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ankerApplication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7fe6fa1c22f38ec/Coppo1896/application/"/>
    </mc:Choice>
  </mc:AlternateContent>
  <xr:revisionPtr revIDLastSave="401" documentId="8_{EFFD59D7-19B9-4E88-95A7-7B6F5C9D39B2}" xr6:coauthVersionLast="47" xr6:coauthVersionMax="47" xr10:uidLastSave="{103DC851-628F-4457-A1BC-8C7382CC74C1}"/>
  <bookViews>
    <workbookView xWindow="-110" yWindow="-110" windowWidth="38620" windowHeight="21100" tabRatio="774" firstSheet="2" activeTab="15" xr2:uid="{00000000-000D-0000-FFFF-FFFF00000000}"/>
  </bookViews>
  <sheets>
    <sheet name="ankerData" sheetId="30" state="hidden" r:id="rId1"/>
    <sheet name="inventarioGeko" sheetId="218" state="hidden" r:id="rId2"/>
    <sheet name="ultimoPrezzoItalia" sheetId="233" r:id="rId3"/>
    <sheet name="inventario_vinolux" sheetId="232" state="hidden" r:id="rId4"/>
    <sheet name="db_clienti" sheetId="231" r:id="rId5"/>
    <sheet name="GUIDA" sheetId="102" r:id="rId6"/>
    <sheet name="CONTROL PANEL" sheetId="203" r:id="rId7"/>
    <sheet name="- AnkerBulk -" sheetId="174" r:id="rId8"/>
    <sheet name="listaCecilia" sheetId="31" state="hidden" r:id="rId9"/>
    <sheet name="listaCategorie" sheetId="36" state="hidden" r:id="rId10"/>
    <sheet name="listone" sheetId="230" r:id="rId11"/>
    <sheet name="moduloOrdine" sheetId="175" state="hidden" r:id="rId12"/>
    <sheet name="- Ordine Aggregato -" sheetId="226" r:id="rId13"/>
    <sheet name="- ordiniFornitura -" sheetId="202" r:id="rId14"/>
    <sheet name="- Modulo Negozi -" sheetId="201" state="hidden" r:id="rId15"/>
    <sheet name="orderManager" sheetId="235" r:id="rId16"/>
    <sheet name="BACKUP FORNITURA" sheetId="234" r:id="rId17"/>
  </sheets>
  <definedNames>
    <definedName name="_xlnm._FilterDatabase" localSheetId="7" hidden="1">'- AnkerBulk -'!$A$12:$T$4349</definedName>
    <definedName name="_xlnm._FilterDatabase" localSheetId="14" hidden="1">'- Modulo Negozi -'!$A$2:$K$500</definedName>
    <definedName name="_xlnm._FilterDatabase" localSheetId="13" hidden="1">'- ordiniFornitura -'!$A$1:$T$999</definedName>
    <definedName name="_xlnm._FilterDatabase" localSheetId="16" hidden="1">'BACKUP FORNITURA'!$A$2:$T$24</definedName>
    <definedName name="_xlnm._FilterDatabase" localSheetId="8" hidden="1">listaCecilia!$C$1:$D$159</definedName>
    <definedName name="_xlnm._FilterDatabase" localSheetId="10" hidden="1">listone!$A$11:$J$1188</definedName>
    <definedName name="_xlnm._FilterDatabase" localSheetId="15" hidden="1">orderManager!$A$2:$Q$53</definedName>
    <definedName name="codFornitura">OFFSET('- ordiniFornitura -'!$A$2:$A$2,0,0,COUNTA('- ordiniFornitura -'!$A$2:$A24985),1)</definedName>
    <definedName name="codFornituraDistinct" localSheetId="15">orderManager!$AQ$3:$AQ$52</definedName>
    <definedName name="codFornituraDistinct">#REF!</definedName>
    <definedName name="DatiEsterni_1" localSheetId="0" hidden="1">ankerData!$A$1:$G$2561</definedName>
    <definedName name="DatiEsterni_1" localSheetId="3" hidden="1">inventario_vinolux!$A$1:$G$4143</definedName>
    <definedName name="DatiEsterni_1" localSheetId="1" hidden="1">inventarioGeko!$A$1:$D$6987</definedName>
    <definedName name="DatiEsterni_1" localSheetId="2" hidden="1">ultimoPrezzoItalia!$A$1:$E$1494</definedName>
    <definedName name="dbClienti">OFFSET(db_clienti!$A$2:$A$2,0,0,COUNTA(db_clienti!$A$2:$A24985),2)</definedName>
    <definedName name="descOrdineAggregato">OFFSET('- ordiniFornitura -'!$C$1:$C$1,0,0,COUNTA('- ordiniFornitura -'!$C$1:$C24985),1)</definedName>
    <definedName name="descrizioneArtAnker">OFFSET(listone!$B$12,0,0,COUNTA(listone!$B$12:$B24985),1)</definedName>
    <definedName name="descrizioneArtGeko">OFFSET(inventarioGeko!$B$2,0,0,COUNTA(inventarioGeko!$B$2:$B24985),1)</definedName>
    <definedName name="descVinolux">OFFSET(inventario_vinolux!$B$2,0,0,COUNTA(inventario_vinolux!$B$2:$B24985),1)</definedName>
    <definedName name="fornituraCompleta">OFFSET(descOrdineAggregato,0,-2,,20)</definedName>
    <definedName name="fornituraTroncata">OFFSET(descOrdineAggregato,0,16,,2)</definedName>
    <definedName name="listoneAnker_NoSku">OFFSET(skuAnker,0,1,,9)</definedName>
    <definedName name="listoneAnkerCompleto">OFFSET(skuAnker,0,0,,10)</definedName>
    <definedName name="ordiniFornitura">OFFSET('- ordiniFornitura -'!$S$2:$S$3,0,0,COUNTA('- ordiniFornitura -'!$S$2:$S24985),1)</definedName>
    <definedName name="ordiniFornituraDistinct" localSheetId="15">orderManager!$AR$3:$AR$52</definedName>
    <definedName name="ordiniFornituraDistinct">#REF!</definedName>
    <definedName name="skuAnker">OFFSET(listone!$A$12,0,0,COUNTA(listone!$A$12:$A24985),1)</definedName>
    <definedName name="skuArtGeko">OFFSET(inventarioGeko!$A$2,0,0,COUNTA(inventarioGeko!$A$2:$A24985),1)</definedName>
    <definedName name="skuVinolux">OFFSET(inventario_vinolux!$A$2,0,0,COUNTA(inventario_vinolux!$A$2:$A24985),1)</definedName>
    <definedName name="Z_4B555B68_31CC_4AB4_99E2_D1462C0F7EE7_.wvu.FilterData" localSheetId="7" hidden="1">'- AnkerBulk -'!$D$12:$K$12</definedName>
    <definedName name="Z_4B555B68_31CC_4AB4_99E2_D1462C0F7EE7_.wvu.PrintArea" localSheetId="7" hidden="1">'- AnkerBulk -'!$D$1:$K$12</definedName>
    <definedName name="Z_4B555B68_31CC_4AB4_99E2_D1462C0F7EE7_.wvu.PrintTitles" localSheetId="7" hidden="1">'- AnkerBulk -'!$12:$12</definedName>
    <definedName name="Z_87FA4E56_9B84_43BF_9B84_85C1C0146A40_.wvu.FilterData" localSheetId="7" hidden="1">'- AnkerBulk -'!$D$12:$K$12</definedName>
    <definedName name="Z_87FA4E56_9B84_43BF_9B84_85C1C0146A40_.wvu.PrintArea" localSheetId="7" hidden="1">'- AnkerBulk -'!$D$1:$K$12</definedName>
    <definedName name="Z_87FA4E56_9B84_43BF_9B84_85C1C0146A40_.wvu.PrintTitles" localSheetId="7" hidden="1">'- AnkerBulk -'!$12:$12</definedName>
    <definedName name="Z_B94E9C2D_62D0_49EA_A796_96039A6EF8AA_.wvu.FilterData" localSheetId="7" hidden="1">'- AnkerBulk -'!$D$12:$K$12</definedName>
    <definedName name="Z_B94E9C2D_62D0_49EA_A796_96039A6EF8AA_.wvu.PrintArea" localSheetId="7" hidden="1">'- AnkerBulk -'!$D$1:$K$12</definedName>
    <definedName name="Z_B94E9C2D_62D0_49EA_A796_96039A6EF8AA_.wvu.PrintTitles" localSheetId="7" hidden="1">'- AnkerBulk -'!$12:$12</definedName>
    <definedName name="Z_C1A746A5_CCE4_4797_9DBC_6EA591830AA1_.wvu.FilterData" localSheetId="7" hidden="1">'- AnkerBulk -'!$D$12:$K$12</definedName>
  </definedNames>
  <calcPr calcId="191029"/>
  <pivotCaches>
    <pivotCache cacheId="0" r:id="rId18"/>
  </pivotCaches>
  <extLst>
    <ext xmlns:x15="http://schemas.microsoft.com/office/spreadsheetml/2010/11/main" uri="{FCE2AD5D-F65C-4FA6-A056-5C36A1767C68}">
      <x15:dataModel>
        <x15:modelTables>
          <x15:modelTable id="Anker_cb0876f3-fb19-4229-ac65-f79b53c7acc7" name="Anker" connection="Query - Anke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0" i="235" l="1"/>
  <c r="T5" i="235"/>
  <c r="T4" i="235"/>
  <c r="Q400" i="235"/>
  <c r="P400" i="235"/>
  <c r="O400" i="235"/>
  <c r="N400" i="235"/>
  <c r="L400" i="235"/>
  <c r="K400" i="235"/>
  <c r="J400" i="235"/>
  <c r="I400" i="235"/>
  <c r="H400" i="235"/>
  <c r="G400" i="235"/>
  <c r="F400" i="235"/>
  <c r="M400" i="235" s="1"/>
  <c r="Q399" i="235"/>
  <c r="P399" i="235"/>
  <c r="O399" i="235"/>
  <c r="N399" i="235"/>
  <c r="L399" i="235"/>
  <c r="K399" i="235"/>
  <c r="J399" i="235"/>
  <c r="I399" i="235"/>
  <c r="H399" i="235"/>
  <c r="G399" i="235"/>
  <c r="F399" i="235"/>
  <c r="M399" i="235" s="1"/>
  <c r="Q398" i="235"/>
  <c r="P398" i="235"/>
  <c r="O398" i="235"/>
  <c r="N398" i="235"/>
  <c r="L398" i="235"/>
  <c r="K398" i="235"/>
  <c r="J398" i="235"/>
  <c r="I398" i="235"/>
  <c r="H398" i="235"/>
  <c r="G398" i="235"/>
  <c r="F398" i="235"/>
  <c r="M398" i="235" s="1"/>
  <c r="Q397" i="235"/>
  <c r="P397" i="235"/>
  <c r="O397" i="235"/>
  <c r="N397" i="235"/>
  <c r="L397" i="235"/>
  <c r="K397" i="235"/>
  <c r="J397" i="235"/>
  <c r="I397" i="235"/>
  <c r="H397" i="235"/>
  <c r="G397" i="235"/>
  <c r="F397" i="235"/>
  <c r="M397" i="235" s="1"/>
  <c r="Q396" i="235"/>
  <c r="P396" i="235"/>
  <c r="O396" i="235"/>
  <c r="N396" i="235"/>
  <c r="L396" i="235"/>
  <c r="K396" i="235"/>
  <c r="J396" i="235"/>
  <c r="I396" i="235"/>
  <c r="H396" i="235"/>
  <c r="G396" i="235"/>
  <c r="F396" i="235"/>
  <c r="M396" i="235" s="1"/>
  <c r="Q395" i="235"/>
  <c r="P395" i="235"/>
  <c r="O395" i="235"/>
  <c r="N395" i="235"/>
  <c r="L395" i="235"/>
  <c r="K395" i="235"/>
  <c r="J395" i="235"/>
  <c r="I395" i="235"/>
  <c r="H395" i="235"/>
  <c r="G395" i="235"/>
  <c r="F395" i="235"/>
  <c r="M395" i="235" s="1"/>
  <c r="Q394" i="235"/>
  <c r="P394" i="235"/>
  <c r="O394" i="235"/>
  <c r="N394" i="235"/>
  <c r="L394" i="235"/>
  <c r="K394" i="235"/>
  <c r="J394" i="235"/>
  <c r="I394" i="235"/>
  <c r="H394" i="235"/>
  <c r="G394" i="235"/>
  <c r="F394" i="235"/>
  <c r="M394" i="235" s="1"/>
  <c r="Q393" i="235"/>
  <c r="P393" i="235"/>
  <c r="O393" i="235"/>
  <c r="N393" i="235"/>
  <c r="L393" i="235"/>
  <c r="K393" i="235"/>
  <c r="J393" i="235"/>
  <c r="I393" i="235"/>
  <c r="H393" i="235"/>
  <c r="G393" i="235"/>
  <c r="F393" i="235"/>
  <c r="M393" i="235" s="1"/>
  <c r="Q392" i="235"/>
  <c r="P392" i="235"/>
  <c r="O392" i="235"/>
  <c r="N392" i="235"/>
  <c r="L392" i="235"/>
  <c r="K392" i="235"/>
  <c r="J392" i="235"/>
  <c r="I392" i="235"/>
  <c r="H392" i="235"/>
  <c r="G392" i="235"/>
  <c r="F392" i="235"/>
  <c r="M392" i="235" s="1"/>
  <c r="Q391" i="235"/>
  <c r="P391" i="235"/>
  <c r="O391" i="235"/>
  <c r="N391" i="235"/>
  <c r="L391" i="235"/>
  <c r="K391" i="235"/>
  <c r="J391" i="235"/>
  <c r="I391" i="235"/>
  <c r="H391" i="235"/>
  <c r="G391" i="235"/>
  <c r="F391" i="235"/>
  <c r="M391" i="235" s="1"/>
  <c r="Q390" i="235"/>
  <c r="P390" i="235"/>
  <c r="O390" i="235"/>
  <c r="N390" i="235"/>
  <c r="L390" i="235"/>
  <c r="K390" i="235"/>
  <c r="J390" i="235"/>
  <c r="I390" i="235"/>
  <c r="H390" i="235"/>
  <c r="G390" i="235"/>
  <c r="F390" i="235"/>
  <c r="M390" i="235" s="1"/>
  <c r="Q389" i="235"/>
  <c r="P389" i="235"/>
  <c r="O389" i="235"/>
  <c r="N389" i="235"/>
  <c r="L389" i="235"/>
  <c r="K389" i="235"/>
  <c r="J389" i="235"/>
  <c r="I389" i="235"/>
  <c r="H389" i="235"/>
  <c r="G389" i="235"/>
  <c r="F389" i="235"/>
  <c r="M389" i="235" s="1"/>
  <c r="Q388" i="235"/>
  <c r="P388" i="235"/>
  <c r="O388" i="235"/>
  <c r="N388" i="235"/>
  <c r="L388" i="235"/>
  <c r="K388" i="235"/>
  <c r="J388" i="235"/>
  <c r="I388" i="235"/>
  <c r="H388" i="235"/>
  <c r="G388" i="235"/>
  <c r="F388" i="235"/>
  <c r="M388" i="235" s="1"/>
  <c r="Q387" i="235"/>
  <c r="P387" i="235"/>
  <c r="O387" i="235"/>
  <c r="N387" i="235"/>
  <c r="L387" i="235"/>
  <c r="K387" i="235"/>
  <c r="J387" i="235"/>
  <c r="I387" i="235"/>
  <c r="H387" i="235"/>
  <c r="G387" i="235"/>
  <c r="F387" i="235"/>
  <c r="M387" i="235" s="1"/>
  <c r="Q386" i="235"/>
  <c r="P386" i="235"/>
  <c r="O386" i="235"/>
  <c r="N386" i="235"/>
  <c r="L386" i="235"/>
  <c r="K386" i="235"/>
  <c r="J386" i="235"/>
  <c r="I386" i="235"/>
  <c r="H386" i="235"/>
  <c r="G386" i="235"/>
  <c r="F386" i="235"/>
  <c r="M386" i="235" s="1"/>
  <c r="Q385" i="235"/>
  <c r="P385" i="235"/>
  <c r="O385" i="235"/>
  <c r="N385" i="235"/>
  <c r="L385" i="235"/>
  <c r="K385" i="235"/>
  <c r="J385" i="235"/>
  <c r="I385" i="235"/>
  <c r="H385" i="235"/>
  <c r="G385" i="235"/>
  <c r="F385" i="235"/>
  <c r="M385" i="235" s="1"/>
  <c r="Q384" i="235"/>
  <c r="P384" i="235"/>
  <c r="O384" i="235"/>
  <c r="N384" i="235"/>
  <c r="L384" i="235"/>
  <c r="K384" i="235"/>
  <c r="J384" i="235"/>
  <c r="I384" i="235"/>
  <c r="H384" i="235"/>
  <c r="G384" i="235"/>
  <c r="F384" i="235"/>
  <c r="M384" i="235" s="1"/>
  <c r="Q383" i="235"/>
  <c r="P383" i="235"/>
  <c r="O383" i="235"/>
  <c r="N383" i="235"/>
  <c r="L383" i="235"/>
  <c r="K383" i="235"/>
  <c r="J383" i="235"/>
  <c r="I383" i="235"/>
  <c r="H383" i="235"/>
  <c r="G383" i="235"/>
  <c r="F383" i="235"/>
  <c r="M383" i="235" s="1"/>
  <c r="Q382" i="235"/>
  <c r="P382" i="235"/>
  <c r="O382" i="235"/>
  <c r="N382" i="235"/>
  <c r="L382" i="235"/>
  <c r="K382" i="235"/>
  <c r="J382" i="235"/>
  <c r="I382" i="235"/>
  <c r="H382" i="235"/>
  <c r="G382" i="235"/>
  <c r="F382" i="235"/>
  <c r="M382" i="235" s="1"/>
  <c r="Q381" i="235"/>
  <c r="P381" i="235"/>
  <c r="O381" i="235"/>
  <c r="N381" i="235"/>
  <c r="L381" i="235"/>
  <c r="K381" i="235"/>
  <c r="J381" i="235"/>
  <c r="I381" i="235"/>
  <c r="H381" i="235"/>
  <c r="G381" i="235"/>
  <c r="F381" i="235"/>
  <c r="M381" i="235" s="1"/>
  <c r="Q380" i="235"/>
  <c r="P380" i="235"/>
  <c r="O380" i="235"/>
  <c r="N380" i="235"/>
  <c r="L380" i="235"/>
  <c r="K380" i="235"/>
  <c r="J380" i="235"/>
  <c r="I380" i="235"/>
  <c r="H380" i="235"/>
  <c r="G380" i="235"/>
  <c r="F380" i="235"/>
  <c r="M380" i="235" s="1"/>
  <c r="Q379" i="235"/>
  <c r="P379" i="235"/>
  <c r="O379" i="235"/>
  <c r="N379" i="235"/>
  <c r="L379" i="235"/>
  <c r="K379" i="235"/>
  <c r="J379" i="235"/>
  <c r="I379" i="235"/>
  <c r="H379" i="235"/>
  <c r="G379" i="235"/>
  <c r="F379" i="235"/>
  <c r="M379" i="235" s="1"/>
  <c r="Q378" i="235"/>
  <c r="P378" i="235"/>
  <c r="O378" i="235"/>
  <c r="N378" i="235"/>
  <c r="L378" i="235"/>
  <c r="K378" i="235"/>
  <c r="J378" i="235"/>
  <c r="I378" i="235"/>
  <c r="H378" i="235"/>
  <c r="G378" i="235"/>
  <c r="F378" i="235"/>
  <c r="M378" i="235" s="1"/>
  <c r="Q377" i="235"/>
  <c r="P377" i="235"/>
  <c r="O377" i="235"/>
  <c r="N377" i="235"/>
  <c r="L377" i="235"/>
  <c r="K377" i="235"/>
  <c r="J377" i="235"/>
  <c r="I377" i="235"/>
  <c r="H377" i="235"/>
  <c r="G377" i="235"/>
  <c r="F377" i="235"/>
  <c r="M377" i="235" s="1"/>
  <c r="Q376" i="235"/>
  <c r="P376" i="235"/>
  <c r="O376" i="235"/>
  <c r="N376" i="235"/>
  <c r="L376" i="235"/>
  <c r="K376" i="235"/>
  <c r="J376" i="235"/>
  <c r="I376" i="235"/>
  <c r="H376" i="235"/>
  <c r="G376" i="235"/>
  <c r="F376" i="235"/>
  <c r="M376" i="235" s="1"/>
  <c r="Q375" i="235"/>
  <c r="P375" i="235"/>
  <c r="O375" i="235"/>
  <c r="N375" i="235"/>
  <c r="L375" i="235"/>
  <c r="K375" i="235"/>
  <c r="J375" i="235"/>
  <c r="I375" i="235"/>
  <c r="H375" i="235"/>
  <c r="G375" i="235"/>
  <c r="F375" i="235"/>
  <c r="M375" i="235" s="1"/>
  <c r="Q374" i="235"/>
  <c r="P374" i="235"/>
  <c r="O374" i="235"/>
  <c r="N374" i="235"/>
  <c r="L374" i="235"/>
  <c r="K374" i="235"/>
  <c r="J374" i="235"/>
  <c r="I374" i="235"/>
  <c r="H374" i="235"/>
  <c r="G374" i="235"/>
  <c r="F374" i="235"/>
  <c r="M374" i="235" s="1"/>
  <c r="Q373" i="235"/>
  <c r="P373" i="235"/>
  <c r="O373" i="235"/>
  <c r="N373" i="235"/>
  <c r="L373" i="235"/>
  <c r="K373" i="235"/>
  <c r="J373" i="235"/>
  <c r="I373" i="235"/>
  <c r="H373" i="235"/>
  <c r="G373" i="235"/>
  <c r="F373" i="235"/>
  <c r="M373" i="235" s="1"/>
  <c r="Q372" i="235"/>
  <c r="P372" i="235"/>
  <c r="O372" i="235"/>
  <c r="N372" i="235"/>
  <c r="L372" i="235"/>
  <c r="K372" i="235"/>
  <c r="J372" i="235"/>
  <c r="I372" i="235"/>
  <c r="H372" i="235"/>
  <c r="G372" i="235"/>
  <c r="F372" i="235"/>
  <c r="M372" i="235" s="1"/>
  <c r="Q371" i="235"/>
  <c r="P371" i="235"/>
  <c r="O371" i="235"/>
  <c r="N371" i="235"/>
  <c r="L371" i="235"/>
  <c r="K371" i="235"/>
  <c r="J371" i="235"/>
  <c r="I371" i="235"/>
  <c r="H371" i="235"/>
  <c r="G371" i="235"/>
  <c r="F371" i="235"/>
  <c r="M371" i="235" s="1"/>
  <c r="Q370" i="235"/>
  <c r="P370" i="235"/>
  <c r="O370" i="235"/>
  <c r="N370" i="235"/>
  <c r="L370" i="235"/>
  <c r="K370" i="235"/>
  <c r="J370" i="235"/>
  <c r="I370" i="235"/>
  <c r="H370" i="235"/>
  <c r="G370" i="235"/>
  <c r="F370" i="235"/>
  <c r="M370" i="235" s="1"/>
  <c r="Q369" i="235"/>
  <c r="P369" i="235"/>
  <c r="O369" i="235"/>
  <c r="N369" i="235"/>
  <c r="L369" i="235"/>
  <c r="K369" i="235"/>
  <c r="J369" i="235"/>
  <c r="I369" i="235"/>
  <c r="H369" i="235"/>
  <c r="G369" i="235"/>
  <c r="F369" i="235"/>
  <c r="M369" i="235" s="1"/>
  <c r="Q368" i="235"/>
  <c r="P368" i="235"/>
  <c r="O368" i="235"/>
  <c r="N368" i="235"/>
  <c r="L368" i="235"/>
  <c r="K368" i="235"/>
  <c r="J368" i="235"/>
  <c r="I368" i="235"/>
  <c r="H368" i="235"/>
  <c r="G368" i="235"/>
  <c r="F368" i="235"/>
  <c r="M368" i="235" s="1"/>
  <c r="Q367" i="235"/>
  <c r="P367" i="235"/>
  <c r="O367" i="235"/>
  <c r="N367" i="235"/>
  <c r="L367" i="235"/>
  <c r="K367" i="235"/>
  <c r="J367" i="235"/>
  <c r="I367" i="235"/>
  <c r="H367" i="235"/>
  <c r="G367" i="235"/>
  <c r="F367" i="235"/>
  <c r="M367" i="235" s="1"/>
  <c r="Q366" i="235"/>
  <c r="P366" i="235"/>
  <c r="O366" i="235"/>
  <c r="N366" i="235"/>
  <c r="L366" i="235"/>
  <c r="K366" i="235"/>
  <c r="J366" i="235"/>
  <c r="I366" i="235"/>
  <c r="H366" i="235"/>
  <c r="G366" i="235"/>
  <c r="F366" i="235"/>
  <c r="M366" i="235" s="1"/>
  <c r="Q365" i="235"/>
  <c r="P365" i="235"/>
  <c r="O365" i="235"/>
  <c r="N365" i="235"/>
  <c r="L365" i="235"/>
  <c r="K365" i="235"/>
  <c r="J365" i="235"/>
  <c r="I365" i="235"/>
  <c r="H365" i="235"/>
  <c r="G365" i="235"/>
  <c r="F365" i="235"/>
  <c r="M365" i="235" s="1"/>
  <c r="Q364" i="235"/>
  <c r="P364" i="235"/>
  <c r="O364" i="235"/>
  <c r="N364" i="235"/>
  <c r="L364" i="235"/>
  <c r="K364" i="235"/>
  <c r="J364" i="235"/>
  <c r="I364" i="235"/>
  <c r="H364" i="235"/>
  <c r="G364" i="235"/>
  <c r="F364" i="235"/>
  <c r="M364" i="235" s="1"/>
  <c r="Q363" i="235"/>
  <c r="P363" i="235"/>
  <c r="O363" i="235"/>
  <c r="N363" i="235"/>
  <c r="L363" i="235"/>
  <c r="K363" i="235"/>
  <c r="J363" i="235"/>
  <c r="I363" i="235"/>
  <c r="H363" i="235"/>
  <c r="G363" i="235"/>
  <c r="F363" i="235"/>
  <c r="M363" i="235" s="1"/>
  <c r="Q362" i="235"/>
  <c r="P362" i="235"/>
  <c r="O362" i="235"/>
  <c r="N362" i="235"/>
  <c r="L362" i="235"/>
  <c r="K362" i="235"/>
  <c r="J362" i="235"/>
  <c r="I362" i="235"/>
  <c r="H362" i="235"/>
  <c r="G362" i="235"/>
  <c r="F362" i="235"/>
  <c r="M362" i="235" s="1"/>
  <c r="Q361" i="235"/>
  <c r="P361" i="235"/>
  <c r="O361" i="235"/>
  <c r="N361" i="235"/>
  <c r="L361" i="235"/>
  <c r="K361" i="235"/>
  <c r="J361" i="235"/>
  <c r="I361" i="235"/>
  <c r="H361" i="235"/>
  <c r="G361" i="235"/>
  <c r="F361" i="235"/>
  <c r="M361" i="235" s="1"/>
  <c r="Q360" i="235"/>
  <c r="P360" i="235"/>
  <c r="O360" i="235"/>
  <c r="N360" i="235"/>
  <c r="L360" i="235"/>
  <c r="K360" i="235"/>
  <c r="J360" i="235"/>
  <c r="I360" i="235"/>
  <c r="H360" i="235"/>
  <c r="G360" i="235"/>
  <c r="F360" i="235"/>
  <c r="M360" i="235" s="1"/>
  <c r="Q359" i="235"/>
  <c r="P359" i="235"/>
  <c r="O359" i="235"/>
  <c r="N359" i="235"/>
  <c r="L359" i="235"/>
  <c r="K359" i="235"/>
  <c r="J359" i="235"/>
  <c r="I359" i="235"/>
  <c r="H359" i="235"/>
  <c r="G359" i="235"/>
  <c r="F359" i="235"/>
  <c r="M359" i="235" s="1"/>
  <c r="Q358" i="235"/>
  <c r="P358" i="235"/>
  <c r="O358" i="235"/>
  <c r="N358" i="235"/>
  <c r="L358" i="235"/>
  <c r="K358" i="235"/>
  <c r="J358" i="235"/>
  <c r="I358" i="235"/>
  <c r="H358" i="235"/>
  <c r="G358" i="235"/>
  <c r="F358" i="235"/>
  <c r="M358" i="235" s="1"/>
  <c r="Q357" i="235"/>
  <c r="P357" i="235"/>
  <c r="O357" i="235"/>
  <c r="N357" i="235"/>
  <c r="L357" i="235"/>
  <c r="K357" i="235"/>
  <c r="J357" i="235"/>
  <c r="I357" i="235"/>
  <c r="H357" i="235"/>
  <c r="G357" i="235"/>
  <c r="F357" i="235"/>
  <c r="M357" i="235" s="1"/>
  <c r="Q356" i="235"/>
  <c r="P356" i="235"/>
  <c r="O356" i="235"/>
  <c r="N356" i="235"/>
  <c r="L356" i="235"/>
  <c r="K356" i="235"/>
  <c r="J356" i="235"/>
  <c r="I356" i="235"/>
  <c r="H356" i="235"/>
  <c r="G356" i="235"/>
  <c r="F356" i="235"/>
  <c r="M356" i="235" s="1"/>
  <c r="Q355" i="235"/>
  <c r="P355" i="235"/>
  <c r="O355" i="235"/>
  <c r="N355" i="235"/>
  <c r="L355" i="235"/>
  <c r="K355" i="235"/>
  <c r="J355" i="235"/>
  <c r="I355" i="235"/>
  <c r="H355" i="235"/>
  <c r="G355" i="235"/>
  <c r="F355" i="235"/>
  <c r="M355" i="235" s="1"/>
  <c r="Q354" i="235"/>
  <c r="P354" i="235"/>
  <c r="O354" i="235"/>
  <c r="N354" i="235"/>
  <c r="L354" i="235"/>
  <c r="K354" i="235"/>
  <c r="J354" i="235"/>
  <c r="I354" i="235"/>
  <c r="H354" i="235"/>
  <c r="G354" i="235"/>
  <c r="F354" i="235"/>
  <c r="M354" i="235" s="1"/>
  <c r="Q353" i="235"/>
  <c r="P353" i="235"/>
  <c r="O353" i="235"/>
  <c r="N353" i="235"/>
  <c r="L353" i="235"/>
  <c r="K353" i="235"/>
  <c r="J353" i="235"/>
  <c r="I353" i="235"/>
  <c r="H353" i="235"/>
  <c r="G353" i="235"/>
  <c r="F353" i="235"/>
  <c r="M353" i="235" s="1"/>
  <c r="Q352" i="235"/>
  <c r="P352" i="235"/>
  <c r="O352" i="235"/>
  <c r="N352" i="235"/>
  <c r="L352" i="235"/>
  <c r="K352" i="235"/>
  <c r="J352" i="235"/>
  <c r="I352" i="235"/>
  <c r="H352" i="235"/>
  <c r="G352" i="235"/>
  <c r="F352" i="235"/>
  <c r="M352" i="235" s="1"/>
  <c r="Q351" i="235"/>
  <c r="P351" i="235"/>
  <c r="O351" i="235"/>
  <c r="N351" i="235"/>
  <c r="L351" i="235"/>
  <c r="K351" i="235"/>
  <c r="J351" i="235"/>
  <c r="I351" i="235"/>
  <c r="H351" i="235"/>
  <c r="G351" i="235"/>
  <c r="F351" i="235"/>
  <c r="M351" i="235" s="1"/>
  <c r="Q350" i="235"/>
  <c r="P350" i="235"/>
  <c r="O350" i="235"/>
  <c r="N350" i="235"/>
  <c r="L350" i="235"/>
  <c r="K350" i="235"/>
  <c r="J350" i="235"/>
  <c r="I350" i="235"/>
  <c r="H350" i="235"/>
  <c r="G350" i="235"/>
  <c r="F350" i="235"/>
  <c r="M350" i="235" s="1"/>
  <c r="Q349" i="235"/>
  <c r="P349" i="235"/>
  <c r="O349" i="235"/>
  <c r="N349" i="235"/>
  <c r="L349" i="235"/>
  <c r="K349" i="235"/>
  <c r="J349" i="235"/>
  <c r="I349" i="235"/>
  <c r="H349" i="235"/>
  <c r="G349" i="235"/>
  <c r="F349" i="235"/>
  <c r="M349" i="235" s="1"/>
  <c r="Q348" i="235"/>
  <c r="P348" i="235"/>
  <c r="O348" i="235"/>
  <c r="N348" i="235"/>
  <c r="L348" i="235"/>
  <c r="K348" i="235"/>
  <c r="J348" i="235"/>
  <c r="I348" i="235"/>
  <c r="H348" i="235"/>
  <c r="G348" i="235"/>
  <c r="F348" i="235"/>
  <c r="M348" i="235" s="1"/>
  <c r="Q347" i="235"/>
  <c r="P347" i="235"/>
  <c r="O347" i="235"/>
  <c r="N347" i="235"/>
  <c r="L347" i="235"/>
  <c r="K347" i="235"/>
  <c r="J347" i="235"/>
  <c r="I347" i="235"/>
  <c r="H347" i="235"/>
  <c r="G347" i="235"/>
  <c r="F347" i="235"/>
  <c r="M347" i="235" s="1"/>
  <c r="Q346" i="235"/>
  <c r="P346" i="235"/>
  <c r="O346" i="235"/>
  <c r="N346" i="235"/>
  <c r="L346" i="235"/>
  <c r="K346" i="235"/>
  <c r="J346" i="235"/>
  <c r="I346" i="235"/>
  <c r="H346" i="235"/>
  <c r="G346" i="235"/>
  <c r="F346" i="235"/>
  <c r="M346" i="235" s="1"/>
  <c r="Q345" i="235"/>
  <c r="P345" i="235"/>
  <c r="O345" i="235"/>
  <c r="N345" i="235"/>
  <c r="L345" i="235"/>
  <c r="K345" i="235"/>
  <c r="J345" i="235"/>
  <c r="I345" i="235"/>
  <c r="H345" i="235"/>
  <c r="G345" i="235"/>
  <c r="F345" i="235"/>
  <c r="M345" i="235" s="1"/>
  <c r="Q344" i="235"/>
  <c r="P344" i="235"/>
  <c r="O344" i="235"/>
  <c r="N344" i="235"/>
  <c r="L344" i="235"/>
  <c r="K344" i="235"/>
  <c r="J344" i="235"/>
  <c r="I344" i="235"/>
  <c r="H344" i="235"/>
  <c r="G344" i="235"/>
  <c r="F344" i="235"/>
  <c r="M344" i="235" s="1"/>
  <c r="Q343" i="235"/>
  <c r="P343" i="235"/>
  <c r="O343" i="235"/>
  <c r="N343" i="235"/>
  <c r="L343" i="235"/>
  <c r="K343" i="235"/>
  <c r="J343" i="235"/>
  <c r="I343" i="235"/>
  <c r="H343" i="235"/>
  <c r="G343" i="235"/>
  <c r="F343" i="235"/>
  <c r="M343" i="235" s="1"/>
  <c r="Q342" i="235"/>
  <c r="P342" i="235"/>
  <c r="O342" i="235"/>
  <c r="N342" i="235"/>
  <c r="L342" i="235"/>
  <c r="K342" i="235"/>
  <c r="J342" i="235"/>
  <c r="I342" i="235"/>
  <c r="H342" i="235"/>
  <c r="G342" i="235"/>
  <c r="F342" i="235"/>
  <c r="M342" i="235" s="1"/>
  <c r="Q341" i="235"/>
  <c r="P341" i="235"/>
  <c r="O341" i="235"/>
  <c r="N341" i="235"/>
  <c r="L341" i="235"/>
  <c r="K341" i="235"/>
  <c r="J341" i="235"/>
  <c r="I341" i="235"/>
  <c r="H341" i="235"/>
  <c r="G341" i="235"/>
  <c r="F341" i="235"/>
  <c r="M341" i="235" s="1"/>
  <c r="Q340" i="235"/>
  <c r="P340" i="235"/>
  <c r="O340" i="235"/>
  <c r="N340" i="235"/>
  <c r="L340" i="235"/>
  <c r="K340" i="235"/>
  <c r="J340" i="235"/>
  <c r="I340" i="235"/>
  <c r="H340" i="235"/>
  <c r="G340" i="235"/>
  <c r="F340" i="235"/>
  <c r="M340" i="235" s="1"/>
  <c r="Q339" i="235"/>
  <c r="P339" i="235"/>
  <c r="O339" i="235"/>
  <c r="N339" i="235"/>
  <c r="L339" i="235"/>
  <c r="K339" i="235"/>
  <c r="J339" i="235"/>
  <c r="I339" i="235"/>
  <c r="H339" i="235"/>
  <c r="G339" i="235"/>
  <c r="F339" i="235"/>
  <c r="M339" i="235" s="1"/>
  <c r="Q338" i="235"/>
  <c r="P338" i="235"/>
  <c r="O338" i="235"/>
  <c r="N338" i="235"/>
  <c r="L338" i="235"/>
  <c r="K338" i="235"/>
  <c r="J338" i="235"/>
  <c r="I338" i="235"/>
  <c r="H338" i="235"/>
  <c r="G338" i="235"/>
  <c r="F338" i="235"/>
  <c r="M338" i="235" s="1"/>
  <c r="Q337" i="235"/>
  <c r="P337" i="235"/>
  <c r="O337" i="235"/>
  <c r="N337" i="235"/>
  <c r="L337" i="235"/>
  <c r="K337" i="235"/>
  <c r="J337" i="235"/>
  <c r="I337" i="235"/>
  <c r="H337" i="235"/>
  <c r="G337" i="235"/>
  <c r="F337" i="235"/>
  <c r="M337" i="235" s="1"/>
  <c r="Q336" i="235"/>
  <c r="P336" i="235"/>
  <c r="O336" i="235"/>
  <c r="N336" i="235"/>
  <c r="L336" i="235"/>
  <c r="K336" i="235"/>
  <c r="J336" i="235"/>
  <c r="I336" i="235"/>
  <c r="H336" i="235"/>
  <c r="G336" i="235"/>
  <c r="F336" i="235"/>
  <c r="M336" i="235" s="1"/>
  <c r="Q335" i="235"/>
  <c r="P335" i="235"/>
  <c r="O335" i="235"/>
  <c r="N335" i="235"/>
  <c r="L335" i="235"/>
  <c r="K335" i="235"/>
  <c r="J335" i="235"/>
  <c r="I335" i="235"/>
  <c r="H335" i="235"/>
  <c r="G335" i="235"/>
  <c r="F335" i="235"/>
  <c r="M335" i="235" s="1"/>
  <c r="Q334" i="235"/>
  <c r="P334" i="235"/>
  <c r="O334" i="235"/>
  <c r="N334" i="235"/>
  <c r="L334" i="235"/>
  <c r="K334" i="235"/>
  <c r="J334" i="235"/>
  <c r="I334" i="235"/>
  <c r="H334" i="235"/>
  <c r="G334" i="235"/>
  <c r="F334" i="235"/>
  <c r="M334" i="235" s="1"/>
  <c r="Q333" i="235"/>
  <c r="P333" i="235"/>
  <c r="O333" i="235"/>
  <c r="N333" i="235"/>
  <c r="L333" i="235"/>
  <c r="K333" i="235"/>
  <c r="J333" i="235"/>
  <c r="I333" i="235"/>
  <c r="H333" i="235"/>
  <c r="G333" i="235"/>
  <c r="F333" i="235"/>
  <c r="M333" i="235" s="1"/>
  <c r="Q332" i="235"/>
  <c r="P332" i="235"/>
  <c r="O332" i="235"/>
  <c r="N332" i="235"/>
  <c r="L332" i="235"/>
  <c r="K332" i="235"/>
  <c r="J332" i="235"/>
  <c r="I332" i="235"/>
  <c r="H332" i="235"/>
  <c r="G332" i="235"/>
  <c r="F332" i="235"/>
  <c r="M332" i="235" s="1"/>
  <c r="Q331" i="235"/>
  <c r="P331" i="235"/>
  <c r="O331" i="235"/>
  <c r="N331" i="235"/>
  <c r="L331" i="235"/>
  <c r="K331" i="235"/>
  <c r="J331" i="235"/>
  <c r="I331" i="235"/>
  <c r="H331" i="235"/>
  <c r="G331" i="235"/>
  <c r="F331" i="235"/>
  <c r="M331" i="235" s="1"/>
  <c r="Q330" i="235"/>
  <c r="P330" i="235"/>
  <c r="O330" i="235"/>
  <c r="N330" i="235"/>
  <c r="L330" i="235"/>
  <c r="K330" i="235"/>
  <c r="J330" i="235"/>
  <c r="I330" i="235"/>
  <c r="H330" i="235"/>
  <c r="G330" i="235"/>
  <c r="F330" i="235"/>
  <c r="M330" i="235" s="1"/>
  <c r="Q329" i="235"/>
  <c r="P329" i="235"/>
  <c r="O329" i="235"/>
  <c r="N329" i="235"/>
  <c r="L329" i="235"/>
  <c r="K329" i="235"/>
  <c r="J329" i="235"/>
  <c r="I329" i="235"/>
  <c r="H329" i="235"/>
  <c r="G329" i="235"/>
  <c r="F329" i="235"/>
  <c r="M329" i="235" s="1"/>
  <c r="Q328" i="235"/>
  <c r="P328" i="235"/>
  <c r="O328" i="235"/>
  <c r="N328" i="235"/>
  <c r="L328" i="235"/>
  <c r="K328" i="235"/>
  <c r="J328" i="235"/>
  <c r="I328" i="235"/>
  <c r="H328" i="235"/>
  <c r="G328" i="235"/>
  <c r="F328" i="235"/>
  <c r="M328" i="235" s="1"/>
  <c r="Q327" i="235"/>
  <c r="P327" i="235"/>
  <c r="O327" i="235"/>
  <c r="N327" i="235"/>
  <c r="L327" i="235"/>
  <c r="K327" i="235"/>
  <c r="J327" i="235"/>
  <c r="I327" i="235"/>
  <c r="H327" i="235"/>
  <c r="G327" i="235"/>
  <c r="F327" i="235"/>
  <c r="M327" i="235" s="1"/>
  <c r="Q326" i="235"/>
  <c r="P326" i="235"/>
  <c r="O326" i="235"/>
  <c r="N326" i="235"/>
  <c r="L326" i="235"/>
  <c r="K326" i="235"/>
  <c r="J326" i="235"/>
  <c r="I326" i="235"/>
  <c r="H326" i="235"/>
  <c r="G326" i="235"/>
  <c r="F326" i="235"/>
  <c r="M326" i="235" s="1"/>
  <c r="Q325" i="235"/>
  <c r="P325" i="235"/>
  <c r="O325" i="235"/>
  <c r="N325" i="235"/>
  <c r="L325" i="235"/>
  <c r="K325" i="235"/>
  <c r="J325" i="235"/>
  <c r="I325" i="235"/>
  <c r="H325" i="235"/>
  <c r="G325" i="235"/>
  <c r="F325" i="235"/>
  <c r="M325" i="235" s="1"/>
  <c r="Q324" i="235"/>
  <c r="P324" i="235"/>
  <c r="O324" i="235"/>
  <c r="N324" i="235"/>
  <c r="L324" i="235"/>
  <c r="K324" i="235"/>
  <c r="J324" i="235"/>
  <c r="I324" i="235"/>
  <c r="H324" i="235"/>
  <c r="G324" i="235"/>
  <c r="F324" i="235"/>
  <c r="M324" i="235" s="1"/>
  <c r="Q323" i="235"/>
  <c r="P323" i="235"/>
  <c r="O323" i="235"/>
  <c r="N323" i="235"/>
  <c r="L323" i="235"/>
  <c r="K323" i="235"/>
  <c r="J323" i="235"/>
  <c r="I323" i="235"/>
  <c r="H323" i="235"/>
  <c r="G323" i="235"/>
  <c r="F323" i="235"/>
  <c r="M323" i="235" s="1"/>
  <c r="Q322" i="235"/>
  <c r="P322" i="235"/>
  <c r="O322" i="235"/>
  <c r="N322" i="235"/>
  <c r="L322" i="235"/>
  <c r="K322" i="235"/>
  <c r="J322" i="235"/>
  <c r="I322" i="235"/>
  <c r="H322" i="235"/>
  <c r="G322" i="235"/>
  <c r="F322" i="235"/>
  <c r="M322" i="235" s="1"/>
  <c r="Q321" i="235"/>
  <c r="P321" i="235"/>
  <c r="O321" i="235"/>
  <c r="N321" i="235"/>
  <c r="L321" i="235"/>
  <c r="K321" i="235"/>
  <c r="J321" i="235"/>
  <c r="I321" i="235"/>
  <c r="H321" i="235"/>
  <c r="G321" i="235"/>
  <c r="F321" i="235"/>
  <c r="M321" i="235" s="1"/>
  <c r="Q320" i="235"/>
  <c r="P320" i="235"/>
  <c r="O320" i="235"/>
  <c r="N320" i="235"/>
  <c r="L320" i="235"/>
  <c r="K320" i="235"/>
  <c r="J320" i="235"/>
  <c r="I320" i="235"/>
  <c r="H320" i="235"/>
  <c r="G320" i="235"/>
  <c r="F320" i="235"/>
  <c r="M320" i="235" s="1"/>
  <c r="Q319" i="235"/>
  <c r="P319" i="235"/>
  <c r="O319" i="235"/>
  <c r="N319" i="235"/>
  <c r="L319" i="235"/>
  <c r="K319" i="235"/>
  <c r="J319" i="235"/>
  <c r="I319" i="235"/>
  <c r="H319" i="235"/>
  <c r="G319" i="235"/>
  <c r="F319" i="235"/>
  <c r="M319" i="235" s="1"/>
  <c r="Q318" i="235"/>
  <c r="P318" i="235"/>
  <c r="O318" i="235"/>
  <c r="N318" i="235"/>
  <c r="L318" i="235"/>
  <c r="K318" i="235"/>
  <c r="J318" i="235"/>
  <c r="I318" i="235"/>
  <c r="H318" i="235"/>
  <c r="G318" i="235"/>
  <c r="F318" i="235"/>
  <c r="M318" i="235" s="1"/>
  <c r="Q317" i="235"/>
  <c r="P317" i="235"/>
  <c r="O317" i="235"/>
  <c r="N317" i="235"/>
  <c r="L317" i="235"/>
  <c r="K317" i="235"/>
  <c r="J317" i="235"/>
  <c r="I317" i="235"/>
  <c r="H317" i="235"/>
  <c r="G317" i="235"/>
  <c r="F317" i="235"/>
  <c r="M317" i="235" s="1"/>
  <c r="Q316" i="235"/>
  <c r="P316" i="235"/>
  <c r="O316" i="235"/>
  <c r="N316" i="235"/>
  <c r="L316" i="235"/>
  <c r="K316" i="235"/>
  <c r="J316" i="235"/>
  <c r="I316" i="235"/>
  <c r="H316" i="235"/>
  <c r="G316" i="235"/>
  <c r="F316" i="235"/>
  <c r="M316" i="235" s="1"/>
  <c r="Q315" i="235"/>
  <c r="P315" i="235"/>
  <c r="O315" i="235"/>
  <c r="N315" i="235"/>
  <c r="L315" i="235"/>
  <c r="K315" i="235"/>
  <c r="J315" i="235"/>
  <c r="I315" i="235"/>
  <c r="H315" i="235"/>
  <c r="G315" i="235"/>
  <c r="F315" i="235"/>
  <c r="M315" i="235" s="1"/>
  <c r="Q314" i="235"/>
  <c r="P314" i="235"/>
  <c r="O314" i="235"/>
  <c r="N314" i="235"/>
  <c r="L314" i="235"/>
  <c r="K314" i="235"/>
  <c r="J314" i="235"/>
  <c r="I314" i="235"/>
  <c r="H314" i="235"/>
  <c r="G314" i="235"/>
  <c r="F314" i="235"/>
  <c r="M314" i="235" s="1"/>
  <c r="Q313" i="235"/>
  <c r="P313" i="235"/>
  <c r="O313" i="235"/>
  <c r="N313" i="235"/>
  <c r="L313" i="235"/>
  <c r="K313" i="235"/>
  <c r="J313" i="235"/>
  <c r="I313" i="235"/>
  <c r="H313" i="235"/>
  <c r="G313" i="235"/>
  <c r="F313" i="235"/>
  <c r="M313" i="235" s="1"/>
  <c r="Q312" i="235"/>
  <c r="P312" i="235"/>
  <c r="O312" i="235"/>
  <c r="N312" i="235"/>
  <c r="L312" i="235"/>
  <c r="K312" i="235"/>
  <c r="J312" i="235"/>
  <c r="I312" i="235"/>
  <c r="H312" i="235"/>
  <c r="G312" i="235"/>
  <c r="F312" i="235"/>
  <c r="M312" i="235" s="1"/>
  <c r="Q311" i="235"/>
  <c r="P311" i="235"/>
  <c r="O311" i="235"/>
  <c r="N311" i="235"/>
  <c r="L311" i="235"/>
  <c r="K311" i="235"/>
  <c r="J311" i="235"/>
  <c r="I311" i="235"/>
  <c r="H311" i="235"/>
  <c r="G311" i="235"/>
  <c r="F311" i="235"/>
  <c r="M311" i="235" s="1"/>
  <c r="Q310" i="235"/>
  <c r="P310" i="235"/>
  <c r="O310" i="235"/>
  <c r="N310" i="235"/>
  <c r="L310" i="235"/>
  <c r="K310" i="235"/>
  <c r="J310" i="235"/>
  <c r="I310" i="235"/>
  <c r="H310" i="235"/>
  <c r="G310" i="235"/>
  <c r="F310" i="235"/>
  <c r="M310" i="235" s="1"/>
  <c r="Q309" i="235"/>
  <c r="P309" i="235"/>
  <c r="O309" i="235"/>
  <c r="N309" i="235"/>
  <c r="L309" i="235"/>
  <c r="K309" i="235"/>
  <c r="J309" i="235"/>
  <c r="I309" i="235"/>
  <c r="H309" i="235"/>
  <c r="G309" i="235"/>
  <c r="F309" i="235"/>
  <c r="M309" i="235" s="1"/>
  <c r="Q308" i="235"/>
  <c r="P308" i="235"/>
  <c r="O308" i="235"/>
  <c r="N308" i="235"/>
  <c r="L308" i="235"/>
  <c r="K308" i="235"/>
  <c r="J308" i="235"/>
  <c r="I308" i="235"/>
  <c r="H308" i="235"/>
  <c r="G308" i="235"/>
  <c r="F308" i="235"/>
  <c r="M308" i="235" s="1"/>
  <c r="Q307" i="235"/>
  <c r="P307" i="235"/>
  <c r="O307" i="235"/>
  <c r="N307" i="235"/>
  <c r="L307" i="235"/>
  <c r="K307" i="235"/>
  <c r="J307" i="235"/>
  <c r="I307" i="235"/>
  <c r="H307" i="235"/>
  <c r="G307" i="235"/>
  <c r="F307" i="235"/>
  <c r="M307" i="235" s="1"/>
  <c r="Q306" i="235"/>
  <c r="P306" i="235"/>
  <c r="O306" i="235"/>
  <c r="N306" i="235"/>
  <c r="L306" i="235"/>
  <c r="K306" i="235"/>
  <c r="J306" i="235"/>
  <c r="I306" i="235"/>
  <c r="H306" i="235"/>
  <c r="G306" i="235"/>
  <c r="F306" i="235"/>
  <c r="M306" i="235" s="1"/>
  <c r="Q305" i="235"/>
  <c r="P305" i="235"/>
  <c r="O305" i="235"/>
  <c r="N305" i="235"/>
  <c r="L305" i="235"/>
  <c r="K305" i="235"/>
  <c r="J305" i="235"/>
  <c r="I305" i="235"/>
  <c r="H305" i="235"/>
  <c r="G305" i="235"/>
  <c r="F305" i="235"/>
  <c r="M305" i="235" s="1"/>
  <c r="Q304" i="235"/>
  <c r="P304" i="235"/>
  <c r="O304" i="235"/>
  <c r="N304" i="235"/>
  <c r="L304" i="235"/>
  <c r="K304" i="235"/>
  <c r="J304" i="235"/>
  <c r="I304" i="235"/>
  <c r="H304" i="235"/>
  <c r="G304" i="235"/>
  <c r="F304" i="235"/>
  <c r="M304" i="235" s="1"/>
  <c r="Q303" i="235"/>
  <c r="P303" i="235"/>
  <c r="O303" i="235"/>
  <c r="N303" i="235"/>
  <c r="L303" i="235"/>
  <c r="K303" i="235"/>
  <c r="J303" i="235"/>
  <c r="I303" i="235"/>
  <c r="H303" i="235"/>
  <c r="G303" i="235"/>
  <c r="F303" i="235"/>
  <c r="M303" i="235" s="1"/>
  <c r="Q302" i="235"/>
  <c r="P302" i="235"/>
  <c r="O302" i="235"/>
  <c r="N302" i="235"/>
  <c r="L302" i="235"/>
  <c r="K302" i="235"/>
  <c r="J302" i="235"/>
  <c r="I302" i="235"/>
  <c r="H302" i="235"/>
  <c r="G302" i="235"/>
  <c r="F302" i="235"/>
  <c r="M302" i="235" s="1"/>
  <c r="Q301" i="235"/>
  <c r="P301" i="235"/>
  <c r="O301" i="235"/>
  <c r="N301" i="235"/>
  <c r="L301" i="235"/>
  <c r="K301" i="235"/>
  <c r="J301" i="235"/>
  <c r="I301" i="235"/>
  <c r="H301" i="235"/>
  <c r="G301" i="235"/>
  <c r="F301" i="235"/>
  <c r="M301" i="235" s="1"/>
  <c r="Q300" i="235"/>
  <c r="P300" i="235"/>
  <c r="O300" i="235"/>
  <c r="N300" i="235"/>
  <c r="L300" i="235"/>
  <c r="K300" i="235"/>
  <c r="J300" i="235"/>
  <c r="I300" i="235"/>
  <c r="H300" i="235"/>
  <c r="G300" i="235"/>
  <c r="F300" i="235"/>
  <c r="M300" i="235" s="1"/>
  <c r="Q299" i="235"/>
  <c r="P299" i="235"/>
  <c r="O299" i="235"/>
  <c r="N299" i="235"/>
  <c r="L299" i="235"/>
  <c r="K299" i="235"/>
  <c r="J299" i="235"/>
  <c r="I299" i="235"/>
  <c r="H299" i="235"/>
  <c r="G299" i="235"/>
  <c r="F299" i="235"/>
  <c r="M299" i="235" s="1"/>
  <c r="Q298" i="235"/>
  <c r="P298" i="235"/>
  <c r="O298" i="235"/>
  <c r="N298" i="235"/>
  <c r="L298" i="235"/>
  <c r="K298" i="235"/>
  <c r="J298" i="235"/>
  <c r="I298" i="235"/>
  <c r="H298" i="235"/>
  <c r="G298" i="235"/>
  <c r="F298" i="235"/>
  <c r="M298" i="235" s="1"/>
  <c r="Q297" i="235"/>
  <c r="P297" i="235"/>
  <c r="O297" i="235"/>
  <c r="N297" i="235"/>
  <c r="L297" i="235"/>
  <c r="K297" i="235"/>
  <c r="J297" i="235"/>
  <c r="I297" i="235"/>
  <c r="H297" i="235"/>
  <c r="G297" i="235"/>
  <c r="F297" i="235"/>
  <c r="M297" i="235" s="1"/>
  <c r="Q296" i="235"/>
  <c r="P296" i="235"/>
  <c r="O296" i="235"/>
  <c r="N296" i="235"/>
  <c r="L296" i="235"/>
  <c r="K296" i="235"/>
  <c r="J296" i="235"/>
  <c r="I296" i="235"/>
  <c r="H296" i="235"/>
  <c r="G296" i="235"/>
  <c r="F296" i="235"/>
  <c r="M296" i="235" s="1"/>
  <c r="Q295" i="235"/>
  <c r="P295" i="235"/>
  <c r="O295" i="235"/>
  <c r="N295" i="235"/>
  <c r="L295" i="235"/>
  <c r="K295" i="235"/>
  <c r="J295" i="235"/>
  <c r="I295" i="235"/>
  <c r="H295" i="235"/>
  <c r="G295" i="235"/>
  <c r="F295" i="235"/>
  <c r="M295" i="235" s="1"/>
  <c r="Q294" i="235"/>
  <c r="P294" i="235"/>
  <c r="O294" i="235"/>
  <c r="N294" i="235"/>
  <c r="L294" i="235"/>
  <c r="K294" i="235"/>
  <c r="J294" i="235"/>
  <c r="I294" i="235"/>
  <c r="H294" i="235"/>
  <c r="G294" i="235"/>
  <c r="F294" i="235"/>
  <c r="M294" i="235" s="1"/>
  <c r="Q293" i="235"/>
  <c r="P293" i="235"/>
  <c r="O293" i="235"/>
  <c r="N293" i="235"/>
  <c r="L293" i="235"/>
  <c r="K293" i="235"/>
  <c r="J293" i="235"/>
  <c r="I293" i="235"/>
  <c r="H293" i="235"/>
  <c r="G293" i="235"/>
  <c r="F293" i="235"/>
  <c r="M293" i="235" s="1"/>
  <c r="Q292" i="235"/>
  <c r="P292" i="235"/>
  <c r="O292" i="235"/>
  <c r="N292" i="235"/>
  <c r="L292" i="235"/>
  <c r="K292" i="235"/>
  <c r="J292" i="235"/>
  <c r="I292" i="235"/>
  <c r="H292" i="235"/>
  <c r="G292" i="235"/>
  <c r="F292" i="235"/>
  <c r="M292" i="235" s="1"/>
  <c r="Q291" i="235"/>
  <c r="P291" i="235"/>
  <c r="O291" i="235"/>
  <c r="N291" i="235"/>
  <c r="L291" i="235"/>
  <c r="K291" i="235"/>
  <c r="J291" i="235"/>
  <c r="I291" i="235"/>
  <c r="H291" i="235"/>
  <c r="G291" i="235"/>
  <c r="F291" i="235"/>
  <c r="M291" i="235" s="1"/>
  <c r="Q290" i="235"/>
  <c r="P290" i="235"/>
  <c r="O290" i="235"/>
  <c r="N290" i="235"/>
  <c r="L290" i="235"/>
  <c r="K290" i="235"/>
  <c r="J290" i="235"/>
  <c r="I290" i="235"/>
  <c r="H290" i="235"/>
  <c r="G290" i="235"/>
  <c r="F290" i="235"/>
  <c r="M290" i="235" s="1"/>
  <c r="Q289" i="235"/>
  <c r="P289" i="235"/>
  <c r="O289" i="235"/>
  <c r="N289" i="235"/>
  <c r="L289" i="235"/>
  <c r="K289" i="235"/>
  <c r="J289" i="235"/>
  <c r="I289" i="235"/>
  <c r="H289" i="235"/>
  <c r="G289" i="235"/>
  <c r="F289" i="235"/>
  <c r="M289" i="235" s="1"/>
  <c r="Q288" i="235"/>
  <c r="P288" i="235"/>
  <c r="O288" i="235"/>
  <c r="N288" i="235"/>
  <c r="L288" i="235"/>
  <c r="K288" i="235"/>
  <c r="J288" i="235"/>
  <c r="I288" i="235"/>
  <c r="H288" i="235"/>
  <c r="G288" i="235"/>
  <c r="F288" i="235"/>
  <c r="M288" i="235" s="1"/>
  <c r="Q287" i="235"/>
  <c r="P287" i="235"/>
  <c r="O287" i="235"/>
  <c r="N287" i="235"/>
  <c r="L287" i="235"/>
  <c r="K287" i="235"/>
  <c r="J287" i="235"/>
  <c r="I287" i="235"/>
  <c r="H287" i="235"/>
  <c r="G287" i="235"/>
  <c r="F287" i="235"/>
  <c r="M287" i="235" s="1"/>
  <c r="Q286" i="235"/>
  <c r="P286" i="235"/>
  <c r="O286" i="235"/>
  <c r="N286" i="235"/>
  <c r="L286" i="235"/>
  <c r="K286" i="235"/>
  <c r="J286" i="235"/>
  <c r="I286" i="235"/>
  <c r="H286" i="235"/>
  <c r="G286" i="235"/>
  <c r="F286" i="235"/>
  <c r="M286" i="235" s="1"/>
  <c r="Q285" i="235"/>
  <c r="P285" i="235"/>
  <c r="O285" i="235"/>
  <c r="N285" i="235"/>
  <c r="L285" i="235"/>
  <c r="K285" i="235"/>
  <c r="J285" i="235"/>
  <c r="I285" i="235"/>
  <c r="H285" i="235"/>
  <c r="G285" i="235"/>
  <c r="F285" i="235"/>
  <c r="M285" i="235" s="1"/>
  <c r="Q284" i="235"/>
  <c r="P284" i="235"/>
  <c r="O284" i="235"/>
  <c r="N284" i="235"/>
  <c r="L284" i="235"/>
  <c r="K284" i="235"/>
  <c r="J284" i="235"/>
  <c r="I284" i="235"/>
  <c r="H284" i="235"/>
  <c r="G284" i="235"/>
  <c r="F284" i="235"/>
  <c r="M284" i="235" s="1"/>
  <c r="Q283" i="235"/>
  <c r="P283" i="235"/>
  <c r="O283" i="235"/>
  <c r="N283" i="235"/>
  <c r="L283" i="235"/>
  <c r="K283" i="235"/>
  <c r="J283" i="235"/>
  <c r="I283" i="235"/>
  <c r="H283" i="235"/>
  <c r="G283" i="235"/>
  <c r="F283" i="235"/>
  <c r="M283" i="235" s="1"/>
  <c r="Q282" i="235"/>
  <c r="P282" i="235"/>
  <c r="O282" i="235"/>
  <c r="N282" i="235"/>
  <c r="L282" i="235"/>
  <c r="K282" i="235"/>
  <c r="J282" i="235"/>
  <c r="I282" i="235"/>
  <c r="H282" i="235"/>
  <c r="G282" i="235"/>
  <c r="F282" i="235"/>
  <c r="M282" i="235" s="1"/>
  <c r="Q281" i="235"/>
  <c r="P281" i="235"/>
  <c r="O281" i="235"/>
  <c r="N281" i="235"/>
  <c r="L281" i="235"/>
  <c r="K281" i="235"/>
  <c r="J281" i="235"/>
  <c r="I281" i="235"/>
  <c r="H281" i="235"/>
  <c r="G281" i="235"/>
  <c r="F281" i="235"/>
  <c r="M281" i="235" s="1"/>
  <c r="Q280" i="235"/>
  <c r="P280" i="235"/>
  <c r="O280" i="235"/>
  <c r="N280" i="235"/>
  <c r="L280" i="235"/>
  <c r="K280" i="235"/>
  <c r="J280" i="235"/>
  <c r="I280" i="235"/>
  <c r="H280" i="235"/>
  <c r="G280" i="235"/>
  <c r="F280" i="235"/>
  <c r="M280" i="235" s="1"/>
  <c r="Q279" i="235"/>
  <c r="P279" i="235"/>
  <c r="O279" i="235"/>
  <c r="N279" i="235"/>
  <c r="L279" i="235"/>
  <c r="K279" i="235"/>
  <c r="J279" i="235"/>
  <c r="I279" i="235"/>
  <c r="H279" i="235"/>
  <c r="G279" i="235"/>
  <c r="F279" i="235"/>
  <c r="M279" i="235" s="1"/>
  <c r="Q278" i="235"/>
  <c r="P278" i="235"/>
  <c r="O278" i="235"/>
  <c r="N278" i="235"/>
  <c r="L278" i="235"/>
  <c r="K278" i="235"/>
  <c r="J278" i="235"/>
  <c r="I278" i="235"/>
  <c r="H278" i="235"/>
  <c r="G278" i="235"/>
  <c r="F278" i="235"/>
  <c r="M278" i="235" s="1"/>
  <c r="Q277" i="235"/>
  <c r="P277" i="235"/>
  <c r="O277" i="235"/>
  <c r="N277" i="235"/>
  <c r="L277" i="235"/>
  <c r="K277" i="235"/>
  <c r="J277" i="235"/>
  <c r="I277" i="235"/>
  <c r="H277" i="235"/>
  <c r="G277" i="235"/>
  <c r="F277" i="235"/>
  <c r="M277" i="235" s="1"/>
  <c r="Q276" i="235"/>
  <c r="P276" i="235"/>
  <c r="O276" i="235"/>
  <c r="N276" i="235"/>
  <c r="L276" i="235"/>
  <c r="K276" i="235"/>
  <c r="J276" i="235"/>
  <c r="I276" i="235"/>
  <c r="H276" i="235"/>
  <c r="G276" i="235"/>
  <c r="F276" i="235"/>
  <c r="M276" i="235" s="1"/>
  <c r="Q275" i="235"/>
  <c r="P275" i="235"/>
  <c r="O275" i="235"/>
  <c r="N275" i="235"/>
  <c r="L275" i="235"/>
  <c r="K275" i="235"/>
  <c r="J275" i="235"/>
  <c r="I275" i="235"/>
  <c r="H275" i="235"/>
  <c r="G275" i="235"/>
  <c r="F275" i="235"/>
  <c r="M275" i="235" s="1"/>
  <c r="Q274" i="235"/>
  <c r="P274" i="235"/>
  <c r="O274" i="235"/>
  <c r="N274" i="235"/>
  <c r="L274" i="235"/>
  <c r="K274" i="235"/>
  <c r="J274" i="235"/>
  <c r="I274" i="235"/>
  <c r="H274" i="235"/>
  <c r="G274" i="235"/>
  <c r="F274" i="235"/>
  <c r="M274" i="235" s="1"/>
  <c r="Q273" i="235"/>
  <c r="P273" i="235"/>
  <c r="O273" i="235"/>
  <c r="N273" i="235"/>
  <c r="L273" i="235"/>
  <c r="K273" i="235"/>
  <c r="J273" i="235"/>
  <c r="I273" i="235"/>
  <c r="H273" i="235"/>
  <c r="G273" i="235"/>
  <c r="F273" i="235"/>
  <c r="M273" i="235" s="1"/>
  <c r="Q272" i="235"/>
  <c r="P272" i="235"/>
  <c r="O272" i="235"/>
  <c r="N272" i="235"/>
  <c r="L272" i="235"/>
  <c r="K272" i="235"/>
  <c r="J272" i="235"/>
  <c r="I272" i="235"/>
  <c r="H272" i="235"/>
  <c r="G272" i="235"/>
  <c r="F272" i="235"/>
  <c r="M272" i="235" s="1"/>
  <c r="Q271" i="235"/>
  <c r="P271" i="235"/>
  <c r="O271" i="235"/>
  <c r="N271" i="235"/>
  <c r="L271" i="235"/>
  <c r="K271" i="235"/>
  <c r="J271" i="235"/>
  <c r="I271" i="235"/>
  <c r="H271" i="235"/>
  <c r="G271" i="235"/>
  <c r="F271" i="235"/>
  <c r="M271" i="235" s="1"/>
  <c r="Q270" i="235"/>
  <c r="P270" i="235"/>
  <c r="O270" i="235"/>
  <c r="N270" i="235"/>
  <c r="L270" i="235"/>
  <c r="K270" i="235"/>
  <c r="J270" i="235"/>
  <c r="I270" i="235"/>
  <c r="H270" i="235"/>
  <c r="G270" i="235"/>
  <c r="F270" i="235"/>
  <c r="M270" i="235" s="1"/>
  <c r="Q269" i="235"/>
  <c r="P269" i="235"/>
  <c r="O269" i="235"/>
  <c r="N269" i="235"/>
  <c r="L269" i="235"/>
  <c r="K269" i="235"/>
  <c r="J269" i="235"/>
  <c r="I269" i="235"/>
  <c r="H269" i="235"/>
  <c r="G269" i="235"/>
  <c r="F269" i="235"/>
  <c r="M269" i="235" s="1"/>
  <c r="Q268" i="235"/>
  <c r="P268" i="235"/>
  <c r="O268" i="235"/>
  <c r="N268" i="235"/>
  <c r="L268" i="235"/>
  <c r="K268" i="235"/>
  <c r="J268" i="235"/>
  <c r="I268" i="235"/>
  <c r="H268" i="235"/>
  <c r="G268" i="235"/>
  <c r="F268" i="235"/>
  <c r="M268" i="235" s="1"/>
  <c r="Q267" i="235"/>
  <c r="P267" i="235"/>
  <c r="O267" i="235"/>
  <c r="N267" i="235"/>
  <c r="L267" i="235"/>
  <c r="K267" i="235"/>
  <c r="J267" i="235"/>
  <c r="I267" i="235"/>
  <c r="H267" i="235"/>
  <c r="G267" i="235"/>
  <c r="F267" i="235"/>
  <c r="M267" i="235" s="1"/>
  <c r="Q266" i="235"/>
  <c r="P266" i="235"/>
  <c r="O266" i="235"/>
  <c r="N266" i="235"/>
  <c r="L266" i="235"/>
  <c r="K266" i="235"/>
  <c r="J266" i="235"/>
  <c r="I266" i="235"/>
  <c r="H266" i="235"/>
  <c r="G266" i="235"/>
  <c r="F266" i="235"/>
  <c r="M266" i="235" s="1"/>
  <c r="Q265" i="235"/>
  <c r="P265" i="235"/>
  <c r="O265" i="235"/>
  <c r="N265" i="235"/>
  <c r="L265" i="235"/>
  <c r="K265" i="235"/>
  <c r="J265" i="235"/>
  <c r="I265" i="235"/>
  <c r="H265" i="235"/>
  <c r="G265" i="235"/>
  <c r="F265" i="235"/>
  <c r="M265" i="235" s="1"/>
  <c r="Q264" i="235"/>
  <c r="P264" i="235"/>
  <c r="O264" i="235"/>
  <c r="N264" i="235"/>
  <c r="L264" i="235"/>
  <c r="K264" i="235"/>
  <c r="J264" i="235"/>
  <c r="I264" i="235"/>
  <c r="H264" i="235"/>
  <c r="G264" i="235"/>
  <c r="F264" i="235"/>
  <c r="M264" i="235" s="1"/>
  <c r="Q263" i="235"/>
  <c r="P263" i="235"/>
  <c r="O263" i="235"/>
  <c r="N263" i="235"/>
  <c r="L263" i="235"/>
  <c r="K263" i="235"/>
  <c r="J263" i="235"/>
  <c r="I263" i="235"/>
  <c r="H263" i="235"/>
  <c r="G263" i="235"/>
  <c r="F263" i="235"/>
  <c r="M263" i="235" s="1"/>
  <c r="Q262" i="235"/>
  <c r="P262" i="235"/>
  <c r="O262" i="235"/>
  <c r="N262" i="235"/>
  <c r="L262" i="235"/>
  <c r="K262" i="235"/>
  <c r="J262" i="235"/>
  <c r="I262" i="235"/>
  <c r="H262" i="235"/>
  <c r="G262" i="235"/>
  <c r="F262" i="235"/>
  <c r="M262" i="235" s="1"/>
  <c r="Q261" i="235"/>
  <c r="P261" i="235"/>
  <c r="O261" i="235"/>
  <c r="N261" i="235"/>
  <c r="L261" i="235"/>
  <c r="K261" i="235"/>
  <c r="J261" i="235"/>
  <c r="I261" i="235"/>
  <c r="H261" i="235"/>
  <c r="G261" i="235"/>
  <c r="F261" i="235"/>
  <c r="M261" i="235" s="1"/>
  <c r="Q260" i="235"/>
  <c r="P260" i="235"/>
  <c r="O260" i="235"/>
  <c r="N260" i="235"/>
  <c r="L260" i="235"/>
  <c r="K260" i="235"/>
  <c r="J260" i="235"/>
  <c r="I260" i="235"/>
  <c r="H260" i="235"/>
  <c r="G260" i="235"/>
  <c r="F260" i="235"/>
  <c r="M260" i="235" s="1"/>
  <c r="Q259" i="235"/>
  <c r="P259" i="235"/>
  <c r="O259" i="235"/>
  <c r="N259" i="235"/>
  <c r="L259" i="235"/>
  <c r="K259" i="235"/>
  <c r="J259" i="235"/>
  <c r="I259" i="235"/>
  <c r="H259" i="235"/>
  <c r="G259" i="235"/>
  <c r="F259" i="235"/>
  <c r="M259" i="235" s="1"/>
  <c r="Q258" i="235"/>
  <c r="P258" i="235"/>
  <c r="O258" i="235"/>
  <c r="N258" i="235"/>
  <c r="L258" i="235"/>
  <c r="K258" i="235"/>
  <c r="J258" i="235"/>
  <c r="I258" i="235"/>
  <c r="H258" i="235"/>
  <c r="G258" i="235"/>
  <c r="F258" i="235"/>
  <c r="M258" i="235" s="1"/>
  <c r="Q257" i="235"/>
  <c r="P257" i="235"/>
  <c r="O257" i="235"/>
  <c r="N257" i="235"/>
  <c r="L257" i="235"/>
  <c r="K257" i="235"/>
  <c r="J257" i="235"/>
  <c r="I257" i="235"/>
  <c r="H257" i="235"/>
  <c r="G257" i="235"/>
  <c r="F257" i="235"/>
  <c r="M257" i="235" s="1"/>
  <c r="Q256" i="235"/>
  <c r="P256" i="235"/>
  <c r="O256" i="235"/>
  <c r="N256" i="235"/>
  <c r="L256" i="235"/>
  <c r="K256" i="235"/>
  <c r="J256" i="235"/>
  <c r="I256" i="235"/>
  <c r="H256" i="235"/>
  <c r="G256" i="235"/>
  <c r="F256" i="235"/>
  <c r="M256" i="235" s="1"/>
  <c r="Q255" i="235"/>
  <c r="P255" i="235"/>
  <c r="O255" i="235"/>
  <c r="N255" i="235"/>
  <c r="L255" i="235"/>
  <c r="K255" i="235"/>
  <c r="J255" i="235"/>
  <c r="I255" i="235"/>
  <c r="H255" i="235"/>
  <c r="G255" i="235"/>
  <c r="F255" i="235"/>
  <c r="M255" i="235" s="1"/>
  <c r="Q254" i="235"/>
  <c r="P254" i="235"/>
  <c r="O254" i="235"/>
  <c r="N254" i="235"/>
  <c r="L254" i="235"/>
  <c r="K254" i="235"/>
  <c r="J254" i="235"/>
  <c r="I254" i="235"/>
  <c r="H254" i="235"/>
  <c r="G254" i="235"/>
  <c r="F254" i="235"/>
  <c r="M254" i="235" s="1"/>
  <c r="Q253" i="235"/>
  <c r="P253" i="235"/>
  <c r="O253" i="235"/>
  <c r="N253" i="235"/>
  <c r="L253" i="235"/>
  <c r="K253" i="235"/>
  <c r="J253" i="235"/>
  <c r="I253" i="235"/>
  <c r="H253" i="235"/>
  <c r="G253" i="235"/>
  <c r="F253" i="235"/>
  <c r="M253" i="235" s="1"/>
  <c r="Q252" i="235"/>
  <c r="P252" i="235"/>
  <c r="O252" i="235"/>
  <c r="N252" i="235"/>
  <c r="L252" i="235"/>
  <c r="K252" i="235"/>
  <c r="J252" i="235"/>
  <c r="I252" i="235"/>
  <c r="H252" i="235"/>
  <c r="G252" i="235"/>
  <c r="F252" i="235"/>
  <c r="M252" i="235" s="1"/>
  <c r="Q251" i="235"/>
  <c r="P251" i="235"/>
  <c r="O251" i="235"/>
  <c r="N251" i="235"/>
  <c r="L251" i="235"/>
  <c r="K251" i="235"/>
  <c r="J251" i="235"/>
  <c r="I251" i="235"/>
  <c r="H251" i="235"/>
  <c r="G251" i="235"/>
  <c r="F251" i="235"/>
  <c r="M251" i="235" s="1"/>
  <c r="Q250" i="235"/>
  <c r="P250" i="235"/>
  <c r="O250" i="235"/>
  <c r="N250" i="235"/>
  <c r="L250" i="235"/>
  <c r="K250" i="235"/>
  <c r="J250" i="235"/>
  <c r="I250" i="235"/>
  <c r="H250" i="235"/>
  <c r="G250" i="235"/>
  <c r="F250" i="235"/>
  <c r="M250" i="235" s="1"/>
  <c r="Q249" i="235"/>
  <c r="P249" i="235"/>
  <c r="O249" i="235"/>
  <c r="N249" i="235"/>
  <c r="L249" i="235"/>
  <c r="K249" i="235"/>
  <c r="J249" i="235"/>
  <c r="I249" i="235"/>
  <c r="H249" i="235"/>
  <c r="G249" i="235"/>
  <c r="F249" i="235"/>
  <c r="M249" i="235" s="1"/>
  <c r="Q248" i="235"/>
  <c r="P248" i="235"/>
  <c r="O248" i="235"/>
  <c r="N248" i="235"/>
  <c r="L248" i="235"/>
  <c r="K248" i="235"/>
  <c r="J248" i="235"/>
  <c r="I248" i="235"/>
  <c r="H248" i="235"/>
  <c r="G248" i="235"/>
  <c r="F248" i="235"/>
  <c r="M248" i="235" s="1"/>
  <c r="Q247" i="235"/>
  <c r="P247" i="235"/>
  <c r="O247" i="235"/>
  <c r="N247" i="235"/>
  <c r="L247" i="235"/>
  <c r="K247" i="235"/>
  <c r="J247" i="235"/>
  <c r="I247" i="235"/>
  <c r="H247" i="235"/>
  <c r="G247" i="235"/>
  <c r="F247" i="235"/>
  <c r="M247" i="235" s="1"/>
  <c r="Q246" i="235"/>
  <c r="P246" i="235"/>
  <c r="O246" i="235"/>
  <c r="N246" i="235"/>
  <c r="L246" i="235"/>
  <c r="K246" i="235"/>
  <c r="J246" i="235"/>
  <c r="I246" i="235"/>
  <c r="H246" i="235"/>
  <c r="G246" i="235"/>
  <c r="F246" i="235"/>
  <c r="M246" i="235" s="1"/>
  <c r="Q245" i="235"/>
  <c r="P245" i="235"/>
  <c r="O245" i="235"/>
  <c r="N245" i="235"/>
  <c r="L245" i="235"/>
  <c r="K245" i="235"/>
  <c r="J245" i="235"/>
  <c r="I245" i="235"/>
  <c r="H245" i="235"/>
  <c r="G245" i="235"/>
  <c r="F245" i="235"/>
  <c r="M245" i="235" s="1"/>
  <c r="Q244" i="235"/>
  <c r="P244" i="235"/>
  <c r="O244" i="235"/>
  <c r="N244" i="235"/>
  <c r="L244" i="235"/>
  <c r="K244" i="235"/>
  <c r="J244" i="235"/>
  <c r="I244" i="235"/>
  <c r="H244" i="235"/>
  <c r="G244" i="235"/>
  <c r="F244" i="235"/>
  <c r="M244" i="235" s="1"/>
  <c r="Q243" i="235"/>
  <c r="P243" i="235"/>
  <c r="O243" i="235"/>
  <c r="N243" i="235"/>
  <c r="L243" i="235"/>
  <c r="K243" i="235"/>
  <c r="J243" i="235"/>
  <c r="I243" i="235"/>
  <c r="H243" i="235"/>
  <c r="G243" i="235"/>
  <c r="F243" i="235"/>
  <c r="M243" i="235" s="1"/>
  <c r="Q242" i="235"/>
  <c r="P242" i="235"/>
  <c r="O242" i="235"/>
  <c r="N242" i="235"/>
  <c r="L242" i="235"/>
  <c r="K242" i="235"/>
  <c r="J242" i="235"/>
  <c r="I242" i="235"/>
  <c r="H242" i="235"/>
  <c r="G242" i="235"/>
  <c r="F242" i="235"/>
  <c r="M242" i="235" s="1"/>
  <c r="Q241" i="235"/>
  <c r="P241" i="235"/>
  <c r="O241" i="235"/>
  <c r="N241" i="235"/>
  <c r="L241" i="235"/>
  <c r="K241" i="235"/>
  <c r="J241" i="235"/>
  <c r="I241" i="235"/>
  <c r="H241" i="235"/>
  <c r="G241" i="235"/>
  <c r="F241" i="235"/>
  <c r="M241" i="235" s="1"/>
  <c r="Q240" i="235"/>
  <c r="P240" i="235"/>
  <c r="O240" i="235"/>
  <c r="N240" i="235"/>
  <c r="L240" i="235"/>
  <c r="K240" i="235"/>
  <c r="J240" i="235"/>
  <c r="I240" i="235"/>
  <c r="H240" i="235"/>
  <c r="G240" i="235"/>
  <c r="F240" i="235"/>
  <c r="M240" i="235" s="1"/>
  <c r="Q239" i="235"/>
  <c r="P239" i="235"/>
  <c r="O239" i="235"/>
  <c r="N239" i="235"/>
  <c r="L239" i="235"/>
  <c r="K239" i="235"/>
  <c r="J239" i="235"/>
  <c r="I239" i="235"/>
  <c r="H239" i="235"/>
  <c r="G239" i="235"/>
  <c r="F239" i="235"/>
  <c r="M239" i="235" s="1"/>
  <c r="Q238" i="235"/>
  <c r="P238" i="235"/>
  <c r="O238" i="235"/>
  <c r="N238" i="235"/>
  <c r="L238" i="235"/>
  <c r="K238" i="235"/>
  <c r="J238" i="235"/>
  <c r="I238" i="235"/>
  <c r="H238" i="235"/>
  <c r="G238" i="235"/>
  <c r="F238" i="235"/>
  <c r="M238" i="235" s="1"/>
  <c r="Q237" i="235"/>
  <c r="P237" i="235"/>
  <c r="O237" i="235"/>
  <c r="N237" i="235"/>
  <c r="L237" i="235"/>
  <c r="K237" i="235"/>
  <c r="J237" i="235"/>
  <c r="I237" i="235"/>
  <c r="H237" i="235"/>
  <c r="G237" i="235"/>
  <c r="F237" i="235"/>
  <c r="M237" i="235" s="1"/>
  <c r="Q236" i="235"/>
  <c r="P236" i="235"/>
  <c r="O236" i="235"/>
  <c r="N236" i="235"/>
  <c r="L236" i="235"/>
  <c r="K236" i="235"/>
  <c r="J236" i="235"/>
  <c r="I236" i="235"/>
  <c r="H236" i="235"/>
  <c r="G236" i="235"/>
  <c r="F236" i="235"/>
  <c r="M236" i="235" s="1"/>
  <c r="Q235" i="235"/>
  <c r="P235" i="235"/>
  <c r="O235" i="235"/>
  <c r="N235" i="235"/>
  <c r="L235" i="235"/>
  <c r="K235" i="235"/>
  <c r="J235" i="235"/>
  <c r="I235" i="235"/>
  <c r="H235" i="235"/>
  <c r="G235" i="235"/>
  <c r="F235" i="235"/>
  <c r="M235" i="235" s="1"/>
  <c r="Q234" i="235"/>
  <c r="P234" i="235"/>
  <c r="O234" i="235"/>
  <c r="N234" i="235"/>
  <c r="L234" i="235"/>
  <c r="K234" i="235"/>
  <c r="J234" i="235"/>
  <c r="I234" i="235"/>
  <c r="H234" i="235"/>
  <c r="G234" i="235"/>
  <c r="F234" i="235"/>
  <c r="M234" i="235" s="1"/>
  <c r="Q233" i="235"/>
  <c r="P233" i="235"/>
  <c r="O233" i="235"/>
  <c r="N233" i="235"/>
  <c r="L233" i="235"/>
  <c r="K233" i="235"/>
  <c r="J233" i="235"/>
  <c r="I233" i="235"/>
  <c r="H233" i="235"/>
  <c r="G233" i="235"/>
  <c r="F233" i="235"/>
  <c r="M233" i="235" s="1"/>
  <c r="Q232" i="235"/>
  <c r="P232" i="235"/>
  <c r="O232" i="235"/>
  <c r="N232" i="235"/>
  <c r="L232" i="235"/>
  <c r="K232" i="235"/>
  <c r="J232" i="235"/>
  <c r="I232" i="235"/>
  <c r="H232" i="235"/>
  <c r="G232" i="235"/>
  <c r="F232" i="235"/>
  <c r="M232" i="235" s="1"/>
  <c r="Q231" i="235"/>
  <c r="P231" i="235"/>
  <c r="O231" i="235"/>
  <c r="N231" i="235"/>
  <c r="L231" i="235"/>
  <c r="K231" i="235"/>
  <c r="J231" i="235"/>
  <c r="I231" i="235"/>
  <c r="H231" i="235"/>
  <c r="G231" i="235"/>
  <c r="F231" i="235"/>
  <c r="M231" i="235" s="1"/>
  <c r="Q230" i="235"/>
  <c r="P230" i="235"/>
  <c r="O230" i="235"/>
  <c r="N230" i="235"/>
  <c r="L230" i="235"/>
  <c r="K230" i="235"/>
  <c r="J230" i="235"/>
  <c r="I230" i="235"/>
  <c r="H230" i="235"/>
  <c r="G230" i="235"/>
  <c r="F230" i="235"/>
  <c r="M230" i="235" s="1"/>
  <c r="Q229" i="235"/>
  <c r="P229" i="235"/>
  <c r="O229" i="235"/>
  <c r="N229" i="235"/>
  <c r="L229" i="235"/>
  <c r="K229" i="235"/>
  <c r="J229" i="235"/>
  <c r="I229" i="235"/>
  <c r="H229" i="235"/>
  <c r="G229" i="235"/>
  <c r="F229" i="235"/>
  <c r="M229" i="235" s="1"/>
  <c r="Q228" i="235"/>
  <c r="P228" i="235"/>
  <c r="O228" i="235"/>
  <c r="N228" i="235"/>
  <c r="L228" i="235"/>
  <c r="K228" i="235"/>
  <c r="J228" i="235"/>
  <c r="I228" i="235"/>
  <c r="H228" i="235"/>
  <c r="G228" i="235"/>
  <c r="F228" i="235"/>
  <c r="M228" i="235" s="1"/>
  <c r="Q227" i="235"/>
  <c r="P227" i="235"/>
  <c r="O227" i="235"/>
  <c r="N227" i="235"/>
  <c r="L227" i="235"/>
  <c r="K227" i="235"/>
  <c r="J227" i="235"/>
  <c r="I227" i="235"/>
  <c r="H227" i="235"/>
  <c r="G227" i="235"/>
  <c r="F227" i="235"/>
  <c r="M227" i="235" s="1"/>
  <c r="Q226" i="235"/>
  <c r="P226" i="235"/>
  <c r="O226" i="235"/>
  <c r="N226" i="235"/>
  <c r="L226" i="235"/>
  <c r="K226" i="235"/>
  <c r="J226" i="235"/>
  <c r="I226" i="235"/>
  <c r="H226" i="235"/>
  <c r="G226" i="235"/>
  <c r="F226" i="235"/>
  <c r="M226" i="235" s="1"/>
  <c r="Q225" i="235"/>
  <c r="P225" i="235"/>
  <c r="O225" i="235"/>
  <c r="N225" i="235"/>
  <c r="L225" i="235"/>
  <c r="K225" i="235"/>
  <c r="J225" i="235"/>
  <c r="I225" i="235"/>
  <c r="H225" i="235"/>
  <c r="G225" i="235"/>
  <c r="F225" i="235"/>
  <c r="M225" i="235" s="1"/>
  <c r="Q224" i="235"/>
  <c r="P224" i="235"/>
  <c r="O224" i="235"/>
  <c r="N224" i="235"/>
  <c r="L224" i="235"/>
  <c r="K224" i="235"/>
  <c r="J224" i="235"/>
  <c r="I224" i="235"/>
  <c r="H224" i="235"/>
  <c r="G224" i="235"/>
  <c r="F224" i="235"/>
  <c r="M224" i="235" s="1"/>
  <c r="Q223" i="235"/>
  <c r="P223" i="235"/>
  <c r="O223" i="235"/>
  <c r="N223" i="235"/>
  <c r="L223" i="235"/>
  <c r="K223" i="235"/>
  <c r="J223" i="235"/>
  <c r="I223" i="235"/>
  <c r="H223" i="235"/>
  <c r="G223" i="235"/>
  <c r="F223" i="235"/>
  <c r="M223" i="235" s="1"/>
  <c r="Q222" i="235"/>
  <c r="P222" i="235"/>
  <c r="O222" i="235"/>
  <c r="N222" i="235"/>
  <c r="L222" i="235"/>
  <c r="K222" i="235"/>
  <c r="J222" i="235"/>
  <c r="I222" i="235"/>
  <c r="H222" i="235"/>
  <c r="G222" i="235"/>
  <c r="F222" i="235"/>
  <c r="M222" i="235" s="1"/>
  <c r="Q221" i="235"/>
  <c r="P221" i="235"/>
  <c r="O221" i="235"/>
  <c r="N221" i="235"/>
  <c r="L221" i="235"/>
  <c r="K221" i="235"/>
  <c r="J221" i="235"/>
  <c r="I221" i="235"/>
  <c r="H221" i="235"/>
  <c r="G221" i="235"/>
  <c r="F221" i="235"/>
  <c r="M221" i="235" s="1"/>
  <c r="Q220" i="235"/>
  <c r="P220" i="235"/>
  <c r="O220" i="235"/>
  <c r="N220" i="235"/>
  <c r="L220" i="235"/>
  <c r="K220" i="235"/>
  <c r="J220" i="235"/>
  <c r="I220" i="235"/>
  <c r="H220" i="235"/>
  <c r="G220" i="235"/>
  <c r="F220" i="235"/>
  <c r="M220" i="235" s="1"/>
  <c r="Q219" i="235"/>
  <c r="P219" i="235"/>
  <c r="O219" i="235"/>
  <c r="N219" i="235"/>
  <c r="L219" i="235"/>
  <c r="K219" i="235"/>
  <c r="J219" i="235"/>
  <c r="I219" i="235"/>
  <c r="H219" i="235"/>
  <c r="G219" i="235"/>
  <c r="F219" i="235"/>
  <c r="M219" i="235" s="1"/>
  <c r="Q218" i="235"/>
  <c r="P218" i="235"/>
  <c r="O218" i="235"/>
  <c r="N218" i="235"/>
  <c r="L218" i="235"/>
  <c r="K218" i="235"/>
  <c r="J218" i="235"/>
  <c r="I218" i="235"/>
  <c r="H218" i="235"/>
  <c r="G218" i="235"/>
  <c r="F218" i="235"/>
  <c r="M218" i="235" s="1"/>
  <c r="Q217" i="235"/>
  <c r="P217" i="235"/>
  <c r="O217" i="235"/>
  <c r="N217" i="235"/>
  <c r="L217" i="235"/>
  <c r="K217" i="235"/>
  <c r="J217" i="235"/>
  <c r="I217" i="235"/>
  <c r="H217" i="235"/>
  <c r="G217" i="235"/>
  <c r="F217" i="235"/>
  <c r="M217" i="235" s="1"/>
  <c r="Q216" i="235"/>
  <c r="P216" i="235"/>
  <c r="O216" i="235"/>
  <c r="N216" i="235"/>
  <c r="L216" i="235"/>
  <c r="K216" i="235"/>
  <c r="J216" i="235"/>
  <c r="I216" i="235"/>
  <c r="H216" i="235"/>
  <c r="G216" i="235"/>
  <c r="F216" i="235"/>
  <c r="M216" i="235" s="1"/>
  <c r="Q215" i="235"/>
  <c r="P215" i="235"/>
  <c r="O215" i="235"/>
  <c r="N215" i="235"/>
  <c r="L215" i="235"/>
  <c r="K215" i="235"/>
  <c r="J215" i="235"/>
  <c r="I215" i="235"/>
  <c r="H215" i="235"/>
  <c r="G215" i="235"/>
  <c r="F215" i="235"/>
  <c r="M215" i="235" s="1"/>
  <c r="Q214" i="235"/>
  <c r="P214" i="235"/>
  <c r="O214" i="235"/>
  <c r="N214" i="235"/>
  <c r="L214" i="235"/>
  <c r="K214" i="235"/>
  <c r="J214" i="235"/>
  <c r="I214" i="235"/>
  <c r="H214" i="235"/>
  <c r="G214" i="235"/>
  <c r="F214" i="235"/>
  <c r="M214" i="235" s="1"/>
  <c r="Q213" i="235"/>
  <c r="P213" i="235"/>
  <c r="O213" i="235"/>
  <c r="N213" i="235"/>
  <c r="L213" i="235"/>
  <c r="K213" i="235"/>
  <c r="J213" i="235"/>
  <c r="I213" i="235"/>
  <c r="H213" i="235"/>
  <c r="G213" i="235"/>
  <c r="F213" i="235"/>
  <c r="M213" i="235" s="1"/>
  <c r="Q212" i="235"/>
  <c r="P212" i="235"/>
  <c r="O212" i="235"/>
  <c r="N212" i="235"/>
  <c r="L212" i="235"/>
  <c r="K212" i="235"/>
  <c r="J212" i="235"/>
  <c r="I212" i="235"/>
  <c r="H212" i="235"/>
  <c r="G212" i="235"/>
  <c r="F212" i="235"/>
  <c r="M212" i="235" s="1"/>
  <c r="Q211" i="235"/>
  <c r="P211" i="235"/>
  <c r="O211" i="235"/>
  <c r="N211" i="235"/>
  <c r="L211" i="235"/>
  <c r="K211" i="235"/>
  <c r="J211" i="235"/>
  <c r="I211" i="235"/>
  <c r="H211" i="235"/>
  <c r="G211" i="235"/>
  <c r="F211" i="235"/>
  <c r="M211" i="235" s="1"/>
  <c r="Q210" i="235"/>
  <c r="P210" i="235"/>
  <c r="O210" i="235"/>
  <c r="N210" i="235"/>
  <c r="L210" i="235"/>
  <c r="K210" i="235"/>
  <c r="J210" i="235"/>
  <c r="I210" i="235"/>
  <c r="H210" i="235"/>
  <c r="G210" i="235"/>
  <c r="F210" i="235"/>
  <c r="M210" i="235" s="1"/>
  <c r="Q209" i="235"/>
  <c r="P209" i="235"/>
  <c r="O209" i="235"/>
  <c r="N209" i="235"/>
  <c r="L209" i="235"/>
  <c r="K209" i="235"/>
  <c r="J209" i="235"/>
  <c r="I209" i="235"/>
  <c r="H209" i="235"/>
  <c r="G209" i="235"/>
  <c r="F209" i="235"/>
  <c r="M209" i="235" s="1"/>
  <c r="Q208" i="235"/>
  <c r="P208" i="235"/>
  <c r="O208" i="235"/>
  <c r="N208" i="235"/>
  <c r="L208" i="235"/>
  <c r="K208" i="235"/>
  <c r="J208" i="235"/>
  <c r="I208" i="235"/>
  <c r="H208" i="235"/>
  <c r="G208" i="235"/>
  <c r="F208" i="235"/>
  <c r="M208" i="235" s="1"/>
  <c r="Q207" i="235"/>
  <c r="P207" i="235"/>
  <c r="O207" i="235"/>
  <c r="N207" i="235"/>
  <c r="L207" i="235"/>
  <c r="K207" i="235"/>
  <c r="J207" i="235"/>
  <c r="I207" i="235"/>
  <c r="H207" i="235"/>
  <c r="G207" i="235"/>
  <c r="F207" i="235"/>
  <c r="M207" i="235" s="1"/>
  <c r="Q206" i="235"/>
  <c r="P206" i="235"/>
  <c r="O206" i="235"/>
  <c r="N206" i="235"/>
  <c r="L206" i="235"/>
  <c r="K206" i="235"/>
  <c r="J206" i="235"/>
  <c r="I206" i="235"/>
  <c r="H206" i="235"/>
  <c r="G206" i="235"/>
  <c r="F206" i="235"/>
  <c r="M206" i="235" s="1"/>
  <c r="Q205" i="235"/>
  <c r="P205" i="235"/>
  <c r="O205" i="235"/>
  <c r="N205" i="235"/>
  <c r="L205" i="235"/>
  <c r="K205" i="235"/>
  <c r="J205" i="235"/>
  <c r="I205" i="235"/>
  <c r="H205" i="235"/>
  <c r="G205" i="235"/>
  <c r="F205" i="235"/>
  <c r="M205" i="235" s="1"/>
  <c r="Q204" i="235"/>
  <c r="P204" i="235"/>
  <c r="O204" i="235"/>
  <c r="N204" i="235"/>
  <c r="L204" i="235"/>
  <c r="K204" i="235"/>
  <c r="J204" i="235"/>
  <c r="I204" i="235"/>
  <c r="H204" i="235"/>
  <c r="G204" i="235"/>
  <c r="F204" i="235"/>
  <c r="M204" i="235" s="1"/>
  <c r="Q203" i="235"/>
  <c r="P203" i="235"/>
  <c r="O203" i="235"/>
  <c r="N203" i="235"/>
  <c r="L203" i="235"/>
  <c r="K203" i="235"/>
  <c r="J203" i="235"/>
  <c r="I203" i="235"/>
  <c r="H203" i="235"/>
  <c r="G203" i="235"/>
  <c r="F203" i="235"/>
  <c r="M203" i="235" s="1"/>
  <c r="Q202" i="235"/>
  <c r="P202" i="235"/>
  <c r="O202" i="235"/>
  <c r="N202" i="235"/>
  <c r="L202" i="235"/>
  <c r="K202" i="235"/>
  <c r="J202" i="235"/>
  <c r="I202" i="235"/>
  <c r="H202" i="235"/>
  <c r="G202" i="235"/>
  <c r="F202" i="235"/>
  <c r="M202" i="235" s="1"/>
  <c r="Q201" i="235"/>
  <c r="P201" i="235"/>
  <c r="O201" i="235"/>
  <c r="N201" i="235"/>
  <c r="L201" i="235"/>
  <c r="K201" i="235"/>
  <c r="J201" i="235"/>
  <c r="I201" i="235"/>
  <c r="H201" i="235"/>
  <c r="G201" i="235"/>
  <c r="F201" i="235"/>
  <c r="M201" i="235" s="1"/>
  <c r="Q200" i="235"/>
  <c r="P200" i="235"/>
  <c r="O200" i="235"/>
  <c r="N200" i="235"/>
  <c r="L200" i="235"/>
  <c r="K200" i="235"/>
  <c r="J200" i="235"/>
  <c r="I200" i="235"/>
  <c r="H200" i="235"/>
  <c r="G200" i="235"/>
  <c r="F200" i="235"/>
  <c r="M200" i="235" s="1"/>
  <c r="Q199" i="235"/>
  <c r="P199" i="235"/>
  <c r="O199" i="235"/>
  <c r="N199" i="235"/>
  <c r="L199" i="235"/>
  <c r="K199" i="235"/>
  <c r="J199" i="235"/>
  <c r="I199" i="235"/>
  <c r="H199" i="235"/>
  <c r="G199" i="235"/>
  <c r="F199" i="235"/>
  <c r="M199" i="235" s="1"/>
  <c r="Q198" i="235"/>
  <c r="P198" i="235"/>
  <c r="O198" i="235"/>
  <c r="N198" i="235"/>
  <c r="L198" i="235"/>
  <c r="K198" i="235"/>
  <c r="J198" i="235"/>
  <c r="I198" i="235"/>
  <c r="H198" i="235"/>
  <c r="G198" i="235"/>
  <c r="F198" i="235"/>
  <c r="M198" i="235" s="1"/>
  <c r="Q197" i="235"/>
  <c r="P197" i="235"/>
  <c r="O197" i="235"/>
  <c r="N197" i="235"/>
  <c r="L197" i="235"/>
  <c r="K197" i="235"/>
  <c r="J197" i="235"/>
  <c r="I197" i="235"/>
  <c r="H197" i="235"/>
  <c r="G197" i="235"/>
  <c r="F197" i="235"/>
  <c r="M197" i="235" s="1"/>
  <c r="Q196" i="235"/>
  <c r="P196" i="235"/>
  <c r="O196" i="235"/>
  <c r="N196" i="235"/>
  <c r="L196" i="235"/>
  <c r="K196" i="235"/>
  <c r="J196" i="235"/>
  <c r="I196" i="235"/>
  <c r="H196" i="235"/>
  <c r="G196" i="235"/>
  <c r="F196" i="235"/>
  <c r="M196" i="235" s="1"/>
  <c r="Q195" i="235"/>
  <c r="P195" i="235"/>
  <c r="O195" i="235"/>
  <c r="N195" i="235"/>
  <c r="L195" i="235"/>
  <c r="K195" i="235"/>
  <c r="J195" i="235"/>
  <c r="I195" i="235"/>
  <c r="H195" i="235"/>
  <c r="G195" i="235"/>
  <c r="F195" i="235"/>
  <c r="M195" i="235" s="1"/>
  <c r="Q194" i="235"/>
  <c r="P194" i="235"/>
  <c r="O194" i="235"/>
  <c r="N194" i="235"/>
  <c r="L194" i="235"/>
  <c r="K194" i="235"/>
  <c r="J194" i="235"/>
  <c r="I194" i="235"/>
  <c r="H194" i="235"/>
  <c r="G194" i="235"/>
  <c r="F194" i="235"/>
  <c r="M194" i="235" s="1"/>
  <c r="Q193" i="235"/>
  <c r="P193" i="235"/>
  <c r="O193" i="235"/>
  <c r="N193" i="235"/>
  <c r="L193" i="235"/>
  <c r="K193" i="235"/>
  <c r="J193" i="235"/>
  <c r="I193" i="235"/>
  <c r="H193" i="235"/>
  <c r="G193" i="235"/>
  <c r="F193" i="235"/>
  <c r="M193" i="235" s="1"/>
  <c r="Q192" i="235"/>
  <c r="P192" i="235"/>
  <c r="O192" i="235"/>
  <c r="N192" i="235"/>
  <c r="L192" i="235"/>
  <c r="K192" i="235"/>
  <c r="J192" i="235"/>
  <c r="I192" i="235"/>
  <c r="H192" i="235"/>
  <c r="G192" i="235"/>
  <c r="F192" i="235"/>
  <c r="M192" i="235" s="1"/>
  <c r="Q191" i="235"/>
  <c r="P191" i="235"/>
  <c r="O191" i="235"/>
  <c r="N191" i="235"/>
  <c r="L191" i="235"/>
  <c r="K191" i="235"/>
  <c r="J191" i="235"/>
  <c r="I191" i="235"/>
  <c r="H191" i="235"/>
  <c r="G191" i="235"/>
  <c r="F191" i="235"/>
  <c r="M191" i="235" s="1"/>
  <c r="Q190" i="235"/>
  <c r="P190" i="235"/>
  <c r="O190" i="235"/>
  <c r="N190" i="235"/>
  <c r="L190" i="235"/>
  <c r="K190" i="235"/>
  <c r="J190" i="235"/>
  <c r="I190" i="235"/>
  <c r="H190" i="235"/>
  <c r="G190" i="235"/>
  <c r="F190" i="235"/>
  <c r="M190" i="235" s="1"/>
  <c r="Q189" i="235"/>
  <c r="P189" i="235"/>
  <c r="O189" i="235"/>
  <c r="N189" i="235"/>
  <c r="L189" i="235"/>
  <c r="K189" i="235"/>
  <c r="J189" i="235"/>
  <c r="I189" i="235"/>
  <c r="H189" i="235"/>
  <c r="G189" i="235"/>
  <c r="F189" i="235"/>
  <c r="M189" i="235" s="1"/>
  <c r="Q188" i="235"/>
  <c r="P188" i="235"/>
  <c r="O188" i="235"/>
  <c r="N188" i="235"/>
  <c r="L188" i="235"/>
  <c r="K188" i="235"/>
  <c r="J188" i="235"/>
  <c r="I188" i="235"/>
  <c r="H188" i="235"/>
  <c r="G188" i="235"/>
  <c r="F188" i="235"/>
  <c r="M188" i="235" s="1"/>
  <c r="Q187" i="235"/>
  <c r="P187" i="235"/>
  <c r="O187" i="235"/>
  <c r="N187" i="235"/>
  <c r="L187" i="235"/>
  <c r="K187" i="235"/>
  <c r="J187" i="235"/>
  <c r="I187" i="235"/>
  <c r="H187" i="235"/>
  <c r="G187" i="235"/>
  <c r="F187" i="235"/>
  <c r="M187" i="235" s="1"/>
  <c r="Q186" i="235"/>
  <c r="P186" i="235"/>
  <c r="O186" i="235"/>
  <c r="N186" i="235"/>
  <c r="L186" i="235"/>
  <c r="K186" i="235"/>
  <c r="J186" i="235"/>
  <c r="I186" i="235"/>
  <c r="H186" i="235"/>
  <c r="G186" i="235"/>
  <c r="F186" i="235"/>
  <c r="M186" i="235" s="1"/>
  <c r="Q185" i="235"/>
  <c r="P185" i="235"/>
  <c r="O185" i="235"/>
  <c r="N185" i="235"/>
  <c r="L185" i="235"/>
  <c r="K185" i="235"/>
  <c r="J185" i="235"/>
  <c r="I185" i="235"/>
  <c r="H185" i="235"/>
  <c r="G185" i="235"/>
  <c r="F185" i="235"/>
  <c r="M185" i="235" s="1"/>
  <c r="Q184" i="235"/>
  <c r="P184" i="235"/>
  <c r="O184" i="235"/>
  <c r="N184" i="235"/>
  <c r="L184" i="235"/>
  <c r="K184" i="235"/>
  <c r="J184" i="235"/>
  <c r="I184" i="235"/>
  <c r="H184" i="235"/>
  <c r="G184" i="235"/>
  <c r="F184" i="235"/>
  <c r="M184" i="235" s="1"/>
  <c r="Q183" i="235"/>
  <c r="P183" i="235"/>
  <c r="O183" i="235"/>
  <c r="N183" i="235"/>
  <c r="L183" i="235"/>
  <c r="K183" i="235"/>
  <c r="J183" i="235"/>
  <c r="I183" i="235"/>
  <c r="H183" i="235"/>
  <c r="G183" i="235"/>
  <c r="F183" i="235"/>
  <c r="M183" i="235" s="1"/>
  <c r="Q182" i="235"/>
  <c r="P182" i="235"/>
  <c r="O182" i="235"/>
  <c r="N182" i="235"/>
  <c r="L182" i="235"/>
  <c r="K182" i="235"/>
  <c r="J182" i="235"/>
  <c r="I182" i="235"/>
  <c r="H182" i="235"/>
  <c r="G182" i="235"/>
  <c r="F182" i="235"/>
  <c r="M182" i="235" s="1"/>
  <c r="Q181" i="235"/>
  <c r="P181" i="235"/>
  <c r="O181" i="235"/>
  <c r="N181" i="235"/>
  <c r="L181" i="235"/>
  <c r="K181" i="235"/>
  <c r="J181" i="235"/>
  <c r="I181" i="235"/>
  <c r="H181" i="235"/>
  <c r="G181" i="235"/>
  <c r="F181" i="235"/>
  <c r="M181" i="235" s="1"/>
  <c r="Q180" i="235"/>
  <c r="P180" i="235"/>
  <c r="O180" i="235"/>
  <c r="N180" i="235"/>
  <c r="L180" i="235"/>
  <c r="K180" i="235"/>
  <c r="J180" i="235"/>
  <c r="I180" i="235"/>
  <c r="H180" i="235"/>
  <c r="G180" i="235"/>
  <c r="F180" i="235"/>
  <c r="M180" i="235" s="1"/>
  <c r="Q179" i="235"/>
  <c r="P179" i="235"/>
  <c r="O179" i="235"/>
  <c r="N179" i="235"/>
  <c r="L179" i="235"/>
  <c r="K179" i="235"/>
  <c r="J179" i="235"/>
  <c r="I179" i="235"/>
  <c r="H179" i="235"/>
  <c r="G179" i="235"/>
  <c r="F179" i="235"/>
  <c r="M179" i="235" s="1"/>
  <c r="Q178" i="235"/>
  <c r="P178" i="235"/>
  <c r="O178" i="235"/>
  <c r="N178" i="235"/>
  <c r="L178" i="235"/>
  <c r="K178" i="235"/>
  <c r="J178" i="235"/>
  <c r="I178" i="235"/>
  <c r="H178" i="235"/>
  <c r="G178" i="235"/>
  <c r="F178" i="235"/>
  <c r="M178" i="235" s="1"/>
  <c r="Q177" i="235"/>
  <c r="P177" i="235"/>
  <c r="O177" i="235"/>
  <c r="N177" i="235"/>
  <c r="L177" i="235"/>
  <c r="K177" i="235"/>
  <c r="J177" i="235"/>
  <c r="I177" i="235"/>
  <c r="H177" i="235"/>
  <c r="G177" i="235"/>
  <c r="F177" i="235"/>
  <c r="M177" i="235" s="1"/>
  <c r="Q176" i="235"/>
  <c r="P176" i="235"/>
  <c r="O176" i="235"/>
  <c r="N176" i="235"/>
  <c r="L176" i="235"/>
  <c r="K176" i="235"/>
  <c r="J176" i="235"/>
  <c r="I176" i="235"/>
  <c r="H176" i="235"/>
  <c r="G176" i="235"/>
  <c r="F176" i="235"/>
  <c r="M176" i="235" s="1"/>
  <c r="Q175" i="235"/>
  <c r="P175" i="235"/>
  <c r="O175" i="235"/>
  <c r="N175" i="235"/>
  <c r="L175" i="235"/>
  <c r="K175" i="235"/>
  <c r="J175" i="235"/>
  <c r="I175" i="235"/>
  <c r="H175" i="235"/>
  <c r="G175" i="235"/>
  <c r="F175" i="235"/>
  <c r="M175" i="235" s="1"/>
  <c r="Q174" i="235"/>
  <c r="P174" i="235"/>
  <c r="O174" i="235"/>
  <c r="N174" i="235"/>
  <c r="L174" i="235"/>
  <c r="K174" i="235"/>
  <c r="J174" i="235"/>
  <c r="I174" i="235"/>
  <c r="H174" i="235"/>
  <c r="G174" i="235"/>
  <c r="F174" i="235"/>
  <c r="M174" i="235" s="1"/>
  <c r="Q173" i="235"/>
  <c r="P173" i="235"/>
  <c r="O173" i="235"/>
  <c r="N173" i="235"/>
  <c r="L173" i="235"/>
  <c r="K173" i="235"/>
  <c r="J173" i="235"/>
  <c r="I173" i="235"/>
  <c r="H173" i="235"/>
  <c r="G173" i="235"/>
  <c r="F173" i="235"/>
  <c r="M173" i="235" s="1"/>
  <c r="Q172" i="235"/>
  <c r="P172" i="235"/>
  <c r="O172" i="235"/>
  <c r="N172" i="235"/>
  <c r="L172" i="235"/>
  <c r="K172" i="235"/>
  <c r="J172" i="235"/>
  <c r="I172" i="235"/>
  <c r="H172" i="235"/>
  <c r="G172" i="235"/>
  <c r="F172" i="235"/>
  <c r="M172" i="235" s="1"/>
  <c r="Q171" i="235"/>
  <c r="P171" i="235"/>
  <c r="O171" i="235"/>
  <c r="N171" i="235"/>
  <c r="L171" i="235"/>
  <c r="K171" i="235"/>
  <c r="J171" i="235"/>
  <c r="I171" i="235"/>
  <c r="H171" i="235"/>
  <c r="G171" i="235"/>
  <c r="F171" i="235"/>
  <c r="M171" i="235" s="1"/>
  <c r="Q170" i="235"/>
  <c r="P170" i="235"/>
  <c r="O170" i="235"/>
  <c r="N170" i="235"/>
  <c r="L170" i="235"/>
  <c r="K170" i="235"/>
  <c r="J170" i="235"/>
  <c r="I170" i="235"/>
  <c r="H170" i="235"/>
  <c r="G170" i="235"/>
  <c r="F170" i="235"/>
  <c r="M170" i="235" s="1"/>
  <c r="Q169" i="235"/>
  <c r="P169" i="235"/>
  <c r="O169" i="235"/>
  <c r="N169" i="235"/>
  <c r="L169" i="235"/>
  <c r="K169" i="235"/>
  <c r="J169" i="235"/>
  <c r="I169" i="235"/>
  <c r="H169" i="235"/>
  <c r="G169" i="235"/>
  <c r="F169" i="235"/>
  <c r="M169" i="235" s="1"/>
  <c r="Q168" i="235"/>
  <c r="P168" i="235"/>
  <c r="O168" i="235"/>
  <c r="N168" i="235"/>
  <c r="L168" i="235"/>
  <c r="K168" i="235"/>
  <c r="J168" i="235"/>
  <c r="I168" i="235"/>
  <c r="H168" i="235"/>
  <c r="G168" i="235"/>
  <c r="F168" i="235"/>
  <c r="M168" i="235" s="1"/>
  <c r="Q167" i="235"/>
  <c r="P167" i="235"/>
  <c r="O167" i="235"/>
  <c r="N167" i="235"/>
  <c r="L167" i="235"/>
  <c r="K167" i="235"/>
  <c r="J167" i="235"/>
  <c r="I167" i="235"/>
  <c r="H167" i="235"/>
  <c r="G167" i="235"/>
  <c r="F167" i="235"/>
  <c r="M167" i="235" s="1"/>
  <c r="Q166" i="235"/>
  <c r="P166" i="235"/>
  <c r="O166" i="235"/>
  <c r="N166" i="235"/>
  <c r="L166" i="235"/>
  <c r="K166" i="235"/>
  <c r="J166" i="235"/>
  <c r="I166" i="235"/>
  <c r="H166" i="235"/>
  <c r="G166" i="235"/>
  <c r="F166" i="235"/>
  <c r="M166" i="235" s="1"/>
  <c r="Q165" i="235"/>
  <c r="P165" i="235"/>
  <c r="O165" i="235"/>
  <c r="N165" i="235"/>
  <c r="L165" i="235"/>
  <c r="K165" i="235"/>
  <c r="J165" i="235"/>
  <c r="I165" i="235"/>
  <c r="H165" i="235"/>
  <c r="G165" i="235"/>
  <c r="F165" i="235"/>
  <c r="M165" i="235" s="1"/>
  <c r="Q164" i="235"/>
  <c r="P164" i="235"/>
  <c r="O164" i="235"/>
  <c r="N164" i="235"/>
  <c r="L164" i="235"/>
  <c r="K164" i="235"/>
  <c r="J164" i="235"/>
  <c r="I164" i="235"/>
  <c r="H164" i="235"/>
  <c r="G164" i="235"/>
  <c r="F164" i="235"/>
  <c r="M164" i="235" s="1"/>
  <c r="Q163" i="235"/>
  <c r="P163" i="235"/>
  <c r="O163" i="235"/>
  <c r="N163" i="235"/>
  <c r="L163" i="235"/>
  <c r="K163" i="235"/>
  <c r="J163" i="235"/>
  <c r="I163" i="235"/>
  <c r="H163" i="235"/>
  <c r="G163" i="235"/>
  <c r="F163" i="235"/>
  <c r="M163" i="235" s="1"/>
  <c r="Q162" i="235"/>
  <c r="P162" i="235"/>
  <c r="O162" i="235"/>
  <c r="N162" i="235"/>
  <c r="L162" i="235"/>
  <c r="K162" i="235"/>
  <c r="J162" i="235"/>
  <c r="I162" i="235"/>
  <c r="H162" i="235"/>
  <c r="G162" i="235"/>
  <c r="F162" i="235"/>
  <c r="M162" i="235" s="1"/>
  <c r="Q161" i="235"/>
  <c r="P161" i="235"/>
  <c r="O161" i="235"/>
  <c r="N161" i="235"/>
  <c r="L161" i="235"/>
  <c r="K161" i="235"/>
  <c r="J161" i="235"/>
  <c r="I161" i="235"/>
  <c r="H161" i="235"/>
  <c r="G161" i="235"/>
  <c r="F161" i="235"/>
  <c r="M161" i="235" s="1"/>
  <c r="Q160" i="235"/>
  <c r="P160" i="235"/>
  <c r="O160" i="235"/>
  <c r="N160" i="235"/>
  <c r="L160" i="235"/>
  <c r="K160" i="235"/>
  <c r="J160" i="235"/>
  <c r="I160" i="235"/>
  <c r="H160" i="235"/>
  <c r="G160" i="235"/>
  <c r="F160" i="235"/>
  <c r="M160" i="235" s="1"/>
  <c r="Q159" i="235"/>
  <c r="P159" i="235"/>
  <c r="O159" i="235"/>
  <c r="N159" i="235"/>
  <c r="L159" i="235"/>
  <c r="K159" i="235"/>
  <c r="J159" i="235"/>
  <c r="I159" i="235"/>
  <c r="H159" i="235"/>
  <c r="G159" i="235"/>
  <c r="F159" i="235"/>
  <c r="M159" i="235" s="1"/>
  <c r="Q158" i="235"/>
  <c r="P158" i="235"/>
  <c r="O158" i="235"/>
  <c r="N158" i="235"/>
  <c r="L158" i="235"/>
  <c r="K158" i="235"/>
  <c r="J158" i="235"/>
  <c r="I158" i="235"/>
  <c r="H158" i="235"/>
  <c r="G158" i="235"/>
  <c r="F158" i="235"/>
  <c r="M158" i="235" s="1"/>
  <c r="Q157" i="235"/>
  <c r="P157" i="235"/>
  <c r="O157" i="235"/>
  <c r="N157" i="235"/>
  <c r="L157" i="235"/>
  <c r="K157" i="235"/>
  <c r="J157" i="235"/>
  <c r="I157" i="235"/>
  <c r="H157" i="235"/>
  <c r="G157" i="235"/>
  <c r="F157" i="235"/>
  <c r="M157" i="235" s="1"/>
  <c r="Q156" i="235"/>
  <c r="P156" i="235"/>
  <c r="O156" i="235"/>
  <c r="N156" i="235"/>
  <c r="L156" i="235"/>
  <c r="K156" i="235"/>
  <c r="J156" i="235"/>
  <c r="I156" i="235"/>
  <c r="H156" i="235"/>
  <c r="G156" i="235"/>
  <c r="F156" i="235"/>
  <c r="M156" i="235" s="1"/>
  <c r="Q155" i="235"/>
  <c r="P155" i="235"/>
  <c r="O155" i="235"/>
  <c r="N155" i="235"/>
  <c r="L155" i="235"/>
  <c r="K155" i="235"/>
  <c r="J155" i="235"/>
  <c r="I155" i="235"/>
  <c r="H155" i="235"/>
  <c r="G155" i="235"/>
  <c r="F155" i="235"/>
  <c r="M155" i="235" s="1"/>
  <c r="Q154" i="235"/>
  <c r="P154" i="235"/>
  <c r="O154" i="235"/>
  <c r="N154" i="235"/>
  <c r="L154" i="235"/>
  <c r="K154" i="235"/>
  <c r="J154" i="235"/>
  <c r="I154" i="235"/>
  <c r="H154" i="235"/>
  <c r="G154" i="235"/>
  <c r="F154" i="235"/>
  <c r="M154" i="235" s="1"/>
  <c r="Q153" i="235"/>
  <c r="P153" i="235"/>
  <c r="O153" i="235"/>
  <c r="N153" i="235"/>
  <c r="L153" i="235"/>
  <c r="K153" i="235"/>
  <c r="J153" i="235"/>
  <c r="I153" i="235"/>
  <c r="H153" i="235"/>
  <c r="G153" i="235"/>
  <c r="F153" i="235"/>
  <c r="M153" i="235" s="1"/>
  <c r="Q152" i="235"/>
  <c r="P152" i="235"/>
  <c r="O152" i="235"/>
  <c r="N152" i="235"/>
  <c r="L152" i="235"/>
  <c r="K152" i="235"/>
  <c r="J152" i="235"/>
  <c r="I152" i="235"/>
  <c r="H152" i="235"/>
  <c r="G152" i="235"/>
  <c r="F152" i="235"/>
  <c r="M152" i="235" s="1"/>
  <c r="Q151" i="235"/>
  <c r="P151" i="235"/>
  <c r="O151" i="235"/>
  <c r="N151" i="235"/>
  <c r="L151" i="235"/>
  <c r="K151" i="235"/>
  <c r="J151" i="235"/>
  <c r="I151" i="235"/>
  <c r="H151" i="235"/>
  <c r="G151" i="235"/>
  <c r="F151" i="235"/>
  <c r="M151" i="235" s="1"/>
  <c r="Q150" i="235"/>
  <c r="P150" i="235"/>
  <c r="O150" i="235"/>
  <c r="N150" i="235"/>
  <c r="L150" i="235"/>
  <c r="K150" i="235"/>
  <c r="J150" i="235"/>
  <c r="I150" i="235"/>
  <c r="H150" i="235"/>
  <c r="G150" i="235"/>
  <c r="F150" i="235"/>
  <c r="M150" i="235" s="1"/>
  <c r="Q149" i="235"/>
  <c r="P149" i="235"/>
  <c r="O149" i="235"/>
  <c r="N149" i="235"/>
  <c r="L149" i="235"/>
  <c r="K149" i="235"/>
  <c r="J149" i="235"/>
  <c r="I149" i="235"/>
  <c r="H149" i="235"/>
  <c r="G149" i="235"/>
  <c r="F149" i="235"/>
  <c r="M149" i="235" s="1"/>
  <c r="Q148" i="235"/>
  <c r="P148" i="235"/>
  <c r="O148" i="235"/>
  <c r="N148" i="235"/>
  <c r="L148" i="235"/>
  <c r="K148" i="235"/>
  <c r="J148" i="235"/>
  <c r="I148" i="235"/>
  <c r="H148" i="235"/>
  <c r="G148" i="235"/>
  <c r="F148" i="235"/>
  <c r="M148" i="235" s="1"/>
  <c r="Q147" i="235"/>
  <c r="P147" i="235"/>
  <c r="O147" i="235"/>
  <c r="N147" i="235"/>
  <c r="L147" i="235"/>
  <c r="K147" i="235"/>
  <c r="J147" i="235"/>
  <c r="I147" i="235"/>
  <c r="H147" i="235"/>
  <c r="G147" i="235"/>
  <c r="F147" i="235"/>
  <c r="M147" i="235" s="1"/>
  <c r="Q146" i="235"/>
  <c r="P146" i="235"/>
  <c r="O146" i="235"/>
  <c r="N146" i="235"/>
  <c r="L146" i="235"/>
  <c r="K146" i="235"/>
  <c r="J146" i="235"/>
  <c r="I146" i="235"/>
  <c r="H146" i="235"/>
  <c r="G146" i="235"/>
  <c r="F146" i="235"/>
  <c r="M146" i="235" s="1"/>
  <c r="Q145" i="235"/>
  <c r="P145" i="235"/>
  <c r="O145" i="235"/>
  <c r="N145" i="235"/>
  <c r="L145" i="235"/>
  <c r="K145" i="235"/>
  <c r="J145" i="235"/>
  <c r="I145" i="235"/>
  <c r="H145" i="235"/>
  <c r="G145" i="235"/>
  <c r="F145" i="235"/>
  <c r="M145" i="235" s="1"/>
  <c r="Q144" i="235"/>
  <c r="P144" i="235"/>
  <c r="O144" i="235"/>
  <c r="N144" i="235"/>
  <c r="L144" i="235"/>
  <c r="K144" i="235"/>
  <c r="J144" i="235"/>
  <c r="I144" i="235"/>
  <c r="H144" i="235"/>
  <c r="G144" i="235"/>
  <c r="F144" i="235"/>
  <c r="M144" i="235" s="1"/>
  <c r="Q143" i="235"/>
  <c r="P143" i="235"/>
  <c r="O143" i="235"/>
  <c r="N143" i="235"/>
  <c r="L143" i="235"/>
  <c r="K143" i="235"/>
  <c r="J143" i="235"/>
  <c r="I143" i="235"/>
  <c r="H143" i="235"/>
  <c r="G143" i="235"/>
  <c r="F143" i="235"/>
  <c r="M143" i="235" s="1"/>
  <c r="Q142" i="235"/>
  <c r="P142" i="235"/>
  <c r="O142" i="235"/>
  <c r="N142" i="235"/>
  <c r="L142" i="235"/>
  <c r="K142" i="235"/>
  <c r="J142" i="235"/>
  <c r="I142" i="235"/>
  <c r="H142" i="235"/>
  <c r="G142" i="235"/>
  <c r="F142" i="235"/>
  <c r="M142" i="235" s="1"/>
  <c r="Q141" i="235"/>
  <c r="P141" i="235"/>
  <c r="O141" i="235"/>
  <c r="N141" i="235"/>
  <c r="L141" i="235"/>
  <c r="K141" i="235"/>
  <c r="J141" i="235"/>
  <c r="I141" i="235"/>
  <c r="H141" i="235"/>
  <c r="G141" i="235"/>
  <c r="F141" i="235"/>
  <c r="M141" i="235" s="1"/>
  <c r="Q140" i="235"/>
  <c r="P140" i="235"/>
  <c r="O140" i="235"/>
  <c r="N140" i="235"/>
  <c r="L140" i="235"/>
  <c r="K140" i="235"/>
  <c r="J140" i="235"/>
  <c r="I140" i="235"/>
  <c r="H140" i="235"/>
  <c r="G140" i="235"/>
  <c r="F140" i="235"/>
  <c r="M140" i="235" s="1"/>
  <c r="Q139" i="235"/>
  <c r="P139" i="235"/>
  <c r="O139" i="235"/>
  <c r="N139" i="235"/>
  <c r="L139" i="235"/>
  <c r="K139" i="235"/>
  <c r="J139" i="235"/>
  <c r="I139" i="235"/>
  <c r="H139" i="235"/>
  <c r="G139" i="235"/>
  <c r="F139" i="235"/>
  <c r="M139" i="235" s="1"/>
  <c r="Q138" i="235"/>
  <c r="P138" i="235"/>
  <c r="O138" i="235"/>
  <c r="N138" i="235"/>
  <c r="L138" i="235"/>
  <c r="K138" i="235"/>
  <c r="J138" i="235"/>
  <c r="I138" i="235"/>
  <c r="H138" i="235"/>
  <c r="G138" i="235"/>
  <c r="F138" i="235"/>
  <c r="M138" i="235" s="1"/>
  <c r="Q137" i="235"/>
  <c r="P137" i="235"/>
  <c r="O137" i="235"/>
  <c r="N137" i="235"/>
  <c r="L137" i="235"/>
  <c r="K137" i="235"/>
  <c r="J137" i="235"/>
  <c r="I137" i="235"/>
  <c r="H137" i="235"/>
  <c r="G137" i="235"/>
  <c r="F137" i="235"/>
  <c r="M137" i="235" s="1"/>
  <c r="Q136" i="235"/>
  <c r="P136" i="235"/>
  <c r="O136" i="235"/>
  <c r="N136" i="235"/>
  <c r="L136" i="235"/>
  <c r="K136" i="235"/>
  <c r="J136" i="235"/>
  <c r="I136" i="235"/>
  <c r="H136" i="235"/>
  <c r="G136" i="235"/>
  <c r="F136" i="235"/>
  <c r="M136" i="235" s="1"/>
  <c r="Q135" i="235"/>
  <c r="P135" i="235"/>
  <c r="O135" i="235"/>
  <c r="N135" i="235"/>
  <c r="L135" i="235"/>
  <c r="K135" i="235"/>
  <c r="J135" i="235"/>
  <c r="I135" i="235"/>
  <c r="H135" i="235"/>
  <c r="G135" i="235"/>
  <c r="F135" i="235"/>
  <c r="M135" i="235" s="1"/>
  <c r="Q134" i="235"/>
  <c r="P134" i="235"/>
  <c r="O134" i="235"/>
  <c r="N134" i="235"/>
  <c r="L134" i="235"/>
  <c r="K134" i="235"/>
  <c r="J134" i="235"/>
  <c r="I134" i="235"/>
  <c r="H134" i="235"/>
  <c r="G134" i="235"/>
  <c r="F134" i="235"/>
  <c r="M134" i="235" s="1"/>
  <c r="Q133" i="235"/>
  <c r="P133" i="235"/>
  <c r="O133" i="235"/>
  <c r="N133" i="235"/>
  <c r="L133" i="235"/>
  <c r="K133" i="235"/>
  <c r="J133" i="235"/>
  <c r="I133" i="235"/>
  <c r="H133" i="235"/>
  <c r="G133" i="235"/>
  <c r="F133" i="235"/>
  <c r="M133" i="235" s="1"/>
  <c r="Q132" i="235"/>
  <c r="P132" i="235"/>
  <c r="O132" i="235"/>
  <c r="N132" i="235"/>
  <c r="L132" i="235"/>
  <c r="K132" i="235"/>
  <c r="J132" i="235"/>
  <c r="I132" i="235"/>
  <c r="H132" i="235"/>
  <c r="G132" i="235"/>
  <c r="F132" i="235"/>
  <c r="M132" i="235" s="1"/>
  <c r="Q131" i="235"/>
  <c r="P131" i="235"/>
  <c r="O131" i="235"/>
  <c r="N131" i="235"/>
  <c r="L131" i="235"/>
  <c r="K131" i="235"/>
  <c r="J131" i="235"/>
  <c r="I131" i="235"/>
  <c r="H131" i="235"/>
  <c r="G131" i="235"/>
  <c r="F131" i="235"/>
  <c r="M131" i="235" s="1"/>
  <c r="Q130" i="235"/>
  <c r="P130" i="235"/>
  <c r="O130" i="235"/>
  <c r="N130" i="235"/>
  <c r="L130" i="235"/>
  <c r="K130" i="235"/>
  <c r="J130" i="235"/>
  <c r="I130" i="235"/>
  <c r="H130" i="235"/>
  <c r="G130" i="235"/>
  <c r="F130" i="235"/>
  <c r="M130" i="235" s="1"/>
  <c r="Q129" i="235"/>
  <c r="P129" i="235"/>
  <c r="O129" i="235"/>
  <c r="N129" i="235"/>
  <c r="L129" i="235"/>
  <c r="K129" i="235"/>
  <c r="J129" i="235"/>
  <c r="I129" i="235"/>
  <c r="H129" i="235"/>
  <c r="G129" i="235"/>
  <c r="F129" i="235"/>
  <c r="M129" i="235" s="1"/>
  <c r="Q128" i="235"/>
  <c r="P128" i="235"/>
  <c r="O128" i="235"/>
  <c r="N128" i="235"/>
  <c r="L128" i="235"/>
  <c r="K128" i="235"/>
  <c r="J128" i="235"/>
  <c r="I128" i="235"/>
  <c r="H128" i="235"/>
  <c r="G128" i="235"/>
  <c r="F128" i="235"/>
  <c r="M128" i="235" s="1"/>
  <c r="Q127" i="235"/>
  <c r="P127" i="235"/>
  <c r="O127" i="235"/>
  <c r="N127" i="235"/>
  <c r="L127" i="235"/>
  <c r="K127" i="235"/>
  <c r="J127" i="235"/>
  <c r="I127" i="235"/>
  <c r="H127" i="235"/>
  <c r="G127" i="235"/>
  <c r="F127" i="235"/>
  <c r="M127" i="235" s="1"/>
  <c r="Q126" i="235"/>
  <c r="P126" i="235"/>
  <c r="O126" i="235"/>
  <c r="N126" i="235"/>
  <c r="L126" i="235"/>
  <c r="K126" i="235"/>
  <c r="J126" i="235"/>
  <c r="I126" i="235"/>
  <c r="H126" i="235"/>
  <c r="G126" i="235"/>
  <c r="F126" i="235"/>
  <c r="M126" i="235" s="1"/>
  <c r="Q125" i="235"/>
  <c r="P125" i="235"/>
  <c r="O125" i="235"/>
  <c r="N125" i="235"/>
  <c r="L125" i="235"/>
  <c r="K125" i="235"/>
  <c r="J125" i="235"/>
  <c r="I125" i="235"/>
  <c r="H125" i="235"/>
  <c r="G125" i="235"/>
  <c r="F125" i="235"/>
  <c r="M125" i="235" s="1"/>
  <c r="Q124" i="235"/>
  <c r="P124" i="235"/>
  <c r="O124" i="235"/>
  <c r="N124" i="235"/>
  <c r="L124" i="235"/>
  <c r="K124" i="235"/>
  <c r="J124" i="235"/>
  <c r="I124" i="235"/>
  <c r="H124" i="235"/>
  <c r="G124" i="235"/>
  <c r="F124" i="235"/>
  <c r="M124" i="235" s="1"/>
  <c r="Q123" i="235"/>
  <c r="P123" i="235"/>
  <c r="O123" i="235"/>
  <c r="N123" i="235"/>
  <c r="L123" i="235"/>
  <c r="K123" i="235"/>
  <c r="J123" i="235"/>
  <c r="I123" i="235"/>
  <c r="H123" i="235"/>
  <c r="G123" i="235"/>
  <c r="F123" i="235"/>
  <c r="M123" i="235" s="1"/>
  <c r="Q122" i="235"/>
  <c r="P122" i="235"/>
  <c r="O122" i="235"/>
  <c r="N122" i="235"/>
  <c r="L122" i="235"/>
  <c r="K122" i="235"/>
  <c r="J122" i="235"/>
  <c r="I122" i="235"/>
  <c r="H122" i="235"/>
  <c r="G122" i="235"/>
  <c r="F122" i="235"/>
  <c r="M122" i="235" s="1"/>
  <c r="Q121" i="235"/>
  <c r="P121" i="235"/>
  <c r="O121" i="235"/>
  <c r="N121" i="235"/>
  <c r="L121" i="235"/>
  <c r="K121" i="235"/>
  <c r="J121" i="235"/>
  <c r="I121" i="235"/>
  <c r="H121" i="235"/>
  <c r="G121" i="235"/>
  <c r="F121" i="235"/>
  <c r="M121" i="235" s="1"/>
  <c r="Q120" i="235"/>
  <c r="P120" i="235"/>
  <c r="O120" i="235"/>
  <c r="N120" i="235"/>
  <c r="L120" i="235"/>
  <c r="K120" i="235"/>
  <c r="J120" i="235"/>
  <c r="I120" i="235"/>
  <c r="H120" i="235"/>
  <c r="G120" i="235"/>
  <c r="F120" i="235"/>
  <c r="M120" i="235" s="1"/>
  <c r="Q119" i="235"/>
  <c r="P119" i="235"/>
  <c r="O119" i="235"/>
  <c r="N119" i="235"/>
  <c r="L119" i="235"/>
  <c r="K119" i="235"/>
  <c r="J119" i="235"/>
  <c r="I119" i="235"/>
  <c r="H119" i="235"/>
  <c r="G119" i="235"/>
  <c r="F119" i="235"/>
  <c r="M119" i="235" s="1"/>
  <c r="Q118" i="235"/>
  <c r="P118" i="235"/>
  <c r="O118" i="235"/>
  <c r="N118" i="235"/>
  <c r="L118" i="235"/>
  <c r="K118" i="235"/>
  <c r="J118" i="235"/>
  <c r="I118" i="235"/>
  <c r="H118" i="235"/>
  <c r="G118" i="235"/>
  <c r="F118" i="235"/>
  <c r="M118" i="235" s="1"/>
  <c r="Q117" i="235"/>
  <c r="P117" i="235"/>
  <c r="O117" i="235"/>
  <c r="N117" i="235"/>
  <c r="L117" i="235"/>
  <c r="K117" i="235"/>
  <c r="J117" i="235"/>
  <c r="I117" i="235"/>
  <c r="H117" i="235"/>
  <c r="G117" i="235"/>
  <c r="F117" i="235"/>
  <c r="M117" i="235" s="1"/>
  <c r="Q116" i="235"/>
  <c r="P116" i="235"/>
  <c r="O116" i="235"/>
  <c r="N116" i="235"/>
  <c r="L116" i="235"/>
  <c r="K116" i="235"/>
  <c r="J116" i="235"/>
  <c r="I116" i="235"/>
  <c r="H116" i="235"/>
  <c r="G116" i="235"/>
  <c r="F116" i="235"/>
  <c r="M116" i="235" s="1"/>
  <c r="Q115" i="235"/>
  <c r="P115" i="235"/>
  <c r="O115" i="235"/>
  <c r="N115" i="235"/>
  <c r="L115" i="235"/>
  <c r="K115" i="235"/>
  <c r="J115" i="235"/>
  <c r="I115" i="235"/>
  <c r="H115" i="235"/>
  <c r="G115" i="235"/>
  <c r="F115" i="235"/>
  <c r="M115" i="235" s="1"/>
  <c r="Q114" i="235"/>
  <c r="P114" i="235"/>
  <c r="O114" i="235"/>
  <c r="N114" i="235"/>
  <c r="L114" i="235"/>
  <c r="K114" i="235"/>
  <c r="J114" i="235"/>
  <c r="I114" i="235"/>
  <c r="H114" i="235"/>
  <c r="G114" i="235"/>
  <c r="F114" i="235"/>
  <c r="M114" i="235" s="1"/>
  <c r="Q113" i="235"/>
  <c r="P113" i="235"/>
  <c r="O113" i="235"/>
  <c r="N113" i="235"/>
  <c r="L113" i="235"/>
  <c r="K113" i="235"/>
  <c r="J113" i="235"/>
  <c r="I113" i="235"/>
  <c r="H113" i="235"/>
  <c r="G113" i="235"/>
  <c r="F113" i="235"/>
  <c r="M113" i="235" s="1"/>
  <c r="Q112" i="235"/>
  <c r="P112" i="235"/>
  <c r="O112" i="235"/>
  <c r="N112" i="235"/>
  <c r="L112" i="235"/>
  <c r="K112" i="235"/>
  <c r="J112" i="235"/>
  <c r="I112" i="235"/>
  <c r="H112" i="235"/>
  <c r="G112" i="235"/>
  <c r="F112" i="235"/>
  <c r="M112" i="235" s="1"/>
  <c r="Q111" i="235"/>
  <c r="P111" i="235"/>
  <c r="O111" i="235"/>
  <c r="N111" i="235"/>
  <c r="L111" i="235"/>
  <c r="K111" i="235"/>
  <c r="J111" i="235"/>
  <c r="I111" i="235"/>
  <c r="H111" i="235"/>
  <c r="G111" i="235"/>
  <c r="F111" i="235"/>
  <c r="M111" i="235" s="1"/>
  <c r="Q110" i="235"/>
  <c r="P110" i="235"/>
  <c r="O110" i="235"/>
  <c r="N110" i="235"/>
  <c r="L110" i="235"/>
  <c r="K110" i="235"/>
  <c r="J110" i="235"/>
  <c r="I110" i="235"/>
  <c r="H110" i="235"/>
  <c r="G110" i="235"/>
  <c r="F110" i="235"/>
  <c r="M110" i="235" s="1"/>
  <c r="Q109" i="235"/>
  <c r="P109" i="235"/>
  <c r="O109" i="235"/>
  <c r="N109" i="235"/>
  <c r="L109" i="235"/>
  <c r="K109" i="235"/>
  <c r="J109" i="235"/>
  <c r="I109" i="235"/>
  <c r="H109" i="235"/>
  <c r="G109" i="235"/>
  <c r="F109" i="235"/>
  <c r="M109" i="235" s="1"/>
  <c r="Q108" i="235"/>
  <c r="P108" i="235"/>
  <c r="O108" i="235"/>
  <c r="N108" i="235"/>
  <c r="L108" i="235"/>
  <c r="K108" i="235"/>
  <c r="J108" i="235"/>
  <c r="I108" i="235"/>
  <c r="H108" i="235"/>
  <c r="G108" i="235"/>
  <c r="F108" i="235"/>
  <c r="M108" i="235" s="1"/>
  <c r="Q107" i="235"/>
  <c r="P107" i="235"/>
  <c r="O107" i="235"/>
  <c r="N107" i="235"/>
  <c r="L107" i="235"/>
  <c r="K107" i="235"/>
  <c r="J107" i="235"/>
  <c r="I107" i="235"/>
  <c r="H107" i="235"/>
  <c r="G107" i="235"/>
  <c r="F107" i="235"/>
  <c r="M107" i="235" s="1"/>
  <c r="Q106" i="235"/>
  <c r="P106" i="235"/>
  <c r="O106" i="235"/>
  <c r="N106" i="235"/>
  <c r="L106" i="235"/>
  <c r="K106" i="235"/>
  <c r="J106" i="235"/>
  <c r="I106" i="235"/>
  <c r="H106" i="235"/>
  <c r="G106" i="235"/>
  <c r="F106" i="235"/>
  <c r="M106" i="235" s="1"/>
  <c r="Q105" i="235"/>
  <c r="P105" i="235"/>
  <c r="O105" i="235"/>
  <c r="N105" i="235"/>
  <c r="L105" i="235"/>
  <c r="K105" i="235"/>
  <c r="J105" i="235"/>
  <c r="I105" i="235"/>
  <c r="H105" i="235"/>
  <c r="G105" i="235"/>
  <c r="F105" i="235"/>
  <c r="M105" i="235" s="1"/>
  <c r="Q104" i="235"/>
  <c r="P104" i="235"/>
  <c r="O104" i="235"/>
  <c r="N104" i="235"/>
  <c r="L104" i="235"/>
  <c r="K104" i="235"/>
  <c r="J104" i="235"/>
  <c r="I104" i="235"/>
  <c r="H104" i="235"/>
  <c r="G104" i="235"/>
  <c r="F104" i="235"/>
  <c r="M104" i="235" s="1"/>
  <c r="Q103" i="235"/>
  <c r="P103" i="235"/>
  <c r="O103" i="235"/>
  <c r="N103" i="235"/>
  <c r="L103" i="235"/>
  <c r="K103" i="235"/>
  <c r="J103" i="235"/>
  <c r="I103" i="235"/>
  <c r="H103" i="235"/>
  <c r="G103" i="235"/>
  <c r="F103" i="235"/>
  <c r="M103" i="235" s="1"/>
  <c r="Q102" i="235"/>
  <c r="P102" i="235"/>
  <c r="O102" i="235"/>
  <c r="N102" i="235"/>
  <c r="L102" i="235"/>
  <c r="K102" i="235"/>
  <c r="J102" i="235"/>
  <c r="I102" i="235"/>
  <c r="H102" i="235"/>
  <c r="G102" i="235"/>
  <c r="F102" i="235"/>
  <c r="M102" i="235" s="1"/>
  <c r="Q101" i="235"/>
  <c r="P101" i="235"/>
  <c r="O101" i="235"/>
  <c r="N101" i="235"/>
  <c r="L101" i="235"/>
  <c r="K101" i="235"/>
  <c r="J101" i="235"/>
  <c r="I101" i="235"/>
  <c r="H101" i="235"/>
  <c r="G101" i="235"/>
  <c r="F101" i="235"/>
  <c r="M101" i="235" s="1"/>
  <c r="Q100" i="235"/>
  <c r="P100" i="235"/>
  <c r="O100" i="235"/>
  <c r="N100" i="235"/>
  <c r="L100" i="235"/>
  <c r="K100" i="235"/>
  <c r="J100" i="235"/>
  <c r="I100" i="235"/>
  <c r="H100" i="235"/>
  <c r="G100" i="235"/>
  <c r="F100" i="235"/>
  <c r="M100" i="235" s="1"/>
  <c r="Q99" i="235"/>
  <c r="P99" i="235"/>
  <c r="O99" i="235"/>
  <c r="N99" i="235"/>
  <c r="L99" i="235"/>
  <c r="K99" i="235"/>
  <c r="J99" i="235"/>
  <c r="I99" i="235"/>
  <c r="H99" i="235"/>
  <c r="G99" i="235"/>
  <c r="F99" i="235"/>
  <c r="M99" i="235" s="1"/>
  <c r="Q98" i="235"/>
  <c r="P98" i="235"/>
  <c r="O98" i="235"/>
  <c r="N98" i="235"/>
  <c r="L98" i="235"/>
  <c r="K98" i="235"/>
  <c r="J98" i="235"/>
  <c r="I98" i="235"/>
  <c r="H98" i="235"/>
  <c r="G98" i="235"/>
  <c r="F98" i="235"/>
  <c r="M98" i="235" s="1"/>
  <c r="Q97" i="235"/>
  <c r="P97" i="235"/>
  <c r="O97" i="235"/>
  <c r="N97" i="235"/>
  <c r="L97" i="235"/>
  <c r="K97" i="235"/>
  <c r="J97" i="235"/>
  <c r="I97" i="235"/>
  <c r="H97" i="235"/>
  <c r="G97" i="235"/>
  <c r="F97" i="235"/>
  <c r="M97" i="235" s="1"/>
  <c r="Q96" i="235"/>
  <c r="P96" i="235"/>
  <c r="O96" i="235"/>
  <c r="N96" i="235"/>
  <c r="L96" i="235"/>
  <c r="K96" i="235"/>
  <c r="J96" i="235"/>
  <c r="I96" i="235"/>
  <c r="H96" i="235"/>
  <c r="G96" i="235"/>
  <c r="F96" i="235"/>
  <c r="M96" i="235" s="1"/>
  <c r="Q95" i="235"/>
  <c r="P95" i="235"/>
  <c r="O95" i="235"/>
  <c r="N95" i="235"/>
  <c r="L95" i="235"/>
  <c r="K95" i="235"/>
  <c r="J95" i="235"/>
  <c r="I95" i="235"/>
  <c r="H95" i="235"/>
  <c r="G95" i="235"/>
  <c r="F95" i="235"/>
  <c r="M95" i="235" s="1"/>
  <c r="Q94" i="235"/>
  <c r="P94" i="235"/>
  <c r="O94" i="235"/>
  <c r="N94" i="235"/>
  <c r="L94" i="235"/>
  <c r="K94" i="235"/>
  <c r="J94" i="235"/>
  <c r="I94" i="235"/>
  <c r="H94" i="235"/>
  <c r="G94" i="235"/>
  <c r="F94" i="235"/>
  <c r="M94" i="235" s="1"/>
  <c r="Q93" i="235"/>
  <c r="P93" i="235"/>
  <c r="O93" i="235"/>
  <c r="N93" i="235"/>
  <c r="L93" i="235"/>
  <c r="K93" i="235"/>
  <c r="J93" i="235"/>
  <c r="I93" i="235"/>
  <c r="H93" i="235"/>
  <c r="G93" i="235"/>
  <c r="F93" i="235"/>
  <c r="M93" i="235" s="1"/>
  <c r="Q92" i="235"/>
  <c r="P92" i="235"/>
  <c r="O92" i="235"/>
  <c r="N92" i="235"/>
  <c r="L92" i="235"/>
  <c r="K92" i="235"/>
  <c r="J92" i="235"/>
  <c r="I92" i="235"/>
  <c r="H92" i="235"/>
  <c r="G92" i="235"/>
  <c r="F92" i="235"/>
  <c r="M92" i="235" s="1"/>
  <c r="Q91" i="235"/>
  <c r="P91" i="235"/>
  <c r="O91" i="235"/>
  <c r="N91" i="235"/>
  <c r="L91" i="235"/>
  <c r="K91" i="235"/>
  <c r="J91" i="235"/>
  <c r="I91" i="235"/>
  <c r="H91" i="235"/>
  <c r="G91" i="235"/>
  <c r="F91" i="235"/>
  <c r="M91" i="235" s="1"/>
  <c r="Q90" i="235"/>
  <c r="P90" i="235"/>
  <c r="O90" i="235"/>
  <c r="N90" i="235"/>
  <c r="L90" i="235"/>
  <c r="K90" i="235"/>
  <c r="J90" i="235"/>
  <c r="I90" i="235"/>
  <c r="H90" i="235"/>
  <c r="G90" i="235"/>
  <c r="F90" i="235"/>
  <c r="M90" i="235" s="1"/>
  <c r="Q89" i="235"/>
  <c r="P89" i="235"/>
  <c r="O89" i="235"/>
  <c r="N89" i="235"/>
  <c r="L89" i="235"/>
  <c r="K89" i="235"/>
  <c r="J89" i="235"/>
  <c r="I89" i="235"/>
  <c r="H89" i="235"/>
  <c r="G89" i="235"/>
  <c r="F89" i="235"/>
  <c r="M89" i="235" s="1"/>
  <c r="Q88" i="235"/>
  <c r="P88" i="235"/>
  <c r="O88" i="235"/>
  <c r="N88" i="235"/>
  <c r="L88" i="235"/>
  <c r="K88" i="235"/>
  <c r="J88" i="235"/>
  <c r="I88" i="235"/>
  <c r="H88" i="235"/>
  <c r="G88" i="235"/>
  <c r="F88" i="235"/>
  <c r="M88" i="235" s="1"/>
  <c r="Q87" i="235"/>
  <c r="P87" i="235"/>
  <c r="O87" i="235"/>
  <c r="N87" i="235"/>
  <c r="L87" i="235"/>
  <c r="K87" i="235"/>
  <c r="J87" i="235"/>
  <c r="I87" i="235"/>
  <c r="H87" i="235"/>
  <c r="G87" i="235"/>
  <c r="F87" i="235"/>
  <c r="M87" i="235" s="1"/>
  <c r="Q86" i="235"/>
  <c r="P86" i="235"/>
  <c r="O86" i="235"/>
  <c r="N86" i="235"/>
  <c r="L86" i="235"/>
  <c r="K86" i="235"/>
  <c r="J86" i="235"/>
  <c r="I86" i="235"/>
  <c r="H86" i="235"/>
  <c r="G86" i="235"/>
  <c r="F86" i="235"/>
  <c r="M86" i="235" s="1"/>
  <c r="Q85" i="235"/>
  <c r="P85" i="235"/>
  <c r="O85" i="235"/>
  <c r="N85" i="235"/>
  <c r="L85" i="235"/>
  <c r="K85" i="235"/>
  <c r="J85" i="235"/>
  <c r="I85" i="235"/>
  <c r="H85" i="235"/>
  <c r="G85" i="235"/>
  <c r="F85" i="235"/>
  <c r="M85" i="235" s="1"/>
  <c r="Q84" i="235"/>
  <c r="P84" i="235"/>
  <c r="O84" i="235"/>
  <c r="N84" i="235"/>
  <c r="L84" i="235"/>
  <c r="K84" i="235"/>
  <c r="J84" i="235"/>
  <c r="I84" i="235"/>
  <c r="H84" i="235"/>
  <c r="G84" i="235"/>
  <c r="F84" i="235"/>
  <c r="M84" i="235" s="1"/>
  <c r="Q83" i="235"/>
  <c r="P83" i="235"/>
  <c r="O83" i="235"/>
  <c r="N83" i="235"/>
  <c r="L83" i="235"/>
  <c r="K83" i="235"/>
  <c r="J83" i="235"/>
  <c r="I83" i="235"/>
  <c r="H83" i="235"/>
  <c r="G83" i="235"/>
  <c r="F83" i="235"/>
  <c r="M83" i="235" s="1"/>
  <c r="Q82" i="235"/>
  <c r="P82" i="235"/>
  <c r="O82" i="235"/>
  <c r="N82" i="235"/>
  <c r="L82" i="235"/>
  <c r="K82" i="235"/>
  <c r="J82" i="235"/>
  <c r="I82" i="235"/>
  <c r="H82" i="235"/>
  <c r="G82" i="235"/>
  <c r="F82" i="235"/>
  <c r="M82" i="235" s="1"/>
  <c r="Q81" i="235"/>
  <c r="P81" i="235"/>
  <c r="O81" i="235"/>
  <c r="N81" i="235"/>
  <c r="L81" i="235"/>
  <c r="K81" i="235"/>
  <c r="J81" i="235"/>
  <c r="I81" i="235"/>
  <c r="H81" i="235"/>
  <c r="G81" i="235"/>
  <c r="F81" i="235"/>
  <c r="M81" i="235" s="1"/>
  <c r="Q80" i="235"/>
  <c r="P80" i="235"/>
  <c r="O80" i="235"/>
  <c r="N80" i="235"/>
  <c r="L80" i="235"/>
  <c r="K80" i="235"/>
  <c r="J80" i="235"/>
  <c r="I80" i="235"/>
  <c r="H80" i="235"/>
  <c r="G80" i="235"/>
  <c r="F80" i="235"/>
  <c r="M80" i="235" s="1"/>
  <c r="Q79" i="235"/>
  <c r="P79" i="235"/>
  <c r="O79" i="235"/>
  <c r="N79" i="235"/>
  <c r="L79" i="235"/>
  <c r="K79" i="235"/>
  <c r="J79" i="235"/>
  <c r="I79" i="235"/>
  <c r="H79" i="235"/>
  <c r="G79" i="235"/>
  <c r="F79" i="235"/>
  <c r="M79" i="235" s="1"/>
  <c r="Q78" i="235"/>
  <c r="P78" i="235"/>
  <c r="O78" i="235"/>
  <c r="N78" i="235"/>
  <c r="L78" i="235"/>
  <c r="K78" i="235"/>
  <c r="J78" i="235"/>
  <c r="I78" i="235"/>
  <c r="H78" i="235"/>
  <c r="G78" i="235"/>
  <c r="F78" i="235"/>
  <c r="M78" i="235" s="1"/>
  <c r="Q77" i="235"/>
  <c r="P77" i="235"/>
  <c r="O77" i="235"/>
  <c r="N77" i="235"/>
  <c r="L77" i="235"/>
  <c r="K77" i="235"/>
  <c r="J77" i="235"/>
  <c r="I77" i="235"/>
  <c r="H77" i="235"/>
  <c r="G77" i="235"/>
  <c r="F77" i="235"/>
  <c r="M77" i="235" s="1"/>
  <c r="Q76" i="235"/>
  <c r="P76" i="235"/>
  <c r="O76" i="235"/>
  <c r="N76" i="235"/>
  <c r="L76" i="235"/>
  <c r="K76" i="235"/>
  <c r="J76" i="235"/>
  <c r="I76" i="235"/>
  <c r="H76" i="235"/>
  <c r="G76" i="235"/>
  <c r="F76" i="235"/>
  <c r="M76" i="235" s="1"/>
  <c r="Q75" i="235"/>
  <c r="P75" i="235"/>
  <c r="O75" i="235"/>
  <c r="N75" i="235"/>
  <c r="L75" i="235"/>
  <c r="K75" i="235"/>
  <c r="J75" i="235"/>
  <c r="I75" i="235"/>
  <c r="H75" i="235"/>
  <c r="G75" i="235"/>
  <c r="F75" i="235"/>
  <c r="M75" i="235" s="1"/>
  <c r="Q74" i="235"/>
  <c r="P74" i="235"/>
  <c r="O74" i="235"/>
  <c r="N74" i="235"/>
  <c r="L74" i="235"/>
  <c r="K74" i="235"/>
  <c r="J74" i="235"/>
  <c r="I74" i="235"/>
  <c r="H74" i="235"/>
  <c r="G74" i="235"/>
  <c r="F74" i="235"/>
  <c r="M74" i="235" s="1"/>
  <c r="Q73" i="235"/>
  <c r="P73" i="235"/>
  <c r="O73" i="235"/>
  <c r="N73" i="235"/>
  <c r="L73" i="235"/>
  <c r="K73" i="235"/>
  <c r="J73" i="235"/>
  <c r="I73" i="235"/>
  <c r="H73" i="235"/>
  <c r="G73" i="235"/>
  <c r="F73" i="235"/>
  <c r="M73" i="235" s="1"/>
  <c r="Q72" i="235"/>
  <c r="P72" i="235"/>
  <c r="O72" i="235"/>
  <c r="N72" i="235"/>
  <c r="L72" i="235"/>
  <c r="K72" i="235"/>
  <c r="J72" i="235"/>
  <c r="I72" i="235"/>
  <c r="H72" i="235"/>
  <c r="G72" i="235"/>
  <c r="F72" i="235"/>
  <c r="M72" i="235" s="1"/>
  <c r="Q71" i="235"/>
  <c r="P71" i="235"/>
  <c r="O71" i="235"/>
  <c r="N71" i="235"/>
  <c r="L71" i="235"/>
  <c r="K71" i="235"/>
  <c r="J71" i="235"/>
  <c r="I71" i="235"/>
  <c r="H71" i="235"/>
  <c r="G71" i="235"/>
  <c r="F71" i="235"/>
  <c r="M71" i="235" s="1"/>
  <c r="Q70" i="235"/>
  <c r="P70" i="235"/>
  <c r="O70" i="235"/>
  <c r="N70" i="235"/>
  <c r="L70" i="235"/>
  <c r="K70" i="235"/>
  <c r="J70" i="235"/>
  <c r="I70" i="235"/>
  <c r="H70" i="235"/>
  <c r="G70" i="235"/>
  <c r="F70" i="235"/>
  <c r="M70" i="235" s="1"/>
  <c r="Q69" i="235"/>
  <c r="P69" i="235"/>
  <c r="O69" i="235"/>
  <c r="N69" i="235"/>
  <c r="L69" i="235"/>
  <c r="K69" i="235"/>
  <c r="J69" i="235"/>
  <c r="I69" i="235"/>
  <c r="H69" i="235"/>
  <c r="G69" i="235"/>
  <c r="F69" i="235"/>
  <c r="M69" i="235" s="1"/>
  <c r="Q68" i="235"/>
  <c r="P68" i="235"/>
  <c r="O68" i="235"/>
  <c r="N68" i="235"/>
  <c r="L68" i="235"/>
  <c r="K68" i="235"/>
  <c r="J68" i="235"/>
  <c r="I68" i="235"/>
  <c r="H68" i="235"/>
  <c r="G68" i="235"/>
  <c r="F68" i="235"/>
  <c r="M68" i="235" s="1"/>
  <c r="Q67" i="235"/>
  <c r="P67" i="235"/>
  <c r="O67" i="235"/>
  <c r="N67" i="235"/>
  <c r="L67" i="235"/>
  <c r="K67" i="235"/>
  <c r="J67" i="235"/>
  <c r="I67" i="235"/>
  <c r="H67" i="235"/>
  <c r="G67" i="235"/>
  <c r="F67" i="235"/>
  <c r="M67" i="235" s="1"/>
  <c r="Q66" i="235"/>
  <c r="P66" i="235"/>
  <c r="O66" i="235"/>
  <c r="N66" i="235"/>
  <c r="L66" i="235"/>
  <c r="K66" i="235"/>
  <c r="J66" i="235"/>
  <c r="I66" i="235"/>
  <c r="H66" i="235"/>
  <c r="G66" i="235"/>
  <c r="F66" i="235"/>
  <c r="M66" i="235" s="1"/>
  <c r="Q65" i="235"/>
  <c r="P65" i="235"/>
  <c r="O65" i="235"/>
  <c r="N65" i="235"/>
  <c r="L65" i="235"/>
  <c r="K65" i="235"/>
  <c r="J65" i="235"/>
  <c r="I65" i="235"/>
  <c r="H65" i="235"/>
  <c r="G65" i="235"/>
  <c r="F65" i="235"/>
  <c r="M65" i="235" s="1"/>
  <c r="Q64" i="235"/>
  <c r="P64" i="235"/>
  <c r="O64" i="235"/>
  <c r="N64" i="235"/>
  <c r="L64" i="235"/>
  <c r="K64" i="235"/>
  <c r="J64" i="235"/>
  <c r="I64" i="235"/>
  <c r="H64" i="235"/>
  <c r="G64" i="235"/>
  <c r="F64" i="235"/>
  <c r="M64" i="235" s="1"/>
  <c r="Q63" i="235"/>
  <c r="P63" i="235"/>
  <c r="O63" i="235"/>
  <c r="N63" i="235"/>
  <c r="L63" i="235"/>
  <c r="K63" i="235"/>
  <c r="J63" i="235"/>
  <c r="I63" i="235"/>
  <c r="H63" i="235"/>
  <c r="G63" i="235"/>
  <c r="F63" i="235"/>
  <c r="M63" i="235" s="1"/>
  <c r="Q62" i="235"/>
  <c r="P62" i="235"/>
  <c r="O62" i="235"/>
  <c r="N62" i="235"/>
  <c r="L62" i="235"/>
  <c r="K62" i="235"/>
  <c r="J62" i="235"/>
  <c r="I62" i="235"/>
  <c r="H62" i="235"/>
  <c r="G62" i="235"/>
  <c r="F62" i="235"/>
  <c r="M62" i="235" s="1"/>
  <c r="Q61" i="235"/>
  <c r="P61" i="235"/>
  <c r="O61" i="235"/>
  <c r="N61" i="235"/>
  <c r="L61" i="235"/>
  <c r="K61" i="235"/>
  <c r="J61" i="235"/>
  <c r="I61" i="235"/>
  <c r="H61" i="235"/>
  <c r="G61" i="235"/>
  <c r="F61" i="235"/>
  <c r="M61" i="235" s="1"/>
  <c r="Q60" i="235"/>
  <c r="P60" i="235"/>
  <c r="O60" i="235"/>
  <c r="N60" i="235"/>
  <c r="L60" i="235"/>
  <c r="K60" i="235"/>
  <c r="J60" i="235"/>
  <c r="I60" i="235"/>
  <c r="H60" i="235"/>
  <c r="G60" i="235"/>
  <c r="F60" i="235"/>
  <c r="M60" i="235" s="1"/>
  <c r="Q59" i="235"/>
  <c r="P59" i="235"/>
  <c r="O59" i="235"/>
  <c r="N59" i="235"/>
  <c r="L59" i="235"/>
  <c r="K59" i="235"/>
  <c r="J59" i="235"/>
  <c r="I59" i="235"/>
  <c r="H59" i="235"/>
  <c r="G59" i="235"/>
  <c r="F59" i="235"/>
  <c r="M59" i="235" s="1"/>
  <c r="Q58" i="235"/>
  <c r="P58" i="235"/>
  <c r="O58" i="235"/>
  <c r="N58" i="235"/>
  <c r="L58" i="235"/>
  <c r="K58" i="235"/>
  <c r="J58" i="235"/>
  <c r="I58" i="235"/>
  <c r="H58" i="235"/>
  <c r="G58" i="235"/>
  <c r="F58" i="235"/>
  <c r="M58" i="235" s="1"/>
  <c r="Q57" i="235"/>
  <c r="P57" i="235"/>
  <c r="O57" i="235"/>
  <c r="N57" i="235"/>
  <c r="L57" i="235"/>
  <c r="K57" i="235"/>
  <c r="J57" i="235"/>
  <c r="I57" i="235"/>
  <c r="H57" i="235"/>
  <c r="G57" i="235"/>
  <c r="F57" i="235"/>
  <c r="M57" i="235" s="1"/>
  <c r="Q56" i="235"/>
  <c r="P56" i="235"/>
  <c r="O56" i="235"/>
  <c r="N56" i="235"/>
  <c r="L56" i="235"/>
  <c r="K56" i="235"/>
  <c r="J56" i="235"/>
  <c r="I56" i="235"/>
  <c r="H56" i="235"/>
  <c r="G56" i="235"/>
  <c r="F56" i="235"/>
  <c r="M56" i="235" s="1"/>
  <c r="Q55" i="235"/>
  <c r="P55" i="235"/>
  <c r="O55" i="235"/>
  <c r="N55" i="235"/>
  <c r="L55" i="235"/>
  <c r="K55" i="235"/>
  <c r="J55" i="235"/>
  <c r="I55" i="235"/>
  <c r="H55" i="235"/>
  <c r="G55" i="235"/>
  <c r="F55" i="235"/>
  <c r="M55" i="235" s="1"/>
  <c r="Q54" i="235"/>
  <c r="P54" i="235"/>
  <c r="O54" i="235"/>
  <c r="N54" i="235"/>
  <c r="L54" i="235"/>
  <c r="K54" i="235"/>
  <c r="J54" i="235"/>
  <c r="I54" i="235"/>
  <c r="H54" i="235"/>
  <c r="G54" i="235"/>
  <c r="F54" i="235"/>
  <c r="M54" i="235" s="1"/>
  <c r="AB53" i="235"/>
  <c r="X53" i="235"/>
  <c r="AC53" i="235" s="1"/>
  <c r="W53" i="235"/>
  <c r="Q53" i="235"/>
  <c r="P53" i="235"/>
  <c r="O53" i="235"/>
  <c r="N53" i="235"/>
  <c r="L53" i="235"/>
  <c r="K53" i="235"/>
  <c r="J53" i="235"/>
  <c r="I53" i="235"/>
  <c r="H53" i="235"/>
  <c r="G53" i="235"/>
  <c r="F53" i="235"/>
  <c r="M53" i="235" s="1"/>
  <c r="AB52" i="235"/>
  <c r="X52" i="235"/>
  <c r="W52" i="235"/>
  <c r="Q52" i="235"/>
  <c r="P52" i="235"/>
  <c r="O52" i="235"/>
  <c r="N52" i="235"/>
  <c r="L52" i="235"/>
  <c r="K52" i="235"/>
  <c r="J52" i="235"/>
  <c r="I52" i="235"/>
  <c r="H52" i="235"/>
  <c r="G52" i="235"/>
  <c r="F52" i="235"/>
  <c r="M52" i="235" s="1"/>
  <c r="AB51" i="235"/>
  <c r="X51" i="235"/>
  <c r="AG51" i="235" s="1"/>
  <c r="W51" i="235"/>
  <c r="Q51" i="235"/>
  <c r="P51" i="235"/>
  <c r="O51" i="235"/>
  <c r="N51" i="235"/>
  <c r="L51" i="235"/>
  <c r="K51" i="235"/>
  <c r="J51" i="235"/>
  <c r="I51" i="235"/>
  <c r="H51" i="235"/>
  <c r="G51" i="235"/>
  <c r="F51" i="235"/>
  <c r="M51" i="235" s="1"/>
  <c r="AB50" i="235"/>
  <c r="X50" i="235"/>
  <c r="AF50" i="235" s="1"/>
  <c r="W50" i="235"/>
  <c r="Q50" i="235"/>
  <c r="P50" i="235"/>
  <c r="O50" i="235"/>
  <c r="N50" i="235"/>
  <c r="L50" i="235"/>
  <c r="K50" i="235"/>
  <c r="J50" i="235"/>
  <c r="I50" i="235"/>
  <c r="H50" i="235"/>
  <c r="G50" i="235"/>
  <c r="F50" i="235"/>
  <c r="M50" i="235" s="1"/>
  <c r="AC49" i="235"/>
  <c r="AB49" i="235"/>
  <c r="X49" i="235"/>
  <c r="AF49" i="235" s="1"/>
  <c r="W49" i="235"/>
  <c r="Q49" i="235"/>
  <c r="P49" i="235"/>
  <c r="O49" i="235"/>
  <c r="N49" i="235"/>
  <c r="L49" i="235"/>
  <c r="K49" i="235"/>
  <c r="J49" i="235"/>
  <c r="I49" i="235"/>
  <c r="H49" i="235"/>
  <c r="G49" i="235"/>
  <c r="F49" i="235"/>
  <c r="M49" i="235" s="1"/>
  <c r="AB48" i="235"/>
  <c r="X48" i="235"/>
  <c r="AL48" i="235" s="1"/>
  <c r="W48" i="235"/>
  <c r="Q48" i="235"/>
  <c r="P48" i="235"/>
  <c r="O48" i="235"/>
  <c r="N48" i="235"/>
  <c r="L48" i="235"/>
  <c r="K48" i="235"/>
  <c r="J48" i="235"/>
  <c r="I48" i="235"/>
  <c r="H48" i="235"/>
  <c r="G48" i="235"/>
  <c r="F48" i="235"/>
  <c r="M48" i="235" s="1"/>
  <c r="AL47" i="235"/>
  <c r="AB47" i="235"/>
  <c r="X47" i="235"/>
  <c r="AC47" i="235" s="1"/>
  <c r="W47" i="235"/>
  <c r="Q47" i="235"/>
  <c r="P47" i="235"/>
  <c r="O47" i="235"/>
  <c r="N47" i="235"/>
  <c r="L47" i="235"/>
  <c r="K47" i="235"/>
  <c r="J47" i="235"/>
  <c r="I47" i="235"/>
  <c r="H47" i="235"/>
  <c r="G47" i="235"/>
  <c r="F47" i="235"/>
  <c r="M47" i="235" s="1"/>
  <c r="AB46" i="235"/>
  <c r="X46" i="235"/>
  <c r="AL46" i="235" s="1"/>
  <c r="W46" i="235"/>
  <c r="Q46" i="235"/>
  <c r="P46" i="235"/>
  <c r="O46" i="235"/>
  <c r="N46" i="235"/>
  <c r="L46" i="235"/>
  <c r="K46" i="235"/>
  <c r="J46" i="235"/>
  <c r="I46" i="235"/>
  <c r="H46" i="235"/>
  <c r="G46" i="235"/>
  <c r="F46" i="235"/>
  <c r="M46" i="235" s="1"/>
  <c r="AB45" i="235"/>
  <c r="X45" i="235"/>
  <c r="AG45" i="235" s="1"/>
  <c r="W45" i="235"/>
  <c r="Q45" i="235"/>
  <c r="P45" i="235"/>
  <c r="O45" i="235"/>
  <c r="N45" i="235"/>
  <c r="L45" i="235"/>
  <c r="K45" i="235"/>
  <c r="J45" i="235"/>
  <c r="I45" i="235"/>
  <c r="H45" i="235"/>
  <c r="G45" i="235"/>
  <c r="F45" i="235"/>
  <c r="M45" i="235" s="1"/>
  <c r="AB44" i="235"/>
  <c r="X44" i="235"/>
  <c r="AD44" i="235" s="1"/>
  <c r="W44" i="235"/>
  <c r="Q44" i="235"/>
  <c r="P44" i="235"/>
  <c r="O44" i="235"/>
  <c r="N44" i="235"/>
  <c r="L44" i="235"/>
  <c r="K44" i="235"/>
  <c r="J44" i="235"/>
  <c r="I44" i="235"/>
  <c r="H44" i="235"/>
  <c r="G44" i="235"/>
  <c r="F44" i="235"/>
  <c r="M44" i="235" s="1"/>
  <c r="AB43" i="235"/>
  <c r="X43" i="235"/>
  <c r="AG43" i="235" s="1"/>
  <c r="W43" i="235"/>
  <c r="Q43" i="235"/>
  <c r="P43" i="235"/>
  <c r="O43" i="235"/>
  <c r="N43" i="235"/>
  <c r="L43" i="235"/>
  <c r="K43" i="235"/>
  <c r="J43" i="235"/>
  <c r="I43" i="235"/>
  <c r="H43" i="235"/>
  <c r="G43" i="235"/>
  <c r="F43" i="235"/>
  <c r="M43" i="235" s="1"/>
  <c r="AB42" i="235"/>
  <c r="X42" i="235"/>
  <c r="AL42" i="235" s="1"/>
  <c r="W42" i="235"/>
  <c r="Q42" i="235"/>
  <c r="P42" i="235"/>
  <c r="O42" i="235"/>
  <c r="N42" i="235"/>
  <c r="L42" i="235"/>
  <c r="K42" i="235"/>
  <c r="J42" i="235"/>
  <c r="I42" i="235"/>
  <c r="H42" i="235"/>
  <c r="G42" i="235"/>
  <c r="F42" i="235"/>
  <c r="M42" i="235" s="1"/>
  <c r="AB41" i="235"/>
  <c r="X41" i="235"/>
  <c r="AC41" i="235" s="1"/>
  <c r="W41" i="235"/>
  <c r="Q41" i="235"/>
  <c r="P41" i="235"/>
  <c r="O41" i="235"/>
  <c r="N41" i="235"/>
  <c r="L41" i="235"/>
  <c r="K41" i="235"/>
  <c r="J41" i="235"/>
  <c r="I41" i="235"/>
  <c r="H41" i="235"/>
  <c r="G41" i="235"/>
  <c r="F41" i="235"/>
  <c r="M41" i="235" s="1"/>
  <c r="AB40" i="235"/>
  <c r="X40" i="235"/>
  <c r="AF40" i="235" s="1"/>
  <c r="W40" i="235"/>
  <c r="Q40" i="235"/>
  <c r="P40" i="235"/>
  <c r="O40" i="235"/>
  <c r="N40" i="235"/>
  <c r="L40" i="235"/>
  <c r="K40" i="235"/>
  <c r="J40" i="235"/>
  <c r="I40" i="235"/>
  <c r="H40" i="235"/>
  <c r="G40" i="235"/>
  <c r="F40" i="235"/>
  <c r="M40" i="235" s="1"/>
  <c r="AB39" i="235"/>
  <c r="X39" i="235"/>
  <c r="AG39" i="235" s="1"/>
  <c r="W39" i="235"/>
  <c r="Q39" i="235"/>
  <c r="P39" i="235"/>
  <c r="O39" i="235"/>
  <c r="N39" i="235"/>
  <c r="L39" i="235"/>
  <c r="K39" i="235"/>
  <c r="J39" i="235"/>
  <c r="I39" i="235"/>
  <c r="H39" i="235"/>
  <c r="G39" i="235"/>
  <c r="F39" i="235"/>
  <c r="M39" i="235" s="1"/>
  <c r="AB38" i="235"/>
  <c r="X38" i="235"/>
  <c r="AD38" i="235" s="1"/>
  <c r="W38" i="235"/>
  <c r="Q38" i="235"/>
  <c r="P38" i="235"/>
  <c r="O38" i="235"/>
  <c r="N38" i="235"/>
  <c r="L38" i="235"/>
  <c r="K38" i="235"/>
  <c r="J38" i="235"/>
  <c r="I38" i="235"/>
  <c r="H38" i="235"/>
  <c r="G38" i="235"/>
  <c r="F38" i="235"/>
  <c r="M38" i="235" s="1"/>
  <c r="AB37" i="235"/>
  <c r="X37" i="235"/>
  <c r="AK37" i="235" s="1"/>
  <c r="W37" i="235"/>
  <c r="Q37" i="235"/>
  <c r="P37" i="235"/>
  <c r="O37" i="235"/>
  <c r="N37" i="235"/>
  <c r="L37" i="235"/>
  <c r="K37" i="235"/>
  <c r="J37" i="235"/>
  <c r="I37" i="235"/>
  <c r="H37" i="235"/>
  <c r="G37" i="235"/>
  <c r="F37" i="235"/>
  <c r="M37" i="235" s="1"/>
  <c r="AB36" i="235"/>
  <c r="X36" i="235"/>
  <c r="AK36" i="235" s="1"/>
  <c r="W36" i="235"/>
  <c r="Q36" i="235"/>
  <c r="P36" i="235"/>
  <c r="O36" i="235"/>
  <c r="N36" i="235"/>
  <c r="L36" i="235"/>
  <c r="K36" i="235"/>
  <c r="J36" i="235"/>
  <c r="I36" i="235"/>
  <c r="H36" i="235"/>
  <c r="G36" i="235"/>
  <c r="F36" i="235"/>
  <c r="M36" i="235" s="1"/>
  <c r="AB35" i="235"/>
  <c r="X35" i="235"/>
  <c r="AC35" i="235" s="1"/>
  <c r="W35" i="235"/>
  <c r="Q35" i="235"/>
  <c r="P35" i="235"/>
  <c r="O35" i="235"/>
  <c r="N35" i="235"/>
  <c r="L35" i="235"/>
  <c r="K35" i="235"/>
  <c r="J35" i="235"/>
  <c r="I35" i="235"/>
  <c r="H35" i="235"/>
  <c r="G35" i="235"/>
  <c r="F35" i="235"/>
  <c r="M35" i="235" s="1"/>
  <c r="AB34" i="235"/>
  <c r="X34" i="235"/>
  <c r="AF34" i="235" s="1"/>
  <c r="W34" i="235"/>
  <c r="Q34" i="235"/>
  <c r="P34" i="235"/>
  <c r="O34" i="235"/>
  <c r="N34" i="235"/>
  <c r="L34" i="235"/>
  <c r="K34" i="235"/>
  <c r="J34" i="235"/>
  <c r="I34" i="235"/>
  <c r="H34" i="235"/>
  <c r="G34" i="235"/>
  <c r="F34" i="235"/>
  <c r="M34" i="235" s="1"/>
  <c r="AB33" i="235"/>
  <c r="X33" i="235"/>
  <c r="AG33" i="235" s="1"/>
  <c r="W33" i="235"/>
  <c r="Q33" i="235"/>
  <c r="P33" i="235"/>
  <c r="O33" i="235"/>
  <c r="N33" i="235"/>
  <c r="L33" i="235"/>
  <c r="K33" i="235"/>
  <c r="J33" i="235"/>
  <c r="I33" i="235"/>
  <c r="H33" i="235"/>
  <c r="G33" i="235"/>
  <c r="F33" i="235"/>
  <c r="M33" i="235" s="1"/>
  <c r="AB32" i="235"/>
  <c r="X32" i="235"/>
  <c r="AD32" i="235" s="1"/>
  <c r="W32" i="235"/>
  <c r="Q32" i="235"/>
  <c r="P32" i="235"/>
  <c r="O32" i="235"/>
  <c r="N32" i="235"/>
  <c r="L32" i="235"/>
  <c r="K32" i="235"/>
  <c r="J32" i="235"/>
  <c r="I32" i="235"/>
  <c r="H32" i="235"/>
  <c r="G32" i="235"/>
  <c r="F32" i="235"/>
  <c r="M32" i="235" s="1"/>
  <c r="AB31" i="235"/>
  <c r="X31" i="235"/>
  <c r="AD31" i="235" s="1"/>
  <c r="W31" i="235"/>
  <c r="Q31" i="235"/>
  <c r="P31" i="235"/>
  <c r="O31" i="235"/>
  <c r="N31" i="235"/>
  <c r="L31" i="235"/>
  <c r="K31" i="235"/>
  <c r="J31" i="235"/>
  <c r="I31" i="235"/>
  <c r="H31" i="235"/>
  <c r="G31" i="235"/>
  <c r="F31" i="235"/>
  <c r="M31" i="235" s="1"/>
  <c r="AB30" i="235"/>
  <c r="X30" i="235"/>
  <c r="W30" i="235"/>
  <c r="P30" i="235"/>
  <c r="O30" i="235"/>
  <c r="L30" i="235"/>
  <c r="K30" i="235"/>
  <c r="J30" i="235"/>
  <c r="Q30" i="235" s="1"/>
  <c r="I30" i="235"/>
  <c r="H30" i="235"/>
  <c r="G30" i="235"/>
  <c r="F30" i="235"/>
  <c r="M30" i="235" s="1"/>
  <c r="AB29" i="235"/>
  <c r="X29" i="235"/>
  <c r="W29" i="235"/>
  <c r="P29" i="235"/>
  <c r="O29" i="235"/>
  <c r="L29" i="235"/>
  <c r="K29" i="235"/>
  <c r="J29" i="235"/>
  <c r="Q29" i="235" s="1"/>
  <c r="I29" i="235"/>
  <c r="H29" i="235"/>
  <c r="G29" i="235"/>
  <c r="F29" i="235"/>
  <c r="M29" i="235" s="1"/>
  <c r="AB28" i="235"/>
  <c r="X28" i="235"/>
  <c r="W28" i="235"/>
  <c r="P28" i="235"/>
  <c r="O28" i="235"/>
  <c r="L28" i="235"/>
  <c r="K28" i="235"/>
  <c r="J28" i="235"/>
  <c r="Q28" i="235" s="1"/>
  <c r="I28" i="235"/>
  <c r="H28" i="235"/>
  <c r="G28" i="235"/>
  <c r="F28" i="235"/>
  <c r="M28" i="235" s="1"/>
  <c r="AB27" i="235"/>
  <c r="X27" i="235"/>
  <c r="W27" i="235"/>
  <c r="P27" i="235"/>
  <c r="O27" i="235"/>
  <c r="L27" i="235"/>
  <c r="K27" i="235"/>
  <c r="J27" i="235"/>
  <c r="I27" i="235"/>
  <c r="H27" i="235"/>
  <c r="G27" i="235"/>
  <c r="F27" i="235"/>
  <c r="M27" i="235" s="1"/>
  <c r="AB26" i="235"/>
  <c r="X26" i="235"/>
  <c r="W26" i="235"/>
  <c r="P26" i="235"/>
  <c r="O26" i="235"/>
  <c r="L26" i="235"/>
  <c r="K26" i="235"/>
  <c r="J26" i="235"/>
  <c r="Q26" i="235" s="1"/>
  <c r="I26" i="235"/>
  <c r="H26" i="235"/>
  <c r="G26" i="235"/>
  <c r="F26" i="235"/>
  <c r="M26" i="235" s="1"/>
  <c r="AB25" i="235"/>
  <c r="X25" i="235"/>
  <c r="W25" i="235"/>
  <c r="P25" i="235"/>
  <c r="O25" i="235"/>
  <c r="L25" i="235"/>
  <c r="K25" i="235"/>
  <c r="J25" i="235"/>
  <c r="Q25" i="235" s="1"/>
  <c r="I25" i="235"/>
  <c r="H25" i="235"/>
  <c r="G25" i="235"/>
  <c r="F25" i="235"/>
  <c r="M25" i="235" s="1"/>
  <c r="AB24" i="235"/>
  <c r="X24" i="235"/>
  <c r="W24" i="235"/>
  <c r="P24" i="235"/>
  <c r="O24" i="235"/>
  <c r="L24" i="235"/>
  <c r="K24" i="235"/>
  <c r="J24" i="235"/>
  <c r="Q24" i="235" s="1"/>
  <c r="I24" i="235"/>
  <c r="H24" i="235"/>
  <c r="G24" i="235"/>
  <c r="F24" i="235"/>
  <c r="M24" i="235" s="1"/>
  <c r="AB23" i="235"/>
  <c r="X23" i="235"/>
  <c r="W23" i="235"/>
  <c r="P23" i="235"/>
  <c r="O23" i="235"/>
  <c r="L23" i="235"/>
  <c r="K23" i="235"/>
  <c r="J23" i="235"/>
  <c r="Q23" i="235" s="1"/>
  <c r="I23" i="235"/>
  <c r="H23" i="235"/>
  <c r="G23" i="235"/>
  <c r="F23" i="235"/>
  <c r="M23" i="235" s="1"/>
  <c r="AB22" i="235"/>
  <c r="X22" i="235"/>
  <c r="AL22" i="235" s="1"/>
  <c r="W22" i="235"/>
  <c r="P22" i="235"/>
  <c r="O22" i="235"/>
  <c r="L22" i="235"/>
  <c r="K22" i="235"/>
  <c r="J22" i="235"/>
  <c r="I22" i="235"/>
  <c r="H22" i="235"/>
  <c r="G22" i="235"/>
  <c r="F22" i="235"/>
  <c r="M22" i="235" s="1"/>
  <c r="AB21" i="235"/>
  <c r="X21" i="235"/>
  <c r="W21" i="235"/>
  <c r="P21" i="235"/>
  <c r="O21" i="235"/>
  <c r="L21" i="235"/>
  <c r="K21" i="235"/>
  <c r="J21" i="235"/>
  <c r="Q21" i="235" s="1"/>
  <c r="I21" i="235"/>
  <c r="H21" i="235"/>
  <c r="G21" i="235"/>
  <c r="F21" i="235"/>
  <c r="M21" i="235" s="1"/>
  <c r="AB20" i="235"/>
  <c r="X20" i="235"/>
  <c r="W20" i="235"/>
  <c r="P20" i="235"/>
  <c r="O20" i="235"/>
  <c r="L20" i="235"/>
  <c r="K20" i="235"/>
  <c r="J20" i="235"/>
  <c r="Q20" i="235" s="1"/>
  <c r="I20" i="235"/>
  <c r="H20" i="235"/>
  <c r="G20" i="235"/>
  <c r="F20" i="235"/>
  <c r="M20" i="235" s="1"/>
  <c r="AB19" i="235"/>
  <c r="X19" i="235"/>
  <c r="W19" i="235"/>
  <c r="P19" i="235"/>
  <c r="O19" i="235"/>
  <c r="L19" i="235"/>
  <c r="K19" i="235"/>
  <c r="J19" i="235"/>
  <c r="Q19" i="235" s="1"/>
  <c r="I19" i="235"/>
  <c r="H19" i="235"/>
  <c r="G19" i="235"/>
  <c r="F19" i="235"/>
  <c r="M19" i="235" s="1"/>
  <c r="AB18" i="235"/>
  <c r="X18" i="235"/>
  <c r="W18" i="235"/>
  <c r="T18" i="235" a="1"/>
  <c r="T18" i="235" s="1"/>
  <c r="P18" i="235"/>
  <c r="O18" i="235"/>
  <c r="L18" i="235"/>
  <c r="K18" i="235"/>
  <c r="J18" i="235"/>
  <c r="Q18" i="235" s="1"/>
  <c r="I18" i="235"/>
  <c r="H18" i="235"/>
  <c r="G18" i="235"/>
  <c r="F18" i="235"/>
  <c r="M18" i="235" s="1"/>
  <c r="AB17" i="235"/>
  <c r="X17" i="235"/>
  <c r="W17" i="235"/>
  <c r="P17" i="235"/>
  <c r="O17" i="235"/>
  <c r="L17" i="235"/>
  <c r="K17" i="235"/>
  <c r="J17" i="235"/>
  <c r="I17" i="235"/>
  <c r="H17" i="235"/>
  <c r="G17" i="235"/>
  <c r="F17" i="235"/>
  <c r="M17" i="235" s="1"/>
  <c r="AB16" i="235"/>
  <c r="X16" i="235"/>
  <c r="W16" i="235"/>
  <c r="P16" i="235"/>
  <c r="O16" i="235"/>
  <c r="L16" i="235"/>
  <c r="K16" i="235"/>
  <c r="J16" i="235"/>
  <c r="Q16" i="235" s="1"/>
  <c r="I16" i="235"/>
  <c r="H16" i="235"/>
  <c r="G16" i="235"/>
  <c r="F16" i="235"/>
  <c r="M16" i="235" s="1"/>
  <c r="AB15" i="235"/>
  <c r="X15" i="235"/>
  <c r="W15" i="235"/>
  <c r="T15" i="235" a="1"/>
  <c r="T15" i="235" s="1"/>
  <c r="P15" i="235"/>
  <c r="O15" i="235"/>
  <c r="L15" i="235"/>
  <c r="K15" i="235"/>
  <c r="J15" i="235"/>
  <c r="I15" i="235"/>
  <c r="H15" i="235"/>
  <c r="G15" i="235"/>
  <c r="F15" i="235"/>
  <c r="M15" i="235" s="1"/>
  <c r="AB14" i="235"/>
  <c r="X14" i="235"/>
  <c r="AL14" i="235" s="1"/>
  <c r="W14" i="235"/>
  <c r="P14" i="235"/>
  <c r="O14" i="235"/>
  <c r="L14" i="235"/>
  <c r="K14" i="235"/>
  <c r="J14" i="235"/>
  <c r="I14" i="235"/>
  <c r="H14" i="235"/>
  <c r="G14" i="235"/>
  <c r="F14" i="235"/>
  <c r="M14" i="235" s="1"/>
  <c r="AB13" i="235"/>
  <c r="X13" i="235"/>
  <c r="W13" i="235"/>
  <c r="P13" i="235"/>
  <c r="O13" i="235"/>
  <c r="L13" i="235"/>
  <c r="K13" i="235"/>
  <c r="J13" i="235"/>
  <c r="I13" i="235"/>
  <c r="H13" i="235"/>
  <c r="G13" i="235"/>
  <c r="F13" i="235"/>
  <c r="M13" i="235" s="1"/>
  <c r="AB12" i="235"/>
  <c r="X12" i="235"/>
  <c r="AL12" i="235" s="1"/>
  <c r="W12" i="235"/>
  <c r="P12" i="235"/>
  <c r="O12" i="235"/>
  <c r="L12" i="235"/>
  <c r="K12" i="235"/>
  <c r="J12" i="235"/>
  <c r="I12" i="235"/>
  <c r="H12" i="235"/>
  <c r="G12" i="235"/>
  <c r="F12" i="235"/>
  <c r="M12" i="235" s="1"/>
  <c r="AB11" i="235"/>
  <c r="X11" i="235"/>
  <c r="W11" i="235"/>
  <c r="P11" i="235"/>
  <c r="O11" i="235"/>
  <c r="L11" i="235"/>
  <c r="K11" i="235"/>
  <c r="J11" i="235"/>
  <c r="I11" i="235"/>
  <c r="H11" i="235"/>
  <c r="G11" i="235"/>
  <c r="F11" i="235"/>
  <c r="M11" i="235" s="1"/>
  <c r="AB10" i="235"/>
  <c r="X10" i="235"/>
  <c r="AL10" i="235" s="1"/>
  <c r="W10" i="235"/>
  <c r="T10" i="235"/>
  <c r="P10" i="235"/>
  <c r="O10" i="235"/>
  <c r="L10" i="235"/>
  <c r="K10" i="235"/>
  <c r="J10" i="235"/>
  <c r="I10" i="235"/>
  <c r="H10" i="235"/>
  <c r="G10" i="235"/>
  <c r="F10" i="235"/>
  <c r="M10" i="235" s="1"/>
  <c r="AB9" i="235"/>
  <c r="X9" i="235"/>
  <c r="W9" i="235"/>
  <c r="T9" i="235"/>
  <c r="P9" i="235"/>
  <c r="O9" i="235"/>
  <c r="L9" i="235"/>
  <c r="K9" i="235"/>
  <c r="J9" i="235"/>
  <c r="I9" i="235"/>
  <c r="H9" i="235"/>
  <c r="G9" i="235"/>
  <c r="F9" i="235"/>
  <c r="M9" i="235" s="1"/>
  <c r="AB8" i="235"/>
  <c r="X8" i="235"/>
  <c r="W8" i="235"/>
  <c r="P8" i="235"/>
  <c r="O8" i="235"/>
  <c r="L8" i="235"/>
  <c r="K8" i="235"/>
  <c r="J8" i="235"/>
  <c r="I8" i="235"/>
  <c r="H8" i="235"/>
  <c r="G8" i="235"/>
  <c r="F8" i="235"/>
  <c r="M8" i="235" s="1"/>
  <c r="AB7" i="235"/>
  <c r="X7" i="235"/>
  <c r="AL7" i="235" s="1"/>
  <c r="W7" i="235"/>
  <c r="P7" i="235"/>
  <c r="O7" i="235"/>
  <c r="L7" i="235"/>
  <c r="K7" i="235"/>
  <c r="J7" i="235"/>
  <c r="I7" i="235"/>
  <c r="H7" i="235"/>
  <c r="G7" i="235"/>
  <c r="F7" i="235"/>
  <c r="M7" i="235" s="1"/>
  <c r="AB6" i="235"/>
  <c r="X6" i="235"/>
  <c r="W6" i="235"/>
  <c r="P6" i="235"/>
  <c r="O6" i="235"/>
  <c r="L6" i="235"/>
  <c r="K6" i="235"/>
  <c r="J6" i="235"/>
  <c r="I6" i="235"/>
  <c r="H6" i="235"/>
  <c r="G6" i="235"/>
  <c r="F6" i="235"/>
  <c r="M6" i="235" s="1"/>
  <c r="AB5" i="235"/>
  <c r="X5" i="235"/>
  <c r="AL5" i="235" s="1"/>
  <c r="W5" i="235"/>
  <c r="P5" i="235"/>
  <c r="O5" i="235"/>
  <c r="L5" i="235"/>
  <c r="K5" i="235"/>
  <c r="J5" i="235"/>
  <c r="I5" i="235"/>
  <c r="H5" i="235"/>
  <c r="G5" i="235"/>
  <c r="F5" i="235"/>
  <c r="M5" i="235" s="1"/>
  <c r="AB4" i="235"/>
  <c r="X4" i="235"/>
  <c r="AL4" i="235" s="1"/>
  <c r="W4" i="235"/>
  <c r="P4" i="235"/>
  <c r="O4" i="235"/>
  <c r="L4" i="235"/>
  <c r="K4" i="235"/>
  <c r="J4" i="235"/>
  <c r="I4" i="235"/>
  <c r="H4" i="235"/>
  <c r="G4" i="235"/>
  <c r="F4" i="235"/>
  <c r="M4" i="235" s="1"/>
  <c r="AR3" i="235" a="1"/>
  <c r="AR3" i="235" s="1"/>
  <c r="AQ3" i="235" a="1"/>
  <c r="AQ3" i="235" s="1"/>
  <c r="AB3" i="235"/>
  <c r="X3" i="235"/>
  <c r="W3" i="235"/>
  <c r="P3" i="235"/>
  <c r="O3" i="235"/>
  <c r="L3" i="235"/>
  <c r="K3" i="235"/>
  <c r="J3" i="235"/>
  <c r="I3" i="235"/>
  <c r="H3" i="235"/>
  <c r="G3" i="235"/>
  <c r="F3" i="235"/>
  <c r="M3" i="235" s="1"/>
  <c r="H1392" i="230"/>
  <c r="N15" i="235" l="1"/>
  <c r="AF15" i="235" s="1"/>
  <c r="N16" i="235"/>
  <c r="N17" i="235"/>
  <c r="N18" i="235"/>
  <c r="N19" i="235"/>
  <c r="AF19" i="235" s="1"/>
  <c r="N20" i="235"/>
  <c r="N21" i="235"/>
  <c r="AF21" i="235" s="1"/>
  <c r="N22" i="235"/>
  <c r="AF22" i="235" s="1"/>
  <c r="N24" i="235"/>
  <c r="AF24" i="235" s="1"/>
  <c r="N25" i="235"/>
  <c r="AF25" i="235" s="1"/>
  <c r="N26" i="235"/>
  <c r="AF26" i="235" s="1"/>
  <c r="N28" i="235"/>
  <c r="AF28" i="235" s="1"/>
  <c r="N30" i="235"/>
  <c r="AF30" i="235" s="1"/>
  <c r="Q15" i="235"/>
  <c r="AK40" i="235"/>
  <c r="Q3" i="235"/>
  <c r="Q27" i="235"/>
  <c r="AD17" i="235"/>
  <c r="AD28" i="235"/>
  <c r="N29" i="235"/>
  <c r="AF29" i="235" s="1"/>
  <c r="Q17" i="235"/>
  <c r="Q22" i="235"/>
  <c r="N23" i="235"/>
  <c r="AF23" i="235" s="1"/>
  <c r="AE20" i="235"/>
  <c r="N13" i="235"/>
  <c r="AF13" i="235" s="1"/>
  <c r="AG27" i="235"/>
  <c r="AD22" i="235"/>
  <c r="N3" i="235"/>
  <c r="AF3" i="235" s="1"/>
  <c r="AG18" i="235"/>
  <c r="AC23" i="235"/>
  <c r="AC29" i="235"/>
  <c r="N4" i="235"/>
  <c r="AF4" i="235" s="1"/>
  <c r="N7" i="235"/>
  <c r="AF7" i="235" s="1"/>
  <c r="AD19" i="235"/>
  <c r="AC24" i="235"/>
  <c r="AC30" i="235"/>
  <c r="N27" i="235"/>
  <c r="AF27" i="235" s="1"/>
  <c r="N11" i="235"/>
  <c r="AF11" i="235" s="1"/>
  <c r="N12" i="235"/>
  <c r="AF12" i="235" s="1"/>
  <c r="N14" i="235"/>
  <c r="AF14" i="235" s="1"/>
  <c r="Q5" i="235"/>
  <c r="Q8" i="235"/>
  <c r="N10" i="235"/>
  <c r="AF10" i="235" s="1"/>
  <c r="Q4" i="235"/>
  <c r="Q7" i="235"/>
  <c r="Q10" i="235"/>
  <c r="AG16" i="235"/>
  <c r="AG21" i="235"/>
  <c r="Q6" i="235"/>
  <c r="Q9" i="235"/>
  <c r="Q11" i="235"/>
  <c r="Q12" i="235"/>
  <c r="Q13" i="235"/>
  <c r="Q14" i="235"/>
  <c r="AL36" i="235"/>
  <c r="AF17" i="235"/>
  <c r="AD43" i="235"/>
  <c r="AL24" i="235"/>
  <c r="AG17" i="235"/>
  <c r="AK46" i="235"/>
  <c r="AC43" i="235"/>
  <c r="AD24" i="235"/>
  <c r="AK43" i="235"/>
  <c r="AD53" i="235"/>
  <c r="AE24" i="235"/>
  <c r="AC3" i="235"/>
  <c r="N6" i="235"/>
  <c r="AF6" i="235" s="1"/>
  <c r="N5" i="235"/>
  <c r="AF5" i="235" s="1"/>
  <c r="N8" i="235"/>
  <c r="AF8" i="235" s="1"/>
  <c r="N9" i="235"/>
  <c r="AF9" i="235" s="1"/>
  <c r="AE14" i="235"/>
  <c r="AG11" i="235"/>
  <c r="AG14" i="235"/>
  <c r="AG12" i="235"/>
  <c r="AD8" i="235"/>
  <c r="AC9" i="235"/>
  <c r="AC13" i="235"/>
  <c r="AL9" i="235"/>
  <c r="AE10" i="235"/>
  <c r="AC10" i="235"/>
  <c r="AC5" i="235"/>
  <c r="AE15" i="235"/>
  <c r="AC51" i="235"/>
  <c r="AD51" i="235"/>
  <c r="AD5" i="235"/>
  <c r="AG10" i="235"/>
  <c r="AL18" i="235"/>
  <c r="AF32" i="235"/>
  <c r="AD36" i="235"/>
  <c r="AE42" i="235"/>
  <c r="AK51" i="235"/>
  <c r="AD13" i="235"/>
  <c r="AL51" i="235"/>
  <c r="AD9" i="235"/>
  <c r="AG42" i="235"/>
  <c r="AK32" i="235"/>
  <c r="AE36" i="235"/>
  <c r="AF42" i="235"/>
  <c r="AG5" i="235"/>
  <c r="AD3" i="235"/>
  <c r="AD30" i="235"/>
  <c r="AG36" i="235"/>
  <c r="AK42" i="235"/>
  <c r="AF46" i="235"/>
  <c r="AG49" i="235"/>
  <c r="AL28" i="235"/>
  <c r="AE38" i="235"/>
  <c r="AC42" i="235"/>
  <c r="AE32" i="235"/>
  <c r="AC36" i="235"/>
  <c r="AF38" i="235"/>
  <c r="AD42" i="235"/>
  <c r="AD26" i="235"/>
  <c r="AE26" i="235"/>
  <c r="AF36" i="235"/>
  <c r="AE9" i="235"/>
  <c r="AC14" i="235"/>
  <c r="AD14" i="235"/>
  <c r="AE30" i="235"/>
  <c r="AC33" i="235"/>
  <c r="AG40" i="235"/>
  <c r="AG46" i="235"/>
  <c r="AK49" i="235"/>
  <c r="AL30" i="235"/>
  <c r="AE50" i="235"/>
  <c r="AC4" i="235"/>
  <c r="AG9" i="235"/>
  <c r="AL17" i="235"/>
  <c r="AE35" i="235"/>
  <c r="AE44" i="235"/>
  <c r="AC48" i="235"/>
  <c r="AD21" i="235"/>
  <c r="AD23" i="235"/>
  <c r="AG24" i="235"/>
  <c r="AD27" i="235"/>
  <c r="AD29" i="235"/>
  <c r="AG30" i="235"/>
  <c r="AD4" i="235"/>
  <c r="AE8" i="235"/>
  <c r="AC11" i="235"/>
  <c r="AC16" i="235"/>
  <c r="AC19" i="235"/>
  <c r="AE23" i="235"/>
  <c r="AE29" i="235"/>
  <c r="AF35" i="235"/>
  <c r="AC39" i="235"/>
  <c r="AD41" i="235"/>
  <c r="AF44" i="235"/>
  <c r="AD48" i="235"/>
  <c r="AE3" i="235"/>
  <c r="AL27" i="235"/>
  <c r="AG29" i="235"/>
  <c r="AD33" i="235"/>
  <c r="AK35" i="235"/>
  <c r="AF39" i="235"/>
  <c r="AF41" i="235"/>
  <c r="AF48" i="235"/>
  <c r="AE53" i="235"/>
  <c r="AD16" i="235"/>
  <c r="AG35" i="235"/>
  <c r="AC18" i="235"/>
  <c r="AG19" i="235"/>
  <c r="AF33" i="235"/>
  <c r="AL35" i="235"/>
  <c r="AD37" i="235"/>
  <c r="AK39" i="235"/>
  <c r="AG41" i="235"/>
  <c r="AF53" i="235"/>
  <c r="AD39" i="235"/>
  <c r="AE41" i="235"/>
  <c r="AE48" i="235"/>
  <c r="AE13" i="235"/>
  <c r="AF16" i="235"/>
  <c r="AL21" i="235"/>
  <c r="AG23" i="235"/>
  <c r="AG4" i="235"/>
  <c r="AD6" i="235"/>
  <c r="AL8" i="235"/>
  <c r="AC45" i="235"/>
  <c r="AD47" i="235"/>
  <c r="AG48" i="235"/>
  <c r="AG3" i="235"/>
  <c r="AE6" i="235"/>
  <c r="AL11" i="235"/>
  <c r="AG13" i="235"/>
  <c r="AL16" i="235"/>
  <c r="AD18" i="235"/>
  <c r="AL23" i="235"/>
  <c r="AL29" i="235"/>
  <c r="AK33" i="235"/>
  <c r="AF37" i="235"/>
  <c r="AL39" i="235"/>
  <c r="AK41" i="235"/>
  <c r="AD45" i="235"/>
  <c r="AE47" i="235"/>
  <c r="AK48" i="235"/>
  <c r="AG53" i="235"/>
  <c r="AC21" i="235"/>
  <c r="AD35" i="235"/>
  <c r="AE4" i="235"/>
  <c r="AL33" i="235"/>
  <c r="AL41" i="235"/>
  <c r="AK45" i="235"/>
  <c r="AF47" i="235"/>
  <c r="AK53" i="235"/>
  <c r="AD11" i="235"/>
  <c r="AL3" i="235"/>
  <c r="AL13" i="235"/>
  <c r="AF18" i="235"/>
  <c r="AL45" i="235"/>
  <c r="AG47" i="235"/>
  <c r="AL53" i="235"/>
  <c r="AC27" i="235"/>
  <c r="AE18" i="235"/>
  <c r="T8" i="235"/>
  <c r="AD12" i="235"/>
  <c r="AD15" i="235"/>
  <c r="AK47" i="235"/>
  <c r="AQ4" i="235" a="1"/>
  <c r="AQ4" i="235" s="1"/>
  <c r="AK52" i="235"/>
  <c r="AE52" i="235"/>
  <c r="AD52" i="235"/>
  <c r="AC52" i="235"/>
  <c r="AE5" i="235"/>
  <c r="AG8" i="235"/>
  <c r="AE22" i="235"/>
  <c r="AC22" i="235"/>
  <c r="AC25" i="235"/>
  <c r="AD34" i="235"/>
  <c r="AG37" i="235"/>
  <c r="AE40" i="235"/>
  <c r="AD40" i="235"/>
  <c r="AC40" i="235"/>
  <c r="AF43" i="235"/>
  <c r="AE46" i="235"/>
  <c r="AD46" i="235"/>
  <c r="AC46" i="235"/>
  <c r="AD49" i="235"/>
  <c r="AF52" i="235"/>
  <c r="AD25" i="235"/>
  <c r="AL32" i="235"/>
  <c r="AG32" i="235"/>
  <c r="AC32" i="235"/>
  <c r="AG52" i="235"/>
  <c r="AE34" i="235"/>
  <c r="AC34" i="235"/>
  <c r="AL52" i="235"/>
  <c r="AG34" i="235"/>
  <c r="AL20" i="235"/>
  <c r="AG20" i="235"/>
  <c r="AC20" i="235"/>
  <c r="AG25" i="235"/>
  <c r="AL31" i="235"/>
  <c r="AE31" i="235"/>
  <c r="AK34" i="235"/>
  <c r="AG22" i="235"/>
  <c r="AL34" i="235"/>
  <c r="AL38" i="235"/>
  <c r="AK38" i="235"/>
  <c r="AG38" i="235"/>
  <c r="AC38" i="235"/>
  <c r="AE17" i="235"/>
  <c r="AC17" i="235"/>
  <c r="AL19" i="235"/>
  <c r="AE19" i="235"/>
  <c r="AD20" i="235"/>
  <c r="AE28" i="235"/>
  <c r="AC28" i="235"/>
  <c r="AC31" i="235"/>
  <c r="AL40" i="235"/>
  <c r="AL44" i="235"/>
  <c r="AK44" i="235"/>
  <c r="AG44" i="235"/>
  <c r="AC44" i="235"/>
  <c r="AL50" i="235"/>
  <c r="AK50" i="235"/>
  <c r="AG50" i="235"/>
  <c r="AC50" i="235"/>
  <c r="AL25" i="235"/>
  <c r="AE25" i="235"/>
  <c r="AF31" i="235"/>
  <c r="AL37" i="235"/>
  <c r="AE37" i="235"/>
  <c r="AR4" i="235" a="1"/>
  <c r="AR4" i="235" s="1"/>
  <c r="AG7" i="235"/>
  <c r="AE7" i="235"/>
  <c r="AL26" i="235"/>
  <c r="AG26" i="235"/>
  <c r="AC26" i="235"/>
  <c r="AG31" i="235"/>
  <c r="AL43" i="235"/>
  <c r="AE43" i="235"/>
  <c r="AD50" i="235"/>
  <c r="AL6" i="235"/>
  <c r="AG6" i="235"/>
  <c r="AF20" i="235"/>
  <c r="AC7" i="235"/>
  <c r="AE12" i="235"/>
  <c r="AC12" i="235"/>
  <c r="AL15" i="235"/>
  <c r="AG15" i="235"/>
  <c r="AC15" i="235"/>
  <c r="AC6" i="235"/>
  <c r="AD7" i="235"/>
  <c r="AC8" i="235"/>
  <c r="AD10" i="235"/>
  <c r="AG28" i="235"/>
  <c r="AK31" i="235"/>
  <c r="AC37" i="235"/>
  <c r="AL49" i="235"/>
  <c r="AE49" i="235"/>
  <c r="AE11" i="235"/>
  <c r="AE16" i="235"/>
  <c r="AE21" i="235"/>
  <c r="AE27" i="235"/>
  <c r="AE33" i="235"/>
  <c r="AE39" i="235"/>
  <c r="AE45" i="235"/>
  <c r="AE51" i="235"/>
  <c r="AF45" i="235"/>
  <c r="AF51" i="235"/>
  <c r="AK27" i="235" l="1"/>
  <c r="AK16" i="235"/>
  <c r="AK13" i="235"/>
  <c r="AK23" i="235"/>
  <c r="AK24" i="235"/>
  <c r="AK28" i="235"/>
  <c r="AK18" i="235"/>
  <c r="AK19" i="235"/>
  <c r="AK11" i="235"/>
  <c r="AK15" i="235"/>
  <c r="AK20" i="235"/>
  <c r="AK6" i="235"/>
  <c r="AK30" i="235"/>
  <c r="AK22" i="235"/>
  <c r="AK26" i="235"/>
  <c r="AK25" i="235"/>
  <c r="AK17" i="235"/>
  <c r="AK29" i="235"/>
  <c r="AK21" i="235"/>
  <c r="T11" i="235"/>
  <c r="AK12" i="235"/>
  <c r="AK3" i="235"/>
  <c r="AK5" i="235"/>
  <c r="AK9" i="235"/>
  <c r="AK8" i="235"/>
  <c r="AK14" i="235"/>
  <c r="AK7" i="235"/>
  <c r="AK4" i="235"/>
  <c r="AK10" i="235"/>
  <c r="AR5" i="235" a="1"/>
  <c r="AR5" i="235" s="1"/>
  <c r="AR6" i="235" s="1" a="1"/>
  <c r="AR6" i="235" s="1"/>
  <c r="AQ5" i="235" a="1"/>
  <c r="AQ5" i="235" s="1"/>
  <c r="AR7" i="235" l="1" a="1"/>
  <c r="AR7" i="235" s="1"/>
  <c r="AQ6" i="235" a="1"/>
  <c r="AQ6" i="235" s="1"/>
  <c r="AQ7" i="235" l="1" a="1"/>
  <c r="AQ7" i="235" s="1"/>
  <c r="AR8" i="235" a="1"/>
  <c r="AR8" i="235" s="1"/>
  <c r="AR9" i="235" l="1" a="1"/>
  <c r="AR9" i="235" s="1"/>
  <c r="AR10" i="235" s="1" a="1"/>
  <c r="AR10" i="235" s="1"/>
  <c r="AQ8" i="235" a="1"/>
  <c r="AQ8" i="235" s="1"/>
  <c r="AR11" i="235" l="1" a="1"/>
  <c r="AR11" i="235" s="1"/>
  <c r="AR12" i="235" s="1" a="1"/>
  <c r="AR12" i="235" s="1"/>
  <c r="AQ9" i="235" a="1"/>
  <c r="AQ9" i="235" s="1"/>
  <c r="AR13" i="235" l="1" a="1"/>
  <c r="AR13" i="235" s="1"/>
  <c r="AR14" i="235" s="1" a="1"/>
  <c r="AR14" i="235" s="1"/>
  <c r="AR15" i="235" s="1" a="1"/>
  <c r="AR15" i="235" s="1"/>
  <c r="AR16" i="235" s="1" a="1"/>
  <c r="AR16" i="235" s="1"/>
  <c r="AR17" i="235" s="1" a="1"/>
  <c r="AR17" i="235" s="1"/>
  <c r="AR18" i="235" s="1" a="1"/>
  <c r="AR18" i="235" s="1"/>
  <c r="AR19" i="235" s="1" a="1"/>
  <c r="AR19" i="235" s="1"/>
  <c r="AR20" i="235" s="1" a="1"/>
  <c r="AR20" i="235" s="1"/>
  <c r="AR21" i="235" s="1" a="1"/>
  <c r="AR21" i="235" s="1"/>
  <c r="AR22" i="235" s="1" a="1"/>
  <c r="AR22" i="235" s="1"/>
  <c r="AR23" i="235" s="1" a="1"/>
  <c r="AR23" i="235" s="1"/>
  <c r="AR24" i="235" s="1" a="1"/>
  <c r="AR24" i="235" s="1"/>
  <c r="AR25" i="235" s="1" a="1"/>
  <c r="AR25" i="235" s="1"/>
  <c r="AR26" i="235" s="1" a="1"/>
  <c r="AR26" i="235" s="1"/>
  <c r="AR27" i="235" s="1" a="1"/>
  <c r="AR27" i="235" s="1"/>
  <c r="AR28" i="235" s="1" a="1"/>
  <c r="AR28" i="235" s="1"/>
  <c r="AR29" i="235" s="1" a="1"/>
  <c r="AR29" i="235" s="1"/>
  <c r="AR30" i="235" s="1" a="1"/>
  <c r="AR30" i="235" s="1"/>
  <c r="AR31" i="235" s="1" a="1"/>
  <c r="AR31" i="235" s="1"/>
  <c r="AR32" i="235" s="1" a="1"/>
  <c r="AR32" i="235" s="1"/>
  <c r="AR33" i="235" s="1" a="1"/>
  <c r="AR33" i="235" s="1"/>
  <c r="AR34" i="235" s="1" a="1"/>
  <c r="AR34" i="235" s="1"/>
  <c r="AR35" i="235" s="1" a="1"/>
  <c r="AR35" i="235" s="1"/>
  <c r="AR36" i="235" s="1" a="1"/>
  <c r="AR36" i="235" s="1"/>
  <c r="AR37" i="235" s="1" a="1"/>
  <c r="AR37" i="235" s="1"/>
  <c r="AR38" i="235" s="1" a="1"/>
  <c r="AR38" i="235" s="1"/>
  <c r="AR39" i="235" s="1" a="1"/>
  <c r="AR39" i="235" s="1"/>
  <c r="AR40" i="235" s="1" a="1"/>
  <c r="AR40" i="235" s="1"/>
  <c r="AR41" i="235" s="1" a="1"/>
  <c r="AR41" i="235" s="1"/>
  <c r="AR42" i="235" s="1" a="1"/>
  <c r="AR42" i="235" s="1"/>
  <c r="AR43" i="235" s="1" a="1"/>
  <c r="AR43" i="235" s="1"/>
  <c r="AR44" i="235" s="1" a="1"/>
  <c r="AR44" i="235" s="1"/>
  <c r="AR45" i="235" s="1" a="1"/>
  <c r="AR45" i="235" s="1"/>
  <c r="AR46" i="235" s="1" a="1"/>
  <c r="AR46" i="235" s="1"/>
  <c r="AR47" i="235" s="1" a="1"/>
  <c r="AR47" i="235" s="1"/>
  <c r="AR48" i="235" s="1" a="1"/>
  <c r="AR48" i="235" s="1"/>
  <c r="AR49" i="235" s="1" a="1"/>
  <c r="AR49" i="235" s="1"/>
  <c r="AR50" i="235" s="1" a="1"/>
  <c r="AR50" i="235" s="1"/>
  <c r="AR51" i="235" s="1" a="1"/>
  <c r="AR51" i="235" s="1"/>
  <c r="AR52" i="235" s="1" a="1"/>
  <c r="AR52" i="235" s="1"/>
  <c r="AQ10" i="235" a="1"/>
  <c r="AQ10" i="235" s="1"/>
  <c r="AQ11" i="235" s="1" a="1"/>
  <c r="AQ11" i="235" s="1"/>
  <c r="AQ12" i="235" s="1" a="1"/>
  <c r="AQ12" i="235" s="1"/>
  <c r="AQ13" i="235" s="1" a="1"/>
  <c r="AQ13" i="235" s="1"/>
  <c r="AQ14" i="235" s="1" a="1"/>
  <c r="AQ14" i="235" s="1"/>
  <c r="AQ15" i="235" s="1" a="1"/>
  <c r="AQ15" i="235" s="1"/>
  <c r="AQ16" i="235" s="1" a="1"/>
  <c r="AQ16" i="235" s="1"/>
  <c r="AQ17" i="235" s="1" a="1"/>
  <c r="AQ17" i="235" s="1"/>
  <c r="AQ18" i="235" s="1" a="1"/>
  <c r="AQ18" i="235" s="1"/>
  <c r="AQ19" i="235" s="1" a="1"/>
  <c r="AQ19" i="235" s="1"/>
  <c r="AQ20" i="235" s="1" a="1"/>
  <c r="AQ20" i="235" s="1"/>
  <c r="AQ21" i="235" s="1" a="1"/>
  <c r="AQ21" i="235" s="1"/>
  <c r="AQ22" i="235" s="1" a="1"/>
  <c r="AQ22" i="235" s="1"/>
  <c r="AQ23" i="235" s="1" a="1"/>
  <c r="AQ23" i="235" s="1"/>
  <c r="AQ24" i="235" s="1" a="1"/>
  <c r="AQ24" i="235" s="1"/>
  <c r="AQ25" i="235" s="1" a="1"/>
  <c r="AQ25" i="235" s="1"/>
  <c r="AQ26" i="235" s="1" a="1"/>
  <c r="AQ26" i="235" s="1"/>
  <c r="AQ27" i="235" s="1" a="1"/>
  <c r="AQ27" i="235" s="1"/>
  <c r="AQ28" i="235" s="1" a="1"/>
  <c r="AQ28" i="235" s="1"/>
  <c r="AQ29" i="235" s="1" a="1"/>
  <c r="AQ29" i="235" s="1"/>
  <c r="AQ30" i="235" s="1" a="1"/>
  <c r="AQ30" i="235" s="1"/>
  <c r="AQ31" i="235" s="1" a="1"/>
  <c r="AQ31" i="235" s="1"/>
  <c r="AQ32" i="235" s="1" a="1"/>
  <c r="AQ32" i="235" s="1"/>
  <c r="AQ33" i="235" s="1" a="1"/>
  <c r="AQ33" i="235" s="1"/>
  <c r="AQ34" i="235" s="1" a="1"/>
  <c r="AQ34" i="235" s="1"/>
  <c r="AQ35" i="235" s="1" a="1"/>
  <c r="AQ35" i="235" s="1"/>
  <c r="AQ36" i="235" s="1" a="1"/>
  <c r="AQ36" i="235" s="1"/>
  <c r="AQ37" i="235" s="1" a="1"/>
  <c r="AQ37" i="235" s="1"/>
  <c r="AQ38" i="235" s="1" a="1"/>
  <c r="AQ38" i="235" s="1"/>
  <c r="AQ39" i="235" s="1" a="1"/>
  <c r="AQ39" i="235" s="1"/>
  <c r="AQ40" i="235" s="1" a="1"/>
  <c r="AQ40" i="235" s="1"/>
  <c r="AQ41" i="235" s="1" a="1"/>
  <c r="AQ41" i="235" s="1"/>
  <c r="AQ42" i="235" s="1" a="1"/>
  <c r="AQ42" i="235" s="1"/>
  <c r="AQ43" i="235" s="1" a="1"/>
  <c r="AQ43" i="235" s="1"/>
  <c r="AQ44" i="235" s="1" a="1"/>
  <c r="AQ44" i="235" s="1"/>
  <c r="AQ45" i="235" s="1" a="1"/>
  <c r="AQ45" i="235" s="1"/>
  <c r="AQ46" i="235" s="1" a="1"/>
  <c r="AQ46" i="235" s="1"/>
  <c r="AQ47" i="235" s="1" a="1"/>
  <c r="AQ47" i="235" s="1"/>
  <c r="AQ48" i="235" s="1" a="1"/>
  <c r="AQ48" i="235" s="1"/>
  <c r="AQ49" i="235" s="1" a="1"/>
  <c r="AQ49" i="235" s="1"/>
  <c r="AQ50" i="235" s="1" a="1"/>
  <c r="AQ50" i="235" s="1"/>
  <c r="AQ51" i="235" s="1" a="1"/>
  <c r="AQ51" i="235" s="1"/>
  <c r="AQ52" i="235" s="1" a="1"/>
  <c r="AQ52" i="235" s="1"/>
  <c r="AA1" i="202" l="1"/>
  <c r="Z1" i="202"/>
  <c r="K500" i="201" l="1"/>
  <c r="K499" i="201"/>
  <c r="K498" i="201"/>
  <c r="K497" i="201"/>
  <c r="K496" i="201"/>
  <c r="K495" i="201"/>
  <c r="K494" i="201"/>
  <c r="K493" i="201"/>
  <c r="K492" i="201"/>
  <c r="K491" i="201"/>
  <c r="K490" i="201"/>
  <c r="K489" i="201"/>
  <c r="K488" i="201"/>
  <c r="K487" i="201"/>
  <c r="K486" i="201"/>
  <c r="K485" i="201"/>
  <c r="K484" i="201"/>
  <c r="K483" i="201"/>
  <c r="K482" i="201"/>
  <c r="K481" i="201"/>
  <c r="K480" i="201"/>
  <c r="K479" i="201"/>
  <c r="K478" i="201"/>
  <c r="K477" i="201"/>
  <c r="K476" i="201"/>
  <c r="K475" i="201"/>
  <c r="K474" i="201"/>
  <c r="K473" i="201"/>
  <c r="K472" i="201"/>
  <c r="K471" i="201"/>
  <c r="K470" i="201"/>
  <c r="K469" i="201"/>
  <c r="K468" i="201"/>
  <c r="K467" i="201"/>
  <c r="K466" i="201"/>
  <c r="K465" i="201"/>
  <c r="K464" i="201"/>
  <c r="K463" i="201"/>
  <c r="K462" i="201"/>
  <c r="K461" i="201"/>
  <c r="K460" i="201"/>
  <c r="K459" i="201"/>
  <c r="K458" i="201"/>
  <c r="K457" i="201"/>
  <c r="K456" i="201"/>
  <c r="K455" i="201"/>
  <c r="K454" i="201"/>
  <c r="K453" i="201"/>
  <c r="K452" i="201"/>
  <c r="K451" i="201"/>
  <c r="K450" i="201"/>
  <c r="K449" i="201"/>
  <c r="K448" i="201"/>
  <c r="K447" i="201"/>
  <c r="K446" i="201"/>
  <c r="K445" i="201"/>
  <c r="K444" i="201"/>
  <c r="K443" i="201"/>
  <c r="K442" i="201"/>
  <c r="K441" i="201"/>
  <c r="K440" i="201"/>
  <c r="K439" i="201"/>
  <c r="K438" i="201"/>
  <c r="K437" i="201"/>
  <c r="K436" i="201"/>
  <c r="K435" i="201"/>
  <c r="K434" i="201"/>
  <c r="K433" i="201"/>
  <c r="K432" i="201"/>
  <c r="K431" i="201"/>
  <c r="K430" i="201"/>
  <c r="K429" i="201"/>
  <c r="K428" i="201"/>
  <c r="K427" i="201"/>
  <c r="K426" i="201"/>
  <c r="K425" i="201"/>
  <c r="K424" i="201"/>
  <c r="K423" i="201"/>
  <c r="K422" i="201"/>
  <c r="K421" i="201"/>
  <c r="K420" i="201"/>
  <c r="K419" i="201"/>
  <c r="K418" i="201"/>
  <c r="K417" i="201"/>
  <c r="K416" i="201"/>
  <c r="K415" i="201"/>
  <c r="K414" i="201"/>
  <c r="K413" i="201"/>
  <c r="K412" i="201"/>
  <c r="K411" i="201"/>
  <c r="K410" i="201"/>
  <c r="K409" i="201"/>
  <c r="K408" i="201"/>
  <c r="K407" i="201"/>
  <c r="K406" i="201"/>
  <c r="K405" i="201"/>
  <c r="K404" i="201"/>
  <c r="K403" i="201"/>
  <c r="K402" i="201"/>
  <c r="K401" i="201"/>
  <c r="K400" i="201"/>
  <c r="K399" i="201"/>
  <c r="K398" i="201"/>
  <c r="K397" i="201"/>
  <c r="K396" i="201"/>
  <c r="K395" i="201"/>
  <c r="K394" i="201"/>
  <c r="K393" i="201"/>
  <c r="K392" i="201"/>
  <c r="K391" i="201"/>
  <c r="K390" i="201"/>
  <c r="K389" i="201"/>
  <c r="K388" i="201"/>
  <c r="K387" i="201"/>
  <c r="K386" i="201"/>
  <c r="K385" i="201"/>
  <c r="K384" i="201"/>
  <c r="K383" i="201"/>
  <c r="K382" i="201"/>
  <c r="K381" i="201"/>
  <c r="K380" i="201"/>
  <c r="K379" i="201"/>
  <c r="K378" i="201"/>
  <c r="K377" i="201"/>
  <c r="K376" i="201"/>
  <c r="K375" i="201"/>
  <c r="K374" i="201"/>
  <c r="K373" i="201"/>
  <c r="K372" i="201"/>
  <c r="K371" i="201"/>
  <c r="K370" i="201"/>
  <c r="K369" i="201"/>
  <c r="K368" i="201"/>
  <c r="K367" i="201"/>
  <c r="K366" i="201"/>
  <c r="K365" i="201"/>
  <c r="K364" i="201"/>
  <c r="K363" i="201"/>
  <c r="K362" i="201"/>
  <c r="K361" i="201"/>
  <c r="K360" i="201"/>
  <c r="K359" i="201"/>
  <c r="K358" i="201"/>
  <c r="K357" i="201"/>
  <c r="K356" i="201"/>
  <c r="K355" i="201"/>
  <c r="K354" i="201"/>
  <c r="K353" i="201"/>
  <c r="K352" i="201"/>
  <c r="K351" i="201"/>
  <c r="K350" i="201"/>
  <c r="K349" i="201"/>
  <c r="K348" i="201"/>
  <c r="K347" i="201"/>
  <c r="K346" i="201"/>
  <c r="K345" i="201"/>
  <c r="K344" i="201"/>
  <c r="K343" i="201"/>
  <c r="K342" i="201"/>
  <c r="K341" i="201"/>
  <c r="K340" i="201"/>
  <c r="K339" i="201"/>
  <c r="K338" i="201"/>
  <c r="K337" i="201"/>
  <c r="K336" i="201"/>
  <c r="K335" i="201"/>
  <c r="K334" i="201"/>
  <c r="K333" i="201"/>
  <c r="K332" i="201"/>
  <c r="K331" i="201"/>
  <c r="K330" i="201"/>
  <c r="K329" i="201"/>
  <c r="K328" i="201"/>
  <c r="K327" i="201"/>
  <c r="K326" i="201"/>
  <c r="K325" i="201"/>
  <c r="K324" i="201"/>
  <c r="K323" i="201"/>
  <c r="K322" i="201"/>
  <c r="K321" i="201"/>
  <c r="K320" i="201"/>
  <c r="K319" i="201"/>
  <c r="K318" i="201"/>
  <c r="K317" i="201"/>
  <c r="K316" i="201"/>
  <c r="K315" i="201"/>
  <c r="K314" i="201"/>
  <c r="K313" i="201"/>
  <c r="K312" i="201"/>
  <c r="K311" i="201"/>
  <c r="K310" i="201"/>
  <c r="K309" i="201"/>
  <c r="K308" i="201"/>
  <c r="K307" i="201"/>
  <c r="K306" i="201"/>
  <c r="K305" i="201"/>
  <c r="K304" i="201"/>
  <c r="K303" i="201"/>
  <c r="K302" i="201"/>
  <c r="K301" i="201"/>
  <c r="K300" i="201"/>
  <c r="K299" i="201"/>
  <c r="K298" i="201"/>
  <c r="K297" i="201"/>
  <c r="K296" i="201"/>
  <c r="K295" i="201"/>
  <c r="K294" i="201"/>
  <c r="K293" i="201"/>
  <c r="K292" i="201"/>
  <c r="K291" i="201"/>
  <c r="K290" i="201"/>
  <c r="K289" i="201"/>
  <c r="K288" i="201"/>
  <c r="K287" i="201"/>
  <c r="K286" i="201"/>
  <c r="K285" i="201"/>
  <c r="K284" i="201"/>
  <c r="K283" i="201"/>
  <c r="K282" i="201"/>
  <c r="K281" i="201"/>
  <c r="K280" i="201"/>
  <c r="K279" i="201"/>
  <c r="K278" i="201"/>
  <c r="K277" i="201"/>
  <c r="K276" i="201"/>
  <c r="K275" i="201"/>
  <c r="K274" i="201"/>
  <c r="K273" i="201"/>
  <c r="K272" i="201"/>
  <c r="K271" i="201"/>
  <c r="K270" i="201"/>
  <c r="K269" i="201"/>
  <c r="K268" i="201"/>
  <c r="K267" i="201"/>
  <c r="K266" i="201"/>
  <c r="K265" i="201"/>
  <c r="K264" i="201"/>
  <c r="K263" i="201"/>
  <c r="K262" i="201"/>
  <c r="K261" i="201"/>
  <c r="K260" i="201"/>
  <c r="K259" i="201"/>
  <c r="K258" i="201"/>
  <c r="K257" i="201"/>
  <c r="K256" i="201"/>
  <c r="K255" i="201"/>
  <c r="K254" i="201"/>
  <c r="K253" i="201"/>
  <c r="K252" i="201"/>
  <c r="K251" i="201"/>
  <c r="K250" i="201"/>
  <c r="K249" i="201"/>
  <c r="K248" i="201"/>
  <c r="K247" i="201"/>
  <c r="K246" i="201"/>
  <c r="K245" i="201"/>
  <c r="K244" i="201"/>
  <c r="K243" i="201"/>
  <c r="K242" i="201"/>
  <c r="K241" i="201"/>
  <c r="K240" i="201"/>
  <c r="K239" i="201"/>
  <c r="K238" i="201"/>
  <c r="K237" i="201"/>
  <c r="K236" i="201"/>
  <c r="K235" i="201"/>
  <c r="K234" i="201"/>
  <c r="K233" i="201"/>
  <c r="K232" i="201"/>
  <c r="K231" i="201"/>
  <c r="K230" i="201"/>
  <c r="K229" i="201"/>
  <c r="K228" i="201"/>
  <c r="K227" i="201"/>
  <c r="K226" i="201"/>
  <c r="K225" i="201"/>
  <c r="K224" i="201"/>
  <c r="K223" i="201"/>
  <c r="K222" i="201"/>
  <c r="K221" i="201"/>
  <c r="K220" i="201"/>
  <c r="K219" i="201"/>
  <c r="K218" i="201"/>
  <c r="K217" i="201"/>
  <c r="K216" i="201"/>
  <c r="K215" i="201"/>
  <c r="K214" i="201"/>
  <c r="K213" i="201"/>
  <c r="K212" i="201"/>
  <c r="K211" i="201"/>
  <c r="K210" i="201"/>
  <c r="K209" i="201"/>
  <c r="K208" i="201"/>
  <c r="K207" i="201"/>
  <c r="K206" i="201"/>
  <c r="K205" i="201"/>
  <c r="K204" i="201"/>
  <c r="K203" i="201"/>
  <c r="K202" i="201"/>
  <c r="K201" i="201"/>
  <c r="K200" i="201"/>
  <c r="K199" i="201"/>
  <c r="K198" i="201"/>
  <c r="K197" i="201"/>
  <c r="K196" i="201"/>
  <c r="K195" i="201"/>
  <c r="K194" i="201"/>
  <c r="K193" i="201"/>
  <c r="K192" i="201"/>
  <c r="K191" i="201"/>
  <c r="K190" i="201"/>
  <c r="K189" i="201"/>
  <c r="K188" i="201"/>
  <c r="K187" i="201"/>
  <c r="K186" i="201"/>
  <c r="K185" i="201"/>
  <c r="K184" i="201"/>
  <c r="K183" i="201"/>
  <c r="K182" i="201"/>
  <c r="K181" i="201"/>
  <c r="K180" i="201"/>
  <c r="K179" i="201"/>
  <c r="K178" i="201"/>
  <c r="K177" i="201"/>
  <c r="K176" i="201"/>
  <c r="K175" i="201"/>
  <c r="K174" i="201"/>
  <c r="K173" i="201"/>
  <c r="K172" i="201"/>
  <c r="K171" i="201"/>
  <c r="K170" i="201"/>
  <c r="K169" i="201"/>
  <c r="K168" i="201"/>
  <c r="K167" i="201"/>
  <c r="K166" i="201"/>
  <c r="K165" i="201"/>
  <c r="K164" i="201"/>
  <c r="K163" i="201"/>
  <c r="K162" i="201"/>
  <c r="K161" i="201"/>
  <c r="K160" i="201"/>
  <c r="K159" i="201"/>
  <c r="K158" i="201"/>
  <c r="K157" i="201"/>
  <c r="K156" i="201"/>
  <c r="K155" i="201"/>
  <c r="K154" i="201"/>
  <c r="K153" i="201"/>
  <c r="K152" i="201"/>
  <c r="K151" i="201"/>
  <c r="K150" i="201"/>
  <c r="K149" i="201"/>
  <c r="K148" i="201"/>
  <c r="K147" i="201"/>
  <c r="K146" i="201"/>
  <c r="K145" i="201"/>
  <c r="K144" i="201"/>
  <c r="K143" i="201"/>
  <c r="K142" i="201"/>
  <c r="K141" i="201"/>
  <c r="K140" i="201"/>
  <c r="K139" i="201"/>
  <c r="K138" i="201"/>
  <c r="K137" i="201"/>
  <c r="K136" i="201"/>
  <c r="K135" i="201"/>
  <c r="K134" i="201"/>
  <c r="K133" i="201"/>
  <c r="K132" i="201"/>
  <c r="K131" i="201"/>
  <c r="K130" i="201"/>
  <c r="K129" i="201"/>
  <c r="K128" i="201"/>
  <c r="K127" i="201"/>
  <c r="K126" i="201"/>
  <c r="K125" i="201"/>
  <c r="K124" i="201"/>
  <c r="K123" i="201"/>
  <c r="K122" i="201"/>
  <c r="K121" i="201"/>
  <c r="K120" i="201"/>
  <c r="K119" i="201"/>
  <c r="K118" i="201"/>
  <c r="K117" i="201"/>
  <c r="K116" i="201"/>
  <c r="K115" i="201"/>
  <c r="K114" i="201"/>
  <c r="K113" i="201"/>
  <c r="K112" i="201"/>
  <c r="K111" i="201"/>
  <c r="K110" i="201"/>
  <c r="K109" i="201"/>
  <c r="K108" i="201"/>
  <c r="K107" i="201"/>
  <c r="K106" i="201"/>
  <c r="K105" i="201"/>
  <c r="K104" i="201"/>
  <c r="K103" i="201"/>
  <c r="K102" i="201"/>
  <c r="K101" i="201"/>
  <c r="K100" i="201"/>
  <c r="K99" i="201"/>
  <c r="K98" i="201"/>
  <c r="K97" i="201"/>
  <c r="K96" i="201"/>
  <c r="K95" i="201"/>
  <c r="K94" i="201"/>
  <c r="K93" i="201"/>
  <c r="K92" i="201"/>
  <c r="K91" i="201"/>
  <c r="K90" i="201"/>
  <c r="K89" i="201"/>
  <c r="K88" i="201"/>
  <c r="K87" i="201"/>
  <c r="K86" i="201"/>
  <c r="K85" i="201"/>
  <c r="K84" i="201"/>
  <c r="K83" i="201"/>
  <c r="K82" i="201"/>
  <c r="K81" i="201"/>
  <c r="K80" i="201"/>
  <c r="K79" i="201"/>
  <c r="K78" i="201"/>
  <c r="K77" i="201"/>
  <c r="K76" i="201"/>
  <c r="K75" i="201"/>
  <c r="K74" i="201"/>
  <c r="K73" i="201"/>
  <c r="K72" i="201"/>
  <c r="K71" i="201"/>
  <c r="K70" i="201"/>
  <c r="K69" i="201"/>
  <c r="K68" i="201"/>
  <c r="K67" i="201"/>
  <c r="K66" i="201"/>
  <c r="K65" i="201"/>
  <c r="K64" i="201"/>
  <c r="K63" i="201"/>
  <c r="K62" i="201"/>
  <c r="K61" i="201"/>
  <c r="K60" i="201"/>
  <c r="K59" i="201"/>
  <c r="K58" i="201"/>
  <c r="K57" i="201"/>
  <c r="K56" i="201"/>
  <c r="K55" i="201"/>
  <c r="K54" i="201"/>
  <c r="K53" i="201"/>
  <c r="K52" i="201"/>
  <c r="K51" i="201"/>
  <c r="K50" i="201"/>
  <c r="K49" i="201"/>
  <c r="K48" i="201"/>
  <c r="K47" i="201"/>
  <c r="K46" i="201"/>
  <c r="K45" i="201"/>
  <c r="K44" i="201"/>
  <c r="K43" i="201"/>
  <c r="K42" i="201"/>
  <c r="K41" i="201"/>
  <c r="K40" i="201"/>
  <c r="K39" i="201"/>
  <c r="K38" i="201"/>
  <c r="K37" i="201"/>
  <c r="K36" i="201"/>
  <c r="K35" i="201"/>
  <c r="K34" i="201"/>
  <c r="K33" i="201"/>
  <c r="K32" i="201"/>
  <c r="K31" i="201"/>
  <c r="K30" i="201"/>
  <c r="K29" i="201"/>
  <c r="K28" i="201"/>
  <c r="K27" i="201"/>
  <c r="K26" i="201"/>
  <c r="K25" i="201"/>
  <c r="K24" i="201"/>
  <c r="K23" i="201"/>
  <c r="K22" i="201"/>
  <c r="K21" i="201"/>
  <c r="K20" i="201"/>
  <c r="K19" i="201"/>
  <c r="K18" i="201"/>
  <c r="K17" i="201"/>
  <c r="K16" i="201"/>
  <c r="K15" i="201"/>
  <c r="K14" i="201"/>
  <c r="K13" i="201"/>
  <c r="K12" i="201"/>
  <c r="K11" i="201"/>
  <c r="K10" i="201"/>
  <c r="K9" i="201"/>
  <c r="K8" i="201"/>
  <c r="K7" i="201"/>
  <c r="J500" i="201"/>
  <c r="J499" i="201"/>
  <c r="J498" i="201"/>
  <c r="J497" i="201"/>
  <c r="J496" i="201"/>
  <c r="J495" i="201"/>
  <c r="J494" i="201"/>
  <c r="J493" i="201"/>
  <c r="J492" i="201"/>
  <c r="J491" i="201"/>
  <c r="J490" i="201"/>
  <c r="J489" i="201"/>
  <c r="J488" i="201"/>
  <c r="J487" i="201"/>
  <c r="J486" i="201"/>
  <c r="J485" i="201"/>
  <c r="J484" i="201"/>
  <c r="J483" i="201"/>
  <c r="J482" i="201"/>
  <c r="J481" i="201"/>
  <c r="J480" i="201"/>
  <c r="J479" i="201"/>
  <c r="J478" i="201"/>
  <c r="J477" i="201"/>
  <c r="J476" i="201"/>
  <c r="J475" i="201"/>
  <c r="J474" i="201"/>
  <c r="J473" i="201"/>
  <c r="J472" i="201"/>
  <c r="J471" i="201"/>
  <c r="J470" i="201"/>
  <c r="J469" i="201"/>
  <c r="J468" i="201"/>
  <c r="J467" i="201"/>
  <c r="J466" i="201"/>
  <c r="J465" i="201"/>
  <c r="J464" i="201"/>
  <c r="J463" i="201"/>
  <c r="J462" i="201"/>
  <c r="J461" i="201"/>
  <c r="J460" i="201"/>
  <c r="J459" i="201"/>
  <c r="J458" i="201"/>
  <c r="J457" i="201"/>
  <c r="J456" i="201"/>
  <c r="J455" i="201"/>
  <c r="J454" i="201"/>
  <c r="J453" i="201"/>
  <c r="J452" i="201"/>
  <c r="J451" i="201"/>
  <c r="J450" i="201"/>
  <c r="J449" i="201"/>
  <c r="J448" i="201"/>
  <c r="J447" i="201"/>
  <c r="J446" i="201"/>
  <c r="J445" i="201"/>
  <c r="J444" i="201"/>
  <c r="J443" i="201"/>
  <c r="J442" i="201"/>
  <c r="J441" i="201"/>
  <c r="J440" i="201"/>
  <c r="J439" i="201"/>
  <c r="J438" i="201"/>
  <c r="J437" i="201"/>
  <c r="J436" i="201"/>
  <c r="J435" i="201"/>
  <c r="J434" i="201"/>
  <c r="J433" i="201"/>
  <c r="J432" i="201"/>
  <c r="J431" i="201"/>
  <c r="J430" i="201"/>
  <c r="J429" i="201"/>
  <c r="J428" i="201"/>
  <c r="J427" i="201"/>
  <c r="J426" i="201"/>
  <c r="J425" i="201"/>
  <c r="J424" i="201"/>
  <c r="J423" i="201"/>
  <c r="J422" i="201"/>
  <c r="J421" i="201"/>
  <c r="J420" i="201"/>
  <c r="J419" i="201"/>
  <c r="J418" i="201"/>
  <c r="J417" i="201"/>
  <c r="J416" i="201"/>
  <c r="J415" i="201"/>
  <c r="J414" i="201"/>
  <c r="J413" i="201"/>
  <c r="J412" i="201"/>
  <c r="J411" i="201"/>
  <c r="J410" i="201"/>
  <c r="J409" i="201"/>
  <c r="J408" i="201"/>
  <c r="J407" i="201"/>
  <c r="J406" i="201"/>
  <c r="J405" i="201"/>
  <c r="J404" i="201"/>
  <c r="J403" i="201"/>
  <c r="J402" i="201"/>
  <c r="J401" i="201"/>
  <c r="J400" i="201"/>
  <c r="J399" i="201"/>
  <c r="J398" i="201"/>
  <c r="J397" i="201"/>
  <c r="J396" i="201"/>
  <c r="J395" i="201"/>
  <c r="J394" i="201"/>
  <c r="J393" i="201"/>
  <c r="J392" i="201"/>
  <c r="J391" i="201"/>
  <c r="J390" i="201"/>
  <c r="J389" i="201"/>
  <c r="J388" i="201"/>
  <c r="J387" i="201"/>
  <c r="J386" i="201"/>
  <c r="J385" i="201"/>
  <c r="J384" i="201"/>
  <c r="J383" i="201"/>
  <c r="J382" i="201"/>
  <c r="J381" i="201"/>
  <c r="J380" i="201"/>
  <c r="J379" i="201"/>
  <c r="J378" i="201"/>
  <c r="J377" i="201"/>
  <c r="J376" i="201"/>
  <c r="J375" i="201"/>
  <c r="J374" i="201"/>
  <c r="J373" i="201"/>
  <c r="J372" i="201"/>
  <c r="J371" i="201"/>
  <c r="J370" i="201"/>
  <c r="J369" i="201"/>
  <c r="J368" i="201"/>
  <c r="J367" i="201"/>
  <c r="J366" i="201"/>
  <c r="J365" i="201"/>
  <c r="J364" i="201"/>
  <c r="J363" i="201"/>
  <c r="J362" i="201"/>
  <c r="J361" i="201"/>
  <c r="J360" i="201"/>
  <c r="J359" i="201"/>
  <c r="J358" i="201"/>
  <c r="J357" i="201"/>
  <c r="J356" i="201"/>
  <c r="J355" i="201"/>
  <c r="J354" i="201"/>
  <c r="J353" i="201"/>
  <c r="J352" i="201"/>
  <c r="J351" i="201"/>
  <c r="J350" i="201"/>
  <c r="J349" i="201"/>
  <c r="J348" i="201"/>
  <c r="J347" i="201"/>
  <c r="J346" i="201"/>
  <c r="J345" i="201"/>
  <c r="J344" i="201"/>
  <c r="J343" i="201"/>
  <c r="J342" i="201"/>
  <c r="J341" i="201"/>
  <c r="J340" i="201"/>
  <c r="J339" i="201"/>
  <c r="J338" i="201"/>
  <c r="J337" i="201"/>
  <c r="J336" i="201"/>
  <c r="J335" i="201"/>
  <c r="J334" i="201"/>
  <c r="J333" i="201"/>
  <c r="J332" i="201"/>
  <c r="J331" i="201"/>
  <c r="J330" i="201"/>
  <c r="J329" i="201"/>
  <c r="J328" i="201"/>
  <c r="J327" i="201"/>
  <c r="J326" i="201"/>
  <c r="J325" i="201"/>
  <c r="J324" i="201"/>
  <c r="J323" i="201"/>
  <c r="J322" i="201"/>
  <c r="J321" i="201"/>
  <c r="J320" i="201"/>
  <c r="J319" i="201"/>
  <c r="J318" i="201"/>
  <c r="J317" i="201"/>
  <c r="J316" i="201"/>
  <c r="J315" i="201"/>
  <c r="J314" i="201"/>
  <c r="J313" i="201"/>
  <c r="J312" i="201"/>
  <c r="J311" i="201"/>
  <c r="J310" i="201"/>
  <c r="J309" i="201"/>
  <c r="J308" i="201"/>
  <c r="J307" i="201"/>
  <c r="J306" i="201"/>
  <c r="J305" i="201"/>
  <c r="J304" i="201"/>
  <c r="J303" i="201"/>
  <c r="J302" i="201"/>
  <c r="J301" i="201"/>
  <c r="J300" i="201"/>
  <c r="J299" i="201"/>
  <c r="J298" i="201"/>
  <c r="J297" i="201"/>
  <c r="J296" i="201"/>
  <c r="J295" i="201"/>
  <c r="J294" i="201"/>
  <c r="J293" i="201"/>
  <c r="J292" i="201"/>
  <c r="J291" i="201"/>
  <c r="J290" i="201"/>
  <c r="J289" i="201"/>
  <c r="J288" i="201"/>
  <c r="J287" i="201"/>
  <c r="J286" i="201"/>
  <c r="J285" i="201"/>
  <c r="J284" i="201"/>
  <c r="J283" i="201"/>
  <c r="J282" i="201"/>
  <c r="J281" i="201"/>
  <c r="J280" i="201"/>
  <c r="J279" i="201"/>
  <c r="J278" i="201"/>
  <c r="J277" i="201"/>
  <c r="J276" i="201"/>
  <c r="J275" i="201"/>
  <c r="J274" i="201"/>
  <c r="J273" i="201"/>
  <c r="J272" i="201"/>
  <c r="J271" i="201"/>
  <c r="J270" i="201"/>
  <c r="J269" i="201"/>
  <c r="J268" i="201"/>
  <c r="J267" i="201"/>
  <c r="J266" i="201"/>
  <c r="J265" i="201"/>
  <c r="J264" i="201"/>
  <c r="J263" i="201"/>
  <c r="J262" i="201"/>
  <c r="J261" i="201"/>
  <c r="J260" i="201"/>
  <c r="J259" i="201"/>
  <c r="J258" i="201"/>
  <c r="J257" i="201"/>
  <c r="J256" i="201"/>
  <c r="J255" i="201"/>
  <c r="J254" i="201"/>
  <c r="J253" i="201"/>
  <c r="J252" i="201"/>
  <c r="J251" i="201"/>
  <c r="J250" i="201"/>
  <c r="J249" i="201"/>
  <c r="J248" i="201"/>
  <c r="J247" i="201"/>
  <c r="J246" i="201"/>
  <c r="J245" i="201"/>
  <c r="J244" i="201"/>
  <c r="J243" i="201"/>
  <c r="J242" i="201"/>
  <c r="J241" i="201"/>
  <c r="J240" i="201"/>
  <c r="J239" i="201"/>
  <c r="J238" i="201"/>
  <c r="J237" i="201"/>
  <c r="J236" i="201"/>
  <c r="J235" i="201"/>
  <c r="J234" i="201"/>
  <c r="J233" i="201"/>
  <c r="J232" i="201"/>
  <c r="J231" i="201"/>
  <c r="J230" i="201"/>
  <c r="J229" i="201"/>
  <c r="J228" i="201"/>
  <c r="J227" i="201"/>
  <c r="J226" i="201"/>
  <c r="J225" i="201"/>
  <c r="J224" i="201"/>
  <c r="J223" i="201"/>
  <c r="J222" i="201"/>
  <c r="J221" i="201"/>
  <c r="J220" i="201"/>
  <c r="J219" i="201"/>
  <c r="J218" i="201"/>
  <c r="J217" i="201"/>
  <c r="J216" i="201"/>
  <c r="J215" i="201"/>
  <c r="J214" i="201"/>
  <c r="J213" i="201"/>
  <c r="J212" i="201"/>
  <c r="J211" i="201"/>
  <c r="J210" i="201"/>
  <c r="J209" i="201"/>
  <c r="J208" i="201"/>
  <c r="J207" i="201"/>
  <c r="J206" i="201"/>
  <c r="J205" i="201"/>
  <c r="J204" i="201"/>
  <c r="J203" i="201"/>
  <c r="J202" i="201"/>
  <c r="J201" i="201"/>
  <c r="J200" i="201"/>
  <c r="J199" i="201"/>
  <c r="J198" i="201"/>
  <c r="J197" i="201"/>
  <c r="J196" i="201"/>
  <c r="J195" i="201"/>
  <c r="J194" i="201"/>
  <c r="J193" i="201"/>
  <c r="J192" i="201"/>
  <c r="J191" i="201"/>
  <c r="J190" i="201"/>
  <c r="J189" i="201"/>
  <c r="J188" i="201"/>
  <c r="J187" i="201"/>
  <c r="J186" i="201"/>
  <c r="J185" i="201"/>
  <c r="J184" i="201"/>
  <c r="J183" i="201"/>
  <c r="J182" i="201"/>
  <c r="J181" i="201"/>
  <c r="J180" i="201"/>
  <c r="J179" i="201"/>
  <c r="J178" i="201"/>
  <c r="J177" i="201"/>
  <c r="J176" i="201"/>
  <c r="J175" i="201"/>
  <c r="J174" i="201"/>
  <c r="J173" i="201"/>
  <c r="J172" i="201"/>
  <c r="J171" i="201"/>
  <c r="J170" i="201"/>
  <c r="J169" i="201"/>
  <c r="J168" i="201"/>
  <c r="J167" i="201"/>
  <c r="J166" i="201"/>
  <c r="J165" i="201"/>
  <c r="J164" i="201"/>
  <c r="J163" i="201"/>
  <c r="J162" i="201"/>
  <c r="J161" i="201"/>
  <c r="J160" i="201"/>
  <c r="J159" i="201"/>
  <c r="J158" i="201"/>
  <c r="J157" i="201"/>
  <c r="J156" i="201"/>
  <c r="J155" i="201"/>
  <c r="J154" i="201"/>
  <c r="J153" i="201"/>
  <c r="J152" i="201"/>
  <c r="J151" i="201"/>
  <c r="J150" i="201"/>
  <c r="J149" i="201"/>
  <c r="J148" i="201"/>
  <c r="J147" i="201"/>
  <c r="J146" i="201"/>
  <c r="J145" i="201"/>
  <c r="J144" i="201"/>
  <c r="J143" i="201"/>
  <c r="J142" i="201"/>
  <c r="J141" i="201"/>
  <c r="J140" i="201"/>
  <c r="J139" i="201"/>
  <c r="J138" i="201"/>
  <c r="J137" i="201"/>
  <c r="J136" i="201"/>
  <c r="J135" i="201"/>
  <c r="J134" i="201"/>
  <c r="J133" i="201"/>
  <c r="J132" i="201"/>
  <c r="J131" i="201"/>
  <c r="J130" i="201"/>
  <c r="J129" i="201"/>
  <c r="J128" i="201"/>
  <c r="J127" i="201"/>
  <c r="J126" i="201"/>
  <c r="J125" i="201"/>
  <c r="J124" i="201"/>
  <c r="J123" i="201"/>
  <c r="J122" i="201"/>
  <c r="J121" i="201"/>
  <c r="J120" i="201"/>
  <c r="J119" i="201"/>
  <c r="J118" i="201"/>
  <c r="J117" i="201"/>
  <c r="J116" i="201"/>
  <c r="J115" i="201"/>
  <c r="J114" i="201"/>
  <c r="J113" i="201"/>
  <c r="J112" i="201"/>
  <c r="J111" i="201"/>
  <c r="J110" i="201"/>
  <c r="J109" i="201"/>
  <c r="J108" i="201"/>
  <c r="J107" i="201"/>
  <c r="J106" i="201"/>
  <c r="J105" i="201"/>
  <c r="J104" i="201"/>
  <c r="J103" i="201"/>
  <c r="J102" i="201"/>
  <c r="J101" i="201"/>
  <c r="J100" i="201"/>
  <c r="J99" i="201"/>
  <c r="J98" i="201"/>
  <c r="J97" i="201"/>
  <c r="J96" i="201"/>
  <c r="J95" i="201"/>
  <c r="J94" i="201"/>
  <c r="J93" i="201"/>
  <c r="J92" i="201"/>
  <c r="J91" i="201"/>
  <c r="J90" i="201"/>
  <c r="J89" i="201"/>
  <c r="J88" i="201"/>
  <c r="J87" i="201"/>
  <c r="J86" i="201"/>
  <c r="J85" i="201"/>
  <c r="J84" i="201"/>
  <c r="J83" i="201"/>
  <c r="J82" i="201"/>
  <c r="J81" i="201"/>
  <c r="J80" i="201"/>
  <c r="J79" i="201"/>
  <c r="J78" i="201"/>
  <c r="J77" i="201"/>
  <c r="J76" i="201"/>
  <c r="J75" i="201"/>
  <c r="J74" i="201"/>
  <c r="J73" i="201"/>
  <c r="J72" i="201"/>
  <c r="J71" i="201"/>
  <c r="J70" i="201"/>
  <c r="J69" i="201"/>
  <c r="J68" i="201"/>
  <c r="J67" i="201"/>
  <c r="J66" i="201"/>
  <c r="J65" i="201"/>
  <c r="J64" i="201"/>
  <c r="J63" i="201"/>
  <c r="J62" i="201"/>
  <c r="J61" i="201"/>
  <c r="J60" i="201"/>
  <c r="J59" i="201"/>
  <c r="J58" i="201"/>
  <c r="J57" i="201"/>
  <c r="J56" i="201"/>
  <c r="J55" i="201"/>
  <c r="J54" i="201"/>
  <c r="J53" i="201"/>
  <c r="J52" i="201"/>
  <c r="J51" i="201"/>
  <c r="J50" i="201"/>
  <c r="J49" i="201"/>
  <c r="J48" i="201"/>
  <c r="J47" i="201"/>
  <c r="J46" i="201"/>
  <c r="J45" i="201"/>
  <c r="J44" i="201"/>
  <c r="J43" i="201"/>
  <c r="J42" i="201"/>
  <c r="J41" i="201"/>
  <c r="J40" i="201"/>
  <c r="J39" i="201"/>
  <c r="J38" i="201"/>
  <c r="J37" i="201"/>
  <c r="J36" i="201"/>
  <c r="J35" i="201"/>
  <c r="J34" i="201"/>
  <c r="J33" i="201"/>
  <c r="J32" i="201"/>
  <c r="J31" i="201"/>
  <c r="J30" i="201"/>
  <c r="J29" i="201"/>
  <c r="J28" i="201"/>
  <c r="J27" i="201"/>
  <c r="J26" i="201"/>
  <c r="J25" i="201"/>
  <c r="J24" i="201"/>
  <c r="J23" i="201"/>
  <c r="J22" i="201"/>
  <c r="J21" i="201"/>
  <c r="J20" i="201"/>
  <c r="J19" i="201"/>
  <c r="J18" i="201"/>
  <c r="J17" i="201"/>
  <c r="J16" i="201"/>
  <c r="J15" i="201"/>
  <c r="J14" i="201"/>
  <c r="J13" i="201"/>
  <c r="J12" i="201"/>
  <c r="J11" i="201"/>
  <c r="J10" i="201"/>
  <c r="J9" i="201"/>
  <c r="J8" i="201"/>
  <c r="J7" i="201"/>
  <c r="J1854" i="230"/>
  <c r="I1854" i="230"/>
  <c r="H1854" i="230"/>
  <c r="J1853" i="230"/>
  <c r="I1853" i="230"/>
  <c r="H1853" i="230"/>
  <c r="J1852" i="230"/>
  <c r="I1852" i="230"/>
  <c r="H1852" i="230"/>
  <c r="J1851" i="230"/>
  <c r="I1851" i="230"/>
  <c r="H1851" i="230"/>
  <c r="J1850" i="230"/>
  <c r="I1850" i="230"/>
  <c r="H1850" i="230"/>
  <c r="J1849" i="230"/>
  <c r="I1849" i="230"/>
  <c r="H1849" i="230"/>
  <c r="J1848" i="230"/>
  <c r="I1848" i="230"/>
  <c r="H1848" i="230"/>
  <c r="J1847" i="230"/>
  <c r="I1847" i="230"/>
  <c r="H1847" i="230"/>
  <c r="J1846" i="230"/>
  <c r="I1846" i="230"/>
  <c r="H1846" i="230"/>
  <c r="J1845" i="230"/>
  <c r="I1845" i="230"/>
  <c r="H1845" i="230"/>
  <c r="J1844" i="230"/>
  <c r="I1844" i="230"/>
  <c r="H1844" i="230"/>
  <c r="J1843" i="230"/>
  <c r="I1843" i="230"/>
  <c r="H1843" i="230"/>
  <c r="J1842" i="230"/>
  <c r="I1842" i="230"/>
  <c r="H1842" i="230"/>
  <c r="J1841" i="230"/>
  <c r="I1841" i="230"/>
  <c r="H1841" i="230"/>
  <c r="J1840" i="230"/>
  <c r="I1840" i="230"/>
  <c r="H1840" i="230"/>
  <c r="J1839" i="230"/>
  <c r="I1839" i="230"/>
  <c r="H1839" i="230"/>
  <c r="J1838" i="230"/>
  <c r="I1838" i="230"/>
  <c r="H1838" i="230"/>
  <c r="J1837" i="230"/>
  <c r="I1837" i="230"/>
  <c r="H1837" i="230"/>
  <c r="J1836" i="230"/>
  <c r="I1836" i="230"/>
  <c r="H1836" i="230"/>
  <c r="J1835" i="230"/>
  <c r="I1835" i="230"/>
  <c r="H1835" i="230"/>
  <c r="J1834" i="230"/>
  <c r="I1834" i="230"/>
  <c r="H1834" i="230"/>
  <c r="J1833" i="230"/>
  <c r="I1833" i="230"/>
  <c r="H1833" i="230"/>
  <c r="J1832" i="230"/>
  <c r="I1832" i="230"/>
  <c r="H1832" i="230"/>
  <c r="J1831" i="230"/>
  <c r="I1831" i="230"/>
  <c r="H1831" i="230"/>
  <c r="J1830" i="230"/>
  <c r="I1830" i="230"/>
  <c r="H1830" i="230"/>
  <c r="J1829" i="230"/>
  <c r="I1829" i="230"/>
  <c r="H1829" i="230"/>
  <c r="J1828" i="230"/>
  <c r="I1828" i="230"/>
  <c r="H1828" i="230"/>
  <c r="J1827" i="230"/>
  <c r="I1827" i="230"/>
  <c r="H1827" i="230"/>
  <c r="J1826" i="230"/>
  <c r="I1826" i="230"/>
  <c r="H1826" i="230"/>
  <c r="J1825" i="230"/>
  <c r="I1825" i="230"/>
  <c r="H1825" i="230"/>
  <c r="J1824" i="230"/>
  <c r="I1824" i="230"/>
  <c r="H1824" i="230"/>
  <c r="J1823" i="230"/>
  <c r="I1823" i="230"/>
  <c r="H1823" i="230"/>
  <c r="J1822" i="230"/>
  <c r="I1822" i="230"/>
  <c r="H1822" i="230"/>
  <c r="J1821" i="230"/>
  <c r="I1821" i="230"/>
  <c r="H1821" i="230"/>
  <c r="J1820" i="230"/>
  <c r="I1820" i="230"/>
  <c r="H1820" i="230"/>
  <c r="J1819" i="230"/>
  <c r="I1819" i="230"/>
  <c r="H1819" i="230"/>
  <c r="J1818" i="230"/>
  <c r="I1818" i="230"/>
  <c r="H1818" i="230"/>
  <c r="J1817" i="230"/>
  <c r="I1817" i="230"/>
  <c r="H1817" i="230"/>
  <c r="J1816" i="230"/>
  <c r="I1816" i="230"/>
  <c r="H1816" i="230"/>
  <c r="J1815" i="230"/>
  <c r="I1815" i="230"/>
  <c r="H1815" i="230"/>
  <c r="J1814" i="230"/>
  <c r="I1814" i="230"/>
  <c r="H1814" i="230"/>
  <c r="J1813" i="230"/>
  <c r="I1813" i="230"/>
  <c r="H1813" i="230"/>
  <c r="J1812" i="230"/>
  <c r="I1812" i="230"/>
  <c r="H1812" i="230"/>
  <c r="J1811" i="230"/>
  <c r="I1811" i="230"/>
  <c r="H1811" i="230"/>
  <c r="J1810" i="230"/>
  <c r="I1810" i="230"/>
  <c r="H1810" i="230"/>
  <c r="J1809" i="230"/>
  <c r="I1809" i="230"/>
  <c r="H1809" i="230"/>
  <c r="J1808" i="230"/>
  <c r="I1808" i="230"/>
  <c r="H1808" i="230"/>
  <c r="J1807" i="230"/>
  <c r="I1807" i="230"/>
  <c r="H1807" i="230"/>
  <c r="J1806" i="230"/>
  <c r="I1806" i="230"/>
  <c r="H1806" i="230"/>
  <c r="J1805" i="230"/>
  <c r="I1805" i="230"/>
  <c r="H1805" i="230"/>
  <c r="J1804" i="230"/>
  <c r="I1804" i="230"/>
  <c r="H1804" i="230"/>
  <c r="J1803" i="230"/>
  <c r="I1803" i="230"/>
  <c r="H1803" i="230"/>
  <c r="J1802" i="230"/>
  <c r="I1802" i="230"/>
  <c r="H1802" i="230"/>
  <c r="J1801" i="230"/>
  <c r="I1801" i="230"/>
  <c r="H1801" i="230"/>
  <c r="J1800" i="230"/>
  <c r="I1800" i="230"/>
  <c r="H1800" i="230"/>
  <c r="J1799" i="230"/>
  <c r="I1799" i="230"/>
  <c r="H1799" i="230"/>
  <c r="J1798" i="230"/>
  <c r="I1798" i="230"/>
  <c r="H1798" i="230"/>
  <c r="J1797" i="230"/>
  <c r="I1797" i="230"/>
  <c r="H1797" i="230"/>
  <c r="J1796" i="230"/>
  <c r="I1796" i="230"/>
  <c r="H1796" i="230"/>
  <c r="J1795" i="230"/>
  <c r="I1795" i="230"/>
  <c r="H1795" i="230"/>
  <c r="J1794" i="230"/>
  <c r="I1794" i="230"/>
  <c r="H1794" i="230"/>
  <c r="J1793" i="230"/>
  <c r="I1793" i="230"/>
  <c r="H1793" i="230"/>
  <c r="J1792" i="230"/>
  <c r="I1792" i="230"/>
  <c r="H1792" i="230"/>
  <c r="J1791" i="230"/>
  <c r="I1791" i="230"/>
  <c r="H1791" i="230"/>
  <c r="J1790" i="230"/>
  <c r="I1790" i="230"/>
  <c r="H1790" i="230"/>
  <c r="J1789" i="230"/>
  <c r="I1789" i="230"/>
  <c r="H1789" i="230"/>
  <c r="J1788" i="230"/>
  <c r="I1788" i="230"/>
  <c r="H1788" i="230"/>
  <c r="J1787" i="230"/>
  <c r="I1787" i="230"/>
  <c r="H1787" i="230"/>
  <c r="J1786" i="230"/>
  <c r="I1786" i="230"/>
  <c r="H1786" i="230"/>
  <c r="J1785" i="230"/>
  <c r="I1785" i="230"/>
  <c r="H1785" i="230"/>
  <c r="J1784" i="230"/>
  <c r="I1784" i="230"/>
  <c r="H1784" i="230"/>
  <c r="J1783" i="230"/>
  <c r="I1783" i="230"/>
  <c r="H1783" i="230"/>
  <c r="J1782" i="230"/>
  <c r="I1782" i="230"/>
  <c r="H1782" i="230"/>
  <c r="J1781" i="230"/>
  <c r="I1781" i="230"/>
  <c r="H1781" i="230"/>
  <c r="J1780" i="230"/>
  <c r="I1780" i="230"/>
  <c r="H1780" i="230"/>
  <c r="J1779" i="230"/>
  <c r="I1779" i="230"/>
  <c r="H1779" i="230"/>
  <c r="J1778" i="230"/>
  <c r="I1778" i="230"/>
  <c r="H1778" i="230"/>
  <c r="J1777" i="230"/>
  <c r="I1777" i="230"/>
  <c r="H1777" i="230"/>
  <c r="J1776" i="230"/>
  <c r="I1776" i="230"/>
  <c r="H1776" i="230"/>
  <c r="J1775" i="230"/>
  <c r="I1775" i="230"/>
  <c r="H1775" i="230"/>
  <c r="J1774" i="230"/>
  <c r="I1774" i="230"/>
  <c r="H1774" i="230"/>
  <c r="J1773" i="230"/>
  <c r="I1773" i="230"/>
  <c r="H1773" i="230"/>
  <c r="J1772" i="230"/>
  <c r="I1772" i="230"/>
  <c r="H1772" i="230"/>
  <c r="J1771" i="230"/>
  <c r="I1771" i="230"/>
  <c r="H1771" i="230"/>
  <c r="J1770" i="230"/>
  <c r="I1770" i="230"/>
  <c r="H1770" i="230"/>
  <c r="J1769" i="230"/>
  <c r="I1769" i="230"/>
  <c r="H1769" i="230"/>
  <c r="J1768" i="230"/>
  <c r="I1768" i="230"/>
  <c r="H1768" i="230"/>
  <c r="J1767" i="230"/>
  <c r="I1767" i="230"/>
  <c r="H1767" i="230"/>
  <c r="J1766" i="230"/>
  <c r="I1766" i="230"/>
  <c r="H1766" i="230"/>
  <c r="J1765" i="230"/>
  <c r="I1765" i="230"/>
  <c r="H1765" i="230"/>
  <c r="J1764" i="230"/>
  <c r="I1764" i="230"/>
  <c r="H1764" i="230"/>
  <c r="J1763" i="230"/>
  <c r="I1763" i="230"/>
  <c r="H1763" i="230"/>
  <c r="J1762" i="230"/>
  <c r="I1762" i="230"/>
  <c r="H1762" i="230"/>
  <c r="J1761" i="230"/>
  <c r="I1761" i="230"/>
  <c r="H1761" i="230"/>
  <c r="J1760" i="230"/>
  <c r="I1760" i="230"/>
  <c r="H1760" i="230"/>
  <c r="J1759" i="230"/>
  <c r="I1759" i="230"/>
  <c r="H1759" i="230"/>
  <c r="J1758" i="230"/>
  <c r="I1758" i="230"/>
  <c r="H1758" i="230"/>
  <c r="J1757" i="230"/>
  <c r="I1757" i="230"/>
  <c r="H1757" i="230"/>
  <c r="J1756" i="230"/>
  <c r="I1756" i="230"/>
  <c r="H1756" i="230"/>
  <c r="J1755" i="230"/>
  <c r="I1755" i="230"/>
  <c r="H1755" i="230"/>
  <c r="J1754" i="230"/>
  <c r="I1754" i="230"/>
  <c r="H1754" i="230"/>
  <c r="J1753" i="230"/>
  <c r="I1753" i="230"/>
  <c r="H1753" i="230"/>
  <c r="J1752" i="230"/>
  <c r="I1752" i="230"/>
  <c r="H1752" i="230"/>
  <c r="J1751" i="230"/>
  <c r="I1751" i="230"/>
  <c r="H1751" i="230"/>
  <c r="J1750" i="230"/>
  <c r="I1750" i="230"/>
  <c r="H1750" i="230"/>
  <c r="J1749" i="230"/>
  <c r="I1749" i="230"/>
  <c r="H1749" i="230"/>
  <c r="J1748" i="230"/>
  <c r="I1748" i="230"/>
  <c r="H1748" i="230"/>
  <c r="J1747" i="230"/>
  <c r="I1747" i="230"/>
  <c r="H1747" i="230"/>
  <c r="J1746" i="230"/>
  <c r="I1746" i="230"/>
  <c r="H1746" i="230"/>
  <c r="J1745" i="230"/>
  <c r="I1745" i="230"/>
  <c r="H1745" i="230"/>
  <c r="J1744" i="230"/>
  <c r="I1744" i="230"/>
  <c r="H1744" i="230"/>
  <c r="J1743" i="230"/>
  <c r="I1743" i="230"/>
  <c r="H1743" i="230"/>
  <c r="J1742" i="230"/>
  <c r="I1742" i="230"/>
  <c r="H1742" i="230"/>
  <c r="J1741" i="230"/>
  <c r="I1741" i="230"/>
  <c r="H1741" i="230"/>
  <c r="J1740" i="230"/>
  <c r="I1740" i="230"/>
  <c r="H1740" i="230"/>
  <c r="J1739" i="230"/>
  <c r="I1739" i="230"/>
  <c r="H1739" i="230"/>
  <c r="J1738" i="230"/>
  <c r="I1738" i="230"/>
  <c r="H1738" i="230"/>
  <c r="J1737" i="230"/>
  <c r="I1737" i="230"/>
  <c r="H1737" i="230"/>
  <c r="J1736" i="230"/>
  <c r="I1736" i="230"/>
  <c r="H1736" i="230"/>
  <c r="J1735" i="230"/>
  <c r="I1735" i="230"/>
  <c r="H1735" i="230"/>
  <c r="J1734" i="230"/>
  <c r="I1734" i="230"/>
  <c r="H1734" i="230"/>
  <c r="J1733" i="230"/>
  <c r="I1733" i="230"/>
  <c r="H1733" i="230"/>
  <c r="J1732" i="230"/>
  <c r="I1732" i="230"/>
  <c r="H1732" i="230"/>
  <c r="J1731" i="230"/>
  <c r="I1731" i="230"/>
  <c r="H1731" i="230"/>
  <c r="J1730" i="230"/>
  <c r="I1730" i="230"/>
  <c r="H1730" i="230"/>
  <c r="J1729" i="230"/>
  <c r="I1729" i="230"/>
  <c r="H1729" i="230"/>
  <c r="J1728" i="230"/>
  <c r="I1728" i="230"/>
  <c r="H1728" i="230"/>
  <c r="J1727" i="230"/>
  <c r="I1727" i="230"/>
  <c r="H1727" i="230"/>
  <c r="J1726" i="230"/>
  <c r="I1726" i="230"/>
  <c r="H1726" i="230"/>
  <c r="J1725" i="230"/>
  <c r="I1725" i="230"/>
  <c r="H1725" i="230"/>
  <c r="J1724" i="230"/>
  <c r="I1724" i="230"/>
  <c r="H1724" i="230"/>
  <c r="J1723" i="230"/>
  <c r="I1723" i="230"/>
  <c r="H1723" i="230"/>
  <c r="J1722" i="230"/>
  <c r="I1722" i="230"/>
  <c r="H1722" i="230"/>
  <c r="J1721" i="230"/>
  <c r="I1721" i="230"/>
  <c r="H1721" i="230"/>
  <c r="J1720" i="230"/>
  <c r="I1720" i="230"/>
  <c r="H1720" i="230"/>
  <c r="J1719" i="230"/>
  <c r="I1719" i="230"/>
  <c r="H1719" i="230"/>
  <c r="J1718" i="230"/>
  <c r="I1718" i="230"/>
  <c r="H1718" i="230"/>
  <c r="J1717" i="230"/>
  <c r="I1717" i="230"/>
  <c r="H1717" i="230"/>
  <c r="J1716" i="230"/>
  <c r="I1716" i="230"/>
  <c r="H1716" i="230"/>
  <c r="J1715" i="230"/>
  <c r="I1715" i="230"/>
  <c r="H1715" i="230"/>
  <c r="J1714" i="230"/>
  <c r="I1714" i="230"/>
  <c r="H1714" i="230"/>
  <c r="J1713" i="230"/>
  <c r="I1713" i="230"/>
  <c r="H1713" i="230"/>
  <c r="J1712" i="230"/>
  <c r="I1712" i="230"/>
  <c r="H1712" i="230"/>
  <c r="J1711" i="230"/>
  <c r="I1711" i="230"/>
  <c r="H1711" i="230"/>
  <c r="J1710" i="230"/>
  <c r="I1710" i="230"/>
  <c r="H1710" i="230"/>
  <c r="J1709" i="230"/>
  <c r="I1709" i="230"/>
  <c r="H1709" i="230"/>
  <c r="J1708" i="230"/>
  <c r="I1708" i="230"/>
  <c r="H1708" i="230"/>
  <c r="J1707" i="230"/>
  <c r="I1707" i="230"/>
  <c r="H1707" i="230"/>
  <c r="J1706" i="230"/>
  <c r="I1706" i="230"/>
  <c r="H1706" i="230"/>
  <c r="J1705" i="230"/>
  <c r="I1705" i="230"/>
  <c r="H1705" i="230"/>
  <c r="J1704" i="230"/>
  <c r="I1704" i="230"/>
  <c r="H1704" i="230"/>
  <c r="J1703" i="230"/>
  <c r="I1703" i="230"/>
  <c r="H1703" i="230"/>
  <c r="J1702" i="230"/>
  <c r="I1702" i="230"/>
  <c r="H1702" i="230"/>
  <c r="J1701" i="230"/>
  <c r="I1701" i="230"/>
  <c r="H1701" i="230"/>
  <c r="J1700" i="230"/>
  <c r="I1700" i="230"/>
  <c r="H1700" i="230"/>
  <c r="J1699" i="230"/>
  <c r="I1699" i="230"/>
  <c r="H1699" i="230"/>
  <c r="J1698" i="230"/>
  <c r="I1698" i="230"/>
  <c r="H1698" i="230"/>
  <c r="J1697" i="230"/>
  <c r="I1697" i="230"/>
  <c r="H1697" i="230"/>
  <c r="J1696" i="230"/>
  <c r="I1696" i="230"/>
  <c r="H1696" i="230"/>
  <c r="J1695" i="230"/>
  <c r="I1695" i="230"/>
  <c r="H1695" i="230"/>
  <c r="J1694" i="230"/>
  <c r="I1694" i="230"/>
  <c r="H1694" i="230"/>
  <c r="J1693" i="230"/>
  <c r="I1693" i="230"/>
  <c r="H1693" i="230"/>
  <c r="J1692" i="230"/>
  <c r="I1692" i="230"/>
  <c r="H1692" i="230"/>
  <c r="J1691" i="230"/>
  <c r="I1691" i="230"/>
  <c r="H1691" i="230"/>
  <c r="J1690" i="230"/>
  <c r="I1690" i="230"/>
  <c r="H1690" i="230"/>
  <c r="J1689" i="230"/>
  <c r="I1689" i="230"/>
  <c r="H1689" i="230"/>
  <c r="J1688" i="230"/>
  <c r="I1688" i="230"/>
  <c r="H1688" i="230"/>
  <c r="J1687" i="230"/>
  <c r="I1687" i="230"/>
  <c r="H1687" i="230"/>
  <c r="J1686" i="230"/>
  <c r="I1686" i="230"/>
  <c r="H1686" i="230"/>
  <c r="J1685" i="230"/>
  <c r="I1685" i="230"/>
  <c r="H1685" i="230"/>
  <c r="J1684" i="230"/>
  <c r="I1684" i="230"/>
  <c r="H1684" i="230"/>
  <c r="J1683" i="230"/>
  <c r="I1683" i="230"/>
  <c r="H1683" i="230"/>
  <c r="J1682" i="230"/>
  <c r="I1682" i="230"/>
  <c r="H1682" i="230"/>
  <c r="J1681" i="230"/>
  <c r="I1681" i="230"/>
  <c r="H1681" i="230"/>
  <c r="J1680" i="230"/>
  <c r="I1680" i="230"/>
  <c r="H1680" i="230"/>
  <c r="J1679" i="230"/>
  <c r="I1679" i="230"/>
  <c r="H1679" i="230"/>
  <c r="J1678" i="230"/>
  <c r="I1678" i="230"/>
  <c r="H1678" i="230"/>
  <c r="J1677" i="230"/>
  <c r="I1677" i="230"/>
  <c r="H1677" i="230"/>
  <c r="J1676" i="230"/>
  <c r="I1676" i="230"/>
  <c r="H1676" i="230"/>
  <c r="J1675" i="230"/>
  <c r="I1675" i="230"/>
  <c r="H1675" i="230"/>
  <c r="J1674" i="230"/>
  <c r="I1674" i="230"/>
  <c r="H1674" i="230"/>
  <c r="J1673" i="230"/>
  <c r="I1673" i="230"/>
  <c r="H1673" i="230"/>
  <c r="J1672" i="230"/>
  <c r="I1672" i="230"/>
  <c r="H1672" i="230"/>
  <c r="J1671" i="230"/>
  <c r="I1671" i="230"/>
  <c r="H1671" i="230"/>
  <c r="J1670" i="230"/>
  <c r="I1670" i="230"/>
  <c r="H1670" i="230"/>
  <c r="J1669" i="230"/>
  <c r="I1669" i="230"/>
  <c r="H1669" i="230"/>
  <c r="J1668" i="230"/>
  <c r="I1668" i="230"/>
  <c r="H1668" i="230"/>
  <c r="J1667" i="230"/>
  <c r="I1667" i="230"/>
  <c r="H1667" i="230"/>
  <c r="J1666" i="230"/>
  <c r="I1666" i="230"/>
  <c r="H1666" i="230"/>
  <c r="J1665" i="230"/>
  <c r="I1665" i="230"/>
  <c r="H1665" i="230"/>
  <c r="J1664" i="230"/>
  <c r="I1664" i="230"/>
  <c r="H1664" i="230"/>
  <c r="J1663" i="230"/>
  <c r="I1663" i="230"/>
  <c r="H1663" i="230"/>
  <c r="J1662" i="230"/>
  <c r="I1662" i="230"/>
  <c r="H1662" i="230"/>
  <c r="J1661" i="230"/>
  <c r="I1661" i="230"/>
  <c r="H1661" i="230"/>
  <c r="J1660" i="230"/>
  <c r="I1660" i="230"/>
  <c r="H1660" i="230"/>
  <c r="J1659" i="230"/>
  <c r="I1659" i="230"/>
  <c r="H1659" i="230"/>
  <c r="J1658" i="230"/>
  <c r="I1658" i="230"/>
  <c r="H1658" i="230"/>
  <c r="J1657" i="230"/>
  <c r="I1657" i="230"/>
  <c r="H1657" i="230"/>
  <c r="J1656" i="230"/>
  <c r="I1656" i="230"/>
  <c r="H1656" i="230"/>
  <c r="J1655" i="230"/>
  <c r="I1655" i="230"/>
  <c r="H1655" i="230"/>
  <c r="J1654" i="230"/>
  <c r="I1654" i="230"/>
  <c r="H1654" i="230"/>
  <c r="J1653" i="230"/>
  <c r="I1653" i="230"/>
  <c r="H1653" i="230"/>
  <c r="J1652" i="230"/>
  <c r="I1652" i="230"/>
  <c r="H1652" i="230"/>
  <c r="J1651" i="230"/>
  <c r="I1651" i="230"/>
  <c r="H1651" i="230"/>
  <c r="J1650" i="230"/>
  <c r="I1650" i="230"/>
  <c r="H1650" i="230"/>
  <c r="J1649" i="230"/>
  <c r="I1649" i="230"/>
  <c r="H1649" i="230"/>
  <c r="J1648" i="230"/>
  <c r="I1648" i="230"/>
  <c r="H1648" i="230"/>
  <c r="J1647" i="230"/>
  <c r="I1647" i="230"/>
  <c r="H1647" i="230"/>
  <c r="J1646" i="230"/>
  <c r="I1646" i="230"/>
  <c r="H1646" i="230"/>
  <c r="J1645" i="230"/>
  <c r="I1645" i="230"/>
  <c r="H1645" i="230"/>
  <c r="J1644" i="230"/>
  <c r="I1644" i="230"/>
  <c r="H1644" i="230"/>
  <c r="J1643" i="230"/>
  <c r="I1643" i="230"/>
  <c r="H1643" i="230"/>
  <c r="J1642" i="230"/>
  <c r="I1642" i="230"/>
  <c r="H1642" i="230"/>
  <c r="J1641" i="230"/>
  <c r="I1641" i="230"/>
  <c r="H1641" i="230"/>
  <c r="J1640" i="230"/>
  <c r="I1640" i="230"/>
  <c r="H1640" i="230"/>
  <c r="J1639" i="230"/>
  <c r="I1639" i="230"/>
  <c r="H1639" i="230"/>
  <c r="J1638" i="230"/>
  <c r="I1638" i="230"/>
  <c r="H1638" i="230"/>
  <c r="J1637" i="230"/>
  <c r="I1637" i="230"/>
  <c r="H1637" i="230"/>
  <c r="J1636" i="230"/>
  <c r="I1636" i="230"/>
  <c r="H1636" i="230"/>
  <c r="J1635" i="230"/>
  <c r="I1635" i="230"/>
  <c r="H1635" i="230"/>
  <c r="J1634" i="230"/>
  <c r="I1634" i="230"/>
  <c r="H1634" i="230"/>
  <c r="J1633" i="230"/>
  <c r="I1633" i="230"/>
  <c r="H1633" i="230"/>
  <c r="J1632" i="230"/>
  <c r="I1632" i="230"/>
  <c r="H1632" i="230"/>
  <c r="J1631" i="230"/>
  <c r="I1631" i="230"/>
  <c r="H1631" i="230"/>
  <c r="J1630" i="230"/>
  <c r="I1630" i="230"/>
  <c r="H1630" i="230"/>
  <c r="J1629" i="230"/>
  <c r="I1629" i="230"/>
  <c r="H1629" i="230"/>
  <c r="J1628" i="230"/>
  <c r="I1628" i="230"/>
  <c r="H1628" i="230"/>
  <c r="J1627" i="230"/>
  <c r="I1627" i="230"/>
  <c r="H1627" i="230"/>
  <c r="J1626" i="230"/>
  <c r="I1626" i="230"/>
  <c r="H1626" i="230"/>
  <c r="J1625" i="230"/>
  <c r="I1625" i="230"/>
  <c r="H1625" i="230"/>
  <c r="J1624" i="230"/>
  <c r="I1624" i="230"/>
  <c r="H1624" i="230"/>
  <c r="J1623" i="230"/>
  <c r="I1623" i="230"/>
  <c r="H1623" i="230"/>
  <c r="J1622" i="230"/>
  <c r="I1622" i="230"/>
  <c r="H1622" i="230"/>
  <c r="J1621" i="230"/>
  <c r="I1621" i="230"/>
  <c r="H1621" i="230"/>
  <c r="J1620" i="230"/>
  <c r="I1620" i="230"/>
  <c r="H1620" i="230"/>
  <c r="J1619" i="230"/>
  <c r="I1619" i="230"/>
  <c r="H1619" i="230"/>
  <c r="J1618" i="230"/>
  <c r="I1618" i="230"/>
  <c r="H1618" i="230"/>
  <c r="J1617" i="230"/>
  <c r="I1617" i="230"/>
  <c r="H1617" i="230"/>
  <c r="J1616" i="230"/>
  <c r="I1616" i="230"/>
  <c r="H1616" i="230"/>
  <c r="J1615" i="230"/>
  <c r="I1615" i="230"/>
  <c r="H1615" i="230"/>
  <c r="J1614" i="230"/>
  <c r="I1614" i="230"/>
  <c r="H1614" i="230"/>
  <c r="J1613" i="230"/>
  <c r="I1613" i="230"/>
  <c r="H1613" i="230"/>
  <c r="J1612" i="230"/>
  <c r="I1612" i="230"/>
  <c r="H1612" i="230"/>
  <c r="J1611" i="230"/>
  <c r="I1611" i="230"/>
  <c r="H1611" i="230"/>
  <c r="J1610" i="230"/>
  <c r="I1610" i="230"/>
  <c r="H1610" i="230"/>
  <c r="J1609" i="230"/>
  <c r="I1609" i="230"/>
  <c r="H1609" i="230"/>
  <c r="J1608" i="230"/>
  <c r="I1608" i="230"/>
  <c r="H1608" i="230"/>
  <c r="J1607" i="230"/>
  <c r="I1607" i="230"/>
  <c r="H1607" i="230"/>
  <c r="J1606" i="230"/>
  <c r="I1606" i="230"/>
  <c r="H1606" i="230"/>
  <c r="J1605" i="230"/>
  <c r="I1605" i="230"/>
  <c r="H1605" i="230"/>
  <c r="J1604" i="230"/>
  <c r="I1604" i="230"/>
  <c r="H1604" i="230"/>
  <c r="J1603" i="230"/>
  <c r="I1603" i="230"/>
  <c r="H1603" i="230"/>
  <c r="J1602" i="230"/>
  <c r="I1602" i="230"/>
  <c r="H1602" i="230"/>
  <c r="J1601" i="230"/>
  <c r="I1601" i="230"/>
  <c r="H1601" i="230"/>
  <c r="J1600" i="230"/>
  <c r="I1600" i="230"/>
  <c r="H1600" i="230"/>
  <c r="J1599" i="230"/>
  <c r="I1599" i="230"/>
  <c r="H1599" i="230"/>
  <c r="J1598" i="230"/>
  <c r="I1598" i="230"/>
  <c r="H1598" i="230"/>
  <c r="J1597" i="230"/>
  <c r="I1597" i="230"/>
  <c r="H1597" i="230"/>
  <c r="J1596" i="230"/>
  <c r="I1596" i="230"/>
  <c r="H1596" i="230"/>
  <c r="J1595" i="230"/>
  <c r="I1595" i="230"/>
  <c r="H1595" i="230"/>
  <c r="J1594" i="230"/>
  <c r="I1594" i="230"/>
  <c r="H1594" i="230"/>
  <c r="J1593" i="230"/>
  <c r="I1593" i="230"/>
  <c r="H1593" i="230"/>
  <c r="J1592" i="230"/>
  <c r="I1592" i="230"/>
  <c r="H1592" i="230"/>
  <c r="J1591" i="230"/>
  <c r="I1591" i="230"/>
  <c r="H1591" i="230"/>
  <c r="J1590" i="230"/>
  <c r="I1590" i="230"/>
  <c r="H1590" i="230"/>
  <c r="J1589" i="230"/>
  <c r="I1589" i="230"/>
  <c r="H1589" i="230"/>
  <c r="J1588" i="230"/>
  <c r="I1588" i="230"/>
  <c r="H1588" i="230"/>
  <c r="J1587" i="230"/>
  <c r="I1587" i="230"/>
  <c r="H1587" i="230"/>
  <c r="J1586" i="230"/>
  <c r="I1586" i="230"/>
  <c r="H1586" i="230"/>
  <c r="J1585" i="230"/>
  <c r="I1585" i="230"/>
  <c r="H1585" i="230"/>
  <c r="J1584" i="230"/>
  <c r="I1584" i="230"/>
  <c r="H1584" i="230"/>
  <c r="J1583" i="230"/>
  <c r="I1583" i="230"/>
  <c r="H1583" i="230"/>
  <c r="J1582" i="230"/>
  <c r="I1582" i="230"/>
  <c r="H1582" i="230"/>
  <c r="J1581" i="230"/>
  <c r="I1581" i="230"/>
  <c r="H1581" i="230"/>
  <c r="J1580" i="230"/>
  <c r="I1580" i="230"/>
  <c r="H1580" i="230"/>
  <c r="J1579" i="230"/>
  <c r="I1579" i="230"/>
  <c r="H1579" i="230"/>
  <c r="J1578" i="230"/>
  <c r="I1578" i="230"/>
  <c r="H1578" i="230"/>
  <c r="J1577" i="230"/>
  <c r="I1577" i="230"/>
  <c r="H1577" i="230"/>
  <c r="J1576" i="230"/>
  <c r="I1576" i="230"/>
  <c r="H1576" i="230"/>
  <c r="J1575" i="230"/>
  <c r="I1575" i="230"/>
  <c r="H1575" i="230"/>
  <c r="J1574" i="230"/>
  <c r="I1574" i="230"/>
  <c r="H1574" i="230"/>
  <c r="J1573" i="230"/>
  <c r="I1573" i="230"/>
  <c r="H1573" i="230"/>
  <c r="J1572" i="230"/>
  <c r="I1572" i="230"/>
  <c r="H1572" i="230"/>
  <c r="J1571" i="230"/>
  <c r="I1571" i="230"/>
  <c r="H1571" i="230"/>
  <c r="J1570" i="230"/>
  <c r="I1570" i="230"/>
  <c r="H1570" i="230"/>
  <c r="J1569" i="230"/>
  <c r="I1569" i="230"/>
  <c r="H1569" i="230"/>
  <c r="J1568" i="230"/>
  <c r="I1568" i="230"/>
  <c r="H1568" i="230"/>
  <c r="J1567" i="230"/>
  <c r="I1567" i="230"/>
  <c r="H1567" i="230"/>
  <c r="J1566" i="230"/>
  <c r="I1566" i="230"/>
  <c r="H1566" i="230"/>
  <c r="J1565" i="230"/>
  <c r="I1565" i="230"/>
  <c r="H1565" i="230"/>
  <c r="J1564" i="230"/>
  <c r="I1564" i="230"/>
  <c r="H1564" i="230"/>
  <c r="J1563" i="230"/>
  <c r="I1563" i="230"/>
  <c r="H1563" i="230"/>
  <c r="J1562" i="230"/>
  <c r="I1562" i="230"/>
  <c r="H1562" i="230"/>
  <c r="J1561" i="230"/>
  <c r="I1561" i="230"/>
  <c r="H1561" i="230"/>
  <c r="J1560" i="230"/>
  <c r="I1560" i="230"/>
  <c r="H1560" i="230"/>
  <c r="J1559" i="230"/>
  <c r="I1559" i="230"/>
  <c r="H1559" i="230"/>
  <c r="J1558" i="230"/>
  <c r="I1558" i="230"/>
  <c r="H1558" i="230"/>
  <c r="J1557" i="230"/>
  <c r="I1557" i="230"/>
  <c r="H1557" i="230"/>
  <c r="J1556" i="230"/>
  <c r="I1556" i="230"/>
  <c r="H1556" i="230"/>
  <c r="J1555" i="230"/>
  <c r="I1555" i="230"/>
  <c r="H1555" i="230"/>
  <c r="J1554" i="230"/>
  <c r="I1554" i="230"/>
  <c r="H1554" i="230"/>
  <c r="J1553" i="230"/>
  <c r="I1553" i="230"/>
  <c r="H1553" i="230"/>
  <c r="J1552" i="230"/>
  <c r="I1552" i="230"/>
  <c r="H1552" i="230"/>
  <c r="J1551" i="230"/>
  <c r="I1551" i="230"/>
  <c r="H1551" i="230"/>
  <c r="J1550" i="230"/>
  <c r="I1550" i="230"/>
  <c r="H1550" i="230"/>
  <c r="J1549" i="230"/>
  <c r="I1549" i="230"/>
  <c r="H1549" i="230"/>
  <c r="J1548" i="230"/>
  <c r="I1548" i="230"/>
  <c r="H1548" i="230"/>
  <c r="J1547" i="230"/>
  <c r="I1547" i="230"/>
  <c r="H1547" i="230"/>
  <c r="J1546" i="230"/>
  <c r="I1546" i="230"/>
  <c r="H1546" i="230"/>
  <c r="J1545" i="230"/>
  <c r="I1545" i="230"/>
  <c r="H1545" i="230"/>
  <c r="J1544" i="230"/>
  <c r="I1544" i="230"/>
  <c r="H1544" i="230"/>
  <c r="J1543" i="230"/>
  <c r="I1543" i="230"/>
  <c r="H1543" i="230"/>
  <c r="J1542" i="230"/>
  <c r="I1542" i="230"/>
  <c r="H1542" i="230"/>
  <c r="J1541" i="230"/>
  <c r="I1541" i="230"/>
  <c r="H1541" i="230"/>
  <c r="J1540" i="230"/>
  <c r="I1540" i="230"/>
  <c r="H1540" i="230"/>
  <c r="J1539" i="230"/>
  <c r="I1539" i="230"/>
  <c r="H1539" i="230"/>
  <c r="J1538" i="230"/>
  <c r="I1538" i="230"/>
  <c r="H1538" i="230"/>
  <c r="J1537" i="230"/>
  <c r="I1537" i="230"/>
  <c r="H1537" i="230"/>
  <c r="J1536" i="230"/>
  <c r="I1536" i="230"/>
  <c r="H1536" i="230"/>
  <c r="J1535" i="230"/>
  <c r="I1535" i="230"/>
  <c r="H1535" i="230"/>
  <c r="J1534" i="230"/>
  <c r="I1534" i="230"/>
  <c r="H1534" i="230"/>
  <c r="J1533" i="230"/>
  <c r="I1533" i="230"/>
  <c r="H1533" i="230"/>
  <c r="J1532" i="230"/>
  <c r="I1532" i="230"/>
  <c r="H1532" i="230"/>
  <c r="J1531" i="230"/>
  <c r="I1531" i="230"/>
  <c r="H1531" i="230"/>
  <c r="J1530" i="230"/>
  <c r="I1530" i="230"/>
  <c r="H1530" i="230"/>
  <c r="J1529" i="230"/>
  <c r="I1529" i="230"/>
  <c r="H1529" i="230"/>
  <c r="J1528" i="230"/>
  <c r="I1528" i="230"/>
  <c r="H1528" i="230"/>
  <c r="J1527" i="230"/>
  <c r="I1527" i="230"/>
  <c r="H1527" i="230"/>
  <c r="J1526" i="230"/>
  <c r="I1526" i="230"/>
  <c r="H1526" i="230"/>
  <c r="J1525" i="230"/>
  <c r="I1525" i="230"/>
  <c r="H1525" i="230"/>
  <c r="J1524" i="230"/>
  <c r="I1524" i="230"/>
  <c r="H1524" i="230"/>
  <c r="J1523" i="230"/>
  <c r="I1523" i="230"/>
  <c r="H1523" i="230"/>
  <c r="J1522" i="230"/>
  <c r="I1522" i="230"/>
  <c r="H1522" i="230"/>
  <c r="J1521" i="230"/>
  <c r="I1521" i="230"/>
  <c r="H1521" i="230"/>
  <c r="J1520" i="230"/>
  <c r="I1520" i="230"/>
  <c r="H1520" i="230"/>
  <c r="J1519" i="230"/>
  <c r="I1519" i="230"/>
  <c r="H1519" i="230"/>
  <c r="J1518" i="230"/>
  <c r="I1518" i="230"/>
  <c r="H1518" i="230"/>
  <c r="J1517" i="230"/>
  <c r="I1517" i="230"/>
  <c r="H1517" i="230"/>
  <c r="J1516" i="230"/>
  <c r="I1516" i="230"/>
  <c r="H1516" i="230"/>
  <c r="J1515" i="230"/>
  <c r="I1515" i="230"/>
  <c r="H1515" i="230"/>
  <c r="J1514" i="230"/>
  <c r="I1514" i="230"/>
  <c r="H1514" i="230"/>
  <c r="J1513" i="230"/>
  <c r="I1513" i="230"/>
  <c r="H1513" i="230"/>
  <c r="J1512" i="230"/>
  <c r="I1512" i="230"/>
  <c r="H1512" i="230"/>
  <c r="J1511" i="230"/>
  <c r="I1511" i="230"/>
  <c r="H1511" i="230"/>
  <c r="J1510" i="230"/>
  <c r="I1510" i="230"/>
  <c r="H1510" i="230"/>
  <c r="J1509" i="230"/>
  <c r="I1509" i="230"/>
  <c r="H1509" i="230"/>
  <c r="J1508" i="230"/>
  <c r="I1508" i="230"/>
  <c r="H1508" i="230"/>
  <c r="J1507" i="230"/>
  <c r="I1507" i="230"/>
  <c r="H1507" i="230"/>
  <c r="J1506" i="230"/>
  <c r="I1506" i="230"/>
  <c r="H1506" i="230"/>
  <c r="J1505" i="230"/>
  <c r="I1505" i="230"/>
  <c r="H1505" i="230"/>
  <c r="J1504" i="230"/>
  <c r="I1504" i="230"/>
  <c r="H1504" i="230"/>
  <c r="J1503" i="230"/>
  <c r="I1503" i="230"/>
  <c r="H1503" i="230"/>
  <c r="J1502" i="230"/>
  <c r="I1502" i="230"/>
  <c r="H1502" i="230"/>
  <c r="J1501" i="230"/>
  <c r="I1501" i="230"/>
  <c r="H1501" i="230"/>
  <c r="J1500" i="230"/>
  <c r="I1500" i="230"/>
  <c r="H1500" i="230"/>
  <c r="J1499" i="230"/>
  <c r="I1499" i="230"/>
  <c r="H1499" i="230"/>
  <c r="J1498" i="230"/>
  <c r="I1498" i="230"/>
  <c r="H1498" i="230"/>
  <c r="J1497" i="230"/>
  <c r="I1497" i="230"/>
  <c r="H1497" i="230"/>
  <c r="J1496" i="230"/>
  <c r="I1496" i="230"/>
  <c r="H1496" i="230"/>
  <c r="J1495" i="230"/>
  <c r="I1495" i="230"/>
  <c r="H1495" i="230"/>
  <c r="J1494" i="230"/>
  <c r="I1494" i="230"/>
  <c r="H1494" i="230"/>
  <c r="J1493" i="230"/>
  <c r="I1493" i="230"/>
  <c r="H1493" i="230"/>
  <c r="J1492" i="230"/>
  <c r="I1492" i="230"/>
  <c r="H1492" i="230"/>
  <c r="J1491" i="230"/>
  <c r="I1491" i="230"/>
  <c r="H1491" i="230"/>
  <c r="J1490" i="230"/>
  <c r="I1490" i="230"/>
  <c r="H1490" i="230"/>
  <c r="J1489" i="230"/>
  <c r="I1489" i="230"/>
  <c r="H1489" i="230"/>
  <c r="J1488" i="230"/>
  <c r="I1488" i="230"/>
  <c r="H1488" i="230"/>
  <c r="J1487" i="230"/>
  <c r="I1487" i="230"/>
  <c r="H1487" i="230"/>
  <c r="J1486" i="230"/>
  <c r="I1486" i="230"/>
  <c r="H1486" i="230"/>
  <c r="J1485" i="230"/>
  <c r="I1485" i="230"/>
  <c r="H1485" i="230"/>
  <c r="J1484" i="230"/>
  <c r="I1484" i="230"/>
  <c r="H1484" i="230"/>
  <c r="J1483" i="230"/>
  <c r="I1483" i="230"/>
  <c r="H1483" i="230"/>
  <c r="J1482" i="230"/>
  <c r="I1482" i="230"/>
  <c r="H1482" i="230"/>
  <c r="J1481" i="230"/>
  <c r="I1481" i="230"/>
  <c r="H1481" i="230"/>
  <c r="J1480" i="230"/>
  <c r="I1480" i="230"/>
  <c r="H1480" i="230"/>
  <c r="J1479" i="230"/>
  <c r="I1479" i="230"/>
  <c r="H1479" i="230"/>
  <c r="J1478" i="230"/>
  <c r="I1478" i="230"/>
  <c r="H1478" i="230"/>
  <c r="J1477" i="230"/>
  <c r="I1477" i="230"/>
  <c r="H1477" i="230"/>
  <c r="J1476" i="230"/>
  <c r="I1476" i="230"/>
  <c r="H1476" i="230"/>
  <c r="J1475" i="230"/>
  <c r="I1475" i="230"/>
  <c r="H1475" i="230"/>
  <c r="J1474" i="230"/>
  <c r="I1474" i="230"/>
  <c r="H1474" i="230"/>
  <c r="J1473" i="230"/>
  <c r="I1473" i="230"/>
  <c r="H1473" i="230"/>
  <c r="J1472" i="230"/>
  <c r="I1472" i="230"/>
  <c r="H1472" i="230"/>
  <c r="J1471" i="230"/>
  <c r="I1471" i="230"/>
  <c r="H1471" i="230"/>
  <c r="J1470" i="230"/>
  <c r="I1470" i="230"/>
  <c r="H1470" i="230"/>
  <c r="J1469" i="230"/>
  <c r="I1469" i="230"/>
  <c r="H1469" i="230"/>
  <c r="J1468" i="230"/>
  <c r="I1468" i="230"/>
  <c r="H1468" i="230"/>
  <c r="J1467" i="230"/>
  <c r="I1467" i="230"/>
  <c r="H1467" i="230"/>
  <c r="J1466" i="230"/>
  <c r="I1466" i="230"/>
  <c r="H1466" i="230"/>
  <c r="J1465" i="230"/>
  <c r="I1465" i="230"/>
  <c r="H1465" i="230"/>
  <c r="J1464" i="230"/>
  <c r="I1464" i="230"/>
  <c r="H1464" i="230"/>
  <c r="J1463" i="230"/>
  <c r="I1463" i="230"/>
  <c r="H1463" i="230"/>
  <c r="J1462" i="230"/>
  <c r="I1462" i="230"/>
  <c r="H1462" i="230"/>
  <c r="J1461" i="230"/>
  <c r="I1461" i="230"/>
  <c r="H1461" i="230"/>
  <c r="J1460" i="230"/>
  <c r="I1460" i="230"/>
  <c r="H1460" i="230"/>
  <c r="J1459" i="230"/>
  <c r="I1459" i="230"/>
  <c r="H1459" i="230"/>
  <c r="J1458" i="230"/>
  <c r="I1458" i="230"/>
  <c r="H1458" i="230"/>
  <c r="J1457" i="230"/>
  <c r="I1457" i="230"/>
  <c r="H1457" i="230"/>
  <c r="J1456" i="230"/>
  <c r="I1456" i="230"/>
  <c r="H1456" i="230"/>
  <c r="J1455" i="230"/>
  <c r="I1455" i="230"/>
  <c r="H1455" i="230"/>
  <c r="J1454" i="230"/>
  <c r="I1454" i="230"/>
  <c r="H1454" i="230"/>
  <c r="J1453" i="230"/>
  <c r="I1453" i="230"/>
  <c r="H1453" i="230"/>
  <c r="J1452" i="230"/>
  <c r="I1452" i="230"/>
  <c r="H1452" i="230"/>
  <c r="J1451" i="230"/>
  <c r="I1451" i="230"/>
  <c r="H1451" i="230"/>
  <c r="J1450" i="230"/>
  <c r="I1450" i="230"/>
  <c r="H1450" i="230"/>
  <c r="J1449" i="230"/>
  <c r="I1449" i="230"/>
  <c r="H1449" i="230"/>
  <c r="J1448" i="230"/>
  <c r="I1448" i="230"/>
  <c r="H1448" i="230"/>
  <c r="J1447" i="230"/>
  <c r="I1447" i="230"/>
  <c r="H1447" i="230"/>
  <c r="J1446" i="230"/>
  <c r="I1446" i="230"/>
  <c r="H1446" i="230"/>
  <c r="J1445" i="230"/>
  <c r="I1445" i="230"/>
  <c r="H1445" i="230"/>
  <c r="J1444" i="230"/>
  <c r="I1444" i="230"/>
  <c r="H1444" i="230"/>
  <c r="J1443" i="230"/>
  <c r="I1443" i="230"/>
  <c r="H1443" i="230"/>
  <c r="J1442" i="230"/>
  <c r="I1442" i="230"/>
  <c r="H1442" i="230"/>
  <c r="J1441" i="230"/>
  <c r="I1441" i="230"/>
  <c r="H1441" i="230"/>
  <c r="J1440" i="230"/>
  <c r="I1440" i="230"/>
  <c r="H1440" i="230"/>
  <c r="J1439" i="230"/>
  <c r="I1439" i="230"/>
  <c r="H1439" i="230"/>
  <c r="J1438" i="230"/>
  <c r="I1438" i="230"/>
  <c r="H1438" i="230"/>
  <c r="J1437" i="230"/>
  <c r="I1437" i="230"/>
  <c r="H1437" i="230"/>
  <c r="J1436" i="230"/>
  <c r="I1436" i="230"/>
  <c r="H1436" i="230"/>
  <c r="J1435" i="230"/>
  <c r="I1435" i="230"/>
  <c r="H1435" i="230"/>
  <c r="J1434" i="230"/>
  <c r="I1434" i="230"/>
  <c r="H1434" i="230"/>
  <c r="J1433" i="230"/>
  <c r="I1433" i="230"/>
  <c r="H1433" i="230"/>
  <c r="J1432" i="230"/>
  <c r="I1432" i="230"/>
  <c r="H1432" i="230"/>
  <c r="J1431" i="230"/>
  <c r="I1431" i="230"/>
  <c r="H1431" i="230"/>
  <c r="J1430" i="230"/>
  <c r="I1430" i="230"/>
  <c r="H1430" i="230"/>
  <c r="J1429" i="230"/>
  <c r="I1429" i="230"/>
  <c r="H1429" i="230"/>
  <c r="J1428" i="230"/>
  <c r="I1428" i="230"/>
  <c r="H1428" i="230"/>
  <c r="J1427" i="230"/>
  <c r="I1427" i="230"/>
  <c r="H1427" i="230"/>
  <c r="J1426" i="230"/>
  <c r="I1426" i="230"/>
  <c r="H1426" i="230"/>
  <c r="J1425" i="230"/>
  <c r="I1425" i="230"/>
  <c r="H1425" i="230"/>
  <c r="J1424" i="230"/>
  <c r="I1424" i="230"/>
  <c r="H1424" i="230"/>
  <c r="J1423" i="230"/>
  <c r="I1423" i="230"/>
  <c r="H1423" i="230"/>
  <c r="J1422" i="230"/>
  <c r="I1422" i="230"/>
  <c r="H1422" i="230"/>
  <c r="J1421" i="230"/>
  <c r="I1421" i="230"/>
  <c r="H1421" i="230"/>
  <c r="J1420" i="230"/>
  <c r="I1420" i="230"/>
  <c r="H1420" i="230"/>
  <c r="J1419" i="230"/>
  <c r="I1419" i="230"/>
  <c r="H1419" i="230"/>
  <c r="J1418" i="230"/>
  <c r="I1418" i="230"/>
  <c r="H1418" i="230"/>
  <c r="J1417" i="230"/>
  <c r="I1417" i="230"/>
  <c r="H1417" i="230"/>
  <c r="J1416" i="230"/>
  <c r="I1416" i="230"/>
  <c r="H1416" i="230"/>
  <c r="J1415" i="230"/>
  <c r="I1415" i="230"/>
  <c r="H1415" i="230"/>
  <c r="J1414" i="230"/>
  <c r="I1414" i="230"/>
  <c r="H1414" i="230"/>
  <c r="J1413" i="230"/>
  <c r="I1413" i="230"/>
  <c r="H1413" i="230"/>
  <c r="J1412" i="230"/>
  <c r="I1412" i="230"/>
  <c r="H1412" i="230"/>
  <c r="J1411" i="230"/>
  <c r="I1411" i="230"/>
  <c r="H1411" i="230"/>
  <c r="J1410" i="230"/>
  <c r="I1410" i="230"/>
  <c r="H1410" i="230"/>
  <c r="J1409" i="230"/>
  <c r="I1409" i="230"/>
  <c r="H1409" i="230"/>
  <c r="J1408" i="230"/>
  <c r="I1408" i="230"/>
  <c r="H1408" i="230"/>
  <c r="J1407" i="230"/>
  <c r="I1407" i="230"/>
  <c r="H1407" i="230"/>
  <c r="J1406" i="230"/>
  <c r="I1406" i="230"/>
  <c r="H1406" i="230"/>
  <c r="J1405" i="230"/>
  <c r="I1405" i="230"/>
  <c r="H1405" i="230"/>
  <c r="J1404" i="230"/>
  <c r="I1404" i="230"/>
  <c r="H1404" i="230"/>
  <c r="J1403" i="230"/>
  <c r="I1403" i="230"/>
  <c r="H1403" i="230"/>
  <c r="J1402" i="230"/>
  <c r="I1402" i="230"/>
  <c r="H1402" i="230"/>
  <c r="J1401" i="230"/>
  <c r="I1401" i="230"/>
  <c r="H1401" i="230"/>
  <c r="J1400" i="230"/>
  <c r="I1400" i="230"/>
  <c r="H1400" i="230"/>
  <c r="J1399" i="230"/>
  <c r="I1399" i="230"/>
  <c r="H1399" i="230"/>
  <c r="J1398" i="230"/>
  <c r="I1398" i="230"/>
  <c r="H1398" i="230"/>
  <c r="J1397" i="230"/>
  <c r="I1397" i="230"/>
  <c r="H1397" i="230"/>
  <c r="J1396" i="230"/>
  <c r="I1396" i="230"/>
  <c r="H1396" i="230"/>
  <c r="J1395" i="230"/>
  <c r="I1395" i="230"/>
  <c r="H1395" i="230"/>
  <c r="J1394" i="230"/>
  <c r="I1394" i="230"/>
  <c r="H1394" i="230"/>
  <c r="J1393" i="230"/>
  <c r="I1393" i="230"/>
  <c r="H1393" i="230"/>
  <c r="J1392" i="230"/>
  <c r="I1392" i="230"/>
  <c r="J1391" i="230"/>
  <c r="I1391" i="230"/>
  <c r="H1391" i="230"/>
  <c r="J1390" i="230"/>
  <c r="I1390" i="230"/>
  <c r="H1390" i="230"/>
  <c r="J1389" i="230"/>
  <c r="I1389" i="230"/>
  <c r="H1389" i="230"/>
  <c r="J1388" i="230"/>
  <c r="I1388" i="230"/>
  <c r="H1388" i="230"/>
  <c r="J1387" i="230"/>
  <c r="I1387" i="230"/>
  <c r="H1387" i="230"/>
  <c r="J1386" i="230"/>
  <c r="I1386" i="230"/>
  <c r="H1386" i="230"/>
  <c r="J1385" i="230"/>
  <c r="I1385" i="230"/>
  <c r="H1385" i="230"/>
  <c r="J1384" i="230"/>
  <c r="I1384" i="230"/>
  <c r="H1384" i="230"/>
  <c r="J1383" i="230"/>
  <c r="I1383" i="230"/>
  <c r="H1383" i="230"/>
  <c r="J1382" i="230"/>
  <c r="I1382" i="230"/>
  <c r="H1382" i="230"/>
  <c r="J1381" i="230"/>
  <c r="I1381" i="230"/>
  <c r="H1381" i="230"/>
  <c r="J1380" i="230"/>
  <c r="I1380" i="230"/>
  <c r="H1380" i="230"/>
  <c r="J1379" i="230"/>
  <c r="I1379" i="230"/>
  <c r="H1379" i="230"/>
  <c r="J1378" i="230"/>
  <c r="I1378" i="230"/>
  <c r="H1378" i="230"/>
  <c r="J1377" i="230"/>
  <c r="I1377" i="230"/>
  <c r="H1377" i="230"/>
  <c r="J1376" i="230"/>
  <c r="I1376" i="230"/>
  <c r="H1376" i="230"/>
  <c r="J1375" i="230"/>
  <c r="I1375" i="230"/>
  <c r="H1375" i="230"/>
  <c r="J1374" i="230"/>
  <c r="I1374" i="230"/>
  <c r="H1374" i="230"/>
  <c r="J1373" i="230"/>
  <c r="I1373" i="230"/>
  <c r="H1373" i="230"/>
  <c r="J1372" i="230"/>
  <c r="I1372" i="230"/>
  <c r="H1372" i="230"/>
  <c r="J1371" i="230"/>
  <c r="I1371" i="230"/>
  <c r="H1371" i="230"/>
  <c r="J1370" i="230"/>
  <c r="I1370" i="230"/>
  <c r="H1370" i="230"/>
  <c r="J1369" i="230"/>
  <c r="I1369" i="230"/>
  <c r="H1369" i="230"/>
  <c r="J1368" i="230"/>
  <c r="I1368" i="230"/>
  <c r="H1368" i="230"/>
  <c r="J1367" i="230"/>
  <c r="I1367" i="230"/>
  <c r="H1367" i="230"/>
  <c r="J1366" i="230"/>
  <c r="I1366" i="230"/>
  <c r="H1366" i="230"/>
  <c r="J1365" i="230"/>
  <c r="I1365" i="230"/>
  <c r="H1365" i="230"/>
  <c r="J1364" i="230"/>
  <c r="I1364" i="230"/>
  <c r="H1364" i="230"/>
  <c r="J1363" i="230"/>
  <c r="I1363" i="230"/>
  <c r="H1363" i="230"/>
  <c r="J1362" i="230"/>
  <c r="I1362" i="230"/>
  <c r="H1362" i="230"/>
  <c r="J1361" i="230"/>
  <c r="I1361" i="230"/>
  <c r="H1361" i="230"/>
  <c r="J1360" i="230"/>
  <c r="I1360" i="230"/>
  <c r="H1360" i="230"/>
  <c r="J1359" i="230"/>
  <c r="I1359" i="230"/>
  <c r="H1359" i="230"/>
  <c r="J1358" i="230"/>
  <c r="I1358" i="230"/>
  <c r="H1358" i="230"/>
  <c r="J1357" i="230"/>
  <c r="I1357" i="230"/>
  <c r="H1357" i="230"/>
  <c r="J1356" i="230"/>
  <c r="I1356" i="230"/>
  <c r="H1356" i="230"/>
  <c r="J1355" i="230"/>
  <c r="I1355" i="230"/>
  <c r="H1355" i="230"/>
  <c r="J1354" i="230"/>
  <c r="I1354" i="230"/>
  <c r="H1354" i="230"/>
  <c r="J1353" i="230"/>
  <c r="I1353" i="230"/>
  <c r="H1353" i="230"/>
  <c r="J1352" i="230"/>
  <c r="I1352" i="230"/>
  <c r="H1352" i="230"/>
  <c r="J1351" i="230"/>
  <c r="I1351" i="230"/>
  <c r="H1351" i="230"/>
  <c r="J1350" i="230"/>
  <c r="I1350" i="230"/>
  <c r="H1350" i="230"/>
  <c r="J1349" i="230"/>
  <c r="I1349" i="230"/>
  <c r="H1349" i="230"/>
  <c r="J1348" i="230"/>
  <c r="I1348" i="230"/>
  <c r="H1348" i="230"/>
  <c r="J1347" i="230"/>
  <c r="I1347" i="230"/>
  <c r="H1347" i="230"/>
  <c r="J1346" i="230"/>
  <c r="I1346" i="230"/>
  <c r="H1346" i="230"/>
  <c r="J1345" i="230"/>
  <c r="I1345" i="230"/>
  <c r="H1345" i="230"/>
  <c r="J1344" i="230"/>
  <c r="I1344" i="230"/>
  <c r="H1344" i="230"/>
  <c r="J1343" i="230"/>
  <c r="I1343" i="230"/>
  <c r="H1343" i="230"/>
  <c r="J1342" i="230"/>
  <c r="I1342" i="230"/>
  <c r="H1342" i="230"/>
  <c r="J1341" i="230"/>
  <c r="I1341" i="230"/>
  <c r="H1341" i="230"/>
  <c r="J1340" i="230"/>
  <c r="I1340" i="230"/>
  <c r="H1340" i="230"/>
  <c r="J1339" i="230"/>
  <c r="I1339" i="230"/>
  <c r="H1339" i="230"/>
  <c r="J1338" i="230"/>
  <c r="I1338" i="230"/>
  <c r="H1338" i="230"/>
  <c r="J1337" i="230"/>
  <c r="I1337" i="230"/>
  <c r="H1337" i="230"/>
  <c r="J1336" i="230"/>
  <c r="I1336" i="230"/>
  <c r="H1336" i="230"/>
  <c r="J1335" i="230"/>
  <c r="I1335" i="230"/>
  <c r="H1335" i="230"/>
  <c r="J1334" i="230"/>
  <c r="I1334" i="230"/>
  <c r="H1334" i="230"/>
  <c r="J1333" i="230"/>
  <c r="I1333" i="230"/>
  <c r="H1333" i="230"/>
  <c r="J1332" i="230"/>
  <c r="I1332" i="230"/>
  <c r="H1332" i="230"/>
  <c r="J1331" i="230"/>
  <c r="I1331" i="230"/>
  <c r="H1331" i="230"/>
  <c r="J1330" i="230"/>
  <c r="I1330" i="230"/>
  <c r="H1330" i="230"/>
  <c r="J1329" i="230"/>
  <c r="I1329" i="230"/>
  <c r="H1329" i="230"/>
  <c r="J1328" i="230"/>
  <c r="I1328" i="230"/>
  <c r="H1328" i="230"/>
  <c r="J1327" i="230"/>
  <c r="I1327" i="230"/>
  <c r="H1327" i="230"/>
  <c r="J1326" i="230"/>
  <c r="I1326" i="230"/>
  <c r="H1326" i="230"/>
  <c r="J1325" i="230"/>
  <c r="I1325" i="230"/>
  <c r="H1325" i="230"/>
  <c r="J1324" i="230"/>
  <c r="I1324" i="230"/>
  <c r="H1324" i="230"/>
  <c r="J1323" i="230"/>
  <c r="I1323" i="230"/>
  <c r="H1323" i="230"/>
  <c r="J1322" i="230"/>
  <c r="I1322" i="230"/>
  <c r="H1322" i="230"/>
  <c r="J1321" i="230"/>
  <c r="I1321" i="230"/>
  <c r="H1321" i="230"/>
  <c r="J1320" i="230"/>
  <c r="I1320" i="230"/>
  <c r="H1320" i="230"/>
  <c r="J1319" i="230"/>
  <c r="I1319" i="230"/>
  <c r="H1319" i="230"/>
  <c r="J1318" i="230"/>
  <c r="I1318" i="230"/>
  <c r="H1318" i="230"/>
  <c r="J1317" i="230"/>
  <c r="I1317" i="230"/>
  <c r="H1317" i="230"/>
  <c r="J1316" i="230"/>
  <c r="I1316" i="230"/>
  <c r="H1316" i="230"/>
  <c r="J1315" i="230"/>
  <c r="I1315" i="230"/>
  <c r="H1315" i="230"/>
  <c r="J1314" i="230"/>
  <c r="I1314" i="230"/>
  <c r="H1314" i="230"/>
  <c r="J1313" i="230"/>
  <c r="I1313" i="230"/>
  <c r="H1313" i="230"/>
  <c r="J1312" i="230"/>
  <c r="I1312" i="230"/>
  <c r="H1312" i="230"/>
  <c r="J1311" i="230"/>
  <c r="I1311" i="230"/>
  <c r="H1311" i="230"/>
  <c r="J1310" i="230"/>
  <c r="I1310" i="230"/>
  <c r="H1310" i="230"/>
  <c r="J1309" i="230"/>
  <c r="I1309" i="230"/>
  <c r="H1309" i="230"/>
  <c r="J1308" i="230"/>
  <c r="I1308" i="230"/>
  <c r="H1308" i="230"/>
  <c r="J1307" i="230"/>
  <c r="I1307" i="230"/>
  <c r="H1307" i="230"/>
  <c r="J1306" i="230"/>
  <c r="I1306" i="230"/>
  <c r="H1306" i="230"/>
  <c r="J1305" i="230"/>
  <c r="I1305" i="230"/>
  <c r="H1305" i="230"/>
  <c r="J1304" i="230"/>
  <c r="I1304" i="230"/>
  <c r="H1304" i="230"/>
  <c r="J1303" i="230"/>
  <c r="I1303" i="230"/>
  <c r="H1303" i="230"/>
  <c r="J1302" i="230"/>
  <c r="I1302" i="230"/>
  <c r="H1302" i="230"/>
  <c r="J1301" i="230"/>
  <c r="I1301" i="230"/>
  <c r="H1301" i="230"/>
  <c r="J1300" i="230"/>
  <c r="I1300" i="230"/>
  <c r="H1300" i="230"/>
  <c r="J1299" i="230"/>
  <c r="I1299" i="230"/>
  <c r="H1299" i="230"/>
  <c r="J1298" i="230"/>
  <c r="I1298" i="230"/>
  <c r="H1298" i="230"/>
  <c r="J1297" i="230"/>
  <c r="I1297" i="230"/>
  <c r="H1297" i="230"/>
  <c r="J1296" i="230"/>
  <c r="I1296" i="230"/>
  <c r="H1296" i="230"/>
  <c r="J1295" i="230"/>
  <c r="I1295" i="230"/>
  <c r="H1295" i="230"/>
  <c r="J1294" i="230"/>
  <c r="I1294" i="230"/>
  <c r="H1294" i="230"/>
  <c r="J1293" i="230"/>
  <c r="I1293" i="230"/>
  <c r="H1293" i="230"/>
  <c r="J1292" i="230"/>
  <c r="I1292" i="230"/>
  <c r="H1292" i="230"/>
  <c r="J1291" i="230"/>
  <c r="I1291" i="230"/>
  <c r="H1291" i="230"/>
  <c r="J1290" i="230"/>
  <c r="I1290" i="230"/>
  <c r="H1290" i="230"/>
  <c r="J1289" i="230"/>
  <c r="I1289" i="230"/>
  <c r="H1289" i="230"/>
  <c r="J1288" i="230"/>
  <c r="I1288" i="230"/>
  <c r="H1288" i="230"/>
  <c r="J1287" i="230"/>
  <c r="I1287" i="230"/>
  <c r="H1287" i="230"/>
  <c r="J1286" i="230"/>
  <c r="I1286" i="230"/>
  <c r="H1286" i="230"/>
  <c r="J1285" i="230"/>
  <c r="I1285" i="230"/>
  <c r="H1285" i="230"/>
  <c r="J1284" i="230"/>
  <c r="I1284" i="230"/>
  <c r="H1284" i="230"/>
  <c r="J1283" i="230"/>
  <c r="I1283" i="230"/>
  <c r="H1283" i="230"/>
  <c r="J1282" i="230"/>
  <c r="I1282" i="230"/>
  <c r="H1282" i="230"/>
  <c r="J1281" i="230"/>
  <c r="I1281" i="230"/>
  <c r="H1281" i="230"/>
  <c r="J1280" i="230"/>
  <c r="I1280" i="230"/>
  <c r="H1280" i="230"/>
  <c r="J1279" i="230"/>
  <c r="I1279" i="230"/>
  <c r="H1279" i="230"/>
  <c r="J1278" i="230"/>
  <c r="I1278" i="230"/>
  <c r="H1278" i="230"/>
  <c r="J1277" i="230"/>
  <c r="I1277" i="230"/>
  <c r="H1277" i="230"/>
  <c r="J1276" i="230"/>
  <c r="I1276" i="230"/>
  <c r="H1276" i="230"/>
  <c r="J1275" i="230"/>
  <c r="I1275" i="230"/>
  <c r="H1275" i="230"/>
  <c r="J1274" i="230"/>
  <c r="I1274" i="230"/>
  <c r="H1274" i="230"/>
  <c r="J1273" i="230"/>
  <c r="I1273" i="230"/>
  <c r="H1273" i="230"/>
  <c r="J1272" i="230"/>
  <c r="I1272" i="230"/>
  <c r="H1272" i="230"/>
  <c r="J1271" i="230"/>
  <c r="I1271" i="230"/>
  <c r="H1271" i="230"/>
  <c r="J1270" i="230"/>
  <c r="I1270" i="230"/>
  <c r="H1270" i="230"/>
  <c r="J1269" i="230"/>
  <c r="I1269" i="230"/>
  <c r="H1269" i="230"/>
  <c r="J1268" i="230"/>
  <c r="I1268" i="230"/>
  <c r="H1268" i="230"/>
  <c r="J1267" i="230"/>
  <c r="I1267" i="230"/>
  <c r="H1267" i="230"/>
  <c r="J1266" i="230"/>
  <c r="I1266" i="230"/>
  <c r="H1266" i="230"/>
  <c r="J1265" i="230"/>
  <c r="I1265" i="230"/>
  <c r="H1265" i="230"/>
  <c r="J1264" i="230"/>
  <c r="I1264" i="230"/>
  <c r="H1264" i="230"/>
  <c r="J1263" i="230"/>
  <c r="I1263" i="230"/>
  <c r="H1263" i="230"/>
  <c r="J1262" i="230"/>
  <c r="I1262" i="230"/>
  <c r="H1262" i="230"/>
  <c r="J1261" i="230"/>
  <c r="I1261" i="230"/>
  <c r="H1261" i="230"/>
  <c r="J1260" i="230"/>
  <c r="I1260" i="230"/>
  <c r="H1260" i="230"/>
  <c r="J1259" i="230"/>
  <c r="I1259" i="230"/>
  <c r="H1259" i="230"/>
  <c r="J1258" i="230"/>
  <c r="I1258" i="230"/>
  <c r="H1258" i="230"/>
  <c r="J1257" i="230"/>
  <c r="I1257" i="230"/>
  <c r="H1257" i="230"/>
  <c r="J1256" i="230"/>
  <c r="I1256" i="230"/>
  <c r="H1256" i="230"/>
  <c r="J1255" i="230"/>
  <c r="I1255" i="230"/>
  <c r="H1255" i="230"/>
  <c r="J1254" i="230"/>
  <c r="I1254" i="230"/>
  <c r="H1254" i="230"/>
  <c r="J1253" i="230"/>
  <c r="I1253" i="230"/>
  <c r="H1253" i="230"/>
  <c r="J1252" i="230"/>
  <c r="I1252" i="230"/>
  <c r="H1252" i="230"/>
  <c r="J1251" i="230"/>
  <c r="I1251" i="230"/>
  <c r="H1251" i="230"/>
  <c r="J1250" i="230"/>
  <c r="I1250" i="230"/>
  <c r="H1250" i="230"/>
  <c r="J1249" i="230"/>
  <c r="I1249" i="230"/>
  <c r="H1249" i="230"/>
  <c r="J1248" i="230"/>
  <c r="I1248" i="230"/>
  <c r="H1248" i="230"/>
  <c r="J1247" i="230"/>
  <c r="I1247" i="230"/>
  <c r="H1247" i="230"/>
  <c r="J1246" i="230"/>
  <c r="I1246" i="230"/>
  <c r="H1246" i="230"/>
  <c r="J1245" i="230"/>
  <c r="I1245" i="230"/>
  <c r="H1245" i="230"/>
  <c r="J1244" i="230"/>
  <c r="I1244" i="230"/>
  <c r="H1244" i="230"/>
  <c r="J1243" i="230"/>
  <c r="I1243" i="230"/>
  <c r="H1243" i="230"/>
  <c r="J1242" i="230"/>
  <c r="I1242" i="230"/>
  <c r="H1242" i="230"/>
  <c r="J1241" i="230"/>
  <c r="I1241" i="230"/>
  <c r="H1241" i="230"/>
  <c r="J1240" i="230"/>
  <c r="I1240" i="230"/>
  <c r="H1240" i="230"/>
  <c r="J1239" i="230"/>
  <c r="I1239" i="230"/>
  <c r="H1239" i="230"/>
  <c r="J1238" i="230"/>
  <c r="I1238" i="230"/>
  <c r="H1238" i="230"/>
  <c r="J1237" i="230"/>
  <c r="I1237" i="230"/>
  <c r="H1237" i="230"/>
  <c r="J1236" i="230"/>
  <c r="I1236" i="230"/>
  <c r="H1236" i="230"/>
  <c r="J1235" i="230"/>
  <c r="I1235" i="230"/>
  <c r="H1235" i="230"/>
  <c r="J1234" i="230"/>
  <c r="I1234" i="230"/>
  <c r="H1234" i="230"/>
  <c r="J1233" i="230"/>
  <c r="I1233" i="230"/>
  <c r="H1233" i="230"/>
  <c r="J1232" i="230"/>
  <c r="I1232" i="230"/>
  <c r="H1232" i="230"/>
  <c r="J1231" i="230"/>
  <c r="I1231" i="230"/>
  <c r="H1231" i="230"/>
  <c r="J1230" i="230"/>
  <c r="I1230" i="230"/>
  <c r="H1230" i="230"/>
  <c r="J1229" i="230"/>
  <c r="I1229" i="230"/>
  <c r="H1229" i="230"/>
  <c r="J1228" i="230"/>
  <c r="I1228" i="230"/>
  <c r="H1228" i="230"/>
  <c r="J1227" i="230"/>
  <c r="I1227" i="230"/>
  <c r="H1227" i="230"/>
  <c r="J1226" i="230"/>
  <c r="I1226" i="230"/>
  <c r="H1226" i="230"/>
  <c r="J1225" i="230"/>
  <c r="I1225" i="230"/>
  <c r="H1225" i="230"/>
  <c r="J1224" i="230"/>
  <c r="I1224" i="230"/>
  <c r="H1224" i="230"/>
  <c r="J1223" i="230"/>
  <c r="I1223" i="230"/>
  <c r="H1223" i="230"/>
  <c r="J1222" i="230"/>
  <c r="I1222" i="230"/>
  <c r="H1222" i="230"/>
  <c r="J1221" i="230"/>
  <c r="I1221" i="230"/>
  <c r="H1221" i="230"/>
  <c r="J1220" i="230"/>
  <c r="I1220" i="230"/>
  <c r="H1220" i="230"/>
  <c r="J1219" i="230"/>
  <c r="I1219" i="230"/>
  <c r="H1219" i="230"/>
  <c r="J1218" i="230"/>
  <c r="I1218" i="230"/>
  <c r="H1218" i="230"/>
  <c r="J1217" i="230"/>
  <c r="I1217" i="230"/>
  <c r="H1217" i="230"/>
  <c r="J1216" i="230"/>
  <c r="I1216" i="230"/>
  <c r="H1216" i="230"/>
  <c r="J1215" i="230"/>
  <c r="I1215" i="230"/>
  <c r="H1215" i="230"/>
  <c r="J1214" i="230"/>
  <c r="I1214" i="230"/>
  <c r="H1214" i="230"/>
  <c r="J1213" i="230"/>
  <c r="I1213" i="230"/>
  <c r="H1213" i="230"/>
  <c r="J1212" i="230"/>
  <c r="I1212" i="230"/>
  <c r="H1212" i="230"/>
  <c r="J1211" i="230"/>
  <c r="I1211" i="230"/>
  <c r="H1211" i="230"/>
  <c r="J1210" i="230"/>
  <c r="I1210" i="230"/>
  <c r="H1210" i="230"/>
  <c r="J1209" i="230"/>
  <c r="I1209" i="230"/>
  <c r="H1209" i="230"/>
  <c r="J1208" i="230"/>
  <c r="I1208" i="230"/>
  <c r="H1208" i="230"/>
  <c r="J1207" i="230"/>
  <c r="I1207" i="230"/>
  <c r="H1207" i="230"/>
  <c r="J1206" i="230"/>
  <c r="I1206" i="230"/>
  <c r="H1206" i="230"/>
  <c r="J1205" i="230"/>
  <c r="I1205" i="230"/>
  <c r="H1205" i="230"/>
  <c r="J1204" i="230"/>
  <c r="I1204" i="230"/>
  <c r="H1204" i="230"/>
  <c r="J1203" i="230"/>
  <c r="I1203" i="230"/>
  <c r="H1203" i="230"/>
  <c r="J1202" i="230"/>
  <c r="I1202" i="230"/>
  <c r="H1202" i="230"/>
  <c r="J1201" i="230"/>
  <c r="I1201" i="230"/>
  <c r="H1201" i="230"/>
  <c r="J1200" i="230"/>
  <c r="I1200" i="230"/>
  <c r="H1200" i="230"/>
  <c r="J1199" i="230"/>
  <c r="I1199" i="230"/>
  <c r="H1199" i="230"/>
  <c r="J1198" i="230"/>
  <c r="I1198" i="230"/>
  <c r="H1198" i="230"/>
  <c r="J1197" i="230"/>
  <c r="I1197" i="230"/>
  <c r="H1197" i="230"/>
  <c r="J1196" i="230"/>
  <c r="I1196" i="230"/>
  <c r="H1196" i="230"/>
  <c r="J1195" i="230"/>
  <c r="I1195" i="230"/>
  <c r="H1195" i="230"/>
  <c r="J1194" i="230"/>
  <c r="I1194" i="230"/>
  <c r="H1194" i="230"/>
  <c r="J1193" i="230"/>
  <c r="I1193" i="230"/>
  <c r="H1193" i="230"/>
  <c r="J1192" i="230"/>
  <c r="I1192" i="230"/>
  <c r="H1192" i="230"/>
  <c r="J1191" i="230"/>
  <c r="I1191" i="230"/>
  <c r="H1191" i="230"/>
  <c r="J1190" i="230"/>
  <c r="I1190" i="230"/>
  <c r="H1190" i="230"/>
  <c r="J1189" i="230"/>
  <c r="I1189" i="230"/>
  <c r="H1189" i="230"/>
  <c r="J1188" i="230"/>
  <c r="I1188" i="230"/>
  <c r="H1188" i="230"/>
  <c r="J1187" i="230"/>
  <c r="I1187" i="230"/>
  <c r="H1187" i="230"/>
  <c r="J1186" i="230"/>
  <c r="I1186" i="230"/>
  <c r="H1186" i="230"/>
  <c r="J1185" i="230"/>
  <c r="I1185" i="230"/>
  <c r="H1185" i="230"/>
  <c r="J1184" i="230"/>
  <c r="I1184" i="230"/>
  <c r="H1184" i="230"/>
  <c r="J1183" i="230"/>
  <c r="I1183" i="230"/>
  <c r="H1183" i="230"/>
  <c r="J1182" i="230"/>
  <c r="I1182" i="230"/>
  <c r="H1182" i="230"/>
  <c r="J1181" i="230"/>
  <c r="I1181" i="230"/>
  <c r="H1181" i="230"/>
  <c r="J1180" i="230"/>
  <c r="I1180" i="230"/>
  <c r="H1180" i="230"/>
  <c r="J1179" i="230"/>
  <c r="I1179" i="230"/>
  <c r="H1179" i="230"/>
  <c r="J1178" i="230"/>
  <c r="I1178" i="230"/>
  <c r="H1178" i="230"/>
  <c r="J1177" i="230"/>
  <c r="I1177" i="230"/>
  <c r="H1177" i="230"/>
  <c r="J1176" i="230"/>
  <c r="I1176" i="230"/>
  <c r="H1176" i="230"/>
  <c r="J1175" i="230"/>
  <c r="I1175" i="230"/>
  <c r="H1175" i="230"/>
  <c r="J1174" i="230"/>
  <c r="I1174" i="230"/>
  <c r="H1174" i="230"/>
  <c r="J1173" i="230"/>
  <c r="I1173" i="230"/>
  <c r="H1173" i="230"/>
  <c r="J1172" i="230"/>
  <c r="I1172" i="230"/>
  <c r="H1172" i="230"/>
  <c r="J1171" i="230"/>
  <c r="I1171" i="230"/>
  <c r="H1171" i="230"/>
  <c r="J1170" i="230"/>
  <c r="I1170" i="230"/>
  <c r="H1170" i="230"/>
  <c r="J1169" i="230"/>
  <c r="I1169" i="230"/>
  <c r="H1169" i="230"/>
  <c r="J1168" i="230"/>
  <c r="I1168" i="230"/>
  <c r="H1168" i="230"/>
  <c r="J1167" i="230"/>
  <c r="I1167" i="230"/>
  <c r="H1167" i="230"/>
  <c r="J1166" i="230"/>
  <c r="I1166" i="230"/>
  <c r="H1166" i="230"/>
  <c r="J1165" i="230"/>
  <c r="I1165" i="230"/>
  <c r="H1165" i="230"/>
  <c r="J1164" i="230"/>
  <c r="I1164" i="230"/>
  <c r="H1164" i="230"/>
  <c r="J1163" i="230"/>
  <c r="I1163" i="230"/>
  <c r="H1163" i="230"/>
  <c r="J1162" i="230"/>
  <c r="I1162" i="230"/>
  <c r="H1162" i="230"/>
  <c r="J1161" i="230"/>
  <c r="I1161" i="230"/>
  <c r="H1161" i="230"/>
  <c r="J1160" i="230"/>
  <c r="I1160" i="230"/>
  <c r="H1160" i="230"/>
  <c r="J1159" i="230"/>
  <c r="I1159" i="230"/>
  <c r="H1159" i="230"/>
  <c r="J1158" i="230"/>
  <c r="I1158" i="230"/>
  <c r="H1158" i="230"/>
  <c r="J1157" i="230"/>
  <c r="I1157" i="230"/>
  <c r="H1157" i="230"/>
  <c r="J1156" i="230"/>
  <c r="I1156" i="230"/>
  <c r="H1156" i="230"/>
  <c r="J1155" i="230"/>
  <c r="I1155" i="230"/>
  <c r="H1155" i="230"/>
  <c r="J1154" i="230"/>
  <c r="I1154" i="230"/>
  <c r="H1154" i="230"/>
  <c r="J1153" i="230"/>
  <c r="I1153" i="230"/>
  <c r="H1153" i="230"/>
  <c r="J1152" i="230"/>
  <c r="I1152" i="230"/>
  <c r="H1152" i="230"/>
  <c r="J1151" i="230"/>
  <c r="I1151" i="230"/>
  <c r="H1151" i="230"/>
  <c r="J1150" i="230"/>
  <c r="I1150" i="230"/>
  <c r="H1150" i="230"/>
  <c r="J1149" i="230"/>
  <c r="I1149" i="230"/>
  <c r="H1149" i="230"/>
  <c r="J1148" i="230"/>
  <c r="I1148" i="230"/>
  <c r="H1148" i="230"/>
  <c r="J1147" i="230"/>
  <c r="I1147" i="230"/>
  <c r="H1147" i="230"/>
  <c r="J1146" i="230"/>
  <c r="I1146" i="230"/>
  <c r="H1146" i="230"/>
  <c r="J1145" i="230"/>
  <c r="I1145" i="230"/>
  <c r="H1145" i="230"/>
  <c r="J1144" i="230"/>
  <c r="I1144" i="230"/>
  <c r="H1144" i="230"/>
  <c r="J1143" i="230"/>
  <c r="I1143" i="230"/>
  <c r="H1143" i="230"/>
  <c r="J1142" i="230"/>
  <c r="I1142" i="230"/>
  <c r="H1142" i="230"/>
  <c r="J1141" i="230"/>
  <c r="I1141" i="230"/>
  <c r="H1141" i="230"/>
  <c r="J1140" i="230"/>
  <c r="I1140" i="230"/>
  <c r="H1140" i="230"/>
  <c r="J1139" i="230"/>
  <c r="I1139" i="230"/>
  <c r="H1139" i="230"/>
  <c r="J1138" i="230"/>
  <c r="I1138" i="230"/>
  <c r="H1138" i="230"/>
  <c r="J1137" i="230"/>
  <c r="I1137" i="230"/>
  <c r="H1137" i="230"/>
  <c r="J1136" i="230"/>
  <c r="I1136" i="230"/>
  <c r="H1136" i="230"/>
  <c r="J1135" i="230"/>
  <c r="I1135" i="230"/>
  <c r="H1135" i="230"/>
  <c r="J1134" i="230"/>
  <c r="I1134" i="230"/>
  <c r="H1134" i="230"/>
  <c r="J1133" i="230"/>
  <c r="I1133" i="230"/>
  <c r="H1133" i="230"/>
  <c r="J1132" i="230"/>
  <c r="I1132" i="230"/>
  <c r="H1132" i="230"/>
  <c r="J1131" i="230"/>
  <c r="I1131" i="230"/>
  <c r="H1131" i="230"/>
  <c r="J1130" i="230"/>
  <c r="I1130" i="230"/>
  <c r="H1130" i="230"/>
  <c r="J1129" i="230"/>
  <c r="I1129" i="230"/>
  <c r="H1129" i="230"/>
  <c r="J1128" i="230"/>
  <c r="I1128" i="230"/>
  <c r="H1128" i="230"/>
  <c r="J1127" i="230"/>
  <c r="I1127" i="230"/>
  <c r="H1127" i="230"/>
  <c r="J1126" i="230"/>
  <c r="I1126" i="230"/>
  <c r="H1126" i="230"/>
  <c r="J1125" i="230"/>
  <c r="I1125" i="230"/>
  <c r="H1125" i="230"/>
  <c r="J1124" i="230"/>
  <c r="I1124" i="230"/>
  <c r="H1124" i="230"/>
  <c r="J1123" i="230"/>
  <c r="I1123" i="230"/>
  <c r="H1123" i="230"/>
  <c r="J1122" i="230"/>
  <c r="I1122" i="230"/>
  <c r="H1122" i="230"/>
  <c r="J1121" i="230"/>
  <c r="I1121" i="230"/>
  <c r="H1121" i="230"/>
  <c r="J1120" i="230"/>
  <c r="I1120" i="230"/>
  <c r="H1120" i="230"/>
  <c r="J1119" i="230"/>
  <c r="I1119" i="230"/>
  <c r="H1119" i="230"/>
  <c r="J1118" i="230"/>
  <c r="I1118" i="230"/>
  <c r="H1118" i="230"/>
  <c r="J1117" i="230"/>
  <c r="I1117" i="230"/>
  <c r="H1117" i="230"/>
  <c r="J1116" i="230"/>
  <c r="I1116" i="230"/>
  <c r="H1116" i="230"/>
  <c r="J1115" i="230"/>
  <c r="I1115" i="230"/>
  <c r="H1115" i="230"/>
  <c r="J1114" i="230"/>
  <c r="I1114" i="230"/>
  <c r="H1114" i="230"/>
  <c r="J1113" i="230"/>
  <c r="I1113" i="230"/>
  <c r="H1113" i="230"/>
  <c r="J1112" i="230"/>
  <c r="I1112" i="230"/>
  <c r="H1112" i="230"/>
  <c r="J1111" i="230"/>
  <c r="I1111" i="230"/>
  <c r="H1111" i="230"/>
  <c r="J1110" i="230"/>
  <c r="I1110" i="230"/>
  <c r="H1110" i="230"/>
  <c r="J1109" i="230"/>
  <c r="I1109" i="230"/>
  <c r="H1109" i="230"/>
  <c r="J1108" i="230"/>
  <c r="I1108" i="230"/>
  <c r="H1108" i="230"/>
  <c r="J1107" i="230"/>
  <c r="I1107" i="230"/>
  <c r="H1107" i="230"/>
  <c r="J1106" i="230"/>
  <c r="I1106" i="230"/>
  <c r="H1106" i="230"/>
  <c r="J1105" i="230"/>
  <c r="I1105" i="230"/>
  <c r="H1105" i="230"/>
  <c r="J1104" i="230"/>
  <c r="I1104" i="230"/>
  <c r="H1104" i="230"/>
  <c r="J1103" i="230"/>
  <c r="I1103" i="230"/>
  <c r="H1103" i="230"/>
  <c r="J1102" i="230"/>
  <c r="I1102" i="230"/>
  <c r="H1102" i="230"/>
  <c r="J1101" i="230"/>
  <c r="I1101" i="230"/>
  <c r="H1101" i="230"/>
  <c r="J1100" i="230"/>
  <c r="I1100" i="230"/>
  <c r="H1100" i="230"/>
  <c r="J1099" i="230"/>
  <c r="I1099" i="230"/>
  <c r="H1099" i="230"/>
  <c r="J1098" i="230"/>
  <c r="I1098" i="230"/>
  <c r="H1098" i="230"/>
  <c r="J1097" i="230"/>
  <c r="I1097" i="230"/>
  <c r="H1097" i="230"/>
  <c r="J1096" i="230"/>
  <c r="I1096" i="230"/>
  <c r="H1096" i="230"/>
  <c r="J1095" i="230"/>
  <c r="I1095" i="230"/>
  <c r="H1095" i="230"/>
  <c r="J1094" i="230"/>
  <c r="I1094" i="230"/>
  <c r="H1094" i="230"/>
  <c r="J1093" i="230"/>
  <c r="I1093" i="230"/>
  <c r="H1093" i="230"/>
  <c r="J1092" i="230"/>
  <c r="I1092" i="230"/>
  <c r="H1092" i="230"/>
  <c r="J1091" i="230"/>
  <c r="I1091" i="230"/>
  <c r="H1091" i="230"/>
  <c r="J1090" i="230"/>
  <c r="I1090" i="230"/>
  <c r="H1090" i="230"/>
  <c r="J1089" i="230"/>
  <c r="I1089" i="230"/>
  <c r="H1089" i="230"/>
  <c r="J1088" i="230"/>
  <c r="I1088" i="230"/>
  <c r="H1088" i="230"/>
  <c r="J1087" i="230"/>
  <c r="I1087" i="230"/>
  <c r="H1087" i="230"/>
  <c r="J1086" i="230"/>
  <c r="I1086" i="230"/>
  <c r="H1086" i="230"/>
  <c r="J1085" i="230"/>
  <c r="I1085" i="230"/>
  <c r="H1085" i="230"/>
  <c r="J1084" i="230"/>
  <c r="I1084" i="230"/>
  <c r="H1084" i="230"/>
  <c r="J1083" i="230"/>
  <c r="I1083" i="230"/>
  <c r="H1083" i="230"/>
  <c r="J1082" i="230"/>
  <c r="I1082" i="230"/>
  <c r="H1082" i="230"/>
  <c r="J1081" i="230"/>
  <c r="I1081" i="230"/>
  <c r="H1081" i="230"/>
  <c r="J1080" i="230"/>
  <c r="I1080" i="230"/>
  <c r="H1080" i="230"/>
  <c r="J1079" i="230"/>
  <c r="I1079" i="230"/>
  <c r="H1079" i="230"/>
  <c r="J1078" i="230"/>
  <c r="I1078" i="230"/>
  <c r="H1078" i="230"/>
  <c r="J1077" i="230"/>
  <c r="I1077" i="230"/>
  <c r="H1077" i="230"/>
  <c r="J1076" i="230"/>
  <c r="I1076" i="230"/>
  <c r="H1076" i="230"/>
  <c r="J1075" i="230"/>
  <c r="I1075" i="230"/>
  <c r="H1075" i="230"/>
  <c r="J1074" i="230"/>
  <c r="I1074" i="230"/>
  <c r="H1074" i="230"/>
  <c r="J1073" i="230"/>
  <c r="I1073" i="230"/>
  <c r="H1073" i="230"/>
  <c r="J1072" i="230"/>
  <c r="I1072" i="230"/>
  <c r="H1072" i="230"/>
  <c r="J1071" i="230"/>
  <c r="I1071" i="230"/>
  <c r="H1071" i="230"/>
  <c r="J1070" i="230"/>
  <c r="I1070" i="230"/>
  <c r="H1070" i="230"/>
  <c r="J1069" i="230"/>
  <c r="I1069" i="230"/>
  <c r="H1069" i="230"/>
  <c r="J1068" i="230"/>
  <c r="I1068" i="230"/>
  <c r="H1068" i="230"/>
  <c r="J1067" i="230"/>
  <c r="I1067" i="230"/>
  <c r="H1067" i="230"/>
  <c r="J1066" i="230"/>
  <c r="I1066" i="230"/>
  <c r="H1066" i="230"/>
  <c r="J1065" i="230"/>
  <c r="I1065" i="230"/>
  <c r="H1065" i="230"/>
  <c r="J1064" i="230"/>
  <c r="I1064" i="230"/>
  <c r="H1064" i="230"/>
  <c r="J1063" i="230"/>
  <c r="I1063" i="230"/>
  <c r="H1063" i="230"/>
  <c r="J1062" i="230"/>
  <c r="I1062" i="230"/>
  <c r="H1062" i="230"/>
  <c r="J1061" i="230"/>
  <c r="I1061" i="230"/>
  <c r="H1061" i="230"/>
  <c r="J1060" i="230"/>
  <c r="I1060" i="230"/>
  <c r="H1060" i="230"/>
  <c r="J1059" i="230"/>
  <c r="I1059" i="230"/>
  <c r="H1059" i="230"/>
  <c r="J1058" i="230"/>
  <c r="I1058" i="230"/>
  <c r="H1058" i="230"/>
  <c r="J1057" i="230"/>
  <c r="I1057" i="230"/>
  <c r="H1057" i="230"/>
  <c r="J1056" i="230"/>
  <c r="I1056" i="230"/>
  <c r="H1056" i="230"/>
  <c r="J1055" i="230"/>
  <c r="I1055" i="230"/>
  <c r="H1055" i="230"/>
  <c r="J1054" i="230"/>
  <c r="I1054" i="230"/>
  <c r="H1054" i="230"/>
  <c r="J1053" i="230"/>
  <c r="I1053" i="230"/>
  <c r="H1053" i="230"/>
  <c r="J1052" i="230"/>
  <c r="I1052" i="230"/>
  <c r="H1052" i="230"/>
  <c r="J1051" i="230"/>
  <c r="I1051" i="230"/>
  <c r="H1051" i="230"/>
  <c r="J1050" i="230"/>
  <c r="I1050" i="230"/>
  <c r="H1050" i="230"/>
  <c r="J1049" i="230"/>
  <c r="I1049" i="230"/>
  <c r="H1049" i="230"/>
  <c r="J1048" i="230"/>
  <c r="I1048" i="230"/>
  <c r="H1048" i="230"/>
  <c r="J1047" i="230"/>
  <c r="I1047" i="230"/>
  <c r="H1047" i="230"/>
  <c r="J1046" i="230"/>
  <c r="I1046" i="230"/>
  <c r="H1046" i="230"/>
  <c r="J1045" i="230"/>
  <c r="I1045" i="230"/>
  <c r="H1045" i="230"/>
  <c r="J1044" i="230"/>
  <c r="I1044" i="230"/>
  <c r="H1044" i="230"/>
  <c r="J1043" i="230"/>
  <c r="I1043" i="230"/>
  <c r="H1043" i="230"/>
  <c r="J1042" i="230"/>
  <c r="I1042" i="230"/>
  <c r="H1042" i="230"/>
  <c r="J1041" i="230"/>
  <c r="I1041" i="230"/>
  <c r="H1041" i="230"/>
  <c r="J1040" i="230"/>
  <c r="I1040" i="230"/>
  <c r="H1040" i="230"/>
  <c r="J1039" i="230"/>
  <c r="I1039" i="230"/>
  <c r="H1039" i="230"/>
  <c r="J1038" i="230"/>
  <c r="I1038" i="230"/>
  <c r="H1038" i="230"/>
  <c r="J1037" i="230"/>
  <c r="I1037" i="230"/>
  <c r="H1037" i="230"/>
  <c r="J1036" i="230"/>
  <c r="I1036" i="230"/>
  <c r="H1036" i="230"/>
  <c r="J1035" i="230"/>
  <c r="I1035" i="230"/>
  <c r="H1035" i="230"/>
  <c r="J1034" i="230"/>
  <c r="I1034" i="230"/>
  <c r="H1034" i="230"/>
  <c r="J1033" i="230"/>
  <c r="I1033" i="230"/>
  <c r="H1033" i="230"/>
  <c r="J1032" i="230"/>
  <c r="I1032" i="230"/>
  <c r="H1032" i="230"/>
  <c r="J1031" i="230"/>
  <c r="I1031" i="230"/>
  <c r="H1031" i="230"/>
  <c r="J1030" i="230"/>
  <c r="I1030" i="230"/>
  <c r="H1030" i="230"/>
  <c r="J1029" i="230"/>
  <c r="I1029" i="230"/>
  <c r="H1029" i="230"/>
  <c r="J1028" i="230"/>
  <c r="I1028" i="230"/>
  <c r="H1028" i="230"/>
  <c r="J1027" i="230"/>
  <c r="I1027" i="230"/>
  <c r="H1027" i="230"/>
  <c r="J1026" i="230"/>
  <c r="I1026" i="230"/>
  <c r="H1026" i="230"/>
  <c r="J1025" i="230"/>
  <c r="I1025" i="230"/>
  <c r="H1025" i="230"/>
  <c r="J1024" i="230"/>
  <c r="I1024" i="230"/>
  <c r="H1024" i="230"/>
  <c r="J1023" i="230"/>
  <c r="I1023" i="230"/>
  <c r="H1023" i="230"/>
  <c r="J1022" i="230"/>
  <c r="I1022" i="230"/>
  <c r="H1022" i="230"/>
  <c r="J1021" i="230"/>
  <c r="I1021" i="230"/>
  <c r="H1021" i="230"/>
  <c r="J1020" i="230"/>
  <c r="I1020" i="230"/>
  <c r="H1020" i="230"/>
  <c r="J1019" i="230"/>
  <c r="I1019" i="230"/>
  <c r="H1019" i="230"/>
  <c r="J1018" i="230"/>
  <c r="I1018" i="230"/>
  <c r="H1018" i="230"/>
  <c r="J1017" i="230"/>
  <c r="I1017" i="230"/>
  <c r="H1017" i="230"/>
  <c r="J1016" i="230"/>
  <c r="I1016" i="230"/>
  <c r="H1016" i="230"/>
  <c r="J1015" i="230"/>
  <c r="I1015" i="230"/>
  <c r="H1015" i="230"/>
  <c r="J1014" i="230"/>
  <c r="I1014" i="230"/>
  <c r="H1014" i="230"/>
  <c r="J1013" i="230"/>
  <c r="I1013" i="230"/>
  <c r="H1013" i="230"/>
  <c r="J1012" i="230"/>
  <c r="I1012" i="230"/>
  <c r="H1012" i="230"/>
  <c r="J1011" i="230"/>
  <c r="I1011" i="230"/>
  <c r="H1011" i="230"/>
  <c r="J1010" i="230"/>
  <c r="I1010" i="230"/>
  <c r="H1010" i="230"/>
  <c r="J1009" i="230"/>
  <c r="I1009" i="230"/>
  <c r="H1009" i="230"/>
  <c r="J1008" i="230"/>
  <c r="I1008" i="230"/>
  <c r="H1008" i="230"/>
  <c r="J1007" i="230"/>
  <c r="I1007" i="230"/>
  <c r="H1007" i="230"/>
  <c r="J1006" i="230"/>
  <c r="I1006" i="230"/>
  <c r="H1006" i="230"/>
  <c r="J1005" i="230"/>
  <c r="I1005" i="230"/>
  <c r="H1005" i="230"/>
  <c r="J1004" i="230"/>
  <c r="I1004" i="230"/>
  <c r="H1004" i="230"/>
  <c r="J1003" i="230"/>
  <c r="I1003" i="230"/>
  <c r="H1003" i="230"/>
  <c r="J1002" i="230"/>
  <c r="I1002" i="230"/>
  <c r="H1002" i="230"/>
  <c r="J1001" i="230"/>
  <c r="I1001" i="230"/>
  <c r="H1001" i="230"/>
  <c r="J1000" i="230"/>
  <c r="I1000" i="230"/>
  <c r="H1000" i="230"/>
  <c r="J999" i="230"/>
  <c r="I999" i="230"/>
  <c r="H999" i="230"/>
  <c r="J998" i="230"/>
  <c r="I998" i="230"/>
  <c r="H998" i="230"/>
  <c r="J997" i="230"/>
  <c r="I997" i="230"/>
  <c r="H997" i="230"/>
  <c r="J996" i="230"/>
  <c r="I996" i="230"/>
  <c r="H996" i="230"/>
  <c r="J995" i="230"/>
  <c r="I995" i="230"/>
  <c r="H995" i="230"/>
  <c r="J994" i="230"/>
  <c r="I994" i="230"/>
  <c r="H994" i="230"/>
  <c r="J993" i="230"/>
  <c r="I993" i="230"/>
  <c r="H993" i="230"/>
  <c r="J991" i="230"/>
  <c r="I991" i="230"/>
  <c r="H991" i="230"/>
  <c r="J992" i="230"/>
  <c r="I992" i="230"/>
  <c r="H992" i="230"/>
  <c r="J990" i="230"/>
  <c r="I990" i="230"/>
  <c r="H990" i="230"/>
  <c r="J989" i="230"/>
  <c r="I989" i="230"/>
  <c r="H989" i="230"/>
  <c r="J988" i="230"/>
  <c r="I988" i="230"/>
  <c r="H988" i="230"/>
  <c r="J987" i="230"/>
  <c r="I987" i="230"/>
  <c r="H987" i="230"/>
  <c r="J986" i="230"/>
  <c r="I986" i="230"/>
  <c r="H986" i="230"/>
  <c r="J985" i="230"/>
  <c r="I985" i="230"/>
  <c r="H985" i="230"/>
  <c r="J984" i="230"/>
  <c r="I984" i="230"/>
  <c r="H984" i="230"/>
  <c r="J983" i="230"/>
  <c r="I983" i="230"/>
  <c r="H983" i="230"/>
  <c r="J982" i="230"/>
  <c r="I982" i="230"/>
  <c r="H982" i="230"/>
  <c r="J981" i="230"/>
  <c r="I981" i="230"/>
  <c r="H981" i="230"/>
  <c r="J980" i="230"/>
  <c r="I980" i="230"/>
  <c r="H980" i="230"/>
  <c r="J979" i="230"/>
  <c r="I979" i="230"/>
  <c r="H979" i="230"/>
  <c r="J978" i="230"/>
  <c r="I978" i="230"/>
  <c r="H978" i="230"/>
  <c r="J977" i="230"/>
  <c r="I977" i="230"/>
  <c r="H977" i="230"/>
  <c r="J976" i="230"/>
  <c r="I976" i="230"/>
  <c r="H976" i="230"/>
  <c r="J975" i="230"/>
  <c r="I975" i="230"/>
  <c r="H975" i="230"/>
  <c r="J974" i="230"/>
  <c r="I974" i="230"/>
  <c r="H974" i="230"/>
  <c r="J973" i="230"/>
  <c r="I973" i="230"/>
  <c r="H973" i="230"/>
  <c r="J972" i="230"/>
  <c r="I972" i="230"/>
  <c r="H972" i="230"/>
  <c r="J971" i="230"/>
  <c r="I971" i="230"/>
  <c r="H971" i="230"/>
  <c r="J970" i="230"/>
  <c r="I970" i="230"/>
  <c r="H970" i="230"/>
  <c r="J969" i="230"/>
  <c r="I969" i="230"/>
  <c r="H969" i="230"/>
  <c r="J966" i="230"/>
  <c r="I966" i="230"/>
  <c r="H966" i="230"/>
  <c r="J965" i="230"/>
  <c r="I965" i="230"/>
  <c r="H965" i="230"/>
  <c r="J964" i="230"/>
  <c r="I964" i="230"/>
  <c r="H964" i="230"/>
  <c r="J968" i="230"/>
  <c r="I968" i="230"/>
  <c r="H968" i="230"/>
  <c r="J967" i="230"/>
  <c r="I967" i="230"/>
  <c r="H967" i="230"/>
  <c r="J963" i="230"/>
  <c r="I963" i="230"/>
  <c r="H963" i="230"/>
  <c r="J962" i="230"/>
  <c r="I962" i="230"/>
  <c r="H962" i="230"/>
  <c r="J961" i="230"/>
  <c r="I961" i="230"/>
  <c r="H961" i="230"/>
  <c r="J960" i="230"/>
  <c r="I960" i="230"/>
  <c r="H960" i="230"/>
  <c r="J959" i="230"/>
  <c r="I959" i="230"/>
  <c r="H959" i="230"/>
  <c r="J958" i="230"/>
  <c r="I958" i="230"/>
  <c r="H958" i="230"/>
  <c r="J957" i="230"/>
  <c r="I957" i="230"/>
  <c r="H957" i="230"/>
  <c r="J956" i="230"/>
  <c r="I956" i="230"/>
  <c r="H956" i="230"/>
  <c r="J955" i="230"/>
  <c r="I955" i="230"/>
  <c r="H955" i="230"/>
  <c r="J954" i="230"/>
  <c r="I954" i="230"/>
  <c r="H954" i="230"/>
  <c r="J953" i="230"/>
  <c r="I953" i="230"/>
  <c r="H953" i="230"/>
  <c r="J952" i="230"/>
  <c r="I952" i="230"/>
  <c r="H952" i="230"/>
  <c r="J951" i="230"/>
  <c r="I951" i="230"/>
  <c r="H951" i="230"/>
  <c r="J950" i="230"/>
  <c r="I950" i="230"/>
  <c r="H950" i="230"/>
  <c r="J949" i="230"/>
  <c r="I949" i="230"/>
  <c r="H949" i="230"/>
  <c r="J948" i="230"/>
  <c r="I948" i="230"/>
  <c r="H948" i="230"/>
  <c r="J947" i="230"/>
  <c r="I947" i="230"/>
  <c r="H947" i="230"/>
  <c r="J946" i="230"/>
  <c r="I946" i="230"/>
  <c r="H946" i="230"/>
  <c r="J945" i="230"/>
  <c r="I945" i="230"/>
  <c r="H945" i="230"/>
  <c r="J944" i="230"/>
  <c r="I944" i="230"/>
  <c r="H944" i="230"/>
  <c r="J943" i="230"/>
  <c r="I943" i="230"/>
  <c r="H943" i="230"/>
  <c r="J942" i="230"/>
  <c r="I942" i="230"/>
  <c r="H942" i="230"/>
  <c r="J941" i="230"/>
  <c r="I941" i="230"/>
  <c r="H941" i="230"/>
  <c r="J940" i="230"/>
  <c r="I940" i="230"/>
  <c r="H940" i="230"/>
  <c r="J939" i="230"/>
  <c r="I939" i="230"/>
  <c r="H939" i="230"/>
  <c r="J938" i="230"/>
  <c r="I938" i="230"/>
  <c r="H938" i="230"/>
  <c r="J937" i="230"/>
  <c r="I937" i="230"/>
  <c r="H937" i="230"/>
  <c r="J936" i="230"/>
  <c r="I936" i="230"/>
  <c r="H936" i="230"/>
  <c r="J935" i="230"/>
  <c r="I935" i="230"/>
  <c r="H935" i="230"/>
  <c r="J934" i="230"/>
  <c r="I934" i="230"/>
  <c r="H934" i="230"/>
  <c r="J933" i="230"/>
  <c r="I933" i="230"/>
  <c r="H933" i="230"/>
  <c r="J932" i="230"/>
  <c r="I932" i="230"/>
  <c r="H932" i="230"/>
  <c r="J931" i="230"/>
  <c r="I931" i="230"/>
  <c r="H931" i="230"/>
  <c r="J930" i="230"/>
  <c r="I930" i="230"/>
  <c r="H930" i="230"/>
  <c r="J929" i="230"/>
  <c r="I929" i="230"/>
  <c r="H929" i="230"/>
  <c r="J928" i="230"/>
  <c r="I928" i="230"/>
  <c r="H928" i="230"/>
  <c r="J927" i="230"/>
  <c r="I927" i="230"/>
  <c r="H927" i="230"/>
  <c r="J926" i="230"/>
  <c r="I926" i="230"/>
  <c r="H926" i="230"/>
  <c r="J925" i="230"/>
  <c r="I925" i="230"/>
  <c r="H925" i="230"/>
  <c r="J924" i="230"/>
  <c r="I924" i="230"/>
  <c r="H924" i="230"/>
  <c r="J923" i="230"/>
  <c r="I923" i="230"/>
  <c r="H923" i="230"/>
  <c r="J922" i="230"/>
  <c r="I922" i="230"/>
  <c r="H922" i="230"/>
  <c r="J921" i="230"/>
  <c r="I921" i="230"/>
  <c r="H921" i="230"/>
  <c r="J920" i="230"/>
  <c r="I920" i="230"/>
  <c r="H920" i="230"/>
  <c r="J919" i="230"/>
  <c r="I919" i="230"/>
  <c r="H919" i="230"/>
  <c r="J918" i="230"/>
  <c r="I918" i="230"/>
  <c r="H918" i="230"/>
  <c r="J916" i="230"/>
  <c r="I916" i="230"/>
  <c r="H916" i="230"/>
  <c r="J917" i="230"/>
  <c r="I917" i="230"/>
  <c r="H917" i="230"/>
  <c r="J915" i="230"/>
  <c r="I915" i="230"/>
  <c r="H915" i="230"/>
  <c r="J914" i="230"/>
  <c r="I914" i="230"/>
  <c r="H914" i="230"/>
  <c r="J913" i="230"/>
  <c r="I913" i="230"/>
  <c r="H913" i="230"/>
  <c r="J912" i="230"/>
  <c r="I912" i="230"/>
  <c r="H912" i="230"/>
  <c r="J911" i="230"/>
  <c r="I911" i="230"/>
  <c r="H911" i="230"/>
  <c r="J910" i="230"/>
  <c r="I910" i="230"/>
  <c r="H910" i="230"/>
  <c r="J909" i="230"/>
  <c r="I909" i="230"/>
  <c r="H909" i="230"/>
  <c r="J908" i="230"/>
  <c r="I908" i="230"/>
  <c r="H908" i="230"/>
  <c r="J907" i="230"/>
  <c r="I907" i="230"/>
  <c r="H907" i="230"/>
  <c r="J906" i="230"/>
  <c r="I906" i="230"/>
  <c r="H906" i="230"/>
  <c r="J905" i="230"/>
  <c r="I905" i="230"/>
  <c r="H905" i="230"/>
  <c r="J904" i="230"/>
  <c r="I904" i="230"/>
  <c r="H904" i="230"/>
  <c r="J903" i="230"/>
  <c r="I903" i="230"/>
  <c r="H903" i="230"/>
  <c r="J902" i="230"/>
  <c r="I902" i="230"/>
  <c r="H902" i="230"/>
  <c r="J901" i="230"/>
  <c r="I901" i="230"/>
  <c r="H901" i="230"/>
  <c r="J900" i="230"/>
  <c r="I900" i="230"/>
  <c r="H900" i="230"/>
  <c r="J899" i="230"/>
  <c r="I899" i="230"/>
  <c r="H899" i="230"/>
  <c r="J898" i="230"/>
  <c r="I898" i="230"/>
  <c r="H898" i="230"/>
  <c r="J897" i="230"/>
  <c r="I897" i="230"/>
  <c r="H897" i="230"/>
  <c r="J896" i="230"/>
  <c r="I896" i="230"/>
  <c r="H896" i="230"/>
  <c r="J895" i="230"/>
  <c r="I895" i="230"/>
  <c r="H895" i="230"/>
  <c r="J894" i="230"/>
  <c r="I894" i="230"/>
  <c r="H894" i="230"/>
  <c r="J893" i="230"/>
  <c r="I893" i="230"/>
  <c r="H893" i="230"/>
  <c r="J892" i="230"/>
  <c r="I892" i="230"/>
  <c r="H892" i="230"/>
  <c r="J891" i="230"/>
  <c r="I891" i="230"/>
  <c r="H891" i="230"/>
  <c r="J890" i="230"/>
  <c r="I890" i="230"/>
  <c r="H890" i="230"/>
  <c r="J889" i="230"/>
  <c r="I889" i="230"/>
  <c r="H889" i="230"/>
  <c r="J888" i="230"/>
  <c r="I888" i="230"/>
  <c r="H888" i="230"/>
  <c r="J887" i="230"/>
  <c r="I887" i="230"/>
  <c r="H887" i="230"/>
  <c r="J886" i="230"/>
  <c r="I886" i="230"/>
  <c r="H886" i="230"/>
  <c r="J885" i="230"/>
  <c r="I885" i="230"/>
  <c r="H885" i="230"/>
  <c r="J884" i="230"/>
  <c r="I884" i="230"/>
  <c r="H884" i="230"/>
  <c r="J883" i="230"/>
  <c r="I883" i="230"/>
  <c r="H883" i="230"/>
  <c r="J882" i="230"/>
  <c r="I882" i="230"/>
  <c r="H882" i="230"/>
  <c r="J881" i="230"/>
  <c r="I881" i="230"/>
  <c r="H881" i="230"/>
  <c r="J880" i="230"/>
  <c r="I880" i="230"/>
  <c r="H880" i="230"/>
  <c r="J879" i="230"/>
  <c r="I879" i="230"/>
  <c r="H879" i="230"/>
  <c r="J878" i="230"/>
  <c r="I878" i="230"/>
  <c r="H878" i="230"/>
  <c r="J877" i="230"/>
  <c r="I877" i="230"/>
  <c r="H877" i="230"/>
  <c r="J876" i="230"/>
  <c r="I876" i="230"/>
  <c r="H876" i="230"/>
  <c r="J875" i="230"/>
  <c r="I875" i="230"/>
  <c r="H875" i="230"/>
  <c r="J874" i="230"/>
  <c r="I874" i="230"/>
  <c r="H874" i="230"/>
  <c r="J873" i="230"/>
  <c r="I873" i="230"/>
  <c r="H873" i="230"/>
  <c r="J872" i="230"/>
  <c r="I872" i="230"/>
  <c r="H872" i="230"/>
  <c r="J871" i="230"/>
  <c r="I871" i="230"/>
  <c r="H871" i="230"/>
  <c r="J870" i="230"/>
  <c r="I870" i="230"/>
  <c r="H870" i="230"/>
  <c r="J869" i="230"/>
  <c r="I869" i="230"/>
  <c r="H869" i="230"/>
  <c r="J868" i="230"/>
  <c r="I868" i="230"/>
  <c r="H868" i="230"/>
  <c r="J867" i="230"/>
  <c r="I867" i="230"/>
  <c r="H867" i="230"/>
  <c r="J866" i="230"/>
  <c r="I866" i="230"/>
  <c r="H866" i="230"/>
  <c r="J865" i="230"/>
  <c r="I865" i="230"/>
  <c r="H865" i="230"/>
  <c r="J864" i="230"/>
  <c r="I864" i="230"/>
  <c r="H864" i="230"/>
  <c r="J863" i="230"/>
  <c r="I863" i="230"/>
  <c r="H863" i="230"/>
  <c r="J862" i="230"/>
  <c r="I862" i="230"/>
  <c r="H862" i="230"/>
  <c r="J861" i="230"/>
  <c r="I861" i="230"/>
  <c r="H861" i="230"/>
  <c r="J860" i="230"/>
  <c r="I860" i="230"/>
  <c r="H860" i="230"/>
  <c r="J859" i="230"/>
  <c r="I859" i="230"/>
  <c r="H859" i="230"/>
  <c r="J858" i="230"/>
  <c r="I858" i="230"/>
  <c r="H858" i="230"/>
  <c r="J857" i="230"/>
  <c r="I857" i="230"/>
  <c r="H857" i="230"/>
  <c r="J856" i="230"/>
  <c r="I856" i="230"/>
  <c r="H856" i="230"/>
  <c r="J855" i="230"/>
  <c r="I855" i="230"/>
  <c r="H855" i="230"/>
  <c r="J854" i="230"/>
  <c r="I854" i="230"/>
  <c r="H854" i="230"/>
  <c r="J853" i="230"/>
  <c r="I853" i="230"/>
  <c r="H853" i="230"/>
  <c r="J852" i="230"/>
  <c r="I852" i="230"/>
  <c r="H852" i="230"/>
  <c r="J851" i="230"/>
  <c r="I851" i="230"/>
  <c r="H851" i="230"/>
  <c r="J850" i="230"/>
  <c r="I850" i="230"/>
  <c r="H850" i="230"/>
  <c r="J849" i="230"/>
  <c r="I849" i="230"/>
  <c r="H849" i="230"/>
  <c r="J848" i="230"/>
  <c r="I848" i="230"/>
  <c r="H848" i="230"/>
  <c r="J847" i="230"/>
  <c r="I847" i="230"/>
  <c r="H847" i="230"/>
  <c r="J846" i="230"/>
  <c r="I846" i="230"/>
  <c r="H846" i="230"/>
  <c r="J845" i="230"/>
  <c r="I845" i="230"/>
  <c r="H845" i="230"/>
  <c r="J844" i="230"/>
  <c r="I844" i="230"/>
  <c r="H844" i="230"/>
  <c r="J843" i="230"/>
  <c r="I843" i="230"/>
  <c r="H843" i="230"/>
  <c r="J842" i="230"/>
  <c r="I842" i="230"/>
  <c r="H842" i="230"/>
  <c r="J841" i="230"/>
  <c r="I841" i="230"/>
  <c r="H841" i="230"/>
  <c r="J840" i="230"/>
  <c r="I840" i="230"/>
  <c r="H840" i="230"/>
  <c r="J839" i="230"/>
  <c r="I839" i="230"/>
  <c r="H839" i="230"/>
  <c r="J838" i="230"/>
  <c r="I838" i="230"/>
  <c r="H838" i="230"/>
  <c r="J837" i="230"/>
  <c r="I837" i="230"/>
  <c r="H837" i="230"/>
  <c r="J836" i="230"/>
  <c r="I836" i="230"/>
  <c r="H836" i="230"/>
  <c r="J835" i="230"/>
  <c r="I835" i="230"/>
  <c r="H835" i="230"/>
  <c r="J834" i="230"/>
  <c r="I834" i="230"/>
  <c r="H834" i="230"/>
  <c r="J833" i="230"/>
  <c r="I833" i="230"/>
  <c r="H833" i="230"/>
  <c r="J832" i="230"/>
  <c r="I832" i="230"/>
  <c r="H832" i="230"/>
  <c r="J831" i="230"/>
  <c r="I831" i="230"/>
  <c r="H831" i="230"/>
  <c r="J830" i="230"/>
  <c r="I830" i="230"/>
  <c r="H830" i="230"/>
  <c r="J829" i="230"/>
  <c r="I829" i="230"/>
  <c r="H829" i="230"/>
  <c r="J828" i="230"/>
  <c r="I828" i="230"/>
  <c r="H828" i="230"/>
  <c r="J827" i="230"/>
  <c r="I827" i="230"/>
  <c r="H827" i="230"/>
  <c r="J826" i="230"/>
  <c r="I826" i="230"/>
  <c r="H826" i="230"/>
  <c r="J825" i="230"/>
  <c r="I825" i="230"/>
  <c r="H825" i="230"/>
  <c r="J824" i="230"/>
  <c r="I824" i="230"/>
  <c r="H824" i="230"/>
  <c r="J823" i="230"/>
  <c r="I823" i="230"/>
  <c r="H823" i="230"/>
  <c r="J822" i="230"/>
  <c r="I822" i="230"/>
  <c r="H822" i="230"/>
  <c r="J821" i="230"/>
  <c r="I821" i="230"/>
  <c r="H821" i="230"/>
  <c r="J820" i="230"/>
  <c r="I820" i="230"/>
  <c r="H820" i="230"/>
  <c r="J819" i="230"/>
  <c r="I819" i="230"/>
  <c r="H819" i="230"/>
  <c r="J818" i="230"/>
  <c r="I818" i="230"/>
  <c r="H818" i="230"/>
  <c r="J817" i="230"/>
  <c r="I817" i="230"/>
  <c r="H817" i="230"/>
  <c r="J816" i="230"/>
  <c r="I816" i="230"/>
  <c r="H816" i="230"/>
  <c r="J815" i="230"/>
  <c r="I815" i="230"/>
  <c r="H815" i="230"/>
  <c r="J814" i="230"/>
  <c r="I814" i="230"/>
  <c r="H814" i="230"/>
  <c r="J813" i="230"/>
  <c r="I813" i="230"/>
  <c r="H813" i="230"/>
  <c r="J812" i="230"/>
  <c r="I812" i="230"/>
  <c r="H812" i="230"/>
  <c r="J811" i="230"/>
  <c r="I811" i="230"/>
  <c r="H811" i="230"/>
  <c r="J810" i="230"/>
  <c r="I810" i="230"/>
  <c r="H810" i="230"/>
  <c r="J809" i="230"/>
  <c r="I809" i="230"/>
  <c r="H809" i="230"/>
  <c r="J808" i="230"/>
  <c r="I808" i="230"/>
  <c r="H808" i="230"/>
  <c r="J807" i="230"/>
  <c r="I807" i="230"/>
  <c r="H807" i="230"/>
  <c r="J806" i="230"/>
  <c r="I806" i="230"/>
  <c r="H806" i="230"/>
  <c r="J805" i="230"/>
  <c r="I805" i="230"/>
  <c r="H805" i="230"/>
  <c r="J804" i="230"/>
  <c r="I804" i="230"/>
  <c r="H804" i="230"/>
  <c r="J803" i="230"/>
  <c r="I803" i="230"/>
  <c r="H803" i="230"/>
  <c r="J802" i="230"/>
  <c r="I802" i="230"/>
  <c r="H802" i="230"/>
  <c r="J801" i="230"/>
  <c r="I801" i="230"/>
  <c r="H801" i="230"/>
  <c r="J800" i="230"/>
  <c r="I800" i="230"/>
  <c r="H800" i="230"/>
  <c r="J799" i="230"/>
  <c r="I799" i="230"/>
  <c r="H799" i="230"/>
  <c r="J798" i="230"/>
  <c r="I798" i="230"/>
  <c r="H798" i="230"/>
  <c r="J797" i="230"/>
  <c r="I797" i="230"/>
  <c r="H797" i="230"/>
  <c r="J796" i="230"/>
  <c r="I796" i="230"/>
  <c r="H796" i="230"/>
  <c r="J795" i="230"/>
  <c r="I795" i="230"/>
  <c r="H795" i="230"/>
  <c r="J794" i="230"/>
  <c r="I794" i="230"/>
  <c r="H794" i="230"/>
  <c r="J793" i="230"/>
  <c r="I793" i="230"/>
  <c r="H793" i="230"/>
  <c r="J792" i="230"/>
  <c r="I792" i="230"/>
  <c r="H792" i="230"/>
  <c r="J791" i="230"/>
  <c r="I791" i="230"/>
  <c r="H791" i="230"/>
  <c r="J790" i="230"/>
  <c r="I790" i="230"/>
  <c r="H790" i="230"/>
  <c r="J789" i="230"/>
  <c r="I789" i="230"/>
  <c r="H789" i="230"/>
  <c r="J788" i="230"/>
  <c r="I788" i="230"/>
  <c r="H788" i="230"/>
  <c r="J787" i="230"/>
  <c r="I787" i="230"/>
  <c r="H787" i="230"/>
  <c r="J786" i="230"/>
  <c r="I786" i="230"/>
  <c r="H786" i="230"/>
  <c r="J785" i="230"/>
  <c r="I785" i="230"/>
  <c r="H785" i="230"/>
  <c r="J784" i="230"/>
  <c r="I784" i="230"/>
  <c r="H784" i="230"/>
  <c r="J783" i="230"/>
  <c r="I783" i="230"/>
  <c r="H783" i="230"/>
  <c r="J782" i="230"/>
  <c r="I782" i="230"/>
  <c r="H782" i="230"/>
  <c r="J781" i="230"/>
  <c r="I781" i="230"/>
  <c r="H781" i="230"/>
  <c r="J780" i="230"/>
  <c r="I780" i="230"/>
  <c r="H780" i="230"/>
  <c r="J779" i="230"/>
  <c r="I779" i="230"/>
  <c r="H779" i="230"/>
  <c r="J778" i="230"/>
  <c r="I778" i="230"/>
  <c r="H778" i="230"/>
  <c r="J777" i="230"/>
  <c r="I777" i="230"/>
  <c r="H777" i="230"/>
  <c r="J776" i="230"/>
  <c r="I776" i="230"/>
  <c r="H776" i="230"/>
  <c r="J775" i="230"/>
  <c r="I775" i="230"/>
  <c r="H775" i="230"/>
  <c r="J774" i="230"/>
  <c r="I774" i="230"/>
  <c r="H774" i="230"/>
  <c r="J773" i="230"/>
  <c r="I773" i="230"/>
  <c r="H773" i="230"/>
  <c r="J772" i="230"/>
  <c r="I772" i="230"/>
  <c r="H772" i="230"/>
  <c r="J771" i="230"/>
  <c r="I771" i="230"/>
  <c r="H771" i="230"/>
  <c r="J770" i="230"/>
  <c r="I770" i="230"/>
  <c r="H770" i="230"/>
  <c r="J769" i="230"/>
  <c r="I769" i="230"/>
  <c r="H769" i="230"/>
  <c r="J768" i="230"/>
  <c r="I768" i="230"/>
  <c r="H768" i="230"/>
  <c r="J767" i="230"/>
  <c r="I767" i="230"/>
  <c r="H767" i="230"/>
  <c r="J766" i="230"/>
  <c r="I766" i="230"/>
  <c r="H766" i="230"/>
  <c r="J765" i="230"/>
  <c r="I765" i="230"/>
  <c r="H765" i="230"/>
  <c r="J764" i="230"/>
  <c r="I764" i="230"/>
  <c r="H764" i="230"/>
  <c r="J763" i="230"/>
  <c r="I763" i="230"/>
  <c r="H763" i="230"/>
  <c r="J762" i="230"/>
  <c r="I762" i="230"/>
  <c r="H762" i="230"/>
  <c r="J761" i="230"/>
  <c r="I761" i="230"/>
  <c r="H761" i="230"/>
  <c r="J760" i="230"/>
  <c r="I760" i="230"/>
  <c r="H760" i="230"/>
  <c r="J759" i="230"/>
  <c r="I759" i="230"/>
  <c r="H759" i="230"/>
  <c r="J758" i="230"/>
  <c r="I758" i="230"/>
  <c r="H758" i="230"/>
  <c r="J757" i="230"/>
  <c r="I757" i="230"/>
  <c r="H757" i="230"/>
  <c r="J756" i="230"/>
  <c r="I756" i="230"/>
  <c r="H756" i="230"/>
  <c r="J755" i="230"/>
  <c r="I755" i="230"/>
  <c r="H755" i="230"/>
  <c r="J754" i="230"/>
  <c r="I754" i="230"/>
  <c r="H754" i="230"/>
  <c r="J753" i="230"/>
  <c r="I753" i="230"/>
  <c r="H753" i="230"/>
  <c r="J752" i="230"/>
  <c r="I752" i="230"/>
  <c r="H752" i="230"/>
  <c r="J751" i="230"/>
  <c r="I751" i="230"/>
  <c r="H751" i="230"/>
  <c r="J750" i="230"/>
  <c r="I750" i="230"/>
  <c r="H750" i="230"/>
  <c r="J749" i="230"/>
  <c r="I749" i="230"/>
  <c r="H749" i="230"/>
  <c r="J748" i="230"/>
  <c r="I748" i="230"/>
  <c r="H748" i="230"/>
  <c r="J747" i="230"/>
  <c r="I747" i="230"/>
  <c r="H747" i="230"/>
  <c r="J746" i="230"/>
  <c r="I746" i="230"/>
  <c r="H746" i="230"/>
  <c r="J745" i="230"/>
  <c r="I745" i="230"/>
  <c r="H745" i="230"/>
  <c r="J744" i="230"/>
  <c r="I744" i="230"/>
  <c r="H744" i="230"/>
  <c r="J743" i="230"/>
  <c r="I743" i="230"/>
  <c r="H743" i="230"/>
  <c r="J742" i="230"/>
  <c r="I742" i="230"/>
  <c r="H742" i="230"/>
  <c r="J741" i="230"/>
  <c r="I741" i="230"/>
  <c r="H741" i="230"/>
  <c r="J740" i="230"/>
  <c r="I740" i="230"/>
  <c r="H740" i="230"/>
  <c r="J739" i="230"/>
  <c r="I739" i="230"/>
  <c r="H739" i="230"/>
  <c r="J738" i="230"/>
  <c r="I738" i="230"/>
  <c r="H738" i="230"/>
  <c r="J737" i="230"/>
  <c r="I737" i="230"/>
  <c r="H737" i="230"/>
  <c r="J736" i="230"/>
  <c r="I736" i="230"/>
  <c r="H736" i="230"/>
  <c r="J735" i="230"/>
  <c r="I735" i="230"/>
  <c r="H735" i="230"/>
  <c r="J734" i="230"/>
  <c r="I734" i="230"/>
  <c r="H734" i="230"/>
  <c r="J733" i="230"/>
  <c r="I733" i="230"/>
  <c r="H733" i="230"/>
  <c r="J732" i="230"/>
  <c r="I732" i="230"/>
  <c r="H732" i="230"/>
  <c r="J731" i="230"/>
  <c r="I731" i="230"/>
  <c r="H731" i="230"/>
  <c r="J730" i="230"/>
  <c r="I730" i="230"/>
  <c r="H730" i="230"/>
  <c r="J729" i="230"/>
  <c r="I729" i="230"/>
  <c r="H729" i="230"/>
  <c r="J728" i="230"/>
  <c r="I728" i="230"/>
  <c r="H728" i="230"/>
  <c r="J727" i="230"/>
  <c r="I727" i="230"/>
  <c r="H727" i="230"/>
  <c r="J726" i="230"/>
  <c r="I726" i="230"/>
  <c r="H726" i="230"/>
  <c r="J725" i="230"/>
  <c r="I725" i="230"/>
  <c r="H725" i="230"/>
  <c r="J724" i="230"/>
  <c r="I724" i="230"/>
  <c r="H724" i="230"/>
  <c r="J723" i="230"/>
  <c r="I723" i="230"/>
  <c r="H723" i="230"/>
  <c r="J722" i="230"/>
  <c r="I722" i="230"/>
  <c r="H722" i="230"/>
  <c r="J721" i="230"/>
  <c r="I721" i="230"/>
  <c r="H721" i="230"/>
  <c r="J720" i="230"/>
  <c r="I720" i="230"/>
  <c r="H720" i="230"/>
  <c r="J719" i="230"/>
  <c r="I719" i="230"/>
  <c r="H719" i="230"/>
  <c r="J718" i="230"/>
  <c r="I718" i="230"/>
  <c r="H718" i="230"/>
  <c r="J717" i="230"/>
  <c r="I717" i="230"/>
  <c r="H717" i="230"/>
  <c r="J716" i="230"/>
  <c r="I716" i="230"/>
  <c r="H716" i="230"/>
  <c r="J715" i="230"/>
  <c r="I715" i="230"/>
  <c r="H715" i="230"/>
  <c r="J714" i="230"/>
  <c r="I714" i="230"/>
  <c r="H714" i="230"/>
  <c r="J713" i="230"/>
  <c r="I713" i="230"/>
  <c r="H713" i="230"/>
  <c r="J712" i="230"/>
  <c r="I712" i="230"/>
  <c r="H712" i="230"/>
  <c r="J711" i="230"/>
  <c r="I711" i="230"/>
  <c r="H711" i="230"/>
  <c r="J710" i="230"/>
  <c r="I710" i="230"/>
  <c r="H710" i="230"/>
  <c r="J709" i="230"/>
  <c r="I709" i="230"/>
  <c r="H709" i="230"/>
  <c r="J708" i="230"/>
  <c r="I708" i="230"/>
  <c r="H708" i="230"/>
  <c r="J707" i="230"/>
  <c r="I707" i="230"/>
  <c r="H707" i="230"/>
  <c r="J706" i="230"/>
  <c r="I706" i="230"/>
  <c r="H706" i="230"/>
  <c r="J705" i="230"/>
  <c r="I705" i="230"/>
  <c r="H705" i="230"/>
  <c r="J704" i="230"/>
  <c r="I704" i="230"/>
  <c r="H704" i="230"/>
  <c r="J703" i="230"/>
  <c r="I703" i="230"/>
  <c r="H703" i="230"/>
  <c r="J702" i="230"/>
  <c r="I702" i="230"/>
  <c r="H702" i="230"/>
  <c r="J701" i="230"/>
  <c r="I701" i="230"/>
  <c r="H701" i="230"/>
  <c r="J700" i="230"/>
  <c r="I700" i="230"/>
  <c r="H700" i="230"/>
  <c r="J699" i="230"/>
  <c r="I699" i="230"/>
  <c r="H699" i="230"/>
  <c r="J698" i="230"/>
  <c r="I698" i="230"/>
  <c r="H698" i="230"/>
  <c r="J697" i="230"/>
  <c r="I697" i="230"/>
  <c r="H697" i="230"/>
  <c r="J696" i="230"/>
  <c r="I696" i="230"/>
  <c r="H696" i="230"/>
  <c r="J695" i="230"/>
  <c r="I695" i="230"/>
  <c r="H695" i="230"/>
  <c r="J694" i="230"/>
  <c r="I694" i="230"/>
  <c r="H694" i="230"/>
  <c r="J693" i="230"/>
  <c r="I693" i="230"/>
  <c r="H693" i="230"/>
  <c r="J692" i="230"/>
  <c r="I692" i="230"/>
  <c r="H692" i="230"/>
  <c r="J691" i="230"/>
  <c r="I691" i="230"/>
  <c r="H691" i="230"/>
  <c r="J690" i="230"/>
  <c r="I690" i="230"/>
  <c r="H690" i="230"/>
  <c r="J689" i="230"/>
  <c r="I689" i="230"/>
  <c r="H689" i="230"/>
  <c r="J688" i="230"/>
  <c r="I688" i="230"/>
  <c r="H688" i="230"/>
  <c r="J687" i="230"/>
  <c r="I687" i="230"/>
  <c r="H687" i="230"/>
  <c r="J686" i="230"/>
  <c r="I686" i="230"/>
  <c r="H686" i="230"/>
  <c r="J685" i="230"/>
  <c r="I685" i="230"/>
  <c r="H685" i="230"/>
  <c r="J684" i="230"/>
  <c r="I684" i="230"/>
  <c r="H684" i="230"/>
  <c r="J683" i="230"/>
  <c r="I683" i="230"/>
  <c r="H683" i="230"/>
  <c r="J682" i="230"/>
  <c r="I682" i="230"/>
  <c r="H682" i="230"/>
  <c r="J681" i="230"/>
  <c r="I681" i="230"/>
  <c r="H681" i="230"/>
  <c r="J680" i="230"/>
  <c r="I680" i="230"/>
  <c r="H680" i="230"/>
  <c r="J679" i="230"/>
  <c r="I679" i="230"/>
  <c r="H679" i="230"/>
  <c r="J678" i="230"/>
  <c r="I678" i="230"/>
  <c r="H678" i="230"/>
  <c r="J677" i="230"/>
  <c r="I677" i="230"/>
  <c r="H677" i="230"/>
  <c r="J676" i="230"/>
  <c r="I676" i="230"/>
  <c r="H676" i="230"/>
  <c r="J675" i="230"/>
  <c r="I675" i="230"/>
  <c r="H675" i="230"/>
  <c r="J674" i="230"/>
  <c r="I674" i="230"/>
  <c r="H674" i="230"/>
  <c r="J673" i="230"/>
  <c r="I673" i="230"/>
  <c r="H673" i="230"/>
  <c r="J672" i="230"/>
  <c r="I672" i="230"/>
  <c r="H672" i="230"/>
  <c r="J671" i="230"/>
  <c r="I671" i="230"/>
  <c r="H671" i="230"/>
  <c r="J670" i="230"/>
  <c r="I670" i="230"/>
  <c r="H670" i="230"/>
  <c r="J669" i="230"/>
  <c r="I669" i="230"/>
  <c r="H669" i="230"/>
  <c r="J668" i="230"/>
  <c r="I668" i="230"/>
  <c r="H668" i="230"/>
  <c r="J667" i="230"/>
  <c r="I667" i="230"/>
  <c r="H667" i="230"/>
  <c r="J666" i="230"/>
  <c r="I666" i="230"/>
  <c r="H666" i="230"/>
  <c r="J665" i="230"/>
  <c r="I665" i="230"/>
  <c r="H665" i="230"/>
  <c r="J664" i="230"/>
  <c r="I664" i="230"/>
  <c r="H664" i="230"/>
  <c r="J663" i="230"/>
  <c r="I663" i="230"/>
  <c r="H663" i="230"/>
  <c r="J662" i="230"/>
  <c r="I662" i="230"/>
  <c r="H662" i="230"/>
  <c r="J661" i="230"/>
  <c r="I661" i="230"/>
  <c r="H661" i="230"/>
  <c r="J660" i="230"/>
  <c r="I660" i="230"/>
  <c r="H660" i="230"/>
  <c r="J659" i="230"/>
  <c r="I659" i="230"/>
  <c r="H659" i="230"/>
  <c r="J658" i="230"/>
  <c r="I658" i="230"/>
  <c r="H658" i="230"/>
  <c r="J657" i="230"/>
  <c r="I657" i="230"/>
  <c r="H657" i="230"/>
  <c r="J656" i="230"/>
  <c r="I656" i="230"/>
  <c r="H656" i="230"/>
  <c r="J655" i="230"/>
  <c r="I655" i="230"/>
  <c r="H655" i="230"/>
  <c r="J654" i="230"/>
  <c r="I654" i="230"/>
  <c r="H654" i="230"/>
  <c r="J653" i="230"/>
  <c r="I653" i="230"/>
  <c r="H653" i="230"/>
  <c r="J652" i="230"/>
  <c r="I652" i="230"/>
  <c r="H652" i="230"/>
  <c r="J651" i="230"/>
  <c r="I651" i="230"/>
  <c r="H651" i="230"/>
  <c r="J650" i="230"/>
  <c r="I650" i="230"/>
  <c r="H650" i="230"/>
  <c r="J649" i="230"/>
  <c r="I649" i="230"/>
  <c r="H649" i="230"/>
  <c r="J648" i="230"/>
  <c r="I648" i="230"/>
  <c r="H648" i="230"/>
  <c r="J647" i="230"/>
  <c r="I647" i="230"/>
  <c r="H647" i="230"/>
  <c r="J646" i="230"/>
  <c r="I646" i="230"/>
  <c r="H646" i="230"/>
  <c r="J645" i="230"/>
  <c r="I645" i="230"/>
  <c r="H645" i="230"/>
  <c r="J644" i="230"/>
  <c r="I644" i="230"/>
  <c r="H644" i="230"/>
  <c r="J643" i="230"/>
  <c r="I643" i="230"/>
  <c r="H643" i="230"/>
  <c r="J642" i="230"/>
  <c r="I642" i="230"/>
  <c r="H642" i="230"/>
  <c r="J641" i="230"/>
  <c r="I641" i="230"/>
  <c r="H641" i="230"/>
  <c r="J640" i="230"/>
  <c r="I640" i="230"/>
  <c r="H640" i="230"/>
  <c r="J639" i="230"/>
  <c r="I639" i="230"/>
  <c r="H639" i="230"/>
  <c r="J638" i="230"/>
  <c r="I638" i="230"/>
  <c r="H638" i="230"/>
  <c r="J637" i="230"/>
  <c r="I637" i="230"/>
  <c r="H637" i="230"/>
  <c r="J636" i="230"/>
  <c r="I636" i="230"/>
  <c r="H636" i="230"/>
  <c r="J635" i="230"/>
  <c r="I635" i="230"/>
  <c r="H635" i="230"/>
  <c r="J634" i="230"/>
  <c r="I634" i="230"/>
  <c r="H634" i="230"/>
  <c r="J633" i="230"/>
  <c r="I633" i="230"/>
  <c r="H633" i="230"/>
  <c r="J632" i="230"/>
  <c r="I632" i="230"/>
  <c r="H632" i="230"/>
  <c r="J631" i="230"/>
  <c r="I631" i="230"/>
  <c r="H631" i="230"/>
  <c r="J630" i="230"/>
  <c r="I630" i="230"/>
  <c r="H630" i="230"/>
  <c r="J629" i="230"/>
  <c r="I629" i="230"/>
  <c r="H629" i="230"/>
  <c r="J628" i="230"/>
  <c r="I628" i="230"/>
  <c r="H628" i="230"/>
  <c r="J627" i="230"/>
  <c r="I627" i="230"/>
  <c r="H627" i="230"/>
  <c r="J626" i="230"/>
  <c r="I626" i="230"/>
  <c r="H626" i="230"/>
  <c r="J625" i="230"/>
  <c r="I625" i="230"/>
  <c r="H625" i="230"/>
  <c r="J624" i="230"/>
  <c r="I624" i="230"/>
  <c r="H624" i="230"/>
  <c r="J623" i="230"/>
  <c r="I623" i="230"/>
  <c r="H623" i="230"/>
  <c r="J622" i="230"/>
  <c r="I622" i="230"/>
  <c r="H622" i="230"/>
  <c r="J621" i="230"/>
  <c r="I621" i="230"/>
  <c r="H621" i="230"/>
  <c r="J620" i="230"/>
  <c r="I620" i="230"/>
  <c r="H620" i="230"/>
  <c r="J619" i="230"/>
  <c r="I619" i="230"/>
  <c r="H619" i="230"/>
  <c r="J618" i="230"/>
  <c r="I618" i="230"/>
  <c r="H618" i="230"/>
  <c r="J617" i="230"/>
  <c r="I617" i="230"/>
  <c r="H617" i="230"/>
  <c r="J616" i="230"/>
  <c r="I616" i="230"/>
  <c r="H616" i="230"/>
  <c r="J615" i="230"/>
  <c r="I615" i="230"/>
  <c r="H615" i="230"/>
  <c r="J614" i="230"/>
  <c r="I614" i="230"/>
  <c r="H614" i="230"/>
  <c r="J613" i="230"/>
  <c r="I613" i="230"/>
  <c r="H613" i="230"/>
  <c r="J612" i="230"/>
  <c r="I612" i="230"/>
  <c r="H612" i="230"/>
  <c r="J611" i="230"/>
  <c r="I611" i="230"/>
  <c r="H611" i="230"/>
  <c r="J610" i="230"/>
  <c r="I610" i="230"/>
  <c r="H610" i="230"/>
  <c r="J609" i="230"/>
  <c r="I609" i="230"/>
  <c r="H609" i="230"/>
  <c r="J608" i="230"/>
  <c r="I608" i="230"/>
  <c r="H608" i="230"/>
  <c r="J607" i="230"/>
  <c r="I607" i="230"/>
  <c r="H607" i="230"/>
  <c r="J606" i="230"/>
  <c r="I606" i="230"/>
  <c r="H606" i="230"/>
  <c r="J605" i="230"/>
  <c r="I605" i="230"/>
  <c r="H605" i="230"/>
  <c r="J604" i="230"/>
  <c r="I604" i="230"/>
  <c r="H604" i="230"/>
  <c r="J603" i="230"/>
  <c r="I603" i="230"/>
  <c r="H603" i="230"/>
  <c r="J602" i="230"/>
  <c r="I602" i="230"/>
  <c r="H602" i="230"/>
  <c r="J601" i="230"/>
  <c r="I601" i="230"/>
  <c r="H601" i="230"/>
  <c r="J600" i="230"/>
  <c r="I600" i="230"/>
  <c r="H600" i="230"/>
  <c r="J599" i="230"/>
  <c r="I599" i="230"/>
  <c r="H599" i="230"/>
  <c r="J598" i="230"/>
  <c r="I598" i="230"/>
  <c r="H598" i="230"/>
  <c r="J597" i="230"/>
  <c r="I597" i="230"/>
  <c r="H597" i="230"/>
  <c r="J596" i="230"/>
  <c r="I596" i="230"/>
  <c r="H596" i="230"/>
  <c r="J595" i="230"/>
  <c r="I595" i="230"/>
  <c r="H595" i="230"/>
  <c r="J594" i="230"/>
  <c r="I594" i="230"/>
  <c r="H594" i="230"/>
  <c r="J593" i="230"/>
  <c r="I593" i="230"/>
  <c r="H593" i="230"/>
  <c r="J592" i="230"/>
  <c r="I592" i="230"/>
  <c r="H592" i="230"/>
  <c r="J591" i="230"/>
  <c r="I591" i="230"/>
  <c r="H591" i="230"/>
  <c r="J590" i="230"/>
  <c r="I590" i="230"/>
  <c r="H590" i="230"/>
  <c r="J589" i="230"/>
  <c r="I589" i="230"/>
  <c r="H589" i="230"/>
  <c r="J588" i="230"/>
  <c r="I588" i="230"/>
  <c r="H588" i="230"/>
  <c r="J587" i="230"/>
  <c r="I587" i="230"/>
  <c r="H587" i="230"/>
  <c r="J586" i="230"/>
  <c r="I586" i="230"/>
  <c r="H586" i="230"/>
  <c r="J585" i="230"/>
  <c r="I585" i="230"/>
  <c r="H585" i="230"/>
  <c r="J584" i="230"/>
  <c r="I584" i="230"/>
  <c r="H584" i="230"/>
  <c r="J583" i="230"/>
  <c r="I583" i="230"/>
  <c r="H583" i="230"/>
  <c r="J582" i="230"/>
  <c r="I582" i="230"/>
  <c r="H582" i="230"/>
  <c r="J581" i="230"/>
  <c r="I581" i="230"/>
  <c r="H581" i="230"/>
  <c r="J580" i="230"/>
  <c r="I580" i="230"/>
  <c r="H580" i="230"/>
  <c r="J579" i="230"/>
  <c r="I579" i="230"/>
  <c r="H579" i="230"/>
  <c r="J578" i="230"/>
  <c r="I578" i="230"/>
  <c r="H578" i="230"/>
  <c r="J577" i="230"/>
  <c r="I577" i="230"/>
  <c r="H577" i="230"/>
  <c r="J576" i="230"/>
  <c r="I576" i="230"/>
  <c r="H576" i="230"/>
  <c r="J575" i="230"/>
  <c r="I575" i="230"/>
  <c r="H575" i="230"/>
  <c r="J574" i="230"/>
  <c r="I574" i="230"/>
  <c r="H574" i="230"/>
  <c r="J573" i="230"/>
  <c r="I573" i="230"/>
  <c r="H573" i="230"/>
  <c r="J572" i="230"/>
  <c r="I572" i="230"/>
  <c r="H572" i="230"/>
  <c r="J571" i="230"/>
  <c r="I571" i="230"/>
  <c r="H571" i="230"/>
  <c r="J570" i="230"/>
  <c r="I570" i="230"/>
  <c r="H570" i="230"/>
  <c r="J569" i="230"/>
  <c r="I569" i="230"/>
  <c r="H569" i="230"/>
  <c r="J568" i="230"/>
  <c r="I568" i="230"/>
  <c r="H568" i="230"/>
  <c r="J567" i="230"/>
  <c r="I567" i="230"/>
  <c r="H567" i="230"/>
  <c r="J566" i="230"/>
  <c r="I566" i="230"/>
  <c r="H566" i="230"/>
  <c r="J565" i="230"/>
  <c r="I565" i="230"/>
  <c r="H565" i="230"/>
  <c r="J564" i="230"/>
  <c r="I564" i="230"/>
  <c r="H564" i="230"/>
  <c r="J563" i="230"/>
  <c r="I563" i="230"/>
  <c r="H563" i="230"/>
  <c r="J562" i="230"/>
  <c r="I562" i="230"/>
  <c r="H562" i="230"/>
  <c r="J561" i="230"/>
  <c r="I561" i="230"/>
  <c r="H561" i="230"/>
  <c r="J560" i="230"/>
  <c r="I560" i="230"/>
  <c r="H560" i="230"/>
  <c r="J559" i="230"/>
  <c r="I559" i="230"/>
  <c r="H559" i="230"/>
  <c r="J558" i="230"/>
  <c r="I558" i="230"/>
  <c r="H558" i="230"/>
  <c r="J557" i="230"/>
  <c r="I557" i="230"/>
  <c r="H557" i="230"/>
  <c r="J556" i="230"/>
  <c r="I556" i="230"/>
  <c r="H556" i="230"/>
  <c r="J555" i="230"/>
  <c r="I555" i="230"/>
  <c r="H555" i="230"/>
  <c r="J554" i="230"/>
  <c r="I554" i="230"/>
  <c r="H554" i="230"/>
  <c r="J553" i="230"/>
  <c r="I553" i="230"/>
  <c r="H553" i="230"/>
  <c r="J552" i="230"/>
  <c r="I552" i="230"/>
  <c r="H552" i="230"/>
  <c r="J551" i="230"/>
  <c r="I551" i="230"/>
  <c r="H551" i="230"/>
  <c r="J550" i="230"/>
  <c r="I550" i="230"/>
  <c r="H550" i="230"/>
  <c r="J549" i="230"/>
  <c r="I549" i="230"/>
  <c r="H549" i="230"/>
  <c r="J548" i="230"/>
  <c r="I548" i="230"/>
  <c r="H548" i="230"/>
  <c r="J547" i="230"/>
  <c r="I547" i="230"/>
  <c r="H547" i="230"/>
  <c r="J546" i="230"/>
  <c r="I546" i="230"/>
  <c r="H546" i="230"/>
  <c r="J545" i="230"/>
  <c r="I545" i="230"/>
  <c r="H545" i="230"/>
  <c r="J544" i="230"/>
  <c r="I544" i="230"/>
  <c r="H544" i="230"/>
  <c r="J543" i="230"/>
  <c r="I543" i="230"/>
  <c r="H543" i="230"/>
  <c r="J542" i="230"/>
  <c r="I542" i="230"/>
  <c r="H542" i="230"/>
  <c r="J541" i="230"/>
  <c r="I541" i="230"/>
  <c r="H541" i="230"/>
  <c r="J540" i="230"/>
  <c r="I540" i="230"/>
  <c r="H540" i="230"/>
  <c r="J539" i="230"/>
  <c r="I539" i="230"/>
  <c r="H539" i="230"/>
  <c r="J538" i="230"/>
  <c r="I538" i="230"/>
  <c r="H538" i="230"/>
  <c r="J537" i="230"/>
  <c r="I537" i="230"/>
  <c r="H537" i="230"/>
  <c r="J536" i="230"/>
  <c r="I536" i="230"/>
  <c r="H536" i="230"/>
  <c r="J535" i="230"/>
  <c r="I535" i="230"/>
  <c r="H535" i="230"/>
  <c r="J534" i="230"/>
  <c r="I534" i="230"/>
  <c r="H534" i="230"/>
  <c r="J533" i="230"/>
  <c r="I533" i="230"/>
  <c r="H533" i="230"/>
  <c r="J532" i="230"/>
  <c r="I532" i="230"/>
  <c r="H532" i="230"/>
  <c r="J530" i="230"/>
  <c r="I530" i="230"/>
  <c r="H530" i="230"/>
  <c r="J529" i="230"/>
  <c r="I529" i="230"/>
  <c r="H529" i="230"/>
  <c r="J528" i="230"/>
  <c r="I528" i="230"/>
  <c r="H528" i="230"/>
  <c r="J531" i="230"/>
  <c r="I531" i="230"/>
  <c r="H531" i="230"/>
  <c r="J527" i="230"/>
  <c r="I527" i="230"/>
  <c r="H527" i="230"/>
  <c r="J526" i="230"/>
  <c r="I526" i="230"/>
  <c r="H526" i="230"/>
  <c r="J525" i="230"/>
  <c r="I525" i="230"/>
  <c r="H525" i="230"/>
  <c r="J524" i="230"/>
  <c r="I524" i="230"/>
  <c r="H524" i="230"/>
  <c r="J523" i="230"/>
  <c r="I523" i="230"/>
  <c r="H523" i="230"/>
  <c r="J522" i="230"/>
  <c r="I522" i="230"/>
  <c r="H522" i="230"/>
  <c r="J521" i="230"/>
  <c r="I521" i="230"/>
  <c r="H521" i="230"/>
  <c r="J520" i="230"/>
  <c r="I520" i="230"/>
  <c r="H520" i="230"/>
  <c r="J519" i="230"/>
  <c r="I519" i="230"/>
  <c r="H519" i="230"/>
  <c r="J518" i="230"/>
  <c r="I518" i="230"/>
  <c r="H518" i="230"/>
  <c r="J517" i="230"/>
  <c r="I517" i="230"/>
  <c r="H517" i="230"/>
  <c r="J516" i="230"/>
  <c r="I516" i="230"/>
  <c r="H516" i="230"/>
  <c r="J515" i="230"/>
  <c r="I515" i="230"/>
  <c r="H515" i="230"/>
  <c r="J514" i="230"/>
  <c r="I514" i="230"/>
  <c r="H514" i="230"/>
  <c r="J513" i="230"/>
  <c r="I513" i="230"/>
  <c r="H513" i="230"/>
  <c r="J512" i="230"/>
  <c r="I512" i="230"/>
  <c r="H512" i="230"/>
  <c r="J511" i="230"/>
  <c r="I511" i="230"/>
  <c r="H511" i="230"/>
  <c r="J510" i="230"/>
  <c r="I510" i="230"/>
  <c r="H510" i="230"/>
  <c r="J509" i="230"/>
  <c r="I509" i="230"/>
  <c r="H509" i="230"/>
  <c r="J508" i="230"/>
  <c r="I508" i="230"/>
  <c r="H508" i="230"/>
  <c r="J507" i="230"/>
  <c r="I507" i="230"/>
  <c r="H507" i="230"/>
  <c r="J506" i="230"/>
  <c r="I506" i="230"/>
  <c r="H506" i="230"/>
  <c r="J505" i="230"/>
  <c r="I505" i="230"/>
  <c r="H505" i="230"/>
  <c r="J504" i="230"/>
  <c r="I504" i="230"/>
  <c r="H504" i="230"/>
  <c r="J503" i="230"/>
  <c r="I503" i="230"/>
  <c r="H503" i="230"/>
  <c r="J502" i="230"/>
  <c r="I502" i="230"/>
  <c r="H502" i="230"/>
  <c r="J501" i="230"/>
  <c r="I501" i="230"/>
  <c r="H501" i="230"/>
  <c r="J500" i="230"/>
  <c r="I500" i="230"/>
  <c r="H500" i="230"/>
  <c r="J499" i="230"/>
  <c r="I499" i="230"/>
  <c r="H499" i="230"/>
  <c r="J498" i="230"/>
  <c r="I498" i="230"/>
  <c r="H498" i="230"/>
  <c r="J497" i="230"/>
  <c r="I497" i="230"/>
  <c r="H497" i="230"/>
  <c r="J496" i="230"/>
  <c r="I496" i="230"/>
  <c r="H496" i="230"/>
  <c r="J495" i="230"/>
  <c r="I495" i="230"/>
  <c r="H495" i="230"/>
  <c r="J494" i="230"/>
  <c r="I494" i="230"/>
  <c r="H494" i="230"/>
  <c r="J493" i="230"/>
  <c r="I493" i="230"/>
  <c r="H493" i="230"/>
  <c r="J492" i="230"/>
  <c r="I492" i="230"/>
  <c r="H492" i="230"/>
  <c r="J491" i="230"/>
  <c r="I491" i="230"/>
  <c r="H491" i="230"/>
  <c r="J490" i="230"/>
  <c r="I490" i="230"/>
  <c r="H490" i="230"/>
  <c r="J489" i="230"/>
  <c r="I489" i="230"/>
  <c r="H489" i="230"/>
  <c r="J488" i="230"/>
  <c r="I488" i="230"/>
  <c r="H488" i="230"/>
  <c r="J487" i="230"/>
  <c r="I487" i="230"/>
  <c r="H487" i="230"/>
  <c r="J486" i="230"/>
  <c r="I486" i="230"/>
  <c r="H486" i="230"/>
  <c r="J485" i="230"/>
  <c r="I485" i="230"/>
  <c r="H485" i="230"/>
  <c r="J484" i="230"/>
  <c r="I484" i="230"/>
  <c r="H484" i="230"/>
  <c r="J483" i="230"/>
  <c r="I483" i="230"/>
  <c r="H483" i="230"/>
  <c r="J482" i="230"/>
  <c r="I482" i="230"/>
  <c r="H482" i="230"/>
  <c r="J481" i="230"/>
  <c r="I481" i="230"/>
  <c r="H481" i="230"/>
  <c r="J480" i="230"/>
  <c r="I480" i="230"/>
  <c r="H480" i="230"/>
  <c r="J479" i="230"/>
  <c r="I479" i="230"/>
  <c r="H479" i="230"/>
  <c r="J478" i="230"/>
  <c r="I478" i="230"/>
  <c r="H478" i="230"/>
  <c r="J477" i="230"/>
  <c r="I477" i="230"/>
  <c r="H477" i="230"/>
  <c r="J476" i="230"/>
  <c r="I476" i="230"/>
  <c r="H476" i="230"/>
  <c r="J475" i="230"/>
  <c r="I475" i="230"/>
  <c r="H475" i="230"/>
  <c r="J474" i="230"/>
  <c r="I474" i="230"/>
  <c r="H474" i="230"/>
  <c r="J473" i="230"/>
  <c r="I473" i="230"/>
  <c r="H473" i="230"/>
  <c r="J472" i="230"/>
  <c r="I472" i="230"/>
  <c r="H472" i="230"/>
  <c r="J471" i="230"/>
  <c r="I471" i="230"/>
  <c r="H471" i="230"/>
  <c r="J470" i="230"/>
  <c r="I470" i="230"/>
  <c r="H470" i="230"/>
  <c r="J469" i="230"/>
  <c r="I469" i="230"/>
  <c r="H469" i="230"/>
  <c r="J468" i="230"/>
  <c r="I468" i="230"/>
  <c r="H468" i="230"/>
  <c r="J467" i="230"/>
  <c r="I467" i="230"/>
  <c r="H467" i="230"/>
  <c r="J466" i="230"/>
  <c r="I466" i="230"/>
  <c r="H466" i="230"/>
  <c r="J465" i="230"/>
  <c r="I465" i="230"/>
  <c r="H465" i="230"/>
  <c r="J464" i="230"/>
  <c r="I464" i="230"/>
  <c r="H464" i="230"/>
  <c r="J463" i="230"/>
  <c r="I463" i="230"/>
  <c r="H463" i="230"/>
  <c r="J462" i="230"/>
  <c r="I462" i="230"/>
  <c r="H462" i="230"/>
  <c r="J461" i="230"/>
  <c r="I461" i="230"/>
  <c r="H461" i="230"/>
  <c r="J460" i="230"/>
  <c r="I460" i="230"/>
  <c r="H460" i="230"/>
  <c r="J459" i="230"/>
  <c r="I459" i="230"/>
  <c r="H459" i="230"/>
  <c r="J458" i="230"/>
  <c r="I458" i="230"/>
  <c r="H458" i="230"/>
  <c r="J457" i="230"/>
  <c r="I457" i="230"/>
  <c r="H457" i="230"/>
  <c r="J456" i="230"/>
  <c r="I456" i="230"/>
  <c r="H456" i="230"/>
  <c r="J455" i="230"/>
  <c r="I455" i="230"/>
  <c r="H455" i="230"/>
  <c r="J454" i="230"/>
  <c r="I454" i="230"/>
  <c r="H454" i="230"/>
  <c r="J453" i="230"/>
  <c r="I453" i="230"/>
  <c r="H453" i="230"/>
  <c r="J452" i="230"/>
  <c r="I452" i="230"/>
  <c r="H452" i="230"/>
  <c r="J451" i="230"/>
  <c r="I451" i="230"/>
  <c r="H451" i="230"/>
  <c r="J450" i="230"/>
  <c r="I450" i="230"/>
  <c r="H450" i="230"/>
  <c r="J449" i="230"/>
  <c r="I449" i="230"/>
  <c r="H449" i="230"/>
  <c r="J448" i="230"/>
  <c r="I448" i="230"/>
  <c r="H448" i="230"/>
  <c r="J447" i="230"/>
  <c r="I447" i="230"/>
  <c r="H447" i="230"/>
  <c r="J446" i="230"/>
  <c r="I446" i="230"/>
  <c r="H446" i="230"/>
  <c r="J445" i="230"/>
  <c r="I445" i="230"/>
  <c r="H445" i="230"/>
  <c r="J444" i="230"/>
  <c r="I444" i="230"/>
  <c r="H444" i="230"/>
  <c r="J443" i="230"/>
  <c r="I443" i="230"/>
  <c r="H443" i="230"/>
  <c r="J442" i="230"/>
  <c r="I442" i="230"/>
  <c r="H442" i="230"/>
  <c r="J441" i="230"/>
  <c r="I441" i="230"/>
  <c r="H441" i="230"/>
  <c r="J440" i="230"/>
  <c r="I440" i="230"/>
  <c r="H440" i="230"/>
  <c r="J439" i="230"/>
  <c r="I439" i="230"/>
  <c r="H439" i="230"/>
  <c r="J438" i="230"/>
  <c r="I438" i="230"/>
  <c r="H438" i="230"/>
  <c r="J437" i="230"/>
  <c r="I437" i="230"/>
  <c r="H437" i="230"/>
  <c r="J436" i="230"/>
  <c r="I436" i="230"/>
  <c r="H436" i="230"/>
  <c r="J435" i="230"/>
  <c r="I435" i="230"/>
  <c r="H435" i="230"/>
  <c r="J434" i="230"/>
  <c r="I434" i="230"/>
  <c r="H434" i="230"/>
  <c r="J433" i="230"/>
  <c r="I433" i="230"/>
  <c r="H433" i="230"/>
  <c r="J432" i="230"/>
  <c r="I432" i="230"/>
  <c r="H432" i="230"/>
  <c r="J431" i="230"/>
  <c r="I431" i="230"/>
  <c r="H431" i="230"/>
  <c r="J430" i="230"/>
  <c r="I430" i="230"/>
  <c r="H430" i="230"/>
  <c r="J429" i="230"/>
  <c r="I429" i="230"/>
  <c r="H429" i="230"/>
  <c r="J428" i="230"/>
  <c r="I428" i="230"/>
  <c r="H428" i="230"/>
  <c r="J427" i="230"/>
  <c r="I427" i="230"/>
  <c r="H427" i="230"/>
  <c r="J426" i="230"/>
  <c r="I426" i="230"/>
  <c r="H426" i="230"/>
  <c r="J425" i="230"/>
  <c r="I425" i="230"/>
  <c r="H425" i="230"/>
  <c r="J424" i="230"/>
  <c r="I424" i="230"/>
  <c r="H424" i="230"/>
  <c r="J423" i="230"/>
  <c r="I423" i="230"/>
  <c r="H423" i="230"/>
  <c r="J422" i="230"/>
  <c r="I422" i="230"/>
  <c r="H422" i="230"/>
  <c r="J421" i="230"/>
  <c r="I421" i="230"/>
  <c r="H421" i="230"/>
  <c r="J420" i="230"/>
  <c r="I420" i="230"/>
  <c r="H420" i="230"/>
  <c r="J419" i="230"/>
  <c r="I419" i="230"/>
  <c r="H419" i="230"/>
  <c r="J418" i="230"/>
  <c r="I418" i="230"/>
  <c r="H418" i="230"/>
  <c r="J417" i="230"/>
  <c r="I417" i="230"/>
  <c r="H417" i="230"/>
  <c r="J416" i="230"/>
  <c r="I416" i="230"/>
  <c r="H416" i="230"/>
  <c r="J415" i="230"/>
  <c r="I415" i="230"/>
  <c r="H415" i="230"/>
  <c r="J414" i="230"/>
  <c r="I414" i="230"/>
  <c r="H414" i="230"/>
  <c r="J413" i="230"/>
  <c r="I413" i="230"/>
  <c r="H413" i="230"/>
  <c r="J412" i="230"/>
  <c r="I412" i="230"/>
  <c r="H412" i="230"/>
  <c r="J411" i="230"/>
  <c r="I411" i="230"/>
  <c r="H411" i="230"/>
  <c r="J410" i="230"/>
  <c r="I410" i="230"/>
  <c r="H410" i="230"/>
  <c r="J409" i="230"/>
  <c r="I409" i="230"/>
  <c r="H409" i="230"/>
  <c r="J408" i="230"/>
  <c r="I408" i="230"/>
  <c r="H408" i="230"/>
  <c r="J407" i="230"/>
  <c r="I407" i="230"/>
  <c r="H407" i="230"/>
  <c r="J406" i="230"/>
  <c r="I406" i="230"/>
  <c r="H406" i="230"/>
  <c r="J405" i="230"/>
  <c r="I405" i="230"/>
  <c r="H405" i="230"/>
  <c r="J404" i="230"/>
  <c r="I404" i="230"/>
  <c r="H404" i="230"/>
  <c r="J403" i="230"/>
  <c r="I403" i="230"/>
  <c r="H403" i="230"/>
  <c r="J402" i="230"/>
  <c r="I402" i="230"/>
  <c r="H402" i="230"/>
  <c r="J401" i="230"/>
  <c r="I401" i="230"/>
  <c r="H401" i="230"/>
  <c r="J400" i="230"/>
  <c r="I400" i="230"/>
  <c r="H400" i="230"/>
  <c r="J399" i="230"/>
  <c r="I399" i="230"/>
  <c r="H399" i="230"/>
  <c r="J398" i="230"/>
  <c r="I398" i="230"/>
  <c r="H398" i="230"/>
  <c r="J397" i="230"/>
  <c r="I397" i="230"/>
  <c r="H397" i="230"/>
  <c r="J396" i="230"/>
  <c r="I396" i="230"/>
  <c r="H396" i="230"/>
  <c r="J395" i="230"/>
  <c r="I395" i="230"/>
  <c r="H395" i="230"/>
  <c r="J394" i="230"/>
  <c r="I394" i="230"/>
  <c r="H394" i="230"/>
  <c r="J393" i="230"/>
  <c r="I393" i="230"/>
  <c r="H393" i="230"/>
  <c r="J392" i="230"/>
  <c r="I392" i="230"/>
  <c r="H392" i="230"/>
  <c r="J391" i="230"/>
  <c r="I391" i="230"/>
  <c r="H391" i="230"/>
  <c r="J390" i="230"/>
  <c r="I390" i="230"/>
  <c r="H390" i="230"/>
  <c r="J389" i="230"/>
  <c r="I389" i="230"/>
  <c r="H389" i="230"/>
  <c r="J388" i="230"/>
  <c r="I388" i="230"/>
  <c r="H388" i="230"/>
  <c r="J387" i="230"/>
  <c r="I387" i="230"/>
  <c r="H387" i="230"/>
  <c r="J386" i="230"/>
  <c r="I386" i="230"/>
  <c r="H386" i="230"/>
  <c r="J385" i="230"/>
  <c r="I385" i="230"/>
  <c r="H385" i="230"/>
  <c r="J384" i="230"/>
  <c r="I384" i="230"/>
  <c r="H384" i="230"/>
  <c r="J383" i="230"/>
  <c r="I383" i="230"/>
  <c r="H383" i="230"/>
  <c r="J382" i="230"/>
  <c r="I382" i="230"/>
  <c r="H382" i="230"/>
  <c r="J381" i="230"/>
  <c r="I381" i="230"/>
  <c r="H381" i="230"/>
  <c r="J380" i="230"/>
  <c r="I380" i="230"/>
  <c r="H380" i="230"/>
  <c r="J379" i="230"/>
  <c r="I379" i="230"/>
  <c r="H379" i="230"/>
  <c r="J378" i="230"/>
  <c r="I378" i="230"/>
  <c r="H378" i="230"/>
  <c r="J377" i="230"/>
  <c r="I377" i="230"/>
  <c r="H377" i="230"/>
  <c r="J376" i="230"/>
  <c r="I376" i="230"/>
  <c r="H376" i="230"/>
  <c r="J375" i="230"/>
  <c r="I375" i="230"/>
  <c r="H375" i="230"/>
  <c r="J374" i="230"/>
  <c r="I374" i="230"/>
  <c r="H374" i="230"/>
  <c r="J373" i="230"/>
  <c r="I373" i="230"/>
  <c r="H373" i="230"/>
  <c r="J372" i="230"/>
  <c r="I372" i="230"/>
  <c r="H372" i="230"/>
  <c r="J371" i="230"/>
  <c r="I371" i="230"/>
  <c r="H371" i="230"/>
  <c r="J370" i="230"/>
  <c r="I370" i="230"/>
  <c r="H370" i="230"/>
  <c r="J369" i="230"/>
  <c r="I369" i="230"/>
  <c r="H369" i="230"/>
  <c r="J368" i="230"/>
  <c r="I368" i="230"/>
  <c r="H368" i="230"/>
  <c r="J367" i="230"/>
  <c r="I367" i="230"/>
  <c r="H367" i="230"/>
  <c r="J366" i="230"/>
  <c r="I366" i="230"/>
  <c r="H366" i="230"/>
  <c r="J365" i="230"/>
  <c r="I365" i="230"/>
  <c r="H365" i="230"/>
  <c r="J364" i="230"/>
  <c r="I364" i="230"/>
  <c r="H364" i="230"/>
  <c r="J363" i="230"/>
  <c r="I363" i="230"/>
  <c r="H363" i="230"/>
  <c r="J362" i="230"/>
  <c r="I362" i="230"/>
  <c r="H362" i="230"/>
  <c r="J361" i="230"/>
  <c r="I361" i="230"/>
  <c r="H361" i="230"/>
  <c r="J360" i="230"/>
  <c r="I360" i="230"/>
  <c r="H360" i="230"/>
  <c r="J359" i="230"/>
  <c r="I359" i="230"/>
  <c r="H359" i="230"/>
  <c r="J358" i="230"/>
  <c r="I358" i="230"/>
  <c r="H358" i="230"/>
  <c r="J357" i="230"/>
  <c r="I357" i="230"/>
  <c r="H357" i="230"/>
  <c r="J356" i="230"/>
  <c r="I356" i="230"/>
  <c r="H356" i="230"/>
  <c r="J355" i="230"/>
  <c r="I355" i="230"/>
  <c r="H355" i="230"/>
  <c r="J354" i="230"/>
  <c r="I354" i="230"/>
  <c r="H354" i="230"/>
  <c r="J353" i="230"/>
  <c r="I353" i="230"/>
  <c r="H353" i="230"/>
  <c r="J352" i="230"/>
  <c r="I352" i="230"/>
  <c r="H352" i="230"/>
  <c r="J351" i="230"/>
  <c r="I351" i="230"/>
  <c r="H351" i="230"/>
  <c r="J350" i="230"/>
  <c r="I350" i="230"/>
  <c r="H350" i="230"/>
  <c r="J349" i="230"/>
  <c r="I349" i="230"/>
  <c r="H349" i="230"/>
  <c r="J348" i="230"/>
  <c r="I348" i="230"/>
  <c r="H348" i="230"/>
  <c r="J347" i="230"/>
  <c r="I347" i="230"/>
  <c r="H347" i="230"/>
  <c r="J346" i="230"/>
  <c r="I346" i="230"/>
  <c r="H346" i="230"/>
  <c r="J345" i="230"/>
  <c r="I345" i="230"/>
  <c r="H345" i="230"/>
  <c r="J344" i="230"/>
  <c r="I344" i="230"/>
  <c r="H344" i="230"/>
  <c r="J343" i="230"/>
  <c r="I343" i="230"/>
  <c r="H343" i="230"/>
  <c r="J342" i="230"/>
  <c r="I342" i="230"/>
  <c r="H342" i="230"/>
  <c r="J341" i="230"/>
  <c r="I341" i="230"/>
  <c r="H341" i="230"/>
  <c r="J340" i="230"/>
  <c r="I340" i="230"/>
  <c r="H340" i="230"/>
  <c r="J339" i="230"/>
  <c r="I339" i="230"/>
  <c r="H339" i="230"/>
  <c r="J338" i="230"/>
  <c r="I338" i="230"/>
  <c r="H338" i="230"/>
  <c r="J337" i="230"/>
  <c r="I337" i="230"/>
  <c r="H337" i="230"/>
  <c r="J336" i="230"/>
  <c r="I336" i="230"/>
  <c r="H336" i="230"/>
  <c r="J335" i="230"/>
  <c r="I335" i="230"/>
  <c r="H335" i="230"/>
  <c r="J334" i="230"/>
  <c r="I334" i="230"/>
  <c r="H334" i="230"/>
  <c r="J333" i="230"/>
  <c r="I333" i="230"/>
  <c r="H333" i="230"/>
  <c r="J332" i="230"/>
  <c r="I332" i="230"/>
  <c r="H332" i="230"/>
  <c r="J331" i="230"/>
  <c r="I331" i="230"/>
  <c r="H331" i="230"/>
  <c r="J330" i="230"/>
  <c r="I330" i="230"/>
  <c r="H330" i="230"/>
  <c r="J329" i="230"/>
  <c r="I329" i="230"/>
  <c r="H329" i="230"/>
  <c r="J328" i="230"/>
  <c r="I328" i="230"/>
  <c r="H328" i="230"/>
  <c r="J327" i="230"/>
  <c r="I327" i="230"/>
  <c r="H327" i="230"/>
  <c r="J326" i="230"/>
  <c r="I326" i="230"/>
  <c r="H326" i="230"/>
  <c r="J325" i="230"/>
  <c r="I325" i="230"/>
  <c r="H325" i="230"/>
  <c r="J324" i="230"/>
  <c r="I324" i="230"/>
  <c r="H324" i="230"/>
  <c r="J323" i="230"/>
  <c r="I323" i="230"/>
  <c r="H323" i="230"/>
  <c r="J322" i="230"/>
  <c r="I322" i="230"/>
  <c r="H322" i="230"/>
  <c r="J321" i="230"/>
  <c r="I321" i="230"/>
  <c r="H321" i="230"/>
  <c r="J320" i="230"/>
  <c r="I320" i="230"/>
  <c r="H320" i="230"/>
  <c r="J319" i="230"/>
  <c r="I319" i="230"/>
  <c r="H319" i="230"/>
  <c r="J318" i="230"/>
  <c r="I318" i="230"/>
  <c r="H318" i="230"/>
  <c r="J317" i="230"/>
  <c r="I317" i="230"/>
  <c r="H317" i="230"/>
  <c r="J316" i="230"/>
  <c r="I316" i="230"/>
  <c r="H316" i="230"/>
  <c r="J315" i="230"/>
  <c r="I315" i="230"/>
  <c r="H315" i="230"/>
  <c r="J314" i="230"/>
  <c r="I314" i="230"/>
  <c r="H314" i="230"/>
  <c r="J313" i="230"/>
  <c r="I313" i="230"/>
  <c r="H313" i="230"/>
  <c r="J312" i="230"/>
  <c r="I312" i="230"/>
  <c r="H312" i="230"/>
  <c r="J311" i="230"/>
  <c r="I311" i="230"/>
  <c r="H311" i="230"/>
  <c r="J310" i="230"/>
  <c r="I310" i="230"/>
  <c r="H310" i="230"/>
  <c r="J309" i="230"/>
  <c r="I309" i="230"/>
  <c r="H309" i="230"/>
  <c r="J308" i="230"/>
  <c r="I308" i="230"/>
  <c r="H308" i="230"/>
  <c r="J307" i="230"/>
  <c r="I307" i="230"/>
  <c r="H307" i="230"/>
  <c r="J306" i="230"/>
  <c r="I306" i="230"/>
  <c r="H306" i="230"/>
  <c r="J305" i="230"/>
  <c r="I305" i="230"/>
  <c r="H305" i="230"/>
  <c r="J304" i="230"/>
  <c r="I304" i="230"/>
  <c r="H304" i="230"/>
  <c r="J303" i="230"/>
  <c r="I303" i="230"/>
  <c r="H303" i="230"/>
  <c r="J302" i="230"/>
  <c r="I302" i="230"/>
  <c r="H302" i="230"/>
  <c r="J301" i="230"/>
  <c r="I301" i="230"/>
  <c r="H301" i="230"/>
  <c r="J300" i="230"/>
  <c r="I300" i="230"/>
  <c r="H300" i="230"/>
  <c r="J299" i="230"/>
  <c r="I299" i="230"/>
  <c r="H299" i="230"/>
  <c r="J298" i="230"/>
  <c r="I298" i="230"/>
  <c r="H298" i="230"/>
  <c r="J297" i="230"/>
  <c r="I297" i="230"/>
  <c r="H297" i="230"/>
  <c r="J296" i="230"/>
  <c r="I296" i="230"/>
  <c r="H296" i="230"/>
  <c r="J295" i="230"/>
  <c r="I295" i="230"/>
  <c r="H295" i="230"/>
  <c r="J294" i="230"/>
  <c r="I294" i="230"/>
  <c r="H294" i="230"/>
  <c r="J293" i="230"/>
  <c r="I293" i="230"/>
  <c r="H293" i="230"/>
  <c r="J292" i="230"/>
  <c r="I292" i="230"/>
  <c r="H292" i="230"/>
  <c r="J291" i="230"/>
  <c r="I291" i="230"/>
  <c r="H291" i="230"/>
  <c r="J290" i="230"/>
  <c r="I290" i="230"/>
  <c r="H290" i="230"/>
  <c r="J289" i="230"/>
  <c r="I289" i="230"/>
  <c r="H289" i="230"/>
  <c r="J288" i="230"/>
  <c r="I288" i="230"/>
  <c r="H288" i="230"/>
  <c r="J287" i="230"/>
  <c r="I287" i="230"/>
  <c r="H287" i="230"/>
  <c r="J286" i="230"/>
  <c r="I286" i="230"/>
  <c r="H286" i="230"/>
  <c r="J285" i="230"/>
  <c r="I285" i="230"/>
  <c r="H285" i="230"/>
  <c r="J284" i="230"/>
  <c r="I284" i="230"/>
  <c r="H284" i="230"/>
  <c r="J283" i="230"/>
  <c r="I283" i="230"/>
  <c r="H283" i="230"/>
  <c r="J282" i="230"/>
  <c r="I282" i="230"/>
  <c r="H282" i="230"/>
  <c r="J281" i="230"/>
  <c r="I281" i="230"/>
  <c r="H281" i="230"/>
  <c r="J280" i="230"/>
  <c r="I280" i="230"/>
  <c r="H280" i="230"/>
  <c r="J279" i="230"/>
  <c r="I279" i="230"/>
  <c r="H279" i="230"/>
  <c r="J278" i="230"/>
  <c r="I278" i="230"/>
  <c r="H278" i="230"/>
  <c r="J277" i="230"/>
  <c r="I277" i="230"/>
  <c r="H277" i="230"/>
  <c r="J276" i="230"/>
  <c r="I276" i="230"/>
  <c r="H276" i="230"/>
  <c r="J275" i="230"/>
  <c r="I275" i="230"/>
  <c r="H275" i="230"/>
  <c r="J274" i="230"/>
  <c r="I274" i="230"/>
  <c r="H274" i="230"/>
  <c r="J273" i="230"/>
  <c r="I273" i="230"/>
  <c r="H273" i="230"/>
  <c r="J272" i="230"/>
  <c r="I272" i="230"/>
  <c r="H272" i="230"/>
  <c r="J271" i="230"/>
  <c r="I271" i="230"/>
  <c r="H271" i="230"/>
  <c r="J270" i="230"/>
  <c r="I270" i="230"/>
  <c r="H270" i="230"/>
  <c r="J269" i="230"/>
  <c r="I269" i="230"/>
  <c r="H269" i="230"/>
  <c r="J268" i="230"/>
  <c r="I268" i="230"/>
  <c r="H268" i="230"/>
  <c r="J267" i="230"/>
  <c r="I267" i="230"/>
  <c r="H267" i="230"/>
  <c r="J266" i="230"/>
  <c r="I266" i="230"/>
  <c r="H266" i="230"/>
  <c r="J265" i="230"/>
  <c r="I265" i="230"/>
  <c r="H265" i="230"/>
  <c r="J264" i="230"/>
  <c r="I264" i="230"/>
  <c r="H264" i="230"/>
  <c r="J263" i="230"/>
  <c r="I263" i="230"/>
  <c r="H263" i="230"/>
  <c r="J262" i="230"/>
  <c r="I262" i="230"/>
  <c r="H262" i="230"/>
  <c r="J261" i="230"/>
  <c r="I261" i="230"/>
  <c r="H261" i="230"/>
  <c r="J260" i="230"/>
  <c r="I260" i="230"/>
  <c r="H260" i="230"/>
  <c r="J259" i="230"/>
  <c r="I259" i="230"/>
  <c r="H259" i="230"/>
  <c r="J258" i="230"/>
  <c r="I258" i="230"/>
  <c r="H258" i="230"/>
  <c r="J257" i="230"/>
  <c r="I257" i="230"/>
  <c r="H257" i="230"/>
  <c r="J256" i="230"/>
  <c r="I256" i="230"/>
  <c r="H256" i="230"/>
  <c r="J255" i="230"/>
  <c r="I255" i="230"/>
  <c r="H255" i="230"/>
  <c r="J254" i="230"/>
  <c r="I254" i="230"/>
  <c r="H254" i="230"/>
  <c r="J253" i="230"/>
  <c r="I253" i="230"/>
  <c r="H253" i="230"/>
  <c r="J252" i="230"/>
  <c r="I252" i="230"/>
  <c r="H252" i="230"/>
  <c r="J251" i="230"/>
  <c r="I251" i="230"/>
  <c r="H251" i="230"/>
  <c r="J250" i="230"/>
  <c r="I250" i="230"/>
  <c r="H250" i="230"/>
  <c r="J249" i="230"/>
  <c r="I249" i="230"/>
  <c r="H249" i="230"/>
  <c r="J248" i="230"/>
  <c r="I248" i="230"/>
  <c r="H248" i="230"/>
  <c r="J247" i="230"/>
  <c r="I247" i="230"/>
  <c r="H247" i="230"/>
  <c r="J246" i="230"/>
  <c r="I246" i="230"/>
  <c r="H246" i="230"/>
  <c r="J245" i="230"/>
  <c r="I245" i="230"/>
  <c r="H245" i="230"/>
  <c r="J244" i="230"/>
  <c r="I244" i="230"/>
  <c r="H244" i="230"/>
  <c r="J243" i="230"/>
  <c r="I243" i="230"/>
  <c r="H243" i="230"/>
  <c r="J242" i="230"/>
  <c r="I242" i="230"/>
  <c r="H242" i="230"/>
  <c r="J241" i="230"/>
  <c r="I241" i="230"/>
  <c r="H241" i="230"/>
  <c r="J240" i="230"/>
  <c r="I240" i="230"/>
  <c r="H240" i="230"/>
  <c r="J239" i="230"/>
  <c r="I239" i="230"/>
  <c r="H239" i="230"/>
  <c r="J238" i="230"/>
  <c r="I238" i="230"/>
  <c r="H238" i="230"/>
  <c r="J237" i="230"/>
  <c r="I237" i="230"/>
  <c r="H237" i="230"/>
  <c r="J236" i="230"/>
  <c r="I236" i="230"/>
  <c r="H236" i="230"/>
  <c r="J235" i="230"/>
  <c r="I235" i="230"/>
  <c r="H235" i="230"/>
  <c r="J234" i="230"/>
  <c r="I234" i="230"/>
  <c r="H234" i="230"/>
  <c r="J233" i="230"/>
  <c r="I233" i="230"/>
  <c r="H233" i="230"/>
  <c r="J232" i="230"/>
  <c r="I232" i="230"/>
  <c r="H232" i="230"/>
  <c r="J231" i="230"/>
  <c r="I231" i="230"/>
  <c r="H231" i="230"/>
  <c r="J230" i="230"/>
  <c r="I230" i="230"/>
  <c r="H230" i="230"/>
  <c r="J229" i="230"/>
  <c r="I229" i="230"/>
  <c r="H229" i="230"/>
  <c r="J228" i="230"/>
  <c r="I228" i="230"/>
  <c r="H228" i="230"/>
  <c r="J227" i="230"/>
  <c r="I227" i="230"/>
  <c r="H227" i="230"/>
  <c r="J226" i="230"/>
  <c r="I226" i="230"/>
  <c r="H226" i="230"/>
  <c r="J225" i="230"/>
  <c r="I225" i="230"/>
  <c r="H225" i="230"/>
  <c r="J224" i="230"/>
  <c r="I224" i="230"/>
  <c r="H224" i="230"/>
  <c r="J223" i="230"/>
  <c r="I223" i="230"/>
  <c r="H223" i="230"/>
  <c r="J222" i="230"/>
  <c r="I222" i="230"/>
  <c r="H222" i="230"/>
  <c r="J221" i="230"/>
  <c r="I221" i="230"/>
  <c r="H221" i="230"/>
  <c r="J220" i="230"/>
  <c r="I220" i="230"/>
  <c r="H220" i="230"/>
  <c r="J219" i="230"/>
  <c r="I219" i="230"/>
  <c r="H219" i="230"/>
  <c r="J218" i="230"/>
  <c r="I218" i="230"/>
  <c r="H218" i="230"/>
  <c r="J217" i="230"/>
  <c r="I217" i="230"/>
  <c r="H217" i="230"/>
  <c r="J216" i="230"/>
  <c r="I216" i="230"/>
  <c r="H216" i="230"/>
  <c r="J215" i="230"/>
  <c r="I215" i="230"/>
  <c r="H215" i="230"/>
  <c r="J214" i="230"/>
  <c r="I214" i="230"/>
  <c r="H214" i="230"/>
  <c r="J213" i="230"/>
  <c r="I213" i="230"/>
  <c r="H213" i="230"/>
  <c r="J212" i="230"/>
  <c r="I212" i="230"/>
  <c r="H212" i="230"/>
  <c r="J211" i="230"/>
  <c r="I211" i="230"/>
  <c r="H211" i="230"/>
  <c r="J210" i="230"/>
  <c r="I210" i="230"/>
  <c r="H210" i="230"/>
  <c r="J209" i="230"/>
  <c r="I209" i="230"/>
  <c r="H209" i="230"/>
  <c r="J208" i="230"/>
  <c r="I208" i="230"/>
  <c r="H208" i="230"/>
  <c r="J207" i="230"/>
  <c r="I207" i="230"/>
  <c r="H207" i="230"/>
  <c r="J206" i="230"/>
  <c r="I206" i="230"/>
  <c r="H206" i="230"/>
  <c r="J205" i="230"/>
  <c r="I205" i="230"/>
  <c r="H205" i="230"/>
  <c r="J204" i="230"/>
  <c r="I204" i="230"/>
  <c r="H204" i="230"/>
  <c r="J203" i="230"/>
  <c r="I203" i="230"/>
  <c r="H203" i="230"/>
  <c r="J202" i="230"/>
  <c r="I202" i="230"/>
  <c r="H202" i="230"/>
  <c r="J201" i="230"/>
  <c r="I201" i="230"/>
  <c r="H201" i="230"/>
  <c r="J200" i="230"/>
  <c r="I200" i="230"/>
  <c r="H200" i="230"/>
  <c r="J199" i="230"/>
  <c r="I199" i="230"/>
  <c r="H199" i="230"/>
  <c r="J198" i="230"/>
  <c r="I198" i="230"/>
  <c r="H198" i="230"/>
  <c r="J197" i="230"/>
  <c r="I197" i="230"/>
  <c r="H197" i="230"/>
  <c r="J196" i="230"/>
  <c r="I196" i="230"/>
  <c r="H196" i="230"/>
  <c r="J195" i="230"/>
  <c r="I195" i="230"/>
  <c r="H195" i="230"/>
  <c r="J194" i="230"/>
  <c r="I194" i="230"/>
  <c r="H194" i="230"/>
  <c r="J193" i="230"/>
  <c r="I193" i="230"/>
  <c r="H193" i="230"/>
  <c r="J192" i="230"/>
  <c r="I192" i="230"/>
  <c r="H192" i="230"/>
  <c r="J191" i="230"/>
  <c r="I191" i="230"/>
  <c r="H191" i="230"/>
  <c r="J190" i="230"/>
  <c r="I190" i="230"/>
  <c r="H190" i="230"/>
  <c r="J189" i="230"/>
  <c r="I189" i="230"/>
  <c r="H189" i="230"/>
  <c r="J188" i="230"/>
  <c r="I188" i="230"/>
  <c r="H188" i="230"/>
  <c r="J187" i="230"/>
  <c r="I187" i="230"/>
  <c r="H187" i="230"/>
  <c r="J186" i="230"/>
  <c r="I186" i="230"/>
  <c r="H186" i="230"/>
  <c r="J185" i="230"/>
  <c r="I185" i="230"/>
  <c r="H185" i="230"/>
  <c r="J184" i="230"/>
  <c r="I184" i="230"/>
  <c r="H184" i="230"/>
  <c r="J183" i="230"/>
  <c r="I183" i="230"/>
  <c r="H183" i="230"/>
  <c r="J182" i="230"/>
  <c r="I182" i="230"/>
  <c r="H182" i="230"/>
  <c r="J181" i="230"/>
  <c r="I181" i="230"/>
  <c r="H181" i="230"/>
  <c r="J180" i="230"/>
  <c r="I180" i="230"/>
  <c r="H180" i="230"/>
  <c r="J179" i="230"/>
  <c r="I179" i="230"/>
  <c r="H179" i="230"/>
  <c r="J178" i="230"/>
  <c r="I178" i="230"/>
  <c r="H178" i="230"/>
  <c r="J177" i="230"/>
  <c r="I177" i="230"/>
  <c r="H177" i="230"/>
  <c r="J176" i="230"/>
  <c r="I176" i="230"/>
  <c r="H176" i="230"/>
  <c r="J175" i="230"/>
  <c r="I175" i="230"/>
  <c r="H175" i="230"/>
  <c r="J174" i="230"/>
  <c r="I174" i="230"/>
  <c r="H174" i="230"/>
  <c r="J173" i="230"/>
  <c r="I173" i="230"/>
  <c r="H173" i="230"/>
  <c r="J172" i="230"/>
  <c r="I172" i="230"/>
  <c r="H172" i="230"/>
  <c r="J171" i="230"/>
  <c r="I171" i="230"/>
  <c r="H171" i="230"/>
  <c r="J170" i="230"/>
  <c r="I170" i="230"/>
  <c r="H170" i="230"/>
  <c r="J169" i="230"/>
  <c r="I169" i="230"/>
  <c r="H169" i="230"/>
  <c r="J168" i="230"/>
  <c r="I168" i="230"/>
  <c r="H168" i="230"/>
  <c r="J167" i="230"/>
  <c r="I167" i="230"/>
  <c r="H167" i="230"/>
  <c r="J166" i="230"/>
  <c r="I166" i="230"/>
  <c r="H166" i="230"/>
  <c r="J165" i="230"/>
  <c r="I165" i="230"/>
  <c r="H165" i="230"/>
  <c r="J164" i="230"/>
  <c r="I164" i="230"/>
  <c r="H164" i="230"/>
  <c r="J163" i="230"/>
  <c r="I163" i="230"/>
  <c r="H163" i="230"/>
  <c r="J162" i="230"/>
  <c r="I162" i="230"/>
  <c r="H162" i="230"/>
  <c r="J161" i="230"/>
  <c r="I161" i="230"/>
  <c r="H161" i="230"/>
  <c r="J160" i="230"/>
  <c r="I160" i="230"/>
  <c r="H160" i="230"/>
  <c r="J159" i="230"/>
  <c r="I159" i="230"/>
  <c r="H159" i="230"/>
  <c r="J158" i="230"/>
  <c r="I158" i="230"/>
  <c r="H158" i="230"/>
  <c r="J157" i="230"/>
  <c r="I157" i="230"/>
  <c r="H157" i="230"/>
  <c r="J156" i="230"/>
  <c r="I156" i="230"/>
  <c r="H156" i="230"/>
  <c r="J155" i="230"/>
  <c r="I155" i="230"/>
  <c r="H155" i="230"/>
  <c r="J154" i="230"/>
  <c r="I154" i="230"/>
  <c r="H154" i="230"/>
  <c r="J153" i="230"/>
  <c r="I153" i="230"/>
  <c r="H153" i="230"/>
  <c r="J152" i="230"/>
  <c r="I152" i="230"/>
  <c r="H152" i="230"/>
  <c r="J151" i="230"/>
  <c r="I151" i="230"/>
  <c r="H151" i="230"/>
  <c r="J150" i="230"/>
  <c r="I150" i="230"/>
  <c r="H150" i="230"/>
  <c r="J149" i="230"/>
  <c r="I149" i="230"/>
  <c r="H149" i="230"/>
  <c r="J148" i="230"/>
  <c r="I148" i="230"/>
  <c r="H148" i="230"/>
  <c r="J147" i="230"/>
  <c r="I147" i="230"/>
  <c r="H147" i="230"/>
  <c r="J146" i="230"/>
  <c r="I146" i="230"/>
  <c r="H146" i="230"/>
  <c r="J145" i="230"/>
  <c r="I145" i="230"/>
  <c r="H145" i="230"/>
  <c r="J144" i="230"/>
  <c r="I144" i="230"/>
  <c r="H144" i="230"/>
  <c r="J143" i="230"/>
  <c r="I143" i="230"/>
  <c r="H143" i="230"/>
  <c r="J142" i="230"/>
  <c r="I142" i="230"/>
  <c r="H142" i="230"/>
  <c r="J141" i="230"/>
  <c r="I141" i="230"/>
  <c r="H141" i="230"/>
  <c r="J140" i="230"/>
  <c r="I140" i="230"/>
  <c r="H140" i="230"/>
  <c r="J139" i="230"/>
  <c r="I139" i="230"/>
  <c r="H139" i="230"/>
  <c r="J138" i="230"/>
  <c r="I138" i="230"/>
  <c r="H138" i="230"/>
  <c r="J137" i="230"/>
  <c r="I137" i="230"/>
  <c r="H137" i="230"/>
  <c r="J136" i="230"/>
  <c r="I136" i="230"/>
  <c r="H136" i="230"/>
  <c r="J135" i="230"/>
  <c r="I135" i="230"/>
  <c r="H135" i="230"/>
  <c r="J134" i="230"/>
  <c r="I134" i="230"/>
  <c r="H134" i="230"/>
  <c r="J133" i="230"/>
  <c r="I133" i="230"/>
  <c r="H133" i="230"/>
  <c r="J132" i="230"/>
  <c r="I132" i="230"/>
  <c r="H132" i="230"/>
  <c r="J131" i="230"/>
  <c r="I131" i="230"/>
  <c r="H131" i="230"/>
  <c r="J130" i="230"/>
  <c r="I130" i="230"/>
  <c r="H130" i="230"/>
  <c r="J129" i="230"/>
  <c r="I129" i="230"/>
  <c r="H129" i="230"/>
  <c r="J128" i="230"/>
  <c r="I128" i="230"/>
  <c r="H128" i="230"/>
  <c r="J127" i="230"/>
  <c r="I127" i="230"/>
  <c r="H127" i="230"/>
  <c r="J126" i="230"/>
  <c r="I126" i="230"/>
  <c r="H126" i="230"/>
  <c r="J125" i="230"/>
  <c r="I125" i="230"/>
  <c r="H125" i="230"/>
  <c r="J124" i="230"/>
  <c r="I124" i="230"/>
  <c r="H124" i="230"/>
  <c r="J123" i="230"/>
  <c r="I123" i="230"/>
  <c r="H123" i="230"/>
  <c r="J122" i="230"/>
  <c r="I122" i="230"/>
  <c r="H122" i="230"/>
  <c r="J121" i="230"/>
  <c r="I121" i="230"/>
  <c r="H121" i="230"/>
  <c r="J120" i="230"/>
  <c r="I120" i="230"/>
  <c r="H120" i="230"/>
  <c r="J119" i="230"/>
  <c r="I119" i="230"/>
  <c r="H119" i="230"/>
  <c r="J118" i="230"/>
  <c r="I118" i="230"/>
  <c r="H118" i="230"/>
  <c r="J117" i="230"/>
  <c r="I117" i="230"/>
  <c r="H117" i="230"/>
  <c r="J116" i="230"/>
  <c r="I116" i="230"/>
  <c r="H116" i="230"/>
  <c r="J115" i="230"/>
  <c r="I115" i="230"/>
  <c r="H115" i="230"/>
  <c r="J114" i="230"/>
  <c r="I114" i="230"/>
  <c r="H114" i="230"/>
  <c r="J113" i="230"/>
  <c r="I113" i="230"/>
  <c r="H113" i="230"/>
  <c r="J112" i="230"/>
  <c r="I112" i="230"/>
  <c r="H112" i="230"/>
  <c r="J111" i="230"/>
  <c r="I111" i="230"/>
  <c r="H111" i="230"/>
  <c r="J110" i="230"/>
  <c r="I110" i="230"/>
  <c r="H110" i="230"/>
  <c r="J109" i="230"/>
  <c r="I109" i="230"/>
  <c r="H109" i="230"/>
  <c r="J108" i="230"/>
  <c r="I108" i="230"/>
  <c r="H108" i="230"/>
  <c r="J107" i="230"/>
  <c r="I107" i="230"/>
  <c r="H107" i="230"/>
  <c r="J106" i="230"/>
  <c r="I106" i="230"/>
  <c r="H106" i="230"/>
  <c r="J105" i="230"/>
  <c r="I105" i="230"/>
  <c r="H105" i="230"/>
  <c r="J104" i="230"/>
  <c r="I104" i="230"/>
  <c r="H104" i="230"/>
  <c r="J103" i="230"/>
  <c r="I103" i="230"/>
  <c r="H103" i="230"/>
  <c r="J102" i="230"/>
  <c r="I102" i="230"/>
  <c r="H102" i="230"/>
  <c r="J101" i="230"/>
  <c r="I101" i="230"/>
  <c r="H101" i="230"/>
  <c r="J100" i="230"/>
  <c r="I100" i="230"/>
  <c r="H100" i="230"/>
  <c r="J99" i="230"/>
  <c r="I99" i="230"/>
  <c r="H99" i="230"/>
  <c r="J98" i="230"/>
  <c r="I98" i="230"/>
  <c r="H98" i="230"/>
  <c r="J97" i="230"/>
  <c r="I97" i="230"/>
  <c r="H97" i="230"/>
  <c r="J96" i="230"/>
  <c r="I96" i="230"/>
  <c r="H96" i="230"/>
  <c r="J95" i="230"/>
  <c r="I95" i="230"/>
  <c r="H95" i="230"/>
  <c r="J94" i="230"/>
  <c r="I94" i="230"/>
  <c r="H94" i="230"/>
  <c r="J93" i="230"/>
  <c r="I93" i="230"/>
  <c r="H93" i="230"/>
  <c r="J92" i="230"/>
  <c r="I92" i="230"/>
  <c r="H92" i="230"/>
  <c r="J91" i="230"/>
  <c r="I91" i="230"/>
  <c r="H91" i="230"/>
  <c r="J90" i="230"/>
  <c r="I90" i="230"/>
  <c r="H90" i="230"/>
  <c r="J89" i="230"/>
  <c r="I89" i="230"/>
  <c r="H89" i="230"/>
  <c r="J88" i="230"/>
  <c r="I88" i="230"/>
  <c r="H88" i="230"/>
  <c r="J87" i="230"/>
  <c r="I87" i="230"/>
  <c r="H87" i="230"/>
  <c r="J86" i="230"/>
  <c r="I86" i="230"/>
  <c r="H86" i="230"/>
  <c r="J85" i="230"/>
  <c r="I85" i="230"/>
  <c r="H85" i="230"/>
  <c r="J84" i="230"/>
  <c r="I84" i="230"/>
  <c r="H84" i="230"/>
  <c r="J83" i="230"/>
  <c r="I83" i="230"/>
  <c r="H83" i="230"/>
  <c r="J82" i="230"/>
  <c r="I82" i="230"/>
  <c r="H82" i="230"/>
  <c r="J81" i="230"/>
  <c r="I81" i="230"/>
  <c r="H81" i="230"/>
  <c r="J80" i="230"/>
  <c r="I80" i="230"/>
  <c r="H80" i="230"/>
  <c r="J79" i="230"/>
  <c r="I79" i="230"/>
  <c r="H79" i="230"/>
  <c r="J78" i="230"/>
  <c r="I78" i="230"/>
  <c r="H78" i="230"/>
  <c r="J77" i="230"/>
  <c r="I77" i="230"/>
  <c r="H77" i="230"/>
  <c r="J76" i="230"/>
  <c r="I76" i="230"/>
  <c r="H76" i="230"/>
  <c r="J75" i="230"/>
  <c r="I75" i="230"/>
  <c r="H75" i="230"/>
  <c r="J74" i="230"/>
  <c r="I74" i="230"/>
  <c r="H74" i="230"/>
  <c r="J73" i="230"/>
  <c r="I73" i="230"/>
  <c r="H73" i="230"/>
  <c r="J72" i="230"/>
  <c r="I72" i="230"/>
  <c r="H72" i="230"/>
  <c r="J71" i="230"/>
  <c r="I71" i="230"/>
  <c r="H71" i="230"/>
  <c r="J70" i="230"/>
  <c r="I70" i="230"/>
  <c r="H70" i="230"/>
  <c r="J69" i="230"/>
  <c r="I69" i="230"/>
  <c r="H69" i="230"/>
  <c r="J68" i="230"/>
  <c r="I68" i="230"/>
  <c r="H68" i="230"/>
  <c r="J67" i="230"/>
  <c r="I67" i="230"/>
  <c r="H67" i="230"/>
  <c r="J66" i="230"/>
  <c r="I66" i="230"/>
  <c r="H66" i="230"/>
  <c r="J65" i="230"/>
  <c r="I65" i="230"/>
  <c r="H65" i="230"/>
  <c r="J64" i="230"/>
  <c r="I64" i="230"/>
  <c r="H64" i="230"/>
  <c r="J63" i="230"/>
  <c r="I63" i="230"/>
  <c r="H63" i="230"/>
  <c r="J62" i="230"/>
  <c r="I62" i="230"/>
  <c r="H62" i="230"/>
  <c r="J61" i="230"/>
  <c r="I61" i="230"/>
  <c r="H61" i="230"/>
  <c r="J60" i="230"/>
  <c r="I60" i="230"/>
  <c r="H60" i="230"/>
  <c r="J59" i="230"/>
  <c r="I59" i="230"/>
  <c r="H59" i="230"/>
  <c r="J58" i="230"/>
  <c r="I58" i="230"/>
  <c r="H58" i="230"/>
  <c r="J57" i="230"/>
  <c r="I57" i="230"/>
  <c r="H57" i="230"/>
  <c r="J56" i="230"/>
  <c r="I56" i="230"/>
  <c r="H56" i="230"/>
  <c r="J55" i="230"/>
  <c r="I55" i="230"/>
  <c r="H55" i="230"/>
  <c r="J54" i="230"/>
  <c r="I54" i="230"/>
  <c r="H54" i="230"/>
  <c r="J53" i="230"/>
  <c r="I53" i="230"/>
  <c r="H53" i="230"/>
  <c r="J52" i="230"/>
  <c r="I52" i="230"/>
  <c r="H52" i="230"/>
  <c r="J51" i="230"/>
  <c r="I51" i="230"/>
  <c r="H51" i="230"/>
  <c r="J50" i="230"/>
  <c r="I50" i="230"/>
  <c r="H50" i="230"/>
  <c r="J49" i="230"/>
  <c r="I49" i="230"/>
  <c r="H49" i="230"/>
  <c r="J48" i="230"/>
  <c r="I48" i="230"/>
  <c r="H48" i="230"/>
  <c r="J47" i="230"/>
  <c r="I47" i="230"/>
  <c r="H47" i="230"/>
  <c r="J46" i="230"/>
  <c r="I46" i="230"/>
  <c r="H46" i="230"/>
  <c r="J45" i="230"/>
  <c r="I45" i="230"/>
  <c r="H45" i="230"/>
  <c r="J44" i="230"/>
  <c r="I44" i="230"/>
  <c r="H44" i="230"/>
  <c r="J43" i="230"/>
  <c r="I43" i="230"/>
  <c r="H43" i="230"/>
  <c r="J42" i="230"/>
  <c r="I42" i="230"/>
  <c r="H42" i="230"/>
  <c r="J41" i="230"/>
  <c r="I41" i="230"/>
  <c r="H41" i="230"/>
  <c r="J40" i="230"/>
  <c r="I40" i="230"/>
  <c r="H40" i="230"/>
  <c r="J39" i="230"/>
  <c r="I39" i="230"/>
  <c r="H39" i="230"/>
  <c r="J38" i="230"/>
  <c r="I38" i="230"/>
  <c r="H38" i="230"/>
  <c r="J37" i="230"/>
  <c r="I37" i="230"/>
  <c r="H37" i="230"/>
  <c r="J36" i="230"/>
  <c r="I36" i="230"/>
  <c r="H36" i="230"/>
  <c r="J35" i="230"/>
  <c r="I35" i="230"/>
  <c r="H35" i="230"/>
  <c r="J34" i="230"/>
  <c r="I34" i="230"/>
  <c r="H34" i="230"/>
  <c r="J33" i="230"/>
  <c r="I33" i="230"/>
  <c r="H33" i="230"/>
  <c r="J32" i="230"/>
  <c r="I32" i="230"/>
  <c r="H32" i="230"/>
  <c r="J31" i="230"/>
  <c r="I31" i="230"/>
  <c r="H31" i="230"/>
  <c r="J30" i="230"/>
  <c r="I30" i="230"/>
  <c r="H30" i="230"/>
  <c r="J29" i="230"/>
  <c r="I29" i="230"/>
  <c r="H29" i="230"/>
  <c r="J28" i="230"/>
  <c r="I28" i="230"/>
  <c r="H28" i="230"/>
  <c r="J27" i="230"/>
  <c r="I27" i="230"/>
  <c r="H27" i="230"/>
  <c r="J26" i="230"/>
  <c r="I26" i="230"/>
  <c r="H26" i="230"/>
  <c r="J25" i="230"/>
  <c r="I25" i="230"/>
  <c r="H25" i="230"/>
  <c r="J24" i="230"/>
  <c r="I24" i="230"/>
  <c r="H24" i="230"/>
  <c r="J23" i="230"/>
  <c r="I23" i="230"/>
  <c r="H23" i="230"/>
  <c r="J22" i="230"/>
  <c r="I22" i="230"/>
  <c r="H22" i="230"/>
  <c r="J21" i="230"/>
  <c r="I21" i="230"/>
  <c r="H21" i="230"/>
  <c r="J20" i="230"/>
  <c r="I20" i="230"/>
  <c r="H20" i="230"/>
  <c r="J19" i="230"/>
  <c r="I19" i="230"/>
  <c r="H19" i="230"/>
  <c r="J18" i="230"/>
  <c r="I18" i="230"/>
  <c r="H18" i="230"/>
  <c r="J17" i="230"/>
  <c r="I17" i="230"/>
  <c r="H17" i="230"/>
  <c r="J16" i="230"/>
  <c r="I16" i="230"/>
  <c r="H16" i="230"/>
  <c r="J15" i="230"/>
  <c r="I15" i="230"/>
  <c r="H15" i="230"/>
  <c r="J14" i="230"/>
  <c r="I14" i="230"/>
  <c r="H14" i="230"/>
  <c r="J13" i="230"/>
  <c r="I13" i="230"/>
  <c r="H13" i="230"/>
  <c r="G500" i="201" l="1"/>
  <c r="F500" i="201"/>
  <c r="E500" i="201"/>
  <c r="D500" i="201" a="1"/>
  <c r="D500" i="201" s="1"/>
  <c r="G499" i="201"/>
  <c r="F499" i="201"/>
  <c r="E499" i="201"/>
  <c r="D499" i="201" a="1"/>
  <c r="D499" i="201" s="1"/>
  <c r="G498" i="201"/>
  <c r="F498" i="201"/>
  <c r="E498" i="201"/>
  <c r="D498" i="201" a="1"/>
  <c r="D498" i="201" s="1"/>
  <c r="G497" i="201"/>
  <c r="F497" i="201"/>
  <c r="E497" i="201"/>
  <c r="D497" i="201" a="1"/>
  <c r="D497" i="201" s="1"/>
  <c r="G496" i="201"/>
  <c r="F496" i="201"/>
  <c r="E496" i="201"/>
  <c r="D496" i="201" a="1"/>
  <c r="D496" i="201" s="1"/>
  <c r="G495" i="201"/>
  <c r="F495" i="201"/>
  <c r="E495" i="201"/>
  <c r="D495" i="201" a="1"/>
  <c r="D495" i="201" s="1"/>
  <c r="G494" i="201"/>
  <c r="F494" i="201"/>
  <c r="E494" i="201"/>
  <c r="D494" i="201" a="1"/>
  <c r="D494" i="201" s="1"/>
  <c r="G493" i="201"/>
  <c r="F493" i="201"/>
  <c r="E493" i="201"/>
  <c r="D493" i="201" a="1"/>
  <c r="D493" i="201" s="1"/>
  <c r="G492" i="201"/>
  <c r="F492" i="201"/>
  <c r="E492" i="201"/>
  <c r="D492" i="201" a="1"/>
  <c r="D492" i="201" s="1"/>
  <c r="G491" i="201"/>
  <c r="F491" i="201"/>
  <c r="E491" i="201"/>
  <c r="D491" i="201" a="1"/>
  <c r="D491" i="201" s="1"/>
  <c r="G490" i="201"/>
  <c r="F490" i="201"/>
  <c r="E490" i="201"/>
  <c r="D490" i="201" a="1"/>
  <c r="D490" i="201" s="1"/>
  <c r="G489" i="201"/>
  <c r="F489" i="201"/>
  <c r="E489" i="201"/>
  <c r="D489" i="201" a="1"/>
  <c r="D489" i="201" s="1"/>
  <c r="G488" i="201"/>
  <c r="F488" i="201"/>
  <c r="E488" i="201"/>
  <c r="D488" i="201" a="1"/>
  <c r="D488" i="201" s="1"/>
  <c r="G487" i="201"/>
  <c r="F487" i="201"/>
  <c r="E487" i="201"/>
  <c r="D487" i="201" a="1"/>
  <c r="D487" i="201" s="1"/>
  <c r="G486" i="201"/>
  <c r="F486" i="201"/>
  <c r="E486" i="201"/>
  <c r="D486" i="201" a="1"/>
  <c r="D486" i="201" s="1"/>
  <c r="G485" i="201"/>
  <c r="F485" i="201"/>
  <c r="E485" i="201"/>
  <c r="D485" i="201" a="1"/>
  <c r="D485" i="201" s="1"/>
  <c r="G484" i="201"/>
  <c r="F484" i="201"/>
  <c r="E484" i="201"/>
  <c r="D484" i="201" a="1"/>
  <c r="D484" i="201" s="1"/>
  <c r="G483" i="201"/>
  <c r="F483" i="201"/>
  <c r="E483" i="201"/>
  <c r="D483" i="201" a="1"/>
  <c r="D483" i="201" s="1"/>
  <c r="G482" i="201"/>
  <c r="F482" i="201"/>
  <c r="E482" i="201"/>
  <c r="D482" i="201" a="1"/>
  <c r="D482" i="201" s="1"/>
  <c r="G481" i="201"/>
  <c r="F481" i="201"/>
  <c r="E481" i="201"/>
  <c r="D481" i="201" a="1"/>
  <c r="D481" i="201" s="1"/>
  <c r="G480" i="201"/>
  <c r="F480" i="201"/>
  <c r="E480" i="201"/>
  <c r="D480" i="201" a="1"/>
  <c r="D480" i="201" s="1"/>
  <c r="G479" i="201"/>
  <c r="F479" i="201"/>
  <c r="E479" i="201"/>
  <c r="D479" i="201" a="1"/>
  <c r="D479" i="201" s="1"/>
  <c r="G478" i="201"/>
  <c r="F478" i="201"/>
  <c r="E478" i="201"/>
  <c r="D478" i="201" a="1"/>
  <c r="D478" i="201" s="1"/>
  <c r="G477" i="201"/>
  <c r="F477" i="201"/>
  <c r="E477" i="201"/>
  <c r="D477" i="201" a="1"/>
  <c r="D477" i="201" s="1"/>
  <c r="G476" i="201"/>
  <c r="F476" i="201"/>
  <c r="E476" i="201"/>
  <c r="D476" i="201" a="1"/>
  <c r="D476" i="201" s="1"/>
  <c r="G475" i="201"/>
  <c r="F475" i="201"/>
  <c r="E475" i="201"/>
  <c r="D475" i="201" a="1"/>
  <c r="D475" i="201" s="1"/>
  <c r="G474" i="201"/>
  <c r="F474" i="201"/>
  <c r="E474" i="201"/>
  <c r="D474" i="201" a="1"/>
  <c r="D474" i="201" s="1"/>
  <c r="G473" i="201"/>
  <c r="F473" i="201"/>
  <c r="E473" i="201"/>
  <c r="D473" i="201" a="1"/>
  <c r="D473" i="201" s="1"/>
  <c r="G472" i="201"/>
  <c r="F472" i="201"/>
  <c r="E472" i="201"/>
  <c r="D472" i="201" a="1"/>
  <c r="D472" i="201" s="1"/>
  <c r="G471" i="201"/>
  <c r="F471" i="201"/>
  <c r="E471" i="201"/>
  <c r="D471" i="201" a="1"/>
  <c r="D471" i="201" s="1"/>
  <c r="G470" i="201"/>
  <c r="F470" i="201"/>
  <c r="E470" i="201"/>
  <c r="D470" i="201" a="1"/>
  <c r="D470" i="201" s="1"/>
  <c r="G469" i="201"/>
  <c r="F469" i="201"/>
  <c r="E469" i="201"/>
  <c r="D469" i="201" a="1"/>
  <c r="D469" i="201" s="1"/>
  <c r="G468" i="201"/>
  <c r="F468" i="201"/>
  <c r="E468" i="201"/>
  <c r="D468" i="201" a="1"/>
  <c r="D468" i="201" s="1"/>
  <c r="G467" i="201"/>
  <c r="F467" i="201"/>
  <c r="E467" i="201"/>
  <c r="D467" i="201" a="1"/>
  <c r="D467" i="201" s="1"/>
  <c r="G466" i="201"/>
  <c r="F466" i="201"/>
  <c r="E466" i="201"/>
  <c r="D466" i="201" a="1"/>
  <c r="D466" i="201" s="1"/>
  <c r="G465" i="201"/>
  <c r="F465" i="201"/>
  <c r="E465" i="201"/>
  <c r="D465" i="201" a="1"/>
  <c r="D465" i="201" s="1"/>
  <c r="G464" i="201"/>
  <c r="F464" i="201"/>
  <c r="E464" i="201"/>
  <c r="D464" i="201" a="1"/>
  <c r="D464" i="201" s="1"/>
  <c r="G463" i="201"/>
  <c r="F463" i="201"/>
  <c r="E463" i="201"/>
  <c r="D463" i="201" a="1"/>
  <c r="D463" i="201" s="1"/>
  <c r="G462" i="201"/>
  <c r="F462" i="201"/>
  <c r="E462" i="201"/>
  <c r="D462" i="201" a="1"/>
  <c r="D462" i="201" s="1"/>
  <c r="G461" i="201"/>
  <c r="F461" i="201"/>
  <c r="E461" i="201"/>
  <c r="D461" i="201" a="1"/>
  <c r="D461" i="201" s="1"/>
  <c r="G460" i="201"/>
  <c r="F460" i="201"/>
  <c r="E460" i="201"/>
  <c r="D460" i="201" a="1"/>
  <c r="D460" i="201" s="1"/>
  <c r="G459" i="201"/>
  <c r="F459" i="201"/>
  <c r="E459" i="201"/>
  <c r="D459" i="201" a="1"/>
  <c r="D459" i="201" s="1"/>
  <c r="G458" i="201"/>
  <c r="F458" i="201"/>
  <c r="E458" i="201"/>
  <c r="D458" i="201" a="1"/>
  <c r="D458" i="201" s="1"/>
  <c r="G457" i="201"/>
  <c r="F457" i="201"/>
  <c r="E457" i="201"/>
  <c r="D457" i="201" a="1"/>
  <c r="D457" i="201" s="1"/>
  <c r="G456" i="201"/>
  <c r="F456" i="201"/>
  <c r="E456" i="201"/>
  <c r="D456" i="201" a="1"/>
  <c r="D456" i="201" s="1"/>
  <c r="G455" i="201"/>
  <c r="F455" i="201"/>
  <c r="E455" i="201"/>
  <c r="D455" i="201" a="1"/>
  <c r="D455" i="201" s="1"/>
  <c r="G454" i="201"/>
  <c r="F454" i="201"/>
  <c r="E454" i="201"/>
  <c r="D454" i="201" a="1"/>
  <c r="D454" i="201" s="1"/>
  <c r="G453" i="201"/>
  <c r="F453" i="201"/>
  <c r="E453" i="201"/>
  <c r="D453" i="201" a="1"/>
  <c r="D453" i="201" s="1"/>
  <c r="G452" i="201"/>
  <c r="F452" i="201"/>
  <c r="E452" i="201"/>
  <c r="D452" i="201" a="1"/>
  <c r="D452" i="201" s="1"/>
  <c r="G451" i="201"/>
  <c r="F451" i="201"/>
  <c r="E451" i="201"/>
  <c r="D451" i="201" a="1"/>
  <c r="D451" i="201" s="1"/>
  <c r="G450" i="201"/>
  <c r="F450" i="201"/>
  <c r="E450" i="201"/>
  <c r="D450" i="201" a="1"/>
  <c r="D450" i="201" s="1"/>
  <c r="G449" i="201"/>
  <c r="F449" i="201"/>
  <c r="E449" i="201"/>
  <c r="D449" i="201" a="1"/>
  <c r="D449" i="201" s="1"/>
  <c r="G448" i="201"/>
  <c r="F448" i="201"/>
  <c r="E448" i="201"/>
  <c r="D448" i="201" a="1"/>
  <c r="D448" i="201" s="1"/>
  <c r="G447" i="201"/>
  <c r="F447" i="201"/>
  <c r="E447" i="201"/>
  <c r="D447" i="201" a="1"/>
  <c r="D447" i="201" s="1"/>
  <c r="G446" i="201"/>
  <c r="F446" i="201"/>
  <c r="E446" i="201"/>
  <c r="D446" i="201" a="1"/>
  <c r="D446" i="201" s="1"/>
  <c r="G445" i="201"/>
  <c r="F445" i="201"/>
  <c r="E445" i="201"/>
  <c r="D445" i="201" a="1"/>
  <c r="D445" i="201" s="1"/>
  <c r="G444" i="201"/>
  <c r="F444" i="201"/>
  <c r="E444" i="201"/>
  <c r="D444" i="201" a="1"/>
  <c r="D444" i="201" s="1"/>
  <c r="G443" i="201"/>
  <c r="F443" i="201"/>
  <c r="E443" i="201"/>
  <c r="D443" i="201" a="1"/>
  <c r="D443" i="201" s="1"/>
  <c r="G442" i="201"/>
  <c r="F442" i="201"/>
  <c r="E442" i="201"/>
  <c r="D442" i="201" a="1"/>
  <c r="D442" i="201" s="1"/>
  <c r="G441" i="201"/>
  <c r="F441" i="201"/>
  <c r="E441" i="201"/>
  <c r="D441" i="201" a="1"/>
  <c r="D441" i="201" s="1"/>
  <c r="G440" i="201"/>
  <c r="F440" i="201"/>
  <c r="E440" i="201"/>
  <c r="D440" i="201" a="1"/>
  <c r="D440" i="201" s="1"/>
  <c r="G439" i="201"/>
  <c r="F439" i="201"/>
  <c r="E439" i="201"/>
  <c r="D439" i="201" a="1"/>
  <c r="D439" i="201" s="1"/>
  <c r="G438" i="201"/>
  <c r="F438" i="201"/>
  <c r="E438" i="201"/>
  <c r="D438" i="201" a="1"/>
  <c r="D438" i="201" s="1"/>
  <c r="G437" i="201"/>
  <c r="F437" i="201"/>
  <c r="E437" i="201"/>
  <c r="D437" i="201" a="1"/>
  <c r="D437" i="201" s="1"/>
  <c r="G436" i="201"/>
  <c r="F436" i="201"/>
  <c r="E436" i="201"/>
  <c r="D436" i="201" a="1"/>
  <c r="D436" i="201" s="1"/>
  <c r="G435" i="201"/>
  <c r="F435" i="201"/>
  <c r="E435" i="201"/>
  <c r="D435" i="201" a="1"/>
  <c r="D435" i="201" s="1"/>
  <c r="G434" i="201"/>
  <c r="F434" i="201"/>
  <c r="E434" i="201"/>
  <c r="D434" i="201" a="1"/>
  <c r="D434" i="201" s="1"/>
  <c r="G433" i="201"/>
  <c r="F433" i="201"/>
  <c r="E433" i="201"/>
  <c r="D433" i="201" a="1"/>
  <c r="D433" i="201" s="1"/>
  <c r="G432" i="201"/>
  <c r="F432" i="201"/>
  <c r="E432" i="201"/>
  <c r="D432" i="201" a="1"/>
  <c r="D432" i="201" s="1"/>
  <c r="G431" i="201"/>
  <c r="F431" i="201"/>
  <c r="E431" i="201"/>
  <c r="D431" i="201" a="1"/>
  <c r="D431" i="201" s="1"/>
  <c r="G430" i="201"/>
  <c r="F430" i="201"/>
  <c r="E430" i="201"/>
  <c r="D430" i="201" a="1"/>
  <c r="D430" i="201" s="1"/>
  <c r="G429" i="201"/>
  <c r="F429" i="201"/>
  <c r="E429" i="201"/>
  <c r="D429" i="201" a="1"/>
  <c r="D429" i="201" s="1"/>
  <c r="G428" i="201"/>
  <c r="F428" i="201"/>
  <c r="E428" i="201"/>
  <c r="D428" i="201" a="1"/>
  <c r="D428" i="201" s="1"/>
  <c r="G427" i="201"/>
  <c r="F427" i="201"/>
  <c r="E427" i="201"/>
  <c r="D427" i="201" a="1"/>
  <c r="D427" i="201" s="1"/>
  <c r="G426" i="201"/>
  <c r="F426" i="201"/>
  <c r="E426" i="201"/>
  <c r="D426" i="201" a="1"/>
  <c r="D426" i="201" s="1"/>
  <c r="G425" i="201"/>
  <c r="F425" i="201"/>
  <c r="E425" i="201"/>
  <c r="D425" i="201" a="1"/>
  <c r="D425" i="201" s="1"/>
  <c r="G424" i="201"/>
  <c r="F424" i="201"/>
  <c r="E424" i="201"/>
  <c r="D424" i="201" a="1"/>
  <c r="D424" i="201" s="1"/>
  <c r="G423" i="201"/>
  <c r="F423" i="201"/>
  <c r="E423" i="201"/>
  <c r="D423" i="201" a="1"/>
  <c r="D423" i="201" s="1"/>
  <c r="G422" i="201"/>
  <c r="F422" i="201"/>
  <c r="E422" i="201"/>
  <c r="D422" i="201" a="1"/>
  <c r="D422" i="201" s="1"/>
  <c r="G421" i="201"/>
  <c r="F421" i="201"/>
  <c r="E421" i="201"/>
  <c r="D421" i="201" a="1"/>
  <c r="D421" i="201" s="1"/>
  <c r="G420" i="201"/>
  <c r="F420" i="201"/>
  <c r="E420" i="201"/>
  <c r="D420" i="201" a="1"/>
  <c r="D420" i="201" s="1"/>
  <c r="G419" i="201"/>
  <c r="F419" i="201"/>
  <c r="E419" i="201"/>
  <c r="D419" i="201" a="1"/>
  <c r="D419" i="201" s="1"/>
  <c r="G418" i="201"/>
  <c r="F418" i="201"/>
  <c r="E418" i="201"/>
  <c r="D418" i="201" a="1"/>
  <c r="D418" i="201" s="1"/>
  <c r="G417" i="201"/>
  <c r="F417" i="201"/>
  <c r="E417" i="201"/>
  <c r="D417" i="201" a="1"/>
  <c r="D417" i="201" s="1"/>
  <c r="G416" i="201"/>
  <c r="F416" i="201"/>
  <c r="E416" i="201"/>
  <c r="D416" i="201" a="1"/>
  <c r="D416" i="201" s="1"/>
  <c r="G415" i="201"/>
  <c r="F415" i="201"/>
  <c r="E415" i="201"/>
  <c r="D415" i="201" a="1"/>
  <c r="D415" i="201" s="1"/>
  <c r="G414" i="201"/>
  <c r="F414" i="201"/>
  <c r="E414" i="201"/>
  <c r="D414" i="201" a="1"/>
  <c r="D414" i="201" s="1"/>
  <c r="G413" i="201"/>
  <c r="F413" i="201"/>
  <c r="E413" i="201"/>
  <c r="D413" i="201" a="1"/>
  <c r="D413" i="201" s="1"/>
  <c r="G412" i="201"/>
  <c r="F412" i="201"/>
  <c r="E412" i="201"/>
  <c r="D412" i="201" a="1"/>
  <c r="D412" i="201" s="1"/>
  <c r="G411" i="201"/>
  <c r="F411" i="201"/>
  <c r="E411" i="201"/>
  <c r="D411" i="201" a="1"/>
  <c r="D411" i="201" s="1"/>
  <c r="G410" i="201"/>
  <c r="F410" i="201"/>
  <c r="E410" i="201"/>
  <c r="D410" i="201" a="1"/>
  <c r="D410" i="201" s="1"/>
  <c r="G409" i="201"/>
  <c r="F409" i="201"/>
  <c r="E409" i="201"/>
  <c r="D409" i="201" a="1"/>
  <c r="D409" i="201" s="1"/>
  <c r="G408" i="201"/>
  <c r="F408" i="201"/>
  <c r="E408" i="201"/>
  <c r="D408" i="201" a="1"/>
  <c r="D408" i="201" s="1"/>
  <c r="G407" i="201"/>
  <c r="F407" i="201"/>
  <c r="E407" i="201"/>
  <c r="D407" i="201" a="1"/>
  <c r="D407" i="201" s="1"/>
  <c r="G406" i="201"/>
  <c r="F406" i="201"/>
  <c r="E406" i="201"/>
  <c r="D406" i="201" a="1"/>
  <c r="D406" i="201" s="1"/>
  <c r="G405" i="201"/>
  <c r="F405" i="201"/>
  <c r="E405" i="201"/>
  <c r="D405" i="201" a="1"/>
  <c r="D405" i="201" s="1"/>
  <c r="G404" i="201"/>
  <c r="F404" i="201"/>
  <c r="E404" i="201"/>
  <c r="D404" i="201" a="1"/>
  <c r="D404" i="201" s="1"/>
  <c r="G403" i="201"/>
  <c r="F403" i="201"/>
  <c r="E403" i="201"/>
  <c r="D403" i="201" a="1"/>
  <c r="D403" i="201" s="1"/>
  <c r="G402" i="201"/>
  <c r="F402" i="201"/>
  <c r="E402" i="201"/>
  <c r="D402" i="201" a="1"/>
  <c r="D402" i="201" s="1"/>
  <c r="G401" i="201"/>
  <c r="F401" i="201"/>
  <c r="E401" i="201"/>
  <c r="D401" i="201" a="1"/>
  <c r="D401" i="201" s="1"/>
  <c r="G400" i="201"/>
  <c r="F400" i="201"/>
  <c r="E400" i="201"/>
  <c r="D400" i="201" a="1"/>
  <c r="D400" i="201" s="1"/>
  <c r="G399" i="201"/>
  <c r="F399" i="201"/>
  <c r="E399" i="201"/>
  <c r="D399" i="201" a="1"/>
  <c r="D399" i="201" s="1"/>
  <c r="G398" i="201"/>
  <c r="F398" i="201"/>
  <c r="E398" i="201"/>
  <c r="D398" i="201" a="1"/>
  <c r="D398" i="201" s="1"/>
  <c r="G397" i="201"/>
  <c r="F397" i="201"/>
  <c r="E397" i="201"/>
  <c r="D397" i="201" a="1"/>
  <c r="D397" i="201" s="1"/>
  <c r="G396" i="201"/>
  <c r="F396" i="201"/>
  <c r="E396" i="201"/>
  <c r="D396" i="201" a="1"/>
  <c r="D396" i="201" s="1"/>
  <c r="G395" i="201"/>
  <c r="F395" i="201"/>
  <c r="E395" i="201"/>
  <c r="D395" i="201" a="1"/>
  <c r="D395" i="201" s="1"/>
  <c r="G394" i="201"/>
  <c r="F394" i="201"/>
  <c r="E394" i="201"/>
  <c r="D394" i="201" a="1"/>
  <c r="D394" i="201" s="1"/>
  <c r="G393" i="201"/>
  <c r="F393" i="201"/>
  <c r="E393" i="201"/>
  <c r="D393" i="201" a="1"/>
  <c r="D393" i="201" s="1"/>
  <c r="G392" i="201"/>
  <c r="F392" i="201"/>
  <c r="E392" i="201"/>
  <c r="D392" i="201" a="1"/>
  <c r="D392" i="201" s="1"/>
  <c r="G391" i="201"/>
  <c r="F391" i="201"/>
  <c r="E391" i="201"/>
  <c r="D391" i="201" a="1"/>
  <c r="D391" i="201" s="1"/>
  <c r="G390" i="201"/>
  <c r="F390" i="201"/>
  <c r="E390" i="201"/>
  <c r="D390" i="201" a="1"/>
  <c r="D390" i="201" s="1"/>
  <c r="G389" i="201"/>
  <c r="F389" i="201"/>
  <c r="E389" i="201"/>
  <c r="D389" i="201" a="1"/>
  <c r="D389" i="201" s="1"/>
  <c r="G388" i="201"/>
  <c r="F388" i="201"/>
  <c r="E388" i="201"/>
  <c r="D388" i="201" a="1"/>
  <c r="D388" i="201" s="1"/>
  <c r="G387" i="201"/>
  <c r="F387" i="201"/>
  <c r="E387" i="201"/>
  <c r="D387" i="201" a="1"/>
  <c r="D387" i="201" s="1"/>
  <c r="G386" i="201"/>
  <c r="F386" i="201"/>
  <c r="E386" i="201"/>
  <c r="D386" i="201" a="1"/>
  <c r="D386" i="201" s="1"/>
  <c r="G385" i="201"/>
  <c r="F385" i="201"/>
  <c r="E385" i="201"/>
  <c r="D385" i="201" a="1"/>
  <c r="D385" i="201" s="1"/>
  <c r="G384" i="201"/>
  <c r="F384" i="201"/>
  <c r="E384" i="201"/>
  <c r="D384" i="201" a="1"/>
  <c r="D384" i="201" s="1"/>
  <c r="G383" i="201"/>
  <c r="F383" i="201"/>
  <c r="E383" i="201"/>
  <c r="D383" i="201" a="1"/>
  <c r="D383" i="201" s="1"/>
  <c r="G382" i="201"/>
  <c r="F382" i="201"/>
  <c r="E382" i="201"/>
  <c r="D382" i="201" a="1"/>
  <c r="D382" i="201" s="1"/>
  <c r="G381" i="201"/>
  <c r="F381" i="201"/>
  <c r="E381" i="201"/>
  <c r="D381" i="201" a="1"/>
  <c r="D381" i="201" s="1"/>
  <c r="G380" i="201"/>
  <c r="F380" i="201"/>
  <c r="E380" i="201"/>
  <c r="D380" i="201" a="1"/>
  <c r="D380" i="201" s="1"/>
  <c r="G379" i="201"/>
  <c r="F379" i="201"/>
  <c r="E379" i="201"/>
  <c r="D379" i="201" a="1"/>
  <c r="D379" i="201" s="1"/>
  <c r="G378" i="201"/>
  <c r="F378" i="201"/>
  <c r="E378" i="201"/>
  <c r="D378" i="201" a="1"/>
  <c r="D378" i="201" s="1"/>
  <c r="G377" i="201"/>
  <c r="F377" i="201"/>
  <c r="E377" i="201"/>
  <c r="D377" i="201" a="1"/>
  <c r="D377" i="201" s="1"/>
  <c r="G376" i="201"/>
  <c r="F376" i="201"/>
  <c r="E376" i="201"/>
  <c r="D376" i="201" a="1"/>
  <c r="D376" i="201" s="1"/>
  <c r="G375" i="201"/>
  <c r="F375" i="201"/>
  <c r="E375" i="201"/>
  <c r="D375" i="201" a="1"/>
  <c r="D375" i="201" s="1"/>
  <c r="G374" i="201"/>
  <c r="F374" i="201"/>
  <c r="E374" i="201"/>
  <c r="D374" i="201" a="1"/>
  <c r="D374" i="201" s="1"/>
  <c r="G373" i="201"/>
  <c r="F373" i="201"/>
  <c r="E373" i="201"/>
  <c r="D373" i="201" a="1"/>
  <c r="D373" i="201" s="1"/>
  <c r="G372" i="201"/>
  <c r="F372" i="201"/>
  <c r="E372" i="201"/>
  <c r="D372" i="201" a="1"/>
  <c r="D372" i="201" s="1"/>
  <c r="G371" i="201"/>
  <c r="F371" i="201"/>
  <c r="E371" i="201"/>
  <c r="D371" i="201" a="1"/>
  <c r="D371" i="201" s="1"/>
  <c r="G370" i="201"/>
  <c r="F370" i="201"/>
  <c r="E370" i="201"/>
  <c r="D370" i="201" a="1"/>
  <c r="D370" i="201" s="1"/>
  <c r="G369" i="201"/>
  <c r="F369" i="201"/>
  <c r="E369" i="201"/>
  <c r="D369" i="201" a="1"/>
  <c r="D369" i="201" s="1"/>
  <c r="G368" i="201"/>
  <c r="F368" i="201"/>
  <c r="E368" i="201"/>
  <c r="D368" i="201" a="1"/>
  <c r="D368" i="201" s="1"/>
  <c r="G367" i="201"/>
  <c r="F367" i="201"/>
  <c r="E367" i="201"/>
  <c r="D367" i="201" a="1"/>
  <c r="D367" i="201" s="1"/>
  <c r="G366" i="201"/>
  <c r="F366" i="201"/>
  <c r="E366" i="201"/>
  <c r="D366" i="201" a="1"/>
  <c r="D366" i="201" s="1"/>
  <c r="G365" i="201"/>
  <c r="F365" i="201"/>
  <c r="E365" i="201"/>
  <c r="D365" i="201" a="1"/>
  <c r="D365" i="201" s="1"/>
  <c r="G364" i="201"/>
  <c r="F364" i="201"/>
  <c r="E364" i="201"/>
  <c r="D364" i="201" a="1"/>
  <c r="D364" i="201" s="1"/>
  <c r="G363" i="201"/>
  <c r="F363" i="201"/>
  <c r="E363" i="201"/>
  <c r="D363" i="201" a="1"/>
  <c r="D363" i="201" s="1"/>
  <c r="G362" i="201"/>
  <c r="F362" i="201"/>
  <c r="E362" i="201"/>
  <c r="D362" i="201" a="1"/>
  <c r="D362" i="201" s="1"/>
  <c r="G361" i="201"/>
  <c r="F361" i="201"/>
  <c r="E361" i="201"/>
  <c r="D361" i="201" a="1"/>
  <c r="D361" i="201" s="1"/>
  <c r="G360" i="201"/>
  <c r="F360" i="201"/>
  <c r="E360" i="201"/>
  <c r="D360" i="201" a="1"/>
  <c r="D360" i="201" s="1"/>
  <c r="G359" i="201"/>
  <c r="F359" i="201"/>
  <c r="E359" i="201"/>
  <c r="D359" i="201" a="1"/>
  <c r="D359" i="201" s="1"/>
  <c r="G358" i="201"/>
  <c r="F358" i="201"/>
  <c r="E358" i="201"/>
  <c r="D358" i="201" a="1"/>
  <c r="D358" i="201" s="1"/>
  <c r="G357" i="201"/>
  <c r="F357" i="201"/>
  <c r="E357" i="201"/>
  <c r="D357" i="201" a="1"/>
  <c r="D357" i="201" s="1"/>
  <c r="G356" i="201"/>
  <c r="F356" i="201"/>
  <c r="E356" i="201"/>
  <c r="D356" i="201" a="1"/>
  <c r="D356" i="201" s="1"/>
  <c r="G355" i="201"/>
  <c r="F355" i="201"/>
  <c r="E355" i="201"/>
  <c r="D355" i="201" a="1"/>
  <c r="D355" i="201" s="1"/>
  <c r="G354" i="201"/>
  <c r="F354" i="201"/>
  <c r="E354" i="201"/>
  <c r="D354" i="201" a="1"/>
  <c r="D354" i="201" s="1"/>
  <c r="G353" i="201"/>
  <c r="F353" i="201"/>
  <c r="E353" i="201"/>
  <c r="D353" i="201" a="1"/>
  <c r="D353" i="201" s="1"/>
  <c r="G352" i="201"/>
  <c r="F352" i="201"/>
  <c r="E352" i="201"/>
  <c r="D352" i="201" a="1"/>
  <c r="D352" i="201" s="1"/>
  <c r="G351" i="201"/>
  <c r="F351" i="201"/>
  <c r="E351" i="201"/>
  <c r="D351" i="201" a="1"/>
  <c r="D351" i="201" s="1"/>
  <c r="G350" i="201"/>
  <c r="F350" i="201"/>
  <c r="E350" i="201"/>
  <c r="D350" i="201" a="1"/>
  <c r="D350" i="201" s="1"/>
  <c r="G349" i="201"/>
  <c r="F349" i="201"/>
  <c r="E349" i="201"/>
  <c r="D349" i="201" a="1"/>
  <c r="D349" i="201" s="1"/>
  <c r="G348" i="201"/>
  <c r="F348" i="201"/>
  <c r="E348" i="201"/>
  <c r="D348" i="201" a="1"/>
  <c r="D348" i="201" s="1"/>
  <c r="G347" i="201"/>
  <c r="F347" i="201"/>
  <c r="E347" i="201"/>
  <c r="D347" i="201" a="1"/>
  <c r="D347" i="201" s="1"/>
  <c r="G346" i="201"/>
  <c r="F346" i="201"/>
  <c r="E346" i="201"/>
  <c r="D346" i="201" a="1"/>
  <c r="D346" i="201" s="1"/>
  <c r="G345" i="201"/>
  <c r="F345" i="201"/>
  <c r="E345" i="201"/>
  <c r="D345" i="201" a="1"/>
  <c r="D345" i="201" s="1"/>
  <c r="G344" i="201"/>
  <c r="F344" i="201"/>
  <c r="E344" i="201"/>
  <c r="D344" i="201" a="1"/>
  <c r="D344" i="201" s="1"/>
  <c r="G343" i="201"/>
  <c r="F343" i="201"/>
  <c r="E343" i="201"/>
  <c r="D343" i="201" a="1"/>
  <c r="D343" i="201" s="1"/>
  <c r="G342" i="201"/>
  <c r="F342" i="201"/>
  <c r="E342" i="201"/>
  <c r="D342" i="201" a="1"/>
  <c r="D342" i="201" s="1"/>
  <c r="G341" i="201"/>
  <c r="F341" i="201"/>
  <c r="E341" i="201"/>
  <c r="D341" i="201" a="1"/>
  <c r="D341" i="201" s="1"/>
  <c r="G340" i="201"/>
  <c r="F340" i="201"/>
  <c r="E340" i="201"/>
  <c r="D340" i="201" a="1"/>
  <c r="D340" i="201" s="1"/>
  <c r="G339" i="201"/>
  <c r="F339" i="201"/>
  <c r="E339" i="201"/>
  <c r="D339" i="201" a="1"/>
  <c r="D339" i="201" s="1"/>
  <c r="G338" i="201"/>
  <c r="F338" i="201"/>
  <c r="E338" i="201"/>
  <c r="D338" i="201" a="1"/>
  <c r="D338" i="201" s="1"/>
  <c r="G337" i="201"/>
  <c r="F337" i="201"/>
  <c r="E337" i="201"/>
  <c r="D337" i="201" a="1"/>
  <c r="D337" i="201" s="1"/>
  <c r="G336" i="201"/>
  <c r="F336" i="201"/>
  <c r="E336" i="201"/>
  <c r="D336" i="201" a="1"/>
  <c r="D336" i="201" s="1"/>
  <c r="G335" i="201"/>
  <c r="F335" i="201"/>
  <c r="E335" i="201"/>
  <c r="D335" i="201" a="1"/>
  <c r="D335" i="201" s="1"/>
  <c r="G334" i="201"/>
  <c r="F334" i="201"/>
  <c r="E334" i="201"/>
  <c r="D334" i="201" a="1"/>
  <c r="D334" i="201" s="1"/>
  <c r="G333" i="201"/>
  <c r="F333" i="201"/>
  <c r="E333" i="201"/>
  <c r="D333" i="201" a="1"/>
  <c r="D333" i="201" s="1"/>
  <c r="G332" i="201"/>
  <c r="F332" i="201"/>
  <c r="E332" i="201"/>
  <c r="D332" i="201" a="1"/>
  <c r="D332" i="201" s="1"/>
  <c r="G331" i="201"/>
  <c r="F331" i="201"/>
  <c r="E331" i="201"/>
  <c r="D331" i="201" a="1"/>
  <c r="D331" i="201" s="1"/>
  <c r="G330" i="201"/>
  <c r="F330" i="201"/>
  <c r="E330" i="201"/>
  <c r="D330" i="201" a="1"/>
  <c r="D330" i="201" s="1"/>
  <c r="G329" i="201"/>
  <c r="F329" i="201"/>
  <c r="E329" i="201"/>
  <c r="D329" i="201" a="1"/>
  <c r="D329" i="201" s="1"/>
  <c r="G328" i="201"/>
  <c r="F328" i="201"/>
  <c r="E328" i="201"/>
  <c r="D328" i="201" a="1"/>
  <c r="D328" i="201" s="1"/>
  <c r="G327" i="201"/>
  <c r="F327" i="201"/>
  <c r="E327" i="201"/>
  <c r="D327" i="201" a="1"/>
  <c r="D327" i="201" s="1"/>
  <c r="G326" i="201"/>
  <c r="F326" i="201"/>
  <c r="E326" i="201"/>
  <c r="D326" i="201" a="1"/>
  <c r="D326" i="201" s="1"/>
  <c r="G325" i="201"/>
  <c r="F325" i="201"/>
  <c r="E325" i="201"/>
  <c r="D325" i="201" a="1"/>
  <c r="D325" i="201" s="1"/>
  <c r="G324" i="201"/>
  <c r="F324" i="201"/>
  <c r="E324" i="201"/>
  <c r="D324" i="201" a="1"/>
  <c r="D324" i="201" s="1"/>
  <c r="G323" i="201"/>
  <c r="F323" i="201"/>
  <c r="E323" i="201"/>
  <c r="D323" i="201" a="1"/>
  <c r="D323" i="201" s="1"/>
  <c r="G322" i="201"/>
  <c r="F322" i="201"/>
  <c r="E322" i="201"/>
  <c r="D322" i="201" a="1"/>
  <c r="D322" i="201" s="1"/>
  <c r="G321" i="201"/>
  <c r="F321" i="201"/>
  <c r="E321" i="201"/>
  <c r="D321" i="201" a="1"/>
  <c r="D321" i="201" s="1"/>
  <c r="G320" i="201"/>
  <c r="F320" i="201"/>
  <c r="E320" i="201"/>
  <c r="D320" i="201" a="1"/>
  <c r="D320" i="201" s="1"/>
  <c r="G319" i="201"/>
  <c r="F319" i="201"/>
  <c r="E319" i="201"/>
  <c r="D319" i="201" a="1"/>
  <c r="D319" i="201" s="1"/>
  <c r="G318" i="201"/>
  <c r="F318" i="201"/>
  <c r="E318" i="201"/>
  <c r="D318" i="201" a="1"/>
  <c r="D318" i="201" s="1"/>
  <c r="G317" i="201"/>
  <c r="F317" i="201"/>
  <c r="E317" i="201"/>
  <c r="D317" i="201" a="1"/>
  <c r="D317" i="201" s="1"/>
  <c r="G316" i="201"/>
  <c r="F316" i="201"/>
  <c r="E316" i="201"/>
  <c r="D316" i="201" a="1"/>
  <c r="D316" i="201" s="1"/>
  <c r="G315" i="201"/>
  <c r="F315" i="201"/>
  <c r="E315" i="201"/>
  <c r="D315" i="201" a="1"/>
  <c r="D315" i="201" s="1"/>
  <c r="G314" i="201"/>
  <c r="F314" i="201"/>
  <c r="E314" i="201"/>
  <c r="D314" i="201" a="1"/>
  <c r="D314" i="201" s="1"/>
  <c r="G313" i="201"/>
  <c r="F313" i="201"/>
  <c r="E313" i="201"/>
  <c r="D313" i="201" a="1"/>
  <c r="D313" i="201" s="1"/>
  <c r="G312" i="201"/>
  <c r="F312" i="201"/>
  <c r="E312" i="201"/>
  <c r="D312" i="201" a="1"/>
  <c r="D312" i="201" s="1"/>
  <c r="G311" i="201"/>
  <c r="F311" i="201"/>
  <c r="E311" i="201"/>
  <c r="D311" i="201" a="1"/>
  <c r="D311" i="201" s="1"/>
  <c r="G310" i="201"/>
  <c r="F310" i="201"/>
  <c r="E310" i="201"/>
  <c r="D310" i="201" a="1"/>
  <c r="D310" i="201" s="1"/>
  <c r="G309" i="201"/>
  <c r="F309" i="201"/>
  <c r="E309" i="201"/>
  <c r="D309" i="201" a="1"/>
  <c r="D309" i="201" s="1"/>
  <c r="G308" i="201"/>
  <c r="F308" i="201"/>
  <c r="E308" i="201"/>
  <c r="D308" i="201" a="1"/>
  <c r="D308" i="201" s="1"/>
  <c r="G307" i="201"/>
  <c r="F307" i="201"/>
  <c r="E307" i="201"/>
  <c r="D307" i="201" a="1"/>
  <c r="D307" i="201" s="1"/>
  <c r="G306" i="201"/>
  <c r="F306" i="201"/>
  <c r="E306" i="201"/>
  <c r="D306" i="201" a="1"/>
  <c r="D306" i="201" s="1"/>
  <c r="G305" i="201"/>
  <c r="F305" i="201"/>
  <c r="E305" i="201"/>
  <c r="D305" i="201" a="1"/>
  <c r="D305" i="201" s="1"/>
  <c r="G304" i="201"/>
  <c r="F304" i="201"/>
  <c r="E304" i="201"/>
  <c r="D304" i="201" a="1"/>
  <c r="D304" i="201" s="1"/>
  <c r="G303" i="201"/>
  <c r="F303" i="201"/>
  <c r="E303" i="201"/>
  <c r="D303" i="201" a="1"/>
  <c r="D303" i="201" s="1"/>
  <c r="G302" i="201"/>
  <c r="F302" i="201"/>
  <c r="E302" i="201"/>
  <c r="D302" i="201" a="1"/>
  <c r="D302" i="201" s="1"/>
  <c r="G301" i="201"/>
  <c r="F301" i="201"/>
  <c r="E301" i="201"/>
  <c r="D301" i="201" a="1"/>
  <c r="D301" i="201" s="1"/>
  <c r="G300" i="201"/>
  <c r="F300" i="201"/>
  <c r="E300" i="201"/>
  <c r="D300" i="201" a="1"/>
  <c r="D300" i="201" s="1"/>
  <c r="G299" i="201"/>
  <c r="F299" i="201"/>
  <c r="E299" i="201"/>
  <c r="D299" i="201" a="1"/>
  <c r="D299" i="201" s="1"/>
  <c r="G298" i="201"/>
  <c r="F298" i="201"/>
  <c r="E298" i="201"/>
  <c r="D298" i="201" a="1"/>
  <c r="D298" i="201" s="1"/>
  <c r="G297" i="201"/>
  <c r="F297" i="201"/>
  <c r="E297" i="201"/>
  <c r="D297" i="201" a="1"/>
  <c r="D297" i="201" s="1"/>
  <c r="G296" i="201"/>
  <c r="F296" i="201"/>
  <c r="E296" i="201"/>
  <c r="D296" i="201" a="1"/>
  <c r="D296" i="201" s="1"/>
  <c r="G295" i="201"/>
  <c r="F295" i="201"/>
  <c r="E295" i="201"/>
  <c r="D295" i="201" a="1"/>
  <c r="D295" i="201" s="1"/>
  <c r="G294" i="201"/>
  <c r="F294" i="201"/>
  <c r="E294" i="201"/>
  <c r="D294" i="201" a="1"/>
  <c r="D294" i="201" s="1"/>
  <c r="G293" i="201"/>
  <c r="F293" i="201"/>
  <c r="E293" i="201"/>
  <c r="D293" i="201" a="1"/>
  <c r="D293" i="201" s="1"/>
  <c r="G292" i="201"/>
  <c r="F292" i="201"/>
  <c r="E292" i="201"/>
  <c r="D292" i="201" a="1"/>
  <c r="D292" i="201" s="1"/>
  <c r="G291" i="201"/>
  <c r="F291" i="201"/>
  <c r="E291" i="201"/>
  <c r="D291" i="201" a="1"/>
  <c r="D291" i="201" s="1"/>
  <c r="G290" i="201"/>
  <c r="F290" i="201"/>
  <c r="E290" i="201"/>
  <c r="D290" i="201" a="1"/>
  <c r="D290" i="201" s="1"/>
  <c r="G289" i="201"/>
  <c r="F289" i="201"/>
  <c r="E289" i="201"/>
  <c r="D289" i="201" a="1"/>
  <c r="D289" i="201" s="1"/>
  <c r="G288" i="201"/>
  <c r="F288" i="201"/>
  <c r="E288" i="201"/>
  <c r="D288" i="201" a="1"/>
  <c r="D288" i="201" s="1"/>
  <c r="G287" i="201"/>
  <c r="F287" i="201"/>
  <c r="E287" i="201"/>
  <c r="D287" i="201" a="1"/>
  <c r="D287" i="201" s="1"/>
  <c r="G286" i="201"/>
  <c r="F286" i="201"/>
  <c r="E286" i="201"/>
  <c r="D286" i="201" a="1"/>
  <c r="D286" i="201" s="1"/>
  <c r="G285" i="201"/>
  <c r="F285" i="201"/>
  <c r="E285" i="201"/>
  <c r="D285" i="201" a="1"/>
  <c r="D285" i="201" s="1"/>
  <c r="G284" i="201"/>
  <c r="F284" i="201"/>
  <c r="E284" i="201"/>
  <c r="D284" i="201" a="1"/>
  <c r="D284" i="201" s="1"/>
  <c r="G283" i="201"/>
  <c r="F283" i="201"/>
  <c r="E283" i="201"/>
  <c r="D283" i="201" a="1"/>
  <c r="D283" i="201" s="1"/>
  <c r="G282" i="201"/>
  <c r="F282" i="201"/>
  <c r="E282" i="201"/>
  <c r="D282" i="201" a="1"/>
  <c r="D282" i="201" s="1"/>
  <c r="G281" i="201"/>
  <c r="F281" i="201"/>
  <c r="E281" i="201"/>
  <c r="D281" i="201" a="1"/>
  <c r="D281" i="201" s="1"/>
  <c r="G280" i="201"/>
  <c r="F280" i="201"/>
  <c r="E280" i="201"/>
  <c r="D280" i="201" a="1"/>
  <c r="D280" i="201" s="1"/>
  <c r="G279" i="201"/>
  <c r="F279" i="201"/>
  <c r="E279" i="201"/>
  <c r="D279" i="201" a="1"/>
  <c r="D279" i="201" s="1"/>
  <c r="G278" i="201"/>
  <c r="F278" i="201"/>
  <c r="E278" i="201"/>
  <c r="D278" i="201" a="1"/>
  <c r="D278" i="201" s="1"/>
  <c r="G277" i="201"/>
  <c r="F277" i="201"/>
  <c r="E277" i="201"/>
  <c r="D277" i="201" a="1"/>
  <c r="D277" i="201" s="1"/>
  <c r="G276" i="201"/>
  <c r="F276" i="201"/>
  <c r="E276" i="201"/>
  <c r="D276" i="201" a="1"/>
  <c r="D276" i="201" s="1"/>
  <c r="G275" i="201"/>
  <c r="F275" i="201"/>
  <c r="E275" i="201"/>
  <c r="D275" i="201" a="1"/>
  <c r="D275" i="201" s="1"/>
  <c r="G274" i="201"/>
  <c r="F274" i="201"/>
  <c r="E274" i="201"/>
  <c r="D274" i="201" a="1"/>
  <c r="D274" i="201" s="1"/>
  <c r="G273" i="201"/>
  <c r="F273" i="201"/>
  <c r="E273" i="201"/>
  <c r="D273" i="201" a="1"/>
  <c r="D273" i="201" s="1"/>
  <c r="G272" i="201"/>
  <c r="F272" i="201"/>
  <c r="E272" i="201"/>
  <c r="D272" i="201" a="1"/>
  <c r="D272" i="201" s="1"/>
  <c r="G271" i="201"/>
  <c r="F271" i="201"/>
  <c r="E271" i="201"/>
  <c r="D271" i="201" a="1"/>
  <c r="D271" i="201" s="1"/>
  <c r="G270" i="201"/>
  <c r="F270" i="201"/>
  <c r="E270" i="201"/>
  <c r="D270" i="201" a="1"/>
  <c r="D270" i="201" s="1"/>
  <c r="G269" i="201"/>
  <c r="F269" i="201"/>
  <c r="E269" i="201"/>
  <c r="D269" i="201" a="1"/>
  <c r="D269" i="201" s="1"/>
  <c r="G268" i="201"/>
  <c r="F268" i="201"/>
  <c r="E268" i="201"/>
  <c r="D268" i="201" a="1"/>
  <c r="D268" i="201" s="1"/>
  <c r="G267" i="201"/>
  <c r="F267" i="201"/>
  <c r="E267" i="201"/>
  <c r="D267" i="201" a="1"/>
  <c r="D267" i="201" s="1"/>
  <c r="G266" i="201"/>
  <c r="F266" i="201"/>
  <c r="E266" i="201"/>
  <c r="D266" i="201" a="1"/>
  <c r="D266" i="201" s="1"/>
  <c r="G265" i="201"/>
  <c r="F265" i="201"/>
  <c r="E265" i="201"/>
  <c r="D265" i="201" a="1"/>
  <c r="D265" i="201" s="1"/>
  <c r="G264" i="201"/>
  <c r="F264" i="201"/>
  <c r="E264" i="201"/>
  <c r="D264" i="201" a="1"/>
  <c r="D264" i="201" s="1"/>
  <c r="G263" i="201"/>
  <c r="F263" i="201"/>
  <c r="E263" i="201"/>
  <c r="D263" i="201" a="1"/>
  <c r="D263" i="201" s="1"/>
  <c r="G262" i="201"/>
  <c r="F262" i="201"/>
  <c r="E262" i="201"/>
  <c r="D262" i="201" a="1"/>
  <c r="D262" i="201" s="1"/>
  <c r="G261" i="201"/>
  <c r="F261" i="201"/>
  <c r="E261" i="201"/>
  <c r="D261" i="201" a="1"/>
  <c r="D261" i="201" s="1"/>
  <c r="G260" i="201"/>
  <c r="F260" i="201"/>
  <c r="E260" i="201"/>
  <c r="D260" i="201" a="1"/>
  <c r="D260" i="201" s="1"/>
  <c r="G259" i="201"/>
  <c r="F259" i="201"/>
  <c r="E259" i="201"/>
  <c r="D259" i="201" a="1"/>
  <c r="D259" i="201" s="1"/>
  <c r="G258" i="201"/>
  <c r="F258" i="201"/>
  <c r="E258" i="201"/>
  <c r="D258" i="201" a="1"/>
  <c r="D258" i="201" s="1"/>
  <c r="G257" i="201"/>
  <c r="F257" i="201"/>
  <c r="E257" i="201"/>
  <c r="D257" i="201" a="1"/>
  <c r="D257" i="201" s="1"/>
  <c r="G256" i="201"/>
  <c r="F256" i="201"/>
  <c r="E256" i="201"/>
  <c r="D256" i="201" a="1"/>
  <c r="D256" i="201" s="1"/>
  <c r="G255" i="201"/>
  <c r="F255" i="201"/>
  <c r="E255" i="201"/>
  <c r="D255" i="201" a="1"/>
  <c r="D255" i="201" s="1"/>
  <c r="G254" i="201"/>
  <c r="F254" i="201"/>
  <c r="E254" i="201"/>
  <c r="D254" i="201" a="1"/>
  <c r="D254" i="201" s="1"/>
  <c r="G253" i="201"/>
  <c r="F253" i="201"/>
  <c r="E253" i="201"/>
  <c r="D253" i="201" a="1"/>
  <c r="D253" i="201" s="1"/>
  <c r="G252" i="201"/>
  <c r="F252" i="201"/>
  <c r="E252" i="201"/>
  <c r="D252" i="201" a="1"/>
  <c r="D252" i="201" s="1"/>
  <c r="G251" i="201"/>
  <c r="F251" i="201"/>
  <c r="E251" i="201"/>
  <c r="D251" i="201" a="1"/>
  <c r="D251" i="201" s="1"/>
  <c r="G250" i="201"/>
  <c r="F250" i="201"/>
  <c r="E250" i="201"/>
  <c r="D250" i="201" a="1"/>
  <c r="D250" i="201" s="1"/>
  <c r="G249" i="201"/>
  <c r="F249" i="201"/>
  <c r="E249" i="201"/>
  <c r="D249" i="201" a="1"/>
  <c r="D249" i="201" s="1"/>
  <c r="G248" i="201"/>
  <c r="F248" i="201"/>
  <c r="E248" i="201"/>
  <c r="D248" i="201" a="1"/>
  <c r="D248" i="201" s="1"/>
  <c r="G247" i="201"/>
  <c r="F247" i="201"/>
  <c r="E247" i="201"/>
  <c r="D247" i="201" a="1"/>
  <c r="D247" i="201" s="1"/>
  <c r="G246" i="201"/>
  <c r="F246" i="201"/>
  <c r="E246" i="201"/>
  <c r="D246" i="201" a="1"/>
  <c r="D246" i="201" s="1"/>
  <c r="G245" i="201"/>
  <c r="F245" i="201"/>
  <c r="E245" i="201"/>
  <c r="D245" i="201" a="1"/>
  <c r="D245" i="201" s="1"/>
  <c r="G244" i="201"/>
  <c r="F244" i="201"/>
  <c r="E244" i="201"/>
  <c r="D244" i="201" a="1"/>
  <c r="D244" i="201" s="1"/>
  <c r="G243" i="201"/>
  <c r="F243" i="201"/>
  <c r="E243" i="201"/>
  <c r="D243" i="201" a="1"/>
  <c r="D243" i="201" s="1"/>
  <c r="G242" i="201"/>
  <c r="F242" i="201"/>
  <c r="E242" i="201"/>
  <c r="D242" i="201" a="1"/>
  <c r="D242" i="201" s="1"/>
  <c r="G241" i="201"/>
  <c r="F241" i="201"/>
  <c r="E241" i="201"/>
  <c r="D241" i="201" a="1"/>
  <c r="D241" i="201" s="1"/>
  <c r="G240" i="201"/>
  <c r="F240" i="201"/>
  <c r="E240" i="201"/>
  <c r="D240" i="201" a="1"/>
  <c r="D240" i="201" s="1"/>
  <c r="G239" i="201"/>
  <c r="F239" i="201"/>
  <c r="E239" i="201"/>
  <c r="D239" i="201" a="1"/>
  <c r="D239" i="201" s="1"/>
  <c r="G238" i="201"/>
  <c r="F238" i="201"/>
  <c r="E238" i="201"/>
  <c r="D238" i="201" a="1"/>
  <c r="D238" i="201" s="1"/>
  <c r="G237" i="201"/>
  <c r="F237" i="201"/>
  <c r="E237" i="201"/>
  <c r="D237" i="201" a="1"/>
  <c r="D237" i="201" s="1"/>
  <c r="G236" i="201"/>
  <c r="F236" i="201"/>
  <c r="E236" i="201"/>
  <c r="D236" i="201" a="1"/>
  <c r="D236" i="201" s="1"/>
  <c r="G235" i="201"/>
  <c r="F235" i="201"/>
  <c r="E235" i="201"/>
  <c r="D235" i="201" a="1"/>
  <c r="D235" i="201" s="1"/>
  <c r="G234" i="201"/>
  <c r="F234" i="201"/>
  <c r="E234" i="201"/>
  <c r="D234" i="201" a="1"/>
  <c r="D234" i="201" s="1"/>
  <c r="G233" i="201"/>
  <c r="F233" i="201"/>
  <c r="E233" i="201"/>
  <c r="D233" i="201" a="1"/>
  <c r="D233" i="201" s="1"/>
  <c r="G232" i="201"/>
  <c r="F232" i="201"/>
  <c r="E232" i="201"/>
  <c r="D232" i="201" a="1"/>
  <c r="D232" i="201" s="1"/>
  <c r="G231" i="201"/>
  <c r="F231" i="201"/>
  <c r="E231" i="201"/>
  <c r="D231" i="201" a="1"/>
  <c r="D231" i="201" s="1"/>
  <c r="G230" i="201"/>
  <c r="F230" i="201"/>
  <c r="E230" i="201"/>
  <c r="D230" i="201" a="1"/>
  <c r="D230" i="201" s="1"/>
  <c r="G229" i="201"/>
  <c r="F229" i="201"/>
  <c r="E229" i="201"/>
  <c r="D229" i="201" a="1"/>
  <c r="D229" i="201" s="1"/>
  <c r="G228" i="201"/>
  <c r="F228" i="201"/>
  <c r="E228" i="201"/>
  <c r="D228" i="201" a="1"/>
  <c r="D228" i="201" s="1"/>
  <c r="G227" i="201"/>
  <c r="F227" i="201"/>
  <c r="E227" i="201"/>
  <c r="D227" i="201" a="1"/>
  <c r="D227" i="201" s="1"/>
  <c r="G226" i="201"/>
  <c r="F226" i="201"/>
  <c r="E226" i="201"/>
  <c r="D226" i="201" a="1"/>
  <c r="D226" i="201" s="1"/>
  <c r="G225" i="201"/>
  <c r="F225" i="201"/>
  <c r="E225" i="201"/>
  <c r="D225" i="201" a="1"/>
  <c r="D225" i="201" s="1"/>
  <c r="G224" i="201"/>
  <c r="F224" i="201"/>
  <c r="E224" i="201"/>
  <c r="D224" i="201" a="1"/>
  <c r="D224" i="201" s="1"/>
  <c r="G223" i="201"/>
  <c r="F223" i="201"/>
  <c r="E223" i="201"/>
  <c r="D223" i="201" a="1"/>
  <c r="D223" i="201" s="1"/>
  <c r="G222" i="201"/>
  <c r="F222" i="201"/>
  <c r="E222" i="201"/>
  <c r="D222" i="201" a="1"/>
  <c r="D222" i="201" s="1"/>
  <c r="G221" i="201"/>
  <c r="F221" i="201"/>
  <c r="E221" i="201"/>
  <c r="D221" i="201" a="1"/>
  <c r="D221" i="201" s="1"/>
  <c r="G220" i="201"/>
  <c r="F220" i="201"/>
  <c r="E220" i="201"/>
  <c r="D220" i="201" a="1"/>
  <c r="D220" i="201" s="1"/>
  <c r="G219" i="201"/>
  <c r="F219" i="201"/>
  <c r="E219" i="201"/>
  <c r="D219" i="201" a="1"/>
  <c r="D219" i="201" s="1"/>
  <c r="G218" i="201"/>
  <c r="F218" i="201"/>
  <c r="E218" i="201"/>
  <c r="D218" i="201" a="1"/>
  <c r="D218" i="201" s="1"/>
  <c r="G217" i="201"/>
  <c r="F217" i="201"/>
  <c r="E217" i="201"/>
  <c r="D217" i="201" a="1"/>
  <c r="D217" i="201" s="1"/>
  <c r="G216" i="201"/>
  <c r="F216" i="201"/>
  <c r="E216" i="201"/>
  <c r="D216" i="201" a="1"/>
  <c r="D216" i="201" s="1"/>
  <c r="G215" i="201"/>
  <c r="F215" i="201"/>
  <c r="E215" i="201"/>
  <c r="D215" i="201" a="1"/>
  <c r="D215" i="201" s="1"/>
  <c r="G214" i="201"/>
  <c r="F214" i="201"/>
  <c r="E214" i="201"/>
  <c r="D214" i="201" a="1"/>
  <c r="D214" i="201" s="1"/>
  <c r="G213" i="201"/>
  <c r="F213" i="201"/>
  <c r="E213" i="201"/>
  <c r="D213" i="201" a="1"/>
  <c r="D213" i="201" s="1"/>
  <c r="G212" i="201"/>
  <c r="F212" i="201"/>
  <c r="E212" i="201"/>
  <c r="D212" i="201" a="1"/>
  <c r="D212" i="201" s="1"/>
  <c r="G211" i="201"/>
  <c r="F211" i="201"/>
  <c r="E211" i="201"/>
  <c r="D211" i="201" a="1"/>
  <c r="D211" i="201" s="1"/>
  <c r="G210" i="201"/>
  <c r="F210" i="201"/>
  <c r="E210" i="201"/>
  <c r="D210" i="201" a="1"/>
  <c r="D210" i="201" s="1"/>
  <c r="G209" i="201"/>
  <c r="F209" i="201"/>
  <c r="E209" i="201"/>
  <c r="D209" i="201" a="1"/>
  <c r="D209" i="201" s="1"/>
  <c r="G208" i="201"/>
  <c r="F208" i="201"/>
  <c r="E208" i="201"/>
  <c r="D208" i="201" a="1"/>
  <c r="D208" i="201" s="1"/>
  <c r="G207" i="201"/>
  <c r="F207" i="201"/>
  <c r="E207" i="201"/>
  <c r="D207" i="201" a="1"/>
  <c r="D207" i="201" s="1"/>
  <c r="G206" i="201"/>
  <c r="F206" i="201"/>
  <c r="E206" i="201"/>
  <c r="D206" i="201" a="1"/>
  <c r="D206" i="201" s="1"/>
  <c r="G205" i="201"/>
  <c r="F205" i="201"/>
  <c r="E205" i="201"/>
  <c r="D205" i="201" a="1"/>
  <c r="D205" i="201" s="1"/>
  <c r="G204" i="201"/>
  <c r="F204" i="201"/>
  <c r="E204" i="201"/>
  <c r="D204" i="201" a="1"/>
  <c r="D204" i="201" s="1"/>
  <c r="G203" i="201"/>
  <c r="F203" i="201"/>
  <c r="E203" i="201"/>
  <c r="D203" i="201" a="1"/>
  <c r="D203" i="201" s="1"/>
  <c r="G202" i="201"/>
  <c r="F202" i="201"/>
  <c r="E202" i="201"/>
  <c r="D202" i="201" a="1"/>
  <c r="D202" i="201" s="1"/>
  <c r="G201" i="201"/>
  <c r="F201" i="201"/>
  <c r="E201" i="201"/>
  <c r="D201" i="201" a="1"/>
  <c r="D201" i="201" s="1"/>
  <c r="G200" i="201"/>
  <c r="F200" i="201"/>
  <c r="E200" i="201"/>
  <c r="D200" i="201" a="1"/>
  <c r="D200" i="201" s="1"/>
  <c r="G199" i="201"/>
  <c r="F199" i="201"/>
  <c r="E199" i="201"/>
  <c r="D199" i="201" a="1"/>
  <c r="D199" i="201" s="1"/>
  <c r="G198" i="201"/>
  <c r="F198" i="201"/>
  <c r="E198" i="201"/>
  <c r="D198" i="201" a="1"/>
  <c r="D198" i="201" s="1"/>
  <c r="G197" i="201"/>
  <c r="F197" i="201"/>
  <c r="E197" i="201"/>
  <c r="D197" i="201" a="1"/>
  <c r="D197" i="201" s="1"/>
  <c r="G196" i="201"/>
  <c r="F196" i="201"/>
  <c r="E196" i="201"/>
  <c r="D196" i="201" a="1"/>
  <c r="D196" i="201" s="1"/>
  <c r="G195" i="201"/>
  <c r="F195" i="201"/>
  <c r="E195" i="201"/>
  <c r="D195" i="201" a="1"/>
  <c r="D195" i="201" s="1"/>
  <c r="G194" i="201"/>
  <c r="F194" i="201"/>
  <c r="E194" i="201"/>
  <c r="D194" i="201" a="1"/>
  <c r="D194" i="201" s="1"/>
  <c r="G193" i="201"/>
  <c r="F193" i="201"/>
  <c r="E193" i="201"/>
  <c r="D193" i="201" a="1"/>
  <c r="D193" i="201" s="1"/>
  <c r="G192" i="201"/>
  <c r="F192" i="201"/>
  <c r="E192" i="201"/>
  <c r="D192" i="201" a="1"/>
  <c r="D192" i="201" s="1"/>
  <c r="G191" i="201"/>
  <c r="F191" i="201"/>
  <c r="E191" i="201"/>
  <c r="D191" i="201" a="1"/>
  <c r="D191" i="201" s="1"/>
  <c r="G190" i="201"/>
  <c r="F190" i="201"/>
  <c r="E190" i="201"/>
  <c r="D190" i="201" a="1"/>
  <c r="D190" i="201" s="1"/>
  <c r="G189" i="201"/>
  <c r="F189" i="201"/>
  <c r="E189" i="201"/>
  <c r="D189" i="201" a="1"/>
  <c r="D189" i="201" s="1"/>
  <c r="G188" i="201"/>
  <c r="F188" i="201"/>
  <c r="E188" i="201"/>
  <c r="D188" i="201" a="1"/>
  <c r="D188" i="201" s="1"/>
  <c r="G187" i="201"/>
  <c r="F187" i="201"/>
  <c r="E187" i="201"/>
  <c r="D187" i="201" a="1"/>
  <c r="D187" i="201" s="1"/>
  <c r="G186" i="201"/>
  <c r="F186" i="201"/>
  <c r="E186" i="201"/>
  <c r="D186" i="201" a="1"/>
  <c r="D186" i="201" s="1"/>
  <c r="G185" i="201"/>
  <c r="F185" i="201"/>
  <c r="E185" i="201"/>
  <c r="D185" i="201" a="1"/>
  <c r="D185" i="201" s="1"/>
  <c r="G184" i="201"/>
  <c r="F184" i="201"/>
  <c r="E184" i="201"/>
  <c r="D184" i="201" a="1"/>
  <c r="D184" i="201" s="1"/>
  <c r="G183" i="201"/>
  <c r="F183" i="201"/>
  <c r="E183" i="201"/>
  <c r="D183" i="201" a="1"/>
  <c r="D183" i="201" s="1"/>
  <c r="G182" i="201"/>
  <c r="F182" i="201"/>
  <c r="E182" i="201"/>
  <c r="D182" i="201" a="1"/>
  <c r="D182" i="201" s="1"/>
  <c r="G181" i="201"/>
  <c r="F181" i="201"/>
  <c r="E181" i="201"/>
  <c r="D181" i="201" a="1"/>
  <c r="D181" i="201" s="1"/>
  <c r="G180" i="201"/>
  <c r="F180" i="201"/>
  <c r="E180" i="201"/>
  <c r="D180" i="201" a="1"/>
  <c r="D180" i="201" s="1"/>
  <c r="G179" i="201"/>
  <c r="F179" i="201"/>
  <c r="E179" i="201"/>
  <c r="D179" i="201" a="1"/>
  <c r="D179" i="201" s="1"/>
  <c r="G178" i="201"/>
  <c r="F178" i="201"/>
  <c r="E178" i="201"/>
  <c r="D178" i="201" a="1"/>
  <c r="D178" i="201" s="1"/>
  <c r="G177" i="201"/>
  <c r="F177" i="201"/>
  <c r="E177" i="201"/>
  <c r="D177" i="201" a="1"/>
  <c r="D177" i="201" s="1"/>
  <c r="G176" i="201"/>
  <c r="F176" i="201"/>
  <c r="E176" i="201"/>
  <c r="D176" i="201" a="1"/>
  <c r="D176" i="201" s="1"/>
  <c r="G175" i="201"/>
  <c r="F175" i="201"/>
  <c r="E175" i="201"/>
  <c r="D175" i="201" a="1"/>
  <c r="D175" i="201" s="1"/>
  <c r="G174" i="201"/>
  <c r="F174" i="201"/>
  <c r="E174" i="201"/>
  <c r="D174" i="201" a="1"/>
  <c r="D174" i="201" s="1"/>
  <c r="G173" i="201"/>
  <c r="F173" i="201"/>
  <c r="E173" i="201"/>
  <c r="D173" i="201" a="1"/>
  <c r="D173" i="201" s="1"/>
  <c r="G172" i="201"/>
  <c r="F172" i="201"/>
  <c r="E172" i="201"/>
  <c r="D172" i="201" a="1"/>
  <c r="D172" i="201" s="1"/>
  <c r="G171" i="201"/>
  <c r="F171" i="201"/>
  <c r="E171" i="201"/>
  <c r="D171" i="201" a="1"/>
  <c r="D171" i="201" s="1"/>
  <c r="G170" i="201"/>
  <c r="F170" i="201"/>
  <c r="E170" i="201"/>
  <c r="D170" i="201" a="1"/>
  <c r="D170" i="201" s="1"/>
  <c r="G169" i="201"/>
  <c r="F169" i="201"/>
  <c r="E169" i="201"/>
  <c r="D169" i="201" a="1"/>
  <c r="D169" i="201" s="1"/>
  <c r="G168" i="201"/>
  <c r="F168" i="201"/>
  <c r="E168" i="201"/>
  <c r="D168" i="201" a="1"/>
  <c r="D168" i="201" s="1"/>
  <c r="G167" i="201"/>
  <c r="F167" i="201"/>
  <c r="E167" i="201"/>
  <c r="D167" i="201" a="1"/>
  <c r="D167" i="201" s="1"/>
  <c r="G166" i="201"/>
  <c r="F166" i="201"/>
  <c r="E166" i="201"/>
  <c r="D166" i="201" a="1"/>
  <c r="D166" i="201" s="1"/>
  <c r="G165" i="201"/>
  <c r="F165" i="201"/>
  <c r="E165" i="201"/>
  <c r="D165" i="201" a="1"/>
  <c r="D165" i="201" s="1"/>
  <c r="G164" i="201"/>
  <c r="F164" i="201"/>
  <c r="E164" i="201"/>
  <c r="D164" i="201" a="1"/>
  <c r="D164" i="201" s="1"/>
  <c r="G163" i="201"/>
  <c r="F163" i="201"/>
  <c r="E163" i="201"/>
  <c r="D163" i="201" a="1"/>
  <c r="D163" i="201" s="1"/>
  <c r="G162" i="201"/>
  <c r="F162" i="201"/>
  <c r="E162" i="201"/>
  <c r="D162" i="201" a="1"/>
  <c r="D162" i="201" s="1"/>
  <c r="G161" i="201"/>
  <c r="F161" i="201"/>
  <c r="E161" i="201"/>
  <c r="D161" i="201" a="1"/>
  <c r="D161" i="201" s="1"/>
  <c r="G160" i="201"/>
  <c r="F160" i="201"/>
  <c r="E160" i="201"/>
  <c r="D160" i="201" a="1"/>
  <c r="D160" i="201" s="1"/>
  <c r="G159" i="201"/>
  <c r="F159" i="201"/>
  <c r="E159" i="201"/>
  <c r="D159" i="201" a="1"/>
  <c r="D159" i="201" s="1"/>
  <c r="G158" i="201"/>
  <c r="F158" i="201"/>
  <c r="E158" i="201"/>
  <c r="D158" i="201" a="1"/>
  <c r="D158" i="201" s="1"/>
  <c r="G157" i="201"/>
  <c r="F157" i="201"/>
  <c r="E157" i="201"/>
  <c r="D157" i="201" a="1"/>
  <c r="D157" i="201" s="1"/>
  <c r="G156" i="201"/>
  <c r="F156" i="201"/>
  <c r="E156" i="201"/>
  <c r="D156" i="201" a="1"/>
  <c r="D156" i="201" s="1"/>
  <c r="G155" i="201"/>
  <c r="F155" i="201"/>
  <c r="E155" i="201"/>
  <c r="D155" i="201" a="1"/>
  <c r="D155" i="201" s="1"/>
  <c r="G154" i="201"/>
  <c r="F154" i="201"/>
  <c r="E154" i="201"/>
  <c r="D154" i="201" a="1"/>
  <c r="D154" i="201" s="1"/>
  <c r="G153" i="201"/>
  <c r="F153" i="201"/>
  <c r="E153" i="201"/>
  <c r="D153" i="201" a="1"/>
  <c r="D153" i="201" s="1"/>
  <c r="G152" i="201"/>
  <c r="F152" i="201"/>
  <c r="E152" i="201"/>
  <c r="D152" i="201" a="1"/>
  <c r="D152" i="201" s="1"/>
  <c r="G151" i="201"/>
  <c r="F151" i="201"/>
  <c r="E151" i="201"/>
  <c r="D151" i="201" a="1"/>
  <c r="D151" i="201" s="1"/>
  <c r="G150" i="201"/>
  <c r="F150" i="201"/>
  <c r="E150" i="201"/>
  <c r="D150" i="201" a="1"/>
  <c r="D150" i="201" s="1"/>
  <c r="G149" i="201"/>
  <c r="F149" i="201"/>
  <c r="E149" i="201"/>
  <c r="D149" i="201" a="1"/>
  <c r="D149" i="201" s="1"/>
  <c r="G148" i="201"/>
  <c r="F148" i="201"/>
  <c r="E148" i="201"/>
  <c r="D148" i="201" a="1"/>
  <c r="D148" i="201" s="1"/>
  <c r="G147" i="201"/>
  <c r="F147" i="201"/>
  <c r="E147" i="201"/>
  <c r="D147" i="201" a="1"/>
  <c r="D147" i="201" s="1"/>
  <c r="G146" i="201"/>
  <c r="F146" i="201"/>
  <c r="E146" i="201"/>
  <c r="D146" i="201" a="1"/>
  <c r="D146" i="201" s="1"/>
  <c r="G145" i="201"/>
  <c r="F145" i="201"/>
  <c r="E145" i="201"/>
  <c r="D145" i="201" a="1"/>
  <c r="D145" i="201" s="1"/>
  <c r="G144" i="201"/>
  <c r="F144" i="201"/>
  <c r="E144" i="201"/>
  <c r="D144" i="201" a="1"/>
  <c r="D144" i="201" s="1"/>
  <c r="G143" i="201"/>
  <c r="F143" i="201"/>
  <c r="E143" i="201"/>
  <c r="D143" i="201" a="1"/>
  <c r="D143" i="201" s="1"/>
  <c r="G142" i="201"/>
  <c r="F142" i="201"/>
  <c r="E142" i="201"/>
  <c r="D142" i="201" a="1"/>
  <c r="D142" i="201" s="1"/>
  <c r="G141" i="201"/>
  <c r="F141" i="201"/>
  <c r="E141" i="201"/>
  <c r="D141" i="201" a="1"/>
  <c r="D141" i="201" s="1"/>
  <c r="G140" i="201"/>
  <c r="F140" i="201"/>
  <c r="E140" i="201"/>
  <c r="D140" i="201" a="1"/>
  <c r="D140" i="201" s="1"/>
  <c r="G139" i="201"/>
  <c r="F139" i="201"/>
  <c r="E139" i="201"/>
  <c r="D139" i="201" a="1"/>
  <c r="D139" i="201" s="1"/>
  <c r="G138" i="201"/>
  <c r="F138" i="201"/>
  <c r="E138" i="201"/>
  <c r="D138" i="201" a="1"/>
  <c r="D138" i="201" s="1"/>
  <c r="G137" i="201"/>
  <c r="F137" i="201"/>
  <c r="E137" i="201"/>
  <c r="D137" i="201" a="1"/>
  <c r="D137" i="201" s="1"/>
  <c r="G136" i="201"/>
  <c r="F136" i="201"/>
  <c r="E136" i="201"/>
  <c r="D136" i="201" a="1"/>
  <c r="D136" i="201" s="1"/>
  <c r="G135" i="201"/>
  <c r="F135" i="201"/>
  <c r="E135" i="201"/>
  <c r="D135" i="201" a="1"/>
  <c r="D135" i="201" s="1"/>
  <c r="G134" i="201"/>
  <c r="F134" i="201"/>
  <c r="E134" i="201"/>
  <c r="D134" i="201" a="1"/>
  <c r="D134" i="201" s="1"/>
  <c r="G133" i="201"/>
  <c r="F133" i="201"/>
  <c r="E133" i="201"/>
  <c r="D133" i="201" a="1"/>
  <c r="D133" i="201" s="1"/>
  <c r="G132" i="201"/>
  <c r="F132" i="201"/>
  <c r="E132" i="201"/>
  <c r="D132" i="201" a="1"/>
  <c r="D132" i="201" s="1"/>
  <c r="G131" i="201"/>
  <c r="F131" i="201"/>
  <c r="E131" i="201"/>
  <c r="D131" i="201" a="1"/>
  <c r="D131" i="201" s="1"/>
  <c r="G130" i="201"/>
  <c r="F130" i="201"/>
  <c r="E130" i="201"/>
  <c r="D130" i="201" a="1"/>
  <c r="D130" i="201" s="1"/>
  <c r="G129" i="201"/>
  <c r="F129" i="201"/>
  <c r="E129" i="201"/>
  <c r="D129" i="201" a="1"/>
  <c r="D129" i="201" s="1"/>
  <c r="G128" i="201"/>
  <c r="F128" i="201"/>
  <c r="E128" i="201"/>
  <c r="D128" i="201" a="1"/>
  <c r="D128" i="201" s="1"/>
  <c r="G127" i="201"/>
  <c r="F127" i="201"/>
  <c r="E127" i="201"/>
  <c r="D127" i="201" a="1"/>
  <c r="D127" i="201" s="1"/>
  <c r="G126" i="201"/>
  <c r="F126" i="201"/>
  <c r="E126" i="201"/>
  <c r="D126" i="201" a="1"/>
  <c r="D126" i="201" s="1"/>
  <c r="G125" i="201"/>
  <c r="F125" i="201"/>
  <c r="E125" i="201"/>
  <c r="D125" i="201" a="1"/>
  <c r="D125" i="201" s="1"/>
  <c r="G124" i="201"/>
  <c r="F124" i="201"/>
  <c r="E124" i="201"/>
  <c r="D124" i="201" a="1"/>
  <c r="D124" i="201" s="1"/>
  <c r="G123" i="201"/>
  <c r="F123" i="201"/>
  <c r="E123" i="201"/>
  <c r="D123" i="201" a="1"/>
  <c r="D123" i="201" s="1"/>
  <c r="G122" i="201"/>
  <c r="F122" i="201"/>
  <c r="E122" i="201"/>
  <c r="D122" i="201" a="1"/>
  <c r="D122" i="201" s="1"/>
  <c r="G121" i="201"/>
  <c r="F121" i="201"/>
  <c r="E121" i="201"/>
  <c r="D121" i="201" a="1"/>
  <c r="D121" i="201" s="1"/>
  <c r="G120" i="201"/>
  <c r="F120" i="201"/>
  <c r="E120" i="201"/>
  <c r="D120" i="201" a="1"/>
  <c r="D120" i="201" s="1"/>
  <c r="G119" i="201"/>
  <c r="F119" i="201"/>
  <c r="E119" i="201"/>
  <c r="D119" i="201" a="1"/>
  <c r="D119" i="201" s="1"/>
  <c r="G118" i="201"/>
  <c r="F118" i="201"/>
  <c r="E118" i="201"/>
  <c r="D118" i="201" a="1"/>
  <c r="D118" i="201" s="1"/>
  <c r="G117" i="201"/>
  <c r="F117" i="201"/>
  <c r="E117" i="201"/>
  <c r="D117" i="201" a="1"/>
  <c r="D117" i="201" s="1"/>
  <c r="G116" i="201"/>
  <c r="F116" i="201"/>
  <c r="E116" i="201"/>
  <c r="D116" i="201" a="1"/>
  <c r="D116" i="201" s="1"/>
  <c r="G115" i="201"/>
  <c r="F115" i="201"/>
  <c r="E115" i="201"/>
  <c r="D115" i="201" a="1"/>
  <c r="D115" i="201" s="1"/>
  <c r="G114" i="201"/>
  <c r="F114" i="201"/>
  <c r="E114" i="201"/>
  <c r="D114" i="201" a="1"/>
  <c r="D114" i="201" s="1"/>
  <c r="G113" i="201"/>
  <c r="F113" i="201"/>
  <c r="E113" i="201"/>
  <c r="D113" i="201" a="1"/>
  <c r="D113" i="201" s="1"/>
  <c r="G112" i="201"/>
  <c r="F112" i="201"/>
  <c r="E112" i="201"/>
  <c r="D112" i="201" a="1"/>
  <c r="D112" i="201" s="1"/>
  <c r="G111" i="201"/>
  <c r="F111" i="201"/>
  <c r="E111" i="201"/>
  <c r="D111" i="201" a="1"/>
  <c r="D111" i="201" s="1"/>
  <c r="G110" i="201"/>
  <c r="F110" i="201"/>
  <c r="E110" i="201"/>
  <c r="D110" i="201" a="1"/>
  <c r="D110" i="201" s="1"/>
  <c r="G109" i="201"/>
  <c r="F109" i="201"/>
  <c r="E109" i="201"/>
  <c r="D109" i="201" a="1"/>
  <c r="D109" i="201" s="1"/>
  <c r="G108" i="201"/>
  <c r="F108" i="201"/>
  <c r="E108" i="201"/>
  <c r="D108" i="201" a="1"/>
  <c r="D108" i="201" s="1"/>
  <c r="G107" i="201"/>
  <c r="F107" i="201"/>
  <c r="E107" i="201"/>
  <c r="D107" i="201" a="1"/>
  <c r="D107" i="201" s="1"/>
  <c r="G106" i="201"/>
  <c r="F106" i="201"/>
  <c r="E106" i="201"/>
  <c r="D106" i="201" a="1"/>
  <c r="D106" i="201" s="1"/>
  <c r="G105" i="201"/>
  <c r="F105" i="201"/>
  <c r="E105" i="201"/>
  <c r="D105" i="201" a="1"/>
  <c r="D105" i="201" s="1"/>
  <c r="G104" i="201"/>
  <c r="F104" i="201"/>
  <c r="E104" i="201"/>
  <c r="D104" i="201" a="1"/>
  <c r="D104" i="201" s="1"/>
  <c r="G103" i="201"/>
  <c r="F103" i="201"/>
  <c r="E103" i="201"/>
  <c r="D103" i="201" a="1"/>
  <c r="D103" i="201" s="1"/>
  <c r="G102" i="201"/>
  <c r="F102" i="201"/>
  <c r="E102" i="201"/>
  <c r="D102" i="201" a="1"/>
  <c r="D102" i="201" s="1"/>
  <c r="G101" i="201"/>
  <c r="F101" i="201"/>
  <c r="E101" i="201"/>
  <c r="D101" i="201" a="1"/>
  <c r="D101" i="201" s="1"/>
  <c r="G100" i="201"/>
  <c r="F100" i="201"/>
  <c r="E100" i="201"/>
  <c r="D100" i="201" a="1"/>
  <c r="D100" i="201" s="1"/>
  <c r="G99" i="201"/>
  <c r="F99" i="201"/>
  <c r="E99" i="201"/>
  <c r="D99" i="201" a="1"/>
  <c r="D99" i="201" s="1"/>
  <c r="G98" i="201"/>
  <c r="F98" i="201"/>
  <c r="E98" i="201"/>
  <c r="D98" i="201" a="1"/>
  <c r="D98" i="201" s="1"/>
  <c r="G97" i="201"/>
  <c r="F97" i="201"/>
  <c r="E97" i="201"/>
  <c r="D97" i="201" a="1"/>
  <c r="D97" i="201" s="1"/>
  <c r="G96" i="201"/>
  <c r="F96" i="201"/>
  <c r="E96" i="201"/>
  <c r="D96" i="201" a="1"/>
  <c r="D96" i="201" s="1"/>
  <c r="G95" i="201"/>
  <c r="F95" i="201"/>
  <c r="E95" i="201"/>
  <c r="D95" i="201" a="1"/>
  <c r="D95" i="201" s="1"/>
  <c r="G94" i="201"/>
  <c r="F94" i="201"/>
  <c r="E94" i="201"/>
  <c r="D94" i="201" a="1"/>
  <c r="D94" i="201" s="1"/>
  <c r="G93" i="201"/>
  <c r="F93" i="201"/>
  <c r="E93" i="201"/>
  <c r="D93" i="201" a="1"/>
  <c r="D93" i="201" s="1"/>
  <c r="G92" i="201"/>
  <c r="F92" i="201"/>
  <c r="E92" i="201"/>
  <c r="D92" i="201" a="1"/>
  <c r="D92" i="201" s="1"/>
  <c r="G91" i="201"/>
  <c r="F91" i="201"/>
  <c r="E91" i="201"/>
  <c r="D91" i="201" a="1"/>
  <c r="D91" i="201" s="1"/>
  <c r="G90" i="201"/>
  <c r="F90" i="201"/>
  <c r="E90" i="201"/>
  <c r="D90" i="201" a="1"/>
  <c r="D90" i="201" s="1"/>
  <c r="G89" i="201"/>
  <c r="F89" i="201"/>
  <c r="E89" i="201"/>
  <c r="D89" i="201" a="1"/>
  <c r="D89" i="201" s="1"/>
  <c r="G88" i="201"/>
  <c r="F88" i="201"/>
  <c r="E88" i="201"/>
  <c r="D88" i="201" a="1"/>
  <c r="D88" i="201" s="1"/>
  <c r="G87" i="201"/>
  <c r="F87" i="201"/>
  <c r="E87" i="201"/>
  <c r="D87" i="201" a="1"/>
  <c r="D87" i="201" s="1"/>
  <c r="G86" i="201"/>
  <c r="F86" i="201"/>
  <c r="E86" i="201"/>
  <c r="D86" i="201" a="1"/>
  <c r="D86" i="201" s="1"/>
  <c r="G85" i="201"/>
  <c r="F85" i="201"/>
  <c r="E85" i="201"/>
  <c r="D85" i="201" a="1"/>
  <c r="D85" i="201" s="1"/>
  <c r="G84" i="201"/>
  <c r="F84" i="201"/>
  <c r="E84" i="201"/>
  <c r="D84" i="201" a="1"/>
  <c r="D84" i="201" s="1"/>
  <c r="G83" i="201"/>
  <c r="F83" i="201"/>
  <c r="E83" i="201"/>
  <c r="D83" i="201" a="1"/>
  <c r="D83" i="201" s="1"/>
  <c r="G82" i="201"/>
  <c r="F82" i="201"/>
  <c r="E82" i="201"/>
  <c r="D82" i="201" a="1"/>
  <c r="D82" i="201" s="1"/>
  <c r="G81" i="201"/>
  <c r="F81" i="201"/>
  <c r="E81" i="201"/>
  <c r="D81" i="201" a="1"/>
  <c r="D81" i="201" s="1"/>
  <c r="G80" i="201"/>
  <c r="F80" i="201"/>
  <c r="E80" i="201"/>
  <c r="D80" i="201" a="1"/>
  <c r="D80" i="201" s="1"/>
  <c r="G79" i="201"/>
  <c r="F79" i="201"/>
  <c r="E79" i="201"/>
  <c r="D79" i="201" a="1"/>
  <c r="D79" i="201" s="1"/>
  <c r="G78" i="201"/>
  <c r="F78" i="201"/>
  <c r="E78" i="201"/>
  <c r="D78" i="201" a="1"/>
  <c r="D78" i="201" s="1"/>
  <c r="G77" i="201"/>
  <c r="F77" i="201"/>
  <c r="E77" i="201"/>
  <c r="D77" i="201" a="1"/>
  <c r="D77" i="201" s="1"/>
  <c r="G76" i="201"/>
  <c r="F76" i="201"/>
  <c r="E76" i="201"/>
  <c r="D76" i="201" a="1"/>
  <c r="D76" i="201" s="1"/>
  <c r="G75" i="201"/>
  <c r="F75" i="201"/>
  <c r="E75" i="201"/>
  <c r="D75" i="201" a="1"/>
  <c r="D75" i="201" s="1"/>
  <c r="G74" i="201"/>
  <c r="F74" i="201"/>
  <c r="E74" i="201"/>
  <c r="D74" i="201" a="1"/>
  <c r="D74" i="201" s="1"/>
  <c r="G73" i="201"/>
  <c r="F73" i="201"/>
  <c r="E73" i="201"/>
  <c r="D73" i="201" a="1"/>
  <c r="D73" i="201" s="1"/>
  <c r="G72" i="201"/>
  <c r="F72" i="201"/>
  <c r="E72" i="201"/>
  <c r="D72" i="201" a="1"/>
  <c r="D72" i="201" s="1"/>
  <c r="G71" i="201"/>
  <c r="F71" i="201"/>
  <c r="E71" i="201"/>
  <c r="D71" i="201" a="1"/>
  <c r="D71" i="201" s="1"/>
  <c r="G70" i="201"/>
  <c r="F70" i="201"/>
  <c r="E70" i="201"/>
  <c r="D70" i="201" a="1"/>
  <c r="D70" i="201" s="1"/>
  <c r="G69" i="201"/>
  <c r="F69" i="201"/>
  <c r="E69" i="201"/>
  <c r="D69" i="201" a="1"/>
  <c r="D69" i="201" s="1"/>
  <c r="G68" i="201"/>
  <c r="F68" i="201"/>
  <c r="E68" i="201"/>
  <c r="D68" i="201" a="1"/>
  <c r="D68" i="201" s="1"/>
  <c r="G67" i="201"/>
  <c r="F67" i="201"/>
  <c r="E67" i="201"/>
  <c r="D67" i="201" a="1"/>
  <c r="D67" i="201" s="1"/>
  <c r="G66" i="201"/>
  <c r="F66" i="201"/>
  <c r="E66" i="201"/>
  <c r="D66" i="201" a="1"/>
  <c r="D66" i="201" s="1"/>
  <c r="G65" i="201"/>
  <c r="F65" i="201"/>
  <c r="E65" i="201"/>
  <c r="D65" i="201" a="1"/>
  <c r="D65" i="201" s="1"/>
  <c r="G64" i="201"/>
  <c r="F64" i="201"/>
  <c r="E64" i="201"/>
  <c r="D64" i="201" a="1"/>
  <c r="D64" i="201" s="1"/>
  <c r="G63" i="201"/>
  <c r="F63" i="201"/>
  <c r="E63" i="201"/>
  <c r="D63" i="201" a="1"/>
  <c r="D63" i="201" s="1"/>
  <c r="G62" i="201"/>
  <c r="F62" i="201"/>
  <c r="E62" i="201"/>
  <c r="D62" i="201" a="1"/>
  <c r="D62" i="201" s="1"/>
  <c r="G61" i="201"/>
  <c r="F61" i="201"/>
  <c r="E61" i="201"/>
  <c r="D61" i="201" a="1"/>
  <c r="D61" i="201" s="1"/>
  <c r="G60" i="201"/>
  <c r="F60" i="201"/>
  <c r="E60" i="201"/>
  <c r="D60" i="201" a="1"/>
  <c r="D60" i="201" s="1"/>
  <c r="G59" i="201"/>
  <c r="F59" i="201"/>
  <c r="E59" i="201"/>
  <c r="D59" i="201" a="1"/>
  <c r="D59" i="201" s="1"/>
  <c r="G58" i="201"/>
  <c r="F58" i="201"/>
  <c r="E58" i="201"/>
  <c r="D58" i="201" a="1"/>
  <c r="D58" i="201" s="1"/>
  <c r="G57" i="201"/>
  <c r="F57" i="201"/>
  <c r="E57" i="201"/>
  <c r="D57" i="201" a="1"/>
  <c r="D57" i="201" s="1"/>
  <c r="G56" i="201"/>
  <c r="F56" i="201"/>
  <c r="E56" i="201"/>
  <c r="D56" i="201" a="1"/>
  <c r="D56" i="201" s="1"/>
  <c r="G55" i="201"/>
  <c r="F55" i="201"/>
  <c r="E55" i="201"/>
  <c r="D55" i="201" a="1"/>
  <c r="D55" i="201" s="1"/>
  <c r="G54" i="201"/>
  <c r="F54" i="201"/>
  <c r="E54" i="201"/>
  <c r="D54" i="201" a="1"/>
  <c r="D54" i="201" s="1"/>
  <c r="G53" i="201"/>
  <c r="F53" i="201"/>
  <c r="E53" i="201"/>
  <c r="D53" i="201" a="1"/>
  <c r="D53" i="201" s="1"/>
  <c r="G52" i="201"/>
  <c r="F52" i="201"/>
  <c r="E52" i="201"/>
  <c r="D52" i="201" a="1"/>
  <c r="D52" i="201" s="1"/>
  <c r="G51" i="201"/>
  <c r="F51" i="201"/>
  <c r="E51" i="201"/>
  <c r="D51" i="201" a="1"/>
  <c r="D51" i="201" s="1"/>
  <c r="G50" i="201"/>
  <c r="F50" i="201"/>
  <c r="E50" i="201"/>
  <c r="D50" i="201" a="1"/>
  <c r="D50" i="201" s="1"/>
  <c r="G49" i="201"/>
  <c r="F49" i="201"/>
  <c r="E49" i="201"/>
  <c r="D49" i="201" a="1"/>
  <c r="D49" i="201" s="1"/>
  <c r="G48" i="201"/>
  <c r="F48" i="201"/>
  <c r="E48" i="201"/>
  <c r="D48" i="201" a="1"/>
  <c r="D48" i="201" s="1"/>
  <c r="G47" i="201"/>
  <c r="F47" i="201"/>
  <c r="E47" i="201"/>
  <c r="D47" i="201" a="1"/>
  <c r="D47" i="201" s="1"/>
  <c r="G46" i="201"/>
  <c r="F46" i="201"/>
  <c r="E46" i="201"/>
  <c r="D46" i="201" a="1"/>
  <c r="D46" i="201" s="1"/>
  <c r="G45" i="201"/>
  <c r="F45" i="201"/>
  <c r="E45" i="201"/>
  <c r="D45" i="201" a="1"/>
  <c r="D45" i="201" s="1"/>
  <c r="G44" i="201"/>
  <c r="F44" i="201"/>
  <c r="E44" i="201"/>
  <c r="D44" i="201" a="1"/>
  <c r="D44" i="201" s="1"/>
  <c r="G43" i="201"/>
  <c r="F43" i="201"/>
  <c r="E43" i="201"/>
  <c r="D43" i="201" a="1"/>
  <c r="D43" i="201" s="1"/>
  <c r="G42" i="201"/>
  <c r="F42" i="201"/>
  <c r="E42" i="201"/>
  <c r="D42" i="201" a="1"/>
  <c r="D42" i="201" s="1"/>
  <c r="G41" i="201"/>
  <c r="F41" i="201"/>
  <c r="E41" i="201"/>
  <c r="D41" i="201" a="1"/>
  <c r="D41" i="201" s="1"/>
  <c r="G40" i="201"/>
  <c r="F40" i="201"/>
  <c r="E40" i="201"/>
  <c r="D40" i="201" a="1"/>
  <c r="D40" i="201" s="1"/>
  <c r="G39" i="201"/>
  <c r="F39" i="201"/>
  <c r="E39" i="201"/>
  <c r="D39" i="201" a="1"/>
  <c r="D39" i="201" s="1"/>
  <c r="G38" i="201"/>
  <c r="F38" i="201"/>
  <c r="E38" i="201"/>
  <c r="D38" i="201" a="1"/>
  <c r="D38" i="201" s="1"/>
  <c r="G37" i="201"/>
  <c r="F37" i="201"/>
  <c r="E37" i="201"/>
  <c r="D37" i="201" a="1"/>
  <c r="D37" i="201" s="1"/>
  <c r="G36" i="201"/>
  <c r="F36" i="201"/>
  <c r="E36" i="201"/>
  <c r="D36" i="201" a="1"/>
  <c r="D36" i="201" s="1"/>
  <c r="G35" i="201"/>
  <c r="F35" i="201"/>
  <c r="E35" i="201"/>
  <c r="D35" i="201" a="1"/>
  <c r="D35" i="201" s="1"/>
  <c r="G34" i="201"/>
  <c r="F34" i="201"/>
  <c r="E34" i="201"/>
  <c r="D34" i="201" a="1"/>
  <c r="D34" i="201" s="1"/>
  <c r="G33" i="201"/>
  <c r="F33" i="201"/>
  <c r="E33" i="201"/>
  <c r="D33" i="201" a="1"/>
  <c r="D33" i="201" s="1"/>
  <c r="G32" i="201"/>
  <c r="F32" i="201"/>
  <c r="E32" i="201"/>
  <c r="D32" i="201" a="1"/>
  <c r="D32" i="201" s="1"/>
  <c r="G31" i="201"/>
  <c r="F31" i="201"/>
  <c r="E31" i="201"/>
  <c r="D31" i="201" a="1"/>
  <c r="D31" i="201" s="1"/>
  <c r="G30" i="201"/>
  <c r="F30" i="201"/>
  <c r="E30" i="201"/>
  <c r="D30" i="201" a="1"/>
  <c r="D30" i="201" s="1"/>
  <c r="G29" i="201"/>
  <c r="F29" i="201"/>
  <c r="E29" i="201"/>
  <c r="D29" i="201" a="1"/>
  <c r="D29" i="201" s="1"/>
  <c r="G28" i="201"/>
  <c r="F28" i="201"/>
  <c r="E28" i="201"/>
  <c r="D28" i="201" a="1"/>
  <c r="D28" i="201" s="1"/>
  <c r="G27" i="201"/>
  <c r="F27" i="201"/>
  <c r="E27" i="201"/>
  <c r="D27" i="201" a="1"/>
  <c r="D27" i="201" s="1"/>
  <c r="G26" i="201"/>
  <c r="F26" i="201"/>
  <c r="E26" i="201"/>
  <c r="D26" i="201" a="1"/>
  <c r="D26" i="201" s="1"/>
  <c r="G25" i="201"/>
  <c r="F25" i="201"/>
  <c r="E25" i="201"/>
  <c r="D25" i="201" a="1"/>
  <c r="D25" i="201" s="1"/>
  <c r="G24" i="201"/>
  <c r="F24" i="201"/>
  <c r="E24" i="201"/>
  <c r="D24" i="201" a="1"/>
  <c r="D24" i="201" s="1"/>
  <c r="G23" i="201"/>
  <c r="F23" i="201"/>
  <c r="E23" i="201"/>
  <c r="D23" i="201" a="1"/>
  <c r="D23" i="201" s="1"/>
  <c r="G22" i="201"/>
  <c r="F22" i="201"/>
  <c r="E22" i="201"/>
  <c r="D22" i="201" a="1"/>
  <c r="D22" i="201" s="1"/>
  <c r="G21" i="201"/>
  <c r="F21" i="201"/>
  <c r="E21" i="201"/>
  <c r="D21" i="201" a="1"/>
  <c r="D21" i="201" s="1"/>
  <c r="G20" i="201"/>
  <c r="F20" i="201"/>
  <c r="E20" i="201"/>
  <c r="D20" i="201" a="1"/>
  <c r="D20" i="201" s="1"/>
  <c r="G19" i="201"/>
  <c r="F19" i="201"/>
  <c r="E19" i="201"/>
  <c r="D19" i="201" a="1"/>
  <c r="D19" i="201" s="1"/>
  <c r="G18" i="201"/>
  <c r="F18" i="201"/>
  <c r="E18" i="201"/>
  <c r="D18" i="201" a="1"/>
  <c r="D18" i="201" s="1"/>
  <c r="G17" i="201"/>
  <c r="F17" i="201"/>
  <c r="E17" i="201"/>
  <c r="D17" i="201" a="1"/>
  <c r="D17" i="201" s="1"/>
  <c r="G16" i="201"/>
  <c r="F16" i="201"/>
  <c r="E16" i="201"/>
  <c r="D16" i="201" a="1"/>
  <c r="D16" i="201" s="1"/>
  <c r="G15" i="201"/>
  <c r="F15" i="201"/>
  <c r="E15" i="201"/>
  <c r="D15" i="201" a="1"/>
  <c r="D15" i="201" s="1"/>
  <c r="G14" i="201"/>
  <c r="F14" i="201"/>
  <c r="E14" i="201"/>
  <c r="D14" i="201" a="1"/>
  <c r="D14" i="201" s="1"/>
  <c r="G13" i="201"/>
  <c r="F13" i="201"/>
  <c r="E13" i="201"/>
  <c r="D13" i="201" a="1"/>
  <c r="D13" i="201" s="1"/>
  <c r="G12" i="201"/>
  <c r="F12" i="201"/>
  <c r="E12" i="201"/>
  <c r="D12" i="201" a="1"/>
  <c r="D12" i="201" s="1"/>
  <c r="G11" i="201"/>
  <c r="F11" i="201"/>
  <c r="E11" i="201"/>
  <c r="D11" i="201" a="1"/>
  <c r="D11" i="201" s="1"/>
  <c r="G10" i="201"/>
  <c r="F10" i="201"/>
  <c r="E10" i="201"/>
  <c r="D10" i="201" a="1"/>
  <c r="D10" i="201" s="1"/>
  <c r="G9" i="201"/>
  <c r="F9" i="201"/>
  <c r="E9" i="201"/>
  <c r="D9" i="201" a="1"/>
  <c r="D9" i="201" s="1"/>
  <c r="G8" i="201"/>
  <c r="F8" i="201"/>
  <c r="E8" i="201"/>
  <c r="D8" i="201" a="1"/>
  <c r="D8" i="201" s="1"/>
  <c r="G7" i="201"/>
  <c r="F7" i="201"/>
  <c r="E7" i="201"/>
  <c r="D7" i="201" a="1"/>
  <c r="D7" i="201" s="1"/>
  <c r="G6" i="201"/>
  <c r="F6" i="201"/>
  <c r="E6" i="201"/>
  <c r="J6" i="201" s="1"/>
  <c r="D6" i="201" a="1"/>
  <c r="D6" i="201" s="1"/>
  <c r="G5" i="201"/>
  <c r="F5" i="201"/>
  <c r="E5" i="201"/>
  <c r="J5" i="201" s="1"/>
  <c r="D5" i="201" a="1"/>
  <c r="D5" i="201" s="1"/>
  <c r="G4" i="201"/>
  <c r="F4" i="201"/>
  <c r="E4" i="201"/>
  <c r="J4" i="201" s="1"/>
  <c r="D4" i="201" a="1"/>
  <c r="D4" i="201" s="1"/>
  <c r="E3" i="201"/>
  <c r="J3" i="201" s="1"/>
  <c r="D3" i="201" a="1"/>
  <c r="D3" i="201" s="1"/>
  <c r="N1648" i="230"/>
  <c r="M1648" i="230"/>
  <c r="L1648" i="230"/>
  <c r="Q1648" i="230" s="1"/>
  <c r="R1648" i="230" s="1"/>
  <c r="N1647" i="230"/>
  <c r="M1647" i="230"/>
  <c r="L1647" i="230"/>
  <c r="Q1647" i="230" s="1"/>
  <c r="R1647" i="230" s="1"/>
  <c r="N1646" i="230"/>
  <c r="M1646" i="230"/>
  <c r="L1646" i="230"/>
  <c r="Q1646" i="230" s="1"/>
  <c r="R1646" i="230" s="1"/>
  <c r="N1645" i="230"/>
  <c r="M1645" i="230"/>
  <c r="L1645" i="230"/>
  <c r="Q1645" i="230" s="1"/>
  <c r="R1645" i="230" s="1"/>
  <c r="N1644" i="230"/>
  <c r="M1644" i="230"/>
  <c r="L1644" i="230"/>
  <c r="Q1644" i="230" s="1"/>
  <c r="R1644" i="230" s="1"/>
  <c r="N1643" i="230"/>
  <c r="M1643" i="230"/>
  <c r="L1643" i="230"/>
  <c r="Q1643" i="230" s="1"/>
  <c r="R1643" i="230" s="1"/>
  <c r="N1642" i="230"/>
  <c r="M1642" i="230"/>
  <c r="L1642" i="230"/>
  <c r="Q1642" i="230" s="1"/>
  <c r="R1642" i="230" s="1"/>
  <c r="N1641" i="230"/>
  <c r="M1641" i="230"/>
  <c r="N1640" i="230"/>
  <c r="M1640" i="230"/>
  <c r="L1640" i="230"/>
  <c r="Q1640" i="230" s="1"/>
  <c r="R1640" i="230" s="1"/>
  <c r="N1639" i="230"/>
  <c r="M1639" i="230"/>
  <c r="L1639" i="230"/>
  <c r="Q1639" i="230" s="1"/>
  <c r="R1639" i="230" s="1"/>
  <c r="N1638" i="230"/>
  <c r="M1638" i="230"/>
  <c r="L1638" i="230"/>
  <c r="Q1638" i="230" s="1"/>
  <c r="R1638" i="230" s="1"/>
  <c r="N1637" i="230"/>
  <c r="M1637" i="230"/>
  <c r="N1636" i="230"/>
  <c r="M1636" i="230"/>
  <c r="L1636" i="230"/>
  <c r="Q1636" i="230" s="1"/>
  <c r="R1636" i="230" s="1"/>
  <c r="N1635" i="230"/>
  <c r="M1635" i="230"/>
  <c r="L1635" i="230"/>
  <c r="Q1635" i="230" s="1"/>
  <c r="R1635" i="230" s="1"/>
  <c r="N1634" i="230"/>
  <c r="M1634" i="230"/>
  <c r="L1634" i="230"/>
  <c r="Q1634" i="230" s="1"/>
  <c r="R1634" i="230" s="1"/>
  <c r="N1633" i="230"/>
  <c r="M1633" i="230"/>
  <c r="L1633" i="230"/>
  <c r="Q1633" i="230" s="1"/>
  <c r="R1633" i="230" s="1"/>
  <c r="N1632" i="230"/>
  <c r="M1632" i="230"/>
  <c r="N1631" i="230"/>
  <c r="M1631" i="230"/>
  <c r="L1631" i="230"/>
  <c r="Q1631" i="230" s="1"/>
  <c r="R1631" i="230" s="1"/>
  <c r="N1630" i="230"/>
  <c r="M1630" i="230"/>
  <c r="L1630" i="230"/>
  <c r="Q1630" i="230" s="1"/>
  <c r="R1630" i="230" s="1"/>
  <c r="N1629" i="230"/>
  <c r="M1629" i="230"/>
  <c r="L1629" i="230"/>
  <c r="Q1629" i="230" s="1"/>
  <c r="R1629" i="230" s="1"/>
  <c r="N1628" i="230"/>
  <c r="M1628" i="230"/>
  <c r="L1628" i="230"/>
  <c r="Q1628" i="230" s="1"/>
  <c r="R1628" i="230" s="1"/>
  <c r="N1627" i="230"/>
  <c r="M1627" i="230"/>
  <c r="N1626" i="230"/>
  <c r="M1626" i="230"/>
  <c r="L1626" i="230"/>
  <c r="Q1626" i="230" s="1"/>
  <c r="R1626" i="230" s="1"/>
  <c r="N1625" i="230"/>
  <c r="M1625" i="230"/>
  <c r="L1625" i="230"/>
  <c r="Q1625" i="230" s="1"/>
  <c r="R1625" i="230" s="1"/>
  <c r="N1624" i="230"/>
  <c r="M1624" i="230"/>
  <c r="L1624" i="230"/>
  <c r="Q1624" i="230" s="1"/>
  <c r="R1624" i="230" s="1"/>
  <c r="N1623" i="230"/>
  <c r="M1623" i="230"/>
  <c r="L1623" i="230"/>
  <c r="Q1623" i="230" s="1"/>
  <c r="R1623" i="230" s="1"/>
  <c r="N1622" i="230"/>
  <c r="M1622" i="230"/>
  <c r="L1622" i="230"/>
  <c r="Q1622" i="230" s="1"/>
  <c r="R1622" i="230" s="1"/>
  <c r="N1621" i="230"/>
  <c r="M1621" i="230"/>
  <c r="L1621" i="230"/>
  <c r="Q1621" i="230" s="1"/>
  <c r="R1621" i="230" s="1"/>
  <c r="N1620" i="230"/>
  <c r="M1620" i="230"/>
  <c r="L1620" i="230"/>
  <c r="Q1620" i="230" s="1"/>
  <c r="R1620" i="230" s="1"/>
  <c r="N1619" i="230"/>
  <c r="M1619" i="230"/>
  <c r="L1619" i="230"/>
  <c r="Q1619" i="230" s="1"/>
  <c r="R1619" i="230" s="1"/>
  <c r="N1618" i="230"/>
  <c r="M1618" i="230"/>
  <c r="L1618" i="230"/>
  <c r="Q1618" i="230" s="1"/>
  <c r="R1618" i="230" s="1"/>
  <c r="N1617" i="230"/>
  <c r="M1617" i="230"/>
  <c r="L1617" i="230"/>
  <c r="Q1617" i="230" s="1"/>
  <c r="R1617" i="230" s="1"/>
  <c r="N1616" i="230"/>
  <c r="M1616" i="230"/>
  <c r="L1616" i="230"/>
  <c r="Q1616" i="230" s="1"/>
  <c r="R1616" i="230" s="1"/>
  <c r="N1615" i="230"/>
  <c r="M1615" i="230"/>
  <c r="L1615" i="230"/>
  <c r="Q1615" i="230" s="1"/>
  <c r="R1615" i="230" s="1"/>
  <c r="N1614" i="230"/>
  <c r="M1614" i="230"/>
  <c r="L1614" i="230"/>
  <c r="Q1614" i="230" s="1"/>
  <c r="R1614" i="230" s="1"/>
  <c r="N1613" i="230"/>
  <c r="M1613" i="230"/>
  <c r="L1613" i="230"/>
  <c r="Q1613" i="230" s="1"/>
  <c r="R1613" i="230" s="1"/>
  <c r="N1612" i="230"/>
  <c r="M1612" i="230"/>
  <c r="L1612" i="230"/>
  <c r="Q1612" i="230" s="1"/>
  <c r="R1612" i="230" s="1"/>
  <c r="N1611" i="230"/>
  <c r="M1611" i="230"/>
  <c r="N1610" i="230"/>
  <c r="M1610" i="230"/>
  <c r="L1610" i="230"/>
  <c r="Q1610" i="230" s="1"/>
  <c r="R1610" i="230" s="1"/>
  <c r="N1609" i="230"/>
  <c r="M1609" i="230"/>
  <c r="L1609" i="230"/>
  <c r="Q1609" i="230" s="1"/>
  <c r="R1609" i="230" s="1"/>
  <c r="N1608" i="230"/>
  <c r="M1608" i="230"/>
  <c r="L1608" i="230"/>
  <c r="Q1608" i="230" s="1"/>
  <c r="R1608" i="230" s="1"/>
  <c r="N1607" i="230"/>
  <c r="M1607" i="230"/>
  <c r="L1607" i="230"/>
  <c r="Q1607" i="230" s="1"/>
  <c r="R1607" i="230" s="1"/>
  <c r="N1606" i="230"/>
  <c r="M1606" i="230"/>
  <c r="L1606" i="230"/>
  <c r="Q1606" i="230" s="1"/>
  <c r="R1606" i="230" s="1"/>
  <c r="N1605" i="230"/>
  <c r="M1605" i="230"/>
  <c r="N1604" i="230"/>
  <c r="M1604" i="230"/>
  <c r="L1604" i="230"/>
  <c r="Q1604" i="230" s="1"/>
  <c r="R1604" i="230" s="1"/>
  <c r="N1603" i="230"/>
  <c r="M1603" i="230"/>
  <c r="L1603" i="230"/>
  <c r="Q1603" i="230" s="1"/>
  <c r="R1603" i="230" s="1"/>
  <c r="N1602" i="230"/>
  <c r="M1602" i="230"/>
  <c r="L1602" i="230"/>
  <c r="Q1602" i="230" s="1"/>
  <c r="R1602" i="230" s="1"/>
  <c r="N1601" i="230"/>
  <c r="M1601" i="230"/>
  <c r="N1600" i="230"/>
  <c r="M1600" i="230"/>
  <c r="L1600" i="230"/>
  <c r="Q1600" i="230" s="1"/>
  <c r="R1600" i="230" s="1"/>
  <c r="N1599" i="230"/>
  <c r="M1599" i="230"/>
  <c r="L1599" i="230"/>
  <c r="Q1599" i="230" s="1"/>
  <c r="R1599" i="230" s="1"/>
  <c r="N1598" i="230"/>
  <c r="M1598" i="230"/>
  <c r="N1597" i="230"/>
  <c r="M1597" i="230"/>
  <c r="N1596" i="230"/>
  <c r="M1596" i="230"/>
  <c r="L1596" i="230"/>
  <c r="Q1596" i="230" s="1"/>
  <c r="R1596" i="230" s="1"/>
  <c r="N1595" i="230"/>
  <c r="M1595" i="230"/>
  <c r="L1595" i="230"/>
  <c r="Q1595" i="230" s="1"/>
  <c r="R1595" i="230" s="1"/>
  <c r="N1594" i="230"/>
  <c r="M1594" i="230"/>
  <c r="L1594" i="230"/>
  <c r="Q1594" i="230" s="1"/>
  <c r="R1594" i="230" s="1"/>
  <c r="N1593" i="230"/>
  <c r="M1593" i="230"/>
  <c r="L1593" i="230"/>
  <c r="Q1593" i="230" s="1"/>
  <c r="R1593" i="230" s="1"/>
  <c r="N1592" i="230"/>
  <c r="M1592" i="230"/>
  <c r="L1592" i="230"/>
  <c r="Q1592" i="230" s="1"/>
  <c r="R1592" i="230" s="1"/>
  <c r="N1591" i="230"/>
  <c r="M1591" i="230"/>
  <c r="L1591" i="230"/>
  <c r="Q1591" i="230" s="1"/>
  <c r="R1591" i="230" s="1"/>
  <c r="N1590" i="230"/>
  <c r="M1590" i="230"/>
  <c r="L1590" i="230"/>
  <c r="Q1590" i="230" s="1"/>
  <c r="R1590" i="230" s="1"/>
  <c r="N1589" i="230"/>
  <c r="M1589" i="230"/>
  <c r="L1589" i="230"/>
  <c r="Q1589" i="230" s="1"/>
  <c r="R1589" i="230" s="1"/>
  <c r="N1588" i="230"/>
  <c r="M1588" i="230"/>
  <c r="L1588" i="230"/>
  <c r="Q1588" i="230" s="1"/>
  <c r="R1588" i="230" s="1"/>
  <c r="N1587" i="230"/>
  <c r="M1587" i="230"/>
  <c r="L1587" i="230"/>
  <c r="Q1587" i="230" s="1"/>
  <c r="R1587" i="230" s="1"/>
  <c r="N1586" i="230"/>
  <c r="M1586" i="230"/>
  <c r="L1586" i="230"/>
  <c r="Q1586" i="230" s="1"/>
  <c r="R1586" i="230" s="1"/>
  <c r="N1585" i="230"/>
  <c r="M1585" i="230"/>
  <c r="L1585" i="230"/>
  <c r="Q1585" i="230" s="1"/>
  <c r="R1585" i="230" s="1"/>
  <c r="N1584" i="230"/>
  <c r="M1584" i="230"/>
  <c r="L1584" i="230"/>
  <c r="Q1584" i="230" s="1"/>
  <c r="R1584" i="230" s="1"/>
  <c r="N1583" i="230"/>
  <c r="L1583" i="230"/>
  <c r="Q1583" i="230" s="1"/>
  <c r="R1583" i="230" s="1"/>
  <c r="N1582" i="230"/>
  <c r="M1582" i="230"/>
  <c r="L1582" i="230"/>
  <c r="Q1582" i="230" s="1"/>
  <c r="R1582" i="230" s="1"/>
  <c r="N1581" i="230"/>
  <c r="M1581" i="230"/>
  <c r="L1581" i="230"/>
  <c r="Q1581" i="230" s="1"/>
  <c r="R1581" i="230" s="1"/>
  <c r="N1580" i="230"/>
  <c r="M1580" i="230"/>
  <c r="L1580" i="230"/>
  <c r="Q1580" i="230" s="1"/>
  <c r="R1580" i="230" s="1"/>
  <c r="N1579" i="230"/>
  <c r="M1579" i="230"/>
  <c r="L1579" i="230"/>
  <c r="Q1579" i="230" s="1"/>
  <c r="R1579" i="230" s="1"/>
  <c r="N1578" i="230"/>
  <c r="M1578" i="230"/>
  <c r="L1578" i="230"/>
  <c r="Q1578" i="230" s="1"/>
  <c r="R1578" i="230" s="1"/>
  <c r="N1577" i="230"/>
  <c r="M1577" i="230"/>
  <c r="L1577" i="230"/>
  <c r="Q1577" i="230" s="1"/>
  <c r="R1577" i="230" s="1"/>
  <c r="N1576" i="230"/>
  <c r="M1576" i="230"/>
  <c r="L1576" i="230"/>
  <c r="Q1576" i="230" s="1"/>
  <c r="R1576" i="230" s="1"/>
  <c r="N1575" i="230"/>
  <c r="M1575" i="230"/>
  <c r="L1575" i="230"/>
  <c r="Q1575" i="230" s="1"/>
  <c r="R1575" i="230" s="1"/>
  <c r="N1574" i="230"/>
  <c r="M1574" i="230"/>
  <c r="L1574" i="230"/>
  <c r="Q1574" i="230" s="1"/>
  <c r="R1574" i="230" s="1"/>
  <c r="N1573" i="230"/>
  <c r="M1573" i="230"/>
  <c r="N1572" i="230"/>
  <c r="M1572" i="230"/>
  <c r="L1572" i="230"/>
  <c r="Q1572" i="230" s="1"/>
  <c r="R1572" i="230" s="1"/>
  <c r="N1571" i="230"/>
  <c r="M1571" i="230"/>
  <c r="N1570" i="230"/>
  <c r="M1570" i="230"/>
  <c r="L1570" i="230"/>
  <c r="Q1570" i="230" s="1"/>
  <c r="R1570" i="230" s="1"/>
  <c r="N1569" i="230"/>
  <c r="N1568" i="230"/>
  <c r="M1568" i="230"/>
  <c r="L1568" i="230"/>
  <c r="Q1568" i="230" s="1"/>
  <c r="R1568" i="230" s="1"/>
  <c r="N1567" i="230"/>
  <c r="M1567" i="230"/>
  <c r="L1567" i="230"/>
  <c r="Q1567" i="230" s="1"/>
  <c r="R1567" i="230" s="1"/>
  <c r="N1566" i="230"/>
  <c r="M1566" i="230"/>
  <c r="L1566" i="230"/>
  <c r="Q1566" i="230" s="1"/>
  <c r="R1566" i="230" s="1"/>
  <c r="N1565" i="230"/>
  <c r="M1565" i="230"/>
  <c r="L1565" i="230"/>
  <c r="Q1565" i="230" s="1"/>
  <c r="R1565" i="230" s="1"/>
  <c r="N1564" i="230"/>
  <c r="M1564" i="230"/>
  <c r="L1564" i="230"/>
  <c r="Q1564" i="230" s="1"/>
  <c r="R1564" i="230" s="1"/>
  <c r="N1563" i="230"/>
  <c r="M1563" i="230"/>
  <c r="L1563" i="230"/>
  <c r="Q1563" i="230" s="1"/>
  <c r="R1563" i="230" s="1"/>
  <c r="N1562" i="230"/>
  <c r="M1562" i="230"/>
  <c r="L1562" i="230"/>
  <c r="Q1562" i="230" s="1"/>
  <c r="R1562" i="230" s="1"/>
  <c r="N1561" i="230"/>
  <c r="M1561" i="230"/>
  <c r="L1561" i="230"/>
  <c r="Q1561" i="230" s="1"/>
  <c r="R1561" i="230" s="1"/>
  <c r="N1560" i="230"/>
  <c r="M1560" i="230"/>
  <c r="L1560" i="230"/>
  <c r="Q1560" i="230" s="1"/>
  <c r="R1560" i="230" s="1"/>
  <c r="N1559" i="230"/>
  <c r="M1559" i="230"/>
  <c r="L1559" i="230"/>
  <c r="Q1559" i="230" s="1"/>
  <c r="R1559" i="230" s="1"/>
  <c r="N1558" i="230"/>
  <c r="M1558" i="230"/>
  <c r="L1558" i="230"/>
  <c r="Q1558" i="230" s="1"/>
  <c r="R1558" i="230" s="1"/>
  <c r="N1557" i="230"/>
  <c r="M1557" i="230"/>
  <c r="L1557" i="230"/>
  <c r="Q1557" i="230" s="1"/>
  <c r="R1557" i="230" s="1"/>
  <c r="N1556" i="230"/>
  <c r="M1556" i="230"/>
  <c r="L1556" i="230"/>
  <c r="Q1556" i="230" s="1"/>
  <c r="R1556" i="230" s="1"/>
  <c r="N1555" i="230"/>
  <c r="M1555" i="230"/>
  <c r="L1555" i="230"/>
  <c r="Q1555" i="230" s="1"/>
  <c r="R1555" i="230" s="1"/>
  <c r="N1554" i="230"/>
  <c r="M1554" i="230"/>
  <c r="L1554" i="230"/>
  <c r="Q1554" i="230" s="1"/>
  <c r="R1554" i="230" s="1"/>
  <c r="N1553" i="230"/>
  <c r="M1553" i="230"/>
  <c r="L1553" i="230"/>
  <c r="Q1553" i="230" s="1"/>
  <c r="R1553" i="230" s="1"/>
  <c r="N1552" i="230"/>
  <c r="M1552" i="230"/>
  <c r="L1552" i="230"/>
  <c r="Q1552" i="230" s="1"/>
  <c r="R1552" i="230" s="1"/>
  <c r="N1551" i="230"/>
  <c r="M1551" i="230"/>
  <c r="L1551" i="230"/>
  <c r="Q1551" i="230" s="1"/>
  <c r="R1551" i="230" s="1"/>
  <c r="N1550" i="230"/>
  <c r="M1550" i="230"/>
  <c r="L1550" i="230"/>
  <c r="Q1550" i="230" s="1"/>
  <c r="R1550" i="230" s="1"/>
  <c r="N1549" i="230"/>
  <c r="M1549" i="230"/>
  <c r="L1549" i="230"/>
  <c r="Q1549" i="230" s="1"/>
  <c r="R1549" i="230" s="1"/>
  <c r="N1548" i="230"/>
  <c r="M1548" i="230"/>
  <c r="L1548" i="230"/>
  <c r="Q1548" i="230" s="1"/>
  <c r="R1548" i="230" s="1"/>
  <c r="N1547" i="230"/>
  <c r="M1547" i="230"/>
  <c r="L1547" i="230"/>
  <c r="Q1547" i="230" s="1"/>
  <c r="R1547" i="230" s="1"/>
  <c r="N1546" i="230"/>
  <c r="M1546" i="230"/>
  <c r="L1546" i="230"/>
  <c r="Q1546" i="230" s="1"/>
  <c r="R1546" i="230" s="1"/>
  <c r="N1545" i="230"/>
  <c r="M1545" i="230"/>
  <c r="L1545" i="230"/>
  <c r="Q1545" i="230" s="1"/>
  <c r="R1545" i="230" s="1"/>
  <c r="N1544" i="230"/>
  <c r="M1544" i="230"/>
  <c r="L1544" i="230"/>
  <c r="Q1544" i="230" s="1"/>
  <c r="R1544" i="230" s="1"/>
  <c r="N1543" i="230"/>
  <c r="M1543" i="230"/>
  <c r="L1543" i="230"/>
  <c r="Q1543" i="230" s="1"/>
  <c r="R1543" i="230" s="1"/>
  <c r="N1542" i="230"/>
  <c r="M1542" i="230"/>
  <c r="L1542" i="230"/>
  <c r="Q1542" i="230" s="1"/>
  <c r="R1542" i="230" s="1"/>
  <c r="N1541" i="230"/>
  <c r="M1541" i="230"/>
  <c r="L1541" i="230"/>
  <c r="Q1541" i="230" s="1"/>
  <c r="R1541" i="230" s="1"/>
  <c r="N1540" i="230"/>
  <c r="M1540" i="230"/>
  <c r="L1540" i="230"/>
  <c r="Q1540" i="230" s="1"/>
  <c r="R1540" i="230" s="1"/>
  <c r="N1539" i="230"/>
  <c r="M1539" i="230"/>
  <c r="N1538" i="230"/>
  <c r="M1538" i="230"/>
  <c r="N1537" i="230"/>
  <c r="M1537" i="230"/>
  <c r="L1537" i="230"/>
  <c r="Q1537" i="230" s="1"/>
  <c r="R1537" i="230" s="1"/>
  <c r="N1536" i="230"/>
  <c r="M1536" i="230"/>
  <c r="L1536" i="230"/>
  <c r="Q1536" i="230" s="1"/>
  <c r="R1536" i="230" s="1"/>
  <c r="N1535" i="230"/>
  <c r="M1535" i="230"/>
  <c r="L1535" i="230"/>
  <c r="Q1535" i="230" s="1"/>
  <c r="R1535" i="230" s="1"/>
  <c r="N1534" i="230"/>
  <c r="M1534" i="230"/>
  <c r="L1534" i="230"/>
  <c r="Q1534" i="230" s="1"/>
  <c r="R1534" i="230" s="1"/>
  <c r="N1533" i="230"/>
  <c r="M1533" i="230"/>
  <c r="L1533" i="230"/>
  <c r="Q1533" i="230" s="1"/>
  <c r="R1533" i="230" s="1"/>
  <c r="N1532" i="230"/>
  <c r="M1532" i="230"/>
  <c r="L1532" i="230"/>
  <c r="Q1532" i="230" s="1"/>
  <c r="R1532" i="230" s="1"/>
  <c r="N1531" i="230"/>
  <c r="M1531" i="230"/>
  <c r="L1531" i="230"/>
  <c r="Q1531" i="230" s="1"/>
  <c r="R1531" i="230" s="1"/>
  <c r="N1530" i="230"/>
  <c r="M1530" i="230"/>
  <c r="L1530" i="230"/>
  <c r="Q1530" i="230" s="1"/>
  <c r="R1530" i="230" s="1"/>
  <c r="N1529" i="230"/>
  <c r="M1529" i="230"/>
  <c r="L1529" i="230"/>
  <c r="Q1529" i="230" s="1"/>
  <c r="R1529" i="230" s="1"/>
  <c r="N1528" i="230"/>
  <c r="M1528" i="230"/>
  <c r="L1528" i="230"/>
  <c r="Q1528" i="230" s="1"/>
  <c r="R1528" i="230" s="1"/>
  <c r="N1527" i="230"/>
  <c r="M1527" i="230"/>
  <c r="L1527" i="230"/>
  <c r="Q1527" i="230" s="1"/>
  <c r="R1527" i="230" s="1"/>
  <c r="N1526" i="230"/>
  <c r="M1526" i="230"/>
  <c r="L1526" i="230"/>
  <c r="Q1526" i="230" s="1"/>
  <c r="R1526" i="230" s="1"/>
  <c r="N1525" i="230"/>
  <c r="M1525" i="230"/>
  <c r="L1525" i="230"/>
  <c r="Q1525" i="230" s="1"/>
  <c r="R1525" i="230" s="1"/>
  <c r="N1524" i="230"/>
  <c r="M1524" i="230"/>
  <c r="L1524" i="230"/>
  <c r="Q1524" i="230" s="1"/>
  <c r="R1524" i="230" s="1"/>
  <c r="N1523" i="230"/>
  <c r="M1523" i="230"/>
  <c r="L1523" i="230"/>
  <c r="Q1523" i="230" s="1"/>
  <c r="R1523" i="230" s="1"/>
  <c r="N1522" i="230"/>
  <c r="M1522" i="230"/>
  <c r="L1522" i="230"/>
  <c r="Q1522" i="230" s="1"/>
  <c r="R1522" i="230" s="1"/>
  <c r="N1521" i="230"/>
  <c r="M1521" i="230"/>
  <c r="L1521" i="230"/>
  <c r="Q1521" i="230" s="1"/>
  <c r="R1521" i="230" s="1"/>
  <c r="N1520" i="230"/>
  <c r="M1520" i="230"/>
  <c r="L1520" i="230"/>
  <c r="Q1520" i="230" s="1"/>
  <c r="R1520" i="230" s="1"/>
  <c r="N1519" i="230"/>
  <c r="M1519" i="230"/>
  <c r="L1519" i="230"/>
  <c r="Q1519" i="230" s="1"/>
  <c r="R1519" i="230" s="1"/>
  <c r="N1518" i="230"/>
  <c r="M1518" i="230"/>
  <c r="L1518" i="230"/>
  <c r="Q1518" i="230" s="1"/>
  <c r="R1518" i="230" s="1"/>
  <c r="N1517" i="230"/>
  <c r="M1517" i="230"/>
  <c r="L1517" i="230"/>
  <c r="Q1517" i="230" s="1"/>
  <c r="R1517" i="230" s="1"/>
  <c r="N1516" i="230"/>
  <c r="M1516" i="230"/>
  <c r="L1516" i="230"/>
  <c r="Q1516" i="230" s="1"/>
  <c r="R1516" i="230" s="1"/>
  <c r="N1515" i="230"/>
  <c r="M1515" i="230"/>
  <c r="L1515" i="230"/>
  <c r="Q1515" i="230" s="1"/>
  <c r="R1515" i="230" s="1"/>
  <c r="N1514" i="230"/>
  <c r="M1514" i="230"/>
  <c r="L1514" i="230"/>
  <c r="Q1514" i="230" s="1"/>
  <c r="R1514" i="230" s="1"/>
  <c r="N1513" i="230"/>
  <c r="L1513" i="230"/>
  <c r="Q1513" i="230" s="1"/>
  <c r="R1513" i="230" s="1"/>
  <c r="N1512" i="230"/>
  <c r="M1512" i="230"/>
  <c r="L1512" i="230"/>
  <c r="Q1512" i="230" s="1"/>
  <c r="R1512" i="230" s="1"/>
  <c r="N1511" i="230"/>
  <c r="M1511" i="230"/>
  <c r="L1511" i="230"/>
  <c r="Q1511" i="230" s="1"/>
  <c r="R1511" i="230" s="1"/>
  <c r="N1510" i="230"/>
  <c r="M1510" i="230"/>
  <c r="L1510" i="230"/>
  <c r="Q1510" i="230" s="1"/>
  <c r="R1510" i="230" s="1"/>
  <c r="N1509" i="230"/>
  <c r="M1509" i="230"/>
  <c r="L1509" i="230"/>
  <c r="Q1509" i="230" s="1"/>
  <c r="R1509" i="230" s="1"/>
  <c r="N1508" i="230"/>
  <c r="M1508" i="230"/>
  <c r="L1508" i="230"/>
  <c r="Q1508" i="230" s="1"/>
  <c r="R1508" i="230" s="1"/>
  <c r="N1507" i="230"/>
  <c r="M1507" i="230"/>
  <c r="L1507" i="230"/>
  <c r="Q1507" i="230" s="1"/>
  <c r="R1507" i="230" s="1"/>
  <c r="N1506" i="230"/>
  <c r="M1506" i="230"/>
  <c r="L1506" i="230"/>
  <c r="Q1506" i="230" s="1"/>
  <c r="R1506" i="230" s="1"/>
  <c r="N1505" i="230"/>
  <c r="M1505" i="230"/>
  <c r="L1505" i="230"/>
  <c r="Q1505" i="230" s="1"/>
  <c r="R1505" i="230" s="1"/>
  <c r="N1504" i="230"/>
  <c r="M1504" i="230"/>
  <c r="L1504" i="230"/>
  <c r="Q1504" i="230" s="1"/>
  <c r="R1504" i="230" s="1"/>
  <c r="N1503" i="230"/>
  <c r="M1503" i="230"/>
  <c r="L1503" i="230"/>
  <c r="Q1503" i="230" s="1"/>
  <c r="R1503" i="230" s="1"/>
  <c r="N1502" i="230"/>
  <c r="M1502" i="230"/>
  <c r="N1501" i="230"/>
  <c r="M1501" i="230"/>
  <c r="N1500" i="230"/>
  <c r="M1500" i="230"/>
  <c r="L1500" i="230"/>
  <c r="Q1500" i="230" s="1"/>
  <c r="R1500" i="230" s="1"/>
  <c r="N1499" i="230"/>
  <c r="M1499" i="230"/>
  <c r="L1499" i="230"/>
  <c r="Q1499" i="230" s="1"/>
  <c r="R1499" i="230" s="1"/>
  <c r="N1498" i="230"/>
  <c r="M1498" i="230"/>
  <c r="L1498" i="230"/>
  <c r="Q1498" i="230" s="1"/>
  <c r="R1498" i="230" s="1"/>
  <c r="N1497" i="230"/>
  <c r="M1497" i="230"/>
  <c r="L1497" i="230"/>
  <c r="Q1497" i="230" s="1"/>
  <c r="R1497" i="230" s="1"/>
  <c r="N1496" i="230"/>
  <c r="M1496" i="230"/>
  <c r="L1496" i="230"/>
  <c r="Q1496" i="230" s="1"/>
  <c r="R1496" i="230" s="1"/>
  <c r="N1495" i="230"/>
  <c r="M1495" i="230"/>
  <c r="L1495" i="230"/>
  <c r="Q1495" i="230" s="1"/>
  <c r="R1495" i="230" s="1"/>
  <c r="N1494" i="230"/>
  <c r="M1494" i="230"/>
  <c r="L1494" i="230"/>
  <c r="Q1494" i="230" s="1"/>
  <c r="R1494" i="230" s="1"/>
  <c r="N1493" i="230"/>
  <c r="M1493" i="230"/>
  <c r="L1493" i="230"/>
  <c r="Q1493" i="230" s="1"/>
  <c r="R1493" i="230" s="1"/>
  <c r="N1492" i="230"/>
  <c r="M1492" i="230"/>
  <c r="L1492" i="230"/>
  <c r="Q1492" i="230" s="1"/>
  <c r="R1492" i="230" s="1"/>
  <c r="N1491" i="230"/>
  <c r="M1491" i="230"/>
  <c r="L1491" i="230"/>
  <c r="Q1491" i="230" s="1"/>
  <c r="R1491" i="230" s="1"/>
  <c r="N1490" i="230"/>
  <c r="M1490" i="230"/>
  <c r="L1490" i="230"/>
  <c r="Q1490" i="230" s="1"/>
  <c r="R1490" i="230" s="1"/>
  <c r="N1489" i="230"/>
  <c r="M1489" i="230"/>
  <c r="L1489" i="230"/>
  <c r="Q1489" i="230" s="1"/>
  <c r="R1489" i="230" s="1"/>
  <c r="N1488" i="230"/>
  <c r="M1488" i="230"/>
  <c r="L1488" i="230"/>
  <c r="Q1488" i="230" s="1"/>
  <c r="R1488" i="230" s="1"/>
  <c r="N1487" i="230"/>
  <c r="M1487" i="230"/>
  <c r="L1487" i="230"/>
  <c r="Q1487" i="230" s="1"/>
  <c r="R1487" i="230" s="1"/>
  <c r="N1486" i="230"/>
  <c r="M1486" i="230"/>
  <c r="L1486" i="230"/>
  <c r="Q1486" i="230" s="1"/>
  <c r="R1486" i="230" s="1"/>
  <c r="N1485" i="230"/>
  <c r="N1484" i="230"/>
  <c r="M1484" i="230"/>
  <c r="N1483" i="230"/>
  <c r="M1483" i="230"/>
  <c r="L1483" i="230"/>
  <c r="Q1483" i="230" s="1"/>
  <c r="R1483" i="230" s="1"/>
  <c r="N1482" i="230"/>
  <c r="M1482" i="230"/>
  <c r="L1482" i="230"/>
  <c r="Q1482" i="230" s="1"/>
  <c r="R1482" i="230" s="1"/>
  <c r="N1481" i="230"/>
  <c r="M1481" i="230"/>
  <c r="L1481" i="230"/>
  <c r="Q1481" i="230" s="1"/>
  <c r="R1481" i="230" s="1"/>
  <c r="N1480" i="230"/>
  <c r="M1480" i="230"/>
  <c r="L1480" i="230"/>
  <c r="Q1480" i="230" s="1"/>
  <c r="R1480" i="230" s="1"/>
  <c r="N1479" i="230"/>
  <c r="M1479" i="230"/>
  <c r="L1479" i="230"/>
  <c r="Q1479" i="230" s="1"/>
  <c r="R1479" i="230" s="1"/>
  <c r="N1478" i="230"/>
  <c r="M1478" i="230"/>
  <c r="L1478" i="230"/>
  <c r="Q1478" i="230" s="1"/>
  <c r="R1478" i="230" s="1"/>
  <c r="N1477" i="230"/>
  <c r="M1477" i="230"/>
  <c r="L1477" i="230"/>
  <c r="Q1477" i="230" s="1"/>
  <c r="R1477" i="230" s="1"/>
  <c r="N1476" i="230"/>
  <c r="M1476" i="230"/>
  <c r="L1476" i="230"/>
  <c r="Q1476" i="230" s="1"/>
  <c r="R1476" i="230" s="1"/>
  <c r="N1475" i="230"/>
  <c r="M1475" i="230"/>
  <c r="L1475" i="230"/>
  <c r="Q1475" i="230" s="1"/>
  <c r="R1475" i="230" s="1"/>
  <c r="N1474" i="230"/>
  <c r="M1474" i="230"/>
  <c r="L1474" i="230"/>
  <c r="Q1474" i="230" s="1"/>
  <c r="R1474" i="230" s="1"/>
  <c r="N1473" i="230"/>
  <c r="M1473" i="230"/>
  <c r="L1473" i="230"/>
  <c r="Q1473" i="230" s="1"/>
  <c r="R1473" i="230" s="1"/>
  <c r="N1472" i="230"/>
  <c r="M1472" i="230"/>
  <c r="L1472" i="230"/>
  <c r="Q1472" i="230" s="1"/>
  <c r="R1472" i="230" s="1"/>
  <c r="N1471" i="230"/>
  <c r="M1471" i="230"/>
  <c r="L1471" i="230"/>
  <c r="Q1471" i="230" s="1"/>
  <c r="R1471" i="230" s="1"/>
  <c r="N1470" i="230"/>
  <c r="M1470" i="230"/>
  <c r="L1470" i="230"/>
  <c r="Q1470" i="230" s="1"/>
  <c r="R1470" i="230" s="1"/>
  <c r="N1469" i="230"/>
  <c r="M1469" i="230"/>
  <c r="L1469" i="230"/>
  <c r="Q1469" i="230" s="1"/>
  <c r="R1469" i="230" s="1"/>
  <c r="N1468" i="230"/>
  <c r="M1468" i="230"/>
  <c r="L1468" i="230"/>
  <c r="Q1468" i="230" s="1"/>
  <c r="R1468" i="230" s="1"/>
  <c r="N1467" i="230"/>
  <c r="M1467" i="230"/>
  <c r="L1467" i="230"/>
  <c r="Q1467" i="230" s="1"/>
  <c r="R1467" i="230" s="1"/>
  <c r="N1466" i="230"/>
  <c r="M1466" i="230"/>
  <c r="L1466" i="230"/>
  <c r="Q1466" i="230" s="1"/>
  <c r="R1466" i="230" s="1"/>
  <c r="N1465" i="230"/>
  <c r="M1465" i="230"/>
  <c r="L1465" i="230"/>
  <c r="Q1465" i="230" s="1"/>
  <c r="R1465" i="230" s="1"/>
  <c r="N1464" i="230"/>
  <c r="M1464" i="230"/>
  <c r="L1464" i="230"/>
  <c r="Q1464" i="230" s="1"/>
  <c r="R1464" i="230" s="1"/>
  <c r="N1463" i="230"/>
  <c r="M1463" i="230"/>
  <c r="L1463" i="230"/>
  <c r="Q1463" i="230" s="1"/>
  <c r="R1463" i="230" s="1"/>
  <c r="N1462" i="230"/>
  <c r="N1461" i="230"/>
  <c r="M1461" i="230"/>
  <c r="L1461" i="230"/>
  <c r="Q1461" i="230" s="1"/>
  <c r="R1461" i="230" s="1"/>
  <c r="N1460" i="230"/>
  <c r="M1460" i="230"/>
  <c r="L1460" i="230"/>
  <c r="Q1460" i="230" s="1"/>
  <c r="R1460" i="230" s="1"/>
  <c r="N1459" i="230"/>
  <c r="M1459" i="230"/>
  <c r="L1459" i="230"/>
  <c r="Q1459" i="230" s="1"/>
  <c r="R1459" i="230" s="1"/>
  <c r="N1458" i="230"/>
  <c r="L1458" i="230"/>
  <c r="Q1458" i="230" s="1"/>
  <c r="R1458" i="230" s="1"/>
  <c r="N1457" i="230"/>
  <c r="L1457" i="230"/>
  <c r="Q1457" i="230" s="1"/>
  <c r="R1457" i="230" s="1"/>
  <c r="N1456" i="230"/>
  <c r="M1456" i="230"/>
  <c r="L1456" i="230"/>
  <c r="Q1456" i="230" s="1"/>
  <c r="R1456" i="230" s="1"/>
  <c r="N1455" i="230"/>
  <c r="M1455" i="230"/>
  <c r="L1455" i="230"/>
  <c r="Q1455" i="230" s="1"/>
  <c r="R1455" i="230" s="1"/>
  <c r="N1454" i="230"/>
  <c r="M1454" i="230"/>
  <c r="L1454" i="230"/>
  <c r="Q1454" i="230" s="1"/>
  <c r="R1454" i="230" s="1"/>
  <c r="N1453" i="230"/>
  <c r="M1453" i="230"/>
  <c r="L1453" i="230"/>
  <c r="Q1453" i="230" s="1"/>
  <c r="R1453" i="230" s="1"/>
  <c r="N1452" i="230"/>
  <c r="M1452" i="230"/>
  <c r="L1452" i="230"/>
  <c r="Q1452" i="230" s="1"/>
  <c r="R1452" i="230" s="1"/>
  <c r="N1451" i="230"/>
  <c r="M1451" i="230"/>
  <c r="L1451" i="230"/>
  <c r="Q1451" i="230" s="1"/>
  <c r="R1451" i="230" s="1"/>
  <c r="N1450" i="230"/>
  <c r="M1450" i="230"/>
  <c r="L1450" i="230"/>
  <c r="Q1450" i="230" s="1"/>
  <c r="R1450" i="230" s="1"/>
  <c r="N1449" i="230"/>
  <c r="M1449" i="230"/>
  <c r="L1449" i="230"/>
  <c r="Q1449" i="230" s="1"/>
  <c r="R1449" i="230" s="1"/>
  <c r="N1448" i="230"/>
  <c r="M1448" i="230"/>
  <c r="L1448" i="230"/>
  <c r="Q1448" i="230" s="1"/>
  <c r="R1448" i="230" s="1"/>
  <c r="N1447" i="230"/>
  <c r="M1447" i="230"/>
  <c r="L1447" i="230"/>
  <c r="Q1447" i="230" s="1"/>
  <c r="R1447" i="230" s="1"/>
  <c r="N1446" i="230"/>
  <c r="M1446" i="230"/>
  <c r="L1446" i="230"/>
  <c r="Q1446" i="230" s="1"/>
  <c r="R1446" i="230" s="1"/>
  <c r="N1445" i="230"/>
  <c r="M1445" i="230"/>
  <c r="L1445" i="230"/>
  <c r="Q1445" i="230" s="1"/>
  <c r="R1445" i="230" s="1"/>
  <c r="N1444" i="230"/>
  <c r="M1444" i="230"/>
  <c r="L1444" i="230"/>
  <c r="Q1444" i="230" s="1"/>
  <c r="R1444" i="230" s="1"/>
  <c r="N1443" i="230"/>
  <c r="M1443" i="230"/>
  <c r="L1443" i="230"/>
  <c r="Q1443" i="230" s="1"/>
  <c r="R1443" i="230" s="1"/>
  <c r="N1442" i="230"/>
  <c r="M1442" i="230"/>
  <c r="L1442" i="230"/>
  <c r="Q1442" i="230" s="1"/>
  <c r="R1442" i="230" s="1"/>
  <c r="N1441" i="230"/>
  <c r="M1441" i="230"/>
  <c r="L1441" i="230"/>
  <c r="Q1441" i="230" s="1"/>
  <c r="R1441" i="230" s="1"/>
  <c r="N1440" i="230"/>
  <c r="M1440" i="230"/>
  <c r="L1440" i="230"/>
  <c r="Q1440" i="230" s="1"/>
  <c r="R1440" i="230" s="1"/>
  <c r="N1439" i="230"/>
  <c r="M1439" i="230"/>
  <c r="L1439" i="230"/>
  <c r="Q1439" i="230" s="1"/>
  <c r="R1439" i="230" s="1"/>
  <c r="N1438" i="230"/>
  <c r="M1438" i="230"/>
  <c r="L1438" i="230"/>
  <c r="Q1438" i="230" s="1"/>
  <c r="R1438" i="230" s="1"/>
  <c r="N1437" i="230"/>
  <c r="M1437" i="230"/>
  <c r="L1437" i="230"/>
  <c r="Q1437" i="230" s="1"/>
  <c r="R1437" i="230" s="1"/>
  <c r="N1436" i="230"/>
  <c r="M1436" i="230"/>
  <c r="L1436" i="230"/>
  <c r="Q1436" i="230" s="1"/>
  <c r="R1436" i="230" s="1"/>
  <c r="N1435" i="230"/>
  <c r="M1435" i="230"/>
  <c r="L1435" i="230"/>
  <c r="Q1435" i="230" s="1"/>
  <c r="R1435" i="230" s="1"/>
  <c r="N1434" i="230"/>
  <c r="M1434" i="230"/>
  <c r="L1434" i="230"/>
  <c r="Q1434" i="230" s="1"/>
  <c r="R1434" i="230" s="1"/>
  <c r="N1433" i="230"/>
  <c r="M1433" i="230"/>
  <c r="L1433" i="230"/>
  <c r="Q1433" i="230" s="1"/>
  <c r="R1433" i="230" s="1"/>
  <c r="N1432" i="230"/>
  <c r="M1432" i="230"/>
  <c r="L1432" i="230"/>
  <c r="Q1432" i="230" s="1"/>
  <c r="R1432" i="230" s="1"/>
  <c r="N1431" i="230"/>
  <c r="M1431" i="230"/>
  <c r="N1430" i="230"/>
  <c r="M1430" i="230"/>
  <c r="L1430" i="230"/>
  <c r="Q1430" i="230" s="1"/>
  <c r="R1430" i="230" s="1"/>
  <c r="N1429" i="230"/>
  <c r="M1429" i="230"/>
  <c r="N1428" i="230"/>
  <c r="M1428" i="230"/>
  <c r="L1428" i="230"/>
  <c r="Q1428" i="230" s="1"/>
  <c r="R1428" i="230" s="1"/>
  <c r="N1427" i="230"/>
  <c r="M1427" i="230"/>
  <c r="N1426" i="230"/>
  <c r="M1426" i="230"/>
  <c r="L1426" i="230"/>
  <c r="Q1426" i="230" s="1"/>
  <c r="R1426" i="230" s="1"/>
  <c r="N1425" i="230"/>
  <c r="M1425" i="230"/>
  <c r="N1424" i="230"/>
  <c r="L1424" i="230"/>
  <c r="Q1424" i="230" s="1"/>
  <c r="R1424" i="230" s="1"/>
  <c r="N1423" i="230"/>
  <c r="N1422" i="230"/>
  <c r="M1422" i="230"/>
  <c r="L1422" i="230"/>
  <c r="Q1422" i="230" s="1"/>
  <c r="R1422" i="230" s="1"/>
  <c r="N1421" i="230"/>
  <c r="M1421" i="230"/>
  <c r="L1421" i="230"/>
  <c r="Q1421" i="230" s="1"/>
  <c r="R1421" i="230" s="1"/>
  <c r="N1420" i="230"/>
  <c r="M1420" i="230"/>
  <c r="L1420" i="230"/>
  <c r="Q1420" i="230" s="1"/>
  <c r="R1420" i="230" s="1"/>
  <c r="N1419" i="230"/>
  <c r="M1419" i="230"/>
  <c r="L1419" i="230"/>
  <c r="Q1419" i="230" s="1"/>
  <c r="R1419" i="230" s="1"/>
  <c r="N1418" i="230"/>
  <c r="M1418" i="230"/>
  <c r="L1418" i="230"/>
  <c r="Q1418" i="230" s="1"/>
  <c r="R1418" i="230" s="1"/>
  <c r="N1417" i="230"/>
  <c r="M1417" i="230"/>
  <c r="L1417" i="230"/>
  <c r="Q1417" i="230" s="1"/>
  <c r="R1417" i="230" s="1"/>
  <c r="N1416" i="230"/>
  <c r="M1416" i="230"/>
  <c r="L1416" i="230"/>
  <c r="Q1416" i="230" s="1"/>
  <c r="R1416" i="230" s="1"/>
  <c r="N1415" i="230"/>
  <c r="M1415" i="230"/>
  <c r="N1414" i="230"/>
  <c r="M1414" i="230"/>
  <c r="L1414" i="230"/>
  <c r="Q1414" i="230" s="1"/>
  <c r="R1414" i="230" s="1"/>
  <c r="N1413" i="230"/>
  <c r="M1413" i="230"/>
  <c r="L1413" i="230"/>
  <c r="Q1413" i="230" s="1"/>
  <c r="R1413" i="230" s="1"/>
  <c r="N1412" i="230"/>
  <c r="M1412" i="230"/>
  <c r="L1412" i="230"/>
  <c r="Q1412" i="230" s="1"/>
  <c r="R1412" i="230" s="1"/>
  <c r="N1411" i="230"/>
  <c r="M1411" i="230"/>
  <c r="L1411" i="230"/>
  <c r="Q1411" i="230" s="1"/>
  <c r="R1411" i="230" s="1"/>
  <c r="N1410" i="230"/>
  <c r="M1410" i="230"/>
  <c r="L1410" i="230"/>
  <c r="Q1410" i="230" s="1"/>
  <c r="R1410" i="230" s="1"/>
  <c r="N1409" i="230"/>
  <c r="M1409" i="230"/>
  <c r="L1409" i="230"/>
  <c r="Q1409" i="230" s="1"/>
  <c r="R1409" i="230" s="1"/>
  <c r="N1408" i="230"/>
  <c r="M1408" i="230"/>
  <c r="L1408" i="230"/>
  <c r="Q1408" i="230" s="1"/>
  <c r="R1408" i="230" s="1"/>
  <c r="N1407" i="230"/>
  <c r="M1407" i="230"/>
  <c r="L1407" i="230"/>
  <c r="Q1407" i="230" s="1"/>
  <c r="R1407" i="230" s="1"/>
  <c r="N1406" i="230"/>
  <c r="M1406" i="230"/>
  <c r="L1406" i="230"/>
  <c r="Q1406" i="230" s="1"/>
  <c r="R1406" i="230" s="1"/>
  <c r="N1405" i="230"/>
  <c r="M1405" i="230"/>
  <c r="L1405" i="230"/>
  <c r="Q1405" i="230" s="1"/>
  <c r="R1405" i="230" s="1"/>
  <c r="N1404" i="230"/>
  <c r="L1404" i="230"/>
  <c r="Q1404" i="230" s="1"/>
  <c r="R1404" i="230" s="1"/>
  <c r="N1403" i="230"/>
  <c r="M1403" i="230"/>
  <c r="L1403" i="230"/>
  <c r="Q1403" i="230" s="1"/>
  <c r="R1403" i="230" s="1"/>
  <c r="N1402" i="230"/>
  <c r="M1402" i="230"/>
  <c r="L1402" i="230"/>
  <c r="Q1402" i="230" s="1"/>
  <c r="R1402" i="230" s="1"/>
  <c r="N1401" i="230"/>
  <c r="M1401" i="230"/>
  <c r="L1401" i="230"/>
  <c r="Q1401" i="230" s="1"/>
  <c r="R1401" i="230" s="1"/>
  <c r="N1400" i="230"/>
  <c r="M1400" i="230"/>
  <c r="L1400" i="230"/>
  <c r="Q1400" i="230" s="1"/>
  <c r="R1400" i="230" s="1"/>
  <c r="N1399" i="230"/>
  <c r="M1399" i="230"/>
  <c r="L1399" i="230"/>
  <c r="Q1399" i="230" s="1"/>
  <c r="R1399" i="230" s="1"/>
  <c r="N1398" i="230"/>
  <c r="M1398" i="230"/>
  <c r="L1398" i="230"/>
  <c r="Q1398" i="230" s="1"/>
  <c r="R1398" i="230" s="1"/>
  <c r="N1397" i="230"/>
  <c r="M1397" i="230"/>
  <c r="L1397" i="230"/>
  <c r="Q1397" i="230" s="1"/>
  <c r="R1397" i="230" s="1"/>
  <c r="N1396" i="230"/>
  <c r="M1396" i="230"/>
  <c r="L1396" i="230"/>
  <c r="Q1396" i="230" s="1"/>
  <c r="R1396" i="230" s="1"/>
  <c r="N1395" i="230"/>
  <c r="M1395" i="230"/>
  <c r="L1395" i="230"/>
  <c r="Q1395" i="230" s="1"/>
  <c r="R1395" i="230" s="1"/>
  <c r="N1394" i="230"/>
  <c r="M1394" i="230"/>
  <c r="L1394" i="230"/>
  <c r="Q1394" i="230" s="1"/>
  <c r="R1394" i="230" s="1"/>
  <c r="N1393" i="230"/>
  <c r="M1393" i="230"/>
  <c r="L1393" i="230"/>
  <c r="Q1393" i="230" s="1"/>
  <c r="R1393" i="230" s="1"/>
  <c r="N1392" i="230"/>
  <c r="M1392" i="230"/>
  <c r="L1392" i="230"/>
  <c r="Q1392" i="230" s="1"/>
  <c r="R1392" i="230" s="1"/>
  <c r="N1391" i="230"/>
  <c r="M1391" i="230"/>
  <c r="L1391" i="230"/>
  <c r="Q1391" i="230" s="1"/>
  <c r="R1391" i="230" s="1"/>
  <c r="N1390" i="230"/>
  <c r="M1390" i="230"/>
  <c r="L1390" i="230"/>
  <c r="Q1390" i="230" s="1"/>
  <c r="R1390" i="230" s="1"/>
  <c r="N1389" i="230"/>
  <c r="M1389" i="230"/>
  <c r="L1389" i="230"/>
  <c r="Q1389" i="230" s="1"/>
  <c r="R1389" i="230" s="1"/>
  <c r="N1388" i="230"/>
  <c r="M1388" i="230"/>
  <c r="L1388" i="230"/>
  <c r="Q1388" i="230" s="1"/>
  <c r="R1388" i="230" s="1"/>
  <c r="N1387" i="230"/>
  <c r="M1387" i="230"/>
  <c r="N1386" i="230"/>
  <c r="M1386" i="230"/>
  <c r="L1386" i="230"/>
  <c r="Q1386" i="230" s="1"/>
  <c r="R1386" i="230" s="1"/>
  <c r="N1385" i="230"/>
  <c r="M1385" i="230"/>
  <c r="L1385" i="230"/>
  <c r="Q1385" i="230" s="1"/>
  <c r="R1385" i="230" s="1"/>
  <c r="N1384" i="230"/>
  <c r="M1384" i="230"/>
  <c r="L1384" i="230"/>
  <c r="Q1384" i="230" s="1"/>
  <c r="R1384" i="230" s="1"/>
  <c r="N1383" i="230"/>
  <c r="M1383" i="230"/>
  <c r="L1383" i="230"/>
  <c r="Q1383" i="230" s="1"/>
  <c r="R1383" i="230" s="1"/>
  <c r="N1382" i="230"/>
  <c r="M1382" i="230"/>
  <c r="L1382" i="230"/>
  <c r="Q1382" i="230" s="1"/>
  <c r="R1382" i="230" s="1"/>
  <c r="N1381" i="230"/>
  <c r="M1381" i="230"/>
  <c r="L1381" i="230"/>
  <c r="Q1381" i="230" s="1"/>
  <c r="R1381" i="230" s="1"/>
  <c r="N1380" i="230"/>
  <c r="M1380" i="230"/>
  <c r="L1380" i="230"/>
  <c r="Q1380" i="230" s="1"/>
  <c r="R1380" i="230" s="1"/>
  <c r="N1379" i="230"/>
  <c r="M1379" i="230"/>
  <c r="L1379" i="230"/>
  <c r="Q1379" i="230" s="1"/>
  <c r="R1379" i="230" s="1"/>
  <c r="N1378" i="230"/>
  <c r="M1378" i="230"/>
  <c r="N1377" i="230"/>
  <c r="M1377" i="230"/>
  <c r="L1377" i="230"/>
  <c r="Q1377" i="230" s="1"/>
  <c r="R1377" i="230" s="1"/>
  <c r="N1376" i="230"/>
  <c r="M1376" i="230"/>
  <c r="L1376" i="230"/>
  <c r="Q1376" i="230" s="1"/>
  <c r="R1376" i="230" s="1"/>
  <c r="N1375" i="230"/>
  <c r="M1375" i="230"/>
  <c r="L1375" i="230"/>
  <c r="Q1375" i="230" s="1"/>
  <c r="R1375" i="230" s="1"/>
  <c r="N1374" i="230"/>
  <c r="M1374" i="230"/>
  <c r="L1374" i="230"/>
  <c r="Q1374" i="230" s="1"/>
  <c r="R1374" i="230" s="1"/>
  <c r="N1373" i="230"/>
  <c r="M1373" i="230"/>
  <c r="L1373" i="230"/>
  <c r="Q1373" i="230" s="1"/>
  <c r="R1373" i="230" s="1"/>
  <c r="N1372" i="230"/>
  <c r="M1372" i="230"/>
  <c r="L1372" i="230"/>
  <c r="Q1372" i="230" s="1"/>
  <c r="R1372" i="230" s="1"/>
  <c r="N1371" i="230"/>
  <c r="M1371" i="230"/>
  <c r="L1371" i="230"/>
  <c r="Q1371" i="230" s="1"/>
  <c r="R1371" i="230" s="1"/>
  <c r="N1370" i="230"/>
  <c r="M1370" i="230"/>
  <c r="L1370" i="230"/>
  <c r="Q1370" i="230" s="1"/>
  <c r="R1370" i="230" s="1"/>
  <c r="N1369" i="230"/>
  <c r="M1369" i="230"/>
  <c r="L1369" i="230"/>
  <c r="Q1369" i="230" s="1"/>
  <c r="R1369" i="230" s="1"/>
  <c r="N1368" i="230"/>
  <c r="M1368" i="230"/>
  <c r="L1368" i="230"/>
  <c r="Q1368" i="230" s="1"/>
  <c r="R1368" i="230" s="1"/>
  <c r="N1367" i="230"/>
  <c r="M1367" i="230"/>
  <c r="L1367" i="230"/>
  <c r="Q1367" i="230" s="1"/>
  <c r="R1367" i="230" s="1"/>
  <c r="N1366" i="230"/>
  <c r="L1366" i="230"/>
  <c r="Q1366" i="230" s="1"/>
  <c r="R1366" i="230" s="1"/>
  <c r="N1365" i="230"/>
  <c r="M1365" i="230"/>
  <c r="L1365" i="230"/>
  <c r="Q1365" i="230" s="1"/>
  <c r="R1365" i="230" s="1"/>
  <c r="N1364" i="230"/>
  <c r="M1364" i="230"/>
  <c r="L1364" i="230"/>
  <c r="Q1364" i="230" s="1"/>
  <c r="R1364" i="230" s="1"/>
  <c r="N1363" i="230"/>
  <c r="M1363" i="230"/>
  <c r="L1363" i="230"/>
  <c r="Q1363" i="230" s="1"/>
  <c r="R1363" i="230" s="1"/>
  <c r="N1362" i="230"/>
  <c r="M1362" i="230"/>
  <c r="L1362" i="230"/>
  <c r="Q1362" i="230" s="1"/>
  <c r="R1362" i="230" s="1"/>
  <c r="N1361" i="230"/>
  <c r="M1361" i="230"/>
  <c r="L1361" i="230"/>
  <c r="Q1361" i="230" s="1"/>
  <c r="R1361" i="230" s="1"/>
  <c r="N1360" i="230"/>
  <c r="M1360" i="230"/>
  <c r="L1360" i="230"/>
  <c r="Q1360" i="230" s="1"/>
  <c r="R1360" i="230" s="1"/>
  <c r="N1359" i="230"/>
  <c r="M1359" i="230"/>
  <c r="L1359" i="230"/>
  <c r="Q1359" i="230" s="1"/>
  <c r="R1359" i="230" s="1"/>
  <c r="N1358" i="230"/>
  <c r="M1358" i="230"/>
  <c r="L1358" i="230"/>
  <c r="Q1358" i="230" s="1"/>
  <c r="R1358" i="230" s="1"/>
  <c r="N1357" i="230"/>
  <c r="M1357" i="230"/>
  <c r="L1357" i="230"/>
  <c r="Q1357" i="230" s="1"/>
  <c r="R1357" i="230" s="1"/>
  <c r="N1356" i="230"/>
  <c r="M1356" i="230"/>
  <c r="L1356" i="230"/>
  <c r="Q1356" i="230" s="1"/>
  <c r="R1356" i="230" s="1"/>
  <c r="N1355" i="230"/>
  <c r="M1355" i="230"/>
  <c r="L1355" i="230"/>
  <c r="Q1355" i="230" s="1"/>
  <c r="R1355" i="230" s="1"/>
  <c r="N1354" i="230"/>
  <c r="M1354" i="230"/>
  <c r="L1354" i="230"/>
  <c r="Q1354" i="230" s="1"/>
  <c r="R1354" i="230" s="1"/>
  <c r="N1353" i="230"/>
  <c r="M1353" i="230"/>
  <c r="L1353" i="230"/>
  <c r="Q1353" i="230" s="1"/>
  <c r="R1353" i="230" s="1"/>
  <c r="N1352" i="230"/>
  <c r="M1352" i="230"/>
  <c r="L1352" i="230"/>
  <c r="Q1352" i="230" s="1"/>
  <c r="R1352" i="230" s="1"/>
  <c r="N1351" i="230"/>
  <c r="M1351" i="230"/>
  <c r="L1351" i="230"/>
  <c r="Q1351" i="230" s="1"/>
  <c r="R1351" i="230" s="1"/>
  <c r="N1350" i="230"/>
  <c r="M1350" i="230"/>
  <c r="N1349" i="230"/>
  <c r="M1349" i="230"/>
  <c r="L1349" i="230"/>
  <c r="Q1349" i="230" s="1"/>
  <c r="R1349" i="230" s="1"/>
  <c r="N1348" i="230"/>
  <c r="M1348" i="230"/>
  <c r="L1348" i="230"/>
  <c r="Q1348" i="230" s="1"/>
  <c r="R1348" i="230" s="1"/>
  <c r="N1347" i="230"/>
  <c r="M1347" i="230"/>
  <c r="L1347" i="230"/>
  <c r="Q1347" i="230" s="1"/>
  <c r="R1347" i="230" s="1"/>
  <c r="N1346" i="230"/>
  <c r="M1346" i="230"/>
  <c r="L1346" i="230"/>
  <c r="Q1346" i="230" s="1"/>
  <c r="R1346" i="230" s="1"/>
  <c r="N1345" i="230"/>
  <c r="M1345" i="230"/>
  <c r="L1345" i="230"/>
  <c r="Q1345" i="230" s="1"/>
  <c r="R1345" i="230" s="1"/>
  <c r="N1344" i="230"/>
  <c r="M1344" i="230"/>
  <c r="L1344" i="230"/>
  <c r="Q1344" i="230" s="1"/>
  <c r="R1344" i="230" s="1"/>
  <c r="N1343" i="230"/>
  <c r="M1343" i="230"/>
  <c r="L1343" i="230"/>
  <c r="Q1343" i="230" s="1"/>
  <c r="R1343" i="230" s="1"/>
  <c r="N1342" i="230"/>
  <c r="M1342" i="230"/>
  <c r="L1342" i="230"/>
  <c r="Q1342" i="230" s="1"/>
  <c r="R1342" i="230" s="1"/>
  <c r="N1341" i="230"/>
  <c r="M1341" i="230"/>
  <c r="L1341" i="230"/>
  <c r="Q1341" i="230" s="1"/>
  <c r="R1341" i="230" s="1"/>
  <c r="N1340" i="230"/>
  <c r="M1340" i="230"/>
  <c r="L1340" i="230"/>
  <c r="Q1340" i="230" s="1"/>
  <c r="R1340" i="230" s="1"/>
  <c r="N1339" i="230"/>
  <c r="M1339" i="230"/>
  <c r="L1339" i="230"/>
  <c r="Q1339" i="230" s="1"/>
  <c r="R1339" i="230" s="1"/>
  <c r="N1338" i="230"/>
  <c r="M1338" i="230"/>
  <c r="L1338" i="230"/>
  <c r="Q1338" i="230" s="1"/>
  <c r="R1338" i="230" s="1"/>
  <c r="N1337" i="230"/>
  <c r="M1337" i="230"/>
  <c r="L1337" i="230"/>
  <c r="Q1337" i="230" s="1"/>
  <c r="R1337" i="230" s="1"/>
  <c r="N1336" i="230"/>
  <c r="M1336" i="230"/>
  <c r="L1336" i="230"/>
  <c r="Q1336" i="230" s="1"/>
  <c r="R1336" i="230" s="1"/>
  <c r="N1335" i="230"/>
  <c r="M1335" i="230"/>
  <c r="L1335" i="230"/>
  <c r="Q1335" i="230" s="1"/>
  <c r="R1335" i="230" s="1"/>
  <c r="N1334" i="230"/>
  <c r="M1334" i="230"/>
  <c r="L1334" i="230"/>
  <c r="Q1334" i="230" s="1"/>
  <c r="R1334" i="230" s="1"/>
  <c r="L1333" i="230"/>
  <c r="Q1333" i="230" s="1"/>
  <c r="R1333" i="230" s="1"/>
  <c r="N1332" i="230"/>
  <c r="M1332" i="230"/>
  <c r="L1332" i="230"/>
  <c r="Q1332" i="230" s="1"/>
  <c r="R1332" i="230" s="1"/>
  <c r="N1331" i="230"/>
  <c r="M1331" i="230"/>
  <c r="L1331" i="230"/>
  <c r="Q1331" i="230" s="1"/>
  <c r="R1331" i="230" s="1"/>
  <c r="N1330" i="230"/>
  <c r="M1330" i="230"/>
  <c r="L1330" i="230"/>
  <c r="Q1330" i="230" s="1"/>
  <c r="R1330" i="230" s="1"/>
  <c r="N1329" i="230"/>
  <c r="M1329" i="230"/>
  <c r="N1328" i="230"/>
  <c r="M1328" i="230"/>
  <c r="L1328" i="230"/>
  <c r="Q1328" i="230" s="1"/>
  <c r="R1328" i="230" s="1"/>
  <c r="N1327" i="230"/>
  <c r="M1327" i="230"/>
  <c r="N1326" i="230"/>
  <c r="M1326" i="230"/>
  <c r="L1326" i="230"/>
  <c r="Q1326" i="230" s="1"/>
  <c r="R1326" i="230" s="1"/>
  <c r="N1325" i="230"/>
  <c r="M1325" i="230"/>
  <c r="L1325" i="230"/>
  <c r="Q1325" i="230" s="1"/>
  <c r="R1325" i="230" s="1"/>
  <c r="N1324" i="230"/>
  <c r="M1324" i="230"/>
  <c r="L1324" i="230"/>
  <c r="Q1324" i="230" s="1"/>
  <c r="R1324" i="230" s="1"/>
  <c r="N1323" i="230"/>
  <c r="M1323" i="230"/>
  <c r="L1323" i="230"/>
  <c r="Q1323" i="230" s="1"/>
  <c r="R1323" i="230" s="1"/>
  <c r="N1322" i="230"/>
  <c r="M1322" i="230"/>
  <c r="L1322" i="230"/>
  <c r="Q1322" i="230" s="1"/>
  <c r="R1322" i="230" s="1"/>
  <c r="N1321" i="230"/>
  <c r="M1321" i="230"/>
  <c r="L1321" i="230"/>
  <c r="Q1321" i="230" s="1"/>
  <c r="R1321" i="230" s="1"/>
  <c r="N1320" i="230"/>
  <c r="M1320" i="230"/>
  <c r="L1320" i="230"/>
  <c r="Q1320" i="230" s="1"/>
  <c r="R1320" i="230" s="1"/>
  <c r="N1319" i="230"/>
  <c r="M1319" i="230"/>
  <c r="L1319" i="230"/>
  <c r="Q1319" i="230" s="1"/>
  <c r="R1319" i="230" s="1"/>
  <c r="N1318" i="230"/>
  <c r="L1318" i="230"/>
  <c r="Q1318" i="230" s="1"/>
  <c r="R1318" i="230" s="1"/>
  <c r="N1317" i="230"/>
  <c r="M1317" i="230"/>
  <c r="L1317" i="230"/>
  <c r="Q1317" i="230" s="1"/>
  <c r="R1317" i="230" s="1"/>
  <c r="N1316" i="230"/>
  <c r="M1316" i="230"/>
  <c r="N1315" i="230"/>
  <c r="M1315" i="230"/>
  <c r="L1315" i="230"/>
  <c r="Q1315" i="230" s="1"/>
  <c r="R1315" i="230" s="1"/>
  <c r="N1314" i="230"/>
  <c r="M1314" i="230"/>
  <c r="L1314" i="230"/>
  <c r="Q1314" i="230" s="1"/>
  <c r="R1314" i="230" s="1"/>
  <c r="N1313" i="230"/>
  <c r="M1313" i="230"/>
  <c r="L1313" i="230"/>
  <c r="Q1313" i="230" s="1"/>
  <c r="R1313" i="230" s="1"/>
  <c r="N1312" i="230"/>
  <c r="M1312" i="230"/>
  <c r="L1312" i="230"/>
  <c r="Q1312" i="230" s="1"/>
  <c r="R1312" i="230" s="1"/>
  <c r="N1311" i="230"/>
  <c r="M1311" i="230"/>
  <c r="L1311" i="230"/>
  <c r="Q1311" i="230" s="1"/>
  <c r="R1311" i="230" s="1"/>
  <c r="N1310" i="230"/>
  <c r="M1310" i="230"/>
  <c r="L1310" i="230"/>
  <c r="Q1310" i="230" s="1"/>
  <c r="R1310" i="230" s="1"/>
  <c r="N1309" i="230"/>
  <c r="M1309" i="230"/>
  <c r="L1309" i="230"/>
  <c r="Q1309" i="230" s="1"/>
  <c r="R1309" i="230" s="1"/>
  <c r="N1308" i="230"/>
  <c r="M1308" i="230"/>
  <c r="L1308" i="230"/>
  <c r="Q1308" i="230" s="1"/>
  <c r="R1308" i="230" s="1"/>
  <c r="N1307" i="230"/>
  <c r="M1307" i="230"/>
  <c r="L1307" i="230"/>
  <c r="Q1307" i="230" s="1"/>
  <c r="R1307" i="230" s="1"/>
  <c r="N1306" i="230"/>
  <c r="M1306" i="230"/>
  <c r="L1306" i="230"/>
  <c r="Q1306" i="230" s="1"/>
  <c r="R1306" i="230" s="1"/>
  <c r="N1305" i="230"/>
  <c r="M1305" i="230"/>
  <c r="L1305" i="230"/>
  <c r="Q1305" i="230" s="1"/>
  <c r="R1305" i="230" s="1"/>
  <c r="N1304" i="230"/>
  <c r="M1304" i="230"/>
  <c r="L1304" i="230"/>
  <c r="Q1304" i="230" s="1"/>
  <c r="R1304" i="230" s="1"/>
  <c r="N1303" i="230"/>
  <c r="M1303" i="230"/>
  <c r="L1303" i="230"/>
  <c r="Q1303" i="230" s="1"/>
  <c r="R1303" i="230" s="1"/>
  <c r="N1302" i="230"/>
  <c r="M1302" i="230"/>
  <c r="L1302" i="230"/>
  <c r="Q1302" i="230" s="1"/>
  <c r="R1302" i="230" s="1"/>
  <c r="N1301" i="230"/>
  <c r="M1301" i="230"/>
  <c r="L1301" i="230"/>
  <c r="Q1301" i="230" s="1"/>
  <c r="R1301" i="230" s="1"/>
  <c r="N1300" i="230"/>
  <c r="M1300" i="230"/>
  <c r="L1300" i="230"/>
  <c r="Q1300" i="230" s="1"/>
  <c r="R1300" i="230" s="1"/>
  <c r="N1299" i="230"/>
  <c r="M1299" i="230"/>
  <c r="N1298" i="230"/>
  <c r="M1298" i="230"/>
  <c r="N1297" i="230"/>
  <c r="M1297" i="230"/>
  <c r="L1297" i="230"/>
  <c r="Q1297" i="230" s="1"/>
  <c r="R1297" i="230" s="1"/>
  <c r="N1296" i="230"/>
  <c r="M1296" i="230"/>
  <c r="L1296" i="230"/>
  <c r="Q1296" i="230" s="1"/>
  <c r="R1296" i="230" s="1"/>
  <c r="N1295" i="230"/>
  <c r="M1295" i="230"/>
  <c r="L1295" i="230"/>
  <c r="Q1295" i="230" s="1"/>
  <c r="R1295" i="230" s="1"/>
  <c r="N1294" i="230"/>
  <c r="M1294" i="230"/>
  <c r="L1294" i="230"/>
  <c r="Q1294" i="230" s="1"/>
  <c r="R1294" i="230" s="1"/>
  <c r="N1293" i="230"/>
  <c r="M1293" i="230"/>
  <c r="L1293" i="230"/>
  <c r="Q1293" i="230" s="1"/>
  <c r="R1293" i="230" s="1"/>
  <c r="N1292" i="230"/>
  <c r="M1292" i="230"/>
  <c r="L1292" i="230"/>
  <c r="Q1292" i="230" s="1"/>
  <c r="R1292" i="230" s="1"/>
  <c r="N1291" i="230"/>
  <c r="M1291" i="230"/>
  <c r="L1291" i="230"/>
  <c r="Q1291" i="230" s="1"/>
  <c r="R1291" i="230" s="1"/>
  <c r="N1290" i="230"/>
  <c r="M1290" i="230"/>
  <c r="L1290" i="230"/>
  <c r="Q1290" i="230" s="1"/>
  <c r="R1290" i="230" s="1"/>
  <c r="N1289" i="230"/>
  <c r="M1289" i="230"/>
  <c r="L1289" i="230"/>
  <c r="Q1289" i="230" s="1"/>
  <c r="R1289" i="230" s="1"/>
  <c r="N1288" i="230"/>
  <c r="M1288" i="230"/>
  <c r="L1288" i="230"/>
  <c r="Q1288" i="230" s="1"/>
  <c r="R1288" i="230" s="1"/>
  <c r="N1287" i="230"/>
  <c r="M1287" i="230"/>
  <c r="L1287" i="230"/>
  <c r="Q1287" i="230" s="1"/>
  <c r="R1287" i="230" s="1"/>
  <c r="N1286" i="230"/>
  <c r="M1286" i="230"/>
  <c r="L1286" i="230"/>
  <c r="Q1286" i="230" s="1"/>
  <c r="R1286" i="230" s="1"/>
  <c r="N1285" i="230"/>
  <c r="M1285" i="230"/>
  <c r="L1285" i="230"/>
  <c r="Q1285" i="230" s="1"/>
  <c r="R1285" i="230" s="1"/>
  <c r="N1284" i="230"/>
  <c r="M1284" i="230"/>
  <c r="L1284" i="230"/>
  <c r="Q1284" i="230" s="1"/>
  <c r="R1284" i="230" s="1"/>
  <c r="N1283" i="230"/>
  <c r="M1283" i="230"/>
  <c r="L1283" i="230"/>
  <c r="Q1283" i="230" s="1"/>
  <c r="R1283" i="230" s="1"/>
  <c r="N1282" i="230"/>
  <c r="M1282" i="230"/>
  <c r="L1282" i="230"/>
  <c r="Q1282" i="230" s="1"/>
  <c r="R1282" i="230" s="1"/>
  <c r="N1281" i="230"/>
  <c r="M1281" i="230"/>
  <c r="L1281" i="230"/>
  <c r="Q1281" i="230" s="1"/>
  <c r="R1281" i="230" s="1"/>
  <c r="M1280" i="230"/>
  <c r="L1280" i="230"/>
  <c r="Q1280" i="230" s="1"/>
  <c r="R1280" i="230" s="1"/>
  <c r="N1279" i="230"/>
  <c r="M1279" i="230"/>
  <c r="L1279" i="230"/>
  <c r="Q1279" i="230" s="1"/>
  <c r="R1279" i="230" s="1"/>
  <c r="N1278" i="230"/>
  <c r="M1278" i="230"/>
  <c r="L1278" i="230"/>
  <c r="Q1278" i="230" s="1"/>
  <c r="R1278" i="230" s="1"/>
  <c r="N1277" i="230"/>
  <c r="M1277" i="230"/>
  <c r="L1277" i="230"/>
  <c r="Q1277" i="230" s="1"/>
  <c r="R1277" i="230" s="1"/>
  <c r="N1276" i="230"/>
  <c r="M1276" i="230"/>
  <c r="L1276" i="230"/>
  <c r="Q1276" i="230" s="1"/>
  <c r="R1276" i="230" s="1"/>
  <c r="N1275" i="230"/>
  <c r="M1275" i="230"/>
  <c r="L1275" i="230"/>
  <c r="Q1275" i="230" s="1"/>
  <c r="R1275" i="230" s="1"/>
  <c r="N1274" i="230"/>
  <c r="M1274" i="230"/>
  <c r="L1274" i="230"/>
  <c r="Q1274" i="230" s="1"/>
  <c r="R1274" i="230" s="1"/>
  <c r="N1273" i="230"/>
  <c r="M1273" i="230"/>
  <c r="L1273" i="230"/>
  <c r="Q1273" i="230" s="1"/>
  <c r="R1273" i="230" s="1"/>
  <c r="N1272" i="230"/>
  <c r="M1272" i="230"/>
  <c r="L1272" i="230"/>
  <c r="Q1272" i="230" s="1"/>
  <c r="R1272" i="230" s="1"/>
  <c r="N1271" i="230"/>
  <c r="M1271" i="230"/>
  <c r="L1271" i="230"/>
  <c r="Q1271" i="230" s="1"/>
  <c r="R1271" i="230" s="1"/>
  <c r="N1270" i="230"/>
  <c r="M1270" i="230"/>
  <c r="L1270" i="230"/>
  <c r="Q1270" i="230" s="1"/>
  <c r="R1270" i="230" s="1"/>
  <c r="N1269" i="230"/>
  <c r="M1269" i="230"/>
  <c r="L1269" i="230"/>
  <c r="Q1269" i="230" s="1"/>
  <c r="R1269" i="230" s="1"/>
  <c r="N1268" i="230"/>
  <c r="M1268" i="230"/>
  <c r="L1268" i="230"/>
  <c r="Q1268" i="230" s="1"/>
  <c r="R1268" i="230" s="1"/>
  <c r="N1267" i="230"/>
  <c r="M1267" i="230"/>
  <c r="L1267" i="230"/>
  <c r="Q1267" i="230" s="1"/>
  <c r="R1267" i="230" s="1"/>
  <c r="N1266" i="230"/>
  <c r="M1266" i="230"/>
  <c r="L1266" i="230"/>
  <c r="Q1266" i="230" s="1"/>
  <c r="R1266" i="230" s="1"/>
  <c r="N1265" i="230"/>
  <c r="M1265" i="230"/>
  <c r="L1265" i="230"/>
  <c r="Q1265" i="230" s="1"/>
  <c r="R1265" i="230" s="1"/>
  <c r="N1264" i="230"/>
  <c r="M1264" i="230"/>
  <c r="L1264" i="230"/>
  <c r="Q1264" i="230" s="1"/>
  <c r="R1264" i="230" s="1"/>
  <c r="N1263" i="230"/>
  <c r="M1263" i="230"/>
  <c r="L1263" i="230"/>
  <c r="Q1263" i="230" s="1"/>
  <c r="R1263" i="230" s="1"/>
  <c r="N1262" i="230"/>
  <c r="M1262" i="230"/>
  <c r="L1262" i="230"/>
  <c r="Q1262" i="230" s="1"/>
  <c r="R1262" i="230" s="1"/>
  <c r="N1261" i="230"/>
  <c r="M1261" i="230"/>
  <c r="L1261" i="230"/>
  <c r="Q1261" i="230" s="1"/>
  <c r="R1261" i="230" s="1"/>
  <c r="N1260" i="230"/>
  <c r="M1260" i="230"/>
  <c r="L1260" i="230"/>
  <c r="Q1260" i="230" s="1"/>
  <c r="R1260" i="230" s="1"/>
  <c r="N1259" i="230"/>
  <c r="M1259" i="230"/>
  <c r="N1258" i="230"/>
  <c r="M1258" i="230"/>
  <c r="N1257" i="230"/>
  <c r="M1257" i="230"/>
  <c r="N1256" i="230"/>
  <c r="M1256" i="230"/>
  <c r="L1256" i="230"/>
  <c r="Q1256" i="230" s="1"/>
  <c r="R1256" i="230" s="1"/>
  <c r="N1255" i="230"/>
  <c r="M1255" i="230"/>
  <c r="L1255" i="230"/>
  <c r="Q1255" i="230" s="1"/>
  <c r="R1255" i="230" s="1"/>
  <c r="N1254" i="230"/>
  <c r="M1254" i="230"/>
  <c r="L1254" i="230"/>
  <c r="Q1254" i="230" s="1"/>
  <c r="R1254" i="230" s="1"/>
  <c r="N1253" i="230"/>
  <c r="M1253" i="230"/>
  <c r="L1253" i="230"/>
  <c r="Q1253" i="230" s="1"/>
  <c r="R1253" i="230" s="1"/>
  <c r="N1252" i="230"/>
  <c r="M1252" i="230"/>
  <c r="L1252" i="230"/>
  <c r="Q1252" i="230" s="1"/>
  <c r="R1252" i="230" s="1"/>
  <c r="N1251" i="230"/>
  <c r="M1251" i="230"/>
  <c r="L1251" i="230"/>
  <c r="Q1251" i="230" s="1"/>
  <c r="R1251" i="230" s="1"/>
  <c r="N1250" i="230"/>
  <c r="L1250" i="230"/>
  <c r="Q1250" i="230" s="1"/>
  <c r="R1250" i="230" s="1"/>
  <c r="N1249" i="230"/>
  <c r="M1249" i="230"/>
  <c r="L1249" i="230"/>
  <c r="Q1249" i="230" s="1"/>
  <c r="R1249" i="230" s="1"/>
  <c r="N1248" i="230"/>
  <c r="M1248" i="230"/>
  <c r="L1248" i="230"/>
  <c r="Q1248" i="230" s="1"/>
  <c r="R1248" i="230" s="1"/>
  <c r="N1247" i="230"/>
  <c r="M1247" i="230"/>
  <c r="L1247" i="230"/>
  <c r="Q1247" i="230" s="1"/>
  <c r="R1247" i="230" s="1"/>
  <c r="N1246" i="230"/>
  <c r="M1246" i="230"/>
  <c r="L1246" i="230"/>
  <c r="Q1246" i="230" s="1"/>
  <c r="R1246" i="230" s="1"/>
  <c r="N1245" i="230"/>
  <c r="M1245" i="230"/>
  <c r="L1245" i="230"/>
  <c r="Q1245" i="230" s="1"/>
  <c r="R1245" i="230" s="1"/>
  <c r="N1244" i="230"/>
  <c r="M1244" i="230"/>
  <c r="L1244" i="230"/>
  <c r="Q1244" i="230" s="1"/>
  <c r="R1244" i="230" s="1"/>
  <c r="N1243" i="230"/>
  <c r="M1243" i="230"/>
  <c r="L1243" i="230"/>
  <c r="Q1243" i="230" s="1"/>
  <c r="R1243" i="230" s="1"/>
  <c r="N1242" i="230"/>
  <c r="M1242" i="230"/>
  <c r="N1241" i="230"/>
  <c r="M1241" i="230"/>
  <c r="N1240" i="230"/>
  <c r="M1240" i="230"/>
  <c r="N1239" i="230"/>
  <c r="M1239" i="230"/>
  <c r="N1238" i="230"/>
  <c r="M1238" i="230"/>
  <c r="N1237" i="230"/>
  <c r="M1237" i="230"/>
  <c r="N1236" i="230"/>
  <c r="M1236" i="230"/>
  <c r="L1236" i="230"/>
  <c r="Q1236" i="230" s="1"/>
  <c r="R1236" i="230" s="1"/>
  <c r="N1235" i="230"/>
  <c r="M1235" i="230"/>
  <c r="L1235" i="230"/>
  <c r="Q1235" i="230" s="1"/>
  <c r="R1235" i="230" s="1"/>
  <c r="N1234" i="230"/>
  <c r="M1234" i="230"/>
  <c r="L1234" i="230"/>
  <c r="Q1234" i="230" s="1"/>
  <c r="R1234" i="230" s="1"/>
  <c r="N1233" i="230"/>
  <c r="L1233" i="230"/>
  <c r="Q1233" i="230" s="1"/>
  <c r="R1233" i="230" s="1"/>
  <c r="N1232" i="230"/>
  <c r="M1232" i="230"/>
  <c r="N1231" i="230"/>
  <c r="M1231" i="230"/>
  <c r="L1231" i="230"/>
  <c r="Q1231" i="230" s="1"/>
  <c r="R1231" i="230" s="1"/>
  <c r="N1230" i="230"/>
  <c r="M1230" i="230"/>
  <c r="L1230" i="230"/>
  <c r="Q1230" i="230" s="1"/>
  <c r="R1230" i="230" s="1"/>
  <c r="N1229" i="230"/>
  <c r="M1229" i="230"/>
  <c r="L1229" i="230"/>
  <c r="Q1229" i="230" s="1"/>
  <c r="R1229" i="230" s="1"/>
  <c r="N1228" i="230"/>
  <c r="M1228" i="230"/>
  <c r="L1228" i="230"/>
  <c r="Q1228" i="230" s="1"/>
  <c r="R1228" i="230" s="1"/>
  <c r="N1227" i="230"/>
  <c r="M1227" i="230"/>
  <c r="L1227" i="230"/>
  <c r="Q1227" i="230" s="1"/>
  <c r="R1227" i="230" s="1"/>
  <c r="N1226" i="230"/>
  <c r="M1226" i="230"/>
  <c r="L1226" i="230"/>
  <c r="Q1226" i="230" s="1"/>
  <c r="R1226" i="230" s="1"/>
  <c r="N1225" i="230"/>
  <c r="M1225" i="230"/>
  <c r="L1225" i="230"/>
  <c r="Q1225" i="230" s="1"/>
  <c r="R1225" i="230" s="1"/>
  <c r="N1224" i="230"/>
  <c r="M1224" i="230"/>
  <c r="L1224" i="230"/>
  <c r="Q1224" i="230" s="1"/>
  <c r="R1224" i="230" s="1"/>
  <c r="N1223" i="230"/>
  <c r="M1223" i="230"/>
  <c r="L1223" i="230"/>
  <c r="Q1223" i="230" s="1"/>
  <c r="R1223" i="230" s="1"/>
  <c r="N1222" i="230"/>
  <c r="M1222" i="230"/>
  <c r="L1222" i="230"/>
  <c r="Q1222" i="230" s="1"/>
  <c r="R1222" i="230" s="1"/>
  <c r="N1221" i="230"/>
  <c r="M1221" i="230"/>
  <c r="N1220" i="230"/>
  <c r="N1219" i="230"/>
  <c r="M1219" i="230"/>
  <c r="N1218" i="230"/>
  <c r="M1218" i="230"/>
  <c r="L1218" i="230"/>
  <c r="Q1218" i="230" s="1"/>
  <c r="R1218" i="230" s="1"/>
  <c r="N1217" i="230"/>
  <c r="M1217" i="230"/>
  <c r="L1217" i="230"/>
  <c r="Q1217" i="230" s="1"/>
  <c r="R1217" i="230" s="1"/>
  <c r="N1216" i="230"/>
  <c r="M1216" i="230"/>
  <c r="L1216" i="230"/>
  <c r="Q1216" i="230" s="1"/>
  <c r="R1216" i="230" s="1"/>
  <c r="N1215" i="230"/>
  <c r="M1215" i="230"/>
  <c r="L1215" i="230"/>
  <c r="Q1215" i="230" s="1"/>
  <c r="R1215" i="230" s="1"/>
  <c r="N1214" i="230"/>
  <c r="M1214" i="230"/>
  <c r="L1214" i="230"/>
  <c r="Q1214" i="230" s="1"/>
  <c r="R1214" i="230" s="1"/>
  <c r="M1213" i="230"/>
  <c r="L1213" i="230"/>
  <c r="Q1213" i="230" s="1"/>
  <c r="R1213" i="230" s="1"/>
  <c r="N1212" i="230"/>
  <c r="M1212" i="230"/>
  <c r="N1211" i="230"/>
  <c r="M1211" i="230"/>
  <c r="L1211" i="230"/>
  <c r="Q1211" i="230" s="1"/>
  <c r="R1211" i="230" s="1"/>
  <c r="N1210" i="230"/>
  <c r="M1210" i="230"/>
  <c r="L1210" i="230"/>
  <c r="Q1210" i="230" s="1"/>
  <c r="R1210" i="230" s="1"/>
  <c r="N1209" i="230"/>
  <c r="M1209" i="230"/>
  <c r="L1209" i="230"/>
  <c r="Q1209" i="230" s="1"/>
  <c r="R1209" i="230" s="1"/>
  <c r="N1208" i="230"/>
  <c r="M1208" i="230"/>
  <c r="L1208" i="230"/>
  <c r="Q1208" i="230" s="1"/>
  <c r="R1208" i="230" s="1"/>
  <c r="N1207" i="230"/>
  <c r="M1207" i="230"/>
  <c r="L1207" i="230"/>
  <c r="Q1207" i="230" s="1"/>
  <c r="R1207" i="230" s="1"/>
  <c r="N1206" i="230"/>
  <c r="M1206" i="230"/>
  <c r="N1205" i="230"/>
  <c r="M1205" i="230"/>
  <c r="L1205" i="230"/>
  <c r="Q1205" i="230" s="1"/>
  <c r="R1205" i="230" s="1"/>
  <c r="N1204" i="230"/>
  <c r="M1204" i="230"/>
  <c r="L1204" i="230"/>
  <c r="Q1204" i="230" s="1"/>
  <c r="R1204" i="230" s="1"/>
  <c r="N1203" i="230"/>
  <c r="M1203" i="230"/>
  <c r="L1203" i="230"/>
  <c r="Q1203" i="230" s="1"/>
  <c r="R1203" i="230" s="1"/>
  <c r="N1202" i="230"/>
  <c r="M1202" i="230"/>
  <c r="L1202" i="230"/>
  <c r="Q1202" i="230" s="1"/>
  <c r="R1202" i="230" s="1"/>
  <c r="N1201" i="230"/>
  <c r="M1201" i="230"/>
  <c r="L1201" i="230"/>
  <c r="Q1201" i="230" s="1"/>
  <c r="R1201" i="230" s="1"/>
  <c r="N1200" i="230"/>
  <c r="M1200" i="230"/>
  <c r="L1200" i="230"/>
  <c r="Q1200" i="230" s="1"/>
  <c r="R1200" i="230" s="1"/>
  <c r="N1199" i="230"/>
  <c r="M1199" i="230"/>
  <c r="L1199" i="230"/>
  <c r="Q1199" i="230" s="1"/>
  <c r="R1199" i="230" s="1"/>
  <c r="N1198" i="230"/>
  <c r="M1198" i="230"/>
  <c r="L1198" i="230"/>
  <c r="Q1198" i="230" s="1"/>
  <c r="R1198" i="230" s="1"/>
  <c r="N1197" i="230"/>
  <c r="M1197" i="230"/>
  <c r="L1197" i="230"/>
  <c r="Q1197" i="230" s="1"/>
  <c r="R1197" i="230" s="1"/>
  <c r="N1196" i="230"/>
  <c r="M1196" i="230"/>
  <c r="L1196" i="230"/>
  <c r="Q1196" i="230" s="1"/>
  <c r="R1196" i="230" s="1"/>
  <c r="N1195" i="230"/>
  <c r="M1195" i="230"/>
  <c r="L1195" i="230"/>
  <c r="Q1195" i="230" s="1"/>
  <c r="R1195" i="230" s="1"/>
  <c r="N1194" i="230"/>
  <c r="M1194" i="230"/>
  <c r="L1194" i="230"/>
  <c r="Q1194" i="230" s="1"/>
  <c r="R1194" i="230" s="1"/>
  <c r="N1193" i="230"/>
  <c r="M1193" i="230"/>
  <c r="L1193" i="230"/>
  <c r="Q1193" i="230" s="1"/>
  <c r="R1193" i="230" s="1"/>
  <c r="N1192" i="230"/>
  <c r="M1192" i="230"/>
  <c r="L1192" i="230"/>
  <c r="Q1192" i="230" s="1"/>
  <c r="R1192" i="230" s="1"/>
  <c r="N1191" i="230"/>
  <c r="M1191" i="230"/>
  <c r="L1191" i="230"/>
  <c r="Q1191" i="230" s="1"/>
  <c r="R1191" i="230" s="1"/>
  <c r="N1190" i="230"/>
  <c r="M1190" i="230"/>
  <c r="L1190" i="230"/>
  <c r="Q1190" i="230" s="1"/>
  <c r="R1190" i="230" s="1"/>
  <c r="N1189" i="230"/>
  <c r="M1189" i="230"/>
  <c r="L1189" i="230"/>
  <c r="Q1189" i="230" s="1"/>
  <c r="R1189" i="230" s="1"/>
  <c r="N1188" i="230"/>
  <c r="M1188" i="230"/>
  <c r="L1188" i="230"/>
  <c r="Q1188" i="230" s="1"/>
  <c r="R1188" i="230" s="1"/>
  <c r="N1187" i="230"/>
  <c r="M1187" i="230"/>
  <c r="L1187" i="230"/>
  <c r="Q1187" i="230" s="1"/>
  <c r="R1187" i="230" s="1"/>
  <c r="N1186" i="230"/>
  <c r="M1186" i="230"/>
  <c r="L1186" i="230"/>
  <c r="Q1186" i="230" s="1"/>
  <c r="R1186" i="230" s="1"/>
  <c r="N1185" i="230"/>
  <c r="N1184" i="230"/>
  <c r="M1184" i="230"/>
  <c r="L1184" i="230"/>
  <c r="Q1184" i="230" s="1"/>
  <c r="R1184" i="230" s="1"/>
  <c r="N1183" i="230"/>
  <c r="M1183" i="230"/>
  <c r="N1182" i="230"/>
  <c r="M1182" i="230"/>
  <c r="L1182" i="230"/>
  <c r="Q1182" i="230" s="1"/>
  <c r="R1182" i="230" s="1"/>
  <c r="N1181" i="230"/>
  <c r="M1181" i="230"/>
  <c r="L1181" i="230"/>
  <c r="Q1181" i="230" s="1"/>
  <c r="R1181" i="230" s="1"/>
  <c r="N1180" i="230"/>
  <c r="M1180" i="230"/>
  <c r="L1180" i="230"/>
  <c r="Q1180" i="230" s="1"/>
  <c r="R1180" i="230" s="1"/>
  <c r="N1179" i="230"/>
  <c r="M1179" i="230"/>
  <c r="L1179" i="230"/>
  <c r="Q1179" i="230" s="1"/>
  <c r="R1179" i="230" s="1"/>
  <c r="N1178" i="230"/>
  <c r="M1178" i="230"/>
  <c r="L1178" i="230"/>
  <c r="Q1178" i="230" s="1"/>
  <c r="R1178" i="230" s="1"/>
  <c r="N1177" i="230"/>
  <c r="M1177" i="230"/>
  <c r="L1177" i="230"/>
  <c r="Q1177" i="230" s="1"/>
  <c r="R1177" i="230" s="1"/>
  <c r="N1176" i="230"/>
  <c r="M1176" i="230"/>
  <c r="L1176" i="230"/>
  <c r="Q1176" i="230" s="1"/>
  <c r="R1176" i="230" s="1"/>
  <c r="N1175" i="230"/>
  <c r="M1175" i="230"/>
  <c r="N1174" i="230"/>
  <c r="M1174" i="230"/>
  <c r="L1174" i="230"/>
  <c r="Q1174" i="230" s="1"/>
  <c r="R1174" i="230" s="1"/>
  <c r="N1173" i="230"/>
  <c r="M1173" i="230"/>
  <c r="L1173" i="230"/>
  <c r="Q1173" i="230" s="1"/>
  <c r="R1173" i="230" s="1"/>
  <c r="N1172" i="230"/>
  <c r="M1172" i="230"/>
  <c r="L1172" i="230"/>
  <c r="Q1172" i="230" s="1"/>
  <c r="R1172" i="230" s="1"/>
  <c r="N1171" i="230"/>
  <c r="M1171" i="230"/>
  <c r="L1171" i="230"/>
  <c r="Q1171" i="230" s="1"/>
  <c r="R1171" i="230" s="1"/>
  <c r="N1170" i="230"/>
  <c r="M1170" i="230"/>
  <c r="L1170" i="230"/>
  <c r="Q1170" i="230" s="1"/>
  <c r="R1170" i="230" s="1"/>
  <c r="N1169" i="230"/>
  <c r="M1169" i="230"/>
  <c r="N1168" i="230"/>
  <c r="M1168" i="230"/>
  <c r="L1168" i="230"/>
  <c r="Q1168" i="230" s="1"/>
  <c r="R1168" i="230" s="1"/>
  <c r="N1167" i="230"/>
  <c r="M1167" i="230"/>
  <c r="L1167" i="230"/>
  <c r="Q1167" i="230" s="1"/>
  <c r="R1167" i="230" s="1"/>
  <c r="N1166" i="230"/>
  <c r="M1166" i="230"/>
  <c r="L1166" i="230"/>
  <c r="Q1166" i="230" s="1"/>
  <c r="R1166" i="230" s="1"/>
  <c r="N1165" i="230"/>
  <c r="M1165" i="230"/>
  <c r="L1165" i="230"/>
  <c r="Q1165" i="230" s="1"/>
  <c r="R1165" i="230" s="1"/>
  <c r="N1164" i="230"/>
  <c r="M1164" i="230"/>
  <c r="L1164" i="230"/>
  <c r="Q1164" i="230" s="1"/>
  <c r="R1164" i="230" s="1"/>
  <c r="N1163" i="230"/>
  <c r="M1163" i="230"/>
  <c r="L1163" i="230"/>
  <c r="Q1163" i="230" s="1"/>
  <c r="R1163" i="230" s="1"/>
  <c r="N1162" i="230"/>
  <c r="M1162" i="230"/>
  <c r="L1162" i="230"/>
  <c r="Q1162" i="230" s="1"/>
  <c r="R1162" i="230" s="1"/>
  <c r="N1161" i="230"/>
  <c r="M1161" i="230"/>
  <c r="L1161" i="230"/>
  <c r="Q1161" i="230" s="1"/>
  <c r="R1161" i="230" s="1"/>
  <c r="N1160" i="230"/>
  <c r="M1160" i="230"/>
  <c r="L1160" i="230"/>
  <c r="Q1160" i="230" s="1"/>
  <c r="R1160" i="230" s="1"/>
  <c r="N1159" i="230"/>
  <c r="M1159" i="230"/>
  <c r="L1159" i="230"/>
  <c r="Q1159" i="230" s="1"/>
  <c r="R1159" i="230" s="1"/>
  <c r="N1158" i="230"/>
  <c r="M1158" i="230"/>
  <c r="L1158" i="230"/>
  <c r="Q1158" i="230" s="1"/>
  <c r="R1158" i="230" s="1"/>
  <c r="N1157" i="230"/>
  <c r="M1157" i="230"/>
  <c r="L1157" i="230"/>
  <c r="Q1157" i="230" s="1"/>
  <c r="R1157" i="230" s="1"/>
  <c r="N1156" i="230"/>
  <c r="M1156" i="230"/>
  <c r="L1156" i="230"/>
  <c r="Q1156" i="230" s="1"/>
  <c r="R1156" i="230" s="1"/>
  <c r="N1155" i="230"/>
  <c r="M1155" i="230"/>
  <c r="L1155" i="230"/>
  <c r="Q1155" i="230" s="1"/>
  <c r="R1155" i="230" s="1"/>
  <c r="N1154" i="230"/>
  <c r="M1154" i="230"/>
  <c r="L1154" i="230"/>
  <c r="Q1154" i="230" s="1"/>
  <c r="R1154" i="230" s="1"/>
  <c r="N1153" i="230"/>
  <c r="M1153" i="230"/>
  <c r="L1153" i="230"/>
  <c r="Q1153" i="230" s="1"/>
  <c r="R1153" i="230" s="1"/>
  <c r="N1152" i="230"/>
  <c r="M1152" i="230"/>
  <c r="L1152" i="230"/>
  <c r="Q1152" i="230" s="1"/>
  <c r="R1152" i="230" s="1"/>
  <c r="N1151" i="230"/>
  <c r="M1151" i="230"/>
  <c r="L1151" i="230"/>
  <c r="Q1151" i="230" s="1"/>
  <c r="R1151" i="230" s="1"/>
  <c r="N1150" i="230"/>
  <c r="M1150" i="230"/>
  <c r="L1150" i="230"/>
  <c r="Q1150" i="230" s="1"/>
  <c r="R1150" i="230" s="1"/>
  <c r="N1149" i="230"/>
  <c r="M1149" i="230"/>
  <c r="L1149" i="230"/>
  <c r="Q1149" i="230" s="1"/>
  <c r="R1149" i="230" s="1"/>
  <c r="N1148" i="230"/>
  <c r="M1148" i="230"/>
  <c r="L1148" i="230"/>
  <c r="Q1148" i="230" s="1"/>
  <c r="R1148" i="230" s="1"/>
  <c r="N1147" i="230"/>
  <c r="M1147" i="230"/>
  <c r="L1147" i="230"/>
  <c r="Q1147" i="230" s="1"/>
  <c r="R1147" i="230" s="1"/>
  <c r="N1146" i="230"/>
  <c r="M1146" i="230"/>
  <c r="L1146" i="230"/>
  <c r="Q1146" i="230" s="1"/>
  <c r="R1146" i="230" s="1"/>
  <c r="N1145" i="230"/>
  <c r="M1145" i="230"/>
  <c r="L1144" i="230"/>
  <c r="Q1144" i="230" s="1"/>
  <c r="R1144" i="230" s="1"/>
  <c r="N1143" i="230"/>
  <c r="M1143" i="230"/>
  <c r="N1142" i="230"/>
  <c r="M1142" i="230"/>
  <c r="L1142" i="230"/>
  <c r="Q1142" i="230" s="1"/>
  <c r="R1142" i="230" s="1"/>
  <c r="N1141" i="230"/>
  <c r="M1141" i="230"/>
  <c r="L1141" i="230"/>
  <c r="Q1141" i="230" s="1"/>
  <c r="R1141" i="230" s="1"/>
  <c r="N1140" i="230"/>
  <c r="M1140" i="230"/>
  <c r="L1140" i="230"/>
  <c r="Q1140" i="230" s="1"/>
  <c r="R1140" i="230" s="1"/>
  <c r="N1139" i="230"/>
  <c r="M1139" i="230"/>
  <c r="L1139" i="230"/>
  <c r="Q1139" i="230" s="1"/>
  <c r="R1139" i="230" s="1"/>
  <c r="N1138" i="230"/>
  <c r="M1138" i="230"/>
  <c r="L1138" i="230"/>
  <c r="Q1138" i="230" s="1"/>
  <c r="R1138" i="230" s="1"/>
  <c r="N1137" i="230"/>
  <c r="M1137" i="230"/>
  <c r="L1137" i="230"/>
  <c r="Q1137" i="230" s="1"/>
  <c r="R1137" i="230" s="1"/>
  <c r="N1136" i="230"/>
  <c r="M1136" i="230"/>
  <c r="L1136" i="230"/>
  <c r="Q1136" i="230" s="1"/>
  <c r="R1136" i="230" s="1"/>
  <c r="N1135" i="230"/>
  <c r="M1135" i="230"/>
  <c r="L1135" i="230"/>
  <c r="Q1135" i="230" s="1"/>
  <c r="R1135" i="230" s="1"/>
  <c r="N1134" i="230"/>
  <c r="M1134" i="230"/>
  <c r="N1133" i="230"/>
  <c r="M1133" i="230"/>
  <c r="L1133" i="230"/>
  <c r="Q1133" i="230" s="1"/>
  <c r="R1133" i="230" s="1"/>
  <c r="N1132" i="230"/>
  <c r="M1132" i="230"/>
  <c r="L1132" i="230"/>
  <c r="Q1132" i="230" s="1"/>
  <c r="R1132" i="230" s="1"/>
  <c r="N1131" i="230"/>
  <c r="M1131" i="230"/>
  <c r="L1131" i="230"/>
  <c r="Q1131" i="230" s="1"/>
  <c r="R1131" i="230" s="1"/>
  <c r="N1130" i="230"/>
  <c r="M1130" i="230"/>
  <c r="L1130" i="230"/>
  <c r="Q1130" i="230" s="1"/>
  <c r="R1130" i="230" s="1"/>
  <c r="N1129" i="230"/>
  <c r="M1129" i="230"/>
  <c r="L1129" i="230"/>
  <c r="Q1129" i="230" s="1"/>
  <c r="R1129" i="230" s="1"/>
  <c r="N1128" i="230"/>
  <c r="N1127" i="230"/>
  <c r="M1127" i="230"/>
  <c r="L1127" i="230"/>
  <c r="Q1127" i="230" s="1"/>
  <c r="R1127" i="230" s="1"/>
  <c r="N1126" i="230"/>
  <c r="M1126" i="230"/>
  <c r="L1126" i="230"/>
  <c r="Q1126" i="230" s="1"/>
  <c r="R1126" i="230" s="1"/>
  <c r="N1125" i="230"/>
  <c r="L1125" i="230"/>
  <c r="Q1125" i="230" s="1"/>
  <c r="R1125" i="230" s="1"/>
  <c r="N1124" i="230"/>
  <c r="M1124" i="230"/>
  <c r="L1124" i="230"/>
  <c r="Q1124" i="230" s="1"/>
  <c r="R1124" i="230" s="1"/>
  <c r="N1123" i="230"/>
  <c r="M1123" i="230"/>
  <c r="L1123" i="230"/>
  <c r="Q1123" i="230" s="1"/>
  <c r="R1123" i="230" s="1"/>
  <c r="N1122" i="230"/>
  <c r="M1122" i="230"/>
  <c r="L1122" i="230"/>
  <c r="Q1122" i="230" s="1"/>
  <c r="R1122" i="230" s="1"/>
  <c r="N1121" i="230"/>
  <c r="M1121" i="230"/>
  <c r="L1121" i="230"/>
  <c r="Q1121" i="230" s="1"/>
  <c r="R1121" i="230" s="1"/>
  <c r="N1120" i="230"/>
  <c r="N1119" i="230"/>
  <c r="M1119" i="230"/>
  <c r="N1118" i="230"/>
  <c r="M1118" i="230"/>
  <c r="N1117" i="230"/>
  <c r="M1117" i="230"/>
  <c r="L1117" i="230"/>
  <c r="Q1117" i="230" s="1"/>
  <c r="R1117" i="230" s="1"/>
  <c r="N1116" i="230"/>
  <c r="M1116" i="230"/>
  <c r="N1115" i="230"/>
  <c r="M1115" i="230"/>
  <c r="L1115" i="230"/>
  <c r="Q1115" i="230" s="1"/>
  <c r="R1115" i="230" s="1"/>
  <c r="N1114" i="230"/>
  <c r="M1114" i="230"/>
  <c r="L1114" i="230"/>
  <c r="Q1114" i="230" s="1"/>
  <c r="R1114" i="230" s="1"/>
  <c r="N1113" i="230"/>
  <c r="N1112" i="230"/>
  <c r="M1112" i="230"/>
  <c r="L1112" i="230"/>
  <c r="Q1112" i="230" s="1"/>
  <c r="R1112" i="230" s="1"/>
  <c r="N1111" i="230"/>
  <c r="M1111" i="230"/>
  <c r="L1111" i="230"/>
  <c r="Q1111" i="230" s="1"/>
  <c r="R1111" i="230" s="1"/>
  <c r="N1110" i="230"/>
  <c r="M1110" i="230"/>
  <c r="L1110" i="230"/>
  <c r="Q1110" i="230" s="1"/>
  <c r="R1110" i="230" s="1"/>
  <c r="N1109" i="230"/>
  <c r="M1109" i="230"/>
  <c r="L1109" i="230"/>
  <c r="Q1109" i="230" s="1"/>
  <c r="R1109" i="230" s="1"/>
  <c r="M1108" i="230"/>
  <c r="N1107" i="230"/>
  <c r="M1107" i="230"/>
  <c r="L1107" i="230"/>
  <c r="Q1107" i="230" s="1"/>
  <c r="R1107" i="230" s="1"/>
  <c r="N1106" i="230"/>
  <c r="M1106" i="230"/>
  <c r="L1106" i="230"/>
  <c r="Q1106" i="230" s="1"/>
  <c r="R1106" i="230" s="1"/>
  <c r="N1105" i="230"/>
  <c r="M1105" i="230"/>
  <c r="L1105" i="230"/>
  <c r="Q1105" i="230" s="1"/>
  <c r="R1105" i="230" s="1"/>
  <c r="N1104" i="230"/>
  <c r="M1104" i="230"/>
  <c r="L1104" i="230"/>
  <c r="Q1104" i="230" s="1"/>
  <c r="R1104" i="230" s="1"/>
  <c r="N1103" i="230"/>
  <c r="M1103" i="230"/>
  <c r="L1103" i="230"/>
  <c r="Q1103" i="230" s="1"/>
  <c r="R1103" i="230" s="1"/>
  <c r="N1102" i="230"/>
  <c r="M1102" i="230"/>
  <c r="L1102" i="230"/>
  <c r="Q1102" i="230" s="1"/>
  <c r="R1102" i="230" s="1"/>
  <c r="N1101" i="230"/>
  <c r="M1101" i="230"/>
  <c r="L1101" i="230"/>
  <c r="Q1101" i="230" s="1"/>
  <c r="R1101" i="230" s="1"/>
  <c r="M1100" i="230"/>
  <c r="L1100" i="230"/>
  <c r="Q1100" i="230" s="1"/>
  <c r="R1100" i="230" s="1"/>
  <c r="N1099" i="230"/>
  <c r="M1099" i="230"/>
  <c r="L1099" i="230"/>
  <c r="Q1099" i="230" s="1"/>
  <c r="R1099" i="230" s="1"/>
  <c r="N1098" i="230"/>
  <c r="M1098" i="230"/>
  <c r="L1098" i="230"/>
  <c r="Q1098" i="230" s="1"/>
  <c r="R1098" i="230" s="1"/>
  <c r="N1097" i="230"/>
  <c r="M1097" i="230"/>
  <c r="N1096" i="230"/>
  <c r="M1096" i="230"/>
  <c r="N1095" i="230"/>
  <c r="M1095" i="230"/>
  <c r="L1095" i="230"/>
  <c r="Q1095" i="230" s="1"/>
  <c r="R1095" i="230" s="1"/>
  <c r="M1094" i="230"/>
  <c r="L1094" i="230"/>
  <c r="Q1094" i="230" s="1"/>
  <c r="R1094" i="230" s="1"/>
  <c r="M1093" i="230"/>
  <c r="L1093" i="230"/>
  <c r="Q1093" i="230" s="1"/>
  <c r="R1093" i="230" s="1"/>
  <c r="N1092" i="230"/>
  <c r="M1092" i="230"/>
  <c r="L1092" i="230"/>
  <c r="Q1092" i="230" s="1"/>
  <c r="R1092" i="230" s="1"/>
  <c r="N1091" i="230"/>
  <c r="M1091" i="230"/>
  <c r="L1091" i="230"/>
  <c r="Q1091" i="230" s="1"/>
  <c r="R1091" i="230" s="1"/>
  <c r="N1090" i="230"/>
  <c r="M1090" i="230"/>
  <c r="L1090" i="230"/>
  <c r="Q1090" i="230" s="1"/>
  <c r="R1090" i="230" s="1"/>
  <c r="N1089" i="230"/>
  <c r="M1089" i="230"/>
  <c r="N1088" i="230"/>
  <c r="M1088" i="230"/>
  <c r="L1088" i="230"/>
  <c r="Q1088" i="230" s="1"/>
  <c r="R1088" i="230" s="1"/>
  <c r="N1087" i="230"/>
  <c r="M1087" i="230"/>
  <c r="L1087" i="230"/>
  <c r="Q1087" i="230" s="1"/>
  <c r="R1087" i="230" s="1"/>
  <c r="N1086" i="230"/>
  <c r="M1086" i="230"/>
  <c r="L1086" i="230"/>
  <c r="Q1086" i="230" s="1"/>
  <c r="R1086" i="230" s="1"/>
  <c r="N1085" i="230"/>
  <c r="M1085" i="230"/>
  <c r="L1085" i="230"/>
  <c r="Q1085" i="230" s="1"/>
  <c r="R1085" i="230" s="1"/>
  <c r="N1084" i="230"/>
  <c r="M1084" i="230"/>
  <c r="L1084" i="230"/>
  <c r="Q1084" i="230" s="1"/>
  <c r="R1084" i="230" s="1"/>
  <c r="N1083" i="230"/>
  <c r="M1083" i="230"/>
  <c r="L1083" i="230"/>
  <c r="Q1083" i="230" s="1"/>
  <c r="R1083" i="230" s="1"/>
  <c r="N1082" i="230"/>
  <c r="M1082" i="230"/>
  <c r="L1082" i="230"/>
  <c r="Q1082" i="230" s="1"/>
  <c r="R1082" i="230" s="1"/>
  <c r="N1081" i="230"/>
  <c r="M1081" i="230"/>
  <c r="L1081" i="230"/>
  <c r="Q1081" i="230" s="1"/>
  <c r="R1081" i="230" s="1"/>
  <c r="N1080" i="230"/>
  <c r="M1080" i="230"/>
  <c r="L1080" i="230"/>
  <c r="Q1080" i="230" s="1"/>
  <c r="R1080" i="230" s="1"/>
  <c r="N1079" i="230"/>
  <c r="M1079" i="230"/>
  <c r="L1079" i="230"/>
  <c r="Q1079" i="230" s="1"/>
  <c r="R1079" i="230" s="1"/>
  <c r="N1078" i="230"/>
  <c r="M1078" i="230"/>
  <c r="L1078" i="230"/>
  <c r="Q1078" i="230" s="1"/>
  <c r="R1078" i="230" s="1"/>
  <c r="N1077" i="230"/>
  <c r="M1077" i="230"/>
  <c r="L1077" i="230"/>
  <c r="Q1077" i="230" s="1"/>
  <c r="R1077" i="230" s="1"/>
  <c r="N1076" i="230"/>
  <c r="M1076" i="230"/>
  <c r="L1076" i="230"/>
  <c r="Q1076" i="230" s="1"/>
  <c r="R1076" i="230" s="1"/>
  <c r="N1075" i="230"/>
  <c r="M1075" i="230"/>
  <c r="L1075" i="230"/>
  <c r="Q1075" i="230" s="1"/>
  <c r="R1075" i="230" s="1"/>
  <c r="N1074" i="230"/>
  <c r="M1074" i="230"/>
  <c r="L1074" i="230"/>
  <c r="Q1074" i="230" s="1"/>
  <c r="R1074" i="230" s="1"/>
  <c r="N1073" i="230"/>
  <c r="M1073" i="230"/>
  <c r="L1073" i="230"/>
  <c r="Q1073" i="230" s="1"/>
  <c r="R1073" i="230" s="1"/>
  <c r="N1072" i="230"/>
  <c r="M1072" i="230"/>
  <c r="L1072" i="230"/>
  <c r="Q1072" i="230" s="1"/>
  <c r="R1072" i="230" s="1"/>
  <c r="N1071" i="230"/>
  <c r="M1071" i="230"/>
  <c r="L1071" i="230"/>
  <c r="Q1071" i="230" s="1"/>
  <c r="R1071" i="230" s="1"/>
  <c r="N1070" i="230"/>
  <c r="M1070" i="230"/>
  <c r="N1069" i="230"/>
  <c r="M1069" i="230"/>
  <c r="N1068" i="230"/>
  <c r="M1068" i="230"/>
  <c r="L1068" i="230"/>
  <c r="Q1068" i="230" s="1"/>
  <c r="R1068" i="230" s="1"/>
  <c r="N1067" i="230"/>
  <c r="M1067" i="230"/>
  <c r="L1067" i="230"/>
  <c r="Q1067" i="230" s="1"/>
  <c r="R1067" i="230" s="1"/>
  <c r="N1066" i="230"/>
  <c r="M1066" i="230"/>
  <c r="L1066" i="230"/>
  <c r="Q1066" i="230" s="1"/>
  <c r="R1066" i="230" s="1"/>
  <c r="N1065" i="230"/>
  <c r="M1065" i="230"/>
  <c r="N1064" i="230"/>
  <c r="M1064" i="230"/>
  <c r="L1064" i="230"/>
  <c r="Q1064" i="230" s="1"/>
  <c r="R1064" i="230" s="1"/>
  <c r="N1063" i="230"/>
  <c r="M1063" i="230"/>
  <c r="L1063" i="230"/>
  <c r="Q1063" i="230" s="1"/>
  <c r="R1063" i="230" s="1"/>
  <c r="N1062" i="230"/>
  <c r="M1062" i="230"/>
  <c r="L1062" i="230"/>
  <c r="Q1062" i="230" s="1"/>
  <c r="R1062" i="230" s="1"/>
  <c r="N1061" i="230"/>
  <c r="M1061" i="230"/>
  <c r="L1061" i="230"/>
  <c r="Q1061" i="230" s="1"/>
  <c r="R1061" i="230" s="1"/>
  <c r="N1060" i="230"/>
  <c r="M1060" i="230"/>
  <c r="L1060" i="230"/>
  <c r="Q1060" i="230" s="1"/>
  <c r="R1060" i="230" s="1"/>
  <c r="N1059" i="230"/>
  <c r="M1059" i="230"/>
  <c r="N1058" i="230"/>
  <c r="M1058" i="230"/>
  <c r="N1057" i="230"/>
  <c r="M1057" i="230"/>
  <c r="L1057" i="230"/>
  <c r="Q1057" i="230" s="1"/>
  <c r="R1057" i="230" s="1"/>
  <c r="N1056" i="230"/>
  <c r="M1056" i="230"/>
  <c r="L1056" i="230"/>
  <c r="Q1056" i="230" s="1"/>
  <c r="R1056" i="230" s="1"/>
  <c r="N1055" i="230"/>
  <c r="M1055" i="230"/>
  <c r="N1054" i="230"/>
  <c r="M1054" i="230"/>
  <c r="L1054" i="230"/>
  <c r="Q1054" i="230" s="1"/>
  <c r="R1054" i="230" s="1"/>
  <c r="N1053" i="230"/>
  <c r="M1053" i="230"/>
  <c r="L1053" i="230"/>
  <c r="Q1053" i="230" s="1"/>
  <c r="R1053" i="230" s="1"/>
  <c r="N1052" i="230"/>
  <c r="M1052" i="230"/>
  <c r="L1052" i="230"/>
  <c r="Q1052" i="230" s="1"/>
  <c r="R1052" i="230" s="1"/>
  <c r="N1051" i="230"/>
  <c r="M1051" i="230"/>
  <c r="L1051" i="230"/>
  <c r="Q1051" i="230" s="1"/>
  <c r="R1051" i="230" s="1"/>
  <c r="N1050" i="230"/>
  <c r="M1050" i="230"/>
  <c r="L1050" i="230"/>
  <c r="Q1050" i="230" s="1"/>
  <c r="R1050" i="230" s="1"/>
  <c r="N1049" i="230"/>
  <c r="M1049" i="230"/>
  <c r="L1049" i="230"/>
  <c r="Q1049" i="230" s="1"/>
  <c r="R1049" i="230" s="1"/>
  <c r="N1048" i="230"/>
  <c r="M1048" i="230"/>
  <c r="L1048" i="230"/>
  <c r="Q1048" i="230" s="1"/>
  <c r="R1048" i="230" s="1"/>
  <c r="N1047" i="230"/>
  <c r="M1047" i="230"/>
  <c r="N1046" i="230"/>
  <c r="M1046" i="230"/>
  <c r="L1046" i="230"/>
  <c r="Q1046" i="230" s="1"/>
  <c r="R1046" i="230" s="1"/>
  <c r="N1045" i="230"/>
  <c r="L1045" i="230"/>
  <c r="Q1045" i="230" s="1"/>
  <c r="R1045" i="230" s="1"/>
  <c r="N1044" i="230"/>
  <c r="M1044" i="230"/>
  <c r="L1044" i="230"/>
  <c r="Q1044" i="230" s="1"/>
  <c r="R1044" i="230" s="1"/>
  <c r="N1043" i="230"/>
  <c r="N1042" i="230"/>
  <c r="M1042" i="230"/>
  <c r="L1042" i="230"/>
  <c r="Q1042" i="230" s="1"/>
  <c r="R1042" i="230" s="1"/>
  <c r="N1041" i="230"/>
  <c r="M1041" i="230"/>
  <c r="N1040" i="230"/>
  <c r="M1040" i="230"/>
  <c r="L1040" i="230"/>
  <c r="Q1040" i="230" s="1"/>
  <c r="R1040" i="230" s="1"/>
  <c r="N1039" i="230"/>
  <c r="M1039" i="230"/>
  <c r="L1039" i="230"/>
  <c r="Q1039" i="230" s="1"/>
  <c r="R1039" i="230" s="1"/>
  <c r="N1038" i="230"/>
  <c r="M1038" i="230"/>
  <c r="L1038" i="230"/>
  <c r="Q1038" i="230" s="1"/>
  <c r="R1038" i="230" s="1"/>
  <c r="N1037" i="230"/>
  <c r="M1037" i="230"/>
  <c r="L1037" i="230"/>
  <c r="Q1037" i="230" s="1"/>
  <c r="R1037" i="230" s="1"/>
  <c r="N1036" i="230"/>
  <c r="M1036" i="230"/>
  <c r="L1036" i="230"/>
  <c r="Q1036" i="230" s="1"/>
  <c r="R1036" i="230" s="1"/>
  <c r="N1035" i="230"/>
  <c r="M1035" i="230"/>
  <c r="L1035" i="230"/>
  <c r="Q1035" i="230" s="1"/>
  <c r="R1035" i="230" s="1"/>
  <c r="N1034" i="230"/>
  <c r="M1034" i="230"/>
  <c r="L1034" i="230"/>
  <c r="Q1034" i="230" s="1"/>
  <c r="R1034" i="230" s="1"/>
  <c r="N1033" i="230"/>
  <c r="M1033" i="230"/>
  <c r="L1033" i="230"/>
  <c r="Q1033" i="230" s="1"/>
  <c r="R1033" i="230" s="1"/>
  <c r="N1032" i="230"/>
  <c r="M1032" i="230"/>
  <c r="L1032" i="230"/>
  <c r="Q1032" i="230" s="1"/>
  <c r="R1032" i="230" s="1"/>
  <c r="N1031" i="230"/>
  <c r="M1031" i="230"/>
  <c r="L1031" i="230"/>
  <c r="Q1031" i="230" s="1"/>
  <c r="R1031" i="230" s="1"/>
  <c r="N1030" i="230"/>
  <c r="M1030" i="230"/>
  <c r="L1030" i="230"/>
  <c r="Q1030" i="230" s="1"/>
  <c r="R1030" i="230" s="1"/>
  <c r="N1029" i="230"/>
  <c r="M1029" i="230"/>
  <c r="N1028" i="230"/>
  <c r="M1028" i="230"/>
  <c r="L1028" i="230"/>
  <c r="Q1028" i="230" s="1"/>
  <c r="R1028" i="230" s="1"/>
  <c r="N1027" i="230"/>
  <c r="M1027" i="230"/>
  <c r="L1027" i="230"/>
  <c r="Q1027" i="230" s="1"/>
  <c r="R1027" i="230" s="1"/>
  <c r="N1026" i="230"/>
  <c r="M1026" i="230"/>
  <c r="L1026" i="230"/>
  <c r="Q1026" i="230" s="1"/>
  <c r="R1026" i="230" s="1"/>
  <c r="N1025" i="230"/>
  <c r="M1025" i="230"/>
  <c r="L1025" i="230"/>
  <c r="Q1025" i="230" s="1"/>
  <c r="R1025" i="230" s="1"/>
  <c r="N1024" i="230"/>
  <c r="M1024" i="230"/>
  <c r="L1024" i="230"/>
  <c r="Q1024" i="230" s="1"/>
  <c r="R1024" i="230" s="1"/>
  <c r="N1023" i="230"/>
  <c r="M1023" i="230"/>
  <c r="L1023" i="230"/>
  <c r="Q1023" i="230" s="1"/>
  <c r="R1023" i="230" s="1"/>
  <c r="N1022" i="230"/>
  <c r="M1022" i="230"/>
  <c r="L1022" i="230"/>
  <c r="Q1022" i="230" s="1"/>
  <c r="R1022" i="230" s="1"/>
  <c r="N1021" i="230"/>
  <c r="M1021" i="230"/>
  <c r="L1021" i="230"/>
  <c r="Q1021" i="230" s="1"/>
  <c r="R1021" i="230" s="1"/>
  <c r="N1020" i="230"/>
  <c r="M1020" i="230"/>
  <c r="L1020" i="230"/>
  <c r="Q1020" i="230" s="1"/>
  <c r="R1020" i="230" s="1"/>
  <c r="N1019" i="230"/>
  <c r="M1019" i="230"/>
  <c r="L1019" i="230"/>
  <c r="Q1019" i="230" s="1"/>
  <c r="R1019" i="230" s="1"/>
  <c r="N1018" i="230"/>
  <c r="M1018" i="230"/>
  <c r="L1018" i="230"/>
  <c r="Q1018" i="230" s="1"/>
  <c r="R1018" i="230" s="1"/>
  <c r="N1017" i="230"/>
  <c r="M1017" i="230"/>
  <c r="L1017" i="230"/>
  <c r="Q1017" i="230" s="1"/>
  <c r="R1017" i="230" s="1"/>
  <c r="N1016" i="230"/>
  <c r="M1016" i="230"/>
  <c r="L1016" i="230"/>
  <c r="Q1016" i="230" s="1"/>
  <c r="R1016" i="230" s="1"/>
  <c r="N1015" i="230"/>
  <c r="M1015" i="230"/>
  <c r="L1015" i="230"/>
  <c r="Q1015" i="230" s="1"/>
  <c r="R1015" i="230" s="1"/>
  <c r="N1014" i="230"/>
  <c r="M1014" i="230"/>
  <c r="L1014" i="230"/>
  <c r="Q1014" i="230" s="1"/>
  <c r="R1014" i="230" s="1"/>
  <c r="N1013" i="230"/>
  <c r="M1013" i="230"/>
  <c r="N1012" i="230"/>
  <c r="M1012" i="230"/>
  <c r="L1012" i="230"/>
  <c r="Q1012" i="230" s="1"/>
  <c r="R1012" i="230" s="1"/>
  <c r="N1011" i="230"/>
  <c r="M1011" i="230"/>
  <c r="L1011" i="230"/>
  <c r="Q1011" i="230" s="1"/>
  <c r="R1011" i="230" s="1"/>
  <c r="N1010" i="230"/>
  <c r="M1010" i="230"/>
  <c r="N1009" i="230"/>
  <c r="M1009" i="230"/>
  <c r="L1009" i="230"/>
  <c r="Q1009" i="230" s="1"/>
  <c r="R1009" i="230" s="1"/>
  <c r="N1008" i="230"/>
  <c r="M1008" i="230"/>
  <c r="L1008" i="230"/>
  <c r="Q1008" i="230" s="1"/>
  <c r="R1008" i="230" s="1"/>
  <c r="N1007" i="230"/>
  <c r="M1007" i="230"/>
  <c r="L1007" i="230"/>
  <c r="Q1007" i="230" s="1"/>
  <c r="R1007" i="230" s="1"/>
  <c r="N1006" i="230"/>
  <c r="M1006" i="230"/>
  <c r="L1006" i="230"/>
  <c r="Q1006" i="230" s="1"/>
  <c r="R1006" i="230" s="1"/>
  <c r="N1005" i="230"/>
  <c r="L1005" i="230"/>
  <c r="Q1005" i="230" s="1"/>
  <c r="R1005" i="230" s="1"/>
  <c r="N1004" i="230"/>
  <c r="M1004" i="230"/>
  <c r="L1004" i="230"/>
  <c r="Q1004" i="230" s="1"/>
  <c r="R1004" i="230" s="1"/>
  <c r="N1003" i="230"/>
  <c r="M1003" i="230"/>
  <c r="L1003" i="230"/>
  <c r="Q1003" i="230" s="1"/>
  <c r="R1003" i="230" s="1"/>
  <c r="N1002" i="230"/>
  <c r="M1002" i="230"/>
  <c r="L1002" i="230"/>
  <c r="Q1002" i="230" s="1"/>
  <c r="R1002" i="230" s="1"/>
  <c r="N1001" i="230"/>
  <c r="M1001" i="230"/>
  <c r="L1001" i="230"/>
  <c r="Q1001" i="230" s="1"/>
  <c r="R1001" i="230" s="1"/>
  <c r="N1000" i="230"/>
  <c r="M1000" i="230"/>
  <c r="N999" i="230"/>
  <c r="M999" i="230"/>
  <c r="L999" i="230"/>
  <c r="Q999" i="230" s="1"/>
  <c r="R999" i="230" s="1"/>
  <c r="N998" i="230"/>
  <c r="M998" i="230"/>
  <c r="L998" i="230"/>
  <c r="Q998" i="230" s="1"/>
  <c r="R998" i="230" s="1"/>
  <c r="N997" i="230"/>
  <c r="M997" i="230"/>
  <c r="L997" i="230"/>
  <c r="Q997" i="230" s="1"/>
  <c r="R997" i="230" s="1"/>
  <c r="N996" i="230"/>
  <c r="M996" i="230"/>
  <c r="L996" i="230"/>
  <c r="Q996" i="230" s="1"/>
  <c r="R996" i="230" s="1"/>
  <c r="N995" i="230"/>
  <c r="M995" i="230"/>
  <c r="L995" i="230"/>
  <c r="Q995" i="230" s="1"/>
  <c r="R995" i="230" s="1"/>
  <c r="N994" i="230"/>
  <c r="M994" i="230"/>
  <c r="L994" i="230"/>
  <c r="Q994" i="230" s="1"/>
  <c r="R994" i="230" s="1"/>
  <c r="N993" i="230"/>
  <c r="M993" i="230"/>
  <c r="L993" i="230"/>
  <c r="Q993" i="230" s="1"/>
  <c r="R993" i="230" s="1"/>
  <c r="N992" i="230"/>
  <c r="M992" i="230"/>
  <c r="L992" i="230"/>
  <c r="Q992" i="230" s="1"/>
  <c r="R992" i="230" s="1"/>
  <c r="N991" i="230"/>
  <c r="M991" i="230"/>
  <c r="L991" i="230"/>
  <c r="Q991" i="230" s="1"/>
  <c r="R991" i="230" s="1"/>
  <c r="N990" i="230"/>
  <c r="M990" i="230"/>
  <c r="L990" i="230"/>
  <c r="Q990" i="230" s="1"/>
  <c r="R990" i="230" s="1"/>
  <c r="N989" i="230"/>
  <c r="M989" i="230"/>
  <c r="L989" i="230"/>
  <c r="Q989" i="230" s="1"/>
  <c r="R989" i="230" s="1"/>
  <c r="N988" i="230"/>
  <c r="M988" i="230"/>
  <c r="L988" i="230"/>
  <c r="Q988" i="230" s="1"/>
  <c r="R988" i="230" s="1"/>
  <c r="N987" i="230"/>
  <c r="M987" i="230"/>
  <c r="L987" i="230"/>
  <c r="Q987" i="230" s="1"/>
  <c r="R987" i="230" s="1"/>
  <c r="N986" i="230"/>
  <c r="M986" i="230"/>
  <c r="N985" i="230"/>
  <c r="M985" i="230"/>
  <c r="L985" i="230"/>
  <c r="Q985" i="230" s="1"/>
  <c r="R985" i="230" s="1"/>
  <c r="N984" i="230"/>
  <c r="M984" i="230"/>
  <c r="N983" i="230"/>
  <c r="M983" i="230"/>
  <c r="L983" i="230"/>
  <c r="Q983" i="230" s="1"/>
  <c r="R983" i="230" s="1"/>
  <c r="N982" i="230"/>
  <c r="M982" i="230"/>
  <c r="L982" i="230"/>
  <c r="Q982" i="230" s="1"/>
  <c r="R982" i="230" s="1"/>
  <c r="N981" i="230"/>
  <c r="M981" i="230"/>
  <c r="N980" i="230"/>
  <c r="M980" i="230"/>
  <c r="L980" i="230"/>
  <c r="Q980" i="230" s="1"/>
  <c r="R980" i="230" s="1"/>
  <c r="N979" i="230"/>
  <c r="M979" i="230"/>
  <c r="L979" i="230"/>
  <c r="Q979" i="230" s="1"/>
  <c r="R979" i="230" s="1"/>
  <c r="N978" i="230"/>
  <c r="M978" i="230"/>
  <c r="L978" i="230"/>
  <c r="Q978" i="230" s="1"/>
  <c r="R978" i="230" s="1"/>
  <c r="N977" i="230"/>
  <c r="M977" i="230"/>
  <c r="L977" i="230"/>
  <c r="Q977" i="230" s="1"/>
  <c r="R977" i="230" s="1"/>
  <c r="N976" i="230"/>
  <c r="M976" i="230"/>
  <c r="L976" i="230"/>
  <c r="Q976" i="230" s="1"/>
  <c r="R976" i="230" s="1"/>
  <c r="N975" i="230"/>
  <c r="M975" i="230"/>
  <c r="L975" i="230"/>
  <c r="Q975" i="230" s="1"/>
  <c r="R975" i="230" s="1"/>
  <c r="N974" i="230"/>
  <c r="M974" i="230"/>
  <c r="L974" i="230"/>
  <c r="Q974" i="230" s="1"/>
  <c r="R974" i="230" s="1"/>
  <c r="N973" i="230"/>
  <c r="M973" i="230"/>
  <c r="L973" i="230"/>
  <c r="Q973" i="230" s="1"/>
  <c r="R973" i="230" s="1"/>
  <c r="N972" i="230"/>
  <c r="M972" i="230"/>
  <c r="L972" i="230"/>
  <c r="Q972" i="230" s="1"/>
  <c r="R972" i="230" s="1"/>
  <c r="N971" i="230"/>
  <c r="M971" i="230"/>
  <c r="L971" i="230"/>
  <c r="Q971" i="230" s="1"/>
  <c r="R971" i="230" s="1"/>
  <c r="N970" i="230"/>
  <c r="L970" i="230"/>
  <c r="Q970" i="230" s="1"/>
  <c r="R970" i="230" s="1"/>
  <c r="N969" i="230"/>
  <c r="M969" i="230"/>
  <c r="L969" i="230"/>
  <c r="Q969" i="230" s="1"/>
  <c r="R969" i="230" s="1"/>
  <c r="N968" i="230"/>
  <c r="M968" i="230"/>
  <c r="L968" i="230"/>
  <c r="Q968" i="230" s="1"/>
  <c r="R968" i="230" s="1"/>
  <c r="N967" i="230"/>
  <c r="L967" i="230"/>
  <c r="Q967" i="230" s="1"/>
  <c r="R967" i="230" s="1"/>
  <c r="N966" i="230"/>
  <c r="M966" i="230"/>
  <c r="N965" i="230"/>
  <c r="M965" i="230"/>
  <c r="L965" i="230"/>
  <c r="Q965" i="230" s="1"/>
  <c r="R965" i="230" s="1"/>
  <c r="N964" i="230"/>
  <c r="M964" i="230"/>
  <c r="L964" i="230"/>
  <c r="Q964" i="230" s="1"/>
  <c r="R964" i="230" s="1"/>
  <c r="N963" i="230"/>
  <c r="M963" i="230"/>
  <c r="L963" i="230"/>
  <c r="Q963" i="230" s="1"/>
  <c r="R963" i="230" s="1"/>
  <c r="N962" i="230"/>
  <c r="M962" i="230"/>
  <c r="L962" i="230"/>
  <c r="Q962" i="230" s="1"/>
  <c r="R962" i="230" s="1"/>
  <c r="M961" i="230"/>
  <c r="L961" i="230"/>
  <c r="Q961" i="230" s="1"/>
  <c r="R961" i="230" s="1"/>
  <c r="N960" i="230"/>
  <c r="N959" i="230"/>
  <c r="M959" i="230"/>
  <c r="N958" i="230"/>
  <c r="M958" i="230"/>
  <c r="L958" i="230"/>
  <c r="Q958" i="230" s="1"/>
  <c r="R958" i="230" s="1"/>
  <c r="N957" i="230"/>
  <c r="M957" i="230"/>
  <c r="L957" i="230"/>
  <c r="Q957" i="230" s="1"/>
  <c r="R957" i="230" s="1"/>
  <c r="N956" i="230"/>
  <c r="M956" i="230"/>
  <c r="L956" i="230"/>
  <c r="Q956" i="230" s="1"/>
  <c r="R956" i="230" s="1"/>
  <c r="N955" i="230"/>
  <c r="M955" i="230"/>
  <c r="L955" i="230"/>
  <c r="Q955" i="230" s="1"/>
  <c r="R955" i="230" s="1"/>
  <c r="N954" i="230"/>
  <c r="M954" i="230"/>
  <c r="L954" i="230"/>
  <c r="Q954" i="230" s="1"/>
  <c r="R954" i="230" s="1"/>
  <c r="N953" i="230"/>
  <c r="M953" i="230"/>
  <c r="L953" i="230"/>
  <c r="Q953" i="230" s="1"/>
  <c r="R953" i="230" s="1"/>
  <c r="N952" i="230"/>
  <c r="M952" i="230"/>
  <c r="L952" i="230"/>
  <c r="Q952" i="230" s="1"/>
  <c r="R952" i="230" s="1"/>
  <c r="N951" i="230"/>
  <c r="M951" i="230"/>
  <c r="N950" i="230"/>
  <c r="M950" i="230"/>
  <c r="L950" i="230"/>
  <c r="Q950" i="230" s="1"/>
  <c r="R950" i="230" s="1"/>
  <c r="N949" i="230"/>
  <c r="M949" i="230"/>
  <c r="L949" i="230"/>
  <c r="Q949" i="230" s="1"/>
  <c r="R949" i="230" s="1"/>
  <c r="N948" i="230"/>
  <c r="M948" i="230"/>
  <c r="L948" i="230"/>
  <c r="Q948" i="230" s="1"/>
  <c r="R948" i="230" s="1"/>
  <c r="N947" i="230"/>
  <c r="M947" i="230"/>
  <c r="L947" i="230"/>
  <c r="Q947" i="230" s="1"/>
  <c r="R947" i="230" s="1"/>
  <c r="N946" i="230"/>
  <c r="M946" i="230"/>
  <c r="L946" i="230"/>
  <c r="Q946" i="230" s="1"/>
  <c r="R946" i="230" s="1"/>
  <c r="N945" i="230"/>
  <c r="M945" i="230"/>
  <c r="L945" i="230"/>
  <c r="Q945" i="230" s="1"/>
  <c r="R945" i="230" s="1"/>
  <c r="N944" i="230"/>
  <c r="M944" i="230"/>
  <c r="L944" i="230"/>
  <c r="Q944" i="230" s="1"/>
  <c r="R944" i="230" s="1"/>
  <c r="N943" i="230"/>
  <c r="M943" i="230"/>
  <c r="L943" i="230"/>
  <c r="Q943" i="230" s="1"/>
  <c r="R943" i="230" s="1"/>
  <c r="N942" i="230"/>
  <c r="M942" i="230"/>
  <c r="L942" i="230"/>
  <c r="Q942" i="230" s="1"/>
  <c r="R942" i="230" s="1"/>
  <c r="N941" i="230"/>
  <c r="M941" i="230"/>
  <c r="L941" i="230"/>
  <c r="Q941" i="230" s="1"/>
  <c r="R941" i="230" s="1"/>
  <c r="N940" i="230"/>
  <c r="M940" i="230"/>
  <c r="L940" i="230"/>
  <c r="Q940" i="230" s="1"/>
  <c r="R940" i="230" s="1"/>
  <c r="N939" i="230"/>
  <c r="M939" i="230"/>
  <c r="L939" i="230"/>
  <c r="Q939" i="230" s="1"/>
  <c r="R939" i="230" s="1"/>
  <c r="N938" i="230"/>
  <c r="M938" i="230"/>
  <c r="L938" i="230"/>
  <c r="Q938" i="230" s="1"/>
  <c r="R938" i="230" s="1"/>
  <c r="N937" i="230"/>
  <c r="M937" i="230"/>
  <c r="L937" i="230"/>
  <c r="Q937" i="230" s="1"/>
  <c r="R937" i="230" s="1"/>
  <c r="N936" i="230"/>
  <c r="M936" i="230"/>
  <c r="L936" i="230"/>
  <c r="Q936" i="230" s="1"/>
  <c r="R936" i="230" s="1"/>
  <c r="N935" i="230"/>
  <c r="M935" i="230"/>
  <c r="L935" i="230"/>
  <c r="Q935" i="230" s="1"/>
  <c r="R935" i="230" s="1"/>
  <c r="N934" i="230"/>
  <c r="M934" i="230"/>
  <c r="L934" i="230"/>
  <c r="Q934" i="230" s="1"/>
  <c r="R934" i="230" s="1"/>
  <c r="N933" i="230"/>
  <c r="M933" i="230"/>
  <c r="L933" i="230"/>
  <c r="Q933" i="230" s="1"/>
  <c r="R933" i="230" s="1"/>
  <c r="N932" i="230"/>
  <c r="M932" i="230"/>
  <c r="N931" i="230"/>
  <c r="M931" i="230"/>
  <c r="N930" i="230"/>
  <c r="M930" i="230"/>
  <c r="L930" i="230"/>
  <c r="Q930" i="230" s="1"/>
  <c r="R930" i="230" s="1"/>
  <c r="N929" i="230"/>
  <c r="M929" i="230"/>
  <c r="L929" i="230"/>
  <c r="Q929" i="230" s="1"/>
  <c r="R929" i="230" s="1"/>
  <c r="N928" i="230"/>
  <c r="M928" i="230"/>
  <c r="L928" i="230"/>
  <c r="Q928" i="230" s="1"/>
  <c r="R928" i="230" s="1"/>
  <c r="N927" i="230"/>
  <c r="M927" i="230"/>
  <c r="L927" i="230"/>
  <c r="Q927" i="230" s="1"/>
  <c r="R927" i="230" s="1"/>
  <c r="N926" i="230"/>
  <c r="M926" i="230"/>
  <c r="L926" i="230"/>
  <c r="Q926" i="230" s="1"/>
  <c r="R926" i="230" s="1"/>
  <c r="N925" i="230"/>
  <c r="M925" i="230"/>
  <c r="L925" i="230"/>
  <c r="Q925" i="230" s="1"/>
  <c r="R925" i="230" s="1"/>
  <c r="N924" i="230"/>
  <c r="M924" i="230"/>
  <c r="L924" i="230"/>
  <c r="Q924" i="230" s="1"/>
  <c r="R924" i="230" s="1"/>
  <c r="N923" i="230"/>
  <c r="M923" i="230"/>
  <c r="L923" i="230"/>
  <c r="Q923" i="230" s="1"/>
  <c r="R923" i="230" s="1"/>
  <c r="N922" i="230"/>
  <c r="M922" i="230"/>
  <c r="L922" i="230"/>
  <c r="Q922" i="230" s="1"/>
  <c r="R922" i="230" s="1"/>
  <c r="N921" i="230"/>
  <c r="M921" i="230"/>
  <c r="L921" i="230"/>
  <c r="Q921" i="230" s="1"/>
  <c r="R921" i="230" s="1"/>
  <c r="N920" i="230"/>
  <c r="M920" i="230"/>
  <c r="L920" i="230"/>
  <c r="Q920" i="230" s="1"/>
  <c r="R920" i="230" s="1"/>
  <c r="N919" i="230"/>
  <c r="M919" i="230"/>
  <c r="L919" i="230"/>
  <c r="Q919" i="230" s="1"/>
  <c r="R919" i="230" s="1"/>
  <c r="N918" i="230"/>
  <c r="M918" i="230"/>
  <c r="L918" i="230"/>
  <c r="Q918" i="230" s="1"/>
  <c r="R918" i="230" s="1"/>
  <c r="N917" i="230"/>
  <c r="M917" i="230"/>
  <c r="L917" i="230"/>
  <c r="Q917" i="230" s="1"/>
  <c r="R917" i="230" s="1"/>
  <c r="N916" i="230"/>
  <c r="M916" i="230"/>
  <c r="L916" i="230"/>
  <c r="Q916" i="230" s="1"/>
  <c r="R916" i="230" s="1"/>
  <c r="N915" i="230"/>
  <c r="M915" i="230"/>
  <c r="L915" i="230"/>
  <c r="Q915" i="230" s="1"/>
  <c r="R915" i="230" s="1"/>
  <c r="N914" i="230"/>
  <c r="M914" i="230"/>
  <c r="L914" i="230"/>
  <c r="Q914" i="230" s="1"/>
  <c r="R914" i="230" s="1"/>
  <c r="N913" i="230"/>
  <c r="M913" i="230"/>
  <c r="L913" i="230"/>
  <c r="Q913" i="230" s="1"/>
  <c r="R913" i="230" s="1"/>
  <c r="N912" i="230"/>
  <c r="M912" i="230"/>
  <c r="L912" i="230"/>
  <c r="Q912" i="230" s="1"/>
  <c r="R912" i="230" s="1"/>
  <c r="N911" i="230"/>
  <c r="M911" i="230"/>
  <c r="L911" i="230"/>
  <c r="Q911" i="230" s="1"/>
  <c r="R911" i="230" s="1"/>
  <c r="N910" i="230"/>
  <c r="M910" i="230"/>
  <c r="L910" i="230"/>
  <c r="Q910" i="230" s="1"/>
  <c r="R910" i="230" s="1"/>
  <c r="N909" i="230"/>
  <c r="M909" i="230"/>
  <c r="L909" i="230"/>
  <c r="Q909" i="230" s="1"/>
  <c r="R909" i="230" s="1"/>
  <c r="N908" i="230"/>
  <c r="M908" i="230"/>
  <c r="L908" i="230"/>
  <c r="Q908" i="230" s="1"/>
  <c r="R908" i="230" s="1"/>
  <c r="N907" i="230"/>
  <c r="M907" i="230"/>
  <c r="L907" i="230"/>
  <c r="Q907" i="230" s="1"/>
  <c r="R907" i="230" s="1"/>
  <c r="M906" i="230"/>
  <c r="L906" i="230"/>
  <c r="Q906" i="230" s="1"/>
  <c r="R906" i="230" s="1"/>
  <c r="N905" i="230"/>
  <c r="M905" i="230"/>
  <c r="L905" i="230"/>
  <c r="Q905" i="230" s="1"/>
  <c r="R905" i="230" s="1"/>
  <c r="N904" i="230"/>
  <c r="M904" i="230"/>
  <c r="L904" i="230"/>
  <c r="Q904" i="230" s="1"/>
  <c r="R904" i="230" s="1"/>
  <c r="N903" i="230"/>
  <c r="M903" i="230"/>
  <c r="L903" i="230"/>
  <c r="Q903" i="230" s="1"/>
  <c r="R903" i="230" s="1"/>
  <c r="N902" i="230"/>
  <c r="M902" i="230"/>
  <c r="L902" i="230"/>
  <c r="Q902" i="230" s="1"/>
  <c r="R902" i="230" s="1"/>
  <c r="N901" i="230"/>
  <c r="M901" i="230"/>
  <c r="L901" i="230"/>
  <c r="Q901" i="230" s="1"/>
  <c r="R901" i="230" s="1"/>
  <c r="N900" i="230"/>
  <c r="M900" i="230"/>
  <c r="L900" i="230"/>
  <c r="Q900" i="230" s="1"/>
  <c r="R900" i="230" s="1"/>
  <c r="N899" i="230"/>
  <c r="M899" i="230"/>
  <c r="L899" i="230"/>
  <c r="Q899" i="230" s="1"/>
  <c r="R899" i="230" s="1"/>
  <c r="N898" i="230"/>
  <c r="M898" i="230"/>
  <c r="L898" i="230"/>
  <c r="Q898" i="230" s="1"/>
  <c r="R898" i="230" s="1"/>
  <c r="N897" i="230"/>
  <c r="M897" i="230"/>
  <c r="L897" i="230"/>
  <c r="Q897" i="230" s="1"/>
  <c r="R897" i="230" s="1"/>
  <c r="N896" i="230"/>
  <c r="M896" i="230"/>
  <c r="L896" i="230"/>
  <c r="Q896" i="230" s="1"/>
  <c r="R896" i="230" s="1"/>
  <c r="N895" i="230"/>
  <c r="M895" i="230"/>
  <c r="L895" i="230"/>
  <c r="Q895" i="230" s="1"/>
  <c r="R895" i="230" s="1"/>
  <c r="N894" i="230"/>
  <c r="M894" i="230"/>
  <c r="L894" i="230"/>
  <c r="Q894" i="230" s="1"/>
  <c r="R894" i="230" s="1"/>
  <c r="N893" i="230"/>
  <c r="M893" i="230"/>
  <c r="L893" i="230"/>
  <c r="Q893" i="230" s="1"/>
  <c r="R893" i="230" s="1"/>
  <c r="N892" i="230"/>
  <c r="M892" i="230"/>
  <c r="L892" i="230"/>
  <c r="Q892" i="230" s="1"/>
  <c r="R892" i="230" s="1"/>
  <c r="N891" i="230"/>
  <c r="M891" i="230"/>
  <c r="L891" i="230"/>
  <c r="Q891" i="230" s="1"/>
  <c r="R891" i="230" s="1"/>
  <c r="N890" i="230"/>
  <c r="M890" i="230"/>
  <c r="L890" i="230"/>
  <c r="Q890" i="230" s="1"/>
  <c r="R890" i="230" s="1"/>
  <c r="N888" i="230"/>
  <c r="M888" i="230"/>
  <c r="L888" i="230"/>
  <c r="Q888" i="230" s="1"/>
  <c r="R888" i="230" s="1"/>
  <c r="N889" i="230"/>
  <c r="M889" i="230"/>
  <c r="L889" i="230"/>
  <c r="Q889" i="230" s="1"/>
  <c r="R889" i="230" s="1"/>
  <c r="N887" i="230"/>
  <c r="M887" i="230"/>
  <c r="L887" i="230"/>
  <c r="Q887" i="230" s="1"/>
  <c r="R887" i="230" s="1"/>
  <c r="N886" i="230"/>
  <c r="M886" i="230"/>
  <c r="L886" i="230"/>
  <c r="Q886" i="230" s="1"/>
  <c r="R886" i="230" s="1"/>
  <c r="N885" i="230"/>
  <c r="M885" i="230"/>
  <c r="N884" i="230"/>
  <c r="M884" i="230"/>
  <c r="L884" i="230"/>
  <c r="Q884" i="230" s="1"/>
  <c r="R884" i="230" s="1"/>
  <c r="N883" i="230"/>
  <c r="M883" i="230"/>
  <c r="L883" i="230"/>
  <c r="Q883" i="230" s="1"/>
  <c r="R883" i="230" s="1"/>
  <c r="N882" i="230"/>
  <c r="M882" i="230"/>
  <c r="L882" i="230"/>
  <c r="Q882" i="230" s="1"/>
  <c r="R882" i="230" s="1"/>
  <c r="N881" i="230"/>
  <c r="M881" i="230"/>
  <c r="N880" i="230"/>
  <c r="M880" i="230"/>
  <c r="N879" i="230"/>
  <c r="M879" i="230"/>
  <c r="N875" i="230"/>
  <c r="M875" i="230"/>
  <c r="L875" i="230"/>
  <c r="Q875" i="230" s="1"/>
  <c r="R875" i="230" s="1"/>
  <c r="N874" i="230"/>
  <c r="M874" i="230"/>
  <c r="L874" i="230"/>
  <c r="Q874" i="230" s="1"/>
  <c r="R874" i="230" s="1"/>
  <c r="N873" i="230"/>
  <c r="M873" i="230"/>
  <c r="N878" i="230"/>
  <c r="M878" i="230"/>
  <c r="L878" i="230"/>
  <c r="Q878" i="230" s="1"/>
  <c r="R878" i="230" s="1"/>
  <c r="N877" i="230"/>
  <c r="M877" i="230"/>
  <c r="L877" i="230"/>
  <c r="Q877" i="230" s="1"/>
  <c r="R877" i="230" s="1"/>
  <c r="N876" i="230"/>
  <c r="M876" i="230"/>
  <c r="L876" i="230"/>
  <c r="Q876" i="230" s="1"/>
  <c r="R876" i="230" s="1"/>
  <c r="N872" i="230"/>
  <c r="M872" i="230"/>
  <c r="N871" i="230"/>
  <c r="M871" i="230"/>
  <c r="N870" i="230"/>
  <c r="M870" i="230"/>
  <c r="L870" i="230"/>
  <c r="Q870" i="230" s="1"/>
  <c r="R870" i="230" s="1"/>
  <c r="N869" i="230"/>
  <c r="M869" i="230"/>
  <c r="L869" i="230"/>
  <c r="Q869" i="230" s="1"/>
  <c r="R869" i="230" s="1"/>
  <c r="N868" i="230"/>
  <c r="M868" i="230"/>
  <c r="L868" i="230"/>
  <c r="Q868" i="230" s="1"/>
  <c r="R868" i="230" s="1"/>
  <c r="N867" i="230"/>
  <c r="M867" i="230"/>
  <c r="L867" i="230"/>
  <c r="Q867" i="230" s="1"/>
  <c r="R867" i="230" s="1"/>
  <c r="N866" i="230"/>
  <c r="M866" i="230"/>
  <c r="L866" i="230"/>
  <c r="Q866" i="230" s="1"/>
  <c r="R866" i="230" s="1"/>
  <c r="N865" i="230"/>
  <c r="M865" i="230"/>
  <c r="L865" i="230"/>
  <c r="Q865" i="230" s="1"/>
  <c r="R865" i="230" s="1"/>
  <c r="N864" i="230"/>
  <c r="M864" i="230"/>
  <c r="L864" i="230"/>
  <c r="Q864" i="230" s="1"/>
  <c r="R864" i="230" s="1"/>
  <c r="N863" i="230"/>
  <c r="M863" i="230"/>
  <c r="L863" i="230"/>
  <c r="Q863" i="230" s="1"/>
  <c r="R863" i="230" s="1"/>
  <c r="N862" i="230"/>
  <c r="M862" i="230"/>
  <c r="N861" i="230"/>
  <c r="M861" i="230"/>
  <c r="L861" i="230"/>
  <c r="Q861" i="230" s="1"/>
  <c r="R861" i="230" s="1"/>
  <c r="N860" i="230"/>
  <c r="M860" i="230"/>
  <c r="L860" i="230"/>
  <c r="Q860" i="230" s="1"/>
  <c r="R860" i="230" s="1"/>
  <c r="N859" i="230"/>
  <c r="M859" i="230"/>
  <c r="L859" i="230"/>
  <c r="Q859" i="230" s="1"/>
  <c r="R859" i="230" s="1"/>
  <c r="N858" i="230"/>
  <c r="M858" i="230"/>
  <c r="L858" i="230"/>
  <c r="Q858" i="230" s="1"/>
  <c r="R858" i="230" s="1"/>
  <c r="N857" i="230"/>
  <c r="M857" i="230"/>
  <c r="L857" i="230"/>
  <c r="Q857" i="230" s="1"/>
  <c r="R857" i="230" s="1"/>
  <c r="N856" i="230"/>
  <c r="M856" i="230"/>
  <c r="N855" i="230"/>
  <c r="M855" i="230"/>
  <c r="L855" i="230"/>
  <c r="Q855" i="230" s="1"/>
  <c r="R855" i="230" s="1"/>
  <c r="N854" i="230"/>
  <c r="M854" i="230"/>
  <c r="L854" i="230"/>
  <c r="Q854" i="230" s="1"/>
  <c r="R854" i="230" s="1"/>
  <c r="M853" i="230"/>
  <c r="L853" i="230"/>
  <c r="Q853" i="230" s="1"/>
  <c r="R853" i="230" s="1"/>
  <c r="N852" i="230"/>
  <c r="M852" i="230"/>
  <c r="L852" i="230"/>
  <c r="Q852" i="230" s="1"/>
  <c r="R852" i="230" s="1"/>
  <c r="N851" i="230"/>
  <c r="M851" i="230"/>
  <c r="L851" i="230"/>
  <c r="Q851" i="230" s="1"/>
  <c r="R851" i="230" s="1"/>
  <c r="N850" i="230"/>
  <c r="M850" i="230"/>
  <c r="L850" i="230"/>
  <c r="Q850" i="230" s="1"/>
  <c r="R850" i="230" s="1"/>
  <c r="N849" i="230"/>
  <c r="M849" i="230"/>
  <c r="L849" i="230"/>
  <c r="Q849" i="230" s="1"/>
  <c r="R849" i="230" s="1"/>
  <c r="N848" i="230"/>
  <c r="M848" i="230"/>
  <c r="L848" i="230"/>
  <c r="Q848" i="230" s="1"/>
  <c r="R848" i="230" s="1"/>
  <c r="N847" i="230"/>
  <c r="M847" i="230"/>
  <c r="L847" i="230"/>
  <c r="Q847" i="230" s="1"/>
  <c r="R847" i="230" s="1"/>
  <c r="N846" i="230"/>
  <c r="M846" i="230"/>
  <c r="L846" i="230"/>
  <c r="Q846" i="230" s="1"/>
  <c r="R846" i="230" s="1"/>
  <c r="N845" i="230"/>
  <c r="M845" i="230"/>
  <c r="N844" i="230"/>
  <c r="L844" i="230"/>
  <c r="Q844" i="230" s="1"/>
  <c r="R844" i="230" s="1"/>
  <c r="N843" i="230"/>
  <c r="M843" i="230"/>
  <c r="L843" i="230"/>
  <c r="Q843" i="230" s="1"/>
  <c r="R843" i="230" s="1"/>
  <c r="N842" i="230"/>
  <c r="M842" i="230"/>
  <c r="L842" i="230"/>
  <c r="Q842" i="230" s="1"/>
  <c r="R842" i="230" s="1"/>
  <c r="N841" i="230"/>
  <c r="M841" i="230"/>
  <c r="L841" i="230"/>
  <c r="Q841" i="230" s="1"/>
  <c r="R841" i="230" s="1"/>
  <c r="N840" i="230"/>
  <c r="M840" i="230"/>
  <c r="L840" i="230"/>
  <c r="Q840" i="230" s="1"/>
  <c r="R840" i="230" s="1"/>
  <c r="N839" i="230"/>
  <c r="M839" i="230"/>
  <c r="L839" i="230"/>
  <c r="Q839" i="230" s="1"/>
  <c r="R839" i="230" s="1"/>
  <c r="N838" i="230"/>
  <c r="M838" i="230"/>
  <c r="L838" i="230"/>
  <c r="Q838" i="230" s="1"/>
  <c r="R838" i="230" s="1"/>
  <c r="N837" i="230"/>
  <c r="M837" i="230"/>
  <c r="L837" i="230"/>
  <c r="Q837" i="230" s="1"/>
  <c r="R837" i="230" s="1"/>
  <c r="N836" i="230"/>
  <c r="M836" i="230"/>
  <c r="L836" i="230"/>
  <c r="Q836" i="230" s="1"/>
  <c r="R836" i="230" s="1"/>
  <c r="N835" i="230"/>
  <c r="M835" i="230"/>
  <c r="L835" i="230"/>
  <c r="Q835" i="230" s="1"/>
  <c r="R835" i="230" s="1"/>
  <c r="N834" i="230"/>
  <c r="M834" i="230"/>
  <c r="L834" i="230"/>
  <c r="Q834" i="230" s="1"/>
  <c r="R834" i="230" s="1"/>
  <c r="N833" i="230"/>
  <c r="M833" i="230"/>
  <c r="L833" i="230"/>
  <c r="Q833" i="230" s="1"/>
  <c r="R833" i="230" s="1"/>
  <c r="N832" i="230"/>
  <c r="M832" i="230"/>
  <c r="L832" i="230"/>
  <c r="Q832" i="230" s="1"/>
  <c r="R832" i="230" s="1"/>
  <c r="N831" i="230"/>
  <c r="M831" i="230"/>
  <c r="L831" i="230"/>
  <c r="Q831" i="230" s="1"/>
  <c r="R831" i="230" s="1"/>
  <c r="N830" i="230"/>
  <c r="M830" i="230"/>
  <c r="L830" i="230"/>
  <c r="Q830" i="230" s="1"/>
  <c r="R830" i="230" s="1"/>
  <c r="N829" i="230"/>
  <c r="M829" i="230"/>
  <c r="L829" i="230"/>
  <c r="Q829" i="230" s="1"/>
  <c r="R829" i="230" s="1"/>
  <c r="N828" i="230"/>
  <c r="M828" i="230"/>
  <c r="L828" i="230"/>
  <c r="Q828" i="230" s="1"/>
  <c r="R828" i="230" s="1"/>
  <c r="N827" i="230"/>
  <c r="M827" i="230"/>
  <c r="N826" i="230"/>
  <c r="M826" i="230"/>
  <c r="L826" i="230"/>
  <c r="Q826" i="230" s="1"/>
  <c r="R826" i="230" s="1"/>
  <c r="N823" i="230"/>
  <c r="M823" i="230"/>
  <c r="L823" i="230"/>
  <c r="Q823" i="230" s="1"/>
  <c r="R823" i="230" s="1"/>
  <c r="N825" i="230"/>
  <c r="M825" i="230"/>
  <c r="L825" i="230"/>
  <c r="Q825" i="230" s="1"/>
  <c r="R825" i="230" s="1"/>
  <c r="N824" i="230"/>
  <c r="M824" i="230"/>
  <c r="L824" i="230"/>
  <c r="Q824" i="230" s="1"/>
  <c r="R824" i="230" s="1"/>
  <c r="N822" i="230"/>
  <c r="M822" i="230"/>
  <c r="N821" i="230"/>
  <c r="M821" i="230"/>
  <c r="N820" i="230"/>
  <c r="M820" i="230"/>
  <c r="N819" i="230"/>
  <c r="M819" i="230"/>
  <c r="N818" i="230"/>
  <c r="N817" i="230"/>
  <c r="M817" i="230"/>
  <c r="N816" i="230"/>
  <c r="M816" i="230"/>
  <c r="L816" i="230"/>
  <c r="Q816" i="230" s="1"/>
  <c r="R816" i="230" s="1"/>
  <c r="N815" i="230"/>
  <c r="M815" i="230"/>
  <c r="L815" i="230"/>
  <c r="Q815" i="230" s="1"/>
  <c r="R815" i="230" s="1"/>
  <c r="N814" i="230"/>
  <c r="M814" i="230"/>
  <c r="L814" i="230"/>
  <c r="Q814" i="230" s="1"/>
  <c r="R814" i="230" s="1"/>
  <c r="N813" i="230"/>
  <c r="M813" i="230"/>
  <c r="L813" i="230"/>
  <c r="Q813" i="230" s="1"/>
  <c r="R813" i="230" s="1"/>
  <c r="N812" i="230"/>
  <c r="M812" i="230"/>
  <c r="L812" i="230"/>
  <c r="Q812" i="230" s="1"/>
  <c r="R812" i="230" s="1"/>
  <c r="N811" i="230"/>
  <c r="M811" i="230"/>
  <c r="L811" i="230"/>
  <c r="Q811" i="230" s="1"/>
  <c r="R811" i="230" s="1"/>
  <c r="N810" i="230"/>
  <c r="M810" i="230"/>
  <c r="L810" i="230"/>
  <c r="Q810" i="230" s="1"/>
  <c r="R810" i="230" s="1"/>
  <c r="N809" i="230"/>
  <c r="M809" i="230"/>
  <c r="L809" i="230"/>
  <c r="Q809" i="230" s="1"/>
  <c r="R809" i="230" s="1"/>
  <c r="N808" i="230"/>
  <c r="M808" i="230"/>
  <c r="L808" i="230"/>
  <c r="Q808" i="230" s="1"/>
  <c r="R808" i="230" s="1"/>
  <c r="N807" i="230"/>
  <c r="L807" i="230"/>
  <c r="Q807" i="230" s="1"/>
  <c r="R807" i="230" s="1"/>
  <c r="N806" i="230"/>
  <c r="M806" i="230"/>
  <c r="L806" i="230"/>
  <c r="Q806" i="230" s="1"/>
  <c r="R806" i="230" s="1"/>
  <c r="N805" i="230"/>
  <c r="M805" i="230"/>
  <c r="L805" i="230"/>
  <c r="Q805" i="230" s="1"/>
  <c r="R805" i="230" s="1"/>
  <c r="N804" i="230"/>
  <c r="M804" i="230"/>
  <c r="L804" i="230"/>
  <c r="Q804" i="230" s="1"/>
  <c r="R804" i="230" s="1"/>
  <c r="N803" i="230"/>
  <c r="M803" i="230"/>
  <c r="L803" i="230"/>
  <c r="Q803" i="230" s="1"/>
  <c r="R803" i="230" s="1"/>
  <c r="N802" i="230"/>
  <c r="M802" i="230"/>
  <c r="L802" i="230"/>
  <c r="Q802" i="230" s="1"/>
  <c r="R802" i="230" s="1"/>
  <c r="N801" i="230"/>
  <c r="M801" i="230"/>
  <c r="L801" i="230"/>
  <c r="Q801" i="230" s="1"/>
  <c r="R801" i="230" s="1"/>
  <c r="N800" i="230"/>
  <c r="M800" i="230"/>
  <c r="L800" i="230"/>
  <c r="Q800" i="230" s="1"/>
  <c r="R800" i="230" s="1"/>
  <c r="N799" i="230"/>
  <c r="M799" i="230"/>
  <c r="N798" i="230"/>
  <c r="L798" i="230"/>
  <c r="Q798" i="230" s="1"/>
  <c r="R798" i="230" s="1"/>
  <c r="N797" i="230"/>
  <c r="M797" i="230"/>
  <c r="N796" i="230"/>
  <c r="M796" i="230"/>
  <c r="L796" i="230"/>
  <c r="Q796" i="230" s="1"/>
  <c r="R796" i="230" s="1"/>
  <c r="N795" i="230"/>
  <c r="M795" i="230"/>
  <c r="L795" i="230"/>
  <c r="Q795" i="230" s="1"/>
  <c r="R795" i="230" s="1"/>
  <c r="N794" i="230"/>
  <c r="M794" i="230"/>
  <c r="L794" i="230"/>
  <c r="Q794" i="230" s="1"/>
  <c r="R794" i="230" s="1"/>
  <c r="N793" i="230"/>
  <c r="M793" i="230"/>
  <c r="L793" i="230"/>
  <c r="Q793" i="230" s="1"/>
  <c r="R793" i="230" s="1"/>
  <c r="N792" i="230"/>
  <c r="M792" i="230"/>
  <c r="L792" i="230"/>
  <c r="Q792" i="230" s="1"/>
  <c r="R792" i="230" s="1"/>
  <c r="N791" i="230"/>
  <c r="M791" i="230"/>
  <c r="N790" i="230"/>
  <c r="M790" i="230"/>
  <c r="L790" i="230"/>
  <c r="Q790" i="230" s="1"/>
  <c r="R790" i="230" s="1"/>
  <c r="N789" i="230"/>
  <c r="M789" i="230"/>
  <c r="L789" i="230"/>
  <c r="Q789" i="230" s="1"/>
  <c r="R789" i="230" s="1"/>
  <c r="N788" i="230"/>
  <c r="M788" i="230"/>
  <c r="L788" i="230"/>
  <c r="Q788" i="230" s="1"/>
  <c r="R788" i="230" s="1"/>
  <c r="N787" i="230"/>
  <c r="L787" i="230"/>
  <c r="Q787" i="230" s="1"/>
  <c r="R787" i="230" s="1"/>
  <c r="N786" i="230"/>
  <c r="M786" i="230"/>
  <c r="L786" i="230"/>
  <c r="Q786" i="230" s="1"/>
  <c r="R786" i="230" s="1"/>
  <c r="N785" i="230"/>
  <c r="M785" i="230"/>
  <c r="N784" i="230"/>
  <c r="M784" i="230"/>
  <c r="L784" i="230"/>
  <c r="Q784" i="230" s="1"/>
  <c r="R784" i="230" s="1"/>
  <c r="N783" i="230"/>
  <c r="M783" i="230"/>
  <c r="L783" i="230"/>
  <c r="Q783" i="230" s="1"/>
  <c r="R783" i="230" s="1"/>
  <c r="N782" i="230"/>
  <c r="M782" i="230"/>
  <c r="L782" i="230"/>
  <c r="Q782" i="230" s="1"/>
  <c r="R782" i="230" s="1"/>
  <c r="N781" i="230"/>
  <c r="M781" i="230"/>
  <c r="L781" i="230"/>
  <c r="Q781" i="230" s="1"/>
  <c r="R781" i="230" s="1"/>
  <c r="N780" i="230"/>
  <c r="M780" i="230"/>
  <c r="L780" i="230"/>
  <c r="Q780" i="230" s="1"/>
  <c r="R780" i="230" s="1"/>
  <c r="N779" i="230"/>
  <c r="L779" i="230"/>
  <c r="Q779" i="230" s="1"/>
  <c r="R779" i="230" s="1"/>
  <c r="N778" i="230"/>
  <c r="M778" i="230"/>
  <c r="L778" i="230"/>
  <c r="Q778" i="230" s="1"/>
  <c r="R778" i="230" s="1"/>
  <c r="N777" i="230"/>
  <c r="M777" i="230"/>
  <c r="L777" i="230"/>
  <c r="Q777" i="230" s="1"/>
  <c r="R777" i="230" s="1"/>
  <c r="N776" i="230"/>
  <c r="M776" i="230"/>
  <c r="N775" i="230"/>
  <c r="M775" i="230"/>
  <c r="L775" i="230"/>
  <c r="Q775" i="230" s="1"/>
  <c r="R775" i="230" s="1"/>
  <c r="N774" i="230"/>
  <c r="M774" i="230"/>
  <c r="L774" i="230"/>
  <c r="Q774" i="230" s="1"/>
  <c r="R774" i="230" s="1"/>
  <c r="N773" i="230"/>
  <c r="M773" i="230"/>
  <c r="L773" i="230"/>
  <c r="Q773" i="230" s="1"/>
  <c r="R773" i="230" s="1"/>
  <c r="N772" i="230"/>
  <c r="M772" i="230"/>
  <c r="L772" i="230"/>
  <c r="Q772" i="230" s="1"/>
  <c r="R772" i="230" s="1"/>
  <c r="N771" i="230"/>
  <c r="M771" i="230"/>
  <c r="L771" i="230"/>
  <c r="Q771" i="230" s="1"/>
  <c r="R771" i="230" s="1"/>
  <c r="N770" i="230"/>
  <c r="M770" i="230"/>
  <c r="L770" i="230"/>
  <c r="Q770" i="230" s="1"/>
  <c r="R770" i="230" s="1"/>
  <c r="N769" i="230"/>
  <c r="M769" i="230"/>
  <c r="L769" i="230"/>
  <c r="Q769" i="230" s="1"/>
  <c r="R769" i="230" s="1"/>
  <c r="N768" i="230"/>
  <c r="M768" i="230"/>
  <c r="L768" i="230"/>
  <c r="Q768" i="230" s="1"/>
  <c r="R768" i="230" s="1"/>
  <c r="N767" i="230"/>
  <c r="M767" i="230"/>
  <c r="L767" i="230"/>
  <c r="Q767" i="230" s="1"/>
  <c r="R767" i="230" s="1"/>
  <c r="N766" i="230"/>
  <c r="M766" i="230"/>
  <c r="L766" i="230"/>
  <c r="Q766" i="230" s="1"/>
  <c r="R766" i="230" s="1"/>
  <c r="N765" i="230"/>
  <c r="M765" i="230"/>
  <c r="L765" i="230"/>
  <c r="Q765" i="230" s="1"/>
  <c r="R765" i="230" s="1"/>
  <c r="N764" i="230"/>
  <c r="M764" i="230"/>
  <c r="L764" i="230"/>
  <c r="Q764" i="230" s="1"/>
  <c r="R764" i="230" s="1"/>
  <c r="N763" i="230"/>
  <c r="M763" i="230"/>
  <c r="L763" i="230"/>
  <c r="Q763" i="230" s="1"/>
  <c r="R763" i="230" s="1"/>
  <c r="N762" i="230"/>
  <c r="M762" i="230"/>
  <c r="L762" i="230"/>
  <c r="Q762" i="230" s="1"/>
  <c r="R762" i="230" s="1"/>
  <c r="N761" i="230"/>
  <c r="M761" i="230"/>
  <c r="L761" i="230"/>
  <c r="Q761" i="230" s="1"/>
  <c r="R761" i="230" s="1"/>
  <c r="N760" i="230"/>
  <c r="M760" i="230"/>
  <c r="L760" i="230"/>
  <c r="Q760" i="230" s="1"/>
  <c r="R760" i="230" s="1"/>
  <c r="N759" i="230"/>
  <c r="M759" i="230"/>
  <c r="L759" i="230"/>
  <c r="Q759" i="230" s="1"/>
  <c r="R759" i="230" s="1"/>
  <c r="N758" i="230"/>
  <c r="M758" i="230"/>
  <c r="L758" i="230"/>
  <c r="Q758" i="230" s="1"/>
  <c r="R758" i="230" s="1"/>
  <c r="N757" i="230"/>
  <c r="M757" i="230"/>
  <c r="L757" i="230"/>
  <c r="Q757" i="230" s="1"/>
  <c r="R757" i="230" s="1"/>
  <c r="N756" i="230"/>
  <c r="M756" i="230"/>
  <c r="L756" i="230"/>
  <c r="Q756" i="230" s="1"/>
  <c r="R756" i="230" s="1"/>
  <c r="N755" i="230"/>
  <c r="M755" i="230"/>
  <c r="L755" i="230"/>
  <c r="Q755" i="230" s="1"/>
  <c r="R755" i="230" s="1"/>
  <c r="N754" i="230"/>
  <c r="M754" i="230"/>
  <c r="L754" i="230"/>
  <c r="Q754" i="230" s="1"/>
  <c r="R754" i="230" s="1"/>
  <c r="N753" i="230"/>
  <c r="M753" i="230"/>
  <c r="L753" i="230"/>
  <c r="Q753" i="230" s="1"/>
  <c r="R753" i="230" s="1"/>
  <c r="N752" i="230"/>
  <c r="M752" i="230"/>
  <c r="L752" i="230"/>
  <c r="Q752" i="230" s="1"/>
  <c r="R752" i="230" s="1"/>
  <c r="N751" i="230"/>
  <c r="M751" i="230"/>
  <c r="L751" i="230"/>
  <c r="Q751" i="230" s="1"/>
  <c r="R751" i="230" s="1"/>
  <c r="N750" i="230"/>
  <c r="M750" i="230"/>
  <c r="L750" i="230"/>
  <c r="Q750" i="230" s="1"/>
  <c r="R750" i="230" s="1"/>
  <c r="N749" i="230"/>
  <c r="M749" i="230"/>
  <c r="L749" i="230"/>
  <c r="Q749" i="230" s="1"/>
  <c r="R749" i="230" s="1"/>
  <c r="N748" i="230"/>
  <c r="M748" i="230"/>
  <c r="L748" i="230"/>
  <c r="Q748" i="230" s="1"/>
  <c r="R748" i="230" s="1"/>
  <c r="N747" i="230"/>
  <c r="M747" i="230"/>
  <c r="L747" i="230"/>
  <c r="Q747" i="230" s="1"/>
  <c r="R747" i="230" s="1"/>
  <c r="N746" i="230"/>
  <c r="M746" i="230"/>
  <c r="L746" i="230"/>
  <c r="Q746" i="230" s="1"/>
  <c r="R746" i="230" s="1"/>
  <c r="N745" i="230"/>
  <c r="M745" i="230"/>
  <c r="L745" i="230"/>
  <c r="Q745" i="230" s="1"/>
  <c r="R745" i="230" s="1"/>
  <c r="N744" i="230"/>
  <c r="M744" i="230"/>
  <c r="N743" i="230"/>
  <c r="M743" i="230"/>
  <c r="L743" i="230"/>
  <c r="Q743" i="230" s="1"/>
  <c r="R743" i="230" s="1"/>
  <c r="N742" i="230"/>
  <c r="M742" i="230"/>
  <c r="L742" i="230"/>
  <c r="Q742" i="230" s="1"/>
  <c r="R742" i="230" s="1"/>
  <c r="N741" i="230"/>
  <c r="M741" i="230"/>
  <c r="L741" i="230"/>
  <c r="Q741" i="230" s="1"/>
  <c r="R741" i="230" s="1"/>
  <c r="N740" i="230"/>
  <c r="M740" i="230"/>
  <c r="L740" i="230"/>
  <c r="Q740" i="230" s="1"/>
  <c r="R740" i="230" s="1"/>
  <c r="N739" i="230"/>
  <c r="M739" i="230"/>
  <c r="L739" i="230"/>
  <c r="Q739" i="230" s="1"/>
  <c r="R739" i="230" s="1"/>
  <c r="N738" i="230"/>
  <c r="M738" i="230"/>
  <c r="L738" i="230"/>
  <c r="Q738" i="230" s="1"/>
  <c r="R738" i="230" s="1"/>
  <c r="N737" i="230"/>
  <c r="L737" i="230"/>
  <c r="Q737" i="230" s="1"/>
  <c r="R737" i="230" s="1"/>
  <c r="N736" i="230"/>
  <c r="M736" i="230"/>
  <c r="L736" i="230"/>
  <c r="Q736" i="230" s="1"/>
  <c r="R736" i="230" s="1"/>
  <c r="N735" i="230"/>
  <c r="M735" i="230"/>
  <c r="L735" i="230"/>
  <c r="Q735" i="230" s="1"/>
  <c r="R735" i="230" s="1"/>
  <c r="N734" i="230"/>
  <c r="M734" i="230"/>
  <c r="L734" i="230"/>
  <c r="Q734" i="230" s="1"/>
  <c r="R734" i="230" s="1"/>
  <c r="N733" i="230"/>
  <c r="M733" i="230"/>
  <c r="L733" i="230"/>
  <c r="Q733" i="230" s="1"/>
  <c r="R733" i="230" s="1"/>
  <c r="N732" i="230"/>
  <c r="M732" i="230"/>
  <c r="L732" i="230"/>
  <c r="Q732" i="230" s="1"/>
  <c r="R732" i="230" s="1"/>
  <c r="N731" i="230"/>
  <c r="M731" i="230"/>
  <c r="L731" i="230"/>
  <c r="Q731" i="230" s="1"/>
  <c r="R731" i="230" s="1"/>
  <c r="N730" i="230"/>
  <c r="M730" i="230"/>
  <c r="L730" i="230"/>
  <c r="Q730" i="230" s="1"/>
  <c r="R730" i="230" s="1"/>
  <c r="N729" i="230"/>
  <c r="M729" i="230"/>
  <c r="L729" i="230"/>
  <c r="Q729" i="230" s="1"/>
  <c r="R729" i="230" s="1"/>
  <c r="N728" i="230"/>
  <c r="M728" i="230"/>
  <c r="L728" i="230"/>
  <c r="Q728" i="230" s="1"/>
  <c r="R728" i="230" s="1"/>
  <c r="N727" i="230"/>
  <c r="M727" i="230"/>
  <c r="L727" i="230"/>
  <c r="Q727" i="230" s="1"/>
  <c r="R727" i="230" s="1"/>
  <c r="N726" i="230"/>
  <c r="M726" i="230"/>
  <c r="L726" i="230"/>
  <c r="Q726" i="230" s="1"/>
  <c r="R726" i="230" s="1"/>
  <c r="N725" i="230"/>
  <c r="M725" i="230"/>
  <c r="L725" i="230"/>
  <c r="Q725" i="230" s="1"/>
  <c r="R725" i="230" s="1"/>
  <c r="N724" i="230"/>
  <c r="M724" i="230"/>
  <c r="L724" i="230"/>
  <c r="Q724" i="230" s="1"/>
  <c r="R724" i="230" s="1"/>
  <c r="N723" i="230"/>
  <c r="M723" i="230"/>
  <c r="L723" i="230"/>
  <c r="Q723" i="230" s="1"/>
  <c r="R723" i="230" s="1"/>
  <c r="N722" i="230"/>
  <c r="M722" i="230"/>
  <c r="L722" i="230"/>
  <c r="Q722" i="230" s="1"/>
  <c r="R722" i="230" s="1"/>
  <c r="N721" i="230"/>
  <c r="M721" i="230"/>
  <c r="L721" i="230"/>
  <c r="Q721" i="230" s="1"/>
  <c r="R721" i="230" s="1"/>
  <c r="N720" i="230"/>
  <c r="M720" i="230"/>
  <c r="L720" i="230"/>
  <c r="Q720" i="230" s="1"/>
  <c r="R720" i="230" s="1"/>
  <c r="N719" i="230"/>
  <c r="M719" i="230"/>
  <c r="L719" i="230"/>
  <c r="Q719" i="230" s="1"/>
  <c r="R719" i="230" s="1"/>
  <c r="N718" i="230"/>
  <c r="M718" i="230"/>
  <c r="L718" i="230"/>
  <c r="Q718" i="230" s="1"/>
  <c r="R718" i="230" s="1"/>
  <c r="N717" i="230"/>
  <c r="M717" i="230"/>
  <c r="L717" i="230"/>
  <c r="Q717" i="230" s="1"/>
  <c r="R717" i="230" s="1"/>
  <c r="N716" i="230"/>
  <c r="M716" i="230"/>
  <c r="L716" i="230"/>
  <c r="Q716" i="230" s="1"/>
  <c r="R716" i="230" s="1"/>
  <c r="N715" i="230"/>
  <c r="M715" i="230"/>
  <c r="L715" i="230"/>
  <c r="Q715" i="230" s="1"/>
  <c r="R715" i="230" s="1"/>
  <c r="N714" i="230"/>
  <c r="M714" i="230"/>
  <c r="N713" i="230"/>
  <c r="M713" i="230"/>
  <c r="L713" i="230"/>
  <c r="Q713" i="230" s="1"/>
  <c r="R713" i="230" s="1"/>
  <c r="N712" i="230"/>
  <c r="M712" i="230"/>
  <c r="N711" i="230"/>
  <c r="M711" i="230"/>
  <c r="L711" i="230"/>
  <c r="Q711" i="230" s="1"/>
  <c r="R711" i="230" s="1"/>
  <c r="N710" i="230"/>
  <c r="M710" i="230"/>
  <c r="N709" i="230"/>
  <c r="M709" i="230"/>
  <c r="L709" i="230"/>
  <c r="Q709" i="230" s="1"/>
  <c r="R709" i="230" s="1"/>
  <c r="N708" i="230"/>
  <c r="M708" i="230"/>
  <c r="L708" i="230"/>
  <c r="Q708" i="230" s="1"/>
  <c r="R708" i="230" s="1"/>
  <c r="N707" i="230"/>
  <c r="M707" i="230"/>
  <c r="N706" i="230"/>
  <c r="M706" i="230"/>
  <c r="L706" i="230"/>
  <c r="Q706" i="230" s="1"/>
  <c r="R706" i="230" s="1"/>
  <c r="N705" i="230"/>
  <c r="M705" i="230"/>
  <c r="L705" i="230"/>
  <c r="Q705" i="230" s="1"/>
  <c r="R705" i="230" s="1"/>
  <c r="N704" i="230"/>
  <c r="M704" i="230"/>
  <c r="L704" i="230"/>
  <c r="Q704" i="230" s="1"/>
  <c r="R704" i="230" s="1"/>
  <c r="N703" i="230"/>
  <c r="M703" i="230"/>
  <c r="L703" i="230"/>
  <c r="Q703" i="230" s="1"/>
  <c r="R703" i="230" s="1"/>
  <c r="N702" i="230"/>
  <c r="M702" i="230"/>
  <c r="L702" i="230"/>
  <c r="Q702" i="230" s="1"/>
  <c r="R702" i="230" s="1"/>
  <c r="N701" i="230"/>
  <c r="M701" i="230"/>
  <c r="L701" i="230"/>
  <c r="Q701" i="230" s="1"/>
  <c r="R701" i="230" s="1"/>
  <c r="N700" i="230"/>
  <c r="M700" i="230"/>
  <c r="L700" i="230"/>
  <c r="Q700" i="230" s="1"/>
  <c r="R700" i="230" s="1"/>
  <c r="N699" i="230"/>
  <c r="M699" i="230"/>
  <c r="L699" i="230"/>
  <c r="Q699" i="230" s="1"/>
  <c r="R699" i="230" s="1"/>
  <c r="N698" i="230"/>
  <c r="M698" i="230"/>
  <c r="L698" i="230"/>
  <c r="Q698" i="230" s="1"/>
  <c r="R698" i="230" s="1"/>
  <c r="N697" i="230"/>
  <c r="M697" i="230"/>
  <c r="L697" i="230"/>
  <c r="Q697" i="230" s="1"/>
  <c r="R697" i="230" s="1"/>
  <c r="N696" i="230"/>
  <c r="M696" i="230"/>
  <c r="L696" i="230"/>
  <c r="Q696" i="230" s="1"/>
  <c r="R696" i="230" s="1"/>
  <c r="N695" i="230"/>
  <c r="M695" i="230"/>
  <c r="L695" i="230"/>
  <c r="Q695" i="230" s="1"/>
  <c r="R695" i="230" s="1"/>
  <c r="N694" i="230"/>
  <c r="M694" i="230"/>
  <c r="L694" i="230"/>
  <c r="Q694" i="230" s="1"/>
  <c r="R694" i="230" s="1"/>
  <c r="N693" i="230"/>
  <c r="M693" i="230"/>
  <c r="L693" i="230"/>
  <c r="Q693" i="230" s="1"/>
  <c r="R693" i="230" s="1"/>
  <c r="N692" i="230"/>
  <c r="M692" i="230"/>
  <c r="L692" i="230"/>
  <c r="Q692" i="230" s="1"/>
  <c r="R692" i="230" s="1"/>
  <c r="N691" i="230"/>
  <c r="M691" i="230"/>
  <c r="L691" i="230"/>
  <c r="Q691" i="230" s="1"/>
  <c r="R691" i="230" s="1"/>
  <c r="N690" i="230"/>
  <c r="M690" i="230"/>
  <c r="L690" i="230"/>
  <c r="Q690" i="230" s="1"/>
  <c r="R690" i="230" s="1"/>
  <c r="N689" i="230"/>
  <c r="M689" i="230"/>
  <c r="L689" i="230"/>
  <c r="Q689" i="230" s="1"/>
  <c r="R689" i="230" s="1"/>
  <c r="N688" i="230"/>
  <c r="M688" i="230"/>
  <c r="L688" i="230"/>
  <c r="Q688" i="230" s="1"/>
  <c r="R688" i="230" s="1"/>
  <c r="N687" i="230"/>
  <c r="M687" i="230"/>
  <c r="L687" i="230"/>
  <c r="Q687" i="230" s="1"/>
  <c r="R687" i="230" s="1"/>
  <c r="N686" i="230"/>
  <c r="M686" i="230"/>
  <c r="L686" i="230"/>
  <c r="Q686" i="230" s="1"/>
  <c r="R686" i="230" s="1"/>
  <c r="N685" i="230"/>
  <c r="M685" i="230"/>
  <c r="L685" i="230"/>
  <c r="Q685" i="230" s="1"/>
  <c r="R685" i="230" s="1"/>
  <c r="N684" i="230"/>
  <c r="M684" i="230"/>
  <c r="L684" i="230"/>
  <c r="Q684" i="230" s="1"/>
  <c r="R684" i="230" s="1"/>
  <c r="N683" i="230"/>
  <c r="M683" i="230"/>
  <c r="N682" i="230"/>
  <c r="M682" i="230"/>
  <c r="L682" i="230"/>
  <c r="Q682" i="230" s="1"/>
  <c r="R682" i="230" s="1"/>
  <c r="N681" i="230"/>
  <c r="M681" i="230"/>
  <c r="L681" i="230"/>
  <c r="Q681" i="230" s="1"/>
  <c r="R681" i="230" s="1"/>
  <c r="N680" i="230"/>
  <c r="M680" i="230"/>
  <c r="L680" i="230"/>
  <c r="Q680" i="230" s="1"/>
  <c r="R680" i="230" s="1"/>
  <c r="N679" i="230"/>
  <c r="M679" i="230"/>
  <c r="L679" i="230"/>
  <c r="Q679" i="230" s="1"/>
  <c r="R679" i="230" s="1"/>
  <c r="N678" i="230"/>
  <c r="M678" i="230"/>
  <c r="L678" i="230"/>
  <c r="Q678" i="230" s="1"/>
  <c r="R678" i="230" s="1"/>
  <c r="N677" i="230"/>
  <c r="M677" i="230"/>
  <c r="L677" i="230"/>
  <c r="Q677" i="230" s="1"/>
  <c r="R677" i="230" s="1"/>
  <c r="N676" i="230"/>
  <c r="M676" i="230"/>
  <c r="L676" i="230"/>
  <c r="Q676" i="230" s="1"/>
  <c r="R676" i="230" s="1"/>
  <c r="N675" i="230"/>
  <c r="M675" i="230"/>
  <c r="L675" i="230"/>
  <c r="Q675" i="230" s="1"/>
  <c r="R675" i="230" s="1"/>
  <c r="N674" i="230"/>
  <c r="M674" i="230"/>
  <c r="L674" i="230"/>
  <c r="Q674" i="230" s="1"/>
  <c r="R674" i="230" s="1"/>
  <c r="N673" i="230"/>
  <c r="M673" i="230"/>
  <c r="L673" i="230"/>
  <c r="Q673" i="230" s="1"/>
  <c r="R673" i="230" s="1"/>
  <c r="N672" i="230"/>
  <c r="M672" i="230"/>
  <c r="L672" i="230"/>
  <c r="Q672" i="230" s="1"/>
  <c r="R672" i="230" s="1"/>
  <c r="N671" i="230"/>
  <c r="M671" i="230"/>
  <c r="L671" i="230"/>
  <c r="Q671" i="230" s="1"/>
  <c r="R671" i="230" s="1"/>
  <c r="N670" i="230"/>
  <c r="M670" i="230"/>
  <c r="L670" i="230"/>
  <c r="Q670" i="230" s="1"/>
  <c r="R670" i="230" s="1"/>
  <c r="N669" i="230"/>
  <c r="M669" i="230"/>
  <c r="L669" i="230"/>
  <c r="Q669" i="230" s="1"/>
  <c r="R669" i="230" s="1"/>
  <c r="N668" i="230"/>
  <c r="M668" i="230"/>
  <c r="L668" i="230"/>
  <c r="Q668" i="230" s="1"/>
  <c r="R668" i="230" s="1"/>
  <c r="N667" i="230"/>
  <c r="M667" i="230"/>
  <c r="L667" i="230"/>
  <c r="Q667" i="230" s="1"/>
  <c r="R667" i="230" s="1"/>
  <c r="N666" i="230"/>
  <c r="M666" i="230"/>
  <c r="L666" i="230"/>
  <c r="Q666" i="230" s="1"/>
  <c r="R666" i="230" s="1"/>
  <c r="N665" i="230"/>
  <c r="M665" i="230"/>
  <c r="N664" i="230"/>
  <c r="M664" i="230"/>
  <c r="L664" i="230"/>
  <c r="Q664" i="230" s="1"/>
  <c r="R664" i="230" s="1"/>
  <c r="N663" i="230"/>
  <c r="M663" i="230"/>
  <c r="L663" i="230"/>
  <c r="Q663" i="230" s="1"/>
  <c r="R663" i="230" s="1"/>
  <c r="N662" i="230"/>
  <c r="M662" i="230"/>
  <c r="L662" i="230"/>
  <c r="Q662" i="230" s="1"/>
  <c r="R662" i="230" s="1"/>
  <c r="N661" i="230"/>
  <c r="M661" i="230"/>
  <c r="L661" i="230"/>
  <c r="Q661" i="230" s="1"/>
  <c r="R661" i="230" s="1"/>
  <c r="N660" i="230"/>
  <c r="M660" i="230"/>
  <c r="L660" i="230"/>
  <c r="Q660" i="230" s="1"/>
  <c r="R660" i="230" s="1"/>
  <c r="N659" i="230"/>
  <c r="M659" i="230"/>
  <c r="L659" i="230"/>
  <c r="Q659" i="230" s="1"/>
  <c r="R659" i="230" s="1"/>
  <c r="N658" i="230"/>
  <c r="M658" i="230"/>
  <c r="L658" i="230"/>
  <c r="Q658" i="230" s="1"/>
  <c r="R658" i="230" s="1"/>
  <c r="N657" i="230"/>
  <c r="M657" i="230"/>
  <c r="L657" i="230"/>
  <c r="Q657" i="230" s="1"/>
  <c r="R657" i="230" s="1"/>
  <c r="N656" i="230"/>
  <c r="M656" i="230"/>
  <c r="L656" i="230"/>
  <c r="Q656" i="230" s="1"/>
  <c r="R656" i="230" s="1"/>
  <c r="N655" i="230"/>
  <c r="M655" i="230"/>
  <c r="L655" i="230"/>
  <c r="Q655" i="230" s="1"/>
  <c r="R655" i="230" s="1"/>
  <c r="N654" i="230"/>
  <c r="L654" i="230"/>
  <c r="Q654" i="230" s="1"/>
  <c r="R654" i="230" s="1"/>
  <c r="N653" i="230"/>
  <c r="M653" i="230"/>
  <c r="L653" i="230"/>
  <c r="Q653" i="230" s="1"/>
  <c r="R653" i="230" s="1"/>
  <c r="N652" i="230"/>
  <c r="M652" i="230"/>
  <c r="L652" i="230"/>
  <c r="Q652" i="230" s="1"/>
  <c r="R652" i="230" s="1"/>
  <c r="N651" i="230"/>
  <c r="M651" i="230"/>
  <c r="L651" i="230"/>
  <c r="Q651" i="230" s="1"/>
  <c r="R651" i="230" s="1"/>
  <c r="N650" i="230"/>
  <c r="M650" i="230"/>
  <c r="L650" i="230"/>
  <c r="Q650" i="230" s="1"/>
  <c r="R650" i="230" s="1"/>
  <c r="N649" i="230"/>
  <c r="M649" i="230"/>
  <c r="L649" i="230"/>
  <c r="Q649" i="230" s="1"/>
  <c r="R649" i="230" s="1"/>
  <c r="N648" i="230"/>
  <c r="M648" i="230"/>
  <c r="N647" i="230"/>
  <c r="M647" i="230"/>
  <c r="L647" i="230"/>
  <c r="Q647" i="230" s="1"/>
  <c r="R647" i="230" s="1"/>
  <c r="N646" i="230"/>
  <c r="M646" i="230"/>
  <c r="L646" i="230"/>
  <c r="Q646" i="230" s="1"/>
  <c r="R646" i="230" s="1"/>
  <c r="N645" i="230"/>
  <c r="M645" i="230"/>
  <c r="L645" i="230"/>
  <c r="Q645" i="230" s="1"/>
  <c r="R645" i="230" s="1"/>
  <c r="N644" i="230"/>
  <c r="M644" i="230"/>
  <c r="L644" i="230"/>
  <c r="Q644" i="230" s="1"/>
  <c r="R644" i="230" s="1"/>
  <c r="N643" i="230"/>
  <c r="M643" i="230"/>
  <c r="L643" i="230"/>
  <c r="Q643" i="230" s="1"/>
  <c r="R643" i="230" s="1"/>
  <c r="N642" i="230"/>
  <c r="M642" i="230"/>
  <c r="L642" i="230"/>
  <c r="Q642" i="230" s="1"/>
  <c r="R642" i="230" s="1"/>
  <c r="N641" i="230"/>
  <c r="M641" i="230"/>
  <c r="L641" i="230"/>
  <c r="Q641" i="230" s="1"/>
  <c r="R641" i="230" s="1"/>
  <c r="N640" i="230"/>
  <c r="M640" i="230"/>
  <c r="L640" i="230"/>
  <c r="Q640" i="230" s="1"/>
  <c r="R640" i="230" s="1"/>
  <c r="N639" i="230"/>
  <c r="M639" i="230"/>
  <c r="L639" i="230"/>
  <c r="Q639" i="230" s="1"/>
  <c r="R639" i="230" s="1"/>
  <c r="N638" i="230"/>
  <c r="M638" i="230"/>
  <c r="L638" i="230"/>
  <c r="Q638" i="230" s="1"/>
  <c r="R638" i="230" s="1"/>
  <c r="N637" i="230"/>
  <c r="M637" i="230"/>
  <c r="L637" i="230"/>
  <c r="Q637" i="230" s="1"/>
  <c r="R637" i="230" s="1"/>
  <c r="N636" i="230"/>
  <c r="L636" i="230"/>
  <c r="Q636" i="230" s="1"/>
  <c r="R636" i="230" s="1"/>
  <c r="N635" i="230"/>
  <c r="M635" i="230"/>
  <c r="L635" i="230"/>
  <c r="Q635" i="230" s="1"/>
  <c r="R635" i="230" s="1"/>
  <c r="N634" i="230"/>
  <c r="M634" i="230"/>
  <c r="L634" i="230"/>
  <c r="Q634" i="230" s="1"/>
  <c r="R634" i="230" s="1"/>
  <c r="N633" i="230"/>
  <c r="M633" i="230"/>
  <c r="L633" i="230"/>
  <c r="Q633" i="230" s="1"/>
  <c r="R633" i="230" s="1"/>
  <c r="N632" i="230"/>
  <c r="M632" i="230"/>
  <c r="L632" i="230"/>
  <c r="Q632" i="230" s="1"/>
  <c r="R632" i="230" s="1"/>
  <c r="N631" i="230"/>
  <c r="M631" i="230"/>
  <c r="L631" i="230"/>
  <c r="Q631" i="230" s="1"/>
  <c r="R631" i="230" s="1"/>
  <c r="N630" i="230"/>
  <c r="M630" i="230"/>
  <c r="L630" i="230"/>
  <c r="Q630" i="230" s="1"/>
  <c r="R630" i="230" s="1"/>
  <c r="N629" i="230"/>
  <c r="M629" i="230"/>
  <c r="L629" i="230"/>
  <c r="Q629" i="230" s="1"/>
  <c r="R629" i="230" s="1"/>
  <c r="N628" i="230"/>
  <c r="M628" i="230"/>
  <c r="L628" i="230"/>
  <c r="Q628" i="230" s="1"/>
  <c r="R628" i="230" s="1"/>
  <c r="N627" i="230"/>
  <c r="M627" i="230"/>
  <c r="L627" i="230"/>
  <c r="Q627" i="230" s="1"/>
  <c r="R627" i="230" s="1"/>
  <c r="N626" i="230"/>
  <c r="M626" i="230"/>
  <c r="L626" i="230"/>
  <c r="Q626" i="230" s="1"/>
  <c r="R626" i="230" s="1"/>
  <c r="N625" i="230"/>
  <c r="M625" i="230"/>
  <c r="N624" i="230"/>
  <c r="M624" i="230"/>
  <c r="L624" i="230"/>
  <c r="Q624" i="230" s="1"/>
  <c r="R624" i="230" s="1"/>
  <c r="N623" i="230"/>
  <c r="M623" i="230"/>
  <c r="L623" i="230"/>
  <c r="Q623" i="230" s="1"/>
  <c r="R623" i="230" s="1"/>
  <c r="N622" i="230"/>
  <c r="M622" i="230"/>
  <c r="L622" i="230"/>
  <c r="Q622" i="230" s="1"/>
  <c r="R622" i="230" s="1"/>
  <c r="N621" i="230"/>
  <c r="M621" i="230"/>
  <c r="L621" i="230"/>
  <c r="Q621" i="230" s="1"/>
  <c r="R621" i="230" s="1"/>
  <c r="N620" i="230"/>
  <c r="M620" i="230"/>
  <c r="L620" i="230"/>
  <c r="Q620" i="230" s="1"/>
  <c r="R620" i="230" s="1"/>
  <c r="N619" i="230"/>
  <c r="M619" i="230"/>
  <c r="N618" i="230"/>
  <c r="M618" i="230"/>
  <c r="L618" i="230"/>
  <c r="Q618" i="230" s="1"/>
  <c r="R618" i="230" s="1"/>
  <c r="N617" i="230"/>
  <c r="M617" i="230"/>
  <c r="L617" i="230"/>
  <c r="Q617" i="230" s="1"/>
  <c r="R617" i="230" s="1"/>
  <c r="N616" i="230"/>
  <c r="L616" i="230"/>
  <c r="Q616" i="230" s="1"/>
  <c r="R616" i="230" s="1"/>
  <c r="N615" i="230"/>
  <c r="M615" i="230"/>
  <c r="N614" i="230"/>
  <c r="N613" i="230"/>
  <c r="M613" i="230"/>
  <c r="L613" i="230"/>
  <c r="Q613" i="230" s="1"/>
  <c r="R613" i="230" s="1"/>
  <c r="N612" i="230"/>
  <c r="M612" i="230"/>
  <c r="L612" i="230"/>
  <c r="Q612" i="230" s="1"/>
  <c r="R612" i="230" s="1"/>
  <c r="N611" i="230"/>
  <c r="M611" i="230"/>
  <c r="L611" i="230"/>
  <c r="Q611" i="230" s="1"/>
  <c r="R611" i="230" s="1"/>
  <c r="N610" i="230"/>
  <c r="M610" i="230"/>
  <c r="L610" i="230"/>
  <c r="Q610" i="230" s="1"/>
  <c r="R610" i="230" s="1"/>
  <c r="N609" i="230"/>
  <c r="M609" i="230"/>
  <c r="L609" i="230"/>
  <c r="Q609" i="230" s="1"/>
  <c r="R609" i="230" s="1"/>
  <c r="N608" i="230"/>
  <c r="M608" i="230"/>
  <c r="L608" i="230"/>
  <c r="Q608" i="230" s="1"/>
  <c r="R608" i="230" s="1"/>
  <c r="N607" i="230"/>
  <c r="M607" i="230"/>
  <c r="L607" i="230"/>
  <c r="Q607" i="230" s="1"/>
  <c r="R607" i="230" s="1"/>
  <c r="N606" i="230"/>
  <c r="M606" i="230"/>
  <c r="L606" i="230"/>
  <c r="Q606" i="230" s="1"/>
  <c r="R606" i="230" s="1"/>
  <c r="N605" i="230"/>
  <c r="M605" i="230"/>
  <c r="L605" i="230"/>
  <c r="Q605" i="230" s="1"/>
  <c r="R605" i="230" s="1"/>
  <c r="N604" i="230"/>
  <c r="M604" i="230"/>
  <c r="L604" i="230"/>
  <c r="Q604" i="230" s="1"/>
  <c r="R604" i="230" s="1"/>
  <c r="N603" i="230"/>
  <c r="M603" i="230"/>
  <c r="L603" i="230"/>
  <c r="Q603" i="230" s="1"/>
  <c r="R603" i="230" s="1"/>
  <c r="N602" i="230"/>
  <c r="M602" i="230"/>
  <c r="N601" i="230"/>
  <c r="M601" i="230"/>
  <c r="L601" i="230"/>
  <c r="Q601" i="230" s="1"/>
  <c r="R601" i="230" s="1"/>
  <c r="N600" i="230"/>
  <c r="M600" i="230"/>
  <c r="L600" i="230"/>
  <c r="Q600" i="230" s="1"/>
  <c r="R600" i="230" s="1"/>
  <c r="N599" i="230"/>
  <c r="M599" i="230"/>
  <c r="N598" i="230"/>
  <c r="M598" i="230"/>
  <c r="L598" i="230"/>
  <c r="Q598" i="230" s="1"/>
  <c r="R598" i="230" s="1"/>
  <c r="N597" i="230"/>
  <c r="M597" i="230"/>
  <c r="L597" i="230"/>
  <c r="Q597" i="230" s="1"/>
  <c r="R597" i="230" s="1"/>
  <c r="N596" i="230"/>
  <c r="M596" i="230"/>
  <c r="L596" i="230"/>
  <c r="Q596" i="230" s="1"/>
  <c r="R596" i="230" s="1"/>
  <c r="N595" i="230"/>
  <c r="M595" i="230"/>
  <c r="L595" i="230"/>
  <c r="Q595" i="230" s="1"/>
  <c r="R595" i="230" s="1"/>
  <c r="N594" i="230"/>
  <c r="M594" i="230"/>
  <c r="L594" i="230"/>
  <c r="Q594" i="230" s="1"/>
  <c r="R594" i="230" s="1"/>
  <c r="N593" i="230"/>
  <c r="M593" i="230"/>
  <c r="L593" i="230"/>
  <c r="Q593" i="230" s="1"/>
  <c r="R593" i="230" s="1"/>
  <c r="N592" i="230"/>
  <c r="M592" i="230"/>
  <c r="N591" i="230"/>
  <c r="M591" i="230"/>
  <c r="L591" i="230"/>
  <c r="Q591" i="230" s="1"/>
  <c r="R591" i="230" s="1"/>
  <c r="N590" i="230"/>
  <c r="M590" i="230"/>
  <c r="L590" i="230"/>
  <c r="Q590" i="230" s="1"/>
  <c r="R590" i="230" s="1"/>
  <c r="N589" i="230"/>
  <c r="M589" i="230"/>
  <c r="L589" i="230"/>
  <c r="Q589" i="230" s="1"/>
  <c r="R589" i="230" s="1"/>
  <c r="N588" i="230"/>
  <c r="M588" i="230"/>
  <c r="L588" i="230"/>
  <c r="Q588" i="230" s="1"/>
  <c r="R588" i="230" s="1"/>
  <c r="N587" i="230"/>
  <c r="M587" i="230"/>
  <c r="L587" i="230"/>
  <c r="Q587" i="230" s="1"/>
  <c r="R587" i="230" s="1"/>
  <c r="N586" i="230"/>
  <c r="M586" i="230"/>
  <c r="L586" i="230"/>
  <c r="Q586" i="230" s="1"/>
  <c r="R586" i="230" s="1"/>
  <c r="N585" i="230"/>
  <c r="M585" i="230"/>
  <c r="L585" i="230"/>
  <c r="Q585" i="230" s="1"/>
  <c r="R585" i="230" s="1"/>
  <c r="N584" i="230"/>
  <c r="L584" i="230"/>
  <c r="Q584" i="230" s="1"/>
  <c r="R584" i="230" s="1"/>
  <c r="N583" i="230"/>
  <c r="L583" i="230"/>
  <c r="Q583" i="230" s="1"/>
  <c r="R583" i="230" s="1"/>
  <c r="N582" i="230"/>
  <c r="M582" i="230"/>
  <c r="L582" i="230"/>
  <c r="Q582" i="230" s="1"/>
  <c r="R582" i="230" s="1"/>
  <c r="N581" i="230"/>
  <c r="M581" i="230"/>
  <c r="L581" i="230"/>
  <c r="Q581" i="230" s="1"/>
  <c r="R581" i="230" s="1"/>
  <c r="N580" i="230"/>
  <c r="M580" i="230"/>
  <c r="L580" i="230"/>
  <c r="Q580" i="230" s="1"/>
  <c r="R580" i="230" s="1"/>
  <c r="N579" i="230"/>
  <c r="M579" i="230"/>
  <c r="L579" i="230"/>
  <c r="Q579" i="230" s="1"/>
  <c r="R579" i="230" s="1"/>
  <c r="N578" i="230"/>
  <c r="L578" i="230"/>
  <c r="Q578" i="230" s="1"/>
  <c r="R578" i="230" s="1"/>
  <c r="N577" i="230"/>
  <c r="M577" i="230"/>
  <c r="L577" i="230"/>
  <c r="Q577" i="230" s="1"/>
  <c r="R577" i="230" s="1"/>
  <c r="M576" i="230"/>
  <c r="L576" i="230"/>
  <c r="Q576" i="230" s="1"/>
  <c r="R576" i="230" s="1"/>
  <c r="N575" i="230"/>
  <c r="M575" i="230"/>
  <c r="L575" i="230"/>
  <c r="Q575" i="230" s="1"/>
  <c r="R575" i="230" s="1"/>
  <c r="N574" i="230"/>
  <c r="M574" i="230"/>
  <c r="L574" i="230"/>
  <c r="Q574" i="230" s="1"/>
  <c r="R574" i="230" s="1"/>
  <c r="N573" i="230"/>
  <c r="M573" i="230"/>
  <c r="L573" i="230"/>
  <c r="Q573" i="230" s="1"/>
  <c r="R573" i="230" s="1"/>
  <c r="N572" i="230"/>
  <c r="M572" i="230"/>
  <c r="L572" i="230"/>
  <c r="Q572" i="230" s="1"/>
  <c r="R572" i="230" s="1"/>
  <c r="N571" i="230"/>
  <c r="M571" i="230"/>
  <c r="L571" i="230"/>
  <c r="Q571" i="230" s="1"/>
  <c r="R571" i="230" s="1"/>
  <c r="N570" i="230"/>
  <c r="M570" i="230"/>
  <c r="L570" i="230"/>
  <c r="Q570" i="230" s="1"/>
  <c r="R570" i="230" s="1"/>
  <c r="N569" i="230"/>
  <c r="M569" i="230"/>
  <c r="L569" i="230"/>
  <c r="Q569" i="230" s="1"/>
  <c r="R569" i="230" s="1"/>
  <c r="N568" i="230"/>
  <c r="M568" i="230"/>
  <c r="N567" i="230"/>
  <c r="M567" i="230"/>
  <c r="L567" i="230"/>
  <c r="Q567" i="230" s="1"/>
  <c r="R567" i="230" s="1"/>
  <c r="N566" i="230"/>
  <c r="M566" i="230"/>
  <c r="N565" i="230"/>
  <c r="M565" i="230"/>
  <c r="N564" i="230"/>
  <c r="M564" i="230"/>
  <c r="N563" i="230"/>
  <c r="M563" i="230"/>
  <c r="L563" i="230"/>
  <c r="Q563" i="230" s="1"/>
  <c r="R563" i="230" s="1"/>
  <c r="N562" i="230"/>
  <c r="M562" i="230"/>
  <c r="L562" i="230"/>
  <c r="Q562" i="230" s="1"/>
  <c r="R562" i="230" s="1"/>
  <c r="N561" i="230"/>
  <c r="M561" i="230"/>
  <c r="L561" i="230"/>
  <c r="Q561" i="230" s="1"/>
  <c r="R561" i="230" s="1"/>
  <c r="N560" i="230"/>
  <c r="M560" i="230"/>
  <c r="L560" i="230"/>
  <c r="Q560" i="230" s="1"/>
  <c r="R560" i="230" s="1"/>
  <c r="N559" i="230"/>
  <c r="M559" i="230"/>
  <c r="L559" i="230"/>
  <c r="Q559" i="230" s="1"/>
  <c r="R559" i="230" s="1"/>
  <c r="N558" i="230"/>
  <c r="M558" i="230"/>
  <c r="L558" i="230"/>
  <c r="Q558" i="230" s="1"/>
  <c r="R558" i="230" s="1"/>
  <c r="N557" i="230"/>
  <c r="L557" i="230"/>
  <c r="Q557" i="230" s="1"/>
  <c r="R557" i="230" s="1"/>
  <c r="N556" i="230"/>
  <c r="M556" i="230"/>
  <c r="L556" i="230"/>
  <c r="Q556" i="230" s="1"/>
  <c r="R556" i="230" s="1"/>
  <c r="N555" i="230"/>
  <c r="M555" i="230"/>
  <c r="L555" i="230"/>
  <c r="Q555" i="230" s="1"/>
  <c r="R555" i="230" s="1"/>
  <c r="N554" i="230"/>
  <c r="M554" i="230"/>
  <c r="L554" i="230"/>
  <c r="Q554" i="230" s="1"/>
  <c r="R554" i="230" s="1"/>
  <c r="N553" i="230"/>
  <c r="M553" i="230"/>
  <c r="L553" i="230"/>
  <c r="Q553" i="230" s="1"/>
  <c r="R553" i="230" s="1"/>
  <c r="N552" i="230"/>
  <c r="M552" i="230"/>
  <c r="L552" i="230"/>
  <c r="Q552" i="230" s="1"/>
  <c r="R552" i="230" s="1"/>
  <c r="N551" i="230"/>
  <c r="M551" i="230"/>
  <c r="L551" i="230"/>
  <c r="Q551" i="230" s="1"/>
  <c r="R551" i="230" s="1"/>
  <c r="N550" i="230"/>
  <c r="M550" i="230"/>
  <c r="L550" i="230"/>
  <c r="Q550" i="230" s="1"/>
  <c r="R550" i="230" s="1"/>
  <c r="N549" i="230"/>
  <c r="M549" i="230"/>
  <c r="L549" i="230"/>
  <c r="Q549" i="230" s="1"/>
  <c r="R549" i="230" s="1"/>
  <c r="N548" i="230"/>
  <c r="M548" i="230"/>
  <c r="L548" i="230"/>
  <c r="Q548" i="230" s="1"/>
  <c r="R548" i="230" s="1"/>
  <c r="N547" i="230"/>
  <c r="M547" i="230"/>
  <c r="L547" i="230"/>
  <c r="Q547" i="230" s="1"/>
  <c r="R547" i="230" s="1"/>
  <c r="N546" i="230"/>
  <c r="M546" i="230"/>
  <c r="L546" i="230"/>
  <c r="Q546" i="230" s="1"/>
  <c r="R546" i="230" s="1"/>
  <c r="N545" i="230"/>
  <c r="L545" i="230"/>
  <c r="Q545" i="230" s="1"/>
  <c r="R545" i="230" s="1"/>
  <c r="N544" i="230"/>
  <c r="M544" i="230"/>
  <c r="L544" i="230"/>
  <c r="Q544" i="230" s="1"/>
  <c r="R544" i="230" s="1"/>
  <c r="N543" i="230"/>
  <c r="M543" i="230"/>
  <c r="L543" i="230"/>
  <c r="Q543" i="230" s="1"/>
  <c r="R543" i="230" s="1"/>
  <c r="N542" i="230"/>
  <c r="M542" i="230"/>
  <c r="L542" i="230"/>
  <c r="Q542" i="230" s="1"/>
  <c r="R542" i="230" s="1"/>
  <c r="N541" i="230"/>
  <c r="M541" i="230"/>
  <c r="L541" i="230"/>
  <c r="Q541" i="230" s="1"/>
  <c r="R541" i="230" s="1"/>
  <c r="N540" i="230"/>
  <c r="M540" i="230"/>
  <c r="L540" i="230"/>
  <c r="Q540" i="230" s="1"/>
  <c r="R540" i="230" s="1"/>
  <c r="N539" i="230"/>
  <c r="M539" i="230"/>
  <c r="L539" i="230"/>
  <c r="Q539" i="230" s="1"/>
  <c r="R539" i="230" s="1"/>
  <c r="N538" i="230"/>
  <c r="M538" i="230"/>
  <c r="L538" i="230"/>
  <c r="Q538" i="230" s="1"/>
  <c r="R538" i="230" s="1"/>
  <c r="N537" i="230"/>
  <c r="M537" i="230"/>
  <c r="L537" i="230"/>
  <c r="Q537" i="230" s="1"/>
  <c r="R537" i="230" s="1"/>
  <c r="N536" i="230"/>
  <c r="M536" i="230"/>
  <c r="L536" i="230"/>
  <c r="Q536" i="230" s="1"/>
  <c r="R536" i="230" s="1"/>
  <c r="N535" i="230"/>
  <c r="M535" i="230"/>
  <c r="N534" i="230"/>
  <c r="M534" i="230"/>
  <c r="N533" i="230"/>
  <c r="M533" i="230"/>
  <c r="L533" i="230"/>
  <c r="Q533" i="230" s="1"/>
  <c r="R533" i="230" s="1"/>
  <c r="N532" i="230"/>
  <c r="M532" i="230"/>
  <c r="L532" i="230"/>
  <c r="Q532" i="230" s="1"/>
  <c r="R532" i="230" s="1"/>
  <c r="N531" i="230"/>
  <c r="M531" i="230"/>
  <c r="L531" i="230"/>
  <c r="Q531" i="230" s="1"/>
  <c r="R531" i="230" s="1"/>
  <c r="N530" i="230"/>
  <c r="L530" i="230"/>
  <c r="Q530" i="230" s="1"/>
  <c r="R530" i="230" s="1"/>
  <c r="N529" i="230"/>
  <c r="M529" i="230"/>
  <c r="L529" i="230"/>
  <c r="Q529" i="230" s="1"/>
  <c r="R529" i="230" s="1"/>
  <c r="N528" i="230"/>
  <c r="L528" i="230"/>
  <c r="Q528" i="230" s="1"/>
  <c r="R528" i="230" s="1"/>
  <c r="N527" i="230"/>
  <c r="M527" i="230"/>
  <c r="L527" i="230"/>
  <c r="Q527" i="230" s="1"/>
  <c r="R527" i="230" s="1"/>
  <c r="N526" i="230"/>
  <c r="M526" i="230"/>
  <c r="L526" i="230"/>
  <c r="Q526" i="230" s="1"/>
  <c r="R526" i="230" s="1"/>
  <c r="N525" i="230"/>
  <c r="M525" i="230"/>
  <c r="L525" i="230"/>
  <c r="Q525" i="230" s="1"/>
  <c r="R525" i="230" s="1"/>
  <c r="N524" i="230"/>
  <c r="M524" i="230"/>
  <c r="L524" i="230"/>
  <c r="Q524" i="230" s="1"/>
  <c r="R524" i="230" s="1"/>
  <c r="N523" i="230"/>
  <c r="M523" i="230"/>
  <c r="L523" i="230"/>
  <c r="Q523" i="230" s="1"/>
  <c r="R523" i="230" s="1"/>
  <c r="N522" i="230"/>
  <c r="M522" i="230"/>
  <c r="L522" i="230"/>
  <c r="Q522" i="230" s="1"/>
  <c r="R522" i="230" s="1"/>
  <c r="N521" i="230"/>
  <c r="M521" i="230"/>
  <c r="L521" i="230"/>
  <c r="Q521" i="230" s="1"/>
  <c r="R521" i="230" s="1"/>
  <c r="N520" i="230"/>
  <c r="M520" i="230"/>
  <c r="L520" i="230"/>
  <c r="Q520" i="230" s="1"/>
  <c r="R520" i="230" s="1"/>
  <c r="N519" i="230"/>
  <c r="M519" i="230"/>
  <c r="L519" i="230"/>
  <c r="Q519" i="230" s="1"/>
  <c r="R519" i="230" s="1"/>
  <c r="N518" i="230"/>
  <c r="M518" i="230"/>
  <c r="L518" i="230"/>
  <c r="Q518" i="230" s="1"/>
  <c r="R518" i="230" s="1"/>
  <c r="N517" i="230"/>
  <c r="M517" i="230"/>
  <c r="L517" i="230"/>
  <c r="Q517" i="230" s="1"/>
  <c r="R517" i="230" s="1"/>
  <c r="M516" i="230"/>
  <c r="L516" i="230"/>
  <c r="Q516" i="230" s="1"/>
  <c r="R516" i="230" s="1"/>
  <c r="M515" i="230"/>
  <c r="L515" i="230"/>
  <c r="Q515" i="230" s="1"/>
  <c r="R515" i="230" s="1"/>
  <c r="N514" i="230"/>
  <c r="M514" i="230"/>
  <c r="L514" i="230"/>
  <c r="Q514" i="230" s="1"/>
  <c r="R514" i="230" s="1"/>
  <c r="N513" i="230"/>
  <c r="M513" i="230"/>
  <c r="L513" i="230"/>
  <c r="Q513" i="230" s="1"/>
  <c r="R513" i="230" s="1"/>
  <c r="N512" i="230"/>
  <c r="M512" i="230"/>
  <c r="L512" i="230"/>
  <c r="Q512" i="230" s="1"/>
  <c r="R512" i="230" s="1"/>
  <c r="N511" i="230"/>
  <c r="M511" i="230"/>
  <c r="N510" i="230"/>
  <c r="M510" i="230"/>
  <c r="N509" i="230"/>
  <c r="M509" i="230"/>
  <c r="L509" i="230"/>
  <c r="Q509" i="230" s="1"/>
  <c r="R509" i="230" s="1"/>
  <c r="N508" i="230"/>
  <c r="M508" i="230"/>
  <c r="L508" i="230"/>
  <c r="Q508" i="230" s="1"/>
  <c r="R508" i="230" s="1"/>
  <c r="N507" i="230"/>
  <c r="M507" i="230"/>
  <c r="L507" i="230"/>
  <c r="Q507" i="230" s="1"/>
  <c r="R507" i="230" s="1"/>
  <c r="N506" i="230"/>
  <c r="M506" i="230"/>
  <c r="L506" i="230"/>
  <c r="Q506" i="230" s="1"/>
  <c r="R506" i="230" s="1"/>
  <c r="N505" i="230"/>
  <c r="M505" i="230"/>
  <c r="N504" i="230"/>
  <c r="M504" i="230"/>
  <c r="L504" i="230"/>
  <c r="Q504" i="230" s="1"/>
  <c r="R504" i="230" s="1"/>
  <c r="N503" i="230"/>
  <c r="M503" i="230"/>
  <c r="L503" i="230"/>
  <c r="Q503" i="230" s="1"/>
  <c r="R503" i="230" s="1"/>
  <c r="N502" i="230"/>
  <c r="M502" i="230"/>
  <c r="L502" i="230"/>
  <c r="Q502" i="230" s="1"/>
  <c r="R502" i="230" s="1"/>
  <c r="N501" i="230"/>
  <c r="M501" i="230"/>
  <c r="L501" i="230"/>
  <c r="Q501" i="230" s="1"/>
  <c r="R501" i="230" s="1"/>
  <c r="N500" i="230"/>
  <c r="M500" i="230"/>
  <c r="L500" i="230"/>
  <c r="Q500" i="230" s="1"/>
  <c r="R500" i="230" s="1"/>
  <c r="N499" i="230"/>
  <c r="M499" i="230"/>
  <c r="L499" i="230"/>
  <c r="Q499" i="230" s="1"/>
  <c r="R499" i="230" s="1"/>
  <c r="N498" i="230"/>
  <c r="M498" i="230"/>
  <c r="L498" i="230"/>
  <c r="Q498" i="230" s="1"/>
  <c r="R498" i="230" s="1"/>
  <c r="N497" i="230"/>
  <c r="M497" i="230"/>
  <c r="L497" i="230"/>
  <c r="Q497" i="230" s="1"/>
  <c r="R497" i="230" s="1"/>
  <c r="N496" i="230"/>
  <c r="M496" i="230"/>
  <c r="L496" i="230"/>
  <c r="Q496" i="230" s="1"/>
  <c r="R496" i="230" s="1"/>
  <c r="N495" i="230"/>
  <c r="M495" i="230"/>
  <c r="L495" i="230"/>
  <c r="Q495" i="230" s="1"/>
  <c r="R495" i="230" s="1"/>
  <c r="N494" i="230"/>
  <c r="M494" i="230"/>
  <c r="L494" i="230"/>
  <c r="Q494" i="230" s="1"/>
  <c r="R494" i="230" s="1"/>
  <c r="N493" i="230"/>
  <c r="M493" i="230"/>
  <c r="L493" i="230"/>
  <c r="Q493" i="230" s="1"/>
  <c r="R493" i="230" s="1"/>
  <c r="N492" i="230"/>
  <c r="M492" i="230"/>
  <c r="L492" i="230"/>
  <c r="Q492" i="230" s="1"/>
  <c r="R492" i="230" s="1"/>
  <c r="N491" i="230"/>
  <c r="M491" i="230"/>
  <c r="L491" i="230"/>
  <c r="Q491" i="230" s="1"/>
  <c r="R491" i="230" s="1"/>
  <c r="N490" i="230"/>
  <c r="M490" i="230"/>
  <c r="L490" i="230"/>
  <c r="Q490" i="230" s="1"/>
  <c r="R490" i="230" s="1"/>
  <c r="N489" i="230"/>
  <c r="M489" i="230"/>
  <c r="L489" i="230"/>
  <c r="Q489" i="230" s="1"/>
  <c r="R489" i="230" s="1"/>
  <c r="N488" i="230"/>
  <c r="M488" i="230"/>
  <c r="L488" i="230"/>
  <c r="Q488" i="230" s="1"/>
  <c r="R488" i="230" s="1"/>
  <c r="N487" i="230"/>
  <c r="L487" i="230"/>
  <c r="Q487" i="230" s="1"/>
  <c r="R487" i="230" s="1"/>
  <c r="N486" i="230"/>
  <c r="M486" i="230"/>
  <c r="L486" i="230"/>
  <c r="Q486" i="230" s="1"/>
  <c r="R486" i="230" s="1"/>
  <c r="N485" i="230"/>
  <c r="M485" i="230"/>
  <c r="L485" i="230"/>
  <c r="Q485" i="230" s="1"/>
  <c r="R485" i="230" s="1"/>
  <c r="N484" i="230"/>
  <c r="M484" i="230"/>
  <c r="N483" i="230"/>
  <c r="M483" i="230"/>
  <c r="L483" i="230"/>
  <c r="Q483" i="230" s="1"/>
  <c r="R483" i="230" s="1"/>
  <c r="N482" i="230"/>
  <c r="M482" i="230"/>
  <c r="N480" i="230"/>
  <c r="M480" i="230"/>
  <c r="L480" i="230"/>
  <c r="Q480" i="230" s="1"/>
  <c r="R480" i="230" s="1"/>
  <c r="N479" i="230"/>
  <c r="M479" i="230"/>
  <c r="L479" i="230"/>
  <c r="Q479" i="230" s="1"/>
  <c r="R479" i="230" s="1"/>
  <c r="N478" i="230"/>
  <c r="M478" i="230"/>
  <c r="L478" i="230"/>
  <c r="Q478" i="230" s="1"/>
  <c r="R478" i="230" s="1"/>
  <c r="N481" i="230"/>
  <c r="M481" i="230"/>
  <c r="L481" i="230"/>
  <c r="Q481" i="230" s="1"/>
  <c r="R481" i="230" s="1"/>
  <c r="N477" i="230"/>
  <c r="M477" i="230"/>
  <c r="L477" i="230"/>
  <c r="Q477" i="230" s="1"/>
  <c r="R477" i="230" s="1"/>
  <c r="N476" i="230"/>
  <c r="M476" i="230"/>
  <c r="N475" i="230"/>
  <c r="M475" i="230"/>
  <c r="L475" i="230"/>
  <c r="Q475" i="230" s="1"/>
  <c r="R475" i="230" s="1"/>
  <c r="N474" i="230"/>
  <c r="M474" i="230"/>
  <c r="L474" i="230"/>
  <c r="Q474" i="230" s="1"/>
  <c r="R474" i="230" s="1"/>
  <c r="N473" i="230"/>
  <c r="M473" i="230"/>
  <c r="L473" i="230"/>
  <c r="Q473" i="230" s="1"/>
  <c r="R473" i="230" s="1"/>
  <c r="N472" i="230"/>
  <c r="M472" i="230"/>
  <c r="L472" i="230"/>
  <c r="Q472" i="230" s="1"/>
  <c r="R472" i="230" s="1"/>
  <c r="N471" i="230"/>
  <c r="M471" i="230"/>
  <c r="L471" i="230"/>
  <c r="Q471" i="230" s="1"/>
  <c r="R471" i="230" s="1"/>
  <c r="N470" i="230"/>
  <c r="M470" i="230"/>
  <c r="L470" i="230"/>
  <c r="Q470" i="230" s="1"/>
  <c r="R470" i="230" s="1"/>
  <c r="N469" i="230"/>
  <c r="M469" i="230"/>
  <c r="L469" i="230"/>
  <c r="Q469" i="230" s="1"/>
  <c r="R469" i="230" s="1"/>
  <c r="N468" i="230"/>
  <c r="M468" i="230"/>
  <c r="L468" i="230"/>
  <c r="Q468" i="230" s="1"/>
  <c r="R468" i="230" s="1"/>
  <c r="N467" i="230"/>
  <c r="M467" i="230"/>
  <c r="L467" i="230"/>
  <c r="Q467" i="230" s="1"/>
  <c r="R467" i="230" s="1"/>
  <c r="N466" i="230"/>
  <c r="M466" i="230"/>
  <c r="L466" i="230"/>
  <c r="Q466" i="230" s="1"/>
  <c r="R466" i="230" s="1"/>
  <c r="N465" i="230"/>
  <c r="M465" i="230"/>
  <c r="L465" i="230"/>
  <c r="Q465" i="230" s="1"/>
  <c r="R465" i="230" s="1"/>
  <c r="N464" i="230"/>
  <c r="M464" i="230"/>
  <c r="L464" i="230"/>
  <c r="Q464" i="230" s="1"/>
  <c r="R464" i="230" s="1"/>
  <c r="N463" i="230"/>
  <c r="M463" i="230"/>
  <c r="L463" i="230"/>
  <c r="Q463" i="230" s="1"/>
  <c r="R463" i="230" s="1"/>
  <c r="N462" i="230"/>
  <c r="M462" i="230"/>
  <c r="L462" i="230"/>
  <c r="Q462" i="230" s="1"/>
  <c r="R462" i="230" s="1"/>
  <c r="N461" i="230"/>
  <c r="M461" i="230"/>
  <c r="L461" i="230"/>
  <c r="Q461" i="230" s="1"/>
  <c r="R461" i="230" s="1"/>
  <c r="N460" i="230"/>
  <c r="M460" i="230"/>
  <c r="L460" i="230"/>
  <c r="Q460" i="230" s="1"/>
  <c r="R460" i="230" s="1"/>
  <c r="N459" i="230"/>
  <c r="M459" i="230"/>
  <c r="L459" i="230"/>
  <c r="Q459" i="230" s="1"/>
  <c r="R459" i="230" s="1"/>
  <c r="N458" i="230"/>
  <c r="M458" i="230"/>
  <c r="L458" i="230"/>
  <c r="Q458" i="230" s="1"/>
  <c r="R458" i="230" s="1"/>
  <c r="N457" i="230"/>
  <c r="M457" i="230"/>
  <c r="L457" i="230"/>
  <c r="Q457" i="230" s="1"/>
  <c r="R457" i="230" s="1"/>
  <c r="N456" i="230"/>
  <c r="M456" i="230"/>
  <c r="L456" i="230"/>
  <c r="Q456" i="230" s="1"/>
  <c r="R456" i="230" s="1"/>
  <c r="N455" i="230"/>
  <c r="M455" i="230"/>
  <c r="L455" i="230"/>
  <c r="Q455" i="230" s="1"/>
  <c r="R455" i="230" s="1"/>
  <c r="N454" i="230"/>
  <c r="M454" i="230"/>
  <c r="L454" i="230"/>
  <c r="Q454" i="230" s="1"/>
  <c r="R454" i="230" s="1"/>
  <c r="N453" i="230"/>
  <c r="M453" i="230"/>
  <c r="L453" i="230"/>
  <c r="Q453" i="230" s="1"/>
  <c r="R453" i="230" s="1"/>
  <c r="N452" i="230"/>
  <c r="M452" i="230"/>
  <c r="L452" i="230"/>
  <c r="Q452" i="230" s="1"/>
  <c r="R452" i="230" s="1"/>
  <c r="N451" i="230"/>
  <c r="M451" i="230"/>
  <c r="L451" i="230"/>
  <c r="Q451" i="230" s="1"/>
  <c r="R451" i="230" s="1"/>
  <c r="N450" i="230"/>
  <c r="M450" i="230"/>
  <c r="N449" i="230"/>
  <c r="M449" i="230"/>
  <c r="N448" i="230"/>
  <c r="M448" i="230"/>
  <c r="N447" i="230"/>
  <c r="M447" i="230"/>
  <c r="L447" i="230"/>
  <c r="Q447" i="230" s="1"/>
  <c r="R447" i="230" s="1"/>
  <c r="N446" i="230"/>
  <c r="M446" i="230"/>
  <c r="L446" i="230"/>
  <c r="Q446" i="230" s="1"/>
  <c r="R446" i="230" s="1"/>
  <c r="N445" i="230"/>
  <c r="M445" i="230"/>
  <c r="L445" i="230"/>
  <c r="Q445" i="230" s="1"/>
  <c r="R445" i="230" s="1"/>
  <c r="N444" i="230"/>
  <c r="M444" i="230"/>
  <c r="L444" i="230"/>
  <c r="Q444" i="230" s="1"/>
  <c r="R444" i="230" s="1"/>
  <c r="N443" i="230"/>
  <c r="M443" i="230"/>
  <c r="L443" i="230"/>
  <c r="Q443" i="230" s="1"/>
  <c r="R443" i="230" s="1"/>
  <c r="N442" i="230"/>
  <c r="M442" i="230"/>
  <c r="L442" i="230"/>
  <c r="Q442" i="230" s="1"/>
  <c r="R442" i="230" s="1"/>
  <c r="N441" i="230"/>
  <c r="M441" i="230"/>
  <c r="L441" i="230"/>
  <c r="Q441" i="230" s="1"/>
  <c r="R441" i="230" s="1"/>
  <c r="N440" i="230"/>
  <c r="M440" i="230"/>
  <c r="L440" i="230"/>
  <c r="Q440" i="230" s="1"/>
  <c r="R440" i="230" s="1"/>
  <c r="N439" i="230"/>
  <c r="M439" i="230"/>
  <c r="L439" i="230"/>
  <c r="Q439" i="230" s="1"/>
  <c r="R439" i="230" s="1"/>
  <c r="N438" i="230"/>
  <c r="M438" i="230"/>
  <c r="L438" i="230"/>
  <c r="Q438" i="230" s="1"/>
  <c r="R438" i="230" s="1"/>
  <c r="N437" i="230"/>
  <c r="M437" i="230"/>
  <c r="L437" i="230"/>
  <c r="Q437" i="230" s="1"/>
  <c r="R437" i="230" s="1"/>
  <c r="N436" i="230"/>
  <c r="M436" i="230"/>
  <c r="L436" i="230"/>
  <c r="Q436" i="230" s="1"/>
  <c r="R436" i="230" s="1"/>
  <c r="N435" i="230"/>
  <c r="M435" i="230"/>
  <c r="L435" i="230"/>
  <c r="Q435" i="230" s="1"/>
  <c r="R435" i="230" s="1"/>
  <c r="N434" i="230"/>
  <c r="M434" i="230"/>
  <c r="L434" i="230"/>
  <c r="Q434" i="230" s="1"/>
  <c r="R434" i="230" s="1"/>
  <c r="N433" i="230"/>
  <c r="M433" i="230"/>
  <c r="L433" i="230"/>
  <c r="Q433" i="230" s="1"/>
  <c r="R433" i="230" s="1"/>
  <c r="N432" i="230"/>
  <c r="M432" i="230"/>
  <c r="L432" i="230"/>
  <c r="Q432" i="230" s="1"/>
  <c r="R432" i="230" s="1"/>
  <c r="N431" i="230"/>
  <c r="M431" i="230"/>
  <c r="L431" i="230"/>
  <c r="Q431" i="230" s="1"/>
  <c r="R431" i="230" s="1"/>
  <c r="N430" i="230"/>
  <c r="M430" i="230"/>
  <c r="L430" i="230"/>
  <c r="Q430" i="230" s="1"/>
  <c r="R430" i="230" s="1"/>
  <c r="N429" i="230"/>
  <c r="L429" i="230"/>
  <c r="Q429" i="230" s="1"/>
  <c r="R429" i="230" s="1"/>
  <c r="N428" i="230"/>
  <c r="N427" i="230"/>
  <c r="M427" i="230"/>
  <c r="N426" i="230"/>
  <c r="M426" i="230"/>
  <c r="N425" i="230"/>
  <c r="M425" i="230"/>
  <c r="L425" i="230"/>
  <c r="Q425" i="230" s="1"/>
  <c r="R425" i="230" s="1"/>
  <c r="N424" i="230"/>
  <c r="M424" i="230"/>
  <c r="L424" i="230"/>
  <c r="Q424" i="230" s="1"/>
  <c r="R424" i="230" s="1"/>
  <c r="N423" i="230"/>
  <c r="M423" i="230"/>
  <c r="L423" i="230"/>
  <c r="Q423" i="230" s="1"/>
  <c r="R423" i="230" s="1"/>
  <c r="N422" i="230"/>
  <c r="M422" i="230"/>
  <c r="L422" i="230"/>
  <c r="Q422" i="230" s="1"/>
  <c r="R422" i="230" s="1"/>
  <c r="N421" i="230"/>
  <c r="M421" i="230"/>
  <c r="L421" i="230"/>
  <c r="Q421" i="230" s="1"/>
  <c r="R421" i="230" s="1"/>
  <c r="N420" i="230"/>
  <c r="M420" i="230"/>
  <c r="N419" i="230"/>
  <c r="M419" i="230"/>
  <c r="N418" i="230"/>
  <c r="M418" i="230"/>
  <c r="N417" i="230"/>
  <c r="M417" i="230"/>
  <c r="N416" i="230"/>
  <c r="M416" i="230"/>
  <c r="L416" i="230"/>
  <c r="Q416" i="230" s="1"/>
  <c r="R416" i="230" s="1"/>
  <c r="N415" i="230"/>
  <c r="M415" i="230"/>
  <c r="N414" i="230"/>
  <c r="M414" i="230"/>
  <c r="N413" i="230"/>
  <c r="M413" i="230"/>
  <c r="L413" i="230"/>
  <c r="Q413" i="230" s="1"/>
  <c r="R413" i="230" s="1"/>
  <c r="N412" i="230"/>
  <c r="M412" i="230"/>
  <c r="N411" i="230"/>
  <c r="M411" i="230"/>
  <c r="N410" i="230"/>
  <c r="M410" i="230"/>
  <c r="L410" i="230"/>
  <c r="Q410" i="230" s="1"/>
  <c r="R410" i="230" s="1"/>
  <c r="N409" i="230"/>
  <c r="M409" i="230"/>
  <c r="L409" i="230"/>
  <c r="Q409" i="230" s="1"/>
  <c r="R409" i="230" s="1"/>
  <c r="N408" i="230"/>
  <c r="M408" i="230"/>
  <c r="L408" i="230"/>
  <c r="Q408" i="230" s="1"/>
  <c r="R408" i="230" s="1"/>
  <c r="N407" i="230"/>
  <c r="M407" i="230"/>
  <c r="L407" i="230"/>
  <c r="Q407" i="230" s="1"/>
  <c r="R407" i="230" s="1"/>
  <c r="N406" i="230"/>
  <c r="M406" i="230"/>
  <c r="L406" i="230"/>
  <c r="Q406" i="230" s="1"/>
  <c r="R406" i="230" s="1"/>
  <c r="N405" i="230"/>
  <c r="M405" i="230"/>
  <c r="L405" i="230"/>
  <c r="Q405" i="230" s="1"/>
  <c r="R405" i="230" s="1"/>
  <c r="N404" i="230"/>
  <c r="M404" i="230"/>
  <c r="L404" i="230"/>
  <c r="Q404" i="230" s="1"/>
  <c r="R404" i="230" s="1"/>
  <c r="N403" i="230"/>
  <c r="M403" i="230"/>
  <c r="L403" i="230"/>
  <c r="Q403" i="230" s="1"/>
  <c r="R403" i="230" s="1"/>
  <c r="N402" i="230"/>
  <c r="M402" i="230"/>
  <c r="L402" i="230"/>
  <c r="Q402" i="230" s="1"/>
  <c r="R402" i="230" s="1"/>
  <c r="N401" i="230"/>
  <c r="M401" i="230"/>
  <c r="L401" i="230"/>
  <c r="Q401" i="230" s="1"/>
  <c r="R401" i="230" s="1"/>
  <c r="N400" i="230"/>
  <c r="M400" i="230"/>
  <c r="L400" i="230"/>
  <c r="Q400" i="230" s="1"/>
  <c r="R400" i="230" s="1"/>
  <c r="N399" i="230"/>
  <c r="M399" i="230"/>
  <c r="L399" i="230"/>
  <c r="Q399" i="230" s="1"/>
  <c r="R399" i="230" s="1"/>
  <c r="N398" i="230"/>
  <c r="M398" i="230"/>
  <c r="L398" i="230"/>
  <c r="Q398" i="230" s="1"/>
  <c r="R398" i="230" s="1"/>
  <c r="N397" i="230"/>
  <c r="M397" i="230"/>
  <c r="L397" i="230"/>
  <c r="Q397" i="230" s="1"/>
  <c r="R397" i="230" s="1"/>
  <c r="N396" i="230"/>
  <c r="M396" i="230"/>
  <c r="L396" i="230"/>
  <c r="Q396" i="230" s="1"/>
  <c r="R396" i="230" s="1"/>
  <c r="N395" i="230"/>
  <c r="M395" i="230"/>
  <c r="L395" i="230"/>
  <c r="Q395" i="230" s="1"/>
  <c r="R395" i="230" s="1"/>
  <c r="N394" i="230"/>
  <c r="M394" i="230"/>
  <c r="L394" i="230"/>
  <c r="Q394" i="230" s="1"/>
  <c r="R394" i="230" s="1"/>
  <c r="N393" i="230"/>
  <c r="M393" i="230"/>
  <c r="L393" i="230"/>
  <c r="Q393" i="230" s="1"/>
  <c r="R393" i="230" s="1"/>
  <c r="N392" i="230"/>
  <c r="M392" i="230"/>
  <c r="L392" i="230"/>
  <c r="Q392" i="230" s="1"/>
  <c r="R392" i="230" s="1"/>
  <c r="N391" i="230"/>
  <c r="M391" i="230"/>
  <c r="L391" i="230"/>
  <c r="Q391" i="230" s="1"/>
  <c r="R391" i="230" s="1"/>
  <c r="N390" i="230"/>
  <c r="M390" i="230"/>
  <c r="L390" i="230"/>
  <c r="Q390" i="230" s="1"/>
  <c r="R390" i="230" s="1"/>
  <c r="N389" i="230"/>
  <c r="M389" i="230"/>
  <c r="L389" i="230"/>
  <c r="Q389" i="230" s="1"/>
  <c r="R389" i="230" s="1"/>
  <c r="N388" i="230"/>
  <c r="M388" i="230"/>
  <c r="L388" i="230"/>
  <c r="Q388" i="230" s="1"/>
  <c r="R388" i="230" s="1"/>
  <c r="N387" i="230"/>
  <c r="M387" i="230"/>
  <c r="L387" i="230"/>
  <c r="Q387" i="230" s="1"/>
  <c r="R387" i="230" s="1"/>
  <c r="N386" i="230"/>
  <c r="M386" i="230"/>
  <c r="L386" i="230"/>
  <c r="Q386" i="230" s="1"/>
  <c r="R386" i="230" s="1"/>
  <c r="N385" i="230"/>
  <c r="M385" i="230"/>
  <c r="L385" i="230"/>
  <c r="Q385" i="230" s="1"/>
  <c r="R385" i="230" s="1"/>
  <c r="N384" i="230"/>
  <c r="M384" i="230"/>
  <c r="L384" i="230"/>
  <c r="Q384" i="230" s="1"/>
  <c r="R384" i="230" s="1"/>
  <c r="N383" i="230"/>
  <c r="L383" i="230"/>
  <c r="Q383" i="230" s="1"/>
  <c r="R383" i="230" s="1"/>
  <c r="N382" i="230"/>
  <c r="M382" i="230"/>
  <c r="L382" i="230"/>
  <c r="Q382" i="230" s="1"/>
  <c r="R382" i="230" s="1"/>
  <c r="N381" i="230"/>
  <c r="M381" i="230"/>
  <c r="N380" i="230"/>
  <c r="L380" i="230"/>
  <c r="Q380" i="230" s="1"/>
  <c r="R380" i="230" s="1"/>
  <c r="N379" i="230"/>
  <c r="M379" i="230"/>
  <c r="L379" i="230"/>
  <c r="Q379" i="230" s="1"/>
  <c r="R379" i="230" s="1"/>
  <c r="N378" i="230"/>
  <c r="M378" i="230"/>
  <c r="L378" i="230"/>
  <c r="Q378" i="230" s="1"/>
  <c r="R378" i="230" s="1"/>
  <c r="N377" i="230"/>
  <c r="M377" i="230"/>
  <c r="L377" i="230"/>
  <c r="Q377" i="230" s="1"/>
  <c r="R377" i="230" s="1"/>
  <c r="N376" i="230"/>
  <c r="M376" i="230"/>
  <c r="L376" i="230"/>
  <c r="Q376" i="230" s="1"/>
  <c r="R376" i="230" s="1"/>
  <c r="N375" i="230"/>
  <c r="M375" i="230"/>
  <c r="L375" i="230"/>
  <c r="Q375" i="230" s="1"/>
  <c r="R375" i="230" s="1"/>
  <c r="N374" i="230"/>
  <c r="M374" i="230"/>
  <c r="L374" i="230"/>
  <c r="Q374" i="230" s="1"/>
  <c r="R374" i="230" s="1"/>
  <c r="N373" i="230"/>
  <c r="M373" i="230"/>
  <c r="N372" i="230"/>
  <c r="M372" i="230"/>
  <c r="L372" i="230"/>
  <c r="Q372" i="230" s="1"/>
  <c r="R372" i="230" s="1"/>
  <c r="N371" i="230"/>
  <c r="M371" i="230"/>
  <c r="L371" i="230"/>
  <c r="Q371" i="230" s="1"/>
  <c r="R371" i="230" s="1"/>
  <c r="N370" i="230"/>
  <c r="M370" i="230"/>
  <c r="L370" i="230"/>
  <c r="Q370" i="230" s="1"/>
  <c r="R370" i="230" s="1"/>
  <c r="N369" i="230"/>
  <c r="M369" i="230"/>
  <c r="L369" i="230"/>
  <c r="Q369" i="230" s="1"/>
  <c r="R369" i="230" s="1"/>
  <c r="N368" i="230"/>
  <c r="M368" i="230"/>
  <c r="L368" i="230"/>
  <c r="Q368" i="230" s="1"/>
  <c r="R368" i="230" s="1"/>
  <c r="N367" i="230"/>
  <c r="M367" i="230"/>
  <c r="L367" i="230"/>
  <c r="Q367" i="230" s="1"/>
  <c r="R367" i="230" s="1"/>
  <c r="N366" i="230"/>
  <c r="M366" i="230"/>
  <c r="L366" i="230"/>
  <c r="Q366" i="230" s="1"/>
  <c r="R366" i="230" s="1"/>
  <c r="N365" i="230"/>
  <c r="M365" i="230"/>
  <c r="L365" i="230"/>
  <c r="Q365" i="230" s="1"/>
  <c r="R365" i="230" s="1"/>
  <c r="N364" i="230"/>
  <c r="M364" i="230"/>
  <c r="L364" i="230"/>
  <c r="Q364" i="230" s="1"/>
  <c r="R364" i="230" s="1"/>
  <c r="N363" i="230"/>
  <c r="M363" i="230"/>
  <c r="L363" i="230"/>
  <c r="Q363" i="230" s="1"/>
  <c r="R363" i="230" s="1"/>
  <c r="N362" i="230"/>
  <c r="M362" i="230"/>
  <c r="L362" i="230"/>
  <c r="Q362" i="230" s="1"/>
  <c r="R362" i="230" s="1"/>
  <c r="N361" i="230"/>
  <c r="M361" i="230"/>
  <c r="L361" i="230"/>
  <c r="Q361" i="230" s="1"/>
  <c r="R361" i="230" s="1"/>
  <c r="M360" i="230"/>
  <c r="L360" i="230"/>
  <c r="Q360" i="230" s="1"/>
  <c r="R360" i="230" s="1"/>
  <c r="N359" i="230"/>
  <c r="M359" i="230"/>
  <c r="L359" i="230"/>
  <c r="Q359" i="230" s="1"/>
  <c r="R359" i="230" s="1"/>
  <c r="N358" i="230"/>
  <c r="M358" i="230"/>
  <c r="L358" i="230"/>
  <c r="Q358" i="230" s="1"/>
  <c r="R358" i="230" s="1"/>
  <c r="N357" i="230"/>
  <c r="M357" i="230"/>
  <c r="L357" i="230"/>
  <c r="Q357" i="230" s="1"/>
  <c r="R357" i="230" s="1"/>
  <c r="N356" i="230"/>
  <c r="M356" i="230"/>
  <c r="L356" i="230"/>
  <c r="Q356" i="230" s="1"/>
  <c r="R356" i="230" s="1"/>
  <c r="N355" i="230"/>
  <c r="M355" i="230"/>
  <c r="L355" i="230"/>
  <c r="Q355" i="230" s="1"/>
  <c r="R355" i="230" s="1"/>
  <c r="N354" i="230"/>
  <c r="M354" i="230"/>
  <c r="L354" i="230"/>
  <c r="Q354" i="230" s="1"/>
  <c r="R354" i="230" s="1"/>
  <c r="N353" i="230"/>
  <c r="M353" i="230"/>
  <c r="L353" i="230"/>
  <c r="Q353" i="230" s="1"/>
  <c r="R353" i="230" s="1"/>
  <c r="N352" i="230"/>
  <c r="M352" i="230"/>
  <c r="L352" i="230"/>
  <c r="Q352" i="230" s="1"/>
  <c r="R352" i="230" s="1"/>
  <c r="N351" i="230"/>
  <c r="M351" i="230"/>
  <c r="L351" i="230"/>
  <c r="Q351" i="230" s="1"/>
  <c r="R351" i="230" s="1"/>
  <c r="N350" i="230"/>
  <c r="M350" i="230"/>
  <c r="L350" i="230"/>
  <c r="Q350" i="230" s="1"/>
  <c r="R350" i="230" s="1"/>
  <c r="N349" i="230"/>
  <c r="M349" i="230"/>
  <c r="N348" i="230"/>
  <c r="M348" i="230"/>
  <c r="L348" i="230"/>
  <c r="Q348" i="230" s="1"/>
  <c r="R348" i="230" s="1"/>
  <c r="N347" i="230"/>
  <c r="M347" i="230"/>
  <c r="L347" i="230"/>
  <c r="Q347" i="230" s="1"/>
  <c r="R347" i="230" s="1"/>
  <c r="N346" i="230"/>
  <c r="M346" i="230"/>
  <c r="L346" i="230"/>
  <c r="Q346" i="230" s="1"/>
  <c r="R346" i="230" s="1"/>
  <c r="N345" i="230"/>
  <c r="M345" i="230"/>
  <c r="L345" i="230"/>
  <c r="Q345" i="230" s="1"/>
  <c r="R345" i="230" s="1"/>
  <c r="N344" i="230"/>
  <c r="M344" i="230"/>
  <c r="L344" i="230"/>
  <c r="Q344" i="230" s="1"/>
  <c r="R344" i="230" s="1"/>
  <c r="N343" i="230"/>
  <c r="M343" i="230"/>
  <c r="L343" i="230"/>
  <c r="Q343" i="230" s="1"/>
  <c r="R343" i="230" s="1"/>
  <c r="N342" i="230"/>
  <c r="M342" i="230"/>
  <c r="L342" i="230"/>
  <c r="Q342" i="230" s="1"/>
  <c r="R342" i="230" s="1"/>
  <c r="N341" i="230"/>
  <c r="M341" i="230"/>
  <c r="L341" i="230"/>
  <c r="Q341" i="230" s="1"/>
  <c r="R341" i="230" s="1"/>
  <c r="N340" i="230"/>
  <c r="M340" i="230"/>
  <c r="L340" i="230"/>
  <c r="Q340" i="230" s="1"/>
  <c r="R340" i="230" s="1"/>
  <c r="N339" i="230"/>
  <c r="M339" i="230"/>
  <c r="N338" i="230"/>
  <c r="M338" i="230"/>
  <c r="N337" i="230"/>
  <c r="M337" i="230"/>
  <c r="N336" i="230"/>
  <c r="M336" i="230"/>
  <c r="L336" i="230"/>
  <c r="Q336" i="230" s="1"/>
  <c r="R336" i="230" s="1"/>
  <c r="N335" i="230"/>
  <c r="M335" i="230"/>
  <c r="L335" i="230"/>
  <c r="Q335" i="230" s="1"/>
  <c r="R335" i="230" s="1"/>
  <c r="N334" i="230"/>
  <c r="M334" i="230"/>
  <c r="L334" i="230"/>
  <c r="Q334" i="230" s="1"/>
  <c r="R334" i="230" s="1"/>
  <c r="N333" i="230"/>
  <c r="M333" i="230"/>
  <c r="L333" i="230"/>
  <c r="Q333" i="230" s="1"/>
  <c r="R333" i="230" s="1"/>
  <c r="N332" i="230"/>
  <c r="M332" i="230"/>
  <c r="L332" i="230"/>
  <c r="Q332" i="230" s="1"/>
  <c r="R332" i="230" s="1"/>
  <c r="N331" i="230"/>
  <c r="M331" i="230"/>
  <c r="L331" i="230"/>
  <c r="Q331" i="230" s="1"/>
  <c r="R331" i="230" s="1"/>
  <c r="N330" i="230"/>
  <c r="M330" i="230"/>
  <c r="L330" i="230"/>
  <c r="Q330" i="230" s="1"/>
  <c r="R330" i="230" s="1"/>
  <c r="N329" i="230"/>
  <c r="M329" i="230"/>
  <c r="N328" i="230"/>
  <c r="M328" i="230"/>
  <c r="L328" i="230"/>
  <c r="Q328" i="230" s="1"/>
  <c r="R328" i="230" s="1"/>
  <c r="N327" i="230"/>
  <c r="M327" i="230"/>
  <c r="L327" i="230"/>
  <c r="Q327" i="230" s="1"/>
  <c r="R327" i="230" s="1"/>
  <c r="N326" i="230"/>
  <c r="M326" i="230"/>
  <c r="L326" i="230"/>
  <c r="Q326" i="230" s="1"/>
  <c r="R326" i="230" s="1"/>
  <c r="N325" i="230"/>
  <c r="M325" i="230"/>
  <c r="L325" i="230"/>
  <c r="Q325" i="230" s="1"/>
  <c r="R325" i="230" s="1"/>
  <c r="N324" i="230"/>
  <c r="M324" i="230"/>
  <c r="L324" i="230"/>
  <c r="Q324" i="230" s="1"/>
  <c r="R324" i="230" s="1"/>
  <c r="N323" i="230"/>
  <c r="M323" i="230"/>
  <c r="L323" i="230"/>
  <c r="Q323" i="230" s="1"/>
  <c r="R323" i="230" s="1"/>
  <c r="N322" i="230"/>
  <c r="M322" i="230"/>
  <c r="N321" i="230"/>
  <c r="M321" i="230"/>
  <c r="L321" i="230"/>
  <c r="Q321" i="230" s="1"/>
  <c r="R321" i="230" s="1"/>
  <c r="N320" i="230"/>
  <c r="M320" i="230"/>
  <c r="L320" i="230"/>
  <c r="Q320" i="230" s="1"/>
  <c r="R320" i="230" s="1"/>
  <c r="N319" i="230"/>
  <c r="M319" i="230"/>
  <c r="L319" i="230"/>
  <c r="Q319" i="230" s="1"/>
  <c r="R319" i="230" s="1"/>
  <c r="N318" i="230"/>
  <c r="M318" i="230"/>
  <c r="L318" i="230"/>
  <c r="Q318" i="230" s="1"/>
  <c r="R318" i="230" s="1"/>
  <c r="N317" i="230"/>
  <c r="M317" i="230"/>
  <c r="N316" i="230"/>
  <c r="M316" i="230"/>
  <c r="L316" i="230"/>
  <c r="Q316" i="230" s="1"/>
  <c r="R316" i="230" s="1"/>
  <c r="N315" i="230"/>
  <c r="M315" i="230"/>
  <c r="L315" i="230"/>
  <c r="Q315" i="230" s="1"/>
  <c r="R315" i="230" s="1"/>
  <c r="N314" i="230"/>
  <c r="M314" i="230"/>
  <c r="L314" i="230"/>
  <c r="Q314" i="230" s="1"/>
  <c r="R314" i="230" s="1"/>
  <c r="N313" i="230"/>
  <c r="M313" i="230"/>
  <c r="L313" i="230"/>
  <c r="Q313" i="230" s="1"/>
  <c r="R313" i="230" s="1"/>
  <c r="N312" i="230"/>
  <c r="M312" i="230"/>
  <c r="L312" i="230"/>
  <c r="Q312" i="230" s="1"/>
  <c r="R312" i="230" s="1"/>
  <c r="N311" i="230"/>
  <c r="M311" i="230"/>
  <c r="L311" i="230"/>
  <c r="Q311" i="230" s="1"/>
  <c r="R311" i="230" s="1"/>
  <c r="N310" i="230"/>
  <c r="M310" i="230"/>
  <c r="L310" i="230"/>
  <c r="Q310" i="230" s="1"/>
  <c r="R310" i="230" s="1"/>
  <c r="N309" i="230"/>
  <c r="M309" i="230"/>
  <c r="L309" i="230"/>
  <c r="Q309" i="230" s="1"/>
  <c r="R309" i="230" s="1"/>
  <c r="N308" i="230"/>
  <c r="M308" i="230"/>
  <c r="L308" i="230"/>
  <c r="Q308" i="230" s="1"/>
  <c r="R308" i="230" s="1"/>
  <c r="N307" i="230"/>
  <c r="M307" i="230"/>
  <c r="L307" i="230"/>
  <c r="Q307" i="230" s="1"/>
  <c r="R307" i="230" s="1"/>
  <c r="N306" i="230"/>
  <c r="M306" i="230"/>
  <c r="L306" i="230"/>
  <c r="Q306" i="230" s="1"/>
  <c r="R306" i="230" s="1"/>
  <c r="N305" i="230"/>
  <c r="M305" i="230"/>
  <c r="L305" i="230"/>
  <c r="Q305" i="230" s="1"/>
  <c r="R305" i="230" s="1"/>
  <c r="N304" i="230"/>
  <c r="M304" i="230"/>
  <c r="L304" i="230"/>
  <c r="Q304" i="230" s="1"/>
  <c r="R304" i="230" s="1"/>
  <c r="N303" i="230"/>
  <c r="M303" i="230"/>
  <c r="L303" i="230"/>
  <c r="Q303" i="230" s="1"/>
  <c r="R303" i="230" s="1"/>
  <c r="N302" i="230"/>
  <c r="M302" i="230"/>
  <c r="L302" i="230"/>
  <c r="Q302" i="230" s="1"/>
  <c r="R302" i="230" s="1"/>
  <c r="N301" i="230"/>
  <c r="M301" i="230"/>
  <c r="L301" i="230"/>
  <c r="Q301" i="230" s="1"/>
  <c r="R301" i="230" s="1"/>
  <c r="N300" i="230"/>
  <c r="M300" i="230"/>
  <c r="L300" i="230"/>
  <c r="Q300" i="230" s="1"/>
  <c r="R300" i="230" s="1"/>
  <c r="N299" i="230"/>
  <c r="M299" i="230"/>
  <c r="L299" i="230"/>
  <c r="Q299" i="230" s="1"/>
  <c r="R299" i="230" s="1"/>
  <c r="N298" i="230"/>
  <c r="M298" i="230"/>
  <c r="L298" i="230"/>
  <c r="Q298" i="230" s="1"/>
  <c r="R298" i="230" s="1"/>
  <c r="N297" i="230"/>
  <c r="M297" i="230"/>
  <c r="L297" i="230"/>
  <c r="Q297" i="230" s="1"/>
  <c r="R297" i="230" s="1"/>
  <c r="N296" i="230"/>
  <c r="M296" i="230"/>
  <c r="L296" i="230"/>
  <c r="Q296" i="230" s="1"/>
  <c r="R296" i="230" s="1"/>
  <c r="N295" i="230"/>
  <c r="M295" i="230"/>
  <c r="L295" i="230"/>
  <c r="Q295" i="230" s="1"/>
  <c r="R295" i="230" s="1"/>
  <c r="N294" i="230"/>
  <c r="M294" i="230"/>
  <c r="L294" i="230"/>
  <c r="Q294" i="230" s="1"/>
  <c r="R294" i="230" s="1"/>
  <c r="N293" i="230"/>
  <c r="M293" i="230"/>
  <c r="L293" i="230"/>
  <c r="Q293" i="230" s="1"/>
  <c r="R293" i="230" s="1"/>
  <c r="N292" i="230"/>
  <c r="M292" i="230"/>
  <c r="L292" i="230"/>
  <c r="Q292" i="230" s="1"/>
  <c r="R292" i="230" s="1"/>
  <c r="N291" i="230"/>
  <c r="M291" i="230"/>
  <c r="L291" i="230"/>
  <c r="Q291" i="230" s="1"/>
  <c r="R291" i="230" s="1"/>
  <c r="N290" i="230"/>
  <c r="M290" i="230"/>
  <c r="L290" i="230"/>
  <c r="Q290" i="230" s="1"/>
  <c r="R290" i="230" s="1"/>
  <c r="N289" i="230"/>
  <c r="M289" i="230"/>
  <c r="L289" i="230"/>
  <c r="Q289" i="230" s="1"/>
  <c r="R289" i="230" s="1"/>
  <c r="N288" i="230"/>
  <c r="M288" i="230"/>
  <c r="L288" i="230"/>
  <c r="Q288" i="230" s="1"/>
  <c r="R288" i="230" s="1"/>
  <c r="N287" i="230"/>
  <c r="M287" i="230"/>
  <c r="L287" i="230"/>
  <c r="Q287" i="230" s="1"/>
  <c r="R287" i="230" s="1"/>
  <c r="N286" i="230"/>
  <c r="M286" i="230"/>
  <c r="L286" i="230"/>
  <c r="Q286" i="230" s="1"/>
  <c r="R286" i="230" s="1"/>
  <c r="N285" i="230"/>
  <c r="M285" i="230"/>
  <c r="L285" i="230"/>
  <c r="Q285" i="230" s="1"/>
  <c r="R285" i="230" s="1"/>
  <c r="N284" i="230"/>
  <c r="M284" i="230"/>
  <c r="L284" i="230"/>
  <c r="Q284" i="230" s="1"/>
  <c r="R284" i="230" s="1"/>
  <c r="N283" i="230"/>
  <c r="M283" i="230"/>
  <c r="L283" i="230"/>
  <c r="Q283" i="230" s="1"/>
  <c r="R283" i="230" s="1"/>
  <c r="N282" i="230"/>
  <c r="M282" i="230"/>
  <c r="L282" i="230"/>
  <c r="Q282" i="230" s="1"/>
  <c r="R282" i="230" s="1"/>
  <c r="N281" i="230"/>
  <c r="M281" i="230"/>
  <c r="L281" i="230"/>
  <c r="Q281" i="230" s="1"/>
  <c r="R281" i="230" s="1"/>
  <c r="N280" i="230"/>
  <c r="M280" i="230"/>
  <c r="L280" i="230"/>
  <c r="Q280" i="230" s="1"/>
  <c r="R280" i="230" s="1"/>
  <c r="N279" i="230"/>
  <c r="M279" i="230"/>
  <c r="L279" i="230"/>
  <c r="Q279" i="230" s="1"/>
  <c r="R279" i="230" s="1"/>
  <c r="N278" i="230"/>
  <c r="M278" i="230"/>
  <c r="L278" i="230"/>
  <c r="Q278" i="230" s="1"/>
  <c r="R278" i="230" s="1"/>
  <c r="N277" i="230"/>
  <c r="M277" i="230"/>
  <c r="L277" i="230"/>
  <c r="Q277" i="230" s="1"/>
  <c r="R277" i="230" s="1"/>
  <c r="N276" i="230"/>
  <c r="M276" i="230"/>
  <c r="L276" i="230"/>
  <c r="Q276" i="230" s="1"/>
  <c r="R276" i="230" s="1"/>
  <c r="N275" i="230"/>
  <c r="M275" i="230"/>
  <c r="L275" i="230"/>
  <c r="Q275" i="230" s="1"/>
  <c r="R275" i="230" s="1"/>
  <c r="N274" i="230"/>
  <c r="M274" i="230"/>
  <c r="L274" i="230"/>
  <c r="Q274" i="230" s="1"/>
  <c r="R274" i="230" s="1"/>
  <c r="N273" i="230"/>
  <c r="M273" i="230"/>
  <c r="L273" i="230"/>
  <c r="Q273" i="230" s="1"/>
  <c r="R273" i="230" s="1"/>
  <c r="N272" i="230"/>
  <c r="L272" i="230"/>
  <c r="Q272" i="230" s="1"/>
  <c r="R272" i="230" s="1"/>
  <c r="N271" i="230"/>
  <c r="M271" i="230"/>
  <c r="L271" i="230"/>
  <c r="Q271" i="230" s="1"/>
  <c r="R271" i="230" s="1"/>
  <c r="N270" i="230"/>
  <c r="M270" i="230"/>
  <c r="L270" i="230"/>
  <c r="Q270" i="230" s="1"/>
  <c r="R270" i="230" s="1"/>
  <c r="N269" i="230"/>
  <c r="M269" i="230"/>
  <c r="L269" i="230"/>
  <c r="Q269" i="230" s="1"/>
  <c r="R269" i="230" s="1"/>
  <c r="N268" i="230"/>
  <c r="M268" i="230"/>
  <c r="L268" i="230"/>
  <c r="Q268" i="230" s="1"/>
  <c r="R268" i="230" s="1"/>
  <c r="N267" i="230"/>
  <c r="M267" i="230"/>
  <c r="L267" i="230"/>
  <c r="Q267" i="230" s="1"/>
  <c r="R267" i="230" s="1"/>
  <c r="N266" i="230"/>
  <c r="M266" i="230"/>
  <c r="L266" i="230"/>
  <c r="Q266" i="230" s="1"/>
  <c r="R266" i="230" s="1"/>
  <c r="N265" i="230"/>
  <c r="M265" i="230"/>
  <c r="L265" i="230"/>
  <c r="Q265" i="230" s="1"/>
  <c r="R265" i="230" s="1"/>
  <c r="N264" i="230"/>
  <c r="M264" i="230"/>
  <c r="L264" i="230"/>
  <c r="Q264" i="230" s="1"/>
  <c r="R264" i="230" s="1"/>
  <c r="N263" i="230"/>
  <c r="M263" i="230"/>
  <c r="L263" i="230"/>
  <c r="Q263" i="230" s="1"/>
  <c r="R263" i="230" s="1"/>
  <c r="N262" i="230"/>
  <c r="M262" i="230"/>
  <c r="L262" i="230"/>
  <c r="Q262" i="230" s="1"/>
  <c r="R262" i="230" s="1"/>
  <c r="N261" i="230"/>
  <c r="M261" i="230"/>
  <c r="L261" i="230"/>
  <c r="Q261" i="230" s="1"/>
  <c r="R261" i="230" s="1"/>
  <c r="N260" i="230"/>
  <c r="M260" i="230"/>
  <c r="L260" i="230"/>
  <c r="Q260" i="230" s="1"/>
  <c r="R260" i="230" s="1"/>
  <c r="N259" i="230"/>
  <c r="M259" i="230"/>
  <c r="L259" i="230"/>
  <c r="Q259" i="230" s="1"/>
  <c r="R259" i="230" s="1"/>
  <c r="N258" i="230"/>
  <c r="M258" i="230"/>
  <c r="L258" i="230"/>
  <c r="Q258" i="230" s="1"/>
  <c r="R258" i="230" s="1"/>
  <c r="N257" i="230"/>
  <c r="M257" i="230"/>
  <c r="L257" i="230"/>
  <c r="Q257" i="230" s="1"/>
  <c r="R257" i="230" s="1"/>
  <c r="N256" i="230"/>
  <c r="M256" i="230"/>
  <c r="L256" i="230"/>
  <c r="Q256" i="230" s="1"/>
  <c r="R256" i="230" s="1"/>
  <c r="N255" i="230"/>
  <c r="M255" i="230"/>
  <c r="L255" i="230"/>
  <c r="Q255" i="230" s="1"/>
  <c r="R255" i="230" s="1"/>
  <c r="N254" i="230"/>
  <c r="M254" i="230"/>
  <c r="L254" i="230"/>
  <c r="Q254" i="230" s="1"/>
  <c r="R254" i="230" s="1"/>
  <c r="N253" i="230"/>
  <c r="M253" i="230"/>
  <c r="L253" i="230"/>
  <c r="Q253" i="230" s="1"/>
  <c r="R253" i="230" s="1"/>
  <c r="N252" i="230"/>
  <c r="M252" i="230"/>
  <c r="L252" i="230"/>
  <c r="Q252" i="230" s="1"/>
  <c r="R252" i="230" s="1"/>
  <c r="N251" i="230"/>
  <c r="M251" i="230"/>
  <c r="L251" i="230"/>
  <c r="Q251" i="230" s="1"/>
  <c r="R251" i="230" s="1"/>
  <c r="N250" i="230"/>
  <c r="M250" i="230"/>
  <c r="L250" i="230"/>
  <c r="Q250" i="230" s="1"/>
  <c r="R250" i="230" s="1"/>
  <c r="N249" i="230"/>
  <c r="M249" i="230"/>
  <c r="N248" i="230"/>
  <c r="M248" i="230"/>
  <c r="L248" i="230"/>
  <c r="Q248" i="230" s="1"/>
  <c r="R248" i="230" s="1"/>
  <c r="N247" i="230"/>
  <c r="M247" i="230"/>
  <c r="L247" i="230"/>
  <c r="Q247" i="230" s="1"/>
  <c r="R247" i="230" s="1"/>
  <c r="N246" i="230"/>
  <c r="M246" i="230"/>
  <c r="L246" i="230"/>
  <c r="Q246" i="230" s="1"/>
  <c r="R246" i="230" s="1"/>
  <c r="N245" i="230"/>
  <c r="M245" i="230"/>
  <c r="L245" i="230"/>
  <c r="Q245" i="230" s="1"/>
  <c r="R245" i="230" s="1"/>
  <c r="N244" i="230"/>
  <c r="M244" i="230"/>
  <c r="L244" i="230"/>
  <c r="Q244" i="230" s="1"/>
  <c r="R244" i="230" s="1"/>
  <c r="N243" i="230"/>
  <c r="M243" i="230"/>
  <c r="L243" i="230"/>
  <c r="Q243" i="230" s="1"/>
  <c r="R243" i="230" s="1"/>
  <c r="N242" i="230"/>
  <c r="M242" i="230"/>
  <c r="L242" i="230"/>
  <c r="Q242" i="230" s="1"/>
  <c r="R242" i="230" s="1"/>
  <c r="N241" i="230"/>
  <c r="M241" i="230"/>
  <c r="L241" i="230"/>
  <c r="Q241" i="230" s="1"/>
  <c r="R241" i="230" s="1"/>
  <c r="N240" i="230"/>
  <c r="M240" i="230"/>
  <c r="L240" i="230"/>
  <c r="Q240" i="230" s="1"/>
  <c r="R240" i="230" s="1"/>
  <c r="N239" i="230"/>
  <c r="M239" i="230"/>
  <c r="L239" i="230"/>
  <c r="Q239" i="230" s="1"/>
  <c r="R239" i="230" s="1"/>
  <c r="N238" i="230"/>
  <c r="M238" i="230"/>
  <c r="L238" i="230"/>
  <c r="Q238" i="230" s="1"/>
  <c r="R238" i="230" s="1"/>
  <c r="N237" i="230"/>
  <c r="M237" i="230"/>
  <c r="L237" i="230"/>
  <c r="Q237" i="230" s="1"/>
  <c r="R237" i="230" s="1"/>
  <c r="N236" i="230"/>
  <c r="M236" i="230"/>
  <c r="L236" i="230"/>
  <c r="Q236" i="230" s="1"/>
  <c r="R236" i="230" s="1"/>
  <c r="N235" i="230"/>
  <c r="M235" i="230"/>
  <c r="L235" i="230"/>
  <c r="Q235" i="230" s="1"/>
  <c r="R235" i="230" s="1"/>
  <c r="N234" i="230"/>
  <c r="M234" i="230"/>
  <c r="L234" i="230"/>
  <c r="Q234" i="230" s="1"/>
  <c r="R234" i="230" s="1"/>
  <c r="N233" i="230"/>
  <c r="M233" i="230"/>
  <c r="L233" i="230"/>
  <c r="Q233" i="230" s="1"/>
  <c r="R233" i="230" s="1"/>
  <c r="N232" i="230"/>
  <c r="M232" i="230"/>
  <c r="L232" i="230"/>
  <c r="Q232" i="230" s="1"/>
  <c r="R232" i="230" s="1"/>
  <c r="N231" i="230"/>
  <c r="M231" i="230"/>
  <c r="L231" i="230"/>
  <c r="Q231" i="230" s="1"/>
  <c r="R231" i="230" s="1"/>
  <c r="N230" i="230"/>
  <c r="M230" i="230"/>
  <c r="L230" i="230"/>
  <c r="Q230" i="230" s="1"/>
  <c r="R230" i="230" s="1"/>
  <c r="N229" i="230"/>
  <c r="M229" i="230"/>
  <c r="L229" i="230"/>
  <c r="Q229" i="230" s="1"/>
  <c r="R229" i="230" s="1"/>
  <c r="N228" i="230"/>
  <c r="M228" i="230"/>
  <c r="L228" i="230"/>
  <c r="Q228" i="230" s="1"/>
  <c r="R228" i="230" s="1"/>
  <c r="N227" i="230"/>
  <c r="M227" i="230"/>
  <c r="L227" i="230"/>
  <c r="Q227" i="230" s="1"/>
  <c r="R227" i="230" s="1"/>
  <c r="N226" i="230"/>
  <c r="M226" i="230"/>
  <c r="L226" i="230"/>
  <c r="Q226" i="230" s="1"/>
  <c r="R226" i="230" s="1"/>
  <c r="N225" i="230"/>
  <c r="M225" i="230"/>
  <c r="L225" i="230"/>
  <c r="Q225" i="230" s="1"/>
  <c r="R225" i="230" s="1"/>
  <c r="N224" i="230"/>
  <c r="M224" i="230"/>
  <c r="L224" i="230"/>
  <c r="Q224" i="230" s="1"/>
  <c r="R224" i="230" s="1"/>
  <c r="N223" i="230"/>
  <c r="L223" i="230"/>
  <c r="Q223" i="230" s="1"/>
  <c r="R223" i="230" s="1"/>
  <c r="N222" i="230"/>
  <c r="M222" i="230"/>
  <c r="L222" i="230"/>
  <c r="Q222" i="230" s="1"/>
  <c r="R222" i="230" s="1"/>
  <c r="N221" i="230"/>
  <c r="M221" i="230"/>
  <c r="L221" i="230"/>
  <c r="Q221" i="230" s="1"/>
  <c r="R221" i="230" s="1"/>
  <c r="N220" i="230"/>
  <c r="M220" i="230"/>
  <c r="L220" i="230"/>
  <c r="Q220" i="230" s="1"/>
  <c r="R220" i="230" s="1"/>
  <c r="N219" i="230"/>
  <c r="M219" i="230"/>
  <c r="N218" i="230"/>
  <c r="M218" i="230"/>
  <c r="L218" i="230"/>
  <c r="Q218" i="230" s="1"/>
  <c r="R218" i="230" s="1"/>
  <c r="N217" i="230"/>
  <c r="M217" i="230"/>
  <c r="L217" i="230"/>
  <c r="Q217" i="230" s="1"/>
  <c r="R217" i="230" s="1"/>
  <c r="N216" i="230"/>
  <c r="M216" i="230"/>
  <c r="N215" i="230"/>
  <c r="M215" i="230"/>
  <c r="L215" i="230"/>
  <c r="Q215" i="230" s="1"/>
  <c r="R215" i="230" s="1"/>
  <c r="N214" i="230"/>
  <c r="M214" i="230"/>
  <c r="L214" i="230"/>
  <c r="Q214" i="230" s="1"/>
  <c r="R214" i="230" s="1"/>
  <c r="N213" i="230"/>
  <c r="M213" i="230"/>
  <c r="N212" i="230"/>
  <c r="M212" i="230"/>
  <c r="L212" i="230"/>
  <c r="Q212" i="230" s="1"/>
  <c r="R212" i="230" s="1"/>
  <c r="N211" i="230"/>
  <c r="M211" i="230"/>
  <c r="L211" i="230"/>
  <c r="Q211" i="230" s="1"/>
  <c r="R211" i="230" s="1"/>
  <c r="N210" i="230"/>
  <c r="M210" i="230"/>
  <c r="L210" i="230"/>
  <c r="Q210" i="230" s="1"/>
  <c r="R210" i="230" s="1"/>
  <c r="N209" i="230"/>
  <c r="M209" i="230"/>
  <c r="L209" i="230"/>
  <c r="Q209" i="230" s="1"/>
  <c r="R209" i="230" s="1"/>
  <c r="N208" i="230"/>
  <c r="M208" i="230"/>
  <c r="L208" i="230"/>
  <c r="Q208" i="230" s="1"/>
  <c r="R208" i="230" s="1"/>
  <c r="N207" i="230"/>
  <c r="M207" i="230"/>
  <c r="L207" i="230"/>
  <c r="Q207" i="230" s="1"/>
  <c r="R207" i="230" s="1"/>
  <c r="N206" i="230"/>
  <c r="M206" i="230"/>
  <c r="L206" i="230"/>
  <c r="Q206" i="230" s="1"/>
  <c r="R206" i="230" s="1"/>
  <c r="N205" i="230"/>
  <c r="M205" i="230"/>
  <c r="L205" i="230"/>
  <c r="Q205" i="230" s="1"/>
  <c r="R205" i="230" s="1"/>
  <c r="N204" i="230"/>
  <c r="M204" i="230"/>
  <c r="L204" i="230"/>
  <c r="Q204" i="230" s="1"/>
  <c r="R204" i="230" s="1"/>
  <c r="N203" i="230"/>
  <c r="M203" i="230"/>
  <c r="L203" i="230"/>
  <c r="Q203" i="230" s="1"/>
  <c r="R203" i="230" s="1"/>
  <c r="N202" i="230"/>
  <c r="M202" i="230"/>
  <c r="L202" i="230"/>
  <c r="Q202" i="230" s="1"/>
  <c r="R202" i="230" s="1"/>
  <c r="N201" i="230"/>
  <c r="M201" i="230"/>
  <c r="L201" i="230"/>
  <c r="Q201" i="230" s="1"/>
  <c r="R201" i="230" s="1"/>
  <c r="N200" i="230"/>
  <c r="M200" i="230"/>
  <c r="L200" i="230"/>
  <c r="Q200" i="230" s="1"/>
  <c r="R200" i="230" s="1"/>
  <c r="N199" i="230"/>
  <c r="M199" i="230"/>
  <c r="L199" i="230"/>
  <c r="Q199" i="230" s="1"/>
  <c r="R199" i="230" s="1"/>
  <c r="N198" i="230"/>
  <c r="M198" i="230"/>
  <c r="L198" i="230"/>
  <c r="Q198" i="230" s="1"/>
  <c r="R198" i="230" s="1"/>
  <c r="N197" i="230"/>
  <c r="M197" i="230"/>
  <c r="L197" i="230"/>
  <c r="Q197" i="230" s="1"/>
  <c r="R197" i="230" s="1"/>
  <c r="N196" i="230"/>
  <c r="M196" i="230"/>
  <c r="L196" i="230"/>
  <c r="Q196" i="230" s="1"/>
  <c r="R196" i="230" s="1"/>
  <c r="N195" i="230"/>
  <c r="M195" i="230"/>
  <c r="N194" i="230"/>
  <c r="M194" i="230"/>
  <c r="N193" i="230"/>
  <c r="M193" i="230"/>
  <c r="L193" i="230"/>
  <c r="Q193" i="230" s="1"/>
  <c r="R193" i="230" s="1"/>
  <c r="N192" i="230"/>
  <c r="M192" i="230"/>
  <c r="L192" i="230"/>
  <c r="Q192" i="230" s="1"/>
  <c r="R192" i="230" s="1"/>
  <c r="N191" i="230"/>
  <c r="M191" i="230"/>
  <c r="L191" i="230"/>
  <c r="Q191" i="230" s="1"/>
  <c r="R191" i="230" s="1"/>
  <c r="N190" i="230"/>
  <c r="M190" i="230"/>
  <c r="L190" i="230"/>
  <c r="Q190" i="230" s="1"/>
  <c r="R190" i="230" s="1"/>
  <c r="N189" i="230"/>
  <c r="M189" i="230"/>
  <c r="L189" i="230"/>
  <c r="Q189" i="230" s="1"/>
  <c r="R189" i="230" s="1"/>
  <c r="N188" i="230"/>
  <c r="M188" i="230"/>
  <c r="L188" i="230"/>
  <c r="Q188" i="230" s="1"/>
  <c r="R188" i="230" s="1"/>
  <c r="N187" i="230"/>
  <c r="M187" i="230"/>
  <c r="L187" i="230"/>
  <c r="Q187" i="230" s="1"/>
  <c r="R187" i="230" s="1"/>
  <c r="N186" i="230"/>
  <c r="M186" i="230"/>
  <c r="L186" i="230"/>
  <c r="Q186" i="230" s="1"/>
  <c r="R186" i="230" s="1"/>
  <c r="N185" i="230"/>
  <c r="M185" i="230"/>
  <c r="L185" i="230"/>
  <c r="Q185" i="230" s="1"/>
  <c r="R185" i="230" s="1"/>
  <c r="N184" i="230"/>
  <c r="M184" i="230"/>
  <c r="L184" i="230"/>
  <c r="Q184" i="230" s="1"/>
  <c r="R184" i="230" s="1"/>
  <c r="N183" i="230"/>
  <c r="M183" i="230"/>
  <c r="L183" i="230"/>
  <c r="Q183" i="230" s="1"/>
  <c r="R183" i="230" s="1"/>
  <c r="N182" i="230"/>
  <c r="M182" i="230"/>
  <c r="L182" i="230"/>
  <c r="Q182" i="230" s="1"/>
  <c r="R182" i="230" s="1"/>
  <c r="N181" i="230"/>
  <c r="M181" i="230"/>
  <c r="L181" i="230"/>
  <c r="Q181" i="230" s="1"/>
  <c r="R181" i="230" s="1"/>
  <c r="N180" i="230"/>
  <c r="M180" i="230"/>
  <c r="L180" i="230"/>
  <c r="Q180" i="230" s="1"/>
  <c r="R180" i="230" s="1"/>
  <c r="N179" i="230"/>
  <c r="M179" i="230"/>
  <c r="N178" i="230"/>
  <c r="M178" i="230"/>
  <c r="L178" i="230"/>
  <c r="Q178" i="230" s="1"/>
  <c r="R178" i="230" s="1"/>
  <c r="N177" i="230"/>
  <c r="M177" i="230"/>
  <c r="L177" i="230"/>
  <c r="Q177" i="230" s="1"/>
  <c r="R177" i="230" s="1"/>
  <c r="N176" i="230"/>
  <c r="M176" i="230"/>
  <c r="L176" i="230"/>
  <c r="Q176" i="230" s="1"/>
  <c r="R176" i="230" s="1"/>
  <c r="N175" i="230"/>
  <c r="M175" i="230"/>
  <c r="L175" i="230"/>
  <c r="Q175" i="230" s="1"/>
  <c r="R175" i="230" s="1"/>
  <c r="N174" i="230"/>
  <c r="M174" i="230"/>
  <c r="L174" i="230"/>
  <c r="Q174" i="230" s="1"/>
  <c r="R174" i="230" s="1"/>
  <c r="N173" i="230"/>
  <c r="M173" i="230"/>
  <c r="L173" i="230"/>
  <c r="Q173" i="230" s="1"/>
  <c r="R173" i="230" s="1"/>
  <c r="N172" i="230"/>
  <c r="M172" i="230"/>
  <c r="L172" i="230"/>
  <c r="Q172" i="230" s="1"/>
  <c r="R172" i="230" s="1"/>
  <c r="N171" i="230"/>
  <c r="M171" i="230"/>
  <c r="L171" i="230"/>
  <c r="Q171" i="230" s="1"/>
  <c r="R171" i="230" s="1"/>
  <c r="N170" i="230"/>
  <c r="M170" i="230"/>
  <c r="L170" i="230"/>
  <c r="Q170" i="230" s="1"/>
  <c r="R170" i="230" s="1"/>
  <c r="N169" i="230"/>
  <c r="M169" i="230"/>
  <c r="L169" i="230"/>
  <c r="Q169" i="230" s="1"/>
  <c r="R169" i="230" s="1"/>
  <c r="N168" i="230"/>
  <c r="M168" i="230"/>
  <c r="L168" i="230"/>
  <c r="Q168" i="230" s="1"/>
  <c r="R168" i="230" s="1"/>
  <c r="N167" i="230"/>
  <c r="M167" i="230"/>
  <c r="L167" i="230"/>
  <c r="Q167" i="230" s="1"/>
  <c r="R167" i="230" s="1"/>
  <c r="N166" i="230"/>
  <c r="M166" i="230"/>
  <c r="L166" i="230"/>
  <c r="Q166" i="230" s="1"/>
  <c r="R166" i="230" s="1"/>
  <c r="N165" i="230"/>
  <c r="M165" i="230"/>
  <c r="L165" i="230"/>
  <c r="Q165" i="230" s="1"/>
  <c r="R165" i="230" s="1"/>
  <c r="N164" i="230"/>
  <c r="M164" i="230"/>
  <c r="L164" i="230"/>
  <c r="Q164" i="230" s="1"/>
  <c r="R164" i="230" s="1"/>
  <c r="N163" i="230"/>
  <c r="M163" i="230"/>
  <c r="L163" i="230"/>
  <c r="Q163" i="230" s="1"/>
  <c r="R163" i="230" s="1"/>
  <c r="N162" i="230"/>
  <c r="M162" i="230"/>
  <c r="L162" i="230"/>
  <c r="Q162" i="230" s="1"/>
  <c r="R162" i="230" s="1"/>
  <c r="N161" i="230"/>
  <c r="M161" i="230"/>
  <c r="L161" i="230"/>
  <c r="Q161" i="230" s="1"/>
  <c r="R161" i="230" s="1"/>
  <c r="N160" i="230"/>
  <c r="M160" i="230"/>
  <c r="L160" i="230"/>
  <c r="Q160" i="230" s="1"/>
  <c r="R160" i="230" s="1"/>
  <c r="N159" i="230"/>
  <c r="M159" i="230"/>
  <c r="L159" i="230"/>
  <c r="Q159" i="230" s="1"/>
  <c r="R159" i="230" s="1"/>
  <c r="N158" i="230"/>
  <c r="M158" i="230"/>
  <c r="N157" i="230"/>
  <c r="M157" i="230"/>
  <c r="N156" i="230"/>
  <c r="M156" i="230"/>
  <c r="N155" i="230"/>
  <c r="M155" i="230"/>
  <c r="N154" i="230"/>
  <c r="M154" i="230"/>
  <c r="N153" i="230"/>
  <c r="M153" i="230"/>
  <c r="L153" i="230"/>
  <c r="Q153" i="230" s="1"/>
  <c r="R153" i="230" s="1"/>
  <c r="N152" i="230"/>
  <c r="M152" i="230"/>
  <c r="L152" i="230"/>
  <c r="Q152" i="230" s="1"/>
  <c r="R152" i="230" s="1"/>
  <c r="N151" i="230"/>
  <c r="M151" i="230"/>
  <c r="L151" i="230"/>
  <c r="Q151" i="230" s="1"/>
  <c r="R151" i="230" s="1"/>
  <c r="N150" i="230"/>
  <c r="M150" i="230"/>
  <c r="L150" i="230"/>
  <c r="Q150" i="230" s="1"/>
  <c r="R150" i="230" s="1"/>
  <c r="N149" i="230"/>
  <c r="M149" i="230"/>
  <c r="L149" i="230"/>
  <c r="Q149" i="230" s="1"/>
  <c r="R149" i="230" s="1"/>
  <c r="N148" i="230"/>
  <c r="M148" i="230"/>
  <c r="L148" i="230"/>
  <c r="Q148" i="230" s="1"/>
  <c r="R148" i="230" s="1"/>
  <c r="N147" i="230"/>
  <c r="M147" i="230"/>
  <c r="L147" i="230"/>
  <c r="Q147" i="230" s="1"/>
  <c r="R147" i="230" s="1"/>
  <c r="N146" i="230"/>
  <c r="M146" i="230"/>
  <c r="L146" i="230"/>
  <c r="Q146" i="230" s="1"/>
  <c r="R146" i="230" s="1"/>
  <c r="N145" i="230"/>
  <c r="M145" i="230"/>
  <c r="L145" i="230"/>
  <c r="Q145" i="230" s="1"/>
  <c r="R145" i="230" s="1"/>
  <c r="N144" i="230"/>
  <c r="M144" i="230"/>
  <c r="L144" i="230"/>
  <c r="Q144" i="230" s="1"/>
  <c r="R144" i="230" s="1"/>
  <c r="N143" i="230"/>
  <c r="M143" i="230"/>
  <c r="L143" i="230"/>
  <c r="Q143" i="230" s="1"/>
  <c r="R143" i="230" s="1"/>
  <c r="N142" i="230"/>
  <c r="M142" i="230"/>
  <c r="L142" i="230"/>
  <c r="Q142" i="230" s="1"/>
  <c r="R142" i="230" s="1"/>
  <c r="N141" i="230"/>
  <c r="M141" i="230"/>
  <c r="L141" i="230"/>
  <c r="Q141" i="230" s="1"/>
  <c r="R141" i="230" s="1"/>
  <c r="N140" i="230"/>
  <c r="M140" i="230"/>
  <c r="L140" i="230"/>
  <c r="Q140" i="230" s="1"/>
  <c r="R140" i="230" s="1"/>
  <c r="N139" i="230"/>
  <c r="M139" i="230"/>
  <c r="L139" i="230"/>
  <c r="Q139" i="230" s="1"/>
  <c r="R139" i="230" s="1"/>
  <c r="N138" i="230"/>
  <c r="M138" i="230"/>
  <c r="L138" i="230"/>
  <c r="Q138" i="230" s="1"/>
  <c r="R138" i="230" s="1"/>
  <c r="N137" i="230"/>
  <c r="M137" i="230"/>
  <c r="L137" i="230"/>
  <c r="Q137" i="230" s="1"/>
  <c r="R137" i="230" s="1"/>
  <c r="N136" i="230"/>
  <c r="M136" i="230"/>
  <c r="L136" i="230"/>
  <c r="Q136" i="230" s="1"/>
  <c r="R136" i="230" s="1"/>
  <c r="N135" i="230"/>
  <c r="M135" i="230"/>
  <c r="L135" i="230"/>
  <c r="Q135" i="230" s="1"/>
  <c r="R135" i="230" s="1"/>
  <c r="N134" i="230"/>
  <c r="M134" i="230"/>
  <c r="L134" i="230"/>
  <c r="Q134" i="230" s="1"/>
  <c r="R134" i="230" s="1"/>
  <c r="N133" i="230"/>
  <c r="M133" i="230"/>
  <c r="L133" i="230"/>
  <c r="Q133" i="230" s="1"/>
  <c r="R133" i="230" s="1"/>
  <c r="N132" i="230"/>
  <c r="M132" i="230"/>
  <c r="L132" i="230"/>
  <c r="Q132" i="230" s="1"/>
  <c r="R132" i="230" s="1"/>
  <c r="N131" i="230"/>
  <c r="M131" i="230"/>
  <c r="L131" i="230"/>
  <c r="Q131" i="230" s="1"/>
  <c r="R131" i="230" s="1"/>
  <c r="N130" i="230"/>
  <c r="M130" i="230"/>
  <c r="L130" i="230"/>
  <c r="Q130" i="230" s="1"/>
  <c r="R130" i="230" s="1"/>
  <c r="N129" i="230"/>
  <c r="M129" i="230"/>
  <c r="L129" i="230"/>
  <c r="Q129" i="230" s="1"/>
  <c r="R129" i="230" s="1"/>
  <c r="N128" i="230"/>
  <c r="M128" i="230"/>
  <c r="L128" i="230"/>
  <c r="Q128" i="230" s="1"/>
  <c r="R128" i="230" s="1"/>
  <c r="N127" i="230"/>
  <c r="M127" i="230"/>
  <c r="L127" i="230"/>
  <c r="Q127" i="230" s="1"/>
  <c r="R127" i="230" s="1"/>
  <c r="N126" i="230"/>
  <c r="M126" i="230"/>
  <c r="L126" i="230"/>
  <c r="Q126" i="230" s="1"/>
  <c r="R126" i="230" s="1"/>
  <c r="N125" i="230"/>
  <c r="M125" i="230"/>
  <c r="L125" i="230"/>
  <c r="Q125" i="230" s="1"/>
  <c r="R125" i="230" s="1"/>
  <c r="N124" i="230"/>
  <c r="M124" i="230"/>
  <c r="L124" i="230"/>
  <c r="Q124" i="230" s="1"/>
  <c r="R124" i="230" s="1"/>
  <c r="N123" i="230"/>
  <c r="N122" i="230"/>
  <c r="M122" i="230"/>
  <c r="L122" i="230"/>
  <c r="Q122" i="230" s="1"/>
  <c r="R122" i="230" s="1"/>
  <c r="N121" i="230"/>
  <c r="M121" i="230"/>
  <c r="L121" i="230"/>
  <c r="Q121" i="230" s="1"/>
  <c r="R121" i="230" s="1"/>
  <c r="N120" i="230"/>
  <c r="M120" i="230"/>
  <c r="L120" i="230"/>
  <c r="Q120" i="230" s="1"/>
  <c r="R120" i="230" s="1"/>
  <c r="N119" i="230"/>
  <c r="M119" i="230"/>
  <c r="L119" i="230"/>
  <c r="Q119" i="230" s="1"/>
  <c r="R119" i="230" s="1"/>
  <c r="N118" i="230"/>
  <c r="M118" i="230"/>
  <c r="L118" i="230"/>
  <c r="Q118" i="230" s="1"/>
  <c r="R118" i="230" s="1"/>
  <c r="N117" i="230"/>
  <c r="M117" i="230"/>
  <c r="L117" i="230"/>
  <c r="Q117" i="230" s="1"/>
  <c r="R117" i="230" s="1"/>
  <c r="N116" i="230"/>
  <c r="M116" i="230"/>
  <c r="L116" i="230"/>
  <c r="Q116" i="230" s="1"/>
  <c r="R116" i="230" s="1"/>
  <c r="N115" i="230"/>
  <c r="M115" i="230"/>
  <c r="L115" i="230"/>
  <c r="Q115" i="230" s="1"/>
  <c r="R115" i="230" s="1"/>
  <c r="M114" i="230"/>
  <c r="L114" i="230"/>
  <c r="Q114" i="230" s="1"/>
  <c r="R114" i="230" s="1"/>
  <c r="N113" i="230"/>
  <c r="M113" i="230"/>
  <c r="L113" i="230"/>
  <c r="Q113" i="230" s="1"/>
  <c r="R113" i="230" s="1"/>
  <c r="N112" i="230"/>
  <c r="M112" i="230"/>
  <c r="L112" i="230"/>
  <c r="Q112" i="230" s="1"/>
  <c r="R112" i="230" s="1"/>
  <c r="N111" i="230"/>
  <c r="M111" i="230"/>
  <c r="L111" i="230"/>
  <c r="Q111" i="230" s="1"/>
  <c r="R111" i="230" s="1"/>
  <c r="N110" i="230"/>
  <c r="M110" i="230"/>
  <c r="L110" i="230"/>
  <c r="Q110" i="230" s="1"/>
  <c r="R110" i="230" s="1"/>
  <c r="N109" i="230"/>
  <c r="M109" i="230"/>
  <c r="L109" i="230"/>
  <c r="Q109" i="230" s="1"/>
  <c r="R109" i="230" s="1"/>
  <c r="N108" i="230"/>
  <c r="M108" i="230"/>
  <c r="L108" i="230"/>
  <c r="Q108" i="230" s="1"/>
  <c r="R108" i="230" s="1"/>
  <c r="N107" i="230"/>
  <c r="M107" i="230"/>
  <c r="L107" i="230"/>
  <c r="Q107" i="230" s="1"/>
  <c r="R107" i="230" s="1"/>
  <c r="N106" i="230"/>
  <c r="M106" i="230"/>
  <c r="L106" i="230"/>
  <c r="Q106" i="230" s="1"/>
  <c r="R106" i="230" s="1"/>
  <c r="N105" i="230"/>
  <c r="M105" i="230"/>
  <c r="L105" i="230"/>
  <c r="Q105" i="230" s="1"/>
  <c r="R105" i="230" s="1"/>
  <c r="N104" i="230"/>
  <c r="M104" i="230"/>
  <c r="L104" i="230"/>
  <c r="Q104" i="230" s="1"/>
  <c r="R104" i="230" s="1"/>
  <c r="N103" i="230"/>
  <c r="M103" i="230"/>
  <c r="L103" i="230"/>
  <c r="Q103" i="230" s="1"/>
  <c r="R103" i="230" s="1"/>
  <c r="N102" i="230"/>
  <c r="N101" i="230"/>
  <c r="M101" i="230"/>
  <c r="L101" i="230"/>
  <c r="Q101" i="230" s="1"/>
  <c r="R101" i="230" s="1"/>
  <c r="N100" i="230"/>
  <c r="M100" i="230"/>
  <c r="L100" i="230"/>
  <c r="Q100" i="230" s="1"/>
  <c r="R100" i="230" s="1"/>
  <c r="N99" i="230"/>
  <c r="M99" i="230"/>
  <c r="L99" i="230"/>
  <c r="Q99" i="230" s="1"/>
  <c r="R99" i="230" s="1"/>
  <c r="N98" i="230"/>
  <c r="M98" i="230"/>
  <c r="L98" i="230"/>
  <c r="Q98" i="230" s="1"/>
  <c r="R98" i="230" s="1"/>
  <c r="N97" i="230"/>
  <c r="M97" i="230"/>
  <c r="N96" i="230"/>
  <c r="M96" i="230"/>
  <c r="N95" i="230"/>
  <c r="M95" i="230"/>
  <c r="L95" i="230"/>
  <c r="Q95" i="230" s="1"/>
  <c r="R95" i="230" s="1"/>
  <c r="N94" i="230"/>
  <c r="M94" i="230"/>
  <c r="L94" i="230"/>
  <c r="Q94" i="230" s="1"/>
  <c r="R94" i="230" s="1"/>
  <c r="N93" i="230"/>
  <c r="M93" i="230"/>
  <c r="L93" i="230"/>
  <c r="Q93" i="230" s="1"/>
  <c r="R93" i="230" s="1"/>
  <c r="N92" i="230"/>
  <c r="M92" i="230"/>
  <c r="N91" i="230"/>
  <c r="M91" i="230"/>
  <c r="L91" i="230"/>
  <c r="Q91" i="230" s="1"/>
  <c r="R91" i="230" s="1"/>
  <c r="N90" i="230"/>
  <c r="M90" i="230"/>
  <c r="L90" i="230"/>
  <c r="Q90" i="230" s="1"/>
  <c r="R90" i="230" s="1"/>
  <c r="N89" i="230"/>
  <c r="M89" i="230"/>
  <c r="L89" i="230"/>
  <c r="Q89" i="230" s="1"/>
  <c r="R89" i="230" s="1"/>
  <c r="N88" i="230"/>
  <c r="M88" i="230"/>
  <c r="L88" i="230"/>
  <c r="Q88" i="230" s="1"/>
  <c r="R88" i="230" s="1"/>
  <c r="N87" i="230"/>
  <c r="M87" i="230"/>
  <c r="L87" i="230"/>
  <c r="Q87" i="230" s="1"/>
  <c r="R87" i="230" s="1"/>
  <c r="N86" i="230"/>
  <c r="M86" i="230"/>
  <c r="L86" i="230"/>
  <c r="Q86" i="230" s="1"/>
  <c r="R86" i="230" s="1"/>
  <c r="N85" i="230"/>
  <c r="M85" i="230"/>
  <c r="L85" i="230"/>
  <c r="Q85" i="230" s="1"/>
  <c r="R85" i="230" s="1"/>
  <c r="N84" i="230"/>
  <c r="M84" i="230"/>
  <c r="L84" i="230"/>
  <c r="Q84" i="230" s="1"/>
  <c r="R84" i="230" s="1"/>
  <c r="N83" i="230"/>
  <c r="M83" i="230"/>
  <c r="L83" i="230"/>
  <c r="Q83" i="230" s="1"/>
  <c r="R83" i="230" s="1"/>
  <c r="N82" i="230"/>
  <c r="M82" i="230"/>
  <c r="L82" i="230"/>
  <c r="Q82" i="230" s="1"/>
  <c r="R82" i="230" s="1"/>
  <c r="N81" i="230"/>
  <c r="M81" i="230"/>
  <c r="L81" i="230"/>
  <c r="Q81" i="230" s="1"/>
  <c r="R81" i="230" s="1"/>
  <c r="N80" i="230"/>
  <c r="M80" i="230"/>
  <c r="L80" i="230"/>
  <c r="Q80" i="230" s="1"/>
  <c r="R80" i="230" s="1"/>
  <c r="N79" i="230"/>
  <c r="M79" i="230"/>
  <c r="L79" i="230"/>
  <c r="Q79" i="230" s="1"/>
  <c r="R79" i="230" s="1"/>
  <c r="N78" i="230"/>
  <c r="M78" i="230"/>
  <c r="L78" i="230"/>
  <c r="Q78" i="230" s="1"/>
  <c r="R78" i="230" s="1"/>
  <c r="N77" i="230"/>
  <c r="M77" i="230"/>
  <c r="L77" i="230"/>
  <c r="Q77" i="230" s="1"/>
  <c r="R77" i="230" s="1"/>
  <c r="N76" i="230"/>
  <c r="M76" i="230"/>
  <c r="L76" i="230"/>
  <c r="Q76" i="230" s="1"/>
  <c r="R76" i="230" s="1"/>
  <c r="N75" i="230"/>
  <c r="M75" i="230"/>
  <c r="L75" i="230"/>
  <c r="Q75" i="230" s="1"/>
  <c r="R75" i="230" s="1"/>
  <c r="N74" i="230"/>
  <c r="M74" i="230"/>
  <c r="L74" i="230"/>
  <c r="Q74" i="230" s="1"/>
  <c r="R74" i="230" s="1"/>
  <c r="N73" i="230"/>
  <c r="M73" i="230"/>
  <c r="L73" i="230"/>
  <c r="Q73" i="230" s="1"/>
  <c r="R73" i="230" s="1"/>
  <c r="M72" i="230"/>
  <c r="L72" i="230"/>
  <c r="Q72" i="230" s="1"/>
  <c r="R72" i="230" s="1"/>
  <c r="N71" i="230"/>
  <c r="M71" i="230"/>
  <c r="L71" i="230"/>
  <c r="Q71" i="230" s="1"/>
  <c r="R71" i="230" s="1"/>
  <c r="N70" i="230"/>
  <c r="M70" i="230"/>
  <c r="L70" i="230"/>
  <c r="Q70" i="230" s="1"/>
  <c r="R70" i="230" s="1"/>
  <c r="N69" i="230"/>
  <c r="M69" i="230"/>
  <c r="L69" i="230"/>
  <c r="Q69" i="230" s="1"/>
  <c r="R69" i="230" s="1"/>
  <c r="N68" i="230"/>
  <c r="M68" i="230"/>
  <c r="L68" i="230"/>
  <c r="Q68" i="230" s="1"/>
  <c r="R68" i="230" s="1"/>
  <c r="N67" i="230"/>
  <c r="M67" i="230"/>
  <c r="L67" i="230"/>
  <c r="Q67" i="230" s="1"/>
  <c r="R67" i="230" s="1"/>
  <c r="N66" i="230"/>
  <c r="M66" i="230"/>
  <c r="L66" i="230"/>
  <c r="Q66" i="230" s="1"/>
  <c r="R66" i="230" s="1"/>
  <c r="N65" i="230"/>
  <c r="M65" i="230"/>
  <c r="L65" i="230"/>
  <c r="Q65" i="230" s="1"/>
  <c r="R65" i="230" s="1"/>
  <c r="N64" i="230"/>
  <c r="M64" i="230"/>
  <c r="L64" i="230"/>
  <c r="Q64" i="230" s="1"/>
  <c r="R64" i="230" s="1"/>
  <c r="N63" i="230"/>
  <c r="M63" i="230"/>
  <c r="L63" i="230"/>
  <c r="Q63" i="230" s="1"/>
  <c r="R63" i="230" s="1"/>
  <c r="N62" i="230"/>
  <c r="M62" i="230"/>
  <c r="N61" i="230"/>
  <c r="M61" i="230"/>
  <c r="L61" i="230"/>
  <c r="Q61" i="230" s="1"/>
  <c r="R61" i="230" s="1"/>
  <c r="N60" i="230"/>
  <c r="M60" i="230"/>
  <c r="L60" i="230"/>
  <c r="Q60" i="230" s="1"/>
  <c r="R60" i="230" s="1"/>
  <c r="N59" i="230"/>
  <c r="M59" i="230"/>
  <c r="L59" i="230"/>
  <c r="Q59" i="230" s="1"/>
  <c r="R59" i="230" s="1"/>
  <c r="N58" i="230"/>
  <c r="M58" i="230"/>
  <c r="N57" i="230"/>
  <c r="M57" i="230"/>
  <c r="L57" i="230"/>
  <c r="Q57" i="230" s="1"/>
  <c r="R57" i="230" s="1"/>
  <c r="N56" i="230"/>
  <c r="M56" i="230"/>
  <c r="L56" i="230"/>
  <c r="Q56" i="230" s="1"/>
  <c r="R56" i="230" s="1"/>
  <c r="N55" i="230"/>
  <c r="M55" i="230"/>
  <c r="L55" i="230"/>
  <c r="Q55" i="230" s="1"/>
  <c r="R55" i="230" s="1"/>
  <c r="N54" i="230"/>
  <c r="M54" i="230"/>
  <c r="L54" i="230"/>
  <c r="Q54" i="230" s="1"/>
  <c r="R54" i="230" s="1"/>
  <c r="N53" i="230"/>
  <c r="M53" i="230"/>
  <c r="L53" i="230"/>
  <c r="Q53" i="230" s="1"/>
  <c r="R53" i="230" s="1"/>
  <c r="N52" i="230"/>
  <c r="M52" i="230"/>
  <c r="L52" i="230"/>
  <c r="Q52" i="230" s="1"/>
  <c r="R52" i="230" s="1"/>
  <c r="N51" i="230"/>
  <c r="M51" i="230"/>
  <c r="L51" i="230"/>
  <c r="Q51" i="230" s="1"/>
  <c r="R51" i="230" s="1"/>
  <c r="N50" i="230"/>
  <c r="M50" i="230"/>
  <c r="L50" i="230"/>
  <c r="Q50" i="230" s="1"/>
  <c r="R50" i="230" s="1"/>
  <c r="N49" i="230"/>
  <c r="M49" i="230"/>
  <c r="L49" i="230"/>
  <c r="Q49" i="230" s="1"/>
  <c r="R49" i="230" s="1"/>
  <c r="N48" i="230"/>
  <c r="M48" i="230"/>
  <c r="L48" i="230"/>
  <c r="Q48" i="230" s="1"/>
  <c r="R48" i="230" s="1"/>
  <c r="N47" i="230"/>
  <c r="M47" i="230"/>
  <c r="L47" i="230"/>
  <c r="Q47" i="230" s="1"/>
  <c r="R47" i="230" s="1"/>
  <c r="N46" i="230"/>
  <c r="M46" i="230"/>
  <c r="L46" i="230"/>
  <c r="Q46" i="230" s="1"/>
  <c r="R46" i="230" s="1"/>
  <c r="N45" i="230"/>
  <c r="M45" i="230"/>
  <c r="L45" i="230"/>
  <c r="Q45" i="230" s="1"/>
  <c r="R45" i="230" s="1"/>
  <c r="N44" i="230"/>
  <c r="M44" i="230"/>
  <c r="N43" i="230"/>
  <c r="M43" i="230"/>
  <c r="N42" i="230"/>
  <c r="M42" i="230"/>
  <c r="N41" i="230"/>
  <c r="M41" i="230"/>
  <c r="N40" i="230"/>
  <c r="M40" i="230"/>
  <c r="L40" i="230"/>
  <c r="Q40" i="230" s="1"/>
  <c r="R40" i="230" s="1"/>
  <c r="N39" i="230"/>
  <c r="M39" i="230"/>
  <c r="L39" i="230"/>
  <c r="Q39" i="230" s="1"/>
  <c r="R39" i="230" s="1"/>
  <c r="N38" i="230"/>
  <c r="M38" i="230"/>
  <c r="L38" i="230"/>
  <c r="Q38" i="230" s="1"/>
  <c r="R38" i="230" s="1"/>
  <c r="N37" i="230"/>
  <c r="M37" i="230"/>
  <c r="L37" i="230"/>
  <c r="Q37" i="230" s="1"/>
  <c r="R37" i="230" s="1"/>
  <c r="N36" i="230"/>
  <c r="M36" i="230"/>
  <c r="L36" i="230"/>
  <c r="Q36" i="230" s="1"/>
  <c r="R36" i="230" s="1"/>
  <c r="N35" i="230"/>
  <c r="M35" i="230"/>
  <c r="L35" i="230"/>
  <c r="Q35" i="230" s="1"/>
  <c r="R35" i="230" s="1"/>
  <c r="N34" i="230"/>
  <c r="M34" i="230"/>
  <c r="L34" i="230"/>
  <c r="Q34" i="230" s="1"/>
  <c r="R34" i="230" s="1"/>
  <c r="N33" i="230"/>
  <c r="M33" i="230"/>
  <c r="L33" i="230"/>
  <c r="Q33" i="230" s="1"/>
  <c r="R33" i="230" s="1"/>
  <c r="N32" i="230"/>
  <c r="M32" i="230"/>
  <c r="L32" i="230"/>
  <c r="Q32" i="230" s="1"/>
  <c r="R32" i="230" s="1"/>
  <c r="N31" i="230"/>
  <c r="M31" i="230"/>
  <c r="L31" i="230"/>
  <c r="Q31" i="230" s="1"/>
  <c r="R31" i="230" s="1"/>
  <c r="N30" i="230"/>
  <c r="M30" i="230"/>
  <c r="L30" i="230"/>
  <c r="Q30" i="230" s="1"/>
  <c r="R30" i="230" s="1"/>
  <c r="N29" i="230"/>
  <c r="M29" i="230"/>
  <c r="L29" i="230"/>
  <c r="Q29" i="230" s="1"/>
  <c r="R29" i="230" s="1"/>
  <c r="N28" i="230"/>
  <c r="M28" i="230"/>
  <c r="L28" i="230"/>
  <c r="Q28" i="230" s="1"/>
  <c r="R28" i="230" s="1"/>
  <c r="N27" i="230"/>
  <c r="M27" i="230"/>
  <c r="L27" i="230"/>
  <c r="Q27" i="230" s="1"/>
  <c r="R27" i="230" s="1"/>
  <c r="N26" i="230"/>
  <c r="M26" i="230"/>
  <c r="N25" i="230"/>
  <c r="M25" i="230"/>
  <c r="L25" i="230"/>
  <c r="Q25" i="230" s="1"/>
  <c r="R25" i="230" s="1"/>
  <c r="N24" i="230"/>
  <c r="M24" i="230"/>
  <c r="L24" i="230"/>
  <c r="Q24" i="230" s="1"/>
  <c r="R24" i="230" s="1"/>
  <c r="N23" i="230"/>
  <c r="M23" i="230"/>
  <c r="L23" i="230"/>
  <c r="Q23" i="230" s="1"/>
  <c r="N22" i="230"/>
  <c r="M22" i="230"/>
  <c r="L22" i="230"/>
  <c r="Q22" i="230" s="1"/>
  <c r="N21" i="230"/>
  <c r="M21" i="230"/>
  <c r="L21" i="230"/>
  <c r="Q21" i="230" s="1"/>
  <c r="N20" i="230"/>
  <c r="M20" i="230"/>
  <c r="L20" i="230"/>
  <c r="Q20" i="230" s="1"/>
  <c r="N19" i="230"/>
  <c r="M19" i="230"/>
  <c r="L19" i="230"/>
  <c r="Q19" i="230" s="1"/>
  <c r="M18" i="230"/>
  <c r="L18" i="230"/>
  <c r="Q18" i="230" s="1"/>
  <c r="N17" i="230"/>
  <c r="M17" i="230"/>
  <c r="L17" i="230"/>
  <c r="Q17" i="230" s="1"/>
  <c r="N16" i="230"/>
  <c r="M16" i="230"/>
  <c r="L16" i="230"/>
  <c r="Q16" i="230" s="1"/>
  <c r="N15" i="230"/>
  <c r="M15" i="230"/>
  <c r="L15" i="230"/>
  <c r="Q15" i="230" s="1"/>
  <c r="N14" i="230"/>
  <c r="M14" i="230"/>
  <c r="L14" i="230"/>
  <c r="Q14" i="230" s="1"/>
  <c r="N13" i="230"/>
  <c r="M13" i="230"/>
  <c r="L13" i="230"/>
  <c r="Q13" i="230" s="1"/>
  <c r="J12" i="230"/>
  <c r="N12" i="230" s="1"/>
  <c r="I12" i="230"/>
  <c r="M12" i="230" s="1"/>
  <c r="H12" i="230"/>
  <c r="L12" i="230" s="1"/>
  <c r="Q12" i="230" s="1"/>
  <c r="R12" i="230" s="1"/>
  <c r="G3" i="201"/>
  <c r="F3" i="201"/>
  <c r="M2124" i="174"/>
  <c r="H7" i="201" l="1"/>
  <c r="H31" i="201"/>
  <c r="H55" i="201"/>
  <c r="H82" i="201"/>
  <c r="H109" i="201"/>
  <c r="H139" i="201"/>
  <c r="H166" i="201"/>
  <c r="H193" i="201"/>
  <c r="H214" i="201"/>
  <c r="H20" i="201"/>
  <c r="H12" i="201"/>
  <c r="H21" i="201"/>
  <c r="H33" i="201"/>
  <c r="H45" i="201"/>
  <c r="H60" i="201"/>
  <c r="H69" i="201"/>
  <c r="H78" i="201"/>
  <c r="H90" i="201"/>
  <c r="H102" i="201"/>
  <c r="H114" i="201"/>
  <c r="H129" i="201"/>
  <c r="H141" i="201"/>
  <c r="H153" i="201"/>
  <c r="H165" i="201"/>
  <c r="H177" i="201"/>
  <c r="H189" i="201"/>
  <c r="H201" i="201"/>
  <c r="H210" i="201"/>
  <c r="H222" i="201"/>
  <c r="H234" i="201"/>
  <c r="H246" i="201"/>
  <c r="H258" i="201"/>
  <c r="H270" i="201"/>
  <c r="H282" i="201"/>
  <c r="H294" i="201"/>
  <c r="H306" i="201"/>
  <c r="H480" i="201"/>
  <c r="H483" i="201"/>
  <c r="H486" i="201"/>
  <c r="H489" i="201"/>
  <c r="H492" i="201"/>
  <c r="H495" i="201"/>
  <c r="H16" i="201"/>
  <c r="H40" i="201"/>
  <c r="H61" i="201"/>
  <c r="H88" i="201"/>
  <c r="H115" i="201"/>
  <c r="H142" i="201"/>
  <c r="H169" i="201"/>
  <c r="H196" i="201"/>
  <c r="H205" i="201"/>
  <c r="H220" i="201"/>
  <c r="H241" i="201"/>
  <c r="H247" i="201"/>
  <c r="H250" i="201"/>
  <c r="H256" i="201"/>
  <c r="H262" i="201"/>
  <c r="H268" i="201"/>
  <c r="H274" i="201"/>
  <c r="H280" i="201"/>
  <c r="H286" i="201"/>
  <c r="H292" i="201"/>
  <c r="H298" i="201"/>
  <c r="H304" i="201"/>
  <c r="H310" i="201"/>
  <c r="H316" i="201"/>
  <c r="H322" i="201"/>
  <c r="H328" i="201"/>
  <c r="H334" i="201"/>
  <c r="H340" i="201"/>
  <c r="H346" i="201"/>
  <c r="H352" i="201"/>
  <c r="H358" i="201"/>
  <c r="H364" i="201"/>
  <c r="H370" i="201"/>
  <c r="H376" i="201"/>
  <c r="H382" i="201"/>
  <c r="H388" i="201"/>
  <c r="H394" i="201"/>
  <c r="H400" i="201"/>
  <c r="H406" i="201"/>
  <c r="H412" i="201"/>
  <c r="H418" i="201"/>
  <c r="H424" i="201"/>
  <c r="H430" i="201"/>
  <c r="H436" i="201"/>
  <c r="H442" i="201"/>
  <c r="H448" i="201"/>
  <c r="H454" i="201"/>
  <c r="H460" i="201"/>
  <c r="H466" i="201"/>
  <c r="H472" i="201"/>
  <c r="H478" i="201"/>
  <c r="H484" i="201"/>
  <c r="H490" i="201"/>
  <c r="H496" i="201"/>
  <c r="H4" i="201"/>
  <c r="K4" i="201" s="1"/>
  <c r="H28" i="201"/>
  <c r="H49" i="201"/>
  <c r="H73" i="201"/>
  <c r="H100" i="201"/>
  <c r="H127" i="201"/>
  <c r="H157" i="201"/>
  <c r="H181" i="201"/>
  <c r="H202" i="201"/>
  <c r="H217" i="201"/>
  <c r="H238" i="201"/>
  <c r="H244" i="201"/>
  <c r="H253" i="201"/>
  <c r="H259" i="201"/>
  <c r="H265" i="201"/>
  <c r="H271" i="201"/>
  <c r="H277" i="201"/>
  <c r="H283" i="201"/>
  <c r="H289" i="201"/>
  <c r="H295" i="201"/>
  <c r="H301" i="201"/>
  <c r="H307" i="201"/>
  <c r="H313" i="201"/>
  <c r="H319" i="201"/>
  <c r="H325" i="201"/>
  <c r="H331" i="201"/>
  <c r="H337" i="201"/>
  <c r="H343" i="201"/>
  <c r="H349" i="201"/>
  <c r="H355" i="201"/>
  <c r="H361" i="201"/>
  <c r="H367" i="201"/>
  <c r="H373" i="201"/>
  <c r="H379" i="201"/>
  <c r="H385" i="201"/>
  <c r="H391" i="201"/>
  <c r="H397" i="201"/>
  <c r="H403" i="201"/>
  <c r="H409" i="201"/>
  <c r="H415" i="201"/>
  <c r="H421" i="201"/>
  <c r="H427" i="201"/>
  <c r="H433" i="201"/>
  <c r="H439" i="201"/>
  <c r="H445" i="201"/>
  <c r="H451" i="201"/>
  <c r="H457" i="201"/>
  <c r="H463" i="201"/>
  <c r="H469" i="201"/>
  <c r="H475" i="201"/>
  <c r="H481" i="201"/>
  <c r="H487" i="201"/>
  <c r="H493" i="201"/>
  <c r="H499" i="201"/>
  <c r="H25" i="201"/>
  <c r="H52" i="201"/>
  <c r="H79" i="201"/>
  <c r="H106" i="201"/>
  <c r="H133" i="201"/>
  <c r="H160" i="201"/>
  <c r="H184" i="201"/>
  <c r="H223" i="201"/>
  <c r="H5" i="201"/>
  <c r="K5" i="201" s="1"/>
  <c r="H26" i="201"/>
  <c r="H35" i="201"/>
  <c r="H50" i="201"/>
  <c r="H62" i="201"/>
  <c r="H74" i="201"/>
  <c r="H86" i="201"/>
  <c r="H98" i="201"/>
  <c r="H110" i="201"/>
  <c r="H122" i="201"/>
  <c r="H134" i="201"/>
  <c r="H143" i="201"/>
  <c r="H155" i="201"/>
  <c r="H167" i="201"/>
  <c r="H176" i="201"/>
  <c r="H188" i="201"/>
  <c r="H200" i="201"/>
  <c r="H212" i="201"/>
  <c r="H224" i="201"/>
  <c r="H236" i="201"/>
  <c r="H248" i="201"/>
  <c r="H260" i="201"/>
  <c r="H272" i="201"/>
  <c r="H284" i="201"/>
  <c r="H296" i="201"/>
  <c r="H308" i="201"/>
  <c r="H317" i="201"/>
  <c r="H326" i="201"/>
  <c r="H335" i="201"/>
  <c r="H347" i="201"/>
  <c r="H359" i="201"/>
  <c r="H368" i="201"/>
  <c r="H380" i="201"/>
  <c r="H389" i="201"/>
  <c r="H398" i="201"/>
  <c r="H407" i="201"/>
  <c r="H416" i="201"/>
  <c r="H425" i="201"/>
  <c r="H431" i="201"/>
  <c r="H437" i="201"/>
  <c r="H446" i="201"/>
  <c r="H449" i="201"/>
  <c r="H455" i="201"/>
  <c r="H461" i="201"/>
  <c r="H485" i="201"/>
  <c r="H488" i="201"/>
  <c r="H491" i="201"/>
  <c r="H494" i="201"/>
  <c r="H497" i="201"/>
  <c r="H500" i="201"/>
  <c r="H76" i="201"/>
  <c r="H103" i="201"/>
  <c r="H130" i="201"/>
  <c r="H154" i="201"/>
  <c r="H187" i="201"/>
  <c r="H226" i="201"/>
  <c r="H23" i="201"/>
  <c r="H38" i="201"/>
  <c r="H47" i="201"/>
  <c r="H59" i="201"/>
  <c r="H71" i="201"/>
  <c r="H83" i="201"/>
  <c r="H95" i="201"/>
  <c r="H107" i="201"/>
  <c r="H119" i="201"/>
  <c r="H128" i="201"/>
  <c r="H140" i="201"/>
  <c r="H152" i="201"/>
  <c r="H164" i="201"/>
  <c r="H179" i="201"/>
  <c r="H191" i="201"/>
  <c r="H203" i="201"/>
  <c r="H215" i="201"/>
  <c r="H227" i="201"/>
  <c r="H239" i="201"/>
  <c r="H251" i="201"/>
  <c r="H263" i="201"/>
  <c r="H275" i="201"/>
  <c r="H287" i="201"/>
  <c r="H299" i="201"/>
  <c r="H311" i="201"/>
  <c r="H344" i="201"/>
  <c r="H356" i="201"/>
  <c r="H365" i="201"/>
  <c r="H377" i="201"/>
  <c r="H386" i="201"/>
  <c r="H395" i="201"/>
  <c r="H404" i="201"/>
  <c r="H413" i="201"/>
  <c r="H422" i="201"/>
  <c r="H428" i="201"/>
  <c r="H434" i="201"/>
  <c r="H443" i="201"/>
  <c r="H452" i="201"/>
  <c r="H458" i="201"/>
  <c r="H464" i="201"/>
  <c r="H467" i="201"/>
  <c r="H470" i="201"/>
  <c r="H473" i="201"/>
  <c r="H13" i="201"/>
  <c r="H37" i="201"/>
  <c r="H64" i="201"/>
  <c r="H91" i="201"/>
  <c r="H121" i="201"/>
  <c r="H148" i="201"/>
  <c r="H178" i="201"/>
  <c r="H229" i="201"/>
  <c r="H8" i="201"/>
  <c r="H29" i="201"/>
  <c r="H41" i="201"/>
  <c r="H53" i="201"/>
  <c r="H65" i="201"/>
  <c r="H80" i="201"/>
  <c r="H92" i="201"/>
  <c r="H104" i="201"/>
  <c r="H116" i="201"/>
  <c r="H131" i="201"/>
  <c r="H146" i="201"/>
  <c r="H158" i="201"/>
  <c r="H170" i="201"/>
  <c r="H182" i="201"/>
  <c r="H194" i="201"/>
  <c r="H206" i="201"/>
  <c r="H218" i="201"/>
  <c r="H230" i="201"/>
  <c r="H242" i="201"/>
  <c r="H254" i="201"/>
  <c r="H266" i="201"/>
  <c r="H281" i="201"/>
  <c r="H293" i="201"/>
  <c r="H305" i="201"/>
  <c r="H320" i="201"/>
  <c r="H329" i="201"/>
  <c r="H338" i="201"/>
  <c r="H350" i="201"/>
  <c r="H362" i="201"/>
  <c r="H374" i="201"/>
  <c r="H383" i="201"/>
  <c r="H392" i="201"/>
  <c r="H401" i="201"/>
  <c r="H410" i="201"/>
  <c r="H419" i="201"/>
  <c r="H440" i="201"/>
  <c r="H22" i="201"/>
  <c r="H46" i="201"/>
  <c r="H70" i="201"/>
  <c r="H97" i="201"/>
  <c r="H124" i="201"/>
  <c r="H151" i="201"/>
  <c r="H175" i="201"/>
  <c r="H199" i="201"/>
  <c r="H235" i="201"/>
  <c r="H14" i="201"/>
  <c r="H32" i="201"/>
  <c r="H44" i="201"/>
  <c r="H56" i="201"/>
  <c r="H68" i="201"/>
  <c r="H77" i="201"/>
  <c r="H89" i="201"/>
  <c r="H101" i="201"/>
  <c r="H113" i="201"/>
  <c r="H125" i="201"/>
  <c r="H137" i="201"/>
  <c r="H149" i="201"/>
  <c r="H161" i="201"/>
  <c r="H173" i="201"/>
  <c r="H185" i="201"/>
  <c r="H197" i="201"/>
  <c r="H209" i="201"/>
  <c r="H221" i="201"/>
  <c r="H233" i="201"/>
  <c r="H245" i="201"/>
  <c r="H257" i="201"/>
  <c r="H269" i="201"/>
  <c r="H278" i="201"/>
  <c r="H290" i="201"/>
  <c r="H302" i="201"/>
  <c r="H314" i="201"/>
  <c r="H323" i="201"/>
  <c r="H332" i="201"/>
  <c r="H341" i="201"/>
  <c r="H353" i="201"/>
  <c r="H371" i="201"/>
  <c r="H476" i="201"/>
  <c r="H479" i="201"/>
  <c r="H482" i="201"/>
  <c r="H232" i="201"/>
  <c r="H15" i="201"/>
  <c r="H27" i="201"/>
  <c r="H39" i="201"/>
  <c r="H54" i="201"/>
  <c r="H66" i="201"/>
  <c r="H84" i="201"/>
  <c r="H96" i="201"/>
  <c r="H108" i="201"/>
  <c r="H120" i="201"/>
  <c r="H132" i="201"/>
  <c r="H144" i="201"/>
  <c r="H156" i="201"/>
  <c r="H174" i="201"/>
  <c r="H186" i="201"/>
  <c r="H198" i="201"/>
  <c r="H213" i="201"/>
  <c r="H225" i="201"/>
  <c r="H237" i="201"/>
  <c r="H249" i="201"/>
  <c r="H264" i="201"/>
  <c r="H279" i="201"/>
  <c r="H291" i="201"/>
  <c r="H303" i="201"/>
  <c r="H315" i="201"/>
  <c r="H324" i="201"/>
  <c r="H333" i="201"/>
  <c r="H342" i="201"/>
  <c r="H357" i="201"/>
  <c r="H366" i="201"/>
  <c r="H375" i="201"/>
  <c r="H384" i="201"/>
  <c r="H393" i="201"/>
  <c r="H402" i="201"/>
  <c r="H411" i="201"/>
  <c r="H423" i="201"/>
  <c r="H429" i="201"/>
  <c r="H435" i="201"/>
  <c r="H441" i="201"/>
  <c r="H447" i="201"/>
  <c r="H453" i="201"/>
  <c r="H462" i="201"/>
  <c r="H10" i="201"/>
  <c r="H34" i="201"/>
  <c r="H58" i="201"/>
  <c r="H85" i="201"/>
  <c r="H112" i="201"/>
  <c r="H136" i="201"/>
  <c r="H163" i="201"/>
  <c r="H190" i="201"/>
  <c r="H211" i="201"/>
  <c r="H17" i="201"/>
  <c r="H9" i="201"/>
  <c r="H24" i="201"/>
  <c r="H36" i="201"/>
  <c r="H48" i="201"/>
  <c r="H57" i="201"/>
  <c r="H72" i="201"/>
  <c r="H81" i="201"/>
  <c r="H93" i="201"/>
  <c r="H105" i="201"/>
  <c r="H117" i="201"/>
  <c r="H126" i="201"/>
  <c r="H138" i="201"/>
  <c r="H150" i="201"/>
  <c r="H162" i="201"/>
  <c r="H171" i="201"/>
  <c r="H183" i="201"/>
  <c r="H192" i="201"/>
  <c r="H204" i="201"/>
  <c r="H216" i="201"/>
  <c r="H228" i="201"/>
  <c r="H240" i="201"/>
  <c r="H252" i="201"/>
  <c r="H261" i="201"/>
  <c r="H273" i="201"/>
  <c r="H285" i="201"/>
  <c r="H297" i="201"/>
  <c r="H309" i="201"/>
  <c r="H318" i="201"/>
  <c r="H327" i="201"/>
  <c r="H336" i="201"/>
  <c r="H345" i="201"/>
  <c r="H351" i="201"/>
  <c r="H360" i="201"/>
  <c r="H369" i="201"/>
  <c r="H378" i="201"/>
  <c r="H387" i="201"/>
  <c r="H399" i="201"/>
  <c r="H408" i="201"/>
  <c r="H414" i="201"/>
  <c r="H420" i="201"/>
  <c r="H426" i="201"/>
  <c r="H432" i="201"/>
  <c r="H438" i="201"/>
  <c r="H444" i="201"/>
  <c r="H450" i="201"/>
  <c r="H456" i="201"/>
  <c r="H459" i="201"/>
  <c r="H465" i="201"/>
  <c r="H468" i="201"/>
  <c r="H471" i="201"/>
  <c r="H474" i="201"/>
  <c r="H477" i="201"/>
  <c r="H19" i="201"/>
  <c r="H43" i="201"/>
  <c r="H67" i="201"/>
  <c r="H94" i="201"/>
  <c r="H118" i="201"/>
  <c r="H145" i="201"/>
  <c r="H172" i="201"/>
  <c r="H208" i="201"/>
  <c r="H11" i="201"/>
  <c r="H6" i="201"/>
  <c r="K6" i="201" s="1"/>
  <c r="H18" i="201"/>
  <c r="H30" i="201"/>
  <c r="H42" i="201"/>
  <c r="H51" i="201"/>
  <c r="H63" i="201"/>
  <c r="H75" i="201"/>
  <c r="H87" i="201"/>
  <c r="H99" i="201"/>
  <c r="H111" i="201"/>
  <c r="H123" i="201"/>
  <c r="H135" i="201"/>
  <c r="H147" i="201"/>
  <c r="H159" i="201"/>
  <c r="H168" i="201"/>
  <c r="H180" i="201"/>
  <c r="H195" i="201"/>
  <c r="H207" i="201"/>
  <c r="H219" i="201"/>
  <c r="H231" i="201"/>
  <c r="H243" i="201"/>
  <c r="H255" i="201"/>
  <c r="H267" i="201"/>
  <c r="H276" i="201"/>
  <c r="H288" i="201"/>
  <c r="H300" i="201"/>
  <c r="H312" i="201"/>
  <c r="H321" i="201"/>
  <c r="H330" i="201"/>
  <c r="H339" i="201"/>
  <c r="H348" i="201"/>
  <c r="H354" i="201"/>
  <c r="H363" i="201"/>
  <c r="H372" i="201"/>
  <c r="H381" i="201"/>
  <c r="H390" i="201"/>
  <c r="H396" i="201"/>
  <c r="H405" i="201"/>
  <c r="H417" i="201"/>
  <c r="H498" i="201"/>
  <c r="H3" i="201"/>
  <c r="K3" i="201" s="1"/>
  <c r="L862" i="230"/>
  <c r="Q862" i="230" s="1"/>
  <c r="R862" i="230" s="1"/>
  <c r="T15" i="230"/>
  <c r="R15" i="230"/>
  <c r="T16" i="230"/>
  <c r="R16" i="230"/>
  <c r="T23" i="230"/>
  <c r="R23" i="230"/>
  <c r="T14" i="230"/>
  <c r="R14" i="230"/>
  <c r="T18" i="230"/>
  <c r="R18" i="230"/>
  <c r="T19" i="230"/>
  <c r="R19" i="230"/>
  <c r="L156" i="230"/>
  <c r="Q156" i="230" s="1"/>
  <c r="R156" i="230" s="1"/>
  <c r="L821" i="230"/>
  <c r="Q821" i="230" s="1"/>
  <c r="R821" i="230" s="1"/>
  <c r="L1327" i="230"/>
  <c r="Q1327" i="230" s="1"/>
  <c r="R1327" i="230" s="1"/>
  <c r="L1502" i="230"/>
  <c r="Q1502" i="230" s="1"/>
  <c r="R1502" i="230" s="1"/>
  <c r="T20" i="230"/>
  <c r="R20" i="230"/>
  <c r="L44" i="230"/>
  <c r="Q44" i="230" s="1"/>
  <c r="R44" i="230" s="1"/>
  <c r="L58" i="230"/>
  <c r="Q58" i="230" s="1"/>
  <c r="R58" i="230" s="1"/>
  <c r="L92" i="230"/>
  <c r="Q92" i="230" s="1"/>
  <c r="R92" i="230" s="1"/>
  <c r="L97" i="230"/>
  <c r="Q97" i="230" s="1"/>
  <c r="R97" i="230" s="1"/>
  <c r="L154" i="230"/>
  <c r="Q154" i="230" s="1"/>
  <c r="R154" i="230" s="1"/>
  <c r="L157" i="230"/>
  <c r="Q157" i="230" s="1"/>
  <c r="R157" i="230" s="1"/>
  <c r="L179" i="230"/>
  <c r="Q179" i="230" s="1"/>
  <c r="R179" i="230" s="1"/>
  <c r="L194" i="230"/>
  <c r="Q194" i="230" s="1"/>
  <c r="R194" i="230" s="1"/>
  <c r="L216" i="230"/>
  <c r="Q216" i="230" s="1"/>
  <c r="R216" i="230" s="1"/>
  <c r="L249" i="230"/>
  <c r="Q249" i="230" s="1"/>
  <c r="R249" i="230" s="1"/>
  <c r="L338" i="230"/>
  <c r="Q338" i="230" s="1"/>
  <c r="R338" i="230" s="1"/>
  <c r="L411" i="230"/>
  <c r="Q411" i="230" s="1"/>
  <c r="R411" i="230" s="1"/>
  <c r="L415" i="230"/>
  <c r="Q415" i="230" s="1"/>
  <c r="R415" i="230" s="1"/>
  <c r="L418" i="230"/>
  <c r="Q418" i="230" s="1"/>
  <c r="R418" i="230" s="1"/>
  <c r="L426" i="230"/>
  <c r="Q426" i="230" s="1"/>
  <c r="R426" i="230" s="1"/>
  <c r="L448" i="230"/>
  <c r="Q448" i="230" s="1"/>
  <c r="R448" i="230" s="1"/>
  <c r="L535" i="230"/>
  <c r="Q535" i="230" s="1"/>
  <c r="R535" i="230" s="1"/>
  <c r="L565" i="230"/>
  <c r="Q565" i="230" s="1"/>
  <c r="R565" i="230" s="1"/>
  <c r="L648" i="230"/>
  <c r="Q648" i="230" s="1"/>
  <c r="R648" i="230" s="1"/>
  <c r="L683" i="230"/>
  <c r="Q683" i="230" s="1"/>
  <c r="R683" i="230" s="1"/>
  <c r="L710" i="230"/>
  <c r="Q710" i="230" s="1"/>
  <c r="R710" i="230" s="1"/>
  <c r="L712" i="230"/>
  <c r="Q712" i="230" s="1"/>
  <c r="R712" i="230" s="1"/>
  <c r="L714" i="230"/>
  <c r="Q714" i="230" s="1"/>
  <c r="R714" i="230" s="1"/>
  <c r="L744" i="230"/>
  <c r="Q744" i="230" s="1"/>
  <c r="R744" i="230" s="1"/>
  <c r="L776" i="230"/>
  <c r="Q776" i="230" s="1"/>
  <c r="R776" i="230" s="1"/>
  <c r="L791" i="230"/>
  <c r="Q791" i="230" s="1"/>
  <c r="R791" i="230" s="1"/>
  <c r="L818" i="230"/>
  <c r="Q818" i="230" s="1"/>
  <c r="R818" i="230" s="1"/>
  <c r="L822" i="230"/>
  <c r="Q822" i="230" s="1"/>
  <c r="R822" i="230" s="1"/>
  <c r="L931" i="230"/>
  <c r="Q931" i="230" s="1"/>
  <c r="R931" i="230" s="1"/>
  <c r="L981" i="230"/>
  <c r="Q981" i="230" s="1"/>
  <c r="R981" i="230" s="1"/>
  <c r="L1029" i="230"/>
  <c r="Q1029" i="230" s="1"/>
  <c r="R1029" i="230" s="1"/>
  <c r="L1070" i="230"/>
  <c r="Q1070" i="230" s="1"/>
  <c r="R1070" i="230" s="1"/>
  <c r="L1134" i="230"/>
  <c r="Q1134" i="230" s="1"/>
  <c r="R1134" i="230" s="1"/>
  <c r="L1143" i="230"/>
  <c r="Q1143" i="230" s="1"/>
  <c r="R1143" i="230" s="1"/>
  <c r="L1221" i="230"/>
  <c r="Q1221" i="230" s="1"/>
  <c r="R1221" i="230" s="1"/>
  <c r="L1239" i="230"/>
  <c r="Q1239" i="230" s="1"/>
  <c r="R1239" i="230" s="1"/>
  <c r="L1257" i="230"/>
  <c r="Q1257" i="230" s="1"/>
  <c r="R1257" i="230" s="1"/>
  <c r="L1298" i="230"/>
  <c r="Q1298" i="230" s="1"/>
  <c r="R1298" i="230" s="1"/>
  <c r="L1316" i="230"/>
  <c r="Q1316" i="230" s="1"/>
  <c r="R1316" i="230" s="1"/>
  <c r="L1387" i="230"/>
  <c r="Q1387" i="230" s="1"/>
  <c r="R1387" i="230" s="1"/>
  <c r="L1538" i="230"/>
  <c r="Q1538" i="230" s="1"/>
  <c r="R1538" i="230" s="1"/>
  <c r="L1569" i="230"/>
  <c r="Q1569" i="230" s="1"/>
  <c r="R1569" i="230" s="1"/>
  <c r="L1597" i="230"/>
  <c r="Q1597" i="230" s="1"/>
  <c r="R1597" i="230" s="1"/>
  <c r="L1601" i="230"/>
  <c r="Q1601" i="230" s="1"/>
  <c r="R1601" i="230" s="1"/>
  <c r="L1605" i="230"/>
  <c r="Q1605" i="230" s="1"/>
  <c r="R1605" i="230" s="1"/>
  <c r="L873" i="230"/>
  <c r="Q873" i="230" s="1"/>
  <c r="R873" i="230" s="1"/>
  <c r="L1069" i="230"/>
  <c r="Q1069" i="230" s="1"/>
  <c r="R1069" i="230" s="1"/>
  <c r="L1120" i="230"/>
  <c r="Q1120" i="230" s="1"/>
  <c r="R1120" i="230" s="1"/>
  <c r="L1206" i="230"/>
  <c r="Q1206" i="230" s="1"/>
  <c r="R1206" i="230" s="1"/>
  <c r="L1259" i="230"/>
  <c r="Q1259" i="230" s="1"/>
  <c r="R1259" i="230" s="1"/>
  <c r="M380" i="230"/>
  <c r="M583" i="230"/>
  <c r="M616" i="230"/>
  <c r="M779" i="230"/>
  <c r="M787" i="230"/>
  <c r="M798" i="230"/>
  <c r="M1125" i="230"/>
  <c r="L96" i="230"/>
  <c r="Q96" i="230" s="1"/>
  <c r="R96" i="230" s="1"/>
  <c r="L599" i="230"/>
  <c r="Q599" i="230" s="1"/>
  <c r="R599" i="230" s="1"/>
  <c r="L615" i="230"/>
  <c r="Q615" i="230" s="1"/>
  <c r="R615" i="230" s="1"/>
  <c r="L797" i="230"/>
  <c r="Q797" i="230" s="1"/>
  <c r="R797" i="230" s="1"/>
  <c r="L885" i="230"/>
  <c r="Q885" i="230" s="1"/>
  <c r="R885" i="230" s="1"/>
  <c r="L1423" i="230"/>
  <c r="Q1423" i="230" s="1"/>
  <c r="R1423" i="230" s="1"/>
  <c r="M487" i="230"/>
  <c r="M528" i="230"/>
  <c r="M636" i="230"/>
  <c r="M818" i="230"/>
  <c r="M1250" i="230"/>
  <c r="M1424" i="230"/>
  <c r="M1569" i="230"/>
  <c r="N72" i="230"/>
  <c r="N114" i="230"/>
  <c r="N360" i="230"/>
  <c r="N1094" i="230"/>
  <c r="L42" i="230"/>
  <c r="Q42" i="230" s="1"/>
  <c r="R42" i="230" s="1"/>
  <c r="L817" i="230"/>
  <c r="Q817" i="230" s="1"/>
  <c r="R817" i="230" s="1"/>
  <c r="L102" i="230"/>
  <c r="Q102" i="230" s="1"/>
  <c r="R102" i="230" s="1"/>
  <c r="L381" i="230"/>
  <c r="Q381" i="230" s="1"/>
  <c r="R381" i="230" s="1"/>
  <c r="L510" i="230"/>
  <c r="Q510" i="230" s="1"/>
  <c r="R510" i="230" s="1"/>
  <c r="L879" i="230"/>
  <c r="Q879" i="230" s="1"/>
  <c r="R879" i="230" s="1"/>
  <c r="L951" i="230"/>
  <c r="Q951" i="230" s="1"/>
  <c r="R951" i="230" s="1"/>
  <c r="L986" i="230"/>
  <c r="Q986" i="230" s="1"/>
  <c r="R986" i="230" s="1"/>
  <c r="L1065" i="230"/>
  <c r="Q1065" i="230" s="1"/>
  <c r="R1065" i="230" s="1"/>
  <c r="L1089" i="230"/>
  <c r="Q1089" i="230" s="1"/>
  <c r="R1089" i="230" s="1"/>
  <c r="L1128" i="230"/>
  <c r="Q1128" i="230" s="1"/>
  <c r="R1128" i="230" s="1"/>
  <c r="L1175" i="230"/>
  <c r="Q1175" i="230" s="1"/>
  <c r="R1175" i="230" s="1"/>
  <c r="L1329" i="230"/>
  <c r="Q1329" i="230" s="1"/>
  <c r="R1329" i="230" s="1"/>
  <c r="L1431" i="230"/>
  <c r="Q1431" i="230" s="1"/>
  <c r="R1431" i="230" s="1"/>
  <c r="L1484" i="230"/>
  <c r="Q1484" i="230" s="1"/>
  <c r="R1484" i="230" s="1"/>
  <c r="L484" i="230"/>
  <c r="Q484" i="230" s="1"/>
  <c r="R484" i="230" s="1"/>
  <c r="T13" i="230"/>
  <c r="R13" i="230"/>
  <c r="L339" i="230"/>
  <c r="Q339" i="230" s="1"/>
  <c r="R339" i="230" s="1"/>
  <c r="L827" i="230"/>
  <c r="Q827" i="230" s="1"/>
  <c r="R827" i="230" s="1"/>
  <c r="L1055" i="230"/>
  <c r="Q1055" i="230" s="1"/>
  <c r="R1055" i="230" s="1"/>
  <c r="L1096" i="230"/>
  <c r="Q1096" i="230" s="1"/>
  <c r="R1096" i="230" s="1"/>
  <c r="L1232" i="230"/>
  <c r="Q1232" i="230" s="1"/>
  <c r="R1232" i="230" s="1"/>
  <c r="L1240" i="230"/>
  <c r="Q1240" i="230" s="1"/>
  <c r="R1240" i="230" s="1"/>
  <c r="L1258" i="230"/>
  <c r="Q1258" i="230" s="1"/>
  <c r="R1258" i="230" s="1"/>
  <c r="L1299" i="230"/>
  <c r="Q1299" i="230" s="1"/>
  <c r="R1299" i="230" s="1"/>
  <c r="L1378" i="230"/>
  <c r="Q1378" i="230" s="1"/>
  <c r="R1378" i="230" s="1"/>
  <c r="L1632" i="230"/>
  <c r="Q1632" i="230" s="1"/>
  <c r="R1632" i="230" s="1"/>
  <c r="M102" i="230"/>
  <c r="M429" i="230"/>
  <c r="M578" i="230"/>
  <c r="M584" i="230"/>
  <c r="M807" i="230"/>
  <c r="M1043" i="230"/>
  <c r="M1128" i="230"/>
  <c r="M1144" i="230"/>
  <c r="M1185" i="230"/>
  <c r="M1333" i="230"/>
  <c r="M1366" i="230"/>
  <c r="M1404" i="230"/>
  <c r="M1457" i="230"/>
  <c r="M1583" i="230"/>
  <c r="N906" i="230"/>
  <c r="N1144" i="230"/>
  <c r="N1280" i="230"/>
  <c r="N1333" i="230"/>
  <c r="T21" i="230"/>
  <c r="R21" i="230"/>
  <c r="L43" i="230"/>
  <c r="Q43" i="230" s="1"/>
  <c r="R43" i="230" s="1"/>
  <c r="L158" i="230"/>
  <c r="Q158" i="230" s="1"/>
  <c r="R158" i="230" s="1"/>
  <c r="L419" i="230"/>
  <c r="Q419" i="230" s="1"/>
  <c r="R419" i="230" s="1"/>
  <c r="L427" i="230"/>
  <c r="Q427" i="230" s="1"/>
  <c r="R427" i="230" s="1"/>
  <c r="L449" i="230"/>
  <c r="Q449" i="230" s="1"/>
  <c r="R449" i="230" s="1"/>
  <c r="L1116" i="230"/>
  <c r="Q1116" i="230" s="1"/>
  <c r="R1116" i="230" s="1"/>
  <c r="L1185" i="230"/>
  <c r="Q1185" i="230" s="1"/>
  <c r="R1185" i="230" s="1"/>
  <c r="L1425" i="230"/>
  <c r="Q1425" i="230" s="1"/>
  <c r="R1425" i="230" s="1"/>
  <c r="L1539" i="230"/>
  <c r="Q1539" i="230" s="1"/>
  <c r="R1539" i="230" s="1"/>
  <c r="L41" i="230"/>
  <c r="Q41" i="230" s="1"/>
  <c r="R41" i="230" s="1"/>
  <c r="L62" i="230"/>
  <c r="Q62" i="230" s="1"/>
  <c r="R62" i="230" s="1"/>
  <c r="L155" i="230"/>
  <c r="Q155" i="230" s="1"/>
  <c r="R155" i="230" s="1"/>
  <c r="L322" i="230"/>
  <c r="Q322" i="230" s="1"/>
  <c r="R322" i="230" s="1"/>
  <c r="L428" i="230"/>
  <c r="Q428" i="230" s="1"/>
  <c r="R428" i="230" s="1"/>
  <c r="L476" i="230"/>
  <c r="Q476" i="230" s="1"/>
  <c r="R476" i="230" s="1"/>
  <c r="L511" i="230"/>
  <c r="Q511" i="230" s="1"/>
  <c r="R511" i="230" s="1"/>
  <c r="L592" i="230"/>
  <c r="Q592" i="230" s="1"/>
  <c r="R592" i="230" s="1"/>
  <c r="L602" i="230"/>
  <c r="Q602" i="230" s="1"/>
  <c r="R602" i="230" s="1"/>
  <c r="L614" i="230"/>
  <c r="Q614" i="230" s="1"/>
  <c r="R614" i="230" s="1"/>
  <c r="L625" i="230"/>
  <c r="Q625" i="230" s="1"/>
  <c r="R625" i="230" s="1"/>
  <c r="L785" i="230"/>
  <c r="Q785" i="230" s="1"/>
  <c r="R785" i="230" s="1"/>
  <c r="L820" i="230"/>
  <c r="Q820" i="230" s="1"/>
  <c r="R820" i="230" s="1"/>
  <c r="L856" i="230"/>
  <c r="Q856" i="230" s="1"/>
  <c r="R856" i="230" s="1"/>
  <c r="L872" i="230"/>
  <c r="Q872" i="230" s="1"/>
  <c r="R872" i="230" s="1"/>
  <c r="L880" i="230"/>
  <c r="Q880" i="230" s="1"/>
  <c r="R880" i="230" s="1"/>
  <c r="L960" i="230"/>
  <c r="Q960" i="230" s="1"/>
  <c r="R960" i="230" s="1"/>
  <c r="L966" i="230"/>
  <c r="Q966" i="230" s="1"/>
  <c r="R966" i="230" s="1"/>
  <c r="L1058" i="230"/>
  <c r="Q1058" i="230" s="1"/>
  <c r="R1058" i="230" s="1"/>
  <c r="L1097" i="230"/>
  <c r="Q1097" i="230" s="1"/>
  <c r="R1097" i="230" s="1"/>
  <c r="L1113" i="230"/>
  <c r="Q1113" i="230" s="1"/>
  <c r="R1113" i="230" s="1"/>
  <c r="L1119" i="230"/>
  <c r="Q1119" i="230" s="1"/>
  <c r="R1119" i="230" s="1"/>
  <c r="L1145" i="230"/>
  <c r="Q1145" i="230" s="1"/>
  <c r="R1145" i="230" s="1"/>
  <c r="L1169" i="230"/>
  <c r="Q1169" i="230" s="1"/>
  <c r="R1169" i="230" s="1"/>
  <c r="L1212" i="230"/>
  <c r="Q1212" i="230" s="1"/>
  <c r="R1212" i="230" s="1"/>
  <c r="L1219" i="230"/>
  <c r="Q1219" i="230" s="1"/>
  <c r="R1219" i="230" s="1"/>
  <c r="L1237" i="230"/>
  <c r="Q1237" i="230" s="1"/>
  <c r="R1237" i="230" s="1"/>
  <c r="L1241" i="230"/>
  <c r="Q1241" i="230" s="1"/>
  <c r="R1241" i="230" s="1"/>
  <c r="L1415" i="230"/>
  <c r="Q1415" i="230" s="1"/>
  <c r="R1415" i="230" s="1"/>
  <c r="L1429" i="230"/>
  <c r="Q1429" i="230" s="1"/>
  <c r="R1429" i="230" s="1"/>
  <c r="L1462" i="230"/>
  <c r="Q1462" i="230" s="1"/>
  <c r="R1462" i="230" s="1"/>
  <c r="L1485" i="230"/>
  <c r="Q1485" i="230" s="1"/>
  <c r="R1485" i="230" s="1"/>
  <c r="L1501" i="230"/>
  <c r="Q1501" i="230" s="1"/>
  <c r="R1501" i="230" s="1"/>
  <c r="L1571" i="230"/>
  <c r="Q1571" i="230" s="1"/>
  <c r="R1571" i="230" s="1"/>
  <c r="L1573" i="230"/>
  <c r="Q1573" i="230" s="1"/>
  <c r="R1573" i="230" s="1"/>
  <c r="L1627" i="230"/>
  <c r="Q1627" i="230" s="1"/>
  <c r="R1627" i="230" s="1"/>
  <c r="L1637" i="230"/>
  <c r="Q1637" i="230" s="1"/>
  <c r="R1637" i="230" s="1"/>
  <c r="L349" i="230"/>
  <c r="Q349" i="230" s="1"/>
  <c r="R349" i="230" s="1"/>
  <c r="L984" i="230"/>
  <c r="Q984" i="230" s="1"/>
  <c r="R984" i="230" s="1"/>
  <c r="T17" i="230"/>
  <c r="R17" i="230"/>
  <c r="L195" i="230"/>
  <c r="Q195" i="230" s="1"/>
  <c r="R195" i="230" s="1"/>
  <c r="L317" i="230"/>
  <c r="Q317" i="230" s="1"/>
  <c r="R317" i="230" s="1"/>
  <c r="L373" i="230"/>
  <c r="Q373" i="230" s="1"/>
  <c r="R373" i="230" s="1"/>
  <c r="L412" i="230"/>
  <c r="Q412" i="230" s="1"/>
  <c r="R412" i="230" s="1"/>
  <c r="L482" i="230"/>
  <c r="Q482" i="230" s="1"/>
  <c r="R482" i="230" s="1"/>
  <c r="L707" i="230"/>
  <c r="Q707" i="230" s="1"/>
  <c r="R707" i="230" s="1"/>
  <c r="L799" i="230"/>
  <c r="Q799" i="230" s="1"/>
  <c r="R799" i="230" s="1"/>
  <c r="L871" i="230"/>
  <c r="Q871" i="230" s="1"/>
  <c r="R871" i="230" s="1"/>
  <c r="L932" i="230"/>
  <c r="Q932" i="230" s="1"/>
  <c r="R932" i="230" s="1"/>
  <c r="L959" i="230"/>
  <c r="Q959" i="230" s="1"/>
  <c r="R959" i="230" s="1"/>
  <c r="L1047" i="230"/>
  <c r="Q1047" i="230" s="1"/>
  <c r="R1047" i="230" s="1"/>
  <c r="T22" i="230"/>
  <c r="R22" i="230"/>
  <c r="L123" i="230"/>
  <c r="Q123" i="230" s="1"/>
  <c r="R123" i="230" s="1"/>
  <c r="L329" i="230"/>
  <c r="Q329" i="230" s="1"/>
  <c r="R329" i="230" s="1"/>
  <c r="L420" i="230"/>
  <c r="Q420" i="230" s="1"/>
  <c r="R420" i="230" s="1"/>
  <c r="L450" i="230"/>
  <c r="Q450" i="230" s="1"/>
  <c r="R450" i="230" s="1"/>
  <c r="M123" i="230"/>
  <c r="M223" i="230"/>
  <c r="M428" i="230"/>
  <c r="M614" i="230"/>
  <c r="M654" i="230"/>
  <c r="M844" i="230"/>
  <c r="M960" i="230"/>
  <c r="M1005" i="230"/>
  <c r="M1113" i="230"/>
  <c r="M1233" i="230"/>
  <c r="M1318" i="230"/>
  <c r="M1458" i="230"/>
  <c r="M1462" i="230"/>
  <c r="M1485" i="230"/>
  <c r="L26" i="230"/>
  <c r="Q26" i="230" s="1"/>
  <c r="R26" i="230" s="1"/>
  <c r="L845" i="230"/>
  <c r="Q845" i="230" s="1"/>
  <c r="R845" i="230" s="1"/>
  <c r="L213" i="230"/>
  <c r="Q213" i="230" s="1"/>
  <c r="R213" i="230" s="1"/>
  <c r="L219" i="230"/>
  <c r="Q219" i="230" s="1"/>
  <c r="R219" i="230" s="1"/>
  <c r="L566" i="230"/>
  <c r="Q566" i="230" s="1"/>
  <c r="R566" i="230" s="1"/>
  <c r="L819" i="230"/>
  <c r="Q819" i="230" s="1"/>
  <c r="R819" i="230" s="1"/>
  <c r="L1043" i="230"/>
  <c r="Q1043" i="230" s="1"/>
  <c r="R1043" i="230" s="1"/>
  <c r="L1350" i="230"/>
  <c r="Q1350" i="230" s="1"/>
  <c r="R1350" i="230" s="1"/>
  <c r="L1598" i="230"/>
  <c r="Q1598" i="230" s="1"/>
  <c r="R1598" i="230" s="1"/>
  <c r="L1611" i="230"/>
  <c r="Q1611" i="230" s="1"/>
  <c r="R1611" i="230" s="1"/>
  <c r="N18" i="230"/>
  <c r="N515" i="230"/>
  <c r="N961" i="230"/>
  <c r="L414" i="230"/>
  <c r="Q414" i="230" s="1"/>
  <c r="R414" i="230" s="1"/>
  <c r="L564" i="230"/>
  <c r="Q564" i="230" s="1"/>
  <c r="R564" i="230" s="1"/>
  <c r="L619" i="230"/>
  <c r="Q619" i="230" s="1"/>
  <c r="R619" i="230" s="1"/>
  <c r="L1000" i="230"/>
  <c r="Q1000" i="230" s="1"/>
  <c r="R1000" i="230" s="1"/>
  <c r="L1183" i="230"/>
  <c r="Q1183" i="230" s="1"/>
  <c r="R1183" i="230" s="1"/>
  <c r="L1242" i="230"/>
  <c r="Q1242" i="230" s="1"/>
  <c r="R1242" i="230" s="1"/>
  <c r="L337" i="230"/>
  <c r="Q337" i="230" s="1"/>
  <c r="R337" i="230" s="1"/>
  <c r="L505" i="230"/>
  <c r="Q505" i="230" s="1"/>
  <c r="R505" i="230" s="1"/>
  <c r="L568" i="230"/>
  <c r="Q568" i="230" s="1"/>
  <c r="R568" i="230" s="1"/>
  <c r="L881" i="230"/>
  <c r="Q881" i="230" s="1"/>
  <c r="R881" i="230" s="1"/>
  <c r="L1041" i="230"/>
  <c r="Q1041" i="230" s="1"/>
  <c r="R1041" i="230" s="1"/>
  <c r="L1108" i="230"/>
  <c r="Q1108" i="230" s="1"/>
  <c r="R1108" i="230" s="1"/>
  <c r="L1118" i="230"/>
  <c r="Q1118" i="230" s="1"/>
  <c r="R1118" i="230" s="1"/>
  <c r="L1220" i="230"/>
  <c r="Q1220" i="230" s="1"/>
  <c r="R1220" i="230" s="1"/>
  <c r="M272" i="230"/>
  <c r="M383" i="230"/>
  <c r="M530" i="230"/>
  <c r="M545" i="230"/>
  <c r="M557" i="230"/>
  <c r="M737" i="230"/>
  <c r="M967" i="230"/>
  <c r="M970" i="230"/>
  <c r="M1045" i="230"/>
  <c r="M1120" i="230"/>
  <c r="M1220" i="230"/>
  <c r="M1423" i="230"/>
  <c r="M1513" i="230"/>
  <c r="L417" i="230"/>
  <c r="Q417" i="230" s="1"/>
  <c r="R417" i="230" s="1"/>
  <c r="L534" i="230"/>
  <c r="Q534" i="230" s="1"/>
  <c r="R534" i="230" s="1"/>
  <c r="L665" i="230"/>
  <c r="Q665" i="230" s="1"/>
  <c r="R665" i="230" s="1"/>
  <c r="L1010" i="230"/>
  <c r="Q1010" i="230" s="1"/>
  <c r="R1010" i="230" s="1"/>
  <c r="L1013" i="230"/>
  <c r="Q1013" i="230" s="1"/>
  <c r="R1013" i="230" s="1"/>
  <c r="L1059" i="230"/>
  <c r="Q1059" i="230" s="1"/>
  <c r="R1059" i="230" s="1"/>
  <c r="L1238" i="230"/>
  <c r="Q1238" i="230" s="1"/>
  <c r="R1238" i="230" s="1"/>
  <c r="L1427" i="230"/>
  <c r="Q1427" i="230" s="1"/>
  <c r="R1427" i="230" s="1"/>
  <c r="L1641" i="230"/>
  <c r="Q1641" i="230" s="1"/>
  <c r="R1641" i="230" s="1"/>
  <c r="N516" i="230"/>
  <c r="N576" i="230"/>
  <c r="N853" i="230"/>
  <c r="N1093" i="230"/>
  <c r="N1100" i="230"/>
  <c r="N1108" i="230"/>
  <c r="N1213" i="230"/>
  <c r="T12" i="230"/>
  <c r="Q11" i="230" l="1"/>
  <c r="W15" i="230" s="1"/>
  <c r="R11" i="230"/>
  <c r="N12" i="201"/>
  <c r="N7" i="201" l="1"/>
  <c r="N8" i="201" l="1"/>
  <c r="O4349" i="174" l="1"/>
  <c r="O4348" i="174"/>
  <c r="O4347" i="174"/>
  <c r="O4346" i="174"/>
  <c r="O4345" i="174"/>
  <c r="O4344" i="174"/>
  <c r="O4343" i="174"/>
  <c r="O4342" i="174"/>
  <c r="O4341" i="174"/>
  <c r="O4340" i="174"/>
  <c r="O4339" i="174"/>
  <c r="O4338" i="174"/>
  <c r="O4337" i="174"/>
  <c r="O4336" i="174"/>
  <c r="O4335" i="174"/>
  <c r="O4334" i="174"/>
  <c r="O4333" i="174"/>
  <c r="O4332" i="174"/>
  <c r="O4331" i="174"/>
  <c r="O4330" i="174"/>
  <c r="O4329" i="174"/>
  <c r="O4328" i="174"/>
  <c r="O4327" i="174"/>
  <c r="O4326" i="174"/>
  <c r="O4325" i="174"/>
  <c r="O4324" i="174"/>
  <c r="O4323" i="174"/>
  <c r="O4322" i="174"/>
  <c r="O4321" i="174"/>
  <c r="O4320" i="174"/>
  <c r="O4319" i="174"/>
  <c r="O4318" i="174"/>
  <c r="O4317" i="174"/>
  <c r="O4316" i="174"/>
  <c r="O4315" i="174"/>
  <c r="O4314" i="174"/>
  <c r="O4313" i="174"/>
  <c r="O4312" i="174"/>
  <c r="O4311" i="174"/>
  <c r="O4310" i="174"/>
  <c r="O4309" i="174"/>
  <c r="O4308" i="174"/>
  <c r="O4307" i="174"/>
  <c r="O4306" i="174"/>
  <c r="O4305" i="174"/>
  <c r="O4304" i="174"/>
  <c r="O4303" i="174"/>
  <c r="O4302" i="174"/>
  <c r="O4301" i="174"/>
  <c r="O4300" i="174"/>
  <c r="O4299" i="174"/>
  <c r="O4298" i="174"/>
  <c r="O4297" i="174"/>
  <c r="O4296" i="174"/>
  <c r="O4295" i="174"/>
  <c r="O4294" i="174"/>
  <c r="O4293" i="174"/>
  <c r="O4292" i="174"/>
  <c r="O4291" i="174"/>
  <c r="O4290" i="174"/>
  <c r="O4289" i="174"/>
  <c r="O4288" i="174"/>
  <c r="O4287" i="174"/>
  <c r="O4286" i="174"/>
  <c r="O4285" i="174"/>
  <c r="O4284" i="174"/>
  <c r="O4283" i="174"/>
  <c r="O4282" i="174"/>
  <c r="O4281" i="174"/>
  <c r="O4280" i="174"/>
  <c r="O4279" i="174"/>
  <c r="O4278" i="174"/>
  <c r="O4277" i="174"/>
  <c r="O4276" i="174"/>
  <c r="O4275" i="174"/>
  <c r="O4274" i="174"/>
  <c r="O4273" i="174"/>
  <c r="O4272" i="174"/>
  <c r="O4271" i="174"/>
  <c r="O4270" i="174"/>
  <c r="O4269" i="174"/>
  <c r="O4268" i="174"/>
  <c r="O4267" i="174"/>
  <c r="O4266" i="174"/>
  <c r="O4265" i="174"/>
  <c r="O4264" i="174"/>
  <c r="O4263" i="174"/>
  <c r="O4262" i="174"/>
  <c r="O4261" i="174"/>
  <c r="O4260" i="174"/>
  <c r="O4259" i="174"/>
  <c r="O4258" i="174"/>
  <c r="O4257" i="174"/>
  <c r="O4256" i="174"/>
  <c r="O4255" i="174"/>
  <c r="O4254" i="174"/>
  <c r="O4253" i="174"/>
  <c r="O4252" i="174"/>
  <c r="O4251" i="174"/>
  <c r="O4250" i="174"/>
  <c r="O4249" i="174"/>
  <c r="O4248" i="174"/>
  <c r="O4247" i="174"/>
  <c r="O4246" i="174"/>
  <c r="O4245" i="174"/>
  <c r="O4244" i="174"/>
  <c r="O4243" i="174"/>
  <c r="O4242" i="174"/>
  <c r="O4241" i="174"/>
  <c r="O4240" i="174"/>
  <c r="O4239" i="174"/>
  <c r="O4238" i="174"/>
  <c r="O4237" i="174"/>
  <c r="O4236" i="174"/>
  <c r="O4235" i="174"/>
  <c r="O4234" i="174"/>
  <c r="O4233" i="174"/>
  <c r="O4232" i="174"/>
  <c r="O4231" i="174"/>
  <c r="O4230" i="174"/>
  <c r="O4229" i="174"/>
  <c r="O4228" i="174"/>
  <c r="O4227" i="174"/>
  <c r="O4226" i="174"/>
  <c r="O4225" i="174"/>
  <c r="O4224" i="174"/>
  <c r="O4223" i="174"/>
  <c r="O4222" i="174"/>
  <c r="O4221" i="174"/>
  <c r="O4220" i="174"/>
  <c r="O4219" i="174"/>
  <c r="O4218" i="174"/>
  <c r="O4217" i="174"/>
  <c r="O4216" i="174"/>
  <c r="O4215" i="174"/>
  <c r="O4214" i="174"/>
  <c r="O4213" i="174"/>
  <c r="O4212" i="174"/>
  <c r="O4211" i="174"/>
  <c r="O4210" i="174"/>
  <c r="O4209" i="174"/>
  <c r="O4208" i="174"/>
  <c r="O4207" i="174"/>
  <c r="O4206" i="174"/>
  <c r="O4205" i="174"/>
  <c r="O4204" i="174"/>
  <c r="O4203" i="174"/>
  <c r="O4202" i="174"/>
  <c r="O4201" i="174"/>
  <c r="O4200" i="174"/>
  <c r="O4199" i="174"/>
  <c r="O4198" i="174"/>
  <c r="O4197" i="174"/>
  <c r="O4196" i="174"/>
  <c r="O4195" i="174"/>
  <c r="O4194" i="174"/>
  <c r="O4193" i="174"/>
  <c r="O4192" i="174"/>
  <c r="O4191" i="174"/>
  <c r="O4190" i="174"/>
  <c r="O4189" i="174"/>
  <c r="O4188" i="174"/>
  <c r="O4187" i="174"/>
  <c r="O4186" i="174"/>
  <c r="O4185" i="174"/>
  <c r="O4184" i="174"/>
  <c r="O4183" i="174"/>
  <c r="O4182" i="174"/>
  <c r="O4181" i="174"/>
  <c r="O4180" i="174"/>
  <c r="O4179" i="174"/>
  <c r="O4178" i="174"/>
  <c r="O4177" i="174"/>
  <c r="O4176" i="174"/>
  <c r="O4175" i="174"/>
  <c r="O4174" i="174"/>
  <c r="O4173" i="174"/>
  <c r="O4172" i="174"/>
  <c r="O4171" i="174"/>
  <c r="O4170" i="174"/>
  <c r="O4169" i="174"/>
  <c r="O4168" i="174"/>
  <c r="O4167" i="174"/>
  <c r="O4166" i="174"/>
  <c r="O4165" i="174"/>
  <c r="O4164" i="174"/>
  <c r="O4163" i="174"/>
  <c r="O4162" i="174"/>
  <c r="O4161" i="174"/>
  <c r="O4160" i="174"/>
  <c r="O4159" i="174"/>
  <c r="O4158" i="174"/>
  <c r="O4157" i="174"/>
  <c r="O4156" i="174"/>
  <c r="O4155" i="174"/>
  <c r="O4154" i="174"/>
  <c r="O4153" i="174"/>
  <c r="O4152" i="174"/>
  <c r="O4151" i="174"/>
  <c r="O4150" i="174"/>
  <c r="O4149" i="174"/>
  <c r="O4148" i="174"/>
  <c r="O4147" i="174"/>
  <c r="O4146" i="174"/>
  <c r="O4145" i="174"/>
  <c r="O4144" i="174"/>
  <c r="O4143" i="174"/>
  <c r="O4142" i="174"/>
  <c r="O4141" i="174"/>
  <c r="O4140" i="174"/>
  <c r="O4139" i="174"/>
  <c r="O4138" i="174"/>
  <c r="O4137" i="174"/>
  <c r="O4136" i="174"/>
  <c r="O4135" i="174"/>
  <c r="O4134" i="174"/>
  <c r="O4133" i="174"/>
  <c r="O4132" i="174"/>
  <c r="O4131" i="174"/>
  <c r="O4130" i="174"/>
  <c r="O4129" i="174"/>
  <c r="O4128" i="174"/>
  <c r="O4127" i="174"/>
  <c r="O4126" i="174"/>
  <c r="O4125" i="174"/>
  <c r="O4124" i="174"/>
  <c r="O4123" i="174"/>
  <c r="O4122" i="174"/>
  <c r="O4121" i="174"/>
  <c r="O4120" i="174"/>
  <c r="O4119" i="174"/>
  <c r="O4118" i="174"/>
  <c r="O4117" i="174"/>
  <c r="O4116" i="174"/>
  <c r="O4115" i="174"/>
  <c r="O4114" i="174"/>
  <c r="O4113" i="174"/>
  <c r="O4112" i="174"/>
  <c r="O4111" i="174"/>
  <c r="O4110" i="174"/>
  <c r="O4109" i="174"/>
  <c r="O4108" i="174"/>
  <c r="O4107" i="174"/>
  <c r="O4106" i="174"/>
  <c r="O4105" i="174"/>
  <c r="O4104" i="174"/>
  <c r="O4103" i="174"/>
  <c r="O4102" i="174"/>
  <c r="O4101" i="174"/>
  <c r="O4100" i="174"/>
  <c r="O4099" i="174"/>
  <c r="O4098" i="174"/>
  <c r="O4097" i="174"/>
  <c r="O4096" i="174"/>
  <c r="O4095" i="174"/>
  <c r="O4094" i="174"/>
  <c r="O4093" i="174"/>
  <c r="O4092" i="174"/>
  <c r="O4091" i="174"/>
  <c r="O4090" i="174"/>
  <c r="O4089" i="174"/>
  <c r="O4088" i="174"/>
  <c r="O4087" i="174"/>
  <c r="O4086" i="174"/>
  <c r="O4085" i="174"/>
  <c r="O4084" i="174"/>
  <c r="O4083" i="174"/>
  <c r="O4082" i="174"/>
  <c r="O4081" i="174"/>
  <c r="O4080" i="174"/>
  <c r="O4079" i="174"/>
  <c r="O4078" i="174"/>
  <c r="O4077" i="174"/>
  <c r="O4076" i="174"/>
  <c r="O4075" i="174"/>
  <c r="O4074" i="174"/>
  <c r="O4073" i="174"/>
  <c r="O4072" i="174"/>
  <c r="O4071" i="174"/>
  <c r="O4070" i="174"/>
  <c r="O4069" i="174"/>
  <c r="O4068" i="174"/>
  <c r="O4067" i="174"/>
  <c r="O4066" i="174"/>
  <c r="O4065" i="174"/>
  <c r="O4064" i="174"/>
  <c r="O4063" i="174"/>
  <c r="O4062" i="174"/>
  <c r="O4061" i="174"/>
  <c r="O4060" i="174"/>
  <c r="O4059" i="174"/>
  <c r="O4058" i="174"/>
  <c r="O4057" i="174"/>
  <c r="O4056" i="174"/>
  <c r="O4055" i="174"/>
  <c r="O4054" i="174"/>
  <c r="O4053" i="174"/>
  <c r="O4052" i="174"/>
  <c r="O4051" i="174"/>
  <c r="O4050" i="174"/>
  <c r="O4049" i="174"/>
  <c r="O4048" i="174"/>
  <c r="O4047" i="174"/>
  <c r="O4046" i="174"/>
  <c r="O4045" i="174"/>
  <c r="O4044" i="174"/>
  <c r="O4043" i="174"/>
  <c r="O4042" i="174"/>
  <c r="O4041" i="174"/>
  <c r="O4040" i="174"/>
  <c r="O4039" i="174"/>
  <c r="O4038" i="174"/>
  <c r="O4037" i="174"/>
  <c r="O4036" i="174"/>
  <c r="O4035" i="174"/>
  <c r="O4034" i="174"/>
  <c r="O4033" i="174"/>
  <c r="O4032" i="174"/>
  <c r="O4031" i="174"/>
  <c r="O4030" i="174"/>
  <c r="O4029" i="174"/>
  <c r="O4028" i="174"/>
  <c r="O4027" i="174"/>
  <c r="O4026" i="174"/>
  <c r="O4025" i="174"/>
  <c r="O4024" i="174"/>
  <c r="O4023" i="174"/>
  <c r="O4022" i="174"/>
  <c r="O4021" i="174"/>
  <c r="O4020" i="174"/>
  <c r="O4019" i="174"/>
  <c r="O4018" i="174"/>
  <c r="O4017" i="174"/>
  <c r="O4016" i="174"/>
  <c r="O4015" i="174"/>
  <c r="O4014" i="174"/>
  <c r="O4013" i="174"/>
  <c r="O4012" i="174"/>
  <c r="O4011" i="174"/>
  <c r="O4010" i="174"/>
  <c r="O4009" i="174"/>
  <c r="O4008" i="174"/>
  <c r="O4007" i="174"/>
  <c r="O4006" i="174"/>
  <c r="O4005" i="174"/>
  <c r="O4004" i="174"/>
  <c r="O4003" i="174"/>
  <c r="O4002" i="174"/>
  <c r="O4001" i="174"/>
  <c r="O4000" i="174"/>
  <c r="O3999" i="174"/>
  <c r="O3998" i="174"/>
  <c r="O3997" i="174"/>
  <c r="O3996" i="174"/>
  <c r="O3995" i="174"/>
  <c r="O3994" i="174"/>
  <c r="O3993" i="174"/>
  <c r="O3992" i="174"/>
  <c r="O3991" i="174"/>
  <c r="O3990" i="174"/>
  <c r="O3989" i="174"/>
  <c r="O3988" i="174"/>
  <c r="O3987" i="174"/>
  <c r="O3986" i="174"/>
  <c r="O3985" i="174"/>
  <c r="O3984" i="174"/>
  <c r="O3983" i="174"/>
  <c r="O3982" i="174"/>
  <c r="O3981" i="174"/>
  <c r="O3980" i="174"/>
  <c r="O3979" i="174"/>
  <c r="O3978" i="174"/>
  <c r="O3977" i="174"/>
  <c r="O3976" i="174"/>
  <c r="O3975" i="174"/>
  <c r="O3974" i="174"/>
  <c r="O3973" i="174"/>
  <c r="O3972" i="174"/>
  <c r="O3971" i="174"/>
  <c r="O3970" i="174"/>
  <c r="O3969" i="174"/>
  <c r="O3968" i="174"/>
  <c r="O3967" i="174"/>
  <c r="O3966" i="174"/>
  <c r="O3965" i="174"/>
  <c r="O3964" i="174"/>
  <c r="O3963" i="174"/>
  <c r="O3962" i="174"/>
  <c r="O3961" i="174"/>
  <c r="O3960" i="174"/>
  <c r="O3959" i="174"/>
  <c r="O3958" i="174"/>
  <c r="O3957" i="174"/>
  <c r="O3956" i="174"/>
  <c r="O3955" i="174"/>
  <c r="O3954" i="174"/>
  <c r="O3953" i="174"/>
  <c r="O3952" i="174"/>
  <c r="O3951" i="174"/>
  <c r="O3950" i="174"/>
  <c r="O3949" i="174"/>
  <c r="O3948" i="174"/>
  <c r="O3947" i="174"/>
  <c r="O3946" i="174"/>
  <c r="O3945" i="174"/>
  <c r="O3944" i="174"/>
  <c r="O3943" i="174"/>
  <c r="O3942" i="174"/>
  <c r="O3941" i="174"/>
  <c r="O3940" i="174"/>
  <c r="O3939" i="174"/>
  <c r="O3938" i="174"/>
  <c r="O3937" i="174"/>
  <c r="O3936" i="174"/>
  <c r="O3935" i="174"/>
  <c r="O3934" i="174"/>
  <c r="O3933" i="174"/>
  <c r="O3932" i="174"/>
  <c r="O3931" i="174"/>
  <c r="O3930" i="174"/>
  <c r="O3929" i="174"/>
  <c r="O3928" i="174"/>
  <c r="O3927" i="174"/>
  <c r="O3926" i="174"/>
  <c r="O3925" i="174"/>
  <c r="O3924" i="174"/>
  <c r="O3923" i="174"/>
  <c r="O3922" i="174"/>
  <c r="O3921" i="174"/>
  <c r="O3920" i="174"/>
  <c r="O3919" i="174"/>
  <c r="O3918" i="174"/>
  <c r="O3917" i="174"/>
  <c r="O3916" i="174"/>
  <c r="O3915" i="174"/>
  <c r="O3914" i="174"/>
  <c r="O3913" i="174"/>
  <c r="O3912" i="174"/>
  <c r="O3911" i="174"/>
  <c r="O3910" i="174"/>
  <c r="O3909" i="174"/>
  <c r="O3908" i="174"/>
  <c r="O3907" i="174"/>
  <c r="O3906" i="174"/>
  <c r="O3905" i="174"/>
  <c r="O3904" i="174"/>
  <c r="O3903" i="174"/>
  <c r="O3902" i="174"/>
  <c r="O3901" i="174"/>
  <c r="O3900" i="174"/>
  <c r="O3899" i="174"/>
  <c r="O3898" i="174"/>
  <c r="O3897" i="174"/>
  <c r="O3896" i="174"/>
  <c r="O3895" i="174"/>
  <c r="O3894" i="174"/>
  <c r="O3893" i="174"/>
  <c r="O3892" i="174"/>
  <c r="O3891" i="174"/>
  <c r="O3890" i="174"/>
  <c r="O3889" i="174"/>
  <c r="O3888" i="174"/>
  <c r="O3887" i="174"/>
  <c r="O3886" i="174"/>
  <c r="O3885" i="174"/>
  <c r="O3884" i="174"/>
  <c r="O3883" i="174"/>
  <c r="O3882" i="174"/>
  <c r="O3881" i="174"/>
  <c r="O3880" i="174"/>
  <c r="O3879" i="174"/>
  <c r="O3878" i="174"/>
  <c r="O3877" i="174"/>
  <c r="O3876" i="174"/>
  <c r="O3875" i="174"/>
  <c r="O3874" i="174"/>
  <c r="O3873" i="174"/>
  <c r="O3872" i="174"/>
  <c r="O3871" i="174"/>
  <c r="O3870" i="174"/>
  <c r="O3869" i="174"/>
  <c r="O3868" i="174"/>
  <c r="O3867" i="174"/>
  <c r="O3866" i="174"/>
  <c r="O3865" i="174"/>
  <c r="O3864" i="174"/>
  <c r="O3863" i="174"/>
  <c r="O3862" i="174"/>
  <c r="O3861" i="174"/>
  <c r="O3860" i="174"/>
  <c r="O3859" i="174"/>
  <c r="O3858" i="174"/>
  <c r="O3857" i="174"/>
  <c r="O3856" i="174"/>
  <c r="O3855" i="174"/>
  <c r="O3854" i="174"/>
  <c r="O3853" i="174"/>
  <c r="O3852" i="174"/>
  <c r="O3851" i="174"/>
  <c r="O3850" i="174"/>
  <c r="O3849" i="174"/>
  <c r="O3848" i="174"/>
  <c r="O3847" i="174"/>
  <c r="O3846" i="174"/>
  <c r="O3845" i="174"/>
  <c r="O3844" i="174"/>
  <c r="O3843" i="174"/>
  <c r="O3842" i="174"/>
  <c r="O3841" i="174"/>
  <c r="O3840" i="174"/>
  <c r="O3839" i="174"/>
  <c r="O3838" i="174"/>
  <c r="O3837" i="174"/>
  <c r="O3836" i="174"/>
  <c r="O3835" i="174"/>
  <c r="O3834" i="174"/>
  <c r="O3833" i="174"/>
  <c r="O3832" i="174"/>
  <c r="O3831" i="174"/>
  <c r="O3830" i="174"/>
  <c r="O3829" i="174"/>
  <c r="O3828" i="174"/>
  <c r="O3827" i="174"/>
  <c r="O3826" i="174"/>
  <c r="O3825" i="174"/>
  <c r="O3824" i="174"/>
  <c r="O3823" i="174"/>
  <c r="O3822" i="174"/>
  <c r="O3821" i="174"/>
  <c r="O3820" i="174"/>
  <c r="O3819" i="174"/>
  <c r="O3818" i="174"/>
  <c r="O3817" i="174"/>
  <c r="O3816" i="174"/>
  <c r="O3815" i="174"/>
  <c r="O3814" i="174"/>
  <c r="O3813" i="174"/>
  <c r="O3812" i="174"/>
  <c r="O3811" i="174"/>
  <c r="O3810" i="174"/>
  <c r="O3809" i="174"/>
  <c r="O3808" i="174"/>
  <c r="O3807" i="174"/>
  <c r="O3806" i="174"/>
  <c r="O3805" i="174"/>
  <c r="O3804" i="174"/>
  <c r="O3803" i="174"/>
  <c r="O3802" i="174"/>
  <c r="O3801" i="174"/>
  <c r="O3800" i="174"/>
  <c r="O3799" i="174"/>
  <c r="O3798" i="174"/>
  <c r="O3797" i="174"/>
  <c r="O3796" i="174"/>
  <c r="O3795" i="174"/>
  <c r="O3794" i="174"/>
  <c r="O3793" i="174"/>
  <c r="O3792" i="174"/>
  <c r="O3791" i="174"/>
  <c r="O3790" i="174"/>
  <c r="O3789" i="174"/>
  <c r="O3788" i="174"/>
  <c r="O3787" i="174"/>
  <c r="O3786" i="174"/>
  <c r="O3785" i="174"/>
  <c r="O3784" i="174"/>
  <c r="O3783" i="174"/>
  <c r="O3782" i="174"/>
  <c r="O3781" i="174"/>
  <c r="O3780" i="174"/>
  <c r="O3779" i="174"/>
  <c r="O3778" i="174"/>
  <c r="O3777" i="174"/>
  <c r="O3776" i="174"/>
  <c r="O3775" i="174"/>
  <c r="O3774" i="174"/>
  <c r="O3773" i="174"/>
  <c r="O3772" i="174"/>
  <c r="O3771" i="174"/>
  <c r="O3770" i="174"/>
  <c r="O3769" i="174"/>
  <c r="O3768" i="174"/>
  <c r="O3767" i="174"/>
  <c r="O3766" i="174"/>
  <c r="O3765" i="174"/>
  <c r="O3764" i="174"/>
  <c r="O3763" i="174"/>
  <c r="O3762" i="174"/>
  <c r="O3761" i="174"/>
  <c r="O3760" i="174"/>
  <c r="O3759" i="174"/>
  <c r="O3758" i="174"/>
  <c r="O3757" i="174"/>
  <c r="O3756" i="174"/>
  <c r="O3755" i="174"/>
  <c r="O3754" i="174"/>
  <c r="O3753" i="174"/>
  <c r="O3752" i="174"/>
  <c r="O3751" i="174"/>
  <c r="O3750" i="174"/>
  <c r="O3749" i="174"/>
  <c r="O3748" i="174"/>
  <c r="O3747" i="174"/>
  <c r="O3746" i="174"/>
  <c r="O3745" i="174"/>
  <c r="O3744" i="174"/>
  <c r="O3743" i="174"/>
  <c r="O3742" i="174"/>
  <c r="O3741" i="174"/>
  <c r="O3740" i="174"/>
  <c r="O3739" i="174"/>
  <c r="O3738" i="174"/>
  <c r="O3737" i="174"/>
  <c r="O3736" i="174"/>
  <c r="O3735" i="174"/>
  <c r="O3734" i="174"/>
  <c r="O3733" i="174"/>
  <c r="O3732" i="174"/>
  <c r="O3731" i="174"/>
  <c r="O3730" i="174"/>
  <c r="O3729" i="174"/>
  <c r="O3728" i="174"/>
  <c r="O3727" i="174"/>
  <c r="O3726" i="174"/>
  <c r="O3725" i="174"/>
  <c r="O3724" i="174"/>
  <c r="O3723" i="174"/>
  <c r="O3722" i="174"/>
  <c r="O3721" i="174"/>
  <c r="O3720" i="174"/>
  <c r="O3719" i="174"/>
  <c r="O3718" i="174"/>
  <c r="O3717" i="174"/>
  <c r="O3716" i="174"/>
  <c r="O3715" i="174"/>
  <c r="O3714" i="174"/>
  <c r="O3713" i="174"/>
  <c r="O3712" i="174"/>
  <c r="O3711" i="174"/>
  <c r="O3710" i="174"/>
  <c r="O3709" i="174"/>
  <c r="O3708" i="174"/>
  <c r="O3707" i="174"/>
  <c r="O3706" i="174"/>
  <c r="O3705" i="174"/>
  <c r="O3704" i="174"/>
  <c r="O3703" i="174"/>
  <c r="O3702" i="174"/>
  <c r="O3701" i="174"/>
  <c r="O3700" i="174"/>
  <c r="O3699" i="174"/>
  <c r="O3698" i="174"/>
  <c r="O3697" i="174"/>
  <c r="O3696" i="174"/>
  <c r="O3695" i="174"/>
  <c r="O3694" i="174"/>
  <c r="O3693" i="174"/>
  <c r="O3692" i="174"/>
  <c r="O3691" i="174"/>
  <c r="O3690" i="174"/>
  <c r="O3689" i="174"/>
  <c r="O3688" i="174"/>
  <c r="O3687" i="174"/>
  <c r="O3686" i="174"/>
  <c r="O3685" i="174"/>
  <c r="O3684" i="174"/>
  <c r="O3683" i="174"/>
  <c r="O3682" i="174"/>
  <c r="O3681" i="174"/>
  <c r="O3680" i="174"/>
  <c r="O3679" i="174"/>
  <c r="O3678" i="174"/>
  <c r="O3677" i="174"/>
  <c r="O3676" i="174"/>
  <c r="O3675" i="174"/>
  <c r="O3674" i="174"/>
  <c r="O3673" i="174"/>
  <c r="O3672" i="174"/>
  <c r="O3671" i="174"/>
  <c r="O3670" i="174"/>
  <c r="O3669" i="174"/>
  <c r="O3668" i="174"/>
  <c r="O3667" i="174"/>
  <c r="O3666" i="174"/>
  <c r="O3665" i="174"/>
  <c r="O3664" i="174"/>
  <c r="O3663" i="174"/>
  <c r="O3662" i="174"/>
  <c r="O3661" i="174"/>
  <c r="O3660" i="174"/>
  <c r="O3659" i="174"/>
  <c r="O3658" i="174"/>
  <c r="O3657" i="174"/>
  <c r="O3656" i="174"/>
  <c r="O3655" i="174"/>
  <c r="O3654" i="174"/>
  <c r="O3653" i="174"/>
  <c r="O3652" i="174"/>
  <c r="O3651" i="174"/>
  <c r="O3650" i="174"/>
  <c r="O3649" i="174"/>
  <c r="O3648" i="174"/>
  <c r="O3647" i="174"/>
  <c r="O3646" i="174"/>
  <c r="O3645" i="174"/>
  <c r="O3644" i="174"/>
  <c r="O3643" i="174"/>
  <c r="O3642" i="174"/>
  <c r="O3641" i="174"/>
  <c r="O3640" i="174"/>
  <c r="O3639" i="174"/>
  <c r="O3638" i="174"/>
  <c r="O3637" i="174"/>
  <c r="O3636" i="174"/>
  <c r="O3635" i="174"/>
  <c r="O3634" i="174"/>
  <c r="O3633" i="174"/>
  <c r="O3632" i="174"/>
  <c r="O3631" i="174"/>
  <c r="O3630" i="174"/>
  <c r="O3629" i="174"/>
  <c r="O3628" i="174"/>
  <c r="O3627" i="174"/>
  <c r="O3626" i="174"/>
  <c r="O3625" i="174"/>
  <c r="O3624" i="174"/>
  <c r="O3623" i="174"/>
  <c r="O3622" i="174"/>
  <c r="O3621" i="174"/>
  <c r="O3620" i="174"/>
  <c r="O3619" i="174"/>
  <c r="O3618" i="174"/>
  <c r="O3617" i="174"/>
  <c r="O3616" i="174"/>
  <c r="O3615" i="174"/>
  <c r="O3614" i="174"/>
  <c r="O3613" i="174"/>
  <c r="O3612" i="174"/>
  <c r="O3611" i="174"/>
  <c r="O3610" i="174"/>
  <c r="O3609" i="174"/>
  <c r="O3608" i="174"/>
  <c r="O3607" i="174"/>
  <c r="O3606" i="174"/>
  <c r="O3605" i="174"/>
  <c r="O3604" i="174"/>
  <c r="O3603" i="174"/>
  <c r="O3602" i="174"/>
  <c r="O3601" i="174"/>
  <c r="O3600" i="174"/>
  <c r="O3599" i="174"/>
  <c r="O3598" i="174"/>
  <c r="O3597" i="174"/>
  <c r="O3596" i="174"/>
  <c r="O3595" i="174"/>
  <c r="O3594" i="174"/>
  <c r="O3593" i="174"/>
  <c r="O3592" i="174"/>
  <c r="O3591" i="174"/>
  <c r="O3590" i="174"/>
  <c r="O3589" i="174"/>
  <c r="O3588" i="174"/>
  <c r="O3587" i="174"/>
  <c r="O3586" i="174"/>
  <c r="O3585" i="174"/>
  <c r="O3584" i="174"/>
  <c r="O3583" i="174"/>
  <c r="O3582" i="174"/>
  <c r="O3581" i="174"/>
  <c r="O3580" i="174"/>
  <c r="O3579" i="174"/>
  <c r="O3578" i="174"/>
  <c r="O3577" i="174"/>
  <c r="O3576" i="174"/>
  <c r="O3575" i="174"/>
  <c r="O3574" i="174"/>
  <c r="O3573" i="174"/>
  <c r="O3572" i="174"/>
  <c r="O3571" i="174"/>
  <c r="O3570" i="174"/>
  <c r="O3569" i="174"/>
  <c r="O3568" i="174"/>
  <c r="O3567" i="174"/>
  <c r="O3566" i="174"/>
  <c r="O3565" i="174"/>
  <c r="O3564" i="174"/>
  <c r="O3563" i="174"/>
  <c r="O3562" i="174"/>
  <c r="O3561" i="174"/>
  <c r="O3560" i="174"/>
  <c r="O3559" i="174"/>
  <c r="O3558" i="174"/>
  <c r="O3557" i="174"/>
  <c r="O3556" i="174"/>
  <c r="O3555" i="174"/>
  <c r="O3554" i="174"/>
  <c r="O3553" i="174"/>
  <c r="O3552" i="174"/>
  <c r="O3551" i="174"/>
  <c r="O3550" i="174"/>
  <c r="O3549" i="174"/>
  <c r="O3548" i="174"/>
  <c r="O3547" i="174"/>
  <c r="O3546" i="174"/>
  <c r="O3545" i="174"/>
  <c r="O3544" i="174"/>
  <c r="O3543" i="174"/>
  <c r="O3542" i="174"/>
  <c r="O3541" i="174"/>
  <c r="O3540" i="174"/>
  <c r="O3539" i="174"/>
  <c r="O3538" i="174"/>
  <c r="O3537" i="174"/>
  <c r="O3536" i="174"/>
  <c r="O3535" i="174"/>
  <c r="O3534" i="174"/>
  <c r="O3533" i="174"/>
  <c r="O3532" i="174"/>
  <c r="O3531" i="174"/>
  <c r="O3530" i="174"/>
  <c r="O3529" i="174"/>
  <c r="O3528" i="174"/>
  <c r="O3527" i="174"/>
  <c r="O3526" i="174"/>
  <c r="O3525" i="174"/>
  <c r="O3524" i="174"/>
  <c r="O3523" i="174"/>
  <c r="O3522" i="174"/>
  <c r="O3521" i="174"/>
  <c r="O3520" i="174"/>
  <c r="O3519" i="174"/>
  <c r="O3518" i="174"/>
  <c r="O3517" i="174"/>
  <c r="O3516" i="174"/>
  <c r="O3515" i="174"/>
  <c r="O3514" i="174"/>
  <c r="O3513" i="174"/>
  <c r="O3512" i="174"/>
  <c r="O3511" i="174"/>
  <c r="O3510" i="174"/>
  <c r="O3509" i="174"/>
  <c r="O3508" i="174"/>
  <c r="O3507" i="174"/>
  <c r="O3506" i="174"/>
  <c r="O3505" i="174"/>
  <c r="O3504" i="174"/>
  <c r="O3503" i="174"/>
  <c r="O3502" i="174"/>
  <c r="O3501" i="174"/>
  <c r="O3500" i="174"/>
  <c r="O3499" i="174"/>
  <c r="O3498" i="174"/>
  <c r="O3497" i="174"/>
  <c r="O3496" i="174"/>
  <c r="O3495" i="174"/>
  <c r="O3494" i="174"/>
  <c r="O3493" i="174"/>
  <c r="O3492" i="174"/>
  <c r="O3491" i="174"/>
  <c r="O3490" i="174"/>
  <c r="O3489" i="174"/>
  <c r="O3488" i="174"/>
  <c r="O3487" i="174"/>
  <c r="O3486" i="174"/>
  <c r="O3485" i="174"/>
  <c r="O3484" i="174"/>
  <c r="O3483" i="174"/>
  <c r="O3482" i="174"/>
  <c r="O3481" i="174"/>
  <c r="O3480" i="174"/>
  <c r="O3479" i="174"/>
  <c r="O3478" i="174"/>
  <c r="O3477" i="174"/>
  <c r="O3476" i="174"/>
  <c r="O3475" i="174"/>
  <c r="O3474" i="174"/>
  <c r="O3473" i="174"/>
  <c r="O3472" i="174"/>
  <c r="O3471" i="174"/>
  <c r="O3470" i="174"/>
  <c r="O3469" i="174"/>
  <c r="O3468" i="174"/>
  <c r="O3467" i="174"/>
  <c r="O3466" i="174"/>
  <c r="O3465" i="174"/>
  <c r="O3464" i="174"/>
  <c r="O3463" i="174"/>
  <c r="O3462" i="174"/>
  <c r="O3461" i="174"/>
  <c r="O3460" i="174"/>
  <c r="O3459" i="174"/>
  <c r="O3458" i="174"/>
  <c r="O3457" i="174"/>
  <c r="O3456" i="174"/>
  <c r="O3455" i="174"/>
  <c r="O3454" i="174"/>
  <c r="O3453" i="174"/>
  <c r="O3452" i="174"/>
  <c r="O3451" i="174"/>
  <c r="O3450" i="174"/>
  <c r="O3449" i="174"/>
  <c r="O3448" i="174"/>
  <c r="O3447" i="174"/>
  <c r="O3446" i="174"/>
  <c r="O3445" i="174"/>
  <c r="O3444" i="174"/>
  <c r="O3443" i="174"/>
  <c r="O3442" i="174"/>
  <c r="O3441" i="174"/>
  <c r="O3440" i="174"/>
  <c r="O3439" i="174"/>
  <c r="O3438" i="174"/>
  <c r="O3437" i="174"/>
  <c r="O3436" i="174"/>
  <c r="O3435" i="174"/>
  <c r="O3434" i="174"/>
  <c r="O3433" i="174"/>
  <c r="O3432" i="174"/>
  <c r="O3431" i="174"/>
  <c r="O3430" i="174"/>
  <c r="O3429" i="174"/>
  <c r="O3428" i="174"/>
  <c r="O3427" i="174"/>
  <c r="O3426" i="174"/>
  <c r="O3425" i="174"/>
  <c r="O3424" i="174"/>
  <c r="O3423" i="174"/>
  <c r="O3422" i="174"/>
  <c r="O3421" i="174"/>
  <c r="O3420" i="174"/>
  <c r="O3419" i="174"/>
  <c r="O3418" i="174"/>
  <c r="O3417" i="174"/>
  <c r="O3416" i="174"/>
  <c r="O3415" i="174"/>
  <c r="O3414" i="174"/>
  <c r="O3413" i="174"/>
  <c r="O3412" i="174"/>
  <c r="O3411" i="174"/>
  <c r="O3410" i="174"/>
  <c r="O3409" i="174"/>
  <c r="O3408" i="174"/>
  <c r="O3407" i="174"/>
  <c r="O3406" i="174"/>
  <c r="O3405" i="174"/>
  <c r="O3404" i="174"/>
  <c r="O3403" i="174"/>
  <c r="O3402" i="174"/>
  <c r="O3401" i="174"/>
  <c r="O3400" i="174"/>
  <c r="O3399" i="174"/>
  <c r="O3398" i="174"/>
  <c r="O3397" i="174"/>
  <c r="O3396" i="174"/>
  <c r="O3395" i="174"/>
  <c r="O3394" i="174"/>
  <c r="O3393" i="174"/>
  <c r="O3392" i="174"/>
  <c r="O3391" i="174"/>
  <c r="O3390" i="174"/>
  <c r="O3389" i="174"/>
  <c r="O3388" i="174"/>
  <c r="O3387" i="174"/>
  <c r="O3386" i="174"/>
  <c r="O3385" i="174"/>
  <c r="O3384" i="174"/>
  <c r="O3383" i="174"/>
  <c r="O3382" i="174"/>
  <c r="O3381" i="174"/>
  <c r="O3380" i="174"/>
  <c r="O3379" i="174"/>
  <c r="O3378" i="174"/>
  <c r="O3377" i="174"/>
  <c r="O3376" i="174"/>
  <c r="O3375" i="174"/>
  <c r="O3374" i="174"/>
  <c r="O3373" i="174"/>
  <c r="O3372" i="174"/>
  <c r="O3371" i="174"/>
  <c r="O3370" i="174"/>
  <c r="O3369" i="174"/>
  <c r="O3368" i="174"/>
  <c r="O3367" i="174"/>
  <c r="O3366" i="174"/>
  <c r="O3365" i="174"/>
  <c r="O3364" i="174"/>
  <c r="O3363" i="174"/>
  <c r="O3362" i="174"/>
  <c r="O3361" i="174"/>
  <c r="O3360" i="174"/>
  <c r="O3359" i="174"/>
  <c r="O3358" i="174"/>
  <c r="O3357" i="174"/>
  <c r="O3356" i="174"/>
  <c r="O3355" i="174"/>
  <c r="O3354" i="174"/>
  <c r="O3353" i="174"/>
  <c r="O3352" i="174"/>
  <c r="O3351" i="174"/>
  <c r="O3350" i="174"/>
  <c r="O3349" i="174"/>
  <c r="O3348" i="174"/>
  <c r="O3347" i="174"/>
  <c r="O3346" i="174"/>
  <c r="O3345" i="174"/>
  <c r="O3344" i="174"/>
  <c r="O3343" i="174"/>
  <c r="O3342" i="174"/>
  <c r="O3341" i="174"/>
  <c r="O3340" i="174"/>
  <c r="O3339" i="174"/>
  <c r="O3338" i="174"/>
  <c r="O3337" i="174"/>
  <c r="O3336" i="174"/>
  <c r="O3335" i="174"/>
  <c r="O3334" i="174"/>
  <c r="O3333" i="174"/>
  <c r="O3332" i="174"/>
  <c r="O3331" i="174"/>
  <c r="O3330" i="174"/>
  <c r="O3329" i="174"/>
  <c r="O3328" i="174"/>
  <c r="O3327" i="174"/>
  <c r="O3326" i="174"/>
  <c r="O3325" i="174"/>
  <c r="O3324" i="174"/>
  <c r="O3323" i="174"/>
  <c r="O3322" i="174"/>
  <c r="O3321" i="174"/>
  <c r="O3320" i="174"/>
  <c r="O3319" i="174"/>
  <c r="O3318" i="174"/>
  <c r="O3317" i="174"/>
  <c r="O3316" i="174"/>
  <c r="O3315" i="174"/>
  <c r="O3314" i="174"/>
  <c r="O3313" i="174"/>
  <c r="O3312" i="174"/>
  <c r="O3311" i="174"/>
  <c r="O3310" i="174"/>
  <c r="O3309" i="174"/>
  <c r="O3308" i="174"/>
  <c r="O3307" i="174"/>
  <c r="O3306" i="174"/>
  <c r="O3305" i="174"/>
  <c r="O3304" i="174"/>
  <c r="O3303" i="174"/>
  <c r="O3302" i="174"/>
  <c r="O3301" i="174"/>
  <c r="O3300" i="174"/>
  <c r="O3299" i="174"/>
  <c r="O3298" i="174"/>
  <c r="O3297" i="174"/>
  <c r="O3296" i="174"/>
  <c r="O3295" i="174"/>
  <c r="O3294" i="174"/>
  <c r="O3293" i="174"/>
  <c r="O3292" i="174"/>
  <c r="O3291" i="174"/>
  <c r="O3290" i="174"/>
  <c r="O3289" i="174"/>
  <c r="O3288" i="174"/>
  <c r="O3287" i="174"/>
  <c r="O3286" i="174"/>
  <c r="O3285" i="174"/>
  <c r="O3284" i="174"/>
  <c r="O3283" i="174"/>
  <c r="O3282" i="174"/>
  <c r="O3281" i="174"/>
  <c r="O3280" i="174"/>
  <c r="O3279" i="174"/>
  <c r="O3278" i="174"/>
  <c r="O3277" i="174"/>
  <c r="O3276" i="174"/>
  <c r="O3275" i="174"/>
  <c r="O3274" i="174"/>
  <c r="O3273" i="174"/>
  <c r="O3272" i="174"/>
  <c r="O3271" i="174"/>
  <c r="O3270" i="174"/>
  <c r="O3269" i="174"/>
  <c r="O3268" i="174"/>
  <c r="O3267" i="174"/>
  <c r="O3266" i="174"/>
  <c r="O3265" i="174"/>
  <c r="O3264" i="174"/>
  <c r="O3263" i="174"/>
  <c r="O3262" i="174"/>
  <c r="O3261" i="174"/>
  <c r="O3260" i="174"/>
  <c r="O3259" i="174"/>
  <c r="O3258" i="174"/>
  <c r="O3257" i="174"/>
  <c r="O3256" i="174"/>
  <c r="O3255" i="174"/>
  <c r="O3254" i="174"/>
  <c r="O3253" i="174"/>
  <c r="O3252" i="174"/>
  <c r="O3251" i="174"/>
  <c r="O3250" i="174"/>
  <c r="O3249" i="174"/>
  <c r="O3248" i="174"/>
  <c r="O3247" i="174"/>
  <c r="O3246" i="174"/>
  <c r="O3245" i="174"/>
  <c r="O3244" i="174"/>
  <c r="O3243" i="174"/>
  <c r="O3242" i="174"/>
  <c r="O3241" i="174"/>
  <c r="O3240" i="174"/>
  <c r="O3239" i="174"/>
  <c r="O3238" i="174"/>
  <c r="O3237" i="174"/>
  <c r="O3236" i="174"/>
  <c r="O3235" i="174"/>
  <c r="O3234" i="174"/>
  <c r="O3233" i="174"/>
  <c r="O3232" i="174"/>
  <c r="O3231" i="174"/>
  <c r="O3230" i="174"/>
  <c r="O3229" i="174"/>
  <c r="O3228" i="174"/>
  <c r="O3227" i="174"/>
  <c r="O3226" i="174"/>
  <c r="O3225" i="174"/>
  <c r="O3224" i="174"/>
  <c r="O3223" i="174"/>
  <c r="O3222" i="174"/>
  <c r="O3221" i="174"/>
  <c r="O3220" i="174"/>
  <c r="O3219" i="174"/>
  <c r="O3218" i="174"/>
  <c r="O3217" i="174"/>
  <c r="O3216" i="174"/>
  <c r="O3215" i="174"/>
  <c r="O3214" i="174"/>
  <c r="O3213" i="174"/>
  <c r="O3212" i="174"/>
  <c r="O3211" i="174"/>
  <c r="O3210" i="174"/>
  <c r="O3209" i="174"/>
  <c r="O3208" i="174"/>
  <c r="O3207" i="174"/>
  <c r="O3206" i="174"/>
  <c r="O3205" i="174"/>
  <c r="O3204" i="174"/>
  <c r="O3203" i="174"/>
  <c r="O3202" i="174"/>
  <c r="O3201" i="174"/>
  <c r="O3200" i="174"/>
  <c r="O3199" i="174"/>
  <c r="O3198" i="174"/>
  <c r="O3197" i="174"/>
  <c r="O3196" i="174"/>
  <c r="O3195" i="174"/>
  <c r="O3194" i="174"/>
  <c r="O3193" i="174"/>
  <c r="O3192" i="174"/>
  <c r="O3191" i="174"/>
  <c r="O3190" i="174"/>
  <c r="O3189" i="174"/>
  <c r="O3188" i="174"/>
  <c r="O3187" i="174"/>
  <c r="O3186" i="174"/>
  <c r="O3185" i="174"/>
  <c r="O3184" i="174"/>
  <c r="O3183" i="174"/>
  <c r="O3182" i="174"/>
  <c r="O3181" i="174"/>
  <c r="O3180" i="174"/>
  <c r="O3179" i="174"/>
  <c r="O3178" i="174"/>
  <c r="O3177" i="174"/>
  <c r="O3176" i="174"/>
  <c r="O3175" i="174"/>
  <c r="O3174" i="174"/>
  <c r="O3173" i="174"/>
  <c r="O3172" i="174"/>
  <c r="O3171" i="174"/>
  <c r="O3170" i="174"/>
  <c r="O3169" i="174"/>
  <c r="O3168" i="174"/>
  <c r="O3167" i="174"/>
  <c r="O3166" i="174"/>
  <c r="O3165" i="174"/>
  <c r="O3164" i="174"/>
  <c r="O3163" i="174"/>
  <c r="O3162" i="174"/>
  <c r="O3161" i="174"/>
  <c r="O3160" i="174"/>
  <c r="O3159" i="174"/>
  <c r="O3158" i="174"/>
  <c r="O3157" i="174"/>
  <c r="O3156" i="174"/>
  <c r="O3155" i="174"/>
  <c r="O3154" i="174"/>
  <c r="O3153" i="174"/>
  <c r="O3152" i="174"/>
  <c r="O3151" i="174"/>
  <c r="O3150" i="174"/>
  <c r="O3149" i="174"/>
  <c r="O3148" i="174"/>
  <c r="O3147" i="174"/>
  <c r="O3146" i="174"/>
  <c r="O3145" i="174"/>
  <c r="O3144" i="174"/>
  <c r="O3143" i="174"/>
  <c r="O3142" i="174"/>
  <c r="O3141" i="174"/>
  <c r="O3140" i="174"/>
  <c r="O3139" i="174"/>
  <c r="O3138" i="174"/>
  <c r="O3137" i="174"/>
  <c r="O3136" i="174"/>
  <c r="O3135" i="174"/>
  <c r="O3134" i="174"/>
  <c r="O3133" i="174"/>
  <c r="O3132" i="174"/>
  <c r="O3131" i="174"/>
  <c r="O3130" i="174"/>
  <c r="O3129" i="174"/>
  <c r="O3128" i="174"/>
  <c r="O3127" i="174"/>
  <c r="O3126" i="174"/>
  <c r="O3125" i="174"/>
  <c r="O3124" i="174"/>
  <c r="O3123" i="174"/>
  <c r="O3122" i="174"/>
  <c r="O3121" i="174"/>
  <c r="O3120" i="174"/>
  <c r="O3119" i="174"/>
  <c r="O3118" i="174"/>
  <c r="O3117" i="174"/>
  <c r="O3116" i="174"/>
  <c r="O3115" i="174"/>
  <c r="O3114" i="174"/>
  <c r="O3113" i="174"/>
  <c r="O3112" i="174"/>
  <c r="O3111" i="174"/>
  <c r="O3110" i="174"/>
  <c r="O3109" i="174"/>
  <c r="O3108" i="174"/>
  <c r="O3107" i="174"/>
  <c r="O3106" i="174"/>
  <c r="O3105" i="174"/>
  <c r="O3104" i="174"/>
  <c r="O3103" i="174"/>
  <c r="O3102" i="174"/>
  <c r="O3101" i="174"/>
  <c r="O3100" i="174"/>
  <c r="O3099" i="174"/>
  <c r="O3098" i="174"/>
  <c r="O3097" i="174"/>
  <c r="O3096" i="174"/>
  <c r="O3095" i="174"/>
  <c r="O3094" i="174"/>
  <c r="O3093" i="174"/>
  <c r="O3092" i="174"/>
  <c r="O3091" i="174"/>
  <c r="O3090" i="174"/>
  <c r="O3089" i="174"/>
  <c r="O3088" i="174"/>
  <c r="O3087" i="174"/>
  <c r="O3086" i="174"/>
  <c r="O3085" i="174"/>
  <c r="O3084" i="174"/>
  <c r="O3083" i="174"/>
  <c r="O3082" i="174"/>
  <c r="O3081" i="174"/>
  <c r="O3080" i="174"/>
  <c r="O3079" i="174"/>
  <c r="O3078" i="174"/>
  <c r="O3077" i="174"/>
  <c r="O3076" i="174"/>
  <c r="O3075" i="174"/>
  <c r="O3074" i="174"/>
  <c r="O3073" i="174"/>
  <c r="O3072" i="174"/>
  <c r="O3071" i="174"/>
  <c r="O3070" i="174"/>
  <c r="O3069" i="174"/>
  <c r="O3068" i="174"/>
  <c r="O3067" i="174"/>
  <c r="O3066" i="174"/>
  <c r="O3065" i="174"/>
  <c r="O3064" i="174"/>
  <c r="O3063" i="174"/>
  <c r="O3062" i="174"/>
  <c r="O3061" i="174"/>
  <c r="O3060" i="174"/>
  <c r="O3059" i="174"/>
  <c r="O3058" i="174"/>
  <c r="O3057" i="174"/>
  <c r="O3056" i="174"/>
  <c r="O3055" i="174"/>
  <c r="O3054" i="174"/>
  <c r="O3053" i="174"/>
  <c r="O3052" i="174"/>
  <c r="O3051" i="174"/>
  <c r="O3050" i="174"/>
  <c r="O3049" i="174"/>
  <c r="O3048" i="174"/>
  <c r="O3047" i="174"/>
  <c r="O3046" i="174"/>
  <c r="O3045" i="174"/>
  <c r="O3044" i="174"/>
  <c r="O3043" i="174"/>
  <c r="O3042" i="174"/>
  <c r="O3041" i="174"/>
  <c r="O3040" i="174"/>
  <c r="O3039" i="174"/>
  <c r="O3038" i="174"/>
  <c r="O3037" i="174"/>
  <c r="O3036" i="174"/>
  <c r="O3035" i="174"/>
  <c r="O3034" i="174"/>
  <c r="O3033" i="174"/>
  <c r="O3032" i="174"/>
  <c r="O3031" i="174"/>
  <c r="O3030" i="174"/>
  <c r="O3029" i="174"/>
  <c r="O3028" i="174"/>
  <c r="O3027" i="174"/>
  <c r="O3026" i="174"/>
  <c r="O3025" i="174"/>
  <c r="O3024" i="174"/>
  <c r="O3023" i="174"/>
  <c r="O3022" i="174"/>
  <c r="O3021" i="174"/>
  <c r="O3020" i="174"/>
  <c r="O3019" i="174"/>
  <c r="O3018" i="174"/>
  <c r="O3017" i="174"/>
  <c r="O3016" i="174"/>
  <c r="O3015" i="174"/>
  <c r="O3014" i="174"/>
  <c r="O3013" i="174"/>
  <c r="O3012" i="174"/>
  <c r="O3011" i="174"/>
  <c r="O3010" i="174"/>
  <c r="O3009" i="174"/>
  <c r="O3008" i="174"/>
  <c r="O3007" i="174"/>
  <c r="O3006" i="174"/>
  <c r="O3005" i="174"/>
  <c r="O3004" i="174"/>
  <c r="O3003" i="174"/>
  <c r="O3002" i="174"/>
  <c r="O3001" i="174"/>
  <c r="O3000" i="174"/>
  <c r="O2999" i="174"/>
  <c r="O2998" i="174"/>
  <c r="O2997" i="174"/>
  <c r="O2996" i="174"/>
  <c r="O2995" i="174"/>
  <c r="O2994" i="174"/>
  <c r="O2993" i="174"/>
  <c r="O2992" i="174"/>
  <c r="O2991" i="174"/>
  <c r="O2990" i="174"/>
  <c r="O2989" i="174"/>
  <c r="O2988" i="174"/>
  <c r="O2987" i="174"/>
  <c r="O2986" i="174"/>
  <c r="O2985" i="174"/>
  <c r="O2984" i="174"/>
  <c r="O2983" i="174"/>
  <c r="O2982" i="174"/>
  <c r="O2981" i="174"/>
  <c r="O2980" i="174"/>
  <c r="O2979" i="174"/>
  <c r="O2978" i="174"/>
  <c r="O2977" i="174"/>
  <c r="O2976" i="174"/>
  <c r="O2975" i="174"/>
  <c r="O2974" i="174"/>
  <c r="O2973" i="174"/>
  <c r="O2972" i="174"/>
  <c r="O2971" i="174"/>
  <c r="O2970" i="174"/>
  <c r="O2969" i="174"/>
  <c r="O2968" i="174"/>
  <c r="O2967" i="174"/>
  <c r="O2966" i="174"/>
  <c r="O2965" i="174"/>
  <c r="O2964" i="174"/>
  <c r="O2963" i="174"/>
  <c r="O2962" i="174"/>
  <c r="O2961" i="174"/>
  <c r="O2960" i="174"/>
  <c r="O2959" i="174"/>
  <c r="O2958" i="174"/>
  <c r="O2957" i="174"/>
  <c r="O2956" i="174"/>
  <c r="O2955" i="174"/>
  <c r="O2954" i="174"/>
  <c r="O2953" i="174"/>
  <c r="O2952" i="174"/>
  <c r="O2951" i="174"/>
  <c r="O2950" i="174"/>
  <c r="O2949" i="174"/>
  <c r="O2948" i="174"/>
  <c r="O2947" i="174"/>
  <c r="O2946" i="174"/>
  <c r="O2945" i="174"/>
  <c r="O2944" i="174"/>
  <c r="O2943" i="174"/>
  <c r="O2942" i="174"/>
  <c r="O2941" i="174"/>
  <c r="O2940" i="174"/>
  <c r="O2939" i="174"/>
  <c r="O2938" i="174"/>
  <c r="O2937" i="174"/>
  <c r="O2936" i="174"/>
  <c r="O2935" i="174"/>
  <c r="O2934" i="174"/>
  <c r="O2933" i="174"/>
  <c r="O2932" i="174"/>
  <c r="O2931" i="174"/>
  <c r="O2930" i="174"/>
  <c r="O2929" i="174"/>
  <c r="O2928" i="174"/>
  <c r="O2927" i="174"/>
  <c r="O2926" i="174"/>
  <c r="O2925" i="174"/>
  <c r="O2924" i="174"/>
  <c r="O2923" i="174"/>
  <c r="O2922" i="174"/>
  <c r="O2921" i="174"/>
  <c r="O2920" i="174"/>
  <c r="O2919" i="174"/>
  <c r="O2918" i="174"/>
  <c r="O2917" i="174"/>
  <c r="O2916" i="174"/>
  <c r="O2915" i="174"/>
  <c r="O2914" i="174"/>
  <c r="O2913" i="174"/>
  <c r="O2912" i="174"/>
  <c r="O2911" i="174"/>
  <c r="O2910" i="174"/>
  <c r="O2909" i="174"/>
  <c r="O2908" i="174"/>
  <c r="O2907" i="174"/>
  <c r="O2906" i="174"/>
  <c r="O2905" i="174"/>
  <c r="O2904" i="174"/>
  <c r="O2903" i="174"/>
  <c r="O2902" i="174"/>
  <c r="O2901" i="174"/>
  <c r="O2900" i="174"/>
  <c r="O2899" i="174"/>
  <c r="O2898" i="174"/>
  <c r="O2897" i="174"/>
  <c r="O2896" i="174"/>
  <c r="O2895" i="174"/>
  <c r="O2894" i="174"/>
  <c r="O2893" i="174"/>
  <c r="O2892" i="174"/>
  <c r="O2891" i="174"/>
  <c r="O2890" i="174"/>
  <c r="O2889" i="174"/>
  <c r="O2888" i="174"/>
  <c r="O2887" i="174"/>
  <c r="O2886" i="174"/>
  <c r="O2885" i="174"/>
  <c r="O2884" i="174"/>
  <c r="O2883" i="174"/>
  <c r="O2882" i="174"/>
  <c r="O2881" i="174"/>
  <c r="O2880" i="174"/>
  <c r="O2879" i="174"/>
  <c r="O2878" i="174"/>
  <c r="O2877" i="174"/>
  <c r="O2876" i="174"/>
  <c r="O2875" i="174"/>
  <c r="O2874" i="174"/>
  <c r="O2873" i="174"/>
  <c r="O2872" i="174"/>
  <c r="O2871" i="174"/>
  <c r="O2870" i="174"/>
  <c r="O2869" i="174"/>
  <c r="O2868" i="174"/>
  <c r="O2867" i="174"/>
  <c r="O2866" i="174"/>
  <c r="O2865" i="174"/>
  <c r="O2864" i="174"/>
  <c r="O2863" i="174"/>
  <c r="O2862" i="174"/>
  <c r="O2861" i="174"/>
  <c r="O2860" i="174"/>
  <c r="O2859" i="174"/>
  <c r="O2858" i="174"/>
  <c r="O2857" i="174"/>
  <c r="O2856" i="174"/>
  <c r="O2855" i="174"/>
  <c r="O2854" i="174"/>
  <c r="O2853" i="174"/>
  <c r="O2852" i="174"/>
  <c r="O2851" i="174"/>
  <c r="O2850" i="174"/>
  <c r="O2849" i="174"/>
  <c r="O2848" i="174"/>
  <c r="O2847" i="174"/>
  <c r="O2846" i="174"/>
  <c r="O2845" i="174"/>
  <c r="O2844" i="174"/>
  <c r="O2843" i="174"/>
  <c r="O2842" i="174"/>
  <c r="O2841" i="174"/>
  <c r="O2840" i="174"/>
  <c r="O2839" i="174"/>
  <c r="O2838" i="174"/>
  <c r="O2837" i="174"/>
  <c r="O2836" i="174"/>
  <c r="O2835" i="174"/>
  <c r="O2834" i="174"/>
  <c r="O2833" i="174"/>
  <c r="O2832" i="174"/>
  <c r="O2831" i="174"/>
  <c r="O2830" i="174"/>
  <c r="O2829" i="174"/>
  <c r="O2828" i="174"/>
  <c r="O2827" i="174"/>
  <c r="O2826" i="174"/>
  <c r="O2825" i="174"/>
  <c r="O2824" i="174"/>
  <c r="O2823" i="174"/>
  <c r="O2822" i="174"/>
  <c r="O2821" i="174"/>
  <c r="O2820" i="174"/>
  <c r="O2819" i="174"/>
  <c r="O2818" i="174"/>
  <c r="O2817" i="174"/>
  <c r="O2816" i="174"/>
  <c r="O2815" i="174"/>
  <c r="O2814" i="174"/>
  <c r="O2813" i="174"/>
  <c r="O2812" i="174"/>
  <c r="O2811" i="174"/>
  <c r="O2810" i="174"/>
  <c r="O2809" i="174"/>
  <c r="O2808" i="174"/>
  <c r="O2807" i="174"/>
  <c r="O2806" i="174"/>
  <c r="O2805" i="174"/>
  <c r="O2804" i="174"/>
  <c r="O2803" i="174"/>
  <c r="O2802" i="174"/>
  <c r="O2801" i="174"/>
  <c r="O2800" i="174"/>
  <c r="O2799" i="174"/>
  <c r="O2798" i="174"/>
  <c r="O2797" i="174"/>
  <c r="O2796" i="174"/>
  <c r="O2795" i="174"/>
  <c r="O2794" i="174"/>
  <c r="O2793" i="174"/>
  <c r="O2792" i="174"/>
  <c r="O2791" i="174"/>
  <c r="O2790" i="174"/>
  <c r="O2789" i="174"/>
  <c r="O2788" i="174"/>
  <c r="O2787" i="174"/>
  <c r="O2786" i="174"/>
  <c r="O2785" i="174"/>
  <c r="O2784" i="174"/>
  <c r="O2783" i="174"/>
  <c r="O2782" i="174"/>
  <c r="O2781" i="174"/>
  <c r="O2780" i="174"/>
  <c r="O2779" i="174"/>
  <c r="O2778" i="174"/>
  <c r="O2777" i="174"/>
  <c r="O2776" i="174"/>
  <c r="O2775" i="174"/>
  <c r="O2774" i="174"/>
  <c r="O2773" i="174"/>
  <c r="O2772" i="174"/>
  <c r="O2771" i="174"/>
  <c r="O2770" i="174"/>
  <c r="O2769" i="174"/>
  <c r="O2768" i="174"/>
  <c r="O2767" i="174"/>
  <c r="O2766" i="174"/>
  <c r="O2765" i="174"/>
  <c r="O2764" i="174"/>
  <c r="O2763" i="174"/>
  <c r="O2762" i="174"/>
  <c r="O2761" i="174"/>
  <c r="O2760" i="174"/>
  <c r="O2759" i="174"/>
  <c r="O2758" i="174"/>
  <c r="O2757" i="174"/>
  <c r="O2756" i="174"/>
  <c r="O2755" i="174"/>
  <c r="O2754" i="174"/>
  <c r="O2753" i="174"/>
  <c r="O2752" i="174"/>
  <c r="O2751" i="174"/>
  <c r="O2750" i="174"/>
  <c r="O2749" i="174"/>
  <c r="O2748" i="174"/>
  <c r="O2747" i="174"/>
  <c r="O2746" i="174"/>
  <c r="O2745" i="174"/>
  <c r="O2744" i="174"/>
  <c r="O2743" i="174"/>
  <c r="O2742" i="174"/>
  <c r="O2741" i="174"/>
  <c r="O2740" i="174"/>
  <c r="O2739" i="174"/>
  <c r="O2738" i="174"/>
  <c r="O2737" i="174"/>
  <c r="O2736" i="174"/>
  <c r="O2735" i="174"/>
  <c r="O2734" i="174"/>
  <c r="O2733" i="174"/>
  <c r="O2732" i="174"/>
  <c r="O2731" i="174"/>
  <c r="O2730" i="174"/>
  <c r="O2729" i="174"/>
  <c r="O2728" i="174"/>
  <c r="O2727" i="174"/>
  <c r="O2726" i="174"/>
  <c r="O2725" i="174"/>
  <c r="O2724" i="174"/>
  <c r="O2723" i="174"/>
  <c r="O2722" i="174"/>
  <c r="O2721" i="174"/>
  <c r="O2720" i="174"/>
  <c r="O2719" i="174"/>
  <c r="O2718" i="174"/>
  <c r="O2717" i="174"/>
  <c r="O2716" i="174"/>
  <c r="O2715" i="174"/>
  <c r="O2714" i="174"/>
  <c r="O2713" i="174"/>
  <c r="O2712" i="174"/>
  <c r="O2711" i="174"/>
  <c r="O2710" i="174"/>
  <c r="O2709" i="174"/>
  <c r="O2708" i="174"/>
  <c r="O2707" i="174"/>
  <c r="O2706" i="174"/>
  <c r="O2705" i="174"/>
  <c r="O2704" i="174"/>
  <c r="O2703" i="174"/>
  <c r="O2702" i="174"/>
  <c r="O2701" i="174"/>
  <c r="O2700" i="174"/>
  <c r="O2699" i="174"/>
  <c r="O2698" i="174"/>
  <c r="O2697" i="174"/>
  <c r="O2696" i="174"/>
  <c r="O2695" i="174"/>
  <c r="O2694" i="174"/>
  <c r="O2693" i="174"/>
  <c r="O2692" i="174"/>
  <c r="O2691" i="174"/>
  <c r="O2690" i="174"/>
  <c r="O2689" i="174"/>
  <c r="O2688" i="174"/>
  <c r="O2687" i="174"/>
  <c r="O2686" i="174"/>
  <c r="O2685" i="174"/>
  <c r="O2684" i="174"/>
  <c r="O2683" i="174"/>
  <c r="O2682" i="174"/>
  <c r="O2681" i="174"/>
  <c r="O2680" i="174"/>
  <c r="O2679" i="174"/>
  <c r="O2678" i="174"/>
  <c r="O2677" i="174"/>
  <c r="O2676" i="174"/>
  <c r="O2675" i="174"/>
  <c r="O2674" i="174"/>
  <c r="O2673" i="174"/>
  <c r="O2672" i="174"/>
  <c r="O2671" i="174"/>
  <c r="O2670" i="174"/>
  <c r="O2669" i="174"/>
  <c r="O2668" i="174"/>
  <c r="O2667" i="174"/>
  <c r="O2666" i="174"/>
  <c r="O2665" i="174"/>
  <c r="O2664" i="174"/>
  <c r="O2663" i="174"/>
  <c r="O2662" i="174"/>
  <c r="O2661" i="174"/>
  <c r="O2660" i="174"/>
  <c r="O2659" i="174"/>
  <c r="O2658" i="174"/>
  <c r="O2657" i="174"/>
  <c r="O2656" i="174"/>
  <c r="O2655" i="174"/>
  <c r="O2654" i="174"/>
  <c r="O2653" i="174"/>
  <c r="O2652" i="174"/>
  <c r="O2651" i="174"/>
  <c r="O2650" i="174"/>
  <c r="O2649" i="174"/>
  <c r="O2648" i="174"/>
  <c r="O2647" i="174"/>
  <c r="O2646" i="174"/>
  <c r="O2645" i="174"/>
  <c r="O2644" i="174"/>
  <c r="O2643" i="174"/>
  <c r="O2642" i="174"/>
  <c r="O2641" i="174"/>
  <c r="O2640" i="174"/>
  <c r="O2639" i="174"/>
  <c r="O2638" i="174"/>
  <c r="O2637" i="174"/>
  <c r="O2636" i="174"/>
  <c r="O2635" i="174"/>
  <c r="O2634" i="174"/>
  <c r="O2633" i="174"/>
  <c r="O2632" i="174"/>
  <c r="O2631" i="174"/>
  <c r="O2630" i="174"/>
  <c r="O2629" i="174"/>
  <c r="O2628" i="174"/>
  <c r="O2627" i="174"/>
  <c r="O2626" i="174"/>
  <c r="O2625" i="174"/>
  <c r="O2624" i="174"/>
  <c r="O2623" i="174"/>
  <c r="O2622" i="174"/>
  <c r="O2621" i="174"/>
  <c r="O2620" i="174"/>
  <c r="O2619" i="174"/>
  <c r="O2618" i="174"/>
  <c r="O2617" i="174"/>
  <c r="O2616" i="174"/>
  <c r="O2615" i="174"/>
  <c r="O2614" i="174"/>
  <c r="O2613" i="174"/>
  <c r="O2612" i="174"/>
  <c r="O2611" i="174"/>
  <c r="O2610" i="174"/>
  <c r="O2609" i="174"/>
  <c r="O2608" i="174"/>
  <c r="O2607" i="174"/>
  <c r="O2606" i="174"/>
  <c r="O2605" i="174"/>
  <c r="O2604" i="174"/>
  <c r="O2603" i="174"/>
  <c r="O2602" i="174"/>
  <c r="O2601" i="174"/>
  <c r="O2600" i="174"/>
  <c r="O2599" i="174"/>
  <c r="O2598" i="174"/>
  <c r="O2597" i="174"/>
  <c r="O2596" i="174"/>
  <c r="O2595" i="174"/>
  <c r="O2594" i="174"/>
  <c r="O2593" i="174"/>
  <c r="O2592" i="174"/>
  <c r="O2591" i="174"/>
  <c r="O2590" i="174"/>
  <c r="O2589" i="174"/>
  <c r="O2588" i="174"/>
  <c r="O2587" i="174"/>
  <c r="O2586" i="174"/>
  <c r="O2585" i="174"/>
  <c r="O2584" i="174"/>
  <c r="O2583" i="174"/>
  <c r="O2582" i="174"/>
  <c r="O2581" i="174"/>
  <c r="O2580" i="174"/>
  <c r="O2579" i="174"/>
  <c r="O2578" i="174"/>
  <c r="O2577" i="174"/>
  <c r="O2576" i="174"/>
  <c r="O2575" i="174"/>
  <c r="O2574" i="174"/>
  <c r="O2573" i="174"/>
  <c r="O2572" i="174"/>
  <c r="O2571" i="174"/>
  <c r="O2570" i="174"/>
  <c r="O2569" i="174"/>
  <c r="O2568" i="174"/>
  <c r="O2567" i="174"/>
  <c r="O2566" i="174"/>
  <c r="O2565" i="174"/>
  <c r="O2564" i="174"/>
  <c r="O2563" i="174"/>
  <c r="O2562" i="174"/>
  <c r="O2561" i="174"/>
  <c r="O2560" i="174"/>
  <c r="O2559" i="174"/>
  <c r="O2558" i="174"/>
  <c r="O2557" i="174"/>
  <c r="O2556" i="174"/>
  <c r="O2555" i="174"/>
  <c r="O2554" i="174"/>
  <c r="O2553" i="174"/>
  <c r="O2552" i="174"/>
  <c r="O2551" i="174"/>
  <c r="O2550" i="174"/>
  <c r="O2549" i="174"/>
  <c r="O2548" i="174"/>
  <c r="O2547" i="174"/>
  <c r="O2546" i="174"/>
  <c r="O2545" i="174"/>
  <c r="O2544" i="174"/>
  <c r="O2543" i="174"/>
  <c r="O2542" i="174"/>
  <c r="O2541" i="174"/>
  <c r="O2540" i="174"/>
  <c r="O2539" i="174"/>
  <c r="O2538" i="174"/>
  <c r="O2537" i="174"/>
  <c r="O2536" i="174"/>
  <c r="O2535" i="174"/>
  <c r="O2534" i="174"/>
  <c r="O2533" i="174"/>
  <c r="O2532" i="174"/>
  <c r="O2531" i="174"/>
  <c r="O2530" i="174"/>
  <c r="O2529" i="174"/>
  <c r="O2528" i="174"/>
  <c r="O2527" i="174"/>
  <c r="O2526" i="174"/>
  <c r="O2525" i="174"/>
  <c r="O2524" i="174"/>
  <c r="O2523" i="174"/>
  <c r="O2522" i="174"/>
  <c r="O2521" i="174"/>
  <c r="O2520" i="174"/>
  <c r="O2519" i="174"/>
  <c r="O2518" i="174"/>
  <c r="O2517" i="174"/>
  <c r="O2516" i="174"/>
  <c r="O2515" i="174"/>
  <c r="O2514" i="174"/>
  <c r="O2513" i="174"/>
  <c r="O2512" i="174"/>
  <c r="O2511" i="174"/>
  <c r="O2510" i="174"/>
  <c r="O2509" i="174"/>
  <c r="O2508" i="174"/>
  <c r="O2507" i="174"/>
  <c r="O2506" i="174"/>
  <c r="O2505" i="174"/>
  <c r="O2504" i="174"/>
  <c r="O2503" i="174"/>
  <c r="O2502" i="174"/>
  <c r="O2501" i="174"/>
  <c r="O2500" i="174"/>
  <c r="O2499" i="174"/>
  <c r="O2498" i="174"/>
  <c r="O2497" i="174"/>
  <c r="O2496" i="174"/>
  <c r="O2495" i="174"/>
  <c r="O2494" i="174"/>
  <c r="O2493" i="174"/>
  <c r="O2492" i="174"/>
  <c r="O2491" i="174"/>
  <c r="O2490" i="174"/>
  <c r="O2489" i="174"/>
  <c r="O2488" i="174"/>
  <c r="O2487" i="174"/>
  <c r="O2486" i="174"/>
  <c r="O2485" i="174"/>
  <c r="O2484" i="174"/>
  <c r="O2483" i="174"/>
  <c r="O2482" i="174"/>
  <c r="O2481" i="174"/>
  <c r="O2480" i="174"/>
  <c r="O2479" i="174"/>
  <c r="O2478" i="174"/>
  <c r="O2477" i="174"/>
  <c r="O2476" i="174"/>
  <c r="O2475" i="174"/>
  <c r="O2474" i="174"/>
  <c r="O2473" i="174"/>
  <c r="O2472" i="174"/>
  <c r="O2471" i="174"/>
  <c r="O2470" i="174"/>
  <c r="O2469" i="174"/>
  <c r="O2468" i="174"/>
  <c r="O2467" i="174"/>
  <c r="O2466" i="174"/>
  <c r="O2465" i="174"/>
  <c r="O2464" i="174"/>
  <c r="O2463" i="174"/>
  <c r="O2462" i="174"/>
  <c r="O2461" i="174"/>
  <c r="O2460" i="174"/>
  <c r="O2459" i="174"/>
  <c r="O2458" i="174"/>
  <c r="O2457" i="174"/>
  <c r="O2456" i="174"/>
  <c r="O2455" i="174"/>
  <c r="O2454" i="174"/>
  <c r="O2453" i="174"/>
  <c r="O2452" i="174"/>
  <c r="O2451" i="174"/>
  <c r="O2450" i="174"/>
  <c r="O2449" i="174"/>
  <c r="O2448" i="174"/>
  <c r="O2447" i="174"/>
  <c r="O2446" i="174"/>
  <c r="O2445" i="174"/>
  <c r="O2444" i="174"/>
  <c r="O2443" i="174"/>
  <c r="O2442" i="174"/>
  <c r="O2441" i="174"/>
  <c r="O2440" i="174"/>
  <c r="O2439" i="174"/>
  <c r="O2438" i="174"/>
  <c r="O2437" i="174"/>
  <c r="O2436" i="174"/>
  <c r="O2435" i="174"/>
  <c r="O2434" i="174"/>
  <c r="O2433" i="174"/>
  <c r="O2432" i="174"/>
  <c r="O2431" i="174"/>
  <c r="O2430" i="174"/>
  <c r="O2429" i="174"/>
  <c r="O2428" i="174"/>
  <c r="O2427" i="174"/>
  <c r="O2426" i="174"/>
  <c r="O2425" i="174"/>
  <c r="O2424" i="174"/>
  <c r="O2423" i="174"/>
  <c r="O2422" i="174"/>
  <c r="O2421" i="174"/>
  <c r="O2420" i="174"/>
  <c r="O2419" i="174"/>
  <c r="O2418" i="174"/>
  <c r="O2417" i="174"/>
  <c r="O2416" i="174"/>
  <c r="O2415" i="174"/>
  <c r="O2414" i="174"/>
  <c r="O2413" i="174"/>
  <c r="O2412" i="174"/>
  <c r="O2411" i="174"/>
  <c r="O2410" i="174"/>
  <c r="O2409" i="174"/>
  <c r="O2408" i="174"/>
  <c r="O2407" i="174"/>
  <c r="O2406" i="174"/>
  <c r="O2405" i="174"/>
  <c r="O2404" i="174"/>
  <c r="O2403" i="174"/>
  <c r="O2402" i="174"/>
  <c r="O2401" i="174"/>
  <c r="O2400" i="174"/>
  <c r="O2399" i="174"/>
  <c r="O2398" i="174"/>
  <c r="O2397" i="174"/>
  <c r="O2396" i="174"/>
  <c r="O2395" i="174"/>
  <c r="O2394" i="174"/>
  <c r="O2393" i="174"/>
  <c r="O2392" i="174"/>
  <c r="O2391" i="174"/>
  <c r="O2390" i="174"/>
  <c r="O2389" i="174"/>
  <c r="O2388" i="174"/>
  <c r="O2387" i="174"/>
  <c r="O2386" i="174"/>
  <c r="O2385" i="174"/>
  <c r="O2384" i="174"/>
  <c r="O2383" i="174"/>
  <c r="O2382" i="174"/>
  <c r="O2381" i="174"/>
  <c r="O2380" i="174"/>
  <c r="O2379" i="174"/>
  <c r="O2378" i="174"/>
  <c r="O2377" i="174"/>
  <c r="O2376" i="174"/>
  <c r="O2375" i="174"/>
  <c r="O2374" i="174"/>
  <c r="O2373" i="174"/>
  <c r="O2372" i="174"/>
  <c r="O2371" i="174"/>
  <c r="O2370" i="174"/>
  <c r="O2369" i="174"/>
  <c r="O2368" i="174"/>
  <c r="O2367" i="174"/>
  <c r="O2366" i="174"/>
  <c r="O2365" i="174"/>
  <c r="O2364" i="174"/>
  <c r="O2363" i="174"/>
  <c r="O2362" i="174"/>
  <c r="O2361" i="174"/>
  <c r="O2360" i="174"/>
  <c r="O2359" i="174"/>
  <c r="O2358" i="174"/>
  <c r="O2357" i="174"/>
  <c r="O2356" i="174"/>
  <c r="O2355" i="174"/>
  <c r="O2354" i="174"/>
  <c r="O2353" i="174"/>
  <c r="O2352" i="174"/>
  <c r="O2351" i="174"/>
  <c r="O2350" i="174"/>
  <c r="O2349" i="174"/>
  <c r="O2348" i="174"/>
  <c r="O2347" i="174"/>
  <c r="O2346" i="174"/>
  <c r="O2345" i="174"/>
  <c r="O2344" i="174"/>
  <c r="O2343" i="174"/>
  <c r="O2342" i="174"/>
  <c r="O2341" i="174"/>
  <c r="O2340" i="174"/>
  <c r="O2339" i="174"/>
  <c r="O2338" i="174"/>
  <c r="O2337" i="174"/>
  <c r="O2336" i="174"/>
  <c r="O2335" i="174"/>
  <c r="O2334" i="174"/>
  <c r="O2333" i="174"/>
  <c r="O2332" i="174"/>
  <c r="O2331" i="174"/>
  <c r="O2330" i="174"/>
  <c r="O2329" i="174"/>
  <c r="O2328" i="174"/>
  <c r="O2327" i="174"/>
  <c r="O2326" i="174"/>
  <c r="O2325" i="174"/>
  <c r="O2324" i="174"/>
  <c r="O2323" i="174"/>
  <c r="O2322" i="174"/>
  <c r="O2321" i="174"/>
  <c r="O2320" i="174"/>
  <c r="O2319" i="174"/>
  <c r="O2318" i="174"/>
  <c r="O2317" i="174"/>
  <c r="O2316" i="174"/>
  <c r="O2315" i="174"/>
  <c r="O2314" i="174"/>
  <c r="O2313" i="174"/>
  <c r="O2312" i="174"/>
  <c r="O2311" i="174"/>
  <c r="O2310" i="174"/>
  <c r="O2309" i="174"/>
  <c r="O2308" i="174"/>
  <c r="O2307" i="174"/>
  <c r="O2306" i="174"/>
  <c r="O2305" i="174"/>
  <c r="O2304" i="174"/>
  <c r="O2303" i="174"/>
  <c r="O2302" i="174"/>
  <c r="O2301" i="174"/>
  <c r="O2300" i="174"/>
  <c r="O2299" i="174"/>
  <c r="O2298" i="174"/>
  <c r="O2297" i="174"/>
  <c r="O2296" i="174"/>
  <c r="O2295" i="174"/>
  <c r="O2294" i="174"/>
  <c r="O2293" i="174"/>
  <c r="O2292" i="174"/>
  <c r="O2291" i="174"/>
  <c r="O2290" i="174"/>
  <c r="O2289" i="174"/>
  <c r="O2288" i="174"/>
  <c r="O2287" i="174"/>
  <c r="O2286" i="174"/>
  <c r="O2285" i="174"/>
  <c r="O2284" i="174"/>
  <c r="O2283" i="174"/>
  <c r="O2282" i="174"/>
  <c r="O2281" i="174"/>
  <c r="O2280" i="174"/>
  <c r="O2279" i="174"/>
  <c r="O2278" i="174"/>
  <c r="O2277" i="174"/>
  <c r="O2276" i="174"/>
  <c r="O2275" i="174"/>
  <c r="O2274" i="174"/>
  <c r="O2273" i="174"/>
  <c r="O2272" i="174"/>
  <c r="O2271" i="174"/>
  <c r="O2270" i="174"/>
  <c r="O2269" i="174"/>
  <c r="O2268" i="174"/>
  <c r="O2267" i="174"/>
  <c r="O2266" i="174"/>
  <c r="O2265" i="174"/>
  <c r="O2264" i="174"/>
  <c r="O2263" i="174"/>
  <c r="O2262" i="174"/>
  <c r="O2261" i="174"/>
  <c r="O2260" i="174"/>
  <c r="O2259" i="174"/>
  <c r="O2258" i="174"/>
  <c r="O2257" i="174"/>
  <c r="O2256" i="174"/>
  <c r="O2255" i="174"/>
  <c r="O2254" i="174"/>
  <c r="O2253" i="174"/>
  <c r="O2252" i="174"/>
  <c r="O2251" i="174"/>
  <c r="O2250" i="174"/>
  <c r="O2249" i="174"/>
  <c r="O2248" i="174"/>
  <c r="O2247" i="174"/>
  <c r="O2246" i="174"/>
  <c r="O2245" i="174"/>
  <c r="O2244" i="174"/>
  <c r="O2243" i="174"/>
  <c r="O2242" i="174"/>
  <c r="O2241" i="174"/>
  <c r="O2240" i="174"/>
  <c r="O2239" i="174"/>
  <c r="O2238" i="174"/>
  <c r="O2237" i="174"/>
  <c r="O2236" i="174"/>
  <c r="O2235" i="174"/>
  <c r="O2234" i="174"/>
  <c r="O2233" i="174"/>
  <c r="O2232" i="174"/>
  <c r="O2231" i="174"/>
  <c r="O2230" i="174"/>
  <c r="O2229" i="174"/>
  <c r="O2228" i="174"/>
  <c r="O2227" i="174"/>
  <c r="O2226" i="174"/>
  <c r="O2225" i="174"/>
  <c r="O2224" i="174"/>
  <c r="O2223" i="174"/>
  <c r="O2222" i="174"/>
  <c r="O2221" i="174"/>
  <c r="O2220" i="174"/>
  <c r="O2219" i="174"/>
  <c r="O2218" i="174"/>
  <c r="O2217" i="174"/>
  <c r="O2216" i="174"/>
  <c r="O2215" i="174"/>
  <c r="O2214" i="174"/>
  <c r="O2213" i="174"/>
  <c r="O2212" i="174"/>
  <c r="O2211" i="174"/>
  <c r="O2210" i="174"/>
  <c r="O2209" i="174"/>
  <c r="O2208" i="174"/>
  <c r="O2207" i="174"/>
  <c r="O2206" i="174"/>
  <c r="O2205" i="174"/>
  <c r="O2204" i="174"/>
  <c r="O2203" i="174"/>
  <c r="O2202" i="174"/>
  <c r="O2201" i="174"/>
  <c r="O2200" i="174"/>
  <c r="O2199" i="174"/>
  <c r="O2198" i="174"/>
  <c r="O2197" i="174"/>
  <c r="O2196" i="174"/>
  <c r="O2195" i="174"/>
  <c r="O2194" i="174"/>
  <c r="O2193" i="174"/>
  <c r="O2192" i="174"/>
  <c r="O2191" i="174"/>
  <c r="O2190" i="174"/>
  <c r="O2189" i="174"/>
  <c r="O2188" i="174"/>
  <c r="O2187" i="174"/>
  <c r="O2186" i="174"/>
  <c r="O2185" i="174"/>
  <c r="O2184" i="174"/>
  <c r="O2183" i="174"/>
  <c r="O2182" i="174"/>
  <c r="O2181" i="174"/>
  <c r="O2180" i="174"/>
  <c r="O2179" i="174"/>
  <c r="O2178" i="174"/>
  <c r="O2177" i="174"/>
  <c r="O2176" i="174"/>
  <c r="O2175" i="174"/>
  <c r="O2174" i="174"/>
  <c r="O2173" i="174"/>
  <c r="O2172" i="174"/>
  <c r="O2171" i="174"/>
  <c r="O2170" i="174"/>
  <c r="O2169" i="174"/>
  <c r="O2168" i="174"/>
  <c r="O2167" i="174"/>
  <c r="O2166" i="174"/>
  <c r="O2165" i="174"/>
  <c r="O2164" i="174"/>
  <c r="O2163" i="174"/>
  <c r="O2162" i="174"/>
  <c r="O2161" i="174"/>
  <c r="O2160" i="174"/>
  <c r="O2159" i="174"/>
  <c r="O2158" i="174"/>
  <c r="O2157" i="174"/>
  <c r="O2156" i="174"/>
  <c r="O2155" i="174"/>
  <c r="O2154" i="174"/>
  <c r="O2153" i="174"/>
  <c r="O2152" i="174"/>
  <c r="O2151" i="174"/>
  <c r="O2150" i="174"/>
  <c r="O2149" i="174"/>
  <c r="O2148" i="174"/>
  <c r="O2147" i="174"/>
  <c r="O2146" i="174"/>
  <c r="O2145" i="174"/>
  <c r="O2144" i="174"/>
  <c r="O2143" i="174"/>
  <c r="O2142" i="174"/>
  <c r="O2141" i="174"/>
  <c r="O2140" i="174"/>
  <c r="O2139" i="174"/>
  <c r="O2138" i="174"/>
  <c r="O2137" i="174"/>
  <c r="O2136" i="174"/>
  <c r="O2135" i="174"/>
  <c r="O2134" i="174"/>
  <c r="O2133" i="174"/>
  <c r="O2132" i="174"/>
  <c r="O2131" i="174"/>
  <c r="O2130" i="174"/>
  <c r="O2129" i="174"/>
  <c r="O2128" i="174"/>
  <c r="O2127" i="174"/>
  <c r="O2126" i="174"/>
  <c r="O2125" i="174"/>
  <c r="O2124" i="174"/>
  <c r="O2123" i="174"/>
  <c r="O2122" i="174"/>
  <c r="O2121" i="174"/>
  <c r="O2120" i="174"/>
  <c r="O2119" i="174"/>
  <c r="O2118" i="174"/>
  <c r="O2117" i="174"/>
  <c r="O2116" i="174"/>
  <c r="O2115" i="174"/>
  <c r="O2114" i="174"/>
  <c r="O2113" i="174"/>
  <c r="O2112" i="174"/>
  <c r="O2111" i="174"/>
  <c r="O2110" i="174"/>
  <c r="O2109" i="174"/>
  <c r="O2108" i="174"/>
  <c r="O2107" i="174"/>
  <c r="O2106" i="174"/>
  <c r="O2105" i="174"/>
  <c r="O2104" i="174"/>
  <c r="O2103" i="174"/>
  <c r="O2102" i="174"/>
  <c r="O2101" i="174"/>
  <c r="O2100" i="174"/>
  <c r="O2099" i="174"/>
  <c r="O2098" i="174"/>
  <c r="O2097" i="174"/>
  <c r="O2096" i="174"/>
  <c r="O2095" i="174"/>
  <c r="O2094" i="174"/>
  <c r="O2093" i="174"/>
  <c r="O2092" i="174"/>
  <c r="O2091" i="174"/>
  <c r="O2090" i="174"/>
  <c r="O2089" i="174"/>
  <c r="O2088" i="174"/>
  <c r="O2087" i="174"/>
  <c r="O2086" i="174"/>
  <c r="O2085" i="174"/>
  <c r="O2084" i="174"/>
  <c r="O2083" i="174"/>
  <c r="O2082" i="174"/>
  <c r="O2081" i="174"/>
  <c r="O2080" i="174"/>
  <c r="O2079" i="174"/>
  <c r="O2078" i="174"/>
  <c r="O2077" i="174"/>
  <c r="O2076" i="174"/>
  <c r="O2075" i="174"/>
  <c r="O2074" i="174"/>
  <c r="O2073" i="174"/>
  <c r="O2072" i="174"/>
  <c r="O2071" i="174"/>
  <c r="O2070" i="174"/>
  <c r="O2069" i="174"/>
  <c r="O2068" i="174"/>
  <c r="O2067" i="174"/>
  <c r="O2066" i="174"/>
  <c r="O2065" i="174"/>
  <c r="O2064" i="174"/>
  <c r="O2063" i="174"/>
  <c r="O2062" i="174"/>
  <c r="O2061" i="174"/>
  <c r="O2060" i="174"/>
  <c r="O2059" i="174"/>
  <c r="O2058" i="174"/>
  <c r="O2057" i="174"/>
  <c r="O2056" i="174"/>
  <c r="O2055" i="174"/>
  <c r="O2054" i="174"/>
  <c r="O2053" i="174"/>
  <c r="O2052" i="174"/>
  <c r="O2051" i="174"/>
  <c r="O2050" i="174"/>
  <c r="O2049" i="174"/>
  <c r="O2048" i="174"/>
  <c r="O2047" i="174"/>
  <c r="O2046" i="174"/>
  <c r="O2045" i="174"/>
  <c r="O2044" i="174"/>
  <c r="O2043" i="174"/>
  <c r="O2042" i="174"/>
  <c r="O2041" i="174"/>
  <c r="O2040" i="174"/>
  <c r="O2039" i="174"/>
  <c r="O2038" i="174"/>
  <c r="O2037" i="174"/>
  <c r="O2036" i="174"/>
  <c r="O2035" i="174"/>
  <c r="O2034" i="174"/>
  <c r="O2033" i="174"/>
  <c r="O2032" i="174"/>
  <c r="O2031" i="174"/>
  <c r="O2030" i="174"/>
  <c r="O2029" i="174"/>
  <c r="O2028" i="174"/>
  <c r="O2027" i="174"/>
  <c r="O2026" i="174"/>
  <c r="O2025" i="174"/>
  <c r="O2024" i="174"/>
  <c r="O2023" i="174"/>
  <c r="O2022" i="174"/>
  <c r="O2021" i="174"/>
  <c r="O2020" i="174"/>
  <c r="O2019" i="174"/>
  <c r="O2018" i="174"/>
  <c r="O2017" i="174"/>
  <c r="O2016" i="174"/>
  <c r="O2015" i="174"/>
  <c r="O2014" i="174"/>
  <c r="O2013" i="174"/>
  <c r="O2012" i="174"/>
  <c r="O2011" i="174"/>
  <c r="O2010" i="174"/>
  <c r="O2009" i="174"/>
  <c r="O2008" i="174"/>
  <c r="O2007" i="174"/>
  <c r="O2006" i="174"/>
  <c r="O2005" i="174"/>
  <c r="O2004" i="174"/>
  <c r="O2003" i="174"/>
  <c r="O2002" i="174"/>
  <c r="O2001" i="174"/>
  <c r="O2000" i="174"/>
  <c r="O1999" i="174"/>
  <c r="O1998" i="174"/>
  <c r="O1997" i="174"/>
  <c r="O1996" i="174"/>
  <c r="O1995" i="174"/>
  <c r="O1994" i="174"/>
  <c r="O1993" i="174"/>
  <c r="O1992" i="174"/>
  <c r="O1991" i="174"/>
  <c r="O1990" i="174"/>
  <c r="O1989" i="174"/>
  <c r="O1988" i="174"/>
  <c r="O1987" i="174"/>
  <c r="O1986" i="174"/>
  <c r="O1985" i="174"/>
  <c r="O1984" i="174"/>
  <c r="O1983" i="174"/>
  <c r="O1982" i="174"/>
  <c r="O1981" i="174"/>
  <c r="O1980" i="174"/>
  <c r="O1979" i="174"/>
  <c r="O1978" i="174"/>
  <c r="O1977" i="174"/>
  <c r="O1976" i="174"/>
  <c r="O1975" i="174"/>
  <c r="O1974" i="174"/>
  <c r="O1973" i="174"/>
  <c r="O1972" i="174"/>
  <c r="O1971" i="174"/>
  <c r="O1970" i="174"/>
  <c r="O1969" i="174"/>
  <c r="O1968" i="174"/>
  <c r="O1967" i="174"/>
  <c r="O1966" i="174"/>
  <c r="O1965" i="174"/>
  <c r="O1964" i="174"/>
  <c r="O1963" i="174"/>
  <c r="O1962" i="174"/>
  <c r="O1961" i="174"/>
  <c r="O1960" i="174"/>
  <c r="O1959" i="174"/>
  <c r="O1958" i="174"/>
  <c r="O1957" i="174"/>
  <c r="O1956" i="174"/>
  <c r="O1955" i="174"/>
  <c r="O1954" i="174"/>
  <c r="O1953" i="174"/>
  <c r="O1952" i="174"/>
  <c r="O1951" i="174"/>
  <c r="O1950" i="174"/>
  <c r="O1949" i="174"/>
  <c r="O1948" i="174"/>
  <c r="O1947" i="174"/>
  <c r="O1946" i="174"/>
  <c r="O1945" i="174"/>
  <c r="O1944" i="174"/>
  <c r="O1943" i="174"/>
  <c r="O1942" i="174"/>
  <c r="O1941" i="174"/>
  <c r="O1940" i="174"/>
  <c r="O1939" i="174"/>
  <c r="O1938" i="174"/>
  <c r="O1937" i="174"/>
  <c r="O1936" i="174"/>
  <c r="O1935" i="174"/>
  <c r="O1934" i="174"/>
  <c r="O1933" i="174"/>
  <c r="O1932" i="174"/>
  <c r="O1931" i="174"/>
  <c r="O1930" i="174"/>
  <c r="O1929" i="174"/>
  <c r="O1928" i="174"/>
  <c r="O1927" i="174"/>
  <c r="O1926" i="174"/>
  <c r="O1925" i="174"/>
  <c r="O1924" i="174"/>
  <c r="O1923" i="174"/>
  <c r="O1922" i="174"/>
  <c r="O1921" i="174"/>
  <c r="O1920" i="174"/>
  <c r="O1919" i="174"/>
  <c r="O1918" i="174"/>
  <c r="O1917" i="174"/>
  <c r="O1916" i="174"/>
  <c r="O1915" i="174"/>
  <c r="O1914" i="174"/>
  <c r="O1913" i="174"/>
  <c r="O1912" i="174"/>
  <c r="O1911" i="174"/>
  <c r="O1910" i="174"/>
  <c r="O1909" i="174"/>
  <c r="O1908" i="174"/>
  <c r="O1907" i="174"/>
  <c r="O1906" i="174"/>
  <c r="O1905" i="174"/>
  <c r="O1904" i="174"/>
  <c r="O1903" i="174"/>
  <c r="O1902" i="174"/>
  <c r="O1901" i="174"/>
  <c r="O1900" i="174"/>
  <c r="O1899" i="174"/>
  <c r="O1898" i="174"/>
  <c r="O1897" i="174"/>
  <c r="O1896" i="174"/>
  <c r="O1895" i="174"/>
  <c r="O1894" i="174"/>
  <c r="O1893" i="174"/>
  <c r="O1892" i="174"/>
  <c r="O1891" i="174"/>
  <c r="O1890" i="174"/>
  <c r="O1889" i="174"/>
  <c r="O1888" i="174"/>
  <c r="O1887" i="174"/>
  <c r="O1886" i="174"/>
  <c r="O1885" i="174"/>
  <c r="O1884" i="174"/>
  <c r="O1883" i="174"/>
  <c r="O1882" i="174"/>
  <c r="O1881" i="174"/>
  <c r="O1880" i="174"/>
  <c r="O1879" i="174"/>
  <c r="O1878" i="174"/>
  <c r="O1877" i="174"/>
  <c r="O1876" i="174"/>
  <c r="O1875" i="174"/>
  <c r="O1874" i="174"/>
  <c r="O1873" i="174"/>
  <c r="O1872" i="174"/>
  <c r="O1871" i="174"/>
  <c r="O1870" i="174"/>
  <c r="O1869" i="174"/>
  <c r="O1868" i="174"/>
  <c r="O1867" i="174"/>
  <c r="O1866" i="174"/>
  <c r="O1865" i="174"/>
  <c r="O1864" i="174"/>
  <c r="O1863" i="174"/>
  <c r="O1862" i="174"/>
  <c r="O1861" i="174"/>
  <c r="O1860" i="174"/>
  <c r="O1859" i="174"/>
  <c r="O1858" i="174"/>
  <c r="O1857" i="174"/>
  <c r="O1856" i="174"/>
  <c r="O1855" i="174"/>
  <c r="O1854" i="174"/>
  <c r="O1853" i="174"/>
  <c r="O1852" i="174"/>
  <c r="O1851" i="174"/>
  <c r="O1850" i="174"/>
  <c r="O1849" i="174"/>
  <c r="O1848" i="174"/>
  <c r="O1847" i="174"/>
  <c r="O1846" i="174"/>
  <c r="O1845" i="174"/>
  <c r="O1844" i="174"/>
  <c r="O1843" i="174"/>
  <c r="O1842" i="174"/>
  <c r="O1841" i="174"/>
  <c r="O1840" i="174"/>
  <c r="O1839" i="174"/>
  <c r="O1838" i="174"/>
  <c r="O1837" i="174"/>
  <c r="O1836" i="174"/>
  <c r="O1835" i="174"/>
  <c r="O1834" i="174"/>
  <c r="O1833" i="174"/>
  <c r="O1832" i="174"/>
  <c r="O1831" i="174"/>
  <c r="O1830" i="174"/>
  <c r="O1829" i="174"/>
  <c r="O1828" i="174"/>
  <c r="O1827" i="174"/>
  <c r="O1826" i="174"/>
  <c r="O1825" i="174"/>
  <c r="O1824" i="174"/>
  <c r="O1823" i="174"/>
  <c r="O1822" i="174"/>
  <c r="O1821" i="174"/>
  <c r="O1820" i="174"/>
  <c r="O1819" i="174"/>
  <c r="O1818" i="174"/>
  <c r="O1817" i="174"/>
  <c r="O1816" i="174"/>
  <c r="O1815" i="174"/>
  <c r="O1814" i="174"/>
  <c r="O1813" i="174"/>
  <c r="O1812" i="174"/>
  <c r="O1811" i="174"/>
  <c r="O1810" i="174"/>
  <c r="O1809" i="174"/>
  <c r="O1808" i="174"/>
  <c r="O1807" i="174"/>
  <c r="O1806" i="174"/>
  <c r="O1805" i="174"/>
  <c r="O1804" i="174"/>
  <c r="O1803" i="174"/>
  <c r="O1802" i="174"/>
  <c r="O1801" i="174"/>
  <c r="O1800" i="174"/>
  <c r="O1799" i="174"/>
  <c r="O1798" i="174"/>
  <c r="O1797" i="174"/>
  <c r="O1796" i="174"/>
  <c r="O1795" i="174"/>
  <c r="O1794" i="174"/>
  <c r="O1793" i="174"/>
  <c r="O1792" i="174"/>
  <c r="O1791" i="174"/>
  <c r="O1790" i="174"/>
  <c r="O1789" i="174"/>
  <c r="O1788" i="174"/>
  <c r="O1787" i="174"/>
  <c r="O1786" i="174"/>
  <c r="O1785" i="174"/>
  <c r="O1784" i="174"/>
  <c r="O1783" i="174"/>
  <c r="O1782" i="174"/>
  <c r="O1781" i="174"/>
  <c r="O1780" i="174"/>
  <c r="O1779" i="174"/>
  <c r="O1778" i="174"/>
  <c r="O1777" i="174"/>
  <c r="O1776" i="174"/>
  <c r="O1775" i="174"/>
  <c r="O1774" i="174"/>
  <c r="O1773" i="174"/>
  <c r="O1772" i="174"/>
  <c r="O1771" i="174"/>
  <c r="O1770" i="174"/>
  <c r="O1769" i="174"/>
  <c r="O1768" i="174"/>
  <c r="O1767" i="174"/>
  <c r="O1766" i="174"/>
  <c r="O1765" i="174"/>
  <c r="O1764" i="174"/>
  <c r="O1763" i="174"/>
  <c r="O1762" i="174"/>
  <c r="O1761" i="174"/>
  <c r="O1760" i="174"/>
  <c r="O1759" i="174"/>
  <c r="O1758" i="174"/>
  <c r="O1757" i="174"/>
  <c r="O1756" i="174"/>
  <c r="O1755" i="174"/>
  <c r="O1754" i="174"/>
  <c r="O1753" i="174"/>
  <c r="O1752" i="174"/>
  <c r="O1751" i="174"/>
  <c r="O1750" i="174"/>
  <c r="O1749" i="174"/>
  <c r="O1748" i="174"/>
  <c r="O1747" i="174"/>
  <c r="O1746" i="174"/>
  <c r="O1745" i="174"/>
  <c r="O1744" i="174"/>
  <c r="O1743" i="174"/>
  <c r="O1742" i="174"/>
  <c r="O1741" i="174"/>
  <c r="O1740" i="174"/>
  <c r="O1739" i="174"/>
  <c r="O1738" i="174"/>
  <c r="O1737" i="174"/>
  <c r="O1736" i="174"/>
  <c r="O1735" i="174"/>
  <c r="O1734" i="174"/>
  <c r="O1733" i="174"/>
  <c r="O1732" i="174"/>
  <c r="O1731" i="174"/>
  <c r="O1730" i="174"/>
  <c r="O1729" i="174"/>
  <c r="O1728" i="174"/>
  <c r="O1727" i="174"/>
  <c r="O1726" i="174"/>
  <c r="O1725" i="174"/>
  <c r="O1724" i="174"/>
  <c r="O1723" i="174"/>
  <c r="O1722" i="174"/>
  <c r="O1721" i="174"/>
  <c r="O1720" i="174"/>
  <c r="O1719" i="174"/>
  <c r="O1718" i="174"/>
  <c r="O1717" i="174"/>
  <c r="O1716" i="174"/>
  <c r="O1715" i="174"/>
  <c r="O1714" i="174"/>
  <c r="O1713" i="174"/>
  <c r="O1712" i="174"/>
  <c r="O1711" i="174"/>
  <c r="O1710" i="174"/>
  <c r="O1709" i="174"/>
  <c r="O1708" i="174"/>
  <c r="O1707" i="174"/>
  <c r="O1706" i="174"/>
  <c r="O1705" i="174"/>
  <c r="O1704" i="174"/>
  <c r="O1703" i="174"/>
  <c r="O1702" i="174"/>
  <c r="O1701" i="174"/>
  <c r="O1700" i="174"/>
  <c r="O1699" i="174"/>
  <c r="O1698" i="174"/>
  <c r="O1697" i="174"/>
  <c r="O1696" i="174"/>
  <c r="O1695" i="174"/>
  <c r="O1694" i="174"/>
  <c r="O1693" i="174"/>
  <c r="O1692" i="174"/>
  <c r="O1691" i="174"/>
  <c r="O1690" i="174"/>
  <c r="O1689" i="174"/>
  <c r="O1688" i="174"/>
  <c r="O1687" i="174"/>
  <c r="O1686" i="174"/>
  <c r="O1685" i="174"/>
  <c r="O1684" i="174"/>
  <c r="O1683" i="174"/>
  <c r="O1682" i="174"/>
  <c r="O1681" i="174"/>
  <c r="O1680" i="174"/>
  <c r="O1679" i="174"/>
  <c r="O1678" i="174"/>
  <c r="O1677" i="174"/>
  <c r="O1676" i="174"/>
  <c r="O1675" i="174"/>
  <c r="O1674" i="174"/>
  <c r="O1673" i="174"/>
  <c r="O1672" i="174"/>
  <c r="O1671" i="174"/>
  <c r="O1670" i="174"/>
  <c r="O1669" i="174"/>
  <c r="O1668" i="174"/>
  <c r="O1667" i="174"/>
  <c r="O1666" i="174"/>
  <c r="O1665" i="174"/>
  <c r="O1664" i="174"/>
  <c r="O1663" i="174"/>
  <c r="O1662" i="174"/>
  <c r="O1661" i="174"/>
  <c r="O1660" i="174"/>
  <c r="O1659" i="174"/>
  <c r="O1658" i="174"/>
  <c r="O1657" i="174"/>
  <c r="O1656" i="174"/>
  <c r="O1655" i="174"/>
  <c r="O1654" i="174"/>
  <c r="O1653" i="174"/>
  <c r="O1652" i="174"/>
  <c r="O1651" i="174"/>
  <c r="O1650" i="174"/>
  <c r="O1649" i="174"/>
  <c r="O1648" i="174"/>
  <c r="O1647" i="174"/>
  <c r="O1646" i="174"/>
  <c r="O1645" i="174"/>
  <c r="O1644" i="174"/>
  <c r="O1643" i="174"/>
  <c r="O1642" i="174"/>
  <c r="O1641" i="174"/>
  <c r="O1640" i="174"/>
  <c r="O1639" i="174"/>
  <c r="O1638" i="174"/>
  <c r="O1637" i="174"/>
  <c r="O1636" i="174"/>
  <c r="O1635" i="174"/>
  <c r="O1634" i="174"/>
  <c r="O1633" i="174"/>
  <c r="O1632" i="174"/>
  <c r="O1631" i="174"/>
  <c r="O1630" i="174"/>
  <c r="O1629" i="174"/>
  <c r="O1628" i="174"/>
  <c r="O1627" i="174"/>
  <c r="O1626" i="174"/>
  <c r="O1625" i="174"/>
  <c r="O1624" i="174"/>
  <c r="O1623" i="174"/>
  <c r="O1622" i="174"/>
  <c r="O1621" i="174"/>
  <c r="O1620" i="174"/>
  <c r="O1619" i="174"/>
  <c r="O1618" i="174"/>
  <c r="O1617" i="174"/>
  <c r="O1616" i="174"/>
  <c r="O1615" i="174"/>
  <c r="O1614" i="174"/>
  <c r="O1613" i="174"/>
  <c r="O1612" i="174"/>
  <c r="O1611" i="174"/>
  <c r="O1610" i="174"/>
  <c r="O1609" i="174"/>
  <c r="O1608" i="174"/>
  <c r="O1607" i="174"/>
  <c r="O1606" i="174"/>
  <c r="O1605" i="174"/>
  <c r="O1604" i="174"/>
  <c r="O1603" i="174"/>
  <c r="O1602" i="174"/>
  <c r="O1601" i="174"/>
  <c r="O1600" i="174"/>
  <c r="O1599" i="174"/>
  <c r="O1598" i="174"/>
  <c r="O1597" i="174"/>
  <c r="O1596" i="174"/>
  <c r="O1595" i="174"/>
  <c r="O1594" i="174"/>
  <c r="O1593" i="174"/>
  <c r="O1592" i="174"/>
  <c r="O1591" i="174"/>
  <c r="O1590" i="174"/>
  <c r="O1589" i="174"/>
  <c r="O1588" i="174"/>
  <c r="O1587" i="174"/>
  <c r="O1586" i="174"/>
  <c r="O1585" i="174"/>
  <c r="O1584" i="174"/>
  <c r="O1583" i="174"/>
  <c r="O1582" i="174"/>
  <c r="O1581" i="174"/>
  <c r="O1580" i="174"/>
  <c r="O1579" i="174"/>
  <c r="O1578" i="174"/>
  <c r="O1577" i="174"/>
  <c r="O1576" i="174"/>
  <c r="O1575" i="174"/>
  <c r="O1574" i="174"/>
  <c r="O1573" i="174"/>
  <c r="O1572" i="174"/>
  <c r="O1571" i="174"/>
  <c r="O1570" i="174"/>
  <c r="O1569" i="174"/>
  <c r="O1568" i="174"/>
  <c r="O1567" i="174"/>
  <c r="O1566" i="174"/>
  <c r="O1565" i="174"/>
  <c r="O1564" i="174"/>
  <c r="O1563" i="174"/>
  <c r="O1562" i="174"/>
  <c r="O1561" i="174"/>
  <c r="O1560" i="174"/>
  <c r="O1559" i="174"/>
  <c r="O1558" i="174"/>
  <c r="O1557" i="174"/>
  <c r="O1556" i="174"/>
  <c r="O1555" i="174"/>
  <c r="O1554" i="174"/>
  <c r="O1553" i="174"/>
  <c r="O1552" i="174"/>
  <c r="O1551" i="174"/>
  <c r="O1550" i="174"/>
  <c r="O1549" i="174"/>
  <c r="O1548" i="174"/>
  <c r="O1547" i="174"/>
  <c r="O1546" i="174"/>
  <c r="O1545" i="174"/>
  <c r="O1544" i="174"/>
  <c r="O1543" i="174"/>
  <c r="O1542" i="174"/>
  <c r="O1541" i="174"/>
  <c r="O1540" i="174"/>
  <c r="O1539" i="174"/>
  <c r="O1538" i="174"/>
  <c r="O1537" i="174"/>
  <c r="O1536" i="174"/>
  <c r="O1535" i="174"/>
  <c r="O1534" i="174"/>
  <c r="O1533" i="174"/>
  <c r="O1532" i="174"/>
  <c r="O1531" i="174"/>
  <c r="O1530" i="174"/>
  <c r="O1529" i="174"/>
  <c r="O1528" i="174"/>
  <c r="O1527" i="174"/>
  <c r="O1526" i="174"/>
  <c r="O1525" i="174"/>
  <c r="O1524" i="174"/>
  <c r="O1523" i="174"/>
  <c r="O1522" i="174"/>
  <c r="O1521" i="174"/>
  <c r="O1520" i="174"/>
  <c r="O1519" i="174"/>
  <c r="O1518" i="174"/>
  <c r="O1517" i="174"/>
  <c r="O1516" i="174"/>
  <c r="O1515" i="174"/>
  <c r="O1514" i="174"/>
  <c r="O1513" i="174"/>
  <c r="O1512" i="174"/>
  <c r="O1511" i="174"/>
  <c r="O1510" i="174"/>
  <c r="O1509" i="174"/>
  <c r="O1508" i="174"/>
  <c r="O1507" i="174"/>
  <c r="O1506" i="174"/>
  <c r="O1505" i="174"/>
  <c r="O1504" i="174"/>
  <c r="O1503" i="174"/>
  <c r="O1502" i="174"/>
  <c r="O1501" i="174"/>
  <c r="O1500" i="174"/>
  <c r="O1499" i="174"/>
  <c r="O1498" i="174"/>
  <c r="O1497" i="174"/>
  <c r="O1496" i="174"/>
  <c r="O1495" i="174"/>
  <c r="O1494" i="174"/>
  <c r="O1493" i="174"/>
  <c r="O1492" i="174"/>
  <c r="O1491" i="174"/>
  <c r="O1490" i="174"/>
  <c r="O1489" i="174"/>
  <c r="O1488" i="174"/>
  <c r="O1487" i="174"/>
  <c r="O1486" i="174"/>
  <c r="O1485" i="174"/>
  <c r="O1484" i="174"/>
  <c r="O1483" i="174"/>
  <c r="O1482" i="174"/>
  <c r="O1481" i="174"/>
  <c r="O1480" i="174"/>
  <c r="O1479" i="174"/>
  <c r="O1478" i="174"/>
  <c r="O1477" i="174"/>
  <c r="O1476" i="174"/>
  <c r="O1475" i="174"/>
  <c r="O1474" i="174"/>
  <c r="O1473" i="174"/>
  <c r="O1472" i="174"/>
  <c r="O1471" i="174"/>
  <c r="O1470" i="174"/>
  <c r="O1469" i="174"/>
  <c r="O1468" i="174"/>
  <c r="O1467" i="174"/>
  <c r="O1466" i="174"/>
  <c r="O1465" i="174"/>
  <c r="O1464" i="174"/>
  <c r="O1463" i="174"/>
  <c r="O1462" i="174"/>
  <c r="O1461" i="174"/>
  <c r="O1460" i="174"/>
  <c r="O1459" i="174"/>
  <c r="O1458" i="174"/>
  <c r="O1457" i="174"/>
  <c r="O1456" i="174"/>
  <c r="O1455" i="174"/>
  <c r="O1454" i="174"/>
  <c r="O1453" i="174"/>
  <c r="O1452" i="174"/>
  <c r="O1451" i="174"/>
  <c r="O1450" i="174"/>
  <c r="O1449" i="174"/>
  <c r="O1448" i="174"/>
  <c r="O1447" i="174"/>
  <c r="O1446" i="174"/>
  <c r="O1445" i="174"/>
  <c r="O1444" i="174"/>
  <c r="O1443" i="174"/>
  <c r="O1442" i="174"/>
  <c r="O1441" i="174"/>
  <c r="O1440" i="174"/>
  <c r="O1439" i="174"/>
  <c r="O1438" i="174"/>
  <c r="O1437" i="174"/>
  <c r="O1436" i="174"/>
  <c r="O1435" i="174"/>
  <c r="O1434" i="174"/>
  <c r="O1433" i="174"/>
  <c r="O1432" i="174"/>
  <c r="O1431" i="174"/>
  <c r="O1430" i="174"/>
  <c r="O1429" i="174"/>
  <c r="O1428" i="174"/>
  <c r="O1427" i="174"/>
  <c r="O1426" i="174"/>
  <c r="O1425" i="174"/>
  <c r="O1424" i="174"/>
  <c r="O1423" i="174"/>
  <c r="O1422" i="174"/>
  <c r="O1421" i="174"/>
  <c r="O1420" i="174"/>
  <c r="O1419" i="174"/>
  <c r="O1418" i="174"/>
  <c r="O1417" i="174"/>
  <c r="O1416" i="174"/>
  <c r="O1415" i="174"/>
  <c r="O1414" i="174"/>
  <c r="O1413" i="174"/>
  <c r="O1412" i="174"/>
  <c r="O1411" i="174"/>
  <c r="O1410" i="174"/>
  <c r="O1409" i="174"/>
  <c r="O1408" i="174"/>
  <c r="O1407" i="174"/>
  <c r="O1406" i="174"/>
  <c r="O1405" i="174"/>
  <c r="O1404" i="174"/>
  <c r="O1403" i="174"/>
  <c r="O1402" i="174"/>
  <c r="O1401" i="174"/>
  <c r="O1400" i="174"/>
  <c r="O1399" i="174"/>
  <c r="O1398" i="174"/>
  <c r="O1397" i="174"/>
  <c r="O1396" i="174"/>
  <c r="O1395" i="174"/>
  <c r="O1394" i="174"/>
  <c r="O1393" i="174"/>
  <c r="O1392" i="174"/>
  <c r="O1391" i="174"/>
  <c r="O1390" i="174"/>
  <c r="O1389" i="174"/>
  <c r="O1388" i="174"/>
  <c r="O1387" i="174"/>
  <c r="O1386" i="174"/>
  <c r="O1385" i="174"/>
  <c r="O1384" i="174"/>
  <c r="O1383" i="174"/>
  <c r="O1382" i="174"/>
  <c r="O1381" i="174"/>
  <c r="O1380" i="174"/>
  <c r="O1379" i="174"/>
  <c r="O1378" i="174"/>
  <c r="O1377" i="174"/>
  <c r="O1376" i="174"/>
  <c r="O1375" i="174"/>
  <c r="O1374" i="174"/>
  <c r="O1373" i="174"/>
  <c r="O1372" i="174"/>
  <c r="O1371" i="174"/>
  <c r="O1370" i="174"/>
  <c r="O1369" i="174"/>
  <c r="O1368" i="174"/>
  <c r="O1367" i="174"/>
  <c r="O1366" i="174"/>
  <c r="O1365" i="174"/>
  <c r="O1364" i="174"/>
  <c r="O1363" i="174"/>
  <c r="O1362" i="174"/>
  <c r="O1361" i="174"/>
  <c r="O1360" i="174"/>
  <c r="O1359" i="174"/>
  <c r="O1358" i="174"/>
  <c r="O1357" i="174"/>
  <c r="O1356" i="174"/>
  <c r="O1355" i="174"/>
  <c r="O1354" i="174"/>
  <c r="O1353" i="174"/>
  <c r="O1352" i="174"/>
  <c r="O1351" i="174"/>
  <c r="O1350" i="174"/>
  <c r="O1349" i="174"/>
  <c r="O1348" i="174"/>
  <c r="O1347" i="174"/>
  <c r="O1346" i="174"/>
  <c r="O1345" i="174"/>
  <c r="O1344" i="174"/>
  <c r="O1343" i="174"/>
  <c r="O1342" i="174"/>
  <c r="O1341" i="174"/>
  <c r="O1340" i="174"/>
  <c r="O1339" i="174"/>
  <c r="O1338" i="174"/>
  <c r="O1337" i="174"/>
  <c r="O1336" i="174"/>
  <c r="O1335" i="174"/>
  <c r="O1334" i="174"/>
  <c r="O1333" i="174"/>
  <c r="O1332" i="174"/>
  <c r="O1331" i="174"/>
  <c r="O1330" i="174"/>
  <c r="O1329" i="174"/>
  <c r="O1328" i="174"/>
  <c r="O1327" i="174"/>
  <c r="O1326" i="174"/>
  <c r="O1325" i="174"/>
  <c r="O1324" i="174"/>
  <c r="O1323" i="174"/>
  <c r="O1322" i="174"/>
  <c r="O1321" i="174"/>
  <c r="O1320" i="174"/>
  <c r="O1319" i="174"/>
  <c r="O1318" i="174"/>
  <c r="O1317" i="174"/>
  <c r="O1316" i="174"/>
  <c r="O1315" i="174"/>
  <c r="O1314" i="174"/>
  <c r="O1313" i="174"/>
  <c r="O1312" i="174"/>
  <c r="O1311" i="174"/>
  <c r="O1310" i="174"/>
  <c r="O1309" i="174"/>
  <c r="O1308" i="174"/>
  <c r="O1307" i="174"/>
  <c r="O1306" i="174"/>
  <c r="O1305" i="174"/>
  <c r="O1304" i="174"/>
  <c r="O1303" i="174"/>
  <c r="O1302" i="174"/>
  <c r="O1301" i="174"/>
  <c r="O1300" i="174"/>
  <c r="O1299" i="174"/>
  <c r="O1298" i="174"/>
  <c r="O1297" i="174"/>
  <c r="O1296" i="174"/>
  <c r="O1295" i="174"/>
  <c r="O1294" i="174"/>
  <c r="O1293" i="174"/>
  <c r="O1292" i="174"/>
  <c r="O1291" i="174"/>
  <c r="O1290" i="174"/>
  <c r="O1289" i="174"/>
  <c r="O1288" i="174"/>
  <c r="O1287" i="174"/>
  <c r="O1286" i="174"/>
  <c r="O1285" i="174"/>
  <c r="O1284" i="174"/>
  <c r="O1283" i="174"/>
  <c r="O1282" i="174"/>
  <c r="O1281" i="174"/>
  <c r="O1280" i="174"/>
  <c r="O1279" i="174"/>
  <c r="O1278" i="174"/>
  <c r="O1277" i="174"/>
  <c r="O1276" i="174"/>
  <c r="O1275" i="174"/>
  <c r="O1274" i="174"/>
  <c r="O1273" i="174"/>
  <c r="O1272" i="174"/>
  <c r="O1271" i="174"/>
  <c r="O1270" i="174"/>
  <c r="O1269" i="174"/>
  <c r="O1268" i="174"/>
  <c r="O1267" i="174"/>
  <c r="O1266" i="174"/>
  <c r="O1265" i="174"/>
  <c r="O1264" i="174"/>
  <c r="O1263" i="174"/>
  <c r="O1262" i="174"/>
  <c r="O1261" i="174"/>
  <c r="O1260" i="174"/>
  <c r="O1259" i="174"/>
  <c r="O1258" i="174"/>
  <c r="O1257" i="174"/>
  <c r="O1256" i="174"/>
  <c r="O1255" i="174"/>
  <c r="O1254" i="174"/>
  <c r="O1253" i="174"/>
  <c r="O1252" i="174"/>
  <c r="O1251" i="174"/>
  <c r="O1250" i="174"/>
  <c r="O1249" i="174"/>
  <c r="O1248" i="174"/>
  <c r="O1247" i="174"/>
  <c r="O1246" i="174"/>
  <c r="O1245" i="174"/>
  <c r="O1244" i="174"/>
  <c r="O1243" i="174"/>
  <c r="O1242" i="174"/>
  <c r="O1241" i="174"/>
  <c r="O1240" i="174"/>
  <c r="O1239" i="174"/>
  <c r="O1238" i="174"/>
  <c r="O1237" i="174"/>
  <c r="O1236" i="174"/>
  <c r="O1235" i="174"/>
  <c r="O1234" i="174"/>
  <c r="O1233" i="174"/>
  <c r="O1232" i="174"/>
  <c r="O1231" i="174"/>
  <c r="O1230" i="174"/>
  <c r="O1229" i="174"/>
  <c r="O1228" i="174"/>
  <c r="O1227" i="174"/>
  <c r="O1226" i="174"/>
  <c r="O1225" i="174"/>
  <c r="O1224" i="174"/>
  <c r="O1223" i="174"/>
  <c r="O1222" i="174"/>
  <c r="O1221" i="174"/>
  <c r="O1220" i="174"/>
  <c r="O1219" i="174"/>
  <c r="O1218" i="174"/>
  <c r="O1217" i="174"/>
  <c r="O1216" i="174"/>
  <c r="O1215" i="174"/>
  <c r="O1214" i="174"/>
  <c r="O1213" i="174"/>
  <c r="O1212" i="174"/>
  <c r="O1211" i="174"/>
  <c r="O1210" i="174"/>
  <c r="O1209" i="174"/>
  <c r="O1208" i="174"/>
  <c r="O1207" i="174"/>
  <c r="O1206" i="174"/>
  <c r="O1205" i="174"/>
  <c r="O1204" i="174"/>
  <c r="O1203" i="174"/>
  <c r="O1202" i="174"/>
  <c r="O1201" i="174"/>
  <c r="O1200" i="174"/>
  <c r="O1199" i="174"/>
  <c r="O1198" i="174"/>
  <c r="O1197" i="174"/>
  <c r="O1196" i="174"/>
  <c r="O1195" i="174"/>
  <c r="O1194" i="174"/>
  <c r="O1193" i="174"/>
  <c r="O1192" i="174"/>
  <c r="O1191" i="174"/>
  <c r="O1190" i="174"/>
  <c r="O1189" i="174"/>
  <c r="O1188" i="174"/>
  <c r="O1187" i="174"/>
  <c r="O1186" i="174"/>
  <c r="O1185" i="174"/>
  <c r="O1184" i="174"/>
  <c r="O1183" i="174"/>
  <c r="O1182" i="174"/>
  <c r="O1181" i="174"/>
  <c r="O1180" i="174"/>
  <c r="O1179" i="174"/>
  <c r="O1178" i="174"/>
  <c r="O1177" i="174"/>
  <c r="O1176" i="174"/>
  <c r="O1175" i="174"/>
  <c r="O1174" i="174"/>
  <c r="O1173" i="174"/>
  <c r="O1172" i="174"/>
  <c r="O1171" i="174"/>
  <c r="O1170" i="174"/>
  <c r="O1169" i="174"/>
  <c r="O1168" i="174"/>
  <c r="O1167" i="174"/>
  <c r="O1166" i="174"/>
  <c r="O1165" i="174"/>
  <c r="O1164" i="174"/>
  <c r="O1163" i="174"/>
  <c r="O1162" i="174"/>
  <c r="O1161" i="174"/>
  <c r="O1160" i="174"/>
  <c r="O1159" i="174"/>
  <c r="O1158" i="174"/>
  <c r="O1157" i="174"/>
  <c r="O1156" i="174"/>
  <c r="O1155" i="174"/>
  <c r="O1154" i="174"/>
  <c r="O1153" i="174"/>
  <c r="O1152" i="174"/>
  <c r="O1151" i="174"/>
  <c r="O1150" i="174"/>
  <c r="O1149" i="174"/>
  <c r="O1148" i="174"/>
  <c r="O1147" i="174"/>
  <c r="O1146" i="174"/>
  <c r="O1145" i="174"/>
  <c r="O1144" i="174"/>
  <c r="O1143" i="174"/>
  <c r="O1142" i="174"/>
  <c r="O1141" i="174"/>
  <c r="O1140" i="174"/>
  <c r="O1139" i="174"/>
  <c r="O1138" i="174"/>
  <c r="O1137" i="174"/>
  <c r="O1136" i="174"/>
  <c r="O1135" i="174"/>
  <c r="O1134" i="174"/>
  <c r="O1133" i="174"/>
  <c r="O1132" i="174"/>
  <c r="O1131" i="174"/>
  <c r="O1130" i="174"/>
  <c r="O1129" i="174"/>
  <c r="O1128" i="174"/>
  <c r="O1127" i="174"/>
  <c r="O1126" i="174"/>
  <c r="O1125" i="174"/>
  <c r="O1124" i="174"/>
  <c r="O1123" i="174"/>
  <c r="O1122" i="174"/>
  <c r="O1121" i="174"/>
  <c r="O1120" i="174"/>
  <c r="O1119" i="174"/>
  <c r="O1118" i="174"/>
  <c r="O1117" i="174"/>
  <c r="O1116" i="174"/>
  <c r="O1115" i="174"/>
  <c r="O1114" i="174"/>
  <c r="O1113" i="174"/>
  <c r="O1112" i="174"/>
  <c r="O1111" i="174"/>
  <c r="O1110" i="174"/>
  <c r="O1109" i="174"/>
  <c r="O1108" i="174"/>
  <c r="O1107" i="174"/>
  <c r="O1106" i="174"/>
  <c r="O1105" i="174"/>
  <c r="O1104" i="174"/>
  <c r="O1103" i="174"/>
  <c r="O1102" i="174"/>
  <c r="O1101" i="174"/>
  <c r="O1100" i="174"/>
  <c r="O1099" i="174"/>
  <c r="O1098" i="174"/>
  <c r="O1097" i="174"/>
  <c r="O1096" i="174"/>
  <c r="O1095" i="174"/>
  <c r="O1094" i="174"/>
  <c r="O1093" i="174"/>
  <c r="O1092" i="174"/>
  <c r="O1091" i="174"/>
  <c r="O1090" i="174"/>
  <c r="O1089" i="174"/>
  <c r="O1088" i="174"/>
  <c r="O1087" i="174"/>
  <c r="O1086" i="174"/>
  <c r="O1085" i="174"/>
  <c r="O1084" i="174"/>
  <c r="O1083" i="174"/>
  <c r="O1082" i="174"/>
  <c r="O1081" i="174"/>
  <c r="O1080" i="174"/>
  <c r="O1079" i="174"/>
  <c r="O1078" i="174"/>
  <c r="O1077" i="174"/>
  <c r="O1076" i="174"/>
  <c r="O1075" i="174"/>
  <c r="O1074" i="174"/>
  <c r="O1073" i="174"/>
  <c r="O1072" i="174"/>
  <c r="O1071" i="174"/>
  <c r="O1070" i="174"/>
  <c r="O1069" i="174"/>
  <c r="O1068" i="174"/>
  <c r="O1067" i="174"/>
  <c r="O1066" i="174"/>
  <c r="O1065" i="174"/>
  <c r="O1064" i="174"/>
  <c r="O1063" i="174"/>
  <c r="O1062" i="174"/>
  <c r="O1061" i="174"/>
  <c r="O1060" i="174"/>
  <c r="O1059" i="174"/>
  <c r="O1058" i="174"/>
  <c r="O1057" i="174"/>
  <c r="O1056" i="174"/>
  <c r="O1055" i="174"/>
  <c r="O1054" i="174"/>
  <c r="O1053" i="174"/>
  <c r="O1052" i="174"/>
  <c r="O1051" i="174"/>
  <c r="O1050" i="174"/>
  <c r="O1049" i="174"/>
  <c r="O1048" i="174"/>
  <c r="O1047" i="174"/>
  <c r="O1046" i="174"/>
  <c r="O1045" i="174"/>
  <c r="O1044" i="174"/>
  <c r="O1043" i="174"/>
  <c r="O1042" i="174"/>
  <c r="O1041" i="174"/>
  <c r="O1040" i="174"/>
  <c r="O1039" i="174"/>
  <c r="O1038" i="174"/>
  <c r="O1037" i="174"/>
  <c r="O1036" i="174"/>
  <c r="O1035" i="174"/>
  <c r="O1034" i="174"/>
  <c r="O1033" i="174"/>
  <c r="O1032" i="174"/>
  <c r="O1031" i="174"/>
  <c r="O1030" i="174"/>
  <c r="O1029" i="174"/>
  <c r="O1028" i="174"/>
  <c r="O1027" i="174"/>
  <c r="O1026" i="174"/>
  <c r="O1025" i="174"/>
  <c r="O1024" i="174"/>
  <c r="O1023" i="174"/>
  <c r="O1022" i="174"/>
  <c r="O1021" i="174"/>
  <c r="O1020" i="174"/>
  <c r="O1019" i="174"/>
  <c r="O1018" i="174"/>
  <c r="O1017" i="174"/>
  <c r="O1016" i="174"/>
  <c r="O1015" i="174"/>
  <c r="O1014" i="174"/>
  <c r="O1013" i="174"/>
  <c r="O1012" i="174"/>
  <c r="O1011" i="174"/>
  <c r="O1010" i="174"/>
  <c r="O1009" i="174"/>
  <c r="O1008" i="174"/>
  <c r="O1007" i="174"/>
  <c r="O1006" i="174"/>
  <c r="O1005" i="174"/>
  <c r="O1004" i="174"/>
  <c r="O1003" i="174"/>
  <c r="O1002" i="174"/>
  <c r="O1001" i="174"/>
  <c r="O1000" i="174"/>
  <c r="O999" i="174"/>
  <c r="O998" i="174"/>
  <c r="O997" i="174"/>
  <c r="O996" i="174"/>
  <c r="O995" i="174"/>
  <c r="O994" i="174"/>
  <c r="O993" i="174"/>
  <c r="O992" i="174"/>
  <c r="O991" i="174"/>
  <c r="O990" i="174"/>
  <c r="O989" i="174"/>
  <c r="O988" i="174"/>
  <c r="O987" i="174"/>
  <c r="O986" i="174"/>
  <c r="O985" i="174"/>
  <c r="O984" i="174"/>
  <c r="O983" i="174"/>
  <c r="O982" i="174"/>
  <c r="O981" i="174"/>
  <c r="O980" i="174"/>
  <c r="O979" i="174"/>
  <c r="O978" i="174"/>
  <c r="O977" i="174"/>
  <c r="O976" i="174"/>
  <c r="O975" i="174"/>
  <c r="O974" i="174"/>
  <c r="O973" i="174"/>
  <c r="O972" i="174"/>
  <c r="O971" i="174"/>
  <c r="O970" i="174"/>
  <c r="O969" i="174"/>
  <c r="O968" i="174"/>
  <c r="O967" i="174"/>
  <c r="O966" i="174"/>
  <c r="O965" i="174"/>
  <c r="O964" i="174"/>
  <c r="O963" i="174"/>
  <c r="O962" i="174"/>
  <c r="O961" i="174"/>
  <c r="O960" i="174"/>
  <c r="O959" i="174"/>
  <c r="O958" i="174"/>
  <c r="O957" i="174"/>
  <c r="O956" i="174"/>
  <c r="O955" i="174"/>
  <c r="O954" i="174"/>
  <c r="O953" i="174"/>
  <c r="O952" i="174"/>
  <c r="O951" i="174"/>
  <c r="O950" i="174"/>
  <c r="O949" i="174"/>
  <c r="O948" i="174"/>
  <c r="O947" i="174"/>
  <c r="O946" i="174"/>
  <c r="O945" i="174"/>
  <c r="O944" i="174"/>
  <c r="O943" i="174"/>
  <c r="O942" i="174"/>
  <c r="O941" i="174"/>
  <c r="O940" i="174"/>
  <c r="O939" i="174"/>
  <c r="O938" i="174"/>
  <c r="O937" i="174"/>
  <c r="O936" i="174"/>
  <c r="O935" i="174"/>
  <c r="O934" i="174"/>
  <c r="O933" i="174"/>
  <c r="O932" i="174"/>
  <c r="O931" i="174"/>
  <c r="O930" i="174"/>
  <c r="O929" i="174"/>
  <c r="O928" i="174"/>
  <c r="O927" i="174"/>
  <c r="O926" i="174"/>
  <c r="O925" i="174"/>
  <c r="O924" i="174"/>
  <c r="O923" i="174"/>
  <c r="O922" i="174"/>
  <c r="O921" i="174"/>
  <c r="O920" i="174"/>
  <c r="O919" i="174"/>
  <c r="O918" i="174"/>
  <c r="O917" i="174"/>
  <c r="O916" i="174"/>
  <c r="O915" i="174"/>
  <c r="O914" i="174"/>
  <c r="O913" i="174"/>
  <c r="O912" i="174"/>
  <c r="O911" i="174"/>
  <c r="O910" i="174"/>
  <c r="O909" i="174"/>
  <c r="O908" i="174"/>
  <c r="O907" i="174"/>
  <c r="O906" i="174"/>
  <c r="O905" i="174"/>
  <c r="O904" i="174"/>
  <c r="O903" i="174"/>
  <c r="O902" i="174"/>
  <c r="O901" i="174"/>
  <c r="O900" i="174"/>
  <c r="O899" i="174"/>
  <c r="O898" i="174"/>
  <c r="O897" i="174"/>
  <c r="O896" i="174"/>
  <c r="O895" i="174"/>
  <c r="O894" i="174"/>
  <c r="O893" i="174"/>
  <c r="O892" i="174"/>
  <c r="O891" i="174"/>
  <c r="O890" i="174"/>
  <c r="O889" i="174"/>
  <c r="O888" i="174"/>
  <c r="O887" i="174"/>
  <c r="O886" i="174"/>
  <c r="O885" i="174"/>
  <c r="O884" i="174"/>
  <c r="O883" i="174"/>
  <c r="O882" i="174"/>
  <c r="O881" i="174"/>
  <c r="O880" i="174"/>
  <c r="O879" i="174"/>
  <c r="O878" i="174"/>
  <c r="O877" i="174"/>
  <c r="O876" i="174"/>
  <c r="O875" i="174"/>
  <c r="O874" i="174"/>
  <c r="O873" i="174"/>
  <c r="O872" i="174"/>
  <c r="O871" i="174"/>
  <c r="O870" i="174"/>
  <c r="O869" i="174"/>
  <c r="O868" i="174"/>
  <c r="O867" i="174"/>
  <c r="O866" i="174"/>
  <c r="O865" i="174"/>
  <c r="O864" i="174"/>
  <c r="O863" i="174"/>
  <c r="O862" i="174"/>
  <c r="O861" i="174"/>
  <c r="O860" i="174"/>
  <c r="O859" i="174"/>
  <c r="O858" i="174"/>
  <c r="O857" i="174"/>
  <c r="O856" i="174"/>
  <c r="O855" i="174"/>
  <c r="O854" i="174"/>
  <c r="O853" i="174"/>
  <c r="O852" i="174"/>
  <c r="O851" i="174"/>
  <c r="O850" i="174"/>
  <c r="O849" i="174"/>
  <c r="O848" i="174"/>
  <c r="O847" i="174"/>
  <c r="O846" i="174"/>
  <c r="O845" i="174"/>
  <c r="O844" i="174"/>
  <c r="O843" i="174"/>
  <c r="O842" i="174"/>
  <c r="O841" i="174"/>
  <c r="O840" i="174"/>
  <c r="O839" i="174"/>
  <c r="O838" i="174"/>
  <c r="O837" i="174"/>
  <c r="O836" i="174"/>
  <c r="O835" i="174"/>
  <c r="O834" i="174"/>
  <c r="O833" i="174"/>
  <c r="O832" i="174"/>
  <c r="O831" i="174"/>
  <c r="O830" i="174"/>
  <c r="O829" i="174"/>
  <c r="O828" i="174"/>
  <c r="O827" i="174"/>
  <c r="O826" i="174"/>
  <c r="O825" i="174"/>
  <c r="O824" i="174"/>
  <c r="O823" i="174"/>
  <c r="O822" i="174"/>
  <c r="O821" i="174"/>
  <c r="O820" i="174"/>
  <c r="O819" i="174"/>
  <c r="O818" i="174"/>
  <c r="O817" i="174"/>
  <c r="O816" i="174"/>
  <c r="O815" i="174"/>
  <c r="O814" i="174"/>
  <c r="O813" i="174"/>
  <c r="O812" i="174"/>
  <c r="O811" i="174"/>
  <c r="O810" i="174"/>
  <c r="O809" i="174"/>
  <c r="O808" i="174"/>
  <c r="O807" i="174"/>
  <c r="O806" i="174"/>
  <c r="O805" i="174"/>
  <c r="O804" i="174"/>
  <c r="O803" i="174"/>
  <c r="O802" i="174"/>
  <c r="O801" i="174"/>
  <c r="O800" i="174"/>
  <c r="O799" i="174"/>
  <c r="O798" i="174"/>
  <c r="O797" i="174"/>
  <c r="O796" i="174"/>
  <c r="O795" i="174"/>
  <c r="O794" i="174"/>
  <c r="O793" i="174"/>
  <c r="O792" i="174"/>
  <c r="O791" i="174"/>
  <c r="O790" i="174"/>
  <c r="O789" i="174"/>
  <c r="O788" i="174"/>
  <c r="O787" i="174"/>
  <c r="O786" i="174"/>
  <c r="O785" i="174"/>
  <c r="O784" i="174"/>
  <c r="O783" i="174"/>
  <c r="O782" i="174"/>
  <c r="O781" i="174"/>
  <c r="O780" i="174"/>
  <c r="O779" i="174"/>
  <c r="O778" i="174"/>
  <c r="O777" i="174"/>
  <c r="O776" i="174"/>
  <c r="O775" i="174"/>
  <c r="O774" i="174"/>
  <c r="O773" i="174"/>
  <c r="O772" i="174"/>
  <c r="O771" i="174"/>
  <c r="O770" i="174"/>
  <c r="O769" i="174"/>
  <c r="O768" i="174"/>
  <c r="O767" i="174"/>
  <c r="O766" i="174"/>
  <c r="O765" i="174"/>
  <c r="O764" i="174"/>
  <c r="O763" i="174"/>
  <c r="O762" i="174"/>
  <c r="O761" i="174"/>
  <c r="O760" i="174"/>
  <c r="O759" i="174"/>
  <c r="O758" i="174"/>
  <c r="O757" i="174"/>
  <c r="O756" i="174"/>
  <c r="O755" i="174"/>
  <c r="O754" i="174"/>
  <c r="O753" i="174"/>
  <c r="O752" i="174"/>
  <c r="O751" i="174"/>
  <c r="O750" i="174"/>
  <c r="O749" i="174"/>
  <c r="O748" i="174"/>
  <c r="O747" i="174"/>
  <c r="O746" i="174"/>
  <c r="O745" i="174"/>
  <c r="O744" i="174"/>
  <c r="O743" i="174"/>
  <c r="O742" i="174"/>
  <c r="O741" i="174"/>
  <c r="O740" i="174"/>
  <c r="O739" i="174"/>
  <c r="O738" i="174"/>
  <c r="O737" i="174"/>
  <c r="O736" i="174"/>
  <c r="O735" i="174"/>
  <c r="O734" i="174"/>
  <c r="O733" i="174"/>
  <c r="O732" i="174"/>
  <c r="O731" i="174"/>
  <c r="O730" i="174"/>
  <c r="O729" i="174"/>
  <c r="O728" i="174"/>
  <c r="O727" i="174"/>
  <c r="O726" i="174"/>
  <c r="O725" i="174"/>
  <c r="O724" i="174"/>
  <c r="O723" i="174"/>
  <c r="O722" i="174"/>
  <c r="O721" i="174"/>
  <c r="O720" i="174"/>
  <c r="O719" i="174"/>
  <c r="O718" i="174"/>
  <c r="O717" i="174"/>
  <c r="O716" i="174"/>
  <c r="O715" i="174"/>
  <c r="O714" i="174"/>
  <c r="O713" i="174"/>
  <c r="O712" i="174"/>
  <c r="O711" i="174"/>
  <c r="O710" i="174"/>
  <c r="O709" i="174"/>
  <c r="O708" i="174"/>
  <c r="O707" i="174"/>
  <c r="O706" i="174"/>
  <c r="O705" i="174"/>
  <c r="O704" i="174"/>
  <c r="O703" i="174"/>
  <c r="O702" i="174"/>
  <c r="O701" i="174"/>
  <c r="O700" i="174"/>
  <c r="O699" i="174"/>
  <c r="O698" i="174"/>
  <c r="O697" i="174"/>
  <c r="O696" i="174"/>
  <c r="O695" i="174"/>
  <c r="O694" i="174"/>
  <c r="O693" i="174"/>
  <c r="O692" i="174"/>
  <c r="O691" i="174"/>
  <c r="O690" i="174"/>
  <c r="O689" i="174"/>
  <c r="O688" i="174"/>
  <c r="O687" i="174"/>
  <c r="O686" i="174"/>
  <c r="O685" i="174"/>
  <c r="O684" i="174"/>
  <c r="O683" i="174"/>
  <c r="O682" i="174"/>
  <c r="O681" i="174"/>
  <c r="O680" i="174"/>
  <c r="O679" i="174"/>
  <c r="O678" i="174"/>
  <c r="O677" i="174"/>
  <c r="O676" i="174"/>
  <c r="O675" i="174"/>
  <c r="O674" i="174"/>
  <c r="O673" i="174"/>
  <c r="O672" i="174"/>
  <c r="O671" i="174"/>
  <c r="O670" i="174"/>
  <c r="O669" i="174"/>
  <c r="O668" i="174"/>
  <c r="O667" i="174"/>
  <c r="O666" i="174"/>
  <c r="O665" i="174"/>
  <c r="O664" i="174"/>
  <c r="O663" i="174"/>
  <c r="O662" i="174"/>
  <c r="O661" i="174"/>
  <c r="O660" i="174"/>
  <c r="O659" i="174"/>
  <c r="O658" i="174"/>
  <c r="O657" i="174"/>
  <c r="O656" i="174"/>
  <c r="O655" i="174"/>
  <c r="O654" i="174"/>
  <c r="O653" i="174"/>
  <c r="O652" i="174"/>
  <c r="O651" i="174"/>
  <c r="O650" i="174"/>
  <c r="O649" i="174"/>
  <c r="O648" i="174"/>
  <c r="O647" i="174"/>
  <c r="O646" i="174"/>
  <c r="O645" i="174"/>
  <c r="O644" i="174"/>
  <c r="O643" i="174"/>
  <c r="O642" i="174"/>
  <c r="O641" i="174"/>
  <c r="O640" i="174"/>
  <c r="O639" i="174"/>
  <c r="O638" i="174"/>
  <c r="O637" i="174"/>
  <c r="O636" i="174"/>
  <c r="O635" i="174"/>
  <c r="O634" i="174"/>
  <c r="O633" i="174"/>
  <c r="O632" i="174"/>
  <c r="O631" i="174"/>
  <c r="O630" i="174"/>
  <c r="O629" i="174"/>
  <c r="O628" i="174"/>
  <c r="O627" i="174"/>
  <c r="O626" i="174"/>
  <c r="O625" i="174"/>
  <c r="O624" i="174"/>
  <c r="O623" i="174"/>
  <c r="O622" i="174"/>
  <c r="O621" i="174"/>
  <c r="O620" i="174"/>
  <c r="O619" i="174"/>
  <c r="O618" i="174"/>
  <c r="O617" i="174"/>
  <c r="O616" i="174"/>
  <c r="O615" i="174"/>
  <c r="O614" i="174"/>
  <c r="O613" i="174"/>
  <c r="O612" i="174"/>
  <c r="O611" i="174"/>
  <c r="O610" i="174"/>
  <c r="O609" i="174"/>
  <c r="O608" i="174"/>
  <c r="O607" i="174"/>
  <c r="O606" i="174"/>
  <c r="O605" i="174"/>
  <c r="O604" i="174"/>
  <c r="O603" i="174"/>
  <c r="O602" i="174"/>
  <c r="O601" i="174"/>
  <c r="O600" i="174"/>
  <c r="O599" i="174"/>
  <c r="O598" i="174"/>
  <c r="O597" i="174"/>
  <c r="O596" i="174"/>
  <c r="O595" i="174"/>
  <c r="O594" i="174"/>
  <c r="O593" i="174"/>
  <c r="O592" i="174"/>
  <c r="O591" i="174"/>
  <c r="O590" i="174"/>
  <c r="O589" i="174"/>
  <c r="O588" i="174"/>
  <c r="O587" i="174"/>
  <c r="O586" i="174"/>
  <c r="O585" i="174"/>
  <c r="O584" i="174"/>
  <c r="O583" i="174"/>
  <c r="O582" i="174"/>
  <c r="O581" i="174"/>
  <c r="O580" i="174"/>
  <c r="O579" i="174"/>
  <c r="O578" i="174"/>
  <c r="O577" i="174"/>
  <c r="O576" i="174"/>
  <c r="O575" i="174"/>
  <c r="O574" i="174"/>
  <c r="O573" i="174"/>
  <c r="O572" i="174"/>
  <c r="O571" i="174"/>
  <c r="O570" i="174"/>
  <c r="O569" i="174"/>
  <c r="O568" i="174"/>
  <c r="O567" i="174"/>
  <c r="O566" i="174"/>
  <c r="O565" i="174"/>
  <c r="O564" i="174"/>
  <c r="O563" i="174"/>
  <c r="O562" i="174"/>
  <c r="O561" i="174"/>
  <c r="O560" i="174"/>
  <c r="O559" i="174"/>
  <c r="O558" i="174"/>
  <c r="O557" i="174"/>
  <c r="O556" i="174"/>
  <c r="O555" i="174"/>
  <c r="O554" i="174"/>
  <c r="O553" i="174"/>
  <c r="O552" i="174"/>
  <c r="O551" i="174"/>
  <c r="O550" i="174"/>
  <c r="O549" i="174"/>
  <c r="O548" i="174"/>
  <c r="O547" i="174"/>
  <c r="O546" i="174"/>
  <c r="O545" i="174"/>
  <c r="O544" i="174"/>
  <c r="O543" i="174"/>
  <c r="O542" i="174"/>
  <c r="O541" i="174"/>
  <c r="O540" i="174"/>
  <c r="O539" i="174"/>
  <c r="O538" i="174"/>
  <c r="O537" i="174"/>
  <c r="O536" i="174"/>
  <c r="O535" i="174"/>
  <c r="O534" i="174"/>
  <c r="O533" i="174"/>
  <c r="O532" i="174"/>
  <c r="O531" i="174"/>
  <c r="O530" i="174"/>
  <c r="O529" i="174"/>
  <c r="O528" i="174"/>
  <c r="O527" i="174"/>
  <c r="O526" i="174"/>
  <c r="O525" i="174"/>
  <c r="O524" i="174"/>
  <c r="O523" i="174"/>
  <c r="O522" i="174"/>
  <c r="O521" i="174"/>
  <c r="O520" i="174"/>
  <c r="O519" i="174"/>
  <c r="O518" i="174"/>
  <c r="O517" i="174"/>
  <c r="O516" i="174"/>
  <c r="O515" i="174"/>
  <c r="O514" i="174"/>
  <c r="O513" i="174"/>
  <c r="O512" i="174"/>
  <c r="O511" i="174"/>
  <c r="O510" i="174"/>
  <c r="O509" i="174"/>
  <c r="O508" i="174"/>
  <c r="O507" i="174"/>
  <c r="O506" i="174"/>
  <c r="O505" i="174"/>
  <c r="O504" i="174"/>
  <c r="O503" i="174"/>
  <c r="O502" i="174"/>
  <c r="O501" i="174"/>
  <c r="O500" i="174"/>
  <c r="O499" i="174"/>
  <c r="O498" i="174"/>
  <c r="O497" i="174"/>
  <c r="O496" i="174"/>
  <c r="O495" i="174"/>
  <c r="O494" i="174"/>
  <c r="O493" i="174"/>
  <c r="O492" i="174"/>
  <c r="O491" i="174"/>
  <c r="O490" i="174"/>
  <c r="O489" i="174"/>
  <c r="O488" i="174"/>
  <c r="O487" i="174"/>
  <c r="O486" i="174"/>
  <c r="O485" i="174"/>
  <c r="O484" i="174"/>
  <c r="O483" i="174"/>
  <c r="O482" i="174"/>
  <c r="O481" i="174"/>
  <c r="O480" i="174"/>
  <c r="O479" i="174"/>
  <c r="O478" i="174"/>
  <c r="O477" i="174"/>
  <c r="O476" i="174"/>
  <c r="O475" i="174"/>
  <c r="O474" i="174"/>
  <c r="O473" i="174"/>
  <c r="O472" i="174"/>
  <c r="O471" i="174"/>
  <c r="O470" i="174"/>
  <c r="O469" i="174"/>
  <c r="O468" i="174"/>
  <c r="O467" i="174"/>
  <c r="O466" i="174"/>
  <c r="O465" i="174"/>
  <c r="O464" i="174"/>
  <c r="O463" i="174"/>
  <c r="O462" i="174"/>
  <c r="O461" i="174"/>
  <c r="O460" i="174"/>
  <c r="O459" i="174"/>
  <c r="O458" i="174"/>
  <c r="O457" i="174"/>
  <c r="O456" i="174"/>
  <c r="O455" i="174"/>
  <c r="O454" i="174"/>
  <c r="O453" i="174"/>
  <c r="O452" i="174"/>
  <c r="O451" i="174"/>
  <c r="O450" i="174"/>
  <c r="O449" i="174"/>
  <c r="O448" i="174"/>
  <c r="O447" i="174"/>
  <c r="O446" i="174"/>
  <c r="O445" i="174"/>
  <c r="O444" i="174"/>
  <c r="O443" i="174"/>
  <c r="O442" i="174"/>
  <c r="O441" i="174"/>
  <c r="O440" i="174"/>
  <c r="O439" i="174"/>
  <c r="O438" i="174"/>
  <c r="O437" i="174"/>
  <c r="O436" i="174"/>
  <c r="O435" i="174"/>
  <c r="O434" i="174"/>
  <c r="O433" i="174"/>
  <c r="O432" i="174"/>
  <c r="O431" i="174"/>
  <c r="O430" i="174"/>
  <c r="O429" i="174"/>
  <c r="O428" i="174"/>
  <c r="O427" i="174"/>
  <c r="O426" i="174"/>
  <c r="O425" i="174"/>
  <c r="O424" i="174"/>
  <c r="O423" i="174"/>
  <c r="O422" i="174"/>
  <c r="O421" i="174"/>
  <c r="O420" i="174"/>
  <c r="O419" i="174"/>
  <c r="O418" i="174"/>
  <c r="O417" i="174"/>
  <c r="O416" i="174"/>
  <c r="O415" i="174"/>
  <c r="O414" i="174"/>
  <c r="O413" i="174"/>
  <c r="O412" i="174"/>
  <c r="O411" i="174"/>
  <c r="O410" i="174"/>
  <c r="O409" i="174"/>
  <c r="O408" i="174"/>
  <c r="O407" i="174"/>
  <c r="O406" i="174"/>
  <c r="O405" i="174"/>
  <c r="O404" i="174"/>
  <c r="O403" i="174"/>
  <c r="O402" i="174"/>
  <c r="O401" i="174"/>
  <c r="O400" i="174"/>
  <c r="O399" i="174"/>
  <c r="O398" i="174"/>
  <c r="O397" i="174"/>
  <c r="O396" i="174"/>
  <c r="O395" i="174"/>
  <c r="O394" i="174"/>
  <c r="O393" i="174"/>
  <c r="O392" i="174"/>
  <c r="O391" i="174"/>
  <c r="O390" i="174"/>
  <c r="O389" i="174"/>
  <c r="O388" i="174"/>
  <c r="O387" i="174"/>
  <c r="O386" i="174"/>
  <c r="O385" i="174"/>
  <c r="O384" i="174"/>
  <c r="O383" i="174"/>
  <c r="O382" i="174"/>
  <c r="O381" i="174"/>
  <c r="O380" i="174"/>
  <c r="O379" i="174"/>
  <c r="O378" i="174"/>
  <c r="O377" i="174"/>
  <c r="O376" i="174"/>
  <c r="O375" i="174"/>
  <c r="O374" i="174"/>
  <c r="O373" i="174"/>
  <c r="O372" i="174"/>
  <c r="O371" i="174"/>
  <c r="O370" i="174"/>
  <c r="O369" i="174"/>
  <c r="O368" i="174"/>
  <c r="O367" i="174"/>
  <c r="O366" i="174"/>
  <c r="O365" i="174"/>
  <c r="O364" i="174"/>
  <c r="O363" i="174"/>
  <c r="O362" i="174"/>
  <c r="O361" i="174"/>
  <c r="O360" i="174"/>
  <c r="O359" i="174"/>
  <c r="O358" i="174"/>
  <c r="O357" i="174"/>
  <c r="O356" i="174"/>
  <c r="O355" i="174"/>
  <c r="O354" i="174"/>
  <c r="O353" i="174"/>
  <c r="O352" i="174"/>
  <c r="O351" i="174"/>
  <c r="O350" i="174"/>
  <c r="O349" i="174"/>
  <c r="O348" i="174"/>
  <c r="O347" i="174"/>
  <c r="O346" i="174"/>
  <c r="O345" i="174"/>
  <c r="O344" i="174"/>
  <c r="O343" i="174"/>
  <c r="O342" i="174"/>
  <c r="O341" i="174"/>
  <c r="O340" i="174"/>
  <c r="O339" i="174"/>
  <c r="O338" i="174"/>
  <c r="O337" i="174"/>
  <c r="O336" i="174"/>
  <c r="O335" i="174"/>
  <c r="O334" i="174"/>
  <c r="O333" i="174"/>
  <c r="O332" i="174"/>
  <c r="O331" i="174"/>
  <c r="O330" i="174"/>
  <c r="O329" i="174"/>
  <c r="O328" i="174"/>
  <c r="O327" i="174"/>
  <c r="O326" i="174"/>
  <c r="O325" i="174"/>
  <c r="O324" i="174"/>
  <c r="O323" i="174"/>
  <c r="O322" i="174"/>
  <c r="O321" i="174"/>
  <c r="O320" i="174"/>
  <c r="O319" i="174"/>
  <c r="O318" i="174"/>
  <c r="O317" i="174"/>
  <c r="O316" i="174"/>
  <c r="O315" i="174"/>
  <c r="O314" i="174"/>
  <c r="O313" i="174"/>
  <c r="O312" i="174"/>
  <c r="O311" i="174"/>
  <c r="O310" i="174"/>
  <c r="O309" i="174"/>
  <c r="O308" i="174"/>
  <c r="O307" i="174"/>
  <c r="O306" i="174"/>
  <c r="O305" i="174"/>
  <c r="O304" i="174"/>
  <c r="O303" i="174"/>
  <c r="O302" i="174"/>
  <c r="O301" i="174"/>
  <c r="O300" i="174"/>
  <c r="O299" i="174"/>
  <c r="O298" i="174"/>
  <c r="O297" i="174"/>
  <c r="O296" i="174"/>
  <c r="O295" i="174"/>
  <c r="O294" i="174"/>
  <c r="O293" i="174"/>
  <c r="O292" i="174"/>
  <c r="O291" i="174"/>
  <c r="O290" i="174"/>
  <c r="O289" i="174"/>
  <c r="O288" i="174"/>
  <c r="O287" i="174"/>
  <c r="O286" i="174"/>
  <c r="O285" i="174"/>
  <c r="O284" i="174"/>
  <c r="O283" i="174"/>
  <c r="O282" i="174"/>
  <c r="O281" i="174"/>
  <c r="O280" i="174"/>
  <c r="O279" i="174"/>
  <c r="O278" i="174"/>
  <c r="O277" i="174"/>
  <c r="O276" i="174"/>
  <c r="O275" i="174"/>
  <c r="O274" i="174"/>
  <c r="O273" i="174"/>
  <c r="O272" i="174"/>
  <c r="O271" i="174"/>
  <c r="O270" i="174"/>
  <c r="O269" i="174"/>
  <c r="O268" i="174"/>
  <c r="O267" i="174"/>
  <c r="O266" i="174"/>
  <c r="O265" i="174"/>
  <c r="O264" i="174"/>
  <c r="O263" i="174"/>
  <c r="O262" i="174"/>
  <c r="O261" i="174"/>
  <c r="O260" i="174"/>
  <c r="O259" i="174"/>
  <c r="O258" i="174"/>
  <c r="O257" i="174"/>
  <c r="O256" i="174"/>
  <c r="O255" i="174"/>
  <c r="O254" i="174"/>
  <c r="O253" i="174"/>
  <c r="O252" i="174"/>
  <c r="O251" i="174"/>
  <c r="O250" i="174"/>
  <c r="O249" i="174"/>
  <c r="O248" i="174"/>
  <c r="O247" i="174"/>
  <c r="O246" i="174"/>
  <c r="O245" i="174"/>
  <c r="O244" i="174"/>
  <c r="O243" i="174"/>
  <c r="O242" i="174"/>
  <c r="O241" i="174"/>
  <c r="O240" i="174"/>
  <c r="O239" i="174"/>
  <c r="O238" i="174"/>
  <c r="O237" i="174"/>
  <c r="O236" i="174"/>
  <c r="O235" i="174"/>
  <c r="O234" i="174"/>
  <c r="O233" i="174"/>
  <c r="O232" i="174"/>
  <c r="O231" i="174"/>
  <c r="O230" i="174"/>
  <c r="O229" i="174"/>
  <c r="O228" i="174"/>
  <c r="O227" i="174"/>
  <c r="O226" i="174"/>
  <c r="O225" i="174"/>
  <c r="O224" i="174"/>
  <c r="O223" i="174"/>
  <c r="O222" i="174"/>
  <c r="O221" i="174"/>
  <c r="O220" i="174"/>
  <c r="O219" i="174"/>
  <c r="O218" i="174"/>
  <c r="O217" i="174"/>
  <c r="O216" i="174"/>
  <c r="O215" i="174"/>
  <c r="O214" i="174"/>
  <c r="O213" i="174"/>
  <c r="O212" i="174"/>
  <c r="O211" i="174"/>
  <c r="O210" i="174"/>
  <c r="O209" i="174"/>
  <c r="O208" i="174"/>
  <c r="O207" i="174"/>
  <c r="O206" i="174"/>
  <c r="O205" i="174"/>
  <c r="O204" i="174"/>
  <c r="O203" i="174"/>
  <c r="O202" i="174"/>
  <c r="O201" i="174"/>
  <c r="O200" i="174"/>
  <c r="O199" i="174"/>
  <c r="O198" i="174"/>
  <c r="O197" i="174"/>
  <c r="O196" i="174"/>
  <c r="O195" i="174"/>
  <c r="O194" i="174"/>
  <c r="O193" i="174"/>
  <c r="O192" i="174"/>
  <c r="O191" i="174"/>
  <c r="O190" i="174"/>
  <c r="O189" i="174"/>
  <c r="O188" i="174"/>
  <c r="O187" i="174"/>
  <c r="O186" i="174"/>
  <c r="O185" i="174"/>
  <c r="O184" i="174"/>
  <c r="O183" i="174"/>
  <c r="O182" i="174"/>
  <c r="O181" i="174"/>
  <c r="O180" i="174"/>
  <c r="O179" i="174"/>
  <c r="O178" i="174"/>
  <c r="O177" i="174"/>
  <c r="O176" i="174"/>
  <c r="O175" i="174"/>
  <c r="O174" i="174"/>
  <c r="O173" i="174"/>
  <c r="O172" i="174"/>
  <c r="O171" i="174"/>
  <c r="O170" i="174"/>
  <c r="O169" i="174"/>
  <c r="O168" i="174"/>
  <c r="O167" i="174"/>
  <c r="O166" i="174"/>
  <c r="O165" i="174"/>
  <c r="O164" i="174"/>
  <c r="O163" i="174"/>
  <c r="O162" i="174"/>
  <c r="O161" i="174"/>
  <c r="O160" i="174"/>
  <c r="O159" i="174"/>
  <c r="O158" i="174"/>
  <c r="O157" i="174"/>
  <c r="O156" i="174"/>
  <c r="O155" i="174"/>
  <c r="O154" i="174"/>
  <c r="O153" i="174"/>
  <c r="O152" i="174"/>
  <c r="O151" i="174"/>
  <c r="O150" i="174"/>
  <c r="O149" i="174"/>
  <c r="O148" i="174"/>
  <c r="O147" i="174"/>
  <c r="O146" i="174"/>
  <c r="O145" i="174"/>
  <c r="O144" i="174"/>
  <c r="O143" i="174"/>
  <c r="O142" i="174"/>
  <c r="O141" i="174"/>
  <c r="O140" i="174"/>
  <c r="O139" i="174"/>
  <c r="O138" i="174"/>
  <c r="O137" i="174"/>
  <c r="O136" i="174"/>
  <c r="O135" i="174"/>
  <c r="O134" i="174"/>
  <c r="O133" i="174"/>
  <c r="O132" i="174"/>
  <c r="O131" i="174"/>
  <c r="O130" i="174"/>
  <c r="O129" i="174"/>
  <c r="O128" i="174"/>
  <c r="O127" i="174"/>
  <c r="O126" i="174"/>
  <c r="O125" i="174"/>
  <c r="O124" i="174"/>
  <c r="O123" i="174"/>
  <c r="O122" i="174"/>
  <c r="O121" i="174"/>
  <c r="O120" i="174"/>
  <c r="O119" i="174"/>
  <c r="O118" i="174"/>
  <c r="O117" i="174"/>
  <c r="O116" i="174"/>
  <c r="O115" i="174"/>
  <c r="O114" i="174"/>
  <c r="O113" i="174"/>
  <c r="O112" i="174"/>
  <c r="O111" i="174"/>
  <c r="O110" i="174"/>
  <c r="O109" i="174"/>
  <c r="O108" i="174"/>
  <c r="O107" i="174"/>
  <c r="O106" i="174"/>
  <c r="O105" i="174"/>
  <c r="O104" i="174"/>
  <c r="O103" i="174"/>
  <c r="O102" i="174"/>
  <c r="O101" i="174"/>
  <c r="O100" i="174"/>
  <c r="O99" i="174"/>
  <c r="O98" i="174"/>
  <c r="O97" i="174"/>
  <c r="O96" i="174"/>
  <c r="O95" i="174"/>
  <c r="O94" i="174"/>
  <c r="O93" i="174"/>
  <c r="O92" i="174"/>
  <c r="O91" i="174"/>
  <c r="O90" i="174"/>
  <c r="O89" i="174"/>
  <c r="O88" i="174"/>
  <c r="O87" i="174"/>
  <c r="O86" i="174"/>
  <c r="O85" i="174"/>
  <c r="O84" i="174"/>
  <c r="O83" i="174"/>
  <c r="O82" i="174"/>
  <c r="O81" i="174"/>
  <c r="O80" i="174"/>
  <c r="O79" i="174"/>
  <c r="O78" i="174"/>
  <c r="O77" i="174"/>
  <c r="O76" i="174"/>
  <c r="O75" i="174"/>
  <c r="O74" i="174"/>
  <c r="O73" i="174"/>
  <c r="O72" i="174"/>
  <c r="O71" i="174"/>
  <c r="O70" i="174"/>
  <c r="O69" i="174"/>
  <c r="O68" i="174"/>
  <c r="O67" i="174"/>
  <c r="O66" i="174"/>
  <c r="O65" i="174"/>
  <c r="O64" i="174"/>
  <c r="O63" i="174"/>
  <c r="O62" i="174"/>
  <c r="O61" i="174"/>
  <c r="O60" i="174"/>
  <c r="O59" i="174"/>
  <c r="O58" i="174"/>
  <c r="O57" i="174"/>
  <c r="O56" i="174"/>
  <c r="O55" i="174"/>
  <c r="O54" i="174"/>
  <c r="O53" i="174"/>
  <c r="O52" i="174"/>
  <c r="O51" i="174"/>
  <c r="O50" i="174"/>
  <c r="O49" i="174"/>
  <c r="O48" i="174"/>
  <c r="O47" i="174"/>
  <c r="O46" i="174"/>
  <c r="O45" i="174"/>
  <c r="O44" i="174"/>
  <c r="O43" i="174"/>
  <c r="O42" i="174"/>
  <c r="O41" i="174"/>
  <c r="O40" i="174"/>
  <c r="O39" i="174"/>
  <c r="O38" i="174"/>
  <c r="O37" i="174"/>
  <c r="O36" i="174"/>
  <c r="O35" i="174"/>
  <c r="O34" i="174"/>
  <c r="O33" i="174"/>
  <c r="O32" i="174"/>
  <c r="O31" i="174"/>
  <c r="O30" i="174"/>
  <c r="O29" i="174"/>
  <c r="O28" i="174"/>
  <c r="O27" i="174"/>
  <c r="O26" i="174"/>
  <c r="O25" i="174"/>
  <c r="O24" i="174"/>
  <c r="O23" i="174"/>
  <c r="O22" i="174"/>
  <c r="O21" i="174"/>
  <c r="O20" i="174"/>
  <c r="O19" i="174"/>
  <c r="O18" i="174"/>
  <c r="O17" i="174"/>
  <c r="O16" i="174"/>
  <c r="O15" i="174"/>
  <c r="O14" i="174"/>
  <c r="O13" i="174"/>
  <c r="M3883" i="174"/>
  <c r="M3358" i="174"/>
  <c r="M344" i="174"/>
  <c r="M3222" i="174"/>
  <c r="M4094" i="174"/>
  <c r="M4164" i="174"/>
  <c r="M1767" i="174"/>
  <c r="M1397" i="174"/>
  <c r="M4009" i="174"/>
  <c r="M4286" i="174"/>
  <c r="M4190" i="174"/>
  <c r="M4123" i="174"/>
  <c r="M1572" i="174"/>
  <c r="M2717" i="174"/>
  <c r="M3628" i="174"/>
  <c r="M3970" i="174"/>
  <c r="M2426" i="174"/>
  <c r="M913" i="174"/>
  <c r="M3670" i="174"/>
  <c r="M3330" i="174"/>
  <c r="M2459" i="174"/>
  <c r="M2263" i="174"/>
  <c r="M3780" i="174"/>
  <c r="M1259" i="174"/>
  <c r="M1473" i="174"/>
  <c r="M248" i="174"/>
  <c r="M2345" i="174"/>
  <c r="M2150" i="174"/>
  <c r="M1264" i="174"/>
  <c r="M2126" i="174"/>
  <c r="M3496" i="174"/>
  <c r="M3351" i="174"/>
  <c r="M227" i="174"/>
  <c r="M2922" i="174"/>
  <c r="M2973" i="174"/>
  <c r="M3492" i="174"/>
  <c r="M2825" i="174"/>
  <c r="M1156" i="174"/>
  <c r="M3620" i="174"/>
  <c r="M4264" i="174"/>
  <c r="M1534" i="174"/>
  <c r="M2846" i="174"/>
  <c r="M728" i="174"/>
  <c r="M4270" i="174"/>
  <c r="M921" i="174"/>
  <c r="M1624" i="174"/>
  <c r="M1370" i="174"/>
  <c r="M1600" i="174"/>
  <c r="M2450" i="174"/>
  <c r="M4162" i="174"/>
  <c r="M2679" i="174"/>
  <c r="M1920" i="174"/>
  <c r="M3036" i="174"/>
  <c r="M2105" i="174"/>
  <c r="M1088" i="174"/>
  <c r="M417" i="174"/>
  <c r="M2051" i="174"/>
  <c r="M2238" i="174"/>
  <c r="M2175" i="174"/>
  <c r="M1395" i="174"/>
  <c r="M2848" i="174"/>
  <c r="M130" i="174"/>
  <c r="M304" i="174"/>
  <c r="M3616" i="174"/>
  <c r="M1490" i="174"/>
  <c r="M3012" i="174"/>
  <c r="M2115" i="174"/>
  <c r="M2446" i="174"/>
  <c r="M3124" i="174"/>
  <c r="M1078" i="174"/>
  <c r="M2008" i="174"/>
  <c r="M899" i="174"/>
  <c r="M553" i="174"/>
  <c r="M4328" i="174"/>
  <c r="M3138" i="174"/>
  <c r="M3290" i="174"/>
  <c r="M3484" i="174"/>
  <c r="M3018" i="174"/>
  <c r="M2432" i="174"/>
  <c r="M1597" i="174"/>
  <c r="M1728" i="174"/>
  <c r="M2060" i="174"/>
  <c r="M3224" i="174"/>
  <c r="M2094" i="174"/>
  <c r="M2064" i="174"/>
  <c r="M2020" i="174"/>
  <c r="M3366" i="174"/>
  <c r="M3111" i="174"/>
  <c r="M21" i="174"/>
  <c r="M1115" i="174"/>
  <c r="M1523" i="174"/>
  <c r="M4070" i="174"/>
  <c r="M3793" i="174"/>
  <c r="M371" i="174"/>
  <c r="M338" i="174"/>
  <c r="M1818" i="174"/>
  <c r="M305" i="174"/>
  <c r="M1888" i="174"/>
  <c r="M814" i="174"/>
  <c r="M776" i="174"/>
  <c r="M265" i="174"/>
  <c r="M2068" i="174"/>
  <c r="M2855" i="174"/>
  <c r="M1941" i="174"/>
  <c r="M3881" i="174"/>
  <c r="M621" i="174"/>
  <c r="M111" i="174"/>
  <c r="M725" i="174"/>
  <c r="M114" i="174"/>
  <c r="M1295" i="174"/>
  <c r="M2635" i="174"/>
  <c r="M2381" i="174"/>
  <c r="M3893" i="174"/>
  <c r="M878" i="174"/>
  <c r="M2854" i="174"/>
  <c r="M2363" i="174"/>
  <c r="M2985" i="174"/>
  <c r="M1075" i="174"/>
  <c r="M4226" i="174"/>
  <c r="M2867" i="174"/>
  <c r="M3220" i="174"/>
  <c r="M1065" i="174"/>
  <c r="M4147" i="174"/>
  <c r="M4262" i="174"/>
  <c r="M218" i="174"/>
  <c r="M2163" i="174"/>
  <c r="M966" i="174"/>
  <c r="M3087" i="174"/>
  <c r="M2633" i="174"/>
  <c r="M1476" i="174"/>
  <c r="M2527" i="174"/>
  <c r="M297" i="174"/>
  <c r="M3587" i="174"/>
  <c r="M4237" i="174"/>
  <c r="M414" i="174"/>
  <c r="M3722" i="174"/>
  <c r="M1263" i="174"/>
  <c r="M4074" i="174"/>
  <c r="M2502" i="174"/>
  <c r="M3808" i="174"/>
  <c r="M2093" i="174"/>
  <c r="M2092" i="174"/>
  <c r="M4103" i="174"/>
  <c r="M2989" i="174"/>
  <c r="M254" i="174"/>
  <c r="M3994" i="174"/>
  <c r="M1208" i="174"/>
  <c r="M2887" i="174"/>
  <c r="M3460" i="174"/>
  <c r="M3207" i="174"/>
  <c r="M1117" i="174"/>
  <c r="M2526" i="174"/>
  <c r="M457" i="174"/>
  <c r="M177" i="174"/>
  <c r="M2647" i="174"/>
  <c r="M892" i="174"/>
  <c r="M3074" i="174"/>
  <c r="M1460" i="174"/>
  <c r="M3209" i="174"/>
  <c r="M2343" i="174"/>
  <c r="M3179" i="174"/>
  <c r="M3248" i="174"/>
  <c r="M3543" i="174"/>
  <c r="M1643" i="174"/>
  <c r="M1778" i="174"/>
  <c r="M1244" i="174"/>
  <c r="M1909" i="174"/>
  <c r="M1577" i="174"/>
  <c r="M3400" i="174"/>
  <c r="M1151" i="174"/>
  <c r="M1040" i="174"/>
  <c r="M3417" i="174"/>
  <c r="M4274" i="174"/>
  <c r="M2131" i="174"/>
  <c r="M3097" i="174"/>
  <c r="M611" i="174"/>
  <c r="M3447" i="174"/>
  <c r="M3423" i="174"/>
  <c r="M2475" i="174"/>
  <c r="M4232" i="174"/>
  <c r="M4206" i="174"/>
  <c r="M4149" i="174"/>
  <c r="M1894" i="174"/>
  <c r="M3946" i="174"/>
  <c r="M2873" i="174"/>
  <c r="M2436" i="174"/>
  <c r="M3412" i="174"/>
  <c r="M501" i="174"/>
  <c r="M3741" i="174"/>
  <c r="M54" i="174"/>
  <c r="M1794" i="174"/>
  <c r="M4158" i="174"/>
  <c r="M4015" i="174"/>
  <c r="M1616" i="174"/>
  <c r="M1835" i="174"/>
  <c r="M3168" i="174"/>
  <c r="M3665" i="174"/>
  <c r="M2348" i="174"/>
  <c r="M3317" i="174"/>
  <c r="M4085" i="174"/>
  <c r="M3690" i="174"/>
  <c r="M3471" i="174"/>
  <c r="M1907" i="174"/>
  <c r="M3576" i="174"/>
  <c r="M3761" i="174"/>
  <c r="M1294" i="174"/>
  <c r="M3800" i="174"/>
  <c r="M4107" i="174"/>
  <c r="M188" i="174"/>
  <c r="M2906" i="174"/>
  <c r="M2690" i="174"/>
  <c r="M2539" i="174"/>
  <c r="M3598" i="174"/>
  <c r="M4289" i="174"/>
  <c r="M3291" i="174"/>
  <c r="M139" i="174"/>
  <c r="M257" i="174"/>
  <c r="M3508" i="174"/>
  <c r="M610" i="174"/>
  <c r="M812" i="174"/>
  <c r="M724" i="174"/>
  <c r="M3737" i="174"/>
  <c r="M3064" i="174"/>
  <c r="M2359" i="174"/>
  <c r="M3535" i="174"/>
  <c r="M2377" i="174"/>
  <c r="M4083" i="174"/>
  <c r="M1978" i="174"/>
  <c r="M4268" i="174"/>
  <c r="M63" i="174"/>
  <c r="M165" i="174"/>
  <c r="M1279" i="174"/>
  <c r="M4042" i="174"/>
  <c r="M282" i="174"/>
  <c r="M3971" i="174"/>
  <c r="M1746" i="174"/>
  <c r="M1488" i="174"/>
  <c r="M3809" i="174"/>
  <c r="M4171" i="174"/>
  <c r="M2674" i="174"/>
  <c r="M1401" i="174"/>
  <c r="M2596" i="174"/>
  <c r="M4020" i="174"/>
  <c r="M796" i="174"/>
  <c r="M1973" i="174"/>
  <c r="M2905" i="174"/>
  <c r="M3685" i="174"/>
  <c r="M3656" i="174"/>
  <c r="M4087" i="174"/>
  <c r="M1368" i="174"/>
  <c r="M4277" i="174"/>
  <c r="M4114" i="174"/>
  <c r="M4187" i="174"/>
  <c r="M3350" i="174"/>
  <c r="M4179" i="174"/>
  <c r="M2763" i="174"/>
  <c r="M1770" i="174"/>
  <c r="M3420" i="174"/>
  <c r="M1211" i="174"/>
  <c r="M2614" i="174"/>
  <c r="M2140" i="174"/>
  <c r="M3713" i="174"/>
  <c r="M1030" i="174"/>
  <c r="M940" i="174"/>
  <c r="M1885" i="174"/>
  <c r="M2802" i="174"/>
  <c r="M1427" i="174"/>
  <c r="M2323" i="174"/>
  <c r="M2692" i="174"/>
  <c r="M3441" i="174"/>
  <c r="M1720" i="174"/>
  <c r="M1363" i="174"/>
  <c r="M2089" i="174"/>
  <c r="M706" i="174"/>
  <c r="M3214" i="174"/>
  <c r="M4214" i="174"/>
  <c r="M1364" i="174"/>
  <c r="M1991" i="174"/>
  <c r="M2839" i="174"/>
  <c r="M4196" i="174"/>
  <c r="M4113" i="174"/>
  <c r="M4176" i="174"/>
  <c r="M3931" i="174"/>
  <c r="M2001" i="174"/>
  <c r="M3833" i="174"/>
  <c r="M2585" i="174"/>
  <c r="M1974" i="174"/>
  <c r="M3466" i="174"/>
  <c r="M244" i="174"/>
  <c r="M3792" i="174"/>
  <c r="M1904" i="174"/>
  <c r="M1503" i="174"/>
  <c r="M4239" i="174"/>
  <c r="M3096" i="174"/>
  <c r="M3966" i="174"/>
  <c r="M3884" i="174"/>
  <c r="M381" i="174"/>
  <c r="M3267" i="174"/>
  <c r="M2047" i="174"/>
  <c r="M3000" i="174"/>
  <c r="M3368" i="174"/>
  <c r="M44" i="174"/>
  <c r="M1044" i="174"/>
  <c r="M3238" i="174"/>
  <c r="M2454" i="174"/>
  <c r="M2761" i="174"/>
  <c r="M2783" i="174"/>
  <c r="M14" i="174"/>
  <c r="M302" i="174"/>
  <c r="M393" i="174"/>
  <c r="M3329" i="174"/>
  <c r="M1587" i="174"/>
  <c r="M680" i="174"/>
  <c r="M2087" i="174"/>
  <c r="M179" i="174"/>
  <c r="M3013" i="174"/>
  <c r="M1160" i="174"/>
  <c r="M1310" i="174"/>
  <c r="M1905" i="174"/>
  <c r="M2863" i="174"/>
  <c r="M1637" i="174"/>
  <c r="M3258" i="174"/>
  <c r="M463" i="174"/>
  <c r="M1113" i="174"/>
  <c r="M4095" i="174"/>
  <c r="M711" i="174"/>
  <c r="M2054" i="174"/>
  <c r="M3635" i="174"/>
  <c r="M1655" i="174"/>
  <c r="M2101" i="174"/>
  <c r="M3160" i="174"/>
  <c r="M3928" i="174"/>
  <c r="M2474" i="174"/>
  <c r="M1834" i="174"/>
  <c r="M2200" i="174"/>
  <c r="M4167" i="174"/>
  <c r="M4157" i="174"/>
  <c r="M3123" i="174"/>
  <c r="M1357" i="174"/>
  <c r="M853" i="174"/>
  <c r="M4247" i="174"/>
  <c r="M3500" i="174"/>
  <c r="M1747" i="174"/>
  <c r="M3465" i="174"/>
  <c r="M3551" i="174"/>
  <c r="M4056" i="174"/>
  <c r="M3161" i="174"/>
  <c r="M383" i="174"/>
  <c r="M3313" i="174"/>
  <c r="M3804" i="174"/>
  <c r="M3272" i="174"/>
  <c r="M3391" i="174"/>
  <c r="M962" i="174"/>
  <c r="M2695" i="174"/>
  <c r="M2841" i="174"/>
  <c r="M4311" i="174"/>
  <c r="M3611" i="174"/>
  <c r="M2100" i="174"/>
  <c r="M216" i="174"/>
  <c r="M1607" i="174"/>
  <c r="M2898" i="174"/>
  <c r="M3986" i="174"/>
  <c r="M2575" i="174"/>
  <c r="M3239" i="174"/>
  <c r="M3937" i="174"/>
  <c r="M1172" i="174"/>
  <c r="M3567" i="174"/>
  <c r="M3410" i="174"/>
  <c r="M3936" i="174"/>
  <c r="M2807" i="174"/>
  <c r="M27" i="174"/>
  <c r="M634" i="174"/>
  <c r="M4304" i="174"/>
  <c r="M1320" i="174"/>
  <c r="M1928" i="174"/>
  <c r="M4285" i="174"/>
  <c r="M847" i="174"/>
  <c r="M1776" i="174"/>
  <c r="M2132" i="174"/>
  <c r="M259" i="174"/>
  <c r="M1727" i="174"/>
  <c r="M3763" i="174"/>
  <c r="M3641" i="174"/>
  <c r="M695" i="174"/>
  <c r="M536" i="174"/>
  <c r="M2877" i="174"/>
  <c r="M2416" i="174"/>
  <c r="M1424" i="174"/>
  <c r="M275" i="174"/>
  <c r="M778" i="174"/>
  <c r="M278" i="174"/>
  <c r="M1545" i="174"/>
  <c r="M1338" i="174"/>
  <c r="M3654" i="174"/>
  <c r="M2956" i="174"/>
  <c r="M2328" i="174"/>
  <c r="M2492" i="174"/>
  <c r="M3990" i="174"/>
  <c r="M668" i="174"/>
  <c r="M2880" i="174"/>
  <c r="M3702" i="174"/>
  <c r="M852" i="174"/>
  <c r="M3773" i="174"/>
  <c r="M289" i="174"/>
  <c r="M3094" i="174"/>
  <c r="M4315" i="174"/>
  <c r="M4172" i="174"/>
  <c r="M207" i="174"/>
  <c r="M3491" i="174"/>
  <c r="M3776" i="174"/>
  <c r="M428" i="174"/>
  <c r="M2383" i="174"/>
  <c r="M1444" i="174"/>
  <c r="M1435" i="174"/>
  <c r="M128" i="174"/>
  <c r="M465" i="174"/>
  <c r="M1229" i="174"/>
  <c r="M100" i="174"/>
  <c r="M1189" i="174"/>
  <c r="M3485" i="174"/>
  <c r="M3323" i="174"/>
  <c r="M1560" i="174"/>
  <c r="M1869" i="174"/>
  <c r="M169" i="174"/>
  <c r="M3873" i="174"/>
  <c r="M2710" i="174"/>
  <c r="M702" i="174"/>
  <c r="M710" i="174"/>
  <c r="M2468" i="174"/>
  <c r="M3591" i="174"/>
  <c r="M2700" i="174"/>
  <c r="M1762" i="174"/>
  <c r="M1177" i="174"/>
  <c r="M2971" i="174"/>
  <c r="M3192" i="174"/>
  <c r="M4064" i="174"/>
  <c r="M3677" i="174"/>
  <c r="M2120" i="174"/>
  <c r="M3145" i="174"/>
  <c r="M595" i="174"/>
  <c r="M3832" i="174"/>
  <c r="M3306" i="174"/>
  <c r="M2352" i="174"/>
  <c r="M3482" i="174"/>
  <c r="M3583" i="174"/>
  <c r="M300" i="174"/>
  <c r="M1491" i="174"/>
  <c r="M2235" i="174"/>
  <c r="M904" i="174"/>
  <c r="M3661" i="174"/>
  <c r="M2923" i="174"/>
  <c r="M283" i="174"/>
  <c r="M3268" i="174"/>
  <c r="M4097" i="174"/>
  <c r="M3134" i="174"/>
  <c r="M1875" i="174"/>
  <c r="M2473" i="174"/>
  <c r="M1609" i="174"/>
  <c r="M3967" i="174"/>
  <c r="M1596" i="174"/>
  <c r="M3246" i="174"/>
  <c r="M3843" i="174"/>
  <c r="M2497" i="174"/>
  <c r="M2319" i="174"/>
  <c r="M256" i="174"/>
  <c r="M4183" i="174"/>
  <c r="M3569" i="174"/>
  <c r="M4242" i="174"/>
  <c r="M3132" i="174"/>
  <c r="M1414" i="174"/>
  <c r="M3075" i="174"/>
  <c r="M3300" i="174"/>
  <c r="M840" i="174"/>
  <c r="M848" i="174"/>
  <c r="M1132" i="174"/>
  <c r="M2744" i="174"/>
  <c r="M4016" i="174"/>
  <c r="M2406" i="174"/>
  <c r="M1994" i="174"/>
  <c r="M4275" i="174"/>
  <c r="M4059" i="174"/>
  <c r="M2743" i="174"/>
  <c r="M2463" i="174"/>
  <c r="M1240" i="174"/>
  <c r="M1674" i="174"/>
  <c r="M4129" i="174"/>
  <c r="M3382" i="174"/>
  <c r="M2798" i="174"/>
  <c r="M3509" i="174"/>
  <c r="M62" i="174"/>
  <c r="M3203" i="174"/>
  <c r="M2723" i="174"/>
  <c r="M2904" i="174"/>
  <c r="M3533" i="174"/>
  <c r="M2291" i="174"/>
  <c r="M2202" i="174"/>
  <c r="M3429" i="174"/>
  <c r="M2439" i="174"/>
  <c r="M2891" i="174"/>
  <c r="M2605" i="174"/>
  <c r="M3262" i="174"/>
  <c r="M1386" i="174"/>
  <c r="M4081" i="174"/>
  <c r="M2908" i="174"/>
  <c r="M3362" i="174"/>
  <c r="M820" i="174"/>
  <c r="M1806" i="174"/>
  <c r="M3958" i="174"/>
  <c r="M3275" i="174"/>
  <c r="M3596" i="174"/>
  <c r="M2500" i="174"/>
  <c r="M2800" i="174"/>
  <c r="M320" i="174"/>
  <c r="M4291" i="174"/>
  <c r="M2724" i="174"/>
  <c r="M1819" i="174"/>
  <c r="M987" i="174"/>
  <c r="M3072" i="174"/>
  <c r="M1985" i="174"/>
  <c r="M2784" i="174"/>
  <c r="M2158" i="174"/>
  <c r="M3020" i="174"/>
  <c r="M1619" i="174"/>
  <c r="M3770" i="174"/>
  <c r="M3622" i="174"/>
  <c r="M4345" i="174"/>
  <c r="M891" i="174"/>
  <c r="M589" i="174"/>
  <c r="M3477" i="174"/>
  <c r="M144" i="174"/>
  <c r="M3474" i="174"/>
  <c r="M3428" i="174"/>
  <c r="M3182" i="174"/>
  <c r="M3109" i="174"/>
  <c r="M985" i="174"/>
  <c r="M39" i="174"/>
  <c r="M2012" i="174"/>
  <c r="M2480" i="174"/>
  <c r="M4218" i="174"/>
  <c r="M4204" i="174"/>
  <c r="M608" i="174"/>
  <c r="M700" i="174"/>
  <c r="M3755" i="174"/>
  <c r="M1191" i="174"/>
  <c r="M1706" i="174"/>
  <c r="M2294" i="174"/>
  <c r="M455" i="174"/>
  <c r="M2380" i="174"/>
  <c r="M1862" i="174"/>
  <c r="M2650" i="174"/>
  <c r="M4005" i="174"/>
  <c r="M1694" i="174"/>
  <c r="M4038" i="174"/>
  <c r="M3675" i="174"/>
  <c r="M2121" i="174"/>
  <c r="M877" i="174"/>
  <c r="M1738" i="174"/>
  <c r="M1612" i="174"/>
  <c r="M2322" i="174"/>
  <c r="M1494" i="174"/>
  <c r="M3354" i="174"/>
  <c r="M3163" i="174"/>
  <c r="M3148" i="174"/>
  <c r="M3480" i="174"/>
  <c r="M1930" i="174"/>
  <c r="M210" i="174"/>
  <c r="M1878" i="174"/>
  <c r="M1251" i="174"/>
  <c r="M1777" i="174"/>
  <c r="M786" i="174"/>
  <c r="M3561" i="174"/>
  <c r="M3739" i="174"/>
  <c r="M1982" i="174"/>
  <c r="M830" i="174"/>
  <c r="M3052" i="174"/>
  <c r="M3172" i="174"/>
  <c r="M3320" i="174"/>
  <c r="M29" i="174"/>
  <c r="M958" i="174"/>
  <c r="M3973" i="174"/>
  <c r="M2590" i="174"/>
  <c r="M4267" i="174"/>
  <c r="M1540" i="174"/>
  <c r="M4084" i="174"/>
  <c r="M690" i="174"/>
  <c r="M1384" i="174"/>
  <c r="M4075" i="174"/>
  <c r="M1300" i="174"/>
  <c r="M4324" i="174"/>
  <c r="M1850" i="174"/>
  <c r="M4041" i="174"/>
  <c r="M65" i="174"/>
  <c r="M828" i="174"/>
  <c r="M1333" i="174"/>
  <c r="M1514" i="174"/>
  <c r="M2878" i="174"/>
  <c r="M2982" i="174"/>
  <c r="M3342" i="174"/>
  <c r="M1796" i="174"/>
  <c r="M231" i="174"/>
  <c r="M3631" i="174"/>
  <c r="M1988" i="174"/>
  <c r="M2067" i="174"/>
  <c r="M928" i="174"/>
  <c r="M4248" i="174"/>
  <c r="M3904" i="174"/>
  <c r="M2680" i="174"/>
  <c r="M1404" i="174"/>
  <c r="M3918" i="174"/>
  <c r="M2122" i="174"/>
  <c r="M3795" i="174"/>
  <c r="M3044" i="174"/>
  <c r="M1061" i="174"/>
  <c r="M2167" i="174"/>
  <c r="M2972" i="174"/>
  <c r="M1891" i="174"/>
  <c r="M1623" i="174"/>
  <c r="M3451" i="174"/>
  <c r="M90" i="174"/>
  <c r="M2631" i="174"/>
  <c r="M1950" i="174"/>
  <c r="M597" i="174"/>
  <c r="M2166" i="174"/>
  <c r="M616" i="174"/>
  <c r="M1993" i="174"/>
  <c r="M4146" i="174"/>
  <c r="M1311" i="174"/>
  <c r="M4173" i="174"/>
  <c r="M1642" i="174"/>
  <c r="M3965" i="174"/>
  <c r="M2248" i="174"/>
  <c r="M2812" i="174"/>
  <c r="M1740" i="174"/>
  <c r="M3183" i="174"/>
  <c r="M96" i="174"/>
  <c r="M2727" i="174"/>
  <c r="M2645" i="174"/>
  <c r="M909" i="174"/>
  <c r="M4253" i="174"/>
  <c r="M3658" i="174"/>
  <c r="M2893" i="174"/>
  <c r="M3189" i="174"/>
  <c r="M3404" i="174"/>
  <c r="M2734" i="174"/>
  <c r="M2780" i="174"/>
  <c r="M1016" i="174"/>
  <c r="M1423" i="174"/>
  <c r="M3542" i="174"/>
  <c r="M3907" i="174"/>
  <c r="M4159" i="174"/>
  <c r="M3530" i="174"/>
  <c r="M3284" i="174"/>
  <c r="M3180" i="174"/>
  <c r="M2201" i="174"/>
  <c r="M2883" i="174"/>
  <c r="M482" i="174"/>
  <c r="M3771" i="174"/>
  <c r="M2282" i="174"/>
  <c r="M2912" i="174"/>
  <c r="M214" i="174"/>
  <c r="M4045" i="174"/>
  <c r="M4201" i="174"/>
  <c r="M759" i="174"/>
  <c r="M2177" i="174"/>
  <c r="M965" i="174"/>
  <c r="M3947" i="174"/>
  <c r="M173" i="174"/>
  <c r="M827" i="174"/>
  <c r="M2155" i="174"/>
  <c r="M2844" i="174"/>
  <c r="M2364" i="174"/>
  <c r="M35" i="174"/>
  <c r="M18" i="174"/>
  <c r="M3218" i="174"/>
  <c r="M3150" i="174"/>
  <c r="M3735" i="174"/>
  <c r="M544" i="174"/>
  <c r="M4073" i="174"/>
  <c r="M467" i="174"/>
  <c r="M3836" i="174"/>
  <c r="M2636" i="174"/>
  <c r="M4306" i="174"/>
  <c r="M4170" i="174"/>
  <c r="M4297" i="174"/>
  <c r="M2820" i="174"/>
  <c r="M3369" i="174"/>
  <c r="M3694" i="174"/>
  <c r="M2254" i="174"/>
  <c r="M3120" i="174"/>
  <c r="M1327" i="174"/>
  <c r="M1213" i="174"/>
  <c r="M3874" i="174"/>
  <c r="M2082" i="174"/>
  <c r="M3706" i="174"/>
  <c r="M3327" i="174"/>
  <c r="M4136" i="174"/>
  <c r="M1760" i="174"/>
  <c r="M4096" i="174"/>
  <c r="M2055" i="174"/>
  <c r="M4215" i="174"/>
  <c r="M152" i="174"/>
  <c r="M3030" i="174"/>
  <c r="M222" i="174"/>
  <c r="M1118" i="174"/>
  <c r="M2769" i="174"/>
  <c r="M3439" i="174"/>
  <c r="M2767" i="174"/>
  <c r="M2443" i="174"/>
  <c r="M3464" i="174"/>
  <c r="M2154" i="174"/>
  <c r="M3270" i="174"/>
  <c r="M2900" i="174"/>
  <c r="M1983" i="174"/>
  <c r="M99" i="174"/>
  <c r="M2748" i="174"/>
  <c r="M1492" i="174"/>
  <c r="M4061" i="174"/>
  <c r="M3826" i="174"/>
  <c r="M2970" i="174"/>
  <c r="M1283" i="174"/>
  <c r="M2390" i="174"/>
  <c r="M4185" i="174"/>
  <c r="M1387" i="174"/>
  <c r="M2555" i="174"/>
  <c r="M2455" i="174"/>
  <c r="M3252" i="174"/>
  <c r="M2788" i="174"/>
  <c r="M3078" i="174"/>
  <c r="M3772" i="174"/>
  <c r="M2668" i="174"/>
  <c r="M4349" i="174"/>
  <c r="M979" i="174"/>
  <c r="M4182" i="174"/>
  <c r="M1538" i="174"/>
  <c r="M3786" i="174"/>
  <c r="M4287" i="174"/>
  <c r="M3614" i="174"/>
  <c r="M1708" i="174"/>
  <c r="M3116" i="174"/>
  <c r="M1633" i="174"/>
  <c r="M1076" i="174"/>
  <c r="M4258" i="174"/>
  <c r="M1289" i="174"/>
  <c r="M2696" i="174"/>
  <c r="M768" i="174"/>
  <c r="M183" i="174"/>
  <c r="M1369" i="174"/>
  <c r="M3676" i="174"/>
  <c r="M1323" i="174"/>
  <c r="M4317" i="174"/>
  <c r="M149" i="174"/>
  <c r="M699" i="174"/>
  <c r="M1755" i="174"/>
  <c r="M3655" i="174"/>
  <c r="M3695" i="174"/>
  <c r="M2694" i="174"/>
  <c r="M3040" i="174"/>
  <c r="M3858" i="174"/>
  <c r="M57" i="174"/>
  <c r="M1184" i="174"/>
  <c r="M155" i="174"/>
  <c r="M1688" i="174"/>
  <c r="M3518" i="174"/>
  <c r="M4290" i="174"/>
  <c r="M2616" i="174"/>
  <c r="M1548" i="174"/>
  <c r="M4145" i="174"/>
  <c r="M2981" i="174"/>
  <c r="M3779" i="174"/>
  <c r="M1768" i="174"/>
  <c r="M2712" i="174"/>
  <c r="M2659" i="174"/>
  <c r="M3540" i="174"/>
  <c r="M3982" i="174"/>
  <c r="M2148" i="174"/>
  <c r="M3008" i="174"/>
  <c r="M2193" i="174"/>
  <c r="M3633" i="174"/>
  <c r="M1995" i="174"/>
  <c r="M3458" i="174"/>
  <c r="M1051" i="174"/>
  <c r="M337" i="174"/>
  <c r="M693" i="174"/>
  <c r="M3265" i="174"/>
  <c r="M607" i="174"/>
  <c r="M2648" i="174"/>
  <c r="M1218" i="174"/>
  <c r="M1686" i="174"/>
  <c r="M2749" i="174"/>
  <c r="M3009" i="174"/>
  <c r="M3137" i="174"/>
  <c r="M4271" i="174"/>
  <c r="M1059" i="174"/>
  <c r="M3662" i="174"/>
  <c r="M3216" i="174"/>
  <c r="M3897" i="174"/>
  <c r="M2733" i="174"/>
  <c r="M3066" i="174"/>
  <c r="M4154" i="174"/>
  <c r="M3595" i="174"/>
  <c r="M4143" i="174"/>
  <c r="M2836" i="174"/>
  <c r="M2952" i="174"/>
  <c r="M3590" i="174"/>
  <c r="M1670" i="174"/>
  <c r="M2534" i="174"/>
  <c r="M2676" i="174"/>
  <c r="M2045" i="174"/>
  <c r="M3964" i="174"/>
  <c r="M2612" i="174"/>
  <c r="M2300" i="174"/>
  <c r="M1536" i="174"/>
  <c r="M1761" i="174"/>
  <c r="M1216" i="174"/>
  <c r="M556" i="174"/>
  <c r="M2438" i="174"/>
  <c r="M3083" i="174"/>
  <c r="M2044" i="174"/>
  <c r="M626" i="174"/>
  <c r="M1742" i="174"/>
  <c r="M314" i="174"/>
  <c r="M2703" i="174"/>
  <c r="M1990" i="174"/>
  <c r="M404" i="174"/>
  <c r="M4100" i="174"/>
  <c r="M951" i="174"/>
  <c r="M3461" i="174"/>
  <c r="M1717" i="174"/>
  <c r="M797" i="174"/>
  <c r="M2186" i="174"/>
  <c r="M912" i="174"/>
  <c r="M88" i="174"/>
  <c r="M3726" i="174"/>
  <c r="M1901" i="174"/>
  <c r="M4034" i="174"/>
  <c r="M720" i="174"/>
  <c r="M1575" i="174"/>
  <c r="M1024" i="174"/>
  <c r="M4118" i="174"/>
  <c r="M3415" i="174"/>
  <c r="M2298" i="174"/>
  <c r="M2678" i="174"/>
  <c r="M911" i="174"/>
  <c r="M4251" i="174"/>
  <c r="M1094" i="174"/>
  <c r="M1168" i="174"/>
  <c r="M2852" i="174"/>
  <c r="M2039" i="174"/>
  <c r="M2662" i="174"/>
  <c r="M3424" i="174"/>
  <c r="M3768" i="174"/>
  <c r="M1374" i="174"/>
  <c r="M1824" i="174"/>
  <c r="M1029" i="174"/>
  <c r="M2944" i="174"/>
  <c r="M1847" i="174"/>
  <c r="M1528" i="174"/>
  <c r="M82" i="174"/>
  <c r="M3154" i="174"/>
  <c r="M2198" i="174"/>
  <c r="M146" i="174"/>
  <c r="M3374" i="174"/>
  <c r="M1464" i="174"/>
  <c r="M3198" i="174"/>
  <c r="M4260" i="174"/>
  <c r="M454" i="174"/>
  <c r="M333" i="174"/>
  <c r="M1120" i="174"/>
  <c r="M1779" i="174"/>
  <c r="M1811" i="174"/>
  <c r="M2312" i="174"/>
  <c r="M502" i="174"/>
  <c r="M1691" i="174"/>
  <c r="M3388" i="174"/>
  <c r="M1350" i="174"/>
  <c r="M1690" i="174"/>
  <c r="M1830" i="174"/>
  <c r="M2127" i="174"/>
  <c r="M3279" i="174"/>
  <c r="M2709" i="174"/>
  <c r="M1791" i="174"/>
  <c r="M1662" i="174"/>
  <c r="M1787" i="174"/>
  <c r="M2752" i="174"/>
  <c r="M662" i="174"/>
  <c r="M1784" i="174"/>
  <c r="M3736" i="174"/>
  <c r="M3324" i="174"/>
  <c r="M4318" i="174"/>
  <c r="M1001" i="174"/>
  <c r="M2996" i="174"/>
  <c r="M2902" i="174"/>
  <c r="M3159" i="174"/>
  <c r="M857" i="174"/>
  <c r="M3942" i="174"/>
  <c r="M2581" i="174"/>
  <c r="M1000" i="174"/>
  <c r="M3798" i="174"/>
  <c r="M4125" i="174"/>
  <c r="M2496" i="174"/>
  <c r="M2286" i="174"/>
  <c r="M32" i="174"/>
  <c r="M2919" i="174"/>
  <c r="M1897" i="174"/>
  <c r="M3014" i="174"/>
  <c r="M1595" i="174"/>
  <c r="M2857" i="174"/>
  <c r="M2838" i="174"/>
  <c r="M2850" i="174"/>
  <c r="M2191" i="174"/>
  <c r="M3801" i="174"/>
  <c r="M555" i="174"/>
  <c r="M2569" i="174"/>
  <c r="M4241" i="174"/>
  <c r="M3557" i="174"/>
  <c r="M1286" i="174"/>
  <c r="M4249" i="174"/>
  <c r="M3380" i="174"/>
  <c r="M1017" i="174"/>
  <c r="M186" i="174"/>
  <c r="M1499" i="174"/>
  <c r="M2495" i="174"/>
  <c r="M2080" i="174"/>
  <c r="M900" i="174"/>
  <c r="M3504" i="174"/>
  <c r="M731" i="174"/>
  <c r="M1530" i="174"/>
  <c r="M3065" i="174"/>
  <c r="M1964" i="174"/>
  <c r="M3634" i="174"/>
  <c r="M933" i="174"/>
  <c r="M4036" i="174"/>
  <c r="M1923" i="174"/>
  <c r="M4175" i="174"/>
  <c r="M3784" i="174"/>
  <c r="M3750" i="174"/>
  <c r="M2979" i="174"/>
  <c r="M2023" i="174"/>
  <c r="M980" i="174"/>
  <c r="M1167" i="174"/>
  <c r="M4337" i="174"/>
  <c r="M3049" i="174"/>
  <c r="M1839" i="174"/>
  <c r="M1439" i="174"/>
  <c r="M3916" i="174"/>
  <c r="M3335" i="174"/>
  <c r="M2639" i="174"/>
  <c r="M3295" i="174"/>
  <c r="M3886" i="174"/>
  <c r="M4202" i="174"/>
  <c r="M1800" i="174"/>
  <c r="M585" i="174"/>
  <c r="M2582" i="174"/>
  <c r="M71" i="174"/>
  <c r="M1441" i="174"/>
  <c r="M994" i="174"/>
  <c r="M2599" i="174"/>
  <c r="M2314" i="174"/>
  <c r="M292" i="174"/>
  <c r="M3828" i="174"/>
  <c r="M631" i="174"/>
  <c r="M3286" i="174"/>
  <c r="M763" i="174"/>
  <c r="M3199" i="174"/>
  <c r="M2851" i="174"/>
  <c r="M2228" i="174"/>
  <c r="M2961" i="174"/>
  <c r="M4078" i="174"/>
  <c r="M2698" i="174"/>
  <c r="M407" i="174"/>
  <c r="M2144" i="174"/>
  <c r="M792" i="174"/>
  <c r="M3682" i="174"/>
  <c r="M4111" i="174"/>
  <c r="M2620" i="174"/>
  <c r="M3257" i="174"/>
  <c r="M2722" i="174"/>
  <c r="M1589" i="174"/>
  <c r="M2682" i="174"/>
  <c r="M1908" i="174"/>
  <c r="M1931" i="174"/>
  <c r="M1236" i="174"/>
  <c r="M3660" i="174"/>
  <c r="M3103" i="174"/>
  <c r="M3849" i="174"/>
  <c r="M1710" i="174"/>
  <c r="M3486" i="174"/>
  <c r="M719" i="174"/>
  <c r="M3905" i="174"/>
  <c r="M2512" i="174"/>
  <c r="M2675" i="174"/>
  <c r="M2576" i="174"/>
  <c r="M3037" i="174"/>
  <c r="M2413" i="174"/>
  <c r="M1385" i="174"/>
  <c r="M4046" i="174"/>
  <c r="M3256" i="174"/>
  <c r="M1271" i="174"/>
  <c r="M4109" i="174"/>
  <c r="M1751" i="174"/>
  <c r="M3673" i="174"/>
  <c r="M461" i="174"/>
  <c r="M780" i="174"/>
  <c r="M2686" i="174"/>
  <c r="M3151" i="174"/>
  <c r="M2476" i="174"/>
  <c r="M3524" i="174"/>
  <c r="M3932" i="174"/>
  <c r="M1221" i="174"/>
  <c r="M4319" i="174"/>
  <c r="M3921" i="174"/>
  <c r="M2738" i="174"/>
  <c r="M4156" i="174"/>
  <c r="M2190" i="174"/>
  <c r="M3255" i="174"/>
  <c r="M2794" i="174"/>
  <c r="M3941" i="174"/>
  <c r="M228" i="174"/>
  <c r="M3136" i="174"/>
  <c r="M2194" i="174"/>
  <c r="M4313" i="174"/>
  <c r="M4039" i="174"/>
  <c r="M3308" i="174"/>
  <c r="M358" i="174"/>
  <c r="M2091" i="174"/>
  <c r="M2269" i="174"/>
  <c r="M3298" i="174"/>
  <c r="M2320" i="174"/>
  <c r="M2058" i="174"/>
  <c r="M2281" i="174"/>
  <c r="M1969" i="174"/>
  <c r="M3819" i="174"/>
  <c r="M3728" i="174"/>
  <c r="M1371" i="174"/>
  <c r="M552" i="174"/>
  <c r="M3975" i="174"/>
  <c r="M2782" i="174"/>
  <c r="M3381" i="174"/>
  <c r="M4288" i="174"/>
  <c r="M2522" i="174"/>
  <c r="M4191" i="174"/>
  <c r="M532" i="174"/>
  <c r="M1783" i="174"/>
  <c r="M2242" i="174"/>
  <c r="M746" i="174"/>
  <c r="M31" i="174"/>
  <c r="M546" i="174"/>
  <c r="M754" i="174"/>
  <c r="M1556" i="174"/>
  <c r="M1359" i="174"/>
  <c r="M2491" i="174"/>
  <c r="M1959" i="174"/>
  <c r="M4282" i="174"/>
  <c r="M4012" i="174"/>
  <c r="M495" i="174"/>
  <c r="M4261" i="174"/>
  <c r="M1617" i="174"/>
  <c r="M4152" i="174"/>
  <c r="M2909" i="174"/>
  <c r="M3698" i="174"/>
  <c r="M2276" i="174"/>
  <c r="M3831" i="174"/>
  <c r="M409" i="174"/>
  <c r="M704" i="174"/>
  <c r="M1014" i="174"/>
  <c r="M1955" i="174"/>
  <c r="M3692" i="174"/>
  <c r="M2378" i="174"/>
  <c r="M1947" i="174"/>
  <c r="M1210" i="174"/>
  <c r="M2646" i="174"/>
  <c r="M1967" i="174"/>
  <c r="M2318" i="174"/>
  <c r="M2707" i="174"/>
  <c r="M1321" i="174"/>
  <c r="M3314" i="174"/>
  <c r="M4295" i="174"/>
  <c r="M3944" i="174"/>
  <c r="M3035" i="174"/>
  <c r="M3806" i="174"/>
  <c r="M3867" i="174"/>
  <c r="M2498" i="174"/>
  <c r="M1836" i="174"/>
  <c r="M1248" i="174"/>
  <c r="M516" i="174"/>
  <c r="M194" i="174"/>
  <c r="M578" i="174"/>
  <c r="M2687" i="174"/>
  <c r="M910" i="174"/>
  <c r="M1192" i="174"/>
  <c r="M4333" i="174"/>
  <c r="M2471" i="174"/>
  <c r="M2564" i="174"/>
  <c r="M4281" i="174"/>
  <c r="M1628" i="174"/>
  <c r="M3493" i="174"/>
  <c r="M1164" i="174"/>
  <c r="M377" i="174"/>
  <c r="M3817" i="174"/>
  <c r="M2138" i="174"/>
  <c r="M3688" i="174"/>
  <c r="M957" i="174"/>
  <c r="M396" i="174"/>
  <c r="M1277" i="174"/>
  <c r="M267" i="174"/>
  <c r="M1144" i="174"/>
  <c r="M927" i="174"/>
  <c r="M2655" i="174"/>
  <c r="M3995" i="174"/>
  <c r="M3426" i="174"/>
  <c r="M3602" i="174"/>
  <c r="M1108" i="174"/>
  <c r="M1322" i="174"/>
  <c r="M4150" i="174"/>
  <c r="M2072" i="174"/>
  <c r="M3056" i="174"/>
  <c r="M15" i="174"/>
  <c r="M929" i="174"/>
  <c r="M1086" i="174"/>
  <c r="M3045" i="174"/>
  <c r="M1069" i="174"/>
  <c r="M59" i="174"/>
  <c r="M2842" i="174"/>
  <c r="M1261" i="174"/>
  <c r="M1741" i="174"/>
  <c r="M4339" i="174"/>
  <c r="M2536" i="174"/>
  <c r="M837" i="174"/>
  <c r="M2563" i="174"/>
  <c r="M1046" i="174"/>
  <c r="M2706" i="174"/>
  <c r="M1220" i="174"/>
  <c r="M3729" i="174"/>
  <c r="M3582" i="174"/>
  <c r="M2928" i="174"/>
  <c r="M3026" i="174"/>
  <c r="M2123" i="174"/>
  <c r="M4080" i="174"/>
  <c r="M1574" i="174"/>
  <c r="M2884" i="174"/>
  <c r="M3600" i="174"/>
  <c r="M3375" i="174"/>
  <c r="M3016" i="174"/>
  <c r="M576" i="174"/>
  <c r="M4252" i="174"/>
  <c r="M3868" i="174"/>
  <c r="M726" i="174"/>
  <c r="M533" i="174"/>
  <c r="M4163" i="174"/>
  <c r="M3651" i="174"/>
  <c r="M4134" i="174"/>
  <c r="M2535" i="174"/>
  <c r="M901" i="174"/>
  <c r="M2559" i="174"/>
  <c r="M1700" i="174"/>
  <c r="M3090" i="174"/>
  <c r="M3223" i="174"/>
  <c r="M30" i="174"/>
  <c r="M2021" i="174"/>
  <c r="M1515" i="174"/>
  <c r="M3299" i="174"/>
  <c r="M3841" i="174"/>
  <c r="M1272" i="174"/>
  <c r="M458" i="174"/>
  <c r="M898" i="174"/>
  <c r="M2865" i="174"/>
  <c r="M384" i="174"/>
  <c r="M2790" i="174"/>
  <c r="M3416" i="174"/>
  <c r="M890" i="174"/>
  <c r="M790" i="174"/>
  <c r="M4213" i="174"/>
  <c r="M1579" i="174"/>
  <c r="M599" i="174"/>
  <c r="M1119" i="174"/>
  <c r="M1206" i="174"/>
  <c r="M1325" i="174"/>
  <c r="M773" i="174"/>
  <c r="M4120" i="174"/>
  <c r="M2225" i="174"/>
  <c r="M2414" i="174"/>
  <c r="M2327" i="174"/>
  <c r="M938" i="174"/>
  <c r="M2046" i="174"/>
  <c r="M3782" i="174"/>
  <c r="M1454" i="174"/>
  <c r="M3053" i="174"/>
  <c r="M164" i="174"/>
  <c r="M3710" i="174"/>
  <c r="M3731" i="174"/>
  <c r="M2221" i="174"/>
  <c r="M3743" i="174"/>
  <c r="M2789" i="174"/>
  <c r="M1246" i="174"/>
  <c r="M2341" i="174"/>
  <c r="M1334" i="174"/>
  <c r="M3050" i="174"/>
  <c r="M4243" i="174"/>
  <c r="M3475" i="174"/>
  <c r="M1599" i="174"/>
  <c r="M1025" i="174"/>
  <c r="M1807" i="174"/>
  <c r="M395" i="174"/>
  <c r="M1539" i="174"/>
  <c r="M761" i="174"/>
  <c r="M1853" i="174"/>
  <c r="M2929" i="174"/>
  <c r="M1648" i="174"/>
  <c r="M643" i="174"/>
  <c r="M781" i="174"/>
  <c r="M734" i="174"/>
  <c r="M2558" i="174"/>
  <c r="M1342" i="174"/>
  <c r="M104" i="174"/>
  <c r="M2653" i="174"/>
  <c r="M870" i="174"/>
  <c r="M2423" i="174"/>
  <c r="M3276" i="174"/>
  <c r="M93" i="174"/>
  <c r="M738" i="174"/>
  <c r="M1895" i="174"/>
  <c r="M1462" i="174"/>
  <c r="M2024" i="174"/>
  <c r="M749" i="174"/>
  <c r="M1735" i="174"/>
  <c r="M167" i="174"/>
  <c r="M3476" i="174"/>
  <c r="M1634" i="174"/>
  <c r="M3954" i="174"/>
  <c r="M839" i="174"/>
  <c r="M2600" i="174"/>
  <c r="M2711" i="174"/>
  <c r="M570" i="174"/>
  <c r="M2408" i="174"/>
  <c r="M3446" i="174"/>
  <c r="M3001" i="174"/>
  <c r="M520" i="174"/>
  <c r="M1201" i="174"/>
  <c r="M1608" i="174"/>
  <c r="M2338" i="174"/>
  <c r="M193" i="174"/>
  <c r="M2937" i="174"/>
  <c r="M4040" i="174"/>
  <c r="M3289" i="174"/>
  <c r="M1417" i="174"/>
  <c r="M1077" i="174"/>
  <c r="M1801" i="174"/>
  <c r="M1989" i="174"/>
  <c r="M2078" i="174"/>
  <c r="M504" i="174"/>
  <c r="M2978" i="174"/>
  <c r="M1437" i="174"/>
  <c r="M3579" i="174"/>
  <c r="M3619" i="174"/>
  <c r="M319" i="174"/>
  <c r="M4329" i="174"/>
  <c r="M3085" i="174"/>
  <c r="M3047" i="174"/>
  <c r="M1097" i="174"/>
  <c r="M2501" i="174"/>
  <c r="M2910" i="174"/>
  <c r="M3872" i="174"/>
  <c r="M3863" i="174"/>
  <c r="M1006" i="174"/>
  <c r="M2595" i="174"/>
  <c r="M1601" i="174"/>
  <c r="M3556" i="174"/>
  <c r="M2347" i="174"/>
  <c r="M1971" i="174"/>
  <c r="M4055" i="174"/>
  <c r="M2609" i="174"/>
  <c r="M3974" i="174"/>
  <c r="M1687" i="174"/>
  <c r="M2038" i="174"/>
  <c r="M4053" i="174"/>
  <c r="M1080" i="174"/>
  <c r="M1034" i="174"/>
  <c r="M3903" i="174"/>
  <c r="M628" i="174"/>
  <c r="M1650" i="174"/>
  <c r="M2746" i="174"/>
  <c r="M888" i="174"/>
  <c r="M1886" i="174"/>
  <c r="M70" i="174"/>
  <c r="M4336" i="174"/>
  <c r="M2524" i="174"/>
  <c r="M1155" i="174"/>
  <c r="M3758" i="174"/>
  <c r="M1087" i="174"/>
  <c r="M3522" i="174"/>
  <c r="M2402" i="174"/>
  <c r="M2258" i="174"/>
  <c r="M2301" i="174"/>
  <c r="M141" i="174"/>
  <c r="M2586" i="174"/>
  <c r="M2615" i="174"/>
  <c r="M1698" i="174"/>
  <c r="M3297" i="174"/>
  <c r="M350" i="174"/>
  <c r="M3129" i="174"/>
  <c r="M2324" i="174"/>
  <c r="M2025" i="174"/>
  <c r="M2858" i="174"/>
  <c r="M1405" i="174"/>
  <c r="M1141" i="174"/>
  <c r="M619" i="174"/>
  <c r="M939" i="174"/>
  <c r="M326" i="174"/>
  <c r="M124" i="174"/>
  <c r="M1639" i="174"/>
  <c r="M3331" i="174"/>
  <c r="M760" i="174"/>
  <c r="M697" i="174"/>
  <c r="M2386" i="174"/>
  <c r="M3785" i="174"/>
  <c r="M3624" i="174"/>
  <c r="M1066" i="174"/>
  <c r="M3538" i="174"/>
  <c r="M3908" i="174"/>
  <c r="M294" i="174"/>
  <c r="M3929" i="174"/>
  <c r="M2088" i="174"/>
  <c r="M3019" i="174"/>
  <c r="M3093" i="174"/>
  <c r="M2548" i="174"/>
  <c r="M327" i="174"/>
  <c r="M73" i="174"/>
  <c r="M2217" i="174"/>
  <c r="M2462" i="174"/>
  <c r="M1485" i="174"/>
  <c r="M405" i="174"/>
  <c r="M2387" i="174"/>
  <c r="M204" i="174"/>
  <c r="M2073" i="174"/>
  <c r="M1702" i="174"/>
  <c r="M3859" i="174"/>
  <c r="M1067" i="174"/>
  <c r="M753" i="174"/>
  <c r="M286" i="174"/>
  <c r="M178" i="174"/>
  <c r="M2544" i="174"/>
  <c r="M2268" i="174"/>
  <c r="M2896" i="174"/>
  <c r="M3899" i="174"/>
  <c r="M1116" i="174"/>
  <c r="M3112" i="174"/>
  <c r="M3807" i="174"/>
  <c r="M2372" i="174"/>
  <c r="M3432" i="174"/>
  <c r="M799" i="174"/>
  <c r="M629" i="174"/>
  <c r="M1199" i="174"/>
  <c r="M598" i="174"/>
  <c r="M2187" i="174"/>
  <c r="M3318" i="174"/>
  <c r="M4137" i="174"/>
  <c r="M806" i="174"/>
  <c r="M4223" i="174"/>
  <c r="M330" i="174"/>
  <c r="M3176" i="174"/>
  <c r="M984" i="174"/>
  <c r="M1882" i="174"/>
  <c r="M503" i="174"/>
  <c r="M247" i="174"/>
  <c r="M2128" i="174"/>
  <c r="M3968" i="174"/>
  <c r="M2437" i="174"/>
  <c r="M1463" i="174"/>
  <c r="M3046" i="174"/>
  <c r="M1929" i="174"/>
  <c r="M1952" i="174"/>
  <c r="M1038" i="174"/>
  <c r="M2376" i="174"/>
  <c r="M593" i="174"/>
  <c r="M2658" i="174"/>
  <c r="M2478" i="174"/>
  <c r="M946" i="174"/>
  <c r="M4327" i="174"/>
  <c r="M2708" i="174"/>
  <c r="M714" i="174"/>
  <c r="M2786" i="174"/>
  <c r="M3413" i="174"/>
  <c r="M3210" i="174"/>
  <c r="M972" i="174"/>
  <c r="M3024" i="174"/>
  <c r="M1442" i="174"/>
  <c r="M4240" i="174"/>
  <c r="M496" i="174"/>
  <c r="M2815" i="174"/>
  <c r="M1438" i="174"/>
  <c r="M416" i="174"/>
  <c r="M4263" i="174"/>
  <c r="M23" i="174"/>
  <c r="M1626" i="174"/>
  <c r="M2266" i="174"/>
  <c r="M1743" i="174"/>
  <c r="M908" i="174"/>
  <c r="M3870" i="174"/>
  <c r="M1351" i="174"/>
  <c r="M1844" i="174"/>
  <c r="M3781" i="174"/>
  <c r="M74" i="174"/>
  <c r="M4184" i="174"/>
  <c r="M1047" i="174"/>
  <c r="M2081" i="174"/>
  <c r="M1453" i="174"/>
  <c r="M4010" i="174"/>
  <c r="M4278" i="174"/>
  <c r="M4299" i="174"/>
  <c r="M2813" i="174"/>
  <c r="M2593" i="174"/>
  <c r="M1712" i="174"/>
  <c r="M1837" i="174"/>
  <c r="M2933" i="174"/>
  <c r="M4188" i="174"/>
  <c r="M922" i="174"/>
  <c r="M2307" i="174"/>
  <c r="M440" i="174"/>
  <c r="M1571" i="174"/>
  <c r="M1408" i="174"/>
  <c r="M2192" i="174"/>
  <c r="M526" i="174"/>
  <c r="M832" i="174"/>
  <c r="M4254" i="174"/>
  <c r="M1749" i="174"/>
  <c r="M2632" i="174"/>
  <c r="M2097" i="174"/>
  <c r="M1267" i="174"/>
  <c r="M80" i="174"/>
  <c r="M3356" i="174"/>
  <c r="M2562" i="174"/>
  <c r="M3976" i="174"/>
  <c r="M1716" i="174"/>
  <c r="M1804" i="174"/>
  <c r="M931" i="174"/>
  <c r="M549" i="174"/>
  <c r="M3745" i="174"/>
  <c r="M2214" i="174"/>
  <c r="M3505" i="174"/>
  <c r="M3775" i="174"/>
  <c r="M2251" i="174"/>
  <c r="M2834" i="174"/>
  <c r="M684" i="174"/>
  <c r="M3830" i="174"/>
  <c r="M1610" i="174"/>
  <c r="M3558" i="174"/>
  <c r="M1302" i="174"/>
  <c r="M470" i="174"/>
  <c r="M3857" i="174"/>
  <c r="M1629" i="174"/>
  <c r="M4222" i="174"/>
  <c r="M1298" i="174"/>
  <c r="M1123" i="174"/>
  <c r="M1355" i="174"/>
  <c r="M3055" i="174"/>
  <c r="M4007" i="174"/>
  <c r="M4301" i="174"/>
  <c r="M3815" i="174"/>
  <c r="M2505" i="174"/>
  <c r="M3002" i="174"/>
  <c r="M4063" i="174"/>
  <c r="M1977" i="174"/>
  <c r="M4217" i="174"/>
  <c r="M1775" i="174"/>
  <c r="M3305" i="174"/>
  <c r="M2853" i="174"/>
  <c r="M3004" i="174"/>
  <c r="M944" i="174"/>
  <c r="M639" i="174"/>
  <c r="M1726" i="174"/>
  <c r="M2677" i="174"/>
  <c r="M2736" i="174"/>
  <c r="M68" i="174"/>
  <c r="M3930" i="174"/>
  <c r="M1714" i="174"/>
  <c r="M2465" i="174"/>
  <c r="M658" i="174"/>
  <c r="M1498" i="174"/>
  <c r="M220" i="174"/>
  <c r="M4335" i="174"/>
  <c r="M3938" i="174"/>
  <c r="M2325" i="174"/>
  <c r="M3856" i="174"/>
  <c r="M168" i="174"/>
  <c r="M934" i="174"/>
  <c r="M2425" i="174"/>
  <c r="M2119" i="174"/>
  <c r="M2656" i="174"/>
  <c r="M2964" i="174"/>
  <c r="M4208" i="174"/>
  <c r="M3794" i="174"/>
  <c r="M135" i="174"/>
  <c r="M4017" i="174"/>
  <c r="M2185" i="174"/>
  <c r="M2598" i="174"/>
  <c r="M2849" i="174"/>
  <c r="M1898" i="174"/>
  <c r="M2941" i="174"/>
  <c r="M1522" i="174"/>
  <c r="M4225" i="174"/>
  <c r="M2572" i="174"/>
  <c r="M447" i="174"/>
  <c r="M920" i="174"/>
  <c r="M2797" i="174"/>
  <c r="M1876" i="174"/>
  <c r="M3774" i="174"/>
  <c r="M2041" i="174"/>
  <c r="M1921" i="174"/>
  <c r="M258" i="174"/>
  <c r="M2230" i="174"/>
  <c r="M1143" i="174"/>
  <c r="M1411" i="174"/>
  <c r="M807" i="174"/>
  <c r="M3113" i="174"/>
  <c r="M3499" i="174"/>
  <c r="M974" i="174"/>
  <c r="M3389" i="174"/>
  <c r="M856" i="174"/>
  <c r="M2083" i="174"/>
  <c r="M1632" i="174"/>
  <c r="M2832" i="174"/>
  <c r="M2721" i="174"/>
  <c r="M612" i="174"/>
  <c r="M1752" i="174"/>
  <c r="M376" i="174"/>
  <c r="M2607" i="174"/>
  <c r="M2669" i="174"/>
  <c r="M1615" i="174"/>
  <c r="M3433" i="174"/>
  <c r="M3278" i="174"/>
  <c r="M1699" i="174"/>
  <c r="M4115" i="174"/>
  <c r="M2728" i="174"/>
  <c r="M4024" i="174"/>
  <c r="M3479" i="174"/>
  <c r="M1330" i="174"/>
  <c r="M1163" i="174"/>
  <c r="M2816" i="174"/>
  <c r="M2399" i="174"/>
  <c r="M740" i="174"/>
  <c r="M2574" i="174"/>
  <c r="M2514" i="174"/>
  <c r="M982" i="174"/>
  <c r="M3202" i="174"/>
  <c r="M976" i="174"/>
  <c r="M3588" i="174"/>
  <c r="M1748" i="174"/>
  <c r="M3190" i="174"/>
  <c r="M3802" i="174"/>
  <c r="M1564" i="174"/>
  <c r="M4098" i="174"/>
  <c r="M185" i="174"/>
  <c r="M3568" i="174"/>
  <c r="M521" i="174"/>
  <c r="M1128" i="174"/>
  <c r="M4174" i="174"/>
  <c r="M3230" i="174"/>
  <c r="M4234" i="174"/>
  <c r="M964" i="174"/>
  <c r="M4044" i="174"/>
  <c r="M1815" i="174"/>
  <c r="M347" i="174"/>
  <c r="M1242" i="174"/>
  <c r="M3837" i="174"/>
  <c r="M2373" i="174"/>
  <c r="M2830" i="174"/>
  <c r="M2872" i="174"/>
  <c r="M963" i="174"/>
  <c r="M3114" i="174"/>
  <c r="M2172" i="174"/>
  <c r="M1627" i="174"/>
  <c r="M967" i="174"/>
  <c r="M1235" i="174"/>
  <c r="M1256" i="174"/>
  <c r="M3105" i="174"/>
  <c r="M3143" i="174"/>
  <c r="M3430" i="174"/>
  <c r="M3288" i="174"/>
  <c r="M483" i="174"/>
  <c r="M1002" i="174"/>
  <c r="M284" i="174"/>
  <c r="M239" i="174"/>
  <c r="M3333" i="174"/>
  <c r="M1253" i="174"/>
  <c r="M849" i="174"/>
  <c r="M2568" i="174"/>
  <c r="M2295" i="174"/>
  <c r="M3527" i="174"/>
  <c r="M4022" i="174"/>
  <c r="M2250" i="174"/>
  <c r="M310" i="174"/>
  <c r="M1569" i="174"/>
  <c r="M348" i="174"/>
  <c r="M2975" i="174"/>
  <c r="M3610" i="174"/>
  <c r="M2279" i="174"/>
  <c r="M1301" i="174"/>
  <c r="M3531" i="174"/>
  <c r="M2019" i="174"/>
  <c r="M3671" i="174"/>
  <c r="M1057" i="174"/>
  <c r="M438" i="174"/>
  <c r="M3167" i="174"/>
  <c r="M3922" i="174"/>
  <c r="M1304" i="174"/>
  <c r="M715" i="174"/>
  <c r="M2766" i="174"/>
  <c r="M1410" i="174"/>
  <c r="M954" i="174"/>
  <c r="M1337" i="174"/>
  <c r="M1207" i="174"/>
  <c r="M1487" i="174"/>
  <c r="M1584" i="174"/>
  <c r="M514" i="174"/>
  <c r="M3311" i="174"/>
  <c r="M2326" i="174"/>
  <c r="M1996" i="174"/>
  <c r="M1979" i="174"/>
  <c r="M2584" i="174"/>
  <c r="M766" i="174"/>
  <c r="M2407" i="174"/>
  <c r="M3228" i="174"/>
  <c r="M2804" i="174"/>
  <c r="M1521" i="174"/>
  <c r="M3344" i="174"/>
  <c r="M1450" i="174"/>
  <c r="M1316" i="174"/>
  <c r="M1243" i="174"/>
  <c r="M3254" i="174"/>
  <c r="M729" i="174"/>
  <c r="M3032" i="174"/>
  <c r="M2213" i="174"/>
  <c r="M1924" i="174"/>
  <c r="M869" i="174"/>
  <c r="M3191" i="174"/>
  <c r="M236" i="174"/>
  <c r="M784" i="174"/>
  <c r="M707" i="174"/>
  <c r="M989" i="174"/>
  <c r="M1202" i="174"/>
  <c r="M1734" i="174"/>
  <c r="M140" i="174"/>
  <c r="M2384" i="174"/>
  <c r="M3144" i="174"/>
  <c r="M1916" i="174"/>
  <c r="M3215" i="174"/>
  <c r="M118" i="174"/>
  <c r="M4037" i="174"/>
  <c r="M2103" i="174"/>
  <c r="M665" i="174"/>
  <c r="M3853" i="174"/>
  <c r="M3571" i="174"/>
  <c r="M1352" i="174"/>
  <c r="M2871" i="174"/>
  <c r="M486" i="174"/>
  <c r="M2161" i="174"/>
  <c r="M1360" i="174"/>
  <c r="M896" i="174"/>
  <c r="M1813" i="174"/>
  <c r="M2104" i="174"/>
  <c r="M554" i="174"/>
  <c r="M1193" i="174"/>
  <c r="M915" i="174"/>
  <c r="M2042" i="174"/>
  <c r="M764" i="174"/>
  <c r="M1125" i="174"/>
  <c r="M510" i="174"/>
  <c r="M229" i="174"/>
  <c r="M3725" i="174"/>
  <c r="M2427" i="174"/>
  <c r="M187" i="174"/>
  <c r="M1922" i="174"/>
  <c r="M4021" i="174"/>
  <c r="M1430" i="174"/>
  <c r="M2028" i="174"/>
  <c r="M788" i="174"/>
  <c r="M2701" i="174"/>
  <c r="M4244" i="174"/>
  <c r="M2625" i="174"/>
  <c r="M3208" i="174"/>
  <c r="M992" i="174"/>
  <c r="M2422" i="174"/>
  <c r="M1976" i="174"/>
  <c r="M1832" i="174"/>
  <c r="M3659" i="174"/>
  <c r="M2604" i="174"/>
  <c r="M1936" i="174"/>
  <c r="M3996" i="174"/>
  <c r="M3919" i="174"/>
  <c r="M1111" i="174"/>
  <c r="M4132" i="174"/>
  <c r="M108" i="174"/>
  <c r="M534" i="174"/>
  <c r="M3727" i="174"/>
  <c r="M1846" i="174"/>
  <c r="M2571" i="174"/>
  <c r="M1962" i="174"/>
  <c r="M1260" i="174"/>
  <c r="M3435" i="174"/>
  <c r="M4082" i="174"/>
  <c r="M1413" i="174"/>
  <c r="M374" i="174"/>
  <c r="M400" i="174"/>
  <c r="M3650" i="174"/>
  <c r="M3095" i="174"/>
  <c r="M2946" i="174"/>
  <c r="M329" i="174"/>
  <c r="M3307" i="174"/>
  <c r="M3287" i="174"/>
  <c r="M1568" i="174"/>
  <c r="M2344" i="174"/>
  <c r="M77" i="174"/>
  <c r="M3744" i="174"/>
  <c r="M1879" i="174"/>
  <c r="M2520" i="174"/>
  <c r="M1276" i="174"/>
  <c r="M3399" i="174"/>
  <c r="M1786" i="174"/>
  <c r="M1707" i="174"/>
  <c r="M174" i="174"/>
  <c r="M3924" i="174"/>
  <c r="M4119" i="174"/>
  <c r="M2876" i="174"/>
  <c r="M4203" i="174"/>
  <c r="M4344" i="174"/>
  <c r="M2184" i="174"/>
  <c r="M1565" i="174"/>
  <c r="M276" i="174"/>
  <c r="M2643" i="174"/>
  <c r="M3015" i="174"/>
  <c r="M2075" i="174"/>
  <c r="M1769" i="174"/>
  <c r="M1319" i="174"/>
  <c r="M1766" i="174"/>
  <c r="M1035" i="174"/>
  <c r="M1015" i="174"/>
  <c r="M873" i="174"/>
  <c r="M1452" i="174"/>
  <c r="M1733" i="174"/>
  <c r="M4300" i="174"/>
  <c r="M4219" i="174"/>
  <c r="M1367" i="174"/>
  <c r="M3321" i="174"/>
  <c r="M1475" i="174"/>
  <c r="M1512" i="174"/>
  <c r="M2529" i="174"/>
  <c r="M162" i="174"/>
  <c r="M906" i="174"/>
  <c r="M1121" i="174"/>
  <c r="M648" i="174"/>
  <c r="M4303" i="174"/>
  <c r="M268" i="174"/>
  <c r="M1344" i="174"/>
  <c r="M493" i="174"/>
  <c r="M3537" i="174"/>
  <c r="M3108" i="174"/>
  <c r="M539" i="174"/>
  <c r="M3269" i="174"/>
  <c r="M872" i="174"/>
  <c r="M2731" i="174"/>
  <c r="M3700" i="174"/>
  <c r="M1547" i="174"/>
  <c r="M48" i="174"/>
  <c r="M382" i="174"/>
  <c r="M2627" i="174"/>
  <c r="M3934" i="174"/>
  <c r="M1666" i="174"/>
  <c r="M1663" i="174"/>
  <c r="M3684" i="174"/>
  <c r="M2621" i="174"/>
  <c r="M120" i="174"/>
  <c r="M3691" i="174"/>
  <c r="M2232" i="174"/>
  <c r="M573" i="174"/>
  <c r="M666" i="174"/>
  <c r="M1096" i="174"/>
  <c r="M2355" i="174"/>
  <c r="M2945" i="174"/>
  <c r="M2260" i="174"/>
  <c r="M2006" i="174"/>
  <c r="M126" i="174"/>
  <c r="M3490" i="174"/>
  <c r="M1857" i="174"/>
  <c r="M1660" i="174"/>
  <c r="M2040" i="174"/>
  <c r="M3118" i="174"/>
  <c r="M3445" i="174"/>
  <c r="M586" i="174"/>
  <c r="M1280" i="174"/>
  <c r="M1958" i="174"/>
  <c r="M1758" i="174"/>
  <c r="M953" i="174"/>
  <c r="M2968" i="174"/>
  <c r="M1005" i="174"/>
  <c r="M3952" i="174"/>
  <c r="M3552" i="174"/>
  <c r="M1048" i="174"/>
  <c r="M739" i="174"/>
  <c r="M3560" i="174"/>
  <c r="M3636" i="174"/>
  <c r="M3825" i="174"/>
  <c r="M4269" i="174"/>
  <c r="M2278" i="174"/>
  <c r="M2840" i="174"/>
  <c r="M1911" i="174"/>
  <c r="M2691" i="174"/>
  <c r="M3135" i="174"/>
  <c r="M2861" i="174"/>
  <c r="M1238" i="174"/>
  <c r="M1402" i="174"/>
  <c r="M2806" i="174"/>
  <c r="M3766" i="174"/>
  <c r="M375" i="174"/>
  <c r="M1621" i="174"/>
  <c r="M3704" i="174"/>
  <c r="M339" i="174"/>
  <c r="M3738" i="174"/>
  <c r="M2086" i="174"/>
  <c r="M1511" i="174"/>
  <c r="M4054" i="174"/>
  <c r="M2141" i="174"/>
  <c r="M3851" i="174"/>
  <c r="M2688" i="174"/>
  <c r="M3767" i="174"/>
  <c r="M736" i="174"/>
  <c r="M1130" i="174"/>
  <c r="M923" i="174"/>
  <c r="M421" i="174"/>
  <c r="M402" i="174"/>
  <c r="M439" i="174"/>
  <c r="M3687" i="174"/>
  <c r="M708" i="174"/>
  <c r="M3666" i="174"/>
  <c r="M3765" i="174"/>
  <c r="M4049" i="174"/>
  <c r="M2224" i="174"/>
  <c r="M2719" i="174"/>
  <c r="M3185" i="174"/>
  <c r="M3864" i="174"/>
  <c r="M3361" i="174"/>
  <c r="M2651" i="174"/>
  <c r="M1705" i="174"/>
  <c r="M3293" i="174"/>
  <c r="M3733" i="174"/>
  <c r="M3915" i="174"/>
  <c r="M1877" i="174"/>
  <c r="M2932" i="174"/>
  <c r="M1091" i="174"/>
  <c r="M596" i="174"/>
  <c r="M3204" i="174"/>
  <c r="M993" i="174"/>
  <c r="M2866" i="174"/>
  <c r="M1072" i="174"/>
  <c r="M418" i="174"/>
  <c r="M1531" i="174"/>
  <c r="M3126" i="174"/>
  <c r="M1425" i="174"/>
  <c r="M3681" i="174"/>
  <c r="M1520" i="174"/>
  <c r="M1672" i="174"/>
  <c r="M3514" i="174"/>
  <c r="M1225" i="174"/>
  <c r="M308" i="174"/>
  <c r="M273" i="174"/>
  <c r="M1190" i="174"/>
  <c r="M756" i="174"/>
  <c r="M1188" i="174"/>
  <c r="M4323" i="174"/>
  <c r="M1795" i="174"/>
  <c r="M1951" i="174"/>
  <c r="M1282" i="174"/>
  <c r="M2029" i="174"/>
  <c r="M590" i="174"/>
  <c r="M774" i="174"/>
  <c r="M2236" i="174"/>
  <c r="M85" i="174"/>
  <c r="M355" i="174"/>
  <c r="M1109" i="174"/>
  <c r="M2560" i="174"/>
  <c r="M1505" i="174"/>
  <c r="M1052" i="174"/>
  <c r="M865" i="174"/>
  <c r="M2988" i="174"/>
  <c r="M3989" i="174"/>
  <c r="M4151" i="174"/>
  <c r="M1918" i="174"/>
  <c r="M2540" i="174"/>
  <c r="M3960" i="174"/>
  <c r="M2777" i="174"/>
  <c r="M3200" i="174"/>
  <c r="M3232" i="174"/>
  <c r="M3377" i="174"/>
  <c r="M742" i="174"/>
  <c r="M1704" i="174"/>
  <c r="M1510" i="174"/>
  <c r="M1228" i="174"/>
  <c r="M3609" i="174"/>
  <c r="M3949" i="174"/>
  <c r="M2969" i="174"/>
  <c r="M2583" i="174"/>
  <c r="M4200" i="174"/>
  <c r="M3991" i="174"/>
  <c r="M2226" i="174"/>
  <c r="M2069" i="174"/>
  <c r="M525" i="174"/>
  <c r="M2547" i="174"/>
  <c r="M1731" i="174"/>
  <c r="M3316" i="174"/>
  <c r="M698" i="174"/>
  <c r="M1892" i="174"/>
  <c r="M1466" i="174"/>
  <c r="M51" i="174"/>
  <c r="M3882" i="174"/>
  <c r="M932" i="174"/>
  <c r="M2209" i="174"/>
  <c r="M2379" i="174"/>
  <c r="M3824" i="174"/>
  <c r="M871" i="174"/>
  <c r="M3597" i="174"/>
  <c r="M758" i="174"/>
  <c r="M1009" i="174"/>
  <c r="M3076" i="174"/>
  <c r="M4298" i="174"/>
  <c r="M1756" i="174"/>
  <c r="M2032" i="174"/>
  <c r="M4169" i="174"/>
  <c r="M2227" i="174"/>
  <c r="M3672" i="174"/>
  <c r="M353" i="174"/>
  <c r="M4189" i="174"/>
  <c r="M3943" i="174"/>
  <c r="M1546" i="174"/>
  <c r="M3829" i="174"/>
  <c r="M3281" i="174"/>
  <c r="M161" i="174"/>
  <c r="M2573" i="174"/>
  <c r="M4004" i="174"/>
  <c r="M3613" i="174"/>
  <c r="M2792" i="174"/>
  <c r="M1861" i="174"/>
  <c r="M3617" i="174"/>
  <c r="M4348" i="174"/>
  <c r="M4135" i="174"/>
  <c r="M378" i="174"/>
  <c r="M419" i="174"/>
  <c r="M3913" i="174"/>
  <c r="M3534" i="174"/>
  <c r="M1896" i="174"/>
  <c r="M2206" i="174"/>
  <c r="M3961" i="174"/>
  <c r="M2026" i="174"/>
  <c r="M92" i="174"/>
  <c r="M3653" i="174"/>
  <c r="M3098" i="174"/>
  <c r="M1926" i="174"/>
  <c r="M4047" i="174"/>
  <c r="M2528" i="174"/>
  <c r="M2879" i="174"/>
  <c r="M1524" i="174"/>
  <c r="M1506" i="174"/>
  <c r="M243" i="174"/>
  <c r="M1667" i="174"/>
  <c r="M876" i="174"/>
  <c r="M614" i="174"/>
  <c r="M562" i="174"/>
  <c r="M3803" i="174"/>
  <c r="M494" i="174"/>
  <c r="M3294" i="174"/>
  <c r="M2765" i="174"/>
  <c r="M2594" i="174"/>
  <c r="M2283" i="174"/>
  <c r="M4265" i="174"/>
  <c r="M3470" i="174"/>
  <c r="M3039" i="174"/>
  <c r="M2389" i="174"/>
  <c r="M3219" i="174"/>
  <c r="M3805" i="174"/>
  <c r="M3630" i="174"/>
  <c r="M3370" i="174"/>
  <c r="M1317" i="174"/>
  <c r="M4140" i="174"/>
  <c r="M660" i="174"/>
  <c r="M115" i="174"/>
  <c r="M3697" i="174"/>
  <c r="M2116" i="174"/>
  <c r="M2831" i="174"/>
  <c r="M1843" i="174"/>
  <c r="M2189" i="174"/>
  <c r="M306" i="174"/>
  <c r="M2561" i="174"/>
  <c r="M2773" i="174"/>
  <c r="M3173" i="174"/>
  <c r="M1148" i="174"/>
  <c r="M3734" i="174"/>
  <c r="M3847" i="174"/>
  <c r="M313" i="174"/>
  <c r="M3953" i="174"/>
  <c r="M2418" i="174"/>
  <c r="M4052" i="174"/>
  <c r="M4229" i="174"/>
  <c r="M3935" i="174"/>
  <c r="M1033" i="174"/>
  <c r="M316" i="174"/>
  <c r="M4028" i="174"/>
  <c r="M175" i="174"/>
  <c r="M1149" i="174"/>
  <c r="M4131" i="174"/>
  <c r="M443" i="174"/>
  <c r="M1204" i="174"/>
  <c r="M2764" i="174"/>
  <c r="M1863" i="174"/>
  <c r="M1153" i="174"/>
  <c r="M1881" i="174"/>
  <c r="M3181" i="174"/>
  <c r="M1416" i="174"/>
  <c r="M3463" i="174"/>
  <c r="M880" i="174"/>
  <c r="M2442" i="174"/>
  <c r="M3100" i="174"/>
  <c r="M432" i="174"/>
  <c r="M3791" i="174"/>
  <c r="M3048" i="174"/>
  <c r="M1874" i="174"/>
  <c r="M1381" i="174"/>
  <c r="M2601" i="174"/>
  <c r="M816" i="174"/>
  <c r="M3266" i="174"/>
  <c r="M657" i="174"/>
  <c r="M3379" i="174"/>
  <c r="M968" i="174"/>
  <c r="M727" i="174"/>
  <c r="M2959" i="174"/>
  <c r="M2509" i="174"/>
  <c r="M2085" i="174"/>
  <c r="M1107" i="174"/>
  <c r="M369" i="174"/>
  <c r="M3347" i="174"/>
  <c r="M2715" i="174"/>
  <c r="M364" i="174"/>
  <c r="M1899" i="174"/>
  <c r="M1635" i="174"/>
  <c r="M3939" i="174"/>
  <c r="M263" i="174"/>
  <c r="M3127" i="174"/>
  <c r="M2434" i="174"/>
  <c r="M4099" i="174"/>
  <c r="M2504" i="174"/>
  <c r="M4212" i="174"/>
  <c r="M2924" i="174"/>
  <c r="M361" i="174"/>
  <c r="M952" i="174"/>
  <c r="M3585" i="174"/>
  <c r="M1682" i="174"/>
  <c r="M2183" i="174"/>
  <c r="M970" i="174"/>
  <c r="M709" i="174"/>
  <c r="M2740" i="174"/>
  <c r="M2699" i="174"/>
  <c r="M2808" i="174"/>
  <c r="M654" i="174"/>
  <c r="M3756" i="174"/>
  <c r="M3495" i="174"/>
  <c r="M2915" i="174"/>
  <c r="M138" i="174"/>
  <c r="M3346" i="174"/>
  <c r="M246" i="174"/>
  <c r="M1661" i="174"/>
  <c r="M89" i="174"/>
  <c r="M151" i="174"/>
  <c r="M3177" i="174"/>
  <c r="M4116" i="174"/>
  <c r="M4144" i="174"/>
  <c r="M477" i="174"/>
  <c r="M3067" i="174"/>
  <c r="M1182" i="174"/>
  <c r="M2287" i="174"/>
  <c r="M45" i="174"/>
  <c r="M4309" i="174"/>
  <c r="M2770" i="174"/>
  <c r="M1732" i="174"/>
  <c r="M2196" i="174"/>
  <c r="M427" i="174"/>
  <c r="M4008" i="174"/>
  <c r="M1421" i="174"/>
  <c r="M1129" i="174"/>
  <c r="M1855" i="174"/>
  <c r="M2521" i="174"/>
  <c r="M3437" i="174"/>
  <c r="M2759" i="174"/>
  <c r="M2966" i="174"/>
  <c r="M1866" i="174"/>
  <c r="M2983" i="174"/>
  <c r="M3711" i="174"/>
  <c r="M1868" i="174"/>
  <c r="M3979" i="174"/>
  <c r="M2005" i="174"/>
  <c r="M3211" i="174"/>
  <c r="M565" i="174"/>
  <c r="M1079" i="174"/>
  <c r="M4177" i="174"/>
  <c r="M1331" i="174"/>
  <c r="M2957" i="174"/>
  <c r="M2499" i="174"/>
  <c r="M2061" i="174"/>
  <c r="M1529" i="174"/>
  <c r="M1585" i="174"/>
  <c r="M2493" i="174"/>
  <c r="M4192" i="174"/>
  <c r="M4231" i="174"/>
  <c r="M4186" i="174"/>
  <c r="M1696" i="174"/>
  <c r="M1050" i="174"/>
  <c r="M406" i="174"/>
  <c r="M3746" i="174"/>
  <c r="M1406" i="174"/>
  <c r="M2859" i="174"/>
  <c r="M1594" i="174"/>
  <c r="M3889" i="174"/>
  <c r="M810" i="174"/>
  <c r="M334" i="174"/>
  <c r="M1254" i="174"/>
  <c r="M3494" i="174"/>
  <c r="M624" i="174"/>
  <c r="M2275" i="174"/>
  <c r="M1082" i="174"/>
  <c r="M571" i="174"/>
  <c r="M862" i="174"/>
  <c r="M3099" i="174"/>
  <c r="M1093" i="174"/>
  <c r="M646" i="174"/>
  <c r="M537" i="174"/>
  <c r="M1377" i="174"/>
  <c r="M3264" i="174"/>
  <c r="M581" i="174"/>
  <c r="M280" i="174"/>
  <c r="M918" i="174"/>
  <c r="M3334" i="174"/>
  <c r="M3217" i="174"/>
  <c r="M357" i="174"/>
  <c r="M2351" i="174"/>
  <c r="M3951" i="174"/>
  <c r="M2035" i="174"/>
  <c r="M1638" i="174"/>
  <c r="M2556" i="174"/>
  <c r="M3645" i="174"/>
  <c r="M557" i="174"/>
  <c r="M1785" i="174"/>
  <c r="M2059" i="174"/>
  <c r="M87" i="174"/>
  <c r="M2811" i="174"/>
  <c r="M351" i="174"/>
  <c r="M4031" i="174"/>
  <c r="M3245" i="174"/>
  <c r="M411" i="174"/>
  <c r="M4310" i="174"/>
  <c r="M669" i="174"/>
  <c r="M3240" i="174"/>
  <c r="M1388" i="174"/>
  <c r="M105" i="174"/>
  <c r="M3948" i="174"/>
  <c r="M2110" i="174"/>
  <c r="M1032" i="174"/>
  <c r="M1598" i="174"/>
  <c r="M1939" i="174"/>
  <c r="M102" i="174"/>
  <c r="M2890" i="174"/>
  <c r="M3575" i="174"/>
  <c r="M2272" i="174"/>
  <c r="M854" i="174"/>
  <c r="M1095" i="174"/>
  <c r="M1349" i="174"/>
  <c r="M3131" i="174"/>
  <c r="M2070" i="174"/>
  <c r="M3523" i="174"/>
  <c r="M701" i="174"/>
  <c r="M1723" i="174"/>
  <c r="M1274" i="174"/>
  <c r="M69" i="174"/>
  <c r="M2745" i="174"/>
  <c r="M4138" i="174"/>
  <c r="M3080" i="174"/>
  <c r="M4197" i="174"/>
  <c r="M1055" i="174"/>
  <c r="M317" i="174"/>
  <c r="M1307" i="174"/>
  <c r="M1851" i="174"/>
  <c r="M3367" i="174"/>
  <c r="M211" i="174"/>
  <c r="M2617" i="174"/>
  <c r="M2076" i="174"/>
  <c r="M2479" i="174"/>
  <c r="M2490" i="174"/>
  <c r="M1150" i="174"/>
  <c r="M3025" i="174"/>
  <c r="M3340" i="174"/>
  <c r="M1562" i="174"/>
  <c r="M195" i="174"/>
  <c r="M3927" i="174"/>
  <c r="M818" i="174"/>
  <c r="M4205" i="174"/>
  <c r="M1373" i="174"/>
  <c r="M903" i="174"/>
  <c r="M2533" i="174"/>
  <c r="M2212" i="174"/>
  <c r="M137" i="174"/>
  <c r="M2513" i="174"/>
  <c r="M945" i="174"/>
  <c r="M2222" i="174"/>
  <c r="M2176" i="174"/>
  <c r="M1209" i="174"/>
  <c r="M3338" i="174"/>
  <c r="M677" i="174"/>
  <c r="M1852" i="174"/>
  <c r="M574" i="174"/>
  <c r="M1431" i="174"/>
  <c r="M2366" i="174"/>
  <c r="M2768" i="174"/>
  <c r="M3532" i="174"/>
  <c r="M2778" i="174"/>
  <c r="M930" i="174"/>
  <c r="M3175" i="174"/>
  <c r="M2197" i="174"/>
  <c r="M2220" i="174"/>
  <c r="M1997" i="174"/>
  <c r="M1972" i="174"/>
  <c r="M3077" i="174"/>
  <c r="M60" i="174"/>
  <c r="M212" i="174"/>
  <c r="M2640" i="174"/>
  <c r="M2577" i="174"/>
  <c r="M772" i="174"/>
  <c r="M226" i="174"/>
  <c r="M4032" i="174"/>
  <c r="M1011" i="174"/>
  <c r="M3282" i="174"/>
  <c r="M1817" i="174"/>
  <c r="M2400" i="174"/>
  <c r="M3917" i="174"/>
  <c r="M3386" i="174"/>
  <c r="M4292" i="174"/>
  <c r="M2725" i="174"/>
  <c r="M1106" i="174"/>
  <c r="M3174" i="174"/>
  <c r="M478" i="174"/>
  <c r="M75" i="174"/>
  <c r="M4293" i="174"/>
  <c r="M3549" i="174"/>
  <c r="M1665" i="174"/>
  <c r="M2602" i="174"/>
  <c r="M3811" i="174"/>
  <c r="M969" i="174"/>
  <c r="M2304" i="174"/>
  <c r="M4001" i="174"/>
  <c r="M367" i="174"/>
  <c r="M988" i="174"/>
  <c r="M1828" i="174"/>
  <c r="M3563" i="174"/>
  <c r="M1268" i="174"/>
  <c r="M4320" i="174"/>
  <c r="M4341" i="174"/>
  <c r="M2098" i="174"/>
  <c r="M3263" i="174"/>
  <c r="M1185" i="174"/>
  <c r="M3345" i="174"/>
  <c r="M3285" i="174"/>
  <c r="M3969" i="174"/>
  <c r="M2411" i="174"/>
  <c r="M2597" i="174"/>
  <c r="M804" i="174"/>
  <c r="M3235" i="174"/>
  <c r="M2958" i="174"/>
  <c r="M444" i="174"/>
  <c r="M696" i="174"/>
  <c r="M4161" i="174"/>
  <c r="M1792" i="174"/>
  <c r="M301" i="174"/>
  <c r="M1821" i="174"/>
  <c r="M1287" i="174"/>
  <c r="M4238" i="174"/>
  <c r="M777" i="174"/>
  <c r="M360" i="174"/>
  <c r="M133" i="174"/>
  <c r="M2057" i="174"/>
  <c r="M1944" i="174"/>
  <c r="M895" i="174"/>
  <c r="M3079" i="174"/>
  <c r="M2835" i="174"/>
  <c r="M1412" i="174"/>
  <c r="M1675" i="174"/>
  <c r="M191" i="174"/>
  <c r="M2541" i="174"/>
  <c r="M1426" i="174"/>
  <c r="M1104" i="174"/>
  <c r="M3877" i="174"/>
  <c r="M1083" i="174"/>
  <c r="M1744" i="174"/>
  <c r="M1019" i="174"/>
  <c r="M2095" i="174"/>
  <c r="M79" i="174"/>
  <c r="M2487" i="174"/>
  <c r="M1215" i="174"/>
  <c r="M476" i="174"/>
  <c r="M1822" i="174"/>
  <c r="M1507" i="174"/>
  <c r="M1678" i="174"/>
  <c r="M224" i="174"/>
  <c r="M2257" i="174"/>
  <c r="M3983" i="174"/>
  <c r="M49" i="174"/>
  <c r="M157" i="174"/>
  <c r="M1956" i="174"/>
  <c r="M2951" i="174"/>
  <c r="M1489" i="174"/>
  <c r="M2256" i="174"/>
  <c r="M3212" i="174"/>
  <c r="M1398" i="174"/>
  <c r="M3450" i="174"/>
  <c r="M817" i="174"/>
  <c r="M2264" i="174"/>
  <c r="M1142" i="174"/>
  <c r="M1178" i="174"/>
  <c r="M270" i="174"/>
  <c r="M1474" i="174"/>
  <c r="M1181" i="174"/>
  <c r="M1461" i="174"/>
  <c r="M845" i="174"/>
  <c r="M1722" i="174"/>
  <c r="M1724" i="174"/>
  <c r="M2551" i="174"/>
  <c r="M875" i="174"/>
  <c r="M332" i="174"/>
  <c r="M2531" i="174"/>
  <c r="M290" i="174"/>
  <c r="M893" i="174"/>
  <c r="M1653" i="174"/>
  <c r="M2588" i="174"/>
  <c r="M170" i="174"/>
  <c r="M101" i="174"/>
  <c r="M1689" i="174"/>
  <c r="M1721" i="174"/>
  <c r="M1790" i="174"/>
  <c r="M1098" i="174"/>
  <c r="M2974" i="174"/>
  <c r="M1684" i="174"/>
  <c r="M2741" i="174"/>
  <c r="M1252" i="174"/>
  <c r="M2292" i="174"/>
  <c r="M1471" i="174"/>
  <c r="M1495" i="174"/>
  <c r="M1480" i="174"/>
  <c r="M887" i="174"/>
  <c r="M398" i="174"/>
  <c r="M1258" i="174"/>
  <c r="M675" i="174"/>
  <c r="M2772" i="174"/>
  <c r="M67" i="174"/>
  <c r="M1131" i="174"/>
  <c r="M3006" i="174"/>
  <c r="M3233" i="174"/>
  <c r="M1335" i="174"/>
  <c r="M264" i="174"/>
  <c r="M3714" i="174"/>
  <c r="M4245" i="174"/>
  <c r="M4283" i="174"/>
  <c r="M2231" i="174"/>
  <c r="M311" i="174"/>
  <c r="M956" i="174"/>
  <c r="M3909" i="174"/>
  <c r="M705" i="174"/>
  <c r="M2634" i="174"/>
  <c r="M1693" i="174"/>
  <c r="M3319" i="174"/>
  <c r="M1544" i="174"/>
  <c r="M4308" i="174"/>
  <c r="M1084" i="174"/>
  <c r="M3945" i="174"/>
  <c r="M3017" i="174"/>
  <c r="M2362" i="174"/>
  <c r="M2297" i="174"/>
  <c r="M3821" i="174"/>
  <c r="M1554" i="174"/>
  <c r="M3840" i="174"/>
  <c r="M235" i="174"/>
  <c r="M1848" i="174"/>
  <c r="M2927" i="174"/>
  <c r="M13" i="174"/>
  <c r="M1826" i="174"/>
  <c r="M2755" i="174"/>
  <c r="M3751" i="174"/>
  <c r="M1677" i="174"/>
  <c r="M2827" i="174"/>
  <c r="M783" i="174"/>
  <c r="M4155" i="174"/>
  <c r="M2456" i="174"/>
  <c r="M47" i="174"/>
  <c r="M2371" i="174"/>
  <c r="M2518" i="174"/>
  <c r="M2818" i="174"/>
  <c r="M3467" i="174"/>
  <c r="M1345" i="174"/>
  <c r="M3796" i="174"/>
  <c r="M2713" i="174"/>
  <c r="M4002" i="174"/>
  <c r="M511" i="174"/>
  <c r="M2346" i="174"/>
  <c r="M1380" i="174"/>
  <c r="M558" i="174"/>
  <c r="M1227" i="174"/>
  <c r="M456" i="174"/>
  <c r="M567" i="174"/>
  <c r="M1527" i="174"/>
  <c r="M2990" i="174"/>
  <c r="M2856" i="174"/>
  <c r="M2452" i="174"/>
  <c r="M1446" i="174"/>
  <c r="M1860" i="174"/>
  <c r="M1063" i="174"/>
  <c r="M1031" i="174"/>
  <c r="M2630" i="174"/>
  <c r="M1825" i="174"/>
  <c r="M451" i="174"/>
  <c r="M4023" i="174"/>
  <c r="M492" i="174"/>
  <c r="M2174" i="174"/>
  <c r="M2517" i="174"/>
  <c r="M1771" i="174"/>
  <c r="M2936" i="174"/>
  <c r="M3705" i="174"/>
  <c r="M1477" i="174"/>
  <c r="M509" i="174"/>
  <c r="M403" i="174"/>
  <c r="M2181" i="174"/>
  <c r="M1986" i="174"/>
  <c r="M1161" i="174"/>
  <c r="M3061" i="174"/>
  <c r="M2874" i="174"/>
  <c r="M98" i="174"/>
  <c r="M3584" i="174"/>
  <c r="M1230" i="174"/>
  <c r="M1275" i="174"/>
  <c r="M2280" i="174"/>
  <c r="M1291" i="174"/>
  <c r="M2774" i="174"/>
  <c r="M2016" i="174"/>
  <c r="M651" i="174"/>
  <c r="M789" i="174"/>
  <c r="M3449" i="174"/>
  <c r="M2335" i="174"/>
  <c r="M2048" i="174"/>
  <c r="M4133" i="174"/>
  <c r="M2829" i="174"/>
  <c r="M3999" i="174"/>
  <c r="M2433" i="174"/>
  <c r="M1772" i="174"/>
  <c r="M3769" i="174"/>
  <c r="M1805" i="174"/>
  <c r="M1625" i="174"/>
  <c r="M2440" i="174"/>
  <c r="M3041" i="174"/>
  <c r="M2234" i="174"/>
  <c r="M288" i="174"/>
  <c r="M4117" i="174"/>
  <c r="M2998" i="174"/>
  <c r="M2507" i="174"/>
  <c r="M253" i="174"/>
  <c r="M1773" i="174"/>
  <c r="M1948" i="174"/>
  <c r="M1782" i="174"/>
  <c r="M2619" i="174"/>
  <c r="M450" i="174"/>
  <c r="M460" i="174"/>
  <c r="M950" i="174"/>
  <c r="M2732" i="174"/>
  <c r="M2277" i="174"/>
  <c r="M527" i="174"/>
  <c r="M2920" i="174"/>
  <c r="M4316" i="174"/>
  <c r="M4122" i="174"/>
  <c r="M38" i="174"/>
  <c r="M1543" i="174"/>
  <c r="M4322" i="174"/>
  <c r="M2702" i="174"/>
  <c r="M4057" i="174"/>
  <c r="M345" i="174"/>
  <c r="M4108" i="174"/>
  <c r="M3957" i="174"/>
  <c r="M1906" i="174"/>
  <c r="M1265" i="174"/>
  <c r="M1814" i="174"/>
  <c r="M3469" i="174"/>
  <c r="M3712" i="174"/>
  <c r="M3526" i="174"/>
  <c r="M819" i="174"/>
  <c r="M4139" i="174"/>
  <c r="M1508" i="174"/>
  <c r="M1403" i="174"/>
  <c r="M998" i="174"/>
  <c r="M2460" i="174"/>
  <c r="M1925" i="174"/>
  <c r="M1070" i="174"/>
  <c r="M3669" i="174"/>
  <c r="M4166" i="174"/>
  <c r="M3940" i="174"/>
  <c r="M2641" i="174"/>
  <c r="M1799" i="174"/>
  <c r="M703" i="174"/>
  <c r="M1914" i="174"/>
  <c r="M3251" i="174"/>
  <c r="M3866" i="174"/>
  <c r="M3988" i="174"/>
  <c r="M3234" i="174"/>
  <c r="M1551" i="174"/>
  <c r="M233" i="174"/>
  <c r="M331" i="174"/>
  <c r="M4153" i="174"/>
  <c r="M2310" i="174"/>
  <c r="M524" i="174"/>
  <c r="M315" i="174"/>
  <c r="M3910" i="174"/>
  <c r="M2793" i="174"/>
  <c r="M3236" i="174"/>
  <c r="M1664" i="174"/>
  <c r="M978" i="174"/>
  <c r="M3955" i="174"/>
  <c r="M613" i="174"/>
  <c r="M1614" i="174"/>
  <c r="M3343" i="174"/>
  <c r="M2652" i="174"/>
  <c r="M2447" i="174"/>
  <c r="M1935" i="174"/>
  <c r="M3115" i="174"/>
  <c r="M1378" i="174"/>
  <c r="M3419" i="174"/>
  <c r="M2739" i="174"/>
  <c r="M4066" i="174"/>
  <c r="M2796" i="174"/>
  <c r="M2494" i="174"/>
  <c r="M3998" i="174"/>
  <c r="M1105" i="174"/>
  <c r="M678" i="174"/>
  <c r="M4256" i="174"/>
  <c r="M2950" i="174"/>
  <c r="M4033" i="174"/>
  <c r="M2308" i="174"/>
  <c r="M3353" i="174"/>
  <c r="M3678" i="174"/>
  <c r="M2799" i="174"/>
  <c r="M604" i="174"/>
  <c r="M3425" i="174"/>
  <c r="M846" i="174"/>
  <c r="M3848" i="174"/>
  <c r="M309" i="174"/>
  <c r="M2430" i="174"/>
  <c r="M883" i="174"/>
  <c r="M2245" i="174"/>
  <c r="M4018" i="174"/>
  <c r="M3171" i="174"/>
  <c r="M3724" i="174"/>
  <c r="M1043" i="174"/>
  <c r="M4266" i="174"/>
  <c r="M3519" i="174"/>
  <c r="M1816" i="174"/>
  <c r="M645" i="174"/>
  <c r="M926" i="174"/>
  <c r="M362" i="174"/>
  <c r="M622" i="174"/>
  <c r="M3783" i="174"/>
  <c r="M1938" i="174"/>
  <c r="M1780" i="174"/>
  <c r="M1171" i="174"/>
  <c r="M1198" i="174"/>
  <c r="M2315" i="174"/>
  <c r="M1954" i="174"/>
  <c r="M1134" i="174"/>
  <c r="M1603" i="174"/>
  <c r="M4236" i="174"/>
  <c r="M1026" i="174"/>
  <c r="M352" i="174"/>
  <c r="M2889" i="174"/>
  <c r="M860" i="174"/>
  <c r="M3043" i="174"/>
  <c r="M1636" i="174"/>
  <c r="M3303" i="174"/>
  <c r="M1620" i="174"/>
  <c r="M2285" i="174"/>
  <c r="M3242" i="174"/>
  <c r="M4220" i="174"/>
  <c r="M508" i="174"/>
  <c r="M3987" i="174"/>
  <c r="M1809" i="174"/>
  <c r="M861" i="174"/>
  <c r="M2954" i="174"/>
  <c r="M1458" i="174"/>
  <c r="M1963" i="174"/>
  <c r="M3888" i="174"/>
  <c r="M442" i="174"/>
  <c r="M1382" i="174"/>
  <c r="M2667" i="174"/>
  <c r="M52" i="174"/>
  <c r="M1315" i="174"/>
  <c r="M2654" i="174"/>
  <c r="M2714" i="174"/>
  <c r="M3031" i="174"/>
  <c r="M1400" i="174"/>
  <c r="M757" i="174"/>
  <c r="M2421" i="174"/>
  <c r="M3637" i="174"/>
  <c r="M3639" i="174"/>
  <c r="M4296" i="174"/>
  <c r="M829" i="174"/>
  <c r="M3502" i="174"/>
  <c r="M117" i="174"/>
  <c r="M2458" i="174"/>
  <c r="M2903" i="174"/>
  <c r="M1793" i="174"/>
  <c r="M836" i="174"/>
  <c r="M2273" i="174"/>
  <c r="M2391" i="174"/>
  <c r="M3605" i="174"/>
  <c r="M3023" i="174"/>
  <c r="M4207" i="174"/>
  <c r="M2756" i="174"/>
  <c r="M592" i="174"/>
  <c r="M3178" i="174"/>
  <c r="M2125" i="174"/>
  <c r="M1472" i="174"/>
  <c r="M1036" i="174"/>
  <c r="M2508" i="174"/>
  <c r="M3981" i="174"/>
  <c r="M802" i="174"/>
  <c r="M2199" i="174"/>
  <c r="M3481" i="174"/>
  <c r="M653" i="174"/>
  <c r="M34" i="174"/>
  <c r="M2208" i="174"/>
  <c r="M1028" i="174"/>
  <c r="M3395" i="174"/>
  <c r="M3984" i="174"/>
  <c r="M1781" i="174"/>
  <c r="M1870" i="174"/>
  <c r="M97" i="174"/>
  <c r="M2311" i="174"/>
  <c r="M1940" i="174"/>
  <c r="M512" i="174"/>
  <c r="M867" i="174"/>
  <c r="M3920" i="174"/>
  <c r="M1399" i="174"/>
  <c r="M3977" i="174"/>
  <c r="M2938" i="174"/>
  <c r="M2758" i="174"/>
  <c r="M3716" i="174"/>
  <c r="M4210" i="174"/>
  <c r="M1715" i="174"/>
  <c r="M1611" i="174"/>
  <c r="M1736" i="174"/>
  <c r="M2262" i="174"/>
  <c r="M3679" i="174"/>
  <c r="M3438" i="174"/>
  <c r="M46" i="174"/>
  <c r="M1586" i="174"/>
  <c r="M3213" i="174"/>
  <c r="M491" i="174"/>
  <c r="M655" i="174"/>
  <c r="M771" i="174"/>
  <c r="M2367" i="174"/>
  <c r="M3408" i="174"/>
  <c r="M2011" i="174"/>
  <c r="M3360" i="174"/>
  <c r="M897" i="174"/>
  <c r="M3547" i="174"/>
  <c r="M3253" i="174"/>
  <c r="M202" i="174"/>
  <c r="M250" i="174"/>
  <c r="M3564" i="174"/>
  <c r="M2077" i="174"/>
  <c r="M569" i="174"/>
  <c r="M2303" i="174"/>
  <c r="M437" i="174"/>
  <c r="M605" i="174"/>
  <c r="M2886" i="174"/>
  <c r="M408" i="174"/>
  <c r="M2169" i="174"/>
  <c r="M3102" i="174"/>
  <c r="M1880" i="174"/>
  <c r="M1195" i="174"/>
  <c r="M2823" i="174"/>
  <c r="M1555" i="174"/>
  <c r="M674" i="174"/>
  <c r="M2579" i="174"/>
  <c r="M1646" i="174"/>
  <c r="M2750" i="174"/>
  <c r="M601" i="174"/>
  <c r="M136" i="174"/>
  <c r="M1465" i="174"/>
  <c r="M2333" i="174"/>
  <c r="M1532" i="174"/>
  <c r="M2153" i="174"/>
  <c r="M833" i="174"/>
  <c r="M4246" i="174"/>
  <c r="M1166" i="174"/>
  <c r="M3247" i="174"/>
  <c r="M3457" i="174"/>
  <c r="M1865" i="174"/>
  <c r="M577" i="174"/>
  <c r="M1517" i="174"/>
  <c r="M2742" i="174"/>
  <c r="M3205" i="174"/>
  <c r="M791" i="174"/>
  <c r="M762" i="174"/>
  <c r="M3187" i="174"/>
  <c r="M641" i="174"/>
  <c r="M542" i="174"/>
  <c r="M2881" i="174"/>
  <c r="M841" i="174"/>
  <c r="M2591" i="174"/>
  <c r="M825" i="174"/>
  <c r="M3060" i="174"/>
  <c r="M3606" i="174"/>
  <c r="M3147" i="174"/>
  <c r="M914" i="174"/>
  <c r="M2449" i="174"/>
  <c r="M682" i="174"/>
  <c r="M3322" i="174"/>
  <c r="M3911" i="174"/>
  <c r="M3062" i="174"/>
  <c r="M1459" i="174"/>
  <c r="M298" i="174"/>
  <c r="M4051" i="174"/>
  <c r="M1984" i="174"/>
  <c r="M2803" i="174"/>
  <c r="M3059" i="174"/>
  <c r="M1753" i="174"/>
  <c r="M2374" i="174"/>
  <c r="M3962" i="174"/>
  <c r="M3027" i="174"/>
  <c r="M312" i="174"/>
  <c r="M3028" i="174"/>
  <c r="M1482" i="174"/>
  <c r="M1957" i="174"/>
  <c r="M3507" i="174"/>
  <c r="M3201" i="174"/>
  <c r="M3459" i="174"/>
  <c r="M3513" i="174"/>
  <c r="M241" i="174"/>
  <c r="M1407" i="174"/>
  <c r="M3652" i="174"/>
  <c r="M1139" i="174"/>
  <c r="M2289" i="174"/>
  <c r="M1415" i="174"/>
  <c r="M307" i="174"/>
  <c r="M2814" i="174"/>
  <c r="M2405" i="174"/>
  <c r="M269" i="174"/>
  <c r="M2665" i="174"/>
  <c r="M3980" i="174"/>
  <c r="M1205" i="174"/>
  <c r="M2129" i="174"/>
  <c r="M4216" i="174"/>
  <c r="M3348" i="174"/>
  <c r="M479" i="174"/>
  <c r="M3555" i="174"/>
  <c r="M1789" i="174"/>
  <c r="M2821" i="174"/>
  <c r="M2809" i="174"/>
  <c r="M277" i="174"/>
  <c r="M180" i="174"/>
  <c r="M2984" i="174"/>
  <c r="M4272" i="174"/>
  <c r="M131" i="174"/>
  <c r="M3315" i="174"/>
  <c r="M794" i="174"/>
  <c r="M1391" i="174"/>
  <c r="M1354" i="174"/>
  <c r="M3956" i="174"/>
  <c r="M441" i="174"/>
  <c r="M635" i="174"/>
  <c r="M3128" i="174"/>
  <c r="M866" i="174"/>
  <c r="M1481" i="174"/>
  <c r="M3625" i="174"/>
  <c r="M3891" i="174"/>
  <c r="M1831" i="174"/>
  <c r="M109" i="174"/>
  <c r="M2435" i="174"/>
  <c r="M142" i="174"/>
  <c r="M1008" i="174"/>
  <c r="M694" i="174"/>
  <c r="M318" i="174"/>
  <c r="M1326" i="174"/>
  <c r="M1073" i="174"/>
  <c r="M2142" i="174"/>
  <c r="M1169" i="174"/>
  <c r="M3852" i="174"/>
  <c r="M4224" i="174"/>
  <c r="M238" i="174"/>
  <c r="M3231" i="174"/>
  <c r="M3813" i="174"/>
  <c r="M3010" i="174"/>
  <c r="M716" i="174"/>
  <c r="M2134" i="174"/>
  <c r="M3536" i="174"/>
  <c r="M3302" i="174"/>
  <c r="M603" i="174"/>
  <c r="M2050" i="174"/>
  <c r="M2244" i="174"/>
  <c r="M2747" i="174"/>
  <c r="M1418" i="174"/>
  <c r="M3586" i="174"/>
  <c r="M3434" i="174"/>
  <c r="M1764" i="174"/>
  <c r="M2027" i="174"/>
  <c r="M2963" i="174"/>
  <c r="M4011" i="174"/>
  <c r="M2484" i="174"/>
  <c r="M1440" i="174"/>
  <c r="M1233" i="174"/>
  <c r="M1518" i="174"/>
  <c r="M2525" i="174"/>
  <c r="M2660" i="174"/>
  <c r="M1829" i="174"/>
  <c r="M1135" i="174"/>
  <c r="M4062" i="174"/>
  <c r="M3442" i="174"/>
  <c r="M3603" i="174"/>
  <c r="M3312" i="174"/>
  <c r="M3326" i="174"/>
  <c r="M2543" i="174"/>
  <c r="M1007" i="174"/>
  <c r="M949" i="174"/>
  <c r="M464" i="174"/>
  <c r="M3963" i="174"/>
  <c r="M2229" i="174"/>
  <c r="M3421" i="174"/>
  <c r="M1197" i="174"/>
  <c r="M623" i="174"/>
  <c r="M1219" i="174"/>
  <c r="M2321" i="174"/>
  <c r="M519" i="174"/>
  <c r="M2074" i="174"/>
  <c r="M981" i="174"/>
  <c r="M4228" i="174"/>
  <c r="M1022" i="174"/>
  <c r="M3117" i="174"/>
  <c r="M1175" i="174"/>
  <c r="M3431" i="174"/>
  <c r="M415" i="174"/>
  <c r="M2603" i="174"/>
  <c r="M741" i="174"/>
  <c r="M1622" i="174"/>
  <c r="M181" i="174"/>
  <c r="M2570" i="174"/>
  <c r="M3149" i="174"/>
  <c r="M2457" i="174"/>
  <c r="M1998" i="174"/>
  <c r="M2316" i="174"/>
  <c r="M3403" i="174"/>
  <c r="M2111" i="174"/>
  <c r="M3717" i="174"/>
  <c r="M3683" i="174"/>
  <c r="M859" i="174"/>
  <c r="M3396" i="174"/>
  <c r="M1394" i="174"/>
  <c r="M2065" i="174"/>
  <c r="M2638" i="174"/>
  <c r="M2145" i="174"/>
  <c r="M2267" i="174"/>
  <c r="M1593" i="174"/>
  <c r="M481" i="174"/>
  <c r="M779" i="174"/>
  <c r="M971" i="174"/>
  <c r="M1942" i="174"/>
  <c r="M1685" i="174"/>
  <c r="M1827" i="174"/>
  <c r="M2342" i="174"/>
  <c r="M2623" i="174"/>
  <c r="M3337" i="174"/>
  <c r="M4060" i="174"/>
  <c r="M4342" i="174"/>
  <c r="M3515" i="174"/>
  <c r="M1056" i="174"/>
  <c r="M471" i="174"/>
  <c r="M1945" i="174"/>
  <c r="M1303" i="174"/>
  <c r="M2204" i="174"/>
  <c r="M1980" i="174"/>
  <c r="M2017" i="174"/>
  <c r="M2090" i="174"/>
  <c r="M3456" i="174"/>
  <c r="M103" i="174"/>
  <c r="M33" i="174"/>
  <c r="M2014" i="174"/>
  <c r="M652" i="174"/>
  <c r="M1987" i="174"/>
  <c r="M2259" i="174"/>
  <c r="M2892" i="174"/>
  <c r="M76" i="174"/>
  <c r="M4076" i="174"/>
  <c r="M2106" i="174"/>
  <c r="M3165" i="174"/>
  <c r="M1358" i="174"/>
  <c r="M1312" i="174"/>
  <c r="M2118" i="174"/>
  <c r="M543" i="174"/>
  <c r="M721" i="174"/>
  <c r="M1763" i="174"/>
  <c r="M670" i="174"/>
  <c r="M2392" i="174"/>
  <c r="M3184" i="174"/>
  <c r="M1845" i="174"/>
  <c r="M462" i="174"/>
  <c r="M3760" i="174"/>
  <c r="M3007" i="174"/>
  <c r="M2868" i="174"/>
  <c r="M2913" i="174"/>
  <c r="M3521" i="174"/>
  <c r="M1841" i="174"/>
  <c r="M3707" i="174"/>
  <c r="M81" i="174"/>
  <c r="M583" i="174"/>
  <c r="M1447" i="174"/>
  <c r="M3104" i="174"/>
  <c r="M3578" i="174"/>
  <c r="M219" i="174"/>
  <c r="M1318" i="174"/>
  <c r="M4050" i="174"/>
  <c r="M1126" i="174"/>
  <c r="M2409" i="174"/>
  <c r="M3063" i="174"/>
  <c r="M3364" i="174"/>
  <c r="M782" i="174"/>
  <c r="M3545" i="174"/>
  <c r="M1064" i="174"/>
  <c r="M1729" i="174"/>
  <c r="M234" i="174"/>
  <c r="M2173" i="174"/>
  <c r="M1138" i="174"/>
  <c r="M575" i="174"/>
  <c r="M3407" i="174"/>
  <c r="M1328" i="174"/>
  <c r="M4088" i="174"/>
  <c r="M551" i="174"/>
  <c r="M990" i="174"/>
  <c r="M775" i="174"/>
  <c r="M1346" i="174"/>
  <c r="M1968" i="174"/>
  <c r="M208" i="174"/>
  <c r="M733" i="174"/>
  <c r="M3455" i="174"/>
  <c r="M1445" i="174"/>
  <c r="M3757" i="174"/>
  <c r="M2566" i="174"/>
  <c r="M3296" i="174"/>
  <c r="M132" i="174"/>
  <c r="M3878" i="174"/>
  <c r="M4279" i="174"/>
  <c r="M3142" i="174"/>
  <c r="M4343" i="174"/>
  <c r="M3525" i="174"/>
  <c r="M2354" i="174"/>
  <c r="M1247" i="174"/>
  <c r="M2358" i="174"/>
  <c r="M3593" i="174"/>
  <c r="M1186" i="174"/>
  <c r="M2506" i="174"/>
  <c r="M3740" i="174"/>
  <c r="M3790" i="174"/>
  <c r="M4030" i="174"/>
  <c r="M3896" i="174"/>
  <c r="M4230" i="174"/>
  <c r="M1496" i="174"/>
  <c r="M2356" i="174"/>
  <c r="M673" i="174"/>
  <c r="M387" i="174"/>
  <c r="M1872" i="174"/>
  <c r="M3539" i="174"/>
  <c r="M2781" i="174"/>
  <c r="M919" i="174"/>
  <c r="M2515" i="174"/>
  <c r="M2317" i="174"/>
  <c r="M3715" i="174"/>
  <c r="M795" i="174"/>
  <c r="M4000" i="174"/>
  <c r="M991" i="174"/>
  <c r="M2143" i="174"/>
  <c r="M3719" i="174"/>
  <c r="M1902" i="174"/>
  <c r="M803" i="174"/>
  <c r="M1145" i="174"/>
  <c r="M2299" i="174"/>
  <c r="M1284" i="174"/>
  <c r="M580" i="174"/>
  <c r="M4280" i="174"/>
  <c r="M3892" i="174"/>
  <c r="M2935" i="174"/>
  <c r="M3166" i="174"/>
  <c r="M4198" i="174"/>
  <c r="M3855" i="174"/>
  <c r="M886" i="174"/>
  <c r="M3084" i="174"/>
  <c r="M2538" i="174"/>
  <c r="M2939" i="174"/>
  <c r="M1393" i="174"/>
  <c r="M3664" i="174"/>
  <c r="M2071" i="174"/>
  <c r="M2157" i="174"/>
  <c r="M1041" i="174"/>
  <c r="M158" i="174"/>
  <c r="M2626" i="174"/>
  <c r="M1680" i="174"/>
  <c r="M1683" i="174"/>
  <c r="M1605" i="174"/>
  <c r="M4160" i="174"/>
  <c r="M3749" i="174"/>
  <c r="M2239" i="174"/>
  <c r="M2926" i="174"/>
  <c r="M249" i="174"/>
  <c r="M2139" i="174"/>
  <c r="M3156" i="174"/>
  <c r="M2805" i="174"/>
  <c r="M1361" i="174"/>
  <c r="M3926" i="174"/>
  <c r="M3818" i="174"/>
  <c r="M2403" i="174"/>
  <c r="M2293" i="174"/>
  <c r="M2109" i="174"/>
  <c r="M255" i="174"/>
  <c r="M3359" i="174"/>
  <c r="M3612" i="174"/>
  <c r="M3632" i="174"/>
  <c r="M2063" i="174"/>
  <c r="M4194" i="174"/>
  <c r="M2037" i="174"/>
  <c r="M2486" i="174"/>
  <c r="M889" i="174"/>
  <c r="M163" i="174"/>
  <c r="M379" i="174"/>
  <c r="M156" i="174"/>
  <c r="M850" i="174"/>
  <c r="M401" i="174"/>
  <c r="M429" i="174"/>
  <c r="M3643" i="174"/>
  <c r="M197" i="174"/>
  <c r="M2720" i="174"/>
  <c r="M3529" i="174"/>
  <c r="M232" i="174"/>
  <c r="M1422" i="174"/>
  <c r="M3107" i="174"/>
  <c r="M1711" i="174"/>
  <c r="M107" i="174"/>
  <c r="M61" i="174"/>
  <c r="M3452" i="174"/>
  <c r="M636" i="174"/>
  <c r="M1573" i="174"/>
  <c r="M321" i="174"/>
  <c r="M563" i="174"/>
  <c r="M594" i="174"/>
  <c r="M328" i="174"/>
  <c r="M1250" i="174"/>
  <c r="M55" i="174"/>
  <c r="M844" i="174"/>
  <c r="M1582" i="174"/>
  <c r="M2642" i="174"/>
  <c r="M3397" i="174"/>
  <c r="M905" i="174"/>
  <c r="M4029" i="174"/>
  <c r="M3169" i="174"/>
  <c r="M1379" i="174"/>
  <c r="M3206" i="174"/>
  <c r="M4013" i="174"/>
  <c r="M2519" i="174"/>
  <c r="M1092" i="174"/>
  <c r="M1798" i="174"/>
  <c r="M1222" i="174"/>
  <c r="M755" i="174"/>
  <c r="M1362" i="174"/>
  <c r="M2375" i="174"/>
  <c r="M3810" i="174"/>
  <c r="M1429" i="174"/>
  <c r="M20" i="174"/>
  <c r="M745" i="174"/>
  <c r="M2000" i="174"/>
  <c r="M2395" i="174"/>
  <c r="M620" i="174"/>
  <c r="M83" i="174"/>
  <c r="M3155" i="174"/>
  <c r="M550" i="174"/>
  <c r="M4259" i="174"/>
  <c r="M17" i="174"/>
  <c r="M3844" i="174"/>
  <c r="M1533" i="174"/>
  <c r="M4121" i="174"/>
  <c r="M452" i="174"/>
  <c r="M2099" i="174"/>
  <c r="M1497" i="174"/>
  <c r="M53" i="174"/>
  <c r="M3376" i="174"/>
  <c r="M2388" i="174"/>
  <c r="M2613" i="174"/>
  <c r="M480" i="174"/>
  <c r="M752" i="174"/>
  <c r="M3894" i="174"/>
  <c r="M3528" i="174"/>
  <c r="M2247" i="174"/>
  <c r="M874" i="174"/>
  <c r="M1858" i="174"/>
  <c r="M4195" i="174"/>
  <c r="M3871" i="174"/>
  <c r="M3703" i="174"/>
  <c r="M948" i="174"/>
  <c r="M4003" i="174"/>
  <c r="M1631" i="174"/>
  <c r="M1961" i="174"/>
  <c r="M3042" i="174"/>
  <c r="M2629" i="174"/>
  <c r="M2398" i="174"/>
  <c r="M1245" i="174"/>
  <c r="M882" i="174"/>
  <c r="M2917" i="174"/>
  <c r="M1127" i="174"/>
  <c r="M4101" i="174"/>
  <c r="M1949" i="174"/>
  <c r="M2393" i="174"/>
  <c r="M3283" i="174"/>
  <c r="M618" i="174"/>
  <c r="M2261" i="174"/>
  <c r="M4165" i="174"/>
  <c r="M1912" i="174"/>
  <c r="M153" i="174"/>
  <c r="M2365" i="174"/>
  <c r="M1060" i="174"/>
  <c r="M2419" i="174"/>
  <c r="M1257" i="174"/>
  <c r="M1062" i="174"/>
  <c r="M3789" i="174"/>
  <c r="M1884" i="174"/>
  <c r="M2611" i="174"/>
  <c r="M2606" i="174"/>
  <c r="M3642" i="174"/>
  <c r="M56" i="174"/>
  <c r="M1486" i="174"/>
  <c r="M4211" i="174"/>
  <c r="M2943" i="174"/>
  <c r="M627" i="174"/>
  <c r="M3778" i="174"/>
  <c r="M2096" i="174"/>
  <c r="M941" i="174"/>
  <c r="M3051" i="174"/>
  <c r="M215" i="174"/>
  <c r="M2503" i="174"/>
  <c r="M3914" i="174"/>
  <c r="M4334" i="174"/>
  <c r="M3629" i="174"/>
  <c r="M3436" i="174"/>
  <c r="M22" i="174"/>
  <c r="M349" i="174"/>
  <c r="M66" i="174"/>
  <c r="M3249" i="174"/>
  <c r="M2084" i="174"/>
  <c r="M2255" i="174"/>
  <c r="M3895" i="174"/>
  <c r="M1299" i="174"/>
  <c r="M1502" i="174"/>
  <c r="M2049" i="174"/>
  <c r="M3674" i="174"/>
  <c r="M3157" i="174"/>
  <c r="M2210" i="174"/>
  <c r="M3336" i="174"/>
  <c r="M630" i="174"/>
  <c r="M2271" i="174"/>
  <c r="M1305" i="174"/>
  <c r="M1932" i="174"/>
  <c r="M1966" i="174"/>
  <c r="M2412" i="174"/>
  <c r="M1262" i="174"/>
  <c r="M1042" i="174"/>
  <c r="M1089" i="174"/>
  <c r="M2916" i="174"/>
  <c r="M3226" i="174"/>
  <c r="M3418" i="174"/>
  <c r="M3088" i="174"/>
  <c r="M743" i="174"/>
  <c r="M2685" i="174"/>
  <c r="M4181" i="174"/>
  <c r="M737" i="174"/>
  <c r="M2062" i="174"/>
  <c r="M3378" i="174"/>
  <c r="M531" i="174"/>
  <c r="M1558" i="174"/>
  <c r="M2657" i="174"/>
  <c r="M683" i="174"/>
  <c r="M2009" i="174"/>
  <c r="M2610" i="174"/>
  <c r="M566" i="174"/>
  <c r="M1158" i="174"/>
  <c r="M84" i="174"/>
  <c r="M2240" i="174"/>
  <c r="M540" i="174"/>
  <c r="M2015" i="174"/>
  <c r="M1588" i="174"/>
  <c r="M279" i="174"/>
  <c r="M3880" i="174"/>
  <c r="M3487" i="174"/>
  <c r="M3797" i="174"/>
  <c r="M3865" i="174"/>
  <c r="M28" i="174"/>
  <c r="M679" i="174"/>
  <c r="M1890" i="174"/>
  <c r="M3274" i="174"/>
  <c r="M2004" i="174"/>
  <c r="M785" i="174"/>
  <c r="M4148" i="174"/>
  <c r="M1090" i="174"/>
  <c r="M1308" i="174"/>
  <c r="M3594" i="174"/>
  <c r="M2470" i="174"/>
  <c r="M3448" i="174"/>
  <c r="M3627" i="174"/>
  <c r="M1913" i="174"/>
  <c r="M3764" i="174"/>
  <c r="M2147" i="174"/>
  <c r="M449" i="174"/>
  <c r="M1339" i="174"/>
  <c r="M3073" i="174"/>
  <c r="M1332" i="174"/>
  <c r="M487" i="174"/>
  <c r="M1630" i="174"/>
  <c r="M4294" i="174"/>
  <c r="M2901" i="174"/>
  <c r="M813" i="174"/>
  <c r="M1180" i="174"/>
  <c r="M955" i="174"/>
  <c r="M42" i="174"/>
  <c r="M3054" i="174"/>
  <c r="M3668" i="174"/>
  <c r="M3686" i="174"/>
  <c r="M2382" i="174"/>
  <c r="M2162" i="174"/>
  <c r="M1668" i="174"/>
  <c r="M3846" i="174"/>
  <c r="M2203" i="174"/>
  <c r="M3646" i="174"/>
  <c r="M689" i="174"/>
  <c r="M1535" i="174"/>
  <c r="M445" i="174"/>
  <c r="M3309" i="174"/>
  <c r="M1812" i="174"/>
  <c r="M242" i="174"/>
  <c r="M3759" i="174"/>
  <c r="M3799" i="174"/>
  <c r="M1390" i="174"/>
  <c r="M2523" i="174"/>
  <c r="M1173" i="174"/>
  <c r="M2164" i="174"/>
  <c r="M1797" i="174"/>
  <c r="M1170" i="174"/>
  <c r="M568" i="174"/>
  <c r="M3153" i="174"/>
  <c r="M2991" i="174"/>
  <c r="M391" i="174"/>
  <c r="M821" i="174"/>
  <c r="M4326" i="174"/>
  <c r="M1709" i="174"/>
  <c r="M2133" i="174"/>
  <c r="M2332" i="174"/>
  <c r="M3414" i="174"/>
  <c r="M3580" i="174"/>
  <c r="M4338" i="174"/>
  <c r="M2136" i="174"/>
  <c r="M2824" i="174"/>
  <c r="M2270" i="174"/>
  <c r="M3069" i="174"/>
  <c r="M303" i="174"/>
  <c r="M1433" i="174"/>
  <c r="M606" i="174"/>
  <c r="M469" i="174"/>
  <c r="M4069" i="174"/>
  <c r="M2482" i="174"/>
  <c r="M822" i="174"/>
  <c r="M2043" i="174"/>
  <c r="M2666" i="174"/>
  <c r="M864" i="174"/>
  <c r="M2483" i="174"/>
  <c r="M2762" i="174"/>
  <c r="M1981" i="174"/>
  <c r="M3601" i="174"/>
  <c r="M642" i="174"/>
  <c r="M1456" i="174"/>
  <c r="M1336" i="174"/>
  <c r="M3993" i="174"/>
  <c r="M2914" i="174"/>
  <c r="M281" i="174"/>
  <c r="M223" i="174"/>
  <c r="M3497" i="174"/>
  <c r="M3640" i="174"/>
  <c r="M3839" i="174"/>
  <c r="M3553" i="174"/>
  <c r="M192" i="174"/>
  <c r="M2589" i="174"/>
  <c r="M2845" i="174"/>
  <c r="M3906" i="174"/>
  <c r="M3875" i="174"/>
  <c r="M2960" i="174"/>
  <c r="M2689" i="174"/>
  <c r="M3708" i="174"/>
  <c r="M663" i="174"/>
  <c r="M1157" i="174"/>
  <c r="M4077" i="174"/>
  <c r="M2031" i="174"/>
  <c r="M717" i="174"/>
  <c r="M3081" i="174"/>
  <c r="M3748" i="174"/>
  <c r="M560" i="174"/>
  <c r="M1443" i="174"/>
  <c r="M2252" i="174"/>
  <c r="M2828" i="174"/>
  <c r="M986" i="174"/>
  <c r="M2488" i="174"/>
  <c r="M809" i="174"/>
  <c r="M1296" i="174"/>
  <c r="M386" i="174"/>
  <c r="M863" i="174"/>
  <c r="M1516" i="174"/>
  <c r="M147" i="174"/>
  <c r="M1757" i="174"/>
  <c r="M3373" i="174"/>
  <c r="M1854" i="174"/>
  <c r="M4104" i="174"/>
  <c r="M134" i="174"/>
  <c r="M1249" i="174"/>
  <c r="M434" i="174"/>
  <c r="M4014" i="174"/>
  <c r="M1953" i="174"/>
  <c r="M322" i="174"/>
  <c r="M3876" i="174"/>
  <c r="M1174" i="174"/>
  <c r="M924" i="174"/>
  <c r="M2219" i="174"/>
  <c r="M2552" i="174"/>
  <c r="M1509" i="174"/>
  <c r="M1483" i="174"/>
  <c r="M1765" i="174"/>
  <c r="M805" i="174"/>
  <c r="M1910" i="174"/>
  <c r="M389" i="174"/>
  <c r="M2401" i="174"/>
  <c r="M732" i="174"/>
  <c r="M436" i="174"/>
  <c r="M625" i="174"/>
  <c r="M1856" i="174"/>
  <c r="M251" i="174"/>
  <c r="M2159" i="174"/>
  <c r="M370" i="174"/>
  <c r="M1840" i="174"/>
  <c r="M3034" i="174"/>
  <c r="M2218" i="174"/>
  <c r="M237" i="174"/>
  <c r="M538" i="174"/>
  <c r="M959" i="174"/>
  <c r="M3411" i="174"/>
  <c r="M2787" i="174"/>
  <c r="M2545" i="174"/>
  <c r="M1656" i="174"/>
  <c r="M2249" i="174"/>
  <c r="M3355" i="174"/>
  <c r="M3152" i="174"/>
  <c r="M685" i="174"/>
  <c r="M2002" i="174"/>
  <c r="M2864" i="174"/>
  <c r="M1409" i="174"/>
  <c r="M961" i="174"/>
  <c r="M1541" i="174"/>
  <c r="M1176" i="174"/>
  <c r="M1122" i="174"/>
  <c r="M1563" i="174"/>
  <c r="M688" i="174"/>
  <c r="M676" i="174"/>
  <c r="M3701" i="174"/>
  <c r="M2882" i="174"/>
  <c r="M1451" i="174"/>
  <c r="M325" i="174"/>
  <c r="M1820" i="174"/>
  <c r="M91" i="174"/>
  <c r="M506" i="174"/>
  <c r="M2182" i="174"/>
  <c r="M3762" i="174"/>
  <c r="M3565" i="174"/>
  <c r="M1927" i="174"/>
  <c r="M433" i="174"/>
  <c r="M50" i="174"/>
  <c r="M2302" i="174"/>
  <c r="M2274" i="174"/>
  <c r="M999" i="174"/>
  <c r="M3718" i="174"/>
  <c r="M3732" i="174"/>
  <c r="M2875" i="174"/>
  <c r="M3626" i="174"/>
  <c r="M823" i="174"/>
  <c r="M1478" i="174"/>
  <c r="M664" i="174"/>
  <c r="M2034" i="174"/>
  <c r="M4257" i="174"/>
  <c r="M3997" i="174"/>
  <c r="M1681" i="174"/>
  <c r="M209" i="174"/>
  <c r="M3720" i="174"/>
  <c r="M2565" i="174"/>
  <c r="M3390" i="174"/>
  <c r="M4273" i="174"/>
  <c r="M368" i="174"/>
  <c r="M659" i="174"/>
  <c r="M397" i="174"/>
  <c r="M730" i="174"/>
  <c r="M1970" i="174"/>
  <c r="M3753" i="174"/>
  <c r="M213" i="174"/>
  <c r="M4058" i="174"/>
  <c r="M3548" i="174"/>
  <c r="M3696" i="174"/>
  <c r="M1965" i="174"/>
  <c r="M2550" i="174"/>
  <c r="M127" i="174"/>
  <c r="M3082" i="174"/>
  <c r="M2165" i="174"/>
  <c r="M2737" i="174"/>
  <c r="M3503" i="174"/>
  <c r="M1679" i="174"/>
  <c r="M4235" i="174"/>
  <c r="M656" i="174"/>
  <c r="M2670" i="174"/>
  <c r="M488" i="174"/>
  <c r="M3607" i="174"/>
  <c r="M4321" i="174"/>
  <c r="M572" i="174"/>
  <c r="M545" i="174"/>
  <c r="M1353" i="174"/>
  <c r="M3478" i="174"/>
  <c r="M3562" i="174"/>
  <c r="M1140" i="174"/>
  <c r="M884" i="174"/>
  <c r="M2464" i="174"/>
  <c r="M3615" i="174"/>
  <c r="M1960" i="174"/>
  <c r="M4255" i="174"/>
  <c r="M3742" i="174"/>
  <c r="M324" i="174"/>
  <c r="M2587" i="174"/>
  <c r="M2847" i="174"/>
  <c r="M3572" i="174"/>
  <c r="M3890" i="174"/>
  <c r="M2253" i="174"/>
  <c r="M564" i="174"/>
  <c r="M484" i="174"/>
  <c r="M513" i="174"/>
  <c r="M723" i="174"/>
  <c r="M843" i="174"/>
  <c r="M1658" i="174"/>
  <c r="M3554" i="174"/>
  <c r="M2309" i="174"/>
  <c r="M388" i="174"/>
  <c r="M3845" i="174"/>
  <c r="M947" i="174"/>
  <c r="M1159" i="174"/>
  <c r="M1420" i="174"/>
  <c r="M1356" i="174"/>
  <c r="M2477" i="174"/>
  <c r="M1641" i="174"/>
  <c r="M3328" i="174"/>
  <c r="M160" i="174"/>
  <c r="M1288" i="174"/>
  <c r="M801" i="174"/>
  <c r="M2907" i="174"/>
  <c r="M390" i="174"/>
  <c r="M3405" i="174"/>
  <c r="M466" i="174"/>
  <c r="M3985" i="174"/>
  <c r="M1659" i="174"/>
  <c r="M3498" i="174"/>
  <c r="M490" i="174"/>
  <c r="M4126" i="174"/>
  <c r="M2757" i="174"/>
  <c r="M1730" i="174"/>
  <c r="M4079" i="174"/>
  <c r="M113" i="174"/>
  <c r="M2580" i="174"/>
  <c r="M1673" i="174"/>
  <c r="M468" i="174"/>
  <c r="M2760" i="174"/>
  <c r="M261" i="174"/>
  <c r="M885" i="174"/>
  <c r="M1053" i="174"/>
  <c r="M1449" i="174"/>
  <c r="M1578" i="174"/>
  <c r="M2233" i="174"/>
  <c r="M2396" i="174"/>
  <c r="M354" i="174"/>
  <c r="M2899" i="174"/>
  <c r="M2888" i="174"/>
  <c r="M2833" i="174"/>
  <c r="M1613" i="174"/>
  <c r="M3244" i="174"/>
  <c r="M116" i="174"/>
  <c r="M72" i="174"/>
  <c r="M1933" i="174"/>
  <c r="M3950" i="174"/>
  <c r="M4072" i="174"/>
  <c r="M110" i="174"/>
  <c r="M3011" i="174"/>
  <c r="M422" i="174"/>
  <c r="M1436" i="174"/>
  <c r="M2215" i="174"/>
  <c r="M1281" i="174"/>
  <c r="M713" i="174"/>
  <c r="M2018" i="174"/>
  <c r="M2489" i="174"/>
  <c r="M3383" i="174"/>
  <c r="M1550" i="174"/>
  <c r="M3621" i="174"/>
  <c r="M4332" i="174"/>
  <c r="M3550" i="174"/>
  <c r="M1504" i="174"/>
  <c r="M359" i="174"/>
  <c r="M2007" i="174"/>
  <c r="M2997" i="174"/>
  <c r="M19" i="174"/>
  <c r="M3812" i="174"/>
  <c r="M1803" i="174"/>
  <c r="M2992" i="174"/>
  <c r="M2532" i="174"/>
  <c r="M1873" i="174"/>
  <c r="M123" i="174"/>
  <c r="M2305" i="174"/>
  <c r="M2567" i="174"/>
  <c r="M1027" i="174"/>
  <c r="M143" i="174"/>
  <c r="M3038" i="174"/>
  <c r="M3510" i="174"/>
  <c r="M58" i="174"/>
  <c r="M1900" i="174"/>
  <c r="M3304" i="174"/>
  <c r="M3092" i="174"/>
  <c r="M426" i="174"/>
  <c r="M3604" i="174"/>
  <c r="M1324" i="174"/>
  <c r="M1745" i="174"/>
  <c r="M1101" i="174"/>
  <c r="M498" i="174"/>
  <c r="M2424" i="174"/>
  <c r="M365" i="174"/>
  <c r="M2431" i="174"/>
  <c r="M341" i="174"/>
  <c r="M3488" i="174"/>
  <c r="M2664" i="174"/>
  <c r="M1580" i="174"/>
  <c r="M1448" i="174"/>
  <c r="M189" i="174"/>
  <c r="M3566" i="174"/>
  <c r="M459" i="174"/>
  <c r="M4026" i="174"/>
  <c r="M2361" i="174"/>
  <c r="M2152" i="174"/>
  <c r="M644" i="174"/>
  <c r="M121" i="174"/>
  <c r="M1484" i="174"/>
  <c r="M2918" i="174"/>
  <c r="M3827" i="174"/>
  <c r="M3241" i="174"/>
  <c r="M1566" i="174"/>
  <c r="M2684" i="174"/>
  <c r="M1152" i="174"/>
  <c r="M2921" i="174"/>
  <c r="M1103" i="174"/>
  <c r="M4105" i="174"/>
  <c r="M1212" i="174"/>
  <c r="M3544" i="174"/>
  <c r="M2785" i="174"/>
  <c r="M1470" i="174"/>
  <c r="M2417" i="174"/>
  <c r="M295" i="174"/>
  <c r="M3122" i="174"/>
  <c r="M2795" i="174"/>
  <c r="M2444" i="174"/>
  <c r="M3260" i="174"/>
  <c r="M1203" i="174"/>
  <c r="M2753" i="174"/>
  <c r="M582" i="174"/>
  <c r="M271" i="174"/>
  <c r="M200" i="174"/>
  <c r="M3850" i="174"/>
  <c r="M647" i="174"/>
  <c r="M366" i="174"/>
  <c r="M3835" i="174"/>
  <c r="M3250" i="174"/>
  <c r="M851" i="174"/>
  <c r="M523" i="174"/>
  <c r="M4180" i="174"/>
  <c r="M1788" i="174"/>
  <c r="M2931" i="174"/>
  <c r="M3271" i="174"/>
  <c r="M4025" i="174"/>
  <c r="M3003" i="174"/>
  <c r="M2618" i="174"/>
  <c r="M751" i="174"/>
  <c r="M342" i="174"/>
  <c r="M3472" i="174"/>
  <c r="M2429" i="174"/>
  <c r="M4346" i="174"/>
  <c r="M2469" i="174"/>
  <c r="M681" i="174"/>
  <c r="M196" i="174"/>
  <c r="M2977" i="174"/>
  <c r="M2053" i="174"/>
  <c r="M2441" i="174"/>
  <c r="M637" i="174"/>
  <c r="M824" i="174"/>
  <c r="M1223" i="174"/>
  <c r="M2329" i="174"/>
  <c r="M3196" i="174"/>
  <c r="M3978" i="174"/>
  <c r="M2791" i="174"/>
  <c r="M2349" i="174"/>
  <c r="M2404" i="174"/>
  <c r="M2894" i="174"/>
  <c r="M1867" i="174"/>
  <c r="M1718" i="174"/>
  <c r="M1838" i="174"/>
  <c r="M879" i="174"/>
  <c r="M190" i="174"/>
  <c r="M3384" i="174"/>
  <c r="M2608" i="174"/>
  <c r="M2649" i="174"/>
  <c r="M2056" i="174"/>
  <c r="M3752" i="174"/>
  <c r="M1561" i="174"/>
  <c r="M3516" i="174"/>
  <c r="M356" i="174"/>
  <c r="M3339" i="174"/>
  <c r="M2156" i="174"/>
  <c r="M1919" i="174"/>
  <c r="M1604" i="174"/>
  <c r="M3385" i="174"/>
  <c r="M1713" i="174"/>
  <c r="M995" i="174"/>
  <c r="M2704" i="174"/>
  <c r="M1023" i="174"/>
  <c r="M4340" i="174"/>
  <c r="M489" i="174"/>
  <c r="M1542" i="174"/>
  <c r="M522" i="174"/>
  <c r="M983" i="174"/>
  <c r="M3623" i="174"/>
  <c r="M346" i="174"/>
  <c r="M1217" i="174"/>
  <c r="M617" i="174"/>
  <c r="M2934" i="174"/>
  <c r="M1871" i="174"/>
  <c r="M4178" i="174"/>
  <c r="M4086" i="174"/>
  <c r="M2467" i="174"/>
  <c r="M2241" i="174"/>
  <c r="M287" i="174"/>
  <c r="M1915" i="174"/>
  <c r="M1013" i="174"/>
  <c r="M3193" i="174"/>
  <c r="M262" i="174"/>
  <c r="M770" i="174"/>
  <c r="M2397" i="174"/>
  <c r="M285" i="174"/>
  <c r="M3468" i="174"/>
  <c r="M125" i="174"/>
  <c r="M935" i="174"/>
  <c r="M1010" i="174"/>
  <c r="M2117" i="174"/>
  <c r="M4110" i="174"/>
  <c r="M2542" i="174"/>
  <c r="M632" i="174"/>
  <c r="M499" i="174"/>
  <c r="M1375" i="174"/>
  <c r="M336" i="174"/>
  <c r="M650" i="174"/>
  <c r="M3959" i="174"/>
  <c r="M2385" i="174"/>
  <c r="M3820" i="174"/>
  <c r="M1525" i="174"/>
  <c r="M4193" i="174"/>
  <c r="M588" i="174"/>
  <c r="M3709" i="174"/>
  <c r="M2451" i="174"/>
  <c r="M1309" i="174"/>
  <c r="M2925" i="174"/>
  <c r="M1133" i="174"/>
  <c r="M548" i="174"/>
  <c r="M1290" i="174"/>
  <c r="M4089" i="174"/>
  <c r="M2337" i="174"/>
  <c r="M3119" i="174"/>
  <c r="M472" i="174"/>
  <c r="M217" i="174"/>
  <c r="M420" i="174"/>
  <c r="M3086" i="174"/>
  <c r="M1102" i="174"/>
  <c r="M2195" i="174"/>
  <c r="M3747" i="174"/>
  <c r="M3273" i="174"/>
  <c r="M2771" i="174"/>
  <c r="M343" i="174"/>
  <c r="M3139" i="174"/>
  <c r="M1893" i="174"/>
  <c r="M1100" i="174"/>
  <c r="M3091" i="174"/>
  <c r="M4142" i="174"/>
  <c r="M4027" i="174"/>
  <c r="M1737" i="174"/>
  <c r="M2817" i="174"/>
  <c r="M517" i="174"/>
  <c r="M3885" i="174"/>
  <c r="M3186" i="174"/>
  <c r="M1313" i="174"/>
  <c r="M672" i="174"/>
  <c r="M2673" i="174"/>
  <c r="M176" i="174"/>
  <c r="M431" i="174"/>
  <c r="M2330" i="174"/>
  <c r="M1392" i="174"/>
  <c r="M1590" i="174"/>
  <c r="M1537" i="174"/>
  <c r="M3599" i="174"/>
  <c r="M448" i="174"/>
  <c r="M881" i="174"/>
  <c r="M4312" i="174"/>
  <c r="M3573" i="174"/>
  <c r="M2331" i="174"/>
  <c r="M1467" i="174"/>
  <c r="M201" i="174"/>
  <c r="M3559" i="174"/>
  <c r="M3427" i="174"/>
  <c r="M129" i="174"/>
  <c r="M413" i="174"/>
  <c r="M649" i="174"/>
  <c r="M94" i="174"/>
  <c r="M584" i="174"/>
  <c r="M767" i="174"/>
  <c r="M296" i="174"/>
  <c r="M838" i="174"/>
  <c r="M2350" i="174"/>
  <c r="M3140" i="174"/>
  <c r="M4067" i="174"/>
  <c r="M3511" i="174"/>
  <c r="M2980" i="174"/>
  <c r="M3301" i="174"/>
  <c r="M1583" i="174"/>
  <c r="M3146" i="174"/>
  <c r="M1383" i="174"/>
  <c r="M960" i="174"/>
  <c r="M3022" i="174"/>
  <c r="M1946" i="174"/>
  <c r="M4124" i="174"/>
  <c r="M3901" i="174"/>
  <c r="M3754" i="174"/>
  <c r="M1457" i="174"/>
  <c r="M3005" i="174"/>
  <c r="M4102" i="174"/>
  <c r="M4302" i="174"/>
  <c r="M1293" i="174"/>
  <c r="M1697" i="174"/>
  <c r="M2693" i="174"/>
  <c r="M3443" i="174"/>
  <c r="M3371" i="174"/>
  <c r="M3237" i="174"/>
  <c r="M541" i="174"/>
  <c r="M835" i="174"/>
  <c r="M2683" i="174"/>
  <c r="M2628" i="174"/>
  <c r="M3898" i="174"/>
  <c r="M3501" i="174"/>
  <c r="M2149" i="174"/>
  <c r="M842" i="174"/>
  <c r="M385" i="174"/>
  <c r="M808" i="174"/>
  <c r="M1112" i="174"/>
  <c r="M2160" i="174"/>
  <c r="M787" i="174"/>
  <c r="M2837" i="174"/>
  <c r="M2461" i="174"/>
  <c r="M1703" i="174"/>
  <c r="M2779" i="174"/>
  <c r="M530" i="174"/>
  <c r="M2265" i="174"/>
  <c r="M2862" i="174"/>
  <c r="M171" i="174"/>
  <c r="M2135" i="174"/>
  <c r="M1725" i="174"/>
  <c r="M2336" i="174"/>
  <c r="M671" i="174"/>
  <c r="M1037" i="174"/>
  <c r="M3512" i="174"/>
  <c r="M735" i="174"/>
  <c r="M1676" i="174"/>
  <c r="M2472" i="174"/>
  <c r="M1570" i="174"/>
  <c r="M2826" i="174"/>
  <c r="M1085" i="174"/>
  <c r="M1592" i="174"/>
  <c r="M917" i="174"/>
  <c r="M3649" i="174"/>
  <c r="M3788" i="174"/>
  <c r="M793" i="174"/>
  <c r="M43" i="174"/>
  <c r="M1114" i="174"/>
  <c r="M2370" i="174"/>
  <c r="M2171" i="174"/>
  <c r="M4106" i="174"/>
  <c r="M184" i="174"/>
  <c r="M95" i="174"/>
  <c r="M1434" i="174"/>
  <c r="M1887" i="174"/>
  <c r="M25" i="174"/>
  <c r="M2114" i="174"/>
  <c r="M2368" i="174"/>
  <c r="M3838" i="174"/>
  <c r="M4112" i="174"/>
  <c r="M3406" i="174"/>
  <c r="M3130" i="174"/>
  <c r="M225" i="174"/>
  <c r="M547" i="174"/>
  <c r="M2592" i="174"/>
  <c r="M2428" i="174"/>
  <c r="M3923" i="174"/>
  <c r="M1934" i="174"/>
  <c r="M925" i="174"/>
  <c r="M2168" i="174"/>
  <c r="M3581" i="174"/>
  <c r="M1049" i="174"/>
  <c r="M3693" i="174"/>
  <c r="M2993" i="174"/>
  <c r="M2549" i="174"/>
  <c r="M2801" i="174"/>
  <c r="M1039" i="174"/>
  <c r="M1519" i="174"/>
  <c r="M3473" i="174"/>
  <c r="M973" i="174"/>
  <c r="M528" i="174"/>
  <c r="M1419" i="174"/>
  <c r="M166" i="174"/>
  <c r="M1068" i="174"/>
  <c r="M3862" i="174"/>
  <c r="M2360" i="174"/>
  <c r="M3221" i="174"/>
  <c r="M3972" i="174"/>
  <c r="M692" i="174"/>
  <c r="M3933" i="174"/>
  <c r="M37" i="174"/>
  <c r="M4305" i="174"/>
  <c r="M172" i="174"/>
  <c r="M1455" i="174"/>
  <c r="M2735" i="174"/>
  <c r="M936" i="174"/>
  <c r="M1162" i="174"/>
  <c r="M1999" i="174"/>
  <c r="M373" i="174"/>
  <c r="M2999" i="174"/>
  <c r="M372" i="174"/>
  <c r="M4006" i="174"/>
  <c r="M1602" i="174"/>
  <c r="M615" i="174"/>
  <c r="M2681" i="174"/>
  <c r="M3068" i="174"/>
  <c r="M40" i="174"/>
  <c r="M3401" i="174"/>
  <c r="M2151" i="174"/>
  <c r="M2445" i="174"/>
  <c r="M2216" i="174"/>
  <c r="M4314" i="174"/>
  <c r="M2188" i="174"/>
  <c r="M2637" i="174"/>
  <c r="M3667" i="174"/>
  <c r="M412" i="174"/>
  <c r="M1640" i="174"/>
  <c r="M1389" i="174"/>
  <c r="M159" i="174"/>
  <c r="M1903" i="174"/>
  <c r="M3164" i="174"/>
  <c r="M1314" i="174"/>
  <c r="M2622" i="174"/>
  <c r="M2313" i="174"/>
  <c r="M4091" i="174"/>
  <c r="M1606" i="174"/>
  <c r="M3520" i="174"/>
  <c r="M2953" i="174"/>
  <c r="M3992" i="174"/>
  <c r="M997" i="174"/>
  <c r="M609" i="174"/>
  <c r="M4209" i="174"/>
  <c r="M2705" i="174"/>
  <c r="M3071" i="174"/>
  <c r="M1194" i="174"/>
  <c r="M425" i="174"/>
  <c r="M3029" i="174"/>
  <c r="M855" i="174"/>
  <c r="M1054" i="174"/>
  <c r="M199" i="174"/>
  <c r="M4168" i="174"/>
  <c r="M2754" i="174"/>
  <c r="M800" i="174"/>
  <c r="M3589" i="174"/>
  <c r="M3089" i="174"/>
  <c r="M1343" i="174"/>
  <c r="M3357" i="174"/>
  <c r="M529" i="174"/>
  <c r="M3721" i="174"/>
  <c r="M1671" i="174"/>
  <c r="M1559" i="174"/>
  <c r="M2624" i="174"/>
  <c r="M907" i="174"/>
  <c r="M712" i="174"/>
  <c r="M3310" i="174"/>
  <c r="M722" i="174"/>
  <c r="M106" i="174"/>
  <c r="M474" i="174"/>
  <c r="M446" i="174"/>
  <c r="M1645" i="174"/>
  <c r="M1179" i="174"/>
  <c r="M2369" i="174"/>
  <c r="M1146" i="174"/>
  <c r="M3325" i="174"/>
  <c r="M640" i="174"/>
  <c r="M3489" i="174"/>
  <c r="M3546" i="174"/>
  <c r="M363" i="174"/>
  <c r="M36" i="174"/>
  <c r="M3058" i="174"/>
  <c r="M2108" i="174"/>
  <c r="M2340" i="174"/>
  <c r="M2207" i="174"/>
  <c r="M3387" i="174"/>
  <c r="M1576" i="174"/>
  <c r="M3125" i="174"/>
  <c r="M323" i="174"/>
  <c r="M1759" i="174"/>
  <c r="M1237" i="174"/>
  <c r="M1917" i="174"/>
  <c r="M3912" i="174"/>
  <c r="M112" i="174"/>
  <c r="M1802" i="174"/>
  <c r="M3227" i="174"/>
  <c r="M4048" i="174"/>
  <c r="M4130" i="174"/>
  <c r="M2079" i="174"/>
  <c r="M2948" i="174"/>
  <c r="M2995" i="174"/>
  <c r="M1200" i="174"/>
  <c r="M2987" i="174"/>
  <c r="M1654" i="174"/>
  <c r="M3341" i="174"/>
  <c r="M2003" i="174"/>
  <c r="M3021" i="174"/>
  <c r="M4071" i="174"/>
  <c r="M2897" i="174"/>
  <c r="M750" i="174"/>
  <c r="M1943" i="174"/>
  <c r="M392" i="174"/>
  <c r="M3570" i="174"/>
  <c r="M3444" i="174"/>
  <c r="M2357" i="174"/>
  <c r="M335" i="174"/>
  <c r="M2481" i="174"/>
  <c r="M3372" i="174"/>
  <c r="M154" i="174"/>
  <c r="M497" i="174"/>
  <c r="M1669" i="174"/>
  <c r="M2466" i="174"/>
  <c r="M2237" i="174"/>
  <c r="M2885" i="174"/>
  <c r="M3170" i="174"/>
  <c r="M858" i="174"/>
  <c r="M3454" i="174"/>
  <c r="M1618" i="174"/>
  <c r="M2730" i="174"/>
  <c r="M3280" i="174"/>
  <c r="M148" i="174"/>
  <c r="M3592" i="174"/>
  <c r="M1018" i="174"/>
  <c r="M3680" i="174"/>
  <c r="M2394" i="174"/>
  <c r="M1340" i="174"/>
  <c r="M1493" i="174"/>
  <c r="M1591" i="174"/>
  <c r="M1975" i="174"/>
  <c r="M3292" i="174"/>
  <c r="M3106" i="174"/>
  <c r="M1058" i="174"/>
  <c r="M291" i="174"/>
  <c r="M4092" i="174"/>
  <c r="M1348" i="174"/>
  <c r="M1071" i="174"/>
  <c r="M1081" i="174"/>
  <c r="M3453" i="174"/>
  <c r="M119" i="174"/>
  <c r="M826" i="174"/>
  <c r="M3195" i="174"/>
  <c r="M3070" i="174"/>
  <c r="M4233" i="174"/>
  <c r="M230" i="174"/>
  <c r="M475" i="174"/>
  <c r="M2967" i="174"/>
  <c r="M1396" i="174"/>
  <c r="M3834" i="174"/>
  <c r="M2644" i="174"/>
  <c r="M2516" i="174"/>
  <c r="M2729" i="174"/>
  <c r="M3394" i="174"/>
  <c r="M423" i="174"/>
  <c r="M485" i="174"/>
  <c r="M1292" i="174"/>
  <c r="M3332" i="174"/>
  <c r="M3440" i="174"/>
  <c r="M3197" i="174"/>
  <c r="M2726" i="174"/>
  <c r="M3730" i="174"/>
  <c r="M2339" i="174"/>
  <c r="M380" i="174"/>
  <c r="M2672" i="174"/>
  <c r="M3879" i="174"/>
  <c r="M3243" i="174"/>
  <c r="M1297" i="174"/>
  <c r="M1864" i="174"/>
  <c r="M2180" i="174"/>
  <c r="M340" i="174"/>
  <c r="M1232" i="174"/>
  <c r="M1652" i="174"/>
  <c r="M410" i="174"/>
  <c r="M1255" i="174"/>
  <c r="M3644" i="174"/>
  <c r="M561" i="174"/>
  <c r="M500" i="174"/>
  <c r="M3483" i="174"/>
  <c r="M2510" i="174"/>
  <c r="M1649" i="174"/>
  <c r="M1842" i="174"/>
  <c r="M3887" i="174"/>
  <c r="M1239" i="174"/>
  <c r="M4307" i="174"/>
  <c r="M1231" i="174"/>
  <c r="M299" i="174"/>
  <c r="M2179" i="174"/>
  <c r="M535" i="174"/>
  <c r="M2107" i="174"/>
  <c r="M2530" i="174"/>
  <c r="M1021" i="174"/>
  <c r="M834" i="174"/>
  <c r="M1003" i="174"/>
  <c r="M2022" i="174"/>
  <c r="M2137" i="174"/>
  <c r="M2557" i="174"/>
  <c r="M1366" i="174"/>
  <c r="M747" i="174"/>
  <c r="M3162" i="174"/>
  <c r="M1500" i="174"/>
  <c r="M3402" i="174"/>
  <c r="M1341" i="174"/>
  <c r="M2554" i="174"/>
  <c r="M515" i="174"/>
  <c r="M2013" i="174"/>
  <c r="M2066" i="174"/>
  <c r="M587" i="174"/>
  <c r="M2052" i="174"/>
  <c r="M579" i="174"/>
  <c r="M2819" i="174"/>
  <c r="M2420" i="174"/>
  <c r="M266" i="174"/>
  <c r="M2353" i="174"/>
  <c r="M748" i="174"/>
  <c r="M274" i="174"/>
  <c r="M4127" i="174"/>
  <c r="M3517" i="174"/>
  <c r="M1147" i="174"/>
  <c r="M769" i="174"/>
  <c r="M3638" i="174"/>
  <c r="M1183" i="174"/>
  <c r="M667" i="174"/>
  <c r="M2296" i="174"/>
  <c r="M122" i="174"/>
  <c r="M3259" i="174"/>
  <c r="M2146" i="174"/>
  <c r="M435" i="174"/>
  <c r="M1196" i="174"/>
  <c r="M1647" i="174"/>
  <c r="M1273" i="174"/>
  <c r="M2895" i="174"/>
  <c r="M2205" i="174"/>
  <c r="M1750" i="174"/>
  <c r="M894" i="174"/>
  <c r="M3816" i="174"/>
  <c r="M937" i="174"/>
  <c r="M3141" i="174"/>
  <c r="M1004" i="174"/>
  <c r="M2955" i="174"/>
  <c r="M293" i="174"/>
  <c r="M2306" i="174"/>
  <c r="M1347" i="174"/>
  <c r="M3657" i="174"/>
  <c r="M1306" i="174"/>
  <c r="M1526" i="174"/>
  <c r="M424" i="174"/>
  <c r="M1937" i="174"/>
  <c r="M3663" i="174"/>
  <c r="M2033" i="174"/>
  <c r="M3110" i="174"/>
  <c r="M1136" i="174"/>
  <c r="M2415" i="174"/>
  <c r="M602" i="174"/>
  <c r="M1992" i="174"/>
  <c r="M3854" i="174"/>
  <c r="M3188" i="174"/>
  <c r="M4284" i="174"/>
  <c r="M2870" i="174"/>
  <c r="M1692" i="174"/>
  <c r="M4227" i="174"/>
  <c r="M811" i="174"/>
  <c r="M1270" i="174"/>
  <c r="M1468" i="174"/>
  <c r="M3860" i="174"/>
  <c r="M2010" i="174"/>
  <c r="M831" i="174"/>
  <c r="M686" i="174"/>
  <c r="M1501" i="174"/>
  <c r="M2284" i="174"/>
  <c r="M2113" i="174"/>
  <c r="M2546" i="174"/>
  <c r="M3409" i="174"/>
  <c r="M2410" i="174"/>
  <c r="M2288" i="174"/>
  <c r="M2949" i="174"/>
  <c r="M245" i="174"/>
  <c r="M996" i="174"/>
  <c r="M3648" i="174"/>
  <c r="M3869" i="174"/>
  <c r="M2911" i="174"/>
  <c r="M4090" i="174"/>
  <c r="M3462" i="174"/>
  <c r="M507" i="174"/>
  <c r="M916" i="174"/>
  <c r="M203" i="174"/>
  <c r="M2962" i="174"/>
  <c r="M3577" i="174"/>
  <c r="M4347" i="174"/>
  <c r="M3699" i="174"/>
  <c r="M4093" i="174"/>
  <c r="M4330" i="174"/>
  <c r="M977" i="174"/>
  <c r="M221" i="174"/>
  <c r="M2130" i="174"/>
  <c r="M2994" i="174"/>
  <c r="M718" i="174"/>
  <c r="M2030" i="174"/>
  <c r="M2211" i="174"/>
  <c r="M3861" i="174"/>
  <c r="M2290" i="174"/>
  <c r="M2537" i="174"/>
  <c r="M26" i="174"/>
  <c r="M3822" i="174"/>
  <c r="M2553" i="174"/>
  <c r="M505" i="174"/>
  <c r="M86" i="174"/>
  <c r="M1214" i="174"/>
  <c r="M2860" i="174"/>
  <c r="M1154" i="174"/>
  <c r="M3229" i="174"/>
  <c r="M3777" i="174"/>
  <c r="M691" i="174"/>
  <c r="M3158" i="174"/>
  <c r="M4331" i="174"/>
  <c r="M2776" i="174"/>
  <c r="M902" i="174"/>
  <c r="M145" i="174"/>
  <c r="M1285" i="174"/>
  <c r="M1224" i="174"/>
  <c r="M1269" i="174"/>
  <c r="M591" i="174"/>
  <c r="M1552" i="174"/>
  <c r="M4250" i="174"/>
  <c r="M3422" i="174"/>
  <c r="M2511" i="174"/>
  <c r="M16" i="174"/>
  <c r="M2940" i="174"/>
  <c r="M1513" i="174"/>
  <c r="M3902" i="174"/>
  <c r="M3349" i="174"/>
  <c r="M2102" i="174"/>
  <c r="M4035" i="174"/>
  <c r="M2822" i="174"/>
  <c r="M868" i="174"/>
  <c r="M182" i="174"/>
  <c r="M1432" i="174"/>
  <c r="M975" i="174"/>
  <c r="M3121" i="174"/>
  <c r="M1428" i="174"/>
  <c r="M64" i="174"/>
  <c r="M3363" i="174"/>
  <c r="M3723" i="174"/>
  <c r="M430" i="174"/>
  <c r="M4068" i="174"/>
  <c r="M1567" i="174"/>
  <c r="M1581" i="174"/>
  <c r="M2485" i="174"/>
  <c r="M3608" i="174"/>
  <c r="M1701" i="174"/>
  <c r="M600" i="174"/>
  <c r="M2947" i="174"/>
  <c r="M1329" i="174"/>
  <c r="M744" i="174"/>
  <c r="M2697" i="174"/>
  <c r="M3925" i="174"/>
  <c r="M2246" i="174"/>
  <c r="M1739" i="174"/>
  <c r="M2716" i="174"/>
  <c r="M1469" i="174"/>
  <c r="M2843" i="174"/>
  <c r="M473" i="174"/>
  <c r="M1833" i="174"/>
  <c r="M1137" i="174"/>
  <c r="M559" i="174"/>
  <c r="M1719" i="174"/>
  <c r="M1226" i="174"/>
  <c r="M3574" i="174"/>
  <c r="M638" i="174"/>
  <c r="M1278" i="174"/>
  <c r="M3225" i="174"/>
  <c r="M4199" i="174"/>
  <c r="M1754" i="174"/>
  <c r="M2986" i="174"/>
  <c r="M4276" i="174"/>
  <c r="M4325" i="174"/>
  <c r="M2578" i="174"/>
  <c r="M240" i="174"/>
  <c r="M1651" i="174"/>
  <c r="M3057" i="174"/>
  <c r="M4141" i="174"/>
  <c r="M943" i="174"/>
  <c r="M1695" i="174"/>
  <c r="M3352" i="174"/>
  <c r="M3618" i="174"/>
  <c r="M4019" i="174"/>
  <c r="M453" i="174"/>
  <c r="M518" i="174"/>
  <c r="M3842" i="174"/>
  <c r="M1883" i="174"/>
  <c r="M2869" i="174"/>
  <c r="M41" i="174"/>
  <c r="M2775" i="174"/>
  <c r="M1099" i="174"/>
  <c r="M2223" i="174"/>
  <c r="M3033" i="174"/>
  <c r="M1045" i="174"/>
  <c r="M2036" i="174"/>
  <c r="M2334" i="174"/>
  <c r="M1774" i="174"/>
  <c r="M1644" i="174"/>
  <c r="M3823" i="174"/>
  <c r="M1266" i="174"/>
  <c r="M2663" i="174"/>
  <c r="M2942" i="174"/>
  <c r="M1549" i="174"/>
  <c r="M24" i="174"/>
  <c r="M1657" i="174"/>
  <c r="M3133" i="174"/>
  <c r="M198" i="174"/>
  <c r="M2976" i="174"/>
  <c r="M1110" i="174"/>
  <c r="M798" i="174"/>
  <c r="M1074" i="174"/>
  <c r="M272" i="174"/>
  <c r="M3194" i="174"/>
  <c r="M2751" i="174"/>
  <c r="M2930" i="174"/>
  <c r="M3506" i="174"/>
  <c r="M3277" i="174"/>
  <c r="M1859" i="174"/>
  <c r="M3365" i="174"/>
  <c r="M4065" i="174"/>
  <c r="M3647" i="174"/>
  <c r="M1020" i="174"/>
  <c r="M815" i="174"/>
  <c r="M2243" i="174"/>
  <c r="M765" i="174"/>
  <c r="M1365" i="174"/>
  <c r="M1810" i="174"/>
  <c r="M633" i="174"/>
  <c r="M2448" i="174"/>
  <c r="M1241" i="174"/>
  <c r="M4043" i="174"/>
  <c r="M4221" i="174"/>
  <c r="M3689" i="174"/>
  <c r="M687" i="174"/>
  <c r="M661" i="174"/>
  <c r="M3393" i="174"/>
  <c r="M3541" i="174"/>
  <c r="M3261" i="174"/>
  <c r="M2965" i="174"/>
  <c r="M1372" i="174"/>
  <c r="M3900" i="174"/>
  <c r="M1823" i="174"/>
  <c r="M2718" i="174"/>
  <c r="M942" i="174"/>
  <c r="M1808" i="174"/>
  <c r="M1553" i="174"/>
  <c r="M1376" i="174"/>
  <c r="M2810" i="174"/>
  <c r="M2671" i="174"/>
  <c r="M2178" i="174"/>
  <c r="M2661" i="174"/>
  <c r="M3101" i="174"/>
  <c r="M2170" i="174"/>
  <c r="M4128" i="174"/>
  <c r="M2112" i="174"/>
  <c r="M399" i="174"/>
  <c r="M206" i="174"/>
  <c r="M1849" i="174"/>
  <c r="M3392" i="174"/>
  <c r="M1124" i="174"/>
  <c r="M1557" i="174"/>
  <c r="M205" i="174"/>
  <c r="M1187" i="174"/>
  <c r="M3814" i="174"/>
  <c r="M150" i="174"/>
  <c r="M252" i="174"/>
  <c r="M1479" i="174"/>
  <c r="M2453" i="174"/>
  <c r="M3787" i="174"/>
  <c r="M394" i="174"/>
  <c r="M1165" i="174"/>
  <c r="M260" i="174"/>
  <c r="M3398" i="174"/>
  <c r="M1889" i="174"/>
  <c r="M78" i="174"/>
  <c r="M1234" i="174"/>
  <c r="M1012" i="17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DatiEsterni_1" description="Modello di dati" type="5" refreshedVersion="8" minRefreshableVersion="5" saveData="1">
    <dbPr connection="Data Model Connection" command="Anker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Query - Anker" description="Connessione alla query 'Anker' nella cartella di lavoro." type="100" refreshedVersion="8" minRefreshableVersion="5">
    <extLst>
      <ext xmlns:x15="http://schemas.microsoft.com/office/spreadsheetml/2010/11/main" uri="{DE250136-89BD-433C-8126-D09CA5730AF9}">
        <x15:connection id="0c03fac0-b76d-4c5a-a059-b4c90ac02f91">
          <x15:oledbPr connection="Provider=Microsoft.Mashup.OleDb.1;Data Source=$Workbook$;Location=Anker;Extended Properties=&quot;&quot;">
            <x15:dbTables>
              <x15:dbTable name="Anker"/>
            </x15:dbTables>
          </x15:oledbPr>
        </x15:connection>
      </ext>
    </extLst>
  </connection>
  <connection id="3" xr16:uid="{00000000-0015-0000-FFFF-FFFF02000000}" keepAlive="1" name="Query - inventarioGeko" description="Connessione alla query 'inventarioGeko' nella cartella di lavoro." type="5" refreshedVersion="8" background="1" saveData="1">
    <dbPr connection="Provider=Microsoft.Mashup.OleDb.1;Data Source=$Workbook$;Location=inventarioGeko;Extended Properties=&quot;&quot;" command="SELECT * FROM [inventarioGeko]"/>
  </connection>
  <connection id="4" xr16:uid="{2DE0AB59-2D09-4517-AC86-A9461E12B700}" keepAlive="1" name="Query - storicoPrezzi" description="Connessione alla query 'storicoPrezzi' nella cartella di lavoro." type="5" refreshedVersion="0" background="1" saveData="1">
    <dbPr connection="Provider=Microsoft.Mashup.OleDb.1;Data Source=$Workbook$;Location=storicoPrezzi;Extended Properties=&quot;&quot;" command="SELECT * FROM [storicoPrezzi]"/>
  </connection>
  <connection id="5" xr16:uid="{914D0FF5-28E9-45B1-9EEF-584662F4DEBB}" keepAlive="1" name="Query - ultimoPrezzoItalia" description="Connessione alla query 'ultimoPrezzoItalia' nella cartella di lavoro." type="5" refreshedVersion="8" background="1" saveData="1">
    <dbPr connection="Provider=Microsoft.Mashup.OleDb.1;Data Source=$Workbook$;Location=ultimoPrezzoItalia;Extended Properties=&quot;&quot;" command="SELECT * FROM [ultimoPrezzoItalia]"/>
  </connection>
  <connection id="6" xr16:uid="{385734DE-3EB8-46E2-B0AE-115B28A55D6C}" keepAlive="1" name="Query - vinolux" description="Connessione alla query 'vinolux' nella cartella di lavoro." type="5" refreshedVersion="8" background="1" saveData="1">
    <dbPr connection="Provider=Microsoft.Mashup.OleDb.1;Data Source=$Workbook$;Location=vinolux;Extended Properties=&quot;&quot;" command="SELECT * FROM [vinolux]"/>
  </connection>
  <connection id="7" xr16:uid="{00000000-0015-0000-FFFF-FFFF03000000}" keepAlive="1" name="ThisWorkbookDataModel" description="Modello di dat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<sst xmlns="http://schemas.openxmlformats.org/spreadsheetml/2006/main" count="77343" uniqueCount="31801">
  <si>
    <t>Fornitura Anker in corso. E' possibile creare nuovi ordini nel pannello sottostante.</t>
  </si>
  <si>
    <t>Anker Amsterdam Spirits B.V.</t>
  </si>
  <si>
    <t xml:space="preserve">When placing an order, please use our product number or the list below.  </t>
  </si>
  <si>
    <t>Streetname: Slego 2</t>
  </si>
  <si>
    <t xml:space="preserve">Prices are FCA Amsterdam and based on pre-payment. </t>
  </si>
  <si>
    <t>1046 BM Amsterdam</t>
  </si>
  <si>
    <t xml:space="preserve">Goods are EU stock, coded &amp; come on EAD. </t>
  </si>
  <si>
    <t>Telephone: +31 (0)20 684 0329</t>
  </si>
  <si>
    <t>Subject to availability and final confirmation.</t>
  </si>
  <si>
    <t>Email: export@ankeramsterdamspirits.nl</t>
  </si>
  <si>
    <t>Request your online account here!</t>
  </si>
  <si>
    <t>URL: https://www.ankeramsterdamspirits.nl/en</t>
  </si>
  <si>
    <t>SKU</t>
  </si>
  <si>
    <t>Description</t>
  </si>
  <si>
    <t>Case size</t>
  </si>
  <si>
    <t>size</t>
  </si>
  <si>
    <t>Content</t>
  </si>
  <si>
    <t>alc %</t>
  </si>
  <si>
    <t>Currency</t>
  </si>
  <si>
    <t>Price case</t>
  </si>
  <si>
    <t>Price bottle</t>
  </si>
  <si>
    <t>Category</t>
  </si>
  <si>
    <t>Comment/remark</t>
  </si>
  <si>
    <t>Order online</t>
  </si>
  <si>
    <t>COO</t>
  </si>
  <si>
    <t>barcode bottle</t>
  </si>
  <si>
    <t>barcode Outercase</t>
  </si>
  <si>
    <t>Special online</t>
  </si>
  <si>
    <t>New</t>
  </si>
  <si>
    <t>L-04-087-00</t>
  </si>
  <si>
    <t>1724 Tonic</t>
  </si>
  <si>
    <t>liter</t>
  </si>
  <si>
    <t>€</t>
  </si>
  <si>
    <t xml:space="preserve">Tonics / Soda / Energydrinks                      </t>
  </si>
  <si>
    <t>Currently not Available</t>
  </si>
  <si>
    <t>SPAIN</t>
  </si>
  <si>
    <t>8437009805886</t>
  </si>
  <si>
    <t>18437009805883</t>
  </si>
  <si>
    <t>N</t>
  </si>
  <si>
    <t>L-05-289-00</t>
  </si>
  <si>
    <t>1800 Anejo</t>
  </si>
  <si>
    <t xml:space="preserve">Tequila                                           </t>
  </si>
  <si>
    <t/>
  </si>
  <si>
    <t>MEXICO</t>
  </si>
  <si>
    <t>5029977351026</t>
  </si>
  <si>
    <t>29977821024</t>
  </si>
  <si>
    <t xml:space="preserve">liter   </t>
  </si>
  <si>
    <t>L-56-848-00</t>
  </si>
  <si>
    <t>1800 Cristalino Anejo + GB</t>
  </si>
  <si>
    <t>7501035013483</t>
  </si>
  <si>
    <t>17501035013480</t>
  </si>
  <si>
    <t>L-05-291-00</t>
  </si>
  <si>
    <t>1800 Reposado</t>
  </si>
  <si>
    <t>7501035013124</t>
  </si>
  <si>
    <t>17501035013221</t>
  </si>
  <si>
    <t>L-05-292-00</t>
  </si>
  <si>
    <t>1800 Tequila Silver</t>
  </si>
  <si>
    <t>7501035013117</t>
  </si>
  <si>
    <t>17501035013114</t>
  </si>
  <si>
    <t>L-60-688-00</t>
  </si>
  <si>
    <t>1866 Brandy de Jerez Gran Solera Gran Reserva + GB</t>
  </si>
  <si>
    <t xml:space="preserve">Brandy                                            </t>
  </si>
  <si>
    <t>8410337018166</t>
  </si>
  <si>
    <t>28410337018160</t>
  </si>
  <si>
    <t>L-25-416-00</t>
  </si>
  <si>
    <t>3 Kilos Coconut</t>
  </si>
  <si>
    <t xml:space="preserve">Flavored Vodka                                    </t>
  </si>
  <si>
    <t>Special</t>
  </si>
  <si>
    <t>THE NETHERLANDS</t>
  </si>
  <si>
    <t>040232631375</t>
  </si>
  <si>
    <t>10040232631372</t>
  </si>
  <si>
    <t>L-08-628-00</t>
  </si>
  <si>
    <t>3 Kilos Gold</t>
  </si>
  <si>
    <t xml:space="preserve">Vodka                                             </t>
  </si>
  <si>
    <t>040232301490</t>
  </si>
  <si>
    <t>10040232301497</t>
  </si>
  <si>
    <t>L-25-596-00</t>
  </si>
  <si>
    <t>38 Tequila Blanco</t>
  </si>
  <si>
    <t>8414476141037</t>
  </si>
  <si>
    <t>L-25-597-00</t>
  </si>
  <si>
    <t>38 Tequila Reposado</t>
  </si>
  <si>
    <t>8414476141044</t>
  </si>
  <si>
    <t>L-08-803-00</t>
  </si>
  <si>
    <t>42 Below Pure Vodka</t>
  </si>
  <si>
    <t>NEW ZEALAND</t>
  </si>
  <si>
    <t>9421012620207</t>
  </si>
  <si>
    <t>7640175750091</t>
  </si>
  <si>
    <t>5 O'Clock Jungle Whiskey</t>
  </si>
  <si>
    <t xml:space="preserve">Whisky Liqueur                                    </t>
  </si>
  <si>
    <t>L-53-569-00</t>
  </si>
  <si>
    <t>8414037933156</t>
  </si>
  <si>
    <t>18414037933153</t>
  </si>
  <si>
    <t>L-54-260-00</t>
  </si>
  <si>
    <t>5 O'Clock Jungle Whiskey NRF</t>
  </si>
  <si>
    <t>L-24-620-00</t>
  </si>
  <si>
    <t>5 O'Clock Peanut Butter Whiskey</t>
  </si>
  <si>
    <t>8414037932616</t>
  </si>
  <si>
    <t>18414037932613</t>
  </si>
  <si>
    <t>L-25-246-00</t>
  </si>
  <si>
    <t>5 O'Clock Peanut Butter Whiskey Liqueur</t>
  </si>
  <si>
    <t>8414037932630</t>
  </si>
  <si>
    <t>18414037932637</t>
  </si>
  <si>
    <t>L-50-135-00</t>
  </si>
  <si>
    <t>A.H. Riise Non Plus Ultra Ambre d'Or Excellence + GB</t>
  </si>
  <si>
    <t xml:space="preserve">Dark &amp; Gold Rum                                   </t>
  </si>
  <si>
    <t>DENMARK</t>
  </si>
  <si>
    <t>5712421500001</t>
  </si>
  <si>
    <t>5712421680000</t>
  </si>
  <si>
    <t>L-50-131-00</t>
  </si>
  <si>
    <t>A.H. Riise Non Plus Ultra Black Edition + GB</t>
  </si>
  <si>
    <t>5712421014201</t>
  </si>
  <si>
    <t>5712421320005</t>
  </si>
  <si>
    <t>L-50-132-00</t>
  </si>
  <si>
    <t>A.H. Riise Non Plus Ultra Very Rare + GB</t>
  </si>
  <si>
    <t>5712421012306</t>
  </si>
  <si>
    <t>5712421290001</t>
  </si>
  <si>
    <t>L-50-128-00</t>
  </si>
  <si>
    <t>A.H. Riise XO 175Th Anniversary + GB</t>
  </si>
  <si>
    <t>5712421011019</t>
  </si>
  <si>
    <t>5712421310006</t>
  </si>
  <si>
    <t>L-50-321-00</t>
  </si>
  <si>
    <t>A.H. Riise XO Ambre d'Or Reserve + GB</t>
  </si>
  <si>
    <t>5712421470007</t>
  </si>
  <si>
    <t>5712421520009</t>
  </si>
  <si>
    <t>L-52-676-00</t>
  </si>
  <si>
    <t>A.H. Riise XO Reserve Superior Cask + GB</t>
  </si>
  <si>
    <t>5712421010111</t>
  </si>
  <si>
    <t>5712421210009</t>
  </si>
  <si>
    <t>L-05-133-00</t>
  </si>
  <si>
    <t>Aalborg Dild Akvavit</t>
  </si>
  <si>
    <t xml:space="preserve">Akvavit                                           </t>
  </si>
  <si>
    <t>5700359304846</t>
  </si>
  <si>
    <t>L-05-135-00</t>
  </si>
  <si>
    <t>Aalborg Jubileum</t>
  </si>
  <si>
    <t>5700359304907</t>
  </si>
  <si>
    <t>010570035930491410L22472</t>
  </si>
  <si>
    <t>L-05-136-00</t>
  </si>
  <si>
    <t>5700359304921</t>
  </si>
  <si>
    <t>5700359304938</t>
  </si>
  <si>
    <t>L-05-138-00</t>
  </si>
  <si>
    <t>Aalborg Taffel Akvavit</t>
  </si>
  <si>
    <t>7048352057504</t>
  </si>
  <si>
    <t>07048359011479</t>
  </si>
  <si>
    <t>L-52-299-00</t>
  </si>
  <si>
    <t>Aberfeldy 12 Years + GB</t>
  </si>
  <si>
    <t xml:space="preserve">Single Malt Whisky                                </t>
  </si>
  <si>
    <t>UNITED KINGDOM</t>
  </si>
  <si>
    <t>7640171037219</t>
  </si>
  <si>
    <t>07640171037202</t>
  </si>
  <si>
    <t>L-07-109-00</t>
  </si>
  <si>
    <t>5000277000982</t>
  </si>
  <si>
    <t>5000277005161</t>
  </si>
  <si>
    <t>L-07-110-00</t>
  </si>
  <si>
    <t>5000277001637</t>
  </si>
  <si>
    <t>5000277001644</t>
  </si>
  <si>
    <t>L-59-432-00</t>
  </si>
  <si>
    <t>Aberfeldy 12 Years The Golden Dram + Tin GB</t>
  </si>
  <si>
    <t>7640171030524</t>
  </si>
  <si>
    <t>7640171030517</t>
  </si>
  <si>
    <t>L-07-111-00</t>
  </si>
  <si>
    <t>Aberfeldy 16 Years + GB</t>
  </si>
  <si>
    <t>5000277000579</t>
  </si>
  <si>
    <t>5000277000586</t>
  </si>
  <si>
    <t>L-07-117-00</t>
  </si>
  <si>
    <t>Aberfeldy 21 Years + GB</t>
  </si>
  <si>
    <t>5000277003563</t>
  </si>
  <si>
    <t>5000277003570</t>
  </si>
  <si>
    <t>L-55-518-00</t>
  </si>
  <si>
    <t>Aberlour 10 Years Forest Reserve</t>
  </si>
  <si>
    <t>5000299620403</t>
  </si>
  <si>
    <t>05000299620410</t>
  </si>
  <si>
    <t>L-24-084-00</t>
  </si>
  <si>
    <t>Aberlour 12 Years Double Cask + GB</t>
  </si>
  <si>
    <t>3047100056251</t>
  </si>
  <si>
    <t>5000299298060</t>
  </si>
  <si>
    <t>L-07-060-00</t>
  </si>
  <si>
    <t>Aberlour 12 Years Non Chill-filtered + GB</t>
  </si>
  <si>
    <t>5000299298282</t>
  </si>
  <si>
    <t>05000299298275</t>
  </si>
  <si>
    <t>L-59-420-00</t>
  </si>
  <si>
    <t>Aberlour 14 Years Double Cask Matured</t>
  </si>
  <si>
    <t>5000299620915</t>
  </si>
  <si>
    <t>05000299620922</t>
  </si>
  <si>
    <t>L-50-282-00</t>
  </si>
  <si>
    <t>Aberlour 14 Years Double Cask Matured + GB</t>
  </si>
  <si>
    <t>05000299620946</t>
  </si>
  <si>
    <t>L-25-440-00</t>
  </si>
  <si>
    <t>Aberlour 16 Years Double Cask + GB</t>
  </si>
  <si>
    <t>5000299298022</t>
  </si>
  <si>
    <t>05000299298084</t>
  </si>
  <si>
    <t>L-07-064-00</t>
  </si>
  <si>
    <t>L-07-067-00</t>
  </si>
  <si>
    <t>Aberlour 18 Years + GB</t>
  </si>
  <si>
    <t>5000299620144</t>
  </si>
  <si>
    <t>5000299620151</t>
  </si>
  <si>
    <t>L-57-952-00</t>
  </si>
  <si>
    <t>Aberlour 18 Years Double Sherry Cask Finish + GB</t>
  </si>
  <si>
    <t>5000299632765</t>
  </si>
  <si>
    <t>05000299632772</t>
  </si>
  <si>
    <t>5010739261523</t>
  </si>
  <si>
    <t>05010739261882</t>
  </si>
  <si>
    <t>L-60-006-00</t>
  </si>
  <si>
    <t>Aberlour A'Bunadh - Batch 77 + GB</t>
  </si>
  <si>
    <t>L-56-780-00</t>
  </si>
  <si>
    <t>Aberlour A'bunadh Alba - Batch No. 005 + GB</t>
  </si>
  <si>
    <t>5000299632789</t>
  </si>
  <si>
    <t>05000299632796</t>
  </si>
  <si>
    <t>L-59-896-00</t>
  </si>
  <si>
    <t>Aberlour A'bunadh Alba - Batch No. 007 + GB</t>
  </si>
  <si>
    <t>L-07-087-00</t>
  </si>
  <si>
    <t>Aberlour Casg Annamh + GB</t>
  </si>
  <si>
    <t>5000299620168</t>
  </si>
  <si>
    <t>5000299620175</t>
  </si>
  <si>
    <t>L-59-605-00</t>
  </si>
  <si>
    <t>Aberlour Triple Cask</t>
  </si>
  <si>
    <t>5000299620120</t>
  </si>
  <si>
    <t>05000299620137</t>
  </si>
  <si>
    <t>L-04-622-00</t>
  </si>
  <si>
    <t>Absinth Mr. Jekyll</t>
  </si>
  <si>
    <t xml:space="preserve">Absinth                                           </t>
  </si>
  <si>
    <t>GERMANY</t>
  </si>
  <si>
    <t>4006714008789</t>
  </si>
  <si>
    <t>4006714018825</t>
  </si>
  <si>
    <t>L-04-623-00</t>
  </si>
  <si>
    <t>Absinthe Absente 55</t>
  </si>
  <si>
    <t>FRANCE</t>
  </si>
  <si>
    <t>3379974200011</t>
  </si>
  <si>
    <t>476L19-304</t>
  </si>
  <si>
    <t>L-11-565-00</t>
  </si>
  <si>
    <t>Absinthe Green Jacques Senaux</t>
  </si>
  <si>
    <t>8413425005611</t>
  </si>
  <si>
    <t>18413425005618</t>
  </si>
  <si>
    <t>L-24-656-00</t>
  </si>
  <si>
    <t>Absinthe lepeltje</t>
  </si>
  <si>
    <t xml:space="preserve">stuk    </t>
  </si>
  <si>
    <t xml:space="preserve">Glasses &amp; other                                   </t>
  </si>
  <si>
    <t>Absolut APeach</t>
  </si>
  <si>
    <t>SWEDEN</t>
  </si>
  <si>
    <t>L-08-721-00</t>
  </si>
  <si>
    <t>Absolut Citron</t>
  </si>
  <si>
    <t>7312040090709</t>
  </si>
  <si>
    <t>7312040099689</t>
  </si>
  <si>
    <t>L-08-724-00</t>
  </si>
  <si>
    <t>7312040090105</t>
  </si>
  <si>
    <t>7312040099108</t>
  </si>
  <si>
    <t>L-08-727-00</t>
  </si>
  <si>
    <t>Absolut Elyx</t>
  </si>
  <si>
    <t>7312040217014</t>
  </si>
  <si>
    <t>17312040217011</t>
  </si>
  <si>
    <t>Absolut Extrakt No.1</t>
  </si>
  <si>
    <t>L-08-729-00</t>
  </si>
  <si>
    <t>Absolut Grapefruit</t>
  </si>
  <si>
    <t>7312040552177</t>
  </si>
  <si>
    <t>27312040552171</t>
  </si>
  <si>
    <t>L-08-733-00</t>
  </si>
  <si>
    <t>Absolut Lime</t>
  </si>
  <si>
    <t>7312040551668</t>
  </si>
  <si>
    <t>7312040551835</t>
  </si>
  <si>
    <t>L-08-734-00</t>
  </si>
  <si>
    <t>7312040551682</t>
  </si>
  <si>
    <t>27312040551686</t>
  </si>
  <si>
    <t>L-08-738-00</t>
  </si>
  <si>
    <t>Absolut Mandrin</t>
  </si>
  <si>
    <t>7312040050109</t>
  </si>
  <si>
    <t>27312040050103</t>
  </si>
  <si>
    <t>L-59-982-00</t>
  </si>
  <si>
    <t>Absolut Mango</t>
  </si>
  <si>
    <t>7312040350209</t>
  </si>
  <si>
    <t>17312040350206</t>
  </si>
  <si>
    <t>L-59-508-00</t>
  </si>
  <si>
    <t>7312040350223</t>
  </si>
  <si>
    <t>27312040350227</t>
  </si>
  <si>
    <t>L-59-311-00</t>
  </si>
  <si>
    <t>Absolut Passion Fruit</t>
  </si>
  <si>
    <t>7312040350339</t>
  </si>
  <si>
    <t>17312040350336</t>
  </si>
  <si>
    <t>L-59-856-00</t>
  </si>
  <si>
    <t>Absolut Peach</t>
  </si>
  <si>
    <t>7312040350179</t>
  </si>
  <si>
    <t>17312040350176</t>
  </si>
  <si>
    <t>L-08-742-00</t>
  </si>
  <si>
    <t>Absolut Pear</t>
  </si>
  <si>
    <t>7312040150700</t>
  </si>
  <si>
    <t>17312040150707</t>
  </si>
  <si>
    <t>L-58-778-00</t>
  </si>
  <si>
    <t>7312040350278</t>
  </si>
  <si>
    <t>27312040350272</t>
  </si>
  <si>
    <t>L-55-350-00</t>
  </si>
  <si>
    <t>Absolut Raspberri</t>
  </si>
  <si>
    <t>7312040350056</t>
  </si>
  <si>
    <t>17312040350053</t>
  </si>
  <si>
    <t>L-55-814-00</t>
  </si>
  <si>
    <t>7312040350070</t>
  </si>
  <si>
    <t>27312040350074</t>
  </si>
  <si>
    <t>L-55-748-00</t>
  </si>
  <si>
    <t>Absolut Vanilia</t>
  </si>
  <si>
    <t>7312040350124</t>
  </si>
  <si>
    <t>27312040350128</t>
  </si>
  <si>
    <t>L-55-661-00</t>
  </si>
  <si>
    <t>Absolut Vanille</t>
  </si>
  <si>
    <t>17312040350107</t>
  </si>
  <si>
    <t>7312040350100</t>
  </si>
  <si>
    <t>L-53-015-00</t>
  </si>
  <si>
    <t>Absolut Vodka</t>
  </si>
  <si>
    <t>7312040017508</t>
  </si>
  <si>
    <t>47312040017056</t>
  </si>
  <si>
    <t>L-11-653-00</t>
  </si>
  <si>
    <t>57312040017503</t>
  </si>
  <si>
    <t>L-11-585-00</t>
  </si>
  <si>
    <t>7312040017201</t>
  </si>
  <si>
    <t>37312040017202</t>
  </si>
  <si>
    <t>7312040017355</t>
  </si>
  <si>
    <t>L-50-934-00</t>
  </si>
  <si>
    <t>27312040017359</t>
  </si>
  <si>
    <t>L-08-716-00</t>
  </si>
  <si>
    <t>7312040017072</t>
  </si>
  <si>
    <t>27312040017076</t>
  </si>
  <si>
    <t>L-08-762-00</t>
  </si>
  <si>
    <t>7312040017683</t>
  </si>
  <si>
    <t>7312040097685</t>
  </si>
  <si>
    <t>L-08-765-00</t>
  </si>
  <si>
    <t>7312040017034</t>
  </si>
  <si>
    <t>7312040097036</t>
  </si>
  <si>
    <t>L-08-766-00</t>
  </si>
  <si>
    <t>L-11-598-00</t>
  </si>
  <si>
    <t>7312040017171</t>
  </si>
  <si>
    <t>17312040017178</t>
  </si>
  <si>
    <t>L-11-582-00</t>
  </si>
  <si>
    <t>7312040014507</t>
  </si>
  <si>
    <t>L-51-319-00</t>
  </si>
  <si>
    <t>Absolut Watermelon</t>
  </si>
  <si>
    <t>7312040552726</t>
  </si>
  <si>
    <t>7312040552771</t>
  </si>
  <si>
    <t>L-10-055-00</t>
  </si>
  <si>
    <t>Abuelo 12 Years + GB</t>
  </si>
  <si>
    <t>PANAMA</t>
  </si>
  <si>
    <t>7451101210134</t>
  </si>
  <si>
    <t>7451101210172</t>
  </si>
  <si>
    <t>L-50-324-00</t>
  </si>
  <si>
    <t>Abuelo 30 Years Centuria + GB</t>
  </si>
  <si>
    <t>7451101210158</t>
  </si>
  <si>
    <t>L-11-671-00</t>
  </si>
  <si>
    <t>Abuelo 7 Years</t>
  </si>
  <si>
    <t>7451101210127</t>
  </si>
  <si>
    <t>7451101210196</t>
  </si>
  <si>
    <t>L-10-057-00</t>
  </si>
  <si>
    <t>Abuelo Anejo</t>
  </si>
  <si>
    <t>7451101210097</t>
  </si>
  <si>
    <t>7451101210165</t>
  </si>
  <si>
    <t>L-11-676-00</t>
  </si>
  <si>
    <t>Abuelo Two Oaks + GB</t>
  </si>
  <si>
    <t>7451101210646</t>
  </si>
  <si>
    <t>7451101210653</t>
  </si>
  <si>
    <t>L-25-280-00</t>
  </si>
  <si>
    <t>Acqua Panna</t>
  </si>
  <si>
    <t>ITALY</t>
  </si>
  <si>
    <t>8002270018459</t>
  </si>
  <si>
    <t>8002270057625</t>
  </si>
  <si>
    <t>L-04-090-00</t>
  </si>
  <si>
    <t>8002270018466</t>
  </si>
  <si>
    <t>8002270057656</t>
  </si>
  <si>
    <t>L-58-659-00</t>
  </si>
  <si>
    <t>Adamus Bagaceira Marc + GB</t>
  </si>
  <si>
    <t xml:space="preserve">Other Spirits                                     </t>
  </si>
  <si>
    <t>PORTUGAL</t>
  </si>
  <si>
    <t>5600175195003</t>
  </si>
  <si>
    <t>L-52-573-00</t>
  </si>
  <si>
    <t>Adamus Organic Dry Gin + White GB</t>
  </si>
  <si>
    <t xml:space="preserve">Gin                                               </t>
  </si>
  <si>
    <t>5600175195041</t>
  </si>
  <si>
    <t>65600255237007</t>
  </si>
  <si>
    <t>L-55-903-00</t>
  </si>
  <si>
    <t>Adamus Organic Dry Gin Magnum + GB</t>
  </si>
  <si>
    <t>5600255237111</t>
  </si>
  <si>
    <t>45600255237072</t>
  </si>
  <si>
    <t>L-57-244-00</t>
  </si>
  <si>
    <t>Adamus Organic Dry Gin Magnum White</t>
  </si>
  <si>
    <t>L-52-292-00</t>
  </si>
  <si>
    <t>Adamus Organic Dry Gin Signature Edition + GB</t>
  </si>
  <si>
    <t>5600255237173</t>
  </si>
  <si>
    <t>L-55-902-00</t>
  </si>
  <si>
    <t>Adamus Vinica 20 Years Old + GB</t>
  </si>
  <si>
    <t>5600175195010</t>
  </si>
  <si>
    <t>65600255237021</t>
  </si>
  <si>
    <t xml:space="preserve">Whisky Giftsets                                   </t>
  </si>
  <si>
    <t>UNITED STATES</t>
  </si>
  <si>
    <t>L-03-457-00</t>
  </si>
  <si>
    <t>Aerstone 10 Years Land Cask + GB</t>
  </si>
  <si>
    <t>5010327415291</t>
  </si>
  <si>
    <t>05010327415307</t>
  </si>
  <si>
    <t>L-60-657-00</t>
  </si>
  <si>
    <t>Aerstone 10 Years Sea Cask + 2 Glasses</t>
  </si>
  <si>
    <t>8710833009201</t>
  </si>
  <si>
    <t>8710833009218</t>
  </si>
  <si>
    <t>L-03-456-00</t>
  </si>
  <si>
    <t>Aerstone 10 Years Sea Cask + GB</t>
  </si>
  <si>
    <t>5010327415277</t>
  </si>
  <si>
    <t>L-04-628-00</t>
  </si>
  <si>
    <t>Aftershock Blue</t>
  </si>
  <si>
    <t xml:space="preserve">Other Liqueurs                                    </t>
  </si>
  <si>
    <t>5060045581570</t>
  </si>
  <si>
    <t>0506004558</t>
  </si>
  <si>
    <t>L-04-629-00</t>
  </si>
  <si>
    <t>Aftershock Red</t>
  </si>
  <si>
    <t>5060045581594</t>
  </si>
  <si>
    <t>5060045581686</t>
  </si>
  <si>
    <t>L-11-687-00</t>
  </si>
  <si>
    <t>Agavita Tequila Blanco</t>
  </si>
  <si>
    <t>3263285152896</t>
  </si>
  <si>
    <t>3263289996595</t>
  </si>
  <si>
    <t>L-05-149-00</t>
  </si>
  <si>
    <t>Agavita Tequila Gold</t>
  </si>
  <si>
    <t>3263285153909</t>
  </si>
  <si>
    <t>3263289998759</t>
  </si>
  <si>
    <t>L-54-404-00</t>
  </si>
  <si>
    <t>Aguardiente Antioqueno NRF</t>
  </si>
  <si>
    <t xml:space="preserve">Cachaca                                           </t>
  </si>
  <si>
    <t>COLOMBIA</t>
  </si>
  <si>
    <t>7702049000364</t>
  </si>
  <si>
    <t>17702049000071</t>
  </si>
  <si>
    <t>L-53-455-00</t>
  </si>
  <si>
    <t>Aguardiente Antioqueno Sin Azucar NRF</t>
  </si>
  <si>
    <t>7702049000708</t>
  </si>
  <si>
    <t>17702049000705</t>
  </si>
  <si>
    <t>L-56-094-00</t>
  </si>
  <si>
    <t>7702049001774</t>
  </si>
  <si>
    <t>17702049001849</t>
  </si>
  <si>
    <t>L-04-631-00</t>
  </si>
  <si>
    <t>Agwa De Bolivia</t>
  </si>
  <si>
    <t>5391397100141</t>
  </si>
  <si>
    <t>5391397100455</t>
  </si>
  <si>
    <t>L-51-890-00</t>
  </si>
  <si>
    <t>Ailsa Bay</t>
  </si>
  <si>
    <t>5010327655697</t>
  </si>
  <si>
    <t>05010327655215</t>
  </si>
  <si>
    <t>L-59-380-00</t>
  </si>
  <si>
    <t>AIX Rose 2022</t>
  </si>
  <si>
    <t xml:space="preserve">Rose Wine                                         </t>
  </si>
  <si>
    <t>3333441111125</t>
  </si>
  <si>
    <t>3333442226125</t>
  </si>
  <si>
    <t>L-56-789-00</t>
  </si>
  <si>
    <t>Akashi 5 Years Bourbon Barrel + GB</t>
  </si>
  <si>
    <t>JAPAN</t>
  </si>
  <si>
    <t>4969265727809</t>
  </si>
  <si>
    <t>L-51-728-00</t>
  </si>
  <si>
    <t>Akashi 5 Years Red Wine Cask + GB</t>
  </si>
  <si>
    <t>L-11-696-00</t>
  </si>
  <si>
    <t>Akashi Blue Blended + GB</t>
  </si>
  <si>
    <t xml:space="preserve">Blended Whisky                                    </t>
  </si>
  <si>
    <t>4969265722156</t>
  </si>
  <si>
    <t>4969265522152</t>
  </si>
  <si>
    <t>L-11-702-00</t>
  </si>
  <si>
    <t>Akashi Japanese Single Malt + GB</t>
  </si>
  <si>
    <t>4969265721241</t>
  </si>
  <si>
    <t>4969265521247</t>
  </si>
  <si>
    <t>L-11-693-00</t>
  </si>
  <si>
    <t>Akashi Meisei Blended + GB</t>
  </si>
  <si>
    <t>4969265728189</t>
  </si>
  <si>
    <t>14969265528182</t>
  </si>
  <si>
    <t>L-05-124-00</t>
  </si>
  <si>
    <t>Akashi Red Blended</t>
  </si>
  <si>
    <t>4969265773134</t>
  </si>
  <si>
    <t>4969265573130</t>
  </si>
  <si>
    <t xml:space="preserve">Grain Whisky                                      </t>
  </si>
  <si>
    <t>L-05-123-00</t>
  </si>
  <si>
    <t>Akashi White Oak Blended + GB</t>
  </si>
  <si>
    <t>4969265703308</t>
  </si>
  <si>
    <t>14969265503301</t>
  </si>
  <si>
    <t>L-19-575-00</t>
  </si>
  <si>
    <t>Akori Cherry Blossom</t>
  </si>
  <si>
    <t>8410837520343</t>
  </si>
  <si>
    <t>18410837520340</t>
  </si>
  <si>
    <t>L-11-703-00</t>
  </si>
  <si>
    <t>Akori Premium</t>
  </si>
  <si>
    <t>8410837520220</t>
  </si>
  <si>
    <t>18410837520227</t>
  </si>
  <si>
    <t>L-12-419-00</t>
  </si>
  <si>
    <t>Akori Premium + Glass</t>
  </si>
  <si>
    <t xml:space="preserve">Gin Giftsets                                      </t>
  </si>
  <si>
    <t>8410837520237</t>
  </si>
  <si>
    <t>L-56-211-00</t>
  </si>
  <si>
    <t>Akori Yuzu</t>
  </si>
  <si>
    <t>8410837520381</t>
  </si>
  <si>
    <t>18410837520388</t>
  </si>
  <si>
    <t>L-04-639-00</t>
  </si>
  <si>
    <t>Alize Bleu</t>
  </si>
  <si>
    <t>3334751007498</t>
  </si>
  <si>
    <t>3334751010382</t>
  </si>
  <si>
    <t>L-50-866-00</t>
  </si>
  <si>
    <t>Alize Gold</t>
  </si>
  <si>
    <t>3334751007009</t>
  </si>
  <si>
    <t>3334751010092</t>
  </si>
  <si>
    <t>L-04-644-00</t>
  </si>
  <si>
    <t>Alize Red</t>
  </si>
  <si>
    <t>3334751007214</t>
  </si>
  <si>
    <t>3334751010153</t>
  </si>
  <si>
    <t>L-09-553-00</t>
  </si>
  <si>
    <t>Alkkemist Gin</t>
  </si>
  <si>
    <t>8437013863018</t>
  </si>
  <si>
    <t>8437013863049</t>
  </si>
  <si>
    <t>L-02-350-00</t>
  </si>
  <si>
    <t>Alpenschnaps Steinbeisser Obstler</t>
  </si>
  <si>
    <t xml:space="preserve">Fruit Liqueurs                                    </t>
  </si>
  <si>
    <t>AUSTRIA</t>
  </si>
  <si>
    <t>9005400005175</t>
  </si>
  <si>
    <t>9005400605177</t>
  </si>
  <si>
    <t>L-02-316-00</t>
  </si>
  <si>
    <t>Alto Del Carmen Pisco Reservado NRF</t>
  </si>
  <si>
    <t xml:space="preserve">Pisco                                             </t>
  </si>
  <si>
    <t>CHILE</t>
  </si>
  <si>
    <t>7802110840285</t>
  </si>
  <si>
    <t>17802110840282</t>
  </si>
  <si>
    <t>L-59-977-00</t>
  </si>
  <si>
    <t>Aluna Coconut Coffee</t>
  </si>
  <si>
    <t>GUATEMALA</t>
  </si>
  <si>
    <t>5060513300047</t>
  </si>
  <si>
    <t>15060513300044</t>
  </si>
  <si>
    <t>L-57-801-00</t>
  </si>
  <si>
    <t>7503038185136</t>
  </si>
  <si>
    <t>L-57-802-00</t>
  </si>
  <si>
    <t>Aman Tequila Anejo El Profesor + GB</t>
  </si>
  <si>
    <t>07503038185129</t>
  </si>
  <si>
    <t>17503038185126</t>
  </si>
  <si>
    <t>L-57-805-00</t>
  </si>
  <si>
    <t>Aman Tequila Blanco</t>
  </si>
  <si>
    <t>07503038185075</t>
  </si>
  <si>
    <t>17503038185072</t>
  </si>
  <si>
    <t>L-60-982-00</t>
  </si>
  <si>
    <t>Aman Tequila Blanco + Bag</t>
  </si>
  <si>
    <t xml:space="preserve">Other Giftsets                                    </t>
  </si>
  <si>
    <t>L-57-803-00</t>
  </si>
  <si>
    <t>Aman Tequila Blanco Rosa</t>
  </si>
  <si>
    <t>07503038185112</t>
  </si>
  <si>
    <t>17503038185119</t>
  </si>
  <si>
    <t>L-57-804-00</t>
  </si>
  <si>
    <t>Aman Tequila Reposado</t>
  </si>
  <si>
    <t>07503038185099</t>
  </si>
  <si>
    <t>17503038185096</t>
  </si>
  <si>
    <t>L-00-317-00</t>
  </si>
  <si>
    <t>Amarguinha Amendoa Amarga</t>
  </si>
  <si>
    <t>5600702555409</t>
  </si>
  <si>
    <t>15600702555406</t>
  </si>
  <si>
    <t>L-54-080-00</t>
  </si>
  <si>
    <t>Amarguinha Amendoa Amarga + GB</t>
  </si>
  <si>
    <t>L-58-546-00</t>
  </si>
  <si>
    <t>Amarguinha Amendoa Amarga + Glass</t>
  </si>
  <si>
    <t xml:space="preserve">Liqueur Giftsets                                  </t>
  </si>
  <si>
    <t>35600702555400</t>
  </si>
  <si>
    <t xml:space="preserve">Aperitief                                         </t>
  </si>
  <si>
    <t>L-12-402-00</t>
  </si>
  <si>
    <t>Amaro Borsci San Marzano NRF</t>
  </si>
  <si>
    <t xml:space="preserve">Cream Liqueurs                                    </t>
  </si>
  <si>
    <t>8003835000063</t>
  </si>
  <si>
    <t>08003835006065</t>
  </si>
  <si>
    <t>L-05-159-00</t>
  </si>
  <si>
    <t>Amaro Lucano</t>
  </si>
  <si>
    <t>8005240900037</t>
  </si>
  <si>
    <t>8005240906206</t>
  </si>
  <si>
    <t xml:space="preserve">Bitter Liqueurs                                   </t>
  </si>
  <si>
    <t>L-05-162-00</t>
  </si>
  <si>
    <t>Amaro Montenegro</t>
  </si>
  <si>
    <t>8000330001748</t>
  </si>
  <si>
    <t>8000330001298</t>
  </si>
  <si>
    <t>L-25-268-00</t>
  </si>
  <si>
    <t>Amarula Cream</t>
  </si>
  <si>
    <t>SOUTH AFRICA</t>
  </si>
  <si>
    <t>6001495062539</t>
  </si>
  <si>
    <t>6001495062690</t>
  </si>
  <si>
    <t>L-04-619-00</t>
  </si>
  <si>
    <t>6001495062577</t>
  </si>
  <si>
    <t>6001495062584</t>
  </si>
  <si>
    <t>L-12-412-00</t>
  </si>
  <si>
    <t>6001495062669</t>
  </si>
  <si>
    <t>6001495062676</t>
  </si>
  <si>
    <t>L-23-945-00</t>
  </si>
  <si>
    <t>Amarula Raspberry Chocolate</t>
  </si>
  <si>
    <t>6001108098160</t>
  </si>
  <si>
    <t>6001108098450</t>
  </si>
  <si>
    <t>L-53-955-00</t>
  </si>
  <si>
    <t>Amazzoni</t>
  </si>
  <si>
    <t>BRAZIL</t>
  </si>
  <si>
    <t>735201080239</t>
  </si>
  <si>
    <t>10735201080236</t>
  </si>
  <si>
    <t>L-53-954-00</t>
  </si>
  <si>
    <t>Amazzoni Rio Negro</t>
  </si>
  <si>
    <t>606529291457</t>
  </si>
  <si>
    <t>606529913939</t>
  </si>
  <si>
    <t>L-59-767-00</t>
  </si>
  <si>
    <t>Amici Limoncello</t>
  </si>
  <si>
    <t xml:space="preserve">Limoncello                                        </t>
  </si>
  <si>
    <t>8720299798908</t>
  </si>
  <si>
    <t>8720299798915</t>
  </si>
  <si>
    <t>L-07-125-00</t>
  </si>
  <si>
    <t>INDIA</t>
  </si>
  <si>
    <t>8901193001640</t>
  </si>
  <si>
    <t>8901193503830</t>
  </si>
  <si>
    <t>L-07-126-00</t>
  </si>
  <si>
    <t>Amrut Fusion + GB</t>
  </si>
  <si>
    <t>8901193004122</t>
  </si>
  <si>
    <t>8901193006041</t>
  </si>
  <si>
    <t>L-07-127-00</t>
  </si>
  <si>
    <t>8901193007765</t>
  </si>
  <si>
    <t>8901193006072</t>
  </si>
  <si>
    <t>L-07-128-00</t>
  </si>
  <si>
    <t>8901193003828</t>
  </si>
  <si>
    <t>8901193063822</t>
  </si>
  <si>
    <t>L-52-636-00</t>
  </si>
  <si>
    <t>Amrut Raj Igala + GB</t>
  </si>
  <si>
    <t>8901193501522</t>
  </si>
  <si>
    <t>8901193501539</t>
  </si>
  <si>
    <t>L-59-240-00</t>
  </si>
  <si>
    <t>Amsterdam Republic Premium Vodka</t>
  </si>
  <si>
    <t>8711209702719</t>
  </si>
  <si>
    <t>L-60-226-00</t>
  </si>
  <si>
    <t>BELGIUM</t>
  </si>
  <si>
    <t>5407010420005</t>
  </si>
  <si>
    <t>5412185103882</t>
  </si>
  <si>
    <t>L-60-798-00</t>
  </si>
  <si>
    <t>5407010420012</t>
  </si>
  <si>
    <t>5412185104131</t>
  </si>
  <si>
    <t>L-11-846-00</t>
  </si>
  <si>
    <t>5412185104070</t>
  </si>
  <si>
    <t>Amuerte Coca Leaf Gin Green Edition</t>
  </si>
  <si>
    <t xml:space="preserve">Gin Liqueurs                                      </t>
  </si>
  <si>
    <t>L-23-946-00</t>
  </si>
  <si>
    <t>Amuerte Coca Leaf Gin Red Edition</t>
  </si>
  <si>
    <t>5412185104445</t>
  </si>
  <si>
    <t>7422250959977</t>
  </si>
  <si>
    <t>L-11-845-00</t>
  </si>
  <si>
    <t>Amuerte Coca Leaf Gin White Edition + 2 Glasses</t>
  </si>
  <si>
    <t>7422250960942</t>
  </si>
  <si>
    <t>L-24-801-00</t>
  </si>
  <si>
    <t>Ancho Reyes Original</t>
  </si>
  <si>
    <t>7503018819068</t>
  </si>
  <si>
    <t>17503018819065</t>
  </si>
  <si>
    <t>L-24-846-00</t>
  </si>
  <si>
    <t>Ancho Reyes Verde</t>
  </si>
  <si>
    <t>7503018819167</t>
  </si>
  <si>
    <t>17503018819164</t>
  </si>
  <si>
    <t>L-07-088-00</t>
  </si>
  <si>
    <t>AnCnoc 12 Years + GB</t>
  </si>
  <si>
    <t>5010509427067</t>
  </si>
  <si>
    <t>5010509427869</t>
  </si>
  <si>
    <t>L-03-275-00</t>
  </si>
  <si>
    <t>Andre Renard VS</t>
  </si>
  <si>
    <t xml:space="preserve">Cognac                                            </t>
  </si>
  <si>
    <t>3104051119012</t>
  </si>
  <si>
    <t>13104051119101</t>
  </si>
  <si>
    <t>L-50-467-00</t>
  </si>
  <si>
    <t>Andre Renard VSOP + GB</t>
  </si>
  <si>
    <t>3104051119104</t>
  </si>
  <si>
    <t>L-03-277-00</t>
  </si>
  <si>
    <t>Andre Renard XO + GB</t>
  </si>
  <si>
    <t>3104051119302</t>
  </si>
  <si>
    <t>13104051119309</t>
  </si>
  <si>
    <t>L-54-377-00</t>
  </si>
  <si>
    <t>Angel's Envy Port Cask Finish</t>
  </si>
  <si>
    <t xml:space="preserve">Bourbon &amp; Rye Whiskey                             </t>
  </si>
  <si>
    <t>7640171031170</t>
  </si>
  <si>
    <t>7640171034041</t>
  </si>
  <si>
    <t>L-08-772-00</t>
  </si>
  <si>
    <t>Angostura 12 Years 1824 + GB</t>
  </si>
  <si>
    <t>TRINIDAD AND TOBAGO</t>
  </si>
  <si>
    <t>075496331952</t>
  </si>
  <si>
    <t>10075496331959</t>
  </si>
  <si>
    <t>L-11-882-00</t>
  </si>
  <si>
    <t>Angostura 1919 + GB</t>
  </si>
  <si>
    <t>075496331969</t>
  </si>
  <si>
    <t>L-08-780-00</t>
  </si>
  <si>
    <t>Angostura 5 Years Gold</t>
  </si>
  <si>
    <t>075496331884</t>
  </si>
  <si>
    <t>10075496331881</t>
  </si>
  <si>
    <t>L-08-775-00</t>
  </si>
  <si>
    <t>Angostura Bitter</t>
  </si>
  <si>
    <t>075496002005</t>
  </si>
  <si>
    <t>00075496122000</t>
  </si>
  <si>
    <t>L-11-890-00</t>
  </si>
  <si>
    <t>Angostura Bitter Orange</t>
  </si>
  <si>
    <t>075496331075</t>
  </si>
  <si>
    <t>20075496331079</t>
  </si>
  <si>
    <t>L-24-603-00</t>
  </si>
  <si>
    <t>Angostura Cocoa Bitter</t>
  </si>
  <si>
    <t>075496332829</t>
  </si>
  <si>
    <t>10075496332833</t>
  </si>
  <si>
    <t>L-08-778-00</t>
  </si>
  <si>
    <t>Angostura Dark 7 Years</t>
  </si>
  <si>
    <t>075496331891</t>
  </si>
  <si>
    <t>10075496331898</t>
  </si>
  <si>
    <t>L-00-638-00</t>
  </si>
  <si>
    <t>Anker Jonge Jenever</t>
  </si>
  <si>
    <t xml:space="preserve">Genever &amp; Corenwijn                               </t>
  </si>
  <si>
    <t>8712838258158</t>
  </si>
  <si>
    <t>4076700246501</t>
  </si>
  <si>
    <t>L-00-637-00</t>
  </si>
  <si>
    <t>Anker Vieux</t>
  </si>
  <si>
    <t xml:space="preserve">Vieux                                             </t>
  </si>
  <si>
    <t>8712838258141</t>
  </si>
  <si>
    <t>4076700246525</t>
  </si>
  <si>
    <t>L-00-639-00</t>
  </si>
  <si>
    <t>Anker Zachte Borrel</t>
  </si>
  <si>
    <t>8712838258165</t>
  </si>
  <si>
    <t>4076700246518</t>
  </si>
  <si>
    <t>L-59-091-00</t>
  </si>
  <si>
    <t>AnneSanti Acqua della Serpa - Bianco Amphora 2019</t>
  </si>
  <si>
    <t xml:space="preserve">White Wine                                        </t>
  </si>
  <si>
    <t>0</t>
  </si>
  <si>
    <t>L-59-092-00</t>
  </si>
  <si>
    <t>AnneSanti Colle Fregiara Bianco Amphora 2019</t>
  </si>
  <si>
    <t>L-59-089-00</t>
  </si>
  <si>
    <t>AnneSanti Suppriscola -Barbera 2019</t>
  </si>
  <si>
    <t xml:space="preserve">Red Wine                                          </t>
  </si>
  <si>
    <t>L-19-951-00</t>
  </si>
  <si>
    <t>Antica Formula Carpano</t>
  </si>
  <si>
    <t xml:space="preserve">Vermouth                                          </t>
  </si>
  <si>
    <t>8004400007203</t>
  </si>
  <si>
    <t>8004400073420</t>
  </si>
  <si>
    <t>L-05-126-00</t>
  </si>
  <si>
    <t>Antica Sambuca Banana</t>
  </si>
  <si>
    <t xml:space="preserve">Sambuca                                           </t>
  </si>
  <si>
    <t>8004747007508</t>
  </si>
  <si>
    <t>8004747007515</t>
  </si>
  <si>
    <t>L-05-128-00</t>
  </si>
  <si>
    <t>8004747007461</t>
  </si>
  <si>
    <t>8004747007478</t>
  </si>
  <si>
    <t>L-23-698-00</t>
  </si>
  <si>
    <t>Antica Sambuca Cherry</t>
  </si>
  <si>
    <t>8004747008611</t>
  </si>
  <si>
    <t>8004747008628</t>
  </si>
  <si>
    <t>L-19-587-00</t>
  </si>
  <si>
    <t>Antica Sambuca Chilli</t>
  </si>
  <si>
    <t>8004747008864</t>
  </si>
  <si>
    <t>8004747008888</t>
  </si>
  <si>
    <t>L-11-899-00</t>
  </si>
  <si>
    <t>Antica Sambuca Raspberry</t>
  </si>
  <si>
    <t>8004747006754</t>
  </si>
  <si>
    <t>8004747006891</t>
  </si>
  <si>
    <t>L-19-588-00</t>
  </si>
  <si>
    <t>Antica Sambuca Tropical</t>
  </si>
  <si>
    <t>8004747009403</t>
  </si>
  <si>
    <t>8004747009410</t>
  </si>
  <si>
    <t>L-06-025-00</t>
  </si>
  <si>
    <t>Antiquary 21 Years + GB</t>
  </si>
  <si>
    <t>5018481217003</t>
  </si>
  <si>
    <t>05018481217201</t>
  </si>
  <si>
    <t>L-03-382-00</t>
  </si>
  <si>
    <t>Antiquary Finest</t>
  </si>
  <si>
    <t>5018481023062</t>
  </si>
  <si>
    <t>05018481023079</t>
  </si>
  <si>
    <t>L-03-383-00</t>
  </si>
  <si>
    <t>Antiquary Finest + GB</t>
  </si>
  <si>
    <t>5018481023918</t>
  </si>
  <si>
    <t>05018481024243</t>
  </si>
  <si>
    <t>L-53-022-00</t>
  </si>
  <si>
    <t>Apenshot</t>
  </si>
  <si>
    <t>8719322640437</t>
  </si>
  <si>
    <t>8719322645371</t>
  </si>
  <si>
    <t>L-05-142-00</t>
  </si>
  <si>
    <t>Aperol</t>
  </si>
  <si>
    <t>8002230000302</t>
  </si>
  <si>
    <t>8002230350575</t>
  </si>
  <si>
    <t>L-05-145-00</t>
  </si>
  <si>
    <t>8002230000012</t>
  </si>
  <si>
    <t>8002230350278</t>
  </si>
  <si>
    <t>L-05-146-00</t>
  </si>
  <si>
    <t>8002230340729</t>
  </si>
  <si>
    <t>L-59-750-00</t>
  </si>
  <si>
    <t>Aperol Spritz</t>
  </si>
  <si>
    <t xml:space="preserve">ml      </t>
  </si>
  <si>
    <t xml:space="preserve">Ready-to-serve / ready-to-drink                   </t>
  </si>
  <si>
    <t>8002230340538</t>
  </si>
  <si>
    <t>8002230340545</t>
  </si>
  <si>
    <t>L-58-481-00</t>
  </si>
  <si>
    <t>Appleton 15 Years Black River Casks + GB</t>
  </si>
  <si>
    <t>JAMAICA</t>
  </si>
  <si>
    <t>5024576212105</t>
  </si>
  <si>
    <t>05024576212112</t>
  </si>
  <si>
    <t>L-51-556-00</t>
  </si>
  <si>
    <t>Appleton Estate 12 Years Rare Blend</t>
  </si>
  <si>
    <t>5024576191103</t>
  </si>
  <si>
    <t>5024576191110</t>
  </si>
  <si>
    <t>L-52-528-00</t>
  </si>
  <si>
    <t>5024576207101</t>
  </si>
  <si>
    <t>05024576207118</t>
  </si>
  <si>
    <t>L-25-152-00</t>
  </si>
  <si>
    <t>Appleton Estate Reserve Blend</t>
  </si>
  <si>
    <t>5024576190106</t>
  </si>
  <si>
    <t>05024576190113</t>
  </si>
  <si>
    <t>L-04-601-00</t>
  </si>
  <si>
    <t>Ararat 10 Years Akhtamar + GB</t>
  </si>
  <si>
    <t>ARMENIA</t>
  </si>
  <si>
    <t>4850001003700</t>
  </si>
  <si>
    <t>4850001002901</t>
  </si>
  <si>
    <t>L-19-599-00</t>
  </si>
  <si>
    <t>4850001003717</t>
  </si>
  <si>
    <t>4850001002918</t>
  </si>
  <si>
    <t>L-03-206-00</t>
  </si>
  <si>
    <t>Ararat 20 Years Nairi + GB</t>
  </si>
  <si>
    <t>4850001003809</t>
  </si>
  <si>
    <t>4850001003045</t>
  </si>
  <si>
    <t>L-03-200-00</t>
  </si>
  <si>
    <t>Ararat 5 Years + GB</t>
  </si>
  <si>
    <t>4850001002314</t>
  </si>
  <si>
    <t>4850001002758</t>
  </si>
  <si>
    <t>L-55-801-00</t>
  </si>
  <si>
    <t>Ararat Apricot + GB</t>
  </si>
  <si>
    <t>4850001005292</t>
  </si>
  <si>
    <t>4850001005346</t>
  </si>
  <si>
    <t>L-58-656-00</t>
  </si>
  <si>
    <t>Archers Peach</t>
  </si>
  <si>
    <t>5010103926379</t>
  </si>
  <si>
    <t>05010103926300</t>
  </si>
  <si>
    <t>L-07-139-00</t>
  </si>
  <si>
    <t>Ardbeg 10 Years + GB</t>
  </si>
  <si>
    <t>5010494195286</t>
  </si>
  <si>
    <t>5010494952926</t>
  </si>
  <si>
    <t>L-61-010-00</t>
  </si>
  <si>
    <t>Ardbeg 19 Years Traigh Bhan Batch 5 + GB</t>
  </si>
  <si>
    <t>5010494980943</t>
  </si>
  <si>
    <t>5010494980981</t>
  </si>
  <si>
    <t>L-57-624-00</t>
  </si>
  <si>
    <t>Ardbeg 21 Years Private Single Cask 1565 Oloroso + GB</t>
  </si>
  <si>
    <t>4260115080397</t>
  </si>
  <si>
    <t>5010494978735</t>
  </si>
  <si>
    <t>L-57-647-00</t>
  </si>
  <si>
    <t>Ardbeg 25 Years 2022 Edition + GB</t>
  </si>
  <si>
    <t>5010494963977</t>
  </si>
  <si>
    <t>L-19-602-00</t>
  </si>
  <si>
    <t>Ardbeg 5 Years Wee Beastie</t>
  </si>
  <si>
    <t>5010494961577</t>
  </si>
  <si>
    <t>5010494961638</t>
  </si>
  <si>
    <t>Ardbeg An OA + GB</t>
  </si>
  <si>
    <t>L-56-873-00</t>
  </si>
  <si>
    <t>Ardbeg Ardcore The Ultimate + GB</t>
  </si>
  <si>
    <t>5010494975307</t>
  </si>
  <si>
    <t>5010494975437</t>
  </si>
  <si>
    <t>L-07-156-00</t>
  </si>
  <si>
    <t>Ardbeg Corryvreckan + GB</t>
  </si>
  <si>
    <t>5010494296280</t>
  </si>
  <si>
    <t>5010494952988</t>
  </si>
  <si>
    <t>L-54-207-00</t>
  </si>
  <si>
    <t>Ardbeg Monster Of Smoke + GB</t>
  </si>
  <si>
    <t>5010494972788</t>
  </si>
  <si>
    <t>5010494972818</t>
  </si>
  <si>
    <t>L-58-602-00</t>
  </si>
  <si>
    <t>Ardbeg Smoketrails The Ultimate Manzanilla Edition</t>
  </si>
  <si>
    <t>5010494979534</t>
  </si>
  <si>
    <t>5010494979527</t>
  </si>
  <si>
    <t>L-07-165-00</t>
  </si>
  <si>
    <t>Ardbeg Uigeadail + GB</t>
  </si>
  <si>
    <t>5010494220278</t>
  </si>
  <si>
    <t>5010494952964</t>
  </si>
  <si>
    <t>L-07-101-00</t>
  </si>
  <si>
    <t>Ardmore 12 Years Portwood + GB</t>
  </si>
  <si>
    <t>5010019637956</t>
  </si>
  <si>
    <t>5010019637963</t>
  </si>
  <si>
    <t>L-07-105-00</t>
  </si>
  <si>
    <t>Ardmore Legacy + GB</t>
  </si>
  <si>
    <t>5010019637666</t>
  </si>
  <si>
    <t>5010019637673</t>
  </si>
  <si>
    <t>L-11-955-00</t>
  </si>
  <si>
    <t>Ardmore Traditional Peated + GB</t>
  </si>
  <si>
    <t>5010019638052</t>
  </si>
  <si>
    <t>05010019638069</t>
  </si>
  <si>
    <t xml:space="preserve">Champagne                                         </t>
  </si>
  <si>
    <t>L-57-822-00</t>
  </si>
  <si>
    <t>Armand De Brignac Brut Gold + Velvet Bag</t>
  </si>
  <si>
    <t>3760350600035</t>
  </si>
  <si>
    <t>3760350601537</t>
  </si>
  <si>
    <t>L-59-378-00</t>
  </si>
  <si>
    <t>Armand De Brignac Brut Gold + Wooden GB</t>
  </si>
  <si>
    <t>3760350601544</t>
  </si>
  <si>
    <t>L-55-892-00</t>
  </si>
  <si>
    <t>Armand De Brignac Rose + Velvet Bag</t>
  </si>
  <si>
    <t>3760350600028</t>
  </si>
  <si>
    <t>3760350601926</t>
  </si>
  <si>
    <t>L-55-257-00</t>
  </si>
  <si>
    <t>Armorik Classic + GB</t>
  </si>
  <si>
    <t>3233990004469</t>
  </si>
  <si>
    <t>L-26-616-00</t>
  </si>
  <si>
    <t>Army Vodka + GB</t>
  </si>
  <si>
    <t>POLAND</t>
  </si>
  <si>
    <t>5901617004649</t>
  </si>
  <si>
    <t>L-08-062-00</t>
  </si>
  <si>
    <t>Arran 10 Years + GB</t>
  </si>
  <si>
    <t>5060044480638</t>
  </si>
  <si>
    <t>5060044480645</t>
  </si>
  <si>
    <t>L-57-159-00</t>
  </si>
  <si>
    <t>Arran 25 Years + Wooden GB</t>
  </si>
  <si>
    <t>5060044484001</t>
  </si>
  <si>
    <t>05060044484018</t>
  </si>
  <si>
    <t>L-12-008-00</t>
  </si>
  <si>
    <t>Arran Amarone Cask Finish + GB</t>
  </si>
  <si>
    <t>5060044481901</t>
  </si>
  <si>
    <t>05060044481918</t>
  </si>
  <si>
    <t>L-12-010-00</t>
  </si>
  <si>
    <t>Arran Barrel Reserve + GB</t>
  </si>
  <si>
    <t>5060044483738</t>
  </si>
  <si>
    <t>05060044483745</t>
  </si>
  <si>
    <t>L-12-018-00</t>
  </si>
  <si>
    <t>Arran Likeur Gold</t>
  </si>
  <si>
    <t>5060044480270</t>
  </si>
  <si>
    <t>05060044480287</t>
  </si>
  <si>
    <t>L-19-615-00</t>
  </si>
  <si>
    <t>Arran Machrie Moor Peated Cask Strength + Tin GB</t>
  </si>
  <si>
    <t>5060044482793</t>
  </si>
  <si>
    <t>05060044482809</t>
  </si>
  <si>
    <t>L-51-549-00</t>
  </si>
  <si>
    <t>Arran Machrie Moor Peated Single Malt + Tin GB</t>
  </si>
  <si>
    <t>5060044482021</t>
  </si>
  <si>
    <t>05060044482038</t>
  </si>
  <si>
    <t>L-12-037-00</t>
  </si>
  <si>
    <t>Arran Quarter Cask + GB</t>
  </si>
  <si>
    <t>5060044483790</t>
  </si>
  <si>
    <t>060044483806</t>
  </si>
  <si>
    <t>L-12-039-00</t>
  </si>
  <si>
    <t>Arran Robert Burns + GB</t>
  </si>
  <si>
    <t>5060044482397</t>
  </si>
  <si>
    <t>060044482403</t>
  </si>
  <si>
    <t>L-56-319-00</t>
  </si>
  <si>
    <t>Arran Robert Burns Blended + GB</t>
  </si>
  <si>
    <t>5011311092269</t>
  </si>
  <si>
    <t>05011311212261</t>
  </si>
  <si>
    <t>L-12-042-00</t>
  </si>
  <si>
    <t>Arran Sauternes Cask Finish + GB</t>
  </si>
  <si>
    <t>5060044481949</t>
  </si>
  <si>
    <t>05060044481956</t>
  </si>
  <si>
    <t>L-24-980-00</t>
  </si>
  <si>
    <t>Arran Sherry Cask + GB</t>
  </si>
  <si>
    <t>5060044483776</t>
  </si>
  <si>
    <t>05060044483783</t>
  </si>
  <si>
    <t>L-52-569-00</t>
  </si>
  <si>
    <t>Artemi Caramel Vodka NRF</t>
  </si>
  <si>
    <t>8411748001877</t>
  </si>
  <si>
    <t>28411748001871</t>
  </si>
  <si>
    <t>L-05-173-00</t>
  </si>
  <si>
    <t>Asbach 15 Years + GB</t>
  </si>
  <si>
    <t>4016500512406</t>
  </si>
  <si>
    <t>4016500313287</t>
  </si>
  <si>
    <t>L-05-178-00</t>
  </si>
  <si>
    <t>Asbach 8 Years Privatbrand + GB</t>
  </si>
  <si>
    <t>4016500013101</t>
  </si>
  <si>
    <t>4016500113108</t>
  </si>
  <si>
    <t>L-58-630-00</t>
  </si>
  <si>
    <t>Asbach Original 3 Years</t>
  </si>
  <si>
    <t>4016500033116</t>
  </si>
  <si>
    <t>4016500133403</t>
  </si>
  <si>
    <t>L-19-619-00</t>
  </si>
  <si>
    <t>Asbach Uralt</t>
  </si>
  <si>
    <t>4016500018304</t>
  </si>
  <si>
    <t>4016500118301</t>
  </si>
  <si>
    <t>L-05-182-00</t>
  </si>
  <si>
    <t>Asbach Uralt 3 Years</t>
  </si>
  <si>
    <t>4016500018205</t>
  </si>
  <si>
    <t>4016500118202</t>
  </si>
  <si>
    <t>L-59-170-00</t>
  </si>
  <si>
    <t>Asconi Feteasca Neagra 2015</t>
  </si>
  <si>
    <t>MOLDOVA</t>
  </si>
  <si>
    <t>8437001617852</t>
  </si>
  <si>
    <t>L-52-571-00</t>
  </si>
  <si>
    <t>Astoria Fashion Victim Rose</t>
  </si>
  <si>
    <t xml:space="preserve">Sparkling Wines                                   </t>
  </si>
  <si>
    <t>8003905040746</t>
  </si>
  <si>
    <t>8003905063400</t>
  </si>
  <si>
    <t>L-18-053-00</t>
  </si>
  <si>
    <t>Astoria Lounge Spumante Classic</t>
  </si>
  <si>
    <t xml:space="preserve">Prosecco                                          </t>
  </si>
  <si>
    <t>8003905104080</t>
  </si>
  <si>
    <t>8003905098365</t>
  </si>
  <si>
    <t>L-24-893-00</t>
  </si>
  <si>
    <t>Astoria Lounge Spumante Jereboame</t>
  </si>
  <si>
    <t>8003905091403</t>
  </si>
  <si>
    <t>8,003905300040</t>
  </si>
  <si>
    <t>L-18-062-00</t>
  </si>
  <si>
    <t>Astoria Spumante 9.5 Cold Wine</t>
  </si>
  <si>
    <t>8003905096668</t>
  </si>
  <si>
    <t>8003905062625</t>
  </si>
  <si>
    <t>L-54-242-00</t>
  </si>
  <si>
    <t>Astoria Velere Prosecco DOC Rose Millesimato</t>
  </si>
  <si>
    <t>8003905045307</t>
  </si>
  <si>
    <t>8003905065985</t>
  </si>
  <si>
    <t>L-23-264-00</t>
  </si>
  <si>
    <t>Au Vodka</t>
  </si>
  <si>
    <t>731275894680</t>
  </si>
  <si>
    <t>0784927406571</t>
  </si>
  <si>
    <t>L-23-403-00</t>
  </si>
  <si>
    <t>Au Vodka Black Grape Flavour</t>
  </si>
  <si>
    <t>5051175738156</t>
  </si>
  <si>
    <t>5051175738163</t>
  </si>
  <si>
    <t>L-50-153-00</t>
  </si>
  <si>
    <t>Au Vodka Blue Raspberry</t>
  </si>
  <si>
    <t>5051175738194</t>
  </si>
  <si>
    <t>5051175738279</t>
  </si>
  <si>
    <t>L-60-940-00</t>
  </si>
  <si>
    <t>Au Vodka Bubblegum</t>
  </si>
  <si>
    <t>5060926500423</t>
  </si>
  <si>
    <t>5060926500188</t>
  </si>
  <si>
    <t>L-52-193-00</t>
  </si>
  <si>
    <t>Au Vodka Green Watermelon</t>
  </si>
  <si>
    <t>5051175738354</t>
  </si>
  <si>
    <t>5051175738385</t>
  </si>
  <si>
    <t>L-60-666-00</t>
  </si>
  <si>
    <t>Au Vodka Pineapple Crush</t>
  </si>
  <si>
    <t>5060926500133</t>
  </si>
  <si>
    <t>L-60-938-00</t>
  </si>
  <si>
    <t>Au Vodka Pink Lemonade</t>
  </si>
  <si>
    <t>5060926500577</t>
  </si>
  <si>
    <t>5060926500621</t>
  </si>
  <si>
    <t>L-60-939-00</t>
  </si>
  <si>
    <t>Au Vodka Red Cherry</t>
  </si>
  <si>
    <t>5051175738613</t>
  </si>
  <si>
    <t>L-07-170-00</t>
  </si>
  <si>
    <t>Auchentoshan 12 Years + GB</t>
  </si>
  <si>
    <t>5010496001769</t>
  </si>
  <si>
    <t>L-07-175-00</t>
  </si>
  <si>
    <t>Auchentoshan American Oak + GB</t>
  </si>
  <si>
    <t>5010496003565</t>
  </si>
  <si>
    <t>15010496103682</t>
  </si>
  <si>
    <t>L-07-183-00</t>
  </si>
  <si>
    <t>Auchentoshan Dark Oak + GB</t>
  </si>
  <si>
    <t>5010496005392</t>
  </si>
  <si>
    <t>15010496105785</t>
  </si>
  <si>
    <t>L-24-127-00</t>
  </si>
  <si>
    <t>Auchentoshan Three Wood + GB</t>
  </si>
  <si>
    <t>5011333150824</t>
  </si>
  <si>
    <t>05011333142621</t>
  </si>
  <si>
    <t>L-07-129-00</t>
  </si>
  <si>
    <t>Auchroisk 10 Years - Flora &amp; Fauna</t>
  </si>
  <si>
    <t>5000281016085</t>
  </si>
  <si>
    <t>5000281066776</t>
  </si>
  <si>
    <t>L-04-664-00</t>
  </si>
  <si>
    <t>Aurum Golden Orange</t>
  </si>
  <si>
    <t>8001110001415</t>
  </si>
  <si>
    <t>08001110810796</t>
  </si>
  <si>
    <t>L-05-156-00</t>
  </si>
  <si>
    <t>Averna Amaro</t>
  </si>
  <si>
    <t>8000400203782</t>
  </si>
  <si>
    <t>8000400203805</t>
  </si>
  <si>
    <t>L-05-158-00</t>
  </si>
  <si>
    <t>8000400203799</t>
  </si>
  <si>
    <t>8000400203812</t>
  </si>
  <si>
    <t>L-08-704-00</t>
  </si>
  <si>
    <t>Aviation Gin</t>
  </si>
  <si>
    <t>853507000123</t>
  </si>
  <si>
    <t>20853507000127</t>
  </si>
  <si>
    <t>L-60-711-00</t>
  </si>
  <si>
    <t>857050005123</t>
  </si>
  <si>
    <t>10857050005120</t>
  </si>
  <si>
    <t>L-54-271-00</t>
  </si>
  <si>
    <t>Axel Yaz Brut Selection + GB</t>
  </si>
  <si>
    <t>3664174002511</t>
  </si>
  <si>
    <t>L-51-710-00</t>
  </si>
  <si>
    <t>Ayala Brut Majeur</t>
  </si>
  <si>
    <t>3113841001000</t>
  </si>
  <si>
    <t>3113841301001</t>
  </si>
  <si>
    <t>L-60-814-00</t>
  </si>
  <si>
    <t>Ayala Rose Majeur + GB</t>
  </si>
  <si>
    <t>3113841080043</t>
  </si>
  <si>
    <t>3113841374005</t>
  </si>
  <si>
    <t>L-08-865-00</t>
  </si>
  <si>
    <t>Bacardi 10 Years Gran Reserva Diez</t>
  </si>
  <si>
    <t>PUERTO RICO</t>
  </si>
  <si>
    <t>7610113005750</t>
  </si>
  <si>
    <t>07610113005866</t>
  </si>
  <si>
    <t>L-16-800-00</t>
  </si>
  <si>
    <t>Bacardi 8 Years Reserva Ocho</t>
  </si>
  <si>
    <t>7610113001516</t>
  </si>
  <si>
    <t>7610113001523</t>
  </si>
  <si>
    <t>L-58-090-00</t>
  </si>
  <si>
    <t>Bacardi 8 Years Reserva Ocho + GB</t>
  </si>
  <si>
    <t>7610113017739</t>
  </si>
  <si>
    <t>7610113017746</t>
  </si>
  <si>
    <t>L-08-814-00</t>
  </si>
  <si>
    <t>Bacardi Anejo Cuatro</t>
  </si>
  <si>
    <t>7610113001417</t>
  </si>
  <si>
    <t>7610113001424</t>
  </si>
  <si>
    <t>L-16-753-00</t>
  </si>
  <si>
    <t>Bacardi Breezer Lime</t>
  </si>
  <si>
    <t>5010677551397</t>
  </si>
  <si>
    <t>5010677551595</t>
  </si>
  <si>
    <t>L-04-216-00</t>
  </si>
  <si>
    <t>Bacardi Breezer Orange</t>
  </si>
  <si>
    <t>ml</t>
  </si>
  <si>
    <t>5010677551311</t>
  </si>
  <si>
    <t>5010677559911</t>
  </si>
  <si>
    <t>L-56-734-00</t>
  </si>
  <si>
    <t>Bacardi Caribbean Espresso Rumtini</t>
  </si>
  <si>
    <t>7610113018354</t>
  </si>
  <si>
    <t>7610113018347</t>
  </si>
  <si>
    <t>L-59-570-00</t>
  </si>
  <si>
    <t>Bacardi Caribbean Spiced</t>
  </si>
  <si>
    <t>7610113021187</t>
  </si>
  <si>
    <t>07610113022504</t>
  </si>
  <si>
    <t>L-08-823-00</t>
  </si>
  <si>
    <t>Bacardi Carta Blanca</t>
  </si>
  <si>
    <t xml:space="preserve">White Rum                                         </t>
  </si>
  <si>
    <t>5010677012218</t>
  </si>
  <si>
    <t>5010677012225</t>
  </si>
  <si>
    <t>L-50-443-00</t>
  </si>
  <si>
    <t>5010677012232</t>
  </si>
  <si>
    <t>5010677012249</t>
  </si>
  <si>
    <t>L-08-828-00</t>
  </si>
  <si>
    <t>5010677012379</t>
  </si>
  <si>
    <t>L-50-173-00</t>
  </si>
  <si>
    <t>5010677013147</t>
  </si>
  <si>
    <t>5010677013154</t>
  </si>
  <si>
    <t>L-08-834-00</t>
  </si>
  <si>
    <t>5010677012850</t>
  </si>
  <si>
    <t>5010677013185</t>
  </si>
  <si>
    <t>L-08-832-00</t>
  </si>
  <si>
    <t>5010677012171</t>
  </si>
  <si>
    <t>5010677012188</t>
  </si>
  <si>
    <t>L-08-837-00</t>
  </si>
  <si>
    <t>5010677013253</t>
  </si>
  <si>
    <t>5010677013260</t>
  </si>
  <si>
    <t>L-25-282-00</t>
  </si>
  <si>
    <t>Bacardi Carta Blanca PET</t>
  </si>
  <si>
    <t>5010677010115</t>
  </si>
  <si>
    <t>7610113004135</t>
  </si>
  <si>
    <t>L-08-842-00</t>
  </si>
  <si>
    <t>Bacardi Carta Negra</t>
  </si>
  <si>
    <t>5010677039093</t>
  </si>
  <si>
    <t>5010677038829</t>
  </si>
  <si>
    <t>L-08-844-00</t>
  </si>
  <si>
    <t>5010677038874</t>
  </si>
  <si>
    <t>5010677038867</t>
  </si>
  <si>
    <t>L-08-847-00</t>
  </si>
  <si>
    <t>Bacardi Carta Oro</t>
  </si>
  <si>
    <t>5010677028899</t>
  </si>
  <si>
    <t>5010677028783</t>
  </si>
  <si>
    <t>L-08-849-00</t>
  </si>
  <si>
    <t>5010677025812</t>
  </si>
  <si>
    <t>5010677026130</t>
  </si>
  <si>
    <t>L-08-850-00</t>
  </si>
  <si>
    <t>Bacardi Coconut</t>
  </si>
  <si>
    <t xml:space="preserve">Flavoured Rum                                     </t>
  </si>
  <si>
    <t>7610113008744</t>
  </si>
  <si>
    <t>7610113008751</t>
  </si>
  <si>
    <t>L-57-125-00</t>
  </si>
  <si>
    <t>Bacardi Coquito Limited Edition</t>
  </si>
  <si>
    <t>7610113018941</t>
  </si>
  <si>
    <t>7610113018934</t>
  </si>
  <si>
    <t>L-23-789-00</t>
  </si>
  <si>
    <t>Bacardi Discovery Pack (3x10CL Bottles)</t>
  </si>
  <si>
    <t xml:space="preserve">Rum Giftsets                                      </t>
  </si>
  <si>
    <t>7610113013175</t>
  </si>
  <si>
    <t>07610113013182</t>
  </si>
  <si>
    <t>L-08-856-00</t>
  </si>
  <si>
    <t>Bacardi Facundo Eximo 10 Years + GB</t>
  </si>
  <si>
    <t>7501008660409</t>
  </si>
  <si>
    <t>7501008692790</t>
  </si>
  <si>
    <t>L-08-857-00</t>
  </si>
  <si>
    <t>Bacardi Facundo Exquisito + GB</t>
  </si>
  <si>
    <t>7501008660393</t>
  </si>
  <si>
    <t>7501008692806</t>
  </si>
  <si>
    <t>L-08-858-00</t>
  </si>
  <si>
    <t>Bacardi Facundo Neo + GB</t>
  </si>
  <si>
    <t>7501008660416</t>
  </si>
  <si>
    <t>7501008692783</t>
  </si>
  <si>
    <t>L-08-859-00</t>
  </si>
  <si>
    <t>Bacardi Facundo Paraiso + GB</t>
  </si>
  <si>
    <t>7501008660423</t>
  </si>
  <si>
    <t>7501008692813</t>
  </si>
  <si>
    <t>L-51-747-00</t>
  </si>
  <si>
    <t>Bacardi Heritage</t>
  </si>
  <si>
    <t>5010677011792</t>
  </si>
  <si>
    <t>5010677011839</t>
  </si>
  <si>
    <t>L-08-871-00</t>
  </si>
  <si>
    <t>Bacardi Limon</t>
  </si>
  <si>
    <t>5010677048071</t>
  </si>
  <si>
    <t>5010677048088</t>
  </si>
  <si>
    <t>L-08-873-00</t>
  </si>
  <si>
    <t>5010677048125</t>
  </si>
  <si>
    <t>5010677048149</t>
  </si>
  <si>
    <t>L-08-875-00</t>
  </si>
  <si>
    <t>Bacardi Mango</t>
  </si>
  <si>
    <t>5010677460149</t>
  </si>
  <si>
    <t>5010677460163</t>
  </si>
  <si>
    <t>L-08-879-00</t>
  </si>
  <si>
    <t>Bacardi Mojito</t>
  </si>
  <si>
    <t>7610113000175</t>
  </si>
  <si>
    <t>7610113000205</t>
  </si>
  <si>
    <t>L-59-725-00</t>
  </si>
  <si>
    <t>Bacardi Punch</t>
  </si>
  <si>
    <t>CUBA</t>
  </si>
  <si>
    <t>7610113022528</t>
  </si>
  <si>
    <t>7610113022566</t>
  </si>
  <si>
    <t>L-08-893-00</t>
  </si>
  <si>
    <t>Bacardi Razz</t>
  </si>
  <si>
    <t>5010677055154</t>
  </si>
  <si>
    <t>5010677055161</t>
  </si>
  <si>
    <t>L-08-895-00</t>
  </si>
  <si>
    <t>5010677055192</t>
  </si>
  <si>
    <t>5010677055208</t>
  </si>
  <si>
    <t>L-55-035-00</t>
  </si>
  <si>
    <t>7610113016701</t>
  </si>
  <si>
    <t>7610113016718</t>
  </si>
  <si>
    <t>L-56-735-00</t>
  </si>
  <si>
    <t>Bacardi Roasted Pineapple Rum Punch</t>
  </si>
  <si>
    <t>7610113018392</t>
  </si>
  <si>
    <t>7610113018385</t>
  </si>
  <si>
    <t>L-22-488-00</t>
  </si>
  <si>
    <t>Bacardi Spiced</t>
  </si>
  <si>
    <t>7610113007518</t>
  </si>
  <si>
    <t>7610113004227</t>
  </si>
  <si>
    <t>L-22-486-00</t>
  </si>
  <si>
    <t>7610113007495</t>
  </si>
  <si>
    <t>7610113007501</t>
  </si>
  <si>
    <t>L-22-487-00</t>
  </si>
  <si>
    <t>7610113009116</t>
  </si>
  <si>
    <t>7610113009123</t>
  </si>
  <si>
    <t>L-56-733-00</t>
  </si>
  <si>
    <t>Bacardi Toasted Coconut Colada</t>
  </si>
  <si>
    <t>7610113018507</t>
  </si>
  <si>
    <t>7610113018491</t>
  </si>
  <si>
    <t>L-59-571-00</t>
  </si>
  <si>
    <t>Bacardi Tropical</t>
  </si>
  <si>
    <t>7610113022511</t>
  </si>
  <si>
    <t>L-19-643-00</t>
  </si>
  <si>
    <t>Badel Pelinkovac</t>
  </si>
  <si>
    <t>CROATIA</t>
  </si>
  <si>
    <t>3850112110039</t>
  </si>
  <si>
    <t>3850112110367</t>
  </si>
  <si>
    <t>L-02-645-00</t>
  </si>
  <si>
    <t>Badel Sljivovica</t>
  </si>
  <si>
    <t xml:space="preserve">Eau de Vie                                        </t>
  </si>
  <si>
    <t>3850112121110</t>
  </si>
  <si>
    <t>3850112121028</t>
  </si>
  <si>
    <t>L-19-644-00</t>
  </si>
  <si>
    <t>3850112121097</t>
  </si>
  <si>
    <t>4807043369</t>
  </si>
  <si>
    <t>L-53-825-00</t>
  </si>
  <si>
    <t>Baileys Birthday Cake</t>
  </si>
  <si>
    <t>IRELAND</t>
  </si>
  <si>
    <t>5011013935116</t>
  </si>
  <si>
    <t>05011013936472</t>
  </si>
  <si>
    <t>L-03-211-00</t>
  </si>
  <si>
    <t>Baileys Chocolat Luxe</t>
  </si>
  <si>
    <t>5011013999064</t>
  </si>
  <si>
    <t>05011013999903</t>
  </si>
  <si>
    <t>L-57-415-00</t>
  </si>
  <si>
    <t>Baileys Chocolate Luxe</t>
  </si>
  <si>
    <t>5011013936243</t>
  </si>
  <si>
    <t>05011013936397</t>
  </si>
  <si>
    <t>L-55-730-00</t>
  </si>
  <si>
    <t>Baileys Colada Limited Edition</t>
  </si>
  <si>
    <t>5011013936021</t>
  </si>
  <si>
    <t>05011013936038</t>
  </si>
  <si>
    <t>L-23-524-00</t>
  </si>
  <si>
    <t>Baileys Espresso Creme</t>
  </si>
  <si>
    <t>5011013935482</t>
  </si>
  <si>
    <t>05011013935499</t>
  </si>
  <si>
    <t>L-19-033-00</t>
  </si>
  <si>
    <t>5011013931996</t>
  </si>
  <si>
    <t>05011013932009</t>
  </si>
  <si>
    <t>L-19-036-00</t>
  </si>
  <si>
    <t>Baileys Irish Cream</t>
  </si>
  <si>
    <t>5011013100217</t>
  </si>
  <si>
    <t>05011013100767</t>
  </si>
  <si>
    <t>L-03-207-00</t>
  </si>
  <si>
    <t>5011013100200</t>
  </si>
  <si>
    <t>5011013100712</t>
  </si>
  <si>
    <t>L-04-677-00</t>
  </si>
  <si>
    <t>5011013100156</t>
  </si>
  <si>
    <t>5011013100613</t>
  </si>
  <si>
    <t>L-04-686-00</t>
  </si>
  <si>
    <t>5011013100118</t>
  </si>
  <si>
    <t>05011013100514</t>
  </si>
  <si>
    <t>L-04-685-00</t>
  </si>
  <si>
    <t>5011013100507</t>
  </si>
  <si>
    <t>L-04-682-00</t>
  </si>
  <si>
    <t>5011013100040</t>
  </si>
  <si>
    <t>5011013100675</t>
  </si>
  <si>
    <t>L-25-279-00</t>
  </si>
  <si>
    <t>Baileys Irish Cream PET</t>
  </si>
  <si>
    <t>5011013100231</t>
  </si>
  <si>
    <t>5011013100309</t>
  </si>
  <si>
    <t>L-23-265-00</t>
  </si>
  <si>
    <t>Baileys Salted Caramel</t>
  </si>
  <si>
    <t>5011013934546</t>
  </si>
  <si>
    <t>05011013934539</t>
  </si>
  <si>
    <t>L-03-216-00</t>
  </si>
  <si>
    <t>5011013931293</t>
  </si>
  <si>
    <t>5011013931309</t>
  </si>
  <si>
    <t>L-04-692-00</t>
  </si>
  <si>
    <t>Baileys Strawberries &amp; Cream</t>
  </si>
  <si>
    <t>5011013933457</t>
  </si>
  <si>
    <t>5011013933464</t>
  </si>
  <si>
    <t>L-03-291-00</t>
  </si>
  <si>
    <t>Bakers Best Genever</t>
  </si>
  <si>
    <t>8719326186702</t>
  </si>
  <si>
    <t>8719326186719</t>
  </si>
  <si>
    <t>L-14-690-00</t>
  </si>
  <si>
    <t>Balblair 12 Years + GB</t>
  </si>
  <si>
    <t>5010509881548</t>
  </si>
  <si>
    <t>05010509803595</t>
  </si>
  <si>
    <t>L-14-691-00</t>
  </si>
  <si>
    <t>Balblair 15 Years + GB</t>
  </si>
  <si>
    <t>5010509881555</t>
  </si>
  <si>
    <t>05010509803601</t>
  </si>
  <si>
    <t>L-55-780-00</t>
  </si>
  <si>
    <t>Balcones Baby Blue Corn</t>
  </si>
  <si>
    <t>5060542510004</t>
  </si>
  <si>
    <t>L-60-819-00</t>
  </si>
  <si>
    <t>Balcones Eclipse Texas Rye</t>
  </si>
  <si>
    <t>5060542510332</t>
  </si>
  <si>
    <t>15060542510339</t>
  </si>
  <si>
    <t>L-55-779-00</t>
  </si>
  <si>
    <t>Balcones Texas Pot Still Bourbon</t>
  </si>
  <si>
    <t>5060542510196</t>
  </si>
  <si>
    <t>L-55-782-00</t>
  </si>
  <si>
    <t>Balcones Texas Single Malt Classic Edition</t>
  </si>
  <si>
    <t>5060542510028</t>
  </si>
  <si>
    <t>Ballantine's 12 Years NRF + GB</t>
  </si>
  <si>
    <t>05010106010235</t>
  </si>
  <si>
    <t>L-51-203-00</t>
  </si>
  <si>
    <t>Ballantine's 17 Years + GB</t>
  </si>
  <si>
    <t>5010106110126</t>
  </si>
  <si>
    <t>05010106010112</t>
  </si>
  <si>
    <t>L-54-193-00</t>
  </si>
  <si>
    <t>Ballantine's Finest</t>
  </si>
  <si>
    <t>5010106113912</t>
  </si>
  <si>
    <t>05000299606414</t>
  </si>
  <si>
    <t>L-06-057-00</t>
  </si>
  <si>
    <t>5000299610688</t>
  </si>
  <si>
    <t>5010106013496</t>
  </si>
  <si>
    <t>L-06-058-00</t>
  </si>
  <si>
    <t>5010106113127</t>
  </si>
  <si>
    <t>5010106013120</t>
  </si>
  <si>
    <t>L-06-062-00</t>
  </si>
  <si>
    <t>5010106111956</t>
  </si>
  <si>
    <t>5010106011522</t>
  </si>
  <si>
    <t>L-06-061-00</t>
  </si>
  <si>
    <t>L-58-699-00</t>
  </si>
  <si>
    <t>Ballantines Finest PET</t>
  </si>
  <si>
    <t>L-61-009-00</t>
  </si>
  <si>
    <t>Ballantine's Finest x Borderlands Moxxi's Bar Edition 2</t>
  </si>
  <si>
    <t>5000299629505</t>
  </si>
  <si>
    <t>5000299629512</t>
  </si>
  <si>
    <t>L-59-499-00</t>
  </si>
  <si>
    <t>Ballantines NRF</t>
  </si>
  <si>
    <t>5000299606292</t>
  </si>
  <si>
    <t>5000299606360</t>
  </si>
  <si>
    <t>L-19-654-00</t>
  </si>
  <si>
    <t>Ballechin 10 Years + GB</t>
  </si>
  <si>
    <t>5021944087846</t>
  </si>
  <si>
    <t>05021944073740</t>
  </si>
  <si>
    <t>L-55-327-00</t>
  </si>
  <si>
    <t>Bally 12 Years Pyramide + GB</t>
  </si>
  <si>
    <t>MARTINIQUE</t>
  </si>
  <si>
    <t>3147699105344</t>
  </si>
  <si>
    <t>L-55-328-00</t>
  </si>
  <si>
    <t>Bally 7 Years Pyramide + GB</t>
  </si>
  <si>
    <t>3147699105351</t>
  </si>
  <si>
    <t>L-07-357-00</t>
  </si>
  <si>
    <t>Balvenie 12 Years American Oak + GB</t>
  </si>
  <si>
    <t>5010327525167</t>
  </si>
  <si>
    <t>5010327525181</t>
  </si>
  <si>
    <t>L-07-362-00</t>
  </si>
  <si>
    <t>Balvenie 12 Years DoubleWood + GB</t>
  </si>
  <si>
    <t>5010327505138</t>
  </si>
  <si>
    <t>5010327525105</t>
  </si>
  <si>
    <t>L-14-878-00</t>
  </si>
  <si>
    <t>Balvenie 12 Years Single Barrel + GB</t>
  </si>
  <si>
    <t>5010327525877</t>
  </si>
  <si>
    <t>5010327525884</t>
  </si>
  <si>
    <t>L-24-129-00</t>
  </si>
  <si>
    <t>Balvenie 14 Years Caribbean Cask + GB</t>
  </si>
  <si>
    <t>5010327524566</t>
  </si>
  <si>
    <t>5010327555010</t>
  </si>
  <si>
    <t>L-07-381-00</t>
  </si>
  <si>
    <t>Balvenie 14 Years The Week Of Peat + GB</t>
  </si>
  <si>
    <t>5010327525198</t>
  </si>
  <si>
    <t>05010327525273</t>
  </si>
  <si>
    <t>L-57-056-00</t>
  </si>
  <si>
    <t>Balvenie 16 Years French Oak + GB</t>
  </si>
  <si>
    <t>5010327525464</t>
  </si>
  <si>
    <t>05010327525471</t>
  </si>
  <si>
    <t>L-55-314-00</t>
  </si>
  <si>
    <t>Balvenie Creation of a Classic + GB</t>
  </si>
  <si>
    <t>5010327525396</t>
  </si>
  <si>
    <t>05010327525402</t>
  </si>
  <si>
    <t>L-51-781-00</t>
  </si>
  <si>
    <t>Bandoeng 22 Pandan Liqueur</t>
  </si>
  <si>
    <t>8710631221065</t>
  </si>
  <si>
    <t>8710631621063</t>
  </si>
  <si>
    <t>L-16-728-00</t>
  </si>
  <si>
    <t>Baoruco Reserva Antigua Aged 21+ GB</t>
  </si>
  <si>
    <t>DOMINICAN REPUBLIC</t>
  </si>
  <si>
    <t>8412148004949</t>
  </si>
  <si>
    <t>18412148004946</t>
  </si>
  <si>
    <t>L-58-934-00</t>
  </si>
  <si>
    <t>Barbazul Rose Syrah 2021</t>
  </si>
  <si>
    <t>8437008266305</t>
  </si>
  <si>
    <t>28437008266309</t>
  </si>
  <si>
    <t>L-58-933-00</t>
  </si>
  <si>
    <t>Barbazul Tinto 2020</t>
  </si>
  <si>
    <t>8437008266169</t>
  </si>
  <si>
    <t>08437008266237</t>
  </si>
  <si>
    <t>L-58-932-00</t>
  </si>
  <si>
    <t>Barbazul Tinto Seleccion 2015</t>
  </si>
  <si>
    <t>8437008266374</t>
  </si>
  <si>
    <t>48437008266372</t>
  </si>
  <si>
    <t>L-59-603-00</t>
  </si>
  <si>
    <t>Barbazul Tinto Seleccion 2018</t>
  </si>
  <si>
    <t>L-50-846-00</t>
  </si>
  <si>
    <t>Barcelo Anejo</t>
  </si>
  <si>
    <t>7461323129237</t>
  </si>
  <si>
    <t>7461323129008</t>
  </si>
  <si>
    <t>L-08-950-00</t>
  </si>
  <si>
    <t>Barcelo Blanco</t>
  </si>
  <si>
    <t>7461323129480</t>
  </si>
  <si>
    <t>47461323129488</t>
  </si>
  <si>
    <t>L-08-955-00</t>
  </si>
  <si>
    <t>Barcelo Gran Anejo</t>
  </si>
  <si>
    <t>7461323129350</t>
  </si>
  <si>
    <t>47461323129358</t>
  </si>
  <si>
    <t>L-18-433-00</t>
  </si>
  <si>
    <t>Barcelo Imperial + 2 Glasses</t>
  </si>
  <si>
    <t>7461323129138</t>
  </si>
  <si>
    <t>47461323129136</t>
  </si>
  <si>
    <t>L-17-695-00</t>
  </si>
  <si>
    <t>Barcelo Imperial + GB</t>
  </si>
  <si>
    <t>7461281118885</t>
  </si>
  <si>
    <t>7461281118854</t>
  </si>
  <si>
    <t>L-17-692-00</t>
  </si>
  <si>
    <t>7461323129459</t>
  </si>
  <si>
    <t>7461323129954</t>
  </si>
  <si>
    <t>L-60-731-00</t>
  </si>
  <si>
    <t>Barcelo Imperial Maple Cask + GB</t>
  </si>
  <si>
    <t>DOMINICA</t>
  </si>
  <si>
    <t>7461281118601</t>
  </si>
  <si>
    <t>47461281118609</t>
  </si>
  <si>
    <t>L-17-694-00</t>
  </si>
  <si>
    <t>Barcelo Imperial Onyx + GB</t>
  </si>
  <si>
    <t>7461323129183</t>
  </si>
  <si>
    <t>47461323129181</t>
  </si>
  <si>
    <t>L-58-179-00</t>
  </si>
  <si>
    <t>Barcelo Imperial Porto Cask Finish + GB</t>
  </si>
  <si>
    <t>7461281118526</t>
  </si>
  <si>
    <t>47461281118524</t>
  </si>
  <si>
    <t>L-58-549-00</t>
  </si>
  <si>
    <t>Barcelo Imperial Premium Blend 40th Anniversary + GB</t>
  </si>
  <si>
    <t>7461323129473</t>
  </si>
  <si>
    <t>37461323129849</t>
  </si>
  <si>
    <t>L-01-994-00</t>
  </si>
  <si>
    <t>Bärenfang</t>
  </si>
  <si>
    <t>4000283102022</t>
  </si>
  <si>
    <t>4000283102039</t>
  </si>
  <si>
    <t>L-03-222-00</t>
  </si>
  <si>
    <t>Barenjager Honey Liqueur</t>
  </si>
  <si>
    <t>4000201570032</t>
  </si>
  <si>
    <t>4000201570049</t>
  </si>
  <si>
    <t>L-06-078-00</t>
  </si>
  <si>
    <t>Basil Hayden's</t>
  </si>
  <si>
    <t>5060045585073</t>
  </si>
  <si>
    <t>05060045591951</t>
  </si>
  <si>
    <t>L-52-581-00</t>
  </si>
  <si>
    <t>Bathtub Gin</t>
  </si>
  <si>
    <t>5052598148409</t>
  </si>
  <si>
    <t>5052598148997</t>
  </si>
  <si>
    <t>L-08-941-00</t>
  </si>
  <si>
    <t>5052598008628</t>
  </si>
  <si>
    <t>5052598009199</t>
  </si>
  <si>
    <t>L-04-718-00</t>
  </si>
  <si>
    <t>Batida De Coco Mangaroca</t>
  </si>
  <si>
    <t>4003310016095</t>
  </si>
  <si>
    <t>4003310016101</t>
  </si>
  <si>
    <t>L-04-719-00</t>
  </si>
  <si>
    <t>4003310016354</t>
  </si>
  <si>
    <t>4003310016361</t>
  </si>
  <si>
    <t>L-55-769-00</t>
  </si>
  <si>
    <t>Battlehill Glengarioch 9 Years + GB</t>
  </si>
  <si>
    <t>5056510002398</t>
  </si>
  <si>
    <t>15056510002395</t>
  </si>
  <si>
    <t>L-25-212-00</t>
  </si>
  <si>
    <t>Beefeater</t>
  </si>
  <si>
    <t>5000329003022</t>
  </si>
  <si>
    <t>05000329001745</t>
  </si>
  <si>
    <t>L-16-844-00</t>
  </si>
  <si>
    <t>Beefeater Blood Orange</t>
  </si>
  <si>
    <t>5000299618240</t>
  </si>
  <si>
    <t>5000299618257</t>
  </si>
  <si>
    <t>L-58-950-00</t>
  </si>
  <si>
    <t>Beefeater Gin</t>
  </si>
  <si>
    <t>5000329002193</t>
  </si>
  <si>
    <t>5000329001202</t>
  </si>
  <si>
    <t>L-08-928-00</t>
  </si>
  <si>
    <t>L-08-932-00</t>
  </si>
  <si>
    <t>5000329002278</t>
  </si>
  <si>
    <t>5000329001295</t>
  </si>
  <si>
    <t>L-16-840-00</t>
  </si>
  <si>
    <t>Beefeater Gin 24</t>
  </si>
  <si>
    <t>5000299605004</t>
  </si>
  <si>
    <t>5000299605011</t>
  </si>
  <si>
    <t>L-08-935-00</t>
  </si>
  <si>
    <t>Beefeater Pink</t>
  </si>
  <si>
    <t>5000299605950</t>
  </si>
  <si>
    <t>5000299605967</t>
  </si>
  <si>
    <t xml:space="preserve">Beer                                              </t>
  </si>
  <si>
    <t>L-06-074-00</t>
  </si>
  <si>
    <t>Bell's</t>
  </si>
  <si>
    <t>5000387905634</t>
  </si>
  <si>
    <t>05000387908505</t>
  </si>
  <si>
    <t>L-06-077-00</t>
  </si>
  <si>
    <t>5000387905504</t>
  </si>
  <si>
    <t>5000387908529</t>
  </si>
  <si>
    <t>RUSSIA</t>
  </si>
  <si>
    <t>L-16-852-00</t>
  </si>
  <si>
    <t>Beluga Gold Line + GB Leather</t>
  </si>
  <si>
    <t>4603928004158</t>
  </si>
  <si>
    <t>24603928004152</t>
  </si>
  <si>
    <t>Beluga Noble</t>
  </si>
  <si>
    <t>L-25-200-00</t>
  </si>
  <si>
    <t>Belvedere</t>
  </si>
  <si>
    <t>5901041003324</t>
  </si>
  <si>
    <t>15901041003321</t>
  </si>
  <si>
    <t>L-10-083-00</t>
  </si>
  <si>
    <t>5901041003430</t>
  </si>
  <si>
    <t>15901041003437</t>
  </si>
  <si>
    <t>L-10-085-00</t>
  </si>
  <si>
    <t>5901041003003</t>
  </si>
  <si>
    <t>5901041014030</t>
  </si>
  <si>
    <t>L-10-089-00</t>
  </si>
  <si>
    <t>5901041003362</t>
  </si>
  <si>
    <t>15901041003369</t>
  </si>
  <si>
    <t>L-10-087-00</t>
  </si>
  <si>
    <t>5901041003423</t>
  </si>
  <si>
    <t>5901041016041</t>
  </si>
  <si>
    <t>L-11-157-00</t>
  </si>
  <si>
    <t>5901041003164</t>
  </si>
  <si>
    <t>15901041003161</t>
  </si>
  <si>
    <t>L-10-090-00</t>
  </si>
  <si>
    <t>L-60-427-00</t>
  </si>
  <si>
    <t>5901867813947</t>
  </si>
  <si>
    <t>L-10-092-00</t>
  </si>
  <si>
    <t>5901041003409</t>
  </si>
  <si>
    <t>15901041003406</t>
  </si>
  <si>
    <t>Belvedere Heritage 176</t>
  </si>
  <si>
    <t>L-10-077-00</t>
  </si>
  <si>
    <t>Belvedere Lake Bartezek</t>
  </si>
  <si>
    <t>5901867806451</t>
  </si>
  <si>
    <t>5901867806468</t>
  </si>
  <si>
    <t>L-54-639-00</t>
  </si>
  <si>
    <t>5901867806666</t>
  </si>
  <si>
    <t>15901867806663</t>
  </si>
  <si>
    <t>L-55-289-00</t>
  </si>
  <si>
    <t>Belvedere Organic Infusions Blackberry &amp; Lemongrass</t>
  </si>
  <si>
    <t>5901867813046</t>
  </si>
  <si>
    <t>15901867813043</t>
  </si>
  <si>
    <t>L-58-460-00</t>
  </si>
  <si>
    <t>5901867813237</t>
  </si>
  <si>
    <t>15901867813234</t>
  </si>
  <si>
    <t>Belvedere Organic Infusions Lemon &amp; Basil</t>
  </si>
  <si>
    <t>L-58-459-00</t>
  </si>
  <si>
    <t>5901867813244</t>
  </si>
  <si>
    <t>15901867813241</t>
  </si>
  <si>
    <t>L-55-291-00</t>
  </si>
  <si>
    <t>Belvedere Organic Infusions Pear &amp; Ginger</t>
  </si>
  <si>
    <t>5901867813060</t>
  </si>
  <si>
    <t>15901867813067</t>
  </si>
  <si>
    <t>L-58-458-00</t>
  </si>
  <si>
    <t>5901867813251</t>
  </si>
  <si>
    <t>15901867813258</t>
  </si>
  <si>
    <t>L-10-080-00</t>
  </si>
  <si>
    <t>Belvedere Smogory Forest</t>
  </si>
  <si>
    <t>5901867804532</t>
  </si>
  <si>
    <t>5901867804952</t>
  </si>
  <si>
    <t>L-57-363-00</t>
  </si>
  <si>
    <t>Benriach 10 Years + GB</t>
  </si>
  <si>
    <t>5060716140402</t>
  </si>
  <si>
    <t>25060716140406</t>
  </si>
  <si>
    <t>L-07-195-00</t>
  </si>
  <si>
    <t>Benriach 10 Years The Original Ten + GB</t>
  </si>
  <si>
    <t>5060399680547</t>
  </si>
  <si>
    <t>25060716140512</t>
  </si>
  <si>
    <t>L-50-338-00</t>
  </si>
  <si>
    <t>Benriach 10 Years The Smoky Ten + GB</t>
  </si>
  <si>
    <t>5060399687300</t>
  </si>
  <si>
    <t>05060716140617</t>
  </si>
  <si>
    <t>L-14-908-00</t>
  </si>
  <si>
    <t>Benriach 12 Years The Smoky Twelve + GB</t>
  </si>
  <si>
    <t>5060716140259</t>
  </si>
  <si>
    <t>25060716140253</t>
  </si>
  <si>
    <t>L-58-924-00</t>
  </si>
  <si>
    <t>Benriach 16 Years Three Cask Matured + GB</t>
  </si>
  <si>
    <t>5060088790120</t>
  </si>
  <si>
    <t>25060716140321</t>
  </si>
  <si>
    <t>L-56-498-00</t>
  </si>
  <si>
    <t>Benriach 21 Years + GB</t>
  </si>
  <si>
    <t>5060716140013</t>
  </si>
  <si>
    <t>25060716140017</t>
  </si>
  <si>
    <t>L-53-153-00</t>
  </si>
  <si>
    <t>Benriach 30 Years The Thirty + GB</t>
  </si>
  <si>
    <t>5060716140044</t>
  </si>
  <si>
    <t>65060716140046</t>
  </si>
  <si>
    <t>L-57-030-00</t>
  </si>
  <si>
    <t>Benriach Quarter Cask Classic + GB</t>
  </si>
  <si>
    <t>5060716140419</t>
  </si>
  <si>
    <t>25060716140413</t>
  </si>
  <si>
    <t>L-07-218-00</t>
  </si>
  <si>
    <t>Benromach 10 Years + GB</t>
  </si>
  <si>
    <t>5020613023680</t>
  </si>
  <si>
    <t>5020613023697</t>
  </si>
  <si>
    <t>L-26-653-00</t>
  </si>
  <si>
    <t>Benromach Speyside 15 Years + GB</t>
  </si>
  <si>
    <t>5020613051485</t>
  </si>
  <si>
    <t>05020613051492</t>
  </si>
  <si>
    <t>L-59-897-00</t>
  </si>
  <si>
    <t>Berentzen Apfelkorn</t>
  </si>
  <si>
    <t>4041500023621</t>
  </si>
  <si>
    <t>4041500123628</t>
  </si>
  <si>
    <t>L-04-697-00</t>
  </si>
  <si>
    <t>4041500136024</t>
  </si>
  <si>
    <t>4041500236229</t>
  </si>
  <si>
    <t>L-04-699-00</t>
  </si>
  <si>
    <t>4041500023652</t>
  </si>
  <si>
    <t>4041500123659</t>
  </si>
  <si>
    <t>L-13-077-00</t>
  </si>
  <si>
    <t>Berentzen Apfelkorn - Zakflacon</t>
  </si>
  <si>
    <t>40415260</t>
  </si>
  <si>
    <t>4041500736422</t>
  </si>
  <si>
    <t>L-13-079-00</t>
  </si>
  <si>
    <t>Berentzen Caramel Cream</t>
  </si>
  <si>
    <t>4041500285128</t>
  </si>
  <si>
    <t>4041500251208</t>
  </si>
  <si>
    <t>L-04-704-00</t>
  </si>
  <si>
    <t>Berentzen Maracuja</t>
  </si>
  <si>
    <t>4041500055028</t>
  </si>
  <si>
    <t>4041500155025</t>
  </si>
  <si>
    <t>L-50-995-00</t>
  </si>
  <si>
    <t>Berentzen Passionfruit Cream</t>
  </si>
  <si>
    <t>4041500282028</t>
  </si>
  <si>
    <t>4041500820206</t>
  </si>
  <si>
    <t>L-19-046-00</t>
  </si>
  <si>
    <t>Berentzen Peer</t>
  </si>
  <si>
    <t>4041500040949</t>
  </si>
  <si>
    <t>4041500124090</t>
  </si>
  <si>
    <t>L-23-570-00</t>
  </si>
  <si>
    <t>Berentzen Raspberry Cream</t>
  </si>
  <si>
    <t>4041500281021</t>
  </si>
  <si>
    <t>L-04-707-00</t>
  </si>
  <si>
    <t>Berentzen Saurer Apfel</t>
  </si>
  <si>
    <t>4041500037024</t>
  </si>
  <si>
    <t>4041500137021</t>
  </si>
  <si>
    <t>L-13-099-00</t>
  </si>
  <si>
    <t>Berentzen Traditionskorn</t>
  </si>
  <si>
    <t>4041500061029</t>
  </si>
  <si>
    <t>4041500161026</t>
  </si>
  <si>
    <t>L-04-709-00</t>
  </si>
  <si>
    <t>Berentzen Waldfrucht</t>
  </si>
  <si>
    <t>4041500245023</t>
  </si>
  <si>
    <t>4041500345020</t>
  </si>
  <si>
    <t>L-04-710-00</t>
  </si>
  <si>
    <t>Berentzen Waldmeister</t>
  </si>
  <si>
    <t>4041500119027</t>
  </si>
  <si>
    <t>4041500219024</t>
  </si>
  <si>
    <t>L-13-102-00</t>
  </si>
  <si>
    <t>Berentzen White Chocolate Macadamia</t>
  </si>
  <si>
    <t>4041500285227</t>
  </si>
  <si>
    <t>4041500855208</t>
  </si>
  <si>
    <t>L-13-103-00</t>
  </si>
  <si>
    <t>Berentzen Wild Kirsch</t>
  </si>
  <si>
    <t>4041500241025</t>
  </si>
  <si>
    <t>4041500341022</t>
  </si>
  <si>
    <t>L-02-982-00</t>
  </si>
  <si>
    <t>Berliner Brandstifter Dry Gin</t>
  </si>
  <si>
    <t>4013228493208</t>
  </si>
  <si>
    <t>4013228493215</t>
  </si>
  <si>
    <t>L-13-115-00</t>
  </si>
  <si>
    <t>Berliner Luft Bangarang</t>
  </si>
  <si>
    <t>4013228206204</t>
  </si>
  <si>
    <t>4013228206211</t>
  </si>
  <si>
    <t>L-19-725-00</t>
  </si>
  <si>
    <t>Berliner Luft Lindenblüte Likör</t>
  </si>
  <si>
    <t>4013228459204</t>
  </si>
  <si>
    <t>L-04-715-00</t>
  </si>
  <si>
    <t>Berliner Luft Pfefferminz Likör</t>
  </si>
  <si>
    <t>4013228325202</t>
  </si>
  <si>
    <t>4013228325219</t>
  </si>
  <si>
    <t>L-04-716-00</t>
  </si>
  <si>
    <t>4013228325103</t>
  </si>
  <si>
    <t>4013228325110</t>
  </si>
  <si>
    <t xml:space="preserve">Sherry                                            </t>
  </si>
  <si>
    <t>L-55-691-00</t>
  </si>
  <si>
    <t>Bertola Sherry Cream</t>
  </si>
  <si>
    <t>8410051051753</t>
  </si>
  <si>
    <t>28410051051757</t>
  </si>
  <si>
    <t>L-55-692-00</t>
  </si>
  <si>
    <t>Bertola Sherry Medium</t>
  </si>
  <si>
    <t>8410051052750</t>
  </si>
  <si>
    <t>28410051052754</t>
  </si>
  <si>
    <t>L-00-329-00</t>
  </si>
  <si>
    <t>Beveland Blue Curacao</t>
  </si>
  <si>
    <t>8414771850252</t>
  </si>
  <si>
    <t>18414771850198</t>
  </si>
  <si>
    <t>L-55-936-00</t>
  </si>
  <si>
    <t>Beylerbeyi Gobek Raki NRF</t>
  </si>
  <si>
    <t xml:space="preserve">Raki                                              </t>
  </si>
  <si>
    <t>TURKEY</t>
  </si>
  <si>
    <t>8698779190514</t>
  </si>
  <si>
    <t>8698779190194</t>
  </si>
  <si>
    <t>L-55-935-00</t>
  </si>
  <si>
    <t>8698779190538</t>
  </si>
  <si>
    <t>8698779190170</t>
  </si>
  <si>
    <t>L-55-934-00</t>
  </si>
  <si>
    <t>8698779190187</t>
  </si>
  <si>
    <t>8698779190521</t>
  </si>
  <si>
    <t>L-04-714-00</t>
  </si>
  <si>
    <t>Bicerin Chocolate Liqueur</t>
  </si>
  <si>
    <t>8003750001725</t>
  </si>
  <si>
    <t>18003750776620</t>
  </si>
  <si>
    <t>L-04-018-00</t>
  </si>
  <si>
    <t>Birra Moretti</t>
  </si>
  <si>
    <t>80114024</t>
  </si>
  <si>
    <t>08001435226814</t>
  </si>
  <si>
    <t>L-60-947-00</t>
  </si>
  <si>
    <t>Birra Moretti La Rossa</t>
  </si>
  <si>
    <t>8006890623062</t>
  </si>
  <si>
    <t>08001435350854</t>
  </si>
  <si>
    <t>L-04-022-00</t>
  </si>
  <si>
    <t>8001435350250</t>
  </si>
  <si>
    <t>L-19-727-00</t>
  </si>
  <si>
    <t>Bitter Truth Apricot Likeur</t>
  </si>
  <si>
    <t>4260167660080</t>
  </si>
  <si>
    <t>4260167660172</t>
  </si>
  <si>
    <t>L-05-252-00</t>
  </si>
  <si>
    <t>Bitter Truth Aromatic Old Time</t>
  </si>
  <si>
    <t>4260167660004</t>
  </si>
  <si>
    <t>8711114785623</t>
  </si>
  <si>
    <t>L-05-253-00</t>
  </si>
  <si>
    <t>Bitter Truth Celery</t>
  </si>
  <si>
    <t>4260167660066</t>
  </si>
  <si>
    <t>4260167660349</t>
  </si>
  <si>
    <t>L-05-255-00</t>
  </si>
  <si>
    <t>Bitter Truth Chocolate Bitters</t>
  </si>
  <si>
    <t>4260167660103</t>
  </si>
  <si>
    <t>4260167660363</t>
  </si>
  <si>
    <t>L-05-256-00</t>
  </si>
  <si>
    <t>Bitter Truth Creolo</t>
  </si>
  <si>
    <t>4260167660158</t>
  </si>
  <si>
    <t>4260167660387</t>
  </si>
  <si>
    <t>L-19-731-00</t>
  </si>
  <si>
    <t>Bitter Truth Golden Falernum</t>
  </si>
  <si>
    <t>4260167660806</t>
  </si>
  <si>
    <t>4260167660813</t>
  </si>
  <si>
    <t>L-05-257-00</t>
  </si>
  <si>
    <t>Bitter Truth Grapefruit</t>
  </si>
  <si>
    <t>4260167660110</t>
  </si>
  <si>
    <t>4260167660356</t>
  </si>
  <si>
    <t>L-05-259-00</t>
  </si>
  <si>
    <t>Bitter Truth Lemon</t>
  </si>
  <si>
    <t>4260167660028</t>
  </si>
  <si>
    <t>4260167660332</t>
  </si>
  <si>
    <t>L-05-260-00</t>
  </si>
  <si>
    <t>Bitter Truth Orange</t>
  </si>
  <si>
    <t>4260167660011</t>
  </si>
  <si>
    <t>4260167660325</t>
  </si>
  <si>
    <t>L-55-962-00</t>
  </si>
  <si>
    <t>Bitter Truth Peach Bitters</t>
  </si>
  <si>
    <t>4260167661025</t>
  </si>
  <si>
    <t>4260167661018</t>
  </si>
  <si>
    <t>L-19-733-00</t>
  </si>
  <si>
    <t>Bitter Truth Pimento Dram</t>
  </si>
  <si>
    <t>4260167660097</t>
  </si>
  <si>
    <t>4260167660189</t>
  </si>
  <si>
    <t>L-19-728-00</t>
  </si>
  <si>
    <t>Bitter Truth Violette Liquor</t>
  </si>
  <si>
    <t>4260167660073</t>
  </si>
  <si>
    <t>4260167660196</t>
  </si>
  <si>
    <t>L-06-135-00</t>
  </si>
  <si>
    <t>Black &amp; White</t>
  </si>
  <si>
    <t>50196135</t>
  </si>
  <si>
    <t>05000196000186</t>
  </si>
  <si>
    <t>L-06-138-00</t>
  </si>
  <si>
    <t>50196081</t>
  </si>
  <si>
    <t>L-06-139-00</t>
  </si>
  <si>
    <t>5000196001305</t>
  </si>
  <si>
    <t>L-25-325-00</t>
  </si>
  <si>
    <t>Black Bottle</t>
  </si>
  <si>
    <t>5029704111442</t>
  </si>
  <si>
    <t>05029704613328</t>
  </si>
  <si>
    <t>L-10-276-00</t>
  </si>
  <si>
    <t>Black Bottle 10 Years + GB</t>
  </si>
  <si>
    <t>5029704219810</t>
  </si>
  <si>
    <t>05029704700042</t>
  </si>
  <si>
    <t>L-53-805-00</t>
  </si>
  <si>
    <t>Black Bottle Double Cask</t>
  </si>
  <si>
    <t xml:space="preserve">Blended Malt Whisky                               </t>
  </si>
  <si>
    <t>5029704220441</t>
  </si>
  <si>
    <t>029704700660</t>
  </si>
  <si>
    <t>L-53-804-00</t>
  </si>
  <si>
    <t>Black Bottle Island Smoke</t>
  </si>
  <si>
    <t>5029704220458</t>
  </si>
  <si>
    <t>05029704700677</t>
  </si>
  <si>
    <t>L-60-714-00</t>
  </si>
  <si>
    <t>Black Bull 18 Years Limited Edition + GB</t>
  </si>
  <si>
    <t>5056510005290</t>
  </si>
  <si>
    <t>15056510005297</t>
  </si>
  <si>
    <t>L-60-715-00</t>
  </si>
  <si>
    <t>Black Bull 30 Years Limited Edition + GB</t>
  </si>
  <si>
    <t>5056510005306</t>
  </si>
  <si>
    <t>15056510005303</t>
  </si>
  <si>
    <t>L-56-524-00</t>
  </si>
  <si>
    <t>Black Bull 8 Years</t>
  </si>
  <si>
    <t>5060294566106</t>
  </si>
  <si>
    <t>15060294566103</t>
  </si>
  <si>
    <t>L-06-068-00</t>
  </si>
  <si>
    <t>Black Bull Kyloe</t>
  </si>
  <si>
    <t>5060294564188</t>
  </si>
  <si>
    <t>15060294564185</t>
  </si>
  <si>
    <t>L-60-716-00</t>
  </si>
  <si>
    <t>Black Bull Kyloe Peated Finish</t>
  </si>
  <si>
    <t>5056510006587</t>
  </si>
  <si>
    <t>15056510006584</t>
  </si>
  <si>
    <t>L-08-806-00</t>
  </si>
  <si>
    <t>Black Cow Pure Milk Vodka</t>
  </si>
  <si>
    <t>5060323760000</t>
  </si>
  <si>
    <t>5060323760017</t>
  </si>
  <si>
    <t>L-52-562-00</t>
  </si>
  <si>
    <t>Black Irish Whisky With Stout</t>
  </si>
  <si>
    <t>5060434133656</t>
  </si>
  <si>
    <t>5060434133663</t>
  </si>
  <si>
    <t>L-03-874-00</t>
  </si>
  <si>
    <t>Black Magic Spiced</t>
  </si>
  <si>
    <t>088004022570</t>
  </si>
  <si>
    <t>10088004022577</t>
  </si>
  <si>
    <t>L-00-945-00</t>
  </si>
  <si>
    <t>Black Scanlan Honey</t>
  </si>
  <si>
    <t>3014409007437</t>
  </si>
  <si>
    <t>8460400221214</t>
  </si>
  <si>
    <t>L-60-073-00</t>
  </si>
  <si>
    <t>Black Tears Spiced Cuban Rum</t>
  </si>
  <si>
    <t>8500000590294</t>
  </si>
  <si>
    <t>798190072265</t>
  </si>
  <si>
    <t>L-25-271-00</t>
  </si>
  <si>
    <t>Black Tomato Gin</t>
  </si>
  <si>
    <t>867474000420</t>
  </si>
  <si>
    <t>L-08-626-00</t>
  </si>
  <si>
    <t>8719324223027</t>
  </si>
  <si>
    <t>8719324223034</t>
  </si>
  <si>
    <t>L-24-225-00</t>
  </si>
  <si>
    <t>8719324223607</t>
  </si>
  <si>
    <t>L-58-010-00</t>
  </si>
  <si>
    <t>Black Velvet</t>
  </si>
  <si>
    <t>CANADA</t>
  </si>
  <si>
    <t>096749003228</t>
  </si>
  <si>
    <t>8718819838180</t>
  </si>
  <si>
    <t>L-54-644-00</t>
  </si>
  <si>
    <t>096749003129</t>
  </si>
  <si>
    <t>10096749003126</t>
  </si>
  <si>
    <t>L-06-129-00</t>
  </si>
  <si>
    <t>Black Velvet 8 Years Reserve</t>
  </si>
  <si>
    <t>683899122529</t>
  </si>
  <si>
    <t>683899122536</t>
  </si>
  <si>
    <t>Black Velvet Toasted Caramel</t>
  </si>
  <si>
    <t>096749003266</t>
  </si>
  <si>
    <t>L-55-715-00</t>
  </si>
  <si>
    <t>L-08-945-00</t>
  </si>
  <si>
    <t>Blackwell Fine Jamaican Rum</t>
  </si>
  <si>
    <t>5060119770107</t>
  </si>
  <si>
    <t>050601197701</t>
  </si>
  <si>
    <t>L-51-676-00</t>
  </si>
  <si>
    <t>Blackwell Fine Jamaican Rum - 007 Limited Edition</t>
  </si>
  <si>
    <t>5060741980011</t>
  </si>
  <si>
    <t>15060741980018</t>
  </si>
  <si>
    <t>05060069050267</t>
  </si>
  <si>
    <t>L-61-020-00</t>
  </si>
  <si>
    <t>Blackwoods Vintage 2021 Navy Strength Gin</t>
  </si>
  <si>
    <t>5060069050212</t>
  </si>
  <si>
    <t>L-51-950-00</t>
  </si>
  <si>
    <t>Blair Athol 12 Years - Flora &amp; Fauna</t>
  </si>
  <si>
    <t>5000281067582</t>
  </si>
  <si>
    <t>000281067575</t>
  </si>
  <si>
    <t>L-05-194-00</t>
  </si>
  <si>
    <t>Blankenheym Oude</t>
  </si>
  <si>
    <t>8710415910819</t>
  </si>
  <si>
    <t>8716000029348</t>
  </si>
  <si>
    <t>L-14-226-00</t>
  </si>
  <si>
    <t>Blanton's Original + GB</t>
  </si>
  <si>
    <t>080244002039</t>
  </si>
  <si>
    <t>20080244001692</t>
  </si>
  <si>
    <t>L-16-879-00</t>
  </si>
  <si>
    <t>Bloom Jasmine &amp; Rose Gin</t>
  </si>
  <si>
    <t>5010296004595</t>
  </si>
  <si>
    <t>5010296004601</t>
  </si>
  <si>
    <t>L-09-679-00</t>
  </si>
  <si>
    <t>Bloom London Dry Gin</t>
  </si>
  <si>
    <t>5010296169249</t>
  </si>
  <si>
    <t>05010296169409</t>
  </si>
  <si>
    <t>L-18-749-00</t>
  </si>
  <si>
    <t>5010296002256</t>
  </si>
  <si>
    <t>5010296002263</t>
  </si>
  <si>
    <t>L-22-522-00</t>
  </si>
  <si>
    <t>Bloom Passionfruit &amp; Vanillablossom</t>
  </si>
  <si>
    <t>5010296010763</t>
  </si>
  <si>
    <t>05010296010770</t>
  </si>
  <si>
    <t>L-58-329-00</t>
  </si>
  <si>
    <t>Blossom Costa Blanca</t>
  </si>
  <si>
    <t>8437020140492</t>
  </si>
  <si>
    <t>8437020140508</t>
  </si>
  <si>
    <t>L-58-328-00</t>
  </si>
  <si>
    <t>Blossom Peach</t>
  </si>
  <si>
    <t>8437020140027</t>
  </si>
  <si>
    <t>8437020140058</t>
  </si>
  <si>
    <t>L-55-666-00</t>
  </si>
  <si>
    <t>Blue Mauritius Gold</t>
  </si>
  <si>
    <t>MAURITIUS</t>
  </si>
  <si>
    <t>6091313770012</t>
  </si>
  <si>
    <t>6091313770050</t>
  </si>
  <si>
    <t>L-23-952-00</t>
  </si>
  <si>
    <t>Blue Velvet Gin</t>
  </si>
  <si>
    <t>8425402482384</t>
  </si>
  <si>
    <t>L-16-880-00</t>
  </si>
  <si>
    <t>Bluecoat Gin</t>
  </si>
  <si>
    <t>8581980016332</t>
  </si>
  <si>
    <t>00858198001633</t>
  </si>
  <si>
    <t>L-23-514-00</t>
  </si>
  <si>
    <t>Bobby's Jenever</t>
  </si>
  <si>
    <t>8710631119591</t>
  </si>
  <si>
    <t>8718631619589</t>
  </si>
  <si>
    <t>L-10-159-00</t>
  </si>
  <si>
    <t>Bobby's Schiedam Dry Gin</t>
  </si>
  <si>
    <t>8710631119034</t>
  </si>
  <si>
    <t>8710631639037</t>
  </si>
  <si>
    <t>L-59-388-00</t>
  </si>
  <si>
    <t>Bodega Gotica Verdejo Badajo 2022</t>
  </si>
  <si>
    <t>8437006093385</t>
  </si>
  <si>
    <t>L-05-201-00</t>
  </si>
  <si>
    <t>Bokma Jong Rond</t>
  </si>
  <si>
    <t>8716000014412</t>
  </si>
  <si>
    <t>8716000029232</t>
  </si>
  <si>
    <t>L-19-745-00</t>
  </si>
  <si>
    <t>Bokma Jong Vierkant</t>
  </si>
  <si>
    <t>8716000014368</t>
  </si>
  <si>
    <t>08716000024121</t>
  </si>
  <si>
    <t>L-05-202-00</t>
  </si>
  <si>
    <t>8716000014313</t>
  </si>
  <si>
    <t>8716000102485</t>
  </si>
  <si>
    <t>L-05-203-00</t>
  </si>
  <si>
    <t>Bokma Oude Jenever - Rond</t>
  </si>
  <si>
    <t>8716000014603</t>
  </si>
  <si>
    <t>8716000029249</t>
  </si>
  <si>
    <t>L-19-746-00</t>
  </si>
  <si>
    <t>Bokma Oude Jenever - Vierkant</t>
  </si>
  <si>
    <t>8716000011466</t>
  </si>
  <si>
    <t>8716000024145</t>
  </si>
  <si>
    <t>L-05-204-00</t>
  </si>
  <si>
    <t>8716000011411</t>
  </si>
  <si>
    <t>8716000023827</t>
  </si>
  <si>
    <t>L-12-574-00</t>
  </si>
  <si>
    <t>Bollinger Brut Special Cuvee + GB</t>
  </si>
  <si>
    <t>3052853077682</t>
  </si>
  <si>
    <t>3052853083638</t>
  </si>
  <si>
    <t>3052853075954</t>
  </si>
  <si>
    <t>3052853076418</t>
  </si>
  <si>
    <t>L-12-575-00</t>
  </si>
  <si>
    <t>Bollinger Brut Special Cuvee DF-Label + GB</t>
  </si>
  <si>
    <t>3052853076098</t>
  </si>
  <si>
    <t>L-52-121-00</t>
  </si>
  <si>
    <t>Bollinger Rose DF-Label + GB</t>
  </si>
  <si>
    <t>3052853078450</t>
  </si>
  <si>
    <t>3052853078474</t>
  </si>
  <si>
    <t>L-04-226-00</t>
  </si>
  <si>
    <t>Bollinger Special Cuvee Brut</t>
  </si>
  <si>
    <t>3052853075909</t>
  </si>
  <si>
    <t>3052853075923</t>
  </si>
  <si>
    <t>L-58-024-00</t>
  </si>
  <si>
    <t>Bollinger Special Cuvee DF-Label + GB</t>
  </si>
  <si>
    <t>L-05-207-00</t>
  </si>
  <si>
    <t>Bols Advocaat Dun</t>
  </si>
  <si>
    <t>8716000968968</t>
  </si>
  <si>
    <t>08716000119148</t>
  </si>
  <si>
    <t>L-05-208-00</t>
  </si>
  <si>
    <t>Bols Amaretto</t>
  </si>
  <si>
    <t>8716000964694</t>
  </si>
  <si>
    <t>08716000076625</t>
  </si>
  <si>
    <t>L-05-210-00</t>
  </si>
  <si>
    <t>Bols Apricot Brandy</t>
  </si>
  <si>
    <t>8716000965240</t>
  </si>
  <si>
    <t>08716000076632</t>
  </si>
  <si>
    <t>L-05-212-00</t>
  </si>
  <si>
    <t>Bols Blue Curacao</t>
  </si>
  <si>
    <t>8716000965226</t>
  </si>
  <si>
    <t>8716000076656</t>
  </si>
  <si>
    <t>L-50-052-00</t>
  </si>
  <si>
    <t>Bols Butterscotch</t>
  </si>
  <si>
    <t>8716000966353</t>
  </si>
  <si>
    <t>08716000098306</t>
  </si>
  <si>
    <t>L-05-213-00</t>
  </si>
  <si>
    <t>Bols Cherry Brandy</t>
  </si>
  <si>
    <t>8716000965165</t>
  </si>
  <si>
    <t>08716000076663</t>
  </si>
  <si>
    <t>L-05-215-00</t>
  </si>
  <si>
    <t>Bols Coconut</t>
  </si>
  <si>
    <t>8716000965141</t>
  </si>
  <si>
    <t>8716000076670</t>
  </si>
  <si>
    <t>L-19-759-00</t>
  </si>
  <si>
    <t>Bols Corenwijn</t>
  </si>
  <si>
    <t>87160628</t>
  </si>
  <si>
    <t>8716000034915</t>
  </si>
  <si>
    <t>L-05-217-00</t>
  </si>
  <si>
    <t>8710415904313</t>
  </si>
  <si>
    <t>08710415020716</t>
  </si>
  <si>
    <t>L-13-480-00</t>
  </si>
  <si>
    <t>Bols Creme De Banana</t>
  </si>
  <si>
    <t>8716000965004</t>
  </si>
  <si>
    <t>08716000076694</t>
  </si>
  <si>
    <t>L-05-218-00</t>
  </si>
  <si>
    <t>Bols Creme De Cacao Brown</t>
  </si>
  <si>
    <t>8716000964984</t>
  </si>
  <si>
    <t>08716000076717</t>
  </si>
  <si>
    <t>L-05-219-00</t>
  </si>
  <si>
    <t>Bols Creme De Cacao White</t>
  </si>
  <si>
    <t>8716000964960</t>
  </si>
  <si>
    <t>08716000076724</t>
  </si>
  <si>
    <t>L-05-220-00</t>
  </si>
  <si>
    <t>Bols Creme De Cassis</t>
  </si>
  <si>
    <t>8716000964922</t>
  </si>
  <si>
    <t>08716000076700</t>
  </si>
  <si>
    <t>L-05-221-00</t>
  </si>
  <si>
    <t>Bols Dry Orange Curacao</t>
  </si>
  <si>
    <t>8716000964908</t>
  </si>
  <si>
    <t>8716000076731</t>
  </si>
  <si>
    <t>L-05-222-00</t>
  </si>
  <si>
    <t>Bols Elderflower</t>
  </si>
  <si>
    <t>8716000967992</t>
  </si>
  <si>
    <t>08716000112897</t>
  </si>
  <si>
    <t>L-05-223-00</t>
  </si>
  <si>
    <t>Bols Genever</t>
  </si>
  <si>
    <t>8716000967381</t>
  </si>
  <si>
    <t>08716000108005</t>
  </si>
  <si>
    <t>L-05-225-00</t>
  </si>
  <si>
    <t>Bols Goldstrike</t>
  </si>
  <si>
    <t>8716000957726</t>
  </si>
  <si>
    <t>08716000147738</t>
  </si>
  <si>
    <t>L-13-070-00</t>
  </si>
  <si>
    <t>Bols Green Banana</t>
  </si>
  <si>
    <t>8716000964885</t>
  </si>
  <si>
    <t>08716000077424</t>
  </si>
  <si>
    <t>L-19-771-00</t>
  </si>
  <si>
    <t>Bols Jonge Jenever</t>
  </si>
  <si>
    <t>8710415910116</t>
  </si>
  <si>
    <t>08716000121233</t>
  </si>
  <si>
    <t>L-05-228-00</t>
  </si>
  <si>
    <t>8710415910109</t>
  </si>
  <si>
    <t>8716000034090</t>
  </si>
  <si>
    <t>L-50-481-00</t>
  </si>
  <si>
    <t>Bols Kirsch</t>
  </si>
  <si>
    <t>8716000964861</t>
  </si>
  <si>
    <t>8716000076762</t>
  </si>
  <si>
    <t>L-05-231-00</t>
  </si>
  <si>
    <t>Bols Lychee</t>
  </si>
  <si>
    <t>8716000964816</t>
  </si>
  <si>
    <t>08716000076786</t>
  </si>
  <si>
    <t>L-05-232-00</t>
  </si>
  <si>
    <t>Bols Mango</t>
  </si>
  <si>
    <t>8716000967152</t>
  </si>
  <si>
    <t>8716000107916</t>
  </si>
  <si>
    <t>L-05-233-00</t>
  </si>
  <si>
    <t>Bols Maraschino</t>
  </si>
  <si>
    <t>8716000964793</t>
  </si>
  <si>
    <t>08716000076793</t>
  </si>
  <si>
    <t>L-04-665-00</t>
  </si>
  <si>
    <t>Bols Melon</t>
  </si>
  <si>
    <t>8716000964755</t>
  </si>
  <si>
    <t>08716000076809</t>
  </si>
  <si>
    <t>L-05-235-00</t>
  </si>
  <si>
    <t>Bols Parfait Amour</t>
  </si>
  <si>
    <t>8716000964717</t>
  </si>
  <si>
    <t>08716000076816</t>
  </si>
  <si>
    <t>L-13-072-00</t>
  </si>
  <si>
    <t>Bols Passion Fruit</t>
  </si>
  <si>
    <t>8716000965271</t>
  </si>
  <si>
    <t>8716000076823</t>
  </si>
  <si>
    <t>L-05-237-00</t>
  </si>
  <si>
    <t>Bols Peach</t>
  </si>
  <si>
    <t>8716000965295</t>
  </si>
  <si>
    <t>08716000076830</t>
  </si>
  <si>
    <t>L-05-238-00</t>
  </si>
  <si>
    <t>Bols Peppermint Green</t>
  </si>
  <si>
    <t>8716000965417</t>
  </si>
  <si>
    <t>08716000109408</t>
  </si>
  <si>
    <t>L-05-239-00</t>
  </si>
  <si>
    <t>Bols Raspberry</t>
  </si>
  <si>
    <t>8716000965370</t>
  </si>
  <si>
    <t>08716000076861</t>
  </si>
  <si>
    <t>L-05-241-00</t>
  </si>
  <si>
    <t>Bols Silverstrike</t>
  </si>
  <si>
    <t>8716000967619</t>
  </si>
  <si>
    <t>8716000111258</t>
  </si>
  <si>
    <t>L-05-242-00</t>
  </si>
  <si>
    <t>Bols Sour Apple</t>
  </si>
  <si>
    <t>8716000966414</t>
  </si>
  <si>
    <t>08716000099334</t>
  </si>
  <si>
    <t>L-05-243-00</t>
  </si>
  <si>
    <t>Bols Strawberry</t>
  </si>
  <si>
    <t>8716000965332</t>
  </si>
  <si>
    <t>8716000076885</t>
  </si>
  <si>
    <t>L-05-245-00</t>
  </si>
  <si>
    <t>Bols Triple Sec</t>
  </si>
  <si>
    <t>8716000965066</t>
  </si>
  <si>
    <t>8716000076755</t>
  </si>
  <si>
    <t>L-04-666-00</t>
  </si>
  <si>
    <t>Bols Vanille</t>
  </si>
  <si>
    <t>8716000965318</t>
  </si>
  <si>
    <t>8716000076892</t>
  </si>
  <si>
    <t>L-08-984-00</t>
  </si>
  <si>
    <t>Bols Vodka</t>
  </si>
  <si>
    <t>8716000968913</t>
  </si>
  <si>
    <t>08716000118547</t>
  </si>
  <si>
    <t>L-50-058-00</t>
  </si>
  <si>
    <t>Bols Watermelon</t>
  </si>
  <si>
    <t>8716000967879</t>
  </si>
  <si>
    <t>8716000112439</t>
  </si>
  <si>
    <t>L-05-247-00</t>
  </si>
  <si>
    <t>Bols Yoghurt</t>
  </si>
  <si>
    <t>8716000967541</t>
  </si>
  <si>
    <t>08716000108951</t>
  </si>
  <si>
    <t>L-19-773-00</t>
  </si>
  <si>
    <t>Bols Zeer Oude Genever</t>
  </si>
  <si>
    <t>8716000966865</t>
  </si>
  <si>
    <t>08716000104427</t>
  </si>
  <si>
    <t>L-05-249-00</t>
  </si>
  <si>
    <t>8716000960566</t>
  </si>
  <si>
    <t>08716000015839</t>
  </si>
  <si>
    <t>L-19-778-00</t>
  </si>
  <si>
    <t>Bombay Bramble</t>
  </si>
  <si>
    <t>7640175742522</t>
  </si>
  <si>
    <t>07640175742508</t>
  </si>
  <si>
    <t>L-56-420-00</t>
  </si>
  <si>
    <t>Bombay Citron Presse</t>
  </si>
  <si>
    <t>7640175744168</t>
  </si>
  <si>
    <t>07640175744151</t>
  </si>
  <si>
    <t>L-16-888-00</t>
  </si>
  <si>
    <t>Bombay London Dry Gin</t>
  </si>
  <si>
    <t>5010677710497</t>
  </si>
  <si>
    <t>05010677704182</t>
  </si>
  <si>
    <t>L-16-895-00</t>
  </si>
  <si>
    <t>Bombay Sapphire</t>
  </si>
  <si>
    <t>080480000066</t>
  </si>
  <si>
    <t>20080480301105</t>
  </si>
  <si>
    <t>L-08-973-00</t>
  </si>
  <si>
    <t>5010677713009</t>
  </si>
  <si>
    <t>07640175743703</t>
  </si>
  <si>
    <t>L-08-976-00</t>
  </si>
  <si>
    <t>5010677714006</t>
  </si>
  <si>
    <t>5010677714105</t>
  </si>
  <si>
    <t>L-08-978-00</t>
  </si>
  <si>
    <t>5010677716000</t>
  </si>
  <si>
    <t>5010677716109</t>
  </si>
  <si>
    <t>L-16-905-00</t>
  </si>
  <si>
    <t>Bombay Sapphire East</t>
  </si>
  <si>
    <t>5010677180016</t>
  </si>
  <si>
    <t>5010677180023</t>
  </si>
  <si>
    <t>L-53-349-00</t>
  </si>
  <si>
    <t>Bombay Sapphire PET</t>
  </si>
  <si>
    <t>76420443</t>
  </si>
  <si>
    <t>7640175741082</t>
  </si>
  <si>
    <t>L-53-960-00</t>
  </si>
  <si>
    <t>Bombay Sapphire Premier Cru</t>
  </si>
  <si>
    <t>7640175743642</t>
  </si>
  <si>
    <t>7640175743635</t>
  </si>
  <si>
    <t>L-52-809-00</t>
  </si>
  <si>
    <t>Bombay Sapphire Sunset Special Edition</t>
  </si>
  <si>
    <t>7640175743284</t>
  </si>
  <si>
    <t>07640175743291</t>
  </si>
  <si>
    <t>L-05-191-00</t>
  </si>
  <si>
    <t>Bommerlunder</t>
  </si>
  <si>
    <t>4038600001017</t>
  </si>
  <si>
    <t>4038600001734</t>
  </si>
  <si>
    <t>L-13-457-00</t>
  </si>
  <si>
    <t>Bommerlunder Gold</t>
  </si>
  <si>
    <t>4038600046797</t>
  </si>
  <si>
    <t>4038600046896</t>
  </si>
  <si>
    <t>L-56-303-00</t>
  </si>
  <si>
    <t>Bonailie Blended Malt + GB</t>
  </si>
  <si>
    <t>851370006648</t>
  </si>
  <si>
    <t>10851370006645</t>
  </si>
  <si>
    <t>L-51-059-00</t>
  </si>
  <si>
    <t>Bonpland 14 Years XO St. Lucia Distillers + GB</t>
  </si>
  <si>
    <t>4260270192492</t>
  </si>
  <si>
    <t>4260270193864</t>
  </si>
  <si>
    <t>L-51-123-00</t>
  </si>
  <si>
    <t>Bonpland Blanc VSOP</t>
  </si>
  <si>
    <t>4260270194915</t>
  </si>
  <si>
    <t>4260270194922</t>
  </si>
  <si>
    <t>L-51-124-00</t>
  </si>
  <si>
    <t>Bonpland Rouge VSOP</t>
  </si>
  <si>
    <t>4260270194939</t>
  </si>
  <si>
    <t>4260270194946</t>
  </si>
  <si>
    <t>L-57-337-00</t>
  </si>
  <si>
    <t>Bonpland Suave Rum &amp; Grape + GB</t>
  </si>
  <si>
    <t>4260270192621</t>
  </si>
  <si>
    <t>4260270193505</t>
  </si>
  <si>
    <t>L-54-688-00</t>
  </si>
  <si>
    <t>Bonpland XO</t>
  </si>
  <si>
    <t>4260270194489</t>
  </si>
  <si>
    <t>4260270194502</t>
  </si>
  <si>
    <t>L-09-487-00</t>
  </si>
  <si>
    <t>Boodles Gin</t>
  </si>
  <si>
    <t>811538010696</t>
  </si>
  <si>
    <t>10811538010693</t>
  </si>
  <si>
    <t>L-05-263-00</t>
  </si>
  <si>
    <t>Boomsma Beerenburg</t>
  </si>
  <si>
    <t xml:space="preserve">Berenburg / Beerenburg                            </t>
  </si>
  <si>
    <t>8711114110456</t>
  </si>
  <si>
    <t>8711114410754</t>
  </si>
  <si>
    <t>L-19-789-00</t>
  </si>
  <si>
    <t>Boomsma Bramen</t>
  </si>
  <si>
    <t>8711114135138</t>
  </si>
  <si>
    <t>8711114435139</t>
  </si>
  <si>
    <t>L-19-792-00</t>
  </si>
  <si>
    <t>Boomsma Cloosterlikeur</t>
  </si>
  <si>
    <t>8711114118049</t>
  </si>
  <si>
    <t>8711114418040</t>
  </si>
  <si>
    <t>L-19-793-00</t>
  </si>
  <si>
    <t>Boomsma Hagel En Donder Anijslikeur</t>
  </si>
  <si>
    <t xml:space="preserve">Weinbrand                                         </t>
  </si>
  <si>
    <t>8711114105056</t>
  </si>
  <si>
    <t>8711114405057</t>
  </si>
  <si>
    <t>L-19-797-00</t>
  </si>
  <si>
    <t>Boomsma Jong</t>
  </si>
  <si>
    <t>8711114103137</t>
  </si>
  <si>
    <t>8711114403138</t>
  </si>
  <si>
    <t>L-05-265-00</t>
  </si>
  <si>
    <t>8711114103052</t>
  </si>
  <si>
    <t>8711114403053</t>
  </si>
  <si>
    <t>L-25-389-00</t>
  </si>
  <si>
    <t>Boomsma Koffielikeur</t>
  </si>
  <si>
    <t>8711114137019</t>
  </si>
  <si>
    <t>871144370103</t>
  </si>
  <si>
    <t>L-19-798-00</t>
  </si>
  <si>
    <t>Boomsma Vlierbessen</t>
  </si>
  <si>
    <t>8711114132137</t>
  </si>
  <si>
    <t>8711114432138</t>
  </si>
  <si>
    <t>L-13-109-00</t>
  </si>
  <si>
    <t>Borghetti Espresso Liqueur</t>
  </si>
  <si>
    <t>8004400007111</t>
  </si>
  <si>
    <t>8004400074120</t>
  </si>
  <si>
    <t>SURINAME</t>
  </si>
  <si>
    <t>L-18-426-00</t>
  </si>
  <si>
    <t>Borgoe Extra Rum</t>
  </si>
  <si>
    <t>658731102021</t>
  </si>
  <si>
    <t>658731222026</t>
  </si>
  <si>
    <t>L-24-173-00</t>
  </si>
  <si>
    <t>Borgoe Gold Rum</t>
  </si>
  <si>
    <t>658731202011</t>
  </si>
  <si>
    <t>658731242017</t>
  </si>
  <si>
    <t>L-16-935-00</t>
  </si>
  <si>
    <t>658731202004</t>
  </si>
  <si>
    <t>658731222002</t>
  </si>
  <si>
    <t>L-25-296-00</t>
  </si>
  <si>
    <t>Boswandeling</t>
  </si>
  <si>
    <t>8714432001314</t>
  </si>
  <si>
    <t>8714432100178</t>
  </si>
  <si>
    <t>L-11-730-00</t>
  </si>
  <si>
    <t>8714432100604</t>
  </si>
  <si>
    <t>8714432100598</t>
  </si>
  <si>
    <t>L-04-723-00</t>
  </si>
  <si>
    <t>8714432000607</t>
  </si>
  <si>
    <t>8714432001604</t>
  </si>
  <si>
    <t>L-24-983-00</t>
  </si>
  <si>
    <t>Boswandeling Pink</t>
  </si>
  <si>
    <t>8714432171840</t>
  </si>
  <si>
    <t>8714432171857</t>
  </si>
  <si>
    <t>L-51-614-00</t>
  </si>
  <si>
    <t>Botran 15 Years</t>
  </si>
  <si>
    <t>7401005008122</t>
  </si>
  <si>
    <t>77401005008121</t>
  </si>
  <si>
    <t>L-51-695-00</t>
  </si>
  <si>
    <t>Botran Cobre + GB</t>
  </si>
  <si>
    <t>7401005011344</t>
  </si>
  <si>
    <t>77401005011343</t>
  </si>
  <si>
    <t>L-59-785-00</t>
  </si>
  <si>
    <t>Botran Miracielo Spiced Rum</t>
  </si>
  <si>
    <t>7401005012617</t>
  </si>
  <si>
    <t>77401005012616</t>
  </si>
  <si>
    <t>L-21-057-00</t>
  </si>
  <si>
    <t>L-58-737-00</t>
  </si>
  <si>
    <t>Botran No.18 Reserva De La Familia</t>
  </si>
  <si>
    <t>7401005015519</t>
  </si>
  <si>
    <t>17401005015516</t>
  </si>
  <si>
    <t>L-58-087-00</t>
  </si>
  <si>
    <t>Botran Ron De Guatemala No.8</t>
  </si>
  <si>
    <t>7401005015489</t>
  </si>
  <si>
    <t>015486</t>
  </si>
  <si>
    <t>L-52-609-00</t>
  </si>
  <si>
    <t>Bottega Pink Gold Prosecco DOC Rose</t>
  </si>
  <si>
    <t>8005829986674</t>
  </si>
  <si>
    <t>0108005829240318</t>
  </si>
  <si>
    <t>L-60-361-00</t>
  </si>
  <si>
    <t>Bottega Pink Gold Prosecco DOC Rose Vintage 2022</t>
  </si>
  <si>
    <t>L-13-195-00</t>
  </si>
  <si>
    <t>Bottega Pistacchio</t>
  </si>
  <si>
    <t>8005829981037</t>
  </si>
  <si>
    <t>08005829224820</t>
  </si>
  <si>
    <t>L-11-360-00</t>
  </si>
  <si>
    <t>Bottega Prosecco Gold</t>
  </si>
  <si>
    <t>8005829232337</t>
  </si>
  <si>
    <t>8005829237356</t>
  </si>
  <si>
    <t>L-11-359-00</t>
  </si>
  <si>
    <t>Bottega Prosecco Gold Vintage 2021</t>
  </si>
  <si>
    <t>8005829230333</t>
  </si>
  <si>
    <t>8005829236694</t>
  </si>
  <si>
    <t>L-60-360-00</t>
  </si>
  <si>
    <t>Bottega Prosecco Gold Vintage 2022</t>
  </si>
  <si>
    <t xml:space="preserve">Other Wines                                       </t>
  </si>
  <si>
    <t>0108005829236694</t>
  </si>
  <si>
    <t>L-11-363-00</t>
  </si>
  <si>
    <t>Bottega Prosecco Rose Gold</t>
  </si>
  <si>
    <t>8005829230388</t>
  </si>
  <si>
    <t>01080058290116</t>
  </si>
  <si>
    <t>L-54-208-00</t>
  </si>
  <si>
    <t>Bottega Rose Gold</t>
  </si>
  <si>
    <t>8005829230265</t>
  </si>
  <si>
    <t>08005829230272</t>
  </si>
  <si>
    <t>L-22-745-00</t>
  </si>
  <si>
    <t>08005829011611</t>
  </si>
  <si>
    <t>L-04-213-00</t>
  </si>
  <si>
    <t>Bottega White Gold</t>
  </si>
  <si>
    <t>8005829230470</t>
  </si>
  <si>
    <t>8005829013554</t>
  </si>
  <si>
    <t>L-09-238-00</t>
  </si>
  <si>
    <t>Boudier Saffron Gin</t>
  </si>
  <si>
    <t>3252560600047</t>
  </si>
  <si>
    <t>13252569900411</t>
  </si>
  <si>
    <t>L-01-358-00</t>
  </si>
  <si>
    <t>Boukman Rhum</t>
  </si>
  <si>
    <t>HAITI</t>
  </si>
  <si>
    <t>8516450066494</t>
  </si>
  <si>
    <t>10851645006646</t>
  </si>
  <si>
    <t>L-13-485-00</t>
  </si>
  <si>
    <t>Boulard Calvados Grand Solage</t>
  </si>
  <si>
    <t xml:space="preserve">Armagnac                                          </t>
  </si>
  <si>
    <t>3152900001155</t>
  </si>
  <si>
    <t>23152900001159</t>
  </si>
  <si>
    <t>L-50-089-00</t>
  </si>
  <si>
    <t>Boulard Calvados VSOP</t>
  </si>
  <si>
    <t xml:space="preserve">Calvados                                          </t>
  </si>
  <si>
    <t>3152900000837</t>
  </si>
  <si>
    <t>63152900001171</t>
  </si>
  <si>
    <t>L-05-251-00</t>
  </si>
  <si>
    <t>Boulard XO + GB</t>
  </si>
  <si>
    <t>3152900051310</t>
  </si>
  <si>
    <t>63152900051312</t>
  </si>
  <si>
    <t>L-25-654-00</t>
  </si>
  <si>
    <t>Bowling Green Scotch Whisky</t>
  </si>
  <si>
    <t>8414476140771</t>
  </si>
  <si>
    <t>18414476140778</t>
  </si>
  <si>
    <t>L-07-236-00</t>
  </si>
  <si>
    <t>Bowmore 10 Years Dark &amp; Intense + GB</t>
  </si>
  <si>
    <t>5010496004531</t>
  </si>
  <si>
    <t>15010496104863</t>
  </si>
  <si>
    <t>L-07-239-00</t>
  </si>
  <si>
    <t>Bowmore 12 Years + GB</t>
  </si>
  <si>
    <t>5010496080818</t>
  </si>
  <si>
    <t>5010496082614</t>
  </si>
  <si>
    <t>L-60-741-00</t>
  </si>
  <si>
    <t>Bowmore 15 Years + 2 Glasses</t>
  </si>
  <si>
    <t>5010496006078</t>
  </si>
  <si>
    <t>15010496106478</t>
  </si>
  <si>
    <t>L-07-243-00</t>
  </si>
  <si>
    <t>Bowmore 15 Years Sherry Cask Finish + GB</t>
  </si>
  <si>
    <t>5010496020821</t>
  </si>
  <si>
    <t>5010496182628</t>
  </si>
  <si>
    <t>L-24-128-00</t>
  </si>
  <si>
    <t>Bowmore 18 Years + GB</t>
  </si>
  <si>
    <t>5010496001400</t>
  </si>
  <si>
    <t>5010496101322</t>
  </si>
  <si>
    <t>L-58-503-00</t>
  </si>
  <si>
    <t>Bowmore 9 Years + GB</t>
  </si>
  <si>
    <t>5010496006191</t>
  </si>
  <si>
    <t>15010496106591</t>
  </si>
  <si>
    <t>L-50-683-00</t>
  </si>
  <si>
    <t>Bowmore Legend + GB</t>
  </si>
  <si>
    <t>5010496004685</t>
  </si>
  <si>
    <t>5010496012611</t>
  </si>
  <si>
    <t>L-07-286-00</t>
  </si>
  <si>
    <t>Bowmore No.1 + GB</t>
  </si>
  <si>
    <t>5010496004494</t>
  </si>
  <si>
    <t>15010496104801</t>
  </si>
  <si>
    <t>L-25-383-00</t>
  </si>
  <si>
    <t>Bowsaw 100% Straight American Bourbon</t>
  </si>
  <si>
    <t>5060434133281</t>
  </si>
  <si>
    <t>5060434133298</t>
  </si>
  <si>
    <t>L-60-761-00</t>
  </si>
  <si>
    <t>Bowsaw Rye Whisky</t>
  </si>
  <si>
    <t>5060434134424</t>
  </si>
  <si>
    <t>05060434134431</t>
  </si>
  <si>
    <t>L-60-371-00</t>
  </si>
  <si>
    <t>Braulio Riserva</t>
  </si>
  <si>
    <t>8000400100012</t>
  </si>
  <si>
    <t>8000400100029</t>
  </si>
  <si>
    <t>L-08-987-00</t>
  </si>
  <si>
    <t>Brecon Special Reserve Gin</t>
  </si>
  <si>
    <t>5011594000203</t>
  </si>
  <si>
    <t>011594000210</t>
  </si>
  <si>
    <t>L-51-527-00</t>
  </si>
  <si>
    <t>Brighton Gin Pavilion Strength</t>
  </si>
  <si>
    <t>5060855780033</t>
  </si>
  <si>
    <t>5060855780002</t>
  </si>
  <si>
    <t>L-51-528-00</t>
  </si>
  <si>
    <t>Brighton Gin Seaside Strength</t>
  </si>
  <si>
    <t>5060855780026</t>
  </si>
  <si>
    <t>5060855780040</t>
  </si>
  <si>
    <t>L-09-670-00</t>
  </si>
  <si>
    <t>Brockmans Gin</t>
  </si>
  <si>
    <t>5010296169164</t>
  </si>
  <si>
    <t>5010296169300</t>
  </si>
  <si>
    <t>L-18-740-00</t>
  </si>
  <si>
    <t>5033931603694</t>
  </si>
  <si>
    <t>033931803704</t>
  </si>
  <si>
    <t>L-60-837-00</t>
  </si>
  <si>
    <t>Brockmans Gin + Glass</t>
  </si>
  <si>
    <t>5060708470012</t>
  </si>
  <si>
    <t>55060708470017</t>
  </si>
  <si>
    <t>L-60-411-00</t>
  </si>
  <si>
    <t>Brockmans Orange Kiss Gin</t>
  </si>
  <si>
    <t>5060708470043</t>
  </si>
  <si>
    <t>55060708470048</t>
  </si>
  <si>
    <t>L-16-969-00</t>
  </si>
  <si>
    <t>Broker's Gin</t>
  </si>
  <si>
    <t>5060017740011</t>
  </si>
  <si>
    <t>60017740028</t>
  </si>
  <si>
    <t>L-08-637-00</t>
  </si>
  <si>
    <t>Brooklyn Gin</t>
  </si>
  <si>
    <t>852176003343</t>
  </si>
  <si>
    <t>10852176003340</t>
  </si>
  <si>
    <t>L-00-100-00</t>
  </si>
  <si>
    <t>Brothers Cider Cloudy Lemon</t>
  </si>
  <si>
    <t xml:space="preserve">Cider                                             </t>
  </si>
  <si>
    <t>5027342001293</t>
  </si>
  <si>
    <t>05027342001309</t>
  </si>
  <si>
    <t>L-52-170-00</t>
  </si>
  <si>
    <t>Brothers Cider Honey Comb</t>
  </si>
  <si>
    <t>5027342003914</t>
  </si>
  <si>
    <t>05027342003921</t>
  </si>
  <si>
    <t>L-22-959-00</t>
  </si>
  <si>
    <t>Brothers Cider Marshmallow</t>
  </si>
  <si>
    <t>5027342003631</t>
  </si>
  <si>
    <t>05027342003693</t>
  </si>
  <si>
    <t>L-00-095-00</t>
  </si>
  <si>
    <t>Brothers Cider Rhubarb &amp; Custard</t>
  </si>
  <si>
    <t>5027342002290</t>
  </si>
  <si>
    <t>05027342002894</t>
  </si>
  <si>
    <t>L-00-098-00</t>
  </si>
  <si>
    <t>Brothers Cider Strawberry &amp; Lime</t>
  </si>
  <si>
    <t>5027342002993</t>
  </si>
  <si>
    <t>05027342002986</t>
  </si>
  <si>
    <t>L-22-960-00</t>
  </si>
  <si>
    <t>Brothers Cider Strawberry Cream</t>
  </si>
  <si>
    <t>5027342003303</t>
  </si>
  <si>
    <t>05027342003310</t>
  </si>
  <si>
    <t>L-00-097-00</t>
  </si>
  <si>
    <t>Brothers Cider Toffee Apple</t>
  </si>
  <si>
    <t>5027342001316</t>
  </si>
  <si>
    <t>05027342001323</t>
  </si>
  <si>
    <t>L-00-096-00</t>
  </si>
  <si>
    <t>Brothers Cider Wild Fruit</t>
  </si>
  <si>
    <t>5027342001729</t>
  </si>
  <si>
    <t>05027342001743</t>
  </si>
  <si>
    <t>L-16-972-00</t>
  </si>
  <si>
    <t>Brugal 1888 Gran Reserva Familiar</t>
  </si>
  <si>
    <t>7460855209141</t>
  </si>
  <si>
    <t>17460855209247</t>
  </si>
  <si>
    <t>L-60-038-00</t>
  </si>
  <si>
    <t>Brugal 1888 Gran Reserva Familiar + GB</t>
  </si>
  <si>
    <t>7460855230206</t>
  </si>
  <si>
    <t>17460855130210</t>
  </si>
  <si>
    <t>L-09-155-00</t>
  </si>
  <si>
    <t>Brugal Anejo</t>
  </si>
  <si>
    <t>7460855200353</t>
  </si>
  <si>
    <t>17460855251468</t>
  </si>
  <si>
    <t>7460855202487</t>
  </si>
  <si>
    <t>17460855202484</t>
  </si>
  <si>
    <t>Brugal Extra Viejo NRF</t>
  </si>
  <si>
    <t>L-55-353-00</t>
  </si>
  <si>
    <t>Bruichladdich Islay Barley 2013 + Tin GB</t>
  </si>
  <si>
    <t>5055807415460</t>
  </si>
  <si>
    <t>05055807415477</t>
  </si>
  <si>
    <t>L-15-284-00</t>
  </si>
  <si>
    <t>Bruichladdich Laddie 8 + GB</t>
  </si>
  <si>
    <t>5055807405850</t>
  </si>
  <si>
    <t>05055807405867</t>
  </si>
  <si>
    <t>L-58-376-00</t>
  </si>
  <si>
    <t>Bruichladdich Port Charlotte 10 Years</t>
  </si>
  <si>
    <t>5055807409940</t>
  </si>
  <si>
    <t>5055807412162</t>
  </si>
  <si>
    <t>L-59-606-00</t>
  </si>
  <si>
    <t>Bruichladdich Port Charlotte Islay Barley 2014</t>
  </si>
  <si>
    <t>5055807415965</t>
  </si>
  <si>
    <t>05055807415972</t>
  </si>
  <si>
    <t>L-07-333-00</t>
  </si>
  <si>
    <t>Bruichladdich Scottish Barley Classic Laddie + GB</t>
  </si>
  <si>
    <t>5055807400312</t>
  </si>
  <si>
    <t>05055807400329</t>
  </si>
  <si>
    <t>L-53-879-00</t>
  </si>
  <si>
    <t>Brunswick Aces Hearts</t>
  </si>
  <si>
    <t>AUSTRALIA</t>
  </si>
  <si>
    <t>9354085001058</t>
  </si>
  <si>
    <t>9354085001218</t>
  </si>
  <si>
    <t>L-53-881-00</t>
  </si>
  <si>
    <t>Brunswick Aces Hearts Sapiir</t>
  </si>
  <si>
    <t xml:space="preserve">Non Alcoholic Spirit                              </t>
  </si>
  <si>
    <t>9354085001010</t>
  </si>
  <si>
    <t>9354085001171</t>
  </si>
  <si>
    <t>L-53-878-00</t>
  </si>
  <si>
    <t>Brunswick Aces Spades</t>
  </si>
  <si>
    <t>9354085001041</t>
  </si>
  <si>
    <t>9354085001201</t>
  </si>
  <si>
    <t>L-53-880-00</t>
  </si>
  <si>
    <t>Brunswick Aces Spades Sapiir</t>
  </si>
  <si>
    <t>9354085001003</t>
  </si>
  <si>
    <t>9354085001164</t>
  </si>
  <si>
    <t>L-52-977-00</t>
  </si>
  <si>
    <t>Buchanan's 12 Years NRF + GB</t>
  </si>
  <si>
    <t>50196364</t>
  </si>
  <si>
    <t>5000196001046</t>
  </si>
  <si>
    <t>L-25-095-00</t>
  </si>
  <si>
    <t>Budweiser</t>
  </si>
  <si>
    <t>5410228266525</t>
  </si>
  <si>
    <t>5010055040116</t>
  </si>
  <si>
    <t>L-59-481-00</t>
  </si>
  <si>
    <t>Buen Amigo Gold</t>
  </si>
  <si>
    <t>709565104269</t>
  </si>
  <si>
    <t>10709565104266</t>
  </si>
  <si>
    <t>L-59-483-00</t>
  </si>
  <si>
    <t>Buen Amigo Silver</t>
  </si>
  <si>
    <t>709565104252</t>
  </si>
  <si>
    <t>10709565104259</t>
  </si>
  <si>
    <t>L-14-243-00</t>
  </si>
  <si>
    <t>Buffalo Trace</t>
  </si>
  <si>
    <t>080244009984</t>
  </si>
  <si>
    <t>20080244007717</t>
  </si>
  <si>
    <t>L-14-245-00</t>
  </si>
  <si>
    <t>080244009229</t>
  </si>
  <si>
    <t>10080244009226</t>
  </si>
  <si>
    <t>L-52-870-00</t>
  </si>
  <si>
    <t>Buitral Strawberry Cream</t>
  </si>
  <si>
    <t>8410851008957</t>
  </si>
  <si>
    <t>18410851008954</t>
  </si>
  <si>
    <t>L-09-313-00</t>
  </si>
  <si>
    <t>Bulldog</t>
  </si>
  <si>
    <t>897076002010</t>
  </si>
  <si>
    <t>10897076002017</t>
  </si>
  <si>
    <t>L-09-315-00</t>
  </si>
  <si>
    <t>897076002041</t>
  </si>
  <si>
    <t>10897076002048</t>
  </si>
  <si>
    <t>L-06-081-00</t>
  </si>
  <si>
    <t>Bulleit 10 Years</t>
  </si>
  <si>
    <t>5000281048406</t>
  </si>
  <si>
    <t>5000281048413</t>
  </si>
  <si>
    <t>Bulleit Bourbon</t>
  </si>
  <si>
    <t>5000281038100</t>
  </si>
  <si>
    <t>L-06-084-00</t>
  </si>
  <si>
    <t>082000789611</t>
  </si>
  <si>
    <t>L-06-085-00</t>
  </si>
  <si>
    <t>087000005549</t>
  </si>
  <si>
    <t>00082000766148</t>
  </si>
  <si>
    <t>L-06-086-00</t>
  </si>
  <si>
    <t>Bulleit Rye</t>
  </si>
  <si>
    <t>082000765585</t>
  </si>
  <si>
    <t>82000777960</t>
  </si>
  <si>
    <t>L-22-964-00</t>
  </si>
  <si>
    <t>Bumbu</t>
  </si>
  <si>
    <t>BARBADOS</t>
  </si>
  <si>
    <t>813497006215</t>
  </si>
  <si>
    <t>813497006216</t>
  </si>
  <si>
    <t>L-24-984-00</t>
  </si>
  <si>
    <t>Bumbu Cream</t>
  </si>
  <si>
    <t>813497006192</t>
  </si>
  <si>
    <t>30813497006193</t>
  </si>
  <si>
    <t>L-08-577-00</t>
  </si>
  <si>
    <t>Bumbu XO</t>
  </si>
  <si>
    <t>813497006154</t>
  </si>
  <si>
    <t>30813500000000</t>
  </si>
  <si>
    <t>L-59-540-00</t>
  </si>
  <si>
    <t>Bumbu XO Tube Limited Edition + GB</t>
  </si>
  <si>
    <t>813497006406</t>
  </si>
  <si>
    <t>30813497006230</t>
  </si>
  <si>
    <t>L-53-255-00</t>
  </si>
  <si>
    <t>Bundaberg Ginger Beer</t>
  </si>
  <si>
    <t>9311493003050</t>
  </si>
  <si>
    <t>9311493001803</t>
  </si>
  <si>
    <t>L-07-337-00</t>
  </si>
  <si>
    <t>Bunnahabhain 12 Years + GB</t>
  </si>
  <si>
    <t>5029704217366</t>
  </si>
  <si>
    <t>05029704702909</t>
  </si>
  <si>
    <t>L-07-350-00</t>
  </si>
  <si>
    <t>Bunnahabhain Cruach Mhona + GB</t>
  </si>
  <si>
    <t>5029704217540</t>
  </si>
  <si>
    <t>5029704703098</t>
  </si>
  <si>
    <t>L-07-352-00</t>
  </si>
  <si>
    <t>Bunnahabhain Eirigh Na Greine + GB</t>
  </si>
  <si>
    <t>5029704217793</t>
  </si>
  <si>
    <t>5029704703272</t>
  </si>
  <si>
    <t>L-07-356-00</t>
  </si>
  <si>
    <t>Bunnahabhain Stiuireadair + GB</t>
  </si>
  <si>
    <t>5029704218639</t>
  </si>
  <si>
    <t>5029704704187</t>
  </si>
  <si>
    <t>L-14-785-00</t>
  </si>
  <si>
    <t>Bunnahabhain Toiteach a Dha + GB</t>
  </si>
  <si>
    <t>5029704219063</t>
  </si>
  <si>
    <t>05029704704583</t>
  </si>
  <si>
    <t>Bushmills 10 Years + GB</t>
  </si>
  <si>
    <t>L-24-143-00</t>
  </si>
  <si>
    <t>5055966820037</t>
  </si>
  <si>
    <t>25055966820031</t>
  </si>
  <si>
    <t>L-06-103-00</t>
  </si>
  <si>
    <t>Bushmills 16 Years Three Wood + GB</t>
  </si>
  <si>
    <t>5055966825025</t>
  </si>
  <si>
    <t>5966825022</t>
  </si>
  <si>
    <t>L-06-105-00</t>
  </si>
  <si>
    <t>Bushmills 21 Years + GB</t>
  </si>
  <si>
    <t>5055966830036</t>
  </si>
  <si>
    <t>5010103918268</t>
  </si>
  <si>
    <t>L-52-390-00</t>
  </si>
  <si>
    <t>Bushmills American Oak Bourbon Finish</t>
  </si>
  <si>
    <t>5055966830159</t>
  </si>
  <si>
    <t>15055966830156</t>
  </si>
  <si>
    <t>L-06-110-00</t>
  </si>
  <si>
    <t>Bushmills Black Bush</t>
  </si>
  <si>
    <t>5055966810069</t>
  </si>
  <si>
    <t>5966810066</t>
  </si>
  <si>
    <t>L-25-061-00</t>
  </si>
  <si>
    <t>5055966810076</t>
  </si>
  <si>
    <t>15055966810073</t>
  </si>
  <si>
    <t>L-56-812-00</t>
  </si>
  <si>
    <t>Bushmills Black Bush 80/20 + GB</t>
  </si>
  <si>
    <t>5055966810243</t>
  </si>
  <si>
    <t>15055966810240</t>
  </si>
  <si>
    <t>L-53-419-00</t>
  </si>
  <si>
    <t>Bushmills Caribbean Rum Cask Finish</t>
  </si>
  <si>
    <t>5055966830142</t>
  </si>
  <si>
    <t>15055966830149</t>
  </si>
  <si>
    <t>L-58-798-00</t>
  </si>
  <si>
    <t>Bushmills Causeway Collection Pomerol 2012 + GB</t>
  </si>
  <si>
    <t>15055966830477</t>
  </si>
  <si>
    <t>5055966830470</t>
  </si>
  <si>
    <t>L-59-613-00</t>
  </si>
  <si>
    <t>Bushmills Original</t>
  </si>
  <si>
    <t>5055966801128</t>
  </si>
  <si>
    <t>15055966800029</t>
  </si>
  <si>
    <t>L-06-118-00</t>
  </si>
  <si>
    <t>5055966800022</t>
  </si>
  <si>
    <t>L-06-121-00</t>
  </si>
  <si>
    <t>5055966801081</t>
  </si>
  <si>
    <t>15055966801088</t>
  </si>
  <si>
    <t>L-06-123-00</t>
  </si>
  <si>
    <t>Bushmills Red Bush</t>
  </si>
  <si>
    <t>5055966801210</t>
  </si>
  <si>
    <t>801217</t>
  </si>
  <si>
    <t>L-14-312-00</t>
  </si>
  <si>
    <t>Bushmills Steamship Bourbon Cask + GB</t>
  </si>
  <si>
    <t>5055966820129</t>
  </si>
  <si>
    <t>15055966820126</t>
  </si>
  <si>
    <t>L-14-313-00</t>
  </si>
  <si>
    <t>Bushmills Steamship Port Cask + GB</t>
  </si>
  <si>
    <t>5055966820112</t>
  </si>
  <si>
    <t>820119</t>
  </si>
  <si>
    <t>L-19-383-00</t>
  </si>
  <si>
    <t>Bushmills The Steamship Col. Rum Cask Reserve + GB</t>
  </si>
  <si>
    <t>5055966820136</t>
  </si>
  <si>
    <t>15055966820133</t>
  </si>
  <si>
    <t>L-19-857-00</t>
  </si>
  <si>
    <t>Busnel Calvados Trois Lys</t>
  </si>
  <si>
    <t>3700257812704</t>
  </si>
  <si>
    <t>23192200010024</t>
  </si>
  <si>
    <t>L-05-261-00</t>
  </si>
  <si>
    <t>3192200003381</t>
  </si>
  <si>
    <t>03700257912169</t>
  </si>
  <si>
    <t>L-25-456-00</t>
  </si>
  <si>
    <t>Busnel Calvados VSOP + GB</t>
  </si>
  <si>
    <t>3192200031902</t>
  </si>
  <si>
    <t>03700257891471</t>
  </si>
  <si>
    <t>L-58-688-00</t>
  </si>
  <si>
    <t>Butterfly Cannon Blue</t>
  </si>
  <si>
    <t>810035510333</t>
  </si>
  <si>
    <t>10810035510330</t>
  </si>
  <si>
    <t>L-58-686-00</t>
  </si>
  <si>
    <t>Butterfly Cannon Cristalino</t>
  </si>
  <si>
    <t>810035510296</t>
  </si>
  <si>
    <t>10810035510293</t>
  </si>
  <si>
    <t>L-52-057-00</t>
  </si>
  <si>
    <t>By Ott Provence Rose 2020</t>
  </si>
  <si>
    <t>3383693000012</t>
  </si>
  <si>
    <t>3383693020423</t>
  </si>
  <si>
    <t>L-60-941-00</t>
  </si>
  <si>
    <t>Ca' Botta Amarone Della Valpolicella 2016 Cajo</t>
  </si>
  <si>
    <t>8051407912047</t>
  </si>
  <si>
    <t>L-59-206-00</t>
  </si>
  <si>
    <t>Ca' Botta Costa Rossa 2016</t>
  </si>
  <si>
    <t>8051407912054</t>
  </si>
  <si>
    <t>L-58-952-00</t>
  </si>
  <si>
    <t>Ca' Botta Costa Rossa Valpolicella Ripasso Superiore 2016</t>
  </si>
  <si>
    <t>L-59-216-00</t>
  </si>
  <si>
    <t>Ca' Botta Pian di Mezzo Riserva 2015</t>
  </si>
  <si>
    <t>8051407911323</t>
  </si>
  <si>
    <t>L-59-741-00</t>
  </si>
  <si>
    <t>Ca' Botta Rubicondo Rosso Verona 2021</t>
  </si>
  <si>
    <t>8051407911217</t>
  </si>
  <si>
    <t>L-60-942-00</t>
  </si>
  <si>
    <t>Ca' Botta Torcinato 2017</t>
  </si>
  <si>
    <t>8051407911088</t>
  </si>
  <si>
    <t>L-58-954-00</t>
  </si>
  <si>
    <t>Ca' Botta Valpolicella Ripasso Alta 2018</t>
  </si>
  <si>
    <t>8051407911446</t>
  </si>
  <si>
    <t>L-58-956-00</t>
  </si>
  <si>
    <t>Ca' Botta Valpolicella Superiore Alta 2019</t>
  </si>
  <si>
    <t>8051407911439</t>
  </si>
  <si>
    <t>L-16-982-00</t>
  </si>
  <si>
    <t>Cabo Bay Brown Rum</t>
  </si>
  <si>
    <t>4009872020518</t>
  </si>
  <si>
    <t>4009872020525</t>
  </si>
  <si>
    <t>L-05-285-00</t>
  </si>
  <si>
    <t>Cachaca 51 Pirassununga</t>
  </si>
  <si>
    <t>7896002100441</t>
  </si>
  <si>
    <t>7896002110693</t>
  </si>
  <si>
    <t>L-05-283-00</t>
  </si>
  <si>
    <t>17896002100448</t>
  </si>
  <si>
    <t>L-05-287-00</t>
  </si>
  <si>
    <t>7896002108133</t>
  </si>
  <si>
    <t>7896002110686</t>
  </si>
  <si>
    <t>L-54-344-00</t>
  </si>
  <si>
    <t>Cachaca 51 Pirassununga NRF</t>
  </si>
  <si>
    <t>Ca'del Bosco Cuvee Prestige</t>
  </si>
  <si>
    <t>L-52-976-00</t>
  </si>
  <si>
    <t>Cafe Marakesh Original NRF</t>
  </si>
  <si>
    <t>5410293752077</t>
  </si>
  <si>
    <t>15410293752074</t>
  </si>
  <si>
    <t>L-55-665-00</t>
  </si>
  <si>
    <t>Caffo Clementino Della</t>
  </si>
  <si>
    <t>8004499065702</t>
  </si>
  <si>
    <t>80044990657024</t>
  </si>
  <si>
    <t>L-55-529-00</t>
  </si>
  <si>
    <t>Caleno Dark &amp; Spicy</t>
  </si>
  <si>
    <t>5060708440053</t>
  </si>
  <si>
    <t>15060708440050</t>
  </si>
  <si>
    <t>L-55-530-00</t>
  </si>
  <si>
    <t>Caleno Light &amp; Zesty</t>
  </si>
  <si>
    <t>5060708440015</t>
  </si>
  <si>
    <t>15060708440012</t>
  </si>
  <si>
    <t>L-25-657-00</t>
  </si>
  <si>
    <t>Calibre 38 5 Years Extra Anejo</t>
  </si>
  <si>
    <t>8414476999072</t>
  </si>
  <si>
    <t>18414476999079</t>
  </si>
  <si>
    <t>L-25-659-00</t>
  </si>
  <si>
    <t>Calibre 38 Blanco</t>
  </si>
  <si>
    <t>8414476999089</t>
  </si>
  <si>
    <t>L-25-658-00</t>
  </si>
  <si>
    <t>Calibre 38 Ron Anejo</t>
  </si>
  <si>
    <t>8414476999065</t>
  </si>
  <si>
    <t>18414476999062</t>
  </si>
  <si>
    <t>L-60-010-00</t>
  </si>
  <si>
    <t>Camatti Amaro</t>
  </si>
  <si>
    <t>8052789211001</t>
  </si>
  <si>
    <t>L-54-350-00</t>
  </si>
  <si>
    <t>Camino Real Gold</t>
  </si>
  <si>
    <t>3011938000588</t>
  </si>
  <si>
    <t>05010677980043</t>
  </si>
  <si>
    <t>L-03-294-00</t>
  </si>
  <si>
    <t>Camino Real Tequila</t>
  </si>
  <si>
    <t>3011938001752</t>
  </si>
  <si>
    <t>05010677980012</t>
  </si>
  <si>
    <t>L-25-292-00</t>
  </si>
  <si>
    <t>Campari Bitter</t>
  </si>
  <si>
    <t>8000040003568</t>
  </si>
  <si>
    <t>8000040003582</t>
  </si>
  <si>
    <t>L-05-345-00</t>
  </si>
  <si>
    <t>3057770000508</t>
  </si>
  <si>
    <t>3057770000577</t>
  </si>
  <si>
    <t>L-13-566-00</t>
  </si>
  <si>
    <t>8000040001106</t>
  </si>
  <si>
    <t>8000040011600</t>
  </si>
  <si>
    <t>8000040000802</t>
  </si>
  <si>
    <t>L-05-351-00</t>
  </si>
  <si>
    <t>8000040011105</t>
  </si>
  <si>
    <t>L-05-349-00</t>
  </si>
  <si>
    <t>L-54-376-00</t>
  </si>
  <si>
    <t>Camus Ile De Re + GB</t>
  </si>
  <si>
    <t>3028130078598</t>
  </si>
  <si>
    <t>23028130078592</t>
  </si>
  <si>
    <t>L-58-381-00</t>
  </si>
  <si>
    <t>Camus VS Intensely Aromatic</t>
  </si>
  <si>
    <t>3028130078932</t>
  </si>
  <si>
    <t>23028130078936</t>
  </si>
  <si>
    <t>L-05-318-00</t>
  </si>
  <si>
    <t>Camus XO Borderies + GB</t>
  </si>
  <si>
    <t>3028130075344</t>
  </si>
  <si>
    <t>23028130075348</t>
  </si>
  <si>
    <t>L-13-549-00</t>
  </si>
  <si>
    <t>Camus XO Intensely + GB</t>
  </si>
  <si>
    <t>3028130076563</t>
  </si>
  <si>
    <t>3028132057942</t>
  </si>
  <si>
    <t>L-06-148-00</t>
  </si>
  <si>
    <t>Canadian Club</t>
  </si>
  <si>
    <t>080686816072</t>
  </si>
  <si>
    <t>10080686816079</t>
  </si>
  <si>
    <t>L-06-151-00</t>
  </si>
  <si>
    <t>080686816201</t>
  </si>
  <si>
    <t>10080686816208</t>
  </si>
  <si>
    <t>L-60-958-00</t>
  </si>
  <si>
    <t>Canadian Club 12 Years Classic</t>
  </si>
  <si>
    <t>080686823797</t>
  </si>
  <si>
    <t>04072500017754</t>
  </si>
  <si>
    <t>Canei Bianco</t>
  </si>
  <si>
    <t>L-56-998-00</t>
  </si>
  <si>
    <t>Canerock</t>
  </si>
  <si>
    <t>3460410533388</t>
  </si>
  <si>
    <t>43460410533508</t>
  </si>
  <si>
    <t>L-09-001-00</t>
  </si>
  <si>
    <t>Cannabis Sativa Gin</t>
  </si>
  <si>
    <t>8719324223287</t>
  </si>
  <si>
    <t>8720299061750</t>
  </si>
  <si>
    <t>L-55-497-00</t>
  </si>
  <si>
    <t>Cannabis Sativa Gin + GB</t>
  </si>
  <si>
    <t>8720299061774</t>
  </si>
  <si>
    <t>L-58-011-00</t>
  </si>
  <si>
    <t>Cannabis Sativa Gin + Stirrer + Ice Cube Mould + GB</t>
  </si>
  <si>
    <t>8720299061767</t>
  </si>
  <si>
    <t>L-53-598-00</t>
  </si>
  <si>
    <t>Cannabis Sativa Jamaican Rum</t>
  </si>
  <si>
    <t>8718444161585</t>
  </si>
  <si>
    <t>8718444161615</t>
  </si>
  <si>
    <t>L-04-725-00</t>
  </si>
  <si>
    <t>Cannabis Sativa Liquor</t>
  </si>
  <si>
    <t>8719324223294</t>
  </si>
  <si>
    <t>8719324223331</t>
  </si>
  <si>
    <t>L-09-002-00</t>
  </si>
  <si>
    <t>Cannabis Sativa Vodka</t>
  </si>
  <si>
    <t>8719324223270</t>
  </si>
  <si>
    <t>8719324223324</t>
  </si>
  <si>
    <t>L-19-091-00</t>
  </si>
  <si>
    <t>Cantares Pastel de Nata</t>
  </si>
  <si>
    <t>5607943006059</t>
  </si>
  <si>
    <t>15607943006056</t>
  </si>
  <si>
    <t>L-54-622-00</t>
  </si>
  <si>
    <t>Cantine Nicosia Lenza Di Munti Etna Rosso Doc 2018</t>
  </si>
  <si>
    <t>8001014015853</t>
  </si>
  <si>
    <t>8001014015846</t>
  </si>
  <si>
    <t>Caol Ila 12 Years + GB</t>
  </si>
  <si>
    <t>L-07-460-00</t>
  </si>
  <si>
    <t>5000281016290</t>
  </si>
  <si>
    <t>5000281016306</t>
  </si>
  <si>
    <t>L-14-791-00</t>
  </si>
  <si>
    <t>5000281019406</t>
  </si>
  <si>
    <t>5000281019413</t>
  </si>
  <si>
    <t>L-07-467-00</t>
  </si>
  <si>
    <t>Caol Ila 18 Years + GB</t>
  </si>
  <si>
    <t>5000281016351</t>
  </si>
  <si>
    <t>5000281016368</t>
  </si>
  <si>
    <t>L-58-575-00</t>
  </si>
  <si>
    <t>Caol Ila Distillers Edition 2022 + GB</t>
  </si>
  <si>
    <t>5000281072104</t>
  </si>
  <si>
    <t>05000281072111</t>
  </si>
  <si>
    <t>L-07-491-00</t>
  </si>
  <si>
    <t>Caol Ila Moch + GB</t>
  </si>
  <si>
    <t>5000281028033</t>
  </si>
  <si>
    <t>5000281028040</t>
  </si>
  <si>
    <t>L-16-987-00</t>
  </si>
  <si>
    <t>Caorunn Gin</t>
  </si>
  <si>
    <t>5010509800068</t>
  </si>
  <si>
    <t>5010509800211</t>
  </si>
  <si>
    <t>L-23-602-00</t>
  </si>
  <si>
    <t>Capel Pisco Doble Destilado</t>
  </si>
  <si>
    <t>7802110002577</t>
  </si>
  <si>
    <t>L-59-771-00</t>
  </si>
  <si>
    <t>Caperdonich 25 Years Peated + GB</t>
  </si>
  <si>
    <t>5000299613924</t>
  </si>
  <si>
    <t>05000299625071</t>
  </si>
  <si>
    <t>L-09-052-00</t>
  </si>
  <si>
    <t>Captain Morgan Black Spiced</t>
  </si>
  <si>
    <t>5000281034980</t>
  </si>
  <si>
    <t>5000281034973</t>
  </si>
  <si>
    <t>L-09-059-00</t>
  </si>
  <si>
    <t>Captain Morgan Dark</t>
  </si>
  <si>
    <t>VIRGIN ISLANDS</t>
  </si>
  <si>
    <t>5000281022482</t>
  </si>
  <si>
    <t>05000281017280</t>
  </si>
  <si>
    <t>L-09-058-00</t>
  </si>
  <si>
    <t>Captain Morgan Dark Rum</t>
  </si>
  <si>
    <t>087000006935</t>
  </si>
  <si>
    <t>10087000006932</t>
  </si>
  <si>
    <t>L-54-088-00</t>
  </si>
  <si>
    <t>Captain Morgan Sliced Apple</t>
  </si>
  <si>
    <t>5000281068749</t>
  </si>
  <si>
    <t>5000281068756</t>
  </si>
  <si>
    <t>L-09-080-00</t>
  </si>
  <si>
    <t>Captain Morgan Spiced</t>
  </si>
  <si>
    <t>5000299223017</t>
  </si>
  <si>
    <t>5000299223000</t>
  </si>
  <si>
    <t>L-09-085-00</t>
  </si>
  <si>
    <t>5000299223055</t>
  </si>
  <si>
    <t>5000299223062</t>
  </si>
  <si>
    <t>L-09-084-00</t>
  </si>
  <si>
    <t>05000281039565</t>
  </si>
  <si>
    <t>L-18-470-00</t>
  </si>
  <si>
    <t>Captain Morgan Spiced Barrel Bottle</t>
  </si>
  <si>
    <t>5000281035338</t>
  </si>
  <si>
    <t>5000281035324</t>
  </si>
  <si>
    <t>L-52-656-00</t>
  </si>
  <si>
    <t>Captain Morgan Spiced Gold</t>
  </si>
  <si>
    <t>5000281025346</t>
  </si>
  <si>
    <t>05000281028644</t>
  </si>
  <si>
    <t>L-09-073-00</t>
  </si>
  <si>
    <t>5000281033181</t>
  </si>
  <si>
    <t>5000281033198</t>
  </si>
  <si>
    <t>L-19-880-00</t>
  </si>
  <si>
    <t>Captain Morgan Tiki - Mango &amp; Pineapple</t>
  </si>
  <si>
    <t>5000281060941</t>
  </si>
  <si>
    <t>5000281060958</t>
  </si>
  <si>
    <t>L-09-088-00</t>
  </si>
  <si>
    <t>Captain Morgan White</t>
  </si>
  <si>
    <t>5000281040899</t>
  </si>
  <si>
    <t>05000281040882</t>
  </si>
  <si>
    <t>L-09-089-00</t>
  </si>
  <si>
    <t>5000281040912</t>
  </si>
  <si>
    <t>5000281040905</t>
  </si>
  <si>
    <t>L-01-192-00</t>
  </si>
  <si>
    <t>Captain's Gin</t>
  </si>
  <si>
    <t>3014400008082</t>
  </si>
  <si>
    <t>3014403278734</t>
  </si>
  <si>
    <t>L-53-298-00</t>
  </si>
  <si>
    <t>Caracas Club 8 Years Ron Anejo</t>
  </si>
  <si>
    <t>VENEZUELA</t>
  </si>
  <si>
    <t>8438001408198</t>
  </si>
  <si>
    <t>18438001408195</t>
  </si>
  <si>
    <t>L-53-297-00</t>
  </si>
  <si>
    <t>Caracas Club Nectar</t>
  </si>
  <si>
    <t>8438001408181</t>
  </si>
  <si>
    <t>18438001406188</t>
  </si>
  <si>
    <t>L-00-605-00</t>
  </si>
  <si>
    <t>Caramol Caramel Flavoured Vodka</t>
  </si>
  <si>
    <t>8710631119874</t>
  </si>
  <si>
    <t>8710631619879</t>
  </si>
  <si>
    <t>L-05-354-00</t>
  </si>
  <si>
    <t>Cardenal Mendoza Solera Gran Reserva + GB</t>
  </si>
  <si>
    <t>8410161202809</t>
  </si>
  <si>
    <t>8410161202816</t>
  </si>
  <si>
    <t>L-55-053-00</t>
  </si>
  <si>
    <t>8410161001365</t>
  </si>
  <si>
    <t>38410161202374</t>
  </si>
  <si>
    <t>L-22-933-00</t>
  </si>
  <si>
    <t>Cardhu 12 Years + GB</t>
  </si>
  <si>
    <t>5000267102573</t>
  </si>
  <si>
    <t>5000267102580</t>
  </si>
  <si>
    <t>L-55-372-00</t>
  </si>
  <si>
    <t>Cardhu 14 Years Special Release 2021 + GB</t>
  </si>
  <si>
    <t>5000267186689</t>
  </si>
  <si>
    <t>5000267186719</t>
  </si>
  <si>
    <t>L-53-765-00</t>
  </si>
  <si>
    <t>5000267186696</t>
  </si>
  <si>
    <t>5000267186726</t>
  </si>
  <si>
    <t>L-07-443-00</t>
  </si>
  <si>
    <t>Cardhu 15 Years + GB</t>
  </si>
  <si>
    <t>5000267116662</t>
  </si>
  <si>
    <t>5000267116679</t>
  </si>
  <si>
    <t>L-07-444-00</t>
  </si>
  <si>
    <t>Cardhu 18 Years + GB</t>
  </si>
  <si>
    <t>5000267116693</t>
  </si>
  <si>
    <t>5000267116709</t>
  </si>
  <si>
    <t>L-07-447-00</t>
  </si>
  <si>
    <t>Cardhu Amber Rock + GB</t>
  </si>
  <si>
    <t>5000267124278</t>
  </si>
  <si>
    <t>5000267124292</t>
  </si>
  <si>
    <t>L-07-450-00</t>
  </si>
  <si>
    <t>Cardhu Gold Reserve + GB</t>
  </si>
  <si>
    <t>5000267125497</t>
  </si>
  <si>
    <t>5000267125510</t>
  </si>
  <si>
    <t>L-50-509-00</t>
  </si>
  <si>
    <t>Carlos I + GB</t>
  </si>
  <si>
    <t>8410337017169</t>
  </si>
  <si>
    <t>8410337017411</t>
  </si>
  <si>
    <t>L-24-193-00</t>
  </si>
  <si>
    <t>Carlos I 1520 + GB</t>
  </si>
  <si>
    <t>8410337082815</t>
  </si>
  <si>
    <t>38410337082816</t>
  </si>
  <si>
    <t>L-22-545-00</t>
  </si>
  <si>
    <t>Carlos I Amontillado + GB</t>
  </si>
  <si>
    <t>8410337089166</t>
  </si>
  <si>
    <t>370891600000</t>
  </si>
  <si>
    <t>L-13-610-00</t>
  </si>
  <si>
    <t>Carlos I Imperial XO + GB</t>
  </si>
  <si>
    <t>8410337016810</t>
  </si>
  <si>
    <t>48410337016818</t>
  </si>
  <si>
    <t>L-22-546-00</t>
  </si>
  <si>
    <t>Carlos I PX + GB</t>
  </si>
  <si>
    <t>8410337088169</t>
  </si>
  <si>
    <t>28410337088163</t>
  </si>
  <si>
    <t>FINLAND</t>
  </si>
  <si>
    <t>L-04-732-00</t>
  </si>
  <si>
    <t>Carolans Irish Cream</t>
  </si>
  <si>
    <t>5011026105223</t>
  </si>
  <si>
    <t>50110261060</t>
  </si>
  <si>
    <t>L-25-129-00</t>
  </si>
  <si>
    <t>5011026105216</t>
  </si>
  <si>
    <t>05011026106046</t>
  </si>
  <si>
    <t>L-59-834-00</t>
  </si>
  <si>
    <t>Casa Dragones Anejo + GB</t>
  </si>
  <si>
    <t>850005002420</t>
  </si>
  <si>
    <t>850005002192</t>
  </si>
  <si>
    <t>L-59-833-00</t>
  </si>
  <si>
    <t>Casa Dragones Blanco + GB</t>
  </si>
  <si>
    <t>736040537120</t>
  </si>
  <si>
    <t>850005002413</t>
  </si>
  <si>
    <t>L-59-832-00</t>
  </si>
  <si>
    <t>Casa Dragones Joven + GB</t>
  </si>
  <si>
    <t>736040537137</t>
  </si>
  <si>
    <t>850005002376</t>
  </si>
  <si>
    <t>L-51-696-00</t>
  </si>
  <si>
    <t>Casamigos Anejo</t>
  </si>
  <si>
    <t>5000281058313</t>
  </si>
  <si>
    <t>05000281058344</t>
  </si>
  <si>
    <t>L-05-119-00</t>
  </si>
  <si>
    <t>Casamigos Blanco</t>
  </si>
  <si>
    <t>5000281058320</t>
  </si>
  <si>
    <t>40652341408991</t>
  </si>
  <si>
    <t>L-13-452-00</t>
  </si>
  <si>
    <t>Casamigos Mezcal</t>
  </si>
  <si>
    <t xml:space="preserve">Mezcal                                            </t>
  </si>
  <si>
    <t>858677006371</t>
  </si>
  <si>
    <t>10858677006378</t>
  </si>
  <si>
    <t>L-54-280-00</t>
  </si>
  <si>
    <t>Casamigos Reposado</t>
  </si>
  <si>
    <t>5000281058337</t>
  </si>
  <si>
    <t>05000281058368</t>
  </si>
  <si>
    <t>L-58-134-00</t>
  </si>
  <si>
    <t>Cask Speyside 12 Years + GB</t>
  </si>
  <si>
    <t>5060056923680</t>
  </si>
  <si>
    <t>05060056923697</t>
  </si>
  <si>
    <t>L-19-085-00</t>
  </si>
  <si>
    <t>Casoni Amaretto</t>
  </si>
  <si>
    <t>80030720</t>
  </si>
  <si>
    <t>8001500000011</t>
  </si>
  <si>
    <t>L-19-092-00</t>
  </si>
  <si>
    <t>Cassis Sisca</t>
  </si>
  <si>
    <t>3104690017816</t>
  </si>
  <si>
    <t>23104690017810</t>
  </si>
  <si>
    <t>L-57-286-00</t>
  </si>
  <si>
    <t>Castelnuovo Pinot Grigio Blush 2022</t>
  </si>
  <si>
    <t>8003373112433</t>
  </si>
  <si>
    <t>8003373112402</t>
  </si>
  <si>
    <t>L-57-381-00</t>
  </si>
  <si>
    <t>Castelnuovo Pinot Grigio Delle Venezie 2022</t>
  </si>
  <si>
    <t>8003373079934</t>
  </si>
  <si>
    <t>8003373079965</t>
  </si>
  <si>
    <t>L-59-104-00</t>
  </si>
  <si>
    <t>Castelnuovo Prosecco Frizzante</t>
  </si>
  <si>
    <t>8021833000922</t>
  </si>
  <si>
    <t>18021833000929</t>
  </si>
  <si>
    <t>L-58-349-00</t>
  </si>
  <si>
    <t>Cattier Dry Rose</t>
  </si>
  <si>
    <t>3380201210079</t>
  </si>
  <si>
    <t>63380201210071</t>
  </si>
  <si>
    <t>L-08-614-00</t>
  </si>
  <si>
    <t>Catz Dry Gin</t>
  </si>
  <si>
    <t>8710631119539</t>
  </si>
  <si>
    <t>8710631619534</t>
  </si>
  <si>
    <t>GREECE</t>
  </si>
  <si>
    <t>L-18-447-00</t>
  </si>
  <si>
    <t>Cayo Grande Club Blanco NRF</t>
  </si>
  <si>
    <t>8414771850085</t>
  </si>
  <si>
    <t>18414771850082</t>
  </si>
  <si>
    <t>L-18-449-00</t>
  </si>
  <si>
    <t>Cayo Grande Club Brown NRF</t>
  </si>
  <si>
    <t>8414771850078</t>
  </si>
  <si>
    <t>18414771850075</t>
  </si>
  <si>
    <t>L-18-445-00</t>
  </si>
  <si>
    <t>Cayo Grande Club Spiced</t>
  </si>
  <si>
    <t>8414771865041</t>
  </si>
  <si>
    <t>L-05-994-00</t>
  </si>
  <si>
    <t>Cazadores Blanco</t>
  </si>
  <si>
    <t>7501008660027</t>
  </si>
  <si>
    <t>7640175660338</t>
  </si>
  <si>
    <t>L-05-996-00</t>
  </si>
  <si>
    <t>Cazadores Reposado</t>
  </si>
  <si>
    <t>7501008660034</t>
  </si>
  <si>
    <t>05010677300100</t>
  </si>
  <si>
    <t>L-19-897-00</t>
  </si>
  <si>
    <t>Cellini Crema Di Limoncello</t>
  </si>
  <si>
    <t>8005829979140</t>
  </si>
  <si>
    <t>0108005829530648</t>
  </si>
  <si>
    <t>L-56-838-00</t>
  </si>
  <si>
    <t>Cellini Crema Gianduia</t>
  </si>
  <si>
    <t>8005829925000</t>
  </si>
  <si>
    <t>08005829925611</t>
  </si>
  <si>
    <t>L-13-598-00</t>
  </si>
  <si>
    <t>Cellini Cru</t>
  </si>
  <si>
    <t xml:space="preserve">Grappa                                            </t>
  </si>
  <si>
    <t>8005829001087</t>
  </si>
  <si>
    <t>8005829601089</t>
  </si>
  <si>
    <t>L-05-353-00</t>
  </si>
  <si>
    <t>Cellini Limoncello</t>
  </si>
  <si>
    <t>8005829606008</t>
  </si>
  <si>
    <t>0108005829064631</t>
  </si>
  <si>
    <t>L-59-971-00</t>
  </si>
  <si>
    <t>Cenote Cristalino</t>
  </si>
  <si>
    <t>7503023613392</t>
  </si>
  <si>
    <t>17503023613399</t>
  </si>
  <si>
    <t>L-03-761-00</t>
  </si>
  <si>
    <t>Centenario 12 Years Gran Legado</t>
  </si>
  <si>
    <t>7441001112447</t>
  </si>
  <si>
    <t>17441001112444</t>
  </si>
  <si>
    <t>L-17-010-00</t>
  </si>
  <si>
    <t>Centenario 18 Reserva De La Familia + GB</t>
  </si>
  <si>
    <t>COSTA RICA</t>
  </si>
  <si>
    <t>7441001173028</t>
  </si>
  <si>
    <t>L-17-013-00</t>
  </si>
  <si>
    <t>Centenario 20 Anos Fundacion  + GB</t>
  </si>
  <si>
    <t>7441001174186</t>
  </si>
  <si>
    <t>17441001174183</t>
  </si>
  <si>
    <t>L-03-759-00</t>
  </si>
  <si>
    <t>Centenario 25 Years Gran Reserva + GB</t>
  </si>
  <si>
    <t>7441001174216</t>
  </si>
  <si>
    <t>7441001174183</t>
  </si>
  <si>
    <t>L-17-011-00</t>
  </si>
  <si>
    <t>Centenario 30 Years Edición Limitada + GB</t>
  </si>
  <si>
    <t>7441001174247</t>
  </si>
  <si>
    <t>17441001174244</t>
  </si>
  <si>
    <t>L-17-012-00</t>
  </si>
  <si>
    <t>Centenario 7 Years Anejo Especial</t>
  </si>
  <si>
    <t>7441001110948</t>
  </si>
  <si>
    <t>17441001110945</t>
  </si>
  <si>
    <t>L-03-760-00</t>
  </si>
  <si>
    <t>Centenario 9 Years NRF</t>
  </si>
  <si>
    <t>7441001111440</t>
  </si>
  <si>
    <t>17441001176945</t>
  </si>
  <si>
    <t>L-03-823-00</t>
  </si>
  <si>
    <t>Chairman's Reserve</t>
  </si>
  <si>
    <t>ST. LUCIA</t>
  </si>
  <si>
    <t>5060184940030</t>
  </si>
  <si>
    <t>05060184940078</t>
  </si>
  <si>
    <t>L-03-824-00</t>
  </si>
  <si>
    <t>Chairman's Reserve Spiced</t>
  </si>
  <si>
    <t>5060184940085</t>
  </si>
  <si>
    <t>05060184940092</t>
  </si>
  <si>
    <t>L-55-895-00</t>
  </si>
  <si>
    <t>Chairman's Reserve The Forgotten Casks + GB</t>
  </si>
  <si>
    <t>5060184940184</t>
  </si>
  <si>
    <t>05060184940191</t>
  </si>
  <si>
    <t>L-04-726-00</t>
  </si>
  <si>
    <t>Chambord Liqueur Royale de France</t>
  </si>
  <si>
    <t>8004027034361</t>
  </si>
  <si>
    <t>18004027100186</t>
  </si>
  <si>
    <t>L-13-194-00</t>
  </si>
  <si>
    <t>8004027034491</t>
  </si>
  <si>
    <t>8004027134375</t>
  </si>
  <si>
    <t>L-13-198-00</t>
  </si>
  <si>
    <t>Chambord Liqueur Royale de France + GB</t>
  </si>
  <si>
    <t>08004027134382</t>
  </si>
  <si>
    <t>L-51-910-00</t>
  </si>
  <si>
    <t>Chandon Garden Spritz</t>
  </si>
  <si>
    <t>7790975197456</t>
  </si>
  <si>
    <t>7790975197463</t>
  </si>
  <si>
    <t>L-02-416-00</t>
  </si>
  <si>
    <t>Chantre</t>
  </si>
  <si>
    <t>4045144700702</t>
  </si>
  <si>
    <t>L-25-663-00</t>
  </si>
  <si>
    <t>Charles Heidsieck Brut Reserve</t>
  </si>
  <si>
    <t>3037900003678</t>
  </si>
  <si>
    <t>3037900003685</t>
  </si>
  <si>
    <t>L-60-887-00</t>
  </si>
  <si>
    <t>Chartreuse Green</t>
  </si>
  <si>
    <t>3023480110219</t>
  </si>
  <si>
    <t>022302348000043910939053</t>
  </si>
  <si>
    <t>L-04-749-00</t>
  </si>
  <si>
    <t>3023480110707</t>
  </si>
  <si>
    <t>3023480000015</t>
  </si>
  <si>
    <t>L-60-888-00</t>
  </si>
  <si>
    <t>Chartreuse Yellow</t>
  </si>
  <si>
    <t>3023480140216</t>
  </si>
  <si>
    <t>022302348001422110939052</t>
  </si>
  <si>
    <t>L-04-752-00</t>
  </si>
  <si>
    <t>3023480140704</t>
  </si>
  <si>
    <t>23023480018137</t>
  </si>
  <si>
    <t>L-26-031-00</t>
  </si>
  <si>
    <t>Chateau des breuil 20 years XO</t>
  </si>
  <si>
    <t>3103821204002</t>
  </si>
  <si>
    <t>L-59-442-00</t>
  </si>
  <si>
    <t>Chateau D'Esclans Whispering Angel Rose 2022</t>
  </si>
  <si>
    <t>3666140010872</t>
  </si>
  <si>
    <t>3666140010988</t>
  </si>
  <si>
    <t>L-12-594-00</t>
  </si>
  <si>
    <t>Chateau Du Breuil 15 Years + GB</t>
  </si>
  <si>
    <t>3103821004107</t>
  </si>
  <si>
    <t>L-12-602-00</t>
  </si>
  <si>
    <t>Chateau Du Breuil 20 Years XO + GB</t>
  </si>
  <si>
    <t>3103821204101</t>
  </si>
  <si>
    <t>L-00-662-00</t>
  </si>
  <si>
    <t>Chateau Du Breuil 8 Ans + GB</t>
  </si>
  <si>
    <t>3103821704106</t>
  </si>
  <si>
    <t>L-12-597-00</t>
  </si>
  <si>
    <t>Chateau Du Breuil Fine</t>
  </si>
  <si>
    <t>3103820404007</t>
  </si>
  <si>
    <t>L-00-666-00</t>
  </si>
  <si>
    <t>Chateau Du Breuil Vieille Prune</t>
  </si>
  <si>
    <t>3103821504003</t>
  </si>
  <si>
    <t>L-00-664-00</t>
  </si>
  <si>
    <t>Chateau Du Breuil VSOP Calvados</t>
  </si>
  <si>
    <t>3103823904009</t>
  </si>
  <si>
    <t>L-59-246-00</t>
  </si>
  <si>
    <t>8437006190848</t>
  </si>
  <si>
    <t>L-25-283-00</t>
  </si>
  <si>
    <t>Chivas Regal 12 Years</t>
  </si>
  <si>
    <t>080432400340</t>
  </si>
  <si>
    <t>10080432402501</t>
  </si>
  <si>
    <t>L-25-924-00</t>
  </si>
  <si>
    <t>080432402931</t>
  </si>
  <si>
    <t>20080432402935</t>
  </si>
  <si>
    <t>L-25-923-00</t>
  </si>
  <si>
    <t>080432400432</t>
  </si>
  <si>
    <t>20080432400436</t>
  </si>
  <si>
    <t>L-25-668-00</t>
  </si>
  <si>
    <t>Chivas Regal 12 Years + GB</t>
  </si>
  <si>
    <t>080432402702</t>
  </si>
  <si>
    <t>10080432400378</t>
  </si>
  <si>
    <t>L-57-203-00</t>
  </si>
  <si>
    <t>Chivas Regal 12 Years + GB + Craddle</t>
  </si>
  <si>
    <t>080432403518</t>
  </si>
  <si>
    <t>10080432403515</t>
  </si>
  <si>
    <t>5000299626191</t>
  </si>
  <si>
    <t>05000299626207</t>
  </si>
  <si>
    <t>L-22-809-00</t>
  </si>
  <si>
    <t>Chivas Regal 13 Years Extra Oloroso Sherry Cask + GB</t>
  </si>
  <si>
    <t>5000299611104</t>
  </si>
  <si>
    <t>05000299611111</t>
  </si>
  <si>
    <t>L-58-834-00</t>
  </si>
  <si>
    <t>5000299626139</t>
  </si>
  <si>
    <t>05000299626146</t>
  </si>
  <si>
    <t>L-54-393-00</t>
  </si>
  <si>
    <t>Chivas Regal 18 Years</t>
  </si>
  <si>
    <t>5000299225004</t>
  </si>
  <si>
    <t>05000299225103</t>
  </si>
  <si>
    <t>L-06-190-00</t>
  </si>
  <si>
    <t>Chivas Regal 18 Years + GB</t>
  </si>
  <si>
    <t>220406210508402</t>
  </si>
  <si>
    <t>L-60-964-00</t>
  </si>
  <si>
    <t>Chivas Regal 21 Years Royal Salute CNY 2022 + GB</t>
  </si>
  <si>
    <t>5000299624715</t>
  </si>
  <si>
    <t>05000299624753</t>
  </si>
  <si>
    <t>L-59-768-00</t>
  </si>
  <si>
    <t>Chivas Regal 21 Years Royal Salute CNY 2023 + GB</t>
  </si>
  <si>
    <t>L-60-704-00</t>
  </si>
  <si>
    <t>Chivas Regal 21 Years Royal Salute Polo 5 Jodhpur + GB</t>
  </si>
  <si>
    <t>5000299624951</t>
  </si>
  <si>
    <t>05000299624968</t>
  </si>
  <si>
    <t>L-06-880-00</t>
  </si>
  <si>
    <t>Chivas Regal 21 Years Royal Salute The Signature Blend + GB</t>
  </si>
  <si>
    <t>5000299211243</t>
  </si>
  <si>
    <t>5000300000000</t>
  </si>
  <si>
    <t>L-06-199-00</t>
  </si>
  <si>
    <t>Chivas Regal 25 Years + GB</t>
  </si>
  <si>
    <t>5000299284926</t>
  </si>
  <si>
    <t>5000299284933</t>
  </si>
  <si>
    <t>L-59-470-00</t>
  </si>
  <si>
    <t>Chivas Regal 30 Years Royal Salute Key To The Kingdom + GB</t>
  </si>
  <si>
    <t>5000299624555</t>
  </si>
  <si>
    <t>05000299624548</t>
  </si>
  <si>
    <t>L-52-021-00</t>
  </si>
  <si>
    <t>Chivas Regal Miniature Giftset</t>
  </si>
  <si>
    <t>8710582040104</t>
  </si>
  <si>
    <t>08710582040616</t>
  </si>
  <si>
    <t>L-06-204-00</t>
  </si>
  <si>
    <t>Chivas Regal Mizunara + GB</t>
  </si>
  <si>
    <t>5000299601693</t>
  </si>
  <si>
    <t>08710582597219</t>
  </si>
  <si>
    <t>L-23-150-00</t>
  </si>
  <si>
    <t>8710582597219</t>
  </si>
  <si>
    <t>L-06-209-00</t>
  </si>
  <si>
    <t>Chivas Regal XV + GB</t>
  </si>
  <si>
    <t>5000299622049</t>
  </si>
  <si>
    <t>5000299622056</t>
  </si>
  <si>
    <t>L-60-788-00</t>
  </si>
  <si>
    <t>Chopin Blended &amp; Wheat Gold Edition</t>
  </si>
  <si>
    <t>5900640054089</t>
  </si>
  <si>
    <t>5900640039345</t>
  </si>
  <si>
    <t>L-57-464-00</t>
  </si>
  <si>
    <t>Chopin Chocolate Liqueur + GB</t>
  </si>
  <si>
    <t>5900640053648</t>
  </si>
  <si>
    <t>5900640038911</t>
  </si>
  <si>
    <t>L-09-010-00</t>
  </si>
  <si>
    <t>Chopin Potato Vodka</t>
  </si>
  <si>
    <t>5900640054133</t>
  </si>
  <si>
    <t>5900640039420</t>
  </si>
  <si>
    <t>5900640037990</t>
  </si>
  <si>
    <t>L-09-011-00</t>
  </si>
  <si>
    <t>Chopin RYE Vodka</t>
  </si>
  <si>
    <t>5900640051521</t>
  </si>
  <si>
    <t>5900640037235</t>
  </si>
  <si>
    <t>L-60-853-00</t>
  </si>
  <si>
    <t>Chopin RYE Vodka + GB</t>
  </si>
  <si>
    <t>5900640051538</t>
  </si>
  <si>
    <t>5900640037402</t>
  </si>
  <si>
    <t>L-22-552-00</t>
  </si>
  <si>
    <t>Chopin Sea Salt Caramel Liqueur + GB</t>
  </si>
  <si>
    <t>5900640053709</t>
  </si>
  <si>
    <t>5900640038966</t>
  </si>
  <si>
    <t>L-09-012-00</t>
  </si>
  <si>
    <t>Chopin Wheat Vodka</t>
  </si>
  <si>
    <t>5900640052559</t>
  </si>
  <si>
    <t>5900640038041</t>
  </si>
  <si>
    <t>L-51-165-00</t>
  </si>
  <si>
    <t>Choya Dry</t>
  </si>
  <si>
    <t>4017871800017</t>
  </si>
  <si>
    <t>4017871800024</t>
  </si>
  <si>
    <t>L-51-171-00</t>
  </si>
  <si>
    <t>Choya Hokkan Daiginjo Honjirusi Sakura Sake</t>
  </si>
  <si>
    <t>4976879135579</t>
  </si>
  <si>
    <t>L-51-172-00</t>
  </si>
  <si>
    <t>Choya Hokkan Ougyoku Junmai</t>
  </si>
  <si>
    <t>4976879108474</t>
  </si>
  <si>
    <t>14976879108471</t>
  </si>
  <si>
    <t>L-56-385-00</t>
  </si>
  <si>
    <t>Choya Kokuto Umeshu</t>
  </si>
  <si>
    <t>4905846117713</t>
  </si>
  <si>
    <t>14905846117710</t>
  </si>
  <si>
    <t>L-12-614-00</t>
  </si>
  <si>
    <t>Choya Original</t>
  </si>
  <si>
    <t>4905846134093</t>
  </si>
  <si>
    <t>4905846383620</t>
  </si>
  <si>
    <t>L-12-616-00</t>
  </si>
  <si>
    <t>Choya Sake</t>
  </si>
  <si>
    <t>4017871800031</t>
  </si>
  <si>
    <t>401787180048</t>
  </si>
  <si>
    <t>L-51-304-00</t>
  </si>
  <si>
    <t>Choya Yuzu</t>
  </si>
  <si>
    <t>4905846118123</t>
  </si>
  <si>
    <t>14905846118120</t>
  </si>
  <si>
    <t>L-60-972-00</t>
  </si>
  <si>
    <t>Choza DO Rioja Crianza 2020</t>
  </si>
  <si>
    <t>8437002649371</t>
  </si>
  <si>
    <t>L-60-973-00</t>
  </si>
  <si>
    <t>Choza DO Rioja Reserva 2018</t>
  </si>
  <si>
    <t>8437002649418</t>
  </si>
  <si>
    <t>L-54-926-00</t>
  </si>
  <si>
    <t>Christian Drouin Le Gin</t>
  </si>
  <si>
    <t>3297364270027</t>
  </si>
  <si>
    <t>3297364277026</t>
  </si>
  <si>
    <t>L-58-049-00</t>
  </si>
  <si>
    <t>Christmas Globe Spiced Orange &amp; Cranberry Gin Liquer + GB</t>
  </si>
  <si>
    <t>5060877190261</t>
  </si>
  <si>
    <t>15060877190268</t>
  </si>
  <si>
    <t>L-13-190-00</t>
  </si>
  <si>
    <t>Ciemme Amaretto</t>
  </si>
  <si>
    <t>8005130000632</t>
  </si>
  <si>
    <t>L-13-191-00</t>
  </si>
  <si>
    <t>Ciemme Limoni Likör</t>
  </si>
  <si>
    <t>8005130000847</t>
  </si>
  <si>
    <t>L-13-192-00</t>
  </si>
  <si>
    <t>Ciemme Maraschino</t>
  </si>
  <si>
    <t>8005130000144</t>
  </si>
  <si>
    <t>L-53-530-00</t>
  </si>
  <si>
    <t>Cihuatan Sahumerio + GB</t>
  </si>
  <si>
    <t>HONDURAS</t>
  </si>
  <si>
    <t>7410010594216</t>
  </si>
  <si>
    <t>01174100105942</t>
  </si>
  <si>
    <t>L-19-492-00</t>
  </si>
  <si>
    <t>Cinzano Asti</t>
  </si>
  <si>
    <t>8000020000280</t>
  </si>
  <si>
    <t>8000020000884</t>
  </si>
  <si>
    <t>L-09-016-00</t>
  </si>
  <si>
    <t>Ciroc Apple</t>
  </si>
  <si>
    <t>5010103938235</t>
  </si>
  <si>
    <t>5010103938242</t>
  </si>
  <si>
    <t>L-09-018-00</t>
  </si>
  <si>
    <t>Ciroc Coconut</t>
  </si>
  <si>
    <t>5010103995641</t>
  </si>
  <si>
    <t>5010105995663</t>
  </si>
  <si>
    <t>L-09-021-00</t>
  </si>
  <si>
    <t>Ciroc Mango</t>
  </si>
  <si>
    <t>5010103939874</t>
  </si>
  <si>
    <t>5010103939881</t>
  </si>
  <si>
    <t>L-09-023-00</t>
  </si>
  <si>
    <t>Ciroc Peach</t>
  </si>
  <si>
    <t>5010103934374</t>
  </si>
  <si>
    <t>05010103934367</t>
  </si>
  <si>
    <t>L-09-027-00</t>
  </si>
  <si>
    <t>Ciroc Pineapple</t>
  </si>
  <si>
    <t>5010103937146</t>
  </si>
  <si>
    <t>5010103937153</t>
  </si>
  <si>
    <t>L-09-031-00</t>
  </si>
  <si>
    <t>Ciroc Red Berry</t>
  </si>
  <si>
    <t>5010103999991</t>
  </si>
  <si>
    <t>05010103933193</t>
  </si>
  <si>
    <t>L-53-523-00</t>
  </si>
  <si>
    <t>Ciroc Vodka</t>
  </si>
  <si>
    <t>5010103997652</t>
  </si>
  <si>
    <t>10088076173771</t>
  </si>
  <si>
    <t>L-09-035-00</t>
  </si>
  <si>
    <t>5010103916738</t>
  </si>
  <si>
    <t>5010103916745</t>
  </si>
  <si>
    <t>L-25-085-00</t>
  </si>
  <si>
    <t>5010103912976</t>
  </si>
  <si>
    <t>5010103937207</t>
  </si>
  <si>
    <t>L-09-037-00</t>
  </si>
  <si>
    <t>5010103932967</t>
  </si>
  <si>
    <t>5010103997454</t>
  </si>
  <si>
    <t>L-09-041-00</t>
  </si>
  <si>
    <t>5010103932851</t>
  </si>
  <si>
    <t>5010103932875</t>
  </si>
  <si>
    <t>L-08-994-00</t>
  </si>
  <si>
    <t>Citadelle Gin</t>
  </si>
  <si>
    <t>3460410507877</t>
  </si>
  <si>
    <t>43460410507875</t>
  </si>
  <si>
    <t>L-51-968-00</t>
  </si>
  <si>
    <t>Citadelle Jardin D'Ete</t>
  </si>
  <si>
    <t>3460410532077</t>
  </si>
  <si>
    <t>43460410532198</t>
  </si>
  <si>
    <t>L-52-001-00</t>
  </si>
  <si>
    <t>Citadelle Old Tom No Mistake + GB</t>
  </si>
  <si>
    <t>3460410530707</t>
  </si>
  <si>
    <t>43460410530705</t>
  </si>
  <si>
    <t>L-06-215-00</t>
  </si>
  <si>
    <t>Clan Mcgregor</t>
  </si>
  <si>
    <t>5010327903101</t>
  </si>
  <si>
    <t>5010327903989</t>
  </si>
  <si>
    <t>L-50-959-00</t>
  </si>
  <si>
    <t>Clase Azul Anejo + GB</t>
  </si>
  <si>
    <t>812404951112</t>
  </si>
  <si>
    <t>1812404951111</t>
  </si>
  <si>
    <t>L-57-445-00</t>
  </si>
  <si>
    <t>Clase Azul Gold + GB</t>
  </si>
  <si>
    <t>812021003232</t>
  </si>
  <si>
    <t>1812021003231</t>
  </si>
  <si>
    <t>L-02-334-00</t>
  </si>
  <si>
    <t>Claude Chatelier Cognac XO + GB</t>
  </si>
  <si>
    <t>3460410521583</t>
  </si>
  <si>
    <t>43460410521581</t>
  </si>
  <si>
    <t>Clement Blanc</t>
  </si>
  <si>
    <t>L-17-068-00</t>
  </si>
  <si>
    <t>3107463006109</t>
  </si>
  <si>
    <t>3107463111421</t>
  </si>
  <si>
    <t>L-17-069-00</t>
  </si>
  <si>
    <t>Clement Creole Shrubb Orange</t>
  </si>
  <si>
    <t>3107463602455</t>
  </si>
  <si>
    <t>3107403602455</t>
  </si>
  <si>
    <t>L-17-072-00</t>
  </si>
  <si>
    <t>3107460005808</t>
  </si>
  <si>
    <t>3107460005815</t>
  </si>
  <si>
    <t>L-52-478-00</t>
  </si>
  <si>
    <t>Clement Select Barrel</t>
  </si>
  <si>
    <t>3107460005280</t>
  </si>
  <si>
    <t>3107460005297</t>
  </si>
  <si>
    <t>L-09-109-00</t>
  </si>
  <si>
    <t>Clement VSOP + GB</t>
  </si>
  <si>
    <t>3107460004528</t>
  </si>
  <si>
    <t>3107460004573</t>
  </si>
  <si>
    <t>L-17-065-00</t>
  </si>
  <si>
    <t>Clement XO + GB</t>
  </si>
  <si>
    <t>3107460004535</t>
  </si>
  <si>
    <t>3107460004580</t>
  </si>
  <si>
    <t>L-13-552-00</t>
  </si>
  <si>
    <t>Cles Des Ducs VS</t>
  </si>
  <si>
    <t>3760176211408</t>
  </si>
  <si>
    <t>13760176211405</t>
  </si>
  <si>
    <t>L-13-555-00</t>
  </si>
  <si>
    <t>Cles Des Ducs VSOP + GB</t>
  </si>
  <si>
    <t>3760176210456</t>
  </si>
  <si>
    <t>13760176210453</t>
  </si>
  <si>
    <t>L-05-334-00</t>
  </si>
  <si>
    <t>Cles Des Ducs XO + GB</t>
  </si>
  <si>
    <t>3760176213464</t>
  </si>
  <si>
    <t>012376017621346810L14C60058</t>
  </si>
  <si>
    <t>L-58-586-00</t>
  </si>
  <si>
    <t>Clydebuilt Shipwright + GB</t>
  </si>
  <si>
    <t>5060525640155</t>
  </si>
  <si>
    <t>15060525640152</t>
  </si>
  <si>
    <t>L-07-493-00</t>
  </si>
  <si>
    <t>Clynelish 14 Years + GB</t>
  </si>
  <si>
    <t>5000281016535</t>
  </si>
  <si>
    <t>5000281016542</t>
  </si>
  <si>
    <t>L-00-311-00</t>
  </si>
  <si>
    <t>Cocalero</t>
  </si>
  <si>
    <t>5390683100261</t>
  </si>
  <si>
    <t>53906831002300</t>
  </si>
  <si>
    <t>L-58-514-00</t>
  </si>
  <si>
    <t>Codigo 1530 Barrel Strength Anejo</t>
  </si>
  <si>
    <t>859061006533</t>
  </si>
  <si>
    <t>10859061006530</t>
  </si>
  <si>
    <t>L-57-684-00</t>
  </si>
  <si>
    <t>Codigo 1530 Blanco</t>
  </si>
  <si>
    <t>859061006441</t>
  </si>
  <si>
    <t>L-57-494-00</t>
  </si>
  <si>
    <t>Codigo 1530 Rosa</t>
  </si>
  <si>
    <t>859061006458</t>
  </si>
  <si>
    <t>L-19-922-00</t>
  </si>
  <si>
    <t>Coebergh Classic Bessen</t>
  </si>
  <si>
    <t>8716000020864</t>
  </si>
  <si>
    <t>08716000030207</t>
  </si>
  <si>
    <t>L-05-339-00</t>
  </si>
  <si>
    <t>8716000021212</t>
  </si>
  <si>
    <t>8716000030153</t>
  </si>
  <si>
    <t>L-19-924-00</t>
  </si>
  <si>
    <t>Coebergh Kersen</t>
  </si>
  <si>
    <t>8716000020468</t>
  </si>
  <si>
    <t>08716000030184</t>
  </si>
  <si>
    <t>L-05-341-00</t>
  </si>
  <si>
    <t>Coebergh Red Fruit</t>
  </si>
  <si>
    <t>8716000963192</t>
  </si>
  <si>
    <t>8716000032843</t>
  </si>
  <si>
    <t>L-25-276-00</t>
  </si>
  <si>
    <t>Cointreau</t>
  </si>
  <si>
    <t>30063655</t>
  </si>
  <si>
    <t>3035549018367</t>
  </si>
  <si>
    <t>L-19-086-00</t>
  </si>
  <si>
    <t>3035542012607</t>
  </si>
  <si>
    <t>23035542012601</t>
  </si>
  <si>
    <t>L-04-743-00</t>
  </si>
  <si>
    <t>3035542004206</t>
  </si>
  <si>
    <t>3035549004209</t>
  </si>
  <si>
    <t>L-04-746-00</t>
  </si>
  <si>
    <t>3035542001908</t>
  </si>
  <si>
    <t>3035549001901</t>
  </si>
  <si>
    <t>L-04-747-00</t>
  </si>
  <si>
    <t>3035549001918</t>
  </si>
  <si>
    <t>L-58-999-00</t>
  </si>
  <si>
    <t>Colinas do Douro Extrema Edicao II branco 2016</t>
  </si>
  <si>
    <t>5600738933134</t>
  </si>
  <si>
    <t>L-59-001-00</t>
  </si>
  <si>
    <t>Colinas do Douro Extrema Edicao II tinto</t>
  </si>
  <si>
    <t>5600738933141</t>
  </si>
  <si>
    <t>L-58-998-00</t>
  </si>
  <si>
    <t>Colinas do Douro Reserva White 2019</t>
  </si>
  <si>
    <t>5600738933011</t>
  </si>
  <si>
    <t>15600738933018</t>
  </si>
  <si>
    <t>L-59-697-00</t>
  </si>
  <si>
    <t>Companero Elixir Extra</t>
  </si>
  <si>
    <t>5712718005868</t>
  </si>
  <si>
    <t>5712718006520</t>
  </si>
  <si>
    <t>L-59-696-00</t>
  </si>
  <si>
    <t>Companero Elixir Orange + GB</t>
  </si>
  <si>
    <t>5712718005769</t>
  </si>
  <si>
    <t>L-56-101-00</t>
  </si>
  <si>
    <t>Companero Extra Anejo + GB</t>
  </si>
  <si>
    <t>5712718000474</t>
  </si>
  <si>
    <t>5712718000443</t>
  </si>
  <si>
    <t>L-56-099-00</t>
  </si>
  <si>
    <t>Companero Gran Reserva + GB</t>
  </si>
  <si>
    <t>5712718000214</t>
  </si>
  <si>
    <t>5712718000269</t>
  </si>
  <si>
    <t>L-61-013-00</t>
  </si>
  <si>
    <t>Companero Miniature Taste Set + GB</t>
  </si>
  <si>
    <t>5712718003345</t>
  </si>
  <si>
    <t>5712718005387</t>
  </si>
  <si>
    <t>L-53-693-00</t>
  </si>
  <si>
    <t>Compass Box Artist Blend</t>
  </si>
  <si>
    <t>5060632880505</t>
  </si>
  <si>
    <t>05060632880482</t>
  </si>
  <si>
    <t>L-53-692-00</t>
  </si>
  <si>
    <t>Compass Box Glasgow Blend</t>
  </si>
  <si>
    <t>5060632880512</t>
  </si>
  <si>
    <t>05060632880499</t>
  </si>
  <si>
    <t>L-52-908-00</t>
  </si>
  <si>
    <t>Compass Box Hedonism</t>
  </si>
  <si>
    <t>5065000482039</t>
  </si>
  <si>
    <t>05065000482237</t>
  </si>
  <si>
    <t>L-14-613-00</t>
  </si>
  <si>
    <t>Compass Box Hedonism + GB</t>
  </si>
  <si>
    <t>L-55-699-00</t>
  </si>
  <si>
    <t>Compass Box Orchard House</t>
  </si>
  <si>
    <t>5060632880574</t>
  </si>
  <si>
    <t>05060632880581</t>
  </si>
  <si>
    <t>L-56-408-00</t>
  </si>
  <si>
    <t>Compass Box The Peat Monster</t>
  </si>
  <si>
    <t>5065000482190</t>
  </si>
  <si>
    <t>05065000482398</t>
  </si>
  <si>
    <t>L-01-049-00</t>
  </si>
  <si>
    <t>Compass Box The Peat Monster + GB</t>
  </si>
  <si>
    <t>5065000482398</t>
  </si>
  <si>
    <t>L-60-846-00</t>
  </si>
  <si>
    <t>Compass Box The Peat Monster Cask Strength + GB</t>
  </si>
  <si>
    <t>832889009009</t>
  </si>
  <si>
    <t>10832889009952</t>
  </si>
  <si>
    <t>L-57-535-00</t>
  </si>
  <si>
    <t>Compass Box The Spice Tree</t>
  </si>
  <si>
    <t>5065000482602</t>
  </si>
  <si>
    <t>L-07-501-00</t>
  </si>
  <si>
    <t>Compass Box The Spice Tree + GB</t>
  </si>
  <si>
    <t>5065000482596</t>
  </si>
  <si>
    <t>5065000482558</t>
  </si>
  <si>
    <t>05065000482565</t>
  </si>
  <si>
    <t>L-06-219-00</t>
  </si>
  <si>
    <t>Connemara 12 Years + GB</t>
  </si>
  <si>
    <t>5099357002497</t>
  </si>
  <si>
    <t>5099357002527</t>
  </si>
  <si>
    <t>L-14-364-00</t>
  </si>
  <si>
    <t>Connemara Distillers Edition + GB</t>
  </si>
  <si>
    <t>5099357003364</t>
  </si>
  <si>
    <t>5099357003371</t>
  </si>
  <si>
    <t>L-06-223-00</t>
  </si>
  <si>
    <t>Connemara Peated Single Malt + GB</t>
  </si>
  <si>
    <t>5099357002305</t>
  </si>
  <si>
    <t>5099357002404</t>
  </si>
  <si>
    <t>L-17-085-00</t>
  </si>
  <si>
    <t>Contrabando</t>
  </si>
  <si>
    <t>8410863022392</t>
  </si>
  <si>
    <t>68410863022394</t>
  </si>
  <si>
    <t>L-56-392-00</t>
  </si>
  <si>
    <t>Coopers Choice Vintage 2009 Mannochmore + GB</t>
  </si>
  <si>
    <t>5024720861678</t>
  </si>
  <si>
    <t>L-56-396-00</t>
  </si>
  <si>
    <t>Coopers Choice Vintage 2010 Dailuaine + GB</t>
  </si>
  <si>
    <t>5024720861531</t>
  </si>
  <si>
    <t>L-56-388-00</t>
  </si>
  <si>
    <t>Coopers Choice Vintage 2010 Glen Spey + GB</t>
  </si>
  <si>
    <t>5024720861548</t>
  </si>
  <si>
    <t>L-56-386-00</t>
  </si>
  <si>
    <t>Coopers Choice Vintage 2010 Strathmill + GB</t>
  </si>
  <si>
    <t>5024720861579</t>
  </si>
  <si>
    <t>L-56-390-00</t>
  </si>
  <si>
    <t>Coopers Choice Vintage 2010 Teaninich +GB</t>
  </si>
  <si>
    <t>5024720861586</t>
  </si>
  <si>
    <t>L-00-748-00</t>
  </si>
  <si>
    <t>Cooymans Advocaat</t>
  </si>
  <si>
    <t>8710701001160</t>
  </si>
  <si>
    <t>08710625600074</t>
  </si>
  <si>
    <t>L-58-843-00</t>
  </si>
  <si>
    <t>Coppa Cocktails Amaretto Sour</t>
  </si>
  <si>
    <t>8712436132522</t>
  </si>
  <si>
    <t>8712436152520</t>
  </si>
  <si>
    <t>L-00-366-00</t>
  </si>
  <si>
    <t>Coppa Cocktails Cosmopolitan</t>
  </si>
  <si>
    <t>8712436103751</t>
  </si>
  <si>
    <t>8712436123759</t>
  </si>
  <si>
    <t>L-23-964-00</t>
  </si>
  <si>
    <t>Coppa Cocktails Espresso Martini</t>
  </si>
  <si>
    <t>8712436131990</t>
  </si>
  <si>
    <t>8712436151998</t>
  </si>
  <si>
    <t>L-00-368-00</t>
  </si>
  <si>
    <t>Coppa Cocktails Long Island Iced Tea</t>
  </si>
  <si>
    <t>8712436103775</t>
  </si>
  <si>
    <t>8712436123773</t>
  </si>
  <si>
    <t>L-52-907-00</t>
  </si>
  <si>
    <t>Coppa Cocktails Mai Tai</t>
  </si>
  <si>
    <t>8712436132416</t>
  </si>
  <si>
    <t>8712436152414</t>
  </si>
  <si>
    <t>L-58-226-00</t>
  </si>
  <si>
    <t>Coppa Cocktails Margarita</t>
  </si>
  <si>
    <t>8712436133260</t>
  </si>
  <si>
    <t>8712436153268</t>
  </si>
  <si>
    <t>L-00-369-00</t>
  </si>
  <si>
    <t>Coppa Cocktails Mojito</t>
  </si>
  <si>
    <t>8712436103768</t>
  </si>
  <si>
    <t>8712436123766</t>
  </si>
  <si>
    <t>L-23-965-00</t>
  </si>
  <si>
    <t>Coppa Cocktails Negroni</t>
  </si>
  <si>
    <t>8712436132010</t>
  </si>
  <si>
    <t>8712436152018</t>
  </si>
  <si>
    <t>L-58-217-00</t>
  </si>
  <si>
    <t>Coppa Cocktails Party Pack</t>
  </si>
  <si>
    <t>8712436143702</t>
  </si>
  <si>
    <t>8712436153701</t>
  </si>
  <si>
    <t>L-23-966-00</t>
  </si>
  <si>
    <t>Coppa Cocktails Passion Fruit Martini</t>
  </si>
  <si>
    <t>8712436132003</t>
  </si>
  <si>
    <t>8712436152001</t>
  </si>
  <si>
    <t>L-00-372-00</t>
  </si>
  <si>
    <t>Coppa Cocktails Pina Colada</t>
  </si>
  <si>
    <t>8712436104819</t>
  </si>
  <si>
    <t>8712436124817</t>
  </si>
  <si>
    <t>L-00-365-00</t>
  </si>
  <si>
    <t>Coppa Cocktails Rum &amp; Ginger</t>
  </si>
  <si>
    <t>8712436131358</t>
  </si>
  <si>
    <t>8712436151356</t>
  </si>
  <si>
    <t>L-00-373-00</t>
  </si>
  <si>
    <t>Coppa Cocktails Sex On The Beach</t>
  </si>
  <si>
    <t>8712436103843</t>
  </si>
  <si>
    <t>8712436123841</t>
  </si>
  <si>
    <t>L-00-374-00</t>
  </si>
  <si>
    <t>Coppa Cocktails Strawberry Daiquiri</t>
  </si>
  <si>
    <t>8712436104840</t>
  </si>
  <si>
    <t>8712436124848</t>
  </si>
  <si>
    <t>L-00-367-00</t>
  </si>
  <si>
    <t>Coppa Cocktails Tequila Sunrise</t>
  </si>
  <si>
    <t>8712436108572</t>
  </si>
  <si>
    <t>8712436128570</t>
  </si>
  <si>
    <t>L-58-844-00</t>
  </si>
  <si>
    <t>Coppa Cocktails Whiskey Sour</t>
  </si>
  <si>
    <t>8712436132027</t>
  </si>
  <si>
    <t>8712436152025</t>
  </si>
  <si>
    <t>L-17-088-00</t>
  </si>
  <si>
    <t>Copperhead Black Edition</t>
  </si>
  <si>
    <t>5425036320161</t>
  </si>
  <si>
    <t>5425036320178</t>
  </si>
  <si>
    <t>L-08-997-00</t>
  </si>
  <si>
    <t>Copperhead Gin</t>
  </si>
  <si>
    <t>5425036320017</t>
  </si>
  <si>
    <t>5425036320055</t>
  </si>
  <si>
    <t>L-54-556-00</t>
  </si>
  <si>
    <t>Copperhead Non Alcoholic</t>
  </si>
  <si>
    <t>5425036320468</t>
  </si>
  <si>
    <t>5425036320475</t>
  </si>
  <si>
    <t>L-60-638-00</t>
  </si>
  <si>
    <t>Copperhead Scarfes Bar Edition</t>
  </si>
  <si>
    <t>5425036320482</t>
  </si>
  <si>
    <t>00142070516002</t>
  </si>
  <si>
    <t>L-08-999-00</t>
  </si>
  <si>
    <t>Copperhead The Gibson Edition</t>
  </si>
  <si>
    <t>5425036320321</t>
  </si>
  <si>
    <t>5425036320338</t>
  </si>
  <si>
    <t>L-58-913-00</t>
  </si>
  <si>
    <t>Coppi Cantonovo Primitivo Bio 2019</t>
  </si>
  <si>
    <t>8033028260233</t>
  </si>
  <si>
    <t>18033028260278</t>
  </si>
  <si>
    <t>L-60-069-00</t>
  </si>
  <si>
    <t>Coppi Don Antonio Primitivo 2016</t>
  </si>
  <si>
    <t>8033028260196</t>
  </si>
  <si>
    <t>18033028260193</t>
  </si>
  <si>
    <t>L-59-054-00</t>
  </si>
  <si>
    <t>Coppi Don Antonio Primitivo 2017</t>
  </si>
  <si>
    <t>L-59-389-00</t>
  </si>
  <si>
    <t>Coppi Guiscardo Falanghina 2021</t>
  </si>
  <si>
    <t>8033028260172</t>
  </si>
  <si>
    <t>18033028260179</t>
  </si>
  <si>
    <t>L-59-053-00</t>
  </si>
  <si>
    <t>Coppi Negroamaro Pellirosso 2016</t>
  </si>
  <si>
    <t>8033028260165</t>
  </si>
  <si>
    <t>18033028260162</t>
  </si>
  <si>
    <t>L-59-058-00</t>
  </si>
  <si>
    <t>Coppi Primitivo Vanitoso 2016</t>
  </si>
  <si>
    <t>8033028260103</t>
  </si>
  <si>
    <t>18033028260100</t>
  </si>
  <si>
    <t>L-58-914-00</t>
  </si>
  <si>
    <t>Coppi Sannace Malvasia Nera 2016</t>
  </si>
  <si>
    <t>8033028260158</t>
  </si>
  <si>
    <t>18033028260155</t>
  </si>
  <si>
    <t>L-58-912-00</t>
  </si>
  <si>
    <t>Coppi Senatore Primitivo 2017</t>
  </si>
  <si>
    <t>8033028260042</t>
  </si>
  <si>
    <t>18033028260049</t>
  </si>
  <si>
    <t>L-57-291-00</t>
  </si>
  <si>
    <t>Coppi Serralto Malvasia 2021</t>
  </si>
  <si>
    <t>8033028260240</t>
  </si>
  <si>
    <t>18033028260247</t>
  </si>
  <si>
    <t>8033028260189</t>
  </si>
  <si>
    <t>18033028260186</t>
  </si>
  <si>
    <t>L-59-934-00</t>
  </si>
  <si>
    <t>Coppi Siniscalco Primitivo 2020</t>
  </si>
  <si>
    <t>L-59-874-00</t>
  </si>
  <si>
    <t>3255741010390</t>
  </si>
  <si>
    <t>L-19-928-00</t>
  </si>
  <si>
    <t>Coquerel VSOP</t>
  </si>
  <si>
    <t>3559620035109</t>
  </si>
  <si>
    <t>3559620045108</t>
  </si>
  <si>
    <t>L-59-873-00</t>
  </si>
  <si>
    <t>Coquerel XO + GB</t>
  </si>
  <si>
    <t>L-10-193-00</t>
  </si>
  <si>
    <t>Corona Extra</t>
  </si>
  <si>
    <t>75041670</t>
  </si>
  <si>
    <t>7501064191466</t>
  </si>
  <si>
    <t>L-10-197-00</t>
  </si>
  <si>
    <t>75032715</t>
  </si>
  <si>
    <t>7501064196485</t>
  </si>
  <si>
    <t>7503034941200</t>
  </si>
  <si>
    <t>17503034941207</t>
  </si>
  <si>
    <t>J</t>
  </si>
  <si>
    <t>L-61-149-00</t>
  </si>
  <si>
    <t>L-51-980-00</t>
  </si>
  <si>
    <t>75032814</t>
  </si>
  <si>
    <t>7501064191459</t>
  </si>
  <si>
    <t>L-51-275-00</t>
  </si>
  <si>
    <t>7501064191329</t>
  </si>
  <si>
    <t>L-05-335-00</t>
  </si>
  <si>
    <t>Corralejo Anejo</t>
  </si>
  <si>
    <t>7503000677409</t>
  </si>
  <si>
    <t>17503000677406</t>
  </si>
  <si>
    <t>L-13-562-00</t>
  </si>
  <si>
    <t>Corralejo Blanco</t>
  </si>
  <si>
    <t>7503000677331</t>
  </si>
  <si>
    <t>17503000677338</t>
  </si>
  <si>
    <t>L-05-338-00</t>
  </si>
  <si>
    <t>Corralejo Reposado</t>
  </si>
  <si>
    <t>7503000677232</t>
  </si>
  <si>
    <t>17503000677239</t>
  </si>
  <si>
    <t>L-10-060-00</t>
  </si>
  <si>
    <t>Coruba 12 Years Cigar</t>
  </si>
  <si>
    <t>7610107065548</t>
  </si>
  <si>
    <t>7610107021803</t>
  </si>
  <si>
    <t>L-10-061-00</t>
  </si>
  <si>
    <t>Coruba 18 Years</t>
  </si>
  <si>
    <t>7610107065531</t>
  </si>
  <si>
    <t>7610107021797</t>
  </si>
  <si>
    <t>L-51-550-00</t>
  </si>
  <si>
    <t>Coruba 2000 Matusalem</t>
  </si>
  <si>
    <t>7610107143369</t>
  </si>
  <si>
    <t>7610107028499</t>
  </si>
  <si>
    <t>L-51-552-00</t>
  </si>
  <si>
    <t>Coruba 2000 PX</t>
  </si>
  <si>
    <t>7610107143376</t>
  </si>
  <si>
    <t>L-24-169-00</t>
  </si>
  <si>
    <t>7610304001035</t>
  </si>
  <si>
    <t>7610107021575</t>
  </si>
  <si>
    <t>L-11-174-00</t>
  </si>
  <si>
    <t>Coruba Overproof</t>
  </si>
  <si>
    <t>7610304100714</t>
  </si>
  <si>
    <t>7610107022886</t>
  </si>
  <si>
    <t>L-14-319-00</t>
  </si>
  <si>
    <t>Cosa Nostra Tommy Gun + GB</t>
  </si>
  <si>
    <t>5901617010626</t>
  </si>
  <si>
    <t>L-05-395-00</t>
  </si>
  <si>
    <t>Courvoisier VS</t>
  </si>
  <si>
    <t>3049197110076</t>
  </si>
  <si>
    <t>13049197110073</t>
  </si>
  <si>
    <t>L-05-404-00</t>
  </si>
  <si>
    <t>Courvoisier VSOP + GB</t>
  </si>
  <si>
    <t>3049197210776</t>
  </si>
  <si>
    <t>13049197210773</t>
  </si>
  <si>
    <t>L-57-773-00</t>
  </si>
  <si>
    <t>Courvoisier XO + GB</t>
  </si>
  <si>
    <t>3049197860018</t>
  </si>
  <si>
    <t>23049197860012</t>
  </si>
  <si>
    <t>ESTONIA</t>
  </si>
  <si>
    <t>L-08-581-00</t>
  </si>
  <si>
    <t>Crafter's London Dry Gin</t>
  </si>
  <si>
    <t>4740050004899</t>
  </si>
  <si>
    <t>14740050004896</t>
  </si>
  <si>
    <t>L-57-232-00</t>
  </si>
  <si>
    <t>Crafter's Wild Forest Gin</t>
  </si>
  <si>
    <t>4740050005131</t>
  </si>
  <si>
    <t>14740050005138</t>
  </si>
  <si>
    <t>L-07-502-00</t>
  </si>
  <si>
    <t>Cragganmore 12 Years + GB</t>
  </si>
  <si>
    <t>5000281005430</t>
  </si>
  <si>
    <t>5000281005508</t>
  </si>
  <si>
    <t>L-52-298-00</t>
  </si>
  <si>
    <t>Craigellachie 13 Years + GB</t>
  </si>
  <si>
    <t>7640171037233</t>
  </si>
  <si>
    <t>07640171037226</t>
  </si>
  <si>
    <t>L-07-456-00</t>
  </si>
  <si>
    <t>5000277003389</t>
  </si>
  <si>
    <t>5000277003396</t>
  </si>
  <si>
    <t>L-58-223-00</t>
  </si>
  <si>
    <t>Craigellachie 13 Years Armagnac Cask Finish + GB</t>
  </si>
  <si>
    <t>7640171039206</t>
  </si>
  <si>
    <t>07640171039190</t>
  </si>
  <si>
    <t>L-07-457-00</t>
  </si>
  <si>
    <t>Craigellachie 17 Years + GB</t>
  </si>
  <si>
    <t>5000277004690</t>
  </si>
  <si>
    <t>05000277004614</t>
  </si>
  <si>
    <t>L-04-728-00</t>
  </si>
  <si>
    <t>Crema Catalana Melody</t>
  </si>
  <si>
    <t>8410837822195</t>
  </si>
  <si>
    <t>28410837822199</t>
  </si>
  <si>
    <t>L-22-305-00</t>
  </si>
  <si>
    <t>Cristal Aguardiente</t>
  </si>
  <si>
    <t>7702168116502</t>
  </si>
  <si>
    <t>17702168116509</t>
  </si>
  <si>
    <t>L-13-521-00</t>
  </si>
  <si>
    <t>Cristal Aguardiente Sin Azucar</t>
  </si>
  <si>
    <t>7702168117059</t>
  </si>
  <si>
    <t>17702168117056</t>
  </si>
  <si>
    <t>L-17-952-00</t>
  </si>
  <si>
    <t>Croft Pink Port + GB</t>
  </si>
  <si>
    <t xml:space="preserve">Port                                              </t>
  </si>
  <si>
    <t>5602418002963</t>
  </si>
  <si>
    <t>15602418002960</t>
  </si>
  <si>
    <t>L-55-710-00</t>
  </si>
  <si>
    <t>Crystal Ball Gin Light Up + GB</t>
  </si>
  <si>
    <t>5060564623768</t>
  </si>
  <si>
    <t>5060564624024</t>
  </si>
  <si>
    <t>Crystal Head</t>
  </si>
  <si>
    <t>L-51-896-00</t>
  </si>
  <si>
    <t>627040411957</t>
  </si>
  <si>
    <t>30627040411958</t>
  </si>
  <si>
    <t>L-60-393-00</t>
  </si>
  <si>
    <t>Crystal Head + 2 Glasses</t>
  </si>
  <si>
    <t>627040411971</t>
  </si>
  <si>
    <t>80627040411977</t>
  </si>
  <si>
    <t>L-09-098-00</t>
  </si>
  <si>
    <t>Crystal Head + GB</t>
  </si>
  <si>
    <t>627040411438</t>
  </si>
  <si>
    <t>30627040114132</t>
  </si>
  <si>
    <t>L-09-100-00</t>
  </si>
  <si>
    <t>627040411469</t>
  </si>
  <si>
    <t>L-09-102-00</t>
  </si>
  <si>
    <t>627040411490</t>
  </si>
  <si>
    <t>10627040411497</t>
  </si>
  <si>
    <t>L-53-330-00</t>
  </si>
  <si>
    <t>Crystal Head Aurora</t>
  </si>
  <si>
    <t>627040411964</t>
  </si>
  <si>
    <t>30627040411965</t>
  </si>
  <si>
    <t>L-23-969-00</t>
  </si>
  <si>
    <t>Crystal Head Onyx Blue Agave</t>
  </si>
  <si>
    <t>627040411872</t>
  </si>
  <si>
    <t>30627040411873</t>
  </si>
  <si>
    <t>L-60-174-00</t>
  </si>
  <si>
    <t>Crystal Head Paint Your Pride Edition</t>
  </si>
  <si>
    <t>627040412541</t>
  </si>
  <si>
    <t>30627040412542</t>
  </si>
  <si>
    <t>L-20-065-00</t>
  </si>
  <si>
    <t>Crystal Head Rainbow Edition</t>
  </si>
  <si>
    <t>627040412503</t>
  </si>
  <si>
    <t>30627040412504</t>
  </si>
  <si>
    <t>L-56-068-00</t>
  </si>
  <si>
    <t>Crystal Head Shotglas Normal 0.25ml</t>
  </si>
  <si>
    <t>L-59-782-00</t>
  </si>
  <si>
    <t>Cuatro Rayas Rueda Verdejo Green &amp; Social 2022</t>
  </si>
  <si>
    <t>8414219000553</t>
  </si>
  <si>
    <t>18414219000550</t>
  </si>
  <si>
    <t>L-59-911-00</t>
  </si>
  <si>
    <t>Cuatro Rayas Vdt Tempranillo Green &amp; Social 2022</t>
  </si>
  <si>
    <t>8414219300165</t>
  </si>
  <si>
    <t>18414219300162</t>
  </si>
  <si>
    <t>L-06-232-00</t>
  </si>
  <si>
    <t>Cutty Sark</t>
  </si>
  <si>
    <t>5010504100095</t>
  </si>
  <si>
    <t>5010504200115</t>
  </si>
  <si>
    <t>L-06-230-00</t>
  </si>
  <si>
    <t>Cutty Sark Prohibition</t>
  </si>
  <si>
    <t>5010504100309</t>
  </si>
  <si>
    <t>05010504200306</t>
  </si>
  <si>
    <t>L-05-428-00</t>
  </si>
  <si>
    <t>Cynar</t>
  </si>
  <si>
    <t>8002240001023</t>
  </si>
  <si>
    <t>8002250800074</t>
  </si>
  <si>
    <t>L-05-431-00</t>
  </si>
  <si>
    <t>8002240001009</t>
  </si>
  <si>
    <t>18002240001006</t>
  </si>
  <si>
    <t>L-05-432-00</t>
  </si>
  <si>
    <t>8002240121004</t>
  </si>
  <si>
    <t>L-01-193-00</t>
  </si>
  <si>
    <t>Czar Peter Vodka</t>
  </si>
  <si>
    <t>8710924210561</t>
  </si>
  <si>
    <t>8710924210578</t>
  </si>
  <si>
    <t>Dalwhinnie 15 Years + GB</t>
  </si>
  <si>
    <t>L-07-563-00</t>
  </si>
  <si>
    <t>5000281005423</t>
  </si>
  <si>
    <t>5000281005515</t>
  </si>
  <si>
    <t>L-58-580-00</t>
  </si>
  <si>
    <t>Dalwhinnie Distillers Edition 2022 + GB</t>
  </si>
  <si>
    <t>5000281072180</t>
  </si>
  <si>
    <t>5000281072197</t>
  </si>
  <si>
    <t>L-07-574-00</t>
  </si>
  <si>
    <t>Dalwhinnie Winters Gold + GB</t>
  </si>
  <si>
    <t>5000281041094</t>
  </si>
  <si>
    <t>5000281041117</t>
  </si>
  <si>
    <t>L-01-202-00</t>
  </si>
  <si>
    <t>Damrak</t>
  </si>
  <si>
    <t>8716000968517</t>
  </si>
  <si>
    <t>8716000116598</t>
  </si>
  <si>
    <t>L-09-121-00</t>
  </si>
  <si>
    <t>Danzka Vodka</t>
  </si>
  <si>
    <t>5788686123545</t>
  </si>
  <si>
    <t>5700359300367</t>
  </si>
  <si>
    <t>L-09-122-00</t>
  </si>
  <si>
    <t>5788686123514</t>
  </si>
  <si>
    <t>5710707951004</t>
  </si>
  <si>
    <t>L-04-816-00</t>
  </si>
  <si>
    <t>Dark Mark Dropdrank</t>
  </si>
  <si>
    <t>8717953000729</t>
  </si>
  <si>
    <t>8717953000743</t>
  </si>
  <si>
    <t>L-56-414-00</t>
  </si>
  <si>
    <t>Darkness 12 Years Ten Bourbon + GB</t>
  </si>
  <si>
    <t>5052598256111</t>
  </si>
  <si>
    <t>5052598256128</t>
  </si>
  <si>
    <t>L-56-416-00</t>
  </si>
  <si>
    <t>Darkness 14 Years Dalmore</t>
  </si>
  <si>
    <t>5052598256197</t>
  </si>
  <si>
    <t>5052598256203</t>
  </si>
  <si>
    <t>L-56-412-00</t>
  </si>
  <si>
    <t>Darkness 16 Years Whitlaw + GB</t>
  </si>
  <si>
    <t>5052598256166</t>
  </si>
  <si>
    <t>5052598256173</t>
  </si>
  <si>
    <t>L-58-137-00</t>
  </si>
  <si>
    <t>Davidoff VSOP</t>
  </si>
  <si>
    <t>3760107312396</t>
  </si>
  <si>
    <t>33760107312472</t>
  </si>
  <si>
    <t>L-56-797-00</t>
  </si>
  <si>
    <t>3760107311962</t>
  </si>
  <si>
    <t>760107312472</t>
  </si>
  <si>
    <t>L-59-501-00</t>
  </si>
  <si>
    <t>DBR lafite A D Aussieres IGP DOC 2021</t>
  </si>
  <si>
    <t>3662386812119</t>
  </si>
  <si>
    <t>3662386812195</t>
  </si>
  <si>
    <t>L-56-033-00</t>
  </si>
  <si>
    <t>DBR Lafite Blason D’Aussières Corbières 2019</t>
  </si>
  <si>
    <t>3760131252910</t>
  </si>
  <si>
    <t>3760131252996</t>
  </si>
  <si>
    <t>L-56-035-00</t>
  </si>
  <si>
    <t>DBR Lafite Moulin De Duhart Pauillac 2019</t>
  </si>
  <si>
    <t>3296342019108</t>
  </si>
  <si>
    <t>3296342018149</t>
  </si>
  <si>
    <t>L-59-218-00</t>
  </si>
  <si>
    <t>De Courtil Chardonnay Colombard IGP Pays D'oc 2022</t>
  </si>
  <si>
    <t>3352260181102</t>
  </si>
  <si>
    <t>3352260181119</t>
  </si>
  <si>
    <t>L-57-290-00</t>
  </si>
  <si>
    <t>De Courtil Syrah Carbernet 2021</t>
  </si>
  <si>
    <t>3352260181201</t>
  </si>
  <si>
    <t>3352260181218</t>
  </si>
  <si>
    <t>L-04-760-00</t>
  </si>
  <si>
    <t>De Kuyper Amaretto</t>
  </si>
  <si>
    <t>8710625500701</t>
  </si>
  <si>
    <t>8710625300707</t>
  </si>
  <si>
    <t>L-04-763-00</t>
  </si>
  <si>
    <t>De Kuyper Apricot Brandy</t>
  </si>
  <si>
    <t>8710625402708</t>
  </si>
  <si>
    <t>8710625602702</t>
  </si>
  <si>
    <t>L-04-766-00</t>
  </si>
  <si>
    <t>De Kuyper Blackberry</t>
  </si>
  <si>
    <t>8710625603709</t>
  </si>
  <si>
    <t>087106257037</t>
  </si>
  <si>
    <t>L-04-768-00</t>
  </si>
  <si>
    <t>De Kuyper Blue Curacao</t>
  </si>
  <si>
    <t>8710625340703</t>
  </si>
  <si>
    <t>08710625440700</t>
  </si>
  <si>
    <t>L-04-770-00</t>
  </si>
  <si>
    <t>De Kuyper Blueberry</t>
  </si>
  <si>
    <t>8710625634703</t>
  </si>
  <si>
    <t>08710625334702</t>
  </si>
  <si>
    <t>L-04-771-00</t>
  </si>
  <si>
    <t>De Kuyper Butterscotch</t>
  </si>
  <si>
    <t>8710625626708</t>
  </si>
  <si>
    <t>8710625300349</t>
  </si>
  <si>
    <t>L-19-105-00</t>
  </si>
  <si>
    <t>De Kuyper Cherry</t>
  </si>
  <si>
    <t>8710625430701</t>
  </si>
  <si>
    <t>08710625530708</t>
  </si>
  <si>
    <t>L-20-120-00</t>
  </si>
  <si>
    <t>De Kuyper Citroenbrandewijn</t>
  </si>
  <si>
    <t>8710625006807</t>
  </si>
  <si>
    <t>08710625306815</t>
  </si>
  <si>
    <t>L-04-775-00</t>
  </si>
  <si>
    <t>De Kuyper Coconut</t>
  </si>
  <si>
    <t>8710625432705</t>
  </si>
  <si>
    <t>08710625532702</t>
  </si>
  <si>
    <t>L-04-777-00</t>
  </si>
  <si>
    <t>De Kuyper Creme De Bananes</t>
  </si>
  <si>
    <t>8710625404702</t>
  </si>
  <si>
    <t>08710625604706</t>
  </si>
  <si>
    <t>L-22-564-00</t>
  </si>
  <si>
    <t>De Kuyper Creme de Cacao</t>
  </si>
  <si>
    <t>8710625305702</t>
  </si>
  <si>
    <t>08710625405709</t>
  </si>
  <si>
    <t>L-04-781-00</t>
  </si>
  <si>
    <t>De Kuyper Creme De Cacao White</t>
  </si>
  <si>
    <t>8710625509810</t>
  </si>
  <si>
    <t>08710625309816</t>
  </si>
  <si>
    <t>L-04-782-00</t>
  </si>
  <si>
    <t>De Kuyper Creme De Cassis</t>
  </si>
  <si>
    <t>8710625510755</t>
  </si>
  <si>
    <t>08710625310836</t>
  </si>
  <si>
    <t>L-04-783-00</t>
  </si>
  <si>
    <t>De Kuyper Creme De Menthe Green</t>
  </si>
  <si>
    <t>8710625511219</t>
  </si>
  <si>
    <t>08710625311253</t>
  </si>
  <si>
    <t>L-04-784-00</t>
  </si>
  <si>
    <t>De Kuyper Creme De Menthe White</t>
  </si>
  <si>
    <t>8710625513411</t>
  </si>
  <si>
    <t>8710625313417</t>
  </si>
  <si>
    <t>De Kuyper Dropshot</t>
  </si>
  <si>
    <t>L-20-124-00</t>
  </si>
  <si>
    <t>8710625060106</t>
  </si>
  <si>
    <t>8710625300073</t>
  </si>
  <si>
    <t>L-05-459-00</t>
  </si>
  <si>
    <t>8710625060700</t>
  </si>
  <si>
    <t>8710625300066</t>
  </si>
  <si>
    <t>L-05-460-00</t>
  </si>
  <si>
    <t>8710625060403</t>
  </si>
  <si>
    <t>8710625360404</t>
  </si>
  <si>
    <t>L-11-752-00</t>
  </si>
  <si>
    <t>De Kuyper Dropshot Double Black</t>
  </si>
  <si>
    <t>8710625061707</t>
  </si>
  <si>
    <t>08710625361708</t>
  </si>
  <si>
    <t>L-04-785-00</t>
  </si>
  <si>
    <t>De Kuyper Dry Orange Curacao</t>
  </si>
  <si>
    <t>8710625824708</t>
  </si>
  <si>
    <t>08710625924705</t>
  </si>
  <si>
    <t>L-04-786-00</t>
  </si>
  <si>
    <t>De Kuyper Elderflower</t>
  </si>
  <si>
    <t>8710625700606</t>
  </si>
  <si>
    <t>08710625800603</t>
  </si>
  <si>
    <t>L-04-787-00</t>
  </si>
  <si>
    <t>De Kuyper Grapefruit</t>
  </si>
  <si>
    <t>8710625646706</t>
  </si>
  <si>
    <t>08710625346705</t>
  </si>
  <si>
    <t>L-05-462-00</t>
  </si>
  <si>
    <t>De Kuyper Hotshot</t>
  </si>
  <si>
    <t>8710625070105</t>
  </si>
  <si>
    <t>08710625370106</t>
  </si>
  <si>
    <t>L-20-128-00</t>
  </si>
  <si>
    <t>De Kuyper Kirsch</t>
  </si>
  <si>
    <t>8710625018053</t>
  </si>
  <si>
    <t>08710625318054</t>
  </si>
  <si>
    <t>L-04-791-00</t>
  </si>
  <si>
    <t>De Kuyper Mango</t>
  </si>
  <si>
    <t>8710625600005</t>
  </si>
  <si>
    <t>08710625500008</t>
  </si>
  <si>
    <t>L-04-792-00</t>
  </si>
  <si>
    <t>De Kuyper Marasquin</t>
  </si>
  <si>
    <t>8710625522901</t>
  </si>
  <si>
    <t>08710625322907</t>
  </si>
  <si>
    <t>L-04-793-00</t>
  </si>
  <si>
    <t>De Kuyper Melon</t>
  </si>
  <si>
    <t>8710625316708</t>
  </si>
  <si>
    <t>08710625416705</t>
  </si>
  <si>
    <t>L-04-795-00</t>
  </si>
  <si>
    <t>De Kuyper Oranjebitter</t>
  </si>
  <si>
    <t>8710625020001</t>
  </si>
  <si>
    <t>08710625320002</t>
  </si>
  <si>
    <t>L-19-141-00</t>
  </si>
  <si>
    <t>De Kuyper Parfait D'Amour</t>
  </si>
  <si>
    <t>8710625523809</t>
  </si>
  <si>
    <t>08710625323805</t>
  </si>
  <si>
    <t>L-04-796-00</t>
  </si>
  <si>
    <t>De Kuyper Passion Fruit</t>
  </si>
  <si>
    <t>8710625437700</t>
  </si>
  <si>
    <t>08710625537707</t>
  </si>
  <si>
    <t>L-04-798-00</t>
  </si>
  <si>
    <t>De Kuyper Peachtree</t>
  </si>
  <si>
    <t>8710625524707</t>
  </si>
  <si>
    <t>8710625424700</t>
  </si>
  <si>
    <t>L-04-799-00</t>
  </si>
  <si>
    <t>De Kuyper Pina Colada</t>
  </si>
  <si>
    <t>8713427000073</t>
  </si>
  <si>
    <t>08710625367113</t>
  </si>
  <si>
    <t>L-04-800-00</t>
  </si>
  <si>
    <t>De Kuyper Pineapple</t>
  </si>
  <si>
    <t>8710625435706</t>
  </si>
  <si>
    <t>8710625735707</t>
  </si>
  <si>
    <t>L-04-801-00</t>
  </si>
  <si>
    <t>De Kuyper Pisang</t>
  </si>
  <si>
    <t>8710625427701</t>
  </si>
  <si>
    <t>08710625527708</t>
  </si>
  <si>
    <t>L-04-803-00</t>
  </si>
  <si>
    <t>De Kuyper Raspberry</t>
  </si>
  <si>
    <t>8710625535703</t>
  </si>
  <si>
    <t>08710625331701</t>
  </si>
  <si>
    <t>L-18-504-00</t>
  </si>
  <si>
    <t>De Kuyper Rum Punch</t>
  </si>
  <si>
    <t>8710625024405</t>
  </si>
  <si>
    <t>08710625324406</t>
  </si>
  <si>
    <t>L-04-804-00</t>
  </si>
  <si>
    <t>De Kuyper Sour Apple</t>
  </si>
  <si>
    <t>8710625628702</t>
  </si>
  <si>
    <t>8710625328701</t>
  </si>
  <si>
    <t>L-04-805-00</t>
  </si>
  <si>
    <t>De Kuyper Sour Rhubarb</t>
  </si>
  <si>
    <t>8710625644719</t>
  </si>
  <si>
    <t>8710625344718</t>
  </si>
  <si>
    <t>L-04-807-00</t>
  </si>
  <si>
    <t>De Kuyper Triple Sec</t>
  </si>
  <si>
    <t>8710625527203</t>
  </si>
  <si>
    <t>8710625327209</t>
  </si>
  <si>
    <t>L-05-464-00</t>
  </si>
  <si>
    <t>De Kuyper Vieux</t>
  </si>
  <si>
    <t>8710625026607</t>
  </si>
  <si>
    <t>8710625326646</t>
  </si>
  <si>
    <t>L-04-809-00</t>
  </si>
  <si>
    <t>De Kuyper Watermelon</t>
  </si>
  <si>
    <t>8710625438707</t>
  </si>
  <si>
    <t>08710625538704</t>
  </si>
  <si>
    <t>L-04-811-00</t>
  </si>
  <si>
    <t>De Kuyper Wild Strawberry</t>
  </si>
  <si>
    <t>8710625436703</t>
  </si>
  <si>
    <t>871062553670</t>
  </si>
  <si>
    <t>L-60-664-00</t>
  </si>
  <si>
    <t>Dead Man's Finger Reposado</t>
  </si>
  <si>
    <t>5011166068877</t>
  </si>
  <si>
    <t>05011166075882</t>
  </si>
  <si>
    <t>L-20-133-00</t>
  </si>
  <si>
    <t>Dead Man's Fingers Coconut</t>
  </si>
  <si>
    <t>GUYANA</t>
  </si>
  <si>
    <t>5011166061045</t>
  </si>
  <si>
    <t>05011166045434</t>
  </si>
  <si>
    <t>L-20-134-00</t>
  </si>
  <si>
    <t>Dead Man's Fingers Coffee</t>
  </si>
  <si>
    <t>5011166061052</t>
  </si>
  <si>
    <t>05011166045441</t>
  </si>
  <si>
    <t>L-54-451-00</t>
  </si>
  <si>
    <t>Dead Man's Fingers Hemp</t>
  </si>
  <si>
    <t>5011166061069</t>
  </si>
  <si>
    <t>011166044505</t>
  </si>
  <si>
    <t>L-56-992-00</t>
  </si>
  <si>
    <t>Dead Man's Fingers Mango Tequila Cream</t>
  </si>
  <si>
    <t>5011166068808</t>
  </si>
  <si>
    <t>05011166075813</t>
  </si>
  <si>
    <t>L-20-136-00</t>
  </si>
  <si>
    <t>Dead Man's Fingers Pineapple Rum</t>
  </si>
  <si>
    <t>5011166062516</t>
  </si>
  <si>
    <t>05011166047407</t>
  </si>
  <si>
    <t>L-57-119-00</t>
  </si>
  <si>
    <t>Dead Man's Fingers Rasberry Rum Cream</t>
  </si>
  <si>
    <t>5011166067450</t>
  </si>
  <si>
    <t>L-24-144-00</t>
  </si>
  <si>
    <t>Dead Man's Fingers Spiced</t>
  </si>
  <si>
    <t>5011166061038</t>
  </si>
  <si>
    <t>5011166045427</t>
  </si>
  <si>
    <t>L-56-994-00</t>
  </si>
  <si>
    <t>Dead Man's Fingers Strawberry Tequila Cream</t>
  </si>
  <si>
    <t>5011166068518</t>
  </si>
  <si>
    <t>L-55-711-00</t>
  </si>
  <si>
    <t>Dead Man's Fingers Taster Pack (3x5CL Bottles)</t>
  </si>
  <si>
    <t>5011166058083</t>
  </si>
  <si>
    <t>011166041627</t>
  </si>
  <si>
    <t>L-56-993-00</t>
  </si>
  <si>
    <t>Dead Man's Fingers White Rum</t>
  </si>
  <si>
    <t>5011166067078</t>
  </si>
  <si>
    <t>05011166073796</t>
  </si>
  <si>
    <t>L-17-125-00</t>
  </si>
  <si>
    <t>Deadhead 6 Years</t>
  </si>
  <si>
    <t>851120004283</t>
  </si>
  <si>
    <t>108511200042</t>
  </si>
  <si>
    <t>L-01-197-00</t>
  </si>
  <si>
    <t>Deadhead Dark Chocolate Rum</t>
  </si>
  <si>
    <t>851120004474</t>
  </si>
  <si>
    <t>10851120004471</t>
  </si>
  <si>
    <t>L-17-124-00</t>
  </si>
  <si>
    <t>Deadhead Rum</t>
  </si>
  <si>
    <t>851120004085</t>
  </si>
  <si>
    <t>0100851120004085</t>
  </si>
  <si>
    <t>L-14-833-00</t>
  </si>
  <si>
    <t>Deanston 12 Years Un-Chill Filtered + GB</t>
  </si>
  <si>
    <t>5029704217175</t>
  </si>
  <si>
    <t>5029704603398</t>
  </si>
  <si>
    <t>L-58-280-00</t>
  </si>
  <si>
    <t>Deanston Kentucky Cask Matured</t>
  </si>
  <si>
    <t>5029704220137</t>
  </si>
  <si>
    <t>05029704700479</t>
  </si>
  <si>
    <t>L-07-556-00</t>
  </si>
  <si>
    <t>Deanston Virgin Oak + GB</t>
  </si>
  <si>
    <t>5029704217458</t>
  </si>
  <si>
    <t>5029704703005</t>
  </si>
  <si>
    <t>L-60-696-00</t>
  </si>
  <si>
    <t>Debowa Excellent Grenade + GB</t>
  </si>
  <si>
    <t>5903983407277</t>
  </si>
  <si>
    <t>L-09-164-00</t>
  </si>
  <si>
    <t>Debowa Military</t>
  </si>
  <si>
    <t>5903983402098</t>
  </si>
  <si>
    <t>5903983410789</t>
  </si>
  <si>
    <t>L-09-165-00</t>
  </si>
  <si>
    <t>5903983401817</t>
  </si>
  <si>
    <t>5903983412103</t>
  </si>
  <si>
    <t>L-09-166-00</t>
  </si>
  <si>
    <t>5903983401824</t>
  </si>
  <si>
    <t>5903983412110</t>
  </si>
  <si>
    <t>L-26-701-00</t>
  </si>
  <si>
    <t>Debowa Oak Thermo</t>
  </si>
  <si>
    <t>5903983400704</t>
  </si>
  <si>
    <t>5903983402920</t>
  </si>
  <si>
    <t>L-58-175-00</t>
  </si>
  <si>
    <t>Deer Jimmy's DIY Barrel Chips American Bourbon Blend</t>
  </si>
  <si>
    <t>8720254828824</t>
  </si>
  <si>
    <t>L-58-172-00</t>
  </si>
  <si>
    <t>Deer Jimmy's DIY Barrel Chips France Calvados Blend</t>
  </si>
  <si>
    <t>8720254828855</t>
  </si>
  <si>
    <t>L-58-173-00</t>
  </si>
  <si>
    <t>Deer Jimmy's DIY Barrel Chips France Cognac Blend</t>
  </si>
  <si>
    <t>8720254828848</t>
  </si>
  <si>
    <t>L-58-176-00</t>
  </si>
  <si>
    <t>Deer Jimmy's DIY Barrel Chips Scotish Whiskey Blend</t>
  </si>
  <si>
    <t>8719324231268</t>
  </si>
  <si>
    <t>8720254828831</t>
  </si>
  <si>
    <t>L-58-174-00</t>
  </si>
  <si>
    <t>Deer Jimmy's DIY Barrel Chips South American Rum Blend</t>
  </si>
  <si>
    <t>L-13-676-00</t>
  </si>
  <si>
    <t>Del Maguey Mezcal Vida</t>
  </si>
  <si>
    <t>618397200929</t>
  </si>
  <si>
    <t>L-50-699-00</t>
  </si>
  <si>
    <t>Demandis Blue Curacao</t>
  </si>
  <si>
    <t>3014400018920</t>
  </si>
  <si>
    <t>010301440317150910320211</t>
  </si>
  <si>
    <t>L-50-702-00</t>
  </si>
  <si>
    <t>Demandis Creme de Cassis</t>
  </si>
  <si>
    <t>3014400018937</t>
  </si>
  <si>
    <t>03014403171707</t>
  </si>
  <si>
    <t>L-50-701-00</t>
  </si>
  <si>
    <t>Demandis Litchi's</t>
  </si>
  <si>
    <t>3014400176873</t>
  </si>
  <si>
    <t>010301440317249010301720</t>
  </si>
  <si>
    <t>L-50-698-00</t>
  </si>
  <si>
    <t>Demandis Triple Sec</t>
  </si>
  <si>
    <t>3014400179980</t>
  </si>
  <si>
    <t>03014403273838</t>
  </si>
  <si>
    <t>L-22-990-00</t>
  </si>
  <si>
    <t>Demandis Watermelon</t>
  </si>
  <si>
    <t>3014409005006</t>
  </si>
  <si>
    <t>03014403268919</t>
  </si>
  <si>
    <t>L-00-693-00</t>
  </si>
  <si>
    <t>Demonio de Los Andes Albilla</t>
  </si>
  <si>
    <t>PERU</t>
  </si>
  <si>
    <t>7750359000079</t>
  </si>
  <si>
    <t>17750359000076</t>
  </si>
  <si>
    <t>L-00-694-00</t>
  </si>
  <si>
    <t>Demonio De Los Andes Pisco De Ica - Acholada</t>
  </si>
  <si>
    <t>7750359000062</t>
  </si>
  <si>
    <t>27750359000066</t>
  </si>
  <si>
    <t>L-21-248-00</t>
  </si>
  <si>
    <t>Demonio De Los Andes Quebranta Pisco</t>
  </si>
  <si>
    <t>7750359000086</t>
  </si>
  <si>
    <t>L-56-510-00</t>
  </si>
  <si>
    <t>Demonio de Los Andes Tacama Italia</t>
  </si>
  <si>
    <t>7750359000659</t>
  </si>
  <si>
    <t>27750359000653</t>
  </si>
  <si>
    <t>L-60-171-00</t>
  </si>
  <si>
    <t>Desperados</t>
  </si>
  <si>
    <t>8712000037734</t>
  </si>
  <si>
    <t>8712000037703</t>
  </si>
  <si>
    <t>L-51-712-00</t>
  </si>
  <si>
    <t>Deutz Brut Classic + GB</t>
  </si>
  <si>
    <t>3359950180469</t>
  </si>
  <si>
    <t>3359950276308</t>
  </si>
  <si>
    <t>L-56-379-00</t>
  </si>
  <si>
    <t>Devil Shot</t>
  </si>
  <si>
    <t>8714432171888</t>
  </si>
  <si>
    <t>8714432171871</t>
  </si>
  <si>
    <t>L-06-239-00</t>
  </si>
  <si>
    <t>Dewar's 12 Years + GB</t>
  </si>
  <si>
    <t>5000277002450</t>
  </si>
  <si>
    <t>5000277002481</t>
  </si>
  <si>
    <t>L-51-608-00</t>
  </si>
  <si>
    <t>Dewar's 15 Years + GB Tin</t>
  </si>
  <si>
    <t>7640171030609</t>
  </si>
  <si>
    <t>7640171030616</t>
  </si>
  <si>
    <t>L-57-221-00</t>
  </si>
  <si>
    <t>Dewar's 18 Years + Tin GB</t>
  </si>
  <si>
    <t>7640171036922</t>
  </si>
  <si>
    <t>7640171036915</t>
  </si>
  <si>
    <t>L-56-217-00</t>
  </si>
  <si>
    <t>Dewar's 21 Years Double Double Aged + GB</t>
  </si>
  <si>
    <t>7640171033013</t>
  </si>
  <si>
    <t>7640171033020</t>
  </si>
  <si>
    <t>L-54-131-00</t>
  </si>
  <si>
    <t>Dewar's 27 Years Double Double Aged + GB</t>
  </si>
  <si>
    <t>7640171033037</t>
  </si>
  <si>
    <t>7640171033051</t>
  </si>
  <si>
    <t>L-25-519-00</t>
  </si>
  <si>
    <t>Dewar's 8 Years Caribbean Smooth</t>
  </si>
  <si>
    <t>7640171033730</t>
  </si>
  <si>
    <t>7640171035895</t>
  </si>
  <si>
    <t>L-57-055-00</t>
  </si>
  <si>
    <t>Dewar's 8 Years French Smooth Apple</t>
  </si>
  <si>
    <t>7640171038438</t>
  </si>
  <si>
    <t>07640171038421</t>
  </si>
  <si>
    <t>L-55-885-00</t>
  </si>
  <si>
    <t>Dewar's 8 Years Japanese Smooth</t>
  </si>
  <si>
    <t>7640171038001</t>
  </si>
  <si>
    <t>7640171037646</t>
  </si>
  <si>
    <t>L-56-271-00</t>
  </si>
  <si>
    <t>Dewar's 8 Years Portuguese Smooth</t>
  </si>
  <si>
    <t>7640171036540</t>
  </si>
  <si>
    <t>07640171036533</t>
  </si>
  <si>
    <t>L-57-027-00</t>
  </si>
  <si>
    <t>Dewar's 8 Years Portuguese Smooth + GB</t>
  </si>
  <si>
    <t>7640171038087</t>
  </si>
  <si>
    <t>07640171038070</t>
  </si>
  <si>
    <t>L-56-318-00</t>
  </si>
  <si>
    <t>Dewar's Variety Collection</t>
  </si>
  <si>
    <t>7610113009949</t>
  </si>
  <si>
    <t>07610113009956</t>
  </si>
  <si>
    <t>L-06-250-00</t>
  </si>
  <si>
    <t>Dewar's White Label</t>
  </si>
  <si>
    <t>5000277000906</t>
  </si>
  <si>
    <t>5000277000944</t>
  </si>
  <si>
    <t>L-06-256-00</t>
  </si>
  <si>
    <t>5000277001200</t>
  </si>
  <si>
    <t>5000277000258</t>
  </si>
  <si>
    <t>L-09-129-00</t>
  </si>
  <si>
    <t>Dictador 12 Years</t>
  </si>
  <si>
    <t>7707284029309</t>
  </si>
  <si>
    <t>5902670845705</t>
  </si>
  <si>
    <t>L-09-128-00</t>
  </si>
  <si>
    <t>Dictador 12 Years + GB</t>
  </si>
  <si>
    <t>7707284029002</t>
  </si>
  <si>
    <t>5902670843459</t>
  </si>
  <si>
    <t>L-24-385-00</t>
  </si>
  <si>
    <t>Dictador 20 Years</t>
  </si>
  <si>
    <t>7707284029316</t>
  </si>
  <si>
    <t>5902670845712</t>
  </si>
  <si>
    <t>L-17-143-00</t>
  </si>
  <si>
    <t>Dictador 20 Years + GB</t>
  </si>
  <si>
    <t>5902670844685</t>
  </si>
  <si>
    <t>L-57-226-00</t>
  </si>
  <si>
    <t>Dictador Aurum + GB</t>
  </si>
  <si>
    <t>5902670847174</t>
  </si>
  <si>
    <t>5902670847181</t>
  </si>
  <si>
    <t>L-09-135-00</t>
  </si>
  <si>
    <t>Dictador Ortodoxy Colombian Aged Gin</t>
  </si>
  <si>
    <t>5902596700041</t>
  </si>
  <si>
    <t>5902596700102</t>
  </si>
  <si>
    <t>L-09-133-00</t>
  </si>
  <si>
    <t>Dictador Treasure Colombian Aged Gin</t>
  </si>
  <si>
    <t>5902596700034</t>
  </si>
  <si>
    <t>5902670845088</t>
  </si>
  <si>
    <t>L-22-566-00</t>
  </si>
  <si>
    <t>DiGusti Limoncello</t>
  </si>
  <si>
    <t>8720299085206</t>
  </si>
  <si>
    <t>08720299085213</t>
  </si>
  <si>
    <t>L-25-460-00</t>
  </si>
  <si>
    <t>Dik &amp; Schil Bakkie Pleur Koffielikeur</t>
  </si>
  <si>
    <t>8719326750453</t>
  </si>
  <si>
    <t>8719327381526</t>
  </si>
  <si>
    <t>L-25-420-00</t>
  </si>
  <si>
    <t>Dik &amp; Schil Orangecello</t>
  </si>
  <si>
    <t>8719326750415</t>
  </si>
  <si>
    <t>8719326750422</t>
  </si>
  <si>
    <t>L-58-253-00</t>
  </si>
  <si>
    <t>Dimple Golden Selection</t>
  </si>
  <si>
    <t>5000281037462</t>
  </si>
  <si>
    <t>000281072692</t>
  </si>
  <si>
    <t>L-09-168-00</t>
  </si>
  <si>
    <t>Diplomatico Ambassador + GB</t>
  </si>
  <si>
    <t>7594003626150</t>
  </si>
  <si>
    <t>17594003626157</t>
  </si>
  <si>
    <t>L-09-171-00</t>
  </si>
  <si>
    <t>Diplomatico Mantuano</t>
  </si>
  <si>
    <t>7594003626624</t>
  </si>
  <si>
    <t>17594003626621</t>
  </si>
  <si>
    <t>L-61-177-00</t>
  </si>
  <si>
    <t>Diplomatico Mantuano + GB</t>
  </si>
  <si>
    <t>7594003629724</t>
  </si>
  <si>
    <t>17594003629554</t>
  </si>
  <si>
    <t>L-52-028-00</t>
  </si>
  <si>
    <t>Diplomatico No.1 Batch Kettle + GB</t>
  </si>
  <si>
    <t>7594003626730</t>
  </si>
  <si>
    <t>17594003626737</t>
  </si>
  <si>
    <t>L-52-029-00</t>
  </si>
  <si>
    <t>Diplomatico No.2 Barbet + GB</t>
  </si>
  <si>
    <t>7594003626716</t>
  </si>
  <si>
    <t>17594003626713</t>
  </si>
  <si>
    <t>L-52-030-00</t>
  </si>
  <si>
    <t>Diplomatico No.3 Pot Still + GB</t>
  </si>
  <si>
    <t>7594003629229</t>
  </si>
  <si>
    <t>17594003629226</t>
  </si>
  <si>
    <t>L-50-204-00</t>
  </si>
  <si>
    <t>Diplomatico Planas White</t>
  </si>
  <si>
    <t>7594003626884</t>
  </si>
  <si>
    <t>626881</t>
  </si>
  <si>
    <t>L-09-175-00</t>
  </si>
  <si>
    <t>Diplomatico Reserva Exclusiva</t>
  </si>
  <si>
    <t>7594003620059</t>
  </si>
  <si>
    <t>7594003624934</t>
  </si>
  <si>
    <t>L-09-174-00</t>
  </si>
  <si>
    <t>Diplomatico Reserva Exclusiva + GB</t>
  </si>
  <si>
    <t>7594003624927</t>
  </si>
  <si>
    <t>624924</t>
  </si>
  <si>
    <t>L-54-505-00</t>
  </si>
  <si>
    <t>Diplomatico Seleccion de Familia + GB</t>
  </si>
  <si>
    <t>7594003629441</t>
  </si>
  <si>
    <t>17594003629448</t>
  </si>
  <si>
    <t>L-25-218-00</t>
  </si>
  <si>
    <t>Disaronno Originale</t>
  </si>
  <si>
    <t>8001110001187</t>
  </si>
  <si>
    <t>8001110012183</t>
  </si>
  <si>
    <t>L-51-465-00</t>
  </si>
  <si>
    <t>8001110015412</t>
  </si>
  <si>
    <t>08001110831166</t>
  </si>
  <si>
    <t>L-04-654-00</t>
  </si>
  <si>
    <t>8001110015450</t>
  </si>
  <si>
    <t>08001110830060</t>
  </si>
  <si>
    <t>L-04-656-00</t>
  </si>
  <si>
    <t>8001110016372</t>
  </si>
  <si>
    <t>8001110830329</t>
  </si>
  <si>
    <t>L-04-659-00</t>
  </si>
  <si>
    <t>8001110016303</t>
  </si>
  <si>
    <t>8001110870011</t>
  </si>
  <si>
    <t>L-04-662-00</t>
  </si>
  <si>
    <t>8001110016341</t>
  </si>
  <si>
    <t>8001110860432</t>
  </si>
  <si>
    <t>L-04-650-00</t>
  </si>
  <si>
    <t>08001110811953</t>
  </si>
  <si>
    <t>L-54-166-00</t>
  </si>
  <si>
    <t>Disaronno Originale + 2 Glasses</t>
  </si>
  <si>
    <t>8001110186112</t>
  </si>
  <si>
    <t>08001110831197</t>
  </si>
  <si>
    <t>L-58-180-00</t>
  </si>
  <si>
    <t>Disaronno Velvet</t>
  </si>
  <si>
    <t>8001110355068</t>
  </si>
  <si>
    <t>8001110550012</t>
  </si>
  <si>
    <t>L-20-159-00</t>
  </si>
  <si>
    <t>8001110589708</t>
  </si>
  <si>
    <t>08001110860555</t>
  </si>
  <si>
    <t>L-54-405-00</t>
  </si>
  <si>
    <t>Disaronno Velvet + 2 Glasses</t>
  </si>
  <si>
    <t>8001110183050</t>
  </si>
  <si>
    <t>08001110831180</t>
  </si>
  <si>
    <t>L-59-895-00</t>
  </si>
  <si>
    <t>DO Cava Vita Vivet Brut Bio</t>
  </si>
  <si>
    <t xml:space="preserve">Cava                                              </t>
  </si>
  <si>
    <t>8437019396114</t>
  </si>
  <si>
    <t>18437019396111</t>
  </si>
  <si>
    <t>L-59-894-00</t>
  </si>
  <si>
    <t>DO Rioja Crianza  Vitarán Castillo de Mendoza 2018</t>
  </si>
  <si>
    <t>8437013810142</t>
  </si>
  <si>
    <t>Dolfi Frais De Bois</t>
  </si>
  <si>
    <t>L-19-494-00</t>
  </si>
  <si>
    <t>Dolin Blanc</t>
  </si>
  <si>
    <t>3274510003708</t>
  </si>
  <si>
    <t>13274510003705</t>
  </si>
  <si>
    <t>L-04-260-00</t>
  </si>
  <si>
    <t>Dolin Dry</t>
  </si>
  <si>
    <t>3274510003753</t>
  </si>
  <si>
    <t>13274510003750</t>
  </si>
  <si>
    <t>L-04-264-00</t>
  </si>
  <si>
    <t>Dolin Rouge</t>
  </si>
  <si>
    <t>3274510003760</t>
  </si>
  <si>
    <t>13274510003767</t>
  </si>
  <si>
    <t>L-04-754-00</t>
  </si>
  <si>
    <t>Dom Benedictine</t>
  </si>
  <si>
    <t>3035551511009</t>
  </si>
  <si>
    <t>5010677823210</t>
  </si>
  <si>
    <t>L-58-990-00</t>
  </si>
  <si>
    <t>Dom Perignon Brut Vintage 2013</t>
  </si>
  <si>
    <t>3185370735695</t>
  </si>
  <si>
    <t>3185370736982</t>
  </si>
  <si>
    <t>L-58-989-00</t>
  </si>
  <si>
    <t>Dom Perignon Brut Vintage 2013 + GB</t>
  </si>
  <si>
    <t>3185370737316</t>
  </si>
  <si>
    <t>3185370737934</t>
  </si>
  <si>
    <t>L-59-357-00</t>
  </si>
  <si>
    <t>Dom Perignon Luminous Blanc Brut Vintage 2013</t>
  </si>
  <si>
    <t>3185370737439</t>
  </si>
  <si>
    <t>3185370737620</t>
  </si>
  <si>
    <t>L-61-170-00</t>
  </si>
  <si>
    <t>Dom Perignon Rose Vintage 2009 + GB</t>
  </si>
  <si>
    <t>Onbekend</t>
  </si>
  <si>
    <t>3185370759714</t>
  </si>
  <si>
    <t>3185370759721</t>
  </si>
  <si>
    <t>L-05-447-00</t>
  </si>
  <si>
    <t>Don Julio 1942 + GB</t>
  </si>
  <si>
    <t>7506064300191</t>
  </si>
  <si>
    <t>17506064300440</t>
  </si>
  <si>
    <t>L-05-453-00</t>
  </si>
  <si>
    <t>Don Julio Anejo</t>
  </si>
  <si>
    <t>7506064300184</t>
  </si>
  <si>
    <t>17506064300433</t>
  </si>
  <si>
    <t>L-05-452-00</t>
  </si>
  <si>
    <t>Don Julio Anejo + GB</t>
  </si>
  <si>
    <t>L-05-455-00</t>
  </si>
  <si>
    <t>Don Julio Blanco</t>
  </si>
  <si>
    <t>7506064300160</t>
  </si>
  <si>
    <t>17506064300419</t>
  </si>
  <si>
    <t>L-05-454-00</t>
  </si>
  <si>
    <t>Don Julio Blanco + GB</t>
  </si>
  <si>
    <t>L-05-457-00</t>
  </si>
  <si>
    <t>Don Julio Reposado</t>
  </si>
  <si>
    <t>7506064300177</t>
  </si>
  <si>
    <t>17506064300426</t>
  </si>
  <si>
    <t>L-05-456-00</t>
  </si>
  <si>
    <t>Don Julio Reposado + GB</t>
  </si>
  <si>
    <t>L-17-157-00</t>
  </si>
  <si>
    <t>Don Papa 10 Years + GB</t>
  </si>
  <si>
    <t>PHILIPPINES</t>
  </si>
  <si>
    <t>4809015157046</t>
  </si>
  <si>
    <t>24809015157040</t>
  </si>
  <si>
    <t>L-58-973-00</t>
  </si>
  <si>
    <t>Don Papa 7 Years</t>
  </si>
  <si>
    <t>4809015157510</t>
  </si>
  <si>
    <t>24809015157514</t>
  </si>
  <si>
    <t>L-09-150-00</t>
  </si>
  <si>
    <t>4809015157015</t>
  </si>
  <si>
    <t>24809015157019</t>
  </si>
  <si>
    <t>L-55-306-00</t>
  </si>
  <si>
    <t>Don Papa 7 Years + GB</t>
  </si>
  <si>
    <t>4809015157763</t>
  </si>
  <si>
    <t>24809015157767</t>
  </si>
  <si>
    <t>L-59-236-00</t>
  </si>
  <si>
    <t>24809015157583</t>
  </si>
  <si>
    <t>L-23-990-00</t>
  </si>
  <si>
    <t>Don Papa Baroko</t>
  </si>
  <si>
    <t>4809015157480</t>
  </si>
  <si>
    <t>24809015157484</t>
  </si>
  <si>
    <t>L-60-697-00</t>
  </si>
  <si>
    <t>Don Papa Baroko + Flask</t>
  </si>
  <si>
    <t>4809015157916</t>
  </si>
  <si>
    <t>24809015157910</t>
  </si>
  <si>
    <t>L-54-236-00</t>
  </si>
  <si>
    <t>Don Papa Baroko + GB</t>
  </si>
  <si>
    <t>4809015157497</t>
  </si>
  <si>
    <t>24809015157491</t>
  </si>
  <si>
    <t>L-51-053-00</t>
  </si>
  <si>
    <t>L-59-576-00</t>
  </si>
  <si>
    <t>Don Papa Gayuma + GB</t>
  </si>
  <si>
    <t>4809015157831</t>
  </si>
  <si>
    <t>24809015157842</t>
  </si>
  <si>
    <t>L-18-507-00</t>
  </si>
  <si>
    <t>Don Papa Masskara</t>
  </si>
  <si>
    <t>4809015157183</t>
  </si>
  <si>
    <t>24809015157187</t>
  </si>
  <si>
    <t>Don Papa Rye Cask + GB</t>
  </si>
  <si>
    <t>4809015157398</t>
  </si>
  <si>
    <t>L-51-766-00</t>
  </si>
  <si>
    <t>L-17-163-00</t>
  </si>
  <si>
    <t>Don Papa Sherry Cask + GB</t>
  </si>
  <si>
    <t>4809015157152</t>
  </si>
  <si>
    <t>14809015157159</t>
  </si>
  <si>
    <t>L-01-213-00</t>
  </si>
  <si>
    <t>Don Q 151 Overproof Rum</t>
  </si>
  <si>
    <t>8414606732241</t>
  </si>
  <si>
    <t>10082301701517</t>
  </si>
  <si>
    <t>L-01-211-00</t>
  </si>
  <si>
    <t>Don Q Oak Aged Spice</t>
  </si>
  <si>
    <t>8414606874002</t>
  </si>
  <si>
    <t>10082301005004</t>
  </si>
  <si>
    <t>L-50-546-00</t>
  </si>
  <si>
    <t>Dooley's Egg Cream Liqueur</t>
  </si>
  <si>
    <t>4004752230049</t>
  </si>
  <si>
    <t>4004752530040</t>
  </si>
  <si>
    <t>L-13-669-00</t>
  </si>
  <si>
    <t>Dooley's Toffee Cream Liqueur</t>
  </si>
  <si>
    <t>4004752284615</t>
  </si>
  <si>
    <t>4004752584616</t>
  </si>
  <si>
    <t>L-22-995-00</t>
  </si>
  <si>
    <t>Doorly's 12 Years + GB</t>
  </si>
  <si>
    <t>724803018054</t>
  </si>
  <si>
    <t>724803002039</t>
  </si>
  <si>
    <t>L-18-531-00</t>
  </si>
  <si>
    <t>Doorly's 14 Years + GB</t>
  </si>
  <si>
    <t>724803018160</t>
  </si>
  <si>
    <t>724803002183</t>
  </si>
  <si>
    <t>L-18-532-00</t>
  </si>
  <si>
    <t>Doorly's 5 Years</t>
  </si>
  <si>
    <t>724803003005</t>
  </si>
  <si>
    <t>724803002022</t>
  </si>
  <si>
    <t>L-58-491-00</t>
  </si>
  <si>
    <t>Doorly's 8 Years</t>
  </si>
  <si>
    <t>724803018061</t>
  </si>
  <si>
    <t>724803002060</t>
  </si>
  <si>
    <t>L-22-996-00</t>
  </si>
  <si>
    <t>Doorly's XO + GB</t>
  </si>
  <si>
    <t>724803000868</t>
  </si>
  <si>
    <t>5012345678900</t>
  </si>
  <si>
    <t>L-05-466-00</t>
  </si>
  <si>
    <t>Doornkaat</t>
  </si>
  <si>
    <t>4013600011112</t>
  </si>
  <si>
    <t>4013600211116</t>
  </si>
  <si>
    <t>L-07-557-00</t>
  </si>
  <si>
    <t>Douglas Laing's Big Peat + GB</t>
  </si>
  <si>
    <t>5014218776256</t>
  </si>
  <si>
    <t>5014218795509</t>
  </si>
  <si>
    <t>L-04-820-00</t>
  </si>
  <si>
    <t>Drambuie</t>
  </si>
  <si>
    <t>5010391100703</t>
  </si>
  <si>
    <t>5010391606700</t>
  </si>
  <si>
    <t>L-04-822-00</t>
  </si>
  <si>
    <t>5010391101007</t>
  </si>
  <si>
    <t>5010327403274</t>
  </si>
  <si>
    <t>L-50-193-00</t>
  </si>
  <si>
    <t>Drumshanbo Gunpowder</t>
  </si>
  <si>
    <t>5060434130242</t>
  </si>
  <si>
    <t>5060434130259</t>
  </si>
  <si>
    <t>L-51-778-00</t>
  </si>
  <si>
    <t>Drumshanbo Gunpowder + Glass</t>
  </si>
  <si>
    <t>5391530350211</t>
  </si>
  <si>
    <t>05391530350228</t>
  </si>
  <si>
    <t>L-58-945-00</t>
  </si>
  <si>
    <t>Drumshanbo Gunpowder Californian Orange Irish Gin</t>
  </si>
  <si>
    <t>5391530350556</t>
  </si>
  <si>
    <t>05391530350563</t>
  </si>
  <si>
    <t>L-51-777-00</t>
  </si>
  <si>
    <t>Drumshanbo Gunpowder Ceramic Bottle</t>
  </si>
  <si>
    <t>5391530350327</t>
  </si>
  <si>
    <t>05391530350334</t>
  </si>
  <si>
    <t>L-09-391-00</t>
  </si>
  <si>
    <t>Drumshanbo Gunpowder Irish Gin</t>
  </si>
  <si>
    <t>5060434130228</t>
  </si>
  <si>
    <t>05060434130235</t>
  </si>
  <si>
    <t>L-21-973-00</t>
  </si>
  <si>
    <t>Drumshanbo Gunpowder Sardinian Citrus</t>
  </si>
  <si>
    <t>5391530350426</t>
  </si>
  <si>
    <t>05391530350433</t>
  </si>
  <si>
    <t>L-58-946-00</t>
  </si>
  <si>
    <t>Drumshanbo Gunpowder Sardinian Citrus Ceramic Bottle</t>
  </si>
  <si>
    <t>5391530350488</t>
  </si>
  <si>
    <t>05391530350495</t>
  </si>
  <si>
    <t>L-57-769-00</t>
  </si>
  <si>
    <t>Drumshanbo Sausage Tree Pure Irish Vodka</t>
  </si>
  <si>
    <t>5391530350082</t>
  </si>
  <si>
    <t>05391530350099</t>
  </si>
  <si>
    <t>L-51-779-00</t>
  </si>
  <si>
    <t>Drumshanbo Single Pot Still + GB</t>
  </si>
  <si>
    <t xml:space="preserve">Pot Still Whiskey                                 </t>
  </si>
  <si>
    <t>5391530350273</t>
  </si>
  <si>
    <t>05391530350341</t>
  </si>
  <si>
    <t>L-03-226-00</t>
  </si>
  <si>
    <t>Drunken Monkey Limoncello</t>
  </si>
  <si>
    <t>8719326059006</t>
  </si>
  <si>
    <t>L-60-873-00</t>
  </si>
  <si>
    <t>Drunken Monkey Orangecello</t>
  </si>
  <si>
    <t>8719326059082</t>
  </si>
  <si>
    <t>L-24-610-00</t>
  </si>
  <si>
    <t>Druppie Drop</t>
  </si>
  <si>
    <t>8710631018849</t>
  </si>
  <si>
    <t>8710631618841</t>
  </si>
  <si>
    <t>L-04-275-00</t>
  </si>
  <si>
    <t>Dubonnet Rouge</t>
  </si>
  <si>
    <t>3163933575001</t>
  </si>
  <si>
    <t>13163937931701</t>
  </si>
  <si>
    <t>L-00-690-00</t>
  </si>
  <si>
    <t>Dujardin Vieux</t>
  </si>
  <si>
    <t>5410293750059</t>
  </si>
  <si>
    <t>15410293750056</t>
  </si>
  <si>
    <t>L-05-471-00</t>
  </si>
  <si>
    <t>5410293750066</t>
  </si>
  <si>
    <t>15410293750063</t>
  </si>
  <si>
    <t>L-59-685-00</t>
  </si>
  <si>
    <t>Duneville's Dead Island 2 Irish Whiskey</t>
  </si>
  <si>
    <t>5060142991432</t>
  </si>
  <si>
    <t>15060142991439</t>
  </si>
  <si>
    <t>L-00-386-00</t>
  </si>
  <si>
    <t>Dutch Drop</t>
  </si>
  <si>
    <t>8714432170751</t>
  </si>
  <si>
    <t>8714432170768</t>
  </si>
  <si>
    <t>L-05-443-00</t>
  </si>
  <si>
    <t>Dutch Dynamite</t>
  </si>
  <si>
    <t>8715619000007</t>
  </si>
  <si>
    <t>8715619000205</t>
  </si>
  <si>
    <t>L-56-025-00</t>
  </si>
  <si>
    <t>Dutch Gin Box</t>
  </si>
  <si>
    <t>8720299061736</t>
  </si>
  <si>
    <t>L-02-032-00</t>
  </si>
  <si>
    <t>Duval Pastis</t>
  </si>
  <si>
    <t xml:space="preserve">Pastis                                            </t>
  </si>
  <si>
    <t>3394210003751</t>
  </si>
  <si>
    <t>3147691243839</t>
  </si>
  <si>
    <t>L-09-115-00</t>
  </si>
  <si>
    <t>Dynasty Vodka</t>
  </si>
  <si>
    <t>4013492003691</t>
  </si>
  <si>
    <t>4013492013690</t>
  </si>
  <si>
    <t>L-05-479-00</t>
  </si>
  <si>
    <t>088004005764</t>
  </si>
  <si>
    <t>L-02-874-00</t>
  </si>
  <si>
    <t>Earl Brown Dry Gin</t>
  </si>
  <si>
    <t>4009872020419</t>
  </si>
  <si>
    <t>4009872020426</t>
  </si>
  <si>
    <t>L-54-526-00</t>
  </si>
  <si>
    <t>Eden Mill Love Gin</t>
  </si>
  <si>
    <t>5060334033896</t>
  </si>
  <si>
    <t>15060334033893</t>
  </si>
  <si>
    <t>L-09-189-00</t>
  </si>
  <si>
    <t>Edinburgh Gin</t>
  </si>
  <si>
    <t>5060232070009</t>
  </si>
  <si>
    <t>6506023270001</t>
  </si>
  <si>
    <t>L-09-188-00</t>
  </si>
  <si>
    <t>Edinburgh Gin Elderflower Liqueur</t>
  </si>
  <si>
    <t>5060232070245</t>
  </si>
  <si>
    <t>5060232070252</t>
  </si>
  <si>
    <t>L-09-190-00</t>
  </si>
  <si>
    <t>Edinburgh Gin Raspberry Liqueur</t>
  </si>
  <si>
    <t>5060232070108</t>
  </si>
  <si>
    <t>5060232070238</t>
  </si>
  <si>
    <t>L-12-171-00</t>
  </si>
  <si>
    <t>Edinburgh Gin Rhubarb &amp; Ginger Liqueur</t>
  </si>
  <si>
    <t>5060232070634</t>
  </si>
  <si>
    <t>5060232070931</t>
  </si>
  <si>
    <t>L-20-197-00</t>
  </si>
  <si>
    <t>Edinburgh Gin Seaside</t>
  </si>
  <si>
    <t>5060232071037</t>
  </si>
  <si>
    <t>65060232071046</t>
  </si>
  <si>
    <t>L-07-576-00</t>
  </si>
  <si>
    <t>Edradour 10 Years + GB</t>
  </si>
  <si>
    <t>5010739261981</t>
  </si>
  <si>
    <t>05010739261943</t>
  </si>
  <si>
    <t>L-55-862-00</t>
  </si>
  <si>
    <t>Edradour 21 Years Vintage 1999 Barolo Cask Finish + GB</t>
  </si>
  <si>
    <t>5021944111039</t>
  </si>
  <si>
    <t>05021944093007</t>
  </si>
  <si>
    <t>L-12-173-00</t>
  </si>
  <si>
    <t>Edradour Cream</t>
  </si>
  <si>
    <t>5021944020645</t>
  </si>
  <si>
    <t>05021944071661</t>
  </si>
  <si>
    <t>L-56-869-00</t>
  </si>
  <si>
    <t>Efes Pilsener</t>
  </si>
  <si>
    <t>8690520035587</t>
  </si>
  <si>
    <t>8690520036249</t>
  </si>
  <si>
    <t>L-59-265-00</t>
  </si>
  <si>
    <t>Egg Royale Chocolate Cream Liqueur + GB</t>
  </si>
  <si>
    <t>5060877190278</t>
  </si>
  <si>
    <t>15060877190275</t>
  </si>
  <si>
    <t>L-03-781-00</t>
  </si>
  <si>
    <t>EIKO Vodka + GB</t>
  </si>
  <si>
    <t>4971980260516</t>
  </si>
  <si>
    <t>5414145205445</t>
  </si>
  <si>
    <t>L-09-182-00</t>
  </si>
  <si>
    <t>El Dorado 12 Years + GB</t>
  </si>
  <si>
    <t>8715151120799</t>
  </si>
  <si>
    <t>8715151720791</t>
  </si>
  <si>
    <t>L-09-183-00</t>
  </si>
  <si>
    <t>El Dorado 15 Years + GB</t>
  </si>
  <si>
    <t>8715151150734</t>
  </si>
  <si>
    <t>8715151750736</t>
  </si>
  <si>
    <t>L-09-187-00</t>
  </si>
  <si>
    <t>El Dorado 5 Years Golden Rum</t>
  </si>
  <si>
    <t>8715151050782</t>
  </si>
  <si>
    <t>8715151650784</t>
  </si>
  <si>
    <t>L-05-482-00</t>
  </si>
  <si>
    <t>El Jimador Blanco</t>
  </si>
  <si>
    <t>7501145268100</t>
  </si>
  <si>
    <t>10744607103166</t>
  </si>
  <si>
    <t>L-05-484-00</t>
  </si>
  <si>
    <t>El Jimador Reposado</t>
  </si>
  <si>
    <t>7501145269107</t>
  </si>
  <si>
    <t>10744607103128</t>
  </si>
  <si>
    <t>L-25-509-00</t>
  </si>
  <si>
    <t>El Libertad Original</t>
  </si>
  <si>
    <t>3770011869008</t>
  </si>
  <si>
    <t>3770011869015</t>
  </si>
  <si>
    <t>L-60-876-00</t>
  </si>
  <si>
    <t>El Ron del Artesano 10 Years Tawny Port Cask Finish + GB</t>
  </si>
  <si>
    <t>751385618075</t>
  </si>
  <si>
    <t>L-60-879-00</t>
  </si>
  <si>
    <t>El Ron Del Artesano 8 Years Ruby Port Cask Finisch + GB</t>
  </si>
  <si>
    <t>751385618334</t>
  </si>
  <si>
    <t>L-09-791-00</t>
  </si>
  <si>
    <t>El Ron Prohibido 12 Years Habanero</t>
  </si>
  <si>
    <t>7501033200038</t>
  </si>
  <si>
    <t>17501033200035</t>
  </si>
  <si>
    <t>L-11-285-00</t>
  </si>
  <si>
    <t>El Ron Prohibido 15 Years</t>
  </si>
  <si>
    <t>7501033200137</t>
  </si>
  <si>
    <t>17501033200134</t>
  </si>
  <si>
    <t>L-20-210-00</t>
  </si>
  <si>
    <t>El Ron Prohibido 22 Years</t>
  </si>
  <si>
    <t>7501033200243</t>
  </si>
  <si>
    <t>17501033200240</t>
  </si>
  <si>
    <t>L-25-139-00</t>
  </si>
  <si>
    <t>Elijah Craig Small Batch</t>
  </si>
  <si>
    <t>096749000067</t>
  </si>
  <si>
    <t>4062400158510</t>
  </si>
  <si>
    <t>L-60-671-00</t>
  </si>
  <si>
    <t>Elijah Craig Small Batch Barrel Proof</t>
  </si>
  <si>
    <t>096749472215</t>
  </si>
  <si>
    <t>20096749472219</t>
  </si>
  <si>
    <t>L-60-428-00</t>
  </si>
  <si>
    <t>30096749472216</t>
  </si>
  <si>
    <t>L-60-020-00</t>
  </si>
  <si>
    <t>L-61-066-00</t>
  </si>
  <si>
    <t>Elijah Craig Small Batch Ryder Cup Commemorative Bottle + GB</t>
  </si>
  <si>
    <t>096749004812</t>
  </si>
  <si>
    <t>20096749004816</t>
  </si>
  <si>
    <t>L-00-698-00</t>
  </si>
  <si>
    <t>Eliterna Boerenjongens</t>
  </si>
  <si>
    <t>5410293750264</t>
  </si>
  <si>
    <t>15410293750261</t>
  </si>
  <si>
    <t>L-03-227-00</t>
  </si>
  <si>
    <t>Elixir D'Anvers</t>
  </si>
  <si>
    <t>5410838000021</t>
  </si>
  <si>
    <t>5410838000205</t>
  </si>
  <si>
    <t xml:space="preserve">Tennessee Whiskey                                 </t>
  </si>
  <si>
    <t>L-53-163-00</t>
  </si>
  <si>
    <t>Eminente Reserva 7 Years</t>
  </si>
  <si>
    <t>3770015612013</t>
  </si>
  <si>
    <t>3770015612099</t>
  </si>
  <si>
    <t>L-53-988-00</t>
  </si>
  <si>
    <t>Engelsglut Gluhwein</t>
  </si>
  <si>
    <t>4006921626707</t>
  </si>
  <si>
    <t>4006921626714</t>
  </si>
  <si>
    <t>L-55-673-00</t>
  </si>
  <si>
    <t>Engine Organic</t>
  </si>
  <si>
    <t>8052107559549</t>
  </si>
  <si>
    <t>28052107559543</t>
  </si>
  <si>
    <t>L-56-079-00</t>
  </si>
  <si>
    <t>Engine Pure Organic Gin</t>
  </si>
  <si>
    <t>8052107551604</t>
  </si>
  <si>
    <t>38052107551605</t>
  </si>
  <si>
    <t>L-57-046-00</t>
  </si>
  <si>
    <t>Engine Pure Organic Gin + 2 Metal Cups</t>
  </si>
  <si>
    <t>8052107550447</t>
  </si>
  <si>
    <t>L-54-618-00</t>
  </si>
  <si>
    <t>Eristoff Pink</t>
  </si>
  <si>
    <t>7610113014448</t>
  </si>
  <si>
    <t>07610113014455</t>
  </si>
  <si>
    <t>L-09-211-00</t>
  </si>
  <si>
    <t>Eristoff Red</t>
  </si>
  <si>
    <t>5010677801607</t>
  </si>
  <si>
    <t>7610113005705</t>
  </si>
  <si>
    <t>L-09-214-00</t>
  </si>
  <si>
    <t>5010677801560</t>
  </si>
  <si>
    <t>7610113005699</t>
  </si>
  <si>
    <t>L-09-200-00</t>
  </si>
  <si>
    <t>Eristoff Vodka</t>
  </si>
  <si>
    <t>3011938004357</t>
  </si>
  <si>
    <t>7610113005835</t>
  </si>
  <si>
    <t>L-24-135-00</t>
  </si>
  <si>
    <t>8410414000466</t>
  </si>
  <si>
    <t>7610113005293</t>
  </si>
  <si>
    <t>L-09-205-00</t>
  </si>
  <si>
    <t>GEORGIA</t>
  </si>
  <si>
    <t>8410414000909</t>
  </si>
  <si>
    <t>7610113005514</t>
  </si>
  <si>
    <t>L-18-556-00</t>
  </si>
  <si>
    <t>Esbjaerg</t>
  </si>
  <si>
    <t>8711114485622</t>
  </si>
  <si>
    <t>L-09-221-00</t>
  </si>
  <si>
    <t>8711114485639</t>
  </si>
  <si>
    <t>8711114785630</t>
  </si>
  <si>
    <t>L-09-224-00</t>
  </si>
  <si>
    <t>8711114501353</t>
  </si>
  <si>
    <t>8711114785555</t>
  </si>
  <si>
    <t>L-18-558-00</t>
  </si>
  <si>
    <t>Esbjaerg Copper</t>
  </si>
  <si>
    <t>8711114485547</t>
  </si>
  <si>
    <t>8711114785548</t>
  </si>
  <si>
    <t>L-59-012-00</t>
  </si>
  <si>
    <t>Esporao  Reserva Branco Bio 2021</t>
  </si>
  <si>
    <t>5601989981851</t>
  </si>
  <si>
    <t>65601989981853</t>
  </si>
  <si>
    <t>L-59-013-00</t>
  </si>
  <si>
    <t>Esporao  Reserva Tinto 2020</t>
  </si>
  <si>
    <t>5601989980809</t>
  </si>
  <si>
    <t>L-25-107-00</t>
  </si>
  <si>
    <t>Estaro Brown</t>
  </si>
  <si>
    <t>5410293752152</t>
  </si>
  <si>
    <t>8710631602697</t>
  </si>
  <si>
    <t>L-09-308-00</t>
  </si>
  <si>
    <t>Estaro White</t>
  </si>
  <si>
    <t>5410293752114</t>
  </si>
  <si>
    <t>15410293752111</t>
  </si>
  <si>
    <t>L-54-570-00</t>
  </si>
  <si>
    <t>Etsu Double Orange Gin + GB</t>
  </si>
  <si>
    <t>4971980638377</t>
  </si>
  <si>
    <t>L-58-098-00</t>
  </si>
  <si>
    <t>Etsu Double Yuzu Gin + GB</t>
  </si>
  <si>
    <t>4971980636519</t>
  </si>
  <si>
    <t>14971980636516</t>
  </si>
  <si>
    <t>L-09-225-00</t>
  </si>
  <si>
    <t>Etsu Gin + GB</t>
  </si>
  <si>
    <t>4971980260776</t>
  </si>
  <si>
    <t>5414145136619</t>
  </si>
  <si>
    <t>L-58-892-00</t>
  </si>
  <si>
    <t>Etsu Pacific Ocean Water Gin + GB</t>
  </si>
  <si>
    <t>4971980636366</t>
  </si>
  <si>
    <t>14971980636363</t>
  </si>
  <si>
    <t>L-18-917-00</t>
  </si>
  <si>
    <t>Euphoria 80 Absinth</t>
  </si>
  <si>
    <t>CZECH REPUBLIC</t>
  </si>
  <si>
    <t>8594018430246</t>
  </si>
  <si>
    <t>L-25-216-00</t>
  </si>
  <si>
    <t>Euphoria Absinth Miniset (4X5Cl Bottles)</t>
  </si>
  <si>
    <t>8594018439324</t>
  </si>
  <si>
    <t>L-58-143-00</t>
  </si>
  <si>
    <t>Euphoria Cannabis Absinth</t>
  </si>
  <si>
    <t>8594018431410</t>
  </si>
  <si>
    <t>L-18-920-00</t>
  </si>
  <si>
    <t>8594018430239</t>
  </si>
  <si>
    <t>Euphoria Cannabis Gin</t>
  </si>
  <si>
    <t>L-18-294-00</t>
  </si>
  <si>
    <t>8594018435005</t>
  </si>
  <si>
    <t>L-58-145-00</t>
  </si>
  <si>
    <t>Euphoria Cannabis Vodka</t>
  </si>
  <si>
    <t>8594018437795</t>
  </si>
  <si>
    <t>012345678910</t>
  </si>
  <si>
    <t>L-18-298-00</t>
  </si>
  <si>
    <t>8594018431335</t>
  </si>
  <si>
    <t>L-18-297-00</t>
  </si>
  <si>
    <t>8594018431342</t>
  </si>
  <si>
    <t>Euphoria Cocaine Vodka</t>
  </si>
  <si>
    <t>L-18-300-00</t>
  </si>
  <si>
    <t>8594018436309</t>
  </si>
  <si>
    <t>L-08-601-00</t>
  </si>
  <si>
    <t>8594018435234</t>
  </si>
  <si>
    <t>L-20-215-00</t>
  </si>
  <si>
    <t>Evan Williams</t>
  </si>
  <si>
    <t>096749021345</t>
  </si>
  <si>
    <t>10096749021342</t>
  </si>
  <si>
    <t>L-06-282-00</t>
  </si>
  <si>
    <t>20096749021349</t>
  </si>
  <si>
    <t>096749021246</t>
  </si>
  <si>
    <t>L-10-293-00</t>
  </si>
  <si>
    <t>10096749021243</t>
  </si>
  <si>
    <t>L-06-280-00</t>
  </si>
  <si>
    <t>Evan Williams Single Barrel</t>
  </si>
  <si>
    <t>096749750009</t>
  </si>
  <si>
    <t>10096749750006</t>
  </si>
  <si>
    <t>L-60-787-00</t>
  </si>
  <si>
    <t>Ezra Brooks 99 Proof</t>
  </si>
  <si>
    <t>088352139197</t>
  </si>
  <si>
    <t>10088352139194</t>
  </si>
  <si>
    <t>L-03-408-00</t>
  </si>
  <si>
    <t>Ezra Brooks Black</t>
  </si>
  <si>
    <t>088352131092</t>
  </si>
  <si>
    <t>10088352131099</t>
  </si>
  <si>
    <t>L-55-151-00</t>
  </si>
  <si>
    <t>Ezra Brooks Rye Whiskey</t>
  </si>
  <si>
    <t>088352131320</t>
  </si>
  <si>
    <t>L-56-252-00</t>
  </si>
  <si>
    <t>Fabula De Paniza Garnacha Rosado 2021</t>
  </si>
  <si>
    <t>8410451010862</t>
  </si>
  <si>
    <t>L-54-491-00</t>
  </si>
  <si>
    <t>Fallen Angel Blackcurrant Gin - Ceramic bottle + GB</t>
  </si>
  <si>
    <t>5060551680446</t>
  </si>
  <si>
    <t>5060551680453</t>
  </si>
  <si>
    <t>L-51-044-00</t>
  </si>
  <si>
    <t>Fallen Angel Blood Orange Gin - Ceramic Bottle</t>
  </si>
  <si>
    <t>5060551680224</t>
  </si>
  <si>
    <t>L-51-662-00</t>
  </si>
  <si>
    <t>Fallen Angel Blood Orange Gin - Ceramic Bottle + GB</t>
  </si>
  <si>
    <t>5060551680132</t>
  </si>
  <si>
    <t>5060551680156</t>
  </si>
  <si>
    <t>L-55-832-00</t>
  </si>
  <si>
    <t>Fallen Angel Blood Orange Gin Miniatures</t>
  </si>
  <si>
    <t>5060551680392</t>
  </si>
  <si>
    <t>5060551680361</t>
  </si>
  <si>
    <t>L-51-045-00</t>
  </si>
  <si>
    <t>Fallen Angel Spiced Rum - Ceramic Bottle</t>
  </si>
  <si>
    <t>5060551680200</t>
  </si>
  <si>
    <t>L-10-017-00</t>
  </si>
  <si>
    <t>Fallen Angel Spiced Rum - Ceramic Bottle + GB</t>
  </si>
  <si>
    <t>5060551680125</t>
  </si>
  <si>
    <t>5060551680149</t>
  </si>
  <si>
    <t>L-55-831-00</t>
  </si>
  <si>
    <t>Fallen Angel Spiced Rum Miniatures</t>
  </si>
  <si>
    <t>5060551680071</t>
  </si>
  <si>
    <t>5060551680088</t>
  </si>
  <si>
    <t>L-25-202-00</t>
  </si>
  <si>
    <t>Famous Grouse</t>
  </si>
  <si>
    <t>L-06-314-00</t>
  </si>
  <si>
    <t>5010314700003</t>
  </si>
  <si>
    <t>5010314700997</t>
  </si>
  <si>
    <t>L-06-318-00</t>
  </si>
  <si>
    <t>5010314101015</t>
  </si>
  <si>
    <t>05010314100094</t>
  </si>
  <si>
    <t>L-06-316-00</t>
  </si>
  <si>
    <t>5010314150006</t>
  </si>
  <si>
    <t>05010314045098</t>
  </si>
  <si>
    <t>Famous Grouse Bourbon Cask + GB</t>
  </si>
  <si>
    <t>L-55-216-00</t>
  </si>
  <si>
    <t>Famous Grouse Ruby Cask</t>
  </si>
  <si>
    <t>5010314306540</t>
  </si>
  <si>
    <t>05010314205782</t>
  </si>
  <si>
    <t>L-06-296-00</t>
  </si>
  <si>
    <t>5010314306557</t>
  </si>
  <si>
    <t>05010314205799</t>
  </si>
  <si>
    <t>L-57-695-00</t>
  </si>
  <si>
    <t>Famous Grouse Sherry Cask</t>
  </si>
  <si>
    <t>5010314311438</t>
  </si>
  <si>
    <t>05010314210649</t>
  </si>
  <si>
    <t>L-57-591-00</t>
  </si>
  <si>
    <t>5010314311698</t>
  </si>
  <si>
    <t>05010314210908</t>
  </si>
  <si>
    <t>L-52-565-00</t>
  </si>
  <si>
    <t>Famous Grouse Smoky Black</t>
  </si>
  <si>
    <t>5010314302504</t>
  </si>
  <si>
    <t>05010314202637</t>
  </si>
  <si>
    <t>L-06-298-00</t>
  </si>
  <si>
    <t>5010314302511</t>
  </si>
  <si>
    <t>05010314202613</t>
  </si>
  <si>
    <t>L-11-401-00</t>
  </si>
  <si>
    <t>Fentimans Elderflower</t>
  </si>
  <si>
    <t>5029396739078</t>
  </si>
  <si>
    <t>05029396739085</t>
  </si>
  <si>
    <t>L-04-109-00</t>
  </si>
  <si>
    <t>Fentimans Ginger Beer</t>
  </si>
  <si>
    <t>5029396222334</t>
  </si>
  <si>
    <t>05029396122757</t>
  </si>
  <si>
    <t>L-04-111-00</t>
  </si>
  <si>
    <t>Fentimans Rose Lemonade</t>
  </si>
  <si>
    <t>5029396738576</t>
  </si>
  <si>
    <t>05029396738583</t>
  </si>
  <si>
    <t>L-12-221-00</t>
  </si>
  <si>
    <t>Fentimans Tonic Water</t>
  </si>
  <si>
    <t>5029396739030</t>
  </si>
  <si>
    <t>05029396738651</t>
  </si>
  <si>
    <t>L-59-922-00</t>
  </si>
  <si>
    <t>Fercullen Falls Small Batch</t>
  </si>
  <si>
    <t>5391533850626</t>
  </si>
  <si>
    <t>05391533850657</t>
  </si>
  <si>
    <t>Fernet Branca</t>
  </si>
  <si>
    <t>L-60-640-00</t>
  </si>
  <si>
    <t>8004400014119</t>
  </si>
  <si>
    <t>8004400014126</t>
  </si>
  <si>
    <t>L-25-056-00</t>
  </si>
  <si>
    <t>8004400001027</t>
  </si>
  <si>
    <t>8004400012863</t>
  </si>
  <si>
    <t>L-60-653-00</t>
  </si>
  <si>
    <t>8004400014133</t>
  </si>
  <si>
    <t>8004400014140</t>
  </si>
  <si>
    <t>L-55-729-00</t>
  </si>
  <si>
    <t>8004400001324</t>
  </si>
  <si>
    <t>8004400010500</t>
  </si>
  <si>
    <t>L-05-490-00</t>
  </si>
  <si>
    <t>Fernet Branca Menta</t>
  </si>
  <si>
    <t>8004400023722</t>
  </si>
  <si>
    <t>8004400023753</t>
  </si>
  <si>
    <t>L-05-491-00</t>
  </si>
  <si>
    <t>8004400023739</t>
  </si>
  <si>
    <t>8004400023760</t>
  </si>
  <si>
    <t>L-01-712-00</t>
  </si>
  <si>
    <t>Ferrari Brut</t>
  </si>
  <si>
    <t>8007355006017</t>
  </si>
  <si>
    <t>8007355000107</t>
  </si>
  <si>
    <t>L-59-631-00</t>
  </si>
  <si>
    <t>Ferrari Brut + GB</t>
  </si>
  <si>
    <t>8007355051116</t>
  </si>
  <si>
    <t>8007355051611</t>
  </si>
  <si>
    <t>L-08-341-00</t>
  </si>
  <si>
    <t>Fettercairn 12 Years + GB</t>
  </si>
  <si>
    <t>5013967013957</t>
  </si>
  <si>
    <t>05013967013964</t>
  </si>
  <si>
    <t>L-58-869-00</t>
  </si>
  <si>
    <t>Fettercairn 18 Years + GB</t>
  </si>
  <si>
    <t>5013967019485</t>
  </si>
  <si>
    <t>05013967019492</t>
  </si>
  <si>
    <t>L-51-580-00</t>
  </si>
  <si>
    <t>Fettercairn 22 Years + GB</t>
  </si>
  <si>
    <t>5013967016781</t>
  </si>
  <si>
    <t>5013967016798</t>
  </si>
  <si>
    <t>L-57-164-00</t>
  </si>
  <si>
    <t>Fettercairn Warehouse 2 Batch Nr. 003 + GB</t>
  </si>
  <si>
    <t>5013967018914</t>
  </si>
  <si>
    <t>05013967018921</t>
  </si>
  <si>
    <t>L-60-220-00</t>
  </si>
  <si>
    <t>Fettercairn Warehouse 2 Batch Nr. 004 + GB</t>
  </si>
  <si>
    <t>5013967019522</t>
  </si>
  <si>
    <t>05013967019539</t>
  </si>
  <si>
    <t>L-52-620-00</t>
  </si>
  <si>
    <t>Fever-Tree Clementine &amp; Cinnamon</t>
  </si>
  <si>
    <t>5060108451161</t>
  </si>
  <si>
    <t>5060108451185</t>
  </si>
  <si>
    <t>L-12-430-00</t>
  </si>
  <si>
    <t>Fever-Tree Elderflower</t>
  </si>
  <si>
    <t>5060108450843</t>
  </si>
  <si>
    <t>05060108450874</t>
  </si>
  <si>
    <t>L-04-118-00</t>
  </si>
  <si>
    <t>5060108450881</t>
  </si>
  <si>
    <t>05060108450904</t>
  </si>
  <si>
    <t>L-54-180-00</t>
  </si>
  <si>
    <t>Fever-Tree Ginger Ale</t>
  </si>
  <si>
    <t>5060108450089</t>
  </si>
  <si>
    <t>05060108450119</t>
  </si>
  <si>
    <t>L-04-119-00</t>
  </si>
  <si>
    <t>5060108450287</t>
  </si>
  <si>
    <t>05060108450294</t>
  </si>
  <si>
    <t>L-04-120-00</t>
  </si>
  <si>
    <t>Fever-Tree Ginger Beer</t>
  </si>
  <si>
    <t>5060108450348</t>
  </si>
  <si>
    <t>05060108450362</t>
  </si>
  <si>
    <t>L-55-146-00</t>
  </si>
  <si>
    <t>05060108450379</t>
  </si>
  <si>
    <t>L-04-121-00</t>
  </si>
  <si>
    <t>5060108450386</t>
  </si>
  <si>
    <t>060108450393</t>
  </si>
  <si>
    <t>Fever-Tree Indian Tonic</t>
  </si>
  <si>
    <t>5060108450003</t>
  </si>
  <si>
    <t>L-04-123-00</t>
  </si>
  <si>
    <t>5060108450263</t>
  </si>
  <si>
    <t>05060108450270</t>
  </si>
  <si>
    <t>L-55-144-00</t>
  </si>
  <si>
    <t>Fever-Tree Indian Tonic Light</t>
  </si>
  <si>
    <t>5060108450225</t>
  </si>
  <si>
    <t>060108450249</t>
  </si>
  <si>
    <t>L-17-892-00</t>
  </si>
  <si>
    <t>5060108450324</t>
  </si>
  <si>
    <t>05060108450331</t>
  </si>
  <si>
    <t>L-53-903-00</t>
  </si>
  <si>
    <t>Fever-Tree Indian Tonic Water</t>
  </si>
  <si>
    <t>5060108450010</t>
  </si>
  <si>
    <t>L-53-909-00</t>
  </si>
  <si>
    <t>Fever-Tree Mediterranean</t>
  </si>
  <si>
    <t>5060108450508</t>
  </si>
  <si>
    <t>05060108450539</t>
  </si>
  <si>
    <t>L-12-439-00</t>
  </si>
  <si>
    <t>Fever-Tree Mediterranean Tonic</t>
  </si>
  <si>
    <t>5060108450515</t>
  </si>
  <si>
    <t>L-25-108-00</t>
  </si>
  <si>
    <t>Fever-Tree Mediterranean Tonic Water</t>
  </si>
  <si>
    <t>5060108450546</t>
  </si>
  <si>
    <t>05060108450553</t>
  </si>
  <si>
    <t>L-52-625-00</t>
  </si>
  <si>
    <t>Fever-Tree Raspberry &amp; Rhubarb</t>
  </si>
  <si>
    <t>5060108453530</t>
  </si>
  <si>
    <t>5060108453554</t>
  </si>
  <si>
    <t>L-52-626-00</t>
  </si>
  <si>
    <t>5060108453349</t>
  </si>
  <si>
    <t>5060108453356</t>
  </si>
  <si>
    <t>L-55-145-00</t>
  </si>
  <si>
    <t>Fever-Tree Sicilian Bitter Lemon</t>
  </si>
  <si>
    <t>5060108450041</t>
  </si>
  <si>
    <t>05060108450072</t>
  </si>
  <si>
    <t>L-25-300-00</t>
  </si>
  <si>
    <t>Fever-Tree Sicilian Lemonade</t>
  </si>
  <si>
    <t>5060108451482</t>
  </si>
  <si>
    <t>5060108450195</t>
  </si>
  <si>
    <t>L-55-514-00</t>
  </si>
  <si>
    <t>Fever-Tree Soda Water</t>
  </si>
  <si>
    <t>5060108450126</t>
  </si>
  <si>
    <t>05060108451475</t>
  </si>
  <si>
    <t>L-12-239-00</t>
  </si>
  <si>
    <t>Ficken Likör</t>
  </si>
  <si>
    <t>4260159370010</t>
  </si>
  <si>
    <t>4260159370058</t>
  </si>
  <si>
    <t>L-09-239-00</t>
  </si>
  <si>
    <t>Filliers Dry Gin 28</t>
  </si>
  <si>
    <t>5412166701007</t>
  </si>
  <si>
    <t>05412166701601</t>
  </si>
  <si>
    <t>L-20-252-00</t>
  </si>
  <si>
    <t>Filliers Vanille Jenever</t>
  </si>
  <si>
    <t>5412166240070</t>
  </si>
  <si>
    <t>05412166240179</t>
  </si>
  <si>
    <t>L-56-536-00</t>
  </si>
  <si>
    <t>Finest Call Mango Mix PET</t>
  </si>
  <si>
    <t xml:space="preserve">Juices &amp; Sirops                                   </t>
  </si>
  <si>
    <t>070491535046</t>
  </si>
  <si>
    <t>10070491535043</t>
  </si>
  <si>
    <t>L-56-538-00</t>
  </si>
  <si>
    <t>Finest Call Margarita Mix PET</t>
  </si>
  <si>
    <t>070491513044</t>
  </si>
  <si>
    <t>10070491</t>
  </si>
  <si>
    <t>L-56-537-00</t>
  </si>
  <si>
    <t>Finest Call Mojito Mixer PET</t>
  </si>
  <si>
    <t>070491544048</t>
  </si>
  <si>
    <t>10070491544045</t>
  </si>
  <si>
    <t>L-56-535-00</t>
  </si>
  <si>
    <t>Finest Call Passion Fruit Mix PET</t>
  </si>
  <si>
    <t>070491541047</t>
  </si>
  <si>
    <t>10070491541044</t>
  </si>
  <si>
    <t>L-56-470-00</t>
  </si>
  <si>
    <t>Finest Call Strawberry Puree-Mix PET</t>
  </si>
  <si>
    <t>070491514041</t>
  </si>
  <si>
    <t>10070491514048</t>
  </si>
  <si>
    <t>L-56-534-00</t>
  </si>
  <si>
    <t>Finest Call Sweet En Sour-Mix PET</t>
  </si>
  <si>
    <t>070491512047</t>
  </si>
  <si>
    <t>10070491512044</t>
  </si>
  <si>
    <t>L-07-585-00</t>
  </si>
  <si>
    <t>Finlaggan Cask Strength + GB</t>
  </si>
  <si>
    <t>5024720460000</t>
  </si>
  <si>
    <t>05024720450001</t>
  </si>
  <si>
    <t>L-07-589-00</t>
  </si>
  <si>
    <t>Finlaggan Old Reserve + GB</t>
  </si>
  <si>
    <t>5024720900001</t>
  </si>
  <si>
    <t>5024720911403</t>
  </si>
  <si>
    <t>L-07-593-00</t>
  </si>
  <si>
    <t>Finlaggan Original Peaty</t>
  </si>
  <si>
    <t>5024720350004</t>
  </si>
  <si>
    <t>5024720370002</t>
  </si>
  <si>
    <t>L-09-244-00</t>
  </si>
  <si>
    <t>Finlandia</t>
  </si>
  <si>
    <t>6412709021776</t>
  </si>
  <si>
    <t>36412709021777</t>
  </si>
  <si>
    <t>L-09-243-00</t>
  </si>
  <si>
    <t>L-09-245-00</t>
  </si>
  <si>
    <t>6412700021027</t>
  </si>
  <si>
    <t>L-09-246-00</t>
  </si>
  <si>
    <t>36412700021028</t>
  </si>
  <si>
    <t>L-18-569-00</t>
  </si>
  <si>
    <t>Finlandia Blackcurrant</t>
  </si>
  <si>
    <t>5099873001875</t>
  </si>
  <si>
    <t>099873101872</t>
  </si>
  <si>
    <t>L-60-867-00</t>
  </si>
  <si>
    <t>Finlandia Botanical Cucumber &amp; Mint</t>
  </si>
  <si>
    <t>5099873025833</t>
  </si>
  <si>
    <t>15099873125837</t>
  </si>
  <si>
    <t>L-60-874-00</t>
  </si>
  <si>
    <t>Finlandia Botanical Wildberry &amp; Rose</t>
  </si>
  <si>
    <t>5099873025840</t>
  </si>
  <si>
    <t>L-18-573-00</t>
  </si>
  <si>
    <t>Finlandia Cranberry</t>
  </si>
  <si>
    <t>5099873001929</t>
  </si>
  <si>
    <t>5099873101926</t>
  </si>
  <si>
    <t>L-18-575-00</t>
  </si>
  <si>
    <t>Finlandia Grapefruit</t>
  </si>
  <si>
    <t>5099873001998</t>
  </si>
  <si>
    <t>05099873101995</t>
  </si>
  <si>
    <t>L-18-579-00</t>
  </si>
  <si>
    <t>Finlandia Lime</t>
  </si>
  <si>
    <t>5099873002063</t>
  </si>
  <si>
    <t>5099873102060</t>
  </si>
  <si>
    <t>L-18-583-00</t>
  </si>
  <si>
    <t>Finlandia Nordic Berries</t>
  </si>
  <si>
    <t>5099873005279</t>
  </si>
  <si>
    <t>5099873105273</t>
  </si>
  <si>
    <t>L-17-181-00</t>
  </si>
  <si>
    <t>Finlandia NRF</t>
  </si>
  <si>
    <t>L-55-695-00</t>
  </si>
  <si>
    <t>Fino Imperial 30 Years Sherry Amontillado V.O.R.S. + GB</t>
  </si>
  <si>
    <t>8410051100505</t>
  </si>
  <si>
    <t>28410100000000</t>
  </si>
  <si>
    <t>L-09-290-00</t>
  </si>
  <si>
    <t>Finsbury</t>
  </si>
  <si>
    <t>4062400311083</t>
  </si>
  <si>
    <t>4062400311090</t>
  </si>
  <si>
    <t>L-61-002-00</t>
  </si>
  <si>
    <t>Finsbury 47 Platinum Edition</t>
  </si>
  <si>
    <t>4062400170802</t>
  </si>
  <si>
    <t>4062400237413</t>
  </si>
  <si>
    <t>L-17-182-00</t>
  </si>
  <si>
    <t>Finsbury London Dry Gin</t>
  </si>
  <si>
    <t>4062400111218</t>
  </si>
  <si>
    <t>4062400111454</t>
  </si>
  <si>
    <t>L-00-465-00</t>
  </si>
  <si>
    <t>Fiorito Limoncello</t>
  </si>
  <si>
    <t>8710631018221</t>
  </si>
  <si>
    <t>8710631618223</t>
  </si>
  <si>
    <t>L-04-826-00</t>
  </si>
  <si>
    <t>Fireball Cinnamon</t>
  </si>
  <si>
    <t>088004023492</t>
  </si>
  <si>
    <t>10088004027367</t>
  </si>
  <si>
    <t>L-21-984-00</t>
  </si>
  <si>
    <t>088004144678</t>
  </si>
  <si>
    <t>088004146689</t>
  </si>
  <si>
    <t>L-20-257-00</t>
  </si>
  <si>
    <t>Fireman</t>
  </si>
  <si>
    <t>8714432170072</t>
  </si>
  <si>
    <t>L-05-501-00</t>
  </si>
  <si>
    <t>8714432100147</t>
  </si>
  <si>
    <t>8714432100819</t>
  </si>
  <si>
    <t>L-23-459-00</t>
  </si>
  <si>
    <t>Firestarter Gin</t>
  </si>
  <si>
    <t>9350823000000</t>
  </si>
  <si>
    <t>19350823000014</t>
  </si>
  <si>
    <t>L-09-235-00</t>
  </si>
  <si>
    <t>Firestarter Vodka</t>
  </si>
  <si>
    <t>4840500003448</t>
  </si>
  <si>
    <t>24810039023464</t>
  </si>
  <si>
    <t>L-58-281-00</t>
  </si>
  <si>
    <t>Firestarter Vodka Glass Bottle</t>
  </si>
  <si>
    <t>4840500004452</t>
  </si>
  <si>
    <t>14840500004459</t>
  </si>
  <si>
    <t>L-60-732-00</t>
  </si>
  <si>
    <t>4840500004278</t>
  </si>
  <si>
    <t>14840500004275</t>
  </si>
  <si>
    <t>L-56-466-00</t>
  </si>
  <si>
    <t>Fisk Pure Raw Licorice</t>
  </si>
  <si>
    <t>5703586520027</t>
  </si>
  <si>
    <t>5703586520034</t>
  </si>
  <si>
    <t>L-03-231-00</t>
  </si>
  <si>
    <t>Fisk The Classic</t>
  </si>
  <si>
    <t>5703586260343</t>
  </si>
  <si>
    <t>5703586260442</t>
  </si>
  <si>
    <t>L-25-191-00</t>
  </si>
  <si>
    <t>Flacon De Cuisine Marasquin</t>
  </si>
  <si>
    <t>8715206001097</t>
  </si>
  <si>
    <t>8715206011096</t>
  </si>
  <si>
    <t>L-53-333-00</t>
  </si>
  <si>
    <t>Flacon De Cuisine Marsala Dry</t>
  </si>
  <si>
    <t>8715206001189</t>
  </si>
  <si>
    <t>8715206011188</t>
  </si>
  <si>
    <t>L-25-192-00</t>
  </si>
  <si>
    <t>Flacon De Cuisine Marsala Sweet</t>
  </si>
  <si>
    <t>8715206001196</t>
  </si>
  <si>
    <t>8715206011195</t>
  </si>
  <si>
    <t>L-25-193-00</t>
  </si>
  <si>
    <t>Flacon De Cuisine Pastis</t>
  </si>
  <si>
    <t>8715206001059</t>
  </si>
  <si>
    <t>8715206011058</t>
  </si>
  <si>
    <t>L-25-211-00</t>
  </si>
  <si>
    <t>Flacon de Cuisine Sherry Medium Dry</t>
  </si>
  <si>
    <t>8715206001783</t>
  </si>
  <si>
    <t>8715206011225</t>
  </si>
  <si>
    <t>L-52-905-00</t>
  </si>
  <si>
    <t>Flor de Cana Coco</t>
  </si>
  <si>
    <t>NICARAGUA</t>
  </si>
  <si>
    <t>7431008110003</t>
  </si>
  <si>
    <t>17431008110000</t>
  </si>
  <si>
    <t>L-05-487-00</t>
  </si>
  <si>
    <t>Floryn Citroenbrandewijn</t>
  </si>
  <si>
    <t>8710701011459</t>
  </si>
  <si>
    <t>8710701211453</t>
  </si>
  <si>
    <t>L-05-488-00</t>
  </si>
  <si>
    <t>Floryn Jonge Jenever</t>
  </si>
  <si>
    <t>8710701007452</t>
  </si>
  <si>
    <t>08710701207456</t>
  </si>
  <si>
    <t>L-11-384-00</t>
  </si>
  <si>
    <t>Fluere</t>
  </si>
  <si>
    <t>8719324223553</t>
  </si>
  <si>
    <t>8719324223577</t>
  </si>
  <si>
    <t>L-25-075-00</t>
  </si>
  <si>
    <t>Flugel</t>
  </si>
  <si>
    <t>87296020</t>
  </si>
  <si>
    <t>8714432000010</t>
  </si>
  <si>
    <t>L-23-870-00</t>
  </si>
  <si>
    <t>8714432100284</t>
  </si>
  <si>
    <t>L-57-509-00</t>
  </si>
  <si>
    <t>Flugel PET</t>
  </si>
  <si>
    <t>8714432000966</t>
  </si>
  <si>
    <t>L-59-724-00</t>
  </si>
  <si>
    <t>Flying Dutchman 3 Years</t>
  </si>
  <si>
    <t>8713947006012</t>
  </si>
  <si>
    <t>8713947066016</t>
  </si>
  <si>
    <t>L-08-638-00</t>
  </si>
  <si>
    <t>Flying Dutchman Dark No.1</t>
  </si>
  <si>
    <t>8713947006005</t>
  </si>
  <si>
    <t>8713947066009</t>
  </si>
  <si>
    <t>L-03-119-00</t>
  </si>
  <si>
    <t>Fonseca Bin 27 Finest Reserve Port</t>
  </si>
  <si>
    <t>5013521100451</t>
  </si>
  <si>
    <t>1511214120</t>
  </si>
  <si>
    <t>L-22-591-00</t>
  </si>
  <si>
    <t>Fonseca Late Bottled Vintage 2016</t>
  </si>
  <si>
    <t>5013521101915</t>
  </si>
  <si>
    <t>L-60-662-00</t>
  </si>
  <si>
    <t>Fonseca Late Bottled Vintage 2018</t>
  </si>
  <si>
    <t>L-00-155-00</t>
  </si>
  <si>
    <t>Fonseca Ruby</t>
  </si>
  <si>
    <t>5013521100918</t>
  </si>
  <si>
    <t>1511213600</t>
  </si>
  <si>
    <t>L-00-154-00</t>
  </si>
  <si>
    <t>Fonseca Tawny</t>
  </si>
  <si>
    <t>5013521100901</t>
  </si>
  <si>
    <t>1511214090</t>
  </si>
  <si>
    <t>L-50-900-00</t>
  </si>
  <si>
    <t>Fords Gin</t>
  </si>
  <si>
    <t>5099873018095</t>
  </si>
  <si>
    <t>15099873118099</t>
  </si>
  <si>
    <t>L-59-434-00</t>
  </si>
  <si>
    <t>Fortaleza Anejo</t>
  </si>
  <si>
    <t>7502221969683</t>
  </si>
  <si>
    <t>7502221969690</t>
  </si>
  <si>
    <t>L-52-533-00</t>
  </si>
  <si>
    <t>Fortaleza Blanco</t>
  </si>
  <si>
    <t>7502221969218</t>
  </si>
  <si>
    <t>7502221969249</t>
  </si>
  <si>
    <t>L-57-115-00</t>
  </si>
  <si>
    <t>Fortaleza Reposado</t>
  </si>
  <si>
    <t>7502221969447</t>
  </si>
  <si>
    <t>7502221969454</t>
  </si>
  <si>
    <t>L-09-283-00</t>
  </si>
  <si>
    <t>Four Pillars Bloody Shiraz Gin</t>
  </si>
  <si>
    <t>9349749000249</t>
  </si>
  <si>
    <t>9349749000256</t>
  </si>
  <si>
    <t>L-25-087-00</t>
  </si>
  <si>
    <t>Four Pillars Rare Dry Gin</t>
  </si>
  <si>
    <t>9349749000164</t>
  </si>
  <si>
    <t>9349749000072</t>
  </si>
  <si>
    <t>L-06-330-00</t>
  </si>
  <si>
    <t>Four Roses</t>
  </si>
  <si>
    <t>5000299101100</t>
  </si>
  <si>
    <t>5000299101117</t>
  </si>
  <si>
    <t>L-06-332-00</t>
  </si>
  <si>
    <t>5000299101209</t>
  </si>
  <si>
    <t>5000299101216</t>
  </si>
  <si>
    <t>L-06-323-00</t>
  </si>
  <si>
    <t>Four Roses Single Barrel 100 Proof</t>
  </si>
  <si>
    <t>5000299603017</t>
  </si>
  <si>
    <t>5000299603024</t>
  </si>
  <si>
    <t>L-06-325-00</t>
  </si>
  <si>
    <t>Four Roses Small Batch</t>
  </si>
  <si>
    <t>5000299284865</t>
  </si>
  <si>
    <t>5000299602003</t>
  </si>
  <si>
    <t>L-55-562-00</t>
  </si>
  <si>
    <t>Foursquare spiced</t>
  </si>
  <si>
    <t>724803000851</t>
  </si>
  <si>
    <t>00024803000883</t>
  </si>
  <si>
    <t>L-19-148-00</t>
  </si>
  <si>
    <t>Frangelico</t>
  </si>
  <si>
    <t>8004160681804</t>
  </si>
  <si>
    <t>18004160681801</t>
  </si>
  <si>
    <t>L-04-829-00</t>
  </si>
  <si>
    <t>8004160660304</t>
  </si>
  <si>
    <t>8004160660373</t>
  </si>
  <si>
    <t>L-04-831-00</t>
  </si>
  <si>
    <t>8004160651203</t>
  </si>
  <si>
    <t>1800416065</t>
  </si>
  <si>
    <t>L-20-286-00</t>
  </si>
  <si>
    <t>Frapin 1270 - 1e Cru De Cognac + GB</t>
  </si>
  <si>
    <t>3275852865702</t>
  </si>
  <si>
    <t>32758588606709</t>
  </si>
  <si>
    <t>L-59-961-00</t>
  </si>
  <si>
    <t>Frapin Cigar Blend XO + GB</t>
  </si>
  <si>
    <t>3275852131708</t>
  </si>
  <si>
    <t>32758581306705</t>
  </si>
  <si>
    <t>L-05-502-00</t>
  </si>
  <si>
    <t>Frapin VIP XO + GB</t>
  </si>
  <si>
    <t>3275852498702</t>
  </si>
  <si>
    <t>32758584906704</t>
  </si>
  <si>
    <t>L-13-688-00</t>
  </si>
  <si>
    <t>Frapin VSOP + GB</t>
  </si>
  <si>
    <t>3275852855703</t>
  </si>
  <si>
    <t>32758588506702</t>
  </si>
  <si>
    <t>L-57-236-00</t>
  </si>
  <si>
    <t>Freixenet Bubbelstopper Goud</t>
  </si>
  <si>
    <t>L-04-281-00</t>
  </si>
  <si>
    <t>Freixenet Carta Nevada Semi Seco</t>
  </si>
  <si>
    <t>8410036002015</t>
  </si>
  <si>
    <t>8410036102111</t>
  </si>
  <si>
    <t>L-12-658-00</t>
  </si>
  <si>
    <t>Freixenet Carta Nevada semi seco Piccolo</t>
  </si>
  <si>
    <t>8410036006297</t>
  </si>
  <si>
    <t>L-52-226-00</t>
  </si>
  <si>
    <t>Freixenet Cordon Negro Brut</t>
  </si>
  <si>
    <t>8410036009298</t>
  </si>
  <si>
    <t>8410036109295</t>
  </si>
  <si>
    <t>L-04-283-00</t>
  </si>
  <si>
    <t>8410036009090</t>
  </si>
  <si>
    <t>8410036109196</t>
  </si>
  <si>
    <t>L-55-104-00</t>
  </si>
  <si>
    <t>Freixenet Ice Rose</t>
  </si>
  <si>
    <t>8410036806521</t>
  </si>
  <si>
    <t>L-04-287-00</t>
  </si>
  <si>
    <t>Freixenet Ice semi seco</t>
  </si>
  <si>
    <t>8410036805807</t>
  </si>
  <si>
    <t>8410036805852</t>
  </si>
  <si>
    <t>L-23-013-00</t>
  </si>
  <si>
    <t>Freixenet Italian Rosé</t>
  </si>
  <si>
    <t>8410036806934</t>
  </si>
  <si>
    <t>8410036806941</t>
  </si>
  <si>
    <t>L-22-812-00</t>
  </si>
  <si>
    <t>Freixenet Mia Mojito</t>
  </si>
  <si>
    <t>8410384003245</t>
  </si>
  <si>
    <t>L-11-776-00</t>
  </si>
  <si>
    <t>Freixenet Mia Sangria Classic Royal</t>
  </si>
  <si>
    <t>8410384004242</t>
  </si>
  <si>
    <t>8410384104249</t>
  </si>
  <si>
    <t>L-12-664-00</t>
  </si>
  <si>
    <t>Freixenet Mia Sangria White Frizzante</t>
  </si>
  <si>
    <t>8410384005249</t>
  </si>
  <si>
    <t>8410384105246</t>
  </si>
  <si>
    <t>L-23-016-00</t>
  </si>
  <si>
    <t>Freixenet Prosecco D.O.C.</t>
  </si>
  <si>
    <t>8410036806422</t>
  </si>
  <si>
    <t>8410036806439</t>
  </si>
  <si>
    <t>L-58-203-00</t>
  </si>
  <si>
    <t>Frisky Panky Blended Scotch</t>
  </si>
  <si>
    <t>8710631120023</t>
  </si>
  <si>
    <t>L-58-205-00</t>
  </si>
  <si>
    <t>Frisky Panky Dry Gin</t>
  </si>
  <si>
    <t>8720299206236</t>
  </si>
  <si>
    <t>08720299206236</t>
  </si>
  <si>
    <t>L-00-971-00</t>
  </si>
  <si>
    <t>Frysk Hynder Port Cask Strenght</t>
  </si>
  <si>
    <t>8713615005668</t>
  </si>
  <si>
    <t>8713615005972</t>
  </si>
  <si>
    <t>L-00-972-00</t>
  </si>
  <si>
    <t>Frysk Hynder Wine Cask</t>
  </si>
  <si>
    <t>8713615006856</t>
  </si>
  <si>
    <t>8713615005064</t>
  </si>
  <si>
    <t>L-21-993-00</t>
  </si>
  <si>
    <t>Fundador Pedro Domecq NRF</t>
  </si>
  <si>
    <t>8410162100111</t>
  </si>
  <si>
    <t>48410162100041</t>
  </si>
  <si>
    <t>L-01-704-00</t>
  </si>
  <si>
    <t>Fürst V. Metternich</t>
  </si>
  <si>
    <t>4003310112001</t>
  </si>
  <si>
    <t>L-19-150-00</t>
  </si>
  <si>
    <t>Galliano L'Autentico</t>
  </si>
  <si>
    <t>8716000967237</t>
  </si>
  <si>
    <t>08716000107084</t>
  </si>
  <si>
    <t>L-04-833-00</t>
  </si>
  <si>
    <t>8716000967169</t>
  </si>
  <si>
    <t>08716000107039</t>
  </si>
  <si>
    <t>L-04-836-00</t>
  </si>
  <si>
    <t>Galliano Vanilla</t>
  </si>
  <si>
    <t>8716000966537</t>
  </si>
  <si>
    <t>08716000099501</t>
  </si>
  <si>
    <t>L-04-837-00</t>
  </si>
  <si>
    <t>8716000966575</t>
  </si>
  <si>
    <t>08716000099594</t>
  </si>
  <si>
    <t>L-00-713-00</t>
  </si>
  <si>
    <t>Gammeldansk Bitter Dram</t>
  </si>
  <si>
    <t>7048352057733</t>
  </si>
  <si>
    <t>07048359011622</t>
  </si>
  <si>
    <t>L-04-288-00</t>
  </si>
  <si>
    <t>Gancia Prosecco D.O.C. Brut</t>
  </si>
  <si>
    <t>8000420034397</t>
  </si>
  <si>
    <t>8000420634399</t>
  </si>
  <si>
    <t>L-60-641-00</t>
  </si>
  <si>
    <t>Gansloser Black Gin</t>
  </si>
  <si>
    <t>4270000942112</t>
  </si>
  <si>
    <t>4270000942204</t>
  </si>
  <si>
    <t>L-00-398-00</t>
  </si>
  <si>
    <t>Gecko Caramel Vodka</t>
  </si>
  <si>
    <t>8410490264431</t>
  </si>
  <si>
    <t>010841049083658410135046</t>
  </si>
  <si>
    <t>L-60-786-00</t>
  </si>
  <si>
    <t>Generous Gin Azur</t>
  </si>
  <si>
    <t>3760258230440</t>
  </si>
  <si>
    <t>3760258230457</t>
  </si>
  <si>
    <t>L-09-307-00</t>
  </si>
  <si>
    <t>Generous Gin Fresh &amp; Aromatic</t>
  </si>
  <si>
    <t>3760194540436</t>
  </si>
  <si>
    <t>3760194540405</t>
  </si>
  <si>
    <t>L-54-643-00</t>
  </si>
  <si>
    <t>Generous Gin Organic</t>
  </si>
  <si>
    <t>3760258230013</t>
  </si>
  <si>
    <t>3760258230020</t>
  </si>
  <si>
    <t>L-54-908-00</t>
  </si>
  <si>
    <t>Generous Gin Purple Grapeberry</t>
  </si>
  <si>
    <t>3760258230402</t>
  </si>
  <si>
    <t>3760258230419</t>
  </si>
  <si>
    <t>L-09-291-00</t>
  </si>
  <si>
    <t>Geranium Gin</t>
  </si>
  <si>
    <t>5700004000437</t>
  </si>
  <si>
    <t>15700004000434</t>
  </si>
  <si>
    <t>L-59-899-00</t>
  </si>
  <si>
    <t>Get 27</t>
  </si>
  <si>
    <t>7610113019238</t>
  </si>
  <si>
    <t>7610113020524</t>
  </si>
  <si>
    <t>L-59-231-00</t>
  </si>
  <si>
    <t>7610113019245</t>
  </si>
  <si>
    <t>7610113020234</t>
  </si>
  <si>
    <t>L-50-303-00</t>
  </si>
  <si>
    <t>Giarola Amaretto Della Nonna</t>
  </si>
  <si>
    <t>8000453106450</t>
  </si>
  <si>
    <t>08000453106450</t>
  </si>
  <si>
    <t>L-01-228-00</t>
  </si>
  <si>
    <t>Gibson's London Dry Gin</t>
  </si>
  <si>
    <t>3147690060703</t>
  </si>
  <si>
    <t>3147691216338</t>
  </si>
  <si>
    <t>L-17-217-00</t>
  </si>
  <si>
    <t>Gin 1689 Authentic Dutch Dry Gin</t>
  </si>
  <si>
    <t>8710631120009</t>
  </si>
  <si>
    <t>8710631620004</t>
  </si>
  <si>
    <t>L-17-218-00</t>
  </si>
  <si>
    <t>Gin 1689 Authentic Dutch Pink Gin</t>
  </si>
  <si>
    <t>8710631220006</t>
  </si>
  <si>
    <t>8710631820008</t>
  </si>
  <si>
    <t>L-50-950-00</t>
  </si>
  <si>
    <t>Gin Lane 1751 Blackberry</t>
  </si>
  <si>
    <t>5060119770688</t>
  </si>
  <si>
    <t>15060119770685</t>
  </si>
  <si>
    <t>L-50-310-00</t>
  </si>
  <si>
    <t>Gin Lane 1751 Clementine</t>
  </si>
  <si>
    <t>5060119770732</t>
  </si>
  <si>
    <t>15060119770739</t>
  </si>
  <si>
    <t>L-09-296-00</t>
  </si>
  <si>
    <t>Gin Lane 1751 London Dry Gin</t>
  </si>
  <si>
    <t>5060119770169</t>
  </si>
  <si>
    <t>15060119770166</t>
  </si>
  <si>
    <t>L-09-298-00</t>
  </si>
  <si>
    <t>Gin Lane 1751 London Dry Royal Strength Gin</t>
  </si>
  <si>
    <t>5060119770190</t>
  </si>
  <si>
    <t>85060119770288</t>
  </si>
  <si>
    <t>L-17-219-00</t>
  </si>
  <si>
    <t>Gin Lane 1751 Old Tom Gin</t>
  </si>
  <si>
    <t>5060119770176</t>
  </si>
  <si>
    <t>15060119770173</t>
  </si>
  <si>
    <t>L-60-170-00</t>
  </si>
  <si>
    <t>Gin Lane 1751 Pink Grapefruit</t>
  </si>
  <si>
    <t>5060119771029</t>
  </si>
  <si>
    <t>15060119771026</t>
  </si>
  <si>
    <t>L-23-601-00</t>
  </si>
  <si>
    <t>Gin Lane 1751 Rhubarb</t>
  </si>
  <si>
    <t>5060119770565</t>
  </si>
  <si>
    <t>15060119770562</t>
  </si>
  <si>
    <t>L-22-598-00</t>
  </si>
  <si>
    <t>Gin Lane 1751 Sloe Gin</t>
  </si>
  <si>
    <t>5060119770626</t>
  </si>
  <si>
    <t>15060119770623</t>
  </si>
  <si>
    <t>L-17-220-00</t>
  </si>
  <si>
    <t>Gin Lane 1751 Victoria Pink Gin</t>
  </si>
  <si>
    <t>5060119770183</t>
  </si>
  <si>
    <t>15060119770180</t>
  </si>
  <si>
    <t>L-56-331-00</t>
  </si>
  <si>
    <t>Gin Lane 1751 Violet</t>
  </si>
  <si>
    <t>5060119770633</t>
  </si>
  <si>
    <t>15060119770630</t>
  </si>
  <si>
    <t>L-22-599-00</t>
  </si>
  <si>
    <t>Gin Lane 1751 Watermelon/Cucumber/Mint</t>
  </si>
  <si>
    <t>5060119770756</t>
  </si>
  <si>
    <t>15060119770753</t>
  </si>
  <si>
    <t>L-11-769-00</t>
  </si>
  <si>
    <t>Gin Mare</t>
  </si>
  <si>
    <t>8411640000428</t>
  </si>
  <si>
    <t>28411640000422</t>
  </si>
  <si>
    <t>L-02-947-00</t>
  </si>
  <si>
    <t>8411640000459</t>
  </si>
  <si>
    <t>28411640000453</t>
  </si>
  <si>
    <t>L-17-455-00</t>
  </si>
  <si>
    <t>8411640000480</t>
  </si>
  <si>
    <t>18411640000487</t>
  </si>
  <si>
    <t>L-20-312-00</t>
  </si>
  <si>
    <t>Gin Mare + GB</t>
  </si>
  <si>
    <t>855153005033</t>
  </si>
  <si>
    <t>10855153005030</t>
  </si>
  <si>
    <t>L-52-773-00</t>
  </si>
  <si>
    <t>Gin Mare Capri</t>
  </si>
  <si>
    <t>8411640011578</t>
  </si>
  <si>
    <t>18411640011575</t>
  </si>
  <si>
    <t>L-23-166-00</t>
  </si>
  <si>
    <t>8411640011059</t>
  </si>
  <si>
    <t>18411640011056</t>
  </si>
  <si>
    <t>L-55-342-00</t>
  </si>
  <si>
    <t>Ginarte Frida Kahlo + GB</t>
  </si>
  <si>
    <t>8059306000285</t>
  </si>
  <si>
    <t>08059306000643</t>
  </si>
  <si>
    <t>L-54-563-00</t>
  </si>
  <si>
    <t>8003405070663</t>
  </si>
  <si>
    <t>08003405140663</t>
  </si>
  <si>
    <t>L-52-986-00</t>
  </si>
  <si>
    <t>Ginato Clementino Orange</t>
  </si>
  <si>
    <t>5060434133427</t>
  </si>
  <si>
    <t>5060434133380</t>
  </si>
  <si>
    <t>L-25-378-00</t>
  </si>
  <si>
    <t>5060434132093</t>
  </si>
  <si>
    <t>5060434132147</t>
  </si>
  <si>
    <t>L-52-987-00</t>
  </si>
  <si>
    <t>Ginato Melograno Pomegranate</t>
  </si>
  <si>
    <t>5060434133434</t>
  </si>
  <si>
    <t>5060434133472</t>
  </si>
  <si>
    <t>L-25-379-00</t>
  </si>
  <si>
    <t>Ginato Melograno Pomegranate &amp; Barbera Grape</t>
  </si>
  <si>
    <t>5060434132109</t>
  </si>
  <si>
    <t>5060434132154</t>
  </si>
  <si>
    <t>L-25-380-00</t>
  </si>
  <si>
    <t>Ginato Pinot Grigio &amp; Sicilian Citrus</t>
  </si>
  <si>
    <t>5060434132086</t>
  </si>
  <si>
    <t>5060434132130</t>
  </si>
  <si>
    <t>L-52-988-00</t>
  </si>
  <si>
    <t>Ginato Pinot Grigio &amp; Sicilian Lemon</t>
  </si>
  <si>
    <t>5060434133403</t>
  </si>
  <si>
    <t>5060434133441</t>
  </si>
  <si>
    <t>L-52-990-00</t>
  </si>
  <si>
    <t>Ginato Pompelmo Pink Grapefruit</t>
  </si>
  <si>
    <t>5060434133410</t>
  </si>
  <si>
    <t>5060434133458</t>
  </si>
  <si>
    <t>L-25-381-00</t>
  </si>
  <si>
    <t>5060434132079</t>
  </si>
  <si>
    <t>05060434132123</t>
  </si>
  <si>
    <t>L-00-471-00</t>
  </si>
  <si>
    <t>Giori Lemoncillo</t>
  </si>
  <si>
    <t>8001982004811</t>
  </si>
  <si>
    <t>8001982018832</t>
  </si>
  <si>
    <t>L-59-403-00</t>
  </si>
  <si>
    <t>Giro Ribot Ab Origine Brut Cava</t>
  </si>
  <si>
    <t>8411640056081</t>
  </si>
  <si>
    <t>38411640056082</t>
  </si>
  <si>
    <t>L-59-402-00</t>
  </si>
  <si>
    <t>Giro Ribot Ab Origine Brut Cava Rosat</t>
  </si>
  <si>
    <t>8411640056074</t>
  </si>
  <si>
    <t>38411640056075</t>
  </si>
  <si>
    <t>L-57-998-00</t>
  </si>
  <si>
    <t>Giulioncello Lemon Cream</t>
  </si>
  <si>
    <t>8414037933866</t>
  </si>
  <si>
    <t>18414037933863</t>
  </si>
  <si>
    <t>L-04-861-00</t>
  </si>
  <si>
    <t>Glayva Liqueur</t>
  </si>
  <si>
    <t>5011311779030</t>
  </si>
  <si>
    <t>05011311839185</t>
  </si>
  <si>
    <t>L-52-638-00</t>
  </si>
  <si>
    <t>Glen Breton Ice 10 Years + GB</t>
  </si>
  <si>
    <t>817411001256</t>
  </si>
  <si>
    <t>10817411001253</t>
  </si>
  <si>
    <t>L-07-632-00</t>
  </si>
  <si>
    <t>Glen Deveron 16 Years + GB</t>
  </si>
  <si>
    <t>5010752001182</t>
  </si>
  <si>
    <t>5010752002417</t>
  </si>
  <si>
    <t>5010752001090</t>
  </si>
  <si>
    <t>L-60-016-00</t>
  </si>
  <si>
    <t>Glen Deveron 40 Years + Wooden GB</t>
  </si>
  <si>
    <t>7640171039589</t>
  </si>
  <si>
    <t>07640171039565</t>
  </si>
  <si>
    <t>L-07-583-00</t>
  </si>
  <si>
    <t>Glen Elgin 12 Years + GB</t>
  </si>
  <si>
    <t>5000281016474</t>
  </si>
  <si>
    <t>5000281016481</t>
  </si>
  <si>
    <t>L-07-839-00</t>
  </si>
  <si>
    <t>Glen Garioch 12 Years + GB</t>
  </si>
  <si>
    <t>5010496002186</t>
  </si>
  <si>
    <t>5010496102053</t>
  </si>
  <si>
    <t>L-07-842-00</t>
  </si>
  <si>
    <t>Glen Garioch Founders Reserve + GB</t>
  </si>
  <si>
    <t>5010496002155</t>
  </si>
  <si>
    <t>05010496102022</t>
  </si>
  <si>
    <t>L-07-702-00</t>
  </si>
  <si>
    <t>Glen Grant 12 Years + GB</t>
  </si>
  <si>
    <t>8000040630269</t>
  </si>
  <si>
    <t>18000040630266</t>
  </si>
  <si>
    <t>L-07-713-00</t>
  </si>
  <si>
    <t>Glen Grant 18 Years + GB</t>
  </si>
  <si>
    <t>8000040630382</t>
  </si>
  <si>
    <t>8000040630399</t>
  </si>
  <si>
    <t>L-07-716-00</t>
  </si>
  <si>
    <t>Glen Grant The Major's Reserve + GB</t>
  </si>
  <si>
    <t>080432402993</t>
  </si>
  <si>
    <t>3068680165119</t>
  </si>
  <si>
    <t>L-01-812-00</t>
  </si>
  <si>
    <t>Glen Mansion</t>
  </si>
  <si>
    <t>8710631131678</t>
  </si>
  <si>
    <t>08710631931681</t>
  </si>
  <si>
    <t>L-20-331-00</t>
  </si>
  <si>
    <t>8710631131715</t>
  </si>
  <si>
    <t>08710631631727</t>
  </si>
  <si>
    <t>L-06-741-00</t>
  </si>
  <si>
    <t>8710631131739</t>
  </si>
  <si>
    <t>8710631631741</t>
  </si>
  <si>
    <t>L-07-845-00</t>
  </si>
  <si>
    <t>Glen Moray 12 Years + GB</t>
  </si>
  <si>
    <t>5010494506303</t>
  </si>
  <si>
    <t>5060116355550</t>
  </si>
  <si>
    <t>L-07-846-00</t>
  </si>
  <si>
    <t>Glen Moray 15 Years + GB</t>
  </si>
  <si>
    <t>5060116321562</t>
  </si>
  <si>
    <t>7055571331</t>
  </si>
  <si>
    <t>L-07-848-00</t>
  </si>
  <si>
    <t>Glen Moray 18 Years + GB</t>
  </si>
  <si>
    <t>5060116321661</t>
  </si>
  <si>
    <t>05060116340280</t>
  </si>
  <si>
    <t>L-14-976-00</t>
  </si>
  <si>
    <t>Glen Moray Cabernet + GB</t>
  </si>
  <si>
    <t>5060116322231</t>
  </si>
  <si>
    <t>05060116351095</t>
  </si>
  <si>
    <t>L-14-979-00</t>
  </si>
  <si>
    <t>Glen Moray Chardonnay Cask Finish + GB</t>
  </si>
  <si>
    <t>5060116321425</t>
  </si>
  <si>
    <t>05060116340013</t>
  </si>
  <si>
    <t>L-07-854-00</t>
  </si>
  <si>
    <t>Glen Moray Elgin Classic + GB</t>
  </si>
  <si>
    <t>5010494508307</t>
  </si>
  <si>
    <t>5060116334449</t>
  </si>
  <si>
    <t>L-07-857-00</t>
  </si>
  <si>
    <t>Glen Moray Peated + GB</t>
  </si>
  <si>
    <t>5060116321104</t>
  </si>
  <si>
    <t>05060116340501</t>
  </si>
  <si>
    <t>L-07-858-00</t>
  </si>
  <si>
    <t>Glen Moray Port Cask Finish + GB</t>
  </si>
  <si>
    <t>5060116321005</t>
  </si>
  <si>
    <t>L-14-989-00</t>
  </si>
  <si>
    <t>Glen Moray Sherry Cask Finish + GB</t>
  </si>
  <si>
    <t>5060116321548</t>
  </si>
  <si>
    <t>5060116340044</t>
  </si>
  <si>
    <t>L-00-953-00</t>
  </si>
  <si>
    <t>Glen Scanlan Finest Scotch</t>
  </si>
  <si>
    <t>3014400011563</t>
  </si>
  <si>
    <t>010301440319869810318411</t>
  </si>
  <si>
    <t>L-00-951-00</t>
  </si>
  <si>
    <t>3014400195843</t>
  </si>
  <si>
    <t>010301440315424310323620</t>
  </si>
  <si>
    <t>L-00-950-00</t>
  </si>
  <si>
    <t>3014400008044</t>
  </si>
  <si>
    <t>010301440329176410317317</t>
  </si>
  <si>
    <t>L-00-947-00</t>
  </si>
  <si>
    <t>3014400182133</t>
  </si>
  <si>
    <t>010301440329174010324217</t>
  </si>
  <si>
    <t>L-00-952-00</t>
  </si>
  <si>
    <t>3014400185288</t>
  </si>
  <si>
    <t>010301440310708910312420</t>
  </si>
  <si>
    <t>L-00-949-00</t>
  </si>
  <si>
    <t>3014400186162</t>
  </si>
  <si>
    <t>03014403111086</t>
  </si>
  <si>
    <t>L-00-948-00</t>
  </si>
  <si>
    <t>Glen Scanlan Peated</t>
  </si>
  <si>
    <t>3014400196420</t>
  </si>
  <si>
    <t>03014403295106</t>
  </si>
  <si>
    <t>L-57-449-00</t>
  </si>
  <si>
    <t>Glen Scotia 10 Years + GB</t>
  </si>
  <si>
    <t>5016840772262</t>
  </si>
  <si>
    <t>L-20-344-00</t>
  </si>
  <si>
    <t>Glen Scotia Harbour + GB</t>
  </si>
  <si>
    <t>5016840161219</t>
  </si>
  <si>
    <t>5016840161202</t>
  </si>
  <si>
    <t>L-57-451-00</t>
  </si>
  <si>
    <t>L-20-345-00</t>
  </si>
  <si>
    <t>Glen Scotia Single Malt Double Cask + GB</t>
  </si>
  <si>
    <t>5016840151210</t>
  </si>
  <si>
    <t>5016840151203</t>
  </si>
  <si>
    <t>L-20-346-00</t>
  </si>
  <si>
    <t>Glen Spey 12 Years - Flora &amp; Fauna</t>
  </si>
  <si>
    <t>5000281016108</t>
  </si>
  <si>
    <t>5000281066752</t>
  </si>
  <si>
    <t>L-25-491-00</t>
  </si>
  <si>
    <t>Glen Talloch</t>
  </si>
  <si>
    <t>8711114472011</t>
  </si>
  <si>
    <t>8711114772012</t>
  </si>
  <si>
    <t>L-06-953-00</t>
  </si>
  <si>
    <t>8711114472028</t>
  </si>
  <si>
    <t>8711114772029</t>
  </si>
  <si>
    <t>L-06-954-00</t>
  </si>
  <si>
    <t>8711114472042</t>
  </si>
  <si>
    <t>8711114771947</t>
  </si>
  <si>
    <t>L-06-956-00</t>
  </si>
  <si>
    <t>8711114472059</t>
  </si>
  <si>
    <t>8711114772050</t>
  </si>
  <si>
    <t>L-06-955-00</t>
  </si>
  <si>
    <t>8711114472066</t>
  </si>
  <si>
    <t>8711114772067</t>
  </si>
  <si>
    <t>L-06-951-00</t>
  </si>
  <si>
    <t>Glen Talloch 12 Years Gold + GB</t>
  </si>
  <si>
    <t>8711114472646</t>
  </si>
  <si>
    <t>8711114772845</t>
  </si>
  <si>
    <t>L-20-349-00</t>
  </si>
  <si>
    <t>Glen Talloch 8 Years Blended Malt + GB</t>
  </si>
  <si>
    <t>8711114472349</t>
  </si>
  <si>
    <t>8711114772449</t>
  </si>
  <si>
    <t>L-57-437-00</t>
  </si>
  <si>
    <t>Glenallachie 10 Years 2022 French Oak + GB</t>
  </si>
  <si>
    <t>5060568324845</t>
  </si>
  <si>
    <t>15060568324842</t>
  </si>
  <si>
    <t>L-59-921-00</t>
  </si>
  <si>
    <t>Glenallachie 10 Years Batch no. 9 + GB</t>
  </si>
  <si>
    <t>5060568326184</t>
  </si>
  <si>
    <t>15060568326181</t>
  </si>
  <si>
    <t>L-59-300-00</t>
  </si>
  <si>
    <t>Glenallachie 10 Years Cask Strength Batch 8 + GB</t>
  </si>
  <si>
    <t>5060568325408</t>
  </si>
  <si>
    <t>15060568325405</t>
  </si>
  <si>
    <t>L-61-019-00</t>
  </si>
  <si>
    <t>Glenallachie 10 years Cuvee Wine Cask Batch 2 + GB</t>
  </si>
  <si>
    <t>5060568326566</t>
  </si>
  <si>
    <t>15060568326563</t>
  </si>
  <si>
    <t>L-60-854-00</t>
  </si>
  <si>
    <t>Glenallachie 12 Years</t>
  </si>
  <si>
    <t>5060568320076</t>
  </si>
  <si>
    <t>L-07-595-00</t>
  </si>
  <si>
    <t>Glenallachie 12 Years + GB</t>
  </si>
  <si>
    <t>15060568320073</t>
  </si>
  <si>
    <t>5060568321080</t>
  </si>
  <si>
    <t>L-23-460-00</t>
  </si>
  <si>
    <t>Glenallachie 15 Years + GB</t>
  </si>
  <si>
    <t>25060568321084</t>
  </si>
  <si>
    <t>L-60-023-00</t>
  </si>
  <si>
    <t>Glenallachie 7 Years Hungarian Virgin Oak + GB</t>
  </si>
  <si>
    <t>5060568326191</t>
  </si>
  <si>
    <t>15060568326198</t>
  </si>
  <si>
    <t>L-57-105-00</t>
  </si>
  <si>
    <t>Glenallachie 8 Years + GB</t>
  </si>
  <si>
    <t>5060568324906</t>
  </si>
  <si>
    <t>15060568324903</t>
  </si>
  <si>
    <t>L-60-026-00</t>
  </si>
  <si>
    <t>Glenallachie 8 Years Scottish Virgin Oak + GB</t>
  </si>
  <si>
    <t>5060568326214</t>
  </si>
  <si>
    <t>15060568326211</t>
  </si>
  <si>
    <t>L-59-629-00</t>
  </si>
  <si>
    <t>5060568325422</t>
  </si>
  <si>
    <t>1506056832</t>
  </si>
  <si>
    <t>L-07-638-00</t>
  </si>
  <si>
    <t>Glencadam 10 Years + GB</t>
  </si>
  <si>
    <t>5021349761327</t>
  </si>
  <si>
    <t>05021349841326</t>
  </si>
  <si>
    <t>L-23-406-00</t>
  </si>
  <si>
    <t>Glencadam 13 Years + GB</t>
  </si>
  <si>
    <t>5021349703334</t>
  </si>
  <si>
    <t>05021349423331</t>
  </si>
  <si>
    <t>L-07-639-00</t>
  </si>
  <si>
    <t>Glencadam 15 Years + GB</t>
  </si>
  <si>
    <t>5021349761334</t>
  </si>
  <si>
    <t>8720297470035</t>
  </si>
  <si>
    <t>L-50-661-00</t>
  </si>
  <si>
    <t>Glencadam Reserva Andalucia Oloroso + GB</t>
  </si>
  <si>
    <t>5021349704126</t>
  </si>
  <si>
    <t>05021349424123</t>
  </si>
  <si>
    <t>L-07-661-00</t>
  </si>
  <si>
    <t>Glenfarclas 10 Years + GB</t>
  </si>
  <si>
    <t>5018066104018</t>
  </si>
  <si>
    <t>05018066104063</t>
  </si>
  <si>
    <t>L-54-277-00</t>
  </si>
  <si>
    <t>Glenfarclas 105 + GB</t>
  </si>
  <si>
    <t>5018066105701</t>
  </si>
  <si>
    <t>05018066105602</t>
  </si>
  <si>
    <t>L-50-019-00</t>
  </si>
  <si>
    <t>Glenfarclas 12 Years + GB</t>
  </si>
  <si>
    <t>5018066112433</t>
  </si>
  <si>
    <t>05018066612438</t>
  </si>
  <si>
    <t>L-07-666-00</t>
  </si>
  <si>
    <t>5018066124313</t>
  </si>
  <si>
    <t>5018066124320</t>
  </si>
  <si>
    <t>L-07-667-00</t>
  </si>
  <si>
    <t>Glenfarclas 15 Years + GB</t>
  </si>
  <si>
    <t>5018066154617</t>
  </si>
  <si>
    <t>5018066154662</t>
  </si>
  <si>
    <t>L-07-675-00</t>
  </si>
  <si>
    <t>Glenfarclas 25 Years + GB</t>
  </si>
  <si>
    <t>5018066254317</t>
  </si>
  <si>
    <t>05018066254362</t>
  </si>
  <si>
    <t>L-57-255-00</t>
  </si>
  <si>
    <t>Glenfarclas 40 Year Old Miniature + GB</t>
  </si>
  <si>
    <t>5019066190025</t>
  </si>
  <si>
    <t>05019066190278</t>
  </si>
  <si>
    <t>L-07-688-00</t>
  </si>
  <si>
    <t>Glenfarclas 8 Years + GB</t>
  </si>
  <si>
    <t>5018066704089</t>
  </si>
  <si>
    <t>05018066840701</t>
  </si>
  <si>
    <t>Glenfiddich 12 Years + GB</t>
  </si>
  <si>
    <t>L-07-731-00</t>
  </si>
  <si>
    <t>5010327000176</t>
  </si>
  <si>
    <t>4008958201766</t>
  </si>
  <si>
    <t>L-07-734-00</t>
  </si>
  <si>
    <t>5010327302201</t>
  </si>
  <si>
    <t>05010327323084</t>
  </si>
  <si>
    <t>L-51-043-00</t>
  </si>
  <si>
    <t>Glenfiddich 12 Years Triple Oak + GB</t>
  </si>
  <si>
    <t>5010327025155</t>
  </si>
  <si>
    <t>05010327025162</t>
  </si>
  <si>
    <t>L-58-760-00</t>
  </si>
  <si>
    <t>Glenfiddich 15 Years Limited Edition Design + Hip Flask</t>
  </si>
  <si>
    <t>5010327325125</t>
  </si>
  <si>
    <t>05010327316277</t>
  </si>
  <si>
    <t>L-07-759-00</t>
  </si>
  <si>
    <t>Glenfiddich 15 Years Solera + GB</t>
  </si>
  <si>
    <t>05010327305639</t>
  </si>
  <si>
    <t>L-51-534-00</t>
  </si>
  <si>
    <t>Glenfiddich 18 Years Small Batch + GB</t>
  </si>
  <si>
    <t>5010327325323</t>
  </si>
  <si>
    <t>5010327325187</t>
  </si>
  <si>
    <t>Glenfiddich 21 Years Reserva Rum Cask Finish + GB</t>
  </si>
  <si>
    <t>5010327324081</t>
  </si>
  <si>
    <t>05010327324098</t>
  </si>
  <si>
    <t>L-15-413-00</t>
  </si>
  <si>
    <t>Glenfiddich 23 Years Grand Cru + GB</t>
  </si>
  <si>
    <t>5010327015859</t>
  </si>
  <si>
    <t>05010327015866</t>
  </si>
  <si>
    <t>L-15-418-00</t>
  </si>
  <si>
    <t>L-58-340-00</t>
  </si>
  <si>
    <t>Glenfiddich 30 Years Old Suspended Time + Metal GB</t>
  </si>
  <si>
    <t>5010327375519</t>
  </si>
  <si>
    <t>27375526</t>
  </si>
  <si>
    <t>L-07-814-00</t>
  </si>
  <si>
    <t>Glenfiddich Fire &amp; Cane</t>
  </si>
  <si>
    <t>5010327305585</t>
  </si>
  <si>
    <t>05010327305592</t>
  </si>
  <si>
    <t>L-07-823-00</t>
  </si>
  <si>
    <t>Glenfiddich Malt Master's Edition + GB</t>
  </si>
  <si>
    <t>5010327325545</t>
  </si>
  <si>
    <t>05010327325774</t>
  </si>
  <si>
    <t>L-57-572-00</t>
  </si>
  <si>
    <t>Glenfiddich Orchard Experiment + GB</t>
  </si>
  <si>
    <t>5010327325828</t>
  </si>
  <si>
    <t>010327325835</t>
  </si>
  <si>
    <t>5010327325781</t>
  </si>
  <si>
    <t>05010327325798</t>
  </si>
  <si>
    <t>L-57-709-00</t>
  </si>
  <si>
    <t>Glenfiddich Perpetual Collection 15 Years Vat 3 + GB</t>
  </si>
  <si>
    <t>L-57-711-00</t>
  </si>
  <si>
    <t>Glenfiddich Perpetual Collection Vat 1 + GB</t>
  </si>
  <si>
    <t>5010327323534</t>
  </si>
  <si>
    <t>05010327323541</t>
  </si>
  <si>
    <t>L-07-827-00</t>
  </si>
  <si>
    <t>Glenfiddich Project XX + GB</t>
  </si>
  <si>
    <t>5010327325613</t>
  </si>
  <si>
    <t>5010327325620</t>
  </si>
  <si>
    <t>L-60-822-00</t>
  </si>
  <si>
    <t>5060716144202</t>
  </si>
  <si>
    <t>25060716144206</t>
  </si>
  <si>
    <t>L-07-720-00</t>
  </si>
  <si>
    <t>Glenglassaugh Evolution + GB</t>
  </si>
  <si>
    <t>5060193841625</t>
  </si>
  <si>
    <t>05060193841632</t>
  </si>
  <si>
    <t>L-07-725-00</t>
  </si>
  <si>
    <t>Glenglassaugh Revival + GB</t>
  </si>
  <si>
    <t>5060193840970</t>
  </si>
  <si>
    <t>05060193840987</t>
  </si>
  <si>
    <t>L-60-821-00</t>
  </si>
  <si>
    <t>5060716144165</t>
  </si>
  <si>
    <t>25060716144169</t>
  </si>
  <si>
    <t>L-50-690-00</t>
  </si>
  <si>
    <t>Glenglassaugh Torfa + GB</t>
  </si>
  <si>
    <t>5060193841687</t>
  </si>
  <si>
    <t>5060193841694</t>
  </si>
  <si>
    <t>L-07-946-00</t>
  </si>
  <si>
    <t>Glengoyne 10 Years + GB</t>
  </si>
  <si>
    <t>5010852026634</t>
  </si>
  <si>
    <t>5010852026733</t>
  </si>
  <si>
    <t>L-07-947-00</t>
  </si>
  <si>
    <t>Glengoyne 12 Years + GB</t>
  </si>
  <si>
    <t>5010852026641</t>
  </si>
  <si>
    <t>5010852026740</t>
  </si>
  <si>
    <t>L-07-948-00</t>
  </si>
  <si>
    <t>Glengoyne 15 Years + GB</t>
  </si>
  <si>
    <t>5010852050936</t>
  </si>
  <si>
    <t>05010852050943</t>
  </si>
  <si>
    <t>L-51-597-00</t>
  </si>
  <si>
    <t>Glengoyne 18 Years + GB</t>
  </si>
  <si>
    <t>5010852046359</t>
  </si>
  <si>
    <t>5010852046588</t>
  </si>
  <si>
    <t>L-07-958-00</t>
  </si>
  <si>
    <t>Glengoyne 21 Years + GB</t>
  </si>
  <si>
    <t>5010852026610</t>
  </si>
  <si>
    <t>05010805010852026627</t>
  </si>
  <si>
    <t>L-50-628-00</t>
  </si>
  <si>
    <t>Glengoyne 30 Years + GB</t>
  </si>
  <si>
    <t>5010852037791</t>
  </si>
  <si>
    <t>05010852044713</t>
  </si>
  <si>
    <t>L-56-297-00</t>
  </si>
  <si>
    <t>Glengoyne 30 Years Limited Release 2021 + Wooden GB</t>
  </si>
  <si>
    <t>L-57-158-00</t>
  </si>
  <si>
    <t>Glengoyne Cask Strength + GB</t>
  </si>
  <si>
    <t>5010852050226</t>
  </si>
  <si>
    <t>05010852050233</t>
  </si>
  <si>
    <t>L-56-989-00</t>
  </si>
  <si>
    <t>Glengoyne The Legacy Series - Chapter Three + GB</t>
  </si>
  <si>
    <t>5010852044669</t>
  </si>
  <si>
    <t>5010852045376</t>
  </si>
  <si>
    <t>L-07-838-00</t>
  </si>
  <si>
    <t>Glenkinchie 12 Years + GB</t>
  </si>
  <si>
    <t>5000281021942</t>
  </si>
  <si>
    <t>5000281021966</t>
  </si>
  <si>
    <t>L-53-793-00</t>
  </si>
  <si>
    <t>Glenkinchie Distillers Edition 2009-2021 + GB</t>
  </si>
  <si>
    <t>5000281068459</t>
  </si>
  <si>
    <t>5000281068466</t>
  </si>
  <si>
    <t>L-58-579-00</t>
  </si>
  <si>
    <t>Glenkinchie Distillers Edition 2022 + GB</t>
  </si>
  <si>
    <t>5000281072203</t>
  </si>
  <si>
    <t>5000281072210</t>
  </si>
  <si>
    <t>L-51-947-00</t>
  </si>
  <si>
    <t>Glenlossie 10 Years - Flora &amp; Fauna</t>
  </si>
  <si>
    <t>5000281067612</t>
  </si>
  <si>
    <t>5000281067605</t>
  </si>
  <si>
    <t>L-15-123-00</t>
  </si>
  <si>
    <t>Glenmorangie 10 Years + GB</t>
  </si>
  <si>
    <t>5010494560121</t>
  </si>
  <si>
    <t>5010494944433</t>
  </si>
  <si>
    <t>L-07-596-00</t>
  </si>
  <si>
    <t>Glenmorangie 10 Years The Original + GB</t>
  </si>
  <si>
    <t>5010494560282</t>
  </si>
  <si>
    <t>5010494975079</t>
  </si>
  <si>
    <t>L-58-555-00</t>
  </si>
  <si>
    <t>Glenmorangie 12 Years Palo Cortado Finish</t>
  </si>
  <si>
    <t>5010494979855</t>
  </si>
  <si>
    <t>5010494979893</t>
  </si>
  <si>
    <t>L-20-426-00</t>
  </si>
  <si>
    <t>Glenmorangie 12 Years The Accord + GB</t>
  </si>
  <si>
    <t>5010494955255</t>
  </si>
  <si>
    <t>5010494955279</t>
  </si>
  <si>
    <t>L-15-140-00</t>
  </si>
  <si>
    <t>Glenmorangie 12 Years The Lasanta Sherry Cask Finish + GB</t>
  </si>
  <si>
    <t>5010494917840</t>
  </si>
  <si>
    <t>5010494977370</t>
  </si>
  <si>
    <t>L-20-430-00</t>
  </si>
  <si>
    <t>Glenmorangie 14 Years Elementa + GB</t>
  </si>
  <si>
    <t>5010494955385</t>
  </si>
  <si>
    <t>5010494955408</t>
  </si>
  <si>
    <t>L-07-618-00</t>
  </si>
  <si>
    <t>Glenmorangie 14 Years Quinta Ruban + GB</t>
  </si>
  <si>
    <t>5010494951813</t>
  </si>
  <si>
    <t>5010494953763</t>
  </si>
  <si>
    <t>L-60-363-00</t>
  </si>
  <si>
    <t>Glenmorangie 15 Years Cadboll Estate + GB</t>
  </si>
  <si>
    <t>5010494983203</t>
  </si>
  <si>
    <t>5010494984460</t>
  </si>
  <si>
    <t>L-20-431-00</t>
  </si>
  <si>
    <t>Glenmorangie 16 Years Tribute + GB</t>
  </si>
  <si>
    <t>5010494955514</t>
  </si>
  <si>
    <t>5010494955538</t>
  </si>
  <si>
    <t>L-07-600-00</t>
  </si>
  <si>
    <t>Glenmorangie 18 Years + GB</t>
  </si>
  <si>
    <t>5010494564273</t>
  </si>
  <si>
    <t>5010494953183</t>
  </si>
  <si>
    <t>L-07-617-00</t>
  </si>
  <si>
    <t>Glenmorangie Nectar D'or + GB</t>
  </si>
  <si>
    <t>5010494951837</t>
  </si>
  <si>
    <t>5010494953480</t>
  </si>
  <si>
    <t>L-07-621-00</t>
  </si>
  <si>
    <t>Glenmorangie Signet + GB</t>
  </si>
  <si>
    <t>5010494574272</t>
  </si>
  <si>
    <t>5010494906790</t>
  </si>
  <si>
    <t>L-55-252-00</t>
  </si>
  <si>
    <t>Goa London Dry Gin NRF</t>
  </si>
  <si>
    <t>5014959147001</t>
  </si>
  <si>
    <t>L-05-505-00</t>
  </si>
  <si>
    <t>Goblet Jonge Jenever</t>
  </si>
  <si>
    <t>5410293750035</t>
  </si>
  <si>
    <t>15410293750032</t>
  </si>
  <si>
    <t>L-58-886-00</t>
  </si>
  <si>
    <t>Goeie Mie Gin</t>
  </si>
  <si>
    <t>8718858643615</t>
  </si>
  <si>
    <t>8718858645879</t>
  </si>
  <si>
    <t>L-08-691-00</t>
  </si>
  <si>
    <t>Gold 999.9</t>
  </si>
  <si>
    <t>8410337063081</t>
  </si>
  <si>
    <t>28410337063085</t>
  </si>
  <si>
    <t>L-60-728-00</t>
  </si>
  <si>
    <t>Gold Bar</t>
  </si>
  <si>
    <t>816136020566</t>
  </si>
  <si>
    <t>10816136020563</t>
  </si>
  <si>
    <t>L-57-867-00</t>
  </si>
  <si>
    <t>816136020030</t>
  </si>
  <si>
    <t>10816136020426</t>
  </si>
  <si>
    <t>L-55-682-00</t>
  </si>
  <si>
    <t>Gold Dry Gin</t>
  </si>
  <si>
    <t>L-55-681-00</t>
  </si>
  <si>
    <t>Gold Dry Vodka</t>
  </si>
  <si>
    <t>8710631120610</t>
  </si>
  <si>
    <t>8710631620615</t>
  </si>
  <si>
    <t>L-55-683-00</t>
  </si>
  <si>
    <t>Gold Dry Vodka + Light</t>
  </si>
  <si>
    <t>8710631220617</t>
  </si>
  <si>
    <t>L-00-472-00</t>
  </si>
  <si>
    <t>Golmar By Zanin'Limoncello</t>
  </si>
  <si>
    <t>8009885000145</t>
  </si>
  <si>
    <t>8009885008332</t>
  </si>
  <si>
    <t>L-04-299-00</t>
  </si>
  <si>
    <t>Gonzalez Byass Px Nectar</t>
  </si>
  <si>
    <t>8410023028035</t>
  </si>
  <si>
    <t>8410023027748</t>
  </si>
  <si>
    <t>L-17-228-00</t>
  </si>
  <si>
    <t>Gorbatschow</t>
  </si>
  <si>
    <t>4003310013759</t>
  </si>
  <si>
    <t>4003310013766</t>
  </si>
  <si>
    <t>L-17-227-00</t>
  </si>
  <si>
    <t>4003310013834</t>
  </si>
  <si>
    <t>4003310013841</t>
  </si>
  <si>
    <t>L-53-057-00</t>
  </si>
  <si>
    <t>Gordon's Alcohol Free</t>
  </si>
  <si>
    <t>5000289933605</t>
  </si>
  <si>
    <t>5000289933612</t>
  </si>
  <si>
    <t>L-52-602-00</t>
  </si>
  <si>
    <t>Gordon's Gin</t>
  </si>
  <si>
    <t>5000289112208</t>
  </si>
  <si>
    <t>5000289112222</t>
  </si>
  <si>
    <t>L-52-175-00</t>
  </si>
  <si>
    <t>5000289020305</t>
  </si>
  <si>
    <t>5000289020329</t>
  </si>
  <si>
    <t>L-50-437-00</t>
  </si>
  <si>
    <t>5000289927161</t>
  </si>
  <si>
    <t>5000289927000</t>
  </si>
  <si>
    <t>L-09-331-00</t>
  </si>
  <si>
    <t>5000289925440</t>
  </si>
  <si>
    <t>05000289927000</t>
  </si>
  <si>
    <t>L-09-334-00</t>
  </si>
  <si>
    <t>5000289925433</t>
  </si>
  <si>
    <t>5000289110853</t>
  </si>
  <si>
    <t>Gordon's Gin PET</t>
  </si>
  <si>
    <t>5000289020121</t>
  </si>
  <si>
    <t>L-25-294-00</t>
  </si>
  <si>
    <t>Gordon's PET</t>
  </si>
  <si>
    <t>5000289020107</t>
  </si>
  <si>
    <t>L-09-341-00</t>
  </si>
  <si>
    <t>Gordon's Premium Pink</t>
  </si>
  <si>
    <t>5000289929417</t>
  </si>
  <si>
    <t>05000289929424</t>
  </si>
  <si>
    <t>L-17-258-00</t>
  </si>
  <si>
    <t>5000289929981</t>
  </si>
  <si>
    <t>05000289929998</t>
  </si>
  <si>
    <t>Gordon's Sicilian Lemon</t>
  </si>
  <si>
    <t>L-51-573-00</t>
  </si>
  <si>
    <t>5000289932479</t>
  </si>
  <si>
    <t>5000289932462</t>
  </si>
  <si>
    <t>L-59-506-00</t>
  </si>
  <si>
    <t>Gordon's Tropical Passionfruit</t>
  </si>
  <si>
    <t>5000289934800</t>
  </si>
  <si>
    <t>05000289934817</t>
  </si>
  <si>
    <t>L-20-462-00</t>
  </si>
  <si>
    <t>Gorter Beerenburg</t>
  </si>
  <si>
    <t>5410293752404</t>
  </si>
  <si>
    <t>8710631602499</t>
  </si>
  <si>
    <t>L-20-464-00</t>
  </si>
  <si>
    <t>Gorter Jonge Jenever</t>
  </si>
  <si>
    <t>5410293752350</t>
  </si>
  <si>
    <t>15410293752357</t>
  </si>
  <si>
    <t>L-09-317-00</t>
  </si>
  <si>
    <t>Gosling's Black Seal 151 Proof</t>
  </si>
  <si>
    <t>BERMUDAS</t>
  </si>
  <si>
    <t>5391338002398</t>
  </si>
  <si>
    <t>5391338002404</t>
  </si>
  <si>
    <t>L-09-321-00</t>
  </si>
  <si>
    <t>Gosling's Black Seal Rum</t>
  </si>
  <si>
    <t>5391338002060</t>
  </si>
  <si>
    <t>05391338001858</t>
  </si>
  <si>
    <t>L-18-602-00</t>
  </si>
  <si>
    <t>Gosling's Family Reserve + GB</t>
  </si>
  <si>
    <t>5391338002459</t>
  </si>
  <si>
    <t>5391338002466</t>
  </si>
  <si>
    <t>L-09-324-00</t>
  </si>
  <si>
    <t>Gosling's Gold Seal Rum</t>
  </si>
  <si>
    <t>721094199424</t>
  </si>
  <si>
    <t>10721094199421</t>
  </si>
  <si>
    <t>L-04-295-00</t>
  </si>
  <si>
    <t>Gosset Grande Reserve Brut</t>
  </si>
  <si>
    <t>3353210012217</t>
  </si>
  <si>
    <t>L-01-046-00</t>
  </si>
  <si>
    <t>Gouden Carolus Whisky + GB</t>
  </si>
  <si>
    <t>5425006243490</t>
  </si>
  <si>
    <t>5425006243513</t>
  </si>
  <si>
    <t>L-04-856-00</t>
  </si>
  <si>
    <t>Gozio Amaretto</t>
  </si>
  <si>
    <t>8002020008105</t>
  </si>
  <si>
    <t>18002020008102</t>
  </si>
  <si>
    <t>L-02-104-00</t>
  </si>
  <si>
    <t>Grafenhof Eierlikör</t>
  </si>
  <si>
    <t>4009872023908</t>
  </si>
  <si>
    <t>4009872023915</t>
  </si>
  <si>
    <t>L-52-651-00</t>
  </si>
  <si>
    <t>Graham's 10 Years Tawny Port + GB</t>
  </si>
  <si>
    <t>5010867410220</t>
  </si>
  <si>
    <t>5010867400870</t>
  </si>
  <si>
    <t>L-53-092-00</t>
  </si>
  <si>
    <t>Graham's 30 Years Tawny + Wooden GB</t>
  </si>
  <si>
    <t>5010867400146</t>
  </si>
  <si>
    <t>5010867401785</t>
  </si>
  <si>
    <t>L-52-551-00</t>
  </si>
  <si>
    <t>Graham's Fine Ruby</t>
  </si>
  <si>
    <t>5010867400078</t>
  </si>
  <si>
    <t>5010867400559</t>
  </si>
  <si>
    <t>L-23-298-00</t>
  </si>
  <si>
    <t>Graham's Fine Tawny</t>
  </si>
  <si>
    <t>5010867400054</t>
  </si>
  <si>
    <t>5010867430150</t>
  </si>
  <si>
    <t>L-53-453-00</t>
  </si>
  <si>
    <t>Graham's Fine White</t>
  </si>
  <si>
    <t>5010867400061</t>
  </si>
  <si>
    <t>5010867400566</t>
  </si>
  <si>
    <t>L-05-469-00</t>
  </si>
  <si>
    <t>Gran Duque D'Alba Solera Gran Reserva + GB</t>
  </si>
  <si>
    <t>8410028530700</t>
  </si>
  <si>
    <t>8410028530762</t>
  </si>
  <si>
    <t>L-22-177-00</t>
  </si>
  <si>
    <t>Gran Duque D'Alba XO + GB</t>
  </si>
  <si>
    <t>8410028539802</t>
  </si>
  <si>
    <t>8410028539833</t>
  </si>
  <si>
    <t>L-25-372-00</t>
  </si>
  <si>
    <t>Grand Kadoo 3 Years Old Golden</t>
  </si>
  <si>
    <t>5060434131980</t>
  </si>
  <si>
    <t>5060434131997</t>
  </si>
  <si>
    <t>L-25-373-00</t>
  </si>
  <si>
    <t>Grand Kadoo 8 Years Old Golden</t>
  </si>
  <si>
    <t>5060434132000</t>
  </si>
  <si>
    <t>5060434132017</t>
  </si>
  <si>
    <t>L-25-374-00</t>
  </si>
  <si>
    <t>Grand Kadoo Banana Flavoured</t>
  </si>
  <si>
    <t>5060434131966</t>
  </si>
  <si>
    <t>5060434131973</t>
  </si>
  <si>
    <t>L-25-375-00</t>
  </si>
  <si>
    <t>Grand Kadoo Coconut Flavoured</t>
  </si>
  <si>
    <t>5060434131942</t>
  </si>
  <si>
    <t>5060434131959</t>
  </si>
  <si>
    <t>L-25-376-00</t>
  </si>
  <si>
    <t>Grand Kadoo Pineapple Flavoured</t>
  </si>
  <si>
    <t>5060434131928</t>
  </si>
  <si>
    <t>5060434131935</t>
  </si>
  <si>
    <t>L-25-377-00</t>
  </si>
  <si>
    <t>Grand Kadoo Spiced</t>
  </si>
  <si>
    <t>5060434131904</t>
  </si>
  <si>
    <t>5060434131911</t>
  </si>
  <si>
    <t>L-26-743-00</t>
  </si>
  <si>
    <t>Grand Marnier Cuvee Du Centenaire + GB</t>
  </si>
  <si>
    <t>0143018300019887</t>
  </si>
  <si>
    <t>L-04-845-00</t>
  </si>
  <si>
    <t>Grand Marnier Louis Alexandre</t>
  </si>
  <si>
    <t>3018300006490</t>
  </si>
  <si>
    <t>3018300017342</t>
  </si>
  <si>
    <t>L-58-247-00</t>
  </si>
  <si>
    <t>Grand Marnier Revelation Grande Cuvee + GB</t>
  </si>
  <si>
    <t>3018300020878</t>
  </si>
  <si>
    <t>3018300020885</t>
  </si>
  <si>
    <t>L-04-849-00</t>
  </si>
  <si>
    <t>Grand Marnier Rouge</t>
  </si>
  <si>
    <t>3018300006476</t>
  </si>
  <si>
    <t>3018300006483</t>
  </si>
  <si>
    <t>L-04-851-00</t>
  </si>
  <si>
    <t>3018300004663</t>
  </si>
  <si>
    <t>3018304000241</t>
  </si>
  <si>
    <t>L-06-832-00</t>
  </si>
  <si>
    <t>Grand Old Parr 12 Years + GB</t>
  </si>
  <si>
    <t>5000281004020</t>
  </si>
  <si>
    <t>5000281004068</t>
  </si>
  <si>
    <t>L-54-126-00</t>
  </si>
  <si>
    <t>Grand Slam + GB</t>
  </si>
  <si>
    <t>082652114175</t>
  </si>
  <si>
    <t>10082652114271</t>
  </si>
  <si>
    <t>L-51-973-00</t>
  </si>
  <si>
    <t>Grandial XO Brandy</t>
  </si>
  <si>
    <t>3263285144914</t>
  </si>
  <si>
    <t>3263289998193</t>
  </si>
  <si>
    <t>Grant's</t>
  </si>
  <si>
    <t>L-06-343-00</t>
  </si>
  <si>
    <t>5010327207117</t>
  </si>
  <si>
    <t>05010327207063</t>
  </si>
  <si>
    <t>L-22-182-00</t>
  </si>
  <si>
    <t>5010327000404</t>
  </si>
  <si>
    <t>05010327000343</t>
  </si>
  <si>
    <t>L-06-347-00</t>
  </si>
  <si>
    <t>5010327000374</t>
  </si>
  <si>
    <t>L-06-350-00</t>
  </si>
  <si>
    <t>5010327000497</t>
  </si>
  <si>
    <t>05010327203027</t>
  </si>
  <si>
    <t>L-20-493-00</t>
  </si>
  <si>
    <t>Grappa Bianca Castello</t>
  </si>
  <si>
    <t>8009885002170</t>
  </si>
  <si>
    <t>8009885008325</t>
  </si>
  <si>
    <t>L-00-893-00</t>
  </si>
  <si>
    <t>Grappa Regadin Amarone Invecchiata</t>
  </si>
  <si>
    <t>8009885002071</t>
  </si>
  <si>
    <t>8009885003153</t>
  </si>
  <si>
    <t>L-20-496-00</t>
  </si>
  <si>
    <t>Grappa Regadin Cabernet</t>
  </si>
  <si>
    <t>8009885000428</t>
  </si>
  <si>
    <t>8009885003160</t>
  </si>
  <si>
    <t>L-20-497-00</t>
  </si>
  <si>
    <t>Grappa Regadin Chardonnay</t>
  </si>
  <si>
    <t>8009885000435</t>
  </si>
  <si>
    <t>8009885003177</t>
  </si>
  <si>
    <t>L-20-498-00</t>
  </si>
  <si>
    <t>Grappa Regadin Moscato</t>
  </si>
  <si>
    <t>8009885000442</t>
  </si>
  <si>
    <t>8009885003184</t>
  </si>
  <si>
    <t>L-20-499-00</t>
  </si>
  <si>
    <t>Grappa Regadin Pinot Grigio</t>
  </si>
  <si>
    <t>8009885000480</t>
  </si>
  <si>
    <t>8009885003191</t>
  </si>
  <si>
    <t>L-20-500-00</t>
  </si>
  <si>
    <t>Grappa Regadin Prosecco</t>
  </si>
  <si>
    <t>8009885000497</t>
  </si>
  <si>
    <t>8009885003214</t>
  </si>
  <si>
    <t>L-17-269-00</t>
  </si>
  <si>
    <t>Grasovka Bison Brand Vodka</t>
  </si>
  <si>
    <t>4004726005017</t>
  </si>
  <si>
    <t>4004726005024</t>
  </si>
  <si>
    <t>L-20-501-00</t>
  </si>
  <si>
    <t>4004726005031</t>
  </si>
  <si>
    <t>4004726005048</t>
  </si>
  <si>
    <t>L-60-872-00</t>
  </si>
  <si>
    <t>Grasovka Bison Brand Vodka + Glass</t>
  </si>
  <si>
    <t xml:space="preserve">Vodka Giftsets                                    </t>
  </si>
  <si>
    <t>4004726005819</t>
  </si>
  <si>
    <t>L-06-357-00</t>
  </si>
  <si>
    <t>Green Spot + GB</t>
  </si>
  <si>
    <t>5011007008482</t>
  </si>
  <si>
    <t>5011007008499</t>
  </si>
  <si>
    <t>L-06-359-00</t>
  </si>
  <si>
    <t>Green Spot Leoville Barton + GB</t>
  </si>
  <si>
    <t>5011007025694</t>
  </si>
  <si>
    <t>05011007025687</t>
  </si>
  <si>
    <t>L-14-419-00</t>
  </si>
  <si>
    <t>Green Spot Montelena Finish + GB</t>
  </si>
  <si>
    <t>5011007025922</t>
  </si>
  <si>
    <t>05011007025915</t>
  </si>
  <si>
    <t>L-11-560-00</t>
  </si>
  <si>
    <t>Green Tree Absinth Green Fairy</t>
  </si>
  <si>
    <t>8594001441723</t>
  </si>
  <si>
    <t>58594001441728</t>
  </si>
  <si>
    <t>L-04-625-00</t>
  </si>
  <si>
    <t>8594001441365</t>
  </si>
  <si>
    <t>48594001441363</t>
  </si>
  <si>
    <t>L-23-600-00</t>
  </si>
  <si>
    <t>Green Tree Absinth Red Devil</t>
  </si>
  <si>
    <t>8594001443031</t>
  </si>
  <si>
    <t>48594001443039</t>
  </si>
  <si>
    <t>L-01-007-00</t>
  </si>
  <si>
    <t>Greign 20 Years + GB</t>
  </si>
  <si>
    <t>7640171033242</t>
  </si>
  <si>
    <t>07640171033235</t>
  </si>
  <si>
    <t>L-25-289-00</t>
  </si>
  <si>
    <t>Grey Goose</t>
  </si>
  <si>
    <t>5010677850407</t>
  </si>
  <si>
    <t>5010677854009</t>
  </si>
  <si>
    <t>L-21-927-00</t>
  </si>
  <si>
    <t>5010677850711</t>
  </si>
  <si>
    <t>5010677850469</t>
  </si>
  <si>
    <t>L-09-373-00</t>
  </si>
  <si>
    <t>5010677850100</t>
  </si>
  <si>
    <t>5010677851008</t>
  </si>
  <si>
    <t>L-09-378-00</t>
  </si>
  <si>
    <t>080480280017</t>
  </si>
  <si>
    <t>20080480280011</t>
  </si>
  <si>
    <t>L-09-375-00</t>
  </si>
  <si>
    <t>5010677850506</t>
  </si>
  <si>
    <t>05010677855006</t>
  </si>
  <si>
    <t>L-50-335-00</t>
  </si>
  <si>
    <t>5010677850162</t>
  </si>
  <si>
    <t>5010677859264</t>
  </si>
  <si>
    <t>L-25-198-00</t>
  </si>
  <si>
    <t>5010677856003</t>
  </si>
  <si>
    <t>5010677850605</t>
  </si>
  <si>
    <t>L-09-383-00</t>
  </si>
  <si>
    <t>5010677859233</t>
  </si>
  <si>
    <t>5010677859240</t>
  </si>
  <si>
    <t>L-17-289-00</t>
  </si>
  <si>
    <t>Grey Goose Citron</t>
  </si>
  <si>
    <t>5010677870207</t>
  </si>
  <si>
    <t>5010677872003</t>
  </si>
  <si>
    <t>L-57-239-00</t>
  </si>
  <si>
    <t>Grey Goose Essences Strawberry &amp; Lemongrass</t>
  </si>
  <si>
    <t>7640175711290</t>
  </si>
  <si>
    <t>07640175711306</t>
  </si>
  <si>
    <t>L-57-240-00</t>
  </si>
  <si>
    <t>Grey Goose Essences Watermelon &amp; Basil</t>
  </si>
  <si>
    <t>7640175711320</t>
  </si>
  <si>
    <t>07640175711337</t>
  </si>
  <si>
    <t>L-57-241-00</t>
  </si>
  <si>
    <t>Grey Goose Essences White Peach &amp; Rosemary</t>
  </si>
  <si>
    <t>7640175711344</t>
  </si>
  <si>
    <t>07640175711351</t>
  </si>
  <si>
    <t>L-09-358-00</t>
  </si>
  <si>
    <t>Grey Goose L'Orange</t>
  </si>
  <si>
    <t>5010677860208</t>
  </si>
  <si>
    <t>77862004</t>
  </si>
  <si>
    <t>L-09-356-00</t>
  </si>
  <si>
    <t>Grey Goose Poire</t>
  </si>
  <si>
    <t>5010677890106</t>
  </si>
  <si>
    <t>5010677891004</t>
  </si>
  <si>
    <t>L-05-507-00</t>
  </si>
  <si>
    <t>Gusano Rojo Mezcal</t>
  </si>
  <si>
    <t>7501021500201</t>
  </si>
  <si>
    <t>17501021500208</t>
  </si>
  <si>
    <t>L-09-386-00</t>
  </si>
  <si>
    <t>G'Vine Floraison</t>
  </si>
  <si>
    <t>3700209600106</t>
  </si>
  <si>
    <t>23700209600100</t>
  </si>
  <si>
    <t>L-09-387-00</t>
  </si>
  <si>
    <t>3700209600144</t>
  </si>
  <si>
    <t>23700209600148</t>
  </si>
  <si>
    <t>L-09-389-00</t>
  </si>
  <si>
    <t>G'Vine Nouaison</t>
  </si>
  <si>
    <t>3700209600359</t>
  </si>
  <si>
    <t>23700209600353</t>
  </si>
  <si>
    <t>L-20-518-00</t>
  </si>
  <si>
    <t>Haig Club Clubman</t>
  </si>
  <si>
    <t>5000281045627</t>
  </si>
  <si>
    <t>05000281045634</t>
  </si>
  <si>
    <t>L-06-391-00</t>
  </si>
  <si>
    <t>Hakushu Distiller's Reserve + GB</t>
  </si>
  <si>
    <t>4901777254695</t>
  </si>
  <si>
    <t>24901777254699</t>
  </si>
  <si>
    <t>L-09-421-00</t>
  </si>
  <si>
    <t>Hammer &amp; Son Old English Gin</t>
  </si>
  <si>
    <t>5700004003032</t>
  </si>
  <si>
    <t>15700004003039</t>
  </si>
  <si>
    <t>L-09-395-00</t>
  </si>
  <si>
    <t>Hanami Dry Gin</t>
  </si>
  <si>
    <t>4009415333198</t>
  </si>
  <si>
    <t>87115740220928</t>
  </si>
  <si>
    <t>L-00-717-00</t>
  </si>
  <si>
    <t>Hanappier</t>
  </si>
  <si>
    <t>658731103004</t>
  </si>
  <si>
    <t>658731123002</t>
  </si>
  <si>
    <t>L-06-370-00</t>
  </si>
  <si>
    <t>Hankey Bannister</t>
  </si>
  <si>
    <t>5010509001229</t>
  </si>
  <si>
    <t>05010509415385</t>
  </si>
  <si>
    <t>L-06-371-00</t>
  </si>
  <si>
    <t>5010509414081</t>
  </si>
  <si>
    <t>5010509415293</t>
  </si>
  <si>
    <t>L-17-308-00</t>
  </si>
  <si>
    <t>Harahorn Norwegian Gin</t>
  </si>
  <si>
    <t>NORWAY</t>
  </si>
  <si>
    <t>7024975622220</t>
  </si>
  <si>
    <t>7024975622237</t>
  </si>
  <si>
    <t>L-20-526-00</t>
  </si>
  <si>
    <t>Hardy Legend 1863 + GB</t>
  </si>
  <si>
    <t>3104051334538</t>
  </si>
  <si>
    <t>789764109333</t>
  </si>
  <si>
    <t>L-58-382-00</t>
  </si>
  <si>
    <t>Hardy XO + GB</t>
  </si>
  <si>
    <t>3104051136583</t>
  </si>
  <si>
    <t>13104051136580</t>
  </si>
  <si>
    <t>L-20-532-00</t>
  </si>
  <si>
    <t>Hardy XO Rare + GB</t>
  </si>
  <si>
    <t>3104051711704</t>
  </si>
  <si>
    <t>13104051711701</t>
  </si>
  <si>
    <t>L-05-508-00</t>
  </si>
  <si>
    <t>Hartevelt Citroenbrandewijn</t>
  </si>
  <si>
    <t>8710415910420</t>
  </si>
  <si>
    <t>8716000030986</t>
  </si>
  <si>
    <t>L-20-534-00</t>
  </si>
  <si>
    <t>Hartevelt Citroenjenever</t>
  </si>
  <si>
    <t>8710415910338</t>
  </si>
  <si>
    <t>8716000031006</t>
  </si>
  <si>
    <t>L-13-753-00</t>
  </si>
  <si>
    <t>Hartevelt Jong</t>
  </si>
  <si>
    <t>8710415910277</t>
  </si>
  <si>
    <t>8710415018096</t>
  </si>
  <si>
    <t>L-05-509-00</t>
  </si>
  <si>
    <t>8710415910260</t>
  </si>
  <si>
    <t>8716000102577</t>
  </si>
  <si>
    <t>L-04-302-00</t>
  </si>
  <si>
    <t>Harvey's Bristol Cream</t>
  </si>
  <si>
    <t>5010277010164</t>
  </si>
  <si>
    <t>05010277010461</t>
  </si>
  <si>
    <t>L-04-304-00</t>
  </si>
  <si>
    <t>5010277010188</t>
  </si>
  <si>
    <t>05010277010485</t>
  </si>
  <si>
    <t>L-00-442-00</t>
  </si>
  <si>
    <t>Hasseltse Koffie Frijns</t>
  </si>
  <si>
    <t>5410293032025</t>
  </si>
  <si>
    <t>15410293032039</t>
  </si>
  <si>
    <t>L-09-394-00</t>
  </si>
  <si>
    <t>Haswell London Dry Gin</t>
  </si>
  <si>
    <t>5060156170021</t>
  </si>
  <si>
    <t>5060156170052</t>
  </si>
  <si>
    <t>L-56-986-00</t>
  </si>
  <si>
    <t>Hatozaki Blended Malt</t>
  </si>
  <si>
    <t>4970860800002</t>
  </si>
  <si>
    <t>14970860800009</t>
  </si>
  <si>
    <t>L-17-310-00</t>
  </si>
  <si>
    <t>Havana Club Anejo 3 Anos</t>
  </si>
  <si>
    <t>8501110080231</t>
  </si>
  <si>
    <t>8501110081030</t>
  </si>
  <si>
    <t>L-09-424-00</t>
  </si>
  <si>
    <t>8501110080255</t>
  </si>
  <si>
    <t>18501110080252</t>
  </si>
  <si>
    <t>L-60-024-00</t>
  </si>
  <si>
    <t>Havana Club Anejo 3 Anos NRF</t>
  </si>
  <si>
    <t>L-17-322-00</t>
  </si>
  <si>
    <t>Havana Club Anejo 7 Anos</t>
  </si>
  <si>
    <t>8501110080439</t>
  </si>
  <si>
    <t>8501110081092</t>
  </si>
  <si>
    <t>L-09-429-00</t>
  </si>
  <si>
    <t>8501110080453</t>
  </si>
  <si>
    <t>285011100804</t>
  </si>
  <si>
    <t>L-09-437-00</t>
  </si>
  <si>
    <t>Havana Club Anejo Especial</t>
  </si>
  <si>
    <t>8501110080927</t>
  </si>
  <si>
    <t>8501110081054</t>
  </si>
  <si>
    <t>L-09-439-00</t>
  </si>
  <si>
    <t>8501110080903</t>
  </si>
  <si>
    <t>8501110081047</t>
  </si>
  <si>
    <t>L-55-938-00</t>
  </si>
  <si>
    <t>Havana Club Cuban Spiced</t>
  </si>
  <si>
    <t>8501110084185</t>
  </si>
  <si>
    <t>18501110084182</t>
  </si>
  <si>
    <t>L-09-453-00</t>
  </si>
  <si>
    <t>Havana Club Seleccion de Maestros + GB</t>
  </si>
  <si>
    <t>8501110089852</t>
  </si>
  <si>
    <t>28501110089856</t>
  </si>
  <si>
    <t>L-53-694-00</t>
  </si>
  <si>
    <t>Hayman's Gently Rested Gin</t>
  </si>
  <si>
    <t>5021692000227</t>
  </si>
  <si>
    <t>05021692000234</t>
  </si>
  <si>
    <t>L-56-518-00</t>
  </si>
  <si>
    <t>Hayman's Gin Liqueur</t>
  </si>
  <si>
    <t>5021692000593</t>
  </si>
  <si>
    <t>05021692000609</t>
  </si>
  <si>
    <t>L-09-465-00</t>
  </si>
  <si>
    <t>Hayman's London Dry Gin</t>
  </si>
  <si>
    <t>5021692000241</t>
  </si>
  <si>
    <t>05021692000258</t>
  </si>
  <si>
    <t>L-17-346-00</t>
  </si>
  <si>
    <t>Hayman's Old Tom</t>
  </si>
  <si>
    <t>5021692000340</t>
  </si>
  <si>
    <t>05021692000357</t>
  </si>
  <si>
    <t>L-09-470-00</t>
  </si>
  <si>
    <t>Hayman's Sloe Gin</t>
  </si>
  <si>
    <t>5021692650132</t>
  </si>
  <si>
    <t>5021692650149</t>
  </si>
  <si>
    <t>L-06-372-00</t>
  </si>
  <si>
    <t>Heaven Hill</t>
  </si>
  <si>
    <t>096749011223</t>
  </si>
  <si>
    <t>1009674901</t>
  </si>
  <si>
    <t>L-60-751-00</t>
  </si>
  <si>
    <t>Heaven Hill Miniature Bourbon Whiskey Collection Set</t>
  </si>
  <si>
    <t>8718819830689</t>
  </si>
  <si>
    <t>8718819839682</t>
  </si>
  <si>
    <t>L-50-156-00</t>
  </si>
  <si>
    <t>Heaven's Door Double Barrel</t>
  </si>
  <si>
    <t>1220000180048</t>
  </si>
  <si>
    <t>11220000180045</t>
  </si>
  <si>
    <t>L-50-154-00</t>
  </si>
  <si>
    <t>Heaven's Door Straight Bourbon</t>
  </si>
  <si>
    <t>1220000180031</t>
  </si>
  <si>
    <t>11220000180038</t>
  </si>
  <si>
    <t>L-50-155-00</t>
  </si>
  <si>
    <t>Heaven's Door Straight Rye</t>
  </si>
  <si>
    <t>1220000180024</t>
  </si>
  <si>
    <t>11220000180021</t>
  </si>
  <si>
    <t>L-53-572-00</t>
  </si>
  <si>
    <t>Heeren van Oranje Nassau Cabernet Sauvignon</t>
  </si>
  <si>
    <t>6009802906927</t>
  </si>
  <si>
    <t>6009802906934</t>
  </si>
  <si>
    <t>L-55-190-00</t>
  </si>
  <si>
    <t>Heeren van Oranje Nassau Chardonnay</t>
  </si>
  <si>
    <t>6008362000427</t>
  </si>
  <si>
    <t>6008362000434</t>
  </si>
  <si>
    <t>L-04-731-00</t>
  </si>
  <si>
    <t>Heering Cherry</t>
  </si>
  <si>
    <t>7350041950103</t>
  </si>
  <si>
    <t>7350041950448</t>
  </si>
  <si>
    <t>L-58-416-00</t>
  </si>
  <si>
    <t>Heidsieck &amp; Co Monopole Blue Top Brut</t>
  </si>
  <si>
    <t>3256930103817</t>
  </si>
  <si>
    <t>3256936103842</t>
  </si>
  <si>
    <t>L-02-118-00</t>
  </si>
  <si>
    <t>Helbing Kümmel</t>
  </si>
  <si>
    <t>40624006</t>
  </si>
  <si>
    <t>L-22-627-00</t>
  </si>
  <si>
    <t>Hendrick's Amazonia</t>
  </si>
  <si>
    <t>5010327755106</t>
  </si>
  <si>
    <t>05010324755571</t>
  </si>
  <si>
    <t>L-59-397-00</t>
  </si>
  <si>
    <t>Hendrick's Flora Adora</t>
  </si>
  <si>
    <t>5010327705866</t>
  </si>
  <si>
    <t>05010327705873</t>
  </si>
  <si>
    <t>L-18-617-00</t>
  </si>
  <si>
    <t>Hendrick's Gin</t>
  </si>
  <si>
    <t>5010327709000</t>
  </si>
  <si>
    <t>27709505</t>
  </si>
  <si>
    <t>L-18-618-00</t>
  </si>
  <si>
    <t>5010327717029</t>
  </si>
  <si>
    <t>05010327707013</t>
  </si>
  <si>
    <t>L-09-405-00</t>
  </si>
  <si>
    <t>5010327755014</t>
  </si>
  <si>
    <t>5010327755502</t>
  </si>
  <si>
    <t>L-09-414-00</t>
  </si>
  <si>
    <t>5010327703053</t>
  </si>
  <si>
    <t>5010327703527</t>
  </si>
  <si>
    <t>L-22-193-00</t>
  </si>
  <si>
    <t>5010327701028</t>
  </si>
  <si>
    <t>05010327701011</t>
  </si>
  <si>
    <t>Hendrick's Gin Maestro + Jigger</t>
  </si>
  <si>
    <t>L-24-874-00</t>
  </si>
  <si>
    <t>Hendrick's Lunar</t>
  </si>
  <si>
    <t>5010327753003</t>
  </si>
  <si>
    <t>05010327753508</t>
  </si>
  <si>
    <t>L-55-508-00</t>
  </si>
  <si>
    <t>Hendrick's Neptunia</t>
  </si>
  <si>
    <t>5010327705453</t>
  </si>
  <si>
    <t>5010327705460</t>
  </si>
  <si>
    <t>L-09-417-00</t>
  </si>
  <si>
    <t>Hendrick's Orbium</t>
  </si>
  <si>
    <t>5010327705170</t>
  </si>
  <si>
    <t>4008958201544</t>
  </si>
  <si>
    <t>L-12-681-00</t>
  </si>
  <si>
    <t>Henkell Rose Trocken</t>
  </si>
  <si>
    <t>4003310012028</t>
  </si>
  <si>
    <t>4003310012035</t>
  </si>
  <si>
    <t>L-04-310-00</t>
  </si>
  <si>
    <t>Henkell Trocken</t>
  </si>
  <si>
    <t>4003310011625</t>
  </si>
  <si>
    <t>4003310011632</t>
  </si>
  <si>
    <t>L-04-307-00</t>
  </si>
  <si>
    <t>Henkell Trocken Picollo</t>
  </si>
  <si>
    <t>4003310012363</t>
  </si>
  <si>
    <t>4003310012370</t>
  </si>
  <si>
    <t>L-05-510-00</t>
  </si>
  <si>
    <t>Henkes Jong</t>
  </si>
  <si>
    <t>8710415912370</t>
  </si>
  <si>
    <t>8716000023728</t>
  </si>
  <si>
    <t>L-05-511-00</t>
  </si>
  <si>
    <t>Henkes Vieux</t>
  </si>
  <si>
    <t>8710415912387</t>
  </si>
  <si>
    <t>8716000023490</t>
  </si>
  <si>
    <t>L-25-224-00</t>
  </si>
  <si>
    <t>Hennessy VS</t>
  </si>
  <si>
    <t>3245996190633</t>
  </si>
  <si>
    <t>3245995959422</t>
  </si>
  <si>
    <t>L-05-541-00</t>
  </si>
  <si>
    <t>3245990319801</t>
  </si>
  <si>
    <t>3245995962729</t>
  </si>
  <si>
    <t>L-05-542-00</t>
  </si>
  <si>
    <t>3245990250302</t>
  </si>
  <si>
    <t>L-05-545-00</t>
  </si>
  <si>
    <t>3245990250203</t>
  </si>
  <si>
    <t>3246000000000</t>
  </si>
  <si>
    <t>L-05-544-00</t>
  </si>
  <si>
    <t>3245996067126</t>
  </si>
  <si>
    <t>L-05-549-00</t>
  </si>
  <si>
    <t>3245990255307</t>
  </si>
  <si>
    <t>3245999724125</t>
  </si>
  <si>
    <t>L-05-546-00</t>
  </si>
  <si>
    <t>3245990250005</t>
  </si>
  <si>
    <t>3245995962422</t>
  </si>
  <si>
    <t>Hennessy VS + GB</t>
  </si>
  <si>
    <t>L-13-781-00</t>
  </si>
  <si>
    <t>3245990255215</t>
  </si>
  <si>
    <t>3245997441420</t>
  </si>
  <si>
    <t>L-60-920-00</t>
  </si>
  <si>
    <t>Hennessy VS Hip Hop 50th x Nas Limited Edition + GB</t>
  </si>
  <si>
    <t>3245990155515</t>
  </si>
  <si>
    <t>3245990274728</t>
  </si>
  <si>
    <t>L-05-570-00</t>
  </si>
  <si>
    <t>Hennessy XO + GB</t>
  </si>
  <si>
    <t>3245990001218</t>
  </si>
  <si>
    <t>3245990024521</t>
  </si>
  <si>
    <t>L-05-569-00</t>
  </si>
  <si>
    <t>L-13-758-00</t>
  </si>
  <si>
    <t>3245990117117</t>
  </si>
  <si>
    <t>3245995484726</t>
  </si>
  <si>
    <t>L-59-398-00</t>
  </si>
  <si>
    <t>Hennessy XO CNY 2023 Edition + GB</t>
  </si>
  <si>
    <t>3245999779811</t>
  </si>
  <si>
    <t>3245999776025</t>
  </si>
  <si>
    <t>L-00-718-00</t>
  </si>
  <si>
    <t>Henri Bardouin Pastis</t>
  </si>
  <si>
    <t>3379974406017</t>
  </si>
  <si>
    <t>43379974406015</t>
  </si>
  <si>
    <t>L-23-039-00</t>
  </si>
  <si>
    <t>Henry's Gin</t>
  </si>
  <si>
    <t>CURAÇAO</t>
  </si>
  <si>
    <t>742832999427</t>
  </si>
  <si>
    <t>742832199421</t>
  </si>
  <si>
    <t>L-09-422-00</t>
  </si>
  <si>
    <t>Hermit Dutch Coastal Gin</t>
  </si>
  <si>
    <t>8717953243713</t>
  </si>
  <si>
    <t>8717953243744</t>
  </si>
  <si>
    <t>L-13-813-00</t>
  </si>
  <si>
    <t>Herradura Anejo + GB</t>
  </si>
  <si>
    <t>7501145233399</t>
  </si>
  <si>
    <t>10744607106235</t>
  </si>
  <si>
    <t>L-23-192-00</t>
  </si>
  <si>
    <t>Herradura Plata + GB</t>
  </si>
  <si>
    <t>7501145233375</t>
  </si>
  <si>
    <t>10744607106259</t>
  </si>
  <si>
    <t>7501145233382</t>
  </si>
  <si>
    <t>L-05-604-00</t>
  </si>
  <si>
    <t>Herradura Reposado + GB</t>
  </si>
  <si>
    <t>10744607106280</t>
  </si>
  <si>
    <t>4901777275652</t>
  </si>
  <si>
    <t>L-06-380-00</t>
  </si>
  <si>
    <t>Hibiki Harmony + GB</t>
  </si>
  <si>
    <t>9001700890367</t>
  </si>
  <si>
    <t>L-50-006-00</t>
  </si>
  <si>
    <t>Hibiki Harmony Master's Select + GB</t>
  </si>
  <si>
    <t>080686934073</t>
  </si>
  <si>
    <t>20080686934077</t>
  </si>
  <si>
    <t>L-51-352-00</t>
  </si>
  <si>
    <t>Hierbas Mari Mayans Ibicencas Rama</t>
  </si>
  <si>
    <t>8436534140042</t>
  </si>
  <si>
    <t>18436534140049</t>
  </si>
  <si>
    <t>L-23-047-00</t>
  </si>
  <si>
    <t>High West Double Rye</t>
  </si>
  <si>
    <t>1220000080690</t>
  </si>
  <si>
    <t>L-52-559-00</t>
  </si>
  <si>
    <t>Highball Express 12 Years Blended</t>
  </si>
  <si>
    <t>5060434133489</t>
  </si>
  <si>
    <t>5060434133625</t>
  </si>
  <si>
    <t>L-52-560-00</t>
  </si>
  <si>
    <t>Highball Express 18 Years Blended</t>
  </si>
  <si>
    <t>5060434133496</t>
  </si>
  <si>
    <t>5060434133632</t>
  </si>
  <si>
    <t>L-52-561-00</t>
  </si>
  <si>
    <t>Highball Express 23 Years Blended</t>
  </si>
  <si>
    <t>5060434133502</t>
  </si>
  <si>
    <t>5060434133649</t>
  </si>
  <si>
    <t>L-07-979-00</t>
  </si>
  <si>
    <t>Highland Park 10 Years + GB</t>
  </si>
  <si>
    <t>5010314300166</t>
  </si>
  <si>
    <t>5010314200305</t>
  </si>
  <si>
    <t>L-07-980-00</t>
  </si>
  <si>
    <t>Highland Park 10 Years Viking Scars + GB</t>
  </si>
  <si>
    <t>5010314303556</t>
  </si>
  <si>
    <t>5010314203795</t>
  </si>
  <si>
    <t>L-07-984-00</t>
  </si>
  <si>
    <t>Highland Park 12 Years + GB</t>
  </si>
  <si>
    <t>5010314570101</t>
  </si>
  <si>
    <t>5010314570996</t>
  </si>
  <si>
    <t>L-07-986-00</t>
  </si>
  <si>
    <t>Highland Park 14 Years Loyalty Of The Wolf + GB</t>
  </si>
  <si>
    <t>5010314306403</t>
  </si>
  <si>
    <t>5010314205645</t>
  </si>
  <si>
    <t>L-54-774-00</t>
  </si>
  <si>
    <t>Highland Park 15 Years Viking Heart</t>
  </si>
  <si>
    <t>5010314311315</t>
  </si>
  <si>
    <t>05010314210489</t>
  </si>
  <si>
    <t>L-15-183-00</t>
  </si>
  <si>
    <t>Highland Park 18 Years Viking Pride + GB</t>
  </si>
  <si>
    <t>5010314005108</t>
  </si>
  <si>
    <t>5010314005191</t>
  </si>
  <si>
    <t>05010314205669</t>
  </si>
  <si>
    <t>L-22-184-00</t>
  </si>
  <si>
    <t>Highland Park 21 Years + GB</t>
  </si>
  <si>
    <t>5010314309114</t>
  </si>
  <si>
    <t>010314208394</t>
  </si>
  <si>
    <t>L-23-714-00</t>
  </si>
  <si>
    <t>Highland Park Cask Strength Release No 1 + GB</t>
  </si>
  <si>
    <t>5010314310035</t>
  </si>
  <si>
    <t>05010314209421</t>
  </si>
  <si>
    <t>L-58-193-00</t>
  </si>
  <si>
    <t>Highland Park Cask Strength Release No 3 + GB</t>
  </si>
  <si>
    <t>5010314312046</t>
  </si>
  <si>
    <t>05010314211158</t>
  </si>
  <si>
    <t>L-08-006-00</t>
  </si>
  <si>
    <t>Highland Park Dragon Legends + GB</t>
  </si>
  <si>
    <t>5010314305277</t>
  </si>
  <si>
    <t>05010314204358</t>
  </si>
  <si>
    <t>L-00-719-00</t>
  </si>
  <si>
    <t>7501398260395</t>
  </si>
  <si>
    <t>009016014728</t>
  </si>
  <si>
    <t>L-00-720-00</t>
  </si>
  <si>
    <t>7501398260197</t>
  </si>
  <si>
    <t>L-13-748-00</t>
  </si>
  <si>
    <t>Hine Cigar Reserve + GB</t>
  </si>
  <si>
    <t>3760107310859</t>
  </si>
  <si>
    <t>23760107310860</t>
  </si>
  <si>
    <t>L-13-746-00</t>
  </si>
  <si>
    <t>Hine H VSOP</t>
  </si>
  <si>
    <t>3760107310422</t>
  </si>
  <si>
    <t>23760107310433</t>
  </si>
  <si>
    <t>L-20-620-00</t>
  </si>
  <si>
    <t>Hooghoudt 5 Years Aged Genever</t>
  </si>
  <si>
    <t>8710924108639</t>
  </si>
  <si>
    <t>8710924608634</t>
  </si>
  <si>
    <t>L-20-622-00</t>
  </si>
  <si>
    <t>Hooghoudt Beerenburg</t>
  </si>
  <si>
    <t>8710924130685</t>
  </si>
  <si>
    <t>08710924631328</t>
  </si>
  <si>
    <t>L-20-623-00</t>
  </si>
  <si>
    <t>Hooghoudt Bessen</t>
  </si>
  <si>
    <t>8710924140011</t>
  </si>
  <si>
    <t>8710924140455</t>
  </si>
  <si>
    <t>L-13-802-00</t>
  </si>
  <si>
    <t>Hooghoudt Citroenbrandewijn</t>
  </si>
  <si>
    <t>8710924170018</t>
  </si>
  <si>
    <t>8710924170346</t>
  </si>
  <si>
    <t>L-11-322-00</t>
  </si>
  <si>
    <t>Hooghoudt Grenadine Siroop</t>
  </si>
  <si>
    <t>8710924340176</t>
  </si>
  <si>
    <t>8710924340190</t>
  </si>
  <si>
    <t>L-20-631-00</t>
  </si>
  <si>
    <t>Hooghoudt Jong</t>
  </si>
  <si>
    <t>8710924100510</t>
  </si>
  <si>
    <t>8710924100527</t>
  </si>
  <si>
    <t>L-20-630-00</t>
  </si>
  <si>
    <t>8710924100077</t>
  </si>
  <si>
    <t>8710924100084</t>
  </si>
  <si>
    <t>L-05-588-00</t>
  </si>
  <si>
    <t>8710924100015</t>
  </si>
  <si>
    <t>020871092410135710L142564</t>
  </si>
  <si>
    <t>L-05-590-00</t>
  </si>
  <si>
    <t>Hooghoudt Kalmoes Beerenburg</t>
  </si>
  <si>
    <t>8710924131347</t>
  </si>
  <si>
    <t>8710924631052</t>
  </si>
  <si>
    <t>L-24-345-00</t>
  </si>
  <si>
    <t>Hooghoudt Korenwijn</t>
  </si>
  <si>
    <t>8710924110571</t>
  </si>
  <si>
    <t>8710924610576</t>
  </si>
  <si>
    <t>L-24-875-00</t>
  </si>
  <si>
    <t>Hooghoudt Oude Jenever</t>
  </si>
  <si>
    <t>8710924108424</t>
  </si>
  <si>
    <t>8710924608429</t>
  </si>
  <si>
    <t>L-25-161-00</t>
  </si>
  <si>
    <t>Hooghoudt Premium Jonge Jenever</t>
  </si>
  <si>
    <t>8710924109469</t>
  </si>
  <si>
    <t>8710924609464</t>
  </si>
  <si>
    <t>L-05-593-00</t>
  </si>
  <si>
    <t>Hooghoudt Sweet Spiced Genever</t>
  </si>
  <si>
    <t>8710924109322</t>
  </si>
  <si>
    <t>8710924609327</t>
  </si>
  <si>
    <t>L-05-594-00</t>
  </si>
  <si>
    <t>Hooghoudt Vieux</t>
  </si>
  <si>
    <t>8710924121010</t>
  </si>
  <si>
    <t>8710924121027</t>
  </si>
  <si>
    <t>L-20-643-00</t>
  </si>
  <si>
    <t>Hooghoudt Vieux Zakflacon</t>
  </si>
  <si>
    <t>8710924120068</t>
  </si>
  <si>
    <t>8710924120228</t>
  </si>
  <si>
    <t>L-20-645-00</t>
  </si>
  <si>
    <t>Hooghoudt Zachtbitter</t>
  </si>
  <si>
    <t>8710924131385</t>
  </si>
  <si>
    <t>8710924633148</t>
  </si>
  <si>
    <t>L-05-596-00</t>
  </si>
  <si>
    <t>Hoppe Jong</t>
  </si>
  <si>
    <t>8716000060020</t>
  </si>
  <si>
    <t>8716000029065</t>
  </si>
  <si>
    <t>L-20-648-00</t>
  </si>
  <si>
    <t>Hoppe Jonge Jenever Zakflacon</t>
  </si>
  <si>
    <t>8716000060013</t>
  </si>
  <si>
    <t>8710415002323</t>
  </si>
  <si>
    <t>L-05-599-00</t>
  </si>
  <si>
    <t>Hoppe Vieux</t>
  </si>
  <si>
    <t>8716000060112</t>
  </si>
  <si>
    <t>08716000029089</t>
  </si>
  <si>
    <t>L-05-597-00</t>
  </si>
  <si>
    <t>Hoppe Vieux Zakflacon</t>
  </si>
  <si>
    <t>8716000060105</t>
  </si>
  <si>
    <t>8710415002781</t>
  </si>
  <si>
    <t>L-53-324-00</t>
  </si>
  <si>
    <t>Horse With No Name Bourbon Infused With Habanero + GB</t>
  </si>
  <si>
    <t>4260709860015</t>
  </si>
  <si>
    <t>4260709860022</t>
  </si>
  <si>
    <t>L-53-102-00</t>
  </si>
  <si>
    <t>Hot N'Sweet</t>
  </si>
  <si>
    <t>7048352070725</t>
  </si>
  <si>
    <t>07048359200903</t>
  </si>
  <si>
    <t>L-04-864-00</t>
  </si>
  <si>
    <t>Hpnotiq Liqour</t>
  </si>
  <si>
    <t>3760119350010</t>
  </si>
  <si>
    <t>07360400110642</t>
  </si>
  <si>
    <t>L-55-964-00</t>
  </si>
  <si>
    <t>Huckleberry Gin</t>
  </si>
  <si>
    <t>4270000904950</t>
  </si>
  <si>
    <t>4270000904912</t>
  </si>
  <si>
    <t>L-54-625-00</t>
  </si>
  <si>
    <t>Huerta de Albala Taberner Syrah 2016</t>
  </si>
  <si>
    <t>8437008266015</t>
  </si>
  <si>
    <t>L-55-107-00</t>
  </si>
  <si>
    <t>Hunter Laing Islay Journey  + GB</t>
  </si>
  <si>
    <t>5060354273005</t>
  </si>
  <si>
    <t>L-57-894-00</t>
  </si>
  <si>
    <t>Hunter Laing Islay Journey + GB</t>
  </si>
  <si>
    <t>L-58-528-00</t>
  </si>
  <si>
    <t>Hunter Laing Journey + GB</t>
  </si>
  <si>
    <t>5060354272992</t>
  </si>
  <si>
    <t>L-60-336-00</t>
  </si>
  <si>
    <t>Hutchison's Ginger Wine</t>
  </si>
  <si>
    <t>5030748200177</t>
  </si>
  <si>
    <t>L-58-796-00</t>
  </si>
  <si>
    <t>Ice Ball The Broody Hen (Whisky Ice Ball Maker)</t>
  </si>
  <si>
    <t>L-01-261-00</t>
  </si>
  <si>
    <t>Iganoff</t>
  </si>
  <si>
    <t>8414771852324</t>
  </si>
  <si>
    <t>18414771852321</t>
  </si>
  <si>
    <t>L-01-260-00</t>
  </si>
  <si>
    <t>8414771850559</t>
  </si>
  <si>
    <t>18414771850556</t>
  </si>
  <si>
    <t>L-01-259-00</t>
  </si>
  <si>
    <t>8414771858548</t>
  </si>
  <si>
    <t>18414771858545</t>
  </si>
  <si>
    <t>L-01-258-00</t>
  </si>
  <si>
    <t>8414771850092</t>
  </si>
  <si>
    <t>18414771850099</t>
  </si>
  <si>
    <t>L-01-256-00</t>
  </si>
  <si>
    <t>Iganoff Citron</t>
  </si>
  <si>
    <t>8414771865003</t>
  </si>
  <si>
    <t>18414771865000</t>
  </si>
  <si>
    <t>L-01-255-00</t>
  </si>
  <si>
    <t>Iganoff Green</t>
  </si>
  <si>
    <t>8414771860695</t>
  </si>
  <si>
    <t>18414771860692</t>
  </si>
  <si>
    <t>L-00-180-00</t>
  </si>
  <si>
    <t>Il Miogusto Hugo Kurk</t>
  </si>
  <si>
    <t>8717953161598</t>
  </si>
  <si>
    <t>18717953161592</t>
  </si>
  <si>
    <t>L-00-183-00</t>
  </si>
  <si>
    <t>Il Miogusto Limonsecco Kurk</t>
  </si>
  <si>
    <t>8717953161574</t>
  </si>
  <si>
    <t>18717953161571</t>
  </si>
  <si>
    <t>L-00-179-00</t>
  </si>
  <si>
    <t>Il Miogusto Melonsecco Kurk</t>
  </si>
  <si>
    <t>8719189150032</t>
  </si>
  <si>
    <t>18719189150035</t>
  </si>
  <si>
    <t>L-08-109-00</t>
  </si>
  <si>
    <t>Ileach + GB</t>
  </si>
  <si>
    <t>5024720700007</t>
  </si>
  <si>
    <t>05024720480008</t>
  </si>
  <si>
    <t>L-08-110-00</t>
  </si>
  <si>
    <t>Ileach Cask Strength + GB</t>
  </si>
  <si>
    <t>5024720500508</t>
  </si>
  <si>
    <t>05024720490007</t>
  </si>
  <si>
    <t>L-00-727-00</t>
  </si>
  <si>
    <t>Ilegal Mezcal Joven</t>
  </si>
  <si>
    <t>798304430578</t>
  </si>
  <si>
    <t>10798304430575</t>
  </si>
  <si>
    <t>L-56-738-00</t>
  </si>
  <si>
    <t>Indian Summer Ex Sherry Highland Cs + Velvet Bag</t>
  </si>
  <si>
    <t>5060294573067</t>
  </si>
  <si>
    <t>15056510003828</t>
  </si>
  <si>
    <t>L-56-522-00</t>
  </si>
  <si>
    <t>Indian Summer Ex Sherry Speyside Cs + Velvet Bag</t>
  </si>
  <si>
    <t>5056510003814</t>
  </si>
  <si>
    <t>15056510003811</t>
  </si>
  <si>
    <t>L-04-865-00</t>
  </si>
  <si>
    <t>Irish Mist Honey</t>
  </si>
  <si>
    <t>5011019100037</t>
  </si>
  <si>
    <t>5011019250046</t>
  </si>
  <si>
    <t>L-04-867-00</t>
  </si>
  <si>
    <t>5011019100013</t>
  </si>
  <si>
    <t>5011019260038</t>
  </si>
  <si>
    <t>L-13-309-00</t>
  </si>
  <si>
    <t>Irish Velvet Coffee Liqueur</t>
  </si>
  <si>
    <t>8710701024626</t>
  </si>
  <si>
    <t>8710701224620</t>
  </si>
  <si>
    <t>L-24-826-00</t>
  </si>
  <si>
    <t>Islay Mist Original Peated Blend</t>
  </si>
  <si>
    <t>5024546376608</t>
  </si>
  <si>
    <t>05024546378817</t>
  </si>
  <si>
    <t>L-01-267-00</t>
  </si>
  <si>
    <t>Isle of Harris</t>
  </si>
  <si>
    <t>5060527740006</t>
  </si>
  <si>
    <t>15060527740003</t>
  </si>
  <si>
    <t>L-58-449-00</t>
  </si>
  <si>
    <t>Isle Of Raasay Hebridean Single Malt Batch 1 + GB</t>
  </si>
  <si>
    <t>5060221850629</t>
  </si>
  <si>
    <t>15060221850626</t>
  </si>
  <si>
    <t>L-20-674-00</t>
  </si>
  <si>
    <t>Isolabella Limoncello</t>
  </si>
  <si>
    <t>8001110138159</t>
  </si>
  <si>
    <t>8001110831067</t>
  </si>
  <si>
    <t>L-20-676-00</t>
  </si>
  <si>
    <t>Isolabella Limoncello + 2 glasses</t>
  </si>
  <si>
    <t>8001110138005</t>
  </si>
  <si>
    <t>8001110831135</t>
  </si>
  <si>
    <t>L-20-678-00</t>
  </si>
  <si>
    <t>Isolabella Sambuca</t>
  </si>
  <si>
    <t>8001110161515</t>
  </si>
  <si>
    <t>08001110830527</t>
  </si>
  <si>
    <t>L-05-608-00</t>
  </si>
  <si>
    <t>8001110011148</t>
  </si>
  <si>
    <t>8001110830350</t>
  </si>
  <si>
    <t>L-20-679-00</t>
  </si>
  <si>
    <t>8001110011186</t>
  </si>
  <si>
    <t>8001110830367</t>
  </si>
  <si>
    <t>L-05-609-00</t>
  </si>
  <si>
    <t>Italicus Rosolio di Bergamotto</t>
  </si>
  <si>
    <t>5060742030005</t>
  </si>
  <si>
    <t>5060742030012</t>
  </si>
  <si>
    <t>L-13-312-00</t>
  </si>
  <si>
    <t>Izarra Vert</t>
  </si>
  <si>
    <t>3049160240700</t>
  </si>
  <si>
    <t>13049160240707</t>
  </si>
  <si>
    <t>L-00-745-00</t>
  </si>
  <si>
    <t>Jachtbitter</t>
  </si>
  <si>
    <t>5410293752268</t>
  </si>
  <si>
    <t>8710631602253</t>
  </si>
  <si>
    <t>L-03-325-00</t>
  </si>
  <si>
    <t>5410293752299</t>
  </si>
  <si>
    <t>15410293752296</t>
  </si>
  <si>
    <t>L-60-453-00</t>
  </si>
  <si>
    <t>Jack Daniel’s McLaren X JD Limited Edition 2023</t>
  </si>
  <si>
    <t>5099873026045</t>
  </si>
  <si>
    <t>15099873126315</t>
  </si>
  <si>
    <t>L-60-362-00</t>
  </si>
  <si>
    <t>Jack Daniel’s McLaren X JD Limited Edition 2023 + GB</t>
  </si>
  <si>
    <t>15099873126049</t>
  </si>
  <si>
    <t>5099873011829</t>
  </si>
  <si>
    <t>15099873111823</t>
  </si>
  <si>
    <t>Jack Daniel's</t>
  </si>
  <si>
    <t>5099873046296</t>
  </si>
  <si>
    <t>L-59-439-00</t>
  </si>
  <si>
    <t>5099873901601</t>
  </si>
  <si>
    <t>L-58-153-00</t>
  </si>
  <si>
    <t>5099873046173</t>
  </si>
  <si>
    <t>000048107280</t>
  </si>
  <si>
    <t>L-50-005-00</t>
  </si>
  <si>
    <t>5099873089712</t>
  </si>
  <si>
    <t>05099873189719</t>
  </si>
  <si>
    <t>L-26-305-00</t>
  </si>
  <si>
    <t>5099873089798</t>
  </si>
  <si>
    <t>05099873189795</t>
  </si>
  <si>
    <t>L-25-981-00</t>
  </si>
  <si>
    <t>3099873045864</t>
  </si>
  <si>
    <t>05099873127360</t>
  </si>
  <si>
    <t>L-50-729-00</t>
  </si>
  <si>
    <t>5099873090473</t>
  </si>
  <si>
    <t>05099873290415</t>
  </si>
  <si>
    <t>L-06-494-00</t>
  </si>
  <si>
    <t>5099873245910</t>
  </si>
  <si>
    <t>L-24-206-00</t>
  </si>
  <si>
    <t>5099873045367</t>
  </si>
  <si>
    <t>05099873286265</t>
  </si>
  <si>
    <t>L-25-724-00</t>
  </si>
  <si>
    <t>3099873045369</t>
  </si>
  <si>
    <t>5099873124543</t>
  </si>
  <si>
    <t>L-52-436-00</t>
  </si>
  <si>
    <t>5099873090442</t>
  </si>
  <si>
    <t>L-06-496-00</t>
  </si>
  <si>
    <t>L-52-176-00</t>
  </si>
  <si>
    <t>5099873089071</t>
  </si>
  <si>
    <t>05099873189078</t>
  </si>
  <si>
    <t>L-25-117-00</t>
  </si>
  <si>
    <t>5099873045114</t>
  </si>
  <si>
    <t>05099873145128</t>
  </si>
  <si>
    <t>L-57-479-00</t>
  </si>
  <si>
    <t>Jack Daniels + Mailbox GB</t>
  </si>
  <si>
    <t>5099873218686</t>
  </si>
  <si>
    <t>05099873120606</t>
  </si>
  <si>
    <t>L-60-680-00</t>
  </si>
  <si>
    <t>Jack Daniel's + Metal Cage</t>
  </si>
  <si>
    <t>5099873215487</t>
  </si>
  <si>
    <t>15099873115487</t>
  </si>
  <si>
    <t>L-20-683-00</t>
  </si>
  <si>
    <t>Jack Daniel's Apple</t>
  </si>
  <si>
    <t>5099873017623</t>
  </si>
  <si>
    <t>5099873117620</t>
  </si>
  <si>
    <t>L-51-709-00</t>
  </si>
  <si>
    <t>5099873017647</t>
  </si>
  <si>
    <t>15099873117641</t>
  </si>
  <si>
    <t>L-56-997-00</t>
  </si>
  <si>
    <t>Jack Daniel's Bonded</t>
  </si>
  <si>
    <t>5099873023358</t>
  </si>
  <si>
    <t>15099873123352</t>
  </si>
  <si>
    <t>L-54-583-00</t>
  </si>
  <si>
    <t>Jack Daniel's Bottled In Bond 100 Proof</t>
  </si>
  <si>
    <t>5099873012659</t>
  </si>
  <si>
    <t>000047448933</t>
  </si>
  <si>
    <t>L-23-137-00</t>
  </si>
  <si>
    <t>Jack Daniel's Family Mini Pack</t>
  </si>
  <si>
    <t>5099873212691</t>
  </si>
  <si>
    <t>15099873112691</t>
  </si>
  <si>
    <t>L-16-518-00</t>
  </si>
  <si>
    <t>Jack Daniel's Fire</t>
  </si>
  <si>
    <t>5099873006504</t>
  </si>
  <si>
    <t>15099873106508</t>
  </si>
  <si>
    <t>L-06-502-00</t>
  </si>
  <si>
    <t>5099873006498</t>
  </si>
  <si>
    <t>15099873117221</t>
  </si>
  <si>
    <t>L-06-504-00</t>
  </si>
  <si>
    <t>Jack Daniel's Gentleman Jack</t>
  </si>
  <si>
    <t>5099873038758</t>
  </si>
  <si>
    <t>15099873105785</t>
  </si>
  <si>
    <t>L-20-703-00</t>
  </si>
  <si>
    <t>Jack Daniel's Guitar Giftbox</t>
  </si>
  <si>
    <t>5099873704790</t>
  </si>
  <si>
    <t>05099873604793</t>
  </si>
  <si>
    <t>L-06-512-00</t>
  </si>
  <si>
    <t>Jack Daniel's Honey</t>
  </si>
  <si>
    <t>5099873001370</t>
  </si>
  <si>
    <t>05099873101384</t>
  </si>
  <si>
    <t>L-06-514-00</t>
  </si>
  <si>
    <t>5099873046968</t>
  </si>
  <si>
    <t>5099873146965</t>
  </si>
  <si>
    <t>L-58-439-00</t>
  </si>
  <si>
    <t>Jack Daniel's Honey PET</t>
  </si>
  <si>
    <t>5099873001394</t>
  </si>
  <si>
    <t>05099873101391</t>
  </si>
  <si>
    <t>L-16-451-00</t>
  </si>
  <si>
    <t>Jack Daniel's Legacy</t>
  </si>
  <si>
    <t>5099873012963</t>
  </si>
  <si>
    <t>15099873112967</t>
  </si>
  <si>
    <t>L-22-382-00</t>
  </si>
  <si>
    <t>Jack Daniel's Legacy No. 3</t>
  </si>
  <si>
    <t>5099873018583</t>
  </si>
  <si>
    <t>05099873118580</t>
  </si>
  <si>
    <t>L-53-985-00</t>
  </si>
  <si>
    <t>Jack Daniel's Legacy No. 3 + GB</t>
  </si>
  <si>
    <t>5099873018552</t>
  </si>
  <si>
    <t>15099873118556</t>
  </si>
  <si>
    <t>L-53-416-00</t>
  </si>
  <si>
    <t>Jack Daniel's Paula Sher Limited Edition 2021</t>
  </si>
  <si>
    <t>5099873021873</t>
  </si>
  <si>
    <t>15099873121884</t>
  </si>
  <si>
    <t>L-06-525-00</t>
  </si>
  <si>
    <t>Jack Daniel's Sinatra Select + GB</t>
  </si>
  <si>
    <t>5099873055533</t>
  </si>
  <si>
    <t>05099873155530</t>
  </si>
  <si>
    <t>L-60-636-00</t>
  </si>
  <si>
    <t>Jack Daniels Single Barrel - Barrel Strength + GB</t>
  </si>
  <si>
    <t>15099873125745</t>
  </si>
  <si>
    <t>L-06-530-00</t>
  </si>
  <si>
    <t>Jack Daniel's Single Barrel + GB</t>
  </si>
  <si>
    <t>L-60-950-00</t>
  </si>
  <si>
    <t>Jack Daniel's Single Barrel + Glass</t>
  </si>
  <si>
    <t>5099873224014</t>
  </si>
  <si>
    <t>05099873124017</t>
  </si>
  <si>
    <t>L-06-529-00</t>
  </si>
  <si>
    <t>Jack Daniel's Single Barrel 100 Proof + GB</t>
  </si>
  <si>
    <t>5099873006061</t>
  </si>
  <si>
    <t>15099873106065</t>
  </si>
  <si>
    <t>L-06-531-00</t>
  </si>
  <si>
    <t>Jack Daniel's Single Barrel RYE + GB</t>
  </si>
  <si>
    <t>5099873007143</t>
  </si>
  <si>
    <t>15099873107147</t>
  </si>
  <si>
    <t>L-25-226-00</t>
  </si>
  <si>
    <t>Jack Daniel's Single Barrel Select</t>
  </si>
  <si>
    <t>5099873080061</t>
  </si>
  <si>
    <t>10082184101831</t>
  </si>
  <si>
    <t>L-16-513-00</t>
  </si>
  <si>
    <t>5099873088654</t>
  </si>
  <si>
    <t>15099873105853</t>
  </si>
  <si>
    <t>L-57-648-00</t>
  </si>
  <si>
    <t>Jack Daniel's Single Barrel Select + GB</t>
  </si>
  <si>
    <t>5099873001202</t>
  </si>
  <si>
    <t>15099873113971</t>
  </si>
  <si>
    <t>L-06-534-00</t>
  </si>
  <si>
    <t>Jack Daniel's Straight Rye</t>
  </si>
  <si>
    <t>5099873011720</t>
  </si>
  <si>
    <t>15099873111724</t>
  </si>
  <si>
    <t>L-54-579-00</t>
  </si>
  <si>
    <t>Jack Daniel's Tennessee Travelers Bold &amp; Spicy</t>
  </si>
  <si>
    <t>5099873020982</t>
  </si>
  <si>
    <t>15099873120986</t>
  </si>
  <si>
    <t>L-54-580-00</t>
  </si>
  <si>
    <t>Jack Daniel's Tennessee Travelers Sweet &amp; Oaky</t>
  </si>
  <si>
    <t>5099873020784</t>
  </si>
  <si>
    <t>099873120781</t>
  </si>
  <si>
    <t>L-58-085-00</t>
  </si>
  <si>
    <t>Jack Daniel's Triple Mash</t>
  </si>
  <si>
    <t>5099873023365</t>
  </si>
  <si>
    <t>L-61-006-00</t>
  </si>
  <si>
    <t>Jagermeister</t>
  </si>
  <si>
    <t>4067700024503</t>
  </si>
  <si>
    <t>4067700024510</t>
  </si>
  <si>
    <t>L-25-286-00</t>
  </si>
  <si>
    <t>40677057</t>
  </si>
  <si>
    <t>4067700241092</t>
  </si>
  <si>
    <t>L-53-266-00</t>
  </si>
  <si>
    <t>40677040</t>
  </si>
  <si>
    <t>4067700241047</t>
  </si>
  <si>
    <t>4067700121035</t>
  </si>
  <si>
    <t>L-04-881-00</t>
  </si>
  <si>
    <t>40677033</t>
  </si>
  <si>
    <t>L-53-278-00</t>
  </si>
  <si>
    <t>40677675</t>
  </si>
  <si>
    <t>4067700024718</t>
  </si>
  <si>
    <t>L-54-614-00</t>
  </si>
  <si>
    <t>L-04-885-00</t>
  </si>
  <si>
    <t>4067700011022</t>
  </si>
  <si>
    <t>4067700061027</t>
  </si>
  <si>
    <t>L-24-004-00</t>
  </si>
  <si>
    <t>4067700014771</t>
  </si>
  <si>
    <t>4067700015778</t>
  </si>
  <si>
    <t>L-27-015-00</t>
  </si>
  <si>
    <t>4067700002136</t>
  </si>
  <si>
    <t>4067700024688</t>
  </si>
  <si>
    <t>L-53-700-00</t>
  </si>
  <si>
    <t>4067700014566</t>
  </si>
  <si>
    <t>4067700015761</t>
  </si>
  <si>
    <t>4067700015754</t>
  </si>
  <si>
    <t>L-51-461-00</t>
  </si>
  <si>
    <t>5701125201130</t>
  </si>
  <si>
    <t>5701125201147</t>
  </si>
  <si>
    <t>L-50-182-00</t>
  </si>
  <si>
    <t>4067700011015</t>
  </si>
  <si>
    <t>4067700061010</t>
  </si>
  <si>
    <t>L-04-887-00</t>
  </si>
  <si>
    <t>4067700014764</t>
  </si>
  <si>
    <t>L-50-928-00</t>
  </si>
  <si>
    <t>4067700014757</t>
  </si>
  <si>
    <t>4067700015730</t>
  </si>
  <si>
    <t>L-50-596-00</t>
  </si>
  <si>
    <t>4067700014535</t>
  </si>
  <si>
    <t>L-02-135-00</t>
  </si>
  <si>
    <t>4067700011077</t>
  </si>
  <si>
    <t>4067700061072</t>
  </si>
  <si>
    <t>L-55-593-00</t>
  </si>
  <si>
    <t>4067700026668</t>
  </si>
  <si>
    <t>4067700027764</t>
  </si>
  <si>
    <t>L-59-462-00</t>
  </si>
  <si>
    <t>Jagermeister + 3 Shots Glasses</t>
  </si>
  <si>
    <t>4067700027184</t>
  </si>
  <si>
    <t>4067700027245</t>
  </si>
  <si>
    <t>L-58-559-00</t>
  </si>
  <si>
    <t>Jagermeister + Gameset</t>
  </si>
  <si>
    <t>8710833009102</t>
  </si>
  <si>
    <t>8710833009119</t>
  </si>
  <si>
    <t>L-55-310-00</t>
  </si>
  <si>
    <t>Jagermeister + Shotglasses</t>
  </si>
  <si>
    <t>L-55-652-00</t>
  </si>
  <si>
    <t>Jagermeister Giftpack + 2 Shotglasses + Pump</t>
  </si>
  <si>
    <t>4067700027191</t>
  </si>
  <si>
    <t>4067700027252</t>
  </si>
  <si>
    <t>L-23-666-00</t>
  </si>
  <si>
    <t>Jagermeister Manifest</t>
  </si>
  <si>
    <t>4067700025814</t>
  </si>
  <si>
    <t>L-04-877-00</t>
  </si>
  <si>
    <t>Jagermeister Manifest + GB</t>
  </si>
  <si>
    <t>4067700018014</t>
  </si>
  <si>
    <t>4067700017918</t>
  </si>
  <si>
    <t>L-58-651-00</t>
  </si>
  <si>
    <t>Jagermeister NRF</t>
  </si>
  <si>
    <t>4067700028556</t>
  </si>
  <si>
    <t>4067700028600</t>
  </si>
  <si>
    <t>L-55-213-00</t>
  </si>
  <si>
    <t>Jagermeister Twinpack + 2 Shots Glasses (2x05L)</t>
  </si>
  <si>
    <t>4067700025555</t>
  </si>
  <si>
    <t>4067700027269</t>
  </si>
  <si>
    <t>L-56-330-00</t>
  </si>
  <si>
    <t>Jamaica Cove Banana Black Spiced Rum</t>
  </si>
  <si>
    <t>5060119770718</t>
  </si>
  <si>
    <t>15060119770715</t>
  </si>
  <si>
    <t>L-09-495-00</t>
  </si>
  <si>
    <t>Jamaica Cove Pineapple Rum</t>
  </si>
  <si>
    <t>5060119770428</t>
  </si>
  <si>
    <t>15060119770425</t>
  </si>
  <si>
    <t>L-57-190-00</t>
  </si>
  <si>
    <t>Jameson</t>
  </si>
  <si>
    <t>5011007003586</t>
  </si>
  <si>
    <t>05011007022921</t>
  </si>
  <si>
    <t>L-54-285-00</t>
  </si>
  <si>
    <t>5011007003654</t>
  </si>
  <si>
    <t>05011007003739</t>
  </si>
  <si>
    <t>L-06-443-00</t>
  </si>
  <si>
    <t>5011007003005</t>
  </si>
  <si>
    <t>5011007003050</t>
  </si>
  <si>
    <t>L-06-445-00</t>
  </si>
  <si>
    <t>5011007003227</t>
  </si>
  <si>
    <t>5011007003715</t>
  </si>
  <si>
    <t>L-24-904-00</t>
  </si>
  <si>
    <t>Jameson + GB</t>
  </si>
  <si>
    <t>5011007021160</t>
  </si>
  <si>
    <t>05011007021177</t>
  </si>
  <si>
    <t>L-57-970-00</t>
  </si>
  <si>
    <t>Jameson 18 Years + GB</t>
  </si>
  <si>
    <t>5011007022891</t>
  </si>
  <si>
    <t>05011007022907</t>
  </si>
  <si>
    <t>L-06-415-00</t>
  </si>
  <si>
    <t>Jameson Black Barrel + GB</t>
  </si>
  <si>
    <t>5011007024000</t>
  </si>
  <si>
    <t>5011007024185</t>
  </si>
  <si>
    <t>L-06-416-00</t>
  </si>
  <si>
    <t>5011007024451</t>
  </si>
  <si>
    <t>05011007024468</t>
  </si>
  <si>
    <t>Jameson Caskmates IPA</t>
  </si>
  <si>
    <t>5011007025960</t>
  </si>
  <si>
    <t>L-06-421-00</t>
  </si>
  <si>
    <t>5011007023157</t>
  </si>
  <si>
    <t>05011007023164</t>
  </si>
  <si>
    <t>L-06-424-00</t>
  </si>
  <si>
    <t>Jameson Caskmates Stout</t>
  </si>
  <si>
    <t>5011007025410</t>
  </si>
  <si>
    <t>5011007025427</t>
  </si>
  <si>
    <t>L-06-423-00</t>
  </si>
  <si>
    <t>5011007025649</t>
  </si>
  <si>
    <t>L-23-551-00</t>
  </si>
  <si>
    <t>Jameson Cold Brew</t>
  </si>
  <si>
    <t>5011007020569</t>
  </si>
  <si>
    <t>011007020576</t>
  </si>
  <si>
    <t>5011007003548</t>
  </si>
  <si>
    <t>L-57-913-00</t>
  </si>
  <si>
    <t>Jameson Orange</t>
  </si>
  <si>
    <t>5011007020620</t>
  </si>
  <si>
    <t>05011007020637</t>
  </si>
  <si>
    <t>L-05-618-00</t>
  </si>
  <si>
    <t>Janneau VSOP Armagnac</t>
  </si>
  <si>
    <t>3219942130103</t>
  </si>
  <si>
    <t>3219940006134</t>
  </si>
  <si>
    <t>L-05-620-00</t>
  </si>
  <si>
    <t>Janneau XO Royal Grand Armagnac + GB</t>
  </si>
  <si>
    <t>3219940005847</t>
  </si>
  <si>
    <t>32199400061588</t>
  </si>
  <si>
    <t>L-56-817-00</t>
  </si>
  <si>
    <t>Jarana Azul Blanco</t>
  </si>
  <si>
    <t>7501043722070</t>
  </si>
  <si>
    <t>L-56-815-00</t>
  </si>
  <si>
    <t>Jarana Reposado</t>
  </si>
  <si>
    <t>7501043722087</t>
  </si>
  <si>
    <t>17501043722084</t>
  </si>
  <si>
    <t>L-17-376-00</t>
  </si>
  <si>
    <t>Jawbox Gin Liqueur - Pineapple &amp; Ginger</t>
  </si>
  <si>
    <t>5060434130624</t>
  </si>
  <si>
    <t>5060434130631</t>
  </si>
  <si>
    <t>L-17-377-00</t>
  </si>
  <si>
    <t>Jawbox Gin Liqueur - Rhubarb &amp; Ginger</t>
  </si>
  <si>
    <t>5060434130600</t>
  </si>
  <si>
    <t>5060434130617</t>
  </si>
  <si>
    <t>L-52-959-00</t>
  </si>
  <si>
    <t>Jawbox Small batch Export Strength</t>
  </si>
  <si>
    <t>5060434132048</t>
  </si>
  <si>
    <t>05060434132055</t>
  </si>
  <si>
    <t>L-18-643-00</t>
  </si>
  <si>
    <t>Jawbox Small Batch Gin</t>
  </si>
  <si>
    <t>5060434130204</t>
  </si>
  <si>
    <t>5060434130211</t>
  </si>
  <si>
    <t>L-51-864-00</t>
  </si>
  <si>
    <t>Jean Call Rose Brut</t>
  </si>
  <si>
    <t>426063912005</t>
  </si>
  <si>
    <t>4260639120029</t>
  </si>
  <si>
    <t>L-58-975-00</t>
  </si>
  <si>
    <t>Jean Goyard Marc De Champagne XO Exclusive + GB</t>
  </si>
  <si>
    <t>3178241011066</t>
  </si>
  <si>
    <t>L-60-706-00</t>
  </si>
  <si>
    <t>Jim Beam</t>
  </si>
  <si>
    <t>080686000389</t>
  </si>
  <si>
    <t>10080686000386</t>
  </si>
  <si>
    <t>L-06-476-00</t>
  </si>
  <si>
    <t>5010196092142</t>
  </si>
  <si>
    <t>05010196992145</t>
  </si>
  <si>
    <t>L-57-062-00</t>
  </si>
  <si>
    <t>Jim Beam Apple</t>
  </si>
  <si>
    <t>080686021919</t>
  </si>
  <si>
    <t>10080686021916</t>
  </si>
  <si>
    <t>L-57-525-00</t>
  </si>
  <si>
    <t>080686043478</t>
  </si>
  <si>
    <t>10080686043475</t>
  </si>
  <si>
    <t>L-26-332-00</t>
  </si>
  <si>
    <t>Jim Beam Black Bourbon</t>
  </si>
  <si>
    <t>5060045586810</t>
  </si>
  <si>
    <t>05060045586827</t>
  </si>
  <si>
    <t>L-60-797-00</t>
  </si>
  <si>
    <t>Jim Beam Black Cherry</t>
  </si>
  <si>
    <t>0080686043492</t>
  </si>
  <si>
    <t>10080686043499</t>
  </si>
  <si>
    <t>L-06-452-00</t>
  </si>
  <si>
    <t>Jim Beam Devil's Cut</t>
  </si>
  <si>
    <t>5060045582669</t>
  </si>
  <si>
    <t>200150240</t>
  </si>
  <si>
    <t>L-06-456-00</t>
  </si>
  <si>
    <t>Jim Beam Double Oak</t>
  </si>
  <si>
    <t>5060045585912</t>
  </si>
  <si>
    <t>5060045585929</t>
  </si>
  <si>
    <t>L-56-398-00</t>
  </si>
  <si>
    <t>Jim Beam Honey</t>
  </si>
  <si>
    <t>080686021902</t>
  </si>
  <si>
    <t>10080686021909</t>
  </si>
  <si>
    <t>L-56-401-00</t>
  </si>
  <si>
    <t>080686043515</t>
  </si>
  <si>
    <t>10080686043512</t>
  </si>
  <si>
    <t>L-57-439-00</t>
  </si>
  <si>
    <t>Jim Beam Peach</t>
  </si>
  <si>
    <t>080686043171</t>
  </si>
  <si>
    <t>L-06-467-00</t>
  </si>
  <si>
    <t>Jim Beam RYE</t>
  </si>
  <si>
    <t>5060045582263</t>
  </si>
  <si>
    <t>05060045582256</t>
  </si>
  <si>
    <t>L-60-002-00</t>
  </si>
  <si>
    <t>Jim Beam Sunshine</t>
  </si>
  <si>
    <t>5010278103209</t>
  </si>
  <si>
    <t>15010278103206</t>
  </si>
  <si>
    <t>L-59-324-00</t>
  </si>
  <si>
    <t>Jin Jiji Darjeeling India Dry Gin</t>
  </si>
  <si>
    <t>8908009319166</t>
  </si>
  <si>
    <t>8908009319210</t>
  </si>
  <si>
    <t>L-59-325-00</t>
  </si>
  <si>
    <t>Jin Jiji High Proof India Dry Gin</t>
  </si>
  <si>
    <t>8908009319173</t>
  </si>
  <si>
    <t>8908009319227</t>
  </si>
  <si>
    <t>L-56-672-00</t>
  </si>
  <si>
    <t>SOUTH KOREA</t>
  </si>
  <si>
    <t>8801048941001</t>
  </si>
  <si>
    <t>8801048941803</t>
  </si>
  <si>
    <t>L-59-918-00</t>
  </si>
  <si>
    <t>Jinro Soju Chamisul Fresh</t>
  </si>
  <si>
    <t>8801048181346</t>
  </si>
  <si>
    <t>8801048951802</t>
  </si>
  <si>
    <t>8801048921805</t>
  </si>
  <si>
    <t>L-60-370-00</t>
  </si>
  <si>
    <t>Jinro Soju Green Grape</t>
  </si>
  <si>
    <t>8801048179107</t>
  </si>
  <si>
    <t>8801048921836</t>
  </si>
  <si>
    <t>Jinro Soju Plum</t>
  </si>
  <si>
    <t>L-58-445-00</t>
  </si>
  <si>
    <t>Jinro Soju Strawberry</t>
  </si>
  <si>
    <t>8801048178018</t>
  </si>
  <si>
    <t>L-09-512-00</t>
  </si>
  <si>
    <t>Jinzu Gin</t>
  </si>
  <si>
    <t>5010103936026</t>
  </si>
  <si>
    <t>05010103936033</t>
  </si>
  <si>
    <t>L-57-577-00</t>
  </si>
  <si>
    <t>Jodhpur</t>
  </si>
  <si>
    <t>8438001407108</t>
  </si>
  <si>
    <t>L-57-798-00</t>
  </si>
  <si>
    <t>Jodhpur Dry Gin</t>
  </si>
  <si>
    <t>8414771865362</t>
  </si>
  <si>
    <t>01284147718653661700000010L070</t>
  </si>
  <si>
    <t>Jodhpur Mandore</t>
  </si>
  <si>
    <t>18438001408577</t>
  </si>
  <si>
    <t>L-09-499-00</t>
  </si>
  <si>
    <t>Jodhpur Premium</t>
  </si>
  <si>
    <t>8414771863719</t>
  </si>
  <si>
    <t>18414771863716</t>
  </si>
  <si>
    <t>L-09-501-00</t>
  </si>
  <si>
    <t>Jodhpur Reserve</t>
  </si>
  <si>
    <t>8414771864907</t>
  </si>
  <si>
    <t>18414771864904</t>
  </si>
  <si>
    <t>L-18-649-00</t>
  </si>
  <si>
    <t>Jodhpur Spicy</t>
  </si>
  <si>
    <t>8438001407931</t>
  </si>
  <si>
    <t>18438001407938</t>
  </si>
  <si>
    <t>L-06-845-00</t>
  </si>
  <si>
    <t>John Powers 12 Years Irish John's Lane + GB</t>
  </si>
  <si>
    <t>5011007001919</t>
  </si>
  <si>
    <t>05011007001926</t>
  </si>
  <si>
    <t>L-51-625-00</t>
  </si>
  <si>
    <t>5011007001025</t>
  </si>
  <si>
    <t>05011007001261</t>
  </si>
  <si>
    <t>L-06-663-00</t>
  </si>
  <si>
    <t>Johnnie Walker 15 Years Green Label + GB</t>
  </si>
  <si>
    <t>5000267134710</t>
  </si>
  <si>
    <t>05000267134451</t>
  </si>
  <si>
    <t>L-06-578-00</t>
  </si>
  <si>
    <t>Johnnie Walker 18 Years Ultimate + GB</t>
  </si>
  <si>
    <t>5000267165783</t>
  </si>
  <si>
    <t>000267165790</t>
  </si>
  <si>
    <t>L-06-603-00</t>
  </si>
  <si>
    <t>Johnnie Walker Black Label</t>
  </si>
  <si>
    <t>5000267025209</t>
  </si>
  <si>
    <t>5000267126869</t>
  </si>
  <si>
    <t>L-06-606-00</t>
  </si>
  <si>
    <t>5000267024806</t>
  </si>
  <si>
    <t>5000267024837</t>
  </si>
  <si>
    <t>L-06-609-00</t>
  </si>
  <si>
    <t>5000267024233</t>
  </si>
  <si>
    <t>05000267024240</t>
  </si>
  <si>
    <t>L-26-057-00</t>
  </si>
  <si>
    <t>5000267024202</t>
  </si>
  <si>
    <t>5000267024325</t>
  </si>
  <si>
    <t>L-26-315-00</t>
  </si>
  <si>
    <t>5000267023601</t>
  </si>
  <si>
    <t>5000267190488</t>
  </si>
  <si>
    <t>L-59-924-00</t>
  </si>
  <si>
    <t>5000267023632</t>
  </si>
  <si>
    <t>L-06-612-00</t>
  </si>
  <si>
    <t>5000267023007</t>
  </si>
  <si>
    <t>5000267023045</t>
  </si>
  <si>
    <t>L-06-620-00</t>
  </si>
  <si>
    <t>5000267129723</t>
  </si>
  <si>
    <t>5000267129730</t>
  </si>
  <si>
    <t>Johnnie Walker Black Label + GB</t>
  </si>
  <si>
    <t>5000267023625</t>
  </si>
  <si>
    <t>L-57-053-00</t>
  </si>
  <si>
    <t>Johnnie Walker Black Label PET</t>
  </si>
  <si>
    <t>5000267096261</t>
  </si>
  <si>
    <t>5000267025575</t>
  </si>
  <si>
    <t>L-55-465-00</t>
  </si>
  <si>
    <t>5000267187136</t>
  </si>
  <si>
    <t>5000267187143</t>
  </si>
  <si>
    <t>L-58-663-00</t>
  </si>
  <si>
    <t>Johnnie Walker Blue Lab. Chin. Nw. Yr. Yr. Of The Rabbit +GB</t>
  </si>
  <si>
    <t>5000267191195</t>
  </si>
  <si>
    <t>5000267191201</t>
  </si>
  <si>
    <t>L-06-636-00</t>
  </si>
  <si>
    <t>Johnnie Walker Blue Label + GB</t>
  </si>
  <si>
    <t>5000267115245</t>
  </si>
  <si>
    <t>5000267115252</t>
  </si>
  <si>
    <t>L-06-641-00</t>
  </si>
  <si>
    <t>5000267114293</t>
  </si>
  <si>
    <t>5000267114552</t>
  </si>
  <si>
    <t>L-57-723-00</t>
  </si>
  <si>
    <t>Johnnie Walker Blue Label City Of The Future Berlin + GB</t>
  </si>
  <si>
    <t>5000267188751</t>
  </si>
  <si>
    <t>5000267188935</t>
  </si>
  <si>
    <t>L-57-724-00</t>
  </si>
  <si>
    <t>Johnnie Walker Blue Label City Of The Future London + GB</t>
  </si>
  <si>
    <t>5000267188836</t>
  </si>
  <si>
    <t>5000267189017</t>
  </si>
  <si>
    <t>L-57-725-00</t>
  </si>
  <si>
    <t>Johnnie Walker Blue Label City Of The Future Mars + GB</t>
  </si>
  <si>
    <t>5000267188768</t>
  </si>
  <si>
    <t>5000267188942</t>
  </si>
  <si>
    <t>L-57-823-00</t>
  </si>
  <si>
    <t>Johnnie Walker Blue Label Ghost &amp; Rare Port Dundas + GB</t>
  </si>
  <si>
    <t>5000267190228</t>
  </si>
  <si>
    <t>000267190259</t>
  </si>
  <si>
    <t>L-06-629-00</t>
  </si>
  <si>
    <t>Johnnie Walker Blue Label 'King George V' + GB</t>
  </si>
  <si>
    <t>5000267108759</t>
  </si>
  <si>
    <t>05000267165851</t>
  </si>
  <si>
    <t>L-58-756-00</t>
  </si>
  <si>
    <t>Johnnie Walker Double Black</t>
  </si>
  <si>
    <t>5000267116426</t>
  </si>
  <si>
    <t>05000267192284</t>
  </si>
  <si>
    <t>L-06-655-00</t>
  </si>
  <si>
    <t>Johnnie Walker Gold Reserve + GB</t>
  </si>
  <si>
    <t>5000267117560</t>
  </si>
  <si>
    <t>05000267117928</t>
  </si>
  <si>
    <t>L-16-600-00</t>
  </si>
  <si>
    <t>5000267117584</t>
  </si>
  <si>
    <t>05000267127941</t>
  </si>
  <si>
    <t>L-06-665-00</t>
  </si>
  <si>
    <t>Johnnie Walker Island Green + GB</t>
  </si>
  <si>
    <t>5000267163413</t>
  </si>
  <si>
    <t>5000267163406</t>
  </si>
  <si>
    <t>L-58-662-00</t>
  </si>
  <si>
    <t>Johnnie Walker King George V CNY. Year of the Rabbit  + GB</t>
  </si>
  <si>
    <t>5000267191157</t>
  </si>
  <si>
    <t>05000267191164</t>
  </si>
  <si>
    <t>L-51-589-00</t>
  </si>
  <si>
    <t>Johnnie Walker Red Label</t>
  </si>
  <si>
    <t>5000267015200</t>
  </si>
  <si>
    <t>5000267166100</t>
  </si>
  <si>
    <t>L-06-677-00</t>
  </si>
  <si>
    <t>5000267126838</t>
  </si>
  <si>
    <t>L-06-680-00</t>
  </si>
  <si>
    <t>5000267014807</t>
  </si>
  <si>
    <t>5000267014814</t>
  </si>
  <si>
    <t>L-06-684-00</t>
  </si>
  <si>
    <t>5000267014203</t>
  </si>
  <si>
    <t>5000267014210</t>
  </si>
  <si>
    <t>L-06-690-00</t>
  </si>
  <si>
    <t>5000267013602</t>
  </si>
  <si>
    <t>5000267013664</t>
  </si>
  <si>
    <t>L-50-345-00</t>
  </si>
  <si>
    <t>5000267013008</t>
  </si>
  <si>
    <t>05000267013039</t>
  </si>
  <si>
    <t>L-06-694-00</t>
  </si>
  <si>
    <t>5000267129778</t>
  </si>
  <si>
    <t>5000267129808</t>
  </si>
  <si>
    <t>L-25-239-00</t>
  </si>
  <si>
    <t>Johnnie Walker Red Label PET</t>
  </si>
  <si>
    <t>5000267096278</t>
  </si>
  <si>
    <t>5000267015736</t>
  </si>
  <si>
    <t>L-06-700-00</t>
  </si>
  <si>
    <t>Johnnie Walker Swing + GB</t>
  </si>
  <si>
    <t>5000267054063</t>
  </si>
  <si>
    <t>5000267054070</t>
  </si>
  <si>
    <t>L-13-628-00</t>
  </si>
  <si>
    <t>Jose Cuervo Especial Reposado</t>
  </si>
  <si>
    <t>7501035042131</t>
  </si>
  <si>
    <t>7501035042353</t>
  </si>
  <si>
    <t>L-05-366-00</t>
  </si>
  <si>
    <t>7501035042155</t>
  </si>
  <si>
    <t>7501035042452</t>
  </si>
  <si>
    <t>L-05-367-00</t>
  </si>
  <si>
    <t>7501035042759</t>
  </si>
  <si>
    <t>L-53-256-00</t>
  </si>
  <si>
    <t>Jose Cuervo Especial Reposado Limited Edition</t>
  </si>
  <si>
    <t>27501035042159</t>
  </si>
  <si>
    <t>L-13-616-00</t>
  </si>
  <si>
    <t>Jose Cuervo Especial Silver</t>
  </si>
  <si>
    <t>7501035042308</t>
  </si>
  <si>
    <t>7501035042377</t>
  </si>
  <si>
    <t>L-22-932-00</t>
  </si>
  <si>
    <t>7501035042315</t>
  </si>
  <si>
    <t>7501035042339</t>
  </si>
  <si>
    <t>L-13-615-00</t>
  </si>
  <si>
    <t>7501035042186</t>
  </si>
  <si>
    <t>L-61-035-00</t>
  </si>
  <si>
    <t>Jose Cuervo Especial Silver Limited Edition</t>
  </si>
  <si>
    <t>17501035042305</t>
  </si>
  <si>
    <t>L-05-370-00</t>
  </si>
  <si>
    <t>Jose Cuervo Reserva De La Familia + Wooden GB</t>
  </si>
  <si>
    <t>5029977341003</t>
  </si>
  <si>
    <t>05029977821031</t>
  </si>
  <si>
    <t>L-57-667-00</t>
  </si>
  <si>
    <t>Jose Cuervo Tradicional Reposado</t>
  </si>
  <si>
    <t>7501035012219</t>
  </si>
  <si>
    <t>17501035012216</t>
  </si>
  <si>
    <t>L-20-850-00</t>
  </si>
  <si>
    <t>Joseph Guy VS</t>
  </si>
  <si>
    <t>5410293752039</t>
  </si>
  <si>
    <t>15410293752036</t>
  </si>
  <si>
    <t>L-20-849-00</t>
  </si>
  <si>
    <t>5410293752022</t>
  </si>
  <si>
    <t>15410293752029</t>
  </si>
  <si>
    <t>L-13-818-00</t>
  </si>
  <si>
    <t>5410293752015</t>
  </si>
  <si>
    <t>8710631635855</t>
  </si>
  <si>
    <t>L-20-848-00</t>
  </si>
  <si>
    <t>5410293752008</t>
  </si>
  <si>
    <t>8710631635862</t>
  </si>
  <si>
    <t>L-51-704-00</t>
  </si>
  <si>
    <t>Joseph Guy VSOP + GB</t>
  </si>
  <si>
    <t>5410293782043</t>
  </si>
  <si>
    <t>15410293782064</t>
  </si>
  <si>
    <t>L-13-558-00</t>
  </si>
  <si>
    <t>Julia Grappa Invecchiata</t>
  </si>
  <si>
    <t>8000440179504</t>
  </si>
  <si>
    <t>8000440112228</t>
  </si>
  <si>
    <t>L-13-559-00</t>
  </si>
  <si>
    <t>Julia Grappa Superiore</t>
  </si>
  <si>
    <t>8000440113089</t>
  </si>
  <si>
    <t>08000440133803</t>
  </si>
  <si>
    <t>L-51-018-00</t>
  </si>
  <si>
    <t>June Royal Pear &amp; Cardamom</t>
  </si>
  <si>
    <t>3700209603145</t>
  </si>
  <si>
    <t>23700209603149</t>
  </si>
  <si>
    <t>L-51-017-00</t>
  </si>
  <si>
    <t>June Wild Peach &amp; Summer Fruits</t>
  </si>
  <si>
    <t>3700209603138</t>
  </si>
  <si>
    <t>23700209603132</t>
  </si>
  <si>
    <t>L-53-068-00</t>
  </si>
  <si>
    <t>Juniper Bird Gin</t>
  </si>
  <si>
    <t>8718444160939</t>
  </si>
  <si>
    <t>8718444160946</t>
  </si>
  <si>
    <t>Jura 10 Years + 2 Glasses</t>
  </si>
  <si>
    <t>5013967014633</t>
  </si>
  <si>
    <t>05013967014626</t>
  </si>
  <si>
    <t>L-08-075-00</t>
  </si>
  <si>
    <t>Jura 10 Years + GB</t>
  </si>
  <si>
    <t>5013967012486</t>
  </si>
  <si>
    <t>05013967012493</t>
  </si>
  <si>
    <t>L-08-079-00</t>
  </si>
  <si>
    <t>Jura 12 Years + GB</t>
  </si>
  <si>
    <t>5013967012509</t>
  </si>
  <si>
    <t>5013967012516</t>
  </si>
  <si>
    <t>L-58-185-00</t>
  </si>
  <si>
    <t>5013967018877</t>
  </si>
  <si>
    <t>05013967018884</t>
  </si>
  <si>
    <t>L-15-236-00</t>
  </si>
  <si>
    <t>Jura 18 Years Wine Cask + GB</t>
  </si>
  <si>
    <t>5013967012547</t>
  </si>
  <si>
    <t>05013967012554</t>
  </si>
  <si>
    <t>L-51-754-00</t>
  </si>
  <si>
    <t>Jura 21 Years Tide And Time + GB</t>
  </si>
  <si>
    <t>5013967014886</t>
  </si>
  <si>
    <t>05013967014909</t>
  </si>
  <si>
    <t>L-15-249-00</t>
  </si>
  <si>
    <t>Jura Journey + GB</t>
  </si>
  <si>
    <t>5013967012462</t>
  </si>
  <si>
    <t>05013967012479</t>
  </si>
  <si>
    <t>L-51-288-00</t>
  </si>
  <si>
    <t>Jura Red Wine Cask + GB</t>
  </si>
  <si>
    <t>5013967016507</t>
  </si>
  <si>
    <t>05013967016514</t>
  </si>
  <si>
    <t>L-56-728-00</t>
  </si>
  <si>
    <t>Jura Rum Cask Finish + GB</t>
  </si>
  <si>
    <t>5013967017849</t>
  </si>
  <si>
    <t>05013967017856</t>
  </si>
  <si>
    <t>L-08-098-00</t>
  </si>
  <si>
    <t>Jura Seven Wood + GB</t>
  </si>
  <si>
    <t>5013967012523</t>
  </si>
  <si>
    <t>05013967012530</t>
  </si>
  <si>
    <t>L-08-106-00</t>
  </si>
  <si>
    <t>Jura The Road + GB</t>
  </si>
  <si>
    <t>5013967013148</t>
  </si>
  <si>
    <t>05013967013155</t>
  </si>
  <si>
    <t>L-50-401-00</t>
  </si>
  <si>
    <t>Jura The Sound + GB</t>
  </si>
  <si>
    <t>5013967013100</t>
  </si>
  <si>
    <t>05013967013117</t>
  </si>
  <si>
    <t>L-51-289-00</t>
  </si>
  <si>
    <t>Jura Winter Edition + GB</t>
  </si>
  <si>
    <t>5013967016767</t>
  </si>
  <si>
    <t>05013967016774</t>
  </si>
  <si>
    <t>L-54-852-00</t>
  </si>
  <si>
    <t>Justerini &amp; Brooks</t>
  </si>
  <si>
    <t>5010103800051</t>
  </si>
  <si>
    <t>05010103804066</t>
  </si>
  <si>
    <t>L-59-494-00</t>
  </si>
  <si>
    <t>5010103800853</t>
  </si>
  <si>
    <t>0501013800648</t>
  </si>
  <si>
    <t>L-06-565-00</t>
  </si>
  <si>
    <t>05010103804622</t>
  </si>
  <si>
    <t>L-22-043-00</t>
  </si>
  <si>
    <t>5010103800259</t>
  </si>
  <si>
    <t>5010103944755</t>
  </si>
  <si>
    <t>5010103800457</t>
  </si>
  <si>
    <t>L-06-571-00</t>
  </si>
  <si>
    <t>5010103800471</t>
  </si>
  <si>
    <t>L-56-084-00</t>
  </si>
  <si>
    <t>Justerini &amp; Brooks Botanico NRF</t>
  </si>
  <si>
    <t>5010103945257</t>
  </si>
  <si>
    <t>5010103945264</t>
  </si>
  <si>
    <t>L-52-413-00</t>
  </si>
  <si>
    <t>Justerini &amp; Brooks PET</t>
  </si>
  <si>
    <t>L-20-860-00</t>
  </si>
  <si>
    <t>Juttertje</t>
  </si>
  <si>
    <t>8711114314038</t>
  </si>
  <si>
    <t>8711114614039</t>
  </si>
  <si>
    <t>L-13-913-00</t>
  </si>
  <si>
    <t>8711114314045</t>
  </si>
  <si>
    <t>8711114614046</t>
  </si>
  <si>
    <t>L-05-668-00</t>
  </si>
  <si>
    <t>Kah Tequila Blanco</t>
  </si>
  <si>
    <t>7503023613033</t>
  </si>
  <si>
    <t>10081240750259</t>
  </si>
  <si>
    <t>L-05-669-00</t>
  </si>
  <si>
    <t>Kah Tequila Reposado</t>
  </si>
  <si>
    <t>7503023613231</t>
  </si>
  <si>
    <t>10081240750266</t>
  </si>
  <si>
    <t>L-53-071-00</t>
  </si>
  <si>
    <t>Kahlua</t>
  </si>
  <si>
    <t>7610594252148</t>
  </si>
  <si>
    <t>17610594252138</t>
  </si>
  <si>
    <t>L-54-713-00</t>
  </si>
  <si>
    <t>7610594252162</t>
  </si>
  <si>
    <t>17610594252152</t>
  </si>
  <si>
    <t>L-56-272-00</t>
  </si>
  <si>
    <t>Kamet Single Malt + GB</t>
  </si>
  <si>
    <t>8908005173755</t>
  </si>
  <si>
    <t>L-51-022-00</t>
  </si>
  <si>
    <t>Kamiki + GB</t>
  </si>
  <si>
    <t>4589858890019</t>
  </si>
  <si>
    <t>4589858890033</t>
  </si>
  <si>
    <t>L-51-031-00</t>
  </si>
  <si>
    <t>Kamiki Intense Wood + GB</t>
  </si>
  <si>
    <t>4589858890064</t>
  </si>
  <si>
    <t>4589858890057</t>
  </si>
  <si>
    <t>L-54-571-00</t>
  </si>
  <si>
    <t>Kamiki Sakura Wood Finish + GB</t>
  </si>
  <si>
    <t>4589858890118</t>
  </si>
  <si>
    <t>4589858890132</t>
  </si>
  <si>
    <t>L-05-657-00</t>
  </si>
  <si>
    <t>Karlsbader Becherovka</t>
  </si>
  <si>
    <t>8594405101049</t>
  </si>
  <si>
    <t>8594405101643</t>
  </si>
  <si>
    <t>L-05-659-00</t>
  </si>
  <si>
    <t>8594405101063</t>
  </si>
  <si>
    <t>8594405102305</t>
  </si>
  <si>
    <t>L-59-995-00</t>
  </si>
  <si>
    <t>Karneval Vodka</t>
  </si>
  <si>
    <t>4006714104580</t>
  </si>
  <si>
    <t>4006714114589</t>
  </si>
  <si>
    <t>L-17-386-00</t>
  </si>
  <si>
    <t>Kauffman Soft</t>
  </si>
  <si>
    <t>4620006993906</t>
  </si>
  <si>
    <t>4620006993913</t>
  </si>
  <si>
    <t>TAIWAN</t>
  </si>
  <si>
    <t>4710085206711</t>
  </si>
  <si>
    <t>4710085207817</t>
  </si>
  <si>
    <t>L-59-625-00</t>
  </si>
  <si>
    <t>Kavalan Peated + GB</t>
  </si>
  <si>
    <t>4710085236480</t>
  </si>
  <si>
    <t>4710085236497</t>
  </si>
  <si>
    <t>L-13-835-00</t>
  </si>
  <si>
    <t>Kavalan Podium + GB</t>
  </si>
  <si>
    <t>4710085218899</t>
  </si>
  <si>
    <t>4710085218905</t>
  </si>
  <si>
    <t>4710085208630</t>
  </si>
  <si>
    <t>L-53-689-00</t>
  </si>
  <si>
    <t>Kavalan Solist Vinho Barrique + GB</t>
  </si>
  <si>
    <t>4710085214723</t>
  </si>
  <si>
    <t>4710085214730</t>
  </si>
  <si>
    <t>L-56-333-00</t>
  </si>
  <si>
    <t>Kavalan Triple Sherry Cask + GB</t>
  </si>
  <si>
    <t>4710085240593</t>
  </si>
  <si>
    <t>14710085240590</t>
  </si>
  <si>
    <t>L-05-660-00</t>
  </si>
  <si>
    <t>Keizerbitter</t>
  </si>
  <si>
    <t>8711209838012</t>
  </si>
  <si>
    <t>8711209983811</t>
  </si>
  <si>
    <t>L-25-228-00</t>
  </si>
  <si>
    <t>Ketel 1 Jong</t>
  </si>
  <si>
    <t>87300505</t>
  </si>
  <si>
    <t>8711566017433</t>
  </si>
  <si>
    <t>L-20-886-00</t>
  </si>
  <si>
    <t>8711566013022</t>
  </si>
  <si>
    <t>8711566047027</t>
  </si>
  <si>
    <t>L-05-665-00</t>
  </si>
  <si>
    <t>8711566013008</t>
  </si>
  <si>
    <t>L-59-385-00</t>
  </si>
  <si>
    <t>Ketel 1 Signature Blend</t>
  </si>
  <si>
    <t>87368604</t>
  </si>
  <si>
    <t>18711566028603</t>
  </si>
  <si>
    <t>L-59-851-00</t>
  </si>
  <si>
    <t>8711566027005</t>
  </si>
  <si>
    <t>18711566027002</t>
  </si>
  <si>
    <t>L-09-519-00</t>
  </si>
  <si>
    <t>Ketel One Vodka</t>
  </si>
  <si>
    <t>8711566013701</t>
  </si>
  <si>
    <t>8711566013718</t>
  </si>
  <si>
    <t>L-09-521-00</t>
  </si>
  <si>
    <t>085156210015</t>
  </si>
  <si>
    <t>10085156112705</t>
  </si>
  <si>
    <t>L-17-388-00</t>
  </si>
  <si>
    <t>Ketel One Vodka Citroen</t>
  </si>
  <si>
    <t>8711566070018</t>
  </si>
  <si>
    <t>8711566170039</t>
  </si>
  <si>
    <t>L-17-396-00</t>
  </si>
  <si>
    <t>KI NO BI Kinotea Kyoto Dry Gin + GB</t>
  </si>
  <si>
    <t>4589633900155</t>
  </si>
  <si>
    <t>14589633900145</t>
  </si>
  <si>
    <t>L-09-526-00</t>
  </si>
  <si>
    <t>KI NO BI Kyoto Dry Gin + GB</t>
  </si>
  <si>
    <t>4589633900025</t>
  </si>
  <si>
    <t>14589633900015</t>
  </si>
  <si>
    <t>L-09-528-00</t>
  </si>
  <si>
    <t>KI NO BI SEI Kyoto Dry Gin + GB</t>
  </si>
  <si>
    <t>4589633900179</t>
  </si>
  <si>
    <t>14589633900169</t>
  </si>
  <si>
    <t>L-06-723-00</t>
  </si>
  <si>
    <t>Kilbeggan Traditional</t>
  </si>
  <si>
    <t>5099357003609</t>
  </si>
  <si>
    <t>5099357003616</t>
  </si>
  <si>
    <t>L-08-128-00</t>
  </si>
  <si>
    <t>Kilchoman Machir Bay + GB</t>
  </si>
  <si>
    <t>5060210700522</t>
  </si>
  <si>
    <t>15060210700529</t>
  </si>
  <si>
    <t>L-08-129-00</t>
  </si>
  <si>
    <t>Kilchoman Sanaig + GB</t>
  </si>
  <si>
    <t>5060210700607</t>
  </si>
  <si>
    <t>15060210700604</t>
  </si>
  <si>
    <t>L-59-826-00</t>
  </si>
  <si>
    <t>King of Soho Copacetic</t>
  </si>
  <si>
    <t>5060341580024</t>
  </si>
  <si>
    <t>85060341580020</t>
  </si>
  <si>
    <t>L-17-397-00</t>
  </si>
  <si>
    <t>King Of Soho Gin</t>
  </si>
  <si>
    <t>5060341581700</t>
  </si>
  <si>
    <t>5060341587061</t>
  </si>
  <si>
    <t>L-25-399-00</t>
  </si>
  <si>
    <t>King of Soho Variorum</t>
  </si>
  <si>
    <t>5060341581717</t>
  </si>
  <si>
    <t>L-56-076-00</t>
  </si>
  <si>
    <t>King's Ginger</t>
  </si>
  <si>
    <t>5010493069151</t>
  </si>
  <si>
    <t>05010493069144</t>
  </si>
  <si>
    <t>L-52-957-00</t>
  </si>
  <si>
    <t>5060434131041</t>
  </si>
  <si>
    <t>05060434131058</t>
  </si>
  <si>
    <t>L-52-955-00</t>
  </si>
  <si>
    <t>Kirker &amp; Greer Shamrock</t>
  </si>
  <si>
    <t>5060434131089</t>
  </si>
  <si>
    <t>5060434131096</t>
  </si>
  <si>
    <t>5060434133342</t>
  </si>
  <si>
    <t>05060434133359</t>
  </si>
  <si>
    <t>L-52-956-00</t>
  </si>
  <si>
    <t>Kirker &amp; Greer Shamrock 10 Years Cask Strenght</t>
  </si>
  <si>
    <t>5060434131065</t>
  </si>
  <si>
    <t>05060434131072</t>
  </si>
  <si>
    <t>L-04-311-00</t>
  </si>
  <si>
    <t>Kirsberry Cherry Speciality</t>
  </si>
  <si>
    <t>5700359304556</t>
  </si>
  <si>
    <t>25700359304574</t>
  </si>
  <si>
    <t>L-12-683-00</t>
  </si>
  <si>
    <t>5700359304631</t>
  </si>
  <si>
    <t>5700359304648</t>
  </si>
  <si>
    <t>L-50-227-00</t>
  </si>
  <si>
    <t>Kiss Black Diamond Rum</t>
  </si>
  <si>
    <t>7350064820384</t>
  </si>
  <si>
    <t>17350064820381</t>
  </si>
  <si>
    <t>L-56-648-00</t>
  </si>
  <si>
    <t>KISS Cold Gin New York Style</t>
  </si>
  <si>
    <t>7350064820445</t>
  </si>
  <si>
    <t>17350064820442</t>
  </si>
  <si>
    <t>L-25-291-00</t>
  </si>
  <si>
    <t>Kleiner Feigling</t>
  </si>
  <si>
    <t>42019039</t>
  </si>
  <si>
    <t>4004752558525</t>
  </si>
  <si>
    <t>L-13-451-00</t>
  </si>
  <si>
    <t>L-04-909-00</t>
  </si>
  <si>
    <t>Kleiner Feigling Coco Biscuit</t>
  </si>
  <si>
    <t>4004752252416</t>
  </si>
  <si>
    <t>L-22-386-00</t>
  </si>
  <si>
    <t>Kleiner Feigling Original</t>
  </si>
  <si>
    <t>4004752252492</t>
  </si>
  <si>
    <t>4004752552493</t>
  </si>
  <si>
    <t>L-56-241-00</t>
  </si>
  <si>
    <t>Knob Creek RYE</t>
  </si>
  <si>
    <t>5060045589644</t>
  </si>
  <si>
    <t>05060045589651</t>
  </si>
  <si>
    <t>L-08-133-00</t>
  </si>
  <si>
    <t>Knockando 12 Years + GB</t>
  </si>
  <si>
    <t>5010103940610</t>
  </si>
  <si>
    <t>5010103940627</t>
  </si>
  <si>
    <t>L-51-104-00</t>
  </si>
  <si>
    <t>Knockando 15 Years Richly Matured + GB</t>
  </si>
  <si>
    <t>5010103927956</t>
  </si>
  <si>
    <t>05010103927963</t>
  </si>
  <si>
    <t>L-15-502-00</t>
  </si>
  <si>
    <t>Knockando 18 Years + GB</t>
  </si>
  <si>
    <t>5010103802550</t>
  </si>
  <si>
    <t>5010103802598</t>
  </si>
  <si>
    <t>L-08-140-00</t>
  </si>
  <si>
    <t>Knockando 21 Years Master Reserve + GB</t>
  </si>
  <si>
    <t>5010103802567</t>
  </si>
  <si>
    <t>05000281024271</t>
  </si>
  <si>
    <t>Knut Hansen + 2 Ceramic Cups</t>
  </si>
  <si>
    <t>L-09-396-00</t>
  </si>
  <si>
    <t>Knut Hansen Dry Gin</t>
  </si>
  <si>
    <t>4280001759015</t>
  </si>
  <si>
    <t>4280001759053</t>
  </si>
  <si>
    <t>L-00-312-00</t>
  </si>
  <si>
    <t>Koekie</t>
  </si>
  <si>
    <t>8710631619398</t>
  </si>
  <si>
    <t>8710631119393</t>
  </si>
  <si>
    <t>L-00-456-00</t>
  </si>
  <si>
    <t>Koffiekaatje</t>
  </si>
  <si>
    <t>8710701004208</t>
  </si>
  <si>
    <t>8710701204202</t>
  </si>
  <si>
    <t>L-57-218-00</t>
  </si>
  <si>
    <t>Kokoro Gin Yuzu &amp; Ginger</t>
  </si>
  <si>
    <t>5060476220116</t>
  </si>
  <si>
    <t>5060476220147</t>
  </si>
  <si>
    <t>L-58-900-00</t>
  </si>
  <si>
    <t>Komos Anejo Cristalino</t>
  </si>
  <si>
    <t>860001753417</t>
  </si>
  <si>
    <t>10860001753414</t>
  </si>
  <si>
    <t>L-51-478-00</t>
  </si>
  <si>
    <t>Kopke Fine Ruby Porto</t>
  </si>
  <si>
    <t>5601194700872</t>
  </si>
  <si>
    <t>2000061853706</t>
  </si>
  <si>
    <t>L-51-477-00</t>
  </si>
  <si>
    <t>Kopke Fine Tawny Porto</t>
  </si>
  <si>
    <t>5601194700698</t>
  </si>
  <si>
    <t>15601194700695</t>
  </si>
  <si>
    <t>L-52-111-00</t>
  </si>
  <si>
    <t>Kopke Fine White Porto</t>
  </si>
  <si>
    <t>5601194700865</t>
  </si>
  <si>
    <t>15601194700862</t>
  </si>
  <si>
    <t>L-00-458-00</t>
  </si>
  <si>
    <t>Koum Kouat Corfu Likeur</t>
  </si>
  <si>
    <t>5201422130015</t>
  </si>
  <si>
    <t>L-00-457-00</t>
  </si>
  <si>
    <t>5201422130107</t>
  </si>
  <si>
    <t>5201422130121</t>
  </si>
  <si>
    <t>L-09-531-00</t>
  </si>
  <si>
    <t>Koval Barreled Gin Organic</t>
  </si>
  <si>
    <t>850786006174</t>
  </si>
  <si>
    <t>10850786006171</t>
  </si>
  <si>
    <t>L-06-724-00</t>
  </si>
  <si>
    <t>Koval Bourbon Organic</t>
  </si>
  <si>
    <t>850786006198</t>
  </si>
  <si>
    <t>10850786006195</t>
  </si>
  <si>
    <t>L-17-403-00</t>
  </si>
  <si>
    <t>Koval Cranberry Liqueur</t>
  </si>
  <si>
    <t>850786006471</t>
  </si>
  <si>
    <t>10850786006478</t>
  </si>
  <si>
    <t>L-09-532-00</t>
  </si>
  <si>
    <t>Koval Dry Gin</t>
  </si>
  <si>
    <t>850786006082</t>
  </si>
  <si>
    <t>10850786006089</t>
  </si>
  <si>
    <t>L-06-725-00</t>
  </si>
  <si>
    <t>Koval Four Grain Organic</t>
  </si>
  <si>
    <t>850786006211</t>
  </si>
  <si>
    <t>10850786006218</t>
  </si>
  <si>
    <t>L-06-726-00</t>
  </si>
  <si>
    <t>Koval Millet Organic</t>
  </si>
  <si>
    <t>850786006204</t>
  </si>
  <si>
    <t>10850786006201</t>
  </si>
  <si>
    <t>L-06-727-00</t>
  </si>
  <si>
    <t>Koval Rye</t>
  </si>
  <si>
    <t>850786006228</t>
  </si>
  <si>
    <t>10850786006225</t>
  </si>
  <si>
    <t>L-60-698-00</t>
  </si>
  <si>
    <t>Kraken Black Spiced + Deterring Candle</t>
  </si>
  <si>
    <t>3784728478323</t>
  </si>
  <si>
    <t>7436946950971</t>
  </si>
  <si>
    <t>L-59-857-00</t>
  </si>
  <si>
    <t>Kraken Black Spiced + Glass</t>
  </si>
  <si>
    <t>7436946951930</t>
  </si>
  <si>
    <t>7436946951947</t>
  </si>
  <si>
    <t>L-58-919-00</t>
  </si>
  <si>
    <t>Kraken Black Spiced Black Label</t>
  </si>
  <si>
    <t>811538017961</t>
  </si>
  <si>
    <t>10811538017968</t>
  </si>
  <si>
    <t>L-09-537-00</t>
  </si>
  <si>
    <t>Kraken Black Spiced Rum</t>
  </si>
  <si>
    <t>811538013062</t>
  </si>
  <si>
    <t>10811538013069</t>
  </si>
  <si>
    <t>L-17-405-00</t>
  </si>
  <si>
    <t>811538010689</t>
  </si>
  <si>
    <t>10811538010686</t>
  </si>
  <si>
    <t>L-59-928-00</t>
  </si>
  <si>
    <t>Kraken Black Spiced Rum Mini</t>
  </si>
  <si>
    <t>811538010580</t>
  </si>
  <si>
    <t>40811538010588</t>
  </si>
  <si>
    <t>818844021330</t>
  </si>
  <si>
    <t>10818844022686</t>
  </si>
  <si>
    <t>L-58-740-00</t>
  </si>
  <si>
    <t>Kraken Black Spiced Unknown Deep #03 Copper Edition 2022</t>
  </si>
  <si>
    <t>10818844024260</t>
  </si>
  <si>
    <t>L-59-333-00</t>
  </si>
  <si>
    <t>Krijtje</t>
  </si>
  <si>
    <t>8710631613044</t>
  </si>
  <si>
    <t>8710631623036</t>
  </si>
  <si>
    <t>L-55-527-00</t>
  </si>
  <si>
    <t>Krupnik Old Liqueur Honey</t>
  </si>
  <si>
    <t>5900595002432</t>
  </si>
  <si>
    <t>5900595003095</t>
  </si>
  <si>
    <t>L-09-536-00</t>
  </si>
  <si>
    <t>Krupnik Vodka</t>
  </si>
  <si>
    <t>5900595004696</t>
  </si>
  <si>
    <t>5900595004702</t>
  </si>
  <si>
    <t>L-02-178-00</t>
  </si>
  <si>
    <t>Kruskovac Birnenlikör</t>
  </si>
  <si>
    <t>4000152007014</t>
  </si>
  <si>
    <t>L-13-381-00</t>
  </si>
  <si>
    <t>Kuemmerling Liqueur</t>
  </si>
  <si>
    <t>4002645000182</t>
  </si>
  <si>
    <t>4002645010181</t>
  </si>
  <si>
    <t>L-51-121-00</t>
  </si>
  <si>
    <t>Kujira 5 Years + GB</t>
  </si>
  <si>
    <t>4955066435074</t>
  </si>
  <si>
    <t>14955066435071</t>
  </si>
  <si>
    <t>L-52-070-00</t>
  </si>
  <si>
    <t>Kusje Likeur</t>
  </si>
  <si>
    <t>8710631220013</t>
  </si>
  <si>
    <t>8710631720018</t>
  </si>
  <si>
    <t>L-04-789-00</t>
  </si>
  <si>
    <t>Kwai Feh Lychee</t>
  </si>
  <si>
    <t>8710625522109</t>
  </si>
  <si>
    <t>8710625322105</t>
  </si>
  <si>
    <t>L-04-729-00</t>
  </si>
  <si>
    <t>La Chouffe Coffee</t>
  </si>
  <si>
    <t>5411018006567</t>
  </si>
  <si>
    <t>5411018379005</t>
  </si>
  <si>
    <t>L-52-994-00</t>
  </si>
  <si>
    <t>La Fee Bohemian Absinthe</t>
  </si>
  <si>
    <t>5033566037000</t>
  </si>
  <si>
    <t>05033566037017</t>
  </si>
  <si>
    <t>L-18-981-00</t>
  </si>
  <si>
    <t>La Fee Parisian Absinthe</t>
  </si>
  <si>
    <t>5033566034009</t>
  </si>
  <si>
    <t>5033566034016</t>
  </si>
  <si>
    <t>L-56-623-00</t>
  </si>
  <si>
    <t>La Hechicera Reserva + GB</t>
  </si>
  <si>
    <t>7707180703013</t>
  </si>
  <si>
    <t>17707180703058</t>
  </si>
  <si>
    <t>L-59-480-00</t>
  </si>
  <si>
    <t>La Maison du Rhum Guatemala Botran Batch 5 + GB</t>
  </si>
  <si>
    <t>3432370002365</t>
  </si>
  <si>
    <t>0113432370002362</t>
  </si>
  <si>
    <t>L-58-495-00</t>
  </si>
  <si>
    <t>La Maison du Rhum Ile Maurice Chamarel 2014 Batch 5 + GB</t>
  </si>
  <si>
    <t>3432370002372</t>
  </si>
  <si>
    <t>0113432370002379</t>
  </si>
  <si>
    <t>L-58-496-00</t>
  </si>
  <si>
    <t>La Maison du Rhum Panama 2007 Batch 5 + GB</t>
  </si>
  <si>
    <t>3432370002389</t>
  </si>
  <si>
    <t>0113432370002386</t>
  </si>
  <si>
    <t>L-58-494-00</t>
  </si>
  <si>
    <t>La Maison du Rhum St. Lucia 2013 Batch 5 + GB</t>
  </si>
  <si>
    <t>3432370002419</t>
  </si>
  <si>
    <t>0113432370002416</t>
  </si>
  <si>
    <t>L-59-632-00</t>
  </si>
  <si>
    <t>La Maison Neuve Sauvignon Blanc Touraine 2022</t>
  </si>
  <si>
    <t>3571475800008</t>
  </si>
  <si>
    <t>3571475800060</t>
  </si>
  <si>
    <t>L-59-493-00</t>
  </si>
  <si>
    <t>Label 5</t>
  </si>
  <si>
    <t>3147697720303</t>
  </si>
  <si>
    <t>010314769125859899114010303904</t>
  </si>
  <si>
    <t>L-20-935-00</t>
  </si>
  <si>
    <t>3147699102008</t>
  </si>
  <si>
    <t>L-06-730-00</t>
  </si>
  <si>
    <t>3147690051206</t>
  </si>
  <si>
    <t>05060116344295</t>
  </si>
  <si>
    <t>L-06-733-00</t>
  </si>
  <si>
    <t>3147690051107</t>
  </si>
  <si>
    <t>010314769119529999083910230555</t>
  </si>
  <si>
    <t>L-22-391-00</t>
  </si>
  <si>
    <t>Lagavulin 10 Years + GB</t>
  </si>
  <si>
    <t>5000281056425</t>
  </si>
  <si>
    <t>5000281056432</t>
  </si>
  <si>
    <t>L-58-125-00</t>
  </si>
  <si>
    <t>Lagavulin 12 Years Limited Release 2022 + GB</t>
  </si>
  <si>
    <t>5000281070858</t>
  </si>
  <si>
    <t>000281070865</t>
  </si>
  <si>
    <t>L-08-158-00</t>
  </si>
  <si>
    <t>Lagavulin 16 Years + GB</t>
  </si>
  <si>
    <t>5000281005409</t>
  </si>
  <si>
    <t>5000281005478</t>
  </si>
  <si>
    <t>L-08-162-00</t>
  </si>
  <si>
    <t>Lagavulin 8 Years + GB</t>
  </si>
  <si>
    <t>5000281050553</t>
  </si>
  <si>
    <t>5000281050560</t>
  </si>
  <si>
    <t>L-58-578-00</t>
  </si>
  <si>
    <t>Lagavulin Distillers Edition 2022 + GB</t>
  </si>
  <si>
    <t>5000281072227</t>
  </si>
  <si>
    <t>5000281072234</t>
  </si>
  <si>
    <t>L-54-722-00</t>
  </si>
  <si>
    <t>Lala Blanco</t>
  </si>
  <si>
    <t>7421032267507</t>
  </si>
  <si>
    <t>L-58-808-00</t>
  </si>
  <si>
    <t>LALA Reposado</t>
  </si>
  <si>
    <t>6094153859893</t>
  </si>
  <si>
    <t>6094155559562</t>
  </si>
  <si>
    <t>L-58-704-00</t>
  </si>
  <si>
    <t>Lamborghini Brut Spumante Gold + 2 Glasses</t>
  </si>
  <si>
    <t>8032738620788</t>
  </si>
  <si>
    <t>L-58-613-00</t>
  </si>
  <si>
    <t>Lamborghini Brut Vino Spumante</t>
  </si>
  <si>
    <t>8032738620597</t>
  </si>
  <si>
    <t>L-60-221-00</t>
  </si>
  <si>
    <t>Lamborghini Brut Vino Spumante Gold</t>
  </si>
  <si>
    <t>L-60-222-00</t>
  </si>
  <si>
    <t>Lamborghini Brut Vino Spumante Platinum</t>
  </si>
  <si>
    <t>8032738620757</t>
  </si>
  <si>
    <t>L-60-217-00</t>
  </si>
  <si>
    <t>Lamborghini Extra Dry Prosecco D.O.C. Treviso Gold</t>
  </si>
  <si>
    <t>8032738620801</t>
  </si>
  <si>
    <t>L-60-216-00</t>
  </si>
  <si>
    <t>Lamborghini Extra Dry Prosecco D.O.C. Treviso Platinum</t>
  </si>
  <si>
    <t>8032738620795</t>
  </si>
  <si>
    <t>L-58-608-00</t>
  </si>
  <si>
    <t>Lamborghini Luxe Blu Merlot Umbria IGT 2020</t>
  </si>
  <si>
    <t>8032738621266</t>
  </si>
  <si>
    <t>L-58-610-00</t>
  </si>
  <si>
    <t>Lamborghini Luxe Grechetto Umbria IGT 2022</t>
  </si>
  <si>
    <t>8032738621419</t>
  </si>
  <si>
    <t>L-60-836-00</t>
  </si>
  <si>
    <t>Lamborghini Luxe Oro Rosso Umbria IGT 2015</t>
  </si>
  <si>
    <t>8032738621297</t>
  </si>
  <si>
    <t>8032738621273</t>
  </si>
  <si>
    <t>L-58-609-00</t>
  </si>
  <si>
    <t>Lamborghini Luxe Titanio Rosso Umbria IGT 2016</t>
  </si>
  <si>
    <t>8032738621280</t>
  </si>
  <si>
    <t>L-57-489-00</t>
  </si>
  <si>
    <t>Lanson White Label Ice</t>
  </si>
  <si>
    <t>3029440007742</t>
  </si>
  <si>
    <t>3029440007759</t>
  </si>
  <si>
    <t>L-08-193-00</t>
  </si>
  <si>
    <t>Laphroaig 10 Years + GB</t>
  </si>
  <si>
    <t>5010019640260</t>
  </si>
  <si>
    <t>5010019640277</t>
  </si>
  <si>
    <t>Laphroaig 10 Years Cask Strength Batch 13 + GB</t>
  </si>
  <si>
    <t>L-53-225-00</t>
  </si>
  <si>
    <t>Laphroaig 10 Years Sherry Cask Finish + GB</t>
  </si>
  <si>
    <t>5010019640321</t>
  </si>
  <si>
    <t>05010019640338</t>
  </si>
  <si>
    <t>L-08-215-00</t>
  </si>
  <si>
    <t>Laphroaig Four Oak + GB</t>
  </si>
  <si>
    <t>5010019638144</t>
  </si>
  <si>
    <t>5010019638151</t>
  </si>
  <si>
    <t>L-08-219-00</t>
  </si>
  <si>
    <t>Laphroaig Lore + GB</t>
  </si>
  <si>
    <t>5010019637543</t>
  </si>
  <si>
    <t>5010019637550</t>
  </si>
  <si>
    <t>L-08-221-00</t>
  </si>
  <si>
    <t>Laphroaig PX Cask + GB</t>
  </si>
  <si>
    <t>5010019637291</t>
  </si>
  <si>
    <t>5010019637307</t>
  </si>
  <si>
    <t>L-08-222-00</t>
  </si>
  <si>
    <t>Laphroaig Quarter Cask + GB</t>
  </si>
  <si>
    <t>5010019640161</t>
  </si>
  <si>
    <t>5010019641892</t>
  </si>
  <si>
    <t>L-08-225-00</t>
  </si>
  <si>
    <t>Laphroaig Select + GB</t>
  </si>
  <si>
    <t>5010019637604</t>
  </si>
  <si>
    <t>5010019637611</t>
  </si>
  <si>
    <t>L-15-602-00</t>
  </si>
  <si>
    <t>Laphroaig The 1815 Edition + GB</t>
  </si>
  <si>
    <t>5010019638168</t>
  </si>
  <si>
    <t>5010019638175</t>
  </si>
  <si>
    <t>L-00-477-00</t>
  </si>
  <si>
    <t>Lara Kruskovac</t>
  </si>
  <si>
    <t>8717344613422</t>
  </si>
  <si>
    <t>8717344613507</t>
  </si>
  <si>
    <t>L-00-476-00</t>
  </si>
  <si>
    <t>8717344613415</t>
  </si>
  <si>
    <t>8717344613453</t>
  </si>
  <si>
    <t>L-25-171-00</t>
  </si>
  <si>
    <t>L'Arbre Gin</t>
  </si>
  <si>
    <t>8413425014637</t>
  </si>
  <si>
    <t>18413425014634</t>
  </si>
  <si>
    <t>L-57-749-00</t>
  </si>
  <si>
    <t>Larceny Straight Bourbon</t>
  </si>
  <si>
    <t>096749001484</t>
  </si>
  <si>
    <t>20096749001488</t>
  </si>
  <si>
    <t>L-50-471-00</t>
  </si>
  <si>
    <t>Laurent Perrier Demi Sec Harmony</t>
  </si>
  <si>
    <t>3258434110001</t>
  </si>
  <si>
    <t>3258430036657</t>
  </si>
  <si>
    <t>L-04-332-00</t>
  </si>
  <si>
    <t>Laurent Perrier La Cuvee Brut</t>
  </si>
  <si>
    <t>3258431220000</t>
  </si>
  <si>
    <t>3258430035025</t>
  </si>
  <si>
    <t>L-04-330-00</t>
  </si>
  <si>
    <t>Laurent Perrier La Cuvee Brut + GB</t>
  </si>
  <si>
    <t>084878169007</t>
  </si>
  <si>
    <t>3258430037463</t>
  </si>
  <si>
    <t>L-25-751-00</t>
  </si>
  <si>
    <t>Laurent Perrier Rose</t>
  </si>
  <si>
    <t>3258438000001</t>
  </si>
  <si>
    <t>3258430017700</t>
  </si>
  <si>
    <t>L-04-339-00</t>
  </si>
  <si>
    <t>L-13-264-00</t>
  </si>
  <si>
    <t>Le Favori Triple Sec</t>
  </si>
  <si>
    <t>3263285151103</t>
  </si>
  <si>
    <t>3263287054341</t>
  </si>
  <si>
    <t>L-59-115-00</t>
  </si>
  <si>
    <t>Le Monde Alma Pinot Bianco 2019</t>
  </si>
  <si>
    <t>8034013471351</t>
  </si>
  <si>
    <t>L-57-294-00</t>
  </si>
  <si>
    <t>Le Monde Caberent Franc 2020</t>
  </si>
  <si>
    <t>8034013470064</t>
  </si>
  <si>
    <t>8034013470033</t>
  </si>
  <si>
    <t>L-59-590-00</t>
  </si>
  <si>
    <t>Le Monde Chardonnay 2022</t>
  </si>
  <si>
    <t>8034013471030</t>
  </si>
  <si>
    <t>L-59-108-00</t>
  </si>
  <si>
    <t>8034013470057</t>
  </si>
  <si>
    <t>L-59-589-00</t>
  </si>
  <si>
    <t>Le Monde Friulano 2022</t>
  </si>
  <si>
    <t>L-59-116-00</t>
  </si>
  <si>
    <t>Le Monde Friuli .73 Merlot 2017</t>
  </si>
  <si>
    <t>8034013470972</t>
  </si>
  <si>
    <t>L-57-293-00</t>
  </si>
  <si>
    <t>Le Monde Pinot Bianco 2021</t>
  </si>
  <si>
    <t>8034013470019</t>
  </si>
  <si>
    <t>8034013471016</t>
  </si>
  <si>
    <t>L-59-579-00</t>
  </si>
  <si>
    <t>Le Monde Pinot Grigio 2022</t>
  </si>
  <si>
    <t>8034013470026</t>
  </si>
  <si>
    <t>8034013471023</t>
  </si>
  <si>
    <t>L-59-113-00</t>
  </si>
  <si>
    <t>Le Monde Pratum Chardonnay 2019</t>
  </si>
  <si>
    <t>8034013470231</t>
  </si>
  <si>
    <t>L-59-111-00</t>
  </si>
  <si>
    <t>Le Monde Refosco 2019</t>
  </si>
  <si>
    <t>8034013470088</t>
  </si>
  <si>
    <t>L-59-114-00</t>
  </si>
  <si>
    <t>Le Monde Refosco dal Peduncolo Rosso 2018</t>
  </si>
  <si>
    <t>8034013470002</t>
  </si>
  <si>
    <t>L-59-106-00</t>
  </si>
  <si>
    <t>Le Monde Ribolla Gialla 2021</t>
  </si>
  <si>
    <t>8034013470118</t>
  </si>
  <si>
    <t>8034013471092</t>
  </si>
  <si>
    <t>L-59-110-00</t>
  </si>
  <si>
    <t>Le Monde Sauvignon 2021</t>
  </si>
  <si>
    <t>8034013470040</t>
  </si>
  <si>
    <t>8034013471047</t>
  </si>
  <si>
    <t>L-59-109-00</t>
  </si>
  <si>
    <t>Le Monde Traminer 2020</t>
  </si>
  <si>
    <t>8034013470422</t>
  </si>
  <si>
    <t>L-08-611-00</t>
  </si>
  <si>
    <t>Le Tribute Gin</t>
  </si>
  <si>
    <t>8411640010243</t>
  </si>
  <si>
    <t>18411640010240</t>
  </si>
  <si>
    <t>L-59-581-00</t>
  </si>
  <si>
    <t>Le Tribute Tumbler Glass</t>
  </si>
  <si>
    <t>L-05-681-00</t>
  </si>
  <si>
    <t>Leblon Cachaca</t>
  </si>
  <si>
    <t>3443210401002</t>
  </si>
  <si>
    <t>3443210401019</t>
  </si>
  <si>
    <t>L-08-169-00</t>
  </si>
  <si>
    <t>Ledaig 10 Years + GB</t>
  </si>
  <si>
    <t>5029704217434</t>
  </si>
  <si>
    <t>5029704702978</t>
  </si>
  <si>
    <t>5029704220243</t>
  </si>
  <si>
    <t>L-50-511-00</t>
  </si>
  <si>
    <t>Ledaig Sinclair Series Rioja Cask + GB</t>
  </si>
  <si>
    <t>05029704700455</t>
  </si>
  <si>
    <t>L-11-762-00</t>
  </si>
  <si>
    <t>Legendario Anejo 9</t>
  </si>
  <si>
    <t>8500000191033</t>
  </si>
  <si>
    <t>18500000191030</t>
  </si>
  <si>
    <t>L-09-555-00</t>
  </si>
  <si>
    <t>Legendario Elixir De Cuba NRF</t>
  </si>
  <si>
    <t>8500000191026</t>
  </si>
  <si>
    <t>L-05-673-00</t>
  </si>
  <si>
    <t>Legner Jenever</t>
  </si>
  <si>
    <t>8710701018113</t>
  </si>
  <si>
    <t>8710701218117</t>
  </si>
  <si>
    <t>L-05-675-00</t>
  </si>
  <si>
    <t>Legner Vieux Fine</t>
  </si>
  <si>
    <t>8710701018304</t>
  </si>
  <si>
    <t>8710701218308</t>
  </si>
  <si>
    <t>L-11-785-00</t>
  </si>
  <si>
    <t>Lepanto O.V. Brandy + GB</t>
  </si>
  <si>
    <t>8410023000826</t>
  </si>
  <si>
    <t>8410023100083</t>
  </si>
  <si>
    <t>L-11-786-00</t>
  </si>
  <si>
    <t>Lepanto P.X. Brandy + GB</t>
  </si>
  <si>
    <t>8410023000819</t>
  </si>
  <si>
    <t>8410023100076</t>
  </si>
  <si>
    <t>L-05-682-00</t>
  </si>
  <si>
    <t>Lepanto Solera Gran Reserva + GB</t>
  </si>
  <si>
    <t>8410023152228</t>
  </si>
  <si>
    <t>084100230925</t>
  </si>
  <si>
    <t>L-59-602-00</t>
  </si>
  <si>
    <t>Les Mazelles Cabernet Franc 2019</t>
  </si>
  <si>
    <t>3571474500008</t>
  </si>
  <si>
    <t>3571474500060</t>
  </si>
  <si>
    <t>L-59-152-00</t>
  </si>
  <si>
    <t>Les Mazelles Cabernet Franc 2020</t>
  </si>
  <si>
    <t>L-59-151-00</t>
  </si>
  <si>
    <t>Les Mazelles Gamay 2020</t>
  </si>
  <si>
    <t>3571474400001</t>
  </si>
  <si>
    <t>3571474400063</t>
  </si>
  <si>
    <t>L-25-219-00</t>
  </si>
  <si>
    <t>Licor 43</t>
  </si>
  <si>
    <t>8410221110112</t>
  </si>
  <si>
    <t>58410221110117</t>
  </si>
  <si>
    <t>L-19-203-00</t>
  </si>
  <si>
    <t>8410221110174</t>
  </si>
  <si>
    <t>18410221110171</t>
  </si>
  <si>
    <t>L-04-935-00</t>
  </si>
  <si>
    <t>8410221110150</t>
  </si>
  <si>
    <t>8410221315043</t>
  </si>
  <si>
    <t>L-04-938-00</t>
  </si>
  <si>
    <t>8410221110006</t>
  </si>
  <si>
    <t>28410221110000</t>
  </si>
  <si>
    <t>L-04-939-00</t>
  </si>
  <si>
    <t>L-53-849-00</t>
  </si>
  <si>
    <t>Licor 43 Chocolate</t>
  </si>
  <si>
    <t>8410221902915</t>
  </si>
  <si>
    <t>48410221902913</t>
  </si>
  <si>
    <t>L-60-900-00</t>
  </si>
  <si>
    <t>Licor 43 Creme Brulee Limited Edition</t>
  </si>
  <si>
    <t>8410221903035</t>
  </si>
  <si>
    <t>28410221903039</t>
  </si>
  <si>
    <t>L-25-400-00</t>
  </si>
  <si>
    <t>Licor 43 Horchata</t>
  </si>
  <si>
    <t>8410221801560</t>
  </si>
  <si>
    <t>18410221801567</t>
  </si>
  <si>
    <t>L-25-006-00</t>
  </si>
  <si>
    <t>8410221801416</t>
  </si>
  <si>
    <t>28410221801410</t>
  </si>
  <si>
    <t>L-20-974-00</t>
  </si>
  <si>
    <t>8410221801409</t>
  </si>
  <si>
    <t>28410221801403</t>
  </si>
  <si>
    <t>L-24-501-00</t>
  </si>
  <si>
    <t>Licor 43 NRF</t>
  </si>
  <si>
    <t>18410221110003</t>
  </si>
  <si>
    <t>L-25-577-00</t>
  </si>
  <si>
    <t>Licor Beirao D'Honra NRF + GB</t>
  </si>
  <si>
    <t>5602042200704</t>
  </si>
  <si>
    <t>65602042205701</t>
  </si>
  <si>
    <t>L-54-781-00</t>
  </si>
  <si>
    <t>Licor Beirao NRF</t>
  </si>
  <si>
    <t>5602042100707</t>
  </si>
  <si>
    <t>65602042100709</t>
  </si>
  <si>
    <t>L-00-467-00</t>
  </si>
  <si>
    <t>Licor De La Vainilla</t>
  </si>
  <si>
    <t>8712436109258</t>
  </si>
  <si>
    <t>8712436129256</t>
  </si>
  <si>
    <t>L-04-324-00</t>
  </si>
  <si>
    <t>Lillet Blanc</t>
  </si>
  <si>
    <t>3057230000253</t>
  </si>
  <si>
    <t>7230000281</t>
  </si>
  <si>
    <t>L-04-325-00</t>
  </si>
  <si>
    <t>Lillet Rose</t>
  </si>
  <si>
    <t>3057230000277</t>
  </si>
  <si>
    <t>3057230001755</t>
  </si>
  <si>
    <t>L-04-327-00</t>
  </si>
  <si>
    <t>Lillet Rouge</t>
  </si>
  <si>
    <t>3057230000284</t>
  </si>
  <si>
    <t>3057230001748</t>
  </si>
  <si>
    <t>L-04-925-00</t>
  </si>
  <si>
    <t>Limoncello Di Capri NRF</t>
  </si>
  <si>
    <t>8017450002104</t>
  </si>
  <si>
    <t>80174500760682</t>
  </si>
  <si>
    <t>L-59-415-00</t>
  </si>
  <si>
    <t>Limontivo Aperitif</t>
  </si>
  <si>
    <t>4270003203425</t>
  </si>
  <si>
    <t>4270003203432</t>
  </si>
  <si>
    <t>L-20-975-00</t>
  </si>
  <si>
    <t>Lind &amp; Lime Gin</t>
  </si>
  <si>
    <t>5060577440017</t>
  </si>
  <si>
    <t>5060577440024</t>
  </si>
  <si>
    <t>L-05-677-00</t>
  </si>
  <si>
    <t>Linie Akvavit</t>
  </si>
  <si>
    <t>7048352041510</t>
  </si>
  <si>
    <t>01070483590071</t>
  </si>
  <si>
    <t>L-05-679-00</t>
  </si>
  <si>
    <t>7048351680116</t>
  </si>
  <si>
    <t>07048351680123</t>
  </si>
  <si>
    <t>L-08-183-00</t>
  </si>
  <si>
    <t>Loch Lomond 12 Years + GB</t>
  </si>
  <si>
    <t>5016840737216</t>
  </si>
  <si>
    <t>05016840837312</t>
  </si>
  <si>
    <t>L-08-186-00</t>
  </si>
  <si>
    <t>Loch Lomond Signature + GB</t>
  </si>
  <si>
    <t>5016840034230</t>
  </si>
  <si>
    <t>05016840034209</t>
  </si>
  <si>
    <t>L-57-014-00</t>
  </si>
  <si>
    <t>Lolea No 1 Red Sangria</t>
  </si>
  <si>
    <t>8437014256017</t>
  </si>
  <si>
    <t>28437014256011</t>
  </si>
  <si>
    <t>L-57-015-00</t>
  </si>
  <si>
    <t>Lolea No 2 White Sangria</t>
  </si>
  <si>
    <t>8437014256024</t>
  </si>
  <si>
    <t>28437014256028</t>
  </si>
  <si>
    <t>L-58-908-00</t>
  </si>
  <si>
    <t>Lolea No 5 Rose</t>
  </si>
  <si>
    <t>8437014256628</t>
  </si>
  <si>
    <t>18437014256625</t>
  </si>
  <si>
    <t>L-57-565-00</t>
  </si>
  <si>
    <t>London Essence Ginger Ale</t>
  </si>
  <si>
    <t>96203002</t>
  </si>
  <si>
    <t>05010102235168</t>
  </si>
  <si>
    <t>L-57-559-00</t>
  </si>
  <si>
    <t>London Essence Indian Tonic</t>
  </si>
  <si>
    <t>96202944</t>
  </si>
  <si>
    <t>05010102235069</t>
  </si>
  <si>
    <t>L-60-772-00</t>
  </si>
  <si>
    <t>London Essence Pink Grapefruit</t>
  </si>
  <si>
    <t>L-57-563-00</t>
  </si>
  <si>
    <t>London Essence Soda Water</t>
  </si>
  <si>
    <t>96203057</t>
  </si>
  <si>
    <t>05010102235212</t>
  </si>
  <si>
    <t>L-58-007-00</t>
  </si>
  <si>
    <t>Longmorn 23 Years + GB</t>
  </si>
  <si>
    <t>5000299625002</t>
  </si>
  <si>
    <t>05000299625156</t>
  </si>
  <si>
    <t>L-10-163-00</t>
  </si>
  <si>
    <t>Loopuyt Dry Gin</t>
  </si>
  <si>
    <t>8710631119171</t>
  </si>
  <si>
    <t>8710631419172</t>
  </si>
  <si>
    <t>L-11-328-00</t>
  </si>
  <si>
    <t>Loopuyt Gingerbeer</t>
  </si>
  <si>
    <t>8710631119553</t>
  </si>
  <si>
    <t>8710631919559</t>
  </si>
  <si>
    <t>L-25-312-00</t>
  </si>
  <si>
    <t>Loopuyt Tonic Water 4-Pack</t>
  </si>
  <si>
    <t>8710631119232</t>
  </si>
  <si>
    <t>8710631719234</t>
  </si>
  <si>
    <t>L-04-182-00</t>
  </si>
  <si>
    <t>Loopuyt Virgin</t>
  </si>
  <si>
    <t>8710631120542</t>
  </si>
  <si>
    <t>8710631620547</t>
  </si>
  <si>
    <t>L-54-215-00</t>
  </si>
  <si>
    <t>Lost Distillery Towiemore</t>
  </si>
  <si>
    <t>610370680766</t>
  </si>
  <si>
    <t>610370680773</t>
  </si>
  <si>
    <t>L-52-119-00</t>
  </si>
  <si>
    <t>Louers Vodka + Light + GB</t>
  </si>
  <si>
    <t>8711574787465</t>
  </si>
  <si>
    <t>0108711574742006</t>
  </si>
  <si>
    <t>L-55-301-00</t>
  </si>
  <si>
    <t>Louers Vodka + Wooden GB</t>
  </si>
  <si>
    <t>L-58-290-00</t>
  </si>
  <si>
    <t>Louis Roederer Brut Collection 243 + GB</t>
  </si>
  <si>
    <t>734599414350</t>
  </si>
  <si>
    <t>3114086414358</t>
  </si>
  <si>
    <t>L-55-758-00</t>
  </si>
  <si>
    <t>Louis Roederer Cristal Brut 2014 + GB</t>
  </si>
  <si>
    <t>3114080721452</t>
  </si>
  <si>
    <t>3114080781456</t>
  </si>
  <si>
    <t>L-58-227-00</t>
  </si>
  <si>
    <t>Louis Roederer Cristal Rose 2013</t>
  </si>
  <si>
    <t>3114080801352</t>
  </si>
  <si>
    <t>3114080831359</t>
  </si>
  <si>
    <t>L-54-744-00</t>
  </si>
  <si>
    <t>3114080821350</t>
  </si>
  <si>
    <t>3114080851357</t>
  </si>
  <si>
    <t>L-18-086-00</t>
  </si>
  <si>
    <t>Luc Belaire Fantome Rose</t>
  </si>
  <si>
    <t>813497005614</t>
  </si>
  <si>
    <t>50813497005619</t>
  </si>
  <si>
    <t>L-12-730-00</t>
  </si>
  <si>
    <t>Luc Belaire Gold Brut Fantome</t>
  </si>
  <si>
    <t>813497007083</t>
  </si>
  <si>
    <t>50813497007088</t>
  </si>
  <si>
    <t>L-04-346-00</t>
  </si>
  <si>
    <t>Luc Belaire Luxe Rose</t>
  </si>
  <si>
    <t>813497004310</t>
  </si>
  <si>
    <t>50813497004315</t>
  </si>
  <si>
    <t>813497005010</t>
  </si>
  <si>
    <t>L-04-347-00</t>
  </si>
  <si>
    <t>Luc Belaire Rare Luxe</t>
  </si>
  <si>
    <t>50813497005015</t>
  </si>
  <si>
    <t>L-50-088-00</t>
  </si>
  <si>
    <t>Luc Belaire Rare Luxe Fantome Luminous</t>
  </si>
  <si>
    <t>813497005577</t>
  </si>
  <si>
    <t>50813497005572</t>
  </si>
  <si>
    <t>L-50-811-00</t>
  </si>
  <si>
    <t>Luc Belaire Rare Rose</t>
  </si>
  <si>
    <t>3304020003391</t>
  </si>
  <si>
    <t>50813497005909</t>
  </si>
  <si>
    <t>L-53-725-00</t>
  </si>
  <si>
    <t>813497005904</t>
  </si>
  <si>
    <t>50813497004445</t>
  </si>
  <si>
    <t>L-04-352-00</t>
  </si>
  <si>
    <t>L-04-348-00</t>
  </si>
  <si>
    <t>Luc Belaire Rare Rose Fantome Luminous</t>
  </si>
  <si>
    <t>3304020004800</t>
  </si>
  <si>
    <t>50813497005602</t>
  </si>
  <si>
    <t>L-12-734-00</t>
  </si>
  <si>
    <t>Luc Belaire Rose</t>
  </si>
  <si>
    <t>3304020004138</t>
  </si>
  <si>
    <t>50813497005916</t>
  </si>
  <si>
    <t>L-52-234-00</t>
  </si>
  <si>
    <t>Luxardo Amaretto Di Saschira</t>
  </si>
  <si>
    <t>8000353003149</t>
  </si>
  <si>
    <t>68000353003141</t>
  </si>
  <si>
    <t>L-13-850-00</t>
  </si>
  <si>
    <t>Luxardo Cherry Sangue Morlacco</t>
  </si>
  <si>
    <t>8000353200029</t>
  </si>
  <si>
    <t>68000353006791</t>
  </si>
  <si>
    <t>L-05-687-00</t>
  </si>
  <si>
    <t>Luxardo Limoncello</t>
  </si>
  <si>
    <t>8000353006386</t>
  </si>
  <si>
    <t>68000353006388</t>
  </si>
  <si>
    <t>8000353006157</t>
  </si>
  <si>
    <t>L-52-978-00</t>
  </si>
  <si>
    <t>Luxardo Maraschino NRF</t>
  </si>
  <si>
    <t>68000353007378</t>
  </si>
  <si>
    <t>L-51-308-00</t>
  </si>
  <si>
    <t>Luxardo Maraschino Original NRF</t>
  </si>
  <si>
    <t>8000353000025</t>
  </si>
  <si>
    <t>08000353100015</t>
  </si>
  <si>
    <t>L-05-694-00</t>
  </si>
  <si>
    <t>Luxardo Sambuca Dei Cesari</t>
  </si>
  <si>
    <t>8000353000056</t>
  </si>
  <si>
    <t>8000353100060</t>
  </si>
  <si>
    <t>L-24-779-00</t>
  </si>
  <si>
    <t>Lyre's American Malt</t>
  </si>
  <si>
    <t>9354596000069</t>
  </si>
  <si>
    <t>19354596000066</t>
  </si>
  <si>
    <t>L-59-850-00</t>
  </si>
  <si>
    <t>M de Minuty Rose 2022</t>
  </si>
  <si>
    <t>3547102222000</t>
  </si>
  <si>
    <t>L-00-764-00</t>
  </si>
  <si>
    <t>Macieira Portugese Brandy</t>
  </si>
  <si>
    <t>5604422145209</t>
  </si>
  <si>
    <t>35604422145200</t>
  </si>
  <si>
    <t>L-58-626-00</t>
  </si>
  <si>
    <t>Mackmyra Ambassador + GB</t>
  </si>
  <si>
    <t>7350029668419</t>
  </si>
  <si>
    <t>37350029668410</t>
  </si>
  <si>
    <t>L-51-266-00</t>
  </si>
  <si>
    <t>Mackmyra Bjorksav + GB</t>
  </si>
  <si>
    <t>7350029667160</t>
  </si>
  <si>
    <t>37350029667161</t>
  </si>
  <si>
    <t>L-06-766-00</t>
  </si>
  <si>
    <t>Mackmyra Brukswhisky + GB</t>
  </si>
  <si>
    <t>7350029669010</t>
  </si>
  <si>
    <t>37350029669011</t>
  </si>
  <si>
    <t>L-50-770-00</t>
  </si>
  <si>
    <t>Mackmyra Expedition + GB</t>
  </si>
  <si>
    <t>7350029669256</t>
  </si>
  <si>
    <t>37350029667185</t>
  </si>
  <si>
    <t>L-52-402-00</t>
  </si>
  <si>
    <t>Mackmyra Moment Brukswhisky DLX + GB</t>
  </si>
  <si>
    <t>7350029668334</t>
  </si>
  <si>
    <t>37350029668335</t>
  </si>
  <si>
    <t>L-54-547-00</t>
  </si>
  <si>
    <t>Mackmyra Moment Brukswhisky DLX II + GB</t>
  </si>
  <si>
    <t>7350029668341</t>
  </si>
  <si>
    <t>37350029668342</t>
  </si>
  <si>
    <t>L-59-854-00</t>
  </si>
  <si>
    <t>Mackmyra Muddus + GB</t>
  </si>
  <si>
    <t>7350029668426</t>
  </si>
  <si>
    <t>37350029668427</t>
  </si>
  <si>
    <t>L-15-661-00</t>
  </si>
  <si>
    <t>Mackmyra Svensk Ek + GB</t>
  </si>
  <si>
    <t>7350029660109</t>
  </si>
  <si>
    <t>37350029660100</t>
  </si>
  <si>
    <t>Mackmyra Svensk Rök + GB</t>
  </si>
  <si>
    <t>L-60-845-00</t>
  </si>
  <si>
    <t>Mac-Talla 15 Years Strata + GB</t>
  </si>
  <si>
    <t>5060109227680</t>
  </si>
  <si>
    <t>L-53-566-00</t>
  </si>
  <si>
    <t>Mac-Talla Mara Cask Strength + GB</t>
  </si>
  <si>
    <t>5060109227666</t>
  </si>
  <si>
    <t>15060109227663</t>
  </si>
  <si>
    <t>L-53-565-00</t>
  </si>
  <si>
    <t>Mac-Talla Terra + GB</t>
  </si>
  <si>
    <t>5060109227703</t>
  </si>
  <si>
    <t>15060109227700</t>
  </si>
  <si>
    <t>L-03-148-00</t>
  </si>
  <si>
    <t>Madeira Vat 22</t>
  </si>
  <si>
    <t>8710415912912</t>
  </si>
  <si>
    <t>05010867700130</t>
  </si>
  <si>
    <t>L-12-833-00</t>
  </si>
  <si>
    <t>Magners Cider</t>
  </si>
  <si>
    <t>5391516871365</t>
  </si>
  <si>
    <t>05391516871372</t>
  </si>
  <si>
    <t>L-51-963-00</t>
  </si>
  <si>
    <t>Magners Original</t>
  </si>
  <si>
    <t>5391516870016</t>
  </si>
  <si>
    <t>05391516871556</t>
  </si>
  <si>
    <t>L-00-805-00</t>
  </si>
  <si>
    <t>Maitre Pierre Calvados</t>
  </si>
  <si>
    <t>3014400001335</t>
  </si>
  <si>
    <t>3014403255223</t>
  </si>
  <si>
    <t>L-06-757-00</t>
  </si>
  <si>
    <t>Maker's Mark</t>
  </si>
  <si>
    <t>085246342978</t>
  </si>
  <si>
    <t>10085246342975</t>
  </si>
  <si>
    <t>L-53-798-00</t>
  </si>
  <si>
    <t>085246139424</t>
  </si>
  <si>
    <t>4072500010519</t>
  </si>
  <si>
    <t>L-60-018-00</t>
  </si>
  <si>
    <t>Maker's Mark 46</t>
  </si>
  <si>
    <t>085246502327</t>
  </si>
  <si>
    <t>10085246502324</t>
  </si>
  <si>
    <t>L-06-752-00</t>
  </si>
  <si>
    <t>5060045586209</t>
  </si>
  <si>
    <t>050600455862</t>
  </si>
  <si>
    <t>L-58-088-00</t>
  </si>
  <si>
    <t>Maker's Mark 46 + GB</t>
  </si>
  <si>
    <t>3068680353011</t>
  </si>
  <si>
    <t>3068680355053</t>
  </si>
  <si>
    <t>L-18-173-00</t>
  </si>
  <si>
    <t>Malaga 'Sol De Malaga</t>
  </si>
  <si>
    <t>8410466188525</t>
  </si>
  <si>
    <t>18410466188522</t>
  </si>
  <si>
    <t>L-09-587-00</t>
  </si>
  <si>
    <t>Malfy Gin Con Arancia</t>
  </si>
  <si>
    <t>5000299296080</t>
  </si>
  <si>
    <t>05000299296097</t>
  </si>
  <si>
    <t>L-09-588-00</t>
  </si>
  <si>
    <t>Malfy Gin Con Limone</t>
  </si>
  <si>
    <t>5000299296042</t>
  </si>
  <si>
    <t>050002992960</t>
  </si>
  <si>
    <t>L-09-591-00</t>
  </si>
  <si>
    <t>Malfy Gin Originale</t>
  </si>
  <si>
    <t>5000299296028</t>
  </si>
  <si>
    <t>10853222006186</t>
  </si>
  <si>
    <t>L-55-680-00</t>
  </si>
  <si>
    <t>Malfy Gin Rosa</t>
  </si>
  <si>
    <t>5000299296066</t>
  </si>
  <si>
    <t>000299296073</t>
  </si>
  <si>
    <t>L-19-214-00</t>
  </si>
  <si>
    <t>Malibu</t>
  </si>
  <si>
    <t>5010284100056</t>
  </si>
  <si>
    <t>5010284151089</t>
  </si>
  <si>
    <t>L-04-960-00</t>
  </si>
  <si>
    <t>8410024710328</t>
  </si>
  <si>
    <t>8410024710366</t>
  </si>
  <si>
    <t>L-04-961-00</t>
  </si>
  <si>
    <t>8410024700015</t>
  </si>
  <si>
    <t>8410024701029</t>
  </si>
  <si>
    <t>L-24-971-00</t>
  </si>
  <si>
    <t>8410024700008</t>
  </si>
  <si>
    <t>8410024701005</t>
  </si>
  <si>
    <t>L-04-964-00</t>
  </si>
  <si>
    <t>5010284100025</t>
  </si>
  <si>
    <t>010284151096</t>
  </si>
  <si>
    <t>L-21-012-00</t>
  </si>
  <si>
    <t>Malibu Lime</t>
  </si>
  <si>
    <t>8410024711066</t>
  </si>
  <si>
    <t>2841002471</t>
  </si>
  <si>
    <t>L-04-953-00</t>
  </si>
  <si>
    <t>Malibu Passion Fruit</t>
  </si>
  <si>
    <t>8410024711028</t>
  </si>
  <si>
    <t>4005971394482</t>
  </si>
  <si>
    <t>L-04-947-00</t>
  </si>
  <si>
    <t>Malibu PET</t>
  </si>
  <si>
    <t>5010284151188</t>
  </si>
  <si>
    <t>5010284100087</t>
  </si>
  <si>
    <t>L-59-266-00</t>
  </si>
  <si>
    <t>Malibu Strawberry</t>
  </si>
  <si>
    <t>8410024711127</t>
  </si>
  <si>
    <t>28410024711121</t>
  </si>
  <si>
    <t>L-51-355-00</t>
  </si>
  <si>
    <t>Malibu Watermelon</t>
  </si>
  <si>
    <t>8410024711097</t>
  </si>
  <si>
    <t>28410024711091</t>
  </si>
  <si>
    <t>L-00-916-00</t>
  </si>
  <si>
    <t>Maltky</t>
  </si>
  <si>
    <t>5410293752312</t>
  </si>
  <si>
    <t>15410293752319</t>
  </si>
  <si>
    <t>L-51-020-00</t>
  </si>
  <si>
    <t>Mamont Blood Bitter</t>
  </si>
  <si>
    <t>5060033841686</t>
  </si>
  <si>
    <t>15060033841683</t>
  </si>
  <si>
    <t>Mamont Vodka</t>
  </si>
  <si>
    <t>L-16-666-00</t>
  </si>
  <si>
    <t>4602726004360</t>
  </si>
  <si>
    <t>14602726004367</t>
  </si>
  <si>
    <t>L-04-975-00</t>
  </si>
  <si>
    <t>Mandarine Napoleon</t>
  </si>
  <si>
    <t>8710625700026</t>
  </si>
  <si>
    <t>871063000000</t>
  </si>
  <si>
    <t>L-24-354-00</t>
  </si>
  <si>
    <t>Marama Origins + GB</t>
  </si>
  <si>
    <t>INDONESIA</t>
  </si>
  <si>
    <t>8438001408396</t>
  </si>
  <si>
    <t>18438001408393</t>
  </si>
  <si>
    <t>L-18-694-00</t>
  </si>
  <si>
    <t>Marienburg 81</t>
  </si>
  <si>
    <t>658731204015</t>
  </si>
  <si>
    <t>658731244011</t>
  </si>
  <si>
    <t>L-17-456-00</t>
  </si>
  <si>
    <t>658731204008</t>
  </si>
  <si>
    <t>658731224006</t>
  </si>
  <si>
    <t>L-60-337-00</t>
  </si>
  <si>
    <t>Marrone Barbaresco 2019</t>
  </si>
  <si>
    <t>8029510013012</t>
  </si>
  <si>
    <t>8029510013029</t>
  </si>
  <si>
    <t>L-59-065-00</t>
  </si>
  <si>
    <t>Marrone Barbaresco 2020</t>
  </si>
  <si>
    <t>8029510011919</t>
  </si>
  <si>
    <t>8029510011926</t>
  </si>
  <si>
    <t>L-59-474-00</t>
  </si>
  <si>
    <t>Marrone Barbera D’Abla D.O.C. 2020 “Carlot”</t>
  </si>
  <si>
    <t>8029510013036</t>
  </si>
  <si>
    <t>8029510013043</t>
  </si>
  <si>
    <t>L-59-074-00</t>
  </si>
  <si>
    <t>Marrone Barbera D'Alba Superiore 'La Pantalera' 2018</t>
  </si>
  <si>
    <t>8029510011933</t>
  </si>
  <si>
    <t>8029510011940</t>
  </si>
  <si>
    <t>L-60-212-00</t>
  </si>
  <si>
    <t>Marrone Barbera D'Alba Superiore 'La Pantalera' 2020</t>
  </si>
  <si>
    <t>8029510013494</t>
  </si>
  <si>
    <t>8029510013500</t>
  </si>
  <si>
    <t>L-59-068-00</t>
  </si>
  <si>
    <t>Marrone Barolo Bussia 2016</t>
  </si>
  <si>
    <t>8029510013418</t>
  </si>
  <si>
    <t>8029510013425</t>
  </si>
  <si>
    <t>L-60-214-00</t>
  </si>
  <si>
    <t>Marrone Barolo Bussia 2018</t>
  </si>
  <si>
    <t>L-59-476-00</t>
  </si>
  <si>
    <t>Marrone Barolo D.O.C.G. 2019</t>
  </si>
  <si>
    <t>8029510013791</t>
  </si>
  <si>
    <t>8029510013807</t>
  </si>
  <si>
    <t>L-60-670-00</t>
  </si>
  <si>
    <t>Marrone Barolo Pichemej 2019</t>
  </si>
  <si>
    <t>8029510013814</t>
  </si>
  <si>
    <t>8029510013821</t>
  </si>
  <si>
    <t>L-59-367-00</t>
  </si>
  <si>
    <t>Marrone Dolcetto d'Alba Linea Giovane 2020</t>
  </si>
  <si>
    <t>8029510012350</t>
  </si>
  <si>
    <t>8029510012367</t>
  </si>
  <si>
    <t>L-59-075-00</t>
  </si>
  <si>
    <t>Marrone Gavi del Comune die Gavi DOCG 2021</t>
  </si>
  <si>
    <t>8029510012817</t>
  </si>
  <si>
    <t>8029510012824</t>
  </si>
  <si>
    <t>L-60-210-00</t>
  </si>
  <si>
    <t>Marrone Gavi del Comune die Gavi DOCG 2022</t>
  </si>
  <si>
    <t>8029510014170</t>
  </si>
  <si>
    <t>8029510014187</t>
  </si>
  <si>
    <t>L-60-858-00</t>
  </si>
  <si>
    <t>Marrone Langhe Arneis "Tre Fies" Doc Langhe 2022</t>
  </si>
  <si>
    <t>8029510013876</t>
  </si>
  <si>
    <t>8029510013883</t>
  </si>
  <si>
    <t>L-60-251-00</t>
  </si>
  <si>
    <t>Marrone Langhe D.O.C. Chardonnay 2021 Memundis</t>
  </si>
  <si>
    <t>8029510014194</t>
  </si>
  <si>
    <t>8029510014200</t>
  </si>
  <si>
    <t>L-60-250-00</t>
  </si>
  <si>
    <t>Marrone Langhe D.O.C. Rosato 2022 Dolcevita</t>
  </si>
  <si>
    <t>8029510013937</t>
  </si>
  <si>
    <t>8029510013944</t>
  </si>
  <si>
    <t>L-59-475-00</t>
  </si>
  <si>
    <t>Marrone Langhe DOC Rosso 2020 ''Passione''</t>
  </si>
  <si>
    <t>8029510013074</t>
  </si>
  <si>
    <t>8029510013081</t>
  </si>
  <si>
    <t>L-60-268-00</t>
  </si>
  <si>
    <t>Marrone Langhe Favorita 2022</t>
  </si>
  <si>
    <t>8029510013913</t>
  </si>
  <si>
    <t>8029510013920</t>
  </si>
  <si>
    <t>L-59-063-00</t>
  </si>
  <si>
    <t>Marrone Langhe Nebbiolo 2020</t>
  </si>
  <si>
    <t>8029510013050</t>
  </si>
  <si>
    <t>8029510013067</t>
  </si>
  <si>
    <t>L-60-252-00</t>
  </si>
  <si>
    <t>Marrone Moscato d’Asti D.O.C.G. 2022 Solaris</t>
  </si>
  <si>
    <t>8029510013777</t>
  </si>
  <si>
    <t>8029510013784</t>
  </si>
  <si>
    <t>L-59-071-00</t>
  </si>
  <si>
    <t>Marrone Nebbiolo Agrestis 2019</t>
  </si>
  <si>
    <t>8029510012275</t>
  </si>
  <si>
    <t>8029510012282</t>
  </si>
  <si>
    <t>L-60-367-00</t>
  </si>
  <si>
    <t>Marrone Piemonte D.O.C. Barbera 2021</t>
  </si>
  <si>
    <t>8029510013456</t>
  </si>
  <si>
    <t>8029510013463</t>
  </si>
  <si>
    <t>L-59-473-00</t>
  </si>
  <si>
    <t>Marrone Piemonte Doc Rosso 2021 "Mio''</t>
  </si>
  <si>
    <t>8029510013357</t>
  </si>
  <si>
    <t>8029510013364</t>
  </si>
  <si>
    <t>L-59-079-00</t>
  </si>
  <si>
    <t>Marrone San Carlo 2016</t>
  </si>
  <si>
    <t>8029510011285</t>
  </si>
  <si>
    <t>8029510011292</t>
  </si>
  <si>
    <t>L-51-089-00</t>
  </si>
  <si>
    <t>Mars Kasei + GB</t>
  </si>
  <si>
    <t>4976881521193</t>
  </si>
  <si>
    <t>2497688152119</t>
  </si>
  <si>
    <t>L-06-735-00</t>
  </si>
  <si>
    <t>Mars Maltage Cosmo + GB</t>
  </si>
  <si>
    <t>4976881501164</t>
  </si>
  <si>
    <t>04976881502642</t>
  </si>
  <si>
    <t>L-22-670-00</t>
  </si>
  <si>
    <t>Martell Blue Swift</t>
  </si>
  <si>
    <t>3219820006070</t>
  </si>
  <si>
    <t>23219820006074</t>
  </si>
  <si>
    <t>L-13-879-00</t>
  </si>
  <si>
    <t>Martell Cohiba + Coffret</t>
  </si>
  <si>
    <t>3219820003796</t>
  </si>
  <si>
    <t>43219820003794</t>
  </si>
  <si>
    <t>L-05-708-00</t>
  </si>
  <si>
    <t>Martell Cordon Bleu + GB</t>
  </si>
  <si>
    <t>3219820000382</t>
  </si>
  <si>
    <t>13219820000389</t>
  </si>
  <si>
    <t>L-05-706-00</t>
  </si>
  <si>
    <t>43219820000380</t>
  </si>
  <si>
    <t>L-05-720-00</t>
  </si>
  <si>
    <t>Martell VS</t>
  </si>
  <si>
    <t>3219820000078</t>
  </si>
  <si>
    <t>23219820005640</t>
  </si>
  <si>
    <t>L-05-723-00</t>
  </si>
  <si>
    <t>Martell VSOP + GB</t>
  </si>
  <si>
    <t>3219820005882</t>
  </si>
  <si>
    <t>23219820005886</t>
  </si>
  <si>
    <t>L-05-740-00</t>
  </si>
  <si>
    <t>Martell XO + GB</t>
  </si>
  <si>
    <t>3219820006186</t>
  </si>
  <si>
    <t>432198200061</t>
  </si>
  <si>
    <t>L-58-368-00</t>
  </si>
  <si>
    <t>Martial Richard Blanquette de Limoux</t>
  </si>
  <si>
    <t>3274891701019</t>
  </si>
  <si>
    <t>03274891702016</t>
  </si>
  <si>
    <t>L-17-459-00</t>
  </si>
  <si>
    <t>Martin Miller's Dry Gin</t>
  </si>
  <si>
    <t>698929000395</t>
  </si>
  <si>
    <t>698929000432</t>
  </si>
  <si>
    <t>L-57-708-00</t>
  </si>
  <si>
    <t>Martin Miller's Summerful Gin Limited Edition</t>
  </si>
  <si>
    <t>698929000807</t>
  </si>
  <si>
    <t>698929000319</t>
  </si>
  <si>
    <t>L-50-942-00</t>
  </si>
  <si>
    <t>Martini Asti Spumante</t>
  </si>
  <si>
    <t>8000570435402</t>
  </si>
  <si>
    <t>8000570314400</t>
  </si>
  <si>
    <t>L-04-364-00</t>
  </si>
  <si>
    <t>8000570005087</t>
  </si>
  <si>
    <t>8000570009535</t>
  </si>
  <si>
    <t>L-04-365-00</t>
  </si>
  <si>
    <t>Martini Bellini</t>
  </si>
  <si>
    <t>8000570083306</t>
  </si>
  <si>
    <t>8000570746904</t>
  </si>
  <si>
    <t>L-04-366-00</t>
  </si>
  <si>
    <t>Martini Bianco</t>
  </si>
  <si>
    <t>5010677924009</t>
  </si>
  <si>
    <t>7630040401067</t>
  </si>
  <si>
    <t>L-04-369-00</t>
  </si>
  <si>
    <t>5010677925006</t>
  </si>
  <si>
    <t>7630040401081</t>
  </si>
  <si>
    <t>L-52-934-00</t>
  </si>
  <si>
    <t>Martini Extra Dry</t>
  </si>
  <si>
    <t>5010677934008</t>
  </si>
  <si>
    <t>7630040402095</t>
  </si>
  <si>
    <t>L-12-753-00</t>
  </si>
  <si>
    <t>5010677935005</t>
  </si>
  <si>
    <t>5010677939102</t>
  </si>
  <si>
    <t>L-04-379-00</t>
  </si>
  <si>
    <t>Martini Fiero</t>
  </si>
  <si>
    <t>8000570048022</t>
  </si>
  <si>
    <t>8000570048046</t>
  </si>
  <si>
    <t>L-24-514-00</t>
  </si>
  <si>
    <t>Martini Floreale</t>
  </si>
  <si>
    <t>7630040403689</t>
  </si>
  <si>
    <t>07630040403672</t>
  </si>
  <si>
    <t>L-60-004-00</t>
  </si>
  <si>
    <t>Martini Limoni</t>
  </si>
  <si>
    <t>7630040405577</t>
  </si>
  <si>
    <t>7630040405560</t>
  </si>
  <si>
    <t>L-04-381-00</t>
  </si>
  <si>
    <t>Martini Prosecco</t>
  </si>
  <si>
    <t>8000570681403</t>
  </si>
  <si>
    <t>8000570451501</t>
  </si>
  <si>
    <t>L-04-384-00</t>
  </si>
  <si>
    <t>8000570552505</t>
  </si>
  <si>
    <t>8000570464204</t>
  </si>
  <si>
    <t>L-12-768-00</t>
  </si>
  <si>
    <t>Martini Riserva Ambrato</t>
  </si>
  <si>
    <t>5010677633550</t>
  </si>
  <si>
    <t>5010677633598</t>
  </si>
  <si>
    <t>L-04-386-00</t>
  </si>
  <si>
    <t>Martini Riserva Speciale Rubino</t>
  </si>
  <si>
    <t>5010677633581</t>
  </si>
  <si>
    <t>5010677633604</t>
  </si>
  <si>
    <t>L-04-387-00</t>
  </si>
  <si>
    <t>Martini Rosato</t>
  </si>
  <si>
    <t>5010677944007</t>
  </si>
  <si>
    <t>7630040403054</t>
  </si>
  <si>
    <t>L-12-771-00</t>
  </si>
  <si>
    <t>7630040403016</t>
  </si>
  <si>
    <t>07630040403023</t>
  </si>
  <si>
    <t>L-04-389-00</t>
  </si>
  <si>
    <t>Martini Rossini</t>
  </si>
  <si>
    <t>7630040401920</t>
  </si>
  <si>
    <t>7630040401814</t>
  </si>
  <si>
    <t>L-04-392-00</t>
  </si>
  <si>
    <t>Martini Rosso</t>
  </si>
  <si>
    <t>5010677914000</t>
  </si>
  <si>
    <t>7630040400077</t>
  </si>
  <si>
    <t>L-04-395-00</t>
  </si>
  <si>
    <t>5010677915007</t>
  </si>
  <si>
    <t>7630040400091</t>
  </si>
  <si>
    <t>L-53-442-00</t>
  </si>
  <si>
    <t>Martini Royale Bianco</t>
  </si>
  <si>
    <t>7630040405959</t>
  </si>
  <si>
    <t>7630040405966</t>
  </si>
  <si>
    <t>L-53-296-00</t>
  </si>
  <si>
    <t>Martini Royale Rosato</t>
  </si>
  <si>
    <t>7630040401913</t>
  </si>
  <si>
    <t>07630040401890</t>
  </si>
  <si>
    <t>L-04-399-00</t>
  </si>
  <si>
    <t>Martini Sparkling Rose</t>
  </si>
  <si>
    <t>7630040400329</t>
  </si>
  <si>
    <t>7630040400336</t>
  </si>
  <si>
    <t>L-24-515-00</t>
  </si>
  <si>
    <t>Martini Vibrante</t>
  </si>
  <si>
    <t>7630040403665</t>
  </si>
  <si>
    <t>07630040403658</t>
  </si>
  <si>
    <t>L-09-628-00</t>
  </si>
  <si>
    <t>Marula Gin</t>
  </si>
  <si>
    <t>5419980009708</t>
  </si>
  <si>
    <t>5419980009746</t>
  </si>
  <si>
    <t>L-59-966-00</t>
  </si>
  <si>
    <t>Masons Classic Vodka</t>
  </si>
  <si>
    <t>5060353751498</t>
  </si>
  <si>
    <t>15060353751525</t>
  </si>
  <si>
    <t>L-59-967-00</t>
  </si>
  <si>
    <t>Masons The Original Gin</t>
  </si>
  <si>
    <t>5060353750002</t>
  </si>
  <si>
    <t>15060353750016</t>
  </si>
  <si>
    <t>L-21-035-00</t>
  </si>
  <si>
    <t>Mates Gold</t>
  </si>
  <si>
    <t>8945004769138</t>
  </si>
  <si>
    <t>8945004769152</t>
  </si>
  <si>
    <t>L-54-672-00</t>
  </si>
  <si>
    <t>Mateus Blanco</t>
  </si>
  <si>
    <t>5601012021509</t>
  </si>
  <si>
    <t>601012021504</t>
  </si>
  <si>
    <t>L-04-449-00</t>
  </si>
  <si>
    <t>Mateus Rose Cork Bottle</t>
  </si>
  <si>
    <t>5601012011500</t>
  </si>
  <si>
    <t>55601012011505</t>
  </si>
  <si>
    <t>L-51-501-00</t>
  </si>
  <si>
    <t>Matsui The Hakuto Premium Gin + GB</t>
  </si>
  <si>
    <t>4954621002904</t>
  </si>
  <si>
    <t>4954621003109</t>
  </si>
  <si>
    <t>L-09-624-00</t>
  </si>
  <si>
    <t>Matusalem 10 Years Clasico</t>
  </si>
  <si>
    <t>766094070052</t>
  </si>
  <si>
    <t>10766094070059</t>
  </si>
  <si>
    <t>L-09-625-00</t>
  </si>
  <si>
    <t>Matusalem 15 Years Gran Reserva + GB</t>
  </si>
  <si>
    <t>766094010058</t>
  </si>
  <si>
    <t>6094010056</t>
  </si>
  <si>
    <t>L-09-627-00</t>
  </si>
  <si>
    <t>Matusalem 23 Years Gran Reserva + GB</t>
  </si>
  <si>
    <t>766094110055</t>
  </si>
  <si>
    <t>10766094110052</t>
  </si>
  <si>
    <t>L-17-461-00</t>
  </si>
  <si>
    <t>Matusalem 7 Years Solera</t>
  </si>
  <si>
    <t>766094100056</t>
  </si>
  <si>
    <t>10766094100053</t>
  </si>
  <si>
    <t>L-55-215-00</t>
  </si>
  <si>
    <t>Matusalem Insolito Wine Cask</t>
  </si>
  <si>
    <t>766094230050</t>
  </si>
  <si>
    <t>10066094230058</t>
  </si>
  <si>
    <t>L-17-465-00</t>
  </si>
  <si>
    <t>Mayfair Dry Gin</t>
  </si>
  <si>
    <t>5060334550034</t>
  </si>
  <si>
    <t>15060334550031</t>
  </si>
  <si>
    <t>L-03-975-00</t>
  </si>
  <si>
    <t>McQueen And The Violet</t>
  </si>
  <si>
    <t>813497007175</t>
  </si>
  <si>
    <t>50813497007170</t>
  </si>
  <si>
    <t>L-25-559-00</t>
  </si>
  <si>
    <t>Menard Cognac Sel. Des Domaines GFC 1er Cru de Cognac</t>
  </si>
  <si>
    <t>3285090017047</t>
  </si>
  <si>
    <t>3285091017046</t>
  </si>
  <si>
    <t>L-21-040-00</t>
  </si>
  <si>
    <t>Menard VSOP</t>
  </si>
  <si>
    <t>3285090017054</t>
  </si>
  <si>
    <t>3285091017053</t>
  </si>
  <si>
    <t>L-03-953-00</t>
  </si>
  <si>
    <t>Mermaid Gin</t>
  </si>
  <si>
    <t>5060508970064</t>
  </si>
  <si>
    <t>15060508970061</t>
  </si>
  <si>
    <t>L-23-324-00</t>
  </si>
  <si>
    <t>Mermaid Gin Mini</t>
  </si>
  <si>
    <t>5060508970002</t>
  </si>
  <si>
    <t>5060508970224</t>
  </si>
  <si>
    <t>L-03-954-00</t>
  </si>
  <si>
    <t>Mermaid Pink Gin</t>
  </si>
  <si>
    <t>5060508970132</t>
  </si>
  <si>
    <t>15060508970139</t>
  </si>
  <si>
    <t>L-23-325-00</t>
  </si>
  <si>
    <t>Mermaid Pink Gin Mini</t>
  </si>
  <si>
    <t>5060508970170</t>
  </si>
  <si>
    <t>5060508970248</t>
  </si>
  <si>
    <t>L-23-165-00</t>
  </si>
  <si>
    <t>Mermaid Salt Vodka</t>
  </si>
  <si>
    <t>5060508970088</t>
  </si>
  <si>
    <t>15060508970085</t>
  </si>
  <si>
    <t>L-51-115-00</t>
  </si>
  <si>
    <t>Mermaid Salt Vodka Mini</t>
  </si>
  <si>
    <t>5060508970316</t>
  </si>
  <si>
    <t>15060508970313</t>
  </si>
  <si>
    <t>L-59-549-00</t>
  </si>
  <si>
    <t>Mermaid Spiced Rum</t>
  </si>
  <si>
    <t>5060508970439</t>
  </si>
  <si>
    <t>15060508970436</t>
  </si>
  <si>
    <t>L-17-466-00</t>
  </si>
  <si>
    <t>Mermaid Tears Vodka</t>
  </si>
  <si>
    <t>5060243079176</t>
  </si>
  <si>
    <t>5060564621092</t>
  </si>
  <si>
    <t>L-57-767-00</t>
  </si>
  <si>
    <t>Mermaid Zest</t>
  </si>
  <si>
    <t>5060508970392</t>
  </si>
  <si>
    <t>15060508970399</t>
  </si>
  <si>
    <t>L-13-721-00</t>
  </si>
  <si>
    <t>Metaxa 5*</t>
  </si>
  <si>
    <t>5202795120054</t>
  </si>
  <si>
    <t>5202795120139</t>
  </si>
  <si>
    <t>L-05-769-00</t>
  </si>
  <si>
    <t>5202795120085</t>
  </si>
  <si>
    <t>35202795120086</t>
  </si>
  <si>
    <t>L-13-924-00</t>
  </si>
  <si>
    <t>Metaxa 7*</t>
  </si>
  <si>
    <t>5202795130022</t>
  </si>
  <si>
    <t>5202795130053</t>
  </si>
  <si>
    <t>5202795130046</t>
  </si>
  <si>
    <t>L-51-581-00</t>
  </si>
  <si>
    <t>Metaxa Grande Fine Collector's Edition + GB</t>
  </si>
  <si>
    <t>5202795150471</t>
  </si>
  <si>
    <t>5202795150488</t>
  </si>
  <si>
    <t>L-05-775-00</t>
  </si>
  <si>
    <t>Metaxa Private Reserve + GB</t>
  </si>
  <si>
    <t>5202795150365</t>
  </si>
  <si>
    <t>202795150372</t>
  </si>
  <si>
    <t>L-50-199-00</t>
  </si>
  <si>
    <t>Meukow 90 Proof</t>
  </si>
  <si>
    <t>3257150101515</t>
  </si>
  <si>
    <t>3257151101514</t>
  </si>
  <si>
    <t>L-51-252-00</t>
  </si>
  <si>
    <t>Meukow De Luxe + GB</t>
  </si>
  <si>
    <t>3257150101119</t>
  </si>
  <si>
    <t>3257151102399</t>
  </si>
  <si>
    <t>L-50-548-00</t>
  </si>
  <si>
    <t>Meukow Extra + GB</t>
  </si>
  <si>
    <t>3257150100945</t>
  </si>
  <si>
    <t>3257151100944</t>
  </si>
  <si>
    <t>L-53-033-00</t>
  </si>
  <si>
    <t>Meukow Icone + GB</t>
  </si>
  <si>
    <t>3257150101249</t>
  </si>
  <si>
    <t>3257151101248</t>
  </si>
  <si>
    <t>L-59-944-00</t>
  </si>
  <si>
    <t>Meukow Icone 160th Anniversaire + GB</t>
  </si>
  <si>
    <t>3257150043242</t>
  </si>
  <si>
    <t>3257151043234</t>
  </si>
  <si>
    <t>L-13-943-00</t>
  </si>
  <si>
    <t>Meukow Vanilla</t>
  </si>
  <si>
    <t>3257150101904</t>
  </si>
  <si>
    <t>3257151101903</t>
  </si>
  <si>
    <t>L-60-959-00</t>
  </si>
  <si>
    <t>Meukow VS</t>
  </si>
  <si>
    <t>3257150100198</t>
  </si>
  <si>
    <t>3257151100197</t>
  </si>
  <si>
    <t>L-13-948-00</t>
  </si>
  <si>
    <t>Meukow VS + GB</t>
  </si>
  <si>
    <t>3257150100204</t>
  </si>
  <si>
    <t>3257151100005</t>
  </si>
  <si>
    <t>L-50-547-00</t>
  </si>
  <si>
    <t>3257151101378</t>
  </si>
  <si>
    <t>L-23-143-00</t>
  </si>
  <si>
    <t>Meukow VS Black</t>
  </si>
  <si>
    <t>3257150100181</t>
  </si>
  <si>
    <t>3257151100180</t>
  </si>
  <si>
    <t>L-60-960-00</t>
  </si>
  <si>
    <t>Meukow VS Black + GB</t>
  </si>
  <si>
    <t>3257150101140</t>
  </si>
  <si>
    <t>3257151100203</t>
  </si>
  <si>
    <t>L-50-198-00</t>
  </si>
  <si>
    <t>Meukow VS Black Panter Prism</t>
  </si>
  <si>
    <t>3257150102123</t>
  </si>
  <si>
    <t>3257151102122</t>
  </si>
  <si>
    <t>L-13-953-00</t>
  </si>
  <si>
    <t>Meukow VSOP</t>
  </si>
  <si>
    <t>3257150100464</t>
  </si>
  <si>
    <t>3257151100463</t>
  </si>
  <si>
    <t>L-52-453-00</t>
  </si>
  <si>
    <t>Meukow VSOP + GB</t>
  </si>
  <si>
    <t>3257150100426</t>
  </si>
  <si>
    <t>3257151100401</t>
  </si>
  <si>
    <t>L-50-200-00</t>
  </si>
  <si>
    <t>3257151100319</t>
  </si>
  <si>
    <t>L-50-353-00</t>
  </si>
  <si>
    <t>Meukow VSOP Copper + GB</t>
  </si>
  <si>
    <t>3257150102581</t>
  </si>
  <si>
    <t>3257151102580</t>
  </si>
  <si>
    <t>L-50-666-00</t>
  </si>
  <si>
    <t>Meukow VSOP Red Edition + GB</t>
  </si>
  <si>
    <t>3257150102529</t>
  </si>
  <si>
    <t>3257151102528</t>
  </si>
  <si>
    <t>L-57-607-00</t>
  </si>
  <si>
    <t>Meukow Wild Berry</t>
  </si>
  <si>
    <t>3257150044003</t>
  </si>
  <si>
    <t>3257151044002</t>
  </si>
  <si>
    <t>L-13-964-00</t>
  </si>
  <si>
    <t>Meukow XO + GB</t>
  </si>
  <si>
    <t>3257150100822</t>
  </si>
  <si>
    <t>3257151100807</t>
  </si>
  <si>
    <t>L-50-452-00</t>
  </si>
  <si>
    <t>3257150100969</t>
  </si>
  <si>
    <t>3257151101392</t>
  </si>
  <si>
    <t>L-50-550-00</t>
  </si>
  <si>
    <t>3257150100686</t>
  </si>
  <si>
    <t>3257151100685</t>
  </si>
  <si>
    <t>L-52-429-00</t>
  </si>
  <si>
    <t>Mezzodì Caffo</t>
  </si>
  <si>
    <t>8004499100212</t>
  </si>
  <si>
    <t>80044991002120</t>
  </si>
  <si>
    <t>L-25-166-00</t>
  </si>
  <si>
    <t>Michter's Unblended American Whisky</t>
  </si>
  <si>
    <t>4002547107668</t>
  </si>
  <si>
    <t>4002547107675</t>
  </si>
  <si>
    <t>L-60-172-00</t>
  </si>
  <si>
    <t>Midleton Very Rare 2023 + GB</t>
  </si>
  <si>
    <t>5011007008383</t>
  </si>
  <si>
    <t>05011007015039</t>
  </si>
  <si>
    <t>L-04-969-00</t>
  </si>
  <si>
    <t>Midori Melon</t>
  </si>
  <si>
    <t>4901777020320</t>
  </si>
  <si>
    <t>4901777020658</t>
  </si>
  <si>
    <t>L-04-973-00</t>
  </si>
  <si>
    <t>4901777047914</t>
  </si>
  <si>
    <t>00088857328423</t>
  </si>
  <si>
    <t>L-01-220-00</t>
  </si>
  <si>
    <t>Mil Estrellas Brown</t>
  </si>
  <si>
    <t>8710924271777</t>
  </si>
  <si>
    <t>8710924271784</t>
  </si>
  <si>
    <t>L-58-387-00</t>
  </si>
  <si>
    <t>Milk &amp; Honey Apex Small Batch Dead Sea + GB</t>
  </si>
  <si>
    <t>7290109231464</t>
  </si>
  <si>
    <t>7290109231679</t>
  </si>
  <si>
    <t>L-01-039-00</t>
  </si>
  <si>
    <t>Millstone 100 RYE</t>
  </si>
  <si>
    <t>8713947661006</t>
  </si>
  <si>
    <t>8713947666100</t>
  </si>
  <si>
    <t>L-01-034-00</t>
  </si>
  <si>
    <t>Millstone 12 Years Sherry Cask</t>
  </si>
  <si>
    <t>8713947400186</t>
  </si>
  <si>
    <t>8713947600180</t>
  </si>
  <si>
    <t>L-59-838-00</t>
  </si>
  <si>
    <t>Mintis Gin Amarena Cherry &amp; Mint</t>
  </si>
  <si>
    <t>8595676600170</t>
  </si>
  <si>
    <t>8595676600187</t>
  </si>
  <si>
    <t>L-59-841-00</t>
  </si>
  <si>
    <t>Mintis Gin Blackcurrant &amp; Mint</t>
  </si>
  <si>
    <t>8595676600200</t>
  </si>
  <si>
    <t>8595676600217</t>
  </si>
  <si>
    <t>L-59-839-00</t>
  </si>
  <si>
    <t>Mintis Gin Clementine &amp; Mint</t>
  </si>
  <si>
    <t>8595676600156</t>
  </si>
  <si>
    <t>8595676600163</t>
  </si>
  <si>
    <t>Minttu Peppermint</t>
  </si>
  <si>
    <t>L-04-945-00</t>
  </si>
  <si>
    <t>6420614681879</t>
  </si>
  <si>
    <t>46420614681877</t>
  </si>
  <si>
    <t>L-59-784-00</t>
  </si>
  <si>
    <t>Miraval Cotes De Provence 2022 By Brad Pitt</t>
  </si>
  <si>
    <t>3296184016242</t>
  </si>
  <si>
    <t>3296181019154</t>
  </si>
  <si>
    <t>L-00-771-00</t>
  </si>
  <si>
    <t>Mispelblom Brandewijn</t>
  </si>
  <si>
    <t>8710415912448</t>
  </si>
  <si>
    <t>8716000023698</t>
  </si>
  <si>
    <t>L-00-770-00</t>
  </si>
  <si>
    <t>Mispelblom Vanillebrandewijn</t>
  </si>
  <si>
    <t>8710415912417</t>
  </si>
  <si>
    <t>8716000023674</t>
  </si>
  <si>
    <t>L-55-940-00</t>
  </si>
  <si>
    <t>Moa Vodka</t>
  </si>
  <si>
    <t>8718444160328</t>
  </si>
  <si>
    <t>8718444160410</t>
  </si>
  <si>
    <t>L-18-304-00</t>
  </si>
  <si>
    <t>Mocambo Rum Anejo 10 Years Pistol + 2 Glasses</t>
  </si>
  <si>
    <t>5016978101019</t>
  </si>
  <si>
    <t>Moet &amp; Chandon Brut Imperial</t>
  </si>
  <si>
    <t>3185370604403</t>
  </si>
  <si>
    <t>L-04-411-00</t>
  </si>
  <si>
    <t>3185370000335</t>
  </si>
  <si>
    <t>3185370571224</t>
  </si>
  <si>
    <t>L-04-413-00</t>
  </si>
  <si>
    <t>3185370000038</t>
  </si>
  <si>
    <t>3185370409527</t>
  </si>
  <si>
    <t>L-04-414-00</t>
  </si>
  <si>
    <t>3185370000021</t>
  </si>
  <si>
    <t>3185370417829</t>
  </si>
  <si>
    <t>L-50-278-00</t>
  </si>
  <si>
    <t>Moet &amp; Chandon Brut Imperial + GB</t>
  </si>
  <si>
    <t>3185370001233</t>
  </si>
  <si>
    <t>3185370471586</t>
  </si>
  <si>
    <t>L-25-275-00</t>
  </si>
  <si>
    <t>Moet &amp; Chandon Brut Piccolo</t>
  </si>
  <si>
    <t>3185370604410</t>
  </si>
  <si>
    <t>L-60-776-00</t>
  </si>
  <si>
    <t>Moet &amp; Chandon Cheers To You Limited Edition + GB</t>
  </si>
  <si>
    <t>3185370765166</t>
  </si>
  <si>
    <t>3185370765340</t>
  </si>
  <si>
    <t>L-60-774-00</t>
  </si>
  <si>
    <t>Moet &amp; Chandon Congratulations Limited Edition + GB</t>
  </si>
  <si>
    <t>3185370765494</t>
  </si>
  <si>
    <t>3185370765708</t>
  </si>
  <si>
    <t>L-60-775-00</t>
  </si>
  <si>
    <t>Moet &amp; Chandon Happy Birthday Limited Edition + GB</t>
  </si>
  <si>
    <t>3185370764589</t>
  </si>
  <si>
    <t>3185370764862</t>
  </si>
  <si>
    <t>L-04-432-00</t>
  </si>
  <si>
    <t>Moet &amp; Chandon Ice Imperial</t>
  </si>
  <si>
    <t>3185370457054</t>
  </si>
  <si>
    <t>3185370507766</t>
  </si>
  <si>
    <t>L-04-434-00</t>
  </si>
  <si>
    <t>3185370507308</t>
  </si>
  <si>
    <t>3185370654262</t>
  </si>
  <si>
    <t>L-56-066-00</t>
  </si>
  <si>
    <t>Moet &amp; Chandon Ice Imperial Glass</t>
  </si>
  <si>
    <t>L-04-428-00</t>
  </si>
  <si>
    <t>Moet &amp; Chandon Ice Imperial Rose</t>
  </si>
  <si>
    <t>3185370615492</t>
  </si>
  <si>
    <t>3185370615706</t>
  </si>
  <si>
    <t>Moet &amp; Chandon Imperial Brut + Wooden GB</t>
  </si>
  <si>
    <t>L-04-438-00</t>
  </si>
  <si>
    <t>Moet &amp; Chandon Marc De Champagne</t>
  </si>
  <si>
    <t>3185370010044</t>
  </si>
  <si>
    <t>3185370007723</t>
  </si>
  <si>
    <t>L-04-443-00</t>
  </si>
  <si>
    <t>Moet &amp; Chandon Nectar Imperial</t>
  </si>
  <si>
    <t>3185370000397</t>
  </si>
  <si>
    <t>3185370395233</t>
  </si>
  <si>
    <t>L-04-441-00</t>
  </si>
  <si>
    <t>Moet &amp; Chandon Nectar Imperial Rose</t>
  </si>
  <si>
    <t>3185370377369</t>
  </si>
  <si>
    <t>3185370397077</t>
  </si>
  <si>
    <t>L-04-444-00</t>
  </si>
  <si>
    <t>Moet &amp; Chandon Nir</t>
  </si>
  <si>
    <t>3185370585023</t>
  </si>
  <si>
    <t>3185370585030</t>
  </si>
  <si>
    <t>L-18-167-00</t>
  </si>
  <si>
    <t>Moet &amp; Chandon Rose Imperial</t>
  </si>
  <si>
    <t>3185370612873</t>
  </si>
  <si>
    <t>3185370612880</t>
  </si>
  <si>
    <t>L-04-448-00</t>
  </si>
  <si>
    <t>3185370074831</t>
  </si>
  <si>
    <t>3185370402092</t>
  </si>
  <si>
    <t>L-23-738-00</t>
  </si>
  <si>
    <t>3185370074848</t>
  </si>
  <si>
    <t>L-04-446-00</t>
  </si>
  <si>
    <t>Moet &amp; Chandon Rose Imperial + GB</t>
  </si>
  <si>
    <t>3185370061503</t>
  </si>
  <si>
    <t>3185370571262</t>
  </si>
  <si>
    <t>L-24-675-00</t>
  </si>
  <si>
    <t>Moet Ice Imperial Ice Bucket</t>
  </si>
  <si>
    <t>3185370584910</t>
  </si>
  <si>
    <t>43095568</t>
  </si>
  <si>
    <t>L-53-435-00</t>
  </si>
  <si>
    <t>Molinari Sambuca Caffe NRF</t>
  </si>
  <si>
    <t>8002095632007</t>
  </si>
  <si>
    <t>8002095327064</t>
  </si>
  <si>
    <t>L-24-804-00</t>
  </si>
  <si>
    <t>8002095200039</t>
  </si>
  <si>
    <t>8002095202002</t>
  </si>
  <si>
    <t>L-13-729-00</t>
  </si>
  <si>
    <t>Molinari Sambuca Extra NRF</t>
  </si>
  <si>
    <t>8002095100001</t>
  </si>
  <si>
    <t>8002095160005</t>
  </si>
  <si>
    <t>8002095170004</t>
  </si>
  <si>
    <t>L-51-520-00</t>
  </si>
  <si>
    <t>L-21-074-00</t>
  </si>
  <si>
    <t>Mom Love Gin</t>
  </si>
  <si>
    <t>8410023095402</t>
  </si>
  <si>
    <t>8410023095426</t>
  </si>
  <si>
    <t>L-21-073-00</t>
  </si>
  <si>
    <t>Mom Rocks Gin</t>
  </si>
  <si>
    <t>8410023095983</t>
  </si>
  <si>
    <t>8410023095990</t>
  </si>
  <si>
    <t>L-09-584-00</t>
  </si>
  <si>
    <t>Mom Royal Smoothness</t>
  </si>
  <si>
    <t>8410023032230</t>
  </si>
  <si>
    <t>8410023032247</t>
  </si>
  <si>
    <t>Mombasa Colonel's Reserve</t>
  </si>
  <si>
    <t>8437011284105</t>
  </si>
  <si>
    <t>L-17-468-00</t>
  </si>
  <si>
    <t>18437011284102</t>
  </si>
  <si>
    <t>L-09-574-00</t>
  </si>
  <si>
    <t>Mombasa Dry Gin</t>
  </si>
  <si>
    <t>8437011284006</t>
  </si>
  <si>
    <t>18437011284003</t>
  </si>
  <si>
    <t>L-01-282-00</t>
  </si>
  <si>
    <t>Mombasa Strawberry</t>
  </si>
  <si>
    <t>8437011284082</t>
  </si>
  <si>
    <t>18437011284089</t>
  </si>
  <si>
    <t>Monin Amaretto</t>
  </si>
  <si>
    <t>Monin Blue Curacao</t>
  </si>
  <si>
    <t>Monin Caramel</t>
  </si>
  <si>
    <t>Monin Chocolat</t>
  </si>
  <si>
    <t>Monin Cinnamon</t>
  </si>
  <si>
    <t>Monin Grenadine</t>
  </si>
  <si>
    <t>Monin Haselnuss</t>
  </si>
  <si>
    <t>L-04-146-00</t>
  </si>
  <si>
    <t>Monin Lime Juice</t>
  </si>
  <si>
    <t>4008077741419</t>
  </si>
  <si>
    <t>4008077742515</t>
  </si>
  <si>
    <t>Monin Raspberry</t>
  </si>
  <si>
    <t>Monin Strawberry</t>
  </si>
  <si>
    <t>Monin Vanilla</t>
  </si>
  <si>
    <t>L-56-075-00</t>
  </si>
  <si>
    <t>Monkey 47</t>
  </si>
  <si>
    <t>4260218310087</t>
  </si>
  <si>
    <t>4260218310094</t>
  </si>
  <si>
    <t>L-08-635-00</t>
  </si>
  <si>
    <t>42213277</t>
  </si>
  <si>
    <t>4260218310018</t>
  </si>
  <si>
    <t>Monkey 47 Barrel Cut + GB</t>
  </si>
  <si>
    <t>L-24-523-00</t>
  </si>
  <si>
    <t>Monkey 47 Distiller's Cut 2019 + GB</t>
  </si>
  <si>
    <t>4260218310063</t>
  </si>
  <si>
    <t>4260218310049</t>
  </si>
  <si>
    <t>L-56-841-00</t>
  </si>
  <si>
    <t>Monkey 47 Experimentum Serie Bitterbal + GB</t>
  </si>
  <si>
    <t>42420484</t>
  </si>
  <si>
    <t>4260218310124</t>
  </si>
  <si>
    <t>L-24-355-00</t>
  </si>
  <si>
    <t>Monkey 47 Kiosk (3x5CL) + GB</t>
  </si>
  <si>
    <t>4260218311268</t>
  </si>
  <si>
    <t>4260218311275</t>
  </si>
  <si>
    <t>L-08-636-00</t>
  </si>
  <si>
    <t>Monkey 47 Sloe Gin</t>
  </si>
  <si>
    <t>42247081</t>
  </si>
  <si>
    <t>4260218310070</t>
  </si>
  <si>
    <t>L-00-510-00</t>
  </si>
  <si>
    <t>Monkey Balls</t>
  </si>
  <si>
    <t>5410293620123</t>
  </si>
  <si>
    <t>0115410293620120</t>
  </si>
  <si>
    <t>L-08-330-00</t>
  </si>
  <si>
    <t>Monkey Shoulder</t>
  </si>
  <si>
    <t>5010327105215</t>
  </si>
  <si>
    <t>5010327105000</t>
  </si>
  <si>
    <t>L-08-332-00</t>
  </si>
  <si>
    <t>5010327603056</t>
  </si>
  <si>
    <t>27603506</t>
  </si>
  <si>
    <t>L-15-697-00</t>
  </si>
  <si>
    <t>Monkey Shoulder Smokey Monkey</t>
  </si>
  <si>
    <t>5010327655628</t>
  </si>
  <si>
    <t>05010327655109</t>
  </si>
  <si>
    <t>L-50-296-00</t>
  </si>
  <si>
    <t>Montelobos Mezcal Joven</t>
  </si>
  <si>
    <t>7500326039317</t>
  </si>
  <si>
    <t>17503018819072</t>
  </si>
  <si>
    <t>L-00-765-00</t>
  </si>
  <si>
    <t>Montifaud Napoleon</t>
  </si>
  <si>
    <t>3550142067319</t>
  </si>
  <si>
    <t>3550142367310</t>
  </si>
  <si>
    <t>L-00-767-00</t>
  </si>
  <si>
    <t>Montifaud Vs Cognac Petite Champagne</t>
  </si>
  <si>
    <t>3550142027313</t>
  </si>
  <si>
    <t>3550142327314</t>
  </si>
  <si>
    <t>L-00-766-00</t>
  </si>
  <si>
    <t>Montifaud VSOP</t>
  </si>
  <si>
    <t>3550142057310</t>
  </si>
  <si>
    <t>23028130076567</t>
  </si>
  <si>
    <t>L-00-768-00</t>
  </si>
  <si>
    <t>Montifaud XO</t>
  </si>
  <si>
    <t>3550142107312</t>
  </si>
  <si>
    <t>3550142407313</t>
  </si>
  <si>
    <t>L-08-308-00</t>
  </si>
  <si>
    <t>Mortlach 12 Years + GB</t>
  </si>
  <si>
    <t>5000281054674</t>
  </si>
  <si>
    <t>05000281054681</t>
  </si>
  <si>
    <t>L-08-314-00</t>
  </si>
  <si>
    <t>Mortlach 16 Years + GB</t>
  </si>
  <si>
    <t>5000281054698</t>
  </si>
  <si>
    <t>05000281054704</t>
  </si>
  <si>
    <t>L-55-493-00</t>
  </si>
  <si>
    <t>Motorhead Ace of Spades Straight</t>
  </si>
  <si>
    <t>850017829039</t>
  </si>
  <si>
    <t>10850017829036</t>
  </si>
  <si>
    <t>L-59-616-00</t>
  </si>
  <si>
    <t>Motorhead Finest Caribbean Rum</t>
  </si>
  <si>
    <t>7350021613271</t>
  </si>
  <si>
    <t>L-09-579-00</t>
  </si>
  <si>
    <t>Motorhead Vodka - Batch 2</t>
  </si>
  <si>
    <t>7350062450019</t>
  </si>
  <si>
    <t>17350062450016</t>
  </si>
  <si>
    <t>L-00-776-00</t>
  </si>
  <si>
    <t>Moullon Cognac 1e Grand Cru Champagne</t>
  </si>
  <si>
    <t>3257150126419</t>
  </si>
  <si>
    <t>3257151126418</t>
  </si>
  <si>
    <t>L-00-774-00</t>
  </si>
  <si>
    <t>Moullon VSOP</t>
  </si>
  <si>
    <t>3257150126044</t>
  </si>
  <si>
    <t>3257151126043</t>
  </si>
  <si>
    <t>L-55-749-00</t>
  </si>
  <si>
    <t>Mount Gay Black Barrel + GB</t>
  </si>
  <si>
    <t>9501007233305</t>
  </si>
  <si>
    <t>29501007233309</t>
  </si>
  <si>
    <t>L-53-302-00</t>
  </si>
  <si>
    <t>Mount Gay Black Barrel Double Cask Blend</t>
  </si>
  <si>
    <t>9501007224501</t>
  </si>
  <si>
    <t>29501007233507</t>
  </si>
  <si>
    <t>L-17-491-00</t>
  </si>
  <si>
    <t>Mount Gay Eclipse</t>
  </si>
  <si>
    <t>9501007100508</t>
  </si>
  <si>
    <t>3035540005168</t>
  </si>
  <si>
    <t>L-09-597-00</t>
  </si>
  <si>
    <t>9501007100300</t>
  </si>
  <si>
    <t>9501007100324</t>
  </si>
  <si>
    <t>L-09-599-00</t>
  </si>
  <si>
    <t>Mount Gay XO Triple Cask Blend + GB</t>
  </si>
  <si>
    <t>9501007863502</t>
  </si>
  <si>
    <t>3035540005038</t>
  </si>
  <si>
    <t>L-04-988-00</t>
  </si>
  <si>
    <t>Mozart Dark Chocolate</t>
  </si>
  <si>
    <t>9013100040280</t>
  </si>
  <si>
    <t>9013100540230</t>
  </si>
  <si>
    <t>L-51-668-00</t>
  </si>
  <si>
    <t>9013100040020</t>
  </si>
  <si>
    <t>9013100540070</t>
  </si>
  <si>
    <t>L-13-389-00</t>
  </si>
  <si>
    <t>Mozart Gold Chocolate</t>
  </si>
  <si>
    <t>9013100062053</t>
  </si>
  <si>
    <t>9013100562003</t>
  </si>
  <si>
    <t>L-13-399-00</t>
  </si>
  <si>
    <t>9013100060981</t>
  </si>
  <si>
    <t>9013100560931</t>
  </si>
  <si>
    <t>L-25-220-00</t>
  </si>
  <si>
    <t>Mozart Trio Set (3X5CL Bottles)</t>
  </si>
  <si>
    <t>9013100051248</t>
  </si>
  <si>
    <t>020901310005124810M0213723710</t>
  </si>
  <si>
    <t>L-13-387-00</t>
  </si>
  <si>
    <t>Mozart White Chocolate</t>
  </si>
  <si>
    <t>9013100053303</t>
  </si>
  <si>
    <t>9013100553353</t>
  </si>
  <si>
    <t>L-13-400-00</t>
  </si>
  <si>
    <t>9013100053068</t>
  </si>
  <si>
    <t>9013100553018</t>
  </si>
  <si>
    <t>L-04-990-00</t>
  </si>
  <si>
    <t>Mozart White Chocolate Strawberry</t>
  </si>
  <si>
    <t>9013100003490</t>
  </si>
  <si>
    <t>9013100511360</t>
  </si>
  <si>
    <t>L-54-035-00</t>
  </si>
  <si>
    <t>Mr Black Cold Brew Coffee Liqueur</t>
  </si>
  <si>
    <t>9369999045401</t>
  </si>
  <si>
    <t>39369999045402</t>
  </si>
  <si>
    <t>L-59-180-00</t>
  </si>
  <si>
    <t>Mulassano Mulassano  Rosso</t>
  </si>
  <si>
    <t>8000679006190</t>
  </si>
  <si>
    <t>18000679006197</t>
  </si>
  <si>
    <t>L-59-179-00</t>
  </si>
  <si>
    <t>Mulassano Vermouth Bianco Dry</t>
  </si>
  <si>
    <t>8000679006138</t>
  </si>
  <si>
    <t>L-59-614-00</t>
  </si>
  <si>
    <t>Mulassano Vermouth Blanco</t>
  </si>
  <si>
    <t>8000679006206</t>
  </si>
  <si>
    <t>18000679006203</t>
  </si>
  <si>
    <t>L-58-927-00</t>
  </si>
  <si>
    <t>Mumm Brut Cordon Grand</t>
  </si>
  <si>
    <t>3043700103319</t>
  </si>
  <si>
    <t>03043709000381</t>
  </si>
  <si>
    <t>L-61-160-00</t>
  </si>
  <si>
    <t>Mumm Cordon Rose Brut</t>
  </si>
  <si>
    <t>3043700104613</t>
  </si>
  <si>
    <t>03043709000695</t>
  </si>
  <si>
    <t>L-54-726-00</t>
  </si>
  <si>
    <t>L-57-680-00</t>
  </si>
  <si>
    <t>Mumm Ice Xtra Demi-Sec</t>
  </si>
  <si>
    <t>3043709000886</t>
  </si>
  <si>
    <t>03043709000893</t>
  </si>
  <si>
    <t>L-50-621-00</t>
  </si>
  <si>
    <t>Myers's Rum</t>
  </si>
  <si>
    <t>088004038328</t>
  </si>
  <si>
    <t>10088004038325</t>
  </si>
  <si>
    <t>L-52-518-00</t>
  </si>
  <si>
    <t>088004037994</t>
  </si>
  <si>
    <t>10088004037991</t>
  </si>
  <si>
    <t>L-24-859-00</t>
  </si>
  <si>
    <t>MystiQanna Gin</t>
  </si>
  <si>
    <t>8719324223355</t>
  </si>
  <si>
    <t>L-24-861-00</t>
  </si>
  <si>
    <t>MystiQanna Vodka</t>
  </si>
  <si>
    <t>8719324223348</t>
  </si>
  <si>
    <t>8720297470028</t>
  </si>
  <si>
    <t>L-52-635-00</t>
  </si>
  <si>
    <t>Napoleon Colbert VSOP Brandy</t>
  </si>
  <si>
    <t>3257150749137</t>
  </si>
  <si>
    <t>3257151749129</t>
  </si>
  <si>
    <t>L-05-192-00</t>
  </si>
  <si>
    <t>Navimer Alcohol Pur Glas</t>
  </si>
  <si>
    <t>5411353121307</t>
  </si>
  <si>
    <t>15411353121304</t>
  </si>
  <si>
    <t>L-01-293-00</t>
  </si>
  <si>
    <t>Neft White Barrel</t>
  </si>
  <si>
    <t>5453003310334</t>
  </si>
  <si>
    <t>5453003310044</t>
  </si>
  <si>
    <t>L-02-547-00</t>
  </si>
  <si>
    <t>Nega Fulo</t>
  </si>
  <si>
    <t>4062400471121</t>
  </si>
  <si>
    <t>4062400471138</t>
  </si>
  <si>
    <t>L-53-154-00</t>
  </si>
  <si>
    <t>Negrita Dark NRF</t>
  </si>
  <si>
    <t>3012993051942</t>
  </si>
  <si>
    <t>03012998416760</t>
  </si>
  <si>
    <t>L-53-157-00</t>
  </si>
  <si>
    <t>Negrita White Signature NRF</t>
  </si>
  <si>
    <t>3012993051935</t>
  </si>
  <si>
    <t>03012998416784</t>
  </si>
  <si>
    <t>L-21-121-00</t>
  </si>
  <si>
    <t>Nemiroff De Luxe</t>
  </si>
  <si>
    <t>UKRAINE</t>
  </si>
  <si>
    <t>4820181424947</t>
  </si>
  <si>
    <t>4820181424954</t>
  </si>
  <si>
    <t>L-17-500-00</t>
  </si>
  <si>
    <t>4820181424961</t>
  </si>
  <si>
    <t>L-56-110-00</t>
  </si>
  <si>
    <t>Nemiroff Delikat NRF</t>
  </si>
  <si>
    <t>4820181420451</t>
  </si>
  <si>
    <t>4820181421410</t>
  </si>
  <si>
    <t>L-18-726-00</t>
  </si>
  <si>
    <t>Nemiroff Honey Pepper</t>
  </si>
  <si>
    <t>4820181420918</t>
  </si>
  <si>
    <t>4820181422035</t>
  </si>
  <si>
    <t>L-53-956-00</t>
  </si>
  <si>
    <t>Nemiroff Original NRF</t>
  </si>
  <si>
    <t>4820181420635</t>
  </si>
  <si>
    <t>4820181421595</t>
  </si>
  <si>
    <t>L-60-406-00</t>
  </si>
  <si>
    <t>Neptune Gold Rum</t>
  </si>
  <si>
    <t>5060519894007</t>
  </si>
  <si>
    <t>L-53-372-00</t>
  </si>
  <si>
    <t>Nicolas Feuillatte Reserve Exclusive Brut</t>
  </si>
  <si>
    <t>3282946006835</t>
  </si>
  <si>
    <t>3282946008013</t>
  </si>
  <si>
    <t>L-59-022-00</t>
  </si>
  <si>
    <t>Nicosia DOC Etna Rosso Contrada Monte Gorna 2014</t>
  </si>
  <si>
    <t>8001014010568</t>
  </si>
  <si>
    <t>L-59-042-00</t>
  </si>
  <si>
    <t>Nicosia Etna Rosso Monte San Nicolo 2019</t>
  </si>
  <si>
    <t>8001014016645</t>
  </si>
  <si>
    <t>8001014016669</t>
  </si>
  <si>
    <t>L-59-027-00</t>
  </si>
  <si>
    <t>Nicosia Grillo Bio/Vegan 2021</t>
  </si>
  <si>
    <t>8001014014924</t>
  </si>
  <si>
    <t>8001014014900</t>
  </si>
  <si>
    <t>L-60-203-00</t>
  </si>
  <si>
    <t>Nicosia Grillo Bio/Vegan 2022</t>
  </si>
  <si>
    <t>L-60-202-00</t>
  </si>
  <si>
    <t>Nicosia Grillo Fondo Filara Bio 2022</t>
  </si>
  <si>
    <t>8001014001313</t>
  </si>
  <si>
    <t>8001014002204</t>
  </si>
  <si>
    <t>L-59-031-00</t>
  </si>
  <si>
    <t>Nicosia Grillo Fondo Filare Bio 2021</t>
  </si>
  <si>
    <t>8001014014917</t>
  </si>
  <si>
    <t>8001014014894</t>
  </si>
  <si>
    <t>L-60-209-00</t>
  </si>
  <si>
    <t>Nicosia Nero D'Avola Bio/Vegan 2021</t>
  </si>
  <si>
    <t>L-59-033-00</t>
  </si>
  <si>
    <t>Nicosia Nero d'Avola Fondo Filara Bio 2021</t>
  </si>
  <si>
    <t>8001014001597</t>
  </si>
  <si>
    <t>8001014014955</t>
  </si>
  <si>
    <t>L-60-208-00</t>
  </si>
  <si>
    <t>Nicosia Passuluna Bianco 2022</t>
  </si>
  <si>
    <t>8001014015143</t>
  </si>
  <si>
    <t>8001014015174</t>
  </si>
  <si>
    <t>L-60-207-00</t>
  </si>
  <si>
    <t>Nicosia Passuluna Rosso 2022</t>
  </si>
  <si>
    <t>8001014015150</t>
  </si>
  <si>
    <t>8001014015167</t>
  </si>
  <si>
    <t>L-59-039-00</t>
  </si>
  <si>
    <t>Nicosia Syrah Fondo Filara 2018</t>
  </si>
  <si>
    <t>8001014001061</t>
  </si>
  <si>
    <t>8001014002600</t>
  </si>
  <si>
    <t>8001014002617</t>
  </si>
  <si>
    <t>L-59-268-00</t>
  </si>
  <si>
    <t>Nicosia Vulka Etna Bianco 2019</t>
  </si>
  <si>
    <t>L-59-020-00</t>
  </si>
  <si>
    <t>Nicosia Vulka Etna Rosso 2017</t>
  </si>
  <si>
    <t>8001014002587</t>
  </si>
  <si>
    <t>8001014002655</t>
  </si>
  <si>
    <t>L-59-040-00</t>
  </si>
  <si>
    <t>8001014001658</t>
  </si>
  <si>
    <t>8001014010407</t>
  </si>
  <si>
    <t>L-09-632-00</t>
  </si>
  <si>
    <t>Nikka Coffey Gin</t>
  </si>
  <si>
    <t>4904230048664</t>
  </si>
  <si>
    <t>13700597316235</t>
  </si>
  <si>
    <t>L-55-126-00</t>
  </si>
  <si>
    <t>Nikka Coffey Gin + GB</t>
  </si>
  <si>
    <t>3700597303269</t>
  </si>
  <si>
    <t>L-06-800-00</t>
  </si>
  <si>
    <t>Nikka Coffey Grain + GB</t>
  </si>
  <si>
    <t>3700597302316</t>
  </si>
  <si>
    <t>14904230032738</t>
  </si>
  <si>
    <t>L-06-802-00</t>
  </si>
  <si>
    <t>Nikka Coffey Malt + GB</t>
  </si>
  <si>
    <t>3700597302323</t>
  </si>
  <si>
    <t>14904230035722</t>
  </si>
  <si>
    <t>L-59-880-00</t>
  </si>
  <si>
    <t>Nikka Coffey Series Range Box Gift Set</t>
  </si>
  <si>
    <t>3700597303689</t>
  </si>
  <si>
    <t>3453120236458</t>
  </si>
  <si>
    <t>L-09-634-00</t>
  </si>
  <si>
    <t>Nikka Coffey Vodka + GB</t>
  </si>
  <si>
    <t>3700597303276</t>
  </si>
  <si>
    <t>14904230048678</t>
  </si>
  <si>
    <t>L-58-013-00</t>
  </si>
  <si>
    <t>Nikka Days</t>
  </si>
  <si>
    <t>4904230054160</t>
  </si>
  <si>
    <t>0113700597316211</t>
  </si>
  <si>
    <t>L-06-805-00</t>
  </si>
  <si>
    <t>Nikka Days + GB</t>
  </si>
  <si>
    <t>3700597306383</t>
  </si>
  <si>
    <t>04904230054177</t>
  </si>
  <si>
    <t>L-58-014-00</t>
  </si>
  <si>
    <t>Nikka From The Barrel</t>
  </si>
  <si>
    <t>4904230100683</t>
  </si>
  <si>
    <t>13700597316198</t>
  </si>
  <si>
    <t>L-06-807-00</t>
  </si>
  <si>
    <t>Nikka From The Barrel + GB</t>
  </si>
  <si>
    <t>3700597302378</t>
  </si>
  <si>
    <t>14904230100680</t>
  </si>
  <si>
    <t>L-06-813-00</t>
  </si>
  <si>
    <t>Nikka Miyagikyo Single Malt + GB</t>
  </si>
  <si>
    <t>3700597302286</t>
  </si>
  <si>
    <t>04904230044567</t>
  </si>
  <si>
    <t>L-15-728-00</t>
  </si>
  <si>
    <t>Nikka Super Rare Old + GB</t>
  </si>
  <si>
    <t>3700597302347</t>
  </si>
  <si>
    <t>14904230042355</t>
  </si>
  <si>
    <t>L-59-998-00</t>
  </si>
  <si>
    <t>Nikka Tailored + 2 Glasses</t>
  </si>
  <si>
    <t>3700597360149</t>
  </si>
  <si>
    <t>13700597319519</t>
  </si>
  <si>
    <t>L-22-768-00</t>
  </si>
  <si>
    <t>Nikka Tailored + GB</t>
  </si>
  <si>
    <t>3700597351246</t>
  </si>
  <si>
    <t>14904230057915</t>
  </si>
  <si>
    <t>L-21-132-00</t>
  </si>
  <si>
    <t>Nikka Taketsuru Pure malt + GB</t>
  </si>
  <si>
    <t>3700597302293</t>
  </si>
  <si>
    <t>04904230064541</t>
  </si>
  <si>
    <t>L-06-827-00</t>
  </si>
  <si>
    <t>Nikka Yoichi Single Malt + GB</t>
  </si>
  <si>
    <t>3700597302279</t>
  </si>
  <si>
    <t>4904230044550</t>
  </si>
  <si>
    <t>L-58-689-00</t>
  </si>
  <si>
    <t>No.209 Gin</t>
  </si>
  <si>
    <t>891811000026</t>
  </si>
  <si>
    <t>20891811000020</t>
  </si>
  <si>
    <t>L-09-636-00</t>
  </si>
  <si>
    <t>No.3 London Dry Gin</t>
  </si>
  <si>
    <t>5010493025775</t>
  </si>
  <si>
    <t>5010493026017</t>
  </si>
  <si>
    <t>L-03-347-00</t>
  </si>
  <si>
    <t>Noah's Mill Bourbon</t>
  </si>
  <si>
    <t>680203030075</t>
  </si>
  <si>
    <t>06802030300754</t>
  </si>
  <si>
    <t>L-55-247-00</t>
  </si>
  <si>
    <t>Nobels Pink Gin</t>
  </si>
  <si>
    <t>8710631220778</t>
  </si>
  <si>
    <t>8710631720773</t>
  </si>
  <si>
    <t>L-22-667-00</t>
  </si>
  <si>
    <t>Nobeltje</t>
  </si>
  <si>
    <t>8710631120566</t>
  </si>
  <si>
    <t>8710631620561</t>
  </si>
  <si>
    <t>L-22-668-00</t>
  </si>
  <si>
    <t>8710631220563</t>
  </si>
  <si>
    <t>8710631720568</t>
  </si>
  <si>
    <t>L-22-355-00</t>
  </si>
  <si>
    <t>Nobushi Japanese Whisky + GB</t>
  </si>
  <si>
    <t>606110892391</t>
  </si>
  <si>
    <t>16061108923913</t>
  </si>
  <si>
    <t>L-12-859-00</t>
  </si>
  <si>
    <t>Noilly Prat Ambre</t>
  </si>
  <si>
    <t>3011938000175</t>
  </si>
  <si>
    <t>07640175720018</t>
  </si>
  <si>
    <t>L-04-453-00</t>
  </si>
  <si>
    <t>Noilly Prat Dry</t>
  </si>
  <si>
    <t>3023010003592</t>
  </si>
  <si>
    <t>7640175720094</t>
  </si>
  <si>
    <t>L-04-455-00</t>
  </si>
  <si>
    <t>3023010003585</t>
  </si>
  <si>
    <t>7640175720148</t>
  </si>
  <si>
    <t>L-09-659-00</t>
  </si>
  <si>
    <t>Nolet's Silver Dry Gin</t>
  </si>
  <si>
    <t>897845002043</t>
  </si>
  <si>
    <t>897845002272</t>
  </si>
  <si>
    <t>L-59-783-00</t>
  </si>
  <si>
    <t>Nomad 10 Years Outland Triple Cask + GB</t>
  </si>
  <si>
    <t>8410023097789</t>
  </si>
  <si>
    <t>18410023097786</t>
  </si>
  <si>
    <t>L-25-229-00</t>
  </si>
  <si>
    <t>Nomad Outland</t>
  </si>
  <si>
    <t>8410023034791</t>
  </si>
  <si>
    <t>8410023034784</t>
  </si>
  <si>
    <t>Nomad Outland Whisky</t>
  </si>
  <si>
    <t>8410023031912</t>
  </si>
  <si>
    <t>L-11-782-00</t>
  </si>
  <si>
    <t>8410023031929</t>
  </si>
  <si>
    <t>L-24-597-00</t>
  </si>
  <si>
    <t>Nona June</t>
  </si>
  <si>
    <t>5430001512014</t>
  </si>
  <si>
    <t>5430001512021</t>
  </si>
  <si>
    <t>L-13-985-00</t>
  </si>
  <si>
    <t>Nonino Il Moscato + GB</t>
  </si>
  <si>
    <t>80664024</t>
  </si>
  <si>
    <t>08002092010013</t>
  </si>
  <si>
    <t>L-51-808-00</t>
  </si>
  <si>
    <t>Nonino Merlot + GB</t>
  </si>
  <si>
    <t>80543176</t>
  </si>
  <si>
    <t>08002092005644</t>
  </si>
  <si>
    <t>Nordes Gin</t>
  </si>
  <si>
    <t>L-09-651-00</t>
  </si>
  <si>
    <t>8435449500002</t>
  </si>
  <si>
    <t>28435449500006</t>
  </si>
  <si>
    <t>L-09-652-00</t>
  </si>
  <si>
    <t>8435449500040</t>
  </si>
  <si>
    <t>28435449500044</t>
  </si>
  <si>
    <t>L-01-287-00</t>
  </si>
  <si>
    <t>Normindia</t>
  </si>
  <si>
    <t>3559627011816</t>
  </si>
  <si>
    <t>L-59-312-00</t>
  </si>
  <si>
    <t>Nucano Mezcal Arroqueno Joven</t>
  </si>
  <si>
    <t>7500462179878</t>
  </si>
  <si>
    <t>7503030338073</t>
  </si>
  <si>
    <t>L-59-497-00</t>
  </si>
  <si>
    <t>Nucano Mezcal Barril Joven</t>
  </si>
  <si>
    <t>7503030338165</t>
  </si>
  <si>
    <t>7503030338172</t>
  </si>
  <si>
    <t>L-00-778-00</t>
  </si>
  <si>
    <t>Nucano Mezcal Cuishe Joven</t>
  </si>
  <si>
    <t>7500326739187</t>
  </si>
  <si>
    <t>7500464063649</t>
  </si>
  <si>
    <t>L-00-780-00</t>
  </si>
  <si>
    <t>Nucano Mezcal Espadin Anejo</t>
  </si>
  <si>
    <t>7500326739132</t>
  </si>
  <si>
    <t>7500464063625</t>
  </si>
  <si>
    <t>L-00-782-00</t>
  </si>
  <si>
    <t>Nucano Mezcal Espadin Joven</t>
  </si>
  <si>
    <t>7500326739118</t>
  </si>
  <si>
    <t>7500464063601</t>
  </si>
  <si>
    <t>L-00-781-00</t>
  </si>
  <si>
    <t>Nucano Mezcal Espadin Reposado</t>
  </si>
  <si>
    <t>7500326739125</t>
  </si>
  <si>
    <t>7500464063618</t>
  </si>
  <si>
    <t>L-52-659-00</t>
  </si>
  <si>
    <t>Nucano Mezcal Tepextate Joven</t>
  </si>
  <si>
    <t>7500462179861</t>
  </si>
  <si>
    <t>7500464063656</t>
  </si>
  <si>
    <t>L-00-779-00</t>
  </si>
  <si>
    <t>Nucano Mezcal Tobala Joven</t>
  </si>
  <si>
    <t>7500326739170</t>
  </si>
  <si>
    <t>7500464063632</t>
  </si>
  <si>
    <t>L-58-895-00</t>
  </si>
  <si>
    <t>Nuestra Soledad Matatlan</t>
  </si>
  <si>
    <t>7503011641390</t>
  </si>
  <si>
    <t>17503011641397</t>
  </si>
  <si>
    <t>L-13-346-00</t>
  </si>
  <si>
    <t>Nuvo Sparkling</t>
  </si>
  <si>
    <t>809151512260</t>
  </si>
  <si>
    <t>10080915151223</t>
  </si>
  <si>
    <t>L-56-065-00</t>
  </si>
  <si>
    <t>Nuvo Sparkling Vodka Liqueur Glasses</t>
  </si>
  <si>
    <t>10615905607017</t>
  </si>
  <si>
    <t>L-05-132-00</t>
  </si>
  <si>
    <t>O.P. Anderson</t>
  </si>
  <si>
    <t>5710778001394</t>
  </si>
  <si>
    <t>15710778001391</t>
  </si>
  <si>
    <t>L-08-335-00</t>
  </si>
  <si>
    <t>Oban 14 Years + GB</t>
  </si>
  <si>
    <t>5000281005447</t>
  </si>
  <si>
    <t>5000281005485</t>
  </si>
  <si>
    <t>L-58-577-00</t>
  </si>
  <si>
    <t>Oban Distillers Edition 2022 + GB</t>
  </si>
  <si>
    <t>5000281072166</t>
  </si>
  <si>
    <t>05000281072173</t>
  </si>
  <si>
    <t>L-08-338-00</t>
  </si>
  <si>
    <t>Oban Little Bay + GB</t>
  </si>
  <si>
    <t>5000281042695</t>
  </si>
  <si>
    <t>5000281042701</t>
  </si>
  <si>
    <t>L-00-804-00</t>
  </si>
  <si>
    <t>Ocho Reposado</t>
  </si>
  <si>
    <t>828087000214</t>
  </si>
  <si>
    <t>18280879080825</t>
  </si>
  <si>
    <t>L-55-439-00</t>
  </si>
  <si>
    <t>Ocho Tequila Blanco Muestra No. 8</t>
  </si>
  <si>
    <t>828087000207</t>
  </si>
  <si>
    <t>18280879080818</t>
  </si>
  <si>
    <t>L-21-156-00</t>
  </si>
  <si>
    <t>Offley 10 Years + GB</t>
  </si>
  <si>
    <t>5601034008502</t>
  </si>
  <si>
    <t>5601034008533</t>
  </si>
  <si>
    <t>L-21-157-00</t>
  </si>
  <si>
    <t>Offley 20 Years + GB</t>
  </si>
  <si>
    <t>5601034009509</t>
  </si>
  <si>
    <t>5601034009530</t>
  </si>
  <si>
    <t>L-21-158-00</t>
  </si>
  <si>
    <t>Offley Colheita</t>
  </si>
  <si>
    <t>5601034105508</t>
  </si>
  <si>
    <t>55601034105503</t>
  </si>
  <si>
    <t>L-04-458-00</t>
  </si>
  <si>
    <t>Offley Ruby</t>
  </si>
  <si>
    <t>5601034000506</t>
  </si>
  <si>
    <t>5601034000520</t>
  </si>
  <si>
    <t>L-04-460-00</t>
  </si>
  <si>
    <t>Offley Tawny</t>
  </si>
  <si>
    <t>5601034001503</t>
  </si>
  <si>
    <t>5601034001527</t>
  </si>
  <si>
    <t>L-04-461-00</t>
  </si>
  <si>
    <t>Offley White</t>
  </si>
  <si>
    <t>5601034002500</t>
  </si>
  <si>
    <t>5601034002524</t>
  </si>
  <si>
    <t>L-01-146-00</t>
  </si>
  <si>
    <t>Oginski Vodka</t>
  </si>
  <si>
    <t>5900398023634</t>
  </si>
  <si>
    <t>5900398023726</t>
  </si>
  <si>
    <t>L-58-857-00</t>
  </si>
  <si>
    <t>5900398023641</t>
  </si>
  <si>
    <t>5900398023733</t>
  </si>
  <si>
    <t>L-59-320-00</t>
  </si>
  <si>
    <t>5900398023665</t>
  </si>
  <si>
    <t>5900398023757</t>
  </si>
  <si>
    <t>L-56-120-00</t>
  </si>
  <si>
    <t>7503018819846</t>
  </si>
  <si>
    <t>17503018819843</t>
  </si>
  <si>
    <t>L-56-125-00</t>
  </si>
  <si>
    <t>7503027709213</t>
  </si>
  <si>
    <t>17503027709210</t>
  </si>
  <si>
    <t>L-58-902-00</t>
  </si>
  <si>
    <t>Okinawa Gin</t>
  </si>
  <si>
    <t>4955066447015</t>
  </si>
  <si>
    <t>14955066447012</t>
  </si>
  <si>
    <t>L-59-181-00</t>
  </si>
  <si>
    <t>Olave Bianco</t>
  </si>
  <si>
    <t>8425327100301</t>
  </si>
  <si>
    <t>18425327100308</t>
  </si>
  <si>
    <t>L-59-183-00</t>
  </si>
  <si>
    <t>Olave Rojo Reserva</t>
  </si>
  <si>
    <t>8425327100509</t>
  </si>
  <si>
    <t>18425327100506</t>
  </si>
  <si>
    <t>L-59-182-00</t>
  </si>
  <si>
    <t>Olave Vermouth Rojo</t>
  </si>
  <si>
    <t>8425327100295</t>
  </si>
  <si>
    <t>18425327100292</t>
  </si>
  <si>
    <t>L-03-592-00</t>
  </si>
  <si>
    <t>Old Ballantruan + GB</t>
  </si>
  <si>
    <t>5021349700067</t>
  </si>
  <si>
    <t>05021349425069</t>
  </si>
  <si>
    <t>L-03-591-00</t>
  </si>
  <si>
    <t>Old Ballantruan 10 Years + GB</t>
  </si>
  <si>
    <t>5021349701842</t>
  </si>
  <si>
    <t>05021349421849</t>
  </si>
  <si>
    <t>L-23-408-00</t>
  </si>
  <si>
    <t>Old Ballantruan 15 Years + GB</t>
  </si>
  <si>
    <t>5021349703587</t>
  </si>
  <si>
    <t>05021349423584</t>
  </si>
  <si>
    <t>L-18-735-00</t>
  </si>
  <si>
    <t>Old Captain Brown</t>
  </si>
  <si>
    <t>8711114480610</t>
  </si>
  <si>
    <t>8711114780611</t>
  </si>
  <si>
    <t>L-17-510-00</t>
  </si>
  <si>
    <t>8711114480146</t>
  </si>
  <si>
    <t>8711114780642</t>
  </si>
  <si>
    <t>L-17-509-00</t>
  </si>
  <si>
    <t>8711114480658</t>
  </si>
  <si>
    <t>8711114780659</t>
  </si>
  <si>
    <t>L-51-551-00</t>
  </si>
  <si>
    <t>Old Captain White</t>
  </si>
  <si>
    <t>8711114480511</t>
  </si>
  <si>
    <t>L-17-512-00</t>
  </si>
  <si>
    <t>8711114480047</t>
  </si>
  <si>
    <t>8711114780543</t>
  </si>
  <si>
    <t>L-17-511-00</t>
  </si>
  <si>
    <t>8711114480559</t>
  </si>
  <si>
    <t>8711114780550</t>
  </si>
  <si>
    <t>L-50-431-00</t>
  </si>
  <si>
    <t>Old Monk The Legend Rum + GB</t>
  </si>
  <si>
    <t>8901131860063</t>
  </si>
  <si>
    <t>L-17-522-00</t>
  </si>
  <si>
    <t>Old Pascas Dark</t>
  </si>
  <si>
    <t>4062400527101</t>
  </si>
  <si>
    <t>4062400527118</t>
  </si>
  <si>
    <t>L-17-523-00</t>
  </si>
  <si>
    <t>4062400521000</t>
  </si>
  <si>
    <t>4062400521017</t>
  </si>
  <si>
    <t>Old Pascas White</t>
  </si>
  <si>
    <t>L-15-757-00</t>
  </si>
  <si>
    <t>Old Pulteney 10 Years + GB</t>
  </si>
  <si>
    <t>5010509881739</t>
  </si>
  <si>
    <t>05010509803571</t>
  </si>
  <si>
    <t>L-08-344-00</t>
  </si>
  <si>
    <t>Old Pulteney 12 Years + GB</t>
  </si>
  <si>
    <t>5010509060028</t>
  </si>
  <si>
    <t>5010509060059</t>
  </si>
  <si>
    <t>L-60-658-00</t>
  </si>
  <si>
    <t>Old Pulteney 13 Years + GB</t>
  </si>
  <si>
    <t>5010509883443</t>
  </si>
  <si>
    <t>05010509805469</t>
  </si>
  <si>
    <t>L-08-345-00</t>
  </si>
  <si>
    <t>Old Pulteney 15 Years + GB</t>
  </si>
  <si>
    <t>5010509881678</t>
  </si>
  <si>
    <t>05010509803373</t>
  </si>
  <si>
    <t>L-15-761-00</t>
  </si>
  <si>
    <t>Old Pulteney 16 Years + GB</t>
  </si>
  <si>
    <t>5010509881753</t>
  </si>
  <si>
    <t>05010509803588</t>
  </si>
  <si>
    <t>L-08-348-00</t>
  </si>
  <si>
    <t>Old Pulteney 18 Years + GB</t>
  </si>
  <si>
    <t>5010509881685</t>
  </si>
  <si>
    <t>05010509803380</t>
  </si>
  <si>
    <t>L-15-764-00</t>
  </si>
  <si>
    <t>Old Pulteney 2006 Vintage + GB</t>
  </si>
  <si>
    <t>5010509881746</t>
  </si>
  <si>
    <t>05010509803519</t>
  </si>
  <si>
    <t>Old Pulteney Flotilla + GB</t>
  </si>
  <si>
    <t>L-03-261-00</t>
  </si>
  <si>
    <t>Old Pulteney Stroma Whisky Liqueur</t>
  </si>
  <si>
    <t>5010509800808</t>
  </si>
  <si>
    <t>05010509801379</t>
  </si>
  <si>
    <t>L-06-900-00</t>
  </si>
  <si>
    <t>Old Smuggler</t>
  </si>
  <si>
    <t>5010327605005</t>
  </si>
  <si>
    <t>5010327605012</t>
  </si>
  <si>
    <t>L-52-159-00</t>
  </si>
  <si>
    <t>Old St. Andrews 5 Years Admiral's Cask Rum - Barrel</t>
  </si>
  <si>
    <t>5011995002530</t>
  </si>
  <si>
    <t>5011995002691</t>
  </si>
  <si>
    <t>L-52-174-00</t>
  </si>
  <si>
    <t>Old St. Andrews 5 Years Admiral's Cask Rum Diamond Edition</t>
  </si>
  <si>
    <t>5011995003872</t>
  </si>
  <si>
    <t>5011995003865</t>
  </si>
  <si>
    <t>L-52-161-00</t>
  </si>
  <si>
    <t>Old St. Andrews Admiral's Cask Rum - Mini Barrel</t>
  </si>
  <si>
    <t>5011995002387</t>
  </si>
  <si>
    <t>5011995002738</t>
  </si>
  <si>
    <t>L-52-158-00</t>
  </si>
  <si>
    <t>Old St. Andrews Clubhouse Whisky - Barrel</t>
  </si>
  <si>
    <t>5011995002059</t>
  </si>
  <si>
    <t>5011995002509</t>
  </si>
  <si>
    <t>L-52-160-00</t>
  </si>
  <si>
    <t>Old St. Andrews Clubhouse Whisky - Mini Barrel</t>
  </si>
  <si>
    <t>5011995003841</t>
  </si>
  <si>
    <t>5011995003902</t>
  </si>
  <si>
    <t>L-52-157-00</t>
  </si>
  <si>
    <t>Old St. Andrews Clubhouse Whisky - Octopack</t>
  </si>
  <si>
    <t>5011995003155</t>
  </si>
  <si>
    <t>5011995003407</t>
  </si>
  <si>
    <t>L-54-304-00</t>
  </si>
  <si>
    <t>Old St. Andrews Clubhouse Whisky Mini + GB</t>
  </si>
  <si>
    <t>5011995000338</t>
  </si>
  <si>
    <t>5011995002035</t>
  </si>
  <si>
    <t>L-58-526-00</t>
  </si>
  <si>
    <t>Old St. Andrews Gem of Scotland</t>
  </si>
  <si>
    <t>5011995001182</t>
  </si>
  <si>
    <t>5011995001090</t>
  </si>
  <si>
    <t xml:space="preserve">Moonshine                                         </t>
  </si>
  <si>
    <t>L-51-195-00</t>
  </si>
  <si>
    <t>Ole Smoky Moonshine Apple Pie</t>
  </si>
  <si>
    <t>10856011004516</t>
  </si>
  <si>
    <t>856011004519</t>
  </si>
  <si>
    <t>L-25-155-00</t>
  </si>
  <si>
    <t>Ole Smoky Moonshine Charred</t>
  </si>
  <si>
    <t>853915008353</t>
  </si>
  <si>
    <t>10853915008350</t>
  </si>
  <si>
    <t>L-08-697-00</t>
  </si>
  <si>
    <t>Ole Smoky Moonshine Original</t>
  </si>
  <si>
    <t>856011004373</t>
  </si>
  <si>
    <t>10856011004370</t>
  </si>
  <si>
    <t>L-60-045-00</t>
  </si>
  <si>
    <t>Ole Smoky Peanut Butter</t>
  </si>
  <si>
    <t>810088370427</t>
  </si>
  <si>
    <t>10810088370424</t>
  </si>
  <si>
    <t>L-60-044-00</t>
  </si>
  <si>
    <t>Ole Smoky Salty Caramel</t>
  </si>
  <si>
    <t>810088370380</t>
  </si>
  <si>
    <t>10810088370387</t>
  </si>
  <si>
    <t>L-05-779-00</t>
  </si>
  <si>
    <t>Olifant Jong Vierkant</t>
  </si>
  <si>
    <t>5410293750073</t>
  </si>
  <si>
    <t>750070</t>
  </si>
  <si>
    <t>L-10-113-00</t>
  </si>
  <si>
    <t>O'live Gin</t>
  </si>
  <si>
    <t>5430001672015</t>
  </si>
  <si>
    <t>L-13-992-00</t>
  </si>
  <si>
    <t>Olmeca Altos Plata</t>
  </si>
  <si>
    <t>080432106037</t>
  </si>
  <si>
    <t>30080432106038</t>
  </si>
  <si>
    <t>L-05-780-00</t>
  </si>
  <si>
    <t>Olmeca Altos Reposado</t>
  </si>
  <si>
    <t>080432105528</t>
  </si>
  <si>
    <t>30080432105529</t>
  </si>
  <si>
    <t>L-55-847-00</t>
  </si>
  <si>
    <t>Olmeca Blanco</t>
  </si>
  <si>
    <t>080432115251</t>
  </si>
  <si>
    <t>10080432115999</t>
  </si>
  <si>
    <t>L-57-882-00</t>
  </si>
  <si>
    <t>Olmeca Gold</t>
  </si>
  <si>
    <t>080432115305</t>
  </si>
  <si>
    <t>10080432116002</t>
  </si>
  <si>
    <t>L-08-607-00</t>
  </si>
  <si>
    <t>One Key Gin</t>
  </si>
  <si>
    <t>8606001831654</t>
  </si>
  <si>
    <t>18606001831651</t>
  </si>
  <si>
    <t>L-52-326-00</t>
  </si>
  <si>
    <t>Opal Nera Sambuca NRF</t>
  </si>
  <si>
    <t>8003405090906</t>
  </si>
  <si>
    <t>08003405170905</t>
  </si>
  <si>
    <t>L-17-538-00</t>
  </si>
  <si>
    <t>Opihr Giftset + Highball Glas</t>
  </si>
  <si>
    <t>5010296005912</t>
  </si>
  <si>
    <t>05010296005929</t>
  </si>
  <si>
    <t>L-59-620-00</t>
  </si>
  <si>
    <t>Opihr Gin Mixed Flavoured Mini Set (3x5CL)</t>
  </si>
  <si>
    <t>5010296009392</t>
  </si>
  <si>
    <t>05010296009842</t>
  </si>
  <si>
    <t>L-09-672-00</t>
  </si>
  <si>
    <t>Opihr Oriental Spiced London Dry Gin</t>
  </si>
  <si>
    <t>5010296001020</t>
  </si>
  <si>
    <t>05010296000887</t>
  </si>
  <si>
    <t>L-09-673-00</t>
  </si>
  <si>
    <t>5010296002270</t>
  </si>
  <si>
    <t>05010296002287</t>
  </si>
  <si>
    <t>L-53-841-00</t>
  </si>
  <si>
    <t>Opkickertje</t>
  </si>
  <si>
    <t>8710631121617</t>
  </si>
  <si>
    <t>8710631621612</t>
  </si>
  <si>
    <t>L-58-887-00</t>
  </si>
  <si>
    <t>Opkickertje PET</t>
  </si>
  <si>
    <t>8710631122003</t>
  </si>
  <si>
    <t>8710631922566</t>
  </si>
  <si>
    <t>L-09-686-00</t>
  </si>
  <si>
    <t>Opthimus 15 Years + GB</t>
  </si>
  <si>
    <t>7466871102237</t>
  </si>
  <si>
    <t>17466871</t>
  </si>
  <si>
    <t>L-51-789-00</t>
  </si>
  <si>
    <t>Opthimus 15 Years Porto + GB</t>
  </si>
  <si>
    <t>7466871101063</t>
  </si>
  <si>
    <t>17466871102272</t>
  </si>
  <si>
    <t>L-09-687-00</t>
  </si>
  <si>
    <t>Opthimus 18 Years + GB</t>
  </si>
  <si>
    <t>7466871102244</t>
  </si>
  <si>
    <t>17466871102241</t>
  </si>
  <si>
    <t>L-09-688-00</t>
  </si>
  <si>
    <t>Opthimus 21 Years + GB</t>
  </si>
  <si>
    <t>7466871102251</t>
  </si>
  <si>
    <t>17466871102258</t>
  </si>
  <si>
    <t>L-09-689-00</t>
  </si>
  <si>
    <t>Opthimus 25 Years + GB</t>
  </si>
  <si>
    <t>7466871102268</t>
  </si>
  <si>
    <t>17466871102302</t>
  </si>
  <si>
    <t>L-17-546-00</t>
  </si>
  <si>
    <t>Opthimus 25 Years Malt Cask Finish + GB</t>
  </si>
  <si>
    <t>7466871100516</t>
  </si>
  <si>
    <t>17466871102234</t>
  </si>
  <si>
    <t>L-59-318-00</t>
  </si>
  <si>
    <t>Opthimus 25 Years Oporto + GB</t>
  </si>
  <si>
    <t>7466871100523</t>
  </si>
  <si>
    <t>17466871102319</t>
  </si>
  <si>
    <t>L-09-676-00</t>
  </si>
  <si>
    <t>Optimum Blanco</t>
  </si>
  <si>
    <t>8712436107810</t>
  </si>
  <si>
    <t>8712436127818</t>
  </si>
  <si>
    <t>L-58-537-00</t>
  </si>
  <si>
    <t>Oranje knaller PET</t>
  </si>
  <si>
    <t>8719322641250</t>
  </si>
  <si>
    <t>8719322646279</t>
  </si>
  <si>
    <t>L-58-543-00</t>
  </si>
  <si>
    <t>Oranje Knaller PET</t>
  </si>
  <si>
    <t>8719322646286</t>
  </si>
  <si>
    <t>HUNGARY</t>
  </si>
  <si>
    <t>L-58-115-00</t>
  </si>
  <si>
    <t>Osborne Brandy 103</t>
  </si>
  <si>
    <t>8410337055086</t>
  </si>
  <si>
    <t>L-05-278-00</t>
  </si>
  <si>
    <t>Osborne Magno Solera Reserva</t>
  </si>
  <si>
    <t>8410337001083</t>
  </si>
  <si>
    <t>18410337001080</t>
  </si>
  <si>
    <t>L-18-187-00</t>
  </si>
  <si>
    <t>Osborne Pedro Ximenez 1827</t>
  </si>
  <si>
    <t>8410337014038</t>
  </si>
  <si>
    <t>28410337014032</t>
  </si>
  <si>
    <t>L-11-779-00</t>
  </si>
  <si>
    <t>Osborne Sherry Fino Pale Dry</t>
  </si>
  <si>
    <t>8410337047036</t>
  </si>
  <si>
    <t>8410337047203</t>
  </si>
  <si>
    <t>L-11-778-00</t>
  </si>
  <si>
    <t>Osborne Sherry Medium</t>
  </si>
  <si>
    <t>8410337046039</t>
  </si>
  <si>
    <t>8410337046206</t>
  </si>
  <si>
    <t>L-52-558-00</t>
  </si>
  <si>
    <t>Osborne Veterano NRF</t>
  </si>
  <si>
    <t>8410337031028</t>
  </si>
  <si>
    <t>28410337031022</t>
  </si>
  <si>
    <t>L-03-881-00</t>
  </si>
  <si>
    <t>Oslo Gin</t>
  </si>
  <si>
    <t>7024975623883</t>
  </si>
  <si>
    <t>7024975623890</t>
  </si>
  <si>
    <t>L-01-303-00</t>
  </si>
  <si>
    <t>Outerspace Alien Head Chrome Edition</t>
  </si>
  <si>
    <t>3760175132070</t>
  </si>
  <si>
    <t>3760175132186</t>
  </si>
  <si>
    <t>L-09-690-00</t>
  </si>
  <si>
    <t>Outerspace Vodka</t>
  </si>
  <si>
    <t>085316852918</t>
  </si>
  <si>
    <t>10085316852915</t>
  </si>
  <si>
    <t>L-05-795-00</t>
  </si>
  <si>
    <t>Ouzo 12</t>
  </si>
  <si>
    <t xml:space="preserve">Ouzo                                              </t>
  </si>
  <si>
    <t>5201003110702</t>
  </si>
  <si>
    <t>5201003160707</t>
  </si>
  <si>
    <t>L-05-796-00</t>
  </si>
  <si>
    <t>L-05-798-00</t>
  </si>
  <si>
    <t>5201003111006</t>
  </si>
  <si>
    <t>5201003121005</t>
  </si>
  <si>
    <t>L-57-761-00</t>
  </si>
  <si>
    <t>Ouzo 7</t>
  </si>
  <si>
    <t>5201320001042</t>
  </si>
  <si>
    <t>L-05-800-00</t>
  </si>
  <si>
    <t>Ouzo 7 + GB</t>
  </si>
  <si>
    <t>5201320001028</t>
  </si>
  <si>
    <t>5201320011096</t>
  </si>
  <si>
    <t>L-14-014-00</t>
  </si>
  <si>
    <t>Ouzo Plomari</t>
  </si>
  <si>
    <t>5202413007019</t>
  </si>
  <si>
    <t>5202413000522</t>
  </si>
  <si>
    <t>L-17-548-00</t>
  </si>
  <si>
    <t>Oxley London Dry Gin</t>
  </si>
  <si>
    <t>7640175740467</t>
  </si>
  <si>
    <t>7640175740450</t>
  </si>
  <si>
    <t>L-00-059-00</t>
  </si>
  <si>
    <t>Pacific Ricard</t>
  </si>
  <si>
    <t>3163937310004</t>
  </si>
  <si>
    <t>13163937310001</t>
  </si>
  <si>
    <t>L-06-840-00</t>
  </si>
  <si>
    <t>Paddy Old Irish</t>
  </si>
  <si>
    <t>1210000100771</t>
  </si>
  <si>
    <t>11210000100785</t>
  </si>
  <si>
    <t>L-06-841-00</t>
  </si>
  <si>
    <t>1210000100818</t>
  </si>
  <si>
    <t>11210000100815</t>
  </si>
  <si>
    <t>L-25-361-00</t>
  </si>
  <si>
    <t>Padre Azul Anejo</t>
  </si>
  <si>
    <t>9120066430816</t>
  </si>
  <si>
    <t>9120066430908</t>
  </si>
  <si>
    <t>L-25-362-00</t>
  </si>
  <si>
    <t>Padre Azul Blanco</t>
  </si>
  <si>
    <t>9120066430793</t>
  </si>
  <si>
    <t>9120066430885</t>
  </si>
  <si>
    <t>L-25-363-00</t>
  </si>
  <si>
    <t>Padre Azul Reposado</t>
  </si>
  <si>
    <t>9120066430809</t>
  </si>
  <si>
    <t>9120066430892</t>
  </si>
  <si>
    <t>L-59-046-00</t>
  </si>
  <si>
    <t>Pallavicini Cesanese Lazio Rubillo 2020</t>
  </si>
  <si>
    <t>8008672750249</t>
  </si>
  <si>
    <t>8008672051247</t>
  </si>
  <si>
    <t>L-59-043-00</t>
  </si>
  <si>
    <t>Pallavicini Frascati Poggio Verde 2019</t>
  </si>
  <si>
    <t>8008672750089</t>
  </si>
  <si>
    <t>8008672051087</t>
  </si>
  <si>
    <t>L-59-047-00</t>
  </si>
  <si>
    <t>Pallavicini Lazio Cesanese Amarasco 2017</t>
  </si>
  <si>
    <t>8008672750522</t>
  </si>
  <si>
    <t>8008672051520</t>
  </si>
  <si>
    <t>L-13-338-00</t>
  </si>
  <si>
    <t>Pallini Limoncello</t>
  </si>
  <si>
    <t>8005713352646</t>
  </si>
  <si>
    <t>8005713645410</t>
  </si>
  <si>
    <t>L-59-247-00</t>
  </si>
  <si>
    <t>Palo Cortado + GB</t>
  </si>
  <si>
    <t>8436530484102</t>
  </si>
  <si>
    <t>L-23-338-00</t>
  </si>
  <si>
    <t>Pampelle Ruby L'Apéro</t>
  </si>
  <si>
    <t>9349454001609</t>
  </si>
  <si>
    <t>19349454001606</t>
  </si>
  <si>
    <t>L-09-744-00</t>
  </si>
  <si>
    <t>Pampero Anejo Especial</t>
  </si>
  <si>
    <t>8028286000240</t>
  </si>
  <si>
    <t>8028286000257</t>
  </si>
  <si>
    <t>L-09-745-00</t>
  </si>
  <si>
    <t>8028286000264</t>
  </si>
  <si>
    <t>8028286000271</t>
  </si>
  <si>
    <t>L-17-551-00</t>
  </si>
  <si>
    <t>Pampero Anejo Seleccion 1938</t>
  </si>
  <si>
    <t>8028286000301</t>
  </si>
  <si>
    <t>08028286000318</t>
  </si>
  <si>
    <t>L-17-552-00</t>
  </si>
  <si>
    <t>Pampero Aniversario + Leather Bag</t>
  </si>
  <si>
    <t>8028286000325</t>
  </si>
  <si>
    <t>08028286000332</t>
  </si>
  <si>
    <t>L-09-748-00</t>
  </si>
  <si>
    <t>Pampero Blanco</t>
  </si>
  <si>
    <t>8028286000202</t>
  </si>
  <si>
    <t>8028286000219</t>
  </si>
  <si>
    <t>L-09-749-00</t>
  </si>
  <si>
    <t>8028286000226</t>
  </si>
  <si>
    <t>8028286000233</t>
  </si>
  <si>
    <t>L-54-336-00</t>
  </si>
  <si>
    <t>Panda Gin</t>
  </si>
  <si>
    <t>5425020010108</t>
  </si>
  <si>
    <t>5413216100320</t>
  </si>
  <si>
    <t>L-03-677-00</t>
  </si>
  <si>
    <t>5413216100306</t>
  </si>
  <si>
    <t>5413216100405</t>
  </si>
  <si>
    <t>L-60-995-00</t>
  </si>
  <si>
    <t>Panda Gin Black Box + 2 Glasses</t>
  </si>
  <si>
    <t>5413214000899</t>
  </si>
  <si>
    <t>5413214000905</t>
  </si>
  <si>
    <t>L-61-065-00</t>
  </si>
  <si>
    <t>Panda Gin Limited Edition Halloween</t>
  </si>
  <si>
    <t>5413214000837</t>
  </si>
  <si>
    <t>5413214000936</t>
  </si>
  <si>
    <t>L-59-166-00</t>
  </si>
  <si>
    <t>Paniza Fábula Garnacha Tinto 2020</t>
  </si>
  <si>
    <t>8410451010855</t>
  </si>
  <si>
    <t>L-05-810-00</t>
  </si>
  <si>
    <t>Parade Vieux</t>
  </si>
  <si>
    <t>8710415910611</t>
  </si>
  <si>
    <t>08710415019390</t>
  </si>
  <si>
    <t>L-05-811-00</t>
  </si>
  <si>
    <t>8710415910604</t>
  </si>
  <si>
    <t>8716000023551</t>
  </si>
  <si>
    <t>8693357384323</t>
  </si>
  <si>
    <t>L-56-553-00</t>
  </si>
  <si>
    <t>Pasabahce Monte Carlo Champagne Flute 22,5cl</t>
  </si>
  <si>
    <t>L-00-270-00</t>
  </si>
  <si>
    <t>Pasion Blue</t>
  </si>
  <si>
    <t>8437008952147</t>
  </si>
  <si>
    <t>1000000001198</t>
  </si>
  <si>
    <t>L-05-019-00</t>
  </si>
  <si>
    <t>Passoa The Passion Drink</t>
  </si>
  <si>
    <t>3035540001740</t>
  </si>
  <si>
    <t>3035540001757</t>
  </si>
  <si>
    <t>L-05-021-00</t>
  </si>
  <si>
    <t>3035540001825</t>
  </si>
  <si>
    <t>3035540001832</t>
  </si>
  <si>
    <t>L-05-829-00</t>
  </si>
  <si>
    <t>Pastis 51</t>
  </si>
  <si>
    <t>3047100097643</t>
  </si>
  <si>
    <t>3047100140585</t>
  </si>
  <si>
    <t>L-25-058-00</t>
  </si>
  <si>
    <t>3047100000247</t>
  </si>
  <si>
    <t>03047100140585</t>
  </si>
  <si>
    <t>L-05-831-00</t>
  </si>
  <si>
    <t>3047100000230</t>
  </si>
  <si>
    <t>3047100100213</t>
  </si>
  <si>
    <t>L-05-832-00</t>
  </si>
  <si>
    <t>3047100097209</t>
  </si>
  <si>
    <t>03047100100190</t>
  </si>
  <si>
    <t>L-00-643-00</t>
  </si>
  <si>
    <t>Pastis Bastidon</t>
  </si>
  <si>
    <t>3014400012164</t>
  </si>
  <si>
    <t>010301440351215910319116</t>
  </si>
  <si>
    <t>L-05-833-00</t>
  </si>
  <si>
    <t>Patron Anejo + GB</t>
  </si>
  <si>
    <t>721733000715</t>
  </si>
  <si>
    <t>7217330050794</t>
  </si>
  <si>
    <t>L-60-051-00</t>
  </si>
  <si>
    <t>Patron El Cielo Prestige Silver + GB</t>
  </si>
  <si>
    <t>721733005956</t>
  </si>
  <si>
    <t>07217330059568</t>
  </si>
  <si>
    <t>L-14-024-00</t>
  </si>
  <si>
    <t>Patron Gran Piedra + GB</t>
  </si>
  <si>
    <t>721733001903</t>
  </si>
  <si>
    <t>10721733001900</t>
  </si>
  <si>
    <t>L-14-031-00</t>
  </si>
  <si>
    <t>Patron Reposado + GB</t>
  </si>
  <si>
    <t>721733000722</t>
  </si>
  <si>
    <t>7217330051166</t>
  </si>
  <si>
    <t>L-54-652-00</t>
  </si>
  <si>
    <t>Patron Silver</t>
  </si>
  <si>
    <t>721733000234</t>
  </si>
  <si>
    <t>20721733000238</t>
  </si>
  <si>
    <t>L-05-850-00</t>
  </si>
  <si>
    <t>Patron Silver + GB</t>
  </si>
  <si>
    <t>721733000739</t>
  </si>
  <si>
    <t>07217330051470</t>
  </si>
  <si>
    <t>L-56-320-00</t>
  </si>
  <si>
    <t>Patron Silver DF-Label + GB</t>
  </si>
  <si>
    <t>721733002634</t>
  </si>
  <si>
    <t>721733502639</t>
  </si>
  <si>
    <t>L-24-044-00</t>
  </si>
  <si>
    <t>7217330051470</t>
  </si>
  <si>
    <t>L-02-808-00</t>
  </si>
  <si>
    <t>Paul John Bold + GB</t>
  </si>
  <si>
    <t>8904014800712</t>
  </si>
  <si>
    <t>8904014800729</t>
  </si>
  <si>
    <t>L-03-602-00</t>
  </si>
  <si>
    <t>Paul John Brilliance + GB</t>
  </si>
  <si>
    <t>8904014800699</t>
  </si>
  <si>
    <t>8904014800705</t>
  </si>
  <si>
    <t>L-53-562-00</t>
  </si>
  <si>
    <t>Paul John Indian Single Malt Nirvana + GB</t>
  </si>
  <si>
    <t>8904014802730</t>
  </si>
  <si>
    <t>8904014802846</t>
  </si>
  <si>
    <t>L-54-073-00</t>
  </si>
  <si>
    <t>Paul John Select Classic + GB</t>
  </si>
  <si>
    <t>8904014800798</t>
  </si>
  <si>
    <t>8904014800804</t>
  </si>
  <si>
    <t>L-21-219-00</t>
  </si>
  <si>
    <t>Peaky Blinder Black Spiced Rum</t>
  </si>
  <si>
    <t>5011166056836</t>
  </si>
  <si>
    <t>05011166039907</t>
  </si>
  <si>
    <t>L-51-356-00</t>
  </si>
  <si>
    <t>Peat's Beast 30 Years + GB</t>
  </si>
  <si>
    <t>5060414942513</t>
  </si>
  <si>
    <t>5060414942520</t>
  </si>
  <si>
    <t>L-08-367-00</t>
  </si>
  <si>
    <t>Peat's Beast Cask Strength + GB</t>
  </si>
  <si>
    <t>5060088798539</t>
  </si>
  <si>
    <t>25060088798533</t>
  </si>
  <si>
    <t>L-15-784-00</t>
  </si>
  <si>
    <t>Peat's Beast PX Sherry Wood Finish + GB</t>
  </si>
  <si>
    <t>5060399681926</t>
  </si>
  <si>
    <t>25060399681920</t>
  </si>
  <si>
    <t>L-15-785-00</t>
  </si>
  <si>
    <t>Peat's Beast Single Malt Unchillfiltered + GB</t>
  </si>
  <si>
    <t>4006498619805</t>
  </si>
  <si>
    <t>40064986198128</t>
  </si>
  <si>
    <t>L-04-267-00</t>
  </si>
  <si>
    <t>Pedro Domecq Fino Dry</t>
  </si>
  <si>
    <t>8410023094108</t>
  </si>
  <si>
    <t>8410023094726</t>
  </si>
  <si>
    <t>L-17-960-00</t>
  </si>
  <si>
    <t>Pedro Domecq Manzanilla</t>
  </si>
  <si>
    <t>8410023094146</t>
  </si>
  <si>
    <t>18410023094143</t>
  </si>
  <si>
    <t>L-04-268-00</t>
  </si>
  <si>
    <t>Pedro Domecq Medium Dry</t>
  </si>
  <si>
    <t>8410023094122</t>
  </si>
  <si>
    <t>8410023094672</t>
  </si>
  <si>
    <t>L-59-279-00</t>
  </si>
  <si>
    <t>Pegoes De fonte Do Nico Tinto VR Peninsula De Setubal 2018</t>
  </si>
  <si>
    <t>5603016000221</t>
  </si>
  <si>
    <t>15603016002390</t>
  </si>
  <si>
    <t>L-58-996-00</t>
  </si>
  <si>
    <t>Pegoes De fonte Do Nico Tinto VR Peninsula De Setubal 2019</t>
  </si>
  <si>
    <t>5603016002393</t>
  </si>
  <si>
    <t>15603016000228</t>
  </si>
  <si>
    <t>L-12-838-00</t>
  </si>
  <si>
    <t>Pellegrino Marsala Fine</t>
  </si>
  <si>
    <t>8004445110708</t>
  </si>
  <si>
    <t>8004445110616</t>
  </si>
  <si>
    <t>L-59-689-00</t>
  </si>
  <si>
    <t>Pennypacker Bourbon</t>
  </si>
  <si>
    <t>4062400155700</t>
  </si>
  <si>
    <t>4062400216210</t>
  </si>
  <si>
    <t>L-08-644-00</t>
  </si>
  <si>
    <t>Pepesza Vodka - Tommy Gun</t>
  </si>
  <si>
    <t>5901617008593</t>
  </si>
  <si>
    <t>L-05-823-00</t>
  </si>
  <si>
    <t>Pere Magloire Fine</t>
  </si>
  <si>
    <t>3181250060406</t>
  </si>
  <si>
    <t>03181256060400</t>
  </si>
  <si>
    <t>L-05-824-00</t>
  </si>
  <si>
    <t>Pere Magloire VSOP</t>
  </si>
  <si>
    <t>3181250067405</t>
  </si>
  <si>
    <t>3181256067409</t>
  </si>
  <si>
    <t>L-14-061-00</t>
  </si>
  <si>
    <t>Pere Magloire XO + GB</t>
  </si>
  <si>
    <t>3181250113119</t>
  </si>
  <si>
    <t>03181256113113</t>
  </si>
  <si>
    <t>L-05-812-00</t>
  </si>
  <si>
    <t>Pernod</t>
  </si>
  <si>
    <t>3047100090316</t>
  </si>
  <si>
    <t>3047100290310</t>
  </si>
  <si>
    <t>L-05-814-00</t>
  </si>
  <si>
    <t>3047100090309</t>
  </si>
  <si>
    <t>3047100290334</t>
  </si>
  <si>
    <t>L-24-973-00</t>
  </si>
  <si>
    <t>Pernod 68 Absinthe</t>
  </si>
  <si>
    <t>3047100052161</t>
  </si>
  <si>
    <t>3047101047494</t>
  </si>
  <si>
    <t>Peroni Nastro Azurro</t>
  </si>
  <si>
    <t>L-11-019-00</t>
  </si>
  <si>
    <t>Peroni Red</t>
  </si>
  <si>
    <t>80067955</t>
  </si>
  <si>
    <t>08008440101051</t>
  </si>
  <si>
    <t>L-58-066-00</t>
  </si>
  <si>
    <t>Perrier Jouet Belle Epoque Brut 2014</t>
  </si>
  <si>
    <t>3113880104212</t>
  </si>
  <si>
    <t>13113886104213</t>
  </si>
  <si>
    <t>L-50-602-00</t>
  </si>
  <si>
    <t>Perrier Jouet Grand Brut</t>
  </si>
  <si>
    <t>3113880105110</t>
  </si>
  <si>
    <t>13113886105111</t>
  </si>
  <si>
    <t>L-56-222-00</t>
  </si>
  <si>
    <t>Petrus Boonekamp Bitter Miniature</t>
  </si>
  <si>
    <t>87364262</t>
  </si>
  <si>
    <t>87202991884334</t>
  </si>
  <si>
    <t>L-00-892-00</t>
  </si>
  <si>
    <t>Peychaud's Bitter</t>
  </si>
  <si>
    <t>088004190187</t>
  </si>
  <si>
    <t>10088004190184</t>
  </si>
  <si>
    <t>L-57-043-00</t>
  </si>
  <si>
    <t>Philipponnat Royal Reserve Brut</t>
  </si>
  <si>
    <t>3760347081311</t>
  </si>
  <si>
    <t>L-09-694-00</t>
  </si>
  <si>
    <t>Pickering's Gin</t>
  </si>
  <si>
    <t>5060399690003</t>
  </si>
  <si>
    <t>05060399690010</t>
  </si>
  <si>
    <t>L-55-259-00</t>
  </si>
  <si>
    <t>Pickering's Gin Scottish Botanicals</t>
  </si>
  <si>
    <t>5060399690997</t>
  </si>
  <si>
    <t>15060399690994</t>
  </si>
  <si>
    <t>L-53-436-00</t>
  </si>
  <si>
    <t>5060399690775</t>
  </si>
  <si>
    <t>15060399690772</t>
  </si>
  <si>
    <t>L-17-561-00</t>
  </si>
  <si>
    <t>Pickering's Navy Strength Gin</t>
  </si>
  <si>
    <t>5060399690027</t>
  </si>
  <si>
    <t>05060399690034</t>
  </si>
  <si>
    <t>L-53-439-00</t>
  </si>
  <si>
    <t>Pickering's Original 1947</t>
  </si>
  <si>
    <t>5060399690072</t>
  </si>
  <si>
    <t>5060399690089</t>
  </si>
  <si>
    <t>L-23-176-00</t>
  </si>
  <si>
    <t>Pickering's Sloe Gin</t>
  </si>
  <si>
    <t>5060399690553</t>
  </si>
  <si>
    <t>03996905</t>
  </si>
  <si>
    <t>L-05-169-00</t>
  </si>
  <si>
    <t>Picon Amer</t>
  </si>
  <si>
    <t>5010103234993</t>
  </si>
  <si>
    <t>5010103235006</t>
  </si>
  <si>
    <t>L-05-171-00</t>
  </si>
  <si>
    <t>Picon Biere</t>
  </si>
  <si>
    <t>5010103931502</t>
  </si>
  <si>
    <t>5010103908399</t>
  </si>
  <si>
    <t>L-53-433-00</t>
  </si>
  <si>
    <t>Picon Club A L'Orange</t>
  </si>
  <si>
    <t>5010103931519</t>
  </si>
  <si>
    <t>05010103908412</t>
  </si>
  <si>
    <t>L-52-205-00</t>
  </si>
  <si>
    <t>Pierre Ferrand Curacao</t>
  </si>
  <si>
    <t>3460410528858</t>
  </si>
  <si>
    <t>43460410528856</t>
  </si>
  <si>
    <t>L-15-802-00</t>
  </si>
  <si>
    <t>Pig's Nose + GB</t>
  </si>
  <si>
    <t>5011311090999</t>
  </si>
  <si>
    <t>05011311150990</t>
  </si>
  <si>
    <t>L-25-178-00</t>
  </si>
  <si>
    <t>Pimento Spicy Ginger Beer</t>
  </si>
  <si>
    <t>3244851000421</t>
  </si>
  <si>
    <t>3244859003486</t>
  </si>
  <si>
    <t>L-05-008-00</t>
  </si>
  <si>
    <t>Pimm's No.1</t>
  </si>
  <si>
    <t>5010262070043</t>
  </si>
  <si>
    <t>5010262700094</t>
  </si>
  <si>
    <t>L-05-010-00</t>
  </si>
  <si>
    <t>5010262100030</t>
  </si>
  <si>
    <t>05010262700131</t>
  </si>
  <si>
    <t>L-55-879-00</t>
  </si>
  <si>
    <t>5010262701961</t>
  </si>
  <si>
    <t>05010262700193</t>
  </si>
  <si>
    <t>L-58-797-00</t>
  </si>
  <si>
    <t>Pinaq Blue</t>
  </si>
  <si>
    <t>673143615051</t>
  </si>
  <si>
    <t>673143615068</t>
  </si>
  <si>
    <t>L-25-262-00</t>
  </si>
  <si>
    <t>611851664466</t>
  </si>
  <si>
    <t>2050000794742</t>
  </si>
  <si>
    <t>L-51-383-00</t>
  </si>
  <si>
    <t>Pinaq Colada</t>
  </si>
  <si>
    <t>713091944480</t>
  </si>
  <si>
    <t>697478402872</t>
  </si>
  <si>
    <t>L-50-357-00</t>
  </si>
  <si>
    <t>713091944473</t>
  </si>
  <si>
    <t>10713091944470</t>
  </si>
  <si>
    <t>L-51-384-00</t>
  </si>
  <si>
    <t>Pinaq Gold</t>
  </si>
  <si>
    <t>713091944466</t>
  </si>
  <si>
    <t>697478402858</t>
  </si>
  <si>
    <t>L-50-358-00</t>
  </si>
  <si>
    <t>051497057275</t>
  </si>
  <si>
    <t>10713091244463</t>
  </si>
  <si>
    <t>L-51-431-00</t>
  </si>
  <si>
    <t>Pinaq Orange</t>
  </si>
  <si>
    <t>742521151051</t>
  </si>
  <si>
    <t>10742521151058</t>
  </si>
  <si>
    <t>L-51-398-00</t>
  </si>
  <si>
    <t>Pinaq Rose</t>
  </si>
  <si>
    <t>713091944503</t>
  </si>
  <si>
    <t>697478402865</t>
  </si>
  <si>
    <t>L-50-359-00</t>
  </si>
  <si>
    <t>713091944497</t>
  </si>
  <si>
    <t>10713091944494</t>
  </si>
  <si>
    <t>L-18-188-00</t>
  </si>
  <si>
    <t>Pineau Hardy Coq d'Or Blanc</t>
  </si>
  <si>
    <t>3104052010158</t>
  </si>
  <si>
    <t>13104052010155</t>
  </si>
  <si>
    <t>L-18-189-00</t>
  </si>
  <si>
    <t>Pineau Hardy Coq d'Or Rose</t>
  </si>
  <si>
    <t>3104052110049</t>
  </si>
  <si>
    <t>184103370010</t>
  </si>
  <si>
    <t>L-09-711-00</t>
  </si>
  <si>
    <t>Pink 47</t>
  </si>
  <si>
    <t>5011995000802</t>
  </si>
  <si>
    <t>5011995000994</t>
  </si>
  <si>
    <t>L-17-566-00</t>
  </si>
  <si>
    <t>Pink Royal</t>
  </si>
  <si>
    <t>5011995002752</t>
  </si>
  <si>
    <t>5011995002998</t>
  </si>
  <si>
    <t>L-04-474-00</t>
  </si>
  <si>
    <t>Piper Heidsieck Brut</t>
  </si>
  <si>
    <t>3018334100003</t>
  </si>
  <si>
    <t>3018333005132</t>
  </si>
  <si>
    <t>L-18-193-00</t>
  </si>
  <si>
    <t>Piper Heidsieck Brut Lipstick Edition + GB</t>
  </si>
  <si>
    <t>3018333006917</t>
  </si>
  <si>
    <t>3018333007211</t>
  </si>
  <si>
    <t>L-25-807-00</t>
  </si>
  <si>
    <t>Piper Heidsieck Cuvee Brut</t>
  </si>
  <si>
    <t>3018333005804</t>
  </si>
  <si>
    <t>L-57-302-00</t>
  </si>
  <si>
    <t>Piper Heidsieck Summer Limited Edition + GB</t>
  </si>
  <si>
    <t>3018333012734</t>
  </si>
  <si>
    <t>L-17-573-00</t>
  </si>
  <si>
    <t>Pirate’s Grog 5 Years</t>
  </si>
  <si>
    <t>5573063218231</t>
  </si>
  <si>
    <t>643380164582</t>
  </si>
  <si>
    <t>L-51-350-00</t>
  </si>
  <si>
    <t>Pirate's Grog Honey Spiced Rum</t>
  </si>
  <si>
    <t>7427135986208</t>
  </si>
  <si>
    <t>7427135986307</t>
  </si>
  <si>
    <t>L-51-349-00</t>
  </si>
  <si>
    <t>Pirate's Grog Pineapple Spiced Rum</t>
  </si>
  <si>
    <t>7427135986215</t>
  </si>
  <si>
    <t>7427135986314</t>
  </si>
  <si>
    <t>L-05-001-00</t>
  </si>
  <si>
    <t>Pisang Ambon</t>
  </si>
  <si>
    <t>8716000968869</t>
  </si>
  <si>
    <t>8716000118752</t>
  </si>
  <si>
    <t>L-05-003-00</t>
  </si>
  <si>
    <t>8716000968876</t>
  </si>
  <si>
    <t>08716000118769</t>
  </si>
  <si>
    <t>L-05-807-00</t>
  </si>
  <si>
    <t>Pisco Capel Especial</t>
  </si>
  <si>
    <t>7802110002591</t>
  </si>
  <si>
    <t>27802110002595</t>
  </si>
  <si>
    <t>L-02-573-00</t>
  </si>
  <si>
    <t>Pisco Capel Sour Con Limon</t>
  </si>
  <si>
    <t>7802110001143</t>
  </si>
  <si>
    <t>17802110001140</t>
  </si>
  <si>
    <t>L-05-817-00</t>
  </si>
  <si>
    <t>Pitu Cachaca Aguardiente</t>
  </si>
  <si>
    <t>4000269003428</t>
  </si>
  <si>
    <t>4000269003435</t>
  </si>
  <si>
    <t>L-05-819-00</t>
  </si>
  <si>
    <t>4000269003442</t>
  </si>
  <si>
    <t>4000269003459</t>
  </si>
  <si>
    <t>L-17-589-00</t>
  </si>
  <si>
    <t>Plantation 3 Stars</t>
  </si>
  <si>
    <t>3460410529053</t>
  </si>
  <si>
    <t>43460410529051</t>
  </si>
  <si>
    <t>L-52-056-00</t>
  </si>
  <si>
    <t>Plantation 5 Years</t>
  </si>
  <si>
    <t>3460410527868</t>
  </si>
  <si>
    <t>43460410527866</t>
  </si>
  <si>
    <t>3460410531292</t>
  </si>
  <si>
    <t>43460410531290</t>
  </si>
  <si>
    <t>L-17-600-00</t>
  </si>
  <si>
    <t>Plantation Gran Anejo Guatamala &amp; Belize + GB</t>
  </si>
  <si>
    <t>695521151944</t>
  </si>
  <si>
    <t>43460410529907</t>
  </si>
  <si>
    <t>L-17-598-00</t>
  </si>
  <si>
    <t>3460410529909</t>
  </si>
  <si>
    <t>L-09-730-00</t>
  </si>
  <si>
    <t>Plantation Grande Reserve</t>
  </si>
  <si>
    <t>3460410521729</t>
  </si>
  <si>
    <t>43460410521727</t>
  </si>
  <si>
    <t>L-22-421-00</t>
  </si>
  <si>
    <t>Plantation Isle Of Fiji</t>
  </si>
  <si>
    <t>FIJI</t>
  </si>
  <si>
    <t>3460410531650</t>
  </si>
  <si>
    <t>43460410531764</t>
  </si>
  <si>
    <t>L-09-737-00</t>
  </si>
  <si>
    <t>Plantation Original Dark</t>
  </si>
  <si>
    <t>3460410524423</t>
  </si>
  <si>
    <t>64811H090919</t>
  </si>
  <si>
    <t>L-09-736-00</t>
  </si>
  <si>
    <t>Plantation Overproof O.F.T.D.</t>
  </si>
  <si>
    <t>3460410530493</t>
  </si>
  <si>
    <t>43460410530491</t>
  </si>
  <si>
    <t>L-09-739-00</t>
  </si>
  <si>
    <t>Plantation Pineapple</t>
  </si>
  <si>
    <t>3460410529862</t>
  </si>
  <si>
    <t>43460410529860</t>
  </si>
  <si>
    <t>L-61-188-00</t>
  </si>
  <si>
    <t>Plantation Sealander</t>
  </si>
  <si>
    <t>3460410537799</t>
  </si>
  <si>
    <t>43460410537919</t>
  </si>
  <si>
    <t>L-57-007-00</t>
  </si>
  <si>
    <t>Plantation Stiggins Fancy Smoky Formula + GB</t>
  </si>
  <si>
    <t>3460410533241</t>
  </si>
  <si>
    <t>L-09-743-00</t>
  </si>
  <si>
    <t>Plantation Xaymaca Special Dry</t>
  </si>
  <si>
    <t>3460410530981</t>
  </si>
  <si>
    <t>43460410530989</t>
  </si>
  <si>
    <t>L-57-407-00</t>
  </si>
  <si>
    <t>Plantation XO 20Th Anniversary + 2 Glasses</t>
  </si>
  <si>
    <t>3460410533524</t>
  </si>
  <si>
    <t>43460410528719</t>
  </si>
  <si>
    <t>L-09-721-00</t>
  </si>
  <si>
    <t>Plantation XO 20Th Anniversary + GB</t>
  </si>
  <si>
    <t>3460410528025</t>
  </si>
  <si>
    <t>43460410528023</t>
  </si>
  <si>
    <t>L-05-858-00</t>
  </si>
  <si>
    <t>Plantiac Vieux</t>
  </si>
  <si>
    <t>8711114280050</t>
  </si>
  <si>
    <t>8711114580051</t>
  </si>
  <si>
    <t>L-15-806-00</t>
  </si>
  <si>
    <t>Platte Valley Corn 3 years</t>
  </si>
  <si>
    <t>085592121746</t>
  </si>
  <si>
    <t>2018903500051</t>
  </si>
  <si>
    <t>L-09-716-00</t>
  </si>
  <si>
    <t>Plymouth Navy Strength</t>
  </si>
  <si>
    <t>5000299608050</t>
  </si>
  <si>
    <t>5000299608074</t>
  </si>
  <si>
    <t>L-24-974-00</t>
  </si>
  <si>
    <t>Pol Roger Brut Reserve + GB</t>
  </si>
  <si>
    <t>3260923082003</t>
  </si>
  <si>
    <t>3260923012000</t>
  </si>
  <si>
    <t>L-02-588-00</t>
  </si>
  <si>
    <t>Polar Limes Erdbeer</t>
  </si>
  <si>
    <t>4038600098925</t>
  </si>
  <si>
    <t>4038600098932</t>
  </si>
  <si>
    <t>L-59-453-00</t>
  </si>
  <si>
    <t>Poliakov Vodka</t>
  </si>
  <si>
    <t>3147697511505</t>
  </si>
  <si>
    <t>3147697510607</t>
  </si>
  <si>
    <t>L-01-310-00</t>
  </si>
  <si>
    <t>3147690061007</t>
  </si>
  <si>
    <t>03147691247363</t>
  </si>
  <si>
    <t>L-09-691-00</t>
  </si>
  <si>
    <t>3147690059004</t>
  </si>
  <si>
    <t>314769218127</t>
  </si>
  <si>
    <t>L-54-808-00</t>
  </si>
  <si>
    <t>3147699105160</t>
  </si>
  <si>
    <t>010314769116157799090410227805</t>
  </si>
  <si>
    <t>L-60-232-00</t>
  </si>
  <si>
    <t>Pomada Xoriguer Gin &amp; Lemonade PET</t>
  </si>
  <si>
    <t>8411038051520</t>
  </si>
  <si>
    <t>8411038951530</t>
  </si>
  <si>
    <t>L-54-282-00</t>
  </si>
  <si>
    <t>Pommery Brut Rose</t>
  </si>
  <si>
    <t>3352370002052</t>
  </si>
  <si>
    <t>3352370025976</t>
  </si>
  <si>
    <t>L-24-059-00</t>
  </si>
  <si>
    <t>Pommery Brut Royal</t>
  </si>
  <si>
    <t>3352370002823</t>
  </si>
  <si>
    <t>3352370003745</t>
  </si>
  <si>
    <t>L-04-476-00</t>
  </si>
  <si>
    <t>3352370002830</t>
  </si>
  <si>
    <t>3352370003752</t>
  </si>
  <si>
    <t>L-52-493-00</t>
  </si>
  <si>
    <t>Ponche Caballero NRF</t>
  </si>
  <si>
    <t>8410863022125</t>
  </si>
  <si>
    <t>8410863022156</t>
  </si>
  <si>
    <t>L-19-276-00</t>
  </si>
  <si>
    <t>Ponche Caribe Cream</t>
  </si>
  <si>
    <t>625543309733</t>
  </si>
  <si>
    <t>00000012345678</t>
  </si>
  <si>
    <t>L-19-277-00</t>
  </si>
  <si>
    <t>Ponche Caribe Pistachio</t>
  </si>
  <si>
    <t>625543320110</t>
  </si>
  <si>
    <t>025543501265</t>
  </si>
  <si>
    <t>L-05-014-00</t>
  </si>
  <si>
    <t>Ponche Kuba</t>
  </si>
  <si>
    <t>9501007301509</t>
  </si>
  <si>
    <t>L-57-019-00</t>
  </si>
  <si>
    <t>Pongo Rum Punch Pineapple &amp; Lime</t>
  </si>
  <si>
    <t>3770011869138</t>
  </si>
  <si>
    <t>L-15-808-00</t>
  </si>
  <si>
    <t>Port Askaig 8 Years + GB</t>
  </si>
  <si>
    <t>5060188982098</t>
  </si>
  <si>
    <t>5060532805233</t>
  </si>
  <si>
    <t>L-53-112-00</t>
  </si>
  <si>
    <t>Porter's Modern Classic</t>
  </si>
  <si>
    <t>797776476893</t>
  </si>
  <si>
    <t>10797776082923</t>
  </si>
  <si>
    <t>L-53-109-00</t>
  </si>
  <si>
    <t>Porter's Orchard</t>
  </si>
  <si>
    <t>5060732920033</t>
  </si>
  <si>
    <t>15060732920030</t>
  </si>
  <si>
    <t>L-52-364-00</t>
  </si>
  <si>
    <t>Portofino Dry Gin</t>
  </si>
  <si>
    <t>7640171980058</t>
  </si>
  <si>
    <t>0167640171980050</t>
  </si>
  <si>
    <t>L-53-942-00</t>
  </si>
  <si>
    <t>Poseidon Dry Gin</t>
  </si>
  <si>
    <t>8710631121273</t>
  </si>
  <si>
    <t>L-01-138-00</t>
  </si>
  <si>
    <t>8710631120276</t>
  </si>
  <si>
    <t>8710631620318</t>
  </si>
  <si>
    <t>L-16-737-00</t>
  </si>
  <si>
    <t>Pott Rum 54</t>
  </si>
  <si>
    <t>4003310012455</t>
  </si>
  <si>
    <t>4003310012448</t>
  </si>
  <si>
    <t>L-09-774-00</t>
  </si>
  <si>
    <t>Pravda</t>
  </si>
  <si>
    <t>5908234674125</t>
  </si>
  <si>
    <t>5908234674910</t>
  </si>
  <si>
    <t>L-59-128-00</t>
  </si>
  <si>
    <t>5908234674132</t>
  </si>
  <si>
    <t>5908234674934</t>
  </si>
  <si>
    <t>L-18-769-00</t>
  </si>
  <si>
    <t>5908234674194</t>
  </si>
  <si>
    <t>5908234674941</t>
  </si>
  <si>
    <t>L-18-771-00</t>
  </si>
  <si>
    <t>Pravda Cherry</t>
  </si>
  <si>
    <t>5901811521010</t>
  </si>
  <si>
    <t>5901811521379</t>
  </si>
  <si>
    <t>L-18-773-00</t>
  </si>
  <si>
    <t>Pravda Coconut</t>
  </si>
  <si>
    <t>5901811521034</t>
  </si>
  <si>
    <t>5901811521331</t>
  </si>
  <si>
    <t>L-18-775-00</t>
  </si>
  <si>
    <t>Pravda Orange</t>
  </si>
  <si>
    <t>5901811521041</t>
  </si>
  <si>
    <t>5901811521348</t>
  </si>
  <si>
    <t>L-18-776-00</t>
  </si>
  <si>
    <t>Pravda Peach</t>
  </si>
  <si>
    <t>5901811521058</t>
  </si>
  <si>
    <t>5901811521362</t>
  </si>
  <si>
    <t>L-09-505-00</t>
  </si>
  <si>
    <t>Precious Vodka + GB</t>
  </si>
  <si>
    <t>BULGARIA</t>
  </si>
  <si>
    <t>3800009406882</t>
  </si>
  <si>
    <t>3800009416881</t>
  </si>
  <si>
    <t>L-17-651-00</t>
  </si>
  <si>
    <t>Precious Vodka Mini</t>
  </si>
  <si>
    <t>3800009416911</t>
  </si>
  <si>
    <t>3800009406912</t>
  </si>
  <si>
    <t>L-55-643-00</t>
  </si>
  <si>
    <t>Presidente Marti 15 Years + GB</t>
  </si>
  <si>
    <t>7466871102428</t>
  </si>
  <si>
    <t>17466871102425</t>
  </si>
  <si>
    <t>L-55-644-00</t>
  </si>
  <si>
    <t>Presidente Marti 19 Years Solera + GB</t>
  </si>
  <si>
    <t>7466871102435</t>
  </si>
  <si>
    <t>17466871102432</t>
  </si>
  <si>
    <t>L-09-697-00</t>
  </si>
  <si>
    <t>Presidente Marti 23 Years + GB</t>
  </si>
  <si>
    <t>7466871101711</t>
  </si>
  <si>
    <t>17466871101718</t>
  </si>
  <si>
    <t>L-53-292-00</t>
  </si>
  <si>
    <t>Presidente Marti Gran Anejo</t>
  </si>
  <si>
    <t>7466871102411</t>
  </si>
  <si>
    <t>L-15-817-00</t>
  </si>
  <si>
    <t>Proper No. Twelve Irish Whiskey</t>
  </si>
  <si>
    <t>811538019576</t>
  </si>
  <si>
    <t>10811538019573</t>
  </si>
  <si>
    <t>L-24-882-00</t>
  </si>
  <si>
    <t>5391533970072</t>
  </si>
  <si>
    <t>05391533970089</t>
  </si>
  <si>
    <t>L-58-969-00</t>
  </si>
  <si>
    <t>Puerto de Indias Black Gin</t>
  </si>
  <si>
    <t>8437004142757</t>
  </si>
  <si>
    <t>68437004142759</t>
  </si>
  <si>
    <t>L-10-032-00</t>
  </si>
  <si>
    <t>Puerto De Indias Gin Strawberry</t>
  </si>
  <si>
    <t>8437004142115</t>
  </si>
  <si>
    <t>68437004142117</t>
  </si>
  <si>
    <t>L-24-365-00</t>
  </si>
  <si>
    <t>8437004142733</t>
  </si>
  <si>
    <t>6843700414255</t>
  </si>
  <si>
    <t>L-04-250-00</t>
  </si>
  <si>
    <t>Punt E Mes</t>
  </si>
  <si>
    <t>8001710100129</t>
  </si>
  <si>
    <t>8004400071938</t>
  </si>
  <si>
    <t>L-58-591-00</t>
  </si>
  <si>
    <t>Pure Divine</t>
  </si>
  <si>
    <t>3263280123914</t>
  </si>
  <si>
    <t>3263281757750</t>
  </si>
  <si>
    <t>L-09-755-00</t>
  </si>
  <si>
    <t>Puschkin Black Berries</t>
  </si>
  <si>
    <t>4008669023527</t>
  </si>
  <si>
    <t>4008669123524</t>
  </si>
  <si>
    <t>L-09-757-00</t>
  </si>
  <si>
    <t>4008669023015</t>
  </si>
  <si>
    <t>4008669123012</t>
  </si>
  <si>
    <t>L-09-758-00</t>
  </si>
  <si>
    <t>Puschkin Nuts &amp; Nougat</t>
  </si>
  <si>
    <t>4008669013009</t>
  </si>
  <si>
    <t>4008669130027</t>
  </si>
  <si>
    <t>L-59-306-00</t>
  </si>
  <si>
    <t>Puschkin Passion Fruit</t>
  </si>
  <si>
    <t>4008669142020</t>
  </si>
  <si>
    <t>4008669420203</t>
  </si>
  <si>
    <t>L-09-760-00</t>
  </si>
  <si>
    <t>Puschkin Red</t>
  </si>
  <si>
    <t>4008669021523</t>
  </si>
  <si>
    <t>4008669121520</t>
  </si>
  <si>
    <t>L-09-762-00</t>
  </si>
  <si>
    <t>4008669021615</t>
  </si>
  <si>
    <t>4008669121612</t>
  </si>
  <si>
    <t>L-09-763-00</t>
  </si>
  <si>
    <t>Puschkin Time Warp</t>
  </si>
  <si>
    <t>4008669025521</t>
  </si>
  <si>
    <t>4008669125528</t>
  </si>
  <si>
    <t>L-09-765-00</t>
  </si>
  <si>
    <t>Puschkin Vodka</t>
  </si>
  <si>
    <t>4008669016024</t>
  </si>
  <si>
    <t>4008669516074</t>
  </si>
  <si>
    <t>L-09-766-00</t>
  </si>
  <si>
    <t>4008669016697</t>
  </si>
  <si>
    <t>4008669516647</t>
  </si>
  <si>
    <t>L-17-670-00</t>
  </si>
  <si>
    <t>Puschkin Water Melon</t>
  </si>
  <si>
    <t>4008669390209</t>
  </si>
  <si>
    <t>4008669239027</t>
  </si>
  <si>
    <t>L-09-767-00</t>
  </si>
  <si>
    <t>Puschkin Whipped Cream</t>
  </si>
  <si>
    <t>4008669027549</t>
  </si>
  <si>
    <t>4008669127546</t>
  </si>
  <si>
    <t>L-24-598-00</t>
  </si>
  <si>
    <t>Pusser's 15 Years + GB</t>
  </si>
  <si>
    <t>088320053371</t>
  </si>
  <si>
    <t>L-59-948-00</t>
  </si>
  <si>
    <t>Pusser's Coronation Reserve British Navy Rum Limited Edition</t>
  </si>
  <si>
    <t>5060577610199</t>
  </si>
  <si>
    <t>15060577610196</t>
  </si>
  <si>
    <t>L-60-789-00</t>
  </si>
  <si>
    <t>Pusser's Gunpowder Proof Spiced</t>
  </si>
  <si>
    <t>5060927540015</t>
  </si>
  <si>
    <t>15060577610134</t>
  </si>
  <si>
    <t>L-10-059-00</t>
  </si>
  <si>
    <t>Pusser's Navy Rum Gunpowder Proof</t>
  </si>
  <si>
    <t>088320005110</t>
  </si>
  <si>
    <t>10088320005117</t>
  </si>
  <si>
    <t>L-11-182-00</t>
  </si>
  <si>
    <t>Pusser's Navy Rum Original Admiralty Rum</t>
  </si>
  <si>
    <t>088320005400</t>
  </si>
  <si>
    <t>10088320005407</t>
  </si>
  <si>
    <t>L-51-742-00</t>
  </si>
  <si>
    <t>Pusser's Rum Select Aged 151</t>
  </si>
  <si>
    <t>088320005134</t>
  </si>
  <si>
    <t>L-16-740-00</t>
  </si>
  <si>
    <t>Pyrat XO</t>
  </si>
  <si>
    <t>721733100088</t>
  </si>
  <si>
    <t>30721733100089</t>
  </si>
  <si>
    <t>L-16-733-00</t>
  </si>
  <si>
    <t>Quorhum 30 Anniversario + GB</t>
  </si>
  <si>
    <t>7466871100042</t>
  </si>
  <si>
    <t>L-58-492-00</t>
  </si>
  <si>
    <t>R.L. Seale's 10 Years</t>
  </si>
  <si>
    <t>08754905</t>
  </si>
  <si>
    <t>10087000005492</t>
  </si>
  <si>
    <t>L-53-898-00</t>
  </si>
  <si>
    <t>Raki Tekirdag Gold NRF</t>
  </si>
  <si>
    <t>8697530212588</t>
  </si>
  <si>
    <t>08697530212571</t>
  </si>
  <si>
    <t>L-05-870-00</t>
  </si>
  <si>
    <t>8697530204675</t>
  </si>
  <si>
    <t>08697530204798</t>
  </si>
  <si>
    <t>8697530213738</t>
  </si>
  <si>
    <t>L-52-944-00</t>
  </si>
  <si>
    <t>Raki Tekirdag No.10 NRF</t>
  </si>
  <si>
    <t>08697530213745</t>
  </si>
  <si>
    <t>L-02-692-00</t>
  </si>
  <si>
    <t>Raki Tekirdag NRF</t>
  </si>
  <si>
    <t>8697530200066</t>
  </si>
  <si>
    <t>8697530206730</t>
  </si>
  <si>
    <t>L-52-454-00</t>
  </si>
  <si>
    <t>8697530201582</t>
  </si>
  <si>
    <t>08697530202916</t>
  </si>
  <si>
    <t>L-02-665-00</t>
  </si>
  <si>
    <t>Raki Tekirdag Trakya Serisi NRF</t>
  </si>
  <si>
    <t>8697530209465</t>
  </si>
  <si>
    <t>8697530209618</t>
  </si>
  <si>
    <t>L-21-291-00</t>
  </si>
  <si>
    <t>Raki Yeni Ala NRF</t>
  </si>
  <si>
    <t>8697530212557</t>
  </si>
  <si>
    <t>8697530212564</t>
  </si>
  <si>
    <t>L-52-943-00</t>
  </si>
  <si>
    <t>8697530211239</t>
  </si>
  <si>
    <t>08697530211246</t>
  </si>
  <si>
    <t>L-52-327-00</t>
  </si>
  <si>
    <t>Raki Yeni NRF</t>
  </si>
  <si>
    <t>8697530200103</t>
  </si>
  <si>
    <t>08697530201605</t>
  </si>
  <si>
    <t>L-52-040-00</t>
  </si>
  <si>
    <t>8697530200226</t>
  </si>
  <si>
    <t>08697530200264</t>
  </si>
  <si>
    <t>L-21-292-00</t>
  </si>
  <si>
    <t>Raki Yeni Seri NRF</t>
  </si>
  <si>
    <t>8697530209441</t>
  </si>
  <si>
    <t>8697530210539</t>
  </si>
  <si>
    <t>L-05-163-00</t>
  </si>
  <si>
    <t>Ramazzotti Amaro</t>
  </si>
  <si>
    <t>8006550301040</t>
  </si>
  <si>
    <t>8006550301644</t>
  </si>
  <si>
    <t>L-02-611-00</t>
  </si>
  <si>
    <t>8006550302016</t>
  </si>
  <si>
    <t>8006550302573</t>
  </si>
  <si>
    <t>L-50-623-00</t>
  </si>
  <si>
    <t>Ramazzotti Crema</t>
  </si>
  <si>
    <t>4005971394406</t>
  </si>
  <si>
    <t>4005971394413</t>
  </si>
  <si>
    <t>L-02-618-00</t>
  </si>
  <si>
    <t>Ramazzotti Sambuca</t>
  </si>
  <si>
    <t>8006550317089</t>
  </si>
  <si>
    <t>8006550317607</t>
  </si>
  <si>
    <t>L-50-980-00</t>
  </si>
  <si>
    <t>Rammstein Gin</t>
  </si>
  <si>
    <t>5712718003208</t>
  </si>
  <si>
    <t>5712718003215</t>
  </si>
  <si>
    <t>L-55-616-00</t>
  </si>
  <si>
    <t>Rammstein Gin Navy Strength</t>
  </si>
  <si>
    <t>5712718003222</t>
  </si>
  <si>
    <t>5712718003239</t>
  </si>
  <si>
    <t>L-57-511-00</t>
  </si>
  <si>
    <t>Rammstein Pink Gin Edition 2</t>
  </si>
  <si>
    <t>5712718006940</t>
  </si>
  <si>
    <t>L-08-622-00</t>
  </si>
  <si>
    <t>Rammstein Rum + GB</t>
  </si>
  <si>
    <t>5712718000764</t>
  </si>
  <si>
    <t>5712718000788</t>
  </si>
  <si>
    <t>L-55-622-00</t>
  </si>
  <si>
    <t>5712718002409</t>
  </si>
  <si>
    <t>5712718003253</t>
  </si>
  <si>
    <t>L-57-010-00</t>
  </si>
  <si>
    <t>Rammstein Rum French Ex-Sauternes Cask Finish + GB</t>
  </si>
  <si>
    <t>5712718006384</t>
  </si>
  <si>
    <t>5712718006391</t>
  </si>
  <si>
    <t>L-58-640-00</t>
  </si>
  <si>
    <t>Rammstein Rum Port Cask Edition + GB</t>
  </si>
  <si>
    <t>5712718007299</t>
  </si>
  <si>
    <t>5712718007305</t>
  </si>
  <si>
    <t>L-55-617-00</t>
  </si>
  <si>
    <t>Rammstein Sloe Gin 1st Edition</t>
  </si>
  <si>
    <t>5712718004687</t>
  </si>
  <si>
    <t>5712718004267</t>
  </si>
  <si>
    <t>L-05-105-00</t>
  </si>
  <si>
    <t>Rammstein Tequila</t>
  </si>
  <si>
    <t>4250699800009</t>
  </si>
  <si>
    <t>4250699800030</t>
  </si>
  <si>
    <t>L-55-618-00</t>
  </si>
  <si>
    <t>Rammstein Vodka</t>
  </si>
  <si>
    <t>5712718004359</t>
  </si>
  <si>
    <t>5712718004366</t>
  </si>
  <si>
    <t>L-53-066-00</t>
  </si>
  <si>
    <t>Rammstein Vodka Feuer &amp; Wasser Red</t>
  </si>
  <si>
    <t>4250699810510</t>
  </si>
  <si>
    <t>4250699810527</t>
  </si>
  <si>
    <t>L-53-064-00</t>
  </si>
  <si>
    <t>Rammstein Vodka Feuer &amp; Wasser White</t>
  </si>
  <si>
    <t>L-55-619-00</t>
  </si>
  <si>
    <t>Rammstein Whiskey</t>
  </si>
  <si>
    <t>5712718004373</t>
  </si>
  <si>
    <t>5712718004380</t>
  </si>
  <si>
    <t>L-04-062-00</t>
  </si>
  <si>
    <t>Rammsteiner Pilsner</t>
  </si>
  <si>
    <t>4250699824494</t>
  </si>
  <si>
    <t>4250699824913</t>
  </si>
  <si>
    <t>L-21-301-00</t>
  </si>
  <si>
    <t>Raven</t>
  </si>
  <si>
    <t>5060479940066</t>
  </si>
  <si>
    <t>15060479940063</t>
  </si>
  <si>
    <t>L-51-332-00</t>
  </si>
  <si>
    <t>Rebel Yell Small Batch Reserve</t>
  </si>
  <si>
    <t>088352130996</t>
  </si>
  <si>
    <t>10088352130993</t>
  </si>
  <si>
    <t>L-12-542-00</t>
  </si>
  <si>
    <t>Red Bull Bottle</t>
  </si>
  <si>
    <t>90162947</t>
  </si>
  <si>
    <t>9002490100094</t>
  </si>
  <si>
    <t>L-57-037-00</t>
  </si>
  <si>
    <t>Red Cask 12 Years Mannochmore + GB</t>
  </si>
  <si>
    <t>L-06-857-00</t>
  </si>
  <si>
    <t>Redbreast 12 Years + GB</t>
  </si>
  <si>
    <t>5011007008345</t>
  </si>
  <si>
    <t>5011007016333</t>
  </si>
  <si>
    <t>L-06-871-00</t>
  </si>
  <si>
    <t>Redbreast 15 Years + GB</t>
  </si>
  <si>
    <t>5011007019518</t>
  </si>
  <si>
    <t>5011007019532</t>
  </si>
  <si>
    <t>L-06-873-00</t>
  </si>
  <si>
    <t>Redbreast 21 Years + GB</t>
  </si>
  <si>
    <t>5011007024970</t>
  </si>
  <si>
    <t>05011007024987</t>
  </si>
  <si>
    <t>L-25-122-00</t>
  </si>
  <si>
    <t>Redbreast Lustau Edition + GB</t>
  </si>
  <si>
    <t>5011007015787</t>
  </si>
  <si>
    <t>5011007015794</t>
  </si>
  <si>
    <t>L-11-247-00</t>
  </si>
  <si>
    <t>Relicario Peated Finish + GB</t>
  </si>
  <si>
    <t>8438001407757</t>
  </si>
  <si>
    <t>18438001407754</t>
  </si>
  <si>
    <t>L-09-852-00</t>
  </si>
  <si>
    <t>Relicario Superior + GB</t>
  </si>
  <si>
    <t>8438001405883</t>
  </si>
  <si>
    <t>18438001405880</t>
  </si>
  <si>
    <t>L-21-314-00</t>
  </si>
  <si>
    <t>Relicario Supremo + GB</t>
  </si>
  <si>
    <t>8438001406620</t>
  </si>
  <si>
    <t>L-05-882-00</t>
  </si>
  <si>
    <t>Remy Martin 1738 Accord Royal + GB</t>
  </si>
  <si>
    <t>3024480001781</t>
  </si>
  <si>
    <t>3024480010271</t>
  </si>
  <si>
    <t>L-53-891-00</t>
  </si>
  <si>
    <t>Remy Martin Louis XIII + GB</t>
  </si>
  <si>
    <t>3024480002191</t>
  </si>
  <si>
    <t>13024480007452</t>
  </si>
  <si>
    <t>L-59-547-00</t>
  </si>
  <si>
    <t>Remy Martin VSOP</t>
  </si>
  <si>
    <t>3024482270109</t>
  </si>
  <si>
    <t>13024480006875</t>
  </si>
  <si>
    <t>L-52-256-00</t>
  </si>
  <si>
    <t>13024482270601</t>
  </si>
  <si>
    <t>L-55-833-00</t>
  </si>
  <si>
    <t>3024482295102</t>
  </si>
  <si>
    <t>13024480007230</t>
  </si>
  <si>
    <t>L-05-902-00</t>
  </si>
  <si>
    <t>Remy Martin VSOP + GB</t>
  </si>
  <si>
    <t>3024482295126</t>
  </si>
  <si>
    <t>13024482295420</t>
  </si>
  <si>
    <t>3024480004522</t>
  </si>
  <si>
    <t>13024480004796</t>
  </si>
  <si>
    <t>L-05-908-00</t>
  </si>
  <si>
    <t>Remy Martin XO + GB</t>
  </si>
  <si>
    <t>L-05-912-00</t>
  </si>
  <si>
    <t>13024480004581</t>
  </si>
  <si>
    <t>L-60-903-00</t>
  </si>
  <si>
    <t>Remy Martin XO Limited Edition + GB</t>
  </si>
  <si>
    <t>L-05-859-00</t>
  </si>
  <si>
    <t>Ricard</t>
  </si>
  <si>
    <t>3163937011000</t>
  </si>
  <si>
    <t>23163937011004</t>
  </si>
  <si>
    <t>L-05-862-00</t>
  </si>
  <si>
    <t>3163937010003</t>
  </si>
  <si>
    <t>33163937010004</t>
  </si>
  <si>
    <t>L-05-863-00</t>
  </si>
  <si>
    <t>L-52-483-00</t>
  </si>
  <si>
    <t>Ridgemont 1792 Bourbon Small Batch</t>
  </si>
  <si>
    <t>080660001203</t>
  </si>
  <si>
    <t>20080660001207</t>
  </si>
  <si>
    <t>L-59-050-00</t>
  </si>
  <si>
    <t>Ridolfi  Chianti Rochetto 2020</t>
  </si>
  <si>
    <t>8388766425773</t>
  </si>
  <si>
    <t>80330285523564</t>
  </si>
  <si>
    <t>L-59-051-00</t>
  </si>
  <si>
    <t>Ridolfi  Rosso di Montalcino 2019</t>
  </si>
  <si>
    <t>8033028556268</t>
  </si>
  <si>
    <t>80330285524684</t>
  </si>
  <si>
    <t>L-59-049-00</t>
  </si>
  <si>
    <t>Ridolfi Brunello di Montalcino 2015</t>
  </si>
  <si>
    <t>8033028552468</t>
  </si>
  <si>
    <t>8033028556244</t>
  </si>
  <si>
    <t>LATVIA</t>
  </si>
  <si>
    <t>L-23-657-00</t>
  </si>
  <si>
    <t>Riga Black Balsam Classic</t>
  </si>
  <si>
    <t>4750021101281</t>
  </si>
  <si>
    <t>4750021101205</t>
  </si>
  <si>
    <t>L-23-676-00</t>
  </si>
  <si>
    <t>Riga Black Balsam Currant</t>
  </si>
  <si>
    <t>4750021537288</t>
  </si>
  <si>
    <t>4750021537271</t>
  </si>
  <si>
    <t>L-51-496-00</t>
  </si>
  <si>
    <t>Rittenhouse Straight Rye 100 Proof</t>
  </si>
  <si>
    <t>096749702756</t>
  </si>
  <si>
    <t>20096749702743</t>
  </si>
  <si>
    <t>L-09-474-00</t>
  </si>
  <si>
    <t>Roberto Cavalli</t>
  </si>
  <si>
    <t>8003405002558</t>
  </si>
  <si>
    <t>08003405117702</t>
  </si>
  <si>
    <t>L-17-680-00</t>
  </si>
  <si>
    <t>Roberto Cavalli Black Edition</t>
  </si>
  <si>
    <t>8003405006082</t>
  </si>
  <si>
    <t>08003405116088</t>
  </si>
  <si>
    <t>L-17-678-00</t>
  </si>
  <si>
    <t>Roberto Cavalli Gold Edition</t>
  </si>
  <si>
    <t>8003405006204</t>
  </si>
  <si>
    <t>8003405116200</t>
  </si>
  <si>
    <t>L-00-818-00</t>
  </si>
  <si>
    <t>Rochenac VS</t>
  </si>
  <si>
    <t>3104051216445</t>
  </si>
  <si>
    <t>L-00-817-00</t>
  </si>
  <si>
    <t>Rochenac VSOP</t>
  </si>
  <si>
    <t>3104051226192</t>
  </si>
  <si>
    <t>L-05-034-00</t>
  </si>
  <si>
    <t>Rocketshot</t>
  </si>
  <si>
    <t>8714432170102</t>
  </si>
  <si>
    <t>8714432170119</t>
  </si>
  <si>
    <t>L-57-433-00</t>
  </si>
  <si>
    <t>Rocketshot Orange Star</t>
  </si>
  <si>
    <t>8714432171895</t>
  </si>
  <si>
    <t>8714432171901</t>
  </si>
  <si>
    <t>L-05-032-00</t>
  </si>
  <si>
    <t>Rocketshot Pink</t>
  </si>
  <si>
    <t>8714432171727</t>
  </si>
  <si>
    <t>8714432171734</t>
  </si>
  <si>
    <t>L-05-033-00</t>
  </si>
  <si>
    <t>Rocketshot Sour</t>
  </si>
  <si>
    <t>8714432171208</t>
  </si>
  <si>
    <t>8714432171192</t>
  </si>
  <si>
    <t>L-57-573-00</t>
  </si>
  <si>
    <t>Rockstar Both Barrels Cask Strength Malt Whisky</t>
  </si>
  <si>
    <t>5060630900083</t>
  </si>
  <si>
    <t>15060630900080</t>
  </si>
  <si>
    <t>L-18-987-00</t>
  </si>
  <si>
    <t>Rodnik Classic</t>
  </si>
  <si>
    <t>8414771859514</t>
  </si>
  <si>
    <t>18414771859511</t>
  </si>
  <si>
    <t>L-06-876-00</t>
  </si>
  <si>
    <t>Roe &amp; Co</t>
  </si>
  <si>
    <t>5010103940184</t>
  </si>
  <si>
    <t>5010103940191</t>
  </si>
  <si>
    <t>L-02-861-00</t>
  </si>
  <si>
    <t>Ron Arehucas Carta Oro</t>
  </si>
  <si>
    <t>8410382001038</t>
  </si>
  <si>
    <t>38410382001039</t>
  </si>
  <si>
    <t>L-02-862-00</t>
  </si>
  <si>
    <t>8410382001014</t>
  </si>
  <si>
    <t>38410382001015</t>
  </si>
  <si>
    <t>L-60-961-00</t>
  </si>
  <si>
    <t>Ron Arehucas Carta Oro NRF</t>
  </si>
  <si>
    <t>L-18-695-00</t>
  </si>
  <si>
    <t>Ron Malteco 10 Years + GB</t>
  </si>
  <si>
    <t>8009366297156</t>
  </si>
  <si>
    <t>8009366990125</t>
  </si>
  <si>
    <t>L-25-425-00</t>
  </si>
  <si>
    <t>Ron Malteco 11 Years + GB</t>
  </si>
  <si>
    <t>8009366300573</t>
  </si>
  <si>
    <t>L-17-718-00</t>
  </si>
  <si>
    <t>Ron Malteco 15 Years + GB</t>
  </si>
  <si>
    <t>8009366297255</t>
  </si>
  <si>
    <t>8009366990132</t>
  </si>
  <si>
    <t>L-18-697-00</t>
  </si>
  <si>
    <t>Ron Malteco 25 Years + GB</t>
  </si>
  <si>
    <t>8009366300085</t>
  </si>
  <si>
    <t>8009366991061</t>
  </si>
  <si>
    <t>L-53-269-00</t>
  </si>
  <si>
    <t>Ron Miel Artemi NRF</t>
  </si>
  <si>
    <t>8411748000856</t>
  </si>
  <si>
    <t>28411748000850</t>
  </si>
  <si>
    <t>8410382001359</t>
  </si>
  <si>
    <t>38410382001350</t>
  </si>
  <si>
    <t>L-54-687-00</t>
  </si>
  <si>
    <t>Ron Miel Indias NRF</t>
  </si>
  <si>
    <t>8411748000641</t>
  </si>
  <si>
    <t>8411748000924</t>
  </si>
  <si>
    <t>Ron Miel Tobacco</t>
  </si>
  <si>
    <t>L-57-751-00</t>
  </si>
  <si>
    <t>8414037933064</t>
  </si>
  <si>
    <t>18414037004075</t>
  </si>
  <si>
    <t>L-55-649-00</t>
  </si>
  <si>
    <t>Ron Miel Tobacco NRF</t>
  </si>
  <si>
    <t>8414037215344</t>
  </si>
  <si>
    <t>28414037215348</t>
  </si>
  <si>
    <t>L-11-789-00</t>
  </si>
  <si>
    <t>Ron Millonario XO Reserva Special + GB</t>
  </si>
  <si>
    <t>8033749400086</t>
  </si>
  <si>
    <t>8033749400093</t>
  </si>
  <si>
    <t>L-23-677-00</t>
  </si>
  <si>
    <t>Ron Piet 10 Years</t>
  </si>
  <si>
    <t>4280001759602</t>
  </si>
  <si>
    <t>4280001759619</t>
  </si>
  <si>
    <t>L-56-279-00</t>
  </si>
  <si>
    <t>Rooster Rojo Reposado</t>
  </si>
  <si>
    <t>7503023613217</t>
  </si>
  <si>
    <t>17503023613214</t>
  </si>
  <si>
    <t>L-56-751-00</t>
  </si>
  <si>
    <t>Rosativo Aperitif</t>
  </si>
  <si>
    <t>4270003203401</t>
  </si>
  <si>
    <t>4270003203418</t>
  </si>
  <si>
    <t>L-56-224-00</t>
  </si>
  <si>
    <t>7640171035475</t>
  </si>
  <si>
    <t>07640171035246</t>
  </si>
  <si>
    <t>L-54-942-00</t>
  </si>
  <si>
    <t>Royal Brackla 18 Years + GB</t>
  </si>
  <si>
    <t>7640171035604</t>
  </si>
  <si>
    <t>07640171034447</t>
  </si>
  <si>
    <t>L-03-545-00</t>
  </si>
  <si>
    <t>Royal Lochnagar 12 Years + GB</t>
  </si>
  <si>
    <t>5000281004686</t>
  </si>
  <si>
    <t>500028100524</t>
  </si>
  <si>
    <t>L-54-910-00</t>
  </si>
  <si>
    <t>Rubis Blanc</t>
  </si>
  <si>
    <t>7104387742997</t>
  </si>
  <si>
    <t>L-04-511-00</t>
  </si>
  <si>
    <t>Ruinart Blanc De Blancs</t>
  </si>
  <si>
    <t>3185370303405</t>
  </si>
  <si>
    <t>3185370569627</t>
  </si>
  <si>
    <t>3185370712009</t>
  </si>
  <si>
    <t>3185370694800</t>
  </si>
  <si>
    <t>L-51-126-00</t>
  </si>
  <si>
    <t>Ruinart Blanc de Blancs Second Skin</t>
  </si>
  <si>
    <t>L-56-750-00</t>
  </si>
  <si>
    <t>Ruinart Brut</t>
  </si>
  <si>
    <t>3185370283905</t>
  </si>
  <si>
    <t>3185370569016</t>
  </si>
  <si>
    <t>L-59-349-00</t>
  </si>
  <si>
    <t>3185370288610</t>
  </si>
  <si>
    <t>3185370761236</t>
  </si>
  <si>
    <t>L-04-522-00</t>
  </si>
  <si>
    <t>Ruinart Rose</t>
  </si>
  <si>
    <t>3185370303320</t>
  </si>
  <si>
    <t>3185370688687</t>
  </si>
  <si>
    <t>L-51-185-00</t>
  </si>
  <si>
    <t>Ruinart Rose Second Skin</t>
  </si>
  <si>
    <t>3185370712016</t>
  </si>
  <si>
    <t>3185370695302</t>
  </si>
  <si>
    <t>L-61-012-00</t>
  </si>
  <si>
    <t>Rum Calendar 24 Days Of Rum Blue Edition +2 Glasses</t>
  </si>
  <si>
    <t>5712718007824</t>
  </si>
  <si>
    <t>5712718007831</t>
  </si>
  <si>
    <t>L-58-310-00</t>
  </si>
  <si>
    <t>Rum Calendar 24 Days Of Rum Green Edition + 2 Glasses</t>
  </si>
  <si>
    <t>5712718006780</t>
  </si>
  <si>
    <t>5712718006803</t>
  </si>
  <si>
    <t>L-09-847-00</t>
  </si>
  <si>
    <t>Rumbullion!</t>
  </si>
  <si>
    <t>5052598008666</t>
  </si>
  <si>
    <t>5052598041366</t>
  </si>
  <si>
    <t>L-05-031-00</t>
  </si>
  <si>
    <t>Rumchata</t>
  </si>
  <si>
    <t>4260240370332</t>
  </si>
  <si>
    <t>4002547172840</t>
  </si>
  <si>
    <t>L-01-136-00</t>
  </si>
  <si>
    <t>Rumquila</t>
  </si>
  <si>
    <t>823586000116</t>
  </si>
  <si>
    <t>10823586000113</t>
  </si>
  <si>
    <t>L-52-129-00</t>
  </si>
  <si>
    <t>Rushkinoff Caramel</t>
  </si>
  <si>
    <t>8414037932562</t>
  </si>
  <si>
    <t>18414037932569</t>
  </si>
  <si>
    <t>L-56-135-00</t>
  </si>
  <si>
    <t>Rushkinoff Caramel NRF</t>
  </si>
  <si>
    <t>8414037932494</t>
  </si>
  <si>
    <t>18414037932491</t>
  </si>
  <si>
    <t>L-56-128-00</t>
  </si>
  <si>
    <t>8414037925267</t>
  </si>
  <si>
    <t>28414037925261</t>
  </si>
  <si>
    <t>L-56-126-00</t>
  </si>
  <si>
    <t>Rushkinoff Vodka Strawberry NRF</t>
  </si>
  <si>
    <t>8414037925304</t>
  </si>
  <si>
    <t>18414037925301</t>
  </si>
  <si>
    <t>L-57-700-00</t>
  </si>
  <si>
    <t>Rutte Dutch Dry Gin</t>
  </si>
  <si>
    <t>8710625013706</t>
  </si>
  <si>
    <t>L-05-864-00</t>
  </si>
  <si>
    <t>Rutte Jonge Jenever</t>
  </si>
  <si>
    <t>8718215750826</t>
  </si>
  <si>
    <t>8718215750833</t>
  </si>
  <si>
    <t>L-21-358-00</t>
  </si>
  <si>
    <t>Rutte Koornwijn Stenen Kruik</t>
  </si>
  <si>
    <t>8718215750482</t>
  </si>
  <si>
    <t>08718215750475</t>
  </si>
  <si>
    <t>L-05-866-00</t>
  </si>
  <si>
    <t>Rutte Oude Jenever</t>
  </si>
  <si>
    <t>8718215750840</t>
  </si>
  <si>
    <t>08718215750857</t>
  </si>
  <si>
    <t>L-51-746-00</t>
  </si>
  <si>
    <t>Ryoma Japanese Rum + GB</t>
  </si>
  <si>
    <t>4989501114569</t>
  </si>
  <si>
    <t>14989501114566</t>
  </si>
  <si>
    <t>L-59-786-00</t>
  </si>
  <si>
    <t>Sacle</t>
  </si>
  <si>
    <t>8004499813051</t>
  </si>
  <si>
    <t>8710631623029</t>
  </si>
  <si>
    <t>L-05-035-00</t>
  </si>
  <si>
    <t>Safari</t>
  </si>
  <si>
    <t>8711300776244</t>
  </si>
  <si>
    <t>8711300776565</t>
  </si>
  <si>
    <t>L-05-036-00</t>
  </si>
  <si>
    <t>8711300776220</t>
  </si>
  <si>
    <t>8711300776329</t>
  </si>
  <si>
    <t>L-05-925-00</t>
  </si>
  <si>
    <t>Sagatiba Pura Cachaca</t>
  </si>
  <si>
    <t>7896010000092</t>
  </si>
  <si>
    <t>17896010000051</t>
  </si>
  <si>
    <t>L-52-902-00</t>
  </si>
  <si>
    <t>Saigon Baigur Dry Gin</t>
  </si>
  <si>
    <t>VIETNAM</t>
  </si>
  <si>
    <t>8936188540033</t>
  </si>
  <si>
    <t>8936188540057</t>
  </si>
  <si>
    <t>L-17-744-00</t>
  </si>
  <si>
    <t>Sailor Jerry Spiced</t>
  </si>
  <si>
    <t>5010327405223</t>
  </si>
  <si>
    <t>05010327405063</t>
  </si>
  <si>
    <t>L-59-368-00</t>
  </si>
  <si>
    <t>Saint Dominique Rose Centifolia 2021</t>
  </si>
  <si>
    <t>3760123030045</t>
  </si>
  <si>
    <t>L-59-824-00</t>
  </si>
  <si>
    <t>Saint Donger Chardonnay 2022</t>
  </si>
  <si>
    <t>3352260288801</t>
  </si>
  <si>
    <t>3352260288818</t>
  </si>
  <si>
    <t>L-59-825-00</t>
  </si>
  <si>
    <t>Saint Donger Merlot 2022</t>
  </si>
  <si>
    <t>3352260288702</t>
  </si>
  <si>
    <t>3352260288719</t>
  </si>
  <si>
    <t>L-53-329-00</t>
  </si>
  <si>
    <t>Saint James Rhum Agricole Blanc</t>
  </si>
  <si>
    <t>3255537513043</t>
  </si>
  <si>
    <t>03147691129836</t>
  </si>
  <si>
    <t>L-59-676-00</t>
  </si>
  <si>
    <t>Saint James Rhum Agricole Paille Ambré de Martinique AOP</t>
  </si>
  <si>
    <t>3147699102701</t>
  </si>
  <si>
    <t>010314769113719099075310231305</t>
  </si>
  <si>
    <t>L-53-325-00</t>
  </si>
  <si>
    <t>Saint James Royal Agricole Ambre</t>
  </si>
  <si>
    <t>3255537503075</t>
  </si>
  <si>
    <t>03147691129898</t>
  </si>
  <si>
    <t>L-24-367-00</t>
  </si>
  <si>
    <t>Sake Gekkeikan</t>
  </si>
  <si>
    <t>4901030525005</t>
  </si>
  <si>
    <t>14901030525002</t>
  </si>
  <si>
    <t>L-24-368-00</t>
  </si>
  <si>
    <t>4901030524008</t>
  </si>
  <si>
    <t>14901030524005</t>
  </si>
  <si>
    <t>L-51-353-00</t>
  </si>
  <si>
    <t>Sake Shirayuki + GB</t>
  </si>
  <si>
    <t>3180294004001</t>
  </si>
  <si>
    <t>23180294004005</t>
  </si>
  <si>
    <t>L-25-298-00</t>
  </si>
  <si>
    <t>Salitos Tequila Flavoured</t>
  </si>
  <si>
    <t>4025127014002</t>
  </si>
  <si>
    <t>4025127014484</t>
  </si>
  <si>
    <t>Salmari Premium Salmiak Liquor</t>
  </si>
  <si>
    <t>L-58-916-00</t>
  </si>
  <si>
    <t>7061282273844</t>
  </si>
  <si>
    <t>7863123594596</t>
  </si>
  <si>
    <t>L-54-879-00</t>
  </si>
  <si>
    <t>7061286972262</t>
  </si>
  <si>
    <t>7061286010285</t>
  </si>
  <si>
    <t>L-00-550-00</t>
  </si>
  <si>
    <t>7081457235859</t>
  </si>
  <si>
    <t>7112038342595</t>
  </si>
  <si>
    <t>L-58-917-00</t>
  </si>
  <si>
    <t>7863123575069</t>
  </si>
  <si>
    <t>L-21-372-00</t>
  </si>
  <si>
    <t>Sambuca Bianca</t>
  </si>
  <si>
    <t>8009885000534</t>
  </si>
  <si>
    <t>8009885002347</t>
  </si>
  <si>
    <t>L-21-373-00</t>
  </si>
  <si>
    <t>Sambuca Cafe</t>
  </si>
  <si>
    <t>8009885000527</t>
  </si>
  <si>
    <t>10000080421013</t>
  </si>
  <si>
    <t>L-13-733-00</t>
  </si>
  <si>
    <t>Sambuca Morena</t>
  </si>
  <si>
    <t>3014400199582</t>
  </si>
  <si>
    <t>010301440330478510305217</t>
  </si>
  <si>
    <t>L-24-992-00</t>
  </si>
  <si>
    <t>Samuel Gelston’s Single Pot Still Bourbon Cask</t>
  </si>
  <si>
    <t>5011166062158</t>
  </si>
  <si>
    <t>5011166046905</t>
  </si>
  <si>
    <t>L-24-993-00</t>
  </si>
  <si>
    <t>Samuel Gelston’s Single Pot Still Pinot Noir Cask + GB</t>
  </si>
  <si>
    <t>5011166063230</t>
  </si>
  <si>
    <t>5011166048497</t>
  </si>
  <si>
    <t>L-01-006-00</t>
  </si>
  <si>
    <t>Samuel Gelston's Single Malt</t>
  </si>
  <si>
    <t>5011166063308</t>
  </si>
  <si>
    <t>5011166048565</t>
  </si>
  <si>
    <t>L-02-332-00</t>
  </si>
  <si>
    <t>San Cosme Mezcal Blanco</t>
  </si>
  <si>
    <t>7503016693004</t>
  </si>
  <si>
    <t>L-59-141-00</t>
  </si>
  <si>
    <t>San Felice Brunello di Montalcino Riserva Campogiovanni 2015</t>
  </si>
  <si>
    <t>709067102107</t>
  </si>
  <si>
    <t>700906707849920158</t>
  </si>
  <si>
    <t>L-59-140-00</t>
  </si>
  <si>
    <t>San Felice Campogiovanni Brunello Di Montalcino 2017</t>
  </si>
  <si>
    <t>709067101100</t>
  </si>
  <si>
    <t>700906708110921349</t>
  </si>
  <si>
    <t>L-59-142-00</t>
  </si>
  <si>
    <t>San Felice Campogiovanni Rosso Di Montalcino 2020</t>
  </si>
  <si>
    <t>709067104101</t>
  </si>
  <si>
    <t>70090670822982129B</t>
  </si>
  <si>
    <t>L-59-568-00</t>
  </si>
  <si>
    <t>San Felice Chianti Clas. Riser. 'Il Grigio' Magnum + GB 2020</t>
  </si>
  <si>
    <t>096711013</t>
  </si>
  <si>
    <t>700906708443822265</t>
  </si>
  <si>
    <t>L-57-283-00</t>
  </si>
  <si>
    <t>709067107096</t>
  </si>
  <si>
    <t>700906708143722132</t>
  </si>
  <si>
    <t>L-59-132-00</t>
  </si>
  <si>
    <t>709067111109</t>
  </si>
  <si>
    <t>700906708361522279</t>
  </si>
  <si>
    <t>L-57-282-00</t>
  </si>
  <si>
    <t>San felice Chianti Classico Riserva 2019 'IL Grigio'</t>
  </si>
  <si>
    <t>709067110096</t>
  </si>
  <si>
    <t>700906708134521354</t>
  </si>
  <si>
    <t>L-59-134-00</t>
  </si>
  <si>
    <t>San Felice Poggio Rosso Chianti Classico Gran Selezione 2016</t>
  </si>
  <si>
    <t>709067112106</t>
  </si>
  <si>
    <t>700906707622820044</t>
  </si>
  <si>
    <t>L-59-144-00</t>
  </si>
  <si>
    <t>San Felice Rosso Bell'Aja 2020</t>
  </si>
  <si>
    <t>709067115107</t>
  </si>
  <si>
    <t>700906708226722096</t>
  </si>
  <si>
    <t>L-59-436-00</t>
  </si>
  <si>
    <t>700906708376922348</t>
  </si>
  <si>
    <t>L-59-143-00</t>
  </si>
  <si>
    <t>San Felice Rosso Superiore Bell'Aja 2019</t>
  </si>
  <si>
    <t>709067116104</t>
  </si>
  <si>
    <t>700906708052221216</t>
  </si>
  <si>
    <t>L-59-139-00</t>
  </si>
  <si>
    <t>San Felice Rosso Toscane Perolla 2019</t>
  </si>
  <si>
    <t>709067420096</t>
  </si>
  <si>
    <t>700906707880222151</t>
  </si>
  <si>
    <t>L-59-136-00</t>
  </si>
  <si>
    <t>709067122105</t>
  </si>
  <si>
    <t>70090670838372300B</t>
  </si>
  <si>
    <t>L-59-138-00</t>
  </si>
  <si>
    <t>San Felice Vermentino di Toscane Perolla</t>
  </si>
  <si>
    <t>709067131107</t>
  </si>
  <si>
    <t>70090670846293060B</t>
  </si>
  <si>
    <t>L-59-287-00</t>
  </si>
  <si>
    <t>San Leon Manzanilla Reserva</t>
  </si>
  <si>
    <t>8411879000442</t>
  </si>
  <si>
    <t>38411879000443</t>
  </si>
  <si>
    <t>L-57-596-00</t>
  </si>
  <si>
    <t>San Lino Ron De Cuba Dark</t>
  </si>
  <si>
    <t>3257150411010</t>
  </si>
  <si>
    <t>L-10-208-00</t>
  </si>
  <si>
    <t>San Miguel Pilsener</t>
  </si>
  <si>
    <t>8410655000416</t>
  </si>
  <si>
    <t>8410655000485</t>
  </si>
  <si>
    <t>L-59-757-00</t>
  </si>
  <si>
    <t>San Pablo 12 Years</t>
  </si>
  <si>
    <t>8720299415966</t>
  </si>
  <si>
    <t>8720648562273</t>
  </si>
  <si>
    <t>L-57-376-00</t>
  </si>
  <si>
    <t>San Pablo 15 years</t>
  </si>
  <si>
    <t>8720299415973</t>
  </si>
  <si>
    <t>L-59-758-00</t>
  </si>
  <si>
    <t>San Pablo 8 Years</t>
  </si>
  <si>
    <t>8720299415928</t>
  </si>
  <si>
    <t>L-59-655-00</t>
  </si>
  <si>
    <t>San Pablo Patria Gold</t>
  </si>
  <si>
    <t>8720299415997</t>
  </si>
  <si>
    <t>8719327565209</t>
  </si>
  <si>
    <t>L-59-652-00</t>
  </si>
  <si>
    <t>San Pablo Patria White</t>
  </si>
  <si>
    <t>8720299415980</t>
  </si>
  <si>
    <t>L-25-303-00</t>
  </si>
  <si>
    <t>San Pellegrino Aqua Minerale</t>
  </si>
  <si>
    <t>8002270000225</t>
  </si>
  <si>
    <t>8002270041068</t>
  </si>
  <si>
    <t>L-04-176-00</t>
  </si>
  <si>
    <t>8002270000232</t>
  </si>
  <si>
    <t>8002270023590</t>
  </si>
  <si>
    <t>L-56-249-00</t>
  </si>
  <si>
    <t>San Pellegrino Naturali Aranciata</t>
  </si>
  <si>
    <t>8002270406812</t>
  </si>
  <si>
    <t>8002270396823</t>
  </si>
  <si>
    <t>L-56-250-00</t>
  </si>
  <si>
    <t>San Pellegrino Naturali Aranciata Rossa</t>
  </si>
  <si>
    <t>8002270426834</t>
  </si>
  <si>
    <t>8002270396830</t>
  </si>
  <si>
    <t>L-56-247-00</t>
  </si>
  <si>
    <t>San Pellegrino Naturali Ginger Beer</t>
  </si>
  <si>
    <t>8002270516672</t>
  </si>
  <si>
    <t>8002270516665</t>
  </si>
  <si>
    <t>L-56-248-00</t>
  </si>
  <si>
    <t>San Pellegrino Naturali Limonata</t>
  </si>
  <si>
    <t>8002270416828</t>
  </si>
  <si>
    <t>8002270416811</t>
  </si>
  <si>
    <t>L-57-400-00</t>
  </si>
  <si>
    <t>San Pellegrino Tonica Citrus</t>
  </si>
  <si>
    <t>8002270206672</t>
  </si>
  <si>
    <t>8002270196676</t>
  </si>
  <si>
    <t>L-25-308-00</t>
  </si>
  <si>
    <t>San Pellegrino Tonica Di Rovere Oak</t>
  </si>
  <si>
    <t>8002270606632</t>
  </si>
  <si>
    <t>8002270606625</t>
  </si>
  <si>
    <t>L-04-542-00</t>
  </si>
  <si>
    <t>Sandeman Fine Tawny Porto</t>
  </si>
  <si>
    <t>5601083640104</t>
  </si>
  <si>
    <t>35601083640105</t>
  </si>
  <si>
    <t>L-04-543-00</t>
  </si>
  <si>
    <t>Sandeman Fine White Porto</t>
  </si>
  <si>
    <t>5601083641101</t>
  </si>
  <si>
    <t>601083641102</t>
  </si>
  <si>
    <t>L-12-968-00</t>
  </si>
  <si>
    <t>Sandeman Fino Sherry</t>
  </si>
  <si>
    <t>8421150646108</t>
  </si>
  <si>
    <t>8421150646115</t>
  </si>
  <si>
    <t>L-12-970-00</t>
  </si>
  <si>
    <t>Sandeman Medium Dry Sherry</t>
  </si>
  <si>
    <t>8421150645101</t>
  </si>
  <si>
    <t>87000900370</t>
  </si>
  <si>
    <t>L-04-538-00</t>
  </si>
  <si>
    <t>Sandeman Medium Sweet Sherry</t>
  </si>
  <si>
    <t>8421150647105</t>
  </si>
  <si>
    <t>8421150647112</t>
  </si>
  <si>
    <t>L-04-523-00</t>
  </si>
  <si>
    <t>Sangria Don Simon</t>
  </si>
  <si>
    <t>8410261151625</t>
  </si>
  <si>
    <t>8410261151670</t>
  </si>
  <si>
    <t>L-52-417-00</t>
  </si>
  <si>
    <t>Santa Maria Al Monte Amaretto NRF</t>
  </si>
  <si>
    <t>8004499708135</t>
  </si>
  <si>
    <t>08004499070813</t>
  </si>
  <si>
    <t>L-52-418-00</t>
  </si>
  <si>
    <t>Santa Maria Al Monte Limoncino NRF</t>
  </si>
  <si>
    <t>8004499078023</t>
  </si>
  <si>
    <t>80044990780234</t>
  </si>
  <si>
    <t>L-59-204-00</t>
  </si>
  <si>
    <t>Santa Maria Alghero DOC Cagnulari 2021</t>
  </si>
  <si>
    <t>8001487006020</t>
  </si>
  <si>
    <t>8001487006693</t>
  </si>
  <si>
    <t>L-59-273-00</t>
  </si>
  <si>
    <t>Santa Maria La Palma  Monica Di Sardegna Zeniosu DOC 2021</t>
  </si>
  <si>
    <t>8001487005092</t>
  </si>
  <si>
    <t>8001487001193</t>
  </si>
  <si>
    <t>L-59-883-00</t>
  </si>
  <si>
    <t>Santa Maria La Palma Aragosta Spumante brut</t>
  </si>
  <si>
    <t>8001487006068</t>
  </si>
  <si>
    <t>8001487006075</t>
  </si>
  <si>
    <t>8001487008819</t>
  </si>
  <si>
    <t>L-59-097-00</t>
  </si>
  <si>
    <t>Santa Maria La Palma Cagnulari Riserva 'Reconta' 2018</t>
  </si>
  <si>
    <t>8001487009014</t>
  </si>
  <si>
    <t>L-59-885-00</t>
  </si>
  <si>
    <t>Santa Maria La Palma Le Bombarde Canonnau 2021</t>
  </si>
  <si>
    <t>8001487001148</t>
  </si>
  <si>
    <t>8001487009090</t>
  </si>
  <si>
    <t>L-60-009-00</t>
  </si>
  <si>
    <t>Santa Maria La Palma Rafia Vermentino 2022</t>
  </si>
  <si>
    <t>L-58-982-00</t>
  </si>
  <si>
    <t>Santa Maria La Palma Redit Cannonau Di Sardegna 2017</t>
  </si>
  <si>
    <t>8001487006006</t>
  </si>
  <si>
    <t>L-59-099-00</t>
  </si>
  <si>
    <t>Santa Maria La Palma Redit Cannonau Di Sardegna 2018</t>
  </si>
  <si>
    <t>L-59-203-00</t>
  </si>
  <si>
    <t>Santa Maria La Palma Vermentino Akenta Cuvee 71 2022</t>
  </si>
  <si>
    <t>8001487009250</t>
  </si>
  <si>
    <t>8001487009267</t>
  </si>
  <si>
    <t>L-59-823-00</t>
  </si>
  <si>
    <t>Santa Maria La Palma Vermentino Aragosta 2022</t>
  </si>
  <si>
    <t>8001487001100</t>
  </si>
  <si>
    <t>8001487061104</t>
  </si>
  <si>
    <t>L-58-984-00</t>
  </si>
  <si>
    <t>Santa Maria La Palma Vermentino Spumante Akenta 2022</t>
  </si>
  <si>
    <t>8001487005085</t>
  </si>
  <si>
    <t>8001487033330</t>
  </si>
  <si>
    <t>L-17-747-00</t>
  </si>
  <si>
    <t>Santa Teresa 1796 Solera Rum + GB</t>
  </si>
  <si>
    <t>7591156404819</t>
  </si>
  <si>
    <t>17591156404816</t>
  </si>
  <si>
    <t>L-00-557-00</t>
  </si>
  <si>
    <t>Santocci Limoncello</t>
  </si>
  <si>
    <t>8718836350016</t>
  </si>
  <si>
    <t>8718836350023</t>
  </si>
  <si>
    <t>L-56-362-00</t>
  </si>
  <si>
    <t>Sao Pedro Das Aguias 10 Years Tawny Carafe + GB</t>
  </si>
  <si>
    <t>5601144560518</t>
  </si>
  <si>
    <t>010560114456052510L2221091</t>
  </si>
  <si>
    <t>L-56-363-00</t>
  </si>
  <si>
    <t>Sao Pedro Das Aguias 20 Years Tawny Carafe + GB</t>
  </si>
  <si>
    <t>5601144566121</t>
  </si>
  <si>
    <t>05601144566138</t>
  </si>
  <si>
    <t>L-56-359-00</t>
  </si>
  <si>
    <t>Sao Pedro Das Aguias Blanc Port</t>
  </si>
  <si>
    <t>5601144560402</t>
  </si>
  <si>
    <t>5601144560419</t>
  </si>
  <si>
    <t>L-56-361-00</t>
  </si>
  <si>
    <t>Sao Pedro Das Aguias Ruby Port</t>
  </si>
  <si>
    <t>5601144560105</t>
  </si>
  <si>
    <t>05601144560112</t>
  </si>
  <si>
    <t>L-56-360-00</t>
  </si>
  <si>
    <t>Sao Pedro Das Aguias Tawny Special Reserve Carafe</t>
  </si>
  <si>
    <t>5601144399316</t>
  </si>
  <si>
    <t>05601144399354</t>
  </si>
  <si>
    <t>L-25-297-00</t>
  </si>
  <si>
    <t>Saper Vodka (3X20Cl Grenade Bottles)</t>
  </si>
  <si>
    <t>5901617014280</t>
  </si>
  <si>
    <t>5901617014501</t>
  </si>
  <si>
    <t>L-58-994-00</t>
  </si>
  <si>
    <t>Savini Rondineto Montepulciano d'Abruzzo 2021</t>
  </si>
  <si>
    <t>8024526000063</t>
  </si>
  <si>
    <t>L-58-995-00</t>
  </si>
  <si>
    <t>Savini Rondineto Pinot Grigio d’Abruzzo 2021</t>
  </si>
  <si>
    <t>8024526000155</t>
  </si>
  <si>
    <t>L-00-564-00</t>
  </si>
  <si>
    <t>Sayah Spekkoeklikeur</t>
  </si>
  <si>
    <t>8710631318918</t>
  </si>
  <si>
    <t>8710631918910</t>
  </si>
  <si>
    <t>L-08-426-00</t>
  </si>
  <si>
    <t>Scapa Skiren + GB</t>
  </si>
  <si>
    <t>5000299607091</t>
  </si>
  <si>
    <t>5000299607084</t>
  </si>
  <si>
    <t>L-50-496-00</t>
  </si>
  <si>
    <t>Scapa The Orcadian Glansa + GB</t>
  </si>
  <si>
    <t>5000299607176</t>
  </si>
  <si>
    <t>05000299607183</t>
  </si>
  <si>
    <t>L-03-934-00</t>
  </si>
  <si>
    <t>Scapegrace Classic</t>
  </si>
  <si>
    <t>9421903387233</t>
  </si>
  <si>
    <t>09421903387271</t>
  </si>
  <si>
    <t>L-22-357-00</t>
  </si>
  <si>
    <t>Scapegrace Dry Gin Black</t>
  </si>
  <si>
    <t>9421903387660</t>
  </si>
  <si>
    <t>L-51-805-00</t>
  </si>
  <si>
    <t>Scavi &amp; Ray Hugo</t>
  </si>
  <si>
    <t>4025127041794</t>
  </si>
  <si>
    <t>L-54-105-00</t>
  </si>
  <si>
    <t>4025127041800</t>
  </si>
  <si>
    <t>4025127041558</t>
  </si>
  <si>
    <t>L-12-940-00</t>
  </si>
  <si>
    <t>Scavi &amp; Ray Prosecco Picollo</t>
  </si>
  <si>
    <t>4025127041961</t>
  </si>
  <si>
    <t>4025127041305</t>
  </si>
  <si>
    <t>L-13-488-00</t>
  </si>
  <si>
    <t>Scharlachberg Meisterspirituose</t>
  </si>
  <si>
    <t>4061800081206</t>
  </si>
  <si>
    <t>4061800080124</t>
  </si>
  <si>
    <t>L-05-929-00</t>
  </si>
  <si>
    <t>Schelvispekel</t>
  </si>
  <si>
    <t>8711931110011</t>
  </si>
  <si>
    <t>8711931110066</t>
  </si>
  <si>
    <t>L-05-762-00</t>
  </si>
  <si>
    <t>Schipperbitter</t>
  </si>
  <si>
    <t>8710625002014</t>
  </si>
  <si>
    <t>8710625302015</t>
  </si>
  <si>
    <t>Schrobbeler</t>
  </si>
  <si>
    <t>L-21-385-00</t>
  </si>
  <si>
    <t>87295504</t>
  </si>
  <si>
    <t>8714163000358</t>
  </si>
  <si>
    <t>L-51-094-00</t>
  </si>
  <si>
    <t>87295511</t>
  </si>
  <si>
    <t>8714163000709</t>
  </si>
  <si>
    <t>L-05-923-00</t>
  </si>
  <si>
    <t>87295528</t>
  </si>
  <si>
    <t>8714163001003</t>
  </si>
  <si>
    <t>L-60-897-00</t>
  </si>
  <si>
    <t>Seagrams VO</t>
  </si>
  <si>
    <t>088004036164</t>
  </si>
  <si>
    <t>10088004037335</t>
  </si>
  <si>
    <t>L-53-110-00</t>
  </si>
  <si>
    <t>Seagram's VO</t>
  </si>
  <si>
    <t>088004037215</t>
  </si>
  <si>
    <t>10088004037212</t>
  </si>
  <si>
    <t>L-06-898-00</t>
  </si>
  <si>
    <t>087000007369</t>
  </si>
  <si>
    <t>00082000773467</t>
  </si>
  <si>
    <t>L-13-167-00</t>
  </si>
  <si>
    <t>Seaman's Shot</t>
  </si>
  <si>
    <t>4004752231503</t>
  </si>
  <si>
    <t>4004752531504</t>
  </si>
  <si>
    <t>L-57-277-00</t>
  </si>
  <si>
    <t>Seedlip Garden 108</t>
  </si>
  <si>
    <t>5000289933858</t>
  </si>
  <si>
    <t>05000289933889</t>
  </si>
  <si>
    <t>L-56-718-00</t>
  </si>
  <si>
    <t>Seedlip Grove 42 Non-Alcoholic</t>
  </si>
  <si>
    <t>5000289933919</t>
  </si>
  <si>
    <t>03000289933940</t>
  </si>
  <si>
    <t>L-57-194-00</t>
  </si>
  <si>
    <t>Seedlip Spice 94</t>
  </si>
  <si>
    <t>5000289933971</t>
  </si>
  <si>
    <t>L-17-755-00</t>
  </si>
  <si>
    <t>5600267173032</t>
  </si>
  <si>
    <t>56002671730322</t>
  </si>
  <si>
    <t>L-21-401-00</t>
  </si>
  <si>
    <t>Sheep Dip Islay Blended Malt</t>
  </si>
  <si>
    <t>5060232070528</t>
  </si>
  <si>
    <t>5060232070535</t>
  </si>
  <si>
    <t>L-22-928-00</t>
  </si>
  <si>
    <t>Sheridan's Double</t>
  </si>
  <si>
    <t>5011013500703</t>
  </si>
  <si>
    <t>5011013500598</t>
  </si>
  <si>
    <t>L-05-045-00</t>
  </si>
  <si>
    <t>5011013500680</t>
  </si>
  <si>
    <t>05011013500697</t>
  </si>
  <si>
    <t>L-05-047-00</t>
  </si>
  <si>
    <t>5011013500604</t>
  </si>
  <si>
    <t>5011013500611</t>
  </si>
  <si>
    <t>L-21-409-00</t>
  </si>
  <si>
    <t>Shinobu 15 Years + GB</t>
  </si>
  <si>
    <t>4520971500126</t>
  </si>
  <si>
    <t>14520971500123</t>
  </si>
  <si>
    <t>Shinobu Pure Malt + GB</t>
  </si>
  <si>
    <t>4520971500010</t>
  </si>
  <si>
    <t>L-21-413-00</t>
  </si>
  <si>
    <t>14520971500017</t>
  </si>
  <si>
    <t>L-60-810-00</t>
  </si>
  <si>
    <t>Sierra Blanco</t>
  </si>
  <si>
    <t>4062400160308</t>
  </si>
  <si>
    <t>4062400221412</t>
  </si>
  <si>
    <t>L-61-046-00</t>
  </si>
  <si>
    <t>Sierra Blanco PET</t>
  </si>
  <si>
    <t>4062400159906</t>
  </si>
  <si>
    <t>4062400223416</t>
  </si>
  <si>
    <t>Sierra Reposado</t>
  </si>
  <si>
    <t>L-59-539-00</t>
  </si>
  <si>
    <t>4062400543101</t>
  </si>
  <si>
    <t>4062400543118</t>
  </si>
  <si>
    <t>4062400157803</t>
  </si>
  <si>
    <t>4062400217811</t>
  </si>
  <si>
    <t>L-60-727-00</t>
  </si>
  <si>
    <t>Sierra Reposado DF Label</t>
  </si>
  <si>
    <t>Sierra Silver</t>
  </si>
  <si>
    <t>L-14-142-00</t>
  </si>
  <si>
    <t>4062400542678</t>
  </si>
  <si>
    <t>4062400542685</t>
  </si>
  <si>
    <t>L-59-538-00</t>
  </si>
  <si>
    <t>4062400542104</t>
  </si>
  <si>
    <t>4062400542111</t>
  </si>
  <si>
    <t>L-60-726-00</t>
  </si>
  <si>
    <t>Sierra Silver DF Label</t>
  </si>
  <si>
    <t>4062400157704</t>
  </si>
  <si>
    <t>4062400217712</t>
  </si>
  <si>
    <t>L-52-201-00</t>
  </si>
  <si>
    <t>Silent Pool Gin</t>
  </si>
  <si>
    <t>5060411480209</t>
  </si>
  <si>
    <t>05060411480216</t>
  </si>
  <si>
    <t>L-09-876-00</t>
  </si>
  <si>
    <t>5060411480001</t>
  </si>
  <si>
    <t>5060411480049</t>
  </si>
  <si>
    <t>L-24-370-00</t>
  </si>
  <si>
    <t>Silent Pool Rare Citrus Gin</t>
  </si>
  <si>
    <t>5060411480612</t>
  </si>
  <si>
    <t>L-51-328-00</t>
  </si>
  <si>
    <t>Sipsmith Lemon Drizzle</t>
  </si>
  <si>
    <t>5060204341953</t>
  </si>
  <si>
    <t>05060204341946</t>
  </si>
  <si>
    <t>L-09-959-00</t>
  </si>
  <si>
    <t>Sipsmith London Dry Gin</t>
  </si>
  <si>
    <t>5060204340000</t>
  </si>
  <si>
    <t>5060204340048</t>
  </si>
  <si>
    <t>L-51-329-00</t>
  </si>
  <si>
    <t>Sipsmith Sloe Gin</t>
  </si>
  <si>
    <t>5060204340062</t>
  </si>
  <si>
    <t>05060204340079</t>
  </si>
  <si>
    <t>L-09-968-00</t>
  </si>
  <si>
    <t>Sir Edmond Bourbon Vanilla Infused Gin</t>
  </si>
  <si>
    <t>8710631119614</t>
  </si>
  <si>
    <t>8710631619619</t>
  </si>
  <si>
    <t>Sir Edmond Bourbon Vanilla Infused Gin + 2 Copa Glasses</t>
  </si>
  <si>
    <t>L-61-068-00</t>
  </si>
  <si>
    <t>Sir Edmond Gin &amp; Fever-Tree Indian Tonic + 2 Glasses</t>
  </si>
  <si>
    <t>L-03-376-00</t>
  </si>
  <si>
    <t>Sir Edward's</t>
  </si>
  <si>
    <t>3012992421005</t>
  </si>
  <si>
    <t>03012998329633</t>
  </si>
  <si>
    <t>L-24-612-00</t>
  </si>
  <si>
    <t>Sir James 101 Gin Tonic</t>
  </si>
  <si>
    <t>8717953274793</t>
  </si>
  <si>
    <t>18717953274790</t>
  </si>
  <si>
    <t>L-58-696-00</t>
  </si>
  <si>
    <t>Sir James 101 Mocktails Gift Pack</t>
  </si>
  <si>
    <t>8719327468449</t>
  </si>
  <si>
    <t>18719327468446</t>
  </si>
  <si>
    <t>L-24-613-00</t>
  </si>
  <si>
    <t>Sir James 101 Mojito</t>
  </si>
  <si>
    <t>8717953274786</t>
  </si>
  <si>
    <t>18717953274783</t>
  </si>
  <si>
    <t>L-54-560-00</t>
  </si>
  <si>
    <t>Sir James 101 Pink Gin Tonic</t>
  </si>
  <si>
    <t>8719327468548</t>
  </si>
  <si>
    <t>18719327468545</t>
  </si>
  <si>
    <t>L-25-021-00</t>
  </si>
  <si>
    <t>Sir James 101 Spritz</t>
  </si>
  <si>
    <t>8717953274762</t>
  </si>
  <si>
    <t>18717953274769</t>
  </si>
  <si>
    <t>L-54-107-00</t>
  </si>
  <si>
    <t>Six Dogs Blue + GB</t>
  </si>
  <si>
    <t>6009900311920</t>
  </si>
  <si>
    <t>6009900311937</t>
  </si>
  <si>
    <t>L-54-109-00</t>
  </si>
  <si>
    <t>Six Dogs Honey Lime + GB</t>
  </si>
  <si>
    <t>6009900517117</t>
  </si>
  <si>
    <t>6009900517124</t>
  </si>
  <si>
    <t>L-54-106-00</t>
  </si>
  <si>
    <t>Six Dogs Karoo + GB</t>
  </si>
  <si>
    <t>6009900311906</t>
  </si>
  <si>
    <t>6009900311913</t>
  </si>
  <si>
    <t>L-54-108-00</t>
  </si>
  <si>
    <t>Six Dogs Pinotage Stained + GB</t>
  </si>
  <si>
    <t>6009900311999</t>
  </si>
  <si>
    <t>6009900517100</t>
  </si>
  <si>
    <t>L-17-763-00</t>
  </si>
  <si>
    <t>Skully Oriental Citrus</t>
  </si>
  <si>
    <t>8717953248718</t>
  </si>
  <si>
    <t>8717953248763</t>
  </si>
  <si>
    <t>L-09-899-00</t>
  </si>
  <si>
    <t>Skyy Vodka</t>
  </si>
  <si>
    <t>8000040007009</t>
  </si>
  <si>
    <t>08000040067003</t>
  </si>
  <si>
    <t>L-09-901-00</t>
  </si>
  <si>
    <t>8000040001007</t>
  </si>
  <si>
    <t>8000040061001</t>
  </si>
  <si>
    <t>L-50-232-00</t>
  </si>
  <si>
    <t>Slayer Reign In Blood Cabernet Sauvignon 2019</t>
  </si>
  <si>
    <t>4044551037388</t>
  </si>
  <si>
    <t>4044551037395</t>
  </si>
  <si>
    <t>L-54-546-00</t>
  </si>
  <si>
    <t>Slipknot No. 9 Iowa Anniversary Whiskey</t>
  </si>
  <si>
    <t>798190214610</t>
  </si>
  <si>
    <t>L-58-501-00</t>
  </si>
  <si>
    <t>Slipknot No.9 Iowa Whiskey - Red Wine Cask Small Batch</t>
  </si>
  <si>
    <t>859824001959</t>
  </si>
  <si>
    <t>10850029721113</t>
  </si>
  <si>
    <t>L-03-432-00</t>
  </si>
  <si>
    <t>Slipknot No.9 Whiskey</t>
  </si>
  <si>
    <t>798190149615</t>
  </si>
  <si>
    <t>L-09-909-00</t>
  </si>
  <si>
    <t>Smirnoff Blue</t>
  </si>
  <si>
    <t>5410316501675</t>
  </si>
  <si>
    <t>05410316520911</t>
  </si>
  <si>
    <t>L-09-914-00</t>
  </si>
  <si>
    <t>Smirnoff Ice</t>
  </si>
  <si>
    <t>5410316983730</t>
  </si>
  <si>
    <t>5410316983747</t>
  </si>
  <si>
    <t>L-52-251-00</t>
  </si>
  <si>
    <t>5410316983693</t>
  </si>
  <si>
    <t>5410316983709</t>
  </si>
  <si>
    <t>L-60-219-00</t>
  </si>
  <si>
    <t>Smirnoff Mango &amp; Passionfruit</t>
  </si>
  <si>
    <t>5410316967419</t>
  </si>
  <si>
    <t>5410316967426</t>
  </si>
  <si>
    <t>L-58-335-00</t>
  </si>
  <si>
    <t>Smirnoff Raspberry Crush</t>
  </si>
  <si>
    <t>5410316967396</t>
  </si>
  <si>
    <t>05410316967402</t>
  </si>
  <si>
    <t>L-52-109-00</t>
  </si>
  <si>
    <t>Smirnoff Red</t>
  </si>
  <si>
    <t>5410316233446</t>
  </si>
  <si>
    <t>05410316044332</t>
  </si>
  <si>
    <t>L-52-289-00</t>
  </si>
  <si>
    <t>5410316671286</t>
  </si>
  <si>
    <t>05410316471688</t>
  </si>
  <si>
    <t>L-09-926-00</t>
  </si>
  <si>
    <t>5410316072014</t>
  </si>
  <si>
    <t>5410316986946</t>
  </si>
  <si>
    <t>L-09-928-00</t>
  </si>
  <si>
    <t>5410316671118</t>
  </si>
  <si>
    <t>5410316296564</t>
  </si>
  <si>
    <t>L-24-099-00</t>
  </si>
  <si>
    <t>5410316442930</t>
  </si>
  <si>
    <t>5410316301862</t>
  </si>
  <si>
    <t>L-25-523-00</t>
  </si>
  <si>
    <t>5011013404278</t>
  </si>
  <si>
    <t>05410316044257</t>
  </si>
  <si>
    <t>L-17-796-00</t>
  </si>
  <si>
    <t>Smirnoff Red + Pump</t>
  </si>
  <si>
    <t>5410316070690</t>
  </si>
  <si>
    <t>05410316902311</t>
  </si>
  <si>
    <t>L-25-278-00</t>
  </si>
  <si>
    <t>Smirnoff Red PET</t>
  </si>
  <si>
    <t>5410316986489</t>
  </si>
  <si>
    <t>5410316985215</t>
  </si>
  <si>
    <t>L-59-438-00</t>
  </si>
  <si>
    <t>L-58-296-00</t>
  </si>
  <si>
    <t>L-59-345-00</t>
  </si>
  <si>
    <t>054103</t>
  </si>
  <si>
    <t>L-09-871-00</t>
  </si>
  <si>
    <t>Smith &amp; Cross Traditional Jamaica</t>
  </si>
  <si>
    <t>5021692500963</t>
  </si>
  <si>
    <t>05021692500987</t>
  </si>
  <si>
    <t>5010852038712</t>
  </si>
  <si>
    <t>L-08-444-00</t>
  </si>
  <si>
    <t>Smokehead Islay Single Malt + GB</t>
  </si>
  <si>
    <t>5010852038699</t>
  </si>
  <si>
    <t>05010852038705</t>
  </si>
  <si>
    <t>L-58-521-00</t>
  </si>
  <si>
    <t>5010852050967</t>
  </si>
  <si>
    <t>05010852050974</t>
  </si>
  <si>
    <t>L-60-760-00</t>
  </si>
  <si>
    <t>Smokehead Twisted Stout + GB</t>
  </si>
  <si>
    <t>5010852051438</t>
  </si>
  <si>
    <t>05010852053111</t>
  </si>
  <si>
    <t>L-57-025-00</t>
  </si>
  <si>
    <t>5010852047172</t>
  </si>
  <si>
    <t>L-24-558-00</t>
  </si>
  <si>
    <t>Snow Globe Orange &amp; Gingerbread + GB</t>
  </si>
  <si>
    <t>5060246882131</t>
  </si>
  <si>
    <t>5060246882209</t>
  </si>
  <si>
    <t>L-54-685-00</t>
  </si>
  <si>
    <t>Soberano Brandy NRF</t>
  </si>
  <si>
    <t>8410023022095</t>
  </si>
  <si>
    <t>8410023812221</t>
  </si>
  <si>
    <t>L-56-256-00</t>
  </si>
  <si>
    <t>8410023021968</t>
  </si>
  <si>
    <t>08410023021999</t>
  </si>
  <si>
    <t>L-10-107-00</t>
  </si>
  <si>
    <t>Sobieski Premium</t>
  </si>
  <si>
    <t>4770053221757</t>
  </si>
  <si>
    <t>4770053236904</t>
  </si>
  <si>
    <t>L-23-253-00</t>
  </si>
  <si>
    <t>4770053222228</t>
  </si>
  <si>
    <t>4770053238786</t>
  </si>
  <si>
    <t>L-11-096-00</t>
  </si>
  <si>
    <t>Sobieski Superior</t>
  </si>
  <si>
    <t>4770053222358</t>
  </si>
  <si>
    <t>4770053238793</t>
  </si>
  <si>
    <t>L-51-644-00</t>
  </si>
  <si>
    <t>Sobieski Superior NRF</t>
  </si>
  <si>
    <t>4770053222211</t>
  </si>
  <si>
    <t>L-53-632-00</t>
  </si>
  <si>
    <t>Sol Mexican Beer</t>
  </si>
  <si>
    <t>8712000037109</t>
  </si>
  <si>
    <t>7501049933616</t>
  </si>
  <si>
    <t>L-21-434-00</t>
  </si>
  <si>
    <t>Sonnema Berenburg</t>
  </si>
  <si>
    <t>8710631036492</t>
  </si>
  <si>
    <t>08710631936495</t>
  </si>
  <si>
    <t>L-21-431-00</t>
  </si>
  <si>
    <t>8710631036423</t>
  </si>
  <si>
    <t>8710631936426</t>
  </si>
  <si>
    <t>L-05-927-00</t>
  </si>
  <si>
    <t>8710631036416</t>
  </si>
  <si>
    <t>8710631636418</t>
  </si>
  <si>
    <t>Sonnema Berenburg &amp; Cola</t>
  </si>
  <si>
    <t>L-51-445-00</t>
  </si>
  <si>
    <t>8710631137021</t>
  </si>
  <si>
    <t>08710631737023</t>
  </si>
  <si>
    <t>L-53-165-00</t>
  </si>
  <si>
    <t>Sonnema Berenburg &amp; Sinas</t>
  </si>
  <si>
    <t>8710631018511</t>
  </si>
  <si>
    <t>8710631818517</t>
  </si>
  <si>
    <t>L-24-182-00</t>
  </si>
  <si>
    <t>Sonnema Berenburg Bag In Box</t>
  </si>
  <si>
    <t>8710631036546</t>
  </si>
  <si>
    <t>8710631136543</t>
  </si>
  <si>
    <t>L-21-441-00</t>
  </si>
  <si>
    <t>Sonnema Berenburg Zakflacon</t>
  </si>
  <si>
    <t>8710631036478</t>
  </si>
  <si>
    <t>8710631936471</t>
  </si>
  <si>
    <t>L-24-786-00</t>
  </si>
  <si>
    <t>Soplica Cherry in Chocolate</t>
  </si>
  <si>
    <t>5900471006165</t>
  </si>
  <si>
    <t>35900471006166</t>
  </si>
  <si>
    <t>L-51-414-00</t>
  </si>
  <si>
    <t>Soplica Cytryna Malina 'Citroen-Framboos'</t>
  </si>
  <si>
    <t>5900471006592</t>
  </si>
  <si>
    <t>35900471006593</t>
  </si>
  <si>
    <t>L-51-447-00</t>
  </si>
  <si>
    <t>Soplica Cytryna Mieta 'Citroen-Mint'</t>
  </si>
  <si>
    <t>5900471006585</t>
  </si>
  <si>
    <t>35900471006586</t>
  </si>
  <si>
    <t>L-56-006-00</t>
  </si>
  <si>
    <t>Soplica Cytryna Miodu ‘Citroen-Honing’</t>
  </si>
  <si>
    <t>59090052</t>
  </si>
  <si>
    <t>5900471000255</t>
  </si>
  <si>
    <t>L-25-414-00</t>
  </si>
  <si>
    <t>5900471006448</t>
  </si>
  <si>
    <t>35900471006449</t>
  </si>
  <si>
    <t>L-51-448-00</t>
  </si>
  <si>
    <t>Soplica Cytryna Pigwa ‘Citroen-Kweepeer’</t>
  </si>
  <si>
    <t>5900471006578</t>
  </si>
  <si>
    <t>35900471006579</t>
  </si>
  <si>
    <t>L-24-788-00</t>
  </si>
  <si>
    <t>Soplica Hazelnut in Chocola</t>
  </si>
  <si>
    <t>5900471006127</t>
  </si>
  <si>
    <t>35900471006128</t>
  </si>
  <si>
    <t>L-55-334-00</t>
  </si>
  <si>
    <t>Soplica Kawowa 'Coffee'</t>
  </si>
  <si>
    <t>5900471007261</t>
  </si>
  <si>
    <t>35900471007262</t>
  </si>
  <si>
    <t>L-60-199-00</t>
  </si>
  <si>
    <t>Soplica Lemon &amp; Orange</t>
  </si>
  <si>
    <t>5900471010599</t>
  </si>
  <si>
    <t>35900471010590</t>
  </si>
  <si>
    <t>L-56-001-00</t>
  </si>
  <si>
    <t>Soplica Malinowa 'Framboos'</t>
  </si>
  <si>
    <t>59090182</t>
  </si>
  <si>
    <t>5900471007063</t>
  </si>
  <si>
    <t>L-51-450-00</t>
  </si>
  <si>
    <t>5900471006547</t>
  </si>
  <si>
    <t>35900471006487</t>
  </si>
  <si>
    <t>L-60-198-00</t>
  </si>
  <si>
    <t>Soplica Mango &amp; Passionfruit</t>
  </si>
  <si>
    <t>5900471010544</t>
  </si>
  <si>
    <t>35900471010545</t>
  </si>
  <si>
    <t>L-56-005-00</t>
  </si>
  <si>
    <t>Soplica Mirabelkowa 'Mirabel'</t>
  </si>
  <si>
    <t>59090137</t>
  </si>
  <si>
    <t>5900471006851</t>
  </si>
  <si>
    <t>L-51-417-00</t>
  </si>
  <si>
    <t>5900471006493</t>
  </si>
  <si>
    <t>35900471006494</t>
  </si>
  <si>
    <t>L-51-418-00</t>
  </si>
  <si>
    <t>Soplica Orzech Laskowy ‘Hazelnoot’</t>
  </si>
  <si>
    <t>5900471006530</t>
  </si>
  <si>
    <t>35900471006531</t>
  </si>
  <si>
    <t>L-56-004-00</t>
  </si>
  <si>
    <t>Soplica Orzech Laskowy 'Hazelnoot'</t>
  </si>
  <si>
    <t>59090175</t>
  </si>
  <si>
    <t>5900471006899</t>
  </si>
  <si>
    <t>L-56-009-00</t>
  </si>
  <si>
    <t>Soplica Pigwowa  'Kweepeer'</t>
  </si>
  <si>
    <t>59090151</t>
  </si>
  <si>
    <t>5900471006875</t>
  </si>
  <si>
    <t>L-25-504-00</t>
  </si>
  <si>
    <t>Soplica Pigwowa ‘Kweepeer’</t>
  </si>
  <si>
    <t>5900471006516</t>
  </si>
  <si>
    <t>35900471006517</t>
  </si>
  <si>
    <t>L-56-003-00</t>
  </si>
  <si>
    <t>Soplica Sliwkowa ‘Pruim’</t>
  </si>
  <si>
    <t>59090205</t>
  </si>
  <si>
    <t>5900471006929</t>
  </si>
  <si>
    <t>L-51-452-00</t>
  </si>
  <si>
    <t>5900471006561</t>
  </si>
  <si>
    <t>35900471006562</t>
  </si>
  <si>
    <t>L-59-862-00</t>
  </si>
  <si>
    <t>Soplica Staropolska Original</t>
  </si>
  <si>
    <t>5900471001764</t>
  </si>
  <si>
    <t>15900471001761</t>
  </si>
  <si>
    <t>L-56-010-00</t>
  </si>
  <si>
    <t>Soplica Szlachetna</t>
  </si>
  <si>
    <t>59034476</t>
  </si>
  <si>
    <t>L-01-078-00</t>
  </si>
  <si>
    <t>5900471025319</t>
  </si>
  <si>
    <t>5900471035318</t>
  </si>
  <si>
    <t>L-56-002-00</t>
  </si>
  <si>
    <t>Soplica Truskawkowa 'Aardbei'</t>
  </si>
  <si>
    <t>59090120</t>
  </si>
  <si>
    <t>5900471006844</t>
  </si>
  <si>
    <t>L-51-419-00</t>
  </si>
  <si>
    <t>5900471006486</t>
  </si>
  <si>
    <t>L-60-197-00</t>
  </si>
  <si>
    <t>Soplica Watermelon &amp; Mint</t>
  </si>
  <si>
    <t>5900471010490</t>
  </si>
  <si>
    <t>35900471010491</t>
  </si>
  <si>
    <t>L-55-955-00</t>
  </si>
  <si>
    <t>Soplica Wisniowa 'Cherry'</t>
  </si>
  <si>
    <t>59090168</t>
  </si>
  <si>
    <t>5900471006882</t>
  </si>
  <si>
    <t>L-25-415-00</t>
  </si>
  <si>
    <t>Soplica Wisniowa 'Kersen'</t>
  </si>
  <si>
    <t>5900471006523</t>
  </si>
  <si>
    <t>35900471006524</t>
  </si>
  <si>
    <t>L-05-049-00</t>
  </si>
  <si>
    <t>Sourz Apple</t>
  </si>
  <si>
    <t>5010196091886</t>
  </si>
  <si>
    <t>5010196990110</t>
  </si>
  <si>
    <t>L-05-050-00</t>
  </si>
  <si>
    <t>Sourz Blackcurrant</t>
  </si>
  <si>
    <t>5060045581457</t>
  </si>
  <si>
    <t>5060045581464</t>
  </si>
  <si>
    <t>L-05-053-00</t>
  </si>
  <si>
    <t>Sourz Mango</t>
  </si>
  <si>
    <t>5060045583024</t>
  </si>
  <si>
    <t>5060045583031</t>
  </si>
  <si>
    <t>L-05-055-00</t>
  </si>
  <si>
    <t>Sourz Passion Fruit</t>
  </si>
  <si>
    <t>5010696004171</t>
  </si>
  <si>
    <t>05010696004188</t>
  </si>
  <si>
    <t>L-05-059-00</t>
  </si>
  <si>
    <t>Sourz Raspberry</t>
  </si>
  <si>
    <t>5060045582447</t>
  </si>
  <si>
    <t>5060045582454</t>
  </si>
  <si>
    <t>L-05-061-00</t>
  </si>
  <si>
    <t>Sourz Red Berry</t>
  </si>
  <si>
    <t>5060045581129</t>
  </si>
  <si>
    <t>5060045581136</t>
  </si>
  <si>
    <t>L-21-449-00</t>
  </si>
  <si>
    <t>Southern Comfort</t>
  </si>
  <si>
    <t>1210000100498</t>
  </si>
  <si>
    <t>5099873115008</t>
  </si>
  <si>
    <t>L-50-231-00</t>
  </si>
  <si>
    <t>1210000100511</t>
  </si>
  <si>
    <t>11210000100211</t>
  </si>
  <si>
    <t>L-06-890-00</t>
  </si>
  <si>
    <t>1210000100443</t>
  </si>
  <si>
    <t>L-06-894-00</t>
  </si>
  <si>
    <t>1210000100504</t>
  </si>
  <si>
    <t>11210000100259</t>
  </si>
  <si>
    <t>L-24-083-00</t>
  </si>
  <si>
    <t>1210000100436</t>
  </si>
  <si>
    <t>11210000100198</t>
  </si>
  <si>
    <t>L-00-844-00</t>
  </si>
  <si>
    <t>Specht Kirschwasser</t>
  </si>
  <si>
    <t>4061800101201</t>
  </si>
  <si>
    <t>4061800002126</t>
  </si>
  <si>
    <t>L-00-834-00</t>
  </si>
  <si>
    <t>Specht Slivovitz</t>
  </si>
  <si>
    <t>4061800104202</t>
  </si>
  <si>
    <t>4061800002621</t>
  </si>
  <si>
    <t>L-00-843-00</t>
  </si>
  <si>
    <t>Specht Williams Birne</t>
  </si>
  <si>
    <t>4061800103205</t>
  </si>
  <si>
    <t>4061800002324</t>
  </si>
  <si>
    <t>L-57-547-00</t>
  </si>
  <si>
    <t>Speckie</t>
  </si>
  <si>
    <t>8710631122362</t>
  </si>
  <si>
    <t>8710631622367</t>
  </si>
  <si>
    <t>L-58-888-00</t>
  </si>
  <si>
    <t>Speckie PET</t>
  </si>
  <si>
    <t>8710631122812</t>
  </si>
  <si>
    <t>8710631922818</t>
  </si>
  <si>
    <t>L-23-354-00</t>
  </si>
  <si>
    <t>Spey Trutina + GB</t>
  </si>
  <si>
    <t>5022069011525</t>
  </si>
  <si>
    <t>L-08-452-00</t>
  </si>
  <si>
    <t>Speyburn 10 Years + GB</t>
  </si>
  <si>
    <t>5010509021067</t>
  </si>
  <si>
    <t>05010509021661</t>
  </si>
  <si>
    <t>L-21-455-00</t>
  </si>
  <si>
    <t>5010509881272</t>
  </si>
  <si>
    <t>010509802949</t>
  </si>
  <si>
    <t>L-15-891-00</t>
  </si>
  <si>
    <t>Speyburn 15 Years + GB</t>
  </si>
  <si>
    <t>5010509881173</t>
  </si>
  <si>
    <t>05010509802857</t>
  </si>
  <si>
    <t>L-15-895-00</t>
  </si>
  <si>
    <t>Speyburn 18 Years + GB</t>
  </si>
  <si>
    <t>5010509881470</t>
  </si>
  <si>
    <t>05010509803564</t>
  </si>
  <si>
    <t>L-08-456-00</t>
  </si>
  <si>
    <t>Speyburn Bradan Orach + GB</t>
  </si>
  <si>
    <t>5010509021944</t>
  </si>
  <si>
    <t>05010509802864</t>
  </si>
  <si>
    <t>L-15-902-00</t>
  </si>
  <si>
    <t>Speyburn Hopkins Reserve + GB</t>
  </si>
  <si>
    <t>5010509881289</t>
  </si>
  <si>
    <t>05010509802956</t>
  </si>
  <si>
    <t>L-57-955-00</t>
  </si>
  <si>
    <t>Spirited Union Honey</t>
  </si>
  <si>
    <t>8720387101832</t>
  </si>
  <si>
    <t>8720387101825</t>
  </si>
  <si>
    <t>L-18-325-00</t>
  </si>
  <si>
    <t>Spirited Union Lemon &amp; Leaf</t>
  </si>
  <si>
    <t>8720299046344</t>
  </si>
  <si>
    <t>8720299046351</t>
  </si>
  <si>
    <t>L-52-071-00</t>
  </si>
  <si>
    <t>Spirited Union Organic Coconut</t>
  </si>
  <si>
    <t>8720299046368</t>
  </si>
  <si>
    <t>8720299046375</t>
  </si>
  <si>
    <t>L-52-073-00</t>
  </si>
  <si>
    <t>Spirited Union Pink Grapefruit &amp; Rose</t>
  </si>
  <si>
    <t>8720299046399</t>
  </si>
  <si>
    <t>8719327296707</t>
  </si>
  <si>
    <t>L-52-072-00</t>
  </si>
  <si>
    <t>Spirited Union Queen Pineapple &amp; Spice</t>
  </si>
  <si>
    <t>8719327296608</t>
  </si>
  <si>
    <t>8720299046382</t>
  </si>
  <si>
    <t>L-58-475-00</t>
  </si>
  <si>
    <t>Spirited Union Queen Pineapple + GB</t>
  </si>
  <si>
    <t>8720828384008</t>
  </si>
  <si>
    <t>L-58-474-00</t>
  </si>
  <si>
    <t>Spirited Union Queen Pineapple + Glass</t>
  </si>
  <si>
    <t>8720387101948</t>
  </si>
  <si>
    <t>8720387101467</t>
  </si>
  <si>
    <t>L-24-373-00</t>
  </si>
  <si>
    <t>Spirited Union Spice &amp; Sea Salt</t>
  </si>
  <si>
    <t>8720299046320</t>
  </si>
  <si>
    <t>8720299046337</t>
  </si>
  <si>
    <t>L-19-165-00</t>
  </si>
  <si>
    <t>St Germain Elderflower</t>
  </si>
  <si>
    <t>5014271796185</t>
  </si>
  <si>
    <t>5014271796406</t>
  </si>
  <si>
    <t>L-04-859-00</t>
  </si>
  <si>
    <t>5014271796161</t>
  </si>
  <si>
    <t>5014271796178</t>
  </si>
  <si>
    <t>L-54-087-00</t>
  </si>
  <si>
    <t>St.Remy VSOP</t>
  </si>
  <si>
    <t>3161420000203</t>
  </si>
  <si>
    <t>3161420002153</t>
  </si>
  <si>
    <t>L-21-479-00</t>
  </si>
  <si>
    <t>St.Remy XO + GB</t>
  </si>
  <si>
    <t>3161420002467</t>
  </si>
  <si>
    <t>03161420002603</t>
  </si>
  <si>
    <t>L-59-147-00</t>
  </si>
  <si>
    <t>Steffen WT Riesling Spätlese Rheinhessen 2022</t>
  </si>
  <si>
    <t>4015717238215</t>
  </si>
  <si>
    <t>4015717238062</t>
  </si>
  <si>
    <t>Stock 84</t>
  </si>
  <si>
    <t>L-59-619-00</t>
  </si>
  <si>
    <t>Stonegaze Black Raspberry Vodka</t>
  </si>
  <si>
    <t>5060551680521</t>
  </si>
  <si>
    <t>5060551680538</t>
  </si>
  <si>
    <t>L-53-138-00</t>
  </si>
  <si>
    <t>Stonegaze Rhubarb &amp; Raspberry Gin</t>
  </si>
  <si>
    <t>5060551680408</t>
  </si>
  <si>
    <t>5060551680415</t>
  </si>
  <si>
    <t>L-53-139-00</t>
  </si>
  <si>
    <t>Stonegaze Sourberry Rum</t>
  </si>
  <si>
    <t>5060551680422</t>
  </si>
  <si>
    <t>5060551680439</t>
  </si>
  <si>
    <t>L-51-649-00</t>
  </si>
  <si>
    <t>Stork Club Smoky Rye</t>
  </si>
  <si>
    <t>4260407230448</t>
  </si>
  <si>
    <t>L-21-493-00</t>
  </si>
  <si>
    <t>Strathmill 12 Years - Flora &amp; Fauna</t>
  </si>
  <si>
    <t>5000281016115</t>
  </si>
  <si>
    <t>5000281066769</t>
  </si>
  <si>
    <t>L-51-846-00</t>
  </si>
  <si>
    <t>Strega Amaretto Liqueur</t>
  </si>
  <si>
    <t>8009265376068</t>
  </si>
  <si>
    <t>9001700090361</t>
  </si>
  <si>
    <t>L-51-845-00</t>
  </si>
  <si>
    <t>Strega Limoncello Liqueur</t>
  </si>
  <si>
    <t>8009265337410</t>
  </si>
  <si>
    <t>08009265003391</t>
  </si>
  <si>
    <t>L-05-064-00</t>
  </si>
  <si>
    <t>Strega Liquore</t>
  </si>
  <si>
    <t>8009265010108</t>
  </si>
  <si>
    <t>08009265000079</t>
  </si>
  <si>
    <t>L-51-843-00</t>
  </si>
  <si>
    <t>Strega Sambuca Liqueur</t>
  </si>
  <si>
    <t>8009265026475</t>
  </si>
  <si>
    <t>L-11-223-00</t>
  </si>
  <si>
    <t>Stroh 38</t>
  </si>
  <si>
    <t>9001700090453</t>
  </si>
  <si>
    <t>9001700890459</t>
  </si>
  <si>
    <t>L-11-225-00</t>
  </si>
  <si>
    <t>Stroh 40</t>
  </si>
  <si>
    <t>9001700000612</t>
  </si>
  <si>
    <t>9001700800618</t>
  </si>
  <si>
    <t>L-11-227-00</t>
  </si>
  <si>
    <t>Stroh 60</t>
  </si>
  <si>
    <t>9001700000216</t>
  </si>
  <si>
    <t>9001700800212</t>
  </si>
  <si>
    <t>L-09-886-00</t>
  </si>
  <si>
    <t>9001700000209</t>
  </si>
  <si>
    <t>9001700800205</t>
  </si>
  <si>
    <t>L-11-213-00</t>
  </si>
  <si>
    <t>Stroh 80</t>
  </si>
  <si>
    <t>9001700000056</t>
  </si>
  <si>
    <t>9001700800052</t>
  </si>
  <si>
    <t>L-24-100-00</t>
  </si>
  <si>
    <t>L-09-887-00</t>
  </si>
  <si>
    <t>9001700000032</t>
  </si>
  <si>
    <t>L-09-889-00</t>
  </si>
  <si>
    <t>9001700000025</t>
  </si>
  <si>
    <t>9001700800021</t>
  </si>
  <si>
    <t>L-09-890-00</t>
  </si>
  <si>
    <t>9001700000018</t>
  </si>
  <si>
    <t>9001700800014</t>
  </si>
  <si>
    <t>L-13-183-00</t>
  </si>
  <si>
    <t>Stroh Jagertee</t>
  </si>
  <si>
    <t>9001700090620</t>
  </si>
  <si>
    <t>9001700890626</t>
  </si>
  <si>
    <t>L-13-184-00</t>
  </si>
  <si>
    <t>9001700090408</t>
  </si>
  <si>
    <t>9001700890404</t>
  </si>
  <si>
    <t>L-05-063-00</t>
  </si>
  <si>
    <t>Stroh Obst Schnaps</t>
  </si>
  <si>
    <t>9001700008519</t>
  </si>
  <si>
    <t>9001700808515</t>
  </si>
  <si>
    <t>L-00-555-00</t>
  </si>
  <si>
    <t>Stroopwafel Likeur</t>
  </si>
  <si>
    <t>8719992940189</t>
  </si>
  <si>
    <t>8719992940202</t>
  </si>
  <si>
    <t>L-58-864-00</t>
  </si>
  <si>
    <t>Strykk Not Aperitivo</t>
  </si>
  <si>
    <t>5060595360328</t>
  </si>
  <si>
    <t>5060595360335</t>
  </si>
  <si>
    <t>L-53-291-00</t>
  </si>
  <si>
    <t>Strykk Not Gin</t>
  </si>
  <si>
    <t>5060595360007</t>
  </si>
  <si>
    <t>060595360021</t>
  </si>
  <si>
    <t>L-53-290-00</t>
  </si>
  <si>
    <t>Strykk Not Rum</t>
  </si>
  <si>
    <t>5060595360014</t>
  </si>
  <si>
    <t>05060595360038</t>
  </si>
  <si>
    <t>L-53-761-00</t>
  </si>
  <si>
    <t>Strykk Not Vanilla Vodka</t>
  </si>
  <si>
    <t>5060595360236</t>
  </si>
  <si>
    <t>05060595360243</t>
  </si>
  <si>
    <t>L-53-279-00</t>
  </si>
  <si>
    <t>Strykk Not Vodka</t>
  </si>
  <si>
    <t>5060595360045</t>
  </si>
  <si>
    <t>05060595360052</t>
  </si>
  <si>
    <t>L-21-501-00</t>
  </si>
  <si>
    <t>Suntory Haku Vodka</t>
  </si>
  <si>
    <t>4901777284920</t>
  </si>
  <si>
    <t>04901777284937</t>
  </si>
  <si>
    <t>L-17-684-00</t>
  </si>
  <si>
    <t>Suntory Roku Gin</t>
  </si>
  <si>
    <t>4901777305359</t>
  </si>
  <si>
    <t>04901777305366</t>
  </si>
  <si>
    <t>L-60-892-00</t>
  </si>
  <si>
    <t>080686976257</t>
  </si>
  <si>
    <t>10080686976254</t>
  </si>
  <si>
    <t>L-06-398-00</t>
  </si>
  <si>
    <t>Suntory The Chita + GB</t>
  </si>
  <si>
    <t>4901777286177</t>
  </si>
  <si>
    <t>4901777286184</t>
  </si>
  <si>
    <t>L-06-401-00</t>
  </si>
  <si>
    <t>Suntory Toki</t>
  </si>
  <si>
    <t>4901777303553</t>
  </si>
  <si>
    <t>04901777303560</t>
  </si>
  <si>
    <t>L-57-109-00</t>
  </si>
  <si>
    <t>Suntory World Whisky Ao</t>
  </si>
  <si>
    <t>4901777356825</t>
  </si>
  <si>
    <t>04901777356832</t>
  </si>
  <si>
    <t>L-13-327-00</t>
  </si>
  <si>
    <t>Suze Liqueur De Gentiane</t>
  </si>
  <si>
    <t>3047101881463</t>
  </si>
  <si>
    <t>13047101881460</t>
  </si>
  <si>
    <t>L-02-286-00</t>
  </si>
  <si>
    <t>3047100055421</t>
  </si>
  <si>
    <t>3047101098144</t>
  </si>
  <si>
    <t>L-57-269-00</t>
  </si>
  <si>
    <t>'t Gilliske</t>
  </si>
  <si>
    <t>8719327600115</t>
  </si>
  <si>
    <t>8719327600139</t>
  </si>
  <si>
    <t>L-13-322-00</t>
  </si>
  <si>
    <t>Tabu Classic</t>
  </si>
  <si>
    <t>42061588</t>
  </si>
  <si>
    <t>4076700204525</t>
  </si>
  <si>
    <t>L-13-323-00</t>
  </si>
  <si>
    <t>4076700104504</t>
  </si>
  <si>
    <t>4076700204501</t>
  </si>
  <si>
    <t>L-13-324-00</t>
  </si>
  <si>
    <t>Tabu Strong</t>
  </si>
  <si>
    <t>4076700104580</t>
  </si>
  <si>
    <t>4076700204587</t>
  </si>
  <si>
    <t>L-56-826-00</t>
  </si>
  <si>
    <t>Tails Cocktails Gin Gimlet</t>
  </si>
  <si>
    <t>7610113017586</t>
  </si>
  <si>
    <t>07610113017579</t>
  </si>
  <si>
    <t>L-56-436-00</t>
  </si>
  <si>
    <t>Tails Cocktails Passion Fruit Martini</t>
  </si>
  <si>
    <t>7610113017333</t>
  </si>
  <si>
    <t>07610113017326</t>
  </si>
  <si>
    <t>L-59-943-00</t>
  </si>
  <si>
    <t>Tails Cocktails Raspberrry Cosmopolitan</t>
  </si>
  <si>
    <t>7610113021927</t>
  </si>
  <si>
    <t>7610113021910</t>
  </si>
  <si>
    <t>L-56-435-00</t>
  </si>
  <si>
    <t>Tails Cocktails Rum Daiquiri</t>
  </si>
  <si>
    <t>7610113017609</t>
  </si>
  <si>
    <t>07610113017593</t>
  </si>
  <si>
    <t>L-56-825-00</t>
  </si>
  <si>
    <t>Tails Cocktails Whiskey Sour</t>
  </si>
  <si>
    <t>7610113017562</t>
  </si>
  <si>
    <t>7610113017555</t>
  </si>
  <si>
    <t>L-12-984-00</t>
  </si>
  <si>
    <t>Taittinger Brut Magnum</t>
  </si>
  <si>
    <t>3016570001139</t>
  </si>
  <si>
    <t>03016570031136</t>
  </si>
  <si>
    <t>L-04-554-00</t>
  </si>
  <si>
    <t>Taittinger Brut Reserve</t>
  </si>
  <si>
    <t>3016570001030</t>
  </si>
  <si>
    <t>3016570022325</t>
  </si>
  <si>
    <t>L-59-433-00</t>
  </si>
  <si>
    <t>Taittinger Comte De Champagne 2012</t>
  </si>
  <si>
    <t>L-55-005-00</t>
  </si>
  <si>
    <t>Taittinger Nocturne Sec Blanc + GB</t>
  </si>
  <si>
    <t>3016570000361</t>
  </si>
  <si>
    <t>03016570001771</t>
  </si>
  <si>
    <t>L-55-570-00</t>
  </si>
  <si>
    <t>Taittinger Prelude Grand Cru + GB</t>
  </si>
  <si>
    <t>3016570005021</t>
  </si>
  <si>
    <t>3016570007506</t>
  </si>
  <si>
    <t>L-52-841-00</t>
  </si>
  <si>
    <t>Taittinger Rose Brut + GB</t>
  </si>
  <si>
    <t>3016570002716</t>
  </si>
  <si>
    <t>3016570014436</t>
  </si>
  <si>
    <t>L-59-978-00</t>
  </si>
  <si>
    <t>Takamaka Dark Spiced</t>
  </si>
  <si>
    <t>SEYCHELLES</t>
  </si>
  <si>
    <t>6091319490174</t>
  </si>
  <si>
    <t>06091319490174</t>
  </si>
  <si>
    <t>L-52-120-00</t>
  </si>
  <si>
    <t>Talisker 10 Years + GB</t>
  </si>
  <si>
    <t>5000281015767</t>
  </si>
  <si>
    <t>5000281015521</t>
  </si>
  <si>
    <t>L-08-465-00</t>
  </si>
  <si>
    <t>5000281005416</t>
  </si>
  <si>
    <t>5000281005522</t>
  </si>
  <si>
    <t>L-08-489-00</t>
  </si>
  <si>
    <t>Talisker Dark Storm + GB</t>
  </si>
  <si>
    <t>5000281033631</t>
  </si>
  <si>
    <t>5000281033624</t>
  </si>
  <si>
    <t>L-58-576-00</t>
  </si>
  <si>
    <t>Talisker Distillers Edition + GB</t>
  </si>
  <si>
    <t>5000281072128</t>
  </si>
  <si>
    <t>5000281072135</t>
  </si>
  <si>
    <t>L-60-053-00</t>
  </si>
  <si>
    <t>Talisker Parley Wilder Seas</t>
  </si>
  <si>
    <t>5000281073255</t>
  </si>
  <si>
    <t>5000281073262</t>
  </si>
  <si>
    <t>L-08-493-00</t>
  </si>
  <si>
    <t>Talisker Port Ruighe + GB</t>
  </si>
  <si>
    <t>5000281033143</t>
  </si>
  <si>
    <t>05000281033136</t>
  </si>
  <si>
    <t>L-08-497-00</t>
  </si>
  <si>
    <t>Talisker Skye + GB</t>
  </si>
  <si>
    <t>5000281038094</t>
  </si>
  <si>
    <t>L-08-498-00</t>
  </si>
  <si>
    <t>Talisker Storm + GB</t>
  </si>
  <si>
    <t>5000281032733</t>
  </si>
  <si>
    <t>5000281032740</t>
  </si>
  <si>
    <t>L-57-815-00</t>
  </si>
  <si>
    <t>Talisker Surge + GB</t>
  </si>
  <si>
    <t>5000281071572</t>
  </si>
  <si>
    <t>05000281071596</t>
  </si>
  <si>
    <t>L-50-531-00</t>
  </si>
  <si>
    <t>Tamdhu 12 Years + GB</t>
  </si>
  <si>
    <t>5010852036688</t>
  </si>
  <si>
    <t>05010852038231</t>
  </si>
  <si>
    <t>L-15-987-00</t>
  </si>
  <si>
    <t>Tamdhu 15 Years Sherry Cask + GB</t>
  </si>
  <si>
    <t>5010852040661</t>
  </si>
  <si>
    <t>05010852040678</t>
  </si>
  <si>
    <t>L-56-659-00</t>
  </si>
  <si>
    <t>Tamdhu 18 Years + GB</t>
  </si>
  <si>
    <t>5010852048858</t>
  </si>
  <si>
    <t>05010852048865</t>
  </si>
  <si>
    <t>L-57-908-00</t>
  </si>
  <si>
    <t>Tamdhu Batch Strength No. 7 + GB</t>
  </si>
  <si>
    <t>5010852050301</t>
  </si>
  <si>
    <t>05010852050318</t>
  </si>
  <si>
    <t>L-14-256-00</t>
  </si>
  <si>
    <t>Tamnavulin Double Cask + GB</t>
  </si>
  <si>
    <t>5013967011557</t>
  </si>
  <si>
    <t>05013967011564</t>
  </si>
  <si>
    <t>L-56-467-00</t>
  </si>
  <si>
    <t>Tamnavulin Oloroso Cask + GB</t>
  </si>
  <si>
    <t>5013967018693</t>
  </si>
  <si>
    <t>5013967018686</t>
  </si>
  <si>
    <t>L-58-186-00</t>
  </si>
  <si>
    <t>Tamnavulin Red Wine finish French Cabernet Sauvignon + GB</t>
  </si>
  <si>
    <t>5013967016620</t>
  </si>
  <si>
    <t>05013967016651</t>
  </si>
  <si>
    <t>L-58-187-00</t>
  </si>
  <si>
    <t>Tamnavulin Red Wine Finish German Pinot Noir + GB</t>
  </si>
  <si>
    <t>5013967016606</t>
  </si>
  <si>
    <t>05013967016637</t>
  </si>
  <si>
    <t>L-21-535-00</t>
  </si>
  <si>
    <t>Tamnavulin Sherry Cask Edition + GB</t>
  </si>
  <si>
    <t>5013967015401</t>
  </si>
  <si>
    <t>05013967015418</t>
  </si>
  <si>
    <t>L-08-545-00</t>
  </si>
  <si>
    <t>Tamnavulin Tempranillo Cask + GB</t>
  </si>
  <si>
    <t>5013967013759</t>
  </si>
  <si>
    <t>05013967013766</t>
  </si>
  <si>
    <t>L-52-115-00</t>
  </si>
  <si>
    <t>Tan Dowr Sea Salt Vodka</t>
  </si>
  <si>
    <t>716053204639</t>
  </si>
  <si>
    <t>05026743013362</t>
  </si>
  <si>
    <t>L-50-746-00</t>
  </si>
  <si>
    <t>Tanduay Gold</t>
  </si>
  <si>
    <t>4800220606756</t>
  </si>
  <si>
    <t>14800220606753</t>
  </si>
  <si>
    <t>L-24-600-00</t>
  </si>
  <si>
    <t>Tanduay Silver</t>
  </si>
  <si>
    <t>4800220605759</t>
  </si>
  <si>
    <t>14800220605756</t>
  </si>
  <si>
    <t>L-59-912-00</t>
  </si>
  <si>
    <t>Tanglin Singapore Gin</t>
  </si>
  <si>
    <t>SINGAPORE</t>
  </si>
  <si>
    <t>8881300080204</t>
  </si>
  <si>
    <t>888130008204</t>
  </si>
  <si>
    <t>L-59-913-00</t>
  </si>
  <si>
    <t>Tanglin Triple Tangerine Orange Likeur</t>
  </si>
  <si>
    <t>8881300080341</t>
  </si>
  <si>
    <t>8881300080358</t>
  </si>
  <si>
    <t>L-54-998-00</t>
  </si>
  <si>
    <t>Tanqueray 0,0% Alcohol Free</t>
  </si>
  <si>
    <t>5000291025510</t>
  </si>
  <si>
    <t>05000291025527</t>
  </si>
  <si>
    <t>L-51-118-00</t>
  </si>
  <si>
    <t>Tanqueray Blackcurrant Royale Gin</t>
  </si>
  <si>
    <t>5000291025824</t>
  </si>
  <si>
    <t>05000291025817</t>
  </si>
  <si>
    <t>L-09-991-00</t>
  </si>
  <si>
    <t>Tanqueray Flor de Sevilla</t>
  </si>
  <si>
    <t>5000291023462</t>
  </si>
  <si>
    <t>5000291023479</t>
  </si>
  <si>
    <t>L-09-992-00</t>
  </si>
  <si>
    <t>5000291023660</t>
  </si>
  <si>
    <t>5000291023677</t>
  </si>
  <si>
    <t>L-09-997-00</t>
  </si>
  <si>
    <t>Tanqueray Gin</t>
  </si>
  <si>
    <t>5000291021963</t>
  </si>
  <si>
    <t>5000291022120</t>
  </si>
  <si>
    <t>L-10-001-00</t>
  </si>
  <si>
    <t>5000281015248</t>
  </si>
  <si>
    <t>5000281015279</t>
  </si>
  <si>
    <t>L-10-004-00</t>
  </si>
  <si>
    <t>5000291020805</t>
  </si>
  <si>
    <t>000291021147</t>
  </si>
  <si>
    <t>L-10-003-00</t>
  </si>
  <si>
    <t>5000291021857</t>
  </si>
  <si>
    <t>5000291021918</t>
  </si>
  <si>
    <t>Tanqueray Gin PET</t>
  </si>
  <si>
    <t>L-25-245-00</t>
  </si>
  <si>
    <t>088110110017</t>
  </si>
  <si>
    <t>5000291020133</t>
  </si>
  <si>
    <t>L-17-809-00</t>
  </si>
  <si>
    <t>Tanqueray Malacca</t>
  </si>
  <si>
    <t>5000291023417</t>
  </si>
  <si>
    <t>5000291023424</t>
  </si>
  <si>
    <t>L-53-300-00</t>
  </si>
  <si>
    <t>Tanqueray Rangpur</t>
  </si>
  <si>
    <t>5000291025930</t>
  </si>
  <si>
    <t>5000291025947</t>
  </si>
  <si>
    <t>L-10-009-00</t>
  </si>
  <si>
    <t>5000291022663</t>
  </si>
  <si>
    <t>291022670</t>
  </si>
  <si>
    <t>L-10-011-00</t>
  </si>
  <si>
    <t>Tanqueray Ten</t>
  </si>
  <si>
    <t>5000281020761</t>
  </si>
  <si>
    <t>5000291025220</t>
  </si>
  <si>
    <t>L-10-013-00</t>
  </si>
  <si>
    <t>5000281016689</t>
  </si>
  <si>
    <t>5000281016696</t>
  </si>
  <si>
    <t>L-51-773-00</t>
  </si>
  <si>
    <t>Tanqueray Ten Grapefruit &amp; Rosemary</t>
  </si>
  <si>
    <t>5000291025176</t>
  </si>
  <si>
    <t>5000291025183</t>
  </si>
  <si>
    <t>L-21-545-00</t>
  </si>
  <si>
    <t>Tarsier Oriental Pink Gin</t>
  </si>
  <si>
    <t>5060643180014</t>
  </si>
  <si>
    <t>15060643180011</t>
  </si>
  <si>
    <t>L-58-064-00</t>
  </si>
  <si>
    <t>Tasting Box - Gin Specials</t>
  </si>
  <si>
    <t>8719324231411</t>
  </si>
  <si>
    <t>L-58-063-00</t>
  </si>
  <si>
    <t>Tasting Box - Grappa</t>
  </si>
  <si>
    <t>8719324231206</t>
  </si>
  <si>
    <t>L-58-062-00</t>
  </si>
  <si>
    <t>Tasting Box - Whisky Starters</t>
  </si>
  <si>
    <t>8719324231534</t>
  </si>
  <si>
    <t>L-56-818-00</t>
  </si>
  <si>
    <t>Taylor's 10 Years Port Tawny + GB</t>
  </si>
  <si>
    <t>5013626111284</t>
  </si>
  <si>
    <t>05013626000465</t>
  </si>
  <si>
    <t>L-05-881-00</t>
  </si>
  <si>
    <t>Taylors Velvet Falernum</t>
  </si>
  <si>
    <t>724803000721</t>
  </si>
  <si>
    <t>248030018606</t>
  </si>
  <si>
    <t>L-06-920-00</t>
  </si>
  <si>
    <t>Teacher's</t>
  </si>
  <si>
    <t>5010093259006</t>
  </si>
  <si>
    <t>05010093291044</t>
  </si>
  <si>
    <t>L-51-945-00</t>
  </si>
  <si>
    <t>Teaninich 10 Years - Flora &amp; Fauna</t>
  </si>
  <si>
    <t>5000281024400</t>
  </si>
  <si>
    <t>5000281066783</t>
  </si>
  <si>
    <t>L-56-432-00</t>
  </si>
  <si>
    <t>Tecan Reposado Tequila</t>
  </si>
  <si>
    <t>8720299309104</t>
  </si>
  <si>
    <t>8720299309111</t>
  </si>
  <si>
    <t>L-53-736-00</t>
  </si>
  <si>
    <t>5391523277976</t>
  </si>
  <si>
    <t>05391523277976</t>
  </si>
  <si>
    <t>L-60-783-00</t>
  </si>
  <si>
    <t>Teeling 15 Years Single Grain + GB</t>
  </si>
  <si>
    <t>5391523279970</t>
  </si>
  <si>
    <t>53915232799870</t>
  </si>
  <si>
    <t>L-23-679-00</t>
  </si>
  <si>
    <t>Teeling Blackpitts Peated Whisky + GB</t>
  </si>
  <si>
    <t>5391523276535</t>
  </si>
  <si>
    <t>05391523276542</t>
  </si>
  <si>
    <t>L-60-690-00</t>
  </si>
  <si>
    <t>Teeling IPA Dot Brewery Cask + GB</t>
  </si>
  <si>
    <t>5391523279819</t>
  </si>
  <si>
    <t>05391523279826</t>
  </si>
  <si>
    <t>L-06-942-00</t>
  </si>
  <si>
    <t>Teeling Single Grain + GB</t>
  </si>
  <si>
    <t>5391523270175</t>
  </si>
  <si>
    <t>53915232702207</t>
  </si>
  <si>
    <t>L-06-944-00</t>
  </si>
  <si>
    <t>Teeling Single Malt + GB</t>
  </si>
  <si>
    <t>5391523270304</t>
  </si>
  <si>
    <t>53915232703006</t>
  </si>
  <si>
    <t>L-50-617-00</t>
  </si>
  <si>
    <t>Teeling Single Pot Still + GB</t>
  </si>
  <si>
    <t>5391523270533</t>
  </si>
  <si>
    <t>53915232170540</t>
  </si>
  <si>
    <t>L-06-948-00</t>
  </si>
  <si>
    <t>Teeling Small Batch</t>
  </si>
  <si>
    <t>5391523270021</t>
  </si>
  <si>
    <t>53915232700203</t>
  </si>
  <si>
    <t>L-60-689-00</t>
  </si>
  <si>
    <t>Teeling Sommelier Selection Douro Old Vines + GB</t>
  </si>
  <si>
    <t>5391523278911</t>
  </si>
  <si>
    <t>05391523278959</t>
  </si>
  <si>
    <t>L-15-994-00</t>
  </si>
  <si>
    <t>Teeling Stout Cask Finish + GB</t>
  </si>
  <si>
    <t>5391523270694</t>
  </si>
  <si>
    <t>5391523275248</t>
  </si>
  <si>
    <t>L-51-091-00</t>
  </si>
  <si>
    <t>Teeling Trinity Giftset</t>
  </si>
  <si>
    <t>5391523270458</t>
  </si>
  <si>
    <t>05391523275088</t>
  </si>
  <si>
    <t>L-00-566-00</t>
  </si>
  <si>
    <t>Teichenne Crema de Fresa con Tequila</t>
  </si>
  <si>
    <t>8413425014910</t>
  </si>
  <si>
    <t>184134250149</t>
  </si>
  <si>
    <t>Tenjaku Blended</t>
  </si>
  <si>
    <t>4582410703284</t>
  </si>
  <si>
    <t>L-06-950-00</t>
  </si>
  <si>
    <t>4582410703291</t>
  </si>
  <si>
    <t>L-60-808-00</t>
  </si>
  <si>
    <t>Tenjaku Gin</t>
  </si>
  <si>
    <t>4582410704533</t>
  </si>
  <si>
    <t>4582410704588</t>
  </si>
  <si>
    <t>L-60-447-00</t>
  </si>
  <si>
    <t>Tenjaku Pure Malt Whisky + GB</t>
  </si>
  <si>
    <t>4582410708449</t>
  </si>
  <si>
    <t>4582410708470</t>
  </si>
  <si>
    <t>L-60-791-00</t>
  </si>
  <si>
    <t>Tenuta Maccan Pinot Grigio delle Venezie 2022</t>
  </si>
  <si>
    <t>8034013470477</t>
  </si>
  <si>
    <t>L-59-121-00</t>
  </si>
  <si>
    <t>Tenuta Scuotto Aglianico IGP Campania 2021</t>
  </si>
  <si>
    <t>8057018560240</t>
  </si>
  <si>
    <t>L-59-117-00</t>
  </si>
  <si>
    <t>Tenuta Scuotto Falanghina 2021</t>
  </si>
  <si>
    <t>8057018560370</t>
  </si>
  <si>
    <t>8057018560325</t>
  </si>
  <si>
    <t>L-60-206-00</t>
  </si>
  <si>
    <t>Tenuta Scuotto Falanghina 2022</t>
  </si>
  <si>
    <t>8057018560776</t>
  </si>
  <si>
    <t>8057018560745</t>
  </si>
  <si>
    <t>L-60-205-00</t>
  </si>
  <si>
    <t>Tenuta Scuotto Fiano di Avellino 2022</t>
  </si>
  <si>
    <t>L-59-120-00</t>
  </si>
  <si>
    <t>Tenuta Scuotto Fiano 'Oi Ni' IGP Campania 2019</t>
  </si>
  <si>
    <t>8057018560899</t>
  </si>
  <si>
    <t>8057018560905</t>
  </si>
  <si>
    <t>L-59-119-00</t>
  </si>
  <si>
    <t>Tenuta Scuotto Greco di Tufo 2021</t>
  </si>
  <si>
    <t>8057018560608</t>
  </si>
  <si>
    <t>8057018560578</t>
  </si>
  <si>
    <t>L-59-122-00</t>
  </si>
  <si>
    <t>Tenuta Scuotto REDO Aglianico 2020</t>
  </si>
  <si>
    <t>L-21-945-00</t>
  </si>
  <si>
    <t>Tequila Rose Strawberry Cream</t>
  </si>
  <si>
    <t>085592140358</t>
  </si>
  <si>
    <t>85592140457</t>
  </si>
  <si>
    <t>L-56-335-00</t>
  </si>
  <si>
    <t>Terre Di Moro Pecorino 2021</t>
  </si>
  <si>
    <t>8024526001640</t>
  </si>
  <si>
    <t>8024526001718</t>
  </si>
  <si>
    <t>L-09-302-00</t>
  </si>
  <si>
    <t>The Botanist Islay Dry Gin</t>
  </si>
  <si>
    <t>5055807400596</t>
  </si>
  <si>
    <t>5055807400602</t>
  </si>
  <si>
    <t>L-09-304-00</t>
  </si>
  <si>
    <t>5055807401883</t>
  </si>
  <si>
    <t>05055807409346</t>
  </si>
  <si>
    <t>L-21-563-00</t>
  </si>
  <si>
    <t>The Braemble Gin Liqueur</t>
  </si>
  <si>
    <t>5060434130358</t>
  </si>
  <si>
    <t>L-53-517-00</t>
  </si>
  <si>
    <t>The Broody Hen 10 Years</t>
  </si>
  <si>
    <t>5060399691208</t>
  </si>
  <si>
    <t>15060399691205</t>
  </si>
  <si>
    <t>L-56-814-00</t>
  </si>
  <si>
    <t>The Broody Hen Blended Scotch Whisky</t>
  </si>
  <si>
    <t>5060399691130</t>
  </si>
  <si>
    <t>15060399691137</t>
  </si>
  <si>
    <t>L-56-632-00</t>
  </si>
  <si>
    <t>The Copper In The Clouds Flowerbomb Dry Gin</t>
  </si>
  <si>
    <t>5060555320065</t>
  </si>
  <si>
    <t>L-56-630-00</t>
  </si>
  <si>
    <t>The Copper In The Clouds Hertfordshire Dry Gin</t>
  </si>
  <si>
    <t>5060555320126</t>
  </si>
  <si>
    <t>L-56-628-00</t>
  </si>
  <si>
    <t>The Copper In The Clouds Lychee &amp; Rasberry</t>
  </si>
  <si>
    <t>5060555320201</t>
  </si>
  <si>
    <t>L-59-672-00</t>
  </si>
  <si>
    <t>The Copper In The Clouds Mango &amp; Black Pepper</t>
  </si>
  <si>
    <t>5060555320140</t>
  </si>
  <si>
    <t>L-59-673-00</t>
  </si>
  <si>
    <t>The Copper In The Clouds Marmalade</t>
  </si>
  <si>
    <t>5060555320096</t>
  </si>
  <si>
    <t>L-56-631-00</t>
  </si>
  <si>
    <t>L-59-675-00</t>
  </si>
  <si>
    <t>5060555320317</t>
  </si>
  <si>
    <t>L-20-077-00</t>
  </si>
  <si>
    <t>The Dalmore 12 Years + GB</t>
  </si>
  <si>
    <t>5010196111010</t>
  </si>
  <si>
    <t>5010196911016</t>
  </si>
  <si>
    <t>L-52-267-00</t>
  </si>
  <si>
    <t>The Dalmore 12 Years Sherry Cask + GB</t>
  </si>
  <si>
    <t>5013967016354</t>
  </si>
  <si>
    <t>05013967016361</t>
  </si>
  <si>
    <t>L-20-079-00</t>
  </si>
  <si>
    <t>The Dalmore 15 Years + GB</t>
  </si>
  <si>
    <t>5013967005006</t>
  </si>
  <si>
    <t>5013967005013</t>
  </si>
  <si>
    <t>5013967019324</t>
  </si>
  <si>
    <t>05013967019331</t>
  </si>
  <si>
    <t>L-60-735-00</t>
  </si>
  <si>
    <t>The Dalmore 18 Years 2023 Edition + GB</t>
  </si>
  <si>
    <t>L-59-641-00</t>
  </si>
  <si>
    <t>The Dalmore 2003 Vintage + GB</t>
  </si>
  <si>
    <t>5013967019195</t>
  </si>
  <si>
    <t>05013967019201</t>
  </si>
  <si>
    <t>L-07-532-00</t>
  </si>
  <si>
    <t>The Dalmore 21 Years + GB</t>
  </si>
  <si>
    <t>5013967018228</t>
  </si>
  <si>
    <t>05013967010482</t>
  </si>
  <si>
    <t>L-16-014-00</t>
  </si>
  <si>
    <t>The Dalmore 25 Years + GB</t>
  </si>
  <si>
    <t>5013967009653</t>
  </si>
  <si>
    <t>501397009653</t>
  </si>
  <si>
    <t>L-57-820-00</t>
  </si>
  <si>
    <t>The Dalmore 30 Years 2022 Edition + GB</t>
  </si>
  <si>
    <t>5013967018938</t>
  </si>
  <si>
    <t>L-16-025-00</t>
  </si>
  <si>
    <t>The Dalmore Cigar Malt + GB</t>
  </si>
  <si>
    <t>5013967008427</t>
  </si>
  <si>
    <t>05013967008434</t>
  </si>
  <si>
    <t>L-50-041-00</t>
  </si>
  <si>
    <t>5013967008861</t>
  </si>
  <si>
    <t>05013967008878</t>
  </si>
  <si>
    <t>L-23-607-00</t>
  </si>
  <si>
    <t>05013967018198</t>
  </si>
  <si>
    <t>L-20-090-00</t>
  </si>
  <si>
    <t>The Dalmore King Alexander III + GB</t>
  </si>
  <si>
    <t>5013967017054</t>
  </si>
  <si>
    <t>05013967017061</t>
  </si>
  <si>
    <t>L-20-092-00</t>
  </si>
  <si>
    <t>The Dalmore Port Wood Reserve + GB</t>
  </si>
  <si>
    <t>5013967013445</t>
  </si>
  <si>
    <t>05013967013452</t>
  </si>
  <si>
    <t>L-50-152-00</t>
  </si>
  <si>
    <t>The Dalmore Quartet + GB</t>
  </si>
  <si>
    <t>5013967016293</t>
  </si>
  <si>
    <t>05013967016309</t>
  </si>
  <si>
    <t>5013967016279</t>
  </si>
  <si>
    <t>L-59-981-00</t>
  </si>
  <si>
    <t>The Deacon Blended Whisky</t>
  </si>
  <si>
    <t>813497003047</t>
  </si>
  <si>
    <t>50813497003042</t>
  </si>
  <si>
    <t>L-58-346-00</t>
  </si>
  <si>
    <t>The Deveron 10 Years + GB</t>
  </si>
  <si>
    <t>5010752000826</t>
  </si>
  <si>
    <t>07640171037349</t>
  </si>
  <si>
    <t>L-07-560-00</t>
  </si>
  <si>
    <t>The Deveron 12 Years + GB</t>
  </si>
  <si>
    <t>5010752001342</t>
  </si>
  <si>
    <t>L-10-050-00</t>
  </si>
  <si>
    <t>The Duke Gin</t>
  </si>
  <si>
    <t>4260166960013</t>
  </si>
  <si>
    <t>4260166960143</t>
  </si>
  <si>
    <t>L-17-835-00</t>
  </si>
  <si>
    <t>The Duppy Share</t>
  </si>
  <si>
    <t>5060397380005</t>
  </si>
  <si>
    <t>15060397380002</t>
  </si>
  <si>
    <t>L-21-567-00</t>
  </si>
  <si>
    <t>The Duppy Share Spiced</t>
  </si>
  <si>
    <t>5060397380210</t>
  </si>
  <si>
    <t>15060397380217</t>
  </si>
  <si>
    <t>L-56-274-00</t>
  </si>
  <si>
    <t>The Duppy Share White</t>
  </si>
  <si>
    <t>5060397380296</t>
  </si>
  <si>
    <t>15060397380293</t>
  </si>
  <si>
    <t>L-56-273-00</t>
  </si>
  <si>
    <t>The Duppy Share XO</t>
  </si>
  <si>
    <t>5060397380302</t>
  </si>
  <si>
    <t>15060397380309</t>
  </si>
  <si>
    <t>L-58-146-00</t>
  </si>
  <si>
    <t>The Gin Box by World Class Gin (10x50ml)</t>
  </si>
  <si>
    <t>5712718003413</t>
  </si>
  <si>
    <t>5712718004175</t>
  </si>
  <si>
    <t>L-21-571-00</t>
  </si>
  <si>
    <t>The Glendronach 10 Years Forgue + GB</t>
  </si>
  <si>
    <t>5060399686761</t>
  </si>
  <si>
    <t>25060399686765</t>
  </si>
  <si>
    <t>L-07-648-00</t>
  </si>
  <si>
    <t>The Glendronach 12 Years + GB</t>
  </si>
  <si>
    <t>5060088791646</t>
  </si>
  <si>
    <t>25060088791640</t>
  </si>
  <si>
    <t>L-16-066-00</t>
  </si>
  <si>
    <t>The Glendronach 15 Years Revival + GB</t>
  </si>
  <si>
    <t>5060399687287</t>
  </si>
  <si>
    <t>25060399687281</t>
  </si>
  <si>
    <t>L-56-083-00</t>
  </si>
  <si>
    <t>The Glendronach Cask Strength Batch 10 + GB</t>
  </si>
  <si>
    <t>5060716142956</t>
  </si>
  <si>
    <t>25060716142950</t>
  </si>
  <si>
    <t>L-50-688-00</t>
  </si>
  <si>
    <t>The Glendronach Port Wood + GB</t>
  </si>
  <si>
    <t>5060399687195</t>
  </si>
  <si>
    <t>25060399687199</t>
  </si>
  <si>
    <t>L-50-689-00</t>
  </si>
  <si>
    <t>The Glendronach Traditionally Peated + GB</t>
  </si>
  <si>
    <t>5060399689199</t>
  </si>
  <si>
    <t>25060399689193</t>
  </si>
  <si>
    <t>L-25-072-00</t>
  </si>
  <si>
    <t>080432402825</t>
  </si>
  <si>
    <t>4011900725111</t>
  </si>
  <si>
    <t>L-61-033-00</t>
  </si>
  <si>
    <t>The Glenlivet 12 Years Double Oak</t>
  </si>
  <si>
    <t>05000299213889</t>
  </si>
  <si>
    <t>L-07-889-00</t>
  </si>
  <si>
    <t>The Glenlivet 12 Years Double Oak + GB</t>
  </si>
  <si>
    <t>4005971767156</t>
  </si>
  <si>
    <t>L-54-378-00</t>
  </si>
  <si>
    <t>The Glenlivet 13 Years First Fill American Oak + GB</t>
  </si>
  <si>
    <t>5000299633281</t>
  </si>
  <si>
    <t>05000299633298</t>
  </si>
  <si>
    <t>L-07-900-00</t>
  </si>
  <si>
    <t>The Glenlivet 15 Years French Oak + GB</t>
  </si>
  <si>
    <t>5000299295021</t>
  </si>
  <si>
    <t>05000299295038</t>
  </si>
  <si>
    <t>L-50-225-00</t>
  </si>
  <si>
    <t>The Glenlivet 18 Years + GB</t>
  </si>
  <si>
    <t>5000299278246</t>
  </si>
  <si>
    <t>05000299278253</t>
  </si>
  <si>
    <t>L-21-607-00</t>
  </si>
  <si>
    <t>The Glenlivet 18 Years Batch Reserve + GB</t>
  </si>
  <si>
    <t>080432403105</t>
  </si>
  <si>
    <t>200930063500180</t>
  </si>
  <si>
    <t>L-07-923-00</t>
  </si>
  <si>
    <t>The Glenlivet Captains Reserve + GB</t>
  </si>
  <si>
    <t>5000299621158</t>
  </si>
  <si>
    <t>05000299621165</t>
  </si>
  <si>
    <t>L-51-354-00</t>
  </si>
  <si>
    <t>The Glenlivet Caribbean Reserve + GB</t>
  </si>
  <si>
    <t>5000299627471</t>
  </si>
  <si>
    <t>5000299627488</t>
  </si>
  <si>
    <t>L-25-232-00</t>
  </si>
  <si>
    <t>The Glenlivet Founder's Reserve</t>
  </si>
  <si>
    <t>5000299609989</t>
  </si>
  <si>
    <t>05000299295212</t>
  </si>
  <si>
    <t>The Glenlivet Founder's Reserve + GB</t>
  </si>
  <si>
    <t>L-07-932-00</t>
  </si>
  <si>
    <t>5000299609347</t>
  </si>
  <si>
    <t>05000299609873</t>
  </si>
  <si>
    <t>L-07-933-00</t>
  </si>
  <si>
    <t>000299609323</t>
  </si>
  <si>
    <t>L-07-864-00</t>
  </si>
  <si>
    <t>The Glenrothes 12 Years + GB</t>
  </si>
  <si>
    <t>5010314306830</t>
  </si>
  <si>
    <t>05010314205935</t>
  </si>
  <si>
    <t>L-22-612-00</t>
  </si>
  <si>
    <t>The Glenrothes Whisky Maker's Cut + GB</t>
  </si>
  <si>
    <t>5010314306847</t>
  </si>
  <si>
    <t>05010314205942</t>
  </si>
  <si>
    <t>L-08-120-00</t>
  </si>
  <si>
    <t>The Irishman 12 Years + GB</t>
  </si>
  <si>
    <t>5099811906071</t>
  </si>
  <si>
    <t>5099811906088</t>
  </si>
  <si>
    <t>5099811905654</t>
  </si>
  <si>
    <t>5099811905661</t>
  </si>
  <si>
    <t>L-57-224-00</t>
  </si>
  <si>
    <t>The Irishman Marsala Cask Finish + GB</t>
  </si>
  <si>
    <t>5099811906408</t>
  </si>
  <si>
    <t>L-08-124-00</t>
  </si>
  <si>
    <t>The Irishman Single Malt + GB</t>
  </si>
  <si>
    <t>5099811905692</t>
  </si>
  <si>
    <t>5099811905708</t>
  </si>
  <si>
    <t>L-59-622-00</t>
  </si>
  <si>
    <t>The Irishman The Harvest</t>
  </si>
  <si>
    <t>L-16-190-00</t>
  </si>
  <si>
    <t>The Kurayoshi 12 Years Malt Whisky + GB</t>
  </si>
  <si>
    <t>4954621000993</t>
  </si>
  <si>
    <t>4954621001624</t>
  </si>
  <si>
    <t>L-53-343-00</t>
  </si>
  <si>
    <t>The London No. 1</t>
  </si>
  <si>
    <t>8410023023719</t>
  </si>
  <si>
    <t>08410023023702</t>
  </si>
  <si>
    <t>The London No.1</t>
  </si>
  <si>
    <t>L-24-908-00</t>
  </si>
  <si>
    <t>8410023094399</t>
  </si>
  <si>
    <t>L-56-069-00</t>
  </si>
  <si>
    <t>The London No.1 Copa Glass</t>
  </si>
  <si>
    <t>L-18-673-00</t>
  </si>
  <si>
    <t>The London No.1 Gin Sherry Cask</t>
  </si>
  <si>
    <t>8410023095570</t>
  </si>
  <si>
    <t>8410023095587</t>
  </si>
  <si>
    <t>L-16-199-00</t>
  </si>
  <si>
    <t>The Macallan 12 Years Double Cask + GB</t>
  </si>
  <si>
    <t>5010314302863</t>
  </si>
  <si>
    <t>05010314203214</t>
  </si>
  <si>
    <t>L-08-231-00</t>
  </si>
  <si>
    <t>The Macallan 12 Years Sherry Oak + GB</t>
  </si>
  <si>
    <t>5010314017408</t>
  </si>
  <si>
    <t>05010314017996</t>
  </si>
  <si>
    <t>L-08-232-00</t>
  </si>
  <si>
    <t>The Macallan 12 Years Triple Cask + GB</t>
  </si>
  <si>
    <t>5010314048907</t>
  </si>
  <si>
    <t>05010314041090</t>
  </si>
  <si>
    <t>L-22-706-00</t>
  </si>
  <si>
    <t>The Macallan 15 Years Double Cask + GB</t>
  </si>
  <si>
    <t>5010314308469</t>
  </si>
  <si>
    <t>05010314207700</t>
  </si>
  <si>
    <t>L-50-185-00</t>
  </si>
  <si>
    <t>5010314309862</t>
  </si>
  <si>
    <t>05010314209254</t>
  </si>
  <si>
    <t>L-60-896-00</t>
  </si>
  <si>
    <t>The Macallan 18 Years Double Cask 2023 Release + GB</t>
  </si>
  <si>
    <t>L-16-207-00</t>
  </si>
  <si>
    <t>5010719187003</t>
  </si>
  <si>
    <t>05010719187065</t>
  </si>
  <si>
    <t>L-60-628-00</t>
  </si>
  <si>
    <t>The Macallan 18 Years Sherry Oak Annual release 2023  + GB</t>
  </si>
  <si>
    <t>5010314003807</t>
  </si>
  <si>
    <t>05010314206031</t>
  </si>
  <si>
    <t>L-61-024-00</t>
  </si>
  <si>
    <t>The Macallan 25 Years Sherry Oak 2023 Release + Wooden GB</t>
  </si>
  <si>
    <t>L-60-627-00</t>
  </si>
  <si>
    <t>The Macallan 30 Years Double Cask Annual release 2023 + GB</t>
  </si>
  <si>
    <t>L-58-312-00</t>
  </si>
  <si>
    <t>The Macallan 30 Years Vintage 1991 Private Bourbon Cask + GB</t>
  </si>
  <si>
    <t>0769503932248</t>
  </si>
  <si>
    <t>L-58-639-00</t>
  </si>
  <si>
    <t>5010314311971</t>
  </si>
  <si>
    <t>The Macallan Classic Cut Limited Edition 2022 + GB</t>
  </si>
  <si>
    <t>5010314311872</t>
  </si>
  <si>
    <t>L-58-392-00</t>
  </si>
  <si>
    <t>05010314210977</t>
  </si>
  <si>
    <t>L-61-027-00</t>
  </si>
  <si>
    <t>The Macallan Classic Cut Limited Edition 2023 + GB</t>
  </si>
  <si>
    <t>5010314313029</t>
  </si>
  <si>
    <t>05010314212049</t>
  </si>
  <si>
    <t>L-08-260-00</t>
  </si>
  <si>
    <t>The Macallan Enigma + GB</t>
  </si>
  <si>
    <t>5010314305130</t>
  </si>
  <si>
    <t>05010314204242</t>
  </si>
  <si>
    <t>L-58-747-00</t>
  </si>
  <si>
    <t>The Macallan Harmony Inspired By Intense Arabica + GB</t>
  </si>
  <si>
    <t>5010314312114</t>
  </si>
  <si>
    <t>05010314211226</t>
  </si>
  <si>
    <t>L-60-631-00</t>
  </si>
  <si>
    <t>The Macallan M black Annual release 2023 + GB</t>
  </si>
  <si>
    <t>5010314310936</t>
  </si>
  <si>
    <t>05010314210168</t>
  </si>
  <si>
    <t>5010314301712</t>
  </si>
  <si>
    <t>05010314207984</t>
  </si>
  <si>
    <t>L-60-175-00</t>
  </si>
  <si>
    <t>The Macallan Rare Cask 2023  + GB</t>
  </si>
  <si>
    <t>L-51-200-00</t>
  </si>
  <si>
    <t>The Mosel Distillers Alte Haselnuss</t>
  </si>
  <si>
    <t>4260270195578</t>
  </si>
  <si>
    <t>4260270196032</t>
  </si>
  <si>
    <t>L-51-204-00</t>
  </si>
  <si>
    <t>The Mosel Distillers Marille Royal</t>
  </si>
  <si>
    <t>4260270195530</t>
  </si>
  <si>
    <t>426027195998</t>
  </si>
  <si>
    <t>L-51-201-00</t>
  </si>
  <si>
    <t>The Mosel Distillers Schönberger Zwetschge</t>
  </si>
  <si>
    <t>4260270195561</t>
  </si>
  <si>
    <t>4260270196025</t>
  </si>
  <si>
    <t>L-61-151-00</t>
  </si>
  <si>
    <t>The Naked Malt</t>
  </si>
  <si>
    <t>5010314304904</t>
  </si>
  <si>
    <t>05010314204082</t>
  </si>
  <si>
    <t>L-06-301-00</t>
  </si>
  <si>
    <t>5010314204082</t>
  </si>
  <si>
    <t>The Naked Malt Lighten Up + GB</t>
  </si>
  <si>
    <t>8710833009010</t>
  </si>
  <si>
    <t>8710833009027</t>
  </si>
  <si>
    <t>L-59-562-00</t>
  </si>
  <si>
    <t>L-50-929-00</t>
  </si>
  <si>
    <t>The Observatory 20 Years + GB</t>
  </si>
  <si>
    <t>7640171033228</t>
  </si>
  <si>
    <t>07640171032832</t>
  </si>
  <si>
    <t>L-55-463-00</t>
  </si>
  <si>
    <t>The Pogues Cinnamon</t>
  </si>
  <si>
    <t>5011166067948</t>
  </si>
  <si>
    <t>05011166074670</t>
  </si>
  <si>
    <t>L-55-046-00</t>
  </si>
  <si>
    <t>The Pogues Irish Whisky</t>
  </si>
  <si>
    <t>5391524711929</t>
  </si>
  <si>
    <t>05391524712025</t>
  </si>
  <si>
    <t>L-06-028-00</t>
  </si>
  <si>
    <t>5011166055709</t>
  </si>
  <si>
    <t>5391524711721</t>
  </si>
  <si>
    <t>L-19-337-00</t>
  </si>
  <si>
    <t>The Pogues Single Malt</t>
  </si>
  <si>
    <t>5011166059745</t>
  </si>
  <si>
    <t>05011166043874</t>
  </si>
  <si>
    <t>L-58-105-00</t>
  </si>
  <si>
    <t>5712718004311</t>
  </si>
  <si>
    <t>5712718004328</t>
  </si>
  <si>
    <t>L-58-563-00</t>
  </si>
  <si>
    <t>5712718004335</t>
  </si>
  <si>
    <t>5712718004342</t>
  </si>
  <si>
    <t>L-21-675-00</t>
  </si>
  <si>
    <t>The Sexton</t>
  </si>
  <si>
    <t>5391533970003</t>
  </si>
  <si>
    <t>05391533970010</t>
  </si>
  <si>
    <t>L-08-439-00</t>
  </si>
  <si>
    <t>The Singleton of Dufftown 12 Years</t>
  </si>
  <si>
    <t>5000281021621</t>
  </si>
  <si>
    <t>L-59-241-00</t>
  </si>
  <si>
    <t>The Singleton Of Dufftown 12 Years + GB</t>
  </si>
  <si>
    <t>05000281050188</t>
  </si>
  <si>
    <t>L-52-766-00</t>
  </si>
  <si>
    <t>The Singleton Of Dufftown 15 Years</t>
  </si>
  <si>
    <t>5000281026626</t>
  </si>
  <si>
    <t>5000281026619</t>
  </si>
  <si>
    <t>L-16-292-00</t>
  </si>
  <si>
    <t>The Singleton of Dufftown 15 Years + GB</t>
  </si>
  <si>
    <t>5000281050225</t>
  </si>
  <si>
    <t>L-08-433-00</t>
  </si>
  <si>
    <t>The Singleton Of Dufftown 18 Years + GB</t>
  </si>
  <si>
    <t>5000281028620</t>
  </si>
  <si>
    <t>05000281035222</t>
  </si>
  <si>
    <t>L-56-376-00</t>
  </si>
  <si>
    <t>The Singleton Of Dufftown 21 Years + GB</t>
  </si>
  <si>
    <t>5000281043784</t>
  </si>
  <si>
    <t>05000281065922</t>
  </si>
  <si>
    <t>L-53-768-00</t>
  </si>
  <si>
    <t>The Singleton Of Glendullan 19 Years Special Release 21 +GB</t>
  </si>
  <si>
    <t>5000281067285</t>
  </si>
  <si>
    <t>05000281067315</t>
  </si>
  <si>
    <t>L-56-347-00</t>
  </si>
  <si>
    <t>The Six Isles Batch Strength</t>
  </si>
  <si>
    <t>5010852046335</t>
  </si>
  <si>
    <t>05010852046342</t>
  </si>
  <si>
    <t>L-56-346-00</t>
  </si>
  <si>
    <t>The Six Isles Rum Cask Finish + GB</t>
  </si>
  <si>
    <t>5010852048483</t>
  </si>
  <si>
    <t>05010852048674</t>
  </si>
  <si>
    <t>L-56-013-00</t>
  </si>
  <si>
    <t>The Six Isles Voyager + GB</t>
  </si>
  <si>
    <t>05010852046328</t>
  </si>
  <si>
    <t>5010852046311</t>
  </si>
  <si>
    <t>L-56-380-00</t>
  </si>
  <si>
    <t>The Wild Geese Irish Honey</t>
  </si>
  <si>
    <t>813548005006</t>
  </si>
  <si>
    <t>00813548005013</t>
  </si>
  <si>
    <t>L-07-027-00</t>
  </si>
  <si>
    <t>The Yamazaki 12 Years + GB</t>
  </si>
  <si>
    <t>4901777020313</t>
  </si>
  <si>
    <t>24901777020317</t>
  </si>
  <si>
    <t>L-07-025-00</t>
  </si>
  <si>
    <t>The Yamazaki Distiller's Reserve + GB</t>
  </si>
  <si>
    <t>4901777254800</t>
  </si>
  <si>
    <t>24901777254804</t>
  </si>
  <si>
    <t>L-57-649-00</t>
  </si>
  <si>
    <t>Thomas Henry Botanical Tonic</t>
  </si>
  <si>
    <t>4260310559568</t>
  </si>
  <si>
    <t>4260310559575</t>
  </si>
  <si>
    <t>L-57-652-00</t>
  </si>
  <si>
    <t>Thomas Henry Ginger Beer</t>
  </si>
  <si>
    <t>4260310557663</t>
  </si>
  <si>
    <t>4260310557700</t>
  </si>
  <si>
    <t>L-60-835-00</t>
  </si>
  <si>
    <t>Thomas Henry Pink Grapefruit</t>
  </si>
  <si>
    <t>4251760801970</t>
  </si>
  <si>
    <t>4251760802014</t>
  </si>
  <si>
    <t>L-04-181-00</t>
  </si>
  <si>
    <t>Thomas Henry Tonic</t>
  </si>
  <si>
    <t>4260310550299</t>
  </si>
  <si>
    <t>4260310550077</t>
  </si>
  <si>
    <t>L-57-653-00</t>
  </si>
  <si>
    <t>Thomas Henry Tonic Water</t>
  </si>
  <si>
    <t>4260310557656</t>
  </si>
  <si>
    <t>4260310557694</t>
  </si>
  <si>
    <t>L-21-689-00</t>
  </si>
  <si>
    <t>Three Scottish Brothers 20 Years</t>
  </si>
  <si>
    <t>7640171033273</t>
  </si>
  <si>
    <t>07640171033266</t>
  </si>
  <si>
    <t>L-10-020-00</t>
  </si>
  <si>
    <t>Three Sixty</t>
  </si>
  <si>
    <t>4007675040146</t>
  </si>
  <si>
    <t>4007675440137</t>
  </si>
  <si>
    <t>L-55-542-00</t>
  </si>
  <si>
    <t>Thunder Really Pink Gin</t>
  </si>
  <si>
    <t>5060091760240</t>
  </si>
  <si>
    <t>060091760257</t>
  </si>
  <si>
    <t>L-55-541-00</t>
  </si>
  <si>
    <t>Thunder Rhubarb &amp; Ginger Vodka</t>
  </si>
  <si>
    <t>5060091760189</t>
  </si>
  <si>
    <t>05060091760172</t>
  </si>
  <si>
    <t>L-19-292-00</t>
  </si>
  <si>
    <t>Tia Maria</t>
  </si>
  <si>
    <t>5012523231989</t>
  </si>
  <si>
    <t>08001110830565</t>
  </si>
  <si>
    <t>L-24-071-00</t>
  </si>
  <si>
    <t>5012523233129</t>
  </si>
  <si>
    <t>08001110812189</t>
  </si>
  <si>
    <t>L-05-073-00</t>
  </si>
  <si>
    <t>5012523231965</t>
  </si>
  <si>
    <t>8001110830398</t>
  </si>
  <si>
    <t>L-05-075-00</t>
  </si>
  <si>
    <t>5012523231972</t>
  </si>
  <si>
    <t>8001110830381</t>
  </si>
  <si>
    <t>L-13-319-00</t>
  </si>
  <si>
    <t>8001110151752</t>
  </si>
  <si>
    <t>08001110831159</t>
  </si>
  <si>
    <t>L-55-762-00</t>
  </si>
  <si>
    <t>Tio Diablillo NRF</t>
  </si>
  <si>
    <t>8414037933149</t>
  </si>
  <si>
    <t>18414037933146</t>
  </si>
  <si>
    <t>L-04-558-00</t>
  </si>
  <si>
    <t>Tio Pepe</t>
  </si>
  <si>
    <t>8410023000031</t>
  </si>
  <si>
    <t>L-04-561-00</t>
  </si>
  <si>
    <t>8410023000048</t>
  </si>
  <si>
    <t>8410023810043</t>
  </si>
  <si>
    <t>L-59-916-00</t>
  </si>
  <si>
    <t>Tiscaz Tequila Blanco</t>
  </si>
  <si>
    <t>3147699112199</t>
  </si>
  <si>
    <t>03147691233168</t>
  </si>
  <si>
    <t>L-00-847-00</t>
  </si>
  <si>
    <t>Tiscaz Tequila Gold</t>
  </si>
  <si>
    <t>3147699115473</t>
  </si>
  <si>
    <t>03147691257027</t>
  </si>
  <si>
    <t>L-08-583-00</t>
  </si>
  <si>
    <t>Tito's Vodka</t>
  </si>
  <si>
    <t>619947000112</t>
  </si>
  <si>
    <t>10619947000119</t>
  </si>
  <si>
    <t>L-08-585-00</t>
  </si>
  <si>
    <t>619947000013</t>
  </si>
  <si>
    <t>10619947000010</t>
  </si>
  <si>
    <t>L-14-277-00</t>
  </si>
  <si>
    <t>Tobermory 12 Years + GB</t>
  </si>
  <si>
    <t>5029704219612</t>
  </si>
  <si>
    <t>05029704705184</t>
  </si>
  <si>
    <t>L-06-927-00</t>
  </si>
  <si>
    <t>Togouchi 15 Years + GB</t>
  </si>
  <si>
    <t>4901903064150</t>
  </si>
  <si>
    <t>14901903064157</t>
  </si>
  <si>
    <t>L-21-695-00</t>
  </si>
  <si>
    <t>Togouchi Blended Premium + GB</t>
  </si>
  <si>
    <t>4901903064105</t>
  </si>
  <si>
    <t>14901903064102</t>
  </si>
  <si>
    <t>L-16-346-00</t>
  </si>
  <si>
    <t>Togouchi Kiwami + GB</t>
  </si>
  <si>
    <t>4901903064099</t>
  </si>
  <si>
    <t>14901903064096</t>
  </si>
  <si>
    <t>L-08-516-00</t>
  </si>
  <si>
    <t>Tomatin 12 Years + GB</t>
  </si>
  <si>
    <t>5018481100213</t>
  </si>
  <si>
    <t>5018481150003</t>
  </si>
  <si>
    <t>L-08-517-00</t>
  </si>
  <si>
    <t>5018481025622</t>
  </si>
  <si>
    <t>5018481025639</t>
  </si>
  <si>
    <t>L-16-356-00</t>
  </si>
  <si>
    <t>Tomatin 14 Years Portwood + GB</t>
  </si>
  <si>
    <t>5018481023345</t>
  </si>
  <si>
    <t>05018481023352</t>
  </si>
  <si>
    <t>L-08-521-00</t>
  </si>
  <si>
    <t>Tomatin 18 Years + GB</t>
  </si>
  <si>
    <t>5018481110212</t>
  </si>
  <si>
    <t>05018481150010</t>
  </si>
  <si>
    <t>L-16-365-00</t>
  </si>
  <si>
    <t>Tomatin 8 Years + GB</t>
  </si>
  <si>
    <t>5018481025608</t>
  </si>
  <si>
    <t>05018481025615</t>
  </si>
  <si>
    <t>L-08-527-00</t>
  </si>
  <si>
    <t>Tomatin Cask Strength + GB</t>
  </si>
  <si>
    <t>5018481023796</t>
  </si>
  <si>
    <t>05018481023802</t>
  </si>
  <si>
    <t>L-21-708-00</t>
  </si>
  <si>
    <t>Tomatin Cu Bocan Signature Limited + GB</t>
  </si>
  <si>
    <t>5018481100237</t>
  </si>
  <si>
    <t>5018481022119</t>
  </si>
  <si>
    <t>L-08-535-00</t>
  </si>
  <si>
    <t>Tomatin Legacy + GB</t>
  </si>
  <si>
    <t>5018481022003</t>
  </si>
  <si>
    <t>5018481022010</t>
  </si>
  <si>
    <t>L-08-502-00</t>
  </si>
  <si>
    <t>Tomintoul 10 Years + GB</t>
  </si>
  <si>
    <t>5021349701019</t>
  </si>
  <si>
    <t>05021349420101</t>
  </si>
  <si>
    <t>L-55-954-00</t>
  </si>
  <si>
    <t>Tomintoul 12 Years Oloroso + GB</t>
  </si>
  <si>
    <t>5021349710080</t>
  </si>
  <si>
    <t>05021349430087</t>
  </si>
  <si>
    <t>L-60-434-00</t>
  </si>
  <si>
    <t>Tomintoul 21 Years + GB</t>
  </si>
  <si>
    <t>5021349701453</t>
  </si>
  <si>
    <t>05021349281450</t>
  </si>
  <si>
    <t>L-52-373-00</t>
  </si>
  <si>
    <t>Tomintoul 25 Years + GB</t>
  </si>
  <si>
    <t>5021349702320</t>
  </si>
  <si>
    <t>5021349282327</t>
  </si>
  <si>
    <t>L-55-658-00</t>
  </si>
  <si>
    <t>Tomintoul Speyside Glenlivet Peaty + GB</t>
  </si>
  <si>
    <t>5021349700098</t>
  </si>
  <si>
    <t>05021349420903</t>
  </si>
  <si>
    <t>L-16-405-00</t>
  </si>
  <si>
    <t>Tomintoul Tlath + GB</t>
  </si>
  <si>
    <t>5021349702894</t>
  </si>
  <si>
    <t>05021349422891</t>
  </si>
  <si>
    <t>L-54-452-00</t>
  </si>
  <si>
    <t>Torabhaig Legacy 2 Allt Gleann + GB</t>
  </si>
  <si>
    <t>5060033848012</t>
  </si>
  <si>
    <t>15060033848019</t>
  </si>
  <si>
    <t>L-05-966-00</t>
  </si>
  <si>
    <t>Torres 10 Years</t>
  </si>
  <si>
    <t>8410113000125</t>
  </si>
  <si>
    <t>28410113000129</t>
  </si>
  <si>
    <t>L-13-495-00</t>
  </si>
  <si>
    <t>Torres 15 Years + GB</t>
  </si>
  <si>
    <t>8410113008541</t>
  </si>
  <si>
    <t>28410113007838</t>
  </si>
  <si>
    <t>L-05-970-00</t>
  </si>
  <si>
    <t>Torres 20 Years + GB</t>
  </si>
  <si>
    <t>8410113007520</t>
  </si>
  <si>
    <t>8410113697523</t>
  </si>
  <si>
    <t>L-05-971-00</t>
  </si>
  <si>
    <t>Torres 30 Years + GB</t>
  </si>
  <si>
    <t>8410113000156</t>
  </si>
  <si>
    <t>L-55-165-00</t>
  </si>
  <si>
    <t>Torres 5 Years NRF</t>
  </si>
  <si>
    <t>8410113000026</t>
  </si>
  <si>
    <t>28410113000020</t>
  </si>
  <si>
    <t>L-24-977-00</t>
  </si>
  <si>
    <t>Torres De Casta Rosada</t>
  </si>
  <si>
    <t>8410113002051</t>
  </si>
  <si>
    <t>L-53-993-00</t>
  </si>
  <si>
    <t>Torres Vina Sol</t>
  </si>
  <si>
    <t>8410113001146</t>
  </si>
  <si>
    <t>8410113691149</t>
  </si>
  <si>
    <t>L-59-424-00</t>
  </si>
  <si>
    <t>Toso Festoso Asti Spumante</t>
  </si>
  <si>
    <t>8002915000412</t>
  </si>
  <si>
    <t>8002915600018</t>
  </si>
  <si>
    <t>L-59-423-00</t>
  </si>
  <si>
    <t>Toso Vanitoso Brachetto</t>
  </si>
  <si>
    <t>8002915000245</t>
  </si>
  <si>
    <t>8002915600032</t>
  </si>
  <si>
    <t>L-00-575-00</t>
  </si>
  <si>
    <t>Tribelle Triple Sec</t>
  </si>
  <si>
    <t>8710631004057</t>
  </si>
  <si>
    <t>8710631604059</t>
  </si>
  <si>
    <t>L-53-286-00</t>
  </si>
  <si>
    <t>Trojka Green</t>
  </si>
  <si>
    <t>SWITZERLAND</t>
  </si>
  <si>
    <t>7617700991144</t>
  </si>
  <si>
    <t>7617700982104</t>
  </si>
  <si>
    <t>L-11-114-00</t>
  </si>
  <si>
    <t>Trojka Orange Vodka Liqueur</t>
  </si>
  <si>
    <t>7617700591696</t>
  </si>
  <si>
    <t>7617700991601</t>
  </si>
  <si>
    <t>L-50-534-00</t>
  </si>
  <si>
    <t>Trojka Pink</t>
  </si>
  <si>
    <t>7617700974109</t>
  </si>
  <si>
    <t>7617700958802</t>
  </si>
  <si>
    <t>L-24-892-00</t>
  </si>
  <si>
    <t>7617700591870</t>
  </si>
  <si>
    <t>L-22-297-00</t>
  </si>
  <si>
    <t>Trooper IPA</t>
  </si>
  <si>
    <t>5015759005065</t>
  </si>
  <si>
    <t>05015759084725</t>
  </si>
  <si>
    <t>L-03-984-00</t>
  </si>
  <si>
    <t>Trooper Iron Maiden</t>
  </si>
  <si>
    <t>5015759004723</t>
  </si>
  <si>
    <t>05015759240732</t>
  </si>
  <si>
    <t>L-03-981-00</t>
  </si>
  <si>
    <t>5015759000725</t>
  </si>
  <si>
    <t>05015759080710</t>
  </si>
  <si>
    <t>L-59-818-00</t>
  </si>
  <si>
    <t>Tropez Amour de Rose</t>
  </si>
  <si>
    <t>3760004441816</t>
  </si>
  <si>
    <t>3760004441823</t>
  </si>
  <si>
    <t>L-59-816-00</t>
  </si>
  <si>
    <t>Tropez Crazy Blanc</t>
  </si>
  <si>
    <t>3760004440345</t>
  </si>
  <si>
    <t>3760004440352</t>
  </si>
  <si>
    <t>L-59-814-00</t>
  </si>
  <si>
    <t>Tropez Crazy Rose</t>
  </si>
  <si>
    <t>3760004440024</t>
  </si>
  <si>
    <t>3760004440192</t>
  </si>
  <si>
    <t>L-59-815-00</t>
  </si>
  <si>
    <t>Tropez Crazy Rose Magnum</t>
  </si>
  <si>
    <t>3760004440598</t>
  </si>
  <si>
    <t>3760004440611</t>
  </si>
  <si>
    <t>L-59-819-00</t>
  </si>
  <si>
    <t>Tropez Rose 2022</t>
  </si>
  <si>
    <t>3760004441496</t>
  </si>
  <si>
    <t>3760004441502</t>
  </si>
  <si>
    <t>L-59-817-00</t>
  </si>
  <si>
    <t>Tropez Sand Rose</t>
  </si>
  <si>
    <t>3760004441250</t>
  </si>
  <si>
    <t>3760004441267</t>
  </si>
  <si>
    <t>L-59-820-00</t>
  </si>
  <si>
    <t>Tropez Sublime Rose 2022</t>
  </si>
  <si>
    <t>3760004440864</t>
  </si>
  <si>
    <t>3760004440895</t>
  </si>
  <si>
    <t>L-59-821-00</t>
  </si>
  <si>
    <t>Tropez White Rose 2022</t>
  </si>
  <si>
    <t>3760004440178</t>
  </si>
  <si>
    <t>3760004440185</t>
  </si>
  <si>
    <t>L-57-863-00</t>
  </si>
  <si>
    <t>Tubi 60</t>
  </si>
  <si>
    <t>ISRAEL</t>
  </si>
  <si>
    <t>7290016133127</t>
  </si>
  <si>
    <t>17290016133124</t>
  </si>
  <si>
    <t>Tullamore Dew</t>
  </si>
  <si>
    <t>5011026108033</t>
  </si>
  <si>
    <t>L-06-914-00</t>
  </si>
  <si>
    <t>05011026108323</t>
  </si>
  <si>
    <t>L-06-916-00</t>
  </si>
  <si>
    <t>5011026108019</t>
  </si>
  <si>
    <t>5011026108361</t>
  </si>
  <si>
    <t>L-06-907-00</t>
  </si>
  <si>
    <t>Tullamore Dew 12 Years + GB</t>
  </si>
  <si>
    <t>5011026108163</t>
  </si>
  <si>
    <t>050110261089</t>
  </si>
  <si>
    <t>L-06-908-00</t>
  </si>
  <si>
    <t>Tullamore Dew 14 Years + GB</t>
  </si>
  <si>
    <t>5391516892070</t>
  </si>
  <si>
    <t>4008958501026</t>
  </si>
  <si>
    <t>L-59-542-00</t>
  </si>
  <si>
    <t>Tullamore Dew XO Caribbean Rum Cask Finish</t>
  </si>
  <si>
    <t>5010327655635</t>
  </si>
  <si>
    <t>05010327655116</t>
  </si>
  <si>
    <t>L-16-416-00</t>
  </si>
  <si>
    <t>L-22-730-00</t>
  </si>
  <si>
    <t>Tullibardine 15 Years + GB</t>
  </si>
  <si>
    <t>5060074863579</t>
  </si>
  <si>
    <t>5060074863586</t>
  </si>
  <si>
    <t>L-14-265-00</t>
  </si>
  <si>
    <t>Tullibardine Burgundy 228 + GB</t>
  </si>
  <si>
    <t>5060074861261</t>
  </si>
  <si>
    <t>05060074861278</t>
  </si>
  <si>
    <t>L-53-857-00</t>
  </si>
  <si>
    <t>5060074861308</t>
  </si>
  <si>
    <t>05060074861315</t>
  </si>
  <si>
    <t>L-14-273-00</t>
  </si>
  <si>
    <t>Tullibardine Sherry Finish + GB</t>
  </si>
  <si>
    <t>5060074861285</t>
  </si>
  <si>
    <t>L-08-544-00</t>
  </si>
  <si>
    <t>Tullibardine Sovereign + GB</t>
  </si>
  <si>
    <t>5060074861247</t>
  </si>
  <si>
    <t>05060074861254</t>
  </si>
  <si>
    <t>L-60-951-00</t>
  </si>
  <si>
    <t>Tullibardine Tasting Collection Set</t>
  </si>
  <si>
    <t>5060074863647</t>
  </si>
  <si>
    <t>5060074864019</t>
  </si>
  <si>
    <t>L-56-351-00</t>
  </si>
  <si>
    <t>Tullibardine The Murray Cask Strength + GB</t>
  </si>
  <si>
    <t>5060074864101</t>
  </si>
  <si>
    <t>5060074864118</t>
  </si>
  <si>
    <t>L-60-905-00</t>
  </si>
  <si>
    <t>Tullibardine The Murray Double Wood + GB</t>
  </si>
  <si>
    <t>5060074863760</t>
  </si>
  <si>
    <t>5060074863869</t>
  </si>
  <si>
    <t>L-60-906-00</t>
  </si>
  <si>
    <t>Tullibardine The Murray Triple Port + GB</t>
  </si>
  <si>
    <t>5060074864262</t>
  </si>
  <si>
    <t>5060074863326</t>
  </si>
  <si>
    <t>L-16-425-00</t>
  </si>
  <si>
    <t>Tyrconnell Irish Malt</t>
  </si>
  <si>
    <t>5099357091422</t>
  </si>
  <si>
    <t>5099357091514</t>
  </si>
  <si>
    <t>L-21-738-00</t>
  </si>
  <si>
    <t>Tyrconnell Irish Malt + GB</t>
  </si>
  <si>
    <t>05099357091439</t>
  </si>
  <si>
    <t>L-51-363-00</t>
  </si>
  <si>
    <t>Ukiyo Japanese Blossom Gin</t>
  </si>
  <si>
    <t>5060434133151</t>
  </si>
  <si>
    <t>5060434133199</t>
  </si>
  <si>
    <t>L-51-364-00</t>
  </si>
  <si>
    <t>Ukiyo Japanese Rice Vodka</t>
  </si>
  <si>
    <t>5060434133182</t>
  </si>
  <si>
    <t>5060434133229</t>
  </si>
  <si>
    <t>L-51-365-00</t>
  </si>
  <si>
    <t>Ukiyo Yuzu Citrus Gin</t>
  </si>
  <si>
    <t>5060434133168</t>
  </si>
  <si>
    <t>5060434133205</t>
  </si>
  <si>
    <t>L-65-681-00</t>
  </si>
  <si>
    <t>Ultimate AOP Rose 2022</t>
  </si>
  <si>
    <t>3760033596679</t>
  </si>
  <si>
    <t>L-59-953-00</t>
  </si>
  <si>
    <t>Underberg</t>
  </si>
  <si>
    <t>40341002</t>
  </si>
  <si>
    <t>40341439</t>
  </si>
  <si>
    <t>L-25-284-00</t>
  </si>
  <si>
    <t>034100009188</t>
  </si>
  <si>
    <t>L-10-026-00</t>
  </si>
  <si>
    <t>Ungava Gin</t>
  </si>
  <si>
    <t>854745000104</t>
  </si>
  <si>
    <t>4745000101</t>
  </si>
  <si>
    <t>L-11-185-00</t>
  </si>
  <si>
    <t>Unicorn Tears Raspberry Gin</t>
  </si>
  <si>
    <t>5060564620316</t>
  </si>
  <si>
    <t>08004499001083</t>
  </si>
  <si>
    <t>L-21-742-00</t>
  </si>
  <si>
    <t>Unicum Zwack</t>
  </si>
  <si>
    <t>5995099191515</t>
  </si>
  <si>
    <t>0125995099515131104230411010</t>
  </si>
  <si>
    <t>L-05-981-00</t>
  </si>
  <si>
    <t>5995099191720</t>
  </si>
  <si>
    <t>0125995099515148104230419020</t>
  </si>
  <si>
    <t>L-21-741-00</t>
  </si>
  <si>
    <t>5995099191911</t>
  </si>
  <si>
    <t>01259950995</t>
  </si>
  <si>
    <t>L-59-271-00</t>
  </si>
  <si>
    <t>Unicum Zwack Riserva + GB</t>
  </si>
  <si>
    <t>5995099442204</t>
  </si>
  <si>
    <t>0135995099525144106230306010</t>
  </si>
  <si>
    <t>L-53-637-00</t>
  </si>
  <si>
    <t>5995099435480</t>
  </si>
  <si>
    <t>L-22-293-00</t>
  </si>
  <si>
    <t>Unicum Zwack Szilva</t>
  </si>
  <si>
    <t>5995099522197</t>
  </si>
  <si>
    <t>25995099522191</t>
  </si>
  <si>
    <t>L-10-062-00</t>
  </si>
  <si>
    <t>Ursus Roter Vodka</t>
  </si>
  <si>
    <t>5000281020297</t>
  </si>
  <si>
    <t>5000281020518</t>
  </si>
  <si>
    <t>L-10-065-00</t>
  </si>
  <si>
    <t>5000281020303</t>
  </si>
  <si>
    <t>5000281020327</t>
  </si>
  <si>
    <t>L-12-399-00</t>
  </si>
  <si>
    <t>V2C Classic Dutch Dry Gin</t>
  </si>
  <si>
    <t>8718868273000</t>
  </si>
  <si>
    <t>8718868273017</t>
  </si>
  <si>
    <t>L-12-397-00</t>
  </si>
  <si>
    <t>V2C Orange Dutch Dry Gin</t>
  </si>
  <si>
    <t>8718868273024</t>
  </si>
  <si>
    <t>8718868273031</t>
  </si>
  <si>
    <t>L-05-982-00</t>
  </si>
  <si>
    <t>Vaccari Sambuca</t>
  </si>
  <si>
    <t>8716000966445</t>
  </si>
  <si>
    <t>8716000099136</t>
  </si>
  <si>
    <t>L-53-320-00</t>
  </si>
  <si>
    <t>Van Gogh Acai Blueberry</t>
  </si>
  <si>
    <t>633824151179</t>
  </si>
  <si>
    <t>60633824151171</t>
  </si>
  <si>
    <t>L-53-322-00</t>
  </si>
  <si>
    <t>Van Gogh Classic</t>
  </si>
  <si>
    <t>633824151049</t>
  </si>
  <si>
    <t>60633824151041</t>
  </si>
  <si>
    <t>L-53-321-00</t>
  </si>
  <si>
    <t>Van Gogh Double Espresso</t>
  </si>
  <si>
    <t>633824151155</t>
  </si>
  <si>
    <t>60633824151157</t>
  </si>
  <si>
    <t>L-53-319-00</t>
  </si>
  <si>
    <t>Van Gogh Melon</t>
  </si>
  <si>
    <t>633824151124</t>
  </si>
  <si>
    <t>60633824151126</t>
  </si>
  <si>
    <t>L-56-511-00</t>
  </si>
  <si>
    <t>Van Gogh Pineapple</t>
  </si>
  <si>
    <t>633824151117</t>
  </si>
  <si>
    <t>60633824151119</t>
  </si>
  <si>
    <t>L-59-903-00</t>
  </si>
  <si>
    <t>Van Hunks Cap Classique Brut Sparkling Wine 2019</t>
  </si>
  <si>
    <t>5060780230030</t>
  </si>
  <si>
    <t>05060780230054</t>
  </si>
  <si>
    <t>L-59-904-00</t>
  </si>
  <si>
    <t>Van Hunks Cap Classique Rose Sparkling Wine 2019</t>
  </si>
  <si>
    <t>5060780230047</t>
  </si>
  <si>
    <t>05060780230061</t>
  </si>
  <si>
    <t>L-18-948-00</t>
  </si>
  <si>
    <t>Van Wees Hemel Op Aarde</t>
  </si>
  <si>
    <t>8714682001447</t>
  </si>
  <si>
    <t>8714682002758</t>
  </si>
  <si>
    <t>L-18-940-00</t>
  </si>
  <si>
    <t>Vana Tallinn</t>
  </si>
  <si>
    <t>4740050002543</t>
  </si>
  <si>
    <t>483569077100</t>
  </si>
  <si>
    <t>L-06-960-00</t>
  </si>
  <si>
    <t>Vat 69</t>
  </si>
  <si>
    <t>5000292261115</t>
  </si>
  <si>
    <t>5000292261108</t>
  </si>
  <si>
    <t>L-06-963-00</t>
  </si>
  <si>
    <t>5000292262716</t>
  </si>
  <si>
    <t>5000292262709</t>
  </si>
  <si>
    <t>L-05-988-00</t>
  </si>
  <si>
    <t>Vecchia Romagna - Etichetta Nera</t>
  </si>
  <si>
    <t>8000060100247</t>
  </si>
  <si>
    <t>8000060000073</t>
  </si>
  <si>
    <t>L-12-390-00</t>
  </si>
  <si>
    <t>8000060113049</t>
  </si>
  <si>
    <t>8000060113056</t>
  </si>
  <si>
    <t>L-60-399-00</t>
  </si>
  <si>
    <t>Vecchia Romagna Riserva Tre Botti</t>
  </si>
  <si>
    <t>8000330126090</t>
  </si>
  <si>
    <t>08000330513043</t>
  </si>
  <si>
    <t>L-58-221-00</t>
  </si>
  <si>
    <t>Vecchio Amaro Del Capo + Glasses</t>
  </si>
  <si>
    <t>8004499170017</t>
  </si>
  <si>
    <t>80044991700170</t>
  </si>
  <si>
    <t>L-05-081-00</t>
  </si>
  <si>
    <t>Vecchio Amaro Del Capo NRF</t>
  </si>
  <si>
    <t>8004499750011</t>
  </si>
  <si>
    <t>8004499001083</t>
  </si>
  <si>
    <t>L-56-153-00</t>
  </si>
  <si>
    <t>Vecchio Amaro del Capo Red Hot Edition NRF</t>
  </si>
  <si>
    <t>8004499701693</t>
  </si>
  <si>
    <t>80044997016930</t>
  </si>
  <si>
    <t>L-05-984-00</t>
  </si>
  <si>
    <t>Velho Barreiro Cachaca</t>
  </si>
  <si>
    <t>7896050200377</t>
  </si>
  <si>
    <t>27896050200371</t>
  </si>
  <si>
    <t>L-12-376-00</t>
  </si>
  <si>
    <t>7896050200025</t>
  </si>
  <si>
    <t>27896050200029</t>
  </si>
  <si>
    <t>L-00-600-00</t>
  </si>
  <si>
    <t>Venezia Amaretto</t>
  </si>
  <si>
    <t>80282464</t>
  </si>
  <si>
    <t>18009885000005</t>
  </si>
  <si>
    <t>L-50-763-00</t>
  </si>
  <si>
    <t>Veuve Amiot Brut</t>
  </si>
  <si>
    <t>3438931002669</t>
  </si>
  <si>
    <t>3438935002863</t>
  </si>
  <si>
    <t>L-50-762-00</t>
  </si>
  <si>
    <t>Veuve Amiot Brut Rose</t>
  </si>
  <si>
    <t>3438931016871</t>
  </si>
  <si>
    <t>3438935018826</t>
  </si>
  <si>
    <t>L-04-563-00</t>
  </si>
  <si>
    <t>Veuve Amiot Demi Sec</t>
  </si>
  <si>
    <t>3438931002676</t>
  </si>
  <si>
    <t>3438935001606</t>
  </si>
  <si>
    <t>L-04-572-00</t>
  </si>
  <si>
    <t>Veuve Clicquot Brut</t>
  </si>
  <si>
    <t>3049610004104</t>
  </si>
  <si>
    <t>3049614033810</t>
  </si>
  <si>
    <t>L-53-058-00</t>
  </si>
  <si>
    <t>3049610004500</t>
  </si>
  <si>
    <t>L-24-934-00</t>
  </si>
  <si>
    <t>3049610004203</t>
  </si>
  <si>
    <t>3049614069437</t>
  </si>
  <si>
    <t>L-58-434-00</t>
  </si>
  <si>
    <t>Veuve Clicquot Brut + GB</t>
  </si>
  <si>
    <t>3049614214790</t>
  </si>
  <si>
    <t>3049614215209</t>
  </si>
  <si>
    <t>L-04-577-00</t>
  </si>
  <si>
    <t>Veuve Clicquot Demi Sec</t>
  </si>
  <si>
    <t>3049610000106</t>
  </si>
  <si>
    <t>3049614037238</t>
  </si>
  <si>
    <t>L-04-582-00</t>
  </si>
  <si>
    <t>Veuve Clicquot Rich</t>
  </si>
  <si>
    <t>3049614152337</t>
  </si>
  <si>
    <t>3049614153747</t>
  </si>
  <si>
    <t>L-04-581-00</t>
  </si>
  <si>
    <t>Veuve Clicquot Rich Rose</t>
  </si>
  <si>
    <t>3049614164811</t>
  </si>
  <si>
    <t>3049614164828</t>
  </si>
  <si>
    <t>L-13-023-00</t>
  </si>
  <si>
    <t>Veuve Clicquot Rose</t>
  </si>
  <si>
    <t>3049614003417</t>
  </si>
  <si>
    <t>3049614036651</t>
  </si>
  <si>
    <t>L-59-730-00</t>
  </si>
  <si>
    <t>3049614218040</t>
  </si>
  <si>
    <t>3049614218392</t>
  </si>
  <si>
    <t>L-13-028-00</t>
  </si>
  <si>
    <t>Veuve Clicquot Vintage 2012 + GB</t>
  </si>
  <si>
    <t>3049614187360</t>
  </si>
  <si>
    <t>3049614187612</t>
  </si>
  <si>
    <t>L-55-694-00</t>
  </si>
  <si>
    <t>Victoria Regina 30 Years Sherry Olorosso V.O.R.S. + GB</t>
  </si>
  <si>
    <t>8410051101502</t>
  </si>
  <si>
    <t>L-55-693-00</t>
  </si>
  <si>
    <t>Vieja Solera 30 Years Sherry Pedro Ximenez V.O.R.S. + GB</t>
  </si>
  <si>
    <t>8410051102509</t>
  </si>
  <si>
    <t>L-23-358-00</t>
  </si>
  <si>
    <t>Villa Massa Amaretto</t>
  </si>
  <si>
    <t>8033413430814</t>
  </si>
  <si>
    <t>18033413430828</t>
  </si>
  <si>
    <t>Villa Massa Limoncello</t>
  </si>
  <si>
    <t>L-18-936-00</t>
  </si>
  <si>
    <t>8033413430555</t>
  </si>
  <si>
    <t>3413430569</t>
  </si>
  <si>
    <t>L-05-086-00</t>
  </si>
  <si>
    <t>8033413430036</t>
  </si>
  <si>
    <t>00085917112169</t>
  </si>
  <si>
    <t>L-50-440-00</t>
  </si>
  <si>
    <t>8033413430166</t>
  </si>
  <si>
    <t>180334134302</t>
  </si>
  <si>
    <t>L-54-626-00</t>
  </si>
  <si>
    <t>Vinaria din Vale Feteasca Negra Motive 2018</t>
  </si>
  <si>
    <t>4841346000424</t>
  </si>
  <si>
    <t>14841346000421</t>
  </si>
  <si>
    <t>L-08-673-00</t>
  </si>
  <si>
    <t>Vodquila</t>
  </si>
  <si>
    <t>823586000031</t>
  </si>
  <si>
    <t>10823586000038</t>
  </si>
  <si>
    <t>L-58-657-00</t>
  </si>
  <si>
    <t>Volbeat Seal The Deal</t>
  </si>
  <si>
    <t>5701706062334</t>
  </si>
  <si>
    <t>5701706062341</t>
  </si>
  <si>
    <t>Volcan De Mi Cristalino</t>
  </si>
  <si>
    <t>L-60-374-00</t>
  </si>
  <si>
    <t>Volcan De Mi Tierra Blanco</t>
  </si>
  <si>
    <t>7503023842396</t>
  </si>
  <si>
    <t>L-52-835-00</t>
  </si>
  <si>
    <t>7503023842082</t>
  </si>
  <si>
    <t>7503023842129</t>
  </si>
  <si>
    <t>L-18-945-00</t>
  </si>
  <si>
    <t>Warninks Advocaat Dun</t>
  </si>
  <si>
    <t>8710521102139</t>
  </si>
  <si>
    <t>08710521102115</t>
  </si>
  <si>
    <t>L-18-941-00</t>
  </si>
  <si>
    <t>Warninks Knijpfles</t>
  </si>
  <si>
    <t>8713427190002</t>
  </si>
  <si>
    <t>8710625390012</t>
  </si>
  <si>
    <t>L-18-942-00</t>
  </si>
  <si>
    <t>Warninks Scharrelaartje</t>
  </si>
  <si>
    <t>8710521936307</t>
  </si>
  <si>
    <t>8710521936314</t>
  </si>
  <si>
    <t>L-18-943-00</t>
  </si>
  <si>
    <t>8710521263427</t>
  </si>
  <si>
    <t>8710521263410</t>
  </si>
  <si>
    <t>L-05-621-00</t>
  </si>
  <si>
    <t>Weduwe Joustra Beerenburg</t>
  </si>
  <si>
    <t>8711209170211</t>
  </si>
  <si>
    <t>8711209970217</t>
  </si>
  <si>
    <t>L-05-624-00</t>
  </si>
  <si>
    <t>Weduwe Joustra Beerenburg Extra</t>
  </si>
  <si>
    <t>8711209170518</t>
  </si>
  <si>
    <t>8711209970514</t>
  </si>
  <si>
    <t>L-08-631-00</t>
  </si>
  <si>
    <t>Wenneker Elderflower Dry Gin</t>
  </si>
  <si>
    <t>8710194011974</t>
  </si>
  <si>
    <t>8710194111971</t>
  </si>
  <si>
    <t>L-21-796-00</t>
  </si>
  <si>
    <t>Wenneker Oude Proever</t>
  </si>
  <si>
    <t>8710194010915</t>
  </si>
  <si>
    <t>8710194110943</t>
  </si>
  <si>
    <t>L-53-739-00</t>
  </si>
  <si>
    <t>West Cork Sherry Cask Single Malt</t>
  </si>
  <si>
    <t>5391524714371</t>
  </si>
  <si>
    <t>5391524714494</t>
  </si>
  <si>
    <t>L-50-618-00</t>
  </si>
  <si>
    <t>West Cork Virgin Oak Cask Finished</t>
  </si>
  <si>
    <t>5391524714395</t>
  </si>
  <si>
    <t>5391524714517</t>
  </si>
  <si>
    <t>L-06-977-00</t>
  </si>
  <si>
    <t>White Horse</t>
  </si>
  <si>
    <t>5000265001335</t>
  </si>
  <si>
    <t>5000265100212</t>
  </si>
  <si>
    <t>L-53-577-00</t>
  </si>
  <si>
    <t>Whitley Neill Aloe &amp; Cucumber</t>
  </si>
  <si>
    <t>5011166057888</t>
  </si>
  <si>
    <t>011166041405</t>
  </si>
  <si>
    <t>L-60-701-00</t>
  </si>
  <si>
    <t>Whitley Neill Black Cherry Gin</t>
  </si>
  <si>
    <t>5011166069140</t>
  </si>
  <si>
    <t>05011166076148</t>
  </si>
  <si>
    <t>L-10-119-00</t>
  </si>
  <si>
    <t>Whitley Neill Blackberry</t>
  </si>
  <si>
    <t>5011166058106</t>
  </si>
  <si>
    <t>011166041641</t>
  </si>
  <si>
    <t>L-10-120-00</t>
  </si>
  <si>
    <t>Whitley Neill Blood Orange Gin</t>
  </si>
  <si>
    <t>5011166057093</t>
  </si>
  <si>
    <t>05011166040507</t>
  </si>
  <si>
    <t>L-55-010-00</t>
  </si>
  <si>
    <t>Whitley Neill Connoisseur's Cut</t>
  </si>
  <si>
    <t>5011166064077</t>
  </si>
  <si>
    <t>05011166070368</t>
  </si>
  <si>
    <t>L-12-367-00</t>
  </si>
  <si>
    <t>Whitley Neill Original</t>
  </si>
  <si>
    <t>5011166052845</t>
  </si>
  <si>
    <t>5011166033653</t>
  </si>
  <si>
    <t>L-60-700-00</t>
  </si>
  <si>
    <t>Whitley Neill Pineapple</t>
  </si>
  <si>
    <t>5011166068662</t>
  </si>
  <si>
    <t>05011166075677</t>
  </si>
  <si>
    <t>L-10-123-00</t>
  </si>
  <si>
    <t>Whitley Neill Quince</t>
  </si>
  <si>
    <t>5011166054795</t>
  </si>
  <si>
    <t>05011166036173</t>
  </si>
  <si>
    <t>Whitley Neill Raspberry</t>
  </si>
  <si>
    <t>Whitley Neill Rhubarb &amp; Ginger Gin</t>
  </si>
  <si>
    <t>L-21-811-00</t>
  </si>
  <si>
    <t>Whyte &amp; Mackay</t>
  </si>
  <si>
    <t>5010196065047</t>
  </si>
  <si>
    <t>L-21-812-00</t>
  </si>
  <si>
    <t>Wikinger MET Hanf</t>
  </si>
  <si>
    <t>4004752229838</t>
  </si>
  <si>
    <t>L-07-011-00</t>
  </si>
  <si>
    <t>Wild Turkey 101 Proof</t>
  </si>
  <si>
    <t>8000040500036</t>
  </si>
  <si>
    <t>8000040500043</t>
  </si>
  <si>
    <t>L-07-012-00</t>
  </si>
  <si>
    <t>28000040500030</t>
  </si>
  <si>
    <t>L-07-016-00</t>
  </si>
  <si>
    <t>Wild Turkey 81 Proof</t>
  </si>
  <si>
    <t>8000040500012</t>
  </si>
  <si>
    <t>8000040500166</t>
  </si>
  <si>
    <t>L-12-357-00</t>
  </si>
  <si>
    <t>721059841009</t>
  </si>
  <si>
    <t>10721059841006</t>
  </si>
  <si>
    <t>L-07-017-00</t>
  </si>
  <si>
    <t>Wild Turkey American Honey</t>
  </si>
  <si>
    <t>8000040500241</t>
  </si>
  <si>
    <t>L-21-816-00</t>
  </si>
  <si>
    <t>Wild Turkey Longbranch</t>
  </si>
  <si>
    <t>721059002899</t>
  </si>
  <si>
    <t>10721059002896</t>
  </si>
  <si>
    <t>L-21-820-00</t>
  </si>
  <si>
    <t>Willem's Wermoed Dutch Dry</t>
  </si>
  <si>
    <t>8710631219420</t>
  </si>
  <si>
    <t>8710631619428</t>
  </si>
  <si>
    <t>L-03-462-00</t>
  </si>
  <si>
    <t>Willett Family Estate 4 Years Rye Whisky</t>
  </si>
  <si>
    <t>680203720174</t>
  </si>
  <si>
    <t>06802030401802</t>
  </si>
  <si>
    <t>L-60-194-00</t>
  </si>
  <si>
    <t>Willett Family Estate Rye Whisky</t>
  </si>
  <si>
    <t>10680203040187</t>
  </si>
  <si>
    <t>L-03-459-00</t>
  </si>
  <si>
    <t>Willett Pot Still Reserve</t>
  </si>
  <si>
    <t>680203719352</t>
  </si>
  <si>
    <t>206802037193</t>
  </si>
  <si>
    <t>L-06-968-00</t>
  </si>
  <si>
    <t>680203119350</t>
  </si>
  <si>
    <t>20680203119354</t>
  </si>
  <si>
    <t>L-03-463-00</t>
  </si>
  <si>
    <t>Willett Pure Kentucky XO Small Batch</t>
  </si>
  <si>
    <t>680203050066</t>
  </si>
  <si>
    <t>680203050073</t>
  </si>
  <si>
    <t>L-06-983-00</t>
  </si>
  <si>
    <t>William Lawson's</t>
  </si>
  <si>
    <t>5010752000307</t>
  </si>
  <si>
    <t>5010752001380</t>
  </si>
  <si>
    <t>L-06-987-00</t>
  </si>
  <si>
    <t>5010752000345</t>
  </si>
  <si>
    <t>L-60-685-00</t>
  </si>
  <si>
    <t>William Peel Blended Scotch Whisky</t>
  </si>
  <si>
    <t>3107872005908</t>
  </si>
  <si>
    <t>L-59-964-00</t>
  </si>
  <si>
    <t>3107872005700</t>
  </si>
  <si>
    <t>63107872005702</t>
  </si>
  <si>
    <t>L-25-915-00</t>
  </si>
  <si>
    <t>3107872000507</t>
  </si>
  <si>
    <t>0103107870061876200010L755235</t>
  </si>
  <si>
    <t>L-05-991-00</t>
  </si>
  <si>
    <t>Wkd Blue</t>
  </si>
  <si>
    <t>5024993729682</t>
  </si>
  <si>
    <t>05024993859396</t>
  </si>
  <si>
    <t>L-21-840-00</t>
  </si>
  <si>
    <t>Wkd Vodka Blue</t>
  </si>
  <si>
    <t>5024993729729</t>
  </si>
  <si>
    <t>05024993859327</t>
  </si>
  <si>
    <t>L-08-552-00</t>
  </si>
  <si>
    <t>Wolfburn Aurora + GB</t>
  </si>
  <si>
    <t>634158496363</t>
  </si>
  <si>
    <t>10634158579582</t>
  </si>
  <si>
    <t>L-12-326-00</t>
  </si>
  <si>
    <t>Wolfburn Langskip + GB</t>
  </si>
  <si>
    <t>634158496400</t>
  </si>
  <si>
    <t>10634158579643</t>
  </si>
  <si>
    <t>L-12-324-00</t>
  </si>
  <si>
    <t>Wolfburn Morven Lightly Peated + GB</t>
  </si>
  <si>
    <t>634158496370</t>
  </si>
  <si>
    <t>10634158</t>
  </si>
  <si>
    <t>L-08-553-00</t>
  </si>
  <si>
    <t>Wolfburn Northland + GB</t>
  </si>
  <si>
    <t>634158496349</t>
  </si>
  <si>
    <t>L-59-290-00</t>
  </si>
  <si>
    <t>Wolfburn Small Batch 458 + GB</t>
  </si>
  <si>
    <t>634158997211</t>
  </si>
  <si>
    <t>10745110104442</t>
  </si>
  <si>
    <t>L-12-320-00</t>
  </si>
  <si>
    <t>Woodford Reserve</t>
  </si>
  <si>
    <t>5099873025871</t>
  </si>
  <si>
    <t>05099873108628</t>
  </si>
  <si>
    <t>L-07-001-00</t>
  </si>
  <si>
    <t>509987310</t>
  </si>
  <si>
    <t>L-52-536-00</t>
  </si>
  <si>
    <t>5099873014769</t>
  </si>
  <si>
    <t>15099873114763</t>
  </si>
  <si>
    <t>L-12-312-00</t>
  </si>
  <si>
    <t>Woodford Reserve Double Oaked + GB</t>
  </si>
  <si>
    <t>5099873008522</t>
  </si>
  <si>
    <t>05099873124581</t>
  </si>
  <si>
    <t>L-07-004-00</t>
  </si>
  <si>
    <t>Woodford Reserve RYE</t>
  </si>
  <si>
    <t>5099873009505</t>
  </si>
  <si>
    <t>15099873109509</t>
  </si>
  <si>
    <t>L-52-618-00</t>
  </si>
  <si>
    <t>Woodford Reserve Wheat + GB</t>
  </si>
  <si>
    <t>5099873014974</t>
  </si>
  <si>
    <t>05099873120798</t>
  </si>
  <si>
    <t>L-55-829-00</t>
  </si>
  <si>
    <t>Wooly's Coffee Liqueur</t>
  </si>
  <si>
    <t>5060551680316</t>
  </si>
  <si>
    <t>L-53-601-00</t>
  </si>
  <si>
    <t>World Favourite Whiskies (4x5cl bottles)</t>
  </si>
  <si>
    <t>8710582723953</t>
  </si>
  <si>
    <t>08710582279306</t>
  </si>
  <si>
    <t>L-56-103-00</t>
  </si>
  <si>
    <t>Worthy Park Single Estate Reserve + GB</t>
  </si>
  <si>
    <t>894108001317</t>
  </si>
  <si>
    <t>00894108001317</t>
  </si>
  <si>
    <t>L-50-076-00</t>
  </si>
  <si>
    <t>Wray &amp; Nephew White Overproof Rum NRF</t>
  </si>
  <si>
    <t>5024576010008</t>
  </si>
  <si>
    <t>5024576011005</t>
  </si>
  <si>
    <t>L-54-501-00</t>
  </si>
  <si>
    <t>Writers Tears</t>
  </si>
  <si>
    <t>5099811905739</t>
  </si>
  <si>
    <t>5099811905746</t>
  </si>
  <si>
    <t>L-60-790-00</t>
  </si>
  <si>
    <t>Writers Tears Single Pot Still + GB</t>
  </si>
  <si>
    <t>5099811090862</t>
  </si>
  <si>
    <t>05099811090879</t>
  </si>
  <si>
    <t>L-10-135-00</t>
  </si>
  <si>
    <t>Wyborowa Vodka</t>
  </si>
  <si>
    <t>5900685006197</t>
  </si>
  <si>
    <t>5900685009327</t>
  </si>
  <si>
    <t>L-10-137-00</t>
  </si>
  <si>
    <t>5900685005725</t>
  </si>
  <si>
    <t>5900685005749</t>
  </si>
  <si>
    <t>L-51-679-00</t>
  </si>
  <si>
    <t>Xante Cognac &amp; Pear</t>
  </si>
  <si>
    <t>6412703120147</t>
  </si>
  <si>
    <t>16412703120144</t>
  </si>
  <si>
    <t>L-16-687-00</t>
  </si>
  <si>
    <t>Xellent Edelweiss Gin</t>
  </si>
  <si>
    <t>7617700460008</t>
  </si>
  <si>
    <t>7617700900207</t>
  </si>
  <si>
    <t>L-10-140-00</t>
  </si>
  <si>
    <t>Xoriguer Mahon Gin</t>
  </si>
  <si>
    <t>8411038010015</t>
  </si>
  <si>
    <t>8411038910049</t>
  </si>
  <si>
    <t>L-59-405-00</t>
  </si>
  <si>
    <t>Xoriguer Mahon Gin Canet</t>
  </si>
  <si>
    <t>8411038010114</t>
  </si>
  <si>
    <t>8411038910117</t>
  </si>
  <si>
    <t>L-59-414-00</t>
  </si>
  <si>
    <t>Xoriguer Mahon Gin Miniature</t>
  </si>
  <si>
    <t>8411038010404</t>
  </si>
  <si>
    <t>8411038910407</t>
  </si>
  <si>
    <t>L-02-688-00</t>
  </si>
  <si>
    <t>Xuxu Strawberry Vodka</t>
  </si>
  <si>
    <t>4000269001356</t>
  </si>
  <si>
    <t>4000269001349</t>
  </si>
  <si>
    <t>L-57-757-00</t>
  </si>
  <si>
    <t>Yamazaki Limited Edition 2021 + GB</t>
  </si>
  <si>
    <t>4901777359772</t>
  </si>
  <si>
    <t>Yamazakura Blended + GB</t>
  </si>
  <si>
    <t>L-07-041-00</t>
  </si>
  <si>
    <t>4973373500247</t>
  </si>
  <si>
    <t>14973379500282</t>
  </si>
  <si>
    <t>L-21-851-00</t>
  </si>
  <si>
    <t>Yellow Spot 12 Years + GB</t>
  </si>
  <si>
    <t>5011007024475</t>
  </si>
  <si>
    <t>50110070244</t>
  </si>
  <si>
    <t>L-55-723-00</t>
  </si>
  <si>
    <t>Ypioca Cachaca Reserva Carvalho Ouro NRF</t>
  </si>
  <si>
    <t>7896383700759</t>
  </si>
  <si>
    <t>27896383700753</t>
  </si>
  <si>
    <t>L-59-297-00</t>
  </si>
  <si>
    <t>Yuste Manzanilla 'La Kika' + GB</t>
  </si>
  <si>
    <t>8437012433021</t>
  </si>
  <si>
    <t>18437012433028</t>
  </si>
  <si>
    <t>L-59-184-00</t>
  </si>
  <si>
    <t>Yzaguirre Blanco</t>
  </si>
  <si>
    <t>8425327100141</t>
  </si>
  <si>
    <t>38425327100142</t>
  </si>
  <si>
    <t>L-59-189-00</t>
  </si>
  <si>
    <t>Yzaguirre Blanco Extra Dry Reserva</t>
  </si>
  <si>
    <t>8425327101544</t>
  </si>
  <si>
    <t>38425327100128</t>
  </si>
  <si>
    <t>L-59-187-00</t>
  </si>
  <si>
    <t>Yzaguirre Blanco Reserva</t>
  </si>
  <si>
    <t>8425327100202</t>
  </si>
  <si>
    <t>38425327100289</t>
  </si>
  <si>
    <t>L-59-188-00</t>
  </si>
  <si>
    <t>Yzaguirre Seleccion 1884</t>
  </si>
  <si>
    <t>8425327100608</t>
  </si>
  <si>
    <t>38428327100609</t>
  </si>
  <si>
    <t>L-59-185-00</t>
  </si>
  <si>
    <t>Yzaguirre Vermouth Rojo</t>
  </si>
  <si>
    <t>8425327100127</t>
  </si>
  <si>
    <t>L-03-024-00</t>
  </si>
  <si>
    <t>Zacapa 23 Centenario Gran Reserva + GB</t>
  </si>
  <si>
    <t>7401005008580</t>
  </si>
  <si>
    <t>4003922011099</t>
  </si>
  <si>
    <t>L-57-238-00</t>
  </si>
  <si>
    <t>Zacapa 23 Years Centenario</t>
  </si>
  <si>
    <t>7401005013416</t>
  </si>
  <si>
    <t>21698216</t>
  </si>
  <si>
    <t>L-03-025-00</t>
  </si>
  <si>
    <t>Zacapa 23 Years Centenario Gran Reserva + GB</t>
  </si>
  <si>
    <t>7401005008603</t>
  </si>
  <si>
    <t>77401005008602</t>
  </si>
  <si>
    <t>L-03-027-00</t>
  </si>
  <si>
    <t>Zacapa Edicion Negra + GB</t>
  </si>
  <si>
    <t>7401005008634</t>
  </si>
  <si>
    <t>77401005008633</t>
  </si>
  <si>
    <t>L-18-902-00</t>
  </si>
  <si>
    <t>7401005008962</t>
  </si>
  <si>
    <t>77401005008961</t>
  </si>
  <si>
    <t>L-11-094-00</t>
  </si>
  <si>
    <t>Zacapa Edition Negra + GB</t>
  </si>
  <si>
    <t>L-58-581-00</t>
  </si>
  <si>
    <t>Zacapa La Armonia Heavenly Cask + GB</t>
  </si>
  <si>
    <t>7406341000014</t>
  </si>
  <si>
    <t>17406341000011</t>
  </si>
  <si>
    <t>L-11-092-00</t>
  </si>
  <si>
    <t>Zacapa Royal Solera Gran Reserve Especial + GB</t>
  </si>
  <si>
    <t>7401005009754</t>
  </si>
  <si>
    <t>17401005009751</t>
  </si>
  <si>
    <t>L-10-178-00</t>
  </si>
  <si>
    <t>Zacapa XO + GB</t>
  </si>
  <si>
    <t>7401005008610</t>
  </si>
  <si>
    <t>L-05-102-00</t>
  </si>
  <si>
    <t>Zedda Piras Mirto Rosso</t>
  </si>
  <si>
    <t>8003788001018</t>
  </si>
  <si>
    <t>8003788000974</t>
  </si>
  <si>
    <t>L-59-375-00</t>
  </si>
  <si>
    <t>Zlatogor Vodka AK 47 Black + GB</t>
  </si>
  <si>
    <t>4820139476936</t>
  </si>
  <si>
    <t>L-52-122-00</t>
  </si>
  <si>
    <t>4820139473249</t>
  </si>
  <si>
    <t>L-60-019-00</t>
  </si>
  <si>
    <t>L-01-392-00</t>
  </si>
  <si>
    <t>Zoladkowa Gorzka De Luxe</t>
  </si>
  <si>
    <t>5902573004261</t>
  </si>
  <si>
    <t>5902573502835</t>
  </si>
  <si>
    <t>L-01-391-00</t>
  </si>
  <si>
    <t>5902573004278</t>
  </si>
  <si>
    <t>5902573503085</t>
  </si>
  <si>
    <t>L-59-683-00</t>
  </si>
  <si>
    <t>Zoladkowa Gorzka Lemon Mint</t>
  </si>
  <si>
    <t>5902573008658</t>
  </si>
  <si>
    <t>5902573508042</t>
  </si>
  <si>
    <t>L-01-389-00</t>
  </si>
  <si>
    <t>Zoladkowa Gorzka Mint</t>
  </si>
  <si>
    <t>5902573008313</t>
  </si>
  <si>
    <t>5902573507625</t>
  </si>
  <si>
    <t>L-21-931-00</t>
  </si>
  <si>
    <t>Zoladkowa Gorzka Traditional Flavoured</t>
  </si>
  <si>
    <t>5902573008306</t>
  </si>
  <si>
    <t>5902573507618</t>
  </si>
  <si>
    <t>L-01-393-00</t>
  </si>
  <si>
    <t>5902573008344</t>
  </si>
  <si>
    <t>5902573507830</t>
  </si>
  <si>
    <t>L-18-906-00</t>
  </si>
  <si>
    <t>Zubrowka Biala</t>
  </si>
  <si>
    <t>5900343001892</t>
  </si>
  <si>
    <t>5900343001908</t>
  </si>
  <si>
    <t>L-22-723-00</t>
  </si>
  <si>
    <t>5900343010146</t>
  </si>
  <si>
    <t>4062400175319</t>
  </si>
  <si>
    <t>L-10-185-00</t>
  </si>
  <si>
    <t>Zubrowka Bison Grass</t>
  </si>
  <si>
    <t>5900343003513</t>
  </si>
  <si>
    <t>65900343003515</t>
  </si>
  <si>
    <t>L-10-188-00</t>
  </si>
  <si>
    <t>5900343003537</t>
  </si>
  <si>
    <t>65900343003539</t>
  </si>
  <si>
    <t>L-18-916-00</t>
  </si>
  <si>
    <t>Zubrowka Czarna ‘Black’</t>
  </si>
  <si>
    <t>5900343010047</t>
  </si>
  <si>
    <t>900343010043</t>
  </si>
  <si>
    <t>L-21-866-00</t>
  </si>
  <si>
    <t>Zuidam 1 Jaar Genever</t>
  </si>
  <si>
    <t>8713947002366</t>
  </si>
  <si>
    <t>8713947062360</t>
  </si>
  <si>
    <t>L-21-867-00</t>
  </si>
  <si>
    <t>8713947002359</t>
  </si>
  <si>
    <t>8713947062353</t>
  </si>
  <si>
    <t>L-21-870-00</t>
  </si>
  <si>
    <t>Zuidam 1 Jaar Korenwijn</t>
  </si>
  <si>
    <t>8713947002267</t>
  </si>
  <si>
    <t>8713947062261</t>
  </si>
  <si>
    <t>L-21-869-00</t>
  </si>
  <si>
    <t>8713947002250</t>
  </si>
  <si>
    <t>8713947062254</t>
  </si>
  <si>
    <t>L-21-877-00</t>
  </si>
  <si>
    <t>Zuidam 3 Jaar Genever</t>
  </si>
  <si>
    <t>8713947002311</t>
  </si>
  <si>
    <t>8713947062315</t>
  </si>
  <si>
    <t>L-21-878-00</t>
  </si>
  <si>
    <t>8713947002304</t>
  </si>
  <si>
    <t>8713947062308</t>
  </si>
  <si>
    <t>L-21-882-00</t>
  </si>
  <si>
    <t>Zuidam 5 Jaar Genever</t>
  </si>
  <si>
    <t>8713947002410</t>
  </si>
  <si>
    <t>8713947062414</t>
  </si>
  <si>
    <t>L-21-884-00</t>
  </si>
  <si>
    <t>8713947002397</t>
  </si>
  <si>
    <t>8713947062391</t>
  </si>
  <si>
    <t>L-21-886-00</t>
  </si>
  <si>
    <t>Zuidam 5 Jaar Korenwijn</t>
  </si>
  <si>
    <t>8713947002281</t>
  </si>
  <si>
    <t>8713947062285</t>
  </si>
  <si>
    <t>L-21-885-00</t>
  </si>
  <si>
    <t>8713947002274</t>
  </si>
  <si>
    <t>8713947062278</t>
  </si>
  <si>
    <t>L-51-345-00</t>
  </si>
  <si>
    <t>Zuidam Amandel Speculaas</t>
  </si>
  <si>
    <t>8713947061455</t>
  </si>
  <si>
    <t>8713947001451</t>
  </si>
  <si>
    <t>L-05-089-00</t>
  </si>
  <si>
    <t>Zuidam Amaretto</t>
  </si>
  <si>
    <t>8713947075681</t>
  </si>
  <si>
    <t>8713947675683</t>
  </si>
  <si>
    <t>L-05-093-00</t>
  </si>
  <si>
    <t>Zuidam Chocolat</t>
  </si>
  <si>
    <t>8713947075278</t>
  </si>
  <si>
    <t>8713947675270</t>
  </si>
  <si>
    <t>L-19-316-00</t>
  </si>
  <si>
    <t>Zuidam Creme De Cafe</t>
  </si>
  <si>
    <t>8713947075100</t>
  </si>
  <si>
    <t>8713947675102</t>
  </si>
  <si>
    <t>L-11-077-00</t>
  </si>
  <si>
    <t>Zuidam Dutch Courage</t>
  </si>
  <si>
    <t>8713947990014</t>
  </si>
  <si>
    <t>8713947996016</t>
  </si>
  <si>
    <t>L-10-180-00</t>
  </si>
  <si>
    <t>Zuidam Dutch Courage Aged Dry Gin</t>
  </si>
  <si>
    <t>8713947794063</t>
  </si>
  <si>
    <t>8713947996061</t>
  </si>
  <si>
    <t>L-11-086-00</t>
  </si>
  <si>
    <t>Zuidam Dutch Courage Dry Gin</t>
  </si>
  <si>
    <t>8713947990045</t>
  </si>
  <si>
    <t>8713947996047</t>
  </si>
  <si>
    <t>L-11-075-00</t>
  </si>
  <si>
    <t>Zuidam Dutch Courage Old Tom's Gin</t>
  </si>
  <si>
    <t>8713947794087</t>
  </si>
  <si>
    <t>8713947996085</t>
  </si>
  <si>
    <t>L-05-095-00</t>
  </si>
  <si>
    <t>Zuidam Framboise</t>
  </si>
  <si>
    <t>8713947750519</t>
  </si>
  <si>
    <t>8713947675058</t>
  </si>
  <si>
    <t>L-53-000-00</t>
  </si>
  <si>
    <t>Zuidam Honing Whisky</t>
  </si>
  <si>
    <t>8713947001239</t>
  </si>
  <si>
    <t>8713947061233</t>
  </si>
  <si>
    <t>L-19-320-00</t>
  </si>
  <si>
    <t>Zuidam Inspiration</t>
  </si>
  <si>
    <t>8713947009525</t>
  </si>
  <si>
    <t>8713947069529</t>
  </si>
  <si>
    <t>L-05-997-00</t>
  </si>
  <si>
    <t>Zuidam Jonge Graanjenever</t>
  </si>
  <si>
    <t>8713947002212</t>
  </si>
  <si>
    <t>8713947062216</t>
  </si>
  <si>
    <t>L-05-999-00</t>
  </si>
  <si>
    <t>8713947002205</t>
  </si>
  <si>
    <t>8713947062209</t>
  </si>
  <si>
    <t>L-05-096-00</t>
  </si>
  <si>
    <t>Zuidam Kaneel</t>
  </si>
  <si>
    <t>8713947751318</t>
  </si>
  <si>
    <t>8713947675133</t>
  </si>
  <si>
    <t>L-19-330-00</t>
  </si>
  <si>
    <t>Zuidam Orange A Base De Cognac</t>
  </si>
  <si>
    <t>8713947075094</t>
  </si>
  <si>
    <t>8713947675096</t>
  </si>
  <si>
    <t>L-58-208-00</t>
  </si>
  <si>
    <t>Zuidam Oranje Kopstoot</t>
  </si>
  <si>
    <t>8713947003066</t>
  </si>
  <si>
    <t>8713947063060</t>
  </si>
  <si>
    <t>L-21-890-00</t>
  </si>
  <si>
    <t>Zuidam Oude Genever</t>
  </si>
  <si>
    <t>8713947002090</t>
  </si>
  <si>
    <t>8713947062094</t>
  </si>
  <si>
    <t>L-21-891-00</t>
  </si>
  <si>
    <t>8713947002038</t>
  </si>
  <si>
    <t>8713947062032</t>
  </si>
  <si>
    <t>L-05-097-00</t>
  </si>
  <si>
    <t>Zuidam Poire William</t>
  </si>
  <si>
    <t>8713947075063</t>
  </si>
  <si>
    <t>8713947675065</t>
  </si>
  <si>
    <t>L-21-895-00</t>
  </si>
  <si>
    <t>Zuidam Rogge Jenever</t>
  </si>
  <si>
    <t>8713947002229</t>
  </si>
  <si>
    <t>8713947062223</t>
  </si>
  <si>
    <t>L-05-098-00</t>
  </si>
  <si>
    <t>Zuidam Speculaas</t>
  </si>
  <si>
    <t>8713947752513</t>
  </si>
  <si>
    <t>8713947675256</t>
  </si>
  <si>
    <t>L-21-897-00</t>
  </si>
  <si>
    <t>Zuidam Spelt Genever</t>
  </si>
  <si>
    <t>8713947770470</t>
  </si>
  <si>
    <t>8713947776472</t>
  </si>
  <si>
    <t>L-55-594-00</t>
  </si>
  <si>
    <t>Zure Mattie</t>
  </si>
  <si>
    <t>8719322640918</t>
  </si>
  <si>
    <t>8719322645944</t>
  </si>
  <si>
    <t>L-05-101-00</t>
  </si>
  <si>
    <t>Zwarte Kip Advocaat</t>
  </si>
  <si>
    <t>8716000964632</t>
  </si>
  <si>
    <t>8716000074881</t>
  </si>
  <si>
    <t>L-55-627-00</t>
  </si>
  <si>
    <t>Zytnia Poolse Graanwodka</t>
  </si>
  <si>
    <t>5900398003926</t>
  </si>
  <si>
    <t>5900398003964</t>
  </si>
  <si>
    <t>L-01-404-00</t>
  </si>
  <si>
    <t>5900398003933</t>
  </si>
  <si>
    <t>5900398003988</t>
  </si>
  <si>
    <t>L-01-406-00</t>
  </si>
  <si>
    <t>5900398003940</t>
  </si>
  <si>
    <t>5900398004008</t>
  </si>
  <si>
    <t>L-01-403-00</t>
  </si>
  <si>
    <t>5900398003957</t>
  </si>
  <si>
    <t>5900398004015</t>
  </si>
  <si>
    <t>Tequila</t>
  </si>
  <si>
    <t>Flavored Vodka</t>
  </si>
  <si>
    <t>Vodka</t>
  </si>
  <si>
    <t>Whisky Liqueur</t>
  </si>
  <si>
    <t>Dark &amp; Gold Rum</t>
  </si>
  <si>
    <t>Single Malt Whisky</t>
  </si>
  <si>
    <t>Gin</t>
  </si>
  <si>
    <t>Whisky Giftsets</t>
  </si>
  <si>
    <t>Other Liqueurs</t>
  </si>
  <si>
    <t>Cachaca</t>
  </si>
  <si>
    <t>Blended Whisky</t>
  </si>
  <si>
    <t>Grain Whisky</t>
  </si>
  <si>
    <t>Gin Giftsets</t>
  </si>
  <si>
    <t>Fruit Liqueurs</t>
  </si>
  <si>
    <t>Cream Liqueurs</t>
  </si>
  <si>
    <t>Liqueur Giftsets</t>
  </si>
  <si>
    <t>Bitter Liqueurs</t>
  </si>
  <si>
    <t>Cognac</t>
  </si>
  <si>
    <t>Bourbon &amp; Rye Whiskey</t>
  </si>
  <si>
    <t>Brandy</t>
  </si>
  <si>
    <t>White Rum</t>
  </si>
  <si>
    <t>Flavoured Rum</t>
  </si>
  <si>
    <t>Rum Giftsets</t>
  </si>
  <si>
    <t>Blended Malt Whisky</t>
  </si>
  <si>
    <t>Gin Liqueurs</t>
  </si>
  <si>
    <t>Armagnac</t>
  </si>
  <si>
    <t>Calvados</t>
  </si>
  <si>
    <t>Mezcal</t>
  </si>
  <si>
    <t>Pisco</t>
  </si>
  <si>
    <t>Pot Still Whiskey</t>
  </si>
  <si>
    <t>RECORD COUNTER</t>
  </si>
  <si>
    <t>Descrizione</t>
  </si>
  <si>
    <t>Price/bt</t>
  </si>
  <si>
    <t>Categoria</t>
  </si>
  <si>
    <t>Prezzo 
Enoteche</t>
  </si>
  <si>
    <t>Prezzo 
Grossisti</t>
  </si>
  <si>
    <t>Prodotti lista cecilia</t>
  </si>
  <si>
    <t>Nomi referenze corrette</t>
  </si>
  <si>
    <t>absolut assortite</t>
  </si>
  <si>
    <t>absolut blue</t>
  </si>
  <si>
    <t>bacardi c. Blanca</t>
  </si>
  <si>
    <t>bacardi c. negra</t>
  </si>
  <si>
    <t>bacardi c. oro</t>
  </si>
  <si>
    <t>bailey's normale</t>
  </si>
  <si>
    <t>ballantine's finest</t>
  </si>
  <si>
    <t>beefeter gin</t>
  </si>
  <si>
    <t>belvedere</t>
  </si>
  <si>
    <t>bombay sapphire</t>
  </si>
  <si>
    <t>bumbu</t>
  </si>
  <si>
    <t>cachaca 51</t>
  </si>
  <si>
    <t>cellini</t>
  </si>
  <si>
    <t>courvoisier</t>
  </si>
  <si>
    <t>De Kuyper</t>
  </si>
  <si>
    <t>eristoff</t>
  </si>
  <si>
    <t>famous grouse</t>
  </si>
  <si>
    <t>finlandia</t>
  </si>
  <si>
    <t>four roses</t>
  </si>
  <si>
    <t>frangelico</t>
  </si>
  <si>
    <t>glen livet 15y</t>
  </si>
  <si>
    <t>glen livet capt reserve</t>
  </si>
  <si>
    <t>glen livet found reserve</t>
  </si>
  <si>
    <t>grey goose</t>
  </si>
  <si>
    <t>havana club aneyo</t>
  </si>
  <si>
    <t>hendrick's</t>
  </si>
  <si>
    <t>iganov</t>
  </si>
  <si>
    <t>J&amp;B 100cl</t>
  </si>
  <si>
    <t>J&amp;B 70cl</t>
  </si>
  <si>
    <t>jack daniel's black label</t>
  </si>
  <si>
    <t>jameson</t>
  </si>
  <si>
    <t>jameson blackbar</t>
  </si>
  <si>
    <t>jameson caskmates IPA</t>
  </si>
  <si>
    <t>johnny walker black laber</t>
  </si>
  <si>
    <t>johnny walker red laber</t>
  </si>
  <si>
    <t>jose cuervo especial reposado</t>
  </si>
  <si>
    <t>jose cuervo especial silver</t>
  </si>
  <si>
    <t>Maitre pierre calvados</t>
  </si>
  <si>
    <t>malfy gin normale</t>
  </si>
  <si>
    <t>malfy gin rosa</t>
  </si>
  <si>
    <t>malibu</t>
  </si>
  <si>
    <t>martell vs</t>
  </si>
  <si>
    <t>martell vsop</t>
  </si>
  <si>
    <t>martell xo</t>
  </si>
  <si>
    <t>mom</t>
  </si>
  <si>
    <t>monkey 47 50cl</t>
  </si>
  <si>
    <t>negrita</t>
  </si>
  <si>
    <t>pampero anejo</t>
  </si>
  <si>
    <t>pampero blanco</t>
  </si>
  <si>
    <t>pampero especial</t>
  </si>
  <si>
    <t>pampero tutti</t>
  </si>
  <si>
    <t>poliakov</t>
  </si>
  <si>
    <t>pravda</t>
  </si>
  <si>
    <t>skyy</t>
  </si>
  <si>
    <t>smirnoff red</t>
  </si>
  <si>
    <t>sobiesky</t>
  </si>
  <si>
    <t>stock 84</t>
  </si>
  <si>
    <t>Tanqueray</t>
  </si>
  <si>
    <t>Vecchia romagna</t>
  </si>
  <si>
    <t>wyborowa</t>
  </si>
  <si>
    <t>ARMAGNAC &amp; CALVADOS</t>
  </si>
  <si>
    <t>BRANDY</t>
  </si>
  <si>
    <t>COGNAC</t>
  </si>
  <si>
    <t>GIN</t>
  </si>
  <si>
    <t>MEZCAL</t>
  </si>
  <si>
    <t>PISCO &amp; CACHACA</t>
  </si>
  <si>
    <t>Rum</t>
  </si>
  <si>
    <t>RUM</t>
  </si>
  <si>
    <t>TEQUILA</t>
  </si>
  <si>
    <t>VODKA</t>
  </si>
  <si>
    <t>WHISKY</t>
  </si>
  <si>
    <t>Vodka Giftsets</t>
  </si>
  <si>
    <t xml:space="preserve">Whisky Giftsets </t>
  </si>
  <si>
    <t>Tennessee Whiskey</t>
  </si>
  <si>
    <t>L-11-674-00</t>
  </si>
  <si>
    <t>Abuelo XV FC Napoleon + GB</t>
  </si>
  <si>
    <t>L-11-878-00</t>
  </si>
  <si>
    <t>Angostura 1787 Super Premium + GB</t>
  </si>
  <si>
    <t>L-61-354-00</t>
  </si>
  <si>
    <t>Botran No. 15 Reserva Especial + GB</t>
  </si>
  <si>
    <t>L-59-350-00</t>
  </si>
  <si>
    <t>Bumbu Original In Tube</t>
  </si>
  <si>
    <t>Coruba Non Plus Ultra</t>
  </si>
  <si>
    <t>L-24-028-00</t>
  </si>
  <si>
    <t>L-61-797-00</t>
  </si>
  <si>
    <t>Don Papa 7 Years  Single Island + GB</t>
  </si>
  <si>
    <t>L-61-428-00</t>
  </si>
  <si>
    <t>Don Papa 7 Years Eternal Spring In Sugarlandia + GB</t>
  </si>
  <si>
    <t>L-57-540-00</t>
  </si>
  <si>
    <t>Dos Maderas Px 5+5 + GB</t>
  </si>
  <si>
    <t>L-57-484-00</t>
  </si>
  <si>
    <t>Duppy Share Aged Rum</t>
  </si>
  <si>
    <t>L-53-579-00</t>
  </si>
  <si>
    <t>El Dorado 8 Years Dark Rum</t>
  </si>
  <si>
    <t>L-54-602-00</t>
  </si>
  <si>
    <t>Kraken Black Spiced Unknown Deep #02 Blue Edition 2021</t>
  </si>
  <si>
    <t>L-09-626-00</t>
  </si>
  <si>
    <t>Matusalem 15 Years Gran Reserva</t>
  </si>
  <si>
    <t>L-61-169-00</t>
  </si>
  <si>
    <t>Matusalem 15 Years Gran Reserva Special Edition Fuenmayor</t>
  </si>
  <si>
    <t>L-09-775-00</t>
  </si>
  <si>
    <t>Quorhum 12 Years + GB</t>
  </si>
  <si>
    <t>L-09-776-00</t>
  </si>
  <si>
    <t>Quorhum 15 Years + GB</t>
  </si>
  <si>
    <t>L-09-777-00</t>
  </si>
  <si>
    <t>Quorhum 23 Years + GB</t>
  </si>
  <si>
    <t>L-61-578-00</t>
  </si>
  <si>
    <t>Ron Millonario 15 Years Reserva</t>
  </si>
  <si>
    <t>L-57-930-00</t>
  </si>
  <si>
    <t>Spytail Barrel Finish</t>
  </si>
  <si>
    <t>L-51-554-00</t>
  </si>
  <si>
    <t>Spytail Black Ginger</t>
  </si>
  <si>
    <t>L-54-984-00</t>
  </si>
  <si>
    <t>Tanduay Double + GB</t>
  </si>
  <si>
    <t>L-55-823-00</t>
  </si>
  <si>
    <t>The Demon's Share 3 Years</t>
  </si>
  <si>
    <t>L-03-976-00</t>
  </si>
  <si>
    <t>Zaya Gran Reserva + GB</t>
  </si>
  <si>
    <t>L-61-914-00</t>
  </si>
  <si>
    <t>Balvenie 12 Years Doublewood + 2 Glasses</t>
  </si>
  <si>
    <t>L-61-912-00</t>
  </si>
  <si>
    <t>Balvenie 14 Years Caribbean Cask + 2 Glasses</t>
  </si>
  <si>
    <t>L-57-251-00</t>
  </si>
  <si>
    <t>Bushmills 16 Years + GB</t>
  </si>
  <si>
    <t>L-58-358-00</t>
  </si>
  <si>
    <t>Glenfiddich 18 Years Small Batch + Flask</t>
  </si>
  <si>
    <t>L-61-400-00</t>
  </si>
  <si>
    <t>Jura 14 Years American Rye Cask + GB</t>
  </si>
  <si>
    <t>L-05-633-00</t>
  </si>
  <si>
    <t>Kavalan Single Malt + GB</t>
  </si>
  <si>
    <t>L-58-188-00</t>
  </si>
  <si>
    <t>Tamnavulin Red Wine Finish No 2 Spanish Grenache + GB</t>
  </si>
  <si>
    <t>L-50-720-00</t>
  </si>
  <si>
    <t>L-60-965-00</t>
  </si>
  <si>
    <t>L-08-740-00</t>
  </si>
  <si>
    <t>L-61-187-00</t>
  </si>
  <si>
    <t>Adiccion Mezcal + GB</t>
  </si>
  <si>
    <t>L-61-186-00</t>
  </si>
  <si>
    <t>Adiccion Tequila Anejo + GB</t>
  </si>
  <si>
    <t>L-61-185-00</t>
  </si>
  <si>
    <t>Adiccion Tequila Reposado + GB</t>
  </si>
  <si>
    <t>L-12-111-00</t>
  </si>
  <si>
    <t>Auchentoshan American Oak</t>
  </si>
  <si>
    <t>L-06-042-00</t>
  </si>
  <si>
    <t>Ballantine's 21 Years + GB</t>
  </si>
  <si>
    <t>L-61-230-00</t>
  </si>
  <si>
    <t>L-60-389-00</t>
  </si>
  <si>
    <t>Blood Monkey Gin Original</t>
  </si>
  <si>
    <t>L-61-203-00</t>
  </si>
  <si>
    <t>Born Irish 80 Proof</t>
  </si>
  <si>
    <t>L-02-924-00</t>
  </si>
  <si>
    <t>L-61-446-00</t>
  </si>
  <si>
    <t>Brunswick Aces Diamonds</t>
  </si>
  <si>
    <t>L-60-756-00</t>
  </si>
  <si>
    <t>L-61-583-00</t>
  </si>
  <si>
    <t>Cenote Green Orange</t>
  </si>
  <si>
    <t>L-61-558-00</t>
  </si>
  <si>
    <t>Chivas Regal 13 Years Extra Bourbon Cask + GB</t>
  </si>
  <si>
    <t>L-53-913-00</t>
  </si>
  <si>
    <t>Chivas Regal 13 Years Extra Tequila Cask + GB</t>
  </si>
  <si>
    <t>L-61-754-00</t>
  </si>
  <si>
    <t>Chivas Regal 15 Years XV + GB</t>
  </si>
  <si>
    <t>L-60-962-00</t>
  </si>
  <si>
    <t>Chivas Regal 21 Years Richard Quinn Orange Roses + GB</t>
  </si>
  <si>
    <t>L-60-963-00</t>
  </si>
  <si>
    <t>Chivas Regal 21 Years Royal Salute Richard Quinn Daisy + GB</t>
  </si>
  <si>
    <t>L-60-852-00</t>
  </si>
  <si>
    <t>Chopin Potato Vodka + GB</t>
  </si>
  <si>
    <t>L-61-353-00</t>
  </si>
  <si>
    <t>Chopin Rye Vodka + GB</t>
  </si>
  <si>
    <t>L-61-355-00</t>
  </si>
  <si>
    <t>Chopin Wheat Vodka + GB</t>
  </si>
  <si>
    <t>L-61-868-00</t>
  </si>
  <si>
    <t>Clan Campbell</t>
  </si>
  <si>
    <t>L-61-416-00</t>
  </si>
  <si>
    <t>Davidoff XO Prestige Extra Old Cognac + GB</t>
  </si>
  <si>
    <t>L-57-118-00</t>
  </si>
  <si>
    <t>Dead Man's Fingers Reposado</t>
  </si>
  <si>
    <t>L-05-470-00</t>
  </si>
  <si>
    <t>L-60-812-00</t>
  </si>
  <si>
    <t>Hardy VS + GB</t>
  </si>
  <si>
    <t>L-60-811-00</t>
  </si>
  <si>
    <t>Hardy VSOP + GB</t>
  </si>
  <si>
    <t>L-61-635-00</t>
  </si>
  <si>
    <t>Havn Gin</t>
  </si>
  <si>
    <t>L-61-389-00</t>
  </si>
  <si>
    <t>Hennessy VSOP</t>
  </si>
  <si>
    <t>L-61-429-00</t>
  </si>
  <si>
    <t>Jack Daniel's + 2 Glasses 2023 Edition</t>
  </si>
  <si>
    <t>L-57-039-00</t>
  </si>
  <si>
    <t>Jameson Caskmates IPA + GB</t>
  </si>
  <si>
    <t>L-06-428-00</t>
  </si>
  <si>
    <t>Jameson Crested Ten</t>
  </si>
  <si>
    <t>John Powers Gold Label</t>
  </si>
  <si>
    <t>Johnnie Walker Black Label Sherry Finish + GB</t>
  </si>
  <si>
    <t>L-59-919-00</t>
  </si>
  <si>
    <t>L-58-899-00</t>
  </si>
  <si>
    <t>Komos Reposado Rosa</t>
  </si>
  <si>
    <t>L-57-707-00</t>
  </si>
  <si>
    <t>Martin Miller's Winterful Limited Edition</t>
  </si>
  <si>
    <t>L-58-029-00</t>
  </si>
  <si>
    <t>Menard Sel. Des Domaines + GB</t>
  </si>
  <si>
    <t>L-56-096-00</t>
  </si>
  <si>
    <t>L-61-489-00</t>
  </si>
  <si>
    <t>Metaxa 12*</t>
  </si>
  <si>
    <t>L-24-972-00</t>
  </si>
  <si>
    <t>L-61-899-00</t>
  </si>
  <si>
    <t>L-10-029-00</t>
  </si>
  <si>
    <t>Puerto De Indias Classic</t>
  </si>
  <si>
    <t>L-61-448-00</t>
  </si>
  <si>
    <t>Rammstein Schwartz Gin</t>
  </si>
  <si>
    <t>L-55-509-00</t>
  </si>
  <si>
    <t>Ron Malteco 25 Years + 2 Glasses</t>
  </si>
  <si>
    <t>L-52-731-00</t>
  </si>
  <si>
    <t>Strega Liquore + Jigger</t>
  </si>
  <si>
    <t>L-61-226-00</t>
  </si>
  <si>
    <t>Tecan Blanco Tequila</t>
  </si>
  <si>
    <t>L-53-158-00</t>
  </si>
  <si>
    <t>The Busker Triple Cask</t>
  </si>
  <si>
    <t>L-58-333-00</t>
  </si>
  <si>
    <t>The Singleton 12 Years + 2 Glasses</t>
  </si>
  <si>
    <t>L-56-878-00</t>
  </si>
  <si>
    <t>Togouchi Pure Malt + GB</t>
  </si>
  <si>
    <t>L-50-845-00</t>
  </si>
  <si>
    <t>U'luvka Vodka</t>
  </si>
  <si>
    <t>L-60-005-00</t>
  </si>
  <si>
    <t>L-56-107-00</t>
  </si>
  <si>
    <t>Volcan De Mi Tierra Reposado</t>
  </si>
  <si>
    <t>L-07-040-00</t>
  </si>
  <si>
    <t>L-58-530-00</t>
  </si>
  <si>
    <t>Zacapa 23 Years Centenario Grand Reserva + Coasters</t>
  </si>
  <si>
    <t>L-61-511-00</t>
  </si>
  <si>
    <t>Ballantines Finest AC/DC Edition</t>
  </si>
  <si>
    <t>Brockmans Intensely Smooth Gin</t>
  </si>
  <si>
    <t>L-51-901-00</t>
  </si>
  <si>
    <t>Chivas Regal 13 Years Extra American Rye Cask + GB</t>
  </si>
  <si>
    <t>L-20-662-00</t>
  </si>
  <si>
    <t>Jura 12 Years + 2 glasses</t>
  </si>
  <si>
    <t>L-05-625-00</t>
  </si>
  <si>
    <t>Kavalan Concertmaster Sherry Cask Finish + GB</t>
  </si>
  <si>
    <t>L-62-051-00</t>
  </si>
  <si>
    <t>L-62-057-00</t>
  </si>
  <si>
    <t>Cointreau Noir</t>
  </si>
  <si>
    <t>L-62-058-00</t>
  </si>
  <si>
    <t>The Demon's Share 6 Years + GB</t>
  </si>
  <si>
    <t>L-62-013-00</t>
  </si>
  <si>
    <t>Worthy Park Select</t>
  </si>
  <si>
    <t>L-62-052-00</t>
  </si>
  <si>
    <t>L-61-968-00</t>
  </si>
  <si>
    <t>Kraken Black Spiced Rum + Candle</t>
  </si>
  <si>
    <t>L-08-903-00</t>
  </si>
  <si>
    <t>Bacardi Gran Reserva Limitada + GB</t>
  </si>
  <si>
    <t>L-61-231-00</t>
  </si>
  <si>
    <t>L-06-120-00</t>
  </si>
  <si>
    <t>L-61-350-00</t>
  </si>
  <si>
    <t>L-61-640-00</t>
  </si>
  <si>
    <t>Chivas Regal 13 Years Rum Cask + GB</t>
  </si>
  <si>
    <t>L-17-186-00</t>
  </si>
  <si>
    <t>Flor de Cana 18 Years + GB</t>
  </si>
  <si>
    <t>L-06-439-00</t>
  </si>
  <si>
    <t>Jameson Triple Triple</t>
  </si>
  <si>
    <t>L-60-863-00</t>
  </si>
  <si>
    <t>L-16-646-00</t>
  </si>
  <si>
    <t>L-61-616-00</t>
  </si>
  <si>
    <t>Remy Martin 1738 Accord Royal</t>
  </si>
  <si>
    <t>L-50-622-00</t>
  </si>
  <si>
    <t>The Dalmore The Trio + GB</t>
  </si>
  <si>
    <t>L-10-171-00</t>
  </si>
  <si>
    <t>Zacapa 12 Years Ambar</t>
  </si>
  <si>
    <t>L-61-195-00</t>
  </si>
  <si>
    <t>Adiccion Tequila Anejo Magnum</t>
  </si>
  <si>
    <t>L-61-196-00</t>
  </si>
  <si>
    <t>Adiccion Tequila Reposado Magnum</t>
  </si>
  <si>
    <t>L-62-086-00</t>
  </si>
  <si>
    <t>Akashi Meisei Deluxe Sherry Cask + GB</t>
  </si>
  <si>
    <t>L-18-616-00</t>
  </si>
  <si>
    <t>Himbrimi London Dry Gin Winterbird Edition</t>
  </si>
  <si>
    <t>L-17-362-00</t>
  </si>
  <si>
    <t>Himbrimi Old Tom Gin</t>
  </si>
  <si>
    <t>L-17-645-00</t>
  </si>
  <si>
    <t>Poppies Gin + GB</t>
  </si>
  <si>
    <t>Sharish Blue Gin</t>
  </si>
  <si>
    <t>L-61-531-00</t>
  </si>
  <si>
    <t>L-06-163-00</t>
  </si>
  <si>
    <t>L-61-533-00</t>
  </si>
  <si>
    <t>Dewar's 8 Years Caribbean Smooth + GB</t>
  </si>
  <si>
    <t>L-51-861-00</t>
  </si>
  <si>
    <t>Dr. Squid Gin</t>
  </si>
  <si>
    <t>L-06-315-00</t>
  </si>
  <si>
    <t>L-05-539-00</t>
  </si>
  <si>
    <t>L-59-878-00</t>
  </si>
  <si>
    <t>Hennessy VSOP + GB</t>
  </si>
  <si>
    <t>L-62-074-00</t>
  </si>
  <si>
    <t>L-61-643-00</t>
  </si>
  <si>
    <t>L-06-593-00</t>
  </si>
  <si>
    <t>L-26-609-00</t>
  </si>
  <si>
    <t>L-15-623-00</t>
  </si>
  <si>
    <t>Loch Lomond Reserve</t>
  </si>
  <si>
    <t>L-13-889-00</t>
  </si>
  <si>
    <t>L-51-351-00</t>
  </si>
  <si>
    <t>L-17-743-00</t>
  </si>
  <si>
    <t>L-06-984-00</t>
  </si>
  <si>
    <t>L-11-493-00</t>
  </si>
  <si>
    <t>Aberlour 12 Years Double Cask</t>
  </si>
  <si>
    <t>Aman Tequila Anejo Cristalino + GB</t>
  </si>
  <si>
    <t>L-07-403-00</t>
  </si>
  <si>
    <t>Balvenie 21 Years PortWood + GB</t>
  </si>
  <si>
    <t>L-52-200-00</t>
  </si>
  <si>
    <t>L-58-552-00</t>
  </si>
  <si>
    <t>Frapin Extra + GB</t>
  </si>
  <si>
    <t>L-58-545-00</t>
  </si>
  <si>
    <t>Glenfiddich 15 Years Solera + 2 Glasses</t>
  </si>
  <si>
    <t>L-17-300-00</t>
  </si>
  <si>
    <t>Grey Goose Mini</t>
  </si>
  <si>
    <t>L-60-425-00</t>
  </si>
  <si>
    <t>L-50-960-00</t>
  </si>
  <si>
    <t>L-54-724-00</t>
  </si>
  <si>
    <t>Johnnie Walker Blue CN NY ED. 2022 Year Of The Tiger + GB</t>
  </si>
  <si>
    <t>L-62-017-00</t>
  </si>
  <si>
    <t>L-05-894-00</t>
  </si>
  <si>
    <t>L-61-948-00</t>
  </si>
  <si>
    <t>Ron Millonario 15 Years</t>
  </si>
  <si>
    <t>L-18-816-00</t>
  </si>
  <si>
    <t>L-51-085-00</t>
  </si>
  <si>
    <t>L-61-951-00</t>
  </si>
  <si>
    <t>Zacapa XO + 2 Glasses</t>
  </si>
  <si>
    <t>L-61-632-00</t>
  </si>
  <si>
    <t>Appleton Estate 12 Years + 2 Glasses</t>
  </si>
  <si>
    <t>L-54-341-00</t>
  </si>
  <si>
    <t>Balvenie 25 Years Rare Marriages +GB</t>
  </si>
  <si>
    <t>L-61-363-00</t>
  </si>
  <si>
    <t>Bowmore 29 Years Timeless Series + GB</t>
  </si>
  <si>
    <t>L-61-949-00</t>
  </si>
  <si>
    <t>Bushmills 25 Years + GB</t>
  </si>
  <si>
    <t>L-53-834-00</t>
  </si>
  <si>
    <t>Emporia Dry Gin</t>
  </si>
  <si>
    <t>L-57-408-00</t>
  </si>
  <si>
    <t>Engine Pure Organic Gin Giftset</t>
  </si>
  <si>
    <t>L-58-550-00</t>
  </si>
  <si>
    <t>Frapin Multimilesime 1989-1991-1993 + GB</t>
  </si>
  <si>
    <t>L-61-083-00</t>
  </si>
  <si>
    <t>Johnnie Walker Blue Label Elusive Umami + GB</t>
  </si>
  <si>
    <t>L-62-092-00</t>
  </si>
  <si>
    <t>Le Tribute Mezcal</t>
  </si>
  <si>
    <t>L-61-827-00</t>
  </si>
  <si>
    <t>L-61-828-00</t>
  </si>
  <si>
    <t>L-61-833-00</t>
  </si>
  <si>
    <t>L-59-829-00</t>
  </si>
  <si>
    <t>Mom Royal Smoothness + Balloon Glass</t>
  </si>
  <si>
    <t>L-62-091-00</t>
  </si>
  <si>
    <t>Nomad Outland Whisky Single Malt Triple Distilled</t>
  </si>
  <si>
    <t>L-58-980-00</t>
  </si>
  <si>
    <t>The Botanist Dry Gin + Glass</t>
  </si>
  <si>
    <t>Woodford Reserve Baccarat Edition + GB</t>
  </si>
  <si>
    <t>L-58-985-00</t>
  </si>
  <si>
    <t>L-53-888-00</t>
  </si>
  <si>
    <t>L-61-963-00</t>
  </si>
  <si>
    <t>L-61-679-00</t>
  </si>
  <si>
    <t>L-53-961-00</t>
  </si>
  <si>
    <t>Brugal Anejo Superior NRF</t>
  </si>
  <si>
    <t>L-61-376-00</t>
  </si>
  <si>
    <t>Dimple 15 Years</t>
  </si>
  <si>
    <t>L-60-364-00</t>
  </si>
  <si>
    <t>L-50-940-00</t>
  </si>
  <si>
    <t>Fundador Pedro Domecq</t>
  </si>
  <si>
    <t>L-57-710-00</t>
  </si>
  <si>
    <t>Glenfiddich Perpetual Collection Vat 2  + GB</t>
  </si>
  <si>
    <t>L-61-886-00</t>
  </si>
  <si>
    <t>Mermaid Spiced Rum Mini</t>
  </si>
  <si>
    <t>L-21-411-00</t>
  </si>
  <si>
    <t>Shinobu Blended + GB</t>
  </si>
  <si>
    <t>L-60-927-00</t>
  </si>
  <si>
    <t>Sierra Reposado PET</t>
  </si>
  <si>
    <t>L-58-343-00</t>
  </si>
  <si>
    <t>Tenjaku Pure Malt Whiskey + GB</t>
  </si>
  <si>
    <t>L-05-076-00</t>
  </si>
  <si>
    <t>L-60-967-00</t>
  </si>
  <si>
    <t>Dolin Chamberyzette</t>
  </si>
  <si>
    <t>L-50-789-00</t>
  </si>
  <si>
    <t>Eagle Rare 10 Years Single Barrel</t>
  </si>
  <si>
    <t>L-55-036-00</t>
  </si>
  <si>
    <t>L-62-073-00</t>
  </si>
  <si>
    <t>Gouden Carolus Black Canvas Series + GB</t>
  </si>
  <si>
    <t>L-62-071-00</t>
  </si>
  <si>
    <t>Gouden Carolus Black Canvas Series Pride + GB</t>
  </si>
  <si>
    <t>L-62-072-00</t>
  </si>
  <si>
    <t>Gouden Carolus Black Canvas Series Trust + GB</t>
  </si>
  <si>
    <t>L-25-012-00</t>
  </si>
  <si>
    <t>Monkey 47 Distiller's Cut 2020 + GB</t>
  </si>
  <si>
    <t>L-61-989-00</t>
  </si>
  <si>
    <t>Mozart Chocolate Coffee</t>
  </si>
  <si>
    <t>L-62-012-00</t>
  </si>
  <si>
    <t>The Rum Box Blue By World Class Rum</t>
  </si>
  <si>
    <t>The Rum Box Red By World Class Rum</t>
  </si>
  <si>
    <t>L-19-730-00</t>
  </si>
  <si>
    <t>Bitter Truth Elixer</t>
  </si>
  <si>
    <t>L-25-636-00</t>
  </si>
  <si>
    <t>Bottega Liqueur Espresso</t>
  </si>
  <si>
    <t>L-61-001-00</t>
  </si>
  <si>
    <t>L-09-316-00</t>
  </si>
  <si>
    <t>Gin Sul</t>
  </si>
  <si>
    <t>L-61-386-00</t>
  </si>
  <si>
    <t>L-61-426-00</t>
  </si>
  <si>
    <t>Koreman's Orangecello</t>
  </si>
  <si>
    <t>L-51-665-00</t>
  </si>
  <si>
    <t>The Artisan London Dry</t>
  </si>
  <si>
    <t>L-60-046-00</t>
  </si>
  <si>
    <t>The Illusionist Dry Gin New</t>
  </si>
  <si>
    <t>The Rum Box Turquoise By World Class Rum</t>
  </si>
  <si>
    <t>L-04-621-00</t>
  </si>
  <si>
    <t>L-07-177-00</t>
  </si>
  <si>
    <t>Auchentoshan Blood Oak + Tin GB</t>
  </si>
  <si>
    <t>L-59-703-00</t>
  </si>
  <si>
    <t>Berentzen Doppelkorn DF Label</t>
  </si>
  <si>
    <t>L-01-187-00</t>
  </si>
  <si>
    <t>Bombay Sapphire Star Of Bombay</t>
  </si>
  <si>
    <t>L-62-089-00</t>
  </si>
  <si>
    <t>Bruichladdich 10 Years Port Charlotte Heavily Peated</t>
  </si>
  <si>
    <t>L-56-657-00</t>
  </si>
  <si>
    <t>Bushmills 10 Years Sherry Cask + GB</t>
  </si>
  <si>
    <t>L-61-420-00</t>
  </si>
  <si>
    <t>L-15-003-00</t>
  </si>
  <si>
    <t>Glen Scotia Campbeltown 1832 + GB</t>
  </si>
  <si>
    <t>L-61-831-00</t>
  </si>
  <si>
    <t>L-53-013-00</t>
  </si>
  <si>
    <t>Marie Brizard Anisette</t>
  </si>
  <si>
    <t>L-20-095-00</t>
  </si>
  <si>
    <t>The Dalmore The Quartet + GB</t>
  </si>
  <si>
    <t>L-61-760-00</t>
  </si>
  <si>
    <t>L-61-589-00</t>
  </si>
  <si>
    <t>Woodford Reserve Holiday Edition</t>
  </si>
  <si>
    <t>L-62-015-00</t>
  </si>
  <si>
    <t>Worthy Park 109</t>
  </si>
  <si>
    <t>L-61-967-00</t>
  </si>
  <si>
    <t>Benromach Peat Smoke 2012/2022 + GB</t>
  </si>
  <si>
    <t>L-62-045-00</t>
  </si>
  <si>
    <t>Four Roses Small Batch Limited Edition 2023</t>
  </si>
  <si>
    <t>L-61-983-00</t>
  </si>
  <si>
    <t>Port Askaig Cask Strength Small Batch 1 2023 Release</t>
  </si>
  <si>
    <t>L-61-955-00</t>
  </si>
  <si>
    <t>The Six Isles Batch Strength + GB</t>
  </si>
  <si>
    <t>L-62-016-00</t>
  </si>
  <si>
    <t>L-61-515-00</t>
  </si>
  <si>
    <t>Ballantines Finest Queen Edition</t>
  </si>
  <si>
    <t>L-50-438-00</t>
  </si>
  <si>
    <t>L-18-456-00</t>
  </si>
  <si>
    <t>Ciroc Summer Watermelon</t>
  </si>
  <si>
    <t>GlenAllachie Cuvee Cask Finish 2022 + GB</t>
  </si>
  <si>
    <t>L-61-398-00</t>
  </si>
  <si>
    <t>Jack Daniel's Apple + Highball Glass</t>
  </si>
  <si>
    <t>L-61-089-00</t>
  </si>
  <si>
    <t>Proper No. Twelve Irish Apple Whiskey</t>
  </si>
  <si>
    <t>Royal Brackla 12 Years Sherry Cask Finish Oloroso  + GB</t>
  </si>
  <si>
    <t>L-61-668-00</t>
  </si>
  <si>
    <t>Absolut Pears</t>
  </si>
  <si>
    <t>Amrut Cask Strength + Tin GB</t>
  </si>
  <si>
    <t>L-61-407-00</t>
  </si>
  <si>
    <t>Amrut Peated Cask Strength + Tin GB</t>
  </si>
  <si>
    <t>L-11-894-00</t>
  </si>
  <si>
    <t>Angostura White Reserva 3 Years</t>
  </si>
  <si>
    <t>L-07-152-00</t>
  </si>
  <si>
    <t>L-25-612-00</t>
  </si>
  <si>
    <t>Autentico Nativo Overproof</t>
  </si>
  <si>
    <t>L-61-408-00</t>
  </si>
  <si>
    <t>Bacardi Reserva Ocho Rye Cask</t>
  </si>
  <si>
    <t>L-61-839-00</t>
  </si>
  <si>
    <t>Balcones Texas Rum Pot Distilled</t>
  </si>
  <si>
    <t>L-61-406-00</t>
  </si>
  <si>
    <t>Barcelo Imperial Onyx + 2 Glasses</t>
  </si>
  <si>
    <t>L-53-421-00</t>
  </si>
  <si>
    <t>Bladnoch Vinaya + GB</t>
  </si>
  <si>
    <t>L-54-395-00</t>
  </si>
  <si>
    <t>Blanton's Gold Edition + GB</t>
  </si>
  <si>
    <t>L-61-847-00</t>
  </si>
  <si>
    <t>Blanton's Straight From The Barrel + GB</t>
  </si>
  <si>
    <t>L-61-844-00</t>
  </si>
  <si>
    <t>L-60-039-00</t>
  </si>
  <si>
    <t>L-56-624-00</t>
  </si>
  <si>
    <t>Bols Blueberry</t>
  </si>
  <si>
    <t>L-57-885-00</t>
  </si>
  <si>
    <t>Breiz'Ile Caramel Au Beurre Sale</t>
  </si>
  <si>
    <t>L-57-884-00</t>
  </si>
  <si>
    <t>Breiz'Ile Gingembre &amp; Menthe Glaciale</t>
  </si>
  <si>
    <t>L-61-659-00</t>
  </si>
  <si>
    <t>Brugal Visionaria Edition 1 + GB</t>
  </si>
  <si>
    <t>L-61-582-00</t>
  </si>
  <si>
    <t>Bruichladdich Classic Laddie</t>
  </si>
  <si>
    <t>L-60-755-00</t>
  </si>
  <si>
    <t>Brunswick Aces Diamonds Sapiir</t>
  </si>
  <si>
    <t>L-54-353-00</t>
  </si>
  <si>
    <t>Bulleit 10 Years Lunch Box</t>
  </si>
  <si>
    <t>L-61-699-00</t>
  </si>
  <si>
    <t>Bushmills Cognac Cask + GB</t>
  </si>
  <si>
    <t>L-61-698-00</t>
  </si>
  <si>
    <t>Bushmills Jupille Cask + GB</t>
  </si>
  <si>
    <t>L-61-705-00</t>
  </si>
  <si>
    <t>Citadelle Rouge</t>
  </si>
  <si>
    <t>L-61-064-00</t>
  </si>
  <si>
    <t>De Kuyper Coconut Sirup</t>
  </si>
  <si>
    <t>L-61-165-00</t>
  </si>
  <si>
    <t>Dead Man's Fingers Lime</t>
  </si>
  <si>
    <t>Eagle Rare 10 Years</t>
  </si>
  <si>
    <t>L-61-709-00</t>
  </si>
  <si>
    <t>El Libertad 5 Years Freedom</t>
  </si>
  <si>
    <t>L-61-708-00</t>
  </si>
  <si>
    <t>El Libertad Peppermint</t>
  </si>
  <si>
    <t>L-51-462-00</t>
  </si>
  <si>
    <t>Four Pillars Modern Australian Gin</t>
  </si>
  <si>
    <t>L-17-197-00</t>
  </si>
  <si>
    <t>Four Pillars Spiced Negroni</t>
  </si>
  <si>
    <t>L-61-904-00</t>
  </si>
  <si>
    <t>Four Roses Small Batch + 2 Glasses</t>
  </si>
  <si>
    <t>L-61-435-00</t>
  </si>
  <si>
    <t>Ginarte Frida Kahlo</t>
  </si>
  <si>
    <t>Glenglassaugh 12 Years + GB</t>
  </si>
  <si>
    <t>L-60-880-00</t>
  </si>
  <si>
    <t>Glenglassaugh Portsoy + GB</t>
  </si>
  <si>
    <t>Glenglassaugh Sandend + GB</t>
  </si>
  <si>
    <t>L-61-073-00</t>
  </si>
  <si>
    <t>Glenkinchie 27 Years Special Release 2023 + GB</t>
  </si>
  <si>
    <t>L-61-782-00</t>
  </si>
  <si>
    <t>Gozio Amaretto + Glass</t>
  </si>
  <si>
    <t>L-59-242-00</t>
  </si>
  <si>
    <t>Greenalls Original Paper Bottle London Dry Gin</t>
  </si>
  <si>
    <t>L-09-407-00</t>
  </si>
  <si>
    <t>L-61-634-00</t>
  </si>
  <si>
    <t>Isfjord Premium Arctic Rum</t>
  </si>
  <si>
    <t>L-61-702-00</t>
  </si>
  <si>
    <t>Jack Daniel's Honey + Alarm Clock</t>
  </si>
  <si>
    <t>L-61-360-00</t>
  </si>
  <si>
    <t>Jagermeister Limited Edition Giftpack</t>
  </si>
  <si>
    <t>L-53-589-00</t>
  </si>
  <si>
    <t>Jura 18 Years + GB</t>
  </si>
  <si>
    <t>L-61-916-00</t>
  </si>
  <si>
    <t>Kavalan Oloroso Sherry Cask + GB</t>
  </si>
  <si>
    <t>L-55-421-00</t>
  </si>
  <si>
    <t>Kavalan Solist Ex Bourbon Cask + GB</t>
  </si>
  <si>
    <t>L-54-318-00</t>
  </si>
  <si>
    <t>Labourdonnais Original Rum + GB</t>
  </si>
  <si>
    <t>L-61-624-00</t>
  </si>
  <si>
    <t>Lagg Corriecravie + GB</t>
  </si>
  <si>
    <t>L-61-541-00</t>
  </si>
  <si>
    <t>Laphroaig 34 Years The Ian Hunter Story Book 5 + GB</t>
  </si>
  <si>
    <t>L-61-524-00</t>
  </si>
  <si>
    <t>Laphroaig Elements 1.0 + GB</t>
  </si>
  <si>
    <t>L-61-361-00</t>
  </si>
  <si>
    <t>Licor 43 + 1 Glass</t>
  </si>
  <si>
    <t>L-04-929-00</t>
  </si>
  <si>
    <t>Licor 43 Baristo</t>
  </si>
  <si>
    <t>L-52-495-00</t>
  </si>
  <si>
    <t>L-51-656-00</t>
  </si>
  <si>
    <t>Licor Beirao D'Honra + Glass</t>
  </si>
  <si>
    <t>L-61-883-00</t>
  </si>
  <si>
    <t>Love Bermuda Paget Gin + GB</t>
  </si>
  <si>
    <t>L-61-884-00</t>
  </si>
  <si>
    <t>Love Bermuda Warwick Gin + GB</t>
  </si>
  <si>
    <t>L-25-754-00</t>
  </si>
  <si>
    <t>Luftbremzer Gin</t>
  </si>
  <si>
    <t>L-61-769-00</t>
  </si>
  <si>
    <t>Mackmyra DNA + GB</t>
  </si>
  <si>
    <t>L-61-221-00</t>
  </si>
  <si>
    <t>Mackmyra Identitet + GB</t>
  </si>
  <si>
    <t>L-61-597-00</t>
  </si>
  <si>
    <t>L-24-034-00</t>
  </si>
  <si>
    <t>L-17-457-00</t>
  </si>
  <si>
    <t>Martin Miller's Westbourne Strength</t>
  </si>
  <si>
    <t>L-61-822-00</t>
  </si>
  <si>
    <t>Metaxa 5* Greek Orange</t>
  </si>
  <si>
    <t>L-61-208-00</t>
  </si>
  <si>
    <t>Opkickertje Orange</t>
  </si>
  <si>
    <t>L-61-756-00</t>
  </si>
  <si>
    <t>Proclamation Irish Whiskey + 2 Glasses</t>
  </si>
  <si>
    <t>L-14-091-00</t>
  </si>
  <si>
    <t>Raki Yeni + 2 Glasses</t>
  </si>
  <si>
    <t>L-25-834-00</t>
  </si>
  <si>
    <t>Reynolds Brother London Dry Gin</t>
  </si>
  <si>
    <t>L-54-871-00</t>
  </si>
  <si>
    <t>Rooster Rojo Blanco</t>
  </si>
  <si>
    <t>L-15-855-00</t>
  </si>
  <si>
    <t>Sazerac Rye</t>
  </si>
  <si>
    <t>L-61-841-00</t>
  </si>
  <si>
    <t>Scarabus Batch Strength + GB</t>
  </si>
  <si>
    <t>L-25-848-00</t>
  </si>
  <si>
    <t>Sharuska Vodka Orange</t>
  </si>
  <si>
    <t>L-25-847-00</t>
  </si>
  <si>
    <t>Sharuska Vodka Strawberry</t>
  </si>
  <si>
    <t>L-60-439-00</t>
  </si>
  <si>
    <t>Skellig Six18 Gin</t>
  </si>
  <si>
    <t>Teeling 13 Years Single Grain + GB</t>
  </si>
  <si>
    <t>L-61-892-00</t>
  </si>
  <si>
    <t>The Demon's Share 12 Years + GB</t>
  </si>
  <si>
    <t>L-21-590-00</t>
  </si>
  <si>
    <t>The Glendronach Cask Strength - Batch 8 + GB</t>
  </si>
  <si>
    <t>L-59-861-00</t>
  </si>
  <si>
    <t>The Glendronach Cask Strength Batch 12 + GB</t>
  </si>
  <si>
    <t>L-51-125-00</t>
  </si>
  <si>
    <t>The Glendronach Cask Strength Batch 9 + GB</t>
  </si>
  <si>
    <t>L-61-413-00</t>
  </si>
  <si>
    <t>The Macallan Harmony Amber Meadow + GB</t>
  </si>
  <si>
    <t>L-61-415-00</t>
  </si>
  <si>
    <t>The Macallan James Bond 60th Anniversary Decade I + GB</t>
  </si>
  <si>
    <t>Tia Maria Cold Brew + 2 Glasses</t>
  </si>
  <si>
    <t>L-60-391-00</t>
  </si>
  <si>
    <t>Two Shores Rum Amarone Finish</t>
  </si>
  <si>
    <t>L-55-020-00</t>
  </si>
  <si>
    <t>Uncle Nearest 1884 Small Batch</t>
  </si>
  <si>
    <t>L-05-084-00</t>
  </si>
  <si>
    <t>Villa Massa Limoncello + 2 Glasses</t>
  </si>
  <si>
    <t>L-11-167-00</t>
  </si>
  <si>
    <t>Vording's Gin</t>
  </si>
  <si>
    <t>L-51-787-00</t>
  </si>
  <si>
    <t>Waterford Hook Head 1.1 + GB</t>
  </si>
  <si>
    <t>L-61-703-00</t>
  </si>
  <si>
    <t>L-07-015-00</t>
  </si>
  <si>
    <t>Amrut Indian Single Malt + Tin GB</t>
  </si>
  <si>
    <t>L-61-441-00</t>
  </si>
  <si>
    <t>AnCnoc Peatheart + GB</t>
  </si>
  <si>
    <t>L-14-692-00</t>
  </si>
  <si>
    <t>Balblair 18 Years + GB</t>
  </si>
  <si>
    <t>L-61-381-00</t>
  </si>
  <si>
    <t>Benromach Air Dried + GB</t>
  </si>
  <si>
    <t>L-61-382-00</t>
  </si>
  <si>
    <t>Benromach Kiln Dried + GB</t>
  </si>
  <si>
    <t>L-61-697-00</t>
  </si>
  <si>
    <t>Caisteal Chamuis 12 Years Sherry Malt Whisky + GB</t>
  </si>
  <si>
    <t>L-61-696-00</t>
  </si>
  <si>
    <t>Caisteal Chamuis Bourbon Blended Malt Whisky + GB</t>
  </si>
  <si>
    <t>L-50-027-00</t>
  </si>
  <si>
    <t>Finlaggan Red Wine Cask Matured + GB</t>
  </si>
  <si>
    <t>L-58-870-00</t>
  </si>
  <si>
    <t>Fortaleza Blanco Still Strength</t>
  </si>
  <si>
    <t>L-61-523-00</t>
  </si>
  <si>
    <t>Glenmorangie A Tale Of Tokyo</t>
  </si>
  <si>
    <t>L-15-184-00</t>
  </si>
  <si>
    <t>Highland Park 18 Years Dark Viking Pride + GB</t>
  </si>
  <si>
    <t>L-05-630-00</t>
  </si>
  <si>
    <t>Kavalan King Car Conductor + GB</t>
  </si>
  <si>
    <t>L-61-623-00</t>
  </si>
  <si>
    <t>Lagg Kilmory + GB</t>
  </si>
  <si>
    <t>L-68-846-00</t>
  </si>
  <si>
    <t>Old Pulteney Coastal Series Pineau Des Charentes + GB</t>
  </si>
  <si>
    <t>L-61-440-00</t>
  </si>
  <si>
    <t>L-08-356-00</t>
  </si>
  <si>
    <t>Old Pulteney Huddart + GB</t>
  </si>
  <si>
    <t>L-61-351-00</t>
  </si>
  <si>
    <t>Rammstein Rum Cognac Cask Edition</t>
  </si>
  <si>
    <t>L-57-978-00</t>
  </si>
  <si>
    <t>Scarabus 10 Years Islay Single Malt + GB</t>
  </si>
  <si>
    <t>L-50-691-00</t>
  </si>
  <si>
    <t>Scarabus Islay Single Malt + GB</t>
  </si>
  <si>
    <t>L-61-202-00</t>
  </si>
  <si>
    <t>Abuelo XII Three Angels + GB</t>
  </si>
  <si>
    <t>Amuerte Coca Leaf Gin Black Edition</t>
  </si>
  <si>
    <t>L-61-218-00</t>
  </si>
  <si>
    <t>Amuerte Coca Leaf Gin White Edition</t>
  </si>
  <si>
    <t>L-55-605-00</t>
  </si>
  <si>
    <t>Antiquary 15 Years + GB</t>
  </si>
  <si>
    <t>L-08-785-00</t>
  </si>
  <si>
    <t>Appleton Estate 21 Years + GB</t>
  </si>
  <si>
    <t>Appleton Estate 8 Years Reserve Blend</t>
  </si>
  <si>
    <t>L-59-811-00</t>
  </si>
  <si>
    <t>Compass Box The Story Of The Spaniard</t>
  </si>
  <si>
    <t>L-61-431-00</t>
  </si>
  <si>
    <t>Knockando 18 Years + 2 Glasses</t>
  </si>
  <si>
    <t>L-61-882-00</t>
  </si>
  <si>
    <t>Love Bermuda Sea Venture Rum</t>
  </si>
  <si>
    <t>L-61-595-00</t>
  </si>
  <si>
    <t>Onikishi Blended Whisky + GB</t>
  </si>
  <si>
    <t>L-61-393-00</t>
  </si>
  <si>
    <t>The Wild Geese Rare Irish Whiskey</t>
  </si>
  <si>
    <t>L-60-390-00</t>
  </si>
  <si>
    <t>Two Shores Rum Single Malt Finish</t>
  </si>
  <si>
    <t>L-61-522-00</t>
  </si>
  <si>
    <t>Zacapa Edicion Negra + 2 Glasses</t>
  </si>
  <si>
    <t>L-57-716-00</t>
  </si>
  <si>
    <t>Aberfeldy 18 Years Bolgheri Tuscan Cask Finish + GB</t>
  </si>
  <si>
    <t>L-61-725-00</t>
  </si>
  <si>
    <t>Caol Ila Distillers Edition 2023 + GB</t>
  </si>
  <si>
    <t>L-50-022-00</t>
  </si>
  <si>
    <t>Glenfiddich 14 Years Bourbon Barrel Reserve + GB</t>
  </si>
  <si>
    <t>Kirker &amp; Greer 16 Years Single Malt</t>
  </si>
  <si>
    <t>L-56-787-00</t>
  </si>
  <si>
    <t>L-15-760-00</t>
  </si>
  <si>
    <t>L-61-832-00</t>
  </si>
  <si>
    <t>Smokehead Islay Single Malt + Tin GB</t>
  </si>
  <si>
    <t>Smokehead Terminado Tequila Cask Finish + GB</t>
  </si>
  <si>
    <t>The Macallan 18 Years Sherry Oak Release 2022 + GB</t>
  </si>
  <si>
    <t>The Macallan A Night On Earth 2022 + GB</t>
  </si>
  <si>
    <t>L-61-998-00</t>
  </si>
  <si>
    <t>The Macallan A Night On Earth III The Journey 2023 + GB</t>
  </si>
  <si>
    <t>L-21-683-00</t>
  </si>
  <si>
    <t>The Wild Geese Single Malt + GB</t>
  </si>
  <si>
    <t>Tullibardine 225 Sauternes Cask Finish + GB</t>
  </si>
  <si>
    <t>litre</t>
  </si>
  <si>
    <t xml:space="preserve">litre   </t>
  </si>
  <si>
    <t>L-60-771-00</t>
  </si>
  <si>
    <t>Abasolo Mexican Corn</t>
  </si>
  <si>
    <t>7503027709220</t>
  </si>
  <si>
    <t>17503027709227</t>
  </si>
  <si>
    <t>7640171039343</t>
  </si>
  <si>
    <t>07640171039336</t>
  </si>
  <si>
    <t>3047100243774</t>
  </si>
  <si>
    <t>05000299298060</t>
  </si>
  <si>
    <t xml:space="preserve">piece   </t>
  </si>
  <si>
    <t>7312040070701</t>
  </si>
  <si>
    <t>7312040079681</t>
  </si>
  <si>
    <t>Absolut Apeach</t>
  </si>
  <si>
    <t>7312040350193</t>
  </si>
  <si>
    <t>27312040350197</t>
  </si>
  <si>
    <t>7312040350254</t>
  </si>
  <si>
    <t>7 451101 210189</t>
  </si>
  <si>
    <t>7451101211070</t>
  </si>
  <si>
    <t>7451101211087</t>
  </si>
  <si>
    <t>7451101210523</t>
  </si>
  <si>
    <t>7 451101 21053 0</t>
  </si>
  <si>
    <t>3701420696626</t>
  </si>
  <si>
    <t>3701420696695</t>
  </si>
  <si>
    <t>L-61-649-00</t>
  </si>
  <si>
    <t>Adiccion Tequila Anejo</t>
  </si>
  <si>
    <t>3701420689260</t>
  </si>
  <si>
    <t>3701420689277</t>
  </si>
  <si>
    <t>3701420693601</t>
  </si>
  <si>
    <t>3701420689284</t>
  </si>
  <si>
    <t>3701420690518</t>
  </si>
  <si>
    <t>L-61-648-00</t>
  </si>
  <si>
    <t>Adiccion Tequila Reposado</t>
  </si>
  <si>
    <t>3701420692963</t>
  </si>
  <si>
    <t>3701420679216</t>
  </si>
  <si>
    <t>3701420689482</t>
  </si>
  <si>
    <t>3701420660153</t>
  </si>
  <si>
    <t>3701420689499</t>
  </si>
  <si>
    <t>L-61-557-00</t>
  </si>
  <si>
    <t>Advent Whisky Calendar Tour of Scotland 2nd Edition</t>
  </si>
  <si>
    <t>5060877190285</t>
  </si>
  <si>
    <t>L-60-014-00</t>
  </si>
  <si>
    <t>3333442221137</t>
  </si>
  <si>
    <t>3333442223131</t>
  </si>
  <si>
    <t>4969265772908</t>
  </si>
  <si>
    <t>14969265572901</t>
  </si>
  <si>
    <t>L-19-945-00</t>
  </si>
  <si>
    <t>Akashi White Oak Blended</t>
  </si>
  <si>
    <t>4969265503304</t>
  </si>
  <si>
    <t>17503038185133</t>
  </si>
  <si>
    <t>6001108105295</t>
  </si>
  <si>
    <t>Amrut Peated + Tin GB</t>
  </si>
  <si>
    <t>8901193002531</t>
  </si>
  <si>
    <t>8901193006027</t>
  </si>
  <si>
    <t>5407010420043</t>
  </si>
  <si>
    <t>5407010420098</t>
  </si>
  <si>
    <t>5010509883368</t>
  </si>
  <si>
    <t>05010509805384</t>
  </si>
  <si>
    <t>L-61-596-00</t>
  </si>
  <si>
    <t>Ancnoc Sherry Peated + GB</t>
  </si>
  <si>
    <t>5010509883375</t>
  </si>
  <si>
    <t>05010509805391</t>
  </si>
  <si>
    <t>L-01-987-00</t>
  </si>
  <si>
    <t>Andalö Original</t>
  </si>
  <si>
    <t>4004752200202</t>
  </si>
  <si>
    <t>4004752800204</t>
  </si>
  <si>
    <t>075496332218</t>
  </si>
  <si>
    <t>100754963321</t>
  </si>
  <si>
    <t>10075496331966</t>
  </si>
  <si>
    <t>075496332201</t>
  </si>
  <si>
    <t>10075496332093</t>
  </si>
  <si>
    <t>Antica Sambuca Black NRF</t>
  </si>
  <si>
    <t>5018481101265</t>
  </si>
  <si>
    <t>05018481101272</t>
  </si>
  <si>
    <t>3068682393008</t>
  </si>
  <si>
    <t>03068682395033</t>
  </si>
  <si>
    <t>5024576007008</t>
  </si>
  <si>
    <t>024576007107</t>
  </si>
  <si>
    <t>L-61-517-00</t>
  </si>
  <si>
    <t>Ardbeg 13 Years Anthology The Harpy’s Tale</t>
  </si>
  <si>
    <t>5010494983654</t>
  </si>
  <si>
    <t>5010494983579</t>
  </si>
  <si>
    <t>L-61-011-00</t>
  </si>
  <si>
    <t>Ardbeg 13 Years Anthology The Harpy’s Tale + GB</t>
  </si>
  <si>
    <t>5010494983562</t>
  </si>
  <si>
    <t>5010494938326</t>
  </si>
  <si>
    <t>5010494952940</t>
  </si>
  <si>
    <t>L-50-590-00</t>
  </si>
  <si>
    <t>37660350600035</t>
  </si>
  <si>
    <t>3760350600493</t>
  </si>
  <si>
    <t>L-61-627-00</t>
  </si>
  <si>
    <t>Arran 13 Years Private Cask Special Release No.1 + GB</t>
  </si>
  <si>
    <t>5060044488207</t>
  </si>
  <si>
    <t>05060044488214</t>
  </si>
  <si>
    <t>L-61-735-00</t>
  </si>
  <si>
    <t>Arran 17 Years  + GB</t>
  </si>
  <si>
    <t>5060044487446</t>
  </si>
  <si>
    <t>05060044487453</t>
  </si>
  <si>
    <t>L-61-840-00</t>
  </si>
  <si>
    <t>Arran Machrie Moor 10 Years + GB</t>
  </si>
  <si>
    <t>5060044484742</t>
  </si>
  <si>
    <t>L-61-626-00</t>
  </si>
  <si>
    <t>Arran Signature Series Edition 1 + Bag</t>
  </si>
  <si>
    <t>5060044487415</t>
  </si>
  <si>
    <t>05060044487422</t>
  </si>
  <si>
    <t>L-62-030-00</t>
  </si>
  <si>
    <t>Astoria Velere Prosecco DOC Rose Millesimato 2022</t>
  </si>
  <si>
    <t>5060926500430</t>
  </si>
  <si>
    <t>L-61-834-00</t>
  </si>
  <si>
    <t>Au Vodka Cosmic Berries</t>
  </si>
  <si>
    <t>5060926500591</t>
  </si>
  <si>
    <t>5060926500669</t>
  </si>
  <si>
    <t>L-23-404-00</t>
  </si>
  <si>
    <t>Au Vodka Fruit Punch</t>
  </si>
  <si>
    <t>5051175738170</t>
  </si>
  <si>
    <t>5051175738187</t>
  </si>
  <si>
    <t>L-61-689-00</t>
  </si>
  <si>
    <t>Au Vodka Miniatures Set</t>
  </si>
  <si>
    <t>5060926500010</t>
  </si>
  <si>
    <t>5060926501321</t>
  </si>
  <si>
    <t>5051175738620</t>
  </si>
  <si>
    <t>05010496101629</t>
  </si>
  <si>
    <t>5010496005439</t>
  </si>
  <si>
    <t>15010496105815</t>
  </si>
  <si>
    <t>7451105850893</t>
  </si>
  <si>
    <t>5010677406369</t>
  </si>
  <si>
    <t>5010677406376</t>
  </si>
  <si>
    <t>7610113022993</t>
  </si>
  <si>
    <t>07610113023051</t>
  </si>
  <si>
    <t>05011013935123</t>
  </si>
  <si>
    <t>L-13-111-00</t>
  </si>
  <si>
    <t>Bailoni Marillenlikör</t>
  </si>
  <si>
    <t>9001525011008</t>
  </si>
  <si>
    <t>5010509881852</t>
  </si>
  <si>
    <t>05010509803618</t>
  </si>
  <si>
    <t>5060542510370</t>
  </si>
  <si>
    <t>L-58-942-00</t>
  </si>
  <si>
    <t>Ballantine's 12 Years</t>
  </si>
  <si>
    <t>5010106110225</t>
  </si>
  <si>
    <t>5010106110393</t>
  </si>
  <si>
    <t>5010106014967</t>
  </si>
  <si>
    <t>5000299629413</t>
  </si>
  <si>
    <t>5000299629444</t>
  </si>
  <si>
    <t>5000299629383</t>
  </si>
  <si>
    <t>05000299629444</t>
  </si>
  <si>
    <t>3500870067501</t>
  </si>
  <si>
    <t>13500879067509</t>
  </si>
  <si>
    <t>5010327604008</t>
  </si>
  <si>
    <t>05010327625119</t>
  </si>
  <si>
    <t>5010327515892</t>
  </si>
  <si>
    <t>05010327515908</t>
  </si>
  <si>
    <t>7461323129329</t>
  </si>
  <si>
    <t>17461323129326</t>
  </si>
  <si>
    <t>7461323129060</t>
  </si>
  <si>
    <t>47461323129068</t>
  </si>
  <si>
    <t>MONTENEGRO</t>
  </si>
  <si>
    <t>3890000781309</t>
  </si>
  <si>
    <t>13890000781306</t>
  </si>
  <si>
    <t>3890000781446</t>
  </si>
  <si>
    <t>13890000781443</t>
  </si>
  <si>
    <t>3890000781019</t>
  </si>
  <si>
    <t>13890000781016</t>
  </si>
  <si>
    <t>3890000781095</t>
  </si>
  <si>
    <t>13890000781092</t>
  </si>
  <si>
    <t>L-62-053-00</t>
  </si>
  <si>
    <t>Beluga Noble + Tumbler Glass</t>
  </si>
  <si>
    <t>3890000781545</t>
  </si>
  <si>
    <t>13890000781542</t>
  </si>
  <si>
    <t>L-62-054-00</t>
  </si>
  <si>
    <t>Beluga Transatlantic Racing + Sunglasses</t>
  </si>
  <si>
    <t>3890000781569</t>
  </si>
  <si>
    <t>13890000781566</t>
  </si>
  <si>
    <t>5020613094710</t>
  </si>
  <si>
    <t>25020613094714</t>
  </si>
  <si>
    <t>5020613094734</t>
  </si>
  <si>
    <t>20520613094738</t>
  </si>
  <si>
    <t>5020613082694</t>
  </si>
  <si>
    <t>05020613082700</t>
  </si>
  <si>
    <t>4041500068011</t>
  </si>
  <si>
    <t>4041500168315</t>
  </si>
  <si>
    <t>Türkiye</t>
  </si>
  <si>
    <t>4260167660127</t>
  </si>
  <si>
    <t>4260167660653</t>
  </si>
  <si>
    <t>096749003358</t>
  </si>
  <si>
    <t>10096749003355</t>
  </si>
  <si>
    <t>851370006655</t>
  </si>
  <si>
    <t>10851370006652</t>
  </si>
  <si>
    <t>080244009274</t>
  </si>
  <si>
    <t>49046703043998</t>
  </si>
  <si>
    <t>080244002015</t>
  </si>
  <si>
    <t>5391524713800</t>
  </si>
  <si>
    <t>05391524713817</t>
  </si>
  <si>
    <t>L-61-529-00</t>
  </si>
  <si>
    <t>Bloom Passionfruit &amp; Vanilla Blossom Gin</t>
  </si>
  <si>
    <t>5010296013399</t>
  </si>
  <si>
    <t>05010296013382</t>
  </si>
  <si>
    <t>L-51-074-00</t>
  </si>
  <si>
    <t>Bobby's Schiedam Dry Gin Mini</t>
  </si>
  <si>
    <t>8710631319038</t>
  </si>
  <si>
    <t>8710631719036</t>
  </si>
  <si>
    <t>L-52-836-00</t>
  </si>
  <si>
    <t>3052853075947</t>
  </si>
  <si>
    <t>8716000966728</t>
  </si>
  <si>
    <t>08716000101303</t>
  </si>
  <si>
    <t>L-54-975-00</t>
  </si>
  <si>
    <t>Bols The Very Old Fashioned</t>
  </si>
  <si>
    <t>8716000970190</t>
  </si>
  <si>
    <t>08716000155566</t>
  </si>
  <si>
    <t>L-59-650-00</t>
  </si>
  <si>
    <t>Bombay Sapphire Gin &amp; Tonic Deposit</t>
  </si>
  <si>
    <t>7640175744618</t>
  </si>
  <si>
    <t>07640175744601</t>
  </si>
  <si>
    <t>5010677360098</t>
  </si>
  <si>
    <t>05010677360104</t>
  </si>
  <si>
    <t>5060434135285</t>
  </si>
  <si>
    <t>05060434133663</t>
  </si>
  <si>
    <t>7406293000063</t>
  </si>
  <si>
    <t>17406293000060</t>
  </si>
  <si>
    <t>8005829984809</t>
  </si>
  <si>
    <t>L-58-734-00</t>
  </si>
  <si>
    <t>8005829981020</t>
  </si>
  <si>
    <t>0108005829224806</t>
  </si>
  <si>
    <t>L-25-641-00</t>
  </si>
  <si>
    <t>Bottega Prosecco Spumante Accademia Blu</t>
  </si>
  <si>
    <t>8005829982959</t>
  </si>
  <si>
    <t>3252560900840</t>
  </si>
  <si>
    <t>3252560903117</t>
  </si>
  <si>
    <t>L-61-848-00</t>
  </si>
  <si>
    <t>Boutique-y Retro Gin Fridge</t>
  </si>
  <si>
    <t>5052598189549</t>
  </si>
  <si>
    <t>5052598189556</t>
  </si>
  <si>
    <t>5010496000168</t>
  </si>
  <si>
    <t>15010496000165</t>
  </si>
  <si>
    <t>3760127533030</t>
  </si>
  <si>
    <t>3760127533023</t>
  </si>
  <si>
    <t>L-60-423-00</t>
  </si>
  <si>
    <t>Brothers Cider Raspberry</t>
  </si>
  <si>
    <t>5027342005567</t>
  </si>
  <si>
    <t>05027342005581</t>
  </si>
  <si>
    <t>17460855200350</t>
  </si>
  <si>
    <t>L-61-590-00</t>
  </si>
  <si>
    <t>7460855236116</t>
  </si>
  <si>
    <t>17460855236212</t>
  </si>
  <si>
    <t>7460855236413</t>
  </si>
  <si>
    <t>5055807410045</t>
  </si>
  <si>
    <t>5055807416948</t>
  </si>
  <si>
    <t>850040075274</t>
  </si>
  <si>
    <t>9354085001225</t>
  </si>
  <si>
    <t>9354085001065</t>
  </si>
  <si>
    <t>850040075137</t>
  </si>
  <si>
    <t>9354085001027</t>
  </si>
  <si>
    <t>850040075021</t>
  </si>
  <si>
    <t>L-57-874-00</t>
  </si>
  <si>
    <t>850040075151</t>
  </si>
  <si>
    <t>L-61-445-00</t>
  </si>
  <si>
    <t>850040075144</t>
  </si>
  <si>
    <t>05000281067667</t>
  </si>
  <si>
    <t>082000765578</t>
  </si>
  <si>
    <t>4399901729643</t>
  </si>
  <si>
    <t>5055966830050</t>
  </si>
  <si>
    <t>15055966830057</t>
  </si>
  <si>
    <t>5055966820150</t>
  </si>
  <si>
    <t>L-06-106-00</t>
  </si>
  <si>
    <t>Bushmills Black Bush + GB</t>
  </si>
  <si>
    <t>15055966810134</t>
  </si>
  <si>
    <t>5055966830524</t>
  </si>
  <si>
    <t>5055966830340</t>
  </si>
  <si>
    <t>L-59-207-00</t>
  </si>
  <si>
    <t>L-61-917-00</t>
  </si>
  <si>
    <t>8032727266591</t>
  </si>
  <si>
    <t>5060033847008</t>
  </si>
  <si>
    <t>15060033847005</t>
  </si>
  <si>
    <t>L-53-609-00</t>
  </si>
  <si>
    <t>Camus VS + GB</t>
  </si>
  <si>
    <t>3028130077751</t>
  </si>
  <si>
    <t>3028132060300</t>
  </si>
  <si>
    <t>L-61-016-00</t>
  </si>
  <si>
    <t>3148592007780</t>
  </si>
  <si>
    <t>3148592007797</t>
  </si>
  <si>
    <t>5000281072111</t>
  </si>
  <si>
    <t>L-18-469-00</t>
  </si>
  <si>
    <t>Captain Morgan Spiced + Pump</t>
  </si>
  <si>
    <t>L-61-453-00</t>
  </si>
  <si>
    <t>Captain Morgan Spiced Gold 0.0%</t>
  </si>
  <si>
    <t>5000281070742</t>
  </si>
  <si>
    <t>05000281070759</t>
  </si>
  <si>
    <t>L-61-520-00</t>
  </si>
  <si>
    <t>Cardhu Amber Rock + 2 Glasses</t>
  </si>
  <si>
    <t>5000267194851</t>
  </si>
  <si>
    <t>05000267194868</t>
  </si>
  <si>
    <t>L-60-871-00</t>
  </si>
  <si>
    <t>Castelnuovo Merlot-Corvina 'Natura' 2022</t>
  </si>
  <si>
    <t>8003373412809</t>
  </si>
  <si>
    <t>18003373412806</t>
  </si>
  <si>
    <t>7503023613415</t>
  </si>
  <si>
    <t>17503023613412</t>
  </si>
  <si>
    <t>Chispas Apasionante DO Carinena 2022</t>
  </si>
  <si>
    <t>05000299601341</t>
  </si>
  <si>
    <t>L-51-241-00</t>
  </si>
  <si>
    <t>10080432400439</t>
  </si>
  <si>
    <t>5000299626276</t>
  </si>
  <si>
    <t>5000299626283</t>
  </si>
  <si>
    <t>5000299626993</t>
  </si>
  <si>
    <t>05000299635001</t>
  </si>
  <si>
    <t>5000299626214</t>
  </si>
  <si>
    <t>5000299626221</t>
  </si>
  <si>
    <t>5000299622162</t>
  </si>
  <si>
    <t>5000299637142</t>
  </si>
  <si>
    <t>05000299637173</t>
  </si>
  <si>
    <t>5000299637159</t>
  </si>
  <si>
    <t>05000299637180</t>
  </si>
  <si>
    <t>L-61-508-00</t>
  </si>
  <si>
    <t>Chopin Blended Limited Edition</t>
  </si>
  <si>
    <t>5900640053471</t>
  </si>
  <si>
    <t>5900640038836</t>
  </si>
  <si>
    <t>5900640052481</t>
  </si>
  <si>
    <t>5900640051767</t>
  </si>
  <si>
    <t>5900640052573</t>
  </si>
  <si>
    <t>5900640038065</t>
  </si>
  <si>
    <t>8437002649258</t>
  </si>
  <si>
    <t>L-60-969-00</t>
  </si>
  <si>
    <t>Choza DO Rioja Rosado 2022</t>
  </si>
  <si>
    <t>8437002649289</t>
  </si>
  <si>
    <t>L-59-145-00</t>
  </si>
  <si>
    <t>Cielo WT  Pinot Grigio Rose 'Blush' 2021</t>
  </si>
  <si>
    <t>8008900005431</t>
  </si>
  <si>
    <t>8008900230123</t>
  </si>
  <si>
    <t>5010103943574</t>
  </si>
  <si>
    <t>05010103943581</t>
  </si>
  <si>
    <t>3460410535115</t>
  </si>
  <si>
    <t>43460410535236</t>
  </si>
  <si>
    <t>3163937632007</t>
  </si>
  <si>
    <t>L-06-214-00</t>
  </si>
  <si>
    <t>05010327903989</t>
  </si>
  <si>
    <t>Clement Rhum Canne Bleue</t>
  </si>
  <si>
    <t>3035540006394</t>
  </si>
  <si>
    <t>03035540007889</t>
  </si>
  <si>
    <t>L-24-960-00</t>
  </si>
  <si>
    <t>03035540006592</t>
  </si>
  <si>
    <t>L-59-935-00</t>
  </si>
  <si>
    <t>Coppi Guiscardo Falanghina 2022</t>
  </si>
  <si>
    <t>Coquerel VS</t>
  </si>
  <si>
    <t>L-61-507-00</t>
  </si>
  <si>
    <t>Corte Dei Rovi</t>
  </si>
  <si>
    <t>8006870010837</t>
  </si>
  <si>
    <t>8006870060702</t>
  </si>
  <si>
    <t>L-60-656-00</t>
  </si>
  <si>
    <t>Crodino Biondo</t>
  </si>
  <si>
    <t>8000040720380</t>
  </si>
  <si>
    <t>8000040720397</t>
  </si>
  <si>
    <t>627040411452</t>
  </si>
  <si>
    <t>40627040412488</t>
  </si>
  <si>
    <t>L-17-099-00</t>
  </si>
  <si>
    <t>627040411940</t>
  </si>
  <si>
    <t>30627040411941</t>
  </si>
  <si>
    <t>L-09-093-00</t>
  </si>
  <si>
    <t>Crystal Head + 4 Shotglasses</t>
  </si>
  <si>
    <t>627040411636</t>
  </si>
  <si>
    <t>80627040411632</t>
  </si>
  <si>
    <t>L-60-882-00</t>
  </si>
  <si>
    <t>Cuatro Rayas Cuarenta Vendimias Cuvee 2021</t>
  </si>
  <si>
    <t>8414219000393</t>
  </si>
  <si>
    <t>18414219000390</t>
  </si>
  <si>
    <t>L-60-881-00</t>
  </si>
  <si>
    <t>Cuatro Rayas Cuarenta Vendimias Verdejo 2022</t>
  </si>
  <si>
    <t>8414219000188</t>
  </si>
  <si>
    <t>18414219000185</t>
  </si>
  <si>
    <t>3760107312266</t>
  </si>
  <si>
    <t>8710625001253</t>
  </si>
  <si>
    <t>08710625401251</t>
  </si>
  <si>
    <t>5011166062981</t>
  </si>
  <si>
    <t>05011166048022</t>
  </si>
  <si>
    <t>L-62-060-00</t>
  </si>
  <si>
    <t>Dead Man's Fingers Passion Fruit</t>
  </si>
  <si>
    <t>5011166063612</t>
  </si>
  <si>
    <t>05011166048930</t>
  </si>
  <si>
    <t>5011166067665</t>
  </si>
  <si>
    <t>3663777001334</t>
  </si>
  <si>
    <t>07640171033723</t>
  </si>
  <si>
    <t>L-60-173-00</t>
  </si>
  <si>
    <t>Dik &amp; Schil Limoncello</t>
  </si>
  <si>
    <t>8720892158406</t>
  </si>
  <si>
    <t>5000281072845</t>
  </si>
  <si>
    <t>5000281072678</t>
  </si>
  <si>
    <t>L-61-379-00</t>
  </si>
  <si>
    <t>8001110550029</t>
  </si>
  <si>
    <t>08001110550029</t>
  </si>
  <si>
    <t>3376370108965</t>
  </si>
  <si>
    <t>23376370108969</t>
  </si>
  <si>
    <t>3274510004651</t>
  </si>
  <si>
    <t>13274510004658</t>
  </si>
  <si>
    <t>L-58-768-00</t>
  </si>
  <si>
    <t>Dom Perignon Brut Vintage 2012</t>
  </si>
  <si>
    <t>3185370761076</t>
  </si>
  <si>
    <t>3185370761366</t>
  </si>
  <si>
    <t>L-61-402-00</t>
  </si>
  <si>
    <t>3185370774007</t>
  </si>
  <si>
    <t>3185370774205</t>
  </si>
  <si>
    <t>L-61-385-00</t>
  </si>
  <si>
    <t>Dom Perignon Rose Vintage 2009</t>
  </si>
  <si>
    <t>3185370758250</t>
  </si>
  <si>
    <t>3185370759059</t>
  </si>
  <si>
    <t>L-61-405-00</t>
  </si>
  <si>
    <t>Dom Ruinart Blanc De Blancs Extra Brut 2010 + Second Skin</t>
  </si>
  <si>
    <t>3185370729915</t>
  </si>
  <si>
    <t>3185370730072</t>
  </si>
  <si>
    <t>4806538770042</t>
  </si>
  <si>
    <t>24809015167767</t>
  </si>
  <si>
    <t>4806538770011</t>
  </si>
  <si>
    <t>L-61-585-00</t>
  </si>
  <si>
    <t>Don Papa Baroko + Glass</t>
  </si>
  <si>
    <t>4809015157527</t>
  </si>
  <si>
    <t>24809015157521</t>
  </si>
  <si>
    <t>8410028000814</t>
  </si>
  <si>
    <t>8410028000975</t>
  </si>
  <si>
    <t>604565220349</t>
  </si>
  <si>
    <t>10088004038974</t>
  </si>
  <si>
    <t>088004021344</t>
  </si>
  <si>
    <t>8715151080703</t>
  </si>
  <si>
    <t>8715151680705</t>
  </si>
  <si>
    <t>3770011869664</t>
  </si>
  <si>
    <t>3770011869701</t>
  </si>
  <si>
    <t>10096749000064</t>
  </si>
  <si>
    <t>8004499051705</t>
  </si>
  <si>
    <t>80044990517052</t>
  </si>
  <si>
    <t>2107550444</t>
  </si>
  <si>
    <t>8718819839002</t>
  </si>
  <si>
    <t>3011938005514</t>
  </si>
  <si>
    <t>7610113005798</t>
  </si>
  <si>
    <t>L-61-387-00</t>
  </si>
  <si>
    <t>Esporao  Reserva Branco Bio 2022</t>
  </si>
  <si>
    <t>L-59-015-00</t>
  </si>
  <si>
    <t>Esporao Monte Velho Red 2021</t>
  </si>
  <si>
    <t>5601989001412</t>
  </si>
  <si>
    <t>L-59-014-00</t>
  </si>
  <si>
    <t>Esporao Monte Velho White 2022</t>
  </si>
  <si>
    <t>5601989001566</t>
  </si>
  <si>
    <t>15601989001563</t>
  </si>
  <si>
    <t>L-54-953-00</t>
  </si>
  <si>
    <t>5010314020002</t>
  </si>
  <si>
    <t>5010314202408</t>
  </si>
  <si>
    <t>L-54-805-00</t>
  </si>
  <si>
    <t>5010314350000</t>
  </si>
  <si>
    <t>010327263502</t>
  </si>
  <si>
    <t>L-59-580-00</t>
  </si>
  <si>
    <t>Fever-Tree Sparkling Grapefruit</t>
  </si>
  <si>
    <t>5060108453196</t>
  </si>
  <si>
    <t>05060108455145</t>
  </si>
  <si>
    <t>5024720322001</t>
  </si>
  <si>
    <t>05024720323008</t>
  </si>
  <si>
    <t>26412700021021</t>
  </si>
  <si>
    <t>4062400309004</t>
  </si>
  <si>
    <t>4062400309011</t>
  </si>
  <si>
    <t>7431008108345</t>
  </si>
  <si>
    <t>17431008108342</t>
  </si>
  <si>
    <t>7502221969225</t>
  </si>
  <si>
    <t>7502221969232</t>
  </si>
  <si>
    <t>9349749000515</t>
  </si>
  <si>
    <t>9349749000317</t>
  </si>
  <si>
    <t>9349749000171</t>
  </si>
  <si>
    <t>9349749000263</t>
  </si>
  <si>
    <t>798190221731</t>
  </si>
  <si>
    <t>1240000014815</t>
  </si>
  <si>
    <t>10860007585309</t>
  </si>
  <si>
    <t>3275855518704</t>
  </si>
  <si>
    <t>32758555103705</t>
  </si>
  <si>
    <t>3305488913703</t>
  </si>
  <si>
    <t>33054888913035</t>
  </si>
  <si>
    <t>L-58-858-00</t>
  </si>
  <si>
    <t>Freixenet Carta Nevada Rosado</t>
  </si>
  <si>
    <t>8410036001124</t>
  </si>
  <si>
    <t>8410036101121</t>
  </si>
  <si>
    <t>8410162100043</t>
  </si>
  <si>
    <t>4260372980010</t>
  </si>
  <si>
    <t>4260372980027</t>
  </si>
  <si>
    <t>8003405008789</t>
  </si>
  <si>
    <t>L-03-521-00</t>
  </si>
  <si>
    <t>Glen Breton 10 Years Single Malt + GB</t>
  </si>
  <si>
    <t>817411001034</t>
  </si>
  <si>
    <t>10817411001031</t>
  </si>
  <si>
    <t>05060116368024</t>
  </si>
  <si>
    <t>5016840371618</t>
  </si>
  <si>
    <t>05016840871729</t>
  </si>
  <si>
    <t>5010327324333</t>
  </si>
  <si>
    <t>010327324340</t>
  </si>
  <si>
    <t>3500870067389</t>
  </si>
  <si>
    <t>13500879067387</t>
  </si>
  <si>
    <t>5010327316284</t>
  </si>
  <si>
    <t>05010327316291</t>
  </si>
  <si>
    <t>5010327323510</t>
  </si>
  <si>
    <t>05010327323527</t>
  </si>
  <si>
    <t>5060716144189</t>
  </si>
  <si>
    <t>25060716144190</t>
  </si>
  <si>
    <t>5000281073804</t>
  </si>
  <si>
    <t>05000281073811</t>
  </si>
  <si>
    <t>5010494985498</t>
  </si>
  <si>
    <t>5010494986853</t>
  </si>
  <si>
    <t>L-60-699-00</t>
  </si>
  <si>
    <t>05000289112215</t>
  </si>
  <si>
    <t>L-57-380-00</t>
  </si>
  <si>
    <t>5000289021203</t>
  </si>
  <si>
    <t>5000289021227</t>
  </si>
  <si>
    <t>L-61-579-00</t>
  </si>
  <si>
    <t>Gosset Grande Reserve Brut + GB</t>
  </si>
  <si>
    <t>3353212012314</t>
  </si>
  <si>
    <t>3353212012321</t>
  </si>
  <si>
    <t>5425006247559</t>
  </si>
  <si>
    <t>5425006247597</t>
  </si>
  <si>
    <t>5425006247542</t>
  </si>
  <si>
    <t>5425006247580</t>
  </si>
  <si>
    <t>5425006247009</t>
  </si>
  <si>
    <t>5425006247016</t>
  </si>
  <si>
    <t>8594005025004</t>
  </si>
  <si>
    <t>8594005025011</t>
  </si>
  <si>
    <t>L-24-998-00</t>
  </si>
  <si>
    <t>Graham's 20 Years Tawny + GB</t>
  </si>
  <si>
    <t>5010867410329</t>
  </si>
  <si>
    <t>L-25-003-00</t>
  </si>
  <si>
    <t>Graham's Six Grapes Reserve</t>
  </si>
  <si>
    <t>5010867400245</t>
  </si>
  <si>
    <t>5010867400436</t>
  </si>
  <si>
    <t>3018300019889</t>
  </si>
  <si>
    <t>L-20-488-00</t>
  </si>
  <si>
    <t>Grant's NRF</t>
  </si>
  <si>
    <t>05010327215396</t>
  </si>
  <si>
    <t>5010296013504</t>
  </si>
  <si>
    <t>5010296013498</t>
  </si>
  <si>
    <t>5010677850452</t>
  </si>
  <si>
    <t>L-53-089-00</t>
  </si>
  <si>
    <t>Hankey Bannister NRF</t>
  </si>
  <si>
    <t>05010509415293</t>
  </si>
  <si>
    <t>3104051116394</t>
  </si>
  <si>
    <t>13104051116537</t>
  </si>
  <si>
    <t>3104051711223</t>
  </si>
  <si>
    <t>13104051711220</t>
  </si>
  <si>
    <t>8501110089654</t>
  </si>
  <si>
    <t>48501110089652</t>
  </si>
  <si>
    <t>8501110089982</t>
  </si>
  <si>
    <t>28501110089986</t>
  </si>
  <si>
    <t>5430000311014</t>
  </si>
  <si>
    <t>05010327755502</t>
  </si>
  <si>
    <t>L-61-454-00</t>
  </si>
  <si>
    <t>3245996201223</t>
  </si>
  <si>
    <t>3245995960015</t>
  </si>
  <si>
    <t>3245995960022</t>
  </si>
  <si>
    <t>L-61-957-00</t>
  </si>
  <si>
    <t>Hennessy VS Golden Bottle</t>
  </si>
  <si>
    <t>3245990202004</t>
  </si>
  <si>
    <t>3245990202028</t>
  </si>
  <si>
    <t>3245999491805</t>
  </si>
  <si>
    <t>3245990213925</t>
  </si>
  <si>
    <t>3245999586617</t>
  </si>
  <si>
    <t>3245999698525</t>
  </si>
  <si>
    <t>L-61-458-00</t>
  </si>
  <si>
    <t>Highland Park 10 Years Viking Scars + 2 Glasses</t>
  </si>
  <si>
    <t>5010314307387</t>
  </si>
  <si>
    <t>05010314206567</t>
  </si>
  <si>
    <t>5010314306427</t>
  </si>
  <si>
    <t>Hijos De Villa Tequila Blanco Pist.+2 Glasses</t>
  </si>
  <si>
    <t>Hijos De Villa Tequila Rep. Pist.+ 2 Glasses</t>
  </si>
  <si>
    <t>ICELAND</t>
  </si>
  <si>
    <t>602573824566</t>
  </si>
  <si>
    <t>602573587515</t>
  </si>
  <si>
    <t>761780837612</t>
  </si>
  <si>
    <t>711583140617</t>
  </si>
  <si>
    <t>5030748200085</t>
  </si>
  <si>
    <t>L-56-117-00</t>
  </si>
  <si>
    <t>Ice Ball Mold (Whisky Ice Ball Maker)</t>
  </si>
  <si>
    <t>GREENLAND</t>
  </si>
  <si>
    <t>5704815600176</t>
  </si>
  <si>
    <t>082184083598</t>
  </si>
  <si>
    <t>15099873107253</t>
  </si>
  <si>
    <t>5099873221747</t>
  </si>
  <si>
    <t>15099873121747</t>
  </si>
  <si>
    <t>8595682600409</t>
  </si>
  <si>
    <t>8595682600416</t>
  </si>
  <si>
    <t>L-16-453-00</t>
  </si>
  <si>
    <t>Jack Daniel's Master Distiller No.6 + GB</t>
  </si>
  <si>
    <t>5099873011997</t>
  </si>
  <si>
    <t>15099873111991</t>
  </si>
  <si>
    <t>L-61-450-00</t>
  </si>
  <si>
    <t>Jack Daniel's McLaren X JD Limited Edition 2023 + GB</t>
  </si>
  <si>
    <t>5099873026038</t>
  </si>
  <si>
    <t>15099873126032</t>
  </si>
  <si>
    <t>L-51-714-00</t>
  </si>
  <si>
    <t>Jack Daniel's Twin Pack (2x1L)</t>
  </si>
  <si>
    <t>5099873245255</t>
  </si>
  <si>
    <t>05099873145258</t>
  </si>
  <si>
    <t>L-59-773-00</t>
  </si>
  <si>
    <t>40677019</t>
  </si>
  <si>
    <t>4067700015846</t>
  </si>
  <si>
    <t>L-25-290-00</t>
  </si>
  <si>
    <t>L-50-246-00</t>
  </si>
  <si>
    <t>4067700014559</t>
  </si>
  <si>
    <t>L-61-537-00</t>
  </si>
  <si>
    <t>4067700014528</t>
  </si>
  <si>
    <t>4067700016461</t>
  </si>
  <si>
    <t>L-57-233-00</t>
  </si>
  <si>
    <t>Jagermeister + Banderol</t>
  </si>
  <si>
    <t>4067700014009</t>
  </si>
  <si>
    <t>L-58-923-00</t>
  </si>
  <si>
    <t>Jagermeister Disco Lamp</t>
  </si>
  <si>
    <t>8710833008693</t>
  </si>
  <si>
    <t>8710833009331</t>
  </si>
  <si>
    <t>8710833009348</t>
  </si>
  <si>
    <t>L-13-419-00</t>
  </si>
  <si>
    <t>Jagermeister Mini</t>
  </si>
  <si>
    <t>4067700041043</t>
  </si>
  <si>
    <t>L-61-771-00</t>
  </si>
  <si>
    <t>Jagermeister Spice Cinnamon &amp; Vanilla Blend</t>
  </si>
  <si>
    <t>4067700009876</t>
  </si>
  <si>
    <t>4067700009937</t>
  </si>
  <si>
    <t>05011007025977</t>
  </si>
  <si>
    <t>011007003579</t>
  </si>
  <si>
    <t>L-61-701-00</t>
  </si>
  <si>
    <t>Jameson Tripack  (3x20cl)</t>
  </si>
  <si>
    <t>5011007023300</t>
  </si>
  <si>
    <t>05011007023317</t>
  </si>
  <si>
    <t>5011007022778</t>
  </si>
  <si>
    <t>05011007022785</t>
  </si>
  <si>
    <t>5010278100789</t>
  </si>
  <si>
    <t>10080686000331</t>
  </si>
  <si>
    <t>080686000266</t>
  </si>
  <si>
    <t>10080686000287</t>
  </si>
  <si>
    <t>10080686000270</t>
  </si>
  <si>
    <t>L-24-124-00</t>
  </si>
  <si>
    <t>5060045582126</t>
  </si>
  <si>
    <t>L-54-997-00</t>
  </si>
  <si>
    <t>Jim Beam NRF</t>
  </si>
  <si>
    <t>Jinro Soju Chamisul Original</t>
  </si>
  <si>
    <t>L-60-909-00</t>
  </si>
  <si>
    <t>L-61-031-00</t>
  </si>
  <si>
    <t>Jinro Soju Peach</t>
  </si>
  <si>
    <t>8801048179169</t>
  </si>
  <si>
    <t>8801048179176</t>
  </si>
  <si>
    <t>L-61-030-00</t>
  </si>
  <si>
    <t>8801048179121</t>
  </si>
  <si>
    <t>8801048179138</t>
  </si>
  <si>
    <t>L-61-028-00</t>
  </si>
  <si>
    <t>8801048179145</t>
  </si>
  <si>
    <t>8801048179152</t>
  </si>
  <si>
    <t>L-62-021-00</t>
  </si>
  <si>
    <t>8436599480206</t>
  </si>
  <si>
    <t>L-61-631-00</t>
  </si>
  <si>
    <t>Johnnie Walker Black Label Limited Edition + 2 Glasses</t>
  </si>
  <si>
    <t>5000267186603</t>
  </si>
  <si>
    <t>5000267186610</t>
  </si>
  <si>
    <t>5000267185699</t>
  </si>
  <si>
    <t>05000267185705</t>
  </si>
  <si>
    <t>L-61-082-00</t>
  </si>
  <si>
    <t>Johnnie Walker Blue Label CNY Year Of The Wood Dragon + GB</t>
  </si>
  <si>
    <t>5000267195360</t>
  </si>
  <si>
    <t>05000267195407</t>
  </si>
  <si>
    <t>5000267192864</t>
  </si>
  <si>
    <t>5000267192895</t>
  </si>
  <si>
    <t>5013967014565</t>
  </si>
  <si>
    <t>05013967014688</t>
  </si>
  <si>
    <t>5010103800266</t>
  </si>
  <si>
    <t>4710085233786</t>
  </si>
  <si>
    <t>4710085235803</t>
  </si>
  <si>
    <t>4710085214747</t>
  </si>
  <si>
    <t>14710085214744</t>
  </si>
  <si>
    <t>4710085208647</t>
  </si>
  <si>
    <t>4710085208432</t>
  </si>
  <si>
    <t>4710085208425</t>
  </si>
  <si>
    <t>18711566013005</t>
  </si>
  <si>
    <t>5010103802291</t>
  </si>
  <si>
    <t>5010103802284</t>
  </si>
  <si>
    <t>5010103947114</t>
  </si>
  <si>
    <t>5010103947121</t>
  </si>
  <si>
    <t>4262398470117</t>
  </si>
  <si>
    <t>4262398470148</t>
  </si>
  <si>
    <t>860001753448</t>
  </si>
  <si>
    <t>20860001753442</t>
  </si>
  <si>
    <t>L-61-425-00</t>
  </si>
  <si>
    <t>Koreman's Limoncello</t>
  </si>
  <si>
    <t>8719326649801</t>
  </si>
  <si>
    <t>8721008157078</t>
  </si>
  <si>
    <t>8721008157016</t>
  </si>
  <si>
    <t>8721008157085</t>
  </si>
  <si>
    <t>L-17-410-00</t>
  </si>
  <si>
    <t>Kraken Black Spiced Rum Giftset + GB</t>
  </si>
  <si>
    <t>010314769130912299094210L2110</t>
  </si>
  <si>
    <t>6091307500083</t>
  </si>
  <si>
    <t>L-26-349-00</t>
  </si>
  <si>
    <t>Lagavulin 16 Years</t>
  </si>
  <si>
    <t>5060044487194</t>
  </si>
  <si>
    <t>05060040</t>
  </si>
  <si>
    <t>5060044487170</t>
  </si>
  <si>
    <t>05060044487187</t>
  </si>
  <si>
    <t>L-61-712-00</t>
  </si>
  <si>
    <t>Lamborghini Brut Pinot-Chardonnay Ice</t>
  </si>
  <si>
    <t>8032738622232</t>
  </si>
  <si>
    <t>18032738622239</t>
  </si>
  <si>
    <t>L-61-879-00</t>
  </si>
  <si>
    <t>Lamborghini Luxe Rosso Umbria IGT 2016</t>
  </si>
  <si>
    <t>5010019000057</t>
  </si>
  <si>
    <t>5010019000484</t>
  </si>
  <si>
    <t>15010019000511</t>
  </si>
  <si>
    <t>L-12-721-00</t>
  </si>
  <si>
    <t>Laurent Perrier Demi Sec Harmony + GB</t>
  </si>
  <si>
    <t>084878156007</t>
  </si>
  <si>
    <t>3258430036183</t>
  </si>
  <si>
    <t>L-04-338-00</t>
  </si>
  <si>
    <t>Laurent Perrier Rose + GB</t>
  </si>
  <si>
    <t>084878680007</t>
  </si>
  <si>
    <t>3258430044348</t>
  </si>
  <si>
    <t>Le Monde Friulano 2021</t>
  </si>
  <si>
    <t>8034013471054</t>
  </si>
  <si>
    <t>8411640010250</t>
  </si>
  <si>
    <t>18411640010257</t>
  </si>
  <si>
    <t>18500000</t>
  </si>
  <si>
    <t>8710833009263</t>
  </si>
  <si>
    <t>8710833009270</t>
  </si>
  <si>
    <t>L-59-370-00</t>
  </si>
  <si>
    <t>Licor 43 + 2 Glasses</t>
  </si>
  <si>
    <t>8410221902182</t>
  </si>
  <si>
    <t>48410221902050</t>
  </si>
  <si>
    <t>8410221902069</t>
  </si>
  <si>
    <t>28410221902063</t>
  </si>
  <si>
    <t>28410221110154</t>
  </si>
  <si>
    <t>5602042201701</t>
  </si>
  <si>
    <t>65602042201703</t>
  </si>
  <si>
    <t>5016840031222</t>
  </si>
  <si>
    <t>016840031215</t>
  </si>
  <si>
    <t>L-08-185-00</t>
  </si>
  <si>
    <t>Loch Lomond Single Malt + GB</t>
  </si>
  <si>
    <t>5016840033219</t>
  </si>
  <si>
    <t>05016840033202</t>
  </si>
  <si>
    <t>L-61-179-00</t>
  </si>
  <si>
    <t>Louis Roederer Brut Collection 244</t>
  </si>
  <si>
    <t>3114080404454</t>
  </si>
  <si>
    <t>3114086404458</t>
  </si>
  <si>
    <t>L-61-244-00</t>
  </si>
  <si>
    <t>Louis Roederer Brut Collection 244 + GB</t>
  </si>
  <si>
    <t>L-62-064-00</t>
  </si>
  <si>
    <t>Louis Roederer Collection 244 + GB</t>
  </si>
  <si>
    <t>734599414459</t>
  </si>
  <si>
    <t>3114086414457</t>
  </si>
  <si>
    <t>L-61-411-00</t>
  </si>
  <si>
    <t>Louis Roederer Cristal Brut 2015 + GB</t>
  </si>
  <si>
    <t>3114080721551</t>
  </si>
  <si>
    <t>3114080781555</t>
  </si>
  <si>
    <t>Louis Roederer Cristal Rose 2013 + GB</t>
  </si>
  <si>
    <t>L-61-768-00</t>
  </si>
  <si>
    <t>Louis Roederer Cristal Rose 2014 + GB</t>
  </si>
  <si>
    <t>3114080821459</t>
  </si>
  <si>
    <t>3114080851456</t>
  </si>
  <si>
    <t>L-61-414-00</t>
  </si>
  <si>
    <t>Louis Roederer Rose 2016 + GB</t>
  </si>
  <si>
    <t>734599611650</t>
  </si>
  <si>
    <t>3114080671658</t>
  </si>
  <si>
    <t>843664099801</t>
  </si>
  <si>
    <t>843664099818</t>
  </si>
  <si>
    <t>L-62-019-00</t>
  </si>
  <si>
    <t>Love Bermuda The Story Of Our Gift Book Gin Miniatures</t>
  </si>
  <si>
    <t>848374059732</t>
  </si>
  <si>
    <t>L-62-078-00</t>
  </si>
  <si>
    <t>Love Bermuda The Story Of Our Giftbook</t>
  </si>
  <si>
    <t>848374059589</t>
  </si>
  <si>
    <t>3857500071408</t>
  </si>
  <si>
    <t>L-61-674-00</t>
  </si>
  <si>
    <t>Lunae Colli di Luni Rosso DOC 2021 "Auxo"</t>
  </si>
  <si>
    <t>8032523503081</t>
  </si>
  <si>
    <t>8032523509021</t>
  </si>
  <si>
    <t>L-61-677-00</t>
  </si>
  <si>
    <t>Lunae Colli di Luni Vermentino DOC 2022 "Etichetta Nera"</t>
  </si>
  <si>
    <t>8032523503104</t>
  </si>
  <si>
    <t>8032523509045</t>
  </si>
  <si>
    <t>L-61-660-00</t>
  </si>
  <si>
    <t>Lunae Colli Di Luni Vermentino DOC 2022 Etichetta Grigia</t>
  </si>
  <si>
    <t>8032523503074</t>
  </si>
  <si>
    <t>8032523509014</t>
  </si>
  <si>
    <t>L-61-675-00</t>
  </si>
  <si>
    <t>Lunae Liguria di Levante Bianco IGT  2022 "LaBianca"</t>
  </si>
  <si>
    <t>8032523503302</t>
  </si>
  <si>
    <t>8032523509342</t>
  </si>
  <si>
    <t>L-61-676-00</t>
  </si>
  <si>
    <t>Lunae Liguria di Levante Rosso IGT  2022 "Circvs''</t>
  </si>
  <si>
    <t>L-52-239-00</t>
  </si>
  <si>
    <t>Luxardo The Original Maraschino Cherries</t>
  </si>
  <si>
    <t xml:space="preserve">gr      </t>
  </si>
  <si>
    <t>8000353007901</t>
  </si>
  <si>
    <t>18000353001579</t>
  </si>
  <si>
    <t>Lysholm Linie Akvavit</t>
  </si>
  <si>
    <t>011354710222062110LMBR193C33</t>
  </si>
  <si>
    <t>7350029668440</t>
  </si>
  <si>
    <t>37350029668441</t>
  </si>
  <si>
    <t>7350029667269</t>
  </si>
  <si>
    <t>7350029668983</t>
  </si>
  <si>
    <t>37350029668984</t>
  </si>
  <si>
    <t>L-18-172-00</t>
  </si>
  <si>
    <t>5391516871389</t>
  </si>
  <si>
    <t>5391516871396</t>
  </si>
  <si>
    <t>5000299296141</t>
  </si>
  <si>
    <t>05000299296790</t>
  </si>
  <si>
    <t>5000299296103</t>
  </si>
  <si>
    <t>05000299296752</t>
  </si>
  <si>
    <t>L-61-227-00</t>
  </si>
  <si>
    <t>Malfy Gin Mini</t>
  </si>
  <si>
    <t>5000299296165</t>
  </si>
  <si>
    <t>05000299296813</t>
  </si>
  <si>
    <t>5010284100018</t>
  </si>
  <si>
    <t>5010284151027</t>
  </si>
  <si>
    <t>L-61-434-00</t>
  </si>
  <si>
    <t>Mamont Vodka + 2 Shotglasses</t>
  </si>
  <si>
    <t>4602726004605</t>
  </si>
  <si>
    <t>50600338414118</t>
  </si>
  <si>
    <t>3041311026584</t>
  </si>
  <si>
    <t>L-59-661-00</t>
  </si>
  <si>
    <t>Marrone Langhe Arneis "Tre Fies" Doc Langhe 2020</t>
  </si>
  <si>
    <t>L-61-855-00</t>
  </si>
  <si>
    <t>Marrone San Carlo 2015</t>
  </si>
  <si>
    <t>L-57-743-00</t>
  </si>
  <si>
    <t>Martell Cordon Bleu</t>
  </si>
  <si>
    <t>3219820000368</t>
  </si>
  <si>
    <t>13219820000365</t>
  </si>
  <si>
    <t>698929000562</t>
  </si>
  <si>
    <t>698929000838</t>
  </si>
  <si>
    <t>11066094010055</t>
  </si>
  <si>
    <t>20766094010052</t>
  </si>
  <si>
    <t>3285090617049</t>
  </si>
  <si>
    <t>L-61-897-00</t>
  </si>
  <si>
    <t>Mermaid All Spirits Trio Set Miniature</t>
  </si>
  <si>
    <t>5060508970507</t>
  </si>
  <si>
    <t>5060508970446</t>
  </si>
  <si>
    <t>5202795150280</t>
  </si>
  <si>
    <t>5202795160777</t>
  </si>
  <si>
    <t>L-62-031-00</t>
  </si>
  <si>
    <t>35202795130146</t>
  </si>
  <si>
    <t>L-13-927-00</t>
  </si>
  <si>
    <t>L-06-747-00</t>
  </si>
  <si>
    <t>Midleton Barry Crockett Legacy + GB</t>
  </si>
  <si>
    <t>5011007024109</t>
  </si>
  <si>
    <t>05011007024116</t>
  </si>
  <si>
    <t>L-61-555-00</t>
  </si>
  <si>
    <t>Moet &amp; Chandon Brut EOY 2023 + GB</t>
  </si>
  <si>
    <t>3185370768143</t>
  </si>
  <si>
    <t>3185370768167</t>
  </si>
  <si>
    <t>L-61-346-00</t>
  </si>
  <si>
    <t>3185370729960</t>
  </si>
  <si>
    <t>3185370770603</t>
  </si>
  <si>
    <t>L-61-536-00</t>
  </si>
  <si>
    <t>3185370763957</t>
  </si>
  <si>
    <t>3185370770627</t>
  </si>
  <si>
    <t>L-58-476-00</t>
  </si>
  <si>
    <t>Moet &amp; Chandon Brut Imperial + Wooden GB</t>
  </si>
  <si>
    <t>3185370419052</t>
  </si>
  <si>
    <t>L-24-171-00</t>
  </si>
  <si>
    <t>Moet &amp; Chandon Brut Imperial Golden Light up</t>
  </si>
  <si>
    <t>3185370635629</t>
  </si>
  <si>
    <t>03185370650974</t>
  </si>
  <si>
    <t>L-12-788-00</t>
  </si>
  <si>
    <t>Moet &amp; Chandon Brut Imperial Magnum + GB</t>
  </si>
  <si>
    <t>3185370031124</t>
  </si>
  <si>
    <t>3185370418390</t>
  </si>
  <si>
    <t>L-56-328-00</t>
  </si>
  <si>
    <t>3185370010679</t>
  </si>
  <si>
    <t>3185370439920</t>
  </si>
  <si>
    <t>L-04-439-00</t>
  </si>
  <si>
    <t>Moet &amp; Chandon Nectar Imperial + GB</t>
  </si>
  <si>
    <t>3185370068441</t>
  </si>
  <si>
    <t>3185370396513</t>
  </si>
  <si>
    <t>3185370552988</t>
  </si>
  <si>
    <t>L-25-786-00</t>
  </si>
  <si>
    <t>Moletto Tomato Gin</t>
  </si>
  <si>
    <t>8017279939629</t>
  </si>
  <si>
    <t>L-61-504-00</t>
  </si>
  <si>
    <t>Molinari Sambuca Extra NRF + Glass</t>
  </si>
  <si>
    <t>8002095971069</t>
  </si>
  <si>
    <t>8410023094955</t>
  </si>
  <si>
    <t>18410023094952</t>
  </si>
  <si>
    <t>L-52-405-00</t>
  </si>
  <si>
    <t>3052910013134</t>
  </si>
  <si>
    <t>3052910613136</t>
  </si>
  <si>
    <t>L-57-454-00</t>
  </si>
  <si>
    <t>3052910056353</t>
  </si>
  <si>
    <t>3052910656355</t>
  </si>
  <si>
    <t>L-52-316-00</t>
  </si>
  <si>
    <t>3052910006907</t>
  </si>
  <si>
    <t>L-52-318-00</t>
  </si>
  <si>
    <t>3052910007645</t>
  </si>
  <si>
    <t>3052910607647</t>
  </si>
  <si>
    <t>L-52-407-00</t>
  </si>
  <si>
    <t>3052910056476</t>
  </si>
  <si>
    <t>3052910656478</t>
  </si>
  <si>
    <t>L-58-822-00</t>
  </si>
  <si>
    <t>3052910056254</t>
  </si>
  <si>
    <t>3052910656256</t>
  </si>
  <si>
    <t>L-25-047-00</t>
  </si>
  <si>
    <t>3052910055325</t>
  </si>
  <si>
    <t>L-56-725-00</t>
  </si>
  <si>
    <t>3052910058319</t>
  </si>
  <si>
    <t>L-58-816-00</t>
  </si>
  <si>
    <t>Monin Mangue</t>
  </si>
  <si>
    <t>3052910055226</t>
  </si>
  <si>
    <t>3052910655228</t>
  </si>
  <si>
    <t>L-58-821-00</t>
  </si>
  <si>
    <t>Monin Peach</t>
  </si>
  <si>
    <t>3052911423215</t>
  </si>
  <si>
    <t>13052911423212</t>
  </si>
  <si>
    <t>L-61-850-00</t>
  </si>
  <si>
    <t>3052910056278</t>
  </si>
  <si>
    <t>L-57-458-00</t>
  </si>
  <si>
    <t>Monin Rohrzucker</t>
  </si>
  <si>
    <t>3052910056384</t>
  </si>
  <si>
    <t>3052910656386</t>
  </si>
  <si>
    <t>L-61-851-00</t>
  </si>
  <si>
    <t>3052910056261</t>
  </si>
  <si>
    <t>L-52-317-00</t>
  </si>
  <si>
    <t>3052910056469</t>
  </si>
  <si>
    <t>4260218310452</t>
  </si>
  <si>
    <t>L-61-392-00</t>
  </si>
  <si>
    <t>Motorhead Road Crew Cans</t>
  </si>
  <si>
    <t>5031061002981</t>
  </si>
  <si>
    <t>05031061002998</t>
  </si>
  <si>
    <t>9013100011563</t>
  </si>
  <si>
    <t>9013100514668</t>
  </si>
  <si>
    <t>L-61-219-00</t>
  </si>
  <si>
    <t>Mozart Coconut Chocolate</t>
  </si>
  <si>
    <t>9013100006200</t>
  </si>
  <si>
    <t>9013100513265</t>
  </si>
  <si>
    <t>L-62-014-00</t>
  </si>
  <si>
    <t>Myers Rum Original Dark</t>
  </si>
  <si>
    <t>088004039103</t>
  </si>
  <si>
    <t>10088004039100</t>
  </si>
  <si>
    <t>L-55-722-00</t>
  </si>
  <si>
    <t>Nicolas Feuillatte Reserve Exclusive Brut + GB</t>
  </si>
  <si>
    <t>088586003899</t>
  </si>
  <si>
    <t>3282946018012</t>
  </si>
  <si>
    <t>L-61-580-00</t>
  </si>
  <si>
    <t>Nicosia Vulka Etna Bianco 2017</t>
  </si>
  <si>
    <t>Nicosia Zibibbo</t>
  </si>
  <si>
    <t>4904230054177</t>
  </si>
  <si>
    <t>8410023002264</t>
  </si>
  <si>
    <t>18410023002261</t>
  </si>
  <si>
    <t>L-61-367-00</t>
  </si>
  <si>
    <t>Nona Ginger</t>
  </si>
  <si>
    <t>5430001512205</t>
  </si>
  <si>
    <t>5430001512229</t>
  </si>
  <si>
    <t>L-58-383-00</t>
  </si>
  <si>
    <t>Nona Spritz</t>
  </si>
  <si>
    <t>5430001512106</t>
  </si>
  <si>
    <t>5430001512120</t>
  </si>
  <si>
    <t>L-13-980-00</t>
  </si>
  <si>
    <t>Nonino Grappa Lo Chardonnay + GB</t>
  </si>
  <si>
    <t>80104193</t>
  </si>
  <si>
    <t>8002092005712</t>
  </si>
  <si>
    <t>L-54-384-00</t>
  </si>
  <si>
    <t>Nonino Prosecco Barrique + GB</t>
  </si>
  <si>
    <t>8002092013892</t>
  </si>
  <si>
    <t>08002092013939</t>
  </si>
  <si>
    <t>8435449500057</t>
  </si>
  <si>
    <t>68435449500059</t>
  </si>
  <si>
    <t>Ojo de Tigre Mezcal Espadin / Tobala Joven</t>
  </si>
  <si>
    <t>Ojo de Tigre Mezcal Espadin / Tobala Reposado</t>
  </si>
  <si>
    <t>5010509882989</t>
  </si>
  <si>
    <t>05010509805049</t>
  </si>
  <si>
    <t>5010509883320</t>
  </si>
  <si>
    <t>05010509805452</t>
  </si>
  <si>
    <t>5010509883412</t>
  </si>
  <si>
    <t>05010509805438</t>
  </si>
  <si>
    <t>5010509881692</t>
  </si>
  <si>
    <t>05010509803397</t>
  </si>
  <si>
    <t>766008993354</t>
  </si>
  <si>
    <t>00793420176652</t>
  </si>
  <si>
    <t>8710631123512</t>
  </si>
  <si>
    <t>8710631123406</t>
  </si>
  <si>
    <t>L-61-629-00</t>
  </si>
  <si>
    <t>8005713352691</t>
  </si>
  <si>
    <t>08005713644512</t>
  </si>
  <si>
    <t>L-61-097-00</t>
  </si>
  <si>
    <t>8005713352660</t>
  </si>
  <si>
    <t>L-61-516-00</t>
  </si>
  <si>
    <t>Pallini Limoncello + Glass</t>
  </si>
  <si>
    <t>08005713645564</t>
  </si>
  <si>
    <t>L-57-664-00</t>
  </si>
  <si>
    <t>80067986</t>
  </si>
  <si>
    <t>08008440112255</t>
  </si>
  <si>
    <t>L-54-284-00</t>
  </si>
  <si>
    <t>Pink 47 Gin Baubles (3x5Cl)</t>
  </si>
  <si>
    <t>5011995002974</t>
  </si>
  <si>
    <t>5011995003216</t>
  </si>
  <si>
    <t>L-55-300-00</t>
  </si>
  <si>
    <t>Piper Heidsieck Brut Parfum Edition + GB</t>
  </si>
  <si>
    <t>3018333009178</t>
  </si>
  <si>
    <t>3018333009642</t>
  </si>
  <si>
    <t>L-61-985-00</t>
  </si>
  <si>
    <t>3018334500001</t>
  </si>
  <si>
    <t>L-54-628-00</t>
  </si>
  <si>
    <t>Piper Heidsieck Cuvee Brut + 2 Glasses</t>
  </si>
  <si>
    <t>3018333001639</t>
  </si>
  <si>
    <t>3018333010051</t>
  </si>
  <si>
    <t>L-61-773-00</t>
  </si>
  <si>
    <t>Piper Heidsieck Cuvee Rose + 2 Glasses</t>
  </si>
  <si>
    <t>3018333012031</t>
  </si>
  <si>
    <t>3018333012154</t>
  </si>
  <si>
    <t>L-17-594-00</t>
  </si>
  <si>
    <t>Plantation Experience Box 6x0,10L + GB</t>
  </si>
  <si>
    <t>L-61-706-00</t>
  </si>
  <si>
    <t>Plantation XO 20Th Anniversary</t>
  </si>
  <si>
    <t>3460410533517</t>
  </si>
  <si>
    <t>43460410533638</t>
  </si>
  <si>
    <t>L-61-527-00</t>
  </si>
  <si>
    <t>3147699102671</t>
  </si>
  <si>
    <t>010314769113681099145310327503</t>
  </si>
  <si>
    <t>L-21-251-00</t>
  </si>
  <si>
    <t>3147699109380</t>
  </si>
  <si>
    <t>01314769121119799154510236334</t>
  </si>
  <si>
    <t>29501007301503</t>
  </si>
  <si>
    <t>5411018006048</t>
  </si>
  <si>
    <t>5411018344003</t>
  </si>
  <si>
    <t>5060880924853</t>
  </si>
  <si>
    <t>5391534150763</t>
  </si>
  <si>
    <t>5391533970195</t>
  </si>
  <si>
    <t>05391533970218</t>
  </si>
  <si>
    <t>8437004142122</t>
  </si>
  <si>
    <t>68437004142124</t>
  </si>
  <si>
    <t>L-61-902-00</t>
  </si>
  <si>
    <t>Puerto De Indias Gin Strawberry &amp; Love Valentine's Day</t>
  </si>
  <si>
    <t>7466871100073</t>
  </si>
  <si>
    <t>17466871100070</t>
  </si>
  <si>
    <t>7466871100028</t>
  </si>
  <si>
    <t>17466871100025</t>
  </si>
  <si>
    <t>7466871100035</t>
  </si>
  <si>
    <t>17466871100049</t>
  </si>
  <si>
    <t>8697530214001</t>
  </si>
  <si>
    <t>08697530211178</t>
  </si>
  <si>
    <t>5712718007626</t>
  </si>
  <si>
    <t>5712718007756</t>
  </si>
  <si>
    <t>5712718007763</t>
  </si>
  <si>
    <t>L-60-167-00</t>
  </si>
  <si>
    <t>Rammstein Stout BA</t>
  </si>
  <si>
    <t>5712718005493</t>
  </si>
  <si>
    <t>5712718005509</t>
  </si>
  <si>
    <t>3024480009206</t>
  </si>
  <si>
    <t>1302448001</t>
  </si>
  <si>
    <t>3024484370197</t>
  </si>
  <si>
    <t>8414476999812</t>
  </si>
  <si>
    <t>18414476999819</t>
  </si>
  <si>
    <t>L-05-860-00</t>
  </si>
  <si>
    <t>13163937011007</t>
  </si>
  <si>
    <t>8009366300757</t>
  </si>
  <si>
    <t>8009366992440</t>
  </si>
  <si>
    <t>CANARY ISLANDS</t>
  </si>
  <si>
    <t>L-52-966-00</t>
  </si>
  <si>
    <t>Ron Miel Guanche Arehucas NRF</t>
  </si>
  <si>
    <t>8033749408532</t>
  </si>
  <si>
    <t>8033749408556</t>
  </si>
  <si>
    <t>8033749408549</t>
  </si>
  <si>
    <t>7503023613200</t>
  </si>
  <si>
    <t>17503023613207</t>
  </si>
  <si>
    <t>L-61-072-00</t>
  </si>
  <si>
    <t>Rum Calendar 24 Days Of Rum Red Edition + Glasses</t>
  </si>
  <si>
    <t>5712718004397</t>
  </si>
  <si>
    <t>5010327453019</t>
  </si>
  <si>
    <t>5010327653532</t>
  </si>
  <si>
    <t>San Felice Chianti Classico DOCG 2020</t>
  </si>
  <si>
    <t>San Felice Chianti Classico GranSelezione DOCG Il Grigio2019</t>
  </si>
  <si>
    <t>L-61-378-00</t>
  </si>
  <si>
    <t>San Felice Chianti Classico Riserva DOCG Il Grigio 2019</t>
  </si>
  <si>
    <t>709067110171</t>
  </si>
  <si>
    <t>L-61-369-00</t>
  </si>
  <si>
    <t>San Felice Chianti Classico Riserva DOCG Il Grigio 2020</t>
  </si>
  <si>
    <t>San Felice Rosso di Montalcino DOC Campogiovanni 2021</t>
  </si>
  <si>
    <t>San Felice Vigorello Toscane IGT 2019</t>
  </si>
  <si>
    <t>L-59-740-00</t>
  </si>
  <si>
    <t>8720648562068</t>
  </si>
  <si>
    <t>L-59-705-00</t>
  </si>
  <si>
    <t>8720648562051</t>
  </si>
  <si>
    <t>8720648562303</t>
  </si>
  <si>
    <t>L-04-540-00</t>
  </si>
  <si>
    <t>Sandeman Fine Ruby Porto</t>
  </si>
  <si>
    <t>5601083001585</t>
  </si>
  <si>
    <t>5601083000397</t>
  </si>
  <si>
    <t>L-61-865-00</t>
  </si>
  <si>
    <t>Santa Maria La Palma Aragosta Rosato DOC Alghero 2023</t>
  </si>
  <si>
    <t>8001487006549</t>
  </si>
  <si>
    <t>8001487007898</t>
  </si>
  <si>
    <t>L-60-008-00</t>
  </si>
  <si>
    <t>Santa Maria La Palma Aragosta Rose DOC Alghero 2022</t>
  </si>
  <si>
    <t>L-59-884-00</t>
  </si>
  <si>
    <t>Santa Maria La Palma Aragosta Spumante Rose brut</t>
  </si>
  <si>
    <t>8001487002503</t>
  </si>
  <si>
    <t>8001487002510</t>
  </si>
  <si>
    <t>L-61-870-00</t>
  </si>
  <si>
    <t>Santa Maria La Palma Cagnulari IGT Bombarde 2022</t>
  </si>
  <si>
    <t>L-61-866-00</t>
  </si>
  <si>
    <t>Santa Maria La Palma Cagnulari Selezione Alghero DOC 2022</t>
  </si>
  <si>
    <t>L-61-864-00</t>
  </si>
  <si>
    <t>Santa Maria La Palma Cannonau di Sardegna DOC Timbenia 2021</t>
  </si>
  <si>
    <t>8001487007997</t>
  </si>
  <si>
    <t>8001487009953</t>
  </si>
  <si>
    <t>8001487061142</t>
  </si>
  <si>
    <t>L-61-863-00</t>
  </si>
  <si>
    <t>Santa Maria La Palma Passito Soffio di Sole + GB</t>
  </si>
  <si>
    <t>8001487007706</t>
  </si>
  <si>
    <t>L-63-097-00</t>
  </si>
  <si>
    <t>Sao Pedro Das Aguias Ruby Porto LBV 2017</t>
  </si>
  <si>
    <t>5601144860939</t>
  </si>
  <si>
    <t>05601144860946</t>
  </si>
  <si>
    <t>1210000100733</t>
  </si>
  <si>
    <t>5060354273661</t>
  </si>
  <si>
    <t>5060354273678</t>
  </si>
  <si>
    <t>5060354267301</t>
  </si>
  <si>
    <t>L-53-552-00</t>
  </si>
  <si>
    <t>Shankys Whip Black Irish Whisky Liqueur</t>
  </si>
  <si>
    <t>810035510104</t>
  </si>
  <si>
    <t>10810035510101</t>
  </si>
  <si>
    <t>8414476140726</t>
  </si>
  <si>
    <t>8414476140719</t>
  </si>
  <si>
    <t>18414476140716</t>
  </si>
  <si>
    <t>4520971500034</t>
  </si>
  <si>
    <t>14520971500031</t>
  </si>
  <si>
    <t>4062400160001</t>
  </si>
  <si>
    <t>4062400223515</t>
  </si>
  <si>
    <t>L-60-025-00</t>
  </si>
  <si>
    <t>Sir Edmond Bourbon Infused Gin + GB</t>
  </si>
  <si>
    <t>8710631219611</t>
  </si>
  <si>
    <t>L-60-419-00</t>
  </si>
  <si>
    <t>8710631422189</t>
  </si>
  <si>
    <t>8710631522186</t>
  </si>
  <si>
    <t>5391536650001</t>
  </si>
  <si>
    <t>05391536650025</t>
  </si>
  <si>
    <t>L-53-631-00</t>
  </si>
  <si>
    <t>Smirnoff ice</t>
  </si>
  <si>
    <t>5410316983600</t>
  </si>
  <si>
    <t>5410316902311</t>
  </si>
  <si>
    <t>5010852050905</t>
  </si>
  <si>
    <t>05010852052138</t>
  </si>
  <si>
    <t>L-61-975-00</t>
  </si>
  <si>
    <t>L-55-077-00</t>
  </si>
  <si>
    <t>8410023029025</t>
  </si>
  <si>
    <t>8410023029018</t>
  </si>
  <si>
    <t>L-62-056-00</t>
  </si>
  <si>
    <t>Sourz Watermelon</t>
  </si>
  <si>
    <t>8410854525406</t>
  </si>
  <si>
    <t>08410854525413</t>
  </si>
  <si>
    <t>853222006523</t>
  </si>
  <si>
    <t>10853222006520</t>
  </si>
  <si>
    <t>853222006059</t>
  </si>
  <si>
    <t>10853222006056</t>
  </si>
  <si>
    <t>80220718</t>
  </si>
  <si>
    <t>08009265000734</t>
  </si>
  <si>
    <t>L-12-982-00</t>
  </si>
  <si>
    <t>Taittinger Brut Reserve + GB</t>
  </si>
  <si>
    <t>3016570001054</t>
  </si>
  <si>
    <t>3016570007087</t>
  </si>
  <si>
    <t>L-04-551-00</t>
  </si>
  <si>
    <t>L-62-070-00</t>
  </si>
  <si>
    <t>3016570000675</t>
  </si>
  <si>
    <t>L-61-519-00</t>
  </si>
  <si>
    <t>Talisker 10 Years + 2 Glasses</t>
  </si>
  <si>
    <t>5000281074184</t>
  </si>
  <si>
    <t>5000281074191</t>
  </si>
  <si>
    <t>5000281046747</t>
  </si>
  <si>
    <t>5013967016613</t>
  </si>
  <si>
    <t>5013967016644</t>
  </si>
  <si>
    <t>4800220619756</t>
  </si>
  <si>
    <t>14800220619753</t>
  </si>
  <si>
    <t>L-02-609-00</t>
  </si>
  <si>
    <t>Taylor's 10 Years Port Tawny</t>
  </si>
  <si>
    <t>5013626111321</t>
  </si>
  <si>
    <t>8720299309128</t>
  </si>
  <si>
    <t>8720299309173</t>
  </si>
  <si>
    <t>14582410708453</t>
  </si>
  <si>
    <t>L-60-902-00</t>
  </si>
  <si>
    <t>Tenuta Scuotto Fiano 'Oi Ni' IGP Campania 2020</t>
  </si>
  <si>
    <t>L-60-901-00</t>
  </si>
  <si>
    <t>Tenuta Scuotto Taurasi 2019</t>
  </si>
  <si>
    <t>8057018560486</t>
  </si>
  <si>
    <t>8057018560424</t>
  </si>
  <si>
    <t>745760434602</t>
  </si>
  <si>
    <t>5055807416344</t>
  </si>
  <si>
    <t>5055807416351</t>
  </si>
  <si>
    <t>L-54-448-00</t>
  </si>
  <si>
    <t>The Busker Triopack (3x20CL)</t>
  </si>
  <si>
    <t>8001110696017</t>
  </si>
  <si>
    <t>08001110960248</t>
  </si>
  <si>
    <t>8001110596034</t>
  </si>
  <si>
    <t>8001110960019</t>
  </si>
  <si>
    <t>The Copper In The Clouds Miniature Giftset</t>
  </si>
  <si>
    <t>5013967005044</t>
  </si>
  <si>
    <t>5013967005051</t>
  </si>
  <si>
    <t>5013967016286</t>
  </si>
  <si>
    <t>8009366980508</t>
  </si>
  <si>
    <t>8009366992495</t>
  </si>
  <si>
    <t>8009366980515</t>
  </si>
  <si>
    <t>8009366992518</t>
  </si>
  <si>
    <t>8009366980379</t>
  </si>
  <si>
    <t>8009366992372</t>
  </si>
  <si>
    <t>7640171038032</t>
  </si>
  <si>
    <t>07640171038049</t>
  </si>
  <si>
    <t>07640171037523</t>
  </si>
  <si>
    <t>L-61-729-00</t>
  </si>
  <si>
    <t>The Gardener Gin by Brad Pitt</t>
  </si>
  <si>
    <t>3296184018703</t>
  </si>
  <si>
    <t>3296181026381</t>
  </si>
  <si>
    <t>5060399688604</t>
  </si>
  <si>
    <t>25060399688608</t>
  </si>
  <si>
    <t>5060716144141</t>
  </si>
  <si>
    <t>25060716144145</t>
  </si>
  <si>
    <t>5060716141317</t>
  </si>
  <si>
    <t>20080432402829</t>
  </si>
  <si>
    <t>4260642250010</t>
  </si>
  <si>
    <t>The Macallan 18 Years Double Cask 2022 Release + GB</t>
  </si>
  <si>
    <t>05010314210472</t>
  </si>
  <si>
    <t>5010314312749</t>
  </si>
  <si>
    <t>05010314211806</t>
  </si>
  <si>
    <t>5010314313395</t>
  </si>
  <si>
    <t>05010314212322</t>
  </si>
  <si>
    <t>5010314312381</t>
  </si>
  <si>
    <t>L-61-417-00</t>
  </si>
  <si>
    <t>The Macallan James Bond 60th Anniversary Decade II + GB</t>
  </si>
  <si>
    <t>5010314312473</t>
  </si>
  <si>
    <t>L-61-418-00</t>
  </si>
  <si>
    <t>The Macallan James Bond 60th Anniversary Decade III + GB</t>
  </si>
  <si>
    <t>5010314312480</t>
  </si>
  <si>
    <t>L-61-509-00</t>
  </si>
  <si>
    <t>The Pogues Streams of Whiskey</t>
  </si>
  <si>
    <t>5011166080862</t>
  </si>
  <si>
    <t>5712718006957</t>
  </si>
  <si>
    <t>5712718008494</t>
  </si>
  <si>
    <t>5000281070711</t>
  </si>
  <si>
    <t>5000281070728</t>
  </si>
  <si>
    <t>5000281022413</t>
  </si>
  <si>
    <t>813548000698</t>
  </si>
  <si>
    <t>00813548001688</t>
  </si>
  <si>
    <t>813548001367</t>
  </si>
  <si>
    <t>00813548001701</t>
  </si>
  <si>
    <t>5012523231958</t>
  </si>
  <si>
    <t>08001110812158</t>
  </si>
  <si>
    <t>8410023810036</t>
  </si>
  <si>
    <t>L-61-528-00</t>
  </si>
  <si>
    <t>619947000037</t>
  </si>
  <si>
    <t>4901903064532</t>
  </si>
  <si>
    <t>14901903064539</t>
  </si>
  <si>
    <t>8410113690159</t>
  </si>
  <si>
    <t>L-60-225-00</t>
  </si>
  <si>
    <t>3760004440369</t>
  </si>
  <si>
    <t>3760004440376</t>
  </si>
  <si>
    <t>5060074861292</t>
  </si>
  <si>
    <t>L-13-314-00</t>
  </si>
  <si>
    <t>Tunel Hierbas Mezcladas</t>
  </si>
  <si>
    <t>8414037104075</t>
  </si>
  <si>
    <t>18414037104072</t>
  </si>
  <si>
    <t>5392000226616</t>
  </si>
  <si>
    <t>5392000226654</t>
  </si>
  <si>
    <t>5392000226609</t>
  </si>
  <si>
    <t>5392000226647</t>
  </si>
  <si>
    <t>3760033596686</t>
  </si>
  <si>
    <t>5060103020003</t>
  </si>
  <si>
    <t>15060103020024</t>
  </si>
  <si>
    <t>L-22-294-00</t>
  </si>
  <si>
    <t>Uncle Nearest 1856</t>
  </si>
  <si>
    <t>040232299896</t>
  </si>
  <si>
    <t>10040232299893</t>
  </si>
  <si>
    <t>040232609053</t>
  </si>
  <si>
    <t>10040232609050</t>
  </si>
  <si>
    <t>L-61-667-00</t>
  </si>
  <si>
    <t>4034100089081</t>
  </si>
  <si>
    <t>4034100099080</t>
  </si>
  <si>
    <t>L-25-285-00</t>
  </si>
  <si>
    <t>4034100029087</t>
  </si>
  <si>
    <t>L-58-279-00</t>
  </si>
  <si>
    <t>40341187</t>
  </si>
  <si>
    <t>4034100000185</t>
  </si>
  <si>
    <t>L-61-603-00</t>
  </si>
  <si>
    <t>Unicum Zwack PET</t>
  </si>
  <si>
    <t>59946755</t>
  </si>
  <si>
    <t>0145995099524106108230825010</t>
  </si>
  <si>
    <t>L-61-918-00</t>
  </si>
  <si>
    <t>3049614222245</t>
  </si>
  <si>
    <t>010304961403415210LABSNAO21026</t>
  </si>
  <si>
    <t>L-61-843-00</t>
  </si>
  <si>
    <t>Veuve Clicquot Rose + GB</t>
  </si>
  <si>
    <t>3049614227189</t>
  </si>
  <si>
    <t>3049614227196</t>
  </si>
  <si>
    <t>8033413430050</t>
  </si>
  <si>
    <t>18033413430408</t>
  </si>
  <si>
    <t>L-25-901-00</t>
  </si>
  <si>
    <t>Vita Dulcis Advent Calendar Gin Classic</t>
  </si>
  <si>
    <t>4251212227204</t>
  </si>
  <si>
    <t>L-61-547-00</t>
  </si>
  <si>
    <t>Vita Dulcis Advent Calendar Gin Premium</t>
  </si>
  <si>
    <t>4251212227211</t>
  </si>
  <si>
    <t>L-55-976-00</t>
  </si>
  <si>
    <t>Vita Dulcis Advent Calendar Premium Rum</t>
  </si>
  <si>
    <t>4251212231973</t>
  </si>
  <si>
    <t>L-55-977-00</t>
  </si>
  <si>
    <t>Vita Dulcis Advent Calendar Rum Classic</t>
  </si>
  <si>
    <t>4251212231966</t>
  </si>
  <si>
    <t>L-61-544-00</t>
  </si>
  <si>
    <t>Vita Dulcis Advent Calendar Rum Premium</t>
  </si>
  <si>
    <t>4251212227198</t>
  </si>
  <si>
    <t>L-25-905-00</t>
  </si>
  <si>
    <t>Vita Dulcis Advent Calendar Whisky Classic</t>
  </si>
  <si>
    <t>4251212227143</t>
  </si>
  <si>
    <t>L-59-991-00</t>
  </si>
  <si>
    <t>Vita Dulcis Advent Calendar Whisky International</t>
  </si>
  <si>
    <t>4251212231935</t>
  </si>
  <si>
    <t>4251212227167</t>
  </si>
  <si>
    <t>L-56-047-00</t>
  </si>
  <si>
    <t>Vita Dulcis Advent Calendar Whisky Irish</t>
  </si>
  <si>
    <t>4251212231904</t>
  </si>
  <si>
    <t>L-61-543-00</t>
  </si>
  <si>
    <t>Vita Dulcis Advent Calendar Whisky Japan</t>
  </si>
  <si>
    <t>4251212231423</t>
  </si>
  <si>
    <t>L-58-733-00</t>
  </si>
  <si>
    <t>Vita Dulcis Tasting Box Rum Special Taste</t>
  </si>
  <si>
    <t>4251212224166</t>
  </si>
  <si>
    <t>L-58-732-00</t>
  </si>
  <si>
    <t>Vita Dulcis Tasting Box Whisky Fruity &amp; Delicious</t>
  </si>
  <si>
    <t>4251212224074</t>
  </si>
  <si>
    <t>L-58-731-00</t>
  </si>
  <si>
    <t>Vita Dulcis Tasting Box Whisky Japan Edition 1</t>
  </si>
  <si>
    <t>4251212224128</t>
  </si>
  <si>
    <t>L-58-727-00</t>
  </si>
  <si>
    <t>Vita Dulcis Tasting Box World Class Gin Edition 1</t>
  </si>
  <si>
    <t>4251212224203</t>
  </si>
  <si>
    <t>7503023842419</t>
  </si>
  <si>
    <t>010750302384242610025K22029621</t>
  </si>
  <si>
    <t>750302384222</t>
  </si>
  <si>
    <t>7503023842204</t>
  </si>
  <si>
    <t>8717953183903</t>
  </si>
  <si>
    <t>8717953183910</t>
  </si>
  <si>
    <t>5391536630843</t>
  </si>
  <si>
    <t>5391536630850</t>
  </si>
  <si>
    <t>5011166081111</t>
  </si>
  <si>
    <t>05011166078388</t>
  </si>
  <si>
    <t>5011166081128</t>
  </si>
  <si>
    <t>05011166078395</t>
  </si>
  <si>
    <t>010196965040</t>
  </si>
  <si>
    <t>8000040500098</t>
  </si>
  <si>
    <t>8000040500265</t>
  </si>
  <si>
    <t>05010752001045</t>
  </si>
  <si>
    <t>03107870063900</t>
  </si>
  <si>
    <t>L-61-778-00</t>
  </si>
  <si>
    <t>5024993732637</t>
  </si>
  <si>
    <t>081128022280</t>
  </si>
  <si>
    <t>10081128122284</t>
  </si>
  <si>
    <t>081128001032</t>
  </si>
  <si>
    <t>10081128101968</t>
  </si>
  <si>
    <t>894108001690</t>
  </si>
  <si>
    <t>00894108001683</t>
  </si>
  <si>
    <t>894108001669</t>
  </si>
  <si>
    <t>00894108001669</t>
  </si>
  <si>
    <t>4973373500285</t>
  </si>
  <si>
    <t>349733735002</t>
  </si>
  <si>
    <t>7401005010590</t>
  </si>
  <si>
    <t>77401005010599</t>
  </si>
  <si>
    <t>5010103946773</t>
  </si>
  <si>
    <t>05010103946780</t>
  </si>
  <si>
    <t>5010103947206</t>
  </si>
  <si>
    <t>5010103947213</t>
  </si>
  <si>
    <t>5010103947190</t>
  </si>
  <si>
    <t>7740100500</t>
  </si>
  <si>
    <t>720815950597</t>
  </si>
  <si>
    <t>40720815950595</t>
  </si>
  <si>
    <t>LIQUORI MISTI</t>
  </si>
  <si>
    <t>POWER QUERY</t>
  </si>
  <si>
    <t>Aggiornare la fonte della query con la nuova offerlist di Anker</t>
  </si>
  <si>
    <t>EXCEL FRONT-END</t>
  </si>
  <si>
    <t>Copiare il foglio contenente la nuova offerlist di Anker in questo file sostituendo la scheda "Anker"</t>
  </si>
  <si>
    <t>A questo punto si avrà:</t>
  </si>
  <si>
    <t xml:space="preserve">  il foglio "Anker" aggiornato e pronto per inserire le bottiglie da ordinare ed effettuare il bulk order sul sito web di Anker</t>
  </si>
  <si>
    <t>il foglio listone con i dati ripuliti e utilizzabili della nuova offerlist</t>
  </si>
  <si>
    <t>EXCEL AUTOMATION</t>
  </si>
  <si>
    <t>Andare sullo sheet listone e seguire la mini guida</t>
  </si>
  <si>
    <t>Gin Capri</t>
  </si>
  <si>
    <t>(togliere tutti tranne il litro)</t>
  </si>
  <si>
    <t>chivas regal 12</t>
  </si>
  <si>
    <t>aberlour 12</t>
  </si>
  <si>
    <t>ballantine's 12</t>
  </si>
  <si>
    <t>glen livet 18</t>
  </si>
  <si>
    <t>havana club 3</t>
  </si>
  <si>
    <t>havana club 7</t>
  </si>
  <si>
    <t>Laphroaig 10</t>
  </si>
  <si>
    <t>(lasciare gli assortiti)</t>
  </si>
  <si>
    <t>gordon's</t>
  </si>
  <si>
    <t>grants</t>
  </si>
  <si>
    <t>70 e 100</t>
  </si>
  <si>
    <t>Prezzo</t>
  </si>
  <si>
    <t>BT/CS</t>
  </si>
  <si>
    <t>Lt.</t>
  </si>
  <si>
    <t>% Vol.</t>
  </si>
  <si>
    <t>Quantità</t>
  </si>
  <si>
    <t>Lt</t>
  </si>
  <si>
    <t>SKU ANKER</t>
  </si>
  <si>
    <t>DA COMPILARE</t>
  </si>
  <si>
    <t>FORMULE AUTOMATICHE</t>
  </si>
  <si>
    <t>descrizione</t>
  </si>
  <si>
    <t>Total Bottles</t>
  </si>
  <si>
    <t>Nome Cliente</t>
  </si>
  <si>
    <t>Tipo Cliente</t>
  </si>
  <si>
    <t>SCONTO</t>
  </si>
  <si>
    <t>CONTRASSEGNO DI STATO</t>
  </si>
  <si>
    <t>ACCISA</t>
  </si>
  <si>
    <t>UM</t>
  </si>
  <si>
    <t>BT/CRT</t>
  </si>
  <si>
    <t>CL</t>
  </si>
  <si>
    <t>ARTICOLO</t>
  </si>
  <si>
    <t>DESCRIZIONE</t>
  </si>
  <si>
    <t>LIMONCINO 0,50 30gr GRAP.DECOR</t>
  </si>
  <si>
    <t>GENEPY COPPO  70cl.30gr.</t>
  </si>
  <si>
    <t>ALCOOL COPPO 1/1 95 gr.</t>
  </si>
  <si>
    <t>PASTIS 48 1/1 45gr********</t>
  </si>
  <si>
    <t>PASTIS 48 1,5 45gr.********</t>
  </si>
  <si>
    <t>PASTIS 45 1/1 45gr</t>
  </si>
  <si>
    <t>PASTIS 45 1,5 45gr</t>
  </si>
  <si>
    <t>PASTIS 45 2/1 45gr.</t>
  </si>
  <si>
    <t>LEMONDORO 0,500 24 gr.</t>
  </si>
  <si>
    <t>LEMONDORO 0,500 30 gr.</t>
  </si>
  <si>
    <t>LEMONDORO 1 LT  30gr.</t>
  </si>
  <si>
    <t>LEMONDORO 1,5    30gr.</t>
  </si>
  <si>
    <t>ESTRATTI ***LIQUORI ASSORTITI</t>
  </si>
  <si>
    <t>LEMONDORO 1 LT. 24 gr</t>
  </si>
  <si>
    <t>AMARETTO COPPO 70cl.28gr.</t>
  </si>
  <si>
    <t>LEMONDORO*** 2 LT  30 gr</t>
  </si>
  <si>
    <t>SAMBUCA  COPPO 70cl. 40gr.</t>
  </si>
  <si>
    <t>LEMONDORO 2 LT. 24 gr.</t>
  </si>
  <si>
    <t>LIMONCINO 0,50 30gr VIOLINO</t>
  </si>
  <si>
    <t>PASTIS TONIN 1 LT 45 gr.</t>
  </si>
  <si>
    <t>PASTIS TONIN 1,5   45 gr.</t>
  </si>
  <si>
    <t>OLD LABEL 2/1 40gr.</t>
  </si>
  <si>
    <t>PASTIS TONIN 2 LT 45 gr</t>
  </si>
  <si>
    <t>MANDARINELLO 1/1 30gr</t>
  </si>
  <si>
    <t>MARASCHINO  COPPO 70/30 ******</t>
  </si>
  <si>
    <t>MIGNONETTES PASTIS/ANISETTE</t>
  </si>
  <si>
    <t>RED OAK W.1/1 40 gr.</t>
  </si>
  <si>
    <t>RED OAK W.1,5 40 gr.</t>
  </si>
  <si>
    <t>OLD KING GIN  1/1  43gr.</t>
  </si>
  <si>
    <t>MINSKAYA VODKA  1/1  40gr.</t>
  </si>
  <si>
    <t>LIMONCINO 0,50 30gr.MANDOL.DEC</t>
  </si>
  <si>
    <t>LIMONCINO 0,50 30gr MAIORCA DE</t>
  </si>
  <si>
    <t>LIMONCINO 0,50 30gr.GRAPPOLO</t>
  </si>
  <si>
    <t>LIMONCINO 0,50 30gr SAX</t>
  </si>
  <si>
    <t>LIMONCINO 0,50 30gr LUNA</t>
  </si>
  <si>
    <t>MANDARINO 0,50 30gr SAX</t>
  </si>
  <si>
    <t>MANDARINO**0,50 30gr MANDOL</t>
  </si>
  <si>
    <t>MANDARINO**0,50 30gr GRAPPOL</t>
  </si>
  <si>
    <t>MANDARINO**0,50 30gr VIOLINO</t>
  </si>
  <si>
    <t>MANDARINO 0,50 30gr LUNA</t>
  </si>
  <si>
    <t>MANDARINELLO**** 0,50 30gr</t>
  </si>
  <si>
    <t>LIMONCINO 0,50 24gr LUNA</t>
  </si>
  <si>
    <t>MANDARINELLO 0,50 25gr</t>
  </si>
  <si>
    <t>L.LAGOUTE MURE 70cl.15g.</t>
  </si>
  <si>
    <t>L.LAGOUTE MIRTILLE70cl.15g.</t>
  </si>
  <si>
    <t>LEMONDORO 0,70 24gr</t>
  </si>
  <si>
    <t>L.LAGOUTE MARC BOURGOGNE 70/43</t>
  </si>
  <si>
    <t>L.LAGOUTE LEJAY CASSIS 0,70/20</t>
  </si>
  <si>
    <t>L.LAGOUTE CR CASSIS  70/15</t>
  </si>
  <si>
    <t>L.LAGOUTE GUIGNOLET K. 1/1  16</t>
  </si>
  <si>
    <t>L.LAGOUTE CR CASSIS 1/1  15</t>
  </si>
  <si>
    <t>L.LAGOUTE CR.BANANA 70cl.25g.</t>
  </si>
  <si>
    <t>L.LAGOUTE CR.FRAMBOISE 0,70/15</t>
  </si>
  <si>
    <t>L.LAGOUTE TRIPLE SEC 0,70/40</t>
  </si>
  <si>
    <t>L.LAGOUTE CR FRAISE 70cl.15gr.</t>
  </si>
  <si>
    <t>L.LAGOUTE CR CACAO  70cl.25gr</t>
  </si>
  <si>
    <t>L.LAGOUTE KIR ROYAL PREST.75</t>
  </si>
  <si>
    <t>BRANDY BARDINET NAP.VSOP70/36</t>
  </si>
  <si>
    <t>CANADOU SCIROPPO DI CANNA 0,70</t>
  </si>
  <si>
    <t>MANZANA/LUNA VERDE BARDIN 0,70</t>
  </si>
  <si>
    <t>LAZENAY BRANDY 70cl.38g.******</t>
  </si>
  <si>
    <t>COURCEL COGNAC 70cl.40g.</t>
  </si>
  <si>
    <t>BRANDY BARDINET NAP.70/40*****</t>
  </si>
  <si>
    <t>BERTELL COGNAC  70 40 gr*****</t>
  </si>
  <si>
    <t>MUSCAT DE GRECE 0,75    15 gr.</t>
  </si>
  <si>
    <t>GUIGNOLET ROYA 1/1 15gr</t>
  </si>
  <si>
    <t>LIMONCELLO 1,5 25 gr</t>
  </si>
  <si>
    <t>LIMONCELLO 2 LT 28gr</t>
  </si>
  <si>
    <t>ANIS GRAS 1/1 45gr</t>
  </si>
  <si>
    <t>ARMAGNAC MAZIERE 70cl40gr</t>
  </si>
  <si>
    <t>L.LAGOUTE CURACAO BLEU0,70/25</t>
  </si>
  <si>
    <t>OLD LABEL*** W.1,5   40gr.</t>
  </si>
  <si>
    <t>OLD LABEL*** W.0,70 40gr.</t>
  </si>
  <si>
    <t>OLD LABEL W.2/1 40gr.</t>
  </si>
  <si>
    <t>GIN OLDMAN 70cl.40gr.</t>
  </si>
  <si>
    <t>GIN OLDMAN 2/1  40gr.</t>
  </si>
  <si>
    <t>ARMAGNAC ST.VIVANT V.S. 0,70</t>
  </si>
  <si>
    <t>ARMAGNAC ST.VIVANT V.S.O.P.</t>
  </si>
  <si>
    <t>ARMAGNAC VSOP BB MARTINE 0,50</t>
  </si>
  <si>
    <t>ARMAGNAC ST.VIVANT NAPOLEON</t>
  </si>
  <si>
    <t>ARMAGNAC ST.VIVANT X.O. 0,70</t>
  </si>
  <si>
    <t>L.LAGOUTECASSIS TUTTI K6.70/17</t>
  </si>
  <si>
    <t>L.LAGOUTE CR PECHE  0,70  15</t>
  </si>
  <si>
    <t>L.LAGOUTE CR APRICOT 70cl. 15</t>
  </si>
  <si>
    <t>AMARETTO COPPO**SAX 0,50 28gr</t>
  </si>
  <si>
    <t>AMARETTO COPPO MANDOL.0,50/28</t>
  </si>
  <si>
    <t>AMARETTO COPPO** VIOL. 0,50 28</t>
  </si>
  <si>
    <t>AMARETTO COPPO LUNA 0,50 28r</t>
  </si>
  <si>
    <t>PASTIS 48 2/1 45gr.</t>
  </si>
  <si>
    <t>CALVADOS SYLVAIN V.S.70cl.40g.</t>
  </si>
  <si>
    <t>CALVADOS*** SYLVAIN VSOP 70/4O</t>
  </si>
  <si>
    <t>AMARO DEL CAPO 0,70/35</t>
  </si>
  <si>
    <t>AMARO DEL CAPO 1/1 35</t>
  </si>
  <si>
    <t>ROYER HUTIN CASSIS 0,70/16</t>
  </si>
  <si>
    <t>ROYER HUTIN CASSIS 1LT/16 gr</t>
  </si>
  <si>
    <t>ACQ.MIN.VALLE STURA MIA 1/2 LT</t>
  </si>
  <si>
    <t>ACQ.MIN.S.BERNARDO *** 1 LT.</t>
  </si>
  <si>
    <t>ACQ.MIN.S.BENEDETTO 1/2 LT</t>
  </si>
  <si>
    <t>ACQ.MIN.S.ANNA 1,5</t>
  </si>
  <si>
    <t>ACQ.MIN.S.PELLEGRINO 1/2 LT</t>
  </si>
  <si>
    <t>ACQ.MIN.S.BERNARDO 1,5 LT.</t>
  </si>
  <si>
    <t>ACQ.MIN.FIUGGI 1 LT.</t>
  </si>
  <si>
    <t>ACQ.MIN.S.VITTORIA 0,500 LT</t>
  </si>
  <si>
    <t>ACQ.MIN.S.VITTORIA 1,5 LT.</t>
  </si>
  <si>
    <t>FEVER THREE ASS 0,200</t>
  </si>
  <si>
    <t>ACQ.MIN.DANONE VITASNELLA 1,5</t>
  </si>
  <si>
    <t>ACQ.MIN.S.ANNA 1/2</t>
  </si>
  <si>
    <t>ACQ.MIN.MONVISO 1/2 LT</t>
  </si>
  <si>
    <t>ACQ.MIN.S.BERNARDO 1/2 LT</t>
  </si>
  <si>
    <t>POWERED 0,50 ASS.</t>
  </si>
  <si>
    <t>GATORADE/ACQ.VITAMIN/MONSTER ENERGY DRINKS</t>
  </si>
  <si>
    <t>COCA COLA  2 LT</t>
  </si>
  <si>
    <t>BIRRA AMSTEL  0,33 BOTT</t>
  </si>
  <si>
    <t>BIRRA AMSTEL  0,50 CAN</t>
  </si>
  <si>
    <t>BIRRA AMSTEL LIGHT 35,5 BOT</t>
  </si>
  <si>
    <t>BIRRA AMSTEL LIGHT 33 CAN</t>
  </si>
  <si>
    <t>BIRRA CORONA 35,5cl</t>
  </si>
  <si>
    <t>ACQ.MIN.S.PELLEGRINO 0,75</t>
  </si>
  <si>
    <t>BIRRA ASS FUSTI 6 LT</t>
  </si>
  <si>
    <t>BIRRA PERONI  33cl</t>
  </si>
  <si>
    <t>COCA COLA BAR/VETRO.0,33</t>
  </si>
  <si>
    <t>FANTA BAR/VETRO 0,33</t>
  </si>
  <si>
    <t>SPRITE BAR/VETRO 0,33</t>
  </si>
  <si>
    <t>COCA COLA/FANTA SPRITE 0,500</t>
  </si>
  <si>
    <t>BIBITE ASSORT LATTINA</t>
  </si>
  <si>
    <t>SUPERMAN ENERGY DRINK LATT</t>
  </si>
  <si>
    <t>SCHWEPPES 0,18 CL-TASSONI</t>
  </si>
  <si>
    <t>RED BULL 1/4</t>
  </si>
  <si>
    <t>SUCCHI ASS.700/750</t>
  </si>
  <si>
    <t>SUCCHI ASS 33 CL</t>
  </si>
  <si>
    <t>CAMPARI SODA VAP</t>
  </si>
  <si>
    <t>BIRRA BALADIN ASS 0,33</t>
  </si>
  <si>
    <t>BIRRA BALADIN ASS 1,5</t>
  </si>
  <si>
    <t>BIRRA BUDWEISER 33 BOTTLES</t>
  </si>
  <si>
    <t>BIRRA CORONA 33 cl</t>
  </si>
  <si>
    <t>BIRRA LA CHOUFFE 33cl BOTT</t>
  </si>
  <si>
    <t>BIRRA ASS 2/3 VAP. 66 cl</t>
  </si>
  <si>
    <t>BIRRA BECK'S/PORETTI 2/3</t>
  </si>
  <si>
    <t>BIRRA ASS 500</t>
  </si>
  <si>
    <t>BIRRA TUBORG LATT/BOTT 33cl</t>
  </si>
  <si>
    <t>BIRRA AMSTEL  0,33 CAN</t>
  </si>
  <si>
    <t>BIRRA BEKS 27,5 BOTTLES</t>
  </si>
  <si>
    <t>BIRRA HK.2/3   66 cl. VETRO</t>
  </si>
  <si>
    <t>BIRRA HK.1/3 BAR/BT 33 cl.</t>
  </si>
  <si>
    <t>BIRRA INDIEROCK ASSORT 33</t>
  </si>
  <si>
    <t>BIRRA STELLA ARTOIS 33 CANS</t>
  </si>
  <si>
    <t>BIRRA CERES 33 cl</t>
  </si>
  <si>
    <t>BIRRA CERES 50 cl</t>
  </si>
  <si>
    <t>BIRRA MORETTI  33 cl</t>
  </si>
  <si>
    <t>BIRRA HOEGAARDEN EHITE 33 BOT</t>
  </si>
  <si>
    <t>BIRRA 1/3 ASSORT</t>
  </si>
  <si>
    <t>BIRRA MORETTI 2/3 VAP 66 VETRO</t>
  </si>
  <si>
    <t>BIRRA TIGER 33 CANS</t>
  </si>
  <si>
    <t>BIRRA LEFFE BLONDE 33 BOTTLES</t>
  </si>
  <si>
    <t>COCA COLA 1,5</t>
  </si>
  <si>
    <t>FANTA 1,5</t>
  </si>
  <si>
    <t>SPRITE 1,5</t>
  </si>
  <si>
    <t>COCA COLA 1,75</t>
  </si>
  <si>
    <t>ESTATHE' FERRERO 1,5/1,75 BT.</t>
  </si>
  <si>
    <t>ESTATHE' FERRERO  0,400</t>
  </si>
  <si>
    <t>ESTATHE' FERRERO TRIPACK BICCH</t>
  </si>
  <si>
    <t>ESTATHE' FERRERO LATT/BICC 33</t>
  </si>
  <si>
    <t>BIBITE ASSORTITE 0,75- 1 LT</t>
  </si>
  <si>
    <t>BIBITE ASSORTITE 0,40/0,50</t>
  </si>
  <si>
    <t>BIBITE ASSORTITE 1,5</t>
  </si>
  <si>
    <t>BIBITE ASS 0,275 / 0,33 cl</t>
  </si>
  <si>
    <t>CRODINO  10  cl.</t>
  </si>
  <si>
    <t>CRODINO TWIST ASS. 17,5 cl</t>
  </si>
  <si>
    <t>SUCCHI 500/600</t>
  </si>
  <si>
    <t>SUCCHI 1,5</t>
  </si>
  <si>
    <t>SUCCHI/TE 3x200</t>
  </si>
  <si>
    <t>SUCCHI 1/1</t>
  </si>
  <si>
    <t>BIRRA BALADIN ASS 0,75</t>
  </si>
  <si>
    <t>SUCCHI 200/250</t>
  </si>
  <si>
    <t>SUCCHI ASS. 6 X 125</t>
  </si>
  <si>
    <t>AUCHROISK 10Y 70/43</t>
  </si>
  <si>
    <t>ARRAN PORTWOOD FINISH 70/50</t>
  </si>
  <si>
    <t>ABERLOUR 15Y 1/1 40 DOUBL.CASK</t>
  </si>
  <si>
    <t>BENRINNES 15Y 0,70/43</t>
  </si>
  <si>
    <t>BLAIR ATHOL 12Y 0,70/43</t>
  </si>
  <si>
    <t>BOTANIST DRY GIN 0,70/46</t>
  </si>
  <si>
    <t>BRUICHLADDICH 21Y 0,70/49,7</t>
  </si>
  <si>
    <t>ABERLOUR 10Y 70/43</t>
  </si>
  <si>
    <t>BITTER S.PELL.20 cl .GUSTI ASS</t>
  </si>
  <si>
    <t>BITTER S.PELL  10 cl.</t>
  </si>
  <si>
    <t>APEROL SODA/SPRITZ</t>
  </si>
  <si>
    <t>BLACKBOTTLE 0,70/40</t>
  </si>
  <si>
    <t>ABSOLUT GLIMMER 1/1 40</t>
  </si>
  <si>
    <t>AN CNOC 12Y 1/1 40</t>
  </si>
  <si>
    <t>AALBORG AQUAVIT 1/1 45</t>
  </si>
  <si>
    <t>BLACKBOTTLE 1/1 40</t>
  </si>
  <si>
    <t>JIM BEAM RED STAG 0,70/40</t>
  </si>
  <si>
    <t>J.WALKER 18Y PLATINUM 1/1 40</t>
  </si>
  <si>
    <t>TALISKER 0,20/49,53 TRIPLEPACK</t>
  </si>
  <si>
    <t>CHIVAS REGAL 2LT/40</t>
  </si>
  <si>
    <t>GLEN CADAM 10Y 1LT/46</t>
  </si>
  <si>
    <t>TOBERMORY 15Y 0,70/46,3</t>
  </si>
  <si>
    <t>RAKI CHIRAG 0,70/45</t>
  </si>
  <si>
    <t>ARACK 70/45</t>
  </si>
  <si>
    <t>WILLIAM PEEL 1 LT 40</t>
  </si>
  <si>
    <t>WILLIAM PEEL 2 LT 40</t>
  </si>
  <si>
    <t>DILMOOR CR.WHISKY BEAUTIF.70</t>
  </si>
  <si>
    <t>WILLIAM PEEL 1,5  40</t>
  </si>
  <si>
    <t>AMARETTO AMANDE 0,70/25</t>
  </si>
  <si>
    <t>CHAMP.ARMAND DE BRIGNAC BRUT</t>
  </si>
  <si>
    <t>BACARDI DRAGONBERRY 0,70/32 RAZZ</t>
  </si>
  <si>
    <t>AUCHENTOSHAN HEARTW. 1/1 43</t>
  </si>
  <si>
    <t>BOWMORE GOLD REEF 1/1 43</t>
  </si>
  <si>
    <t>BULLEIT 1/1 45</t>
  </si>
  <si>
    <t>BUSHMILL'S IRISH HONEY 0,70 35</t>
  </si>
  <si>
    <t>KINGS CREST 18Y70/40</t>
  </si>
  <si>
    <t>PAMPERO ANIVERSARIO 1/1 40</t>
  </si>
  <si>
    <t>WHITE HORSE GOLD ED.1/1 43</t>
  </si>
  <si>
    <t>JIM BEAM MAPLE 0,70/35</t>
  </si>
  <si>
    <t>GLEN LIVET 19Y 0,70/57,7</t>
  </si>
  <si>
    <t>CIROC VODKA GUSTI ASS 70/37,5</t>
  </si>
  <si>
    <t>MANDARIN NAPOLEON 1/1 38</t>
  </si>
  <si>
    <t>COLOMBIAN AGED GIN 0,70/43</t>
  </si>
  <si>
    <t>FIFTY POUNDS GIN 70/43,5</t>
  </si>
  <si>
    <t>ISAWA BLENDED 0,50/40</t>
  </si>
  <si>
    <t>ELEPHANT GIN 0,50/45</t>
  </si>
  <si>
    <t>BOE SUP.GIN 0,70/47</t>
  </si>
  <si>
    <t>BIERCEE GIN 70/44</t>
  </si>
  <si>
    <t>FREIXENET C. ROSADO BRUT 0,75</t>
  </si>
  <si>
    <t>MARIE BRIZARD WAT.MELON 70/17</t>
  </si>
  <si>
    <t>JACK DANIEL'S WINTERJACK 70/15</t>
  </si>
  <si>
    <t>AUCHENTOSHAN AMERIC.OAK70/40</t>
  </si>
  <si>
    <t>AULTMORE 12Y 70/46</t>
  </si>
  <si>
    <t>BULLDOG GIN EXTRA BOLD 1/1 47</t>
  </si>
  <si>
    <t>CAOL ILA 18Y 0,70/43</t>
  </si>
  <si>
    <t>CRAIGELLACHIE 13Y  0,70/46</t>
  </si>
  <si>
    <t>GLEN ROTHES ELDERS RES.70/43</t>
  </si>
  <si>
    <t>GLEN ROTHES MANSE RES.0,70/43</t>
  </si>
  <si>
    <t>GLEN ROTHES MINIST.RES.070/43</t>
  </si>
  <si>
    <t>GLEN ROTHES OLDEST RES.0,70/43</t>
  </si>
  <si>
    <t>HIGHLAND PARK DARK 0,70/46,8</t>
  </si>
  <si>
    <t>INCHMURRIN 12Y 0,75/46</t>
  </si>
  <si>
    <t>CHAMP.ROEREDER ROSE' 0,75</t>
  </si>
  <si>
    <t>MACALLAN SIENNA 0,70/43</t>
  </si>
  <si>
    <t>TALISKER 30Y 0,70/45,8</t>
  </si>
  <si>
    <t>TANQUERAY RANGPUR 1,75/41,3</t>
  </si>
  <si>
    <t>DICTADOR 12Y 0,70/40</t>
  </si>
  <si>
    <t>MARE GIN 0,70/42,7</t>
  </si>
  <si>
    <t>BOULARD CALVA GR.SOLAGE 70/40</t>
  </si>
  <si>
    <t>CHAMP.TAITTINGER ROSE' 0,75</t>
  </si>
  <si>
    <t>TANQUERAY OLD TOM 1/1 47,3</t>
  </si>
  <si>
    <t>MOMBASA GIN 0,70/41,5</t>
  </si>
  <si>
    <t>BRUGAL ANEJO 0,70/38</t>
  </si>
  <si>
    <t>BEN ROLAND 5 Y 0,70/40</t>
  </si>
  <si>
    <t>BOLS ZEER OUDE JENEVER 1LT 35</t>
  </si>
  <si>
    <t>CRUZAN ESTATE SING BARR 70/40</t>
  </si>
  <si>
    <t>BOLS JONGE JENEVER 1LT 35gr</t>
  </si>
  <si>
    <t>BEEFEATER GIN 1/1 45gr</t>
  </si>
  <si>
    <t>BALLANTINES 3 LT 40gr</t>
  </si>
  <si>
    <t>ANGOSTURA 1919 RHUM 0,70/40</t>
  </si>
  <si>
    <t>ABSOLUT 0,70/40</t>
  </si>
  <si>
    <t>AN CNOC 12Y 1/1 43</t>
  </si>
  <si>
    <t>ABERLOUR 16Y 0,70/43 doublecas</t>
  </si>
  <si>
    <t>AALBORG AQUAVIT 1/1 42</t>
  </si>
  <si>
    <t>AUCHENTOSHAN 12Y 0,70/40</t>
  </si>
  <si>
    <t>ARRAN SAUTERNES 0,70/56,1</t>
  </si>
  <si>
    <t>ARRAN LEPANTO 70/59</t>
  </si>
  <si>
    <t>ARRAN 10Y 070/46</t>
  </si>
  <si>
    <t>AN CNOC 12Y 70/40</t>
  </si>
  <si>
    <t>AUCHENTOSHAN 10Y 0,70/40</t>
  </si>
  <si>
    <t>ANTIQUARY 12Y 70/40</t>
  </si>
  <si>
    <t>AUCHENTOSHAN 12Y 1/1 43</t>
  </si>
  <si>
    <t>ABERLOUR 10Y 70/40</t>
  </si>
  <si>
    <t>ABERLOUR 10Y 1/1 43</t>
  </si>
  <si>
    <t>ABERLOUR A'BUNADH 0,70/&gt;60</t>
  </si>
  <si>
    <t>ARDBEG 10Y 1/1 46 gr</t>
  </si>
  <si>
    <t>AALBORG AQUAVIT  70/42</t>
  </si>
  <si>
    <t>ALPESTRE 70cl.44 gr.</t>
  </si>
  <si>
    <t>ABERLOUR 12Y 0,70/43</t>
  </si>
  <si>
    <t>AURUM G.O.LIQ.70cl.40gr.</t>
  </si>
  <si>
    <t>AMARETTO SARONNO 0,70 28g.</t>
  </si>
  <si>
    <t>AMARETTO SARONNO 1/1 28gr.</t>
  </si>
  <si>
    <t>AMARETTO SARONNO 1,5 28g</t>
  </si>
  <si>
    <t>AMARO AVERNA 0,70 29gr.</t>
  </si>
  <si>
    <t>AMARO AVERNA 1/1  29gr.</t>
  </si>
  <si>
    <t>AMARO SAN SIMONE 0,70/26</t>
  </si>
  <si>
    <t>AMARO 18 ISOLABELLA 70c.20,9gr</t>
  </si>
  <si>
    <t>AVEZE 1/1 16gr.</t>
  </si>
  <si>
    <t>ARTIC RED/ICE 0,70</t>
  </si>
  <si>
    <t>ANGOSTURA  20 cl</t>
  </si>
  <si>
    <t>ARDBEG 10Y 0,70/46</t>
  </si>
  <si>
    <t>ANGOSTURA  10 cl.</t>
  </si>
  <si>
    <t>ARTIC VODKA FRUTTA 0,70/25</t>
  </si>
  <si>
    <t>AMARO LUCANO 0,70 28gr</t>
  </si>
  <si>
    <t>AMARO LUCANO 1/1 28g.</t>
  </si>
  <si>
    <t>ABSINTHE 1/1 70 gr (POLINI)</t>
  </si>
  <si>
    <t>ABERLOUR 15Y 0,70/43</t>
  </si>
  <si>
    <t>AUCHENTOSHAN THREE W.0,70/43</t>
  </si>
  <si>
    <t>AN CNOC 16Y 70/46</t>
  </si>
  <si>
    <t>ARDBEG UIGEADAIL 0,70/54,2</t>
  </si>
  <si>
    <t>ABERLOUR 15Y 0,70/40 SHERRY</t>
  </si>
  <si>
    <t>ABSOLUT*VAN/RASP/PEAR/RUB 1/1</t>
  </si>
  <si>
    <t>ACHINO SCIROPPI 0,75</t>
  </si>
  <si>
    <t>ACHINO SCIROPPI 2 LT</t>
  </si>
  <si>
    <t>ABSOLUT RED 1 LT  50</t>
  </si>
  <si>
    <t>ABSOLUT 1/1  40</t>
  </si>
  <si>
    <t>ABSOLUT AROMATIZ. ASS 1L</t>
  </si>
  <si>
    <t>ABSOLUT*PEPPAR/PEACH 1/1</t>
  </si>
  <si>
    <t>ABSOLUT AROMATIZ. ASS 70/38/40</t>
  </si>
  <si>
    <t>APEROL BARBIERI 1/1 11g.</t>
  </si>
  <si>
    <t>AMBASSADEUR 1/1 16 gr.</t>
  </si>
  <si>
    <t>ARDMORE HIGLAND MALT 1/1 46</t>
  </si>
  <si>
    <t>ABSOLUT 0,50/40</t>
  </si>
  <si>
    <t>ARDBEG BLASDA 0,70/40</t>
  </si>
  <si>
    <t>ARDBEG AIRIGH NAM BEIST 70/46</t>
  </si>
  <si>
    <t>AUCHENTOSHAN SELECT 1/1 40</t>
  </si>
  <si>
    <t>ARNAUD KIRSH 0,70/40</t>
  </si>
  <si>
    <t>ARDMORE HIGLAND MALT 70/46</t>
  </si>
  <si>
    <t>ANIMA NERA MARZADRO 0,70/21</t>
  </si>
  <si>
    <t>ARNAUD MIRABELLE 0,70/40</t>
  </si>
  <si>
    <t>ARNAUD WILLIAM  70/40 ********</t>
  </si>
  <si>
    <t>ARNAUD QUETSCH 0,70/40</t>
  </si>
  <si>
    <t>ARNAUD FRAMBOISE 0,70/40</t>
  </si>
  <si>
    <t>AUCHENTOSHAN 12Y 1/1 40</t>
  </si>
  <si>
    <t>ARTIC VODKA FRUTTA ASS 1/1 25g</t>
  </si>
  <si>
    <t>ARDBEG CORRYVRECKAN 0,70/57,01</t>
  </si>
  <si>
    <t>BRANCA FERNET MENTA 1/1 28gr</t>
  </si>
  <si>
    <t>BUSHMILL'S 400th ANNIV 0,70/46</t>
  </si>
  <si>
    <t>BELLS SP RESERVE 1,5/40</t>
  </si>
  <si>
    <t>BOWMORE 18Y 0,70/43</t>
  </si>
  <si>
    <t>BUNNAHABHAIN DARACH 1/1 46,3</t>
  </si>
  <si>
    <t>BRUICHLADDICH 21Y 0,70/46</t>
  </si>
  <si>
    <t>BLACKWOOD GIN 0,70/40</t>
  </si>
  <si>
    <t>BENNACHIE 17Y 70/40</t>
  </si>
  <si>
    <t>BRUICHLADD.WAVES/ROCKS70/46</t>
  </si>
  <si>
    <t>BRUICHLADDICH 2001 0,70/46</t>
  </si>
  <si>
    <t>BRUICHLADDICH 17Y 0,70/46</t>
  </si>
  <si>
    <t>BRUICHLADDICH 16Y 0,70/46</t>
  </si>
  <si>
    <t>BRUICHLADDICH 14Y 0,70/46</t>
  </si>
  <si>
    <t>BOWMORE 0,20 48,2 gr</t>
  </si>
  <si>
    <t>BOWMORE CASKSTRENGHT 1L 56</t>
  </si>
  <si>
    <t>BELVEDERE VODKA 1/1 40</t>
  </si>
  <si>
    <t>BARROGILL NORTH HIGL.0,70/40</t>
  </si>
  <si>
    <t>BUSHMILL'S MALT 10Y 0,75/40</t>
  </si>
  <si>
    <t>BUNNAHABHAIN 12Y 1/1 43</t>
  </si>
  <si>
    <t>BENRIACH HEART SPEYSI 0,70/40</t>
  </si>
  <si>
    <t>BENRIACH 12Y 0,70/43</t>
  </si>
  <si>
    <t>BENNACHIE 21Y 70/40</t>
  </si>
  <si>
    <t>BALBLAIR 1997 0,70/43</t>
  </si>
  <si>
    <t>BUNDABERG RHUM 0,70/57,7</t>
  </si>
  <si>
    <t>BLANTON'S SILVER EDITION 70/49</t>
  </si>
  <si>
    <t>BLANTON'S SPEC.RES.GREEN 70/40</t>
  </si>
  <si>
    <t>BLACK BUSH 1/1 40gr</t>
  </si>
  <si>
    <t>BUSHMILL'S MALT 10Y 1/1 40 gr</t>
  </si>
  <si>
    <t>BLANTON'S STRAIGHT 70/65,3</t>
  </si>
  <si>
    <t>BLANTON'S GOLD S.BARR 70/51,5</t>
  </si>
  <si>
    <t>BLANTON'S ORIG.S.BARR. 70/46,5</t>
  </si>
  <si>
    <t>BLACK &amp; WHITE 12Y 1/1</t>
  </si>
  <si>
    <t>BRUICHLADDICH 12Y 0,70/46</t>
  </si>
  <si>
    <t>BLANTON'S SILVER EDITION 75/49</t>
  </si>
  <si>
    <t>BUNNAHABHAIN 12Y 0,70/40</t>
  </si>
  <si>
    <t>BENRIACH 10Y 0,70/46 SMOKY TEN</t>
  </si>
  <si>
    <t>BRUICHLADDICH 10Y 0,70/46</t>
  </si>
  <si>
    <t>BRUICHLADDICH 15Y 0,70/46</t>
  </si>
  <si>
    <t>BOOKERS BOURBON W.0,70/63,2</t>
  </si>
  <si>
    <t>BALLANTINES 1,5 40 gr.</t>
  </si>
  <si>
    <t>BALLANTINES 1 LT.43 gr.</t>
  </si>
  <si>
    <t>BALLANTINES 21Y 70/43</t>
  </si>
  <si>
    <t>BLACK &amp; WHITE 1/1 40</t>
  </si>
  <si>
    <t>BLACK &amp; WHITE 1/1 43</t>
  </si>
  <si>
    <t>BUNDABERG RHUM 0,70/37</t>
  </si>
  <si>
    <t>BALLANTINES 0,70 40gr.</t>
  </si>
  <si>
    <t>BALLANTINES 1 LT 40 gr</t>
  </si>
  <si>
    <t>BALLANTINES 3 LT 43gr</t>
  </si>
  <si>
    <t>BALLANTINES GOLD SEAL 70/40</t>
  </si>
  <si>
    <t>BALLANTINES 17Y  0,75 43gr.</t>
  </si>
  <si>
    <t>BALLANTINES 30Y 0,70 43gr.</t>
  </si>
  <si>
    <t>BALLANTINES 2 LT. 43</t>
  </si>
  <si>
    <t>BALLANTINES 12Y MALT 0,70/40</t>
  </si>
  <si>
    <t>BLACK &amp; WHITE 0,70/40</t>
  </si>
  <si>
    <t>BALLANTINES 2 LT. 40</t>
  </si>
  <si>
    <t>BALVENIE 10Y 0,70/40</t>
  </si>
  <si>
    <t>BUSHMILL'S MALT 10Y 0,70/40</t>
  </si>
  <si>
    <t>BALVENIE 15Y 0,70/47,8</t>
  </si>
  <si>
    <t>BLACK BUSH 0,70/40</t>
  </si>
  <si>
    <t>BALVENIE 12Y 0,70/40</t>
  </si>
  <si>
    <t>BOUKHA BOKOBSA 0,50  37,5</t>
  </si>
  <si>
    <t>BOUKHA BOKOBSA 1/1  37,5</t>
  </si>
  <si>
    <t>BORGHETTI CAFFE' SPORT 0,70/25</t>
  </si>
  <si>
    <t>BAILEYS IRISH CREAM 0,70 17g</t>
  </si>
  <si>
    <t>BALVENIE 10Y 1/1 43</t>
  </si>
  <si>
    <t>BACARDI BREEZER 0,275</t>
  </si>
  <si>
    <t>BAILEYS IRISH CREAM 1/1  17g.</t>
  </si>
  <si>
    <t>BATIDA DE  COCO 70cl.16gr.</t>
  </si>
  <si>
    <t>BOUKHA BOKOBSA 0,70 BLACK PRES</t>
  </si>
  <si>
    <t>BALLANTINES GOLD SEAL 75/43</t>
  </si>
  <si>
    <t>BIANCO SARTI 1 LT 28 gr</t>
  </si>
  <si>
    <t>BOWMORE 12Y 0,35 /40</t>
  </si>
  <si>
    <t>BACARDI CARTA BLANCA 1/1 37,5</t>
  </si>
  <si>
    <t>BATIDA DE  COCO 1/1 16 gr</t>
  </si>
  <si>
    <t>BALVENIE 12Y 1/1 43</t>
  </si>
  <si>
    <t>BEEFEATER GIN 1/1 40gr</t>
  </si>
  <si>
    <t>BUSHMILL'S 16Y THREEWOOD70/40</t>
  </si>
  <si>
    <t>BRANCA FERNET 0,70 39</t>
  </si>
  <si>
    <t>BRANCA FERNET MENTA 70 32 ****</t>
  </si>
  <si>
    <t>BRANCA FERNET 1/1 39</t>
  </si>
  <si>
    <t>BRAULIO AMARO 70cl.</t>
  </si>
  <si>
    <t>BENEDECTINE 0,70/40</t>
  </si>
  <si>
    <t>BACARDI GOLD 1/1 40</t>
  </si>
  <si>
    <t>BACARDI RHUM 8Y 70/40%</t>
  </si>
  <si>
    <t>BEEFEATER GIN BLU  1/1 47g</t>
  </si>
  <si>
    <t>BARBANCOURT BIANCO 0,70 40</t>
  </si>
  <si>
    <t>BALBLAIR 16Y 0,70/40</t>
  </si>
  <si>
    <t>BACARDI CARTA BLANCA 1/1 40</t>
  </si>
  <si>
    <t>BACARDI GOLD/BLACK 1/1 37,5</t>
  </si>
  <si>
    <t>BACARDI LIMON 1/1 35</t>
  </si>
  <si>
    <t>BARBANCOURT 3 ST. 4Y 0,70/43</t>
  </si>
  <si>
    <t>BARBANCOURT 5 ST. 8Y 0,70/43</t>
  </si>
  <si>
    <t>BELLAVISTA BRUT (ALMA) 75cl.</t>
  </si>
  <si>
    <t>BOMBAY SAPPHIRE GIN 0,70/40</t>
  </si>
  <si>
    <t>BEEFEATER CROWN JEWEL 1/1 50</t>
  </si>
  <si>
    <t>BENNACHIE 10Y 70/40</t>
  </si>
  <si>
    <t>BOSFORD GIN 1/1 37,5</t>
  </si>
  <si>
    <t>FRANGELICO 0,70/20</t>
  </si>
  <si>
    <t>BARBIERI BITTER 1/1</t>
  </si>
  <si>
    <t>BARBIERI PUNCH ASS.1/1</t>
  </si>
  <si>
    <t>BENROMACH******* MALT 19Y.70</t>
  </si>
  <si>
    <t>BYRRH APERITIVO 1/1 17g.</t>
  </si>
  <si>
    <t>BACARDI RESERVA 0,70cl. 40gr.</t>
  </si>
  <si>
    <t>BACARDI RESERVA 1/1 40 gr</t>
  </si>
  <si>
    <t>CACHACA BARREIRO SILVER 1LT/39</t>
  </si>
  <si>
    <t>BOWMORE SURF 1 LT 40</t>
  </si>
  <si>
    <t>BISQUIT*** COGNAC VSOP 0,70/40</t>
  </si>
  <si>
    <t>BISQUIT COGNAC 0,70/40</t>
  </si>
  <si>
    <t>BISQUIT COGNAC 1/1 40gr.</t>
  </si>
  <si>
    <t>BERLUCCHI**0,75</t>
  </si>
  <si>
    <t>BERLUCCHI 61 ROSE' 0,75 franci</t>
  </si>
  <si>
    <t>BOMBAY SAPPHIRE GIN 1lt 40gr</t>
  </si>
  <si>
    <t>BELLS 12Y 70/40</t>
  </si>
  <si>
    <t>BALLY RHUM 0,70/45 PYRAMIDE</t>
  </si>
  <si>
    <t>BACARDI RHUM 8Y 1 LT 40</t>
  </si>
  <si>
    <t>BULLEIT 70/40</t>
  </si>
  <si>
    <t>BUNDABERG N.3 RHUM 0,70/43</t>
  </si>
  <si>
    <t>BELLS DECANTER 70/40</t>
  </si>
  <si>
    <t>BACARDI SPICED 1 LT 43</t>
  </si>
  <si>
    <t>BACARDI CARTA BLANCA 1,5 40</t>
  </si>
  <si>
    <t>BACARDI GOLD 0,70/37,5</t>
  </si>
  <si>
    <t>BELLS 0,70/40</t>
  </si>
  <si>
    <t>BOWMORE 15Y 1 LT 43 MARINER</t>
  </si>
  <si>
    <t>BOWMORE 12Y 1/1 40  ENIGMA</t>
  </si>
  <si>
    <t>BORGHETTI CAFFE' SPORT 1/1 25</t>
  </si>
  <si>
    <t>BOWMORE CASKSTRENGTH 70/40</t>
  </si>
  <si>
    <t>BOWMORE 15Y DARKEST 0,70/43 SHERRY WOOD</t>
  </si>
  <si>
    <t>BOWMORE 12Y 0,70/40</t>
  </si>
  <si>
    <t>BOWMORE 17Y 0,70/43</t>
  </si>
  <si>
    <t>BOWMORE 21Y 0,70/51,5</t>
  </si>
  <si>
    <t>BOWMORE 8Y  0,70/40</t>
  </si>
  <si>
    <t>CARLOS I BRANDY  1 LT/38</t>
  </si>
  <si>
    <t>CHABOT ARMAGNAC VSOP 0,70/40</t>
  </si>
  <si>
    <t>CHABOT ARMAGNAC  X.O.  0,70/40</t>
  </si>
  <si>
    <t>CAMUS VSOP 0,70/40</t>
  </si>
  <si>
    <t>CAOL ILA 12Y 0,70/43</t>
  </si>
  <si>
    <t>CAOL ILA 25Y 0,70/58,4</t>
  </si>
  <si>
    <t>CHIVAS REVOLVE 17Y 0,50/40</t>
  </si>
  <si>
    <t>CHIVAS REGAL 4,5/40</t>
  </si>
  <si>
    <t>CAOL ILA 1/1 43</t>
  </si>
  <si>
    <t>CHIVAS REGAL 18Y 0,70/40</t>
  </si>
  <si>
    <t>CAOL ILA 8Y 0,70/59,3</t>
  </si>
  <si>
    <t>CLAN CAMPBELL 1/1 40g.</t>
  </si>
  <si>
    <t>CLAYMORE W.BLEND.1/1 40gr.</t>
  </si>
  <si>
    <t>CARDHU 12Y 70/40</t>
  </si>
  <si>
    <t>CUTTY SARK 0,70/40</t>
  </si>
  <si>
    <t>CLAN CAMPBELL 2/1 40 gr</t>
  </si>
  <si>
    <t>CARDHU SPEC.CASK RES. 0,70/40</t>
  </si>
  <si>
    <t>CANADIAN CLUB  0,70 40g.</t>
  </si>
  <si>
    <t>CROWN ROYAL 0,70/40</t>
  </si>
  <si>
    <t>CHIVAS REGAL 0,70/40</t>
  </si>
  <si>
    <t>CHIVAS REGAL 1/1   40g.</t>
  </si>
  <si>
    <t>CHIVAS ROYAL SALUT 21Y 0,70/40</t>
  </si>
  <si>
    <t>CHIVAS REGAL 18Y 0,75/40</t>
  </si>
  <si>
    <t>COINTREAU 1/1 40gr.</t>
  </si>
  <si>
    <t>CUTTY SARK 1/1 40</t>
  </si>
  <si>
    <t>CAMUS NAP RARE OLD 0,70/40</t>
  </si>
  <si>
    <t>CLAN CAMPBELL 1,5 40 gr.</t>
  </si>
  <si>
    <t>CLYNELISH 0,70/46</t>
  </si>
  <si>
    <t>CRAGGANMORE 12Y 0,70 40g</t>
  </si>
  <si>
    <t>CANADIAN CLUB  1/1 40g.</t>
  </si>
  <si>
    <t>CAMUS X.O. 0,70/40</t>
  </si>
  <si>
    <t>CANADIAN CLASSIC 1/1 40 gr.</t>
  </si>
  <si>
    <t>COINTREAU 0,70 40gr.</t>
  </si>
  <si>
    <t>COINTREAU 1,5  40gr.</t>
  </si>
  <si>
    <t>CHARTREUSE VERDE 0,70/55</t>
  </si>
  <si>
    <t>CHARTREUSE GIALLA 0,70/40</t>
  </si>
  <si>
    <t>CRISTAL ANIS CACHER 1/1 45g.</t>
  </si>
  <si>
    <t>CRISTAL ANIS 1/1 45g</t>
  </si>
  <si>
    <t>CAROLANS 1/1 17</t>
  </si>
  <si>
    <t>CHIVAS REGAL 1,5/40.</t>
  </si>
  <si>
    <t>CLAERYN JONGE JENEVER 1/1 35</t>
  </si>
  <si>
    <t>CLAN CAMPBELL 4,5  40gr</t>
  </si>
  <si>
    <t>CYNAR 1/1  16,5 gr.</t>
  </si>
  <si>
    <t>CUSENIER CACAO 0,70/20</t>
  </si>
  <si>
    <t>CLAN CAMPBELL 8Y  0,70/40</t>
  </si>
  <si>
    <t>CASANIS 1/1 45gr</t>
  </si>
  <si>
    <t>CASANIS 1,5 45gr</t>
  </si>
  <si>
    <t>CAPT.MORGAN SPICED 75/37,5</t>
  </si>
  <si>
    <t>CHARTREUSE VERDE 1/1</t>
  </si>
  <si>
    <t>COURVOISIER VS 1 LT/40</t>
  </si>
  <si>
    <t>COURVOISIER X.O.  0,70/40</t>
  </si>
  <si>
    <t>COURVOISIER NAPOLEON 0,70 40g.</t>
  </si>
  <si>
    <t>COURVOISIER VSOP 0,70/40</t>
  </si>
  <si>
    <t>CAPT.MORGAN SP.GOLD 1/1 35</t>
  </si>
  <si>
    <t>CAPT.MORGAN DARK 0,70/40</t>
  </si>
  <si>
    <t>COURVOISIER VS 0,70 40g</t>
  </si>
  <si>
    <t>COURVOISIER VSOP 1/1 40</t>
  </si>
  <si>
    <t>CARLOS I BRANDY 0,70/40</t>
  </si>
  <si>
    <t>CARLOS IMPERIAL XO 0,70/40</t>
  </si>
  <si>
    <t>CRUZ PORTO 1 LT.  19 gr.</t>
  </si>
  <si>
    <t>CUSENIER CASSIS 0,70/16</t>
  </si>
  <si>
    <t>CRAGGANMORE 10Y SPEC.0,70/60,1</t>
  </si>
  <si>
    <t>CRUZ PORTO RISERVA 0,75</t>
  </si>
  <si>
    <t>CRUZ PORTO 0,75   19 gr.</t>
  </si>
  <si>
    <t>CRUZ PORTO 10Y 0,75</t>
  </si>
  <si>
    <t>CROWN ROYAL 0,75/40</t>
  </si>
  <si>
    <t>CARPANO PUNT E MES 1/1</t>
  </si>
  <si>
    <t>CARPANO VTH B/R 1/1</t>
  </si>
  <si>
    <t>CINZANO P.CHARD/ROSE' 1,5</t>
  </si>
  <si>
    <t>COURRIERE BRANDY NAPOL.0,70</t>
  </si>
  <si>
    <t>CROWN ROYAL 1/1 40</t>
  </si>
  <si>
    <t>CHIVAS REGAL 18Y 1/1  40</t>
  </si>
  <si>
    <t>CAOL ILA 8Y 0,70/64,9</t>
  </si>
  <si>
    <t>CLYNELISH 14Y 0,70/46</t>
  </si>
  <si>
    <t>CAMUS V.S.0,70/40</t>
  </si>
  <si>
    <t>CAMUS SERAPHIN X.O. 0,75/40</t>
  </si>
  <si>
    <t>CAMPARI BITTER  1/1   25 gr</t>
  </si>
  <si>
    <t>CAP CORSE 1 LT 14 gr.</t>
  </si>
  <si>
    <t>CINZANO VTH ROSSO  1/1</t>
  </si>
  <si>
    <t>CINZANO VTH BIANCO 1/1</t>
  </si>
  <si>
    <t>CINZANO VTH ROSSO 1,5</t>
  </si>
  <si>
    <t>CARPENE' MALVOLTI PROSECCO</t>
  </si>
  <si>
    <t>CINZANO ASTI GR.CUVEE SPUM 75</t>
  </si>
  <si>
    <t>CINZANO PROSECCO 0,75</t>
  </si>
  <si>
    <t>CINZANO VTH DRY 1/1</t>
  </si>
  <si>
    <t>CINZANO VTH BIANCO 1,5</t>
  </si>
  <si>
    <t>CUSENIER*** CURAC.TRIPLESEC 50</t>
  </si>
  <si>
    <t>CHIVAS REGAL 0,75/40</t>
  </si>
  <si>
    <t>CHIVAS REVOLVE 1801 0,75/40</t>
  </si>
  <si>
    <t>CINZANO GR.CUVEE'ROSE'0,75</t>
  </si>
  <si>
    <t>CONVALMORE 28Y 0,70/57,9</t>
  </si>
  <si>
    <t>CHAMP.DOM PERIGNON ROSE'GB.</t>
  </si>
  <si>
    <t>CHAMP.MUMM C.ROUGE 0,75 ROSE'</t>
  </si>
  <si>
    <t>CHAMP.DOM PERIGNON 0,75</t>
  </si>
  <si>
    <t>CHAMP.VEUVE CLIQUOT 75 cl</t>
  </si>
  <si>
    <t>CHAMP.MOET CHANDON 75cl</t>
  </si>
  <si>
    <t>CHAMP.MOET CHANDON 375 cl.</t>
  </si>
  <si>
    <t>CHAMP.MOET CHANDON 1,5 lt.</t>
  </si>
  <si>
    <t>CHAMP.MOET CHANDON 200cl</t>
  </si>
  <si>
    <t>CHAMP.VEUVE CLIQUOT GR.DAME</t>
  </si>
  <si>
    <t>CHAMP.MOET CHANDON ROSE 75cl</t>
  </si>
  <si>
    <t>CHIVAS REGAL 25Y 0,70/40</t>
  </si>
  <si>
    <t>CHAMP.VEUVE CLIQUOT ROSE'0,75</t>
  </si>
  <si>
    <t>CHAMP.MUMM C.ROUGE 0,75</t>
  </si>
  <si>
    <t>CHAMP.PIPER HEIDSIEK 0,75</t>
  </si>
  <si>
    <t>CHAMP.LANSON  0,75</t>
  </si>
  <si>
    <t>CHAMP.TAITTINGER PRESTIGE</t>
  </si>
  <si>
    <t>CHAMP.POMMERY 0,75</t>
  </si>
  <si>
    <t>CHAMP.LAUR.PERRIER CUVEE 0,75</t>
  </si>
  <si>
    <t>CHAMP.CRISTAL  0,75</t>
  </si>
  <si>
    <t>CHAMP.MUMM MILLESIMATO 0,75</t>
  </si>
  <si>
    <t>COCKBURNS TAWNY 1 LT</t>
  </si>
  <si>
    <t>CRUZ ***PORTO VINTAGE 0,75</t>
  </si>
  <si>
    <t>CRUZ***PORTO LBV 0,75</t>
  </si>
  <si>
    <t>CARDINAL MENDOZA  0,70/40</t>
  </si>
  <si>
    <t>DUNHILL 070/43</t>
  </si>
  <si>
    <t>DIMPLE 15Y 1/1 43</t>
  </si>
  <si>
    <t>DIMPLE 12Y 0,70/40</t>
  </si>
  <si>
    <t>DIMPLE 15Y 0,70/40</t>
  </si>
  <si>
    <t>DALWHINNIE DOUBLE MATUR 70/43</t>
  </si>
  <si>
    <t>DALWHINNIE 15Y 70/43</t>
  </si>
  <si>
    <t>DE VALCOURT BRANDY 0,75/40</t>
  </si>
  <si>
    <t>DIESUS 0,75 18g.</t>
  </si>
  <si>
    <t>DUVAL PASTIS 1/1 45 gr</t>
  </si>
  <si>
    <t>DUVAL PASTIS 1,5 45 gr.</t>
  </si>
  <si>
    <t>DRAMBUIE 0,70/40</t>
  </si>
  <si>
    <t>DILLON RHUM BIANCO 1/1 55gr</t>
  </si>
  <si>
    <t>DUVAL PASTIS 2 LT 45gr</t>
  </si>
  <si>
    <t>DUVAL PASTIS  0,500 45 gr</t>
  </si>
  <si>
    <t>DRAMBUIE 1/1 40</t>
  </si>
  <si>
    <t>DIPLOMATICO ANEJO 7Y 0,70/40</t>
  </si>
  <si>
    <t>DIPLOMATICO RESERVA 8Y 0,70/40</t>
  </si>
  <si>
    <t>DIPLOMATICO RESERVA12Y 0,70/40</t>
  </si>
  <si>
    <t>DEKUYPER APRICOT BRANDY 0,70</t>
  </si>
  <si>
    <t>DEKUYPER TRIPLE SEC 0,70/40</t>
  </si>
  <si>
    <t>DEKUYPER CURACAO 0,70/24</t>
  </si>
  <si>
    <t>DEKUYPER PEACHTREE 0,70/24</t>
  </si>
  <si>
    <t>DANZKA VODKA 1 LT 40</t>
  </si>
  <si>
    <t>DANZKA VODKA 1 LT 50</t>
  </si>
  <si>
    <t>DOOLEYS TOFFEE LIQUEUR 0,70/17</t>
  </si>
  <si>
    <t>DUBONNETH VTH 1/1</t>
  </si>
  <si>
    <t>DALWHINNIE 15Y 1/1 43</t>
  </si>
  <si>
    <t>DRY SACK 0,75</t>
  </si>
  <si>
    <t>DALMORE 15Y 0,70/40</t>
  </si>
  <si>
    <t>DALMORE 12Y 0,70/40</t>
  </si>
  <si>
    <t>DALMORE 12Y 1/1 43</t>
  </si>
  <si>
    <t>DALMORE 15Y 1/1 40</t>
  </si>
  <si>
    <t>DALMORE 12Y 1/1 40</t>
  </si>
  <si>
    <t>DEKUYPER MENTA 0,70/24</t>
  </si>
  <si>
    <t>DEKUYPER CHERRY BRANDY 0,70</t>
  </si>
  <si>
    <t>DEKUYPER FRESA 0,70/23</t>
  </si>
  <si>
    <t>DALMORE 18Y 0,70/43</t>
  </si>
  <si>
    <t>DOLFI FRAISE DE BOIS 0,70/20</t>
  </si>
  <si>
    <t>DALWHINNIE DB.MAT.DIST  1/1 43</t>
  </si>
  <si>
    <t>CILENTANE LIQ.LIQUIRIZIA 0,70</t>
  </si>
  <si>
    <t>CILENTANE LIQ.NOCINO 0,70/30</t>
  </si>
  <si>
    <t>CILENTANE LIQ.MELONE/MAND/FRAG PISTACC</t>
  </si>
  <si>
    <t>CILENTANE CREME FRUTTA ASSORT</t>
  </si>
  <si>
    <t>CHASE SMOKED VODKA 0,70/40</t>
  </si>
  <si>
    <t>CHASE POTATO VODKA 0,70/40</t>
  </si>
  <si>
    <t>CHASE NAKED VODKA 0,70/42</t>
  </si>
  <si>
    <t>ERISTOFF VODKA 1/1 37,5</t>
  </si>
  <si>
    <t>EAGLE RARE 10 Y 0,70/45</t>
  </si>
  <si>
    <t>BEEFEATER GIN 0,70/40</t>
  </si>
  <si>
    <t>FAMOUS GROUSE B.CASK 0,50/40</t>
  </si>
  <si>
    <t>GLEN SPEY 12Y 70/43</t>
  </si>
  <si>
    <t>BALLANTINES 17Y  0,70 43gr</t>
  </si>
  <si>
    <t>DAILUAINE 16Y 0,70/43</t>
  </si>
  <si>
    <t>FREIXENET C. NEVADA 0,75</t>
  </si>
  <si>
    <t>EL DORADO 15Y 70/43</t>
  </si>
  <si>
    <t>EL DORADO DARK/GOLD 0,70/37,5</t>
  </si>
  <si>
    <t>EL DORADO 12Y 70/40</t>
  </si>
  <si>
    <t>EDRADOUR 10Y 70/40</t>
  </si>
  <si>
    <t>EVAN WILLIAMS 0,70/43</t>
  </si>
  <si>
    <t>EVAN WILLIAMS BLACK 1LT 43</t>
  </si>
  <si>
    <t>EDRADOUR BAROLOCASK 0,50/57,1</t>
  </si>
  <si>
    <t>EDRADOUR 12Y CALEDONIA 0,70/46</t>
  </si>
  <si>
    <t>EZRA BROOKS GREEN 0,75/40</t>
  </si>
  <si>
    <t>JEWEL OF RUSSIA 0,70/40</t>
  </si>
  <si>
    <t>CHAMP.VEUVE CLIQUOT 0,375</t>
  </si>
  <si>
    <t>BENRIACH 20Y 0,70/43</t>
  </si>
  <si>
    <t>CLYNELISH 12Y 0,70/46</t>
  </si>
  <si>
    <t>CLYNELISH DB.MATUR.0,70/46</t>
  </si>
  <si>
    <t>CHAMP.KRUG 0,75</t>
  </si>
  <si>
    <t>CHAMP.KRUG ROSE' 0,75</t>
  </si>
  <si>
    <t>BUFFALO TRACE 0,70/40</t>
  </si>
  <si>
    <t>TANQUERAY RANGPUR 1LT/41,3</t>
  </si>
  <si>
    <t>CIROC VODKA 0,70/40</t>
  </si>
  <si>
    <t>GORDON'S GIN 0,20/43</t>
  </si>
  <si>
    <t>J.WALKER DOUBLE BLACK 0,70/40</t>
  </si>
  <si>
    <t>FINLAGGAN 70/40</t>
  </si>
  <si>
    <t>BRUICHLADD.ORGANIC MVINT.70/46</t>
  </si>
  <si>
    <t>BELLS SPEC.RES.SIGNATURE 70/40</t>
  </si>
  <si>
    <t>ALCOOL  0,50/95</t>
  </si>
  <si>
    <t>ALCOOL  1/1 95</t>
  </si>
  <si>
    <t>ALCOOL  2/1 95</t>
  </si>
  <si>
    <t>BELVEDERE VODKA INTENSE 1/1 50</t>
  </si>
  <si>
    <t>BENCHMARK 0,70/40</t>
  </si>
  <si>
    <t>CROWN ROYAL BLACK 1/1 45</t>
  </si>
  <si>
    <t>GLEN CADAM 14Y 0,70/46</t>
  </si>
  <si>
    <t>MARTIN MILLER STRENGTH 70/45,2</t>
  </si>
  <si>
    <t>DALMORE TWEED/SPEY DREAM 70/40</t>
  </si>
  <si>
    <t>FABBRI SCIROPPO ANICE/SAMBUCO</t>
  </si>
  <si>
    <t>FABBRI LATTE MANDORLA 3X200</t>
  </si>
  <si>
    <t>FAMOUS GROUSE 0,75/43 12Y GOLD</t>
  </si>
  <si>
    <t>FAMOUS GROUSE 0,75/40</t>
  </si>
  <si>
    <t>FAMOUS GROUSE ISLAY CASK 70/40</t>
  </si>
  <si>
    <t>FAMOUS GROUSE 0,70/40</t>
  </si>
  <si>
    <t>FAMOUS GROUSE 12Y 1/1 43</t>
  </si>
  <si>
    <t>FAMOUS GROUSE 1,5 40</t>
  </si>
  <si>
    <t>FAMOUS GROUSE 1/1 40</t>
  </si>
  <si>
    <t>FAMOUS GROUSE 4,5/40</t>
  </si>
  <si>
    <t>FAMOUS GROUSE 12Y 70/40</t>
  </si>
  <si>
    <t>FOUR ROSES S.BARREL 0,70/43</t>
  </si>
  <si>
    <t>FOUR ROSES 1/1  40</t>
  </si>
  <si>
    <t>BERMUDEZ ANNIVERS.12Y 70/40</t>
  </si>
  <si>
    <t>FERROCHINA BISLERI 0,70/21</t>
  </si>
  <si>
    <t>FORDMAN W.BLENDED 1 LT 40gr</t>
  </si>
  <si>
    <t>FAMOUS GROUSE 2/1 40</t>
  </si>
  <si>
    <t>FOUR ROSES 0,70/40</t>
  </si>
  <si>
    <t>FUNDADOR BRANDY 70/38</t>
  </si>
  <si>
    <t>FOUR ROSES S.BARREL 0,70/50</t>
  </si>
  <si>
    <t>FAITTERCAIRN FIOR 0,70/42</t>
  </si>
  <si>
    <t>FORMIDABLE J.BLACK/RED 70/40</t>
  </si>
  <si>
    <t>FOUR ROSES SMALL BATCH 70/45</t>
  </si>
  <si>
    <t>FABBRI AMARENA 1 KG.GARNISH</t>
  </si>
  <si>
    <t>FABBRI AMARENE OPAL.0,600</t>
  </si>
  <si>
    <t>FABBRI CILIEGIE/UVA/ CHOC0,200 MINIEURO</t>
  </si>
  <si>
    <t>FABBRI LATTE MANDORLA BRIK 1LT</t>
  </si>
  <si>
    <t>FABBRI SCIROPPO LAT. MANDORLA</t>
  </si>
  <si>
    <t>FABBRI** AMARENE MAXIOPAL.1,2</t>
  </si>
  <si>
    <t>FABBRI AMARENE KG.0,400</t>
  </si>
  <si>
    <t>FABBRI FRAGOLE OPAL 0,600</t>
  </si>
  <si>
    <t>FABBRI SCIROPPO AMARENA/LIMONE</t>
  </si>
  <si>
    <t>FABBRI SCIROPPO ORZATA/CEDRATA</t>
  </si>
  <si>
    <t>FABBRI SCIROPPO MENTA/COCCO</t>
  </si>
  <si>
    <t>FABBRI CILIEGIE** VULCANO 0,37</t>
  </si>
  <si>
    <t>FABBRI AMARENA KG 1,25  LATTA</t>
  </si>
  <si>
    <t>BAILEYS CHOCO 0,500/15,7</t>
  </si>
  <si>
    <t>DIPLOMATICO WHITE RES.0,70/40</t>
  </si>
  <si>
    <t>TEQ.PATRON REPOSADO 70/40</t>
  </si>
  <si>
    <t>TEQ.PATRON SILVER 70/40</t>
  </si>
  <si>
    <t>TEQ.PATRON ANEJO 70/40</t>
  </si>
  <si>
    <t>DIPLOMATICO AMBASSADOR 70/47</t>
  </si>
  <si>
    <t>FABBRI SCIROPPO CHINOTTO</t>
  </si>
  <si>
    <t>FABBRI SCIROPPO LAMPONE</t>
  </si>
  <si>
    <t>FABBRI SCIROPPO FRAG/TAMARINDO</t>
  </si>
  <si>
    <t>BENRIACH 12Y 0,70/46 SMOKY TWE</t>
  </si>
  <si>
    <t>BENRIACH 17Y 0,70/46</t>
  </si>
  <si>
    <t>BENRIACH 17Y 0,70/50</t>
  </si>
  <si>
    <t>CENTENARIO GR.RESERV 25Y 70/40</t>
  </si>
  <si>
    <t>DAVIDOFF  XO 0,70/40</t>
  </si>
  <si>
    <t>DEWARS WHITE LABEL 1LT 40</t>
  </si>
  <si>
    <t>J.WALKER RED 0,20/40</t>
  </si>
  <si>
    <t>CACIQUE ANEJO 70/40</t>
  </si>
  <si>
    <t>CENTENARIO G.LEGADO 12Y 70/40</t>
  </si>
  <si>
    <t>J.WALKER 18Y PLATINUM  70/40</t>
  </si>
  <si>
    <t>BAILIE NICOL JARVIE 0,70/40</t>
  </si>
  <si>
    <t>CRYSTAL HEAD VODKA 70/40</t>
  </si>
  <si>
    <t>CRYSTAL HEAD 3 LT/40</t>
  </si>
  <si>
    <t>CRYSTAL HEAD 1,75/40</t>
  </si>
  <si>
    <t>CRYSTAL HEAD CONF.SHAKE/DRINK</t>
  </si>
  <si>
    <t>GOLD GIN 999,9 070/40</t>
  </si>
  <si>
    <t>SILENT POOL GIN 0,70/43</t>
  </si>
  <si>
    <t>BROCKMANS GIN 0,70/40</t>
  </si>
  <si>
    <t>OPAL NERA 0,70/30</t>
  </si>
  <si>
    <t>FABBRI AMARENA GEL KG.3,2</t>
  </si>
  <si>
    <t>FABBRI MIXIBAR SCIROPPI KG.1,3</t>
  </si>
  <si>
    <t>FLOR DE CANA BLACK 5Y 70/40</t>
  </si>
  <si>
    <t>FABBRI SCIROPPO GRANATINA/ROSA</t>
  </si>
  <si>
    <t>FLOR DE CANA CENTEN 12Y 70/40</t>
  </si>
  <si>
    <t>FLOR DE CANA GR.RES.7Y 70/40</t>
  </si>
  <si>
    <t>GRAPPA CAFFO LIQURIZ 0,50 IANN</t>
  </si>
  <si>
    <t>FERNET TONIC 0,70/40</t>
  </si>
  <si>
    <t>FERRARI PERLE' 0,750</t>
  </si>
  <si>
    <t>FERRARI BRUT 0,75</t>
  </si>
  <si>
    <t>GLEN FIDDICH 21Y 0,70/43,2</t>
  </si>
  <si>
    <t>GLEN CADAM 15Y 1LT/40</t>
  </si>
  <si>
    <t>GLEN GARIOCH 12Y 70/48</t>
  </si>
  <si>
    <t>GLEN KINCHIE DB.MATUR 1/1 43</t>
  </si>
  <si>
    <t>FLORIO CREMOVO 0,75 CL</t>
  </si>
  <si>
    <t>GLEN KINCHIE DBMAT. 0,70/43</t>
  </si>
  <si>
    <t>FLORIO SECCA/VECCHIA 75 CL</t>
  </si>
  <si>
    <t>GLAYVA 1/1 35</t>
  </si>
  <si>
    <t>GLEN LOSSIE 10Y 70/43</t>
  </si>
  <si>
    <t>GLEN FARCLAS 17Y 70/43</t>
  </si>
  <si>
    <t>FINLANDIA VODKA  1/1 40gr.</t>
  </si>
  <si>
    <t>FINLANDIA VODKA  0,70/40</t>
  </si>
  <si>
    <t>GLEN SCOTIA 12Y 0,70/40</t>
  </si>
  <si>
    <t>GLEN FIDDICH 30Y 0,70/40</t>
  </si>
  <si>
    <t>GLEN MORANGIE CELLAR 13 1/1 43</t>
  </si>
  <si>
    <t>GLEN MORANGIE WOOD 1/1 43</t>
  </si>
  <si>
    <t>GLEN DRONACH 12Y 0,70/43</t>
  </si>
  <si>
    <t>GLEN TURNER 1/1 40 gr</t>
  </si>
  <si>
    <t>GLEN TURNER 18Y 0,70/40</t>
  </si>
  <si>
    <t>GLEN GOYNE 10Y 0,70/40</t>
  </si>
  <si>
    <t>GLEN GARIOCH 12Y 1LT/43</t>
  </si>
  <si>
    <t>GRANT'S 0,70 40 gr</t>
  </si>
  <si>
    <t>GLEN GOYNE 10Y 1/1 40</t>
  </si>
  <si>
    <t>GLEN KEITH  10Y 0,70 43 gr</t>
  </si>
  <si>
    <t>GLEN ROTHES SELECT RES.0,70/43</t>
  </si>
  <si>
    <t>GLEN KINCHIE 10Y 0,70/43</t>
  </si>
  <si>
    <t>GLEN DRONACH 15Y 0,70/46</t>
  </si>
  <si>
    <t>GLEN MORANGIE 10Y 0,70/40</t>
  </si>
  <si>
    <t>GRANT'S 1,5 40g.</t>
  </si>
  <si>
    <t>GLEN FIDDICH 18Y 0,70/40</t>
  </si>
  <si>
    <t>GLEN FIDDICH 15Y 0,70/40</t>
  </si>
  <si>
    <t>GRANT'S 1/1 40g.</t>
  </si>
  <si>
    <t>GLEN FIDDICH 12Y 1/1 43</t>
  </si>
  <si>
    <t>GLEN FARCLAS 12Y 1/1 43</t>
  </si>
  <si>
    <t>GLEN FARCLAS 10Y 70/40</t>
  </si>
  <si>
    <t>GLEN GARIOCH 15Y 70/43</t>
  </si>
  <si>
    <t>GLEN FIDDICH LIQUEUR 0,50/40</t>
  </si>
  <si>
    <t>GLEN MORANGIE WOOD 0,70/43</t>
  </si>
  <si>
    <t>GLEN MORANGIE 10Y 1/1 40</t>
  </si>
  <si>
    <t>GLEN TURNER 12Y 0,70/40</t>
  </si>
  <si>
    <t>GLEN TURNER  8Y 0,70/40 CANIST</t>
  </si>
  <si>
    <t>GLEN FIDDICH 12Y 0,70/40</t>
  </si>
  <si>
    <t>GLEN LIVET 12Y 0,70/40</t>
  </si>
  <si>
    <t>GLEN GRANT 5Y 1/1 40</t>
  </si>
  <si>
    <t>GLEN LIVET 18Y 0,70/43</t>
  </si>
  <si>
    <t>GLEN GRANT 5Y 0,70/40</t>
  </si>
  <si>
    <t>GRAND MARNIER ROSSO 1/1 40 gr</t>
  </si>
  <si>
    <t>GRAND MARNIER ROSSO 0,70/40</t>
  </si>
  <si>
    <t>GRAND MARNIER JAUNE 0,70/40</t>
  </si>
  <si>
    <t>GALACAFFE' 0,70/30gr</t>
  </si>
  <si>
    <t>GLEN LIVET 15Y 0,70/40</t>
  </si>
  <si>
    <t>GET 27 VERT   1/1  21 gr</t>
  </si>
  <si>
    <t>GLEN MORANGIE 18Y 0,70/43</t>
  </si>
  <si>
    <t>GLEN LIVET 16Y 1/1 48 NADURRA</t>
  </si>
  <si>
    <t>GALLIANO LIQUORE 0,70/42,3</t>
  </si>
  <si>
    <t>GALLIANO SAMBUCA 0,70/38gr</t>
  </si>
  <si>
    <t>GLEN LIVET 15Y 1/1 43</t>
  </si>
  <si>
    <t>GLEN GRANT 10Y 0,70/40</t>
  </si>
  <si>
    <t>GLEN LIVET 21Y 0,70/43 CASK ST</t>
  </si>
  <si>
    <t>GIBSON GIN 1/1 37,5</t>
  </si>
  <si>
    <t>GORDON'S DRY GIN 1/1 40gr.</t>
  </si>
  <si>
    <t>GET 31 BIANCO 1/1   24gr.</t>
  </si>
  <si>
    <t>GILBEYS GIN 1/1 37,5 gr.</t>
  </si>
  <si>
    <t>GLEN ORD 25Y 0,70/58,3</t>
  </si>
  <si>
    <t>GLEN DRONACH 12Y 1/1 40</t>
  </si>
  <si>
    <t>GLEN DEVERON 10Y 70/40</t>
  </si>
  <si>
    <t>GRAPPA NONINO VUISINAR 0,70/41</t>
  </si>
  <si>
    <t>GRAPPA NONINO FRIULANA 0,70/43</t>
  </si>
  <si>
    <t>GRAPPA NONINO MOSCATO 0,70/41</t>
  </si>
  <si>
    <t>GRAPPA JULIA 70 38/40</t>
  </si>
  <si>
    <t>GRAPPA MARZADRO ASS 0,500/40</t>
  </si>
  <si>
    <t>GRAPPA FIOR DI VITE 0,70/40</t>
  </si>
  <si>
    <t>GRAPPA PIAVE 0,70/40</t>
  </si>
  <si>
    <t>GRAPPA POLINI CHARDONN 1/1 40</t>
  </si>
  <si>
    <t>GRAPPA POLINI CHARDONN 2/1 40</t>
  </si>
  <si>
    <t>GRAPPA NARDINI BIANCA 1/1 50gr</t>
  </si>
  <si>
    <t>GRAPPA NARDINI RUTA 1/1 43</t>
  </si>
  <si>
    <t>GRAPPA NARDINI RISER/ORO 50gr.</t>
  </si>
  <si>
    <t>GRAPPA NONINO FRAGOLINO 0,70</t>
  </si>
  <si>
    <t>GRAPPA NONINO VENDEMMIA 0,70</t>
  </si>
  <si>
    <t>GRAPPA RUFFINO DUCALE 0,50/43</t>
  </si>
  <si>
    <t>GRAPPA NONINO VENDEM RIS BARRQ</t>
  </si>
  <si>
    <t>GRAPPA NONINO OPTIMA 0,70/41</t>
  </si>
  <si>
    <t>GRAPPA NONINO TRAD.1LT 50/41</t>
  </si>
  <si>
    <t>GRAPPA NONINO SAUVIGNON/PROSEC</t>
  </si>
  <si>
    <t>GRAPPA POLI MIELE 50/35</t>
  </si>
  <si>
    <t>GRAPPA POLINI MIELE 0,50/35</t>
  </si>
  <si>
    <t>GRAPPA NONINO RUTA 0,70/43</t>
  </si>
  <si>
    <t>GRAPPA NO.MALV/REF/VIT UVA BCA</t>
  </si>
  <si>
    <t>GRAPPA NONINO TOK/CHARD/MERLOT</t>
  </si>
  <si>
    <t>GLEN ELGIN 12Y 0,70/43</t>
  </si>
  <si>
    <t>GLEN GARIOCH 15Y 1LT/43</t>
  </si>
  <si>
    <t>GLEN FIDDICH 15Y 0,70/51 CASK</t>
  </si>
  <si>
    <t>GLEN MORAY  8Y 0,70/40</t>
  </si>
  <si>
    <t>GLEN MORANGIE NECT/LASAN/Q.RUB LT.1 46GR</t>
  </si>
  <si>
    <t>GLEN MORAY 16Y 0,70/40</t>
  </si>
  <si>
    <t>GLEN MORAY 1984 0,70/40</t>
  </si>
  <si>
    <t>GANCIA AMERICANO 1/1</t>
  </si>
  <si>
    <t>GANCIA PINOT DI PINOT 75 CL</t>
  </si>
  <si>
    <t>GANCIA ASTI 75 CL</t>
  </si>
  <si>
    <t>GANCIA BLANC DE BLANC 0,75</t>
  </si>
  <si>
    <t>GANCIA***PROSECCO 0,75</t>
  </si>
  <si>
    <t>GANCIA ASTI MAGNUM 1,5</t>
  </si>
  <si>
    <t>GLEN GOYNE 14Y 1/1 40</t>
  </si>
  <si>
    <t>GLEN GOYNE 10Y 1/1 43</t>
  </si>
  <si>
    <t>GANCIA VERMOUTH  ASS. 1lt.</t>
  </si>
  <si>
    <t>GRAPPA CARP.MALVOLTI B.CA 0,70</t>
  </si>
  <si>
    <t>GRAPPA CARP.MALV.VECCHIA/RIS</t>
  </si>
  <si>
    <t>GR.ANDREADAPONTE PROSECCO 0,7</t>
  </si>
  <si>
    <t>GR.ANDREADAPONTE UVE BIANCHE</t>
  </si>
  <si>
    <t>GLEN GOYNE 17Y 0,70/43</t>
  </si>
  <si>
    <t>GLEN LIVET 18Y 1/1 43</t>
  </si>
  <si>
    <t>GLEN MORANGIE 0,70/46</t>
  </si>
  <si>
    <t>GRAND PECHER 0,70/20 GR</t>
  </si>
  <si>
    <t>GENEPY***DI SUSA BURDIN</t>
  </si>
  <si>
    <t>GLEN TURRET 10Y 0,70/40</t>
  </si>
  <si>
    <t>GLEN LIVET 12Y 1/1 40</t>
  </si>
  <si>
    <t>GLEN GOYNE 21Y 70/43</t>
  </si>
  <si>
    <t>GLEN CADAM 15Y 0,70/40</t>
  </si>
  <si>
    <t>GLEN ROTHES ROBUR RES. 1/1 40</t>
  </si>
  <si>
    <t>GLEN KINCHIE 12Y 1/1 43</t>
  </si>
  <si>
    <t>GRANT'S 1/1 43gr</t>
  </si>
  <si>
    <t>GARLABAN V.MARC PROV 70/43</t>
  </si>
  <si>
    <t>GARLABAN GR.RESERVE 70/*******</t>
  </si>
  <si>
    <t>GLEN DULLAN 12Y 0,70/43</t>
  </si>
  <si>
    <t>GORDON'S SLOE GIN 70/26 liqu</t>
  </si>
  <si>
    <t>GORDON'S DRY GIN 0,70/40</t>
  </si>
  <si>
    <t>GLEN MORAY 12Y 0,70/40</t>
  </si>
  <si>
    <t>GLEN DRONACH 18Y 0,70/46</t>
  </si>
  <si>
    <t>GLEN FIDDICH 12Y 1/1 40</t>
  </si>
  <si>
    <t>HUCKLEBERRY***** BOURB.0,70/40</t>
  </si>
  <si>
    <t>KILBEGGAN 0,70/40</t>
  </si>
  <si>
    <t>HENDRICKS GIN 0,70/41,4 maestr</t>
  </si>
  <si>
    <t>HIGHLAND PARK 12Y 0,70/40 VIKING</t>
  </si>
  <si>
    <t>HENNESSY XO 70/40</t>
  </si>
  <si>
    <t>HENNESSY VS 0,70/40</t>
  </si>
  <si>
    <t>HENNESSY VSOP PRIVILEGE 70/40</t>
  </si>
  <si>
    <t>HARVEY'S BRISTOL  1 LT</t>
  </si>
  <si>
    <t>HIGHLAND PARK 18Y 0,70/43</t>
  </si>
  <si>
    <t>HARVEY'S AMONTILLADO 1 LT</t>
  </si>
  <si>
    <t>HEATHER CREAM 1/1 17</t>
  </si>
  <si>
    <t>HEERING CHERRY LIQUEUR 70/24</t>
  </si>
  <si>
    <t>HERITER GUYOT*SCIROPPI ASS 1 L</t>
  </si>
  <si>
    <t>HERITER GUYOT CASSIS 0,70/15</t>
  </si>
  <si>
    <t>HIBIKY 17Y JAP.WHISKY 0,70/43</t>
  </si>
  <si>
    <t>HAVANA RHUM ANEJO RISER,70/40</t>
  </si>
  <si>
    <t>HAVANA RHUM 7Y 0,70 40gr.</t>
  </si>
  <si>
    <t>HAVANA RHUM 3Y 0,70/40</t>
  </si>
  <si>
    <t>HIS EMINENCE DE LA FORCE******</t>
  </si>
  <si>
    <t>HAVANA RHUM BLANCO 1/1 37,50</t>
  </si>
  <si>
    <t>HAVANA RHUM 3Y 1/1  40gr</t>
  </si>
  <si>
    <t>HAVANA RHUM ESPECIAL 1/1  40gr</t>
  </si>
  <si>
    <t>HAVANA CLUB BARREL PR 1LT/45</t>
  </si>
  <si>
    <t>HIGHLAND PARK 25Y 70/48,01</t>
  </si>
  <si>
    <t>IRISH MIST 0,70/35</t>
  </si>
  <si>
    <t>INCHGOWER 14Y 70/43</t>
  </si>
  <si>
    <t>INCHMURRIN 12Y 0,70/40</t>
  </si>
  <si>
    <t>HAKUSHU 12Y 0,70/43,0</t>
  </si>
  <si>
    <t>HAKUSHU 18Y 0,70/43,5</t>
  </si>
  <si>
    <t>HENNESSY VS 1LT 40</t>
  </si>
  <si>
    <t>IRISH MIST 1LT 35</t>
  </si>
  <si>
    <t>HAIG GOLD LABEL 1/1 43</t>
  </si>
  <si>
    <t>HAVANA RHUM ESPECIAL 0,70/40</t>
  </si>
  <si>
    <t>HIGHLAND PARK VINTAGE 1LT/40</t>
  </si>
  <si>
    <t>HIGHLAND PARK VINTAGE 0,70/40</t>
  </si>
  <si>
    <t>HAVANA RHUM 7Y ANEJO 1/1 40</t>
  </si>
  <si>
    <t>HINE H BY HINE VSOP 1/1 40</t>
  </si>
  <si>
    <t>ISLE OF JURA BARR/VINT 70/56,5</t>
  </si>
  <si>
    <t>JACK DANIEL'S ANNIV/BIRTH70/40</t>
  </si>
  <si>
    <t>KILKERRAN 0,70/46</t>
  </si>
  <si>
    <t>KNOCKANDO 15Y RICH.MATUR 70/43</t>
  </si>
  <si>
    <t>HENNESSY PARADIS 0,70/40</t>
  </si>
  <si>
    <t>HENNESSY RICHARD 0,70/40</t>
  </si>
  <si>
    <t>GREY GOOSE VODKA 70/40</t>
  </si>
  <si>
    <t>GREY GOOSE VODKA 1,5/40</t>
  </si>
  <si>
    <t>GREY GOOSE VODKA 3LT/40</t>
  </si>
  <si>
    <t>GLEN MORANGIE 25Y 0,70/43</t>
  </si>
  <si>
    <t>GLEN MORANGIE NEC/SAU/LAS70/46 QUINTA RUBAN</t>
  </si>
  <si>
    <t>GORDON'S DRY GIN 1/1 37,5gr</t>
  </si>
  <si>
    <t>HAZELBURN 12Y 0,70/46</t>
  </si>
  <si>
    <t>ABERLOUR 10Y 1/1 40</t>
  </si>
  <si>
    <t>JACK DANIEL'S HONEY 0,70/35</t>
  </si>
  <si>
    <t>CAPT.MORGAN SP.GOLD 0,70/35</t>
  </si>
  <si>
    <t>BUSHMILL'S 400th ANNIV.0,75/43</t>
  </si>
  <si>
    <t>LAPHROAIG TRIPLE WOOD 70/48</t>
  </si>
  <si>
    <t>CRUZ PORTO VINTAGE 2001 LBV 75</t>
  </si>
  <si>
    <t>GREY GOOSE VODKA 1/1 40</t>
  </si>
  <si>
    <t>JACK DANIEL'S MAST DIST.1LT 43</t>
  </si>
  <si>
    <t>BACARDI MOJITO/PINAC0,70/14,9</t>
  </si>
  <si>
    <t>GORDON'S CRIS CUCUMB 0,70/37,5</t>
  </si>
  <si>
    <t>KEGLEVICH VODKA FRUTTA 1LT</t>
  </si>
  <si>
    <t>CHAMP.RUINART BLANC DE BLANC</t>
  </si>
  <si>
    <t>CHAMP.MOET CHANDON NECTAR 75</t>
  </si>
  <si>
    <t>FAMOUS GROUSE SNOW 70/40</t>
  </si>
  <si>
    <t>J &amp; B 12Y 0,70  40gr</t>
  </si>
  <si>
    <t>ISLAY MIST 12Y 1/1 40</t>
  </si>
  <si>
    <t>ISLAY MIST 17Y 1/1 40</t>
  </si>
  <si>
    <t>CHAMP.MOET ICE IMPERIAL 0,75</t>
  </si>
  <si>
    <t>J.WALKER BLU K.GEORGE V 70/43</t>
  </si>
  <si>
    <t>TANQUERAY STER. VODKA 1/1 40</t>
  </si>
  <si>
    <t>FILLIERS DRY GIN 0,50/46</t>
  </si>
  <si>
    <t>J.WALKER GOLD RESERVE 1/1 40</t>
  </si>
  <si>
    <t>TANQUERAY RANGPUR 0,70/41,3</t>
  </si>
  <si>
    <t>BEEFEATER 24  0,70/45</t>
  </si>
  <si>
    <t>HASWELL LONDON  GIN 0,70/47</t>
  </si>
  <si>
    <t>ISH LONDON DRY GIN 0,70/41</t>
  </si>
  <si>
    <t>MASCARO GIN 0,70/40</t>
  </si>
  <si>
    <t>RUSSIAN STANDARD 3 LT 40</t>
  </si>
  <si>
    <t>CHASE GIN 0,70/40</t>
  </si>
  <si>
    <t>CIROC VODKA  1/1 40</t>
  </si>
  <si>
    <t>JIM BEAM CHOISE 70/40</t>
  </si>
  <si>
    <t>JIM BEAM RYE 0,70/40</t>
  </si>
  <si>
    <t>JIM BEAM 7Y 70/45 DIST SERIES</t>
  </si>
  <si>
    <t>JIM BEAM 8Y 1/1 43 BLACK</t>
  </si>
  <si>
    <t>JAMESON GOLD 0,70/40</t>
  </si>
  <si>
    <t>JIM BEAM RED STAG 1/1 40</t>
  </si>
  <si>
    <t>JACK DANIEL'S 3 LT/40</t>
  </si>
  <si>
    <t>J.WALKER BLACK 12Y 1/1 40</t>
  </si>
  <si>
    <t>J.WALKER BLACK 12Y 0,75/43</t>
  </si>
  <si>
    <t>J &amp; B  1/1  43gr</t>
  </si>
  <si>
    <t>J.WALKER RED 1/1 43gr</t>
  </si>
  <si>
    <t>J.WALKER BLACK 12Y 1/1 43</t>
  </si>
  <si>
    <t>J.WALKER BLACK 12Y 1,5/43</t>
  </si>
  <si>
    <t>J.WALKER BLACK 12Y 4,5/43</t>
  </si>
  <si>
    <t>J.WALKER BLU 70/40</t>
  </si>
  <si>
    <t>J.WALKER*** 18Y GOLD  70/40</t>
  </si>
  <si>
    <t>J.WALKER 15Y GREEN 70/43</t>
  </si>
  <si>
    <t>J.WALKER RED 4,5 40gr</t>
  </si>
  <si>
    <t>J.WALKER BLACK 12Y 2LT 40</t>
  </si>
  <si>
    <t>J.WALKER SWING 0,70/43</t>
  </si>
  <si>
    <t>J.WALKER BLACK 12Y 0,70/40</t>
  </si>
  <si>
    <t>J.WALKER RED 0,70 40g.</t>
  </si>
  <si>
    <t>J.WALKER RED 1/1 40gr.</t>
  </si>
  <si>
    <t>J.WALKER RED 2/1 40gr.</t>
  </si>
  <si>
    <t>J &amp; B  0,70 40gr.</t>
  </si>
  <si>
    <t>J &amp; B  1/1  40gr.</t>
  </si>
  <si>
    <t>J &amp; B  1,5  40gr.</t>
  </si>
  <si>
    <t>JAMESON 1/1 40</t>
  </si>
  <si>
    <t>JAMESON 12Y 1/1 40gr</t>
  </si>
  <si>
    <t>JAMESON 0,70 40</t>
  </si>
  <si>
    <t>JACK DANIEL'S BARREL 0,70/45</t>
  </si>
  <si>
    <t>JACK DANIEL'S 1,5   40 gr.</t>
  </si>
  <si>
    <t>JACK DANIEL'S 0,70  40gr.</t>
  </si>
  <si>
    <t>JACK DANIEL'S GENTLEMAN 70/40</t>
  </si>
  <si>
    <t>JAMESON 12Y 70c.40gr.</t>
  </si>
  <si>
    <t>KNOCKANDO 12Y 0,70 43</t>
  </si>
  <si>
    <t>JIM BEAM 1/1 40 gr.</t>
  </si>
  <si>
    <t>JACK DANIEL'S 1/1   40 gr</t>
  </si>
  <si>
    <t>JACK DANIEL'S GOLDMETAL 1,5/45</t>
  </si>
  <si>
    <t>JACK DANIEL'S GENTLEMAN 1/1 40</t>
  </si>
  <si>
    <t>JACK DANIEL'S SCEN.LYNCHB.1L43</t>
  </si>
  <si>
    <t>JAGERMEISTER 1 lt  35 gr</t>
  </si>
  <si>
    <t>J.WALKER 15Y GREEN 1/1 43 gr.</t>
  </si>
  <si>
    <t>JACK DANIEL'S GOLDMETAL 1LT 43</t>
  </si>
  <si>
    <t>KNOCKANDO 18Y 0,70/43</t>
  </si>
  <si>
    <t>KING'S LEGEND 1/1 43gr</t>
  </si>
  <si>
    <t>KAUFFMAN HARD/SOFT 70/40</t>
  </si>
  <si>
    <t>KNOCKANDO 21Y MAST.RES. 70/43</t>
  </si>
  <si>
    <t>ILLYQUORE 0,70/28</t>
  </si>
  <si>
    <t>KAHLUA 0,70/20gr</t>
  </si>
  <si>
    <t>KAHLUA 1/1  16gr.</t>
  </si>
  <si>
    <t>ISLE OF JURA 16Y 0,70/40</t>
  </si>
  <si>
    <t>ISLE OF JURA 10Y 0,70/40</t>
  </si>
  <si>
    <t>ISLE OF JURA 21Y 0,70/40</t>
  </si>
  <si>
    <t>ISLE OF JURA 10Y 1/1 40</t>
  </si>
  <si>
    <t>ISLE OF JURA 18Y 0,70/40</t>
  </si>
  <si>
    <t>ISLE OF JURA SUPERSTIT.70/43</t>
  </si>
  <si>
    <t>ISLE OF JURA 16Y 1/1 40 DURACH</t>
  </si>
  <si>
    <t>JANOT PASTIS BLU 0,70/45</t>
  </si>
  <si>
    <t>JANOT PASTIS 1 LT. 45 gr.</t>
  </si>
  <si>
    <t>JANOT PASTIS 1,5   45 gr.</t>
  </si>
  <si>
    <t>JANOT PASTIS 3lt.45gr.JEROBOAM</t>
  </si>
  <si>
    <t>JANOT PASTIS 2lt. 45gr</t>
  </si>
  <si>
    <t>JANOT PASTIS BIO 0,70/45******</t>
  </si>
  <si>
    <t>ISLE OF JURA SUPERSTIT.1/1 43</t>
  </si>
  <si>
    <t>JANOT WILLIAM 0,70/44********</t>
  </si>
  <si>
    <t>JANOT PASTIS CITR/ORAN 0,7****</t>
  </si>
  <si>
    <t>KNAPPOGUE CASTLE 0,70/40</t>
  </si>
  <si>
    <t>LICOR 43 0,70/31</t>
  </si>
  <si>
    <t>JOHN BARR BLACK 70/40</t>
  </si>
  <si>
    <t>ISLE OF JURA PROPHECY 0,70/46</t>
  </si>
  <si>
    <t>ISLE OF JURA 10Y 0,75/43</t>
  </si>
  <si>
    <t>KRUPNICK VODKA 0,70/40</t>
  </si>
  <si>
    <t>J &amp; B 15Y 1/1 40gr</t>
  </si>
  <si>
    <t>JACK DANIEL'S SILVER SELE70/50</t>
  </si>
  <si>
    <t>JIM BEAM SIGNATURE 1/1 44,5</t>
  </si>
  <si>
    <t>JAMESON 18Y 0,70/40</t>
  </si>
  <si>
    <t>JIM BEAM DEVIL'S CUT 0,70/45</t>
  </si>
  <si>
    <t>JACK DANIEL'S WHITERAB.0,70/43</t>
  </si>
  <si>
    <t>JIM BEAM HONEY 0,70/35</t>
  </si>
  <si>
    <t>JACK&amp;COLA 0,275/6</t>
  </si>
  <si>
    <t>CACHACA 51 1LT 40</t>
  </si>
  <si>
    <t>HAVANA RHUM BLANCO 0,70 37,5</t>
  </si>
  <si>
    <t>BORDIGA GENEPY 0,70/38</t>
  </si>
  <si>
    <t>ABERLOUR 15Y 70/43 CASK RES.</t>
  </si>
  <si>
    <t>AUCHENTOSHAN SPRINGW.1/1 40</t>
  </si>
  <si>
    <t>CARDHU 15Y 70/40</t>
  </si>
  <si>
    <t>HIGHLAND PARK PREMIER CH.70/40</t>
  </si>
  <si>
    <t>MAYFAIR LONDON DRY GIN 70/40</t>
  </si>
  <si>
    <t>PARFAIT AMOUR 0,70/25</t>
  </si>
  <si>
    <t>VILLAMASSA LIMONCELLO 1/1 30</t>
  </si>
  <si>
    <t>VILLAMASSA CR.LIMONC.0,70/17</t>
  </si>
  <si>
    <t>BULLDOG GIN 0,70/40</t>
  </si>
  <si>
    <t>HIBIKY HARMONY 0,70/43</t>
  </si>
  <si>
    <t>CRYSTAL HEAD 50TH ROLL.S 70/40</t>
  </si>
  <si>
    <t>GENEPY VERTOSAN 0,70/35</t>
  </si>
  <si>
    <t>GRANT'S 2 LT 40gr</t>
  </si>
  <si>
    <t>JACK DANIEL'S SINATRA 1/1 45</t>
  </si>
  <si>
    <t>GLEN LIVET 25Y  0,70/43</t>
  </si>
  <si>
    <t>PINKY VODKA 0,70/40</t>
  </si>
  <si>
    <t>TOGOUCHI 12Y 0,70/40</t>
  </si>
  <si>
    <t>ISLE OF JURA 12Y 0,70/46</t>
  </si>
  <si>
    <t>BACARDI LIMON 1/1 32</t>
  </si>
  <si>
    <t>SEVEN TIKI 0,70/40</t>
  </si>
  <si>
    <t>FLOR DE CANA CENTEN 18Y 70/40</t>
  </si>
  <si>
    <t>BOTANIST DRY GIN 1/1 46</t>
  </si>
  <si>
    <t>PIMMS BLACKBERRY&amp;ELDEFL.1LT 20</t>
  </si>
  <si>
    <t>SINGLETON 12Y 70/40</t>
  </si>
  <si>
    <t>TYRCONELL 1/1 40</t>
  </si>
  <si>
    <t>WRAY &amp; NEPHEW'S 70/63</t>
  </si>
  <si>
    <t>GLEN MORAY CLASSIC 0,70/40</t>
  </si>
  <si>
    <t>LONGROW 10Y 100 PROOF 0,70/57</t>
  </si>
  <si>
    <t>LONGROW 10Y C V 0,70/46</t>
  </si>
  <si>
    <t>LITTLEMILL 12Y 0,70/40</t>
  </si>
  <si>
    <t>LEDAIG 10Y 0,70/43</t>
  </si>
  <si>
    <t>LONGMORN 16Y 0,70/48</t>
  </si>
  <si>
    <t>LONGMORN 15Y 1/1  45 gr</t>
  </si>
  <si>
    <t>LAPHROAIG 10Y 1/1 43 gr</t>
  </si>
  <si>
    <t>LONGMORN 15Y 0,70 45 gr.</t>
  </si>
  <si>
    <t>LONG JOHN 1/1 40 gr.</t>
  </si>
  <si>
    <t>LONG JOHN 1,5 40 gr</t>
  </si>
  <si>
    <t>LONG JOHN 0,70/40</t>
  </si>
  <si>
    <t>LAPHROAIG 15Y 0,70/43</t>
  </si>
  <si>
    <t>LAPHROAIG 10Y 0,70/40</t>
  </si>
  <si>
    <t>LINKWOOD 12Y 0,70/43</t>
  </si>
  <si>
    <t>LAPHROAIG QUARTER CASK 0,70/48</t>
  </si>
  <si>
    <t>LABEL 5 1,5 40 gr.</t>
  </si>
  <si>
    <t>LABEL 5 1/1 40 gr</t>
  </si>
  <si>
    <t>LAGAVULLIN 16Y 0,70/43</t>
  </si>
  <si>
    <t>LABEL 5 12Y 0,70 40gr</t>
  </si>
  <si>
    <t>LAPHROAIG 10Y CASKSTR.70/58,3</t>
  </si>
  <si>
    <t>LABEL 5 2/1 40 gr</t>
  </si>
  <si>
    <t>LONG JOHN 2/1 40 gr</t>
  </si>
  <si>
    <t>LARIOS BRANDY 0,70/40</t>
  </si>
  <si>
    <t>LARIOS GIN 1/1  37,5 gr</t>
  </si>
  <si>
    <t>ROYAL LOCHNAGAR 12Y 0,70/40</t>
  </si>
  <si>
    <t>LUIS FELIPE BRANDY 0,70/40</t>
  </si>
  <si>
    <t>LAPHROAIG 15Y 0,75/43</t>
  </si>
  <si>
    <t>LAMESINTHE 0,70 45 GR.</t>
  </si>
  <si>
    <t>LUXARDO SAMBUCA DEI CESARI0,70</t>
  </si>
  <si>
    <t>LUXARDO PASSIONE NERA 0,70</t>
  </si>
  <si>
    <t>LANCUT VODKA 0,50  38 gr.</t>
  </si>
  <si>
    <t>LOU GARAGAI  0,70/45</t>
  </si>
  <si>
    <t>LAPHROAIG QUARTER CASK 1/1 48</t>
  </si>
  <si>
    <t>LAGAVULLIN DB.MAT.DIST 70/43</t>
  </si>
  <si>
    <t>LOCHAN ORA 70/35</t>
  </si>
  <si>
    <t>LAPHROAIG 10Y 0,35/40</t>
  </si>
  <si>
    <t>LAPHROAIG 10Y 1/1 40</t>
  </si>
  <si>
    <t>LAPHROAIG TRIPLE WOOD 1LT 48</t>
  </si>
  <si>
    <t>LAMBS NAVY RHUM 1/1 40</t>
  </si>
  <si>
    <t>LAPHROAIG 25Y 70/40</t>
  </si>
  <si>
    <t>LOGAN DE LUXE 12Y 1/1 40</t>
  </si>
  <si>
    <t>LEGENDARIO 7Y 0,70/34</t>
  </si>
  <si>
    <t>LILIBEO MARSALA ASS. 1/1</t>
  </si>
  <si>
    <t>LA MAUNY RHUM DORE' 1/1 40</t>
  </si>
  <si>
    <t>LA MAUNY RHUM**7Y 0,70/45</t>
  </si>
  <si>
    <t>LA MAUNY RHUM 3Y 0,70/45</t>
  </si>
  <si>
    <t>LA MAUNY RHUM BLANC 1 LT/50</t>
  </si>
  <si>
    <t>LA MAUNY RHUM**BLANC 0,70/50</t>
  </si>
  <si>
    <t>LONGROW 14Y 70/46</t>
  </si>
  <si>
    <t>LONGROW  7Y 0,70/55,8</t>
  </si>
  <si>
    <t>LEGENDARIO ANEJO 0,70/40</t>
  </si>
  <si>
    <t>LAPHROAIG 18Y 0,70/48</t>
  </si>
  <si>
    <t>LONDON DRY GIN N.3 0,70/46</t>
  </si>
  <si>
    <t>LEDAIG 10Y 0,70/46,3</t>
  </si>
  <si>
    <t>LABEL 5 18Y 0,70/40</t>
  </si>
  <si>
    <t>REDBREAST 15Y 0,70/46</t>
  </si>
  <si>
    <t>SPRINGBANK 18Y 0,70/46</t>
  </si>
  <si>
    <t>STOLICHNAYA VODKA 0,70/40</t>
  </si>
  <si>
    <t>CHAMP.VEUVE CLIQUOT ROSE VINTA</t>
  </si>
  <si>
    <t>BANKES GIN 1/1 40</t>
  </si>
  <si>
    <t>CAMPARI ORANGE PASSION</t>
  </si>
  <si>
    <t>MONKEY 47 GIN 0,50/47</t>
  </si>
  <si>
    <t>BOTANIC GIN 0,70/40</t>
  </si>
  <si>
    <t>PINK 47 GIN 0,70/47</t>
  </si>
  <si>
    <t>AKASHI WHITE 50/40</t>
  </si>
  <si>
    <t>BRUICHLADDICH SCOT.BARL 70/50</t>
  </si>
  <si>
    <t>BRUICHLADDICH SCOT.BARL 1/1 50 ORGANIC</t>
  </si>
  <si>
    <t>J &amp; B 3 LT.43</t>
  </si>
  <si>
    <t>PORT CHARLOTTE SCOT.BARL70/50</t>
  </si>
  <si>
    <t>REAL MACKENZIE 70/40</t>
  </si>
  <si>
    <t>SHERIDAN'S 0,50/15,5</t>
  </si>
  <si>
    <t>LAPHROAIG QA CASK 1/1 40</t>
  </si>
  <si>
    <t>MARTINI CHINA 0,70  25</t>
  </si>
  <si>
    <t>J.WALKER GOLD RESERVE 70/40</t>
  </si>
  <si>
    <t>SINGLETON SUNRAY 70/40</t>
  </si>
  <si>
    <t>BOWMORE BLACK ROCK 1/1 40</t>
  </si>
  <si>
    <t>BUSHMILL'S 400th ANNIV.0,75/46</t>
  </si>
  <si>
    <t>GATTA BRUT FRANCIACORTA ,075</t>
  </si>
  <si>
    <t>RONER WILLIAMS 70/40</t>
  </si>
  <si>
    <t>RONER WILLIAMS CON PERA 70/38</t>
  </si>
  <si>
    <t>RONER SLIVOVITZ 70/40</t>
  </si>
  <si>
    <t>MIDDLETON VERY RARE 0,70/40</t>
  </si>
  <si>
    <t>MANNOCHMORE 12Y 0,70/43</t>
  </si>
  <si>
    <t>TEQ.ESPINOZA 0,70/35</t>
  </si>
  <si>
    <t>ISLAY MIST 17Y 0,70/40</t>
  </si>
  <si>
    <t>HAVANA CLUB SEL.MAESTROS 70/45</t>
  </si>
  <si>
    <t>TALISKER PORT RUIGHE 0,70/45,8</t>
  </si>
  <si>
    <t>MATUSALEM RHUM 10Y 70/40 CLASS</t>
  </si>
  <si>
    <t>MATUSALEM RHUM PLATINO 0,70/40</t>
  </si>
  <si>
    <t>MATUSALEM RHUM 15Y G.RIS70/40</t>
  </si>
  <si>
    <t>GRAPPA FINE BOURGOGNE CONTI</t>
  </si>
  <si>
    <t>MATUSALEM RHUM  7Y 70/40</t>
  </si>
  <si>
    <t>MATUSALEM RHUM  5Y 70/40</t>
  </si>
  <si>
    <t>MACALLAN   1851 0,70/41,3</t>
  </si>
  <si>
    <t>MEZCAL CON GUSANO 0,70/38</t>
  </si>
  <si>
    <t>FICI MARSALA RISERVA 0,75</t>
  </si>
  <si>
    <t>FICI VERMOUTH  1/1</t>
  </si>
  <si>
    <t>FICI CREMOVO 2/1</t>
  </si>
  <si>
    <t>FICI VERMOUTH  2/1</t>
  </si>
  <si>
    <t>FICI VINO AROM.ASS 2/1</t>
  </si>
  <si>
    <t>FICI VINI LIQUOR ASS.</t>
  </si>
  <si>
    <t>FICI SECCA 2/1</t>
  </si>
  <si>
    <t>FICI SECCA 1/1</t>
  </si>
  <si>
    <t>FICI VINO AROM.ASS 1/1</t>
  </si>
  <si>
    <t>FICI CREMOVO 1/1</t>
  </si>
  <si>
    <t>FICI MARSALA SUPER. 75</t>
  </si>
  <si>
    <t>MACALLAN 18Y 0,75/43</t>
  </si>
  <si>
    <t>MACALLAN  7Y 1LT/40</t>
  </si>
  <si>
    <t>MAKERS MARK 1/1 45</t>
  </si>
  <si>
    <t>MACALLAN 10Y 0,70/40</t>
  </si>
  <si>
    <t>MACALLAN 15Y 0,70/43</t>
  </si>
  <si>
    <t>MACALLAN 12Y DOUBLE CASK 70/40</t>
  </si>
  <si>
    <t>MACALLAN 10Y 1/1 58,4</t>
  </si>
  <si>
    <t>MACALLAN 18Y 0,70/43</t>
  </si>
  <si>
    <t>MACALLAN 12Y 1/1 40gr E SELECT OACK</t>
  </si>
  <si>
    <t>MACALLAN TRAVEL RANGE 0,50/40</t>
  </si>
  <si>
    <t>MACALLAN 16Y 0,70/46</t>
  </si>
  <si>
    <t>MACALLAN 17Y 0,70/46</t>
  </si>
  <si>
    <t>MONTENEGRO AMARO 1/1 23gr</t>
  </si>
  <si>
    <t>MELLOW CORN 0,70/50</t>
  </si>
  <si>
    <t>METAXA GRANDE FINE 70/40</t>
  </si>
  <si>
    <t>MADEIRA  CRUZ 75cl. 17g.</t>
  </si>
  <si>
    <t>MIDORI LIQUORE MELON 0,50/20</t>
  </si>
  <si>
    <t>MALAGA CRUZ  75cl.15g.</t>
  </si>
  <si>
    <t>MARIE BRIZARD 0,70 25g.</t>
  </si>
  <si>
    <t>MOLINARI SAMBUCA CAFFE' 0,70/3</t>
  </si>
  <si>
    <t>MARIE BRIZARD 1/1 25gr</t>
  </si>
  <si>
    <t>MARIE BRIZARD CR.APRIC 70/20,5</t>
  </si>
  <si>
    <t>MANDARIN NAPOLEON 0,70/38</t>
  </si>
  <si>
    <t>MACALLAN  8Y 0,70/40</t>
  </si>
  <si>
    <t>MOLINARI SAMBUCA 0,70 42g.</t>
  </si>
  <si>
    <t>MALIBU' 1/1 21 gr</t>
  </si>
  <si>
    <t>MALIBU' 0,70/21</t>
  </si>
  <si>
    <t>MANDARINETTO ISOLAB. 70/28</t>
  </si>
  <si>
    <t>METAXA BRANDY 5 STELLE 70/38</t>
  </si>
  <si>
    <t>METAXA BRANDY 7 STELLE 70/40</t>
  </si>
  <si>
    <t>MOSKOVSKAYA 1/1 37,5</t>
  </si>
  <si>
    <t>METAXA BRANDY 3 STELLE 70/38</t>
  </si>
  <si>
    <t>MARTELL EXTRA 0,70/40</t>
  </si>
  <si>
    <t>MARTELL XO 0,70/40</t>
  </si>
  <si>
    <t>MARTELL ODYS 0,70/40</t>
  </si>
  <si>
    <t>MARTELL NAPOLEON 0,70 40</t>
  </si>
  <si>
    <t>MARTELL V.S. 0,70 40g.</t>
  </si>
  <si>
    <t>MARTELL VSOP  0,70/40</t>
  </si>
  <si>
    <t>MIRTO DI SARDEGNA ROSSO 70/32</t>
  </si>
  <si>
    <t>MIDORI LIQUORE MELON 1/1 20</t>
  </si>
  <si>
    <t>MARTELL V.S. 1/1 40gr</t>
  </si>
  <si>
    <t>MAGALES PORTO  1/1  19 gr.</t>
  </si>
  <si>
    <t>MIDORI LIQUORE MELON 0,70/20</t>
  </si>
  <si>
    <t>MARTINI MOSCATO D'ASTI BLU 75</t>
  </si>
  <si>
    <t>MARTINI BITTER 1/1</t>
  </si>
  <si>
    <t>MARTINI GOLD 0,70/18</t>
  </si>
  <si>
    <t>MARTINI VTH ROSSO 1/1</t>
  </si>
  <si>
    <t>MARTINI VTH BIANCO 1/1</t>
  </si>
  <si>
    <t>MARTINI VTH DRY 1/1</t>
  </si>
  <si>
    <t>MARTINI VTH ROSATO  1/1</t>
  </si>
  <si>
    <t>MARTINI ***CHINA 0,70  31g.</t>
  </si>
  <si>
    <t>MOSKOVSKAYA 1/1 38</t>
  </si>
  <si>
    <t>MARTINI ASTI SPUMANTE 75 CL</t>
  </si>
  <si>
    <t>MARTINI CHINA 1 LT  31gr.</t>
  </si>
  <si>
    <t>MARTINI ***MAGICI ISTANTI 75</t>
  </si>
  <si>
    <t>MARTINI SODA 10 cl 8 gr</t>
  </si>
  <si>
    <t>OLD NICK PLANTEUR 70 CL 16 GR.</t>
  </si>
  <si>
    <t>MAKERS MARK RED 0,70/45</t>
  </si>
  <si>
    <t>MARTINI VTH ROSSO 1,5</t>
  </si>
  <si>
    <t>MARTINI VTH BIANCO 1,5</t>
  </si>
  <si>
    <t>MARTINI RIESLING BLU 0,75</t>
  </si>
  <si>
    <t>MARTINI PROSECCO BLU 0,75</t>
  </si>
  <si>
    <t>MALECON 25Y 0,70/40</t>
  </si>
  <si>
    <t>MARTELL CORDON BLEU 0,70/40</t>
  </si>
  <si>
    <t>MOLINARI SAMBUCA 1/1 40gr</t>
  </si>
  <si>
    <t>MARTELL VSOP 1 LT 40</t>
  </si>
  <si>
    <t>MOUNT GAY EXTRA OLD 1/1 43</t>
  </si>
  <si>
    <t>MOUNT GAY ECLIPSE 0,70/40</t>
  </si>
  <si>
    <t>MARTIN MILLER GIN 0,70/40</t>
  </si>
  <si>
    <t>MOUNT GAY ECLIPSE SCURO1/1 40g</t>
  </si>
  <si>
    <t>MOUNT GAY ECLIPSE BIANC 1/1 40</t>
  </si>
  <si>
    <t>MYER'S RHUM ORIG DARK 1/1 40</t>
  </si>
  <si>
    <t>MYER'S RHUM 0,75/40</t>
  </si>
  <si>
    <t>MYER'S RHUM 0,70/40</t>
  </si>
  <si>
    <t>METAXA GR OLYMPIC RES 70/40</t>
  </si>
  <si>
    <t>MOZART GOLD 0,50/17</t>
  </si>
  <si>
    <t>MAC CROWN W.0,70/40</t>
  </si>
  <si>
    <t>MACALLAN 35Y 1968 0,70/40,2</t>
  </si>
  <si>
    <t>MACALLAN 35Y 1969 0,70/45,4</t>
  </si>
  <si>
    <t>MACALLAN   1988 0,70/40</t>
  </si>
  <si>
    <t>MACALLAN   1996 0,70/40</t>
  </si>
  <si>
    <t>MACALLAN 25Y 0,70/43</t>
  </si>
  <si>
    <t>MACALLAN MAKER'S ED.1/1 42,8</t>
  </si>
  <si>
    <t>MACALLAN 21Y 0,70/43</t>
  </si>
  <si>
    <t>MORTLACH 16Y 70/43</t>
  </si>
  <si>
    <t>MACALLAN   2002 SPEYMALT 70/43</t>
  </si>
  <si>
    <t>MARTINEZ SUPERIORE RISERVA</t>
  </si>
  <si>
    <t>BACARDI CARTA BLANCA 0,70 37,5</t>
  </si>
  <si>
    <t>MARTINI ROYAL ASSORT 0,75</t>
  </si>
  <si>
    <t>CHAMP.CRISTAL ROSE' 0,75</t>
  </si>
  <si>
    <t>RAMOS PINTO RUBY PORTO 0,75</t>
  </si>
  <si>
    <t>RAMOS PINTO WHITE PORTO 0,75</t>
  </si>
  <si>
    <t>GRAHAM PORTO LBV 0,75</t>
  </si>
  <si>
    <t>FABBRI SCIROPPO COLA/PAPAYA</t>
  </si>
  <si>
    <t>PAMPERO BIANCO 1/1 37,5</t>
  </si>
  <si>
    <t>STRATHISLA 12Y 0,70/40</t>
  </si>
  <si>
    <t>GLEN FARCLAS 105 CASK 1/1 60</t>
  </si>
  <si>
    <t>GLEN GOYNE 15Y 0,70/43</t>
  </si>
  <si>
    <t>TEQ.*****CUERVO 1/1 40</t>
  </si>
  <si>
    <t>MACALLAN ESTATE RES. 70/45,7</t>
  </si>
  <si>
    <t>LAPHROAIG CUAN MOR 0,70/48</t>
  </si>
  <si>
    <t>NEGA FULO CACHACA 1/1  43</t>
  </si>
  <si>
    <t>LAPHROAIG PX CASK 1LT 48</t>
  </si>
  <si>
    <t>NEGRITA RHUM 2 LT 37,5 BIANCO</t>
  </si>
  <si>
    <t>NEGRITA RHUM 1/1 37,5   SCURO</t>
  </si>
  <si>
    <t>NEGRITA RHUM 1/1 40**    SCURO</t>
  </si>
  <si>
    <t>NEGRITA RHUM 1/1 37,5   BIANCO</t>
  </si>
  <si>
    <t>NOILLY PRAT DRY   1/1 18g.</t>
  </si>
  <si>
    <t>NONINO QUINTESSENTIA 0,70/35</t>
  </si>
  <si>
    <t>NIKKA FROM THE BARREL 0,50/51,</t>
  </si>
  <si>
    <t>CAPTAIN GIN 1/1 40</t>
  </si>
  <si>
    <t>PRISKAIA VODKA 1/1 40</t>
  </si>
  <si>
    <t>THOMAS JEFFERSON 1/1 40</t>
  </si>
  <si>
    <t>RIVER QUEEN 1/1 40</t>
  </si>
  <si>
    <t>MAITRE PIERRE WILLIAM 70/40</t>
  </si>
  <si>
    <t>MAITRE PIERRE MIRABELLE 70/40</t>
  </si>
  <si>
    <t>MAITRE PIERRE QUETSCHE 70/40</t>
  </si>
  <si>
    <t>MAITRE PIERRE KIRSH 70/40</t>
  </si>
  <si>
    <t>MAITRE PIERRE FRAMBOISE 70/40</t>
  </si>
  <si>
    <t>MAITRE PIERRE PRUNE 70/42</t>
  </si>
  <si>
    <t>CALVADOS PERE PREAUX 70/40</t>
  </si>
  <si>
    <t>LAPHROAIG SELECT 0,70/40</t>
  </si>
  <si>
    <t>DICTADOR 20Y 0,70/40</t>
  </si>
  <si>
    <t>BROKER'S GIN 0,70/40</t>
  </si>
  <si>
    <t>YAMAZAKI DIST.RESERVE0,70/43</t>
  </si>
  <si>
    <t>LICOR 43  1/1 31</t>
  </si>
  <si>
    <t>FLOR DE CANA GR.RES.7Y 1/1 40</t>
  </si>
  <si>
    <t>ST GERMAIN 0,70/20</t>
  </si>
  <si>
    <t>RONER APRICO' 70/40</t>
  </si>
  <si>
    <t>RONER GEIST DI NOCCIOLE 70/38</t>
  </si>
  <si>
    <t>RONER OBSTLER 1LT 38</t>
  </si>
  <si>
    <t>RONER GRAPPA PINO MUGO 50/38</t>
  </si>
  <si>
    <t>RONER GRAPPA RUTA 50/38</t>
  </si>
  <si>
    <t>RONER GRAPPA ASPERULA 50/38</t>
  </si>
  <si>
    <t>RONER BOMBARDINO 70/18</t>
  </si>
  <si>
    <t>RONER CHOKITO 70/18</t>
  </si>
  <si>
    <t>RONER GRAPPA GEWURZT.RIS 70</t>
  </si>
  <si>
    <t>RONER GRAPPA LAGREIN RIS,70/42</t>
  </si>
  <si>
    <t>RONER GRAPPA CABERNET RIS 70/4</t>
  </si>
  <si>
    <t>RONER GRAPPA PINOT RIS 70/42</t>
  </si>
  <si>
    <t>RONER CHOKITO 1/1 18</t>
  </si>
  <si>
    <t>OLD RAJ GIN 0,70/46</t>
  </si>
  <si>
    <t>OCTOMORE 3/152  0,70/59</t>
  </si>
  <si>
    <t>OLD OVERHOLT RYE 1/1 40</t>
  </si>
  <si>
    <t>OBAN 14Y 0,20/43</t>
  </si>
  <si>
    <t>FETTERCAIRN 0,70/42</t>
  </si>
  <si>
    <t>FETTERCAIRN 12Y 1 LT 40</t>
  </si>
  <si>
    <t>OBAN D.MATURED 1/1 43</t>
  </si>
  <si>
    <t>OBAN 14Y 0,70 43</t>
  </si>
  <si>
    <t>OBAN D.MATURED 0,70/43</t>
  </si>
  <si>
    <t>OLD BUSHMILLS W.0,70 40gr*****</t>
  </si>
  <si>
    <t>BUSHMILL'S ORIGINAL 1/1 40 TRIPLE DISTILLED</t>
  </si>
  <si>
    <t>TULLIBARDINE SAUTERNES 70/43 BURGUNDY/SHERRY</t>
  </si>
  <si>
    <t>OLD MULL 1/1 40</t>
  </si>
  <si>
    <t>OLD VIRGINIA 1/1 40 GR.*******</t>
  </si>
  <si>
    <t>OLD VIRGINIA 0,70/40</t>
  </si>
  <si>
    <t>OLD PARR 12Y 1/1 43</t>
  </si>
  <si>
    <t>OLD PARR 18Y SUPERIOR  0,75/43</t>
  </si>
  <si>
    <t>OUZO TSANTALI 0,70  38gr.</t>
  </si>
  <si>
    <t>OLD GRAN DAD 0,70/43</t>
  </si>
  <si>
    <t>OLD PULTENEY 12Y 1/1 43</t>
  </si>
  <si>
    <t>OLD PULTENEY 12Y 0,70/40</t>
  </si>
  <si>
    <t>OLD CROW 1/1 40</t>
  </si>
  <si>
    <t>OLD PULTENEY 21Y 0,70/46</t>
  </si>
  <si>
    <t>OCTOMORE 0,70/62,5</t>
  </si>
  <si>
    <t>OFFLEY PORTO 1/1</t>
  </si>
  <si>
    <t>OLD PULTENEY 12Y 1/1 40</t>
  </si>
  <si>
    <t>OLD NICK COCO PUNCH 0,70 16 GR</t>
  </si>
  <si>
    <t>OLD NICK VODKA ORANGE 70/16***</t>
  </si>
  <si>
    <t>OLD NICK GIN FIZZ 70 CL  16 GR</t>
  </si>
  <si>
    <t>OLD NICK PINA COLADA 70 CL 16G</t>
  </si>
  <si>
    <t>OLD NICK DAIQUIRI 70 CL  16GR</t>
  </si>
  <si>
    <t>OLD NICK SANGUINELLA 70CL 16G</t>
  </si>
  <si>
    <t>PUSSERS RHUM 0,70/54,5</t>
  </si>
  <si>
    <t>PUSSERS 15Y RHUM 0,70/40</t>
  </si>
  <si>
    <t>PUSSERS RHUM 0,70/42</t>
  </si>
  <si>
    <t>OLD NICK MOJITO 0,70/16</t>
  </si>
  <si>
    <t>OLD NICK RHUM BLANC 1/1 40gr</t>
  </si>
  <si>
    <t>ABERLOUR 12Y 70/48</t>
  </si>
  <si>
    <t>CHAMP.ARMAND DE BRIGNAC GOLD</t>
  </si>
  <si>
    <t>BENRIACH 15Y 0,70/46 PEDRO X.</t>
  </si>
  <si>
    <t>BUCHANAN DE LUXE 12Y 1/1 40</t>
  </si>
  <si>
    <t>BULLEIT RYE 1/1 45</t>
  </si>
  <si>
    <t>ABSOLUT SVEA 0,70/40</t>
  </si>
  <si>
    <t>GLEN SCOTIA 21Y 0,70/46</t>
  </si>
  <si>
    <t>GLEN FARCLAS 18Y 1/1 43</t>
  </si>
  <si>
    <t>GLEN FIDDICH 18Y 1/1 40</t>
  </si>
  <si>
    <t>GLEN FIDDICH CASK 1/1 40</t>
  </si>
  <si>
    <t>GLEN GLASSAUGH EVOL.0,70/50</t>
  </si>
  <si>
    <t>GLEN GLASSAUGH REVIVAL 0,70/46</t>
  </si>
  <si>
    <t>INCHMURRIN 12Y 0,70/46</t>
  </si>
  <si>
    <t>INCHMURRIN 15Y 0,70/46</t>
  </si>
  <si>
    <t>INCHMURRIN 18Y 0,70/46</t>
  </si>
  <si>
    <t>INCHMURRIN 21Y 0,70/46</t>
  </si>
  <si>
    <t>JACK DANIEL'S MAST DIST.70/43</t>
  </si>
  <si>
    <t>TEANINICH 10Y 70/43</t>
  </si>
  <si>
    <t>TEQ.SAUZA 3GENER.PLATA0,70/38</t>
  </si>
  <si>
    <t>PAMPERO ESPECIAL 1 LT 40 GR</t>
  </si>
  <si>
    <t>PIMM'S N.1 CUP 1 LT 25</t>
  </si>
  <si>
    <t>PIMM'S  0,70/25</t>
  </si>
  <si>
    <t>PYRAT XO RESERVE 70/40</t>
  </si>
  <si>
    <t>PAMPERO SELECCION 0,70</t>
  </si>
  <si>
    <t>PAMPERO RHUM WHITE 0,70/40</t>
  </si>
  <si>
    <t>PAMPERO ANNIVERSARIO 0,70/40</t>
  </si>
  <si>
    <t>PAMPERO RHUM GOLD ESPEC.0,70</t>
  </si>
  <si>
    <t>PASSOA 1/1  17 gr</t>
  </si>
  <si>
    <t>FAMOUS/BLACK GROUSE 0,70/40</t>
  </si>
  <si>
    <t>PERNOD** 0,70 40 GR.</t>
  </si>
  <si>
    <t>PETRUS LIQUORE 0,70/45</t>
  </si>
  <si>
    <t>PISANG AMBON 1/1 20</t>
  </si>
  <si>
    <t>PASTIS 51 1/1 45gr.</t>
  </si>
  <si>
    <t>PASTIS 51 1,5 45gr.</t>
  </si>
  <si>
    <t>PASTIS 51 4,5 LT.</t>
  </si>
  <si>
    <t>PERNOD 1/1  40 GR.</t>
  </si>
  <si>
    <t>PASTIS 51 2/1 45gr.</t>
  </si>
  <si>
    <t>PHENIX ANIS 1/1  45 GR.</t>
  </si>
  <si>
    <t>PLYMOUTH GIN NAVY STR. 70/57</t>
  </si>
  <si>
    <t>BULLDOG GIN 1/1 40</t>
  </si>
  <si>
    <t>PELLEGRINO PASSITO DI PANT.75</t>
  </si>
  <si>
    <t>PELLEGRINO MOSCATO PANT.75</t>
  </si>
  <si>
    <t>PASTIS 51 0,70 45</t>
  </si>
  <si>
    <t>PLYMOUTH GIN 0,70 41,2</t>
  </si>
  <si>
    <t>PLYMOUTH GIN 1/1  41,2 gr</t>
  </si>
  <si>
    <t>PUB 27 CARAIB COCO 0,70/24</t>
  </si>
  <si>
    <t>PERLINO VTH R/B 1 LT</t>
  </si>
  <si>
    <t>PERLINO VTH R/B 2 LT</t>
  </si>
  <si>
    <t>PERLINO MARSALA ASS 2 LT</t>
  </si>
  <si>
    <t>PERLINO*** MARSALA ASS 1 LT</t>
  </si>
  <si>
    <t>PHILIP BOURG.CR CASSIS 0,70/20</t>
  </si>
  <si>
    <t>PHILIP BOURG.FRAMBOISE 70/18</t>
  </si>
  <si>
    <t>MOZART GOLD 0,70/17</t>
  </si>
  <si>
    <t>G VINE FLORAISON 1/1 40</t>
  </si>
  <si>
    <t>PASTIS LE MERIDIONAL 1/1 45gr.</t>
  </si>
  <si>
    <t>PASTIS LE MERIDIONAL 1,5 45gr.</t>
  </si>
  <si>
    <t>GLEN LIVET MAST.DIST.RES.1/140</t>
  </si>
  <si>
    <t>PASTIS LE MERIDIONAL 2 LT 45gr</t>
  </si>
  <si>
    <t>PADDY 1/1 40</t>
  </si>
  <si>
    <t>100 PIPERS 1/1 40 GR</t>
  </si>
  <si>
    <t>HENDRICKS GIN 1/1 44</t>
  </si>
  <si>
    <t>CACHACA 51 0,70/40</t>
  </si>
  <si>
    <t>POWER'S 1/1 40</t>
  </si>
  <si>
    <t>POWER'S 0,70 40 gr.</t>
  </si>
  <si>
    <t>POLIAKOV VODKA ASS 70/37,5****</t>
  </si>
  <si>
    <t>POLIAKOV VODKA 1/1  37,5gr</t>
  </si>
  <si>
    <t>POLIAKOV** LIQUORI ASS.0,70/18</t>
  </si>
  <si>
    <t>POLIAKOV VODKA 1,5 37,5gr</t>
  </si>
  <si>
    <t>PORT CHARLOTTE 7  70/61</t>
  </si>
  <si>
    <t>PORT CHARLOTTE 8  70/60,5</t>
  </si>
  <si>
    <t>PORT CHARLOTTE TURAS 70/46</t>
  </si>
  <si>
    <t>POLIAKOV VODKA 2 LT 37,5</t>
  </si>
  <si>
    <t>BOWMORE 100degree  1LT 57,1</t>
  </si>
  <si>
    <t>CAORUNN GIN 1/1 41,8</t>
  </si>
  <si>
    <t>DRAMBUIE 15Y 1LT 43</t>
  </si>
  <si>
    <t>GLEN FARCLAS 15Y 0,70/46</t>
  </si>
  <si>
    <t>GLEN FARCLAS 25Y 0,70/43</t>
  </si>
  <si>
    <t>GRAND MARNIER J.TRIPLESEC 1/1</t>
  </si>
  <si>
    <t>ISLAY MIST PEATED RES.1/1 40</t>
  </si>
  <si>
    <t>ISLE OF JURA BOUTQ.BARR.70/54</t>
  </si>
  <si>
    <t>JACK DANIEL'S GENTLEMAN 70/43</t>
  </si>
  <si>
    <t>MACALLAN AMBER 0,70/40</t>
  </si>
  <si>
    <t>SMIRNOFF RED 0,20/40</t>
  </si>
  <si>
    <t>TALISKER STORM  70/45,8</t>
  </si>
  <si>
    <t>WILD TURKEY 81 70/40,5</t>
  </si>
  <si>
    <t>DIPLOMATICO ANEJO 4Y 70/40</t>
  </si>
  <si>
    <t>PICON BIERE 1/1 18</t>
  </si>
  <si>
    <t>BELUGA 1LT 40</t>
  </si>
  <si>
    <t>TEQ.SIERRA GOLD REPOSA 70/38</t>
  </si>
  <si>
    <t>BOTANICAL'S GIN 0,70/42,5</t>
  </si>
  <si>
    <t>BEEFEATER GIN 0,500/40</t>
  </si>
  <si>
    <t>J &amp; B 3 LT 40</t>
  </si>
  <si>
    <t>KILBEGGAN 1/1 40</t>
  </si>
  <si>
    <t>MACALLAN RUBY 0,70/43</t>
  </si>
  <si>
    <t>SPEYBURN 10Y 1/1 40</t>
  </si>
  <si>
    <t>GLEN FIDDICH 14Y OAK 0,70/40</t>
  </si>
  <si>
    <t>MARASCHINO DILMOOR 0,70/24</t>
  </si>
  <si>
    <t>WYBOROWA 1/1 37,5</t>
  </si>
  <si>
    <t>DIPLOMATICO RUM LIQOR 0,70/35</t>
  </si>
  <si>
    <t>AN CNOC PETER ARKLE 1/1 46</t>
  </si>
  <si>
    <t>LONGROW PEATED 0,70/46</t>
  </si>
  <si>
    <t>OLD PULTENEY I.FORTUNA 1/1 46</t>
  </si>
  <si>
    <t>TULLIBARDINE 20Y 0,70/43</t>
  </si>
  <si>
    <t>SMIRNOFF TWIST 1/1 37,5 BLUEBERRY,LIME</t>
  </si>
  <si>
    <t>TULLIBARDINE SOVEREIGN 0,70/43</t>
  </si>
  <si>
    <t>ONE KEY GIN 0,70/40</t>
  </si>
  <si>
    <t>GERANIUM GIN 70/44</t>
  </si>
  <si>
    <t>DEATH'S DOOR GIN 0,70/47</t>
  </si>
  <si>
    <t>PICON AMER 1/1 21</t>
  </si>
  <si>
    <t>PICON ORANGE 1/1 18</t>
  </si>
  <si>
    <t>POPPIES KRUIT GIN 0,50/40</t>
  </si>
  <si>
    <t>BELUGA ALLURE 0,70/40</t>
  </si>
  <si>
    <t>STOLICHNAYA CARAM/RAZB 70/37,5</t>
  </si>
  <si>
    <t>APPLETON ESTATE RHUM 21Y 70/43</t>
  </si>
  <si>
    <t>KALASHNIKOV VODKA ARMY 70/40</t>
  </si>
  <si>
    <t>AUCHENTOSHAN 14Y CP RES.70/46</t>
  </si>
  <si>
    <t>BENRIACH 25Y 0,70/46,8</t>
  </si>
  <si>
    <t>CARDHU 18Y 70/40</t>
  </si>
  <si>
    <t>CARDHU 21Y 70/54,2</t>
  </si>
  <si>
    <t>RUSSIAN STANDARD 1/1 40</t>
  </si>
  <si>
    <t>RUSSIAN STANDARD 0,70/40</t>
  </si>
  <si>
    <t>RAMAZZOTTI APERITIVO 1/1</t>
  </si>
  <si>
    <t>REDBREAST 12Y 0,70/40</t>
  </si>
  <si>
    <t>ROYAL LOCHNAGAR DIST ED.70/40</t>
  </si>
  <si>
    <t>ROYAL CANADIAN 70/40</t>
  </si>
  <si>
    <t>ROYAL LOCHNAGAR DIST.ED 1/1 40</t>
  </si>
  <si>
    <t>DALWHINNIE 15Y 0,20/43</t>
  </si>
  <si>
    <t>GLEN FIDDICH 19Y 70/40 WINECAS DISCOVERY</t>
  </si>
  <si>
    <t>RAMAZZOTTI AMARO 0,70 30 gr.</t>
  </si>
  <si>
    <t>JACK DANIEL'S HONEY 1/1 35</t>
  </si>
  <si>
    <t>RAMAZZOTTI AMARO 1/1  30 gr.</t>
  </si>
  <si>
    <t>RICARD 0,70 45gr.</t>
  </si>
  <si>
    <t>RICARD 1/1 45 gr.</t>
  </si>
  <si>
    <t>RICARD 1,5 45 gr.</t>
  </si>
  <si>
    <t>RICARD 2 LT. 45gr.</t>
  </si>
  <si>
    <t>RICARD 0,20 45gr</t>
  </si>
  <si>
    <t>RICARD 4,5 LITRI</t>
  </si>
  <si>
    <t>JIM BEAM HONEY 1/1 35</t>
  </si>
  <si>
    <t>ROMANA SAMBUCA 1/1 42</t>
  </si>
  <si>
    <t>HIGHLAND PARK EINAR 1/1 40</t>
  </si>
  <si>
    <t>HIGHLAND PARK HARALD 0,70/40</t>
  </si>
  <si>
    <t>HIGHLAND PARK SIGURD 0,70/43</t>
  </si>
  <si>
    <t>LOCH LOMOND BLACK 18Y 70/43</t>
  </si>
  <si>
    <t>REMY MARTIN V.S. 0,70</t>
  </si>
  <si>
    <t>REMY MARTIN EXTRA OLD 0,70/40</t>
  </si>
  <si>
    <t>REMY MARTIN LOUIS XIII 0,70/40</t>
  </si>
  <si>
    <t>REMY MARTIN EXTRA PERFECTION</t>
  </si>
  <si>
    <t>REMY MARTIN X.O.  0,70/40</t>
  </si>
  <si>
    <t>REMY MARTIN VSOP 0,70/40</t>
  </si>
  <si>
    <t>REMY MARTIN X.O. 1,5/40</t>
  </si>
  <si>
    <t>REMY MARTIN VSOP 1,5</t>
  </si>
  <si>
    <t>REMY MARTIN NAPOLEON 0,70/40</t>
  </si>
  <si>
    <t>MACALLAN MAKER'S ED.0,70/42,8</t>
  </si>
  <si>
    <t>OLD PULTENEY NOSS HEAD 1/1 46</t>
  </si>
  <si>
    <t>OLD PULTENEY PENT.SKERR.1/1 46</t>
  </si>
  <si>
    <t>TALISKER STORM 1/1 45,8</t>
  </si>
  <si>
    <t>ROSSO ANTICO 0,75</t>
  </si>
  <si>
    <t>ROSSO ANTICO  1/1  15 gr</t>
  </si>
  <si>
    <t>J &amp; B HONEY 0,70/35</t>
  </si>
  <si>
    <t>RICCADONNA VTH BIANCO 1/1</t>
  </si>
  <si>
    <t>RICCADONNA ASTI 0,75</t>
  </si>
  <si>
    <t>RICCADONNA VTH ROSSO 1/1</t>
  </si>
  <si>
    <t>RICCADONNA BLANC DE BLANC 75</t>
  </si>
  <si>
    <t>RICCADONNA PINOT CHARDONNAY</t>
  </si>
  <si>
    <t>RICCADONNA PRESIDENT 0,75</t>
  </si>
  <si>
    <t>RICCADONNA PROSECCO 0,75</t>
  </si>
  <si>
    <t>OLMECA GOLD REPOSADO 70/38</t>
  </si>
  <si>
    <t>ARACK 1 lt. 45gr.</t>
  </si>
  <si>
    <t>TULLIBARDINE 1993 70/40</t>
  </si>
  <si>
    <t>ROYAL LOCHNAGAR SEL.RES.70/43</t>
  </si>
  <si>
    <t>CINZANO LIMETTO 1/1 14,4gr</t>
  </si>
  <si>
    <t>WYBOROWA 0,70/37,5</t>
  </si>
  <si>
    <t>PRADO PASTIS 1 LT 45gr</t>
  </si>
  <si>
    <t>PRADO PASTIS 1,5 45gr</t>
  </si>
  <si>
    <t>PRADO PASTIS 2 LT 45gr</t>
  </si>
  <si>
    <t>GLEN FARCLAS 105 CASK 0,70/60</t>
  </si>
  <si>
    <t>GLEN FARCLAS 21Y 0,70/43</t>
  </si>
  <si>
    <t>GLEN FARCLAS 30Y 0,70/43</t>
  </si>
  <si>
    <t>GLEN FARCLAS 40Y 0,70/46</t>
  </si>
  <si>
    <t>HAVANA RHUM 15Y 0,70/40</t>
  </si>
  <si>
    <t>POLINI GOCCIA NERA LIQ 0,70/25</t>
  </si>
  <si>
    <t>CHASTELAR COGNAC 0,70/40</t>
  </si>
  <si>
    <t>ASSUMPCAO MADERE 1 lt 17gr</t>
  </si>
  <si>
    <t>ALCOFRUIT 1lt  40 gr</t>
  </si>
  <si>
    <t>HUNTING LODGE 1 lt 40gr</t>
  </si>
  <si>
    <t>HUNTING LODGE 1,5  40gr</t>
  </si>
  <si>
    <t>HUNTING LODGE 2 lt  40 gr</t>
  </si>
  <si>
    <t>SIBONA LIQ.CAMOMILLA 0,500 32</t>
  </si>
  <si>
    <t>SIBONA LIQ.CAMOMILLA 0,70 32</t>
  </si>
  <si>
    <t>SIBONA GRAPPE ASS 50/42/40</t>
  </si>
  <si>
    <t>SIBONA GRAPPE X.O 50/44</t>
  </si>
  <si>
    <t>SPRINGBANK CHAIRMANS VAT70/46</t>
  </si>
  <si>
    <t>SAILOR JERRY RHUM 0,70/40</t>
  </si>
  <si>
    <t>SPRINGBANK 12Y 0,70/58,5</t>
  </si>
  <si>
    <t>SPEYBURN BRADAN ORACH 1LT/40</t>
  </si>
  <si>
    <t>SPEYBURN 10Y 1 LT 43</t>
  </si>
  <si>
    <t>SPEYSIDE 12Y 0,70/40</t>
  </si>
  <si>
    <t>SPRINGBANK 15Y 0,70/46</t>
  </si>
  <si>
    <t>SPRINGBANK 10Y 0,70/57 100 PRO</t>
  </si>
  <si>
    <t>SPEYBURN 10Y 70/40</t>
  </si>
  <si>
    <t>SANTA TERESA CLARO 1/1 40</t>
  </si>
  <si>
    <t>SANTA TERESA G.RESERVA 0,70/40</t>
  </si>
  <si>
    <t>SANTA TERESA SELECTO 0,70/40</t>
  </si>
  <si>
    <t>SANTA TERESA 1796 0,70/40</t>
  </si>
  <si>
    <t>SANTA TERESA G.RESERVA 1/1</t>
  </si>
  <si>
    <t>SCAPA 14Y 1/1 40</t>
  </si>
  <si>
    <t>STRATHISLA 12Y 1/1 43 gr</t>
  </si>
  <si>
    <t>SCAPA 14Y 0,70/40</t>
  </si>
  <si>
    <t>STRATHISLA 12Y 0,70/43</t>
  </si>
  <si>
    <t>SOUTHERN COMFORT 1/1 35 gr.</t>
  </si>
  <si>
    <t>SOUTHERN COMFORT 0,70/35</t>
  </si>
  <si>
    <t>SCHLICHTE STEINHAEGER 0,70</t>
  </si>
  <si>
    <t>SEAGRAMS V.O. 0,70/40</t>
  </si>
  <si>
    <t>STROH "80" ORIGINAL 1/1 80°</t>
  </si>
  <si>
    <t>SUZE 1,5  15 gr.</t>
  </si>
  <si>
    <t>SPRINGBANK 10Y 0,70/46</t>
  </si>
  <si>
    <t>SEAGRAM SEVEN CROWN 0,75/40</t>
  </si>
  <si>
    <t>SIR EDWARD'S 1 LT. 40 gr</t>
  </si>
  <si>
    <t>SUZE 1/1 15 gr.</t>
  </si>
  <si>
    <t>SAFARI LIQ. 1/1 20gr</t>
  </si>
  <si>
    <t>SIR EDWARD'S 2,5 LT. 40 gr</t>
  </si>
  <si>
    <t>SIR EDWARD'S 2 LT. 40 gr</t>
  </si>
  <si>
    <t>KEGLEV.STOCK VODKA ASS.0,70/18</t>
  </si>
  <si>
    <t>STOCK 84 BRANDY 1 LT  38gr</t>
  </si>
  <si>
    <t>SIR EDWARD'S 4,5 LT. 40 gr</t>
  </si>
  <si>
    <t>ABERLOUR 16Y 0,70/40</t>
  </si>
  <si>
    <t>STREGA ALBERTI 0,70/40</t>
  </si>
  <si>
    <t>STREGA ALBERTI 1/1  40gr.</t>
  </si>
  <si>
    <t>SANGRIA 1,5</t>
  </si>
  <si>
    <t>STOCK 84 BRANDY  0,70/36</t>
  </si>
  <si>
    <t>SEGUIN GRAND IMPER.NAPOL.70/40</t>
  </si>
  <si>
    <t>SE SI BON SIMON WH.CREAM 0,70</t>
  </si>
  <si>
    <t>SEAWYNDE RHUM 0,70/46</t>
  </si>
  <si>
    <t>STILL SCIROPPI ASS 1LT/1,3 KG</t>
  </si>
  <si>
    <t>STILL SCIROPPI ASS 2 KG</t>
  </si>
  <si>
    <t>SEAGRAMS V.O. 0,75/40</t>
  </si>
  <si>
    <t>STILL SCIROPPI  0,75 cl</t>
  </si>
  <si>
    <t>SMIRNOFF RED 3 LT/40</t>
  </si>
  <si>
    <t>SHERIDAN'S 0,70  15,5</t>
  </si>
  <si>
    <t>SUPER ANIS 1/1 45 GR.</t>
  </si>
  <si>
    <t>SMIRNOFF NORSK 0,70/37,5</t>
  </si>
  <si>
    <t>SIR EDWARD'S 1 LT***12Y 40 gr</t>
  </si>
  <si>
    <t>SHERIDAN'S 1/1  15,5</t>
  </si>
  <si>
    <t>ST JAMES RHUM PAILLE 0,70/40</t>
  </si>
  <si>
    <t>ST JAMES RHUM AMBRE'1/1 45****</t>
  </si>
  <si>
    <t>ST JAMES RHUM BLANC 1/1 40</t>
  </si>
  <si>
    <t>SOHO  0,70/21</t>
  </si>
  <si>
    <t>STOLICHNAYA VODKA 1 LT.40gr.</t>
  </si>
  <si>
    <t>SMIRNOFF RED 0,70/37,5</t>
  </si>
  <si>
    <t>SMIRNOFF RED 1/1  37,5gr.</t>
  </si>
  <si>
    <t>SMIRNOFF ICE 275 CL.</t>
  </si>
  <si>
    <t>SMIRNOFF BLACK 0,70/40</t>
  </si>
  <si>
    <t>SANDEMAN PORTO 0,75/19,5</t>
  </si>
  <si>
    <t>SANDEMAN FOUNDERS 0,75</t>
  </si>
  <si>
    <t>SANDEMAN PORTO L B V 0,75/20</t>
  </si>
  <si>
    <t>SANDEMAN PORTO 1/1 19 gr</t>
  </si>
  <si>
    <t>SMIRNOFF RED 0,75/40</t>
  </si>
  <si>
    <t>ST.RAPHAEL R/B 1/1 14gr.</t>
  </si>
  <si>
    <t>SEAGRAMS V.O. 1LT/40</t>
  </si>
  <si>
    <t>ST JAMES RHUM BLANC 0,70/40</t>
  </si>
  <si>
    <t>ST JAMES VIEUX ETUI 0,70/42</t>
  </si>
  <si>
    <t>SE SI BON GRAPPA VINACCIA 0,70</t>
  </si>
  <si>
    <t>SE SI BON GRAPPA TRENTINA 0,70</t>
  </si>
  <si>
    <t>SE SI BON *GR.BAROLINA 0,70/40</t>
  </si>
  <si>
    <t>SE SI BON* GR.CHARDONNAY 50/40</t>
  </si>
  <si>
    <t>SMIRNOFF RED 0,20/37,5</t>
  </si>
  <si>
    <t>SANTIAGO CUBA ANEJO 12Y 70/40</t>
  </si>
  <si>
    <t>SMIRNOFF RED 3 LT/37,5</t>
  </si>
  <si>
    <t>ST JAMES RHUM PAILLE 1/1 40</t>
  </si>
  <si>
    <t>TEQ.PATRON PLATINUM 70/40</t>
  </si>
  <si>
    <t>ABERLOUR 12Y 70/40 DOUBLE CASK</t>
  </si>
  <si>
    <t>CHAMBORD 0,50/16,5</t>
  </si>
  <si>
    <t>SMIRNOFF GOLD CINNAM 1/1 40</t>
  </si>
  <si>
    <t>BROKER'S GIN 0,70/47</t>
  </si>
  <si>
    <t>SUPER ANIS 2 LT 45 gr</t>
  </si>
  <si>
    <t>SIR EDWARD'S 1,5 40gr</t>
  </si>
  <si>
    <t>MALIBU' SUNSHINE 0,70/21</t>
  </si>
  <si>
    <t>MALIBU' 0,70/18</t>
  </si>
  <si>
    <t>BEEFEATER BURROUGHS 0,70/43</t>
  </si>
  <si>
    <t>CHAMP.NICOLAS FEUILLATE 0,75</t>
  </si>
  <si>
    <t>TEQ.SAUZA 3GENERAT.ANEJO 70/38</t>
  </si>
  <si>
    <t>BENRIACH 15Y 0,70/46 DARK RHUM</t>
  </si>
  <si>
    <t>BENRIACH CURIOSITAS 10Y 70/46</t>
  </si>
  <si>
    <t>TOSO MARSALA SECCA 1 LT</t>
  </si>
  <si>
    <t>TULLIBARDINE SAUTER.FINIS70/46</t>
  </si>
  <si>
    <t>TALISKER 18Y 1/1 45,8</t>
  </si>
  <si>
    <t>TOBERMORY 10Y 0,70/46,3</t>
  </si>
  <si>
    <t>TOMATIN 18Y 70/46</t>
  </si>
  <si>
    <t>TALISKER 57 DEGREE 0,70/57</t>
  </si>
  <si>
    <t>TALISKER DB.MAT.DIST. 1LT 45,8</t>
  </si>
  <si>
    <t>TALISKER 10Y 1LT 45,8</t>
  </si>
  <si>
    <t>TALISKER 10Y 0,20/45,8</t>
  </si>
  <si>
    <t>TULLAMORE DEW KRUG 0,70/40</t>
  </si>
  <si>
    <t>TALISKER 57 DEGREES 1/1 57</t>
  </si>
  <si>
    <t>TALISKER DB.MAT.DIST. 70/45,8</t>
  </si>
  <si>
    <t>TALISKER 20Y 0,70/58,8</t>
  </si>
  <si>
    <t>TALISKER 25Y SP REL 0,70/57,8</t>
  </si>
  <si>
    <t>TALISKER 18Y 0,70 45,8</t>
  </si>
  <si>
    <t>CACHACA TATUZINHO  1/1 39</t>
  </si>
  <si>
    <t>TULLIBARDINE 0,70/40</t>
  </si>
  <si>
    <t>TOMATIN 12Y 70/40</t>
  </si>
  <si>
    <t>TULLAMORE DEW 12Y 1/1 43 gr.</t>
  </si>
  <si>
    <t>TAMNAVULIN 29Y 0,70/45</t>
  </si>
  <si>
    <t>TAMNAVULIN 12Y 0,70/40</t>
  </si>
  <si>
    <t>TALISKER 10Y 0,70 45,8</t>
  </si>
  <si>
    <t>TAMDHU 0,70/40</t>
  </si>
  <si>
    <t>TEACHERS 1/1  40gr.</t>
  </si>
  <si>
    <t>TEACHERS 1,5  40 gr</t>
  </si>
  <si>
    <t>TEACHERS 2/1  40gr.</t>
  </si>
  <si>
    <t>TOMINTOUL 10Y 70/40</t>
  </si>
  <si>
    <t>TULLAMORE DEW 70/40</t>
  </si>
  <si>
    <t>TORMORE 12Y 0,70/40</t>
  </si>
  <si>
    <t>TORMORE 12Y 1/1 40</t>
  </si>
  <si>
    <t>TOSCHI MARRON GLACES RHUM</t>
  </si>
  <si>
    <t>TOSCHI ALBICOC.-ANANAS-PERE</t>
  </si>
  <si>
    <t>TOSCHI UVA REG/PRUGNE/PESCHE</t>
  </si>
  <si>
    <t>TOSCHI CILIEG.SPIRI./MAND CINE</t>
  </si>
  <si>
    <t>TOSCHI CILIEGIE COCKTAIL 630</t>
  </si>
  <si>
    <t>TOSCHI SCIR.LATTE MAND.  0,740</t>
  </si>
  <si>
    <t>TOSCHI FRAGOLI'  0,700/24</t>
  </si>
  <si>
    <t>TOSCHI KIRSH 0,70/40</t>
  </si>
  <si>
    <t>TOSCHI WILLIAM'S 0,70/40</t>
  </si>
  <si>
    <t>TOSCHI AMARENE FRUT.400gr LATT</t>
  </si>
  <si>
    <t>TOSCHI CLEMENT/UVETTA/LAMPON</t>
  </si>
  <si>
    <t>TAMDHU 25Y 0,70/43</t>
  </si>
  <si>
    <t>TAMDHU 18Y 0,70/43</t>
  </si>
  <si>
    <t>TEACHERS 0,70/40gr</t>
  </si>
  <si>
    <t>TEQ.SIERRA 1/1 38</t>
  </si>
  <si>
    <t>TEQ.CUERVO ESP/CLS/SL/ GD70/38</t>
  </si>
  <si>
    <t>TEQ.SAUZA COMMEMOR. 70/40</t>
  </si>
  <si>
    <t>TIA MARIA 0,70/26,5</t>
  </si>
  <si>
    <t>TIO PEPE FINO 0,75/15</t>
  </si>
  <si>
    <t>TANQUERAY 0,75  47,3gr</t>
  </si>
  <si>
    <t>TIA LUSSO**** LIQUORE 0,70/17</t>
  </si>
  <si>
    <t>TIA MARIA 0,70/20 gr</t>
  </si>
  <si>
    <t>TROIS RIVIERES BLANC 1/1 55</t>
  </si>
  <si>
    <t>TANQUERAY TEN 0,70 47,3</t>
  </si>
  <si>
    <t>TIA MARIA 1/1  20 gr</t>
  </si>
  <si>
    <t>TEQ.SAUZA BIANCA SILVE 1 LT/38</t>
  </si>
  <si>
    <t>TEQ.SAUZA 0,70/38</t>
  </si>
  <si>
    <t>TANQUERAY TEN 1/1 47,3</t>
  </si>
  <si>
    <t>TOSCHI MIRTILLI' 0,700/24</t>
  </si>
  <si>
    <t>TEQ.CUERVO RES. FAMILLA 70/38</t>
  </si>
  <si>
    <t>*TEQ.CUERVO1800 ANEJO 70/38</t>
  </si>
  <si>
    <t>TOSCHI CILIEGIE 500 OROLOGIO</t>
  </si>
  <si>
    <t>TEQ.DON JULIO BIANCO 70/38</t>
  </si>
  <si>
    <t>CONTI ELSA PROSECCO DOC 0,75</t>
  </si>
  <si>
    <t>TANQUERAY 1/1 43,1</t>
  </si>
  <si>
    <t>TANQUERAY 0,70 43,1</t>
  </si>
  <si>
    <t>ABSOLUT ELYX  70/40</t>
  </si>
  <si>
    <t>TOSO PROSECCO DOC COLLIO</t>
  </si>
  <si>
    <t>TEQ.SAUZA BIANCA SILVE 1 LT/40</t>
  </si>
  <si>
    <t>TEQ.SAUZA GOLD 1 LT/40</t>
  </si>
  <si>
    <t>TEQ.TEZCAL BLANCO 0,70/35</t>
  </si>
  <si>
    <t>TEQ.TEZCAL REPOSADO 0,70/35</t>
  </si>
  <si>
    <t>TOSO*** CAMOLI B/R 1/1</t>
  </si>
  <si>
    <t>TEQ.CUERVO ESP/CLS/SL/RP 1l.38</t>
  </si>
  <si>
    <t>TOSO BARBARESCO 0,75</t>
  </si>
  <si>
    <t>TOSO DOLCETTO MONFERRATO 1,5</t>
  </si>
  <si>
    <t>TOSO AMERICANO 1/1</t>
  </si>
  <si>
    <t>TOSO MARSALA MANDORLA 1/1</t>
  </si>
  <si>
    <t>TOSO ASTI 0,75</t>
  </si>
  <si>
    <t>TOSO FRAGOLINO 0,75</t>
  </si>
  <si>
    <t>TOSO BRACHETTO</t>
  </si>
  <si>
    <t>TOSO PROSECCO SPUMANTE *******</t>
  </si>
  <si>
    <t>TOSO ORANGE APERITIVO 1/1</t>
  </si>
  <si>
    <t>TOSO VTH 1/1  R/B</t>
  </si>
  <si>
    <t>TOSO VTH 2/1</t>
  </si>
  <si>
    <t>TOSO BAROLO 0,75</t>
  </si>
  <si>
    <t>VERSINTHE 0,70/45</t>
  </si>
  <si>
    <t>VERSINTE COFFRET</t>
  </si>
  <si>
    <t>VERSINTHE LA BLANCHE 0,50/55</t>
  </si>
  <si>
    <t>TOSO BARBERA 0,75</t>
  </si>
  <si>
    <t>TOSO DOLCETTO 0,75</t>
  </si>
  <si>
    <t>UNICUM AMARO 0,70/40</t>
  </si>
  <si>
    <t>USQUAEBACH 15Y 0,70/43</t>
  </si>
  <si>
    <t>VALENTIN MEYER FRAMBOISE ***70</t>
  </si>
  <si>
    <t>VALENTIN MEYER WILLIAM ******</t>
  </si>
  <si>
    <t>VALENTIN MEYER MIRABELLE 70***</t>
  </si>
  <si>
    <t>VALENTIN MEYER QUETSCH 70*****</t>
  </si>
  <si>
    <t>VALENTIN MEYER KIRSCH 70 *****</t>
  </si>
  <si>
    <t>TOSO BARBERA 1,5</t>
  </si>
  <si>
    <t>TOSO LACRIMA SANCTI 1/1</t>
  </si>
  <si>
    <t>TOSO MOSCATO  0,75 ***********</t>
  </si>
  <si>
    <t>TULLAMORE DEW 1/1 40</t>
  </si>
  <si>
    <t>TOSCHI AMARENA LATTA 2,75 kg</t>
  </si>
  <si>
    <t>TOSCHI SCIROPPI ASS.3KG</t>
  </si>
  <si>
    <t>NIKKA MIYAGIKYO 0,50/43</t>
  </si>
  <si>
    <t>TOKINOKA 0,50/40</t>
  </si>
  <si>
    <t>PICON CITRON 1/1  18</t>
  </si>
  <si>
    <t>STAR OF BOMBAY 0,70/47,5</t>
  </si>
  <si>
    <t>FLOR DE CANA CENTEN 25Y 70/40</t>
  </si>
  <si>
    <t>CHAMP.BILLECART ROSE</t>
  </si>
  <si>
    <t>VAT 69 W.1/1 40g.</t>
  </si>
  <si>
    <t>VAT 69 0,70/43</t>
  </si>
  <si>
    <t>VAT 69 0,70/40</t>
  </si>
  <si>
    <t>ARDMORE LEGACY 0,70/40</t>
  </si>
  <si>
    <t>WHITLEY NEILL DRY GIN 0,70/43- 47</t>
  </si>
  <si>
    <t>WINCHESTER W. 1LT/40</t>
  </si>
  <si>
    <t>WINCHESTER W. 1,5/40</t>
  </si>
  <si>
    <t>RUFFINO PROSECCO 0,75</t>
  </si>
  <si>
    <t>INCHMURRIN 15Y 0,75/46</t>
  </si>
  <si>
    <t>WILD TURKEY 101 1/1 50,5</t>
  </si>
  <si>
    <t>WHITE HORSE 1/1  40</t>
  </si>
  <si>
    <t>WHITE HORSE 12Y.70cl.40gr.</t>
  </si>
  <si>
    <t>WHITE HORSE 1,5  40 gr.</t>
  </si>
  <si>
    <t>WHITE HORSE 0,70/40</t>
  </si>
  <si>
    <t>WILLIAM LAWSON 1/1  40gr.</t>
  </si>
  <si>
    <t>WILLIAM LAWSON 0,70/40</t>
  </si>
  <si>
    <t>WILD TURKEY 12Y 70/50,5</t>
  </si>
  <si>
    <t>WILD TURKEY RYE 70/50,5</t>
  </si>
  <si>
    <t>WILD TURKEY RARE BREED 70/54,2</t>
  </si>
  <si>
    <t>WILD TURKEY 1/1 40 gr.</t>
  </si>
  <si>
    <t>VERVEINE VERDE  PAGES 70c.55gr</t>
  </si>
  <si>
    <t>VERVEINE GIALLA PAGES 70c.40gr</t>
  </si>
  <si>
    <t>WILD TURKEY 101 70/50,5</t>
  </si>
  <si>
    <t>VACCARI SAMBUCA 0,70/38</t>
  </si>
  <si>
    <t>VOV 0,70   17,8 gr.</t>
  </si>
  <si>
    <t>VALDANIS PASTIS 1,5/45</t>
  </si>
  <si>
    <t>YAMAZAKI 10Y JAP MALT 0,70/40</t>
  </si>
  <si>
    <t>YPIOCA CACHACA PRATA 0,70/39</t>
  </si>
  <si>
    <t>VARADERO 7Y 70/38</t>
  </si>
  <si>
    <t>YAMAZAKI 18Y JAP MALT 0,70/43</t>
  </si>
  <si>
    <t>VOV 1/1 17,8 gr</t>
  </si>
  <si>
    <t>VECC.ROM.ET.NERA 1,5 38gr.</t>
  </si>
  <si>
    <t>*TEQ.CUERVO1800 REPOSADO 70/38</t>
  </si>
  <si>
    <t>SEAGRAM SEVEN CROWN 0,70/40</t>
  </si>
  <si>
    <t>VECC.ROM.ET.NERA 1 lt 40gr</t>
  </si>
  <si>
    <t>VARADERO 5Y 0,70/38</t>
  </si>
  <si>
    <t>WOODFORD RESERVE 0,70/43,2</t>
  </si>
  <si>
    <t>ZACAPA 30Y ANNIVERS  0,70/40</t>
  </si>
  <si>
    <t>ZUCCA RABARBARO 0,70</t>
  </si>
  <si>
    <t>ZACAPA 15Y CENTENARIO  70/40</t>
  </si>
  <si>
    <t>WYBOROWA 1/1 40g.</t>
  </si>
  <si>
    <t>WYBOROWA 0,70/40</t>
  </si>
  <si>
    <t>WHITE MACKAY SP.RESERVE 70/40</t>
  </si>
  <si>
    <t>CAPT.MORGAN SP.BLACK 70/40</t>
  </si>
  <si>
    <t>ZUBROWKA VODKA 1 LT/40</t>
  </si>
  <si>
    <t>WOODFORD RESERVE 0,70/45,2</t>
  </si>
  <si>
    <t>WHITE MACKAY 21Y 0,70/43</t>
  </si>
  <si>
    <t>WHITE MACKAY 2 LT 43GR</t>
  </si>
  <si>
    <t>WHITE MACKAY 12Y 1LT  43</t>
  </si>
  <si>
    <t>WHITE MACKAY 18Y 0,70/40</t>
  </si>
  <si>
    <t>WHITE MACKAY 13Y 1/1 40</t>
  </si>
  <si>
    <t>WHITE MACKAY SP RESERVE 75/40</t>
  </si>
  <si>
    <t>WHITE MACKAY 4,5LT 40</t>
  </si>
  <si>
    <t>WHITE MACKAY 19Y 0,70/40</t>
  </si>
  <si>
    <t>WHITE MACKAY SP RESER  1/1 40</t>
  </si>
  <si>
    <t>GAJAUDO ROSSESE SUPER/ARCAGNA LUVAIRA</t>
  </si>
  <si>
    <t>YAMAZAKI 12Y JAP MALT 0,70/43</t>
  </si>
  <si>
    <t>GAJAUDO PIGATO 0,75</t>
  </si>
  <si>
    <t>GAJAUDO ROSSESE 0,75</t>
  </si>
  <si>
    <t>GAJAUDO VERMENTINO 0,75</t>
  </si>
  <si>
    <t>XELLENT VODKA 0,70/40</t>
  </si>
  <si>
    <t>ZUCCA RABARBARO 1/1 16 gr.</t>
  </si>
  <si>
    <t>ZACAPA 23Y CENTENARIO  0,70/40</t>
  </si>
  <si>
    <t>ZUBROWKA VODKA 0,70  40gr</t>
  </si>
  <si>
    <t>VANIGLIA 1 LT.</t>
  </si>
  <si>
    <t>ZACAPA 23Y CENTENARIO  1/1 40</t>
  </si>
  <si>
    <t>ZACAPA 15Y CENTENARIO  1/1 40</t>
  </si>
  <si>
    <t>ZACAPA CENTENARIO XO 0,70/40</t>
  </si>
  <si>
    <t>BOLLA MERLOT 0,75</t>
  </si>
  <si>
    <t>BOLLA CABERNET SAUVIGNON 0,75</t>
  </si>
  <si>
    <t>BOLLA SOAVE 0,75</t>
  </si>
  <si>
    <t>BOLLA BARDOLINO 0,75</t>
  </si>
  <si>
    <t>BOLLA BARDOLINO CHIARETTO 75</t>
  </si>
  <si>
    <t>BOLLA VALPOLICELLA  0,75</t>
  </si>
  <si>
    <t>S.MARGHERITA SAUVIGNON 0,75</t>
  </si>
  <si>
    <t>S.MARGHERITA PIN.GRIGIO 0,75</t>
  </si>
  <si>
    <t>S.MARGHERITA CHARDONNAY 0,75</t>
  </si>
  <si>
    <t>S.MARGHERITA MULLER 0,75</t>
  </si>
  <si>
    <t>S.MARGHERITA MERLOT 0,75</t>
  </si>
  <si>
    <t>S.MARGHERITA CABERNET 0,75</t>
  </si>
  <si>
    <t>S.MARGHERITA RIESLING 0,75</t>
  </si>
  <si>
    <t>S.MARGHERITA REFOSCO 0,75</t>
  </si>
  <si>
    <t>ANTINORI MARCHESE ANTIN. RIS.</t>
  </si>
  <si>
    <t>ANTINORI S.CRISTINA ROSSO 0,75</t>
  </si>
  <si>
    <t>ANTINORI PEPPOLI 0,75</t>
  </si>
  <si>
    <t>ANTINORI VILLA ROSSOCHIANTI 75</t>
  </si>
  <si>
    <t>ANTINORI VILLA BIANCO 0,75 cl</t>
  </si>
  <si>
    <t>ANTINORI TIGNANELLO  0,75</t>
  </si>
  <si>
    <t>ANTINORI VILLA RISERVA 0,375</t>
  </si>
  <si>
    <t>ANTINORI DOLCETTO PRUNOTTO</t>
  </si>
  <si>
    <t>ANTINORI ORVIETO CAMPOGR. 75</t>
  </si>
  <si>
    <t>ANTINORI CIPRES.ROSATO 0,75</t>
  </si>
  <si>
    <t>ANTINORI BARBARESCO 0,750 PRUNOTTO</t>
  </si>
  <si>
    <t>ANTINORI BAROLO 0,750 PRUNOTTO</t>
  </si>
  <si>
    <t>S.MARGHERITA MARZEMINO 0,75</t>
  </si>
  <si>
    <t>S.MARGHERITA TOCAI 0,75</t>
  </si>
  <si>
    <t>S.MARGHERITA VERSATO 0,75</t>
  </si>
  <si>
    <t>BOLLA SOAVE 0,375</t>
  </si>
  <si>
    <t>S.MARGHERITA MALBECH 0,75</t>
  </si>
  <si>
    <t>BOLLA AMARONE RHETICO 0,75</t>
  </si>
  <si>
    <t>S.MARGHERITA LAUDATO 0,75</t>
  </si>
  <si>
    <t>ANTINORI**BARBARESCO 1,5</t>
  </si>
  <si>
    <t>ANTINORI VILLA BIANCO 0,375 cl</t>
  </si>
  <si>
    <t>ANTINORI S.CRISTINA 0,375</t>
  </si>
  <si>
    <t>ANTINORI BADIA PASSIGN ROSSO</t>
  </si>
  <si>
    <t>ANTINORI BARBERA D'ALBA 75cl. PRUNOTTO</t>
  </si>
  <si>
    <t>ANTINORI**ROERO ARNEIS 75cl.</t>
  </si>
  <si>
    <t>ANTINORI SABAZIO ROSSO MONTEP.</t>
  </si>
  <si>
    <t>ANTINORI NOBILE MONTEPULCIANO LA BRACCESCA</t>
  </si>
  <si>
    <t>ANTINORI ORVIETO CAMPOG 0,375</t>
  </si>
  <si>
    <t>ANTINORI**BAROLO 1,5</t>
  </si>
  <si>
    <t>ANTINORI**BARBERA 1,5</t>
  </si>
  <si>
    <t>ANTINORI**BRUN.MONT.PIAN VIGN</t>
  </si>
  <si>
    <t>ANTINORI SOLAIA 0,75</t>
  </si>
  <si>
    <t>FAZI***BATTAGLIA VERDICCHIO</t>
  </si>
  <si>
    <t>CASTELGR.CHIANTI CLASSICO 0,75 NERO</t>
  </si>
  <si>
    <t>CASTELGR.CHIANTI CLASSICO 2/1</t>
  </si>
  <si>
    <t>CASTELGR.PONTORMO CHIANTI 75. FS/BT</t>
  </si>
  <si>
    <t>CASTELGR.PONTORMO CHIANTI 2 LT</t>
  </si>
  <si>
    <t>FONT*.PAPA C.ROMANI 2/1 R/ROSE</t>
  </si>
  <si>
    <t>TERRUZZI PEPERINO 0,75</t>
  </si>
  <si>
    <t>TERRUZZI SARPINELLO 0,75</t>
  </si>
  <si>
    <t>TERRUZZI CHIANTI DOCG 0,75</t>
  </si>
  <si>
    <t>FONT*.PAPA ORVIETO 1,5</t>
  </si>
  <si>
    <t>FONT*.PAPA C.ROMANI 1,5 R/ROSE</t>
  </si>
  <si>
    <t>TERRUZZI VERNACCIA S GIMIGN.</t>
  </si>
  <si>
    <t>SERRISTORI VIN SANTO 0,75</t>
  </si>
  <si>
    <t>BIGI/FONTANACAND.ORVIETO 75</t>
  </si>
  <si>
    <t>BIGI/FONTANACAND.FRASCATI 75</t>
  </si>
  <si>
    <t>FONT*.PAPA C.ROMANI 1,5 BIANCO</t>
  </si>
  <si>
    <t>FONT*.PAPA C.ROMANI 1/1 R/ROSE</t>
  </si>
  <si>
    <t>FONT*.PAPA C.ROMANI 1/1 BIANCO</t>
  </si>
  <si>
    <t>AMBASCIATORI LAMBR.GRASP.CASTV</t>
  </si>
  <si>
    <t>CELLA LAMBRUSCO ROSSO 0,75</t>
  </si>
  <si>
    <t>RIUNITE LAMBRUSCO ROSATO 75</t>
  </si>
  <si>
    <t>BOLLA CUSTOZA 0,75</t>
  </si>
  <si>
    <t>FONT*.PAPA FRASCATI 1,5</t>
  </si>
  <si>
    <t>CANTELE NEGROAMARO 0,75</t>
  </si>
  <si>
    <t>CANTELE PRIMITIVO 0,75</t>
  </si>
  <si>
    <t>CANTELE SALICE SALENTO 0,75</t>
  </si>
  <si>
    <t>S.MARGHERITA PROS.TORRESE 0,75</t>
  </si>
  <si>
    <t>SANTI AMARONE VALPOLICELLA</t>
  </si>
  <si>
    <t>SANTI BARD.CHIARETTO L'INFINI</t>
  </si>
  <si>
    <t>FOSS MARAI VALDOB.E.DRY PROS</t>
  </si>
  <si>
    <t>FELLUGA L PINOT GRIGIO 0,75</t>
  </si>
  <si>
    <t>FELLUGA L SAUVIGNON 0,75</t>
  </si>
  <si>
    <t>FELLUGA L REFOSCO P.ROSSO</t>
  </si>
  <si>
    <t>FOSS MARAI ROOS BRUT ROSE'</t>
  </si>
  <si>
    <t>GRETO FATE MORELLINO 0,75</t>
  </si>
  <si>
    <t>TRAMIN MORIZ PINOT BIANCO 0,75</t>
  </si>
  <si>
    <t>TRAMIN PINOT GRIGIO 0,75</t>
  </si>
  <si>
    <t>TRAMIN CHARDONNAY 0,75</t>
  </si>
  <si>
    <t>TRAMIN SAUVIGNON 0,75</t>
  </si>
  <si>
    <t>TRAMINER GEWURZTRAMINER 0,75</t>
  </si>
  <si>
    <t>TRAMIN LAGREIN  0,75</t>
  </si>
  <si>
    <t>TRAMIN CABERNET SAUVIGNON</t>
  </si>
  <si>
    <t>FOSS MARAI CUVEE' SURF .BRUT</t>
  </si>
  <si>
    <t>FOSS MARAI VALDOB.MAGNUM E.DRY</t>
  </si>
  <si>
    <t>ANTINORI CIPRES.ROSATO 375CL</t>
  </si>
  <si>
    <t>S.MARGHERITA PROSECCO 52 1,5</t>
  </si>
  <si>
    <t>S.MARGHERITA SPUM.ROSATO 75</t>
  </si>
  <si>
    <t>GAJA BAROLO DAGROMIS 0,75</t>
  </si>
  <si>
    <t>BOLLA VALPOLICELLA  0,375</t>
  </si>
  <si>
    <t>RAPITALA' NADIR SYRAH SICILIA</t>
  </si>
  <si>
    <t>TORTI BARBERA 0,75</t>
  </si>
  <si>
    <t>TORTI BONARDA 0,75</t>
  </si>
  <si>
    <t>TORTI PINOT NERO 0,70</t>
  </si>
  <si>
    <t>TERRE SVEVI AGLIANICO MANFREDI R/B</t>
  </si>
  <si>
    <t>RAPITALA' HUGONIS SICILIA 0,75</t>
  </si>
  <si>
    <t>GAJA BARBARESCO 0,75</t>
  </si>
  <si>
    <t>GAJA SITO MORESCO LANGHE 0,75</t>
  </si>
  <si>
    <t>GAJA CREMES LANGHE 0,75</t>
  </si>
  <si>
    <t>GAJA SPERSS LANGHE NEBBIOLO</t>
  </si>
  <si>
    <t>MONACI PRIMITIVI SALENTO  0,75</t>
  </si>
  <si>
    <t>MONACI KREOS NEGROAMARO</t>
  </si>
  <si>
    <t>RAPITALA' NERO D'AVOLA C.REALE</t>
  </si>
  <si>
    <t>GRAPPA GAJA  ASS.0,500/45</t>
  </si>
  <si>
    <t>VILLA BELVEDERE AMARONE 0,75</t>
  </si>
  <si>
    <t>ANTINORI DOLCETTO MOSESCO 75</t>
  </si>
  <si>
    <t>ANTINORI NEBBIOLO 0,75 PRUNOTT OCCHETTI</t>
  </si>
  <si>
    <t>ANTINORI GRIGNOLINO 75</t>
  </si>
  <si>
    <t>GAJA CAMARCANDA PROMIS 0,75</t>
  </si>
  <si>
    <t>TOMBACCO SPRITZ 0,75</t>
  </si>
  <si>
    <t>ANTINORI VILLA  LT.1,5</t>
  </si>
  <si>
    <t>ANTINORI VILLA  LT.3</t>
  </si>
  <si>
    <t>ANTINORI GUADO AL TASSO ROSSO</t>
  </si>
  <si>
    <t>PLANETA SANTA CECILIA 0,75</t>
  </si>
  <si>
    <t>PLANETA SYRAH 0,75</t>
  </si>
  <si>
    <t>PLANETA BURDESE 0,75</t>
  </si>
  <si>
    <t>PLANETA MERLOT 0,75</t>
  </si>
  <si>
    <t>PLANETA COMETA 0,75</t>
  </si>
  <si>
    <t>PLANETA CHARDONNAY 0,75</t>
  </si>
  <si>
    <t>SERAFINO BARBARESCO 1,5</t>
  </si>
  <si>
    <t>SERAFINO BARBARESCO 0,75</t>
  </si>
  <si>
    <t>SERAFINO BARBERA 0,75 ASTI, ALBA, MONFERRATO</t>
  </si>
  <si>
    <t>SERAFINO BAROLO 0,75</t>
  </si>
  <si>
    <t>SERAFINO BRACCHETTO 0,75</t>
  </si>
  <si>
    <t>SERAFINO DOLCETTO 0,75</t>
  </si>
  <si>
    <t>SERAFINO BRUT RISERVA MT CHARM</t>
  </si>
  <si>
    <t>SERAFINO BRUT MTD CLASS MILLES</t>
  </si>
  <si>
    <t>SERAFINO GRIGNOLINO 0,75</t>
  </si>
  <si>
    <t>URCIUOLO FALANGHINA 0,75</t>
  </si>
  <si>
    <t>SERAFINO NEBBIOLO 0,75</t>
  </si>
  <si>
    <t>SERAFINO ROERO ARNEIS BIAN 75</t>
  </si>
  <si>
    <t>URCIUOLO AGLIANICO 0,75</t>
  </si>
  <si>
    <t>URCIUOLO GREGO DI TUFO 0,75</t>
  </si>
  <si>
    <t>GIACOBAZ LAMBR.CASTELV/GASPAR.</t>
  </si>
  <si>
    <t>SERAFINO BAROLO 1,5</t>
  </si>
  <si>
    <t>GIACOBAZZI LAMBRUSCO 0,75</t>
  </si>
  <si>
    <t>GIACOBAZZI LAMBRUSCO 1,5</t>
  </si>
  <si>
    <t>GIACOBAZZI LAMBR.SORBARA 0,75</t>
  </si>
  <si>
    <t>CERETTO BARBARESCO 0,75</t>
  </si>
  <si>
    <t>CERETTO BAROLO 0,75</t>
  </si>
  <si>
    <t>CERETTO ARNEIS BLANGE' 0,75</t>
  </si>
  <si>
    <t>CERETTO MOSCATO 0,75</t>
  </si>
  <si>
    <t>CAVICCHIOLI PIGNOLETTO  BRUT</t>
  </si>
  <si>
    <t>KUPELWIESER GEWURZTRAMINER</t>
  </si>
  <si>
    <t>KUPELWIESER LAGREIN 0,75</t>
  </si>
  <si>
    <t>KUPELWIERES MULLER 0,75</t>
  </si>
  <si>
    <t>CAPRAIA CHIANTI CLASSICO 0,75</t>
  </si>
  <si>
    <t>CAPRAIA CHIANTI CLASSICO RISER</t>
  </si>
  <si>
    <t>SERAFINO GAVI 0,75</t>
  </si>
  <si>
    <t>MAIXEI ROSSESE 0,75</t>
  </si>
  <si>
    <t>MAIXEI VERMENTINO  0,75</t>
  </si>
  <si>
    <t>LE FRACCE V.RAJNA ROSSO 75</t>
  </si>
  <si>
    <t>COL.COLLI SOAVE 0,75</t>
  </si>
  <si>
    <t>COL.COLLI VALPOLICELLA 0,75</t>
  </si>
  <si>
    <t>MAIXEI PIGATO 0,75</t>
  </si>
  <si>
    <t>COL.COLLI CHARDONNAY 0,75</t>
  </si>
  <si>
    <t>COL.COLLI CABERNET 0,75</t>
  </si>
  <si>
    <t>COL.COLLI MERLOT 0,75</t>
  </si>
  <si>
    <t>LE FRACCE BARBERA GARBOSO 75</t>
  </si>
  <si>
    <t>LE FRACCE RIESLING BRUT P.MOUS</t>
  </si>
  <si>
    <t>COL.COLLI BIANCO/ROSSO 0,75</t>
  </si>
  <si>
    <t>LE FRACCE BONARDA RUBIOSA 75</t>
  </si>
  <si>
    <t>LE FRACCE V.RAJNA PINOT GR/NER</t>
  </si>
  <si>
    <t>COL.COLLI BARDOLINO 75 cl</t>
  </si>
  <si>
    <t>RUGGERI GIALL'ORO VALDOB.0,75</t>
  </si>
  <si>
    <t>RUGGERI QUARTESE VALDOB.0,75</t>
  </si>
  <si>
    <t>RUGGERI S.STEFANO VALDOB.0,75</t>
  </si>
  <si>
    <t>RUGGERI GIUSTINO VALDOB.0,75</t>
  </si>
  <si>
    <t>RUGGERI ROSE' DI PINOT</t>
  </si>
  <si>
    <t>COL D'ORCIA ROSSO MONTALCINO</t>
  </si>
  <si>
    <t>COL D'ORCIA CHIANTI GINEPRONE</t>
  </si>
  <si>
    <t>COL D'ORCIA BRUNELLO MONTALCIN</t>
  </si>
  <si>
    <t>POLENZA 5TERRE SCIACCH.0,375</t>
  </si>
  <si>
    <t>CLASSICA ROSSO AVIGNONESI ***</t>
  </si>
  <si>
    <t>CLASSICA AVIGNONESI R.MONTEPUL</t>
  </si>
  <si>
    <t>CLASSICA AVIGNONESI NOBILE MON</t>
  </si>
  <si>
    <t>CLASSICA AVIGNONESI NOBILE 1,5</t>
  </si>
  <si>
    <t>CLASSICA LI VELI PRIMITIVO 0,7</t>
  </si>
  <si>
    <t>CLASSICA LI VELI SALENTO 0,75</t>
  </si>
  <si>
    <t>CLASSICA AIA VECCHIA MORELLINO</t>
  </si>
  <si>
    <t>CLASSICA LI VELI PASSAM.NEGRAM</t>
  </si>
  <si>
    <t>FEIPU MASSARETI PIGATO 75 CL</t>
  </si>
  <si>
    <t>KAMANCINE' ROSSESE 0,75</t>
  </si>
  <si>
    <t>POLENZA 5 TERRE CLASSICO ,75</t>
  </si>
  <si>
    <t>CA' DI FRARA BONARDA 0,75</t>
  </si>
  <si>
    <t>POLENZA TUASSO 0,75</t>
  </si>
  <si>
    <t>MANDRAROSSA GRECANICO 0,75</t>
  </si>
  <si>
    <t>MANDRAROSSA CHARDONNAY 0,75</t>
  </si>
  <si>
    <t>MANDRAROSSA NERO D'AVOLA 0,75</t>
  </si>
  <si>
    <t>MANDRAROSSA SYRAH 0,75</t>
  </si>
  <si>
    <t>SOLANDIA GRILLO CHARD.0,75</t>
  </si>
  <si>
    <t>SOLANDIA SHIRAZ N.D'AVOLA 0,75</t>
  </si>
  <si>
    <t>SOLANDIA BIANCO DELLE VENEZIE</t>
  </si>
  <si>
    <t>SOLANDIA ROSATO SALENTO 0,75</t>
  </si>
  <si>
    <t>MAGISTRAVINI ROSATO</t>
  </si>
  <si>
    <t>MAGISTRAVINI UVE DI TROIA</t>
  </si>
  <si>
    <t>MAGISTRAVINI NEGROAMARO</t>
  </si>
  <si>
    <t>MAGISTRAVINI PRIMITIVO MANDURI</t>
  </si>
  <si>
    <t>RAMOINO ROSSESE 0,75</t>
  </si>
  <si>
    <t>RAMOINO PIGATO 0,75</t>
  </si>
  <si>
    <t>RAMOINO VERMENTINO 0,75</t>
  </si>
  <si>
    <t>MELINI CHIANTI GRANAIO  0,75</t>
  </si>
  <si>
    <t>MELINI SELVANELLA CHIANTI RIS</t>
  </si>
  <si>
    <t>MAGISTRAVINI SALICE SALENTINO</t>
  </si>
  <si>
    <t>MATEUS ROSE'/BIANCO 0,75</t>
  </si>
  <si>
    <t>LANCER'S  75 CL</t>
  </si>
  <si>
    <t>VOLPE PASINI CHARDONNAY 0,75</t>
  </si>
  <si>
    <t>VOLPE PASINI REFOSCO 0,75</t>
  </si>
  <si>
    <t>MASCHIO SAUVIGNON 0,75</t>
  </si>
  <si>
    <t>MASCHIO PROSECCHINO CL 20</t>
  </si>
  <si>
    <t>MASCHIO PINOT ROSA 0,75</t>
  </si>
  <si>
    <t>MASCHIO VERDUZZO 0,75</t>
  </si>
  <si>
    <t>MASCHIO CHARDONNAY 0,75</t>
  </si>
  <si>
    <t>VOLPE PASINI SAUVIGNON DOC 0,7</t>
  </si>
  <si>
    <t>VOLPE PASINI SAUV.ZUC DI VOLPE</t>
  </si>
  <si>
    <t>MASCHIO PINOT 0,75</t>
  </si>
  <si>
    <t>MAGISTRAVINI CHARDONNAY ,75</t>
  </si>
  <si>
    <t>ICARIO NOBILE MONTEPULCIANO 75</t>
  </si>
  <si>
    <t>ICARIO ROSSO MONTEPULC.0,75</t>
  </si>
  <si>
    <t>PIO CESARE BAROLO  0,75</t>
  </si>
  <si>
    <t>PIO CESARE BARBARESCO 0,75</t>
  </si>
  <si>
    <t>PIO CESARE GAVI 0,75</t>
  </si>
  <si>
    <t>PIO CESARE BARBERA D'ALBA 75</t>
  </si>
  <si>
    <t>PIO CESARE DOLCETTO 0,75</t>
  </si>
  <si>
    <t>PIO CESARE NEBBIOLO D'ALBA 75</t>
  </si>
  <si>
    <t>PIO CESARE GRIGNOLINO 0,75</t>
  </si>
  <si>
    <t>PIO CESARE MOSCATO D'ASTI 75</t>
  </si>
  <si>
    <t>PIO CESARE ARNEIS ROERO 0,75</t>
  </si>
  <si>
    <t>PIO CESARE FREISA 0,75</t>
  </si>
  <si>
    <t>CAMPAGNOLA AMARONE VALP.</t>
  </si>
  <si>
    <t>CAMPAGNOLA RIPASSO VALPOL.</t>
  </si>
  <si>
    <t>BUSHMILL'S IRISH HONEY 1/1 35</t>
  </si>
  <si>
    <t>HAIG GOLD LABEL 1/1 40</t>
  </si>
  <si>
    <t>MACALLAN GOLD 0,70/40</t>
  </si>
  <si>
    <t>J.WALKER BLACK 12Y 0,20/43</t>
  </si>
  <si>
    <t>ISLE OF JURA TURAS MARA 1/1 42</t>
  </si>
  <si>
    <t>RAKI YENI 0,70/45</t>
  </si>
  <si>
    <t>URCIUOLO FIANO DI AVELLINO</t>
  </si>
  <si>
    <t>SERAFINO BRUT ALTA LANGA ZERO</t>
  </si>
  <si>
    <t>SERAFINO BRUT ALTA LANGA M.CLA</t>
  </si>
  <si>
    <t>SERAFINO BARBERA BACAJE 0,75</t>
  </si>
  <si>
    <t>SERAFINO BARBERA SUPER.PARDONE</t>
  </si>
  <si>
    <t>SERAFINO ROERO PASIUNA' ROSSO</t>
  </si>
  <si>
    <t>RUFFINO LA SOLATIA CHARDONNAY</t>
  </si>
  <si>
    <t>RUFFINO SANTEDAME CHIANT 0,375</t>
  </si>
  <si>
    <t>RUFFINO SANTEDAME CHIANTI 0,75</t>
  </si>
  <si>
    <t>RUFFINO MODUS TOSCANA 0,75</t>
  </si>
  <si>
    <t>CAVICCHIOLI LAMBRUSCO SORBARA CONTESSA MATILDE</t>
  </si>
  <si>
    <t>RUFFINO CHIANTI ROSSO  75</t>
  </si>
  <si>
    <t>RUFFINO AZIANO CLASS.0,75</t>
  </si>
  <si>
    <t>RUFFINO** GRAN SIGILLO TOSCANA</t>
  </si>
  <si>
    <t>RUFFINO CHIANTI ROSSO 0,375</t>
  </si>
  <si>
    <t>RUFFINO SANTEDAME ROMITORIO</t>
  </si>
  <si>
    <t>RUFFINO LODOLA ROSSO MONTEPUL</t>
  </si>
  <si>
    <t>RUFFINO ORVIETO 0,75</t>
  </si>
  <si>
    <t>RUFFINO LODOLA NOBILE MONTEPUL</t>
  </si>
  <si>
    <t>RUFFINO RIS.DUCALE 0,75</t>
  </si>
  <si>
    <t>RUFFINO GALESTRO 0,75</t>
  </si>
  <si>
    <t>RUFFINO BRUNELLO MONTALCINO GREPPONE MAZZI</t>
  </si>
  <si>
    <t>RUFFINO***LIBAIO CHARDON.0,37</t>
  </si>
  <si>
    <t>RUFFINO LIBAIO CHARDON.0,75</t>
  </si>
  <si>
    <t>RUFFINO LODOLA NOB MONT.375</t>
  </si>
  <si>
    <t>LAMBERTI VALP/BARD/CHIAR/SOAVE</t>
  </si>
  <si>
    <t>LAMBERTI PRESECCO ROSE 0,75</t>
  </si>
  <si>
    <t>TURA' VINI ASSORTITI</t>
  </si>
  <si>
    <t>PODERI DOGLIANI DOLCETTO 0,75</t>
  </si>
  <si>
    <t>PODERI NEBBIOLO 0,75</t>
  </si>
  <si>
    <t>PODERI BARBERA D'ALBA 0,75</t>
  </si>
  <si>
    <t>PODERI ROSATO 0,75</t>
  </si>
  <si>
    <t>PODERI ARNEIS 0,75</t>
  </si>
  <si>
    <t>J.WALKER DOUBLE BLACK 1/1 40</t>
  </si>
  <si>
    <t>OLD PARR 12Y 1/1 40</t>
  </si>
  <si>
    <t>SEAGRAMS GIN 70/40</t>
  </si>
  <si>
    <t>SINGLETON 18Y 70/40</t>
  </si>
  <si>
    <t>BELLUSSI ROSSO DI MONTALCINO</t>
  </si>
  <si>
    <t>BELLUSSI BRUNELLO MONTALCINO</t>
  </si>
  <si>
    <t>BELLUSSI BELCANTO DI CARTIZZE</t>
  </si>
  <si>
    <t>BELLUSSI PROSECCO BRUT EX.DRY</t>
  </si>
  <si>
    <t>BELLUSSI PROSECCO EX.DRY 1,5</t>
  </si>
  <si>
    <t>BELLUSSI BELCANTO ROSE' 0,75</t>
  </si>
  <si>
    <t>BELLS 1/1 40</t>
  </si>
  <si>
    <t>PERE MAGLOIRE CALVADOS 1/1 40</t>
  </si>
  <si>
    <t>KRAKEN BLACK SPICED 70/40</t>
  </si>
  <si>
    <t>FEUDI S.GREGORIO RUBRATO 0,75</t>
  </si>
  <si>
    <t>FEUDI S.GREGORIO CUTIZZI GR.TU</t>
  </si>
  <si>
    <t>FEUDI S.GREGORIO FIANO AVELLIN</t>
  </si>
  <si>
    <t>FEUDI S.GREGORIO FALANGHINA</t>
  </si>
  <si>
    <t>RUFFINO CHIANTI SUP ROS FS 1/1</t>
  </si>
  <si>
    <t>RUGGERI GIALL'ORO VALDOB.1,5</t>
  </si>
  <si>
    <t>RUGGERI S.STEFANO VOLDOB. 1,5</t>
  </si>
  <si>
    <t>RUGGERI GIUSTINO VALDOB.1,5</t>
  </si>
  <si>
    <t>PENNA DOLCETTO 0,75</t>
  </si>
  <si>
    <t>PENNA BARBERA 0,75</t>
  </si>
  <si>
    <t>PENNA ARNEIS 0,75</t>
  </si>
  <si>
    <t>PENNA NEBBIOLO 0,75</t>
  </si>
  <si>
    <t>PENNA MOSCATO D'ASTI 0,75</t>
  </si>
  <si>
    <t>COSTA CATTERINA BAROLO 0,75</t>
  </si>
  <si>
    <t>COSTA CATTERINA BARBERA 0,75</t>
  </si>
  <si>
    <t>COSTA CATTERINA NEBBIOLO 0,75</t>
  </si>
  <si>
    <t>COSTA CATTERINA DOLCETTO ,75</t>
  </si>
  <si>
    <t>COSTA CATTERINA ROERO 0,75</t>
  </si>
  <si>
    <t>COSTA CATTERINA MOSCATO ASTI</t>
  </si>
  <si>
    <t>RUGGERI GIALL'ORO VALDOB.3 LT</t>
  </si>
  <si>
    <t>RUGGERI GIALL'ORO VALDOB.6LT</t>
  </si>
  <si>
    <t>S.MARGHERITA PROSECCO 52 0,75</t>
  </si>
  <si>
    <t>PODERI PRIMOASSOLO 0,75</t>
  </si>
  <si>
    <t>CERETTO DOLCETTO 0,75 ROSSANA</t>
  </si>
  <si>
    <t>CERETTO ARENIS BLANGE' 1,5</t>
  </si>
  <si>
    <t>CERETTO BAROLO CHINATO 0,500</t>
  </si>
  <si>
    <t>AGUACANA CAIPIRINHA 0,70/16</t>
  </si>
  <si>
    <t>AGUACANA CACHACA 0,70/37,5</t>
  </si>
  <si>
    <t>ABERLOUR 18Y 0,70/43</t>
  </si>
  <si>
    <t>MAGISTRAVINI PRIMITIVO SALENTO</t>
  </si>
  <si>
    <t>CANT.VALDADIGE PINOT GRIGIO</t>
  </si>
  <si>
    <t>CANT.VALDADIGE MULLER THURGAU</t>
  </si>
  <si>
    <t>CANT.VALDADIGE TRAMINER VINO</t>
  </si>
  <si>
    <t>CANT.VALDADIGE TEROLDEGO</t>
  </si>
  <si>
    <t>CANT.VALDADIGE ENANTIO</t>
  </si>
  <si>
    <t>CANT.VALDADIGE GEWURZTRAMINER SPUMANTE</t>
  </si>
  <si>
    <t>SAGATIBA PURA 0,70/38</t>
  </si>
  <si>
    <t>APEROL BARBIERI 3LT 11gr</t>
  </si>
  <si>
    <t>CONTRI CORTE VIOLA BRUT 0,75</t>
  </si>
  <si>
    <t>MAGISTRAVINI BENEV.FALANGHINA</t>
  </si>
  <si>
    <t>LUPI** DOLCEACQUA 0,75</t>
  </si>
  <si>
    <t>LUPI** ORMEASCO 0,75</t>
  </si>
  <si>
    <t>LIBRANDI CIRO' RISERVA SANFELI</t>
  </si>
  <si>
    <t>LIBRANDI CIRO' ROSSO 0,75</t>
  </si>
  <si>
    <t>CANTERINO 0,75</t>
  </si>
  <si>
    <t>CANTERINO 1,5</t>
  </si>
  <si>
    <t>ABERLOUR 18Y 0,70/40</t>
  </si>
  <si>
    <t>SERAFINO PROSECCO 0,75</t>
  </si>
  <si>
    <t>J.WALKER XR 21Y 70/40</t>
  </si>
  <si>
    <t>LOCH LOMOND BLUE 70/40</t>
  </si>
  <si>
    <t>LOCH LOMOND GREEN 70/46</t>
  </si>
  <si>
    <t>TOMINTOUL 12Y 70/40</t>
  </si>
  <si>
    <t>TOMINTOUL 16Y 70/40</t>
  </si>
  <si>
    <t>WOODFORD RESERVE 1/1 43,2</t>
  </si>
  <si>
    <t>HAYMAN'S OLD TOM GIN 70/41,4</t>
  </si>
  <si>
    <t>PAPAVER GIN 70/40</t>
  </si>
  <si>
    <t>PERE MAGLOIRE CALVADOS 70/40</t>
  </si>
  <si>
    <t>SAFARI LIQ. 70/20</t>
  </si>
  <si>
    <t>TIO PEPE FINO 1/1 15</t>
  </si>
  <si>
    <t>BELGIAN 1836 GIN ORGANIC 70/43</t>
  </si>
  <si>
    <t>CHAMP.POL ROGER 0,75</t>
  </si>
  <si>
    <t>BISQUIT XO GOLD ROSE 1/1 40</t>
  </si>
  <si>
    <t>SALAPARUTA ZIGHIDI' V.LIQ 0,50</t>
  </si>
  <si>
    <t>SALAPARUTA PASSITO PANTEL.0,50</t>
  </si>
  <si>
    <t>SALAPARUTA CALANICA N.AVO-MERL</t>
  </si>
  <si>
    <t>SALAPARUTA PASSO D.MULE 0,75</t>
  </si>
  <si>
    <t>SALAPARUTA CORVO ROSSO 0,375</t>
  </si>
  <si>
    <t>SALAPARUTA CORVO B.CO 0,375</t>
  </si>
  <si>
    <t>SALAPAR.CORVO 75 BIANC/GLICINE</t>
  </si>
  <si>
    <t>SALAPAR.CORVO 75  ROSSO/ROSE'</t>
  </si>
  <si>
    <t>SALAPARUTA GRECALE MOSCATO</t>
  </si>
  <si>
    <t>SALAPARUTA DUCA ENRICO 0,75</t>
  </si>
  <si>
    <t>SALVADORI CHIANTI 0,500</t>
  </si>
  <si>
    <t>SALVADORI CHIANTI 0,75</t>
  </si>
  <si>
    <t>SALVADORI CHIANTI 1 LT</t>
  </si>
  <si>
    <t>SALVADORI CHIANTI 2 LT.</t>
  </si>
  <si>
    <t>SALVADORI** TOSC.BIANCO/ROS 75</t>
  </si>
  <si>
    <t>SALVADORI** MONTEPULC.D'ABRUZ</t>
  </si>
  <si>
    <t>SALVADORI CHIANTI CLASSICO 75</t>
  </si>
  <si>
    <t>SAN MICHELE CABERNET 75CL</t>
  </si>
  <si>
    <t>SAN MICHELE CHARDONNAY 0,75</t>
  </si>
  <si>
    <t>SAN MICHELE PINOT GRIGIO 0,75</t>
  </si>
  <si>
    <t>SAN MICHELE MULLER THURGAU 75</t>
  </si>
  <si>
    <t>SAN MICHELE GEWURZTRAMINER 75 ST VALENTIN</t>
  </si>
  <si>
    <t>SAN MICHELE LAGREIN RISERVA 75 ROSATO</t>
  </si>
  <si>
    <t>SAN MICHELE SAUVIGNON 0,75</t>
  </si>
  <si>
    <t>SAN MICHELE SCHIAVA  75 CL</t>
  </si>
  <si>
    <t>SAN MICHELE PINOT NERO ST.VALE RISERVA</t>
  </si>
  <si>
    <t>JIM BEAM SIGN.CRAFT 12Y 1/1 43</t>
  </si>
  <si>
    <t>AFTERSHOCK RED 0,50/30</t>
  </si>
  <si>
    <t>ABERLOUR 12Y SHERRYCAS 1/1 40</t>
  </si>
  <si>
    <t>AN CNOC BLACK HILL RES.1/1 46</t>
  </si>
  <si>
    <t>BUSHMILL'S ORIGINAL 0,20/40</t>
  </si>
  <si>
    <t>GLEN FIDDICH 125th ANNIV 70/43</t>
  </si>
  <si>
    <t>GLEN FIDDICH VINT.CASK 70/40</t>
  </si>
  <si>
    <t>CANT.CIABOT ASTI SPUMANTE</t>
  </si>
  <si>
    <t>CANT.CIABOT BARBERA 0,75</t>
  </si>
  <si>
    <t>CANT.CIABOT DOLCETTO 0,75</t>
  </si>
  <si>
    <t>CANT.CIABOT NEBBIOLO 0,75</t>
  </si>
  <si>
    <t>CANT.CIABOT GRIGNOLINO 0,75</t>
  </si>
  <si>
    <t>GLEN GLASSAUGH TORFA 0,70/50</t>
  </si>
  <si>
    <t>BOWMORE SMALL BATCH 70/40</t>
  </si>
  <si>
    <t>GLEN ROTHES 1995  0,70/43</t>
  </si>
  <si>
    <t>GLEN ROTHES 1998  0,70/43</t>
  </si>
  <si>
    <t>GLEN TURRET PEATED 0,70/40</t>
  </si>
  <si>
    <t>GORDON'S GIN 0,70/37,5</t>
  </si>
  <si>
    <t>SHERIDAN'S BERRIES 0,50/15,5</t>
  </si>
  <si>
    <t>OBAN LITTLE BAY 1/1 43</t>
  </si>
  <si>
    <t>TALISKER 25Y 0,70/45,8</t>
  </si>
  <si>
    <t>GREAT GLEN 3Y 70/40</t>
  </si>
  <si>
    <t>MATEUS 1/1</t>
  </si>
  <si>
    <t>J &amp; B 0,200/40 FLASK</t>
  </si>
  <si>
    <t>DON PAPA RHUM 0,70/40</t>
  </si>
  <si>
    <t>MAGISTRAVINI GRECO DI TUFO 75</t>
  </si>
  <si>
    <t>MAGISTRAVINI FIANO di AVELLINO</t>
  </si>
  <si>
    <t>MIXER PER COCKTAIL ASSORT 1/1</t>
  </si>
  <si>
    <t>MIXER PER COCKTAIL ASSORT 0,75</t>
  </si>
  <si>
    <t>LONDON DRY GIN N.1 4,5   47gr</t>
  </si>
  <si>
    <t>LONDON DRY GIN N.1 0,70  47gr</t>
  </si>
  <si>
    <t>PORTOBELLO ROAD 171 GIN 70/42</t>
  </si>
  <si>
    <t>TARQUIN'S GIN 0,70/42</t>
  </si>
  <si>
    <t>VII HILLS GIN 0,70/43</t>
  </si>
  <si>
    <t>DICTADOR XO PERP/INSOL 70/40</t>
  </si>
  <si>
    <t>MONTENEGRO AMARO 0,70/23</t>
  </si>
  <si>
    <t>CHAMP.VEUVE CLIQUOT RICH 0,75</t>
  </si>
  <si>
    <t>CHAMP.CANARD DUCHENE 0,75 CUVEE LEONIE</t>
  </si>
  <si>
    <t>NORDES GIN 0,70/40</t>
  </si>
  <si>
    <t>SIPSMITH LONDON  GIN 70/41,6</t>
  </si>
  <si>
    <t>GRAND MARNIER ALEXANDRE 70/40</t>
  </si>
  <si>
    <t>CENTERBE 0,50/70 nazzari</t>
  </si>
  <si>
    <t>GAJA CAMARCANDA MAGARI 0,75</t>
  </si>
  <si>
    <t>JACK DANIEL'S SINAT.CENT.1/1 5</t>
  </si>
  <si>
    <t>RUGGERI VECCHIE VITI PROSECCO</t>
  </si>
  <si>
    <t>TORRACCIA GATTINARA (francoli)</t>
  </si>
  <si>
    <t>NIKKA COFFEY GRAIN 0,70/45</t>
  </si>
  <si>
    <t>NIKKA COFFEY MALT 0,70/45</t>
  </si>
  <si>
    <t>NIKKA VATTED 0,50/43 BL/WH/RED</t>
  </si>
  <si>
    <t>TAKETSURU 0,70/43</t>
  </si>
  <si>
    <t>CONNEMARA PEATED 70/40</t>
  </si>
  <si>
    <t>DEANSTON 12Y 70/46,3</t>
  </si>
  <si>
    <t>GOSLING'S RHUM 70/40</t>
  </si>
  <si>
    <t>LOCKE'S 8Y 70/40</t>
  </si>
  <si>
    <t>ABERLOUR A'BUNADH 0,70/59,7</t>
  </si>
  <si>
    <t>CRYSTAL HEAD AURORA 0,70/40</t>
  </si>
  <si>
    <t>TALISKER SKYE 0,70/45,8</t>
  </si>
  <si>
    <t>PELLEGRINO MARSALA SECCA 1 LT</t>
  </si>
  <si>
    <t>PELLEGRINO MARSALA RUBINO 0,75</t>
  </si>
  <si>
    <t>PELLEGR MINEO MANDORLA 0,75</t>
  </si>
  <si>
    <t>GREEN HARK VODKA 1/1  38</t>
  </si>
  <si>
    <t>YPIOCA CAHACA 0,70  38</t>
  </si>
  <si>
    <t>TEQ.ESPOLON REPOSADO 70/40</t>
  </si>
  <si>
    <t>BARCELO ANEJO RHUM 0,70 37,5</t>
  </si>
  <si>
    <t>BORSCI SAN MARZANO 0,70/38</t>
  </si>
  <si>
    <t>ZITNIA VODKA 1/1  40</t>
  </si>
  <si>
    <t>OUZO TSANTALI 1/1  40gr</t>
  </si>
  <si>
    <t>BOTRAN ANEJO   8Y 70/40</t>
  </si>
  <si>
    <t>GRAPPA SERAFINO NEBIOLO 70/40</t>
  </si>
  <si>
    <t>PELLEGRINO ZIBIBBO 75</t>
  </si>
  <si>
    <t>VILLAMASSA LIMONCELLO 0,70/30</t>
  </si>
  <si>
    <t>CARDHU 12Y 1/1 40</t>
  </si>
  <si>
    <t>OCTOMORE 5Y SC.BARLEY 70/59,5</t>
  </si>
  <si>
    <t>TANQUERAY BLOOMSBURY 1/1 47,3</t>
  </si>
  <si>
    <t>SAILOR JERRY RHUM 1/1 46</t>
  </si>
  <si>
    <t>GLEN DRONACH 8Y 70/46 HIELAN</t>
  </si>
  <si>
    <t>GLEN FARCLAS 70/46 PASSI/TEAM</t>
  </si>
  <si>
    <t>GLEN MORANGIE DORNOCH 70/43</t>
  </si>
  <si>
    <t>GLEN MORANGIE DUTHAC 1LT/43</t>
  </si>
  <si>
    <t>DEANSTON VIRGIN OAK 70/46,3</t>
  </si>
  <si>
    <t>CAOL ILA MOCH 0,70/43</t>
  </si>
  <si>
    <t>HENDRICKS GIN 0,70/44</t>
  </si>
  <si>
    <t>MARTINEZ SUPERIORE 0,75</t>
  </si>
  <si>
    <t>CAMPARI BITTER 3lt 25gr</t>
  </si>
  <si>
    <t>SKYY VODKA 3lt 40gr</t>
  </si>
  <si>
    <t>OLD SMUG(old smuggler) 70/40</t>
  </si>
  <si>
    <t>WALCH BEYOND THE CLOUDS</t>
  </si>
  <si>
    <t>WALCH GEWUERZTR.CONCERTO</t>
  </si>
  <si>
    <t>MIRTO DI SARDEGNA BIANCO 70/30</t>
  </si>
  <si>
    <t>RONCO DEL GELSO PINOT GRIGIO</t>
  </si>
  <si>
    <t>LILLET ROUGE/ROSE 0,75</t>
  </si>
  <si>
    <t>RONCO DEL GELSO SAUVIGNON</t>
  </si>
  <si>
    <t>RONCO DEL GELSO CHARDONNAY</t>
  </si>
  <si>
    <t>RONCO DEL GELSO MALVASIA</t>
  </si>
  <si>
    <t>FONTANACOTA ORMEASCO</t>
  </si>
  <si>
    <t>FONTANACOTA ROSSESE</t>
  </si>
  <si>
    <t>TORNATORE ROSSESE</t>
  </si>
  <si>
    <t>GIRLAN PINOT BIANCO</t>
  </si>
  <si>
    <t>GIRLAN CHARDONNAY</t>
  </si>
  <si>
    <t>GIRLAN PINOT GRIGIO</t>
  </si>
  <si>
    <t>GIRLAN MULLER THURGAU</t>
  </si>
  <si>
    <t>GIRLAN GEWURTZTRAMINER</t>
  </si>
  <si>
    <t>GIRLAN 448 VIGNETI DOLOMITI</t>
  </si>
  <si>
    <t>WALCH MERLOT 0,75</t>
  </si>
  <si>
    <t>C.SOC.CANELLI BRACCHETTO 0,75</t>
  </si>
  <si>
    <t>C.SOC.CANELLI ASTI SPUM.0,75</t>
  </si>
  <si>
    <t>C.SOC.CANELLI BARBERA 0,75</t>
  </si>
  <si>
    <t>C.SOC.CANELLI DOLCETTO 0,75</t>
  </si>
  <si>
    <t>C.SOC.CANELLI BARBERA 1,5</t>
  </si>
  <si>
    <t>TERRUZZI PEPERINO 3 LT</t>
  </si>
  <si>
    <t>FELLUGA L SHARIS 0,75</t>
  </si>
  <si>
    <t>DONNAFUGATA MILLEUNANOTTE</t>
  </si>
  <si>
    <t>PLANETA SEGRETA B/R</t>
  </si>
  <si>
    <t>SELLA &amp; MOSCA ROSATO ALGHERO</t>
  </si>
  <si>
    <t>CAIAROSSA TOSCANA</t>
  </si>
  <si>
    <t>GR.BONOLLO AMARONE BARR 70/42</t>
  </si>
  <si>
    <t>NINO FRANCO PROSECCO RUSTICO MEREGALLI</t>
  </si>
  <si>
    <t>SANDEMAN PORTO 10Y 0,75</t>
  </si>
  <si>
    <t>SPORTOLETTI ASSISI</t>
  </si>
  <si>
    <t>SPORTOLETTI VILLA FIDELIA 75</t>
  </si>
  <si>
    <t>GORGHI TONDI NERO D'AVOLA 75</t>
  </si>
  <si>
    <t>PELLEGRINO PASSITO DUCA ,50 CASTELMONTE</t>
  </si>
  <si>
    <t>JERMANN PINOT GRIGIO 75</t>
  </si>
  <si>
    <t>JERMANN RIBOLLA GIALLA 75</t>
  </si>
  <si>
    <t>JERMANN CHARDONNAY 75</t>
  </si>
  <si>
    <t>JERMANN VINTAGE TUNINA 75</t>
  </si>
  <si>
    <t>JERMANN WERE DREAMS 75</t>
  </si>
  <si>
    <t>DALWHINNIE WINTERS GOLD 70/43</t>
  </si>
  <si>
    <t>GLEN FIDDICH 19Y 70/40 BOURBON CASK DISCOVERY</t>
  </si>
  <si>
    <t>BRERO CHARDONNAY  0,75</t>
  </si>
  <si>
    <t>BRERO ARNEIS BIANCO 0,75</t>
  </si>
  <si>
    <t>BRERO DOLCETTO D'ALBA 0,75</t>
  </si>
  <si>
    <t>BRERO BARBERA D'ASTI 0,75</t>
  </si>
  <si>
    <t>BRERO BARBERA PIEMONTE 0,75</t>
  </si>
  <si>
    <t>BRERO DOLCETTO MONFERRATO 75</t>
  </si>
  <si>
    <t>BRERO BARBARESCO 0,75</t>
  </si>
  <si>
    <t>TERRE BIANCHE BARBARESCO ,75</t>
  </si>
  <si>
    <t>TERRE BIANCHE BAROLO ,75</t>
  </si>
  <si>
    <t>TERRE BIANCHE DOLCETTO 0,75</t>
  </si>
  <si>
    <t>GLEN FIDDICH 19Y 70/40 MADERA CASK DISCOVERY</t>
  </si>
  <si>
    <t>TEQ.PATRON XO CAFE 70/35</t>
  </si>
  <si>
    <t>BELUGA TRANSATLANTIC 70/40</t>
  </si>
  <si>
    <t>DALMORE CIGAR MALT 1/1 44</t>
  </si>
  <si>
    <t>PROHIBIDO RON 12Y 70/40</t>
  </si>
  <si>
    <t>NIKKA 30Y APPLE BRANDY 70/43</t>
  </si>
  <si>
    <t>NIKKA BLACK 0,50/43</t>
  </si>
  <si>
    <t>S.MARGHERITA TRAMINER 0,75</t>
  </si>
  <si>
    <t>CACHACA PITU 0,70/40</t>
  </si>
  <si>
    <t>GRAPPA POLI CLEOPATRA 0,70/40</t>
  </si>
  <si>
    <t>TERRE BAROLO GRIGNOLINO 0,75</t>
  </si>
  <si>
    <t>TERRE BAROLO DOLCETTO 1,5</t>
  </si>
  <si>
    <t>TERRE BAROLO BARBERA 1,5</t>
  </si>
  <si>
    <t>TERRE BAROLO NEBBIOLO 75 RONDI</t>
  </si>
  <si>
    <t>TERRE BAROLO BARBERA 75 RONDIN</t>
  </si>
  <si>
    <t>TERRE BAROLO DOLCETTO 75 RONDI</t>
  </si>
  <si>
    <t>TERRE BAROLO DOLCETTO 0,75</t>
  </si>
  <si>
    <t>TERRE BAROLO BARBERA 0,75</t>
  </si>
  <si>
    <t>TERRE BAROLO ROERO ARNEIS ,75</t>
  </si>
  <si>
    <t>TERRE BAROLO BARBARESCO 0,75</t>
  </si>
  <si>
    <t>TERRE BAROLO LANGHE FAVORITA</t>
  </si>
  <si>
    <t>TERRE BAROLO BAROLO 0,75</t>
  </si>
  <si>
    <t>GRAPPA POLI ASS 3 LT/40</t>
  </si>
  <si>
    <t>LIBERATION RHUM 0,70/45</t>
  </si>
  <si>
    <t>LUXARDO MARASCHINO 0,70/32</t>
  </si>
  <si>
    <t>LA MAUNY ELEVE BOIS 1LT/40</t>
  </si>
  <si>
    <t>MASSUCCO GRIGNOLINO</t>
  </si>
  <si>
    <t>MASSUCCO NEBBIOLO</t>
  </si>
  <si>
    <t>MASSUCCO BARBERA</t>
  </si>
  <si>
    <t>MASSUCCO DOLCETT0</t>
  </si>
  <si>
    <t>MASSUCCO FAVORITA</t>
  </si>
  <si>
    <t>MASSUCCO ARNEIS</t>
  </si>
  <si>
    <t>MASSUCCO BARBERA 1,5</t>
  </si>
  <si>
    <t>MASSUCCO DOLCETTO 1,5</t>
  </si>
  <si>
    <t>SERAFINO MOSCATO D'ASTI BLACK</t>
  </si>
  <si>
    <t>ARBRE DU VOYAGER 0,70/45</t>
  </si>
  <si>
    <t>TAGGIASCO ROSSESE 0,75</t>
  </si>
  <si>
    <t>DEKUYPER LICHEE 70/20</t>
  </si>
  <si>
    <t>ST JAMES RHUM AMBRE' 1/1 40</t>
  </si>
  <si>
    <t>CONTADI BRUT 0,75</t>
  </si>
  <si>
    <t>GORDON'S GIN 1,5  40</t>
  </si>
  <si>
    <t>ANTINORI IL BRUCIATO 0,75</t>
  </si>
  <si>
    <t>ANTINORI ROSSO MONTALCINO 75 PIAN DELLE VIGNE</t>
  </si>
  <si>
    <t>TOSCHI CILIEGIE COCKTAIL 410</t>
  </si>
  <si>
    <t>FABBRI SORBETTO 500</t>
  </si>
  <si>
    <t>GET 27 0,70 21 gr</t>
  </si>
  <si>
    <t>JERMANN CAPO MARTINO</t>
  </si>
  <si>
    <t>FONTANAFREDDA NEBBIOLO 75</t>
  </si>
  <si>
    <t>FONTANAFREDDA BAROLO 75</t>
  </si>
  <si>
    <t>SELLA &amp; MOSCA VERMENT.CALAREAL</t>
  </si>
  <si>
    <t>VILLAMASSA CR.LIMONC.0,50/17</t>
  </si>
  <si>
    <t>NIKKA BLENDED 0,70/40</t>
  </si>
  <si>
    <t>FUNDADOR BRANDY 70/36</t>
  </si>
  <si>
    <t>BALVENIE 16Y TRIPLECASCK 70/40</t>
  </si>
  <si>
    <t>APPLETON 12Y 70/43</t>
  </si>
  <si>
    <t>GLEN MORANGIE LAS/SHER 70/43</t>
  </si>
  <si>
    <t>J.WALKER SWING 0,75/40</t>
  </si>
  <si>
    <t>J.WALKER XR 21Y 1/1 40</t>
  </si>
  <si>
    <t>PORT CHARLOTTE PC12 70/58,7</t>
  </si>
  <si>
    <t>ZACAPA CENTENARIO RESER 70/45</t>
  </si>
  <si>
    <t>LILLET BLANC 0,75</t>
  </si>
  <si>
    <t>FONTODI CHIANTI  CLASS 0,75</t>
  </si>
  <si>
    <t>FONTODI CHIANTI RISERVA 0,75</t>
  </si>
  <si>
    <t>POLIZIANO ROSSO MONTEPULCIANO</t>
  </si>
  <si>
    <t>POLIZIANO NOBILE MONTEPUCIANO</t>
  </si>
  <si>
    <t>CONTADI BRUT  ROSE'</t>
  </si>
  <si>
    <t>BELLAVISTA SATIN</t>
  </si>
  <si>
    <t>BELLAVISTA**MILLESIMATO 0,75</t>
  </si>
  <si>
    <t>BELLAVISTA*ROSE' 0,75</t>
  </si>
  <si>
    <t>BELLAVISTA BRUT (ALMA) 1,5</t>
  </si>
  <si>
    <t>OLIVELLA TEN. LACRIMA B/R 0,75</t>
  </si>
  <si>
    <t>CAPICHERA VIGN'ANGENA 0,75</t>
  </si>
  <si>
    <t>ANTINORI CERVARO  SALA 0,75</t>
  </si>
  <si>
    <t>TRINCEA ROCCESE ,75</t>
  </si>
  <si>
    <t>CASTELLO DI AMA APPARITA 0,75</t>
  </si>
  <si>
    <t>MEREGALLI GALARDI TERRA LAVORO</t>
  </si>
  <si>
    <t>TORRE ROSAZZA PICOLIT 0,75</t>
  </si>
  <si>
    <t>ARGENTIERA***0,75 nazzari</t>
  </si>
  <si>
    <t>S.FELICE BRUNELLO CAMPOGIOVANN</t>
  </si>
  <si>
    <t>REGALEALI CHARDONNAY TASCA ALM</t>
  </si>
  <si>
    <t>BRAIDA BRICCO UCCELLONE 0,75</t>
  </si>
  <si>
    <t>RIVETTI BARBARESCO STRADERI</t>
  </si>
  <si>
    <t>CONTERNO BAROLO ROMIRASCO</t>
  </si>
  <si>
    <t>MEREGALLI ARGIOLAS TURRIGA</t>
  </si>
  <si>
    <t>CAST.RAMPOLLA VIGNA D'ALCEO</t>
  </si>
  <si>
    <t>FONTODI FLACCIANELLO 0,75</t>
  </si>
  <si>
    <t>RICASOLI CASTELLO BROLIO</t>
  </si>
  <si>
    <t>PARETO NOZZOLE 0,75</t>
  </si>
  <si>
    <t>BOWMORE TEMPEST 10Y 0,70/54,9</t>
  </si>
  <si>
    <t>LAPHROIG BRODIR PORTW 0,70/48</t>
  </si>
  <si>
    <t>RUGGERI QUARTESE VALDOB.1,5</t>
  </si>
  <si>
    <t>BELUGA CELEBRATION GOLD 70/40</t>
  </si>
  <si>
    <t>GREY GOOSE VX 1LT 40</t>
  </si>
  <si>
    <t>TEQ.SIERRA SILVER 70/38</t>
  </si>
  <si>
    <t>ARDMORE TRADIT.PEATED 1/1 46</t>
  </si>
  <si>
    <t>BUNNAHABHAIN CEOBANACH 70/46,3</t>
  </si>
  <si>
    <t>BUNNAHABHAIN EIR.GREINE 1/1 46</t>
  </si>
  <si>
    <t>GRILLO TERRE DI SICILIA 75</t>
  </si>
  <si>
    <t>BUNNAHABHAIN TOITEACH 70/46</t>
  </si>
  <si>
    <t>JACK DANIEL'S GOLDBARREL 70/40</t>
  </si>
  <si>
    <t>JACK DANIEL'S FIRE 0,70/35</t>
  </si>
  <si>
    <t>JACK DANIEL'S BARREL PRF 70/50</t>
  </si>
  <si>
    <t>SCAPA SKIREN ORCADIA 70/40</t>
  </si>
  <si>
    <t>BELLAVISTA PAS OPERE 0,75</t>
  </si>
  <si>
    <t>BELLAVISTA TEATRO SCALA 0,75</t>
  </si>
  <si>
    <t>ORNELLAIA SERRE NUOVE 0,75</t>
  </si>
  <si>
    <t>ORNELLAIA BOLGHERI 0,75</t>
  </si>
  <si>
    <t>ORNELLAIA LE VOLTE 0,75</t>
  </si>
  <si>
    <t>MEREGALLI SANGUIDO SASSICAIA BOLGHERI</t>
  </si>
  <si>
    <t>MEREGALLI SANGUIDO GUIDALB 75</t>
  </si>
  <si>
    <t>MEREGALLI SANGUIDO DIFESE 0,75 BOLGHERI</t>
  </si>
  <si>
    <t>MEREGALLI AGRIPUNICA BARRUA</t>
  </si>
  <si>
    <t>ORNELLAIA MASSETO 0,75</t>
  </si>
  <si>
    <t>CHARRETTE RUM 1/1 40</t>
  </si>
  <si>
    <t>CAPT.MORGAN 1,5 35</t>
  </si>
  <si>
    <t>JINZU GIN 0,70  41,3</t>
  </si>
  <si>
    <t>RYOMA 7Y 70/40</t>
  </si>
  <si>
    <t>SAFFRON GIN 70/40 BOUDIER</t>
  </si>
  <si>
    <t>CINQUE TERRE DOC 0,75</t>
  </si>
  <si>
    <t>TEQ.SIERRA REPOSADO 1/1 38</t>
  </si>
  <si>
    <t>SIX SAINTS RUM 70/41,7</t>
  </si>
  <si>
    <t>TANN'S GIN 70/40</t>
  </si>
  <si>
    <t>TROIS RIVIERES BLANC 70/40</t>
  </si>
  <si>
    <t>BERKELEY SQUARE  70/46</t>
  </si>
  <si>
    <t>CONNEMARA PEATED 22Y 70/46</t>
  </si>
  <si>
    <t>GLEN ROTHES VINTAGE RES 70/40</t>
  </si>
  <si>
    <t>GREENALL'S LONDON GIN 70/37,5</t>
  </si>
  <si>
    <t>KILCHOMAN SANAIG 70/46</t>
  </si>
  <si>
    <t>STRATISHLA 12Y 1/1 40</t>
  </si>
  <si>
    <t>THOMAS DAKIN GIN 70/42</t>
  </si>
  <si>
    <t>BELVEDERE VODKA 1,75/40</t>
  </si>
  <si>
    <t>BICERIN 0,70/15</t>
  </si>
  <si>
    <t>G VINE FLORAISON 0,70/40</t>
  </si>
  <si>
    <t>SINGLETON SPEY CASCADE 70/40</t>
  </si>
  <si>
    <t>GLEN LIVET FOUNDER.RIS 70/40</t>
  </si>
  <si>
    <t>BELVEDERE UNFILTERED 0,70/40</t>
  </si>
  <si>
    <t>AMBASCIATORI TREBBIANO 0,75</t>
  </si>
  <si>
    <t>WILD TURKEY RARE BREED 70/56,4</t>
  </si>
  <si>
    <t>PIO CESARE OLTRE LANGHE 0,75</t>
  </si>
  <si>
    <t>AMBASCIATORI LAMBRUSCO EMILIA</t>
  </si>
  <si>
    <t>KILCHOMAN MACHIR BAY 70/46</t>
  </si>
  <si>
    <t>SAMBUCA AURELIA DILMOOR 70/38 CASTELLI</t>
  </si>
  <si>
    <t>ANTINORI BRUNELLO MONT.0,75 PIAN DELLE VIGNE</t>
  </si>
  <si>
    <t>MAGISTRAVINI IRPINIA AGLIANICO</t>
  </si>
  <si>
    <t>CHIVAS REGAL EXTRA 13Y 0,70 40</t>
  </si>
  <si>
    <t>BEACH HOUSE RHUM 70/40</t>
  </si>
  <si>
    <t>ISLE OF JURA 21Y 0,70/44</t>
  </si>
  <si>
    <t>TOMATIN LEGACY 1/1 43</t>
  </si>
  <si>
    <t>FRESCOB.ALIE' ROSE' 75</t>
  </si>
  <si>
    <t>FRESCOB.AMMIRAGL VERM.MASSOV</t>
  </si>
  <si>
    <t>FRESCOB.AMMIRAGLIA SYRAH</t>
  </si>
  <si>
    <t>FRESCOB.MORMORETO</t>
  </si>
  <si>
    <t>FRESCOB.RIPE CONVENTO BRUNELL</t>
  </si>
  <si>
    <t>LOCH LOMOND 14Y 0,35/46</t>
  </si>
  <si>
    <t>TALISKER NEIST POINT 0,70/45,8</t>
  </si>
  <si>
    <t>GREY GOOSE DUCASSE 70/40</t>
  </si>
  <si>
    <t>GREY GOOSE EXPLOR. PACK 70/40</t>
  </si>
  <si>
    <t>GREY GOOSE AROMAT 0,70  40</t>
  </si>
  <si>
    <t>NIKKA ALL MALT 70/40</t>
  </si>
  <si>
    <t>TOGOUCHI PREMIUM 70/40</t>
  </si>
  <si>
    <t>ZACAPA EDICION NEGRA 1/1 43</t>
  </si>
  <si>
    <t>FABBRI SCIROPPO LIME</t>
  </si>
  <si>
    <t>FABBRI SCIROPPO ARANCIA</t>
  </si>
  <si>
    <t>FABBRI SCIROPPO LIQUIRIZIA</t>
  </si>
  <si>
    <t>FABBRI SCIROPPO MIRTILLO</t>
  </si>
  <si>
    <t>FABBRI SCIROPPO LEMONKIWI</t>
  </si>
  <si>
    <t>DALMORE DOMINIUM 0,70/43</t>
  </si>
  <si>
    <t>DALMORE LUCEO 0,70/40</t>
  </si>
  <si>
    <t>DALMORE REGALIS 1/1 40</t>
  </si>
  <si>
    <t>CRYSTAL HEAD CONF 5 MIGNON</t>
  </si>
  <si>
    <t>GRAPPA FRANCOLI ASS 0,70/42,5</t>
  </si>
  <si>
    <t>HIBIKY HARMONY MAST SEL.70/43</t>
  </si>
  <si>
    <t>PADDY 0,70/40</t>
  </si>
  <si>
    <t>GLEN FIDDICH IPA ***0,70/43</t>
  </si>
  <si>
    <t>OCTOMORE 0,70 58,5</t>
  </si>
  <si>
    <t>POLIZIANO ASINONE 75</t>
  </si>
  <si>
    <t>MASI COSTASERA AMARONE 0,75</t>
  </si>
  <si>
    <t>LA TUNELLA VALMASIA 0,75</t>
  </si>
  <si>
    <t>PLANETA PLUMBAGO ROSSO 0,75</t>
  </si>
  <si>
    <t>POLIZIANO LE STANZE 75</t>
  </si>
  <si>
    <t>CONTADI BRUT 1,5</t>
  </si>
  <si>
    <t>CONTADI BRUT 3 LT</t>
  </si>
  <si>
    <t>ISOLE E OLENA CEPPARELLO 0,75</t>
  </si>
  <si>
    <t>ANTINORI CONT'UGO 0,75</t>
  </si>
  <si>
    <t>CLASSICA AVIGN DESID. 75 MERL</t>
  </si>
  <si>
    <t>TEN. GREPPO BIONDI SANTI 75</t>
  </si>
  <si>
    <t>COLLEMASSARI GRATTAMACCO BOLGHERI SUPERIORE</t>
  </si>
  <si>
    <t>GRAPPA POLI RUTA 0,50/40</t>
  </si>
  <si>
    <t>GRAPPA VILLA VARDA 70/40</t>
  </si>
  <si>
    <t>GRAPPA NONINO FRAGOL 0,50/45</t>
  </si>
  <si>
    <t>GRAPPA I TAROCCHI 0,50/40</t>
  </si>
  <si>
    <t>SINGLETON 15Y 70/40</t>
  </si>
  <si>
    <t>LOCH LOMOND 12Y 70/48</t>
  </si>
  <si>
    <t>BELUGA 0,70 40</t>
  </si>
  <si>
    <t>BELUGA 3LT 40</t>
  </si>
  <si>
    <t>OCTOMORE IS.BARLEY 0,70 64 gr</t>
  </si>
  <si>
    <t>TEQ.PATRON XO CAFE 70/30</t>
  </si>
  <si>
    <t>KALASHNIKOV 1/1 40 + 2 BOMBA</t>
  </si>
  <si>
    <t>ARDBEG 10Y 0,70/46 + 2 MIGNON</t>
  </si>
  <si>
    <t>GALLIANO LIQUORE 0,50/42,3</t>
  </si>
  <si>
    <t>SIR EDWARD'S SMOKY 1/1 40</t>
  </si>
  <si>
    <t>TOMATIN 12Y 70/43</t>
  </si>
  <si>
    <t>FASSATI SALARCO 0,75</t>
  </si>
  <si>
    <t>FASSATI GERSEMI 0,75</t>
  </si>
  <si>
    <t>FASSATI SELCIAIA 0,75</t>
  </si>
  <si>
    <t>FASSATI TORRE AL FANTE 0,75</t>
  </si>
  <si>
    <t>FIRRIATO ALTAVILLA SIRAH</t>
  </si>
  <si>
    <t>FIRRIATO CHIARAMONTE CHARDONNA</t>
  </si>
  <si>
    <t>FIRRIATO CHIARAMONTE NEROAVOLA</t>
  </si>
  <si>
    <t>FIRRIATO S.AGOSTINO BAGLIO B/R</t>
  </si>
  <si>
    <t>FIRRIATO JASMIN ZIBIBBO</t>
  </si>
  <si>
    <t>FIRRIATO SABBIE DELL'ETNA B/R ROSATO</t>
  </si>
  <si>
    <t>FIRRIATO CAELES CATARRATO</t>
  </si>
  <si>
    <t>FIRRIATO CAELES NERO D'AVOLA</t>
  </si>
  <si>
    <t>FIRRIATO CAMELOT MERLOT</t>
  </si>
  <si>
    <t>FRESCOB.NIPOZZANO RISERVA</t>
  </si>
  <si>
    <t>FRESCOB.CASTELGIOC.RISERVA</t>
  </si>
  <si>
    <t>FRESCOB.CASTELGIOC BRUNELLO</t>
  </si>
  <si>
    <t>FRESCOB.*VINSANTO 75cl.</t>
  </si>
  <si>
    <t>FRESCOB.CAMPOaiSASSI ROSSO 75c</t>
  </si>
  <si>
    <t>FRESCOB.POMINO   75 cl</t>
  </si>
  <si>
    <t>FRESCOB.LA VITE LUCENTE 0,75</t>
  </si>
  <si>
    <t>FRESCOB.REMOLE R/B/ROSE</t>
  </si>
  <si>
    <t>FRESCOB.MONTESODI 0,75</t>
  </si>
  <si>
    <t>FRESCOB.LAMAIONE 75</t>
  </si>
  <si>
    <t>FRESCOB.CHIANTI CASTIGLIONI 75</t>
  </si>
  <si>
    <t>FRESCOB.LUCE DELLA VITE 0,75</t>
  </si>
  <si>
    <t>FRESCOB.MORELLINO S.MARIA 0,75</t>
  </si>
  <si>
    <t>FRESCOB.ATTEMS PINOT GRIGI</t>
  </si>
  <si>
    <t>FRESCOB.ATTEMS CHARDONNAY</t>
  </si>
  <si>
    <t>FRESCOB.ATTEMS SAUVIGNON</t>
  </si>
  <si>
    <t>FRESCOB.ATTEMS RIBOLLA GIALLA</t>
  </si>
  <si>
    <t>FRESCOB.ATTEMS FRIULANO</t>
  </si>
  <si>
    <t>FIRRIATO HARMONIUM NERO AVOLA</t>
  </si>
  <si>
    <t>FIRRIATO RIBECA PERRICONE</t>
  </si>
  <si>
    <t>FIRRIATO CAVANERA SCORCIAVACCA</t>
  </si>
  <si>
    <t>FIRRIATO CAVANERA COTURNIE</t>
  </si>
  <si>
    <t>GENAGRICOLA FRIULANO 0,75</t>
  </si>
  <si>
    <t>GENAGRICOLA SAUVIGNON  0,75</t>
  </si>
  <si>
    <t>GENAGRICOLA PINOT GRIGIO 0,75</t>
  </si>
  <si>
    <t>GENAGRICOLA PINOT BIANCO 0,75</t>
  </si>
  <si>
    <t>ERDINGER BIRRA 0,50</t>
  </si>
  <si>
    <t>FATT.BARBI BRUNELLO MONTALCINO</t>
  </si>
  <si>
    <t>FATT.BARBI BRUNELLO MONT.RISER</t>
  </si>
  <si>
    <t>FATT.BARBI MORELLINO SCANSANO</t>
  </si>
  <si>
    <t>FATT.BARBI ROSSO MONTALCINO</t>
  </si>
  <si>
    <t>FATT.BARBI BRUSCO DEI BARBI</t>
  </si>
  <si>
    <t>FONTANACOTA VERMENTINO</t>
  </si>
  <si>
    <t>FONTANACOTA PIGATO</t>
  </si>
  <si>
    <t>FONTANACOTA SCIAC-TRA'</t>
  </si>
  <si>
    <t>GAJA BRUNELLO SUGARILLE</t>
  </si>
  <si>
    <t>LA SCOLCA GAVI BIANCA 0,75 CL</t>
  </si>
  <si>
    <t>RAPITALA' ROSATO</t>
  </si>
  <si>
    <t>BERTANI AMARONE 2013</t>
  </si>
  <si>
    <t>BENRIACH 10Y 0,70/43</t>
  </si>
  <si>
    <t>GLEN GOYNE 12Y 70/43</t>
  </si>
  <si>
    <t>HAZELBURN 10Y 70/46</t>
  </si>
  <si>
    <t>SHEEP DIP 0,70/40</t>
  </si>
  <si>
    <t>SMOKEHEAD SINGLE MALT 0,70/43</t>
  </si>
  <si>
    <t>TOMATIN 14Y 70/46</t>
  </si>
  <si>
    <t>TOMATIN CU BOCAN 1/1 46</t>
  </si>
  <si>
    <t>TOMATIN LEGACY 0,70/43</t>
  </si>
  <si>
    <t>BATHTUB GIN 70/43,3</t>
  </si>
  <si>
    <t>BOTANIC GIN 0,70/45</t>
  </si>
  <si>
    <t>BRUGAL 1888 70/40</t>
  </si>
  <si>
    <t>CLEMENT 10Y RHUM 0,70/42</t>
  </si>
  <si>
    <t>CLEMENT SHRUBB ORANG 70/40</t>
  </si>
  <si>
    <t>CLEMENT XO 0,70/42</t>
  </si>
  <si>
    <t>DIPLOMATICO VINTAGE  70/43</t>
  </si>
  <si>
    <t>LAGAVULLIN 8Y 0,70/48</t>
  </si>
  <si>
    <t>OPTHIMUS 18Y 70/38</t>
  </si>
  <si>
    <t>OXLEY GIN 1/1 47</t>
  </si>
  <si>
    <t>SKORPPIO VODKA 0,70/37,5</t>
  </si>
  <si>
    <t>TOGOUCHI 18Y 0,70/43,8</t>
  </si>
  <si>
    <t>STRATHMILL  0,70/43</t>
  </si>
  <si>
    <t>WALCH CHARDONNAY 0,75</t>
  </si>
  <si>
    <t>WALCH PINOT GRIGIO 0,75</t>
  </si>
  <si>
    <t>WALCH GEWUERZTRAMINER 0,75</t>
  </si>
  <si>
    <t>WALCH SAUVIGNON 0,75</t>
  </si>
  <si>
    <t>WALCH MULLER THURGAU 0,75</t>
  </si>
  <si>
    <t>WALCH PINOT NERO 0,75</t>
  </si>
  <si>
    <t>WALCH SCHIAVA 0,75</t>
  </si>
  <si>
    <t>WALCH BRONNER MITTERBERG 0,75</t>
  </si>
  <si>
    <t>WALCH EWA BIANCO 0,75</t>
  </si>
  <si>
    <t>ZONIN PROSECCO 0,75</t>
  </si>
  <si>
    <t>RAMAZZOTTI SAMBUCA  0,70/38</t>
  </si>
  <si>
    <t>TROIS RIVIERES AMBRE 70/40</t>
  </si>
  <si>
    <t>OTARD XO 70/40</t>
  </si>
  <si>
    <t>CASTELGR.CHIANTI 0,75 norm ros</t>
  </si>
  <si>
    <t>CASTELGR.CLEMENTE VII RISERVA</t>
  </si>
  <si>
    <t>CASTELGR.NOBILE MONTEPULCIANO</t>
  </si>
  <si>
    <t>CASTELGR.CHIANTI CLAS. 1 LT FS</t>
  </si>
  <si>
    <t>CASTELGR.CLEMENTE VII 0,75</t>
  </si>
  <si>
    <t>CASTELGR.LAMOLE 0,75</t>
  </si>
  <si>
    <t>CASTELGR.CHIANTI RISERVA 0,75</t>
  </si>
  <si>
    <t>CASTELGR.PANZANO 0,75</t>
  </si>
  <si>
    <t>CASTELGR.VIN SANTO 0,75</t>
  </si>
  <si>
    <t>CASTELGR.NOVELLO 0,75</t>
  </si>
  <si>
    <t>CASTELGR**RICCI BRUNELLO MONT</t>
  </si>
  <si>
    <t>CASTELGR**RICCIROSSO MONTALC</t>
  </si>
  <si>
    <t>CASTELGR.MORELLINO SCANSANO</t>
  </si>
  <si>
    <t>LA COLOMBARA LAMBRUSCO 0,75</t>
  </si>
  <si>
    <t>CHAMP.VEUVE CLIQUOT DEMI-SEC</t>
  </si>
  <si>
    <t>CHAMP.DOM PERIGNON P2</t>
  </si>
  <si>
    <t>BOULARD CUVEE VINCENT 70/40</t>
  </si>
  <si>
    <t>CANTINA SOAVE PINOT GRIGIO 75</t>
  </si>
  <si>
    <t>CANTINA SOAVE CHARDONNAY 75</t>
  </si>
  <si>
    <t>CANTINA SOAVE SAUVIGNON 75</t>
  </si>
  <si>
    <t>CANTINA SOAVE MERLOT 0,75</t>
  </si>
  <si>
    <t>CANTINA SOAVE PINOT NERO 0,75</t>
  </si>
  <si>
    <t>CANTINA SOAVE CABERNET</t>
  </si>
  <si>
    <t>CANTINA SOAVE B/R/ROSA VENETO</t>
  </si>
  <si>
    <t>CANTINA SOAVE PROSECCO VENETO</t>
  </si>
  <si>
    <t>CANTINA SOAVE FRIZZANTE</t>
  </si>
  <si>
    <t>CANTINA SOAVE BIANCO MTDCLASS</t>
  </si>
  <si>
    <t>CANTINA SOAVE MTD CARMAT MAXIM</t>
  </si>
  <si>
    <t>CANTINA SOAVE ASTI DOLCE MAXIM</t>
  </si>
  <si>
    <t>CANTINA SOAVE MULLER MAXIM</t>
  </si>
  <si>
    <t>CANTINA SOAVE PROSECCO B MAXI.</t>
  </si>
  <si>
    <t>CANTINA SOAVE ROSE' DRY MAXIM</t>
  </si>
  <si>
    <t>CANTINA SOAVE RECIOTO/SOAVE</t>
  </si>
  <si>
    <t>CANTINA SOAVE SOAVE</t>
  </si>
  <si>
    <t>CANTINA SOAVE AROMATICO MAXIM</t>
  </si>
  <si>
    <t>CANTINA SOAVE VALPOLICELLA</t>
  </si>
  <si>
    <t>CANTINA SOAVE BARDOLINO 0,75</t>
  </si>
  <si>
    <t>CANTINA SOAVE BIANCO CUSTOZA</t>
  </si>
  <si>
    <t>CANTINA SOAVE AMARONE</t>
  </si>
  <si>
    <t>CANTINA SOAVE GRAPPA ASSORT.</t>
  </si>
  <si>
    <t>MATUSALEM RHUM 23Y 70/40</t>
  </si>
  <si>
    <t>LOUIS LATOUR CHARDONNAY 0,75</t>
  </si>
  <si>
    <t>LOUIS LATOUR BOURGOGNE 0,75</t>
  </si>
  <si>
    <t>LOUIS LATOUR PINOT NOIR 0,75</t>
  </si>
  <si>
    <t>GLEN FIDDICH 15Y 1/1 51</t>
  </si>
  <si>
    <t>BUFFALO TRACE 0,70/45</t>
  </si>
  <si>
    <t>BULLEIT 70/45</t>
  </si>
  <si>
    <t>CHAMP.BOLLINGER ROSE' 0,75</t>
  </si>
  <si>
    <t>BLACKWOOD GIN 0,70/60</t>
  </si>
  <si>
    <t>BUNNAHABHAIN 18Y 70/46,3</t>
  </si>
  <si>
    <t>CACIQUE ANEJO 70/37,5</t>
  </si>
  <si>
    <t>CAMERON BRIG 70/40</t>
  </si>
  <si>
    <t>GLEN DRONACH 21Y 70/48</t>
  </si>
  <si>
    <t>HIGHLAND PARK SVEIN 1LT/40</t>
  </si>
  <si>
    <t>JIM BEAM SIGNATURE 70/43</t>
  </si>
  <si>
    <t>CHAMP.VEUVE CLIQUOT 3LT JEROB</t>
  </si>
  <si>
    <t>RABINO MOSCATO S. VITTORIA</t>
  </si>
  <si>
    <t>CYNAR 0,70 16,5gr</t>
  </si>
  <si>
    <t>ZONIN AMARONE</t>
  </si>
  <si>
    <t>OUZO 12    1/1 40</t>
  </si>
  <si>
    <t>ZONIN BRACHETTO POGGIO</t>
  </si>
  <si>
    <t>ZONIN VALPOLICELLA RIPASSO</t>
  </si>
  <si>
    <t>TROIS RIVIERES BLANC 1/1 50</t>
  </si>
  <si>
    <t>COMP.VINO INSOGLIOCINGHIALE 75</t>
  </si>
  <si>
    <t>MEREGALLI C.ZECCA SALICE SALEN RISERVA</t>
  </si>
  <si>
    <t>PLANETA TEREBINTO GRILLO</t>
  </si>
  <si>
    <t>PLANETA NOCERA</t>
  </si>
  <si>
    <t>PLANETA OLIO EXTRA VERG.0,500</t>
  </si>
  <si>
    <t>BELLAVISTA BRUT 3 LT</t>
  </si>
  <si>
    <t>RONCHI DI MANZ. ROSAZZO/BIANCO ELLEGRI</t>
  </si>
  <si>
    <t>CAIAROSSA PERGOLAIA</t>
  </si>
  <si>
    <t>PELLEGRINO SECCA 0,50</t>
  </si>
  <si>
    <t>PELLEGRINO SUP.DOLCE 75</t>
  </si>
  <si>
    <t>POLAR VODKA ASS 0,70/20</t>
  </si>
  <si>
    <t>ARMAGNAC LAUVIA 15Y 70/40</t>
  </si>
  <si>
    <t>BERTANI VALPOLICELLA VALPANTEN</t>
  </si>
  <si>
    <t>PELLEGRINO LIQUOROSI 1/1</t>
  </si>
  <si>
    <t>SANTI SOLANE VALP. RIPASSO</t>
  </si>
  <si>
    <t>SIBONA GRAPPA NEBIOLO 70/40</t>
  </si>
  <si>
    <t>POLINI BITTER 1LT 21</t>
  </si>
  <si>
    <t>OCUMORE RHUM 70/40</t>
  </si>
  <si>
    <t>TOSO PROSECCO 0,20 X 3</t>
  </si>
  <si>
    <t>PELLEGR MINEO OVO 1/1</t>
  </si>
  <si>
    <t>HAUNER MALVASIA 0,375</t>
  </si>
  <si>
    <t>HIGHLAND PEARL 70/40</t>
  </si>
  <si>
    <t>LA HUATANA TRIPLE SEC  1LT 36</t>
  </si>
  <si>
    <t>MAGISTRAVINI ANIMA DI PRIMITIV</t>
  </si>
  <si>
    <t>POLINI CREMA LIMONCELLO 70/17</t>
  </si>
  <si>
    <t>YPIOCA CACHACA 1LT 39</t>
  </si>
  <si>
    <t>MELINI VIN SANTO ,75</t>
  </si>
  <si>
    <t>KARUKERA RUM 0,70/42</t>
  </si>
  <si>
    <t>PORT ASKAIG 100 PROOF 70/57,1</t>
  </si>
  <si>
    <t>BENVENUTO NOCINO 0,50/34</t>
  </si>
  <si>
    <t>FOURSQUARE RUM 0,70/56</t>
  </si>
  <si>
    <t>GRAPPA MASI AMARONE 0,50/50</t>
  </si>
  <si>
    <t>ARCANE 12Y RUM XTR ARO 0,70/40</t>
  </si>
  <si>
    <t>MADERAS RUM 0,70/40</t>
  </si>
  <si>
    <t>HEAVEN HILL 1LT 40</t>
  </si>
  <si>
    <t>BASIL HAYDENS 1LT 40</t>
  </si>
  <si>
    <t>CLAIRIN SAJOUS 0,70/55,9</t>
  </si>
  <si>
    <t>REMEMBER RUM ASSORT 0,70/45</t>
  </si>
  <si>
    <t>PRESIDENT MARTI 23Y RUM 70/40</t>
  </si>
  <si>
    <t>PRESIDENT MARTI 15Y RUM 70/40</t>
  </si>
  <si>
    <t>GRAPPA FILU FERRU 70/42 ZEDDA</t>
  </si>
  <si>
    <t>POLINI VITTONE AMARETTO 70/25</t>
  </si>
  <si>
    <t>ABSINTHE XENTA/KERMAN 0,70/70</t>
  </si>
  <si>
    <t>ABSINTHE ETERNUM 0,70/75 POLIN</t>
  </si>
  <si>
    <t>BORGHETTI SAMBUCA 0,70/38</t>
  </si>
  <si>
    <t>EXQUISITO RUM 70/40</t>
  </si>
  <si>
    <t>JACK DANIEL'S 0,35  40</t>
  </si>
  <si>
    <t>JACK DANIEL'S 0,20  40 FLASCH</t>
  </si>
  <si>
    <t>JACK DANIEL'S APPLE CIDAR 0,33</t>
  </si>
  <si>
    <t>LINE AQUAVIT 0,70/41,5</t>
  </si>
  <si>
    <t>DIPLOMATICO MANTUANO 12Y 70/40</t>
  </si>
  <si>
    <t>SIBONA SIGARI 40 ML./40gr</t>
  </si>
  <si>
    <t>J.WALKER BLU 1/1 40</t>
  </si>
  <si>
    <t>BUNNAHABHAIN CRUACH M.1/1 50</t>
  </si>
  <si>
    <t>BUNNAHABHAIN 12Y 0,70/46,3</t>
  </si>
  <si>
    <t>BALVENIE 17Y PEAT.CASK 70/48,7</t>
  </si>
  <si>
    <t>CINZANO VTH ROSE' 1/1</t>
  </si>
  <si>
    <t>J.WALKER 18Y GOLD 1 LT 40</t>
  </si>
  <si>
    <t>J.WALKER 15Y GREEN 0,20/43</t>
  </si>
  <si>
    <t>J.WALKER 18Y GOLD 0,20/40</t>
  </si>
  <si>
    <t>J.WALKER BLU 0,20/43</t>
  </si>
  <si>
    <t>BENRIACH 16Y 0,70/43</t>
  </si>
  <si>
    <t>BUSHMILL'S ORIGINAL 70/40 TRIPLE DISTILLED</t>
  </si>
  <si>
    <t>BOWMORE LEGEND 70/40</t>
  </si>
  <si>
    <t>BRUICHLADDICH LINKS 1LT 46</t>
  </si>
  <si>
    <t>BARCELO IMPERIAL 0,70/40</t>
  </si>
  <si>
    <t>BUNNAHABHAIN 25Y 0,70/43</t>
  </si>
  <si>
    <t>SMIRNOFF BLACK 1/1 40</t>
  </si>
  <si>
    <t>ZWACK UNICUM 0,70/40</t>
  </si>
  <si>
    <t>GLEN MORANGIE 15 Y 0,70/46</t>
  </si>
  <si>
    <t>CRAGGANMORE DB.MATUR.1/1 40</t>
  </si>
  <si>
    <t>GLEN MORANGIE SIGNET 0,70/46</t>
  </si>
  <si>
    <t>CASSANO LIMONCELLO 1 LT/30</t>
  </si>
  <si>
    <t>USQUAEBACH RESERVE...0,75/43</t>
  </si>
  <si>
    <t>CANADIAN CLUB... 0,75/40</t>
  </si>
  <si>
    <t>SMIRNOFF BLU 0,50/50</t>
  </si>
  <si>
    <t>TANQUERAY VODKA.... 0,75/40</t>
  </si>
  <si>
    <t>BACARDI...0,75/40</t>
  </si>
  <si>
    <t>BOMBAY...0,75/47</t>
  </si>
  <si>
    <t>TEQ.CUERVO ESP.   0,75/40</t>
  </si>
  <si>
    <t>BOWMORE DARKEST 0,75/43</t>
  </si>
  <si>
    <t>BOWMORE 17Y 0,75/43</t>
  </si>
  <si>
    <t>BOMBARDINO 1 LT 17gr</t>
  </si>
  <si>
    <t>BOMBAY SAPPHIRE GIN 1lt/47gr</t>
  </si>
  <si>
    <t>BALVENIE 15Y 0,75/47,8</t>
  </si>
  <si>
    <t>GLEN FIDDICH.......15Y 0,75/43</t>
  </si>
  <si>
    <t>GLEN FIDDICH 18Y 0,75/43</t>
  </si>
  <si>
    <t>BALBLAIR 10Y 70/40</t>
  </si>
  <si>
    <t>BALLANTRUAN 70/50</t>
  </si>
  <si>
    <t>BRANCA STRAVECCHIO 1lt BRANDY</t>
  </si>
  <si>
    <t>CAPT.MORGAN 1/1 40</t>
  </si>
  <si>
    <t>GALLIANO LIQUORE 1 LT 30</t>
  </si>
  <si>
    <t>SMIRNOFF BLU 1LT 50</t>
  </si>
  <si>
    <t>CARLOS I BRANDY 0,70/38</t>
  </si>
  <si>
    <t>GLEN FIDDICH 18Y 1/1 43</t>
  </si>
  <si>
    <t>BALVENIE 21Y 0,70/40</t>
  </si>
  <si>
    <t>GRANT'S SPEC. STRENGHT 1/1 50</t>
  </si>
  <si>
    <t>J.WALKER BLACK 12Y 70/40 ANNIV</t>
  </si>
  <si>
    <t>J.WALKER SWING 0,75/43</t>
  </si>
  <si>
    <t>J.WALKER 15Y GREEN 0,75/43</t>
  </si>
  <si>
    <t>COURVOISIER VSOP 0,200/40</t>
  </si>
  <si>
    <t>CAOL ILA DB.MATURED 0,70/43</t>
  </si>
  <si>
    <t>CAOL ILA CASK STRENGHT 70/59</t>
  </si>
  <si>
    <t>CAOL ILA 12Y 0,20/43</t>
  </si>
  <si>
    <t>CRAGGANMORE 12Y 0,200/40</t>
  </si>
  <si>
    <t>GLEN KINCHIE 12Y 0,20/43</t>
  </si>
  <si>
    <t>HENNESSY VSOP PRIVILEGE 50/40</t>
  </si>
  <si>
    <t>LAGAVULLIN 16Y 0,20/43</t>
  </si>
  <si>
    <t>CAOL ILA 12Y 1/1 43</t>
  </si>
  <si>
    <t>CRAGGANMORE DB MATURED 70/40</t>
  </si>
  <si>
    <t>LAGAVULLIN 12Y CASK ST.70/56,4</t>
  </si>
  <si>
    <t>CHIVAS REGAL 1/1   43 gr</t>
  </si>
  <si>
    <t>CITADELLE GIN 0,70 44gr</t>
  </si>
  <si>
    <t>CAOL ILA DB MATURED 1/1 43</t>
  </si>
  <si>
    <t>SIBONA ARMONIA DI LANGA 70/40</t>
  </si>
  <si>
    <t>SCAPA 16Y 0,70/40</t>
  </si>
  <si>
    <t>SINGLETON 15Y 1/1  40</t>
  </si>
  <si>
    <t>CACIQUE 500 RHUM 0,70/40</t>
  </si>
  <si>
    <t>J.WALKER BLU 75/43</t>
  </si>
  <si>
    <t>J.WALKER 18Y GOLD  75/40</t>
  </si>
  <si>
    <t>CRAGGANMORE 12Y 1/1 40</t>
  </si>
  <si>
    <t>LAGAVULLIN DB.MAT.DIST. 1/1 43</t>
  </si>
  <si>
    <t>CAOL ILA 18Y 0,20/43</t>
  </si>
  <si>
    <t>CAOL ILA CASK STRENGHT 0,20/60</t>
  </si>
  <si>
    <t>J &amp; B  0,75 40gr</t>
  </si>
  <si>
    <t>KNOB CREEK 9Y SM. BATCH70/50</t>
  </si>
  <si>
    <t>BUCHANAN DE LUXE 12Y 1/1 43</t>
  </si>
  <si>
    <t>CAOL ILA 25Y 0,70/43</t>
  </si>
  <si>
    <t>BOWMORE 25Y 0,70/43</t>
  </si>
  <si>
    <t>WINDSOR 21Y 0,50/40</t>
  </si>
  <si>
    <t>BAILEYS IRISH CREAM 0,350 17g</t>
  </si>
  <si>
    <t>BENRINNES 23Y SP.REL 0,70/58,8</t>
  </si>
  <si>
    <t>GLEN GOYNE 17Y 1/1 40</t>
  </si>
  <si>
    <t>GLEN FIDDICH 21Y 0,70/40</t>
  </si>
  <si>
    <t>SINGLETON 12Y 1/1 40</t>
  </si>
  <si>
    <t>BALVENIE 14Y GOLD CASK 0,70/47</t>
  </si>
  <si>
    <t>BRUICHLADDICH 15Y 0,70/54</t>
  </si>
  <si>
    <t>CU DHUB BLACK S.MALT 0,70/40</t>
  </si>
  <si>
    <t>J.WALKER BLU 1/1 43</t>
  </si>
  <si>
    <t>GLEN LIVET 15Y 1/1 40</t>
  </si>
  <si>
    <t>GLEN GARIOCH 8Y 70/40</t>
  </si>
  <si>
    <t>GLEN FIDDICH 15Y 1/1 43 SOLERA</t>
  </si>
  <si>
    <t>GLEN MORANGIE ASTAR 1/1 57,1</t>
  </si>
  <si>
    <t>BALLANTINES 12Y 1/1 40</t>
  </si>
  <si>
    <t>BUSHMILL'S 21Y 0,70/40</t>
  </si>
  <si>
    <t>GLAYVA 0,70/35</t>
  </si>
  <si>
    <t>J.WALKER BLACK 12Y 1,5/40</t>
  </si>
  <si>
    <t>J.WALKER SWING 0,70/40</t>
  </si>
  <si>
    <t>BARBIERI PUNCH 0,70 35gr</t>
  </si>
  <si>
    <t>SIBONA CASSETTO (1BOTT+2 BICC)</t>
  </si>
  <si>
    <t>BALVENIE 21Y 0,70/47,6</t>
  </si>
  <si>
    <t>BUNNAHABHAIN 18Y 1/1 43</t>
  </si>
  <si>
    <t>GLEN GARIOCH 12Y 1LT/48</t>
  </si>
  <si>
    <t>CHAMP.PERRIER JOUET  0,75</t>
  </si>
  <si>
    <t>CHAMP.LAUR.PERRIER ROSE</t>
  </si>
  <si>
    <t>FREIXENET C. NEGRO BRUT 0,75</t>
  </si>
  <si>
    <t>CHAMP.*****MOET CHAND.PREM.CRU</t>
  </si>
  <si>
    <t>CHAMP.BOLLINGER ANNE'1999</t>
  </si>
  <si>
    <t>CHAMP.VEUVE CLIQUOT 1,5</t>
  </si>
  <si>
    <t>CHAMP.****VEUVE CLIQUOT 3 LT</t>
  </si>
  <si>
    <t>CHAMP.*****MUMM CORD.ROUGE 1,5</t>
  </si>
  <si>
    <t>CHAMP.DOM PERIGNON 1,5</t>
  </si>
  <si>
    <t>CHAMP.BOLLINGER SPEC CUVEE</t>
  </si>
  <si>
    <t>CHAMP.ROEDERER 0,75</t>
  </si>
  <si>
    <t>BRUICHLADDICH 18Y 0,70/46</t>
  </si>
  <si>
    <t>BRANCA STRAVECCHIO RISERVA 70</t>
  </si>
  <si>
    <t>BRUICHLADDICH 15Y 0,50/50</t>
  </si>
  <si>
    <t>CUSUMANO NOA' 0,75</t>
  </si>
  <si>
    <t>CUSUMANO SAGANA 0,75</t>
  </si>
  <si>
    <t>DONNAFUGATA LA FUGA CHARDONNAY</t>
  </si>
  <si>
    <t>DONNAFUGATA ANGHELI 0,75</t>
  </si>
  <si>
    <t>DONNAFUGATA LIGHEA BIANCO 0,75</t>
  </si>
  <si>
    <t>T.GRAZIE** ROSSO MONTALCINO</t>
  </si>
  <si>
    <t>SELCIAIA** ROSSO MONTEPULC</t>
  </si>
  <si>
    <t>DONNAFUGATA ANTHILIA</t>
  </si>
  <si>
    <t>DONNAFUGATA CHIARANDA'</t>
  </si>
  <si>
    <t>DONNAFUGATA SEDARA</t>
  </si>
  <si>
    <t>S.ANASTASIA** NERO D'AVOLA</t>
  </si>
  <si>
    <t>ACCAD**SOLE SHIRAZ NERO D'AV</t>
  </si>
  <si>
    <t>ACCAD**SOLE SHIRAZ CABERNET</t>
  </si>
  <si>
    <t>GLEN KINCHIE 12Y 0,70/43</t>
  </si>
  <si>
    <t>S.AGOSTINO**** ROSSO FIRRIATO</t>
  </si>
  <si>
    <t>MONKEY SHOULDER 0,70/40</t>
  </si>
  <si>
    <t>TULLAMORE DEW 12Y 0,70/40</t>
  </si>
  <si>
    <t>SOLOPE** PRIMITIVO DI MANDURIA</t>
  </si>
  <si>
    <t>CLYNELISH 14Y 0,20/46</t>
  </si>
  <si>
    <t>VILLA SPARINA*GAVI DI GAVI 0,7</t>
  </si>
  <si>
    <t>ROSATO**** DELLE VENEZIE</t>
  </si>
  <si>
    <t>ALTE ROCCHE**BIANCHE BAROLO</t>
  </si>
  <si>
    <t>SARTORI** AMARONE 0,75</t>
  </si>
  <si>
    <t>DUE TIGLI ***TREBBIANO 0,75</t>
  </si>
  <si>
    <t>CANTALUPI** SALICE RISERVA 75</t>
  </si>
  <si>
    <t>T.GRAZIE** BRUNELLO DI MONTALC</t>
  </si>
  <si>
    <t>S.CATERINA** SAUVIGNON COLLIO</t>
  </si>
  <si>
    <t>SELLA &amp; MOSCA VERMENTINO SARDO LA CALA</t>
  </si>
  <si>
    <t>MORELLINO** DI SCANSANO</t>
  </si>
  <si>
    <t>CUSUMANO BENUARA 0,75</t>
  </si>
  <si>
    <t>DONNAFUGATA TANCREDI</t>
  </si>
  <si>
    <t>LUNGAROTTI RUBESCO</t>
  </si>
  <si>
    <t>SELLA &amp; MOSCA TERRERARE 75 CL</t>
  </si>
  <si>
    <t>SELLA &amp; MOSCA CANNONAU 75 CL</t>
  </si>
  <si>
    <t>SELLA &amp; MOSCA CAPOCACCIA 75 CL</t>
  </si>
  <si>
    <t>SELLA &amp; MOSCA TORBATO 0,75</t>
  </si>
  <si>
    <t>CUSUMANO NERO D'AVOLA 0,75</t>
  </si>
  <si>
    <t>CUSUMANO SYRAH 0,75</t>
  </si>
  <si>
    <t>SELLA &amp; MOSCA TORBATO 1,5</t>
  </si>
  <si>
    <t>SELLA &amp; MOSCA TERREBIANCHECUVE</t>
  </si>
  <si>
    <t>ROCCA*MACIE CHIANTI VERNAI.</t>
  </si>
  <si>
    <t>CAVIT ROSE'*TERRE FREDDE 0,75</t>
  </si>
  <si>
    <t>CALDIROLA** MERLOT 0,75</t>
  </si>
  <si>
    <t>FRIULVINI**MERLOT 0,75</t>
  </si>
  <si>
    <t>TOMBACCO** CABERNET 2 LT</t>
  </si>
  <si>
    <t>TOMBACCO*SEREN. BARDOLINO 0,75</t>
  </si>
  <si>
    <t>BANFI BRUNELLO MONTALCINO</t>
  </si>
  <si>
    <t>UGOLFORTE*BRUNELLO MONTALCINO</t>
  </si>
  <si>
    <t>CIAMPOLETO* ROSSO MONTALCINO</t>
  </si>
  <si>
    <t>GLEN DRONACH 12Y 1/1 43</t>
  </si>
  <si>
    <t>DONNAFUGATA SUR SUR GRILLO</t>
  </si>
  <si>
    <t>CUSUMANO SHAMARIS 0,75</t>
  </si>
  <si>
    <t>TOSO MARSALA OVO  1/1 GRANDOVO</t>
  </si>
  <si>
    <t>JAGERMEISTER 70 35</t>
  </si>
  <si>
    <t>COLLEMASSARI GRATTAMACCO BOLGHERI ROSSO</t>
  </si>
  <si>
    <t>WILD TURKEY RYE 70/40,5</t>
  </si>
  <si>
    <t>SKYY VODKA 1/1 40</t>
  </si>
  <si>
    <t>SKYY VODKA AROMAT.ASS.0,70/21</t>
  </si>
  <si>
    <t>ZONIN CHARDONNAY CABOLANI</t>
  </si>
  <si>
    <t>ZONIN PINOT BIANCO CABOLANI</t>
  </si>
  <si>
    <t>ZONIN SAUVIGNON FRIULANO CABOLANI</t>
  </si>
  <si>
    <t>ZONIN FRIULANO FRIULANO CABOLA</t>
  </si>
  <si>
    <t>ZONIN MERLOT  CABOLANI</t>
  </si>
  <si>
    <t>ZONIN CABERNET CABOLANI</t>
  </si>
  <si>
    <t>ZONIN REFOSCO FRIULANO CABOLAN</t>
  </si>
  <si>
    <t>ZONIN BONARDA TEN. BOSCO</t>
  </si>
  <si>
    <t>ZONIN MOSCATO D'ASTI POGGIO</t>
  </si>
  <si>
    <t>ZONIN ROSAMARO ALTEMURA</t>
  </si>
  <si>
    <t>ZONIN SALIENTE FALANGHINA SPUM ALTEMURA</t>
  </si>
  <si>
    <t>ZONIN PRIMITIVO MANDU.ALTEMURA</t>
  </si>
  <si>
    <t>ZONIN FIANO SALENTO ALTEMURA</t>
  </si>
  <si>
    <t>ZONIN FALANGHINA SALENTO ALTEM</t>
  </si>
  <si>
    <t>ZONIN NEGRAMARO ALTEMURA</t>
  </si>
  <si>
    <t>ZONIN AGLIANICO ALTEMURA</t>
  </si>
  <si>
    <t>ZONIN INSOLIA   FEUDO BUTERA</t>
  </si>
  <si>
    <t>ZONIN NERO D'AVOLA BUTERA</t>
  </si>
  <si>
    <t>ZONIN MERLOT SICILIA P.BUTERA</t>
  </si>
  <si>
    <t>ZONIN SYRAH  FEUDO BUTERA</t>
  </si>
  <si>
    <t>ZONIN CABERNET SAUV SICILIA P.BUTERA</t>
  </si>
  <si>
    <t>ZONIN PROSECCHINI 0,200</t>
  </si>
  <si>
    <t>ZONIN CHARDONNAY SICIL. BUTERA</t>
  </si>
  <si>
    <t>FATT.BARBI VERMENTINO</t>
  </si>
  <si>
    <t>CASTELGR.VERMENTINO</t>
  </si>
  <si>
    <t>CUSUMANO JALE'</t>
  </si>
  <si>
    <t>CUSUMANO ANGIMBE'</t>
  </si>
  <si>
    <t>CUSUMANO CUBI</t>
  </si>
  <si>
    <t>CUSUMANO INSOLIA</t>
  </si>
  <si>
    <t>FRESCOB.MORELLINO PIETRAREGIA</t>
  </si>
  <si>
    <t>CAMPAGNOLA BARDOLINO</t>
  </si>
  <si>
    <t>CAMPAGNOLA BARDOLINO CHIARETTO</t>
  </si>
  <si>
    <t>CAMPAGNOLA VALPOLICELLA</t>
  </si>
  <si>
    <t>CAMPAGNOLA RECIOTO</t>
  </si>
  <si>
    <t>CAMPAGNOLA CHARDONNAY</t>
  </si>
  <si>
    <t>ANTINORI BRAMITO CHARDONNAY</t>
  </si>
  <si>
    <t>ANTINORI CONTE DELLA VIPERA</t>
  </si>
  <si>
    <t>ANTINORI S.GIOVANNI DELLA SALA ORVIETO</t>
  </si>
  <si>
    <t>ANTINORI MUFFATO 75</t>
  </si>
  <si>
    <t>ANTINORI VERMENTINO BOLGHERI</t>
  </si>
  <si>
    <t>ANTINORI SCALABRONE BOLGHERI ROSATO</t>
  </si>
  <si>
    <t>ANTINORI VIVIA LE MORTELLE</t>
  </si>
  <si>
    <t>ANTINORI BOTROSECCO LE MORTELL CABERNET</t>
  </si>
  <si>
    <t>ANTINORI ACHELO LA BRACCESCA SIRAH</t>
  </si>
  <si>
    <t>ANTINORI S.CRISTINA ROSE GIARD</t>
  </si>
  <si>
    <t>ANTINORI TORCICODA TORMARESCA PRIMITIVO</t>
  </si>
  <si>
    <t>ANTINORI MAIME NEGRAMARO TORMARESCA</t>
  </si>
  <si>
    <t>ANTINORI PIETRABIANCA CHARDONN TORMARESCA</t>
  </si>
  <si>
    <t>ANTINORI NEPRICA PRIMITIVO TORMARESCA</t>
  </si>
  <si>
    <t>ANTINORI TORMARESCA CHARDONN</t>
  </si>
  <si>
    <t>ANTINORI CALAFURIA NEGRAMARO</t>
  </si>
  <si>
    <t>ANTINORI ROYCELLO FIANO TORMAR</t>
  </si>
  <si>
    <t>ANTINORI FICHIMORI TORMARESCA</t>
  </si>
  <si>
    <t>ANTINORI BAROLO BUSSIA PRUNOTT</t>
  </si>
  <si>
    <t>ANTINORI BARBARESCO BRIC TUROT PRUNOTTO</t>
  </si>
  <si>
    <t>ANTINORI BARBERA ASTI SUP. COSTAMIOLE PRUNOTTO</t>
  </si>
  <si>
    <t>ANTINORI BARBERA ALBA P.ROMUAL PRUNOTTO</t>
  </si>
  <si>
    <t>DEKUYPER CASSIS 70/15</t>
  </si>
  <si>
    <t>ANTINORI GRANADIE' LANGHE ROSA PRUNOTTO</t>
  </si>
  <si>
    <t>ANTINORI BARBERA ASTI FIULOT PRUNOTTO</t>
  </si>
  <si>
    <t>ANTINORI MOSCATO D'ASTI PRUNOTTO</t>
  </si>
  <si>
    <t>ANTINORI CUVEE' ROYALE</t>
  </si>
  <si>
    <t>ANTINORI BLANC DE BLANC</t>
  </si>
  <si>
    <t>ANTINORI FRANCIACORTA ROSE' MARCHESE ANTINORI</t>
  </si>
  <si>
    <t>CAMPAGNOLA VALPOLICELLA LEBINE</t>
  </si>
  <si>
    <t>CALDI ROSSESE</t>
  </si>
  <si>
    <t>JERMANN SAUVIGNON</t>
  </si>
  <si>
    <t>JERMANN PINOT NERO RED ANGEL</t>
  </si>
  <si>
    <t>JERMANN PIGNACOLUSSE</t>
  </si>
  <si>
    <t>FALESCO EST!EST!EST! POGGIO</t>
  </si>
  <si>
    <t>FALESCO EST!EST!EST! LE POGGER</t>
  </si>
  <si>
    <t>COTARELLA ROSSO MONTIANO (EX FALESCO)</t>
  </si>
  <si>
    <t>FALESCO GRECHETTO VITIANO</t>
  </si>
  <si>
    <t>FALESCO ROSSO CABERNET VITIANO</t>
  </si>
  <si>
    <t>FALESCO VERMENTINO VITIANO</t>
  </si>
  <si>
    <t>FALESCO ROSSO LE POGGERE</t>
  </si>
  <si>
    <t>FALESCO CHARDONNAY TELLUS</t>
  </si>
  <si>
    <t>FALESCO SYRAH ROSSO  TELLUS</t>
  </si>
  <si>
    <t>FALESCO SYRAH ROSATO TELLUS</t>
  </si>
  <si>
    <t>TASCA REGALEALI BCO/ROSE LEROS</t>
  </si>
  <si>
    <t>TASCA REGALEALI NERO D'AVOLA</t>
  </si>
  <si>
    <t>TASCA GUARNACCIO PERRICONE</t>
  </si>
  <si>
    <t>TASCA GERUNDIO GRECANICO</t>
  </si>
  <si>
    <t>TASCA CYGNUS</t>
  </si>
  <si>
    <t>TASCA LEONE D'ALMERITA BLEND</t>
  </si>
  <si>
    <t>TASCA NOZZE D'ORO  BIANCO</t>
  </si>
  <si>
    <t>TASCA GRILLO CAVALLO FATE</t>
  </si>
  <si>
    <t>CONTINI VERM. SARD.PARIGLIA</t>
  </si>
  <si>
    <t>CONTINI VERM. GALLURA ELIBARIA</t>
  </si>
  <si>
    <t>CONTINI CANNONAU TONAGHE</t>
  </si>
  <si>
    <t>CONTINI CANNONAU MAMAIOA</t>
  </si>
  <si>
    <t>CONTINI ROSATO NIEDDERA V.TIRS</t>
  </si>
  <si>
    <t>ENRICO DARIO PIGATO 75</t>
  </si>
  <si>
    <t>ENRICO DARIO VERMENTINO 75</t>
  </si>
  <si>
    <t>ENRICO DARIO PIGATO 0,375</t>
  </si>
  <si>
    <t>ENRICO DARIO VERMENTINO 0,375</t>
  </si>
  <si>
    <t>GINESTRAIA BRANGERO  PIGATO</t>
  </si>
  <si>
    <t>GINESTRAIA BR PIGATO V.MAESTRA</t>
  </si>
  <si>
    <t>GINESTR BRANG PIGATO MARIGE</t>
  </si>
  <si>
    <t>GINESTRAIA BRANGERO VERMENTINO</t>
  </si>
  <si>
    <t>GINESTRAIA BRANGERO ROSSESE</t>
  </si>
  <si>
    <t>ZONIN VERNACCIA M. OLIVETO</t>
  </si>
  <si>
    <t>ZONIN ROSATO SALENTO ALTEMURA</t>
  </si>
  <si>
    <t>PLANETA FRAPPATO</t>
  </si>
  <si>
    <t>PLANETA ALASTRO</t>
  </si>
  <si>
    <t>MONTEROSSA FRANC.I CUVEE</t>
  </si>
  <si>
    <t>MONTEROSSA FRANC.FLAMINGO RS</t>
  </si>
  <si>
    <t>MONTEROSSA FRANC.COUPE' NATURE</t>
  </si>
  <si>
    <t>MONTEROSSA CABOCHON</t>
  </si>
  <si>
    <t>GIACOSA BAROLO 0,75</t>
  </si>
  <si>
    <t>GIACOSA DOLCETTO</t>
  </si>
  <si>
    <t>GIACOSA NEBBIOLO</t>
  </si>
  <si>
    <t>GIACOSA ROERO ARNEIS</t>
  </si>
  <si>
    <t>GAJA SAUVIGNON YALUMBA</t>
  </si>
  <si>
    <t>PLANETA ETNA B/R</t>
  </si>
  <si>
    <t>GAJA SHIRAZ YALUMBA</t>
  </si>
  <si>
    <t>GAJA CHARDONNAY YALUMBA</t>
  </si>
  <si>
    <t>GAJA CAMARCANDA VISTAMARE 75</t>
  </si>
  <si>
    <t>GAJA SAUVIGNON GAMLA</t>
  </si>
  <si>
    <t>GAJA PINOT NOIR GAMLA</t>
  </si>
  <si>
    <t>GAJA MUSCADET LA GR VIELLES</t>
  </si>
  <si>
    <t>GAJA BRUNELLO PIEVE RESTIT.75</t>
  </si>
  <si>
    <t>GAJA BRUNELLO PIEVE RESTIT 1,5</t>
  </si>
  <si>
    <t>GAJA CHABLIS JADOT</t>
  </si>
  <si>
    <t>GAJA SAUVIGNON LAPOSTOLLE</t>
  </si>
  <si>
    <t>ANFOSSO SCIACAU</t>
  </si>
  <si>
    <t>ANFOSSO ROSSESE FULAVIN</t>
  </si>
  <si>
    <t>ANFOSSO ROSSESE SUPERIORE</t>
  </si>
  <si>
    <t>ANFOSSO ROSSESE SUPER.0,375</t>
  </si>
  <si>
    <t>FIRRIATO CAELES GRILLO</t>
  </si>
  <si>
    <t>FIRRIATO L'ECRU PASSITO 0,50</t>
  </si>
  <si>
    <t>FIRRIATO QUATER VITIS BIANCO</t>
  </si>
  <si>
    <t>FIRRIATO QUATER VITIS ROSSO</t>
  </si>
  <si>
    <t>FIRRIATO ALTAVILLA CABERN SAUV</t>
  </si>
  <si>
    <t>VEDRENNE GUIGNOLET  K 1/1 16°</t>
  </si>
  <si>
    <t>BOLS TRIPLE SEC 0,70/38</t>
  </si>
  <si>
    <t>GLEN ROTHES BOURB.CASK 70/40</t>
  </si>
  <si>
    <t>AMARULA CREAM 1LT 17</t>
  </si>
  <si>
    <t>BARCELO IMPERIAL 0,70/38</t>
  </si>
  <si>
    <t>BLUECOAT GIN 0,70/47</t>
  </si>
  <si>
    <t>BOODLE'S GIN 0,70/40</t>
  </si>
  <si>
    <t>GOLD OF MAURITIUS DARK 70/40</t>
  </si>
  <si>
    <t>HAPPY GIN 70/40</t>
  </si>
  <si>
    <t>LA MAUNY RHUM BLANC AGR 70/40</t>
  </si>
  <si>
    <t>MACARONESIAN GIN 70/40</t>
  </si>
  <si>
    <t>MARE GIN 1LT 42,7</t>
  </si>
  <si>
    <t>NIKKA MIYAGIKYO 0,70/45</t>
  </si>
  <si>
    <t>ONLY GIN 0,70/43</t>
  </si>
  <si>
    <t>TEQ.PATRON CITRONGE 0,70/35</t>
  </si>
  <si>
    <t>TEQ.PATRON SILVER CL.0,35/40</t>
  </si>
  <si>
    <t>PORT OF DRAGON DRY GIN 70/40 BLU</t>
  </si>
  <si>
    <t>TEQ.DON JULIO ANEJO 70/38</t>
  </si>
  <si>
    <t>DIMPLE GOLDEN SELECTION 70/40</t>
  </si>
  <si>
    <t>CHAMP.DOM PERIGNON LUMIN 75</t>
  </si>
  <si>
    <t>MEREGALLI SPERI VALPOLICELLA</t>
  </si>
  <si>
    <t>MEREGALLI SPERI VALPOL.RIPASSO</t>
  </si>
  <si>
    <t>MEREGALLI SPERI AMARONE</t>
  </si>
  <si>
    <t>MEREGALLI MACULAN BIDIBI</t>
  </si>
  <si>
    <t>MEREGALLI MACULAN MARZEMINO CORNOROTTO</t>
  </si>
  <si>
    <t>MEREGALLI MACULAN PINO&amp;TOI</t>
  </si>
  <si>
    <t>MEREGALLI MACULAN PINOT NERO</t>
  </si>
  <si>
    <t>MEREGALLI MACULAN VESPAIOLO</t>
  </si>
  <si>
    <t>MEREGALLI BASTIANICH FRIULANO</t>
  </si>
  <si>
    <t>MEREGALLI BASTIANICH PIN. GRIG</t>
  </si>
  <si>
    <t>MEREGALLI BASTIANICH RIBOLLA G</t>
  </si>
  <si>
    <t>MEREGALLI BASTIANICH SCHIPPETT</t>
  </si>
  <si>
    <t>MEREGALLI BASTIANICH REFOSCO</t>
  </si>
  <si>
    <t>MEREGALLI RINALDINI IL MIOROSA</t>
  </si>
  <si>
    <t>MEREGALLI RINALDINI LAMBRUSCO AMAB/ROSE'</t>
  </si>
  <si>
    <t>MEREGALLI RINALDINI OROM SPUM</t>
  </si>
  <si>
    <t>MEREGALLI SANGUIDO DIFESE 1,5</t>
  </si>
  <si>
    <t>MEREGALLI SANGUIDO GUIDALB.1,5</t>
  </si>
  <si>
    <t>MEREGALLI FERTUNA PACTIO</t>
  </si>
  <si>
    <t>MEREGALLI DIMAJO AGLIANICO</t>
  </si>
  <si>
    <t>MEREGALLI DIMAJO FALANGHINA</t>
  </si>
  <si>
    <t>MEREGALLI DIMAJO GRECO</t>
  </si>
  <si>
    <t>MEREGALLI DIMAJO RAMITELLO</t>
  </si>
  <si>
    <t>MEREGALLI C.ZECCA CHARDONNAY CANTALUPI</t>
  </si>
  <si>
    <t>MEREGALLI C.ZECCA NEGRAMARO CANTALUPI</t>
  </si>
  <si>
    <t>MEREGALLI C.ZECCA PRIMITIVO CANTALUPI</t>
  </si>
  <si>
    <t>MEREGALLI C.ZECCA ROSATO CANTALUPI</t>
  </si>
  <si>
    <t>MEREGALLI ARGIOLAS COSTAMOLINO</t>
  </si>
  <si>
    <t>MEREGALLI ARGIOLAS CANNONAU</t>
  </si>
  <si>
    <t>MEREGALLI ARGIOLAS IS BIANCO</t>
  </si>
  <si>
    <t>MEREGALLI ARGIOLAS KOREM</t>
  </si>
  <si>
    <t>MEREGALLI ARGIOLAS ROSATO</t>
  </si>
  <si>
    <t>MEREGALLI COPPOLA CABERNET</t>
  </si>
  <si>
    <t>MEREGALLI COPPOLA CHARDONNAY</t>
  </si>
  <si>
    <t>MEREGALLI COPPOLA ZINFANDEL</t>
  </si>
  <si>
    <t>PLANETA ROSE'</t>
  </si>
  <si>
    <t>TOSO BONARDA FIOCCO DI UVA</t>
  </si>
  <si>
    <t>TOSO RAFFAELLO BCO/ROSE'</t>
  </si>
  <si>
    <t>TOSO ROXE'</t>
  </si>
  <si>
    <t>TOSO MOSCATO D'ASTI FIOCCO</t>
  </si>
  <si>
    <t>ZONIN SASSEO PRIMIT ALTEMURA</t>
  </si>
  <si>
    <t>GIACOSA BARBERA</t>
  </si>
  <si>
    <t>LOMBARDINI LAMBRUSCO CAMPANONE</t>
  </si>
  <si>
    <t>OFFLEY PORTO VINTAGE 0,75</t>
  </si>
  <si>
    <t>CORINO BAROLO</t>
  </si>
  <si>
    <t>FRESCOB.POGGIO ALL'ORO BRUNELL</t>
  </si>
  <si>
    <t>JERMANN PINOT BIANCO</t>
  </si>
  <si>
    <t>JERMANN TRAMINER</t>
  </si>
  <si>
    <t>POLI AIRONE ROSSO APERITIVO</t>
  </si>
  <si>
    <t>GRAPPA POLI PREMIERE/PAUILLAC 70/46</t>
  </si>
  <si>
    <t>GRAPPA POLI PO 70/40 AROMAT/ELEGANTE/MORBIDA/SECCA</t>
  </si>
  <si>
    <t>GRAPPA POLI SARPA 70/40</t>
  </si>
  <si>
    <t>GRAPPA POLI SARPA ORO 70/40</t>
  </si>
  <si>
    <t>GRAPPA POLI UVA VIVA 70/40 ITALIANA/AMERICANA</t>
  </si>
  <si>
    <t>GRAPPA POLI SASSICAIA 0,500</t>
  </si>
  <si>
    <t>GRAPPA POLI BARRIQUE 70/55</t>
  </si>
  <si>
    <t>GRAPPA POLI BASSANO 24K 70/40</t>
  </si>
  <si>
    <t>GRAPPA POLI BASSANO 70/40</t>
  </si>
  <si>
    <t>GRAPPA POLI CONFEZ.RAME N.1</t>
  </si>
  <si>
    <t>GRAPPA POLI CONFEZ.RAME N.2</t>
  </si>
  <si>
    <t>GRAPPA POLI CONFEZ.RAME N.3</t>
  </si>
  <si>
    <t>GRAPPA POLI MAXI TUBO RAME</t>
  </si>
  <si>
    <t>POLI BRANDY ITALIANO 70/40</t>
  </si>
  <si>
    <t>ABYSSAL VODKA 70/40</t>
  </si>
  <si>
    <t>PICON ORANGE 0,70/18</t>
  </si>
  <si>
    <t>SIBONA SET OLD CELLAR X 3BT</t>
  </si>
  <si>
    <t>SIBONA SET OLD TAVERN-BAR X 3</t>
  </si>
  <si>
    <t>SIBONA CONF MOMENTI PREZIOSI 2BT E 1 SIG</t>
  </si>
  <si>
    <t>SIBONA POKER</t>
  </si>
  <si>
    <t>SIBONA COFAN.SELEZ.GR.RISERVA</t>
  </si>
  <si>
    <t>LIMONCELLO CR.SCOGLIERA 70/17</t>
  </si>
  <si>
    <t>MIONETTO VALD.SUP.LUX CARTIZZ</t>
  </si>
  <si>
    <t>MIONETTO PROSECCO AVANTGARDE BRUT- EXTRA DRY</t>
  </si>
  <si>
    <t>MIONETTO EXTRA DRY BIO</t>
  </si>
  <si>
    <t>MIONETTO VIVO B/ORO/ROSE/NERO GENERATION</t>
  </si>
  <si>
    <t>VILLA SPARINA GAVI</t>
  </si>
  <si>
    <t>VILLA SPARINA MONTEJ B/R/ROSE</t>
  </si>
  <si>
    <t>VILLA SPARINA BARBERA</t>
  </si>
  <si>
    <t>CILENTANE ABSINTHE 0,50/60</t>
  </si>
  <si>
    <t>CILENTANE LIQ.FINOCCHIETTO</t>
  </si>
  <si>
    <t>MEREGALLI MACULAN COSTADOLIO</t>
  </si>
  <si>
    <t>MEREGALLI FERTUNA PLATO</t>
  </si>
  <si>
    <t>MEREGALLI FERTUNA VERMENTINO</t>
  </si>
  <si>
    <t>MEREGALLI ALTAVISTA CABERN-SAU</t>
  </si>
  <si>
    <t>MEREGALLI ALTAVISTA MALBEC CL</t>
  </si>
  <si>
    <t>MEREGALLI ALTAVISTA MALBEC PRE</t>
  </si>
  <si>
    <t>MEREGALLI ALTAVISTA TORRONTES RISERVA</t>
  </si>
  <si>
    <t>FELLUGA L VERTIGO</t>
  </si>
  <si>
    <t>FELLUGA L NUARE'</t>
  </si>
  <si>
    <t>FELLUGA L CHARDONNAY</t>
  </si>
  <si>
    <t>FELLUGA L ILLIVIO</t>
  </si>
  <si>
    <t>BIGI MONTEPULCIANO D'ABRUZZO</t>
  </si>
  <si>
    <t>BIGI VIPRA B/ROSA</t>
  </si>
  <si>
    <t>MELINI VERMENTINO</t>
  </si>
  <si>
    <t>FERRARI GIULIO FERRARI</t>
  </si>
  <si>
    <t>ANTINORI BLANC DE BLANC 1,5</t>
  </si>
  <si>
    <t>ANTINORI FRANCIACORTA ROSE 1,5</t>
  </si>
  <si>
    <t>KING OF SOHO GIN 0,70/42</t>
  </si>
  <si>
    <t>U LUVKA 0,70/40</t>
  </si>
  <si>
    <t>UNGAVA GIN 1LT 43,1</t>
  </si>
  <si>
    <t>NIKKA YOICHI 0,70/45</t>
  </si>
  <si>
    <t>PUSCHKIN BLACK SUN 0,70/16,5</t>
  </si>
  <si>
    <t>PUSCHKIN GREEN 0,70/17,5</t>
  </si>
  <si>
    <t>PUSCHKIN PINK STAR 0,70/16,8</t>
  </si>
  <si>
    <t>PUSCHKIN RED SKY 0,70/17,5</t>
  </si>
  <si>
    <t>PORT OF DRAGON PURE GIN 70/40 BIANCO</t>
  </si>
  <si>
    <t>JACK DANIEL'S BARREL RYE 70/45</t>
  </si>
  <si>
    <t>RELICARIO 0,70/40</t>
  </si>
  <si>
    <t>REMY MARTIN CELLAR MAST.1lt 40</t>
  </si>
  <si>
    <t>ROBERTO CAVALLI 0,70/40</t>
  </si>
  <si>
    <t>RUSSIAN STANDARD 0,50/40</t>
  </si>
  <si>
    <t>ANTINORI DONNA CORA SATEN</t>
  </si>
  <si>
    <t>BELLAVISTA SATIN MAGNUM</t>
  </si>
  <si>
    <t>SALAPARUTA AMBAR LIQUOR 0,70</t>
  </si>
  <si>
    <t>SALAPARUTA STAR GRILL/MULLER</t>
  </si>
  <si>
    <t>ANTINORI S.GIOCONDO NOVELLO</t>
  </si>
  <si>
    <t>SALAPARUTA STAR INSOL/CHARDO.</t>
  </si>
  <si>
    <t>SALAPARUTA LAVICO B/R</t>
  </si>
  <si>
    <t>SALAPARUTA SCIARANERA</t>
  </si>
  <si>
    <t>SALAPARUTA CALANICA GRIL-VIOGN</t>
  </si>
  <si>
    <t>SIBONA AMARO 0,50 28</t>
  </si>
  <si>
    <t>SIBONA GRAPPA BOTTI ASS 50/44</t>
  </si>
  <si>
    <t>CA DEI FRATI FRATI LUGANA</t>
  </si>
  <si>
    <t>CA DEI FRATI PRATTO</t>
  </si>
  <si>
    <t>CA DEI FRATI ROSA DEI FRATI</t>
  </si>
  <si>
    <t>CA DEI FRATI AMARONE del cero</t>
  </si>
  <si>
    <t>CA DEI FRATI RONCHEDONE</t>
  </si>
  <si>
    <t>CONTADI BRUT SALMANAZAR 9 LT</t>
  </si>
  <si>
    <t>CONTADI BRUT MATHUSALEM 6 LT</t>
  </si>
  <si>
    <t>CONTADI BRUT  ROSE 1,5</t>
  </si>
  <si>
    <t>TOSO TOCCASANA DI T.NEGRAMARO</t>
  </si>
  <si>
    <t>TOSO STANLEY BAY SAUVIGNON</t>
  </si>
  <si>
    <t>TOSO EXCELSIOR MERLOT ROBERTSO</t>
  </si>
  <si>
    <t>TOSO EXCELSIOR SHIRAZ</t>
  </si>
  <si>
    <t>TOSO SOUTHERN RIVER CHARDONNAY</t>
  </si>
  <si>
    <t>TOSO ANCIANO TEMPRANILLO</t>
  </si>
  <si>
    <t>TOSO CHATEAU VIRCOULON BORDEAU</t>
  </si>
  <si>
    <t>GLEN GOYNE 18Y 70/43</t>
  </si>
  <si>
    <t>ISLE OF JURA 18Y 0,70/42</t>
  </si>
  <si>
    <t>KENTUKY VINTAGE 70/45</t>
  </si>
  <si>
    <t>CHAMP.MUMM C.ROUGE 3 LT</t>
  </si>
  <si>
    <t>OLD BARDSTOWN ESTATE 70/50,5</t>
  </si>
  <si>
    <t>CORRALEJO REPOS/BLANC 70/38</t>
  </si>
  <si>
    <t>BOLS GOLDSTRIKE 0,500/50</t>
  </si>
  <si>
    <t>HERRADURA ANEJO/REPOSA 70/40</t>
  </si>
  <si>
    <t>HINE ANTIQUE XOGR.CRU 70/40</t>
  </si>
  <si>
    <t>KAH TEQUILA BL/ANEJO 70/40</t>
  </si>
  <si>
    <t>MARE GIN 1,75/42,7</t>
  </si>
  <si>
    <t>MEUKOW VSOP 1/1 40</t>
  </si>
  <si>
    <t>MEUKOW XO 70/40</t>
  </si>
  <si>
    <t>PISCO CAPEL RESERV. MOAI 70/40</t>
  </si>
  <si>
    <t>RUMBUILLION  70/42,6 ABLEFORTH</t>
  </si>
  <si>
    <t>ZACCAGNINI MONTEP.TRALCETTO</t>
  </si>
  <si>
    <t>SEA GIN 70/40</t>
  </si>
  <si>
    <t>SHACK RHUM GOLD 70/40</t>
  </si>
  <si>
    <t>XUXU VODKA FRAISE 0,70/15</t>
  </si>
  <si>
    <t>JAMESON CASK MATES 1/1 40 IPA</t>
  </si>
  <si>
    <t>DIPLOMATICO PLANAS WHITE 70/47</t>
  </si>
  <si>
    <t>PROHIBIDO RON 15Y 70/40</t>
  </si>
  <si>
    <t>LEPANTO 0,70/36</t>
  </si>
  <si>
    <t>MARE GIN 0,100 CL. 42,7</t>
  </si>
  <si>
    <t>MAGISTRAVINI AMURE</t>
  </si>
  <si>
    <t>RUGGERI PROSECCO SPAG TREVISO</t>
  </si>
  <si>
    <t>RUGGERI VALDOBBIAD.SUP.CARTIZZ</t>
  </si>
  <si>
    <t>APPLETON ESTATE JOY 70/45</t>
  </si>
  <si>
    <t>DEKUYPER MELON 70/24</t>
  </si>
  <si>
    <t>JACK DANIEL'S RED DOG 70/43</t>
  </si>
  <si>
    <t>SIBONA CONF GALLERIA (1BT+2BIC</t>
  </si>
  <si>
    <t>SIBONA POKER DUO</t>
  </si>
  <si>
    <t>SIBONA VALIGETTA (3 BOTT)</t>
  </si>
  <si>
    <t>SIBONA GRAPPE ASS  1,5/42</t>
  </si>
  <si>
    <t>SIBONA PORTABOTTIGLIE 4 BOT</t>
  </si>
  <si>
    <t>BOLS BANANES 0,70/17</t>
  </si>
  <si>
    <t>BOLS CURACAO BLEU 0,70/21</t>
  </si>
  <si>
    <t>CIROC VODKA 3LT 40gr</t>
  </si>
  <si>
    <t>COPPER HEAD BLACK 50/42</t>
  </si>
  <si>
    <t>MAGELLAN GIN 0,70/41,3</t>
  </si>
  <si>
    <t>PASSOA 0,70  17gr</t>
  </si>
  <si>
    <t>PLANTATION BARBADOS 5Y 70/40</t>
  </si>
  <si>
    <t>RON DE JEREMY SPICED 0,70/38</t>
  </si>
  <si>
    <t>SAKE HAKUSHIKA GINJO 0,50/14,7</t>
  </si>
  <si>
    <t>LONDON DRY GIN N.1 1/1 47</t>
  </si>
  <si>
    <t>OLD VIRGINIA 12Y 0,70/43</t>
  </si>
  <si>
    <t>TOGOUCHI KIWAMI  70/40</t>
  </si>
  <si>
    <t>GORDON'S PINK/LEMO GIN 70/37,5</t>
  </si>
  <si>
    <t>J.M.RHUM TRES VIEUX XO  70/45</t>
  </si>
  <si>
    <t>J.M.RHUM VIEUX AGRICOLE 70/43 VSOP</t>
  </si>
  <si>
    <t>CIROC SUMMER COLADA 70/37,5</t>
  </si>
  <si>
    <t>TEQ.DON JULIO 1942 70/38</t>
  </si>
  <si>
    <t>COURVOISIER EMPEROR 70/40</t>
  </si>
  <si>
    <t>COURVOISIER VS 0,50/40</t>
  </si>
  <si>
    <t>FAMOUS GROUSE MELLGOLD 1LT/40</t>
  </si>
  <si>
    <t>FAMOUS GROUSE SMOKYBL.1LT 40</t>
  </si>
  <si>
    <t>FAMOUS GROUSE SNOW 1LT 40</t>
  </si>
  <si>
    <t>FAMOUS GROUSE 16Y 70/40</t>
  </si>
  <si>
    <t>GLEN FIDDICH MASTER EDIT.70/43</t>
  </si>
  <si>
    <t>OLD PULTENEY DUNNETHEAD 1LT/46</t>
  </si>
  <si>
    <t>RONER WILHELMINE GRAN CRU</t>
  </si>
  <si>
    <t>TEQ.DON JULIO REPOSADO 70/38</t>
  </si>
  <si>
    <t>BRANCA FERNET MENTA 0,70 28gr</t>
  </si>
  <si>
    <t>GLEN LIVET 16Y 70/63,1 NADURRA</t>
  </si>
  <si>
    <t>*TEQ.CUERVO1800 SILVER 0,70/38</t>
  </si>
  <si>
    <t>BOWMORE 10Y 1/1 40</t>
  </si>
  <si>
    <t>J.WALKER RED RYE FINISH 70/40</t>
  </si>
  <si>
    <t>GRAND MARNIER ROSSO 0,35/40</t>
  </si>
  <si>
    <t>COINTREAU 0,35/40</t>
  </si>
  <si>
    <t>TOSCHI MELA VERDE  0,500/21</t>
  </si>
  <si>
    <t>TOSCHI FRAGOLI' CREAM 0,500/17</t>
  </si>
  <si>
    <t>FARNETELLA CHIANTI</t>
  </si>
  <si>
    <t>SORIA MOSCATO CASC. SANTUARIO</t>
  </si>
  <si>
    <t>SORIA BARBERA CASC SANTUARIO</t>
  </si>
  <si>
    <t>SANTI PROSECCO VALDOBBIADENE</t>
  </si>
  <si>
    <t>LAMBERTI PROSECCO</t>
  </si>
  <si>
    <t>MONACI AIACE SALICE SALENTINO</t>
  </si>
  <si>
    <t>POLINI MYSPRITZ 1/1 11 gr</t>
  </si>
  <si>
    <t>OLD CROW 70/40</t>
  </si>
  <si>
    <t>LIMONCINO AMALFI SAMMARC 70/30</t>
  </si>
  <si>
    <t>LIMONCELLO CAPRI 1/1 32</t>
  </si>
  <si>
    <t>LIMONCELLO PIEMME 1/1 32</t>
  </si>
  <si>
    <t>RIUNITE LAMBRUSCO BELLE RIVE</t>
  </si>
  <si>
    <t>GRAPPA RIONDA BOSSO 0,500</t>
  </si>
  <si>
    <t>POLINI VITTONE MARASCH.0,50/24</t>
  </si>
  <si>
    <t>DON ZOLIO CHERRY 0,75</t>
  </si>
  <si>
    <t>NIKKA SUPER RARE 70/43</t>
  </si>
  <si>
    <t>NIKKA BLACK 8Y 70/40</t>
  </si>
  <si>
    <t>POLINI ISEO LIQUORI ASS 70/20</t>
  </si>
  <si>
    <t>KILCHOMAN ISLAY 7 ED. 70/50</t>
  </si>
  <si>
    <t>PISCO CAPEL 0,70/35</t>
  </si>
  <si>
    <t>NIKKA YOICHI 0,50/43</t>
  </si>
  <si>
    <t>ARRAN 14Y 70/46</t>
  </si>
  <si>
    <t>ARRAN 18Y 70/46</t>
  </si>
  <si>
    <t>ARRAN THE BOLTHY 70/53,8</t>
  </si>
  <si>
    <t>GLEN GOYNE CASK 0,70/59,1</t>
  </si>
  <si>
    <t>LOCH LOMOND 12Y 70/46</t>
  </si>
  <si>
    <t>BISHOP GIN 70/40,7</t>
  </si>
  <si>
    <t>OBAN LITTLE BAY 0,70/43</t>
  </si>
  <si>
    <t>THE CHITA SUNTORY 70/43</t>
  </si>
  <si>
    <t>OPHIR ORIENT.SPICED  70/42.5</t>
  </si>
  <si>
    <t>CAORUNN GIN 0,70 41,8</t>
  </si>
  <si>
    <t>AKORI GIN 70/42</t>
  </si>
  <si>
    <t>OTARD VSOP 70/40</t>
  </si>
  <si>
    <t>BUMBU RUM 70/35</t>
  </si>
  <si>
    <t>DARNLEY'S VIEW GIN 70/40</t>
  </si>
  <si>
    <t>DEADHEAD 6Y 70/40</t>
  </si>
  <si>
    <t>EL DORADO  8Y 70/40</t>
  </si>
  <si>
    <t>FIREMAN 70/30</t>
  </si>
  <si>
    <t>GASTRO GIN 70/45</t>
  </si>
  <si>
    <t>GENEROUS GIN 70/44</t>
  </si>
  <si>
    <t>KAKUBIN SUNTORY 70/40</t>
  </si>
  <si>
    <t>LAZY DODO ESTATE RUM 70/40</t>
  </si>
  <si>
    <t>KIRIN FUJI SANROKU 70/50</t>
  </si>
  <si>
    <t>KRAKEN BLACK SPICED 1/1 47</t>
  </si>
  <si>
    <t>MALECON 18Y 0,70/40</t>
  </si>
  <si>
    <t>MALIBU' BLACK 1/1 35</t>
  </si>
  <si>
    <t>NAGA RUM 70/40</t>
  </si>
  <si>
    <t>OPHIR ORIENT.SPIC.GIN 1/1 42,5</t>
  </si>
  <si>
    <t>YAMAZAKURA 0,70/40</t>
  </si>
  <si>
    <t>PISANG AMBON 70/17</t>
  </si>
  <si>
    <t>PISANG AMBON 1/1 17</t>
  </si>
  <si>
    <t>UNGAVA GIN 70/43,10</t>
  </si>
  <si>
    <t>A.H.RIISE NON PL.ULTRA 70/42</t>
  </si>
  <si>
    <t>STROH 70/40</t>
  </si>
  <si>
    <t>ADLER BERLIN DRY GIN 70/42</t>
  </si>
  <si>
    <t>ANGOSTURA 1824 70/40</t>
  </si>
  <si>
    <t>COINTREAU NOIR 70/40</t>
  </si>
  <si>
    <t>OPTHIMUS 25Y 70/38</t>
  </si>
  <si>
    <t>SAINT JAMES RESERVA 70/43</t>
  </si>
  <si>
    <t>PLANTATION BARBADOS  70/42,8</t>
  </si>
  <si>
    <t>PLANTATION GUATEMALA ANE 70/42</t>
  </si>
  <si>
    <t>PLANTATION GUYANA 2005 70/45</t>
  </si>
  <si>
    <t>PLANTATION OFTD OVERPR 70/69</t>
  </si>
  <si>
    <t>PLANTATION PANAMA 2004 70/41,6</t>
  </si>
  <si>
    <t>PLANTATION TRINIDAD  70/42</t>
  </si>
  <si>
    <t>GLEN FIDDICH PROJECT XX70/47</t>
  </si>
  <si>
    <t>WILD TURKEY HONEY 70/35,5</t>
  </si>
  <si>
    <t>ABUELO RUM 12Y 70/40</t>
  </si>
  <si>
    <t>DAMIOSEAU RUM XO 70/42</t>
  </si>
  <si>
    <t>PALM BEACH COCONUT 1/1 20</t>
  </si>
  <si>
    <t>HARVEY'S SHERRY 0,70/17,5</t>
  </si>
  <si>
    <t>TAYLOR PORTO 0,75</t>
  </si>
  <si>
    <t>AMARULA 0,70/17</t>
  </si>
  <si>
    <t>ZAYA RUM 12Y 70/40</t>
  </si>
  <si>
    <t>BRAULIO AMARO 1LT 21</t>
  </si>
  <si>
    <t>CENTERBE 0,70/72 nazzari</t>
  </si>
  <si>
    <t>POLINI VITTONE SAMBUCA 70/40</t>
  </si>
  <si>
    <t>POLINI VITTONE ALCHERMES 70/21</t>
  </si>
  <si>
    <t>GLEN FOREST 1,5 40</t>
  </si>
  <si>
    <t>GLEN FOREST 1LT 40</t>
  </si>
  <si>
    <t>RUSSIAN STAND.PLATINUM 1/1 40</t>
  </si>
  <si>
    <t>BARCELO RUM BIANCO 70/40</t>
  </si>
  <si>
    <t>POLINI BRANDY 70/38</t>
  </si>
  <si>
    <t>MARZOCCHI FIASCO 2 LT</t>
  </si>
  <si>
    <t>MARZOCCHI FIASCO 0,75</t>
  </si>
  <si>
    <t>ROMANA BLACK SAMBUCA 70/38</t>
  </si>
  <si>
    <t>RIVIERE DU MAT RUM XO 70/42</t>
  </si>
  <si>
    <t>GENEPY VALVERDE 70/38</t>
  </si>
  <si>
    <t>GRAPPA VALVERDE ASSORT 70/40</t>
  </si>
  <si>
    <t>LA TUNELLA LA LINDA 0,75</t>
  </si>
  <si>
    <t>GRAPPA CASTELMONTE PASS.0,50</t>
  </si>
  <si>
    <t>MAGISTRAVINI ANIMA DI NEGRAMAR</t>
  </si>
  <si>
    <t>GR.BERTA** 3 SOLI 70/44 nazzar</t>
  </si>
  <si>
    <t>GR.BERTA RIS FONDATORE 70</t>
  </si>
  <si>
    <t>GR.BERTA 20Y - DILIDIA 0,7</t>
  </si>
  <si>
    <t>POLINI TEQUILA ACAPULCO 70/38</t>
  </si>
  <si>
    <t>ORNELLAIA ORNUS V.LIQUOR.0,375</t>
  </si>
  <si>
    <t>GRAPPA ORNELLAIA RIS ELIGO 500</t>
  </si>
  <si>
    <t>GRAPPA DOMENICIS SECOLO 0,50/6</t>
  </si>
  <si>
    <t>GRAPPA DOMENICIS ST.NERA 50/50</t>
  </si>
  <si>
    <t>GR.BERTA ELISI 1/1 43</t>
  </si>
  <si>
    <t>ARMAGNAC SEMPE' 70/40</t>
  </si>
  <si>
    <t>WOOD OLD NAVY RUM 1/1 57</t>
  </si>
  <si>
    <t>LICOR BEIRAO 70/22</t>
  </si>
  <si>
    <t>PREMIUM 2NITE 1/1 40</t>
  </si>
  <si>
    <t>GRAPPA BONAVENT.PRIME UVE ,35 BARRIQUE</t>
  </si>
  <si>
    <t>GRAPPA BONAVENT.PRIMEUVE ,70 BARRIQUE 903</t>
  </si>
  <si>
    <t>GRAPPA MARZADRO 18LUNE 70/41</t>
  </si>
  <si>
    <t>RAU MIRTO 70/30</t>
  </si>
  <si>
    <t>FOURSQUARE RUM 2013 70/64</t>
  </si>
  <si>
    <t>FORSYTHSWD RUM 70/57,8</t>
  </si>
  <si>
    <t>HAMPDEN RUM 2010 70/68,5</t>
  </si>
  <si>
    <t>GRAPPA CESCHIA RAMANDOLO 70/55</t>
  </si>
  <si>
    <t>PUNTA CANA RUM 70/38</t>
  </si>
  <si>
    <t>CABANA RUM 1/1 38</t>
  </si>
  <si>
    <t>DALMORE VALOUR 1LT 40</t>
  </si>
  <si>
    <t>HIGHLAND PARK 12Y 1/1 40</t>
  </si>
  <si>
    <t>MOON SHINE HARLEY DAVID.70/51,</t>
  </si>
  <si>
    <t>GLEN FOREST 70/41</t>
  </si>
  <si>
    <t>SCALLYWAG 70/46</t>
  </si>
  <si>
    <t>EL DORADO VERSAILLES '02 70/63</t>
  </si>
  <si>
    <t>EL DORADO ENMORE'93  70/56,5</t>
  </si>
  <si>
    <t>EL DORADO ENMORE'96  70/57,2</t>
  </si>
  <si>
    <t>EL DORADO PORT MOURANT '99</t>
  </si>
  <si>
    <t>EL DORADO PORT MOURANT '97</t>
  </si>
  <si>
    <t>RAPITALA' CHARDONNAY</t>
  </si>
  <si>
    <t>MONDORO ASTI 75 CL</t>
  </si>
  <si>
    <t>TEQ.ESPOLON BLANCO 70/40</t>
  </si>
  <si>
    <t>AURA COLLI PIACEN MALVASIA ,75</t>
  </si>
  <si>
    <t>SAILOR'S WHISKY PREZZO 1,5/40</t>
  </si>
  <si>
    <t>POLINI GIN LONDON 2/1 37,5</t>
  </si>
  <si>
    <t>POLINI ANICE 70/40</t>
  </si>
  <si>
    <t>RUSKOVA VODKA 70/37,5</t>
  </si>
  <si>
    <t>RUSKOVA VODKA 1/1 37,5</t>
  </si>
  <si>
    <t>RUSKOVA VODKA 2LT 37,5</t>
  </si>
  <si>
    <t>PACTO NAVIO RUM 70/40</t>
  </si>
  <si>
    <t>BALZAC COGNAC VSOP 70/40</t>
  </si>
  <si>
    <t>ANGOSTURA RUM PREMIUM 70/40</t>
  </si>
  <si>
    <t>TEQ.CASCO VEJO 70/38</t>
  </si>
  <si>
    <t>HEERING CHERRY 1/1 24</t>
  </si>
  <si>
    <t>GRAPPA CANDOLINI ASSORT</t>
  </si>
  <si>
    <t>CHOPIN VODKA 1LT 40</t>
  </si>
  <si>
    <t>CALVADOS MORIN NORMAL 70/40</t>
  </si>
  <si>
    <t>CALVADOS MORIN EXTRA/10Y 70/40</t>
  </si>
  <si>
    <t>GLEN GRANT 18Y 70/43</t>
  </si>
  <si>
    <t>BOWMORE 12Y 1/1 43</t>
  </si>
  <si>
    <t>PANAREA GIN 70/44</t>
  </si>
  <si>
    <t>ARRAN CASK STRENGHT 70/50</t>
  </si>
  <si>
    <t>BIG PEAT 70/46</t>
  </si>
  <si>
    <t>J.WALKER BLACK 12Y 0,35/40</t>
  </si>
  <si>
    <t>TORBOLI TORCIGLIONI/MITRA</t>
  </si>
  <si>
    <t>DETTLING KIRCH ASSORT</t>
  </si>
  <si>
    <t>GRAN DUCA D'ALBA 70/40</t>
  </si>
  <si>
    <t>BOWMORE DARKEST 0,70/43</t>
  </si>
  <si>
    <t>PORT CHARLOTTE 2007 70/57,8</t>
  </si>
  <si>
    <t>LAMBERTI AMARONE</t>
  </si>
  <si>
    <t>LA TUNELLA FRIULANO</t>
  </si>
  <si>
    <t>ARMAGNAC DESPALET  70/40</t>
  </si>
  <si>
    <t>LA TUNELLA RIBOLLA GIALLA</t>
  </si>
  <si>
    <t>LA TUNELLA CHARDONNAY</t>
  </si>
  <si>
    <t>LA TUNELLA BIANCO SESTO</t>
  </si>
  <si>
    <t>CACHACA ARA TROPICAL 1/1 40</t>
  </si>
  <si>
    <t>LIMONCINO AKROPOLIS KOSHER 70</t>
  </si>
  <si>
    <t>BOLLA SOAVE LE TUFFAIE</t>
  </si>
  <si>
    <t>MASI RECIOTTO</t>
  </si>
  <si>
    <t>ACETO BALSAMICO 0,50  MASI</t>
  </si>
  <si>
    <t>GRAPPA ANTINORI TIGNANELLO 0.5</t>
  </si>
  <si>
    <t>GUYANA RUM 70/45</t>
  </si>
  <si>
    <t>CANASTA CREAM SHERRY 0,75</t>
  </si>
  <si>
    <t>KRESSMAN SAUTERNES</t>
  </si>
  <si>
    <t>PASTIS/ANIS BERGER 1/1 45</t>
  </si>
  <si>
    <t>GRAPPA POLI EVA KOSHER 70/40</t>
  </si>
  <si>
    <t>PASTIS MARSEILLAIS 1/1 45</t>
  </si>
  <si>
    <t>PASTIS BARDOUIN 0,70/45</t>
  </si>
  <si>
    <t>PASTIS BARDOUIN 1,5 45</t>
  </si>
  <si>
    <t>CHARRETTE RUM 1/1 49</t>
  </si>
  <si>
    <t>TENNIS ANIS 1/1 45</t>
  </si>
  <si>
    <t>OLD TAYLOR 70/40</t>
  </si>
  <si>
    <t>PURITY VODKA 70/44</t>
  </si>
  <si>
    <t>PASTIS MARSEILLAIS 2LT 45</t>
  </si>
  <si>
    <t>PASTIS MARSEILLAIS 1,5 45</t>
  </si>
  <si>
    <t>ABSINTHE LA FEE  70/45</t>
  </si>
  <si>
    <t>MARTINI VTH DRY 1,5</t>
  </si>
  <si>
    <t>PASTIS 45D  1/1 45</t>
  </si>
  <si>
    <t>G27 ANCHISI 1/1</t>
  </si>
  <si>
    <t>RIUNITE LAMBRUSCO  RIGHI</t>
  </si>
  <si>
    <t>FABBRI BABA RHUM 0,400</t>
  </si>
  <si>
    <t>FELLUGA L RIBOLLA GIALLA</t>
  </si>
  <si>
    <t>ABERFELDY 12Y 70/40</t>
  </si>
  <si>
    <t>NEMU PIGATO</t>
  </si>
  <si>
    <t>LA RASINA BRUNELLO</t>
  </si>
  <si>
    <t>CHAMP.CRISTAL 1,5</t>
  </si>
  <si>
    <t>SELLA &amp; MOSCA MEDEUS</t>
  </si>
  <si>
    <t>TASCA ROSSO DEL  CONTE</t>
  </si>
  <si>
    <t>RUFFINO CABREO IL BORGO</t>
  </si>
  <si>
    <t>VAJRA BAROLO</t>
  </si>
  <si>
    <t>ALLEGRINI AMARONE</t>
  </si>
  <si>
    <t>SELLA &amp; MOSCA ANGHELU RUYU 75</t>
  </si>
  <si>
    <t>MELINI VIN SANTO 0,50</t>
  </si>
  <si>
    <t>NEGRI SFURSAT 5 STELLE</t>
  </si>
  <si>
    <t>NEGRI SFURSAT VALTELLINA</t>
  </si>
  <si>
    <t>LONGMORN 70/40</t>
  </si>
  <si>
    <t>S.FELICE BOLGHERI BELL'AIA</t>
  </si>
  <si>
    <t>S.FELICE ROSATO TOSCANA</t>
  </si>
  <si>
    <t>S.FELICE ROSSO DI MONTALCINO</t>
  </si>
  <si>
    <t>CA DEI FRATI BROLETTINO</t>
  </si>
  <si>
    <t>CINQUE TERRE PERGOLE SPARSE</t>
  </si>
  <si>
    <t>CINQUE TERRE COSTA DA POSA</t>
  </si>
  <si>
    <t>CINQUE TERRE COSTA DE CAMPU</t>
  </si>
  <si>
    <t>FRATTINA PROSECCO</t>
  </si>
  <si>
    <t>MACALLAN QUEST 70/40</t>
  </si>
  <si>
    <t>A.H.RIISE 1888 GOLD MET 70/40</t>
  </si>
  <si>
    <t>PLANTATION BARBADOS 20TH 70/40 X.O.</t>
  </si>
  <si>
    <t>PLANTATION BARBADOS  70/40 GRAND RESERVE</t>
  </si>
  <si>
    <t>PLANTATION JAMAICA 70/42</t>
  </si>
  <si>
    <t>ADMIRAL**RODNEY 70/40</t>
  </si>
  <si>
    <t>ARDBEG AN OA 70/46,6</t>
  </si>
  <si>
    <t>PRESIDENT MARTI 19Y RUM 70/40</t>
  </si>
  <si>
    <t>ZACAPA EDICION NEGRA 70/43</t>
  </si>
  <si>
    <t>DONNAFUGATA DAMARINO</t>
  </si>
  <si>
    <t>DONNAFUGATA PRIO CATARRATO LUCIDO</t>
  </si>
  <si>
    <t>FIRRIATO CALAVENTANA ALCAMO</t>
  </si>
  <si>
    <t>DONNAFUGATA LUMERA</t>
  </si>
  <si>
    <t>DONNAFUGATA SHERAZADE</t>
  </si>
  <si>
    <t>DONNAFUGATA BELL'ASSAI</t>
  </si>
  <si>
    <t>DONNAFUGATA FLORAMUNDI</t>
  </si>
  <si>
    <t>FIRRIATO FAVINIA LA MUCIARA</t>
  </si>
  <si>
    <t>FIRRIATO FAVINIA LE SCIABICHE</t>
  </si>
  <si>
    <t>ORNELLAIA POGGIO ALLE GAZZE</t>
  </si>
  <si>
    <t>CHAMP.JAQUESSON</t>
  </si>
  <si>
    <t>POLINI MYSPRITZ 27,5 cl</t>
  </si>
  <si>
    <t>POLINI MYSPRITZ 0,75</t>
  </si>
  <si>
    <t>POLINI ALCOOL 1/1 96</t>
  </si>
  <si>
    <t>POLINI GREANLEND TRIPLE SEC 1L</t>
  </si>
  <si>
    <t>POLINI VITTONE VTH 1/1 B/R</t>
  </si>
  <si>
    <t>POLINI TEQUILA BANDIDO GOLD 70</t>
  </si>
  <si>
    <t>POLINI TEQUILA BANDI SILVER 70</t>
  </si>
  <si>
    <t>MOUTAI 0,50/53</t>
  </si>
  <si>
    <t>MARTELL L'OR</t>
  </si>
  <si>
    <t>MARTELL CHANTELOUP 70/40</t>
  </si>
  <si>
    <t>MARTELL CREATION 70/40</t>
  </si>
  <si>
    <t>SIBONA GRAPPE RIS SPEC 70/44</t>
  </si>
  <si>
    <t>SIBONA LIQ.CAFFE'&amp;CACAO 50/20</t>
  </si>
  <si>
    <t>SIBONA PIRAMIDE 1bt+2 bic</t>
  </si>
  <si>
    <t>WILLIAM LAWSON 1,5 40</t>
  </si>
  <si>
    <t>BARCELO BLANCO 1/1  37,5</t>
  </si>
  <si>
    <t>FRESCOB.NIPOZZANO RISERVA ORO</t>
  </si>
  <si>
    <t>FRESCOB.LEONIA BRUT</t>
  </si>
  <si>
    <t>FRESCOB.TERREMORE CABERNET</t>
  </si>
  <si>
    <t>TASCA CAUBERNET SAUVIGNON</t>
  </si>
  <si>
    <t>TASCA LAMURI NERO D'AVOLA</t>
  </si>
  <si>
    <t>TASCA DIAMANTE PASSITO 0,50</t>
  </si>
  <si>
    <t>TASCA GHIAIA NERA 0,75</t>
  </si>
  <si>
    <t>TASCA DIDYME MALVASIA 0,75</t>
  </si>
  <si>
    <t>TASCA BUONORA BIANCO ETNA</t>
  </si>
  <si>
    <t>TASCA OLIO EVO 0,50</t>
  </si>
  <si>
    <t>SANTERO SPUMANTI ASS.0,75</t>
  </si>
  <si>
    <t>SANTERO CALAVERA/EX.DRY 1,5 MAGNUM 958</t>
  </si>
  <si>
    <t>SANTERO ASTI SECCO 1,5</t>
  </si>
  <si>
    <t>SANTERO PROSECCO 1,5</t>
  </si>
  <si>
    <t>SANTERO GOLD VILLA JOLANDA 1,5</t>
  </si>
  <si>
    <t>DAMRAK GIN 0,70/41,8</t>
  </si>
  <si>
    <t>TORMORE 14Y 0,70/43</t>
  </si>
  <si>
    <t>JAMESON CASK MATES 70/40 IPA</t>
  </si>
  <si>
    <t>GAJA ROSSJ BASS LANGHE BIANCO</t>
  </si>
  <si>
    <t>GAJA GAJA&amp;REY LANGHE BIANCO</t>
  </si>
  <si>
    <t>GAJA ALTENI BRASSICA BIANCO</t>
  </si>
  <si>
    <t>GAJA SORI'BARBARESCO SANLORENZ</t>
  </si>
  <si>
    <t>GAJA SORI'BARBARESCO TILDIN</t>
  </si>
  <si>
    <t>GAJA SORI'COSTARUSSI BARBARES</t>
  </si>
  <si>
    <t>SARACCO PINOT NERO 0,75</t>
  </si>
  <si>
    <t>SANTERO BABY 0,200</t>
  </si>
  <si>
    <t>GRAPPA POLI LIQUIRIZIA 50/40</t>
  </si>
  <si>
    <t>GRAPPA POLI MARIA BIOLOG 70/40</t>
  </si>
  <si>
    <t>POLI ELISIR CAMOMILLA 70/30</t>
  </si>
  <si>
    <t>NEGRI INFERNO VALTELLINA</t>
  </si>
  <si>
    <t>PLANETA MAMERTINO</t>
  </si>
  <si>
    <t>PLANETA PASSITO NOTO 0,500</t>
  </si>
  <si>
    <t>ANTINORI PINOT NERO DELLA SALA</t>
  </si>
  <si>
    <t>GIORGI SANGUE DI GIUDA</t>
  </si>
  <si>
    <t>GIORGI FUSION ROSE' SPUMANTE</t>
  </si>
  <si>
    <t>GIORGI BANDITO RIESLING</t>
  </si>
  <si>
    <t>GIORGI CRUDO DI PINOT  B/ROSE</t>
  </si>
  <si>
    <t>GIORGI BUTTAFUOCO</t>
  </si>
  <si>
    <t>GIORGI CRUASE' MILLESIM</t>
  </si>
  <si>
    <t>GIORGI CHARDONNAY IL COPPO</t>
  </si>
  <si>
    <t>OLIVELLA FALANGHINA</t>
  </si>
  <si>
    <t>JAMESON CRESTED TEN 70/40</t>
  </si>
  <si>
    <t>CONTERNO BAROLO ALDO CONTERNO</t>
  </si>
  <si>
    <t>SOLARIS VERMENTINO</t>
  </si>
  <si>
    <t>BIONDI SANTI BRUNELLO MONTALCI</t>
  </si>
  <si>
    <t>TASCA CHARDONNAY</t>
  </si>
  <si>
    <t>SANDRONE' BAROLO</t>
  </si>
  <si>
    <t>SANTERO PROSECCO 0,75</t>
  </si>
  <si>
    <t>BELLAVISTA VITTORIO MORETTI</t>
  </si>
  <si>
    <t>BELLAVISTA NECTAR</t>
  </si>
  <si>
    <t>TOSCHI SCIROPPO ANICE</t>
  </si>
  <si>
    <t>TOSCHI SCIROPPO ORZATA</t>
  </si>
  <si>
    <t>TOSCHI NOCINO 70/40</t>
  </si>
  <si>
    <t>TOSCHI VODKA 1/1 38 BSH</t>
  </si>
  <si>
    <t>TOSCHI GIN 1/1 38 BSH</t>
  </si>
  <si>
    <t>TOSCHI AMARENA ANFORETTA 510</t>
  </si>
  <si>
    <t>TOSCHI AMARENA ANFORETTA 250</t>
  </si>
  <si>
    <t>TOSCHI AMARENA LATTA 1 KG</t>
  </si>
  <si>
    <t>FRESCOB.LA VITE LUCENTE 1,5</t>
  </si>
  <si>
    <t>FRESCOB.LUCE BRUNELLO 0,75</t>
  </si>
  <si>
    <t>FRESCOB.CASTELGIOC.BRUNEL 1,5</t>
  </si>
  <si>
    <t>FRESCOB.CASTELGIOC.BRUNELL 3LT</t>
  </si>
  <si>
    <t>FRESCOB.CASTELGIOC.BRUNELL 5LT</t>
  </si>
  <si>
    <t>FRESCOB.LUX 0,75</t>
  </si>
  <si>
    <t>FRESCOB.CONF.LUCEDELLAVITE AL151802S001</t>
  </si>
  <si>
    <t>FRESCOB.CONF.LAVITELUCENTE AL221801S001</t>
  </si>
  <si>
    <t>FRESCOB.CONF.SCRIGNOVITEeBRUNE YW011802C001</t>
  </si>
  <si>
    <t>FRESCOB.CONF.CAST.NIPOZZ. LUX YB022004C001 2MONTESO-2NIP RI</t>
  </si>
  <si>
    <t>FRESCOB.CONF.ALIE'.ATMOSFERE YR012001S001 BOT + 2 CALICI</t>
  </si>
  <si>
    <t>FRESCOB.CONF.CASTIGL.CHIANTI YG012302C001 2CAST+2BICC</t>
  </si>
  <si>
    <t>FRESCOB.CONF.PIANREMOLEeCAST XG012002C002 1CAST+1SANREMOLE</t>
  </si>
  <si>
    <t>FRESCOB.CONF.PIANREMOLEeCASTIG XL011803C001</t>
  </si>
  <si>
    <t>FRESCOB.CONF.SPECIALE NIPOZZAN YL012302C001 2NIPOZ RIS 2BICC</t>
  </si>
  <si>
    <t>FRESCOB.NIPOZZANO VECCHIE VITI</t>
  </si>
  <si>
    <t>PASTIS ALFRED MAUNIER 70/45</t>
  </si>
  <si>
    <t>WILLIAMS ELEGANT GIN 70/48</t>
  </si>
  <si>
    <t>HAMPDEN ESTATE 70/46</t>
  </si>
  <si>
    <t>HAMPDEN ESTATE OVERPRO.70/60</t>
  </si>
  <si>
    <t>ORNELLAIA BOLGHERI 1,5</t>
  </si>
  <si>
    <t>ORNELLAIA OLIO EXTR.VERG0,500</t>
  </si>
  <si>
    <t>PIROVANO NOVELLO</t>
  </si>
  <si>
    <t>CA DEL BOSCO CUVE'PRESTIGE 75</t>
  </si>
  <si>
    <t>ABUELO RUM 7Y 70/40</t>
  </si>
  <si>
    <t>ARARAT AKHTAMAR 10Y 70/40 BRANDY</t>
  </si>
  <si>
    <t>ARCANE BL CANE CRUSH 70/43,8</t>
  </si>
  <si>
    <t>ARCANE DELICATISSIME  70/41</t>
  </si>
  <si>
    <t>BARCELO IMPER.30ANNIV.70/43</t>
  </si>
  <si>
    <t>BELUGA 0,500/40</t>
  </si>
  <si>
    <t>BOTH'S OLT TOM GIN 70/47</t>
  </si>
  <si>
    <t>BOTRAN 12Y SIST.SOLERA 70/40</t>
  </si>
  <si>
    <t>GAJA BAROLO CONTEISA</t>
  </si>
  <si>
    <t>CANTERBURY GIN 70/40</t>
  </si>
  <si>
    <t>CENTENARIO ANEJO 7Y 70/40</t>
  </si>
  <si>
    <t>CHAIRMAN'S RESERVE SPIC.70/40</t>
  </si>
  <si>
    <t>CHURCHILL'S BARREL 0,50/37,5</t>
  </si>
  <si>
    <t>CITADELLE GIN 1/1 44</t>
  </si>
  <si>
    <t>CITADELLE GIN RESERVE 70/45,2</t>
  </si>
  <si>
    <t>DAMOISEAU BLANC 70/50</t>
  </si>
  <si>
    <t>DAMOISEAU VIEUX 70/42</t>
  </si>
  <si>
    <t>DEPAZ BLANC 70/50</t>
  </si>
  <si>
    <t>DON PAPA RHUM 0,200/40</t>
  </si>
  <si>
    <t>EL JIMADOR BLANCO/REPOS 70/38</t>
  </si>
  <si>
    <t>ELEPHANT GIN 0,50/52</t>
  </si>
  <si>
    <t>ELEPHANT SLOE GIN 0,50/35</t>
  </si>
  <si>
    <t>FLOR DE CANA CENTEN 12Y 1/1 40</t>
  </si>
  <si>
    <t>FLOR DE CANA CENTEN 18Y1/1 40</t>
  </si>
  <si>
    <t>FOREST GIN ANNO XV 0,50/57</t>
  </si>
  <si>
    <t>FOREST GIN VALENTINE 0,50/45</t>
  </si>
  <si>
    <t>HERNO GIN 0,50/40,5</t>
  </si>
  <si>
    <t>LA MAUNY ANANAS 70/25</t>
  </si>
  <si>
    <t>LEGEND OF KREMLIN 70/40</t>
  </si>
  <si>
    <t>MEDELLIN ANEJO 12Y70/37,5</t>
  </si>
  <si>
    <t>CHAMP.MOET CHANDON LUMINEU</t>
  </si>
  <si>
    <t>MONKEY 47 GIN 0,50/29</t>
  </si>
  <si>
    <t>MOSKOVSKAYA 1/1 40</t>
  </si>
  <si>
    <t>NORDES GIN 1/1 40</t>
  </si>
  <si>
    <t>OPTHIMUS 21Y 70/38</t>
  </si>
  <si>
    <t>OPTHIMUS 25Y 70/43</t>
  </si>
  <si>
    <t>ROBERTO CAVALLI BL/GLD 1/1 40</t>
  </si>
  <si>
    <t>SIPSMITH SLOE GIN 50/29</t>
  </si>
  <si>
    <t>STROH 70/80</t>
  </si>
  <si>
    <t>KURAYOSHI 8Y 70/43</t>
  </si>
  <si>
    <t>TORRES 20Y 0,70/40</t>
  </si>
  <si>
    <t>A.H.RIISE BLACK NAVY 70/40</t>
  </si>
  <si>
    <t>A.H.RIISE FROGMAN 70/58</t>
  </si>
  <si>
    <t>A.H.RIISE XO RESERVE  70/40</t>
  </si>
  <si>
    <t>EMPEROR RUM SHERRYCASK70/40</t>
  </si>
  <si>
    <t>GIN DEL PROF.CROCODILE 70/45</t>
  </si>
  <si>
    <t>GIN DEL PROF.MADAME 70/42,9</t>
  </si>
  <si>
    <t>PLANTATION PERU' 2004 70/43,5</t>
  </si>
  <si>
    <t>PLANTATION PINEAPPLE 70/40</t>
  </si>
  <si>
    <t>XANTE' PEAR&amp;COGNAC 50/38</t>
  </si>
  <si>
    <t>YUSHAN MALT 70/40</t>
  </si>
  <si>
    <t>AKASHI RED 50/40</t>
  </si>
  <si>
    <t>CLEMENT VSOP 70/40</t>
  </si>
  <si>
    <t>DAMOISEAU 10Y 70/42</t>
  </si>
  <si>
    <t>DIPLOMATICO DIST COLLEC 70/47 N1-N2-N3 SINGLE BATCH</t>
  </si>
  <si>
    <t>J.M.GOLD ELEVE SOUSBOIS 70/50</t>
  </si>
  <si>
    <t>J.M.SHRUBB 70/35</t>
  </si>
  <si>
    <t>MEUKOW EXTRA 70/40</t>
  </si>
  <si>
    <t>NIKKA COFFEY GIN 70/47</t>
  </si>
  <si>
    <t>TEQ.ROCA PATRON ANEJO 70/44</t>
  </si>
  <si>
    <t>TEQ.ROCA PATRON REPOS. 70/42</t>
  </si>
  <si>
    <t>TEQ.ROCA PATRON SILVER 70/45</t>
  </si>
  <si>
    <t>ZACAPA RHUM ROYAL 70/45</t>
  </si>
  <si>
    <t>ZUBROWKA BIALA RYE 70/40</t>
  </si>
  <si>
    <t>TEQ.ROSE 50/15</t>
  </si>
  <si>
    <t>TANQUERAY FLOR SEVILLA 70/41,3</t>
  </si>
  <si>
    <t>TANQUERAY LOVAGE 1/1 47,3</t>
  </si>
  <si>
    <t>TEQ.SAUZA GOLD 1 LT 38</t>
  </si>
  <si>
    <t>AKASHI MEISEI 50/40</t>
  </si>
  <si>
    <t>HAMPDEN LFCH 70/60,5</t>
  </si>
  <si>
    <t>FOURSQUARE DESTINO 70/61</t>
  </si>
  <si>
    <t>SCALLYWAG 70/54,1</t>
  </si>
  <si>
    <t>ROCK OYSTER 18Y 70/46,8</t>
  </si>
  <si>
    <t>OLD BALLANTRUAN 10Y 70/50</t>
  </si>
  <si>
    <t>OLD BALLANTRUAN 70/50</t>
  </si>
  <si>
    <t>LEDAIG 18Y 70/46,3</t>
  </si>
  <si>
    <t>INCHMOAN 12Y 70/46</t>
  </si>
  <si>
    <t>RIOT BRUT BIANCO/ROSE</t>
  </si>
  <si>
    <t>MONTEROSSA FRANC.SANSEVE SATEN</t>
  </si>
  <si>
    <t>MONTEROSSA FRANC.I CUVEE 1,5</t>
  </si>
  <si>
    <t>MONTEROSSA FRANC.I CUVEE 3 LT</t>
  </si>
  <si>
    <t>DONNAFUGATA CHIARANDA'  1,5</t>
  </si>
  <si>
    <t>DONNAFUGATA TANCREDI  1,5</t>
  </si>
  <si>
    <t>DONNAFUGATA SUL VULCANO 0,75</t>
  </si>
  <si>
    <t>DONNAFUGATA BEN RYE' PASSITO ML. 0,375</t>
  </si>
  <si>
    <t>DONNAFUGATA CONF.INSEGUENDO 3 BOTT GABRI/FLORAMUNDI/SULVUL</t>
  </si>
  <si>
    <t>CAMPAGNOLA RIPASSO VALPOL 1,5</t>
  </si>
  <si>
    <t>CAMPAGNOLA AMARONE VALP. 1,5</t>
  </si>
  <si>
    <t>GLEN CADAM ORIGIN 1825 0,70 40</t>
  </si>
  <si>
    <t>ANTINORI BADIA PASSIGNANO 1,5</t>
  </si>
  <si>
    <t>ANTINORI NEBBIOLO OCCHETTI 1,5</t>
  </si>
  <si>
    <t>ANTINORI BAROLO 1,5</t>
  </si>
  <si>
    <t>ANTINORI TIGNANELLO 1,5</t>
  </si>
  <si>
    <t>ANTINORI MARCHESE RISERVA 1,5</t>
  </si>
  <si>
    <t>GLEN MORANGIE TARLOGAN 70/43</t>
  </si>
  <si>
    <t>ANGOSTURA GOLD RUM 5Y 70/40</t>
  </si>
  <si>
    <t>DONNAFUGATA CONF.ESPR,VITTOR 2 BT BELLASSAI/FLORAMUNDI</t>
  </si>
  <si>
    <t>GLEN TURRET PEATED 70/43</t>
  </si>
  <si>
    <t>JOHN LEE BOURBON 70/40</t>
  </si>
  <si>
    <t>BALLANTINES 15Y 70/40 GL.BURGIE/MILTON/GL.TAUCHERS</t>
  </si>
  <si>
    <t>ABERLOUR 18Y 0,50/43</t>
  </si>
  <si>
    <t>RUGGERI GIALL'ORO VALDOB,375</t>
  </si>
  <si>
    <t>BELUGA 1,5/40</t>
  </si>
  <si>
    <t>BELUGA 6LT 40</t>
  </si>
  <si>
    <t>AMUERTE GIN 70/43</t>
  </si>
  <si>
    <t>TALISKER 8Y SPEAKEASY 70/59,4</t>
  </si>
  <si>
    <t>MOLETTO GIN 70/43</t>
  </si>
  <si>
    <t>SIR EDWARD'S 12Y 0,70/40</t>
  </si>
  <si>
    <t>CHIVAS REGAL 15Y 0,70/40</t>
  </si>
  <si>
    <t>GRAPPA POLI DUE BARILI 70/40</t>
  </si>
  <si>
    <t>LE VIEUX LABBE'10Y 70/43</t>
  </si>
  <si>
    <t>NIKKA COFFEY VODKA 70/40</t>
  </si>
  <si>
    <t>ITALICUS ROSOLIO 70/20</t>
  </si>
  <si>
    <t>RUFFINO MODUS TOSCANA 1,5</t>
  </si>
  <si>
    <t>SIBONA CONF S BARBERA +1 BICC</t>
  </si>
  <si>
    <t>NEGRITA RHUM ANEJO 1/1 37,5</t>
  </si>
  <si>
    <t>ANTINORI IL BRUCIATO 1,5</t>
  </si>
  <si>
    <t>CA DEI FRATI AMARONE 1,5</t>
  </si>
  <si>
    <t>MONTENEGRO AMARO 1,5  23gr</t>
  </si>
  <si>
    <t>EXTRA VIRGIN 0,50/44 TAGGIASCO</t>
  </si>
  <si>
    <t>COLLEMASSARI GRATTAMACCO BOLGHERI SUPER ALBERELLO</t>
  </si>
  <si>
    <t>FATT.BARBI GRAPPA DI BRUNELLO</t>
  </si>
  <si>
    <t>CA DEL BOSCO CUVE'PRESTIGE 1,5</t>
  </si>
  <si>
    <t>FRESCOB.ALTARI VIN SANTO</t>
  </si>
  <si>
    <t>MONTEROSSA CABOCHON DOPPIO 0</t>
  </si>
  <si>
    <t>MONTEROSSA FRANC.P.R. BLANC</t>
  </si>
  <si>
    <t>AN CNOC 18Y 70/46</t>
  </si>
  <si>
    <t>AN CNOC 24Y 70/46</t>
  </si>
  <si>
    <t>ARDMORE 20Y 70/49,3</t>
  </si>
  <si>
    <t>ARDMORE TRADITIONAL 1/1 40</t>
  </si>
  <si>
    <t>GLEN MORAY 15Y 70/40</t>
  </si>
  <si>
    <t>LAPHROAIG 25Y 70/48,9</t>
  </si>
  <si>
    <t>AMRUT TWO INDIES RUM 70/42,8</t>
  </si>
  <si>
    <t>AUSTRIAN EMPIRENAVY RES.70/40</t>
  </si>
  <si>
    <t>BASIL HAYDENS SMALLBATCH 70/4</t>
  </si>
  <si>
    <t>BATHTUB GIN OLD TOM 50/42,4</t>
  </si>
  <si>
    <t>BLIND TIGER PIPER CUBEBA 50/47</t>
  </si>
  <si>
    <t>BROOKLYN GIN 70/40</t>
  </si>
  <si>
    <t>BUFFEL GIN BLACK/GOLD 70/40</t>
  </si>
  <si>
    <t>COMPAGNIE INDES JAM 5Y 70/43</t>
  </si>
  <si>
    <t>COMPAGNIE INDES TRICORNE 70/43</t>
  </si>
  <si>
    <t>COMPAGNIE INDES LATINO 5Y70/40</t>
  </si>
  <si>
    <t>COPPER HEAD GIBSON 50/40</t>
  </si>
  <si>
    <t>CORUBA 12Y CIGAR RUM 70/40</t>
  </si>
  <si>
    <t>CUBANEY ELIXIR DE RUM 70/30</t>
  </si>
  <si>
    <t>CUBANEY ELIXIR DE CARIBE 70/34</t>
  </si>
  <si>
    <t>DAVID GIN 70/40</t>
  </si>
  <si>
    <t>DON RHON GR.RIS.12Y 70/37,5</t>
  </si>
  <si>
    <t>DZAMA 3Y 70/52</t>
  </si>
  <si>
    <t>EARLY TIMES OLD RESERVE 70/40</t>
  </si>
  <si>
    <t>EIKO JAPANESE VODKA 70/40</t>
  </si>
  <si>
    <t>FILLIERS GIN 28 PINK 50/37,5</t>
  </si>
  <si>
    <t>FILLIERS PINE BLOS.GIN 50/42,6</t>
  </si>
  <si>
    <t>FUCKOFF VODKA 70/40</t>
  </si>
  <si>
    <t>FUJIKAI 10Y 50/43</t>
  </si>
  <si>
    <t>FUJIMI JAPANESE WH. 70/40</t>
  </si>
  <si>
    <t>GHOST VODKA SKULL  70/40</t>
  </si>
  <si>
    <t>GLEN DALOUGH 7Y 70/46</t>
  </si>
  <si>
    <t>GLEN DALOUGH DB.BARREL 70/42</t>
  </si>
  <si>
    <t>HERNO NAVY STRENGHT GIN 50/57</t>
  </si>
  <si>
    <t>HERNO OLD TOM GIN 50/43</t>
  </si>
  <si>
    <t>JAMESON BL.BARREL 70/40</t>
  </si>
  <si>
    <t>KINOBI GIN 70/45,7</t>
  </si>
  <si>
    <t>MOMBASA STRAWBERRY 70/37,5</t>
  </si>
  <si>
    <t>MOMBASA COLONEL'S RES.70/43,5</t>
  </si>
  <si>
    <t>PLATTE VALLEY 3Y 70/40 STRAIGHT CORN</t>
  </si>
  <si>
    <t>QUIET MAN 8Y 70/40</t>
  </si>
  <si>
    <t>QUIET MAN SUPERIOR 70/40</t>
  </si>
  <si>
    <t>ROKU GIN 70/43</t>
  </si>
  <si>
    <t>ROYAL DRAGON SUP.WATERM.70/40</t>
  </si>
  <si>
    <t>SIPSMITH VJOP GIN 70/57,7</t>
  </si>
  <si>
    <t>SKIN GIN ANTHRACIT 50/42</t>
  </si>
  <si>
    <t>TEELING BRABAZON N2 70/49,5</t>
  </si>
  <si>
    <t>THREE SIXTY 70/37,5</t>
  </si>
  <si>
    <t>UPPERCUT GIN 70/49,6</t>
  </si>
  <si>
    <t>ULTIMAT 70/40</t>
  </si>
  <si>
    <t>TULLAMORE CASK FINISH 50/40</t>
  </si>
  <si>
    <t>TULLAMORE 14Y 70/41,3</t>
  </si>
  <si>
    <t>SABATINI GIN 70/41,3</t>
  </si>
  <si>
    <t>XGIN EDITION"ANIMAL"50/44</t>
  </si>
  <si>
    <t>DDAY GIN 70/44</t>
  </si>
  <si>
    <t>FIRRIATO OLIO 0,500</t>
  </si>
  <si>
    <t>DICTADOR 100AMBER 70/40</t>
  </si>
  <si>
    <t>MEREGALLI MATTIOLI YLICE</t>
  </si>
  <si>
    <t>MEREGALLI SANGUIDO SASSICA 1,5</t>
  </si>
  <si>
    <t>ZABOV MOCCIA 1/1 15gr</t>
  </si>
  <si>
    <t>SANTERO SPUMANTI ASS  3LT</t>
  </si>
  <si>
    <t>CARONI 90 PROOF    70/51,4</t>
  </si>
  <si>
    <t>AALBORG AQUAVIT 1/1 40</t>
  </si>
  <si>
    <t>OLE SMOKY ASSORT 50/20</t>
  </si>
  <si>
    <t>OLE SMOKY STRAWB 50/32,5</t>
  </si>
  <si>
    <t>OLE SMOKY ORIG/W.LIGHTN50/50</t>
  </si>
  <si>
    <t>OLE SMOKY CHERRIES 50/50</t>
  </si>
  <si>
    <t>OLE SMOKY CINNAMON 50/40</t>
  </si>
  <si>
    <t>OLE SMOKY BLU FLAME 50/64</t>
  </si>
  <si>
    <t>TEQ.PADRE AZUL BIANCO 70/38</t>
  </si>
  <si>
    <t>TEQ.PADRE AZUL REPOSADO 70/38</t>
  </si>
  <si>
    <t>OLE SMOKY H.DAVIDSON 50/51,5</t>
  </si>
  <si>
    <t>UMANI RONCHI CASALDISERRA VERDICCHIO</t>
  </si>
  <si>
    <t>UMANI RONCHI LACRIMA MORRO FONTE DEL RE</t>
  </si>
  <si>
    <t>UMANI RONCHI CENTOVIE ROSATO</t>
  </si>
  <si>
    <t>UMANI RONCHI MONTEPULC.MONTIPA</t>
  </si>
  <si>
    <t>TEELING SMALL BATCH 70/46</t>
  </si>
  <si>
    <t>EMPEROR RUM HERITAGE 70/40</t>
  </si>
  <si>
    <t>BITTER BARMAN 1/1 25</t>
  </si>
  <si>
    <t>CHUCHERIA ABEJA ASS 70/2</t>
  </si>
  <si>
    <t>ARRAN AMAR/SAUT.FINISH 70/50</t>
  </si>
  <si>
    <t>AUCHENTOSHAN 21Y 70/43</t>
  </si>
  <si>
    <t>AUCHENTOSHAN BARTENDERS 70/47</t>
  </si>
  <si>
    <t>AUCHENTOSHAN BARTENDERS 70/50</t>
  </si>
  <si>
    <t>BUNNAHABHAIN CLADACH 1/1 50</t>
  </si>
  <si>
    <t>GLEN ROTHES 10Y 70/40</t>
  </si>
  <si>
    <t>GLEN ROTHES PTD CASK RES.70/40</t>
  </si>
  <si>
    <t>HIGHLAND PARK 10Y 70/46</t>
  </si>
  <si>
    <t>HIGHLAND PARK FULLVOLUME 70/47</t>
  </si>
  <si>
    <t>KNOB CREEK RYE 70/50</t>
  </si>
  <si>
    <t>LAPHROAIG 1815 70/48</t>
  </si>
  <si>
    <t>LAPHROAIG LORE 70/48</t>
  </si>
  <si>
    <t>MACALLAN LUMINA 70/41,3</t>
  </si>
  <si>
    <t>ANGOSTURA DARK RUM 7Y 70/40</t>
  </si>
  <si>
    <t>ARCANE FLAMBOYANCE 70/40</t>
  </si>
  <si>
    <t>BULLEIT 10Y 70/45,6</t>
  </si>
  <si>
    <t>BUSHMILL'S RED 70/40</t>
  </si>
  <si>
    <t>TOKINOKA BLACK 0,50/50</t>
  </si>
  <si>
    <t>JACK DANIEL'S 1905 LEGACY70/43</t>
  </si>
  <si>
    <t>JACK DANIEL'S BOTTLBOND 1/1 50</t>
  </si>
  <si>
    <t>JACK DANIEL'S GENTLEMAN 1/1 43 PATEK PHILIPPE</t>
  </si>
  <si>
    <t>JACK DANIEL'S BARREL STRENGHT 70/64,5</t>
  </si>
  <si>
    <t>JACK DANIEL'S STRAIGHT RYE 70/45</t>
  </si>
  <si>
    <t>JACK DANIEL'S STRAIGHT RYE 1/1 45</t>
  </si>
  <si>
    <t>JAMESON ROUND 1/1 40</t>
  </si>
  <si>
    <t>NIKKA 12Y 70/43</t>
  </si>
  <si>
    <t>TOGOUCHI 15Y 70/43,8</t>
  </si>
  <si>
    <t>TOGOUCHI 9Y 70/40</t>
  </si>
  <si>
    <t>TOKI  SUNTORY 70/43</t>
  </si>
  <si>
    <t>GIORGI PINOT NERO MONTEROSO</t>
  </si>
  <si>
    <t>BUFFEL GIN 70/40</t>
  </si>
  <si>
    <t>ZACAPA 12Y AMBAR 1/1 40SOLERA</t>
  </si>
  <si>
    <t>WILD TURKEY 81 1/1 40,5</t>
  </si>
  <si>
    <t>WILD TURKEY RYE 1/1 50,5</t>
  </si>
  <si>
    <t>COTARELLA MERLOT SODALE (EX FALESCO)</t>
  </si>
  <si>
    <t>MAIXEI ROSATO</t>
  </si>
  <si>
    <t>MEREGALLI MACULAN CABERNET</t>
  </si>
  <si>
    <t>MEREGALLI MACULAN CHARD/SAUV</t>
  </si>
  <si>
    <t>MEREGALLI DIESEL NERO/ROSSO</t>
  </si>
  <si>
    <t>MEREGALLI RINALDINI M'ORO</t>
  </si>
  <si>
    <t>MEREGALLI FERTUNA DROPPELLO</t>
  </si>
  <si>
    <t>MEREGALLI FERTUNA LODAI</t>
  </si>
  <si>
    <t>MEREGALLI CIACCI BRUNE PIANROS</t>
  </si>
  <si>
    <t>MEREGALLI ROCCAFABBRI ROSSO MONTEFALCO</t>
  </si>
  <si>
    <t>MEREGALLI ROCCAFABBRI SAGRANTI</t>
  </si>
  <si>
    <t>MEREGALLI VALENTINA PECORINO</t>
  </si>
  <si>
    <t>MEREGALLI VALENTINA MONTEPULC</t>
  </si>
  <si>
    <t>MEREGALLI VALENTINA TREBBIANO</t>
  </si>
  <si>
    <t>MEREGALLI C.ZECCA LUNA</t>
  </si>
  <si>
    <t>MEREGALLI AGRIPUNICA MONTESSU</t>
  </si>
  <si>
    <t>MEREGALLI AGRIPUNICA SAMAS</t>
  </si>
  <si>
    <t>MEREGALLI ARGIOLAS MERI'</t>
  </si>
  <si>
    <t>MEREGALLI ARGIOLAS S'ELEGAS</t>
  </si>
  <si>
    <t>MEREGALLI COPPOLA SAUVIGNON</t>
  </si>
  <si>
    <t>PELLEGRINO TARENI CHARDONNAY</t>
  </si>
  <si>
    <t>PELLEGRINO TARENI NERO D'AVOLA</t>
  </si>
  <si>
    <t>PELLEGRINO TARENI SYRAH</t>
  </si>
  <si>
    <t>PELLEGR MINEO OVO 75</t>
  </si>
  <si>
    <t>ANTINORI TIGNANELLO  0,375</t>
  </si>
  <si>
    <t>MEREGALLI CIACCI PICCOLOMINI ROSSO MONTALCINO</t>
  </si>
  <si>
    <t>TOSCHI GUARNITURE ASS 1K</t>
  </si>
  <si>
    <t>MEREGALLI ARGIOLAS IS SOLINAS ROSSO</t>
  </si>
  <si>
    <t>NARDINI TAGLIATELLA LIQ 1/1 35</t>
  </si>
  <si>
    <t>DONNAFUGATA FRAGORE ETNA</t>
  </si>
  <si>
    <t>CAMPAGNOLA SOAVE</t>
  </si>
  <si>
    <t>CAMPAGNOLA AMARORE RISERVA</t>
  </si>
  <si>
    <t>WALCH GEWUERZTR.KASTELAZ</t>
  </si>
  <si>
    <t>SANTERO DILE' ROSSO</t>
  </si>
  <si>
    <t>FELLUGA L TERRE ALTE ROSAZZO</t>
  </si>
  <si>
    <t>FELLUGA L SOSSO ROSSO</t>
  </si>
  <si>
    <t>VALDO PROSECCO</t>
  </si>
  <si>
    <t>CARPANO VTH VECCHIA FORMULA</t>
  </si>
  <si>
    <t>FABBRI AGAVE/GUM NERO</t>
  </si>
  <si>
    <t>FABBRI MARENDRY 70/21</t>
  </si>
  <si>
    <t>FABBRI AMARENE OPAL 0,230</t>
  </si>
  <si>
    <t>FABBRI BABA RHUM 1,9</t>
  </si>
  <si>
    <t>FABBRI CILIEGIE DENOCC.1,6</t>
  </si>
  <si>
    <t>CA DEI FRATI FRATI LUGANA 1,5</t>
  </si>
  <si>
    <t>MONACI CORIBRANTE SYRAH MALVAS</t>
  </si>
  <si>
    <t>SOHO 0,70/15</t>
  </si>
  <si>
    <t>DALWHINNIE G.TRONES 70/43</t>
  </si>
  <si>
    <t>CARDHU G.TRONES 70/40</t>
  </si>
  <si>
    <t>LAGAVULLIN 9Y G.TRONES 70/46</t>
  </si>
  <si>
    <t>OBAN G.TRONES 70/43</t>
  </si>
  <si>
    <t>TALISKER G. TRONES 70/45,8</t>
  </si>
  <si>
    <t>CLYNELISH G. TRONES 70/51,2</t>
  </si>
  <si>
    <t>ROYAL LOCHNAGAR G.TRONES 70/40</t>
  </si>
  <si>
    <t>SINGLETON G.TRONES 70/40</t>
  </si>
  <si>
    <t>LA PIEVE CHIANTI RISERVA</t>
  </si>
  <si>
    <t>LA PIEVE CHIANTI SUPERIORE</t>
  </si>
  <si>
    <t>LA PIEVE CHIANTI DOC BIO</t>
  </si>
  <si>
    <t>LA PIEVE BOLGHERI ROSSO</t>
  </si>
  <si>
    <t>LA PIEVE ROSSO TOSCANA CABERNE T - SANGIOVESE</t>
  </si>
  <si>
    <t>FOURSQUARE PATRIMONIO 70/58</t>
  </si>
  <si>
    <t>SIBONA CONF MEDITAZIONE 2BT+2B</t>
  </si>
  <si>
    <t>SIBONA CONF MINIGRAD.3BT 20cl</t>
  </si>
  <si>
    <t>LA SCOLCA RUGRE' SPUMANTE</t>
  </si>
  <si>
    <t>ZONIN BARDOLINO</t>
  </si>
  <si>
    <t>LA SCOLCA GAVI NERA gavideigav</t>
  </si>
  <si>
    <t>ALESSANDRI MICHELE PIGATO</t>
  </si>
  <si>
    <t>ALESSANDRI MICHELE VERMENTINO</t>
  </si>
  <si>
    <t>CAPANNELLE SANGIOV/MERLOT5050</t>
  </si>
  <si>
    <t>CAPANNELLE SOLARE</t>
  </si>
  <si>
    <t>CAPANNELLE CHIANTI CL RISERVA</t>
  </si>
  <si>
    <t>ALESSANDRIA DOLCETTO</t>
  </si>
  <si>
    <t>ALESSANDRIA BARBERA</t>
  </si>
  <si>
    <t>ALESSANDRIA BARBERA VITTORIA</t>
  </si>
  <si>
    <t>ALESSANDRIA LANGHE NEBBIOLO</t>
  </si>
  <si>
    <t>ALESSANDRIA BAROLO</t>
  </si>
  <si>
    <t>ALESSANDRIA BAROLO S.GIOVANNI</t>
  </si>
  <si>
    <t>DONNAFUGATA KABIR 0,375</t>
  </si>
  <si>
    <t>GR.DONNAFUGATA BENRIE' ,500/42</t>
  </si>
  <si>
    <t>GR.DONNAFUGATA MILLE1NOTTE</t>
  </si>
  <si>
    <t>TROIS RIVIERE TRIPLE MIL.70/42</t>
  </si>
  <si>
    <t>ZOUTE GR.PRIX GIN 0,50/40</t>
  </si>
  <si>
    <t>ABERFELDY 16Y 70/40</t>
  </si>
  <si>
    <t>ADNAMS S.MALT 70/40</t>
  </si>
  <si>
    <t>AKASHI 50/46</t>
  </si>
  <si>
    <t>AMRUT CASK STRENGHT 70/61,8</t>
  </si>
  <si>
    <t>AMRUT FUSION 70/50</t>
  </si>
  <si>
    <t>AMRUT RAJ IGALA 70/40</t>
  </si>
  <si>
    <t>ANTIQUARY 21Y 70/43</t>
  </si>
  <si>
    <t>ARMORIK BREIZH 70/42</t>
  </si>
  <si>
    <t>ARMORIK CLASSIC 70/46</t>
  </si>
  <si>
    <t>ARMORIK SHERRY FINISH 70/40</t>
  </si>
  <si>
    <t>BALBLAIR VINTAGE 70/46</t>
  </si>
  <si>
    <t>BALLECHIN 10Y 70/46</t>
  </si>
  <si>
    <t>BELVEDERE 3 LT 40</t>
  </si>
  <si>
    <t>BENROMACH 15Y 70/43</t>
  </si>
  <si>
    <t>BENROMACH WOOD SASSIC.70/45</t>
  </si>
  <si>
    <t>BRUGAL ANEJO 1/1 38</t>
  </si>
  <si>
    <t>ARMAGNAC DEMANDIS 70/40</t>
  </si>
  <si>
    <t>CAPT.MORGAN SP.GOLD 3LT 35</t>
  </si>
  <si>
    <t>CARLOS III 1/1 36</t>
  </si>
  <si>
    <t>CIROC VODKA 6LT 40</t>
  </si>
  <si>
    <t>CITADELLE GIN OLD TOM 0,50/46</t>
  </si>
  <si>
    <t>COMPASS ST.GLASGOW 70/43</t>
  </si>
  <si>
    <t>COMPASS STREET ARTIST 70/43</t>
  </si>
  <si>
    <t>COMPASS THE SPANIARD 70/43</t>
  </si>
  <si>
    <t>CUTTY SARK PROHIBITION 70/50</t>
  </si>
  <si>
    <t>DALMORE 10Y VINTAGE 70/46</t>
  </si>
  <si>
    <t>DAMOISEAU VSOP 70/42</t>
  </si>
  <si>
    <t>ETSU JAPANESE GIN 70/43</t>
  </si>
  <si>
    <t>GLEN BRETON 10Y 70/43</t>
  </si>
  <si>
    <t>GLEN BRETON 12Y 70/40</t>
  </si>
  <si>
    <t>GLEN DALOUGH 13Y 70/46</t>
  </si>
  <si>
    <t>GLEN MORANGIE VINT.1989 70/43</t>
  </si>
  <si>
    <t>BOLS GOLDSTRIKE  0,500/40</t>
  </si>
  <si>
    <t>J.WALKER RED 3LT 40</t>
  </si>
  <si>
    <t>KAVALAN CLASSIC 0,500/40</t>
  </si>
  <si>
    <t>KAVALAN PORT CASK FINISH 70/40 DISTILLERY SELECT</t>
  </si>
  <si>
    <t>KAVALAN EX-BOURB.OAK 70/46</t>
  </si>
  <si>
    <t>KAVALAN KING CAR 70/46</t>
  </si>
  <si>
    <t>KAVALAN PODIUM 70/46</t>
  </si>
  <si>
    <t>KAVALAN SINGLE MALT 70/40</t>
  </si>
  <si>
    <t>KRAKEN BLACK SPICED 1/1 40</t>
  </si>
  <si>
    <t>PLANTATION FIJI 2009 70/44,8</t>
  </si>
  <si>
    <t>RUTHEFORD 12Y CRICHON 70/40</t>
  </si>
  <si>
    <t>SACRED GIN 70/40</t>
  </si>
  <si>
    <t>SEXTON SINGLE MALT 70/40</t>
  </si>
  <si>
    <t>SIKKIM BILBERRY PR.GIN 70/40</t>
  </si>
  <si>
    <t>SMOKEHEAD ROCK ED.II 1LT 46.6</t>
  </si>
  <si>
    <t>DAMILANO CHARDONNAY</t>
  </si>
  <si>
    <t>DAMILANO BAROLO LE 5 VIGNE</t>
  </si>
  <si>
    <t>DAMILANO BAROLO CANNUBI</t>
  </si>
  <si>
    <t>DAMILANO BAROLO CANNUBI RISERV</t>
  </si>
  <si>
    <t>BENROMACH 10Y 70/43</t>
  </si>
  <si>
    <t>CARDHU 15Y 70/43</t>
  </si>
  <si>
    <t>BELVEDERE 6 LT 40</t>
  </si>
  <si>
    <t>BUMBU XO 70/40</t>
  </si>
  <si>
    <t>CANNABIS SATIVA GIN 70/40</t>
  </si>
  <si>
    <t>COSA NOSTRA TOMMY GUN 70/40</t>
  </si>
  <si>
    <t>DEADHEAD CASK AGED RUM 70/40</t>
  </si>
  <si>
    <t>DEADHEAD CHOCOLATE RUM 70/35</t>
  </si>
  <si>
    <t>EUPHORIA CANNABIS VODK 0,50/38</t>
  </si>
  <si>
    <t>EUPHORIA COCAINE VODKA 70/40</t>
  </si>
  <si>
    <t>FINLAGGAN CASK STRENGTH 70/58</t>
  </si>
  <si>
    <t>FUNKY PUMP GIN 50/45</t>
  </si>
  <si>
    <t>HANAMI GIN 70/43</t>
  </si>
  <si>
    <t>HIMBRIMI OLD TOM GIN 50/40</t>
  </si>
  <si>
    <t>MALFY GIN  70/41</t>
  </si>
  <si>
    <t>MULATA 15Y RUM 70/38</t>
  </si>
  <si>
    <t>MULATA  7Y RUM 70/38</t>
  </si>
  <si>
    <t>PEAT'S BEAST 70/46</t>
  </si>
  <si>
    <t>RON DE JEREMY RESERVA 70/40</t>
  </si>
  <si>
    <t>STROH 38   1LT 38</t>
  </si>
  <si>
    <t>MORTLACH 12Y 70/43,4</t>
  </si>
  <si>
    <t>HAYMAN'S GIN 70/47</t>
  </si>
  <si>
    <t>ABERLOUR CASG ANNAMH 70/48</t>
  </si>
  <si>
    <t>OXLEY GIN 70/47</t>
  </si>
  <si>
    <t>HIGHLAND PARK 15Y 70/45,2</t>
  </si>
  <si>
    <t>BOTRAN ANEJO 15Y 70/40</t>
  </si>
  <si>
    <t>BOWMORE VINTAGE ED. 70/47,8</t>
  </si>
  <si>
    <t>BRUICHLADDICH 26Y 0,70/48</t>
  </si>
  <si>
    <t>BUNNAHABHAIN 30Y 0,70/42,6</t>
  </si>
  <si>
    <t>BELSAZAR VTH 0,75</t>
  </si>
  <si>
    <t>BULLEIT RYE 70/45</t>
  </si>
  <si>
    <t>CARDHU AMBER ROCK 70/40</t>
  </si>
  <si>
    <t>ISLE OF JURA PROPHECY 1/1 46</t>
  </si>
  <si>
    <t>BELVEDERE NIGHT SABER 70/40</t>
  </si>
  <si>
    <t>BELVEDERE GRAPEFR/blacbr 70/40</t>
  </si>
  <si>
    <t>BRUGAL XV 70/38</t>
  </si>
  <si>
    <t>OCTOMORE 10Y 70/56,9</t>
  </si>
  <si>
    <t>OCTOMORE 7.3  70/63</t>
  </si>
  <si>
    <t>OCTOMORE 9.1  70/59,1</t>
  </si>
  <si>
    <t>CARLOS PRIMERO 70/40</t>
  </si>
  <si>
    <t>DON PAPA MASSKARA 70/40</t>
  </si>
  <si>
    <t>ISLE OF JURA DESTINY 70/44</t>
  </si>
  <si>
    <t>ISLE OF JURA THESOUND 1/1 42,5</t>
  </si>
  <si>
    <t>J.WALKER BLU CHINESE ED.70/40</t>
  </si>
  <si>
    <t>J.WALKER SEL.CASK RYE 10Y70/46</t>
  </si>
  <si>
    <t>KRAKEN CERAMIC/UNKNOW 70/40</t>
  </si>
  <si>
    <t>SMOKEHEAD EXTRA RARE 1/1 40</t>
  </si>
  <si>
    <t>TANQUERAY MALACCA 1/1 41,3</t>
  </si>
  <si>
    <t>GLEN LIVET CAPT.RESERVE 70/40</t>
  </si>
  <si>
    <t>JIM BEAM APPLE 1/1 35</t>
  </si>
  <si>
    <t>VL92 GIN 1/1 41,7</t>
  </si>
  <si>
    <t>BUNNAHABHAIN STIUIRDAIR70/46,3</t>
  </si>
  <si>
    <t>MACALLAN TERRA 70/43,8</t>
  </si>
  <si>
    <t>ABERLOUR TRIPLE CASK 70/40</t>
  </si>
  <si>
    <t>BOWMORE VAULTS 1 REL. 70/51,5</t>
  </si>
  <si>
    <t>BRUICHLADDICH 8Y LADDIE 70/50</t>
  </si>
  <si>
    <t>PORT CHARLOTTE 10Y ISLBAR70/50</t>
  </si>
  <si>
    <t>BUNNAHABHAIN MOINE 70/46,3</t>
  </si>
  <si>
    <t>CANADIAN CLUB 12Y 1/1 40 BATCH</t>
  </si>
  <si>
    <t>CHIVAS REGAL MIZUNARA 70/40</t>
  </si>
  <si>
    <t>CHIVAS REGAL ULTIS 70/40</t>
  </si>
  <si>
    <t>CIROC MOSCHINO LIMITED 70/40</t>
  </si>
  <si>
    <t>GRAND MARNIER NUIT PARIS 70/40</t>
  </si>
  <si>
    <t>HIGHLAND PARK SPIR.BEAR 1/1 40</t>
  </si>
  <si>
    <t>J.WALKER GAME OF TRONES 70/40,</t>
  </si>
  <si>
    <t>MACALLAN ENIGMA 70/44,9</t>
  </si>
  <si>
    <t>MACALLAN RARE CASK BLACK 70/48</t>
  </si>
  <si>
    <t>METAXA OUZO 70/38</t>
  </si>
  <si>
    <t>PAUL JOHN 40/46</t>
  </si>
  <si>
    <t>PEAT'S CASK STRENGHT 70/52,1</t>
  </si>
  <si>
    <t>PERE MAGLOIRE VSOP 70/40</t>
  </si>
  <si>
    <t>CALDARO QUINTESSENZ KALTERERSEE</t>
  </si>
  <si>
    <t>CALDARO LAGREIN</t>
  </si>
  <si>
    <t>CALDARO SALTNER PINOT NERO</t>
  </si>
  <si>
    <t>CALDARO VIAL PINOT BIANCO</t>
  </si>
  <si>
    <t>CALDARO SOLI PINOT GRIGIO/BIAN</t>
  </si>
  <si>
    <t>CALDARO CAMPANER GEWURZTRAMINE</t>
  </si>
  <si>
    <t>CALDARO MULLER THURGAU</t>
  </si>
  <si>
    <t>CALDARO SOLOS A.ADIGE BIANCO</t>
  </si>
  <si>
    <t>BALVENIE 12Y 0,70/43</t>
  </si>
  <si>
    <t>RUSSIAN STAND.PLATINUM 70/40</t>
  </si>
  <si>
    <t>SMIRNOFF GOLD 1/1 37,5</t>
  </si>
  <si>
    <t>TAMNAVULIN 70/40</t>
  </si>
  <si>
    <t>ABERLOUR WHITE OAK 70/40</t>
  </si>
  <si>
    <t>ISLE OF JURA 30Y 70/44</t>
  </si>
  <si>
    <t>ISLE OF JURA JOURNEY 70/40</t>
  </si>
  <si>
    <t>ISLE OF JURA SEVEN WOOD 70/42</t>
  </si>
  <si>
    <t>ISLE OF JURA TASTIVAL 70/51</t>
  </si>
  <si>
    <t>ISLE OF JURA THE LOCH 70/44,5</t>
  </si>
  <si>
    <t>ISLE OF JURA THE PAPS 70/45,6</t>
  </si>
  <si>
    <t>ISLE OF JURA THE ROAD 1/1 43,6</t>
  </si>
  <si>
    <t>BIBI SOFFOCONE DI VINCIGLIATA</t>
  </si>
  <si>
    <t>BIBI BUGIA TOSCANA</t>
  </si>
  <si>
    <t>BIBI SCOPETO TOSCANA</t>
  </si>
  <si>
    <t>BIBI LE CICALE DI VINCIGLIATA</t>
  </si>
  <si>
    <t>BIBI CASAMATTA B/R</t>
  </si>
  <si>
    <t>BIBI TESTAMATTA TOSCANA</t>
  </si>
  <si>
    <t>DREAMY ASSORT</t>
  </si>
  <si>
    <t>IL DOGE SCIROPPI ASSORTITI</t>
  </si>
  <si>
    <t>CA DEL BOSCO CORTE LUPO BIANCO</t>
  </si>
  <si>
    <t>CA DEL BOSCO CORTE LUPO ROSSO</t>
  </si>
  <si>
    <t>BELLAVISTA (ALMA) NON DOSATO</t>
  </si>
  <si>
    <t>DACASTELLO PROSECCO</t>
  </si>
  <si>
    <t>ISLE OF JURA 12Y 0,70/40</t>
  </si>
  <si>
    <t>SOBIESKI VODKA 1/1 37,5</t>
  </si>
  <si>
    <t>SOBIESKI VODKA 1,5 37,5</t>
  </si>
  <si>
    <t>PLANETA CHARDONNAY 1,5</t>
  </si>
  <si>
    <t>PLANETA CONTRODANZA 0,75</t>
  </si>
  <si>
    <t>FRESCOB.OLIO EXV LAUDEMIO ,500</t>
  </si>
  <si>
    <t>FIRRIATO ALTAVILLA GRILLO</t>
  </si>
  <si>
    <t>FELLUGA L ROSATO GIULIA</t>
  </si>
  <si>
    <t>DON PAPA RHUM 4,5/40</t>
  </si>
  <si>
    <t>DON PAPA RHUM 10Y 70/43</t>
  </si>
  <si>
    <t>ROCCA DI MONTEMASSI GIN 0,50/4</t>
  </si>
  <si>
    <t>ZONIN NEGRAMARO ROSATO ZINZULA</t>
  </si>
  <si>
    <t>POWER'S 12Y 70/46</t>
  </si>
  <si>
    <t>POWER'S SIGNATURE 70/46</t>
  </si>
  <si>
    <t>BALVENIE 12Y SING BARR 70/47,8</t>
  </si>
  <si>
    <t>BALVENIE 14Y CARIBE CASK 70/43</t>
  </si>
  <si>
    <t>FRENCH VODKA 70/40</t>
  </si>
  <si>
    <t>CHARTREUSE GIALLA 0,70/43</t>
  </si>
  <si>
    <t>LEONARDI LAMBRUSCO</t>
  </si>
  <si>
    <t>DACASTELLO PINOT GRIGIO INZOLI</t>
  </si>
  <si>
    <t>DONNAFUGATA MILLEUNANOTTE 1,5</t>
  </si>
  <si>
    <t>DONNAFUGATA OLIO ,500 MILLEANN</t>
  </si>
  <si>
    <t>MIONETTO SPRITZ 0,75</t>
  </si>
  <si>
    <t>COPPO BAROLO</t>
  </si>
  <si>
    <t>COPPO BARBERA CAMP DU ROUSS</t>
  </si>
  <si>
    <t>COPPO BARBERA L'AVVOCATA</t>
  </si>
  <si>
    <t>COPPO GAVI LA ROCCA</t>
  </si>
  <si>
    <t>COPPO MOSCATO ASTI MONCALVINA</t>
  </si>
  <si>
    <t>COPPO CHARDONNAY COSTEBIANCHE</t>
  </si>
  <si>
    <t>MACALLAN RARE CASK 70/43</t>
  </si>
  <si>
    <t>MACALLAN QUEST 1/1 40</t>
  </si>
  <si>
    <t>MACALLAN N.6 DECANTER 70/43</t>
  </si>
  <si>
    <t>HIGHLAND PARK 12Y 0,75/43</t>
  </si>
  <si>
    <t>MACALLAN MAGNUM PHOTOS 70/43,7</t>
  </si>
  <si>
    <t>FRESCOB.CONF.AV/AT/TMverm/aliE XO012003S001</t>
  </si>
  <si>
    <t>FRESCOB.CHIANTI PERANO CLASS</t>
  </si>
  <si>
    <t>ORNELLAIA SERRE NUOVE 1,5</t>
  </si>
  <si>
    <t>ORNELLAIA LE VOLTE 1,5</t>
  </si>
  <si>
    <t>ORNELLAIA MASSETTINO</t>
  </si>
  <si>
    <t>FRESCOB.CHIANTI PERANO RISERVA</t>
  </si>
  <si>
    <t>BELUGA HUNTING BERRY 70/38</t>
  </si>
  <si>
    <t>EUPHORIA CANNABIS GIN 0,50/40</t>
  </si>
  <si>
    <t>FIRESTARTER VODKA 70/40</t>
  </si>
  <si>
    <t>CHAMP.MOET CHANDON 3LT JEROBOI</t>
  </si>
  <si>
    <t>CHAMP.MOET CHANDON 6LT MATHUSA</t>
  </si>
  <si>
    <t>GRAPPA MAROLO BAROLO 70/50</t>
  </si>
  <si>
    <t>GRAPPA MAROLO BRUNELLO 70/44</t>
  </si>
  <si>
    <t>GRAPPA MAROLO BUSSIANELLA 70/4</t>
  </si>
  <si>
    <t>GRAPPA MAROLO GEWUERTR.70/42</t>
  </si>
  <si>
    <t>GRAPPA MAROLO AMARONE 70/45</t>
  </si>
  <si>
    <t>GRAPPA MAROLO MOSCATO 50/42</t>
  </si>
  <si>
    <t>GRAPPA MAROLO BAROLO 50/42 RICCIO</t>
  </si>
  <si>
    <t>GRAPPA MAROLO BAROLO 50/42 MOON</t>
  </si>
  <si>
    <t>GRAPPA MAROLO BARBARESCO 50/42</t>
  </si>
  <si>
    <t>GRAPPA MAROLO BAROLO 50/42 FOROB</t>
  </si>
  <si>
    <t>GRAPPA MAROLO BAROLO 50/40 PREMIUM LEGNO</t>
  </si>
  <si>
    <t>GRAPPA MAROLO BAROLO '08 70/42</t>
  </si>
  <si>
    <t>GRAPPA MAROLO BAROLO LT/42 FRIELEGNO</t>
  </si>
  <si>
    <t>MAROLO ULRICH AMARO 70/32</t>
  </si>
  <si>
    <t>ANTINORI ROSSO MONTALCINO 1,5 PIAN DELLE VIGNE</t>
  </si>
  <si>
    <t>DONNAFUGATA CONF.DONNAFUGATA 2 BT FLORAMUNDI</t>
  </si>
  <si>
    <t>DONNAFUGATA CONF.MEDITERRANEO 3 BT PRIO/LIGHEA/SHERAZADE</t>
  </si>
  <si>
    <t>DONNAFUGATA CONF.NUOVE ESPRES 2 BT SUL VULCANO</t>
  </si>
  <si>
    <t>DONNAFUGATA CONF.CHIARANDA 3 BOTTCHIARANDA</t>
  </si>
  <si>
    <t>DONNAFUGATA CONF.TANCREDI 3 BOT TANCREDI</t>
  </si>
  <si>
    <t>DONNAFUGATA CONF.1000 GRAN  B 3 BOTT MILLE E UNA NOTTE.</t>
  </si>
  <si>
    <t>DONNAFUGATA CONF.1000 GRAN  D 3 BT MILLEUNA NOTTE</t>
  </si>
  <si>
    <t>DONNAFUGATA CONF.PANTELLERIA 2 BT LIGHEA/KABIR</t>
  </si>
  <si>
    <t>SANTA SOFIA AMARONE</t>
  </si>
  <si>
    <t>SANTA SOFIA BARDOLINO</t>
  </si>
  <si>
    <t>SANTA SOFIA LUGANA</t>
  </si>
  <si>
    <t>SANTA SOFIA MERLOT CORVINA</t>
  </si>
  <si>
    <t>SANTA SOFIA SOAVE</t>
  </si>
  <si>
    <t>SANTA SOFIA VALP.RIP.SUP</t>
  </si>
  <si>
    <t>SANTA SOFIA VALP CL MONTEGRADE</t>
  </si>
  <si>
    <t>FRESCOB.CONF.TENUTA PERANO YP012003C001 2PERANO+1 RIS</t>
  </si>
  <si>
    <t>FRESCOB.NIPOZZANO RISERVA 1,5</t>
  </si>
  <si>
    <t>LA MAUNY BANANE 70/30</t>
  </si>
  <si>
    <t>CHAMP.MUMM C.ROUGE 1,5</t>
  </si>
  <si>
    <t>DALMORE CIGAR MALT 70/44</t>
  </si>
  <si>
    <t>JACK DANIEL'S FIRE 1/1 35</t>
  </si>
  <si>
    <t>KILCHOMAN LOCH GORM  70/46</t>
  </si>
  <si>
    <t>CHAMP.RUINART "R" 0,75</t>
  </si>
  <si>
    <t>SPEYBURN BRADAN ORACH 70/40</t>
  </si>
  <si>
    <t>SIBONA CONF VASSOIO 2bt+4bicc</t>
  </si>
  <si>
    <t>SIBONA CONF BOX IN TAVOLA</t>
  </si>
  <si>
    <t>SIBONA STRISCE E CASSETTI</t>
  </si>
  <si>
    <t>SIBONA DISTILLTO BIRRA 50/38</t>
  </si>
  <si>
    <t>MEREGALLI CIACCI BRUNELLO</t>
  </si>
  <si>
    <t>MEREGALLI RINALDINI LAMB VECCH MORO</t>
  </si>
  <si>
    <t>BRAIDA LA MONELLA BARBERA</t>
  </si>
  <si>
    <t>BRAIDA MONTEBRUNA BARBERA</t>
  </si>
  <si>
    <t>BRAIDA LIMONTE GRIGNOLINO</t>
  </si>
  <si>
    <t>GRAPPA BRAIDA BRICCO UCCELLO</t>
  </si>
  <si>
    <t>CHAMP.PAUL GOERG</t>
  </si>
  <si>
    <t>BRUICHLADDICH ISL.BARLEY 70/50 ROCKSIDE FARM 2007-2010</t>
  </si>
  <si>
    <t>CONNEMARA PEATED 12Y 70/40</t>
  </si>
  <si>
    <t>CARDHU GOLD RESERVE 70/40</t>
  </si>
  <si>
    <t>CHAMP.ARMAND DE BRIGNAC BLdeBL</t>
  </si>
  <si>
    <t>BELUGA CELEBRATION 1/1 40</t>
  </si>
  <si>
    <t>ISLAY MIST PEATED RES 70/40</t>
  </si>
  <si>
    <t>J.M.VINTAGE 2005 70/43,8</t>
  </si>
  <si>
    <t>J.M.VINTAGE 2006 70/43,4</t>
  </si>
  <si>
    <t>J.M.VINTAGE 2007 70/42,9</t>
  </si>
  <si>
    <t>LOCH LOMOND SIGNATURE 70/40</t>
  </si>
  <si>
    <t>MACALLAN OSCURO 70/46,5</t>
  </si>
  <si>
    <t>ILEACH ISLAY MALT 70/40</t>
  </si>
  <si>
    <t>CONTADI PINOT NERO FRANCIACORT</t>
  </si>
  <si>
    <t>PERLINO MARSALA SECCA  1/1</t>
  </si>
  <si>
    <t>PERLINO MARSALA MANDORLA 1/1</t>
  </si>
  <si>
    <t>PERLINO MARSALA OVO  1/1</t>
  </si>
  <si>
    <t>AKASHI 5Y SHERRY 50/50</t>
  </si>
  <si>
    <t>VINOSIA FIANO DI AVELLINO</t>
  </si>
  <si>
    <t>VINOSIA GRECO DI TUFO</t>
  </si>
  <si>
    <t>VINOSIA FONTANA LOGGIA FALANGHINA</t>
  </si>
  <si>
    <t>CA DEL BOSCO CUVE'PRESTIGE 3 L</t>
  </si>
  <si>
    <t>CA DEL BOSCO VINTAGE COLLECT</t>
  </si>
  <si>
    <t>CA DEL BOSCO M.ZANELLA SEBINO</t>
  </si>
  <si>
    <t>CA DEL BOSCO PINERO</t>
  </si>
  <si>
    <t>CA DEL BOSCO CARMENERO</t>
  </si>
  <si>
    <t>CA DEL BOSCO IL MERLOT</t>
  </si>
  <si>
    <t>EUPHORIA COCAINE VODKA 50/40</t>
  </si>
  <si>
    <t>PLANETA CONF.LEGNO FLOREALI 1ALASTRO-1TEREBINTO-1PLUMBAGO</t>
  </si>
  <si>
    <t>PLANETA CONF.LEGNO SELEZIONE 1ALASTRO-1CERASUOLO-1PLUMBAGO</t>
  </si>
  <si>
    <t>PLANETA CONF.LEGNO I SOLARI 1COMETA-1CHARD-1SYRAH</t>
  </si>
  <si>
    <t>PLANETA CONF.LEGNO CECILIA 2BICCH-1S,CACILIA 1,5</t>
  </si>
  <si>
    <t>PLANETA CONF.LEGNO 4BT+2B+CAVA 1PLUM-1MAMER-1DORILLI-2 CERASU</t>
  </si>
  <si>
    <t>PLANETA CONF.LEGNO 2 SEGRETA 1 SEGRETA R - 1 SEGRETA B</t>
  </si>
  <si>
    <t>PLANETA CONF.LEGNO 3 SEGRETA 1SEGR R-1SEGRB-1 SEGR ROSE</t>
  </si>
  <si>
    <t>PLANETA SYRAH 12 LT LEGNO</t>
  </si>
  <si>
    <t>PLANETA SYRAH 9 LT LEGNO</t>
  </si>
  <si>
    <t>CECI LAMBRUSCO OTELLO</t>
  </si>
  <si>
    <t>CAPANNELLE CHIANTI CL.RIS.1,5</t>
  </si>
  <si>
    <t>CAPANNELLE ROSATO TOSCANO</t>
  </si>
  <si>
    <t>PODERI PRIMASSOLO CHINATO ,500</t>
  </si>
  <si>
    <t>LONG POND TECA 12Y 0,70/63</t>
  </si>
  <si>
    <t>BAILEYS COOFFE/CARAML  70/17</t>
  </si>
  <si>
    <t>FRESCOB.ALIE' ROSE' 1,5</t>
  </si>
  <si>
    <t>GRAPPA FRESCOB.CASTELGIOCONDO</t>
  </si>
  <si>
    <t>FRESCOB.LUCE BRUNELLO 1,5</t>
  </si>
  <si>
    <t>ANTINORI CERVARO  SALA 1,5</t>
  </si>
  <si>
    <t>GR.BONOLLO AMARONE RIS.VINTAGE</t>
  </si>
  <si>
    <t>PRINCESSA ADMIRAL RODNEY 70/40 ***</t>
  </si>
  <si>
    <t>BONOLLO AMARO OF 0,70/30</t>
  </si>
  <si>
    <t>GR.BONOLLO PROSECCO 70/40</t>
  </si>
  <si>
    <t>GR.BONOLLO RUTA 70/40</t>
  </si>
  <si>
    <t>GR.BONOLLO PRIMIT/AVOLA 70/40</t>
  </si>
  <si>
    <t>CLEMENT VANILLE INTENSE 50/41</t>
  </si>
  <si>
    <t>CLEMENT AGRICOLE BLEU 0,70/50</t>
  </si>
  <si>
    <t>ABSINTHE LA FEE BOHEMIAN 70/70</t>
  </si>
  <si>
    <t>VILLAMASSA MANDARINO 50/30</t>
  </si>
  <si>
    <t>VILLAMASSA BASILICO  50/30</t>
  </si>
  <si>
    <t>DONAJI ENSEMBLE 70/46</t>
  </si>
  <si>
    <t>VALLOMBROSA CONGREG.GIN 70/47</t>
  </si>
  <si>
    <t>TEQ.MILAGRO SILVER BAR.RES70/4</t>
  </si>
  <si>
    <t>TEQ.MILAGRO REPOS.BAR.RES 70/4</t>
  </si>
  <si>
    <t>TEQ.MILAGRO ANEJO BAR.RES.70/4</t>
  </si>
  <si>
    <t>POLINI ANICE 1/1 40</t>
  </si>
  <si>
    <t>TOSO GAMONDI BITTER 1/1 25</t>
  </si>
  <si>
    <t>TOSO GAMONDI SAMBUCA 1/1 40</t>
  </si>
  <si>
    <t>TOSO GAMONDI APERITIVO E FIOR DI SAMBUCO</t>
  </si>
  <si>
    <t>TOSO RHUM PAPITO 15Y 70/38</t>
  </si>
  <si>
    <t>TOSO RHUM PAPITO 21Y 70/38</t>
  </si>
  <si>
    <t>GRAPPA NERONEVE TOSO 100cl/40</t>
  </si>
  <si>
    <t>PIO CESARE BAROLO CHINATO 0,75</t>
  </si>
  <si>
    <t>PIO CESARE NEBBIOLO 1,5</t>
  </si>
  <si>
    <t>PIO CESARE BARBERA 1,5</t>
  </si>
  <si>
    <t>ANTINORI BRUNELLO MONT. 1,5 PIAN DELLE VIGNE</t>
  </si>
  <si>
    <t>TOSO BRUT MILLESIMATO</t>
  </si>
  <si>
    <t>BIRRA 2 SORELLE 33CL ASS</t>
  </si>
  <si>
    <t>S.RITA ROSSO VALTELLINA</t>
  </si>
  <si>
    <t>ANSELMET TORRETTE SUPERIEUR</t>
  </si>
  <si>
    <t>ANSELMET PINOT NOIR</t>
  </si>
  <si>
    <t>DELAMAIN COGNAC XO 70/40</t>
  </si>
  <si>
    <t>ST.ESPRIT COTES DU RHONE</t>
  </si>
  <si>
    <t>LADOUCETTE POUILLY FUME</t>
  </si>
  <si>
    <t>COMTE LAFOND BLANC SANCERRE</t>
  </si>
  <si>
    <t>GOSLING'S BLACK SEAL 1LT 40</t>
  </si>
  <si>
    <t>GOSLING'S GINGER BEER 33cl</t>
  </si>
  <si>
    <t>BBRUDD WHISKY ISLAY 70/44,2</t>
  </si>
  <si>
    <t>BBRUDD WHISKY SHERRY 70/44,22</t>
  </si>
  <si>
    <t>MEZCAL DOBA-JEY 70/44</t>
  </si>
  <si>
    <t>MEZCAL PECHUGA 70/48</t>
  </si>
  <si>
    <t>POLI GIN MARCONI 46 70/46</t>
  </si>
  <si>
    <t>PIU CINQUE GIN 70/47</t>
  </si>
  <si>
    <t>COLLESI GIN 70/42,8</t>
  </si>
  <si>
    <t>GRAPPA ALEXANDER MOSC/PROS 70/38</t>
  </si>
  <si>
    <t>GRAPPA ALEXANDER UVA 70/38</t>
  </si>
  <si>
    <t>GRAPPA ALEXANDER EXQ.PREMIUM 70/38</t>
  </si>
  <si>
    <t>GRAPPA ALEXANDER EXQ.LANG/PROS 70/38</t>
  </si>
  <si>
    <t>GRAPPA ALEXANDER 300 ML /38</t>
  </si>
  <si>
    <t>MORTLACH 15Y 70/46</t>
  </si>
  <si>
    <t>GLEN SCOTIA 25Y 70/48,8</t>
  </si>
  <si>
    <t>HIGHLAND PARK VALKNUT 70/46,8</t>
  </si>
  <si>
    <t>HIGHLAND PARK VALKYRIE 70/45,9</t>
  </si>
  <si>
    <t>LAGAVULLIN 12Y SP REL. 70/57,8</t>
  </si>
  <si>
    <t>J.WALKER BLACK 12Y 3LT 40</t>
  </si>
  <si>
    <t>ABSINTHE GREEN SENAUX 0,70/70</t>
  </si>
  <si>
    <t>AC/DC THUNDERST.TEQ.BLN 70/40</t>
  </si>
  <si>
    <t>AC/DC THUNDERST.TEQ.REPO 70/40</t>
  </si>
  <si>
    <t>AVIATION GIN 70/42</t>
  </si>
  <si>
    <t>BOUKMAN RHUM 70/45</t>
  </si>
  <si>
    <t>CANNABIS SATIVA LIQUOR 70/14,5</t>
  </si>
  <si>
    <t>DEBOWA MILITARY 70/40</t>
  </si>
  <si>
    <t>ELIJAH CRAIG SMALL BATCH 70/47</t>
  </si>
  <si>
    <t>EUPHORIA 80 ABSINTHE 0,50/80</t>
  </si>
  <si>
    <t>HENDRICKS GIN 1,75/44</t>
  </si>
  <si>
    <t>HIMBRIMI GIN WINTERBIRD 0,50/4</t>
  </si>
  <si>
    <t>JEFFERSONS RESERVE 70/45,1</t>
  </si>
  <si>
    <t>BOWMORE 15Y GOLD ELEGAN 1/43</t>
  </si>
  <si>
    <t>TEQ.LA HORA AZUL BLANCO 70/40</t>
  </si>
  <si>
    <t>TEQ.LA HORA AZUL REPOS 70/40</t>
  </si>
  <si>
    <t>MACALLAN N.5 70/48,5</t>
  </si>
  <si>
    <t>MARTIN MILLER 9 MOONS 0,35/40</t>
  </si>
  <si>
    <t>MIL GIN 70/42</t>
  </si>
  <si>
    <t>MOTORHEAD VODKA 70/40</t>
  </si>
  <si>
    <t>NEPTUNE GOLD 70/40</t>
  </si>
  <si>
    <t>OUTERSPACE VODKA CHROME70/40</t>
  </si>
  <si>
    <t>OUTERSPACE VODKA 70/40</t>
  </si>
  <si>
    <t>PHOENIX TEARS SPICED 0,50/40</t>
  </si>
  <si>
    <t>DEMONIO DE LOS ANDES 70/40</t>
  </si>
  <si>
    <t>RON DE JEREMY HEDGEHOG 70/43 GIN</t>
  </si>
  <si>
    <t>RON DE JEREMY XO 70/40</t>
  </si>
  <si>
    <t>RUMBUILLION 15Y 0,50/46,2</t>
  </si>
  <si>
    <t>RUMQUILA 70/40</t>
  </si>
  <si>
    <t>TEELING SINGLE MALT 70/46</t>
  </si>
  <si>
    <t>BATHTUB GIN NAVY STR.70/57</t>
  </si>
  <si>
    <t>BOTAFOGO RHUM CARRIBE 70/40</t>
  </si>
  <si>
    <t>BOUCAN D'ENFER RHUM 0,70/50</t>
  </si>
  <si>
    <t>GIN'CA SMALL BATCH GIN 70/40</t>
  </si>
  <si>
    <t>GLEN FIDDICH 23Y GR.CRU 70/40</t>
  </si>
  <si>
    <t>GLEN FIDDICH FIRE &amp; CANE 70/43</t>
  </si>
  <si>
    <t>HENDRICKS ORBIUM GIN 70/43,4</t>
  </si>
  <si>
    <t>HIGH WEST CAMPFIRE 70/46</t>
  </si>
  <si>
    <t>ISFJORD ARTIC GIN 70/44</t>
  </si>
  <si>
    <t>JEFFERSONS 70/41,2</t>
  </si>
  <si>
    <t>KIYOMI OKINAWA RHUM 70/40</t>
  </si>
  <si>
    <t>LONGUETEAU 70/62</t>
  </si>
  <si>
    <t>MARS KASEI 70/40</t>
  </si>
  <si>
    <t>PLANTATION 3 STARS 1/1 41,2</t>
  </si>
  <si>
    <t>PRECIOUS JEWELS 70/40</t>
  </si>
  <si>
    <t>SAKE OMACHI-MAI 0,72/15,5</t>
  </si>
  <si>
    <t>TANQUERAY FLOR SEVILLA 1/1 41,</t>
  </si>
  <si>
    <t>RICASOLI BROLIO CHIANTI</t>
  </si>
  <si>
    <t>RICASOLI BROLIO CHIANTI RISERV</t>
  </si>
  <si>
    <t>RICASOLI CASALFERRO ROSSO</t>
  </si>
  <si>
    <t>GRAPPA RICASOLI CAST.BROLIO 0,500/43</t>
  </si>
  <si>
    <t>GRAPPA RICASOLI CASALFERRO 500 45 GR</t>
  </si>
  <si>
    <t>PLANTATION ORIGINAL DARK 70/40</t>
  </si>
  <si>
    <t>HENNESSY JAMES 1/1 40</t>
  </si>
  <si>
    <t>BOULARD CALVADOS VSOP 70/40</t>
  </si>
  <si>
    <t>VTH DEL PROFESSORE B.0,75 CLAS</t>
  </si>
  <si>
    <t>VTH DEL PROFESSORE R.0,75</t>
  </si>
  <si>
    <t>TYRCONELL 15Y 70/46</t>
  </si>
  <si>
    <t>SINGLETON MASTER DIST 70/40</t>
  </si>
  <si>
    <t>GINESTRAIA ROSATO ROSEDELMARE</t>
  </si>
  <si>
    <t>RUFFINO AQUA DI VENUS ROSATO SYRAH</t>
  </si>
  <si>
    <t>SANTA SOFIA VALP.RIP.SUP 1,5</t>
  </si>
  <si>
    <t>MONTEROSSA FRANC.SALVADECK</t>
  </si>
  <si>
    <t>FELLUGA L MERLOT</t>
  </si>
  <si>
    <t>FELLUGA L SHARIS  1,5</t>
  </si>
  <si>
    <t>FELLUGA L VERTIGO 1,5</t>
  </si>
  <si>
    <t>CA DEL BOSCO CUVE' PREST ROSE</t>
  </si>
  <si>
    <t>DONNAFUGATA SUL VULCANO 1,5</t>
  </si>
  <si>
    <t>MONTEROSSA FRANC.SALVAD.1,5</t>
  </si>
  <si>
    <t>PIO CESARE PIODILEI CHARDONN</t>
  </si>
  <si>
    <t>ZONIN AMARANTO SANGIOVESE</t>
  </si>
  <si>
    <t>ZONIN LUMINOSO</t>
  </si>
  <si>
    <t>ZONIN PINK</t>
  </si>
  <si>
    <t>FIRRIATO HARMONIUM 1,5</t>
  </si>
  <si>
    <t>FRESCOB.CHIANTI PERANO  RIALZI GRAN SELEZIONE</t>
  </si>
  <si>
    <t>MONACI HEOS FIANO MOSCATELLO</t>
  </si>
  <si>
    <t>CONTADI BRUT DUCATI</t>
  </si>
  <si>
    <t>UMANI RONCHI TREBB.MONTIPAGAN</t>
  </si>
  <si>
    <t>UMANI RONCHI PECORINO VELLODOR</t>
  </si>
  <si>
    <t>DONNAFUGATA ROSA DOLCEGABBANA</t>
  </si>
  <si>
    <t>WALCH LAGREIN ROSSO</t>
  </si>
  <si>
    <t>CHAMP.CLOE MARIE KOTTAKIS</t>
  </si>
  <si>
    <t>GRILLO ROSSESE</t>
  </si>
  <si>
    <t>GRILLO ROSSESE SUP</t>
  </si>
  <si>
    <t>VILLAPARADISETTO MONYMUSK13Y 0,70/68,5</t>
  </si>
  <si>
    <t>VILLAPARADISETTO PRIVATEER 70</t>
  </si>
  <si>
    <t>VILLAPARADISETTO CHAMAREL 70</t>
  </si>
  <si>
    <t>BLACKTOT CARRIBEA RHUM 70/46,2</t>
  </si>
  <si>
    <t>CLAIRIN CASIMIR 22 MOIS 70/49,</t>
  </si>
  <si>
    <t>CLAIRIN VAVAL 22 MOIS 70</t>
  </si>
  <si>
    <t>CLAIRIN LEROCHER 27 MOIS 70/47</t>
  </si>
  <si>
    <t>COMPASS BOX MHYTS&amp;LEGEND70/46</t>
  </si>
  <si>
    <t>BELLAVISTA MERAVIGLIOSO 1,5</t>
  </si>
  <si>
    <t>BELLAVISTA VIGNE (UCCELLANDA CONVENTO)</t>
  </si>
  <si>
    <t>CHAMP.VEUVE PELLETIER</t>
  </si>
  <si>
    <t>ZALOWKA ASSORT 70/21</t>
  </si>
  <si>
    <t>PURE LEMON 1 LT</t>
  </si>
  <si>
    <t>SOFT LIME JUICE 1 LT</t>
  </si>
  <si>
    <t>BURTI SPUMANTE ROSATO</t>
  </si>
  <si>
    <t>PELLEGRINI BISSON SPUM.ABISSI</t>
  </si>
  <si>
    <t>BORTOLOMIOL BANDAROSSA PROSECC</t>
  </si>
  <si>
    <t>BORTOLOMIOL IUS NAT.PROSECCO</t>
  </si>
  <si>
    <t>BORTOLOMIOL FILANDA ROSE BRUT</t>
  </si>
  <si>
    <t>BORTOLOMIOL AUDAX PROSECCO SUP</t>
  </si>
  <si>
    <t>BORTOLOMIOL SENIOR  PROSECCO</t>
  </si>
  <si>
    <t>MONACI SIMERA CHARD SALENTO</t>
  </si>
  <si>
    <t>FORMENTINI RIBOLLA GIALLA</t>
  </si>
  <si>
    <t>NEGRI ALPI RETICHE BIANCO</t>
  </si>
  <si>
    <t>CARPANO BITTER 1/1 25</t>
  </si>
  <si>
    <t>BBRUDD WHISKY SPYSIDE 70/44,2</t>
  </si>
  <si>
    <t>BBRUDD WHISKY PEATED 70/44,2</t>
  </si>
  <si>
    <t>BBRUDD GIN 70/40,6</t>
  </si>
  <si>
    <t>JEFFERSONS OCEAN 70/45</t>
  </si>
  <si>
    <t>MEREGALLI CHANSON CHABLIS</t>
  </si>
  <si>
    <t>MEREGALLI ARGIOLAS CARDANERA</t>
  </si>
  <si>
    <t>MEREGALLI CHANSON BRG CHARDONN</t>
  </si>
  <si>
    <t>MEREGALLI CHANSON BRG PINOT N</t>
  </si>
  <si>
    <t>MEREGALLI CHANSON PULIGNY MONTRACHET</t>
  </si>
  <si>
    <t>MEREGALLI BRANDOLINI REFOSCO</t>
  </si>
  <si>
    <t>MEREGALLI BRANDOLINI CABERNET</t>
  </si>
  <si>
    <t>MEREGALLI BRANDOLINI PINOT GRI</t>
  </si>
  <si>
    <t>MEREGALLI BRANDOLINI PINOT GR RAMATO</t>
  </si>
  <si>
    <t>MEREGALLI BRANDOLINI SAUVIGNON</t>
  </si>
  <si>
    <t>RUFFINO AQUA DI VENUS 1,5</t>
  </si>
  <si>
    <t>ANTINORI "A" ROSATO</t>
  </si>
  <si>
    <t>ANSELMET CHARDONNAY BARRIQUE</t>
  </si>
  <si>
    <t>ANSELMET CHARDONNAY</t>
  </si>
  <si>
    <t>JERMANN SAUVIGNON 1,5</t>
  </si>
  <si>
    <t>GRAPPA MAROLO MOSCATO 70/42</t>
  </si>
  <si>
    <t>APEROL 0,70/15</t>
  </si>
  <si>
    <t>FIREBALL 0,70/33</t>
  </si>
  <si>
    <t>ABSINTHE LA FEE  70/68</t>
  </si>
  <si>
    <t>LA CHOUFFE COFFEE 70/20</t>
  </si>
  <si>
    <t>CARLOS III 70/36</t>
  </si>
  <si>
    <t>FUNDADOR BRANDY 1/1 36</t>
  </si>
  <si>
    <t>PIG'S NOSE 70/40</t>
  </si>
  <si>
    <t>PEAKY IRISH WHISKY 70/40</t>
  </si>
  <si>
    <t>PROPER WHISKY 70/40</t>
  </si>
  <si>
    <t>FRYSK HYNDER 70/40</t>
  </si>
  <si>
    <t>ADAMUS GIN 70/44,4</t>
  </si>
  <si>
    <t>CAPT.MORGAN GINGERB 0,50/30</t>
  </si>
  <si>
    <t>CAPT.MORGAN GUSTI ASS 70/25</t>
  </si>
  <si>
    <t>DEBOWA OAK 1/1 40</t>
  </si>
  <si>
    <t>PICO MACCARIO BARB LAVIGNO.75</t>
  </si>
  <si>
    <t>PICO MACCARIO VIOGNIER ESTROSA</t>
  </si>
  <si>
    <t>PICO MACCARIO MOSCATO</t>
  </si>
  <si>
    <t>PICO MACCARIO*BARBERA 3ROVER</t>
  </si>
  <si>
    <t>GLEN ALLACHIE 12Y 70/46</t>
  </si>
  <si>
    <t>GLEN ALLACHIE 15Y 70/46</t>
  </si>
  <si>
    <t>HIGHLAND PARK 14YLOYALTY WOLF 1/1 42,3</t>
  </si>
  <si>
    <t>OLD PULTENEY 12Y 75/43</t>
  </si>
  <si>
    <t>GLEN ALLACHIE 18Y 70/46</t>
  </si>
  <si>
    <t>HIGHLAND PARK 16Y WINGS EAGLE 70/44,5</t>
  </si>
  <si>
    <t>J.WALKER BLACK 12Y 1/1 42</t>
  </si>
  <si>
    <t>PENDERYN WALES RED FLAG 70/41</t>
  </si>
  <si>
    <t>SOLO WILD GIN 70/40</t>
  </si>
  <si>
    <t>ISLE OF HARRIS 70/45</t>
  </si>
  <si>
    <t>AMAZZONI GIN 70/42</t>
  </si>
  <si>
    <t>KYRO GIN 0,50/46,3</t>
  </si>
  <si>
    <t>SIEGFRIED WONDERLEAF 0,50 ANALCOLICO</t>
  </si>
  <si>
    <t>HERENCIA DE SANCHEZ 70/42</t>
  </si>
  <si>
    <t>PICO MACCARIO BARBERA LAVI.1,5</t>
  </si>
  <si>
    <t>PICO MACCARIO MONFERRATO 1,5</t>
  </si>
  <si>
    <t>PICO MACCARIO*BARBERA 3ROV 1,5</t>
  </si>
  <si>
    <t>TC THREE CENT ASSORTITI 20 CL</t>
  </si>
  <si>
    <t>POLINI ALCOOL 2LT 96</t>
  </si>
  <si>
    <t>CA DEL BOSCO CLEMENTI 0,75 ZER</t>
  </si>
  <si>
    <t>COLLESI GIN SAAZ 70/42,5</t>
  </si>
  <si>
    <t>COLLESI GIN BARREL 70/42,8</t>
  </si>
  <si>
    <t>ACCADEMIA PROSECCO RAINBOW</t>
  </si>
  <si>
    <t>ACCADEMIA PROSECCO NERO</t>
  </si>
  <si>
    <t>BAILEYS VANILLA CINNAMN 1/1 17</t>
  </si>
  <si>
    <t>BAILEYS ORANGE TRUFFLE 70/17</t>
  </si>
  <si>
    <t>BAILEYS ALMANDE 70/13</t>
  </si>
  <si>
    <t>CHAMP.MOET CHANDON NIR ROSE</t>
  </si>
  <si>
    <t>JAMESON BOLD 1/1 40</t>
  </si>
  <si>
    <t>TEQ.TISCAZ BL/GOLD 70/35</t>
  </si>
  <si>
    <t>PIRATE GROG 70/37,5</t>
  </si>
  <si>
    <t>PEAKY GIN 70/40</t>
  </si>
  <si>
    <t>SMIRNOFF GOLD 70/37,5</t>
  </si>
  <si>
    <t>SCAPEGRACE GIN  70/42,2</t>
  </si>
  <si>
    <t>UNICORN GIN 0,50/40</t>
  </si>
  <si>
    <t>BAILEYS STRAWBERRIES 70/17</t>
  </si>
  <si>
    <t>MOM ROYAL SMOOTHNESS 70/39,5</t>
  </si>
  <si>
    <t>BUSHMILL'S STEAMSHIP 1 LT 40 BOURBCASK</t>
  </si>
  <si>
    <t>BUSHMILL'S STEAMSHIP 1/1 40 SHERRYCASK</t>
  </si>
  <si>
    <t>JACK DANIEL'S APPLE 0,70/35</t>
  </si>
  <si>
    <t>AUCHENTOSHAN 18Y 70/43</t>
  </si>
  <si>
    <t>ABSOLUT EXTRA 70/35</t>
  </si>
  <si>
    <t>ABSOLUT 0,35/40</t>
  </si>
  <si>
    <t>FLOR DE CANA SPRESSO 70/30</t>
  </si>
  <si>
    <t>DEAD MAN'S FINGERS RHU 70/37,5</t>
  </si>
  <si>
    <t>KNUT HANSEN GIN 0,50/42</t>
  </si>
  <si>
    <t>HERMIT DUTCH  GIN 0,50/43</t>
  </si>
  <si>
    <t>LONDON N.1 SHERRYCASK 70/43</t>
  </si>
  <si>
    <t>BELVEDERE 0,20/40</t>
  </si>
  <si>
    <t>1866 GRAN RISERVA 70/40</t>
  </si>
  <si>
    <t>ARARAT VASPURAKAN 15Y 70/40</t>
  </si>
  <si>
    <t>AUGUST 17th 3Y 70/40</t>
  </si>
  <si>
    <t>BALBLAIR 15Y 70/46</t>
  </si>
  <si>
    <t>OTARD VS 70/40</t>
  </si>
  <si>
    <t>ABSOLUT 4,5/40</t>
  </si>
  <si>
    <t>CAPT.MORGAN SP.GOLD 0,200/35</t>
  </si>
  <si>
    <t>CIROC 0,200/40</t>
  </si>
  <si>
    <t>CONTREBANDE 0,70/42</t>
  </si>
  <si>
    <t>EL MACHO RHUM 0,500/40</t>
  </si>
  <si>
    <t>GINRAW 0,70/42,3</t>
  </si>
  <si>
    <t>GLEN CADAM 10Y 70/46</t>
  </si>
  <si>
    <t>GAJA CAMARCANDA VISTAMARE 1,5</t>
  </si>
  <si>
    <t>CAMUS ILE DE RE FINE 70/40</t>
  </si>
  <si>
    <t>DRUMSHANBO GIN ,500/43</t>
  </si>
  <si>
    <t>HAVANA RHUM 3Y 3LT 40</t>
  </si>
  <si>
    <t>JAGERMEISTER  0,200/35</t>
  </si>
  <si>
    <t>JAGERMEISTER  0,500/35</t>
  </si>
  <si>
    <t>JAGERMEISTER  1,75/35</t>
  </si>
  <si>
    <t>KINOBI SEI GIN 70/54,5</t>
  </si>
  <si>
    <t>MACKMYRA BRUKS 70/41,4</t>
  </si>
  <si>
    <t>MARAMA 70/40</t>
  </si>
  <si>
    <t>CAPT.MORGAN WHITE 70/37,5</t>
  </si>
  <si>
    <t>DEAD MAN'S FINGERS SPC 70/37,5</t>
  </si>
  <si>
    <t>DEAD MAN'S FINGERS COC 70/37,5</t>
  </si>
  <si>
    <t>DEAD MAN'S FINGERS COF 70/37,5</t>
  </si>
  <si>
    <t>DEAD MAN'S FINGERS HEM 70/40</t>
  </si>
  <si>
    <t>EXQUISITO 1985 70/40</t>
  </si>
  <si>
    <t>EXQUISITO 1995 70/40</t>
  </si>
  <si>
    <t>HIGHLAND PARK DRAGON 70/43,1</t>
  </si>
  <si>
    <t>JACK DANIEL'S HONEY 0,50/35</t>
  </si>
  <si>
    <t>JACK DANIEL'S 0,50/40</t>
  </si>
  <si>
    <t>LEGENDARIO GR RIS.15Y 70/40</t>
  </si>
  <si>
    <t>MIRACIELO SP RHUM 70/38</t>
  </si>
  <si>
    <t>OLD ST.ANDREW 10Y BARREL 70/40</t>
  </si>
  <si>
    <t>OLD ST.ANDREW CLUBHOUSE 70/40</t>
  </si>
  <si>
    <t>PENDERYN SHERRYWOOD 70/46</t>
  </si>
  <si>
    <t>PICKERING'S GIN 70/42</t>
  </si>
  <si>
    <t>PICON AMER 0,70 21</t>
  </si>
  <si>
    <t>JUNGLA RON 70/40</t>
  </si>
  <si>
    <t>MAYA RON 8Y 70/40</t>
  </si>
  <si>
    <t>TEQ.RUDO ANEJO 70/35</t>
  </si>
  <si>
    <t>TEQ.ROSE 70/15</t>
  </si>
  <si>
    <t>TEQ.RUDO BLANCO 70/35</t>
  </si>
  <si>
    <t>TEQ.RUDO REPOSADO 70/35</t>
  </si>
  <si>
    <t>SAKUARO GIN 70/47</t>
  </si>
  <si>
    <t>TIMOROUS 18Y BEASTIE 70/46,8</t>
  </si>
  <si>
    <t>WHITLEY NEILL DRY GIN 1 LT 43</t>
  </si>
  <si>
    <t>WILD TIGER RUM 70/38</t>
  </si>
  <si>
    <t>WOLFBURN AURORA 70/46</t>
  </si>
  <si>
    <t>WOLFBURN LANGSKIP  70/58</t>
  </si>
  <si>
    <t>WOLFBURN MORVEN 70/46</t>
  </si>
  <si>
    <t>MONSIEUR GIN 70/40</t>
  </si>
  <si>
    <t>DOORLY'S XO 70/40</t>
  </si>
  <si>
    <t>PENDERYN MYTH  70/41</t>
  </si>
  <si>
    <t>HIGHLAND***PARK VIKING70/40</t>
  </si>
  <si>
    <t>ILLUSIONIST GIN 0,500/45</t>
  </si>
  <si>
    <t>LOST DISTILLERY AUCHNGIE 70/46</t>
  </si>
  <si>
    <t>LOST DISTILLERY GERSTON 70/46</t>
  </si>
  <si>
    <t>PLANTATION BARBADOS 7Y 70/48,2</t>
  </si>
  <si>
    <t>METAXA BRANDY 12 STELLE 70/40</t>
  </si>
  <si>
    <t>GIN DEL PROFESSORE MONS 70/43,</t>
  </si>
  <si>
    <t>TIMOROUS  BEASTIE 70/46,8</t>
  </si>
  <si>
    <t>DILMOOR LIQUIRIZIA 0,50/25</t>
  </si>
  <si>
    <t>CHAMP.PERRIER JOUET BELLEEPOQ ROSE</t>
  </si>
  <si>
    <t>CHAMP.PERRIER JOUET BELLEEPOQ BLANC DE BLANC</t>
  </si>
  <si>
    <t>CHAMP.PERRIER JOUET BELLEEPOQ</t>
  </si>
  <si>
    <t>ENGINE 0,50/42</t>
  </si>
  <si>
    <t>OCHO BLANCOLAS AGUILAS0,50/40</t>
  </si>
  <si>
    <t>HENDRICKS MID SUMM.SOLS70/43</t>
  </si>
  <si>
    <t>MONYMUSK  EMB  9Y 70/62</t>
  </si>
  <si>
    <t>SANTERO MIX   BITTER</t>
  </si>
  <si>
    <t>KINOTOU  OLD TOM GIN 701/47,4</t>
  </si>
  <si>
    <t>ANTIN.CONF.2 BOTT MS011220001 1 CSSAMAGGI-1 ROSE</t>
  </si>
  <si>
    <t>ANTIN.CONF.SPUM.MS07NV010001 1 SPUM 1,5 + CALICI</t>
  </si>
  <si>
    <t>ANTIN.CONF.CHIANTI AN120030001 1PEPPOLI+1VILLA R.+1VILLA RIS</t>
  </si>
  <si>
    <t>ANTIN.CONF.2 BOTT AN0423020001 1PEPPOLI+1VILLA ROSSO</t>
  </si>
  <si>
    <t>ANTIN.CONF.3 BOTT SC012303001 1MAESTRELLE+1CHIANTI+1CAMPOG</t>
  </si>
  <si>
    <t>ANTIN.CONF.3 BOTT PR0219030001 1DOLCETTO+1FIULOT+1MOMPERTO</t>
  </si>
  <si>
    <t>ANTIN.CONF.3 BOTT TR0120030001 1PRIMIT+1CABERNET+1NEGRAMARO</t>
  </si>
  <si>
    <t>ANTIN.CONF.6 BOTT TR0619060001 1PRIMIT+2CABERNET+2NEGRAMARO</t>
  </si>
  <si>
    <t>ANTIN.CONF.BELLE PJ15NV060003 1 BELLE EPOQUE+ 2 FLUTES</t>
  </si>
  <si>
    <t>CHAMP.PAUL GOERG CON TARTUFO</t>
  </si>
  <si>
    <t>CLES DES ARMAGNAC 70/40</t>
  </si>
  <si>
    <t>EMPLOYEES VIJAI RANMARINE70/64</t>
  </si>
  <si>
    <t>EMPLOYEES GANESHB BUJU 70/67</t>
  </si>
  <si>
    <t>EMPLOYEES NITA HOGAN 70/65,2</t>
  </si>
  <si>
    <t>GRILLO PIGATO</t>
  </si>
  <si>
    <t>CALDARO ALTO ADIGE CHARDONNAY</t>
  </si>
  <si>
    <t>FELLUGA L ABBAZIA ROSAZZO</t>
  </si>
  <si>
    <t>PORTOFINO GIN 50/43</t>
  </si>
  <si>
    <t>DROUIN GIN 70/42</t>
  </si>
  <si>
    <t>SKINOS MASTHIA 70/30</t>
  </si>
  <si>
    <t>BORTOLOMIOL FILANDA ROSE 1,5</t>
  </si>
  <si>
    <t>BORTOLOMIOL SENIOR 1,5</t>
  </si>
  <si>
    <t>BORTOLOMIOL BANDAROSA 3 LT</t>
  </si>
  <si>
    <t>POLINI VITTONE SAMBUCA 70/38</t>
  </si>
  <si>
    <t>RUFFINO RIS.DUCALE date specia</t>
  </si>
  <si>
    <t>CALDARO ALTO ADIGE GEWURZTRAMI</t>
  </si>
  <si>
    <t>CALDARO ALTO ADIGE PINOT GRIGI</t>
  </si>
  <si>
    <t>MILLONARIO RON 10Y 70/40</t>
  </si>
  <si>
    <t>STROH 70/60</t>
  </si>
  <si>
    <t>MA GIN 0,70</t>
  </si>
  <si>
    <t>ZONIN MOSCATO VENETO</t>
  </si>
  <si>
    <t>EL DORADO 21Y 70/43</t>
  </si>
  <si>
    <t>VELIER ROYAL NAVY 70/57,18</t>
  </si>
  <si>
    <t>HABITATION 70/59 LAST WARD</t>
  </si>
  <si>
    <t>CAMBRIDGE 70/62,5</t>
  </si>
  <si>
    <t>ZUBROWKA BISON GRASS 1/1 37,5</t>
  </si>
  <si>
    <t>ZONIN GRILLO SICILIA</t>
  </si>
  <si>
    <t>CASANOVA VERMENTINO</t>
  </si>
  <si>
    <t>POLI ELISIR SAMBUCA 70/40</t>
  </si>
  <si>
    <t>ALKKEMIST GIN 70/40</t>
  </si>
  <si>
    <t>CONTERNO BAROLO MONFORTINO</t>
  </si>
  <si>
    <t>CONTERNO BAROLO FRANCIA</t>
  </si>
  <si>
    <t>CONTERNO BARBERA FRANCIA</t>
  </si>
  <si>
    <t>ANTINORI GUADO AL TASSO 1,5</t>
  </si>
  <si>
    <t>ANTIN.CONF.2 BOTT MS03NV020001 1 CUVEEROYAL-1ANTIN ROSE</t>
  </si>
  <si>
    <t>ANTIN.CONF.MS05NV020001 2BT+GL 1GLACE-1CUVEE ROYAL-1ANTROSE</t>
  </si>
  <si>
    <t>ANTIN.CONF.3 BT AN1721030001 1BRUC-1VERM-1SCALAB</t>
  </si>
  <si>
    <t>ANTIN.CONF.3 BT AN0222030001 1PEPP-1VILLA R-1S.CRIST</t>
  </si>
  <si>
    <t>DONNAFUGATA CONF.GATTOPARDO 4BT ANGHELI-TANCREDI-MILL-SEDA</t>
  </si>
  <si>
    <t>DONNAFUGATA CONF.SICILIADABERE 4BT- FLORAM-VULCANO-BENRYE-</t>
  </si>
  <si>
    <t>DONNAFUGATA CONF.CITYBAG 2BT SUL VULCANO ETNA</t>
  </si>
  <si>
    <t>DONNAFUGATA CONF.TWINSET 2BT SURSUR-SHERASADE</t>
  </si>
  <si>
    <t>DONNAFUGATA ETNA CONTR MARCHES</t>
  </si>
  <si>
    <t>PICO MACCARIO NIZZA 3ROVERI 75</t>
  </si>
  <si>
    <t>PICO MACCARIO NIZZA 3ROVER 1,5</t>
  </si>
  <si>
    <t>PICO MACCARIO NIZZA 3ROVERI 3L</t>
  </si>
  <si>
    <t>PICO MACCARIO PIEM.ROSATO</t>
  </si>
  <si>
    <t>ANTIN.CONF.3 BT AN0321030001 1VILLA R-1VILLA RIS-1 PINOT</t>
  </si>
  <si>
    <t>FRESCOB.CONF.PORTACALICI NIPOZ XI12003C001</t>
  </si>
  <si>
    <t>FRESCOB.CONF.LEONIA YS012101S002</t>
  </si>
  <si>
    <t>FRESCOB.CONF.NIPOZZANO+POMINO XF012302C001</t>
  </si>
  <si>
    <t>SIBONA CONF LANTERNA</t>
  </si>
  <si>
    <t>SIBONA CONF VALIG MSC BBR ARN 3 BOTT</t>
  </si>
  <si>
    <t>SIBONA CONF LEGNO 6 CIGARS</t>
  </si>
  <si>
    <t>S.FELICE TOSCANA VIGORELLO 75</t>
  </si>
  <si>
    <t>MATUSALEM INSOLUTO 70/40</t>
  </si>
  <si>
    <t>SIBONA CONF XO 1BT GRAPPA XO + 2 BICCH</t>
  </si>
  <si>
    <t>BEEFEATER PINK 0,70/37,5</t>
  </si>
  <si>
    <t>SAINT JAMES SINGLECASK 70/42,7 1997</t>
  </si>
  <si>
    <t>SAINT JAMES SINGLECASK 70/42,9 1999</t>
  </si>
  <si>
    <t>CLAIRIN CASIMIR 6recolte 70/53</t>
  </si>
  <si>
    <t>CLAIRIN VAVAL 6recolte 70/50,4</t>
  </si>
  <si>
    <t>CLAIRIN ANSEYN COMMUNAL 70/49,</t>
  </si>
  <si>
    <t>DEPAZ VSOP 70/45</t>
  </si>
  <si>
    <t>DEPAZ HORSE D'AGE FINISH 70/45</t>
  </si>
  <si>
    <t>DEPAZ CUVEE PRESTIGE XO 70/45</t>
  </si>
  <si>
    <t>KARUKERA BLACK ALLIGATOR 1-45</t>
  </si>
  <si>
    <t>KARUKERA 2011 SHERRYCASK 70/54</t>
  </si>
  <si>
    <t>KARUKERA SELECTCASK 70/45</t>
  </si>
  <si>
    <t>CHAMP.BILLECART** BRUT 75</t>
  </si>
  <si>
    <t>CHAMP.BILLECART JEROBOAM 3 LT</t>
  </si>
  <si>
    <t>CHAMP.BILLECART MAGNUM  1,5</t>
  </si>
  <si>
    <t>DROUIN SIDRE DEMI-SEC</t>
  </si>
  <si>
    <t>CHAMP.BILLECART BLANC DE BLANC</t>
  </si>
  <si>
    <t>SEGURA VIUDAS HEREDAD RES</t>
  </si>
  <si>
    <t>AMARA LIQ.ARANCE 50/30</t>
  </si>
  <si>
    <t>FRESCOB.CONF.PORTACALICI FRESC XM012003C001</t>
  </si>
  <si>
    <t>FRESCOB.CONF.APPARTENENZA YO022001S001  OLI E PIATTINI</t>
  </si>
  <si>
    <t>MOLINARI SAMBUCA 1/1 42gr</t>
  </si>
  <si>
    <t>GOSLING'S 151 RUM  70/75,5</t>
  </si>
  <si>
    <t>OCHO BLANCO ,50/40</t>
  </si>
  <si>
    <t>GIRVAN PATENT PROOF STRENGH 70/57,1</t>
  </si>
  <si>
    <t>ORNELLAIA BIANCO TOSCANO</t>
  </si>
  <si>
    <t>AVIVA PROSECCO</t>
  </si>
  <si>
    <t>LOCH LOMOND SINGLEGRAIN 70/46</t>
  </si>
  <si>
    <t>RIVETTI ARNEIS BRICCODORO</t>
  </si>
  <si>
    <t>RIVETTI DOLCETTO ALBA</t>
  </si>
  <si>
    <t>RIVETTI BARBERA ROSSOMARA</t>
  </si>
  <si>
    <t>RIVETTI MOSCATO D'ASTI</t>
  </si>
  <si>
    <t>RIVETTI BARBARESCO BRIC MICCA</t>
  </si>
  <si>
    <t>RIVETTI BARBERA ALABARDA 1,5</t>
  </si>
  <si>
    <t>DONNAFUGATA DEA VULCANO ETNA</t>
  </si>
  <si>
    <t>BRAIDA AI SUMA BARBERA</t>
  </si>
  <si>
    <t>BRAIDA IL BACIALE' MONFERRATO</t>
  </si>
  <si>
    <t>BRAIDA MONTEBRUNA BARBERA 1,5</t>
  </si>
  <si>
    <t>CA DEL BOSCO CLEMENTI ROSE 75</t>
  </si>
  <si>
    <t>APPLETON ESTATE HEARTS 70/63</t>
  </si>
  <si>
    <t>ZACCAGNINI MONEPUL.CHRONIC</t>
  </si>
  <si>
    <t>PELLEGRINO TARENI FRAPPATO</t>
  </si>
  <si>
    <t>DROUIN AOC SELECTION 70/40 CALVADOS</t>
  </si>
  <si>
    <t>CONTADI ZERO 0,75</t>
  </si>
  <si>
    <t>FERRARI PERLE' ZERO</t>
  </si>
  <si>
    <t>FERRARI PERLE' NERO</t>
  </si>
  <si>
    <t>FERRARI MAXIMUM BLANC DE BLANC</t>
  </si>
  <si>
    <t>FERRARI MAXIMUM ROSE'</t>
  </si>
  <si>
    <t>ANSELMET**TORRETE SUPER.</t>
  </si>
  <si>
    <t>FIRRIATO SIGNUM ETNA</t>
  </si>
  <si>
    <t>FIRRIATO GAUDENSIUS 1,5</t>
  </si>
  <si>
    <t>CHAMP.RUINART ROSE'</t>
  </si>
  <si>
    <t>MEREGALLI LA FITE CARRUADES</t>
  </si>
  <si>
    <t>MEREGALLI LA FITE ROTSCHILD</t>
  </si>
  <si>
    <t>FRESCOB.CHIANTI CASTIGLION 1,5</t>
  </si>
  <si>
    <t>FRESCOB.LEONIA 1,5</t>
  </si>
  <si>
    <t>PODERI SAUVIGNON</t>
  </si>
  <si>
    <t>CLEMENT RHUM SASSICAIA ,50/44</t>
  </si>
  <si>
    <t>ARUNDA BRUT</t>
  </si>
  <si>
    <t>CHASE GIN GUSTI ASS 70/40</t>
  </si>
  <si>
    <t>PICO MACCARIO BARBERA EPICO 75</t>
  </si>
  <si>
    <t>PICO MACCARIO BARBERA EPIC 1,5</t>
  </si>
  <si>
    <t>PICO MACCARIO GAVI 75</t>
  </si>
  <si>
    <t>RIVETTI BAROLO 75</t>
  </si>
  <si>
    <t>WALCH PINOT NERO LUDWIG</t>
  </si>
  <si>
    <t>CONTADI SATEN 75</t>
  </si>
  <si>
    <t>NERVI GATTINARA 75 CONTERNO</t>
  </si>
  <si>
    <t>NERVI GATTINARA MOLSINO 75 CONTERNO</t>
  </si>
  <si>
    <t>NERVI GATTINARA VALFERANA 75 CONTERNO</t>
  </si>
  <si>
    <t>LUNGAROTTI TORREGIANO PINO</t>
  </si>
  <si>
    <t>LUNGAROTTI TORREGIANO 75</t>
  </si>
  <si>
    <t>LUNGAROTTI RUBESCO RISERVA</t>
  </si>
  <si>
    <t>PODERI FAVORITA</t>
  </si>
  <si>
    <t>LUNGAROTTI AURENTE CHARDONN</t>
  </si>
  <si>
    <t>LUNGAROTTI SAN GIORGIO</t>
  </si>
  <si>
    <t>LUNGAROTTI MONTEFALCO RIS</t>
  </si>
  <si>
    <t>LUNGAROTTI MONTEFALCO SAGRANT</t>
  </si>
  <si>
    <t>LUNGAROTTI UMBRIA GRECHETTO BIANCO</t>
  </si>
  <si>
    <t>LUNGAROTTI TREBBIANO SPOLETINO</t>
  </si>
  <si>
    <t>CAVICCHIOLI LAMBRUSCO 1928</t>
  </si>
  <si>
    <t>CA DEL BOSCO VINTAGE COLLECTIO ZERO</t>
  </si>
  <si>
    <t>CA DEL BOSCO VINTAGE COLLECTIO ZERO NOIR</t>
  </si>
  <si>
    <t>CA DEL BOSCO CUVE' PRESTIGE EDIZIONE 30/31/32</t>
  </si>
  <si>
    <t>CA DEL BOSCO CUVE' PRESTIGE EDIZIONE 33/34</t>
  </si>
  <si>
    <t>GAJA DARMAGI LANGHE 0,75</t>
  </si>
  <si>
    <t>GAJA SPERSS BAROLO 1,5</t>
  </si>
  <si>
    <t>GAJA BARBARESCO 1,5</t>
  </si>
  <si>
    <t>GAJA CAMARCANDA BOLGHERI 0,75</t>
  </si>
  <si>
    <t>DONNAFUGATA VIGNA DI GABRI</t>
  </si>
  <si>
    <t>CHAMP.BARON DE ROTHSCHILD 1,5</t>
  </si>
  <si>
    <t>DONNAFUGATA DEA VULCANO 1,5</t>
  </si>
  <si>
    <t>DONNAFUGATA BELL'ASSAI 1,5</t>
  </si>
  <si>
    <t>RUGGERI PROSECCO ARGEO ROSE</t>
  </si>
  <si>
    <t>BORTOLOMIOL RISERVA GOVERNATOR</t>
  </si>
  <si>
    <t>MEREGALLI CIACCI 385 TOSCANA</t>
  </si>
  <si>
    <t>GIPI ALCOOL 2 LT ST ROCH</t>
  </si>
  <si>
    <t>GIPI ALCOOL 1 LT ST ROCH</t>
  </si>
  <si>
    <t>GIPI AMARO AVERNA 3LT</t>
  </si>
  <si>
    <t>GIPI DON BAIRO AMARO 75/18</t>
  </si>
  <si>
    <t>GIPI ZUCCA RABARBARO 0,70</t>
  </si>
  <si>
    <t>GIPI RADIS AMARO 0,70/32</t>
  </si>
  <si>
    <t>GIPI ROSATI AMARO 70/30</t>
  </si>
  <si>
    <t>GIPI UNICUM 1LT</t>
  </si>
  <si>
    <t>GIPI BERGER PASTIS/ANIS 1LT 45</t>
  </si>
  <si>
    <t>GIPI BERGER PASTIS 1,5 45</t>
  </si>
  <si>
    <t>GIPI CHARLES PASTIS 1LT 45</t>
  </si>
  <si>
    <t>GIPI CHARLES PASTIS 1,5 45</t>
  </si>
  <si>
    <t>GIPI CHARLES PASTIS 2LT 45</t>
  </si>
  <si>
    <t>GIPI EPERON PASTIS 1LT 45</t>
  </si>
  <si>
    <t>GIPI RASET PASTIS 1,5 45</t>
  </si>
  <si>
    <t>GIPI RASET PASTIS 2LT 45</t>
  </si>
  <si>
    <t>GIPI SELECT 1 LT</t>
  </si>
  <si>
    <t>GIPI MARSEILLES PASTIS 1,5</t>
  </si>
  <si>
    <t>GIPI MARSEILLES PASTIS 2 LT</t>
  </si>
  <si>
    <t>GIPI BOLS APRICOT BRANDY 0,70/</t>
  </si>
  <si>
    <t>GIPI NAPOLEON GOURM.BRANDY 70</t>
  </si>
  <si>
    <t>GIPI VECCHIA ROM NERA 0,70/38</t>
  </si>
  <si>
    <t>GIPI DUPONT IMPERIAL 70/40</t>
  </si>
  <si>
    <t>GIPI REMY MARTIN GR CRU 70/40</t>
  </si>
  <si>
    <t>GIPI EBO LEBO 70/36</t>
  </si>
  <si>
    <t>GIPI JAEGERMEISTER 1,5</t>
  </si>
  <si>
    <t>GIPI MONTENEGRO 70/23</t>
  </si>
  <si>
    <t>GIPI MONTENEGRO 1,5</t>
  </si>
  <si>
    <t>GIPI BOSSO GRAPPA 0,50 FREISA/ BONARDA ARNEIS</t>
  </si>
  <si>
    <t>GIPI BOSSO GRAPPA MONFERR 70</t>
  </si>
  <si>
    <t>GIPI BOSSO GRAPPA MONFERR 1,5</t>
  </si>
  <si>
    <t>GIPI BOSSO GRAPPA INVECCH.1,5</t>
  </si>
  <si>
    <t>GIPI BOSSO GRAPPA MOSCATO 1,5</t>
  </si>
  <si>
    <t>GIPI GRAPPA BIANCA SELEZ 50</t>
  </si>
  <si>
    <t>GIPI GRAPPA LA VALLEE 70/40</t>
  </si>
  <si>
    <t>GIPI LEVI GRAPPA 50 CHARDONNAY ERBALUCE GAMAY</t>
  </si>
  <si>
    <t>GIPI LEVI GRAPPA 50 FUMIN GUGLIEMO LEVI</t>
  </si>
  <si>
    <t>GIPI LEVI GRAPPA 50 PASSITO NEBIOLO MULLER MOSCATO</t>
  </si>
  <si>
    <t>GIPI LEVI GRAPPA 50 PINOT ARVI TORRETTE FONDATORE</t>
  </si>
  <si>
    <t>GIPI MANGILLI GRAPPA PESCA 50</t>
  </si>
  <si>
    <t>GIPI ST ROCH PERA WILLIAM 70</t>
  </si>
  <si>
    <t>GIPI TOR.DIST.LEMONCELLO 70</t>
  </si>
  <si>
    <t>GIPI TOR.DIST LEMONITALY 2LT</t>
  </si>
  <si>
    <t>GIPI VOV 1LT</t>
  </si>
  <si>
    <t>GIPI ABSINTHE OXIGENEE 70/55</t>
  </si>
  <si>
    <t>GIPI ABSINTHE PERE KERMANN'S</t>
  </si>
  <si>
    <t>GIPI ABSINTHE RODNIK'S 70/70</t>
  </si>
  <si>
    <t>GIPI**ABSINTHE S.MAUDIT 1LT/70</t>
  </si>
  <si>
    <t>GIPI ALKERMES 70/21</t>
  </si>
  <si>
    <t>GIPI AMARETTO IL NS DOLCE 70</t>
  </si>
  <si>
    <t>GIPI*TOR DIST AMARETTO ITAL 70</t>
  </si>
  <si>
    <t>GIPI ST ROCH AMARETTO 70/28</t>
  </si>
  <si>
    <t>GIPI ST ROCH GENEPY  ARTEMIS50</t>
  </si>
  <si>
    <t>GIPI BACIO DI TORINO 50/28</t>
  </si>
  <si>
    <t>GIPI BOLS BANANA 70  17 GR</t>
  </si>
  <si>
    <t>GIPI BOLS BLUE 70</t>
  </si>
  <si>
    <t>GIPI BOLS CACAO 70</t>
  </si>
  <si>
    <t>GIPI BOLS CASSIS 70</t>
  </si>
  <si>
    <t>GIPI BOLS TRIPLE SEC 70</t>
  </si>
  <si>
    <t>GIPI BOMBARDINO 70/24</t>
  </si>
  <si>
    <t>GIPI CODA DEL DIAVOLO 70/70</t>
  </si>
  <si>
    <t>GIPI CAROLANS 70/40</t>
  </si>
  <si>
    <t>GIPI CHAMBORD ROYAL 70/16,5</t>
  </si>
  <si>
    <t>GIPI CHOCOPY 70/18</t>
  </si>
  <si>
    <t>GIPI SAMBADA CACHACA 70/39</t>
  </si>
  <si>
    <t>GIPI DEKUYPER CACAO 70/24</t>
  </si>
  <si>
    <t>GIPI FURORE DI PRUSSIA 70/70</t>
  </si>
  <si>
    <t>GIPI GALLIANO LIQUORE 50/30</t>
  </si>
  <si>
    <t>GIPI OTTOZ GENEPY 70/36</t>
  </si>
  <si>
    <t>GIPI VALLEE' GENEPY 70/36</t>
  </si>
  <si>
    <t>GIPI GOLDMASSER 50/40</t>
  </si>
  <si>
    <t>GIPI GREEN CREAM 70/24</t>
  </si>
  <si>
    <t>GIPI LEVI INFUSO MELA MARTIN S</t>
  </si>
  <si>
    <t>GIPI LEVI INFUSO GENEPY 50/38</t>
  </si>
  <si>
    <t>GIPI LATTE DI SUOCERA 70/75</t>
  </si>
  <si>
    <t>GIPI LATTE SUOCERA MIGNON 20</t>
  </si>
  <si>
    <t>GIPI TOR.DIST.LIQ. MIRTILLI 50</t>
  </si>
  <si>
    <t>GIPI LITCHAO 70/20</t>
  </si>
  <si>
    <t>GIPI RUM SEVEN TIKI 70</t>
  </si>
  <si>
    <t>GIPI OFFLEY PORTO 75</t>
  </si>
  <si>
    <t>GIPI PITTER PORTO 1LT</t>
  </si>
  <si>
    <t>GIPI TOSO MARSALA AROMAT 1LT</t>
  </si>
  <si>
    <t>GIPI MENTA GLACIALE 0,50/28</t>
  </si>
  <si>
    <t>GIPI OPAL NERA 0,70/40</t>
  </si>
  <si>
    <t>GIPI VERGNANO PRUGNA 1 LT 35</t>
  </si>
  <si>
    <t>GIPI PUNCH MANDARINO 70/35</t>
  </si>
  <si>
    <t>GIPI PUNCH RHUM 1L./32</t>
  </si>
  <si>
    <t>GIPI AVERNA  SAMBUCA ANICE 1LT</t>
  </si>
  <si>
    <t>GIPI MOLINARI SAMBUCA 1,5/40</t>
  </si>
  <si>
    <t>GIPI ROMANA SAMBUCA 1LT/40</t>
  </si>
  <si>
    <t>GIPI TALEA CR.AMARETTO 0,70/17</t>
  </si>
  <si>
    <t>GIPI TIA LUSSO 1 LT</t>
  </si>
  <si>
    <t>GIPI VEDRENNE LIQ.PRUGNA 0,70</t>
  </si>
  <si>
    <t>GIPI OTTOZ VERY AMARO 1LT</t>
  </si>
  <si>
    <t>GIPI CAPETTA OVO 2LT</t>
  </si>
  <si>
    <t>GIPI GIAROLA OVO 2 LT</t>
  </si>
  <si>
    <t>GIPI**PERLINO MARSALA ASS 2 LT</t>
  </si>
  <si>
    <t>GIPI PERLINO MARSALA ASS 1 LT</t>
  </si>
  <si>
    <t>GIPI BACARDI 5Y 70/40</t>
  </si>
  <si>
    <t>GIPI BARCELO' 70</t>
  </si>
  <si>
    <t>GIPI NEGRITA BLACK 2LT/37,5</t>
  </si>
  <si>
    <t>GIPI CANEY RHUM 0,70</t>
  </si>
  <si>
    <t>GIPI HAVANA CLUB 15Y 0,70</t>
  </si>
  <si>
    <t>GIPI HAVANA ANEJO BLANCO 70/37</t>
  </si>
  <si>
    <t>GIPI VIUDA DE ROMERO TEQUILA 7</t>
  </si>
  <si>
    <t>GIPI CAPETTA VTH B/R 1 LT</t>
  </si>
  <si>
    <t>GIPI CAPETTA VTH B/R 2 LT</t>
  </si>
  <si>
    <t>GIPI GIAROLA VTH R/B 2 LT</t>
  </si>
  <si>
    <t>GIPI MARTINI R/B 3 LT</t>
  </si>
  <si>
    <t>GIPI STOCK VTH 1 LT</t>
  </si>
  <si>
    <t>GIPI PRESIDENT RESERVE 1,5</t>
  </si>
  <si>
    <t>GIPI GRANT'S 4,5</t>
  </si>
  <si>
    <t>GIPI OLD LAND 2 LT</t>
  </si>
  <si>
    <t>GIPI***AMARONE 0,75</t>
  </si>
  <si>
    <t>GIPI ARNEIS ARNEIS 0,75</t>
  </si>
  <si>
    <t>GIPI CAPETTA ASTI 0,70</t>
  </si>
  <si>
    <t>GIPI BARBARESCO 0,75</t>
  </si>
  <si>
    <t>GIPI BARBERA 0,75</t>
  </si>
  <si>
    <t>GIPI BAROLO CHINATO 0,75</t>
  </si>
  <si>
    <t>GIPI BAROLO 0,75</t>
  </si>
  <si>
    <t>GIPI BONARDA AMABILE/SECCA 75</t>
  </si>
  <si>
    <t>GIPI BRUNELLO 0,75</t>
  </si>
  <si>
    <t>GIPI CERASUOLO 0,75</t>
  </si>
  <si>
    <t>GIPI CHARDONNAY 0,75</t>
  </si>
  <si>
    <t>GIPI CHIANTI RUFINA 0,75</t>
  </si>
  <si>
    <t>GIPI CHIANTI FIASCO 1,5</t>
  </si>
  <si>
    <t>GIPI DAMA 5 LT  R/B</t>
  </si>
  <si>
    <t>GIPI DOLCETTO 0,75</t>
  </si>
  <si>
    <t>GIPI ERBALUCE</t>
  </si>
  <si>
    <t>GIPI FRAGOLINO 0,75</t>
  </si>
  <si>
    <t>GIPI FREISA 0,75</t>
  </si>
  <si>
    <t>GIPI GRIGNOLINO ,75</t>
  </si>
  <si>
    <t>GIPI MONTEPULCIANO 0,75</t>
  </si>
  <si>
    <t>GIPI MONTEPULCIANO CAGIOLO 75</t>
  </si>
  <si>
    <t>GIPI CHIARLE MOSCATO 0,75</t>
  </si>
  <si>
    <t>GIPI MOSCATO D'ASTI 0,75</t>
  </si>
  <si>
    <t>GIPI NEBBIOLO 75</t>
  </si>
  <si>
    <t>GIPI NERO D'AVOLA 0,75 VINO</t>
  </si>
  <si>
    <t>GIPI PINOT BIANCO 0,75</t>
  </si>
  <si>
    <t>GIPI PINOT GRIGIO 0,75</t>
  </si>
  <si>
    <t>GIPI PINOT ROSA 0,75</t>
  </si>
  <si>
    <t>GIPI GHELLER PROSECCO 0,75</t>
  </si>
  <si>
    <t>GIPI SANGIOVESE 1,5 LT</t>
  </si>
  <si>
    <t>GIPI SYRAH 0,75</t>
  </si>
  <si>
    <t>GIPI TAVERNELLO R/B 0,75</t>
  </si>
  <si>
    <t>GIPI TREBBIANO 1,5</t>
  </si>
  <si>
    <t>GIPI TREBBIANO D'ABRUZZO 75</t>
  </si>
  <si>
    <t>GIPI BELOW 42 0,70</t>
  </si>
  <si>
    <t>GIPI GREY GOOSE 0,70</t>
  </si>
  <si>
    <t>GIPI HERBAL VODKA 1LT 40</t>
  </si>
  <si>
    <t>GIPI KZARINA 2 LT 40 GR</t>
  </si>
  <si>
    <t>GIPI LIVINSKA 1,5 LT</t>
  </si>
  <si>
    <t>GIPI SKY VODKA 1 LT</t>
  </si>
  <si>
    <t>GIPI WISENT VODKA 1 LT</t>
  </si>
  <si>
    <t>GIPI WIBOROWA 2 LT</t>
  </si>
  <si>
    <t>GIPI ZAREVICH ASS 1 LT  20GR</t>
  </si>
  <si>
    <t>GIPI BLACK &amp; WHITE 0,70</t>
  </si>
  <si>
    <t>GIPI GLEN SCANLAN 1,5</t>
  </si>
  <si>
    <t>GIPI GREAT SON 5Y 2 LT</t>
  </si>
  <si>
    <t>GIPI MACKINLAY 5Y 0,70  40GR</t>
  </si>
  <si>
    <t>GIPI OLDMOOR 0,70</t>
  </si>
  <si>
    <t>GIPI OLDMOOR 1,5</t>
  </si>
  <si>
    <t>GIPI SIR PITTERSON 1 LT</t>
  </si>
  <si>
    <t>GIPI WILLIAM LAWSON 2 LT</t>
  </si>
  <si>
    <t>GIPI WILLIAM LAWSON 4,5 LT</t>
  </si>
  <si>
    <t>GIPI WILLIAM PEEL 1,5</t>
  </si>
  <si>
    <t>GIPI WILLIAM PEEL 2 LT</t>
  </si>
  <si>
    <t>GIPI***CINZANO VTH 1,5  R/B</t>
  </si>
  <si>
    <t>GIPI DEALP FRUTTABELLA ALCOL 1</t>
  </si>
  <si>
    <t>GIPI DEALP ALCOOL 1/1  95GR</t>
  </si>
  <si>
    <t>GIPI MARSEILLES PASTIS 1/1</t>
  </si>
  <si>
    <t>GIPI LOND GIN 1 LT  40GR</t>
  </si>
  <si>
    <t>GIPI OXFORD GIN 2 LT</t>
  </si>
  <si>
    <t>GIPI AGLIANICO GRAPPA</t>
  </si>
  <si>
    <t>GIPI MASCHIO BONAVENTURA GR</t>
  </si>
  <si>
    <t>GIPI CESCHIA DI RAMANDOLO GRAP</t>
  </si>
  <si>
    <t>GIPI CIRO' GRAPPA  50CL 40GR</t>
  </si>
  <si>
    <t>GIPI ST ROCH GRAPPA  FRAMBOISE</t>
  </si>
  <si>
    <t>GIPI BROTTO GRAPPE ASS PROSECCO/PINOT/CABERNET</t>
  </si>
  <si>
    <t>GIPI VILLA DE VARDA GRAPPA ASS</t>
  </si>
  <si>
    <t>GIPI LUCANO GRAPPA ASS PRIMITIVO/NEGROAMARO</t>
  </si>
  <si>
    <t>GIPI BOSSO GRAPPA ARNEIS 0,50</t>
  </si>
  <si>
    <t>GIPI LUGANO GRECO DI TUFO GRAP</t>
  </si>
  <si>
    <t>GIPI LA CORTE FRANCIACORTE GRA</t>
  </si>
  <si>
    <t>GIPI GRAPPA KIRSH    70CL 30GR</t>
  </si>
  <si>
    <t>GIPI BOSSO GRAPPA INVECCH.0,70</t>
  </si>
  <si>
    <t>GIPI MANGILLI SATURNO GRAPPA</t>
  </si>
  <si>
    <t>GIPI MANGILLI TERMOMETRO GRAPP</t>
  </si>
  <si>
    <t>GIPI MANGILLI AEREO GRAPPA</t>
  </si>
  <si>
    <t>GIPI GRAPPA RIBES  0,70  28 GR</t>
  </si>
  <si>
    <t>GIPI CASSANO GRAPPA MELA 0,50</t>
  </si>
  <si>
    <t>GIPI QUAGLIA GRAPPA STORICA</t>
  </si>
  <si>
    <t>GIPI PIAVE GRAPPA 1,5</t>
  </si>
  <si>
    <t>GIPI PROD BARBARESCO GRAPPA</t>
  </si>
  <si>
    <t>GIPI NERO D'AVOLA GRAPPA</t>
  </si>
  <si>
    <t>GIPI PODERE BECCACCIA GRAPPA</t>
  </si>
  <si>
    <t>GIPI RANZINI GRAPPE DIPINTE</t>
  </si>
  <si>
    <t>GIPI RANZINI GRAPPE NORMALI</t>
  </si>
  <si>
    <t>GIPI CORREALE LIMONCELLO LT 1</t>
  </si>
  <si>
    <t>GIPI FRANCIACORTA LIMONCELLO</t>
  </si>
  <si>
    <t>GIPI VALLE FRANCESCANA LIMONC</t>
  </si>
  <si>
    <t>GIPI AMARETTO ITALIANO 0,70</t>
  </si>
  <si>
    <t>GIPI ASSENZIO ST MAUDIT LT1 70</t>
  </si>
  <si>
    <t>GIPI ELISIR PIETRO BORDIGA</t>
  </si>
  <si>
    <t>GIPI RANZINI LIQU LIQUIRIZIA</t>
  </si>
  <si>
    <t>GIPI DILMOR OLD CREAM 0,70  17</t>
  </si>
  <si>
    <t>GIPI GRANGER GENEPY 0,70/40</t>
  </si>
  <si>
    <t>GIPI RATTO GENEPY 0,50</t>
  </si>
  <si>
    <t>GIPI CASTELVECCHIO LIQUORE</t>
  </si>
  <si>
    <t>GIPI GIAROLA OVO 1 LT</t>
  </si>
  <si>
    <t>GIPI GRAPPERIA ALI'  FIORE 0,4</t>
  </si>
  <si>
    <t>GIPI GRAPP.ALI LIQ.+2BICCH.</t>
  </si>
  <si>
    <t>GIPI GRAPPERIA ALI'  SCARPA</t>
  </si>
  <si>
    <t>GIPI GIAROLA MANDORLA 2 LT</t>
  </si>
  <si>
    <t>GIPI GRAN TON MARSALA MAND 1LT</t>
  </si>
  <si>
    <t>GIPI FILIPPETTI OVO 2 LT</t>
  </si>
  <si>
    <t>GIPI MIGNON VENDITA 2,50 euro</t>
  </si>
  <si>
    <t>GIPI MIGNON VENDITA 3,5 euro</t>
  </si>
  <si>
    <t>GIPI OFFLEY PORTO VINTAGE</t>
  </si>
  <si>
    <t>GIPI CARAVEL RHUM 0,70</t>
  </si>
  <si>
    <t>GIPI SANTA TERESA CLARO 0,70</t>
  </si>
  <si>
    <t>GIPI TOSTI MOSCATO 0,75</t>
  </si>
  <si>
    <t>GIPI NICOLAS FEUILATTE BRUT</t>
  </si>
  <si>
    <t>GIPI MIONETTO PROSECCO DRY/BRU</t>
  </si>
  <si>
    <t>GIPI MIONETTO LEGATURA</t>
  </si>
  <si>
    <t>GIPI LA PIEVE PROSECCO</t>
  </si>
  <si>
    <t>GIPI GIAROLA VTH  R/B 1 LT</t>
  </si>
  <si>
    <t>GIPI GRAN TON VTH R/B 1 LT</t>
  </si>
  <si>
    <t>GIPI ALLA POSTA VINI ASSORTITI</t>
  </si>
  <si>
    <t>GIPI ALOIS LAGEDER MERLOT</t>
  </si>
  <si>
    <t>GIPI BIONDI SANTI AMARONE</t>
  </si>
  <si>
    <t>GIPI CORTEGIONA AMARONE</t>
  </si>
  <si>
    <t>GIPI DOGLIANI  DOLCETTO</t>
  </si>
  <si>
    <t>GIPI AQUILAE CABERNET/CHARDONN</t>
  </si>
  <si>
    <t>GIPI ATTIMI PIAVE MERLOT</t>
  </si>
  <si>
    <t>GIPI MARENGO BARBERA/GRIGNOLIN</t>
  </si>
  <si>
    <t>GIPI*****MARENGO GRIGNOLINO</t>
  </si>
  <si>
    <t>GIPI MARENGO RUCHE'</t>
  </si>
  <si>
    <t>GIPI CARLOTTA VALSUSA</t>
  </si>
  <si>
    <t>GIPI ROCCA DEL LUPO</t>
  </si>
  <si>
    <t>GIPI STOCCO MERLOT/LA PLANURE</t>
  </si>
  <si>
    <t>GIPI MICELI LIGORIO GRECANICO</t>
  </si>
  <si>
    <t>GIPI BARBERA D'ASTI CHINATO</t>
  </si>
  <si>
    <t>GIPI BERSANO DOLCETTO</t>
  </si>
  <si>
    <t>GIPI BIGI VIPRA BIANCA</t>
  </si>
  <si>
    <t>GIPI BIONDI SANTI BRUNELLO</t>
  </si>
  <si>
    <t>GIPI BIONDI SANTI TENUTA GREPP</t>
  </si>
  <si>
    <t>GIPI BOLLINA GAVI</t>
  </si>
  <si>
    <t>GIPI BRANCI FORTI NERO D'AVOLA</t>
  </si>
  <si>
    <t>GIPI BRANCI FORTI ROSATO</t>
  </si>
  <si>
    <t>GIPI BRANCI FORTI ROSSO</t>
  </si>
  <si>
    <t>GIPI BRICCO UCCELLONE BARBERA</t>
  </si>
  <si>
    <t>GIPI POGGI GALVI BRUNELLO MONT</t>
  </si>
  <si>
    <t>GIPI CANT PROD VALD  PROSECCO</t>
  </si>
  <si>
    <t>GIPI BRAIDA GRIGNOLINO</t>
  </si>
  <si>
    <t>GIPI CLAVESANA  VINI ASSORT</t>
  </si>
  <si>
    <t>GIPI CANT VERMENT.ABBAIA</t>
  </si>
  <si>
    <t>GIPI CANT VERMENT TAHORA ROSE'</t>
  </si>
  <si>
    <t>GIPI CANT VERMENT CANNOANU</t>
  </si>
  <si>
    <t>GIPI BRONI BONARDA 1,5</t>
  </si>
  <si>
    <t>GIPI CANT VERMENT NORD EST</t>
  </si>
  <si>
    <t>GIPI****CANT VERMENT ROSE'</t>
  </si>
  <si>
    <t>GIPI TERRE ARAG AGLIANICO</t>
  </si>
  <si>
    <t>GIPI TERRE ARAG FALANGHINA</t>
  </si>
  <si>
    <t>GIPI TERRE ARAG MONTEPULCIANO</t>
  </si>
  <si>
    <t>GIPI CAST MOMACI NEGROAMARO</t>
  </si>
  <si>
    <t>GIPI CAST MOMACI PRIMITIVO</t>
  </si>
  <si>
    <t>GIPI MELINI CHIANTI SAN LORENZ</t>
  </si>
  <si>
    <t>GIPI FASOLIO VINI ASSORT</t>
  </si>
  <si>
    <t>GIPI CLARA FIORI PROSECCO</t>
  </si>
  <si>
    <t>GIPI COLLAMENO VINI ASS</t>
  </si>
  <si>
    <t>GIPI CONTERNO BAROLO CICALA</t>
  </si>
  <si>
    <t>GIPI CONTERNO BAROL0</t>
  </si>
  <si>
    <t>GIPI CONTERNO NEBBIOLO</t>
  </si>
  <si>
    <t>GIPI CONTERNO QUARTETTO LANGHE</t>
  </si>
  <si>
    <t>GIPI ALTARE BAROLO</t>
  </si>
  <si>
    <t>GIPI FAVORITA</t>
  </si>
  <si>
    <t>GIPI***TERRE DEL SOLE INSOLIA</t>
  </si>
  <si>
    <t>GIPI MORELLINO DI SCANSANO</t>
  </si>
  <si>
    <t>GIPI FEUDI SGREGTRIGAIO/L.CRIS</t>
  </si>
  <si>
    <t>GIPI FEUDOSOLE CATARATTO/INSOL</t>
  </si>
  <si>
    <t>GIPI FUNTANALIRAS VERMENT GALL</t>
  </si>
  <si>
    <t>GIPI CARNEVALE FREISA/BARBERA</t>
  </si>
  <si>
    <t>GIPI GOTTO D'ORO MARINO/ROSATO</t>
  </si>
  <si>
    <t>GIPI IL TRALCIO ROSSO</t>
  </si>
  <si>
    <t>GIPI BRUCIATA BOSIO MOSCATO</t>
  </si>
  <si>
    <t>GIPI LACRIMA CRISTI</t>
  </si>
  <si>
    <t>GIPI****LE RONDINI DOLCETTO</t>
  </si>
  <si>
    <t>GIPI***LE RONDINI NEBBIOLO</t>
  </si>
  <si>
    <t>GIPI VIGNE DEL GALLO BARBERA</t>
  </si>
  <si>
    <t>GIPI LIGORIO ROSSO</t>
  </si>
  <si>
    <t>GIPI MANSUPELLO PINOT ROSE'/BI</t>
  </si>
  <si>
    <t>GIPI MANSUPELLO BARBERA</t>
  </si>
  <si>
    <t>GIPI MANSUPELLO SAUVIGNON</t>
  </si>
  <si>
    <t>GIPI MANSUPELLO CHARDONNAY</t>
  </si>
  <si>
    <t>GIPI MANSUPELLO RIESLING</t>
  </si>
  <si>
    <t>GIPI MANSUPELLO BONARDA</t>
  </si>
  <si>
    <t>GIPI MARCH BAROLO BARBAR CREIA</t>
  </si>
  <si>
    <t>GIPI MARCH BAROLO BAROLO</t>
  </si>
  <si>
    <t>GIPI MARCH BAROLO BAROLO BRICC</t>
  </si>
  <si>
    <t>GIPI MARCH BAROLO GRIGNOLINO</t>
  </si>
  <si>
    <t>GIPI MASSUCCO VARI VINI PIEMON</t>
  </si>
  <si>
    <t>GIPI***MASSUCCO DOLCETTO</t>
  </si>
  <si>
    <t>GIPI***MASSUCCO GRIGNOLINO</t>
  </si>
  <si>
    <t>GIPI****MASSUCCO LANGHE ARNEIS</t>
  </si>
  <si>
    <t>GIPI**MASSUCCO LANGHE FAVORITA</t>
  </si>
  <si>
    <t>GIPI***MASSUCCO NEBBIOLO</t>
  </si>
  <si>
    <t>GIPI CAPRA CORTESE/DOLCETTO</t>
  </si>
  <si>
    <t>GIPI MIONETTO CARTIZZE</t>
  </si>
  <si>
    <t>GIPI MIONETTO BRONESE</t>
  </si>
  <si>
    <t>GIPI MURI GRIES BLAUBRIGUNDER</t>
  </si>
  <si>
    <t>GIPI ODDERO BARBERA/DOLCETTO</t>
  </si>
  <si>
    <t>GIPI ODDERO BAROLO</t>
  </si>
  <si>
    <t>GIPI***ODDERO DOLCETTO</t>
  </si>
  <si>
    <t>GIPI OGNISSOLE PRIMITIVO MANDU</t>
  </si>
  <si>
    <t>GIPI OLTREPOPAVESE SANGUE GIUD</t>
  </si>
  <si>
    <t>GIPI PINEROLESE BONARDA</t>
  </si>
  <si>
    <t>GIPI PINEROLESE FREISA</t>
  </si>
  <si>
    <t>GIPI PINEROLESE ROSSO</t>
  </si>
  <si>
    <t>GIPI POGGIO GALVI MORELLINO SC</t>
  </si>
  <si>
    <t>GIPI POGGIO GALVI ROSSO MONTAL</t>
  </si>
  <si>
    <t>GIPI RAPITALA SIRAH</t>
  </si>
  <si>
    <t>GIPI RUFFINO ROSATELLO</t>
  </si>
  <si>
    <t>GIPI SALOSSO IL TRALCIO</t>
  </si>
  <si>
    <t>GIPI**STOCCO LA PLANURE BIANCA</t>
  </si>
  <si>
    <t>GIPI TANIT</t>
  </si>
  <si>
    <t>GIPI TERRE DA VINO ROERO ARNEI</t>
  </si>
  <si>
    <t>GIPI TERRE BAROLO BARBARESCO</t>
  </si>
  <si>
    <t>GIPI TERRE BAROLO BAROLO CHINA</t>
  </si>
  <si>
    <t>GIPI TERREBAROLO/ROND DOLCETTO</t>
  </si>
  <si>
    <t>GIPI TERREBAROLO/RONDI NEBIOLO</t>
  </si>
  <si>
    <t>GIPI TORRESELLA VINI ASSORT</t>
  </si>
  <si>
    <t>GIPI VALLERO BONARDA</t>
  </si>
  <si>
    <t>GIPI BERTANI VALPOLICELLA</t>
  </si>
  <si>
    <t>GIPI VIGI UMBRIA</t>
  </si>
  <si>
    <t>GIPI VILLA MAGGI BONARDA</t>
  </si>
  <si>
    <t>GIPI SANGUE DI GIUDA</t>
  </si>
  <si>
    <t>GIPI BRONESE BONARDA</t>
  </si>
  <si>
    <t>GIPI ZONIN FRIZZANTINO</t>
  </si>
  <si>
    <t>GIPI CTAHOAPT VODKA 1/1  40GR</t>
  </si>
  <si>
    <t>GIPI KEGLEVICH VODKA ASS 1LT</t>
  </si>
  <si>
    <t>GIPI PRIDE OF ISLAY/LOWLAND/ STRATOSHERY</t>
  </si>
  <si>
    <t>GIPI BAISIN CIOCCOLARO 70 15GR</t>
  </si>
  <si>
    <t>ANTINORI PINOT BIANCO MONTELOR</t>
  </si>
  <si>
    <t>MEREGALLI SANGUIDO GUIDALB 375</t>
  </si>
  <si>
    <t>ARUNDA BRUT CUVEE MARIANNA</t>
  </si>
  <si>
    <t>MEREGALLI GALARDI TERRAdi ROSS</t>
  </si>
  <si>
    <t>ARUNDA BRUT NATURE ZERO</t>
  </si>
  <si>
    <t>ARARAT AKHTAMAR 10Y 50/40</t>
  </si>
  <si>
    <t>CHAMP.DOM PERIGNON LUMIN.1,5</t>
  </si>
  <si>
    <t>HENNESSY VS 0,20/40</t>
  </si>
  <si>
    <t>MEUKOW VS 70/40</t>
  </si>
  <si>
    <t>MEUKOW VSOP 0,70 40</t>
  </si>
  <si>
    <t>MEUKOW VSOP RED EDITION 70/40</t>
  </si>
  <si>
    <t>BOMBAY BRAMBLE 70/37,5</t>
  </si>
  <si>
    <t>ZUIDAM DUTCH COUR.GIN 70/44,5</t>
  </si>
  <si>
    <t>ZUIDAM DUTCH COUR.AGED 70/44</t>
  </si>
  <si>
    <t>FERDINAND'S SAAR GIN  0,50/44</t>
  </si>
  <si>
    <t>FLEMINGO TEARS GIN 0,50/40</t>
  </si>
  <si>
    <t>FOUR PILLARS GIN 70/41,8</t>
  </si>
  <si>
    <t>GORDON'S GIN 0,20/37,5</t>
  </si>
  <si>
    <t>HARAHORN SMALL BATCH 0,50/46</t>
  </si>
  <si>
    <t>HENDRICKS GIN 0,20/44</t>
  </si>
  <si>
    <t>OPHIR ORIENT.SPICED GIN 70/40</t>
  </si>
  <si>
    <t>SHARIS GIN BLU 0,50/40</t>
  </si>
  <si>
    <t>BAILEYS ESPRESSO CREAM 1/1 17</t>
  </si>
  <si>
    <t>BAILEYS IRISH CREAM 0,20/17</t>
  </si>
  <si>
    <t>BAILEYS RED VELVET 0,70/17</t>
  </si>
  <si>
    <t>AMARETTO SARONNO 0,20 28g.</t>
  </si>
  <si>
    <t>AMARETTO SARONNO VELV.0,70 17</t>
  </si>
  <si>
    <t>BACARDI CARTA BLANCA 0,20 37,5</t>
  </si>
  <si>
    <t>BACARDI CARTA BLANCA 3LT 37,5</t>
  </si>
  <si>
    <t>BUMBU RUM 70/40</t>
  </si>
  <si>
    <t>CENTENARIO ED LIMIT.30Y 70/40</t>
  </si>
  <si>
    <t>PEAKY RUM 70/40</t>
  </si>
  <si>
    <t>ERISTOFF 0,20/37,5</t>
  </si>
  <si>
    <t>EUPHORIA CANNABIS VODK 0,20/38</t>
  </si>
  <si>
    <t>EUPHORIA COCAINE VODKA 0,20/40</t>
  </si>
  <si>
    <t>GREY GOOSE VODKA 0,20/40</t>
  </si>
  <si>
    <t>NEFT WHITE/BLACK BARREL 70/40</t>
  </si>
  <si>
    <t>POGUES SINGLE MALT 70/40</t>
  </si>
  <si>
    <t>POGUES IRISH WHISKY 70/40</t>
  </si>
  <si>
    <t>FAMOUS GROUSE 0,20/40</t>
  </si>
  <si>
    <t>FINLAGGAN EILAN MOR 70/46</t>
  </si>
  <si>
    <t>GOSLING'S BLACK SEAL 0,70 40</t>
  </si>
  <si>
    <t>COQUERELL FINE  70/40</t>
  </si>
  <si>
    <t>ARTISAN GIN 0,50/44</t>
  </si>
  <si>
    <t>MILLONARIO RES.ESP.15Y 70/40</t>
  </si>
  <si>
    <t>MILLONARIO XO RES.ESP.70/40</t>
  </si>
  <si>
    <t>PROHIBIDO RON SILVER  70/40</t>
  </si>
  <si>
    <t>BALLANTINES 0,20 40gr.</t>
  </si>
  <si>
    <t>CHAMP.PIPER HEIDSIECK 0,200</t>
  </si>
  <si>
    <t>ARDBEG 5Y  WEE BEASTIE 70/47,4</t>
  </si>
  <si>
    <t>RON DE JEREMY XXXO 27Y 70/43</t>
  </si>
  <si>
    <t>BACARDI OAKHEART 0,70/35</t>
  </si>
  <si>
    <t>BACARDI OAKHEART 1LT 35</t>
  </si>
  <si>
    <t>LAGAVULLIN 10Y 70/43</t>
  </si>
  <si>
    <t>MEREGALLI ROTHSCHILD BORDEAUX</t>
  </si>
  <si>
    <t>CARLO ALBERTO VTH B/R 1/1</t>
  </si>
  <si>
    <t>CARLO ALBERTO VTH RISERVA 75</t>
  </si>
  <si>
    <t>JEFFERSON AMARO 70/30</t>
  </si>
  <si>
    <t>JEFFERSON AMARO 1,5/30</t>
  </si>
  <si>
    <t>ROGER BITTER AMARO 70/25</t>
  </si>
  <si>
    <t>BOKER VODKA CORN 1/1 40</t>
  </si>
  <si>
    <t>MADAME MILU LIQ.ERBE 70/45</t>
  </si>
  <si>
    <t>GIL GIN 70/43</t>
  </si>
  <si>
    <t>GIL GIN  TORBATO 50/43</t>
  </si>
  <si>
    <t>CANAIMA GIL SMALL BATCH 70/47</t>
  </si>
  <si>
    <t>PRINCIPE APOSTOLES GIN 70/40,5</t>
  </si>
  <si>
    <t>ABRACADABRA  LIQUIRIZ.,50/25</t>
  </si>
  <si>
    <t>MANDRAGOLA AMARO  0,50/45</t>
  </si>
  <si>
    <t>ELETRIC BITTER 0,100/60</t>
  </si>
  <si>
    <t>ZONIN CABERNET SAUVIGNON RIS DOS ALMAS</t>
  </si>
  <si>
    <t>FRESCOB.CHIANTI CASTIGLIONI375</t>
  </si>
  <si>
    <t>HIGH WEST DOUBLE RYE 70/46</t>
  </si>
  <si>
    <t>BRAIDA RE DI FIORI RIESLING</t>
  </si>
  <si>
    <t>ARBRE GIN 70/41</t>
  </si>
  <si>
    <t>TRIBUTE GIN 70/43</t>
  </si>
  <si>
    <t>MOZART CHOCOLATE 0,50/15</t>
  </si>
  <si>
    <t>DON PAPA BAROKO 70/40</t>
  </si>
  <si>
    <t>CRYSTAL HEAD ONYX 70/40</t>
  </si>
  <si>
    <t>RAKI TEKIRDAG 70/45</t>
  </si>
  <si>
    <t>WILD TURKEY RARE BREED 70/58,4</t>
  </si>
  <si>
    <t>CLONTARF TRINITY 0,20/40</t>
  </si>
  <si>
    <t>CLONTARF 70/40</t>
  </si>
  <si>
    <t>MACALLAN 12Y SHERRY OAK 70/40</t>
  </si>
  <si>
    <t>CHAMP.LAUR.PERRIER ,375</t>
  </si>
  <si>
    <t>UMANI RONCHI PASSERINA VIGOR</t>
  </si>
  <si>
    <t>NIKKA DAYS 70/40</t>
  </si>
  <si>
    <t>ANTINORI CERVARO  SALA 375</t>
  </si>
  <si>
    <t>COPPO VSQ BRUT LUIGI COPPO</t>
  </si>
  <si>
    <t>COPPO VSQ RISERVA  BRUT</t>
  </si>
  <si>
    <t>COPPO VSQ BRUT PIERO COPPO</t>
  </si>
  <si>
    <t>PICO MACCARIO BARB LAVIGNO.375</t>
  </si>
  <si>
    <t>CHAMP.LAUR.PERRIER ULTRA BRUT</t>
  </si>
  <si>
    <t>PICO MACCARIO MONFERRATO VITA</t>
  </si>
  <si>
    <t>CHAMP.LAUR.PERRIER GR SIECLE</t>
  </si>
  <si>
    <t>AMARO DEL CAPO RISERVA 70/37,5</t>
  </si>
  <si>
    <t>AMARO DEL CAPO HOT EDIT.70/35</t>
  </si>
  <si>
    <t>GRAPPA CAFFO ASSORT.0,50/42</t>
  </si>
  <si>
    <t>EMPORIA GIN 70/45</t>
  </si>
  <si>
    <t>FERROCHINA BISLERI 0,50/21</t>
  </si>
  <si>
    <t>PALADIN BONOMI CUVEE 22 BRUT</t>
  </si>
  <si>
    <t>PALADIN BONOMI CRUPERDU BRUT</t>
  </si>
  <si>
    <t>PALADIN BONOMI DOSAGE ZERO</t>
  </si>
  <si>
    <t>PALADIN BONOMI SATEN BRUT</t>
  </si>
  <si>
    <t>FEUDI S.GREGORIO LACRYMA CRIST</t>
  </si>
  <si>
    <t>PICO MACCARIO PIEM.ROSATO BRUT</t>
  </si>
  <si>
    <t>PIO CESARE SAUVIGNON LANGHE</t>
  </si>
  <si>
    <t>COPPO POMOROSSO</t>
  </si>
  <si>
    <t>RUPES AMARO 70/28</t>
  </si>
  <si>
    <t>LA SCOLCA D'ANTAN  BIANCO</t>
  </si>
  <si>
    <t>LA SCOLCA GAVI DEI GAVI 1,5 NERA</t>
  </si>
  <si>
    <t>AERSTONE 10Y 70/40</t>
  </si>
  <si>
    <t>TIARE RIBOLLA GIALLA 0,75</t>
  </si>
  <si>
    <t>TIARE MALVASIA 0,75</t>
  </si>
  <si>
    <t>TIARE FRIULANO 0,75</t>
  </si>
  <si>
    <t>TIARE SAUVIGNON 0,75</t>
  </si>
  <si>
    <t>TIARE PINOT GRIGIO 0,75</t>
  </si>
  <si>
    <t>TIARE SAUVIGNON EMPIRE 0,75</t>
  </si>
  <si>
    <t>TIARE CABERNET 0,75</t>
  </si>
  <si>
    <t>TIARE PINOT NERO 0,75</t>
  </si>
  <si>
    <t>TIARE SPUMANTE REMAUV 1,5</t>
  </si>
  <si>
    <t>RIVETTI BARBERA ALABARDA  5LT</t>
  </si>
  <si>
    <t>PIERO GIN 70/42</t>
  </si>
  <si>
    <t>CANT.VALDADIGE TRENTO CELEBRER</t>
  </si>
  <si>
    <t>PALADIN BONOMI ROSE'FRANCIAC</t>
  </si>
  <si>
    <t>MONSUPELLO PINOT NERO NATURE</t>
  </si>
  <si>
    <t>MONSUPELLO PINOT NERO MILLESIM</t>
  </si>
  <si>
    <t>MONSUPELLO CHARDON.BLANCdeBL</t>
  </si>
  <si>
    <t>MONSUPELLO CALCABABIO BONARDA</t>
  </si>
  <si>
    <t>MONSUPELLO TANGOWINE CABE.SAUV</t>
  </si>
  <si>
    <t>MONSUPELLO GREAT RUBY ROSSO</t>
  </si>
  <si>
    <t>MONACI PETRALUCE VERDUZZO</t>
  </si>
  <si>
    <t>NEGRI MAZER VALTELL.</t>
  </si>
  <si>
    <t>TERRE SVEVI AGLIANICO VULTURE LIMITED EDITION</t>
  </si>
  <si>
    <t>TERRE SVEVI AGLIANICO*VULTURE ROSSO</t>
  </si>
  <si>
    <t>TERRE SVEVI BASILICAT MANFREDI BIANCO</t>
  </si>
  <si>
    <t>CHAMP.TAITTINGER RESERVE</t>
  </si>
  <si>
    <t>CHAMP.GOSSET 0,75</t>
  </si>
  <si>
    <t>POSSA ROSE' D'AMOUR</t>
  </si>
  <si>
    <t>POSSA BIANCO CINQUETERRE</t>
  </si>
  <si>
    <t>DONNAFUGATA SEDARA 0,375</t>
  </si>
  <si>
    <t>LIBRANDI CIRO' BIANCO 0,75</t>
  </si>
  <si>
    <t>BIONDI SANTI ROSSO DI MONTALCI</t>
  </si>
  <si>
    <t>DONNAFUGATA ANTHILIA ,375</t>
  </si>
  <si>
    <t>DONNAFUGATA SHERAZADE ,375</t>
  </si>
  <si>
    <t>DONNAFUGATA SUR SUR GRIL.,375</t>
  </si>
  <si>
    <t>PELLEGRINI BISSON ABISSI ROSE</t>
  </si>
  <si>
    <t>PELLEGRINI ROCCAPESTA MORELLIN</t>
  </si>
  <si>
    <t>ZACCAGNINI MONTEP.TRALC.1,5</t>
  </si>
  <si>
    <t>ZACCAGNINI ABRUZZO PECORINO</t>
  </si>
  <si>
    <t>ZACCAGNINI ROSATO CHIETI TRALCETTO</t>
  </si>
  <si>
    <t>SCAPEGRACE BLACKGIN  70/41,6</t>
  </si>
  <si>
    <t>PRINCIPUM GIN 70/43</t>
  </si>
  <si>
    <t>FERRARI MAXIMUM DEMI SEC</t>
  </si>
  <si>
    <t>FERRARI ZIGGURAT BIO</t>
  </si>
  <si>
    <t>CUBICAL GIN 70/37,5</t>
  </si>
  <si>
    <t>HAPUSA HIMALAYAN GIN 70/43</t>
  </si>
  <si>
    <t>RON DOS MADERAS 70/40</t>
  </si>
  <si>
    <t>EXPLORER RUM AUSTRALIA 70/43</t>
  </si>
  <si>
    <t>EXPLORER RUM BELIZE/TRIN /DOMI</t>
  </si>
  <si>
    <t>POLI GIN MARCONI 42 70/42 MEDITERRANEO</t>
  </si>
  <si>
    <t>ROCHENAC VSOP 70/40</t>
  </si>
  <si>
    <t>HENDRICKS GIN AMAZONIA 1/1 43,</t>
  </si>
  <si>
    <t>CHATEAU DU BREUIL VSOP 70/40</t>
  </si>
  <si>
    <t>KISS BLACK DIAMOND RUM ,50/40</t>
  </si>
  <si>
    <t>KISS DETROIT ROCK RUM 0,70/45</t>
  </si>
  <si>
    <t>MOTORHEAD RUM 70/40</t>
  </si>
  <si>
    <t>PLANTATION XAYMACA   70/43</t>
  </si>
  <si>
    <t>CIROC VODKA GUSTI ASS 1lt/37,5</t>
  </si>
  <si>
    <t>MENARD VSOP 70/40</t>
  </si>
  <si>
    <t>CALVADOS MAITRE PIERRE 70/40</t>
  </si>
  <si>
    <t>PICO MACCARIO BARBARESCO</t>
  </si>
  <si>
    <t>PICO MACCARIO BAROLO</t>
  </si>
  <si>
    <t>PICO MACCARIO PIEM.ROSATO ROSAEST</t>
  </si>
  <si>
    <t>ARMAGNAC DUCASTAING 70/40</t>
  </si>
  <si>
    <t>FERRARI RISERVA LUNELLI VINO</t>
  </si>
  <si>
    <t>LUNGAROTTI UMBRIA ROSSO BIO</t>
  </si>
  <si>
    <t>LUNGAROTTI TRESPO TREBBIANO</t>
  </si>
  <si>
    <t>LUNGAROTTI SANGIOVESE</t>
  </si>
  <si>
    <t>LE ALTANE PROSECCO</t>
  </si>
  <si>
    <t>MEREGALLI SANGUIDO DIFESE 375</t>
  </si>
  <si>
    <t>ANTINORI POGGIO ALLE NANE</t>
  </si>
  <si>
    <t>ANTINORI NEPRICA CABERNET</t>
  </si>
  <si>
    <t>ANTINORI NEPRICA NEGROAMARO</t>
  </si>
  <si>
    <t>ORNELLAIA LE VOLTE 3 LT</t>
  </si>
  <si>
    <t>ORNELLAIA BOLGHERI 0,375</t>
  </si>
  <si>
    <t>DAL FORNO AMARONE 0,75</t>
  </si>
  <si>
    <t>DAL FORNO VALPOLICELLA SUP</t>
  </si>
  <si>
    <t>TOSO SPUMANTE BIANCO MORRA</t>
  </si>
  <si>
    <t>VALHHALLA LIQUORE 0,50/35</t>
  </si>
  <si>
    <t>VECCHIO MAGAZ.DOGAN.INTERV.0,5</t>
  </si>
  <si>
    <t>BLANCARDI ROSMARINUS ROSSESE</t>
  </si>
  <si>
    <t>PICO MACCARIO BAROLO SERRALUNG</t>
  </si>
  <si>
    <t>PICO MACCARIO BAROLO CANNUBI</t>
  </si>
  <si>
    <t>TURCO GRANACCIA</t>
  </si>
  <si>
    <t>TURCO ROSSO COLLINE SAVONESI</t>
  </si>
  <si>
    <t>TURCO ROSATO COLLINE SAVONESI</t>
  </si>
  <si>
    <t>AMARO DEL CAPO 3LT  35</t>
  </si>
  <si>
    <t>FEUDI S.GREGORIO PATRIMO</t>
  </si>
  <si>
    <t>FEUDI S.GREGORIO TAURASI</t>
  </si>
  <si>
    <t>FEUDI S.GREGORIO TEODOSIO BIO</t>
  </si>
  <si>
    <t>FEUDI S.GREGORIO BOLGHERIC.COM</t>
  </si>
  <si>
    <t>FEUDI S.GREGORIO STUPORE</t>
  </si>
  <si>
    <t>FEUDI S.GREGORIO ROMANICO TROI</t>
  </si>
  <si>
    <t>FEUDI S.GREGORIO CABERN.SAUVIG</t>
  </si>
  <si>
    <t>S.FELICE CHIANTI IL GRIGIO</t>
  </si>
  <si>
    <t>JANNEAU ARMAGNAC VSOP 70/40</t>
  </si>
  <si>
    <t>FRAPIN COGNAC VSOP 70/40</t>
  </si>
  <si>
    <t>GORDON'S GIN GREEN 0,70/37,5</t>
  </si>
  <si>
    <t>RUSSKAYA 70/40</t>
  </si>
  <si>
    <t>ZUBROWKA BISON GRASS 0,70 37,5</t>
  </si>
  <si>
    <t>GRANT'S 4,5   43</t>
  </si>
  <si>
    <t>OCTOMORE 70/56,9</t>
  </si>
  <si>
    <t>DEANSTON 18Y 70/46,3</t>
  </si>
  <si>
    <t>ROYAL BRAKLA 12Y 70/40</t>
  </si>
  <si>
    <t>OSBORNE MAGNO 1/1 36</t>
  </si>
  <si>
    <t>TORRES 10Y 1/1 38</t>
  </si>
  <si>
    <t>BOULARD CALVADOS XO 70/40</t>
  </si>
  <si>
    <t>SIKKIM FRAISE/PRIVE 70/40</t>
  </si>
  <si>
    <t>PELLEGRINI AMARO EROICO MEDITE</t>
  </si>
  <si>
    <t>PELLEGRINI MARINA COPPI</t>
  </si>
  <si>
    <t>SAN MICHELE APPIUS BIANCO 75</t>
  </si>
  <si>
    <t>SAN MICHELE PINOT NERO 1,5</t>
  </si>
  <si>
    <t>VIETTI LANGHE FREISA</t>
  </si>
  <si>
    <t>VIETTI BARBERA TRE VIGNE</t>
  </si>
  <si>
    <t>VIETTI LANGHE BIANCO PERBACCO</t>
  </si>
  <si>
    <t>VIETTI DOLCETTO TREVIGNE</t>
  </si>
  <si>
    <t>VIETTI NEBBIOLO PERBACCO</t>
  </si>
  <si>
    <t>VIETTI BAROLO CASTIGLIONE</t>
  </si>
  <si>
    <t>GINESTR BRANG SPUM MARTINOTTI</t>
  </si>
  <si>
    <t>ROLETTO ERBALUCE ECCELLENZA</t>
  </si>
  <si>
    <t>ROLETTO ERBALUCEMET CLASSICO</t>
  </si>
  <si>
    <t>ROLETTO ERBALUCE DOCG</t>
  </si>
  <si>
    <t>ROLETTO PASSITO DI CALUSO 0,37</t>
  </si>
  <si>
    <t>ROLETTO GRAN CUVEE</t>
  </si>
  <si>
    <t>BANFI POGGIO ALL ORO</t>
  </si>
  <si>
    <t>BANFI ROSSO DI MONTALCINO</t>
  </si>
  <si>
    <t>BANFI ROSSO DI MONTALCINO 1,5 ANCHE POGGIO ALLE MURA</t>
  </si>
  <si>
    <t>BANFI LA PETTEGOLA VERMENTINO</t>
  </si>
  <si>
    <t>BANFI BRUT</t>
  </si>
  <si>
    <t>BANFI BRUT TENER</t>
  </si>
  <si>
    <t>BANFI CHIANTI COLLI SENESI TRAVERSA DEI MONTI</t>
  </si>
  <si>
    <t>BANFI LA LUS</t>
  </si>
  <si>
    <t>BANFI COST</t>
  </si>
  <si>
    <t>BANFI POGGIO ALLE MURA BRUNELL</t>
  </si>
  <si>
    <t>CORMONS PIGNOLO</t>
  </si>
  <si>
    <t>CORMONS SCHIOPPETTINO</t>
  </si>
  <si>
    <t>CORMONS COLLIO FRIULANO</t>
  </si>
  <si>
    <t>CORMONS MALVASIA HARMO</t>
  </si>
  <si>
    <t>CORMONS RIBOLLA GIALLA SPUMANT</t>
  </si>
  <si>
    <t>CORMONS COLLIO MERLOT</t>
  </si>
  <si>
    <t>TEQ.LA REVANCHA 0,70/35</t>
  </si>
  <si>
    <t>SANTERO 4 OTTOBRE CHAMPEN.</t>
  </si>
  <si>
    <t>FRESCOB.POMINO   1,5</t>
  </si>
  <si>
    <t>GRAPPA FRESCOB.DI LUCE 0,50</t>
  </si>
  <si>
    <t>CASCINA ULIVI SEMPLICEMENTE</t>
  </si>
  <si>
    <t>POSSA ER GIANCU</t>
  </si>
  <si>
    <t>CHIARLO LA COURT NIZZA RISERVA</t>
  </si>
  <si>
    <t>FORADORI LAZER</t>
  </si>
  <si>
    <t>POSSA U NEIGRU</t>
  </si>
  <si>
    <t>POSSA SCIACCHETRA 0,375</t>
  </si>
  <si>
    <t>PEPE PECORINO</t>
  </si>
  <si>
    <t>PEPE MONTEPULCIANO</t>
  </si>
  <si>
    <t>JEFFERIES BRUTAL</t>
  </si>
  <si>
    <t>OCCHIPINTI B/R</t>
  </si>
  <si>
    <t>CHIARLO BAROLO CEREQUIO</t>
  </si>
  <si>
    <t>CHIARLO BAROLO CANNUBI</t>
  </si>
  <si>
    <t>CHIARLO BARBARESCO FASET</t>
  </si>
  <si>
    <t>CHIARLO CIPRESSI NIZZA</t>
  </si>
  <si>
    <t>CHIARLO ROVERETO GAVI</t>
  </si>
  <si>
    <t>CHIARLO LANGHE NEBBIOLO</t>
  </si>
  <si>
    <t>CHIARLO BARBERA ASTI LE ORME</t>
  </si>
  <si>
    <t>CHIARLO DOLCETTO LE COSTE</t>
  </si>
  <si>
    <t>CHIARLO MOSCATO ASTI</t>
  </si>
  <si>
    <t>CHIARLO BAROLO</t>
  </si>
  <si>
    <t>CHIARLO ROERO ARNEIS</t>
  </si>
  <si>
    <t>BIG PEAT 12Y 70/46</t>
  </si>
  <si>
    <t>CHIARLO CIPRESSI NIZZA 1,5</t>
  </si>
  <si>
    <t>DONNAFUGATA SPUMANTE BIANCO</t>
  </si>
  <si>
    <t>DONNAFUGATA SPUMANTE ROSE</t>
  </si>
  <si>
    <t>DONNAFUGATA SPUMANTE ED LIMIT</t>
  </si>
  <si>
    <t>BORDIGA VTH B/R</t>
  </si>
  <si>
    <t>PIO CESARE BAROLO ORNATO</t>
  </si>
  <si>
    <t>ESPRIT GASSIER ROSE 75</t>
  </si>
  <si>
    <t>COMP.VINO OCCHIONE 75</t>
  </si>
  <si>
    <t>COMP.VINO PINO DI BISERNO 75</t>
  </si>
  <si>
    <t>COMP.VINO BISERNO 75</t>
  </si>
  <si>
    <t>COMP.VINO SOF 75</t>
  </si>
  <si>
    <t>COMP.VINO BISERNO 1,5</t>
  </si>
  <si>
    <t>COMP.VINO INSOGLIOCINGHIALE1,5</t>
  </si>
  <si>
    <t>DILMOOR CR.WHISKY GOLDMILL.70</t>
  </si>
  <si>
    <t>POSSAMAI MILLESIMATO PROSECCO</t>
  </si>
  <si>
    <t>POSSAMAI MILLESIMATO 75</t>
  </si>
  <si>
    <t>CHAMP.GOBILLARD 0,75</t>
  </si>
  <si>
    <t>CHAMP.MOET ICE IMPERIAL ROSE</t>
  </si>
  <si>
    <t>CHAMP.BARON DE ROTHSC.BLBL.1,5</t>
  </si>
  <si>
    <t>HENNESSY VSOP 1LT 40</t>
  </si>
  <si>
    <t>HENNESSY XO 1LT 40</t>
  </si>
  <si>
    <t>BITTER DEL PROFESSORE 0,70</t>
  </si>
  <si>
    <t>GENEROUS GIN ORGANIC 70/44</t>
  </si>
  <si>
    <t>GAGLIARDO FALLEGRO LANGHE 75</t>
  </si>
  <si>
    <t>GAGLIARDO FALLEGRO LANGHE 1,5</t>
  </si>
  <si>
    <t>GAGLIARDO ROERO ARNEIS 75</t>
  </si>
  <si>
    <t>GAGLIARDO FALLEGRO LANGHE 3LT</t>
  </si>
  <si>
    <t>GAGLIARDO NEBBIOLO DABATIE 75</t>
  </si>
  <si>
    <t>GAGLIARDO BAROLO LAMORRA 75</t>
  </si>
  <si>
    <t>GAGLIARDO BAROLO  75</t>
  </si>
  <si>
    <t>GAGLIARDO BARBERA ROSINA 75</t>
  </si>
  <si>
    <t>GAGLIARDO NIZZA FAVA 75</t>
  </si>
  <si>
    <t>GAGLIARDO GRIGNOLINO GIASSA 75</t>
  </si>
  <si>
    <t>GAGLIARDO DOLCETTO PAULIN 75</t>
  </si>
  <si>
    <t>GAGLIARDO CASSA EXPERIENCE</t>
  </si>
  <si>
    <t>DAMILANO BARBERA LA BLU</t>
  </si>
  <si>
    <t>DAMILANO DOLCETTO</t>
  </si>
  <si>
    <t>SAVANNA HERR WHITE 70/62,5</t>
  </si>
  <si>
    <t>WORTHY PARK 70/59</t>
  </si>
  <si>
    <t>NIKKA TAILORED 70/43</t>
  </si>
  <si>
    <t>HERRADURA BLANCO 70/40</t>
  </si>
  <si>
    <t>HAMPDEN ESTATE LROCK 70/47</t>
  </si>
  <si>
    <t>FIRE RHUM 70/63</t>
  </si>
  <si>
    <t>HOFSTAETTER GEWURZTRAMINER</t>
  </si>
  <si>
    <t>HOFSTAETTER MECZAN PINOT NERO</t>
  </si>
  <si>
    <t>HOFSTAETTER DE VITE</t>
  </si>
  <si>
    <t>HOFSTAETTER SCHIAVA KOLBENHOF</t>
  </si>
  <si>
    <t>HOFSTAETTER DR FISHER RIESLING</t>
  </si>
  <si>
    <t>DAMILANO ARNEIS BIANCO</t>
  </si>
  <si>
    <t>DAMILANO NEBBIOLO</t>
  </si>
  <si>
    <t>DAMILANO ROSATO</t>
  </si>
  <si>
    <t>CORVEZZO ASOLO PROSECCO</t>
  </si>
  <si>
    <t>CORVEZZO PROSECCO BIO MILLES FAMILY</t>
  </si>
  <si>
    <t>CORVEZZO PROSECCO ROSE'</t>
  </si>
  <si>
    <t>CORVEZZO PROSECCO DEMI-SEC</t>
  </si>
  <si>
    <t>CORVEZZO CASANOVA ROSE 1,5</t>
  </si>
  <si>
    <t>DONNAFUGATA SPUMANTE BCO 1,5</t>
  </si>
  <si>
    <t>NEISSON BLANC 70/55</t>
  </si>
  <si>
    <t>NEISSON PROFIL 107  70/53,8</t>
  </si>
  <si>
    <t>NEISSON PROFIL 105 70/54,2</t>
  </si>
  <si>
    <t>MHOBA 70/64,7</t>
  </si>
  <si>
    <t>FELLUGA M.MONGRIS PINOT GRIGIO</t>
  </si>
  <si>
    <t>FELLUGA M.SAUVIGNON</t>
  </si>
  <si>
    <t>FELLUGA M.CHARDONNAY</t>
  </si>
  <si>
    <t>FELLUGA M.VARNERI MERLOT</t>
  </si>
  <si>
    <t>FELLUGA M.CABERNET SAUVIGNON</t>
  </si>
  <si>
    <t>FELLUGA M.AMANI FRIULANO</t>
  </si>
  <si>
    <t>FELLUGA M.REFOSCO</t>
  </si>
  <si>
    <t>FELLUGA M.MOSCATO ROSA</t>
  </si>
  <si>
    <t>ANTINORI MATAROCCHIO</t>
  </si>
  <si>
    <t>TERRE BIANCHE VERMENTINO</t>
  </si>
  <si>
    <t>TERRE BIANCHE PIGATO</t>
  </si>
  <si>
    <t>TERRE BIANCHE ROSSESE</t>
  </si>
  <si>
    <t>CANONICA CERRETTO CHIANTI RISE</t>
  </si>
  <si>
    <t>CANONICA CERRETTO CHIANTI</t>
  </si>
  <si>
    <t>CHAMP.IRROY</t>
  </si>
  <si>
    <t>BORTOLOMIOL SUAVIS PRS DEMISEC</t>
  </si>
  <si>
    <t>VILLA SCHINOSA MOSCATO DI TRAN</t>
  </si>
  <si>
    <t>VILLA SCHINOSA NERO DI TROIA</t>
  </si>
  <si>
    <t>VILLA SCHINOSA ROSSO LAGHIGLIO</t>
  </si>
  <si>
    <t>VILLA SCHINOSA ROSATO P.GALITT</t>
  </si>
  <si>
    <t>VILLA SCHINOSA BIANCO P.VADO</t>
  </si>
  <si>
    <t>GRAPPA POLI MIRTILLO 50/28</t>
  </si>
  <si>
    <t>CUBICAL GIN  PREMIUM 70/40</t>
  </si>
  <si>
    <t>CUBICAL GIN ULTR PREMIUM 70/45</t>
  </si>
  <si>
    <t>FORADORI TEROLDEGO</t>
  </si>
  <si>
    <t>CALAFATA MAJULINA</t>
  </si>
  <si>
    <t>BERA RONCO MATTO</t>
  </si>
  <si>
    <t>BERA RONCO ROSA ANCESTRALE</t>
  </si>
  <si>
    <t>COTAR SPUMANTE BELA</t>
  </si>
  <si>
    <t>IMMICH BATTERIEBERG RIESLING</t>
  </si>
  <si>
    <t>PELLEGRINO TARENI VIOGNIER</t>
  </si>
  <si>
    <t>PELLEGRINO TARENI INZOLIA</t>
  </si>
  <si>
    <t>PELLEGRINO MALVASIA 75</t>
  </si>
  <si>
    <t>ELEPHANT NAVY STRENGHT 500/57</t>
  </si>
  <si>
    <t>MR THREE &amp; BROS FALERNUM ,500</t>
  </si>
  <si>
    <t>MONTENIDOLI VERNACCIA</t>
  </si>
  <si>
    <t>MONTENIDOLI CARATO VERNACCIA</t>
  </si>
  <si>
    <t>MONTENIDOLI CANAIUOLO ROSATO</t>
  </si>
  <si>
    <t>TAMDHU 12Y 1/1 40</t>
  </si>
  <si>
    <t>BEEFEATER BLOOD ORANGE 70/37,5</t>
  </si>
  <si>
    <t>BLOOM GIN ASSORT 70/40</t>
  </si>
  <si>
    <t>BOMBAY SAPPHIRE GIN 0,50/43</t>
  </si>
  <si>
    <t>SAINT.PIERRE CHABLIS</t>
  </si>
  <si>
    <t>EDIMBURGH GIN 0,70/43</t>
  </si>
  <si>
    <t>GOODMAN GIN  0,70/44</t>
  </si>
  <si>
    <t>JUNE ROYAL GIN ASS 0,70/37,5</t>
  </si>
  <si>
    <t>MARYLEBONE  GIN 0,70/50,2</t>
  </si>
  <si>
    <t>ABUELO RUM 7Y 70/37,5</t>
  </si>
  <si>
    <t>DON Q 151 RUM 0,70/75,5</t>
  </si>
  <si>
    <t>DOORLY'S 12Y 70/43/40</t>
  </si>
  <si>
    <t>DOORLY'S  5Y 70/40</t>
  </si>
  <si>
    <t>EL LIBERTAD  0,70/40</t>
  </si>
  <si>
    <t>LEGENDARIO RONSSE PUNCH 70/32</t>
  </si>
  <si>
    <t>PLANTATION FIJI 70/40</t>
  </si>
  <si>
    <t>CHAMP.BARON DE ROTHS.EXTRABRUT</t>
  </si>
  <si>
    <t>PRAVDA ASSOR 0,70/37,5 VODKA</t>
  </si>
  <si>
    <t>ARDBEG BLAAACK  0,70/46</t>
  </si>
  <si>
    <t>DOORLY'S 14Y 70/48</t>
  </si>
  <si>
    <t>ARARAT 5Y 70/40</t>
  </si>
  <si>
    <t>NOBUSHI 70/40</t>
  </si>
  <si>
    <t>FRAPIN CRU DE COGNAC 70/40</t>
  </si>
  <si>
    <t>TALISKER SKYE 1 LT 45,8</t>
  </si>
  <si>
    <t>APEROL 1/1 15</t>
  </si>
  <si>
    <t>PIO CESARE L'ALTRO CHARDONN</t>
  </si>
  <si>
    <t>PIO CESARE ROSATO ROSY</t>
  </si>
  <si>
    <t>TERRE DI BALBIA LIGREZZA</t>
  </si>
  <si>
    <t>TERRE DI BALBIA FERVORE</t>
  </si>
  <si>
    <t>TERRE DI BALBIA BLANDUS MERLOT</t>
  </si>
  <si>
    <t>CITADELLE GIN 0,70/41,5 JARDIN D'ETE</t>
  </si>
  <si>
    <t>FIRRIATO GAUDENSIUS ,75</t>
  </si>
  <si>
    <t>NONINO QUINTESSENTIA 2LT/35</t>
  </si>
  <si>
    <t>GRAPPA NONINO ANT.CUVEE 70/43</t>
  </si>
  <si>
    <t>GRAPPA NONINO RISERVA 24Y 70/4</t>
  </si>
  <si>
    <t>CALDARO STERN SAUVIGNON</t>
  </si>
  <si>
    <t>HAYMAN'S  SLOE GIN 70/26</t>
  </si>
  <si>
    <t>FEUDI S.GREGORIO PRIMITIVO</t>
  </si>
  <si>
    <t>FEUDI S.GREGORIO ALBABLU VERM</t>
  </si>
  <si>
    <t>FEUDI S.GREGORIO VISIONE ROSAT CAMPANIA</t>
  </si>
  <si>
    <t>LUNGAROTTI PINOT GRIGIO</t>
  </si>
  <si>
    <t>LUNGAROTTI VINSANTO DTORGIAN</t>
  </si>
  <si>
    <t>GRAPPA NONINO RISERVA 8Y 70/43</t>
  </si>
  <si>
    <t>CALDARO QUINTESSENZ 1,5 KALTERERSEE</t>
  </si>
  <si>
    <t>AMAZZONI RIO NEGRO 70/51</t>
  </si>
  <si>
    <t>BLUECOAT ELDERFLOWER 0,70/47</t>
  </si>
  <si>
    <t>COLOMBO GIN 70/43,1</t>
  </si>
  <si>
    <t>VOTANIKON GIN 70/40</t>
  </si>
  <si>
    <t>JBERRY DRY GIN 1/1 40</t>
  </si>
  <si>
    <t>CROSS KEYS 70/41 GIN</t>
  </si>
  <si>
    <t>BORDIGA GIN OCCITAN 70/42</t>
  </si>
  <si>
    <t>AGRICANTO 0,7025</t>
  </si>
  <si>
    <t>BEGASTI CINQUE TERRE</t>
  </si>
  <si>
    <t>CORTE S.ALDA CA FIUI VALPOLICE</t>
  </si>
  <si>
    <t>ADALIA VALPOLICELLA RIPASSO</t>
  </si>
  <si>
    <t>VALLE DEL SOLE PASSERINA</t>
  </si>
  <si>
    <t>VALLE DEL SOLE PICENO ROSSO</t>
  </si>
  <si>
    <t>VALLE DEL SOLE OFFIDA PECORINO</t>
  </si>
  <si>
    <t>MAROTTI ALBIANO VERDICCHIO</t>
  </si>
  <si>
    <t>MAROTTI SALMARIANO VERDICCHIO</t>
  </si>
  <si>
    <t>MAROTTI RUBICO LACRIMA MORRO</t>
  </si>
  <si>
    <t>BINDELLA FOSSOLUPAIO ROSSO</t>
  </si>
  <si>
    <t>BINDELLA NOBILE DI MONTEPULCIA</t>
  </si>
  <si>
    <t>SETRIOLO CHIANTI CLASSICO</t>
  </si>
  <si>
    <t>SETRIOLO CHIANTI CLASS RISERVA</t>
  </si>
  <si>
    <t>MONTEVERTINE MONTEVERTINE</t>
  </si>
  <si>
    <t>MONTEVERTINE LE PERGOLE TORTE</t>
  </si>
  <si>
    <t>COSTAMAGNA LUMASSINA</t>
  </si>
  <si>
    <t>ADALIA VALPOLICELLA LAUTE</t>
  </si>
  <si>
    <t>MEREGALLI FERTUNA MESSIIO</t>
  </si>
  <si>
    <t>MEREGALLI BOSCARELLI PRUGNOLO ROSSO MONTEPULCIANO</t>
  </si>
  <si>
    <t>MEREGALLI BOSCARELLI NOBILE MONTEPULCIANO</t>
  </si>
  <si>
    <t>VIETTI ROERO ARNEIS</t>
  </si>
  <si>
    <t>ABUELO ANEJO 70/40</t>
  </si>
  <si>
    <t>MACCHIA GIN 0,70/45</t>
  </si>
  <si>
    <t>GIN DEL PROFESSORE FIGHTBEAR 70/43 LONDON</t>
  </si>
  <si>
    <t>HENDRICKS GIN LUNAR 0,70/43,4</t>
  </si>
  <si>
    <t>HIGHLAND JOURNEY 1LT 46,2</t>
  </si>
  <si>
    <t>ISLAY GOLD 10Y 70/40</t>
  </si>
  <si>
    <t>ISLAY JOURNEY 1/1 46</t>
  </si>
  <si>
    <t>J.WALKER BLACK 12Y 0,70/42</t>
  </si>
  <si>
    <t>GRAPPA FRESCOB.RUFINA NIPOZZAN</t>
  </si>
  <si>
    <t>FRESCOB.POMINO PINOT NERO</t>
  </si>
  <si>
    <t>ANTINORI IL BRUCIATO 3 LT</t>
  </si>
  <si>
    <t>SALA PROSECCO ROSE</t>
  </si>
  <si>
    <t>J.WALKER BLOND 0,70/40</t>
  </si>
  <si>
    <t>KILBEGGAN POT STILL  0,70/43</t>
  </si>
  <si>
    <t>TULLAMORE DEW XO RUM 70/43</t>
  </si>
  <si>
    <t>BRUGAL BIANCO 1/1 40</t>
  </si>
  <si>
    <t>SIBONA VERMOUTH 0,75</t>
  </si>
  <si>
    <t>ST.REMY VSOP 70/36</t>
  </si>
  <si>
    <t>MERMAID GIN 0,70/42</t>
  </si>
  <si>
    <t>UKIYO BLOSSOM/CITRUS GIN 70/40</t>
  </si>
  <si>
    <t>BUMBU CREAM 0,70/15</t>
  </si>
  <si>
    <t>CASAMIGOS REPOSADO 70/40</t>
  </si>
  <si>
    <t>HIJOS DELAVILLA TEQ. 0,20/40</t>
  </si>
  <si>
    <t>ABSOLUT KURANT 70/40</t>
  </si>
  <si>
    <t>LONG POND WHITE  0,70/62,5</t>
  </si>
  <si>
    <t>MONIN PUREE FRUIT ASS 100 CL</t>
  </si>
  <si>
    <t>SGRAPPA 70/43</t>
  </si>
  <si>
    <t>MACALLAN ESTATE RES. 70/43</t>
  </si>
  <si>
    <t>ST.NICHOLA'S  ABBEY 5Y 70/60</t>
  </si>
  <si>
    <t>ST.NICHOLA'S  ABBEY 12Y 70/40</t>
  </si>
  <si>
    <t>ST.NICHOLA'S  ABBEY 18Y 70/40</t>
  </si>
  <si>
    <t>SMOKEHEAD BOMB  MALT 0,70/48</t>
  </si>
  <si>
    <t>GLEN LIVET 18Y  BATCH 0,70/40</t>
  </si>
  <si>
    <t>AKASHI TOJI 70/40</t>
  </si>
  <si>
    <t>RAKI YENI ALA  70/47</t>
  </si>
  <si>
    <t>RAKI YENI SERI  70/45</t>
  </si>
  <si>
    <t>EUPHORIA ABSINTHE 0,50/70</t>
  </si>
  <si>
    <t>FOURSQUARE PLENIPOTENZ 70/60</t>
  </si>
  <si>
    <t>MONACI KREOS NEGROAMARO1,5</t>
  </si>
  <si>
    <t>GRAN DUCA D'ALBA  XO 70/40</t>
  </si>
  <si>
    <t>DIPLOMATICO N.3 POT STIL 70/47</t>
  </si>
  <si>
    <t>EL LIBERTAD 8Y  0,70/41,8</t>
  </si>
  <si>
    <t>SMIRNOFF VANILLA  70/37,5</t>
  </si>
  <si>
    <t>QUINTARELLI BIANCO SECCO</t>
  </si>
  <si>
    <t>QUINTARELLI AMARONE</t>
  </si>
  <si>
    <t>QUINTARELLI ROSSO DEL BEPI</t>
  </si>
  <si>
    <t>QUINTARELLI ALZERO CABERNET</t>
  </si>
  <si>
    <t>MONKEY 47 BARRELL CUT 0,50/47</t>
  </si>
  <si>
    <t>GINARTE GIN FRIDAKAHLO 70/43,5 LIFE OF AN ICON</t>
  </si>
  <si>
    <t>MAJOR DRY GIN 70/42</t>
  </si>
  <si>
    <t>MAJOR  GIN 70/47</t>
  </si>
  <si>
    <t>ACQUE VERDI GIN 1/1 43</t>
  </si>
  <si>
    <t>B4H FIORI SAMBUCO 70/20</t>
  </si>
  <si>
    <t>VINOSIA ORUS PRIMITIVO</t>
  </si>
  <si>
    <t>ZACAPA 23Y LA DAMA HEAV0,70/40</t>
  </si>
  <si>
    <t>GRANDET DRY WHITE WINE 75</t>
  </si>
  <si>
    <t>GRANDET SWEET RED WINE 75</t>
  </si>
  <si>
    <t>GRANDET SWEET WHITE WINE 75</t>
  </si>
  <si>
    <t>GRANDET RED WINE MERLOT 75</t>
  </si>
  <si>
    <t>GRANDET RED WINE CABER/SAUV 75</t>
  </si>
  <si>
    <t>GRANDET WHITE WINE CHARDON 75</t>
  </si>
  <si>
    <t>TORRES PAZO DA BRUXAS 75</t>
  </si>
  <si>
    <t>TORRES SANGRE TORO RESER 75</t>
  </si>
  <si>
    <t>TORRES SANGRE TORO ORIGINAL</t>
  </si>
  <si>
    <t>TORRES GRAN CORONA RED 75</t>
  </si>
  <si>
    <t>TORRES FAMILIA PURGATORI</t>
  </si>
  <si>
    <t>TORRES ALTOS IBERICO CRIANZA</t>
  </si>
  <si>
    <t>TORRES LA CARBONERA -PISADAS</t>
  </si>
  <si>
    <t>TORRES SELECCION TORRES CELEST</t>
  </si>
  <si>
    <t>TORRES S.DIGNA CABER.SAUV.RSVA</t>
  </si>
  <si>
    <t>TORRES S.VALENTIN PARELLADA 75</t>
  </si>
  <si>
    <t>TORRES MARIMAR PINOT N.MARGARI</t>
  </si>
  <si>
    <t>TORRES MARIMAR CHARDON.MIGUEL</t>
  </si>
  <si>
    <t>ZONIN VELLUTO APPAS ROSSO 75</t>
  </si>
  <si>
    <t>ZONIN SOAVE CLASSICO 75</t>
  </si>
  <si>
    <t>ZONIN PINOT GRIGIO  FRIULI</t>
  </si>
  <si>
    <t>ZONIN VALPOLICELLA CLASSICO 75</t>
  </si>
  <si>
    <t>ZONIN PROSECCO ROSE MILL  0,75</t>
  </si>
  <si>
    <t>ZONIN PROSECCO 1,5</t>
  </si>
  <si>
    <t>ZONIN PROSECCO PRESTIGE 1821</t>
  </si>
  <si>
    <t>ZONIN PROSECCO DEMISEC ICE 75</t>
  </si>
  <si>
    <t>ZONIN PROSECCO BIO ORGAN 0,75</t>
  </si>
  <si>
    <t>ZONIN ASTI  0,75</t>
  </si>
  <si>
    <t>ZONIN SPUM GRAN CUVEE 0,75</t>
  </si>
  <si>
    <t>ZONIN MERLOT VENTI TERRE 0,75</t>
  </si>
  <si>
    <t>ZONIN CABERNET VENTI TERRE</t>
  </si>
  <si>
    <t>BASANOTTO LIQUORE 70/25</t>
  </si>
  <si>
    <t>RIVETTI ROSATO</t>
  </si>
  <si>
    <t>SAN MICHELE GEWURZTRAMINER</t>
  </si>
  <si>
    <t>SAN MICHELE MOSCATO GIALLO</t>
  </si>
  <si>
    <t>PELLEGRINI FALKENSTEIN RIESLIN</t>
  </si>
  <si>
    <t>LUNGAROTTI TORREGIANO PINO1,5</t>
  </si>
  <si>
    <t>ANTINORI S.CRISTINA 1,5 MAESTR</t>
  </si>
  <si>
    <t>DILMOOR CURACAO HURRICANE 70</t>
  </si>
  <si>
    <t>BUFFALO TRACE 1LT 45</t>
  </si>
  <si>
    <t>BOMBAY SAPPHIRE GIN 0,70/42</t>
  </si>
  <si>
    <t>CHIVAS REGAL 13Y 0,70/40 AMERICAN RYE</t>
  </si>
  <si>
    <t>CHIVAS REGAL 13Y 0,70/40 OLOROSO SHERRY</t>
  </si>
  <si>
    <t>GLEN SCOTIA HARBOUR 0,70/40</t>
  </si>
  <si>
    <t>GLEN FARCLAS HERITAGE 70/40</t>
  </si>
  <si>
    <t>SINGLETON DUFFTOWN TAIF 70/40</t>
  </si>
  <si>
    <t>SCAPEGRACE GOLD GIN  70/57</t>
  </si>
  <si>
    <t>DONNAFUGATA ISOLAN DOLCEGABBA</t>
  </si>
  <si>
    <t>DONNAFUGATA CUORLAV DOLCEGABBA</t>
  </si>
  <si>
    <t>GR.BERTA PAOLO COF 70/43</t>
  </si>
  <si>
    <t>GR.BERTA MAGIA COF 70/43</t>
  </si>
  <si>
    <t>GR.BERTA TRE SOLI COF 70/43</t>
  </si>
  <si>
    <t>GR.BERTA BRIC GAIAN COF 70/43</t>
  </si>
  <si>
    <t>GR.BERTA CASALOTTO COF 70/43</t>
  </si>
  <si>
    <t>GR.BERTA ASSORT 20 CL/40 GR</t>
  </si>
  <si>
    <t>GR.BERTA VALDAVI 70/40</t>
  </si>
  <si>
    <t>GR.BERTA NIBBIO 70/40</t>
  </si>
  <si>
    <t>GR.BERTA GIULIA INVECCH 70/40</t>
  </si>
  <si>
    <t>GR.BERTA SANTANTONE INV 70/40</t>
  </si>
  <si>
    <t>GR.BERTA L ANGELO INVEC 70/40</t>
  </si>
  <si>
    <t>GR.BERTA UNICA 0,50/43</t>
  </si>
  <si>
    <t>GR.BERTA VILLAPRATO AST 1LT 40</t>
  </si>
  <si>
    <t>GR.BERTA MONTEACUTO LATT 70/42</t>
  </si>
  <si>
    <t>GR.BERTA OLTRE IL VALLO 70/43</t>
  </si>
  <si>
    <t>BERTA LIQUORE LIQUIRIZIA 70/25 DI NERO</t>
  </si>
  <si>
    <t>BERTA AMARETTO 70/28</t>
  </si>
  <si>
    <t>BASSETERRE 1995 70/58,2</t>
  </si>
  <si>
    <t>BRUGAL SIGLO DE ORO 70/40</t>
  </si>
  <si>
    <t>BIELLE VIEUX 0,50/42</t>
  </si>
  <si>
    <t>BIELLE AGRICOLE VIEUX 70/57,3</t>
  </si>
  <si>
    <t>MONIN LIQUORI ASSORT 70/20</t>
  </si>
  <si>
    <t>VALE ROYAL 2006 70/62,5</t>
  </si>
  <si>
    <t>MONYMUSK  EMB 14Y 70/69,7</t>
  </si>
  <si>
    <t>MONYMUSK  EMB COFANETTO 2 BT</t>
  </si>
  <si>
    <t>EL DORADO COLLEC ALBION 70/60,</t>
  </si>
  <si>
    <t>CORVEZZO MOSCATO SPUMANTE</t>
  </si>
  <si>
    <t>CORMONS COLLIO CABERNET</t>
  </si>
  <si>
    <t>CORMONS COLLIO PINOT NERO</t>
  </si>
  <si>
    <t>CAMBRIDGE TRUFFLE GIN 70/42</t>
  </si>
  <si>
    <t>BREWDOG LONEWOLF GIN 70/40</t>
  </si>
  <si>
    <t>BREWDOG LONEWOLF GIN ASS 70/40</t>
  </si>
  <si>
    <t>GRETCHEN GIN  70/44</t>
  </si>
  <si>
    <t>SYLVIUS GIN 70/45</t>
  </si>
  <si>
    <t>QUAGLIA LIQ. ZAFFERANO 70/30</t>
  </si>
  <si>
    <t>BERTA ROSOLIO 70/25</t>
  </si>
  <si>
    <t>HOFSTAETTER GEWURZTRAMINER KOLBENHOFFER</t>
  </si>
  <si>
    <t>CANONICA CERRETTO SANDIAVOLO</t>
  </si>
  <si>
    <t>FRANCHETTI ROSSO TOSCANA CUPOL</t>
  </si>
  <si>
    <t>CHAMP.IRROY ROSE</t>
  </si>
  <si>
    <t>ACROBATE GIN 70/44</t>
  </si>
  <si>
    <t>VIETTI MOSCATO ASTI</t>
  </si>
  <si>
    <t>FRANCHETTI PASSOROSSO ETNA</t>
  </si>
  <si>
    <t>FRANCHETTI PASSOBIANCO T.SICIL</t>
  </si>
  <si>
    <t>HOFSTAETTER CHARDONNAY</t>
  </si>
  <si>
    <t>HOFSTAETTER MULLER THURGAU</t>
  </si>
  <si>
    <t>BOMBARDINO 0,70/19</t>
  </si>
  <si>
    <t>GARDEN SWIFT DRY GIN 50/47</t>
  </si>
  <si>
    <t>NATION RUM ENMORE 12Y,50/57,6</t>
  </si>
  <si>
    <t>VECC.ROM.ET.NERA 1 lt 38gr</t>
  </si>
  <si>
    <t>GENEROUS GIN PURPLE 70/44</t>
  </si>
  <si>
    <t>DAMOISEAU XO AGED 70/42</t>
  </si>
  <si>
    <t>DAMOISEAU VUX CONCORDIA70/40</t>
  </si>
  <si>
    <t>DAMOISEAU MILLES. 70/66,9</t>
  </si>
  <si>
    <t>TWIN FIN RUM 70/38</t>
  </si>
  <si>
    <t>ANSELMET LA TOUCHE ROUGE</t>
  </si>
  <si>
    <t>NATION RUM CARONI 23Y,50/55,4</t>
  </si>
  <si>
    <t>NATION RUM VERSAILLES 30Y,50/5</t>
  </si>
  <si>
    <t>MILLONARIO RON 10Y CINQU 70/50</t>
  </si>
  <si>
    <t>CHATEAU DU BREUIL 70/40</t>
  </si>
  <si>
    <t>CHATEAU DU BREUIL 8Y 70/40</t>
  </si>
  <si>
    <t>XORIGUER MAHON GIN 70/38</t>
  </si>
  <si>
    <t>LAPHROAIG FOUR OAK  1LT 40</t>
  </si>
  <si>
    <t>GLEN SCALAN 4,5/40</t>
  </si>
  <si>
    <t>AKORI CHERRY BLOSSOM 70/40</t>
  </si>
  <si>
    <t>BOBBY'S GIN 70/42</t>
  </si>
  <si>
    <t>FIRESTARTER GIN 70/40</t>
  </si>
  <si>
    <t>TANQUERAY BLKCURRANT 0,70/41,3</t>
  </si>
  <si>
    <t>1800 ANEJO 70/38</t>
  </si>
  <si>
    <t>ZLATOGOR VODKA BLACK 70/40 AK47</t>
  </si>
  <si>
    <t>ZLATOGOR VODKA GOLD 70/40 AK47</t>
  </si>
  <si>
    <t>AKASHI BLUE 70/40</t>
  </si>
  <si>
    <t>ABSINTHE ABYSSE  70/60</t>
  </si>
  <si>
    <t>1800 TEQ BLANCO/SILVER 70/38</t>
  </si>
  <si>
    <t>1800 REPOSADO  70/38</t>
  </si>
  <si>
    <t>KIRKER &amp; GREER SHAMROCK 70/43</t>
  </si>
  <si>
    <t>BOWSAW BOURBON 70/43</t>
  </si>
  <si>
    <t>PAILLARD EXTRA BRUT 75</t>
  </si>
  <si>
    <t>PAILLARD EXTRA BRUT ROSE 75</t>
  </si>
  <si>
    <t>PAILLARD EXTRA BRUT BLANCDEBLA</t>
  </si>
  <si>
    <t>PIO CESARE BAROLO COM.SERRAALB</t>
  </si>
  <si>
    <t>BANFI BOLGHERI ROSSO ASKA</t>
  </si>
  <si>
    <t>BANFI BRUNELLO MARRUCHETO 75</t>
  </si>
  <si>
    <t>BANFI BRUNELLO MARRUCHETO 1,5</t>
  </si>
  <si>
    <t>BANFI CONF 3 BT VL 38921</t>
  </si>
  <si>
    <t>BANFI CONF 3 BT VL 301921</t>
  </si>
  <si>
    <t>BANFI CONF 3 BT VM 20L21</t>
  </si>
  <si>
    <t>BANFI CONF 3 BT VL 301621</t>
  </si>
  <si>
    <t>NEROLI GIN 70/46</t>
  </si>
  <si>
    <t>BEENLEIGH 15Y 70/59</t>
  </si>
  <si>
    <t>BEENLEIGH 5Y 70/59</t>
  </si>
  <si>
    <t>ANSELMET NIX NIVIS</t>
  </si>
  <si>
    <t>ANSELMET PINOT GRIGIO</t>
  </si>
  <si>
    <t>POLI VTH  GRAN BASSANO R/B 75</t>
  </si>
  <si>
    <t>DON CALICHE 70/40</t>
  </si>
  <si>
    <t>FOURSQUARE SPICY 70/37,5</t>
  </si>
  <si>
    <t>CED LIQUORI C/FRUTTA ASS 70/32</t>
  </si>
  <si>
    <t>BANFI CONF 3 BT VL 301721</t>
  </si>
  <si>
    <t>BANFI CONF 2 BT VL 29621</t>
  </si>
  <si>
    <t>CONTERNO BAROLO ARIONE</t>
  </si>
  <si>
    <t>SKYY VODKA 0,70 40</t>
  </si>
  <si>
    <t>TASCA LEONE D'ALMERITA 1,5</t>
  </si>
  <si>
    <t>TASCA CHARDONNAY 1,5</t>
  </si>
  <si>
    <t>TASCA SALLIER MADAMAROSE' 1,5</t>
  </si>
  <si>
    <t>TASCA SALLIER LA MONACA</t>
  </si>
  <si>
    <t>ORSOGNA PASSERINA</t>
  </si>
  <si>
    <t>ORSOGNA PECORINO</t>
  </si>
  <si>
    <t>ORSOGNA TRABBIANO ABRUZZO</t>
  </si>
  <si>
    <t>ORSOGNA CHARDONNAY SAUVIGNON</t>
  </si>
  <si>
    <t>ORSOGNA PRIMITIVO</t>
  </si>
  <si>
    <t>ORSOGNA MONTEPULCIANO ABRUZZO</t>
  </si>
  <si>
    <t>ORSOGNA NERO AVOLA</t>
  </si>
  <si>
    <t>NORMINDIA 70/41,4</t>
  </si>
  <si>
    <t>PUERTO INDIAS CLASSIC 70/37,5</t>
  </si>
  <si>
    <t>PUERTO INDIAS STRAWBE 70/37,5</t>
  </si>
  <si>
    <t>CORRALEJO TEQ.ANEJO 70/38</t>
  </si>
  <si>
    <t>NEMIROFF ORIGINAL 1/1 40</t>
  </si>
  <si>
    <t>MOM GIN ASS 70/37,5</t>
  </si>
  <si>
    <t>BLOOM GIN 1/1  40</t>
  </si>
  <si>
    <t>FRESCOB.AUREA 1,5</t>
  </si>
  <si>
    <t>JACK DANIEL'S 1905 LEGACY1L/43</t>
  </si>
  <si>
    <t>TORRES 10Y 0,70 38</t>
  </si>
  <si>
    <t>BOMBAY SAPPHIRE GIN 1lt 41gr</t>
  </si>
  <si>
    <t>CONDE DE OSBORNE GR.RES.70/40,</t>
  </si>
  <si>
    <t>CENTENARIO FUNDACI. 20Y 70/40</t>
  </si>
  <si>
    <t>GLEN DRONACH PEATED 70/48</t>
  </si>
  <si>
    <t>MACALLAN 12Y TRIPLE CASK 70/40</t>
  </si>
  <si>
    <t>RUFFINO BOOM BOOM SYRAH</t>
  </si>
  <si>
    <t>RUFFINO EVE CHARDONNAY</t>
  </si>
  <si>
    <t>RUFFINO KUNG FU  RIESLING 1,5</t>
  </si>
  <si>
    <t>RUFFINO RIS.DUCALE 1,5</t>
  </si>
  <si>
    <t>RUFFINO RIS.DUCALE ORO grselez</t>
  </si>
  <si>
    <t>RUFFINO MODUS TOSCANA PRIMO</t>
  </si>
  <si>
    <t>RUFFINO MONDAVI MALBEC 0,75</t>
  </si>
  <si>
    <t>RUFFINO MORELLINO ROSSO MARTE</t>
  </si>
  <si>
    <t>GRAPPA RUFFINO BOLGHERI 70/42</t>
  </si>
  <si>
    <t>GRAPPA RUFFINO BRUNELLO 70/42</t>
  </si>
  <si>
    <t>COMPASS BOX PEAT MONST.70/46</t>
  </si>
  <si>
    <t>CLAIRIN SAJOUS 7recolte70/56,5</t>
  </si>
  <si>
    <t>GR.BONOLLO LIGNEUM PROS/MOSC 70/42</t>
  </si>
  <si>
    <t>GR.BONOLLO LIGNEUM MIELE 70/40</t>
  </si>
  <si>
    <t>GR.BONOLLO CUVEE GR RES.70/42</t>
  </si>
  <si>
    <t>GR.BONOLLO BOHEMIA CESARE50/43</t>
  </si>
  <si>
    <t>GR.BONOLLO CONF CASQUES 2x,100</t>
  </si>
  <si>
    <t>GR.BONOLLO CONF DADI</t>
  </si>
  <si>
    <t>GR.BONOLLO DIAMANTE 70/42</t>
  </si>
  <si>
    <t>GR.BONOLLO ALBERO 3 LT/42</t>
  </si>
  <si>
    <t>GR.BONOLLO MAXI OF 4LT/42</t>
  </si>
  <si>
    <t>BONOLLO LIQUORE LIQUIRICE70/24</t>
  </si>
  <si>
    <t>BONOLLO DORANGE 70/40</t>
  </si>
  <si>
    <t>BONOLLO MIRTILLO 70/30</t>
  </si>
  <si>
    <t>BERTANI CATULLO VALPOL RIPASSO</t>
  </si>
  <si>
    <t>BERTANI SOAVE</t>
  </si>
  <si>
    <t>BERTANI ROSSO SECCO</t>
  </si>
  <si>
    <t>BERTANI RECIOTO</t>
  </si>
  <si>
    <t>BERTANI VERDICCHIO CAST.JESI</t>
  </si>
  <si>
    <t>FELLINE PMD PRIMITOVO MANDU</t>
  </si>
  <si>
    <t>FELLINE SUM SALENTO</t>
  </si>
  <si>
    <t>FELLINE PIETRALUNA NEGR</t>
  </si>
  <si>
    <t>FELLINE DUNICO</t>
  </si>
  <si>
    <t>BONOLLO CONF CHOCOTASTE 1 SIGARO+1 MIGNON 5 CL</t>
  </si>
  <si>
    <t>QUAGLIA LIQ.BERGAMOTTO 70/35</t>
  </si>
  <si>
    <t>QUAGLIA LIQ. CHINOTTO 70/35</t>
  </si>
  <si>
    <t>QUAGLIA LIQ. SAMBUCO 70/20</t>
  </si>
  <si>
    <t>EXTRA VIRGIN 0,70/44 TAGGIASCO</t>
  </si>
  <si>
    <t>ANTIN.CONF.3 BOTT PR0422030001 2 BARB+1 BANSELLA</t>
  </si>
  <si>
    <t>ANTIN.CONF.3 BOTT TR0521030001 1CHARD+1PRIM+1NEGRAM</t>
  </si>
  <si>
    <t>ANTIN.CONF.3 BT AN0121030001 1PEPP+1VILLA RIS+1VILLA</t>
  </si>
  <si>
    <t>SCHIOPETTO RIBOLLA GIALLA</t>
  </si>
  <si>
    <t>SCHIOPETTO MALVASIA</t>
  </si>
  <si>
    <t>SCHIOPETTO PINOT BIANCO</t>
  </si>
  <si>
    <t>SCHIOPETTO VENEZIA GIULIA 1,5</t>
  </si>
  <si>
    <t>BARCELO PLATINUM 0,70 40</t>
  </si>
  <si>
    <t>PICO MACCARIO GAVI 1,5</t>
  </si>
  <si>
    <t>PICO MACCARIO PIEM.ROSATO BRU 1.5</t>
  </si>
  <si>
    <t>PICO MACCARIO BARBARESCO 1,5</t>
  </si>
  <si>
    <t>PICO MACCARIO CONF 3 BOTT BARBERA+VIOGNIER+ROSATO</t>
  </si>
  <si>
    <t>PICO MACCARIO CONF 2 BOTT+GREM</t>
  </si>
  <si>
    <t>FERRARI PERLE' BIANCO</t>
  </si>
  <si>
    <t>FERRARI PERLE' ROSE'</t>
  </si>
  <si>
    <t>FERRARI PIETRAGRANDE</t>
  </si>
  <si>
    <t>DILMOOR CR.LIMONC.CARDEA50/17</t>
  </si>
  <si>
    <t>CHAMP.BILLECART NATURE</t>
  </si>
  <si>
    <t>CHAMP.BILLECART RESERVE</t>
  </si>
  <si>
    <t>CHAMP.DELAMOTTE ROSE</t>
  </si>
  <si>
    <t>CHAMP.DELAMOTTE 1,5</t>
  </si>
  <si>
    <t>CHAMP.DELAMOTTE</t>
  </si>
  <si>
    <t>CHAMP.DELAMOTTE BLANCdeBLANC</t>
  </si>
  <si>
    <t>OH MY GIN ZUSY 0,500/45</t>
  </si>
  <si>
    <t>EL BRUJO RUM 70/40</t>
  </si>
  <si>
    <t>ZAKA RUM GOLD MARTINIQUE 70/42</t>
  </si>
  <si>
    <t>BELLAVISTA BRUT (ALMA) ROSE</t>
  </si>
  <si>
    <t>TEQ.PATRON REPOSADO 1/1 40</t>
  </si>
  <si>
    <t>CHAMP.MOET CHANDON GR.VINTAGE</t>
  </si>
  <si>
    <t>HENNESSY XXO 1LT 40</t>
  </si>
  <si>
    <t>CHAMP.GOBILLARD BLANCdeBLANC</t>
  </si>
  <si>
    <t>CHAMP.GOBILLARD VINTAGE 0,75</t>
  </si>
  <si>
    <t>CHAMP.GOBILLARD ROSE 0,75</t>
  </si>
  <si>
    <t>SCHIOPETTO FRIULANO</t>
  </si>
  <si>
    <t>SCHIOPETTO PINOT GRIGIO</t>
  </si>
  <si>
    <t>SCHIOPETTO RIVAROSSA</t>
  </si>
  <si>
    <t>ANTINORI SOLAIA 1,5</t>
  </si>
  <si>
    <t>ANTINORI BARBARESCO 1,5 PRUNOTTO</t>
  </si>
  <si>
    <t>ANTINORI VINSANTO ,375</t>
  </si>
  <si>
    <t>ANTINORI NEPRICA PRIMITIVO 1,5</t>
  </si>
  <si>
    <t>OPUS ONE VAPA VALLEY ROUGE</t>
  </si>
  <si>
    <t>FABRIZII LIMONC.S.STEFANO 70/3</t>
  </si>
  <si>
    <t>NOMAD OUTLAND W. 70/41,3</t>
  </si>
  <si>
    <t>OSBORNE PEDRO XIMENEZ ,75/17</t>
  </si>
  <si>
    <t>DRUMSHANBO GIN ,70/43</t>
  </si>
  <si>
    <t>PIXIE TEARS GIN 0,50/40</t>
  </si>
  <si>
    <t>MERMAID PINK  GIN 0,70/38</t>
  </si>
  <si>
    <t>TANQUERAY TEN GRAPEFR 1/1 45,3</t>
  </si>
  <si>
    <t>HAVANA RHUM VERDE 0,70 35gr.</t>
  </si>
  <si>
    <t>GLEN GARIOCH 17Y 70/50,8</t>
  </si>
  <si>
    <t>JACK DANIEL'S TRAVELS  0,50/53</t>
  </si>
  <si>
    <t>FABRIZII GIN RUSAGNI 70/35</t>
  </si>
  <si>
    <t>FABRIZII AMARO 70/35</t>
  </si>
  <si>
    <t>PEAKY CREAM LIQUOR  70/17</t>
  </si>
  <si>
    <t>ABSINTHE CZECH FAIRY 0,70/70</t>
  </si>
  <si>
    <t>GREY GOOSE AROMAT 1LT  40</t>
  </si>
  <si>
    <t>GREY GOOSE VODKA 1,5/40 LUMIN</t>
  </si>
  <si>
    <t>BOWMORE N. 1  0,70/40</t>
  </si>
  <si>
    <t>GLEN MORANGIE 14Y ELEMEN.1L43</t>
  </si>
  <si>
    <t>GLEN MORANGIE 16Y TRIBUT.1L43</t>
  </si>
  <si>
    <t>JOHN POWER W. 70/40</t>
  </si>
  <si>
    <t>GAJA SPERSS BAROLO 75</t>
  </si>
  <si>
    <t>ELEPHANT GIN ORANGE 0,50/40</t>
  </si>
  <si>
    <t>PIERO GIN 70/42 PERSONALIZABIL</t>
  </si>
  <si>
    <t>LEDAIG 12 0,70/43</t>
  </si>
  <si>
    <t>CAOL ILA 13Y 0,70/43</t>
  </si>
  <si>
    <t>AULTMORE 10Y 70/43</t>
  </si>
  <si>
    <t>MILTONDUFF 10Y 70/43</t>
  </si>
  <si>
    <t>TOMATIN 2009 DISCOVERY  70/43</t>
  </si>
  <si>
    <t>POLI W. SEGRETARIO STATO 70/43</t>
  </si>
  <si>
    <t>DIPLOMATICO SELECC FAMIL70/43</t>
  </si>
  <si>
    <t>GENEVER OTENBA GIN 0,500/40</t>
  </si>
  <si>
    <t>CHAMP.PIPER HEIDSIEK ESSENTIEL</t>
  </si>
  <si>
    <t>CHAMP.PIPER HEIDSIEK ESSENTIEL BLANC DE BLANC</t>
  </si>
  <si>
    <t>CHAMP.PIPER HEIDSIEK ROSE</t>
  </si>
  <si>
    <t>CHAMP.BARON DE ROTHSCHILD</t>
  </si>
  <si>
    <t>GRAPPA LF LIMOUSIN 70/42,5</t>
  </si>
  <si>
    <t>GRAPPA LF LIMOUSIN 2 LT /42,5</t>
  </si>
  <si>
    <t>CHAMP.PIPER HEIDSIEK VINTAGE</t>
  </si>
  <si>
    <t>COCA BUTON 0,70/36,5</t>
  </si>
  <si>
    <t>CHAMP.LAUR.PERRIER ROSE BUTTER</t>
  </si>
  <si>
    <t>CHAMP.LAUR.PERRIER BLANCdeBLAN</t>
  </si>
  <si>
    <t>CHAMP.LAUR.PERRIER MILLESIMEE</t>
  </si>
  <si>
    <t>FRESCOB.CONF.NIPOZZANO RISERVA NI751803C001 3 BT</t>
  </si>
  <si>
    <t>GENEPY DEALP VALLE SUSA 70/35</t>
  </si>
  <si>
    <t>DEALP GIN BOTANIQUE ALPINE70/4</t>
  </si>
  <si>
    <t>GRAPPA DEALP ASS.FIASCH.0,100</t>
  </si>
  <si>
    <t>BERLUCCHI 61 0,75  extra brut</t>
  </si>
  <si>
    <t>BERLUCCHI 61 1,5  extra brut</t>
  </si>
  <si>
    <t>BERLUCCHI RUIT HORA BOLGHERI CACCIA AL PIANO BOLGHERI</t>
  </si>
  <si>
    <t>BERLUCCHI GROTTAIA VERMENTINO</t>
  </si>
  <si>
    <t>BERLUCCHI GROTTAIA ROSSO</t>
  </si>
  <si>
    <t>GUALTIERI PIGATO</t>
  </si>
  <si>
    <t>GUALTIERI VERMENTINO</t>
  </si>
  <si>
    <t>RUFFINO VELVET DEVIL MERLOT</t>
  </si>
  <si>
    <t>PIERO GIN CONFEZIONE 70/42</t>
  </si>
  <si>
    <t>GR.BONOLLO ALBERO C/CIOCCOLATO</t>
  </si>
  <si>
    <t>GR.BONOLLO ANNI D'ORO 0,35/42</t>
  </si>
  <si>
    <t>GR.BONOLLO SET UVA 35/40</t>
  </si>
  <si>
    <t>GR.BONOLLO TULIPANO CL 5/40</t>
  </si>
  <si>
    <t>GR.BONOLLO ELEFANTE 0,500/40</t>
  </si>
  <si>
    <t>GR.BONOLLO TIMONE 0,500/40</t>
  </si>
  <si>
    <t>GR.BONOLLO COCCODR 0,200/40</t>
  </si>
  <si>
    <t>GR.BONOLLO VIOLINO 0,200/40</t>
  </si>
  <si>
    <t>GR.BONOLLO EMOZIONE 0,200/40</t>
  </si>
  <si>
    <t>GR.BONOLLO DOPPIETTA 0,500/42</t>
  </si>
  <si>
    <t>GR.BONOLLO DAMA PEDINE 70/40</t>
  </si>
  <si>
    <t>SANTERO GLAM 0,75</t>
  </si>
  <si>
    <t>CHAMP.LEROY BLANC DE NOIRS</t>
  </si>
  <si>
    <t>ZONIN VERNACCIA GENTILESCA SUP</t>
  </si>
  <si>
    <t>CHAMP.BARON DE ROTHSCHILD ROSE</t>
  </si>
  <si>
    <t>CHAMP.BARON DE ROTHSC.BLdeBL.</t>
  </si>
  <si>
    <t>CHAMP.THIENOT MILLESIME</t>
  </si>
  <si>
    <t>CHAMP.THIENOT BRUT</t>
  </si>
  <si>
    <t>CHAMP.PASCAL DOQUET</t>
  </si>
  <si>
    <t>BEENLEIGH BARREL AGED 70/40</t>
  </si>
  <si>
    <t>WORTHY PARK ESTATE 70/45</t>
  </si>
  <si>
    <t>GLEN ROTHES 13Y 70/46,6</t>
  </si>
  <si>
    <t>STAUNING CURIOUS 0,50/43</t>
  </si>
  <si>
    <t>STAUNING BASTARD 70/46,3</t>
  </si>
  <si>
    <t>MONTE ALBAN 70/40</t>
  </si>
  <si>
    <t>LOS DANZANTES ESPADIN 70/40</t>
  </si>
  <si>
    <t>HIGHLAND PARK CASK STRE70/63,3</t>
  </si>
  <si>
    <t>BALVENIE 14Y WEEKofPEAT70/48,3</t>
  </si>
  <si>
    <t>KRANEBET BOTANIC 70/40</t>
  </si>
  <si>
    <t>KRANEBET BOTANIC CONFEZ SPEC</t>
  </si>
  <si>
    <t>LIBERATION RHUM INTEGR 0,70/58</t>
  </si>
  <si>
    <t>VIEUX SAJOUS 4Y 70/56,7</t>
  </si>
  <si>
    <t>SELECT 1/1 17,5</t>
  </si>
  <si>
    <t>MONACI CHARA' TERRA D'OTRANTO</t>
  </si>
  <si>
    <t>GRAPPA NARDINI RISERVA 1,5</t>
  </si>
  <si>
    <t>LIMONCELLO PIEMME 0,70 32</t>
  </si>
  <si>
    <t>LIMONCELLO PIEMME 0,50 32</t>
  </si>
  <si>
    <t>CHIARLO BAROLO CEREQUIO 1,5</t>
  </si>
  <si>
    <t>BLACK TEARS RUM  70/40</t>
  </si>
  <si>
    <t>TOMINTOUL 14Y 70/46</t>
  </si>
  <si>
    <t>VENTO GIN 050/43</t>
  </si>
  <si>
    <t>SAKE MATSU JUNMAI 0,75/65</t>
  </si>
  <si>
    <t>CARDHU 14Y 70/55,5</t>
  </si>
  <si>
    <t>LAGAVULLIN 12Y 70/56,5 COLLEZ.</t>
  </si>
  <si>
    <t>LAGAVULLIN 26Y 70/44,2</t>
  </si>
  <si>
    <t>MORTLACH 13Y 70/55,9</t>
  </si>
  <si>
    <t>OBAN 12Y 0,70 56,2</t>
  </si>
  <si>
    <t>ROYAL LOCHNAGAR 16Y 70/57,5</t>
  </si>
  <si>
    <t>TALISKER 8Y COLLEZ 70/59,7</t>
  </si>
  <si>
    <t>SINGLETON 19Y 70/54,6</t>
  </si>
  <si>
    <t>MANNOCHMORE 10Y 0,70/56 2008</t>
  </si>
  <si>
    <t>MEZCAL AMORES VERDE 70/42</t>
  </si>
  <si>
    <t>MARTIN MILLER WINTERFU 0,70/40</t>
  </si>
  <si>
    <t>DOORLY'S XO 70/43</t>
  </si>
  <si>
    <t>SEALE'S RUM 10Y 70/46</t>
  </si>
  <si>
    <t>TULLIBARDINE 15Y 0,70/43</t>
  </si>
  <si>
    <t>TULLIBARDINE 25Y 0,70/43</t>
  </si>
  <si>
    <t>GLEN TAUCHERS 10Y 70/46</t>
  </si>
  <si>
    <t>HATOZAKI KAIKYO BLEND 70/46</t>
  </si>
  <si>
    <t>BANFI BRUNELLO MONTALCINO 1,5</t>
  </si>
  <si>
    <t>BANFI POGGIO ALLE MURA ROSSO</t>
  </si>
  <si>
    <t>RUFFINO IL DUCALE 0,75</t>
  </si>
  <si>
    <t>RUFFINO ROSATELLO VENETO 0,75</t>
  </si>
  <si>
    <t>GAGLIARDO BARBERA SUP MADAMA</t>
  </si>
  <si>
    <t>BENRIACH BIRNIE MOSS PTD,70/48</t>
  </si>
  <si>
    <t>KURAYOSHI 12Y 70/43</t>
  </si>
  <si>
    <t>KARLSBADER BECHEROVKA 70/38</t>
  </si>
  <si>
    <t>ABERFELDY 12Y 1 LT 40</t>
  </si>
  <si>
    <t>ABERFELDY 21Y 70/40</t>
  </si>
  <si>
    <t>BENRIACH 24Y marsala 0,70/51,8</t>
  </si>
  <si>
    <t>PORT CHARLOTTE 2010  70/55,1</t>
  </si>
  <si>
    <t>BELVEDERE LAKE BARTEZEK 70/40</t>
  </si>
  <si>
    <t>PANDA GIN 50/40</t>
  </si>
  <si>
    <t>SMOKEHEAD HIGT VOLTAGE 0,70/58</t>
  </si>
  <si>
    <t>SPEYBURN 15Y 70/46</t>
  </si>
  <si>
    <t>SPEYBURN 18Y 70/46</t>
  </si>
  <si>
    <t>TOMATIN 21Y 70/46</t>
  </si>
  <si>
    <t>DALMORE THE QUARTET 1/1 41,5</t>
  </si>
  <si>
    <t>ISLE OF JURA REDWINE CAS 70/40</t>
  </si>
  <si>
    <t>ISLE OF JURA WINTER ED. 70/40</t>
  </si>
  <si>
    <t>GLEN LIVET 12Y LIC.DREAM 70/48</t>
  </si>
  <si>
    <t>J.WALKER BLU GHOST PIT 70/43,8</t>
  </si>
  <si>
    <t>DIPLOMATICO N.2 BARBET 70/47</t>
  </si>
  <si>
    <t>EMPEROR VODKA  70/40</t>
  </si>
  <si>
    <t>TEQ.PADRE AZUL ANEJO 70/40</t>
  </si>
  <si>
    <t>GLEN MORANGIE 12Y ACCORD.1L43</t>
  </si>
  <si>
    <t>PIO CESARE BAROLO MOSCONI 0,75</t>
  </si>
  <si>
    <t>FLORIO OXYDIA ZIBIBBO 75</t>
  </si>
  <si>
    <t>MARE GIN CAPRI 0,70/42,7</t>
  </si>
  <si>
    <t>MARE GIN CAPRI 1LT 42,7</t>
  </si>
  <si>
    <t>KURAYOSHI  70/43</t>
  </si>
  <si>
    <t>BELLAVISTA ALMATERRA</t>
  </si>
  <si>
    <t>BRAIDA BRICCO BIGOTTA BARBERA</t>
  </si>
  <si>
    <t>NEGRI SASSELLA VALTELL SUP</t>
  </si>
  <si>
    <t>NEGRI GRUMELLO VALTELLINA</t>
  </si>
  <si>
    <t>NEGRI GIUEN ROSSO</t>
  </si>
  <si>
    <t>ANTINORI CALAFURIA SALEN ROSE</t>
  </si>
  <si>
    <t>ANTINORI CALAFURIA SALENTO 1,5</t>
  </si>
  <si>
    <t>ANTINORI CARRUBO PRIMITIVO</t>
  </si>
  <si>
    <t>ANTINORI CARRUBO PRIMITIVO 1,5</t>
  </si>
  <si>
    <t>GAJA DOMAINE ILE PROVENCE ROSE</t>
  </si>
  <si>
    <t>MEUKOW ARIMA 70/40</t>
  </si>
  <si>
    <t>MEUKOW VSOP COPPER  70/40</t>
  </si>
  <si>
    <t>SILENT POOL GIN ROSE 0,70/43</t>
  </si>
  <si>
    <t>BELVEDERE HERITAGE 70/40</t>
  </si>
  <si>
    <t>BELVEDERE SMOG. FOREST 70/40</t>
  </si>
  <si>
    <t>ABUELO RUM 12Y TWO OAKS70/40</t>
  </si>
  <si>
    <t>GLEN FIDDICH 26Y COURN 70/43,8</t>
  </si>
  <si>
    <t>CAOL ILA 12Y DIST.EDIT.70/43</t>
  </si>
  <si>
    <t>GLEN KINCHIE 12Y DIST.ED.70/43</t>
  </si>
  <si>
    <t>OBAN DIST. EDITION 0,70 43</t>
  </si>
  <si>
    <t>KINOBI GIN K 46 70/46</t>
  </si>
  <si>
    <t>BLACKWELL RHUM 70/40</t>
  </si>
  <si>
    <t>HARDY LEGEND 70/40</t>
  </si>
  <si>
    <t>HARDY XO RARE 70/40</t>
  </si>
  <si>
    <t>HEAVEN'S DOOR BOURBON 70/42</t>
  </si>
  <si>
    <t>QUORUM 12Y 70/40</t>
  </si>
  <si>
    <t>QUORUM 15Y 70/40</t>
  </si>
  <si>
    <t>RON MIEL TOBACCO 1/1 22</t>
  </si>
  <si>
    <t>ROYAL BRAKLA 16Y 70/40</t>
  </si>
  <si>
    <t>SOBERANO BRANDY 70/36</t>
  </si>
  <si>
    <t>TAISTEAL BLENDED 70/40</t>
  </si>
  <si>
    <t>TAISTEAL SINGLE GRAIN 70/40</t>
  </si>
  <si>
    <t>TAISTEAL SINGLE MALT 70/40</t>
  </si>
  <si>
    <t>GLEN LIVET 13Y 0,70/40</t>
  </si>
  <si>
    <t>ANDRE RENARD  VS  70/40</t>
  </si>
  <si>
    <t>ANDRE RENARD  XO  70/40</t>
  </si>
  <si>
    <t>CLASE AZUL PLATA 70/40</t>
  </si>
  <si>
    <t>AU VODKA ASS.70/35,2</t>
  </si>
  <si>
    <t>CLASE AZUL REPOSADO 70/40</t>
  </si>
  <si>
    <t>GOYARD MARC DE CHAMP. 70/40</t>
  </si>
  <si>
    <t>GLEN DRONACH PORTWOOD 70/46</t>
  </si>
  <si>
    <t>GLEN DRONACH CASK BATC70/59,4</t>
  </si>
  <si>
    <t>KIRK&amp;SWEENEY RESERVA 70/40</t>
  </si>
  <si>
    <t>TOMATIN CU BOCAN 0,70 46</t>
  </si>
  <si>
    <t>NEGA FULO CACHACA 0,70 41,5</t>
  </si>
  <si>
    <t>GLEN FARCLAS 8Y 70/40</t>
  </si>
  <si>
    <t>MALTECO RON 15Y 70/40</t>
  </si>
  <si>
    <t>BELLUSSI MOSCATO DOLCE TRATTEN</t>
  </si>
  <si>
    <t>BELLUSSI BLANC DE NOIR</t>
  </si>
  <si>
    <t>BELLUSSI PROSECCO DOC ROSE'</t>
  </si>
  <si>
    <t>BELLUSSI BLANC DE NOIR 1,5</t>
  </si>
  <si>
    <t>BELLUSSI PROSECCO DOC ROSE'1,5</t>
  </si>
  <si>
    <t>CALDARO VIAL PINOT BIANCO 1,5</t>
  </si>
  <si>
    <t>GLEN TURRET TRIPLE WOOD,70/44</t>
  </si>
  <si>
    <t>GLEN TURRET 12Y 0,70/46</t>
  </si>
  <si>
    <t>GLEN TURRET 15Y 0,70/53</t>
  </si>
  <si>
    <t>GLEN TURRET 10Y  PEATSMOK70/50</t>
  </si>
  <si>
    <t>GLASGOW PEATED 0,50/46</t>
  </si>
  <si>
    <t>CHIARLO BARBARESCO REYNA</t>
  </si>
  <si>
    <t>HAVANA RHUM 7Y 3LT 40</t>
  </si>
  <si>
    <t>RAMO D'ORO 70/28</t>
  </si>
  <si>
    <t>APROSIO ROSSESE</t>
  </si>
  <si>
    <t>JACK DANIEL'S 70/40GUITAR/JBOX</t>
  </si>
  <si>
    <t>BELLIA MALBECH</t>
  </si>
  <si>
    <t>BELLIA CARMENERE</t>
  </si>
  <si>
    <t>BELLIA PINOT GRIGIO ROSATO</t>
  </si>
  <si>
    <t>BELLIA REFOSCO</t>
  </si>
  <si>
    <t>BELVEDERE  0,70/40</t>
  </si>
  <si>
    <t>RUSSIAN STANDARD GOLD 1/1 40</t>
  </si>
  <si>
    <t>OFFLEY PORTO ROSE 0,75</t>
  </si>
  <si>
    <t>OFFLEY PORTO B/R 0,75</t>
  </si>
  <si>
    <t>GLEN LIVET 12Y DOUBLEOAK70/40</t>
  </si>
  <si>
    <t>PRINC.CORLEONE NERKE GOLD</t>
  </si>
  <si>
    <t>PRINC.CORLEONE NERO AVOLA BIO</t>
  </si>
  <si>
    <t>PRINC.CORLEONE NERO AV.QUERCUS</t>
  </si>
  <si>
    <t>PRINC.CORLEONE SYRAH RIDENTE</t>
  </si>
  <si>
    <t>CENTENARIO 9Y 70/40</t>
  </si>
  <si>
    <t>DALMORE TRIO 1/1 40</t>
  </si>
  <si>
    <t>RUSSIAN STANDARD GOLD 0,70 40</t>
  </si>
  <si>
    <t>ABUELO RUM 12Y 70/37,5</t>
  </si>
  <si>
    <t>MONTERUCCO SANGUE DI GIUDA</t>
  </si>
  <si>
    <t>MONTERUCCO BUTTAFUOCO</t>
  </si>
  <si>
    <t>MONTERUCCO PINOT NERO</t>
  </si>
  <si>
    <t>MONTERUCCO BONARDA</t>
  </si>
  <si>
    <t>CHAMP.BILLECART CUVEE FRANCOIS</t>
  </si>
  <si>
    <t>CHAMP.BILLECART CUVEE ELISABET</t>
  </si>
  <si>
    <t>CHAMP.BILLECART SOUS BOIS</t>
  </si>
  <si>
    <t>BERLUCCHI 61 ROSE' 1,5 francia</t>
  </si>
  <si>
    <t>BERLUCCHI 61 SATEN 0,75 franci</t>
  </si>
  <si>
    <t>BERLUCCHI 61 NATURE MILL. 0,75</t>
  </si>
  <si>
    <t>BERLUCCHI 61 NATURE MILL. ROSE</t>
  </si>
  <si>
    <t>BERLUCCHI 61 NATURE BLdeBLANC</t>
  </si>
  <si>
    <t>BERLUCCHI PAL.LANA</t>
  </si>
  <si>
    <t>PAPALIN JAMAICA 7Y 70/57,18</t>
  </si>
  <si>
    <t>PAPALIN JAMAICA 7Y 70/47</t>
  </si>
  <si>
    <t>CASTELLO DI AMA CHIANTI CLASS</t>
  </si>
  <si>
    <t>CASTELLO DI AMA IL CHIUSO PINO</t>
  </si>
  <si>
    <t>CASTELLO DI AMA MONTEBUONI</t>
  </si>
  <si>
    <t>CARONI CASK STRENGHT  70/51,5</t>
  </si>
  <si>
    <t>LEVIATHAN 70/46</t>
  </si>
  <si>
    <t>BOULET DE CANON 70/46</t>
  </si>
  <si>
    <t>GENEROUS GIN AZUR 70/40</t>
  </si>
  <si>
    <t>SANTERO SPRITZ 1 LT</t>
  </si>
  <si>
    <t>SMOKEHEAD REBEL 0,70/46</t>
  </si>
  <si>
    <t>NATION RUM METICHO 70/40</t>
  </si>
  <si>
    <t>NATION RUM PANAMA 18Y 70/40</t>
  </si>
  <si>
    <t>TERRE BIANCHE DOLCEACQUA T.BIA</t>
  </si>
  <si>
    <t>CERETTO BARBARESCO BERNADOT</t>
  </si>
  <si>
    <t>CERETTO BAROLO BRUNATE 0,75</t>
  </si>
  <si>
    <t>CERETTO NEBBIOLO BERNARDINA</t>
  </si>
  <si>
    <t>CERETTO MONSORDO BIANCO 0,75</t>
  </si>
  <si>
    <t>CERETTO MONSORDO ROSSO 0,75</t>
  </si>
  <si>
    <t>CERETTO MONSORDO ROSSO 1,5</t>
  </si>
  <si>
    <t>CERETTO BARBERA PIANA 0,75</t>
  </si>
  <si>
    <t>ARGENTIERA BOLGHERI SUPERIORE</t>
  </si>
  <si>
    <t>ARGENTIERA VILLA DONORATICO</t>
  </si>
  <si>
    <t>ARGENTIERA POGGIO AI GINEPRI</t>
  </si>
  <si>
    <t>GRAPPA PETRA DIST VINACCE70/43</t>
  </si>
  <si>
    <t>PETRA HEBO ROSSO TOSCANA</t>
  </si>
  <si>
    <t>PETRA PETRA TOSCANA ROSSO</t>
  </si>
  <si>
    <t>PETRA QUERCEGOBBE</t>
  </si>
  <si>
    <t>MASI CAMPOFIORIN ROSSO</t>
  </si>
  <si>
    <t>MASI BONACOSTA VALPOLICELLA</t>
  </si>
  <si>
    <t>MASI VAIO ARMARON AMARONE</t>
  </si>
  <si>
    <t>MASI LEVARIE SOAVE</t>
  </si>
  <si>
    <t>LONDON DRY GIN N.1 0,70  43gr</t>
  </si>
  <si>
    <t>FETTERCAIRN 12Y 0,70 40</t>
  </si>
  <si>
    <t>KOVAL BOURBON 0,50/47</t>
  </si>
  <si>
    <t>BOTRAN ANEJO 18Y 70/40</t>
  </si>
  <si>
    <t>ST JAMES SERIE MAGNUM 70/45 15</t>
  </si>
  <si>
    <t>OUZO 7  1/1  40gr</t>
  </si>
  <si>
    <t>JODHPUR SPICY 70/43</t>
  </si>
  <si>
    <t>CRAFTER'S GIN 70/43</t>
  </si>
  <si>
    <t>ABERLOUR 10Y FOREST RES.70/40</t>
  </si>
  <si>
    <t>RICASOLI FEUDO DELLA TRAPPOLA</t>
  </si>
  <si>
    <t>RICASOLI ALBIA ROSE'</t>
  </si>
  <si>
    <t>CHAMP.HENRIOT SOUVERAIN</t>
  </si>
  <si>
    <t>KILCHOMAN SMALL BATCH 70/47,2</t>
  </si>
  <si>
    <t>COMP.VINO INSOGLIOCINGHIALE3lt</t>
  </si>
  <si>
    <t>NATURAE GIN FRUCTETUM 70/43</t>
  </si>
  <si>
    <t>CA DEL BOSCO VINTAGE COLLECT SATEN</t>
  </si>
  <si>
    <t>HAMPDEN ESTATE PAGOS 70/52</t>
  </si>
  <si>
    <t>GIACOSA BARBERESCO</t>
  </si>
  <si>
    <t>GIACOSA BAROLO FALLETTO RISERV ROCCHE</t>
  </si>
  <si>
    <t>BERLUCCHI ZILIANI DOSAGE ZERO</t>
  </si>
  <si>
    <t>CALDARO QUINTESSENZ MOSCATO 0.375</t>
  </si>
  <si>
    <t>CALDARO CARNED KERNER</t>
  </si>
  <si>
    <t>ARARAT 20Y 70/40</t>
  </si>
  <si>
    <t>CHOPIN VODKA 70/40</t>
  </si>
  <si>
    <t>TENJAKU BLENDED 70/40</t>
  </si>
  <si>
    <t>TORRES 15Y 0,70/40</t>
  </si>
  <si>
    <t>DEKUYPER PEACHTREE 1LT 20</t>
  </si>
  <si>
    <t>GLEN GRANT 12Y 70/43</t>
  </si>
  <si>
    <t>VIETTI COLLI TORTONESI TIMORAS</t>
  </si>
  <si>
    <t>ANTIQUARY 15Y 70/43</t>
  </si>
  <si>
    <t>JIM BEAM APPLE 0,70 32,5</t>
  </si>
  <si>
    <t>MARTIN MILLER SUMMERFU 0,70/40</t>
  </si>
  <si>
    <t>NATION RUM DEMERARA SOL.70/40</t>
  </si>
  <si>
    <t>NATION RUM PANAMA 10Y 70/40</t>
  </si>
  <si>
    <t>NATION RUM PERUANO 8Y 70/42</t>
  </si>
  <si>
    <t>NATION RUM GUATEMALA 70/40</t>
  </si>
  <si>
    <t>NATION RUM BARBADOS 8Y 70/40</t>
  </si>
  <si>
    <t>NATION RUM JAMAICA 5Y 70/50</t>
  </si>
  <si>
    <t>BELLAVISTA VITTORIO MORETT 1,5</t>
  </si>
  <si>
    <t>CONTADI BLANC 0,75</t>
  </si>
  <si>
    <t>GRAPPA MAROLO BARBARESCO 70/44</t>
  </si>
  <si>
    <t>BUSHMILL'S AMERICAN OAK 70/40</t>
  </si>
  <si>
    <t>JHON B.STETSON 70/42</t>
  </si>
  <si>
    <t>TAMNAVULIN SHERRY CASK70/40</t>
  </si>
  <si>
    <t>DOORLY'S  3Y  HS 70/40</t>
  </si>
  <si>
    <t>CHAMP.CHARL.HEIDSIEK 0,75</t>
  </si>
  <si>
    <t>CHAMP.CHARL.HEIDSIEK ROSE'</t>
  </si>
  <si>
    <t>CHAMP.CHARL.HEIDSIEK BLdeBL</t>
  </si>
  <si>
    <t>CHARL.HEIDSIEK AMBONNAY ROUGE</t>
  </si>
  <si>
    <t>BANFI CUM LAUDE</t>
  </si>
  <si>
    <t>BANFI FONTANELLE</t>
  </si>
  <si>
    <t>BANFI MOSCADELLO FLORUS</t>
  </si>
  <si>
    <t>BANFI BEL NERO</t>
  </si>
  <si>
    <t>BANFI LA PETTEGOLINA ,375</t>
  </si>
  <si>
    <t>BANFI LE RIME ,375</t>
  </si>
  <si>
    <t>BANFI COL DI SASSO</t>
  </si>
  <si>
    <t>MEREGALLI DIMAJO TINTILIA</t>
  </si>
  <si>
    <t>MEREGALLI DIMAJO DONLUIGI RIS</t>
  </si>
  <si>
    <t>CHAMP.AYALA BRUT</t>
  </si>
  <si>
    <t>CHAMP.AYALA BRUT NATURE</t>
  </si>
  <si>
    <t>J.M.RHUM FUMEE VOLCANIQ. 70/49</t>
  </si>
  <si>
    <t>J.M.RHUM JARDIN FRUITE 70/42</t>
  </si>
  <si>
    <t>J.M.RHUM EPICE CREOLE 70/46</t>
  </si>
  <si>
    <t>J.M.RHUM BLANC 1/1 50</t>
  </si>
  <si>
    <t>GRAHAM PORTO WHITE 0,75</t>
  </si>
  <si>
    <t>PRINCES ABBES RIESLING</t>
  </si>
  <si>
    <t>CHAMP.BOLLINGER LAGRAND ANNE</t>
  </si>
  <si>
    <t>CHAMP.LEROY BRUT</t>
  </si>
  <si>
    <t>PELLEGRINI GRACI ETNA B/R</t>
  </si>
  <si>
    <t>PELLEGRINI BREUER RIESLING</t>
  </si>
  <si>
    <t>PELLEGRINI DESANCTIS ABELOT FRASCATI</t>
  </si>
  <si>
    <t>PELLEGRINI RAUMLAND BRUT NATUR</t>
  </si>
  <si>
    <t>PELLEGRINI CASEALTE CATARRATO</t>
  </si>
  <si>
    <t>TERLAN PINOT BIANCO</t>
  </si>
  <si>
    <t>TERLAN PINOT NERO</t>
  </si>
  <si>
    <t>TERLAN PINOT GRIGIO</t>
  </si>
  <si>
    <t>TERLAN CHARDONNAY</t>
  </si>
  <si>
    <t>TERLAN CHARDONNAY KREUTH</t>
  </si>
  <si>
    <t>TERLAN SANTAMADDALENA</t>
  </si>
  <si>
    <t>TERLAN LAGREIN</t>
  </si>
  <si>
    <t>TERLAN TERLANER</t>
  </si>
  <si>
    <t>TERLAN TERLANER RIS.NUOVADOMUS</t>
  </si>
  <si>
    <t>TERLAN CHAMPAGNER BLdeBLmille</t>
  </si>
  <si>
    <t>TERLAN CHAMPAGNER BLdeBL cru</t>
  </si>
  <si>
    <t>TERLAN SAUVIGNON WINKI</t>
  </si>
  <si>
    <t>KINOBI KINOTEA GIN 70/45,1</t>
  </si>
  <si>
    <t>BLACK COW PURE MILK VODKA70/40</t>
  </si>
  <si>
    <t>FOUR PILLARS GIN BLOODY70/37,8</t>
  </si>
  <si>
    <t>HENDRICKS GIN NEPTUN 0,70/43,4</t>
  </si>
  <si>
    <t>SIR EDMOND GIN 70/40</t>
  </si>
  <si>
    <t>BY OTT VINO PROVENCE ROSE'</t>
  </si>
  <si>
    <t>RAMOINO SERRO DEI BECCHI</t>
  </si>
  <si>
    <t>MONDIANESE ONIRO RUCHE</t>
  </si>
  <si>
    <t>MONDIANESE BARBERA LA BELLA</t>
  </si>
  <si>
    <t>MASI FRESCOMASI ROSSO</t>
  </si>
  <si>
    <t>MASI FRESCOMASI BIANCO</t>
  </si>
  <si>
    <t>MASI POSSESSIONI SAUVIGNON</t>
  </si>
  <si>
    <t>MASI CONTE FEDERICO BRUT 1,5</t>
  </si>
  <si>
    <t>MARCH.BAROLO BARBERA PEIRAGAL</t>
  </si>
  <si>
    <t>MARCH.BAROLO BAROLO SARMASSA</t>
  </si>
  <si>
    <t>MARCH.BAROLO BAROLO COSTE ROSE</t>
  </si>
  <si>
    <t>MARCH.BAROLO NEBBIOLO MICHET</t>
  </si>
  <si>
    <t>MARCH.BAROLO DOLCETTO MADONNA</t>
  </si>
  <si>
    <t>MARCH.BAROLO LANGHE BRIC AMEL BIANCO</t>
  </si>
  <si>
    <t>MARCH.BAROLO BAROLO CHINATO,50</t>
  </si>
  <si>
    <t>MARCH.BAROLO BRUT RES.GR.CRU</t>
  </si>
  <si>
    <t>MASI LUNATIO</t>
  </si>
  <si>
    <t>RUFFINO ALAUDA TOSCANA ROSSO</t>
  </si>
  <si>
    <t>AGRICOLESELVI CHIANTI 75 PAGLI ROCCAMURA</t>
  </si>
  <si>
    <t>AGRICOLESELVI CHIANTI 1,5 PAGL ROCCAMURA</t>
  </si>
  <si>
    <t>CHAMP.MINIERE INFLUENCE</t>
  </si>
  <si>
    <t>CHAMP.MINIERE BLANC ABSOLU</t>
  </si>
  <si>
    <t>CHAMP.PASCAL FLUENCE</t>
  </si>
  <si>
    <t>CHAMP.PERTOIS LES 4 TERROIRS</t>
  </si>
  <si>
    <t>CHAMP.PERTOIS ROSE BLANC</t>
  </si>
  <si>
    <t>CHAMP.PHILIPPONNAT ROYALE</t>
  </si>
  <si>
    <t>CHAMP.CHIQUET BLANCdeBLANC</t>
  </si>
  <si>
    <t>CHAMP.CHIQUET INSOLENT</t>
  </si>
  <si>
    <t>MISTRAL GIN 0,500/40</t>
  </si>
  <si>
    <t>BORSCI MISTRA ANICE 1/1 45</t>
  </si>
  <si>
    <t>FRESCOB.ALIE' ROSE' 3 LT</t>
  </si>
  <si>
    <t>LESKAJA VODKA 70/25</t>
  </si>
  <si>
    <t>J.WALKER 18Y ULTIMATE 70/40</t>
  </si>
  <si>
    <t>HERNO GIN JUNIPER 0,50/47</t>
  </si>
  <si>
    <t>PIEMME GIN COSTIERA 70/43</t>
  </si>
  <si>
    <t>ABERLOUR 14Y 70/40</t>
  </si>
  <si>
    <t>RIONDO SPRITZ COCKTAIL 75</t>
  </si>
  <si>
    <t>DAMILANO BAROLO CHINATO</t>
  </si>
  <si>
    <t>DAMILANO BAROLO LE LISTE</t>
  </si>
  <si>
    <t>DAMILANO BAROLO CEREQUIO</t>
  </si>
  <si>
    <t>DREAM CREATIVE BLEND 0,50/48,8</t>
  </si>
  <si>
    <t>BRUXO MEZCAL N.2 PECHUGA 70/46</t>
  </si>
  <si>
    <t>BRUXO MEZCAL N.1 ESPADIN 70/46</t>
  </si>
  <si>
    <t>BRUXO MEZCAL N.5 TOBALA 70/46</t>
  </si>
  <si>
    <t>TIO PEPE EN RAMA 0,75/15</t>
  </si>
  <si>
    <t>GLEN FIDDICH 30Y 0,70/43</t>
  </si>
  <si>
    <t>COMPASS BOX ORCHARD HOU.70/46</t>
  </si>
  <si>
    <t>VILLAMASSA AMARETTO 70/30</t>
  </si>
  <si>
    <t>BORDIGA GIN PREM.SMOKE 70/42</t>
  </si>
  <si>
    <t>MACALLAN ANIGHT ON EARTH 70/4</t>
  </si>
  <si>
    <t>FIREBALL 1LT 33</t>
  </si>
  <si>
    <t>TOSO GAMONDI VTH 1 LT</t>
  </si>
  <si>
    <t>BAILEYS BIRTHDAY CAKE 0,70/17</t>
  </si>
  <si>
    <t>ZALOWKA ASSORT 1LT/21</t>
  </si>
  <si>
    <t>GR.BONOLLO TRUCK 0,50/42</t>
  </si>
  <si>
    <t>GR.BONOLLO OROSCOPO ASS</t>
  </si>
  <si>
    <t>GR.BONOLLO VELA 0,50/40</t>
  </si>
  <si>
    <t>BONOLLO GIN BALLOR AST 70/40</t>
  </si>
  <si>
    <t>SOVVERSIVA MEDARDO</t>
  </si>
  <si>
    <t>SOVVERSIVA MONPIGAT</t>
  </si>
  <si>
    <t>SOVVERSIVA ASPIDE</t>
  </si>
  <si>
    <t>BAILEYS COLADA  0,70/17</t>
  </si>
  <si>
    <t>ZACAPA 23Y EL ALMA HEAV0,70/40</t>
  </si>
  <si>
    <t>JACK DANIEL'S 0,70  43gr</t>
  </si>
  <si>
    <t>HIGHLAND PARK 12Y  0,70/41,59 VIKING HONOUR</t>
  </si>
  <si>
    <t>AMARETTO SARONNO 0,70 28g. TRUSSARDI + 6 MIGNON</t>
  </si>
  <si>
    <t>CHAMP.ROEDERER COLLECT.242</t>
  </si>
  <si>
    <t>CHAMP.VEUVE CLIQUOT RESERVE</t>
  </si>
  <si>
    <t>CHAMP.MOET CHANDON RES.IMPERIA</t>
  </si>
  <si>
    <t>SIBONA CIVICO 10 VTH 0,75</t>
  </si>
  <si>
    <t>CHAMP.ORBAN RESERVE V.VIGNES</t>
  </si>
  <si>
    <t>PELLEGRINI POUILLON GR.VALEE</t>
  </si>
  <si>
    <t>CHAMP.INTUITION</t>
  </si>
  <si>
    <t>BENROMACH PEAT SMOKE 70/46</t>
  </si>
  <si>
    <t>BLACKBOTTLE 10Y  0,70/40</t>
  </si>
  <si>
    <t>FINLAGGAN PEATY ISLAY 70/40</t>
  </si>
  <si>
    <t>SCAPA GLANSA 0,70/40</t>
  </si>
  <si>
    <t>TERLAN SAUVIGNON QUARZ</t>
  </si>
  <si>
    <t>LE VIEUX LABBE'20TH 70/58,9 ANNIVERSARY</t>
  </si>
  <si>
    <t>UMANI RONCHI SERRANO ROSSO CON</t>
  </si>
  <si>
    <t>HANBURY GIN 0,50/42</t>
  </si>
  <si>
    <t>QUAGLIA LIQ.VIOLA/LAMPON 70/20</t>
  </si>
  <si>
    <t>QUAGLIA LIQ. NOCCIOLA 70/25</t>
  </si>
  <si>
    <t>VILLA UGO GIN 1/1 40,4</t>
  </si>
  <si>
    <t>CICALUS BETRTRAND 0,75 GHILARD</t>
  </si>
  <si>
    <t>GRIS BLANC BETRTRAND  GHILARD</t>
  </si>
  <si>
    <t>SAUTERNS SICHEL 0,375 GHILARD</t>
  </si>
  <si>
    <t>CHAMP.GOSSET ROSE 0,75</t>
  </si>
  <si>
    <t>GAJA DOMAINE MOREY MEURSAULT</t>
  </si>
  <si>
    <t>GAJA DOMAINE FERRET POUILLY</t>
  </si>
  <si>
    <t>GAJA ALAIN PULIGNY MONTRACHET</t>
  </si>
  <si>
    <t>GAJA SAUTERNES PIADA</t>
  </si>
  <si>
    <t>GAJA MIRAVAL PREVENCE ROSE</t>
  </si>
  <si>
    <t>GAJA JOLIVET SANCERRE BLANC</t>
  </si>
  <si>
    <t>GAJA CHATEAU LYNCH BAGES</t>
  </si>
  <si>
    <t>GAJA CHATEAU LATOUR</t>
  </si>
  <si>
    <t>GAJA CHATEAU CHEVAL BLANC</t>
  </si>
  <si>
    <t>MEREGALLI CHANSON CHASSAGNE MONTRACHET</t>
  </si>
  <si>
    <t>MEREGALLI CHANSON MEURSAULT</t>
  </si>
  <si>
    <t>BELOW VODKA 70/40</t>
  </si>
  <si>
    <t>BUSNEL CALVADOS 70/40</t>
  </si>
  <si>
    <t>CHATEAU DU BREUIL 20Y XO 70/41</t>
  </si>
  <si>
    <t>OPTHIMUS 15Y 70/38</t>
  </si>
  <si>
    <t>ROCHENAC VS 70/40</t>
  </si>
  <si>
    <t>RON MIEL GUANCHE AREUCHA 70 20</t>
  </si>
  <si>
    <t>SLIPKNOT N.9 WHISKY 70/45</t>
  </si>
  <si>
    <t>ARRAN ROBERT BURNS 070/43</t>
  </si>
  <si>
    <t>ASBACH URALT 1/1 36</t>
  </si>
  <si>
    <t>MALTECO RON 20Y 70/40</t>
  </si>
  <si>
    <t>OSBORNE VETERANO 1/1 30</t>
  </si>
  <si>
    <t>PERE MAGLOIRE XO 70/40</t>
  </si>
  <si>
    <t>WOLFBURN SMALL BATCH 70/46</t>
  </si>
  <si>
    <t>LOST DISTILLERY DALARUAN 70/43</t>
  </si>
  <si>
    <t>LOST DISTILLERY LOSSIT 70/46 ARCHIVIST COLLECTION</t>
  </si>
  <si>
    <t>LOST DISTILLERY LOSSIT 70/43</t>
  </si>
  <si>
    <t>LOST DISTILLERY STRATHED 70/43</t>
  </si>
  <si>
    <t>LOST DISTILLERY TOWIEMOR 70/43</t>
  </si>
  <si>
    <t>BANFI FONTANELLE S.ANTIMO</t>
  </si>
  <si>
    <t>CHAMP.DEUTZ</t>
  </si>
  <si>
    <t>FEUDI S.GREGORIO GRECO DI TUFO</t>
  </si>
  <si>
    <t>CAMPARI BITTER  0,70   25 gr</t>
  </si>
  <si>
    <t>ARCHERS PEACH 70/18</t>
  </si>
  <si>
    <t>GLEN FIDDICH 12Y 0,20/40</t>
  </si>
  <si>
    <t>GLEN FIDDICH IPA 0,70/43</t>
  </si>
  <si>
    <t>GLEN FIDDICH**MASTERED 70/43</t>
  </si>
  <si>
    <t>GLEN LIVET 12Y DOUBLEOAK1L/40</t>
  </si>
  <si>
    <t>SAN MICHELE RIESLING</t>
  </si>
  <si>
    <t>HAUT PIERRE CHATEAU DU PAPE</t>
  </si>
  <si>
    <t>ALBERT PIC PETIT CHABLIS</t>
  </si>
  <si>
    <t>ALBERT PIC CHABLIS ST.PIERRE</t>
  </si>
  <si>
    <t>BARON DE L  BIANCO</t>
  </si>
  <si>
    <t>LEPANTO   O.V./ P.X. 0,70/36</t>
  </si>
  <si>
    <t>SAN MICHELE PINOT NERO  TWC RISERVA SPEC</t>
  </si>
  <si>
    <t>SAN MICHELE SAUVIGNON DOC COLLECTION</t>
  </si>
  <si>
    <t>CHAMP.DEUTZ 1,5</t>
  </si>
  <si>
    <t>CHAMP.DEUTZ 3LT JEROBOAM</t>
  </si>
  <si>
    <t>CHAMP.ARMAND DE BRIGNAC GOLD 1,5 MAGNUM</t>
  </si>
  <si>
    <t>CHAMP.KRUG 1,5 MAGNUM</t>
  </si>
  <si>
    <t>CHAMP.LANSON 1,5 MAGNUM</t>
  </si>
  <si>
    <t>CHAMP.LAUR.PERRIER CUVEE 1,5</t>
  </si>
  <si>
    <t>CHAMP.ROEREDER ROSE' 1,5</t>
  </si>
  <si>
    <t>CHAMP.ROEDERER COLLECT.242 MAGNUM 1,5</t>
  </si>
  <si>
    <t>CHAMP.MOET CHANDON ROSE 1,5</t>
  </si>
  <si>
    <t>CHAMP.MOET CHANDON GR.VINTAGE MAGNUM 1,5</t>
  </si>
  <si>
    <t>CHAMP.PERRIER JOUET BELLEEPOQ MAGNUM 1,5</t>
  </si>
  <si>
    <t>CHAMP.PERRIER JOUET  3LT JEROB</t>
  </si>
  <si>
    <t>CHAMP.AYALA BRUT ROSE</t>
  </si>
  <si>
    <t>CANNABIS SATIVA RUM 70/37,5</t>
  </si>
  <si>
    <t>CAZADORES REPOSADO 70/40</t>
  </si>
  <si>
    <t>CRYSTAL BALL GIN 70/37,5</t>
  </si>
  <si>
    <t>GLORY OF SILENCE GIN 0,50/40</t>
  </si>
  <si>
    <t>ICELANDIC VODKA 70/40</t>
  </si>
  <si>
    <t>MAURITIUS DODO RUM 70/40</t>
  </si>
  <si>
    <t>NOSIO LE CAPANNE CHIANTI</t>
  </si>
  <si>
    <t>NOSIO CAST FIRMIAN PINOT GRIGI ROSE</t>
  </si>
  <si>
    <t>NOSIO FEUDO ARANCIO TINCHITE GRILLO BIANCO</t>
  </si>
  <si>
    <t>NOSIO FEUDO ARANCIO TINCHITE ROSE TERRE SICILIANE</t>
  </si>
  <si>
    <t>POLINI GRANDOVO GRANTON 1/1</t>
  </si>
  <si>
    <t>CHAMP.POMMERY ROSE' 0,75</t>
  </si>
  <si>
    <t>CHAMP.LAUR.PERRIER CUVEE ,200</t>
  </si>
  <si>
    <t>CHAMP.PIPER HEIDSIECK 3 LT</t>
  </si>
  <si>
    <t>CHAMP.VEUVE CLIQUOT ROSE'1,5</t>
  </si>
  <si>
    <t>CHAMP.VEUVE CLIQUOT ST.PETERSB 1.5</t>
  </si>
  <si>
    <t>CHAMP.VEUVE CLIQUOT ST.PETERSB 0.75</t>
  </si>
  <si>
    <t>CHAMP.DOM PERIGNON P3</t>
  </si>
  <si>
    <t>TERLAN PINOT BIANCO VORBERG</t>
  </si>
  <si>
    <t>HENRY NORMAN GIN 1/1 38</t>
  </si>
  <si>
    <t>EXCELLENCE PREM.VODKA 1/1 38</t>
  </si>
  <si>
    <t>4 WHITE SPIRITS 1/1 30</t>
  </si>
  <si>
    <t>ZONIN VALPOLICELLA RIPASSO 1,5</t>
  </si>
  <si>
    <t>ZONIN AMARONE 1,5</t>
  </si>
  <si>
    <t>CHAMP.LANSON ROSE  0,75</t>
  </si>
  <si>
    <t>CHAMP.VEUVE CLIQUOT EXTRA OLD</t>
  </si>
  <si>
    <t>CHAMP.ARMAND DE BRIGNAC demise</t>
  </si>
  <si>
    <t>CHAMP.MUMM CORDON GRAND 0,75</t>
  </si>
  <si>
    <t>CHAMP.ARMAND DE BRIGNAC ROSE</t>
  </si>
  <si>
    <t>CHAMP**.LAUR.PERRIER ,75</t>
  </si>
  <si>
    <t>ZONIN MERLOT FRIULI I CLASSICI</t>
  </si>
  <si>
    <t>ZONIN CABERNET FRIULI I CLASSI</t>
  </si>
  <si>
    <t>ZONIN PINOT BIANCO FRIULI</t>
  </si>
  <si>
    <t>ZONIN CHARDONNAY FRIULI CLASSI</t>
  </si>
  <si>
    <t>ZONIN BARDOLINO VENTI TERRE</t>
  </si>
  <si>
    <t>ZONIN SOAVE VENTI TERRE</t>
  </si>
  <si>
    <t>CHAMP.VEUVE CLIQUOT VINTAGE</t>
  </si>
  <si>
    <t>POWER MELON LIQU.MOUD 70/20</t>
  </si>
  <si>
    <t>CHAMP.POUILLON GRAND VALLEE</t>
  </si>
  <si>
    <t>CHAMP.GUIBORAT TETHYS</t>
  </si>
  <si>
    <t>CHAMP.GUIBORAT PRISME</t>
  </si>
  <si>
    <t>CHAMP.VEUVE CLIQUOT RICH ROSE</t>
  </si>
  <si>
    <t>CRYSTAL HEAD ALEXANDER AR70/40</t>
  </si>
  <si>
    <t>J.WALKER GAME OF TRONES 70/41, WHITE WALKER</t>
  </si>
  <si>
    <t>MEUKOW VS BLACK PANTER 70/40</t>
  </si>
  <si>
    <t>OLD ST.ANDREW 5Y CASK  70/40</t>
  </si>
  <si>
    <t>CHAMP.HEIDSIEK &amp; CO. MONOPOLE BLUE TOP</t>
  </si>
  <si>
    <t>CHAMP.POMMERY BLUE SKY 0,75</t>
  </si>
  <si>
    <t>CHAMP.POMMERY 0,20</t>
  </si>
  <si>
    <t>CHAMP.TAITTINGER FOLLIES MARQU</t>
  </si>
  <si>
    <t>ANTINORI S.CRISTINA 75 MAESTRE</t>
  </si>
  <si>
    <t>MONTIFAUD  VSOP 70/40</t>
  </si>
  <si>
    <t>MALTECO RON 10Y 70/40</t>
  </si>
  <si>
    <t>INAMA BRADISSIMO CABERNET</t>
  </si>
  <si>
    <t>INAMA BRADISSIMO CABERNET 1,5</t>
  </si>
  <si>
    <t>INAMA CARMINIUM CARMENERE 75</t>
  </si>
  <si>
    <t>INAMA CARMENERE PIU</t>
  </si>
  <si>
    <t>INAMA CARMENERE PIU 1,5</t>
  </si>
  <si>
    <t>INAMA SAUVIGNON VULCAIA</t>
  </si>
  <si>
    <t>INAMA SAUVIGNON FUME VULCAIA</t>
  </si>
  <si>
    <t>INAMA CHARDONNAY</t>
  </si>
  <si>
    <t>CHAMP.DEUTZ ROSE</t>
  </si>
  <si>
    <t>MASSOLINO BAROLO</t>
  </si>
  <si>
    <t>MASSOLINO NEBBIOLO</t>
  </si>
  <si>
    <t>MASSOLINO BARBERA</t>
  </si>
  <si>
    <t>MASSOLINO DOLCETTO</t>
  </si>
  <si>
    <t>MASSOLINO BARBARESCO</t>
  </si>
  <si>
    <t>MASSOLINO CHARDONNAY</t>
  </si>
  <si>
    <t>MASSOLINO BAROLO VIGNA RIONDA RISERVA</t>
  </si>
  <si>
    <t>CONTINI VERNACCIA ORISTANO</t>
  </si>
  <si>
    <t>CONTINI GIGANTI THARROS</t>
  </si>
  <si>
    <t>CONTINI GIGANTI B.ISOLA NURAGH VERNACCIA VERMENTINO</t>
  </si>
  <si>
    <t>PLANETA CARRICANTE BIANCO</t>
  </si>
  <si>
    <t>PLANETA CARRICANTE ROSSO 1,5</t>
  </si>
  <si>
    <t>PLANETA CONTRODANZA 1,5</t>
  </si>
  <si>
    <t>PLANETA DIDACUS CHARDONNAY</t>
  </si>
  <si>
    <t>FRANZ HAAS LEPUS PINOT BIANCO</t>
  </si>
  <si>
    <t>FRANZ HAAS GEWURZTRAMINER</t>
  </si>
  <si>
    <t>FRANZ HAAS PETIT MANSENG</t>
  </si>
  <si>
    <t>FRANZ HAAS SOFI SCHIAVA</t>
  </si>
  <si>
    <t>FRANZ HAAS PINOT NERO</t>
  </si>
  <si>
    <t>SONG CAI VIETNAM GIN 70/45</t>
  </si>
  <si>
    <t>JAISALMER INDIAN  GIN 70/43</t>
  </si>
  <si>
    <t>GRAPPA CONTINI VERNACCIA 70/40</t>
  </si>
  <si>
    <t>VINOSIA EREMO  PRIMITIVO</t>
  </si>
  <si>
    <t>NEISSON BLANC 1/1 50</t>
  </si>
  <si>
    <t>AMARA LIQ.ARANCE SPEC RED50/30</t>
  </si>
  <si>
    <t>GRAPPA PLANETA ERUZIONE ,50/43</t>
  </si>
  <si>
    <t>SARACCO MOSCATO</t>
  </si>
  <si>
    <t>SANTA SOFIA VALPOLICELLA CLASS</t>
  </si>
  <si>
    <t>GR.BERTA ELISI 0,50 43</t>
  </si>
  <si>
    <t>GR.BERTA MONPRA INV. 70/40</t>
  </si>
  <si>
    <t>GR.BERTA ROCCANIVO COF  70/43</t>
  </si>
  <si>
    <t>RON MIEL INDIAS 70/20</t>
  </si>
  <si>
    <t>GLEN MORAY PEATED 0,70/40</t>
  </si>
  <si>
    <t>GR.BERTA RONDENA AMAR RIS 70/4</t>
  </si>
  <si>
    <t>FERRARI GIULIO FERRARI ROSE</t>
  </si>
  <si>
    <t>LIMONCELLO CAPRI 1/1 30</t>
  </si>
  <si>
    <t>MAROLO LIQUORE MIELE 0,50/35</t>
  </si>
  <si>
    <t>GRAPPA MAROLO NEBBIOLO 70/44</t>
  </si>
  <si>
    <t>GRAPPA MAROLO BARBERA 70/40</t>
  </si>
  <si>
    <t>GRAPPA MAROLO PELAVERGA 0,50/4</t>
  </si>
  <si>
    <t>GRAPPA MAROLO BAROLO 12Y 70/50</t>
  </si>
  <si>
    <t>NATION RUM PORT MOURANT 70/59</t>
  </si>
  <si>
    <t>NATION RUM VERSAILLES 0,70/59</t>
  </si>
  <si>
    <t>DONNAFUGATA FLORAMUNDI 1,5</t>
  </si>
  <si>
    <t>SIBONA GRAPPE RIS SPEC 50/44 SPEZIATA</t>
  </si>
  <si>
    <t>SIBONA CONF PRIMO PIANO</t>
  </si>
  <si>
    <t>FORESTI PIGATO</t>
  </si>
  <si>
    <t>FORESTI VERMENTINO</t>
  </si>
  <si>
    <t>FORESTI DOLCEACQUA ROSSESE</t>
  </si>
  <si>
    <t>BARBARASA GIN 0,50/43</t>
  </si>
  <si>
    <t>LA BIOCA NEBBIOLO STERMA'</t>
  </si>
  <si>
    <t>LA BIOCA NEBBIOLO ANFORA</t>
  </si>
  <si>
    <t>LA BIOCA BARBARESCO RONCHI</t>
  </si>
  <si>
    <t>LA BIOCA BAROLO ACULEI</t>
  </si>
  <si>
    <t>LA BIOCA BAROLO RAVERA</t>
  </si>
  <si>
    <t>LA BIOCA BAROLO BUSSIA</t>
  </si>
  <si>
    <t>LA BIOCA BARBERA D'ALBA ZABALD</t>
  </si>
  <si>
    <t>KILCHOMAN MEZCAL FINISH 70/54,</t>
  </si>
  <si>
    <t>KILCHOMAN BEIJA FLOR 70/59</t>
  </si>
  <si>
    <t>BIMBER APOGEE XII 70/46,3</t>
  </si>
  <si>
    <t>POWERSCOURT FERCULLENS 70/46</t>
  </si>
  <si>
    <t>BERTA DINERO LIQ. 70/25</t>
  </si>
  <si>
    <t>TOMMASI AMARONE SELETTI</t>
  </si>
  <si>
    <t>TOMMASI VALPOLICELLA</t>
  </si>
  <si>
    <t>TOMMASI VALPOLICELLA 0,375</t>
  </si>
  <si>
    <t>TOMMASI VALPOLIC.RIPASSO</t>
  </si>
  <si>
    <t>TOMMASI VALPOLIC. RIPASSO 1,5</t>
  </si>
  <si>
    <t>TOMMASI AMARONE TOMMASI</t>
  </si>
  <si>
    <t>TOMMASI AMARONE TOMMASI 0,375</t>
  </si>
  <si>
    <t>TOMMASI AMARONE CA FLORIAN</t>
  </si>
  <si>
    <t>TOMMASI ROSATO LE FORNACI</t>
  </si>
  <si>
    <t>TOMMASI VULCANICO PATERNOST</t>
  </si>
  <si>
    <t>TOMMASI BARILLIOT PETERNOSTE AGLIANICO</t>
  </si>
  <si>
    <t>TOMMASI PRIMITIVO SORANI</t>
  </si>
  <si>
    <t>TOMMASI AMARONE RISER DEBIURIS</t>
  </si>
  <si>
    <t>SAN LEONARDO S.LEONARDO</t>
  </si>
  <si>
    <t>SAN LEONARDO RIESLING</t>
  </si>
  <si>
    <t>SAN LEONARDO TERRE S.LEONARDO</t>
  </si>
  <si>
    <t>GRAPPA S.LEONARDO BIANCA 50/</t>
  </si>
  <si>
    <t>GRAPPA S.LEONARDO STRAV 50/</t>
  </si>
  <si>
    <t>S.FELICE CHIANTI IL GRIGIO 1,5</t>
  </si>
  <si>
    <t>TBWC SPEYSIDE BATCH 6Y 0,50/49</t>
  </si>
  <si>
    <t>TBWC WHITE PEACK 2Y 0,50/50</t>
  </si>
  <si>
    <t>TBWC JURA 20Y 0,50/48,2</t>
  </si>
  <si>
    <t>TBWC CUTLER&amp;STUBBS 0,50/44,1</t>
  </si>
  <si>
    <t>RUFFINO AQUA DI VENUS SPUM ROS</t>
  </si>
  <si>
    <t>TBGC RETRO GIN FRIDGE (8 mign)</t>
  </si>
  <si>
    <t>HATOZAKI BLEND  70/40</t>
  </si>
  <si>
    <t>KAIKYO EST GIN  70/42</t>
  </si>
  <si>
    <t>RUFFINO CONF.RIS.DUCALE 1BT RIS.DUC+1 RISERVA ORO</t>
  </si>
  <si>
    <t>RUFFINO CONF.ROSSO DI MARTE 1BT BOLGHERI + 1 MORELLINO</t>
  </si>
  <si>
    <t>LORENZON RIBOLLA  VASSALLI</t>
  </si>
  <si>
    <t>COMPAGNIE INDES FLORIDA  70/44</t>
  </si>
  <si>
    <t>BIRDS GIN 0,50/42</t>
  </si>
  <si>
    <t>VITORIA REGIA GIN ASS 70/38-44</t>
  </si>
  <si>
    <t>DORAGROSSA MENTA PANCALIERI</t>
  </si>
  <si>
    <t>BOBBY'S GIN PINANG  70/42</t>
  </si>
  <si>
    <t>BOBBY'S GIN GENEVER 70/38</t>
  </si>
  <si>
    <t>PIKESVILLE RYE 70/50</t>
  </si>
  <si>
    <t>SHANKY'S IRISH WHISKY LIQ 70</t>
  </si>
  <si>
    <t>CHAMP.POMMERY 0,375</t>
  </si>
  <si>
    <t>CHAMP.PIPER HEIDSIEK RIVIERA DEMI SEC</t>
  </si>
  <si>
    <t>FRESCOB.CONF.MOMENTI ROSE 1BOTT+2 FLUTE</t>
  </si>
  <si>
    <t>FRESCOB.TENUTA CALIMAIA</t>
  </si>
  <si>
    <t>FRESCOB.TENUTA PERANO 1,5</t>
  </si>
  <si>
    <t>FRESCOB.MORMORETO 1,5</t>
  </si>
  <si>
    <t>HAIG CLUB CLUBMAN 0,70 40</t>
  </si>
  <si>
    <t>POWER'S GOLD LABEL 0,70 43,2</t>
  </si>
  <si>
    <t>BANFI CONF 2 BT+DEC VL9022</t>
  </si>
  <si>
    <t>BANFI CONF 3 BT VL 301622</t>
  </si>
  <si>
    <t>BANFI CONF 2 BT JW 6022 PASTA</t>
  </si>
  <si>
    <t>BANFI CONF 3 BT VL 38922</t>
  </si>
  <si>
    <t>BANFI CONF 3 BT VV 3022</t>
  </si>
  <si>
    <t>BANFI CONF 1 GRAPPA GL 1022</t>
  </si>
  <si>
    <t>BANFI CONF DAMA VN 20222</t>
  </si>
  <si>
    <t>BANFI CONF 2 BT VF 2022</t>
  </si>
  <si>
    <t>ANTIN.CONF.2 BOTT SC0423020001 S.CRIST+ GIARDINO</t>
  </si>
  <si>
    <t>ANTIN.CONF.2 BOTT MA0722020001 PIANVIGNE + FERROVIA</t>
  </si>
  <si>
    <t>ANTINORI ROSSO MONTALCINO 3LT</t>
  </si>
  <si>
    <t>ANTINORI CONTE DELLA VIPERA 1,</t>
  </si>
  <si>
    <t>ANTIN.CONF.4 BT AN3422040001 VILLA RIS+VILLA R/B+PINOT</t>
  </si>
  <si>
    <t>ANTIN.CONF.3 BOTT SC032303001 CAMPOGR+SCRIS+GIARDI</t>
  </si>
  <si>
    <t>ANTINORI DONNA CORA SATEN 1,5</t>
  </si>
  <si>
    <t>TOMMASI DE BURIS AMARONE RISER</t>
  </si>
  <si>
    <t>CANNINGN GIN PREMIUM 70</t>
  </si>
  <si>
    <t>TYRCONELL 0,70 43</t>
  </si>
  <si>
    <t>RUFFINO CONF LATTA TRILOGIA MODUS-RIS DUC-LODOLA</t>
  </si>
  <si>
    <t>MONKEY SHOULDER SMOKY 70/40</t>
  </si>
  <si>
    <t>GET 27 VERT   1/1  17,9 gr</t>
  </si>
  <si>
    <t>CHIARLO BARBARESCO ASILI</t>
  </si>
  <si>
    <t>LOUIS TETE BEAUJOLAIS</t>
  </si>
  <si>
    <t>CANEROCK RUM 70/40</t>
  </si>
  <si>
    <t>BOND STREET GIN 1/1 40</t>
  </si>
  <si>
    <t>KINGSYAAD BLOOD DEVIL ED 70/40</t>
  </si>
  <si>
    <t>GIOCONDO CAFFE LIQ 70/23</t>
  </si>
  <si>
    <t>FRESCOB.CONF.HERITAGE 1 VECCHIEVITI+1OLIO LAUDEMIO</t>
  </si>
  <si>
    <t>ARMORIK DOUBLE MATUR. 70/46</t>
  </si>
  <si>
    <t>BOTRAN COBRE 70/45</t>
  </si>
  <si>
    <t>CLAUDE CHANTELIER VSOP 70/40</t>
  </si>
  <si>
    <t>DEANSTON CASK MATURED 70/40</t>
  </si>
  <si>
    <t>FALLEN ANGEL CERAMIC 70/40,6 O 41,3</t>
  </si>
  <si>
    <t>HPNOTIC LIQUOR 70/17</t>
  </si>
  <si>
    <t>JANNEAU ARMAGNAC XO 70/40</t>
  </si>
  <si>
    <t>ISLE OF JURA 18Y 0,70/44</t>
  </si>
  <si>
    <t>CACHACA LEBLON 0,70/40</t>
  </si>
  <si>
    <t>MONTIFAUD  NAPOLEON  70/40</t>
  </si>
  <si>
    <t>NUCANO ESPADIN JOVEN 70/45</t>
  </si>
  <si>
    <t>NUCANO ESPADIN REPOSADO70/40</t>
  </si>
  <si>
    <t>PORT ASKAIG 8Y 70/45,8</t>
  </si>
  <si>
    <t>TITO'S VODKA 1/1 40</t>
  </si>
  <si>
    <t>YELLOWSTONESTRAIGHT PRO70/46,5</t>
  </si>
  <si>
    <t>TERLAN MERLOT RIS SIEBENEICH</t>
  </si>
  <si>
    <t>GLEN CADAM RIS ANDALUS 70/46 OLOROSO</t>
  </si>
  <si>
    <t>TAMNAVULIN DOUBLE CASK70/40</t>
  </si>
  <si>
    <t>GLEN ROTHES 12Y 70/40</t>
  </si>
  <si>
    <t>LANE GIN 1751 CLEMENTINE 70/40</t>
  </si>
  <si>
    <t>LANE GIN 1751 LONDON DRY 70/40</t>
  </si>
  <si>
    <t>LANE GIN 1751 STRENGHT 70/47</t>
  </si>
  <si>
    <t>LANE GIN 1751 OLD TOM 70/40</t>
  </si>
  <si>
    <t>LANE GIN 1751 VICT.PINK 70/40</t>
  </si>
  <si>
    <t>LANE GIN 1751 WATERM/CUC 70/40</t>
  </si>
  <si>
    <t>BARZOTTO LIQ 70/30</t>
  </si>
  <si>
    <t>SIBONA GRAPPA RIS 15Y  50/44</t>
  </si>
  <si>
    <t>MASSOLINO BAROLO 1,5</t>
  </si>
  <si>
    <t>ZONIN HONEYDEW MELON</t>
  </si>
  <si>
    <t>ZONIN BLUEBERRY</t>
  </si>
  <si>
    <t>ZONIN PEACH MOSCATO</t>
  </si>
  <si>
    <t>ZONIN SWEET RED</t>
  </si>
  <si>
    <t>ZONIN ROSE</t>
  </si>
  <si>
    <t>CAMPARI BITTER  0,75   28,5 gr</t>
  </si>
  <si>
    <t>J.WALKER BLU 75/40</t>
  </si>
  <si>
    <t>KAHLUA 0,75/16gr</t>
  </si>
  <si>
    <t>TRIBELLE TRIPLE SEC 0,70/35</t>
  </si>
  <si>
    <t>MOLINARI SAMBUCA EXTRA 0,70 40</t>
  </si>
  <si>
    <t>JACK DANIEL'S BARREL 0,35/45</t>
  </si>
  <si>
    <t>BALLANTINES 0,75 40gr.</t>
  </si>
  <si>
    <t>AMARULA CREAM 0,75/17</t>
  </si>
  <si>
    <t>CHIVAS 0,75/43</t>
  </si>
  <si>
    <t>CECI LAMBRUSCO ROSE OTELLO</t>
  </si>
  <si>
    <t>RIVETTI BARBARESCO BRICCONEIVE</t>
  </si>
  <si>
    <t>RIVETTI NEBBIOLO LANGHE</t>
  </si>
  <si>
    <t>ABBONA DOGLIANI PAPA CELSO</t>
  </si>
  <si>
    <t>ABBONA LANGHE BIANCO CINERINO</t>
  </si>
  <si>
    <t>ABBONA LANGHE NEBBIOLO</t>
  </si>
  <si>
    <t>ABBONA BARBERA RINALDI</t>
  </si>
  <si>
    <t>ABBONA BAROLO</t>
  </si>
  <si>
    <t>ABBONA BARBARESCO</t>
  </si>
  <si>
    <t>ABBONA ROERO ARNEIS</t>
  </si>
  <si>
    <t>PELLEGRINO ZIBIBBO 0,50</t>
  </si>
  <si>
    <t>PELLEGRINO MOSCATO PANT.0,50</t>
  </si>
  <si>
    <t>AMAZZONI MANIUARA 70/38</t>
  </si>
  <si>
    <t>AMRUT INDIAN SINGLEMALT 70/46</t>
  </si>
  <si>
    <t>BAILEYS SALTED CARAMEL 1/1 17</t>
  </si>
  <si>
    <t>BONPLAND XO 0,50/40</t>
  </si>
  <si>
    <t>BOWSAW BOURBON 70/40</t>
  </si>
  <si>
    <t>FOUR PILLARS SPIC NEGR 70/43,8</t>
  </si>
  <si>
    <t>GLEN SCOTIA 1832 CAMPBELL 1/46</t>
  </si>
  <si>
    <t>GREEN TREE ABSINTH 0,70/70</t>
  </si>
  <si>
    <t>KAVALAN GIN 70/40</t>
  </si>
  <si>
    <t>KING OF SOHO VARIORUM 0,70/37,</t>
  </si>
  <si>
    <t>MATUSALEM RHUM 15Y 1LT/40</t>
  </si>
  <si>
    <t>MOUNT GAY XO TRIPLESEC 0,70/43</t>
  </si>
  <si>
    <t>MOZART PUMPKING CREAM 0,50/17</t>
  </si>
  <si>
    <t>OPHIR GIN ARABIAN EDIT 70/43</t>
  </si>
  <si>
    <t>RAKI YENI 1LT/45</t>
  </si>
  <si>
    <t>REMY MARTIN 1738 ROYAL 0,70/40</t>
  </si>
  <si>
    <t>SPYTAIL BARREL FINISH 70/40</t>
  </si>
  <si>
    <t>STEAMPUNK OLD TOM 0,50/40</t>
  </si>
  <si>
    <t>YAMAZAKURA 0,50/40</t>
  </si>
  <si>
    <t>AALBORG AQUAVIT  70/45</t>
  </si>
  <si>
    <t>GAJA IDDA ETNA ROSSO</t>
  </si>
  <si>
    <t>GAJA IDDA SICILIA BIANCO</t>
  </si>
  <si>
    <t>KONIK'S TAIL VODKA 70/40</t>
  </si>
  <si>
    <t>ZAKA RUM TRINIDAD/MAURIT 70/42</t>
  </si>
  <si>
    <t>MARSURET PROSECCO ROSE</t>
  </si>
  <si>
    <t>MARSURET PROSECCO SOLLER</t>
  </si>
  <si>
    <t>MARSURET PROSECCO SOLLER 1,5</t>
  </si>
  <si>
    <t>DAMOISEAU  VO 3Y 70/42</t>
  </si>
  <si>
    <t>TARQUIN'S GIN PINK 0,70/42</t>
  </si>
  <si>
    <t>FONTODI PINOT NERO CASE VIA</t>
  </si>
  <si>
    <t>ANTINORI S.CRISTINA VERMENTINO</t>
  </si>
  <si>
    <t>FRANZ HAAS SAUVIGNON AL.ADIGE</t>
  </si>
  <si>
    <t>MARCH.BAROLO NEBBIOL BRIC AMEL</t>
  </si>
  <si>
    <t>INAMA CARMINIUM CARMENERE 1,5</t>
  </si>
  <si>
    <t>INAMA FOSCARINO SOAVE</t>
  </si>
  <si>
    <t>AKORI YUZU 70/40</t>
  </si>
  <si>
    <t>AALBORG JUBILEUM  70/40</t>
  </si>
  <si>
    <t>ARDBEG AN OA 1 LT/46,6</t>
  </si>
  <si>
    <t>BARON SPICED RUM 70/40</t>
  </si>
  <si>
    <t>PIET RON 10Y 0,50/40</t>
  </si>
  <si>
    <t>SIX SAINTS RUM FINISHI 70/41,7</t>
  </si>
  <si>
    <t>TURQUOISE BAY RUM 70/40</t>
  </si>
  <si>
    <t>WEST CORK BOURBON CASK 70/40</t>
  </si>
  <si>
    <t>FRESCOB.CONF.VERTICALE BRUNELL 3 BT</t>
  </si>
  <si>
    <t>INAMA FOSCARINO SOAVE1,5</t>
  </si>
  <si>
    <t>CAFFO LIQUORICE 0,50/27</t>
  </si>
  <si>
    <t>CAFFO NOCINO MONTE PORO 50/35</t>
  </si>
  <si>
    <t>TARQUIN'S GIN BLAKBERR 0,70/38</t>
  </si>
  <si>
    <t>DREAM CREATIVE BLEND 0,50/47,3</t>
  </si>
  <si>
    <t>MEUKOW DE LUXE 70/40</t>
  </si>
  <si>
    <t>TALISKER SURGE  70/45,8</t>
  </si>
  <si>
    <t>RAKI YENI USTALARIN 0,70/45,5 KARISMI</t>
  </si>
  <si>
    <t>CAPANNELLE CHIANTI CL GR SELEZ</t>
  </si>
  <si>
    <t>BANFI COL DI SASSO 0,375</t>
  </si>
  <si>
    <t>BANFI BOLGHERI ROSSO ASKA 1,5</t>
  </si>
  <si>
    <t>SANTERO SPRITZ 0,75 readytodr</t>
  </si>
  <si>
    <t>RIVETTI LANGHE BIANCO</t>
  </si>
  <si>
    <t>PICO MACCARIO GR.TOKAJ HARVEST 0.5</t>
  </si>
  <si>
    <t>PICO MACCARIO GR.TOKAJ PUTTONY 0.5</t>
  </si>
  <si>
    <t>DEPAZ VIEUX PLANTATION 70/45</t>
  </si>
  <si>
    <t>CLAIRIN LEROCHER 8 racc70/47,5</t>
  </si>
  <si>
    <t>CLAIRIN SONSON 8 racc 70/51,1</t>
  </si>
  <si>
    <t>PROVIDENCE AGED 3Y 70/52</t>
  </si>
  <si>
    <t>CLARENDELLE ROUGE</t>
  </si>
  <si>
    <t>CLARENDELLE MEDOC ROUGE</t>
  </si>
  <si>
    <t>CLARENDELLE ST EMILION ROUGE</t>
  </si>
  <si>
    <t>CLARENDELLE BLANC</t>
  </si>
  <si>
    <t>CLARENDELLE ROSE</t>
  </si>
  <si>
    <t>CLARENDELLE AMBERWINE BLANC</t>
  </si>
  <si>
    <t>RONDELLI ROSSESE</t>
  </si>
  <si>
    <t>DONATA BIANCHI PIGATO</t>
  </si>
  <si>
    <t>DONATA BIANCHI VERMENTINO</t>
  </si>
  <si>
    <t>POLINI CREMA PIST/CIOCC/MELONE 0,50/17</t>
  </si>
  <si>
    <t>VINOSIA C.TI UTTIERI PRIMITIVO</t>
  </si>
  <si>
    <t>VINOSIA C.TI UTTIERI NEGRAMARO</t>
  </si>
  <si>
    <t>TERRE BIANCHE BRICCO ARCAGNA</t>
  </si>
  <si>
    <t>SCAPEGRACE CHORUS MALT 70/46</t>
  </si>
  <si>
    <t>CENTRAL OTAGO GIN 70/40,8</t>
  </si>
  <si>
    <t>HAWKE'S BAY GIN 70/40,8</t>
  </si>
  <si>
    <t>CLEMENT AGRICOLE BLANC 0,70/40</t>
  </si>
  <si>
    <t>ROTHSCHILD MOUTON 75</t>
  </si>
  <si>
    <t>ROTHSCHILD PETIT  MOUTON 75</t>
  </si>
  <si>
    <t>DE LATOUR LE FORTS 75</t>
  </si>
  <si>
    <t>TULLIBARDINE500 SHERRYCS 70/43</t>
  </si>
  <si>
    <t>QUAGLIA LIQ.ROSA 70/25</t>
  </si>
  <si>
    <t>AGUARDIENTE SAN AZUCAR 70/29</t>
  </si>
  <si>
    <t>BENRIACH 21Y 0,70/46</t>
  </si>
  <si>
    <t>CIROC VODKA  1,75 40</t>
  </si>
  <si>
    <t>ENGINE 0,70/42</t>
  </si>
  <si>
    <t>ETSU PACIFIC OCEAN GIN 70/45</t>
  </si>
  <si>
    <t>OPTHIMUS 15Y 70/43</t>
  </si>
  <si>
    <t>DUPPY SHARE AGED 70/40</t>
  </si>
  <si>
    <t>DUPPY SHARE SPICED 70/37,5</t>
  </si>
  <si>
    <t>PLANTATION OFTD OVERPR 1LT/69</t>
  </si>
  <si>
    <t>SAN LINO RON DE CUBA 70/40</t>
  </si>
  <si>
    <t>TOMATIN 8Y 1/1 40</t>
  </si>
  <si>
    <t>XELLENT GIN 0,70/40</t>
  </si>
  <si>
    <t>LAKES GIN 70/46</t>
  </si>
  <si>
    <t>FABBRI GIN AMARENA 70/41</t>
  </si>
  <si>
    <t>BROKEN BONES GIN LONDON 50/43</t>
  </si>
  <si>
    <t>BROKEN BONES GIN NAVI STRENGHT 0,50/57</t>
  </si>
  <si>
    <t>BROKEN BONES GIN DRAGON 50/45</t>
  </si>
  <si>
    <t>BROKEN BONES GIN OLDTOM 50/43</t>
  </si>
  <si>
    <t>BOTANICAL'S GIN PETER IN FLORE 0,50/43</t>
  </si>
  <si>
    <t>BELFIORE ETNA TONIC ASS ,200</t>
  </si>
  <si>
    <t>BELFIORE AMARO 0,70/30</t>
  </si>
  <si>
    <t>BUTLER PORTO 20Y</t>
  </si>
  <si>
    <t>BUTLER PORTO 10Y</t>
  </si>
  <si>
    <t>RAW CASK RED SNAKE 0,70/62,2</t>
  </si>
  <si>
    <t>RAW CASK CAOL ILA 9Y 0,70/59,3</t>
  </si>
  <si>
    <t>RAW CASKGLENDULLAN 10Y 70/62,2</t>
  </si>
  <si>
    <t>RAW CASK CLAREND.JAMAI.70/65,8</t>
  </si>
  <si>
    <t>RAW CASK TRINIDAD 11Y 70/66,4</t>
  </si>
  <si>
    <t>RAW CASK GUYANA DIAMOND 9Y 0,70/55,7</t>
  </si>
  <si>
    <t>RAW CASK BARBADOS 70/61,9</t>
  </si>
  <si>
    <t>VARADERO 3Y 70/38</t>
  </si>
  <si>
    <t>TEQ.CLANDESTINA BLANCO 70/38</t>
  </si>
  <si>
    <t>MEZCAL YULIA 70/40</t>
  </si>
  <si>
    <t>HAZELBURN 12Y 0,70/49,9 SHERRY</t>
  </si>
  <si>
    <t>FOURSQUARE 2010 70/60</t>
  </si>
  <si>
    <t>TORABHAIG ALLT GLEANN 70/46</t>
  </si>
  <si>
    <t>TULLIBARDINE MURRAY  0,70/46</t>
  </si>
  <si>
    <t>RAMOINO VERMENTINO 0,375</t>
  </si>
  <si>
    <t>RAMOINO PIGATO 0,375</t>
  </si>
  <si>
    <t>FABBRI MARENDRY 1 LT 21</t>
  </si>
  <si>
    <t>GENEPY DEL PIEMONTE BOSSO 70/3</t>
  </si>
  <si>
    <t>LAMBAY SMALL BATCH 70/40</t>
  </si>
  <si>
    <t>BAREKSTEN ABSINT 50/60</t>
  </si>
  <si>
    <t>BAREKSTEN BOTANICAL GIN 70/46</t>
  </si>
  <si>
    <t>ARDBEG ARDCORE ULTIMAT 0,70/46</t>
  </si>
  <si>
    <t>ARRAN BARREL RESERVE 070/43</t>
  </si>
  <si>
    <t>BELVEDERE HERITAGE 1 LT 40</t>
  </si>
  <si>
    <t>BENRIACH 12Y 0,70/46 CASK MATU</t>
  </si>
  <si>
    <t>ETSU GIN AROM.70/43 ORANGE/DOUBLE YUZU</t>
  </si>
  <si>
    <t>FINLAGGAN CASK MATURED 70/46</t>
  </si>
  <si>
    <t>GLEN MORANGIE TALE FOREST70/46</t>
  </si>
  <si>
    <t>SMOKEHEAD W.RUM RIOT 0,70/43</t>
  </si>
  <si>
    <t>MACALLAN 30Y 0,70/47,9 BOURB.C</t>
  </si>
  <si>
    <t>MACALLAN HARMONY ARABICA 70/44</t>
  </si>
  <si>
    <t>TOGOUCHI PURE MALT  70/40</t>
  </si>
  <si>
    <t>TOGOUCHI SINGLE MALT 70/43</t>
  </si>
  <si>
    <t>YUNTAKU AMARO DI GOYA 70/25</t>
  </si>
  <si>
    <t>BOUKHA BOKOBSA 0,70/37,5</t>
  </si>
  <si>
    <t>BOTRAN N.8  70/40</t>
  </si>
  <si>
    <t>BRAULIO AMARO RISERVA  70/24,7</t>
  </si>
  <si>
    <t>LIQ LIQUORE LIQUIRIZIA 0,70/26</t>
  </si>
  <si>
    <t>MONTEVERRO monteverro</t>
  </si>
  <si>
    <t>MONTEVERRO TINATA</t>
  </si>
  <si>
    <t>MONTEVERRO VERRUZZO</t>
  </si>
  <si>
    <t>MONTEVERRO VERMENTINO</t>
  </si>
  <si>
    <t>MONTEVERRO TERRA DI MONTEVERRO</t>
  </si>
  <si>
    <t>CAPICHERA BIANCO</t>
  </si>
  <si>
    <t>CAPICHERA LIANTI ROSSO</t>
  </si>
  <si>
    <t>FOSS MARAI ULTRA BRUT</t>
  </si>
  <si>
    <t>FERRARI MAXIMUM BLANC DE BLANC 1.5</t>
  </si>
  <si>
    <t>FERRARI MAXIMUM BLANC DE BLANC 3 LT</t>
  </si>
  <si>
    <t>MASSA PICCOLO DERTHONA</t>
  </si>
  <si>
    <t>CUOMO FIORDUVA FURORE</t>
  </si>
  <si>
    <t>CUOMO COSTA D'AMALFI R/B</t>
  </si>
  <si>
    <t>PISTUS ETNA ROSSO</t>
  </si>
  <si>
    <t>MONYMUSK  SPEC RES 10Y 70/40</t>
  </si>
  <si>
    <t>MONYMUSK  CLASS GOLD 5Y 70/40</t>
  </si>
  <si>
    <t>ANTINORI VILLA RISERVA 0,75</t>
  </si>
  <si>
    <t>TASCA FRAPPATO</t>
  </si>
  <si>
    <t>PELLEGRINI PETROGNANO MEME CHIANTI</t>
  </si>
  <si>
    <t>PELLEGRINI PETROGNANO RISERVA CHIANTI</t>
  </si>
  <si>
    <t>PELLEGRINI QUINTODECIMO EXULTE FIANO AVELLINO</t>
  </si>
  <si>
    <t>PELLEGRINI QUINTODECIMO GIALLO D'ARLES</t>
  </si>
  <si>
    <t>PELLEGRINI QUINTODECIMO V.CAMP</t>
  </si>
  <si>
    <t>BALADIN GIN 0,70/40</t>
  </si>
  <si>
    <t>PETRA HEBO ROSSO TOSCANA 1,5</t>
  </si>
  <si>
    <t>PETRA COLLA  FICO SYRAH</t>
  </si>
  <si>
    <t>HERRADURA BLANCO plata 70/40</t>
  </si>
  <si>
    <t>BELLAVISTA BRUT (ALMA) ROSE CAPPELLIERA 1 BT+2 CALICI</t>
  </si>
  <si>
    <t>RIVETTI BARBERA ALABARDA ,75</t>
  </si>
  <si>
    <t>FACCOLI FRANCIACORTA BRUT</t>
  </si>
  <si>
    <t>FACCOLI FRANCIACORTA ROSE</t>
  </si>
  <si>
    <t>FACCOLI FRANCIACORTA MILLESIMA</t>
  </si>
  <si>
    <t>DONNAFUGATA CONTESA DEI VENTI</t>
  </si>
  <si>
    <t>ABERFELDY 18Y  CASKFINISH70/43</t>
  </si>
  <si>
    <t>ABSINTHE MR.JEKYLL  70/55</t>
  </si>
  <si>
    <t>ABSOLUT 1,75  40</t>
  </si>
  <si>
    <t>TEQ.AGAVITA BLANCO 70/38</t>
  </si>
  <si>
    <t>AMARULA ASS 0,70/15,5</t>
  </si>
  <si>
    <t>ARDMORE 12Y PORTWOOD 0,70/46</t>
  </si>
  <si>
    <t>BENRIACH 22Y tripledist70/46,8</t>
  </si>
  <si>
    <t>BIG MOUTH WHISKY 0,50/41,2</t>
  </si>
  <si>
    <t>BLACK BULL 12Y 0,70/50</t>
  </si>
  <si>
    <t>BLACK BULL 21Y 0,70/50</t>
  </si>
  <si>
    <t>BLACK BULL 8Y 0,70/50</t>
  </si>
  <si>
    <t>OCTOMORE 13.1  70/59,2</t>
  </si>
  <si>
    <t>BUTTERFLY CANNON ASS 0,50/40</t>
  </si>
  <si>
    <t>CANNABIS SATIVA VODKA 70/37,5</t>
  </si>
  <si>
    <t>JIM BEAM BLACK 70/43</t>
  </si>
  <si>
    <t>MARTELL COHIBA 70/43</t>
  </si>
  <si>
    <t>MEUKOW WILD BERRY 70/30</t>
  </si>
  <si>
    <t>OLD PULTENEY 15Y 0,70/46</t>
  </si>
  <si>
    <t>OLD PULTENEY 18Y 0,70/46</t>
  </si>
  <si>
    <t>KURAYOSHI RABBIT 70/43</t>
  </si>
  <si>
    <t>ANGOSTURA TAMBOO SPICE 70/40</t>
  </si>
  <si>
    <t>SAVOIA AMERICANO ROSSO 50/18,6</t>
  </si>
  <si>
    <t>SAKE JUNMAI 0,72/14,5</t>
  </si>
  <si>
    <t>FONTANAFREDDA ALTA LANGA BRUT</t>
  </si>
  <si>
    <t>APIUM LONDON GIN 70/40</t>
  </si>
  <si>
    <t>LINDT LIQUORE GIANDUIA 0,500</t>
  </si>
  <si>
    <t>TEQ.PADRE AZUL BIANCO 70/40</t>
  </si>
  <si>
    <t>TEQ.PADRE AZUL REPOSADO 70/40</t>
  </si>
  <si>
    <t>PEAKY BOURBON 70/40</t>
  </si>
  <si>
    <t>DON PAPA RYE CASK 0,70/45</t>
  </si>
  <si>
    <t>DOUGLAS LAING'S EPICUR. 70/46,</t>
  </si>
  <si>
    <t>EL DORADO  5Y 70/40</t>
  </si>
  <si>
    <t>FETTERCAIRN 16Y 0,70/46,4 3rel</t>
  </si>
  <si>
    <t>FETTERCAIRN 18Y 0,70/46,8</t>
  </si>
  <si>
    <t>GLEN CADAM 13Y 0,70/46</t>
  </si>
  <si>
    <t>GLEN GOYNE 25Y 70/48 WOODEN</t>
  </si>
  <si>
    <t>PRAVDA  0,70/40 VODKA</t>
  </si>
  <si>
    <t>STORK CLUB LIQ.WHISK.SOUR 70/2</t>
  </si>
  <si>
    <t>STORK CLUB ROSE RYE 70/18</t>
  </si>
  <si>
    <t>GLEN FIDDICH PERPETUAL  1/1 40</t>
  </si>
  <si>
    <t>HENDRICKS GIN FLORAD 0,70/43,4</t>
  </si>
  <si>
    <t>ERISTOFF RED 0,70/18</t>
  </si>
  <si>
    <t>MASI CAMPOLONGO AMARONE 0,75</t>
  </si>
  <si>
    <t>MASI MAZZANO AMARONE 0,75</t>
  </si>
  <si>
    <t>SAN MICHELE PINOT BIANCO 1,5</t>
  </si>
  <si>
    <t>SAN MICHELE PINOT BIANCO 75</t>
  </si>
  <si>
    <t>S.FELICE TOSCANA VIGORELLO 1,5</t>
  </si>
  <si>
    <t>S.FELICE BRUNELLO QUERCIONE</t>
  </si>
  <si>
    <t>DILMOOR TRIPLESEC 0,70/38 (METRO)</t>
  </si>
  <si>
    <t>PEPE TREBBIANO D'ABRUZZO</t>
  </si>
  <si>
    <t>ANTIQUARY FINEST 70/40</t>
  </si>
  <si>
    <t>CASAMIGOS ANEJO 70/40</t>
  </si>
  <si>
    <t>TEQ.SAN LUIS GOLD/BLANCO 70/35</t>
  </si>
  <si>
    <t>SAN MICHELE SCHIAVA 1,5</t>
  </si>
  <si>
    <t>SCAPEGRACE FORTITUDE MAL 70/46</t>
  </si>
  <si>
    <t>SCAPEGRACE FORTUNA MALT 70/46</t>
  </si>
  <si>
    <t>MEREGALLI LAROCHE PETIT CHABLI</t>
  </si>
  <si>
    <t>PLANETA DIDACUS ROSSO</t>
  </si>
  <si>
    <t>GIACOSA BAROLO FALLETTO ROCCHE</t>
  </si>
  <si>
    <t>GIACOSA BAROLO FALLETTO</t>
  </si>
  <si>
    <t>CONTI D'ARCO TRENTO DOC</t>
  </si>
  <si>
    <t>ZYME HARLEQUIN 75</t>
  </si>
  <si>
    <t>ZYME VALPOLICELLA REVERIE 75</t>
  </si>
  <si>
    <t>ZYME VALPOLICELLA CLASSICO SUP</t>
  </si>
  <si>
    <t>ZYME AMARONE CLASS 75</t>
  </si>
  <si>
    <t>ZYME OSELETA VERONESE</t>
  </si>
  <si>
    <t>ZYME KAIROS VENETO ROSSO</t>
  </si>
  <si>
    <t>FELLUGA L FRIULANO</t>
  </si>
  <si>
    <t>SAN LEONARDO VETTE S.LEONARDO</t>
  </si>
  <si>
    <t>ORNELLAIA CASSA COLLEZIONE 3BT</t>
  </si>
  <si>
    <t>MURAGNI PIGATO</t>
  </si>
  <si>
    <t>MURAGNI ROSSESE</t>
  </si>
  <si>
    <t>CAPEZZANA VILLA DI CAPEZZANA</t>
  </si>
  <si>
    <t>CAPEZZANA GHIAIE DELLA FURBA</t>
  </si>
  <si>
    <t>CAPEZZANA BARCO REALE</t>
  </si>
  <si>
    <t>CAPEZZANA CHARDONNAY</t>
  </si>
  <si>
    <t>SARZI AMADE GUTTURNIO TERRE TOSA</t>
  </si>
  <si>
    <t>SARZI AMADE LUNA SELVATICA CABERNET SAUVIGNON</t>
  </si>
  <si>
    <t>SARZI AMADE OMBRASENZOMBRA SAUVIGNON</t>
  </si>
  <si>
    <t>SARZI AMADE NAMBROT COSTA TOSC</t>
  </si>
  <si>
    <t>SARZI AMADE ROSSO IL GHIZZANO</t>
  </si>
  <si>
    <t>AMARA LIQ.ARANCE 70/30</t>
  </si>
  <si>
    <t>CLASE AZUL ANEJO 70/40</t>
  </si>
  <si>
    <t>CLASE AZUL GOLD 70/40</t>
  </si>
  <si>
    <t>GINARTE GIN UMAN 70/43,5</t>
  </si>
  <si>
    <t>GINARTE GIN MELOGRANO 70/43,5</t>
  </si>
  <si>
    <t>ERISTOFF PINK 0,70/18</t>
  </si>
  <si>
    <t>CAMATTI AMARO 70/20</t>
  </si>
  <si>
    <t>BENRIACH 1/1 46  QUARTER CASK</t>
  </si>
  <si>
    <t>JIM BEAM 0,70 40 gr.</t>
  </si>
  <si>
    <t>UMANI RONCHI CENTOVIE PECORINO</t>
  </si>
  <si>
    <t>FIORENTE ELDERFLOWER LIQ.70/20</t>
  </si>
  <si>
    <t>CONDESA GIN CLASICA 70/43</t>
  </si>
  <si>
    <t>BRANCAIA IL BIANCO</t>
  </si>
  <si>
    <t>GREY GOOSE VODKA 6LT/40</t>
  </si>
  <si>
    <t>BRANCAIA TRE</t>
  </si>
  <si>
    <t>BRANCAIA CHIANTI CLASSICO</t>
  </si>
  <si>
    <t>BRANCAIA CHIANTI CLASSICO RISE</t>
  </si>
  <si>
    <t>BRANCAIA IL BLU</t>
  </si>
  <si>
    <t>BRANCAIA ILATRAIA</t>
  </si>
  <si>
    <t>DILMOOR TRIPLESEC HURRICANE 70</t>
  </si>
  <si>
    <t>ANTINORI CALAFURIA SALENTO 3LT</t>
  </si>
  <si>
    <t>FLORIO SUPERIORE D/S 0,75 CL</t>
  </si>
  <si>
    <t>RUMP@BLIC 70/43 duca salaparut</t>
  </si>
  <si>
    <t>SALAPARUTA CALANICA CHARDONNAY</t>
  </si>
  <si>
    <t>SALAPARUTA CALANICA FRAPPATO</t>
  </si>
  <si>
    <t>SALAPARUTA BIANCA  VALGUARNER</t>
  </si>
  <si>
    <t>SALAPARUTA BRUNELLO CAPARZO</t>
  </si>
  <si>
    <t>ANTINORI MUFFATO 0,500</t>
  </si>
  <si>
    <t>SANTERO BRACHETTO ACQUI</t>
  </si>
  <si>
    <t>SANTERO CHARDONNAY HAND DIOS</t>
  </si>
  <si>
    <t>1800 CRISTALINO ANEJO  70/35</t>
  </si>
  <si>
    <t>CHATEAU D'ESCLANS WHISPERING ANGEL ROSE 75</t>
  </si>
  <si>
    <t>ORNELLAIA ESSENZA BOLGHERI 75 SUPERIORE</t>
  </si>
  <si>
    <t>FRESCOB.BENEFIZIO</t>
  </si>
  <si>
    <t>PENFOLDS BIN 407 CABERNET SAUV</t>
  </si>
  <si>
    <t>PENFOLDS BIN 95 CABERNET SAUV SHIRAZ GRANGE</t>
  </si>
  <si>
    <t>TOTTORI MATSUI WHISKY 70/43</t>
  </si>
  <si>
    <t>TORO CENTUCA 70/38</t>
  </si>
  <si>
    <t>TORO AMARO 70/27</t>
  </si>
  <si>
    <t>TORO LIMONCELLO 70/30</t>
  </si>
  <si>
    <t>TORO GRAPPA MONTEPULC.70/38</t>
  </si>
  <si>
    <t>TORO CENTERBA 1972 70/70</t>
  </si>
  <si>
    <t>TORO CENTERBA 70/70</t>
  </si>
  <si>
    <t>TORO CENTERBA 50/70</t>
  </si>
  <si>
    <t>TORO CENTERBA ESPRIT 70/40</t>
  </si>
  <si>
    <t>RUGGERI LADALTEMPO BRUT 75</t>
  </si>
  <si>
    <t>ABBONA BARBERA CASARET</t>
  </si>
  <si>
    <t>FRANZ HAAS MERLOT</t>
  </si>
  <si>
    <t>FRANZ HAAS PINOT N. SCHWEIZER</t>
  </si>
  <si>
    <t>FRANZ HAAS MOSCATO ROSA 0,5</t>
  </si>
  <si>
    <t>DON PAPA SHERRY CASK 70/45</t>
  </si>
  <si>
    <t>BARBANCOURT 15Y 0,70/43</t>
  </si>
  <si>
    <t>MILLONARIO KUYTCHI 70/40</t>
  </si>
  <si>
    <t>PALLINI LIMONCELLO 0,50/26</t>
  </si>
  <si>
    <t>DEL MAGUEY MEZCAL VIDA 70/42</t>
  </si>
  <si>
    <t>MINCHINOTTO 70/25</t>
  </si>
  <si>
    <t>POLI GIN MARCONI 44 70/44 agru</t>
  </si>
  <si>
    <t>TEELING BLACKPITTS PEATE 70/46</t>
  </si>
  <si>
    <t>MEREGALLI FERTUNA OLIO XV ,500</t>
  </si>
  <si>
    <t>CLAIRIN VAVAL 8recolte 70/53,5</t>
  </si>
  <si>
    <t>CLAIRIN SAJOUS 9recolte70/53,5</t>
  </si>
  <si>
    <t>SMOKEHEAD TEQUILA CASK 70/43</t>
  </si>
  <si>
    <t>MATTHEW FIREPLACE W. 70/46.6</t>
  </si>
  <si>
    <t>NOBUSHI SINGLE GRAIN 70/43</t>
  </si>
  <si>
    <t>GRAPPA MAROLO ARNEIS 70/42</t>
  </si>
  <si>
    <t>GRAPPA MAROLO DOLCETTO 70/44</t>
  </si>
  <si>
    <t>GRAPPA MAROLO PIGATO 70/42</t>
  </si>
  <si>
    <t>GRAPPA MAROLO VERMEN. 70/42</t>
  </si>
  <si>
    <t>HOFSTAETTER CABERNET 0,75</t>
  </si>
  <si>
    <t>GAJA TORRE ORIA BRUT</t>
  </si>
  <si>
    <t>GAJA CH. NICOLLE CHABLIS ASPER</t>
  </si>
  <si>
    <t>STRUCCHI VERMOUTH B/R 0,75</t>
  </si>
  <si>
    <t>STRUCCHI BITTER 70/27</t>
  </si>
  <si>
    <t>COLLEMASSARI MONTECUCCO ROSSO RISERVA</t>
  </si>
  <si>
    <t>25ZERO14 GIN BOTANIC 70/43</t>
  </si>
  <si>
    <t>25ZERO14 GIN NAVY STR 50/57</t>
  </si>
  <si>
    <t>PETRA ALTO SANGIOVESE</t>
  </si>
  <si>
    <t>PETRA POTENTI CAB SAUVIGNON</t>
  </si>
  <si>
    <t>HATOZAKI PURE MALT 70/46 WHIS</t>
  </si>
  <si>
    <t>FOURSQUARE TOUCHSTONE 70/61</t>
  </si>
  <si>
    <t>KILCHOMAN FINO 2023 70/50</t>
  </si>
  <si>
    <t>KILCHOMAN COGNAC 70/50</t>
  </si>
  <si>
    <t>ARMORIK YEUN ELEZ JOBIC 70/46</t>
  </si>
  <si>
    <t>BIMBER GIN HONG PAO 0,50/51,8</t>
  </si>
  <si>
    <t>PETER IN FLORENCE GIN BOT 0,50/43</t>
  </si>
  <si>
    <t>PETER IN FLORENCE GIN NAVY ST 0,50/57,7</t>
  </si>
  <si>
    <t>MONTECRISTO RUM ANEJO SUP 70/37,5</t>
  </si>
  <si>
    <t>DELORD ARMAGNAC VSOP 70/40</t>
  </si>
  <si>
    <t>GRAPPA TIMORASSO DERTHONA 0,50/45</t>
  </si>
  <si>
    <t>SPIRITO SARDO FICO IND 0,50/28</t>
  </si>
  <si>
    <t>DOGLIOTTI VERMOUTH B/R 70CL</t>
  </si>
  <si>
    <t>SILVA REIS PORTO</t>
  </si>
  <si>
    <t>PICCOLO DERTHONA</t>
  </si>
  <si>
    <t>VITOVSKA CARSO</t>
  </si>
  <si>
    <t>SIBONA MA E CO' GIN 70/32</t>
  </si>
  <si>
    <t>TERLAN PINOT NERO MONTICOL RIS</t>
  </si>
  <si>
    <t>TOSCHI GUARNITURA/MYTOPP 200G</t>
  </si>
  <si>
    <t>CLASSICA CANTALORO ROSSO</t>
  </si>
  <si>
    <t>CLASSICA AVIGNONESI 50&amp;50</t>
  </si>
  <si>
    <t>NIRASCA VERMENTINO</t>
  </si>
  <si>
    <t>NIRASCA PIGATO</t>
  </si>
  <si>
    <t>NIRASCA SCIACTRA' ORMEASCO</t>
  </si>
  <si>
    <t>VIETTI BARBERA TRE VIGNE 1,5L</t>
  </si>
  <si>
    <t>FABBRI LEMONBAR 70G POLVERE</t>
  </si>
  <si>
    <t>FABBRI ZENZERO 600G OPALINE</t>
  </si>
  <si>
    <t>FABBRI ARIA + VELLUTO 800G</t>
  </si>
  <si>
    <t>FRESCOB.CONF.TENUTA PERANO YA012302C001 1 CHIANTI + 1 RIS</t>
  </si>
  <si>
    <t>FRESCOB.CONF.TERREMORE CASTIGLIONE XL012302C001</t>
  </si>
  <si>
    <t>FRESCOB.CONF.NIPOZZANO RIS MONTESODI YB012304C001</t>
  </si>
  <si>
    <t>FRESCOB.CONF.NIP.DAMA YD012303 MONTE. + NIP.RIS + NIP.VEC.VIT</t>
  </si>
  <si>
    <t>ABERLOUR A'BUNADH 0,70/58,9</t>
  </si>
  <si>
    <t>ASBACH URALT 3Y 70/36</t>
  </si>
  <si>
    <t>BARCELO IMPERIAL ONYX 0,70/38</t>
  </si>
  <si>
    <t>BLOSSOM COSTA BLANCA 70/43</t>
  </si>
  <si>
    <t>BOWSAW RYE 70/40</t>
  </si>
  <si>
    <t>BOMBAY CITRON PRESSE 70/37,5</t>
  </si>
  <si>
    <t>FERRARI BRUNO LUNELLI BRUT</t>
  </si>
  <si>
    <t>CAPT.MORGAN WHITE 1/1 37,5</t>
  </si>
  <si>
    <t>CLEMENT SELECT BARREL 70/40</t>
  </si>
  <si>
    <t>COMPASS BOX STORY SPAN. 70/43</t>
  </si>
  <si>
    <t>DEKUYPER PEACHTREE 0,70/20</t>
  </si>
  <si>
    <t>DEBOWA MILITARY 50/40</t>
  </si>
  <si>
    <t>HUCKLEBERRY GIN 0,5/44</t>
  </si>
  <si>
    <t>JIM BEAM HONEY 0,70/32,5</t>
  </si>
  <si>
    <t>JIN JIJI INDIA DRY GIN 70/43</t>
  </si>
  <si>
    <t>LUXARDO CHERRY MORLACCO 70/30</t>
  </si>
  <si>
    <t>MERMAID SPICED RUM 70/40</t>
  </si>
  <si>
    <t>MERMAID ZEST 70/40</t>
  </si>
  <si>
    <t>SIPSMITH LEMON DRIZZLE 70/40,4</t>
  </si>
  <si>
    <t>ST.REMY VSOP 70/40</t>
  </si>
  <si>
    <t>TEELING SINGLE GRAIN 70/46</t>
  </si>
  <si>
    <t>UKIYO RICE VODKA 70/40</t>
  </si>
  <si>
    <t>ZUBROWKA CZARNA BLACK 0,5/40</t>
  </si>
  <si>
    <t>TRAVAGLINI GATTINARA RISERVA</t>
  </si>
  <si>
    <t>AMARA BLOOD OR. BARK 50/30</t>
  </si>
  <si>
    <t>LUNGAROTTI RUBESCO 1,5L CELEBR</t>
  </si>
  <si>
    <t>PIO CESARE IL NEBBIO</t>
  </si>
  <si>
    <t>JACK DANIEL'S APPLE1/1 35</t>
  </si>
  <si>
    <t>BIONDI SANTI BRUNELLO MONTALCI RISERVA</t>
  </si>
  <si>
    <t>BELLAVISTA CONV.S.ANNUNCIATA</t>
  </si>
  <si>
    <t>ANTIN.CONF.2 BOT. AN3523020001 1 VILLAROSSO + 1 VILLABIANCO</t>
  </si>
  <si>
    <t>VISCONTI PIGATO CYCNUS GORLERI</t>
  </si>
  <si>
    <t>VISCONTI VERMENTINO APRICUS GORLERI</t>
  </si>
  <si>
    <t>CORMONS COLLIO PINOT BIANCO</t>
  </si>
  <si>
    <t>CORMONS RIESLING MEDEGIS</t>
  </si>
  <si>
    <t>BROCKMANS ORANGE KISS 70/40</t>
  </si>
  <si>
    <t>CONNEMARA DIST. ED. 7043</t>
  </si>
  <si>
    <t>PLANTATION 3 STARS 0,70 41,2</t>
  </si>
  <si>
    <t>CA DEI FRATI CUVEE FRATI BRUT</t>
  </si>
  <si>
    <t>TOSOLINI UVE MISTE 0,70/40</t>
  </si>
  <si>
    <t>TOSOLINI VITE D'ORO 0,70/40</t>
  </si>
  <si>
    <t>GRAPPA TOSOLINI BAROLO 70/40</t>
  </si>
  <si>
    <t>TOSOLINI AMARO COFANETTO 70/30</t>
  </si>
  <si>
    <t>GRAPPA TOSOLINI AMARONE 70/40</t>
  </si>
  <si>
    <t>GRAPPA TOSOLINI BRUNELLO 70/40</t>
  </si>
  <si>
    <t>GRAPPA TOSOLINI MTECARLO 70/42</t>
  </si>
  <si>
    <t>TOSOLINI LE SFERE 0,20/40 PALLE DI NATALE</t>
  </si>
  <si>
    <t>TOSOLINI ALBERO NATALE 1/1 42</t>
  </si>
  <si>
    <t>TOSOLINI AMARO PREMIUM 70/30</t>
  </si>
  <si>
    <t>TOSOLINI AMARO 70/30</t>
  </si>
  <si>
    <t>GAGLIARDO BARBERA SUP LA MATTA</t>
  </si>
  <si>
    <t>CORMONS RIBOLLA GIALLA VINO</t>
  </si>
  <si>
    <t>MARZADRO SET COCKTAIL NEGRONI</t>
  </si>
  <si>
    <t>ABBONA NEBBIOLO D'ALBA</t>
  </si>
  <si>
    <t>VISCONTI TASSINAIA</t>
  </si>
  <si>
    <t>ORNELLAIA VERTICALE SERRENUOVE 3BT</t>
  </si>
  <si>
    <t>GLEN FIDDICH 12Y OAK 70/40</t>
  </si>
  <si>
    <t>GLEN FIDDICH 14Y 70/43</t>
  </si>
  <si>
    <t>PELLEGRINO MARSALA HORATIO 0.75</t>
  </si>
  <si>
    <t>PELLEGRINO MARSALA ANITA GARIBALDI 0,75</t>
  </si>
  <si>
    <t>MONTEVERRO CHARDONNAY</t>
  </si>
  <si>
    <t>VIEUX SAJOUS 5YO 0,70/57,5</t>
  </si>
  <si>
    <t>PAPALIN HAITI 6Y 0,70/54,1 EX SHERRY CASK</t>
  </si>
  <si>
    <t>DAMILANO BAROLO RAVIOLE</t>
  </si>
  <si>
    <t>DAMILANO BAROLO BRUNATE</t>
  </si>
  <si>
    <t>DAMILANO BARBERA D'ASTI</t>
  </si>
  <si>
    <t>GR. BERTA CAST.ANNUNZ. 70/43</t>
  </si>
  <si>
    <t>SAIGON GIN BAIGUR 70/43</t>
  </si>
  <si>
    <t>FONTODI SYRAH CASE VIA</t>
  </si>
  <si>
    <t>AMARO S.MARIA AL MONTE 70/40</t>
  </si>
  <si>
    <t>BERTANI VERONA ROSATO BERTAROS</t>
  </si>
  <si>
    <t>BERTANI MARCHE B ARKEZIA 0,50</t>
  </si>
  <si>
    <t>BERTANI AMARONE 2007-2010</t>
  </si>
  <si>
    <t>BERTANI AMARONE 2005</t>
  </si>
  <si>
    <t>SIBONA BITTER 20 APERIT 70/26</t>
  </si>
  <si>
    <t>BERLUCCHI MIX 61 CASSA NATURE COBALTE VODKA 70/40</t>
  </si>
  <si>
    <t xml:space="preserve">UNICUM AMARO 1/1 40                </t>
  </si>
  <si>
    <t>sku geko</t>
  </si>
  <si>
    <t>Trova lo SKU di geko</t>
  </si>
  <si>
    <t>Prodotto</t>
  </si>
  <si>
    <t>Sku Geko</t>
  </si>
  <si>
    <t>bt/cs</t>
  </si>
  <si>
    <t>lt.</t>
  </si>
  <si>
    <t>% vol</t>
  </si>
  <si>
    <t>Invoice Total</t>
  </si>
  <si>
    <t>Prezzo Ivato</t>
  </si>
  <si>
    <t>Costo Ivato</t>
  </si>
  <si>
    <t>Etichette di riga</t>
  </si>
  <si>
    <t>Totale complessivo</t>
  </si>
  <si>
    <t>sku anker</t>
  </si>
  <si>
    <t>Coppo</t>
  </si>
  <si>
    <t>Jack Daniel's 3 Lt.</t>
  </si>
  <si>
    <t>Jack Daniel's 1,5 Lt.</t>
  </si>
  <si>
    <t>Negozi</t>
  </si>
  <si>
    <t>Amarula Cream 1 Lt.</t>
  </si>
  <si>
    <t>Bacardi Spiced 1,5 Lt.</t>
  </si>
  <si>
    <t>Black Tomato Gin 0,5 Lt.</t>
  </si>
  <si>
    <t>Crystal Head 1,75 Lt.</t>
  </si>
  <si>
    <t>Crystal Head + GB 3 Lt.</t>
  </si>
  <si>
    <t>Debowa Military 0,7 Lt.</t>
  </si>
  <si>
    <t>Ginato Clementino Orange 0,7 Lt.</t>
  </si>
  <si>
    <t>Ginato Pompelmo Pink Grapefruit 0,7 Lt.</t>
  </si>
  <si>
    <t>Glen Talloch 1,5 Lt.</t>
  </si>
  <si>
    <t>Hennessy VS 1,5 Lt.</t>
  </si>
  <si>
    <t>Jack Daniel's Single Barrel Select 0,7 Lt.</t>
  </si>
  <si>
    <t>Malfy Gin Con Arancia 0,7 Lt.</t>
  </si>
  <si>
    <t>Malfy Gin Con Limone 0,7 Lt.</t>
  </si>
  <si>
    <t>Meukow XO + GB 3 Lt.</t>
  </si>
  <si>
    <t>Nordes Gin 3 Lt.</t>
  </si>
  <si>
    <t>Panda Gin 0,7 Lt.</t>
  </si>
  <si>
    <t>Poseidon Dry Gin 0,7 Lt.</t>
  </si>
  <si>
    <t>Rammstein Rum + GB 4,5 Lt.</t>
  </si>
  <si>
    <t>Silent Pool Gin 0,7 Lt.</t>
  </si>
  <si>
    <t>The Pogues Irish Whisky 0,7 Lt.</t>
  </si>
  <si>
    <t>ESISTENZA</t>
  </si>
  <si>
    <t>COSTO UNITARIO</t>
  </si>
  <si>
    <t>BT / CS</t>
  </si>
  <si>
    <t xml:space="preserve">Lt. </t>
  </si>
  <si>
    <t xml:space="preserve">% Vol </t>
  </si>
  <si>
    <t>Se si vuole implementare arrotondamento a 0,45 e 0,95</t>
  </si>
  <si>
    <t>SE(E(H12-INT(H12)&gt;=0;H12-INT(H12)&lt;0,5);INT(H12)+0,50;SE(E(H12-INT(H12)&gt;=0,5;H12-INT(H12)&lt;1);INT(H12)+0,95;H12))</t>
  </si>
  <si>
    <t>Order quantity bottles</t>
  </si>
  <si>
    <t>Data</t>
  </si>
  <si>
    <t>CODICE PRODOTTO SKU CODE</t>
  </si>
  <si>
    <t>DESCRIZIONE PRODOTTO / PRODUCT DESCRIPTION</t>
  </si>
  <si>
    <t>% VOL</t>
  </si>
  <si>
    <t>QUANTITA' QUANTITY</t>
  </si>
  <si>
    <t>PREZZO UNITARIO              UNIT PRICE</t>
  </si>
  <si>
    <t>IMPORTO             AMOUNT</t>
  </si>
  <si>
    <t>IVA 
VAT</t>
  </si>
  <si>
    <t>Valori</t>
  </si>
  <si>
    <t>Enoteca</t>
  </si>
  <si>
    <t>btls</t>
  </si>
  <si>
    <t>crts</t>
  </si>
  <si>
    <t>btl sale price</t>
  </si>
  <si>
    <t>btl purchase price</t>
  </si>
  <si>
    <t>total purchased</t>
  </si>
  <si>
    <t>ORDINI NELLA FORNITURA</t>
  </si>
  <si>
    <t>Total Asked Ref</t>
  </si>
  <si>
    <t>Total Available Ref</t>
  </si>
  <si>
    <t>TELESIO</t>
  </si>
  <si>
    <t>PROSPERINI</t>
  </si>
  <si>
    <t>Grossista</t>
  </si>
  <si>
    <t>NOME</t>
  </si>
  <si>
    <t>TIPO</t>
  </si>
  <si>
    <t>BALDACCINI</t>
  </si>
  <si>
    <t>Trova lo SKU di Vinolux</t>
  </si>
  <si>
    <t>Sku Vinolux</t>
  </si>
  <si>
    <t>Id</t>
  </si>
  <si>
    <t>Btls/CS</t>
  </si>
  <si>
    <t>°Alc</t>
  </si>
  <si>
    <t>L</t>
  </si>
  <si>
    <t>Price / Bottle</t>
  </si>
  <si>
    <t>YOUR Price / Bottle on the site</t>
  </si>
  <si>
    <t>VODKFUU9TJ</t>
  </si>
  <si>
    <t>GINCD5937E</t>
  </si>
  <si>
    <t>GIN344E44A</t>
  </si>
  <si>
    <t>PINKDE2681</t>
  </si>
  <si>
    <t>GLASADF1KO</t>
  </si>
  <si>
    <t>TEQU489791</t>
  </si>
  <si>
    <t>TEQUUXF5EI</t>
  </si>
  <si>
    <t>TEQU440D92</t>
  </si>
  <si>
    <t>TEQUD018F3</t>
  </si>
  <si>
    <t>BELG6EF7DD</t>
  </si>
  <si>
    <t>BELGIFFYW3</t>
  </si>
  <si>
    <t>BELGE79EB4</t>
  </si>
  <si>
    <t>BELG74B439</t>
  </si>
  <si>
    <t>BELGDB9DA4</t>
  </si>
  <si>
    <t>BELGAA2EE9</t>
  </si>
  <si>
    <t>EDIC952511</t>
  </si>
  <si>
    <t>ENKE456CA5</t>
  </si>
  <si>
    <t>ENKE6644C2</t>
  </si>
  <si>
    <t>DAYS72H1FS</t>
  </si>
  <si>
    <t>DAYSQUTUF1</t>
  </si>
  <si>
    <t>BTOB6QXLZA</t>
  </si>
  <si>
    <t>JOSSWDBU80</t>
  </si>
  <si>
    <t>CORN98CF31</t>
  </si>
  <si>
    <t>OCLODN5B4C</t>
  </si>
  <si>
    <t>THFIA343BF</t>
  </si>
  <si>
    <t>THWA2CB0FA</t>
  </si>
  <si>
    <t>APERHOXUZI</t>
  </si>
  <si>
    <t>MILEY8IZXL</t>
  </si>
  <si>
    <t>MILE623163</t>
  </si>
  <si>
    <t>NUEV77411D</t>
  </si>
  <si>
    <t>ADRATCR4JT</t>
  </si>
  <si>
    <t>AHRI9D1423</t>
  </si>
  <si>
    <t>AHRISONLG5</t>
  </si>
  <si>
    <t>AHRIUHBGQX</t>
  </si>
  <si>
    <t>AHRI23UJDH</t>
  </si>
  <si>
    <t>AHRISBPYNQ</t>
  </si>
  <si>
    <t>AHRI218548</t>
  </si>
  <si>
    <t>AHRIDAA497</t>
  </si>
  <si>
    <t>AHRI5CB400</t>
  </si>
  <si>
    <t>AHRI84CBC8</t>
  </si>
  <si>
    <t>AHRIAC58CA</t>
  </si>
  <si>
    <t>AHRI5T6H8O</t>
  </si>
  <si>
    <t>AALBM7SMU4</t>
  </si>
  <si>
    <t>AALB014793</t>
  </si>
  <si>
    <t>AALB1E9E37</t>
  </si>
  <si>
    <t>AALBAEN362</t>
  </si>
  <si>
    <t>AALB868BC4</t>
  </si>
  <si>
    <t>3081</t>
  </si>
  <si>
    <t>AKVAVI820N</t>
  </si>
  <si>
    <t>ABAS5J7MCA</t>
  </si>
  <si>
    <t>MAREXNFYKL</t>
  </si>
  <si>
    <t>MARE43GZ69</t>
  </si>
  <si>
    <t>MARETM1WM8</t>
  </si>
  <si>
    <t>MAREDEB3IQ</t>
  </si>
  <si>
    <t>MAREBQ2AUR</t>
  </si>
  <si>
    <t>MAREA2NA3J</t>
  </si>
  <si>
    <t>MARE7VFZRN</t>
  </si>
  <si>
    <t>MAREWCAC8X</t>
  </si>
  <si>
    <t>MARE0BEBF2</t>
  </si>
  <si>
    <t>MAREVARGED</t>
  </si>
  <si>
    <t>MARERPWVQK</t>
  </si>
  <si>
    <t>MAREKBUQXF</t>
  </si>
  <si>
    <t>MARE49114B</t>
  </si>
  <si>
    <t>MARE4B2CR5</t>
  </si>
  <si>
    <t>ABELCAY9EW</t>
  </si>
  <si>
    <t>ABELCXCODN</t>
  </si>
  <si>
    <t>ABEL0H6IOR</t>
  </si>
  <si>
    <t>ABEL5F8443</t>
  </si>
  <si>
    <t>3452</t>
  </si>
  <si>
    <t>ABERBDD818</t>
  </si>
  <si>
    <t>ABERU7TTS7</t>
  </si>
  <si>
    <t>ABERH5C0R9</t>
  </si>
  <si>
    <t>ABERE1BC2B</t>
  </si>
  <si>
    <t>ABERGXN445</t>
  </si>
  <si>
    <t>ABER6JFAEA</t>
  </si>
  <si>
    <t>ABERHXJ69M</t>
  </si>
  <si>
    <t>3453</t>
  </si>
  <si>
    <t>ABERZGS3N0</t>
  </si>
  <si>
    <t>ABERT7ZG5S</t>
  </si>
  <si>
    <t>ABERL6VFSX</t>
  </si>
  <si>
    <t>ABERQIF8GV</t>
  </si>
  <si>
    <t>ABERB75XQ5</t>
  </si>
  <si>
    <t>ABERK4H8G1</t>
  </si>
  <si>
    <t>ABER5BA0E4</t>
  </si>
  <si>
    <t>ABER648IGS</t>
  </si>
  <si>
    <t>ABER098896</t>
  </si>
  <si>
    <t>ABERYWQSYZ</t>
  </si>
  <si>
    <t>ABER68IUCY</t>
  </si>
  <si>
    <t>ABER844EB3</t>
  </si>
  <si>
    <t>ABER3B804A</t>
  </si>
  <si>
    <t>ABERLO804U</t>
  </si>
  <si>
    <t>ABER16PA6E</t>
  </si>
  <si>
    <t>ABERCEBFH1</t>
  </si>
  <si>
    <t>ABER5BF8EF</t>
  </si>
  <si>
    <t>ABER0I5KOS</t>
  </si>
  <si>
    <t>ABER2D0908</t>
  </si>
  <si>
    <t>ABER47C1CC</t>
  </si>
  <si>
    <t>ABEROF662N</t>
  </si>
  <si>
    <t>ABLEDS7A42</t>
  </si>
  <si>
    <t>ABLEIHF5J6</t>
  </si>
  <si>
    <t>ABLEH1DYY3</t>
  </si>
  <si>
    <t>ABSY521319</t>
  </si>
  <si>
    <t>ABSEASB2S0</t>
  </si>
  <si>
    <t>ABSI4ABD86</t>
  </si>
  <si>
    <t>3407</t>
  </si>
  <si>
    <t>ABSO0B8511</t>
  </si>
  <si>
    <t>ABSO5CBF89</t>
  </si>
  <si>
    <t>ABSOLU617Y</t>
  </si>
  <si>
    <t>765</t>
  </si>
  <si>
    <t>ABSOD33B7F</t>
  </si>
  <si>
    <t>ABSOLU920I</t>
  </si>
  <si>
    <t>ABSO121RKZ</t>
  </si>
  <si>
    <t>ABSOID6O9F</t>
  </si>
  <si>
    <t>3071</t>
  </si>
  <si>
    <t>ABSO19650C</t>
  </si>
  <si>
    <t>ABSOQKN16E</t>
  </si>
  <si>
    <t>ABSO0DA404</t>
  </si>
  <si>
    <t>ABSODB7B33</t>
  </si>
  <si>
    <t>ABSOJEGGT1</t>
  </si>
  <si>
    <t>ABSO6775DA</t>
  </si>
  <si>
    <t>ABSOM81FQJ</t>
  </si>
  <si>
    <t>ABSO1C66A3</t>
  </si>
  <si>
    <t>ABSOTL5GTK</t>
  </si>
  <si>
    <t>ABSOMVJVHJ</t>
  </si>
  <si>
    <t>ABSO2S0S3L</t>
  </si>
  <si>
    <t>ABUEE05D2E</t>
  </si>
  <si>
    <t>ABUE4F5966</t>
  </si>
  <si>
    <t>ABUE99A693</t>
  </si>
  <si>
    <t>ABUEGDS373</t>
  </si>
  <si>
    <t>ABYS348A34</t>
  </si>
  <si>
    <t>ADAMF63AC2</t>
  </si>
  <si>
    <t>ADAM9E29FA</t>
  </si>
  <si>
    <t>ADMI0181F9</t>
  </si>
  <si>
    <t>ADMIMCW8R2</t>
  </si>
  <si>
    <t>ADMI6HJYSZ</t>
  </si>
  <si>
    <t>ADMIE4BFFA</t>
  </si>
  <si>
    <t>ADNA1A8641</t>
  </si>
  <si>
    <t>AEIJD70C17</t>
  </si>
  <si>
    <t>AEROQN7FMQ</t>
  </si>
  <si>
    <t>AERSE8ECDA</t>
  </si>
  <si>
    <t>AERSDD67F4</t>
  </si>
  <si>
    <t>AIKA92696C</t>
  </si>
  <si>
    <t>AIKA7E9B93</t>
  </si>
  <si>
    <t>AILSHQDZCK</t>
  </si>
  <si>
    <t>AILS6C340F</t>
  </si>
  <si>
    <t>AIREM4BKJW</t>
  </si>
  <si>
    <t>AIREE04R28</t>
  </si>
  <si>
    <t>AKAT64D368</t>
  </si>
  <si>
    <t>AKASDABEA7</t>
  </si>
  <si>
    <t>AKAS506CKL</t>
  </si>
  <si>
    <t>AKAS1WSFWL</t>
  </si>
  <si>
    <t>AKASI0CAYU</t>
  </si>
  <si>
    <t>AKAS56F5F6</t>
  </si>
  <si>
    <t>AKASDBB493</t>
  </si>
  <si>
    <t>AKASF04AD9</t>
  </si>
  <si>
    <t>AKASEIJGL2</t>
  </si>
  <si>
    <t>AKAS8E87E6</t>
  </si>
  <si>
    <t>AKAS3E0992</t>
  </si>
  <si>
    <t>AKAS0K3WNW</t>
  </si>
  <si>
    <t>AKAS3094AE</t>
  </si>
  <si>
    <t>AKASYENJ5N</t>
  </si>
  <si>
    <t>AKASHI536B</t>
  </si>
  <si>
    <t>AKDOT77F8I</t>
  </si>
  <si>
    <t>AKOR8D09D7</t>
  </si>
  <si>
    <t>ALDA01BAC2</t>
  </si>
  <si>
    <t>ALDA60A15D</t>
  </si>
  <si>
    <t>GRAP9F6337</t>
  </si>
  <si>
    <t>ALEX4A04B5</t>
  </si>
  <si>
    <t>ALFRFEEYT1</t>
  </si>
  <si>
    <t>ALFRNRQ5GH</t>
  </si>
  <si>
    <t>ALFR8GEADG</t>
  </si>
  <si>
    <t>ALFRF74KB5</t>
  </si>
  <si>
    <t>ALFR5P54MU</t>
  </si>
  <si>
    <t>ALFRCVY3O1</t>
  </si>
  <si>
    <t>ALFRF5O1UI</t>
  </si>
  <si>
    <t>ALIZBECAE3</t>
  </si>
  <si>
    <t>ALKK03AC22</t>
  </si>
  <si>
    <t>ALLA1HY52I</t>
  </si>
  <si>
    <t>AMAH487N5T</t>
  </si>
  <si>
    <t>AMAHWH0LEB</t>
  </si>
  <si>
    <t>3863</t>
  </si>
  <si>
    <t>AMARET809I</t>
  </si>
  <si>
    <t>AMAROA332T</t>
  </si>
  <si>
    <t>AMAROA543V</t>
  </si>
  <si>
    <t>AVER95JBYL</t>
  </si>
  <si>
    <t>AMAR46E690</t>
  </si>
  <si>
    <t>3686</t>
  </si>
  <si>
    <t>AMAR47048A</t>
  </si>
  <si>
    <t>366</t>
  </si>
  <si>
    <t>AMARTKPCDF</t>
  </si>
  <si>
    <t>AMAR717DA4</t>
  </si>
  <si>
    <t>AMARYBUBMX</t>
  </si>
  <si>
    <t>AMARF1B4C4</t>
  </si>
  <si>
    <t>AMARLQQB7F</t>
  </si>
  <si>
    <t>AMAR402828</t>
  </si>
  <si>
    <t>AMAR5C7548</t>
  </si>
  <si>
    <t>AMBE6B0478</t>
  </si>
  <si>
    <t>AMOR0181C1</t>
  </si>
  <si>
    <t>AMOR8228BC</t>
  </si>
  <si>
    <t>GINAB6AA8F</t>
  </si>
  <si>
    <t>GINAB7757A</t>
  </si>
  <si>
    <t>AMPED5F171</t>
  </si>
  <si>
    <t>GINA7A419D</t>
  </si>
  <si>
    <t>GINAB51419</t>
  </si>
  <si>
    <t>AMRU99BE4N</t>
  </si>
  <si>
    <t>AMRU6JSS3I</t>
  </si>
  <si>
    <t>AMRUQQSLIH</t>
  </si>
  <si>
    <t>AMRUTC722B</t>
  </si>
  <si>
    <t>AMRUFF9AF2</t>
  </si>
  <si>
    <t>AMRUTF929P</t>
  </si>
  <si>
    <t>AMRUHBFL3Y</t>
  </si>
  <si>
    <t>AMRU484D79</t>
  </si>
  <si>
    <t>AMRUC4ZABA</t>
  </si>
  <si>
    <t>AMRU3CBD24</t>
  </si>
  <si>
    <t>AMRU12E7A4</t>
  </si>
  <si>
    <t>AMRU45A286</t>
  </si>
  <si>
    <t>AMRUORS6U3</t>
  </si>
  <si>
    <t>AMRU0B3372</t>
  </si>
  <si>
    <t>AMRUBMML85</t>
  </si>
  <si>
    <t>ANCNOC804J</t>
  </si>
  <si>
    <t>ANCNF5FD35</t>
  </si>
  <si>
    <t>ANDUA5F195</t>
  </si>
  <si>
    <t>ANDU5AA869</t>
  </si>
  <si>
    <t>ANCH8BC29B</t>
  </si>
  <si>
    <t>ANDR14AE2C</t>
  </si>
  <si>
    <t>ANGE6RT140</t>
  </si>
  <si>
    <t>ANGEFA67C5</t>
  </si>
  <si>
    <t>ANGO7CCFFA</t>
  </si>
  <si>
    <t>3575</t>
  </si>
  <si>
    <t>ANGO78H6BZ</t>
  </si>
  <si>
    <t>ANGOST100Y</t>
  </si>
  <si>
    <t>ANGOD3B671</t>
  </si>
  <si>
    <t>ANGOA8A11A</t>
  </si>
  <si>
    <t>ANTI1EGONL</t>
  </si>
  <si>
    <t>ANTINEQ76D</t>
  </si>
  <si>
    <t>3639</t>
  </si>
  <si>
    <t>APER597712</t>
  </si>
  <si>
    <t>APERE6AA0F</t>
  </si>
  <si>
    <t>APPE1DCDAD</t>
  </si>
  <si>
    <t>APPLAC5144</t>
  </si>
  <si>
    <t>APPLYOBJH0</t>
  </si>
  <si>
    <t>APPLA9F1C6</t>
  </si>
  <si>
    <t>APPLZYGNY5</t>
  </si>
  <si>
    <t>APPLZYDLUT</t>
  </si>
  <si>
    <t>APPLASIO8T</t>
  </si>
  <si>
    <t>AQUAWP7X0Y</t>
  </si>
  <si>
    <t>AQUA4UBQ8Y</t>
  </si>
  <si>
    <t>AQVAHDLFZ1</t>
  </si>
  <si>
    <t>AQVACC0UDY</t>
  </si>
  <si>
    <t>ARARFD8D24</t>
  </si>
  <si>
    <t>ARBI0685AE</t>
  </si>
  <si>
    <t>ARBI2E59D9</t>
  </si>
  <si>
    <t>ARBIAMKD7N</t>
  </si>
  <si>
    <t>ARBI59AE27</t>
  </si>
  <si>
    <t>ARBIAE7214</t>
  </si>
  <si>
    <t>ARBI470495</t>
  </si>
  <si>
    <t>ARCAII6BCV</t>
  </si>
  <si>
    <t>ARCA71F71A</t>
  </si>
  <si>
    <t>ARCAEBD48A</t>
  </si>
  <si>
    <t>ARCT1153E6</t>
  </si>
  <si>
    <t>ARCTC09085</t>
  </si>
  <si>
    <t>ARDB08BCE9</t>
  </si>
  <si>
    <t>826</t>
  </si>
  <si>
    <t>ARDBC10RVK</t>
  </si>
  <si>
    <t>ARDBTNVBY9</t>
  </si>
  <si>
    <t>ARDB2BF084</t>
  </si>
  <si>
    <t>ARDB7RAT8A</t>
  </si>
  <si>
    <t>ARDBQNTD46</t>
  </si>
  <si>
    <t>ARDBCBTYWF</t>
  </si>
  <si>
    <t>ARDMCC4011</t>
  </si>
  <si>
    <t>ARDM0C6F6F</t>
  </si>
  <si>
    <t>ARDM06B02B</t>
  </si>
  <si>
    <t>ARDUG2WI7J</t>
  </si>
  <si>
    <t>ARDUT4H7RZ</t>
  </si>
  <si>
    <t>ARDUW2WH4J</t>
  </si>
  <si>
    <t>AREHF3D5DC</t>
  </si>
  <si>
    <t>AREHF4BF3A</t>
  </si>
  <si>
    <t>ARMA2AYOXQ</t>
  </si>
  <si>
    <t>ARMA4WLOK1</t>
  </si>
  <si>
    <t>3220</t>
  </si>
  <si>
    <t>ARMAB39799</t>
  </si>
  <si>
    <t>ARMA5B94D1</t>
  </si>
  <si>
    <t>ARMAF64413</t>
  </si>
  <si>
    <t>ARMAA47E79</t>
  </si>
  <si>
    <t>ARMA224AC1</t>
  </si>
  <si>
    <t>ARMAF4B8C3</t>
  </si>
  <si>
    <t>ARMO4XJEMH</t>
  </si>
  <si>
    <t>ARMOYYN16E</t>
  </si>
  <si>
    <t>ARMOGE3KBJ</t>
  </si>
  <si>
    <t>ARMOC24ERA</t>
  </si>
  <si>
    <t>21</t>
  </si>
  <si>
    <t>ARMOAB7E55</t>
  </si>
  <si>
    <t>ARMO7EA14C</t>
  </si>
  <si>
    <t>ARMOFCBA10</t>
  </si>
  <si>
    <t>ARMOCF4TL4</t>
  </si>
  <si>
    <t>827</t>
  </si>
  <si>
    <t>ARRA9FDAB4</t>
  </si>
  <si>
    <t>3222</t>
  </si>
  <si>
    <t>ARRA3E046A</t>
  </si>
  <si>
    <t>ARRAC3101D</t>
  </si>
  <si>
    <t>ARRA4O2GE4</t>
  </si>
  <si>
    <t>ARTIVHLESJ</t>
  </si>
  <si>
    <t>ARTI346299</t>
  </si>
  <si>
    <t>ARUALB5S40</t>
  </si>
  <si>
    <t>ARVE3483B2</t>
  </si>
  <si>
    <t>ARVE6B15EF</t>
  </si>
  <si>
    <t>ASWEMWSE83</t>
  </si>
  <si>
    <t>ASBA4B80B2</t>
  </si>
  <si>
    <t>ASBA9A328E</t>
  </si>
  <si>
    <t>ATHR422563</t>
  </si>
  <si>
    <t>ATHR359571</t>
  </si>
  <si>
    <t>AUBL00DF43</t>
  </si>
  <si>
    <t>AUFRWGR5UB</t>
  </si>
  <si>
    <t>AUVO0UVK5U</t>
  </si>
  <si>
    <t>3659</t>
  </si>
  <si>
    <t>AUCHA9C59B</t>
  </si>
  <si>
    <t>AUCHM51EF2</t>
  </si>
  <si>
    <t>AUCHEE68CF</t>
  </si>
  <si>
    <t>4172</t>
  </si>
  <si>
    <t>AUCH5365A0</t>
  </si>
  <si>
    <t>AULT4B9591</t>
  </si>
  <si>
    <t>AURUA4184A</t>
  </si>
  <si>
    <t>AUSTC3D8AF</t>
  </si>
  <si>
    <t>AUST56CC14</t>
  </si>
  <si>
    <t>AUTENMKVLW</t>
  </si>
  <si>
    <t>AUTEO4BHUK</t>
  </si>
  <si>
    <t>AUTEU3ADLZ</t>
  </si>
  <si>
    <t>AVIA4B1574</t>
  </si>
  <si>
    <t>AVIOA4C929</t>
  </si>
  <si>
    <t>AVUA518624</t>
  </si>
  <si>
    <t>AVVA8E253A</t>
  </si>
  <si>
    <t>AYAL8EF03C</t>
  </si>
  <si>
    <t>AYAL44098E</t>
  </si>
  <si>
    <t>AZAB81021C</t>
  </si>
  <si>
    <t>BDEBIE007I</t>
  </si>
  <si>
    <t>BACA7DD7E8</t>
  </si>
  <si>
    <t>BACAF73F83</t>
  </si>
  <si>
    <t>BACA178599</t>
  </si>
  <si>
    <t>3449</t>
  </si>
  <si>
    <t>676</t>
  </si>
  <si>
    <t>BACAA4B09A</t>
  </si>
  <si>
    <t>BACH5EA3F9</t>
  </si>
  <si>
    <t>BACH28903A</t>
  </si>
  <si>
    <t>BACH98F751</t>
  </si>
  <si>
    <t>BACHB07BD7</t>
  </si>
  <si>
    <t>BACO327DA7</t>
  </si>
  <si>
    <t>BACOQINJTX</t>
  </si>
  <si>
    <t>BACODC4F0F</t>
  </si>
  <si>
    <t>BACO7COJ9U</t>
  </si>
  <si>
    <t>BACO87C8F4</t>
  </si>
  <si>
    <t>372</t>
  </si>
  <si>
    <t>BAILMMF0YV</t>
  </si>
  <si>
    <t>BAILVDZTI6</t>
  </si>
  <si>
    <t>BAIL597E46</t>
  </si>
  <si>
    <t>BAINT23K3B</t>
  </si>
  <si>
    <t>BAKEC0A30D</t>
  </si>
  <si>
    <t>BAKE034C65</t>
  </si>
  <si>
    <t>BAKEE58E1B</t>
  </si>
  <si>
    <t>BAKE809848</t>
  </si>
  <si>
    <t>BALB8QD418</t>
  </si>
  <si>
    <t>BALBDBC4B2</t>
  </si>
  <si>
    <t>BALB873A39</t>
  </si>
  <si>
    <t>BALLDAAD23</t>
  </si>
  <si>
    <t>BALL0419BC</t>
  </si>
  <si>
    <t>BALLEA2540</t>
  </si>
  <si>
    <t>BALLAN246L</t>
  </si>
  <si>
    <t>833</t>
  </si>
  <si>
    <t>BALLAN943W</t>
  </si>
  <si>
    <t>BALLAB9059</t>
  </si>
  <si>
    <t>BALL74ZGWH</t>
  </si>
  <si>
    <t>BALL9514C3</t>
  </si>
  <si>
    <t>BALLEA6C1A</t>
  </si>
  <si>
    <t>BALL14EDE5</t>
  </si>
  <si>
    <t>BALLI80TXJ</t>
  </si>
  <si>
    <t>BALL43CC4B</t>
  </si>
  <si>
    <t>BALLSQMIKH</t>
  </si>
  <si>
    <t>BALLOPBKW5</t>
  </si>
  <si>
    <t>BALLD1KAEJ</t>
  </si>
  <si>
    <t>BALV8W4L7H</t>
  </si>
  <si>
    <t>836</t>
  </si>
  <si>
    <t>BALVDC9C69</t>
  </si>
  <si>
    <t>BALV23CFE4</t>
  </si>
  <si>
    <t>BALV189440</t>
  </si>
  <si>
    <t>BALV5U5DG2</t>
  </si>
  <si>
    <t>BALV023V5E</t>
  </si>
  <si>
    <t>BALVQYA9BK</t>
  </si>
  <si>
    <t>BALV1K4LAM</t>
  </si>
  <si>
    <t>BAND6082RL</t>
  </si>
  <si>
    <t>BAND64371A</t>
  </si>
  <si>
    <t>BANG9A9441</t>
  </si>
  <si>
    <t>BANGB3AD99</t>
  </si>
  <si>
    <t>BANK39439D</t>
  </si>
  <si>
    <t>BANK670E36</t>
  </si>
  <si>
    <t>BAOR91JWEY</t>
  </si>
  <si>
    <t>BAOR0PCX91</t>
  </si>
  <si>
    <t>BARB5E4922</t>
  </si>
  <si>
    <t>BARC600071</t>
  </si>
  <si>
    <t>4051</t>
  </si>
  <si>
    <t>BARCH1NX2E</t>
  </si>
  <si>
    <t>BARC31J611</t>
  </si>
  <si>
    <t>BARCDICBBX</t>
  </si>
  <si>
    <t>BARCFLGSXH</t>
  </si>
  <si>
    <t>4052</t>
  </si>
  <si>
    <t>BARC805127</t>
  </si>
  <si>
    <t>BARCZ2J59E</t>
  </si>
  <si>
    <t>BARCYHX76G</t>
  </si>
  <si>
    <t>BARCM2K3R1</t>
  </si>
  <si>
    <t>3457</t>
  </si>
  <si>
    <t>BARO5C7E30</t>
  </si>
  <si>
    <t>BARRAFE122</t>
  </si>
  <si>
    <t>BARR3DB15C</t>
  </si>
  <si>
    <t>BARRMF556Q</t>
  </si>
  <si>
    <t>BARRNGPLCV</t>
  </si>
  <si>
    <t>BARSED7CFB</t>
  </si>
  <si>
    <t>BARS274783</t>
  </si>
  <si>
    <t>BASI249F00</t>
  </si>
  <si>
    <t>BASI9BB9TE</t>
  </si>
  <si>
    <t>BATH764D4E</t>
  </si>
  <si>
    <t>BATH5LHG1T</t>
  </si>
  <si>
    <t>BATH5D3C1A</t>
  </si>
  <si>
    <t>BATHB08247</t>
  </si>
  <si>
    <t>BATIB9LQEY</t>
  </si>
  <si>
    <t>376</t>
  </si>
  <si>
    <t>377</t>
  </si>
  <si>
    <t>BAVI9QEAGG</t>
  </si>
  <si>
    <t>BAVIOCHKHA</t>
  </si>
  <si>
    <t>BAVIOWNWXA</t>
  </si>
  <si>
    <t>BAYA7BRB6F</t>
  </si>
  <si>
    <t>BAYAA7KTCR</t>
  </si>
  <si>
    <t>BAYOEBKYVK</t>
  </si>
  <si>
    <t>BAYOR60E2U</t>
  </si>
  <si>
    <t>BAYO5F6A59</t>
  </si>
  <si>
    <t>BAYO8639E6</t>
  </si>
  <si>
    <t>BAYOE94602</t>
  </si>
  <si>
    <t>BAYO093FF5</t>
  </si>
  <si>
    <t>BAYO072822</t>
  </si>
  <si>
    <t>BAYOH07FRZ</t>
  </si>
  <si>
    <t>BAYSAA4A54</t>
  </si>
  <si>
    <t>BCREF84268</t>
  </si>
  <si>
    <t>BCNG7E8420</t>
  </si>
  <si>
    <t>BEACY3JSK1</t>
  </si>
  <si>
    <t>BEAUGS8X20</t>
  </si>
  <si>
    <t>BEAUCALLIY</t>
  </si>
  <si>
    <t>BEAU1DNEI3</t>
  </si>
  <si>
    <t>BEAU4ADNKR</t>
  </si>
  <si>
    <t>BECH4DD394</t>
  </si>
  <si>
    <t>BEEF1D12DD</t>
  </si>
  <si>
    <t>BEEF0DKD6M</t>
  </si>
  <si>
    <t>3503</t>
  </si>
  <si>
    <t>BEEF1D17D3</t>
  </si>
  <si>
    <t>BEEF6D5B40</t>
  </si>
  <si>
    <t>BEIND1A08D</t>
  </si>
  <si>
    <t>BEINGQKC5S</t>
  </si>
  <si>
    <t>BEINAE5DCB</t>
  </si>
  <si>
    <t>BEINW6WVFB</t>
  </si>
  <si>
    <t>BELG0A4D2D</t>
  </si>
  <si>
    <t>BELG952FAC</t>
  </si>
  <si>
    <t>BELG9FFF84</t>
  </si>
  <si>
    <t>BELLDGVXYL</t>
  </si>
  <si>
    <t>BELLJV0Y8W</t>
  </si>
  <si>
    <t>BELL4EEBAF</t>
  </si>
  <si>
    <t>BELLB15356</t>
  </si>
  <si>
    <t>BELL9AFC22</t>
  </si>
  <si>
    <t>BELL7B7SZN</t>
  </si>
  <si>
    <t>BELLE3102D</t>
  </si>
  <si>
    <t>BELLF8EC6F</t>
  </si>
  <si>
    <t>BELL8THAC4</t>
  </si>
  <si>
    <t>838</t>
  </si>
  <si>
    <t>BELM6BE200</t>
  </si>
  <si>
    <t>BELS3DDE4C</t>
  </si>
  <si>
    <t>BELSC41B78</t>
  </si>
  <si>
    <t>BELSD36188</t>
  </si>
  <si>
    <t>BELS877499</t>
  </si>
  <si>
    <t>BELUB2BE0C</t>
  </si>
  <si>
    <t>BELUBCD733</t>
  </si>
  <si>
    <t>BELUBBB0A4</t>
  </si>
  <si>
    <t>BELUHV0O28</t>
  </si>
  <si>
    <t>BELU5B8CA7</t>
  </si>
  <si>
    <t>BELUYF4W7H</t>
  </si>
  <si>
    <t>BELUB21D30</t>
  </si>
  <si>
    <t>BELVED102C</t>
  </si>
  <si>
    <t>3702</t>
  </si>
  <si>
    <t>BELV48C706</t>
  </si>
  <si>
    <t>BELVUNLDZT</t>
  </si>
  <si>
    <t>BELVED304B</t>
  </si>
  <si>
    <t>BELVTHB6LF</t>
  </si>
  <si>
    <t>BENNEV534T</t>
  </si>
  <si>
    <t>378</t>
  </si>
  <si>
    <t>BNDI93AN2D</t>
  </si>
  <si>
    <t>BENRLVFE72</t>
  </si>
  <si>
    <t>BENR7S2A85</t>
  </si>
  <si>
    <t>BENR1GO77A</t>
  </si>
  <si>
    <t>BENR9T01EM</t>
  </si>
  <si>
    <t>BENR9BQ0A8</t>
  </si>
  <si>
    <t>BENR3ELRAV</t>
  </si>
  <si>
    <t>BENROF0R8F</t>
  </si>
  <si>
    <t>BENR8ANTM3</t>
  </si>
  <si>
    <t>BENRR7WXS8</t>
  </si>
  <si>
    <t>BENRG5TC2R</t>
  </si>
  <si>
    <t>BENRD2NQL3</t>
  </si>
  <si>
    <t>BENRK4UBH0</t>
  </si>
  <si>
    <t>BENR40F0B6</t>
  </si>
  <si>
    <t>BENRE088F1</t>
  </si>
  <si>
    <t>BENRR8DWTG</t>
  </si>
  <si>
    <t>BENRCJB25C</t>
  </si>
  <si>
    <t>BENRKDY9B0</t>
  </si>
  <si>
    <t>BENR6156C6</t>
  </si>
  <si>
    <t>BENR1EA8KF</t>
  </si>
  <si>
    <t>BENR1E80A1</t>
  </si>
  <si>
    <t>BENRHHR5Y0</t>
  </si>
  <si>
    <t>BENR7LDEN1</t>
  </si>
  <si>
    <t>BENRCC30EV</t>
  </si>
  <si>
    <t>BERDA835D1</t>
  </si>
  <si>
    <t>3629</t>
  </si>
  <si>
    <t>BERE4169BF</t>
  </si>
  <si>
    <t>BEREAEC4F3</t>
  </si>
  <si>
    <t>BERE30DD0E</t>
  </si>
  <si>
    <t>BERE03AD42</t>
  </si>
  <si>
    <t>3635</t>
  </si>
  <si>
    <t>3324</t>
  </si>
  <si>
    <t>BERKF4253B</t>
  </si>
  <si>
    <t>BERL89E1E0</t>
  </si>
  <si>
    <t>BERL30BB66</t>
  </si>
  <si>
    <t>BERM75A08D</t>
  </si>
  <si>
    <t>BERM42A942</t>
  </si>
  <si>
    <t>BERM119A3E</t>
  </si>
  <si>
    <t>BERMEA2AAF</t>
  </si>
  <si>
    <t>BERMDUVJHG</t>
  </si>
  <si>
    <t>2000</t>
  </si>
  <si>
    <t>2001</t>
  </si>
  <si>
    <t>BERT8979C4</t>
  </si>
  <si>
    <t>BERTDD60D5</t>
  </si>
  <si>
    <t>BERTC95260</t>
  </si>
  <si>
    <t>BERT513147</t>
  </si>
  <si>
    <t>BERTF70VJW</t>
  </si>
  <si>
    <t>BEVE4A41A3</t>
  </si>
  <si>
    <t>BIBT576A11</t>
  </si>
  <si>
    <t>BIELHHVOX0</t>
  </si>
  <si>
    <t>BIEL0A6F70</t>
  </si>
  <si>
    <t>BIEL858478</t>
  </si>
  <si>
    <t>BIEL0BACEB</t>
  </si>
  <si>
    <t>BIEL3EF04F</t>
  </si>
  <si>
    <t>BIELKYKIVR</t>
  </si>
  <si>
    <t>BIELRWPDAO</t>
  </si>
  <si>
    <t>BIGGE30BB6</t>
  </si>
  <si>
    <t>BIGPAD69BU</t>
  </si>
  <si>
    <t>BIGP83CC5B</t>
  </si>
  <si>
    <t>BIGP3FA7A2</t>
  </si>
  <si>
    <t>BIGPL2KLLO</t>
  </si>
  <si>
    <t>BIGP3B90E7</t>
  </si>
  <si>
    <t>BIGPBD2EE7</t>
  </si>
  <si>
    <t>BIGPJ4X8NI</t>
  </si>
  <si>
    <t>BIGPURX3I6</t>
  </si>
  <si>
    <t>BIGPQXOQHQ</t>
  </si>
  <si>
    <t>BIRDRNF689</t>
  </si>
  <si>
    <t>BIRDYP566M</t>
  </si>
  <si>
    <t>BIRD3T3I2O</t>
  </si>
  <si>
    <t>BISQ0815A8</t>
  </si>
  <si>
    <t>BITT4C4E85</t>
  </si>
  <si>
    <t>BITT644D6F</t>
  </si>
  <si>
    <t>BITTE121FF</t>
  </si>
  <si>
    <t>BITTCA9454</t>
  </si>
  <si>
    <t>BITT05E7ED</t>
  </si>
  <si>
    <t>BITT99A83F</t>
  </si>
  <si>
    <t>BITTA85C42</t>
  </si>
  <si>
    <t>BITTCC8DA1</t>
  </si>
  <si>
    <t>BITTA72D13</t>
  </si>
  <si>
    <t>BIVR2572ED</t>
  </si>
  <si>
    <t>840</t>
  </si>
  <si>
    <t>BLAC302934</t>
  </si>
  <si>
    <t>BLACF47A4F</t>
  </si>
  <si>
    <t>BLACKB204L</t>
  </si>
  <si>
    <t>BLAC2BW6V4</t>
  </si>
  <si>
    <t>BLACWB1NUZ</t>
  </si>
  <si>
    <t>BLACCMCIBU</t>
  </si>
  <si>
    <t>BLAC2C42E1</t>
  </si>
  <si>
    <t>BLACGDRK71</t>
  </si>
  <si>
    <t>BLAC8C375D</t>
  </si>
  <si>
    <t>BLAC8F2059</t>
  </si>
  <si>
    <t>BLAC99DDB6</t>
  </si>
  <si>
    <t>BLAC07TH8H</t>
  </si>
  <si>
    <t>BLAC51BE8C</t>
  </si>
  <si>
    <t>BLACUUQ88V</t>
  </si>
  <si>
    <t>BLACRLRBI7</t>
  </si>
  <si>
    <t>BLAC791866</t>
  </si>
  <si>
    <t>BLAC5M2YHD</t>
  </si>
  <si>
    <t>BLAC646A47</t>
  </si>
  <si>
    <t>BLAC5B73FA</t>
  </si>
  <si>
    <t>BLAC580935</t>
  </si>
  <si>
    <t>BLAC6D025A</t>
  </si>
  <si>
    <t>BLADDWH6DB</t>
  </si>
  <si>
    <t>BLADAAXCA2</t>
  </si>
  <si>
    <t>BLADFC9F77</t>
  </si>
  <si>
    <t>BLADB51B84</t>
  </si>
  <si>
    <t>BLADVKJ2MH</t>
  </si>
  <si>
    <t>BLAICF67F6</t>
  </si>
  <si>
    <t>3868</t>
  </si>
  <si>
    <t>BLEU3A43F9</t>
  </si>
  <si>
    <t>BLINA41270</t>
  </si>
  <si>
    <t>BLIN642B3A</t>
  </si>
  <si>
    <t>BLOOF3282A</t>
  </si>
  <si>
    <t>BLOOMG225F</t>
  </si>
  <si>
    <t>BLOO4C74BE</t>
  </si>
  <si>
    <t>BLOO113695</t>
  </si>
  <si>
    <t>BLOOD17Q95</t>
  </si>
  <si>
    <t>BLUE7B926D</t>
  </si>
  <si>
    <t>BLUERGMZ07</t>
  </si>
  <si>
    <t>BLUECO740K</t>
  </si>
  <si>
    <t>BLUERKS8WY</t>
  </si>
  <si>
    <t>BOARDSTDA5</t>
  </si>
  <si>
    <t>BOBB1F1AE6</t>
  </si>
  <si>
    <t>BOCAAXTEW7</t>
  </si>
  <si>
    <t>BOCAMGDYXC</t>
  </si>
  <si>
    <t>BOCAOOGN3Y</t>
  </si>
  <si>
    <t>BOCANXT7B1</t>
  </si>
  <si>
    <t>BOAP5UATUZ</t>
  </si>
  <si>
    <t>BOPE8E9C34</t>
  </si>
  <si>
    <t>BOES1ED951</t>
  </si>
  <si>
    <t>BOSU79DBE3</t>
  </si>
  <si>
    <t>BOVI7A7F28</t>
  </si>
  <si>
    <t>BOGA5EB1F8</t>
  </si>
  <si>
    <t>282</t>
  </si>
  <si>
    <t>BOLOZ6U79O</t>
  </si>
  <si>
    <t>BOLO106789</t>
  </si>
  <si>
    <t>BOLO73A1A1</t>
  </si>
  <si>
    <t>BOLS58C060</t>
  </si>
  <si>
    <t>3066</t>
  </si>
  <si>
    <t>202</t>
  </si>
  <si>
    <t>399</t>
  </si>
  <si>
    <t>BOLSBC4895</t>
  </si>
  <si>
    <t>BOLSD165BE</t>
  </si>
  <si>
    <t>BOLS9KQ7C6</t>
  </si>
  <si>
    <t>BOLS76E796</t>
  </si>
  <si>
    <t>BOLS2A2C77</t>
  </si>
  <si>
    <t>285</t>
  </si>
  <si>
    <t>BOLS68DE4E</t>
  </si>
  <si>
    <t>BOLS9D3567</t>
  </si>
  <si>
    <t>3494</t>
  </si>
  <si>
    <t>BOLSMUI0Y4</t>
  </si>
  <si>
    <t>3487</t>
  </si>
  <si>
    <t>474</t>
  </si>
  <si>
    <t>3486</t>
  </si>
  <si>
    <t>3493</t>
  </si>
  <si>
    <t>BOLSAR297N</t>
  </si>
  <si>
    <t>3489</t>
  </si>
  <si>
    <t>3484</t>
  </si>
  <si>
    <t>BOLS89F4D0</t>
  </si>
  <si>
    <t>BOLSAAEA5A</t>
  </si>
  <si>
    <t>BOLS64524A</t>
  </si>
  <si>
    <t>BOMBBD01FB</t>
  </si>
  <si>
    <t>BOMBB45891</t>
  </si>
  <si>
    <t>BOMBV1PN01</t>
  </si>
  <si>
    <t>BONAKI2UGM</t>
  </si>
  <si>
    <t>BONPK0N7AH</t>
  </si>
  <si>
    <t>BONP1AICJM</t>
  </si>
  <si>
    <t>BONPIELRXV</t>
  </si>
  <si>
    <t>BONPNCN71H</t>
  </si>
  <si>
    <t>BONPHCXLWN</t>
  </si>
  <si>
    <t>BONPK2XUCL</t>
  </si>
  <si>
    <t>BONPSDSX8D</t>
  </si>
  <si>
    <t>BOOM4AAF65</t>
  </si>
  <si>
    <t>BOOTF8ADB4</t>
  </si>
  <si>
    <t>BORG00125E</t>
  </si>
  <si>
    <t>BORG5C893F</t>
  </si>
  <si>
    <t>BORG5A6B99</t>
  </si>
  <si>
    <t>BORGF405D3</t>
  </si>
  <si>
    <t>BOTA9521E5</t>
  </si>
  <si>
    <t>BOTRFB0954</t>
  </si>
  <si>
    <t>BOTRD7B128</t>
  </si>
  <si>
    <t>BOTT8A8199</t>
  </si>
  <si>
    <t>BOTTDC520C</t>
  </si>
  <si>
    <t>BOTT1N63XZ</t>
  </si>
  <si>
    <t>BOTT60BE04</t>
  </si>
  <si>
    <t>BOTTD29757</t>
  </si>
  <si>
    <t>4199</t>
  </si>
  <si>
    <t>4200</t>
  </si>
  <si>
    <t>BOUL616793</t>
  </si>
  <si>
    <t>BOUL4HSVYO</t>
  </si>
  <si>
    <t>BOULAR502S</t>
  </si>
  <si>
    <t>BOUNJSYA1H</t>
  </si>
  <si>
    <t>BOUN0FHIEN</t>
  </si>
  <si>
    <t>BOUNSWGO2N</t>
  </si>
  <si>
    <t>BOUNGODQ58</t>
  </si>
  <si>
    <t>BOUN60EUV7</t>
  </si>
  <si>
    <t>BOUR9GI880</t>
  </si>
  <si>
    <t>BOWM432881</t>
  </si>
  <si>
    <t>BOWMIKBSG5</t>
  </si>
  <si>
    <t>844</t>
  </si>
  <si>
    <t>4173</t>
  </si>
  <si>
    <t>BOWM3BFA91</t>
  </si>
  <si>
    <t>BOWM4C3FA9</t>
  </si>
  <si>
    <t>BOWMK0PCE2</t>
  </si>
  <si>
    <t>BOWMOR806K</t>
  </si>
  <si>
    <t>BOWM4C7960</t>
  </si>
  <si>
    <t>BOZA01F5F4</t>
  </si>
  <si>
    <t>BRAECK7HCZ</t>
  </si>
  <si>
    <t>BRAEW1GG4N</t>
  </si>
  <si>
    <t>BRAE1IA1FE</t>
  </si>
  <si>
    <t>3859</t>
  </si>
  <si>
    <t>BRAUB38B18</t>
  </si>
  <si>
    <t>BRAU16C428</t>
  </si>
  <si>
    <t>BREC6E04F0</t>
  </si>
  <si>
    <t>BREC137594</t>
  </si>
  <si>
    <t>BRECAC5517</t>
  </si>
  <si>
    <t>BRECDCE627</t>
  </si>
  <si>
    <t>BREC27CB78</t>
  </si>
  <si>
    <t>BREC0B2719</t>
  </si>
  <si>
    <t>BREI761F2E</t>
  </si>
  <si>
    <t>BREID68F61</t>
  </si>
  <si>
    <t>BRENC14060</t>
  </si>
  <si>
    <t>BRIC6E3F93</t>
  </si>
  <si>
    <t>BROC346A40</t>
  </si>
  <si>
    <t>BROK1D144D</t>
  </si>
  <si>
    <t>BROK8023D1</t>
  </si>
  <si>
    <t>BROK470CD8</t>
  </si>
  <si>
    <t>BROK46ACBC</t>
  </si>
  <si>
    <t>BROKCAFD37</t>
  </si>
  <si>
    <t>BROK8EF4EA</t>
  </si>
  <si>
    <t>3867</t>
  </si>
  <si>
    <t>BRUAA28E8E</t>
  </si>
  <si>
    <t>BRUG1LU10R</t>
  </si>
  <si>
    <t>BRUG82594F</t>
  </si>
  <si>
    <t>3975</t>
  </si>
  <si>
    <t>BRUGDB6751</t>
  </si>
  <si>
    <t>BRUI6QVX1A</t>
  </si>
  <si>
    <t>BRUI8RSVN5</t>
  </si>
  <si>
    <t>BRUI24A3F9</t>
  </si>
  <si>
    <t>BRUIUT2SIF</t>
  </si>
  <si>
    <t>BRUIEJYBYJ</t>
  </si>
  <si>
    <t>BRUIZX15ZC</t>
  </si>
  <si>
    <t>BRUIG5IVCF</t>
  </si>
  <si>
    <t>BRUIAY63NF</t>
  </si>
  <si>
    <t>BRUI337455</t>
  </si>
  <si>
    <t>BRUIJS8DI2</t>
  </si>
  <si>
    <t>BRUIBWY6JS</t>
  </si>
  <si>
    <t>BRUMTUSELG</t>
  </si>
  <si>
    <t>BUFFAL456R</t>
  </si>
  <si>
    <t>BUFF8A15CE</t>
  </si>
  <si>
    <t>BUFFFS57S0</t>
  </si>
  <si>
    <t>BUIME040E8</t>
  </si>
  <si>
    <t>BULL21403E</t>
  </si>
  <si>
    <t>BULLLQLCTY</t>
  </si>
  <si>
    <t>BULL1D9ED2</t>
  </si>
  <si>
    <t>BULLDO955B</t>
  </si>
  <si>
    <t>BULLUQ4DIN</t>
  </si>
  <si>
    <t>BULLFD4824</t>
  </si>
  <si>
    <t>BULL95CB30</t>
  </si>
  <si>
    <t>BULL3418FB</t>
  </si>
  <si>
    <t>BUMBT5MZGI</t>
  </si>
  <si>
    <t>BUMB8OZMKQ</t>
  </si>
  <si>
    <t>BUNNE8D9AE</t>
  </si>
  <si>
    <t>BUNNAH204E</t>
  </si>
  <si>
    <t>BUNN8T04O0</t>
  </si>
  <si>
    <t>BUNNTDGN84</t>
  </si>
  <si>
    <t>BUNN0B51CB</t>
  </si>
  <si>
    <t>BUNN9111WJ</t>
  </si>
  <si>
    <t>BUNNJRDWZQ</t>
  </si>
  <si>
    <t>BUNN508BF3</t>
  </si>
  <si>
    <t>BUNN94F11A</t>
  </si>
  <si>
    <t>BUNNE478CB</t>
  </si>
  <si>
    <t>BUNNC14439</t>
  </si>
  <si>
    <t>BUNNMPA14E</t>
  </si>
  <si>
    <t>BUNRD36175</t>
  </si>
  <si>
    <t>BURGDD3EBB</t>
  </si>
  <si>
    <t>BURL585640</t>
  </si>
  <si>
    <t>BURL4CED82</t>
  </si>
  <si>
    <t>BURLC6486D</t>
  </si>
  <si>
    <t>849</t>
  </si>
  <si>
    <t>BUSHSYOK77</t>
  </si>
  <si>
    <t>BUSHALVZDE</t>
  </si>
  <si>
    <t>3333</t>
  </si>
  <si>
    <t>BUSHX1IOXX</t>
  </si>
  <si>
    <t>BUSH3GRWKJ</t>
  </si>
  <si>
    <t>BUSHYEV2OM</t>
  </si>
  <si>
    <t>BUSH7A4MS2</t>
  </si>
  <si>
    <t>841</t>
  </si>
  <si>
    <t>4109</t>
  </si>
  <si>
    <t>BUSH3F5873</t>
  </si>
  <si>
    <t>BUSHI62W7I</t>
  </si>
  <si>
    <t>BUSHWD0IYL</t>
  </si>
  <si>
    <t>BUSH69876E</t>
  </si>
  <si>
    <t>850</t>
  </si>
  <si>
    <t>BUSHF4E37B</t>
  </si>
  <si>
    <t>BUSH84D8ED</t>
  </si>
  <si>
    <t>BUSH23303B</t>
  </si>
  <si>
    <t>BUSNDLOKU8</t>
  </si>
  <si>
    <t>BUSNKKUBA2</t>
  </si>
  <si>
    <t>BUSNB9031A</t>
  </si>
  <si>
    <t>BUSNFON52W</t>
  </si>
  <si>
    <t>BUSNB7CDCB</t>
  </si>
  <si>
    <t>BUSSAFC743</t>
  </si>
  <si>
    <t>BUSS87735C</t>
  </si>
  <si>
    <t>BUSSC331B9</t>
  </si>
  <si>
    <t>BUSSJ552CG</t>
  </si>
  <si>
    <t>BUSSF0C684</t>
  </si>
  <si>
    <t>BUSSSOFYIV</t>
  </si>
  <si>
    <t>BUSS389F73</t>
  </si>
  <si>
    <t>BUSSAB2323</t>
  </si>
  <si>
    <t>BUSSTT5YBV</t>
  </si>
  <si>
    <t>BUSSQPEBMU</t>
  </si>
  <si>
    <t>GIRL909B62</t>
  </si>
  <si>
    <t>BYRR078AA1</t>
  </si>
  <si>
    <t>680</t>
  </si>
  <si>
    <t>3668</t>
  </si>
  <si>
    <t>3872</t>
  </si>
  <si>
    <t>CACH56544E</t>
  </si>
  <si>
    <t>CACH846716</t>
  </si>
  <si>
    <t>CACH5P6C0O</t>
  </si>
  <si>
    <t>CADEF42778</t>
  </si>
  <si>
    <t>CADESK1YRG</t>
  </si>
  <si>
    <t>383</t>
  </si>
  <si>
    <t>384</t>
  </si>
  <si>
    <t>CALA1620A0</t>
  </si>
  <si>
    <t>CALL28C786</t>
  </si>
  <si>
    <t>CALLEBD2EF</t>
  </si>
  <si>
    <t>5042</t>
  </si>
  <si>
    <t>CALVMTY2MH</t>
  </si>
  <si>
    <t>CAMB4B68A8</t>
  </si>
  <si>
    <t>CAMB70A7AB</t>
  </si>
  <si>
    <t>CAMB099DD5</t>
  </si>
  <si>
    <t>CAMPT9PX8C</t>
  </si>
  <si>
    <t>43</t>
  </si>
  <si>
    <t>CAMPD0984F</t>
  </si>
  <si>
    <t>CAMP78B198</t>
  </si>
  <si>
    <t>CAMUB30A76</t>
  </si>
  <si>
    <t>CAMU5BF51E</t>
  </si>
  <si>
    <t>CAMUCK0VBS</t>
  </si>
  <si>
    <t>CAMUHU7S4X</t>
  </si>
  <si>
    <t>CAMU218A53</t>
  </si>
  <si>
    <t>CAMU488F06</t>
  </si>
  <si>
    <t>CAMUD84BF3</t>
  </si>
  <si>
    <t>CAMU4FHDBC</t>
  </si>
  <si>
    <t>CANADI159L</t>
  </si>
  <si>
    <t>CANA707942</t>
  </si>
  <si>
    <t>CANALYB2VI</t>
  </si>
  <si>
    <t>CANAAEY5G9</t>
  </si>
  <si>
    <t>CANANTNOK7</t>
  </si>
  <si>
    <t>CANAGF1QHO</t>
  </si>
  <si>
    <t>CANAM1BV5B</t>
  </si>
  <si>
    <t>CANA81LZSD</t>
  </si>
  <si>
    <t>CANAK5OGQE</t>
  </si>
  <si>
    <t>CANDCH7R71</t>
  </si>
  <si>
    <t>CANEB99442</t>
  </si>
  <si>
    <t>CANEAA7F2C</t>
  </si>
  <si>
    <t>CANE64D5A7</t>
  </si>
  <si>
    <t>CANE964DE5</t>
  </si>
  <si>
    <t>CANE73A5CF</t>
  </si>
  <si>
    <t>CANE9IIU0M</t>
  </si>
  <si>
    <t>CANE6B45D4</t>
  </si>
  <si>
    <t>CANE7224CC</t>
  </si>
  <si>
    <t>CAERIG5040</t>
  </si>
  <si>
    <t>CANE68E63A</t>
  </si>
  <si>
    <t>CANE4473AF</t>
  </si>
  <si>
    <t>CANEE479A9</t>
  </si>
  <si>
    <t>CANEDF261B</t>
  </si>
  <si>
    <t>CANEDLPQQN</t>
  </si>
  <si>
    <t>CANTDQTCF1</t>
  </si>
  <si>
    <t>CANT35992D</t>
  </si>
  <si>
    <t>RHUMF58740</t>
  </si>
  <si>
    <t>CAOLHPVKK9</t>
  </si>
  <si>
    <t>3344</t>
  </si>
  <si>
    <t>3345</t>
  </si>
  <si>
    <t>CAOLIL948O</t>
  </si>
  <si>
    <t>CAOL4KHV42</t>
  </si>
  <si>
    <t>CAOLS0LO5D</t>
  </si>
  <si>
    <t>CAOLIL738W</t>
  </si>
  <si>
    <t>CAOR78DF3C</t>
  </si>
  <si>
    <t>CAPEE7683D</t>
  </si>
  <si>
    <t>CAPE18AA29</t>
  </si>
  <si>
    <t>CAPE5A452A</t>
  </si>
  <si>
    <t>CAPEDWFMHZ</t>
  </si>
  <si>
    <t>CAPEJOPEYG</t>
  </si>
  <si>
    <t>CAPE7J7T19</t>
  </si>
  <si>
    <t>CAPI2BDFD2</t>
  </si>
  <si>
    <t>CAPI7A7371</t>
  </si>
  <si>
    <t>CAPI488D0E</t>
  </si>
  <si>
    <t>CAPI489B73</t>
  </si>
  <si>
    <t>4060</t>
  </si>
  <si>
    <t>CAPTCD6A9C</t>
  </si>
  <si>
    <t>CAPTA57805</t>
  </si>
  <si>
    <t>CAPT45D2AD</t>
  </si>
  <si>
    <t>CAPT52LDW4</t>
  </si>
  <si>
    <t>CAPT70388F</t>
  </si>
  <si>
    <t>4061</t>
  </si>
  <si>
    <t>CAPTBC4749</t>
  </si>
  <si>
    <t>CAPTB3104C</t>
  </si>
  <si>
    <t>CARA019F7B</t>
  </si>
  <si>
    <t>CARAUX0BZA</t>
  </si>
  <si>
    <t>CARA60A019</t>
  </si>
  <si>
    <t>CARAYMXDS4</t>
  </si>
  <si>
    <t>CARA0F2263</t>
  </si>
  <si>
    <t>CARD44B3B7</t>
  </si>
  <si>
    <t>CARDI482AY</t>
  </si>
  <si>
    <t>854</t>
  </si>
  <si>
    <t>CARDHU944B</t>
  </si>
  <si>
    <t>CARDHU044I</t>
  </si>
  <si>
    <t>CARD9E35AD</t>
  </si>
  <si>
    <t>CARD1ABB6D</t>
  </si>
  <si>
    <t>CARDC9B0BD</t>
  </si>
  <si>
    <t>CARLBC2148</t>
  </si>
  <si>
    <t>CARL0BA97F</t>
  </si>
  <si>
    <t>CARLA80305</t>
  </si>
  <si>
    <t>CARLZW0GOY</t>
  </si>
  <si>
    <t>CARP52B32E</t>
  </si>
  <si>
    <t>CARPBB4C75</t>
  </si>
  <si>
    <t>CARP7AF16E</t>
  </si>
  <si>
    <t>CARTB1FB5D</t>
  </si>
  <si>
    <t>3643</t>
  </si>
  <si>
    <t>CASA48F129</t>
  </si>
  <si>
    <t>CASA06B29D</t>
  </si>
  <si>
    <t>CASA8DD00F</t>
  </si>
  <si>
    <t>CASA14ECE8</t>
  </si>
  <si>
    <t>CASA7984F9</t>
  </si>
  <si>
    <t>CASAD4AA68</t>
  </si>
  <si>
    <t>CASAD726BF</t>
  </si>
  <si>
    <t>6</t>
  </si>
  <si>
    <t>CASCE5B3D1</t>
  </si>
  <si>
    <t>CASH00A7AF</t>
  </si>
  <si>
    <t>CASH615F76</t>
  </si>
  <si>
    <t>CASP1A4164</t>
  </si>
  <si>
    <t>CATODA3B03</t>
  </si>
  <si>
    <t>CATO6EFBC3</t>
  </si>
  <si>
    <t>CATO5TRF6X</t>
  </si>
  <si>
    <t>CATT4385A7</t>
  </si>
  <si>
    <t>CATTC43A68</t>
  </si>
  <si>
    <t>CATZ4D4B8B</t>
  </si>
  <si>
    <t>CEDA3148DB</t>
  </si>
  <si>
    <t>GRAP582BAF</t>
  </si>
  <si>
    <t>CENO24FA2C</t>
  </si>
  <si>
    <t>CENOI7M0IE</t>
  </si>
  <si>
    <t>CENO0BE975</t>
  </si>
  <si>
    <t>CENO1CAWEL</t>
  </si>
  <si>
    <t>CENTEN517K</t>
  </si>
  <si>
    <t>CENTEB6536</t>
  </si>
  <si>
    <t>CENTEN716P</t>
  </si>
  <si>
    <t>CENT044A5B</t>
  </si>
  <si>
    <t>CENT58E513</t>
  </si>
  <si>
    <t>CENTEN018H</t>
  </si>
  <si>
    <t>CENTF3UEM2</t>
  </si>
  <si>
    <t>CENT104884</t>
  </si>
  <si>
    <t>CENT80F870</t>
  </si>
  <si>
    <t>CENTF23F17</t>
  </si>
  <si>
    <t>CENTEN724W</t>
  </si>
  <si>
    <t>CENTEN724C</t>
  </si>
  <si>
    <t>CHAIBE7NAH</t>
  </si>
  <si>
    <t>CHALORK559</t>
  </si>
  <si>
    <t>CHAL89649B</t>
  </si>
  <si>
    <t>CHAL1BDBF4</t>
  </si>
  <si>
    <t>CHAL6F704D</t>
  </si>
  <si>
    <t>CHAL047445</t>
  </si>
  <si>
    <t>CHAL36449F</t>
  </si>
  <si>
    <t>CHAL07CCCD</t>
  </si>
  <si>
    <t>CHAL0GJSKE</t>
  </si>
  <si>
    <t>CHAL74C5B9</t>
  </si>
  <si>
    <t>CHALTGJ4CK</t>
  </si>
  <si>
    <t>CHAM7978E4</t>
  </si>
  <si>
    <t>CHAM94AC7D</t>
  </si>
  <si>
    <t>CHAMGN4J8S</t>
  </si>
  <si>
    <t>CHAM763F94</t>
  </si>
  <si>
    <t>CHAMDP41SQ</t>
  </si>
  <si>
    <t>CHAMJ92FTW</t>
  </si>
  <si>
    <t>CHAM98ZCEY</t>
  </si>
  <si>
    <t>CHAM3C9244</t>
  </si>
  <si>
    <t>CHAMF9BC87</t>
  </si>
  <si>
    <t>CHAM60B41B</t>
  </si>
  <si>
    <t>CHAMB08BB4</t>
  </si>
  <si>
    <t>CHAMA4CBAA</t>
  </si>
  <si>
    <t>CHAM28F147</t>
  </si>
  <si>
    <t>CHAMEC2446</t>
  </si>
  <si>
    <t>CHANZQSO87</t>
  </si>
  <si>
    <t>CHANVJO67U</t>
  </si>
  <si>
    <t>CHAPQXRRD0</t>
  </si>
  <si>
    <t>CHAPEAX3L2</t>
  </si>
  <si>
    <t>CHARF88B02</t>
  </si>
  <si>
    <t>CHARCD2W5Q</t>
  </si>
  <si>
    <t>CHARF90AC7</t>
  </si>
  <si>
    <t>CHARDFC661</t>
  </si>
  <si>
    <t>CHTE0HYFJZ</t>
  </si>
  <si>
    <t>CHTEKSASLU</t>
  </si>
  <si>
    <t>CHTE123ISD</t>
  </si>
  <si>
    <t>CHTEVT2WJ1</t>
  </si>
  <si>
    <t>CHTEU60HTY</t>
  </si>
  <si>
    <t>CHTEFC3B41</t>
  </si>
  <si>
    <t>CHTE147B0A</t>
  </si>
  <si>
    <t>CHTE39F809</t>
  </si>
  <si>
    <t>CHTEA4C079</t>
  </si>
  <si>
    <t>CHERD7F9D8</t>
  </si>
  <si>
    <t>CHIC7A4A04</t>
  </si>
  <si>
    <t>CHIV488A3C</t>
  </si>
  <si>
    <t>CHIVOSB7E3</t>
  </si>
  <si>
    <t>CHIVB6AD5F</t>
  </si>
  <si>
    <t>CHIV880027</t>
  </si>
  <si>
    <t>CHIV5B32E2</t>
  </si>
  <si>
    <t>CHIVY2FMNL</t>
  </si>
  <si>
    <t>3375</t>
  </si>
  <si>
    <t>CHIVEL0BRD</t>
  </si>
  <si>
    <t>CHIVFIDLNT</t>
  </si>
  <si>
    <t>859</t>
  </si>
  <si>
    <t>CHIVWJ049G</t>
  </si>
  <si>
    <t>CHIVC95C96</t>
  </si>
  <si>
    <t>CHIV138868</t>
  </si>
  <si>
    <t>CHIVAS809B</t>
  </si>
  <si>
    <t>CHOP908A96</t>
  </si>
  <si>
    <t>CHOP811EEF</t>
  </si>
  <si>
    <t>CHOP359D94</t>
  </si>
  <si>
    <t>CHOP48F441</t>
  </si>
  <si>
    <t>CHOP0F7492</t>
  </si>
  <si>
    <t>CHOP164AF0</t>
  </si>
  <si>
    <t>CHOUE51392</t>
  </si>
  <si>
    <t>CHRIN05DMC</t>
  </si>
  <si>
    <t>CHRI3JIFVK</t>
  </si>
  <si>
    <t>CHRI1AB122</t>
  </si>
  <si>
    <t>CHRIWS8Y65</t>
  </si>
  <si>
    <t>CHRITW2EB2</t>
  </si>
  <si>
    <t>COEUD50D95</t>
  </si>
  <si>
    <t>COEU8D82A4</t>
  </si>
  <si>
    <t>COEUF4E5F0</t>
  </si>
  <si>
    <t>CHRI1C431B</t>
  </si>
  <si>
    <t>CIHUQHQDK5</t>
  </si>
  <si>
    <t>CIHUBC5CD3</t>
  </si>
  <si>
    <t>CIMB0B351F</t>
  </si>
  <si>
    <t>CINE1D237D</t>
  </si>
  <si>
    <t>CINZ484460</t>
  </si>
  <si>
    <t>47</t>
  </si>
  <si>
    <t>CINZAA7B15</t>
  </si>
  <si>
    <t>CIQUE4A1FB</t>
  </si>
  <si>
    <t>3337</t>
  </si>
  <si>
    <t>CIRO2FF33D</t>
  </si>
  <si>
    <t>CIRO41033E</t>
  </si>
  <si>
    <t>CIROEFC019</t>
  </si>
  <si>
    <t>CIROFC872F</t>
  </si>
  <si>
    <t>CIROZE01JZ</t>
  </si>
  <si>
    <t>CIRO42C6CA</t>
  </si>
  <si>
    <t>CIRO293E1O</t>
  </si>
  <si>
    <t>CITAB78905</t>
  </si>
  <si>
    <t>CITAA11821</t>
  </si>
  <si>
    <t>CITAF0042B</t>
  </si>
  <si>
    <t>CITAHOUD99</t>
  </si>
  <si>
    <t>CITR526ACE</t>
  </si>
  <si>
    <t>CITYDQV8ID</t>
  </si>
  <si>
    <t>CITYANKK1G</t>
  </si>
  <si>
    <t>CITYKJXK9Z</t>
  </si>
  <si>
    <t>CITY3F8DB4</t>
  </si>
  <si>
    <t>CITY09B84F</t>
  </si>
  <si>
    <t>CITYB1745B</t>
  </si>
  <si>
    <t>CLAN7DILUT</t>
  </si>
  <si>
    <t>CLAN9E9511</t>
  </si>
  <si>
    <t>3671</t>
  </si>
  <si>
    <t>CLANWGEL57</t>
  </si>
  <si>
    <t>CLANMO0KH5</t>
  </si>
  <si>
    <t>CLAN2KKCVR</t>
  </si>
  <si>
    <t>THECE4E9AA</t>
  </si>
  <si>
    <t>CLAUFC250D</t>
  </si>
  <si>
    <t>CLME6466D4</t>
  </si>
  <si>
    <t>CLME0D7F4A</t>
  </si>
  <si>
    <t>CLMEN65RHV</t>
  </si>
  <si>
    <t>CLME0DF58F</t>
  </si>
  <si>
    <t>CLME5E9E84</t>
  </si>
  <si>
    <t>CLMEE95C6A</t>
  </si>
  <si>
    <t>CLME1E7FEC</t>
  </si>
  <si>
    <t>ARMA2242D3</t>
  </si>
  <si>
    <t>CLOU6AEF07</t>
  </si>
  <si>
    <t>CLYNYVLSNC</t>
  </si>
  <si>
    <t>CLYNGGKGXD</t>
  </si>
  <si>
    <t>3347</t>
  </si>
  <si>
    <t>CLYNF86C4D</t>
  </si>
  <si>
    <t>COBA591118</t>
  </si>
  <si>
    <t>COCA4MIGWK</t>
  </si>
  <si>
    <t>COCA792JOL</t>
  </si>
  <si>
    <t>COCKA9A43F</t>
  </si>
  <si>
    <t>COCKBG33AN</t>
  </si>
  <si>
    <t>COCKHGHUOZ</t>
  </si>
  <si>
    <t>COCKC2D908</t>
  </si>
  <si>
    <t>COCK9566EF</t>
  </si>
  <si>
    <t>COCKA074AC</t>
  </si>
  <si>
    <t>COCK224855</t>
  </si>
  <si>
    <t>COCKA4A0DA</t>
  </si>
  <si>
    <t>CDIGNA35GN</t>
  </si>
  <si>
    <t>COEBCRHL1G</t>
  </si>
  <si>
    <t>3479</t>
  </si>
  <si>
    <t>COIN9435D2</t>
  </si>
  <si>
    <t>COINTR617B</t>
  </si>
  <si>
    <t>COINXXPWO2</t>
  </si>
  <si>
    <t>COLO865FE7</t>
  </si>
  <si>
    <t>COLOE59E25</t>
  </si>
  <si>
    <t>COMB83BAE2</t>
  </si>
  <si>
    <t>COMBD03384</t>
  </si>
  <si>
    <t>COMBA11747</t>
  </si>
  <si>
    <t>COMPD2D242</t>
  </si>
  <si>
    <t>COMP475A8B</t>
  </si>
  <si>
    <t>COMP8B59AC</t>
  </si>
  <si>
    <t>COMPB3AD14</t>
  </si>
  <si>
    <t>COMP2608E6</t>
  </si>
  <si>
    <t>COMPD95643</t>
  </si>
  <si>
    <t>COMP27A41C</t>
  </si>
  <si>
    <t>COMP4917AA</t>
  </si>
  <si>
    <t>COMPBD99D7</t>
  </si>
  <si>
    <t>COMPQNZRKG</t>
  </si>
  <si>
    <t>COMP947802</t>
  </si>
  <si>
    <t>COMPHQYTI3</t>
  </si>
  <si>
    <t>COMP9E12B3</t>
  </si>
  <si>
    <t>COMPA680A0</t>
  </si>
  <si>
    <t>COMP40D8A7</t>
  </si>
  <si>
    <t>COMTEIU77L</t>
  </si>
  <si>
    <t>COMT8B1BE8</t>
  </si>
  <si>
    <t>COMTDB7525</t>
  </si>
  <si>
    <t>COND7DF44F</t>
  </si>
  <si>
    <t>CONDA4191E</t>
  </si>
  <si>
    <t>CONDF25BB4</t>
  </si>
  <si>
    <t>CONDF04FBA</t>
  </si>
  <si>
    <t>CONDBED4F1</t>
  </si>
  <si>
    <t>CONDA8422D</t>
  </si>
  <si>
    <t>CONFI2FLQA</t>
  </si>
  <si>
    <t>CONFRXK5S0</t>
  </si>
  <si>
    <t>CONFBYJJ6G</t>
  </si>
  <si>
    <t>CONFCDHX0W</t>
  </si>
  <si>
    <t>CONNEM810W</t>
  </si>
  <si>
    <t>CONN1089CF</t>
  </si>
  <si>
    <t>CONT000D4A</t>
  </si>
  <si>
    <t>CONT54A585</t>
  </si>
  <si>
    <t>CONT697586</t>
  </si>
  <si>
    <t>COPAA55709</t>
  </si>
  <si>
    <t>COPADVTNI6</t>
  </si>
  <si>
    <t>COPAC90E07</t>
  </si>
  <si>
    <t>COPPCCAF44</t>
  </si>
  <si>
    <t>COPP4D8390</t>
  </si>
  <si>
    <t>COPPRP29G3</t>
  </si>
  <si>
    <t>COPPOMRMU3</t>
  </si>
  <si>
    <t>COPP9985EA</t>
  </si>
  <si>
    <t>COQUAAD8A3</t>
  </si>
  <si>
    <t>CORAFY4Y90</t>
  </si>
  <si>
    <t>CORA43J0D3</t>
  </si>
  <si>
    <t>CORR687E5C</t>
  </si>
  <si>
    <t>CORS3BUUFO</t>
  </si>
  <si>
    <t>CORSNDT5X4</t>
  </si>
  <si>
    <t>CORTACLDW3</t>
  </si>
  <si>
    <t>CORUBA724G</t>
  </si>
  <si>
    <t>COTOF6E717</t>
  </si>
  <si>
    <t>COTO1163C0</t>
  </si>
  <si>
    <t>COTS1464QR</t>
  </si>
  <si>
    <t>COTSJOROZS</t>
  </si>
  <si>
    <t>COTSFP55JB</t>
  </si>
  <si>
    <t>COTS42FE91</t>
  </si>
  <si>
    <t>COTSKCCWD8</t>
  </si>
  <si>
    <t>COURHYRBRD</t>
  </si>
  <si>
    <t>COUR555572</t>
  </si>
  <si>
    <t>165</t>
  </si>
  <si>
    <t>164</t>
  </si>
  <si>
    <t>COURBA64F7</t>
  </si>
  <si>
    <t>COURWBMXR3</t>
  </si>
  <si>
    <t>4035</t>
  </si>
  <si>
    <t>COUR0979BE</t>
  </si>
  <si>
    <t>4101</t>
  </si>
  <si>
    <t>CRAF3B4921</t>
  </si>
  <si>
    <t>CRAFMX8ICI</t>
  </si>
  <si>
    <t>865</t>
  </si>
  <si>
    <t>CRAG9K7LY3</t>
  </si>
  <si>
    <t>CRAID1EB4F</t>
  </si>
  <si>
    <t>CRAIWJK043</t>
  </si>
  <si>
    <t>CRAIA12186</t>
  </si>
  <si>
    <t>CRAI5FC922</t>
  </si>
  <si>
    <t>CRAI4F1A8D</t>
  </si>
  <si>
    <t>CRAT0E14F4</t>
  </si>
  <si>
    <t>CRAT3C8BAB</t>
  </si>
  <si>
    <t>CRIS7D6E62</t>
  </si>
  <si>
    <t>CRISRRKS3A</t>
  </si>
  <si>
    <t>CROF9910AB</t>
  </si>
  <si>
    <t>CROFR8UTVR</t>
  </si>
  <si>
    <t>CROFS67JHQ</t>
  </si>
  <si>
    <t>CROF9VEG66</t>
  </si>
  <si>
    <t>CROF0EMM95</t>
  </si>
  <si>
    <t>CROFANWBTU</t>
  </si>
  <si>
    <t>CROSA3FJ57</t>
  </si>
  <si>
    <t>CROS5767B9</t>
  </si>
  <si>
    <t>CRUZC3KASV</t>
  </si>
  <si>
    <t>PORTLEPTTJ</t>
  </si>
  <si>
    <t>PORTMGN844</t>
  </si>
  <si>
    <t>CRUZJ6TUS6</t>
  </si>
  <si>
    <t>CRUZTAUYZ4</t>
  </si>
  <si>
    <t>CRUZ0N56AE</t>
  </si>
  <si>
    <t>3339</t>
  </si>
  <si>
    <t>603</t>
  </si>
  <si>
    <t>CRUZ7B0BC7</t>
  </si>
  <si>
    <t>CRUZE35US8</t>
  </si>
  <si>
    <t>CRUZEMH0GK</t>
  </si>
  <si>
    <t>CRYSF48C29</t>
  </si>
  <si>
    <t>CRYS8DFB43</t>
  </si>
  <si>
    <t>CRYS2CPTTK</t>
  </si>
  <si>
    <t>CUAT4861B7</t>
  </si>
  <si>
    <t>CUAT0CD93F</t>
  </si>
  <si>
    <t>CUBANE725I</t>
  </si>
  <si>
    <t>CUBANPK1Q8</t>
  </si>
  <si>
    <t>CUBANE725C</t>
  </si>
  <si>
    <t>CUBAZIALF6</t>
  </si>
  <si>
    <t>CUBAQJ509C</t>
  </si>
  <si>
    <t>CUBAARU2FJ</t>
  </si>
  <si>
    <t>CUBI729844</t>
  </si>
  <si>
    <t>CUBI14F04B</t>
  </si>
  <si>
    <t>CUBIBEAD98</t>
  </si>
  <si>
    <t>CURA47BC87</t>
  </si>
  <si>
    <t>CURAF9ABA0</t>
  </si>
  <si>
    <t>CURRX9AK9M</t>
  </si>
  <si>
    <t>CURR6F1D3H</t>
  </si>
  <si>
    <t>CUTTYS952S</t>
  </si>
  <si>
    <t>CUTTDC64CC</t>
  </si>
  <si>
    <t>3444</t>
  </si>
  <si>
    <t>CUTT75B00A</t>
  </si>
  <si>
    <t>52</t>
  </si>
  <si>
    <t>51</t>
  </si>
  <si>
    <t>DADAFKG1BK</t>
  </si>
  <si>
    <t>DADA8GAE2W</t>
  </si>
  <si>
    <t>DAFFE421F3</t>
  </si>
  <si>
    <t>DALEB9A2BA</t>
  </si>
  <si>
    <t>DALMU7YNJL</t>
  </si>
  <si>
    <t>DALM9P23GQ</t>
  </si>
  <si>
    <t>DALMTGJE6G</t>
  </si>
  <si>
    <t>DALMF03ECC</t>
  </si>
  <si>
    <t>DALM6D4C41</t>
  </si>
  <si>
    <t>DALMK3AHW0</t>
  </si>
  <si>
    <t>DALMTOLVOI</t>
  </si>
  <si>
    <t>DALM7L1VG1</t>
  </si>
  <si>
    <t>3194</t>
  </si>
  <si>
    <t>DALW844FDF</t>
  </si>
  <si>
    <t>DALW8MAYX5</t>
  </si>
  <si>
    <t>DALW4CE990</t>
  </si>
  <si>
    <t>DAMO0I2GDA</t>
  </si>
  <si>
    <t>DAMOCB65D8</t>
  </si>
  <si>
    <t>DAMO0810BC</t>
  </si>
  <si>
    <t>DAMO06A45J</t>
  </si>
  <si>
    <t>DAMOQJN07L</t>
  </si>
  <si>
    <t>DAMO42118A</t>
  </si>
  <si>
    <t>DAMOLMCIDD</t>
  </si>
  <si>
    <t>DAMO1G2VHC</t>
  </si>
  <si>
    <t>DAMO393AA9</t>
  </si>
  <si>
    <t>DAMO261A1E</t>
  </si>
  <si>
    <t>DAMO3A849E</t>
  </si>
  <si>
    <t>DAMO39283C</t>
  </si>
  <si>
    <t>DAMOADEC72</t>
  </si>
  <si>
    <t>DAMOVSAHCM</t>
  </si>
  <si>
    <t>DAMO3H60W5</t>
  </si>
  <si>
    <t>DAMO803143</t>
  </si>
  <si>
    <t>DAMO4C5400</t>
  </si>
  <si>
    <t>DAMR2D1541</t>
  </si>
  <si>
    <t>DANZ3F0E8B</t>
  </si>
  <si>
    <t>DANZFF4C09</t>
  </si>
  <si>
    <t>DARNQT2XWJ</t>
  </si>
  <si>
    <t>DARN4D2988</t>
  </si>
  <si>
    <t>DARR5B91F4</t>
  </si>
  <si>
    <t>DARR4ACF87</t>
  </si>
  <si>
    <t>DARR9AB34D</t>
  </si>
  <si>
    <t>DARR0B2AA9</t>
  </si>
  <si>
    <t>DAUPACAD65</t>
  </si>
  <si>
    <t>DAVIB394DE</t>
  </si>
  <si>
    <t>DAVI24R6HH</t>
  </si>
  <si>
    <t>DAVIFW353X</t>
  </si>
  <si>
    <t>DAVIF82232</t>
  </si>
  <si>
    <t>DAVI4394DE</t>
  </si>
  <si>
    <t>DAVIB3015E</t>
  </si>
  <si>
    <t>DEADU2ER11</t>
  </si>
  <si>
    <t>DEADDD96AA</t>
  </si>
  <si>
    <t>DEAD700CA4</t>
  </si>
  <si>
    <t>DEADE2744B</t>
  </si>
  <si>
    <t>DEAD9B5904</t>
  </si>
  <si>
    <t>DEADC48149</t>
  </si>
  <si>
    <t>DEAD1958A8</t>
  </si>
  <si>
    <t>DEADA92A9D</t>
  </si>
  <si>
    <t>DEANI8GLNI</t>
  </si>
  <si>
    <t>DEAN7V1B7I</t>
  </si>
  <si>
    <t>DEAN7DA856</t>
  </si>
  <si>
    <t>DEAT5IC668</t>
  </si>
  <si>
    <t>DEBOA0714E</t>
  </si>
  <si>
    <t>DEBO549EDB</t>
  </si>
  <si>
    <t>DELMZ86R10</t>
  </si>
  <si>
    <t>DELMC0F78D</t>
  </si>
  <si>
    <t>DELA232056</t>
  </si>
  <si>
    <t>DELA82122A</t>
  </si>
  <si>
    <t>DELAB8QI0N</t>
  </si>
  <si>
    <t>DELIZ3YFJE</t>
  </si>
  <si>
    <t>DELIH9TM9E</t>
  </si>
  <si>
    <t>DELO06N9E8</t>
  </si>
  <si>
    <t>DENK6CEIR4</t>
  </si>
  <si>
    <t>DEPA7E7A1B</t>
  </si>
  <si>
    <t>DEPABF78B2</t>
  </si>
  <si>
    <t>DEPAZR726Y</t>
  </si>
  <si>
    <t>DEPA8BE925</t>
  </si>
  <si>
    <t>DEPACAEC4C</t>
  </si>
  <si>
    <t>DEPA72973E</t>
  </si>
  <si>
    <t>DEPAC539D9</t>
  </si>
  <si>
    <t>DESI59D4F3</t>
  </si>
  <si>
    <t>DEWA3F8214</t>
  </si>
  <si>
    <t>DEWAG82IAF</t>
  </si>
  <si>
    <t>3456</t>
  </si>
  <si>
    <t>DEWAXYKBMY</t>
  </si>
  <si>
    <t>DEWAED0AQV</t>
  </si>
  <si>
    <t>DEWACPKBWJ</t>
  </si>
  <si>
    <t>DEWA6DXJ3S</t>
  </si>
  <si>
    <t>DEWA4A6C8A</t>
  </si>
  <si>
    <t>DEWA87C895</t>
  </si>
  <si>
    <t>DEWA66947C</t>
  </si>
  <si>
    <t>DEWA6BDEBB</t>
  </si>
  <si>
    <t>DEWA86E64A</t>
  </si>
  <si>
    <t>DICTFYYD1B</t>
  </si>
  <si>
    <t>DICTE9IG97</t>
  </si>
  <si>
    <t>DICTAT256Q</t>
  </si>
  <si>
    <t>DICT5B239J</t>
  </si>
  <si>
    <t>DICTE61923</t>
  </si>
  <si>
    <t>DILLE7366B</t>
  </si>
  <si>
    <t>DILL26E55A</t>
  </si>
  <si>
    <t>DILL684826</t>
  </si>
  <si>
    <t>DILLBMP7TA</t>
  </si>
  <si>
    <t>DILL35SEO4</t>
  </si>
  <si>
    <t>DILLOBX9DR</t>
  </si>
  <si>
    <t>DILLWO06M0</t>
  </si>
  <si>
    <t>DIMPECC677</t>
  </si>
  <si>
    <t>DINGFK0UU3</t>
  </si>
  <si>
    <t>DIPLA5C67B</t>
  </si>
  <si>
    <t>DIPL2D74C3</t>
  </si>
  <si>
    <t>DIPLC8F543</t>
  </si>
  <si>
    <t>DIPL1A40F2</t>
  </si>
  <si>
    <t>DIPLCF685O</t>
  </si>
  <si>
    <t>DIPLAA2463</t>
  </si>
  <si>
    <t>DIPL6D87A9</t>
  </si>
  <si>
    <t>DIPLNXQUFA</t>
  </si>
  <si>
    <t>DIPL4476A3</t>
  </si>
  <si>
    <t>DIPLWDMH6A</t>
  </si>
  <si>
    <t>DIPL4182F0</t>
  </si>
  <si>
    <t>DISA7BA2C9</t>
  </si>
  <si>
    <t>360</t>
  </si>
  <si>
    <t>DISAF1E2AC</t>
  </si>
  <si>
    <t>DISA2XW23Q</t>
  </si>
  <si>
    <t>DISA2MR7X8</t>
  </si>
  <si>
    <t>DISA71E77D</t>
  </si>
  <si>
    <t>FRAIF188CA</t>
  </si>
  <si>
    <t>DOMPOW4BAN</t>
  </si>
  <si>
    <t>4191</t>
  </si>
  <si>
    <t>4192</t>
  </si>
  <si>
    <t>DONFG1PHNB</t>
  </si>
  <si>
    <t>DONJB8AA4C</t>
  </si>
  <si>
    <t>DONJ312207</t>
  </si>
  <si>
    <t>DONJ3FWQEJ</t>
  </si>
  <si>
    <t>DONJF2F39C</t>
  </si>
  <si>
    <t>DONJUL824C</t>
  </si>
  <si>
    <t>DONJ3GBDGS</t>
  </si>
  <si>
    <t>DONPVHGION</t>
  </si>
  <si>
    <t>DONPEAB1CA</t>
  </si>
  <si>
    <t>DONPA86812</t>
  </si>
  <si>
    <t>DONPSBTKIY</t>
  </si>
  <si>
    <t>DONQ37BB50</t>
  </si>
  <si>
    <t>DONQ6BAB93</t>
  </si>
  <si>
    <t>DONQ850015</t>
  </si>
  <si>
    <t>DONQF6D54D</t>
  </si>
  <si>
    <t>DONQ43080D</t>
  </si>
  <si>
    <t>DONQZ1RMCH</t>
  </si>
  <si>
    <t>DONQ945FE3</t>
  </si>
  <si>
    <t>DOOL09E1CE</t>
  </si>
  <si>
    <t>3955</t>
  </si>
  <si>
    <t>DOOL74B56B</t>
  </si>
  <si>
    <t>DOOROYGF9X</t>
  </si>
  <si>
    <t>DOOR18021A</t>
  </si>
  <si>
    <t>DOSM57534C</t>
  </si>
  <si>
    <t>DOSM551268</t>
  </si>
  <si>
    <t>DOSMA1F333</t>
  </si>
  <si>
    <t>DOSM73E488</t>
  </si>
  <si>
    <t>DOUBIGPHEU</t>
  </si>
  <si>
    <t>DOUBJ6LHCV</t>
  </si>
  <si>
    <t>DRAMA4E1CF</t>
  </si>
  <si>
    <t>DRAMF68C08</t>
  </si>
  <si>
    <t>DREB353691</t>
  </si>
  <si>
    <t>DRUM8E78D3</t>
  </si>
  <si>
    <t>DRUMHCLMY4</t>
  </si>
  <si>
    <t>DRUMEA8B8A</t>
  </si>
  <si>
    <t>DRUM2AYOHA</t>
  </si>
  <si>
    <t>DRUMWSMLTC</t>
  </si>
  <si>
    <t>DRUM7G0O54</t>
  </si>
  <si>
    <t>DRYSDC85A9</t>
  </si>
  <si>
    <t>DRYS7CFB38</t>
  </si>
  <si>
    <t>DUBO90B969</t>
  </si>
  <si>
    <t>DUNV7F5B77</t>
  </si>
  <si>
    <t>DUNV3CA3D1</t>
  </si>
  <si>
    <t>DUQUDA683R</t>
  </si>
  <si>
    <t>DUVASQQUG9</t>
  </si>
  <si>
    <t>DUVAS0SAEC</t>
  </si>
  <si>
    <t>DUVARIB3U3</t>
  </si>
  <si>
    <t>DYCYE7E66G</t>
  </si>
  <si>
    <t>DYCY1686D3</t>
  </si>
  <si>
    <t>DYCYC5645A</t>
  </si>
  <si>
    <t>DZAMDA1626</t>
  </si>
  <si>
    <t>DZAMFDA796</t>
  </si>
  <si>
    <t>DZAMH421H1</t>
  </si>
  <si>
    <t>DZAMD7AF46</t>
  </si>
  <si>
    <t>DZAMD6D401</t>
  </si>
  <si>
    <t>DZAM00483F</t>
  </si>
  <si>
    <t>DZAM64FAAA</t>
  </si>
  <si>
    <t>DZAM4B5CAA</t>
  </si>
  <si>
    <t>DZAM9E498B</t>
  </si>
  <si>
    <t>DZAMONJNS1</t>
  </si>
  <si>
    <t>DZAM9BA8D7</t>
  </si>
  <si>
    <t>DZAM7AB25D</t>
  </si>
  <si>
    <t>DZAM4DE87F</t>
  </si>
  <si>
    <t>DZAM39DF3E</t>
  </si>
  <si>
    <t>DZAMB238CB</t>
  </si>
  <si>
    <t>DZAMN64I2E</t>
  </si>
  <si>
    <t>DZAMF9859E</t>
  </si>
  <si>
    <t>DZAM88D9F5</t>
  </si>
  <si>
    <t>DZAM764493</t>
  </si>
  <si>
    <t>DZAM2BA7F8</t>
  </si>
  <si>
    <t>EAGL0DA0C7</t>
  </si>
  <si>
    <t>3865</t>
  </si>
  <si>
    <t>ECHLHEKFYA</t>
  </si>
  <si>
    <t>EDGW439389</t>
  </si>
  <si>
    <t>EDDUUMDZH3</t>
  </si>
  <si>
    <t>EDDUWLGW4N</t>
  </si>
  <si>
    <t>EDDU4A962C</t>
  </si>
  <si>
    <t>EDDUCEBB33</t>
  </si>
  <si>
    <t>EDDU46682B</t>
  </si>
  <si>
    <t>EDDU5AZW5S</t>
  </si>
  <si>
    <t>EDDU256710</t>
  </si>
  <si>
    <t>EDDUZ8WB9O</t>
  </si>
  <si>
    <t>EDDUECKU99</t>
  </si>
  <si>
    <t>EDDUQ2RVT2</t>
  </si>
  <si>
    <t>EDELWE751W</t>
  </si>
  <si>
    <t>EDENAB986C</t>
  </si>
  <si>
    <t>EDEN41D3B2</t>
  </si>
  <si>
    <t>EDEN8B8CF2</t>
  </si>
  <si>
    <t>EDGEX556EA</t>
  </si>
  <si>
    <t>EDGE660923</t>
  </si>
  <si>
    <t>EDIM7D75F8</t>
  </si>
  <si>
    <t>EDIN278983</t>
  </si>
  <si>
    <t>EDIMBDEF71</t>
  </si>
  <si>
    <t>EDRA8AAFBD</t>
  </si>
  <si>
    <t>EDRADO624L</t>
  </si>
  <si>
    <t>EGAN0RIAY8</t>
  </si>
  <si>
    <t>EGMO64A7CB</t>
  </si>
  <si>
    <t>EGMOF191AE</t>
  </si>
  <si>
    <t>EIKO9A954D</t>
  </si>
  <si>
    <t>ELCA90PDMJ</t>
  </si>
  <si>
    <t>ELCAYMV54C</t>
  </si>
  <si>
    <t>3971</t>
  </si>
  <si>
    <t>ELDO3E1D54</t>
  </si>
  <si>
    <t>ELDO1D1341</t>
  </si>
  <si>
    <t>ELDO5DA61C</t>
  </si>
  <si>
    <t>ELDO8C2A2A</t>
  </si>
  <si>
    <t>3976</t>
  </si>
  <si>
    <t>ELDOBAB09A</t>
  </si>
  <si>
    <t>ELGOF8C9FE</t>
  </si>
  <si>
    <t>ELJI4E84A0</t>
  </si>
  <si>
    <t>ELRO684EBD</t>
  </si>
  <si>
    <t>ELROF4B9C7</t>
  </si>
  <si>
    <t>ELRO212A08</t>
  </si>
  <si>
    <t>ELSUC4B45C</t>
  </si>
  <si>
    <t>ELVIHHV0WF</t>
  </si>
  <si>
    <t>ELBA82026B</t>
  </si>
  <si>
    <t>ELEPJ7BNV6</t>
  </si>
  <si>
    <t>ELEPB53C41</t>
  </si>
  <si>
    <t>ELGGCF544E</t>
  </si>
  <si>
    <t>ELGN440956</t>
  </si>
  <si>
    <t>ELGN5A9493</t>
  </si>
  <si>
    <t>ELITF31464</t>
  </si>
  <si>
    <t>ELIX5464EE</t>
  </si>
  <si>
    <t>ELSK634AAE</t>
  </si>
  <si>
    <t>EMINQ3BZOS</t>
  </si>
  <si>
    <t>EMIN6JW0RK</t>
  </si>
  <si>
    <t>EMPER8B0RU</t>
  </si>
  <si>
    <t>ENCOM2JBNX</t>
  </si>
  <si>
    <t>ENGIONNZCI</t>
  </si>
  <si>
    <t>ENGI5HD7S5</t>
  </si>
  <si>
    <t>ENGL0041A1</t>
  </si>
  <si>
    <t>ENGL648BA2</t>
  </si>
  <si>
    <t>ENSO742348</t>
  </si>
  <si>
    <t>OLEB1A6D5J</t>
  </si>
  <si>
    <t>OLEBXYL4JB</t>
  </si>
  <si>
    <t>ESCLDSC6NJ</t>
  </si>
  <si>
    <t>ESCLBC69A7</t>
  </si>
  <si>
    <t>ESCLAEE5JZ</t>
  </si>
  <si>
    <t>ESCLGLXSK3</t>
  </si>
  <si>
    <t>ESCL0N3DYB</t>
  </si>
  <si>
    <t>ESPE467530</t>
  </si>
  <si>
    <t>ESPO38AC48</t>
  </si>
  <si>
    <t>ETSU3464GH</t>
  </si>
  <si>
    <t>ETSUB4D7C8</t>
  </si>
  <si>
    <t>EVANFBA030</t>
  </si>
  <si>
    <t>EVAN7E89BE</t>
  </si>
  <si>
    <t>EVER632E51</t>
  </si>
  <si>
    <t>EXIL1DE445</t>
  </si>
  <si>
    <t>EXPLU9LVZ8</t>
  </si>
  <si>
    <t>CHTENLDSZJ</t>
  </si>
  <si>
    <t>CHTEOPN9UW</t>
  </si>
  <si>
    <t>EZRAFC549B</t>
  </si>
  <si>
    <t>FACU6AE604</t>
  </si>
  <si>
    <t>FACU8BB843</t>
  </si>
  <si>
    <t>FAIROSN7VC</t>
  </si>
  <si>
    <t>FAIR7H1GVS</t>
  </si>
  <si>
    <t>FAIRULXWHD</t>
  </si>
  <si>
    <t>FAIRKXB3O8</t>
  </si>
  <si>
    <t>FAIRWOKBG1</t>
  </si>
  <si>
    <t>FALEA32277</t>
  </si>
  <si>
    <t>FAMG72F795</t>
  </si>
  <si>
    <t>979</t>
  </si>
  <si>
    <t>978</t>
  </si>
  <si>
    <t>FAMO618B10</t>
  </si>
  <si>
    <t>FAMO464420</t>
  </si>
  <si>
    <t>FAMO294DBE</t>
  </si>
  <si>
    <t>FEEL904048</t>
  </si>
  <si>
    <t>FERCVMGQKJ</t>
  </si>
  <si>
    <t>FERD7B95F9</t>
  </si>
  <si>
    <t>FERDBWT5OZ</t>
  </si>
  <si>
    <t>FERDZL8UDQ</t>
  </si>
  <si>
    <t>FERDNVIQCT</t>
  </si>
  <si>
    <t>FERDC8184D</t>
  </si>
  <si>
    <t>FERDU3NQ22</t>
  </si>
  <si>
    <t>FERDNJ4EEK</t>
  </si>
  <si>
    <t>FERDF6SWRD</t>
  </si>
  <si>
    <t>FERD7J2BZE</t>
  </si>
  <si>
    <t>FERN2AA8C7</t>
  </si>
  <si>
    <t>FERNC64533</t>
  </si>
  <si>
    <t>FERR288FVG</t>
  </si>
  <si>
    <t>FERRYEP7IV</t>
  </si>
  <si>
    <t>FERRZYQ5QU</t>
  </si>
  <si>
    <t>FERRAU27KR</t>
  </si>
  <si>
    <t>FETTD2F9FA</t>
  </si>
  <si>
    <t>FETTWODQJ5</t>
  </si>
  <si>
    <t>FETTTPI821</t>
  </si>
  <si>
    <t>FETT5BGGAN</t>
  </si>
  <si>
    <t>FEVEB6515C</t>
  </si>
  <si>
    <t>FEWA6DF640</t>
  </si>
  <si>
    <t>FEWB443190</t>
  </si>
  <si>
    <t>FILEX5X5XW</t>
  </si>
  <si>
    <t>FILEKCX6LH</t>
  </si>
  <si>
    <t>FILEY4T3C5</t>
  </si>
  <si>
    <t>FILL24DF8A</t>
  </si>
  <si>
    <t>FILL97B92D</t>
  </si>
  <si>
    <t>FILLFCA842</t>
  </si>
  <si>
    <t>FILL4DB1BC</t>
  </si>
  <si>
    <t>FILLXX11X3</t>
  </si>
  <si>
    <t>FILL354A89</t>
  </si>
  <si>
    <t>FILLKE4XXG</t>
  </si>
  <si>
    <t>FILL1A48B4</t>
  </si>
  <si>
    <t>4142</t>
  </si>
  <si>
    <t>FILLBLFSFH</t>
  </si>
  <si>
    <t>FINL544389</t>
  </si>
  <si>
    <t>FINLAG812T</t>
  </si>
  <si>
    <t>FINL923C8F</t>
  </si>
  <si>
    <t>FINLA683FC</t>
  </si>
  <si>
    <t>FINL50F78B</t>
  </si>
  <si>
    <t>FINL1452D9</t>
  </si>
  <si>
    <t>FINLF04E0E</t>
  </si>
  <si>
    <t>FINL7E118D</t>
  </si>
  <si>
    <t>FINLD777FC</t>
  </si>
  <si>
    <t>FINLA7F561</t>
  </si>
  <si>
    <t>FINLB75991</t>
  </si>
  <si>
    <t>FIOR29ECF0</t>
  </si>
  <si>
    <t>FIOR2A4368</t>
  </si>
  <si>
    <t>FIRE62AEC3</t>
  </si>
  <si>
    <t>FIRED3B74B</t>
  </si>
  <si>
    <t>FIRE936545</t>
  </si>
  <si>
    <t>FIRE1BC45F</t>
  </si>
  <si>
    <t>FIRECBAA4B</t>
  </si>
  <si>
    <t>FIRE57D402</t>
  </si>
  <si>
    <t>FISK9C67BD</t>
  </si>
  <si>
    <t>FIVEC98B4D</t>
  </si>
  <si>
    <t>FLAM5II9IJ</t>
  </si>
  <si>
    <t>FLAM7074DC</t>
  </si>
  <si>
    <t>FLATJAQ991</t>
  </si>
  <si>
    <t>FLEM3D0B8F</t>
  </si>
  <si>
    <t>FLEM6IBXS1</t>
  </si>
  <si>
    <t>FLKIDP7SQ9</t>
  </si>
  <si>
    <t>FLOREUEBYW</t>
  </si>
  <si>
    <t>FLORYITIE7</t>
  </si>
  <si>
    <t>FLORDE727I</t>
  </si>
  <si>
    <t>FLOR1C243B</t>
  </si>
  <si>
    <t>FLOR74602B</t>
  </si>
  <si>
    <t>FLORTFI70A</t>
  </si>
  <si>
    <t>FLOR3B6049</t>
  </si>
  <si>
    <t>FLOR01095E</t>
  </si>
  <si>
    <t>FLORB4604E</t>
  </si>
  <si>
    <t>FLORMTX8X7</t>
  </si>
  <si>
    <t>FLORVXVBZB</t>
  </si>
  <si>
    <t>FLORSTU0MV</t>
  </si>
  <si>
    <t>FONSU7B7RM</t>
  </si>
  <si>
    <t>FONS2XSFRL</t>
  </si>
  <si>
    <t>FONS2UJSI8</t>
  </si>
  <si>
    <t>FONS8D678C</t>
  </si>
  <si>
    <t>FONSJDZOQG</t>
  </si>
  <si>
    <t>FONSF3I53C</t>
  </si>
  <si>
    <t>FORDKXU1CZ</t>
  </si>
  <si>
    <t>FOREC842A8</t>
  </si>
  <si>
    <t>FORE87922B</t>
  </si>
  <si>
    <t>FORE5C8E5E</t>
  </si>
  <si>
    <t>FORE3710E4</t>
  </si>
  <si>
    <t>FORE6093F0</t>
  </si>
  <si>
    <t>FOREA41D18</t>
  </si>
  <si>
    <t>FOUR73BA25</t>
  </si>
  <si>
    <t>FOUR5BBACE</t>
  </si>
  <si>
    <t>FOURZFJEAN</t>
  </si>
  <si>
    <t>FOURAO5U0R</t>
  </si>
  <si>
    <t>FOURC33471</t>
  </si>
  <si>
    <t>FOUROQ5S0H</t>
  </si>
  <si>
    <t>FOUR6GTAHT</t>
  </si>
  <si>
    <t>FOUR448747</t>
  </si>
  <si>
    <t>876</t>
  </si>
  <si>
    <t>875</t>
  </si>
  <si>
    <t>FOURRO855F</t>
  </si>
  <si>
    <t>FOUR7O4LQ9</t>
  </si>
  <si>
    <t>FOUR3B2329</t>
  </si>
  <si>
    <t>FOXD48B8BC</t>
  </si>
  <si>
    <t>FRAM6VE1O2</t>
  </si>
  <si>
    <t>FRAPFF95BA</t>
  </si>
  <si>
    <t>FRAPD0CWUB</t>
  </si>
  <si>
    <t>FRAP6BFBF9</t>
  </si>
  <si>
    <t>FRAP8OF1IG</t>
  </si>
  <si>
    <t>FRAPE91EE4</t>
  </si>
  <si>
    <t>FRAPE71978</t>
  </si>
  <si>
    <t>FRAP19B4D7</t>
  </si>
  <si>
    <t>FRATB4D9F3</t>
  </si>
  <si>
    <t>FREDL9QD3B</t>
  </si>
  <si>
    <t>FREIEF5D3B</t>
  </si>
  <si>
    <t>FREIA5BD1D</t>
  </si>
  <si>
    <t>3358</t>
  </si>
  <si>
    <t>FREIT7NRU9</t>
  </si>
  <si>
    <t>FREIF41A0F</t>
  </si>
  <si>
    <t>FREI1NW6JQ</t>
  </si>
  <si>
    <t>FREIJEUUGE</t>
  </si>
  <si>
    <t>FROG836Z46</t>
  </si>
  <si>
    <t>FRYNB8F3E9</t>
  </si>
  <si>
    <t>FRYN41GOAD</t>
  </si>
  <si>
    <t>FUEGA6784C</t>
  </si>
  <si>
    <t>FUNKA79598</t>
  </si>
  <si>
    <t>FUNKH7UG9Z</t>
  </si>
  <si>
    <t>FUNKA8ECB9</t>
  </si>
  <si>
    <t>FUYU865X5D</t>
  </si>
  <si>
    <t>GALA1VUIVX</t>
  </si>
  <si>
    <t>GALL55E8BF</t>
  </si>
  <si>
    <t>GALOINM4V3</t>
  </si>
  <si>
    <t>GAMBA9B9CC</t>
  </si>
  <si>
    <t>GAMBB22B84</t>
  </si>
  <si>
    <t>GAMB32A541</t>
  </si>
  <si>
    <t>GAMM16E897</t>
  </si>
  <si>
    <t>GAMMC7C968</t>
  </si>
  <si>
    <t>3210</t>
  </si>
  <si>
    <t>GANC8E609F</t>
  </si>
  <si>
    <t>GANC76C991</t>
  </si>
  <si>
    <t>GANC35Y8FW</t>
  </si>
  <si>
    <t>GANCFDF79E</t>
  </si>
  <si>
    <t>GANSLAKQOU</t>
  </si>
  <si>
    <t>GANS24D81B</t>
  </si>
  <si>
    <t>GANSD64A3D</t>
  </si>
  <si>
    <t>GARDZVJN7Z</t>
  </si>
  <si>
    <t>GARY8E8819</t>
  </si>
  <si>
    <t>GAUGVMO6CH</t>
  </si>
  <si>
    <t>GAUG150C6E</t>
  </si>
  <si>
    <t>GAUGDHY0BO</t>
  </si>
  <si>
    <t>GAUT8JXTLM</t>
  </si>
  <si>
    <t>GELSY2R7Y4</t>
  </si>
  <si>
    <t>GELS4IRCYQ</t>
  </si>
  <si>
    <t>GELS4C1XK4</t>
  </si>
  <si>
    <t>GEMB3DE64D</t>
  </si>
  <si>
    <t>GNPIKM4IWR</t>
  </si>
  <si>
    <t>GENE0B5A7A</t>
  </si>
  <si>
    <t>GENE2B495B</t>
  </si>
  <si>
    <t>GENEQ85RWE</t>
  </si>
  <si>
    <t>GENT39E112</t>
  </si>
  <si>
    <t>GERA7027B5</t>
  </si>
  <si>
    <t>GERM2C9299</t>
  </si>
  <si>
    <t>GERM08CABA</t>
  </si>
  <si>
    <t>GETE7RZF92</t>
  </si>
  <si>
    <t>GHOS4B094C</t>
  </si>
  <si>
    <t>GIBS1F29FA</t>
  </si>
  <si>
    <t>GIBSSFSJ69</t>
  </si>
  <si>
    <t>GIBSZ774LL</t>
  </si>
  <si>
    <t>GIBS9F60F4</t>
  </si>
  <si>
    <t>GILB8C1253</t>
  </si>
  <si>
    <t>GILL5JY1JL</t>
  </si>
  <si>
    <t>GILP4ED383</t>
  </si>
  <si>
    <t>GIMMANPLRS</t>
  </si>
  <si>
    <t>GIND514134</t>
  </si>
  <si>
    <t>GINDS9V42O</t>
  </si>
  <si>
    <t>GINDC5AC43</t>
  </si>
  <si>
    <t>GINDUOZYN3</t>
  </si>
  <si>
    <t>GINL55652F</t>
  </si>
  <si>
    <t>GINOEE3EC4</t>
  </si>
  <si>
    <t>GINS3CF99F</t>
  </si>
  <si>
    <t>GINA9UEJ7X</t>
  </si>
  <si>
    <t>GINAHFAULT</t>
  </si>
  <si>
    <t>GINA6ACLLC</t>
  </si>
  <si>
    <t>GINAYLQUB0</t>
  </si>
  <si>
    <t>GINC72702E</t>
  </si>
  <si>
    <t>GINC29B3VM</t>
  </si>
  <si>
    <t>GINRF733A4</t>
  </si>
  <si>
    <t>GINT43CEA8</t>
  </si>
  <si>
    <t>GINTWTIXFF</t>
  </si>
  <si>
    <t>GIRVC4D0D0</t>
  </si>
  <si>
    <t>GIRV594008</t>
  </si>
  <si>
    <t>GLANSLUOUZ</t>
  </si>
  <si>
    <t>GLAYVA351G</t>
  </si>
  <si>
    <t>3346</t>
  </si>
  <si>
    <t>GLENGA505B</t>
  </si>
  <si>
    <t>GLENFE7BCF</t>
  </si>
  <si>
    <t>GLENGA353X</t>
  </si>
  <si>
    <t>GLENF4AA99</t>
  </si>
  <si>
    <t>GLEN0576A9</t>
  </si>
  <si>
    <t>GLEN59NMV7</t>
  </si>
  <si>
    <t>GLEN29B597</t>
  </si>
  <si>
    <t>GLEN874ILM</t>
  </si>
  <si>
    <t>GLENDD252A</t>
  </si>
  <si>
    <t>GLEN6AA51A</t>
  </si>
  <si>
    <t>GLEN028F3D</t>
  </si>
  <si>
    <t>GLEN524547</t>
  </si>
  <si>
    <t>GLEN74C4A4</t>
  </si>
  <si>
    <t>GLEN6NB9TX</t>
  </si>
  <si>
    <t>GLENA6CB96</t>
  </si>
  <si>
    <t>GLEN63WL0G</t>
  </si>
  <si>
    <t>GLENLBCIDA</t>
  </si>
  <si>
    <t>GLEN407ZSF</t>
  </si>
  <si>
    <t>GLEN4E26BF</t>
  </si>
  <si>
    <t>GLEN763850</t>
  </si>
  <si>
    <t>GLENMSRYK5</t>
  </si>
  <si>
    <t>GLENFB2C3F</t>
  </si>
  <si>
    <t>GLENSP814C</t>
  </si>
  <si>
    <t>GLEN53D053</t>
  </si>
  <si>
    <t>GLENXI0O8Q</t>
  </si>
  <si>
    <t>GLEN1NJL76</t>
  </si>
  <si>
    <t>GLENCA814F</t>
  </si>
  <si>
    <t>GLEN648B16</t>
  </si>
  <si>
    <t>GLENCA525N</t>
  </si>
  <si>
    <t>GLEN96OSF3</t>
  </si>
  <si>
    <t>GLENCA814I</t>
  </si>
  <si>
    <t>GLEN14833A</t>
  </si>
  <si>
    <t>GLEN03FCB3</t>
  </si>
  <si>
    <t>GLENDEF505</t>
  </si>
  <si>
    <t>GLENE18B64</t>
  </si>
  <si>
    <t>GLEN70841C</t>
  </si>
  <si>
    <t>GLEND4F5DA</t>
  </si>
  <si>
    <t>GLEN43C4A7</t>
  </si>
  <si>
    <t>4176</t>
  </si>
  <si>
    <t>GLENDR814R</t>
  </si>
  <si>
    <t>4181</t>
  </si>
  <si>
    <t>GLENDR133H</t>
  </si>
  <si>
    <t>GLENKJJY34</t>
  </si>
  <si>
    <t>GLEN113B08</t>
  </si>
  <si>
    <t>GLEN7195B5</t>
  </si>
  <si>
    <t>887</t>
  </si>
  <si>
    <t>GLENFA815D</t>
  </si>
  <si>
    <t>GLENFA815J</t>
  </si>
  <si>
    <t>GLENFA815M</t>
  </si>
  <si>
    <t>GLENTW7I5W</t>
  </si>
  <si>
    <t>GLENFA815V</t>
  </si>
  <si>
    <t>GLENE04500</t>
  </si>
  <si>
    <t>GLENFA950I</t>
  </si>
  <si>
    <t>GLENG4UTWA</t>
  </si>
  <si>
    <t>896</t>
  </si>
  <si>
    <t>894</t>
  </si>
  <si>
    <t>GLENV0F75F</t>
  </si>
  <si>
    <t>GLENDBXLZ1</t>
  </si>
  <si>
    <t>GLENE9FBA2</t>
  </si>
  <si>
    <t>GLENDE1F04</t>
  </si>
  <si>
    <t>GLENE3HBVS</t>
  </si>
  <si>
    <t>GLEN52E3C2</t>
  </si>
  <si>
    <t>GLEN2J0173</t>
  </si>
  <si>
    <t>GLENTEB0C2</t>
  </si>
  <si>
    <t>GLEN839632</t>
  </si>
  <si>
    <t>GLEN4LEY91</t>
  </si>
  <si>
    <t>GLENFI932H</t>
  </si>
  <si>
    <t>GLENE5D2F3</t>
  </si>
  <si>
    <t>GLENUER7O5</t>
  </si>
  <si>
    <t>GLEN3N8FVF</t>
  </si>
  <si>
    <t>GLENK7DU8M</t>
  </si>
  <si>
    <t>GLEN08OFXS</t>
  </si>
  <si>
    <t>GLENT35UBB</t>
  </si>
  <si>
    <t>GLENEA0491</t>
  </si>
  <si>
    <t>GLENFF444D</t>
  </si>
  <si>
    <t>GLEN14D2D9</t>
  </si>
  <si>
    <t>GLEN14EE6A</t>
  </si>
  <si>
    <t>GLENTF61IR</t>
  </si>
  <si>
    <t>GLENGL235C</t>
  </si>
  <si>
    <t>GLEN5YTHVY</t>
  </si>
  <si>
    <t>GLEN7E566F</t>
  </si>
  <si>
    <t>GLENI3AL3Z</t>
  </si>
  <si>
    <t>GLENEFCC1E</t>
  </si>
  <si>
    <t>898</t>
  </si>
  <si>
    <t>GLENYXZ89Y</t>
  </si>
  <si>
    <t>GLENEGUBL3</t>
  </si>
  <si>
    <t>GLENIE4VM2</t>
  </si>
  <si>
    <t>GLEN9CABDE</t>
  </si>
  <si>
    <t>GLENA24DA2</t>
  </si>
  <si>
    <t>GLENRR4B6U</t>
  </si>
  <si>
    <t>GLEN169A4E</t>
  </si>
  <si>
    <t>GLENNAAU6U</t>
  </si>
  <si>
    <t>GLENF1442C</t>
  </si>
  <si>
    <t>GLEN642AE9</t>
  </si>
  <si>
    <t>GLENE2404E</t>
  </si>
  <si>
    <t>GLEND4116B</t>
  </si>
  <si>
    <t>GLENE73D63</t>
  </si>
  <si>
    <t>900</t>
  </si>
  <si>
    <t>GLEN9T4Q92</t>
  </si>
  <si>
    <t>GLENE670EB</t>
  </si>
  <si>
    <t>GLENVBWGR0</t>
  </si>
  <si>
    <t>GLEN4X0QRK</t>
  </si>
  <si>
    <t>GLEN377612</t>
  </si>
  <si>
    <t>GLENAFB138</t>
  </si>
  <si>
    <t>GLEN6D0586</t>
  </si>
  <si>
    <t>GLEN90975A</t>
  </si>
  <si>
    <t>GLEN1JSDKM</t>
  </si>
  <si>
    <t>THEG7454B4</t>
  </si>
  <si>
    <t>THEG848856</t>
  </si>
  <si>
    <t>GLEN8B54FB</t>
  </si>
  <si>
    <t>GLENF7B579</t>
  </si>
  <si>
    <t>THEG71699F</t>
  </si>
  <si>
    <t>GLEN824CDE</t>
  </si>
  <si>
    <t>GLENEAE34A</t>
  </si>
  <si>
    <t>GLUGH0DO40</t>
  </si>
  <si>
    <t>GOONJ32OAN</t>
  </si>
  <si>
    <t>GOALJKI2IL</t>
  </si>
  <si>
    <t>GOAL0458C8</t>
  </si>
  <si>
    <t>GODE114AD2</t>
  </si>
  <si>
    <t>GODEB4931B</t>
  </si>
  <si>
    <t>GOLD2588M9</t>
  </si>
  <si>
    <t>GOLDE21CCA</t>
  </si>
  <si>
    <t>4167</t>
  </si>
  <si>
    <t>GONZ048874</t>
  </si>
  <si>
    <t>GONZAL715Z</t>
  </si>
  <si>
    <t>GONZAL507S</t>
  </si>
  <si>
    <t>4007</t>
  </si>
  <si>
    <t>GORD6F6C6B</t>
  </si>
  <si>
    <t>GORD23JSQB</t>
  </si>
  <si>
    <t>3351</t>
  </si>
  <si>
    <t>GORD3334A4</t>
  </si>
  <si>
    <t>GORD54106B</t>
  </si>
  <si>
    <t>GORD3DA9C4</t>
  </si>
  <si>
    <t>GORD5CCD50</t>
  </si>
  <si>
    <t>GORD1CLGBL</t>
  </si>
  <si>
    <t>GORI86423F</t>
  </si>
  <si>
    <t>GOSL9D52FA</t>
  </si>
  <si>
    <t>GOSL41A38B</t>
  </si>
  <si>
    <t>GOSSEKRNAA</t>
  </si>
  <si>
    <t>GOUDCCC473</t>
  </si>
  <si>
    <t>GRACT9SESU</t>
  </si>
  <si>
    <t>GRAHZL5ZDB</t>
  </si>
  <si>
    <t>GRAHA4MYAY</t>
  </si>
  <si>
    <t>GRAHAM541M</t>
  </si>
  <si>
    <t>GRAHGSSXWG</t>
  </si>
  <si>
    <t>GRAH076424</t>
  </si>
  <si>
    <t>GRAHCBB91D</t>
  </si>
  <si>
    <t>GRAHAM436I</t>
  </si>
  <si>
    <t>GRAH14DD67</t>
  </si>
  <si>
    <t>GRANV5JMQ0</t>
  </si>
  <si>
    <t>GRANYYY37Y</t>
  </si>
  <si>
    <t>GRANB0WHCT</t>
  </si>
  <si>
    <t>GRAN25DD13</t>
  </si>
  <si>
    <t>GRAN38A260</t>
  </si>
  <si>
    <t>GRAN3ISCUY</t>
  </si>
  <si>
    <t>GRANC0NARV</t>
  </si>
  <si>
    <t>GRAN7PBXSV</t>
  </si>
  <si>
    <t>GRANU5W70C</t>
  </si>
  <si>
    <t>GRANGXLD3Q</t>
  </si>
  <si>
    <t>GRANIADITC</t>
  </si>
  <si>
    <t>GRANAD48BC</t>
  </si>
  <si>
    <t>GRAN4E05BE</t>
  </si>
  <si>
    <t>GRAN944C9D</t>
  </si>
  <si>
    <t>GRAN1NFYYK</t>
  </si>
  <si>
    <t>GRAN38BE89</t>
  </si>
  <si>
    <t>GRAN8781CA</t>
  </si>
  <si>
    <t>GRAN8553A9</t>
  </si>
  <si>
    <t>GRANAEIM8S</t>
  </si>
  <si>
    <t>GRANEAF136</t>
  </si>
  <si>
    <t>GRANHYASMY</t>
  </si>
  <si>
    <t>GRANXWUONB</t>
  </si>
  <si>
    <t>GRANF3FAD9</t>
  </si>
  <si>
    <t>GRANHPQCH8</t>
  </si>
  <si>
    <t>GRAN90EC7E</t>
  </si>
  <si>
    <t>GRAPZB5B06</t>
  </si>
  <si>
    <t>GRAPA8EEL7</t>
  </si>
  <si>
    <t>GRAPBHGVAM</t>
  </si>
  <si>
    <t>GRASAF1104</t>
  </si>
  <si>
    <t>GRAS4B58C2</t>
  </si>
  <si>
    <t>GREE3SGRUI</t>
  </si>
  <si>
    <t>GREE643867</t>
  </si>
  <si>
    <t>GREEFC35C0</t>
  </si>
  <si>
    <t>GREE802ED4</t>
  </si>
  <si>
    <t>GREEDF8TGX</t>
  </si>
  <si>
    <t>GREI58AFEB</t>
  </si>
  <si>
    <t>4971</t>
  </si>
  <si>
    <t>GREY7B4F83</t>
  </si>
  <si>
    <t>3459</t>
  </si>
  <si>
    <t>GREY0E0345</t>
  </si>
  <si>
    <t>3237</t>
  </si>
  <si>
    <t>GREYOT1KVF</t>
  </si>
  <si>
    <t>GREYAE743E</t>
  </si>
  <si>
    <t>3227</t>
  </si>
  <si>
    <t>GUNRD78800</t>
  </si>
  <si>
    <t>GUNRF25443</t>
  </si>
  <si>
    <t>GUNR2A5DEA</t>
  </si>
  <si>
    <t>GUNR46CED3</t>
  </si>
  <si>
    <t>GURK998674</t>
  </si>
  <si>
    <t>GURKB46635</t>
  </si>
  <si>
    <t>GVINEE0A6F</t>
  </si>
  <si>
    <t>3925</t>
  </si>
  <si>
    <t>GVINE1C838</t>
  </si>
  <si>
    <t>GVIN5BFA49</t>
  </si>
  <si>
    <t>GVINGK58JS</t>
  </si>
  <si>
    <t>GVINEN414E</t>
  </si>
  <si>
    <t>GVIN4721B0</t>
  </si>
  <si>
    <t>GWALVK5CRB</t>
  </si>
  <si>
    <t>HBYHU2YI8L</t>
  </si>
  <si>
    <t>HABIK1U43H</t>
  </si>
  <si>
    <t>HABI4VTH91</t>
  </si>
  <si>
    <t>HABIODWSKC</t>
  </si>
  <si>
    <t>HABIYDZAST</t>
  </si>
  <si>
    <t>HAIG5525C5</t>
  </si>
  <si>
    <t>HAKU1D2BA7</t>
  </si>
  <si>
    <t>HAMPA34741</t>
  </si>
  <si>
    <t>HAMPSPVLUQ</t>
  </si>
  <si>
    <t>HAMP5LUTDQ</t>
  </si>
  <si>
    <t>HANK091678</t>
  </si>
  <si>
    <t>HANKZG619D</t>
  </si>
  <si>
    <t>HANKA402FF</t>
  </si>
  <si>
    <t>HANKTAI1A2</t>
  </si>
  <si>
    <t>HANK8EC11F</t>
  </si>
  <si>
    <t>HANKEY819T</t>
  </si>
  <si>
    <t>HANSC7E45D</t>
  </si>
  <si>
    <t>HAPE99917D</t>
  </si>
  <si>
    <t>HAPP416DBA</t>
  </si>
  <si>
    <t>HARAC38CA0</t>
  </si>
  <si>
    <t>HARAC7D9AF</t>
  </si>
  <si>
    <t>HARADF8B22</t>
  </si>
  <si>
    <t>HARA2JWXIF</t>
  </si>
  <si>
    <t>HARA4AAF4D</t>
  </si>
  <si>
    <t>HARD7PPOF7</t>
  </si>
  <si>
    <t>HARV347DC9</t>
  </si>
  <si>
    <t>HAST7D4BD8</t>
  </si>
  <si>
    <t>HASW4DD2A1</t>
  </si>
  <si>
    <t>3986</t>
  </si>
  <si>
    <t>HAVA3YCCS1</t>
  </si>
  <si>
    <t>HAVANA752S</t>
  </si>
  <si>
    <t>HAVANA829K</t>
  </si>
  <si>
    <t>HAVA57WEUY</t>
  </si>
  <si>
    <t>HAVN308CBA</t>
  </si>
  <si>
    <t>HAVN0056A4</t>
  </si>
  <si>
    <t>HAVN8FAE3B</t>
  </si>
  <si>
    <t>HAVNA61DAE</t>
  </si>
  <si>
    <t>HAVN0427CB</t>
  </si>
  <si>
    <t>HAYM286805</t>
  </si>
  <si>
    <t>HAYMAN742O</t>
  </si>
  <si>
    <t>HAYM68685E</t>
  </si>
  <si>
    <t>HAYMGUJ0TF</t>
  </si>
  <si>
    <t>HAYMLGTR89</t>
  </si>
  <si>
    <t>HAYM4BCC80</t>
  </si>
  <si>
    <t>HAYMCX1CRD</t>
  </si>
  <si>
    <t>HAYMA99EEC</t>
  </si>
  <si>
    <t>HAYMAN742A</t>
  </si>
  <si>
    <t>HAYMSTN4TI</t>
  </si>
  <si>
    <t>HEARN6OQVN</t>
  </si>
  <si>
    <t>HEAV1D7545</t>
  </si>
  <si>
    <t>HEAVC8EE24</t>
  </si>
  <si>
    <t>HEAV466EBB</t>
  </si>
  <si>
    <t>HEAV332470</t>
  </si>
  <si>
    <t>HEEJD13B46</t>
  </si>
  <si>
    <t>HEEJY33I51</t>
  </si>
  <si>
    <t>HEEJGHAWCG</t>
  </si>
  <si>
    <t>HEIDHM58XE</t>
  </si>
  <si>
    <t>HELLLRKI53</t>
  </si>
  <si>
    <t>HELL9AD567</t>
  </si>
  <si>
    <t>HELS9492AB</t>
  </si>
  <si>
    <t>HELS4F20B3</t>
  </si>
  <si>
    <t>HENDZCKTZM</t>
  </si>
  <si>
    <t>HEND1E46F5</t>
  </si>
  <si>
    <t>HENDE69810</t>
  </si>
  <si>
    <t>HENDKTYW6S</t>
  </si>
  <si>
    <t>HEND1761BA</t>
  </si>
  <si>
    <t>5014</t>
  </si>
  <si>
    <t>HEND4626A9</t>
  </si>
  <si>
    <t>HEND095472</t>
  </si>
  <si>
    <t>HEND231E9F</t>
  </si>
  <si>
    <t>HENDI186U9</t>
  </si>
  <si>
    <t>HENDABB0LH</t>
  </si>
  <si>
    <t>HEND2D04D1</t>
  </si>
  <si>
    <t>HENT03DD80</t>
  </si>
  <si>
    <t>HENNF242C1</t>
  </si>
  <si>
    <t>3923</t>
  </si>
  <si>
    <t>HENN8CTOQ4</t>
  </si>
  <si>
    <t>3922</t>
  </si>
  <si>
    <t>HENRE9D44B</t>
  </si>
  <si>
    <t>PAST26972C</t>
  </si>
  <si>
    <t>HENR7SRBOR</t>
  </si>
  <si>
    <t>HENT46F0E5</t>
  </si>
  <si>
    <t>HENT2F017A</t>
  </si>
  <si>
    <t>HENT0486C8</t>
  </si>
  <si>
    <t>HENT4A1A8F</t>
  </si>
  <si>
    <t>HERN4593BC</t>
  </si>
  <si>
    <t>HERNG6XIVJ</t>
  </si>
  <si>
    <t>HERNED089A</t>
  </si>
  <si>
    <t>HERN7BXI2D</t>
  </si>
  <si>
    <t>HERN819D43</t>
  </si>
  <si>
    <t>HERN67C7D6</t>
  </si>
  <si>
    <t>HERRE983A9</t>
  </si>
  <si>
    <t>HERTQEPFQL</t>
  </si>
  <si>
    <t>HERTUIKRV5</t>
  </si>
  <si>
    <t>HIBIW2O7J2</t>
  </si>
  <si>
    <t>HIBIAE865A</t>
  </si>
  <si>
    <t>HIGHBJR5BN</t>
  </si>
  <si>
    <t>HIGH6SP2Z2</t>
  </si>
  <si>
    <t>HIGHO1HVM7</t>
  </si>
  <si>
    <t>HIGHBBV254</t>
  </si>
  <si>
    <t>HIGHN332AR</t>
  </si>
  <si>
    <t>HIGH69R82G</t>
  </si>
  <si>
    <t>HIGHBKMWID</t>
  </si>
  <si>
    <t>HIGHD90573</t>
  </si>
  <si>
    <t>HIGH15EE62</t>
  </si>
  <si>
    <t>913</t>
  </si>
  <si>
    <t>HIGHFNRV2D</t>
  </si>
  <si>
    <t>914</t>
  </si>
  <si>
    <t>HIGH41E28B</t>
  </si>
  <si>
    <t>HIGH5ERTFU</t>
  </si>
  <si>
    <t>HIGHA40C18</t>
  </si>
  <si>
    <t>HIJO44D5A0</t>
  </si>
  <si>
    <t>HIJO1YA3XZ</t>
  </si>
  <si>
    <t>HINCA3LARZ</t>
  </si>
  <si>
    <t>HINCA100C4</t>
  </si>
  <si>
    <t>HINCDB754D</t>
  </si>
  <si>
    <t>HINCC868D4</t>
  </si>
  <si>
    <t>HINC6FC447</t>
  </si>
  <si>
    <t>HINCC64450</t>
  </si>
  <si>
    <t>HINO84139A</t>
  </si>
  <si>
    <t>HINO0D2F40</t>
  </si>
  <si>
    <t>HOOGEF4BKD</t>
  </si>
  <si>
    <t>HOOG786617</t>
  </si>
  <si>
    <t>HOOG645A2A</t>
  </si>
  <si>
    <t>HOOK4319A1</t>
  </si>
  <si>
    <t>HOSELM73RQ</t>
  </si>
  <si>
    <t>HOTE14B4OB</t>
  </si>
  <si>
    <t>HOTE4B3A69</t>
  </si>
  <si>
    <t>HOTE8BA223</t>
  </si>
  <si>
    <t>HOXTA825AA</t>
  </si>
  <si>
    <t>HPNOTI755Q</t>
  </si>
  <si>
    <t>SAIND0E40B</t>
  </si>
  <si>
    <t>SAIN83378C</t>
  </si>
  <si>
    <t>SAIN0B977E</t>
  </si>
  <si>
    <t>SAINB3CE79</t>
  </si>
  <si>
    <t>HSEH9EE1CF</t>
  </si>
  <si>
    <t>HSEHB9170B</t>
  </si>
  <si>
    <t>STETC6D615</t>
  </si>
  <si>
    <t>SAINE14773</t>
  </si>
  <si>
    <t>HUNDUBY6NE</t>
  </si>
  <si>
    <t>HUNDBX5G78</t>
  </si>
  <si>
    <t>HUNTIN812J</t>
  </si>
  <si>
    <t>HWAYH4LCZE</t>
  </si>
  <si>
    <t>HYDE8OYS98</t>
  </si>
  <si>
    <t>HYDE665F8F</t>
  </si>
  <si>
    <t>ICER04AA23</t>
  </si>
  <si>
    <t>ICEDFIOYF9</t>
  </si>
  <si>
    <t>ILGI9B5BB6</t>
  </si>
  <si>
    <t>ILGI18EE24</t>
  </si>
  <si>
    <t>INCHFAE3E5</t>
  </si>
  <si>
    <t>INCHBB4DA9</t>
  </si>
  <si>
    <t>3957</t>
  </si>
  <si>
    <t>IRIS44171F</t>
  </si>
  <si>
    <t>IRIS79MLUR</t>
  </si>
  <si>
    <t>IRISNBY2E8</t>
  </si>
  <si>
    <t>IRISOLNV74</t>
  </si>
  <si>
    <t>IRIS4FB8A4</t>
  </si>
  <si>
    <t>IRISGBMYHC</t>
  </si>
  <si>
    <t>IRISQJHHFB</t>
  </si>
  <si>
    <t>ISAUZJN1V7</t>
  </si>
  <si>
    <t>ISAUNO5Q2M</t>
  </si>
  <si>
    <t>ISAUC20QBL</t>
  </si>
  <si>
    <t>ISAUA6GVMT</t>
  </si>
  <si>
    <t>ISAUL9U0AI</t>
  </si>
  <si>
    <t>ISAU8876F8</t>
  </si>
  <si>
    <t>ISAU6DB06A</t>
  </si>
  <si>
    <t>ISAUMMZS80</t>
  </si>
  <si>
    <t>ISAUXJK2FU</t>
  </si>
  <si>
    <t>ISAU82DFF9</t>
  </si>
  <si>
    <t>ISAU68925F</t>
  </si>
  <si>
    <t>ISAUU4XS9A</t>
  </si>
  <si>
    <t>ISAUDKNSAW</t>
  </si>
  <si>
    <t>ISAU0BFNR8</t>
  </si>
  <si>
    <t>ISFJU4BFXE</t>
  </si>
  <si>
    <t>ISHL1F2A4C</t>
  </si>
  <si>
    <t>ISHL522BC9</t>
  </si>
  <si>
    <t>ISLAXR37WD</t>
  </si>
  <si>
    <t>ISLAFPYVJO</t>
  </si>
  <si>
    <t>ISLAT4SNSG</t>
  </si>
  <si>
    <t>ISLABED89C</t>
  </si>
  <si>
    <t>ISLA929076</t>
  </si>
  <si>
    <t>ISLA6EA4DC</t>
  </si>
  <si>
    <t>ISLAJDE9W1</t>
  </si>
  <si>
    <t>ISLAJQ5OQ3</t>
  </si>
  <si>
    <t>ISLA405XZV</t>
  </si>
  <si>
    <t>ISLE717987</t>
  </si>
  <si>
    <t>ISLE997949</t>
  </si>
  <si>
    <t>ISLEEE478A</t>
  </si>
  <si>
    <t>ISLEFKQM5B</t>
  </si>
  <si>
    <t>ISLE944F9B</t>
  </si>
  <si>
    <t>ISLEK07VXS</t>
  </si>
  <si>
    <t>ISLE1XLX6Q</t>
  </si>
  <si>
    <t>ISLEOMF726</t>
  </si>
  <si>
    <t>ISLEXCN3O7</t>
  </si>
  <si>
    <t>ISLEE07D5D</t>
  </si>
  <si>
    <t>ISLEF39B71</t>
  </si>
  <si>
    <t>ISLE416D84</t>
  </si>
  <si>
    <t>ISLE6847A2</t>
  </si>
  <si>
    <t>ISLE0A8FW3</t>
  </si>
  <si>
    <t>ISLEHUFNML</t>
  </si>
  <si>
    <t>ISLEGT8RRW</t>
  </si>
  <si>
    <t>ISLE7JQ5KS</t>
  </si>
  <si>
    <t>ISLEF956FD</t>
  </si>
  <si>
    <t>ISOL98E7B9</t>
  </si>
  <si>
    <t>ISOLA0B52B</t>
  </si>
  <si>
    <t>ISOL6A5486</t>
  </si>
  <si>
    <t>ISOLA8E8CC</t>
  </si>
  <si>
    <t>ISSA188A2D</t>
  </si>
  <si>
    <t>ISSA557977</t>
  </si>
  <si>
    <t>ITAL9BF074</t>
  </si>
  <si>
    <t>IZAR4DA14F</t>
  </si>
  <si>
    <t>439</t>
  </si>
  <si>
    <t>438</t>
  </si>
  <si>
    <t>JBRARE217Z</t>
  </si>
  <si>
    <t>JBRA14FC1D</t>
  </si>
  <si>
    <t>925</t>
  </si>
  <si>
    <t>920</t>
  </si>
  <si>
    <t>919</t>
  </si>
  <si>
    <t>JBRA90F538</t>
  </si>
  <si>
    <t>JMGO6BDE90</t>
  </si>
  <si>
    <t>JMRH3E794D</t>
  </si>
  <si>
    <t>JMRH3D61EF</t>
  </si>
  <si>
    <t>JMRH2AZSWT</t>
  </si>
  <si>
    <t>JMRHBSPQM1</t>
  </si>
  <si>
    <t>JMRHUM727A</t>
  </si>
  <si>
    <t>JMRHR3UTX4</t>
  </si>
  <si>
    <t>JMRH6KASR2</t>
  </si>
  <si>
    <t>JMATFBNESI</t>
  </si>
  <si>
    <t>JMCAS5PN7O</t>
  </si>
  <si>
    <t>JMCA9JVGLK</t>
  </si>
  <si>
    <t>JMPAGQ6A6N</t>
  </si>
  <si>
    <t>JMPIAXC58N</t>
  </si>
  <si>
    <t>JMPIH3HIZX</t>
  </si>
  <si>
    <t>JPWI910B27</t>
  </si>
  <si>
    <t>JACK4D315B</t>
  </si>
  <si>
    <t>JACK2UUDUU</t>
  </si>
  <si>
    <t>JACK8JBOLZ</t>
  </si>
  <si>
    <t>JACKCD7B2F</t>
  </si>
  <si>
    <t>3606</t>
  </si>
  <si>
    <t>JACK404C97</t>
  </si>
  <si>
    <t>928</t>
  </si>
  <si>
    <t>927</t>
  </si>
  <si>
    <t>4116</t>
  </si>
  <si>
    <t>JACKOCDO9M</t>
  </si>
  <si>
    <t>JACK1TSM24</t>
  </si>
  <si>
    <t>JACKAFC87C</t>
  </si>
  <si>
    <t>JACKA34D0F</t>
  </si>
  <si>
    <t>JACKDA93EC</t>
  </si>
  <si>
    <t>JACK74376B</t>
  </si>
  <si>
    <t>JACKE935BF</t>
  </si>
  <si>
    <t>JACKA4C459</t>
  </si>
  <si>
    <t>JACKEM1WJM</t>
  </si>
  <si>
    <t>JACKVM0H24</t>
  </si>
  <si>
    <t>JACK7C3BE9</t>
  </si>
  <si>
    <t>JACK7FA3DE</t>
  </si>
  <si>
    <t>JACK54C9AA</t>
  </si>
  <si>
    <t>JAGE9E8C94</t>
  </si>
  <si>
    <t>JAGE18FDBF</t>
  </si>
  <si>
    <t>440</t>
  </si>
  <si>
    <t>JGER1EA969</t>
  </si>
  <si>
    <t>JGER445A6B</t>
  </si>
  <si>
    <t>JAGECB81DC</t>
  </si>
  <si>
    <t>JAGE7C932F</t>
  </si>
  <si>
    <t>JGER7D2482</t>
  </si>
  <si>
    <t>JGERJQZCVD</t>
  </si>
  <si>
    <t>JGERE1F541</t>
  </si>
  <si>
    <t>JAGE8BEE53</t>
  </si>
  <si>
    <t>JGER94A124</t>
  </si>
  <si>
    <t>JAGU60484D</t>
  </si>
  <si>
    <t>JAGU4545E2</t>
  </si>
  <si>
    <t>JAGUQDJB1J</t>
  </si>
  <si>
    <t>JAIS862BDF</t>
  </si>
  <si>
    <t>JAMEI2XZIE</t>
  </si>
  <si>
    <t>JAMELT2NNK</t>
  </si>
  <si>
    <t>JAME0C74A4</t>
  </si>
  <si>
    <t>JAME9CF22A</t>
  </si>
  <si>
    <t>JAME5BSZ27</t>
  </si>
  <si>
    <t>JAME4B55B9</t>
  </si>
  <si>
    <t>JANNA7476A</t>
  </si>
  <si>
    <t>JANN53EBCF</t>
  </si>
  <si>
    <t>JANN63782S</t>
  </si>
  <si>
    <t>JANN31AF6B</t>
  </si>
  <si>
    <t>JANN7THKLZ</t>
  </si>
  <si>
    <t>JANN192CBD</t>
  </si>
  <si>
    <t>JANN2361E1</t>
  </si>
  <si>
    <t>JANN8B23B4</t>
  </si>
  <si>
    <t>JENS4C26D0</t>
  </si>
  <si>
    <t>JIMBCCNJ5M</t>
  </si>
  <si>
    <t>JIMBC0F067</t>
  </si>
  <si>
    <t>JIMB3DE458</t>
  </si>
  <si>
    <t>JIMBBUUUFJ</t>
  </si>
  <si>
    <t>3927</t>
  </si>
  <si>
    <t>JIMB14C328</t>
  </si>
  <si>
    <t>JIMB198434</t>
  </si>
  <si>
    <t>JIMB8E565E</t>
  </si>
  <si>
    <t>JIMB97QJ4W</t>
  </si>
  <si>
    <t>JIMBDJN214</t>
  </si>
  <si>
    <t>JIMBEXBUYR</t>
  </si>
  <si>
    <t>JIMBE3HK5S</t>
  </si>
  <si>
    <t>JIMB3GNK7V</t>
  </si>
  <si>
    <t>JIND52011B</t>
  </si>
  <si>
    <t>JODHD020D4</t>
  </si>
  <si>
    <t>JODHZF2C39</t>
  </si>
  <si>
    <t>JODHA6BBB9</t>
  </si>
  <si>
    <t>JODH914753</t>
  </si>
  <si>
    <t>JOEGBWLFGU</t>
  </si>
  <si>
    <t>JOEG1JNE5E</t>
  </si>
  <si>
    <t>JOHN799635</t>
  </si>
  <si>
    <t>3353</t>
  </si>
  <si>
    <t>JOHN678147</t>
  </si>
  <si>
    <t>JOHN925A06</t>
  </si>
  <si>
    <t>JOHNFEJAK3</t>
  </si>
  <si>
    <t>JOHNRIYVZZ</t>
  </si>
  <si>
    <t>JOHNA30NB6</t>
  </si>
  <si>
    <t>JOHNCAIA32</t>
  </si>
  <si>
    <t>JOHNLD6E93</t>
  </si>
  <si>
    <t>JOHN944C35</t>
  </si>
  <si>
    <t>JOHNJBDREO</t>
  </si>
  <si>
    <t>JOHNNI325H</t>
  </si>
  <si>
    <t>JOHNGM7K1G</t>
  </si>
  <si>
    <t>JOHNNI957R</t>
  </si>
  <si>
    <t>JOHNNI939F</t>
  </si>
  <si>
    <t>940</t>
  </si>
  <si>
    <t>JOHN4C6B86</t>
  </si>
  <si>
    <t>JOHN8CAB2F</t>
  </si>
  <si>
    <t>JOHN754D6B</t>
  </si>
  <si>
    <t>JOHN0D3A2F</t>
  </si>
  <si>
    <t>JOHNNI536J</t>
  </si>
  <si>
    <t>JOSC83QDLY</t>
  </si>
  <si>
    <t>755</t>
  </si>
  <si>
    <t>JOSC50EBEC</t>
  </si>
  <si>
    <t>CUERVO956E</t>
  </si>
  <si>
    <t>CUERVO956K</t>
  </si>
  <si>
    <t>JOSCCBIDMW</t>
  </si>
  <si>
    <t>JOSE5798F2</t>
  </si>
  <si>
    <t>JOSECBC6F7</t>
  </si>
  <si>
    <t>JOSE2F4C48</t>
  </si>
  <si>
    <t>JOURCKNMXT</t>
  </si>
  <si>
    <t>JOUROFEC8R</t>
  </si>
  <si>
    <t>JOUR3QKZI9</t>
  </si>
  <si>
    <t>JOURB0F5D1</t>
  </si>
  <si>
    <t>JOURE9N3M7</t>
  </si>
  <si>
    <t>JOUREPYLX7</t>
  </si>
  <si>
    <t>JOUR1XLUCH</t>
  </si>
  <si>
    <t>JUDAFBB697</t>
  </si>
  <si>
    <t>348</t>
  </si>
  <si>
    <t>5116</t>
  </si>
  <si>
    <t>JUNE6LBYAS</t>
  </si>
  <si>
    <t>JUNELH65XF</t>
  </si>
  <si>
    <t>JUNGBAACOO</t>
  </si>
  <si>
    <t>JUNI280XYT</t>
  </si>
  <si>
    <t>JUURFD142B</t>
  </si>
  <si>
    <t>KABUXPDUHQ</t>
  </si>
  <si>
    <t>KAHT5243F5</t>
  </si>
  <si>
    <t>KAHTLO2KI3</t>
  </si>
  <si>
    <t>KAHTH10WVK</t>
  </si>
  <si>
    <t>KAHLKB8RMV</t>
  </si>
  <si>
    <t>KAIYDA1C5D</t>
  </si>
  <si>
    <t>KAKU6EUSTD</t>
  </si>
  <si>
    <t>KAMI3C4772</t>
  </si>
  <si>
    <t>KAMI687BB3</t>
  </si>
  <si>
    <t>KAMI67B8E5</t>
  </si>
  <si>
    <t>KANE7IMZU3</t>
  </si>
  <si>
    <t>KANO95422B</t>
  </si>
  <si>
    <t>KANO44D079</t>
  </si>
  <si>
    <t>KARUB9R3CK</t>
  </si>
  <si>
    <t>KARU166759</t>
  </si>
  <si>
    <t>KARU593V6X</t>
  </si>
  <si>
    <t>KARU4151AC</t>
  </si>
  <si>
    <t>KARURSI0MQ</t>
  </si>
  <si>
    <t>KARUD127C8</t>
  </si>
  <si>
    <t>KARUA5CC20</t>
  </si>
  <si>
    <t>KARU3ED892</t>
  </si>
  <si>
    <t>KASEMXH59L</t>
  </si>
  <si>
    <t>KAVA0344C0</t>
  </si>
  <si>
    <t>KAVAZ4EAN4</t>
  </si>
  <si>
    <t>KAVA791B9C</t>
  </si>
  <si>
    <t>KEGL2844A5</t>
  </si>
  <si>
    <t>KENT842F66</t>
  </si>
  <si>
    <t>KENTA544C1</t>
  </si>
  <si>
    <t>KINO848D39</t>
  </si>
  <si>
    <t>KIKUXI3A6Y</t>
  </si>
  <si>
    <t>KILBC80771</t>
  </si>
  <si>
    <t>KILBBS8L2Z</t>
  </si>
  <si>
    <t>KILBU333YZ</t>
  </si>
  <si>
    <t>KILCSSUVTR</t>
  </si>
  <si>
    <t>KILC163HF9</t>
  </si>
  <si>
    <t>KILCYCMO4M</t>
  </si>
  <si>
    <t>KILC0UN7E1</t>
  </si>
  <si>
    <t>KILCF9HD0O</t>
  </si>
  <si>
    <t>KILCQTJL6O</t>
  </si>
  <si>
    <t>KILCJEGHIY</t>
  </si>
  <si>
    <t>KILC95U4RC</t>
  </si>
  <si>
    <t>KILC272AME</t>
  </si>
  <si>
    <t>KILCHO357B</t>
  </si>
  <si>
    <t>KILC67F042</t>
  </si>
  <si>
    <t>KILCYVGFOD</t>
  </si>
  <si>
    <t>KILCCEEJKV</t>
  </si>
  <si>
    <t>KILCAGHHM3</t>
  </si>
  <si>
    <t>KILCO6N1CB</t>
  </si>
  <si>
    <t>KIMEEDFA57</t>
  </si>
  <si>
    <t>KIME2B0976</t>
  </si>
  <si>
    <t>KIME501865</t>
  </si>
  <si>
    <t>KIMEB67E4F</t>
  </si>
  <si>
    <t>KIME83C36C</t>
  </si>
  <si>
    <t>KINGNXVNA8</t>
  </si>
  <si>
    <t>KINR98A86Y</t>
  </si>
  <si>
    <t>KINR9LGS4B</t>
  </si>
  <si>
    <t>KIRAA2E3BC</t>
  </si>
  <si>
    <t>KIRKAOTJ9Y</t>
  </si>
  <si>
    <t>KIRK9HH5TK</t>
  </si>
  <si>
    <t>KIRKKEBEQN</t>
  </si>
  <si>
    <t>KIRKZI1YB5</t>
  </si>
  <si>
    <t>KIRKFP0JEO</t>
  </si>
  <si>
    <t>KIRKERNM8I</t>
  </si>
  <si>
    <t>KIRKT0IJW5</t>
  </si>
  <si>
    <t>KIRSTFVYX7</t>
  </si>
  <si>
    <t>KIYO723924</t>
  </si>
  <si>
    <t>KLEIVADR62</t>
  </si>
  <si>
    <t>KNAPXWGD4S</t>
  </si>
  <si>
    <t>KNAP14BBF7</t>
  </si>
  <si>
    <t>KNOBB0660D</t>
  </si>
  <si>
    <t>KNOBCR955A</t>
  </si>
  <si>
    <t>3354</t>
  </si>
  <si>
    <t>KNOCKA950S</t>
  </si>
  <si>
    <t>KNOCEN5WY3</t>
  </si>
  <si>
    <t>KNOCKA822Q</t>
  </si>
  <si>
    <t>KOKOZFDU8X</t>
  </si>
  <si>
    <t>KOKOLT6UB1</t>
  </si>
  <si>
    <t>KOMAA90E93</t>
  </si>
  <si>
    <t>KOPK429317</t>
  </si>
  <si>
    <t>KOPKEB5A95</t>
  </si>
  <si>
    <t>KOPK830154</t>
  </si>
  <si>
    <t>KORN2C3403</t>
  </si>
  <si>
    <t>KOSK138542</t>
  </si>
  <si>
    <t>KOSK8042FB</t>
  </si>
  <si>
    <t>KOSKC4B93A</t>
  </si>
  <si>
    <t>KOUM7526B4</t>
  </si>
  <si>
    <t>KOUM7D6F4B</t>
  </si>
  <si>
    <t>KOVACC3749</t>
  </si>
  <si>
    <t>KOVA3424FF</t>
  </si>
  <si>
    <t>KOZU1DBD11</t>
  </si>
  <si>
    <t>KRAKGINU1U</t>
  </si>
  <si>
    <t>KRAKCO5JTF</t>
  </si>
  <si>
    <t>KRAKEN728Y</t>
  </si>
  <si>
    <t>KRAK42ABE0</t>
  </si>
  <si>
    <t>KRAKCSQ9TS</t>
  </si>
  <si>
    <t>KRATYHJ8Z2</t>
  </si>
  <si>
    <t>KUJI45DC96</t>
  </si>
  <si>
    <t>KUJIN5F08V</t>
  </si>
  <si>
    <t>KUMQFFE9A1</t>
  </si>
  <si>
    <t>KUNA2CA126</t>
  </si>
  <si>
    <t>KURAGIT66F</t>
  </si>
  <si>
    <t>KURAIBKWF0</t>
  </si>
  <si>
    <t>KURAF89D42</t>
  </si>
  <si>
    <t>KURA2DCDDC</t>
  </si>
  <si>
    <t>KUYP2D4888</t>
  </si>
  <si>
    <t>KWEID07CFC</t>
  </si>
  <si>
    <t>KYRK747441</t>
  </si>
  <si>
    <t>KYRMS6HG31</t>
  </si>
  <si>
    <t>LACECKBYHF</t>
  </si>
  <si>
    <t>LACEA0V71L</t>
  </si>
  <si>
    <t>LACOC56002</t>
  </si>
  <si>
    <t>LACOF27338</t>
  </si>
  <si>
    <t>LACO403699</t>
  </si>
  <si>
    <t>LACO892D72</t>
  </si>
  <si>
    <t>LACO0B4439</t>
  </si>
  <si>
    <t>LACO7FA3B5</t>
  </si>
  <si>
    <t>LACOF71C0B</t>
  </si>
  <si>
    <t>LACOD31928</t>
  </si>
  <si>
    <t>LACOA0ACE4</t>
  </si>
  <si>
    <t>LACO15A884</t>
  </si>
  <si>
    <t>LACOE44A72</t>
  </si>
  <si>
    <t>LACRY77H9Z</t>
  </si>
  <si>
    <t>LACR8IIV7O</t>
  </si>
  <si>
    <t>LACREIRYF5</t>
  </si>
  <si>
    <t>LACR4Q49IN</t>
  </si>
  <si>
    <t>LADI0B5D90</t>
  </si>
  <si>
    <t>LAFAYDGIKI</t>
  </si>
  <si>
    <t>LAFOK5D8OO</t>
  </si>
  <si>
    <t>LAHE6BA454</t>
  </si>
  <si>
    <t>LAHEB65A7B</t>
  </si>
  <si>
    <t>LAHEAF2300</t>
  </si>
  <si>
    <t>LAHEBR3M0B</t>
  </si>
  <si>
    <t>LAMAB87621</t>
  </si>
  <si>
    <t>LAMABBF650</t>
  </si>
  <si>
    <t>LAMANPN6KD</t>
  </si>
  <si>
    <t>LAMALPB5RY</t>
  </si>
  <si>
    <t>LAMA789384</t>
  </si>
  <si>
    <t>LAMA4C0046</t>
  </si>
  <si>
    <t>LAMA29P2FY</t>
  </si>
  <si>
    <t>LAMA800340</t>
  </si>
  <si>
    <t>LAMA8C5813</t>
  </si>
  <si>
    <t>692</t>
  </si>
  <si>
    <t>LAMAF44364</t>
  </si>
  <si>
    <t>LAMAB4BXAA</t>
  </si>
  <si>
    <t>LAMA8804CA</t>
  </si>
  <si>
    <t>LAMAF0C8C9</t>
  </si>
  <si>
    <t>LAMA76RJ87</t>
  </si>
  <si>
    <t>LAPE2C51B7</t>
  </si>
  <si>
    <t>LAQUB04C11</t>
  </si>
  <si>
    <t>LAQUE3E9C7</t>
  </si>
  <si>
    <t>LAQU763AE0</t>
  </si>
  <si>
    <t>LAREHE589M</t>
  </si>
  <si>
    <t>LAREDC5IUB</t>
  </si>
  <si>
    <t>LATOFH6ERG</t>
  </si>
  <si>
    <t>LABE05A9D8</t>
  </si>
  <si>
    <t>953</t>
  </si>
  <si>
    <t>954</t>
  </si>
  <si>
    <t>LABE77IRTT</t>
  </si>
  <si>
    <t>LABEC9NVCM</t>
  </si>
  <si>
    <t>LABOMO70CT</t>
  </si>
  <si>
    <t>LABOC01SVD</t>
  </si>
  <si>
    <t>LABOR601IV</t>
  </si>
  <si>
    <t>LABOY0YSAU</t>
  </si>
  <si>
    <t>LABOG2JOQQ</t>
  </si>
  <si>
    <t>LABOD0X11G</t>
  </si>
  <si>
    <t>LABO2L5VXC</t>
  </si>
  <si>
    <t>LABO9Q7BSO</t>
  </si>
  <si>
    <t>LADYF1I9A1</t>
  </si>
  <si>
    <t>LAGAC2FDD9</t>
  </si>
  <si>
    <t>LAGA3AT427</t>
  </si>
  <si>
    <t>956</t>
  </si>
  <si>
    <t>LAGA37449F</t>
  </si>
  <si>
    <t>LAGA7EQ6ZK</t>
  </si>
  <si>
    <t>LALLA50S3W</t>
  </si>
  <si>
    <t>LALL2MXQB1</t>
  </si>
  <si>
    <t>LALLYEWD8R</t>
  </si>
  <si>
    <t>LAMB9LIEC9</t>
  </si>
  <si>
    <t>LAMB9VM36Y</t>
  </si>
  <si>
    <t>LAMBQ77UNL</t>
  </si>
  <si>
    <t>LAMBEAWXIK</t>
  </si>
  <si>
    <t>LAMBBTTFZD</t>
  </si>
  <si>
    <t>LAMB5EA95J</t>
  </si>
  <si>
    <t>LAMB4431S7</t>
  </si>
  <si>
    <t>LANGC2634B</t>
  </si>
  <si>
    <t>LANG0D7ON1</t>
  </si>
  <si>
    <t>3855</t>
  </si>
  <si>
    <t>LAPHQA1YE9</t>
  </si>
  <si>
    <t>LAPHUYCRKA</t>
  </si>
  <si>
    <t>LAPHSTMQCL</t>
  </si>
  <si>
    <t>LAPH4WZRMW</t>
  </si>
  <si>
    <t>LAPHEBDD70</t>
  </si>
  <si>
    <t>LAPHB09A87</t>
  </si>
  <si>
    <t>4005</t>
  </si>
  <si>
    <t>LAPH0B1F7B</t>
  </si>
  <si>
    <t>LARA8A8957</t>
  </si>
  <si>
    <t>LARC1S5JHD</t>
  </si>
  <si>
    <t>LARI1MF2N3</t>
  </si>
  <si>
    <t>LARIHSLR3E</t>
  </si>
  <si>
    <t>LARIF0IGZD</t>
  </si>
  <si>
    <t>LARI9OM27V</t>
  </si>
  <si>
    <t>LARI04A531</t>
  </si>
  <si>
    <t>LARI36C200</t>
  </si>
  <si>
    <t>LARIC57840</t>
  </si>
  <si>
    <t>LARSD223D5</t>
  </si>
  <si>
    <t>LAUDEC8B91</t>
  </si>
  <si>
    <t>LAUDB3ED8E</t>
  </si>
  <si>
    <t>LAUD59F67E</t>
  </si>
  <si>
    <t>LAWI704A43</t>
  </si>
  <si>
    <t>LAZY73FB4D</t>
  </si>
  <si>
    <t>LAZYKFCMWJ</t>
  </si>
  <si>
    <t>LAZZ4F349E</t>
  </si>
  <si>
    <t>LEBIC48D4A</t>
  </si>
  <si>
    <t>LEGILJG7I2</t>
  </si>
  <si>
    <t>LERH53MXRH</t>
  </si>
  <si>
    <t>LETRDC56SK</t>
  </si>
  <si>
    <t>LEDA1F9F48</t>
  </si>
  <si>
    <t>LEDAEFDFBB</t>
  </si>
  <si>
    <t>LEDA4S5LVN</t>
  </si>
  <si>
    <t>LEGEFDCBC8</t>
  </si>
  <si>
    <t>LEGEADF1FF</t>
  </si>
  <si>
    <t>LEGED8E5AF</t>
  </si>
  <si>
    <t>LEGE1CA461</t>
  </si>
  <si>
    <t>LEGEND729E</t>
  </si>
  <si>
    <t>LEGED3C0F4</t>
  </si>
  <si>
    <t>LEODWOODJH</t>
  </si>
  <si>
    <t>LEOPOJ3XZA</t>
  </si>
  <si>
    <t>LEPAD5432C</t>
  </si>
  <si>
    <t>LHRIY26TQF</t>
  </si>
  <si>
    <t>LHRIOM35XI</t>
  </si>
  <si>
    <t>LHRICQME6I</t>
  </si>
  <si>
    <t>LHRIRNLCN8</t>
  </si>
  <si>
    <t>LHRIZ8D1Z1</t>
  </si>
  <si>
    <t>LHRIJ5G7UF</t>
  </si>
  <si>
    <t>LIBE65C5A4</t>
  </si>
  <si>
    <t>LICOE9583B</t>
  </si>
  <si>
    <t>450</t>
  </si>
  <si>
    <t>LICO8238DE</t>
  </si>
  <si>
    <t>LIGI082BX5</t>
  </si>
  <si>
    <t>LIGI461B4A</t>
  </si>
  <si>
    <t>LIGI4HQT23</t>
  </si>
  <si>
    <t>JUNGE8ED91</t>
  </si>
  <si>
    <t>LIGIEL68L0</t>
  </si>
  <si>
    <t>LILL007649</t>
  </si>
  <si>
    <t>LILL7FCFBE</t>
  </si>
  <si>
    <t>LILL7AFD25</t>
  </si>
  <si>
    <t>LIMOE46F3E</t>
  </si>
  <si>
    <t>LIMO85BE27</t>
  </si>
  <si>
    <t>3226</t>
  </si>
  <si>
    <t>LIND80E195</t>
  </si>
  <si>
    <t>LINDA7241C</t>
  </si>
  <si>
    <t>LIND541368</t>
  </si>
  <si>
    <t>LINI3D434E</t>
  </si>
  <si>
    <t>LINKWO822L</t>
  </si>
  <si>
    <t>LIONE21C84</t>
  </si>
  <si>
    <t>LIQUICY8O4</t>
  </si>
  <si>
    <t>LITTBE963A</t>
  </si>
  <si>
    <t>LOCH9DN5VD</t>
  </si>
  <si>
    <t>LOCH8DAB38</t>
  </si>
  <si>
    <t>LOCH7F2981</t>
  </si>
  <si>
    <t>LOCH0BJ8T9</t>
  </si>
  <si>
    <t>LOCH893NVL</t>
  </si>
  <si>
    <t>LOCH7HO4BH</t>
  </si>
  <si>
    <t>INCHMU819O</t>
  </si>
  <si>
    <t>LOCH596547</t>
  </si>
  <si>
    <t>LOCHE4B9DE</t>
  </si>
  <si>
    <t>LOCH22C044</t>
  </si>
  <si>
    <t>LOCHEA49C3</t>
  </si>
  <si>
    <t>LOND4334B6</t>
  </si>
  <si>
    <t>LONEB0D970</t>
  </si>
  <si>
    <t>LONGMO823A</t>
  </si>
  <si>
    <t>LONG8G55BO</t>
  </si>
  <si>
    <t>LONGDAD076</t>
  </si>
  <si>
    <t>LONGKUAUMG</t>
  </si>
  <si>
    <t>LONGEQXSB2</t>
  </si>
  <si>
    <t>LONGAE6A11</t>
  </si>
  <si>
    <t>LONG239EE1</t>
  </si>
  <si>
    <t>LONGBXY012</t>
  </si>
  <si>
    <t>LONG865SNI</t>
  </si>
  <si>
    <t>LONGTC1G7K</t>
  </si>
  <si>
    <t>LONG7FW075</t>
  </si>
  <si>
    <t>LONGAB41D5</t>
  </si>
  <si>
    <t>LONGVY0O7N</t>
  </si>
  <si>
    <t>LOOPEC187B</t>
  </si>
  <si>
    <t>LORGC3X9RW</t>
  </si>
  <si>
    <t>LORDT6OLCI</t>
  </si>
  <si>
    <t>LOSTF0AF0C</t>
  </si>
  <si>
    <t>LOST81098D</t>
  </si>
  <si>
    <t>LOTN68C562</t>
  </si>
  <si>
    <t>LOTHTAOWTZ</t>
  </si>
  <si>
    <t>LOTH3H0F7Q</t>
  </si>
  <si>
    <t>LOUSZI8R3N</t>
  </si>
  <si>
    <t>LOUEZKK4H2</t>
  </si>
  <si>
    <t>LUCBBTJZA8</t>
  </si>
  <si>
    <t>LUCB895E98</t>
  </si>
  <si>
    <t>LUCB120D50</t>
  </si>
  <si>
    <t>LUCB978774</t>
  </si>
  <si>
    <t>LUCI797C80</t>
  </si>
  <si>
    <t>LUISE8ABC2</t>
  </si>
  <si>
    <t>LUISD77615</t>
  </si>
  <si>
    <t>LUNA60EAB8</t>
  </si>
  <si>
    <t>LUSTBC7DEC</t>
  </si>
  <si>
    <t>LUXAA59A40</t>
  </si>
  <si>
    <t>LYSH77F88D</t>
  </si>
  <si>
    <t>MHCLB0M4MK</t>
  </si>
  <si>
    <t>MHLEED8F89</t>
  </si>
  <si>
    <t>MABOGCHO05</t>
  </si>
  <si>
    <t>MACTLRRUK9</t>
  </si>
  <si>
    <t>MACTTN750R</t>
  </si>
  <si>
    <t>MACT3LITN1</t>
  </si>
  <si>
    <t>MACTZ1U5WK</t>
  </si>
  <si>
    <t>MACALL824V</t>
  </si>
  <si>
    <t>MACALL824B</t>
  </si>
  <si>
    <t>MACAE91E3A</t>
  </si>
  <si>
    <t>MACAA80X6H</t>
  </si>
  <si>
    <t>MACA1E8MYD</t>
  </si>
  <si>
    <t>MACANSYTSW</t>
  </si>
  <si>
    <t>MACAFCF45F</t>
  </si>
  <si>
    <t>MACAE37A8C</t>
  </si>
  <si>
    <t>MACA9A984E</t>
  </si>
  <si>
    <t>MACAMV0781</t>
  </si>
  <si>
    <t>MACA0564AF</t>
  </si>
  <si>
    <t>MACA96D8C7</t>
  </si>
  <si>
    <t>MACAVHDDSH</t>
  </si>
  <si>
    <t>MACA28641B</t>
  </si>
  <si>
    <t>MACAFE4E85</t>
  </si>
  <si>
    <t>MACA9D6212</t>
  </si>
  <si>
    <t>MACA40EEAD</t>
  </si>
  <si>
    <t>MACA17908B</t>
  </si>
  <si>
    <t>MACA09AAC6</t>
  </si>
  <si>
    <t>MACK4EA1ED</t>
  </si>
  <si>
    <t>MACK466C9D</t>
  </si>
  <si>
    <t>MACKB97F29</t>
  </si>
  <si>
    <t>MACK49EBBF</t>
  </si>
  <si>
    <t>MACK43142A</t>
  </si>
  <si>
    <t>MACK16Y558</t>
  </si>
  <si>
    <t>MACKUDGKDB</t>
  </si>
  <si>
    <t>MACKBJV4A3</t>
  </si>
  <si>
    <t>MACK8B39BC</t>
  </si>
  <si>
    <t>MACKMSVRHX</t>
  </si>
  <si>
    <t>MACN52F14B</t>
  </si>
  <si>
    <t>MACN217985</t>
  </si>
  <si>
    <t>MACOMKR215</t>
  </si>
  <si>
    <t>MACO9YA5N0</t>
  </si>
  <si>
    <t>MADAB48A42</t>
  </si>
  <si>
    <t>69</t>
  </si>
  <si>
    <t>MAES6ULJZM</t>
  </si>
  <si>
    <t>MAGEECXKT9</t>
  </si>
  <si>
    <t>MAGUU03DMV</t>
  </si>
  <si>
    <t>MAINQ81ZAN</t>
  </si>
  <si>
    <t>GINJ5A555D</t>
  </si>
  <si>
    <t>ROOF305948</t>
  </si>
  <si>
    <t>72</t>
  </si>
  <si>
    <t>MAJAZKIHKQ</t>
  </si>
  <si>
    <t>MAKABFFE3A</t>
  </si>
  <si>
    <t>MAKEA3A922</t>
  </si>
  <si>
    <t>MAKUAXC694</t>
  </si>
  <si>
    <t>MALEA4032B</t>
  </si>
  <si>
    <t>MALEC41D47</t>
  </si>
  <si>
    <t>MALE99474E</t>
  </si>
  <si>
    <t>MALEFBF9EF</t>
  </si>
  <si>
    <t>MALEB128B6</t>
  </si>
  <si>
    <t>RUMMAL732O</t>
  </si>
  <si>
    <t>MALF8F55AB</t>
  </si>
  <si>
    <t>MALFHMVKGM</t>
  </si>
  <si>
    <t>MALFF46F59</t>
  </si>
  <si>
    <t>MALF600E3B</t>
  </si>
  <si>
    <t>MALFB71836</t>
  </si>
  <si>
    <t>MALF547AB3</t>
  </si>
  <si>
    <t>MALI9401DF</t>
  </si>
  <si>
    <t>MALIFAAD9A</t>
  </si>
  <si>
    <t>MALIA41AEB</t>
  </si>
  <si>
    <t>MALI6CSMX1</t>
  </si>
  <si>
    <t>MALTZHDF57</t>
  </si>
  <si>
    <t>MALT3FA5AE</t>
  </si>
  <si>
    <t>MALT35AA24</t>
  </si>
  <si>
    <t>3166</t>
  </si>
  <si>
    <t>MAMAMUS93N</t>
  </si>
  <si>
    <t>MAMOF45B58</t>
  </si>
  <si>
    <t>463</t>
  </si>
  <si>
    <t>462</t>
  </si>
  <si>
    <t>MANNOC824H</t>
  </si>
  <si>
    <t>MARA44BGJ3</t>
  </si>
  <si>
    <t>MARA30RTNQ</t>
  </si>
  <si>
    <t>MARA0FAC9F</t>
  </si>
  <si>
    <t>GINM59368E</t>
  </si>
  <si>
    <t>GINM6C7520</t>
  </si>
  <si>
    <t>MARE8GNQMC</t>
  </si>
  <si>
    <t>MARI517CE7</t>
  </si>
  <si>
    <t>MARI1B83A0</t>
  </si>
  <si>
    <t>MARIFB0F47</t>
  </si>
  <si>
    <t>MARI98LQB3</t>
  </si>
  <si>
    <t>MARL4479E2</t>
  </si>
  <si>
    <t>613</t>
  </si>
  <si>
    <t>MARSI9HAE3</t>
  </si>
  <si>
    <t>MARS43D7E8</t>
  </si>
  <si>
    <t>MARSEF70DD</t>
  </si>
  <si>
    <t>MARSHC85BL</t>
  </si>
  <si>
    <t>MARS134A7C</t>
  </si>
  <si>
    <t>MARSAF5416</t>
  </si>
  <si>
    <t>MARSASW0S2</t>
  </si>
  <si>
    <t>MARTASM7KW</t>
  </si>
  <si>
    <t>MARTE84E5A</t>
  </si>
  <si>
    <t>MART97BA86</t>
  </si>
  <si>
    <t>3934</t>
  </si>
  <si>
    <t>MARTBD9061</t>
  </si>
  <si>
    <t>MARTVXHSUX</t>
  </si>
  <si>
    <t>MARTC40B0A</t>
  </si>
  <si>
    <t>83</t>
  </si>
  <si>
    <t>MARTD5E224</t>
  </si>
  <si>
    <t>MARUE8638D</t>
  </si>
  <si>
    <t>MASA374MA3</t>
  </si>
  <si>
    <t>MASS180486</t>
  </si>
  <si>
    <t>MASSFBUYR7</t>
  </si>
  <si>
    <t>MASS31B857</t>
  </si>
  <si>
    <t>MASS3640CB</t>
  </si>
  <si>
    <t>MASS0GVVWD</t>
  </si>
  <si>
    <t>MASS1DRK8D</t>
  </si>
  <si>
    <t>MASTA521D4</t>
  </si>
  <si>
    <t>MATACX29QY</t>
  </si>
  <si>
    <t>MATA194TE6</t>
  </si>
  <si>
    <t>4070</t>
  </si>
  <si>
    <t>4071</t>
  </si>
  <si>
    <t>MATUSA414V</t>
  </si>
  <si>
    <t>700</t>
  </si>
  <si>
    <t>4072</t>
  </si>
  <si>
    <t>MAUR80W4V1</t>
  </si>
  <si>
    <t>MAURC04C32</t>
  </si>
  <si>
    <t>MAUR501C12</t>
  </si>
  <si>
    <t>MAYF3B0723</t>
  </si>
  <si>
    <t>MCCLCF9434</t>
  </si>
  <si>
    <t>MELL28F23A</t>
  </si>
  <si>
    <t>MERID47FC8</t>
  </si>
  <si>
    <t>MERMB94E3F</t>
  </si>
  <si>
    <t>MERM62HJVN</t>
  </si>
  <si>
    <t>MERM9AF9A9</t>
  </si>
  <si>
    <t>MERM93ESO2</t>
  </si>
  <si>
    <t>META7592CA</t>
  </si>
  <si>
    <t>META080D57</t>
  </si>
  <si>
    <t>METADAE26D</t>
  </si>
  <si>
    <t>METAC1FB31</t>
  </si>
  <si>
    <t>MEUK5EEC78</t>
  </si>
  <si>
    <t>MEUK04C37A</t>
  </si>
  <si>
    <t>MEUKOW302J</t>
  </si>
  <si>
    <t>MEUKOW250M</t>
  </si>
  <si>
    <t>MEZA616FC6</t>
  </si>
  <si>
    <t>MEZAC6EFFC</t>
  </si>
  <si>
    <t>MEZCE9051C</t>
  </si>
  <si>
    <t>MGGI1888E3</t>
  </si>
  <si>
    <t>MGME3AE7C1</t>
  </si>
  <si>
    <t>MHOBNELK7Y</t>
  </si>
  <si>
    <t>MICHC3FA4A</t>
  </si>
  <si>
    <t>MICHA90931</t>
  </si>
  <si>
    <t>MICH73372C</t>
  </si>
  <si>
    <t>MICH3476D5</t>
  </si>
  <si>
    <t>MICHDA272D</t>
  </si>
  <si>
    <t>MICH2F03AA</t>
  </si>
  <si>
    <t>MICH49BDB8</t>
  </si>
  <si>
    <t>MICHS91QRE</t>
  </si>
  <si>
    <t>MIDNU2Q9WA</t>
  </si>
  <si>
    <t>MIDNTPFSR3</t>
  </si>
  <si>
    <t>MIDNSDQW2E</t>
  </si>
  <si>
    <t>MIDNESXYQL</t>
  </si>
  <si>
    <t>MIDORI944T</t>
  </si>
  <si>
    <t>MIDORI853Q</t>
  </si>
  <si>
    <t>MILK032DE3</t>
  </si>
  <si>
    <t>MILKOHS98A</t>
  </si>
  <si>
    <t>MINI14691B</t>
  </si>
  <si>
    <t>MINTZ6JR9W</t>
  </si>
  <si>
    <t>MINTRFXR5B</t>
  </si>
  <si>
    <t>MINT40XG01</t>
  </si>
  <si>
    <t>MINT75QJ5D</t>
  </si>
  <si>
    <t>MINTF83AA3</t>
  </si>
  <si>
    <t>MINTA495D9</t>
  </si>
  <si>
    <t>MINT12AF3E</t>
  </si>
  <si>
    <t>BOTR829833</t>
  </si>
  <si>
    <t>MIYA4PVE5U</t>
  </si>
  <si>
    <t>MIYAF83CFF</t>
  </si>
  <si>
    <t>MIYA59D207</t>
  </si>
  <si>
    <t>MIZEJF2ABT</t>
  </si>
  <si>
    <t>MIZUY1LI3Q</t>
  </si>
  <si>
    <t>MOTC1UDF0U</t>
  </si>
  <si>
    <t>MOTC2FD4C4</t>
  </si>
  <si>
    <t>MOTCEB9CCE</t>
  </si>
  <si>
    <t>MOTC5HZMCL</t>
  </si>
  <si>
    <t>MOTCXW8XQ4</t>
  </si>
  <si>
    <t>MOTCCHZUEZ</t>
  </si>
  <si>
    <t>MOTCF51572</t>
  </si>
  <si>
    <t>1780</t>
  </si>
  <si>
    <t>MOTC978CC9</t>
  </si>
  <si>
    <t>MOTC9FD93D</t>
  </si>
  <si>
    <t>MOKOB3F657</t>
  </si>
  <si>
    <t>MOKO7D04A2</t>
  </si>
  <si>
    <t>MOMG590DF2</t>
  </si>
  <si>
    <t>MOMG02B9E4</t>
  </si>
  <si>
    <t>MOMG54AD5F</t>
  </si>
  <si>
    <t>MOML143ECB</t>
  </si>
  <si>
    <t>MOMR70413B</t>
  </si>
  <si>
    <t>MONB94BD2C</t>
  </si>
  <si>
    <t>MOMB65F0B4</t>
  </si>
  <si>
    <t>MONB2E6018</t>
  </si>
  <si>
    <t>MOMBBC4F5F</t>
  </si>
  <si>
    <t>MONB71FAE6</t>
  </si>
  <si>
    <t>MOMB76AA46</t>
  </si>
  <si>
    <t>MOMB4DCD2D</t>
  </si>
  <si>
    <t>MOMB7D48A9</t>
  </si>
  <si>
    <t>MOMBC3784C</t>
  </si>
  <si>
    <t>MOMB272795</t>
  </si>
  <si>
    <t>MONKEY337W</t>
  </si>
  <si>
    <t>MONK71CB3B</t>
  </si>
  <si>
    <t>MONKEY825N</t>
  </si>
  <si>
    <t>MONK484690</t>
  </si>
  <si>
    <t>MONK50A351</t>
  </si>
  <si>
    <t>MONSA7B694</t>
  </si>
  <si>
    <t>MONTUE4XFX</t>
  </si>
  <si>
    <t>MONTDI4OC6</t>
  </si>
  <si>
    <t>MONTAUOEBM</t>
  </si>
  <si>
    <t>MONTQXQWF0</t>
  </si>
  <si>
    <t>MONT35EC46</t>
  </si>
  <si>
    <t>MONTLU5Y5B</t>
  </si>
  <si>
    <t>MONTI6SUHV</t>
  </si>
  <si>
    <t>MONT21VMIA</t>
  </si>
  <si>
    <t>MONY351D45</t>
  </si>
  <si>
    <t>MONY974EB6</t>
  </si>
  <si>
    <t>MONYE4828B</t>
  </si>
  <si>
    <t>3965</t>
  </si>
  <si>
    <t>3967</t>
  </si>
  <si>
    <t>MORT20B044</t>
  </si>
  <si>
    <t>MORT942544</t>
  </si>
  <si>
    <t>MORT7431NA</t>
  </si>
  <si>
    <t>MOSKYKJUG1</t>
  </si>
  <si>
    <t>MOUT517S5D</t>
  </si>
  <si>
    <t>MOZA8JMVZA</t>
  </si>
  <si>
    <t>MOZART917A</t>
  </si>
  <si>
    <t>MOZA88ECE1</t>
  </si>
  <si>
    <t>MOZA243BF2</t>
  </si>
  <si>
    <t>MOZA3BAAB1</t>
  </si>
  <si>
    <t>3953</t>
  </si>
  <si>
    <t>MOZART803J</t>
  </si>
  <si>
    <t>MRBLA55D1D</t>
  </si>
  <si>
    <t>MRHVC31SSX</t>
  </si>
  <si>
    <t>MRPEFF1EOT</t>
  </si>
  <si>
    <t>MUMMEABD41</t>
  </si>
  <si>
    <t>MUMMHPH65B</t>
  </si>
  <si>
    <t>MUMMBG6R59</t>
  </si>
  <si>
    <t>MURRFI700W</t>
  </si>
  <si>
    <t>MUYU5252AD</t>
  </si>
  <si>
    <t>MUYUFF4314</t>
  </si>
  <si>
    <t>MUYU20214C</t>
  </si>
  <si>
    <t>3987</t>
  </si>
  <si>
    <t>NCHAH715SW</t>
  </si>
  <si>
    <t>NADA8YXHJR</t>
  </si>
  <si>
    <t>NADAVAMKZR</t>
  </si>
  <si>
    <t>NADAUG8XNO</t>
  </si>
  <si>
    <t>NAGA0XYWTT</t>
  </si>
  <si>
    <t>NAGA0PJTN0</t>
  </si>
  <si>
    <t>NAGAS2QCK3</t>
  </si>
  <si>
    <t>NAGAO5NH0V</t>
  </si>
  <si>
    <t>NAGAAWDFUA</t>
  </si>
  <si>
    <t>NAGAT2M0IU</t>
  </si>
  <si>
    <t>NAGUDB1149</t>
  </si>
  <si>
    <t>NAKED45D52</t>
  </si>
  <si>
    <t>NAKEFC0126</t>
  </si>
  <si>
    <t>NAKEL1FTJW</t>
  </si>
  <si>
    <t>NARDC8E274</t>
  </si>
  <si>
    <t>NARDBA706D</t>
  </si>
  <si>
    <t>NARD5EF1C5</t>
  </si>
  <si>
    <t>NARD6AE2C5</t>
  </si>
  <si>
    <t>NARDCXPM67</t>
  </si>
  <si>
    <t>NARD468647</t>
  </si>
  <si>
    <t>NARD7359C1</t>
  </si>
  <si>
    <t>NARD806010</t>
  </si>
  <si>
    <t>NARD566CEF</t>
  </si>
  <si>
    <t>NARDDD8F98</t>
  </si>
  <si>
    <t>NARD943C5B</t>
  </si>
  <si>
    <t>NARD98035F</t>
  </si>
  <si>
    <t>NARDBE7C76</t>
  </si>
  <si>
    <t>NARD0F8342</t>
  </si>
  <si>
    <t>NARDA72FE6</t>
  </si>
  <si>
    <t>NATI947F45</t>
  </si>
  <si>
    <t>NATIJOAEB3</t>
  </si>
  <si>
    <t>NATIE758E5</t>
  </si>
  <si>
    <t>NATIC19934</t>
  </si>
  <si>
    <t>NATI50C78C</t>
  </si>
  <si>
    <t>NATIZRKDRL</t>
  </si>
  <si>
    <t>NATIB24B35</t>
  </si>
  <si>
    <t>NATIM3QRFB</t>
  </si>
  <si>
    <t>NATI89CDA7</t>
  </si>
  <si>
    <t>NAUDF2AED4</t>
  </si>
  <si>
    <t>NAVYDAC464</t>
  </si>
  <si>
    <t>NCNEDXKFII</t>
  </si>
  <si>
    <t>NCNE63CNR8</t>
  </si>
  <si>
    <t>NCNEG16T5D</t>
  </si>
  <si>
    <t>NEGRF71554</t>
  </si>
  <si>
    <t>704</t>
  </si>
  <si>
    <t>NEIS129F70</t>
  </si>
  <si>
    <t>NEISS4064E</t>
  </si>
  <si>
    <t>NEISOGGLXO</t>
  </si>
  <si>
    <t>NEISC8F5C6</t>
  </si>
  <si>
    <t>NEIS0C1FA7</t>
  </si>
  <si>
    <t>NEIS6E9A17</t>
  </si>
  <si>
    <t>NEISOWX1HY</t>
  </si>
  <si>
    <t>NEMIC86ACD</t>
  </si>
  <si>
    <t>NEMI46JOFU</t>
  </si>
  <si>
    <t>5021</t>
  </si>
  <si>
    <t>NEPT11AA58</t>
  </si>
  <si>
    <t>NEWG4BA470</t>
  </si>
  <si>
    <t>NEWG84GV0F</t>
  </si>
  <si>
    <t>NEWGC6MDJX</t>
  </si>
  <si>
    <t>NEWGE4UC4L</t>
  </si>
  <si>
    <t>NEWGST25Q8</t>
  </si>
  <si>
    <t>NEWG1PY4AG</t>
  </si>
  <si>
    <t>NEWG694161</t>
  </si>
  <si>
    <t>NEWGADE8D1</t>
  </si>
  <si>
    <t>NEWG432C8A</t>
  </si>
  <si>
    <t>NEWGDB3FA3</t>
  </si>
  <si>
    <t>NEWGKKAHQI</t>
  </si>
  <si>
    <t>NEWGRWKV1T</t>
  </si>
  <si>
    <t>NEWGAME6IH</t>
  </si>
  <si>
    <t>NEWZ1A4F5F</t>
  </si>
  <si>
    <t>NGINF54348</t>
  </si>
  <si>
    <t>NGIN1KD3OM</t>
  </si>
  <si>
    <t>NGINXE466D</t>
  </si>
  <si>
    <t>NGINYU7GRH</t>
  </si>
  <si>
    <t>NGIN9BBA71</t>
  </si>
  <si>
    <t>NGINC7BA09</t>
  </si>
  <si>
    <t>NICO91J4K9</t>
  </si>
  <si>
    <t>NICO5A4A55</t>
  </si>
  <si>
    <t>NIKK2CE48E</t>
  </si>
  <si>
    <t>NIKKS3LBZ6</t>
  </si>
  <si>
    <t>NIKKZ635RD</t>
  </si>
  <si>
    <t>NIKKJBAFS7</t>
  </si>
  <si>
    <t>NIKKB0F389</t>
  </si>
  <si>
    <t>NIKKD43C0F</t>
  </si>
  <si>
    <t>NIKKEEA6FE</t>
  </si>
  <si>
    <t>NIKK4EA8AE</t>
  </si>
  <si>
    <t>NIKKDA3EC7</t>
  </si>
  <si>
    <t>NIKKF816D4</t>
  </si>
  <si>
    <t>NIKK8209D9</t>
  </si>
  <si>
    <t>NIKKA9HQ0S</t>
  </si>
  <si>
    <t>NIKKAF208D</t>
  </si>
  <si>
    <t>NIKK1U7IIQ</t>
  </si>
  <si>
    <t>NIKK8FCF1A</t>
  </si>
  <si>
    <t>NIKK72Y1K3</t>
  </si>
  <si>
    <t>NIKKN47CEU</t>
  </si>
  <si>
    <t>NIKKAS736M</t>
  </si>
  <si>
    <t>NIKK4EBD95</t>
  </si>
  <si>
    <t>THEN0A6545</t>
  </si>
  <si>
    <t>NINKW137AL</t>
  </si>
  <si>
    <t>NINKLKE3GM</t>
  </si>
  <si>
    <t>NIWADTOMZ6</t>
  </si>
  <si>
    <t>NIXTZ529L7</t>
  </si>
  <si>
    <t>NOAH2BF745</t>
  </si>
  <si>
    <t>NOBUB4316A</t>
  </si>
  <si>
    <t>NOIL3A0C04</t>
  </si>
  <si>
    <t>NOIXF3C9B7</t>
  </si>
  <si>
    <t>NOIXA24024</t>
  </si>
  <si>
    <t>NOMA0637A6</t>
  </si>
  <si>
    <t>NONI227850</t>
  </si>
  <si>
    <t>NONI0A82B4</t>
  </si>
  <si>
    <t>3431</t>
  </si>
  <si>
    <t>3427</t>
  </si>
  <si>
    <t>NONI39B55C</t>
  </si>
  <si>
    <t>NONIC4DCBB</t>
  </si>
  <si>
    <t>NONI497587</t>
  </si>
  <si>
    <t>NONID14839</t>
  </si>
  <si>
    <t>NONI63B60F</t>
  </si>
  <si>
    <t>NORDA2B732</t>
  </si>
  <si>
    <t>NORD9C01IG</t>
  </si>
  <si>
    <t>NORD26B9ED</t>
  </si>
  <si>
    <t>NORDD681DA</t>
  </si>
  <si>
    <t>NORD2FFC60</t>
  </si>
  <si>
    <t>NORD1B3E85</t>
  </si>
  <si>
    <t>NORMB2A2EC</t>
  </si>
  <si>
    <t>TENDAN802I</t>
  </si>
  <si>
    <t>TENDAN432I</t>
  </si>
  <si>
    <t>VIOLAC9DA4</t>
  </si>
  <si>
    <t>NUCA40D3D0</t>
  </si>
  <si>
    <t>NUCA562F56</t>
  </si>
  <si>
    <t>NUCAD23393</t>
  </si>
  <si>
    <t>NUCA36CF94</t>
  </si>
  <si>
    <t>NUCA21FC47</t>
  </si>
  <si>
    <t>NUCAE11416</t>
  </si>
  <si>
    <t>NUCKL1A8WL</t>
  </si>
  <si>
    <t>NUSADJC31Q</t>
  </si>
  <si>
    <t>NUSA28H99G</t>
  </si>
  <si>
    <t>NYDI610AE6</t>
  </si>
  <si>
    <t>NYDIC8BACA</t>
  </si>
  <si>
    <t>NYDICC9982</t>
  </si>
  <si>
    <t>OPANB2B8A5</t>
  </si>
  <si>
    <t>OPAN06E7D5</t>
  </si>
  <si>
    <t>OPAN694693</t>
  </si>
  <si>
    <t>OBANYG0BYR</t>
  </si>
  <si>
    <t>963</t>
  </si>
  <si>
    <t>OBAN0UEU0W</t>
  </si>
  <si>
    <t>OCCIAEYZH4</t>
  </si>
  <si>
    <t>OCEA873F74</t>
  </si>
  <si>
    <t>OCEAA62149</t>
  </si>
  <si>
    <t>OCEA1494D0</t>
  </si>
  <si>
    <t>OCUC3547E0</t>
  </si>
  <si>
    <t>OCUC4B348B</t>
  </si>
  <si>
    <t>OCUCD23BA7</t>
  </si>
  <si>
    <t>OCUCDB88E5</t>
  </si>
  <si>
    <t>OCUC8240BF</t>
  </si>
  <si>
    <t>OCUCB80B1D</t>
  </si>
  <si>
    <t>OCUC1D96AF</t>
  </si>
  <si>
    <t>OCUMB13D1F</t>
  </si>
  <si>
    <t>OCUMAF9AD3</t>
  </si>
  <si>
    <t>OCUSW561GT</t>
  </si>
  <si>
    <t>615</t>
  </si>
  <si>
    <t>3447</t>
  </si>
  <si>
    <t>OFFL97A84C</t>
  </si>
  <si>
    <t>OFFL1AB866</t>
  </si>
  <si>
    <t>OFFL329230</t>
  </si>
  <si>
    <t>OFFR1X4K2L</t>
  </si>
  <si>
    <t>OFFRNXM6AS</t>
  </si>
  <si>
    <t>OKIN8B8F3F</t>
  </si>
  <si>
    <t>OKINJMDY0O</t>
  </si>
  <si>
    <t>OLDBE34534</t>
  </si>
  <si>
    <t>OLDBAL554H</t>
  </si>
  <si>
    <t>OLDD35DFC7</t>
  </si>
  <si>
    <t>OLDEC4704A</t>
  </si>
  <si>
    <t>OLDF7A21E7</t>
  </si>
  <si>
    <t>OLDL44529B</t>
  </si>
  <si>
    <t>OLDM7683AC</t>
  </si>
  <si>
    <t>OLDM094E11</t>
  </si>
  <si>
    <t>OLDM69DAD1</t>
  </si>
  <si>
    <t>OLDMCDEE5E</t>
  </si>
  <si>
    <t>OLDMEAC2A1</t>
  </si>
  <si>
    <t>OLDMQ11ZO1</t>
  </si>
  <si>
    <t>OLDMZIZQNQ</t>
  </si>
  <si>
    <t>OLDMG460VQ</t>
  </si>
  <si>
    <t>OLDM7344E7</t>
  </si>
  <si>
    <t>OLDNBWTT8C</t>
  </si>
  <si>
    <t>OLDN5KLYTD</t>
  </si>
  <si>
    <t>OLDN1OROJ9</t>
  </si>
  <si>
    <t>OLDNF7B768</t>
  </si>
  <si>
    <t>OLDPZ5FWYX</t>
  </si>
  <si>
    <t>OLDP902288</t>
  </si>
  <si>
    <t>OLDPDVW79T</t>
  </si>
  <si>
    <t>4006</t>
  </si>
  <si>
    <t>OLDP87F0AF</t>
  </si>
  <si>
    <t>OLDPX6J6DJ</t>
  </si>
  <si>
    <t>OLDP600B81</t>
  </si>
  <si>
    <t>OLDP5VCHZI</t>
  </si>
  <si>
    <t>OLDPBA415E</t>
  </si>
  <si>
    <t>OLDPF601C7</t>
  </si>
  <si>
    <t>OLDS6BEAFE</t>
  </si>
  <si>
    <t>3640</t>
  </si>
  <si>
    <t>JAMEYW5QOF</t>
  </si>
  <si>
    <t>OLDV5D9A54</t>
  </si>
  <si>
    <t>OLESD2C471</t>
  </si>
  <si>
    <t>OLES37DDE4</t>
  </si>
  <si>
    <t>OLES1F5C14</t>
  </si>
  <si>
    <t>OLESF40C7A</t>
  </si>
  <si>
    <t>OLESH50FZY</t>
  </si>
  <si>
    <t>OLES2E2345</t>
  </si>
  <si>
    <t>OLESZRSZXG</t>
  </si>
  <si>
    <t>OLESBQJSOZ</t>
  </si>
  <si>
    <t>OLESN1ON8L</t>
  </si>
  <si>
    <t>OLESC947CD</t>
  </si>
  <si>
    <t>OLESIEUYVM</t>
  </si>
  <si>
    <t>OLIVF15D3E</t>
  </si>
  <si>
    <t>OLMEG35FRA</t>
  </si>
  <si>
    <t>OLMEENCIUV</t>
  </si>
  <si>
    <t>OMER64EAEA</t>
  </si>
  <si>
    <t>OMGO1A5F50</t>
  </si>
  <si>
    <t>ONDE137ADB</t>
  </si>
  <si>
    <t>ONEGUDTWBV</t>
  </si>
  <si>
    <t>OPIHA15144</t>
  </si>
  <si>
    <t>OPIHCE11BD</t>
  </si>
  <si>
    <t>OPIVJ4Z30J</t>
  </si>
  <si>
    <t>OPTH794195</t>
  </si>
  <si>
    <t>OPTH0D8E4A</t>
  </si>
  <si>
    <t>OPTH3A85C3</t>
  </si>
  <si>
    <t>OPTHIM729I</t>
  </si>
  <si>
    <t>OPTH9E549B</t>
  </si>
  <si>
    <t>ORIG9BZGAK</t>
  </si>
  <si>
    <t>ORIG4P6Z6K</t>
  </si>
  <si>
    <t>ORIG6RISZZ</t>
  </si>
  <si>
    <t>ORIG358F2D</t>
  </si>
  <si>
    <t>ORNA4A0016</t>
  </si>
  <si>
    <t>OROIF05139</t>
  </si>
  <si>
    <t>OSBO7B677B</t>
  </si>
  <si>
    <t>OSBOHX40XK</t>
  </si>
  <si>
    <t>OSLO489320</t>
  </si>
  <si>
    <t>OSMOB4552B</t>
  </si>
  <si>
    <t>OSMO42FE85</t>
  </si>
  <si>
    <t>OTTO5F0393</t>
  </si>
  <si>
    <t>11</t>
  </si>
  <si>
    <t>OVOR3B023C</t>
  </si>
  <si>
    <t>OXLE4AB589</t>
  </si>
  <si>
    <t>OXXIUVIA6A</t>
  </si>
  <si>
    <t>OXXIYECDFJ</t>
  </si>
  <si>
    <t>967</t>
  </si>
  <si>
    <t>3422</t>
  </si>
  <si>
    <t>PADRZS5ILX</t>
  </si>
  <si>
    <t>PADRABB762</t>
  </si>
  <si>
    <t>VERV3UQ5DN</t>
  </si>
  <si>
    <t>VERVWV7682</t>
  </si>
  <si>
    <t>PAGEB78C42</t>
  </si>
  <si>
    <t>PAGE471288</t>
  </si>
  <si>
    <t>PAGE3C4861</t>
  </si>
  <si>
    <t>PAMAHX17MN</t>
  </si>
  <si>
    <t>3355</t>
  </si>
  <si>
    <t>3542</t>
  </si>
  <si>
    <t>711</t>
  </si>
  <si>
    <t>PANA187460</t>
  </si>
  <si>
    <t>PANC82D45C</t>
  </si>
  <si>
    <t>PANDRC1RMG</t>
  </si>
  <si>
    <t>PANDHE1YR2</t>
  </si>
  <si>
    <t>PAND18ZL9D</t>
  </si>
  <si>
    <t>PAPAIJY5GE</t>
  </si>
  <si>
    <t>PAPAR6BZ9L</t>
  </si>
  <si>
    <t>PAPAC4TRX7</t>
  </si>
  <si>
    <t>PAPIBA3555</t>
  </si>
  <si>
    <t>PAPIEA900B</t>
  </si>
  <si>
    <t>PAPI75E7D6</t>
  </si>
  <si>
    <t>PARA13CAEA</t>
  </si>
  <si>
    <t>PARK741769</t>
  </si>
  <si>
    <t>PART31294E</t>
  </si>
  <si>
    <t>PAST55AE63</t>
  </si>
  <si>
    <t>PAST5E39E0</t>
  </si>
  <si>
    <t>PATRON728Z</t>
  </si>
  <si>
    <t>PATRC6823F</t>
  </si>
  <si>
    <t>PATRUMA8X3</t>
  </si>
  <si>
    <t>PATRA32932</t>
  </si>
  <si>
    <t>PATRON003L</t>
  </si>
  <si>
    <t>PATRFBAC4E</t>
  </si>
  <si>
    <t>PAULLBPBE3</t>
  </si>
  <si>
    <t>PAUL336558</t>
  </si>
  <si>
    <t>PAUL6JU2F3</t>
  </si>
  <si>
    <t>PEAC48D32F</t>
  </si>
  <si>
    <t>PEAR017C1E</t>
  </si>
  <si>
    <t>PEAR812D61</t>
  </si>
  <si>
    <t>PEAT42FS68</t>
  </si>
  <si>
    <t>PEATE2382F</t>
  </si>
  <si>
    <t>PENDU44BR0</t>
  </si>
  <si>
    <t>PEND0LA3KX</t>
  </si>
  <si>
    <t>PEND8LEV9F</t>
  </si>
  <si>
    <t>PENDU71XLT</t>
  </si>
  <si>
    <t>PEND399B63</t>
  </si>
  <si>
    <t>PENDCWBMJK</t>
  </si>
  <si>
    <t>PENDKMWKLS</t>
  </si>
  <si>
    <t>PREL7KG6I6</t>
  </si>
  <si>
    <t>PRELT1RDQQ</t>
  </si>
  <si>
    <t>PREL25Q2J2</t>
  </si>
  <si>
    <t>PREL2F1961</t>
  </si>
  <si>
    <t>PRELRKHNYE</t>
  </si>
  <si>
    <t>PREL7LB9LI</t>
  </si>
  <si>
    <t>PRELW2C9YF</t>
  </si>
  <si>
    <t>PREL5249C8</t>
  </si>
  <si>
    <t>PEREB72D05</t>
  </si>
  <si>
    <t>PERE31C344</t>
  </si>
  <si>
    <t>PERE3DA383</t>
  </si>
  <si>
    <t>PREL7ENW3W</t>
  </si>
  <si>
    <t>PRELRBRC7R</t>
  </si>
  <si>
    <t>PRELB4A2DB</t>
  </si>
  <si>
    <t>PREM2E9A09</t>
  </si>
  <si>
    <t>PREM346959</t>
  </si>
  <si>
    <t>143</t>
  </si>
  <si>
    <t>3948</t>
  </si>
  <si>
    <t>PERI5A369B</t>
  </si>
  <si>
    <t>ABSI754302</t>
  </si>
  <si>
    <t>PETEBIYA0B</t>
  </si>
  <si>
    <t>PETEHT2DFV</t>
  </si>
  <si>
    <t>PETEIQ2BYS</t>
  </si>
  <si>
    <t>PETE0S18T4</t>
  </si>
  <si>
    <t>PETEIP8S0E</t>
  </si>
  <si>
    <t>PEYCA02F08</t>
  </si>
  <si>
    <t>PHOE6EA1ED</t>
  </si>
  <si>
    <t>95</t>
  </si>
  <si>
    <t>94</t>
  </si>
  <si>
    <t>97</t>
  </si>
  <si>
    <t>PIER2953F7</t>
  </si>
  <si>
    <t>PIER266E11</t>
  </si>
  <si>
    <t>PIER6A8B60</t>
  </si>
  <si>
    <t>PIERF79BE4</t>
  </si>
  <si>
    <t>PIGS114402</t>
  </si>
  <si>
    <t>PIKEEE9161</t>
  </si>
  <si>
    <t>3579</t>
  </si>
  <si>
    <t>PIPEA4903B</t>
  </si>
  <si>
    <t>PIPEQRM2NF</t>
  </si>
  <si>
    <t>PIRAD4360B</t>
  </si>
  <si>
    <t>PIRA7ABFA3</t>
  </si>
  <si>
    <t>PIRAFA5BB8</t>
  </si>
  <si>
    <t>PIRA976F5F</t>
  </si>
  <si>
    <t>PIRA406444</t>
  </si>
  <si>
    <t>PIRA6180A7</t>
  </si>
  <si>
    <t>PIRA4419A4</t>
  </si>
  <si>
    <t>PIRA710E43</t>
  </si>
  <si>
    <t>PIRAE44161</t>
  </si>
  <si>
    <t>PIRAA77229</t>
  </si>
  <si>
    <t>PIRACF4119</t>
  </si>
  <si>
    <t>PISABB584E</t>
  </si>
  <si>
    <t>PISA235E6E</t>
  </si>
  <si>
    <t>PISC1A278F</t>
  </si>
  <si>
    <t>PISCD96444</t>
  </si>
  <si>
    <t>PIUC37XHH5</t>
  </si>
  <si>
    <t>PIXASCGDIV</t>
  </si>
  <si>
    <t>PIXI9PV4AK</t>
  </si>
  <si>
    <t>PLANA7F8DD</t>
  </si>
  <si>
    <t>PLANF78624</t>
  </si>
  <si>
    <t>PLANTA730A</t>
  </si>
  <si>
    <t>PLAN6UXNWU</t>
  </si>
  <si>
    <t>PLAN54A2C5</t>
  </si>
  <si>
    <t>PLAN475591</t>
  </si>
  <si>
    <t>PLANB46FA6</t>
  </si>
  <si>
    <t>PLATNEP8UC</t>
  </si>
  <si>
    <t>PLAT7BFAF7</t>
  </si>
  <si>
    <t>PLAT07AB30</t>
  </si>
  <si>
    <t>POLIA43937</t>
  </si>
  <si>
    <t>POLI4CNTR2</t>
  </si>
  <si>
    <t>POLIEWEG1C</t>
  </si>
  <si>
    <t>POLI2X0CYT</t>
  </si>
  <si>
    <t>POLIC1M3CN</t>
  </si>
  <si>
    <t>POLID4C74B</t>
  </si>
  <si>
    <t>POLI6X7S4X</t>
  </si>
  <si>
    <t>POMM4529DC</t>
  </si>
  <si>
    <t>4057</t>
  </si>
  <si>
    <t>POMMER308O</t>
  </si>
  <si>
    <t>POPPA443E9</t>
  </si>
  <si>
    <t>PORTFYGN18</t>
  </si>
  <si>
    <t>PORT74A5E9</t>
  </si>
  <si>
    <t>PORT2BBA98</t>
  </si>
  <si>
    <t>PORT5MLH8U</t>
  </si>
  <si>
    <t>PORTBL0NG1</t>
  </si>
  <si>
    <t>PORTC5TT8Z</t>
  </si>
  <si>
    <t>POSE15678A</t>
  </si>
  <si>
    <t>POWEWF5CWR</t>
  </si>
  <si>
    <t>POWE6Q1FM4</t>
  </si>
  <si>
    <t>PRAVC7AB32</t>
  </si>
  <si>
    <t>PRES8C4932</t>
  </si>
  <si>
    <t>PRES7C6483</t>
  </si>
  <si>
    <t>PRIM6E6BAF</t>
  </si>
  <si>
    <t>PRIN49A381</t>
  </si>
  <si>
    <t>PRINKK8NDL</t>
  </si>
  <si>
    <t>PROC3AYCCR</t>
  </si>
  <si>
    <t>PROF3046CC</t>
  </si>
  <si>
    <t>PROPDE2E8F</t>
  </si>
  <si>
    <t>PROPAA7D8B</t>
  </si>
  <si>
    <t>PROVA235E9</t>
  </si>
  <si>
    <t>PUNTST82IU</t>
  </si>
  <si>
    <t>PUNT4ADE6C</t>
  </si>
  <si>
    <t>PUNT292D50</t>
  </si>
  <si>
    <t>PUREDC7B5E</t>
  </si>
  <si>
    <t>PURIXDU5O4</t>
  </si>
  <si>
    <t>PURI66PJOL</t>
  </si>
  <si>
    <t>PURIURXCJK</t>
  </si>
  <si>
    <t>PUSCHK740L</t>
  </si>
  <si>
    <t>PUSC5F043F</t>
  </si>
  <si>
    <t>PUSC2F4BB3</t>
  </si>
  <si>
    <t>PUSS42F1BB</t>
  </si>
  <si>
    <t>PUSSB47555</t>
  </si>
  <si>
    <t>PUSSFKCM4R</t>
  </si>
  <si>
    <t>QVER01E21F</t>
  </si>
  <si>
    <t>QVER924D0F</t>
  </si>
  <si>
    <t>QUIEB08468</t>
  </si>
  <si>
    <t>QUIE97D507</t>
  </si>
  <si>
    <t>QUIEDF22C1</t>
  </si>
  <si>
    <t>QUINT5SJWE</t>
  </si>
  <si>
    <t>QUOR14EF63</t>
  </si>
  <si>
    <t>QUORDA315F</t>
  </si>
  <si>
    <t>QUORBD7687</t>
  </si>
  <si>
    <t>QUOR16B322</t>
  </si>
  <si>
    <t>QUOR81A71B</t>
  </si>
  <si>
    <t>RABBHW1LRO</t>
  </si>
  <si>
    <t>RABBF7UA3J</t>
  </si>
  <si>
    <t>RABBJOOM84</t>
  </si>
  <si>
    <t>RAKIKOIC8Y</t>
  </si>
  <si>
    <t>RAMA569361</t>
  </si>
  <si>
    <t>RAMA0ABA6H</t>
  </si>
  <si>
    <t>RAMA3452D9</t>
  </si>
  <si>
    <t>RAMA87EC4D</t>
  </si>
  <si>
    <t>RAMMFC1E4E</t>
  </si>
  <si>
    <t>RAMOWMWDY2</t>
  </si>
  <si>
    <t>RATUA56DCF</t>
  </si>
  <si>
    <t>RATU7B24C3</t>
  </si>
  <si>
    <t>REBE97193D</t>
  </si>
  <si>
    <t>REDB1479F8</t>
  </si>
  <si>
    <t>REDD86F858</t>
  </si>
  <si>
    <t>REDB755994</t>
  </si>
  <si>
    <t>REDBB30517</t>
  </si>
  <si>
    <t>REDBHC11IG</t>
  </si>
  <si>
    <t>REDB5A9AB3</t>
  </si>
  <si>
    <t>REIMEE8442</t>
  </si>
  <si>
    <t>REIM94439D</t>
  </si>
  <si>
    <t>REIM547B59</t>
  </si>
  <si>
    <t>RELI01B41A</t>
  </si>
  <si>
    <t>RELIF4B0AA</t>
  </si>
  <si>
    <t>RELIF70N24</t>
  </si>
  <si>
    <t>REMAFVI8ZD</t>
  </si>
  <si>
    <t>REMYDWPF1U</t>
  </si>
  <si>
    <t>REMYCB9D1B</t>
  </si>
  <si>
    <t>REMY9B78FF</t>
  </si>
  <si>
    <t>REMY15369D</t>
  </si>
  <si>
    <t>REMYGIA55T</t>
  </si>
  <si>
    <t>REMYSAA961</t>
  </si>
  <si>
    <t>198</t>
  </si>
  <si>
    <t>REMYCC4DF3</t>
  </si>
  <si>
    <t>REMYJTNMYI</t>
  </si>
  <si>
    <t>REMY93224D</t>
  </si>
  <si>
    <t>REMYMA419X</t>
  </si>
  <si>
    <t>RENACF567E</t>
  </si>
  <si>
    <t>RENAA65EC4</t>
  </si>
  <si>
    <t>RENE4IWW0B</t>
  </si>
  <si>
    <t>RENEK7OJTJ</t>
  </si>
  <si>
    <t>RSER41F8D6</t>
  </si>
  <si>
    <t>RESEK03LYV</t>
  </si>
  <si>
    <t>RESEXNQQUJ</t>
  </si>
  <si>
    <t>RTHAYDTOFO</t>
  </si>
  <si>
    <t>REVE3117DE</t>
  </si>
  <si>
    <t>REVED0B703</t>
  </si>
  <si>
    <t>REYC26EADC</t>
  </si>
  <si>
    <t>REYC5CCA45</t>
  </si>
  <si>
    <t>REYC6304A3</t>
  </si>
  <si>
    <t>RHUM3CE841</t>
  </si>
  <si>
    <t>RICARD222G</t>
  </si>
  <si>
    <t>30</t>
  </si>
  <si>
    <t>29</t>
  </si>
  <si>
    <t>31</t>
  </si>
  <si>
    <t>RICAGV179I</t>
  </si>
  <si>
    <t>RICA0A1046</t>
  </si>
  <si>
    <t>RICC439C20</t>
  </si>
  <si>
    <t>RICKRE2G1M</t>
  </si>
  <si>
    <t>RICK9E91A4</t>
  </si>
  <si>
    <t>RICK5D0416</t>
  </si>
  <si>
    <t>RIGACEF222</t>
  </si>
  <si>
    <t>RIGAAC0EA7</t>
  </si>
  <si>
    <t>RIGAN6Q27R</t>
  </si>
  <si>
    <t>3710</t>
  </si>
  <si>
    <t>968</t>
  </si>
  <si>
    <t>RIVIZ4Z0WO</t>
  </si>
  <si>
    <t>RIVI955Y74</t>
  </si>
  <si>
    <t>RIVIQNRY0E</t>
  </si>
  <si>
    <t>RIVIXD2UJV</t>
  </si>
  <si>
    <t>RIVIBNFWNK</t>
  </si>
  <si>
    <t>RIVI9VDH1Y</t>
  </si>
  <si>
    <t>RIVI0P6DYF</t>
  </si>
  <si>
    <t>RIVIZ3WNHW</t>
  </si>
  <si>
    <t>RIVI60B742</t>
  </si>
  <si>
    <t>RIVIXVCC0E</t>
  </si>
  <si>
    <t>RIVI16J4WF</t>
  </si>
  <si>
    <t>RIVI28BF58</t>
  </si>
  <si>
    <t>RIVI53DDEC</t>
  </si>
  <si>
    <t>ROBE74B1A0</t>
  </si>
  <si>
    <t>ROBYHKGQ7L</t>
  </si>
  <si>
    <t>ROBYLJREBX</t>
  </si>
  <si>
    <t>MART98C967</t>
  </si>
  <si>
    <t>ROCK65A0D0</t>
  </si>
  <si>
    <t>ROCK8C59B2</t>
  </si>
  <si>
    <t>ROCKB49022</t>
  </si>
  <si>
    <t>ROCKT0KI2F</t>
  </si>
  <si>
    <t>ROCKAV5CWK</t>
  </si>
  <si>
    <t>ROCKA6V0BL</t>
  </si>
  <si>
    <t>ROCK3K5XMY</t>
  </si>
  <si>
    <t>ROCK516FAA</t>
  </si>
  <si>
    <t>ROCK679063</t>
  </si>
  <si>
    <t>ROCK48AB6D</t>
  </si>
  <si>
    <t>ROECAA44D7</t>
  </si>
  <si>
    <t>ROED9SUAVA</t>
  </si>
  <si>
    <t>ROEDJOO6YZ</t>
  </si>
  <si>
    <t>ROKUT706CW</t>
  </si>
  <si>
    <t>ROKUOA2BDJ</t>
  </si>
  <si>
    <t>ROKUD9AF4B</t>
  </si>
  <si>
    <t>RONAF7C437</t>
  </si>
  <si>
    <t>RONCIL6V8B</t>
  </si>
  <si>
    <t>RONC6P3YTD</t>
  </si>
  <si>
    <t>RONCM16KCO</t>
  </si>
  <si>
    <t>RONC580D84</t>
  </si>
  <si>
    <t>RONC93CYFJ</t>
  </si>
  <si>
    <t>ROND6E04C5</t>
  </si>
  <si>
    <t>ROND41F449</t>
  </si>
  <si>
    <t>RONDHGYVDQ</t>
  </si>
  <si>
    <t>RONI239302</t>
  </si>
  <si>
    <t>RONJFA607F</t>
  </si>
  <si>
    <t>RONJAC009F</t>
  </si>
  <si>
    <t>RONJ47E932</t>
  </si>
  <si>
    <t>RONJE1147D</t>
  </si>
  <si>
    <t>RONJ4A1D5F</t>
  </si>
  <si>
    <t>RONJB74B93</t>
  </si>
  <si>
    <t>RONPB82UFW</t>
  </si>
  <si>
    <t>RONPZVKLXU</t>
  </si>
  <si>
    <t>RONRBB3F90</t>
  </si>
  <si>
    <t>RONR6B030F</t>
  </si>
  <si>
    <t>RONV944BFF</t>
  </si>
  <si>
    <t>RONVL7Q7V4</t>
  </si>
  <si>
    <t>RONVNPTOO3</t>
  </si>
  <si>
    <t>RONV8A4BE9</t>
  </si>
  <si>
    <t>RONV3B17E4</t>
  </si>
  <si>
    <t>RONG0609ZY</t>
  </si>
  <si>
    <t>ROSEEQD1T7</t>
  </si>
  <si>
    <t>ROSS74D008</t>
  </si>
  <si>
    <t>ROTHE45357</t>
  </si>
  <si>
    <t>ROUGFC9574</t>
  </si>
  <si>
    <t>ROYADFGGVY</t>
  </si>
  <si>
    <t>ROYA703C3K</t>
  </si>
  <si>
    <t>ROYALL825C</t>
  </si>
  <si>
    <t>ROYAZ2YE98</t>
  </si>
  <si>
    <t>ROYAFC3B90</t>
  </si>
  <si>
    <t>ROZE578493</t>
  </si>
  <si>
    <t>ROZE95E8FF</t>
  </si>
  <si>
    <t>ROZEJRDILY</t>
  </si>
  <si>
    <t>RUIN3885A6</t>
  </si>
  <si>
    <t>RUMDFTHQMZ</t>
  </si>
  <si>
    <t>RUMEHG1G74</t>
  </si>
  <si>
    <t>RUMEMSGS3N</t>
  </si>
  <si>
    <t>RUMEUMY812</t>
  </si>
  <si>
    <t>RUMEUNOH67</t>
  </si>
  <si>
    <t>RUMBC50407</t>
  </si>
  <si>
    <t>RUMB6BFCE6</t>
  </si>
  <si>
    <t>RUMSR5ULEQ</t>
  </si>
  <si>
    <t>RUMSUI14UN</t>
  </si>
  <si>
    <t>RUMSZ4MIAN</t>
  </si>
  <si>
    <t>RUMSC8NZKI</t>
  </si>
  <si>
    <t>RUMURN731R</t>
  </si>
  <si>
    <t>RUMU71S24Q</t>
  </si>
  <si>
    <t>RUMU69AZ1H</t>
  </si>
  <si>
    <t>RUOTFE8721</t>
  </si>
  <si>
    <t>RUOT6AA86F</t>
  </si>
  <si>
    <t>RUOT981CD4</t>
  </si>
  <si>
    <t>RUTT48F120</t>
  </si>
  <si>
    <t>RUTT4193D4</t>
  </si>
  <si>
    <t>TOGO8FDD1A</t>
  </si>
  <si>
    <t>SABA5B0EDC</t>
  </si>
  <si>
    <t>SACR49ABA9</t>
  </si>
  <si>
    <t>500</t>
  </si>
  <si>
    <t>499</t>
  </si>
  <si>
    <t>SAGAB27AC2</t>
  </si>
  <si>
    <t>SAIGWF5HWW</t>
  </si>
  <si>
    <t>SAILOR857O</t>
  </si>
  <si>
    <t>SAINJE0YYV</t>
  </si>
  <si>
    <t>SAIN93F6FE</t>
  </si>
  <si>
    <t>SAINJFF7CU</t>
  </si>
  <si>
    <t>SAINRISFLF</t>
  </si>
  <si>
    <t>SAIN64W0HI</t>
  </si>
  <si>
    <t>SAINOUPTK8</t>
  </si>
  <si>
    <t>SAINUE6B4K</t>
  </si>
  <si>
    <t>SAIN3718B0</t>
  </si>
  <si>
    <t>SAIN65E0RC</t>
  </si>
  <si>
    <t>SAINMA8N3D</t>
  </si>
  <si>
    <t>SAINU2R614</t>
  </si>
  <si>
    <t>SAINB656ED</t>
  </si>
  <si>
    <t>SAIN6ADECD</t>
  </si>
  <si>
    <t>SAIN8856C4</t>
  </si>
  <si>
    <t>SAINU0MIW8</t>
  </si>
  <si>
    <t>SAIN7F51E4</t>
  </si>
  <si>
    <t>SAIN9212A2</t>
  </si>
  <si>
    <t>SAINV3RXQ2</t>
  </si>
  <si>
    <t>SAINE86749</t>
  </si>
  <si>
    <t>SAIN4SBSRF</t>
  </si>
  <si>
    <t>SAIN4A7889</t>
  </si>
  <si>
    <t>SAIN4F4983</t>
  </si>
  <si>
    <t>SAINA1D534</t>
  </si>
  <si>
    <t>SAIN9896BE</t>
  </si>
  <si>
    <t>SAINR1SIBW</t>
  </si>
  <si>
    <t>SAINXHA4FC</t>
  </si>
  <si>
    <t>SAINSUJL11</t>
  </si>
  <si>
    <t>SAINBF7EAF</t>
  </si>
  <si>
    <t>SAINTIRTOU</t>
  </si>
  <si>
    <t>SAIN24JTAV</t>
  </si>
  <si>
    <t>SAINC3BB28</t>
  </si>
  <si>
    <t>SAINKLTYWU</t>
  </si>
  <si>
    <t>SAIN79VXT8</t>
  </si>
  <si>
    <t>SAIN828C9A</t>
  </si>
  <si>
    <t>STRAUJDN2W</t>
  </si>
  <si>
    <t>STRA59K7V3</t>
  </si>
  <si>
    <t>SAINE9976C</t>
  </si>
  <si>
    <t>SAIN93EFB1</t>
  </si>
  <si>
    <t>SAIS761E5C</t>
  </si>
  <si>
    <t>SAIS684040</t>
  </si>
  <si>
    <t>SAISDDC085</t>
  </si>
  <si>
    <t>SAIS4B9D85</t>
  </si>
  <si>
    <t>SAKE8691EC</t>
  </si>
  <si>
    <t>SAKU5E3LSR</t>
  </si>
  <si>
    <t>SAKUJWFUS4</t>
  </si>
  <si>
    <t>SALE4F4744</t>
  </si>
  <si>
    <t>SAMA6F2847</t>
  </si>
  <si>
    <t>SAMA0616QQ</t>
  </si>
  <si>
    <t>3864</t>
  </si>
  <si>
    <t>350</t>
  </si>
  <si>
    <t>SAMB54AE66</t>
  </si>
  <si>
    <t>SANLYF4ZHR</t>
  </si>
  <si>
    <t>SANL8UO851</t>
  </si>
  <si>
    <t>SANDH5XV3J</t>
  </si>
  <si>
    <t>SANDBXFDXH</t>
  </si>
  <si>
    <t>SANDEU0YIS</t>
  </si>
  <si>
    <t>SAND4O4R3Q</t>
  </si>
  <si>
    <t>SANDEPIHLQ</t>
  </si>
  <si>
    <t>SAND1A2F33</t>
  </si>
  <si>
    <t>SANDCA160D</t>
  </si>
  <si>
    <t>SANDESA1RE</t>
  </si>
  <si>
    <t>SAND9179D7</t>
  </si>
  <si>
    <t>SAND6F3FF6</t>
  </si>
  <si>
    <t>3918</t>
  </si>
  <si>
    <t>SANG434441</t>
  </si>
  <si>
    <t>SANT01Q9B9</t>
  </si>
  <si>
    <t>SANT8D5F42</t>
  </si>
  <si>
    <t>SANT4XJE10</t>
  </si>
  <si>
    <t>SANT8EC4BC</t>
  </si>
  <si>
    <t>SANTCXUQAX</t>
  </si>
  <si>
    <t>SARAW7TH5M</t>
  </si>
  <si>
    <t>SARASKXZMB</t>
  </si>
  <si>
    <t>SATAEA8536</t>
  </si>
  <si>
    <t>SATAMWXIRM</t>
  </si>
  <si>
    <t>SATR5BT0MN</t>
  </si>
  <si>
    <t>SATRE0T0ZF</t>
  </si>
  <si>
    <t>SATR04059B</t>
  </si>
  <si>
    <t>SATR071608</t>
  </si>
  <si>
    <t>SATRIIAUY2</t>
  </si>
  <si>
    <t>SAUGQLI6NK</t>
  </si>
  <si>
    <t>SAVABV8GYU</t>
  </si>
  <si>
    <t>SAVAD57875</t>
  </si>
  <si>
    <t>SCALDC47BD</t>
  </si>
  <si>
    <t>SCAL0F383B</t>
  </si>
  <si>
    <t>SCAL2CA64D</t>
  </si>
  <si>
    <t>SCAL2CB5A4</t>
  </si>
  <si>
    <t>SCALKB1O5M</t>
  </si>
  <si>
    <t>SCALE0X1NB</t>
  </si>
  <si>
    <t>SCAP4072E4</t>
  </si>
  <si>
    <t>SCAPA73CB0</t>
  </si>
  <si>
    <t>SCAP19A3D4</t>
  </si>
  <si>
    <t>SCAR28H5J7</t>
  </si>
  <si>
    <t>SCRA981308</t>
  </si>
  <si>
    <t>SCRAA901EF</t>
  </si>
  <si>
    <t>SCRACBC1AE</t>
  </si>
  <si>
    <t>SCRA779980</t>
  </si>
  <si>
    <t>SCRA7A629E</t>
  </si>
  <si>
    <t>SCRA56938E</t>
  </si>
  <si>
    <t>SCRA52BD9F</t>
  </si>
  <si>
    <t>SCREVFZ05R</t>
  </si>
  <si>
    <t>SEBU0N1YY2</t>
  </si>
  <si>
    <t>SEBULN4L63</t>
  </si>
  <si>
    <t>SEBUDKJM79</t>
  </si>
  <si>
    <t>SEAG863F34</t>
  </si>
  <si>
    <t>SEAM4CCQQJ</t>
  </si>
  <si>
    <t>SEAR34EB3A</t>
  </si>
  <si>
    <t>SECH9QVL0H</t>
  </si>
  <si>
    <t>SEIZCU8IH1</t>
  </si>
  <si>
    <t>SEQU8V6Z7L</t>
  </si>
  <si>
    <t>SEQUAY8U2Y</t>
  </si>
  <si>
    <t>SERUB6DHF8</t>
  </si>
  <si>
    <t>SVER8F2C7E</t>
  </si>
  <si>
    <t>SEXTA4FF8A</t>
  </si>
  <si>
    <t>SEXY394654</t>
  </si>
  <si>
    <t>SHAC0815CC</t>
  </si>
  <si>
    <t>SHACFDEAA8</t>
  </si>
  <si>
    <t>SHEE3A5715</t>
  </si>
  <si>
    <t>SHEFNS315M</t>
  </si>
  <si>
    <t>3552</t>
  </si>
  <si>
    <t>505</t>
  </si>
  <si>
    <t>3553</t>
  </si>
  <si>
    <t>SHIN667044</t>
  </si>
  <si>
    <t>SHINKYVCGA</t>
  </si>
  <si>
    <t>SHIR8HXSGI</t>
  </si>
  <si>
    <t>SHISW0HNKY</t>
  </si>
  <si>
    <t>SIBOE227DD</t>
  </si>
  <si>
    <t>SIBOA9047E</t>
  </si>
  <si>
    <t>SIBO1D4416</t>
  </si>
  <si>
    <t>SIBOFD8AC2</t>
  </si>
  <si>
    <t>SIBOH3KKCR</t>
  </si>
  <si>
    <t>SIBO254S6Q</t>
  </si>
  <si>
    <t>SIBOD0E49A</t>
  </si>
  <si>
    <t>SIBOOFZYXE</t>
  </si>
  <si>
    <t>SIDE14B448</t>
  </si>
  <si>
    <t>SIDE0F98F1</t>
  </si>
  <si>
    <t>SIDE271250</t>
  </si>
  <si>
    <t>SIEGAH71ER</t>
  </si>
  <si>
    <t>SIER8211E5</t>
  </si>
  <si>
    <t>SIERGCOG7K</t>
  </si>
  <si>
    <t>SIER2A76YB</t>
  </si>
  <si>
    <t>3992</t>
  </si>
  <si>
    <t>SIEREB351C</t>
  </si>
  <si>
    <t>3991</t>
  </si>
  <si>
    <t>3993</t>
  </si>
  <si>
    <t>SIER2AFC44</t>
  </si>
  <si>
    <t>SIET4A4C87</t>
  </si>
  <si>
    <t>SIET724B2D</t>
  </si>
  <si>
    <t>SIKK3E86E8</t>
  </si>
  <si>
    <t>SIKKBBF7F6</t>
  </si>
  <si>
    <t>SKUGA0KHZZ</t>
  </si>
  <si>
    <t>SILEFMSTF9</t>
  </si>
  <si>
    <t>SILE8A7BCF</t>
  </si>
  <si>
    <t>SILEJ0NB9D</t>
  </si>
  <si>
    <t>SILEHNZE4U</t>
  </si>
  <si>
    <t>SILKDALW3F</t>
  </si>
  <si>
    <t>THEL618A9A</t>
  </si>
  <si>
    <t>SILVB401F6</t>
  </si>
  <si>
    <t>SINGV0CRJK</t>
  </si>
  <si>
    <t>SING1B71D7</t>
  </si>
  <si>
    <t>SINGLE251V</t>
  </si>
  <si>
    <t>SINGDEF356</t>
  </si>
  <si>
    <t>SING171W9M</t>
  </si>
  <si>
    <t>SING0SK69B</t>
  </si>
  <si>
    <t>SINGA4AD49</t>
  </si>
  <si>
    <t>SING1A719E</t>
  </si>
  <si>
    <t>SIPSF584E4</t>
  </si>
  <si>
    <t>SIPSBAFD85</t>
  </si>
  <si>
    <t>SIPSC94511</t>
  </si>
  <si>
    <t>SIPS30CA73</t>
  </si>
  <si>
    <t>SIPS9QU603</t>
  </si>
  <si>
    <t>SIRCF4407A</t>
  </si>
  <si>
    <t>SIRC4745A2</t>
  </si>
  <si>
    <t>SIRCIO15RQ</t>
  </si>
  <si>
    <t>SIRC1CJ8VS</t>
  </si>
  <si>
    <t>SIREDW430C</t>
  </si>
  <si>
    <t>3674</t>
  </si>
  <si>
    <t>SIRE4A1FKT</t>
  </si>
  <si>
    <t>SIST84A499</t>
  </si>
  <si>
    <t>SIXIM8K1FE</t>
  </si>
  <si>
    <t>SIXIXHWNGG</t>
  </si>
  <si>
    <t>SIXRB901FA</t>
  </si>
  <si>
    <t>SIXS8Y0XQ4</t>
  </si>
  <si>
    <t>SIXSH4XJXA</t>
  </si>
  <si>
    <t>SIXSAG0YLT</t>
  </si>
  <si>
    <t>SKAN60294B</t>
  </si>
  <si>
    <t>SKIN30C8A1</t>
  </si>
  <si>
    <t>SKIN75F5B5</t>
  </si>
  <si>
    <t>SKINFF9ACE</t>
  </si>
  <si>
    <t>SKYY45C3EE</t>
  </si>
  <si>
    <t>SKYY862F10</t>
  </si>
  <si>
    <t>SLYR5B8BF1</t>
  </si>
  <si>
    <t>SLYR5846EB</t>
  </si>
  <si>
    <t>SLYRKD7CYB</t>
  </si>
  <si>
    <t>SLYRO4CI0U</t>
  </si>
  <si>
    <t>SLYRF6C481</t>
  </si>
  <si>
    <t>SLYRKV1SV6</t>
  </si>
  <si>
    <t>SMEEBLW6X6</t>
  </si>
  <si>
    <t>SMIR8E4200</t>
  </si>
  <si>
    <t>SMIR13C236</t>
  </si>
  <si>
    <t>SMIR9F94DA</t>
  </si>
  <si>
    <t>SMIREE4598</t>
  </si>
  <si>
    <t>SMIR0125C0</t>
  </si>
  <si>
    <t>SMIRE4C4C1</t>
  </si>
  <si>
    <t>SMIRNO359Q</t>
  </si>
  <si>
    <t>SMIR82B57D</t>
  </si>
  <si>
    <t>SMIR93QK20</t>
  </si>
  <si>
    <t>SMGEMJMUC7</t>
  </si>
  <si>
    <t>SMOK0BF467</t>
  </si>
  <si>
    <t>SMOKQAFF98</t>
  </si>
  <si>
    <t>SMOK0777A6</t>
  </si>
  <si>
    <t>SMOO5V16TQ</t>
  </si>
  <si>
    <t>SMUGA93941</t>
  </si>
  <si>
    <t>SOGG482D80</t>
  </si>
  <si>
    <t>SOGGE3E954</t>
  </si>
  <si>
    <t>SOLTU68U4V</t>
  </si>
  <si>
    <t>SOLTND75UT</t>
  </si>
  <si>
    <t>SOPLF188A4</t>
  </si>
  <si>
    <t>SORGD128EB</t>
  </si>
  <si>
    <t>SORG493895</t>
  </si>
  <si>
    <t>SOSSRJYTKT</t>
  </si>
  <si>
    <t>SOURRIG06U</t>
  </si>
  <si>
    <t>SOUR57392D</t>
  </si>
  <si>
    <t>SOURD8DF9E</t>
  </si>
  <si>
    <t>SOURF55004</t>
  </si>
  <si>
    <t>SOUTTWL6LZ</t>
  </si>
  <si>
    <t>508</t>
  </si>
  <si>
    <t>507</t>
  </si>
  <si>
    <t>SPAG4A99B6</t>
  </si>
  <si>
    <t>SPEY985SOL</t>
  </si>
  <si>
    <t>SPEYI8Q25D</t>
  </si>
  <si>
    <t>SPEY6E1C33</t>
  </si>
  <si>
    <t>SPIRC02205</t>
  </si>
  <si>
    <t>SPIRSPHABI</t>
  </si>
  <si>
    <t>SPITCB6D5E</t>
  </si>
  <si>
    <t>SPYT096650</t>
  </si>
  <si>
    <t>STGE2F6459</t>
  </si>
  <si>
    <t>STGED65982</t>
  </si>
  <si>
    <t>STLA6CPYCL</t>
  </si>
  <si>
    <t>STLA49ROD6</t>
  </si>
  <si>
    <t>STARD91094</t>
  </si>
  <si>
    <t>STAR46AFB1</t>
  </si>
  <si>
    <t>STARA74F46</t>
  </si>
  <si>
    <t>STAUE7D7B5</t>
  </si>
  <si>
    <t>STGE8AE695</t>
  </si>
  <si>
    <t>STOCK3951H</t>
  </si>
  <si>
    <t>STOCK0223U</t>
  </si>
  <si>
    <t>STOCFD0090</t>
  </si>
  <si>
    <t>STRABXKV4B</t>
  </si>
  <si>
    <t>STRAN4H8BQ</t>
  </si>
  <si>
    <t>STRAB03AD0</t>
  </si>
  <si>
    <t>STRAEE6D0A</t>
  </si>
  <si>
    <t>STRAD53609</t>
  </si>
  <si>
    <t>STRATH415B</t>
  </si>
  <si>
    <t>STRA5LY97C</t>
  </si>
  <si>
    <t>STRAEAH3UW</t>
  </si>
  <si>
    <t>STRO0BBA4D</t>
  </si>
  <si>
    <t>STRO1425BF</t>
  </si>
  <si>
    <t>STROH0929M</t>
  </si>
  <si>
    <t>STROC4C05A</t>
  </si>
  <si>
    <t>STRO5RJE8Z</t>
  </si>
  <si>
    <t>SAUM3V8MJ6</t>
  </si>
  <si>
    <t>SUNK12E98C</t>
  </si>
  <si>
    <t>SUNKNGMVSL</t>
  </si>
  <si>
    <t>SUNTGIF7J2</t>
  </si>
  <si>
    <t>SUNTD3TY2S</t>
  </si>
  <si>
    <t>SUNT3367H3</t>
  </si>
  <si>
    <t>SUZECDA4A7</t>
  </si>
  <si>
    <t>SWGIN5236F</t>
  </si>
  <si>
    <t>TABU4D0B9F</t>
  </si>
  <si>
    <t>TABUA91648</t>
  </si>
  <si>
    <t>TAHIAC7G2T</t>
  </si>
  <si>
    <t>TAHIQJ2IEG</t>
  </si>
  <si>
    <t>TAIT6408C9</t>
  </si>
  <si>
    <t>TAITNN1EG3</t>
  </si>
  <si>
    <t>TAKALWUF6U</t>
  </si>
  <si>
    <t>NIKKAT737Y</t>
  </si>
  <si>
    <t>TAKE6412B9</t>
  </si>
  <si>
    <t>TALI0A36BB</t>
  </si>
  <si>
    <t>TALIX5ZGMD</t>
  </si>
  <si>
    <t>TALIEX8JYM</t>
  </si>
  <si>
    <t>3343</t>
  </si>
  <si>
    <t>TALIB6F9C7</t>
  </si>
  <si>
    <t>TALIHMWH1O</t>
  </si>
  <si>
    <t>TALI2V5UAU</t>
  </si>
  <si>
    <t>TALI675BB6</t>
  </si>
  <si>
    <t>TALI97CB8B</t>
  </si>
  <si>
    <t>TALI93F683</t>
  </si>
  <si>
    <t>TALIDEB8CF</t>
  </si>
  <si>
    <t>TALIDSH20Z</t>
  </si>
  <si>
    <t>TALIB8AC2D</t>
  </si>
  <si>
    <t>TALIVJGJ1G</t>
  </si>
  <si>
    <t>TAMD60CJM2</t>
  </si>
  <si>
    <t>TAMD66947B</t>
  </si>
  <si>
    <t>TAMD1VS6HU</t>
  </si>
  <si>
    <t>TAMN74360B</t>
  </si>
  <si>
    <t>TAMN62XYJA</t>
  </si>
  <si>
    <t>TAMNJXWKZ3</t>
  </si>
  <si>
    <t>TAND48ESJG</t>
  </si>
  <si>
    <t>TANAW8GZ3C</t>
  </si>
  <si>
    <t>TANDXFUEJJ</t>
  </si>
  <si>
    <t>TANDNU2T6I</t>
  </si>
  <si>
    <t>TAND5QSBNV</t>
  </si>
  <si>
    <t>TANDEW713J</t>
  </si>
  <si>
    <t>TANDBS1FEE</t>
  </si>
  <si>
    <t>TAND8WMDRG</t>
  </si>
  <si>
    <t>TANQ076892</t>
  </si>
  <si>
    <t>4956</t>
  </si>
  <si>
    <t>TANQ64144B</t>
  </si>
  <si>
    <t>TANQ8EEC4E</t>
  </si>
  <si>
    <t>3356</t>
  </si>
  <si>
    <t>TANQA7F042</t>
  </si>
  <si>
    <t>TANQ1EA442</t>
  </si>
  <si>
    <t>3357</t>
  </si>
  <si>
    <t>TANQUE743E</t>
  </si>
  <si>
    <t>TANQLMWSV1</t>
  </si>
  <si>
    <t>TAPA6AA9E4</t>
  </si>
  <si>
    <t>TARQD1E4D0</t>
  </si>
  <si>
    <t>TARQM63VDA</t>
  </si>
  <si>
    <t>TARQBA44DC</t>
  </si>
  <si>
    <t>TARQF79832</t>
  </si>
  <si>
    <t>TARQA04055</t>
  </si>
  <si>
    <t>TARQ4A3DEF</t>
  </si>
  <si>
    <t>TARQR0IOKC</t>
  </si>
  <si>
    <t>TATRFDBE4D</t>
  </si>
  <si>
    <t>TATR5K8O9Y</t>
  </si>
  <si>
    <t>TATRAD4AF4</t>
  </si>
  <si>
    <t>TAYL76619F</t>
  </si>
  <si>
    <t>TAYL5B8040</t>
  </si>
  <si>
    <t>TAYL55S5NJ</t>
  </si>
  <si>
    <t>TAYL9FC8EB</t>
  </si>
  <si>
    <t>TAYL4B4AF5</t>
  </si>
  <si>
    <t>TAYL21761A</t>
  </si>
  <si>
    <t>TAYLVMNGUC</t>
  </si>
  <si>
    <t>TAYLFUHNKC</t>
  </si>
  <si>
    <t>TAYL2PLKZN</t>
  </si>
  <si>
    <t>TEBHB04053</t>
  </si>
  <si>
    <t>TEANIN827J</t>
  </si>
  <si>
    <t>TEAR3PKTVZ</t>
  </si>
  <si>
    <t>TEEDB56E73</t>
  </si>
  <si>
    <t>TEELWRGWXK</t>
  </si>
  <si>
    <t>TEELYNGO1G</t>
  </si>
  <si>
    <t>TEEL68H8KF</t>
  </si>
  <si>
    <t>TEELMCNN1D</t>
  </si>
  <si>
    <t>TEELAA98DB</t>
  </si>
  <si>
    <t>TEEL31PJJE</t>
  </si>
  <si>
    <t>TEEL4W5WWU</t>
  </si>
  <si>
    <t>TEELM0B8HK</t>
  </si>
  <si>
    <t>TEEL1I8BCK</t>
  </si>
  <si>
    <t>TEELO9127Z</t>
  </si>
  <si>
    <t>TEEL8712E6</t>
  </si>
  <si>
    <t>TEELR7H1A2</t>
  </si>
  <si>
    <t>TEER922EA1</t>
  </si>
  <si>
    <t>TEER4DA3A6</t>
  </si>
  <si>
    <t>TEERCEF88A</t>
  </si>
  <si>
    <t>TEER1ABAF3</t>
  </si>
  <si>
    <t>TEERTPE9V3</t>
  </si>
  <si>
    <t>TEERJV0K8R</t>
  </si>
  <si>
    <t>TEKIAB8235</t>
  </si>
  <si>
    <t>TEKIRD216S</t>
  </si>
  <si>
    <t>TEKI044299</t>
  </si>
  <si>
    <t>TEKIRD714W</t>
  </si>
  <si>
    <t>TELM0HU9QB</t>
  </si>
  <si>
    <t>TENUDAA9CF</t>
  </si>
  <si>
    <t>TEPAVRJ5ON</t>
  </si>
  <si>
    <t>TEQU4BE41E</t>
  </si>
  <si>
    <t>TEQUWQJ2HO</t>
  </si>
  <si>
    <t>TERRLXU2U7</t>
  </si>
  <si>
    <t>THAR5ADGAI</t>
  </si>
  <si>
    <t>THEB21B151</t>
  </si>
  <si>
    <t>THEBDB73B2</t>
  </si>
  <si>
    <t>THEB643489</t>
  </si>
  <si>
    <t>THEBOT511Q</t>
  </si>
  <si>
    <t>THEB4DD68B</t>
  </si>
  <si>
    <t>THEB5DFGDK</t>
  </si>
  <si>
    <t>THEBY4CHWU</t>
  </si>
  <si>
    <t>THEBH3EOUQ</t>
  </si>
  <si>
    <t>THEBMQ5Y18</t>
  </si>
  <si>
    <t>THEBBK5MWC</t>
  </si>
  <si>
    <t>THEC72F0F4</t>
  </si>
  <si>
    <t>THEDUVKA8G</t>
  </si>
  <si>
    <t>THEDN41Y8I</t>
  </si>
  <si>
    <t>THED7VMG30</t>
  </si>
  <si>
    <t>THED0BGM8V</t>
  </si>
  <si>
    <t>THEDFFRLIO</t>
  </si>
  <si>
    <t>THEDEF7D77</t>
  </si>
  <si>
    <t>THEDF313QK</t>
  </si>
  <si>
    <t>THED70437D</t>
  </si>
  <si>
    <t>THED68F085</t>
  </si>
  <si>
    <t>THEDSGVHEI</t>
  </si>
  <si>
    <t>THED458AQH</t>
  </si>
  <si>
    <t>THED3KU9OK</t>
  </si>
  <si>
    <t>THED82A803</t>
  </si>
  <si>
    <t>THEDMKULJT</t>
  </si>
  <si>
    <t>THED3F7733</t>
  </si>
  <si>
    <t>THEE97CA27</t>
  </si>
  <si>
    <t>THEEI8UT37</t>
  </si>
  <si>
    <t>THEEL75R7K</t>
  </si>
  <si>
    <t>THEEEF4B8B</t>
  </si>
  <si>
    <t>THEE2C513B</t>
  </si>
  <si>
    <t>THEEDBMGA0</t>
  </si>
  <si>
    <t>THEE5TQE1D</t>
  </si>
  <si>
    <t>THEEERS6FE</t>
  </si>
  <si>
    <t>THEELHX28F</t>
  </si>
  <si>
    <t>THEETL41BK</t>
  </si>
  <si>
    <t>THEECQ4WFO</t>
  </si>
  <si>
    <t>THEG271666</t>
  </si>
  <si>
    <t>THEGA03GEN</t>
  </si>
  <si>
    <t>THEG6HAQ4W</t>
  </si>
  <si>
    <t>THEGA7CI06</t>
  </si>
  <si>
    <t>THEG50D0FF</t>
  </si>
  <si>
    <t>THEIWWM0EY</t>
  </si>
  <si>
    <t>THEJG9F1HA</t>
  </si>
  <si>
    <t>THEK309BC4</t>
  </si>
  <si>
    <t>THEK094B71</t>
  </si>
  <si>
    <t>THEKAE5A15</t>
  </si>
  <si>
    <t>THEO8CFB34</t>
  </si>
  <si>
    <t>THEL87BB10</t>
  </si>
  <si>
    <t>THELBA72FF</t>
  </si>
  <si>
    <t>THELI7YY5T</t>
  </si>
  <si>
    <t>MATS89B033</t>
  </si>
  <si>
    <t>THEM8A67CE</t>
  </si>
  <si>
    <t>THEOE88973</t>
  </si>
  <si>
    <t>THEPB7E93F</t>
  </si>
  <si>
    <t>THERAILCZL</t>
  </si>
  <si>
    <t>THER6X02XY</t>
  </si>
  <si>
    <t>THERC8NF44</t>
  </si>
  <si>
    <t>THER9G3J2M</t>
  </si>
  <si>
    <t>THES7EAJ6B</t>
  </si>
  <si>
    <t>THES86ABD9</t>
  </si>
  <si>
    <t>THES22EC28</t>
  </si>
  <si>
    <t>THESBB800F</t>
  </si>
  <si>
    <t>THETFA3943</t>
  </si>
  <si>
    <t>THETE8A49B</t>
  </si>
  <si>
    <t>THETC60A41</t>
  </si>
  <si>
    <t>THEWGPSV0R</t>
  </si>
  <si>
    <t>THEWT7RRSS</t>
  </si>
  <si>
    <t>THEW1VAQHT</t>
  </si>
  <si>
    <t>THEW45JUDQ</t>
  </si>
  <si>
    <t>THEWB58048</t>
  </si>
  <si>
    <t>THEW372024</t>
  </si>
  <si>
    <t>THEWSFSFRY</t>
  </si>
  <si>
    <t>THEO63BC8A</t>
  </si>
  <si>
    <t>THOM3F497C</t>
  </si>
  <si>
    <t>THOMIF5641</t>
  </si>
  <si>
    <t>THOQMHO69A</t>
  </si>
  <si>
    <t>THRE6448B3</t>
  </si>
  <si>
    <t>THRED465F3</t>
  </si>
  <si>
    <t>THRE34B9FB</t>
  </si>
  <si>
    <t>TIAM6DF59C</t>
  </si>
  <si>
    <t>TIAMGGHM21</t>
  </si>
  <si>
    <t>TIER70B845</t>
  </si>
  <si>
    <t>TIKIB26855</t>
  </si>
  <si>
    <t>TIMOOGR4DA</t>
  </si>
  <si>
    <t>TIMO40DD55</t>
  </si>
  <si>
    <t>TIMO4KO09I</t>
  </si>
  <si>
    <t>TIMOCBFC17</t>
  </si>
  <si>
    <t>TIMOEJ0QG3</t>
  </si>
  <si>
    <t>TIMO6A1437</t>
  </si>
  <si>
    <t>TIMO43WD8W</t>
  </si>
  <si>
    <t>TIPPVYNCD0</t>
  </si>
  <si>
    <t>TISC3FC558</t>
  </si>
  <si>
    <t>TITO25D89D</t>
  </si>
  <si>
    <t>TOBE040624</t>
  </si>
  <si>
    <t>TOBE0E545C</t>
  </si>
  <si>
    <t>TOBE27317A</t>
  </si>
  <si>
    <t>TOBEN7C5AM</t>
  </si>
  <si>
    <t>TOBEE909C3</t>
  </si>
  <si>
    <t>TOBE8P7UCN</t>
  </si>
  <si>
    <t>TOGO125ACD</t>
  </si>
  <si>
    <t>TOGO7C6CA4</t>
  </si>
  <si>
    <t>TOGONG2WG4</t>
  </si>
  <si>
    <t>TOKIE69C5C</t>
  </si>
  <si>
    <t>TOKICNNKXV</t>
  </si>
  <si>
    <t>TOKI766476</t>
  </si>
  <si>
    <t>TOKID44482</t>
  </si>
  <si>
    <t>TOKI54051E</t>
  </si>
  <si>
    <t>TOKIE24EE8</t>
  </si>
  <si>
    <t>TOKIBBZ4XI</t>
  </si>
  <si>
    <t>TOKYSVP6V5</t>
  </si>
  <si>
    <t>TOKYOQQFT9</t>
  </si>
  <si>
    <t>TOKYCG8C6X</t>
  </si>
  <si>
    <t>TOMAE79A0B</t>
  </si>
  <si>
    <t>TOMAWUQ8TM</t>
  </si>
  <si>
    <t>TOMATI828K</t>
  </si>
  <si>
    <t>TOMA4DABAF</t>
  </si>
  <si>
    <t>TOMAA76123</t>
  </si>
  <si>
    <t>TOMAF67A81</t>
  </si>
  <si>
    <t>TOMAB5BDE9</t>
  </si>
  <si>
    <t>TOMAFBB17E</t>
  </si>
  <si>
    <t>TOMIANNWLK</t>
  </si>
  <si>
    <t>TOMINT829C</t>
  </si>
  <si>
    <t>TOMI87F142</t>
  </si>
  <si>
    <t>TOMI41X53N</t>
  </si>
  <si>
    <t>TOMITGQ5T3</t>
  </si>
  <si>
    <t>TOMIAF6816</t>
  </si>
  <si>
    <t>TOMIIQA977</t>
  </si>
  <si>
    <t>TOMIHIF9HY</t>
  </si>
  <si>
    <t>TOPAA7BC01</t>
  </si>
  <si>
    <t>TORA4Y0VA1</t>
  </si>
  <si>
    <t>TORR8FIS24</t>
  </si>
  <si>
    <t>TOUCGPL4KY</t>
  </si>
  <si>
    <t>TOUCEYQZY2</t>
  </si>
  <si>
    <t>TOUCMIB8EN</t>
  </si>
  <si>
    <t>TOUCOVEU9A</t>
  </si>
  <si>
    <t>TOVA9A1B89</t>
  </si>
  <si>
    <t>TRAN41DDB3</t>
  </si>
  <si>
    <t>TRES57A188</t>
  </si>
  <si>
    <t>TRESA1BEA4</t>
  </si>
  <si>
    <t>TRIP84BD0E</t>
  </si>
  <si>
    <t>TRIP7ABD1E</t>
  </si>
  <si>
    <t>TRIPD98338</t>
  </si>
  <si>
    <t>3860</t>
  </si>
  <si>
    <t>TROITNL7LU</t>
  </si>
  <si>
    <t>TROIFA0764</t>
  </si>
  <si>
    <t>TROIFB01E8</t>
  </si>
  <si>
    <t>TROI8BA455</t>
  </si>
  <si>
    <t>TROIE0CE4B</t>
  </si>
  <si>
    <t>TROI162BA7</t>
  </si>
  <si>
    <t>TROIMFW01V</t>
  </si>
  <si>
    <t>TROIVGNGO2</t>
  </si>
  <si>
    <t>TROIB820D9</t>
  </si>
  <si>
    <t>4942</t>
  </si>
  <si>
    <t>4944</t>
  </si>
  <si>
    <t>4945</t>
  </si>
  <si>
    <t>TULL464C05</t>
  </si>
  <si>
    <t>TULL82UNV6</t>
  </si>
  <si>
    <t>TULLBT4U66</t>
  </si>
  <si>
    <t>TULL03E21B</t>
  </si>
  <si>
    <t>TULLA7ABBE</t>
  </si>
  <si>
    <t>982</t>
  </si>
  <si>
    <t>3240</t>
  </si>
  <si>
    <t>TULLBEE454</t>
  </si>
  <si>
    <t>TULLQ9T30S</t>
  </si>
  <si>
    <t>TULL31F4DA</t>
  </si>
  <si>
    <t>TULL2698A2</t>
  </si>
  <si>
    <t>TULLE606ED</t>
  </si>
  <si>
    <t>TULLDV1FIQ</t>
  </si>
  <si>
    <t>HIERD42490</t>
  </si>
  <si>
    <t>TURI4590F6</t>
  </si>
  <si>
    <t>TURISJHYUF</t>
  </si>
  <si>
    <t>TURNA33B5D</t>
  </si>
  <si>
    <t>TURQVT5GKX</t>
  </si>
  <si>
    <t>TWEZD87AEB</t>
  </si>
  <si>
    <t>TWILV7RTST</t>
  </si>
  <si>
    <t>TWIL9YIG9D</t>
  </si>
  <si>
    <t>TWIN127915</t>
  </si>
  <si>
    <t>TWOJEDCA40</t>
  </si>
  <si>
    <t>TYJAMM6XIA</t>
  </si>
  <si>
    <t>TYRCON922Z</t>
  </si>
  <si>
    <t>TYRCON152N</t>
  </si>
  <si>
    <t>TYRC7D8380</t>
  </si>
  <si>
    <t>ULTIA30ED0</t>
  </si>
  <si>
    <t>ULUV7EAB07</t>
  </si>
  <si>
    <t>UMIK1516HG</t>
  </si>
  <si>
    <t>UNCLB48DE8</t>
  </si>
  <si>
    <t>UNCL476F97</t>
  </si>
  <si>
    <t>UNGA4EC3C9</t>
  </si>
  <si>
    <t>UNHIQX735O</t>
  </si>
  <si>
    <t>URAPJA35N0</t>
  </si>
  <si>
    <t>4020</t>
  </si>
  <si>
    <t>VCCLD4995A</t>
  </si>
  <si>
    <t>VALTDABE8E</t>
  </si>
  <si>
    <t>VANGVTG0R0</t>
  </si>
  <si>
    <t>VANGAA113A</t>
  </si>
  <si>
    <t>VANHB4DAFB</t>
  </si>
  <si>
    <t>VANA4964F3</t>
  </si>
  <si>
    <t>VANA891B26</t>
  </si>
  <si>
    <t>VARADA2197</t>
  </si>
  <si>
    <t>3980</t>
  </si>
  <si>
    <t>VECCHI901A</t>
  </si>
  <si>
    <t>134</t>
  </si>
  <si>
    <t>VEDR914519</t>
  </si>
  <si>
    <t>VELH3A2F7A</t>
  </si>
  <si>
    <t>VERMAEF852</t>
  </si>
  <si>
    <t>VERM6B9441</t>
  </si>
  <si>
    <t>DELPWDIR13</t>
  </si>
  <si>
    <t>VERM079616</t>
  </si>
  <si>
    <t>VERM95178C</t>
  </si>
  <si>
    <t>1806</t>
  </si>
  <si>
    <t>VEUV3B84AE</t>
  </si>
  <si>
    <t>VIEJ8C5CBC</t>
  </si>
  <si>
    <t>VIEUU0C2ES</t>
  </si>
  <si>
    <t>VILL7718E2</t>
  </si>
  <si>
    <t>VILLHBZT73</t>
  </si>
  <si>
    <t>VILLKXHYZS</t>
  </si>
  <si>
    <t>VILLBOSC4R</t>
  </si>
  <si>
    <t>VILLZUD5TA</t>
  </si>
  <si>
    <t>VILLX661IO</t>
  </si>
  <si>
    <t>VILLQWUBGF</t>
  </si>
  <si>
    <t>VILL7RYNYA</t>
  </si>
  <si>
    <t>VIRU509B47</t>
  </si>
  <si>
    <t>VIZCTE5120</t>
  </si>
  <si>
    <t>VKAO97FB8A</t>
  </si>
  <si>
    <t>VLGIE9B7BA</t>
  </si>
  <si>
    <t>VODK6B83A9</t>
  </si>
  <si>
    <t>VOLBSWEU7B</t>
  </si>
  <si>
    <t>VOLC276A27</t>
  </si>
  <si>
    <t>VOLCA37EB4</t>
  </si>
  <si>
    <t>VOLCFFE741</t>
  </si>
  <si>
    <t>VOLC599450</t>
  </si>
  <si>
    <t>VONH258A4E</t>
  </si>
  <si>
    <t>VONH60XQTD</t>
  </si>
  <si>
    <t>VORI4B88AA</t>
  </si>
  <si>
    <t>VOXV60A21A</t>
  </si>
  <si>
    <t>VULSLC768R</t>
  </si>
  <si>
    <t>VULSYYNJX6</t>
  </si>
  <si>
    <t>VULSHF4FDC</t>
  </si>
  <si>
    <t>WARNC74B5B</t>
  </si>
  <si>
    <t>WARN8DCD72</t>
  </si>
  <si>
    <t>WARN6203B4</t>
  </si>
  <si>
    <t>WATELKCIL3</t>
  </si>
  <si>
    <t>WATEO10QLN</t>
  </si>
  <si>
    <t>WATE194QQZ</t>
  </si>
  <si>
    <t>WATEEQGUGR</t>
  </si>
  <si>
    <t>WATEDSBJKH</t>
  </si>
  <si>
    <t>WATE3GTJKR</t>
  </si>
  <si>
    <t>WATENFEGXE</t>
  </si>
  <si>
    <t>WATE534SGQ</t>
  </si>
  <si>
    <t>WATEOYBDYS</t>
  </si>
  <si>
    <t>WATEE2M28J</t>
  </si>
  <si>
    <t>WATEC2WOVY</t>
  </si>
  <si>
    <t>WATE9463ZO</t>
  </si>
  <si>
    <t>WATEVDRDGS</t>
  </si>
  <si>
    <t>WATE1B3478</t>
  </si>
  <si>
    <t>WATEI9AV2K</t>
  </si>
  <si>
    <t>WATE49J2K4</t>
  </si>
  <si>
    <t>WEMYEC6761</t>
  </si>
  <si>
    <t>WESSGDYHLU</t>
  </si>
  <si>
    <t>WEST4BE3B8</t>
  </si>
  <si>
    <t>WESTC2F7AB</t>
  </si>
  <si>
    <t>WEST253D44</t>
  </si>
  <si>
    <t>WESTUPZOKC</t>
  </si>
  <si>
    <t>WEST74FC68</t>
  </si>
  <si>
    <t>WEST68B285</t>
  </si>
  <si>
    <t>WEST8D3AE6</t>
  </si>
  <si>
    <t>WEST5FCE02</t>
  </si>
  <si>
    <t>WEST511WDY</t>
  </si>
  <si>
    <t>WEST6A4A68</t>
  </si>
  <si>
    <t>WEST52C652</t>
  </si>
  <si>
    <t>WEST82390E</t>
  </si>
  <si>
    <t>WESTN70H3W</t>
  </si>
  <si>
    <t>WHISB5E45C</t>
  </si>
  <si>
    <t>WHIS72D678</t>
  </si>
  <si>
    <t>WHIS66AA50</t>
  </si>
  <si>
    <t>WHIT6F538E</t>
  </si>
  <si>
    <t>WHITKCM5J2</t>
  </si>
  <si>
    <t>WHIT27F4CD</t>
  </si>
  <si>
    <t>WHIT8B86CF</t>
  </si>
  <si>
    <t>WHIT496BA9</t>
  </si>
  <si>
    <t>WIEN6B986F</t>
  </si>
  <si>
    <t>WIGGGNL9O3</t>
  </si>
  <si>
    <t>WILD9B14ED</t>
  </si>
  <si>
    <t>WILD0B924A</t>
  </si>
  <si>
    <t>WILDTU735H</t>
  </si>
  <si>
    <t>WILD93BEF8</t>
  </si>
  <si>
    <t>WILLFD327C</t>
  </si>
  <si>
    <t>WILL9617BA</t>
  </si>
  <si>
    <t>WILLJVKNIG</t>
  </si>
  <si>
    <t>999</t>
  </si>
  <si>
    <t>997</t>
  </si>
  <si>
    <t>996</t>
  </si>
  <si>
    <t>998</t>
  </si>
  <si>
    <t>WILL3AD36D</t>
  </si>
  <si>
    <t>WILL8A3CDA</t>
  </si>
  <si>
    <t>WILLD77860</t>
  </si>
  <si>
    <t>WINDA24896</t>
  </si>
  <si>
    <t>WIND48A894</t>
  </si>
  <si>
    <t>WOLF021551</t>
  </si>
  <si>
    <t>WOOD4C1418</t>
  </si>
  <si>
    <t>WOODH90E8G</t>
  </si>
  <si>
    <t>WOODFO519X</t>
  </si>
  <si>
    <t>WOOD4F0043</t>
  </si>
  <si>
    <t>WOOD65DC0E</t>
  </si>
  <si>
    <t>WOOD4BA7A7</t>
  </si>
  <si>
    <t>WOOD293D13</t>
  </si>
  <si>
    <t>WOODC8E46F</t>
  </si>
  <si>
    <t>WOOD6F3543</t>
  </si>
  <si>
    <t>WOOD6C9B59</t>
  </si>
  <si>
    <t>WORL37E19E</t>
  </si>
  <si>
    <t>329</t>
  </si>
  <si>
    <t>WORTOWHXFT</t>
  </si>
  <si>
    <t>WORTOR2HET</t>
  </si>
  <si>
    <t>WORT20FBUI</t>
  </si>
  <si>
    <t>WORT0E54ED</t>
  </si>
  <si>
    <t>WRITEBPUIF</t>
  </si>
  <si>
    <t>WRIT4D13BD</t>
  </si>
  <si>
    <t>WYBOCD382F</t>
  </si>
  <si>
    <t>WYBO7660F8</t>
  </si>
  <si>
    <t>XANTZTSN7E</t>
  </si>
  <si>
    <t>XANTF94E74</t>
  </si>
  <si>
    <t>XANTD49509</t>
  </si>
  <si>
    <t>5040</t>
  </si>
  <si>
    <t>XELL8D5662</t>
  </si>
  <si>
    <t>XIBAVKHT0S</t>
  </si>
  <si>
    <t>XIIDEAE72A</t>
  </si>
  <si>
    <t>XMYE2EEDE8</t>
  </si>
  <si>
    <t>XMYE2CDBFE</t>
  </si>
  <si>
    <t>YAMA3M25SO</t>
  </si>
  <si>
    <t>YAMAKA752B</t>
  </si>
  <si>
    <t>YAMA18FONI</t>
  </si>
  <si>
    <t>YAMA31B73E</t>
  </si>
  <si>
    <t>YAMA6484F9</t>
  </si>
  <si>
    <t>YAMA8E6F22</t>
  </si>
  <si>
    <t>YAMAQ7I3AJ</t>
  </si>
  <si>
    <t>YELL40DA11</t>
  </si>
  <si>
    <t>YELL1077CD</t>
  </si>
  <si>
    <t>YENIJF5ZEI</t>
  </si>
  <si>
    <t>YENIRA607A</t>
  </si>
  <si>
    <t>3943</t>
  </si>
  <si>
    <t>4137</t>
  </si>
  <si>
    <t>YENID0447E</t>
  </si>
  <si>
    <t>YENI7F659F</t>
  </si>
  <si>
    <t>YOICHI516W</t>
  </si>
  <si>
    <t>YOICLBJHSH</t>
  </si>
  <si>
    <t>YOICAD0NN3</t>
  </si>
  <si>
    <t>YOIC700247</t>
  </si>
  <si>
    <t>YPIO7RH14D</t>
  </si>
  <si>
    <t>YPIO2FF444</t>
  </si>
  <si>
    <t>YPIO8B8FD9</t>
  </si>
  <si>
    <t>YPIOE70A43</t>
  </si>
  <si>
    <t>YPIOW9A3V1</t>
  </si>
  <si>
    <t>YSABD6419D</t>
  </si>
  <si>
    <t>YULAE5DFRD</t>
  </si>
  <si>
    <t>YULA5OJTAU</t>
  </si>
  <si>
    <t>YUSHF98C98</t>
  </si>
  <si>
    <t>YUSH1BC2EA</t>
  </si>
  <si>
    <t>YUSH46CACD</t>
  </si>
  <si>
    <t>YUSH2M7L5W</t>
  </si>
  <si>
    <t>YUZUO61V2X</t>
  </si>
  <si>
    <t>ZACADK5UEY</t>
  </si>
  <si>
    <t>ZACALB5U2M</t>
  </si>
  <si>
    <t>3984</t>
  </si>
  <si>
    <t>ZACAE904D6</t>
  </si>
  <si>
    <t>ZACA60F6E3</t>
  </si>
  <si>
    <t>ZACABFA03F</t>
  </si>
  <si>
    <t>ZACA4LZ9Z2</t>
  </si>
  <si>
    <t>ZACA7H22GZ</t>
  </si>
  <si>
    <t>ZACA68E758</t>
  </si>
  <si>
    <t>ZACAEB2CF0</t>
  </si>
  <si>
    <t>3985</t>
  </si>
  <si>
    <t>ZAFRAM736G</t>
  </si>
  <si>
    <t>ZAFR46ED9C</t>
  </si>
  <si>
    <t>ZAKA0B6A21</t>
  </si>
  <si>
    <t>ZAKA4F16FF</t>
  </si>
  <si>
    <t>ZAKA388466</t>
  </si>
  <si>
    <t>ZAPAFE08EA</t>
  </si>
  <si>
    <t>ZAPA62B461</t>
  </si>
  <si>
    <t>ZAPA7B1804</t>
  </si>
  <si>
    <t>ZAYA45D44A</t>
  </si>
  <si>
    <t>ZIGNORZJO5</t>
  </si>
  <si>
    <t>ZOLA1DB752</t>
  </si>
  <si>
    <t>ZOUT4DD2A5</t>
  </si>
  <si>
    <t>ZUBR824900</t>
  </si>
  <si>
    <t>ZUBRAPL8VW</t>
  </si>
  <si>
    <t>ZUID9B5505</t>
  </si>
  <si>
    <t>ZUID662225</t>
  </si>
  <si>
    <t>ZWACE9F50E</t>
  </si>
  <si>
    <t>ZWACF04385</t>
  </si>
  <si>
    <t>06Vodka 37.5° 0.7L NO GBX</t>
  </si>
  <si>
    <t>1528 Gin Cocoa 40° 0.7L NO GBX</t>
  </si>
  <si>
    <t>1689 Gin 42° 0.7L NO GBX</t>
  </si>
  <si>
    <t>1689 Pink Gin 38.5° 0.7L NO GBX</t>
  </si>
  <si>
    <t>1770 Glasgow Single Malt Peated Rich &amp; Smoky 46° 0.7L GBX</t>
  </si>
  <si>
    <t>1800 Tequila Jose Cuervo Anejo Reserva 100% Agave 38° 0.7L NO GBX</t>
  </si>
  <si>
    <t>1800 Tequila Jose Cuervo Cristalino Anejo 38° 0.7L GBX</t>
  </si>
  <si>
    <t>1800 Tequila Jose Cuervo Reposado 100% Agave 38° 0.7L NO GBX</t>
  </si>
  <si>
    <t>1800 Tequila Jose Cuervo Silver 100% Agave 38° 0.7L NO GBX</t>
  </si>
  <si>
    <t>1836 Belgian Organic Barrel Aged Gin 42° 0.7L NO GBX</t>
  </si>
  <si>
    <t>1836 Belgian Organic Clementine Gin 37.5° 0.7L NO GBX</t>
  </si>
  <si>
    <t>1836 Belgian Organic Gin 43° 0.7L NO GBX</t>
  </si>
  <si>
    <t>1836 Belgian Organic Gin Pink 37.5° 0.7L NO GBX</t>
  </si>
  <si>
    <t>1836 Belgian Organic Rum 40° 0.7L NO GBX</t>
  </si>
  <si>
    <t>1836 Belgian Organic Vodka 40° 0.7L NO GBX</t>
  </si>
  <si>
    <t>1914 Edicion Gatun Anejado Interoceanico Barrel Aged Rum 41.3° 0.7L GBX</t>
  </si>
  <si>
    <t>1-Enkelt 35° 1L NO GBX</t>
  </si>
  <si>
    <t>1-Enkelt Bitter 35° 0.7L NO GBX</t>
  </si>
  <si>
    <t>24 Days Of Rum Advent Calendar 43.2° 0.48L GBX</t>
  </si>
  <si>
    <t>24 Days Of Rum Green Edition 43.69° 0.48L GBX</t>
  </si>
  <si>
    <t>2B To Be Hemp Gin 43.5° 0.5L NO GBX</t>
  </si>
  <si>
    <t>3 Josés Tequila Reposado 100% Agave Azul 40° 0.7L NO GBX</t>
  </si>
  <si>
    <t>5 Corners Gin 40.5° 0.7L NO GBX</t>
  </si>
  <si>
    <t>5 O'Clock Peanut Butter Whiskey 35° 0.7L NO GBX</t>
  </si>
  <si>
    <t>5th Fire Pink Gin 42° 0.7L NO GBX</t>
  </si>
  <si>
    <t>5th Water Blue Gin 42° 0.7L NO GBX</t>
  </si>
  <si>
    <t>694 Aperitivo 20° 0.5L NO GBX</t>
  </si>
  <si>
    <t>9 Mile 37.5° 0.7L NO GBX</t>
  </si>
  <si>
    <t>9 Mile Vodka 37.5° 1L NO GBX</t>
  </si>
  <si>
    <t>987 Nueveochosiete London Dry Gin 40° 0.7L NO GBX</t>
  </si>
  <si>
    <t>A.D. Rattray Cask Strength Bourbon Edition 58.6° 0.7L GBX</t>
  </si>
  <si>
    <t>A.H. Riise 1888 Copenhagen Gold Medal 40° 0.7L GBX</t>
  </si>
  <si>
    <t>A.H. Riise Advent Calendar 24 x 2 cl 41.92° 0.48L GBX</t>
  </si>
  <si>
    <t>A.H. Riise Old St. Croix Non Plus Ultra La Galante 43.4° 0.7L GBX</t>
  </si>
  <si>
    <t>A.H. Riise Pharmacy Liquorice Shot 18° 0.7L NO GBX</t>
  </si>
  <si>
    <t>A.H. Riise Pharmacy Liquorice Shot Hot 18° 0.7L NO GBX</t>
  </si>
  <si>
    <t>A.H. Riise Royal Danish Navy Rum 40° 0.7L GBX</t>
  </si>
  <si>
    <t>A.H. Riise Royal Danish Navy Westindian Bitter 32° 0.5L NO GBX</t>
  </si>
  <si>
    <t>A.H. Riise Rum Cream Liqeur 17° 0.7L NO GBX</t>
  </si>
  <si>
    <t>A.H. Riise Tranquebar Royal Danish Navy 52° 0.7L NO GBX</t>
  </si>
  <si>
    <t>A.H. Riise XO Reserve kong Haakon 42° 0.7L GBX</t>
  </si>
  <si>
    <t>A.H. Riise XO Reserve Superior Cask Spirit Drink 40° 0.7L GBX</t>
  </si>
  <si>
    <t>Aalborg Dild Aquavit 38° 0.7L NO GBX</t>
  </si>
  <si>
    <t>Aalborg Fad Lagret Snaps 37.5° 0.7L NO GBX</t>
  </si>
  <si>
    <t>Aalborg Grill Akvavit 37.5° 0.7L NO GBX</t>
  </si>
  <si>
    <t>Aalborg Jule Akvavit Edition 2020 47° 0.7L GBX</t>
  </si>
  <si>
    <t>Aalborg Nordguld Akvavit 40° 0.7L NO GBX</t>
  </si>
  <si>
    <t>Aalborg Taffel Akvavit 45° 0.7L NO GBX</t>
  </si>
  <si>
    <t>Aalborg Taffel Akvavit 45° 1L NO GBX</t>
  </si>
  <si>
    <t>Abasolo El Whisky De Mexico 43° 0.7L NO GBX</t>
  </si>
  <si>
    <t>Abbaye de Maredsous Aéquatis - Organic Gin + 2 Glasses 40° 0.5L GBX</t>
  </si>
  <si>
    <t>Abbaye de Maredsous Aéquatis - Organic Gin 40° 1L NO GBX</t>
  </si>
  <si>
    <t>Abbaye de Maredsous Elixir des Moines Bio 32° 0.5L NO GBX</t>
  </si>
  <si>
    <t>Abbaye de Maredsous Elixir des Moines Bio 32° 1L NO GBX</t>
  </si>
  <si>
    <t>Abbaye de Maredsous Fleur d'Elixir Bio + 2 Glasses 14° 0.5L GBX</t>
  </si>
  <si>
    <t>Abbaye de Maredsous Garden Honey - Bio Liqueur de Malt 32° 0.5L NO GBX</t>
  </si>
  <si>
    <t>Abbaye de Maredsous Gin Bio Giftbox 3 x 50 cl 40° 1.5L GBX</t>
  </si>
  <si>
    <t>Abbaye de Maredsous Invictus - Organic Gin + 2 Glasses 40° 0.5L GBX</t>
  </si>
  <si>
    <t>Abbaye de Maredsous Invictus - Organic Gin 40° 0.5L NO GBX</t>
  </si>
  <si>
    <t>Abbaye de Maredsous Invictus - Organic Gin 40° 1L NO GBX</t>
  </si>
  <si>
    <t>Abbaye de Maredsous Single Malt - Organic Whisky 47° 0.5L NO GBX</t>
  </si>
  <si>
    <t>Abbaye de Maredsous Valéo - Organic Gin + 2 Glasses 40° 0.5L GBX</t>
  </si>
  <si>
    <t>Abbaye de Maredsous Valéo - Organic Gin 40° 0.5L NO GBX</t>
  </si>
  <si>
    <t>Abbaye de Maredsous Valéo - Organic Gin 40° 1L NO GBX</t>
  </si>
  <si>
    <t>Abelé 1757 Blanc De Blancs 12° 0.75L NO GBX</t>
  </si>
  <si>
    <t>Abelé 1757 Brut 12° 0.75L NO GBX</t>
  </si>
  <si>
    <t>Abelé 1757 Brut Rosé 12° 0.75L NO GBX</t>
  </si>
  <si>
    <t>Abelha Silver Organic 39° 0.7L NO GBX</t>
  </si>
  <si>
    <t>Aberfeldy 12 Years 40° 0.7L GBX</t>
  </si>
  <si>
    <t>Aberfeldy 12 Years Gold Bar 40° 0.7L GBX</t>
  </si>
  <si>
    <t>Aberfeldy 15 Years Napa Valley Cask Limited Edition 43° 0.7L GBX</t>
  </si>
  <si>
    <t>Aberfeldy 15 Years Ruby Port Single Cask 55.5° 0.7L GBX</t>
  </si>
  <si>
    <t>Aberfeldy 16 Years 40° 0.7L GBX</t>
  </si>
  <si>
    <t>Aberfeldy 16 Years Exceptionnal Cask Saint Julian red Wine Finish 43° 0.7L GBX</t>
  </si>
  <si>
    <t>Aberfeldy 18 Years Bolgheri 43° 0.7L GBX</t>
  </si>
  <si>
    <t>Aberfeldy 19 Years Sherry Cask 43° 0.7L GBX</t>
  </si>
  <si>
    <t>Aberfeldy 21 Years 40° 0.7L GBX</t>
  </si>
  <si>
    <t>Aberfeldy 21 Years Le Argmal Edition 46° 0.7L GBX</t>
  </si>
  <si>
    <t>Aberfeldy 25 Years 125th Anniversary Edition 46° 0.7L GBX</t>
  </si>
  <si>
    <t>Aberfeldy 25 Years 46° 0.7L GBX</t>
  </si>
  <si>
    <t>Aberfeldy Discovery Pack (12 Years + 16 Years + 21 Years) 3x5 cl 40° 0.15L GBX</t>
  </si>
  <si>
    <t>Aberfeldy The Golden Dram Tasting Collection (12 Years + 16 Years + 21 Years) 3x20 cl 40° 0.6L GBX</t>
  </si>
  <si>
    <t>Aberlour 10 Years Forest Reserve 40° 0.7L NO GBX</t>
  </si>
  <si>
    <t>Aberlour 12 Years Double Cask Matured 40° 0.7L GBX</t>
  </si>
  <si>
    <t>Aberlour 12 Years Double Cask Matured 40° 0.7L NO GBX</t>
  </si>
  <si>
    <t>Aberlour 12 Years Non Chill-Filtered 48° 0.7L GBX</t>
  </si>
  <si>
    <t>Aberlour 14 Years  Double Cask Matured 40° 0.7L NO GBX</t>
  </si>
  <si>
    <t>Aberlour 14 Years 40° 0.7L GBX</t>
  </si>
  <si>
    <t>Aberlour 16 Years 43° 0.7L GBX</t>
  </si>
  <si>
    <t>Aberlour 16 Years Double Cask Matured 40° 0.7L GBX</t>
  </si>
  <si>
    <t>Aberlour 18 Years Double Sherry Cask (PX &amp; Oloroso) Finish 43° 0.7L GBX</t>
  </si>
  <si>
    <t>Aberlour 18 Years Double Sherry Cask Finish 43° 0.7L GBX</t>
  </si>
  <si>
    <t>Aberlour A Bunadh 61.3° 0.7L GBX</t>
  </si>
  <si>
    <t>Aberlour A Bunadh 61° 70 cl 61° 0.7L GBX</t>
  </si>
  <si>
    <t>Aberlour A Bunadh Alba 58.9° 0.7L GBX</t>
  </si>
  <si>
    <t>Aberlour Casg Annamh 48° 0.7L GBX</t>
  </si>
  <si>
    <t>Aberlour Casg Annamh 48° 1L GBX</t>
  </si>
  <si>
    <t>Aberlour White Oak 2012 40° 0.7L NO GBX</t>
  </si>
  <si>
    <t>Ableforth's Cherry Brandy 27.8° 0.5L NO GBX</t>
  </si>
  <si>
    <t>Ableforth's Dark Chocolate VSOP 38.1° 0.5L NO GBX</t>
  </si>
  <si>
    <t>Ableforth's Summer Fruit Cup 31.2° 0.5L NO GBX</t>
  </si>
  <si>
    <t>Absente Absinthe 55° 0.7L NO GBX</t>
  </si>
  <si>
    <t>Absente Absinthe Fluo 26° 0.7L NO GBX</t>
  </si>
  <si>
    <t>Absinthe Tabu Red 55° 0.7L NO GBX</t>
  </si>
  <si>
    <t>Absolut Apeach 40° 1L NO GBX</t>
  </si>
  <si>
    <t>Absolut Blue ( cs x 12 ) 40° 1L NO GBX</t>
  </si>
  <si>
    <t>Absolut Blue 40° 0.2L NO GBX</t>
  </si>
  <si>
    <t>Absolut Blue 40° 0.5L NO GBX</t>
  </si>
  <si>
    <t>Absolut Blue 40° 0.7L NO GBX</t>
  </si>
  <si>
    <t>Absolut Blue 40° 1.75L NO GBX</t>
  </si>
  <si>
    <t>Absolut Blue 40° 4.5L NO GBX</t>
  </si>
  <si>
    <t>Absolut Blue Mosaic Limited Edition 40° 1L NO GBX</t>
  </si>
  <si>
    <t>Absolut Blue Spirit of Togetherness Limited Edition 2022 40° 0.7L NO GBX</t>
  </si>
  <si>
    <t>Absolut Citron 40° 0.7L NO GBX</t>
  </si>
  <si>
    <t>Absolut Elyx 42.3° 0.7L NO GBX</t>
  </si>
  <si>
    <t>Absolut Elyx 42.3° 1.75L NO GBX</t>
  </si>
  <si>
    <t>Absolut Elyx 42.3° 4.5L NO GBX</t>
  </si>
  <si>
    <t>Absolut Extrakt N°1 35° 0.7L NO GBX</t>
  </si>
  <si>
    <t>Absolut Five 5 x 5 cl 38.8° 0.25L GBX</t>
  </si>
  <si>
    <t>Absolut Lime 40° 0.7L NO GBX</t>
  </si>
  <si>
    <t>Absolut Mango 40° 0.7L NO GBX</t>
  </si>
  <si>
    <t>Absolut Rainbow 40° 1L NO GBX</t>
  </si>
  <si>
    <t>Absolut Raspberri 38° 0.7L NO GBX</t>
  </si>
  <si>
    <t>Absolut Watermelon 38° 0.7L NO GBX</t>
  </si>
  <si>
    <t>Absolut Watermelon 38° 1L NO GBX</t>
  </si>
  <si>
    <t>Abuelo Anejo 7 Years 40° 0.7L NO GBX</t>
  </si>
  <si>
    <t>Abuelo Anejo XV Anos Finish Collection 3 x 20 cl 40° 0.6L GBX</t>
  </si>
  <si>
    <t>Abuelo Centuria 30 Years 40° 0.7L GBX</t>
  </si>
  <si>
    <t>Abuelo XV Napoleon+Oloroso+Tawny 3x20 cl 40° 0.6L GBX</t>
  </si>
  <si>
    <t>Abyssal Vodka 40° 0.7L NO GBX</t>
  </si>
  <si>
    <t>Adamus Organic Dry Gin 44.4° 0.7L NO GBX</t>
  </si>
  <si>
    <t>Adamus Vinica 20 Years Old 41.6° 0.7L GBX</t>
  </si>
  <si>
    <t>Admiral Rodney HMS Royal Oak 40° 0.7L GBX</t>
  </si>
  <si>
    <t>Admiral Rodney Officers Release N°2 45° 0.7L GBX</t>
  </si>
  <si>
    <t>Admirals Rum Cask Diamond Bottle Edition 40° 0.7L NO GBX</t>
  </si>
  <si>
    <t>Admirals Rum Large Barrel 40° 0.7L GBX</t>
  </si>
  <si>
    <t>Adnams First Rate Gin 48° 0.7L NO GBX</t>
  </si>
  <si>
    <t>Aeijst Styrian Pale Gin 43.5° 0.5L NO GBX</t>
  </si>
  <si>
    <t>Aerolite Lyndsay 10 Years Islay 46° 0.7L GBX</t>
  </si>
  <si>
    <t>Aerstone 10 Years Land Cask 40° 0.7L GBX</t>
  </si>
  <si>
    <t>Aerstone 10 Years Sea Cask 40° 0.7L GBX</t>
  </si>
  <si>
    <t>Aikan Whisky Blend Collection Batch No. 2 43° 0.5L GBX</t>
  </si>
  <si>
    <t>Aikan Whisky Extra Collection Batch No. 1 43° 0.5L GBX</t>
  </si>
  <si>
    <t>Ailsa Bay Sweet Smoke Single Malt + 1 glass 48.9° 0.7L GBX</t>
  </si>
  <si>
    <t>Ailsa Bay Sweet Smoke Single Malt 48.9° 0.7L NO GBX</t>
  </si>
  <si>
    <t>Airem 14 Years PX Cask 43° 0.7L NO GBX</t>
  </si>
  <si>
    <t>Airem Ultra Premium Gin 40° 0.7L NO GBX</t>
  </si>
  <si>
    <t>AKA The Secret British Vodka 40° 0.7L NO GBX</t>
  </si>
  <si>
    <t>Akashi Meïsei Blended Whisky 40° 0.5L GBX</t>
  </si>
  <si>
    <t>Akashi Meïsei Deluxe 50° 0.5L GBX</t>
  </si>
  <si>
    <t>Akashi Single Malt 10 Years Sherry 55.6° 0.5L GBX</t>
  </si>
  <si>
    <t>Akashi Single Malt 12 Years Sherry 60.7° 0.5L GBX</t>
  </si>
  <si>
    <t>Akashi Single Malt 4 Years Red Wine 50° 0.5L GBX</t>
  </si>
  <si>
    <t>Akashi Single Malt 4 Years White Wine 50° 0.5L GBX</t>
  </si>
  <si>
    <t>Akashi Single Malt 46° 0.5L GBX</t>
  </si>
  <si>
    <t>Akashi Single Malt 5 Years Bourbon Cask 50° 0.5L GBX</t>
  </si>
  <si>
    <t>Akashi Single Malt 5 Years Red Wine 50° 0.5L GBX</t>
  </si>
  <si>
    <t>Akashi Single Malt 5 Years Sherry 50° 0.5L GBX</t>
  </si>
  <si>
    <t>Akashi Single Malt 5 Years White Wine 50° 0.5L GBX</t>
  </si>
  <si>
    <t>Akashi Single Malt 6 Years White Wine 50° 0.5L GBX</t>
  </si>
  <si>
    <t>Akashi Takumi 40° 0.5L GBX</t>
  </si>
  <si>
    <t>Akashi White Oak Blended Whisky 40° 0.5L GBX</t>
  </si>
  <si>
    <t>Akdov Original Vodka 40° 0.5L NO GBX</t>
  </si>
  <si>
    <t>Akori Gin 42° 0.7L NO GBX</t>
  </si>
  <si>
    <t>Aldéa Ron Cana Pura 42° 0.7L GBX</t>
  </si>
  <si>
    <t>Aldéa Ron Familia 15 Years 40° 0.7L GBX</t>
  </si>
  <si>
    <t>Alexander Grappa 38° 0.7L NO GBX</t>
  </si>
  <si>
    <t>Alexander Grappolo 38° 0.35L NO GBX</t>
  </si>
  <si>
    <t>Alfred Giraud Harmonie French Malt 46.1° 0.7L GBX</t>
  </si>
  <si>
    <t>Alfred Giraud Heritage French Malt 45.9° 0.7L GBX</t>
  </si>
  <si>
    <t>Alfred Rothschild Brut 12.5° 0.75L NO GBX</t>
  </si>
  <si>
    <t>Alfred Rothschild Brut Excellence 12° 0.75L NO GBX</t>
  </si>
  <si>
    <t>Alfred Rothschild Brut Millésimé 12° 0.75L NO GBX</t>
  </si>
  <si>
    <t>Alfred Rothschild Demi-Sec 12° 0.75L NO GBX</t>
  </si>
  <si>
    <t>Alfred Rothschild Rosé Excellence 12.5° 0.75L NO GBX</t>
  </si>
  <si>
    <t>Alizé Liqueur Passion 16° 0.7L NO GBX</t>
  </si>
  <si>
    <t>Alkkemist Gin 40° 0.7L NO GBX</t>
  </si>
  <si>
    <t>Allaire Aged Crystal 40° 0.7L NO GBX</t>
  </si>
  <si>
    <t>Amahagan Edition N°1 47° 0.7L GBX</t>
  </si>
  <si>
    <t>Amahagan Yamazakura Wood Finish 47° 0.7L GBX</t>
  </si>
  <si>
    <t>Amaretto Galatti 20° 1L NO GBX</t>
  </si>
  <si>
    <t>Amaretto Galatti 21° 0.7L NO GBX</t>
  </si>
  <si>
    <t>Amaro Averna 29° 0.7L NO GBX</t>
  </si>
  <si>
    <t>Amaro Averna 29° 1L NO GBX</t>
  </si>
  <si>
    <t>Amaro Averna Riserva Don Salvatore 34° 0.7L NO GBX</t>
  </si>
  <si>
    <t>Amaro Centerba Toro 70° 0.7L NO GBX</t>
  </si>
  <si>
    <t>Amaro Montenegro 23° 0.7L NO GBX</t>
  </si>
  <si>
    <t>Amaro Ramazzotti 30° 0.03L NO GBX</t>
  </si>
  <si>
    <t>Amaro Ramazzotti 30° 0.7L NO GBX</t>
  </si>
  <si>
    <t>Amaro Stambecco 35° 0.7L NO GBX</t>
  </si>
  <si>
    <t>Amarula Cream 17° 0.05L NO GBX</t>
  </si>
  <si>
    <t>Amarula Ethiopian Coffee 15.5° 0.7L NO GBX</t>
  </si>
  <si>
    <t>Amarula Ethiopian Coffee 15.5° 1L NO GBX</t>
  </si>
  <si>
    <t>Amarula Gin 43° 0.7L NO GBX</t>
  </si>
  <si>
    <t>Amarula Vanilla Spice Cream 15.5° 0.7L NO GBX</t>
  </si>
  <si>
    <t>Amarula Vanilla Spice Cream 15.5° 1L NO GBX</t>
  </si>
  <si>
    <t>Amber Gold Smooth 40° 1L NO GBX</t>
  </si>
  <si>
    <t>Amores Cupreata Joven 41° 0.7L NO GBX</t>
  </si>
  <si>
    <t>Amores Espadin Joven 37° 0.7L NO GBX</t>
  </si>
  <si>
    <t>Ampersand Gin 40° 0.7L NO GBX</t>
  </si>
  <si>
    <t>Ampersand Gin Blueberry 37.5° 0.7L NO GBX</t>
  </si>
  <si>
    <t>Ampersand Gin Mango Chilli 37.5° 0.7L NO GBX</t>
  </si>
  <si>
    <t>Ampersand Gin Melon 37.5° 0.7L NO GBX</t>
  </si>
  <si>
    <t>Ampersand Gin Strawberry 37.5° 0.7L NO GBX</t>
  </si>
  <si>
    <t>Amrut 2014 Brandy Finish 60° 0.7L GBX</t>
  </si>
  <si>
    <t>Amrut 2014 Ex Bourbon Peated 60° 0.7L GBX</t>
  </si>
  <si>
    <t>Amrut 2014 Ex Bourbon Triple Distilled 60° 0.7L GBX</t>
  </si>
  <si>
    <t>Amrut Cask Strength 61.8° 0.7L GBX</t>
  </si>
  <si>
    <t>Amrut Double Cask 3rd Edition Bourbon Portpipe 46° 0.7L GBX</t>
  </si>
  <si>
    <t>Amrut Fusion 50° 0.7L GBX</t>
  </si>
  <si>
    <t>Amrut Indian Bagheera + 2 glasses 46° 0.7L GBX</t>
  </si>
  <si>
    <t>Amrut Kadhambam 50° 0.7L GBX</t>
  </si>
  <si>
    <t>Amrut Nilgiris Indian Dry Gin 42.8° 0.7L NO GBX</t>
  </si>
  <si>
    <t>Amrut Peated Single Malt 46° 0.7L GBX</t>
  </si>
  <si>
    <t>Amrut Peated Single Malt Cask Strength 62.8° 0.7L GBX</t>
  </si>
  <si>
    <t>Amrut Raj Igala 40° 0.7L GBX</t>
  </si>
  <si>
    <t>Amrut Triparva 50° 0.7L GBX</t>
  </si>
  <si>
    <t>Amrut Two Indies Rum 42.8° 0.7L GBX</t>
  </si>
  <si>
    <t>Amrut Two Indies Rum 42.8° 0.7L NO GBX</t>
  </si>
  <si>
    <t>An Cnoc 12 Years 40° 0.7L GBX</t>
  </si>
  <si>
    <t>An Cnoc Peatheart Batch 1 46° 0.7L GBX</t>
  </si>
  <si>
    <t>An Dulaman Irish Gin 43.2° 0.5L NO GBX</t>
  </si>
  <si>
    <t>An Dulaman Santa Ana Armada Strenght Gin 57° 0.5L GBX</t>
  </si>
  <si>
    <t>Ancho Reyes Red 40° 0.7L NO GBX</t>
  </si>
  <si>
    <t>Andrea Da Ponte Uve Bianche 38° 0.7L NO GBX</t>
  </si>
  <si>
    <t>Angel's Envy Port Cask Finish 43.3° 0.7L NO GBX</t>
  </si>
  <si>
    <t>Angels Nectar Blended Malt Whisky Original 40° 0.7L NO GBX</t>
  </si>
  <si>
    <t>Angostura 1919 Premium Gold Rum + GBX 40° 0.7L GBX</t>
  </si>
  <si>
    <t>Angostura Aromatic Bitters 44.7° 0.2L NO GBX</t>
  </si>
  <si>
    <t>Angostura Cocoa Bitter 48° 0.1L NO GBX</t>
  </si>
  <si>
    <t>Angostura Dark Rum 7 Years 40° 0.7L NO GBX</t>
  </si>
  <si>
    <t>Angostura Orange Aromatic Bitters 28° 0.1L NO GBX</t>
  </si>
  <si>
    <t>Angostura Reserva White Rum 3 Years 37.5° 0.7L NO GBX</t>
  </si>
  <si>
    <t>Antica Sambuca Vanilla 38° 0.7L NO GBX</t>
  </si>
  <si>
    <t>Antidote Premium London Dry Gin 40° 0.7L NO GBX</t>
  </si>
  <si>
    <t>Aperol 11° 0.7L NO GBX</t>
  </si>
  <si>
    <t>Aperol Barbieri *** 11° 1L NO GBX</t>
  </si>
  <si>
    <t>Aperol Barbieri 11° 3L NO GBX</t>
  </si>
  <si>
    <t>Appenzeller Alpenbitter 29° 1L NO GBX</t>
  </si>
  <si>
    <t>Appleton Estate 12 Years Rare Casks 43° 0.7L NO GBX</t>
  </si>
  <si>
    <t>Appleton Estate 15 Years Black River Casks + GBX 43° 0.7L GBX</t>
  </si>
  <si>
    <t>Appleton Estate 8 Years Reserve 43° 0.7L NO GBX</t>
  </si>
  <si>
    <t>Appleton Estate 8 Years Reserve 43° 1L NO GBX</t>
  </si>
  <si>
    <t>Appleton Estate Signature Blend (New Bottle) 40° 0.7L NO GBX</t>
  </si>
  <si>
    <t>Appleton Estate Tripack Master's Selection Signature + 8 Years + 12 Years 3 x 20 cl 42° 0.6L GBX</t>
  </si>
  <si>
    <t>Aqua Ambre 42° 0.7L NO GBX</t>
  </si>
  <si>
    <t>Aqua Cristal 41.7° 0.7L NO GBX</t>
  </si>
  <si>
    <t>Aqva Lvce Gin 47° 0.7L NO GBX</t>
  </si>
  <si>
    <t>Aqva Lvce Navy Strength Gin 57° 0.7L NO GBX</t>
  </si>
  <si>
    <t>Ararat Akhtamar 10 Years 40° 0.25L NO GBX</t>
  </si>
  <si>
    <t>Arbikie Ak's Gin 43° 0.7L NO GBX</t>
  </si>
  <si>
    <t>Arbikie Chilli Vodka 43° 0.7L NO GBX</t>
  </si>
  <si>
    <t>Arbikie Highland Rye 1794 Single Grain Release 2020 48° 0.7L GBX</t>
  </si>
  <si>
    <t>Arbikie Highland Rye 46° 0.7L GBX</t>
  </si>
  <si>
    <t>Arbikie Kirsty's Gin 43° 0.7L NO GBX</t>
  </si>
  <si>
    <t>Arbikie Strawberry Vodka 50° 0.5L NO GBX</t>
  </si>
  <si>
    <t>Arcane Arrangé Ananas Rôti 40° 0.7L NO GBX</t>
  </si>
  <si>
    <t>Arcane Blanc Cane Crush 43.8° 0.7L NO GBX</t>
  </si>
  <si>
    <t>Arcane Extraroma 12 Years + GBX 40° 0.7L GBX</t>
  </si>
  <si>
    <t>Arctic Blue Gin 46.2° 0.5L NO GBX</t>
  </si>
  <si>
    <t>Arctic Blue Gin Navy Strength 58.5° 0.5L NO GBX</t>
  </si>
  <si>
    <t>Ardbeg 10 Years 46° 0.05L NO GBX</t>
  </si>
  <si>
    <t>Ardbeg 10 Years 46° 0.7L GBX</t>
  </si>
  <si>
    <t>Ardbeg 19 Years Batch 5 46.2° 0.7L GBX</t>
  </si>
  <si>
    <t>Ardbeg 25 Years 46° 0.7L GBX</t>
  </si>
  <si>
    <t>Ardbeg 5 Years Wee Beastie 47.4° 0.7L NO GBX</t>
  </si>
  <si>
    <t>Ardbeg 8 Years For Discussion 50.8° 0.7L NO GBX</t>
  </si>
  <si>
    <t>Ardbeg Heavy Vapours Edition 2023 46° 0.7L GBX</t>
  </si>
  <si>
    <t>Ardbeg Smoketrails Manzanilla Edition 46° 1L NO GBX</t>
  </si>
  <si>
    <t>Ardmore 12 Years Port Wood Finish 46° 0.7L GBX</t>
  </si>
  <si>
    <t>Ardmore Legacy 40° 0.7L GBX</t>
  </si>
  <si>
    <t>Ardmore Tradition Peated 40° 1L GBX</t>
  </si>
  <si>
    <t>Arduenna Gin (New Bottle) 40° 1L NO GBX</t>
  </si>
  <si>
    <t>Arduenna Gin + 2 Glasses 40° 0.5L GBX</t>
  </si>
  <si>
    <t>Arduenna Gin 40° 0.5L NO GBX</t>
  </si>
  <si>
    <t>Arehucas Licor Ron Caramelo 24° 0.7L NO GBX</t>
  </si>
  <si>
    <t>Arehucas Reserva Special 40° 0.7L NO GBX</t>
  </si>
  <si>
    <t>Armagnac Saint Vivant VS 40° 0.7L NO GBX</t>
  </si>
  <si>
    <t>Armagnac Saint Vivant VSOP 40° 0.7L NO GBX</t>
  </si>
  <si>
    <t>Armagnac Saint Vivant XO 40° 0.7L GBX</t>
  </si>
  <si>
    <t>Armand de Brignac Rosé Velvet Bag 12.5° 0.75L NO GBX</t>
  </si>
  <si>
    <t>Armazem Vieira Esmeralda 40° 0.7L GBX</t>
  </si>
  <si>
    <t>Armazem Vieira Onix 40° 0.7L NO GBX</t>
  </si>
  <si>
    <t>Armazem Vieira Rubi 40° 0.7L GBX</t>
  </si>
  <si>
    <t>Armazem Vieira Terra 40° 0.7L GBX</t>
  </si>
  <si>
    <t>Armazem Vieira Turmalina 40° 0.7L GBX</t>
  </si>
  <si>
    <t>Armorik 10 Years Malt 46° 0.7L GBX</t>
  </si>
  <si>
    <t>Armorik 15 Years 46° 0.7L GBX</t>
  </si>
  <si>
    <t>Armorik 16 Years 45.2° 0.7L GBX</t>
  </si>
  <si>
    <t>Armorik 2016 Sherry Cask 48.7° 0.7L GBX</t>
  </si>
  <si>
    <t>Armorik Classic 46° 0.7L GBX</t>
  </si>
  <si>
    <t>Armorik Double Maturation 46° 0.7L GBX</t>
  </si>
  <si>
    <t>Armorik Sherry Cask 46° 0.7L GBX</t>
  </si>
  <si>
    <t>Armorik Yeun Elez 46° 0.7L GBX</t>
  </si>
  <si>
    <t>Arran 10 Years 46° 0.7L GBX</t>
  </si>
  <si>
    <t>Arran Barrel Reserve 43° 0.7L GBX</t>
  </si>
  <si>
    <t>Arran Gold Cream 17° 0.7L NO GBX</t>
  </si>
  <si>
    <t>Arran Quarter Cask 56.2° 0.7L GBX</t>
  </si>
  <si>
    <t>Arran Sherry Cask The Bodega 55.8° 0.7L GBX</t>
  </si>
  <si>
    <t>Arran Machrie Moor 46° 0.7L GBX</t>
  </si>
  <si>
    <t>Artic Vodka (New Bottle) 37.5° 1L NO GBX</t>
  </si>
  <si>
    <t>Artic Vodka 38° 1L NO GBX</t>
  </si>
  <si>
    <t>Aruak Rum 43° 0.5L GBX</t>
  </si>
  <si>
    <t>Arvesolvet Aquavit 40° 1L NO GBX</t>
  </si>
  <si>
    <t>Arvesolvet Helt Klar Aquavit 38° 1L NO GBX</t>
  </si>
  <si>
    <t>As We Get It Islay Malt 61° 0.7L NO GBX</t>
  </si>
  <si>
    <t>Asbach Aperitif Rose 15° 0.75L NO GBX</t>
  </si>
  <si>
    <t>Asbach Cellarmaster's Collection (8 Years + 15 Years + 21 Years) 3x20 cl 40° 0.6L NO GBX</t>
  </si>
  <si>
    <t>Athru Annacoone 14 Years 48° 0.7L GBX</t>
  </si>
  <si>
    <t>Athru Knocknarea 14 Years 48° 0.7L GBX</t>
  </si>
  <si>
    <t>Au Vodka Black Grape 35.2° 0.7L NO GBX</t>
  </si>
  <si>
    <t>Au Vodka Fruit Punch 35.2° 0.7L NO GBX</t>
  </si>
  <si>
    <t>Au Vodka Green Watermelon 35.2° 0.7L NO GBX</t>
  </si>
  <si>
    <t>Auchentoshan 12 Years 40° 0.7L GBX</t>
  </si>
  <si>
    <t>Auchentoshan American Oak + GBX 40° 1L GBX</t>
  </si>
  <si>
    <t>Auchentoshan American Oak 40° 0.7L NO GBX</t>
  </si>
  <si>
    <t>Auchentoshan Blood Oak 46° 1L GBX</t>
  </si>
  <si>
    <t>Auchentoshan Three Wood 43° 0.7L GBX</t>
  </si>
  <si>
    <t>Auchroisk 10 Years (Flora &amp; Fauna) 43° 0.7L NO GBX</t>
  </si>
  <si>
    <t>Aultmore 21 Years Single Cask 46° 0.7L GBX</t>
  </si>
  <si>
    <t>Aurum Golden Orange 40° 0.7L NO GBX</t>
  </si>
  <si>
    <t>Australian Bitter Compagny 45° 0.25L NO GBX</t>
  </si>
  <si>
    <t>Austrian Empire Navy Cognac Cask 46.5° 0.7L GBX</t>
  </si>
  <si>
    <t>Autentico Nativo 15 Years 40° 0.7L GBX</t>
  </si>
  <si>
    <t>Autentico Nativo 20 Years 40° 0.7L GBX</t>
  </si>
  <si>
    <t>Autentico Nativo Overproof 54° 0.7L NO GBX</t>
  </si>
  <si>
    <t>Aviation Gin 42° 0.7L NO GBX</t>
  </si>
  <si>
    <t>Avion Tequila Silver 40° 0.7L NO GBX</t>
  </si>
  <si>
    <t>Avua Amburana Cachaça 40° 0.7L NO GBX</t>
  </si>
  <si>
    <t>AVVA Scottish Gin 43° 0.7L NO GBX</t>
  </si>
  <si>
    <t>Ayala Brut Nature 12.6° 0.75L NO GBX</t>
  </si>
  <si>
    <t>Ayala Rosé Majeur 12° 0.75L GBX</t>
  </si>
  <si>
    <t>Azabu Pure Malt 40° 0.7L GBX</t>
  </si>
  <si>
    <t>B de Biercée 33° 0.7L NO GBX</t>
  </si>
  <si>
    <t>Bacardi Carta Blanca PET 37.5° 0.05L NO GBX</t>
  </si>
  <si>
    <t>Bacardi Cuatro Sherry Cask 40° 1L NO GBX</t>
  </si>
  <si>
    <t>Bacardi Gran Reserva Diez 40° 1L NO GBX</t>
  </si>
  <si>
    <t>Bacardi Limon 32° 0.7L NO GBX</t>
  </si>
  <si>
    <t>Bacardi Limon 32° 1L NO GBX</t>
  </si>
  <si>
    <t>Bacardi Reserva Limitada 40° 1L GBX</t>
  </si>
  <si>
    <t>Bache-Gabrielsen Thomas XO Prestige Réserve Edition 40° 0.5L NO GBX</t>
  </si>
  <si>
    <t>Bache-Gabrielsen Thomas XO Prestige Réserve Edition 40° 1L NO GBX</t>
  </si>
  <si>
    <t>Bache-Gabrielsen VSOP 40° 1L NO GBX</t>
  </si>
  <si>
    <t>Bache-Gabrielsen XO 40° 0.5L NO GBX</t>
  </si>
  <si>
    <t>Bacoo 11 Years 40° 0.7L NO GBX</t>
  </si>
  <si>
    <t>Bacoo 3 Years Blanco 43° 0.7L NO GBX</t>
  </si>
  <si>
    <t>Bacoo 4 Years 40° 0.7L NO GBX</t>
  </si>
  <si>
    <t>Bacoo 7 Years + Tiki Mug 40° 0.7L GBX</t>
  </si>
  <si>
    <t>Bacoo 7 Years 40° 0.7L NO GBX</t>
  </si>
  <si>
    <t>Baileys 17° 0.7L NO GBX</t>
  </si>
  <si>
    <t>Baileys Deliciously Light 16.1° 0.7L NO GBX</t>
  </si>
  <si>
    <t>Baileys Espresso Creme 17° 0.7L NO GBX</t>
  </si>
  <si>
    <t>Baileys Salted Caramel 17° 0.7L NO GBX</t>
  </si>
  <si>
    <t>Bain's Single Grain Cape Mountain 40° 0.7L NO GBX</t>
  </si>
  <si>
    <t>Baker's 7 Years 53.5° 0.7L NO GBX</t>
  </si>
  <si>
    <t>Bakery Hill Classic 46° 0.5L NO GBX</t>
  </si>
  <si>
    <t>Bakery Hill Double Wood 46° 0.5L GBX</t>
  </si>
  <si>
    <t>Bakery Hill Peated 46° 0.5L NO GBX</t>
  </si>
  <si>
    <t>Balbine Old Tom 41.5° 0.5L NO GBX</t>
  </si>
  <si>
    <t>Balblair 12 Years 46° 0.7L GBX</t>
  </si>
  <si>
    <t>Balblair 15 Years 46° 0.7L GBX</t>
  </si>
  <si>
    <t>Ballantine's 12 Years 40° 0.7L NO GBX</t>
  </si>
  <si>
    <t>Ballantine's 12 Years 40° 1L GBX</t>
  </si>
  <si>
    <t>Ballantine's Barrel Smooth 40° 1L NO GBX</t>
  </si>
  <si>
    <t>Ballantine's Finest 40° 0.05L NO GBX</t>
  </si>
  <si>
    <t>Ballantine's Finest 40° 0.7L NO GBX</t>
  </si>
  <si>
    <t>Ballantine's Finest 40° 3L GBX</t>
  </si>
  <si>
    <t>Ballantine's The Glenburgie 15 Years 40° 0.7L GBX</t>
  </si>
  <si>
    <t>Ballechin 10 Years 46° 0.05L GBX</t>
  </si>
  <si>
    <t>Ballechin 10 Years 46° 0.7L GBX</t>
  </si>
  <si>
    <t>Bally 12 Years Pyramide 45° 0.7L GBX</t>
  </si>
  <si>
    <t>Bally 3 Years Pyramide 45° 0.7L GBX</t>
  </si>
  <si>
    <t>Bally 7 Years 45° 0.7L GBX</t>
  </si>
  <si>
    <t>Bally Ambré 45° 0.7L NO GBX</t>
  </si>
  <si>
    <t>Bally Art Deco Edition N°2 43.5° 0.7L GBX</t>
  </si>
  <si>
    <t>Bally VO Pyramide 45° 0.7L GBX</t>
  </si>
  <si>
    <t>Ballyhoo 43° 0.7L NO GBX</t>
  </si>
  <si>
    <t>Balvenie 12 Years Double Wood + 2 glasses 40° 0.7L GBX</t>
  </si>
  <si>
    <t>Balvenie 12 Years Double Wood 40° 0.7L GBX</t>
  </si>
  <si>
    <t>Balvenie 12 Years Sweet Toast of American Oak 43° 0.7L GBX</t>
  </si>
  <si>
    <t>Balvenie 14 Years Carribean Cask + 2 glasses 43° 0.7L GBX</t>
  </si>
  <si>
    <t>Balvenie 14 Years Carribean Cask 43° 0.7L GBX</t>
  </si>
  <si>
    <t>Balvenie 16 Years Pineau Cask French Oak 47.6° 0.7L GBX</t>
  </si>
  <si>
    <t>Balvenie 21 Years The Second Red Rose 48.1° 0.7L GBX</t>
  </si>
  <si>
    <t>Balvenie 25 Years 48° 0.7L GBX</t>
  </si>
  <si>
    <t>Balvenie The Creation of a Classic 43° 0.7L GBX</t>
  </si>
  <si>
    <t>Bandoeng 22 Pandan Liqueur 22° 0.5L NO GBX</t>
  </si>
  <si>
    <t>Bandoeng 22 Pandan Liquor 23° 0.7L NO GBX</t>
  </si>
  <si>
    <t>Bang Bang Apple Jack 40° 0.7L NO GBX</t>
  </si>
  <si>
    <t>Bang Bang Spicy Cinnamon Shot 33° 0.7L NO GBX</t>
  </si>
  <si>
    <t>Banks 5 Island 43° 0.7L NO GBX</t>
  </si>
  <si>
    <t>Banks 7 Golden Age 43° 0.7L NO GBX</t>
  </si>
  <si>
    <t>Baoruco Edicion Parque Nectar Gran Anejo 37.5° 0.7L NO GBX</t>
  </si>
  <si>
    <t>Baoruco Gran Añejo 12 Years Reserva Especial Edición Parque 37.5° 0.7L NO GBX</t>
  </si>
  <si>
    <t>Barbers Gin 40° 0.7L NO GBX</t>
  </si>
  <si>
    <t>Barcelo Blanco 37.5° 0.7L NO GBX</t>
  </si>
  <si>
    <t>Barcelo Gran Anejo 37.5° 0.7L NO GBX</t>
  </si>
  <si>
    <t>Barcelo Gran Anejo 37.5° 1L NO GBX</t>
  </si>
  <si>
    <t>Barcelo Gran Anejo Dark 37.5° 0.7L NO GBX</t>
  </si>
  <si>
    <t>Barcelo Gran Anejo Travel Exclusive 37.5° 1L GBX</t>
  </si>
  <si>
    <t>Barcelo Imperial (Travel Retail Label) 38° 0.7L GBX</t>
  </si>
  <si>
    <t>Barcelo Imperial 38° 0.7L GBX</t>
  </si>
  <si>
    <t>Barcelo Imperial Onyx 38° 0.7L GBX</t>
  </si>
  <si>
    <t>Barcelo Imperial Premium Blend 40 Years 43° 0.7L GBX</t>
  </si>
  <si>
    <t>Barcelo Imperial Rare Blends Maple Cask 40° 0.7L GBX</t>
  </si>
  <si>
    <t>Barcelo Organic 37.5° 0.7L GBX</t>
  </si>
  <si>
    <t>Baron Otard XO 40° 0.7L GBX</t>
  </si>
  <si>
    <t>Baron Otard XO Gold 40° 1L GBX</t>
  </si>
  <si>
    <t>Barra Atlantic Gin 46° 0.7L NO GBX</t>
  </si>
  <si>
    <t>Barracuda Cay Reserve 8 Years 40° 0.7L NO GBX</t>
  </si>
  <si>
    <t>Barrum Barrels 42° 0.7L GBX</t>
  </si>
  <si>
    <t>Barrum Classic Dark 7 Years 2018 40° 0.7L GBX</t>
  </si>
  <si>
    <t>Barsol Pisco Supremo Mosto Verde Italia 41.8° 0.7L NO GBX</t>
  </si>
  <si>
    <t>Barsol Pisco Supremo Mosto Verde Quebranta 41.8° 0.7L NO GBX</t>
  </si>
  <si>
    <t>Basil Hayden's Small Batch Bourbon Collection 40° 0.7L NO GBX</t>
  </si>
  <si>
    <t>Basilico Elixirum Aperitivum 20° 1L NO GBX</t>
  </si>
  <si>
    <t>Bathtub Gin 43.3° 0.7L NO GBX</t>
  </si>
  <si>
    <t>Bathtub Gin Cask Aged Export 43.3° 0.5L NO GBX</t>
  </si>
  <si>
    <t>Bathtub Old Tom Gin 42.4° 0.5L NO GBX</t>
  </si>
  <si>
    <t>Bathtub Professor Cornelius Ampleforth's 43.3° 1.5L NO GBX</t>
  </si>
  <si>
    <t>Batida Con Rum 21° 0.7L NO GBX</t>
  </si>
  <si>
    <t>Batida de Coco 16° 0.7L NO GBX</t>
  </si>
  <si>
    <t>Batida de Coco 16° 1L NO GBX</t>
  </si>
  <si>
    <t>Bavion Gin Luminous 45° 0.5L NO GBX</t>
  </si>
  <si>
    <t>Bavion Gin Original 45° 0.5L NO GBX</t>
  </si>
  <si>
    <t>Bavion Gin Prestige 47° 0.5L NO GBX</t>
  </si>
  <si>
    <t>Bayab Burnt Small Batch 43° 0.7L NO GBX</t>
  </si>
  <si>
    <t>Bayab Burnt Small Batch Orange 43° 0.7L NO GBX</t>
  </si>
  <si>
    <t>Bayou Pink 37.5° 0.7L NO GBX</t>
  </si>
  <si>
    <t>Bayou Reserve 40° 0.7L NO GBX</t>
  </si>
  <si>
    <t>Bayou Satsuma Rum Liqueur 30° 1L NO GBX</t>
  </si>
  <si>
    <t>Bayou Select + GBX 40° 0.7L NO GBX</t>
  </si>
  <si>
    <t>Bayou Silver 40° 0.7L NO GBX</t>
  </si>
  <si>
    <t>Bayou Silver 40° 1L NO GBX</t>
  </si>
  <si>
    <t>Bayou Single Barrel 40° 0.7L NO GBX</t>
  </si>
  <si>
    <t>Bayou White 40° 1L NO GBX</t>
  </si>
  <si>
    <t>Bayswater Gin 43° 0.7L NO GBX</t>
  </si>
  <si>
    <t>BC Reserve Collection Caribbean Dark Rum 8 Years 40° 0.7L NO GBX</t>
  </si>
  <si>
    <t>BCN Gin 40° 0.7L NO GBX</t>
  </si>
  <si>
    <t>Beach House Gold Spiced 40° 1L NO GBX</t>
  </si>
  <si>
    <t>Beaulieu Rhum Arrangé Epices 35° 0.7L NO GBX</t>
  </si>
  <si>
    <t>Beaulieu Rhum Arrangé Vanille 35° 0.7L NO GBX</t>
  </si>
  <si>
    <t>Beaulieu Rhum Blanc 37.5° 0.7L NO GBX</t>
  </si>
  <si>
    <t>Beaulieu Rhum Brun 37.5° 0.7L NO GBX</t>
  </si>
  <si>
    <t>Becherovka 38° 0.7L NO GBX</t>
  </si>
  <si>
    <t>Beefeater 24 Dry Gin 45° 0.7L NO GBX</t>
  </si>
  <si>
    <t>Beefeater 40° 0.05L NO GBX</t>
  </si>
  <si>
    <t>Beefeater 40° 0.7L NO GBX</t>
  </si>
  <si>
    <t>Beefeater 40° 1L NO GBX</t>
  </si>
  <si>
    <t>Beefeater Pink 37.5° 0.7L NO GBX</t>
  </si>
  <si>
    <t>Beinn An Tuirc Kintyre Gin 43° 0.7L NO GBX</t>
  </si>
  <si>
    <t>Beinn Dubh Flying Scotsman 43° 0.7L GBX</t>
  </si>
  <si>
    <t>Beinn Dubh Ruby 43° 0.7L GBX</t>
  </si>
  <si>
    <t>Beinn Dubh Thunder in the Glens Anniversary 43° 0.7L NO GBX</t>
  </si>
  <si>
    <t>Belgin Fresh Hop 40° 0.5L NO GBX</t>
  </si>
  <si>
    <t>Belgin St Cruyt 43° 0.5L NO GBX</t>
  </si>
  <si>
    <t>Belgin Ultra 13 41.4° 0.5L NO GBX</t>
  </si>
  <si>
    <t>Bellamy's Reserve Rum Guadeloupe Cask Finish 40° 0.7L NO GBX</t>
  </si>
  <si>
    <t>Bellamy'S Reserve Rum Guyana Cask Finish 40° 0.7L NO GBX</t>
  </si>
  <si>
    <t>Bellamy's Reserve Rye Cask Finished Rum 45° 0.7L NO GBX</t>
  </si>
  <si>
    <t>Bellevoye Black 43° 0.7L GBX</t>
  </si>
  <si>
    <t>Bellevoye Blue Triple Malt 40° 0.7L GBX</t>
  </si>
  <si>
    <t>Bellevoye Green Calvados Finished 43° 0.7L GBX</t>
  </si>
  <si>
    <t>Bellevoye Red 43° 0.7L GBX</t>
  </si>
  <si>
    <t>Bellevoye White 40° 0.7L GBX</t>
  </si>
  <si>
    <t>Bell's 40° 0.05L NO GBX</t>
  </si>
  <si>
    <t>Bell's 40° 1L NO GBX</t>
  </si>
  <si>
    <t>Belmont Estate White Coconut Rhum 30° 0.7L NO GBX</t>
  </si>
  <si>
    <t>Belsazar Dry 19° 0.75L NO GBX</t>
  </si>
  <si>
    <t>Belsazar Red 18° 0.75L NO GBX</t>
  </si>
  <si>
    <t>Belsazar Riesling Summer Edition 16° 0.75L NO GBX</t>
  </si>
  <si>
    <t>Belsazar White 18° 0.75L NO GBX</t>
  </si>
  <si>
    <t>Beluga Hunting Berry 38° 0.5L NO GBX</t>
  </si>
  <si>
    <t>Beluga Hunting Herbal 40° 0.5L NO GBX</t>
  </si>
  <si>
    <t>Beluga Hunting Herbal 40° 0.7L NO GBX</t>
  </si>
  <si>
    <t>Beluga Noble Russian Vodka Summer Edition  (imported in the EU before 10/07/2022) 40° 0.7L NO GBX</t>
  </si>
  <si>
    <t>Beluga Noble Vodka 40° 0.7L NO GBX</t>
  </si>
  <si>
    <t>Beluga Transatlantic Racing 40° 0.7L NO GBX</t>
  </si>
  <si>
    <t>Belvedere 40° 1.75L NO GBX</t>
  </si>
  <si>
    <t>Belvedere 40° 1L NO GBX</t>
  </si>
  <si>
    <t>Belvedere Bartezek 40° 0.7L NO GBX</t>
  </si>
  <si>
    <t>Belvedere Heritage 40° 1L NO GBX</t>
  </si>
  <si>
    <t>Belvedere Intense 50° 1L NO GBX</t>
  </si>
  <si>
    <t>Belvedere Summer Edition 40° 0.7L NO GBX</t>
  </si>
  <si>
    <t>Ben Nevis 10 Years 46° 0.7L GBX</t>
  </si>
  <si>
    <t>Bénédictine D.O.M. 40° 0.7L NO GBX</t>
  </si>
  <si>
    <t>Bénédictine D.O.M. 40° 1L NO GBX</t>
  </si>
  <si>
    <t>Benriach 10 Years + 1 glass 43° 0.7L GBX</t>
  </si>
  <si>
    <t>Benriach 10 Years Smoky 46° 0.7L GBX</t>
  </si>
  <si>
    <t>Benriach 10 Years The Original Ten (new bottle) 43° 0.7L GBX</t>
  </si>
  <si>
    <t>BenRiach 10 Years Triple Distilled 43° 1L GBX</t>
  </si>
  <si>
    <t>Benriach 12 Years The Twelve (new bottle) 46° 0.7L GBX</t>
  </si>
  <si>
    <t>Benriach 21 Years (Edition 2020) 46° 0.7L GBX</t>
  </si>
  <si>
    <t>Benriach 24 Years Single Cask 1997 55.7° 0.7L GBX</t>
  </si>
  <si>
    <t>Benriach 25 Years (Edition 2020) 46° 0.7L GBX</t>
  </si>
  <si>
    <t>Benriach 27 Years 1994 Oloroso Sherry Cask 53° 0.7L GBX</t>
  </si>
  <si>
    <t>Benriach 30 Years (Edition 2020) 46° 0.7L GBX</t>
  </si>
  <si>
    <t>Benriach 30 Years Authenticus Peated Malt 46° 0.7L GBX</t>
  </si>
  <si>
    <t>Benriach Batch N°2 Malting Season 2nd Edition 48.9° 0.7L GBX</t>
  </si>
  <si>
    <t>Benriach Classic Quarter Casks 46° 0.7L GBX</t>
  </si>
  <si>
    <t>Benriach Peated Quarter Casks 46° 0.7L GBX</t>
  </si>
  <si>
    <t>Benriach Quarter Cask Classic 46° 1L GBX</t>
  </si>
  <si>
    <t>Benriach Smoke Season 52.8° 0.7L GBX</t>
  </si>
  <si>
    <t>Benriach Smoky Quarter Cask 46° 1L GBX</t>
  </si>
  <si>
    <t>Benrinnes 15 Years (Flora &amp; Fauna) 43° 0.7L NO GBX</t>
  </si>
  <si>
    <t>Benromach 10 Years (New bottle) 43° 0.7L GBX</t>
  </si>
  <si>
    <t>Benromach 15 Years 43° 0.7L GBX</t>
  </si>
  <si>
    <t>Benromach Organic 2013 46° 0.7L GBX</t>
  </si>
  <si>
    <t>Benromach Peat Smoke 2009 Bottled 2020 46° 0.7L GBX</t>
  </si>
  <si>
    <t>Benromach Peat Smoke 2010 Bottled 2021 46° 0.7L GBX</t>
  </si>
  <si>
    <t>BER Dry Gin 43° 0.5L NO GBX</t>
  </si>
  <si>
    <t>Berentzen Apfelkorn 18° 1L NO GBX</t>
  </si>
  <si>
    <t>Berentzen Caramel Cream 17° 0.7L NO GBX</t>
  </si>
  <si>
    <t>Berentzen Icemint 50° 0.5L NO GBX</t>
  </si>
  <si>
    <t>Berentzen Passionfruit Cream 15° 0.7L NO GBX</t>
  </si>
  <si>
    <t>Berentzen Rhabarber - Erdbeere 15° 0.7L NO GBX</t>
  </si>
  <si>
    <t>Berentzen Saurer Apfel 16° 1L NO GBX</t>
  </si>
  <si>
    <t>Berentzen Wildkirsche 16° 0.7L NO GBX</t>
  </si>
  <si>
    <t>Berkeley Square Gin Limited Release 46° 0.7L NO GBX</t>
  </si>
  <si>
    <t>Berliner Brandstifter Aged Gin 50.3° 0.7L NO GBX</t>
  </si>
  <si>
    <t>Berliner Brandstifter Wheat Grain Spirit 38° 0.7L NO GBX</t>
  </si>
  <si>
    <t>Bermudez 150 Years Aniversario 40° 0.7L GBX</t>
  </si>
  <si>
    <t>Bermudez Anejo Selection 7 Years 38° 0.7L NO GBX</t>
  </si>
  <si>
    <t>Bermudez Don Armando 8 Years Envejecido 37.5° 0.7L NO GBX</t>
  </si>
  <si>
    <t>Bermudez Don Armando 8 Years Envejecido 38° 0.7L NO GBX</t>
  </si>
  <si>
    <t>Bermudez Ron Añejo Selecto Ron Dominicano 37.5° 0.7L NO GBX</t>
  </si>
  <si>
    <t>Bernard Massard Brut 12° 0.75L NO GBX</t>
  </si>
  <si>
    <t>Bernard Massard demi-sec 12° 0.75L NO GBX</t>
  </si>
  <si>
    <t>Berta Grappa Monte Acuto 42° 0.7L GBX</t>
  </si>
  <si>
    <t>Berta Grappa Oltre il Dilidia 43° 0.7L GBX</t>
  </si>
  <si>
    <t>Berta Grappa Oltre il Vallo 43° 0.7L GBX</t>
  </si>
  <si>
    <t>Berta Primagioia 43° 0.7L GBX</t>
  </si>
  <si>
    <t>Berto Gin Distilled Dry Gin 43° 0.7L NO GBX</t>
  </si>
  <si>
    <t>Beverbach Whiskey &amp; Coffee Liqueur 30° 0.7L NO GBX</t>
  </si>
  <si>
    <t>Bib &amp; Tucker Small Batch 46° 0.7L NO GBX</t>
  </si>
  <si>
    <t>Bielle Agricole Vieux 2017 42° 0.5L GBX</t>
  </si>
  <si>
    <t>Bielle Ambre 50° 0.5L NO GBX</t>
  </si>
  <si>
    <t>Bielle Canne Grise 59° 0.5L NO GBX</t>
  </si>
  <si>
    <t>Bielle Liqueur Bois Bande 40° 0.5L NO GBX</t>
  </si>
  <si>
    <t>Bielle Liqueur Chocolat 24° 0.5L NO GBX</t>
  </si>
  <si>
    <t>Bielle Vieux Agricole 3 Years 41° 0.7L NO GBX</t>
  </si>
  <si>
    <t>Bielle Vieux Agricole Millésime 10 Years 2011/2021 45° 0.7L GBX</t>
  </si>
  <si>
    <t>Big Gino Italian Gin 40° 1L NO GBX</t>
  </si>
  <si>
    <t>Big Peat 12 Years 46° 0.7L GBX</t>
  </si>
  <si>
    <t>Big Peat 27 Years 48.3° 0.7L GBX</t>
  </si>
  <si>
    <t>Big Peat 46° 0.05L NO GBX</t>
  </si>
  <si>
    <t>Big Peat 46° 0.2L GBX</t>
  </si>
  <si>
    <t>Big Peat 46° 0.7L NO GBX</t>
  </si>
  <si>
    <t>Big Peat 46° 0.7L GBX</t>
  </si>
  <si>
    <t>Big Peat Christmas Edition 2021 52.8° 0.7L GBX</t>
  </si>
  <si>
    <t>Big Peat Small Batch 48° 1L GBX</t>
  </si>
  <si>
    <t>Big Peat Vaterdag Batch 2 48° 0.7L GBX</t>
  </si>
  <si>
    <t>Birdie Cedron 44° 0.7L NO GBX</t>
  </si>
  <si>
    <t>Birdie Kaffir 44° 0.7L NO GBX</t>
  </si>
  <si>
    <t>Birdie Shiso 44° 0.7L NO GBX</t>
  </si>
  <si>
    <t>Bisquit Dubouche VS 40° 0.7L NO GBX</t>
  </si>
  <si>
    <t>Bitter Orange - Plus Oultre Distillery 20° 0.7L NO GBX</t>
  </si>
  <si>
    <t>Bitter Truth Bogarts Bitters 42.1° 0.35L GBX</t>
  </si>
  <si>
    <t>Bitter Truth Cocktail Bitters Traveler's Set 5 x 2 cl 38.2° 0.1L GBX</t>
  </si>
  <si>
    <t>Bitter Truth Drops &amp; Dashes Roots Bitter 42° 0.1L GBX</t>
  </si>
  <si>
    <t>Bitter Truth Elixier 30° 0.5L NO GBX</t>
  </si>
  <si>
    <t>Bitter Truth Jerry Thomas 30° 0.2L NO GBX</t>
  </si>
  <si>
    <t>Bitter Truth Navy Pink Gin 40° 0.7L NO GBX</t>
  </si>
  <si>
    <t>Bitter Truth Old Time Aromatic Bitters 39° 0.2L NO GBX</t>
  </si>
  <si>
    <t>Bitter Truth Spiced Chocolate 44° 0.2L NO GBX</t>
  </si>
  <si>
    <t>Bivrost Vodka 40° 0.5L NO GBX</t>
  </si>
  <si>
    <t>Black &amp; White 40° 0.7L NO GBX</t>
  </si>
  <si>
    <t>Black &amp; White 40° 1L NO GBX</t>
  </si>
  <si>
    <t>Black Bottle 10 Years 40° 0.7L GBX</t>
  </si>
  <si>
    <t>Black Bottle 40° 0.7L NO GBX</t>
  </si>
  <si>
    <t>Black Bottle Andean Oak 46.3° 0.7L NO GBX</t>
  </si>
  <si>
    <t>Black Bottle Double Cask 46.3° 0.7L NO GBX</t>
  </si>
  <si>
    <t>Black Bottle Island Smoke 46.3° 0.7L NO GBX</t>
  </si>
  <si>
    <t>Black Bull Kyloe 50° 0.7L NO GBX</t>
  </si>
  <si>
    <t>Black Bull Peated 50° 0.7L NO GBX</t>
  </si>
  <si>
    <t>Black Cow Pure Milk Vodka 40° 0.7L NO GBX</t>
  </si>
  <si>
    <t>Black Forest Dry Gin 47° 0.7L NO GBX</t>
  </si>
  <si>
    <t>Black Forest Single Malt 43° 0.7L GBX</t>
  </si>
  <si>
    <t>Black Irish Whiskey with Stout 40° 0.7L NO GBX</t>
  </si>
  <si>
    <t>Black Moth Truffle Vodka 40° 0.7L NO GBX</t>
  </si>
  <si>
    <t>Black Tot Rum 46.2° 0.7L NO GBX</t>
  </si>
  <si>
    <t>Black Velvet 40° 0.7L NO GBX</t>
  </si>
  <si>
    <t>Black Velvet Reserve 8 Years 40° 1L NO GBX</t>
  </si>
  <si>
    <t>Blackwell 007 Bond 40° 0.7L NO GBX</t>
  </si>
  <si>
    <t>Blackwell Fine Jamaican Rum 40° 0.7L NO GBX</t>
  </si>
  <si>
    <t>Blackwood Vintage 2017 Gin 40° 0.7L NO GBX</t>
  </si>
  <si>
    <t>Blackwood's Vintage Dry Gin 2012 60° 0.7L NO GBX</t>
  </si>
  <si>
    <t>Blackwood's Vintage Dry Gin 2017 60° 0.7L NO GBX</t>
  </si>
  <si>
    <t>Bladnoch Alinta 47° 0.7L GBX</t>
  </si>
  <si>
    <t>Bladnoch New Make 63.5° 0.5L NO GBX</t>
  </si>
  <si>
    <t>Bladnoch Pure Scot Blended 40° 0.7L NO GBX</t>
  </si>
  <si>
    <t>Bladnoch Samsara 46.7° 0.7L GBX</t>
  </si>
  <si>
    <t>Bladnoch Vinaya 46.7° 0.7L GBX</t>
  </si>
  <si>
    <t>Blairmhor 8 Years 40° 0.7L GBX</t>
  </si>
  <si>
    <t>Blended Whisky Dunstone 40° 1L NO GBX</t>
  </si>
  <si>
    <t>Bleu D'Argent Gin 40° 0.7L NO GBX</t>
  </si>
  <si>
    <t>Blind Tiger Imperial Secrets 45° 0.5L NO GBX</t>
  </si>
  <si>
    <t>Blind Tiger Piper Cubeba 47° 0.5L NO GBX</t>
  </si>
  <si>
    <t>Bloom Gin + Glass 40° 0.7L NO GBX</t>
  </si>
  <si>
    <t>Bloom Gin 40° 0.7L NO GBX</t>
  </si>
  <si>
    <t>Bloom Jasmine &amp; Rose + Glass 40° 0.7L GBX</t>
  </si>
  <si>
    <t>Bloom Jasmine &amp; Rose 40° 0.7L NO GBX</t>
  </si>
  <si>
    <t>Bloom Strawerry Cup 25° 0.7L NO GBX</t>
  </si>
  <si>
    <t>Blue Hanger 11th Release 45.6° 0.7L NO GBX</t>
  </si>
  <si>
    <t>Blue Velvet Gin 40° 0.7L NO GBX</t>
  </si>
  <si>
    <t>Bluecoat American Dry Gin 47° 0.7L NO GBX</t>
  </si>
  <si>
    <t>Bluecoat Elderflower 47° 0.7L NO GBX</t>
  </si>
  <si>
    <t>Boar Royal 43° 0.5L NO GBX</t>
  </si>
  <si>
    <t>Bobby's Gin 42° 0.7L NO GBX</t>
  </si>
  <si>
    <t>Bocatheva Nation Anniversary Edition Barbados 12 Years 45° 0.7L NO GBX</t>
  </si>
  <si>
    <t>Bocatheva Nation Anniversary Edition Barbados 12 Years 45° 0.7L GBX</t>
  </si>
  <si>
    <t>Bocatheva Panama 6 Years 45° 0.7L GBX</t>
  </si>
  <si>
    <t>Bocatheva Rum Barbados &amp; Jamaica 45° 0.7L NO GBX</t>
  </si>
  <si>
    <t>Boë Apple Lime 41.5° 0.7L NO GBX</t>
  </si>
  <si>
    <t>Boë Peach &amp; Hibiscus Gin Liqueur 20° 0.5L NO GBX</t>
  </si>
  <si>
    <t>Boe Scottish Bramble Gin Liqueur 20° 0.5L NO GBX</t>
  </si>
  <si>
    <t>Boë Superior Gin 41.5° 0.7L NO GBX</t>
  </si>
  <si>
    <t>Boë Violet 41.5° 0.7L NO GBX</t>
  </si>
  <si>
    <t>Bogart's Real English Gin 45° 0.7L NO GBX</t>
  </si>
  <si>
    <t>Bokma Jonge 35° 0.7L NO GBX</t>
  </si>
  <si>
    <t>Bologne Le Distillat 75.5° 0.7L GBX</t>
  </si>
  <si>
    <t>Bologne Rhum Black Cane + GBX 50° 0.7L GBX</t>
  </si>
  <si>
    <t>Bologne XO 42° 0.7L GBX</t>
  </si>
  <si>
    <t>Bols Amaretto 24° 0.7L NO GBX</t>
  </si>
  <si>
    <t>Bols Apricot 24° 0.7L NO GBX</t>
  </si>
  <si>
    <t>Bols Bananes 17° 0.7L NO GBX</t>
  </si>
  <si>
    <t>Bols Cacao Brown 24° 0.7L NO GBX</t>
  </si>
  <si>
    <t>Bols Coconut 17° 0.7L NO GBX</t>
  </si>
  <si>
    <t>Bols Elder Flower 17° 0.7L NO GBX</t>
  </si>
  <si>
    <t>Bols Espresso Martini 14.9° 0.7L NO GBX</t>
  </si>
  <si>
    <t>Bols Genever 21 38° 0.7L NO GBX</t>
  </si>
  <si>
    <t>Bols Green Banana 17° 0.7L NO GBX</t>
  </si>
  <si>
    <t>Bols Jonge 35° 1L NO GBX</t>
  </si>
  <si>
    <t>Bols Kirsch 38° 0.7L NO GBX</t>
  </si>
  <si>
    <t>Bols Mango 17° 0.7L NO GBX</t>
  </si>
  <si>
    <t>Bols Maraschino 24° 0.7L NO GBX</t>
  </si>
  <si>
    <t>Bols Margarita Azul 14.9° 0.7L NO GBX</t>
  </si>
  <si>
    <t>Bols Melon 17° 0.7L NO GBX</t>
  </si>
  <si>
    <t>Bols Parfait Amour 24° 0.7L NO GBX</t>
  </si>
  <si>
    <t>Bols Peach 17° 0.7L NO GBX</t>
  </si>
  <si>
    <t>Bols Peppermint Green 24° 0.7L NO GBX</t>
  </si>
  <si>
    <t>Bols Pornstar Martini 14.9° 0.7L NO GBX</t>
  </si>
  <si>
    <t>Bols Raspberry 17° 0.7L NO GBX</t>
  </si>
  <si>
    <t>Bols Sour Appel 17° 0.7L NO GBX</t>
  </si>
  <si>
    <t>Bols Vodka 37.5° 1L NO GBX</t>
  </si>
  <si>
    <t>Bols Watermelon 17° 0.7L NO GBX</t>
  </si>
  <si>
    <t>Bols Yoghurt 15° 0.7L NO GBX</t>
  </si>
  <si>
    <t>Bombay Bramble 43° 1L NO GBX</t>
  </si>
  <si>
    <t>Bombay Dry Gin 37.5° 1L NO GBX</t>
  </si>
  <si>
    <t>Bombay Sapphire Premier Cru 47° 0.7L NO GBX</t>
  </si>
  <si>
    <t>Bonanto Aperitivo 22° 0.75L NO GBX</t>
  </si>
  <si>
    <t>Bonpland Rum Dominican Republic 16 Years 45° 0.5L GBX</t>
  </si>
  <si>
    <t>Bonpland Rum Forte Jamaica Overproof 55° 0.7L NO GBX</t>
  </si>
  <si>
    <t>Bonpland Rum Guatemala 11 Years Old 45° 0.5L GBX</t>
  </si>
  <si>
    <t>Bonpland Rum Nicaragua 18 Years 45° 0.5L GBX</t>
  </si>
  <si>
    <t>Bonpland Rum Rouge VSOP 40° 0.5L NO GBX</t>
  </si>
  <si>
    <t>Bonpland Rum Trinidad 16 Years 45° 0.5L GBX</t>
  </si>
  <si>
    <t>Bonpland Suave Falernum Spiced Rum 18° 0.5L NO GBX</t>
  </si>
  <si>
    <t>Boomsma Dry Gin 45° 0.7L NO GBX</t>
  </si>
  <si>
    <t>Bootlegger 47° 0.7L NO GBX</t>
  </si>
  <si>
    <t>Borghetti Espresso 25° 0.7L NO GBX</t>
  </si>
  <si>
    <t>Borgoe 82 38° 0.7L NO GBX</t>
  </si>
  <si>
    <t>Borgoe Extra 2000 40° 0.7L NO GBX</t>
  </si>
  <si>
    <t>Borgoe Gold 38° 0.7L NO GBX</t>
  </si>
  <si>
    <t>Botafogo Dark Rum Caribbean 40° 0.7L NO GBX</t>
  </si>
  <si>
    <t>Botran Cobre 45° 0.7L GBX</t>
  </si>
  <si>
    <t>Botran Ron Reserva Blanca 40° 0.7L NO GBX</t>
  </si>
  <si>
    <t>Bottega Bacur 40° 0.7L NO GBX</t>
  </si>
  <si>
    <t>Bottega Bacûr Gin 40° 1L NO GBX</t>
  </si>
  <si>
    <t>Bottega Prosecco Gold 11° 0.75L GBX</t>
  </si>
  <si>
    <t>Bottega Prosecco Rose Gold 11° 0.75L NO GBX</t>
  </si>
  <si>
    <t>Bottega Raspberry Cream Liqueur with Grappa 15° 0.5L NO GBX</t>
  </si>
  <si>
    <t>Boulard Grand Solage 40° 0.7L NO GBX</t>
  </si>
  <si>
    <t>Boulard Grand Solage 40° 1L NO GBX</t>
  </si>
  <si>
    <t>Boulard VSOP 40° 0.7L NO GBX</t>
  </si>
  <si>
    <t>Boulard VSOP Wheat Cask Finish 44° 0.7L NO GBX</t>
  </si>
  <si>
    <t>Boulard XO 40° 0.7L GBX</t>
  </si>
  <si>
    <t>Bounty Coconut 25° 0.7L NO GBX</t>
  </si>
  <si>
    <t>Bounty Dark 43° 0.7L NO GBX</t>
  </si>
  <si>
    <t>Bounty Gold 40° 0.7L NO GBX</t>
  </si>
  <si>
    <t>Bounty Spiced 40° 0.7L NO GBX</t>
  </si>
  <si>
    <t>Bounty White 40° 0.7L NO GBX</t>
  </si>
  <si>
    <t>Bourgogne des Flandres Jonge Genever 35° 0.7L NO GBX</t>
  </si>
  <si>
    <t>Bowmore 10 Years Dark &amp; Intense 40° 1L GBX</t>
  </si>
  <si>
    <t>Bowmore 12 Years + 2 Glasses 40° 0.7L GBX</t>
  </si>
  <si>
    <t>Bowmore 12 Years + GBX 40° 0.7L GBX</t>
  </si>
  <si>
    <t>Bowmore 15 Years 43° 0.7L GBX</t>
  </si>
  <si>
    <t>Bowmore 15 Years Golden &amp; Elegant 43° 1L GBX</t>
  </si>
  <si>
    <t>Bowmore 18 Years Deep &amp; Complex 43° 0.7L GBX</t>
  </si>
  <si>
    <t>Bowmore 9 Years 40° 0.7L GBX</t>
  </si>
  <si>
    <t>Bowmore Legend 40° 0.7L GBX</t>
  </si>
  <si>
    <t>Bowmore Vaults 1st Release "Limited Edition 2016" 51.5° 0.7L GBX</t>
  </si>
  <si>
    <t>Bozal Pechuga Mezcal 45.5° 0.7L NO GBX</t>
  </si>
  <si>
    <t>Braes of Glenlivet 25 Years 48° 0.7L GBX</t>
  </si>
  <si>
    <t>Braes of Glenlivet 27 Years 48° 0.7L GBX</t>
  </si>
  <si>
    <t>Braes of Glenlivet 30 Years 53° 0.7L GBX</t>
  </si>
  <si>
    <t>Brandy Le Brun VSOP 36° 0.7L NO GBX</t>
  </si>
  <si>
    <t>Braulio Amaro 21° 0.7L NO GBX</t>
  </si>
  <si>
    <t>Braulio Riserva Amaro 24.7° 0.7L NO GBX</t>
  </si>
  <si>
    <t>Brecon Botanicals Gin 43° 0.7L NO GBX</t>
  </si>
  <si>
    <t>Brecon Five Premium Vodka 43° 0.7L NO GBX</t>
  </si>
  <si>
    <t>Brecon Limited Special Edition Gin + copa glass 43° 0.7L GBX</t>
  </si>
  <si>
    <t>Brecon Orange &amp; Chocolate Gin 37.5° 0.7L NO GBX</t>
  </si>
  <si>
    <t>Brecon Rhubarb &amp; Cranberry Gin 37.5° 0.7L NO GBX</t>
  </si>
  <si>
    <t>Brecon Rose Petal Gin 37.5° 0.7L NO GBX</t>
  </si>
  <si>
    <t>Breiz Ile - Les Arrangés du Rhum Gingembre Menthe 28° 0.7L NO GBX</t>
  </si>
  <si>
    <t>Breiz Ile - Tradition Ananas Citron 23° 0.7L NO GBX</t>
  </si>
  <si>
    <t>Brenne French Single Malt Estate Cask 40° 0.7L NO GBX</t>
  </si>
  <si>
    <t>Brick Gin 40° 1L NO GBX</t>
  </si>
  <si>
    <t>Brockmans Intensly Smooth Premium Gin 40° 1L NO GBX</t>
  </si>
  <si>
    <t>Broken Bones Ljubljana Dragon 45° 0.5L GBX</t>
  </si>
  <si>
    <t>Broken Bones London Dry 45° 0.5L GBX</t>
  </si>
  <si>
    <t>Broken Bones Navy Strength 57° 0.5L GBX</t>
  </si>
  <si>
    <t>Broker's Gin 40° 0.7L NO GBX</t>
  </si>
  <si>
    <t>Broker's Gin 47° 0.7L NO GBX</t>
  </si>
  <si>
    <t>Broker's Pink Gin 40° 0.7L NO GBX</t>
  </si>
  <si>
    <t>Brown Rhum Cabo Bay 37.5° 1L NO GBX</t>
  </si>
  <si>
    <t>Bruadar Scottish Liqueur 22° 0.7L NO GBX</t>
  </si>
  <si>
    <t>Brugal 1888 Gran Reserva + GBX 40° 0.7L GBX</t>
  </si>
  <si>
    <t>Brugal Blanco Supremo 40° 1L NO GBX</t>
  </si>
  <si>
    <t>Brugal Extra Viejo 38° 0.7L NO GBX</t>
  </si>
  <si>
    <t>Brugal Ron Leyenda Rum 38° 0.7L GBX</t>
  </si>
  <si>
    <t>Bruichladdich Bere Barley 2012 50° 0.7L GBX</t>
  </si>
  <si>
    <t>Bruichladdich Islay Barley 2013 50° 0.7L GBX</t>
  </si>
  <si>
    <t>Bruichladdich Port Charlotte 10 Years Scottish Barley + GBX 50° 0.7L GBX</t>
  </si>
  <si>
    <t>Bruichladdich Port Charlotte 10 Years Scottish Barley 50° 0.7L NO GBX</t>
  </si>
  <si>
    <t>Bruichladdich Port Charlotte Islay Barley 2013 50° 0.7L GBX</t>
  </si>
  <si>
    <t>Bruichladdich Port Charlotte Islay Barley 2014 50° 0.7L NO GBX</t>
  </si>
  <si>
    <t>Bruichladdich Port Charlotte PAC 01 2011 56.1° 0.7L GBX</t>
  </si>
  <si>
    <t>Bruichladdich Port Charlotte SC 01 55.2° 0.7L GBX</t>
  </si>
  <si>
    <t>Bruichladdich Scottish Barley The Classic Laddie 50° 0.7L GBX</t>
  </si>
  <si>
    <t>Bruichladdich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</si>
  <si>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</si>
  <si>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</si>
  <si>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</si>
  <si>
    <t>Buffalo Trace 45° 1L NO GBX</t>
  </si>
  <si>
    <t>Buffalo Trace 90 Proof 45° 0.7L NO GBX</t>
  </si>
  <si>
    <t>Bui Mezcal Joven 45° 0.7L NO GBX</t>
  </si>
  <si>
    <t>Bulldog Gin *** 40° 1L NO GBX</t>
  </si>
  <si>
    <t>Bulldog Gin + Black Copa Glass 40° 0.7L GBX</t>
  </si>
  <si>
    <t>Bulldog Gin + Tin Box 40° 0.7L GBX</t>
  </si>
  <si>
    <t>Bulldog Gin 40° 0.7L NO GBX</t>
  </si>
  <si>
    <t>Bulleit 10 Years + Lunch Box 45.6° 0.7L GBX</t>
  </si>
  <si>
    <t>Bulleit 10 Years 45.6° 0.7L NO GBX</t>
  </si>
  <si>
    <t>Bulleit 45° 0.7L NO GBX</t>
  </si>
  <si>
    <t>Bulleit Rye Small Batch 45° 0.7L NO GBX</t>
  </si>
  <si>
    <t>Bumbu Cream 15° 0.7L NO GBX</t>
  </si>
  <si>
    <t>Bumbu Rum The Original Limited Edition Gift Set 40° 0.7L GBX</t>
  </si>
  <si>
    <t>Bunnahabhain 12 Years 46.3° 0.05L NO GBX</t>
  </si>
  <si>
    <t>Bunnahabhain 12 Years 46.3° 0.7L GBX</t>
  </si>
  <si>
    <t>Bunnahabhain 1998 Calvados Cask 49.7° 0.7L GBX</t>
  </si>
  <si>
    <t>Bunnahabhain 1998 Manzanilla Cask 52.3° 0.7L GBX</t>
  </si>
  <si>
    <t>Bunnahabhain 40 Years 41.9° 0.7L GBX</t>
  </si>
  <si>
    <t>Bunnahabhain Canasta Cask Matured 51.2° 0.7L GBX</t>
  </si>
  <si>
    <t>Bunnahabhain Eirigh Na Greine 46.3° 1L GBX</t>
  </si>
  <si>
    <t>Bunnahabhain Stiùireadair 46.3° 0.7L GBX</t>
  </si>
  <si>
    <t>Bunnahabhain 18 Years 46.3° 0.7L GBX</t>
  </si>
  <si>
    <t>Bunnahabhain Toiteach A Dha 46.3° 0.7L GBX</t>
  </si>
  <si>
    <t>Bunratty Potcheen 40° 0.7L NO GBX</t>
  </si>
  <si>
    <t>Burgleighs Signature Gin 40° 0.7L NO GBX</t>
  </si>
  <si>
    <t>Burleighs London Dry Gin 40° 0.7L NO GBX</t>
  </si>
  <si>
    <t>Burleigh's London Dry Gin Distiller's Cut 47° 0.7L NO GBX</t>
  </si>
  <si>
    <t>Burleighs London Dry Gin Pink Edition 40° 0.7L NO GBX</t>
  </si>
  <si>
    <t>Bushmills 10 Years 40° 0.7L GBX</t>
  </si>
  <si>
    <t>Bushmills 10 Years Sherry Cask 46° 1L GBX</t>
  </si>
  <si>
    <t>Bushmills 11 Years Cognac Cask 47° 0.7L GBX</t>
  </si>
  <si>
    <t>Bushmills 16 Years 40° 0.7L GBX</t>
  </si>
  <si>
    <t>Bushmills 2008 Jupille Cask 55.1° 0.7L GBX</t>
  </si>
  <si>
    <t>Bushmills 25 Years 46° 0.7L GBX</t>
  </si>
  <si>
    <t>Bushmills 30 Years 46° 0.7L GBX</t>
  </si>
  <si>
    <t>Bushmills American Oak Cask Finish 40° 0.7L NO GBX</t>
  </si>
  <si>
    <t>Bushmills Black Bush 40° 0.7L NO GBX</t>
  </si>
  <si>
    <t>Bushmills Black Bush 40° 1L GBX</t>
  </si>
  <si>
    <t>Bushmills Black Bush 40° 1L NO GBX</t>
  </si>
  <si>
    <t>Bushmills Caribbean Rum Cask 40° 0.7L NO GBX</t>
  </si>
  <si>
    <t>Bushmills Causeway Collection 2012 Pomerol Cask 54.2° 0.7L GBX</t>
  </si>
  <si>
    <t>Bushmills Original + GBX 40° 0.7L GBX</t>
  </si>
  <si>
    <t>Bushmills Original 40° 0.7L NO GBX</t>
  </si>
  <si>
    <t>Bushmills Steamship Bourbon Cask 40° 1L GBX</t>
  </si>
  <si>
    <t>Bushmills Steamship Port Cask 40° 0.7L GBX</t>
  </si>
  <si>
    <t>Bushmills Steamship Rum Cask 40° 0.7L GBX</t>
  </si>
  <si>
    <t>Busnel Calvados My Spirits Corner 40° 0.2L NO GBX</t>
  </si>
  <si>
    <t>Busnel Calvados Pays d'Auge Vieux Double Distillation 40° 0.5L NO GBX</t>
  </si>
  <si>
    <t>Busnel Fine Calvados Pays d'Auge 40° 0.7L NO GBX</t>
  </si>
  <si>
    <t>Busnel Pommeau de Normandie 17° 0.7L NO GBX</t>
  </si>
  <si>
    <t>Busnel VSOP Calvados Pays d' Auge 40° 0.7L NO GBX</t>
  </si>
  <si>
    <t>Buss 509  Belgian Apple 40° 0.5L NO GBX</t>
  </si>
  <si>
    <t>Buss 509  Elderflower 40° 0.5L NO GBX</t>
  </si>
  <si>
    <t>Buss 509  Midi Cut 45° 0.7L NO GBX</t>
  </si>
  <si>
    <t>Buss 509  Pink Grapefruit Gin 40° 0.5L NO GBX</t>
  </si>
  <si>
    <t>Buss 509  Pink Grapefruit Gin 40° 0.7L NO GBX</t>
  </si>
  <si>
    <t>Buss 509  Raspberry Gin 37.5° 0.5L NO GBX</t>
  </si>
  <si>
    <t>Buss 509  Raspberry Gin 37.5° 0.7L NO GBX</t>
  </si>
  <si>
    <t>Buss 509  Rebel Cut 47° 0.7L NO GBX</t>
  </si>
  <si>
    <t>Buss N° One Platinum Vodka 40° 0.7L NO GBX</t>
  </si>
  <si>
    <t>Buss N° One Red Platinum Vodka 37.5° 0.7L NO GBX</t>
  </si>
  <si>
    <t>By Necker Bleu Coco 21° 0.7L NO GBX</t>
  </si>
  <si>
    <t>Byrrh 17° 1L NO GBX</t>
  </si>
  <si>
    <t>Cachaça 51 40° 0.7L NO GBX</t>
  </si>
  <si>
    <t>Cachaça 51 40° 1L NO GBX</t>
  </si>
  <si>
    <t>Cachaça Jacinto 40° 1L NO GBX</t>
  </si>
  <si>
    <t>Cachaça Leblon 40° 0.7L NO GBX</t>
  </si>
  <si>
    <t>Cachaça Pitu 38° 0.7L NO GBX</t>
  </si>
  <si>
    <t>Cachaça Santo Grau Coronel Chaves 40° 1L GBX</t>
  </si>
  <si>
    <t>Cadenheads Classic Gin 50° 0.7L GBX</t>
  </si>
  <si>
    <t>Cadenhead's Classic Rum 50° 0.7L GBX</t>
  </si>
  <si>
    <t>Café Ardennais 30° 0.7L NO GBX</t>
  </si>
  <si>
    <t>Café Oriental 21.5° 0.5L NO GBX</t>
  </si>
  <si>
    <t>Cala Kumquat Gin 40° 0.7L NO GBX</t>
  </si>
  <si>
    <t>Calle 23 Blanco 40° 0.7L NO GBX</t>
  </si>
  <si>
    <t>Calle 23 Reposado 40° 0.7L NO GBX</t>
  </si>
  <si>
    <t>Calvados Père Preaux 40° 0.7L NO GBX</t>
  </si>
  <si>
    <t>Calvet Aperitif 17° 0.75L NO GBX</t>
  </si>
  <si>
    <t>Cambridge Dry Gin 42° 0.7L NO GBX</t>
  </si>
  <si>
    <t>Cambridge Japanese Gin 42° 0.7L NO GBX</t>
  </si>
  <si>
    <t>Cambridge Truffle Gin 42° 0.7L NO GBX</t>
  </si>
  <si>
    <t>Campari + Tin Box 25° 0.7L GBX</t>
  </si>
  <si>
    <t>Campari 25° 0.7L NO GBX</t>
  </si>
  <si>
    <t>Campari 5 cl 25° 0.05L NO GBX</t>
  </si>
  <si>
    <t>Campari Bitter *** 25° 1L NO GBX</t>
  </si>
  <si>
    <t>Camus Ile de Ré Fine Island + GBX 40° 0.7L GBX</t>
  </si>
  <si>
    <t>Camus Port Cask Finish 43.2° 0.7L GBX</t>
  </si>
  <si>
    <t>Camus Special Dry Borderies (PET) 40° 0.5L GBX</t>
  </si>
  <si>
    <t>Camus VS Intensity 40° 1L NO GBX</t>
  </si>
  <si>
    <t>Camus VSOP Intensely Aromatic 40° 0.7L GBX</t>
  </si>
  <si>
    <t>Camus XO Borderies 40° 0.7L GBX</t>
  </si>
  <si>
    <t>Camus XO Intensely Aromatic 40° 0.7L GBX</t>
  </si>
  <si>
    <t>Camus XO Prestige 40° 0.7L GBX</t>
  </si>
  <si>
    <t>Canadian Club 40° 0.7L NO GBX</t>
  </si>
  <si>
    <t>Canaima Small Batch Gin 47° 0.7L NO GBX</t>
  </si>
  <si>
    <t>Canard Duchêne 1er Cru 12° 0.75L NO GBX</t>
  </si>
  <si>
    <t>Canard Duchêne Brut 12° 0.75L NO GBX</t>
  </si>
  <si>
    <t>Canard Duchêne Brut Bio 12° 0.75L NO GBX</t>
  </si>
  <si>
    <t>Canard Duchêne Brut Charles VII 12° 0.75L NO GBX</t>
  </si>
  <si>
    <t>Canard Duchêne Brut Réserve 12° 0.75L NO GBX</t>
  </si>
  <si>
    <t>Canard Duchêne Demi-Sec 12° 0.75L NO GBX</t>
  </si>
  <si>
    <t>Canard Duchêne Rosé 12° 0.75L NO GBX</t>
  </si>
  <si>
    <t>Candolini Grappa Bianca 40° 0.7L NO GBX</t>
  </si>
  <si>
    <t>Cane Island Barbados 40° 0.7L NO GBX</t>
  </si>
  <si>
    <t>Cane Island Five Icon Blend 44° 0.7L GBX</t>
  </si>
  <si>
    <t>Cane Island Jamaica 40° 0.7L NO GBX</t>
  </si>
  <si>
    <t>Cane Island Single Estate Australia 4 Years 43° 0.7L NO GBX</t>
  </si>
  <si>
    <t>Cane Island Single Estate Barbados 8 Years 43° 0.7L NO GBX</t>
  </si>
  <si>
    <t>Cane Island Thailand Single Estate 5 Years 40° 0.7L NO GBX</t>
  </si>
  <si>
    <t>Cane Island Trinidad Single Estate Rum 8 Years 43° 0.7L NO GBX</t>
  </si>
  <si>
    <t>Canero 12 Cream Sherry Finish 40° 0.7L GBX</t>
  </si>
  <si>
    <t>Cañero 12 Solera Dominicano Malt Whisky Cask Finish 43° 0.7L GBX</t>
  </si>
  <si>
    <t>Canero 12 Years Ron Dominicano Reserva Especial + GBX 40° 0.7L GBX</t>
  </si>
  <si>
    <t>Canero Essential 12 Years Cognac Finish 43° 0.7L NO GBX</t>
  </si>
  <si>
    <t>Canero Essential 12 Years Malt Whisky Finish + GBX 43° 0.7L GBX</t>
  </si>
  <si>
    <t>Canero Ron Sauterne Finish + GBX 41° 0.7L GBX</t>
  </si>
  <si>
    <t>Canerock Jamaican Spiced Rum 40° 0.7L NO GBX</t>
  </si>
  <si>
    <t>Cantarelle Gin De Provence Exclusive 43° 0.7L NO GBX</t>
  </si>
  <si>
    <t>Cantares Pasel de Nata 15° 0.7L NO GBX</t>
  </si>
  <si>
    <t>Canuto Rhum 7 Years 40° 0.7L NO GBX</t>
  </si>
  <si>
    <t>Caol Ila 12 Years + 2 Glasses 43° 0.7L GBX</t>
  </si>
  <si>
    <t>Caol Ila 12 Years 43° 0.7L GBX</t>
  </si>
  <si>
    <t>Caol Ila 18 Years 43° 0.7L GBX</t>
  </si>
  <si>
    <t>Caol Ila 25 Years 43° 0.7L GBX</t>
  </si>
  <si>
    <t>Caol Ila Distiller's Edition 43° 0.7L GBX</t>
  </si>
  <si>
    <t>Caol Ila Distillers Edition Moscatel Finish 43° 0.7L GBX</t>
  </si>
  <si>
    <t>Caol Ila Moch 43° 0.7L GBX</t>
  </si>
  <si>
    <t>Caorunn Gin 41.8° 0.7L NO GBX</t>
  </si>
  <si>
    <t>Cape Fynbos Gin 45° 0.5L GBX</t>
  </si>
  <si>
    <t>Cape Fynbos Gin Citrus Edition 43° 0.5L GBX</t>
  </si>
  <si>
    <t>Caperdonich Peated 18 Years 48° 0.7L GBX</t>
  </si>
  <si>
    <t>Caperdonich Peated 21 Years 48° 0.7L GBX</t>
  </si>
  <si>
    <t>Caperdonich Peated 25 Years 45.5° 0.7L GBX</t>
  </si>
  <si>
    <t>Caperdonich Unpeated 25 Years 48° 0.7L GBX</t>
  </si>
  <si>
    <t>Capitan Bucanero Blanco 38° 0.7L NO GBX</t>
  </si>
  <si>
    <t>Capitan Bucanero Reserva Anejo 38° 0.7L NO GBX</t>
  </si>
  <si>
    <t>Capitan Bucanero Viejo Reserva 38° 0.7L NO GBX</t>
  </si>
  <si>
    <t>Capitan General Anejo 10 Years 40° 0.7L NO GBX</t>
  </si>
  <si>
    <t>Captain Morgan Black Label Jamaica Rum 40° 0.7L NO GBX</t>
  </si>
  <si>
    <t>Captain Morgan Black Spiced Rum 40° 1L NO GBX</t>
  </si>
  <si>
    <t>Captain Morgan Dark Rum 40° 0.7L NO GBX</t>
  </si>
  <si>
    <t>Captain Morgan Dark Rum 40° 1L NO GBX</t>
  </si>
  <si>
    <t>Captain Morgan Spiced Gold (New Bottle) 35° 1L NO GBX</t>
  </si>
  <si>
    <t>Captain Morgan Spiced Gold 35° 0.2L NO GBX</t>
  </si>
  <si>
    <t>Captain Morgan Spiced Gold 35° 0.7L NO GBX</t>
  </si>
  <si>
    <t>Captain Morgan Spiced Gold 35° 3L NO GBX</t>
  </si>
  <si>
    <t>Captain Morgan White 37.5° 0.7L NO GBX</t>
  </si>
  <si>
    <t>Caracas Rum Anejo 8 Years 40° 0.7L GBX</t>
  </si>
  <si>
    <t>Caracas Rum Anejo 8 Years 40° 0.7L NO GBX</t>
  </si>
  <si>
    <t>Caracas Rum Nectar 40° 0.7L GBX</t>
  </si>
  <si>
    <t>Caracas Rum Nectar 40° 0.7L NO GBX</t>
  </si>
  <si>
    <t>Caramol Caramel Flavoured Vodka 24° 0.5L NO GBX</t>
  </si>
  <si>
    <t>Cardenal Mendoza Non Plus Ultra 45° 0.5L GBX</t>
  </si>
  <si>
    <t>Cardhu 12 Years + 2 Glasses 40° 0.7L GBX</t>
  </si>
  <si>
    <t>Cardhu 12 Years 40° 0.7L GBX</t>
  </si>
  <si>
    <t>Cardhu 15 Years 40° 0.7L GBX</t>
  </si>
  <si>
    <t>Cardhu 18 Years 40° 0.7L GBX</t>
  </si>
  <si>
    <t>Cardhu Amber Rock + 2 Glasses 40° 0.7L GBX</t>
  </si>
  <si>
    <t>Cardhu Amber Rock 40° 0.7L GBX</t>
  </si>
  <si>
    <t>Cardhu Gold Reserve 40° 0.7L GBX</t>
  </si>
  <si>
    <t>Carlos Primero 40° 1L GBX</t>
  </si>
  <si>
    <t>Carlos Primero Amontillado 40.3° 0.7L GBX</t>
  </si>
  <si>
    <t>Carlos Primero Imperial XO 15 Years 40° 0.7L GBX</t>
  </si>
  <si>
    <t>Carlos Primero Imperial XO 40° 0.7L GBX</t>
  </si>
  <si>
    <t>Carpano Antica Formula 16.5° 1L NO GBX</t>
  </si>
  <si>
    <t>Carpano Bianco 14.9° 1L NO GBX</t>
  </si>
  <si>
    <t>Carpano Dry 18° 1L NO GBX</t>
  </si>
  <si>
    <t>Cartavio 12 Years Rum Ceramic Bottle 38° 0.7L GBX</t>
  </si>
  <si>
    <t>Casa Da Lousa White 19° 0.75L NO GBX</t>
  </si>
  <si>
    <t>Casa La Cofradia Cerámica Añejo 38° 0.7L NO GBX</t>
  </si>
  <si>
    <t>Casa La Cofradia Cerámica Reposado 38° 0.7L NO GBX</t>
  </si>
  <si>
    <t>Casa Vieja Reposado 38° 0.7L NO GBX</t>
  </si>
  <si>
    <t>Casamigos Anejo 40° 0.7L NO GBX</t>
  </si>
  <si>
    <t>Casamigos Blanco 40° 0.7L NO GBX</t>
  </si>
  <si>
    <t>Casamigos Mezcal 40° 0.7L NO GBX</t>
  </si>
  <si>
    <t>Casamigos Reposado 40° 0.7L NO GBX</t>
  </si>
  <si>
    <t>Casanis Pastis 45° 1L NO GBX</t>
  </si>
  <si>
    <t>Casco Viejo Blanco 38° 0.7L NO GBX</t>
  </si>
  <si>
    <t>Cashcane Extra Old 40° 0.7L NO GBX</t>
  </si>
  <si>
    <t>Cashcane Saloon Cask 55° 0.7L NO GBX</t>
  </si>
  <si>
    <t>Caspyn Midsummer Dry Gin 40° 0.7L NO GBX</t>
  </si>
  <si>
    <t>Catoctin Creek Cask Proof Rye 58° 0.7L NO GBX</t>
  </si>
  <si>
    <t>Catoctin Creek Distiller's Edition Rye 40° 0.7L NO GBX</t>
  </si>
  <si>
    <t>Catoctin Creek Distiller's Edition Rye 46° 0.7L NO GBX</t>
  </si>
  <si>
    <t>Catto´S Blended Scotch Whisky 12 Years 40° 0.7L NO GBX</t>
  </si>
  <si>
    <t>Catto's Blended Scotch 40° 0.7L NO GBX</t>
  </si>
  <si>
    <t>Catz Dry Gin 48.2° 0.7L NO GBX</t>
  </si>
  <si>
    <t>Cedar Ridge Single Malt 40° 0.7L NO GBX</t>
  </si>
  <si>
    <t>Cellini Grappa 38° 0.7L NO GBX</t>
  </si>
  <si>
    <t>Cenote Anejo 40° 0.7L NO GBX</t>
  </si>
  <si>
    <t>Cenote Green Orange Liqueur 40° 0.7L NO GBX</t>
  </si>
  <si>
    <t>Cenote Reposado 40° 0.7L NO GBX</t>
  </si>
  <si>
    <t>Cenote Tequila Cristalino 40° 0.7L NO GBX</t>
  </si>
  <si>
    <t>Centenario Anejo Especial 7 Years 40° 0.7L NO GBX</t>
  </si>
  <si>
    <t>Centenario Anejo Selecto 5 Years 40° 0.7L NO GBX</t>
  </si>
  <si>
    <t>Centenario Conmemorativo 9 Years 40° 0.7L GBX</t>
  </si>
  <si>
    <t>Centenario Conmemorativo 9 Years 40° 0.7L NO GBX</t>
  </si>
  <si>
    <t>Centenario Edición Limitada 30 Years 40° 0.7L GBX</t>
  </si>
  <si>
    <t>Centenario Fundacion Reserva Esp. 20 Years 40° 0.7L GBX</t>
  </si>
  <si>
    <t>Centenario Gran Legado 12 Secretos 40° 0.7L NO GBX</t>
  </si>
  <si>
    <t>Centenario Gran Legado 12 Years 40° 0.7L NO GBX</t>
  </si>
  <si>
    <t>Centenario Licor Ron Café 26.5° 0.7L NO GBX</t>
  </si>
  <si>
    <t>Centenario Reserva Familiar 18 Years 40° 0.7L GBX</t>
  </si>
  <si>
    <t>Centenario Solera 25 Years Gran Reserva 40° 70 cl 40° 0.7L GBX</t>
  </si>
  <si>
    <t>Centenario Solera 30 Years Edicion Limitada 40° 0.7L GBX</t>
  </si>
  <si>
    <t>Chairman's Reserve White Label 40° 0.7L NO GBX</t>
  </si>
  <si>
    <t>Chalong Bay High Proof 57° 0.7L NO GBX</t>
  </si>
  <si>
    <t>Chalong Bay Infuse Cinnamon 40° 0.7L NO GBX</t>
  </si>
  <si>
    <t>Chalong Bay Infuse Kaffir Lime 40° 0.7L NO GBX</t>
  </si>
  <si>
    <t>Chalong Bay Infuse Lemongrass 40° 0.7L NO GBX</t>
  </si>
  <si>
    <t>Chalong Bay Infuse Lime 40° 0.7L NO GBX</t>
  </si>
  <si>
    <t>Chalong Bay Infuse Sweet Basil 40° 0.7L NO GBX</t>
  </si>
  <si>
    <t>Chalong Bay Rum 40° 0.7L GBX</t>
  </si>
  <si>
    <t>Chalong Bay Rum 40° 0.7L NO GBX</t>
  </si>
  <si>
    <t>Chalong Bay White Spiced 40° 0.7L NO GBX</t>
  </si>
  <si>
    <t>Chalong Bay Wild Fermentation 49° 0.7L NO GBX</t>
  </si>
  <si>
    <t>Chamarel Coconut Liqueur 35° 0.5L GBX</t>
  </si>
  <si>
    <t>Chamarel Double Distilled 44° 0.7L NO GBX</t>
  </si>
  <si>
    <t>Chamarel Gold Rum 42° 0.7L GBX</t>
  </si>
  <si>
    <t>Chamarel Mandarin Liqueur 35° 0.5L GBX</t>
  </si>
  <si>
    <t>Chamarel Premium Classic White 42° 0.7L GBX</t>
  </si>
  <si>
    <t>Chamarel Spiced Exotic Spices 40° 0.7L GBX</t>
  </si>
  <si>
    <t>Chamarel Spiced Vanilla 40° 0.7L GBX</t>
  </si>
  <si>
    <t>Chamarel Vanilla Liqueur 35° 0.5L GBX</t>
  </si>
  <si>
    <t>Chamarel VS 40° 0.7L GBX</t>
  </si>
  <si>
    <t>Chamarel VSOP 4 Years 41° 0.7L GBX</t>
  </si>
  <si>
    <t>Chamarel XO 43° 0.7L GBX</t>
  </si>
  <si>
    <t>Chambord + GBX 16.5° 0.5L GBX</t>
  </si>
  <si>
    <t>Chambord 16.5° 0.7L NO GBX</t>
  </si>
  <si>
    <t>Chandon Garden Spritz 11.5° 0.75L NO GBX</t>
  </si>
  <si>
    <t>Changyu Koya XO 10 Years 40° 0.7L GBX</t>
  </si>
  <si>
    <t>Chapeu de Palha Cachaçaa Prata 38° 0.7L NO GBX</t>
  </si>
  <si>
    <t>Chapeu de Palha Cachaçaa Prata 38° 1L NO GBX</t>
  </si>
  <si>
    <t>Charrette Ambré 40° 0.7L NO GBX</t>
  </si>
  <si>
    <t>Charrette L'Epicé 40° 0.7L NO GBX</t>
  </si>
  <si>
    <t>Charrette Traditional Vieux 5 Years 40° 0.7L GBX</t>
  </si>
  <si>
    <t>Charrette Traditional Vieux 7 Years 40° 0.7L GBX</t>
  </si>
  <si>
    <t>Château du Breuil 14 Years 41° 0.7L GBX</t>
  </si>
  <si>
    <t>Château du Breuil 8 Years Port Cask 42° 0.7L GBX</t>
  </si>
  <si>
    <t>Château du Breuil Belize Explorer Rum 41° 0.7L GBX</t>
  </si>
  <si>
    <t>Château du Breuil Dominicano Explorer Rum 41° 0.7L GBX</t>
  </si>
  <si>
    <t>Château du Breuil L'Insoumis 44° 0.7L NO GBX</t>
  </si>
  <si>
    <t>Château du Breuil Res.Château 8 Years 40° 0.7L NO GBX</t>
  </si>
  <si>
    <t>Château du Breuil Réserve des Seigneurs 41° 0.7L GBX</t>
  </si>
  <si>
    <t>Château du Breuil Vintage 2002 41° 0.7L NO GBX</t>
  </si>
  <si>
    <t>Château du Breuil XO Calvados 41° 0.7L GBX</t>
  </si>
  <si>
    <t>Cherryblossom Gin Classic 45° 0.5L NO GBX</t>
  </si>
  <si>
    <t>Chichibu Ichiros Malt &amp; Grain 46.5° 0.7L GBX</t>
  </si>
  <si>
    <t>Chivas Regal 12 Years 40° 0.7L NO GBX</t>
  </si>
  <si>
    <t>Chivas Regal 13 Years Bourbon Cask 40° 1L GBX</t>
  </si>
  <si>
    <t>Chivas Regal 13 Years Extra American Rye Finish 40° 0.7L GBX</t>
  </si>
  <si>
    <t>Chivas Regal 13 Years Extra Mexican Tequila Finish 40° 0.7L GBX</t>
  </si>
  <si>
    <t>Chivas Regal 13 Years Extra Oloroso Sherry Finish 40° 0.7L GBX</t>
  </si>
  <si>
    <t>Chivas Regal 13 Years Rum Cask 40° 1L GBX</t>
  </si>
  <si>
    <t>Chivas Regal 18 Years + GBX 40° 0.7L GBX</t>
  </si>
  <si>
    <t>Chivas Regal 18 Years 40° 0.05L NO GBX</t>
  </si>
  <si>
    <t>Chivas Regal Royal Salute  21 Years Peated Blend 40° 0.7L GBX</t>
  </si>
  <si>
    <t>Chivas Regal Royal Salute 21 Years 40° 0.7L GBX</t>
  </si>
  <si>
    <t>Chivas Regal Royal Salute 30 Years Key to the Kingdom 40° 0.5L GBX</t>
  </si>
  <si>
    <t>Chivas Regal Ultis 40° 0.7L GBX</t>
  </si>
  <si>
    <t>Chivas Regal XV 15 Years 40° 1L GBX</t>
  </si>
  <si>
    <t>Chivas Regal 25 Years 40° 0.7L GBX</t>
  </si>
  <si>
    <t>Chopin Single Barley 40° 0.35L NO GBX</t>
  </si>
  <si>
    <t>Chopin Single Corn 40° 0.35L NO GBX</t>
  </si>
  <si>
    <t>Chopin Single Oat 40° 0.35L NO GBX</t>
  </si>
  <si>
    <t>Chopin Single Potato 40° 0.35L NO GBX</t>
  </si>
  <si>
    <t>Chopin Single Rye 40° 0.35L NO GBX</t>
  </si>
  <si>
    <t>Chopin Single Wheat 40° 0.35L NO GBX</t>
  </si>
  <si>
    <t>Chouffe Coffee 20° 0.7L NO GBX</t>
  </si>
  <si>
    <t>Christian Drouin  Blanche de Normandie 40° 0.7L NO GBX</t>
  </si>
  <si>
    <t>Christian Drouin La Blanche 46° 0.7L NO GBX</t>
  </si>
  <si>
    <t>Christian Drouin Le Gin 42° 0.7L NO GBX</t>
  </si>
  <si>
    <t>Christian Drouin Le Gin Calvados Cask Finish Gin 42° 0.7L NO GBX</t>
  </si>
  <si>
    <t>Christian Drouin Le Gin Carmina Edition 42° 0.7L NO GBX</t>
  </si>
  <si>
    <t>Christian Drouin Reserve 40° 0.7L GBX</t>
  </si>
  <si>
    <t>Christian Drouin VSOP 40° 0.7L GBX</t>
  </si>
  <si>
    <t>Christian Drouin XO 40° 0.7L GBX</t>
  </si>
  <si>
    <t>Christiania 40° 0.7L NO GBX</t>
  </si>
  <si>
    <t>Cihuatán 8 Solera Gran Reserva 40° 0.7L GBX</t>
  </si>
  <si>
    <t>Cihuatán Obsidiana 40° 1L NO GBX</t>
  </si>
  <si>
    <t>Cimborazo 12 Years Rum 40° 0.7L GBX</t>
  </si>
  <si>
    <t>Cinecane Popcorn Rum 41.2° 0.5L NO GBX</t>
  </si>
  <si>
    <t>Cinzano Asti 7° 0.75L NO GBX</t>
  </si>
  <si>
    <t>Cinzano Bianco 15° 0.75L NO GBX</t>
  </si>
  <si>
    <t>Cinzano Rosso 15° 0.75L NO GBX</t>
  </si>
  <si>
    <t>Ciquena Carta 1975 45° 0.5L NO GBX</t>
  </si>
  <si>
    <t>Ciroc 40° 0.7L NO GBX</t>
  </si>
  <si>
    <t>Ciroc Coconut 37.5° 0.7L NO GBX</t>
  </si>
  <si>
    <t>Ciroc Peach 37.5° 0.7L NO GBX</t>
  </si>
  <si>
    <t>Ciroc Pineapple 37.5° 0.7L NO GBX</t>
  </si>
  <si>
    <t>Ciroc Red Berry 37.5° 1L NO GBX</t>
  </si>
  <si>
    <t>Ciroc Summer Citrus 37.5° 0.7L NO GBX</t>
  </si>
  <si>
    <t>Ciroc Watermelon 37.5° 0.7L NO GBX</t>
  </si>
  <si>
    <t>Ciroc Winter Passion 37.5° 0.7L NO GBX</t>
  </si>
  <si>
    <t>Citadelle Gin (New Bottle) + Glass 44° 0.7L GBX</t>
  </si>
  <si>
    <t>Citadelle Gin (New Bottle) 44° 0.7L NO GBX</t>
  </si>
  <si>
    <t>Citadelle Jardin d'été 41.5° 0.7L NO GBX</t>
  </si>
  <si>
    <t>Citadelle Juniper Decadence 44.4° 0.7L NO GBX</t>
  </si>
  <si>
    <t>Citrum Gin 40° 0.7L NO GBX</t>
  </si>
  <si>
    <t>City Of London Gin Murcian Orange 40.3° 0.7L NO GBX</t>
  </si>
  <si>
    <t>City of London Gin Old Tom 40.3° 0.7L NO GBX</t>
  </si>
  <si>
    <t>City Of London Gin Sicillian Lemon 40.3° 0.7L NO GBX</t>
  </si>
  <si>
    <t>City Of London Six Bells Lemon 41.3° 0.7L NO GBX</t>
  </si>
  <si>
    <t>City Of London Six Bells Murcian Orange 41.3° 0.7L NO GBX</t>
  </si>
  <si>
    <t>City Of London Square Mile 47.3° 0.7L NO GBX</t>
  </si>
  <si>
    <t>Clan Campbell 40° 1.5L NO GBX</t>
  </si>
  <si>
    <t>Clan Campbell 40° 1L NO GBX</t>
  </si>
  <si>
    <t>Clan Mac Gregor 40° 1L NO GBX</t>
  </si>
  <si>
    <t>Clandestino Cannelle 32° 0.5L NO GBX</t>
  </si>
  <si>
    <t>Clandestino Coco 15° 0.5L NO GBX</t>
  </si>
  <si>
    <t>Clandestino Gingembre 32° 0.5L NO GBX</t>
  </si>
  <si>
    <t>Classic Malt Coastal Col. ( Caol Ila 12 Y, Clynelich 14 Y, Talisker 10 Y) 44.9° 0.6L GBX</t>
  </si>
  <si>
    <t>Claude Chatelier Cognac VS 40° 0.7L NO GBX</t>
  </si>
  <si>
    <t>Clément Agricole Ambré 40° 0.7L NO GBX</t>
  </si>
  <si>
    <t>Clément Agricole Gold 40° 1L NO GBX</t>
  </si>
  <si>
    <t>Clément Cuvée Homére  Rhum Vieux Agricole Hors D'Âge 44° 0.7L GBX</t>
  </si>
  <si>
    <t>Clément l'Elixir 42° 0.7L GBX</t>
  </si>
  <si>
    <t>Clément Rare 15 Years 42° 0.7L GBX</t>
  </si>
  <si>
    <t>Clément Rhum Agricole Blanc 40° 0.7L NO GBX</t>
  </si>
  <si>
    <t>Clément XO 42° 0.7L GBX</t>
  </si>
  <si>
    <t>Clés des Ducs VSOP Armagnac 40° 0.7L GBX</t>
  </si>
  <si>
    <t>Clouds Gin 42° 0.7L NO GBX</t>
  </si>
  <si>
    <t>Clynelish 10 Years Special Release 2023 57.5° 0.7L GBX</t>
  </si>
  <si>
    <t>Clynelish 12 Years Special Release 2022 58.5° 0.7L GBX</t>
  </si>
  <si>
    <t>Clynelish 14 Years 46° 0.7L GBX</t>
  </si>
  <si>
    <t>Clynelish Select Reserve 54.9° 0.7L GBX</t>
  </si>
  <si>
    <t>Cobalt Vodka 40° 0.5L NO GBX</t>
  </si>
  <si>
    <t>Cocalero de Altura 40° 0.7L NO GBX</t>
  </si>
  <si>
    <t>Cocalero Negro Picante 29° 0.7L NO GBX</t>
  </si>
  <si>
    <t>Cockburns 10 Years 20° 0.75L NO GBX</t>
  </si>
  <si>
    <t>Cockburns Late Bottle Vintage 2015 20° 0.75L NO GBX</t>
  </si>
  <si>
    <t>Cockburns Ruby Soho Port 19° 0.75L NO GBX</t>
  </si>
  <si>
    <t>Cockburns Special Reserve 20° 0.75L NO GBX</t>
  </si>
  <si>
    <t>Cockney’s Premium Gin 44.2° 0.7L NO GBX</t>
  </si>
  <si>
    <t>Cockspur Old Gold Special Reserve Rum 43° 0.7L NO GBX</t>
  </si>
  <si>
    <t>Cockspur Platinum White Rum 40° 0.7L NO GBX</t>
  </si>
  <si>
    <t>Cockspur XO Masters Select Rum 43° 0.7L NO GBX</t>
  </si>
  <si>
    <t>Código 1530 Blanco 38° 0.7L NO GBX</t>
  </si>
  <si>
    <t>Coeberg Red Fruit 14.5° 1L NO GBX</t>
  </si>
  <si>
    <t>Coebergh 20° 1L NO GBX</t>
  </si>
  <si>
    <t>Cointreau 40° 0.05L NO GBX</t>
  </si>
  <si>
    <t>Cointreau 40° 0.35L NO GBX</t>
  </si>
  <si>
    <t>Cointreau 40° 0.7L NO GBX</t>
  </si>
  <si>
    <t>Coloma 15 Years 40° 0.7L GBX</t>
  </si>
  <si>
    <t>Colombian Aged Gin Ortodoxy 43° 0.7L NO GBX</t>
  </si>
  <si>
    <t>Combier Crème de Rose 25° 0.5L NO GBX</t>
  </si>
  <si>
    <t>Combier Original 40° 0.7L NO GBX</t>
  </si>
  <si>
    <t>Combier Royal 38° 0.7L NO GBX</t>
  </si>
  <si>
    <t>Compagnie des Indes Barbados 8 Years Cask Strenght Rum 61.2° 0.7L NO GBX</t>
  </si>
  <si>
    <t>Compagnie des Indes Blend Caraibes 40° 0.7L GBX</t>
  </si>
  <si>
    <t>Compagnie des Indes Boulet de Canon Limited Edition 46° 0.7L GBX</t>
  </si>
  <si>
    <t>Compagnie des Indes Jamaica 5 Years Navy Strength 57° 0.7L GBX</t>
  </si>
  <si>
    <t>Compagnie des Indes Panama Rum 11 Years 61.2° 0.7L GBX</t>
  </si>
  <si>
    <t>Compagnie des Indes Tricorne 43° 0.7L NO GBX</t>
  </si>
  <si>
    <t>Compagnie des Indes West Indies 8 Years 40° 0.7L GBX</t>
  </si>
  <si>
    <t>Companero Ron Extra Anejo Cacao 54° 0.7L GBX</t>
  </si>
  <si>
    <t>Companero Ron Gran Reserva 40° 0.7L GBX</t>
  </si>
  <si>
    <t>Compass Box Artist Blend 43° 0.7L NO GBX</t>
  </si>
  <si>
    <t>Compass Box Hedonism 43° 0.7L GBX</t>
  </si>
  <si>
    <t>Compass Box Malt Collection 3x5 cl 45° 0.15L GBX</t>
  </si>
  <si>
    <t>Compass Box Peat Monster 46° 0.7L GBX</t>
  </si>
  <si>
    <t>Compass Box Story of The Spaniard 43° 0.7L GBX</t>
  </si>
  <si>
    <t>Compass Box The Spiced Tree 46° 0.7L GBX</t>
  </si>
  <si>
    <t>Comte Joseph Hors d'Age + GBX 40° 0.7L GBX</t>
  </si>
  <si>
    <t>Comte Joseph VS 40° 0.7L NO GBX</t>
  </si>
  <si>
    <t>Comte Joseph VSOP + GBX 40° 0.7L GBX</t>
  </si>
  <si>
    <t>Conde de Cuba 11 Years 38° 0.7L NO GBX</t>
  </si>
  <si>
    <t>Conde de Cuba 15 Years 38° 0.7L NO GBX</t>
  </si>
  <si>
    <t>Conde de Cuba 3 Years 38° 0.7L NO GBX</t>
  </si>
  <si>
    <t>Conde de Cuba 5 Years 38° 0.7L NO GBX</t>
  </si>
  <si>
    <t>Conde de Cuba 7 Years 38° 0.7L NO GBX</t>
  </si>
  <si>
    <t>Conde de Cuba Silver 38° 0.7L NO GBX</t>
  </si>
  <si>
    <t>Confidential Gin 40° 0.7L NO GBX</t>
  </si>
  <si>
    <t>Confidential Rhum Finition en Fût de Bourbon 40° 0.7L GBX</t>
  </si>
  <si>
    <t>Confidential Rhum Finition en Fût de Cognac 38° 0.7L GBX</t>
  </si>
  <si>
    <t>Confidential Trinidad Rhum 40° 0.7L GBX</t>
  </si>
  <si>
    <t>Connemara 12 Years 40° 70 cl 40° 0.7L GBX</t>
  </si>
  <si>
    <t>Connemara Distillers Edition 43° 0.7L GBX</t>
  </si>
  <si>
    <t>Contadora 10 Years 40° 0.7L NO GBX</t>
  </si>
  <si>
    <t>Contadora 15 Years 40° 0.7L GBX</t>
  </si>
  <si>
    <t>Contadora Elixir 34° 0.7L NO GBX</t>
  </si>
  <si>
    <t>Copalli Barrel Rested Rum 44° 0.7L NO GBX</t>
  </si>
  <si>
    <t>Copalli Cacao 40° 0.7L NO GBX</t>
  </si>
  <si>
    <t>Copalli White Rum 42° 0.7L NO GBX</t>
  </si>
  <si>
    <t>Copper Dog Speyside Blended 40° 1L NO GBX</t>
  </si>
  <si>
    <t>Copper Head Black 42° 0.5L NO GBX</t>
  </si>
  <si>
    <t>Copper Head Gin Limited Edition Barrel Aged II 46° 0.5L NO GBX</t>
  </si>
  <si>
    <t>Copper Head Scarfes 41° 0.5L NO GBX</t>
  </si>
  <si>
    <t>Copper Head The Gibson Edition 40° 0.5L NO GBX</t>
  </si>
  <si>
    <t>Coquerel VSOP Calvados 40° 0.7L NO GBX</t>
  </si>
  <si>
    <t>Corazon Blanco 40° 0.7L NO GBX</t>
  </si>
  <si>
    <t>Corazon Reposado 40° 0.7L NO GBX</t>
  </si>
  <si>
    <t>Corralejo Blanco 38° 0.7L NO GBX</t>
  </si>
  <si>
    <t>Corsieri Del Palio Vermouth Bianco 16.5° 0.75L NO GBX</t>
  </si>
  <si>
    <t>Corsieri Del Palio Vermouth Rosso 16.5° 0.75L NO GBX</t>
  </si>
  <si>
    <t>Cortoisie Exhalation 43° 0.7L GBX</t>
  </si>
  <si>
    <t>Coruba 18 Years 40° 0.7L NO GBX</t>
  </si>
  <si>
    <t>Cotopaxi 13 Years Single Barrel Rum 40° 0.7L GBX</t>
  </si>
  <si>
    <t>Cotopaxi 14 Years Single Barrel Cask Strenght Rum 60° 0.5L GBX</t>
  </si>
  <si>
    <t>Cotswolds Baharat Exotic Gin 46° 0.5L NO GBX</t>
  </si>
  <si>
    <t>Cotswolds Peated Cask 59.6° 0.7L GBX</t>
  </si>
  <si>
    <t>Cotswolds Sherry Cask 57.4° 0.7L GBX</t>
  </si>
  <si>
    <t>Cotswolds Single Malt Whisky 46° 0.7L GBX</t>
  </si>
  <si>
    <t>Cotswolds Wild Flower Gin N°2 41.7° 0.7L NO GBX</t>
  </si>
  <si>
    <t>Courcel Cognac My Spirits Corner 40° 0.2L NO GBX</t>
  </si>
  <si>
    <t>Courvoisier Initiale Extra 40° 0.7L GBX</t>
  </si>
  <si>
    <t>Courvoisier VS 40° 0.7L NO GBX</t>
  </si>
  <si>
    <t>Courvoisier VS 40° 1L NO GBX</t>
  </si>
  <si>
    <t>Courvoisier VS Double Oak 40° 1L NO GBX</t>
  </si>
  <si>
    <t>Courvoisier VSOP 40° 1L NO GBX</t>
  </si>
  <si>
    <t>Courvoisier VSOP Triple Oak 40° 1L GBX</t>
  </si>
  <si>
    <t>Courvoisier XO 40° 0.7L GBX</t>
  </si>
  <si>
    <t>Crafters London Dry Gin 43° 0.7L GBX</t>
  </si>
  <si>
    <t>Crafters London Dry Gin 43° 0.7L NO GBX</t>
  </si>
  <si>
    <t>Cragganmore 12 Years 40° 0.7L GBX</t>
  </si>
  <si>
    <t>Cragganmore Distillers Edition 2021 40° 0.7L GBX</t>
  </si>
  <si>
    <t>Craigellachie 13 Years + GBX 46° 0.7L GBX</t>
  </si>
  <si>
    <t>Craigellachie 13 Years Armagnac Cask Finish 46° 0.7L GBX</t>
  </si>
  <si>
    <t>Craigellachie 17 Years 46° 0.7L GBX</t>
  </si>
  <si>
    <t>Craigellachie 19 Years 46° 0.7L GBX</t>
  </si>
  <si>
    <t>Craigellachie 23 Years 46° 0.7L GBX</t>
  </si>
  <si>
    <t>Crater Lake Gin 47.5° 0.7L NO GBX</t>
  </si>
  <si>
    <t>Crater Lake Rye 40° 0.7L NO GBX</t>
  </si>
  <si>
    <t>Cristal Anis 1 L (without alcohol)  1L NO GBX</t>
  </si>
  <si>
    <t>Cristóbal Gran Añejo Rum 40° 0.7L NO GBX</t>
  </si>
  <si>
    <t>Croft Pink Port 19.5° 0.75L NO GBX</t>
  </si>
  <si>
    <t>Croft 10 Years 19.5° 0.75L GBX</t>
  </si>
  <si>
    <t>Croft 20 Years 20° 0.75L GBX</t>
  </si>
  <si>
    <t>Croft Distinction Ruby Reserve 20° 0.75L NO GBX</t>
  </si>
  <si>
    <t>Croft Fine Ruby 20° 0.75L NO GBX</t>
  </si>
  <si>
    <t>Croft Fine White 20° 0.75L NO GBX</t>
  </si>
  <si>
    <t>Cross Keys Gin Single Batch N°4 41° 0.7L NO GBX</t>
  </si>
  <si>
    <t>Crossbill Highland Dry Gin 43.8° 0.7L NO GBX</t>
  </si>
  <si>
    <t>Cruz 10 Years + GBX 19° 0.75L GBX</t>
  </si>
  <si>
    <t>Cruz 20 Years 20° 0.75L GBX</t>
  </si>
  <si>
    <t>Cruz 30 Years 20° 0.75L GBX</t>
  </si>
  <si>
    <t>Cruz Colheita 2011 20° 0.75L GBX</t>
  </si>
  <si>
    <t>Cruz Espumante Bruto 12° 0.75L NO GBX</t>
  </si>
  <si>
    <t>Cruz Malaga 15° 0.75L NO GBX</t>
  </si>
  <si>
    <t>Cruz Special Reserve 19° 0.75L NO GBX</t>
  </si>
  <si>
    <t>Cruz Tawny 19° 0.75L NO GBX</t>
  </si>
  <si>
    <t>Cruz Tawny My Spirits Corner 19° 0.2L NO GBX</t>
  </si>
  <si>
    <t>Cruz Vintage 2014 20° 0.75L GBX</t>
  </si>
  <si>
    <t>Cruz White 18° 0.75L NO GBX</t>
  </si>
  <si>
    <t>Crystal Head 40° 0.7L NO GBX</t>
  </si>
  <si>
    <t>Crystal Head 40° 1L GBX</t>
  </si>
  <si>
    <t>Crystal Head Onyx 40° 0.7L NO GBX</t>
  </si>
  <si>
    <t>Cuate 01 Rum 38.4° 0.7L NO GBX</t>
  </si>
  <si>
    <t>Cuate 13 Rum 40.2° 0.7L NO GBX</t>
  </si>
  <si>
    <t>Cubaney 12 Years Gran Reserva 38° 0.7L GBX</t>
  </si>
  <si>
    <t>Cubaney 25 Years Tesoro Systema Solera 38° 0.7L GBX</t>
  </si>
  <si>
    <t>Cubaney Exquisito  21 Years Systema Solera 38° 0.7L GBX</t>
  </si>
  <si>
    <t>Cubaney Spiced 34° 0.7L NO GBX</t>
  </si>
  <si>
    <t>Cubay Añejo Suave 37.5° 0.7L NO GBX</t>
  </si>
  <si>
    <t>Cubay Carta Blanca 38° 0.7L NO GBX</t>
  </si>
  <si>
    <t>Cubical Kiss By Botanic 37.5° 0.7L NO GBX</t>
  </si>
  <si>
    <t>Cubical Premium Gin By Botanic 40° 0.7L NO GBX</t>
  </si>
  <si>
    <t>Cubical Ultra Premium Gin By Botanic 45° 0.7L NO GBX</t>
  </si>
  <si>
    <t>Curado Tequila Cupreata 40° 0.7L NO GBX</t>
  </si>
  <si>
    <t>Curado Tequila Espadin 40° 0.7L NO GBX</t>
  </si>
  <si>
    <t>Currach Single Malt 46° 0.7L NO GBX</t>
  </si>
  <si>
    <t>Currach Single Malt Atlantic Wakame Seaweed Cask 46° 0.7L NO GBX</t>
  </si>
  <si>
    <t>Cutty Sark 12 Years 40° 0.7L NO GBX</t>
  </si>
  <si>
    <t>Cutty Sark 40° 0.7L NO GBX</t>
  </si>
  <si>
    <t>Cutty Sark 40° 1L NO GBX</t>
  </si>
  <si>
    <t>Cynar 16.5° 0.7L NO GBX</t>
  </si>
  <si>
    <t>Cynar 16.5° 1L NO GBX</t>
  </si>
  <si>
    <t>Dada Chapel Organic Gin 47.4° 0.7L NO GBX</t>
  </si>
  <si>
    <t>Dada Chapel Organic Raspberry Gin 40° 0.7L NO GBX</t>
  </si>
  <si>
    <t>Daffy’s Gin 43.4° 0.7L NO GBX</t>
  </si>
  <si>
    <t>Dale Degroff's Pimento Aromatic Bitter 45° 0.15L NO GBX</t>
  </si>
  <si>
    <t>Dalmore 18 Years Edition 2022 43° 0.7L GBX</t>
  </si>
  <si>
    <t>Dalmore 21 Years 43.8° 0.7L GBX</t>
  </si>
  <si>
    <t>Dalmore 30 Years 43.2° 0.7L GBX</t>
  </si>
  <si>
    <t>Dalmore Port Wood 46.5° 0.7L GBX</t>
  </si>
  <si>
    <t>Dalmore Quintescence 45° 0.7L GBX</t>
  </si>
  <si>
    <t>Dalmore Vintage 2003 46.9° 0.7L GBX</t>
  </si>
  <si>
    <t>Dalmore Vintage 2007 46.5° 0.7L GBX</t>
  </si>
  <si>
    <t>Dalmore Vintage 2008 15 Years 45.8° 0.7L GBX</t>
  </si>
  <si>
    <t>Dalwhinnie 15 Years 43° 0.7L GBX</t>
  </si>
  <si>
    <t>Dalwhinnie 15 Years 43° 1L GBX</t>
  </si>
  <si>
    <t>Dalwhinnie Distiller's Edition 43° 0.7L GBX</t>
  </si>
  <si>
    <t>Dalwhinnie Winter's Gold 43° 0.7L GBX</t>
  </si>
  <si>
    <t>Damoiseau 2009 42° 0.7L GBX</t>
  </si>
  <si>
    <t>Damoiseau 50° 1L NO GBX</t>
  </si>
  <si>
    <t>Damoiseau 8 Years 42° 0.7L GBX</t>
  </si>
  <si>
    <t>Damoiseau Ambré 40° 1L NO GBX</t>
  </si>
  <si>
    <t>Damoiseau Blanc 40° 0.7L NO GBX</t>
  </si>
  <si>
    <t>Damoiseau Blanc 40° 1L NO GBX</t>
  </si>
  <si>
    <t>Damoiseau Blanc 55° 1L NO GBX</t>
  </si>
  <si>
    <t>Damoiseau Crème De Rhum Vieux 18° 0.7L NO GBX</t>
  </si>
  <si>
    <t>Damoiseau Gold 40° 0.7L NO GBX</t>
  </si>
  <si>
    <t>Damoiseau Les Arranges Ananas Victoria 30° 0.7L NO GBX</t>
  </si>
  <si>
    <t>Damoiseau Rhum Concordia 40° 0.7L GBX</t>
  </si>
  <si>
    <t>Damoiseau Rhum Statera 40° 0.7L GBX</t>
  </si>
  <si>
    <t>Damoiseau Rhum Vieux Millesime 2009 66.9° 0.7L GBX</t>
  </si>
  <si>
    <t>Damoiseau Shrubb 40° 0.7L NO GBX</t>
  </si>
  <si>
    <t>Damoiseau Vieux 42° 1L NO GBX</t>
  </si>
  <si>
    <t>Damoiseau VSOP 42° 0.7L GBX</t>
  </si>
  <si>
    <t>Damoiseau XO 42° 0.7L GBX</t>
  </si>
  <si>
    <t>Damrak Amsterdam Original Gin 41.8° 0.7L NO GBX</t>
  </si>
  <si>
    <t>Danzka Grapefruit 40° 1L NO GBX</t>
  </si>
  <si>
    <t>Danzka the Spirit 44° 1L NO GBX</t>
  </si>
  <si>
    <t>Darnley's  Berry 41.5° 0.5L NO GBX</t>
  </si>
  <si>
    <t>Darnley's  Smoked 42.5° 0.5L NO GBX</t>
  </si>
  <si>
    <t>Darroze Grands Assemblages 20 Years 43° 0.7L GBX</t>
  </si>
  <si>
    <t>Darroze Grands Assemblages 30 Years 43° 0.7L GBX</t>
  </si>
  <si>
    <t>Darroze Grands Assemblages 40 Years 43° 0.7L GBX</t>
  </si>
  <si>
    <t>Darroze Grands Assemblages 8 Years 43° 0.7L GBX</t>
  </si>
  <si>
    <t>Dauphin Calvados VSOP 40° 0.7L NO GBX</t>
  </si>
  <si>
    <t>David Gin 40° 0.7L GBX</t>
  </si>
  <si>
    <t>David Nicholson 1843 50° 0.7L NO GBX</t>
  </si>
  <si>
    <t>David Nicholson 1843 50° 1L NO GBX</t>
  </si>
  <si>
    <t>David Premium Vodka 40° 0.7L GBX</t>
  </si>
  <si>
    <t>Davidoff VSOP 40° 1L NO GBX</t>
  </si>
  <si>
    <t>Davidoff XO 40° 0.7L GBX</t>
  </si>
  <si>
    <t>Dead Island 2 Irish Whysky By Dunvile's Distillery 40° 0.7L NO GBX</t>
  </si>
  <si>
    <t>Dead Man's Finger Pineapple 37.5° 0.7L NO GBX</t>
  </si>
  <si>
    <t>Dead Man's Fingers Coffee Rum 37.5° 0.7L NO GBX</t>
  </si>
  <si>
    <t>Dead Man's Fingers Hazelnut 37.5° 0.7L NO GBX</t>
  </si>
  <si>
    <t>Dead Mans Fingers Spiced Rum 37.5° 1L NO GBX</t>
  </si>
  <si>
    <t>Deadhead 6 Years Rum 40° 0.7L NO GBX</t>
  </si>
  <si>
    <t>Deadhead Cask Aged 40° 0.05L NO GBX</t>
  </si>
  <si>
    <t>Deadhead Chocolate 35° 0.7L NO GBX</t>
  </si>
  <si>
    <t>Deanston 15 Years Tequila Cask Finish 52.5° 0.7L GBX</t>
  </si>
  <si>
    <t>Deanston Bourbon Cask Matured 40° 0.7L NO GBX</t>
  </si>
  <si>
    <t>Deanston Virgin Oak 46.3° 0.7L GBX</t>
  </si>
  <si>
    <t>Death's Door New Make Spirit 40° 0.7L NO GBX</t>
  </si>
  <si>
    <t>Debowa Military 40° 0.5L NO GBX</t>
  </si>
  <si>
    <t>Debowa Polska Botte 40° 1L NO GBX</t>
  </si>
  <si>
    <t>Del Maguey Minero 50° 0.7L NO GBX</t>
  </si>
  <si>
    <t>Del Maguey Wild Tepeztate Mezcal 45° 0.7L NO GBX</t>
  </si>
  <si>
    <t>Delaforce Fine White 20° 0.75L NO GBX</t>
  </si>
  <si>
    <t>Delaforce Port 10 Years 20° 0.75L NO GBX</t>
  </si>
  <si>
    <t>Delamain Pale &amp; Dry XO Centenaire 42° 0.5L GBX</t>
  </si>
  <si>
    <t>Delixir Pisco Italia 42° 0.7L NO GBX</t>
  </si>
  <si>
    <t>Delixir Pisco Quebranta 43° 0.7L NO GBX</t>
  </si>
  <si>
    <t>Deloyre Triple Cask French Whisky 41° 0.7L NO GBX</t>
  </si>
  <si>
    <t>Denki Bran 40° 0.7L NO GBX</t>
  </si>
  <si>
    <t>Depaz Blanc Cuvée de la Montagne 45° 0.7L NO GBX</t>
  </si>
  <si>
    <t>Depaz Cuvée Prestige XO 45° 0.7L GBX</t>
  </si>
  <si>
    <t>Depaz Rhum Agricole Vieux VSOP 45° 0.7L GBX</t>
  </si>
  <si>
    <t>Depaz Vieux Plantation 45° 0.7L NO GBX</t>
  </si>
  <si>
    <t>Depaz VSOP Très Vieux Rhum Agricole Réserve Spéciale 45° 0.7L NO GBX</t>
  </si>
  <si>
    <t>Depaz XO Grande Réserve 45° 0.7L GBX</t>
  </si>
  <si>
    <t>Depaz XO Vintage 2002 45° 0.7L GBX</t>
  </si>
  <si>
    <t>Desilver Spiced Rhum White 40° 0.7L NO GBX</t>
  </si>
  <si>
    <t>Dewar's 15 Years 40° 0.7L GBX</t>
  </si>
  <si>
    <t>Dewar's 16 Years Double Age 40° 1L GBX</t>
  </si>
  <si>
    <t>Dewar's 18 Years 40° 0.7L GBX</t>
  </si>
  <si>
    <t>Dewar's 8 Years Caribbean Smooth 40° 0.7L NO GBX</t>
  </si>
  <si>
    <t>Dewar's 8 Years French Smooth Apple 40° 0.7L NO GBX</t>
  </si>
  <si>
    <t>Dewar's 8 Years Japanese Smooth 40° 0.7L NO GBX</t>
  </si>
  <si>
    <t>Dewar's 8 Years Portuguese Smooth 40° 0.7L NO GBX</t>
  </si>
  <si>
    <t>Dewar's Double Double 21 Years 46° 0.5L GBX</t>
  </si>
  <si>
    <t>Dewar's Double Double 27 Years 46° 0.5L GBX</t>
  </si>
  <si>
    <t>Dewar's Double Double 32 Years 46° 0.5L GBX</t>
  </si>
  <si>
    <t>Dewar's Variety Pack 3 x 20 cl (12Y, 15Y, 18Y ) 40° 0.6L GBX</t>
  </si>
  <si>
    <t>Dewar's White Label 40° 0.7L NO GBX</t>
  </si>
  <si>
    <t>Dictador 12 Years Icon Reserve 40° 0.7L NO GBX</t>
  </si>
  <si>
    <t>Dictador 16 Years 40° 0.7L GBX</t>
  </si>
  <si>
    <t>Dictador 20 Years + GBX 40° 0.7L GBX</t>
  </si>
  <si>
    <t>Dictador Platinum 40° 0.7L GBX</t>
  </si>
  <si>
    <t>Dictador Seductivo 24 Years Rum 44.2° 0.7L GBX</t>
  </si>
  <si>
    <t>Dillon Bourbon Barrel 41° 0.7L NO GBX</t>
  </si>
  <si>
    <t>Dillon Rhum Blanc Agricole 55° 1L NO GBX</t>
  </si>
  <si>
    <t>Dillon Très Vieux Agricole VSOP 43° 0.7L NO GBX</t>
  </si>
  <si>
    <t>Dillon Très Vieux VSOP 43° 0.7L NO GBX</t>
  </si>
  <si>
    <t>Dillon Vieux VS 43° 0.7L NO GBX</t>
  </si>
  <si>
    <t>Dillon Vieux XO 43° 0.7L GBX</t>
  </si>
  <si>
    <t>Dillon Vieux XO 43° 0.7L NO GBX</t>
  </si>
  <si>
    <t>Dimple Golden Selection 40° 0.7L NO GBX</t>
  </si>
  <si>
    <t>Dingle Single Malt Triple Distilled 46.3° 0.7L GBX</t>
  </si>
  <si>
    <t>Diplomatico Ambassador + Leather GBX 47° 0.7L GBX</t>
  </si>
  <si>
    <t>Diplomatico Distillery Collection N°1 Batch Kettle 47° 0.7L GBX</t>
  </si>
  <si>
    <t>Diplomatico Distillery Collection N°2 Barbet 47° 0.7L GBX</t>
  </si>
  <si>
    <t>Diplomatico Distillery Collection N°3 Pot Stilll 47° 0.7L GBX</t>
  </si>
  <si>
    <t>Diplomatico Reserva Exclusiva + Ice Ball Mold + Glass 40° 0.7L GBX</t>
  </si>
  <si>
    <t>Diplomatico Reserva Exclusiva 12 Years ***  with + GBX 40° 0.7L GBX</t>
  </si>
  <si>
    <t>Diplomatico Reserva Exclusiva 12 Years *** 40° 0.7L NO GBX</t>
  </si>
  <si>
    <t>Diplomatico Reserva Exclusiva 12 Years + 4 coasters + GBX 40° 0.7L NO GBX</t>
  </si>
  <si>
    <t>Diplomatico Seleccion de Familia *** 43° 0.7L GBX</t>
  </si>
  <si>
    <t>Diplomatico Seleccion de Familia + 2 glasses *** 43° 0.7L GBX</t>
  </si>
  <si>
    <t>Diplôme Dry Gin 44° 0.7L NO GBX</t>
  </si>
  <si>
    <t>Disaronno Amaretto 28° 0.35L NO GBX</t>
  </si>
  <si>
    <t>Disaronno Amaretto 28° 0.7L NO GBX</t>
  </si>
  <si>
    <t>Disaronno Riserva 50 cl 40° 0.5L GBX</t>
  </si>
  <si>
    <t>Disaronno Velvet + 2 Glasses 17° 0.7L GBX</t>
  </si>
  <si>
    <t>Disaronno Velvet 17° 0.05L NO GBX</t>
  </si>
  <si>
    <t>Disaronno Velvet 17° 0.7L NO GBX</t>
  </si>
  <si>
    <t>Dolfi Fraise des Bois 18° 0.7L NO GBX</t>
  </si>
  <si>
    <t>Dom Pérignon Vintage 2013 ***  + GBX 12.5° 0.75L GBX</t>
  </si>
  <si>
    <t>Domecq Medium Dry Sherry 15° 0.75L NO GBX</t>
  </si>
  <si>
    <t>Domecq Medium Dry Sherry 15° 1L NO GBX</t>
  </si>
  <si>
    <t>Don Fulano Blanco 40° 0.7L NO GBX</t>
  </si>
  <si>
    <t>Don Julio 1942 38° 0.7L GBX</t>
  </si>
  <si>
    <t>Don Julio Anejo 38° 0.7L GBX</t>
  </si>
  <si>
    <t>Don Julio Anejo 38° 0.7L NO GBX</t>
  </si>
  <si>
    <t>Don Julio Blanco 100% Agave 38° 0.7L GBX</t>
  </si>
  <si>
    <t>Don Julio Reposado 38° 0.7L GBX</t>
  </si>
  <si>
    <t>Don Julio Reposado 38° 0.7L NO GBX</t>
  </si>
  <si>
    <t>Don Papa Gayuma 40° 0.7L GBX</t>
  </si>
  <si>
    <t>Don Papa Masskara + GBX 40° 0.7L GBX</t>
  </si>
  <si>
    <t>Don Papa Masskara 40° 0.7L NO GBX</t>
  </si>
  <si>
    <t>Don Papa Masskara Street Art Canister 40° 0.7L GBX</t>
  </si>
  <si>
    <t>Don Q Cristal Rum 40° 0.7L NO GBX</t>
  </si>
  <si>
    <t>Don Q Double Wood Sherry Cask Finish 41° 0.7L NO GBX</t>
  </si>
  <si>
    <t>Don Q Gold 40° 0.7L NO GBX</t>
  </si>
  <si>
    <t>Don Q Gran Anejo 40° 0.7L NO GBX</t>
  </si>
  <si>
    <t>Don Q Oak Barrel Spiced 45° 0.7L NO GBX</t>
  </si>
  <si>
    <t>Don Q Reserva 7 Years 40° 0.7L NO GBX</t>
  </si>
  <si>
    <t>Don Q Vermouth Cask 40° 0.7L NO GBX</t>
  </si>
  <si>
    <t>Dooley's Liquorice Cream Liquer 15° 1L NO GBX</t>
  </si>
  <si>
    <t>Dooley's Toffee Cream Liqueur 17° 0.7L NO GBX</t>
  </si>
  <si>
    <t>Dooley's White Chocolate 15° 1L NO GBX</t>
  </si>
  <si>
    <t>Doorly's 12 Years 43° 0.7L GBX</t>
  </si>
  <si>
    <t>Doorly's 8 Years Gold 40° 0.7L NO GBX</t>
  </si>
  <si>
    <t>Dos Maderas Luxus 40° 0.7L GBX</t>
  </si>
  <si>
    <t>Dos Maderas PX 5+3 Years 37.5° 0.7L NO GBX</t>
  </si>
  <si>
    <t>Dos Maderas PX 5+5 Years 40° 0.7L GBX</t>
  </si>
  <si>
    <t>Dos Maderas Seleccion 42° 0.7L GBX</t>
  </si>
  <si>
    <t>Double Barrel Islay &amp; Highland 46° 0.7L GBX</t>
  </si>
  <si>
    <t>Double Cross Vodka 40° 0.7L NO GBX</t>
  </si>
  <si>
    <t>Drambuie "The Isle of Skye" 40° 0.7L NO GBX</t>
  </si>
  <si>
    <t>Drambuie "The Isle of Skye" 40° 1L NO GBX</t>
  </si>
  <si>
    <t>Drebbel Small Batch London Dry Gin 40° 0.7L GBX</t>
  </si>
  <si>
    <t>Drumshanbo Gunpowder Gin 43° 0.7L NO GBX</t>
  </si>
  <si>
    <t>Drumshanbo Gunpowder Gin 43° 1L NO GBX</t>
  </si>
  <si>
    <t>Drumshanbo Gunpowder Gin Ceramic Edition 43° 0.7L NO GBX</t>
  </si>
  <si>
    <t>Drumshanbo Gunpowder Gin Sardinian Citrus + Glass 43° 0.7L GBX</t>
  </si>
  <si>
    <t>Drumshanbo Gunpowder Gin Sardinian Citrus 43° 0.7L NO GBX</t>
  </si>
  <si>
    <t>Drumshanbo Gunpowder Gin Sardinian Citrus 43° 1L NO GBX</t>
  </si>
  <si>
    <t>Dry Sack Fino 15° 0.75L NO GBX</t>
  </si>
  <si>
    <t>Dry Sack Medium 15° 0.75L NO GBX</t>
  </si>
  <si>
    <t>Dubonnet Rouge 14.8° 0.75L NO GBX</t>
  </si>
  <si>
    <t>Dunvilles Three Crowns 43.5° 0.7L GBX</t>
  </si>
  <si>
    <t>Dunvilles Three Crowns Peated 43.5° 0.7L NO GBX</t>
  </si>
  <si>
    <t>Duquesnes Ambré 40° 1L NO GBX</t>
  </si>
  <si>
    <t>Duval Pastis 45° 0.7L NO GBX</t>
  </si>
  <si>
    <t>Duval Pastis 45° 1L NO GBX</t>
  </si>
  <si>
    <t>Duval Pastis My Spirits Corner 45° 0.2L NO GBX</t>
  </si>
  <si>
    <t>DYC 10 Years 40° 0.7L NO GBX</t>
  </si>
  <si>
    <t>DYC 5 Years 40° 1L NO GBX</t>
  </si>
  <si>
    <t>DYC 8 Years 40° 0.7L NO GBX</t>
  </si>
  <si>
    <t>Dzama 3 Years 52° 0.7L NO GBX</t>
  </si>
  <si>
    <t>Dzama 6 Years 45° 0.7L NO GBX</t>
  </si>
  <si>
    <t>Dzama 8 Years Finish Cognac 40° 0.7L GBX</t>
  </si>
  <si>
    <t>Dzama Arrange Citronnelle 25° 0.5L NO GBX</t>
  </si>
  <si>
    <t>Dzama Arrange Ecorce d'Orange Cannelle 25° 0.5L NO GBX</t>
  </si>
  <si>
    <t>Dzama Arrange Gingembre 25° 0.5L NO GBX</t>
  </si>
  <si>
    <t>Dzama Arrange Leetche 25° 0.5L NO GBX</t>
  </si>
  <si>
    <t>Dzama Arrange Vanille Mandarine Baie Rose 25° 0.5L NO GBX</t>
  </si>
  <si>
    <t>Dzama Arrange Vanille PockPock Kaki 25° 0.5L NO GBX</t>
  </si>
  <si>
    <t>Dzama Cuvee Blanche 40° 0.7L NO GBX</t>
  </si>
  <si>
    <t>Dzama Cuvee Blanche Prestige 40° 0.7L NO GBX</t>
  </si>
  <si>
    <t>Dzama Cuvée Noire 40° 0.7L NO GBX</t>
  </si>
  <si>
    <t>Dzama Cuvée Noire Prestige 40° 0.7L NO GBX</t>
  </si>
  <si>
    <t>Dzama Le Maki l'Authentique White 37.5° 1L NO GBX</t>
  </si>
  <si>
    <t>Dzama Maki Ambré 37.5° 0.7L GBX</t>
  </si>
  <si>
    <t>Dzama Tsingy 40° 0.7L NO GBX</t>
  </si>
  <si>
    <t>Dzama Vanilla Ambre de Madagascar 40° 0.7L NO GBX</t>
  </si>
  <si>
    <t>Dzama Vieux 15 Years 45° 0.7L GBX</t>
  </si>
  <si>
    <t>Dzama Vieux 1998 45° 0.7L NO GBX</t>
  </si>
  <si>
    <t>Dzama Vieux 5 Years Cognac Finish 40° 0.7L GBX</t>
  </si>
  <si>
    <t>Eagle Rare Single Barrel Bourbon 10 Years 45° 0.7L NO GBX</t>
  </si>
  <si>
    <t>Earl Brown Dry Gin 37.5° 1L NO GBX</t>
  </si>
  <si>
    <t>Echlinville Irish Pot Still Gin 46° 0.5L NO GBX</t>
  </si>
  <si>
    <t>Ed Gwenn 45° 0.7L GBX</t>
  </si>
  <si>
    <t>Eddu Brocéliande 43° 0.7L GBX</t>
  </si>
  <si>
    <t>Eddu Ed Gwenn 45° 0.7L GBX</t>
  </si>
  <si>
    <t>Eddu Gold 43° 0.7L GBX</t>
  </si>
  <si>
    <t>Eddu Grey Rock Brocéliande 40° 0.7L GBX</t>
  </si>
  <si>
    <t>Eddu Gwenaval Eau De Vie De Pomme 40° 0.7L NO GBX</t>
  </si>
  <si>
    <t>Eddu Jean Le Cam 45° 0.7L NO GBX</t>
  </si>
  <si>
    <t>Eddu Lambig De Bretagne AOC Hors d'Âge 40° 0.7L NO GBX</t>
  </si>
  <si>
    <t>Eddu Nolwenn Korbell 46° 0.7L NO GBX</t>
  </si>
  <si>
    <t>Eddu Silver 43° 0.7L GBX</t>
  </si>
  <si>
    <t>Eddu Tourbé 43° 0.7L GBX</t>
  </si>
  <si>
    <t>Edelweiss 40° 0.7L NO GBX</t>
  </si>
  <si>
    <t>Eden Mill Original 42° 0.7L NO GBX</t>
  </si>
  <si>
    <t>Eden Mill Passion Fruit Gin 40° 0.5L NO GBX</t>
  </si>
  <si>
    <t>Eden Mill Spiced Rhubarb &amp; Vanilla Gin 40° 0.5L NO GBX</t>
  </si>
  <si>
    <t>Edge Gin 40° 0.5L NO GBX</t>
  </si>
  <si>
    <t>Edgerton Blue Spice Gin 43° 0.7L NO GBX</t>
  </si>
  <si>
    <t>Edinburgh Gin Raspberry Infused 20° 0.5L NO GBX</t>
  </si>
  <si>
    <t>Edinburgh Orange Blossom &amp; Mandarin Liqueur 20° 0.5L NO GBX</t>
  </si>
  <si>
    <t>Edinburgh Rhubarb &amp; Ginger Liqueur 20° 0.5L NO GBX</t>
  </si>
  <si>
    <t>Edradour 10 Years 40° 0.7L GBX</t>
  </si>
  <si>
    <t>Edradour 12 Years Caledonia 46° 0.7L GBX</t>
  </si>
  <si>
    <t>Egans Fortitude 46° 0.7L NO GBX</t>
  </si>
  <si>
    <t>Egmont's Garden Gin Herb Garden 42° 0.5L NO GBX</t>
  </si>
  <si>
    <t>Egmont's Garden Gin The Orchard 42° 0.5L NO GBX</t>
  </si>
  <si>
    <t>Eiko Japanese Vodka 40° 0.7L GBX</t>
  </si>
  <si>
    <t>El Cabron Rum 40° 0.7L GBX</t>
  </si>
  <si>
    <t>El Cabron XO Rum 43° 0.7L GBX</t>
  </si>
  <si>
    <t>El Dorado 12 Years 40° 0.7L GBX</t>
  </si>
  <si>
    <t>El Dorado 3 Years 40° 0.7L NO GBX</t>
  </si>
  <si>
    <t>El Dorado 5 Years 40° 0.7L NO GBX</t>
  </si>
  <si>
    <t>El Dorado 50 Years 43° 0.75L GBX</t>
  </si>
  <si>
    <t>El Dorado Plinth 12 Years + 15 Years + 21 Years 42° 2.1L NO GBX</t>
  </si>
  <si>
    <t>El Dorado Special Reserve 15 Years 43° 0.7L GBX</t>
  </si>
  <si>
    <t>El Dorado Special Reserve 21 Years 43° 0.7L GBX</t>
  </si>
  <si>
    <t>El Gobernador Pisco 40° 0.7L NO GBX</t>
  </si>
  <si>
    <t>El Jimador Reposado 38° 0.7L NO GBX</t>
  </si>
  <si>
    <t>El Ron Prohibido 12 Years 40° 0.7L NO GBX</t>
  </si>
  <si>
    <t>El Ron Prohibido 15 Years 40° 0.7L NO GBX</t>
  </si>
  <si>
    <t>El Ron Prohibido Silver 40° 0.7L NO GBX</t>
  </si>
  <si>
    <t>El Supremo 3 Years 40° 0.7L NO GBX</t>
  </si>
  <si>
    <t>El Viejito 38° 0.7L NO GBX</t>
  </si>
  <si>
    <t>Elba White Dry Rum 47° 0.5L NO GBX</t>
  </si>
  <si>
    <t>Elephant Gin Orange Cocoa 40° 0.5L NO GBX</t>
  </si>
  <si>
    <t>Elephant Sloe Gin 35° 0.5L NO GBX</t>
  </si>
  <si>
    <t>ELG Gin N°1 47.2° 0.5L NO GBX</t>
  </si>
  <si>
    <t>Elg N°3 Gin Navy Strength 57.2° 0.5L NO GBX</t>
  </si>
  <si>
    <t>Elg N°4 Gin 46.5° 0.5L NO GBX</t>
  </si>
  <si>
    <t>Elit Vodka 40° 0.7L NO GBX</t>
  </si>
  <si>
    <t>Elixir Combier 38° 0.5L NO GBX</t>
  </si>
  <si>
    <t>Elsker Dry Pink Gin 40° 1L NO GBX</t>
  </si>
  <si>
    <t>Eminente Ambar Claro 3 Years 40° 0.7L NO GBX</t>
  </si>
  <si>
    <t>Eminente Reserva 7 Years 41.3° 0.7L NO GBX</t>
  </si>
  <si>
    <t>Emperor London Bridge 40° 0.7L GBX</t>
  </si>
  <si>
    <t>Encore Premium Vodka 41° 0.5L NO GBX</t>
  </si>
  <si>
    <t>Engine Gin 42° 0.5L NO GBX</t>
  </si>
  <si>
    <t>Engine Gin 42° 0.7L NO GBX</t>
  </si>
  <si>
    <t>English Harbour 10 Years 40° 0.7L GBX</t>
  </si>
  <si>
    <t>English Harbour 5 Years 40° 0.7L NO GBX</t>
  </si>
  <si>
    <t>Enso Blend Japanese Whisky 40° 0.7L NO GBX</t>
  </si>
  <si>
    <t>Éole Belgian Spritz 20° 0.5L NO GBX</t>
  </si>
  <si>
    <t>Éole Belgian Spritz 20° 1L NO GBX</t>
  </si>
  <si>
    <t>Esclavo 12  Speyside 46° 0.7L GBX</t>
  </si>
  <si>
    <t>Esclavo 12 Years 40° 0.7L GBX</t>
  </si>
  <si>
    <t>Esclavo 4x20 cl 46.25° 0.8L GBX</t>
  </si>
  <si>
    <t>Esclavo Gran Reserva 40° 0.7L NO GBX</t>
  </si>
  <si>
    <t>Esclavo Gran Reserva Overproof 57.5° 0.5L NO GBX</t>
  </si>
  <si>
    <t>Espero Coconut &amp; Rum 40° 0.7L GBX</t>
  </si>
  <si>
    <t>Espolon Blanco 40° 0.7L NO GBX</t>
  </si>
  <si>
    <t>Etsu Double Orange 43° 0.7L GBX</t>
  </si>
  <si>
    <t>Etsu Japanese Gin 43° 0.7L NO GBX</t>
  </si>
  <si>
    <t>Evan Williams Black Label 43° 0.7L NO GBX</t>
  </si>
  <si>
    <t>Evan Williams First Distiller 43° 1L NO GBX</t>
  </si>
  <si>
    <t>Everclear Lightning Original Corn 40° 0.5L NO GBX</t>
  </si>
  <si>
    <t>Exiles Gin 41.3° 0.7L NO GBX</t>
  </si>
  <si>
    <t>Explorer Domanican Republic + GBX 41° 0.7L GBX</t>
  </si>
  <si>
    <t>Explorer Rum Thailand by Château du Breuil 42° 0.7L GBX</t>
  </si>
  <si>
    <t>Explorer Rum Trinidad by Château du Breuil 41° 0.7L GBX</t>
  </si>
  <si>
    <t>Ezra Brooks Rye 45° 0.7L NO GBX</t>
  </si>
  <si>
    <t>Facundo Eximo 40° 0.7L GBX</t>
  </si>
  <si>
    <t>Facundo Exquisito 40° 0.7L GBX</t>
  </si>
  <si>
    <t>Fair Acail 22° 0.35L NO GBX</t>
  </si>
  <si>
    <t>Fair Cacao 22° 0.35L NO GBX</t>
  </si>
  <si>
    <t>Fair Pomegranate 22° 0.35L NO GBX</t>
  </si>
  <si>
    <t>Fair Spiced Coffee 40° 0.7L NO GBX</t>
  </si>
  <si>
    <t>Fair XO 40° 0.7L GBX</t>
  </si>
  <si>
    <t>Falernum Intense 20° 0.5L NO GBX</t>
  </si>
  <si>
    <t>FamGin 40° 0.5L NO GBX</t>
  </si>
  <si>
    <t>Famous Grouse 40° 0.7L NO GBX</t>
  </si>
  <si>
    <t>Famous Grouse 40° 4.5L GBX</t>
  </si>
  <si>
    <t>Famous Grouse Ruby Cask 40° 1L NO GBX</t>
  </si>
  <si>
    <t>Famous Grouse Sherry Cask Finish 40° 1L NO GBX</t>
  </si>
  <si>
    <t>Famous Grouse Smoky Black 40° 1L NO GBX</t>
  </si>
  <si>
    <t>Feel! Munich Dry Gin 47° 0.5L NO GBX</t>
  </si>
  <si>
    <t>Fercullen 10 Years 40° 0.7L GBX</t>
  </si>
  <si>
    <t>Ferdinands Quince Gin 30° 0.5L NO GBX</t>
  </si>
  <si>
    <t>Ferdinands Red 18° 0.5L NO GBX</t>
  </si>
  <si>
    <t>Ferdinands Red 19° 0.5L NO GBX</t>
  </si>
  <si>
    <t>Ferdinands Rose 17° 0.5L NO GBX</t>
  </si>
  <si>
    <t>Ferdinand's Saar Dry Gin 44° 0.5L NO GBX</t>
  </si>
  <si>
    <t>Ferdinands Saar Dry Riesling 18° 0.5L NO GBX</t>
  </si>
  <si>
    <t>Ferdinand's Saar Dry Vermouth 18° 0.5L NO GBX</t>
  </si>
  <si>
    <t>Ferdinands Saar White 18° 0.5L NO GBX</t>
  </si>
  <si>
    <t>Ferdinand's Summer Grape Gin 44° 0.7L GBX</t>
  </si>
  <si>
    <t>Fernet Branca 35° 0.7L NO GBX</t>
  </si>
  <si>
    <t>Fernet Branca Menta 28° 0.02L NO GBX</t>
  </si>
  <si>
    <t>Ferrum Cherry Elixir 35° 0.7L NO GBX</t>
  </si>
  <si>
    <t>Ferrum Honey Elixir 35° 0.7L NO GBX</t>
  </si>
  <si>
    <t>Ferrum Reserva 40° 0.7L NO GBX</t>
  </si>
  <si>
    <t>Ferrum Vanilla Elixir 35° 0.7L NO GBX</t>
  </si>
  <si>
    <t>Fettercairn 12 Years 40° 0.7L GBX</t>
  </si>
  <si>
    <t>Fettercairn 22 Years 47° 0.7L GBX</t>
  </si>
  <si>
    <t>Fettercairn 28 Years 42° 0.7L GBX</t>
  </si>
  <si>
    <t>Fettercairn Warehouse 2 Batch 3 50.6° 0.7L GBX</t>
  </si>
  <si>
    <t>Fever Island Gin 40° 0.7L NO GBX</t>
  </si>
  <si>
    <t>FEW American Gin 40° 0.7L NO GBX</t>
  </si>
  <si>
    <t>Few Breakfast Gin 42° 0.7L NO GBX</t>
  </si>
  <si>
    <t>Filey Bay Flagship 46° 0.7L GBX</t>
  </si>
  <si>
    <t>Filey Bay Moscatel Finish 46° 0.7L GBX</t>
  </si>
  <si>
    <t>Filey Bay Strength Cask Finish 46° 0.7L GBX</t>
  </si>
  <si>
    <t>Filliers Barrel Aged 17 Years + GBX 44° 0.7L GBX</t>
  </si>
  <si>
    <t>Filliers Barrel Aged 21 Years + GBX 46° 0.7L GBX</t>
  </si>
  <si>
    <t>Filliers Barrel Aged Gin 43.7° 0.5L NO GBX</t>
  </si>
  <si>
    <t>Filliers Dry Gin 28 "1928 Tribute" 48° 0.5L NO GBX</t>
  </si>
  <si>
    <t>Filliers Dry Gin 28 Pink + Mini Classic Gin 5 cl 38.27° 0.55L NO GBX</t>
  </si>
  <si>
    <t>Filliers Dry Gin 28 Pink 37.5° 0.5L NO GBX</t>
  </si>
  <si>
    <t>Filliers Lemon Vodka 40° 0.5L NO GBX</t>
  </si>
  <si>
    <t>Filliers Pine Blossom Dry Gin 42.6° 0.5L NO GBX</t>
  </si>
  <si>
    <t>Filliers Vieux Genièvre de grain 5 Years Eco 38° 0.7L NO GBX</t>
  </si>
  <si>
    <t>Filliers Wild Strawberry Vodka 40° 0.5L NO GBX</t>
  </si>
  <si>
    <t>Finlaggan Cask Strength 58° 0.7L GBX</t>
  </si>
  <si>
    <t>Finlaggan Old Reserve 40° 0.7L GBX</t>
  </si>
  <si>
    <t>Finlaggan Port Finish 46° 0.7L GBX</t>
  </si>
  <si>
    <t>Finlaggan Red Wine Cask Matured Small Batch Release 46° 0.7L GBX</t>
  </si>
  <si>
    <t>Finlaggan Sherry Finish 46° 0.7L GBX</t>
  </si>
  <si>
    <t>Finlandia 40° 1L NO GBX</t>
  </si>
  <si>
    <t>Finlandia Blackcurrant 37.5° 1L NO GBX</t>
  </si>
  <si>
    <t>Finlandia Cranberry 37.5° 1L NO GBX</t>
  </si>
  <si>
    <t>Finlandia Grapefruit 37.5° 1L NO GBX</t>
  </si>
  <si>
    <t>Finlandia Lime 37.5° 1L NO GBX</t>
  </si>
  <si>
    <t>Finlandia RedBerry 37.5° 1L NO GBX</t>
  </si>
  <si>
    <t>Fiorente Elderflower Liqueur 20° 0.7L NO GBX</t>
  </si>
  <si>
    <t>Fiorito Limoncello 31° 0.5L NO GBX</t>
  </si>
  <si>
    <t>Fire Water 50° 1L NO GBX</t>
  </si>
  <si>
    <t>Fireball 33° 0.05L NO GBX</t>
  </si>
  <si>
    <t>Fireball 33° 0.7L NO GBX</t>
  </si>
  <si>
    <t>Fireball 33° 1L NO GBX</t>
  </si>
  <si>
    <t>Fireball Cinnamon 33° 0.5L NO GBX</t>
  </si>
  <si>
    <t>Firestarter 40° 0.7L NO GBX</t>
  </si>
  <si>
    <t>Fisk The Classic 30° 1L NO GBX</t>
  </si>
  <si>
    <t>Five Farms Irish Cream Liquor 17° 0.7L NO GBX</t>
  </si>
  <si>
    <t>Flamengo Tears Gin 40° 0.5L NO GBX</t>
  </si>
  <si>
    <t>Flaming Pig Black Cask 40° 0.7L NO GBX</t>
  </si>
  <si>
    <t>Flatnöse Blended Malt Scotch Whisky 46° 0.7L GBX</t>
  </si>
  <si>
    <t>Flemish Gin 23 46° 0.7L NO GBX</t>
  </si>
  <si>
    <t>Flemish Gin 23 Book of Distillation Giftbox + Glass 46° 0.7L GBX</t>
  </si>
  <si>
    <t>Flóki Icelandic Double Wood Reserve 45° 0.5L GBX</t>
  </si>
  <si>
    <t>Flor de Cana 20 Years 130th Anniversary 45° 0.7L GBX</t>
  </si>
  <si>
    <t>Flor de Cana Centenario 14 Years 43° 0.7L GBX</t>
  </si>
  <si>
    <t>Flor de Cana Centenario 18 Years 40° 0.7L GBX</t>
  </si>
  <si>
    <t>Flor de Cana Centenario 18 Years 40° 1L GBX</t>
  </si>
  <si>
    <t>Flor de Cana Centenario 18 Years Legacy Edition 40° 1L GBX</t>
  </si>
  <si>
    <t>Flor de Cana Centenario 19 Years Travel Retail 45° 0.7L GBX</t>
  </si>
  <si>
    <t>Flor de Cana Eco 40° 0.7L GBX</t>
  </si>
  <si>
    <t>Flor de Cana Grand Reserve 7 Years 40° 1L NO GBX</t>
  </si>
  <si>
    <t>Flor de Cana Spresso 30° 0.7L NO GBX</t>
  </si>
  <si>
    <t>Flor De Cana Tasting Set 6x2,5 cl 39.58° 0.15L GBX</t>
  </si>
  <si>
    <t>Flor de Cana V Generaciones 30 Years 1988 Single Barrel 45° 0.7L GBX</t>
  </si>
  <si>
    <t>Flor de Cana Volcanic Bourbon Cask 40° 1L GBX</t>
  </si>
  <si>
    <t>Fonseca 10 Years Port 20° 0.75L NO GBX</t>
  </si>
  <si>
    <t>Fonseca 20 Years Port 20° 0.75L NO GBX</t>
  </si>
  <si>
    <t>Fonseca Late Bottled Vintage Port 20° 0.75L GBX</t>
  </si>
  <si>
    <t>Fonseca Ruby 20° 0.75L NO GBX</t>
  </si>
  <si>
    <t>Fonseca Vintage 2017 20° 0.75L GBX</t>
  </si>
  <si>
    <t>Fonseca Terra Prima Organic Reserve 20° 0.75L NO GBX</t>
  </si>
  <si>
    <t>Fords Gin 45° 0.7L NO GBX</t>
  </si>
  <si>
    <t>Forest Dry Gin Autumn 42° 0.5L NO GBX</t>
  </si>
  <si>
    <t>Forest Dry Gin Spring 42° 0.5L NO GBX</t>
  </si>
  <si>
    <t>Forest Dry Gin Summer 45° 0.5L NO GBX</t>
  </si>
  <si>
    <t>Forest Dry Gin Valentine 45° 0.5L NO GBX</t>
  </si>
  <si>
    <t>Forest Dry Gin Winter 45° 0.5L NO GBX</t>
  </si>
  <si>
    <t>Forest Vermouth 20° 0.5L NO GBX</t>
  </si>
  <si>
    <t>Four Pillar Rare Dry Gin 41.8° 0.7L NO GBX</t>
  </si>
  <si>
    <t>Four Pillars Bloody Shiraz Gin 37.8° 0.7L NO GBX</t>
  </si>
  <si>
    <t>Four Pillars Christmas 43.8° 0.7L NO GBX</t>
  </si>
  <si>
    <t>Four Pillars Modern 41.8° 0.7L NO GBX</t>
  </si>
  <si>
    <t>Four Pillars Navy Strenght Gin 58.8° 0.7L NO GBX</t>
  </si>
  <si>
    <t>Four Pillars Olive Leaf 43.8° 0.7L NO GBX</t>
  </si>
  <si>
    <t>Four Pillars Spice Trade 43.8° 0.7L NO GBX</t>
  </si>
  <si>
    <t>Four Pillars Spiced Negroni 43.8° 0.7L NO GBX</t>
  </si>
  <si>
    <t>Four Roses 40° 0.7L NO GBX</t>
  </si>
  <si>
    <t>Four Roses 40° 1L NO GBX</t>
  </si>
  <si>
    <t>Four Roses Single Barrel 50° 0.7L NO GBX</t>
  </si>
  <si>
    <t>Four Roses Small Batch Bourbon + 2 Glasses 45° 0.7L GBX</t>
  </si>
  <si>
    <t>Four Roses Small Batch Bourbon 45° 0.7L NO GBX</t>
  </si>
  <si>
    <t>Foxdenton Rhurbarb 21.5° 0.7L NO GBX</t>
  </si>
  <si>
    <t>Framboise Distillerie de Biercée 43° 0.2L NO GBX</t>
  </si>
  <si>
    <t>Frapin 15 Years 45.3° 0.7L GBX</t>
  </si>
  <si>
    <t>Frapin Château Fontpinot XO + GBX 41° 0.35L GBX</t>
  </si>
  <si>
    <t>Frapin Château Fontpinot XO 41° 0.7L GBX</t>
  </si>
  <si>
    <t>Frapin Cigar Blend XO 40° 0.7L GBX</t>
  </si>
  <si>
    <t>Frapin EXTRA 40° 0.7L GBX</t>
  </si>
  <si>
    <t>Frapin VIP XO 40° 0.7L GBX</t>
  </si>
  <si>
    <t>Frapin VSOP 40° 0.7L GBX</t>
  </si>
  <si>
    <t>Fratello Hazelnut Liquor 20° 0.7L NO GBX</t>
  </si>
  <si>
    <t>Frederic Kafka London Dry Gin 40° 0.7L NO GBX</t>
  </si>
  <si>
    <t>Freixenet Carta Nevada Semi Seco 11.5° 0.2L NO GBX</t>
  </si>
  <si>
    <t>Freixenet Cordon Negro 11.5° 0.375L NO GBX</t>
  </si>
  <si>
    <t>Freixenet Cordon Negro 11.5° 0.75L NO GBX</t>
  </si>
  <si>
    <t>Freixenet Ice Rosé 11.5° 0.75L NO GBX</t>
  </si>
  <si>
    <t>Freixenet Ice Rosé 12.5° 0.75L NO GBX</t>
  </si>
  <si>
    <t>Freixenet Italian Rosé 11° 0.2L NO GBX</t>
  </si>
  <si>
    <t>Freixenet Prosecco DOC 11° 0.2L NO GBX</t>
  </si>
  <si>
    <t>Froggy B Vodka 40° 0.7L NO GBX</t>
  </si>
  <si>
    <t>Fryns Forgotten 22° 0.7L NO GBX</t>
  </si>
  <si>
    <t>Fryns Premium Belgian Genever + Vieux Systeme Duopack 38° 0.4L GBX</t>
  </si>
  <si>
    <t>Fuego Valyrio 33° 0.7L NO GBX</t>
  </si>
  <si>
    <t>Funky Pump Barbados XO Rum 45° 0.5L NO GBX</t>
  </si>
  <si>
    <t>Funky Pump Bloody Orange 45° 0.5L NO GBX</t>
  </si>
  <si>
    <t>Funky Pump London Dry Gin 45° 0.5L NO GBX</t>
  </si>
  <si>
    <t>Fuyu Mizunara Finish 45° 0.7L NO GBX</t>
  </si>
  <si>
    <t>Galaad Origine Vintage 2017 44.5° 0.7L GBX</t>
  </si>
  <si>
    <t>Galliano Vanilla 30° 0.5L NO GBX</t>
  </si>
  <si>
    <t>Galore 7 Years 40° 0.7L NO GBX</t>
  </si>
  <si>
    <t>Gambrinus Elisir 27° 0.7L NO GBX</t>
  </si>
  <si>
    <t>Gambrinus Elisir Gold 27° 0.7L NO GBX</t>
  </si>
  <si>
    <t>Gambrinus Grappa Barricata di Raboso 40° 0.7L NO GBX</t>
  </si>
  <si>
    <t>Gammeldansk 38° 0.7L NO GBX</t>
  </si>
  <si>
    <t>Gammeldansk 38° 1L NO GBX</t>
  </si>
  <si>
    <t>Gancia 14.5° 0.75L NO GBX</t>
  </si>
  <si>
    <t>Gancia Asti D.O.C.G 7.5° 0.75L NO GBX</t>
  </si>
  <si>
    <t>Gancia Prosecco D.O.C Brut 11.5° 0.75L NO GBX</t>
  </si>
  <si>
    <t>Gancia Prosecco D.O.C Rosé 11° 0.75L NO GBX</t>
  </si>
  <si>
    <t>Gancia Vermouth Bianco 16° 1L NO GBX</t>
  </si>
  <si>
    <t>Gansloser Black Gin Distiller's Cut 60° 0.7L GBX</t>
  </si>
  <si>
    <t>Gansloser Black Vodka 40° 0.7L NO GBX</t>
  </si>
  <si>
    <t>Garden Shed Gin 45° 0.7L NO GBX</t>
  </si>
  <si>
    <t>Gary Regan's Orange 45° 0.15L NO GBX</t>
  </si>
  <si>
    <t>GauGin Beach 46° 0.5L NO GBX</t>
  </si>
  <si>
    <t>GauGin Classic 46° 0.5L NO GBX</t>
  </si>
  <si>
    <t>GauGin Mountain 46° 0.5L NO GBX</t>
  </si>
  <si>
    <t>Gautier Cognac VSOP 40° 0.7L NO GBX</t>
  </si>
  <si>
    <t>Gelston’S Single Pot Still Bourbon Cask 40° 0.7L NO GBX</t>
  </si>
  <si>
    <t>Gelston’S Single Pot Still Pinot Noir Cask 40° 0.7L GBX</t>
  </si>
  <si>
    <t>Gelston's Single Malt 40° 0.7L GBX</t>
  </si>
  <si>
    <t>Gemblue Gin Cask Tequilla 40° 0.7L NO GBX</t>
  </si>
  <si>
    <t>Génépi des Alpes 40° 0.5L NO GBX</t>
  </si>
  <si>
    <t>Generous Gin 44° 0.7L NO GBX</t>
  </si>
  <si>
    <t>Generous Gin Organic 44° 0.7L NO GBX</t>
  </si>
  <si>
    <t>Generous Gin Organic 44° 0.7L GBX</t>
  </si>
  <si>
    <t>Gentiane De Lure 16° 0.75L NO GBX</t>
  </si>
  <si>
    <t>Geranium Premium Gin 55° 0.7L NO GBX</t>
  </si>
  <si>
    <t>Germana Classica 40° 0.7L NO GBX</t>
  </si>
  <si>
    <t>Germana Heritage 43° 0.7L NO GBX</t>
  </si>
  <si>
    <t>Get Essentiel 17.9° 0.7L NO GBX</t>
  </si>
  <si>
    <t>Ghost Juniper 40° 0.7L NO GBX</t>
  </si>
  <si>
    <t>Gibson's Gin 37.5° 0.7L NO GBX</t>
  </si>
  <si>
    <t>Gibson's Gin Blood Orange 37.5° 0.7L NO GBX</t>
  </si>
  <si>
    <t>Gibson's Gin My Spirits Corner 37.5° 0.2L NO GBX</t>
  </si>
  <si>
    <t>Gibson's Gin New 37.5° 1L NO GBX</t>
  </si>
  <si>
    <t>Gilbey's 37.5° 0.7L NO GBX</t>
  </si>
  <si>
    <t>Gilliam's Gin 41° 0.5L NO GBX</t>
  </si>
  <si>
    <t>Gilpin's Westmorland Extra Dry Gin 47° 0.7L NO GBX</t>
  </si>
  <si>
    <t>Gimmius Gin 41° 0.7L NO GBX</t>
  </si>
  <si>
    <t>Gin de Binche 40° 0.7L NO GBX</t>
  </si>
  <si>
    <t>Gin de France 40° 0.5L NO GBX</t>
  </si>
  <si>
    <t>Gin de Monaco 40° 0.7L NO GBX</t>
  </si>
  <si>
    <t>Gin des Géants 40° 0.5L NO GBX</t>
  </si>
  <si>
    <t>Gin Lane 1751 Victoria Pink Gin 40° 0.7L NO GBX</t>
  </si>
  <si>
    <t>Gin O'ndina 45° 0.7L NO GBX</t>
  </si>
  <si>
    <t>Gin Sul 43° 0.5L NO GBX</t>
  </si>
  <si>
    <t>Ginato Clementino Orange 43° 0.7L NO GBX</t>
  </si>
  <si>
    <t>Ginato Melograno Pomegranate 43° 0.7L NO GBX</t>
  </si>
  <si>
    <t>Ginato Pinot Grigio &amp; Sicilian Lemon 43° 0.7L NO GBX</t>
  </si>
  <si>
    <t>Ginato Pompelmo Pink Grapefruit 43° 0.7L NO GBX</t>
  </si>
  <si>
    <t>Gin'Ca Berries Edition 40° 0.7L NO GBX</t>
  </si>
  <si>
    <t>Gin'Ca Small Batch Gin 40° 0.7L NO GBX</t>
  </si>
  <si>
    <t>Ginraw 42.3° 0.7L NO GBX</t>
  </si>
  <si>
    <t>Gin-Tropez 40° 0.5L NO GBX</t>
  </si>
  <si>
    <t>Gin-Tropez 40° 1.5L NO GBX</t>
  </si>
  <si>
    <t>Girvan 25 Years 42° 0.7L GBX</t>
  </si>
  <si>
    <t>Girvan Proof Strength 57.1° 0.7L GBX</t>
  </si>
  <si>
    <t>Glann Ar Mor Bourbon Cask 46° 0.7L GBX</t>
  </si>
  <si>
    <t>Glayva 35° 0.7L NO GBX</t>
  </si>
  <si>
    <t>Glen Elgin 12 Years 43° 0.7L GBX</t>
  </si>
  <si>
    <t>Glen Garioch 12 Years 48° 0.7L GBX</t>
  </si>
  <si>
    <t>Glen Garioch 12 Years 48° 1L GBX</t>
  </si>
  <si>
    <t>Glen Garioch 1797 Founder's Reserve 48° 0.7L GBX</t>
  </si>
  <si>
    <t>Glen Grant 10 Years ( New Bottle ) 40° 0.7L GBX</t>
  </si>
  <si>
    <t>Glen Grant 12 Years 43° 0.7L GBX</t>
  </si>
  <si>
    <t>Glen Grant 15 Years 50° 0.7L GBX</t>
  </si>
  <si>
    <t>Glen Grant 18 Years 43° 0.7L GBX</t>
  </si>
  <si>
    <t>Glen Grant Arboralis 40° 0.7L GBX</t>
  </si>
  <si>
    <t>Glen Moray 12 Years Elgin Signature American Cask 48° 1L GBX</t>
  </si>
  <si>
    <t>Glen Moray 15 Years 40° 0.7L GBX</t>
  </si>
  <si>
    <t>Glen Moray 18 Years 47.2° 0.7L GBX</t>
  </si>
  <si>
    <t>Glen Moray Classic Chardonnay Cask Finish + 2 Glasses 40° 0.7L GBX</t>
  </si>
  <si>
    <t>Glen Moray Classic Chardonnay Cask Finish 40° 0.7L GBX</t>
  </si>
  <si>
    <t>Glen Moray Classic Elgin + 2 Glasses 40° 0.7L GBX</t>
  </si>
  <si>
    <t>Glen Moray Classic Elgin 40° 0.7L GBX</t>
  </si>
  <si>
    <t>Glen Moray Curiosity Rye Cask Finish 46.3° 0.7L GBX</t>
  </si>
  <si>
    <t>Glen Scanlan12 Years 40° 0.7L NO GBX</t>
  </si>
  <si>
    <t>Glen Scotia 10 Years Unpeated 40° 0.7L GBX</t>
  </si>
  <si>
    <t>Glen Scotia 15 Years 46° 0.7L GBX</t>
  </si>
  <si>
    <t>Glen Scotia Double Cask 46° 0.7L GBX</t>
  </si>
  <si>
    <t>Glen Scotia Edition 2022 56.2° 0.7L GBX</t>
  </si>
  <si>
    <t>Glen Scotia Harbour 40° 0.7L GBX</t>
  </si>
  <si>
    <t>Glen Spey 12 Years 43° 0.7L NO GBX</t>
  </si>
  <si>
    <t>Glenallachie 12 Years 46° 0.7L GBX</t>
  </si>
  <si>
    <t>Glenallachie 15 Years 46° 0.05L NO GBX</t>
  </si>
  <si>
    <t>Glenallachie 8 Years Rye Finish 46° 0.7L GBX</t>
  </si>
  <si>
    <t>Glencadam 10 Years 46° 0.7L GBX</t>
  </si>
  <si>
    <t>Glencadam 10 Years 46° 1L GBX</t>
  </si>
  <si>
    <t>Glencadam 10 Years The Rather Delicate 46° 0.7L GBX</t>
  </si>
  <si>
    <t>Glencadam 14 Years Cognac Cask 46° 0.7L GBX</t>
  </si>
  <si>
    <t>Glencadam 15 Years 46° 0.7L GBX</t>
  </si>
  <si>
    <t>Glencadam 17 Years Port Finish 46° 0.7L GBX</t>
  </si>
  <si>
    <t>Glencadam Reserva Andalucia Oloroso
 Sherry Cask Finish 46° 0.7L GBX</t>
  </si>
  <si>
    <t>Glendalough Burgundy Cask 42° 0.7L NO GBX</t>
  </si>
  <si>
    <t>Glendalough Calvados Cask 42° 0.7L NO GBX</t>
  </si>
  <si>
    <t>Glendalough Double Barrel 42° 0.7L NO GBX</t>
  </si>
  <si>
    <t>Glendalough Wild Botanical Irish Gin 41° 0.7L NO GBX</t>
  </si>
  <si>
    <t>Glendronach 10 Years Forgue 43° 1L GBX</t>
  </si>
  <si>
    <t>Glendronach 12 Years 43° 0.7L GBX</t>
  </si>
  <si>
    <t>Glendronach 15 Years Revival 46° 0.7L GBX</t>
  </si>
  <si>
    <t>Glendronach 18 Years Allardice 46° 0.7L GBX</t>
  </si>
  <si>
    <t>Glendronach 21 Years 48° 0.7L GBX</t>
  </si>
  <si>
    <t>Glendronach Port Wood 46° 0.7L GBX</t>
  </si>
  <si>
    <t>Glendronach Traditionally Peated 48° 0.7L GBX</t>
  </si>
  <si>
    <t>Glenfarclas 10 Years 40° 0.2L NO GBX</t>
  </si>
  <si>
    <t>Glenfarclas 10 Years 40° 0.7L GBX</t>
  </si>
  <si>
    <t>Glenfarclas 105 60° 0.7L GBX</t>
  </si>
  <si>
    <t>Glenfarclas 12 Years 43° 0.7L GBX</t>
  </si>
  <si>
    <t>Glenfarclas 15 Years 46° 0.7L GBX</t>
  </si>
  <si>
    <t>Glenfarclas 2011 Oloroso Sherry Casks (Bottled 2020) Wooden Box 46° 0.7L GBX</t>
  </si>
  <si>
    <t>Glenfarclas 25 Years 43° 0.7L GBX</t>
  </si>
  <si>
    <t>Glenfarclas Family Cask 1954 - 2003 Trunk (Luxury Display) 50.61° 10L GBX</t>
  </si>
  <si>
    <t>Glenfarclas Heritage 40° 0.7L GBX</t>
  </si>
  <si>
    <t>Glenfarclas Heritage 60° 0.7L NO GBX</t>
  </si>
  <si>
    <t>Glenfiddich 12 Years Special Reserve 40° 0.7L GBX</t>
  </si>
  <si>
    <t>Glenfiddich 12 Years Special Reserve 40° 1L GBX</t>
  </si>
  <si>
    <t>Glenfiddich 12 Years Triple Oak 40° 0.7L GBX</t>
  </si>
  <si>
    <t>Glenfiddich 14 Years Bourbon Barrel 43° 0.7L GBX</t>
  </si>
  <si>
    <t>Glenfiddich 15 Years Solera Reserve + 2 Glasses 40° 0.7L GBX</t>
  </si>
  <si>
    <t>Glenfiddich 15 Years Solera Reserve 40° 0.7L GBX</t>
  </si>
  <si>
    <t>Glenfiddich 18 Years Small Batch Reserve + Flask 40° 0.7L GBX</t>
  </si>
  <si>
    <t>Glenfiddich 23 Years Grand Cru 40° 0.7L GBX</t>
  </si>
  <si>
    <t>Glenfiddich 26 Years Grande Couronne 43.8° 0.7L GBX</t>
  </si>
  <si>
    <t>Glenfiddich 29 Years Yozakura 45.1° 0.7L GBX</t>
  </si>
  <si>
    <t>Glenfiddich 30 Years 43° 0.7L GBX</t>
  </si>
  <si>
    <t>Glenfiddich 40 Years 48.2° 0.7L GBX</t>
  </si>
  <si>
    <t>Glenfiddich Discovery Pack 12 Years +15 Years +18 Years 3 x 20 cl 40° 0.6L GBX</t>
  </si>
  <si>
    <t>Glenfiddich Fire &amp; Cane 43° 0.7L NO GBX</t>
  </si>
  <si>
    <t>Glenfiddich Fire &amp; Cane 43° 0.7L GBX</t>
  </si>
  <si>
    <t>Glenfiddich Malt Master's Edition 43° 0.7L GBX</t>
  </si>
  <si>
    <t>Glenfiddich Orchard Experiment 43° 0.7L GBX</t>
  </si>
  <si>
    <t>Glenfiddich Perpetual Collection VAT N°1 40° 1L GBX</t>
  </si>
  <si>
    <t>Glenfiddich Perpetual Collection VAT N°2 43° 1L GBX</t>
  </si>
  <si>
    <t>Glenfiddich Project Twenty XX 47° 0.7L GBX</t>
  </si>
  <si>
    <t>Glenfiddich Rare Cask Reserve Vintage 1978 56.3° 0.7L GBX</t>
  </si>
  <si>
    <t>Glenglassaugh Evolution 50° 0.7L GBX</t>
  </si>
  <si>
    <t>Glenglassaugh Peat Virgin 46° 0.7L GBX</t>
  </si>
  <si>
    <t>Glenglassaugh Portsoy 49.1° 0.7L NO GBX</t>
  </si>
  <si>
    <t>Glenglassaugh Revival 46° 0.7L GBX</t>
  </si>
  <si>
    <t>Glenglassaugh Sandend 50.5° 0.7L NO GBX</t>
  </si>
  <si>
    <t>Glengoyne 18 Years 43° 0.7L GBX</t>
  </si>
  <si>
    <t>Glengoyne 36 Years The Russell Family 50.7° 0.7L GBX</t>
  </si>
  <si>
    <t>Glengoyne 12 Years 43° 0.7L GBX</t>
  </si>
  <si>
    <t>Glenkinchie 12 Years 43° 0.7L GBX</t>
  </si>
  <si>
    <t>Glenkinchie Distillers Edition 2009 (Bottled 2021) 43° 0.7L GBX</t>
  </si>
  <si>
    <t>Glenlivet 12 Years Double Oaked 40° 0.7L GBX</t>
  </si>
  <si>
    <t>Glenlivet 13 Years First Fill American Oak 40° 0.7L GBX</t>
  </si>
  <si>
    <t>Glenlivet 15 Years 40° 0.7L GBX</t>
  </si>
  <si>
    <t>Glenlivet 18 Years 40° 0.7L GBX</t>
  </si>
  <si>
    <t>Glenlivet 21 Years 43° 0.7L GBX</t>
  </si>
  <si>
    <t>Glenlivet Captain's Reserve 40° 0.7L GBX</t>
  </si>
  <si>
    <t>Glenlivet Caribbean Reserve 40° 0.7L GBX</t>
  </si>
  <si>
    <t>Glenlivet Distiller's Reserve Triple Cask Matured 40° 1L GBX</t>
  </si>
  <si>
    <t>Glenlivet Founder's Reserve 40° 0.7L GBX</t>
  </si>
  <si>
    <t>Glenlivet Spectra ( 3 x 20 cl ) 40° 0.6L GBX</t>
  </si>
  <si>
    <t>Glenlivet Triple Cask White Oak Reserve 40° 1L GBX</t>
  </si>
  <si>
    <t>Glenlossie 10 Years (Fauna &amp; Flora) 43° 0.7L GBX</t>
  </si>
  <si>
    <t>Glenmorangie 10 Years + GBX 40° 0.7L GBX</t>
  </si>
  <si>
    <t>Glenmorangie 15 Years The Cadboll Estate 43° 0.7L GBX</t>
  </si>
  <si>
    <t>Glenmorangie 19 Years 43° 0.7L GBX</t>
  </si>
  <si>
    <t>Glenmorangie A Tale Of The Forest 46° 0.7L GBX</t>
  </si>
  <si>
    <t>Glenmorangie A Tale Of Winter 46° 0.7L GBX</t>
  </si>
  <si>
    <t>Glenmorangie Lasanta 12 Years 43° 0.7L GBX</t>
  </si>
  <si>
    <t>Glenmorangie Nectar D´Or 46° 0.7L GBX</t>
  </si>
  <si>
    <t>Glenmorangie Quinta Ruban 14 Years 46° 0.7L GBX</t>
  </si>
  <si>
    <t>Glenmorangie The Tribute 16 Years 43° 1L GBX</t>
  </si>
  <si>
    <t>Glenmorangie X 40° 0.7L NO GBX</t>
  </si>
  <si>
    <t>Glenrothes 10 Years 40° 0.7L GBX</t>
  </si>
  <si>
    <t>Glenrothes 12 Years 40° 0.7L GBX</t>
  </si>
  <si>
    <t>Glenrothes 40 Years 43° 0.7L GBX</t>
  </si>
  <si>
    <t>Glenrothes Elder's Reserve 43° 0.7L GBX</t>
  </si>
  <si>
    <t>Glenrothes Maker's Cut 48.8° 0.7L GBX</t>
  </si>
  <si>
    <t>Glenturret Triplewood 43° 0.7L GBX</t>
  </si>
  <si>
    <t>Glenturret Triplewood 43° 0.7L NO GBX</t>
  </si>
  <si>
    <t>Glu Gin 15° 1L NO GBX</t>
  </si>
  <si>
    <t>Go On Japanese Rum 38° 0.7L GBX</t>
  </si>
  <si>
    <t>Goa London Dry  Gin 47° 1L NO GBX</t>
  </si>
  <si>
    <t>Goa London Dry Gin 43° 0.7L NO GBX</t>
  </si>
  <si>
    <t>Godet Antarctica Folle Blanche 40° 0.5L NO GBX</t>
  </si>
  <si>
    <t>Godet XO Terre 40° 0.7L GBX</t>
  </si>
  <si>
    <t>Gold Cock Peated 49.2° 0.7L NO GBX</t>
  </si>
  <si>
    <t>Gold Grail 42° 0.5L NO GBX</t>
  </si>
  <si>
    <t>Goldlys Family Reserve 40° 0.7L NO GBX</t>
  </si>
  <si>
    <t>Gonzalez Byass la Copa 15.5° 0.75L NO GBX</t>
  </si>
  <si>
    <t>Gonzalez Noe Pedro Ximenez 30 Years 15.5° 0.75L GBX</t>
  </si>
  <si>
    <t>Gonzalez Rare Old Apostoles Palo Cortado 30 Years 20° 0.75L GBX</t>
  </si>
  <si>
    <t>Gorbatschow 37.5° 0.7L NO GBX</t>
  </si>
  <si>
    <t>Gordon's  5 cl 37.5° 0.05L NO GBX</t>
  </si>
  <si>
    <t>Gordon's 37.5° 0.2L NO GBX</t>
  </si>
  <si>
    <t>Gordon's 37.5° 0.35L NO GBX</t>
  </si>
  <si>
    <t>Gordon's 37.5° 0.7L NO GBX</t>
  </si>
  <si>
    <t>Gordon's 37.5° 1L NO GBX</t>
  </si>
  <si>
    <t>Gordon's Pink  Gin 37.5° 0.7L NO GBX</t>
  </si>
  <si>
    <t>Gordon's Pink  Gin 37.5° 1L NO GBX</t>
  </si>
  <si>
    <t>Gordon's Tropical Passionfruit 37.5° 0.7L NO GBX</t>
  </si>
  <si>
    <t>Gorilochka Sportscar Red 40° 1L NO GBX</t>
  </si>
  <si>
    <t>Gosling's Black Seal 151 Proof 75.5° 0.7L NO GBX</t>
  </si>
  <si>
    <t>Gosling's Black Seal Dark Bermuda Rum 40° 0.7L NO GBX</t>
  </si>
  <si>
    <t>Gosset Extra Brut 12° 0.75L GBX</t>
  </si>
  <si>
    <t>Gouden Carolus Whisky 46° 0.7L GBX</t>
  </si>
  <si>
    <t>Grace Gin 45.7° 0.7L NO GBX</t>
  </si>
  <si>
    <t>Graham's 5 x 5 cl 19.8° 0.25L GBX</t>
  </si>
  <si>
    <t>Graham's Blend N°12 Ruby 19° 0.75L NO GBX</t>
  </si>
  <si>
    <t>Graham's Fine White 19° 0.75L NO GBX</t>
  </si>
  <si>
    <t>Graham's Late Bottle Vintage 2017 20° 1L NO GBX</t>
  </si>
  <si>
    <t>Graham's Selection Pack 5 x 20 cl 19.8° 1L GBX</t>
  </si>
  <si>
    <t>Graham's Six Grapes Reserve 20° 0.75L NO GBX</t>
  </si>
  <si>
    <t>Graham's Tawny 10 Years 20° 0.75L GBX</t>
  </si>
  <si>
    <t>Graham's Tawny 20 Years 20° 0.75L GBX</t>
  </si>
  <si>
    <t>Gran Chaco Argentina 44° 0.7L NO GBX</t>
  </si>
  <si>
    <t>Gran Chaco Bolivia 35° 0.7L NO GBX</t>
  </si>
  <si>
    <t>Gran Chaco Brasil 43° 0.7L NO GBX</t>
  </si>
  <si>
    <t>Gran Chaco Paraguay 42° 0.7L NO GBX</t>
  </si>
  <si>
    <t>Gran Classico Bitter 28° 0.7L NO GBX</t>
  </si>
  <si>
    <t>Grand Kadoo 3 Years Golden 40° 0.7L NO GBX</t>
  </si>
  <si>
    <t>Grand Kadoo 8 Years Golden 40° 0.7L NO GBX</t>
  </si>
  <si>
    <t>Grand Kadoo Banana Flavoured 38° 0.7L NO GBX</t>
  </si>
  <si>
    <t>Grand Kadoo Coconut Flavoured 38° 0.7L NO GBX</t>
  </si>
  <si>
    <t>Grand Kadoo Pineapple Flavoured 38° 0.7L NO GBX</t>
  </si>
  <si>
    <t>Grand Kadoo Spiced 38° 0.7L NO GBX</t>
  </si>
  <si>
    <t>Grand Marnier ( cs x 12 ) 40° 1L NO GBX</t>
  </si>
  <si>
    <t>Grand Marnier 40° 0.35L NO GBX</t>
  </si>
  <si>
    <t>Grand Marnier Cuvée du Centenaire 40° 0.7L GBX</t>
  </si>
  <si>
    <t>Grand Marnier Louis Alexandre 40° 0.7L NO GBX</t>
  </si>
  <si>
    <t>Grande Absente Absinthe + Spoon + GBX 69° 0.7L GBX</t>
  </si>
  <si>
    <t>Grande Absente Absinthe 69° 0.1L NO GBX</t>
  </si>
  <si>
    <t>Grande Absente Absinthe 69° 0.7L NO GBX</t>
  </si>
  <si>
    <t>Grander 8 Years Panama Rum 45° 0.7L NO GBX</t>
  </si>
  <si>
    <t>Grant's Rum Cask Finish 40° 1L GBX</t>
  </si>
  <si>
    <t>Grant's Summer Orange 35° 0.7L NO GBX</t>
  </si>
  <si>
    <t>Grant's Triple Wood 12 Years 40° 1L NO GBX</t>
  </si>
  <si>
    <t>Grant's Triple Wood 40° 0.7L NO GBX</t>
  </si>
  <si>
    <t>Grant's Triple Wood 40° 1L NO GBX</t>
  </si>
  <si>
    <t>Grappa Amaro 35.5° 0.5L NO GBX</t>
  </si>
  <si>
    <t>Grappa del Castello Banfi Capsula Nera 45° 0.7L NO GBX</t>
  </si>
  <si>
    <t>Grappa di Brunello Torre Castello Banfi 45° 0.7L GBX</t>
  </si>
  <si>
    <t>Grasovka 38° 1L NO GBX</t>
  </si>
  <si>
    <t>Grasovka 40° 1L NO GBX</t>
  </si>
  <si>
    <t>Green Baboon 43° 0.7L NO GBX</t>
  </si>
  <si>
    <t>Green Spot 40° 0.7L GBX</t>
  </si>
  <si>
    <t>Green Spot Château Leoville Barton 46° 0.7L GBX</t>
  </si>
  <si>
    <t>Green Spot Montelena Finish 46° 0.7L GBX</t>
  </si>
  <si>
    <t>Greenalls Rosea 37.5° 1L NO GBX</t>
  </si>
  <si>
    <t>Greign 20 Years 40° 0.7L GBX</t>
  </si>
  <si>
    <t>Grey Goose La Poire 40° 0.7L NO GBX</t>
  </si>
  <si>
    <t>Grey Goose le Citron 40° 0.7L NO GBX</t>
  </si>
  <si>
    <t>Grey Goose L'Orange 40° 0.7L NO GBX</t>
  </si>
  <si>
    <t>Grey Goose Original 40° 0.2L NO GBX</t>
  </si>
  <si>
    <t>Grey Goose Original 40° 0.7L NO GBX</t>
  </si>
  <si>
    <t>Grey Goose Original 40° 1.75L NO GBX</t>
  </si>
  <si>
    <t>Grey Goose Original 40° 3L NO GBX</t>
  </si>
  <si>
    <t>Guignoley Kirsch Peureux 15° 1L NO GBX</t>
  </si>
  <si>
    <t>Gunroom 12 Botanicals 40° 0.7L NO GBX</t>
  </si>
  <si>
    <t>Gunroom 2 Ports Rum 40° 0.7L NO GBX</t>
  </si>
  <si>
    <t>Gunroom London Dry Gin 43° 0.5L NO GBX</t>
  </si>
  <si>
    <t>Gunroom Navy Rum 65° 0.5L NO GBX</t>
  </si>
  <si>
    <t>Gurktaler Alpenkrauter 27° 0.7L NO GBX</t>
  </si>
  <si>
    <t>Gurktaler Alpenkräuter 27° 1L NO GBX</t>
  </si>
  <si>
    <t>G-Vine Floraison + 1 glass 40° 0.7L GBX</t>
  </si>
  <si>
    <t>G-Vine Floraison 40° 0.7L NO GBX</t>
  </si>
  <si>
    <t>G-Vine Floraison 40° 1L NO GBX</t>
  </si>
  <si>
    <t>G-Vine Floraison Pack 4 Bottles + 4 Copa Glasses 40° 2.8L NO GBX</t>
  </si>
  <si>
    <t>G-Vine Nouaison "Reserve" 42° 0.5L NO GBX</t>
  </si>
  <si>
    <t>G-Vine Nouaison 43.9° 0.7L NO GBX</t>
  </si>
  <si>
    <t>G-Vine Nouaison 45° 0.7L NO GBX</t>
  </si>
  <si>
    <t>Gwalarn Celtic Blended 40° 0.7L NO GBX</t>
  </si>
  <si>
    <t>H by Hine VSOP Fine Champagne Cognac 40° 0.7L NO GBX</t>
  </si>
  <si>
    <t>Habibi Vodka 40° 0.7L NO GBX</t>
  </si>
  <si>
    <t>Habitation Bellevue 10 Years 45° 0.7L GBX</t>
  </si>
  <si>
    <t>Habitation Bellevue 12 Years 45° 0.7L GBX</t>
  </si>
  <si>
    <t>Habitation Bellevue 6 Years 45° 0.7L GBX</t>
  </si>
  <si>
    <t>Haig Club Clubman 40° 0.7L NO GBX</t>
  </si>
  <si>
    <t>Hakushu Distiller's Reserve 43° 0.7L GBX</t>
  </si>
  <si>
    <t>Hampden Estate Pure Single Jamaican Rum 46° 0.7L GBX</t>
  </si>
  <si>
    <t>Hampden Fire Overproof 63° 0.7L NO GBX</t>
  </si>
  <si>
    <t>Hankey Bannister 12 Years 40° 0.7L GBX</t>
  </si>
  <si>
    <t>Hankey Bannister 12 Years Regency 40° 0.7L NO GBX</t>
  </si>
  <si>
    <t>Hankey Bannister 40° 0.7L GBX</t>
  </si>
  <si>
    <t>Hankey Bannister Heritage 46° 0.7L NO GBX</t>
  </si>
  <si>
    <t>Hankey Bannister Heritage 46° 0.7L GBX</t>
  </si>
  <si>
    <t>Hankey Bannister Original 40° 0.7L NO GBX</t>
  </si>
  <si>
    <t>Hansen President 42° 0.7L NO GBX</t>
  </si>
  <si>
    <t>Ha'Penny 4 Years Four Casked 43° 0.7L NO GBX</t>
  </si>
  <si>
    <t>Happy Gin 40° 0.7L NO GBX</t>
  </si>
  <si>
    <t>Harahorn Cask Aged Gin 41.7° 0.5L NO GBX</t>
  </si>
  <si>
    <t>Harahorn Gin 46° 0.5L NO GBX</t>
  </si>
  <si>
    <t>Harahorn Gin 46° 1L NO GBX</t>
  </si>
  <si>
    <t>Harahorn Pink Gin 40° 0.5L NO GBX</t>
  </si>
  <si>
    <t>Harahorn White Lemon Gin 42° 0.5L NO GBX</t>
  </si>
  <si>
    <t>Hardenberg Club Straight Rye 42.5° 0.7L NO GBX</t>
  </si>
  <si>
    <t>Harveys Bristol Cream 17.5° 0.75L NO GBX</t>
  </si>
  <si>
    <t>Hastings 1066 Distilled London Gin 40° 0.7L NO GBX</t>
  </si>
  <si>
    <t>Haswell London Dry Gin 47° 0.7L NO GBX</t>
  </si>
  <si>
    <t>Havana Club Anejo 3 Years 40° 1L NO GBX</t>
  </si>
  <si>
    <t>Havana Club Cuban Smokey Rum 40° 1L NO GBX</t>
  </si>
  <si>
    <t>Havana Club Maximo Bacarra Decanter 40° 0.5L GBX</t>
  </si>
  <si>
    <t>Havana Club Seleccion de Maestros 45° 0.7L GBX</t>
  </si>
  <si>
    <t>Havana Club Tributo 2021 Limited Edtion 40° 0.7L GBX</t>
  </si>
  <si>
    <t>Havn Antwerpen Gin 40° 0.7L NO GBX</t>
  </si>
  <si>
    <t>Havn Copenhagen Gin 40° 0.7L NO GBX</t>
  </si>
  <si>
    <t>Havn Rum Georgetown 40° 0.7L NO GBX</t>
  </si>
  <si>
    <t>Havn Rum Mauritius 40° 0.7L NO GBX</t>
  </si>
  <si>
    <t>Havn Rum Overproof 55° 0.7L NO GBX</t>
  </si>
  <si>
    <t>Hayman's English Cordial Gin Cask Rested 42° 0.7L NO GBX</t>
  </si>
  <si>
    <t>Hayman's Gin 40° 0.7L NO GBX</t>
  </si>
  <si>
    <t>Hayman's London Dry Gin 41.2° 0.7L NO GBX</t>
  </si>
  <si>
    <t>Hayman's Of London 50Th Anniversary Rare Cut London Dry Gin 50° 0.7L NO GBX</t>
  </si>
  <si>
    <t>Hayman's of London Gin Liqueur 40° 0.7L NO GBX</t>
  </si>
  <si>
    <t>Hayman's Old Tom Gin 41.4° 0.7L NO GBX</t>
  </si>
  <si>
    <t>Hayman's Peach &amp; Rose Cup 25° 0.7L NO GBX</t>
  </si>
  <si>
    <t>Hayman's Royal Dock Gin 57° 0.7L NO GBX</t>
  </si>
  <si>
    <t>Hayman's Sloe Gin 26° 0.7L NO GBX</t>
  </si>
  <si>
    <t>Hayman's Spiced Sloe Gin 26.4° 0.7L NO GBX</t>
  </si>
  <si>
    <t>Heart of Flemish Gin 23 49.3° 0.7L NO GBX</t>
  </si>
  <si>
    <t>Heaven Hill 40° 1L NO GBX</t>
  </si>
  <si>
    <t>Heaven's Door Double Barrel Whiskey 50° 0.7L NO GBX</t>
  </si>
  <si>
    <t>Heaven's Door Tennesse Straight Bourbon 42° 0.7L NO GBX</t>
  </si>
  <si>
    <t>Heaven's Door Tennesse Straight Rye Whiskey 43° 0.7L NO GBX</t>
  </si>
  <si>
    <t>Hee Joy Origins 40° 0.7L GBX</t>
  </si>
  <si>
    <t>Hee Joy VSOP Dominican Republic 41.6° 0.7L GBX</t>
  </si>
  <si>
    <t>Hee Joy VSOP Jamaica 41.3° 0.7L GBX</t>
  </si>
  <si>
    <t>Heidebitt Likeur 40° 0.7L NO GBX</t>
  </si>
  <si>
    <t>Hell or High Water Reserva 40° 0.7L NO GBX</t>
  </si>
  <si>
    <t>Hellyers Road 15 Years 46.2° 0.7L GBX</t>
  </si>
  <si>
    <t>HelsinGin 46.3° 0.5L NO GBX</t>
  </si>
  <si>
    <t>Helsinki Dry Gin 47° 0.5L NO GBX</t>
  </si>
  <si>
    <t>Hendrick's Absinthe 48° 0.7L NO GBX</t>
  </si>
  <si>
    <t>Hendrick's Amazonia Gin 43.4° 1L NO GBX</t>
  </si>
  <si>
    <t>Hendrick's Gin *** 41.4° 0.7L NO GBX</t>
  </si>
  <si>
    <t>Hendrick's Gin 41.4° 0.05L NO GBX</t>
  </si>
  <si>
    <t>Hendrick's Gin 41.4° 0.35L NO GBX</t>
  </si>
  <si>
    <t>Hendrick's Gin 41.4° 0.7L NO GBX</t>
  </si>
  <si>
    <t>Hendrick's Gin 41.4° 1.75L NO GBX</t>
  </si>
  <si>
    <t>Hendrick's Gin 44° 0.05L NO GBX</t>
  </si>
  <si>
    <t>Hendrick's Gin 44° 0.2L NO GBX</t>
  </si>
  <si>
    <t>Hendrick's Gin Flora Adora 43.4° 0.7L NO GBX</t>
  </si>
  <si>
    <t>Hendrick's Neptunia 43.4° 0.7L NO GBX</t>
  </si>
  <si>
    <t>Hendrick's Orbium Gin 43.4° 0.7L NO GBX</t>
  </si>
  <si>
    <t>Henhto Classic Gin 44° 0.5L NO GBX</t>
  </si>
  <si>
    <t>Hennessy James 40° 1L GBX</t>
  </si>
  <si>
    <t>Hennessy Paradis 40° 0.7L GBX</t>
  </si>
  <si>
    <t>Hennessy VSOP 40° 0.05L NO GBX</t>
  </si>
  <si>
    <t>Hennessy VSOP 40° 1L GBX</t>
  </si>
  <si>
    <t>Henri Bardouin Pastis + 2 Glasses 45° 0.7L GBX</t>
  </si>
  <si>
    <t>Henri Bardouin Pastis 45° 0.7L NO GBX</t>
  </si>
  <si>
    <t>Henri Bardouin Pastis 45° 0.7L GBX</t>
  </si>
  <si>
    <t>Henry's Gin 40° 0.7L NO GBX</t>
  </si>
  <si>
    <t>Hentho Classic Gin + 2 Glasses 44° 0.5L NO GBX</t>
  </si>
  <si>
    <t>Hentho Noah + 2 Glasses 44° 0.5L NO GBX</t>
  </si>
  <si>
    <t>Hentho Pink 44° 0.5L NO GBX</t>
  </si>
  <si>
    <t>Hentho Rhum 40° 0.7L NO GBX</t>
  </si>
  <si>
    <t>Hernö Blackcurrant Organic 28° 0.5L NO GBX</t>
  </si>
  <si>
    <t>Hernö Gin 40.5° 0.5L NO GBX</t>
  </si>
  <si>
    <t>Hernö Juniper Cask Gin 47° 0.5L NO GBX</t>
  </si>
  <si>
    <t>Hernö Pink BTL Gin 42° 0.5L NO GBX</t>
  </si>
  <si>
    <t>Hernö Pink BTL Gin BIO 42° 0.5L NO GBX</t>
  </si>
  <si>
    <t>Hernö Sloe Gin Organic 30° 0.5L NO GBX</t>
  </si>
  <si>
    <t>Herradura Anejo 40° 0.7L GBX</t>
  </si>
  <si>
    <t>Hertekamp 35° 0.2L NO GBX</t>
  </si>
  <si>
    <t>Hertekamp 35° 0.7L NO GBX</t>
  </si>
  <si>
    <t>Hibiki Blossom Harmony Limited Edition 2022 43° 0.7L GBX</t>
  </si>
  <si>
    <t>Hibiki Suntory Harmony 43° 0.7L GBX</t>
  </si>
  <si>
    <t>High Coast 63 63° 0.7L GBX</t>
  </si>
  <si>
    <t>High Coast ALV 46° 0.7L GBX</t>
  </si>
  <si>
    <t>High Coast Dalvve Sherry Influence 48° 0.7L GBX</t>
  </si>
  <si>
    <t>High Coast HAV Light Peated 48° 0.7L GBX</t>
  </si>
  <si>
    <t>Highball Express 12 Years Blended 40° 0.7L NO GBX</t>
  </si>
  <si>
    <t>Highball Express 18 Years Blended 40° 0.7L NO GBX</t>
  </si>
  <si>
    <t>Highball Express 23 Years Blended 40° 0.7L NO GBX</t>
  </si>
  <si>
    <t>Highclere Castle Gin 43.5° 0.7L NO GBX</t>
  </si>
  <si>
    <t>Highland Park 10 Years Viking Scars 40° 0.7L GBX</t>
  </si>
  <si>
    <t>Highland Park 12 Years Viking Honour 40° 0.7L GBX</t>
  </si>
  <si>
    <t>Highland Park 15 Years Viking Heart 44° 0.7L NO GBX</t>
  </si>
  <si>
    <t>Highland Park 18 Years 43° 0.7L GBX</t>
  </si>
  <si>
    <t>Highland Park 21 Years 46° 0.7L GBX</t>
  </si>
  <si>
    <t>Highland Park Cask Strength Release n°2 63.9° 0.7L GBX</t>
  </si>
  <si>
    <t>Highland Park Thorfinn 45.1° 0.7L GBX</t>
  </si>
  <si>
    <t>Hijos De Vila Revolver 40° 0.2L NO GBX</t>
  </si>
  <si>
    <t>Hijos De Villa Tequila Reposado 55 Years Edición Aniversario 38° 0.7L NO GBX</t>
  </si>
  <si>
    <t>Hinch 10 Years Sherry Finish 43° 0.7L NO GBX</t>
  </si>
  <si>
    <t>Hinch 10 Years Sherry Finish 43° 0.7L GBX</t>
  </si>
  <si>
    <t>Hinch 5 Years Double Wood 43° 0.7L NO GBX</t>
  </si>
  <si>
    <t>Hinch Peated Single Malt 43° 0.7L GBX</t>
  </si>
  <si>
    <t>Hinch Single Potstill 43° 0.7L NO GBX</t>
  </si>
  <si>
    <t>Hinch Small Batch 43° 0.7L NO GBX</t>
  </si>
  <si>
    <t>Hinoki Bitter 24° 0.1L NO GBX</t>
  </si>
  <si>
    <t>Hinotori 5 Years Blended 43° 0.7L GBX</t>
  </si>
  <si>
    <t>Hooghoudt 5 Years Aged Genever 40° 0.7L NO GBX</t>
  </si>
  <si>
    <t>Hooghoudt Raw Genever Holland Gin 43° 0.7L NO GBX</t>
  </si>
  <si>
    <t>Hooghoudt Sweet Spiced Genever 30° 0.7L NO GBX</t>
  </si>
  <si>
    <t>Hook Gin Dry Orange 2 44° 0.5L NO GBX</t>
  </si>
  <si>
    <t>Horse With No Name Bourbon 45° 0.5L NO GBX</t>
  </si>
  <si>
    <t>Hotel Starlino Aperitivo Elderflower 17° 0.75L NO GBX</t>
  </si>
  <si>
    <t>Hotel Starlino Arancione Vermouth 17° 0.75L NO GBX</t>
  </si>
  <si>
    <t>Hotel Starlino Rose Vermouth 17° 0.75L NO GBX</t>
  </si>
  <si>
    <t>Hoxton Banana Rum 40° 0.5L NO GBX</t>
  </si>
  <si>
    <t>Hpnotiq 17° 0.7L NO GBX</t>
  </si>
  <si>
    <t>HSE Habitation Saint Etienne Blanc 40° 0.7L NO GBX</t>
  </si>
  <si>
    <t>HSE Habitation Saint Etienne Blanc 50° 0.7L NO GBX</t>
  </si>
  <si>
    <t>HSE Habitation Saint Etienne Blanc 50° 1L NO GBX</t>
  </si>
  <si>
    <t>HSE Habitation Saint Etienne Blanc 55° 1L NO GBX</t>
  </si>
  <si>
    <t>HSE Habitation Saint Etienne Blanc Parcellaire #1 2016 55° 0.7L NO GBX</t>
  </si>
  <si>
    <t>HSE Habitation Saint Etienne Cuvée de l’an 2016 50°70cl 50° 0.7L NO GBX</t>
  </si>
  <si>
    <t>HSE Habitation Saint Etienne Elevé sous bois 42° 42° 0.7L NO GBX</t>
  </si>
  <si>
    <t>HSE Habitation Saint Etienne VSOP 45° 0.7L GBX</t>
  </si>
  <si>
    <t>Hundred Gin Infinity 40° 0.5L NO GBX</t>
  </si>
  <si>
    <t>Hundred Gin Limited Edition 40° 0.5L NO GBX</t>
  </si>
  <si>
    <t>Hunting Lodge 40° 1L NO GBX</t>
  </si>
  <si>
    <t>Hwayo X Premium 41° 0.5L GBX</t>
  </si>
  <si>
    <t>Hyde Cask Strenghth 59° 0.7L NO GBX</t>
  </si>
  <si>
    <t>Hyde N° 6 Special Reserve 46° 0.7L NO GBX</t>
  </si>
  <si>
    <t>Ice Rhum Bologne 45° 0.7L NO GBX</t>
  </si>
  <si>
    <t>Iced Gin 43° 0.5L NO GBX</t>
  </si>
  <si>
    <t>Il Gin Del Professore Madame 42.9° 0.7L NO GBX</t>
  </si>
  <si>
    <t>Il Gin Del Professore Monsieur 43.7° 0.7L NO GBX</t>
  </si>
  <si>
    <t>Inchgower 14 Years (Flora &amp; Fauna) 43° 0.7L NO GBX</t>
  </si>
  <si>
    <t>Inchgower 27 Years Special Release 2018 55.3° 0.7L GBX</t>
  </si>
  <si>
    <t>Irish Mist 35° 0.7L NO GBX</t>
  </si>
  <si>
    <t>Irishman Cream 17° 0.7L NO GBX</t>
  </si>
  <si>
    <t>Irishman Founder's Reserve Caribbean Cask Finish 46° 0.7L GBX</t>
  </si>
  <si>
    <t>Irishman Founder's Reserve Sherry Finish 46° 0.7L GBX</t>
  </si>
  <si>
    <t>Irishman Marsala Cask 46° 0.7L GBX</t>
  </si>
  <si>
    <t>Irishman Single Malt 40° 0.7L GBX</t>
  </si>
  <si>
    <t>Irishman The Harvest 40° 0.7L NO GBX</t>
  </si>
  <si>
    <t>Irishman Trilogy Pack 3 x 5 cl 42° 0.15L GBX</t>
  </si>
  <si>
    <t>Isautier 10 Years 40° 0.7L GBX</t>
  </si>
  <si>
    <t>Isautier 10 Years 40° 0.7L NO GBX</t>
  </si>
  <si>
    <t>Isautier 7 Years 40° 0.7L GBX</t>
  </si>
  <si>
    <t>Isautier Agent Double 01 55° 0.7L NO GBX</t>
  </si>
  <si>
    <t>Isautier Agent Double 02 55° 0.7L NO GBX</t>
  </si>
  <si>
    <t>Isautier Arrangé Banane Flambée 40° 0.5L NO GBX</t>
  </si>
  <si>
    <t>Isautier Arrange Cahouete 17° 0.7L NO GBX</t>
  </si>
  <si>
    <t>Isautier Arrangé Epicé Ananas Victoria 40° 0.5L NO GBX</t>
  </si>
  <si>
    <t>Isautier Arrangé Litchi 40° 0.5L NO GBX</t>
  </si>
  <si>
    <t>Isautier Barrik 40° 0.7L NO GBX</t>
  </si>
  <si>
    <t>Isautier Blanc Traditional 49° 1L NO GBX</t>
  </si>
  <si>
    <t>Isautier Secret de Canne 40° 0.7L NO GBX</t>
  </si>
  <si>
    <t>Isautier Vieux 5 Years 40° 0.7L GBX</t>
  </si>
  <si>
    <t>Isautier Vieux 5 Years 40° 0.7L NO GBX</t>
  </si>
  <si>
    <t>Isfjord Premium Arctic #1 42° 0.5L NO GBX</t>
  </si>
  <si>
    <t>Ish Limao Gin Brazilian Edition 40° 0.7L NO GBX</t>
  </si>
  <si>
    <t>Ish Limed Gin 40° 0.7L NO GBX</t>
  </si>
  <si>
    <t>Island Cane St Martin Blanc 50° 0.7L NO GBX</t>
  </si>
  <si>
    <t>Island Cane St Martin VO 45° 0.7L NO GBX</t>
  </si>
  <si>
    <t>Island Cane St Martin XO 45° 0.7L NO GBX</t>
  </si>
  <si>
    <t>Islay Journey 46° 1L GBX</t>
  </si>
  <si>
    <t>Islay Mist 10 Years 40° 0.7L GBX</t>
  </si>
  <si>
    <t>Islay Mist 17 Years 40° 0.7L GBX</t>
  </si>
  <si>
    <t>Islay Mist 8 Years Amontillado Napoleon Cask 43° 0.7L GBX</t>
  </si>
  <si>
    <t>Islay Mist the Original Peated Blend 40° 0.7L NO GBX</t>
  </si>
  <si>
    <t>Islay Mist the Original Peated Blend 40° 1L NO GBX</t>
  </si>
  <si>
    <t>Isle of Harris Gin 45° 0.7L NO GBX</t>
  </si>
  <si>
    <t>Isle Of Jura 12 Years ( New bottle ) 40° 0.7L GBX</t>
  </si>
  <si>
    <t>Isle Of Jura 13 Years 212 Two-one-Two 47.5° 0.7L GBX</t>
  </si>
  <si>
    <t>Isle Of Jura 14 Years American Rye 40° 0.7L GBX</t>
  </si>
  <si>
    <t>Isle Of Jura 18 Years 44° 0.7L GBX</t>
  </si>
  <si>
    <t>Isle Of Jura 1989 53.5° 0.7L GBX</t>
  </si>
  <si>
    <t>Isle Of Jura French Oak 42° 0.7L GBX</t>
  </si>
  <si>
    <t>Isle of Jura Islanders Expressions N°1 Barbados Rum Cask 40° 1L GBX</t>
  </si>
  <si>
    <t>Isle of Jura Red Wine Cask 40° 0.7L GBX</t>
  </si>
  <si>
    <t>Isle Of Jura Seven Wood 42° 0.7L GBX</t>
  </si>
  <si>
    <t>Isle of Jura The Bay 12 Years 44° 1L GBX</t>
  </si>
  <si>
    <t>Isle Of Jura The Road 43.6° 1L GBX</t>
  </si>
  <si>
    <t>Isle Of Jura The Sound 42.5° 1L GBX</t>
  </si>
  <si>
    <t>Isle Of Jura Winter Edition 40° 0.7L GBX</t>
  </si>
  <si>
    <t>Isle of Raasay Core Release Batch 01.1 46.4° 0.7L GBX</t>
  </si>
  <si>
    <t>Isle of Raasay Core Release Batch 2 46.4° 0.7L GBX</t>
  </si>
  <si>
    <t>Isle of Raasay Gin 46° 0.7L GBX</t>
  </si>
  <si>
    <t>Isle of Skye 12 Years 40° 0.7L GBX</t>
  </si>
  <si>
    <t>Isolabella Limoncello + 2 Glasses 30° 0.7L GBX</t>
  </si>
  <si>
    <t>Isolabella Limoncello 30° 0.7L NO GBX</t>
  </si>
  <si>
    <t>Isolabella Mandarinetto 30° 0.7L NO GBX</t>
  </si>
  <si>
    <t>Isolabella Sambuca 40° 1L NO GBX</t>
  </si>
  <si>
    <t>Issan Rum Batch 2016 40° 0.7L NO GBX</t>
  </si>
  <si>
    <t>Issan Silver 40° 0.7L GBX</t>
  </si>
  <si>
    <t>Italicus Rosolio di Bergamotto 20° 0.7L NO GBX</t>
  </si>
  <si>
    <t>Izarra 54 + GBX 54° 0.7L GBX</t>
  </si>
  <si>
    <t>Izarra Green 40° 0.7L NO GBX</t>
  </si>
  <si>
    <t>Izarra Yellow 40° 0.7L NO GBX</t>
  </si>
  <si>
    <t>J&amp;B Rare ( btl PET ) 40° 0.5L NO GBX</t>
  </si>
  <si>
    <t>J&amp;B Rare 20 cl 40° 0.2L NO GBX</t>
  </si>
  <si>
    <t>J&amp;B Rare 40° 0.7L NO GBX</t>
  </si>
  <si>
    <t>J&amp;B Rare 40° 1.5L NO GBX</t>
  </si>
  <si>
    <t>J&amp;B Rare 40° 1L NO GBX</t>
  </si>
  <si>
    <t>J&amp;B Rare 5 cl 40° 0.05L NO GBX</t>
  </si>
  <si>
    <t>J.M Gold Elevé Sous Bois 50° 0.7L NO GBX</t>
  </si>
  <si>
    <t>J.M Rhum Agricole Blanc 50° 0.7L NO GBX</t>
  </si>
  <si>
    <t>J.M Rhum Agricole Blanc 50° 1L NO GBX</t>
  </si>
  <si>
    <t>J.M Rhum Atelier Epices Créoles 46° 0.7L NO GBX</t>
  </si>
  <si>
    <t>J.M Rhum Très Vieux Millésime 2011 41.87° 0.7L GBX</t>
  </si>
  <si>
    <t>J.M Rhum Très Vieux XO 45° 0.7L GBX</t>
  </si>
  <si>
    <t>J.M Rhum Agricole Fumee Volcanique Atelier J.M. 49° 0.7L NO GBX</t>
  </si>
  <si>
    <t>J.M Rhum Agricole Jardin Fruitee Atelier J.M. 42° 0.7L NO GBX</t>
  </si>
  <si>
    <t>J.M. Atoumo Bitter 42.2° 0.1L NO GBX</t>
  </si>
  <si>
    <t>J.M. Cacao Bitter 48.6° 0.1L NO GBX</t>
  </si>
  <si>
    <t>J.M. Pack 3 Bitters Pack 3X10 cl 45.6° 0.3L GBX</t>
  </si>
  <si>
    <t>J.M. Piment Bitter 46.1° 0.1L NO GBX</t>
  </si>
  <si>
    <t>J.P. Wiser's 18 Years Canadian 40° 0.7L NO GBX</t>
  </si>
  <si>
    <t>Jack Daniel's 1905 Legacy Edition 3 43° 0.7L NO GBX</t>
  </si>
  <si>
    <t>Jack Daniel's Bold &amp; Spicy 53.5° 0.5L NO GBX</t>
  </si>
  <si>
    <t>Jack Daniel's Bonded 50° 0.7L NO GBX</t>
  </si>
  <si>
    <t>Jack Daniel's Bottled-in-Bond 50° 1L GBX</t>
  </si>
  <si>
    <t>Jack Daniel's Gentleman Jack 40° 1L NO GBX</t>
  </si>
  <si>
    <t>Jack Daniel's Old N°7  5 cl 40° 0.05L NO GBX</t>
  </si>
  <si>
    <t>Jack Daniel's Old N°7 40° 0.7L NO GBX</t>
  </si>
  <si>
    <t>Jack Daniel's Old N°7 40° 1L NO GBX</t>
  </si>
  <si>
    <t>Jack Daniel's Old N°7 40° 3L NO GBX</t>
  </si>
  <si>
    <t>Jack Daniel's Old N°7 Paula Scher Limited Edition 43° 0.7L NO GBX</t>
  </si>
  <si>
    <t>Jack Daniel's Old N°7 Paula Scher Limited Edition 43° 0.7L GBX</t>
  </si>
  <si>
    <t>Jack Daniel's Sinatra Select 45° 1L GBX</t>
  </si>
  <si>
    <t>Jack Daniel's Single Barrel + Glass 45° 0.7L GBX</t>
  </si>
  <si>
    <t>Jack Daniel's Single Barrel 100 Proof 50° 0.7L GBX</t>
  </si>
  <si>
    <t>Jack Daniel's Single Barrel 45° 0.35L NO GBX</t>
  </si>
  <si>
    <t>Jack Daniel's Straight Rye 45° 0.7L NO GBX</t>
  </si>
  <si>
    <t>Jack Daniel's Straight Rye 45° 1L NO GBX</t>
  </si>
  <si>
    <t>Jack Daniel's Sweet &amp; Oaky 53.5° 0.5L NO GBX</t>
  </si>
  <si>
    <t>Jack Daniel's Triple Mash 50° 0.7L NO GBX</t>
  </si>
  <si>
    <t>Jack Ryan 12 Years 46° 0.7L GBX</t>
  </si>
  <si>
    <t>Jack Ryan 15 Years 46° 0.7L GBX</t>
  </si>
  <si>
    <t>Jack Ryan's Toomevara 10 Years Calvados Finish 46° 0.7L NO GBX</t>
  </si>
  <si>
    <t>Jägermeister ( DE ) 35° 0.7L NO GBX</t>
  </si>
  <si>
    <t>Jägermeister ( DE ) 35° 1L NO GBX</t>
  </si>
  <si>
    <t>Jägermeister ( EN ) 35° 1L NO GBX</t>
  </si>
  <si>
    <t>Jägermeister 35° 0.1L NO GBX</t>
  </si>
  <si>
    <t>Jägermeister 35° 0.2L NO GBX</t>
  </si>
  <si>
    <t>Jägermeister 35° 0.5L NO GBX</t>
  </si>
  <si>
    <t>Jägermeister 35° 1.75L NO GBX</t>
  </si>
  <si>
    <t>Jägermeister Cold Brew Coffee 33° 1L NO GBX</t>
  </si>
  <si>
    <t>Jägermeister Manifest 38° 0.5L NO GBX</t>
  </si>
  <si>
    <t>Jägermeister Manifest 38° 1L GBX</t>
  </si>
  <si>
    <t>Jägermeister Party Box 35° 1.75L GBX</t>
  </si>
  <si>
    <t>Jägermeister Shot Meisters (10x5 cl) 35° 0.5L NO GBX</t>
  </si>
  <si>
    <t>Jaguar Edicion Cordillera 43° 0.7L GBX</t>
  </si>
  <si>
    <t>Jaguar Edición Malacrianza 65° 0.5L NO GBX</t>
  </si>
  <si>
    <t>Jaguara Premium Dark Rum 45° 0.7L NO GBX</t>
  </si>
  <si>
    <t>Jaisalmer Indian Craft Gin 43° 0.7L NO GBX</t>
  </si>
  <si>
    <t>Jameson 18 Years Triple Distilled 46° 0.7L GBX</t>
  </si>
  <si>
    <t>Jameson Black Barrel + 2 Glasses 40° 0.7L GBX</t>
  </si>
  <si>
    <t>Jameson Black Barrel 40° 0.7L GBX</t>
  </si>
  <si>
    <t>Jameson Cask Mates 40° 1L NO GBX</t>
  </si>
  <si>
    <t>Jameson Single Pot Still 46° 0.7L NO GBX</t>
  </si>
  <si>
    <t>Jameson Triple Triple 40° 1L NO GBX</t>
  </si>
  <si>
    <t>Janneau 12 Years 40° 0.7L GBX</t>
  </si>
  <si>
    <t>Janneau 18 Years 43° 0.7L GBX</t>
  </si>
  <si>
    <t>Janneau 25 Years 43° 0.7L GBX</t>
  </si>
  <si>
    <t>Janneau Napoleon 40° 0.7L GBX</t>
  </si>
  <si>
    <t>Janneau VS Grand Tradition 40° 0.7L NO GBX</t>
  </si>
  <si>
    <t>Janneau VSOP 40° 0.7L GBX</t>
  </si>
  <si>
    <t>Janneau XO 40° 1L GBX</t>
  </si>
  <si>
    <t>Janneau XO Royal 40° 0.7L GBX</t>
  </si>
  <si>
    <t>Jensen's Bermondsey Gin 43° 0.7L NO GBX</t>
  </si>
  <si>
    <t>Jim Beam (PET) 40° 0.05L NO GBX</t>
  </si>
  <si>
    <t>Jim Beam + 2 Glazen 40° 0.7L GBX</t>
  </si>
  <si>
    <t>Jim Beam 40° 1L NO GBX</t>
  </si>
  <si>
    <t>Jim Beam Apple 32.5° 0.7L NO GBX</t>
  </si>
  <si>
    <t>Jim Beam Black 43° 1L NO GBX</t>
  </si>
  <si>
    <t>Jim Beam Black Extra Aged 43° 0.7L NO GBX</t>
  </si>
  <si>
    <t>Jim Beam Devil's Cut 90 Proof 45° 0.7L NO GBX</t>
  </si>
  <si>
    <t>Jim Beam Double Oak 43° 0.7L NO GBX</t>
  </si>
  <si>
    <t>Jim Beam Honey 32.5° 0.7L NO GBX</t>
  </si>
  <si>
    <t>Jim Beam Honey 32.5° 1L NO GBX</t>
  </si>
  <si>
    <t>Jim Beam Lineage 55.5° 0.7L GBX</t>
  </si>
  <si>
    <t>Jim Beam Peach 32.5° 0.7L NO GBX</t>
  </si>
  <si>
    <t>Jim Beam Red Stag Black Cherry 32.5° 0.7L NO GBX</t>
  </si>
  <si>
    <t>Jindea First Flush Darjeerling Tea Gin 40° 0.7L NO GBX</t>
  </si>
  <si>
    <t>Jodhpur 43° 0.7L NO GBX</t>
  </si>
  <si>
    <t>Jodhpur Gin 43° 1L NO GBX</t>
  </si>
  <si>
    <t>Jodhpur Reserve 43° 0.5L NO GBX</t>
  </si>
  <si>
    <t>Jodhpur Spicey 43° 0.7L NO GBX</t>
  </si>
  <si>
    <t>Joe Got a Gun 20 Barrels Selection 40° 0.7L NO GBX</t>
  </si>
  <si>
    <t>Joe Got a Gun Single Barrel 3 Years 45° 0.7L NO GBX</t>
  </si>
  <si>
    <t>John Tony's Gin 40° 0.7L NO GBX</t>
  </si>
  <si>
    <t>Johnnie Walker Black Label  (PET) 40° 0.05L NO GBX</t>
  </si>
  <si>
    <t>Johnnie Walker Black Label 40° 0.2L NO GBX</t>
  </si>
  <si>
    <t>Johnnie Walker Black Label 40° 0.35L NO GBX</t>
  </si>
  <si>
    <t>Johnnie Walker Blue Label 40° 0.2L GBX</t>
  </si>
  <si>
    <t>Johnnie Walker Blue Label Ghost and Rare Batch III Glenury Royal 43.8° 1L GBX</t>
  </si>
  <si>
    <t>Johnnie Walker Blue Label Ghost and Rare V Port Dundas 43.8° 0.7L NO GBX</t>
  </si>
  <si>
    <t>Johnnie Walker Blue Label Nomad Cities Berlin 40° 0.7L GBX</t>
  </si>
  <si>
    <t>Johnnie Walker Blue Label Nomad Cities Mars 40° 0.7L GBX</t>
  </si>
  <si>
    <t>Johnnie Walker Blue Label The Casks Edition + GBX 55.8° 1L GBX</t>
  </si>
  <si>
    <t>Johnnie Walker Blue Label Year of the Rabbit 40° 0.7L GBX</t>
  </si>
  <si>
    <t>Johnnie Walker Double Black Label - Travel Retail label 40° 1L GBX</t>
  </si>
  <si>
    <t>Johnnie Walker Double Black Label 40° 0.7L NO GBX</t>
  </si>
  <si>
    <t>Johnnie Walker Gold Reserve - Travel Retail Label 40° 1L GBX</t>
  </si>
  <si>
    <t>Johnnie Walker Gold Reserve + GBX 40° 0.7L GBX</t>
  </si>
  <si>
    <t>Johnnie Walker Green 15 Years 43° 0.7L GBX</t>
  </si>
  <si>
    <t>Johnnie Walker Island Green 43° 1L 43° 1L GBX</t>
  </si>
  <si>
    <t>Johnnie Walker Red Label 20 cl 40° 0.2L NO GBX</t>
  </si>
  <si>
    <t>Johnnie Walker Red Label 40° 0.7L NO GBX</t>
  </si>
  <si>
    <t>Johnnie Walker Red Label 40° 3L NO GBX</t>
  </si>
  <si>
    <t>Johnnie Walker Swing 40° 0.7L GBX</t>
  </si>
  <si>
    <t>José Cuervo Especial Reposado Day of The Death Edition 38° 1L NO GBX</t>
  </si>
  <si>
    <t>José Cuervo Especial Silver 38° 0.7L NO GBX</t>
  </si>
  <si>
    <t>José Cuervo Especial Silver 38° 1L NO GBX</t>
  </si>
  <si>
    <t>José Cuervo Platino 40° 0.7L GBX</t>
  </si>
  <si>
    <t>José Cuervo Reserva de la Familia 2022 38° 0.7L GBX</t>
  </si>
  <si>
    <t>José Cuervo Traditional Reposado 38° 0.7L NO GBX</t>
  </si>
  <si>
    <t>Josef Gin Alpine Botanicals 42° 0.5L NO GBX</t>
  </si>
  <si>
    <t>Joseph Guy 40° 0.7L NO GBX</t>
  </si>
  <si>
    <t>Joseph Guy VSOP 40° 0.7L NO GBX</t>
  </si>
  <si>
    <t>Journeyman Bilberry Black Hearts Aged 45° 0.5L NO GBX</t>
  </si>
  <si>
    <t>Journeyman Bilberry Black Hearts White 45° 0.5L NO GBX</t>
  </si>
  <si>
    <t>Journeyman Corsets, Whips &amp; Whiskey 59.45° 0.5L NO GBX</t>
  </si>
  <si>
    <t>Journeyman Featherbone Bourbon 45° 0.5L NO GBX</t>
  </si>
  <si>
    <t>Journeyman Last Feather Rye 45° 0.5L NO GBX</t>
  </si>
  <si>
    <t>Journeyman Not A King Rye 45° 0.5L NO GBX</t>
  </si>
  <si>
    <t>Journeyman W. R. White 45° 0.5L NO GBX</t>
  </si>
  <si>
    <t>Judas Priest Firepower 37.5° 0.5L NO GBX</t>
  </si>
  <si>
    <t>Julia Grappa Invecchiata 40° 0.7L NO GBX</t>
  </si>
  <si>
    <t>Julia Grappa Superiore 38° 0.7L NO GBX</t>
  </si>
  <si>
    <t>June by G-Vine Pear &amp; Cardamome Gin 37.5° 0.7L NO GBX</t>
  </si>
  <si>
    <t>June by G-Vine Wild Peach Gin 37.5° 0.7L NO GBX</t>
  </si>
  <si>
    <t>Jungle Whiskey 40° 1L NO GBX</t>
  </si>
  <si>
    <t>Junimperium Rhubarb 40° 0.7L NO GBX</t>
  </si>
  <si>
    <t>Juuri Whisky 46.3° 0.5L NO GBX</t>
  </si>
  <si>
    <t>Kabumm Gin 40° 0.7L NO GBX</t>
  </si>
  <si>
    <t>Kah Tequila Añejo 40° 0.7L NO GBX</t>
  </si>
  <si>
    <t>Kah Tequila Blanco (New Bottle) 40° 0.7L NO GBX</t>
  </si>
  <si>
    <t>Kah Tequila Reposado (New Bottle) 40° 0.7L NO GBX</t>
  </si>
  <si>
    <t>Kahlua 16° 0.7L NO GBX</t>
  </si>
  <si>
    <t>KAIYO Peated Japanese Mizunara Oak 46° 0.7L NO GBX</t>
  </si>
  <si>
    <t>Kakuzo Cherry Bitter 20° 0.7L NO GBX</t>
  </si>
  <si>
    <t>Kamiki Blended Malt 48° 0.5L GBX</t>
  </si>
  <si>
    <t>Kamiki Intense Dark Wood Extra Aged 48° 0.5L GBX</t>
  </si>
  <si>
    <t>Kamiki Sakura Wood Finish 48° 0.5L GBX</t>
  </si>
  <si>
    <t>Kanekou Okinawa 43° 0.7L GBX</t>
  </si>
  <si>
    <t>Kanosuke New Born 58° 0.2L NO GBX</t>
  </si>
  <si>
    <t>Kanosuke New Pot 59° 0.2L NO GBX</t>
  </si>
  <si>
    <t>Karukera 4 Years Single Cask #576 54.3° 0.7L NO GBX</t>
  </si>
  <si>
    <t>Karukera Black Edition Alligator 45° 1L NO GBX</t>
  </si>
  <si>
    <t>Karukera Blanc Agricole 40° 0.7L NO GBX</t>
  </si>
  <si>
    <t>Karukera Hors D'Age Cuvée Chr. Colomb 45° 0.7L GBX</t>
  </si>
  <si>
    <t>Karukera L'Intense 63.8° 0.7L GBX</t>
  </si>
  <si>
    <t>Karukera L'Intense Blanc 60.3° 0.7L GBX</t>
  </si>
  <si>
    <t>Karukera Liqueur De Mandarine 18° 0.5L NO GBX</t>
  </si>
  <si>
    <t>Karukera Reserve Speciale 42° 0.7L GBX</t>
  </si>
  <si>
    <t>Kaseda 30 Years Corn 34° 0.7L GBX</t>
  </si>
  <si>
    <t>Kavalan Port Cask Finish 40° 0.7L GBX</t>
  </si>
  <si>
    <t>Kavalan Select N°1 40° 0.7L GBX</t>
  </si>
  <si>
    <t>Kavalan Single Malt 40° 0.7L GBX</t>
  </si>
  <si>
    <t>Keglevitch Melone 18° 0.7L NO GBX</t>
  </si>
  <si>
    <t>Kentucky Owl Batch 9 Straight 63.8° 0.7L GBX</t>
  </si>
  <si>
    <t>Kentucky Owl Confiscated 48.2° 0.7L NO GBX</t>
  </si>
  <si>
    <t>Ki No Bi Gin 45.7° 0.7L GBX</t>
  </si>
  <si>
    <t>Kiku Apple Gin 42° 0.5L GBX</t>
  </si>
  <si>
    <t>Kilbeggan 40° 0.7L NO GBX</t>
  </si>
  <si>
    <t>Kilbeggan Single Pot Still 43° 0.7L NO GBX</t>
  </si>
  <si>
    <t>Kilbeggan Triple Cask 43° 0.7L NO GBX</t>
  </si>
  <si>
    <t>Kilchoman 11 Years 2010 52.5° 0.7L GBX</t>
  </si>
  <si>
    <t>Kilchoman 5 Years 2017 58.4° 0.7L GBX</t>
  </si>
  <si>
    <t>Kilchoman Cognac Cask Matured 50° 0.7L GBX</t>
  </si>
  <si>
    <t>Kilchoman Fino Sherry Cask Matured 50° 0.7L GBX</t>
  </si>
  <si>
    <t>Kilchoman Genesis Harvest Stage 3 Peating (Neutral case) 49.4° 0.7L GBX</t>
  </si>
  <si>
    <t>Kilchoman Loch Gorm Edition 2023 46° 0.7L GBX</t>
  </si>
  <si>
    <t>Kilchoman Loch Gorm Islay Vintage 2023 46° 0.7L GBX</t>
  </si>
  <si>
    <t>Kilchoman Loch Gruinart 46° 0.7L GBX</t>
  </si>
  <si>
    <t>Kilchoman Machir Bay 46° 0.2L NO GBX</t>
  </si>
  <si>
    <t>Kilchoman Machir Bay 46° 0.7L GBX</t>
  </si>
  <si>
    <t>Kilchoman Sanaig 46° 0.7L GBX</t>
  </si>
  <si>
    <t>Kilchoman Small Batch Cask Bourbon Barrel / Sherry Cask 48.7° 0.7L GBX</t>
  </si>
  <si>
    <t>Kilchoman Small Batch Cognac 50.6° 0.7L GBX</t>
  </si>
  <si>
    <t>Kilchoman Small Batch Fino Sherry 49.2° 0.7L GBX</t>
  </si>
  <si>
    <t>Kilchoman Small Batch French Inspiration #2 Bourbon / Oloroso / Sauternes 49.1° 0.7L GBX</t>
  </si>
  <si>
    <t>Kimerud Gin 40° 0.7L NO GBX</t>
  </si>
  <si>
    <t>Kimerud Gin Collector´S Pink 38° 0.7L NO GBX</t>
  </si>
  <si>
    <t>Kimerud Hillside Aged Gin 42° 0.7L NO GBX</t>
  </si>
  <si>
    <t>Kimerud Navy Strength Gin 57° 0.5L NO GBX</t>
  </si>
  <si>
    <t>Kimerud Wild Grade Gin 47° 0.7L NO GBX</t>
  </si>
  <si>
    <t>Kingsbarns Balcomie Sherry Matured 46° 0.7L GBX</t>
  </si>
  <si>
    <t>Kinross Pink 38° 0.7L NO GBX</t>
  </si>
  <si>
    <t>Kinross Selection Especial 37.5° 0.7L NO GBX</t>
  </si>
  <si>
    <t>Kirakira Liqueur 12.5° 0.5L NO GBX</t>
  </si>
  <si>
    <t>Kirk &amp; Sweeney Gran Reserva 40° 0.7L NO GBX</t>
  </si>
  <si>
    <t>Kirk &amp; Sweeney Gran Reserva Superior 40° 0.7L NO GBX</t>
  </si>
  <si>
    <t>Kirk &amp; Sweeney Reserva 40° 0.7L NO GBX</t>
  </si>
  <si>
    <t>Kirk &amp; Sweeney XO Santiago de Caballeros 65.5° 0.7L GBX</t>
  </si>
  <si>
    <t>Kirker &amp; Greer Shamrock 10 Years Cask Strength 56° 0.7L GBX</t>
  </si>
  <si>
    <t>Kirker &amp; Greer Shamrock 10 Years Single Grain 43° 0.7L GBX</t>
  </si>
  <si>
    <t>Kirker &amp; Greer Shamrock 16 Years 43° 0.7L GBX</t>
  </si>
  <si>
    <t>Kirsch Sylvain My Spirits Corner 18° 0.2L NO GBX</t>
  </si>
  <si>
    <t>Kiyomi Okinawa White Rum 40° 0.7L GBX</t>
  </si>
  <si>
    <t>Kleiner Feigling 20° 0.02L NO GBX</t>
  </si>
  <si>
    <t>Knappogue Castle 12 Years Barolo Wine Cask 46° 0.7L GBX</t>
  </si>
  <si>
    <t>Knappogue Castle 12 Years Marsala 46° 0.7L GBX</t>
  </si>
  <si>
    <t>Knob Creek Rye Small Batch 50° 0.7L NO GBX</t>
  </si>
  <si>
    <t>Knob Creek Small Batch 50° 0.7L NO GBX</t>
  </si>
  <si>
    <t>Knockando 12 Years + GBX 43° 0.7L GBX</t>
  </si>
  <si>
    <t>Knockando 15 Years Richly Matured 43° 0.7L GBX</t>
  </si>
  <si>
    <t>Knockando 18 Years Slow Matured + 2 glasses 43° 0.7L GBX</t>
  </si>
  <si>
    <t>Knockando 18 Years Slow Matured 43° 0.7L GBX</t>
  </si>
  <si>
    <t>Kokoro Gin Blueberry &amp; Lemongrass 20° 0.5L NO GBX</t>
  </si>
  <si>
    <t>Kokoro Gin Cherry Blossom 20° 0.5L NO GBX</t>
  </si>
  <si>
    <t>Komasa Komikan Gin 40° 0.5L GBX</t>
  </si>
  <si>
    <t>Kopke Ruby 20° 0.75L NO GBX</t>
  </si>
  <si>
    <t>Kopke Tawny 20° 0.75L NO GBX</t>
  </si>
  <si>
    <t>Kopke White 20° 0.75L NO GBX</t>
  </si>
  <si>
    <t>Kornog Roc'h Hir 46° 0.7L GBX</t>
  </si>
  <si>
    <t>Koskenkorva 40° 1L NO GBX</t>
  </si>
  <si>
    <t>Koskenkorva Salmiakki 32° 0.5L NO GBX</t>
  </si>
  <si>
    <t>Koskenkorva Vodka 37.5° 0.7L NO GBX</t>
  </si>
  <si>
    <t>Koum Kouat Corfu 25° 0.5L NO GBX</t>
  </si>
  <si>
    <t>Koum Kouat Corfu 25° 1L NO GBX</t>
  </si>
  <si>
    <t>Koval Single Barrel Bourbon 47° 0.5L NO GBX</t>
  </si>
  <si>
    <t>Koval Single Barrel Rye 40° 0.5L NO GBX</t>
  </si>
  <si>
    <t>Kozue Japanese Craft Gin 47° 0.7L NO GBX</t>
  </si>
  <si>
    <t>Kraken Black Spiced Candle box 40° 1L GBX</t>
  </si>
  <si>
    <t>Kraken Black Spiced Rum 40° 0.05L NO GBX</t>
  </si>
  <si>
    <t>Kraken Black Spiced Rum 40° 0.7L NO GBX</t>
  </si>
  <si>
    <t>Kraken Black Spiced Rum 40° 1L NO GBX</t>
  </si>
  <si>
    <t>Kraken Black Spiced Unknown Deep #03 40° 0.7L NO GBX</t>
  </si>
  <si>
    <t>Krater Noster Bavarian Distilled Dry Gin 46.9° 0.7L NO GBX</t>
  </si>
  <si>
    <t>Kujira 12 Years 40° 0.7L GBX</t>
  </si>
  <si>
    <t>Kujira 5 Years 43° 0.7L GBX</t>
  </si>
  <si>
    <t>Kumquat 35° 0.7L NO GBX</t>
  </si>
  <si>
    <t>Kuna Panama Aged Ron 40° 0.7L GBX</t>
  </si>
  <si>
    <t>Kura 12 Years White Oak 40° 0.7L GBX</t>
  </si>
  <si>
    <t>Kura 8 Years White Oak 40° 0.7L GBX</t>
  </si>
  <si>
    <t>Kura Blended Malt Rum Cask 40° 0.7L GBX</t>
  </si>
  <si>
    <t>Kura Pure Malt 40° 0.7L GBX</t>
  </si>
  <si>
    <t>Kuyper Dropshot 20° 0.7L NO GBX</t>
  </si>
  <si>
    <t>Kweichow Maotaizhen 3 Years 53° 0.5L GBX</t>
  </si>
  <si>
    <t>Kyrö Koskue Gin 42.6° 0.5L NO GBX</t>
  </si>
  <si>
    <t>Kyrö Malt Rye 47.2° 0.5L NO GBX</t>
  </si>
  <si>
    <t>La Certeza Tequila Añejo 100% Puro De Agave 40° 0.7L NO GBX</t>
  </si>
  <si>
    <t>La Certeza Tequila Reposado 100% Puro De Agave 40° 0.7L NO GBX</t>
  </si>
  <si>
    <t>La Cofradia Anejo Agave 38° 0.7L NO GBX</t>
  </si>
  <si>
    <t>La Cofradia Añejo Single Barrel 38° 0.7L NO GBX</t>
  </si>
  <si>
    <t>La Cofradia Blanco 38° 0.7L NO GBX</t>
  </si>
  <si>
    <t>La Cofradia Cactus Cerámica Reposado 38° 0.7L NO GBX</t>
  </si>
  <si>
    <t>La Cofradia Catrina Vidrio Añejo 38° 0.7L NO GBX</t>
  </si>
  <si>
    <t>La Cofradia Catrina Vidrio Blanco 38° 0.7L NO GBX</t>
  </si>
  <si>
    <t>La Cofradia Catrina Vidrio Reposado 38° 0.7L NO GBX</t>
  </si>
  <si>
    <t>La Cofradia Cerámica Elemental Silver 38° 0.7L NO GBX</t>
  </si>
  <si>
    <t>La Cofradia Cerámica Gema Silver 38° 0.7L NO GBX</t>
  </si>
  <si>
    <t>La Cofradia Reposado 38° 0.7L NO GBX</t>
  </si>
  <si>
    <t>La Cofradia Talavera Cerámica Reposado 38° 0.7L NO GBX</t>
  </si>
  <si>
    <t>La Cruz 7 Years Anejo 40° 0.7L NO GBX</t>
  </si>
  <si>
    <t>La Cruz Ron de Panama 15 Years 40° 0.7L GBX</t>
  </si>
  <si>
    <t>La Cruz Ron de Panama 18 Years 40° 0.7L GBX</t>
  </si>
  <si>
    <t>La Cruz Ron de Panama 21 Years 40° 0.7L GBX</t>
  </si>
  <si>
    <t>La Diablada 40° 0.5L GBX</t>
  </si>
  <si>
    <t>La Favorite Coeur de Rhum 40° 0.7L NO GBX</t>
  </si>
  <si>
    <t>La Forza Rum + GBX 47° 0.7L NO GBX</t>
  </si>
  <si>
    <t>La Hechicera Colombian Rum + GBX 40° 0.7L GBX</t>
  </si>
  <si>
    <t>La Hechicera Colombian Rum 40° 0.7L NO GBX</t>
  </si>
  <si>
    <t>La Hechicera Serie Experimental N°1 Rum Extra Anejo Muscat Cask Finish 43° 0.7L GBX</t>
  </si>
  <si>
    <t>La Hechicera Serie Experimental N°2 Banana Infused 41° 0.7L GBX</t>
  </si>
  <si>
    <t>La Maison du Rhum Colombie 46° 0.7L GBX</t>
  </si>
  <si>
    <t>La Maison du Rhum Guadeloupe 42° 0.7L GBX</t>
  </si>
  <si>
    <t>La Maison du Rhum Guatemala Batch 3 42° 0.7L GBX</t>
  </si>
  <si>
    <t>La Mauny 2018 45° 0.7L NO GBX</t>
  </si>
  <si>
    <t>La Mauny Ambre Heritage 1749 40° 0.7L NO GBX</t>
  </si>
  <si>
    <t>La Mauny Ananas 40° 0.7L NO GBX</t>
  </si>
  <si>
    <t>La Mauny Banana (neutral case) 30° 0.7L NO GBX</t>
  </si>
  <si>
    <t>La Mauny Le Nouveau Monde 41° 0.7L GBX</t>
  </si>
  <si>
    <t>La Mauny Rhum Ambre Agricole 40° 0.7L NO GBX</t>
  </si>
  <si>
    <t>La Mauny Rhum Blanc Agricole 40° 0.7L NO GBX</t>
  </si>
  <si>
    <t>La Mauny Spiced 40° 0.7L NO GBX</t>
  </si>
  <si>
    <t>La Mauny Spicy 32° 0.7L NO GBX</t>
  </si>
  <si>
    <t>La Mauny Vieux Signature 40° 0.7L GBX</t>
  </si>
  <si>
    <t>La Mauny Vieux XO 40° 0.7L GBX</t>
  </si>
  <si>
    <t>La Mauny VS/VO + 2 glasses 40° 0.7L GBX</t>
  </si>
  <si>
    <t>La Petite Merveille Gin 40° 0.5L NO GBX</t>
  </si>
  <si>
    <t>La Quintinye Royal Extra Dry 17° 0.75L NO GBX</t>
  </si>
  <si>
    <t>La Quintinye Royal Red 16.5° 0.75L NO GBX</t>
  </si>
  <si>
    <t>La Quintinye Royal White 16° 0.75L NO GBX</t>
  </si>
  <si>
    <t>La Republica Amazonica 42° 0.7L NO GBX</t>
  </si>
  <si>
    <t>La Republica Andina 42° 0.7L NO GBX</t>
  </si>
  <si>
    <t>La Tomato 18° 0.5L NO GBX</t>
  </si>
  <si>
    <t>Label 5 18 Years 40° 0.7L GBX</t>
  </si>
  <si>
    <t>Label 5 40° 1.5L NO GBX</t>
  </si>
  <si>
    <t>Label 5 40° 2L NO GBX</t>
  </si>
  <si>
    <t>Label 5 Bourbon Barrel 40° 0.7L NO GBX</t>
  </si>
  <si>
    <t>Label 5 Premium Black 40° 0.7L NO GBX</t>
  </si>
  <si>
    <t>Labourdonnais Fusion Calamondin 37.5° 0.7L NO GBX</t>
  </si>
  <si>
    <t>Labourdonnais Fusion Citrus 37.5° 0.7L NO GBX</t>
  </si>
  <si>
    <t>Labourdonnais Fusion Coffee Vanilla 37.5° 0.7L NO GBX</t>
  </si>
  <si>
    <t>Labourdonnais Fusion Orange 37.5° 0.7L NO GBX</t>
  </si>
  <si>
    <t>Labourdonnais Fusion Orange Coffee 37.5° 0.7L NO GBX</t>
  </si>
  <si>
    <t>Labourdonnais Spiced Gold 40° 0.7L NO GBX</t>
  </si>
  <si>
    <t>Labourdonnais XO Single Cask 42.2° 0.7L GBX</t>
  </si>
  <si>
    <t>Labourdonnais XO Vintage 2010 41.3° 0.7L GBX</t>
  </si>
  <si>
    <t>Lady of Barbes Gin 45° 0.5L NO GBX</t>
  </si>
  <si>
    <t>Lagavulin 10 Years 43° 0.7L GBX</t>
  </si>
  <si>
    <t>Lagavulin 12 Years Special Release 2023 56.4° 0.7L GBX</t>
  </si>
  <si>
    <t>Lagavulin 16 Years 43° 0.7L GBX</t>
  </si>
  <si>
    <t>Lagavulin 8 Years 48° 0.7L GBX</t>
  </si>
  <si>
    <t>Lagavulin Distiller's Edition 43° 0.7L GBX</t>
  </si>
  <si>
    <t>Lallier Brut Rosé Grand Cru 12.5° 0.75L NO GBX</t>
  </si>
  <si>
    <t>Lallier Cuvée R.018 + GBX 12.5° 0.75L GBX</t>
  </si>
  <si>
    <t>Lallier Cuvée R.019 12.5° 0.75L NO GBX</t>
  </si>
  <si>
    <t>Lambertus 10 Years Founders Reserve 43° 0.7L GBX</t>
  </si>
  <si>
    <t>Lambertus 3 Years Bio Limited Edition 47° 0.7L GBX</t>
  </si>
  <si>
    <t>Lambertus 5 Years Sherry Finish 44° 0.7L GBX</t>
  </si>
  <si>
    <t>Lambertus 5 Years Single Malt Peated 46° 0.7L GBX</t>
  </si>
  <si>
    <t>Lambertus 5 Years Tequila Finish 47° 0.7L GBX</t>
  </si>
  <si>
    <t>Lambertus Single Malt (New Bottle) 46° 0.7L NO GBX</t>
  </si>
  <si>
    <t>Lambertus Smooth (New Bottle) 35° 0.7L NO GBX</t>
  </si>
  <si>
    <t>Langley's Old Tom Export Strength Gin 47° 0.7L NO GBX</t>
  </si>
  <si>
    <t>Langs Banana Jamaican Rum 37.5° 0.7L NO GBX</t>
  </si>
  <si>
    <t>Laphroaig 10 Years 40° 0.7L GBX</t>
  </si>
  <si>
    <t>Laphroaig 10 Years Cask Strength Batch 15 56.5° 0.7L GBX</t>
  </si>
  <si>
    <t>Laphroaig 10 Years Sherry Oak Finish 48° 0.7L GBX</t>
  </si>
  <si>
    <t>Laphroaig 25 Years (Bottled 2022) Cask Strength 53.4° 0.7L GBX</t>
  </si>
  <si>
    <t>Laphroaig 34 Years Ian Hunter Edition # 4 46.2° 0.7L GBX</t>
  </si>
  <si>
    <t>Laphroaig Four Oak 40° 1L GBX</t>
  </si>
  <si>
    <t>Laphroaig PX Cask 48° 1L GBX</t>
  </si>
  <si>
    <t>Laphroaig Quarter Cask 48° 0.7L GBX</t>
  </si>
  <si>
    <t>Laphroaig Select 40° 0.7L GBX</t>
  </si>
  <si>
    <t>Lara Kruskovac 25° 1L NO GBX</t>
  </si>
  <si>
    <t>Larceny Kentucky Straight Bourbon 46° 0.7L NO GBX</t>
  </si>
  <si>
    <t>Larimar Ron Bourbon Cask Finish 40° 0.7L NO GBX</t>
  </si>
  <si>
    <t>Larimar Ron Oloroso Sherry Cask Finish 40° 0.7L NO GBX</t>
  </si>
  <si>
    <t>Larimar Ron Peated Single Malt Cask Finish 40° 0.7L NO GBX</t>
  </si>
  <si>
    <t>Larimar Ron PX Cask Finish 40° 0.7L NO GBX</t>
  </si>
  <si>
    <t>Larios 12 Botanicals Premium Gin 40° 0.7L NO GBX</t>
  </si>
  <si>
    <t>Larios Gin 37.5° 0.7L NO GBX</t>
  </si>
  <si>
    <t>Larios Rose Gin 37.5° 0.7L NO GBX</t>
  </si>
  <si>
    <t>Larsen XO 40° 1L GBX</t>
  </si>
  <si>
    <t>Lauder's 15 Years 40° 0.7L GBX</t>
  </si>
  <si>
    <t>Lauder's 15 Years 40° 1L GBX</t>
  </si>
  <si>
    <t>Lauder's Sherry Cask 40° 1L NO GBX</t>
  </si>
  <si>
    <t>Law Ibiza Premium Dry Gin 44° 0.7L NO GBX</t>
  </si>
  <si>
    <t>Lazy Dodo Single Estate Rum + GBX 40° 0.7L GBX</t>
  </si>
  <si>
    <t>Lazy Dodo XO Chronicles 40° 0.7L GBX</t>
  </si>
  <si>
    <t>Lazzaroni Limoncino 28° 1L NO GBX</t>
  </si>
  <si>
    <t>Le Birlou 18° 0.7L NO GBX</t>
  </si>
  <si>
    <t>Le Gin de Namur Ma Belle 40° 0.5L NO GBX</t>
  </si>
  <si>
    <t>Le Rhum De Namur 40° 0.5L NO GBX</t>
  </si>
  <si>
    <t>Le Tribute Mezcal Durango Mexico 45° 0.7L NO GBX</t>
  </si>
  <si>
    <t>Ledaig 10 Years 46.3° 0.7L GBX</t>
  </si>
  <si>
    <t>Ledaig 18 Years 46.3° 0.7L GBX</t>
  </si>
  <si>
    <t>Ledaig Sinclair Series Rioja Cask Finish 46.3° 0.7L GBX</t>
  </si>
  <si>
    <t>Legendario Aguardiente Natural 40° 0.7L NO GBX</t>
  </si>
  <si>
    <t>Legendario Anejo Blanco 40° 0.7L NO GBX</t>
  </si>
  <si>
    <t>Legendario Carta Blanca Rhum 40° 0.7L NO GBX</t>
  </si>
  <si>
    <t>Legendario Gran Reserva 15 Years 40° 0.7L GBX</t>
  </si>
  <si>
    <t>Legendario Gran Reserva 15 Years 40° 0.7L NO GBX</t>
  </si>
  <si>
    <t>Legendario Vodka 9550 40° 0.7L NO GBX</t>
  </si>
  <si>
    <t>Leodium Gin 40° 0.5L NO GBX</t>
  </si>
  <si>
    <t>Leopold Peach Whiskey 30° 0.7L NO GBX</t>
  </si>
  <si>
    <t>Lepanto OV 36° 0.7L GBX</t>
  </si>
  <si>
    <t>L'Héritier Guyot Creme de Cassis 15° 0.7L NO GBX</t>
  </si>
  <si>
    <t>L'Héritier Guyot Creme de Framboise 15° 0.7L NO GBX</t>
  </si>
  <si>
    <t>L'Héritier Guyot Crème de Mure 15° 0.7L NO GBX</t>
  </si>
  <si>
    <t>L'Héritier Guyot Creme de Violette 15° 0.7L NO GBX</t>
  </si>
  <si>
    <t>L'Héritier Guyot Triple Sec 25° 0.5L NO GBX</t>
  </si>
  <si>
    <t>L'Héritier Guyot Triple Sec My Spirits Corner 25° 0.2L NO GBX</t>
  </si>
  <si>
    <t>Liberator Gin 42° 0.7L NO GBX</t>
  </si>
  <si>
    <t>Licor 43 ( cs x 12 ) 31° 1L NO GBX</t>
  </si>
  <si>
    <t>Licor 43 31° 0.7L NO GBX</t>
  </si>
  <si>
    <t>Licor Beirao 22° 0.7L NO GBX</t>
  </si>
  <si>
    <t>LièGin "Standard de Liège" 43° 0.5L NO GBX</t>
  </si>
  <si>
    <t>LièGin Blood Orange 40° 0.5L NO GBX</t>
  </si>
  <si>
    <t>LièGin Cupidon 40° 0.5L NO GBX</t>
  </si>
  <si>
    <t>LièGin Jungle 40° 0.5L NO GBX</t>
  </si>
  <si>
    <t>LièGin Summer 40° 0.5L NO GBX</t>
  </si>
  <si>
    <t>Lillet Red 17° 0.75L NO GBX</t>
  </si>
  <si>
    <t>Lillet Rosé 17° 0.75L NO GBX</t>
  </si>
  <si>
    <t>Lillet White 17° 0.75L NO GBX</t>
  </si>
  <si>
    <t>Limoncé Liquore di Limoni 25° 0.5L NO GBX</t>
  </si>
  <si>
    <t>Limoncello Di Capri 30° 0.7L NO GBX</t>
  </si>
  <si>
    <t>Limoncello Radermacher 30° 0.7L NO GBX</t>
  </si>
  <si>
    <t>Lindemans Premium Distilled Gin Clear 46° 0.7L NO GBX</t>
  </si>
  <si>
    <t>Lindemans Premium Distilled Gin Red 46° 0.7L NO GBX</t>
  </si>
  <si>
    <t>Lindores Abbey Aqua Vitae 40° 0.7L NO GBX</t>
  </si>
  <si>
    <t>Linie Akvavit 41.5° 1L NO GBX</t>
  </si>
  <si>
    <t>Linkwood 12 Years (Flora &amp; Fauna) 43° 0.7L GBX</t>
  </si>
  <si>
    <t>Lion's Vodka BIO 42° 0.7L NO GBX</t>
  </si>
  <si>
    <t>Liqueur Fleur d'Hibiscus Distillerie de Biercée 35° 0.7L NO GBX</t>
  </si>
  <si>
    <t>Little G Rhum Spiced 40° 0.7L NO GBX</t>
  </si>
  <si>
    <t>Loch Lomond 10 Years Fruit &amp; Vanilla 40° 0.7L GBX</t>
  </si>
  <si>
    <t>Loch Lomond 12 Years 46° 0.7L GBX</t>
  </si>
  <si>
    <t>Loch Lomond 18 Years 46° 0.7L GBX</t>
  </si>
  <si>
    <t>Loch Lomond 20 Years The Open St. George´s 50.2° 0.7L GBX</t>
  </si>
  <si>
    <t>Loch Lomond 30 Years 47° 0.7L GBX</t>
  </si>
  <si>
    <t>Loch Lomond 8 Years Edition 2022 61.1° 0.7L GBX</t>
  </si>
  <si>
    <t>Loch Lomond Inchmurrin 12 Years Fruity 46° 0.7L GBX</t>
  </si>
  <si>
    <t>Loch Lomond Original 40° 0.7L GBX</t>
  </si>
  <si>
    <t>Loch Lomond Original 40° 1L GBX</t>
  </si>
  <si>
    <t>Loch Lomond Signature + GBX 40° 0.7L GBX</t>
  </si>
  <si>
    <t>Loch Lomond The Open Special Edition 46° 0.7L GBX</t>
  </si>
  <si>
    <t>London N°1 Gin Sherry Cask 43° 0.7L NO GBX</t>
  </si>
  <si>
    <t>LoneWolf Cloudy Lemon Gin- Brewdog 40° 0.7L NO GBX</t>
  </si>
  <si>
    <t>Longmorn 16 Years 48° 0.7L GBX</t>
  </si>
  <si>
    <t>Longmorn 18 Years 48° 0.7L GBX</t>
  </si>
  <si>
    <t>Longmorn 23 Years 48° 0.7L GBX</t>
  </si>
  <si>
    <t>Longmorn 23 Years Double Cask 48° 0.7L GBX</t>
  </si>
  <si>
    <t>Longmorn 25 Years 53.7° 0.7L GBX</t>
  </si>
  <si>
    <t>Longmorn Distillers Choice 40° 0.7L GBX</t>
  </si>
  <si>
    <t>Longueteau 62° 0.7L NO GBX</t>
  </si>
  <si>
    <t>Longueteau Blanc 40° 0.7L NO GBX</t>
  </si>
  <si>
    <t>Longueteau Blanc 50° 0.7L NO GBX</t>
  </si>
  <si>
    <t>Longueteau Blanc 55° 0.7L NO GBX</t>
  </si>
  <si>
    <t>Longueteau Cuvée Solidaire 50° 0.7L NO GBX</t>
  </si>
  <si>
    <t>Longueteau Maracudja 25° 1L NO GBX</t>
  </si>
  <si>
    <t>Longueteau Shrubb 30° 0.7L NO GBX</t>
  </si>
  <si>
    <t>Loopuyt Dry Gin 45.1° 0.7L NO GBX</t>
  </si>
  <si>
    <t>L'or Gin 38° 0.5L NO GBX</t>
  </si>
  <si>
    <t>Lord Byron's Melancholy Thistle Gin 43° 0.7L NO GBX</t>
  </si>
  <si>
    <t>Los Tres Tonos Blanco 38° 0.7L NO GBX</t>
  </si>
  <si>
    <t>Los Tres Tonos Reposado 38° 0.7L NO GBX</t>
  </si>
  <si>
    <t>Lot N° 40 Rye 43° 0.7L NO GBX</t>
  </si>
  <si>
    <t>Lothaire French Fruity Whisky + GBX 40° 0.7L GBX</t>
  </si>
  <si>
    <t>Lothaire French Peated Whisky 44° 0.7L GBX</t>
  </si>
  <si>
    <t>Lou Singlar French Whisky 40° 0.7L GBX</t>
  </si>
  <si>
    <t>Louers 40° 1L GBX</t>
  </si>
  <si>
    <t>Luc Belaire Gold + GBX 12.5° 0.75L GBX</t>
  </si>
  <si>
    <t>Luc Belaire Luxe Rose 12.5° 0.75L GBX</t>
  </si>
  <si>
    <t>Luc Belaire Luxe Rosé 12.5° 0.75L NO GBX</t>
  </si>
  <si>
    <t>Luc Belaire Rosé 12.5° 0.75L GBX</t>
  </si>
  <si>
    <t>Lucifer´S Gold "Whisky &amp; Bourbon" 40° 0.7L NO GBX</t>
  </si>
  <si>
    <t>Luis Felipe Premium Distilled 40° 0.7L GBX</t>
  </si>
  <si>
    <t>Luis The Marinero Vermouth Rood 15° 0.75L NO GBX</t>
  </si>
  <si>
    <t>Lunazul Tequila Blanco 40° 0.7L NO GBX</t>
  </si>
  <si>
    <t>Lustau Solera Gran Reserva Finest Selection 40° 0.7L NO GBX</t>
  </si>
  <si>
    <t>Luxardo Sambuca dei Cesari 38° 0.7L NO GBX</t>
  </si>
  <si>
    <t>Lysholm Linie Aquavit 41.5° 0.5L NO GBX</t>
  </si>
  <si>
    <t>M&amp;H Classic 46° 0.7L GBX</t>
  </si>
  <si>
    <t>M&amp;H Levantine Gin 46° 0.7L NO GBX</t>
  </si>
  <si>
    <t>Maboroshi Junmai Ginjo 15° 0.72L NO GBX</t>
  </si>
  <si>
    <t>Mac Talla Morrison Mara Cask Strength 58.2° 0.7L GBX</t>
  </si>
  <si>
    <t>Mac Talla Morrison Terra Classic 46° 0.7L GBX</t>
  </si>
  <si>
    <t>Mac Talla Red Wine Barriques 54° 0.7L GBX</t>
  </si>
  <si>
    <t>Mac Talla Strata 15 Years 46° 0.7L GBX</t>
  </si>
  <si>
    <t>Macallan 12 Years Sherry Oak Cask 40° 0.7L GBX</t>
  </si>
  <si>
    <t>Macallan 18 Years Sherry Oak 43° 0.7L GBX</t>
  </si>
  <si>
    <t>Macallan 25 Years Sherry Oak 43° 0.7L GBX</t>
  </si>
  <si>
    <t>Macallan A Night On Earth In Scotland 40° 0.7L GBX</t>
  </si>
  <si>
    <t>Macallan A Night On Earth in Scotland 43° 0.7L GBX</t>
  </si>
  <si>
    <t>Macallan Classic Cut 2023 50.3° 0.7L GBX</t>
  </si>
  <si>
    <t>Macallan Double Cask 12 Years 40° 0.7L GBX</t>
  </si>
  <si>
    <t>Macallan Double Cask 15 Years 43° 0.7L GBX</t>
  </si>
  <si>
    <t>Macallan Double Cask 18 Years 43° 0.7L GBX</t>
  </si>
  <si>
    <t>Macallan Harmony Collection Rich Cacao 44° 0.7L GBX</t>
  </si>
  <si>
    <t>Macallan M Decanter 45° 0.7L GBX</t>
  </si>
  <si>
    <t>Macallan M Decanter Black 45° 0.7L GBX</t>
  </si>
  <si>
    <t>Macallan M Decanter Black Release 2019 MMXIX 44.8° 0.7L GBX</t>
  </si>
  <si>
    <t>Macallan Rare Cask 43° 0.7L GBX</t>
  </si>
  <si>
    <t>Macallan Rare Cask Black 48° 0.7L GBX</t>
  </si>
  <si>
    <t>Macallan Triple Cask 12 Years 40° 0.7L GBX</t>
  </si>
  <si>
    <t>Macaronesian Cream Brownie 15.9° 0.7L NO GBX</t>
  </si>
  <si>
    <t>Macaronesian Eternal Sping Gin 37.5° 0.7L NO GBX</t>
  </si>
  <si>
    <t>Macaya Belgian Chocolate Rhum 40° 0.5L NO GBX</t>
  </si>
  <si>
    <t>Mackmyra Bee 22° 0.5L NO GBX</t>
  </si>
  <si>
    <t>Mackmyra Expedition 46.1° 0.5L GBX</t>
  </si>
  <si>
    <t>Mackmyra Kreatör Gin 47.3° 0.5L NO GBX</t>
  </si>
  <si>
    <t>Mackmyra Moment - Karibien 44.4° 0.7L GBX</t>
  </si>
  <si>
    <t>Mackmyra Moment Fjällmark 42° 0.7L GBX</t>
  </si>
  <si>
    <t>Mackmyra Moment Skog 52.4° 0.7L GBX</t>
  </si>
  <si>
    <t>Mackmyra Moment Solsken 52.6° 0.7L GBX</t>
  </si>
  <si>
    <t>Mackmyra Moment Tolv 12 Years 47° 0.7L GBX</t>
  </si>
  <si>
    <t>Mackmyra Scorpions Rock And Roll Star 40° 0.7L GBX</t>
  </si>
  <si>
    <t>Mackmyra Vinterglöd 46.1° 0.7L GBX</t>
  </si>
  <si>
    <t>MacNair's Lum Reek 12 Years Peated 46° 0.7L GBX</t>
  </si>
  <si>
    <t>MacNair's Lum Reek 21 Years Peated 48° 0.7L GBX</t>
  </si>
  <si>
    <t>Macorix Gran Reserva 37.5° 0.7L NO GBX</t>
  </si>
  <si>
    <t>Macorix Rebel Spiced Premium Craft 30° 0.7L NO GBX</t>
  </si>
  <si>
    <t>Madame Vodka 40° 0.7L NO GBX</t>
  </si>
  <si>
    <t>Madeira Marvilla 19° 0.75L NO GBX</t>
  </si>
  <si>
    <t>Maestro Dobel Diamante Reposado 38° 0.7L NO GBX</t>
  </si>
  <si>
    <t>Magellan Gin 44° 1L NO GBX</t>
  </si>
  <si>
    <t>Magua Extra Viejo 38° 0.7L NO GBX</t>
  </si>
  <si>
    <t>Main Fields French Organic Whisky 40° 0.7L NO GBX</t>
  </si>
  <si>
    <t>Maison Ferroni Juillet Gin de Provence 44° 0.5L NO GBX</t>
  </si>
  <si>
    <t>Maison Ferroni Roof Rye 43° 0.5L NO GBX</t>
  </si>
  <si>
    <t>Maître Pierre White 14.5° 0.75L NO GBX</t>
  </si>
  <si>
    <t>Maja Ron Salvador 8 Years 40° 0.7L NO GBX</t>
  </si>
  <si>
    <t>Makar Cherry Gin 40° 0.5L NO GBX</t>
  </si>
  <si>
    <t>Maker's Mark 46 47° 0.7L NO GBX</t>
  </si>
  <si>
    <t>Makuru Australian Spiced Rum 40° 0.7L NO GBX</t>
  </si>
  <si>
    <t>Malecon 3 Years Carta Oro 40° 0.7L NO GBX</t>
  </si>
  <si>
    <t>Malecon 5 Years 40° 0.7L NO GBX</t>
  </si>
  <si>
    <t>Malecon Anejo Genuino 40° 1L NO GBX</t>
  </si>
  <si>
    <t>Malecon Rare Proof 17 Years Rum 51.2° 0.7L GBX</t>
  </si>
  <si>
    <t>Malecon Reserva 5 Years 40° 0.7L NO GBX</t>
  </si>
  <si>
    <t>Malecon Reserva Imperial 21 Years 40° 0.7L GBX</t>
  </si>
  <si>
    <t>Malfy Gin Con Arancia 41° 1L NO GBX</t>
  </si>
  <si>
    <t>Malfy Gin Mix Pack 4 x 5 cl 41° 0.2L GBX</t>
  </si>
  <si>
    <t>Malfy Gin Originale 41° 0.7L NO GBX</t>
  </si>
  <si>
    <t>Malfy Gin Rosa 41° 0.7L NO GBX</t>
  </si>
  <si>
    <t>Malfy Gin Rosa 41° 1L NO GBX</t>
  </si>
  <si>
    <t>Malfy Originale 41° 1L NO GBX</t>
  </si>
  <si>
    <t>Malibu 21° 0.7L NO GBX</t>
  </si>
  <si>
    <t>Malibu 21° 1L NO GBX</t>
  </si>
  <si>
    <t>Malibu Passion Fruit 21° 0.7L NO GBX</t>
  </si>
  <si>
    <t>Malibu Watermelon 21° 0.7L NO GBX</t>
  </si>
  <si>
    <t>Malteco 1990 40° 0.7L GBX</t>
  </si>
  <si>
    <t>Malteco 20 Years 40° 0.7L GBX</t>
  </si>
  <si>
    <t>Malteco 5 Years Reserva Amable 40° 0.7L NO GBX</t>
  </si>
  <si>
    <t>Malteserkreuz 40° 1L NO GBX</t>
  </si>
  <si>
    <t>Mama Quilla Rhum 40° 0.7L NO GBX</t>
  </si>
  <si>
    <t>Mamont Vodka 40° 0.7L NO GBX</t>
  </si>
  <si>
    <t>Mandarine Napoléon 38° 0.7L NO GBX</t>
  </si>
  <si>
    <t>Mandarine Napoléon 38° 1L NO GBX</t>
  </si>
  <si>
    <t>Mannochmore 12 Years (Flora &amp; Fauna) 43° 0.7L NO GBX</t>
  </si>
  <si>
    <t>Maral Sloe Gin 27° 0.2L NO GBX</t>
  </si>
  <si>
    <t>Maral Sloe Gin 27° 0.5L NO GBX</t>
  </si>
  <si>
    <t>Marama Spiced Fijian 40° 70 cl + GBX 40° 0.7L GBX</t>
  </si>
  <si>
    <t>Mare Gin 42.7° 0.7L NO GBX</t>
  </si>
  <si>
    <t>Mare Gin 42.7° 1L NO GBX</t>
  </si>
  <si>
    <t>Mare Gin Capri 42.7° 0.7L NO GBX</t>
  </si>
  <si>
    <t>Mari Mayans Hierbas Ibicencas 26° 1L NO GBX</t>
  </si>
  <si>
    <t>Mariacron 36° 0.7L NO GBX</t>
  </si>
  <si>
    <t>Marie Brizard Crème de Cassis 15° 0.7L NO GBX</t>
  </si>
  <si>
    <t>Marito Verde 27° 0.7L NO GBX</t>
  </si>
  <si>
    <t>MarlinSpike Blended Aged Rum 40° 0.7L NO GBX</t>
  </si>
  <si>
    <t>Marquez rouge 19° 0.75L NO GBX</t>
  </si>
  <si>
    <t>Mars Cosmo Wine Cask Finish 43° 0.7L GBX</t>
  </si>
  <si>
    <t>Mars Komagatake Edition 2018 + GBX 48° 0.7L GBX</t>
  </si>
  <si>
    <t>Mars Komagatake Edition 2019 48° 0.7L GBX</t>
  </si>
  <si>
    <t>Mars Komagatake Edition 2020 50° 0.7L GBX</t>
  </si>
  <si>
    <t>Mars Komagatake Tsunuki Aging Edition 2019 56° 0.7L GBX</t>
  </si>
  <si>
    <t>Mars Maltage Hombo Cosmo 43° 0.7L GBX</t>
  </si>
  <si>
    <t>Mars Tsunuki Peated 50° 0.7L GBX</t>
  </si>
  <si>
    <t>Martell Blue Swift 40° 0.7L NO GBX</t>
  </si>
  <si>
    <t>Martell Red Barrel VSOP 40° 0.7L GBX</t>
  </si>
  <si>
    <t>Martin Miller's 9 Moons Gin 40° 0.35L GBX</t>
  </si>
  <si>
    <t>Martin Miller's Gin 40° 0.7L NO GBX</t>
  </si>
  <si>
    <t>Martin Miller's Strength Westbourne London Dry Gin 45.2° 0.7L NO GBX</t>
  </si>
  <si>
    <t>Martini Limoni 8° 0.75L NO GBX</t>
  </si>
  <si>
    <t>Martini Riserva Speciale Bitter 28.5° 0.7L NO GBX</t>
  </si>
  <si>
    <t>Martini Rosato 15° 0.75L NO GBX</t>
  </si>
  <si>
    <t>Martini Rosso (New Bottle) 15° 1.5L NO GBX</t>
  </si>
  <si>
    <t>Marula Gin 40° 0.5L NO GBX</t>
  </si>
  <si>
    <t>Masahiro 12 Years Pure Malt Oloroso Sherry Cask 43° 0.7L GBX</t>
  </si>
  <si>
    <t>Massenez Poire Prisonniere IN Pear Shape Bottle 40° 0.7L NO GBX</t>
  </si>
  <si>
    <t>Massenez Poire Prisonniere IN Pear Shape Bottle 40° 0.7L GBX</t>
  </si>
  <si>
    <t>Massenez Poire Williams 40° 0.7L NO GBX</t>
  </si>
  <si>
    <t>Massenez Poire Williams VEP 40° 0.5L GBX</t>
  </si>
  <si>
    <t>Massenez Vieille Prune 40° 0.7L NO GBX</t>
  </si>
  <si>
    <t>Massenez Vieille Prune 40° 0.7L GBX</t>
  </si>
  <si>
    <t>Masterson's 10 Years Straight Rye 45° 0.7L NO GBX</t>
  </si>
  <si>
    <t>Mata Hari Absinthe 60° 0.5L NO GBX</t>
  </si>
  <si>
    <t>Mataroa Mediterranean Dry Gin 41.5° 0.7L NO GBX</t>
  </si>
  <si>
    <t>Matusalem 10 Years 40° 0.7L NO GBX</t>
  </si>
  <si>
    <t>Matusalem 15 Years 40° 0.7L GBX</t>
  </si>
  <si>
    <t>Matusalem 23 Years 40° 0.7L GBX</t>
  </si>
  <si>
    <t>Matusalem 7 Years 40° 0.7L NO GBX</t>
  </si>
  <si>
    <t>Matusalem Platino 40° 0.7L NO GBX</t>
  </si>
  <si>
    <t>Mauricia Heritage Pure Cane Rum 45° 0.7L GBX</t>
  </si>
  <si>
    <t>Mauritius Rom Club Classic Spiced 40° 0.7L NO GBX</t>
  </si>
  <si>
    <t>Mauritius Rom Club White Rum 40° 0.7L NO GBX</t>
  </si>
  <si>
    <t>Mayfair English Vodka 40° 0.7L NO GBX</t>
  </si>
  <si>
    <t>McClellands Lowland 40° 0.7L GBX</t>
  </si>
  <si>
    <t>Mellow Corn 4 Years 50° 0.7L NO GBX</t>
  </si>
  <si>
    <t>Meridor Gin 41.9° 0.7L NO GBX</t>
  </si>
  <si>
    <t>Mermaid Pink Gin 38° 0.7L NO GBX</t>
  </si>
  <si>
    <t>Mermaid Salt Vodka 40° 0.7L NO GBX</t>
  </si>
  <si>
    <t>Mermaid Tears 40° 0.5L NO GBX</t>
  </si>
  <si>
    <t>Mermaid Zest Gin 40° 0.7L NO GBX</t>
  </si>
  <si>
    <t>Metaxa 12* (No GBX) 40° 0.7L NO GBX</t>
  </si>
  <si>
    <t>Metaxa 5* 38° 1L NO GBX</t>
  </si>
  <si>
    <t>Metaxa 7* 40° 1L GBX</t>
  </si>
  <si>
    <t>Metaxa Ouzo 38° 0.7L NO GBX</t>
  </si>
  <si>
    <t>Meukow VS + VSOP + XO 3 x 5 cl 40° 0.15L GBX</t>
  </si>
  <si>
    <t>Meukow VS 40° 0.7L NO GBX</t>
  </si>
  <si>
    <t>Meukow VS 40° 0.7L GBX</t>
  </si>
  <si>
    <t>Meukow XO 40° 0.7L GBX</t>
  </si>
  <si>
    <t>Mezan Diamond 40° 0.7L GBX</t>
  </si>
  <si>
    <t>Mezan Panama 2006 40° 0.7L GBX</t>
  </si>
  <si>
    <t>Mezcal Gusano Rojo 38° 0.7L NO GBX</t>
  </si>
  <si>
    <t>MG Gin 40° 0.7L NO GBX</t>
  </si>
  <si>
    <t>MG Mezcal 45° 0.7L NO GBX</t>
  </si>
  <si>
    <t>Mhoba Pot Still White 43° 0.7L NO GBX</t>
  </si>
  <si>
    <t>Michler's Genuine Gin 44° 0.7L NO GBX</t>
  </si>
  <si>
    <t>Michler's JamaicanOld Bert spiced Rum 40° 0.7L GBX</t>
  </si>
  <si>
    <t>Michler's White Overproof Rhum 63° 0.7L NO GBX</t>
  </si>
  <si>
    <t>Michler's White Rhum 40° 0.7L NO GBX</t>
  </si>
  <si>
    <t>Michter's US 1 American Whiskey 41.7° 0.7L GBX</t>
  </si>
  <si>
    <t>Michter's US 1 Original Sour Mash 43° 0.7L NO GBX</t>
  </si>
  <si>
    <t>Michter's US 1 Rye Whiskey Single Barrel 42.4° 0.7L NO GBX</t>
  </si>
  <si>
    <t>Michter's US 1 Small Batch Bourbon 45.7° 0.7L GBX</t>
  </si>
  <si>
    <t>Midnight Moon Moonshine Blueberry 40° 0.35L NO GBX</t>
  </si>
  <si>
    <t>Midnight Moon Moonshine Cherry 40° 0.35L NO GBX</t>
  </si>
  <si>
    <t>Midnight Moon Moonshine Original 40° 0.35L NO GBX</t>
  </si>
  <si>
    <t>Midnight Moon Moonshine Raspberry 40° 0.35L NO GBX</t>
  </si>
  <si>
    <t>Midori Melon 20° 0.7L NO GBX</t>
  </si>
  <si>
    <t>Midori Melon 20° 1L NO GBX</t>
  </si>
  <si>
    <t>Milk &amp; Honey Classic Israeli Single Malt 46° 0.7L GBX</t>
  </si>
  <si>
    <t>Milk &amp; Honey New Make 50° 0.7L GBX</t>
  </si>
  <si>
    <t>Minimalist Gin 38° 0.5L NO GBX</t>
  </si>
  <si>
    <t>Mintis Gin Amarena 41.8° 0.7L NO GBX</t>
  </si>
  <si>
    <t>Mintis Gin Clementina 41.8° 0.7L NO GBX</t>
  </si>
  <si>
    <t>Mintis Gin Originale 41.8° 0.7L NO GBX</t>
  </si>
  <si>
    <t>Mintis Gin Ribesa 41.8° 0.7L NO GBX</t>
  </si>
  <si>
    <t>Minttu Black 35° 0.5L NO GBX</t>
  </si>
  <si>
    <t>Minttu Choco Mint 35° 0.5L NO GBX</t>
  </si>
  <si>
    <t>Minttu Peppermint Liqueur 50° 0.5L NO GBX</t>
  </si>
  <si>
    <t>Miracielo Spiced Rum 38° 0.7L NO GBX</t>
  </si>
  <si>
    <t>Miyagikyo Discovery Aromatic Yeast 47° 0.7L GBX</t>
  </si>
  <si>
    <t>Miyagikyo Single Malt + GBX 45° 0.7L GBX</t>
  </si>
  <si>
    <t>Miyagikyo Single Malt 45° 0.7L NO GBX</t>
  </si>
  <si>
    <t>Mizen Head Blend 40° 0.7L NO GBX</t>
  </si>
  <si>
    <t>Mizuho Ori-Gin Honey 1848 45° 0.5L NO GBX</t>
  </si>
  <si>
    <t>Moët &amp; Chandon Grand Vintage 2015 12.5° 0.75L GBX</t>
  </si>
  <si>
    <t>Moët &amp; Chandon Ice Imperial 12° 0.75L NO GBX</t>
  </si>
  <si>
    <t>Moët &amp; Chandon Ice Imperial Rosé *** CRD 12° 0.75L NO GBX</t>
  </si>
  <si>
    <t>Moët &amp; Chandon Impérial Brut (6 Btls + 6 glasses) 12° 4.5L NO GBX</t>
  </si>
  <si>
    <t>Moët &amp; Chandon Impérial Brut *** 12° 0.75L NO GBX</t>
  </si>
  <si>
    <t>Moët &amp; Chandon Impérial Brut *** CRD 12.5° 0.75L NO GBX</t>
  </si>
  <si>
    <t>Moët &amp; Chandon Impérial Brut + GBX 12° 1.5L GBX</t>
  </si>
  <si>
    <t>Moët &amp; Chandon Impérial Brut 12° 0.75L NO GBX</t>
  </si>
  <si>
    <t>Moët &amp; Chandon Nectar Impérial 12° 0.75L NO GBX</t>
  </si>
  <si>
    <t>Moët &amp; Chandon Nectar Impérial Rosé 12° 0.75L NO GBX</t>
  </si>
  <si>
    <t>Moko Rum 15 Years Panama 42° 0.7L GBX</t>
  </si>
  <si>
    <t>Moko Rum 8 Years 42° 0.7L NO GBX</t>
  </si>
  <si>
    <t>Mom Gin 39.5° 0.05L NO GBX</t>
  </si>
  <si>
    <t>Mom Gin 39.5° 0.7L NO GBX</t>
  </si>
  <si>
    <t>Mom Gin 39.5° 1L NO GBX</t>
  </si>
  <si>
    <t>Mom Love Gin 37.5° 0.7L NO GBX</t>
  </si>
  <si>
    <t>Mom Rocks Gin 37.5° 0.7L NO GBX</t>
  </si>
  <si>
    <t>Mombacho  12 Years 40° 0.7L NO GBX</t>
  </si>
  <si>
    <t>Mombacho 12 Years Sauternes Finish 40° 0.7L GBX</t>
  </si>
  <si>
    <t>Mombacho 19 Years Armagnac Finished 40° 0.7L GBX</t>
  </si>
  <si>
    <t>Mombacho 19 Years Nicaragua Rum 43° 0.7L NO GBX</t>
  </si>
  <si>
    <t>Mombacho 21 Years Carafe 43° 0.7L GBX</t>
  </si>
  <si>
    <t>Mombacho 21 Years Port Wood Finish 40° 0.7L GBX</t>
  </si>
  <si>
    <t>Mombacho 21 Years Sherry Wood Finish 43° 0.7L GBX</t>
  </si>
  <si>
    <t>Mombasa Club Gin + Glass 41.5° 0.7L GBX</t>
  </si>
  <si>
    <t>Mombasa Club Lemon Gin 37.5° 0.7L NO GBX</t>
  </si>
  <si>
    <t>Mombasa Colonel's Reserve 43.5° 0.7L NO GBX</t>
  </si>
  <si>
    <t>Monkey 47 Gin 47° 0.5L NO GBX</t>
  </si>
  <si>
    <t>Monkey Shoulder 40° 0.05L NO GBX</t>
  </si>
  <si>
    <t>Monkey Shoulder 40° 0.7L NO GBX</t>
  </si>
  <si>
    <t>Monkey Shoulder 40° 1L NO GBX</t>
  </si>
  <si>
    <t>Monkey Shoulder Smokey Monkey 40° 0.7L NO GBX</t>
  </si>
  <si>
    <t>Monsieur Gin 40° 0.7L NO GBX</t>
  </si>
  <si>
    <t>Montanya Oro 40° 0.7L NO GBX</t>
  </si>
  <si>
    <t>Montanya Platino 40° 0.7L NO GBX</t>
  </si>
  <si>
    <t>Montebello 10 Years Brut de Fût 45.3° 0.7L GBX</t>
  </si>
  <si>
    <t>Montebello 3 Years 42° 0.7L NO GBX</t>
  </si>
  <si>
    <t>Montebello 8 Years 42° 0.7L GBX</t>
  </si>
  <si>
    <t>Montebello Blanc 50° 1L NO GBX</t>
  </si>
  <si>
    <t>Montebello Winch Blanc 50° 0.7L NO GBX</t>
  </si>
  <si>
    <t>Montebello Zenga Blanc 60° 0.7L GBX</t>
  </si>
  <si>
    <t>Monymusk Plantation Classic Gold Rum 40° 0.7L NO GBX</t>
  </si>
  <si>
    <t>Monymusk Plantation Platinum White Rum 40° 0.7L NO GBX</t>
  </si>
  <si>
    <t>Monymusk Plantation Special Gold Rum 40° 0.7L NO GBX</t>
  </si>
  <si>
    <t>Morand Framboise 43° 0.7L NO GBX</t>
  </si>
  <si>
    <t>Morand Mirabelle 43° 0.7L NO GBX</t>
  </si>
  <si>
    <t>Mortlach 12 Years 43.4° 0.7L GBX</t>
  </si>
  <si>
    <t>Mortlach 16 Years 43.4° 0.7L GBX</t>
  </si>
  <si>
    <t>Mortlach Special Release 2023 58° 0.7L GBX</t>
  </si>
  <si>
    <t>Moskovskaya Pink 38° 0.7L NO GBX</t>
  </si>
  <si>
    <t>Mouton Cadet Red 2019 13.5° 0.75L NO GBX</t>
  </si>
  <si>
    <t>Mozart Chocolate Coffee 17° 0.5L NO GBX</t>
  </si>
  <si>
    <t>Mozart Dark Chocolate 17° 0.7L NO GBX</t>
  </si>
  <si>
    <t>Mozart Gold Chocolate Cream 17° 0.05L NO GBX</t>
  </si>
  <si>
    <t>Mozart Gold Chocolate Cream 17° 0.5L NO GBX</t>
  </si>
  <si>
    <t>Mozart Strawberry Chocolate 15° 0.5L NO GBX</t>
  </si>
  <si>
    <t>Mozart White Chocolate 15° 0.5L NO GBX</t>
  </si>
  <si>
    <t>Mozart White Chocolate 15° 0.7L NO GBX</t>
  </si>
  <si>
    <t>Mr Black Cold Brew Coffee Liqueur 23° 0.7L NO GBX</t>
  </si>
  <si>
    <t>MR H Vegan Friendly Gin 40° 0.5L NO GBX</t>
  </si>
  <si>
    <t>Mr Peat 46° 0.7L GBX</t>
  </si>
  <si>
    <t>Mumm Cordon Rosé 12° 0.75L NO GBX</t>
  </si>
  <si>
    <t>Mumm Cordon Rouge Brut CRD 1.5 L 12° 1.5L NO GBX</t>
  </si>
  <si>
    <t>Mumm Cordon Rouge BrutCRD 12° 0.375L NO GBX</t>
  </si>
  <si>
    <t>Murray McDavid Young &amp; Old Craft Blend 2011 50° 0.7L NO GBX</t>
  </si>
  <si>
    <t>Muyu Chinotto Nero 24° 0.5L NO GBX</t>
  </si>
  <si>
    <t>Muyu Jasmine Verte 24° 0.5L NO GBX</t>
  </si>
  <si>
    <t>Muyu Vetiver Gris 22° 0.5L NO GBX</t>
  </si>
  <si>
    <t>Myers's Rum 40° 1L NO GBX</t>
  </si>
  <si>
    <t>N° 209 Chardonnay Barrel Aged Gin 46° 0.7L NO GBX</t>
  </si>
  <si>
    <t>Nadal Ron Tobacco 37.5° 1L NO GBX</t>
  </si>
  <si>
    <t>Nadal Ron Tobacco Black 37.5° 1L NO GBX</t>
  </si>
  <si>
    <t>Nadal Ron Tobacco Spiced 37.5° 1L NO GBX</t>
  </si>
  <si>
    <t>Naga Double Cask Indonesia Rum 40° 0.7L GBX</t>
  </si>
  <si>
    <t>Naga Rum Java Reserve Celebration 40° 0.7L GBX</t>
  </si>
  <si>
    <t>Naga Rum Pearl of Jakarta 42.7° 0.7L GBX</t>
  </si>
  <si>
    <t>Naga Siam 10 Years 40° 0.7L GBX</t>
  </si>
  <si>
    <t>Nagahama Heavily Peated 61.9° 0.5L NO GBX</t>
  </si>
  <si>
    <t>Nagahama Mizunara 51.1° 0.5L NO GBX</t>
  </si>
  <si>
    <t>Nagu Small Batch Dry Gin 47° 0.5L NO GBX</t>
  </si>
  <si>
    <t>Naked Grouse 40° 0.7L NO GBX</t>
  </si>
  <si>
    <t>Naked Grouse 40° 1L NO GBX</t>
  </si>
  <si>
    <t>Naked Malt 40° 0.7L NO GBX</t>
  </si>
  <si>
    <t>Nardini 15 Years 50° 0.7L GBX</t>
  </si>
  <si>
    <t>Nardini Acqua di Cedro 29° 1L NO GBX</t>
  </si>
  <si>
    <t>Nardini Ginepro Del Grappa 45° 0.7L NO GBX</t>
  </si>
  <si>
    <t>Nardini Grappa Bianca 40 40° 1L NO GBX</t>
  </si>
  <si>
    <t>Nardini Grappa Extrafina Selezione 42° 0.7L GBX</t>
  </si>
  <si>
    <t>Nardini Grappa Riserva 15 anni 45° 0.7L GBX</t>
  </si>
  <si>
    <t>Nardini Grappa Riserva 22 Years Single Cask Geschenk-Set 45° 0.7L NO GBX</t>
  </si>
  <si>
    <t>Nardini Grappa Riserva 40 40° 1L NO GBX</t>
  </si>
  <si>
    <t>Nardini Grappa Riserva 60 60° 1L NO GBX</t>
  </si>
  <si>
    <t>Nardini Grappa Ruta 43° 1L NO GBX</t>
  </si>
  <si>
    <t>Nardini Mandorla 50° 0.7L NO GBX</t>
  </si>
  <si>
    <t>Nardini Mandorla 50° 1L NO GBX</t>
  </si>
  <si>
    <t>Nardini Mezzo e Mezzo 22° 1L NO GBX</t>
  </si>
  <si>
    <t>Nardini Mistra 47° 1L NO GBX</t>
  </si>
  <si>
    <t>Nardini Tagliatella Cocktail 35° 1L NO GBX</t>
  </si>
  <si>
    <t>Nation Barbados 8 Years + GBX 40° 0.7L GBX</t>
  </si>
  <si>
    <t>Nation British Guyana 10 Years Limited Edition 56.4° 0.7L GBX</t>
  </si>
  <si>
    <t>Nation Guatemala Grande Reserve 40° 0.7L GBX</t>
  </si>
  <si>
    <t>Nation Jamaica 5 Years + GBX 50° 0.7L GBX</t>
  </si>
  <si>
    <t>Nation Jamaica 7 Years Cask Strength + GBX 61.2° 0.7L GBX</t>
  </si>
  <si>
    <t>Nation Jamaica 7 Years Cask Strength 61.2° 0.7L NO GBX</t>
  </si>
  <si>
    <t>Nation Panama 10 Years 40° 0.7L GBX</t>
  </si>
  <si>
    <t>Nation Panama 21 Years Black Edition 43° 0.7L GBX</t>
  </si>
  <si>
    <t>Nation Peruano 8 Years 42° 0.7L GBX</t>
  </si>
  <si>
    <t>Naud Hidden Loot Spiced Rum 40° 0.7L NO GBX</t>
  </si>
  <si>
    <t>Navy Island Navy Strength 57° 0.7L GBX</t>
  </si>
  <si>
    <t>Nc’nean Organic Single Malt Batch 15 46° 0.7L NO GBX</t>
  </si>
  <si>
    <t>Nc'nean Huntress Organic Single Malt Spring 2022 48.5° 0.7L GBX</t>
  </si>
  <si>
    <t>NcNean Organic Botanical Spirit 40° 0.5L NO GBX</t>
  </si>
  <si>
    <t>Negrita Brown 37.5° 0.7L NO GBX</t>
  </si>
  <si>
    <t>Negrita Rhum My Spirits Corner 37.5° 0.2L NO GBX</t>
  </si>
  <si>
    <t>Neisson 18 Years Batch 2 46.1° 0.7L GBX</t>
  </si>
  <si>
    <t>Neisson 50° 0.7L NO GBX</t>
  </si>
  <si>
    <t>Neisson 50° 1L NO GBX</t>
  </si>
  <si>
    <t>Neisson Elevé Sous Bois 50° 1L NO GBX</t>
  </si>
  <si>
    <t>Neisson Esprit De Neisson 70° 0.7L NO GBX</t>
  </si>
  <si>
    <t>Neisson Le Rhum Par Neisson 52.5° 0.7L NO GBX</t>
  </si>
  <si>
    <t>Neisson Le Vieux Par Neisson 45° 0.7L NO GBX</t>
  </si>
  <si>
    <t>Nemiroff De Luxe 40° 1L NO GBX</t>
  </si>
  <si>
    <t>Nemiroff Vodka Burning Pear 40° 0.7L NO GBX</t>
  </si>
  <si>
    <t>Nemiroff Vodka Honey Pepper 40° 0.7L NO GBX</t>
  </si>
  <si>
    <t>Neptune 40° 1L NO GBX</t>
  </si>
  <si>
    <t>New Grove 10 Years 40° 0.7L GBX</t>
  </si>
  <si>
    <t>New Grove Beau Plan 2007 45° 0.7L GBX</t>
  </si>
  <si>
    <t>New Grove Belle Vue 2005 45° 0.7L GBX</t>
  </si>
  <si>
    <t>New Grove Bourbon Cask 40° 0.7L GBX</t>
  </si>
  <si>
    <t>New Grove Collectors Case 6x3 Cl 34.92° 0.18L GBX</t>
  </si>
  <si>
    <t>New Grove Dark 37.5° 0.7L NO GBX</t>
  </si>
  <si>
    <t>New Grove Double Cask Acacia 47° 0.7L GBX</t>
  </si>
  <si>
    <t>New Grove Double Cask Moscatel 47° 0.7L GBX</t>
  </si>
  <si>
    <t>New Grove Plantation 40° 0.7L NO GBX</t>
  </si>
  <si>
    <t>New Grove Plantation 40° 6L GBX</t>
  </si>
  <si>
    <t>New Grove Silver 37.5° 0.7L NO GBX</t>
  </si>
  <si>
    <t>New Grove Spiced Mauritius Island Rum 37.5° 0.7L NO GBX</t>
  </si>
  <si>
    <t>New Grove Villa Bague 2004 45° 0.7L GBX</t>
  </si>
  <si>
    <t>New Zealand Whisky 25 Years South Island Single Malt 40° 0.35L GBX</t>
  </si>
  <si>
    <t>Nginious! Calvados Cask Finish Select by Davidoff Gin 42° 0.5L NO GBX</t>
  </si>
  <si>
    <t>Nginious! Colours Blue 42° 0.5L NO GBX</t>
  </si>
  <si>
    <t>Nginious! Colours Green 42° 0.5L NO GBX</t>
  </si>
  <si>
    <t>Nginious! Colours Violet 42° 0.5L NO GBX</t>
  </si>
  <si>
    <t>Nginious! Swiss Blended Gin 45° 0.5L NO GBX</t>
  </si>
  <si>
    <t>Nginious! Vermouth Cask Finished Gin 43° 0.5L NO GBX</t>
  </si>
  <si>
    <t>Nicolas Feuillatte Collection Organic Extra Brut 12° 0.75L NO GBX</t>
  </si>
  <si>
    <t>Nicolas Feuillatte Cuvée Spéciale Brut Millésimé 12° 0.75L NO GBX</t>
  </si>
  <si>
    <t>Nikka Black 43° 0.5L GBX</t>
  </si>
  <si>
    <t>Nikka Black Clear 37° 0.7L NO GBX</t>
  </si>
  <si>
    <t>Nikka Black Deep 45° 0.7L NO GBX</t>
  </si>
  <si>
    <t>Nikka Black Rich Blend 40° 0.7L NO GBX</t>
  </si>
  <si>
    <t>Nikka Coffey Gin (No GBX) 47° 0.7L NO GBX</t>
  </si>
  <si>
    <t>Nikka Coffey Gin 47° 0.7L GBX</t>
  </si>
  <si>
    <t>Nikka Coffey Grain 45° 0.7L GBX</t>
  </si>
  <si>
    <t>Nikka Coffey Grain 45° 0.7L NO GBX</t>
  </si>
  <si>
    <t>Nikka Coffey Malt + GBX 45° 0.7L GBX</t>
  </si>
  <si>
    <t>Nikka Coffey Vodka 40° 0.7L GBX</t>
  </si>
  <si>
    <t>Nikka Days 40° 0.7L GBX</t>
  </si>
  <si>
    <t>Nikka Days 40° 0.7L NO GBX</t>
  </si>
  <si>
    <t>Nikka From The Barrel 51.4° 0.5L GBX</t>
  </si>
  <si>
    <t>Nikka From The Barrel Limited Edition 2022 "Shape Giftbox" 51.4° 0.5L GBX</t>
  </si>
  <si>
    <t>Nikka From The Barrel Special Edition + 2 Glasses + Serving Cap 51.4° 0.5L GBX</t>
  </si>
  <si>
    <t>Nikka Gold &amp; Gold Kabuto 43° 0.75L GBX</t>
  </si>
  <si>
    <t>Nikka Hi 39° 0.72L NO GBX</t>
  </si>
  <si>
    <t>Nikka Super Nikka + GBX 43° 0.7L GBX</t>
  </si>
  <si>
    <t>Nikka Super Nikka 43° 0.7L NO GBX</t>
  </si>
  <si>
    <t>Nikka The Nikka Tailored 43° 0.7L GBX</t>
  </si>
  <si>
    <t>Ninkasi Gin Houblon Saaz Organic 40° 0.7L NO GBX</t>
  </si>
  <si>
    <t>Ninkasi Whisky Chardonnay 46° 0.7L NO GBX</t>
  </si>
  <si>
    <t>Niwakami Blended Whisky 40° 0.7L NO GBX</t>
  </si>
  <si>
    <t>Nixta Licor De Enote 30° 0.7L NO GBX</t>
  </si>
  <si>
    <t>Noah's Mill Small Batch 57.15° 0.7L NO GBX</t>
  </si>
  <si>
    <t>Nobushi Japanese Whisky 40° 0.7L GBX</t>
  </si>
  <si>
    <t>Noilly Prat (New Bottle) 18° 0.75L NO GBX</t>
  </si>
  <si>
    <t>Noix de la Saint Jean 15° 0.75L GBX</t>
  </si>
  <si>
    <t>Noix Pères Chartreux 23° 1L NO GBX</t>
  </si>
  <si>
    <t>Nomad Outland Whisky 41.3° 0.7L NO GBX</t>
  </si>
  <si>
    <t>Nonino Amaro Quintessentia Di Erbe 35° 0.7L GBX</t>
  </si>
  <si>
    <t>Nonino Grappa Antica Cuvée Barrique 43° 0.7L GBX</t>
  </si>
  <si>
    <t>Nonino Grappa II Moscato 41° 0.7L GBX</t>
  </si>
  <si>
    <t>Nonino Grappa Merlot 41° 0.7L GBX</t>
  </si>
  <si>
    <t>Nonino Grappa Tradizionale 41° 1L NO GBX</t>
  </si>
  <si>
    <t>Nonino Grappa ÚE Di Fragolino Monovitigno 38° 0.7L GBX</t>
  </si>
  <si>
    <t>Nonino Grappa ÙE Di Malvasia Monovitigno 38° 0.7L GBX</t>
  </si>
  <si>
    <t>Nonino Prunus 43° 0.7L GBX</t>
  </si>
  <si>
    <t>Nonino ÙE Riserva 5 Years Barrique 43° 0.7L NO GBX</t>
  </si>
  <si>
    <t>Nordcraft Dry Botanical Spirit Dill &amp; Cucumber 43° 0.7L NO GBX</t>
  </si>
  <si>
    <t>Nordes Especial Santiago 40° 0.7L NO GBX</t>
  </si>
  <si>
    <t>Nordes Gin 40° 3L NO GBX</t>
  </si>
  <si>
    <t>Nordesia Bianco 16° 0.75L NO GBX</t>
  </si>
  <si>
    <t>Nordesia Rojo 16° 0.75L NO GBX</t>
  </si>
  <si>
    <t>Nordic Spirits Lab Gin 41° 0.5L NO GBX</t>
  </si>
  <si>
    <t>Normindia 41.4° 0.7L NO GBX</t>
  </si>
  <si>
    <t>Nova Fruit Cuberdon 14.5° 0.7L NO GBX</t>
  </si>
  <si>
    <t>Nova Fruit Speculoos 14.5° 0.7L NO GBX</t>
  </si>
  <si>
    <t>Nova Fruit Violette 14.5° 0.7L NO GBX</t>
  </si>
  <si>
    <t>Nucano Mezcal Cuishe Joven 46.4° 0.7L NO GBX</t>
  </si>
  <si>
    <t>Nucano Mezcal Espadin Anejo 40° 0.7L NO GBX</t>
  </si>
  <si>
    <t>Nucano Mezcal Espadin Joven 45° 0.7L NO GBX</t>
  </si>
  <si>
    <t>Nucano Mezcal Espadin Reposado 40° 0.7L NO GBX</t>
  </si>
  <si>
    <t>Nucano Mezcal Tepextate Joven 46.7° 0.7L NO GBX</t>
  </si>
  <si>
    <t>Nucano Mezcal Tobala Joven 44.2° 0.7L NO GBX</t>
  </si>
  <si>
    <t>Nucky Thompson 40° 0.7L NO GBX</t>
  </si>
  <si>
    <t>Nusa Cana Spiced Rum 40° 0.7L GBX</t>
  </si>
  <si>
    <t>Nusa Cana White Rum 37.5° 0.7L NO GBX</t>
  </si>
  <si>
    <t>Ny Distilling 3 Years Co Ragtime Rye Whiskey 45.2° 0.7L NO GBX</t>
  </si>
  <si>
    <t>Ny Distilling Chief Gowanus - New Netherland Gin 44° 0.7L NO GBX</t>
  </si>
  <si>
    <t>Ny Distilling Rock And Rye 32.5° 0.7L NO GBX</t>
  </si>
  <si>
    <t>O.P. Anderson Aquavit 40° 0.7L NO GBX</t>
  </si>
  <si>
    <t>O.P. Anderson Organic Dry Gin 40° 0.7L NO GBX</t>
  </si>
  <si>
    <t>O.P. Anderson Petronella 30° 0.7L NO GBX</t>
  </si>
  <si>
    <t>Oban 11 Years Special Release 2023 58° 0.7L GBX</t>
  </si>
  <si>
    <t>Oban 14 Years 43° 0.7L GBX</t>
  </si>
  <si>
    <t>Oban Distillers Edition 43° 0.7L GBX</t>
  </si>
  <si>
    <t>Occitan London Dry Gin 42° 0.7L NO GBX</t>
  </si>
  <si>
    <t>Ocean's Deep Rum 7 Years 40° 0.7L NO GBX</t>
  </si>
  <si>
    <t>Ocean's Mellow Rum 7 Years 40° 0.7L NO GBX</t>
  </si>
  <si>
    <t>Ocean's Tasty Rum 7 Years 40° 0.7L NO GBX</t>
  </si>
  <si>
    <t>Ocucaje Mosto Verde Quebranta 42.5° 0.5L GBX</t>
  </si>
  <si>
    <t>Ocucaje Pisco Acholado 43° 0.7L NO GBX</t>
  </si>
  <si>
    <t>Ocucaje Pisco Italia 43° 0.7L NO GBX</t>
  </si>
  <si>
    <t>Ocucaje Pisco Mosto Verde Acholado 42.5° 0.5L GBX</t>
  </si>
  <si>
    <t>Ocucaje Pisco Mosto Verde Italia 42.5° 0.5L GBX</t>
  </si>
  <si>
    <t>Ocucaje Pisco Quebranta 44° 0.7L NO GBX</t>
  </si>
  <si>
    <t>Ocumare Anejo 3 Years 40° 0.7L NO GBX</t>
  </si>
  <si>
    <t>Ocumare Blanco 40° 0.7L NO GBX</t>
  </si>
  <si>
    <t>Ocus Bio Gin 40° 0.5L NO GBX</t>
  </si>
  <si>
    <t>Offley 10 Years 20° 0.75L GBX</t>
  </si>
  <si>
    <t>Offley 20 Years 20° 0.75L GBX</t>
  </si>
  <si>
    <t>Offley Boa Vista Vintage 21° 0.75L NO GBX</t>
  </si>
  <si>
    <t>Offley Clink Pink 18° 0.75L NO GBX</t>
  </si>
  <si>
    <t>Offley Clink White 17° 0.75L NO GBX</t>
  </si>
  <si>
    <t>Offrian 12 Years 40° 0.7L GBX</t>
  </si>
  <si>
    <t>Offrian 8 Years 40° 0.7L GBX</t>
  </si>
  <si>
    <t>Okinawa Gin 47° 0.7L NO GBX</t>
  </si>
  <si>
    <t>Okinawa Gin Recipe 4 47° 0.7L GBX</t>
  </si>
  <si>
    <t>Old Ballantruan 10 Years 50° 0.7L GBX</t>
  </si>
  <si>
    <t>Old Ballantruan Single Malt 50° 0.7L GBX</t>
  </si>
  <si>
    <t>Old Deer Classic Whisky 40° 0.7L NO GBX</t>
  </si>
  <si>
    <t>Old English Gin 44° 0.7L NO GBX</t>
  </si>
  <si>
    <t>Old Forester 43° 1L NO GBX</t>
  </si>
  <si>
    <t>Old Lady's Gin 37.5° 0.7L NO GBX</t>
  </si>
  <si>
    <t>Old Man Carribean Rum 40° 0.7L NO GBX</t>
  </si>
  <si>
    <t>Old Man Dark Expression 40° 0.7L NO GBX</t>
  </si>
  <si>
    <t>Old Man Project Christmas 40° 0.7L NO GBX</t>
  </si>
  <si>
    <t>Old Man Project Four Vanille Cane Spirit 40° 0.7L NO GBX</t>
  </si>
  <si>
    <t>Old Man Project Two Spiced Orange Spirit 40° 0.7L NO GBX</t>
  </si>
  <si>
    <t>Old Man Rum Project Five Leisure Harbour 40° 0.7L NO GBX</t>
  </si>
  <si>
    <t>Old Man Rum Project One Caribbean Rum 40° 0.7L NO GBX</t>
  </si>
  <si>
    <t>Old Man Rum Project Three Dark Expression 40° 0.7L NO GBX</t>
  </si>
  <si>
    <t>Old Monk 12 Years 42.8° 0.7L GBX</t>
  </si>
  <si>
    <t>Old Nick Coco 16° 0.7L NO GBX</t>
  </si>
  <si>
    <t>Old Nick Planteur 16° 0.7L NO GBX</t>
  </si>
  <si>
    <t>Old Nick White Rum 37.5° 0.7L NO GBX</t>
  </si>
  <si>
    <t>Old Nick White Rum 40° 0.7L NO GBX</t>
  </si>
  <si>
    <t>Old Parr 12 Years (Travel Retail label) 40° 1L GBX</t>
  </si>
  <si>
    <t>Old Parr 12 Years 40° 1L GBX</t>
  </si>
  <si>
    <t>Old Perth Original 46° 0.7L GBX</t>
  </si>
  <si>
    <t>Old Pulteney 12 Years 40° 0.7L GBX</t>
  </si>
  <si>
    <t>Old Pulteney 15 Years 46° 0.7L GBX</t>
  </si>
  <si>
    <t>Old Pulteney 16 Years Single Cask #1927 2006 (Bottled 2022) First Fill American Oak 53.8° 0.7L GBX</t>
  </si>
  <si>
    <t>Old Pulteney 18 Years 46° 0.7L GBX</t>
  </si>
  <si>
    <t>Old Pulteney 18 Years Single Cask #222 2004 (Bottled 2022) First Fill American Oak 54.2° 0.7L GBX</t>
  </si>
  <si>
    <t>Old Pulteney 25 Years 46° 0.7L GBX</t>
  </si>
  <si>
    <t>Old Pulteney Huddart 46° 0.7L GBX</t>
  </si>
  <si>
    <t>Old Smuggler 40° 0.7L NO GBX</t>
  </si>
  <si>
    <t>Old St Andrews Nightcap 15 Years 40° 0.7L GBX</t>
  </si>
  <si>
    <t>Old Virginia 40° 0.7L NO GBX</t>
  </si>
  <si>
    <t>Ole Smoky Moonshine Apple Pie 20° 0.5L NO GBX</t>
  </si>
  <si>
    <t>Ole Smoky Moonshine Apple Pie 20° 0.7L NO GBX</t>
  </si>
  <si>
    <t>Ole Smoky Moonshine Blackberry 20° 0.5L NO GBX</t>
  </si>
  <si>
    <t>Ole Smoky Moonshine Blackberry 20° 0.7L NO GBX</t>
  </si>
  <si>
    <t>Ole Smoky Moonshine Cinnamon 40° 0.5L NO GBX</t>
  </si>
  <si>
    <t>Ole Smoky Moonshine Hunch Punch 40° 0.7L NO GBX</t>
  </si>
  <si>
    <t>Ole Smoky Moonshine Lemon Drop 32.5° 0.7L NO GBX</t>
  </si>
  <si>
    <t>Ole Smoky Moonshine Margarita 20° 0.7L NO GBX</t>
  </si>
  <si>
    <t>Ole Smoky Moonshine Peach 20° 0.5L NO GBX</t>
  </si>
  <si>
    <t>Ole Smoky Moonshine Sweet Tea 20° 0.7L NO GBX</t>
  </si>
  <si>
    <t>O'live Gin 40° 0.5L NO GBX</t>
  </si>
  <si>
    <t>Olmeca Gold 35° 0.7L NO GBX</t>
  </si>
  <si>
    <t>Olmeca Silver 35° 0.7L NO GBX</t>
  </si>
  <si>
    <t>Omerta Belgian Rum 35° 0.7L NO GBX</t>
  </si>
  <si>
    <t>OMG ( Oh My Gin ) 45° 0.5L NO GBX</t>
  </si>
  <si>
    <t>On Deck 15 Years Rum 40° 0.7L NO GBX</t>
  </si>
  <si>
    <t>ONE Gin Sage and Apple 43° 0.7L NO GBX</t>
  </si>
  <si>
    <t>Opihr Oriental Spiced Gin 42.5° 0.7L NO GBX</t>
  </si>
  <si>
    <t>Opihr Oriental Spiced Gin 42.5° 1L NO GBX</t>
  </si>
  <si>
    <t>Opivm Imperial Spirits Dry Gin 40° 0.7L NO GBX</t>
  </si>
  <si>
    <t>Opthimus 25 Years Malt Finished 43° 0.7L GBX</t>
  </si>
  <si>
    <t>Opthimus 25 Years Oporto + GBX 43° 0.7L GBX</t>
  </si>
  <si>
    <t>Opthimus 25 Years Oporto 43° 0.7L NO GBX</t>
  </si>
  <si>
    <t>Opthimus 25 Years Summa Cum Laude 38° 0.7L GBX</t>
  </si>
  <si>
    <t>Opthimus XO 38° 0.7L GBX</t>
  </si>
  <si>
    <t>Origen Altitude Gin 43° 0.7L NO GBX</t>
  </si>
  <si>
    <t>ORI-Gin 1848 48° 0.5L GBX</t>
  </si>
  <si>
    <t>ORI-Gin 1848 Strawberry 45° 0.5L NO GBX</t>
  </si>
  <si>
    <t>Original Wikinger + glass 11° 0.5L GBX</t>
  </si>
  <si>
    <t>Ornabrak Irish Single Malt Gin 43° 0.7L NO GBX</t>
  </si>
  <si>
    <t>Oro Ibiza Gin 43.2° 0.7L NO GBX</t>
  </si>
  <si>
    <t>Osborne Port 10 Years 20° 0.75L NO GBX</t>
  </si>
  <si>
    <t>Osborne Vermouth Rojo 15° 0.75L NO GBX</t>
  </si>
  <si>
    <t>Oslo Gin 45.8° 0.5L NO GBX</t>
  </si>
  <si>
    <t>Osmoz Citrus Grape Gin 46° 0.7L NO GBX</t>
  </si>
  <si>
    <t>Osmoz Classic Grape Gin 43° 0.7L NO GBX</t>
  </si>
  <si>
    <t>Ottos Athens Vermouth 17° 0.75L NO GBX</t>
  </si>
  <si>
    <t>Ouzo 12 38° 0.7L NO GBX</t>
  </si>
  <si>
    <t>OV - Orolaunum Vicus Gin 40° 0.5L NO GBX</t>
  </si>
  <si>
    <t>Oxley Gin 47° 0.7L NO GBX</t>
  </si>
  <si>
    <t>OXXiTAN Les Remparts 40° 0.5L NO GBX</t>
  </si>
  <si>
    <t>OXXiTAN Littoral 40° 0.5L NO GBX</t>
  </si>
  <si>
    <t>Paddy 40° 0.7L NO GBX</t>
  </si>
  <si>
    <t>Paddy 40° 1L NO GBX</t>
  </si>
  <si>
    <t>Padre Azul Reposado 40° 0.05L NO GBX</t>
  </si>
  <si>
    <t>Padre Azul Super Premium Tequila Reposado 38° 1L NO GBX</t>
  </si>
  <si>
    <t>Pages Verveine Du Velay 5 Years 40° 0.7L NO GBX</t>
  </si>
  <si>
    <t>Pages Verveine Du Velay Extra 40° 0.5L NO GBX</t>
  </si>
  <si>
    <t>Pages Verveine du Velay Extra 40° 0.7L NO GBX</t>
  </si>
  <si>
    <t>Pages Verveine du Velay Gold 40° 0.7L NO GBX</t>
  </si>
  <si>
    <t>Pages Verveine du Velay Verte 55° 0.7L NO GBX</t>
  </si>
  <si>
    <t>Pama Pomegranate Liqueur 17° 0.7L NO GBX</t>
  </si>
  <si>
    <t>Pampero Aniversario 40° 0.7L GBX</t>
  </si>
  <si>
    <t>Pampero Especial 40° 0.7L NO GBX</t>
  </si>
  <si>
    <t>Pampero Seleccion 40° 0.7L NO GBX</t>
  </si>
  <si>
    <t>Panarea Sunset Gin 44° 0.7L NO GBX</t>
  </si>
  <si>
    <t>Pancho Villa 1988 40° 0.7L NO GBX</t>
  </si>
  <si>
    <t>Panda Gin 40° 1L NO GBX</t>
  </si>
  <si>
    <t>Pandor Absinthe  White Bottle 40° 0.7L NO GBX</t>
  </si>
  <si>
    <t>Pandor Absinthe Black bottle 60° 0.7L NO GBX</t>
  </si>
  <si>
    <t>Papa Rouyo Eritaj 50.3° 0.7L GBX</t>
  </si>
  <si>
    <t>Papa'S Pilar 24 Solera Profile Dark Rum Spanish Sherry Casks Limited Edition 43° 0.7L NO GBX</t>
  </si>
  <si>
    <t>Papa'S Pilar 7 Solera Profile Blonde Rum 42° 0.7L NO GBX</t>
  </si>
  <si>
    <t>Papidoux Fine Calvados 40° 0.7L NO GBX</t>
  </si>
  <si>
    <t>Papidoux VSOP Calvados 40° 0.7L NO GBX</t>
  </si>
  <si>
    <t>Papidoux XO Calvados 40° 0.7L NO GBX</t>
  </si>
  <si>
    <t>Paranubes Agricole Rum 54° 0.7L NO GBX</t>
  </si>
  <si>
    <t>Park Borderies Mizunara Finished 43.5° 0.7L GBX</t>
  </si>
  <si>
    <t>Partisan 40° 1L NO GBX</t>
  </si>
  <si>
    <t>Pastis Ardent Bio 45° 0.5L NO GBX</t>
  </si>
  <si>
    <t>Pastis Diamant Bleu 45° 0.7L NO GBX</t>
  </si>
  <si>
    <t>Patron Anejo 40° 0.7L GBX</t>
  </si>
  <si>
    <t>Patron Anejo 40° 1L GBX</t>
  </si>
  <si>
    <t>Patron El Cielo 40° 0.7L GBX</t>
  </si>
  <si>
    <t>Patron Reposado 40° 1L GBX</t>
  </si>
  <si>
    <t>Patron Silver 40° 0.7L GBX</t>
  </si>
  <si>
    <t>Patron Silver 40° 1L GBX</t>
  </si>
  <si>
    <t>Paul John Christmas Edition 2020 46° 0.7L GBX</t>
  </si>
  <si>
    <t>Paul John Indian Single Malt Christmas Edition 46° 0.7L GBX</t>
  </si>
  <si>
    <t>Paul John PX Select Cask 48° 0.7L NO GBX</t>
  </si>
  <si>
    <t>Peachtree 20° 1L NO GBX</t>
  </si>
  <si>
    <t>Pearse Lyon's 12 Years 43° 0.7L NO GBX</t>
  </si>
  <si>
    <t>Pearse Lyon's 7 Years 43° 0.7L GBX</t>
  </si>
  <si>
    <t>Peat's Beast 30 Years 50.6° 0.7L GBX</t>
  </si>
  <si>
    <t>Peat's Beast 46° 0.7L GBX</t>
  </si>
  <si>
    <t>Penderyn Hiraeth 46° 0.7L GBX</t>
  </si>
  <si>
    <t>Penderyn Madeira + 2 glasses 46° 0.35L GBX</t>
  </si>
  <si>
    <t>Penderyn Rich Oak 46° 0.7L GBX</t>
  </si>
  <si>
    <t>Penderyn Rum Finish Edition 2021 50° 0.7L GBX</t>
  </si>
  <si>
    <t>Penderyn Sherry Wood 46° 0.7L GBX</t>
  </si>
  <si>
    <t>Penderyn Small Batch Edition 2022 50° 0.7L GBX</t>
  </si>
  <si>
    <t>Père Labat  Blanc 50° 1L NO GBX</t>
  </si>
  <si>
    <t>Père Labat 707 70.7° 0.7L GBX</t>
  </si>
  <si>
    <t>Père Labat Blanc 40° 1L NO GBX</t>
  </si>
  <si>
    <t>Père Labat Blanc 59° 0.7L NO GBX</t>
  </si>
  <si>
    <t>Père Labat Blanc Organic 52° 0.7L GBX</t>
  </si>
  <si>
    <t>Père Labat Clos Parcellaire Les Mangles 53° 0.7L GBX</t>
  </si>
  <si>
    <t>Père Labat L'Or 45° 0.7L NO GBX</t>
  </si>
  <si>
    <t>Père Labat Paille 50° 0.7L NO GBX</t>
  </si>
  <si>
    <t>Pere Labat Rhum Blanc 40 40° 0.7L NO GBX</t>
  </si>
  <si>
    <t>Pere Labat Rhum Blanc 50 50° 0.7L NO GBX</t>
  </si>
  <si>
    <t>Pere Labat Rhum Soleil 55 55° 1L NO GBX</t>
  </si>
  <si>
    <t>Père Labat Rhum Vieux XO 42° 0.7L GBX</t>
  </si>
  <si>
    <t>Père Labat Vieux 2010 45° 0.7L GBX</t>
  </si>
  <si>
    <t>Père Labat Vieux 8 Years 42° 0.7L NO GBX</t>
  </si>
  <si>
    <t>Père Magloire 12 Years 40° 0.7L GBX</t>
  </si>
  <si>
    <t>Père Magloire Pays d'Auge XO 40° 0.7L GBX</t>
  </si>
  <si>
    <t>Père Magloire VS 40° 0.7L NO GBX</t>
  </si>
  <si>
    <t>Père Magloire VSOP 40° 0.7L NO GBX</t>
  </si>
  <si>
    <t>Perique Liqueur De Tabac 31° 0.5L NO GBX</t>
  </si>
  <si>
    <t>Pernod Absinthe 68° 0.7L NO GBX</t>
  </si>
  <si>
    <t>Peterman Cola Snoepje 14.9° 0.7L NO GBX</t>
  </si>
  <si>
    <t>Peterman Graan 30° 1L NO GBX</t>
  </si>
  <si>
    <t>Peterman My Spirits Corner 30° 0.2L NO GBX</t>
  </si>
  <si>
    <t>Peterman Spiced 30° 0.7L NO GBX</t>
  </si>
  <si>
    <t>Peterman Tropical 14.9° 0.7L NO GBX</t>
  </si>
  <si>
    <t>Peychaud's Aromatic Cocktail Bitters 35° 0.148L NO GBX</t>
  </si>
  <si>
    <t>Phoenix Tears Spiced 40° 0.5L NO GBX</t>
  </si>
  <si>
    <t>Picon Amer 21° 0.7L NO GBX</t>
  </si>
  <si>
    <t>Picon Amer 21° 1L NO GBX</t>
  </si>
  <si>
    <t>Picon Orange 18° 1L NO GBX</t>
  </si>
  <si>
    <t>Pierre Ferrand 10 Generations 46° 0.5L GBX</t>
  </si>
  <si>
    <t>Pierre Ferrand Ambré 40° 0.7L GBX</t>
  </si>
  <si>
    <t>Pierre Ferrand Reserve 42.3° 0.7L GBX</t>
  </si>
  <si>
    <t>Pierre Ferrand Selection Des Anges 41.8° 0.7L GBX</t>
  </si>
  <si>
    <t>Pigskin 40° 0.7L NO GBX</t>
  </si>
  <si>
    <t>Pike Creek 42° 0.7L NO GBX</t>
  </si>
  <si>
    <t>Pimm's N°1 Cup 25° 1L NO GBX</t>
  </si>
  <si>
    <t>Piper-Heidsieck Cuvée Brut Perfume 12° 0.75L GBX</t>
  </si>
  <si>
    <t>Piper-Heidsieck Rosé Sauvage + CRD 12° 0.75L NO GBX</t>
  </si>
  <si>
    <t>Pirate's Grog 37.5° 0.7L NO GBX</t>
  </si>
  <si>
    <t>Pirate's Grog 5 Years 37.5° 0.7L GBX</t>
  </si>
  <si>
    <t>Pirate's Grog Black Ei8Ht Coffee Rum Liqueur 25° 0.5L NO GBX</t>
  </si>
  <si>
    <t>Pirate's Grog Miniatures Mixed Set 3x5cl 34.17° 0.15L GBX</t>
  </si>
  <si>
    <t>Pirate's Grog N° 13 Single Batch 13 Years Aged 40° 0.7L NO GBX</t>
  </si>
  <si>
    <t>Pirate's Grog Spiced Rum 37.5° 0.7L NO GBX</t>
  </si>
  <si>
    <t>Pirate's Legend Collection Black Bart XO Rum 45° 0.7L GBX</t>
  </si>
  <si>
    <t>Pirate's Legend Collection Francois L'Ollonais Rhum 46° 0.7L NO GBX</t>
  </si>
  <si>
    <t>Pirate's Legend Collection Sir Francis Drake XO Rum 40° 0.7L GBX</t>
  </si>
  <si>
    <t>Pirathas Black Spiced 35° 0.7L NO GBX</t>
  </si>
  <si>
    <t>Pirathas Dominican Spiced 35° 0.7L NO GBX</t>
  </si>
  <si>
    <t>Pisang Ambon 17° 0.7L NO GBX</t>
  </si>
  <si>
    <t>Pisang Ambon 17° 1L NO GBX</t>
  </si>
  <si>
    <t>Pisco Capel Especial Doble Destilado 35° 0.7L NO GBX</t>
  </si>
  <si>
    <t>Pisco Porton La Caravedo Puro Quebranta 41° 0.7L NO GBX</t>
  </si>
  <si>
    <t>Piucinque Italian Gin 47° 0.7L NO GBX</t>
  </si>
  <si>
    <t>Pixan 6 Years Solera Wine Finish 40° 0.7L GBX</t>
  </si>
  <si>
    <t>Pixie Tears Elderflower And Cucumber Gin 40° 0.5L NO GBX</t>
  </si>
  <si>
    <t>Plantation 3 Stars White 41.2° 0.7L NO GBX</t>
  </si>
  <si>
    <t>Plantation Rum Barbados 5 Years 40° 0.7L NO GBX</t>
  </si>
  <si>
    <t>Plantation Rum Barbados Grande Reserve 40° 0.7L NO GBX</t>
  </si>
  <si>
    <t>Plantation Rum Isle of Fiji 40° 0.7L NO GBX</t>
  </si>
  <si>
    <t>Plantation Rum OFTD 69° 0.7L NO GBX</t>
  </si>
  <si>
    <t>Plantation Rum Pineapple 40° 0.7L NO GBX</t>
  </si>
  <si>
    <t>Plantation Rum Xaymaca 43° 0.7L NO GBX</t>
  </si>
  <si>
    <t>Platte Valley Corn Whiskey 3 Years 40° 0.2L NO GBX</t>
  </si>
  <si>
    <t>Platte Valley Corn Whiskey 3 Years 40° 0.7L NO GBX</t>
  </si>
  <si>
    <t>Platu Gin 39° 0.7L NO GBX</t>
  </si>
  <si>
    <t>Poliakov 37.5° 0.2L NO GBX</t>
  </si>
  <si>
    <t>Poliakov Caramel Vodka 37.5° 0.7L NO GBX</t>
  </si>
  <si>
    <t>Poliakov Cranberry Vodka 37.5° 0.7L NO GBX</t>
  </si>
  <si>
    <t>Poliakov My Spirits Corner 37.5° 0.2L NO GBX</t>
  </si>
  <si>
    <t>Poliakov Peach Vodka 37.5° 0.7L NO GBX</t>
  </si>
  <si>
    <t>Poliakov Red 18° 0.7L NO GBX</t>
  </si>
  <si>
    <t>Poliakov Strawberry Vodka 37.5° 0.7L NO GBX</t>
  </si>
  <si>
    <t>Pommery Blue Sky 12° 0.75L NO GBX</t>
  </si>
  <si>
    <t>Pommery Brut Rosé 12.5° 0.75L NO GBX</t>
  </si>
  <si>
    <t>Pommery Brut Royal 12.5° 0.375L NO GBX</t>
  </si>
  <si>
    <t>Poppies Gin 40° 0.5L GBX</t>
  </si>
  <si>
    <t>Port Askaig Sherry Cask 57.1° 0.7L GBX</t>
  </si>
  <si>
    <t>Port of Dragons Floral Gin 40° 0.7L NO GBX</t>
  </si>
  <si>
    <t>Port of Dragons Pure Gin 40° 0.7L NO GBX</t>
  </si>
  <si>
    <t>Porter's Modern Classic 41.5° 0.7L NO GBX</t>
  </si>
  <si>
    <t>Portobello Road Sloeberry 28° 0.7L NO GBX</t>
  </si>
  <si>
    <t>Portobello Road Temperance 4.2° 0.7L NO GBX</t>
  </si>
  <si>
    <t>Poseidon Dry Gin 40° 0.7L NO GBX</t>
  </si>
  <si>
    <t>Power's 12 Years John's Lane Release (New Label) 46° 0.7L GBX</t>
  </si>
  <si>
    <t>Power's Three Swallow 40° 0.7L GBX</t>
  </si>
  <si>
    <t>Pravda Espresso 37.5° 0.7L NO GBX</t>
  </si>
  <si>
    <t>Presidente Marti Gran Anejo 40° 0.7L GBX</t>
  </si>
  <si>
    <t>Presidente Marti Gran Anejo 40° 0.7L NO GBX</t>
  </si>
  <si>
    <t>Primakov Vodka *** 37.5° 1L NO GBX</t>
  </si>
  <si>
    <t>Prince Hubert Polignac VSOP 40° 0.7L GBX</t>
  </si>
  <si>
    <t>Principe De Los Apostoles 40.5° 0.7L NO GBX</t>
  </si>
  <si>
    <t>Proclamation Irish Whiskey 40.7° 0.7L NO GBX</t>
  </si>
  <si>
    <t>Professor Cornelius Ampleforth´s Drinks by the Dram Set  5 x 3 cl 50.66° 0.15L NO GBX</t>
  </si>
  <si>
    <t>Proper N° Twelve 40° 0.7L NO GBX</t>
  </si>
  <si>
    <t>Proper N° Twelve 40° 1L NO GBX</t>
  </si>
  <si>
    <t>Providencia 1878 40° 0.7L NO GBX</t>
  </si>
  <si>
    <t>Punta Cana Club Black Rum 38° 0.7L GBX</t>
  </si>
  <si>
    <t>Punta Cana Club Esplandido 12 Years 38° 0.7L GBX</t>
  </si>
  <si>
    <t>Punta Cana Club Plata 37.5° 0.7L NO GBX</t>
  </si>
  <si>
    <t>Pure Kentucky XO 53.5° 0.7L NO GBX</t>
  </si>
  <si>
    <t>Purity Organic Craft Nordic Navy Strength 57.1° 0.7L NO GBX</t>
  </si>
  <si>
    <t>Purity Organic Craft Nordic Old Tom 43° 0.7L NO GBX</t>
  </si>
  <si>
    <t>Purity Spritz Mediterranean Citrus 30° 0.7L NO GBX</t>
  </si>
  <si>
    <t>Puschkin Black Sun 16.6° 1L NO GBX</t>
  </si>
  <si>
    <t>Puschkin Coffee &amp; Caramel 17.5° 0.7L NO GBX</t>
  </si>
  <si>
    <t>Puschkin White Choco Coco 17.5° 0.7L NO GBX</t>
  </si>
  <si>
    <t>Pussanga Liqueur 38° 0.5L NO GBX</t>
  </si>
  <si>
    <t>Pusser's British Rum Gunpowder Proof 54.5° 0.7L NO GBX</t>
  </si>
  <si>
    <t>Pusser's Overproof 75.5° 0.7L NO GBX</t>
  </si>
  <si>
    <t>Q Vermouth Bianco 16° 0.75L NO GBX</t>
  </si>
  <si>
    <t>Q Vermouth Secco 18° 0.75L NO GBX</t>
  </si>
  <si>
    <t>Quiet Man 12 Years An Culchiste 46° 0.7L GBX</t>
  </si>
  <si>
    <t>Quiet Man 12 Years Sherry Finish 46° 0.7L GBX</t>
  </si>
  <si>
    <t>Quiet Man 8 Years 40° 0.7L GBX</t>
  </si>
  <si>
    <t>Quinta de Ventozelo 45° 0.5L NO GBX</t>
  </si>
  <si>
    <t>Quorhum 12 Anos Old Vintage Rums Sistema Solera 40° 0.7L GBX</t>
  </si>
  <si>
    <t>Quorhum 30 Aniversario Old Vintage Rums Sistema Solera 40° 0.7L GBX</t>
  </si>
  <si>
    <t>Quorhum Ron Solera 15 Years 40° 0.7L GBX</t>
  </si>
  <si>
    <t>Quorhum Ron Solera 23 Years *** 40° 0.7L GBX</t>
  </si>
  <si>
    <t>Quorhum Ron Solera 30 Years *** 40° 0.7L GBX</t>
  </si>
  <si>
    <t>Rabbit Hole Boxergrail 47.5° 0.7L NO GBX</t>
  </si>
  <si>
    <t>Rabbit Hole Cavehill 47.5° 0.7L NO GBX</t>
  </si>
  <si>
    <t>Rabbit Hole Dareringer 46.5° 0.7L NO GBX</t>
  </si>
  <si>
    <t>Raki Rrushi Grappa Stonecastle 42° 0.75L NO GBX</t>
  </si>
  <si>
    <t>Ramazzotti Aperitivo 15° 1L NO GBX</t>
  </si>
  <si>
    <t>Ramazzotti Cappuccino Crema 17° 0.7L NO GBX</t>
  </si>
  <si>
    <t>Ramazzotti Crema Edition 30° 0.7L NO GBX</t>
  </si>
  <si>
    <t>Ramazzotti Il Premio 35° 0.7L NO GBX</t>
  </si>
  <si>
    <t>Rammstein Rum 40° 0.7L GBX</t>
  </si>
  <si>
    <t>Ramos Pinto Late Bottled 19.5° 0.75L GBX</t>
  </si>
  <si>
    <t>Ratu Dark Rum 5 Years 40° 0.7L NO GBX</t>
  </si>
  <si>
    <t>Ratu Spiced Rum 5 Years 40° 0.7L NO GBX</t>
  </si>
  <si>
    <t>Rebel Yell 40° 1L NO GBX</t>
  </si>
  <si>
    <t>Red Bonny Dark 40° 0.7L NO GBX</t>
  </si>
  <si>
    <t>Red Door Gin 45° 0.7L NO GBX</t>
  </si>
  <si>
    <t>Redbreast 12 Years Pot Still Single Malt 40° 0.7L GBX</t>
  </si>
  <si>
    <t>Redbreast 21 Years Pott Still Single Malt 46° 0.7L GBX</t>
  </si>
  <si>
    <t>Redbreast Iberian Series Tawny Port 46° 0.7L GBX</t>
  </si>
  <si>
    <t>Redbreast Lustau 46° 0.7L GBX</t>
  </si>
  <si>
    <t>Reimonenq 7 Years Grande Reserve 40° 0.7L GBX</t>
  </si>
  <si>
    <t>Reimonenq Coeur De Chauffe Cuvee Du Centenaire 50° 0.7L NO GBX</t>
  </si>
  <si>
    <t>Reimonenq Premiere Cuvee 40° 0.7L NO GBX</t>
  </si>
  <si>
    <t>Relicario Peated Finish 40° 0.7L GBX</t>
  </si>
  <si>
    <t>Relicario Supremo 40° 0.7L GBX</t>
  </si>
  <si>
    <t>Relicario Triple Pack (Super + Supremo + Peated) 3x20 cl 40° 0.6L GBX</t>
  </si>
  <si>
    <t>Remarkable Regional Malts 6 x 5 cl (Scallywag, Rock Oyster, Big Peat, Timorous Beastie, Gauldrons &amp; Epicurean) 46.36° 0.3L GBX</t>
  </si>
  <si>
    <t>Remy Martin Accord Royal 1738 + Shaker 40° 0.7L GBX</t>
  </si>
  <si>
    <t>Remy Martin Accord Royal 1738 40° 0.7L GBX</t>
  </si>
  <si>
    <t>Remy Martin Accord Royal 1738 40° 1L GBX</t>
  </si>
  <si>
    <t>Remy Martin Club 40° 1L GBX</t>
  </si>
  <si>
    <t>Remy Martin Merpins Cellar Edition II 44.1° 0.7L GBX</t>
  </si>
  <si>
    <t>Remy Martin VSOP + Limited Edition GBX 40° 0.7L GBX</t>
  </si>
  <si>
    <t>Remy Martin VSOP 40° 0.7L NO GBX</t>
  </si>
  <si>
    <t>Remy Martin VSOP 40° 1L NO GBX</t>
  </si>
  <si>
    <t>Remy Martin XO Excellence ( cs x 12 ) 40° 0.7L GBX</t>
  </si>
  <si>
    <t>Remy Martin XO Excellence 40° 1L GBX</t>
  </si>
  <si>
    <t>Renault Carte Noire Extra Old 40° 1L GBX</t>
  </si>
  <si>
    <t>Renault Cognac Extra Old Carte Noire 40° 0.7L GBX</t>
  </si>
  <si>
    <t>Renegade Dunfermline Column 50° 0.7L NO GBX</t>
  </si>
  <si>
    <t>Renegade Dunfermline Pot 50° 0.7L GBX</t>
  </si>
  <si>
    <t>Réserve Légendaire Fût de Vin de Paille 44° 0.5L NO GBX</t>
  </si>
  <si>
    <t>Reservoir 50° 0.7L NO GBX</t>
  </si>
  <si>
    <t>Reservoir Rye Whiskey 50° 0.7L NO GBX</t>
  </si>
  <si>
    <t>Rétha Oceanic Gin 40° 0.5L NO GBX</t>
  </si>
  <si>
    <t>Revenge Navy Gin 57° 0.7L NO GBX</t>
  </si>
  <si>
    <t>Revenge Navy Old Tom Gin 47° 0.7L NO GBX</t>
  </si>
  <si>
    <t>Rey Campero Mezcal Espadin 47° 0.7L NO GBX</t>
  </si>
  <si>
    <t>Rey Campero Mezcal Madre Cuishe 48.9° 0.7L NO GBX</t>
  </si>
  <si>
    <t>Rey Campero Mezcal Tepextate 48.7° 0.7L NO GBX</t>
  </si>
  <si>
    <t>Rhum de Ced Banane Cacao 32° 0.7L NO GBX</t>
  </si>
  <si>
    <t>Ricard 45° 0.2L NO GBX</t>
  </si>
  <si>
    <t>Ricard 45° 1.5L NO GBX</t>
  </si>
  <si>
    <t>Ricard 45° 1L NO GBX</t>
  </si>
  <si>
    <t>Ricard 45° 4.5L GBX</t>
  </si>
  <si>
    <t>Ricard Lemon 45° 0.7L NO GBX</t>
  </si>
  <si>
    <t>Ricard Plantes Fraiches 45° 0.7L NO GBX</t>
  </si>
  <si>
    <t>Riccadonna Prosecco 11° 0.75L NO GBX</t>
  </si>
  <si>
    <t>Rick Brave Gin 47° 0.5L NO GBX</t>
  </si>
  <si>
    <t>Rick Mediterranean Gin 41° 0.5L NO GBX</t>
  </si>
  <si>
    <t>Rick Rich Dry Gin 43° 0.5L NO GBX</t>
  </si>
  <si>
    <t>Riga Black Balsam Currant 30° 0.5L NO GBX</t>
  </si>
  <si>
    <t>Riga Black Balsam Espresso 40° 0.5L NO GBX</t>
  </si>
  <si>
    <t>Riga Black Balsam XO 43° 0.7L GBX</t>
  </si>
  <si>
    <t>Rinquniquin 15° 0.75L GBX</t>
  </si>
  <si>
    <t>River Queen 40° 0.7L NO GBX</t>
  </si>
  <si>
    <t>Rivière Du Mat Agricole 6 Years 42° 0.7L GBX</t>
  </si>
  <si>
    <t>Rivière du Mat Arrangé Coco 35° 0.7L NO GBX</t>
  </si>
  <si>
    <t>Rivière du Mat Black Spiced 35° 0.7L NO GBX</t>
  </si>
  <si>
    <t>Rivière Du Mat Blanc 50° 0.7L NO GBX</t>
  </si>
  <si>
    <t>Rivière Du Mat Grande Réserve + 2 glasses 40° 0.7L GBX</t>
  </si>
  <si>
    <t>Rivière Du Mat Millesime 1886 43° 0.7L GBX</t>
  </si>
  <si>
    <t>Rivière Du Mat Opus 5 43° 0.7L GBX</t>
  </si>
  <si>
    <t>Rivière du Mat Reserve Speciale Rum Vieux Agricole 6 Years 42° 0.7L GBX</t>
  </si>
  <si>
    <t>Rivière Du Mat Rhum Doré 40° 0.7L NO GBX</t>
  </si>
  <si>
    <t>Rivière Du Mat Single Cask 2003 46° 0.7L GBX</t>
  </si>
  <si>
    <t>Rivière Du Mat Vieux Grande Réserve 40° 0.7L GBX</t>
  </si>
  <si>
    <t>Rivière Du Mat Vieux Royal Reserve 42° 0.7L NO GBX</t>
  </si>
  <si>
    <t>Rivière Du Mat XO 42° 0.7L NO GBX</t>
  </si>
  <si>
    <t>Robert Burns Malt 43° 0.7L GBX</t>
  </si>
  <si>
    <t>Roby Marton Gin Exclusive White Label 47° 0.7L NO GBX</t>
  </si>
  <si>
    <t>Roby Marton Gin Original High Proof 55.5° 0.7L NO GBX</t>
  </si>
  <si>
    <t>Roby Marton Original Italian Gin 47° 0.7L NO GBX</t>
  </si>
  <si>
    <t>Rock Island + Cradle 46.8° 4.5L GBX</t>
  </si>
  <si>
    <t>Rock Island 10 Years 46° 0.7L GBX</t>
  </si>
  <si>
    <t>Rock Island 21 Years 46.8° 0.7L GBX</t>
  </si>
  <si>
    <t>Rock Island 48° 1L GBX</t>
  </si>
  <si>
    <t>Rock Island Island Blended Malt Cask Strength Limited Edition 57.4° 0.7L GBX</t>
  </si>
  <si>
    <t>Rock Island Sherry Edition Small Batch 46.8° 0.7L GBX</t>
  </si>
  <si>
    <t>Rock Oyster Blended Malt Cask Strength Limited Edition N° 2 56.1° 0.7L GBX</t>
  </si>
  <si>
    <t>Rock Oyster Island 18 Years 46.8° 0.7L GBX</t>
  </si>
  <si>
    <t>Rock Oyster Island 46.8° 0.7L GBX</t>
  </si>
  <si>
    <t>Rocketshot 14° 0.7L NO GBX</t>
  </si>
  <si>
    <t>Roe &amp; Co Blended Irish Whiskey 45° 0.7L NO GBX</t>
  </si>
  <si>
    <t>Roederer Collection 244 12.5° 0.75L NO GBX</t>
  </si>
  <si>
    <t>Roederer Cristal Brut 2015 12.5° 0.75L NO GBX</t>
  </si>
  <si>
    <t>Roku Gin 43° 0.2L NO GBX</t>
  </si>
  <si>
    <t>Roku Gin 43° 0.7L NO GBX</t>
  </si>
  <si>
    <t>Ron Aguere Miel 30° 0.7L NO GBX</t>
  </si>
  <si>
    <t>Ron Colon Salvadoreno Rumrye 50° 0.7L NO GBX</t>
  </si>
  <si>
    <t>Ron Cristóbal Blanco 38° 0.7L NO GBX</t>
  </si>
  <si>
    <t>Ron Cristóbal Nina Rum 40° 0.7L GBX</t>
  </si>
  <si>
    <t>Ron Cristóbal Oro 38° 0.7L NO GBX</t>
  </si>
  <si>
    <t>Ron Cristóbal Pinta Rum 40° 0.7L GBX</t>
  </si>
  <si>
    <t>Ron de Jeremy Hedgehog Gin 43° 0.7L NO GBX</t>
  </si>
  <si>
    <t>Ron De Jeremy Hedgehog Pink Gin 38° 0.7L NO GBX</t>
  </si>
  <si>
    <t>Ron Del Barrilito Superior Especial 43° 0.7L NO GBX</t>
  </si>
  <si>
    <t>Ron Isla Del Tesoro 40° 0.7L GBX</t>
  </si>
  <si>
    <t>Ron Jaguar Edicion Cordillera Extra Anejo 43° 0.7L NO GBX</t>
  </si>
  <si>
    <t>Ron Johan Dark Rum 42° 0.7L NO GBX</t>
  </si>
  <si>
    <t>Ron Johan Old Plum Rum 41° 0.7L NO GBX</t>
  </si>
  <si>
    <t>Ron Johan Overproof Rum 64° 0.7L NO GBX</t>
  </si>
  <si>
    <t>Ron Johan Strong Rum 55° 0.7L NO GBX</t>
  </si>
  <si>
    <t>Ron Johan White Rum 40° 0.7L NO GBX</t>
  </si>
  <si>
    <t>Ron Piet 10 Years Bourbon Barrel 40° 0.5L NO GBX</t>
  </si>
  <si>
    <t>Ron Piet XO Premium 43° 0.5L NO GBX</t>
  </si>
  <si>
    <t>Ron Roble Viejo Extra Anejo 40° 0.7L GBX</t>
  </si>
  <si>
    <t>Ron Roble Viejo Ultra Anejo 40° 0.7L GBX</t>
  </si>
  <si>
    <t>Ron Vacilon Anejo 3 Years 40° 1L NO GBX</t>
  </si>
  <si>
    <t>Ron Vacilon Anejo 5 Years 40° 0.7L NO GBX</t>
  </si>
  <si>
    <t>Ron Vacilon Anejo 7 Years 40° 0.7L NO GBX</t>
  </si>
  <si>
    <t>Ron Vacilon Anejo Gran Reserva 15 Years Rum 40° 0.7L GBX</t>
  </si>
  <si>
    <t>Ron Vacilon Anejo Gran Reserva 25 Years Rum 40° 0.7L GBX</t>
  </si>
  <si>
    <t>Rong Tai He Maotaizhen 53° 0.5L GBX</t>
  </si>
  <si>
    <t>Rose Garden Dry Gin 44° 0.5L GBX</t>
  </si>
  <si>
    <t>Rosso Antico (New Bottle) 16° 0.75L NO GBX</t>
  </si>
  <si>
    <t>Rothaus Black Forest 43° 0.7L GBX</t>
  </si>
  <si>
    <t>Roughstock Montana Pure Malt Whiskey 45° 0.7L NO GBX</t>
  </si>
  <si>
    <t>Royal Brackla 18 Years Small Batch PX Finish 46° 0.7L GBX</t>
  </si>
  <si>
    <t>Royal Brackla 21 Years Oloroso, Palo Cortado &amp; PX Casks 46° 0.7L GBX</t>
  </si>
  <si>
    <t>Royal Lochnagar 12 Years 40° 0.7L GBX</t>
  </si>
  <si>
    <t>Royal Oporto 10 Years Tawny 20° 0.75L GBX</t>
  </si>
  <si>
    <t>Royal Oporto White 19° 1L NO GBX</t>
  </si>
  <si>
    <t>Rozelieures Origine Collection 40° 0.7L GBX</t>
  </si>
  <si>
    <t>Rozelieures Rare Collection 40° 0.7L GBX</t>
  </si>
  <si>
    <t>Rozelieures Subtil Collection 40° 0.7L GBX</t>
  </si>
  <si>
    <t>Ruinart "R" de Ruinart Brut CRD *** 12° 0.75L NO GBX</t>
  </si>
  <si>
    <t>Rum D'Arche 43° 0.7L GBX</t>
  </si>
  <si>
    <t>Rum Explorer Australia 43° 0.7L GBX</t>
  </si>
  <si>
    <t>Rum Explorer Belize 41° 0.7L GBX</t>
  </si>
  <si>
    <t>Rum Explorer Caribbean 41° 0.7L GBX</t>
  </si>
  <si>
    <t>Rum Explorer Trinidad 41° 0.7L GBX</t>
  </si>
  <si>
    <t>Rumbullion 42.6° 1.5L NO GBX</t>
  </si>
  <si>
    <t>Rumbullion Navy Strength 57° 0.7L NO GBX</t>
  </si>
  <si>
    <t>Rumsons Coffee 40° 0.7L NO GBX</t>
  </si>
  <si>
    <t>Rumsons Grande Réserve 40° 0.7L NO GBX</t>
  </si>
  <si>
    <t>Rumsons Original 40° 0.7L NO GBX</t>
  </si>
  <si>
    <t>Rumsons Spiced 40° 0.7L NO GBX</t>
  </si>
  <si>
    <t>Rumult Blanco 43° 0.7L GBX</t>
  </si>
  <si>
    <t>Rumult Signature Cask Selection 43° 0.7L GBX</t>
  </si>
  <si>
    <t>Rumult Special Cask Selection Cuba 48° 0.7L GBX</t>
  </si>
  <si>
    <t>Ruotkers Oloroso Sherry Cask 40.3° 0.7L NO GBX</t>
  </si>
  <si>
    <t>Ruotkers Ruediger 43.3° 0.7L NO GBX</t>
  </si>
  <si>
    <t>Ruotkers Rye 51.3° 0.7L GBX</t>
  </si>
  <si>
    <t>Rutte Barrel Aged 5 Years Genever 38° 0.7L NO GBX</t>
  </si>
  <si>
    <t>Rutte Dry Gin 43° 0.7L NO GBX</t>
  </si>
  <si>
    <t>Ryoma 7 Years 40° 0.7L GBX</t>
  </si>
  <si>
    <t>Sabatini Gin 41.3° 0.7L NO GBX</t>
  </si>
  <si>
    <t>Sacred Spiced Vodka 40° 0.7L NO GBX</t>
  </si>
  <si>
    <t>Safari 20° 0.7L NO GBX</t>
  </si>
  <si>
    <t>Safari 20° 1L NO GBX</t>
  </si>
  <si>
    <t>Sagatiba Cristalina 38° 0.7L NO GBX</t>
  </si>
  <si>
    <t>Saigon Baigur Dry Gin 43° 0.7L NO GBX</t>
  </si>
  <si>
    <t>Sailor Jerry Spiced 40° 0.7L NO GBX</t>
  </si>
  <si>
    <t>Saint Aubin 50° 0.5L NO GBX</t>
  </si>
  <si>
    <t>Saint Aubin Classic Rum Vanilla 40° 0.7L NO GBX</t>
  </si>
  <si>
    <t>Saint Aubin Coconut 40° 0.5L NO GBX</t>
  </si>
  <si>
    <t>Saint Aubin Isle De France Cuvée Spéciale History Collection Rhum Royal 40° 0.7L GBX</t>
  </si>
  <si>
    <t>Saint Aubin Spiced 40° 0.5L NO GBX</t>
  </si>
  <si>
    <t>Saint Aubin Vanille 40° 0.5L NO GBX</t>
  </si>
  <si>
    <t>Saint Aubin White Premium Rum 50° 0.7L NO GBX</t>
  </si>
  <si>
    <t>Saint James Ambré 45° 1L NO GBX</t>
  </si>
  <si>
    <t>Saint James Ambré My Spirirts Corner 40° 0.2L NO GBX</t>
  </si>
  <si>
    <t>Saint James Bitter 44.5° 0.2L NO GBX</t>
  </si>
  <si>
    <t>Saint James Blanc 40° 0.7L NO GBX</t>
  </si>
  <si>
    <t>Saint James Blanc Fleur de Canne 50° 0.7L NO GBX</t>
  </si>
  <si>
    <t>Saint James Blanc Fleur de Canne Old 42° 0.7L NO GBX</t>
  </si>
  <si>
    <t>Saint James Coeur De Chauffe 60° 0.7L NO GBX</t>
  </si>
  <si>
    <t>Saint James Royal Ambré 40° 0.7L NO GBX</t>
  </si>
  <si>
    <t>Saint James Rum Ambre 40° 1L NO GBX</t>
  </si>
  <si>
    <t>Saint James Rum Blanc 40° 1L NO GBX</t>
  </si>
  <si>
    <t>Saint James Rum Vieux  XO 43° 0.7L GBX</t>
  </si>
  <si>
    <t>Saint James Rum vieux Fleur Canne 42° 0.7L NO GBX</t>
  </si>
  <si>
    <t>Saint James Très Vieux 12 Years 43° 0.7L GBX</t>
  </si>
  <si>
    <t>Saint James Très Vieux 15 Years 43° 0.7L GBX</t>
  </si>
  <si>
    <t>Saint James Très Vieux 7 Years 43° 0.7L GBX</t>
  </si>
  <si>
    <t>Saint James Vieux 42° 0.7L NO GBX</t>
  </si>
  <si>
    <t>Saint James VO 42° 0.7L NO GBX</t>
  </si>
  <si>
    <t>Saint James VSOP + 2 glasses 43° 0.7L GBX</t>
  </si>
  <si>
    <t>Saint James VSOP 43° 0.7L NO GBX</t>
  </si>
  <si>
    <t>Saint James White 50° 1L NO GBX</t>
  </si>
  <si>
    <t>Saint Nicholas Abbey 18 Years 40° 0.7L NO GBX</t>
  </si>
  <si>
    <t>Saint Nicholas Abbey 23 Years 42° 0.7L NO GBX</t>
  </si>
  <si>
    <t>Saint Nicholas Abbey 5 Years 40° 0.7L NO GBX</t>
  </si>
  <si>
    <t>Saint Nicholas Abbey 8 Years 40° 0.7L NO GBX</t>
  </si>
  <si>
    <t>Saint Nicholas Abbey Blanc 40° 0.7L NO GBX</t>
  </si>
  <si>
    <t>Saint Raphael Quina Ambre 16° 0.75L NO GBX</t>
  </si>
  <si>
    <t>Saint Raphael Quina Rouge 18° 0.75L NO GBX</t>
  </si>
  <si>
    <t>Saint Remy VSOP 40° 1L NO GBX</t>
  </si>
  <si>
    <t>Saint Remy XO 40° 1L GBX</t>
  </si>
  <si>
    <t>Saison Reserve Rum 43.5° 0.7L GBX</t>
  </si>
  <si>
    <t>Saison Rum 42° 0.7L GBX</t>
  </si>
  <si>
    <t>Saison Rum Barbados 5 Years Triple Cask 46° 0.7L GBX</t>
  </si>
  <si>
    <t>Saison Rum Trinidad 7 Years Triple Cask- 48° 0.7L GBX</t>
  </si>
  <si>
    <t>Sake Hakushika Junmai Ginjo 14.7° 0.5L NO GBX</t>
  </si>
  <si>
    <t>Sakurao Japanese Gin 40° 0.7L GBX</t>
  </si>
  <si>
    <t>Sakurao Single Malt 43° 0.7L GBX</t>
  </si>
  <si>
    <t>Salers 16° 1L NO GBX</t>
  </si>
  <si>
    <t>Samai White Rum 41° 0.7L NO GBX</t>
  </si>
  <si>
    <t>Samalens VS 40° 0.7L GBX</t>
  </si>
  <si>
    <t>Sambuca Galatti 38° 1L NO GBX</t>
  </si>
  <si>
    <t>Sambuca Molinari 40° 1L NO GBX</t>
  </si>
  <si>
    <t>Sambuca Molinari Caffé 32° 0.7L NO GBX</t>
  </si>
  <si>
    <t>San Lino Carta Blanca 40° 0.7L NO GBX</t>
  </si>
  <si>
    <t>San Lino Carta Oro Anejo 40° 0.7L NO GBX</t>
  </si>
  <si>
    <t>Sandeman Armada 17.5° 0.5L NO GBX</t>
  </si>
  <si>
    <t>Sandeman Character 17.5° 0.5L NO GBX</t>
  </si>
  <si>
    <t>Sandeman Don Fino 15° 0.5L NO GBX</t>
  </si>
  <si>
    <t>Sandeman Fine White 19.5° 1L NO GBX</t>
  </si>
  <si>
    <t>Sandeman Founders Reserve 20° 0.75L NO GBX</t>
  </si>
  <si>
    <t>Sandeman Porto 30 Years 20° 0.75L GBX</t>
  </si>
  <si>
    <t>Sandeman Porto 40 Years 20° 0.75L GBX</t>
  </si>
  <si>
    <t>Sandeman Porto Fine Ruby 19.5° 1L NO GBX</t>
  </si>
  <si>
    <t>Sandeman Porto Vintage 225th Anniversary 20° 0.75L GBX</t>
  </si>
  <si>
    <t>Sandeman Porto Vintage Quinta Do Seixo 20° 0.75L GBX</t>
  </si>
  <si>
    <t>Sandeman Tawny 10 Years 20° 0.75L GBX</t>
  </si>
  <si>
    <t>Sang Som Special Rum 40° 0.7L NO GBX</t>
  </si>
  <si>
    <t>Santiago de Cuba 11 Years 40° 0.7L NO GBX</t>
  </si>
  <si>
    <t>Santo Domingo Gran Antano Reserva 38° 0.7L NO GBX</t>
  </si>
  <si>
    <t>Santos Dumont Heritage 43.8° 0.7L GBX</t>
  </si>
  <si>
    <t>Santos Dumont Rum Elixir 40° 0.7L NO GBX</t>
  </si>
  <si>
    <t>Santos Dumont Rum Gewurztraminer 40° 0.7L NO GBX</t>
  </si>
  <si>
    <t>Sarajishvili VS 40° 0.7L GBX</t>
  </si>
  <si>
    <t>Sarajishvili VSOP 40° 0.7L GBX</t>
  </si>
  <si>
    <t>Satao Gin 45° 0.5L NO GBX</t>
  </si>
  <si>
    <t>Satao Orange Cacao Gin 40° 0.5L NO GBX</t>
  </si>
  <si>
    <t>Satryna Mezcal Artesenal 47° 0.7L GBX</t>
  </si>
  <si>
    <t>Satryna Tequila Anejo 38° 0.7L GBX</t>
  </si>
  <si>
    <t>Satryna Tequila Blanco 38° 0.7L GBX</t>
  </si>
  <si>
    <t>Satryna Tequila Cristalino 38° 0.7L NO GBX</t>
  </si>
  <si>
    <t>Satryna Xpresso 35° 0.7L NO GBX</t>
  </si>
  <si>
    <t>Sau-Guata Gin 41° 0.7L GBX</t>
  </si>
  <si>
    <t>Savanna 10 Years 43° 0.7L GBX</t>
  </si>
  <si>
    <t>Savanna Grand Arome Lontan 40° 0.7L GBX</t>
  </si>
  <si>
    <t>Scallywag  Fathers Day + Socks 46° 0.7L GBX</t>
  </si>
  <si>
    <t>Scallywag 10 Years 46° 0.7L GBX</t>
  </si>
  <si>
    <t>Scallywag 12 Years 53.6° 0.7L GBX</t>
  </si>
  <si>
    <t>Scallywag 13 Years 46° 0.7L GBX</t>
  </si>
  <si>
    <t>Scallywag 48° 1L GBX</t>
  </si>
  <si>
    <t>Scallywag Speyside Blended Chocolate Edition 48° 0.7L GBX</t>
  </si>
  <si>
    <t>Scapa The Orcadian Glansa 40° 0.7L GBX</t>
  </si>
  <si>
    <t>Scapegrace Classic 42.2° 0.7L NO GBX</t>
  </si>
  <si>
    <t>Scapegrace Dry Gin Black 41.6° 0.7L NO GBX</t>
  </si>
  <si>
    <t>Scarabus 10 Years 46° 0.7L GBX</t>
  </si>
  <si>
    <t>Scrappy’s Bitters Aromatic 46.6° 0.15L NO GBX</t>
  </si>
  <si>
    <t>Scrappy’s Bitters Bergamot Special Reserve 10Th Anniversary 43.6° 0.15L GBX</t>
  </si>
  <si>
    <t>Scrappy’S Bitters Cardamom 52° 0.15L NO GBX</t>
  </si>
  <si>
    <t>Scrappy’S Bitters Lime 49.1° 0.15L NO GBX</t>
  </si>
  <si>
    <t>Scrappy’S Bitters Orange 43.9° 0.15L NO GBX</t>
  </si>
  <si>
    <t>Scrappy’S Bitters Orleans 47° 0.15L NO GBX</t>
  </si>
  <si>
    <t>Scrappy’S Bitters Seville Orange 47.5° 0.15L NO GBX</t>
  </si>
  <si>
    <t>Screech Rum 40° 0.7L NO GBX</t>
  </si>
  <si>
    <t>Se Busca Mezcal Anejo 40° 0.7L NO GBX</t>
  </si>
  <si>
    <t>Se Busca Mezcal Artesanal Añejo . 40° 0.7L NO GBX</t>
  </si>
  <si>
    <t>Se Busca Mezcal Reposado 40° 0.7L NO GBX</t>
  </si>
  <si>
    <t>Seagram's VO 40° 0.7L NO GBX</t>
  </si>
  <si>
    <t>Seamrog 12 Years The Last Cask 48° 0.7L GBX</t>
  </si>
  <si>
    <t>Sears Dry Gin 44° 0.7L NO GBX</t>
  </si>
  <si>
    <t>Secha de la Silva 40° 0.7L NO GBX</t>
  </si>
  <si>
    <t>Seizh Celtic Dry Gin 47° 0.7L NO GBX</t>
  </si>
  <si>
    <t>Sequoia Peated Organic Single Malt 46° 0.5L GBX</t>
  </si>
  <si>
    <t>Sequoia Whisky Single Malt Bio 42° 0.5L GBX</t>
  </si>
  <si>
    <t>Serum Elixer de Ron 35° 0.7L NO GBX</t>
  </si>
  <si>
    <t>Séverin VSOP 4 Years 42° 0.7L NO GBX</t>
  </si>
  <si>
    <t>Sexton Single Malt 40° 0.7L NO GBX</t>
  </si>
  <si>
    <t>Sexy Bitters 40° 0.1L NO GBX</t>
  </si>
  <si>
    <t>Shack Rum Red Spiced 37.5° 0.7L NO GBX</t>
  </si>
  <si>
    <t>Shackleton Blended Malt 40° 0.7L GBX</t>
  </si>
  <si>
    <t>Sheep Dip Blended Malt + UK DS 40° 0.7L GBX</t>
  </si>
  <si>
    <t>Shefford Mannor Rye 40° 0.7L NO GBX</t>
  </si>
  <si>
    <t>Sheridan's 15.5° 0.5L NO GBX</t>
  </si>
  <si>
    <t>Sheridan's 15.5° 0.7L NO GBX</t>
  </si>
  <si>
    <t>Sheridan's 15.5° 1L NO GBX</t>
  </si>
  <si>
    <t>Shinobu 15 Years 43° 0.7L GBX</t>
  </si>
  <si>
    <t>Shinobu Pure Malt Mizunara Oak Finish 43° 0.7L GBX</t>
  </si>
  <si>
    <t>Shiramata Umeshu 14° 0.5L NO GBX</t>
  </si>
  <si>
    <t>Shiso Bitter 28° 0.1L NO GBX</t>
  </si>
  <si>
    <t>Sibona Grappa Di Barbera 40° 0.5L NO GBX</t>
  </si>
  <si>
    <t>Sibona Grappa Nebbiolo 40° 0.5L NO GBX</t>
  </si>
  <si>
    <t>Sibona Grappa Riserva Botti da Rum 44° 0.5L GBX</t>
  </si>
  <si>
    <t>Sibona Grappa XO 44° 0.5L GBX</t>
  </si>
  <si>
    <t>Siboney 1920 Gran Reserva Familiar Dominicano 37.5° 0.7L GBX</t>
  </si>
  <si>
    <t>Siboney Añejo Dominicano 37.5° 0.7L NO GBX</t>
  </si>
  <si>
    <t>Siboney Blanco 38° 0.7L NO GBX</t>
  </si>
  <si>
    <t>Siboney Reserva Especial Dominicano 37.5° 0.7L NO GBX</t>
  </si>
  <si>
    <t>Siderit Cool Tankard 43° 0.7L NO GBX</t>
  </si>
  <si>
    <t>Siderit Gingerlime 43° 0.7L NO GBX</t>
  </si>
  <si>
    <t>Siderit Hibisco 43° 0.7L NO GBX</t>
  </si>
  <si>
    <t>Siegfried Wonderleaf  0.5L NO GBX</t>
  </si>
  <si>
    <t>Sierra Milenario  Café 35° 0.7L NO GBX</t>
  </si>
  <si>
    <t>Sierra Norte Mexican Black Corn Whisky 45° 0.7L NO GBX</t>
  </si>
  <si>
    <t>Sierra Reposado + 1 shot glass 38° 0.7L GBX</t>
  </si>
  <si>
    <t>Sierra Reposado 38° 1L NO GBX</t>
  </si>
  <si>
    <t>Sierra Silver 38° 0.04L NO GBX</t>
  </si>
  <si>
    <t>Sierra Silver 38° 0.7L NO GBX</t>
  </si>
  <si>
    <t>Sierra Silver 38° 1L NO GBX</t>
  </si>
  <si>
    <t>Sierra Spiced 25° 0.7L NO GBX</t>
  </si>
  <si>
    <t>Siete Misterios Coyote 47.2° 0.7L NO GBX</t>
  </si>
  <si>
    <t>Siete Misterios Doba Yej 44° 0.7L NO GBX</t>
  </si>
  <si>
    <t>Sikkim Privée Premium Gin 40° 0.7L NO GBX</t>
  </si>
  <si>
    <t>Sikkim Strawberry Gin 40° 0.7L NO GBX</t>
  </si>
  <si>
    <t>Sïku Glacier Ice Vodka 40° 0.7L NO GBX</t>
  </si>
  <si>
    <t>Silent Pool 43° 1L NO GBX</t>
  </si>
  <si>
    <t>Silent Pool Gin 43° 0.7L NO GBX</t>
  </si>
  <si>
    <t>Silent Pool Rare Citrus Gin 43° 0.7L NO GBX</t>
  </si>
  <si>
    <t>Silent Pool Rose Gin 43° 0.7L NO GBX</t>
  </si>
  <si>
    <t>Silkie Peated Irish Whiskey 46° 0.7L NO GBX</t>
  </si>
  <si>
    <t>Silkie The Legendary Silkie Dark Blended Irish Whiskey Non Chill Filtered 46° 0.7L NO GBX</t>
  </si>
  <si>
    <t>Silver Tail Gin 46° 0.5L NO GBX</t>
  </si>
  <si>
    <t>Singleton Glen Ord 15 Years Special Release 2022 54.2° 0.7L GBX</t>
  </si>
  <si>
    <t>Singleton of Dufftown 12 Years Luscious Nectar 40° 0.7L NO GBX</t>
  </si>
  <si>
    <t>Singleton of Dufftown 15 Years 40° 0.7L NO GBX</t>
  </si>
  <si>
    <t>Singleton of Dufftown 18 Years + GBX 40° 0.7L GBX</t>
  </si>
  <si>
    <t>Singleton of Dufftown 21 Years + GBX 43° 0.7L GBX</t>
  </si>
  <si>
    <t>Singleton of Dufftown 25 Years + GBX 43° 0.7L GBX</t>
  </si>
  <si>
    <t>Singleton of Dufftown Malt Master's Selection 40° 0.7L NO GBX</t>
  </si>
  <si>
    <t>Singleton of Glendullan Masters Art 40° 1L GBX</t>
  </si>
  <si>
    <t>Sipsmith Damson Vodka 28° 0.5L NO GBX</t>
  </si>
  <si>
    <t>Sipsmith London Dry Gin 41.6° 0.7L NO GBX</t>
  </si>
  <si>
    <t>Sipsmith London Dry Gin 44.1° 1L NO GBX</t>
  </si>
  <si>
    <t>Sipsmith VJOP London Dry Gin 57.7° 0.7L NO GBX</t>
  </si>
  <si>
    <t>Sipsmith Zesty Orange Gin 40° 0.7L NO GBX</t>
  </si>
  <si>
    <t>Sir Chill Gin + GBX 37.5° 0.5L GBX</t>
  </si>
  <si>
    <t>Sir Chill Gin 37.5° 0.5L NO GBX</t>
  </si>
  <si>
    <t>Sir Chill Gin Limited Summer Edition 42° 0.5L NO GBX</t>
  </si>
  <si>
    <t>Sir Chill Gin Limited Winter Edition 60° 0.5L NO GBX</t>
  </si>
  <si>
    <t>Sir Edward's 40° 0.7L NO GBX</t>
  </si>
  <si>
    <t>Sir Edward's 40° 1L NO GBX</t>
  </si>
  <si>
    <t>Sir Edward'S Smoky 40° 0.7L GBX</t>
  </si>
  <si>
    <t>Sister Isles Wine Barrel Reserva 40° 0.7L GBX</t>
  </si>
  <si>
    <t>Six Isles Batch Strength Blended Whisky 58° 0.7L GBX</t>
  </si>
  <si>
    <t>Six Isles Malt 46° 0.7L GBX</t>
  </si>
  <si>
    <t>Six Ravens Gin 46° 0.5L NO GBX</t>
  </si>
  <si>
    <t>Six Saints Madeira Finish 41.7° 0.7L GBX</t>
  </si>
  <si>
    <t>Six Saints Oloroso Finish 41.7° 0.7L GBX</t>
  </si>
  <si>
    <t>Six Saints PX Finish 41.7° 0.7L GBX</t>
  </si>
  <si>
    <t>Skane Akvavit 38° 1L NO GBX</t>
  </si>
  <si>
    <t>Skin Gin Brown 42° 0.5L NO GBX</t>
  </si>
  <si>
    <t>Skin Gin Handcrafted German Dry Gin Reptile 42° 0.5L NO GBX</t>
  </si>
  <si>
    <t>Skinos Mastiha 30° 0.7L NO GBX</t>
  </si>
  <si>
    <t>Skyy 40° 1L NO GBX</t>
  </si>
  <si>
    <t>Skyy Infusions Citrus 37.5° 1L NO GBX</t>
  </si>
  <si>
    <t>Slyrs Oloroso Sherry Edition 46° 0.7L GBX</t>
  </si>
  <si>
    <t>Slyrs Pedro Ximénez Sherry Edition 46° 0.7L GBX</t>
  </si>
  <si>
    <t>Slyrs Port Finish 46° 0.7L GBX</t>
  </si>
  <si>
    <t>Slyrs Rum Fass Finish Limited Edition 46° 0.7L GBX</t>
  </si>
  <si>
    <t>Slyrs Sauternes Edition 46° 0.7L GBX</t>
  </si>
  <si>
    <t>Slyrs Vanilla &amp; Honey Liqueur 30° 0.7L GBX</t>
  </si>
  <si>
    <t>Smeets Hasselt 30° 1L NO GBX</t>
  </si>
  <si>
    <t>Smirnoff 37.5° 0.2L NO GBX</t>
  </si>
  <si>
    <t>Smirnoff 37.5° 0.5L NO GBX</t>
  </si>
  <si>
    <t>Smirnoff 37.5° 0.7L NO GBX</t>
  </si>
  <si>
    <t>Smirnoff 37.5° 1.5L NO GBX</t>
  </si>
  <si>
    <t>Smirnoff 37.5° 1L NO GBX</t>
  </si>
  <si>
    <t>Smirnoff 5 cl 37.5° 0.05L NO GBX</t>
  </si>
  <si>
    <t>Smirnoff Ice 4° 0.7L NO GBX</t>
  </si>
  <si>
    <t>Smirnoff Infusions Raspberry 23° 1L NO GBX</t>
  </si>
  <si>
    <t>Smirnoff Raspberry Crush 25° 0.7L NO GBX</t>
  </si>
  <si>
    <t>Smögen PX Twin 6 Years 58.5° 0.5L NO GBX</t>
  </si>
  <si>
    <t>Smokehead Extra Rare 40° 1L GBX</t>
  </si>
  <si>
    <t>Smokehead Sherry Cask Blast 48° 0.7L GBX</t>
  </si>
  <si>
    <t>Smokestack Heavily Peated 46° 0.7L NO GBX</t>
  </si>
  <si>
    <t>Smooth Ambler Contradiction 46° 0.7L NO GBX</t>
  </si>
  <si>
    <t>Smuggler's Strength Gin 40° 0.7L NO GBX</t>
  </si>
  <si>
    <t>Soggy Dollar Island Spiced 35° 0.7L NO GBX</t>
  </si>
  <si>
    <t>Soggy Dollar Old Dark Rum 40° 0.7L NO GBX</t>
  </si>
  <si>
    <t>Sol Tarasco 10 Years 42° 0.7L NO GBX</t>
  </si>
  <si>
    <t>Sol Tarasco 4 Years 40° 0.7L NO GBX</t>
  </si>
  <si>
    <t>Soplica Wisniowa Cherry 28° 0.5L NO GBX</t>
  </si>
  <si>
    <t>Sorgin Premium Sauvignon Distilled Gin 43° 0.7L NO GBX</t>
  </si>
  <si>
    <t>Sorgin Yellow Gin 42.3° 0.7L NO GBX</t>
  </si>
  <si>
    <t>Sos Spirit Of Sylt Gin 41° 0.7L NO GBX</t>
  </si>
  <si>
    <t>Source Gin 43° 0.7L NO GBX</t>
  </si>
  <si>
    <t>Sourz Apple 15° 0.7L NO GBX</t>
  </si>
  <si>
    <t>Sourz Mango 15° 0.7L NO GBX</t>
  </si>
  <si>
    <t>Sourz Red Berry 15° 0.7L NO GBX</t>
  </si>
  <si>
    <t>Southern Comfort 35° 0.05L NO GBX</t>
  </si>
  <si>
    <t>Southern Comfort 35° 0.7L NO GBX</t>
  </si>
  <si>
    <t>Southern Comfort 35° 1L NO GBX</t>
  </si>
  <si>
    <t>Spagnolo Vodka 40° 0.7L NO GBX</t>
  </si>
  <si>
    <t>Spey Royal Choice Whisky 46° 0.7L GBX</t>
  </si>
  <si>
    <t>Spey Trutina Batch 3 Cask Strength 59.1° 0.7L GBX</t>
  </si>
  <si>
    <t>Speyburn 15 Years 46° 0.7L GBX</t>
  </si>
  <si>
    <t>Spirited Union Lemon and Leaf 38° 0.7L NO GBX</t>
  </si>
  <si>
    <t>Spirited Union Spice &amp; Sea Salt 38° 0.7L NO GBX</t>
  </si>
  <si>
    <t>Spitzmund New Western 47° 0.5L NO GBX</t>
  </si>
  <si>
    <t>Spytail Ginger Rum 40° 0.7L NO GBX</t>
  </si>
  <si>
    <t>St. George Botanivore Gin 45° 0.7L NO GBX</t>
  </si>
  <si>
    <t>St. George Terroir Gin 45° 0.7L NO GBX</t>
  </si>
  <si>
    <t>St. Laurent Gin Citrus 43° 0.7L NO GBX</t>
  </si>
  <si>
    <t>St.Laurent Maritime Gin 43° 0.7L NO GBX</t>
  </si>
  <si>
    <t>Starlino Arancione Vermouth 17° 0.75L NO GBX</t>
  </si>
  <si>
    <t>Starlino Rose Vermouth 17° 0.75L NO GBX</t>
  </si>
  <si>
    <t>Starlino Rosso Vermouth 17° 0.75L NO GBX</t>
  </si>
  <si>
    <t>Stauning KAOS April 2019 Danish Whisky 47.1° 0.5L GBX</t>
  </si>
  <si>
    <t>St-Germain Elderflower 20° 0.5L NO GBX</t>
  </si>
  <si>
    <t>Stock 84 38° 0.7L NO GBX</t>
  </si>
  <si>
    <t>Stock 84 38° 1L NO GBX</t>
  </si>
  <si>
    <t>Stock XO 40° 0.7L NO GBX</t>
  </si>
  <si>
    <t>Strange Donkey Ginger 39° 0.5L NO GBX</t>
  </si>
  <si>
    <t>Strange Donkey Pink 37.5° 0.5L NO GBX</t>
  </si>
  <si>
    <t>Strathcolm 12 Years 40° 0.7L GBX</t>
  </si>
  <si>
    <t>Strathcolm 8 Years 40° 0.7L GBX</t>
  </si>
  <si>
    <t>Strathcolm Single Grain Scotch Whisky 40° 0.7L GBX</t>
  </si>
  <si>
    <t>Strathmill 12 Years (Flora &amp; Fauna) 43° 0.7L NO GBX</t>
  </si>
  <si>
    <t>Stravecchio Branca  6-8 Years 38° 0.7L NO GBX</t>
  </si>
  <si>
    <t>Stravecchio Branca XO 38° 0.7L GBX</t>
  </si>
  <si>
    <t>Stroh 38° 0.7L NO GBX</t>
  </si>
  <si>
    <t>Stroh 60° 1L NO GBX</t>
  </si>
  <si>
    <t>Stroh 80° 1L NO GBX</t>
  </si>
  <si>
    <t>Stroh Jagertee 40° 0.5L NO GBX</t>
  </si>
  <si>
    <t>Stroh Punch Classic 30° 0.7L NO GBX</t>
  </si>
  <si>
    <t>Suau Maior 40° 0.7L NO GBX</t>
  </si>
  <si>
    <t>Sunken Still Rye 42° 0.5L NO GBX</t>
  </si>
  <si>
    <t>Sunken Still Rye 46.5° 0.5L NO GBX</t>
  </si>
  <si>
    <t>Suntory AO 43° 0.35L NO GBX</t>
  </si>
  <si>
    <t>Suntory AO 43° 0.7L NO GBX</t>
  </si>
  <si>
    <t>Suntory AO 43° 0.7L GBX</t>
  </si>
  <si>
    <t>Suze 20° 0.7L NO GBX</t>
  </si>
  <si>
    <t>SW4 London Dry Gin 40° 0.7L NO GBX</t>
  </si>
  <si>
    <t>Tabu ( Classic, Dry, Red ) 3x4 cl 55° 0.12L GBX</t>
  </si>
  <si>
    <t>Tabu Absinth 73 Classic Strong 73° 0.5L NO GBX</t>
  </si>
  <si>
    <t>Tahiti Rock N Rhum 15 Years 45° 0.7L NO GBX</t>
  </si>
  <si>
    <t>Tahiti Rock N Rhum 6 Years 45° 0.7L NO GBX</t>
  </si>
  <si>
    <t>Taittinger Brut Réserve + GBX 12.5° 0.75L GBX</t>
  </si>
  <si>
    <t>Taittinger Les Folies De La Marquetterie 12° 0.75L GBX</t>
  </si>
  <si>
    <t>Takamaka Zepis Kreol (neutral case) 43° 0.7L NO GBX</t>
  </si>
  <si>
    <t>Taketsuru 17 Years 43° 0.7L GBX</t>
  </si>
  <si>
    <t>Taketsuru Pure Malt  + GBX 43° 0.7L GBX</t>
  </si>
  <si>
    <t>Talisker 10 Years 45.8° 0.2L GBX</t>
  </si>
  <si>
    <t>Talisker 10 Years 45.8° 0.7L GBX</t>
  </si>
  <si>
    <t>Talisker 11 Years Special Release 2022 55.1° 0.7L GBX</t>
  </si>
  <si>
    <t>Talisker 18 Years 45.8° 0.7L GBX</t>
  </si>
  <si>
    <t>Talisker 25 Years 45.8° 0.7L GBX</t>
  </si>
  <si>
    <t>Talisker Distiller's Edition 45.8° 0.7L GBX</t>
  </si>
  <si>
    <t>Talisker Parley Wilder Seas 48.6° 0.7L NO GBX</t>
  </si>
  <si>
    <t>Talisker Port Ruighe + 2 glasses 45.8° 0.7L GBX</t>
  </si>
  <si>
    <t>Talisker Port Ruighe 45.8° 0.7L GBX</t>
  </si>
  <si>
    <t>Talisker Skye 45.8° 0.7L GBX</t>
  </si>
  <si>
    <t>Talisker Skye 45.8° 1L GBX</t>
  </si>
  <si>
    <t>Talisker Special Release 2023 59.7° 0.7L GBX</t>
  </si>
  <si>
    <t>Talisker Storm 45.8° 0.7L GBX</t>
  </si>
  <si>
    <t>Talisker Surge 45.8° 0.7L GBX</t>
  </si>
  <si>
    <t>Tamdhu 10 Years + Lantern GBX 40° 0.7L GBX</t>
  </si>
  <si>
    <t>Tamdhu 12 Years 43° 0.7L GBX</t>
  </si>
  <si>
    <t>Tamdhu Cask Strenght Batch 7 57.5° 0.7L GBX</t>
  </si>
  <si>
    <t>Tamnavulin Double Cask 40° 0.7L GBX</t>
  </si>
  <si>
    <t>Tamnavulin Red Wine Spanish Grenache Cask 40° 0.7L GBX</t>
  </si>
  <si>
    <t>Tamnavulin White Wine Sauvignon Cask 40° 0.7L GBX</t>
  </si>
  <si>
    <t>Tan Dowr Sea Salt Vodka 40° 0.7L NO GBX</t>
  </si>
  <si>
    <t>Tanaka Vietnamese Blended Whisky 40° 0.7L GBX</t>
  </si>
  <si>
    <t>Tanduay Double Rum 40° 0.7L GBX</t>
  </si>
  <si>
    <t>Tanduay Gold Rum + GBX 40° 0.7L GBX</t>
  </si>
  <si>
    <t>Tanduay Gold Rum 40° 0.7L NO GBX</t>
  </si>
  <si>
    <t>Tanduay Silver Rum + 2 Glasses 40° 0.7L GBX</t>
  </si>
  <si>
    <t>Tanduay Silver Rum 40° 0.7L GBX</t>
  </si>
  <si>
    <t>Tanduay Spiced Rum 40° 0.7L GBX</t>
  </si>
  <si>
    <t>Tanqueray 43.1° 0.35L NO GBX</t>
  </si>
  <si>
    <t>Tanqueray 43.1° 0.7L NO GBX</t>
  </si>
  <si>
    <t>Tanqueray 43.1° 1L NO GBX</t>
  </si>
  <si>
    <t>Tanqueray 47.3° 0.05L NO GBX</t>
  </si>
  <si>
    <t>Tanqueray 47.3° 1L NO GBX</t>
  </si>
  <si>
    <t>Tanqueray Flor de Sevilla 41.3° 0.7L NO GBX</t>
  </si>
  <si>
    <t>Tanqueray Malacca 41.3° 1L NO GBX</t>
  </si>
  <si>
    <t>Tanqueray N° Ten 47.3° 0.7L NO GBX</t>
  </si>
  <si>
    <t>Tanqueray Rangpur 41.3° 1L NO GBX</t>
  </si>
  <si>
    <t>Tanqueray Royale Blackcurrant 41.3° 1L NO GBX</t>
  </si>
  <si>
    <t>Tapatio Reposado 38° 0.5L NO GBX</t>
  </si>
  <si>
    <t>Tarquin's Blackberry Gin 38° 0.7L NO GBX</t>
  </si>
  <si>
    <t>Tarquin's Cornish Pastis 42° 0.7L NO GBX</t>
  </si>
  <si>
    <t>Tarquin's Elderflower &amp; Pink Grapefruit Gin 42% 42° 0.7L NO GBX</t>
  </si>
  <si>
    <t>Tarquin's Rhubarb &amp; Raspberry Gin 38° 0.7L NO GBX</t>
  </si>
  <si>
    <t>Tarquin's Seadog Navy Strenght Gin 57° 0.7L NO GBX</t>
  </si>
  <si>
    <t>Tarquin's Strawberry &amp; LIme Gin 38° 0.7L NO GBX</t>
  </si>
  <si>
    <t>Tarquin's The Cornish Sunshine Blood Orange 38° 0.7L NO GBX</t>
  </si>
  <si>
    <t>Tatratea Goral Forest Fruit 62° 0.7L NO GBX</t>
  </si>
  <si>
    <t>Tatratea Milk &amp; Tea Liqueur 17° 0.7L NO GBX</t>
  </si>
  <si>
    <t>Tatratea Original 52° 0.7L NO GBX</t>
  </si>
  <si>
    <t>Taylor's 10 Years 20° 0.75L NO GBX</t>
  </si>
  <si>
    <t>Taylor's Fine White 20° 0.75L NO GBX</t>
  </si>
  <si>
    <t>Taylor's Quinta Vargellas 2015 20° 0.75L NO GBX</t>
  </si>
  <si>
    <t>Taylor's Reserve Tawny Port Historic Edition 20° 1L GBX</t>
  </si>
  <si>
    <t>Taylor's Select 20° 0.75L NO GBX</t>
  </si>
  <si>
    <t>Taylor's Select 20° 1L NO GBX</t>
  </si>
  <si>
    <t>Taylor's Vintage 2017 20° 0.75L NO GBX</t>
  </si>
  <si>
    <t>Taylor's 40 Years 20° 0.75L GBX</t>
  </si>
  <si>
    <t>Taylor's Chip Dry 20° 0.75L NO GBX</t>
  </si>
  <si>
    <t>Te Bheag Unchilfiltered Whisky 40° 0.7L GBX</t>
  </si>
  <si>
    <t>Teaninich 10 Years (Flora &amp; Fauna) 43° 0.7L NO GBX</t>
  </si>
  <si>
    <t>Tears From Heaven 46° 0.5L NO GBX</t>
  </si>
  <si>
    <t>Teeda 21 Years Japanese Aged Rum 48° 0.7L GBX</t>
  </si>
  <si>
    <t>Teeling 30 Years Vintage Reserve Collection 46° 0.7L GBX</t>
  </si>
  <si>
    <t>Teeling 32 Years 46° 0.7L GBX</t>
  </si>
  <si>
    <t>Teeling BlackPitts 46° 0.7L GBX</t>
  </si>
  <si>
    <t>Teeling Loupiac Edition 2022 59.6° 0.7L GBX</t>
  </si>
  <si>
    <t>Teeling Single Grain + GBX 46° 1L GBX</t>
  </si>
  <si>
    <t>Teeling Single Grain 15 Years 50° 0.7L GBX</t>
  </si>
  <si>
    <t>Teeling Single Grain 46° 0.05L NO GBX</t>
  </si>
  <si>
    <t>Teeling Single Malt 46° 0.05L NO GBX</t>
  </si>
  <si>
    <t>Teeling Small Batch Douro 46° 0.7L GBX</t>
  </si>
  <si>
    <t>Teeling Small Batch IPA Beer Cask 46° 0.7L GBX</t>
  </si>
  <si>
    <t>Teeling Small Batch Metal Box + 2 Glasses 46° 0.7L GBX</t>
  </si>
  <si>
    <t>Teeling Wonder of Wood Serie N°2 Virgin Portuguese Oak 50° 0.7L GBX</t>
  </si>
  <si>
    <t>Teerenpeli 10 Years 43° 0.5L GBX</t>
  </si>
  <si>
    <t>Teerenpeli Kaski 100% Sherry Cask 43° 0.5L GBX</t>
  </si>
  <si>
    <t>Teerenpeli Portti 43° 0.5L GBX</t>
  </si>
  <si>
    <t>Teerenpeli PRKL 40° 0.5L NO GBX</t>
  </si>
  <si>
    <t>Teerenpeli Savu 43° 0.5L GBX</t>
  </si>
  <si>
    <t>Tekirdag Raki Gold 45° 0.35L NO GBX</t>
  </si>
  <si>
    <t>Tekirdag Raki Gold 45° 0.7L NO GBX</t>
  </si>
  <si>
    <t>Tekirdag Raki N°10 47.5° 0.7L NO GBX</t>
  </si>
  <si>
    <t>Tekirdag Raki Rakisi 45° 0.35L NO GBX</t>
  </si>
  <si>
    <t>Telmont Brut 12° 0.75L NO GBX</t>
  </si>
  <si>
    <t>Tenu Gin 47° 0.5L NO GBX</t>
  </si>
  <si>
    <t>Tepaluma Gin 43° 0.5L NO GBX</t>
  </si>
  <si>
    <t>Tequila Rose Strawberry 15° 0.5L NO GBX</t>
  </si>
  <si>
    <t>Tequila Rose Strawberry 15° 1L NO GBX</t>
  </si>
  <si>
    <t>Terra Nova Gin de Namur 40° 0.5L NO GBX</t>
  </si>
  <si>
    <t>Tharcis Hepp Whisky Alsacien 42° 0.7L GBX</t>
  </si>
  <si>
    <t>The Big Strand Islay 46° 0.7L GBX</t>
  </si>
  <si>
    <t>The Botanical's premium London Dry Gin 42.5° 0.7L NO GBX</t>
  </si>
  <si>
    <t>The Botanist 46° 0.05L NO GBX</t>
  </si>
  <si>
    <t>The Botanist Gin 46° 0.7L NO GBX</t>
  </si>
  <si>
    <t>The Botanist Gin 46° 1L NO GBX</t>
  </si>
  <si>
    <t>The Botanist Gin Glasspack 46° 0.7L GBX</t>
  </si>
  <si>
    <t>The Bush Original 37.5° 0.7L NO GBX</t>
  </si>
  <si>
    <t>The Bush Passio &amp; Guavia 37.5° 0.7L NO GBX</t>
  </si>
  <si>
    <t>The Bush Tropical Citrus 37.5° 0.7L NO GBX</t>
  </si>
  <si>
    <t>The Butterfly Cannon Tequila Cristalino 40° 0.5L NO GBX</t>
  </si>
  <si>
    <t>The Chita Suntory 43° 0.7L GBX</t>
  </si>
  <si>
    <t>The Deacon 40° 0.7L NO GBX</t>
  </si>
  <si>
    <t>The Deveron 12 Years ( Old bottle ) 40° 0.7L GBX</t>
  </si>
  <si>
    <t>The Deveron 12 Years Madeira Casks 40° 0.7L GBX</t>
  </si>
  <si>
    <t>The Deveron 12 Years Sherry Casks 40° 0.7L GBX</t>
  </si>
  <si>
    <t>The Drunken Horse Gin 42° 0.5L NO GBX</t>
  </si>
  <si>
    <t>The Dublin Liberties Copper Alley 10 Years 46° 0.7L GBX</t>
  </si>
  <si>
    <t>The Dublin Liberties King Of Hell 46° 0.7L GBX</t>
  </si>
  <si>
    <t>The Dubliner Irish 40° 1L NO GBX</t>
  </si>
  <si>
    <t>The Dubliner Liberties Copper Alley 46° 0.7L GBX</t>
  </si>
  <si>
    <t>The Dubliner Rascal Stout 40° 0.7L NO GBX</t>
  </si>
  <si>
    <t>The Dubliner Whiskey &amp; Honneycomb 30° 1L NO GBX</t>
  </si>
  <si>
    <t>The Duke Munich Dry Gin + Metal GBX 45° 0.7L GBX</t>
  </si>
  <si>
    <t>The Duke Munich Dry Gin 45° 0.7L GBX</t>
  </si>
  <si>
    <t>The Duke Munich Dry Gin 45° 0.7L NO GBX</t>
  </si>
  <si>
    <t>The Duke Munich Wanderlust Gin + GBX 47° 0.7L GBX</t>
  </si>
  <si>
    <t>The Epicurean + Cradle 46.2° 4.5L GBX</t>
  </si>
  <si>
    <t>The Epicurean 12 Years 46° 0.7L GBX</t>
  </si>
  <si>
    <t>The Epicurean 48° 1L GBX</t>
  </si>
  <si>
    <t>The Epicurean Cask Strenght Glasgow 58.6° 0.7L GBX</t>
  </si>
  <si>
    <t>The Epicurean Cognac Edition 48° 0.7L NO GBX</t>
  </si>
  <si>
    <t>The Epicurean Ruby Port Edition 48° 0.7L GBX</t>
  </si>
  <si>
    <t>The Epicurean Single Rivesaltes Wine Cask Finish 48° 0.7L GBX</t>
  </si>
  <si>
    <t>The Epicurean Tawny Port Finish 48° 0.7L GBX</t>
  </si>
  <si>
    <t>The Epicurean White Port Finish Limited Edition 48° 0.7L GBX</t>
  </si>
  <si>
    <t>The Equiano Light 43° 0.7L NO GBX</t>
  </si>
  <si>
    <t>The Equiano Rum Co 43° 0.7L NO GBX</t>
  </si>
  <si>
    <t>The Gauldrons 46.2° 0.7L GBX</t>
  </si>
  <si>
    <t>The Gauldrons Campbeltown Vatted Malt Batch N°3 46.2° 0.7L GBX</t>
  </si>
  <si>
    <t>The Gauldrons Campbeltown Vatted Malt Batch N°4 46.2° 0.7L GBX</t>
  </si>
  <si>
    <t>The Gladstone Axe The American Oak 41° 0.7L NO GBX</t>
  </si>
  <si>
    <t>The Gladstone Axe The Black Axe 41° 0.7L NO GBX</t>
  </si>
  <si>
    <t>The Illusionist Mysterium Box 45° 0.5L GBX</t>
  </si>
  <si>
    <t>The Johnny Hepp Whisky 40° 0.7L GBX</t>
  </si>
  <si>
    <t>The King of Soho London Dry Gin 42° 0.7L NO GBX</t>
  </si>
  <si>
    <t>The King of Soho Variorum Gin 37.5° 0.7L NO GBX</t>
  </si>
  <si>
    <t>The Kurayoshi Malt Whisky 8 Years 43° 0.7L GBX</t>
  </si>
  <si>
    <t>The Lakes The One Signature Blend 46.6° 0.7L GBX</t>
  </si>
  <si>
    <t>The Lost Distillery Auchnagie Classic Selection 43° 0.7L NO GBX</t>
  </si>
  <si>
    <t>The Lost Distillery Lossit Classic Selection 43° 0.7L NO GBX</t>
  </si>
  <si>
    <t>The Lost Distillery Towiemore Classic Selection 43° 0.7L NO GBX</t>
  </si>
  <si>
    <t>The Matsui Single Malt 3x20 cl 48° 0.6L GBX</t>
  </si>
  <si>
    <t>The Matsui The Peated 48° 0.7L GBX</t>
  </si>
  <si>
    <t>The Observatory 20 Years 40° 0.7L GBX</t>
  </si>
  <si>
    <t>The Pogues Blend 40° 0.7L NO GBX</t>
  </si>
  <si>
    <t>The Rhum Factory Black Cask 40° 0.7L NO GBX</t>
  </si>
  <si>
    <t>The Rum Factory 10 Years 41° 0.7L NO GBX</t>
  </si>
  <si>
    <t>The Rum Factory 12 Years 43° 0.7L NO GBX</t>
  </si>
  <si>
    <t>The Rum Factory 15 Years 43° 0.7L NO GBX</t>
  </si>
  <si>
    <t>The Shin Mizunara 48° 0.7L GBX</t>
  </si>
  <si>
    <t>The STIN Styrian Dry Gin 47° 0.5L NO GBX</t>
  </si>
  <si>
    <t>The STIN Styrian Sloe Gin 27° 0.5L NO GBX</t>
  </si>
  <si>
    <t>The Sting Small Batch London Dry Gin 40° 0.7L NO GBX</t>
  </si>
  <si>
    <t>The Tottori Blended 43° 0.5L GBX</t>
  </si>
  <si>
    <t>The Tottori Blended 43° 0.7L GBX</t>
  </si>
  <si>
    <t>The Tottori Blended Aged in Bourbon Barrel 43° 0.5L GBX</t>
  </si>
  <si>
    <t>The Whistler Bodega Cask 46° 0.7L GBX</t>
  </si>
  <si>
    <t>The Whistler Calvados Cask Finish 43° 0.7L GBX</t>
  </si>
  <si>
    <t>The Whistler The Good, the bad and the Smoky 48° 0.7L GBX</t>
  </si>
  <si>
    <t>The Whistler Trilogy Cream 20° 0.7L NO GBX</t>
  </si>
  <si>
    <t>The Wild Geese  Premium Rum 40° 0.7L NO GBX</t>
  </si>
  <si>
    <t>The Wild Geese Golden Rum 37.5° 0.7L NO GBX</t>
  </si>
  <si>
    <t>The Wild Geese Irish Honey Liquor 35° 0.5L NO GBX</t>
  </si>
  <si>
    <t>Theodore Pictish Gin 43° 0.7L GBX</t>
  </si>
  <si>
    <t>Thomas Dakin Gin 42° 0.7L NO GBX</t>
  </si>
  <si>
    <t>Thomas Dakin Small Batch Gin 42° 1L NO GBX</t>
  </si>
  <si>
    <t>Thoquino Cachaça  2 Years 40° 0.7L NO GBX</t>
  </si>
  <si>
    <t>Three Scottish Brothers 20 Years 40° 0.7L NO GBX</t>
  </si>
  <si>
    <t>Three Sixty 37.5° 1L NO GBX</t>
  </si>
  <si>
    <t>Three Sixty Vodka Black 42° 1L NO GBX</t>
  </si>
  <si>
    <t>Tia Maria 20° 0.05L NO GBX</t>
  </si>
  <si>
    <t>Tia Maria Matcha 17° 0.7L NO GBX</t>
  </si>
  <si>
    <t>Tierra Madre Guatemala Rum 40° 0.7L GBX</t>
  </si>
  <si>
    <t>Tiki Lovers White Rum 50° 0.7L NO GBX</t>
  </si>
  <si>
    <t>Timorous Beastie 12 Years Highland Cask Strength 54.4° 0.7L GBX</t>
  </si>
  <si>
    <t>Timorous Beastie 25 Years 46.8° 0.7L GBX</t>
  </si>
  <si>
    <t>Timorous Beastie 48° 1L GBX</t>
  </si>
  <si>
    <t>Timorous Beastie Highland + Cradle 46.8° 4.5L GBX</t>
  </si>
  <si>
    <t>Timorous Beastie Highland 21 Years Blended Malt 46.8° 0.7L GBX</t>
  </si>
  <si>
    <t>Timorous Beastie Highland 46.8° 0.7L GBX</t>
  </si>
  <si>
    <t>Timorous Beastie Meet The Beast 54.9° 0.7L GBX</t>
  </si>
  <si>
    <t>Tipperary Home Grown Barley 50° 0.7L GBX</t>
  </si>
  <si>
    <t>Tiscaz Tequila Blanco 35° 0.7L NO GBX</t>
  </si>
  <si>
    <t>Tito's 40° 1L NO GBX</t>
  </si>
  <si>
    <t>Tobermory 12 Years American Oak 46.3° 0.7L GBX</t>
  </si>
  <si>
    <t>Tobermory 20 Years 46.3° 0.7L GBX</t>
  </si>
  <si>
    <t>Tobermory 21 Years Un-Chillfiltered 46.3° 0.7L GBX</t>
  </si>
  <si>
    <t>Tobermory 23 Years 1996 Oloroso Cask 46.3° 0.7L GBX</t>
  </si>
  <si>
    <t>Tobermory 24 Years Oloroso Cask Finish 46.3° 0.7L GBX</t>
  </si>
  <si>
    <t>Tobermory 25 Years 48.1° 0.7L GBX</t>
  </si>
  <si>
    <t>Togouchi 9 Years 40° 0.7L GBX</t>
  </si>
  <si>
    <t>Togouchi Premium 40° 0.7L GBX</t>
  </si>
  <si>
    <t>Togouchi Single Malt 43° 0.7L GBX</t>
  </si>
  <si>
    <t>Toki Suntory Blended Whisky  (case 19.5 x 20.6 cm) 43° 0.7L NO GBX</t>
  </si>
  <si>
    <t>Tokiiro Niigata Gin 47° 0.7L NO GBX</t>
  </si>
  <si>
    <t>Tokinoka + GBX 40° 0.5L GBX</t>
  </si>
  <si>
    <t>Tokinoka 40° 0.5L NO GBX</t>
  </si>
  <si>
    <t>Tokinoka Black + GBX 50° 0.5L GBX</t>
  </si>
  <si>
    <t>Tokinoka Black 50° 0.5L NO GBX</t>
  </si>
  <si>
    <t>Tokinoka Blended + 2 glasses 40° 0.5L GBX</t>
  </si>
  <si>
    <t>Tokyo Nights Gin 40° 0.7L NO GBX</t>
  </si>
  <si>
    <t>Tokyo Nights Japanese Gin 43° 0.7L NO GBX</t>
  </si>
  <si>
    <t>Tokyo Nights Yuzu Vodka 40° 0.7L NO GBX</t>
  </si>
  <si>
    <t>Tomatin 14 Years 46° 0.7L GBX</t>
  </si>
  <si>
    <t>Tomatin 16 Years Moscatel Cask 46° 0.7L GBX</t>
  </si>
  <si>
    <t>Tomatin 18 Years 46° 0.7L GBX</t>
  </si>
  <si>
    <t>Tomatin Cu Bocan 46° 0.7L GBX</t>
  </si>
  <si>
    <t>Tomatin Cu Bocan Creation #1 Highland 46° 0.7L GBX</t>
  </si>
  <si>
    <t>Tomatin Cu Bocan Signature 46° 0.7L GBX</t>
  </si>
  <si>
    <t>Tomatin Decades II 46° 0.7L GBX</t>
  </si>
  <si>
    <t>Tomatin 12 Years 43° 0.7L GBX</t>
  </si>
  <si>
    <t>Tomintoul 10 Years + 16 Years +  21 Years Years Tripack 3 x 5 cl 40° 0.15L GBX</t>
  </si>
  <si>
    <t>Tomintoul 10 Years 40° 0.7L GBX</t>
  </si>
  <si>
    <t>Tomintoul 18 Years + 2 Glasses 40° 0.7L GBX</t>
  </si>
  <si>
    <t>Tomintoul Cigar Malt 43° 0.7L GBX</t>
  </si>
  <si>
    <t>Tomintoul PX Sherry Cask 40° 0.7L GBX</t>
  </si>
  <si>
    <t>Tomintoul Seiridh 40° 0.7L GBX</t>
  </si>
  <si>
    <t>Tomintoul Tarn 40° 1L GBX</t>
  </si>
  <si>
    <t>Tomintoul Tundra 40° 1L GBX</t>
  </si>
  <si>
    <t>Topanito Artesanal Distillation Strength 52° 0.7L NO GBX</t>
  </si>
  <si>
    <t>Torabhaig Allt Gleann 46° 0.7L GBX</t>
  </si>
  <si>
    <t>Torres 30 Years Jaime I 38° 0.7L GBX</t>
  </si>
  <si>
    <t>Toucan Blanc 50° 0.7L NO GBX</t>
  </si>
  <si>
    <t>Toucan Blanc 50° 0.7L GBX</t>
  </si>
  <si>
    <t>Toucan N°4 40° 0.7L GBX</t>
  </si>
  <si>
    <t>Toucan Vaniliane 45° 0.7L GBX</t>
  </si>
  <si>
    <t>Tovaritch 40° 0.7L NO GBX</t>
  </si>
  <si>
    <t>Tranquebar Christmas Spiced Gin 48° 0.7L NO GBX</t>
  </si>
  <si>
    <t>Tres Hombres République Dominicaine Premium XVII 42° 0.7L NO GBX</t>
  </si>
  <si>
    <t>Tres Paises 40° 0.7L NO GBX</t>
  </si>
  <si>
    <t>Triple 3 Three Gin African Botanicals 43° 0.5L NO GBX</t>
  </si>
  <si>
    <t>Triple 3 Three Gin Citrus Infusion 43° 0.5L NO GBX</t>
  </si>
  <si>
    <t>Triple 3 Three Gin Just Juniper Berry 43° 0.5L NO GBX</t>
  </si>
  <si>
    <t>Triple Sec Cabo Bay 30° 1L NO GBX</t>
  </si>
  <si>
    <t>Trois Rivières 1999 42° 0.7L GBX</t>
  </si>
  <si>
    <t>Trois Rivières 55 Origines 55° 0.7L NO GBX</t>
  </si>
  <si>
    <t>Trois Rivières Doublewood 43° 0.7L NO GBX</t>
  </si>
  <si>
    <t>Trois Rivières Rhum Ambre Agricole 40° 0.7L NO GBX</t>
  </si>
  <si>
    <t>Trois Rivières Rhum Blanc Agricole 40° 0.7L NO GBX</t>
  </si>
  <si>
    <t>Trois Rivières Rhum Vieux de l'Océan 54° 0.7L NO GBX</t>
  </si>
  <si>
    <t>Trois Rivières Triple Millésime 2005-2010-2015 42° 0.7L GBX</t>
  </si>
  <si>
    <t>Trois Rivières VSOP + 2 glasses 40° 0.7L GBX</t>
  </si>
  <si>
    <t>Trois Rivières VSOP 40° 0.7L GBX</t>
  </si>
  <si>
    <t>Trojka Blue 20° 0.7L NO GBX</t>
  </si>
  <si>
    <t>Trojka Green 17° 0.7L NO GBX</t>
  </si>
  <si>
    <t>Trojka Pink 17° 0.7L NO GBX</t>
  </si>
  <si>
    <t>Tullamore Dew 12 Years 40° 0.7L GBX</t>
  </si>
  <si>
    <t>Tullamore Dew 12 Years 40° 0.7L NO GBX</t>
  </si>
  <si>
    <t>Tullamore Dew 13 Years Rouge 40° 0.7L NO GBX</t>
  </si>
  <si>
    <t>Tullamore Dew 14 Years Single Malt 41.3° 0.7L GBX</t>
  </si>
  <si>
    <t>Tullamore Dew 18 Years Single Malt 41.3° 0.7L GBX</t>
  </si>
  <si>
    <t>Tullamore Dew 40° 0.7L NO GBX</t>
  </si>
  <si>
    <t>Tullamore Dew 40° 1L NO GBX</t>
  </si>
  <si>
    <t>Tullamore Dew 40° 4.5L GBX</t>
  </si>
  <si>
    <t>Tullamore Dew Honey 35° 0.7L NO GBX</t>
  </si>
  <si>
    <t>Tullamore Dew XO Rum Cask Finish 43° 0.7L NO GBX</t>
  </si>
  <si>
    <t>Tullibardine 15 Years 43° 0.7L GBX</t>
  </si>
  <si>
    <t>Tullibardine 228 Burgundy Finish 43° 0.7L GBX</t>
  </si>
  <si>
    <t>Tullibardine The Murray 2008 56.1° 0.7L GBX</t>
  </si>
  <si>
    <t>Tunel Hierbas Secas 40° 0.7L NO GBX</t>
  </si>
  <si>
    <t>Turicum Dry Gin 41.5° 0.5L NO GBX</t>
  </si>
  <si>
    <t>Turicum Premium Vodka 41.5° 0.5L NO GBX</t>
  </si>
  <si>
    <t>Turning Point Rye 40° 0.7L NO GBX</t>
  </si>
  <si>
    <t>Turquoise Bay Mauritius Amber Rum + 4 shooter glasses 40° 0.7L GBX</t>
  </si>
  <si>
    <t>Twezo Barbardos 40° 0.7L GBX</t>
  </si>
  <si>
    <t>Twilight 10 Years 40° 0.7L GBX</t>
  </si>
  <si>
    <t>Twilight Whisky Barrel 40° 0.7L NO GBX</t>
  </si>
  <si>
    <t>Twin Fin Rum 38° 0.7L NO GBX</t>
  </si>
  <si>
    <t>Two James Old Cockney 41° 0.7L NO GBX</t>
  </si>
  <si>
    <t>Ty Jaune Pastis Breton 45° 0.7L NO GBX</t>
  </si>
  <si>
    <t>Tyrconnel 10 Years Port Finish 46° 0.7L GBX</t>
  </si>
  <si>
    <t>Tyrconnel 10 Years Sherry Finish 46° 0.7L GBX</t>
  </si>
  <si>
    <t>Tyrconnel 43° 0.7L GBX</t>
  </si>
  <si>
    <t>Ultimatum Infinitum 12 40° 0.7L NO GBX</t>
  </si>
  <si>
    <t>U'Luvka 40° 0.7L NO GBX</t>
  </si>
  <si>
    <t>Umiki Ocean Fused Japanese Whisky Finished in Pine Barrels 46° 0.5L NO GBX</t>
  </si>
  <si>
    <t>Uncle Val's Peppered Gin 45° 0.7L NO GBX</t>
  </si>
  <si>
    <t>Uncle Val's Restorative Gin 45° 0.7L NO GBX</t>
  </si>
  <si>
    <t>Ungava Gin 43.1° 0.7L NO GBX</t>
  </si>
  <si>
    <t>Unhiq XO 42° 0.5L GBX</t>
  </si>
  <si>
    <t>Urapan Charanda Blanco 40° 1L NO GBX</t>
  </si>
  <si>
    <t>Ursus Roter 21° 0.7L NO GBX</t>
  </si>
  <si>
    <t>V2C Classic Gin 41.5° 0.7L NO GBX</t>
  </si>
  <si>
    <t>Valt Single Malt Vodka 40° 0.7L NO GBX</t>
  </si>
  <si>
    <t>Van Gogh Gin 40° 0.7L NO GBX</t>
  </si>
  <si>
    <t>Van Gogh Gin 47° 1L NO GBX</t>
  </si>
  <si>
    <t>Van Hoo Ultra Premium Vodka 40° 0.7L NO GBX</t>
  </si>
  <si>
    <t>Vana Tallinn 40° 0.5L NO GBX</t>
  </si>
  <si>
    <t>Vanûa Rum 40° 0.7L NO GBX</t>
  </si>
  <si>
    <t>Varadero 3 Years 38° 0.7L NO GBX</t>
  </si>
  <si>
    <t>Varadero 3 Years 40° 0.7L NO GBX</t>
  </si>
  <si>
    <t>Vecchia Romagna Etichetta Bianca 37.2° 0.7L NO GBX</t>
  </si>
  <si>
    <t>Vecchia Romagna Etichetta Nera 40° 1L NO GBX</t>
  </si>
  <si>
    <t>Vedrenne Crème de Cassis 15° 0.7L NO GBX</t>
  </si>
  <si>
    <t>Velho Barreiro Cachaca Diamond 40° 0.7L GBX</t>
  </si>
  <si>
    <t>Vermouth Del Professore Jamaican Rum Finish 20.6° 0.5L GBX</t>
  </si>
  <si>
    <t>Vermouth del Professore Rosso 18° 0.75L NO GBX</t>
  </si>
  <si>
    <t>Vermouth Del Professore Whisky Finish 17° 0.5L GBX</t>
  </si>
  <si>
    <t>Vermouth Forcalquier 18° 0.75L NO GBX</t>
  </si>
  <si>
    <t>Veuve Clicquot Brut Demi 12° 0.375L NO GBX</t>
  </si>
  <si>
    <t>Veuve Clicquot Rich Rosé 12° 0.75L NO GBX</t>
  </si>
  <si>
    <t>Viejo Corsario Rum 40° 0.7L NO GBX</t>
  </si>
  <si>
    <t>Vieux Carré Absinthe Supérieure 60° 0.7L NO GBX</t>
  </si>
  <si>
    <t>Villa Ascenti Gin 41° 0.7L NO GBX</t>
  </si>
  <si>
    <t>Villa Cardea Aperitivo 11° 0.7L NO GBX</t>
  </si>
  <si>
    <t>Villa Cardea Bitter 25° 0.7L NO GBX</t>
  </si>
  <si>
    <t>Villa Cardea Limoncello 25° 0.7L NO GBX</t>
  </si>
  <si>
    <t>Villa Cardea Limoncello Di Sorrento I.G.P. 30° 0.5L NO GBX</t>
  </si>
  <si>
    <t>Villa Cardea Sambuca 38° 0.7L NO GBX</t>
  </si>
  <si>
    <t>Villa Massa Amaretto + 1 glass 30° 0.7L GBX</t>
  </si>
  <si>
    <t>Villa N°16 French Single Malt 43° 0.7L GBX</t>
  </si>
  <si>
    <t>Virunga Gin 43° 0.5L NO GBX</t>
  </si>
  <si>
    <t>Vizcaya Cristal Light 40° 0.7L NO GBX</t>
  </si>
  <si>
    <t>VKA Organic Vodka 40° 0.7L NO GBX</t>
  </si>
  <si>
    <t>VL 92 Gin YY Reserve 45° 1L NO GBX</t>
  </si>
  <si>
    <t>Vodka Blue 42 Luxury 42° 0.7L NO GBX</t>
  </si>
  <si>
    <t>Volbeat Rum III 43° 0.7L NO GBX</t>
  </si>
  <si>
    <t>Volcano Collection Cerro Negro Vintage 1989 42° 0.7L GBX</t>
  </si>
  <si>
    <t>Volcano Collection Concepcion Vintage 1990 40° 0.7L GBX</t>
  </si>
  <si>
    <t>Volcano Collection San Cristobal 38° 0.7L GBX</t>
  </si>
  <si>
    <t>Volcano Collection Telica 42° 0.7L GBX</t>
  </si>
  <si>
    <t>Von Hallers Gin 44° 0.5L NO GBX</t>
  </si>
  <si>
    <t>Von Hallers Gin Blush 44° 0.5L NO GBX</t>
  </si>
  <si>
    <t>VOR Iceland Navy Strength Gin 57° 0.5L GBX</t>
  </si>
  <si>
    <t>Vox 40° 0.7L NO GBX</t>
  </si>
  <si>
    <t>Vulson Old Rhino Rye Spirit 45° 0.7L GBX</t>
  </si>
  <si>
    <t>Vulson Rhino's Pastoral 44° 0.7L GBX</t>
  </si>
  <si>
    <t>Vulson White Rhino Rye 41° 0.7L NO GBX</t>
  </si>
  <si>
    <t>Warner Edwards Elderflower Gin 40° 0.7L NO GBX</t>
  </si>
  <si>
    <t>Warner Edwards Honeybee Gin 43° 0.7L NO GBX</t>
  </si>
  <si>
    <t>Warner Edwards Melissa Gin 43° 0.7L NO GBX</t>
  </si>
  <si>
    <t>Waterford Argot 47° 0.7L NO GBX</t>
  </si>
  <si>
    <t>Waterford Ballybannon Peated 50° 0.7L GBX</t>
  </si>
  <si>
    <t>Waterford Ballymorgan 1.2 50° 0.7L GBX</t>
  </si>
  <si>
    <t>Waterford Ballyroe 1.1 50° 0.7L GBX</t>
  </si>
  <si>
    <t>Waterford Biodynamic Luna 1.1 50° 0.7L GBX</t>
  </si>
  <si>
    <t>Waterford Broomlands 1.2 50° 0.7L GBX</t>
  </si>
  <si>
    <t>Waterford Fenniscourt Peated 50° 0.7L GBX</t>
  </si>
  <si>
    <t>Waterford Lacken 1.1 50° 0.7L GBX</t>
  </si>
  <si>
    <t>Waterford Organic Gaia 2.1 50° 0.7L GBX</t>
  </si>
  <si>
    <t>Waterford Rue du Nil 50° 0.7L GBX</t>
  </si>
  <si>
    <t>Waterford Sheestown 1.1 50° 0.7L GBX</t>
  </si>
  <si>
    <t>Waterford Sheestown 1.2 50° 0.7L GBX</t>
  </si>
  <si>
    <t>Waterford The Cuvée 1.1 50° 0.7L GBX</t>
  </si>
  <si>
    <t>Waterloo Gin 42° 0.5L NO GBX</t>
  </si>
  <si>
    <t>Waterproof 45.8° 0.7L NO GBX</t>
  </si>
  <si>
    <t>Waterproof 45.8° 1L NO GBX</t>
  </si>
  <si>
    <t>Wemyss Family Collection Treacle Chest 46° 0.7L GBX</t>
  </si>
  <si>
    <t>Wessex Sloe Gin 28° 0.7L NO GBX</t>
  </si>
  <si>
    <t>West Cork Blended Irish Stout Cask 40° 0.7L NO GBX</t>
  </si>
  <si>
    <t>West Cork Cask Strength Barrel Proof 62° 0.7L NO GBX</t>
  </si>
  <si>
    <t>West Cork Glengarriff Series Bog Oak Charred Cask 43° 0.7L GBX</t>
  </si>
  <si>
    <t>West Cork Glengarriff Series Charred Cask Single Malt 43° 0.7L NO GBX</t>
  </si>
  <si>
    <t>West Cork IPA Cask 40° 0.7L NO GBX</t>
  </si>
  <si>
    <t>West Cork Single Malt Virgin Oak 43° 0.7L NO GBX</t>
  </si>
  <si>
    <t>Westland 3x20 cl 46° 0.6L GBX</t>
  </si>
  <si>
    <t>Westland American Oak 46° 0.7L GBX</t>
  </si>
  <si>
    <t>Westland Garryana 50° 0.7L GBX</t>
  </si>
  <si>
    <t>Westland Peated 46° 0.7L GBX</t>
  </si>
  <si>
    <t>Westland Sherry Wood 46° 0.7L GBX</t>
  </si>
  <si>
    <t>Westward American Single Malt 45° 0.7L NO GBX</t>
  </si>
  <si>
    <t>Westward American Single Malt 45° 0.7L GBX</t>
  </si>
  <si>
    <t>Whistle Pig 10 Years Straight Rye 50° 0.7L GBX</t>
  </si>
  <si>
    <t>Whistle Pig 12 Years World Rye 43° 0.7L NO GBX</t>
  </si>
  <si>
    <t>Whistle Pig 15 Years Vermont Estate Rye 46° 0.7L GBX</t>
  </si>
  <si>
    <t>Whitley Neill Blood Orange Gin 43° 1L NO GBX</t>
  </si>
  <si>
    <t>Whitley Neill Connaisseur's Cut 47° 1L NO GBX</t>
  </si>
  <si>
    <t>Whitley Neill Gin 43° 1L NO GBX</t>
  </si>
  <si>
    <t>Whitley Neill Gooseberry 43° 0.7L NO GBX</t>
  </si>
  <si>
    <t>Whitley Neill Lemongrass &amp; Ginger 43° 1L NO GBX</t>
  </si>
  <si>
    <t>Wien Gin Klimt Edition Vienna Dry Gin 43° 0.7L NO GBX</t>
  </si>
  <si>
    <t>Wiggle Apéro Brown Cookies 18° 0.7L NO GBX</t>
  </si>
  <si>
    <t>Wild Island High Croft Gin 43.4° 0.7L NO GBX</t>
  </si>
  <si>
    <t>Wild Tiger 40° 0.7L NO GBX</t>
  </si>
  <si>
    <t>Wild Turkey 101 Proof 50.5° 0.7L NO GBX</t>
  </si>
  <si>
    <t>Wild Turkey American Honey 35.5° 0.7L NO GBX</t>
  </si>
  <si>
    <t>Willett Family Estate 4 Years Rye Whisky 55.2° 0.7L NO GBX</t>
  </si>
  <si>
    <t>Willett Pot Still Reserve 47° 0.7L NO GBX</t>
  </si>
  <si>
    <t>William Lawson's Vanilla Spiced 35° 0.7L NO GBX</t>
  </si>
  <si>
    <t>William Peel 40° 0.7L NO GBX</t>
  </si>
  <si>
    <t>William Peel 40° 1.5L NO GBX</t>
  </si>
  <si>
    <t>William Peel 40° 1L NO GBX</t>
  </si>
  <si>
    <t>William Peel 40° 2L NO GBX</t>
  </si>
  <si>
    <t>William Peel Honey 35° 0.7L NO GBX</t>
  </si>
  <si>
    <t>Williams Chase Seville Orange 40° 0.7L NO GBX</t>
  </si>
  <si>
    <t>Williams Chase Summer Fruit Cup 20° 0.7L NO GBX</t>
  </si>
  <si>
    <t>Windspiel Navy Strength Gin 57° 0.5L NO GBX</t>
  </si>
  <si>
    <t>Windspiel Premium Sloe Gin 33.3° 0.5L NO GBX</t>
  </si>
  <si>
    <t>Wolfburn Aurora Sherry Oak 46° 0.7L GBX</t>
  </si>
  <si>
    <t>Woodford Reserve Baccarat Edition 45.2° 0.7L GBX</t>
  </si>
  <si>
    <t>Woodford Reserve Distiller's Select 43.2° 0.7L NO GBX</t>
  </si>
  <si>
    <t>Woodford Reserve Distiller's Select 43.2° 1L GBX</t>
  </si>
  <si>
    <t>Woodford Reserve Double Oaked + GBX 43.2° 0.7L GBX</t>
  </si>
  <si>
    <t>Woodford Reserve Wheat Whiskey 45.2° 0.7L NO GBX</t>
  </si>
  <si>
    <t>Woodland Navy Strength 57.2° 0.5L NO GBX</t>
  </si>
  <si>
    <t>Woodland Pink Gin 38° 0.5L NO GBX</t>
  </si>
  <si>
    <t>Woodland Sauerland Dry Gin 45.3° 0.5L NO GBX</t>
  </si>
  <si>
    <t>Wood's 100 Old Navy Rum 57° 1L NO GBX</t>
  </si>
  <si>
    <t>World's End Rum Falernum 35° 0.7L NO GBX</t>
  </si>
  <si>
    <t>Wortegemsen Lemon 24.2° 1L NO GBX</t>
  </si>
  <si>
    <t>Worthy Park 12 Years Single Estate 2006 56° 0.7L GBX</t>
  </si>
  <si>
    <t>Worthy Park Gold 40° 0.7L NO GBX</t>
  </si>
  <si>
    <t>Worthy Park Rum Cream 15° 0.7L NO GBX</t>
  </si>
  <si>
    <t>Worthy Park Single Estate Reserve 45° 0.7L GBX</t>
  </si>
  <si>
    <t>Writer's Tears Mix Pack 3 x 5 cl 46.33° 0.15L GBX</t>
  </si>
  <si>
    <t>Writers Tears Red Head 46° 0.7L GBX</t>
  </si>
  <si>
    <t>Wyborowa 37.5° 1L NO GBX</t>
  </si>
  <si>
    <t>Wyborowa Exquisite 40° 1L NO GBX</t>
  </si>
  <si>
    <t>Xanté Pear &amp; Cognac 35° 0.5L NO GBX</t>
  </si>
  <si>
    <t>Xanté Pear Mojito 14.9° 1L NO GBX</t>
  </si>
  <si>
    <t>Xanté Sour 15° 0.5L NO GBX</t>
  </si>
  <si>
    <t>Xellent 40° 0.7L NO GBX</t>
  </si>
  <si>
    <t>Xellent Gin 40° 0.7L NO GBX</t>
  </si>
  <si>
    <t>Xibal Gin 45° 0.7L NO GBX</t>
  </si>
  <si>
    <t>XII Dry Gin 42° 0.7L NO GBX</t>
  </si>
  <si>
    <t>XM 10 Years Royal Demerara 40° 0.7L GBX</t>
  </si>
  <si>
    <t>XM 15 Years Supreme 40° 0.7L GBX</t>
  </si>
  <si>
    <t>Yamazaki 12 Years 100th Birthday Limited Edition 43° 0.7L GBX</t>
  </si>
  <si>
    <t>Yamazaki 12 Years 43° 0.7L GBX</t>
  </si>
  <si>
    <t>Yamazakura Asaka Single Cask 46° 0.7L GBX</t>
  </si>
  <si>
    <t>Yamazakura Blend 40° 0.5L GBX</t>
  </si>
  <si>
    <t>Yamazakura Blend 40° 0.7L GBX</t>
  </si>
  <si>
    <t>Yamazakura Fine Blend 40° 0.7L GBX</t>
  </si>
  <si>
    <t>Yamazakura Peated 46° 0.7L GBX</t>
  </si>
  <si>
    <t>Yellow Snake Amber Rum 40° 0.7L GBX</t>
  </si>
  <si>
    <t>Yellow Spot 12 Years 46° 0.7L GBX</t>
  </si>
  <si>
    <t>Yeni Raki + 2 Glasses 45° 0.7L GBX</t>
  </si>
  <si>
    <t>Yeni Raki 45° 0.35L NO GBX</t>
  </si>
  <si>
    <t>Yeni Raki 45° 0.7L NO GBX</t>
  </si>
  <si>
    <t>Yeni Raki 45° 1L NO GBX</t>
  </si>
  <si>
    <t>Yeni Raki Ala 47° 0.35L NO GBX</t>
  </si>
  <si>
    <t>Yeni Raki Yeni Seri 45° 0.7L NO GBX</t>
  </si>
  <si>
    <t>Yoichi 10 Years 45° 0.7L GBX</t>
  </si>
  <si>
    <t>Yoichi Discovery Aromatic Yeast 48° 0.7L GBX</t>
  </si>
  <si>
    <t>Yoichi Discovery Non Peated 47° 0.7L GBX</t>
  </si>
  <si>
    <t>Yoichi Single Malt + GBX 45° 0.7L GBX</t>
  </si>
  <si>
    <t>Ypioca Historica 5 Chaves 39° 0.7L GBX</t>
  </si>
  <si>
    <t>Ypioca Lime NREF 30° 1L NO GBX</t>
  </si>
  <si>
    <t>Ypioca Prata 38° 1L NO GBX</t>
  </si>
  <si>
    <t>Ypioca Red Fruits NREF 30° 1L NO GBX</t>
  </si>
  <si>
    <t>Ypioca Reserva Castanheira 38° 0.7L NO GBX</t>
  </si>
  <si>
    <t>Ysabel Regina 42° 0.7L NO GBX</t>
  </si>
  <si>
    <t>Yula 21 Years Blended Malt 52.3° 0.7L GBX</t>
  </si>
  <si>
    <t>Yula 22 Years Blended Malt 51.2° 0.7L GBX</t>
  </si>
  <si>
    <t>Yushan Blended Malt 40° 0.7L GBX</t>
  </si>
  <si>
    <t>Yushan Single Malt Bourbon Cask + GBX 46° 0.7L GBX</t>
  </si>
  <si>
    <t>Yushan Single Malt Sherry Cask 46° 0.7L GBX</t>
  </si>
  <si>
    <t>Yushan Single Malt Smoky 46° 0.7L GBX</t>
  </si>
  <si>
    <t>Yuzu Bitter 27° 0.1L NO GBX</t>
  </si>
  <si>
    <t>Zacapa Centenario 23 + 6 Coasters 40° 0.7L GBX</t>
  </si>
  <si>
    <t>Zacapa Centenario 23 40° 0.05L NO GBX</t>
  </si>
  <si>
    <t>Zacapa Centenario 23 40° 0.7L GBX</t>
  </si>
  <si>
    <t>Zacapa Centenario Ambar 12 Solera 40° 1L NO GBX</t>
  </si>
  <si>
    <t>Zacapa Edicion Negra 43° 0.7L GBX</t>
  </si>
  <si>
    <t>Zacapa Edicion Negra 43° 1L GBX</t>
  </si>
  <si>
    <t>Zacapa Heavenly Cask El Alma 40° 0.7L GBX</t>
  </si>
  <si>
    <t>Zacapa La Armonia 40° 0.7L GBX</t>
  </si>
  <si>
    <t>Zacapa Royal 45° 0.7L GBX</t>
  </si>
  <si>
    <t>Zacapa XO - Travel Retail Label 40° 0.7L GBX</t>
  </si>
  <si>
    <t>Zacapa XO 40° 0.7L GBX</t>
  </si>
  <si>
    <t>Zafra Master Reserve 21 Years 40° 0.7L NO GBX</t>
  </si>
  <si>
    <t>Zafra Master Series 30 Years 40° 0.7L GBX</t>
  </si>
  <si>
    <t>Zaka Mauritius 42° 0.7L GBX</t>
  </si>
  <si>
    <t>Zaka Panama 42° 0.7L GBX</t>
  </si>
  <si>
    <t>Zaka Trinidad 42° 0.7L GBX</t>
  </si>
  <si>
    <t>Zapatera Gran Reserva Vintage 1989 42° 0.7L NO GBX</t>
  </si>
  <si>
    <t>Zapatera Reserva Especial Vintage 1992 40° 0.7L NO GBX</t>
  </si>
  <si>
    <t>Zapatera Vintage 1996 40° 0.7L GBX</t>
  </si>
  <si>
    <t>Zaya 12 Years Rum 40° 0.7L GBX</t>
  </si>
  <si>
    <t>Zignum Joven 40° 0.7L GBX</t>
  </si>
  <si>
    <t>Zoladkowa Czysta de Luxe 40° 0.7L NO GBX</t>
  </si>
  <si>
    <t>Zoute Grand Prix Gin 40° 0.5L NO GBX</t>
  </si>
  <si>
    <t>Zubrowka Biala Z Nuta Miety 'Mint' 37.5° 0.5L NO GBX</t>
  </si>
  <si>
    <t>Zubrowka Rosé 32° 1L NO GBX</t>
  </si>
  <si>
    <t>Zuidam Dutch Courage Dry Gin 44.5° 1L NO GBX</t>
  </si>
  <si>
    <t>Zuidam Jonge Graanjenever 35° 1L NO GBX</t>
  </si>
  <si>
    <t>Zwack Unicum 40° 1L NO GBX</t>
  </si>
  <si>
    <t>Zwack Unicum Riserva 40° 0.7L GBX</t>
  </si>
  <si>
    <t>Cassis Herytier Guyot</t>
  </si>
  <si>
    <t>DAMARCO</t>
  </si>
  <si>
    <t>GIULIANELLI</t>
  </si>
  <si>
    <t>ORDINE</t>
  </si>
  <si>
    <t>DISPONIBILI</t>
  </si>
  <si>
    <t>CODICE
VINOLUX</t>
  </si>
  <si>
    <t>CODICE
ANKER</t>
  </si>
  <si>
    <t>LT.</t>
  </si>
  <si>
    <t>PREZZO
VINOLUX</t>
  </si>
  <si>
    <t>CARTONI</t>
  </si>
  <si>
    <t>RICHIESTA
CLIENTE</t>
  </si>
  <si>
    <t>GEKO
STOCK</t>
  </si>
  <si>
    <t>TOTALE</t>
  </si>
  <si>
    <t>CLIENTE</t>
  </si>
  <si>
    <t>DATA</t>
  </si>
  <si>
    <t>NR. CLI/FOR</t>
  </si>
  <si>
    <t>NOME CLI/FOR</t>
  </si>
  <si>
    <t>PREZZO UNITARIO</t>
  </si>
  <si>
    <t>POLINI GROUP ITALIA SRL</t>
  </si>
  <si>
    <t>BARDINET  S.A.S.</t>
  </si>
  <si>
    <t>METRO ITALIA CASH&amp;CARRY SPA</t>
  </si>
  <si>
    <t>DISTILLERIA F.LLI CAFFO</t>
  </si>
  <si>
    <t>SERRA F.LLI SRL</t>
  </si>
  <si>
    <t>SOGEGROSS SPA</t>
  </si>
  <si>
    <t>DIMAR  SPA</t>
  </si>
  <si>
    <t>TIMOSSI COMMERCIALE  SPA</t>
  </si>
  <si>
    <t>VELIER  SPA</t>
  </si>
  <si>
    <t>FRANCOLI F.LLI SPA</t>
  </si>
  <si>
    <t>BALADIN SELEZIONE SRL</t>
  </si>
  <si>
    <t>FERRERO COMMERCIALE ITALIA SRL</t>
  </si>
  <si>
    <t>ONESTIGROUP SPA</t>
  </si>
  <si>
    <t>CO.PR.AL.  SRL</t>
  </si>
  <si>
    <t>NRG  &amp;  CO. SRL</t>
  </si>
  <si>
    <t>COMPAGNIA DEI CARAIBI SPA</t>
  </si>
  <si>
    <t>STOCK  SRL SOCIO UNICO</t>
  </si>
  <si>
    <t>PERNOD RICARD ITALIA SPA</t>
  </si>
  <si>
    <t>MAX BRANDS MIDDLE EAST</t>
  </si>
  <si>
    <t>GIOLAG TRADE SAS di LAGRECA G.</t>
  </si>
  <si>
    <t>DAVIDE CAMPARI - MILANO N.V.</t>
  </si>
  <si>
    <t>PERNOD RICARD FRANCE</t>
  </si>
  <si>
    <t>S.I.E.V.A. sa</t>
  </si>
  <si>
    <t>MARTINI E ROSSI   SPA</t>
  </si>
  <si>
    <t>BRANCA F.LLI DISTILLERIE SRL</t>
  </si>
  <si>
    <t>RINALDI 1957 SPA</t>
  </si>
  <si>
    <t>TERRA MORETTI DISTR.SRL</t>
  </si>
  <si>
    <t>BERLUCCHI GUIDO E C.SPA</t>
  </si>
  <si>
    <t>CRISTAL LIMINANA SAS</t>
  </si>
  <si>
    <t>DILMOOR SPA</t>
  </si>
  <si>
    <t>PEUCH ET BESSE SARL</t>
  </si>
  <si>
    <t>NORDIGROSS SRL soc unipersonal</t>
  </si>
  <si>
    <t>LUDOVICO SORANZO SRL UNIPERSON</t>
  </si>
  <si>
    <t>LAURENT PERRIER ITALIA SPA</t>
  </si>
  <si>
    <t>FABBRI 1905 SPA u.s.</t>
  </si>
  <si>
    <t>NONINO DISTILLATORI  SPA</t>
  </si>
  <si>
    <t>FERRARI  F.LLI LUNELLI SPA</t>
  </si>
  <si>
    <t>MONTENEGRO SRL</t>
  </si>
  <si>
    <t>MEREGALLI SPIRITS SPA uninomin</t>
  </si>
  <si>
    <t>GANCIA F.LLI E C. SPA</t>
  </si>
  <si>
    <t>TERROIRS DISTILLERS ARTIS.BRAN</t>
  </si>
  <si>
    <t>BEIJA FLOR SRL</t>
  </si>
  <si>
    <t>LA RINASCENTE SPA</t>
  </si>
  <si>
    <t>MGA VINS SARL-La Cave de l'Ill</t>
  </si>
  <si>
    <t>VERTOSAN COMMERCIALE SRL</t>
  </si>
  <si>
    <t>GEPROCOR SAM</t>
  </si>
  <si>
    <t>ROSSI &amp; ROSSI  SRL</t>
  </si>
  <si>
    <t>MARTINEZ SRL</t>
  </si>
  <si>
    <t>SLAUR SARDET S.A.S.</t>
  </si>
  <si>
    <t>GHILARDI SELEZIONI SRL</t>
  </si>
  <si>
    <t>DEMAR ALIMENTARI  SRL</t>
  </si>
  <si>
    <t>PELLEGRINO CARLO &amp;C.SPA</t>
  </si>
  <si>
    <t>SIBONA DISTILLERIA SPA</t>
  </si>
  <si>
    <t>DESTILERIAS MONFORTE DEL CID</t>
  </si>
  <si>
    <t>TOSCHI VIGNOLA  SRL</t>
  </si>
  <si>
    <t>TOSO SPA VINI E SPUMANTI</t>
  </si>
  <si>
    <t>PAGES VEDRENNE SAS</t>
  </si>
  <si>
    <t>PROPOSTA VINI SRL</t>
  </si>
  <si>
    <t>MARCHESI ANTINORI SPA</t>
  </si>
  <si>
    <t>GRUPPO ITALIANO VINI  SPA</t>
  </si>
  <si>
    <t>FOSS MARAI  SRL UNIPERSONALE</t>
  </si>
  <si>
    <t>FELLUGA LIVIO SRL</t>
  </si>
  <si>
    <t>GAJA  s.s. AZ.AGRICOLA</t>
  </si>
  <si>
    <t>GAJA DISTRIBUZIONE SAS DI gior</t>
  </si>
  <si>
    <t>PLANETA S.S AZ.AGRICOLE</t>
  </si>
  <si>
    <t>CERETTO AZ.VITIVINICOLE SRL</t>
  </si>
  <si>
    <t>RUGGERI &amp; C. SRL</t>
  </si>
  <si>
    <t>CLASSICA SRL</t>
  </si>
  <si>
    <t>RAMOINO AZ.AGR. DI RAMOINO FAB</t>
  </si>
  <si>
    <t>PIO CESARE SOC SEMPLICE AGRICO</t>
  </si>
  <si>
    <t>CAMPAGNOLA GIUSEPPE SPA</t>
  </si>
  <si>
    <t>RUFFINO SRL</t>
  </si>
  <si>
    <t>CANTINE RIUNITE &amp; CIV soc agr</t>
  </si>
  <si>
    <t>BELLUSSI SPUMANTI SRL</t>
  </si>
  <si>
    <t>FEUDI SAN GREGORIO SPA az agr</t>
  </si>
  <si>
    <t>LIBRANDI ANTONIO E NICODEM.SPA</t>
  </si>
  <si>
    <t>DUCA DI SALAPARUTA SPA</t>
  </si>
  <si>
    <t>CANTINA S.MICHELE APPIANO</t>
  </si>
  <si>
    <t>AVENUE SRL</t>
  </si>
  <si>
    <t>DONNAFUGATA SRL s.agri</t>
  </si>
  <si>
    <t>BONOLLO UMBERTO SPA DISTIL.</t>
  </si>
  <si>
    <t>JERMANN DI SILVIO JERMANN SRL</t>
  </si>
  <si>
    <t>FONTODI AZ.AGRICOLA</t>
  </si>
  <si>
    <t>CAPICHERA SRL SOC.AGR</t>
  </si>
  <si>
    <t>SAN FELICE SOC. AGR.SPA</t>
  </si>
  <si>
    <t>ORNELLAIA&amp;MASSETO  SOC.AGR.SRL</t>
  </si>
  <si>
    <t>MEREGALLI GIUSEPPE SPA</t>
  </si>
  <si>
    <t>D&amp;C SPA</t>
  </si>
  <si>
    <t>FRESCOBALDI (MARCHESI DE'FRES)</t>
  </si>
  <si>
    <t>MASI AGRICOLA SPA</t>
  </si>
  <si>
    <t>COLLEMASSARI SPA  SOC.AGRICOLA</t>
  </si>
  <si>
    <t>FIRRIATO DISTRIBUZIONE SRL</t>
  </si>
  <si>
    <t>LA SCOLCA S.S. AZ.AGRICOLA</t>
  </si>
  <si>
    <t>ANGELINI WINES&amp;EST SOC.AGR.arl</t>
  </si>
  <si>
    <t>FINE SPIRITS SRL</t>
  </si>
  <si>
    <t>COMPAGNIA DEL VINO SRL</t>
  </si>
  <si>
    <t>LUNGAROTTI SOC AGRICOLA arl</t>
  </si>
  <si>
    <t>BANFI SRL</t>
  </si>
  <si>
    <t>COTARELLA SRL</t>
  </si>
  <si>
    <t>CONTE TASCA D'ALMERITA Srl agr</t>
  </si>
  <si>
    <t>GIACOSA BRUNO &amp; C SAS</t>
  </si>
  <si>
    <t>CA'DEI FRATI s.ag.s.di DALCERO</t>
  </si>
  <si>
    <t>ZACCAGNINI CICCIO SPA</t>
  </si>
  <si>
    <t>SORIA BRUNO AZ. AGRICOLA</t>
  </si>
  <si>
    <t>ETTORE SAMMARCO SNC CASA VIN</t>
  </si>
  <si>
    <t>F.LLI RAU SNC DI RAU GIOVANNI&amp;</t>
  </si>
  <si>
    <t>PELLEGRINI SPA</t>
  </si>
  <si>
    <t>SANTERO F.lli &amp;c.I.V.A.S.S.SPA</t>
  </si>
  <si>
    <t>GIORGI SRL  VINI E SPUMANTI</t>
  </si>
  <si>
    <t>BS INTERNATIONAL SRL</t>
  </si>
  <si>
    <t>CA DEL BOSCO SRL</t>
  </si>
  <si>
    <t>UMANI RONCHI SPA AZ. VINICOLA</t>
  </si>
  <si>
    <t>CAPANNELLE SOC AGR.R.L.</t>
  </si>
  <si>
    <t>DAMILANO AZ. AGRICOLA SRL</t>
  </si>
  <si>
    <t>CALDARO CANTINA SOC.AGRIC</t>
  </si>
  <si>
    <t>DISTILLATI GROUP SRL</t>
  </si>
  <si>
    <t>MAROLO SRL DIST.S.TERESA</t>
  </si>
  <si>
    <t>SANTA SOFIA SRL</t>
  </si>
  <si>
    <t>PERLINO SPA</t>
  </si>
  <si>
    <t>VINOSIA AZ AGRICOLE SRL</t>
  </si>
  <si>
    <t>CANTINE CECI SPA</t>
  </si>
  <si>
    <t>BORTOLOMIOL SPA</t>
  </si>
  <si>
    <t>PICO MACCARIO S.S AZ AGRIC</t>
  </si>
  <si>
    <t>DANTE RIVETTI SOC.SEMP.AGR.</t>
  </si>
  <si>
    <t>DAL FORNO ROMANINO AZ.AGRICOLA</t>
  </si>
  <si>
    <t>BLANCARDI MARCO AZ.ROSMARINUS</t>
  </si>
  <si>
    <t>VIETTI SRL</t>
  </si>
  <si>
    <t>CORMONS S.C.A. CANTINA PRODUT</t>
  </si>
  <si>
    <t>MICHELE CHIARLO SRL</t>
  </si>
  <si>
    <t>GIANNI GAGLIARDO SRL</t>
  </si>
  <si>
    <t>HOFSTATTER SRL</t>
  </si>
  <si>
    <t>CORVEZZO SRL SOC.AGRICOLA</t>
  </si>
  <si>
    <t>TERRE BIANCHE s.s.a.</t>
  </si>
  <si>
    <t>SCARRONE SRL</t>
  </si>
  <si>
    <t>BERTA DISTILLERIE SRL</t>
  </si>
  <si>
    <t>ORSOGNA OLEARIA VINICOLA s.agr</t>
  </si>
  <si>
    <t>ARGENTIERA SRL SOC AGR.</t>
  </si>
  <si>
    <t>CANTINA TERLANO COOP.SOC.AGR</t>
  </si>
  <si>
    <t>MARCHESI DI BAROLO</t>
  </si>
  <si>
    <t>AGRICOLE SELVI SRL</t>
  </si>
  <si>
    <t>THE HANBURY GIN SNC di Bertucc</t>
  </si>
  <si>
    <t>INAMA GIUSEPPE S.S. EREDI s.ag</t>
  </si>
  <si>
    <t>VIGNA RIONDA SS DI MASSOLINO</t>
  </si>
  <si>
    <t>FRANZ HAAS SRL</t>
  </si>
  <si>
    <t>SARACCO PAOLO AZ. AGRICOLA</t>
  </si>
  <si>
    <t>MOLINARI ITALIA SPA</t>
  </si>
  <si>
    <t>FORESTI MARCO AZ.AGRICOLA</t>
  </si>
  <si>
    <t>LA BIOCA SRL AGRICOLA</t>
  </si>
  <si>
    <t>TOMMASI VITICOLTORI SSA</t>
  </si>
  <si>
    <t>SAN LEONARDO SRL TENUTE</t>
  </si>
  <si>
    <t>LORENZON SOC.AGR.SRL</t>
  </si>
  <si>
    <t>PONS M. ETS. S.A.S.</t>
  </si>
  <si>
    <t>ABBONA di ABBONA MARZIANO&amp;c.s.</t>
  </si>
  <si>
    <t>MARSURET AZ,AGRICOLA S.S.</t>
  </si>
  <si>
    <t>LM FINE WINE MERCHANT DI L.MAR</t>
  </si>
  <si>
    <t>DONATA BIANCHI DI M.TREVIA</t>
  </si>
  <si>
    <t>MONTEVERRO SRL SOC.AGR</t>
  </si>
  <si>
    <t>FACCOLI LORENZO AZ. AGR.SEMPL</t>
  </si>
  <si>
    <t>FONTAFREDDA C.E.M. SRL</t>
  </si>
  <si>
    <t>LINDT &amp; SPRUNGLI SPA</t>
  </si>
  <si>
    <t>ZYME AZ AGR.DI GASPARI CELESTI</t>
  </si>
  <si>
    <t>MURAGNI S.S SOC SEMPLICE AGR</t>
  </si>
  <si>
    <t>TENUTA DI CAPEZZANA SRL</t>
  </si>
  <si>
    <t>SARZI AMADE' SRL</t>
  </si>
  <si>
    <t>BRANCAIA SARL</t>
  </si>
  <si>
    <t>25ZERO14CORPORATE SRL</t>
  </si>
  <si>
    <t>CASCINA NIRASCA S.S.</t>
  </si>
  <si>
    <t>VISCONTI 43 SPA</t>
  </si>
  <si>
    <t>DISTILLERIE CAMEL SPA</t>
  </si>
  <si>
    <t>MARZADRO DISTILLERIA  SPA</t>
  </si>
  <si>
    <t>CODICE 
GEKO</t>
  </si>
  <si>
    <t>Note</t>
  </si>
  <si>
    <t>Fornitura</t>
  </si>
  <si>
    <t>GEN24</t>
  </si>
  <si>
    <t>CODICE
SUPPLY</t>
  </si>
  <si>
    <t>FORNITURA</t>
  </si>
  <si>
    <t>Fornitore Italia</t>
  </si>
  <si>
    <t>PREZZO
ANKER</t>
  </si>
  <si>
    <t>PREZZO
ITALIA</t>
  </si>
  <si>
    <t>25/01/2024</t>
  </si>
  <si>
    <t>Data Ordine</t>
  </si>
  <si>
    <t>LOMBARDI</t>
  </si>
  <si>
    <t>COSTO IMPORT BOTT.</t>
  </si>
  <si>
    <t>20/01/2024</t>
  </si>
  <si>
    <t>22/01/2024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</si>
</sst>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(&quot;€&quot;* #,##0.00_);_(&quot;€&quot;* \(#,##0.00\);_(&quot;€&quot;* &quot;-&quot;??_);_(@_)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0.0"/>
    <numFmt numFmtId="169" formatCode="_-[$€]\ * #,##0.00_-;_-[$€]\ * #,##0.00\-;_-[$€]\ * &quot;-&quot;??_-;_-@_-"/>
    <numFmt numFmtId="170" formatCode="&quot;€&quot;\ #,##0.00"/>
    <numFmt numFmtId="171" formatCode="_(* #,##0_);_(* \(#,##0\);_(* &quot;-&quot;_);_(@_)"/>
    <numFmt numFmtId="172" formatCode="_(* #,##0.00_);_(* \(#,##0.00\);_(* &quot;-&quot;??_);_(@_)"/>
    <numFmt numFmtId="173" formatCode="&quot;€&quot;#,##0.00"/>
    <numFmt numFmtId="174" formatCode="#,##0.00\ &quot;€&quot;"/>
    <numFmt numFmtId="175" formatCode="000000"/>
    <numFmt numFmtId="176" formatCode="0.0%"/>
    <numFmt numFmtId="177" formatCode="#,##0.0"/>
  </numFmts>
  <fonts count="91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8"/>
      <color theme="3"/>
      <name val="Cambria"/>
      <family val="2"/>
      <scheme val="maj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sz val="11"/>
      <color theme="1"/>
      <name val="Arial Nova Light"/>
      <family val="2"/>
    </font>
    <font>
      <sz val="11"/>
      <name val="Arial Nova Light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Arial Nova Light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</font>
    <font>
      <b/>
      <sz val="10"/>
      <name val="Calibri"/>
      <family val="2"/>
    </font>
    <font>
      <b/>
      <sz val="8"/>
      <color theme="0"/>
      <name val="Arial Nova Light"/>
      <family val="2"/>
    </font>
    <font>
      <sz val="12"/>
      <color theme="0"/>
      <name val="Calibri"/>
      <family val="2"/>
      <scheme val="minor"/>
    </font>
    <font>
      <sz val="12"/>
      <color theme="0"/>
      <name val="Arial Nova Light"/>
      <family val="2"/>
    </font>
    <font>
      <sz val="9"/>
      <color theme="0"/>
      <name val="Calibri"/>
      <family val="2"/>
      <scheme val="minor"/>
    </font>
    <font>
      <sz val="8"/>
      <color theme="0"/>
      <name val="Arial Nova Light"/>
      <family val="2"/>
    </font>
    <font>
      <i/>
      <sz val="12"/>
      <color theme="0"/>
      <name val="Arial Nova Light"/>
      <family val="2"/>
    </font>
    <font>
      <sz val="8"/>
      <name val="Arial Nova Light"/>
      <family val="2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u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u/>
      <sz val="8"/>
      <color theme="0"/>
      <name val="Arial Nova Light"/>
      <family val="2"/>
    </font>
    <font>
      <b/>
      <sz val="9"/>
      <color theme="0"/>
      <name val="Arial Nova Light"/>
      <family val="2"/>
    </font>
    <font>
      <i/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Arial Nova Light"/>
      <family val="2"/>
    </font>
    <font>
      <b/>
      <i/>
      <sz val="9"/>
      <color theme="0"/>
      <name val="Arial Nova Light"/>
      <family val="2"/>
    </font>
    <font>
      <b/>
      <sz val="10"/>
      <color theme="0"/>
      <name val="Arial Nova Light"/>
      <family val="2"/>
    </font>
    <font>
      <b/>
      <i/>
      <sz val="10"/>
      <color theme="0"/>
      <name val="Arial Nova Light"/>
      <family val="2"/>
    </font>
    <font>
      <b/>
      <sz val="12"/>
      <name val="Arial Nova Light"/>
      <family val="2"/>
    </font>
    <font>
      <sz val="12"/>
      <name val="Arial Nova Light"/>
      <family val="2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theme="0"/>
      <name val="Aptos SemiBold"/>
      <family val="2"/>
    </font>
    <font>
      <sz val="11"/>
      <color theme="0" tint="-0.14999847407452621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36"/>
      <color theme="0" tint="-0.14999847407452621"/>
      <name val="Calibri"/>
      <family val="2"/>
      <scheme val="minor"/>
    </font>
    <font>
      <b/>
      <sz val="18"/>
      <color theme="0"/>
      <name val="Aptos SemiBold"/>
      <family val="2"/>
    </font>
    <font>
      <sz val="11"/>
      <name val="Calibri"/>
      <family val="2"/>
    </font>
    <font>
      <sz val="10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b/>
      <sz val="16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2"/>
      <color rgb="FF9A3634"/>
      <name val="Calibri"/>
      <family val="2"/>
    </font>
    <font>
      <sz val="6"/>
      <name val="Arial"/>
      <family val="2"/>
    </font>
    <font>
      <sz val="8"/>
      <name val="Arial"/>
      <family val="2"/>
    </font>
    <font>
      <b/>
      <sz val="11"/>
      <color theme="1"/>
      <name val="Aptos SemiBold"/>
      <family val="2"/>
    </font>
    <font>
      <sz val="11"/>
      <color theme="6" tint="-0.499984740745262"/>
      <name val="Calibri"/>
      <family val="2"/>
      <scheme val="minor"/>
    </font>
    <font>
      <sz val="7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5D9F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FCD5B4"/>
        <bgColor indexed="64"/>
      </patternFill>
    </fill>
    <fill>
      <patternFill patternType="solid">
        <fgColor theme="8" tint="0.79998168889431442"/>
        <bgColor rgb="FF000000"/>
      </patternFill>
    </fill>
    <fill>
      <patternFill patternType="solid">
        <fgColor theme="8" tint="0.79998168889431442"/>
        <bgColor indexed="64"/>
      </patternFill>
    </fill>
  </fills>
  <borders count="7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theme="3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50">
    <xf numFmtId="0" fontId="0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5" applyNumberFormat="0" applyAlignment="0" applyProtection="0"/>
    <xf numFmtId="0" fontId="15" fillId="7" borderId="6" applyNumberFormat="0" applyAlignment="0" applyProtection="0"/>
    <xf numFmtId="0" fontId="16" fillId="7" borderId="5" applyNumberFormat="0" applyAlignment="0" applyProtection="0"/>
    <xf numFmtId="0" fontId="17" fillId="0" borderId="7" applyNumberFormat="0" applyFill="0" applyAlignment="0" applyProtection="0"/>
    <xf numFmtId="0" fontId="18" fillId="8" borderId="8" applyNumberFormat="0" applyAlignment="0" applyProtection="0"/>
    <xf numFmtId="0" fontId="19" fillId="0" borderId="0" applyNumberFormat="0" applyFill="0" applyBorder="0" applyAlignment="0" applyProtection="0"/>
    <xf numFmtId="0" fontId="6" fillId="9" borderId="9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22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2" fillId="33" borderId="0" applyNumberFormat="0" applyBorder="0" applyAlignment="0" applyProtection="0"/>
    <xf numFmtId="0" fontId="1" fillId="0" borderId="0">
      <alignment vertical="top"/>
    </xf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49" fontId="23" fillId="35" borderId="12" applyAlignment="0"/>
    <xf numFmtId="49" fontId="23" fillId="36" borderId="12" applyAlignment="0"/>
    <xf numFmtId="49" fontId="23" fillId="37" borderId="12" applyAlignment="0"/>
    <xf numFmtId="49" fontId="24" fillId="38" borderId="11">
      <alignment horizontal="center" wrapText="1"/>
    </xf>
    <xf numFmtId="49" fontId="24" fillId="39" borderId="11">
      <alignment horizontal="center" wrapText="1"/>
    </xf>
    <xf numFmtId="49" fontId="24" fillId="40" borderId="5">
      <alignment horizontal="center" wrapText="1"/>
    </xf>
    <xf numFmtId="49" fontId="24" fillId="35" borderId="5">
      <alignment horizontal="center" wrapText="1"/>
    </xf>
    <xf numFmtId="49" fontId="23" fillId="35" borderId="12" applyAlignment="0"/>
    <xf numFmtId="49" fontId="23" fillId="41" borderId="13" applyAlignment="0"/>
    <xf numFmtId="49" fontId="23" fillId="0" borderId="0" applyFont="0" applyFill="0" applyBorder="0">
      <alignment wrapText="1"/>
    </xf>
    <xf numFmtId="49" fontId="24" fillId="42" borderId="5">
      <alignment horizontal="center" wrapText="1"/>
    </xf>
    <xf numFmtId="0" fontId="25" fillId="43" borderId="5">
      <alignment horizontal="left" vertical="top"/>
      <protection locked="0"/>
    </xf>
    <xf numFmtId="49" fontId="23" fillId="0" borderId="0">
      <protection locked="0"/>
    </xf>
    <xf numFmtId="49" fontId="23" fillId="34" borderId="11" applyAlignment="0">
      <protection locked="0"/>
    </xf>
    <xf numFmtId="49" fontId="23" fillId="44" borderId="11">
      <protection locked="0"/>
    </xf>
    <xf numFmtId="49" fontId="24" fillId="45" borderId="11">
      <alignment horizontal="center" wrapText="1"/>
    </xf>
    <xf numFmtId="49" fontId="24" fillId="46" borderId="5">
      <alignment horizontal="center" wrapText="1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166" fontId="2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0" fontId="6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26" fillId="0" borderId="0" applyNumberFormat="0" applyFill="0" applyBorder="0" applyAlignment="0" applyProtection="0"/>
    <xf numFmtId="0" fontId="5" fillId="0" borderId="0">
      <alignment vertical="top"/>
    </xf>
    <xf numFmtId="0" fontId="1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165" fontId="2" fillId="0" borderId="0" applyFont="0" applyFill="0" applyBorder="0" applyAlignment="0" applyProtection="0"/>
    <xf numFmtId="0" fontId="2" fillId="0" borderId="0"/>
    <xf numFmtId="165" fontId="6" fillId="0" borderId="0" applyFont="0" applyFill="0" applyBorder="0" applyAlignment="0" applyProtection="0"/>
    <xf numFmtId="0" fontId="1" fillId="0" borderId="0">
      <alignment vertical="top"/>
    </xf>
    <xf numFmtId="0" fontId="29" fillId="0" borderId="0">
      <alignment vertical="top"/>
    </xf>
    <xf numFmtId="0" fontId="30" fillId="0" borderId="0"/>
    <xf numFmtId="167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3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71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49" fontId="69" fillId="52" borderId="1">
      <alignment horizontal="center" vertical="center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4" fillId="38" borderId="18">
      <alignment horizontal="center" wrapText="1"/>
    </xf>
    <xf numFmtId="49" fontId="24" fillId="39" borderId="18">
      <alignment horizontal="center" wrapText="1"/>
    </xf>
    <xf numFmtId="49" fontId="24" fillId="45" borderId="18">
      <alignment horizontal="center" wrapText="1"/>
    </xf>
    <xf numFmtId="49" fontId="23" fillId="44" borderId="18">
      <protection locked="0"/>
    </xf>
    <xf numFmtId="9" fontId="6" fillId="0" borderId="0" applyFont="0" applyFill="0" applyBorder="0" applyAlignment="0" applyProtection="0"/>
  </cellStyleXfs>
  <cellXfs count="382">
    <xf numFmtId="0" fontId="0" fillId="0" borderId="0" xfId="0"/>
    <xf numFmtId="0" fontId="32" fillId="0" borderId="0" xfId="0" applyFont="1"/>
    <xf numFmtId="1" fontId="31" fillId="0" borderId="0" xfId="0" applyNumberFormat="1" applyFont="1" applyAlignment="1">
      <alignment horizontal="left"/>
    </xf>
    <xf numFmtId="2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/>
    </xf>
    <xf numFmtId="168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top"/>
    </xf>
    <xf numFmtId="2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170" fontId="32" fillId="0" borderId="0" xfId="0" applyNumberFormat="1" applyFont="1" applyAlignment="1">
      <alignment horizontal="center"/>
    </xf>
    <xf numFmtId="2" fontId="31" fillId="0" borderId="0" xfId="0" applyNumberFormat="1" applyFont="1"/>
    <xf numFmtId="0" fontId="35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 applyAlignment="1">
      <alignment horizontal="left" vertical="center"/>
    </xf>
    <xf numFmtId="2" fontId="34" fillId="0" borderId="0" xfId="0" applyNumberFormat="1" applyFont="1" applyAlignment="1">
      <alignment horizontal="left" vertical="center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left" vertical="top"/>
    </xf>
    <xf numFmtId="1" fontId="38" fillId="0" borderId="0" xfId="0" applyNumberFormat="1" applyFont="1" applyAlignment="1">
      <alignment horizontal="center" vertical="center"/>
    </xf>
    <xf numFmtId="0" fontId="33" fillId="0" borderId="0" xfId="334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right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42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168" fontId="43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right"/>
    </xf>
    <xf numFmtId="2" fontId="45" fillId="48" borderId="0" xfId="0" applyNumberFormat="1" applyFont="1" applyFill="1" applyAlignment="1">
      <alignment horizontal="right" vertical="top"/>
    </xf>
    <xf numFmtId="2" fontId="45" fillId="48" borderId="0" xfId="0" applyNumberFormat="1" applyFont="1" applyFill="1" applyAlignment="1">
      <alignment horizontal="right"/>
    </xf>
    <xf numFmtId="2" fontId="46" fillId="48" borderId="0" xfId="0" applyNumberFormat="1" applyFont="1" applyFill="1" applyAlignment="1">
      <alignment horizontal="right"/>
    </xf>
    <xf numFmtId="2" fontId="47" fillId="48" borderId="0" xfId="0" applyNumberFormat="1" applyFont="1" applyFill="1" applyAlignment="1">
      <alignment horizontal="right"/>
    </xf>
    <xf numFmtId="2" fontId="48" fillId="48" borderId="0" xfId="0" applyNumberFormat="1" applyFont="1" applyFill="1" applyAlignment="1">
      <alignment horizontal="right"/>
    </xf>
    <xf numFmtId="0" fontId="22" fillId="48" borderId="0" xfId="0" applyFont="1" applyFill="1"/>
    <xf numFmtId="2" fontId="49" fillId="48" borderId="0" xfId="0" applyNumberFormat="1" applyFont="1" applyFill="1" applyAlignment="1">
      <alignment horizontal="right"/>
    </xf>
    <xf numFmtId="2" fontId="50" fillId="48" borderId="0" xfId="0" applyNumberFormat="1" applyFont="1" applyFill="1" applyAlignment="1">
      <alignment horizontal="left" vertical="top"/>
    </xf>
    <xf numFmtId="2" fontId="50" fillId="48" borderId="0" xfId="0" applyNumberFormat="1" applyFont="1" applyFill="1" applyAlignment="1">
      <alignment horizontal="center" vertical="top"/>
    </xf>
    <xf numFmtId="168" fontId="47" fillId="48" borderId="0" xfId="0" applyNumberFormat="1" applyFont="1" applyFill="1" applyAlignment="1">
      <alignment horizontal="left"/>
    </xf>
    <xf numFmtId="0" fontId="0" fillId="48" borderId="0" xfId="0" applyFill="1"/>
    <xf numFmtId="2" fontId="47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center"/>
    </xf>
    <xf numFmtId="2" fontId="50" fillId="48" borderId="0" xfId="334" applyNumberFormat="1" applyFont="1" applyFill="1" applyAlignment="1">
      <alignment horizontal="right"/>
    </xf>
    <xf numFmtId="2" fontId="51" fillId="48" borderId="0" xfId="334" applyNumberFormat="1" applyFont="1" applyFill="1" applyAlignment="1">
      <alignment horizontal="right"/>
    </xf>
    <xf numFmtId="168" fontId="47" fillId="48" borderId="0" xfId="0" applyNumberFormat="1" applyFont="1" applyFill="1" applyAlignment="1">
      <alignment horizontal="right"/>
    </xf>
    <xf numFmtId="2" fontId="52" fillId="48" borderId="0" xfId="334" applyNumberFormat="1" applyFont="1" applyFill="1" applyAlignment="1">
      <alignment horizontal="right"/>
    </xf>
    <xf numFmtId="2" fontId="53" fillId="48" borderId="0" xfId="0" applyNumberFormat="1" applyFont="1" applyFill="1" applyAlignment="1">
      <alignment horizontal="center" vertical="top"/>
    </xf>
    <xf numFmtId="2" fontId="54" fillId="48" borderId="0" xfId="0" applyNumberFormat="1" applyFont="1" applyFill="1" applyAlignment="1">
      <alignment horizontal="center" vertical="top"/>
    </xf>
    <xf numFmtId="2" fontId="51" fillId="48" borderId="0" xfId="0" applyNumberFormat="1" applyFont="1" applyFill="1" applyAlignment="1">
      <alignment horizontal="center" vertical="top"/>
    </xf>
    <xf numFmtId="2" fontId="55" fillId="48" borderId="0" xfId="334" applyNumberFormat="1" applyFont="1" applyFill="1" applyAlignment="1">
      <alignment horizontal="left"/>
    </xf>
    <xf numFmtId="0" fontId="45" fillId="48" borderId="0" xfId="0" applyFont="1" applyFill="1" applyAlignment="1">
      <alignment wrapText="1"/>
    </xf>
    <xf numFmtId="168" fontId="45" fillId="48" borderId="0" xfId="0" applyNumberFormat="1" applyFont="1" applyFill="1" applyAlignment="1">
      <alignment horizontal="right"/>
    </xf>
    <xf numFmtId="2" fontId="56" fillId="48" borderId="0" xfId="0" applyNumberFormat="1" applyFont="1" applyFill="1" applyAlignment="1">
      <alignment horizontal="right" vertical="top"/>
    </xf>
    <xf numFmtId="2" fontId="46" fillId="48" borderId="0" xfId="0" applyNumberFormat="1" applyFont="1" applyFill="1" applyAlignment="1">
      <alignment horizontal="center" vertical="top"/>
    </xf>
    <xf numFmtId="2" fontId="57" fillId="48" borderId="0" xfId="0" applyNumberFormat="1" applyFont="1" applyFill="1" applyAlignment="1">
      <alignment horizontal="center" vertical="top"/>
    </xf>
    <xf numFmtId="2" fontId="58" fillId="48" borderId="0" xfId="0" applyNumberFormat="1" applyFont="1" applyFill="1" applyAlignment="1">
      <alignment horizontal="center" vertical="top"/>
    </xf>
    <xf numFmtId="2" fontId="53" fillId="48" borderId="0" xfId="0" applyNumberFormat="1" applyFont="1" applyFill="1" applyAlignment="1">
      <alignment horizontal="left" vertical="top"/>
    </xf>
    <xf numFmtId="0" fontId="59" fillId="48" borderId="0" xfId="0" applyFont="1" applyFill="1" applyAlignment="1">
      <alignment horizontal="center"/>
    </xf>
    <xf numFmtId="2" fontId="45" fillId="48" borderId="0" xfId="0" applyNumberFormat="1" applyFont="1" applyFill="1" applyAlignment="1">
      <alignment horizontal="center"/>
    </xf>
    <xf numFmtId="2" fontId="45" fillId="48" borderId="0" xfId="0" applyNumberFormat="1" applyFont="1" applyFill="1"/>
    <xf numFmtId="2" fontId="56" fillId="48" borderId="0" xfId="0" applyNumberFormat="1" applyFont="1" applyFill="1" applyAlignment="1">
      <alignment horizontal="center" vertical="top"/>
    </xf>
    <xf numFmtId="2" fontId="60" fillId="48" borderId="0" xfId="0" applyNumberFormat="1" applyFont="1" applyFill="1" applyAlignment="1">
      <alignment horizontal="center" vertical="top"/>
    </xf>
    <xf numFmtId="170" fontId="56" fillId="48" borderId="0" xfId="0" applyNumberFormat="1" applyFont="1" applyFill="1" applyAlignment="1">
      <alignment horizontal="center" vertical="top"/>
    </xf>
    <xf numFmtId="170" fontId="60" fillId="48" borderId="0" xfId="0" applyNumberFormat="1" applyFont="1" applyFill="1" applyAlignment="1">
      <alignment horizontal="center" vertical="top"/>
    </xf>
    <xf numFmtId="2" fontId="22" fillId="48" borderId="0" xfId="0" applyNumberFormat="1" applyFont="1" applyFill="1" applyAlignment="1">
      <alignment horizontal="center" vertical="top"/>
    </xf>
    <xf numFmtId="2" fontId="34" fillId="48" borderId="0" xfId="0" applyNumberFormat="1" applyFont="1" applyFill="1" applyAlignment="1">
      <alignment horizontal="center" vertical="top"/>
    </xf>
    <xf numFmtId="2" fontId="18" fillId="48" borderId="0" xfId="0" applyNumberFormat="1" applyFont="1" applyFill="1" applyAlignment="1">
      <alignment horizontal="left" vertical="top"/>
    </xf>
    <xf numFmtId="2" fontId="18" fillId="48" borderId="0" xfId="0" applyNumberFormat="1" applyFont="1" applyFill="1" applyAlignment="1">
      <alignment horizontal="center" vertical="top"/>
    </xf>
    <xf numFmtId="2" fontId="61" fillId="48" borderId="0" xfId="0" applyNumberFormat="1" applyFont="1" applyFill="1" applyAlignment="1">
      <alignment horizontal="right" vertical="top"/>
    </xf>
    <xf numFmtId="2" fontId="61" fillId="48" borderId="0" xfId="0" applyNumberFormat="1" applyFont="1" applyFill="1" applyAlignment="1">
      <alignment horizontal="center" vertical="top"/>
    </xf>
    <xf numFmtId="2" fontId="62" fillId="48" borderId="0" xfId="0" applyNumberFormat="1" applyFont="1" applyFill="1" applyAlignment="1">
      <alignment horizontal="center" vertical="top"/>
    </xf>
    <xf numFmtId="0" fontId="63" fillId="48" borderId="0" xfId="0" applyFont="1" applyFill="1" applyAlignment="1">
      <alignment horizontal="center"/>
    </xf>
    <xf numFmtId="0" fontId="64" fillId="48" borderId="0" xfId="0" applyFont="1" applyFill="1" applyAlignment="1">
      <alignment wrapText="1"/>
    </xf>
    <xf numFmtId="2" fontId="64" fillId="48" borderId="0" xfId="0" applyNumberFormat="1" applyFont="1" applyFill="1" applyAlignment="1">
      <alignment horizontal="center"/>
    </xf>
    <xf numFmtId="2" fontId="64" fillId="48" borderId="0" xfId="0" applyNumberFormat="1" applyFont="1" applyFill="1"/>
    <xf numFmtId="168" fontId="64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center"/>
    </xf>
    <xf numFmtId="168" fontId="66" fillId="48" borderId="0" xfId="0" applyNumberFormat="1" applyFont="1" applyFill="1" applyAlignment="1">
      <alignment horizontal="center"/>
    </xf>
    <xf numFmtId="168" fontId="65" fillId="48" borderId="0" xfId="0" applyNumberFormat="1" applyFont="1" applyFill="1" applyAlignment="1">
      <alignment horizontal="left"/>
    </xf>
    <xf numFmtId="2" fontId="65" fillId="48" borderId="0" xfId="0" applyNumberFormat="1" applyFont="1" applyFill="1" applyAlignment="1">
      <alignment horizontal="center"/>
    </xf>
    <xf numFmtId="0" fontId="0" fillId="49" borderId="0" xfId="0" applyFill="1"/>
    <xf numFmtId="0" fontId="36" fillId="2" borderId="1" xfId="0" applyFont="1" applyFill="1" applyBorder="1" applyAlignment="1">
      <alignment horizontal="left" wrapText="1"/>
    </xf>
    <xf numFmtId="0" fontId="37" fillId="2" borderId="1" xfId="0" applyFont="1" applyFill="1" applyBorder="1" applyAlignment="1">
      <alignment horizontal="left"/>
    </xf>
    <xf numFmtId="2" fontId="36" fillId="2" borderId="1" xfId="0" applyNumberFormat="1" applyFont="1" applyFill="1" applyBorder="1" applyAlignment="1">
      <alignment horizontal="left" wrapText="1"/>
    </xf>
    <xf numFmtId="168" fontId="36" fillId="2" borderId="1" xfId="0" applyNumberFormat="1" applyFont="1" applyFill="1" applyBorder="1" applyAlignment="1">
      <alignment horizontal="left" wrapText="1"/>
    </xf>
    <xf numFmtId="2" fontId="36" fillId="2" borderId="1" xfId="0" applyNumberFormat="1" applyFont="1" applyFill="1" applyBorder="1" applyAlignment="1">
      <alignment horizontal="center" wrapText="1"/>
    </xf>
    <xf numFmtId="2" fontId="37" fillId="2" borderId="1" xfId="0" applyNumberFormat="1" applyFont="1" applyFill="1" applyBorder="1" applyAlignment="1">
      <alignment horizontal="center" wrapText="1"/>
    </xf>
    <xf numFmtId="2" fontId="37" fillId="2" borderId="15" xfId="0" applyNumberFormat="1" applyFont="1" applyFill="1" applyBorder="1" applyAlignment="1">
      <alignment horizontal="left" wrapText="1"/>
    </xf>
    <xf numFmtId="170" fontId="37" fillId="2" borderId="1" xfId="0" applyNumberFormat="1" applyFont="1" applyFill="1" applyBorder="1" applyAlignment="1">
      <alignment horizontal="center" wrapText="1"/>
    </xf>
    <xf numFmtId="170" fontId="37" fillId="2" borderId="1" xfId="0" applyNumberFormat="1" applyFont="1" applyFill="1" applyBorder="1" applyAlignment="1">
      <alignment horizontal="left" wrapText="1"/>
    </xf>
    <xf numFmtId="0" fontId="36" fillId="0" borderId="0" xfId="0" applyFont="1"/>
    <xf numFmtId="2" fontId="36" fillId="0" borderId="0" xfId="0" applyNumberFormat="1" applyFont="1"/>
    <xf numFmtId="0" fontId="34" fillId="0" borderId="0" xfId="0" applyFont="1"/>
    <xf numFmtId="0" fontId="34" fillId="0" borderId="0" xfId="334" applyFont="1" applyAlignment="1">
      <alignment horizontal="center" vertical="center"/>
    </xf>
    <xf numFmtId="2" fontId="31" fillId="0" borderId="0" xfId="0" applyNumberFormat="1" applyFont="1" applyAlignment="1">
      <alignment horizontal="center"/>
    </xf>
    <xf numFmtId="170" fontId="32" fillId="0" borderId="0" xfId="0" applyNumberFormat="1" applyFont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center"/>
    </xf>
    <xf numFmtId="0" fontId="4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16" xfId="335" applyFont="1" applyBorder="1" applyAlignment="1">
      <alignment horizontal="center"/>
    </xf>
    <xf numFmtId="165" fontId="0" fillId="0" borderId="0" xfId="335" applyFont="1" applyAlignment="1">
      <alignment horizontal="center"/>
    </xf>
    <xf numFmtId="165" fontId="0" fillId="0" borderId="0" xfId="335" applyFont="1" applyBorder="1" applyAlignment="1">
      <alignment horizontal="center"/>
    </xf>
    <xf numFmtId="0" fontId="0" fillId="50" borderId="0" xfId="0" applyFill="1"/>
    <xf numFmtId="0" fontId="0" fillId="51" borderId="0" xfId="0" applyFill="1"/>
    <xf numFmtId="0" fontId="41" fillId="0" borderId="0" xfId="0" applyFont="1" applyAlignment="1">
      <alignment horizontal="center" vertical="center" wrapText="1"/>
    </xf>
    <xf numFmtId="0" fontId="0" fillId="53" borderId="0" xfId="0" applyFill="1" applyAlignment="1">
      <alignment horizontal="center" vertical="center"/>
    </xf>
    <xf numFmtId="0" fontId="0" fillId="53" borderId="0" xfId="0" applyFill="1" applyAlignment="1">
      <alignment horizontal="center"/>
    </xf>
    <xf numFmtId="0" fontId="0" fillId="53" borderId="0" xfId="0" applyFill="1"/>
    <xf numFmtId="2" fontId="0" fillId="53" borderId="0" xfId="0" applyNumberFormat="1" applyFill="1" applyAlignment="1">
      <alignment horizontal="center"/>
    </xf>
    <xf numFmtId="0" fontId="21" fillId="53" borderId="0" xfId="0" applyFont="1" applyFill="1"/>
    <xf numFmtId="0" fontId="21" fillId="53" borderId="0" xfId="0" applyFont="1" applyFill="1" applyAlignment="1">
      <alignment horizontal="left"/>
    </xf>
    <xf numFmtId="0" fontId="67" fillId="53" borderId="0" xfId="0" applyFont="1" applyFill="1" applyAlignment="1">
      <alignment vertical="center"/>
    </xf>
    <xf numFmtId="0" fontId="68" fillId="53" borderId="0" xfId="0" applyFont="1" applyFill="1" applyAlignment="1">
      <alignment vertical="center"/>
    </xf>
    <xf numFmtId="0" fontId="0" fillId="53" borderId="0" xfId="0" applyFill="1" applyAlignment="1">
      <alignment horizontal="left"/>
    </xf>
    <xf numFmtId="0" fontId="0" fillId="53" borderId="17" xfId="0" applyFill="1" applyBorder="1" applyAlignment="1">
      <alignment horizontal="center" vertical="center"/>
    </xf>
    <xf numFmtId="0" fontId="0" fillId="53" borderId="17" xfId="0" applyFill="1" applyBorder="1" applyAlignment="1">
      <alignment horizontal="left"/>
    </xf>
    <xf numFmtId="0" fontId="0" fillId="53" borderId="17" xfId="0" applyFill="1" applyBorder="1" applyAlignment="1">
      <alignment horizontal="center"/>
    </xf>
    <xf numFmtId="0" fontId="0" fillId="53" borderId="17" xfId="0" applyFill="1" applyBorder="1"/>
    <xf numFmtId="2" fontId="70" fillId="53" borderId="0" xfId="0" applyNumberFormat="1" applyFont="1" applyFill="1" applyAlignment="1">
      <alignment horizontal="center"/>
    </xf>
    <xf numFmtId="0" fontId="70" fillId="53" borderId="0" xfId="0" applyFont="1" applyFill="1"/>
    <xf numFmtId="0" fontId="70" fillId="5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4" fontId="0" fillId="0" borderId="0" xfId="0" applyNumberFormat="1"/>
    <xf numFmtId="0" fontId="39" fillId="0" borderId="0" xfId="0" applyFont="1" applyAlignment="1">
      <alignment horizontal="left" vertical="center"/>
    </xf>
    <xf numFmtId="168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0" fontId="0" fillId="0" borderId="21" xfId="0" applyBorder="1"/>
    <xf numFmtId="0" fontId="0" fillId="0" borderId="24" xfId="0" applyBorder="1"/>
    <xf numFmtId="0" fontId="0" fillId="0" borderId="14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77" fillId="0" borderId="0" xfId="0" applyFont="1"/>
    <xf numFmtId="0" fontId="78" fillId="0" borderId="0" xfId="0" applyFont="1" applyAlignment="1">
      <alignment vertical="center"/>
    </xf>
    <xf numFmtId="0" fontId="79" fillId="0" borderId="19" xfId="0" applyFont="1" applyBorder="1" applyAlignment="1">
      <alignment horizontal="center"/>
    </xf>
    <xf numFmtId="173" fontId="79" fillId="0" borderId="19" xfId="0" applyNumberFormat="1" applyFont="1" applyBorder="1" applyAlignment="1">
      <alignment horizontal="center"/>
    </xf>
    <xf numFmtId="173" fontId="79" fillId="0" borderId="22" xfId="0" applyNumberFormat="1" applyFont="1" applyBorder="1" applyAlignment="1">
      <alignment horizontal="center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right"/>
    </xf>
    <xf numFmtId="0" fontId="79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74" fontId="77" fillId="54" borderId="27" xfId="0" applyNumberFormat="1" applyFont="1" applyFill="1" applyBorder="1" applyAlignment="1">
      <alignment horizontal="center" vertical="center"/>
    </xf>
    <xf numFmtId="174" fontId="77" fillId="54" borderId="29" xfId="0" applyNumberFormat="1" applyFont="1" applyFill="1" applyBorder="1" applyAlignment="1">
      <alignment horizontal="center" vertical="center"/>
    </xf>
    <xf numFmtId="174" fontId="77" fillId="54" borderId="32" xfId="0" applyNumberFormat="1" applyFont="1" applyFill="1" applyBorder="1" applyAlignment="1">
      <alignment horizontal="center" vertical="center"/>
    </xf>
    <xf numFmtId="174" fontId="77" fillId="54" borderId="28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1" fontId="0" fillId="0" borderId="1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4" xfId="0" applyBorder="1" applyAlignment="1">
      <alignment vertical="center"/>
    </xf>
    <xf numFmtId="1" fontId="0" fillId="0" borderId="14" xfId="0" applyNumberFormat="1" applyBorder="1" applyAlignment="1">
      <alignment horizontal="center" vertical="center"/>
    </xf>
    <xf numFmtId="1" fontId="34" fillId="47" borderId="42" xfId="0" applyNumberFormat="1" applyFont="1" applyFill="1" applyBorder="1" applyAlignment="1">
      <alignment horizontal="center" vertical="center"/>
    </xf>
    <xf numFmtId="1" fontId="34" fillId="47" borderId="43" xfId="0" applyNumberFormat="1" applyFont="1" applyFill="1" applyBorder="1" applyAlignment="1">
      <alignment horizontal="center" vertical="center"/>
    </xf>
    <xf numFmtId="1" fontId="34" fillId="47" borderId="41" xfId="0" applyNumberFormat="1" applyFont="1" applyFill="1" applyBorder="1" applyAlignment="1">
      <alignment horizontal="center" vertical="center"/>
    </xf>
    <xf numFmtId="1" fontId="79" fillId="0" borderId="19" xfId="0" applyNumberFormat="1" applyFont="1" applyBorder="1" applyAlignment="1">
      <alignment horizontal="center"/>
    </xf>
    <xf numFmtId="1" fontId="77" fillId="54" borderId="50" xfId="0" applyNumberFormat="1" applyFont="1" applyFill="1" applyBorder="1" applyAlignment="1">
      <alignment horizontal="center" vertical="center"/>
    </xf>
    <xf numFmtId="1" fontId="77" fillId="54" borderId="51" xfId="0" applyNumberFormat="1" applyFont="1" applyFill="1" applyBorder="1" applyAlignment="1">
      <alignment horizontal="center" vertical="center"/>
    </xf>
    <xf numFmtId="1" fontId="77" fillId="54" borderId="34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79" fillId="0" borderId="52" xfId="0" applyFont="1" applyBorder="1" applyAlignment="1">
      <alignment horizontal="left"/>
    </xf>
    <xf numFmtId="0" fontId="79" fillId="0" borderId="24" xfId="0" applyFont="1" applyBorder="1" applyAlignment="1">
      <alignment horizontal="left"/>
    </xf>
    <xf numFmtId="0" fontId="0" fillId="0" borderId="14" xfId="0" applyBorder="1" applyAlignment="1">
      <alignment horizontal="center" vertical="center"/>
    </xf>
    <xf numFmtId="0" fontId="79" fillId="0" borderId="19" xfId="0" applyFont="1" applyBorder="1" applyAlignment="1">
      <alignment horizontal="center" vertical="center"/>
    </xf>
    <xf numFmtId="174" fontId="77" fillId="54" borderId="30" xfId="0" applyNumberFormat="1" applyFont="1" applyFill="1" applyBorder="1" applyAlignment="1">
      <alignment horizontal="center" vertical="center"/>
    </xf>
    <xf numFmtId="174" fontId="77" fillId="54" borderId="33" xfId="0" applyNumberFormat="1" applyFont="1" applyFill="1" applyBorder="1" applyAlignment="1">
      <alignment horizontal="center" vertical="center"/>
    </xf>
    <xf numFmtId="168" fontId="77" fillId="54" borderId="27" xfId="0" applyNumberFormat="1" applyFont="1" applyFill="1" applyBorder="1" applyAlignment="1">
      <alignment horizontal="center" vertical="center"/>
    </xf>
    <xf numFmtId="168" fontId="77" fillId="54" borderId="29" xfId="0" applyNumberFormat="1" applyFont="1" applyFill="1" applyBorder="1" applyAlignment="1">
      <alignment horizontal="center" vertical="center"/>
    </xf>
    <xf numFmtId="168" fontId="77" fillId="54" borderId="32" xfId="0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21" fillId="0" borderId="0" xfId="0" applyNumberFormat="1" applyFont="1"/>
    <xf numFmtId="165" fontId="0" fillId="0" borderId="0" xfId="335" applyFont="1"/>
    <xf numFmtId="0" fontId="21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17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335" applyFont="1" applyAlignment="1">
      <alignment horizontal="center" vertical="center"/>
    </xf>
    <xf numFmtId="0" fontId="77" fillId="54" borderId="55" xfId="0" applyFont="1" applyFill="1" applyBorder="1" applyAlignment="1">
      <alignment horizontal="center" vertical="center"/>
    </xf>
    <xf numFmtId="0" fontId="77" fillId="54" borderId="56" xfId="0" applyFont="1" applyFill="1" applyBorder="1" applyAlignment="1">
      <alignment horizontal="center" vertical="center"/>
    </xf>
    <xf numFmtId="0" fontId="77" fillId="54" borderId="57" xfId="0" applyFont="1" applyFill="1" applyBorder="1" applyAlignment="1">
      <alignment horizontal="center" vertical="center"/>
    </xf>
    <xf numFmtId="0" fontId="79" fillId="0" borderId="54" xfId="0" applyFont="1" applyBorder="1" applyAlignment="1">
      <alignment horizontal="center"/>
    </xf>
    <xf numFmtId="0" fontId="77" fillId="54" borderId="27" xfId="0" applyFont="1" applyFill="1" applyBorder="1" applyAlignment="1">
      <alignment horizontal="center" vertical="center"/>
    </xf>
    <xf numFmtId="0" fontId="77" fillId="54" borderId="29" xfId="0" applyFont="1" applyFill="1" applyBorder="1" applyAlignment="1">
      <alignment horizontal="center" vertical="center"/>
    </xf>
    <xf numFmtId="0" fontId="77" fillId="54" borderId="32" xfId="0" applyFont="1" applyFill="1" applyBorder="1" applyAlignment="1">
      <alignment horizontal="center" vertical="center"/>
    </xf>
    <xf numFmtId="0" fontId="79" fillId="0" borderId="58" xfId="0" applyFont="1" applyBorder="1" applyAlignment="1">
      <alignment horizontal="center"/>
    </xf>
    <xf numFmtId="2" fontId="77" fillId="54" borderId="27" xfId="0" applyNumberFormat="1" applyFont="1" applyFill="1" applyBorder="1" applyAlignment="1">
      <alignment horizontal="center" vertical="center"/>
    </xf>
    <xf numFmtId="2" fontId="77" fillId="54" borderId="29" xfId="0" applyNumberFormat="1" applyFont="1" applyFill="1" applyBorder="1" applyAlignment="1">
      <alignment horizontal="center" vertical="center"/>
    </xf>
    <xf numFmtId="2" fontId="77" fillId="54" borderId="32" xfId="0" applyNumberFormat="1" applyFont="1" applyFill="1" applyBorder="1" applyAlignment="1">
      <alignment horizontal="center" vertical="center"/>
    </xf>
    <xf numFmtId="0" fontId="79" fillId="0" borderId="26" xfId="0" applyFont="1" applyBorder="1" applyAlignment="1">
      <alignment horizontal="left"/>
    </xf>
    <xf numFmtId="0" fontId="79" fillId="0" borderId="31" xfId="0" applyFont="1" applyBorder="1" applyAlignment="1">
      <alignment horizontal="left"/>
    </xf>
    <xf numFmtId="174" fontId="77" fillId="54" borderId="33" xfId="0" applyNumberFormat="1" applyFont="1" applyFill="1" applyBorder="1" applyAlignment="1">
      <alignment horizontal="right"/>
    </xf>
    <xf numFmtId="0" fontId="21" fillId="0" borderId="0" xfId="0" applyFont="1"/>
    <xf numFmtId="0" fontId="21" fillId="0" borderId="0" xfId="0" applyFont="1" applyAlignment="1">
      <alignment horizontal="right"/>
    </xf>
    <xf numFmtId="2" fontId="48" fillId="48" borderId="0" xfId="0" applyNumberFormat="1" applyFont="1" applyFill="1" applyAlignment="1">
      <alignment horizontal="center"/>
    </xf>
    <xf numFmtId="1" fontId="77" fillId="54" borderId="28" xfId="0" applyNumberFormat="1" applyFont="1" applyFill="1" applyBorder="1" applyAlignment="1">
      <alignment horizontal="right"/>
    </xf>
    <xf numFmtId="0" fontId="84" fillId="0" borderId="19" xfId="0" applyFont="1" applyBorder="1" applyAlignment="1">
      <alignment horizontal="center" vertical="center"/>
    </xf>
    <xf numFmtId="0" fontId="84" fillId="0" borderId="20" xfId="0" applyFont="1" applyBorder="1" applyAlignment="1">
      <alignment horizontal="center" vertical="center"/>
    </xf>
    <xf numFmtId="44" fontId="84" fillId="0" borderId="19" xfId="0" applyNumberFormat="1" applyFont="1" applyBorder="1" applyAlignment="1">
      <alignment horizontal="center" vertical="center"/>
    </xf>
    <xf numFmtId="44" fontId="0" fillId="0" borderId="14" xfId="0" applyNumberFormat="1" applyBorder="1" applyAlignment="1">
      <alignment horizontal="center"/>
    </xf>
    <xf numFmtId="2" fontId="84" fillId="0" borderId="19" xfId="0" applyNumberFormat="1" applyFont="1" applyBorder="1" applyAlignment="1">
      <alignment horizontal="center" vertical="center"/>
    </xf>
    <xf numFmtId="168" fontId="84" fillId="0" borderId="19" xfId="0" applyNumberFormat="1" applyFont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165" fontId="21" fillId="0" borderId="0" xfId="335" applyFont="1" applyAlignment="1">
      <alignment horizontal="center" vertical="center"/>
    </xf>
    <xf numFmtId="1" fontId="0" fillId="0" borderId="0" xfId="0" applyNumberFormat="1" applyAlignment="1">
      <alignment horizontal="center"/>
    </xf>
    <xf numFmtId="2" fontId="85" fillId="0" borderId="0" xfId="0" applyNumberFormat="1" applyFont="1" applyAlignment="1">
      <alignment horizontal="center" vertical="center"/>
    </xf>
    <xf numFmtId="2" fontId="0" fillId="0" borderId="0" xfId="349" applyNumberFormat="1" applyFont="1" applyAlignment="1">
      <alignment horizontal="center" vertical="center"/>
    </xf>
    <xf numFmtId="168" fontId="85" fillId="0" borderId="0" xfId="0" applyNumberFormat="1" applyFont="1" applyAlignment="1">
      <alignment horizontal="center" vertical="center"/>
    </xf>
    <xf numFmtId="168" fontId="0" fillId="0" borderId="0" xfId="335" applyNumberFormat="1" applyFont="1" applyAlignment="1">
      <alignment horizontal="center" vertical="center"/>
    </xf>
    <xf numFmtId="175" fontId="0" fillId="0" borderId="0" xfId="0" applyNumberFormat="1" applyAlignment="1">
      <alignment horizontal="left" vertical="center"/>
    </xf>
    <xf numFmtId="175" fontId="85" fillId="0" borderId="0" xfId="0" applyNumberFormat="1" applyFont="1" applyAlignment="1">
      <alignment horizontal="left" vertical="center"/>
    </xf>
    <xf numFmtId="0" fontId="21" fillId="0" borderId="59" xfId="0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176" fontId="0" fillId="0" borderId="0" xfId="349" applyNumberFormat="1" applyFont="1"/>
    <xf numFmtId="176" fontId="21" fillId="0" borderId="0" xfId="0" applyNumberFormat="1" applyFont="1" applyAlignment="1">
      <alignment vertical="center"/>
    </xf>
    <xf numFmtId="2" fontId="2" fillId="0" borderId="48" xfId="336" applyNumberFormat="1" applyBorder="1" applyAlignment="1">
      <alignment horizontal="left" vertical="center"/>
    </xf>
    <xf numFmtId="0" fontId="2" fillId="0" borderId="48" xfId="336" applyBorder="1" applyAlignment="1">
      <alignment vertical="center"/>
    </xf>
    <xf numFmtId="4" fontId="83" fillId="0" borderId="48" xfId="0" applyNumberFormat="1" applyFont="1" applyBorder="1" applyAlignment="1">
      <alignment horizontal="center" vertical="center"/>
    </xf>
    <xf numFmtId="3" fontId="2" fillId="0" borderId="48" xfId="0" applyNumberFormat="1" applyFont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0" fontId="2" fillId="0" borderId="48" xfId="0" applyFont="1" applyBorder="1" applyAlignment="1">
      <alignment horizontal="center" vertical="center"/>
    </xf>
    <xf numFmtId="175" fontId="2" fillId="0" borderId="39" xfId="0" applyNumberFormat="1" applyFont="1" applyBorder="1" applyAlignment="1">
      <alignment horizontal="center" vertical="center"/>
    </xf>
    <xf numFmtId="1" fontId="2" fillId="0" borderId="48" xfId="0" applyNumberFormat="1" applyFont="1" applyBorder="1" applyAlignment="1">
      <alignment horizontal="center" vertical="center"/>
    </xf>
    <xf numFmtId="177" fontId="2" fillId="0" borderId="48" xfId="0" applyNumberFormat="1" applyFont="1" applyBorder="1" applyAlignment="1">
      <alignment horizontal="center" vertical="center"/>
    </xf>
    <xf numFmtId="165" fontId="2" fillId="0" borderId="39" xfId="335" applyFont="1" applyFill="1" applyBorder="1" applyAlignment="1" applyProtection="1">
      <alignment horizontal="center" vertical="center"/>
    </xf>
    <xf numFmtId="165" fontId="2" fillId="0" borderId="39" xfId="335" applyFont="1" applyBorder="1" applyAlignment="1">
      <alignment horizontal="center" vertical="center"/>
    </xf>
    <xf numFmtId="165" fontId="2" fillId="0" borderId="45" xfId="335" applyFont="1" applyFill="1" applyBorder="1" applyAlignment="1" applyProtection="1">
      <alignment horizontal="center" vertical="center"/>
    </xf>
    <xf numFmtId="165" fontId="2" fillId="0" borderId="45" xfId="335" applyFont="1" applyBorder="1" applyAlignment="1">
      <alignment horizontal="center" vertical="center"/>
    </xf>
    <xf numFmtId="49" fontId="87" fillId="0" borderId="48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45" xfId="0" applyFont="1" applyBorder="1" applyAlignment="1">
      <alignment vertical="center"/>
    </xf>
    <xf numFmtId="0" fontId="0" fillId="0" borderId="0" xfId="0" pivotButton="1"/>
    <xf numFmtId="0" fontId="79" fillId="0" borderId="60" xfId="0" applyFont="1" applyBorder="1" applyAlignment="1">
      <alignment horizontal="left"/>
    </xf>
    <xf numFmtId="0" fontId="80" fillId="0" borderId="61" xfId="0" applyFont="1" applyBorder="1" applyAlignment="1">
      <alignment horizontal="left" vertical="center"/>
    </xf>
    <xf numFmtId="0" fontId="79" fillId="0" borderId="62" xfId="0" applyFont="1" applyBorder="1" applyAlignment="1">
      <alignment horizontal="left"/>
    </xf>
    <xf numFmtId="0" fontId="80" fillId="0" borderId="63" xfId="0" applyFont="1" applyBorder="1" applyAlignment="1">
      <alignment horizontal="left" vertical="center"/>
    </xf>
    <xf numFmtId="0" fontId="79" fillId="0" borderId="64" xfId="0" applyFont="1" applyBorder="1" applyAlignment="1">
      <alignment horizontal="left"/>
    </xf>
    <xf numFmtId="14" fontId="80" fillId="0" borderId="65" xfId="0" applyNumberFormat="1" applyFont="1" applyBorder="1" applyAlignment="1">
      <alignment horizontal="left" vertical="center"/>
    </xf>
    <xf numFmtId="0" fontId="34" fillId="0" borderId="0" xfId="0" applyFont="1" applyAlignment="1">
      <alignment horizontal="center"/>
    </xf>
    <xf numFmtId="1" fontId="34" fillId="0" borderId="0" xfId="0" applyNumberFormat="1" applyFont="1" applyAlignment="1">
      <alignment horizontal="center"/>
    </xf>
    <xf numFmtId="174" fontId="34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44" fontId="84" fillId="0" borderId="66" xfId="0" applyNumberFormat="1" applyFont="1" applyBorder="1" applyAlignment="1">
      <alignment horizontal="center" vertical="center"/>
    </xf>
    <xf numFmtId="44" fontId="0" fillId="0" borderId="67" xfId="0" applyNumberFormat="1" applyBorder="1"/>
    <xf numFmtId="44" fontId="0" fillId="0" borderId="68" xfId="0" applyNumberFormat="1" applyBorder="1"/>
    <xf numFmtId="0" fontId="85" fillId="0" borderId="0" xfId="0" pivotButton="1" applyFont="1" applyAlignment="1">
      <alignment horizontal="center" vertical="center"/>
    </xf>
    <xf numFmtId="0" fontId="77" fillId="0" borderId="0" xfId="0" applyFont="1" applyAlignment="1">
      <alignment vertical="center"/>
    </xf>
    <xf numFmtId="0" fontId="79" fillId="0" borderId="19" xfId="0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74" fontId="0" fillId="0" borderId="0" xfId="335" applyNumberFormat="1" applyFont="1" applyAlignment="1">
      <alignment horizontal="center"/>
    </xf>
    <xf numFmtId="174" fontId="34" fillId="0" borderId="0" xfId="335" applyNumberFormat="1" applyFont="1" applyAlignment="1">
      <alignment horizontal="center"/>
    </xf>
    <xf numFmtId="174" fontId="0" fillId="0" borderId="0" xfId="335" applyNumberFormat="1" applyFont="1" applyAlignment="1">
      <alignment horizontal="center" vertical="center"/>
    </xf>
    <xf numFmtId="0" fontId="79" fillId="0" borderId="71" xfId="0" applyFont="1" applyBorder="1" applyAlignment="1">
      <alignment horizontal="center" vertical="center" wrapText="1"/>
    </xf>
    <xf numFmtId="1" fontId="79" fillId="0" borderId="71" xfId="0" applyNumberFormat="1" applyFont="1" applyBorder="1" applyAlignment="1">
      <alignment horizontal="center" vertical="center" wrapText="1"/>
    </xf>
    <xf numFmtId="0" fontId="74" fillId="0" borderId="14" xfId="0" applyFont="1" applyBorder="1" applyAlignment="1">
      <alignment horizontal="center" vertical="center"/>
    </xf>
    <xf numFmtId="1" fontId="79" fillId="0" borderId="54" xfId="0" applyNumberFormat="1" applyFont="1" applyBorder="1" applyAlignment="1">
      <alignment horizontal="center" vertical="center" wrapText="1"/>
    </xf>
    <xf numFmtId="168" fontId="34" fillId="0" borderId="0" xfId="0" applyNumberFormat="1" applyFont="1" applyAlignment="1">
      <alignment horizontal="center"/>
    </xf>
    <xf numFmtId="14" fontId="0" fillId="0" borderId="0" xfId="0" applyNumberFormat="1"/>
    <xf numFmtId="0" fontId="85" fillId="0" borderId="0" xfId="0" applyFont="1" applyAlignment="1">
      <alignment horizontal="center" vertical="center"/>
    </xf>
    <xf numFmtId="173" fontId="79" fillId="0" borderId="73" xfId="0" applyNumberFormat="1" applyFont="1" applyBorder="1" applyAlignment="1">
      <alignment horizontal="center" vertical="center" wrapText="1"/>
    </xf>
    <xf numFmtId="0" fontId="77" fillId="0" borderId="0" xfId="0" applyFont="1" applyAlignment="1">
      <alignment vertical="center" wrapText="1"/>
    </xf>
    <xf numFmtId="0" fontId="78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49" fontId="88" fillId="0" borderId="67" xfId="0" applyNumberFormat="1" applyFont="1" applyBorder="1" applyAlignment="1">
      <alignment horizontal="center" vertical="center"/>
    </xf>
    <xf numFmtId="49" fontId="88" fillId="0" borderId="68" xfId="0" applyNumberFormat="1" applyFont="1" applyBorder="1" applyAlignment="1">
      <alignment horizontal="center" vertical="center"/>
    </xf>
    <xf numFmtId="49" fontId="89" fillId="0" borderId="0" xfId="0" applyNumberFormat="1" applyFont="1"/>
    <xf numFmtId="0" fontId="79" fillId="0" borderId="21" xfId="0" applyFont="1" applyBorder="1" applyAlignment="1">
      <alignment horizontal="left"/>
    </xf>
    <xf numFmtId="0" fontId="90" fillId="0" borderId="0" xfId="0" applyFont="1" applyAlignment="1">
      <alignment horizontal="left"/>
    </xf>
    <xf numFmtId="0" fontId="76" fillId="0" borderId="49" xfId="0" applyFont="1" applyBorder="1" applyAlignment="1">
      <alignment horizontal="right" vertical="center"/>
    </xf>
    <xf numFmtId="0" fontId="76" fillId="0" borderId="67" xfId="0" applyFont="1" applyBorder="1" applyAlignment="1">
      <alignment horizontal="right" vertical="center"/>
    </xf>
    <xf numFmtId="14" fontId="76" fillId="0" borderId="67" xfId="0" applyNumberFormat="1" applyFont="1" applyBorder="1" applyAlignment="1">
      <alignment horizontal="right" vertical="center"/>
    </xf>
    <xf numFmtId="49" fontId="76" fillId="0" borderId="68" xfId="0" applyNumberFormat="1" applyFont="1" applyBorder="1" applyAlignment="1">
      <alignment horizontal="right" vertical="center"/>
    </xf>
    <xf numFmtId="0" fontId="0" fillId="0" borderId="52" xfId="0" applyBorder="1" applyAlignment="1">
      <alignment vertical="center"/>
    </xf>
    <xf numFmtId="0" fontId="0" fillId="0" borderId="21" xfId="0" applyBorder="1" applyAlignment="1">
      <alignment vertical="center" wrapText="1"/>
    </xf>
    <xf numFmtId="0" fontId="0" fillId="0" borderId="67" xfId="0" applyBorder="1" applyAlignment="1">
      <alignment horizontal="center" vertical="center" wrapText="1"/>
    </xf>
    <xf numFmtId="0" fontId="0" fillId="0" borderId="67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21" fillId="0" borderId="15" xfId="0" applyFont="1" applyBorder="1" applyAlignment="1">
      <alignment horizontal="center" vertical="center" wrapText="1"/>
    </xf>
    <xf numFmtId="0" fontId="21" fillId="0" borderId="49" xfId="0" applyFont="1" applyBorder="1" applyAlignment="1">
      <alignment horizontal="center" vertical="center" wrapText="1"/>
    </xf>
    <xf numFmtId="0" fontId="79" fillId="0" borderId="74" xfId="0" applyFont="1" applyBorder="1" applyAlignment="1">
      <alignment horizontal="center" vertical="center" wrapText="1"/>
    </xf>
    <xf numFmtId="49" fontId="79" fillId="0" borderId="66" xfId="0" applyNumberFormat="1" applyFont="1" applyBorder="1" applyAlignment="1">
      <alignment horizontal="center" vertical="center" wrapText="1"/>
    </xf>
    <xf numFmtId="1" fontId="89" fillId="0" borderId="67" xfId="0" applyNumberFormat="1" applyFont="1" applyBorder="1" applyAlignment="1">
      <alignment horizontal="center"/>
    </xf>
    <xf numFmtId="1" fontId="51" fillId="0" borderId="67" xfId="0" applyNumberFormat="1" applyFont="1" applyBorder="1" applyAlignment="1">
      <alignment horizontal="center"/>
    </xf>
    <xf numFmtId="0" fontId="88" fillId="56" borderId="75" xfId="0" applyFont="1" applyFill="1" applyBorder="1" applyAlignment="1">
      <alignment horizontal="center" vertical="center"/>
    </xf>
    <xf numFmtId="0" fontId="77" fillId="56" borderId="35" xfId="0" applyFont="1" applyFill="1" applyBorder="1" applyAlignment="1">
      <alignment horizontal="center" vertical="center"/>
    </xf>
    <xf numFmtId="2" fontId="77" fillId="56" borderId="35" xfId="0" applyNumberFormat="1" applyFont="1" applyFill="1" applyBorder="1" applyAlignment="1">
      <alignment horizontal="center" vertical="center"/>
    </xf>
    <xf numFmtId="1" fontId="77" fillId="56" borderId="35" xfId="0" applyNumberFormat="1" applyFont="1" applyFill="1" applyBorder="1" applyAlignment="1">
      <alignment horizontal="center" vertical="center"/>
    </xf>
    <xf numFmtId="1" fontId="77" fillId="56" borderId="36" xfId="0" applyNumberFormat="1" applyFont="1" applyFill="1" applyBorder="1" applyAlignment="1">
      <alignment horizontal="center" vertical="center"/>
    </xf>
    <xf numFmtId="174" fontId="77" fillId="56" borderId="72" xfId="0" applyNumberFormat="1" applyFont="1" applyFill="1" applyBorder="1" applyAlignment="1">
      <alignment horizontal="center" vertical="center"/>
    </xf>
    <xf numFmtId="0" fontId="88" fillId="56" borderId="69" xfId="0" applyFont="1" applyFill="1" applyBorder="1" applyAlignment="1">
      <alignment horizontal="center" vertical="center"/>
    </xf>
    <xf numFmtId="0" fontId="77" fillId="56" borderId="29" xfId="0" applyFont="1" applyFill="1" applyBorder="1" applyAlignment="1">
      <alignment horizontal="center" vertical="center"/>
    </xf>
    <xf numFmtId="2" fontId="77" fillId="56" borderId="29" xfId="0" applyNumberFormat="1" applyFont="1" applyFill="1" applyBorder="1" applyAlignment="1">
      <alignment horizontal="center" vertical="center"/>
    </xf>
    <xf numFmtId="1" fontId="77" fillId="56" borderId="29" xfId="0" applyNumberFormat="1" applyFont="1" applyFill="1" applyBorder="1" applyAlignment="1">
      <alignment horizontal="center" vertical="center"/>
    </xf>
    <xf numFmtId="1" fontId="77" fillId="56" borderId="51" xfId="0" applyNumberFormat="1" applyFont="1" applyFill="1" applyBorder="1" applyAlignment="1">
      <alignment horizontal="center" vertical="center"/>
    </xf>
    <xf numFmtId="174" fontId="77" fillId="56" borderId="30" xfId="0" applyNumberFormat="1" applyFont="1" applyFill="1" applyBorder="1" applyAlignment="1">
      <alignment horizontal="center" vertical="center"/>
    </xf>
    <xf numFmtId="0" fontId="88" fillId="56" borderId="70" xfId="0" applyFont="1" applyFill="1" applyBorder="1" applyAlignment="1">
      <alignment horizontal="center" vertical="center"/>
    </xf>
    <xf numFmtId="0" fontId="77" fillId="56" borderId="32" xfId="0" applyFont="1" applyFill="1" applyBorder="1" applyAlignment="1">
      <alignment horizontal="center" vertical="center"/>
    </xf>
    <xf numFmtId="2" fontId="77" fillId="56" borderId="32" xfId="0" applyNumberFormat="1" applyFont="1" applyFill="1" applyBorder="1" applyAlignment="1">
      <alignment horizontal="center" vertical="center"/>
    </xf>
    <xf numFmtId="1" fontId="77" fillId="56" borderId="32" xfId="0" applyNumberFormat="1" applyFont="1" applyFill="1" applyBorder="1" applyAlignment="1">
      <alignment horizontal="center" vertical="center"/>
    </xf>
    <xf numFmtId="1" fontId="77" fillId="56" borderId="34" xfId="0" applyNumberFormat="1" applyFont="1" applyFill="1" applyBorder="1" applyAlignment="1">
      <alignment horizontal="center" vertical="center"/>
    </xf>
    <xf numFmtId="174" fontId="77" fillId="56" borderId="33" xfId="0" applyNumberFormat="1" applyFont="1" applyFill="1" applyBorder="1" applyAlignment="1">
      <alignment horizontal="center" vertical="center"/>
    </xf>
    <xf numFmtId="1" fontId="90" fillId="56" borderId="49" xfId="0" applyNumberFormat="1" applyFont="1" applyFill="1" applyBorder="1" applyAlignment="1">
      <alignment horizontal="right"/>
    </xf>
    <xf numFmtId="0" fontId="90" fillId="56" borderId="67" xfId="0" applyFont="1" applyFill="1" applyBorder="1" applyAlignment="1">
      <alignment horizontal="right"/>
    </xf>
    <xf numFmtId="174" fontId="90" fillId="56" borderId="68" xfId="0" applyNumberFormat="1" applyFont="1" applyFill="1" applyBorder="1" applyAlignment="1">
      <alignment horizontal="right"/>
    </xf>
    <xf numFmtId="0" fontId="0" fillId="57" borderId="14" xfId="0" applyFill="1" applyBorder="1" applyAlignment="1">
      <alignment vertical="center"/>
    </xf>
    <xf numFmtId="0" fontId="0" fillId="57" borderId="53" xfId="0" applyFill="1" applyBorder="1" applyAlignment="1">
      <alignment vertical="center"/>
    </xf>
    <xf numFmtId="0" fontId="79" fillId="0" borderId="54" xfId="0" applyFont="1" applyBorder="1" applyAlignment="1">
      <alignment horizontal="center" vertical="center" wrapText="1"/>
    </xf>
    <xf numFmtId="168" fontId="77" fillId="56" borderId="36" xfId="0" applyNumberFormat="1" applyFont="1" applyFill="1" applyBorder="1" applyAlignment="1">
      <alignment horizontal="center" vertical="center"/>
    </xf>
    <xf numFmtId="168" fontId="77" fillId="56" borderId="51" xfId="0" applyNumberFormat="1" applyFont="1" applyFill="1" applyBorder="1" applyAlignment="1">
      <alignment horizontal="center" vertical="center"/>
    </xf>
    <xf numFmtId="168" fontId="77" fillId="56" borderId="34" xfId="0" applyNumberFormat="1" applyFont="1" applyFill="1" applyBorder="1" applyAlignment="1">
      <alignment horizontal="center" vertical="center"/>
    </xf>
    <xf numFmtId="0" fontId="79" fillId="0" borderId="58" xfId="0" applyFont="1" applyBorder="1" applyAlignment="1">
      <alignment horizontal="center" vertical="center" wrapText="1"/>
    </xf>
    <xf numFmtId="0" fontId="79" fillId="0" borderId="73" xfId="0" applyFont="1" applyBorder="1" applyAlignment="1">
      <alignment horizontal="center" vertical="center" wrapText="1"/>
    </xf>
    <xf numFmtId="174" fontId="77" fillId="56" borderId="76" xfId="335" applyNumberFormat="1" applyFont="1" applyFill="1" applyBorder="1" applyAlignment="1">
      <alignment horizontal="center" vertical="center"/>
    </xf>
    <xf numFmtId="174" fontId="77" fillId="56" borderId="72" xfId="335" applyNumberFormat="1" applyFont="1" applyFill="1" applyBorder="1" applyAlignment="1">
      <alignment horizontal="center" vertical="center"/>
    </xf>
    <xf numFmtId="174" fontId="77" fillId="56" borderId="77" xfId="335" applyNumberFormat="1" applyFont="1" applyFill="1" applyBorder="1" applyAlignment="1">
      <alignment horizontal="center" vertical="center"/>
    </xf>
    <xf numFmtId="174" fontId="77" fillId="56" borderId="30" xfId="335" applyNumberFormat="1" applyFont="1" applyFill="1" applyBorder="1" applyAlignment="1">
      <alignment horizontal="center" vertical="center"/>
    </xf>
    <xf numFmtId="174" fontId="77" fillId="56" borderId="31" xfId="335" applyNumberFormat="1" applyFont="1" applyFill="1" applyBorder="1" applyAlignment="1">
      <alignment horizontal="center" vertical="center"/>
    </xf>
    <xf numFmtId="174" fontId="77" fillId="56" borderId="33" xfId="335" applyNumberFormat="1" applyFont="1" applyFill="1" applyBorder="1" applyAlignment="1">
      <alignment horizontal="center" vertical="center"/>
    </xf>
    <xf numFmtId="49" fontId="21" fillId="0" borderId="0" xfId="0" applyNumberFormat="1" applyFont="1" applyAlignment="1">
      <alignment horizontal="center" vertical="top" wrapText="1"/>
    </xf>
    <xf numFmtId="0" fontId="79" fillId="0" borderId="18" xfId="0" applyFont="1" applyBorder="1" applyAlignment="1">
      <alignment horizontal="center" vertical="top" wrapText="1"/>
    </xf>
    <xf numFmtId="1" fontId="79" fillId="0" borderId="18" xfId="0" applyNumberFormat="1" applyFont="1" applyBorder="1" applyAlignment="1">
      <alignment horizontal="center" vertical="top" wrapText="1"/>
    </xf>
    <xf numFmtId="2" fontId="79" fillId="0" borderId="18" xfId="0" applyNumberFormat="1" applyFont="1" applyBorder="1" applyAlignment="1">
      <alignment horizontal="center" vertical="top" wrapText="1"/>
    </xf>
    <xf numFmtId="168" fontId="79" fillId="0" borderId="18" xfId="0" applyNumberFormat="1" applyFont="1" applyBorder="1" applyAlignment="1">
      <alignment horizontal="center" vertical="top" wrapText="1"/>
    </xf>
    <xf numFmtId="174" fontId="79" fillId="0" borderId="18" xfId="0" applyNumberFormat="1" applyFont="1" applyBorder="1" applyAlignment="1">
      <alignment horizontal="center" vertical="top" wrapText="1"/>
    </xf>
    <xf numFmtId="14" fontId="79" fillId="0" borderId="18" xfId="0" applyNumberFormat="1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center"/>
    </xf>
    <xf numFmtId="174" fontId="34" fillId="0" borderId="0" xfId="0" applyNumberFormat="1" applyFont="1" applyAlignment="1">
      <alignment horizontal="center" vertical="center"/>
    </xf>
    <xf numFmtId="168" fontId="79" fillId="0" borderId="74" xfId="0" applyNumberFormat="1" applyFont="1" applyBorder="1" applyAlignment="1">
      <alignment horizontal="center" vertical="center" wrapText="1"/>
    </xf>
    <xf numFmtId="168" fontId="77" fillId="56" borderId="47" xfId="0" applyNumberFormat="1" applyFont="1" applyFill="1" applyBorder="1" applyAlignment="1">
      <alignment horizontal="center" vertical="center"/>
    </xf>
    <xf numFmtId="168" fontId="77" fillId="56" borderId="69" xfId="0" applyNumberFormat="1" applyFont="1" applyFill="1" applyBorder="1" applyAlignment="1">
      <alignment horizontal="center" vertical="center"/>
    </xf>
    <xf numFmtId="168" fontId="77" fillId="56" borderId="70" xfId="0" applyNumberFormat="1" applyFont="1" applyFill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34" fillId="0" borderId="0" xfId="0" applyNumberFormat="1" applyFont="1" applyAlignment="1">
      <alignment horizontal="center" vertical="center"/>
    </xf>
    <xf numFmtId="0" fontId="79" fillId="0" borderId="18" xfId="0" applyFont="1" applyBorder="1" applyAlignment="1">
      <alignment horizontal="center" vertical="center" wrapText="1"/>
    </xf>
    <xf numFmtId="168" fontId="0" fillId="0" borderId="0" xfId="349" applyNumberFormat="1" applyFont="1" applyAlignment="1">
      <alignment horizontal="center"/>
    </xf>
    <xf numFmtId="168" fontId="34" fillId="0" borderId="0" xfId="349" applyNumberFormat="1" applyFont="1" applyAlignment="1">
      <alignment horizontal="center"/>
    </xf>
    <xf numFmtId="168" fontId="0" fillId="0" borderId="0" xfId="349" applyNumberFormat="1" applyFont="1" applyAlignment="1">
      <alignment horizontal="center" vertical="center"/>
    </xf>
    <xf numFmtId="174" fontId="79" fillId="0" borderId="18" xfId="0" applyNumberFormat="1" applyFont="1" applyBorder="1" applyAlignment="1">
      <alignment horizontal="center" vertical="center" wrapText="1"/>
    </xf>
    <xf numFmtId="14" fontId="79" fillId="0" borderId="18" xfId="0" applyNumberFormat="1" applyFont="1" applyBorder="1" applyAlignment="1">
      <alignment horizontal="center" vertical="center" wrapText="1"/>
    </xf>
    <xf numFmtId="14" fontId="34" fillId="0" borderId="0" xfId="0" applyNumberFormat="1" applyFont="1" applyAlignment="1">
      <alignment horizontal="center" vertical="center"/>
    </xf>
    <xf numFmtId="14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left"/>
    </xf>
    <xf numFmtId="0" fontId="32" fillId="49" borderId="14" xfId="0" applyFont="1" applyFill="1" applyBorder="1" applyAlignment="1">
      <alignment horizontal="left"/>
    </xf>
    <xf numFmtId="2" fontId="71" fillId="53" borderId="0" xfId="0" applyNumberFormat="1" applyFont="1" applyFill="1" applyAlignment="1">
      <alignment horizontal="center" vertical="center"/>
    </xf>
    <xf numFmtId="1" fontId="72" fillId="53" borderId="0" xfId="0" applyNumberFormat="1" applyFont="1" applyFill="1" applyAlignment="1">
      <alignment horizontal="center" vertical="center"/>
    </xf>
    <xf numFmtId="49" fontId="73" fillId="52" borderId="20" xfId="341" applyFont="1" applyBorder="1">
      <alignment horizontal="center" vertical="center"/>
    </xf>
    <xf numFmtId="49" fontId="73" fillId="52" borderId="19" xfId="341" applyFont="1" applyBorder="1">
      <alignment horizontal="center" vertical="center"/>
    </xf>
    <xf numFmtId="49" fontId="73" fillId="52" borderId="66" xfId="341" applyFont="1" applyBorder="1">
      <alignment horizontal="center" vertical="center"/>
    </xf>
    <xf numFmtId="0" fontId="76" fillId="0" borderId="0" xfId="0" applyFont="1" applyAlignment="1">
      <alignment horizontal="center"/>
    </xf>
    <xf numFmtId="0" fontId="76" fillId="0" borderId="23" xfId="0" applyFont="1" applyBorder="1" applyAlignment="1">
      <alignment horizontal="center"/>
    </xf>
    <xf numFmtId="0" fontId="0" fillId="55" borderId="14" xfId="0" applyFill="1" applyBorder="1" applyAlignment="1">
      <alignment horizontal="left" vertical="center"/>
    </xf>
    <xf numFmtId="0" fontId="0" fillId="55" borderId="25" xfId="0" applyFill="1" applyBorder="1" applyAlignment="1">
      <alignment horizontal="left" vertical="center"/>
    </xf>
    <xf numFmtId="0" fontId="77" fillId="0" borderId="15" xfId="0" applyFont="1" applyBorder="1" applyAlignment="1">
      <alignment horizontal="left"/>
    </xf>
    <xf numFmtId="0" fontId="77" fillId="0" borderId="49" xfId="0" applyFont="1" applyBorder="1" applyAlignment="1">
      <alignment horizontal="left"/>
    </xf>
    <xf numFmtId="0" fontId="0" fillId="57" borderId="14" xfId="0" applyFill="1" applyBorder="1" applyAlignment="1">
      <alignment horizontal="left" vertical="center"/>
    </xf>
    <xf numFmtId="0" fontId="0" fillId="57" borderId="68" xfId="0" applyFill="1" applyBorder="1" applyAlignment="1">
      <alignment horizontal="left" vertical="center"/>
    </xf>
    <xf numFmtId="0" fontId="82" fillId="0" borderId="37" xfId="0" applyFont="1" applyBorder="1" applyAlignment="1">
      <alignment horizontal="center" vertical="center"/>
    </xf>
    <xf numFmtId="0" fontId="82" fillId="0" borderId="35" xfId="0" applyFont="1" applyBorder="1" applyAlignment="1">
      <alignment horizontal="center" vertical="center"/>
    </xf>
    <xf numFmtId="0" fontId="82" fillId="0" borderId="37" xfId="0" applyFont="1" applyBorder="1" applyAlignment="1">
      <alignment horizontal="center" vertical="center" wrapText="1"/>
    </xf>
    <xf numFmtId="0" fontId="82" fillId="0" borderId="35" xfId="0" applyFont="1" applyBorder="1" applyAlignment="1">
      <alignment horizontal="center" vertical="center" wrapText="1"/>
    </xf>
    <xf numFmtId="0" fontId="86" fillId="0" borderId="38" xfId="0" applyFont="1" applyBorder="1" applyAlignment="1">
      <alignment horizontal="center" vertical="center" wrapText="1"/>
    </xf>
    <xf numFmtId="0" fontId="86" fillId="0" borderId="40" xfId="0" applyFont="1" applyBorder="1" applyAlignment="1">
      <alignment horizontal="center" vertical="center" wrapText="1"/>
    </xf>
    <xf numFmtId="0" fontId="86" fillId="0" borderId="44" xfId="0" applyFont="1" applyBorder="1" applyAlignment="1">
      <alignment horizontal="center" vertical="center" wrapText="1"/>
    </xf>
    <xf numFmtId="0" fontId="86" fillId="0" borderId="36" xfId="0" applyFont="1" applyBorder="1" applyAlignment="1">
      <alignment horizontal="center" vertical="center" wrapText="1"/>
    </xf>
    <xf numFmtId="0" fontId="86" fillId="0" borderId="46" xfId="0" applyFont="1" applyBorder="1" applyAlignment="1">
      <alignment horizontal="center" vertical="center" wrapText="1"/>
    </xf>
    <xf numFmtId="0" fontId="86" fillId="0" borderId="47" xfId="0" applyFont="1" applyBorder="1" applyAlignment="1">
      <alignment horizontal="center" vertical="center" wrapText="1"/>
    </xf>
    <xf numFmtId="0" fontId="76" fillId="0" borderId="14" xfId="0" applyFont="1" applyBorder="1" applyAlignment="1">
      <alignment horizontal="center" vertical="center"/>
    </xf>
    <xf numFmtId="0" fontId="76" fillId="0" borderId="68" xfId="0" applyFont="1" applyBorder="1" applyAlignment="1">
      <alignment horizontal="center" vertical="center"/>
    </xf>
    <xf numFmtId="0" fontId="82" fillId="0" borderId="37" xfId="336" applyFont="1" applyBorder="1" applyAlignment="1">
      <alignment horizontal="center" vertical="center" textRotation="90" wrapText="1"/>
    </xf>
    <xf numFmtId="0" fontId="82" fillId="0" borderId="35" xfId="336" applyFont="1" applyBorder="1" applyAlignment="1">
      <alignment horizontal="center" vertical="center" textRotation="90" wrapText="1"/>
    </xf>
  </cellXfs>
  <cellStyles count="350">
    <cellStyle name="20% - Accent1 2" xfId="212" xr:uid="{00000000-0005-0000-0000-000000000000}"/>
    <cellStyle name="20% - Accent1 2 2" xfId="257" xr:uid="{00000000-0005-0000-0000-000001000000}"/>
    <cellStyle name="20% - Accent1 3" xfId="228" xr:uid="{00000000-0005-0000-0000-000002000000}"/>
    <cellStyle name="20% - Accent1 4" xfId="169" xr:uid="{00000000-0005-0000-0000-000003000000}"/>
    <cellStyle name="20% - Accent2 2" xfId="214" xr:uid="{00000000-0005-0000-0000-000004000000}"/>
    <cellStyle name="20% - Accent2 2 2" xfId="259" xr:uid="{00000000-0005-0000-0000-000005000000}"/>
    <cellStyle name="20% - Accent2 3" xfId="230" xr:uid="{00000000-0005-0000-0000-000006000000}"/>
    <cellStyle name="20% - Accent2 4" xfId="171" xr:uid="{00000000-0005-0000-0000-000007000000}"/>
    <cellStyle name="20% - Accent3 2" xfId="216" xr:uid="{00000000-0005-0000-0000-000008000000}"/>
    <cellStyle name="20% - Accent3 2 2" xfId="261" xr:uid="{00000000-0005-0000-0000-000009000000}"/>
    <cellStyle name="20% - Accent3 3" xfId="232" xr:uid="{00000000-0005-0000-0000-00000A000000}"/>
    <cellStyle name="20% - Accent3 4" xfId="173" xr:uid="{00000000-0005-0000-0000-00000B000000}"/>
    <cellStyle name="20% - Accent4 2" xfId="218" xr:uid="{00000000-0005-0000-0000-00000C000000}"/>
    <cellStyle name="20% - Accent4 2 2" xfId="263" xr:uid="{00000000-0005-0000-0000-00000D000000}"/>
    <cellStyle name="20% - Accent4 3" xfId="234" xr:uid="{00000000-0005-0000-0000-00000E000000}"/>
    <cellStyle name="20% - Accent4 4" xfId="175" xr:uid="{00000000-0005-0000-0000-00000F000000}"/>
    <cellStyle name="20% - Accent5 2" xfId="220" xr:uid="{00000000-0005-0000-0000-000010000000}"/>
    <cellStyle name="20% - Accent5 2 2" xfId="265" xr:uid="{00000000-0005-0000-0000-000011000000}"/>
    <cellStyle name="20% - Accent5 3" xfId="236" xr:uid="{00000000-0005-0000-0000-000012000000}"/>
    <cellStyle name="20% - Accent5 4" xfId="177" xr:uid="{00000000-0005-0000-0000-000013000000}"/>
    <cellStyle name="20% - Accent6 2" xfId="222" xr:uid="{00000000-0005-0000-0000-000014000000}"/>
    <cellStyle name="20% - Accent6 2 2" xfId="267" xr:uid="{00000000-0005-0000-0000-000015000000}"/>
    <cellStyle name="20% - Accent6 3" xfId="238" xr:uid="{00000000-0005-0000-0000-000016000000}"/>
    <cellStyle name="20% - Accent6 4" xfId="179" xr:uid="{00000000-0005-0000-0000-000017000000}"/>
    <cellStyle name="20% - Colore 1" xfId="63" builtinId="30" customBuiltin="1"/>
    <cellStyle name="20% - Colore 2" xfId="67" builtinId="34" customBuiltin="1"/>
    <cellStyle name="20% - Colore 3" xfId="71" builtinId="38" customBuiltin="1"/>
    <cellStyle name="20% - Colore 4" xfId="75" builtinId="42" customBuiltin="1"/>
    <cellStyle name="20% - Colore 5" xfId="79" builtinId="46" customBuiltin="1"/>
    <cellStyle name="20% - Colore 6" xfId="83" builtinId="50" customBuiltin="1"/>
    <cellStyle name="40% - Accent1 2" xfId="213" xr:uid="{00000000-0005-0000-0000-00001E000000}"/>
    <cellStyle name="40% - Accent1 2 2" xfId="258" xr:uid="{00000000-0005-0000-0000-00001F000000}"/>
    <cellStyle name="40% - Accent1 3" xfId="229" xr:uid="{00000000-0005-0000-0000-000020000000}"/>
    <cellStyle name="40% - Accent1 4" xfId="170" xr:uid="{00000000-0005-0000-0000-000021000000}"/>
    <cellStyle name="40% - Accent2 2" xfId="215" xr:uid="{00000000-0005-0000-0000-000022000000}"/>
    <cellStyle name="40% - Accent2 2 2" xfId="260" xr:uid="{00000000-0005-0000-0000-000023000000}"/>
    <cellStyle name="40% - Accent2 3" xfId="231" xr:uid="{00000000-0005-0000-0000-000024000000}"/>
    <cellStyle name="40% - Accent2 4" xfId="172" xr:uid="{00000000-0005-0000-0000-000025000000}"/>
    <cellStyle name="40% - Accent3 2" xfId="217" xr:uid="{00000000-0005-0000-0000-000026000000}"/>
    <cellStyle name="40% - Accent3 2 2" xfId="262" xr:uid="{00000000-0005-0000-0000-000027000000}"/>
    <cellStyle name="40% - Accent3 3" xfId="233" xr:uid="{00000000-0005-0000-0000-000028000000}"/>
    <cellStyle name="40% - Accent3 4" xfId="174" xr:uid="{00000000-0005-0000-0000-000029000000}"/>
    <cellStyle name="40% - Accent4 2" xfId="219" xr:uid="{00000000-0005-0000-0000-00002A000000}"/>
    <cellStyle name="40% - Accent4 2 2" xfId="264" xr:uid="{00000000-0005-0000-0000-00002B000000}"/>
    <cellStyle name="40% - Accent4 3" xfId="235" xr:uid="{00000000-0005-0000-0000-00002C000000}"/>
    <cellStyle name="40% - Accent4 4" xfId="176" xr:uid="{00000000-0005-0000-0000-00002D000000}"/>
    <cellStyle name="40% - Accent5 2" xfId="221" xr:uid="{00000000-0005-0000-0000-00002E000000}"/>
    <cellStyle name="40% - Accent5 2 2" xfId="266" xr:uid="{00000000-0005-0000-0000-00002F000000}"/>
    <cellStyle name="40% - Accent5 3" xfId="237" xr:uid="{00000000-0005-0000-0000-000030000000}"/>
    <cellStyle name="40% - Accent5 4" xfId="178" xr:uid="{00000000-0005-0000-0000-000031000000}"/>
    <cellStyle name="40% - Accent6 2" xfId="223" xr:uid="{00000000-0005-0000-0000-000032000000}"/>
    <cellStyle name="40% - Accent6 2 2" xfId="268" xr:uid="{00000000-0005-0000-0000-000033000000}"/>
    <cellStyle name="40% - Accent6 3" xfId="239" xr:uid="{00000000-0005-0000-0000-000034000000}"/>
    <cellStyle name="40% - Accent6 4" xfId="180" xr:uid="{00000000-0005-0000-0000-000035000000}"/>
    <cellStyle name="40% - Colore 1" xfId="64" builtinId="31" customBuiltin="1"/>
    <cellStyle name="40% - Colore 2" xfId="68" builtinId="35" customBuiltin="1"/>
    <cellStyle name="40% - Colore 3" xfId="72" builtinId="39" customBuiltin="1"/>
    <cellStyle name="40% - Colore 4" xfId="76" builtinId="43" customBuiltin="1"/>
    <cellStyle name="40% - Colore 5" xfId="80" builtinId="47" customBuiltin="1"/>
    <cellStyle name="40% - Colore 6" xfId="84" builtinId="51" customBuiltin="1"/>
    <cellStyle name="60% - Colore 1" xfId="65" builtinId="32" customBuiltin="1"/>
    <cellStyle name="60% - Colore 2" xfId="69" builtinId="36" customBuiltin="1"/>
    <cellStyle name="60% - Colore 3" xfId="73" builtinId="40" customBuiltin="1"/>
    <cellStyle name="60% - Colore 4" xfId="77" builtinId="44" customBuiltin="1"/>
    <cellStyle name="60% - Colore 5" xfId="81" builtinId="48" customBuiltin="1"/>
    <cellStyle name="60% - Colore 6" xfId="85" builtinId="52" customBuiltin="1"/>
    <cellStyle name="autoPopulatedData" xfId="92" xr:uid="{00000000-0005-0000-0000-000042000000}"/>
    <cellStyle name="Bad 2" xfId="183" xr:uid="{00000000-0005-0000-0000-000043000000}"/>
    <cellStyle name="Bad 2 2" xfId="342" xr:uid="{00000000-0005-0000-0000-000044000000}"/>
    <cellStyle name="Bad 3" xfId="270" xr:uid="{00000000-0005-0000-0000-000045000000}"/>
    <cellStyle name="Bad 4" xfId="89" xr:uid="{00000000-0005-0000-0000-000046000000}"/>
    <cellStyle name="Bad 4 2" xfId="343" xr:uid="{00000000-0005-0000-0000-000047000000}"/>
    <cellStyle name="Bad1" xfId="104" xr:uid="{00000000-0005-0000-0000-000048000000}"/>
    <cellStyle name="Bad1 2" xfId="344" xr:uid="{00000000-0005-0000-0000-000049000000}"/>
    <cellStyle name="Calcolo" xfId="55" builtinId="22" customBuiltin="1"/>
    <cellStyle name="Cella collegata" xfId="56" builtinId="24" customBuiltin="1"/>
    <cellStyle name="Cella da controllare" xfId="57" builtinId="23" customBuiltin="1"/>
    <cellStyle name="Collegamento ipertestuale" xfId="334" builtinId="8"/>
    <cellStyle name="Colore 1" xfId="62" builtinId="29" customBuiltin="1"/>
    <cellStyle name="Colore 2" xfId="66" builtinId="33" customBuiltin="1"/>
    <cellStyle name="Colore 3" xfId="70" builtinId="37" customBuiltin="1"/>
    <cellStyle name="Colore 4" xfId="74" builtinId="41" customBuiltin="1"/>
    <cellStyle name="Colore 5" xfId="78" builtinId="45" customBuiltin="1"/>
    <cellStyle name="Colore 6" xfId="82" builtinId="49" customBuiltin="1"/>
    <cellStyle name="Comma 10" xfId="209" xr:uid="{00000000-0005-0000-0000-000054000000}"/>
    <cellStyle name="Comma 10 2" xfId="254" xr:uid="{00000000-0005-0000-0000-000055000000}"/>
    <cellStyle name="Comma 10 2 2" xfId="329" xr:uid="{00000000-0005-0000-0000-000056000000}"/>
    <cellStyle name="Comma 10 3" xfId="323" xr:uid="{00000000-0005-0000-0000-000057000000}"/>
    <cellStyle name="Comma 11" xfId="225" xr:uid="{00000000-0005-0000-0000-000058000000}"/>
    <cellStyle name="Comma 11 2" xfId="324" xr:uid="{00000000-0005-0000-0000-000059000000}"/>
    <cellStyle name="Comma 12" xfId="109" xr:uid="{00000000-0005-0000-0000-00005A000000}"/>
    <cellStyle name="Comma 12 2" xfId="302" xr:uid="{00000000-0005-0000-0000-00005B000000}"/>
    <cellStyle name="Comma 2" xfId="111" xr:uid="{00000000-0005-0000-0000-00005C000000}"/>
    <cellStyle name="Comma 2 2" xfId="112" xr:uid="{00000000-0005-0000-0000-00005D000000}"/>
    <cellStyle name="Comma 2 2 2" xfId="304" xr:uid="{00000000-0005-0000-0000-00005E000000}"/>
    <cellStyle name="Comma 2 3" xfId="303" xr:uid="{00000000-0005-0000-0000-00005F000000}"/>
    <cellStyle name="Comma 3" xfId="113" xr:uid="{00000000-0005-0000-0000-000060000000}"/>
    <cellStyle name="Comma 3 2" xfId="114" xr:uid="{00000000-0005-0000-0000-000061000000}"/>
    <cellStyle name="Comma 3 2 2" xfId="306" xr:uid="{00000000-0005-0000-0000-000062000000}"/>
    <cellStyle name="Comma 3 3" xfId="305" xr:uid="{00000000-0005-0000-0000-000063000000}"/>
    <cellStyle name="Comma 4" xfId="115" xr:uid="{00000000-0005-0000-0000-000064000000}"/>
    <cellStyle name="Comma 4 2" xfId="116" xr:uid="{00000000-0005-0000-0000-000065000000}"/>
    <cellStyle name="Comma 4 2 2" xfId="308" xr:uid="{00000000-0005-0000-0000-000066000000}"/>
    <cellStyle name="Comma 4 3" xfId="307" xr:uid="{00000000-0005-0000-0000-000067000000}"/>
    <cellStyle name="Comma 5" xfId="117" xr:uid="{00000000-0005-0000-0000-000068000000}"/>
    <cellStyle name="Comma 5 2" xfId="309" xr:uid="{00000000-0005-0000-0000-000069000000}"/>
    <cellStyle name="Comma 6" xfId="197" xr:uid="{00000000-0005-0000-0000-00006A000000}"/>
    <cellStyle name="Comma 6 2" xfId="242" xr:uid="{00000000-0005-0000-0000-00006B000000}"/>
    <cellStyle name="Comma 6 2 2" xfId="325" xr:uid="{00000000-0005-0000-0000-00006C000000}"/>
    <cellStyle name="Comma 6 3" xfId="319" xr:uid="{00000000-0005-0000-0000-00006D000000}"/>
    <cellStyle name="Comma 7" xfId="200" xr:uid="{00000000-0005-0000-0000-00006E000000}"/>
    <cellStyle name="Comma 7 2" xfId="245" xr:uid="{00000000-0005-0000-0000-00006F000000}"/>
    <cellStyle name="Comma 7 2 2" xfId="326" xr:uid="{00000000-0005-0000-0000-000070000000}"/>
    <cellStyle name="Comma 7 3" xfId="320" xr:uid="{00000000-0005-0000-0000-000071000000}"/>
    <cellStyle name="Comma 8" xfId="203" xr:uid="{00000000-0005-0000-0000-000072000000}"/>
    <cellStyle name="Comma 8 2" xfId="248" xr:uid="{00000000-0005-0000-0000-000073000000}"/>
    <cellStyle name="Comma 8 2 2" xfId="327" xr:uid="{00000000-0005-0000-0000-000074000000}"/>
    <cellStyle name="Comma 8 3" xfId="321" xr:uid="{00000000-0005-0000-0000-000075000000}"/>
    <cellStyle name="Comma 9" xfId="206" xr:uid="{00000000-0005-0000-0000-000076000000}"/>
    <cellStyle name="Comma 9 2" xfId="251" xr:uid="{00000000-0005-0000-0000-000077000000}"/>
    <cellStyle name="Comma 9 2 2" xfId="328" xr:uid="{00000000-0005-0000-0000-000078000000}"/>
    <cellStyle name="Comma 9 3" xfId="322" xr:uid="{00000000-0005-0000-0000-000079000000}"/>
    <cellStyle name="Completed" xfId="91" xr:uid="{00000000-0005-0000-0000-00007A000000}"/>
    <cellStyle name="Coppo" xfId="341" xr:uid="{00000000-0005-0000-0000-00007B000000}"/>
    <cellStyle name="Currency 2" xfId="118" xr:uid="{00000000-0005-0000-0000-00007C000000}"/>
    <cellStyle name="Currency 2 2" xfId="119" xr:uid="{00000000-0005-0000-0000-00007D000000}"/>
    <cellStyle name="Currency 2 2 2" xfId="311" xr:uid="{00000000-0005-0000-0000-00007E000000}"/>
    <cellStyle name="Currency 2 3" xfId="310" xr:uid="{00000000-0005-0000-0000-00007F000000}"/>
    <cellStyle name="Currency 3" xfId="120" xr:uid="{00000000-0005-0000-0000-000080000000}"/>
    <cellStyle name="Currency 3 2" xfId="121" xr:uid="{00000000-0005-0000-0000-000081000000}"/>
    <cellStyle name="Currency 3 2 2" xfId="313" xr:uid="{00000000-0005-0000-0000-000082000000}"/>
    <cellStyle name="Currency 3 3" xfId="312" xr:uid="{00000000-0005-0000-0000-000083000000}"/>
    <cellStyle name="Currency 4" xfId="122" xr:uid="{00000000-0005-0000-0000-000084000000}"/>
    <cellStyle name="Currency 4 2" xfId="123" xr:uid="{00000000-0005-0000-0000-000085000000}"/>
    <cellStyle name="Currency 4 2 2" xfId="315" xr:uid="{00000000-0005-0000-0000-000086000000}"/>
    <cellStyle name="Currency 4 3" xfId="314" xr:uid="{00000000-0005-0000-0000-000087000000}"/>
    <cellStyle name="Currency 5" xfId="124" xr:uid="{00000000-0005-0000-0000-000088000000}"/>
    <cellStyle name="Currency 5 2" xfId="316" xr:uid="{00000000-0005-0000-0000-000089000000}"/>
    <cellStyle name="Currency 6" xfId="298" xr:uid="{00000000-0005-0000-0000-00008A000000}"/>
    <cellStyle name="Euro" xfId="125" xr:uid="{00000000-0005-0000-0000-00008B000000}"/>
    <cellStyle name="Euro 2" xfId="126" xr:uid="{00000000-0005-0000-0000-00008C000000}"/>
    <cellStyle name="Euro 3" xfId="296" xr:uid="{00000000-0005-0000-0000-00008D000000}"/>
    <cellStyle name="Existing" xfId="99" xr:uid="{00000000-0005-0000-0000-00008E000000}"/>
    <cellStyle name="Good 2" xfId="182" xr:uid="{00000000-0005-0000-0000-00008F000000}"/>
    <cellStyle name="Good 3" xfId="269" xr:uid="{00000000-0005-0000-0000-000090000000}"/>
    <cellStyle name="Good 4" xfId="88" xr:uid="{00000000-0005-0000-0000-000091000000}"/>
    <cellStyle name="Input" xfId="53" builtinId="20" customBuiltin="1"/>
    <cellStyle name="Komma 2" xfId="127" xr:uid="{00000000-0005-0000-0000-000093000000}"/>
    <cellStyle name="Komma 2 2" xfId="317" xr:uid="{00000000-0005-0000-0000-000094000000}"/>
    <cellStyle name="LineItemError" xfId="102" xr:uid="{00000000-0005-0000-0000-000095000000}"/>
    <cellStyle name="Migliaia [0] 2" xfId="338" xr:uid="{00000000-0005-0000-0000-000096000000}"/>
    <cellStyle name="Migliaia 2" xfId="339" xr:uid="{00000000-0005-0000-0000-000097000000}"/>
    <cellStyle name="Migliaia 3" xfId="340" xr:uid="{00000000-0005-0000-0000-000098000000}"/>
    <cellStyle name="Neutral 2" xfId="184" xr:uid="{00000000-0005-0000-0000-000099000000}"/>
    <cellStyle name="Neutral 3" xfId="271" xr:uid="{00000000-0005-0000-0000-00009A000000}"/>
    <cellStyle name="Neutral 4" xfId="90" xr:uid="{00000000-0005-0000-0000-00009B000000}"/>
    <cellStyle name="Normal 10" xfId="12" xr:uid="{00000000-0005-0000-0000-00009C000000}"/>
    <cellStyle name="Normal 10 2" xfId="21" xr:uid="{00000000-0005-0000-0000-00009D000000}"/>
    <cellStyle name="Normal 10 2 2" xfId="42" xr:uid="{00000000-0005-0000-0000-00009E000000}"/>
    <cellStyle name="Normal 10 2 3" xfId="190" xr:uid="{00000000-0005-0000-0000-00009F000000}"/>
    <cellStyle name="Normal 10 2 4" xfId="188" xr:uid="{00000000-0005-0000-0000-0000A0000000}"/>
    <cellStyle name="Normal 10 2 4 2" xfId="192" xr:uid="{00000000-0005-0000-0000-0000A1000000}"/>
    <cellStyle name="Normal 10 2 5" xfId="186" xr:uid="{00000000-0005-0000-0000-0000A2000000}"/>
    <cellStyle name="Normal 10 3" xfId="22" xr:uid="{00000000-0005-0000-0000-0000A3000000}"/>
    <cellStyle name="Normal 10 4" xfId="34" xr:uid="{00000000-0005-0000-0000-0000A4000000}"/>
    <cellStyle name="Normal 11" xfId="24" xr:uid="{00000000-0005-0000-0000-0000A5000000}"/>
    <cellStyle name="Normal 11 2" xfId="35" xr:uid="{00000000-0005-0000-0000-0000A6000000}"/>
    <cellStyle name="Normal 11 3" xfId="128" xr:uid="{00000000-0005-0000-0000-0000A7000000}"/>
    <cellStyle name="Normal 12" xfId="25" xr:uid="{00000000-0005-0000-0000-0000A8000000}"/>
    <cellStyle name="Normal 12 2" xfId="26" xr:uid="{00000000-0005-0000-0000-0000A9000000}"/>
    <cellStyle name="Normal 12 3" xfId="36" xr:uid="{00000000-0005-0000-0000-0000AA000000}"/>
    <cellStyle name="Normal 12 3 2" xfId="194" xr:uid="{00000000-0005-0000-0000-0000AB000000}"/>
    <cellStyle name="Normal 13" xfId="27" xr:uid="{00000000-0005-0000-0000-0000AC000000}"/>
    <cellStyle name="Normal 13 2" xfId="37" xr:uid="{00000000-0005-0000-0000-0000AD000000}"/>
    <cellStyle name="Normal 13 3" xfId="129" xr:uid="{00000000-0005-0000-0000-0000AE000000}"/>
    <cellStyle name="Normal 14" xfId="28" xr:uid="{00000000-0005-0000-0000-0000AF000000}"/>
    <cellStyle name="Normal 14 2" xfId="38" xr:uid="{00000000-0005-0000-0000-0000B0000000}"/>
    <cellStyle name="Normal 15" xfId="29" xr:uid="{00000000-0005-0000-0000-0000B1000000}"/>
    <cellStyle name="Normal 15 2" xfId="30" xr:uid="{00000000-0005-0000-0000-0000B2000000}"/>
    <cellStyle name="Normal 15 3" xfId="39" xr:uid="{00000000-0005-0000-0000-0000B3000000}"/>
    <cellStyle name="Normal 15 3 2" xfId="195" xr:uid="{00000000-0005-0000-0000-0000B4000000}"/>
    <cellStyle name="Normal 16" xfId="31" xr:uid="{00000000-0005-0000-0000-0000B5000000}"/>
    <cellStyle name="Normal 16 2" xfId="33" xr:uid="{00000000-0005-0000-0000-0000B6000000}"/>
    <cellStyle name="Normal 17" xfId="32" xr:uid="{00000000-0005-0000-0000-0000B7000000}"/>
    <cellStyle name="Normal 17 2" xfId="45" xr:uid="{00000000-0005-0000-0000-0000B8000000}"/>
    <cellStyle name="Normal 17 2 2" xfId="240" xr:uid="{00000000-0005-0000-0000-0000B9000000}"/>
    <cellStyle name="Normal 17 2 3" xfId="277" xr:uid="{00000000-0005-0000-0000-0000BA000000}"/>
    <cellStyle name="Normal 17 3" xfId="44" xr:uid="{00000000-0005-0000-0000-0000BB000000}"/>
    <cellStyle name="Normal 17 4" xfId="185" xr:uid="{00000000-0005-0000-0000-0000BC000000}"/>
    <cellStyle name="Normal 18" xfId="46" xr:uid="{00000000-0005-0000-0000-0000BD000000}"/>
    <cellStyle name="Normal 18 2" xfId="241" xr:uid="{00000000-0005-0000-0000-0000BE000000}"/>
    <cellStyle name="Normal 18 3" xfId="196" xr:uid="{00000000-0005-0000-0000-0000BF000000}"/>
    <cellStyle name="Normal 18 4" xfId="278" xr:uid="{00000000-0005-0000-0000-0000C0000000}"/>
    <cellStyle name="Normal 19" xfId="47" xr:uid="{00000000-0005-0000-0000-0000C1000000}"/>
    <cellStyle name="Normal 19 2" xfId="244" xr:uid="{00000000-0005-0000-0000-0000C2000000}"/>
    <cellStyle name="Normal 19 3" xfId="199" xr:uid="{00000000-0005-0000-0000-0000C3000000}"/>
    <cellStyle name="Normal 19 4" xfId="86" xr:uid="{00000000-0005-0000-0000-0000C4000000}"/>
    <cellStyle name="Normal 19 5" xfId="275" xr:uid="{00000000-0005-0000-0000-0000C5000000}"/>
    <cellStyle name="Normal 19 5 2" xfId="284" xr:uid="{00000000-0005-0000-0000-0000C6000000}"/>
    <cellStyle name="Normal 19 5 2 2" xfId="332" xr:uid="{00000000-0005-0000-0000-0000C7000000}"/>
    <cellStyle name="Normal 19 5 3" xfId="280" xr:uid="{00000000-0005-0000-0000-0000C8000000}"/>
    <cellStyle name="Normal 19 6" xfId="279" xr:uid="{00000000-0005-0000-0000-0000C9000000}"/>
    <cellStyle name="Normal 19 7" xfId="281" xr:uid="{00000000-0005-0000-0000-0000CA000000}"/>
    <cellStyle name="Normal 19 7 2" xfId="330" xr:uid="{00000000-0005-0000-0000-0000CB000000}"/>
    <cellStyle name="Normal 2" xfId="1" xr:uid="{00000000-0005-0000-0000-0000CC000000}"/>
    <cellStyle name="Normal 2 2" xfId="2" xr:uid="{00000000-0005-0000-0000-0000CD000000}"/>
    <cellStyle name="Normal 2 2 2" xfId="13" xr:uid="{00000000-0005-0000-0000-0000CE000000}"/>
    <cellStyle name="Normal 2 2 2 2" xfId="130" xr:uid="{00000000-0005-0000-0000-0000CF000000}"/>
    <cellStyle name="Normal 2 2 2 3" xfId="131" xr:uid="{00000000-0005-0000-0000-0000D0000000}"/>
    <cellStyle name="Normal 2 2 3" xfId="132" xr:uid="{00000000-0005-0000-0000-0000D1000000}"/>
    <cellStyle name="Normal 2 2 4" xfId="133" xr:uid="{00000000-0005-0000-0000-0000D2000000}"/>
    <cellStyle name="Normal 2 2 5" xfId="134" xr:uid="{00000000-0005-0000-0000-0000D3000000}"/>
    <cellStyle name="Normal 2 3" xfId="135" xr:uid="{00000000-0005-0000-0000-0000D4000000}"/>
    <cellStyle name="Normal 2 3 2" xfId="136" xr:uid="{00000000-0005-0000-0000-0000D5000000}"/>
    <cellStyle name="Normal 2 3 3" xfId="137" xr:uid="{00000000-0005-0000-0000-0000D6000000}"/>
    <cellStyle name="Normal 2 4" xfId="138" xr:uid="{00000000-0005-0000-0000-0000D7000000}"/>
    <cellStyle name="Normal 2 5" xfId="139" xr:uid="{00000000-0005-0000-0000-0000D8000000}"/>
    <cellStyle name="Normal 2 6" xfId="140" xr:uid="{00000000-0005-0000-0000-0000D9000000}"/>
    <cellStyle name="Normal 2 7" xfId="300" xr:uid="{00000000-0005-0000-0000-0000DA000000}"/>
    <cellStyle name="Normal 20" xfId="202" xr:uid="{00000000-0005-0000-0000-0000DB000000}"/>
    <cellStyle name="Normal 20 2" xfId="247" xr:uid="{00000000-0005-0000-0000-0000DC000000}"/>
    <cellStyle name="Normal 20 3" xfId="286" xr:uid="{00000000-0005-0000-0000-0000DD000000}"/>
    <cellStyle name="Normal 21" xfId="205" xr:uid="{00000000-0005-0000-0000-0000DE000000}"/>
    <cellStyle name="Normal 21 2" xfId="250" xr:uid="{00000000-0005-0000-0000-0000DF000000}"/>
    <cellStyle name="Normal 21 3" xfId="287" xr:uid="{00000000-0005-0000-0000-0000E0000000}"/>
    <cellStyle name="Normal 22" xfId="181" xr:uid="{00000000-0005-0000-0000-0000E1000000}"/>
    <cellStyle name="Normal 22 2" xfId="288" xr:uid="{00000000-0005-0000-0000-0000E2000000}"/>
    <cellStyle name="Normal 23" xfId="208" xr:uid="{00000000-0005-0000-0000-0000E3000000}"/>
    <cellStyle name="Normal 23 2" xfId="253" xr:uid="{00000000-0005-0000-0000-0000E4000000}"/>
    <cellStyle name="Normal 23 3" xfId="289" xr:uid="{00000000-0005-0000-0000-0000E5000000}"/>
    <cellStyle name="Normal 24" xfId="224" xr:uid="{00000000-0005-0000-0000-0000E6000000}"/>
    <cellStyle name="Normal 24 2" xfId="290" xr:uid="{00000000-0005-0000-0000-0000E7000000}"/>
    <cellStyle name="Normal 25" xfId="273" xr:uid="{00000000-0005-0000-0000-0000E8000000}"/>
    <cellStyle name="Normal 25 2" xfId="274" xr:uid="{00000000-0005-0000-0000-0000E9000000}"/>
    <cellStyle name="Normal 25 3" xfId="276" xr:uid="{00000000-0005-0000-0000-0000EA000000}"/>
    <cellStyle name="Normal 25 3 2" xfId="285" xr:uid="{00000000-0005-0000-0000-0000EB000000}"/>
    <cellStyle name="Normal 25 3 2 2" xfId="333" xr:uid="{00000000-0005-0000-0000-0000EC000000}"/>
    <cellStyle name="Normal 25 3 3" xfId="282" xr:uid="{00000000-0005-0000-0000-0000ED000000}"/>
    <cellStyle name="Normal 25 4" xfId="283" xr:uid="{00000000-0005-0000-0000-0000EE000000}"/>
    <cellStyle name="Normal 25 4 2" xfId="331" xr:uid="{00000000-0005-0000-0000-0000EF000000}"/>
    <cellStyle name="Normal 26" xfId="108" xr:uid="{00000000-0005-0000-0000-0000F0000000}"/>
    <cellStyle name="Normal 26 2" xfId="291" xr:uid="{00000000-0005-0000-0000-0000F1000000}"/>
    <cellStyle name="Normal 27" xfId="87" xr:uid="{00000000-0005-0000-0000-0000F2000000}"/>
    <cellStyle name="Normal 27 2" xfId="292" xr:uid="{00000000-0005-0000-0000-0000F3000000}"/>
    <cellStyle name="Normal 28" xfId="293" xr:uid="{00000000-0005-0000-0000-0000F4000000}"/>
    <cellStyle name="Normal 29" xfId="294" xr:uid="{00000000-0005-0000-0000-0000F5000000}"/>
    <cellStyle name="Normal 3" xfId="3" xr:uid="{00000000-0005-0000-0000-0000F6000000}"/>
    <cellStyle name="Normal 3 2" xfId="14" xr:uid="{00000000-0005-0000-0000-0000F7000000}"/>
    <cellStyle name="Normal 3 2 2" xfId="141" xr:uid="{00000000-0005-0000-0000-0000F8000000}"/>
    <cellStyle name="Normal 3 2 3" xfId="142" xr:uid="{00000000-0005-0000-0000-0000F9000000}"/>
    <cellStyle name="Normal 3 3" xfId="143" xr:uid="{00000000-0005-0000-0000-0000FA000000}"/>
    <cellStyle name="Normal 3 4" xfId="144" xr:uid="{00000000-0005-0000-0000-0000FB000000}"/>
    <cellStyle name="Normal 3 5" xfId="145" xr:uid="{00000000-0005-0000-0000-0000FC000000}"/>
    <cellStyle name="Normal 3 6" xfId="301" xr:uid="{00000000-0005-0000-0000-0000FD000000}"/>
    <cellStyle name="Normal 30" xfId="295" xr:uid="{00000000-0005-0000-0000-0000FE000000}"/>
    <cellStyle name="Normal 30 2" xfId="299" xr:uid="{00000000-0005-0000-0000-0000FF000000}"/>
    <cellStyle name="Normal 4" xfId="4" xr:uid="{00000000-0005-0000-0000-000000010000}"/>
    <cellStyle name="Normal 4 2" xfId="15" xr:uid="{00000000-0005-0000-0000-000001010000}"/>
    <cellStyle name="Normal 4 2 2" xfId="146" xr:uid="{00000000-0005-0000-0000-000002010000}"/>
    <cellStyle name="Normal 4 2 3" xfId="147" xr:uid="{00000000-0005-0000-0000-000003010000}"/>
    <cellStyle name="Normal 4 3" xfId="148" xr:uid="{00000000-0005-0000-0000-000004010000}"/>
    <cellStyle name="Normal 4 4" xfId="149" xr:uid="{00000000-0005-0000-0000-000005010000}"/>
    <cellStyle name="Normal 5" xfId="5" xr:uid="{00000000-0005-0000-0000-000006010000}"/>
    <cellStyle name="Normal 5 2" xfId="16" xr:uid="{00000000-0005-0000-0000-000007010000}"/>
    <cellStyle name="Normal 5 2 2" xfId="150" xr:uid="{00000000-0005-0000-0000-000008010000}"/>
    <cellStyle name="Normal 5 2 3" xfId="151" xr:uid="{00000000-0005-0000-0000-000009010000}"/>
    <cellStyle name="Normal 5 3" xfId="152" xr:uid="{00000000-0005-0000-0000-00000A010000}"/>
    <cellStyle name="Normal 5 4" xfId="153" xr:uid="{00000000-0005-0000-0000-00000B010000}"/>
    <cellStyle name="Normal 6" xfId="6" xr:uid="{00000000-0005-0000-0000-00000C010000}"/>
    <cellStyle name="Normal 6 2" xfId="17" xr:uid="{00000000-0005-0000-0000-00000D010000}"/>
    <cellStyle name="Normal 6 2 2" xfId="154" xr:uid="{00000000-0005-0000-0000-00000E010000}"/>
    <cellStyle name="Normal 6 2 3" xfId="155" xr:uid="{00000000-0005-0000-0000-00000F010000}"/>
    <cellStyle name="Normal 6 3" xfId="156" xr:uid="{00000000-0005-0000-0000-000010010000}"/>
    <cellStyle name="Normal 6 4" xfId="157" xr:uid="{00000000-0005-0000-0000-000011010000}"/>
    <cellStyle name="Normal 7" xfId="7" xr:uid="{00000000-0005-0000-0000-000012010000}"/>
    <cellStyle name="Normal 7 2" xfId="18" xr:uid="{00000000-0005-0000-0000-000013010000}"/>
    <cellStyle name="Normal 7 2 2" xfId="158" xr:uid="{00000000-0005-0000-0000-000014010000}"/>
    <cellStyle name="Normal 7 2 3" xfId="159" xr:uid="{00000000-0005-0000-0000-000015010000}"/>
    <cellStyle name="Normal 7 3" xfId="160" xr:uid="{00000000-0005-0000-0000-000016010000}"/>
    <cellStyle name="Normal 7 4" xfId="161" xr:uid="{00000000-0005-0000-0000-000017010000}"/>
    <cellStyle name="Normal 8" xfId="8" xr:uid="{00000000-0005-0000-0000-000018010000}"/>
    <cellStyle name="Normal 8 2" xfId="9" xr:uid="{00000000-0005-0000-0000-000019010000}"/>
    <cellStyle name="Normal 8 2 2" xfId="162" xr:uid="{00000000-0005-0000-0000-00001A010000}"/>
    <cellStyle name="Normal 8 2 3" xfId="163" xr:uid="{00000000-0005-0000-0000-00001B010000}"/>
    <cellStyle name="Normal 8 3" xfId="164" xr:uid="{00000000-0005-0000-0000-00001C010000}"/>
    <cellStyle name="Normal 8 4" xfId="165" xr:uid="{00000000-0005-0000-0000-00001D010000}"/>
    <cellStyle name="Normal 9" xfId="10" xr:uid="{00000000-0005-0000-0000-00001E010000}"/>
    <cellStyle name="Normal 9 2" xfId="19" xr:uid="{00000000-0005-0000-0000-00001F010000}"/>
    <cellStyle name="Normal 9 2 2" xfId="23" xr:uid="{00000000-0005-0000-0000-000020010000}"/>
    <cellStyle name="Normal 9 2 2 2" xfId="43" xr:uid="{00000000-0005-0000-0000-000021010000}"/>
    <cellStyle name="Normal 9 2 2 3" xfId="191" xr:uid="{00000000-0005-0000-0000-000022010000}"/>
    <cellStyle name="Normal 9 2 2 4" xfId="189" xr:uid="{00000000-0005-0000-0000-000023010000}"/>
    <cellStyle name="Normal 9 2 2 4 2" xfId="193" xr:uid="{00000000-0005-0000-0000-000024010000}"/>
    <cellStyle name="Normal 9 2 2 5" xfId="187" xr:uid="{00000000-0005-0000-0000-000025010000}"/>
    <cellStyle name="Normal 9 2 3" xfId="20" xr:uid="{00000000-0005-0000-0000-000026010000}"/>
    <cellStyle name="Normal 9 2 4" xfId="41" xr:uid="{00000000-0005-0000-0000-000027010000}"/>
    <cellStyle name="Normal 9 3" xfId="11" xr:uid="{00000000-0005-0000-0000-000028010000}"/>
    <cellStyle name="Normal 9 4" xfId="40" xr:uid="{00000000-0005-0000-0000-000029010000}"/>
    <cellStyle name="Normal1" xfId="103" xr:uid="{00000000-0005-0000-0000-00002A010000}"/>
    <cellStyle name="Normale" xfId="0" builtinId="0"/>
    <cellStyle name="Normale 2" xfId="336" xr:uid="{00000000-0005-0000-0000-00002C010000}"/>
    <cellStyle name="Nota" xfId="59" builtinId="10" customBuiltin="1"/>
    <cellStyle name="Note 2" xfId="211" xr:uid="{00000000-0005-0000-0000-00002E010000}"/>
    <cellStyle name="Note 2 2" xfId="256" xr:uid="{00000000-0005-0000-0000-00002F010000}"/>
    <cellStyle name="Note 3" xfId="227" xr:uid="{00000000-0005-0000-0000-000030010000}"/>
    <cellStyle name="Note 4" xfId="168" xr:uid="{00000000-0005-0000-0000-000031010000}"/>
    <cellStyle name="notUpdatable" xfId="93" xr:uid="{00000000-0005-0000-0000-000032010000}"/>
    <cellStyle name="Optional" xfId="94" xr:uid="{00000000-0005-0000-0000-000033010000}"/>
    <cellStyle name="Optional 2" xfId="345" xr:uid="{00000000-0005-0000-0000-000034010000}"/>
    <cellStyle name="Optional2" xfId="95" xr:uid="{00000000-0005-0000-0000-000035010000}"/>
    <cellStyle name="Optional2 2" xfId="346" xr:uid="{00000000-0005-0000-0000-000036010000}"/>
    <cellStyle name="OptionalForCommit" xfId="107" xr:uid="{00000000-0005-0000-0000-000037010000}"/>
    <cellStyle name="Output" xfId="54" builtinId="21" customBuiltin="1"/>
    <cellStyle name="OverridingAllowed" xfId="106" xr:uid="{00000000-0005-0000-0000-000039010000}"/>
    <cellStyle name="OverridingAllowed 2" xfId="347" xr:uid="{00000000-0005-0000-0000-00003A010000}"/>
    <cellStyle name="Percent 2" xfId="198" xr:uid="{00000000-0005-0000-0000-00003B010000}"/>
    <cellStyle name="Percent 2 2" xfId="243" xr:uid="{00000000-0005-0000-0000-00003C010000}"/>
    <cellStyle name="Percent 3" xfId="201" xr:uid="{00000000-0005-0000-0000-00003D010000}"/>
    <cellStyle name="Percent 3 2" xfId="246" xr:uid="{00000000-0005-0000-0000-00003E010000}"/>
    <cellStyle name="Percent 4" xfId="204" xr:uid="{00000000-0005-0000-0000-00003F010000}"/>
    <cellStyle name="Percent 4 2" xfId="249" xr:uid="{00000000-0005-0000-0000-000040010000}"/>
    <cellStyle name="Percent 5" xfId="207" xr:uid="{00000000-0005-0000-0000-000041010000}"/>
    <cellStyle name="Percent 5 2" xfId="252" xr:uid="{00000000-0005-0000-0000-000042010000}"/>
    <cellStyle name="Percent 6" xfId="210" xr:uid="{00000000-0005-0000-0000-000043010000}"/>
    <cellStyle name="Percent 6 2" xfId="255" xr:uid="{00000000-0005-0000-0000-000044010000}"/>
    <cellStyle name="Percent 7" xfId="226" xr:uid="{00000000-0005-0000-0000-000045010000}"/>
    <cellStyle name="Percent 8" xfId="110" xr:uid="{00000000-0005-0000-0000-000046010000}"/>
    <cellStyle name="Percentuale" xfId="349" builtinId="5"/>
    <cellStyle name="Required" xfId="96" xr:uid="{00000000-0005-0000-0000-000048010000}"/>
    <cellStyle name="Required2" xfId="97" xr:uid="{00000000-0005-0000-0000-000049010000}"/>
    <cellStyle name="Sample" xfId="98" xr:uid="{00000000-0005-0000-0000-00004A010000}"/>
    <cellStyle name="SkipRequired" xfId="101" xr:uid="{00000000-0005-0000-0000-00004B010000}"/>
    <cellStyle name="Standaard 2" xfId="166" xr:uid="{00000000-0005-0000-0000-00004C010000}"/>
    <cellStyle name="Standard 4" xfId="297" xr:uid="{00000000-0005-0000-0000-00004D010000}"/>
    <cellStyle name="StringOnly" xfId="100" xr:uid="{00000000-0005-0000-0000-00004E010000}"/>
    <cellStyle name="Testo avviso" xfId="58" builtinId="11" customBuiltin="1"/>
    <cellStyle name="Testo descrittivo" xfId="60" builtinId="53" customBuiltin="1"/>
    <cellStyle name="Title 2" xfId="272" xr:uid="{00000000-0005-0000-0000-000051010000}"/>
    <cellStyle name="Titolo" xfId="48" builtinId="15" customBuiltin="1"/>
    <cellStyle name="Titolo 1" xfId="49" builtinId="16" customBuiltin="1"/>
    <cellStyle name="Titolo 2" xfId="50" builtinId="17" customBuiltin="1"/>
    <cellStyle name="Titolo 3" xfId="51" builtinId="18" customBuiltin="1"/>
    <cellStyle name="Titolo 4" xfId="52" builtinId="19" customBuiltin="1"/>
    <cellStyle name="Totale" xfId="61" builtinId="25" customBuiltin="1"/>
    <cellStyle name="Valuta" xfId="335" builtinId="4"/>
    <cellStyle name="Valuta 2" xfId="167" xr:uid="{00000000-0005-0000-0000-000059010000}"/>
    <cellStyle name="Valuta 2 2" xfId="318" xr:uid="{00000000-0005-0000-0000-00005A010000}"/>
    <cellStyle name="Valuta 3" xfId="337" xr:uid="{00000000-0005-0000-0000-00005B010000}"/>
    <cellStyle name="Warnings" xfId="105" xr:uid="{00000000-0005-0000-0000-00005C010000}"/>
    <cellStyle name="Warnings 2" xfId="348" xr:uid="{00000000-0005-0000-0000-00005D010000}"/>
  </cellStyles>
  <dxfs count="103">
    <dxf>
      <font>
        <color rgb="FFFF0000"/>
      </font>
    </dxf>
    <dxf>
      <font>
        <color rgb="FF00B050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75" formatCode="000000"/>
    </dxf>
    <dxf>
      <alignment horizontal="left"/>
    </dxf>
    <dxf>
      <numFmt numFmtId="168" formatCode="0.0"/>
    </dxf>
    <dxf>
      <numFmt numFmtId="2" formatCode="0.00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vertical="center"/>
    </dxf>
    <dxf>
      <alignment horizontal="center"/>
    </dxf>
    <dxf>
      <alignment vertical="center"/>
    </dxf>
    <dxf>
      <alignment horizontal="center"/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CCCC"/>
      <color rgb="FFFCD5B4"/>
      <color rgb="FFB00800"/>
      <color rgb="FFCCFF99"/>
      <color rgb="FFFF7C80"/>
      <color rgb="FFFFE9D9"/>
      <color rgb="FFCCFFCC"/>
      <color rgb="FF1A2854"/>
      <color rgb="FFD22300"/>
      <color rgb="FFFF32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2</xdr:row>
      <xdr:rowOff>9525</xdr:rowOff>
    </xdr:from>
    <xdr:to>
      <xdr:col>8</xdr:col>
      <xdr:colOff>317500</xdr:colOff>
      <xdr:row>9</xdr:row>
      <xdr:rowOff>9525</xdr:rowOff>
    </xdr:to>
    <xdr:sp macro="[0]!ankerPreOpON" textlink="">
      <xdr:nvSpPr>
        <xdr:cNvPr id="2" name="preparazioneListoneAnkerBt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6365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PREPARAZIONE</a:t>
          </a:r>
          <a:r>
            <a:rPr lang="it-IT" sz="2400" b="1" baseline="0"/>
            <a:t> LISTONE ANKER</a:t>
          </a:r>
          <a:endParaRPr lang="it-IT" sz="2400" b="1"/>
        </a:p>
      </xdr:txBody>
    </xdr:sp>
    <xdr:clientData/>
  </xdr:twoCellAnchor>
  <xdr:twoCellAnchor>
    <xdr:from>
      <xdr:col>9</xdr:col>
      <xdr:colOff>12700</xdr:colOff>
      <xdr:row>2</xdr:row>
      <xdr:rowOff>9525</xdr:rowOff>
    </xdr:from>
    <xdr:to>
      <xdr:col>15</xdr:col>
      <xdr:colOff>285750</xdr:colOff>
      <xdr:row>9</xdr:row>
      <xdr:rowOff>9525</xdr:rowOff>
    </xdr:to>
    <xdr:sp macro="[0]!ankerOrderManagerON" textlink="">
      <xdr:nvSpPr>
        <xdr:cNvPr id="3" name="gestioneOrdiniBt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991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GESTIONE ORDINI</a:t>
          </a:r>
        </a:p>
      </xdr:txBody>
    </xdr:sp>
    <xdr:clientData/>
  </xdr:twoCellAnchor>
  <xdr:twoCellAnchor>
    <xdr:from>
      <xdr:col>9</xdr:col>
      <xdr:colOff>38100</xdr:colOff>
      <xdr:row>10</xdr:row>
      <xdr:rowOff>76200</xdr:rowOff>
    </xdr:from>
    <xdr:to>
      <xdr:col>11</xdr:col>
      <xdr:colOff>558800</xdr:colOff>
      <xdr:row>13</xdr:row>
      <xdr:rowOff>76200</xdr:rowOff>
    </xdr:to>
    <xdr:sp macro="[0]!newSupply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524500" y="1917700"/>
          <a:ext cx="173990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Nuova Fornitura</a:t>
          </a:r>
        </a:p>
      </xdr:txBody>
    </xdr:sp>
    <xdr:clientData/>
  </xdr:twoCellAnchor>
  <xdr:twoCellAnchor>
    <xdr:from>
      <xdr:col>9</xdr:col>
      <xdr:colOff>69850</xdr:colOff>
      <xdr:row>13</xdr:row>
      <xdr:rowOff>180974</xdr:rowOff>
    </xdr:from>
    <xdr:to>
      <xdr:col>14</xdr:col>
      <xdr:colOff>165100</xdr:colOff>
      <xdr:row>18</xdr:row>
      <xdr:rowOff>95249</xdr:rowOff>
    </xdr:to>
    <xdr:sp macro="" textlink="">
      <xdr:nvSpPr>
        <xdr:cNvPr id="5" name="testo_CaricaOrdin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5556250" y="2574924"/>
          <a:ext cx="3143250" cy="835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Cancella i dati in "- ordiniFornitura -" relativi al</a:t>
          </a:r>
          <a:r>
            <a:rPr lang="it-IT" sz="1100" baseline="0"/>
            <a:t> precedente ordine Anker. Permette di cominciare a salvare i singoli ordini dei clienti e salvarli nell' "- ordineAggreagato -"</a:t>
          </a:r>
          <a:endParaRPr lang="it-IT" sz="1100"/>
        </a:p>
      </xdr:txBody>
    </xdr:sp>
    <xdr:clientData/>
  </xdr:twoCellAnchor>
  <xdr:twoCellAnchor>
    <xdr:from>
      <xdr:col>16</xdr:col>
      <xdr:colOff>12700</xdr:colOff>
      <xdr:row>10</xdr:row>
      <xdr:rowOff>31750</xdr:rowOff>
    </xdr:from>
    <xdr:to>
      <xdr:col>20</xdr:col>
      <xdr:colOff>565150</xdr:colOff>
      <xdr:row>13</xdr:row>
      <xdr:rowOff>158750</xdr:rowOff>
    </xdr:to>
    <xdr:sp macro="" textlink="">
      <xdr:nvSpPr>
        <xdr:cNvPr id="10" name="Rettangolo con angoli arrotondati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9766300" y="1873250"/>
          <a:ext cx="2990850" cy="679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Chiudi la Fornitura e salva i dati nello storico</a:t>
          </a:r>
        </a:p>
      </xdr:txBody>
    </xdr:sp>
    <xdr:clientData/>
  </xdr:twoCellAnchor>
  <xdr:twoCellAnchor>
    <xdr:from>
      <xdr:col>16</xdr:col>
      <xdr:colOff>133350</xdr:colOff>
      <xdr:row>14</xdr:row>
      <xdr:rowOff>168274</xdr:rowOff>
    </xdr:from>
    <xdr:to>
      <xdr:col>22</xdr:col>
      <xdr:colOff>266700</xdr:colOff>
      <xdr:row>18</xdr:row>
      <xdr:rowOff>88899</xdr:rowOff>
    </xdr:to>
    <xdr:sp macro="" textlink="">
      <xdr:nvSpPr>
        <xdr:cNvPr id="11" name="testo_nuovaFornitura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9886950" y="2746374"/>
          <a:ext cx="379095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Salva i dati aggregati della fornitura in un database. L'operazione ha come fine l'analisi dei dati e incrociare gli SKU</a:t>
          </a:r>
          <a:r>
            <a:rPr lang="it-IT" sz="1100" baseline="0"/>
            <a:t> di Anker con quelli di Coppo</a:t>
          </a:r>
        </a:p>
      </xdr:txBody>
    </xdr:sp>
    <xdr:clientData/>
  </xdr:twoCellAnchor>
  <xdr:twoCellAnchor>
    <xdr:from>
      <xdr:col>15</xdr:col>
      <xdr:colOff>508000</xdr:colOff>
      <xdr:row>2</xdr:row>
      <xdr:rowOff>9525</xdr:rowOff>
    </xdr:from>
    <xdr:to>
      <xdr:col>22</xdr:col>
      <xdr:colOff>171450</xdr:colOff>
      <xdr:row>9</xdr:row>
      <xdr:rowOff>9525</xdr:rowOff>
    </xdr:to>
    <xdr:sp macro="" textlink="">
      <xdr:nvSpPr>
        <xdr:cNvPr id="8" name="preparazioneListoneAnkerBt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6520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CHIUSURA</a:t>
          </a:r>
          <a:r>
            <a:rPr lang="it-IT" sz="2400" b="1" baseline="0"/>
            <a:t> ORDINE</a:t>
          </a:r>
          <a:endParaRPr lang="it-IT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1840</xdr:colOff>
      <xdr:row>1242</xdr:row>
      <xdr:rowOff>180975</xdr:rowOff>
    </xdr:from>
    <xdr:to>
      <xdr:col>1</xdr:col>
      <xdr:colOff>0</xdr:colOff>
      <xdr:row>1243</xdr:row>
      <xdr:rowOff>174617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57250" y="228761925"/>
          <a:ext cx="0" cy="1777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1</xdr:col>
      <xdr:colOff>1840</xdr:colOff>
      <xdr:row>1512</xdr:row>
      <xdr:rowOff>180975</xdr:rowOff>
    </xdr:from>
    <xdr:to>
      <xdr:col>1</xdr:col>
      <xdr:colOff>0</xdr:colOff>
      <xdr:row>1513</xdr:row>
      <xdr:rowOff>174615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857250" y="278482425"/>
          <a:ext cx="0" cy="17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3</xdr:col>
      <xdr:colOff>1962150</xdr:colOff>
      <xdr:row>0</xdr:row>
      <xdr:rowOff>47625</xdr:rowOff>
    </xdr:from>
    <xdr:to>
      <xdr:col>3</xdr:col>
      <xdr:colOff>3487751</xdr:colOff>
      <xdr:row>9</xdr:row>
      <xdr:rowOff>27829</xdr:rowOff>
    </xdr:to>
    <xdr:pic>
      <xdr:nvPicPr>
        <xdr:cNvPr id="4" name="Picture 4" descr="Anker | Bedrijfsinformati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47625"/>
          <a:ext cx="1525601" cy="1637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279400</xdr:colOff>
      <xdr:row>0</xdr:row>
      <xdr:rowOff>95250</xdr:rowOff>
    </xdr:from>
    <xdr:to>
      <xdr:col>22</xdr:col>
      <xdr:colOff>127000</xdr:colOff>
      <xdr:row>8</xdr:row>
      <xdr:rowOff>146050</xdr:rowOff>
    </xdr:to>
    <xdr:sp macro="" textlink="">
      <xdr:nvSpPr>
        <xdr:cNvPr id="2" name="fumettoGuida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684000" y="95250"/>
          <a:ext cx="7607300" cy="1879600"/>
        </a:xfrm>
        <a:prstGeom prst="wedgeRoundRect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it-I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questo punto è possibile sfruttare le macro per creare il listone: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1 - Importare i dati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2 - Eseguire la pulizia (sino a quando il conteggio dei record non cambia)</a:t>
          </a: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3 - Aggiungere al sheet "listaCecilia" le referenze dei prodotti della lista Cecilia da eliminare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4 - Eseguire la rimozione dei prodotti di Cecilia con il "Cecilia's Clean"</a:t>
          </a:r>
        </a:p>
        <a:p>
          <a:r>
            <a:rPr lang="it-IT" sz="1100" b="1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5 - Schiacciare su GENERA MODULO ORDINI. Da questo si potranno creare i vari listini per negozio, magazzino clienti enoteche e grossisti</a:t>
          </a:r>
          <a:endParaRPr lang="it-IT" sz="1100" u="none">
            <a:effectLst/>
          </a:endParaRPr>
        </a:p>
        <a:p>
          <a:pPr algn="l"/>
          <a:r>
            <a:rPr lang="it-IT" sz="1100" b="1" u="none">
              <a:effectLst/>
            </a:rPr>
            <a:t>6 - </a:t>
          </a:r>
          <a:r>
            <a:rPr lang="it-IT" sz="1100" b="1" u="sng">
              <a:effectLst/>
            </a:rPr>
            <a:t>CONSIGLIO: eseguire</a:t>
          </a:r>
          <a:r>
            <a:rPr lang="it-IT" sz="1100" b="1" u="sng" baseline="0">
              <a:effectLst/>
            </a:rPr>
            <a:t> un controllo sull'output generato per verificare la presenza di alcuni formati indesiderati. E' raro ma è possibile trovare doppie referenze con stesso formato (soprattutto per i MIGNON e i GROSSI FORMATI)</a:t>
          </a:r>
          <a:endParaRPr lang="it-IT" sz="1050" b="1" u="sng"/>
        </a:p>
      </xdr:txBody>
    </xdr:sp>
    <xdr:clientData/>
  </xdr:twoCellAnchor>
  <xdr:twoCellAnchor>
    <xdr:from>
      <xdr:col>1</xdr:col>
      <xdr:colOff>1630293</xdr:colOff>
      <xdr:row>6</xdr:row>
      <xdr:rowOff>6779</xdr:rowOff>
    </xdr:from>
    <xdr:to>
      <xdr:col>7</xdr:col>
      <xdr:colOff>134693</xdr:colOff>
      <xdr:row>8</xdr:row>
      <xdr:rowOff>107951</xdr:rowOff>
    </xdr:to>
    <xdr:sp macro="[0]!orderModule" textlink="">
      <xdr:nvSpPr>
        <xdr:cNvPr id="3" name="btnGenerateModOrd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366893" y="1378379"/>
          <a:ext cx="6480000" cy="558372"/>
        </a:xfrm>
        <a:prstGeom prst="roundRect">
          <a:avLst/>
        </a:prstGeom>
        <a:solidFill>
          <a:srgbClr val="C00000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GENERA MODULO</a:t>
          </a:r>
          <a:r>
            <a:rPr lang="en-US" sz="2000" b="1" i="0" u="none" strike="noStrike" baseline="0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 ORDINI</a:t>
          </a:r>
          <a:endParaRPr lang="en-US" sz="2000" b="1" i="0" u="none" strike="noStrike">
            <a:solidFill>
              <a:schemeClr val="lt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1630293</xdr:colOff>
      <xdr:row>3</xdr:row>
      <xdr:rowOff>23795</xdr:rowOff>
    </xdr:from>
    <xdr:to>
      <xdr:col>1</xdr:col>
      <xdr:colOff>3086100</xdr:colOff>
      <xdr:row>5</xdr:row>
      <xdr:rowOff>7680</xdr:rowOff>
    </xdr:to>
    <xdr:sp macro="[0]!creazioneListone" textlink="">
      <xdr:nvSpPr>
        <xdr:cNvPr id="4" name="btnImportData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366893" y="709595"/>
          <a:ext cx="1455807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1 - IMPORT DATI</a:t>
          </a:r>
        </a:p>
      </xdr:txBody>
    </xdr:sp>
    <xdr:clientData/>
  </xdr:twoCellAnchor>
  <xdr:twoCellAnchor>
    <xdr:from>
      <xdr:col>1</xdr:col>
      <xdr:colOff>3251247</xdr:colOff>
      <xdr:row>3</xdr:row>
      <xdr:rowOff>23795</xdr:rowOff>
    </xdr:from>
    <xdr:to>
      <xdr:col>2</xdr:col>
      <xdr:colOff>430802</xdr:colOff>
      <xdr:row>5</xdr:row>
      <xdr:rowOff>7680</xdr:rowOff>
    </xdr:to>
    <xdr:sp macro="[0]!pulisciListone" textlink="">
      <xdr:nvSpPr>
        <xdr:cNvPr id="5" name="btnClean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987847" y="709595"/>
          <a:ext cx="938755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2 - CLEAN</a:t>
          </a:r>
        </a:p>
      </xdr:txBody>
    </xdr:sp>
    <xdr:clientData/>
  </xdr:twoCellAnchor>
  <xdr:twoCellAnchor>
    <xdr:from>
      <xdr:col>2</xdr:col>
      <xdr:colOff>595949</xdr:colOff>
      <xdr:row>3</xdr:row>
      <xdr:rowOff>23795</xdr:rowOff>
    </xdr:from>
    <xdr:to>
      <xdr:col>5</xdr:col>
      <xdr:colOff>325146</xdr:colOff>
      <xdr:row>5</xdr:row>
      <xdr:rowOff>7680</xdr:rowOff>
    </xdr:to>
    <xdr:sp macro="[0]!ceciliaClean" textlink="">
      <xdr:nvSpPr>
        <xdr:cNvPr id="6" name="btnCeciliaClean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1749" y="709595"/>
          <a:ext cx="1659597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3 -CECILIA'S</a:t>
          </a:r>
          <a:r>
            <a:rPr lang="en-US" sz="1400" b="1" i="0" u="none" strike="noStrike" baseline="0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 CLEAN</a:t>
          </a:r>
          <a:endParaRPr lang="en-US" sz="1400" b="1" i="0" u="none" strike="noStrike">
            <a:solidFill>
              <a:schemeClr val="lt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1630293</xdr:colOff>
      <xdr:row>0</xdr:row>
      <xdr:rowOff>63500</xdr:rowOff>
    </xdr:from>
    <xdr:to>
      <xdr:col>7</xdr:col>
      <xdr:colOff>134693</xdr:colOff>
      <xdr:row>2</xdr:row>
      <xdr:rowOff>47385</xdr:rowOff>
    </xdr:to>
    <xdr:sp macro="" textlink="">
      <xdr:nvSpPr>
        <xdr:cNvPr id="7" name="Title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2366893" y="63500"/>
          <a:ext cx="6480000" cy="441085"/>
        </a:xfrm>
        <a:prstGeom prst="roundRect">
          <a:avLst/>
        </a:prstGeom>
        <a:solidFill>
          <a:schemeClr val="tx2"/>
        </a:solidFill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800">
              <a:latin typeface="Arial Rounded MT Bold" panose="020F0704030504030204" pitchFamily="34" charset="0"/>
            </a:rPr>
            <a:t>C O M A N D I</a:t>
          </a:r>
        </a:p>
      </xdr:txBody>
    </xdr:sp>
    <xdr:clientData/>
  </xdr:twoCellAnchor>
  <xdr:twoCellAnchor editAs="oneCell">
    <xdr:from>
      <xdr:col>7</xdr:col>
      <xdr:colOff>371475</xdr:colOff>
      <xdr:row>1</xdr:row>
      <xdr:rowOff>88900</xdr:rowOff>
    </xdr:from>
    <xdr:to>
      <xdr:col>9</xdr:col>
      <xdr:colOff>682625</xdr:colOff>
      <xdr:row>7</xdr:row>
      <xdr:rowOff>95250</xdr:rowOff>
    </xdr:to>
    <xdr:sp macro="" textlink="$J$4">
      <xdr:nvSpPr>
        <xdr:cNvPr id="8" name="pergamenaCounter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9083675" y="317500"/>
          <a:ext cx="2146300" cy="1377950"/>
        </a:xfrm>
        <a:prstGeom prst="horizontalScroll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3109B68-3828-44A2-8F92-73BEE6FBBB8D}" type="TxLink">
            <a:rPr lang="en-US" sz="4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1843</a:t>
          </a:fld>
          <a:endParaRPr lang="it-IT" sz="1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82550</xdr:colOff>
      <xdr:row>0</xdr:row>
      <xdr:rowOff>890</xdr:rowOff>
    </xdr:from>
    <xdr:to>
      <xdr:col>1</xdr:col>
      <xdr:colOff>1660525</xdr:colOff>
      <xdr:row>3</xdr:row>
      <xdr:rowOff>174818</xdr:rowOff>
    </xdr:to>
    <xdr:pic macro="[0]!home">
      <xdr:nvPicPr>
        <xdr:cNvPr id="9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890"/>
          <a:ext cx="2314575" cy="859728"/>
        </a:xfrm>
        <a:prstGeom prst="rect">
          <a:avLst/>
        </a:prstGeom>
      </xdr:spPr>
    </xdr:pic>
    <xdr:clientData/>
  </xdr:twoCellAnchor>
  <xdr:twoCellAnchor editAs="oneCell">
    <xdr:from>
      <xdr:col>0</xdr:col>
      <xdr:colOff>82550</xdr:colOff>
      <xdr:row>0</xdr:row>
      <xdr:rowOff>0</xdr:rowOff>
    </xdr:from>
    <xdr:to>
      <xdr:col>1</xdr:col>
      <xdr:colOff>1660525</xdr:colOff>
      <xdr:row>3</xdr:row>
      <xdr:rowOff>173928</xdr:rowOff>
    </xdr:to>
    <xdr:pic>
      <xdr:nvPicPr>
        <xdr:cNvPr id="10" name="logoCoppoHom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0"/>
          <a:ext cx="2314575" cy="859728"/>
        </a:xfrm>
        <a:prstGeom prst="rect">
          <a:avLst/>
        </a:prstGeom>
      </xdr:spPr>
    </xdr:pic>
    <xdr:clientData/>
  </xdr:twoCellAnchor>
  <xdr:twoCellAnchor>
    <xdr:from>
      <xdr:col>5</xdr:col>
      <xdr:colOff>490293</xdr:colOff>
      <xdr:row>3</xdr:row>
      <xdr:rowOff>23795</xdr:rowOff>
    </xdr:from>
    <xdr:to>
      <xdr:col>7</xdr:col>
      <xdr:colOff>134693</xdr:colOff>
      <xdr:row>5</xdr:row>
      <xdr:rowOff>7680</xdr:rowOff>
    </xdr:to>
    <xdr:sp macro="[0]!modDuplicate" textlink="">
      <xdr:nvSpPr>
        <xdr:cNvPr id="11" name="btnCeciliaClean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6916493" y="709595"/>
          <a:ext cx="1930400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4 - HANDLE DUPLICATE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1641</xdr:colOff>
      <xdr:row>2</xdr:row>
      <xdr:rowOff>123825</xdr:rowOff>
    </xdr:from>
    <xdr:to>
      <xdr:col>13</xdr:col>
      <xdr:colOff>425446</xdr:colOff>
      <xdr:row>51</xdr:row>
      <xdr:rowOff>82550</xdr:rowOff>
    </xdr:to>
    <xdr:grpSp>
      <xdr:nvGrpSpPr>
        <xdr:cNvPr id="13" name="pulsanti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9075791" y="657225"/>
          <a:ext cx="3630555" cy="9490075"/>
          <a:chOff x="10025116" y="473075"/>
          <a:chExt cx="2001780" cy="4829175"/>
        </a:xfrm>
      </xdr:grpSpPr>
      <xdr:sp macro="[0]!listinoEnoteche" textlink="">
        <xdr:nvSpPr>
          <xdr:cNvPr id="3" name="enoteche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0025881" y="1564661"/>
            <a:ext cx="2000250" cy="10410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ENOTECHE</a:t>
            </a:r>
          </a:p>
        </xdr:txBody>
      </xdr:sp>
      <xdr:sp macro="[0]!listinoGrossisti" textlink="">
        <xdr:nvSpPr>
          <xdr:cNvPr id="4" name="grossisti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0025116" y="2714318"/>
            <a:ext cx="2001780" cy="8759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GROSSISTI</a:t>
            </a:r>
          </a:p>
        </xdr:txBody>
      </xdr:sp>
      <xdr:sp macro="[0]!listinoNegozi" textlink="">
        <xdr:nvSpPr>
          <xdr:cNvPr id="12" name="negozi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10039404" y="3698875"/>
            <a:ext cx="1973205" cy="885438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NEGOZI</a:t>
            </a:r>
          </a:p>
        </xdr:txBody>
      </xdr:sp>
      <xdr:sp macro="[0]!listinoMagazzino" textlink="">
        <xdr:nvSpPr>
          <xdr:cNvPr id="2" name="magazzino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>
            <a:off x="10025116" y="473075"/>
            <a:ext cx="2001780" cy="982942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MODULO ORDINI </a:t>
            </a:r>
          </a:p>
          <a:p>
            <a:pPr algn="ctr"/>
            <a:r>
              <a:rPr lang="it-IT" sz="1600" b="1"/>
              <a:t>MAGAZZINO</a:t>
            </a:r>
          </a:p>
        </xdr:txBody>
      </xdr:sp>
      <xdr:sp macro="" textlink="">
        <xdr:nvSpPr>
          <xdr:cNvPr id="5" name="freccie_spostamento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0415938" y="4739650"/>
            <a:ext cx="1220136" cy="562600"/>
          </a:xfrm>
          <a:prstGeom prst="quad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 fPrintsWithSheet="0"/>
  </xdr:twoCellAnchor>
  <xdr:twoCellAnchor editAs="oneCell">
    <xdr:from>
      <xdr:col>0</xdr:col>
      <xdr:colOff>47625</xdr:colOff>
      <xdr:row>0</xdr:row>
      <xdr:rowOff>28575</xdr:rowOff>
    </xdr:from>
    <xdr:to>
      <xdr:col>4</xdr:col>
      <xdr:colOff>473075</xdr:colOff>
      <xdr:row>4</xdr:row>
      <xdr:rowOff>170365</xdr:rowOff>
    </xdr:to>
    <xdr:pic>
      <xdr:nvPicPr>
        <xdr:cNvPr id="14" name="logo_coppo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575"/>
          <a:ext cx="5438775" cy="1183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838200</xdr:colOff>
      <xdr:row>2</xdr:row>
      <xdr:rowOff>0</xdr:rowOff>
    </xdr:from>
    <xdr:to>
      <xdr:col>15</xdr:col>
      <xdr:colOff>0</xdr:colOff>
      <xdr:row>11</xdr:row>
      <xdr:rowOff>0</xdr:rowOff>
    </xdr:to>
    <xdr:sp macro="" textlink="">
      <xdr:nvSpPr>
        <xdr:cNvPr id="2" name="alert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6129000" y="368300"/>
          <a:ext cx="2616200" cy="1657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800"/>
            <a:t>AGGIORNARE LA TABELLA PIVOT PER AVERE I DATI AGGIORNATI.</a:t>
          </a:r>
        </a:p>
        <a:p>
          <a:endParaRPr lang="it-IT" sz="1100"/>
        </a:p>
        <a:p>
          <a:r>
            <a:rPr lang="it-IT" sz="1100"/>
            <a:t>- Tasto destro del mouse e AGGIORNA</a:t>
          </a:r>
        </a:p>
        <a:p>
          <a:r>
            <a:rPr lang="it-IT" sz="1100"/>
            <a:t>- Menu ANALISI TAB. PIVOT e</a:t>
          </a:r>
          <a:r>
            <a:rPr lang="it-IT" sz="1100" baseline="0"/>
            <a:t> AGGIORNA</a:t>
          </a:r>
          <a:endParaRPr lang="it-IT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12700</xdr:colOff>
      <xdr:row>1</xdr:row>
      <xdr:rowOff>177800</xdr:rowOff>
    </xdr:from>
    <xdr:to>
      <xdr:col>28</xdr:col>
      <xdr:colOff>60326</xdr:colOff>
      <xdr:row>19</xdr:row>
      <xdr:rowOff>158750</xdr:rowOff>
    </xdr:to>
    <xdr:sp macro="" textlink="">
      <xdr:nvSpPr>
        <xdr:cNvPr id="2" name="aler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7379950" y="725488"/>
          <a:ext cx="3246438" cy="3267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3600" b="1"/>
            <a:t>NON LASCIARE SPAZI TRA LE RIGHE!</a:t>
          </a:r>
        </a:p>
        <a:p>
          <a:pPr algn="ctr"/>
          <a:r>
            <a:rPr lang="it-IT" sz="1600" b="1"/>
            <a:t>Se dovete cancellare una riga, eliminatela o taglia/incollate le altre per coprire la riga mancante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139700</xdr:colOff>
      <xdr:row>12</xdr:row>
      <xdr:rowOff>158750</xdr:rowOff>
    </xdr:from>
    <xdr:to>
      <xdr:col>13</xdr:col>
      <xdr:colOff>1352549</xdr:colOff>
      <xdr:row>15</xdr:row>
      <xdr:rowOff>31750</xdr:rowOff>
    </xdr:to>
    <xdr:sp macro="" textlink="">
      <xdr:nvSpPr>
        <xdr:cNvPr id="820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00000000-0008-0000-0B00-00000A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16</xdr:col>
      <xdr:colOff>0</xdr:colOff>
      <xdr:row>0</xdr:row>
      <xdr:rowOff>0</xdr:rowOff>
    </xdr:from>
    <xdr:ext cx="4007019" cy="1143"/>
    <xdr:pic>
      <xdr:nvPicPr>
        <xdr:cNvPr id="2" name="Picture 2" descr="Logo Coppo lung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12</xdr:col>
      <xdr:colOff>95250</xdr:colOff>
      <xdr:row>13</xdr:row>
      <xdr:rowOff>31750</xdr:rowOff>
    </xdr:from>
    <xdr:to>
      <xdr:col>13</xdr:col>
      <xdr:colOff>1037167</xdr:colOff>
      <xdr:row>15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657167" y="238125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22223</xdr:colOff>
      <xdr:row>22</xdr:row>
      <xdr:rowOff>179210</xdr:rowOff>
    </xdr:from>
    <xdr:to>
      <xdr:col>19</xdr:col>
      <xdr:colOff>555623</xdr:colOff>
      <xdr:row>24</xdr:row>
      <xdr:rowOff>168627</xdr:rowOff>
    </xdr:to>
    <xdr:sp macro="[0]!addOrderToSupply" textlink="">
      <xdr:nvSpPr>
        <xdr:cNvPr id="2" name="SALVA_ORDINE">
          <a:extLst>
            <a:ext uri="{FF2B5EF4-FFF2-40B4-BE49-F238E27FC236}">
              <a16:creationId xmlns:a16="http://schemas.microsoft.com/office/drawing/2014/main" id="{C02B2F73-D639-4A2A-957D-17831E573C7A}"/>
            </a:ext>
          </a:extLst>
        </xdr:cNvPr>
        <xdr:cNvSpPr/>
      </xdr:nvSpPr>
      <xdr:spPr>
        <a:xfrm>
          <a:off x="13992223" y="4770260"/>
          <a:ext cx="1752600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 baseline="0"/>
            <a:t>SALVA ORDINE</a:t>
          </a:r>
          <a:endParaRPr lang="it-IT" sz="1200" b="1"/>
        </a:p>
      </xdr:txBody>
    </xdr:sp>
    <xdr:clientData/>
  </xdr:twoCellAnchor>
  <xdr:twoCellAnchor editAs="oneCell">
    <xdr:from>
      <xdr:col>18</xdr:col>
      <xdr:colOff>22223</xdr:colOff>
      <xdr:row>18</xdr:row>
      <xdr:rowOff>114300</xdr:rowOff>
    </xdr:from>
    <xdr:to>
      <xdr:col>19</xdr:col>
      <xdr:colOff>555623</xdr:colOff>
      <xdr:row>20</xdr:row>
      <xdr:rowOff>103717</xdr:rowOff>
    </xdr:to>
    <xdr:sp macro="[0]!newOrder" textlink="">
      <xdr:nvSpPr>
        <xdr:cNvPr id="3" name="NUOVO_ORDINE">
          <a:extLst>
            <a:ext uri="{FF2B5EF4-FFF2-40B4-BE49-F238E27FC236}">
              <a16:creationId xmlns:a16="http://schemas.microsoft.com/office/drawing/2014/main" id="{7A3C79D6-3873-4E9E-8AB8-D82CDB4AB8DD}"/>
            </a:ext>
          </a:extLst>
        </xdr:cNvPr>
        <xdr:cNvSpPr/>
      </xdr:nvSpPr>
      <xdr:spPr>
        <a:xfrm>
          <a:off x="13992223" y="3968750"/>
          <a:ext cx="1752600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 baseline="0"/>
            <a:t>NUOVO ORDINE</a:t>
          </a:r>
          <a:endParaRPr lang="it-IT" sz="1200" b="1"/>
        </a:p>
      </xdr:txBody>
    </xdr:sp>
    <xdr:clientData/>
  </xdr:twoCellAnchor>
  <xdr:twoCellAnchor editAs="oneCell">
    <xdr:from>
      <xdr:col>18</xdr:col>
      <xdr:colOff>22223</xdr:colOff>
      <xdr:row>20</xdr:row>
      <xdr:rowOff>146755</xdr:rowOff>
    </xdr:from>
    <xdr:to>
      <xdr:col>19</xdr:col>
      <xdr:colOff>555623</xdr:colOff>
      <xdr:row>22</xdr:row>
      <xdr:rowOff>136172</xdr:rowOff>
    </xdr:to>
    <xdr:sp macro="[0]!loadClientOrder" textlink="">
      <xdr:nvSpPr>
        <xdr:cNvPr id="4" name="CARICA_ORDINE">
          <a:extLst>
            <a:ext uri="{FF2B5EF4-FFF2-40B4-BE49-F238E27FC236}">
              <a16:creationId xmlns:a16="http://schemas.microsoft.com/office/drawing/2014/main" id="{F9EEABBC-A24F-42D9-A3B2-B8EC927E3E57}"/>
            </a:ext>
          </a:extLst>
        </xdr:cNvPr>
        <xdr:cNvSpPr/>
      </xdr:nvSpPr>
      <xdr:spPr>
        <a:xfrm>
          <a:off x="13992223" y="4369505"/>
          <a:ext cx="1752600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 baseline="0"/>
            <a:t>CARICA ORDINE</a:t>
          </a:r>
          <a:endParaRPr lang="it-IT" sz="1200" b="1"/>
        </a:p>
      </xdr:txBody>
    </xdr:sp>
    <xdr:clientData/>
  </xdr:twoCellAnchor>
  <xdr:twoCellAnchor editAs="oneCell">
    <xdr:from>
      <xdr:col>18</xdr:col>
      <xdr:colOff>22223</xdr:colOff>
      <xdr:row>25</xdr:row>
      <xdr:rowOff>27516</xdr:rowOff>
    </xdr:from>
    <xdr:to>
      <xdr:col>19</xdr:col>
      <xdr:colOff>555623</xdr:colOff>
      <xdr:row>27</xdr:row>
      <xdr:rowOff>16933</xdr:rowOff>
    </xdr:to>
    <xdr:sp macro="" textlink="">
      <xdr:nvSpPr>
        <xdr:cNvPr id="5" name="SALVA_ORDINE">
          <a:extLst>
            <a:ext uri="{FF2B5EF4-FFF2-40B4-BE49-F238E27FC236}">
              <a16:creationId xmlns:a16="http://schemas.microsoft.com/office/drawing/2014/main" id="{D3C8193C-C676-4D59-A2F6-3147748B49AA}"/>
            </a:ext>
          </a:extLst>
        </xdr:cNvPr>
        <xdr:cNvSpPr/>
      </xdr:nvSpPr>
      <xdr:spPr>
        <a:xfrm>
          <a:off x="13992223" y="5171016"/>
          <a:ext cx="1752600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 baseline="0"/>
            <a:t>ELIMINA ORDINE</a:t>
          </a:r>
          <a:endParaRPr lang="it-IT" sz="1200" b="1"/>
        </a:p>
      </xdr:txBody>
    </xdr:sp>
    <xdr:clientData/>
  </xdr:twoCellAnchor>
  <xdr:twoCellAnchor>
    <xdr:from>
      <xdr:col>44</xdr:col>
      <xdr:colOff>419100</xdr:colOff>
      <xdr:row>1</xdr:row>
      <xdr:rowOff>31750</xdr:rowOff>
    </xdr:from>
    <xdr:to>
      <xdr:col>48</xdr:col>
      <xdr:colOff>393700</xdr:colOff>
      <xdr:row>5</xdr:row>
      <xdr:rowOff>133350</xdr:rowOff>
    </xdr:to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4E5E89B-BF59-424D-85C3-9DD63BCE5AB9}"/>
            </a:ext>
          </a:extLst>
        </xdr:cNvPr>
        <xdr:cNvSpPr txBox="1"/>
      </xdr:nvSpPr>
      <xdr:spPr>
        <a:xfrm>
          <a:off x="32835850" y="298450"/>
          <a:ext cx="2413000" cy="127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400" b="1"/>
            <a:t>NON TOCCARE QUESTA TABELLA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ane Ducci" refreshedDate="45316.874907870369" missingItemsLimit="0" createdVersion="8" refreshedVersion="8" minRefreshableVersion="3" recordCount="24" xr:uid="{00000000-000A-0000-FFFF-FFFF2A000000}">
  <cacheSource type="worksheet">
    <worksheetSource name="fornituraCompleta"/>
  </cacheSource>
  <cacheFields count="15">
    <cacheField name="CODICE_x000a_GEKO" numFmtId="0">
      <sharedItems containsString="0" containsBlank="1" containsNumber="1" containsInteger="1" minValue="366" maxValue="6965"/>
    </cacheField>
    <cacheField name="DESCRIZIONE" numFmtId="0">
      <sharedItems count="24">
        <s v="Cassis Herytier Guyot"/>
        <s v="Chateau Du Breuil 8 Ans + GB"/>
        <s v="Chateau Du Breuil VSOP Calvados"/>
        <s v="Dom Benedictine"/>
        <s v="Dos Maderas Px 5+5 + GB"/>
        <s v="Etsu Pacific Ocean Water Gin + GB"/>
        <s v="Frapin 1270 - 1e Cru De Cognac + GB"/>
        <s v="Hardy VSOP + GB"/>
        <s v="Nikka Coffey Gin + GB"/>
        <s v="Scapegrace Dry Gin Black"/>
        <s v="Suntory Roku Gin"/>
        <s v="Suntory The Chita + GB"/>
        <s v="Ukiyo Japanese Blossom Gin"/>
        <s v="AnCnoc 12 Years + GB"/>
        <s v="Benriach 10 Years The Smoky Ten + GB"/>
        <s v="Clement VSOP + GB"/>
        <s v="Dictador 12 Years + GB"/>
        <s v="Dictador Aurum + GB"/>
        <s v="Engine Pure Organic Gin"/>
        <s v="Generous Gin Organic"/>
        <s v="KI NO BI Kyoto Dry Gin + GB"/>
        <s v="Mayfair Dry Gin"/>
        <s v="Paddy Old Irish"/>
        <s v="Port Askaig 8 Years + GB"/>
      </sharedItems>
    </cacheField>
    <cacheField name="RICHIESTA_x000a_CLIENTE" numFmtId="0">
      <sharedItems containsSemiMixedTypes="0" containsString="0" containsNumber="1" containsInteger="1" minValue="6" maxValue="6"/>
    </cacheField>
    <cacheField name="DISPONIBILI" numFmtId="0">
      <sharedItems containsSemiMixedTypes="0" containsString="0" containsNumber="1" containsInteger="1" minValue="6" maxValue="6"/>
    </cacheField>
    <cacheField name="CODICE_x000a_VINOLUX" numFmtId="1">
      <sharedItems containsBlank="1" containsMixedTypes="1" containsNumber="1" containsInteger="1" minValue="3422" maxValue="3422"/>
    </cacheField>
    <cacheField name="CODICE_x000a_ANKER" numFmtId="1">
      <sharedItems/>
    </cacheField>
    <cacheField name="BT/CS" numFmtId="1">
      <sharedItems containsMixedTypes="1" containsNumber="1" containsInteger="1" minValue="6" maxValue="6"/>
    </cacheField>
    <cacheField name="LT." numFmtId="2">
      <sharedItems containsMixedTypes="1" containsNumber="1" minValue="0.5" maxValue="1"/>
    </cacheField>
    <cacheField name="% VOL" numFmtId="168">
      <sharedItems containsMixedTypes="1" containsNumber="1" minValue="40" maxValue="47"/>
    </cacheField>
    <cacheField name="COSTO_x000a_BOTTIGLIA" numFmtId="174">
      <sharedItems containsMixedTypes="1" containsNumber="1" minValue="12.5" maxValue="51.393442622950822"/>
    </cacheField>
    <cacheField name="PREZZO_x000a_VINOLUX" numFmtId="174">
      <sharedItems containsMixedTypes="1" containsNumber="1" minValue="7.85" maxValue="25.45"/>
    </cacheField>
    <cacheField name="ULTIMO PREZZO_x000a_ITALIA" numFmtId="174">
      <sharedItems containsMixedTypes="1" containsNumber="1" minValue="15" maxValue="61.550000000000004"/>
    </cacheField>
    <cacheField name="PREZZO_x000a_VENDITA" numFmtId="1">
      <sharedItems containsMixedTypes="1" containsNumber="1" containsInteger="1" minValue="1" maxValue="1"/>
    </cacheField>
    <cacheField name="CARTONI" numFmtId="0">
      <sharedItems containsSemiMixedTypes="0" containsString="0" containsNumber="1" containsInteger="1" minValue="6" maxValue="6"/>
    </cacheField>
    <cacheField name="ORDINE" numFmtId="0">
      <sharedItems containsMixedTypes="1" containsNumber="1" containsInteger="1" minValue="0" maxValue="465"/>
    </cacheField>
  </cacheFields>
  <extLst>
    <ext xmlns:x14="http://schemas.microsoft.com/office/spreadsheetml/2009/9/main" uri="{725AE2AE-9491-48be-B2B4-4EB974FC3084}">
      <x14:pivotCacheDefinition pivotCacheId="4868839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013"/>
    <x v="0"/>
    <n v="6"/>
    <n v="6"/>
    <m/>
    <s v=""/>
    <e v="#N/A"/>
    <e v="#N/A"/>
    <e v="#N/A"/>
    <e v="#N/A"/>
    <s v=""/>
    <e v="#N/A"/>
    <e v="#N/A"/>
    <n v="6"/>
    <n v="465"/>
  </r>
  <r>
    <n v="5963"/>
    <x v="1"/>
    <n v="6"/>
    <n v="6"/>
    <m/>
    <s v="L-00-662-00"/>
    <n v="6"/>
    <n v="0.7"/>
    <n v="40"/>
    <n v="25"/>
    <s v=""/>
    <n v="30.5"/>
    <n v="1"/>
    <n v="6"/>
    <n v="0"/>
  </r>
  <r>
    <n v="5509"/>
    <x v="2"/>
    <n v="6"/>
    <n v="6"/>
    <m/>
    <s v="L-00-664-00"/>
    <n v="6"/>
    <n v="0.7"/>
    <n v="40"/>
    <n v="14.918032786885245"/>
    <s v=""/>
    <n v="18.2"/>
    <n v="1"/>
    <n v="6"/>
    <n v="0"/>
  </r>
  <r>
    <n v="539"/>
    <x v="3"/>
    <n v="6"/>
    <n v="6"/>
    <m/>
    <s v="L-04-754-00"/>
    <n v="6"/>
    <n v="0.7"/>
    <n v="40"/>
    <n v="14.139344262295083"/>
    <s v=""/>
    <n v="17.25"/>
    <n v="1"/>
    <n v="6"/>
    <n v="6"/>
  </r>
  <r>
    <n v="5503"/>
    <x v="4"/>
    <n v="6"/>
    <n v="6"/>
    <m/>
    <s v="L-57-540-00"/>
    <n v="6"/>
    <n v="0.7"/>
    <n v="40"/>
    <n v="23.401639344262296"/>
    <s v=""/>
    <n v="28.55"/>
    <n v="1"/>
    <n v="6"/>
    <n v="0"/>
  </r>
  <r>
    <n v="6965"/>
    <x v="5"/>
    <n v="6"/>
    <n v="6"/>
    <m/>
    <s v="L-58-892-00"/>
    <n v="6"/>
    <n v="0.7"/>
    <n v="45"/>
    <n v="21.434426229508198"/>
    <s v=""/>
    <n v="26.150000000000002"/>
    <n v="1"/>
    <n v="6"/>
    <n v="0"/>
  </r>
  <r>
    <n v="5744"/>
    <x v="6"/>
    <n v="6"/>
    <n v="6"/>
    <m/>
    <s v="L-20-286-00"/>
    <n v="6"/>
    <n v="0.7"/>
    <n v="40"/>
    <n v="25.696721311475411"/>
    <s v=""/>
    <n v="31.35"/>
    <n v="1"/>
    <n v="6"/>
    <n v="0"/>
  </r>
  <r>
    <m/>
    <x v="7"/>
    <n v="6"/>
    <n v="6"/>
    <m/>
    <s v="L-60-811-00"/>
    <n v="6"/>
    <n v="0.7"/>
    <n v="40"/>
    <n v="23.483606557377051"/>
    <s v=""/>
    <n v="28.650000000000002"/>
    <n v="1"/>
    <n v="6"/>
    <s v=""/>
  </r>
  <r>
    <n v="3827"/>
    <x v="8"/>
    <n v="6"/>
    <n v="6"/>
    <m/>
    <s v="L-55-126-00"/>
    <n v="6"/>
    <n v="0.7"/>
    <n v="47"/>
    <n v="19.508196721311478"/>
    <s v=""/>
    <n v="23.8"/>
    <n v="1"/>
    <n v="6"/>
    <n v="0"/>
  </r>
  <r>
    <n v="5497"/>
    <x v="9"/>
    <n v="6"/>
    <n v="6"/>
    <m/>
    <s v="L-22-357-00"/>
    <n v="6"/>
    <n v="0.7"/>
    <n v="41.6"/>
    <n v="21.885245901639347"/>
    <s v=""/>
    <n v="26.700000000000003"/>
    <n v="1"/>
    <n v="6"/>
    <n v="0"/>
  </r>
  <r>
    <n v="3937"/>
    <x v="10"/>
    <n v="6"/>
    <n v="6"/>
    <m/>
    <s v="L-17-684-00"/>
    <n v="6"/>
    <n v="0.7"/>
    <n v="43"/>
    <n v="15.532786885245901"/>
    <s v=""/>
    <n v="18.95"/>
    <n v="1"/>
    <n v="6"/>
    <n v="18"/>
  </r>
  <r>
    <n v="3464"/>
    <x v="11"/>
    <n v="6"/>
    <n v="6"/>
    <m/>
    <s v="L-06-398-00"/>
    <n v="6"/>
    <n v="0.7"/>
    <n v="43"/>
    <n v="31.393442622950825"/>
    <s v=""/>
    <n v="38.300000000000004"/>
    <n v="1"/>
    <n v="6"/>
    <n v="0"/>
  </r>
  <r>
    <n v="5814"/>
    <x v="12"/>
    <n v="6"/>
    <n v="6"/>
    <m/>
    <s v="L-51-363-00"/>
    <n v="6"/>
    <n v="0.7"/>
    <n v="40"/>
    <n v="23.23770491803279"/>
    <s v=""/>
    <n v="28.35"/>
    <n v="1"/>
    <n v="6"/>
    <n v="0"/>
  </r>
  <r>
    <n v="399"/>
    <x v="13"/>
    <n v="6"/>
    <n v="6"/>
    <s v="ANCNOC804J"/>
    <s v="L-07-088-00"/>
    <n v="6"/>
    <n v="0.7"/>
    <n v="40"/>
    <n v="19.959016393442624"/>
    <n v="15.85"/>
    <n v="23.900000000000002"/>
    <n v="1"/>
    <n v="6"/>
    <n v="18"/>
  </r>
  <r>
    <n v="493"/>
    <x v="14"/>
    <n v="6"/>
    <n v="6"/>
    <s v="BENR7S2A85"/>
    <s v="L-50-338-00"/>
    <n v="6"/>
    <n v="0.7"/>
    <n v="46"/>
    <n v="25.819672131147541"/>
    <n v="19.25"/>
    <n v="30.900000000000002"/>
    <n v="1"/>
    <n v="6"/>
    <n v="0"/>
  </r>
  <r>
    <n v="3821"/>
    <x v="15"/>
    <n v="6"/>
    <n v="6"/>
    <m/>
    <s v="L-09-109-00"/>
    <n v="6"/>
    <n v="0.7"/>
    <n v="40"/>
    <n v="24.303278688524593"/>
    <s v=""/>
    <n v="29.1"/>
    <n v="1"/>
    <n v="6"/>
    <n v="3"/>
  </r>
  <r>
    <n v="366"/>
    <x v="16"/>
    <n v="6"/>
    <n v="6"/>
    <m/>
    <s v="L-09-128-00"/>
    <n v="6"/>
    <n v="0.7"/>
    <n v="40"/>
    <n v="22.66393442622951"/>
    <s v=""/>
    <n v="27.150000000000002"/>
    <n v="1"/>
    <n v="6"/>
    <n v="366"/>
  </r>
  <r>
    <m/>
    <x v="17"/>
    <n v="6"/>
    <n v="6"/>
    <m/>
    <s v="L-57-226-00"/>
    <n v="6"/>
    <n v="0.7"/>
    <n v="40"/>
    <n v="51.393442622950822"/>
    <s v=""/>
    <n v="61.550000000000004"/>
    <n v="1"/>
    <n v="6"/>
    <s v=""/>
  </r>
  <r>
    <n v="4832"/>
    <x v="18"/>
    <n v="6"/>
    <n v="6"/>
    <m/>
    <s v="L-56-079-00"/>
    <n v="6"/>
    <n v="0.5"/>
    <n v="42"/>
    <n v="15.819672131147541"/>
    <s v=""/>
    <n v="18.95"/>
    <n v="1"/>
    <n v="6"/>
    <n v="9"/>
  </r>
  <r>
    <n v="5645"/>
    <x v="19"/>
    <n v="6"/>
    <n v="6"/>
    <s v="GENE0B5A7A"/>
    <s v="L-54-643-00"/>
    <n v="6"/>
    <n v="0.7"/>
    <n v="44"/>
    <n v="18.975409836065577"/>
    <n v="14.25"/>
    <n v="22.75"/>
    <n v="1"/>
    <n v="6"/>
    <n v="0"/>
  </r>
  <r>
    <n v="6277"/>
    <x v="20"/>
    <n v="6"/>
    <n v="6"/>
    <s v="KINO848D39"/>
    <s v="L-09-526-00"/>
    <n v="6"/>
    <n v="0.7"/>
    <n v="45.7"/>
    <n v="29.508196721311474"/>
    <n v="25.45"/>
    <n v="35.35"/>
    <n v="1"/>
    <n v="6"/>
    <n v="0"/>
  </r>
  <r>
    <n v="1169"/>
    <x v="21"/>
    <n v="6"/>
    <n v="6"/>
    <m/>
    <s v="L-17-465-00"/>
    <n v="6"/>
    <n v="0.7"/>
    <n v="40"/>
    <n v="13.237704918032788"/>
    <s v=""/>
    <n v="15.850000000000001"/>
    <n v="1"/>
    <n v="6"/>
    <n v="0"/>
  </r>
  <r>
    <n v="2667"/>
    <x v="22"/>
    <n v="6"/>
    <n v="6"/>
    <n v="3422"/>
    <s v="L-06-841-00"/>
    <n v="6"/>
    <n v="1"/>
    <n v="40"/>
    <n v="12.5"/>
    <n v="7.85"/>
    <n v="15"/>
    <n v="1"/>
    <n v="6"/>
    <n v="0"/>
  </r>
  <r>
    <n v="6834"/>
    <x v="23"/>
    <n v="6"/>
    <n v="6"/>
    <m/>
    <s v="L-15-808-00"/>
    <n v="6"/>
    <n v="0.7"/>
    <n v="45.8"/>
    <n v="25.819672131147541"/>
    <s v=""/>
    <n v="30.950000000000003"/>
    <n v="1"/>
    <n v="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ordineAggregato" cacheId="0" applyNumberFormats="0" applyBorderFormats="0" applyFontFormats="0" applyPatternFormats="0" applyAlignmentFormats="0" applyWidthHeightFormats="1" dataCaption="Valori" updatedVersion="8" minRefreshableVersion="3" showDrill="0" colGrandTotals="0" itemPrintTitles="1" createdVersion="8" indent="0" outline="1" outlineData="1" multipleFieldFilters="0" fieldListSortAscending="1">
  <location ref="A1:D27" firstHeaderRow="1" firstDataRow="2" firstDataCol="1"/>
  <pivotFields count="15">
    <pivotField showAll="0"/>
    <pivotField axis="axisRow" outline="0" showAll="0" sortType="ascending" defaultSubtotal="0">
      <items count="24">
        <item x="13"/>
        <item x="14"/>
        <item x="0"/>
        <item x="1"/>
        <item x="2"/>
        <item x="15"/>
        <item x="16"/>
        <item x="17"/>
        <item x="3"/>
        <item x="4"/>
        <item x="18"/>
        <item x="5"/>
        <item x="6"/>
        <item x="19"/>
        <item x="7"/>
        <item x="20"/>
        <item x="21"/>
        <item x="8"/>
        <item x="22"/>
        <item x="23"/>
        <item x="9"/>
        <item x="10"/>
        <item x="11"/>
        <item x="12"/>
      </items>
    </pivotField>
    <pivotField showAll="0"/>
    <pivotField showAll="0"/>
    <pivotField showAll="0"/>
    <pivotField showAll="0"/>
    <pivotField dataField="1" numFmtId="1" showAll="0"/>
    <pivotField dataField="1" numFmtId="2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T / CS" fld="6" subtotal="max" baseField="0" baseItem="0"/>
    <dataField name="Lt. " fld="7" subtotal="max" baseField="0" baseItem="0" numFmtId="2"/>
    <dataField name="% Vol " fld="8" subtotal="max" baseField="0" baseItem="0" numFmtId="168"/>
  </dataFields>
  <formats count="15"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dataOnly="0" labelOnly="1" grandRow="1" outline="0" fieldPosition="0"/>
    </format>
    <format dxfId="13">
      <pivotArea dataOnly="0" labelOnly="1" grandRow="1" outline="0" fieldPosition="0"/>
    </format>
    <format dxfId="12">
      <pivotArea field="1" type="button" dataOnly="0" labelOnly="1" outline="0" axis="axisRow" fieldPosition="0"/>
    </format>
    <format dxfId="11">
      <pivotArea dataOnly="0" labelOnly="1" grandRow="1" outline="0" fieldPosition="0"/>
    </format>
    <format dxfId="10">
      <pivotArea field="1" grandRow="1" outline="0" collapsedLevelsAreSubtotals="1" axis="axisRow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">
      <pivotArea dataOnly="0" labelOnly="1" grandRow="1" outline="0" fieldPosition="0"/>
    </format>
    <format dxfId="6">
      <pivotArea dataOnly="0" labelOnly="1" grandRow="1" outline="0" fieldPosition="0"/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">
      <pivotArea field="1" type="button" dataOnly="0" labelOnly="1" outline="0" axis="axisRow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Dark4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backgroundRefresh="0" connectionId="1" xr16:uid="{00000000-0016-0000-0000-000000000000}" autoFormatId="16" applyNumberFormats="0" applyBorderFormats="0" applyFontFormats="0" applyPatternFormats="0" applyAlignmentFormats="0" applyWidthHeightFormats="0">
  <queryTableRefresh nextId="15">
    <queryTableFields count="7">
      <queryTableField id="1" name="SKU" tableColumnId="1"/>
      <queryTableField id="2" name="Description" tableColumnId="2"/>
      <queryTableField id="3" name="Case size" tableColumnId="3"/>
      <queryTableField id="4" name="size" tableColumnId="4"/>
      <queryTableField id="5" name="alc %" tableColumnId="5"/>
      <queryTableField id="6" name="Price bottle" tableColumnId="6"/>
      <queryTableField id="7" name="Category" tableColumnId="7"/>
    </queryTableFields>
  </queryTableRefresh>
  <extLst>
    <ext xmlns:x15="http://schemas.microsoft.com/office/spreadsheetml/2010/11/main" uri="{883FBD77-0823-4a55-B5E3-86C4891E6966}">
      <x15:queryTable sourceDataName="Query - Anker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00000000-0016-0000-01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ARTICOLO" tableColumnId="1"/>
      <queryTableField id="2" name="DESCRIZIONE" tableColumnId="2"/>
      <queryTableField id="3" name="ESISTENZA" tableColumnId="3"/>
      <queryTableField id="4" name="COSTO UNITARIO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5" xr16:uid="{E69AE37B-DA0D-4FC3-9234-62EEF83C7A8F}" autoFormatId="16" applyNumberFormats="0" applyBorderFormats="0" applyFontFormats="0" applyPatternFormats="0" applyAlignmentFormats="0" applyWidthHeightFormats="0">
  <queryTableRefresh nextId="6">
    <queryTableFields count="5">
      <queryTableField id="1" name="ARTICOLO" tableColumnId="1"/>
      <queryTableField id="2" name="DATA" tableColumnId="2"/>
      <queryTableField id="3" name="NR. CLI/FOR" tableColumnId="3"/>
      <queryTableField id="4" name="NOME CLI/FOR" tableColumnId="4"/>
      <queryTableField id="5" name="PREZZO UNITARIO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6" xr16:uid="{D3C8980A-B720-412F-AB8A-00411C28265C}" autoFormatId="16" applyNumberFormats="0" applyBorderFormats="0" applyFontFormats="0" applyPatternFormats="0" applyAlignmentFormats="0" applyWidthHeightFormats="0">
  <queryTableRefresh nextId="46">
    <queryTableFields count="7">
      <queryTableField id="1" name="Id" tableColumnId="1"/>
      <queryTableField id="44" name="Descrizione" tableColumnId="44"/>
      <queryTableField id="5" name="Btls/CS" tableColumnId="5"/>
      <queryTableField id="6" name="°Alc" tableColumnId="6"/>
      <queryTableField id="7" name="L" tableColumnId="7"/>
      <queryTableField id="16" name="Price / Bottle" tableColumnId="16"/>
      <queryTableField id="18" name="YOUR Price / Bottle on the site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nker" displayName="Anker" ref="A1:G2561" tableType="queryTable" totalsRowShown="0">
  <autoFilter ref="A1:G2561" xr:uid="{00000000-0009-0000-0100-000003000000}"/>
  <tableColumns count="7">
    <tableColumn id="1" xr3:uid="{00000000-0010-0000-0000-000001000000}" uniqueName="1" name="SKU" queryTableFieldId="1" dataDxfId="102"/>
    <tableColumn id="2" xr3:uid="{00000000-0010-0000-0000-000002000000}" uniqueName="2" name="Description" queryTableFieldId="2" dataDxfId="101"/>
    <tableColumn id="3" xr3:uid="{00000000-0010-0000-0000-000003000000}" uniqueName="3" name="Case size" queryTableFieldId="3" dataDxfId="100"/>
    <tableColumn id="4" xr3:uid="{00000000-0010-0000-0000-000004000000}" uniqueName="4" name="size" queryTableFieldId="4" dataDxfId="99"/>
    <tableColumn id="5" xr3:uid="{00000000-0010-0000-0000-000005000000}" uniqueName="5" name="alc %" queryTableFieldId="5" dataDxfId="98"/>
    <tableColumn id="6" xr3:uid="{00000000-0010-0000-0000-000006000000}" uniqueName="6" name="Price bottle" queryTableFieldId="6"/>
    <tableColumn id="7" xr3:uid="{00000000-0010-0000-0000-000007000000}" uniqueName="7" name="Category" queryTableFieldId="7" dataDxfId="9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ventarioGeko" displayName="inventarioGeko" ref="A1:D6987" tableType="queryTable" totalsRowShown="0">
  <autoFilter ref="A1:D6987" xr:uid="{00000000-0009-0000-0100-000001000000}"/>
  <tableColumns count="4">
    <tableColumn id="1" xr3:uid="{00000000-0010-0000-0100-000001000000}" uniqueName="1" name="ARTICOLO" queryTableFieldId="1"/>
    <tableColumn id="2" xr3:uid="{00000000-0010-0000-0100-000002000000}" uniqueName="2" name="DESCRIZIONE" queryTableFieldId="2" dataDxfId="96"/>
    <tableColumn id="3" xr3:uid="{00000000-0010-0000-0100-000003000000}" uniqueName="3" name="ESISTENZA" queryTableFieldId="3"/>
    <tableColumn id="4" xr3:uid="{00000000-0010-0000-0100-000004000000}" uniqueName="4" name="COSTO UNITARIO" queryTableFieldId="4" dataDxfId="95" dataCellStyle="Valuta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53A927E-9FEF-4927-A163-104BCF530277}" name="ultimoPrezzoItalia" displayName="ultimoPrezzoItalia" ref="A1:E1494" tableType="queryTable" totalsRowShown="0">
  <autoFilter ref="A1:E1494" xr:uid="{553A927E-9FEF-4927-A163-104BCF530277}"/>
  <tableColumns count="5">
    <tableColumn id="1" xr3:uid="{87FF0018-241B-4FA2-92E0-E81B01DCA06C}" uniqueName="1" name="ARTICOLO" queryTableFieldId="1"/>
    <tableColumn id="2" xr3:uid="{E1AAC5F6-1EB5-427A-BE0F-38485CB7D5F4}" uniqueName="2" name="DATA" queryTableFieldId="2" dataDxfId="94"/>
    <tableColumn id="3" xr3:uid="{C1A6591A-EA7F-4FAC-B7DD-BE6B77482AC0}" uniqueName="3" name="NR. CLI/FOR" queryTableFieldId="3"/>
    <tableColumn id="4" xr3:uid="{837F73BB-6BB8-480A-A0E5-4171025569A0}" uniqueName="4" name="NOME CLI/FOR" queryTableFieldId="4" dataDxfId="93"/>
    <tableColumn id="5" xr3:uid="{4455D2F1-6DC1-4367-87D0-C79864A249C4}" uniqueName="5" name="PREZZO UNITARIO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CC169C-177F-48E4-9B4B-BF7E42A4C970}" name="vinolux" displayName="vinolux" ref="A1:G4143" tableType="queryTable" totalsRowShown="0">
  <autoFilter ref="A1:G4143" xr:uid="{45CC169C-177F-48E4-9B4B-BF7E42A4C970}"/>
  <tableColumns count="7">
    <tableColumn id="1" xr3:uid="{572A8D1E-1BA8-4F34-B3D3-F40AEDDF0122}" uniqueName="1" name="Id" queryTableFieldId="1" dataDxfId="92"/>
    <tableColumn id="44" xr3:uid="{E5ACF4EE-D759-4A4F-B7F2-0F9023E9EC83}" uniqueName="44" name="Descrizione" queryTableFieldId="44" dataDxfId="91"/>
    <tableColumn id="5" xr3:uid="{BDAC92B3-C1AD-4FF8-A514-B982F50E7722}" uniqueName="5" name="Btls/CS" queryTableFieldId="5"/>
    <tableColumn id="6" xr3:uid="{7E2512D2-4660-413E-ACDC-D738A5E0921F}" uniqueName="6" name="°Alc" queryTableFieldId="6"/>
    <tableColumn id="7" xr3:uid="{F0AF8162-0363-49AA-8452-B3BB807E0665}" uniqueName="7" name="L" queryTableFieldId="7"/>
    <tableColumn id="16" xr3:uid="{B8506D05-4938-4688-A356-813963791549}" uniqueName="16" name="Price / Bottle" queryTableFieldId="16"/>
    <tableColumn id="18" xr3:uid="{2371E578-CE90-4B03-BADA-9A2D75237F14}" uniqueName="18" name="YOUR Price / Bottle on the site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square-ws.de/" TargetMode="External"/><Relationship Id="rId1" Type="http://schemas.openxmlformats.org/officeDocument/2006/relationships/hyperlink" Target="https://www.ankeramsterdamspirits.nl/en/registration" TargetMode="External"/><Relationship Id="rId4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H2561"/>
  <sheetViews>
    <sheetView workbookViewId="0">
      <selection activeCell="B14" sqref="B14"/>
    </sheetView>
  </sheetViews>
  <sheetFormatPr defaultRowHeight="14.5" x14ac:dyDescent="0.35"/>
  <cols>
    <col min="1" max="1" width="10.54296875" bestFit="1" customWidth="1"/>
    <col min="2" max="2" width="53.90625" style="29" bestFit="1" customWidth="1"/>
    <col min="3" max="3" width="10.54296875" style="23" bestFit="1" customWidth="1"/>
    <col min="4" max="4" width="6.1796875" style="23" bestFit="1" customWidth="1"/>
    <col min="5" max="5" width="7.26953125" style="23" bestFit="1" customWidth="1"/>
    <col min="6" max="6" width="12.7265625" bestFit="1" customWidth="1"/>
    <col min="7" max="7" width="21.08984375" bestFit="1" customWidth="1"/>
    <col min="8" max="8" width="19.26953125" bestFit="1" customWidth="1"/>
    <col min="9" max="9" width="14.54296875" bestFit="1" customWidth="1"/>
    <col min="10" max="10" width="20.81640625" customWidth="1"/>
    <col min="11" max="11" width="16.453125" bestFit="1" customWidth="1"/>
    <col min="12" max="12" width="20.1796875" customWidth="1"/>
    <col min="13" max="13" width="15.81640625" bestFit="1" customWidth="1"/>
    <col min="14" max="14" width="7.453125" bestFit="1" customWidth="1"/>
    <col min="15" max="16" width="18.54296875" bestFit="1" customWidth="1"/>
    <col min="17" max="17" width="7.1796875" customWidth="1"/>
    <col min="18" max="18" width="7.1796875" bestFit="1" customWidth="1"/>
  </cols>
  <sheetData>
    <row r="1" spans="1:34" x14ac:dyDescent="0.35">
      <c r="A1" t="s">
        <v>12</v>
      </c>
      <c r="B1" s="29" t="s">
        <v>13</v>
      </c>
      <c r="C1" t="s">
        <v>14</v>
      </c>
      <c r="D1" t="s">
        <v>15</v>
      </c>
      <c r="E1" t="s">
        <v>17</v>
      </c>
      <c r="F1" t="s">
        <v>20</v>
      </c>
      <c r="G1" t="s">
        <v>21</v>
      </c>
    </row>
    <row r="2" spans="1:34" x14ac:dyDescent="0.35">
      <c r="A2" s="21" t="s">
        <v>333</v>
      </c>
      <c r="B2" s="29" t="s">
        <v>334</v>
      </c>
      <c r="C2" s="23">
        <v>6</v>
      </c>
      <c r="D2" s="23">
        <v>0.7</v>
      </c>
      <c r="E2" s="23">
        <v>40</v>
      </c>
      <c r="F2">
        <v>15.95</v>
      </c>
      <c r="G2" t="s">
        <v>14144</v>
      </c>
    </row>
    <row r="3" spans="1:34" x14ac:dyDescent="0.35">
      <c r="A3" s="21" t="s">
        <v>338</v>
      </c>
      <c r="B3" s="29" t="s">
        <v>339</v>
      </c>
      <c r="C3" s="23">
        <v>6</v>
      </c>
      <c r="D3" s="23">
        <v>0.7</v>
      </c>
      <c r="E3" s="23">
        <v>40</v>
      </c>
      <c r="F3">
        <v>86.9</v>
      </c>
      <c r="G3" t="s">
        <v>14144</v>
      </c>
    </row>
    <row r="4" spans="1:34" x14ac:dyDescent="0.35">
      <c r="A4" s="21" t="s">
        <v>341</v>
      </c>
      <c r="B4" s="29" t="s">
        <v>342</v>
      </c>
      <c r="C4" s="23">
        <v>6</v>
      </c>
      <c r="D4" s="23">
        <v>0.7</v>
      </c>
      <c r="E4" s="23">
        <v>40</v>
      </c>
      <c r="F4">
        <v>9.3000000000000007</v>
      </c>
      <c r="G4" t="s">
        <v>14144</v>
      </c>
    </row>
    <row r="5" spans="1:34" x14ac:dyDescent="0.35">
      <c r="A5" s="21" t="s">
        <v>345</v>
      </c>
      <c r="B5" s="29" t="s">
        <v>346</v>
      </c>
      <c r="C5" s="23">
        <v>6</v>
      </c>
      <c r="D5" s="23">
        <v>0.7</v>
      </c>
      <c r="E5" s="23">
        <v>40</v>
      </c>
      <c r="F5">
        <v>6.5</v>
      </c>
      <c r="G5" t="s">
        <v>14144</v>
      </c>
    </row>
    <row r="6" spans="1:34" x14ac:dyDescent="0.35">
      <c r="A6" s="21" t="s">
        <v>349</v>
      </c>
      <c r="B6" s="29" t="s">
        <v>350</v>
      </c>
      <c r="C6" s="23">
        <v>6</v>
      </c>
      <c r="D6" s="23">
        <v>0.7</v>
      </c>
      <c r="E6" s="23">
        <v>40</v>
      </c>
      <c r="F6">
        <v>26</v>
      </c>
      <c r="G6" t="s">
        <v>14144</v>
      </c>
    </row>
    <row r="7" spans="1:34" x14ac:dyDescent="0.35">
      <c r="A7" s="21" t="s">
        <v>14252</v>
      </c>
      <c r="B7" s="29" t="s">
        <v>14253</v>
      </c>
      <c r="C7" s="23">
        <v>6</v>
      </c>
      <c r="D7" s="23">
        <v>0.7</v>
      </c>
      <c r="E7" s="23">
        <v>40</v>
      </c>
      <c r="F7">
        <v>36.5</v>
      </c>
      <c r="G7" t="s">
        <v>14144</v>
      </c>
    </row>
    <row r="8" spans="1:34" x14ac:dyDescent="0.35">
      <c r="A8" s="21" t="s">
        <v>14254</v>
      </c>
      <c r="B8" s="29" t="s">
        <v>14255</v>
      </c>
      <c r="C8" s="23">
        <v>6</v>
      </c>
      <c r="D8" s="23">
        <v>0.7</v>
      </c>
      <c r="E8" s="23">
        <v>40</v>
      </c>
      <c r="F8">
        <v>36.5</v>
      </c>
      <c r="G8" t="s">
        <v>14144</v>
      </c>
    </row>
    <row r="9" spans="1:34" x14ac:dyDescent="0.35">
      <c r="A9" s="21" t="s">
        <v>668</v>
      </c>
      <c r="B9" s="29" t="s">
        <v>669</v>
      </c>
      <c r="C9" s="23">
        <v>6</v>
      </c>
      <c r="D9" s="23">
        <v>0.7</v>
      </c>
      <c r="E9" s="23">
        <v>40</v>
      </c>
      <c r="F9">
        <v>11.25</v>
      </c>
      <c r="G9" t="s">
        <v>14144</v>
      </c>
    </row>
    <row r="10" spans="1:34" x14ac:dyDescent="0.35">
      <c r="A10" s="21" t="s">
        <v>684</v>
      </c>
      <c r="B10" s="29" t="s">
        <v>685</v>
      </c>
      <c r="C10" s="23">
        <v>6</v>
      </c>
      <c r="D10" s="23">
        <v>0.7</v>
      </c>
      <c r="E10" s="23">
        <v>40</v>
      </c>
      <c r="F10">
        <v>12.5</v>
      </c>
      <c r="G10" t="s">
        <v>14144</v>
      </c>
    </row>
    <row r="11" spans="1:34" x14ac:dyDescent="0.35">
      <c r="A11" s="21" t="s">
        <v>783</v>
      </c>
      <c r="B11" s="29" t="s">
        <v>784</v>
      </c>
      <c r="C11" s="23">
        <v>6</v>
      </c>
      <c r="D11" s="23">
        <v>0.7</v>
      </c>
      <c r="E11" s="23">
        <v>40</v>
      </c>
      <c r="F11">
        <v>15.95</v>
      </c>
      <c r="G11" t="s">
        <v>14144</v>
      </c>
    </row>
    <row r="12" spans="1:34" x14ac:dyDescent="0.35">
      <c r="A12" s="21" t="s">
        <v>1058</v>
      </c>
      <c r="B12" s="29" t="s">
        <v>1059</v>
      </c>
      <c r="C12" s="23">
        <v>6</v>
      </c>
      <c r="D12" s="23">
        <v>0.7</v>
      </c>
      <c r="E12" s="23">
        <v>40</v>
      </c>
      <c r="F12">
        <v>20.95</v>
      </c>
      <c r="G12" t="s">
        <v>14144</v>
      </c>
      <c r="AH12" t="s">
        <v>0</v>
      </c>
    </row>
    <row r="13" spans="1:34" x14ac:dyDescent="0.35">
      <c r="A13" s="21" t="s">
        <v>1063</v>
      </c>
      <c r="B13" s="29" t="s">
        <v>1064</v>
      </c>
      <c r="C13" s="23">
        <v>6</v>
      </c>
      <c r="D13" s="23">
        <v>0.7</v>
      </c>
      <c r="E13" s="23">
        <v>40</v>
      </c>
      <c r="F13">
        <v>13.85</v>
      </c>
      <c r="G13" t="s">
        <v>14144</v>
      </c>
    </row>
    <row r="14" spans="1:34" x14ac:dyDescent="0.35">
      <c r="A14" s="21" t="s">
        <v>1067</v>
      </c>
      <c r="B14" s="29" t="s">
        <v>1068</v>
      </c>
      <c r="C14" s="23">
        <v>6</v>
      </c>
      <c r="D14" s="23">
        <v>0.7</v>
      </c>
      <c r="E14" s="23">
        <v>40</v>
      </c>
      <c r="F14">
        <v>14.3</v>
      </c>
      <c r="G14" t="s">
        <v>14144</v>
      </c>
    </row>
    <row r="15" spans="1:34" x14ac:dyDescent="0.35">
      <c r="A15" s="21" t="s">
        <v>1071</v>
      </c>
      <c r="B15" s="29" t="s">
        <v>1072</v>
      </c>
      <c r="C15" s="23">
        <v>6</v>
      </c>
      <c r="D15" s="23">
        <v>0.7</v>
      </c>
      <c r="E15" s="23">
        <v>40</v>
      </c>
      <c r="F15">
        <v>8.4</v>
      </c>
      <c r="G15" t="s">
        <v>14144</v>
      </c>
    </row>
    <row r="16" spans="1:34" x14ac:dyDescent="0.35">
      <c r="A16" s="21" t="s">
        <v>1088</v>
      </c>
      <c r="B16" s="29" t="s">
        <v>1089</v>
      </c>
      <c r="C16" s="23">
        <v>6</v>
      </c>
      <c r="D16" s="23">
        <v>0.7</v>
      </c>
      <c r="E16" s="23">
        <v>40</v>
      </c>
      <c r="F16">
        <v>10.85</v>
      </c>
      <c r="G16" t="s">
        <v>14144</v>
      </c>
    </row>
    <row r="17" spans="1:7" x14ac:dyDescent="0.35">
      <c r="A17" s="21" t="s">
        <v>1118</v>
      </c>
      <c r="B17" s="29" t="s">
        <v>1119</v>
      </c>
      <c r="C17" s="23">
        <v>6</v>
      </c>
      <c r="D17" s="23">
        <v>0.7</v>
      </c>
      <c r="E17" s="23">
        <v>40</v>
      </c>
      <c r="F17">
        <v>5.6</v>
      </c>
      <c r="G17" t="s">
        <v>14144</v>
      </c>
    </row>
    <row r="18" spans="1:7" x14ac:dyDescent="0.35">
      <c r="A18" s="21" t="s">
        <v>1125</v>
      </c>
      <c r="B18" s="29" t="s">
        <v>1126</v>
      </c>
      <c r="C18" s="23">
        <v>6</v>
      </c>
      <c r="D18" s="23">
        <v>0.7</v>
      </c>
      <c r="E18" s="23">
        <v>40</v>
      </c>
      <c r="F18">
        <v>5.6</v>
      </c>
      <c r="G18" t="s">
        <v>14144</v>
      </c>
    </row>
    <row r="19" spans="1:7" x14ac:dyDescent="0.35">
      <c r="A19" s="21" t="s">
        <v>1146</v>
      </c>
      <c r="B19" s="29" t="s">
        <v>1147</v>
      </c>
      <c r="C19" s="23">
        <v>6</v>
      </c>
      <c r="D19" s="23">
        <v>0.7</v>
      </c>
      <c r="E19" s="23">
        <v>40</v>
      </c>
      <c r="F19">
        <v>42.9</v>
      </c>
      <c r="G19" t="s">
        <v>14144</v>
      </c>
    </row>
    <row r="20" spans="1:7" x14ac:dyDescent="0.35">
      <c r="A20" s="21" t="s">
        <v>1385</v>
      </c>
      <c r="B20" s="29" t="s">
        <v>1386</v>
      </c>
      <c r="C20" s="23">
        <v>6</v>
      </c>
      <c r="D20" s="23">
        <v>0.7</v>
      </c>
      <c r="E20" s="23">
        <v>40</v>
      </c>
      <c r="F20">
        <v>39.5</v>
      </c>
      <c r="G20" t="s">
        <v>14144</v>
      </c>
    </row>
    <row r="21" spans="1:7" x14ac:dyDescent="0.35">
      <c r="A21" s="21" t="s">
        <v>1427</v>
      </c>
      <c r="B21" s="29" t="s">
        <v>1428</v>
      </c>
      <c r="C21" s="23">
        <v>6</v>
      </c>
      <c r="D21" s="23">
        <v>0.7</v>
      </c>
      <c r="E21" s="23">
        <v>40</v>
      </c>
      <c r="F21">
        <v>26.9</v>
      </c>
      <c r="G21" t="s">
        <v>14144</v>
      </c>
    </row>
    <row r="22" spans="1:7" x14ac:dyDescent="0.35">
      <c r="A22" s="21" t="s">
        <v>1436</v>
      </c>
      <c r="B22" s="29" t="s">
        <v>1437</v>
      </c>
      <c r="C22" s="23">
        <v>6</v>
      </c>
      <c r="D22" s="23">
        <v>0.7</v>
      </c>
      <c r="E22" s="23">
        <v>40</v>
      </c>
      <c r="F22">
        <v>25.5</v>
      </c>
      <c r="G22" t="s">
        <v>14144</v>
      </c>
    </row>
    <row r="23" spans="1:7" x14ac:dyDescent="0.35">
      <c r="A23" s="21" t="s">
        <v>1861</v>
      </c>
      <c r="B23" s="29" t="s">
        <v>1862</v>
      </c>
      <c r="C23" s="23">
        <v>6</v>
      </c>
      <c r="D23" s="23">
        <v>0.7</v>
      </c>
      <c r="E23" s="23">
        <v>40</v>
      </c>
      <c r="F23">
        <v>14.25</v>
      </c>
      <c r="G23" t="s">
        <v>14144</v>
      </c>
    </row>
    <row r="24" spans="1:7" x14ac:dyDescent="0.35">
      <c r="A24" s="21" t="s">
        <v>2240</v>
      </c>
      <c r="B24" s="29" t="s">
        <v>2241</v>
      </c>
      <c r="C24" s="23">
        <v>6</v>
      </c>
      <c r="D24" s="23">
        <v>0.7</v>
      </c>
      <c r="E24" s="23">
        <v>40</v>
      </c>
      <c r="F24">
        <v>13.5</v>
      </c>
      <c r="G24" t="s">
        <v>14144</v>
      </c>
    </row>
    <row r="25" spans="1:7" x14ac:dyDescent="0.35">
      <c r="A25" s="21" t="s">
        <v>14256</v>
      </c>
      <c r="B25" s="29" t="s">
        <v>14257</v>
      </c>
      <c r="C25" s="23">
        <v>6</v>
      </c>
      <c r="D25" s="23">
        <v>0.7</v>
      </c>
      <c r="E25" s="23">
        <v>40</v>
      </c>
      <c r="F25">
        <v>15.5</v>
      </c>
      <c r="G25" t="s">
        <v>14144</v>
      </c>
    </row>
    <row r="26" spans="1:7" x14ac:dyDescent="0.35">
      <c r="A26" s="21" t="s">
        <v>2278</v>
      </c>
      <c r="B26" s="29" t="s">
        <v>2279</v>
      </c>
      <c r="C26" s="23">
        <v>6</v>
      </c>
      <c r="D26" s="23">
        <v>0.7</v>
      </c>
      <c r="E26" s="23">
        <v>40</v>
      </c>
      <c r="F26">
        <v>23.5</v>
      </c>
      <c r="G26" t="s">
        <v>14144</v>
      </c>
    </row>
    <row r="27" spans="1:7" x14ac:dyDescent="0.35">
      <c r="A27" s="21" t="s">
        <v>2282</v>
      </c>
      <c r="B27" s="29" t="s">
        <v>2283</v>
      </c>
      <c r="C27" s="23">
        <v>6</v>
      </c>
      <c r="D27" s="23">
        <v>0.7</v>
      </c>
      <c r="E27" s="23">
        <v>40</v>
      </c>
      <c r="F27">
        <v>10.75</v>
      </c>
      <c r="G27" t="s">
        <v>14144</v>
      </c>
    </row>
    <row r="28" spans="1:7" x14ac:dyDescent="0.35">
      <c r="A28" s="21" t="s">
        <v>2461</v>
      </c>
      <c r="B28" s="29" t="s">
        <v>2462</v>
      </c>
      <c r="C28" s="23">
        <v>6</v>
      </c>
      <c r="D28" s="23">
        <v>0.7</v>
      </c>
      <c r="E28" s="23">
        <v>40</v>
      </c>
      <c r="F28">
        <v>19.95</v>
      </c>
      <c r="G28" t="s">
        <v>14144</v>
      </c>
    </row>
    <row r="29" spans="1:7" x14ac:dyDescent="0.35">
      <c r="A29" s="21" t="s">
        <v>2465</v>
      </c>
      <c r="B29" s="29" t="s">
        <v>2466</v>
      </c>
      <c r="C29" s="23">
        <v>6</v>
      </c>
      <c r="D29" s="23">
        <v>0.7</v>
      </c>
      <c r="E29" s="23">
        <v>40</v>
      </c>
      <c r="F29">
        <v>20.25</v>
      </c>
      <c r="G29" t="s">
        <v>14144</v>
      </c>
    </row>
    <row r="30" spans="1:7" x14ac:dyDescent="0.35">
      <c r="A30" s="21" t="s">
        <v>14258</v>
      </c>
      <c r="B30" s="29" t="s">
        <v>14259</v>
      </c>
      <c r="C30" s="23">
        <v>6</v>
      </c>
      <c r="D30" s="23">
        <v>0.7</v>
      </c>
      <c r="E30" s="23">
        <v>40</v>
      </c>
      <c r="F30">
        <v>18.25</v>
      </c>
      <c r="G30" t="s">
        <v>14144</v>
      </c>
    </row>
    <row r="31" spans="1:7" x14ac:dyDescent="0.35">
      <c r="A31" s="21" t="s">
        <v>2572</v>
      </c>
      <c r="B31" s="29" t="s">
        <v>2573</v>
      </c>
      <c r="C31" s="23">
        <v>6</v>
      </c>
      <c r="D31" s="23">
        <v>0.7</v>
      </c>
      <c r="E31" s="23">
        <v>40</v>
      </c>
      <c r="F31">
        <v>21</v>
      </c>
      <c r="G31" t="s">
        <v>14144</v>
      </c>
    </row>
    <row r="32" spans="1:7" x14ac:dyDescent="0.35">
      <c r="A32" s="21" t="s">
        <v>2576</v>
      </c>
      <c r="B32" s="29" t="s">
        <v>2577</v>
      </c>
      <c r="C32" s="23">
        <v>6</v>
      </c>
      <c r="D32" s="23">
        <v>0.7</v>
      </c>
      <c r="E32" s="23">
        <v>40</v>
      </c>
      <c r="F32">
        <v>21.25</v>
      </c>
      <c r="G32" t="s">
        <v>14144</v>
      </c>
    </row>
    <row r="33" spans="1:7" x14ac:dyDescent="0.35">
      <c r="A33" s="21" t="s">
        <v>2806</v>
      </c>
      <c r="B33" s="29" t="s">
        <v>2807</v>
      </c>
      <c r="C33" s="23">
        <v>6</v>
      </c>
      <c r="D33" s="23">
        <v>0.7</v>
      </c>
      <c r="E33" s="23">
        <v>40</v>
      </c>
      <c r="F33">
        <v>18.5</v>
      </c>
      <c r="G33" t="s">
        <v>14144</v>
      </c>
    </row>
    <row r="34" spans="1:7" x14ac:dyDescent="0.35">
      <c r="A34" s="21" t="s">
        <v>2874</v>
      </c>
      <c r="B34" s="29" t="s">
        <v>2875</v>
      </c>
      <c r="C34" s="23">
        <v>6</v>
      </c>
      <c r="D34" s="23">
        <v>0.7</v>
      </c>
      <c r="E34" s="23">
        <v>40</v>
      </c>
      <c r="F34">
        <v>4.8</v>
      </c>
      <c r="G34" t="s">
        <v>14144</v>
      </c>
    </row>
    <row r="35" spans="1:7" x14ac:dyDescent="0.35">
      <c r="A35" s="21" t="s">
        <v>3099</v>
      </c>
      <c r="B35" s="29" t="s">
        <v>3100</v>
      </c>
      <c r="C35" s="23">
        <v>6</v>
      </c>
      <c r="D35" s="23">
        <v>0.7</v>
      </c>
      <c r="E35" s="23">
        <v>40</v>
      </c>
      <c r="F35">
        <v>16.5</v>
      </c>
      <c r="G35" t="s">
        <v>14144</v>
      </c>
    </row>
    <row r="36" spans="1:7" x14ac:dyDescent="0.35">
      <c r="A36" s="21" t="s">
        <v>3103</v>
      </c>
      <c r="B36" s="29" t="s">
        <v>3104</v>
      </c>
      <c r="C36" s="23">
        <v>6</v>
      </c>
      <c r="D36" s="23">
        <v>0.7</v>
      </c>
      <c r="E36" s="23">
        <v>40</v>
      </c>
      <c r="F36">
        <v>24.5</v>
      </c>
      <c r="G36" t="s">
        <v>14144</v>
      </c>
    </row>
    <row r="37" spans="1:7" x14ac:dyDescent="0.35">
      <c r="A37" s="21" t="s">
        <v>3107</v>
      </c>
      <c r="B37" s="29" t="s">
        <v>3108</v>
      </c>
      <c r="C37" s="23">
        <v>6</v>
      </c>
      <c r="D37" s="23">
        <v>0.7</v>
      </c>
      <c r="E37" s="23">
        <v>40</v>
      </c>
      <c r="F37">
        <v>28.5</v>
      </c>
      <c r="G37" t="s">
        <v>14144</v>
      </c>
    </row>
    <row r="38" spans="1:7" x14ac:dyDescent="0.35">
      <c r="A38" s="21" t="s">
        <v>3111</v>
      </c>
      <c r="B38" s="29" t="s">
        <v>3112</v>
      </c>
      <c r="C38" s="23">
        <v>6</v>
      </c>
      <c r="D38" s="23">
        <v>0.7</v>
      </c>
      <c r="E38" s="23">
        <v>40</v>
      </c>
      <c r="F38">
        <v>39.5</v>
      </c>
      <c r="G38" t="s">
        <v>14144</v>
      </c>
    </row>
    <row r="39" spans="1:7" x14ac:dyDescent="0.35">
      <c r="A39" s="21" t="s">
        <v>3119</v>
      </c>
      <c r="B39" s="29" t="s">
        <v>3120</v>
      </c>
      <c r="C39" s="23">
        <v>6</v>
      </c>
      <c r="D39" s="23">
        <v>0.7</v>
      </c>
      <c r="E39" s="23">
        <v>40</v>
      </c>
      <c r="F39">
        <v>8.9499999999999993</v>
      </c>
      <c r="G39" t="s">
        <v>14144</v>
      </c>
    </row>
    <row r="40" spans="1:7" x14ac:dyDescent="0.35">
      <c r="A40" s="21" t="s">
        <v>3123</v>
      </c>
      <c r="B40" s="29" t="s">
        <v>3124</v>
      </c>
      <c r="C40" s="23">
        <v>6</v>
      </c>
      <c r="D40" s="23">
        <v>0.7</v>
      </c>
      <c r="E40" s="23">
        <v>40</v>
      </c>
      <c r="F40">
        <v>11.5</v>
      </c>
      <c r="G40" t="s">
        <v>14144</v>
      </c>
    </row>
    <row r="41" spans="1:7" x14ac:dyDescent="0.35">
      <c r="A41" s="21" t="s">
        <v>3127</v>
      </c>
      <c r="B41" s="29" t="s">
        <v>3128</v>
      </c>
      <c r="C41" s="23">
        <v>6</v>
      </c>
      <c r="D41" s="23">
        <v>0.7</v>
      </c>
      <c r="E41" s="23">
        <v>40</v>
      </c>
      <c r="F41">
        <v>9.9499999999999993</v>
      </c>
      <c r="G41" t="s">
        <v>14144</v>
      </c>
    </row>
    <row r="42" spans="1:7" x14ac:dyDescent="0.35">
      <c r="A42" s="21" t="s">
        <v>3132</v>
      </c>
      <c r="B42" s="29" t="s">
        <v>3133</v>
      </c>
      <c r="C42" s="23">
        <v>6</v>
      </c>
      <c r="D42" s="23">
        <v>0.7</v>
      </c>
      <c r="E42" s="23">
        <v>40</v>
      </c>
      <c r="F42">
        <v>11</v>
      </c>
      <c r="G42" t="s">
        <v>14144</v>
      </c>
    </row>
    <row r="43" spans="1:7" x14ac:dyDescent="0.35">
      <c r="A43" s="21" t="s">
        <v>3136</v>
      </c>
      <c r="B43" s="29" t="s">
        <v>3137</v>
      </c>
      <c r="C43" s="23">
        <v>6</v>
      </c>
      <c r="D43" s="23">
        <v>0.7</v>
      </c>
      <c r="E43" s="23">
        <v>40</v>
      </c>
      <c r="F43">
        <v>22.5</v>
      </c>
      <c r="G43" t="s">
        <v>14144</v>
      </c>
    </row>
    <row r="44" spans="1:7" x14ac:dyDescent="0.35">
      <c r="A44" s="21" t="s">
        <v>3439</v>
      </c>
      <c r="B44" s="29" t="s">
        <v>3440</v>
      </c>
      <c r="C44" s="23">
        <v>6</v>
      </c>
      <c r="D44" s="23">
        <v>0.7</v>
      </c>
      <c r="E44" s="23">
        <v>40</v>
      </c>
      <c r="F44">
        <v>14.5</v>
      </c>
      <c r="G44" t="s">
        <v>14144</v>
      </c>
    </row>
    <row r="45" spans="1:7" x14ac:dyDescent="0.35">
      <c r="A45" s="21" t="s">
        <v>3443</v>
      </c>
      <c r="B45" s="29" t="s">
        <v>3444</v>
      </c>
      <c r="C45" s="23">
        <v>6</v>
      </c>
      <c r="D45" s="23">
        <v>0.7</v>
      </c>
      <c r="E45" s="23">
        <v>40</v>
      </c>
      <c r="F45">
        <v>22</v>
      </c>
      <c r="G45" t="s">
        <v>14144</v>
      </c>
    </row>
    <row r="46" spans="1:7" x14ac:dyDescent="0.35">
      <c r="A46" s="21" t="s">
        <v>3529</v>
      </c>
      <c r="B46" s="29" t="s">
        <v>3530</v>
      </c>
      <c r="C46" s="23">
        <v>6</v>
      </c>
      <c r="D46" s="23">
        <v>0.7</v>
      </c>
      <c r="E46" s="23">
        <v>40</v>
      </c>
      <c r="F46">
        <v>18.5</v>
      </c>
      <c r="G46" t="s">
        <v>14144</v>
      </c>
    </row>
    <row r="47" spans="1:7" x14ac:dyDescent="0.35">
      <c r="A47" s="21" t="s">
        <v>3536</v>
      </c>
      <c r="B47" s="29" t="s">
        <v>3537</v>
      </c>
      <c r="C47" s="23">
        <v>6</v>
      </c>
      <c r="D47" s="23">
        <v>0.7</v>
      </c>
      <c r="E47" s="23">
        <v>40</v>
      </c>
      <c r="F47">
        <v>19.25</v>
      </c>
      <c r="G47" t="s">
        <v>14144</v>
      </c>
    </row>
    <row r="48" spans="1:7" x14ac:dyDescent="0.35">
      <c r="A48" s="21" t="s">
        <v>3774</v>
      </c>
      <c r="B48" s="29" t="s">
        <v>3775</v>
      </c>
      <c r="C48" s="23">
        <v>6</v>
      </c>
      <c r="D48" s="23">
        <v>0.7</v>
      </c>
      <c r="E48" s="23">
        <v>40</v>
      </c>
      <c r="F48">
        <v>24.5</v>
      </c>
      <c r="G48" t="s">
        <v>14144</v>
      </c>
    </row>
    <row r="49" spans="1:7" x14ac:dyDescent="0.35">
      <c r="A49" s="21" t="s">
        <v>3789</v>
      </c>
      <c r="B49" s="29" t="s">
        <v>14260</v>
      </c>
      <c r="C49" s="23">
        <v>6</v>
      </c>
      <c r="D49" s="23">
        <v>0.7</v>
      </c>
      <c r="E49" s="23">
        <v>40</v>
      </c>
      <c r="F49">
        <v>4.45</v>
      </c>
      <c r="G49" t="s">
        <v>14144</v>
      </c>
    </row>
    <row r="50" spans="1:7" x14ac:dyDescent="0.35">
      <c r="A50" s="21" t="s">
        <v>14261</v>
      </c>
      <c r="B50" s="29" t="s">
        <v>4358</v>
      </c>
      <c r="C50" s="23">
        <v>6</v>
      </c>
      <c r="D50" s="23">
        <v>0.7</v>
      </c>
      <c r="E50" s="23">
        <v>40</v>
      </c>
      <c r="F50">
        <v>19.75</v>
      </c>
      <c r="G50" t="s">
        <v>14144</v>
      </c>
    </row>
    <row r="51" spans="1:7" x14ac:dyDescent="0.35">
      <c r="A51" s="21" t="s">
        <v>4357</v>
      </c>
      <c r="B51" s="29" t="s">
        <v>4358</v>
      </c>
      <c r="C51" s="23">
        <v>6</v>
      </c>
      <c r="D51" s="23">
        <v>0.7</v>
      </c>
      <c r="E51" s="23">
        <v>40</v>
      </c>
      <c r="F51">
        <v>19.75</v>
      </c>
      <c r="G51" t="s">
        <v>14144</v>
      </c>
    </row>
    <row r="52" spans="1:7" x14ac:dyDescent="0.35">
      <c r="A52" s="21" t="s">
        <v>4361</v>
      </c>
      <c r="B52" s="29" t="s">
        <v>4362</v>
      </c>
      <c r="C52" s="23">
        <v>6</v>
      </c>
      <c r="D52" s="23">
        <v>0.7</v>
      </c>
      <c r="E52" s="23">
        <v>40</v>
      </c>
      <c r="F52">
        <v>20.2</v>
      </c>
      <c r="G52" t="s">
        <v>14144</v>
      </c>
    </row>
    <row r="53" spans="1:7" x14ac:dyDescent="0.35">
      <c r="A53" s="21" t="s">
        <v>4365</v>
      </c>
      <c r="B53" s="29" t="s">
        <v>4366</v>
      </c>
      <c r="C53" s="23">
        <v>6</v>
      </c>
      <c r="D53" s="23">
        <v>0.7</v>
      </c>
      <c r="E53" s="23">
        <v>40</v>
      </c>
      <c r="F53">
        <v>27.95</v>
      </c>
      <c r="G53" t="s">
        <v>14144</v>
      </c>
    </row>
    <row r="54" spans="1:7" x14ac:dyDescent="0.35">
      <c r="A54" s="21" t="s">
        <v>4372</v>
      </c>
      <c r="B54" s="29" t="s">
        <v>4373</v>
      </c>
      <c r="C54" s="23">
        <v>6</v>
      </c>
      <c r="D54" s="23">
        <v>0.7</v>
      </c>
      <c r="E54" s="23">
        <v>40</v>
      </c>
      <c r="F54">
        <v>51.5</v>
      </c>
      <c r="G54" t="s">
        <v>14144</v>
      </c>
    </row>
    <row r="55" spans="1:7" x14ac:dyDescent="0.35">
      <c r="A55" s="21" t="s">
        <v>4404</v>
      </c>
      <c r="B55" s="29" t="s">
        <v>4405</v>
      </c>
      <c r="C55" s="23">
        <v>6</v>
      </c>
      <c r="D55" s="23">
        <v>0.7</v>
      </c>
      <c r="E55" s="23">
        <v>40</v>
      </c>
      <c r="F55">
        <v>12.35</v>
      </c>
      <c r="G55" t="s">
        <v>14144</v>
      </c>
    </row>
    <row r="56" spans="1:7" x14ac:dyDescent="0.35">
      <c r="A56" s="21" t="s">
        <v>4408</v>
      </c>
      <c r="B56" s="29" t="s">
        <v>4409</v>
      </c>
      <c r="C56" s="23">
        <v>6</v>
      </c>
      <c r="D56" s="23">
        <v>0.7</v>
      </c>
      <c r="E56" s="23">
        <v>40</v>
      </c>
      <c r="F56">
        <v>12.35</v>
      </c>
      <c r="G56" t="s">
        <v>14144</v>
      </c>
    </row>
    <row r="57" spans="1:7" x14ac:dyDescent="0.35">
      <c r="A57" s="21" t="s">
        <v>4432</v>
      </c>
      <c r="B57" s="29" t="s">
        <v>4433</v>
      </c>
      <c r="C57" s="23">
        <v>6</v>
      </c>
      <c r="D57" s="23">
        <v>0.7</v>
      </c>
      <c r="E57" s="23">
        <v>40</v>
      </c>
      <c r="F57">
        <v>20.45</v>
      </c>
      <c r="G57" t="s">
        <v>14144</v>
      </c>
    </row>
    <row r="58" spans="1:7" x14ac:dyDescent="0.35">
      <c r="A58" s="21" t="s">
        <v>4549</v>
      </c>
      <c r="B58" s="29" t="s">
        <v>4546</v>
      </c>
      <c r="C58" s="23">
        <v>6</v>
      </c>
      <c r="D58" s="23">
        <v>0.7</v>
      </c>
      <c r="E58" s="23">
        <v>40</v>
      </c>
      <c r="F58">
        <v>30</v>
      </c>
      <c r="G58" t="s">
        <v>14144</v>
      </c>
    </row>
    <row r="59" spans="1:7" x14ac:dyDescent="0.35">
      <c r="A59" s="21" t="s">
        <v>14262</v>
      </c>
      <c r="B59" s="29" t="s">
        <v>14263</v>
      </c>
      <c r="C59" s="23">
        <v>6</v>
      </c>
      <c r="D59" s="23">
        <v>0.7</v>
      </c>
      <c r="E59" s="23">
        <v>40</v>
      </c>
      <c r="F59">
        <v>28</v>
      </c>
      <c r="G59" t="s">
        <v>14144</v>
      </c>
    </row>
    <row r="60" spans="1:7" x14ac:dyDescent="0.35">
      <c r="A60" s="21" t="s">
        <v>4552</v>
      </c>
      <c r="B60" s="29" t="s">
        <v>4553</v>
      </c>
      <c r="C60" s="23">
        <v>6</v>
      </c>
      <c r="D60" s="23">
        <v>0.7</v>
      </c>
      <c r="E60" s="23">
        <v>40</v>
      </c>
      <c r="F60">
        <v>26.95</v>
      </c>
      <c r="G60" t="s">
        <v>14144</v>
      </c>
    </row>
    <row r="61" spans="1:7" x14ac:dyDescent="0.35">
      <c r="A61" s="21" t="s">
        <v>14264</v>
      </c>
      <c r="B61" s="29" t="s">
        <v>14265</v>
      </c>
      <c r="C61" s="23">
        <v>6</v>
      </c>
      <c r="D61" s="23">
        <v>0.7</v>
      </c>
      <c r="E61" s="23">
        <v>40</v>
      </c>
      <c r="F61">
        <v>31.5</v>
      </c>
      <c r="G61" t="s">
        <v>14144</v>
      </c>
    </row>
    <row r="62" spans="1:7" x14ac:dyDescent="0.35">
      <c r="A62" s="21" t="s">
        <v>4558</v>
      </c>
      <c r="B62" s="29" t="s">
        <v>4559</v>
      </c>
      <c r="C62" s="23">
        <v>6</v>
      </c>
      <c r="D62" s="23">
        <v>0.7</v>
      </c>
      <c r="E62" s="23">
        <v>40</v>
      </c>
      <c r="F62">
        <v>23</v>
      </c>
      <c r="G62" t="s">
        <v>14144</v>
      </c>
    </row>
    <row r="63" spans="1:7" x14ac:dyDescent="0.35">
      <c r="A63" s="21" t="s">
        <v>4570</v>
      </c>
      <c r="B63" s="29" t="s">
        <v>4567</v>
      </c>
      <c r="C63" s="23">
        <v>6</v>
      </c>
      <c r="D63" s="23">
        <v>0.7</v>
      </c>
      <c r="E63" s="23">
        <v>40</v>
      </c>
      <c r="F63">
        <v>23.5</v>
      </c>
      <c r="G63" t="s">
        <v>14144</v>
      </c>
    </row>
    <row r="64" spans="1:7" x14ac:dyDescent="0.35">
      <c r="A64" s="21" t="s">
        <v>4571</v>
      </c>
      <c r="B64" s="29" t="s">
        <v>4572</v>
      </c>
      <c r="C64" s="23">
        <v>6</v>
      </c>
      <c r="D64" s="23">
        <v>0.7</v>
      </c>
      <c r="E64" s="23">
        <v>40</v>
      </c>
      <c r="F64">
        <v>120</v>
      </c>
      <c r="G64" t="s">
        <v>14144</v>
      </c>
    </row>
    <row r="65" spans="1:7" x14ac:dyDescent="0.35">
      <c r="A65" s="21" t="s">
        <v>4610</v>
      </c>
      <c r="B65" s="29" t="s">
        <v>4611</v>
      </c>
      <c r="C65" s="23">
        <v>6</v>
      </c>
      <c r="D65" s="23">
        <v>0.7</v>
      </c>
      <c r="E65" s="23">
        <v>40</v>
      </c>
      <c r="F65">
        <v>12.25</v>
      </c>
      <c r="G65" t="s">
        <v>14144</v>
      </c>
    </row>
    <row r="66" spans="1:7" x14ac:dyDescent="0.35">
      <c r="A66" s="21" t="s">
        <v>14266</v>
      </c>
      <c r="B66" s="29" t="s">
        <v>14267</v>
      </c>
      <c r="C66" s="23">
        <v>6</v>
      </c>
      <c r="D66" s="23">
        <v>0.7</v>
      </c>
      <c r="E66" s="23">
        <v>40</v>
      </c>
      <c r="F66">
        <v>21</v>
      </c>
      <c r="G66" t="s">
        <v>14144</v>
      </c>
    </row>
    <row r="67" spans="1:7" x14ac:dyDescent="0.35">
      <c r="A67" s="21" t="s">
        <v>14268</v>
      </c>
      <c r="B67" s="29" t="s">
        <v>14269</v>
      </c>
      <c r="C67" s="23">
        <v>6</v>
      </c>
      <c r="D67" s="23">
        <v>0.7</v>
      </c>
      <c r="E67" s="23">
        <v>40</v>
      </c>
      <c r="F67">
        <v>11.75</v>
      </c>
      <c r="G67" t="s">
        <v>14144</v>
      </c>
    </row>
    <row r="68" spans="1:7" x14ac:dyDescent="0.35">
      <c r="A68" s="21" t="s">
        <v>4773</v>
      </c>
      <c r="B68" s="29" t="s">
        <v>4774</v>
      </c>
      <c r="C68" s="23">
        <v>6</v>
      </c>
      <c r="D68" s="23">
        <v>0.7</v>
      </c>
      <c r="E68" s="23">
        <v>40</v>
      </c>
      <c r="F68">
        <v>17.25</v>
      </c>
      <c r="G68" t="s">
        <v>14144</v>
      </c>
    </row>
    <row r="69" spans="1:7" x14ac:dyDescent="0.35">
      <c r="A69" s="21" t="s">
        <v>4781</v>
      </c>
      <c r="B69" s="29" t="s">
        <v>4782</v>
      </c>
      <c r="C69" s="23">
        <v>6</v>
      </c>
      <c r="D69" s="23">
        <v>0.7</v>
      </c>
      <c r="E69" s="23">
        <v>40</v>
      </c>
      <c r="F69">
        <v>7.85</v>
      </c>
      <c r="G69" t="s">
        <v>14144</v>
      </c>
    </row>
    <row r="70" spans="1:7" x14ac:dyDescent="0.35">
      <c r="A70" s="21" t="s">
        <v>14270</v>
      </c>
      <c r="B70" s="29" t="s">
        <v>14271</v>
      </c>
      <c r="C70" s="23">
        <v>6</v>
      </c>
      <c r="D70" s="23">
        <v>0.7</v>
      </c>
      <c r="E70" s="23">
        <v>40</v>
      </c>
      <c r="F70">
        <v>10.75</v>
      </c>
      <c r="G70" t="s">
        <v>14144</v>
      </c>
    </row>
    <row r="71" spans="1:7" x14ac:dyDescent="0.35">
      <c r="A71" s="21" t="s">
        <v>4793</v>
      </c>
      <c r="B71" s="29" t="s">
        <v>4794</v>
      </c>
      <c r="C71" s="23">
        <v>6</v>
      </c>
      <c r="D71" s="23">
        <v>0.7</v>
      </c>
      <c r="E71" s="23">
        <v>40</v>
      </c>
      <c r="F71">
        <v>14.4</v>
      </c>
      <c r="G71" t="s">
        <v>14144</v>
      </c>
    </row>
    <row r="72" spans="1:7" x14ac:dyDescent="0.35">
      <c r="A72" s="21" t="s">
        <v>4803</v>
      </c>
      <c r="B72" s="29" t="s">
        <v>4804</v>
      </c>
      <c r="C72" s="23">
        <v>6</v>
      </c>
      <c r="D72" s="23">
        <v>0.7</v>
      </c>
      <c r="E72" s="23">
        <v>40</v>
      </c>
      <c r="F72">
        <v>11.5</v>
      </c>
      <c r="G72" t="s">
        <v>14144</v>
      </c>
    </row>
    <row r="73" spans="1:7" x14ac:dyDescent="0.35">
      <c r="A73" s="21" t="s">
        <v>4811</v>
      </c>
      <c r="B73" s="29" t="s">
        <v>4812</v>
      </c>
      <c r="C73" s="23">
        <v>6</v>
      </c>
      <c r="D73" s="23">
        <v>0.7</v>
      </c>
      <c r="E73" s="23">
        <v>40</v>
      </c>
      <c r="F73">
        <v>22.5</v>
      </c>
      <c r="G73" t="s">
        <v>14144</v>
      </c>
    </row>
    <row r="74" spans="1:7" x14ac:dyDescent="0.35">
      <c r="A74" s="21" t="s">
        <v>5366</v>
      </c>
      <c r="B74" s="29" t="s">
        <v>5367</v>
      </c>
      <c r="C74" s="23">
        <v>6</v>
      </c>
      <c r="D74" s="23">
        <v>0.7</v>
      </c>
      <c r="E74" s="23">
        <v>40</v>
      </c>
      <c r="F74">
        <v>12.25</v>
      </c>
      <c r="G74" t="s">
        <v>14144</v>
      </c>
    </row>
    <row r="75" spans="1:7" x14ac:dyDescent="0.35">
      <c r="A75" s="21" t="s">
        <v>5370</v>
      </c>
      <c r="B75" s="29" t="s">
        <v>5371</v>
      </c>
      <c r="C75" s="23">
        <v>6</v>
      </c>
      <c r="D75" s="23">
        <v>0.7</v>
      </c>
      <c r="E75" s="23">
        <v>40</v>
      </c>
      <c r="F75">
        <v>8.5</v>
      </c>
      <c r="G75" t="s">
        <v>14144</v>
      </c>
    </row>
    <row r="76" spans="1:7" x14ac:dyDescent="0.35">
      <c r="A76" s="21" t="s">
        <v>6225</v>
      </c>
      <c r="B76" s="29" t="s">
        <v>6226</v>
      </c>
      <c r="C76" s="23">
        <v>6</v>
      </c>
      <c r="D76" s="23">
        <v>0.7</v>
      </c>
      <c r="E76" s="23">
        <v>40</v>
      </c>
      <c r="F76">
        <v>10.65</v>
      </c>
      <c r="G76" t="s">
        <v>14144</v>
      </c>
    </row>
    <row r="77" spans="1:7" x14ac:dyDescent="0.35">
      <c r="A77" s="21" t="s">
        <v>6280</v>
      </c>
      <c r="B77" s="29" t="s">
        <v>6281</v>
      </c>
      <c r="C77" s="23">
        <v>6</v>
      </c>
      <c r="D77" s="23">
        <v>0.7</v>
      </c>
      <c r="E77" s="23">
        <v>40</v>
      </c>
      <c r="F77">
        <v>10</v>
      </c>
      <c r="G77" t="s">
        <v>14144</v>
      </c>
    </row>
    <row r="78" spans="1:7" x14ac:dyDescent="0.35">
      <c r="A78" s="21" t="s">
        <v>6563</v>
      </c>
      <c r="B78" s="29" t="s">
        <v>6564</v>
      </c>
      <c r="C78" s="23">
        <v>6</v>
      </c>
      <c r="D78" s="23">
        <v>0.7</v>
      </c>
      <c r="E78" s="23">
        <v>40</v>
      </c>
      <c r="F78">
        <v>13.95</v>
      </c>
      <c r="G78" t="s">
        <v>14144</v>
      </c>
    </row>
    <row r="79" spans="1:7" x14ac:dyDescent="0.35">
      <c r="A79" s="21" t="s">
        <v>6570</v>
      </c>
      <c r="B79" s="29" t="s">
        <v>6571</v>
      </c>
      <c r="C79" s="23">
        <v>6</v>
      </c>
      <c r="D79" s="23">
        <v>0.7</v>
      </c>
      <c r="E79" s="23">
        <v>40</v>
      </c>
      <c r="F79">
        <v>6.95</v>
      </c>
      <c r="G79" t="s">
        <v>14144</v>
      </c>
    </row>
    <row r="80" spans="1:7" x14ac:dyDescent="0.35">
      <c r="A80" s="21" t="s">
        <v>6789</v>
      </c>
      <c r="B80" s="29" t="s">
        <v>6790</v>
      </c>
      <c r="C80" s="23">
        <v>6</v>
      </c>
      <c r="D80" s="23">
        <v>0.7</v>
      </c>
      <c r="E80" s="23">
        <v>40</v>
      </c>
      <c r="F80">
        <v>39.5</v>
      </c>
      <c r="G80" t="s">
        <v>14144</v>
      </c>
    </row>
    <row r="81" spans="1:7" x14ac:dyDescent="0.35">
      <c r="A81" s="21" t="s">
        <v>7305</v>
      </c>
      <c r="B81" s="29" t="s">
        <v>7306</v>
      </c>
      <c r="C81" s="23">
        <v>6</v>
      </c>
      <c r="D81" s="23">
        <v>0.7</v>
      </c>
      <c r="E81" s="23">
        <v>40</v>
      </c>
      <c r="F81">
        <v>7.15</v>
      </c>
      <c r="G81" t="s">
        <v>14144</v>
      </c>
    </row>
    <row r="82" spans="1:7" x14ac:dyDescent="0.35">
      <c r="A82" s="21" t="s">
        <v>7309</v>
      </c>
      <c r="B82" s="29" t="s">
        <v>7310</v>
      </c>
      <c r="C82" s="23">
        <v>6</v>
      </c>
      <c r="D82" s="23">
        <v>0.7</v>
      </c>
      <c r="E82" s="23">
        <v>40</v>
      </c>
      <c r="F82">
        <v>6.5</v>
      </c>
      <c r="G82" t="s">
        <v>14144</v>
      </c>
    </row>
    <row r="83" spans="1:7" x14ac:dyDescent="0.35">
      <c r="A83" s="21" t="s">
        <v>8045</v>
      </c>
      <c r="B83" s="29" t="s">
        <v>8046</v>
      </c>
      <c r="C83" s="23">
        <v>6</v>
      </c>
      <c r="D83" s="23">
        <v>0.7</v>
      </c>
      <c r="E83" s="23">
        <v>40</v>
      </c>
      <c r="F83">
        <v>10.25</v>
      </c>
      <c r="G83" t="s">
        <v>14144</v>
      </c>
    </row>
    <row r="84" spans="1:7" x14ac:dyDescent="0.35">
      <c r="A84" s="21" t="s">
        <v>14272</v>
      </c>
      <c r="B84" s="29" t="s">
        <v>14273</v>
      </c>
      <c r="C84" s="23">
        <v>6</v>
      </c>
      <c r="D84" s="23">
        <v>0.7</v>
      </c>
      <c r="E84" s="23">
        <v>40</v>
      </c>
      <c r="F84">
        <v>24.5</v>
      </c>
      <c r="G84" t="s">
        <v>14144</v>
      </c>
    </row>
    <row r="85" spans="1:7" x14ac:dyDescent="0.35">
      <c r="A85" s="21" t="s">
        <v>8058</v>
      </c>
      <c r="B85" s="29" t="s">
        <v>8059</v>
      </c>
      <c r="C85" s="23">
        <v>6</v>
      </c>
      <c r="D85" s="23">
        <v>0.7</v>
      </c>
      <c r="E85" s="23">
        <v>40</v>
      </c>
      <c r="F85">
        <v>21.5</v>
      </c>
      <c r="G85" t="s">
        <v>14144</v>
      </c>
    </row>
    <row r="86" spans="1:7" x14ac:dyDescent="0.35">
      <c r="A86" s="21" t="s">
        <v>8104</v>
      </c>
      <c r="B86" s="29" t="s">
        <v>8105</v>
      </c>
      <c r="C86" s="23">
        <v>6</v>
      </c>
      <c r="D86" s="23">
        <v>0.7</v>
      </c>
      <c r="E86" s="23">
        <v>40</v>
      </c>
      <c r="F86">
        <v>25.5</v>
      </c>
      <c r="G86" t="s">
        <v>14144</v>
      </c>
    </row>
    <row r="87" spans="1:7" x14ac:dyDescent="0.35">
      <c r="A87" s="21" t="s">
        <v>8333</v>
      </c>
      <c r="B87" s="29" t="s">
        <v>8334</v>
      </c>
      <c r="C87" s="23">
        <v>6</v>
      </c>
      <c r="D87" s="23">
        <v>0.7</v>
      </c>
      <c r="E87" s="23">
        <v>40</v>
      </c>
      <c r="F87">
        <v>12.65</v>
      </c>
      <c r="G87" t="s">
        <v>14144</v>
      </c>
    </row>
    <row r="88" spans="1:7" x14ac:dyDescent="0.35">
      <c r="A88" s="21" t="s">
        <v>8994</v>
      </c>
      <c r="B88" s="29" t="s">
        <v>8995</v>
      </c>
      <c r="C88" s="23">
        <v>6</v>
      </c>
      <c r="D88" s="23">
        <v>0.7</v>
      </c>
      <c r="E88" s="23">
        <v>40</v>
      </c>
      <c r="F88">
        <v>11.5</v>
      </c>
      <c r="G88" t="s">
        <v>14144</v>
      </c>
    </row>
    <row r="89" spans="1:7" x14ac:dyDescent="0.35">
      <c r="A89" s="21" t="s">
        <v>9010</v>
      </c>
      <c r="B89" s="29" t="s">
        <v>9011</v>
      </c>
      <c r="C89" s="23">
        <v>6</v>
      </c>
      <c r="D89" s="23">
        <v>0.7</v>
      </c>
      <c r="E89" s="23">
        <v>40</v>
      </c>
      <c r="F89">
        <v>9.5500000000000007</v>
      </c>
      <c r="G89" t="s">
        <v>14144</v>
      </c>
    </row>
    <row r="90" spans="1:7" x14ac:dyDescent="0.35">
      <c r="A90" s="21" t="s">
        <v>14274</v>
      </c>
      <c r="B90" s="29" t="s">
        <v>14275</v>
      </c>
      <c r="C90" s="23">
        <v>6</v>
      </c>
      <c r="D90" s="23">
        <v>0.7</v>
      </c>
      <c r="E90" s="23">
        <v>40</v>
      </c>
      <c r="F90">
        <v>11.95</v>
      </c>
      <c r="G90" t="s">
        <v>14144</v>
      </c>
    </row>
    <row r="91" spans="1:7" x14ac:dyDescent="0.35">
      <c r="A91" s="21" t="s">
        <v>9014</v>
      </c>
      <c r="B91" s="29" t="s">
        <v>9015</v>
      </c>
      <c r="C91" s="23">
        <v>6</v>
      </c>
      <c r="D91" s="23">
        <v>0.7</v>
      </c>
      <c r="E91" s="23">
        <v>40</v>
      </c>
      <c r="F91">
        <v>12.2</v>
      </c>
      <c r="G91" t="s">
        <v>14144</v>
      </c>
    </row>
    <row r="92" spans="1:7" x14ac:dyDescent="0.35">
      <c r="A92" s="21" t="s">
        <v>14276</v>
      </c>
      <c r="B92" s="29" t="s">
        <v>14277</v>
      </c>
      <c r="C92" s="23">
        <v>6</v>
      </c>
      <c r="D92" s="23">
        <v>0.7</v>
      </c>
      <c r="E92" s="23">
        <v>40</v>
      </c>
      <c r="F92">
        <v>13.35</v>
      </c>
      <c r="G92" t="s">
        <v>14144</v>
      </c>
    </row>
    <row r="93" spans="1:7" x14ac:dyDescent="0.35">
      <c r="A93" s="21" t="s">
        <v>9022</v>
      </c>
      <c r="B93" s="29" t="s">
        <v>9023</v>
      </c>
      <c r="C93" s="23">
        <v>6</v>
      </c>
      <c r="D93" s="23">
        <v>0.7</v>
      </c>
      <c r="E93" s="23">
        <v>40</v>
      </c>
      <c r="F93">
        <v>7.05</v>
      </c>
      <c r="G93" t="s">
        <v>14144</v>
      </c>
    </row>
    <row r="94" spans="1:7" x14ac:dyDescent="0.35">
      <c r="A94" s="21" t="s">
        <v>9026</v>
      </c>
      <c r="B94" s="29" t="s">
        <v>9027</v>
      </c>
      <c r="C94" s="23">
        <v>6</v>
      </c>
      <c r="D94" s="23">
        <v>0.7</v>
      </c>
      <c r="E94" s="23">
        <v>40</v>
      </c>
      <c r="F94">
        <v>14.5</v>
      </c>
      <c r="G94" t="s">
        <v>14144</v>
      </c>
    </row>
    <row r="95" spans="1:7" x14ac:dyDescent="0.35">
      <c r="A95" s="21" t="s">
        <v>9449</v>
      </c>
      <c r="B95" s="29" t="s">
        <v>9450</v>
      </c>
      <c r="C95" s="23">
        <v>6</v>
      </c>
      <c r="D95" s="23">
        <v>0.7</v>
      </c>
      <c r="E95" s="23">
        <v>40</v>
      </c>
      <c r="F95">
        <v>20.25</v>
      </c>
      <c r="G95" t="s">
        <v>14144</v>
      </c>
    </row>
    <row r="96" spans="1:7" x14ac:dyDescent="0.35">
      <c r="A96" s="21" t="s">
        <v>9472</v>
      </c>
      <c r="B96" s="29" t="s">
        <v>9473</v>
      </c>
      <c r="C96" s="23">
        <v>6</v>
      </c>
      <c r="D96" s="23">
        <v>0.7</v>
      </c>
      <c r="E96" s="23">
        <v>40</v>
      </c>
      <c r="F96">
        <v>9.25</v>
      </c>
      <c r="G96" t="s">
        <v>14144</v>
      </c>
    </row>
    <row r="97" spans="1:7" x14ac:dyDescent="0.35">
      <c r="A97" s="21" t="s">
        <v>9540</v>
      </c>
      <c r="B97" s="29" t="s">
        <v>9541</v>
      </c>
      <c r="C97" s="23">
        <v>6</v>
      </c>
      <c r="D97" s="23">
        <v>0.7</v>
      </c>
      <c r="E97" s="23">
        <v>40</v>
      </c>
      <c r="F97">
        <v>4.95</v>
      </c>
      <c r="G97" t="s">
        <v>14144</v>
      </c>
    </row>
    <row r="98" spans="1:7" x14ac:dyDescent="0.35">
      <c r="A98" s="21" t="s">
        <v>9597</v>
      </c>
      <c r="B98" s="29" t="s">
        <v>9598</v>
      </c>
      <c r="C98" s="23">
        <v>6</v>
      </c>
      <c r="D98" s="23">
        <v>0.7</v>
      </c>
      <c r="E98" s="23">
        <v>40</v>
      </c>
      <c r="F98">
        <v>14.5</v>
      </c>
      <c r="G98" t="s">
        <v>14144</v>
      </c>
    </row>
    <row r="99" spans="1:7" x14ac:dyDescent="0.35">
      <c r="A99" s="21" t="s">
        <v>9994</v>
      </c>
      <c r="B99" s="29" t="s">
        <v>9995</v>
      </c>
      <c r="C99" s="23">
        <v>6</v>
      </c>
      <c r="D99" s="23">
        <v>0.7</v>
      </c>
      <c r="E99" s="23">
        <v>40</v>
      </c>
      <c r="F99">
        <v>21.55</v>
      </c>
      <c r="G99" t="s">
        <v>14144</v>
      </c>
    </row>
    <row r="100" spans="1:7" x14ac:dyDescent="0.35">
      <c r="A100" s="21" t="s">
        <v>9998</v>
      </c>
      <c r="B100" s="29" t="s">
        <v>9999</v>
      </c>
      <c r="C100" s="23">
        <v>6</v>
      </c>
      <c r="D100" s="23">
        <v>0.7</v>
      </c>
      <c r="E100" s="23">
        <v>40</v>
      </c>
      <c r="F100">
        <v>10.5</v>
      </c>
      <c r="G100" t="s">
        <v>14144</v>
      </c>
    </row>
    <row r="101" spans="1:7" x14ac:dyDescent="0.35">
      <c r="A101" s="21" t="s">
        <v>10246</v>
      </c>
      <c r="B101" s="29" t="s">
        <v>10247</v>
      </c>
      <c r="C101" s="23">
        <v>6</v>
      </c>
      <c r="D101" s="23">
        <v>0.7</v>
      </c>
      <c r="E101" s="23">
        <v>40</v>
      </c>
      <c r="F101">
        <v>5.35</v>
      </c>
      <c r="G101" t="s">
        <v>14144</v>
      </c>
    </row>
    <row r="102" spans="1:7" x14ac:dyDescent="0.35">
      <c r="A102" s="21" t="s">
        <v>10253</v>
      </c>
      <c r="B102" s="29" t="s">
        <v>10254</v>
      </c>
      <c r="C102" s="23">
        <v>6</v>
      </c>
      <c r="D102" s="23">
        <v>0.7</v>
      </c>
      <c r="E102" s="23">
        <v>40</v>
      </c>
      <c r="F102">
        <v>9.65</v>
      </c>
      <c r="G102" t="s">
        <v>14144</v>
      </c>
    </row>
    <row r="103" spans="1:7" x14ac:dyDescent="0.35">
      <c r="A103" s="21" t="s">
        <v>10257</v>
      </c>
      <c r="B103" s="29" t="s">
        <v>10258</v>
      </c>
      <c r="C103" s="23">
        <v>6</v>
      </c>
      <c r="D103" s="23">
        <v>0.7</v>
      </c>
      <c r="E103" s="23">
        <v>40</v>
      </c>
      <c r="F103">
        <v>13.15</v>
      </c>
      <c r="G103" t="s">
        <v>14144</v>
      </c>
    </row>
    <row r="104" spans="1:7" x14ac:dyDescent="0.35">
      <c r="A104" s="21" t="s">
        <v>10625</v>
      </c>
      <c r="B104" s="29" t="s">
        <v>10626</v>
      </c>
      <c r="C104" s="23">
        <v>6</v>
      </c>
      <c r="D104" s="23">
        <v>0.7</v>
      </c>
      <c r="E104" s="23">
        <v>40</v>
      </c>
      <c r="F104">
        <v>13.1</v>
      </c>
      <c r="G104" t="s">
        <v>14144</v>
      </c>
    </row>
    <row r="105" spans="1:7" x14ac:dyDescent="0.35">
      <c r="A105" s="21" t="s">
        <v>10637</v>
      </c>
      <c r="B105" s="29" t="s">
        <v>10638</v>
      </c>
      <c r="C105" s="23">
        <v>6</v>
      </c>
      <c r="D105" s="23">
        <v>0.7</v>
      </c>
      <c r="E105" s="23">
        <v>40</v>
      </c>
      <c r="F105">
        <v>11.95</v>
      </c>
      <c r="G105" t="s">
        <v>14144</v>
      </c>
    </row>
    <row r="106" spans="1:7" x14ac:dyDescent="0.35">
      <c r="A106" s="21" t="s">
        <v>10641</v>
      </c>
      <c r="B106" s="29" t="s">
        <v>10642</v>
      </c>
      <c r="C106" s="23">
        <v>6</v>
      </c>
      <c r="D106" s="23">
        <v>0.7</v>
      </c>
      <c r="E106" s="23">
        <v>40</v>
      </c>
      <c r="F106">
        <v>14.45</v>
      </c>
      <c r="G106" t="s">
        <v>14144</v>
      </c>
    </row>
    <row r="107" spans="1:7" x14ac:dyDescent="0.35">
      <c r="A107" s="21" t="s">
        <v>10646</v>
      </c>
      <c r="B107" s="29" t="s">
        <v>10647</v>
      </c>
      <c r="C107" s="23">
        <v>6</v>
      </c>
      <c r="D107" s="23">
        <v>0.7</v>
      </c>
      <c r="E107" s="23">
        <v>40</v>
      </c>
      <c r="F107">
        <v>6.95</v>
      </c>
      <c r="G107" t="s">
        <v>14144</v>
      </c>
    </row>
    <row r="108" spans="1:7" x14ac:dyDescent="0.35">
      <c r="A108" s="21" t="s">
        <v>10654</v>
      </c>
      <c r="B108" s="29" t="s">
        <v>10655</v>
      </c>
      <c r="C108" s="23">
        <v>6</v>
      </c>
      <c r="D108" s="23">
        <v>0.7</v>
      </c>
      <c r="E108" s="23">
        <v>40</v>
      </c>
      <c r="F108">
        <v>13.55</v>
      </c>
      <c r="G108" t="s">
        <v>14144</v>
      </c>
    </row>
    <row r="109" spans="1:7" x14ac:dyDescent="0.35">
      <c r="A109" s="21" t="s">
        <v>10673</v>
      </c>
      <c r="B109" s="29" t="s">
        <v>10674</v>
      </c>
      <c r="C109" s="23">
        <v>6</v>
      </c>
      <c r="D109" s="23">
        <v>0.7</v>
      </c>
      <c r="E109" s="23">
        <v>40</v>
      </c>
      <c r="F109">
        <v>26</v>
      </c>
      <c r="G109" t="s">
        <v>14144</v>
      </c>
    </row>
    <row r="110" spans="1:7" x14ac:dyDescent="0.35">
      <c r="A110" s="21" t="s">
        <v>10804</v>
      </c>
      <c r="B110" s="29" t="s">
        <v>10805</v>
      </c>
      <c r="C110" s="23">
        <v>6</v>
      </c>
      <c r="D110" s="23">
        <v>0.7</v>
      </c>
      <c r="E110" s="23">
        <v>40</v>
      </c>
      <c r="F110">
        <v>17.55</v>
      </c>
      <c r="G110" t="s">
        <v>14144</v>
      </c>
    </row>
    <row r="111" spans="1:7" x14ac:dyDescent="0.35">
      <c r="A111" s="21" t="s">
        <v>10816</v>
      </c>
      <c r="B111" s="29" t="s">
        <v>10817</v>
      </c>
      <c r="C111" s="23">
        <v>6</v>
      </c>
      <c r="D111" s="23">
        <v>0.7</v>
      </c>
      <c r="E111" s="23">
        <v>40</v>
      </c>
      <c r="F111">
        <v>10.5</v>
      </c>
      <c r="G111" t="s">
        <v>14144</v>
      </c>
    </row>
    <row r="112" spans="1:7" x14ac:dyDescent="0.35">
      <c r="A112" s="21" t="s">
        <v>10886</v>
      </c>
      <c r="B112" s="29" t="s">
        <v>10887</v>
      </c>
      <c r="C112" s="23">
        <v>6</v>
      </c>
      <c r="D112" s="23">
        <v>0.7</v>
      </c>
      <c r="E112" s="23">
        <v>40</v>
      </c>
      <c r="F112">
        <v>33.5</v>
      </c>
      <c r="G112" t="s">
        <v>14144</v>
      </c>
    </row>
    <row r="113" spans="1:7" x14ac:dyDescent="0.35">
      <c r="A113" s="21" t="s">
        <v>10901</v>
      </c>
      <c r="B113" s="29" t="s">
        <v>10902</v>
      </c>
      <c r="C113" s="23">
        <v>6</v>
      </c>
      <c r="D113" s="23">
        <v>0.7</v>
      </c>
      <c r="E113" s="23">
        <v>40</v>
      </c>
      <c r="F113">
        <v>9.9499999999999993</v>
      </c>
      <c r="G113" t="s">
        <v>14144</v>
      </c>
    </row>
    <row r="114" spans="1:7" x14ac:dyDescent="0.35">
      <c r="A114" s="21" t="s">
        <v>10908</v>
      </c>
      <c r="B114" s="29" t="s">
        <v>10909</v>
      </c>
      <c r="C114" s="23">
        <v>6</v>
      </c>
      <c r="D114" s="23">
        <v>0.7</v>
      </c>
      <c r="E114" s="23">
        <v>40</v>
      </c>
      <c r="F114">
        <v>19.75</v>
      </c>
      <c r="G114" t="s">
        <v>14144</v>
      </c>
    </row>
    <row r="115" spans="1:7" x14ac:dyDescent="0.35">
      <c r="A115" s="21" t="s">
        <v>14278</v>
      </c>
      <c r="B115" s="29" t="s">
        <v>14279</v>
      </c>
      <c r="C115" s="23">
        <v>6</v>
      </c>
      <c r="D115" s="23">
        <v>0.7</v>
      </c>
      <c r="E115" s="23">
        <v>40</v>
      </c>
      <c r="F115">
        <v>15.5</v>
      </c>
      <c r="G115" t="s">
        <v>14144</v>
      </c>
    </row>
    <row r="116" spans="1:7" x14ac:dyDescent="0.35">
      <c r="A116" s="21" t="s">
        <v>14280</v>
      </c>
      <c r="B116" s="29" t="s">
        <v>14281</v>
      </c>
      <c r="C116" s="23">
        <v>6</v>
      </c>
      <c r="D116" s="23">
        <v>0.7</v>
      </c>
      <c r="E116" s="23">
        <v>40</v>
      </c>
      <c r="F116">
        <v>18.649999999999999</v>
      </c>
      <c r="G116" t="s">
        <v>14144</v>
      </c>
    </row>
    <row r="117" spans="1:7" x14ac:dyDescent="0.35">
      <c r="A117" s="21" t="s">
        <v>14282</v>
      </c>
      <c r="B117" s="29" t="s">
        <v>14283</v>
      </c>
      <c r="C117" s="23">
        <v>6</v>
      </c>
      <c r="D117" s="23">
        <v>0.7</v>
      </c>
      <c r="E117" s="23">
        <v>40</v>
      </c>
      <c r="F117">
        <v>26.25</v>
      </c>
      <c r="G117" t="s">
        <v>14144</v>
      </c>
    </row>
    <row r="118" spans="1:7" x14ac:dyDescent="0.35">
      <c r="A118" s="21" t="s">
        <v>10985</v>
      </c>
      <c r="B118" s="29" t="s">
        <v>10986</v>
      </c>
      <c r="C118" s="23">
        <v>6</v>
      </c>
      <c r="D118" s="23">
        <v>0.7</v>
      </c>
      <c r="E118" s="23">
        <v>40</v>
      </c>
      <c r="F118">
        <v>21.5</v>
      </c>
      <c r="G118" t="s">
        <v>14144</v>
      </c>
    </row>
    <row r="119" spans="1:7" x14ac:dyDescent="0.35">
      <c r="A119" s="21" t="s">
        <v>11199</v>
      </c>
      <c r="B119" s="29" t="s">
        <v>11200</v>
      </c>
      <c r="C119" s="23">
        <v>6</v>
      </c>
      <c r="D119" s="23">
        <v>0.7</v>
      </c>
      <c r="E119" s="23">
        <v>40</v>
      </c>
      <c r="F119">
        <v>41.5</v>
      </c>
      <c r="G119" t="s">
        <v>14144</v>
      </c>
    </row>
    <row r="120" spans="1:7" x14ac:dyDescent="0.35">
      <c r="A120" s="21" t="s">
        <v>14284</v>
      </c>
      <c r="B120" s="29" t="s">
        <v>14285</v>
      </c>
      <c r="C120" s="23">
        <v>6</v>
      </c>
      <c r="D120" s="23">
        <v>0.7</v>
      </c>
      <c r="E120" s="23">
        <v>40</v>
      </c>
      <c r="F120">
        <v>28.5</v>
      </c>
      <c r="G120" t="s">
        <v>14144</v>
      </c>
    </row>
    <row r="121" spans="1:7" x14ac:dyDescent="0.35">
      <c r="A121" s="21" t="s">
        <v>11290</v>
      </c>
      <c r="B121" s="29" t="s">
        <v>11291</v>
      </c>
      <c r="C121" s="23">
        <v>6</v>
      </c>
      <c r="D121" s="23">
        <v>0.7</v>
      </c>
      <c r="E121" s="23">
        <v>40</v>
      </c>
      <c r="F121">
        <v>13.35</v>
      </c>
      <c r="G121" t="s">
        <v>14144</v>
      </c>
    </row>
    <row r="122" spans="1:7" x14ac:dyDescent="0.35">
      <c r="A122" s="21" t="s">
        <v>11324</v>
      </c>
      <c r="B122" s="29" t="s">
        <v>11325</v>
      </c>
      <c r="C122" s="23">
        <v>6</v>
      </c>
      <c r="D122" s="23">
        <v>0.7</v>
      </c>
      <c r="E122" s="23">
        <v>40</v>
      </c>
      <c r="F122">
        <v>25.5</v>
      </c>
      <c r="G122" t="s">
        <v>14144</v>
      </c>
    </row>
    <row r="123" spans="1:7" x14ac:dyDescent="0.35">
      <c r="A123" s="21" t="s">
        <v>11348</v>
      </c>
      <c r="B123" s="29" t="s">
        <v>11349</v>
      </c>
      <c r="C123" s="23">
        <v>6</v>
      </c>
      <c r="D123" s="23">
        <v>0.7</v>
      </c>
      <c r="E123" s="23">
        <v>40</v>
      </c>
      <c r="F123">
        <v>8.35</v>
      </c>
      <c r="G123" t="s">
        <v>14144</v>
      </c>
    </row>
    <row r="124" spans="1:7" x14ac:dyDescent="0.35">
      <c r="A124" s="21" t="s">
        <v>11367</v>
      </c>
      <c r="B124" s="29" t="s">
        <v>11368</v>
      </c>
      <c r="C124" s="23">
        <v>6</v>
      </c>
      <c r="D124" s="23">
        <v>0.7</v>
      </c>
      <c r="E124" s="23">
        <v>40</v>
      </c>
      <c r="F124">
        <v>6.5</v>
      </c>
      <c r="G124" t="s">
        <v>14144</v>
      </c>
    </row>
    <row r="125" spans="1:7" x14ac:dyDescent="0.35">
      <c r="A125" s="21" t="s">
        <v>11491</v>
      </c>
      <c r="B125" s="29" t="s">
        <v>11492</v>
      </c>
      <c r="C125" s="23">
        <v>6</v>
      </c>
      <c r="D125" s="23">
        <v>0.7</v>
      </c>
      <c r="E125" s="23">
        <v>40</v>
      </c>
      <c r="F125">
        <v>25.5</v>
      </c>
      <c r="G125" t="s">
        <v>14144</v>
      </c>
    </row>
    <row r="126" spans="1:7" x14ac:dyDescent="0.35">
      <c r="A126" s="21" t="s">
        <v>11498</v>
      </c>
      <c r="B126" s="29" t="s">
        <v>11499</v>
      </c>
      <c r="C126" s="23">
        <v>6</v>
      </c>
      <c r="D126" s="23">
        <v>0.7</v>
      </c>
      <c r="E126" s="23">
        <v>40</v>
      </c>
      <c r="F126">
        <v>20</v>
      </c>
      <c r="G126" t="s">
        <v>14144</v>
      </c>
    </row>
    <row r="127" spans="1:7" x14ac:dyDescent="0.35">
      <c r="A127" s="21" t="s">
        <v>14286</v>
      </c>
      <c r="B127" s="29" t="s">
        <v>14287</v>
      </c>
      <c r="C127" s="23">
        <v>6</v>
      </c>
      <c r="D127" s="23">
        <v>0.7</v>
      </c>
      <c r="E127" s="23">
        <v>40</v>
      </c>
      <c r="F127">
        <v>7.15</v>
      </c>
      <c r="G127" t="s">
        <v>14144</v>
      </c>
    </row>
    <row r="128" spans="1:7" x14ac:dyDescent="0.35">
      <c r="A128" s="21" t="s">
        <v>14288</v>
      </c>
      <c r="B128" s="29" t="s">
        <v>14289</v>
      </c>
      <c r="C128" s="23">
        <v>6</v>
      </c>
      <c r="D128" s="23">
        <v>0.7</v>
      </c>
      <c r="E128" s="23">
        <v>40</v>
      </c>
      <c r="F128">
        <v>7</v>
      </c>
      <c r="G128" t="s">
        <v>14144</v>
      </c>
    </row>
    <row r="129" spans="1:7" x14ac:dyDescent="0.35">
      <c r="A129" s="21" t="s">
        <v>12272</v>
      </c>
      <c r="B129" s="29" t="s">
        <v>12273</v>
      </c>
      <c r="C129" s="23">
        <v>6</v>
      </c>
      <c r="D129" s="23">
        <v>0.7</v>
      </c>
      <c r="E129" s="23">
        <v>40</v>
      </c>
      <c r="F129">
        <v>4.75</v>
      </c>
      <c r="G129" t="s">
        <v>14144</v>
      </c>
    </row>
    <row r="130" spans="1:7" x14ac:dyDescent="0.35">
      <c r="A130" s="21" t="s">
        <v>14290</v>
      </c>
      <c r="B130" s="29" t="s">
        <v>14291</v>
      </c>
      <c r="C130" s="23">
        <v>6</v>
      </c>
      <c r="D130" s="23">
        <v>0.7</v>
      </c>
      <c r="E130" s="23">
        <v>40</v>
      </c>
      <c r="F130">
        <v>15.95</v>
      </c>
      <c r="G130" t="s">
        <v>14144</v>
      </c>
    </row>
    <row r="131" spans="1:7" x14ac:dyDescent="0.35">
      <c r="A131" s="21" t="s">
        <v>12501</v>
      </c>
      <c r="B131" s="29" t="s">
        <v>12502</v>
      </c>
      <c r="C131" s="23">
        <v>6</v>
      </c>
      <c r="D131" s="23">
        <v>0.7</v>
      </c>
      <c r="E131" s="23">
        <v>40</v>
      </c>
      <c r="F131">
        <v>6.95</v>
      </c>
      <c r="G131" t="s">
        <v>14144</v>
      </c>
    </row>
    <row r="132" spans="1:7" x14ac:dyDescent="0.35">
      <c r="A132" s="21" t="s">
        <v>14292</v>
      </c>
      <c r="B132" s="29" t="s">
        <v>14293</v>
      </c>
      <c r="C132" s="23">
        <v>6</v>
      </c>
      <c r="D132" s="23">
        <v>0.7</v>
      </c>
      <c r="E132" s="23">
        <v>40</v>
      </c>
      <c r="F132">
        <v>9.65</v>
      </c>
      <c r="G132" t="s">
        <v>14144</v>
      </c>
    </row>
    <row r="133" spans="1:7" x14ac:dyDescent="0.35">
      <c r="A133" s="21" t="s">
        <v>14421</v>
      </c>
      <c r="B133" s="29" t="s">
        <v>14422</v>
      </c>
      <c r="C133" s="23">
        <v>6</v>
      </c>
      <c r="D133" s="23">
        <v>0.7</v>
      </c>
      <c r="E133" s="23">
        <v>40</v>
      </c>
      <c r="F133">
        <v>13.5</v>
      </c>
      <c r="G133" t="s">
        <v>14144</v>
      </c>
    </row>
    <row r="134" spans="1:7" x14ac:dyDescent="0.35">
      <c r="A134" s="21" t="s">
        <v>12814</v>
      </c>
      <c r="B134" s="29" t="s">
        <v>12815</v>
      </c>
      <c r="C134" s="23">
        <v>6</v>
      </c>
      <c r="D134" s="23">
        <v>0.7</v>
      </c>
      <c r="E134" s="23">
        <v>40</v>
      </c>
      <c r="F134">
        <v>18.5</v>
      </c>
      <c r="G134" t="s">
        <v>14144</v>
      </c>
    </row>
    <row r="135" spans="1:7" x14ac:dyDescent="0.35">
      <c r="A135" s="21" t="s">
        <v>13625</v>
      </c>
      <c r="B135" s="29" t="s">
        <v>13626</v>
      </c>
      <c r="C135" s="23">
        <v>6</v>
      </c>
      <c r="D135" s="23">
        <v>0.7</v>
      </c>
      <c r="E135" s="23">
        <v>40</v>
      </c>
      <c r="F135">
        <v>25</v>
      </c>
      <c r="G135" t="s">
        <v>14144</v>
      </c>
    </row>
    <row r="136" spans="1:7" x14ac:dyDescent="0.35">
      <c r="A136" s="21" t="s">
        <v>14423</v>
      </c>
      <c r="B136" s="29" t="s">
        <v>14424</v>
      </c>
      <c r="C136" s="23">
        <v>6</v>
      </c>
      <c r="D136" s="23">
        <v>0.7</v>
      </c>
      <c r="E136" s="23">
        <v>40</v>
      </c>
      <c r="F136">
        <v>14.5</v>
      </c>
      <c r="G136" t="s">
        <v>14144</v>
      </c>
    </row>
    <row r="137" spans="1:7" x14ac:dyDescent="0.35">
      <c r="A137" s="21" t="s">
        <v>13916</v>
      </c>
      <c r="B137" s="29" t="s">
        <v>13917</v>
      </c>
      <c r="C137" s="23">
        <v>6</v>
      </c>
      <c r="D137" s="23">
        <v>0.7</v>
      </c>
      <c r="E137" s="23">
        <v>40</v>
      </c>
      <c r="F137">
        <v>36.950000000000003</v>
      </c>
      <c r="G137" t="s">
        <v>14144</v>
      </c>
    </row>
    <row r="138" spans="1:7" x14ac:dyDescent="0.35">
      <c r="A138" s="21" t="s">
        <v>13945</v>
      </c>
      <c r="B138" s="29" t="s">
        <v>13946</v>
      </c>
      <c r="C138" s="23">
        <v>6</v>
      </c>
      <c r="D138" s="23">
        <v>0.7</v>
      </c>
      <c r="E138" s="23">
        <v>40</v>
      </c>
      <c r="F138">
        <v>79</v>
      </c>
      <c r="G138" t="s">
        <v>14144</v>
      </c>
    </row>
    <row r="139" spans="1:7" x14ac:dyDescent="0.35">
      <c r="A139" s="21" t="s">
        <v>14294</v>
      </c>
      <c r="B139" s="29" t="s">
        <v>14295</v>
      </c>
      <c r="C139" s="23">
        <v>6</v>
      </c>
      <c r="D139" s="23">
        <v>0.7</v>
      </c>
      <c r="E139" s="23">
        <v>40</v>
      </c>
      <c r="F139">
        <v>27.5</v>
      </c>
      <c r="G139" t="s">
        <v>14144</v>
      </c>
    </row>
    <row r="140" spans="1:7" x14ac:dyDescent="0.35">
      <c r="A140" s="21" t="s">
        <v>149</v>
      </c>
      <c r="B140" s="29" t="s">
        <v>144</v>
      </c>
      <c r="C140" s="23">
        <v>6</v>
      </c>
      <c r="D140" s="23">
        <v>0.7</v>
      </c>
      <c r="E140" s="23">
        <v>40</v>
      </c>
      <c r="F140">
        <v>22</v>
      </c>
      <c r="G140" t="s">
        <v>14145</v>
      </c>
    </row>
    <row r="141" spans="1:7" x14ac:dyDescent="0.35">
      <c r="A141" s="21" t="s">
        <v>155</v>
      </c>
      <c r="B141" s="29" t="s">
        <v>156</v>
      </c>
      <c r="C141" s="23">
        <v>6</v>
      </c>
      <c r="D141" s="23">
        <v>0.7</v>
      </c>
      <c r="E141" s="23">
        <v>40</v>
      </c>
      <c r="F141">
        <v>21.5</v>
      </c>
      <c r="G141" t="s">
        <v>14145</v>
      </c>
    </row>
    <row r="142" spans="1:7" x14ac:dyDescent="0.35">
      <c r="A142" s="21" t="s">
        <v>159</v>
      </c>
      <c r="B142" s="29" t="s">
        <v>160</v>
      </c>
      <c r="C142" s="23">
        <v>6</v>
      </c>
      <c r="D142" s="23">
        <v>0.7</v>
      </c>
      <c r="E142" s="23">
        <v>40</v>
      </c>
      <c r="F142">
        <v>43.5</v>
      </c>
      <c r="G142" t="s">
        <v>14145</v>
      </c>
    </row>
    <row r="143" spans="1:7" x14ac:dyDescent="0.35">
      <c r="A143" s="21" t="s">
        <v>167</v>
      </c>
      <c r="B143" s="29" t="s">
        <v>168</v>
      </c>
      <c r="C143" s="23">
        <v>6</v>
      </c>
      <c r="D143" s="23">
        <v>0.7</v>
      </c>
      <c r="E143" s="23">
        <v>40</v>
      </c>
      <c r="F143">
        <v>17.75</v>
      </c>
      <c r="G143" t="s">
        <v>14145</v>
      </c>
    </row>
    <row r="144" spans="1:7" x14ac:dyDescent="0.35">
      <c r="A144" s="21" t="s">
        <v>183</v>
      </c>
      <c r="B144" s="29" t="s">
        <v>184</v>
      </c>
      <c r="C144" s="23">
        <v>6</v>
      </c>
      <c r="D144" s="23">
        <v>0.7</v>
      </c>
      <c r="E144" s="23">
        <v>40</v>
      </c>
      <c r="F144">
        <v>37.5</v>
      </c>
      <c r="G144" t="s">
        <v>14145</v>
      </c>
    </row>
    <row r="145" spans="1:7" x14ac:dyDescent="0.35">
      <c r="A145" s="21" t="s">
        <v>386</v>
      </c>
      <c r="B145" s="29" t="s">
        <v>387</v>
      </c>
      <c r="C145" s="23">
        <v>6</v>
      </c>
      <c r="D145" s="23">
        <v>0.7</v>
      </c>
      <c r="E145" s="23">
        <v>40</v>
      </c>
      <c r="F145">
        <v>11.75</v>
      </c>
      <c r="G145" t="s">
        <v>14145</v>
      </c>
    </row>
    <row r="146" spans="1:7" x14ac:dyDescent="0.35">
      <c r="A146" s="21" t="s">
        <v>390</v>
      </c>
      <c r="B146" s="29" t="s">
        <v>391</v>
      </c>
      <c r="C146" s="23">
        <v>6</v>
      </c>
      <c r="D146" s="23">
        <v>0.7</v>
      </c>
      <c r="E146" s="23">
        <v>40</v>
      </c>
      <c r="F146">
        <v>13.95</v>
      </c>
      <c r="G146" t="s">
        <v>14145</v>
      </c>
    </row>
    <row r="147" spans="1:7" x14ac:dyDescent="0.35">
      <c r="A147" s="21" t="s">
        <v>394</v>
      </c>
      <c r="B147" s="29" t="s">
        <v>395</v>
      </c>
      <c r="C147" s="23">
        <v>6</v>
      </c>
      <c r="D147" s="23">
        <v>0.7</v>
      </c>
      <c r="E147" s="23">
        <v>40</v>
      </c>
      <c r="F147">
        <v>11.75</v>
      </c>
      <c r="G147" t="s">
        <v>14145</v>
      </c>
    </row>
    <row r="148" spans="1:7" x14ac:dyDescent="0.35">
      <c r="A148" s="21" t="s">
        <v>606</v>
      </c>
      <c r="B148" s="29" t="s">
        <v>607</v>
      </c>
      <c r="C148" s="23">
        <v>6</v>
      </c>
      <c r="D148" s="23">
        <v>0.7</v>
      </c>
      <c r="E148" s="23">
        <v>40</v>
      </c>
      <c r="F148">
        <v>20.5</v>
      </c>
      <c r="G148" t="s">
        <v>14145</v>
      </c>
    </row>
    <row r="149" spans="1:7" x14ac:dyDescent="0.35">
      <c r="A149" s="21" t="s">
        <v>639</v>
      </c>
      <c r="B149" s="29" t="s">
        <v>640</v>
      </c>
      <c r="C149" s="23">
        <v>6</v>
      </c>
      <c r="D149" s="23">
        <v>0.7</v>
      </c>
      <c r="E149" s="23">
        <v>40</v>
      </c>
      <c r="F149">
        <v>17.25</v>
      </c>
      <c r="G149" t="s">
        <v>14145</v>
      </c>
    </row>
    <row r="150" spans="1:7" x14ac:dyDescent="0.35">
      <c r="A150" s="21" t="s">
        <v>855</v>
      </c>
      <c r="B150" s="29" t="s">
        <v>856</v>
      </c>
      <c r="C150" s="23">
        <v>6</v>
      </c>
      <c r="D150" s="23">
        <v>0.7</v>
      </c>
      <c r="E150" s="23">
        <v>40</v>
      </c>
      <c r="F150">
        <v>12.95</v>
      </c>
      <c r="G150" t="s">
        <v>14145</v>
      </c>
    </row>
    <row r="151" spans="1:7" x14ac:dyDescent="0.35">
      <c r="A151" s="21" t="s">
        <v>1010</v>
      </c>
      <c r="B151" s="29" t="s">
        <v>1011</v>
      </c>
      <c r="C151" s="23">
        <v>6</v>
      </c>
      <c r="D151" s="23">
        <v>0.7</v>
      </c>
      <c r="E151" s="23">
        <v>40</v>
      </c>
      <c r="F151">
        <v>20.85</v>
      </c>
      <c r="G151" t="s">
        <v>14145</v>
      </c>
    </row>
    <row r="152" spans="1:7" x14ac:dyDescent="0.35">
      <c r="A152" s="21" t="s">
        <v>1013</v>
      </c>
      <c r="B152" s="29" t="s">
        <v>1014</v>
      </c>
      <c r="C152" s="23">
        <v>6</v>
      </c>
      <c r="D152" s="23">
        <v>0.7</v>
      </c>
      <c r="E152" s="23">
        <v>40</v>
      </c>
      <c r="F152">
        <v>15.5</v>
      </c>
      <c r="G152" t="s">
        <v>14145</v>
      </c>
    </row>
    <row r="153" spans="1:7" x14ac:dyDescent="0.35">
      <c r="A153" s="21" t="s">
        <v>14296</v>
      </c>
      <c r="B153" s="29" t="s">
        <v>14297</v>
      </c>
      <c r="C153" s="23">
        <v>6</v>
      </c>
      <c r="D153" s="23">
        <v>0.7</v>
      </c>
      <c r="E153" s="23">
        <v>40</v>
      </c>
      <c r="F153">
        <v>43.5</v>
      </c>
      <c r="G153" t="s">
        <v>14145</v>
      </c>
    </row>
    <row r="154" spans="1:7" x14ac:dyDescent="0.35">
      <c r="A154" s="21" t="s">
        <v>1357</v>
      </c>
      <c r="B154" s="29" t="s">
        <v>1358</v>
      </c>
      <c r="C154" s="23">
        <v>6</v>
      </c>
      <c r="D154" s="23">
        <v>0.7</v>
      </c>
      <c r="E154" s="23">
        <v>40</v>
      </c>
      <c r="F154">
        <v>33.5</v>
      </c>
      <c r="G154" t="s">
        <v>14145</v>
      </c>
    </row>
    <row r="155" spans="1:7" x14ac:dyDescent="0.35">
      <c r="A155" s="21" t="s">
        <v>14298</v>
      </c>
      <c r="B155" s="29" t="s">
        <v>14299</v>
      </c>
      <c r="C155" s="23">
        <v>6</v>
      </c>
      <c r="D155" s="23">
        <v>0.7</v>
      </c>
      <c r="E155" s="23">
        <v>40</v>
      </c>
      <c r="F155">
        <v>66.5</v>
      </c>
      <c r="G155" t="s">
        <v>14145</v>
      </c>
    </row>
    <row r="156" spans="1:7" x14ac:dyDescent="0.35">
      <c r="A156" s="21" t="s">
        <v>2353</v>
      </c>
      <c r="B156" s="29" t="s">
        <v>2354</v>
      </c>
      <c r="C156" s="23">
        <v>6</v>
      </c>
      <c r="D156" s="23">
        <v>0.7</v>
      </c>
      <c r="E156" s="23">
        <v>40</v>
      </c>
      <c r="F156">
        <v>19.95</v>
      </c>
      <c r="G156" t="s">
        <v>14145</v>
      </c>
    </row>
    <row r="157" spans="1:7" x14ac:dyDescent="0.35">
      <c r="A157" s="21" t="s">
        <v>14300</v>
      </c>
      <c r="B157" s="29" t="s">
        <v>14301</v>
      </c>
      <c r="C157" s="23">
        <v>6</v>
      </c>
      <c r="D157" s="23">
        <v>0.7</v>
      </c>
      <c r="E157" s="23">
        <v>40</v>
      </c>
      <c r="F157">
        <v>49.95</v>
      </c>
      <c r="G157" t="s">
        <v>14145</v>
      </c>
    </row>
    <row r="158" spans="1:7" x14ac:dyDescent="0.35">
      <c r="A158" s="21" t="s">
        <v>2612</v>
      </c>
      <c r="B158" s="29" t="s">
        <v>2613</v>
      </c>
      <c r="C158" s="23">
        <v>6</v>
      </c>
      <c r="D158" s="23">
        <v>0.7</v>
      </c>
      <c r="E158" s="23">
        <v>40</v>
      </c>
      <c r="F158">
        <v>118.5</v>
      </c>
      <c r="G158" t="s">
        <v>14145</v>
      </c>
    </row>
    <row r="159" spans="1:7" x14ac:dyDescent="0.35">
      <c r="A159" s="21" t="s">
        <v>2616</v>
      </c>
      <c r="B159" s="29" t="s">
        <v>2617</v>
      </c>
      <c r="C159" s="23">
        <v>6</v>
      </c>
      <c r="D159" s="23">
        <v>0.7</v>
      </c>
      <c r="E159" s="23">
        <v>40</v>
      </c>
      <c r="F159">
        <v>9.25</v>
      </c>
      <c r="G159" t="s">
        <v>14145</v>
      </c>
    </row>
    <row r="160" spans="1:7" x14ac:dyDescent="0.35">
      <c r="A160" s="21" t="s">
        <v>2620</v>
      </c>
      <c r="B160" s="29" t="s">
        <v>2621</v>
      </c>
      <c r="C160" s="23">
        <v>6</v>
      </c>
      <c r="D160" s="23">
        <v>0.7</v>
      </c>
      <c r="E160" s="23">
        <v>40</v>
      </c>
      <c r="F160">
        <v>10</v>
      </c>
      <c r="G160" t="s">
        <v>14145</v>
      </c>
    </row>
    <row r="161" spans="1:7" x14ac:dyDescent="0.35">
      <c r="A161" s="21" t="s">
        <v>2648</v>
      </c>
      <c r="B161" s="29" t="s">
        <v>2649</v>
      </c>
      <c r="C161" s="23">
        <v>6</v>
      </c>
      <c r="D161" s="23">
        <v>0.7</v>
      </c>
      <c r="E161" s="23">
        <v>40</v>
      </c>
      <c r="F161">
        <v>7.5</v>
      </c>
      <c r="G161" t="s">
        <v>14145</v>
      </c>
    </row>
    <row r="162" spans="1:7" x14ac:dyDescent="0.35">
      <c r="A162" s="21" t="s">
        <v>2953</v>
      </c>
      <c r="B162" s="29" t="s">
        <v>2954</v>
      </c>
      <c r="C162" s="23">
        <v>6</v>
      </c>
      <c r="D162" s="23">
        <v>0.7</v>
      </c>
      <c r="E162" s="23">
        <v>40</v>
      </c>
      <c r="F162">
        <v>42</v>
      </c>
      <c r="G162" t="s">
        <v>14145</v>
      </c>
    </row>
    <row r="163" spans="1:7" x14ac:dyDescent="0.35">
      <c r="A163" s="21" t="s">
        <v>2961</v>
      </c>
      <c r="B163" s="29" t="s">
        <v>2962</v>
      </c>
      <c r="C163" s="23">
        <v>6</v>
      </c>
      <c r="D163" s="23">
        <v>0.7</v>
      </c>
      <c r="E163" s="23">
        <v>40</v>
      </c>
      <c r="F163">
        <v>22.2</v>
      </c>
      <c r="G163" t="s">
        <v>14145</v>
      </c>
    </row>
    <row r="164" spans="1:7" x14ac:dyDescent="0.35">
      <c r="A164" s="21" t="s">
        <v>2965</v>
      </c>
      <c r="B164" s="29" t="s">
        <v>2966</v>
      </c>
      <c r="C164" s="23">
        <v>6</v>
      </c>
      <c r="D164" s="23">
        <v>0.7</v>
      </c>
      <c r="E164" s="23">
        <v>40</v>
      </c>
      <c r="F164">
        <v>21.9</v>
      </c>
      <c r="G164" t="s">
        <v>14145</v>
      </c>
    </row>
    <row r="165" spans="1:7" x14ac:dyDescent="0.35">
      <c r="A165" s="21" t="s">
        <v>3581</v>
      </c>
      <c r="B165" s="29" t="s">
        <v>3582</v>
      </c>
      <c r="C165" s="23">
        <v>6</v>
      </c>
      <c r="D165" s="23">
        <v>0.7</v>
      </c>
      <c r="E165" s="23">
        <v>40</v>
      </c>
      <c r="F165">
        <v>34.5</v>
      </c>
      <c r="G165" t="s">
        <v>14145</v>
      </c>
    </row>
    <row r="166" spans="1:7" x14ac:dyDescent="0.35">
      <c r="A166" s="21" t="s">
        <v>3820</v>
      </c>
      <c r="B166" s="29" t="s">
        <v>3821</v>
      </c>
      <c r="C166" s="23">
        <v>6</v>
      </c>
      <c r="D166" s="23">
        <v>0.7</v>
      </c>
      <c r="E166" s="23">
        <v>40</v>
      </c>
      <c r="F166">
        <v>22.25</v>
      </c>
      <c r="G166" t="s">
        <v>14145</v>
      </c>
    </row>
    <row r="167" spans="1:7" x14ac:dyDescent="0.35">
      <c r="A167" s="21" t="s">
        <v>4215</v>
      </c>
      <c r="B167" s="29" t="s">
        <v>4216</v>
      </c>
      <c r="C167" s="23">
        <v>6</v>
      </c>
      <c r="D167" s="23">
        <v>0.7</v>
      </c>
      <c r="E167" s="23">
        <v>40</v>
      </c>
      <c r="F167">
        <v>19.5</v>
      </c>
      <c r="G167" t="s">
        <v>14145</v>
      </c>
    </row>
    <row r="168" spans="1:7" x14ac:dyDescent="0.35">
      <c r="A168" s="21" t="s">
        <v>4314</v>
      </c>
      <c r="B168" s="29" t="s">
        <v>4315</v>
      </c>
      <c r="C168" s="23">
        <v>6</v>
      </c>
      <c r="D168" s="23">
        <v>0.7</v>
      </c>
      <c r="E168" s="23">
        <v>40</v>
      </c>
      <c r="F168">
        <v>53</v>
      </c>
      <c r="G168" t="s">
        <v>14145</v>
      </c>
    </row>
    <row r="169" spans="1:7" x14ac:dyDescent="0.35">
      <c r="A169" s="21" t="s">
        <v>4326</v>
      </c>
      <c r="B169" s="29" t="s">
        <v>4327</v>
      </c>
      <c r="C169" s="23">
        <v>6</v>
      </c>
      <c r="D169" s="23">
        <v>0.7</v>
      </c>
      <c r="E169" s="23">
        <v>40</v>
      </c>
      <c r="F169">
        <v>10.25</v>
      </c>
      <c r="G169" t="s">
        <v>14145</v>
      </c>
    </row>
    <row r="170" spans="1:7" x14ac:dyDescent="0.35">
      <c r="A170" s="21" t="s">
        <v>5085</v>
      </c>
      <c r="B170" s="29" t="s">
        <v>5086</v>
      </c>
      <c r="C170" s="23">
        <v>6</v>
      </c>
      <c r="D170" s="23">
        <v>0.7</v>
      </c>
      <c r="E170" s="23">
        <v>40</v>
      </c>
      <c r="F170">
        <v>26.15</v>
      </c>
      <c r="G170" t="s">
        <v>14145</v>
      </c>
    </row>
    <row r="171" spans="1:7" x14ac:dyDescent="0.35">
      <c r="A171" s="21" t="s">
        <v>5218</v>
      </c>
      <c r="B171" s="29" t="s">
        <v>5219</v>
      </c>
      <c r="C171" s="23">
        <v>6</v>
      </c>
      <c r="D171" s="23">
        <v>0.7</v>
      </c>
      <c r="E171" s="23">
        <v>40</v>
      </c>
      <c r="F171">
        <v>12.75</v>
      </c>
      <c r="G171" t="s">
        <v>14145</v>
      </c>
    </row>
    <row r="172" spans="1:7" x14ac:dyDescent="0.35">
      <c r="A172" s="21" t="s">
        <v>5222</v>
      </c>
      <c r="B172" s="29" t="s">
        <v>5223</v>
      </c>
      <c r="C172" s="23">
        <v>6</v>
      </c>
      <c r="D172" s="23">
        <v>0.7</v>
      </c>
      <c r="E172" s="23">
        <v>40</v>
      </c>
      <c r="F172">
        <v>12.8</v>
      </c>
      <c r="G172" t="s">
        <v>14145</v>
      </c>
    </row>
    <row r="173" spans="1:7" x14ac:dyDescent="0.35">
      <c r="A173" s="21" t="s">
        <v>5513</v>
      </c>
      <c r="B173" s="29" t="s">
        <v>5514</v>
      </c>
      <c r="C173" s="23">
        <v>6</v>
      </c>
      <c r="D173" s="23">
        <v>0.7</v>
      </c>
      <c r="E173" s="23">
        <v>40</v>
      </c>
      <c r="F173">
        <v>25.5</v>
      </c>
      <c r="G173" t="s">
        <v>14145</v>
      </c>
    </row>
    <row r="174" spans="1:7" x14ac:dyDescent="0.35">
      <c r="A174" s="21" t="s">
        <v>5719</v>
      </c>
      <c r="B174" s="29" t="s">
        <v>5720</v>
      </c>
      <c r="C174" s="23">
        <v>6</v>
      </c>
      <c r="D174" s="23">
        <v>0.7</v>
      </c>
      <c r="E174" s="23">
        <v>40</v>
      </c>
      <c r="F174">
        <v>23.5</v>
      </c>
      <c r="G174" t="s">
        <v>14145</v>
      </c>
    </row>
    <row r="175" spans="1:7" x14ac:dyDescent="0.35">
      <c r="A175" s="21" t="s">
        <v>5766</v>
      </c>
      <c r="B175" s="29" t="s">
        <v>5767</v>
      </c>
      <c r="C175" s="23">
        <v>6</v>
      </c>
      <c r="D175" s="23">
        <v>0.7</v>
      </c>
      <c r="E175" s="23">
        <v>40</v>
      </c>
      <c r="F175">
        <v>14.9</v>
      </c>
      <c r="G175" t="s">
        <v>14145</v>
      </c>
    </row>
    <row r="176" spans="1:7" x14ac:dyDescent="0.35">
      <c r="A176" s="21" t="s">
        <v>5770</v>
      </c>
      <c r="B176" s="29" t="s">
        <v>5771</v>
      </c>
      <c r="C176" s="23">
        <v>6</v>
      </c>
      <c r="D176" s="23">
        <v>0.7</v>
      </c>
      <c r="E176" s="23">
        <v>40</v>
      </c>
      <c r="F176">
        <v>22.95</v>
      </c>
      <c r="G176" t="s">
        <v>14145</v>
      </c>
    </row>
    <row r="177" spans="1:7" x14ac:dyDescent="0.35">
      <c r="A177" s="21" t="s">
        <v>5778</v>
      </c>
      <c r="B177" s="29" t="s">
        <v>5779</v>
      </c>
      <c r="C177" s="23">
        <v>6</v>
      </c>
      <c r="D177" s="23">
        <v>0.7</v>
      </c>
      <c r="E177" s="23">
        <v>40</v>
      </c>
      <c r="F177">
        <v>10.5</v>
      </c>
      <c r="G177" t="s">
        <v>14145</v>
      </c>
    </row>
    <row r="178" spans="1:7" x14ac:dyDescent="0.35">
      <c r="A178" s="21" t="s">
        <v>5782</v>
      </c>
      <c r="B178" s="29" t="s">
        <v>5783</v>
      </c>
      <c r="C178" s="23">
        <v>6</v>
      </c>
      <c r="D178" s="23">
        <v>0.7</v>
      </c>
      <c r="E178" s="23">
        <v>40</v>
      </c>
      <c r="F178">
        <v>11.25</v>
      </c>
      <c r="G178" t="s">
        <v>14145</v>
      </c>
    </row>
    <row r="179" spans="1:7" x14ac:dyDescent="0.35">
      <c r="A179" s="21" t="s">
        <v>5786</v>
      </c>
      <c r="B179" s="29" t="s">
        <v>5787</v>
      </c>
      <c r="C179" s="23">
        <v>6</v>
      </c>
      <c r="D179" s="23">
        <v>0.7</v>
      </c>
      <c r="E179" s="23">
        <v>40</v>
      </c>
      <c r="F179">
        <v>8.75</v>
      </c>
      <c r="G179" t="s">
        <v>14145</v>
      </c>
    </row>
    <row r="180" spans="1:7" x14ac:dyDescent="0.35">
      <c r="A180" s="21" t="s">
        <v>5790</v>
      </c>
      <c r="B180" s="29" t="s">
        <v>5791</v>
      </c>
      <c r="C180" s="23">
        <v>6</v>
      </c>
      <c r="D180" s="23">
        <v>0.7</v>
      </c>
      <c r="E180" s="23">
        <v>40</v>
      </c>
      <c r="F180">
        <v>10.25</v>
      </c>
      <c r="G180" t="s">
        <v>14145</v>
      </c>
    </row>
    <row r="181" spans="1:7" x14ac:dyDescent="0.35">
      <c r="A181" s="21" t="s">
        <v>5797</v>
      </c>
      <c r="B181" s="29" t="s">
        <v>5798</v>
      </c>
      <c r="C181" s="23">
        <v>6</v>
      </c>
      <c r="D181" s="23">
        <v>0.7</v>
      </c>
      <c r="E181" s="23">
        <v>40</v>
      </c>
      <c r="F181">
        <v>10.4</v>
      </c>
      <c r="G181" t="s">
        <v>14145</v>
      </c>
    </row>
    <row r="182" spans="1:7" x14ac:dyDescent="0.35">
      <c r="A182" s="21" t="s">
        <v>5824</v>
      </c>
      <c r="B182" s="29" t="s">
        <v>5825</v>
      </c>
      <c r="C182" s="23">
        <v>6</v>
      </c>
      <c r="D182" s="23">
        <v>0.7</v>
      </c>
      <c r="E182" s="23">
        <v>40</v>
      </c>
      <c r="F182">
        <v>25.5</v>
      </c>
      <c r="G182" t="s">
        <v>14145</v>
      </c>
    </row>
    <row r="183" spans="1:7" x14ac:dyDescent="0.35">
      <c r="A183" s="21" t="s">
        <v>5827</v>
      </c>
      <c r="B183" s="29" t="s">
        <v>5828</v>
      </c>
      <c r="C183" s="23">
        <v>6</v>
      </c>
      <c r="D183" s="23">
        <v>0.7</v>
      </c>
      <c r="E183" s="23">
        <v>40</v>
      </c>
      <c r="F183">
        <v>15.5</v>
      </c>
      <c r="G183" t="s">
        <v>14145</v>
      </c>
    </row>
    <row r="184" spans="1:7" x14ac:dyDescent="0.35">
      <c r="A184" s="21" t="s">
        <v>5831</v>
      </c>
      <c r="B184" s="29" t="s">
        <v>5828</v>
      </c>
      <c r="C184" s="23">
        <v>6</v>
      </c>
      <c r="D184" s="23">
        <v>0.7</v>
      </c>
      <c r="E184" s="23">
        <v>40</v>
      </c>
      <c r="F184">
        <v>14.5</v>
      </c>
      <c r="G184" t="s">
        <v>14145</v>
      </c>
    </row>
    <row r="185" spans="1:7" x14ac:dyDescent="0.35">
      <c r="A185" s="21" t="s">
        <v>5921</v>
      </c>
      <c r="B185" s="29" t="s">
        <v>5922</v>
      </c>
      <c r="C185" s="23">
        <v>6</v>
      </c>
      <c r="D185" s="23">
        <v>0.7</v>
      </c>
      <c r="E185" s="23">
        <v>40</v>
      </c>
      <c r="F185">
        <v>19</v>
      </c>
      <c r="G185" t="s">
        <v>14145</v>
      </c>
    </row>
    <row r="186" spans="1:7" x14ac:dyDescent="0.35">
      <c r="A186" s="21" t="s">
        <v>5948</v>
      </c>
      <c r="B186" s="29" t="s">
        <v>5949</v>
      </c>
      <c r="C186" s="23">
        <v>6</v>
      </c>
      <c r="D186" s="23">
        <v>0.7</v>
      </c>
      <c r="E186" s="23">
        <v>40</v>
      </c>
      <c r="F186">
        <v>16.25</v>
      </c>
      <c r="G186" t="s">
        <v>14145</v>
      </c>
    </row>
    <row r="187" spans="1:7" x14ac:dyDescent="0.35">
      <c r="A187" s="21" t="s">
        <v>5953</v>
      </c>
      <c r="B187" s="29" t="s">
        <v>5952</v>
      </c>
      <c r="C187" s="23">
        <v>6</v>
      </c>
      <c r="D187" s="23">
        <v>0.7</v>
      </c>
      <c r="E187" s="23">
        <v>40</v>
      </c>
      <c r="F187">
        <v>23.95</v>
      </c>
      <c r="G187" t="s">
        <v>14145</v>
      </c>
    </row>
    <row r="188" spans="1:7" x14ac:dyDescent="0.35">
      <c r="A188" s="21" t="s">
        <v>5959</v>
      </c>
      <c r="B188" s="29" t="s">
        <v>5960</v>
      </c>
      <c r="C188" s="23">
        <v>6</v>
      </c>
      <c r="D188" s="23">
        <v>0.7</v>
      </c>
      <c r="E188" s="23">
        <v>40</v>
      </c>
      <c r="F188">
        <v>30</v>
      </c>
      <c r="G188" t="s">
        <v>14145</v>
      </c>
    </row>
    <row r="189" spans="1:7" x14ac:dyDescent="0.35">
      <c r="A189" s="21" t="s">
        <v>5963</v>
      </c>
      <c r="B189" s="29" t="s">
        <v>5964</v>
      </c>
      <c r="C189" s="23">
        <v>6</v>
      </c>
      <c r="D189" s="23">
        <v>0.7</v>
      </c>
      <c r="E189" s="23">
        <v>40</v>
      </c>
      <c r="F189">
        <v>48.5</v>
      </c>
      <c r="G189" t="s">
        <v>14145</v>
      </c>
    </row>
    <row r="190" spans="1:7" x14ac:dyDescent="0.35">
      <c r="A190" s="21" t="s">
        <v>5967</v>
      </c>
      <c r="B190" s="29" t="s">
        <v>5968</v>
      </c>
      <c r="C190" s="23">
        <v>6</v>
      </c>
      <c r="D190" s="23">
        <v>0.7</v>
      </c>
      <c r="E190" s="23">
        <v>40</v>
      </c>
      <c r="F190">
        <v>38.5</v>
      </c>
      <c r="G190" t="s">
        <v>14145</v>
      </c>
    </row>
    <row r="191" spans="1:7" x14ac:dyDescent="0.35">
      <c r="A191" s="21" t="s">
        <v>14302</v>
      </c>
      <c r="B191" s="29" t="s">
        <v>14303</v>
      </c>
      <c r="C191" s="23">
        <v>6</v>
      </c>
      <c r="D191" s="23">
        <v>0.7</v>
      </c>
      <c r="E191" s="23">
        <v>40</v>
      </c>
      <c r="F191">
        <v>84.5</v>
      </c>
      <c r="G191" t="s">
        <v>14145</v>
      </c>
    </row>
    <row r="192" spans="1:7" x14ac:dyDescent="0.35">
      <c r="A192" s="21" t="s">
        <v>6028</v>
      </c>
      <c r="B192" s="29" t="s">
        <v>6029</v>
      </c>
      <c r="C192" s="23">
        <v>6</v>
      </c>
      <c r="D192" s="23">
        <v>0.7</v>
      </c>
      <c r="E192" s="23">
        <v>40</v>
      </c>
      <c r="F192">
        <v>22.5</v>
      </c>
      <c r="G192" t="s">
        <v>14145</v>
      </c>
    </row>
    <row r="193" spans="1:7" x14ac:dyDescent="0.35">
      <c r="A193" s="21" t="s">
        <v>6082</v>
      </c>
      <c r="B193" s="29" t="s">
        <v>6083</v>
      </c>
      <c r="C193" s="23">
        <v>6</v>
      </c>
      <c r="D193" s="23">
        <v>0.7</v>
      </c>
      <c r="E193" s="23">
        <v>40</v>
      </c>
      <c r="F193">
        <v>20.75</v>
      </c>
      <c r="G193" t="s">
        <v>14145</v>
      </c>
    </row>
    <row r="194" spans="1:7" x14ac:dyDescent="0.35">
      <c r="A194" s="21" t="s">
        <v>6408</v>
      </c>
      <c r="B194" s="29" t="s">
        <v>6409</v>
      </c>
      <c r="C194" s="23">
        <v>6</v>
      </c>
      <c r="D194" s="23">
        <v>0.7</v>
      </c>
      <c r="E194" s="23">
        <v>40</v>
      </c>
      <c r="F194">
        <v>17.649999999999999</v>
      </c>
      <c r="G194" t="s">
        <v>14145</v>
      </c>
    </row>
    <row r="195" spans="1:7" x14ac:dyDescent="0.35">
      <c r="A195" s="21" t="s">
        <v>6797</v>
      </c>
      <c r="B195" s="29" t="s">
        <v>6798</v>
      </c>
      <c r="C195" s="23">
        <v>6</v>
      </c>
      <c r="D195" s="23">
        <v>0.7</v>
      </c>
      <c r="E195" s="23">
        <v>40</v>
      </c>
      <c r="F195">
        <v>20.95</v>
      </c>
      <c r="G195" t="s">
        <v>14145</v>
      </c>
    </row>
    <row r="196" spans="1:7" x14ac:dyDescent="0.35">
      <c r="A196" s="21" t="s">
        <v>6801</v>
      </c>
      <c r="B196" s="29" t="s">
        <v>6802</v>
      </c>
      <c r="C196" s="23">
        <v>6</v>
      </c>
      <c r="D196" s="23">
        <v>0.7</v>
      </c>
      <c r="E196" s="23">
        <v>40</v>
      </c>
      <c r="F196">
        <v>21.95</v>
      </c>
      <c r="G196" t="s">
        <v>14145</v>
      </c>
    </row>
    <row r="197" spans="1:7" x14ac:dyDescent="0.35">
      <c r="A197" s="21" t="s">
        <v>6990</v>
      </c>
      <c r="B197" s="29" t="s">
        <v>6991</v>
      </c>
      <c r="C197" s="23">
        <v>6</v>
      </c>
      <c r="D197" s="23">
        <v>0.7</v>
      </c>
      <c r="E197" s="23">
        <v>40</v>
      </c>
      <c r="F197">
        <v>13.5</v>
      </c>
      <c r="G197" t="s">
        <v>14145</v>
      </c>
    </row>
    <row r="198" spans="1:7" x14ac:dyDescent="0.35">
      <c r="A198" s="21" t="s">
        <v>14304</v>
      </c>
      <c r="B198" s="29" t="s">
        <v>7693</v>
      </c>
      <c r="C198" s="23">
        <v>6</v>
      </c>
      <c r="D198" s="23">
        <v>0.7</v>
      </c>
      <c r="E198" s="23">
        <v>40</v>
      </c>
      <c r="F198">
        <v>19.5</v>
      </c>
      <c r="G198" t="s">
        <v>14145</v>
      </c>
    </row>
    <row r="199" spans="1:7" x14ac:dyDescent="0.35">
      <c r="A199" s="21" t="s">
        <v>7696</v>
      </c>
      <c r="B199" s="29" t="s">
        <v>7697</v>
      </c>
      <c r="C199" s="23">
        <v>6</v>
      </c>
      <c r="D199" s="23">
        <v>0.7</v>
      </c>
      <c r="E199" s="23">
        <v>40</v>
      </c>
      <c r="F199">
        <v>17.75</v>
      </c>
      <c r="G199" t="s">
        <v>14145</v>
      </c>
    </row>
    <row r="200" spans="1:7" x14ac:dyDescent="0.35">
      <c r="A200" s="21" t="s">
        <v>7700</v>
      </c>
      <c r="B200" s="29" t="s">
        <v>7701</v>
      </c>
      <c r="C200" s="23">
        <v>6</v>
      </c>
      <c r="D200" s="23">
        <v>0.7</v>
      </c>
      <c r="E200" s="23">
        <v>40</v>
      </c>
      <c r="F200">
        <v>25.25</v>
      </c>
      <c r="G200" t="s">
        <v>14145</v>
      </c>
    </row>
    <row r="201" spans="1:7" x14ac:dyDescent="0.35">
      <c r="A201" s="21" t="s">
        <v>7704</v>
      </c>
      <c r="B201" s="29" t="s">
        <v>14305</v>
      </c>
      <c r="C201" s="23">
        <v>6</v>
      </c>
      <c r="D201" s="23">
        <v>0.7</v>
      </c>
      <c r="E201" s="23">
        <v>40</v>
      </c>
      <c r="F201">
        <v>29.65</v>
      </c>
      <c r="G201" t="s">
        <v>14145</v>
      </c>
    </row>
    <row r="202" spans="1:7" x14ac:dyDescent="0.35">
      <c r="A202" s="21" t="s">
        <v>7715</v>
      </c>
      <c r="B202" s="29" t="s">
        <v>7716</v>
      </c>
      <c r="C202" s="23">
        <v>6</v>
      </c>
      <c r="D202" s="23">
        <v>0.7</v>
      </c>
      <c r="E202" s="23">
        <v>40</v>
      </c>
      <c r="F202">
        <v>14.75</v>
      </c>
      <c r="G202" t="s">
        <v>14145</v>
      </c>
    </row>
    <row r="203" spans="1:7" x14ac:dyDescent="0.35">
      <c r="A203" s="21" t="s">
        <v>7719</v>
      </c>
      <c r="B203" s="29" t="s">
        <v>7720</v>
      </c>
      <c r="C203" s="23">
        <v>6</v>
      </c>
      <c r="D203" s="23">
        <v>0.7</v>
      </c>
      <c r="E203" s="23">
        <v>40</v>
      </c>
      <c r="F203">
        <v>21</v>
      </c>
      <c r="G203" t="s">
        <v>14145</v>
      </c>
    </row>
    <row r="204" spans="1:7" x14ac:dyDescent="0.35">
      <c r="A204" s="21" t="s">
        <v>7723</v>
      </c>
      <c r="B204" s="29" t="s">
        <v>7724</v>
      </c>
      <c r="C204" s="23">
        <v>6</v>
      </c>
      <c r="D204" s="23">
        <v>0.7</v>
      </c>
      <c r="E204" s="23">
        <v>40</v>
      </c>
      <c r="F204">
        <v>16.5</v>
      </c>
      <c r="G204" t="s">
        <v>14145</v>
      </c>
    </row>
    <row r="205" spans="1:7" x14ac:dyDescent="0.35">
      <c r="A205" s="21" t="s">
        <v>7739</v>
      </c>
      <c r="B205" s="29" t="s">
        <v>7740</v>
      </c>
      <c r="C205" s="23">
        <v>6</v>
      </c>
      <c r="D205" s="23">
        <v>0.7</v>
      </c>
      <c r="E205" s="23">
        <v>40</v>
      </c>
      <c r="F205">
        <v>19.8</v>
      </c>
      <c r="G205" t="s">
        <v>14145</v>
      </c>
    </row>
    <row r="206" spans="1:7" x14ac:dyDescent="0.35">
      <c r="A206" s="21" t="s">
        <v>14416</v>
      </c>
      <c r="B206" s="29" t="s">
        <v>14417</v>
      </c>
      <c r="C206" s="23">
        <v>6</v>
      </c>
      <c r="D206" s="23">
        <v>0.7</v>
      </c>
      <c r="E206" s="23">
        <v>40</v>
      </c>
      <c r="F206">
        <v>36.5</v>
      </c>
      <c r="G206" t="s">
        <v>14145</v>
      </c>
    </row>
    <row r="207" spans="1:7" x14ac:dyDescent="0.35">
      <c r="A207" s="21" t="s">
        <v>14306</v>
      </c>
      <c r="B207" s="29" t="s">
        <v>14307</v>
      </c>
      <c r="C207" s="23">
        <v>6</v>
      </c>
      <c r="D207" s="23">
        <v>0.7</v>
      </c>
      <c r="E207" s="23">
        <v>40</v>
      </c>
      <c r="F207">
        <v>36.5</v>
      </c>
      <c r="G207" t="s">
        <v>14145</v>
      </c>
    </row>
    <row r="208" spans="1:7" x14ac:dyDescent="0.35">
      <c r="A208" s="21" t="s">
        <v>7832</v>
      </c>
      <c r="B208" s="29" t="s">
        <v>7833</v>
      </c>
      <c r="C208" s="23">
        <v>6</v>
      </c>
      <c r="D208" s="23">
        <v>0.7</v>
      </c>
      <c r="E208" s="23">
        <v>40</v>
      </c>
      <c r="F208">
        <v>50.5</v>
      </c>
      <c r="G208" t="s">
        <v>14145</v>
      </c>
    </row>
    <row r="209" spans="1:7" x14ac:dyDescent="0.35">
      <c r="A209" s="21" t="s">
        <v>8201</v>
      </c>
      <c r="B209" s="29" t="s">
        <v>8202</v>
      </c>
      <c r="C209" s="23">
        <v>6</v>
      </c>
      <c r="D209" s="23">
        <v>0.7</v>
      </c>
      <c r="E209" s="23">
        <v>40</v>
      </c>
      <c r="F209">
        <v>23.5</v>
      </c>
      <c r="G209" t="s">
        <v>14145</v>
      </c>
    </row>
    <row r="210" spans="1:7" x14ac:dyDescent="0.35">
      <c r="A210" s="21" t="s">
        <v>8226</v>
      </c>
      <c r="B210" s="29" t="s">
        <v>8227</v>
      </c>
      <c r="C210" s="23">
        <v>6</v>
      </c>
      <c r="D210" s="23">
        <v>0.7</v>
      </c>
      <c r="E210" s="23">
        <v>40</v>
      </c>
      <c r="F210">
        <v>19.5</v>
      </c>
      <c r="G210" t="s">
        <v>14145</v>
      </c>
    </row>
    <row r="211" spans="1:7" x14ac:dyDescent="0.35">
      <c r="A211" s="21" t="s">
        <v>9961</v>
      </c>
      <c r="B211" s="29" t="s">
        <v>9962</v>
      </c>
      <c r="C211" s="23">
        <v>6</v>
      </c>
      <c r="D211" s="23">
        <v>0.7</v>
      </c>
      <c r="E211" s="23">
        <v>40</v>
      </c>
      <c r="F211">
        <v>17.75</v>
      </c>
      <c r="G211" t="s">
        <v>14145</v>
      </c>
    </row>
    <row r="212" spans="1:7" x14ac:dyDescent="0.35">
      <c r="A212" s="21" t="s">
        <v>10362</v>
      </c>
      <c r="B212" s="29" t="s">
        <v>10363</v>
      </c>
      <c r="C212" s="23">
        <v>6</v>
      </c>
      <c r="D212" s="23">
        <v>0.7</v>
      </c>
      <c r="E212" s="23">
        <v>40</v>
      </c>
      <c r="F212">
        <v>12.2</v>
      </c>
      <c r="G212" t="s">
        <v>14145</v>
      </c>
    </row>
    <row r="213" spans="1:7" x14ac:dyDescent="0.35">
      <c r="A213" s="21" t="s">
        <v>11422</v>
      </c>
      <c r="B213" s="29" t="s">
        <v>11423</v>
      </c>
      <c r="C213" s="23">
        <v>6</v>
      </c>
      <c r="D213" s="23">
        <v>0.7</v>
      </c>
      <c r="E213" s="23">
        <v>40</v>
      </c>
      <c r="F213">
        <v>8.9499999999999993</v>
      </c>
      <c r="G213" t="s">
        <v>14145</v>
      </c>
    </row>
    <row r="214" spans="1:7" x14ac:dyDescent="0.35">
      <c r="A214" s="21" t="s">
        <v>11656</v>
      </c>
      <c r="B214" s="29" t="s">
        <v>11657</v>
      </c>
      <c r="C214" s="23">
        <v>6</v>
      </c>
      <c r="D214" s="23">
        <v>0.7</v>
      </c>
      <c r="E214" s="23">
        <v>40</v>
      </c>
      <c r="F214">
        <v>29</v>
      </c>
      <c r="G214" t="s">
        <v>14145</v>
      </c>
    </row>
    <row r="215" spans="1:7" x14ac:dyDescent="0.35">
      <c r="A215" s="21" t="s">
        <v>12160</v>
      </c>
      <c r="B215" s="29" t="s">
        <v>12161</v>
      </c>
      <c r="C215" s="23">
        <v>6</v>
      </c>
      <c r="D215" s="23">
        <v>0.7</v>
      </c>
      <c r="E215" s="23">
        <v>40</v>
      </c>
      <c r="F215">
        <v>12.95</v>
      </c>
      <c r="G215" t="s">
        <v>14145</v>
      </c>
    </row>
    <row r="216" spans="1:7" x14ac:dyDescent="0.35">
      <c r="A216" s="21" t="s">
        <v>12175</v>
      </c>
      <c r="B216" s="29" t="s">
        <v>12176</v>
      </c>
      <c r="C216" s="23">
        <v>6</v>
      </c>
      <c r="D216" s="23">
        <v>0.7</v>
      </c>
      <c r="E216" s="23">
        <v>40</v>
      </c>
      <c r="F216">
        <v>11.75</v>
      </c>
      <c r="G216" t="s">
        <v>14145</v>
      </c>
    </row>
    <row r="217" spans="1:7" x14ac:dyDescent="0.35">
      <c r="A217" s="21" t="s">
        <v>12473</v>
      </c>
      <c r="B217" s="29" t="s">
        <v>12474</v>
      </c>
      <c r="C217" s="23">
        <v>6</v>
      </c>
      <c r="D217" s="23">
        <v>0.7</v>
      </c>
      <c r="E217" s="23">
        <v>40</v>
      </c>
      <c r="F217">
        <v>12.7</v>
      </c>
      <c r="G217" t="s">
        <v>14145</v>
      </c>
    </row>
    <row r="218" spans="1:7" x14ac:dyDescent="0.35">
      <c r="A218" s="21" t="s">
        <v>12481</v>
      </c>
      <c r="B218" s="29" t="s">
        <v>12482</v>
      </c>
      <c r="C218" s="23">
        <v>6</v>
      </c>
      <c r="D218" s="23">
        <v>0.7</v>
      </c>
      <c r="E218" s="23">
        <v>40</v>
      </c>
      <c r="F218">
        <v>21.15</v>
      </c>
      <c r="G218" t="s">
        <v>14145</v>
      </c>
    </row>
    <row r="219" spans="1:7" x14ac:dyDescent="0.35">
      <c r="A219" s="21" t="s">
        <v>12485</v>
      </c>
      <c r="B219" s="29" t="s">
        <v>12486</v>
      </c>
      <c r="C219" s="23">
        <v>6</v>
      </c>
      <c r="D219" s="23">
        <v>0.7</v>
      </c>
      <c r="E219" s="23">
        <v>40</v>
      </c>
      <c r="F219">
        <v>16.95</v>
      </c>
      <c r="G219" t="s">
        <v>14145</v>
      </c>
    </row>
    <row r="220" spans="1:7" x14ac:dyDescent="0.35">
      <c r="A220" s="21" t="s">
        <v>14308</v>
      </c>
      <c r="B220" s="29" t="s">
        <v>14309</v>
      </c>
      <c r="C220" s="23">
        <v>6</v>
      </c>
      <c r="D220" s="23">
        <v>0.7</v>
      </c>
      <c r="E220" s="23">
        <v>40</v>
      </c>
      <c r="F220">
        <v>16.95</v>
      </c>
      <c r="G220" t="s">
        <v>14145</v>
      </c>
    </row>
    <row r="221" spans="1:7" x14ac:dyDescent="0.35">
      <c r="A221" s="21" t="s">
        <v>12489</v>
      </c>
      <c r="B221" s="29" t="s">
        <v>12490</v>
      </c>
      <c r="C221" s="23">
        <v>6</v>
      </c>
      <c r="D221" s="23">
        <v>0.7</v>
      </c>
      <c r="E221" s="23">
        <v>40</v>
      </c>
      <c r="F221">
        <v>12.95</v>
      </c>
      <c r="G221" t="s">
        <v>14145</v>
      </c>
    </row>
    <row r="222" spans="1:7" x14ac:dyDescent="0.35">
      <c r="A222" s="21" t="s">
        <v>12708</v>
      </c>
      <c r="B222" s="29" t="s">
        <v>12709</v>
      </c>
      <c r="C222" s="23">
        <v>6</v>
      </c>
      <c r="D222" s="23">
        <v>0.7</v>
      </c>
      <c r="E222" s="23">
        <v>40</v>
      </c>
      <c r="F222">
        <v>29.5</v>
      </c>
      <c r="G222" t="s">
        <v>14145</v>
      </c>
    </row>
    <row r="223" spans="1:7" x14ac:dyDescent="0.35">
      <c r="A223" s="21" t="s">
        <v>12734</v>
      </c>
      <c r="B223" s="29" t="s">
        <v>12735</v>
      </c>
      <c r="C223" s="23">
        <v>6</v>
      </c>
      <c r="D223" s="23">
        <v>0.7</v>
      </c>
      <c r="E223" s="23">
        <v>40</v>
      </c>
      <c r="F223">
        <v>44.5</v>
      </c>
      <c r="G223" t="s">
        <v>14145</v>
      </c>
    </row>
    <row r="224" spans="1:7" x14ac:dyDescent="0.35">
      <c r="A224" s="21" t="s">
        <v>12742</v>
      </c>
      <c r="B224" s="29" t="s">
        <v>12743</v>
      </c>
      <c r="C224" s="23">
        <v>6</v>
      </c>
      <c r="D224" s="23">
        <v>0.7</v>
      </c>
      <c r="E224" s="23">
        <v>40</v>
      </c>
      <c r="F224">
        <v>79.95</v>
      </c>
      <c r="G224" t="s">
        <v>14145</v>
      </c>
    </row>
    <row r="225" spans="1:7" x14ac:dyDescent="0.35">
      <c r="A225" s="21" t="s">
        <v>14310</v>
      </c>
      <c r="B225" s="29" t="s">
        <v>12775</v>
      </c>
      <c r="C225" s="23">
        <v>6</v>
      </c>
      <c r="D225" s="23">
        <v>0.7</v>
      </c>
      <c r="E225" s="23">
        <v>40</v>
      </c>
      <c r="F225">
        <v>170</v>
      </c>
      <c r="G225" t="s">
        <v>14145</v>
      </c>
    </row>
    <row r="226" spans="1:7" x14ac:dyDescent="0.35">
      <c r="A226" s="21" t="s">
        <v>12774</v>
      </c>
      <c r="B226" s="29" t="s">
        <v>12775</v>
      </c>
      <c r="C226" s="23">
        <v>6</v>
      </c>
      <c r="D226" s="23">
        <v>0.7</v>
      </c>
      <c r="E226" s="23">
        <v>40</v>
      </c>
      <c r="F226">
        <v>160</v>
      </c>
      <c r="G226" t="s">
        <v>14145</v>
      </c>
    </row>
    <row r="227" spans="1:7" x14ac:dyDescent="0.35">
      <c r="A227" s="21" t="s">
        <v>12791</v>
      </c>
      <c r="B227" s="29" t="s">
        <v>12792</v>
      </c>
      <c r="C227" s="23">
        <v>6</v>
      </c>
      <c r="D227" s="23">
        <v>0.7</v>
      </c>
      <c r="E227" s="23">
        <v>40</v>
      </c>
      <c r="F227">
        <v>14.5</v>
      </c>
      <c r="G227" t="s">
        <v>14145</v>
      </c>
    </row>
    <row r="228" spans="1:7" x14ac:dyDescent="0.35">
      <c r="A228" s="21" t="s">
        <v>14311</v>
      </c>
      <c r="B228" s="29" t="s">
        <v>12796</v>
      </c>
      <c r="C228" s="23">
        <v>6</v>
      </c>
      <c r="D228" s="23">
        <v>0.7</v>
      </c>
      <c r="E228" s="23">
        <v>40</v>
      </c>
      <c r="F228">
        <v>20.5</v>
      </c>
      <c r="G228" t="s">
        <v>14145</v>
      </c>
    </row>
    <row r="229" spans="1:7" x14ac:dyDescent="0.35">
      <c r="A229" s="21" t="s">
        <v>12795</v>
      </c>
      <c r="B229" s="29" t="s">
        <v>12796</v>
      </c>
      <c r="C229" s="23">
        <v>6</v>
      </c>
      <c r="D229" s="23">
        <v>0.7</v>
      </c>
      <c r="E229" s="23">
        <v>40</v>
      </c>
      <c r="F229">
        <v>20.5</v>
      </c>
      <c r="G229" t="s">
        <v>14145</v>
      </c>
    </row>
    <row r="230" spans="1:7" x14ac:dyDescent="0.35">
      <c r="A230" s="21" t="s">
        <v>12849</v>
      </c>
      <c r="B230" s="29" t="s">
        <v>12850</v>
      </c>
      <c r="C230" s="23">
        <v>6</v>
      </c>
      <c r="D230" s="23">
        <v>0.7</v>
      </c>
      <c r="E230" s="23">
        <v>40</v>
      </c>
      <c r="F230">
        <v>21</v>
      </c>
      <c r="G230" t="s">
        <v>14145</v>
      </c>
    </row>
    <row r="231" spans="1:7" x14ac:dyDescent="0.35">
      <c r="A231" s="21" t="s">
        <v>12852</v>
      </c>
      <c r="B231" s="29" t="s">
        <v>12853</v>
      </c>
      <c r="C231" s="23">
        <v>6</v>
      </c>
      <c r="D231" s="23">
        <v>0.7</v>
      </c>
      <c r="E231" s="23">
        <v>40</v>
      </c>
      <c r="F231">
        <v>23.4</v>
      </c>
      <c r="G231" t="s">
        <v>14145</v>
      </c>
    </row>
    <row r="232" spans="1:7" x14ac:dyDescent="0.35">
      <c r="A232" s="21" t="s">
        <v>12846</v>
      </c>
      <c r="B232" s="29" t="s">
        <v>12853</v>
      </c>
      <c r="C232" s="23">
        <v>6</v>
      </c>
      <c r="D232" s="23">
        <v>0.7</v>
      </c>
      <c r="E232" s="23">
        <v>40</v>
      </c>
      <c r="F232">
        <v>23.5</v>
      </c>
      <c r="G232" t="s">
        <v>14145</v>
      </c>
    </row>
    <row r="233" spans="1:7" x14ac:dyDescent="0.35">
      <c r="A233" s="21" t="s">
        <v>12855</v>
      </c>
      <c r="B233" s="29" t="s">
        <v>12856</v>
      </c>
      <c r="C233" s="23">
        <v>6</v>
      </c>
      <c r="D233" s="23">
        <v>0.7</v>
      </c>
      <c r="E233" s="23">
        <v>40</v>
      </c>
      <c r="F233">
        <v>27.5</v>
      </c>
      <c r="G233" t="s">
        <v>14145</v>
      </c>
    </row>
    <row r="234" spans="1:7" x14ac:dyDescent="0.35">
      <c r="A234" s="21" t="s">
        <v>12859</v>
      </c>
      <c r="B234" s="29" t="s">
        <v>12860</v>
      </c>
      <c r="C234" s="23">
        <v>6</v>
      </c>
      <c r="D234" s="23">
        <v>0.7</v>
      </c>
      <c r="E234" s="23">
        <v>40</v>
      </c>
      <c r="F234">
        <v>35.5</v>
      </c>
      <c r="G234" t="s">
        <v>14145</v>
      </c>
    </row>
    <row r="235" spans="1:7" x14ac:dyDescent="0.35">
      <c r="A235" s="21" t="s">
        <v>12863</v>
      </c>
      <c r="B235" s="29" t="s">
        <v>12868</v>
      </c>
      <c r="C235" s="23">
        <v>6</v>
      </c>
      <c r="D235" s="23">
        <v>0.7</v>
      </c>
      <c r="E235" s="23">
        <v>40</v>
      </c>
      <c r="F235">
        <v>62.5</v>
      </c>
      <c r="G235" t="s">
        <v>14145</v>
      </c>
    </row>
    <row r="236" spans="1:7" x14ac:dyDescent="0.35">
      <c r="A236" s="21" t="s">
        <v>12867</v>
      </c>
      <c r="B236" s="29" t="s">
        <v>12868</v>
      </c>
      <c r="C236" s="23">
        <v>6</v>
      </c>
      <c r="D236" s="23">
        <v>0.7</v>
      </c>
      <c r="E236" s="23">
        <v>40</v>
      </c>
      <c r="F236">
        <v>62.5</v>
      </c>
      <c r="G236" t="s">
        <v>14145</v>
      </c>
    </row>
    <row r="237" spans="1:7" x14ac:dyDescent="0.35">
      <c r="A237" s="21" t="s">
        <v>12871</v>
      </c>
      <c r="B237" s="29" t="s">
        <v>12872</v>
      </c>
      <c r="C237" s="23">
        <v>6</v>
      </c>
      <c r="D237" s="23">
        <v>0.7</v>
      </c>
      <c r="E237" s="23">
        <v>40</v>
      </c>
      <c r="F237">
        <v>26</v>
      </c>
      <c r="G237" t="s">
        <v>14145</v>
      </c>
    </row>
    <row r="238" spans="1:7" x14ac:dyDescent="0.35">
      <c r="A238" s="21" t="s">
        <v>12875</v>
      </c>
      <c r="B238" s="29" t="s">
        <v>12876</v>
      </c>
      <c r="C238" s="23">
        <v>6</v>
      </c>
      <c r="D238" s="23">
        <v>0.7</v>
      </c>
      <c r="E238" s="23">
        <v>40</v>
      </c>
      <c r="F238">
        <v>21.65</v>
      </c>
      <c r="G238" t="s">
        <v>14145</v>
      </c>
    </row>
    <row r="239" spans="1:7" x14ac:dyDescent="0.35">
      <c r="A239" s="21" t="s">
        <v>12889</v>
      </c>
      <c r="B239" s="29" t="s">
        <v>12890</v>
      </c>
      <c r="C239" s="23">
        <v>6</v>
      </c>
      <c r="D239" s="23">
        <v>0.7</v>
      </c>
      <c r="E239" s="23">
        <v>40</v>
      </c>
      <c r="F239">
        <v>27.15</v>
      </c>
      <c r="G239" t="s">
        <v>14145</v>
      </c>
    </row>
    <row r="240" spans="1:7" x14ac:dyDescent="0.35">
      <c r="A240" s="21" t="s">
        <v>12906</v>
      </c>
      <c r="B240" s="29" t="s">
        <v>12907</v>
      </c>
      <c r="C240" s="23">
        <v>6</v>
      </c>
      <c r="D240" s="23">
        <v>0.7</v>
      </c>
      <c r="E240" s="23">
        <v>40</v>
      </c>
      <c r="F240">
        <v>17.5</v>
      </c>
      <c r="G240" t="s">
        <v>14145</v>
      </c>
    </row>
    <row r="241" spans="1:7" x14ac:dyDescent="0.35">
      <c r="A241" s="21" t="s">
        <v>12929</v>
      </c>
      <c r="B241" s="29" t="s">
        <v>12930</v>
      </c>
      <c r="C241" s="23">
        <v>6</v>
      </c>
      <c r="D241" s="23">
        <v>0.7</v>
      </c>
      <c r="E241" s="23">
        <v>40</v>
      </c>
      <c r="F241">
        <v>72</v>
      </c>
      <c r="G241" t="s">
        <v>14145</v>
      </c>
    </row>
    <row r="242" spans="1:7" x14ac:dyDescent="0.35">
      <c r="A242" s="21" t="s">
        <v>12933</v>
      </c>
      <c r="B242" s="29" t="s">
        <v>12934</v>
      </c>
      <c r="C242" s="23">
        <v>6</v>
      </c>
      <c r="D242" s="23">
        <v>0.7</v>
      </c>
      <c r="E242" s="23">
        <v>40</v>
      </c>
      <c r="F242">
        <v>81.5</v>
      </c>
      <c r="G242" t="s">
        <v>14145</v>
      </c>
    </row>
    <row r="243" spans="1:7" x14ac:dyDescent="0.35">
      <c r="A243" s="21" t="s">
        <v>12937</v>
      </c>
      <c r="B243" s="29" t="s">
        <v>12938</v>
      </c>
      <c r="C243" s="23">
        <v>6</v>
      </c>
      <c r="D243" s="23">
        <v>0.7</v>
      </c>
      <c r="E243" s="23">
        <v>40</v>
      </c>
      <c r="F243">
        <v>69.95</v>
      </c>
      <c r="G243" t="s">
        <v>14145</v>
      </c>
    </row>
    <row r="244" spans="1:7" x14ac:dyDescent="0.35">
      <c r="A244" s="21" t="s">
        <v>13027</v>
      </c>
      <c r="B244" s="29" t="s">
        <v>13028</v>
      </c>
      <c r="C244" s="23">
        <v>6</v>
      </c>
      <c r="D244" s="23">
        <v>0.7</v>
      </c>
      <c r="E244" s="23">
        <v>40</v>
      </c>
      <c r="F244">
        <v>11.5</v>
      </c>
      <c r="G244" t="s">
        <v>14145</v>
      </c>
    </row>
    <row r="245" spans="1:7" x14ac:dyDescent="0.35">
      <c r="A245" s="21" t="s">
        <v>13037</v>
      </c>
      <c r="B245" s="29" t="s">
        <v>13038</v>
      </c>
      <c r="C245" s="23">
        <v>6</v>
      </c>
      <c r="D245" s="23">
        <v>0.7</v>
      </c>
      <c r="E245" s="23">
        <v>40</v>
      </c>
      <c r="F245">
        <v>17.5</v>
      </c>
      <c r="G245" t="s">
        <v>14145</v>
      </c>
    </row>
    <row r="246" spans="1:7" x14ac:dyDescent="0.35">
      <c r="A246" s="21" t="s">
        <v>13041</v>
      </c>
      <c r="B246" s="29" t="s">
        <v>13042</v>
      </c>
      <c r="C246" s="23">
        <v>6</v>
      </c>
      <c r="D246" s="23">
        <v>0.7</v>
      </c>
      <c r="E246" s="23">
        <v>40</v>
      </c>
      <c r="F246">
        <v>15.95</v>
      </c>
      <c r="G246" t="s">
        <v>14145</v>
      </c>
    </row>
    <row r="247" spans="1:7" x14ac:dyDescent="0.35">
      <c r="A247" s="21" t="s">
        <v>13044</v>
      </c>
      <c r="B247" s="29" t="s">
        <v>13045</v>
      </c>
      <c r="C247" s="23">
        <v>6</v>
      </c>
      <c r="D247" s="23">
        <v>0.7</v>
      </c>
      <c r="E247" s="23">
        <v>40</v>
      </c>
      <c r="F247">
        <v>17.149999999999999</v>
      </c>
      <c r="G247" t="s">
        <v>14145</v>
      </c>
    </row>
    <row r="248" spans="1:7" x14ac:dyDescent="0.35">
      <c r="A248" s="21" t="s">
        <v>13047</v>
      </c>
      <c r="B248" s="29" t="s">
        <v>13048</v>
      </c>
      <c r="C248" s="23">
        <v>6</v>
      </c>
      <c r="D248" s="23">
        <v>0.7</v>
      </c>
      <c r="E248" s="23">
        <v>40</v>
      </c>
      <c r="F248">
        <v>25.95</v>
      </c>
      <c r="G248" t="s">
        <v>14145</v>
      </c>
    </row>
    <row r="249" spans="1:7" x14ac:dyDescent="0.35">
      <c r="A249" s="21" t="s">
        <v>13214</v>
      </c>
      <c r="B249" s="29" t="s">
        <v>13215</v>
      </c>
      <c r="C249" s="23">
        <v>6</v>
      </c>
      <c r="D249" s="23">
        <v>0.7</v>
      </c>
      <c r="E249" s="23">
        <v>40</v>
      </c>
      <c r="F249">
        <v>21.5</v>
      </c>
      <c r="G249" t="s">
        <v>14145</v>
      </c>
    </row>
    <row r="250" spans="1:7" x14ac:dyDescent="0.35">
      <c r="A250" s="21" t="s">
        <v>13218</v>
      </c>
      <c r="B250" s="29" t="s">
        <v>13219</v>
      </c>
      <c r="C250" s="23">
        <v>6</v>
      </c>
      <c r="D250" s="23">
        <v>0.7</v>
      </c>
      <c r="E250" s="23">
        <v>40</v>
      </c>
      <c r="F250">
        <v>37.5</v>
      </c>
      <c r="G250" t="s">
        <v>14145</v>
      </c>
    </row>
    <row r="251" spans="1:7" x14ac:dyDescent="0.35">
      <c r="A251" s="21" t="s">
        <v>13230</v>
      </c>
      <c r="B251" s="29" t="s">
        <v>13231</v>
      </c>
      <c r="C251" s="23">
        <v>6</v>
      </c>
      <c r="D251" s="23">
        <v>0.7</v>
      </c>
      <c r="E251" s="23">
        <v>40</v>
      </c>
      <c r="F251">
        <v>17.95</v>
      </c>
      <c r="G251" t="s">
        <v>14145</v>
      </c>
    </row>
    <row r="252" spans="1:7" x14ac:dyDescent="0.35">
      <c r="A252" s="21" t="s">
        <v>13234</v>
      </c>
      <c r="B252" s="29" t="s">
        <v>13235</v>
      </c>
      <c r="C252" s="23">
        <v>6</v>
      </c>
      <c r="D252" s="23">
        <v>0.7</v>
      </c>
      <c r="E252" s="23">
        <v>40</v>
      </c>
      <c r="F252">
        <v>17.5</v>
      </c>
      <c r="G252" t="s">
        <v>14145</v>
      </c>
    </row>
    <row r="253" spans="1:7" x14ac:dyDescent="0.35">
      <c r="A253" s="21" t="s">
        <v>446</v>
      </c>
      <c r="B253" s="29" t="s">
        <v>447</v>
      </c>
      <c r="C253" s="23">
        <v>6</v>
      </c>
      <c r="D253" s="23">
        <v>0.7</v>
      </c>
      <c r="E253" s="23">
        <v>40</v>
      </c>
      <c r="F253">
        <v>16.5</v>
      </c>
      <c r="G253" t="s">
        <v>14150</v>
      </c>
    </row>
    <row r="254" spans="1:7" x14ac:dyDescent="0.35">
      <c r="A254" s="21" t="s">
        <v>1314</v>
      </c>
      <c r="B254" s="29" t="s">
        <v>1315</v>
      </c>
      <c r="C254" s="23">
        <v>6</v>
      </c>
      <c r="D254" s="23">
        <v>0.7</v>
      </c>
      <c r="E254" s="23">
        <v>40</v>
      </c>
      <c r="F254">
        <v>42.5</v>
      </c>
      <c r="G254" t="s">
        <v>14150</v>
      </c>
    </row>
    <row r="255" spans="1:7" x14ac:dyDescent="0.35">
      <c r="A255" s="21" t="s">
        <v>14321</v>
      </c>
      <c r="B255" s="29" t="s">
        <v>14322</v>
      </c>
      <c r="C255" s="23">
        <v>6</v>
      </c>
      <c r="D255" s="23">
        <v>0.7</v>
      </c>
      <c r="E255" s="23">
        <v>40</v>
      </c>
      <c r="F255">
        <v>75</v>
      </c>
      <c r="G255" t="s">
        <v>14150</v>
      </c>
    </row>
    <row r="256" spans="1:7" x14ac:dyDescent="0.35">
      <c r="A256" s="21" t="s">
        <v>1325</v>
      </c>
      <c r="B256" s="29" t="s">
        <v>1319</v>
      </c>
      <c r="C256" s="23">
        <v>6</v>
      </c>
      <c r="D256" s="23">
        <v>0.7</v>
      </c>
      <c r="E256" s="23">
        <v>40</v>
      </c>
      <c r="F256">
        <v>7.4</v>
      </c>
      <c r="G256" t="s">
        <v>14150</v>
      </c>
    </row>
    <row r="257" spans="1:7" x14ac:dyDescent="0.35">
      <c r="A257" s="21" t="s">
        <v>14409</v>
      </c>
      <c r="B257" s="29" t="s">
        <v>14410</v>
      </c>
      <c r="C257" s="23">
        <v>6</v>
      </c>
      <c r="D257" s="23">
        <v>0.7</v>
      </c>
      <c r="E257" s="23">
        <v>40</v>
      </c>
      <c r="F257">
        <v>8.25</v>
      </c>
      <c r="G257" t="s">
        <v>14150</v>
      </c>
    </row>
    <row r="258" spans="1:7" x14ac:dyDescent="0.35">
      <c r="A258" s="21" t="s">
        <v>1334</v>
      </c>
      <c r="B258" s="29" t="s">
        <v>1335</v>
      </c>
      <c r="C258" s="23">
        <v>6</v>
      </c>
      <c r="D258" s="23">
        <v>0.7</v>
      </c>
      <c r="E258" s="23">
        <v>40</v>
      </c>
      <c r="F258">
        <v>8.5</v>
      </c>
      <c r="G258" t="s">
        <v>14150</v>
      </c>
    </row>
    <row r="259" spans="1:7" x14ac:dyDescent="0.35">
      <c r="A259" s="21" t="s">
        <v>1338</v>
      </c>
      <c r="B259" s="29" t="s">
        <v>1339</v>
      </c>
      <c r="C259" s="23">
        <v>6</v>
      </c>
      <c r="D259" s="23">
        <v>0.7</v>
      </c>
      <c r="E259" s="23">
        <v>40</v>
      </c>
      <c r="F259">
        <v>6.4</v>
      </c>
      <c r="G259" t="s">
        <v>14150</v>
      </c>
    </row>
    <row r="260" spans="1:7" x14ac:dyDescent="0.35">
      <c r="A260" s="21" t="s">
        <v>1769</v>
      </c>
      <c r="B260" s="29" t="s">
        <v>1770</v>
      </c>
      <c r="C260" s="23">
        <v>6</v>
      </c>
      <c r="D260" s="23">
        <v>0.7</v>
      </c>
      <c r="E260" s="23">
        <v>40</v>
      </c>
      <c r="F260">
        <v>5.05</v>
      </c>
      <c r="G260" t="s">
        <v>14150</v>
      </c>
    </row>
    <row r="261" spans="1:7" x14ac:dyDescent="0.35">
      <c r="A261" s="21" t="s">
        <v>1777</v>
      </c>
      <c r="B261" s="29" t="s">
        <v>1778</v>
      </c>
      <c r="C261" s="23">
        <v>6</v>
      </c>
      <c r="D261" s="23">
        <v>0.7</v>
      </c>
      <c r="E261" s="23">
        <v>40</v>
      </c>
      <c r="F261">
        <v>7.65</v>
      </c>
      <c r="G261" t="s">
        <v>14150</v>
      </c>
    </row>
    <row r="262" spans="1:7" x14ac:dyDescent="0.35">
      <c r="A262" s="21" t="s">
        <v>1781</v>
      </c>
      <c r="B262" s="29" t="s">
        <v>1782</v>
      </c>
      <c r="C262" s="23">
        <v>6</v>
      </c>
      <c r="D262" s="23">
        <v>0.7</v>
      </c>
      <c r="E262" s="23">
        <v>40</v>
      </c>
      <c r="F262">
        <v>16.75</v>
      </c>
      <c r="G262" t="s">
        <v>14150</v>
      </c>
    </row>
    <row r="263" spans="1:7" x14ac:dyDescent="0.35">
      <c r="A263" s="21" t="s">
        <v>1818</v>
      </c>
      <c r="B263" s="29" t="s">
        <v>1819</v>
      </c>
      <c r="C263" s="23">
        <v>6</v>
      </c>
      <c r="D263" s="23">
        <v>0.7</v>
      </c>
      <c r="E263" s="23">
        <v>40</v>
      </c>
      <c r="F263">
        <v>14.5</v>
      </c>
      <c r="G263" t="s">
        <v>14150</v>
      </c>
    </row>
    <row r="264" spans="1:7" x14ac:dyDescent="0.35">
      <c r="A264" s="21" t="s">
        <v>14326</v>
      </c>
      <c r="B264" s="29" t="s">
        <v>14327</v>
      </c>
      <c r="C264" s="23">
        <v>6</v>
      </c>
      <c r="D264" s="23">
        <v>0.7</v>
      </c>
      <c r="E264" s="23">
        <v>40</v>
      </c>
      <c r="F264">
        <v>16.5</v>
      </c>
      <c r="G264" t="s">
        <v>14150</v>
      </c>
    </row>
    <row r="265" spans="1:7" x14ac:dyDescent="0.35">
      <c r="A265" s="21" t="s">
        <v>2631</v>
      </c>
      <c r="B265" s="29" t="s">
        <v>2632</v>
      </c>
      <c r="C265" s="23">
        <v>6</v>
      </c>
      <c r="D265" s="23">
        <v>0.7</v>
      </c>
      <c r="E265" s="23">
        <v>40</v>
      </c>
      <c r="F265">
        <v>13.3</v>
      </c>
      <c r="G265" t="s">
        <v>14150</v>
      </c>
    </row>
    <row r="266" spans="1:7" x14ac:dyDescent="0.35">
      <c r="A266" s="21" t="s">
        <v>2639</v>
      </c>
      <c r="B266" s="29" t="s">
        <v>2640</v>
      </c>
      <c r="C266" s="23">
        <v>6</v>
      </c>
      <c r="D266" s="23">
        <v>0.7</v>
      </c>
      <c r="E266" s="23">
        <v>40</v>
      </c>
      <c r="F266">
        <v>7.25</v>
      </c>
      <c r="G266" t="s">
        <v>14150</v>
      </c>
    </row>
    <row r="267" spans="1:7" x14ac:dyDescent="0.35">
      <c r="A267" s="21" t="s">
        <v>2643</v>
      </c>
      <c r="B267" s="29" t="s">
        <v>2640</v>
      </c>
      <c r="C267" s="23">
        <v>6</v>
      </c>
      <c r="D267" s="23">
        <v>0.7</v>
      </c>
      <c r="E267" s="23">
        <v>40</v>
      </c>
      <c r="F267">
        <v>7.25</v>
      </c>
      <c r="G267" t="s">
        <v>14150</v>
      </c>
    </row>
    <row r="268" spans="1:7" x14ac:dyDescent="0.35">
      <c r="A268" s="21" t="s">
        <v>2794</v>
      </c>
      <c r="B268" s="29" t="s">
        <v>2795</v>
      </c>
      <c r="C268" s="23">
        <v>6</v>
      </c>
      <c r="D268" s="23">
        <v>0.7</v>
      </c>
      <c r="E268" s="23">
        <v>40</v>
      </c>
      <c r="F268">
        <v>5.55</v>
      </c>
      <c r="G268" t="s">
        <v>14150</v>
      </c>
    </row>
    <row r="269" spans="1:7" x14ac:dyDescent="0.35">
      <c r="A269" s="21" t="s">
        <v>2801</v>
      </c>
      <c r="B269" s="29" t="s">
        <v>2802</v>
      </c>
      <c r="C269" s="23">
        <v>6</v>
      </c>
      <c r="D269" s="23">
        <v>0.7</v>
      </c>
      <c r="E269" s="23">
        <v>40</v>
      </c>
      <c r="F269">
        <v>12.5</v>
      </c>
      <c r="G269" t="s">
        <v>14150</v>
      </c>
    </row>
    <row r="270" spans="1:7" x14ac:dyDescent="0.35">
      <c r="A270" s="21" t="s">
        <v>3206</v>
      </c>
      <c r="B270" s="29" t="s">
        <v>3203</v>
      </c>
      <c r="C270" s="23">
        <v>6</v>
      </c>
      <c r="D270" s="23">
        <v>0.7</v>
      </c>
      <c r="E270" s="23">
        <v>40</v>
      </c>
      <c r="F270">
        <v>14.45</v>
      </c>
      <c r="G270" t="s">
        <v>14150</v>
      </c>
    </row>
    <row r="271" spans="1:7" x14ac:dyDescent="0.35">
      <c r="A271" s="21" t="s">
        <v>14412</v>
      </c>
      <c r="B271" s="29" t="s">
        <v>14413</v>
      </c>
      <c r="C271" s="23">
        <v>6</v>
      </c>
      <c r="D271" s="23">
        <v>0.7</v>
      </c>
      <c r="E271" s="23">
        <v>40</v>
      </c>
      <c r="F271">
        <v>22.5</v>
      </c>
      <c r="G271" t="s">
        <v>14150</v>
      </c>
    </row>
    <row r="272" spans="1:7" x14ac:dyDescent="0.35">
      <c r="A272" s="21" t="s">
        <v>14334</v>
      </c>
      <c r="B272" s="29" t="s">
        <v>14335</v>
      </c>
      <c r="C272" s="23">
        <v>6</v>
      </c>
      <c r="D272" s="23">
        <v>0.7</v>
      </c>
      <c r="E272" s="23">
        <v>40</v>
      </c>
      <c r="F272">
        <v>21.75</v>
      </c>
      <c r="G272" t="s">
        <v>14150</v>
      </c>
    </row>
    <row r="273" spans="1:7" x14ac:dyDescent="0.35">
      <c r="A273" s="21" t="s">
        <v>3222</v>
      </c>
      <c r="B273" s="29" t="s">
        <v>3223</v>
      </c>
      <c r="C273" s="23">
        <v>6</v>
      </c>
      <c r="D273" s="23">
        <v>0.7</v>
      </c>
      <c r="E273" s="23">
        <v>40</v>
      </c>
      <c r="F273">
        <v>24.9</v>
      </c>
      <c r="G273" t="s">
        <v>14150</v>
      </c>
    </row>
    <row r="274" spans="1:7" x14ac:dyDescent="0.35">
      <c r="A274" s="21" t="s">
        <v>14336</v>
      </c>
      <c r="B274" s="29" t="s">
        <v>14337</v>
      </c>
      <c r="C274" s="23">
        <v>6</v>
      </c>
      <c r="D274" s="23">
        <v>0.7</v>
      </c>
      <c r="E274" s="23">
        <v>40</v>
      </c>
      <c r="F274">
        <v>21.38</v>
      </c>
      <c r="G274" t="s">
        <v>14150</v>
      </c>
    </row>
    <row r="275" spans="1:7" x14ac:dyDescent="0.35">
      <c r="A275" s="21" t="s">
        <v>14338</v>
      </c>
      <c r="B275" s="29" t="s">
        <v>14339</v>
      </c>
      <c r="C275" s="23">
        <v>6</v>
      </c>
      <c r="D275" s="23">
        <v>0.7</v>
      </c>
      <c r="E275" s="23">
        <v>40</v>
      </c>
      <c r="F275">
        <v>30</v>
      </c>
      <c r="G275" t="s">
        <v>14150</v>
      </c>
    </row>
    <row r="276" spans="1:7" x14ac:dyDescent="0.35">
      <c r="A276" s="21" t="s">
        <v>3233</v>
      </c>
      <c r="B276" s="29" t="s">
        <v>3234</v>
      </c>
      <c r="C276" s="23">
        <v>6</v>
      </c>
      <c r="D276" s="23">
        <v>0.7</v>
      </c>
      <c r="E276" s="23">
        <v>40</v>
      </c>
      <c r="F276">
        <v>39</v>
      </c>
      <c r="G276" t="s">
        <v>14150</v>
      </c>
    </row>
    <row r="277" spans="1:7" x14ac:dyDescent="0.35">
      <c r="A277" s="21" t="s">
        <v>14340</v>
      </c>
      <c r="B277" s="29" t="s">
        <v>14341</v>
      </c>
      <c r="C277" s="23">
        <v>6</v>
      </c>
      <c r="D277" s="23">
        <v>0.7</v>
      </c>
      <c r="E277" s="23">
        <v>40</v>
      </c>
      <c r="F277">
        <v>145</v>
      </c>
      <c r="G277" t="s">
        <v>14150</v>
      </c>
    </row>
    <row r="278" spans="1:7" x14ac:dyDescent="0.35">
      <c r="A278" s="21" t="s">
        <v>3242</v>
      </c>
      <c r="B278" s="29" t="s">
        <v>3243</v>
      </c>
      <c r="C278" s="23">
        <v>6</v>
      </c>
      <c r="D278" s="23">
        <v>0.7</v>
      </c>
      <c r="E278" s="23">
        <v>40</v>
      </c>
      <c r="F278">
        <v>150</v>
      </c>
      <c r="G278" t="s">
        <v>14150</v>
      </c>
    </row>
    <row r="279" spans="1:7" x14ac:dyDescent="0.35">
      <c r="A279" s="21" t="s">
        <v>14342</v>
      </c>
      <c r="B279" s="29" t="s">
        <v>14343</v>
      </c>
      <c r="C279" s="23">
        <v>6</v>
      </c>
      <c r="D279" s="23">
        <v>0.7</v>
      </c>
      <c r="E279" s="23">
        <v>40</v>
      </c>
      <c r="F279">
        <v>145</v>
      </c>
      <c r="G279" t="s">
        <v>14150</v>
      </c>
    </row>
    <row r="280" spans="1:7" x14ac:dyDescent="0.35">
      <c r="A280" s="21" t="s">
        <v>3246</v>
      </c>
      <c r="B280" s="29" t="s">
        <v>3247</v>
      </c>
      <c r="C280" s="23">
        <v>6</v>
      </c>
      <c r="D280" s="23">
        <v>0.7</v>
      </c>
      <c r="E280" s="23">
        <v>40</v>
      </c>
      <c r="F280">
        <v>98</v>
      </c>
      <c r="G280" t="s">
        <v>14150</v>
      </c>
    </row>
    <row r="281" spans="1:7" x14ac:dyDescent="0.35">
      <c r="A281" s="21" t="s">
        <v>3262</v>
      </c>
      <c r="B281" s="29" t="s">
        <v>3263</v>
      </c>
      <c r="C281" s="23">
        <v>6</v>
      </c>
      <c r="D281" s="23">
        <v>0.7</v>
      </c>
      <c r="E281" s="23">
        <v>40</v>
      </c>
      <c r="F281">
        <v>34.9</v>
      </c>
      <c r="G281" t="s">
        <v>14150</v>
      </c>
    </row>
    <row r="282" spans="1:7" x14ac:dyDescent="0.35">
      <c r="A282" s="21" t="s">
        <v>14350</v>
      </c>
      <c r="B282" s="29" t="s">
        <v>14351</v>
      </c>
      <c r="C282" s="23">
        <v>6</v>
      </c>
      <c r="D282" s="23">
        <v>0.7</v>
      </c>
      <c r="E282" s="23">
        <v>40</v>
      </c>
      <c r="F282">
        <v>4.95</v>
      </c>
      <c r="G282" t="s">
        <v>14150</v>
      </c>
    </row>
    <row r="283" spans="1:7" x14ac:dyDescent="0.35">
      <c r="A283" s="21" t="s">
        <v>3903</v>
      </c>
      <c r="B283" s="29" t="s">
        <v>3904</v>
      </c>
      <c r="C283" s="23">
        <v>6</v>
      </c>
      <c r="D283" s="23">
        <v>0.7</v>
      </c>
      <c r="E283" s="23">
        <v>40</v>
      </c>
      <c r="F283">
        <v>4.5</v>
      </c>
      <c r="G283" t="s">
        <v>14150</v>
      </c>
    </row>
    <row r="284" spans="1:7" x14ac:dyDescent="0.35">
      <c r="A284" s="21" t="s">
        <v>4306</v>
      </c>
      <c r="B284" s="29" t="s">
        <v>4307</v>
      </c>
      <c r="C284" s="23">
        <v>6</v>
      </c>
      <c r="D284" s="23">
        <v>0.7</v>
      </c>
      <c r="E284" s="23">
        <v>40</v>
      </c>
      <c r="F284">
        <v>12.5</v>
      </c>
      <c r="G284" t="s">
        <v>14150</v>
      </c>
    </row>
    <row r="285" spans="1:7" x14ac:dyDescent="0.35">
      <c r="A285" s="21" t="s">
        <v>4310</v>
      </c>
      <c r="B285" s="29" t="s">
        <v>4311</v>
      </c>
      <c r="C285" s="23">
        <v>6</v>
      </c>
      <c r="D285" s="23">
        <v>0.7</v>
      </c>
      <c r="E285" s="23">
        <v>40</v>
      </c>
      <c r="F285">
        <v>24.5</v>
      </c>
      <c r="G285" t="s">
        <v>14150</v>
      </c>
    </row>
    <row r="286" spans="1:7" x14ac:dyDescent="0.35">
      <c r="A286" s="21" t="s">
        <v>4334</v>
      </c>
      <c r="B286" s="29" t="s">
        <v>4335</v>
      </c>
      <c r="C286" s="23">
        <v>6</v>
      </c>
      <c r="D286" s="23">
        <v>0.7</v>
      </c>
      <c r="E286" s="23">
        <v>40</v>
      </c>
      <c r="F286">
        <v>10.5</v>
      </c>
      <c r="G286" t="s">
        <v>14150</v>
      </c>
    </row>
    <row r="287" spans="1:7" x14ac:dyDescent="0.35">
      <c r="A287" s="21" t="s">
        <v>4342</v>
      </c>
      <c r="B287" s="29" t="s">
        <v>4343</v>
      </c>
      <c r="C287" s="23">
        <v>6</v>
      </c>
      <c r="D287" s="23">
        <v>0.7</v>
      </c>
      <c r="E287" s="23">
        <v>40</v>
      </c>
      <c r="F287">
        <v>9.5</v>
      </c>
      <c r="G287" t="s">
        <v>14150</v>
      </c>
    </row>
    <row r="288" spans="1:7" x14ac:dyDescent="0.35">
      <c r="A288" s="21" t="s">
        <v>4350</v>
      </c>
      <c r="B288" s="29" t="s">
        <v>4351</v>
      </c>
      <c r="C288" s="23">
        <v>6</v>
      </c>
      <c r="D288" s="23">
        <v>0.7</v>
      </c>
      <c r="E288" s="23">
        <v>40</v>
      </c>
      <c r="F288">
        <v>7.9</v>
      </c>
      <c r="G288" t="s">
        <v>14150</v>
      </c>
    </row>
    <row r="289" spans="1:7" x14ac:dyDescent="0.35">
      <c r="A289" s="21" t="s">
        <v>4396</v>
      </c>
      <c r="B289" s="29" t="s">
        <v>4397</v>
      </c>
      <c r="C289" s="23">
        <v>6</v>
      </c>
      <c r="D289" s="23">
        <v>0.7</v>
      </c>
      <c r="E289" s="23">
        <v>40</v>
      </c>
      <c r="F289">
        <v>14.25</v>
      </c>
      <c r="G289" t="s">
        <v>14150</v>
      </c>
    </row>
    <row r="290" spans="1:7" x14ac:dyDescent="0.35">
      <c r="A290" s="21" t="s">
        <v>4695</v>
      </c>
      <c r="B290" s="29" t="s">
        <v>4696</v>
      </c>
      <c r="C290" s="23">
        <v>6</v>
      </c>
      <c r="D290" s="23">
        <v>0.7</v>
      </c>
      <c r="E290" s="23">
        <v>40</v>
      </c>
      <c r="F290">
        <v>24</v>
      </c>
      <c r="G290" t="s">
        <v>14150</v>
      </c>
    </row>
    <row r="291" spans="1:7" x14ac:dyDescent="0.35">
      <c r="A291" s="21" t="s">
        <v>5006</v>
      </c>
      <c r="B291" s="29" t="s">
        <v>5005</v>
      </c>
      <c r="C291" s="23">
        <v>6</v>
      </c>
      <c r="D291" s="23">
        <v>0.7</v>
      </c>
      <c r="E291" s="23">
        <v>40</v>
      </c>
      <c r="F291">
        <v>5.8</v>
      </c>
      <c r="G291" t="s">
        <v>14150</v>
      </c>
    </row>
    <row r="292" spans="1:7" x14ac:dyDescent="0.35">
      <c r="A292" s="21" t="s">
        <v>5760</v>
      </c>
      <c r="B292" s="29" t="s">
        <v>5757</v>
      </c>
      <c r="C292" s="23">
        <v>6</v>
      </c>
      <c r="D292" s="23">
        <v>0.7</v>
      </c>
      <c r="E292" s="23">
        <v>40</v>
      </c>
      <c r="F292">
        <v>4.1500000000000004</v>
      </c>
      <c r="G292" t="s">
        <v>14150</v>
      </c>
    </row>
    <row r="293" spans="1:7" x14ac:dyDescent="0.35">
      <c r="A293" s="21" t="s">
        <v>5847</v>
      </c>
      <c r="B293" s="29" t="s">
        <v>5841</v>
      </c>
      <c r="C293" s="23">
        <v>6</v>
      </c>
      <c r="D293" s="23">
        <v>0.7</v>
      </c>
      <c r="E293" s="23">
        <v>40</v>
      </c>
      <c r="F293">
        <v>3.95</v>
      </c>
      <c r="G293" t="s">
        <v>14150</v>
      </c>
    </row>
    <row r="294" spans="1:7" x14ac:dyDescent="0.35">
      <c r="A294" s="21" t="s">
        <v>5856</v>
      </c>
      <c r="B294" s="29" t="s">
        <v>5857</v>
      </c>
      <c r="C294" s="23">
        <v>6</v>
      </c>
      <c r="D294" s="23">
        <v>0.7</v>
      </c>
      <c r="E294" s="23">
        <v>40</v>
      </c>
      <c r="F294">
        <v>10.95</v>
      </c>
      <c r="G294" t="s">
        <v>14150</v>
      </c>
    </row>
    <row r="295" spans="1:7" x14ac:dyDescent="0.35">
      <c r="A295" s="21" t="s">
        <v>5860</v>
      </c>
      <c r="B295" s="29" t="s">
        <v>5861</v>
      </c>
      <c r="C295" s="23">
        <v>6</v>
      </c>
      <c r="D295" s="23">
        <v>0.7</v>
      </c>
      <c r="E295" s="23">
        <v>40</v>
      </c>
      <c r="F295">
        <v>9.5</v>
      </c>
      <c r="G295" t="s">
        <v>14150</v>
      </c>
    </row>
    <row r="296" spans="1:7" x14ac:dyDescent="0.35">
      <c r="A296" s="21" t="s">
        <v>6145</v>
      </c>
      <c r="B296" s="29" t="s">
        <v>6142</v>
      </c>
      <c r="C296" s="23">
        <v>6</v>
      </c>
      <c r="D296" s="23">
        <v>0.7</v>
      </c>
      <c r="E296" s="23">
        <v>40</v>
      </c>
      <c r="F296">
        <v>33</v>
      </c>
      <c r="G296" t="s">
        <v>14150</v>
      </c>
    </row>
    <row r="297" spans="1:7" x14ac:dyDescent="0.35">
      <c r="A297" s="21" t="s">
        <v>6341</v>
      </c>
      <c r="B297" s="29" t="s">
        <v>6334</v>
      </c>
      <c r="C297" s="23">
        <v>6</v>
      </c>
      <c r="D297" s="23">
        <v>0.7</v>
      </c>
      <c r="E297" s="23">
        <v>40</v>
      </c>
      <c r="F297">
        <v>4.6500000000000004</v>
      </c>
      <c r="G297" t="s">
        <v>14150</v>
      </c>
    </row>
    <row r="298" spans="1:7" x14ac:dyDescent="0.35">
      <c r="A298" s="21" t="s">
        <v>7320</v>
      </c>
      <c r="B298" s="29" t="s">
        <v>7314</v>
      </c>
      <c r="C298" s="23">
        <v>6</v>
      </c>
      <c r="D298" s="23">
        <v>0.7</v>
      </c>
      <c r="E298" s="23">
        <v>40</v>
      </c>
      <c r="F298">
        <v>10.5</v>
      </c>
      <c r="G298" t="s">
        <v>14150</v>
      </c>
    </row>
    <row r="299" spans="1:7" x14ac:dyDescent="0.35">
      <c r="A299" s="21" t="s">
        <v>7334</v>
      </c>
      <c r="B299" s="29" t="s">
        <v>7335</v>
      </c>
      <c r="C299" s="23">
        <v>6</v>
      </c>
      <c r="D299" s="23">
        <v>0.7</v>
      </c>
      <c r="E299" s="23">
        <v>40</v>
      </c>
      <c r="F299">
        <v>19.95</v>
      </c>
      <c r="G299" t="s">
        <v>14150</v>
      </c>
    </row>
    <row r="300" spans="1:7" x14ac:dyDescent="0.35">
      <c r="A300" s="21" t="s">
        <v>14367</v>
      </c>
      <c r="B300" s="29" t="s">
        <v>14368</v>
      </c>
      <c r="C300" s="23">
        <v>6</v>
      </c>
      <c r="D300" s="23">
        <v>0.7</v>
      </c>
      <c r="E300" s="23">
        <v>40</v>
      </c>
      <c r="F300">
        <v>15.5</v>
      </c>
      <c r="G300" t="s">
        <v>14150</v>
      </c>
    </row>
    <row r="301" spans="1:7" x14ac:dyDescent="0.35">
      <c r="A301" s="21" t="s">
        <v>7346</v>
      </c>
      <c r="B301" s="29" t="s">
        <v>7347</v>
      </c>
      <c r="C301" s="23">
        <v>6</v>
      </c>
      <c r="D301" s="23">
        <v>0.7</v>
      </c>
      <c r="E301" s="23">
        <v>40</v>
      </c>
      <c r="F301">
        <v>15.5</v>
      </c>
      <c r="G301" t="s">
        <v>14150</v>
      </c>
    </row>
    <row r="302" spans="1:7" x14ac:dyDescent="0.35">
      <c r="A302" s="21" t="s">
        <v>14369</v>
      </c>
      <c r="B302" s="29" t="s">
        <v>14370</v>
      </c>
      <c r="C302" s="23">
        <v>6</v>
      </c>
      <c r="D302" s="23">
        <v>0.7</v>
      </c>
      <c r="E302" s="23">
        <v>40</v>
      </c>
      <c r="F302">
        <v>16.95</v>
      </c>
      <c r="G302" t="s">
        <v>14150</v>
      </c>
    </row>
    <row r="303" spans="1:7" x14ac:dyDescent="0.35">
      <c r="A303" s="21" t="s">
        <v>7508</v>
      </c>
      <c r="B303" s="29" t="s">
        <v>7509</v>
      </c>
      <c r="C303" s="23">
        <v>6</v>
      </c>
      <c r="D303" s="23">
        <v>0.7</v>
      </c>
      <c r="E303" s="23">
        <v>40</v>
      </c>
      <c r="F303">
        <v>47.75</v>
      </c>
      <c r="G303" t="s">
        <v>14150</v>
      </c>
    </row>
    <row r="304" spans="1:7" x14ac:dyDescent="0.35">
      <c r="A304" s="21" t="s">
        <v>7522</v>
      </c>
      <c r="B304" s="29" t="s">
        <v>7513</v>
      </c>
      <c r="C304" s="23">
        <v>6</v>
      </c>
      <c r="D304" s="23">
        <v>0.7</v>
      </c>
      <c r="E304" s="23">
        <v>40</v>
      </c>
      <c r="F304">
        <v>13.1</v>
      </c>
      <c r="G304" t="s">
        <v>14150</v>
      </c>
    </row>
    <row r="305" spans="1:7" x14ac:dyDescent="0.35">
      <c r="A305" s="21" t="s">
        <v>7542</v>
      </c>
      <c r="B305" s="29" t="s">
        <v>14372</v>
      </c>
      <c r="C305" s="23">
        <v>6</v>
      </c>
      <c r="D305" s="23">
        <v>0.7</v>
      </c>
      <c r="E305" s="23">
        <v>40</v>
      </c>
      <c r="F305">
        <v>19.5</v>
      </c>
      <c r="G305" t="s">
        <v>14150</v>
      </c>
    </row>
    <row r="306" spans="1:7" x14ac:dyDescent="0.35">
      <c r="A306" s="21" t="s">
        <v>7549</v>
      </c>
      <c r="B306" s="29" t="s">
        <v>7550</v>
      </c>
      <c r="C306" s="23">
        <v>6</v>
      </c>
      <c r="D306" s="23">
        <v>0.7</v>
      </c>
      <c r="E306" s="23">
        <v>40</v>
      </c>
      <c r="F306">
        <v>123</v>
      </c>
      <c r="G306" t="s">
        <v>14150</v>
      </c>
    </row>
    <row r="307" spans="1:7" x14ac:dyDescent="0.35">
      <c r="A307" s="21" t="s">
        <v>7576</v>
      </c>
      <c r="B307" s="29" t="s">
        <v>7577</v>
      </c>
      <c r="C307" s="23">
        <v>6</v>
      </c>
      <c r="D307" s="23">
        <v>0.7</v>
      </c>
      <c r="E307" s="23">
        <v>40</v>
      </c>
      <c r="F307">
        <v>17.95</v>
      </c>
      <c r="G307" t="s">
        <v>14150</v>
      </c>
    </row>
    <row r="308" spans="1:7" x14ac:dyDescent="0.35">
      <c r="A308" s="21" t="s">
        <v>7580</v>
      </c>
      <c r="B308" s="29" t="s">
        <v>7581</v>
      </c>
      <c r="C308" s="23">
        <v>6</v>
      </c>
      <c r="D308" s="23">
        <v>0.7</v>
      </c>
      <c r="E308" s="23">
        <v>40</v>
      </c>
      <c r="F308">
        <v>26.5</v>
      </c>
      <c r="G308" t="s">
        <v>14150</v>
      </c>
    </row>
    <row r="309" spans="1:7" x14ac:dyDescent="0.35">
      <c r="A309" s="21" t="s">
        <v>7604</v>
      </c>
      <c r="B309" s="29" t="s">
        <v>7596</v>
      </c>
      <c r="C309" s="23">
        <v>6</v>
      </c>
      <c r="D309" s="23">
        <v>0.7</v>
      </c>
      <c r="E309" s="23">
        <v>40</v>
      </c>
      <c r="F309">
        <v>5.85</v>
      </c>
      <c r="G309" t="s">
        <v>14150</v>
      </c>
    </row>
    <row r="310" spans="1:7" x14ac:dyDescent="0.35">
      <c r="A310" s="21" t="s">
        <v>7620</v>
      </c>
      <c r="B310" s="29" t="s">
        <v>7621</v>
      </c>
      <c r="C310" s="23">
        <v>6</v>
      </c>
      <c r="D310" s="23">
        <v>0.7</v>
      </c>
      <c r="E310" s="23">
        <v>40</v>
      </c>
      <c r="F310">
        <v>27.5</v>
      </c>
      <c r="G310" t="s">
        <v>14150</v>
      </c>
    </row>
    <row r="311" spans="1:7" x14ac:dyDescent="0.35">
      <c r="A311" s="21" t="s">
        <v>7752</v>
      </c>
      <c r="B311" s="29" t="s">
        <v>7744</v>
      </c>
      <c r="C311" s="23">
        <v>6</v>
      </c>
      <c r="D311" s="23">
        <v>0.7</v>
      </c>
      <c r="E311" s="23">
        <v>40</v>
      </c>
      <c r="F311">
        <v>5.7</v>
      </c>
      <c r="G311" t="s">
        <v>14150</v>
      </c>
    </row>
    <row r="312" spans="1:7" x14ac:dyDescent="0.35">
      <c r="A312" s="21" t="s">
        <v>7879</v>
      </c>
      <c r="B312" s="29" t="s">
        <v>7880</v>
      </c>
      <c r="C312" s="23">
        <v>6</v>
      </c>
      <c r="D312" s="23">
        <v>0.7</v>
      </c>
      <c r="E312" s="23">
        <v>40</v>
      </c>
      <c r="F312">
        <v>5.95</v>
      </c>
      <c r="G312" t="s">
        <v>14150</v>
      </c>
    </row>
    <row r="313" spans="1:7" x14ac:dyDescent="0.35">
      <c r="A313" s="21" t="s">
        <v>14373</v>
      </c>
      <c r="B313" s="29" t="s">
        <v>7910</v>
      </c>
      <c r="C313" s="23">
        <v>6</v>
      </c>
      <c r="D313" s="23">
        <v>0.7</v>
      </c>
      <c r="E313" s="23">
        <v>40</v>
      </c>
      <c r="F313">
        <v>11.6</v>
      </c>
      <c r="G313" t="s">
        <v>14150</v>
      </c>
    </row>
    <row r="314" spans="1:7" x14ac:dyDescent="0.35">
      <c r="A314" s="21" t="s">
        <v>8134</v>
      </c>
      <c r="B314" s="29" t="s">
        <v>8129</v>
      </c>
      <c r="C314" s="23">
        <v>6</v>
      </c>
      <c r="D314" s="23">
        <v>0.7</v>
      </c>
      <c r="E314" s="23">
        <v>40</v>
      </c>
      <c r="F314">
        <v>3.6</v>
      </c>
      <c r="G314" t="s">
        <v>14150</v>
      </c>
    </row>
    <row r="315" spans="1:7" x14ac:dyDescent="0.35">
      <c r="A315" s="21" t="s">
        <v>8850</v>
      </c>
      <c r="B315" s="29" t="s">
        <v>8851</v>
      </c>
      <c r="C315" s="23">
        <v>6</v>
      </c>
      <c r="D315" s="23">
        <v>0.7</v>
      </c>
      <c r="E315" s="23">
        <v>40</v>
      </c>
      <c r="F315">
        <v>18.5</v>
      </c>
      <c r="G315" t="s">
        <v>14150</v>
      </c>
    </row>
    <row r="316" spans="1:7" x14ac:dyDescent="0.35">
      <c r="A316" s="21" t="s">
        <v>9990</v>
      </c>
      <c r="B316" s="29" t="s">
        <v>9991</v>
      </c>
      <c r="C316" s="23">
        <v>6</v>
      </c>
      <c r="D316" s="23">
        <v>0.7</v>
      </c>
      <c r="E316" s="23">
        <v>40</v>
      </c>
      <c r="F316">
        <v>4.5</v>
      </c>
      <c r="G316" t="s">
        <v>14150</v>
      </c>
    </row>
    <row r="317" spans="1:7" x14ac:dyDescent="0.35">
      <c r="A317" s="21" t="s">
        <v>10014</v>
      </c>
      <c r="B317" s="29" t="s">
        <v>10015</v>
      </c>
      <c r="C317" s="23">
        <v>6</v>
      </c>
      <c r="D317" s="23">
        <v>0.7</v>
      </c>
      <c r="E317" s="23">
        <v>40</v>
      </c>
      <c r="F317">
        <v>10.25</v>
      </c>
      <c r="G317" t="s">
        <v>14150</v>
      </c>
    </row>
    <row r="318" spans="1:7" x14ac:dyDescent="0.35">
      <c r="A318" s="21" t="s">
        <v>10819</v>
      </c>
      <c r="B318" s="29" t="s">
        <v>10820</v>
      </c>
      <c r="C318" s="23">
        <v>6</v>
      </c>
      <c r="D318" s="23">
        <v>0.7</v>
      </c>
      <c r="E318" s="23">
        <v>40</v>
      </c>
      <c r="F318">
        <v>16.2</v>
      </c>
      <c r="G318" t="s">
        <v>14150</v>
      </c>
    </row>
    <row r="319" spans="1:7" x14ac:dyDescent="0.35">
      <c r="A319" s="21" t="s">
        <v>12593</v>
      </c>
      <c r="B319" s="29" t="s">
        <v>12594</v>
      </c>
      <c r="C319" s="23">
        <v>6</v>
      </c>
      <c r="D319" s="23">
        <v>0.7</v>
      </c>
      <c r="E319" s="23">
        <v>40</v>
      </c>
      <c r="F319">
        <v>4.75</v>
      </c>
      <c r="G319" t="s">
        <v>14150</v>
      </c>
    </row>
    <row r="320" spans="1:7" x14ac:dyDescent="0.35">
      <c r="A320" s="21" t="s">
        <v>14395</v>
      </c>
      <c r="B320" s="29" t="s">
        <v>14396</v>
      </c>
      <c r="C320" s="23">
        <v>6</v>
      </c>
      <c r="D320" s="23">
        <v>0.7</v>
      </c>
      <c r="E320" s="23">
        <v>40</v>
      </c>
      <c r="F320">
        <v>11.95</v>
      </c>
      <c r="G320" t="s">
        <v>14150</v>
      </c>
    </row>
    <row r="321" spans="1:7" x14ac:dyDescent="0.35">
      <c r="A321" s="21" t="s">
        <v>12910</v>
      </c>
      <c r="B321" s="29" t="s">
        <v>12911</v>
      </c>
      <c r="C321" s="23">
        <v>6</v>
      </c>
      <c r="D321" s="23">
        <v>0.7</v>
      </c>
      <c r="E321" s="23">
        <v>40</v>
      </c>
      <c r="F321">
        <v>14.5</v>
      </c>
      <c r="G321" t="s">
        <v>14150</v>
      </c>
    </row>
    <row r="322" spans="1:7" x14ac:dyDescent="0.35">
      <c r="A322" s="21" t="s">
        <v>13006</v>
      </c>
      <c r="B322" s="29" t="s">
        <v>13003</v>
      </c>
      <c r="C322" s="23">
        <v>6</v>
      </c>
      <c r="D322" s="23">
        <v>0.7</v>
      </c>
      <c r="E322" s="23">
        <v>40</v>
      </c>
      <c r="F322">
        <v>12.75</v>
      </c>
      <c r="G322" t="s">
        <v>14150</v>
      </c>
    </row>
    <row r="323" spans="1:7" x14ac:dyDescent="0.35">
      <c r="A323" s="21" t="s">
        <v>13002</v>
      </c>
      <c r="B323" s="29" t="s">
        <v>13003</v>
      </c>
      <c r="C323" s="23">
        <v>6</v>
      </c>
      <c r="D323" s="23">
        <v>0.7</v>
      </c>
      <c r="E323" s="23">
        <v>40</v>
      </c>
      <c r="F323">
        <v>11.5</v>
      </c>
      <c r="G323" t="s">
        <v>14150</v>
      </c>
    </row>
    <row r="324" spans="1:7" x14ac:dyDescent="0.35">
      <c r="A324" s="21" t="s">
        <v>13024</v>
      </c>
      <c r="B324" s="29" t="s">
        <v>13021</v>
      </c>
      <c r="C324" s="23">
        <v>6</v>
      </c>
      <c r="D324" s="23">
        <v>0.7</v>
      </c>
      <c r="E324" s="23">
        <v>40</v>
      </c>
      <c r="F324">
        <v>9.4499999999999993</v>
      </c>
      <c r="G324" t="s">
        <v>14150</v>
      </c>
    </row>
    <row r="325" spans="1:7" x14ac:dyDescent="0.35">
      <c r="A325" s="21" t="s">
        <v>13345</v>
      </c>
      <c r="B325" s="29" t="s">
        <v>13343</v>
      </c>
      <c r="C325" s="23">
        <v>6</v>
      </c>
      <c r="D325" s="23">
        <v>0.7</v>
      </c>
      <c r="E325" s="23">
        <v>40</v>
      </c>
      <c r="F325">
        <v>7.75</v>
      </c>
      <c r="G325" t="s">
        <v>14150</v>
      </c>
    </row>
    <row r="326" spans="1:7" x14ac:dyDescent="0.35">
      <c r="A326" s="21" t="s">
        <v>13350</v>
      </c>
      <c r="B326" s="29" t="s">
        <v>13351</v>
      </c>
      <c r="C326" s="23">
        <v>6</v>
      </c>
      <c r="D326" s="23">
        <v>0.7</v>
      </c>
      <c r="E326" s="23">
        <v>40</v>
      </c>
      <c r="F326">
        <v>19.5</v>
      </c>
      <c r="G326" t="s">
        <v>14150</v>
      </c>
    </row>
    <row r="327" spans="1:7" x14ac:dyDescent="0.35">
      <c r="A327" s="21" t="s">
        <v>13761</v>
      </c>
      <c r="B327" s="29" t="s">
        <v>13762</v>
      </c>
      <c r="C327" s="23">
        <v>6</v>
      </c>
      <c r="D327" s="23">
        <v>0.7</v>
      </c>
      <c r="E327" s="23">
        <v>40</v>
      </c>
      <c r="F327">
        <v>3.95</v>
      </c>
      <c r="G327" t="s">
        <v>14150</v>
      </c>
    </row>
    <row r="328" spans="1:7" x14ac:dyDescent="0.35">
      <c r="A328" s="21" t="s">
        <v>14406</v>
      </c>
      <c r="B328" s="29" t="s">
        <v>13881</v>
      </c>
      <c r="C328" s="23">
        <v>6</v>
      </c>
      <c r="D328" s="23">
        <v>0.7</v>
      </c>
      <c r="E328" s="23">
        <v>40</v>
      </c>
      <c r="F328">
        <v>26</v>
      </c>
      <c r="G328" t="s">
        <v>14150</v>
      </c>
    </row>
    <row r="329" spans="1:7" x14ac:dyDescent="0.35">
      <c r="A329" s="21" t="s">
        <v>59</v>
      </c>
      <c r="B329" s="29" t="s">
        <v>60</v>
      </c>
      <c r="C329" s="23">
        <v>6</v>
      </c>
      <c r="D329" s="23">
        <v>0.7</v>
      </c>
      <c r="E329" s="23">
        <v>40</v>
      </c>
      <c r="F329">
        <v>29.5</v>
      </c>
      <c r="G329" t="s">
        <v>14159</v>
      </c>
    </row>
    <row r="330" spans="1:7" x14ac:dyDescent="0.35">
      <c r="A330" s="21" t="s">
        <v>82</v>
      </c>
      <c r="B330" s="29" t="s">
        <v>83</v>
      </c>
      <c r="C330" s="23">
        <v>6</v>
      </c>
      <c r="D330" s="23">
        <v>0.7</v>
      </c>
      <c r="E330" s="23">
        <v>40</v>
      </c>
      <c r="F330">
        <v>7.65</v>
      </c>
      <c r="G330" t="s">
        <v>14142</v>
      </c>
    </row>
    <row r="331" spans="1:7" x14ac:dyDescent="0.35">
      <c r="A331" s="21" t="s">
        <v>14312</v>
      </c>
      <c r="B331" s="29" t="s">
        <v>236</v>
      </c>
      <c r="C331" s="23">
        <v>6</v>
      </c>
      <c r="D331" s="23">
        <v>0.7</v>
      </c>
      <c r="E331" s="23">
        <v>40</v>
      </c>
      <c r="F331">
        <v>7.4</v>
      </c>
      <c r="G331" t="s">
        <v>14141</v>
      </c>
    </row>
    <row r="332" spans="1:7" x14ac:dyDescent="0.35">
      <c r="A332" s="21" t="s">
        <v>238</v>
      </c>
      <c r="B332" s="29" t="s">
        <v>239</v>
      </c>
      <c r="C332" s="23">
        <v>6</v>
      </c>
      <c r="D332" s="23">
        <v>0.7</v>
      </c>
      <c r="E332" s="23">
        <v>40</v>
      </c>
      <c r="F332">
        <v>7.25</v>
      </c>
      <c r="G332" t="s">
        <v>14141</v>
      </c>
    </row>
    <row r="333" spans="1:7" x14ac:dyDescent="0.35">
      <c r="A333" s="21" t="s">
        <v>254</v>
      </c>
      <c r="B333" s="29" t="s">
        <v>255</v>
      </c>
      <c r="C333" s="23">
        <v>6</v>
      </c>
      <c r="D333" s="23">
        <v>0.7</v>
      </c>
      <c r="E333" s="23">
        <v>40</v>
      </c>
      <c r="F333">
        <v>7.35</v>
      </c>
      <c r="G333" t="s">
        <v>14141</v>
      </c>
    </row>
    <row r="334" spans="1:7" x14ac:dyDescent="0.35">
      <c r="A334" s="21" t="s">
        <v>317</v>
      </c>
      <c r="B334" s="29" t="s">
        <v>303</v>
      </c>
      <c r="C334" s="23">
        <v>6</v>
      </c>
      <c r="D334" s="23">
        <v>0.7</v>
      </c>
      <c r="E334" s="23">
        <v>40</v>
      </c>
      <c r="F334">
        <v>5.75</v>
      </c>
      <c r="G334" t="s">
        <v>14142</v>
      </c>
    </row>
    <row r="335" spans="1:7" x14ac:dyDescent="0.35">
      <c r="A335" s="21" t="s">
        <v>14313</v>
      </c>
      <c r="B335" s="29" t="s">
        <v>14314</v>
      </c>
      <c r="C335" s="23">
        <v>6</v>
      </c>
      <c r="D335" s="23">
        <v>0.7</v>
      </c>
      <c r="E335" s="23">
        <v>40</v>
      </c>
      <c r="F335">
        <v>89</v>
      </c>
      <c r="G335" t="s">
        <v>14140</v>
      </c>
    </row>
    <row r="336" spans="1:7" x14ac:dyDescent="0.35">
      <c r="A336" s="21" t="s">
        <v>14315</v>
      </c>
      <c r="B336" s="29" t="s">
        <v>14316</v>
      </c>
      <c r="C336" s="23">
        <v>6</v>
      </c>
      <c r="D336" s="23">
        <v>0.7</v>
      </c>
      <c r="E336" s="23">
        <v>40</v>
      </c>
      <c r="F336">
        <v>119</v>
      </c>
      <c r="G336" t="s">
        <v>14140</v>
      </c>
    </row>
    <row r="337" spans="1:7" x14ac:dyDescent="0.35">
      <c r="A337" s="21" t="s">
        <v>14317</v>
      </c>
      <c r="B337" s="29" t="s">
        <v>14318</v>
      </c>
      <c r="C337" s="23">
        <v>6</v>
      </c>
      <c r="D337" s="23">
        <v>0.7</v>
      </c>
      <c r="E337" s="23">
        <v>40</v>
      </c>
      <c r="F337">
        <v>96</v>
      </c>
      <c r="G337" t="s">
        <v>14140</v>
      </c>
    </row>
    <row r="338" spans="1:7" x14ac:dyDescent="0.35">
      <c r="A338" s="21" t="s">
        <v>480</v>
      </c>
      <c r="B338" s="29" t="s">
        <v>481</v>
      </c>
      <c r="C338" s="23">
        <v>6</v>
      </c>
      <c r="D338" s="23">
        <v>0.7</v>
      </c>
      <c r="E338" s="23">
        <v>40</v>
      </c>
      <c r="F338">
        <v>13.75</v>
      </c>
      <c r="G338" t="s">
        <v>14146</v>
      </c>
    </row>
    <row r="339" spans="1:7" x14ac:dyDescent="0.35">
      <c r="A339" s="21" t="s">
        <v>496</v>
      </c>
      <c r="B339" s="29" t="s">
        <v>497</v>
      </c>
      <c r="C339" s="23">
        <v>6</v>
      </c>
      <c r="D339" s="23">
        <v>0.7</v>
      </c>
      <c r="E339" s="23">
        <v>40</v>
      </c>
      <c r="F339">
        <v>22.25</v>
      </c>
      <c r="G339" t="s">
        <v>14146</v>
      </c>
    </row>
    <row r="340" spans="1:7" x14ac:dyDescent="0.35">
      <c r="A340" s="21" t="s">
        <v>523</v>
      </c>
      <c r="B340" s="29" t="s">
        <v>524</v>
      </c>
      <c r="C340" s="23">
        <v>6</v>
      </c>
      <c r="D340" s="23">
        <v>0.7</v>
      </c>
      <c r="E340" s="23">
        <v>40</v>
      </c>
      <c r="F340">
        <v>31.95</v>
      </c>
      <c r="G340" t="s">
        <v>14140</v>
      </c>
    </row>
    <row r="341" spans="1:7" x14ac:dyDescent="0.35">
      <c r="A341" s="21" t="s">
        <v>530</v>
      </c>
      <c r="B341" s="29" t="s">
        <v>531</v>
      </c>
      <c r="C341" s="23">
        <v>6</v>
      </c>
      <c r="D341" s="23">
        <v>0.7</v>
      </c>
      <c r="E341" s="23">
        <v>40</v>
      </c>
      <c r="F341">
        <v>31.95</v>
      </c>
      <c r="G341" t="s">
        <v>14140</v>
      </c>
    </row>
    <row r="342" spans="1:7" x14ac:dyDescent="0.35">
      <c r="A342" s="21" t="s">
        <v>534</v>
      </c>
      <c r="B342" s="29" t="s">
        <v>535</v>
      </c>
      <c r="C342" s="23">
        <v>6</v>
      </c>
      <c r="D342" s="23">
        <v>0.7</v>
      </c>
      <c r="E342" s="23">
        <v>40</v>
      </c>
      <c r="F342">
        <v>36.950000000000003</v>
      </c>
      <c r="G342" t="s">
        <v>14140</v>
      </c>
    </row>
    <row r="343" spans="1:7" x14ac:dyDescent="0.35">
      <c r="A343" s="21" t="s">
        <v>631</v>
      </c>
      <c r="B343" s="29" t="s">
        <v>632</v>
      </c>
      <c r="C343" s="23">
        <v>6</v>
      </c>
      <c r="D343" s="23">
        <v>0.7</v>
      </c>
      <c r="E343" s="23">
        <v>40</v>
      </c>
      <c r="F343">
        <v>20.5</v>
      </c>
      <c r="G343" t="s">
        <v>14148</v>
      </c>
    </row>
    <row r="344" spans="1:7" x14ac:dyDescent="0.35">
      <c r="A344" s="21" t="s">
        <v>635</v>
      </c>
      <c r="B344" s="29" t="s">
        <v>636</v>
      </c>
      <c r="C344" s="23">
        <v>6</v>
      </c>
      <c r="D344" s="23">
        <v>0.7</v>
      </c>
      <c r="E344" s="23">
        <v>40</v>
      </c>
      <c r="F344">
        <v>21.25</v>
      </c>
      <c r="G344" t="s">
        <v>14148</v>
      </c>
    </row>
    <row r="345" spans="1:7" x14ac:dyDescent="0.35">
      <c r="A345" s="21" t="s">
        <v>643</v>
      </c>
      <c r="B345" s="29" t="s">
        <v>644</v>
      </c>
      <c r="C345" s="23">
        <v>6</v>
      </c>
      <c r="D345" s="23">
        <v>0.7</v>
      </c>
      <c r="E345" s="23">
        <v>40</v>
      </c>
      <c r="F345">
        <v>11.35</v>
      </c>
      <c r="G345" t="s">
        <v>14157</v>
      </c>
    </row>
    <row r="346" spans="1:7" x14ac:dyDescent="0.35">
      <c r="A346" s="21" t="s">
        <v>648</v>
      </c>
      <c r="B346" s="29" t="s">
        <v>649</v>
      </c>
      <c r="C346" s="23">
        <v>6</v>
      </c>
      <c r="D346" s="23">
        <v>0.7</v>
      </c>
      <c r="E346" s="23">
        <v>40</v>
      </c>
      <c r="F346">
        <v>14.95</v>
      </c>
      <c r="G346" t="s">
        <v>14157</v>
      </c>
    </row>
    <row r="347" spans="1:7" x14ac:dyDescent="0.35">
      <c r="A347" s="21" t="s">
        <v>980</v>
      </c>
      <c r="B347" s="29" t="s">
        <v>981</v>
      </c>
      <c r="C347" s="23">
        <v>6</v>
      </c>
      <c r="D347" s="23">
        <v>0.7</v>
      </c>
      <c r="E347" s="23">
        <v>40</v>
      </c>
      <c r="F347">
        <v>16</v>
      </c>
      <c r="G347" t="s">
        <v>14142</v>
      </c>
    </row>
    <row r="348" spans="1:7" x14ac:dyDescent="0.35">
      <c r="A348" s="21" t="s">
        <v>14319</v>
      </c>
      <c r="B348" s="29" t="s">
        <v>14320</v>
      </c>
      <c r="C348" s="23">
        <v>6</v>
      </c>
      <c r="D348" s="23">
        <v>0.7</v>
      </c>
      <c r="E348" s="23">
        <v>40</v>
      </c>
      <c r="F348">
        <v>15.25</v>
      </c>
      <c r="G348" t="s">
        <v>14158</v>
      </c>
    </row>
    <row r="349" spans="1:7" x14ac:dyDescent="0.35">
      <c r="A349" s="21" t="s">
        <v>1029</v>
      </c>
      <c r="B349" s="29" t="s">
        <v>1030</v>
      </c>
      <c r="C349" s="23">
        <v>6</v>
      </c>
      <c r="D349" s="23">
        <v>0.7</v>
      </c>
      <c r="E349" s="23">
        <v>40</v>
      </c>
      <c r="F349">
        <v>8.4499999999999993</v>
      </c>
      <c r="G349" t="s">
        <v>14153</v>
      </c>
    </row>
    <row r="350" spans="1:7" x14ac:dyDescent="0.35">
      <c r="A350" s="21" t="s">
        <v>1154</v>
      </c>
      <c r="B350" s="29" t="s">
        <v>1155</v>
      </c>
      <c r="C350" s="23">
        <v>6</v>
      </c>
      <c r="D350" s="23">
        <v>0.7</v>
      </c>
      <c r="E350" s="23">
        <v>40</v>
      </c>
      <c r="F350">
        <v>31.5</v>
      </c>
      <c r="G350" t="s">
        <v>14160</v>
      </c>
    </row>
    <row r="351" spans="1:7" x14ac:dyDescent="0.35">
      <c r="A351" s="21" t="s">
        <v>1452</v>
      </c>
      <c r="B351" s="29" t="s">
        <v>1453</v>
      </c>
      <c r="C351" s="23">
        <v>6</v>
      </c>
      <c r="D351" s="23">
        <v>0.7</v>
      </c>
      <c r="E351" s="23">
        <v>40</v>
      </c>
      <c r="F351">
        <v>28.5</v>
      </c>
      <c r="G351" t="s">
        <v>14158</v>
      </c>
    </row>
    <row r="352" spans="1:7" x14ac:dyDescent="0.35">
      <c r="A352" s="21" t="s">
        <v>1486</v>
      </c>
      <c r="B352" s="29" t="s">
        <v>1483</v>
      </c>
      <c r="C352" s="23">
        <v>6</v>
      </c>
      <c r="D352" s="23">
        <v>0.7</v>
      </c>
      <c r="E352" s="23">
        <v>40</v>
      </c>
      <c r="F352">
        <v>6.45</v>
      </c>
      <c r="G352" t="s">
        <v>14146</v>
      </c>
    </row>
    <row r="353" spans="1:7" x14ac:dyDescent="0.35">
      <c r="A353" s="21" t="s">
        <v>14418</v>
      </c>
      <c r="B353" s="29" t="s">
        <v>1508</v>
      </c>
      <c r="C353" s="23">
        <v>6</v>
      </c>
      <c r="D353" s="23">
        <v>0.7</v>
      </c>
      <c r="E353" s="23">
        <v>40</v>
      </c>
      <c r="F353">
        <v>64.5</v>
      </c>
      <c r="G353" t="s">
        <v>14142</v>
      </c>
    </row>
    <row r="354" spans="1:7" x14ac:dyDescent="0.35">
      <c r="A354" s="21" t="s">
        <v>1507</v>
      </c>
      <c r="B354" s="29" t="s">
        <v>1508</v>
      </c>
      <c r="C354" s="23">
        <v>6</v>
      </c>
      <c r="D354" s="23">
        <v>0.7</v>
      </c>
      <c r="E354" s="23">
        <v>40</v>
      </c>
      <c r="F354">
        <v>64.5</v>
      </c>
      <c r="G354" t="s">
        <v>14142</v>
      </c>
    </row>
    <row r="355" spans="1:7" x14ac:dyDescent="0.35">
      <c r="A355" s="21" t="s">
        <v>14323</v>
      </c>
      <c r="B355" s="29" t="s">
        <v>1511</v>
      </c>
      <c r="C355" s="23">
        <v>6</v>
      </c>
      <c r="D355" s="23">
        <v>0.7</v>
      </c>
      <c r="E355" s="23">
        <v>40</v>
      </c>
      <c r="F355">
        <v>19.5</v>
      </c>
      <c r="G355" t="s">
        <v>14142</v>
      </c>
    </row>
    <row r="356" spans="1:7" x14ac:dyDescent="0.35">
      <c r="A356" s="21" t="s">
        <v>15039</v>
      </c>
      <c r="B356" s="29" t="s">
        <v>15040</v>
      </c>
      <c r="C356" s="23">
        <v>6</v>
      </c>
      <c r="D356" s="23">
        <v>0.7</v>
      </c>
      <c r="E356" s="23">
        <v>40</v>
      </c>
      <c r="F356">
        <v>27.5</v>
      </c>
      <c r="G356" t="s">
        <v>14249</v>
      </c>
    </row>
    <row r="357" spans="1:7" x14ac:dyDescent="0.35">
      <c r="A357" s="21" t="s">
        <v>1519</v>
      </c>
      <c r="B357" s="29" t="s">
        <v>1513</v>
      </c>
      <c r="C357" s="23">
        <v>6</v>
      </c>
      <c r="D357" s="23">
        <v>0.7</v>
      </c>
      <c r="E357" s="23">
        <v>40</v>
      </c>
      <c r="F357">
        <v>22.25</v>
      </c>
      <c r="G357" t="s">
        <v>14142</v>
      </c>
    </row>
    <row r="358" spans="1:7" x14ac:dyDescent="0.35">
      <c r="A358" s="21" t="s">
        <v>1545</v>
      </c>
      <c r="B358" s="29" t="s">
        <v>1546</v>
      </c>
      <c r="C358" s="23">
        <v>6</v>
      </c>
      <c r="D358" s="23">
        <v>0.7</v>
      </c>
      <c r="E358" s="23">
        <v>40</v>
      </c>
      <c r="F358">
        <v>24.2</v>
      </c>
      <c r="G358" t="s">
        <v>14141</v>
      </c>
    </row>
    <row r="359" spans="1:7" x14ac:dyDescent="0.35">
      <c r="A359" s="21" t="s">
        <v>1556</v>
      </c>
      <c r="B359" s="29" t="s">
        <v>1557</v>
      </c>
      <c r="C359" s="23">
        <v>6</v>
      </c>
      <c r="D359" s="23">
        <v>0.7</v>
      </c>
      <c r="E359" s="23">
        <v>40</v>
      </c>
      <c r="F359">
        <v>23.5</v>
      </c>
      <c r="G359" t="s">
        <v>14141</v>
      </c>
    </row>
    <row r="360" spans="1:7" x14ac:dyDescent="0.35">
      <c r="A360" s="21" t="s">
        <v>1814</v>
      </c>
      <c r="B360" s="29" t="s">
        <v>1815</v>
      </c>
      <c r="C360" s="23">
        <v>6</v>
      </c>
      <c r="D360" s="23">
        <v>0.7</v>
      </c>
      <c r="E360" s="23">
        <v>40</v>
      </c>
      <c r="F360">
        <v>14.25</v>
      </c>
      <c r="G360" t="s">
        <v>14141</v>
      </c>
    </row>
    <row r="361" spans="1:7" x14ac:dyDescent="0.35">
      <c r="A361" s="21" t="s">
        <v>14324</v>
      </c>
      <c r="B361" s="29" t="s">
        <v>14325</v>
      </c>
      <c r="C361" s="23">
        <v>6</v>
      </c>
      <c r="D361" s="23">
        <v>0.7</v>
      </c>
      <c r="E361" s="23">
        <v>40</v>
      </c>
      <c r="F361">
        <v>19.5</v>
      </c>
      <c r="G361" t="s">
        <v>14146</v>
      </c>
    </row>
    <row r="362" spans="1:7" x14ac:dyDescent="0.35">
      <c r="A362" s="21" t="s">
        <v>1881</v>
      </c>
      <c r="B362" s="29" t="s">
        <v>1882</v>
      </c>
      <c r="C362" s="23">
        <v>6</v>
      </c>
      <c r="D362" s="23">
        <v>0.7</v>
      </c>
      <c r="E362" s="23">
        <v>40</v>
      </c>
      <c r="F362">
        <v>16.5</v>
      </c>
      <c r="G362" t="s">
        <v>14146</v>
      </c>
    </row>
    <row r="363" spans="1:7" x14ac:dyDescent="0.35">
      <c r="A363" s="21" t="s">
        <v>1885</v>
      </c>
      <c r="B363" s="29" t="s">
        <v>1886</v>
      </c>
      <c r="C363" s="23">
        <v>6</v>
      </c>
      <c r="D363" s="23">
        <v>0.7</v>
      </c>
      <c r="E363" s="23">
        <v>40</v>
      </c>
      <c r="F363">
        <v>10</v>
      </c>
      <c r="G363" t="s">
        <v>14146</v>
      </c>
    </row>
    <row r="364" spans="1:7" x14ac:dyDescent="0.35">
      <c r="A364" s="21" t="s">
        <v>1892</v>
      </c>
      <c r="B364" s="29" t="s">
        <v>1893</v>
      </c>
      <c r="C364" s="23">
        <v>6</v>
      </c>
      <c r="D364" s="23">
        <v>0.7</v>
      </c>
      <c r="E364" s="23">
        <v>40</v>
      </c>
      <c r="F364">
        <v>17.2</v>
      </c>
      <c r="G364" t="s">
        <v>14146</v>
      </c>
    </row>
    <row r="365" spans="1:7" x14ac:dyDescent="0.35">
      <c r="A365" s="21" t="s">
        <v>1909</v>
      </c>
      <c r="B365" s="29" t="s">
        <v>1910</v>
      </c>
      <c r="C365" s="23">
        <v>6</v>
      </c>
      <c r="D365" s="23">
        <v>0.7</v>
      </c>
      <c r="E365" s="23">
        <v>40</v>
      </c>
      <c r="F365">
        <v>17.75</v>
      </c>
      <c r="G365" t="s">
        <v>14146</v>
      </c>
    </row>
    <row r="366" spans="1:7" x14ac:dyDescent="0.35">
      <c r="A366" s="21" t="s">
        <v>2144</v>
      </c>
      <c r="B366" s="29" t="s">
        <v>2138</v>
      </c>
      <c r="C366" s="23">
        <v>6</v>
      </c>
      <c r="D366" s="23">
        <v>0.7</v>
      </c>
      <c r="E366" s="23">
        <v>40</v>
      </c>
      <c r="F366">
        <v>9.15</v>
      </c>
      <c r="G366" t="s">
        <v>14146</v>
      </c>
    </row>
    <row r="367" spans="1:7" x14ac:dyDescent="0.35">
      <c r="A367" s="21" t="s">
        <v>2174</v>
      </c>
      <c r="B367" s="29" t="s">
        <v>2175</v>
      </c>
      <c r="C367" s="23">
        <v>6</v>
      </c>
      <c r="D367" s="23">
        <v>0.7</v>
      </c>
      <c r="E367" s="23">
        <v>40</v>
      </c>
      <c r="F367">
        <v>14.95</v>
      </c>
      <c r="G367" t="s">
        <v>14163</v>
      </c>
    </row>
    <row r="368" spans="1:7" x14ac:dyDescent="0.35">
      <c r="A368" s="21" t="s">
        <v>2198</v>
      </c>
      <c r="B368" s="29" t="s">
        <v>2199</v>
      </c>
      <c r="C368" s="23">
        <v>6</v>
      </c>
      <c r="D368" s="23">
        <v>0.7</v>
      </c>
      <c r="E368" s="23">
        <v>40</v>
      </c>
      <c r="F368">
        <v>9.5</v>
      </c>
      <c r="G368" t="s">
        <v>14146</v>
      </c>
    </row>
    <row r="369" spans="1:7" x14ac:dyDescent="0.35">
      <c r="A369" s="21" t="s">
        <v>14328</v>
      </c>
      <c r="B369" s="29" t="s">
        <v>2323</v>
      </c>
      <c r="C369" s="23">
        <v>6</v>
      </c>
      <c r="D369" s="23">
        <v>0.7</v>
      </c>
      <c r="E369" s="23">
        <v>40</v>
      </c>
      <c r="F369">
        <v>12.65</v>
      </c>
      <c r="G369" t="s">
        <v>14146</v>
      </c>
    </row>
    <row r="370" spans="1:7" x14ac:dyDescent="0.35">
      <c r="A370" s="21" t="s">
        <v>2322</v>
      </c>
      <c r="B370" s="29" t="s">
        <v>2323</v>
      </c>
      <c r="C370" s="23">
        <v>6</v>
      </c>
      <c r="D370" s="23">
        <v>0.7</v>
      </c>
      <c r="E370" s="23">
        <v>40</v>
      </c>
      <c r="F370">
        <v>12.65</v>
      </c>
      <c r="G370" t="s">
        <v>14146</v>
      </c>
    </row>
    <row r="371" spans="1:7" x14ac:dyDescent="0.35">
      <c r="A371" s="21" t="s">
        <v>2331</v>
      </c>
      <c r="B371" s="29" t="s">
        <v>2332</v>
      </c>
      <c r="C371" s="23">
        <v>6</v>
      </c>
      <c r="D371" s="23">
        <v>0.7</v>
      </c>
      <c r="E371" s="23">
        <v>40</v>
      </c>
      <c r="F371">
        <v>10.95</v>
      </c>
      <c r="G371" t="s">
        <v>14165</v>
      </c>
    </row>
    <row r="372" spans="1:7" x14ac:dyDescent="0.35">
      <c r="A372" s="21" t="s">
        <v>2336</v>
      </c>
      <c r="B372" s="29" t="s">
        <v>2337</v>
      </c>
      <c r="C372" s="23">
        <v>6</v>
      </c>
      <c r="D372" s="23">
        <v>0.7</v>
      </c>
      <c r="E372" s="23">
        <v>40</v>
      </c>
      <c r="F372">
        <v>14.75</v>
      </c>
      <c r="G372" t="s">
        <v>14166</v>
      </c>
    </row>
    <row r="373" spans="1:7" x14ac:dyDescent="0.35">
      <c r="A373" s="21" t="s">
        <v>2341</v>
      </c>
      <c r="B373" s="29" t="s">
        <v>2342</v>
      </c>
      <c r="C373" s="23">
        <v>6</v>
      </c>
      <c r="D373" s="23">
        <v>0.7</v>
      </c>
      <c r="E373" s="23">
        <v>40</v>
      </c>
      <c r="F373">
        <v>20.95</v>
      </c>
      <c r="G373" t="s">
        <v>14165</v>
      </c>
    </row>
    <row r="374" spans="1:7" x14ac:dyDescent="0.35">
      <c r="A374" s="21" t="s">
        <v>2345</v>
      </c>
      <c r="B374" s="29" t="s">
        <v>2346</v>
      </c>
      <c r="C374" s="23">
        <v>6</v>
      </c>
      <c r="D374" s="23">
        <v>0.7</v>
      </c>
      <c r="E374" s="23">
        <v>40</v>
      </c>
      <c r="F374">
        <v>5.75</v>
      </c>
      <c r="G374" t="s">
        <v>14163</v>
      </c>
    </row>
    <row r="375" spans="1:7" x14ac:dyDescent="0.35">
      <c r="A375" s="21" t="s">
        <v>2381</v>
      </c>
      <c r="B375" s="29" t="s">
        <v>2382</v>
      </c>
      <c r="C375" s="23">
        <v>6</v>
      </c>
      <c r="D375" s="23">
        <v>0.7</v>
      </c>
      <c r="E375" s="23">
        <v>40</v>
      </c>
      <c r="F375">
        <v>17.3</v>
      </c>
      <c r="G375" t="s">
        <v>14158</v>
      </c>
    </row>
    <row r="376" spans="1:7" x14ac:dyDescent="0.35">
      <c r="A376" s="21" t="s">
        <v>2385</v>
      </c>
      <c r="B376" s="29" t="s">
        <v>2386</v>
      </c>
      <c r="C376" s="23">
        <v>6</v>
      </c>
      <c r="D376" s="23">
        <v>0.7</v>
      </c>
      <c r="E376" s="23">
        <v>40</v>
      </c>
      <c r="F376">
        <v>17.3</v>
      </c>
      <c r="G376" t="s">
        <v>14158</v>
      </c>
    </row>
    <row r="377" spans="1:7" x14ac:dyDescent="0.35">
      <c r="A377" s="21" t="s">
        <v>2393</v>
      </c>
      <c r="B377" s="29" t="s">
        <v>2394</v>
      </c>
      <c r="C377" s="23">
        <v>6</v>
      </c>
      <c r="D377" s="23">
        <v>0.7</v>
      </c>
      <c r="E377" s="23">
        <v>40</v>
      </c>
      <c r="F377">
        <v>6.95</v>
      </c>
      <c r="G377" t="s">
        <v>14146</v>
      </c>
    </row>
    <row r="378" spans="1:7" x14ac:dyDescent="0.35">
      <c r="A378" s="21" t="s">
        <v>2397</v>
      </c>
      <c r="B378" s="29" t="s">
        <v>2398</v>
      </c>
      <c r="C378" s="23">
        <v>6</v>
      </c>
      <c r="D378" s="23">
        <v>0.7</v>
      </c>
      <c r="E378" s="23">
        <v>40</v>
      </c>
      <c r="F378">
        <v>18.8</v>
      </c>
      <c r="G378" t="s">
        <v>14146</v>
      </c>
    </row>
    <row r="379" spans="1:7" x14ac:dyDescent="0.35">
      <c r="A379" s="21" t="s">
        <v>2412</v>
      </c>
      <c r="B379" s="29" t="s">
        <v>2413</v>
      </c>
      <c r="C379" s="23">
        <v>6</v>
      </c>
      <c r="D379" s="23">
        <v>0.7</v>
      </c>
      <c r="E379" s="23">
        <v>40</v>
      </c>
      <c r="F379">
        <v>16.100000000000001</v>
      </c>
      <c r="G379" t="s">
        <v>14146</v>
      </c>
    </row>
    <row r="380" spans="1:7" x14ac:dyDescent="0.35">
      <c r="A380" s="21" t="s">
        <v>2405</v>
      </c>
      <c r="B380" s="29" t="s">
        <v>14411</v>
      </c>
      <c r="C380" s="23">
        <v>6</v>
      </c>
      <c r="D380" s="23">
        <v>0.7</v>
      </c>
      <c r="E380" s="23">
        <v>40</v>
      </c>
      <c r="F380">
        <v>15.25</v>
      </c>
      <c r="G380" t="s">
        <v>14146</v>
      </c>
    </row>
    <row r="381" spans="1:7" x14ac:dyDescent="0.35">
      <c r="A381" s="21" t="s">
        <v>2416</v>
      </c>
      <c r="B381" s="29" t="s">
        <v>2417</v>
      </c>
      <c r="C381" s="23">
        <v>6</v>
      </c>
      <c r="D381" s="23">
        <v>0.7</v>
      </c>
      <c r="E381" s="23">
        <v>40</v>
      </c>
      <c r="F381">
        <v>15.85</v>
      </c>
      <c r="G381" t="s">
        <v>14164</v>
      </c>
    </row>
    <row r="382" spans="1:7" x14ac:dyDescent="0.35">
      <c r="A382" s="21" t="s">
        <v>2420</v>
      </c>
      <c r="B382" s="29" t="s">
        <v>2421</v>
      </c>
      <c r="C382" s="23">
        <v>6</v>
      </c>
      <c r="D382" s="23">
        <v>0.7</v>
      </c>
      <c r="E382" s="23">
        <v>40</v>
      </c>
      <c r="F382">
        <v>5.75</v>
      </c>
      <c r="G382" t="s">
        <v>14146</v>
      </c>
    </row>
    <row r="383" spans="1:7" x14ac:dyDescent="0.35">
      <c r="A383" s="21" t="s">
        <v>2424</v>
      </c>
      <c r="B383" s="29" t="s">
        <v>2425</v>
      </c>
      <c r="C383" s="23">
        <v>6</v>
      </c>
      <c r="D383" s="23">
        <v>0.7</v>
      </c>
      <c r="E383" s="23">
        <v>40</v>
      </c>
      <c r="F383">
        <v>21.5</v>
      </c>
      <c r="G383" t="s">
        <v>14146</v>
      </c>
    </row>
    <row r="384" spans="1:7" x14ac:dyDescent="0.35">
      <c r="A384" s="21" t="s">
        <v>14329</v>
      </c>
      <c r="B384" s="29" t="s">
        <v>14330</v>
      </c>
      <c r="C384" s="23">
        <v>6</v>
      </c>
      <c r="D384" s="23">
        <v>0.7</v>
      </c>
      <c r="E384" s="23">
        <v>40</v>
      </c>
      <c r="F384">
        <v>17.649999999999999</v>
      </c>
      <c r="G384" t="s">
        <v>14146</v>
      </c>
    </row>
    <row r="385" spans="1:7" x14ac:dyDescent="0.35">
      <c r="A385" s="21" t="s">
        <v>14331</v>
      </c>
      <c r="B385" s="29" t="s">
        <v>14330</v>
      </c>
      <c r="C385" s="23">
        <v>6</v>
      </c>
      <c r="D385" s="23">
        <v>0.7</v>
      </c>
      <c r="E385" s="23">
        <v>40</v>
      </c>
      <c r="F385">
        <v>17.649999999999999</v>
      </c>
      <c r="G385" t="s">
        <v>14146</v>
      </c>
    </row>
    <row r="386" spans="1:7" x14ac:dyDescent="0.35">
      <c r="A386" s="21" t="s">
        <v>2496</v>
      </c>
      <c r="B386" s="29" t="s">
        <v>2497</v>
      </c>
      <c r="C386" s="23">
        <v>6</v>
      </c>
      <c r="D386" s="23">
        <v>0.7</v>
      </c>
      <c r="E386" s="23">
        <v>40</v>
      </c>
      <c r="F386">
        <v>15.95</v>
      </c>
      <c r="G386" t="s">
        <v>14146</v>
      </c>
    </row>
    <row r="387" spans="1:7" x14ac:dyDescent="0.35">
      <c r="A387" s="21" t="s">
        <v>2506</v>
      </c>
      <c r="B387" s="29" t="s">
        <v>2507</v>
      </c>
      <c r="C387" s="23">
        <v>6</v>
      </c>
      <c r="D387" s="23">
        <v>0.7</v>
      </c>
      <c r="E387" s="23">
        <v>40</v>
      </c>
      <c r="F387">
        <v>15.95</v>
      </c>
      <c r="G387" t="s">
        <v>14146</v>
      </c>
    </row>
    <row r="388" spans="1:7" x14ac:dyDescent="0.35">
      <c r="A388" s="21" t="s">
        <v>2530</v>
      </c>
      <c r="B388" s="29" t="s">
        <v>2531</v>
      </c>
      <c r="C388" s="23">
        <v>6</v>
      </c>
      <c r="D388" s="23">
        <v>0.7</v>
      </c>
      <c r="E388" s="23">
        <v>40</v>
      </c>
      <c r="F388">
        <v>11.1</v>
      </c>
      <c r="G388" t="s">
        <v>14158</v>
      </c>
    </row>
    <row r="389" spans="1:7" x14ac:dyDescent="0.35">
      <c r="A389" s="21" t="s">
        <v>2541</v>
      </c>
      <c r="B389" s="29" t="s">
        <v>2542</v>
      </c>
      <c r="C389" s="23">
        <v>6</v>
      </c>
      <c r="D389" s="23">
        <v>0.7</v>
      </c>
      <c r="E389" s="23">
        <v>40</v>
      </c>
      <c r="F389">
        <v>10.25</v>
      </c>
      <c r="G389" t="s">
        <v>14146</v>
      </c>
    </row>
    <row r="390" spans="1:7" x14ac:dyDescent="0.35">
      <c r="A390" s="21" t="s">
        <v>2668</v>
      </c>
      <c r="B390" s="29" t="s">
        <v>2665</v>
      </c>
      <c r="C390" s="23">
        <v>6</v>
      </c>
      <c r="D390" s="23">
        <v>0.7</v>
      </c>
      <c r="E390" s="23">
        <v>40</v>
      </c>
      <c r="F390">
        <v>10.9</v>
      </c>
      <c r="G390" t="s">
        <v>14165</v>
      </c>
    </row>
    <row r="391" spans="1:7" x14ac:dyDescent="0.35">
      <c r="A391" s="21" t="s">
        <v>2723</v>
      </c>
      <c r="B391" s="29" t="s">
        <v>2724</v>
      </c>
      <c r="C391" s="23">
        <v>6</v>
      </c>
      <c r="D391" s="23">
        <v>0.7</v>
      </c>
      <c r="E391" s="23">
        <v>40</v>
      </c>
      <c r="F391">
        <v>5.25</v>
      </c>
      <c r="G391" t="s">
        <v>14149</v>
      </c>
    </row>
    <row r="392" spans="1:7" x14ac:dyDescent="0.35">
      <c r="A392" s="21" t="s">
        <v>2756</v>
      </c>
      <c r="B392" s="29" t="s">
        <v>2757</v>
      </c>
      <c r="C392" s="23">
        <v>6</v>
      </c>
      <c r="D392" s="23">
        <v>0.7</v>
      </c>
      <c r="E392" s="23">
        <v>40</v>
      </c>
      <c r="F392">
        <v>7.85</v>
      </c>
      <c r="G392" t="s">
        <v>14140</v>
      </c>
    </row>
    <row r="393" spans="1:7" x14ac:dyDescent="0.35">
      <c r="A393" s="21" t="s">
        <v>2778</v>
      </c>
      <c r="B393" s="29" t="s">
        <v>2779</v>
      </c>
      <c r="C393" s="23">
        <v>6</v>
      </c>
      <c r="D393" s="23">
        <v>0.7</v>
      </c>
      <c r="E393" s="23">
        <v>40</v>
      </c>
      <c r="F393">
        <v>21.5</v>
      </c>
      <c r="G393" t="s">
        <v>14157</v>
      </c>
    </row>
    <row r="394" spans="1:7" x14ac:dyDescent="0.35">
      <c r="A394" s="21" t="s">
        <v>2790</v>
      </c>
      <c r="B394" s="29" t="s">
        <v>2791</v>
      </c>
      <c r="C394" s="23">
        <v>6</v>
      </c>
      <c r="D394" s="23">
        <v>0.7</v>
      </c>
      <c r="E394" s="23">
        <v>40</v>
      </c>
      <c r="F394">
        <v>85</v>
      </c>
      <c r="G394" t="s">
        <v>14157</v>
      </c>
    </row>
    <row r="395" spans="1:7" x14ac:dyDescent="0.35">
      <c r="A395" s="21" t="s">
        <v>2810</v>
      </c>
      <c r="B395" s="29" t="s">
        <v>2811</v>
      </c>
      <c r="C395" s="23">
        <v>6</v>
      </c>
      <c r="D395" s="23">
        <v>0.7</v>
      </c>
      <c r="E395" s="23">
        <v>40</v>
      </c>
      <c r="F395">
        <v>13.5</v>
      </c>
      <c r="G395" t="s">
        <v>14146</v>
      </c>
    </row>
    <row r="396" spans="1:7" x14ac:dyDescent="0.35">
      <c r="A396" s="21" t="s">
        <v>2814</v>
      </c>
      <c r="B396" s="29" t="s">
        <v>2815</v>
      </c>
      <c r="C396" s="23">
        <v>6</v>
      </c>
      <c r="D396" s="23">
        <v>0.7</v>
      </c>
      <c r="E396" s="23">
        <v>40</v>
      </c>
      <c r="F396">
        <v>13.75</v>
      </c>
      <c r="G396" t="s">
        <v>14146</v>
      </c>
    </row>
    <row r="397" spans="1:7" x14ac:dyDescent="0.35">
      <c r="A397" s="21" t="s">
        <v>2863</v>
      </c>
      <c r="B397" s="29" t="s">
        <v>2864</v>
      </c>
      <c r="C397" s="23">
        <v>6</v>
      </c>
      <c r="D397" s="23">
        <v>0.7</v>
      </c>
      <c r="E397" s="23">
        <v>40</v>
      </c>
      <c r="F397">
        <v>7.35</v>
      </c>
      <c r="G397" t="s">
        <v>14168</v>
      </c>
    </row>
    <row r="398" spans="1:7" x14ac:dyDescent="0.35">
      <c r="A398" s="21" t="s">
        <v>2935</v>
      </c>
      <c r="B398" s="29" t="s">
        <v>2936</v>
      </c>
      <c r="C398" s="23">
        <v>6</v>
      </c>
      <c r="D398" s="23">
        <v>0.7</v>
      </c>
      <c r="E398" s="23">
        <v>40</v>
      </c>
      <c r="F398">
        <v>15.75</v>
      </c>
      <c r="G398" t="s">
        <v>14159</v>
      </c>
    </row>
    <row r="399" spans="1:7" x14ac:dyDescent="0.35">
      <c r="A399" s="21" t="s">
        <v>2939</v>
      </c>
      <c r="B399" s="29" t="s">
        <v>2936</v>
      </c>
      <c r="C399" s="23">
        <v>6</v>
      </c>
      <c r="D399" s="23">
        <v>0.7</v>
      </c>
      <c r="E399" s="23">
        <v>40</v>
      </c>
      <c r="F399">
        <v>15.75</v>
      </c>
      <c r="G399" t="s">
        <v>14159</v>
      </c>
    </row>
    <row r="400" spans="1:7" x14ac:dyDescent="0.35">
      <c r="A400" s="21" t="s">
        <v>2969</v>
      </c>
      <c r="B400" s="29" t="s">
        <v>2970</v>
      </c>
      <c r="C400" s="23">
        <v>6</v>
      </c>
      <c r="D400" s="23">
        <v>0.7</v>
      </c>
      <c r="E400" s="23">
        <v>40</v>
      </c>
      <c r="F400">
        <v>13.25</v>
      </c>
      <c r="G400" t="s">
        <v>14159</v>
      </c>
    </row>
    <row r="401" spans="1:7" x14ac:dyDescent="0.35">
      <c r="A401" s="21" t="s">
        <v>3009</v>
      </c>
      <c r="B401" s="29" t="s">
        <v>3010</v>
      </c>
      <c r="C401" s="23">
        <v>6</v>
      </c>
      <c r="D401" s="23">
        <v>0.7</v>
      </c>
      <c r="E401" s="23">
        <v>40</v>
      </c>
      <c r="F401">
        <v>50.5</v>
      </c>
      <c r="G401" t="s">
        <v>14140</v>
      </c>
    </row>
    <row r="402" spans="1:7" x14ac:dyDescent="0.35">
      <c r="A402" s="21" t="s">
        <v>3013</v>
      </c>
      <c r="B402" s="29" t="s">
        <v>3014</v>
      </c>
      <c r="C402" s="23">
        <v>6</v>
      </c>
      <c r="D402" s="23">
        <v>0.7</v>
      </c>
      <c r="E402" s="23">
        <v>40</v>
      </c>
      <c r="F402">
        <v>41.5</v>
      </c>
      <c r="G402" t="s">
        <v>14140</v>
      </c>
    </row>
    <row r="403" spans="1:7" x14ac:dyDescent="0.35">
      <c r="A403" s="21" t="s">
        <v>3022</v>
      </c>
      <c r="B403" s="29" t="s">
        <v>3023</v>
      </c>
      <c r="C403" s="23">
        <v>6</v>
      </c>
      <c r="D403" s="23">
        <v>0.7</v>
      </c>
      <c r="E403" s="23">
        <v>40</v>
      </c>
      <c r="F403">
        <v>43</v>
      </c>
      <c r="G403" t="s">
        <v>14140</v>
      </c>
    </row>
    <row r="404" spans="1:7" x14ac:dyDescent="0.35">
      <c r="A404" s="21" t="s">
        <v>3070</v>
      </c>
      <c r="B404" s="29" t="s">
        <v>3071</v>
      </c>
      <c r="C404" s="23">
        <v>6</v>
      </c>
      <c r="D404" s="23">
        <v>0.7</v>
      </c>
      <c r="E404" s="23">
        <v>40</v>
      </c>
      <c r="F404">
        <v>11.25</v>
      </c>
      <c r="G404" t="s">
        <v>14140</v>
      </c>
    </row>
    <row r="405" spans="1:7" x14ac:dyDescent="0.35">
      <c r="A405" s="21" t="s">
        <v>3074</v>
      </c>
      <c r="B405" s="29" t="s">
        <v>3075</v>
      </c>
      <c r="C405" s="23">
        <v>6</v>
      </c>
      <c r="D405" s="23">
        <v>0.7</v>
      </c>
      <c r="E405" s="23">
        <v>40</v>
      </c>
      <c r="F405">
        <v>11.95</v>
      </c>
      <c r="G405" t="s">
        <v>14140</v>
      </c>
    </row>
    <row r="406" spans="1:7" x14ac:dyDescent="0.35">
      <c r="A406" s="21" t="s">
        <v>3095</v>
      </c>
      <c r="B406" s="29" t="s">
        <v>3096</v>
      </c>
      <c r="C406" s="23">
        <v>6</v>
      </c>
      <c r="D406" s="23">
        <v>0.7</v>
      </c>
      <c r="E406" s="23">
        <v>40</v>
      </c>
      <c r="F406">
        <v>39.5</v>
      </c>
      <c r="G406" t="s">
        <v>14140</v>
      </c>
    </row>
    <row r="407" spans="1:7" x14ac:dyDescent="0.35">
      <c r="A407" s="21" t="s">
        <v>14332</v>
      </c>
      <c r="B407" s="29" t="s">
        <v>14333</v>
      </c>
      <c r="C407" s="23">
        <v>6</v>
      </c>
      <c r="D407" s="23">
        <v>0.7</v>
      </c>
      <c r="E407" s="23">
        <v>40</v>
      </c>
      <c r="F407">
        <v>37.5</v>
      </c>
      <c r="G407" t="s">
        <v>14140</v>
      </c>
    </row>
    <row r="408" spans="1:7" x14ac:dyDescent="0.35">
      <c r="A408" s="21" t="s">
        <v>3188</v>
      </c>
      <c r="B408" s="29" t="s">
        <v>3189</v>
      </c>
      <c r="C408" s="23">
        <v>6</v>
      </c>
      <c r="D408" s="23">
        <v>0.7</v>
      </c>
      <c r="E408" s="23">
        <v>40</v>
      </c>
      <c r="F408">
        <v>22.75</v>
      </c>
      <c r="G408" t="s">
        <v>14166</v>
      </c>
    </row>
    <row r="409" spans="1:7" x14ac:dyDescent="0.35">
      <c r="A409" s="21" t="s">
        <v>3191</v>
      </c>
      <c r="B409" s="29" t="s">
        <v>3192</v>
      </c>
      <c r="C409" s="23">
        <v>6</v>
      </c>
      <c r="D409" s="23">
        <v>0.7</v>
      </c>
      <c r="E409" s="23">
        <v>40</v>
      </c>
      <c r="F409">
        <v>8.5</v>
      </c>
      <c r="G409" t="s">
        <v>14165</v>
      </c>
    </row>
    <row r="410" spans="1:7" x14ac:dyDescent="0.35">
      <c r="A410" s="21" t="s">
        <v>3197</v>
      </c>
      <c r="B410" s="29" t="s">
        <v>3198</v>
      </c>
      <c r="C410" s="23">
        <v>6</v>
      </c>
      <c r="D410" s="23">
        <v>0.7</v>
      </c>
      <c r="E410" s="23">
        <v>40</v>
      </c>
      <c r="F410">
        <v>11.8</v>
      </c>
      <c r="G410" t="s">
        <v>14166</v>
      </c>
    </row>
    <row r="411" spans="1:7" x14ac:dyDescent="0.35">
      <c r="A411" s="21" t="s">
        <v>3272</v>
      </c>
      <c r="B411" s="29" t="s">
        <v>3273</v>
      </c>
      <c r="C411" s="23">
        <v>6</v>
      </c>
      <c r="D411" s="23">
        <v>0.7</v>
      </c>
      <c r="E411" s="23">
        <v>40</v>
      </c>
      <c r="F411">
        <v>17.5</v>
      </c>
      <c r="G411" t="s">
        <v>14142</v>
      </c>
    </row>
    <row r="412" spans="1:7" x14ac:dyDescent="0.35">
      <c r="A412" s="21" t="s">
        <v>3280</v>
      </c>
      <c r="B412" s="29" t="s">
        <v>3281</v>
      </c>
      <c r="C412" s="23">
        <v>6</v>
      </c>
      <c r="D412" s="23">
        <v>0.7</v>
      </c>
      <c r="E412" s="23">
        <v>40</v>
      </c>
      <c r="F412">
        <v>18.5</v>
      </c>
      <c r="G412" t="s">
        <v>14142</v>
      </c>
    </row>
    <row r="413" spans="1:7" x14ac:dyDescent="0.35">
      <c r="A413" s="21" t="s">
        <v>14344</v>
      </c>
      <c r="B413" s="29" t="s">
        <v>14345</v>
      </c>
      <c r="C413" s="23">
        <v>6</v>
      </c>
      <c r="D413" s="23">
        <v>0.7</v>
      </c>
      <c r="E413" s="23">
        <v>40</v>
      </c>
      <c r="F413">
        <v>18.5</v>
      </c>
      <c r="G413" t="s">
        <v>14142</v>
      </c>
    </row>
    <row r="414" spans="1:7" x14ac:dyDescent="0.35">
      <c r="A414" s="21" t="s">
        <v>3285</v>
      </c>
      <c r="B414" s="29" t="s">
        <v>3286</v>
      </c>
      <c r="C414" s="23">
        <v>6</v>
      </c>
      <c r="D414" s="23">
        <v>0.7</v>
      </c>
      <c r="E414" s="23">
        <v>40</v>
      </c>
      <c r="F414">
        <v>17</v>
      </c>
      <c r="G414" t="s">
        <v>14142</v>
      </c>
    </row>
    <row r="415" spans="1:7" x14ac:dyDescent="0.35">
      <c r="A415" s="21" t="s">
        <v>14346</v>
      </c>
      <c r="B415" s="29" t="s">
        <v>14347</v>
      </c>
      <c r="C415" s="23">
        <v>6</v>
      </c>
      <c r="D415" s="23">
        <v>0.7</v>
      </c>
      <c r="E415" s="23">
        <v>40</v>
      </c>
      <c r="F415">
        <v>17</v>
      </c>
      <c r="G415" t="s">
        <v>14142</v>
      </c>
    </row>
    <row r="416" spans="1:7" x14ac:dyDescent="0.35">
      <c r="A416" s="21" t="s">
        <v>3297</v>
      </c>
      <c r="B416" s="29" t="s">
        <v>3298</v>
      </c>
      <c r="C416" s="23">
        <v>6</v>
      </c>
      <c r="D416" s="23">
        <v>0.7</v>
      </c>
      <c r="E416" s="23">
        <v>40</v>
      </c>
      <c r="F416">
        <v>17</v>
      </c>
      <c r="G416" t="s">
        <v>14142</v>
      </c>
    </row>
    <row r="417" spans="1:7" x14ac:dyDescent="0.35">
      <c r="A417" s="21" t="s">
        <v>14348</v>
      </c>
      <c r="B417" s="29" t="s">
        <v>14349</v>
      </c>
      <c r="C417" s="23">
        <v>6</v>
      </c>
      <c r="D417" s="23">
        <v>0.7</v>
      </c>
      <c r="E417" s="23">
        <v>40</v>
      </c>
      <c r="F417">
        <v>17</v>
      </c>
      <c r="G417" t="s">
        <v>14142</v>
      </c>
    </row>
    <row r="418" spans="1:7" x14ac:dyDescent="0.35">
      <c r="A418" s="21" t="s">
        <v>3388</v>
      </c>
      <c r="B418" s="29" t="s">
        <v>3385</v>
      </c>
      <c r="C418" s="23">
        <v>6</v>
      </c>
      <c r="D418" s="23">
        <v>0.7</v>
      </c>
      <c r="E418" s="23">
        <v>40</v>
      </c>
      <c r="F418">
        <v>16.75</v>
      </c>
      <c r="G418" t="s">
        <v>14142</v>
      </c>
    </row>
    <row r="419" spans="1:7" x14ac:dyDescent="0.35">
      <c r="A419" s="21" t="s">
        <v>3424</v>
      </c>
      <c r="B419" s="29" t="s">
        <v>3425</v>
      </c>
      <c r="C419" s="23">
        <v>6</v>
      </c>
      <c r="D419" s="23">
        <v>0.7</v>
      </c>
      <c r="E419" s="23">
        <v>40</v>
      </c>
      <c r="F419">
        <v>41.5</v>
      </c>
      <c r="G419" t="s">
        <v>14157</v>
      </c>
    </row>
    <row r="420" spans="1:7" x14ac:dyDescent="0.35">
      <c r="A420" s="21" t="s">
        <v>3432</v>
      </c>
      <c r="B420" s="29" t="s">
        <v>3433</v>
      </c>
      <c r="C420" s="23">
        <v>6</v>
      </c>
      <c r="D420" s="23">
        <v>0.7</v>
      </c>
      <c r="E420" s="23">
        <v>40</v>
      </c>
      <c r="F420">
        <v>12.25</v>
      </c>
      <c r="G420" t="s">
        <v>14153</v>
      </c>
    </row>
    <row r="421" spans="1:7" x14ac:dyDescent="0.35">
      <c r="A421" s="21" t="s">
        <v>3451</v>
      </c>
      <c r="B421" s="29" t="s">
        <v>3452</v>
      </c>
      <c r="C421" s="23">
        <v>6</v>
      </c>
      <c r="D421" s="23">
        <v>0.7</v>
      </c>
      <c r="E421" s="23">
        <v>40</v>
      </c>
      <c r="F421">
        <v>9.9700000000000006</v>
      </c>
      <c r="G421" t="s">
        <v>14165</v>
      </c>
    </row>
    <row r="422" spans="1:7" x14ac:dyDescent="0.35">
      <c r="A422" s="21" t="s">
        <v>3455</v>
      </c>
      <c r="B422" s="29" t="s">
        <v>3456</v>
      </c>
      <c r="C422" s="23">
        <v>6</v>
      </c>
      <c r="D422" s="23">
        <v>0.7</v>
      </c>
      <c r="E422" s="23">
        <v>40</v>
      </c>
      <c r="F422">
        <v>12.75</v>
      </c>
      <c r="G422" t="s">
        <v>14165</v>
      </c>
    </row>
    <row r="423" spans="1:7" x14ac:dyDescent="0.35">
      <c r="A423" s="21" t="s">
        <v>3459</v>
      </c>
      <c r="B423" s="29" t="s">
        <v>3460</v>
      </c>
      <c r="C423" s="23">
        <v>6</v>
      </c>
      <c r="D423" s="23">
        <v>0.7</v>
      </c>
      <c r="E423" s="23">
        <v>40</v>
      </c>
      <c r="F423">
        <v>29.25</v>
      </c>
      <c r="G423" t="s">
        <v>14165</v>
      </c>
    </row>
    <row r="424" spans="1:7" x14ac:dyDescent="0.35">
      <c r="A424" s="21" t="s">
        <v>3507</v>
      </c>
      <c r="B424" s="29" t="s">
        <v>3501</v>
      </c>
      <c r="C424" s="23">
        <v>6</v>
      </c>
      <c r="D424" s="23">
        <v>0.7</v>
      </c>
      <c r="E424" s="23">
        <v>40</v>
      </c>
      <c r="F424">
        <v>8.3000000000000007</v>
      </c>
      <c r="G424" t="s">
        <v>14153</v>
      </c>
    </row>
    <row r="425" spans="1:7" x14ac:dyDescent="0.35">
      <c r="A425" s="21" t="s">
        <v>14419</v>
      </c>
      <c r="B425" s="29" t="s">
        <v>14420</v>
      </c>
      <c r="C425" s="23">
        <v>6</v>
      </c>
      <c r="D425" s="23">
        <v>0.7</v>
      </c>
      <c r="E425" s="23">
        <v>40</v>
      </c>
      <c r="F425">
        <v>16.5</v>
      </c>
      <c r="G425" t="s">
        <v>14153</v>
      </c>
    </row>
    <row r="426" spans="1:7" x14ac:dyDescent="0.35">
      <c r="A426" s="21" t="s">
        <v>3740</v>
      </c>
      <c r="B426" s="29" t="s">
        <v>3741</v>
      </c>
      <c r="C426" s="23">
        <v>6</v>
      </c>
      <c r="D426" s="23">
        <v>0.7</v>
      </c>
      <c r="E426" s="23">
        <v>40</v>
      </c>
      <c r="F426">
        <v>12.25</v>
      </c>
      <c r="G426" t="s">
        <v>14166</v>
      </c>
    </row>
    <row r="427" spans="1:7" x14ac:dyDescent="0.35">
      <c r="A427" s="21" t="s">
        <v>3744</v>
      </c>
      <c r="B427" s="29" t="s">
        <v>3745</v>
      </c>
      <c r="C427" s="23">
        <v>6</v>
      </c>
      <c r="D427" s="23">
        <v>0.7</v>
      </c>
      <c r="E427" s="23">
        <v>40</v>
      </c>
      <c r="F427">
        <v>21.5</v>
      </c>
      <c r="G427" t="s">
        <v>14166</v>
      </c>
    </row>
    <row r="428" spans="1:7" x14ac:dyDescent="0.35">
      <c r="A428" s="21" t="s">
        <v>3799</v>
      </c>
      <c r="B428" s="29" t="s">
        <v>3800</v>
      </c>
      <c r="C428" s="23">
        <v>6</v>
      </c>
      <c r="D428" s="23">
        <v>0.7</v>
      </c>
      <c r="E428" s="23">
        <v>40</v>
      </c>
      <c r="F428">
        <v>16.5</v>
      </c>
      <c r="G428" t="s">
        <v>14157</v>
      </c>
    </row>
    <row r="429" spans="1:7" x14ac:dyDescent="0.35">
      <c r="A429" s="21" t="s">
        <v>3803</v>
      </c>
      <c r="B429" s="29" t="s">
        <v>3804</v>
      </c>
      <c r="C429" s="23">
        <v>6</v>
      </c>
      <c r="D429" s="23">
        <v>0.7</v>
      </c>
      <c r="E429" s="23">
        <v>40</v>
      </c>
      <c r="F429">
        <v>24.5</v>
      </c>
      <c r="G429" t="s">
        <v>14157</v>
      </c>
    </row>
    <row r="430" spans="1:7" x14ac:dyDescent="0.35">
      <c r="A430" s="21" t="s">
        <v>3861</v>
      </c>
      <c r="B430" s="29" t="s">
        <v>3860</v>
      </c>
      <c r="C430" s="23">
        <v>6</v>
      </c>
      <c r="D430" s="23">
        <v>0.7</v>
      </c>
      <c r="E430" s="23">
        <v>40</v>
      </c>
      <c r="F430">
        <v>21.95</v>
      </c>
      <c r="G430" t="s">
        <v>14142</v>
      </c>
    </row>
    <row r="431" spans="1:7" x14ac:dyDescent="0.35">
      <c r="A431" s="21" t="s">
        <v>3868</v>
      </c>
      <c r="B431" s="29" t="s">
        <v>3869</v>
      </c>
      <c r="C431" s="23">
        <v>6</v>
      </c>
      <c r="D431" s="23">
        <v>0.7</v>
      </c>
      <c r="E431" s="23">
        <v>40</v>
      </c>
      <c r="F431">
        <v>22.25</v>
      </c>
      <c r="G431" t="s">
        <v>14142</v>
      </c>
    </row>
    <row r="432" spans="1:7" x14ac:dyDescent="0.35">
      <c r="A432" s="21" t="s">
        <v>3877</v>
      </c>
      <c r="B432" s="29" t="s">
        <v>3878</v>
      </c>
      <c r="C432" s="23">
        <v>6</v>
      </c>
      <c r="D432" s="23">
        <v>0.7</v>
      </c>
      <c r="E432" s="23">
        <v>40</v>
      </c>
      <c r="F432">
        <v>28.5</v>
      </c>
      <c r="G432" t="s">
        <v>14142</v>
      </c>
    </row>
    <row r="433" spans="1:7" x14ac:dyDescent="0.35">
      <c r="A433" s="21" t="s">
        <v>3881</v>
      </c>
      <c r="B433" s="29" t="s">
        <v>3882</v>
      </c>
      <c r="C433" s="23">
        <v>6</v>
      </c>
      <c r="D433" s="23">
        <v>0.7</v>
      </c>
      <c r="E433" s="23">
        <v>40</v>
      </c>
      <c r="F433">
        <v>28.35</v>
      </c>
      <c r="G433" t="s">
        <v>14142</v>
      </c>
    </row>
    <row r="434" spans="1:7" x14ac:dyDescent="0.35">
      <c r="A434" s="21" t="s">
        <v>3889</v>
      </c>
      <c r="B434" s="29" t="s">
        <v>3890</v>
      </c>
      <c r="C434" s="23">
        <v>6</v>
      </c>
      <c r="D434" s="23">
        <v>0.7</v>
      </c>
      <c r="E434" s="23">
        <v>40</v>
      </c>
      <c r="F434">
        <v>27.95</v>
      </c>
      <c r="G434" t="s">
        <v>14142</v>
      </c>
    </row>
    <row r="435" spans="1:7" x14ac:dyDescent="0.35">
      <c r="A435" s="21" t="s">
        <v>3940</v>
      </c>
      <c r="B435" s="29" t="s">
        <v>3941</v>
      </c>
      <c r="C435" s="23">
        <v>6</v>
      </c>
      <c r="D435" s="23">
        <v>0.7</v>
      </c>
      <c r="E435" s="23">
        <v>40</v>
      </c>
      <c r="F435">
        <v>4.3499999999999996</v>
      </c>
      <c r="G435" t="s">
        <v>14142</v>
      </c>
    </row>
    <row r="436" spans="1:7" x14ac:dyDescent="0.35">
      <c r="A436" s="21" t="s">
        <v>14352</v>
      </c>
      <c r="B436" s="29" t="s">
        <v>14353</v>
      </c>
      <c r="C436" s="23">
        <v>6</v>
      </c>
      <c r="D436" s="23">
        <v>0.7</v>
      </c>
      <c r="E436" s="23">
        <v>40</v>
      </c>
      <c r="F436">
        <v>95</v>
      </c>
      <c r="G436" t="s">
        <v>14157</v>
      </c>
    </row>
    <row r="437" spans="1:7" x14ac:dyDescent="0.35">
      <c r="A437" s="21" t="s">
        <v>4140</v>
      </c>
      <c r="B437" s="29" t="s">
        <v>4141</v>
      </c>
      <c r="C437" s="23">
        <v>6</v>
      </c>
      <c r="D437" s="23">
        <v>0.7</v>
      </c>
      <c r="E437" s="23">
        <v>40</v>
      </c>
      <c r="F437">
        <v>5.65</v>
      </c>
      <c r="G437" t="s">
        <v>14153</v>
      </c>
    </row>
    <row r="438" spans="1:7" x14ac:dyDescent="0.35">
      <c r="A438" s="21" t="s">
        <v>4156</v>
      </c>
      <c r="B438" s="29" t="s">
        <v>4157</v>
      </c>
      <c r="C438" s="23">
        <v>6</v>
      </c>
      <c r="D438" s="23">
        <v>0.7</v>
      </c>
      <c r="E438" s="23">
        <v>40</v>
      </c>
      <c r="F438">
        <v>9.1</v>
      </c>
      <c r="G438" t="s">
        <v>14140</v>
      </c>
    </row>
    <row r="439" spans="1:7" x14ac:dyDescent="0.35">
      <c r="A439" s="21" t="s">
        <v>4169</v>
      </c>
      <c r="B439" s="29" t="s">
        <v>4170</v>
      </c>
      <c r="C439" s="23">
        <v>6</v>
      </c>
      <c r="D439" s="23">
        <v>0.7</v>
      </c>
      <c r="E439" s="23">
        <v>40</v>
      </c>
      <c r="F439">
        <v>9.1</v>
      </c>
      <c r="G439" t="s">
        <v>14161</v>
      </c>
    </row>
    <row r="440" spans="1:7" x14ac:dyDescent="0.35">
      <c r="A440" s="21" t="s">
        <v>14354</v>
      </c>
      <c r="B440" s="29" t="s">
        <v>14355</v>
      </c>
      <c r="C440" s="23">
        <v>6</v>
      </c>
      <c r="D440" s="23">
        <v>0.7</v>
      </c>
      <c r="E440" s="23">
        <v>40</v>
      </c>
      <c r="F440">
        <v>9.1</v>
      </c>
      <c r="G440" t="s">
        <v>14161</v>
      </c>
    </row>
    <row r="441" spans="1:7" x14ac:dyDescent="0.35">
      <c r="A441" s="21" t="s">
        <v>4233</v>
      </c>
      <c r="B441" s="29" t="s">
        <v>4227</v>
      </c>
      <c r="C441" s="23">
        <v>6</v>
      </c>
      <c r="D441" s="23">
        <v>0.7</v>
      </c>
      <c r="E441" s="23">
        <v>40</v>
      </c>
      <c r="F441">
        <v>18</v>
      </c>
      <c r="G441" t="s">
        <v>14142</v>
      </c>
    </row>
    <row r="442" spans="1:7" x14ac:dyDescent="0.35">
      <c r="A442" s="21" t="s">
        <v>4278</v>
      </c>
      <c r="B442" s="29" t="s">
        <v>4279</v>
      </c>
      <c r="C442" s="23">
        <v>6</v>
      </c>
      <c r="D442" s="23">
        <v>0.7</v>
      </c>
      <c r="E442" s="23">
        <v>40</v>
      </c>
      <c r="F442">
        <v>7.85</v>
      </c>
      <c r="G442" t="s">
        <v>14168</v>
      </c>
    </row>
    <row r="443" spans="1:7" x14ac:dyDescent="0.35">
      <c r="A443" s="21" t="s">
        <v>4283</v>
      </c>
      <c r="B443" s="29" t="s">
        <v>4284</v>
      </c>
      <c r="C443" s="23">
        <v>6</v>
      </c>
      <c r="D443" s="23">
        <v>0.7</v>
      </c>
      <c r="E443" s="23">
        <v>40</v>
      </c>
      <c r="F443">
        <v>8.35</v>
      </c>
      <c r="G443" t="s">
        <v>14168</v>
      </c>
    </row>
    <row r="444" spans="1:7" x14ac:dyDescent="0.35">
      <c r="A444" s="21" t="s">
        <v>4287</v>
      </c>
      <c r="B444" s="29" t="s">
        <v>4288</v>
      </c>
      <c r="C444" s="23">
        <v>6</v>
      </c>
      <c r="D444" s="23">
        <v>0.7</v>
      </c>
      <c r="E444" s="23">
        <v>40</v>
      </c>
      <c r="F444">
        <v>8.35</v>
      </c>
      <c r="G444" t="s">
        <v>14168</v>
      </c>
    </row>
    <row r="445" spans="1:7" x14ac:dyDescent="0.35">
      <c r="A445" s="21" t="s">
        <v>4290</v>
      </c>
      <c r="B445" s="29" t="s">
        <v>4291</v>
      </c>
      <c r="C445" s="23">
        <v>6</v>
      </c>
      <c r="D445" s="23">
        <v>0.7</v>
      </c>
      <c r="E445" s="23">
        <v>40</v>
      </c>
      <c r="F445">
        <v>8.35</v>
      </c>
      <c r="G445" t="s">
        <v>14168</v>
      </c>
    </row>
    <row r="446" spans="1:7" x14ac:dyDescent="0.35">
      <c r="A446" s="21" t="s">
        <v>4330</v>
      </c>
      <c r="B446" s="29" t="s">
        <v>4331</v>
      </c>
      <c r="C446" s="23">
        <v>6</v>
      </c>
      <c r="D446" s="23">
        <v>0.7</v>
      </c>
      <c r="E446" s="23">
        <v>40</v>
      </c>
      <c r="F446">
        <v>10.25</v>
      </c>
      <c r="G446" t="s">
        <v>14143</v>
      </c>
    </row>
    <row r="447" spans="1:7" x14ac:dyDescent="0.35">
      <c r="A447" s="21" t="s">
        <v>4497</v>
      </c>
      <c r="B447" s="29" t="s">
        <v>4498</v>
      </c>
      <c r="C447" s="23">
        <v>6</v>
      </c>
      <c r="D447" s="23">
        <v>0.7</v>
      </c>
      <c r="E447" s="23">
        <v>40</v>
      </c>
      <c r="F447">
        <v>10.95</v>
      </c>
      <c r="G447" t="s">
        <v>14148</v>
      </c>
    </row>
    <row r="448" spans="1:7" x14ac:dyDescent="0.35">
      <c r="A448" s="21" t="s">
        <v>4630</v>
      </c>
      <c r="B448" s="29" t="s">
        <v>4631</v>
      </c>
      <c r="C448" s="23">
        <v>6</v>
      </c>
      <c r="D448" s="23">
        <v>0.7</v>
      </c>
      <c r="E448" s="23">
        <v>40</v>
      </c>
      <c r="F448">
        <v>12.35</v>
      </c>
      <c r="G448" t="s">
        <v>14143</v>
      </c>
    </row>
    <row r="449" spans="1:7" x14ac:dyDescent="0.35">
      <c r="A449" s="21" t="s">
        <v>4725</v>
      </c>
      <c r="B449" s="29" t="s">
        <v>4726</v>
      </c>
      <c r="C449" s="23">
        <v>6</v>
      </c>
      <c r="D449" s="23">
        <v>0.7</v>
      </c>
      <c r="E449" s="23">
        <v>40</v>
      </c>
      <c r="F449">
        <v>11.5</v>
      </c>
      <c r="G449" t="s">
        <v>14146</v>
      </c>
    </row>
    <row r="450" spans="1:7" x14ac:dyDescent="0.35">
      <c r="A450" s="21" t="s">
        <v>4769</v>
      </c>
      <c r="B450" s="29" t="s">
        <v>4770</v>
      </c>
      <c r="C450" s="23">
        <v>6</v>
      </c>
      <c r="D450" s="23">
        <v>0.7</v>
      </c>
      <c r="E450" s="23">
        <v>40</v>
      </c>
      <c r="F450">
        <v>15.5</v>
      </c>
      <c r="G450" t="s">
        <v>14142</v>
      </c>
    </row>
    <row r="451" spans="1:7" x14ac:dyDescent="0.35">
      <c r="A451" s="21" t="s">
        <v>4889</v>
      </c>
      <c r="B451" s="29" t="s">
        <v>4890</v>
      </c>
      <c r="C451" s="23">
        <v>6</v>
      </c>
      <c r="D451" s="23">
        <v>0.7</v>
      </c>
      <c r="E451" s="23">
        <v>40</v>
      </c>
      <c r="F451">
        <v>5</v>
      </c>
      <c r="G451" t="s">
        <v>14142</v>
      </c>
    </row>
    <row r="452" spans="1:7" x14ac:dyDescent="0.35">
      <c r="A452" s="21" t="s">
        <v>4968</v>
      </c>
      <c r="B452" s="29" t="s">
        <v>4969</v>
      </c>
      <c r="C452" s="23">
        <v>6</v>
      </c>
      <c r="D452" s="23">
        <v>0.7</v>
      </c>
      <c r="E452" s="23">
        <v>40</v>
      </c>
      <c r="F452">
        <v>9.5</v>
      </c>
      <c r="G452" t="s">
        <v>14158</v>
      </c>
    </row>
    <row r="453" spans="1:7" x14ac:dyDescent="0.35">
      <c r="A453" s="21" t="s">
        <v>5230</v>
      </c>
      <c r="B453" s="29" t="s">
        <v>5227</v>
      </c>
      <c r="C453" s="23">
        <v>6</v>
      </c>
      <c r="D453" s="23">
        <v>0.7</v>
      </c>
      <c r="E453" s="23">
        <v>40</v>
      </c>
      <c r="F453">
        <v>4.5</v>
      </c>
      <c r="G453" t="s">
        <v>14142</v>
      </c>
    </row>
    <row r="454" spans="1:7" x14ac:dyDescent="0.35">
      <c r="A454" s="21" t="s">
        <v>5297</v>
      </c>
      <c r="B454" s="29" t="s">
        <v>5298</v>
      </c>
      <c r="C454" s="23">
        <v>6</v>
      </c>
      <c r="D454" s="23">
        <v>0.7</v>
      </c>
      <c r="E454" s="23">
        <v>40</v>
      </c>
      <c r="F454">
        <v>8.1999999999999993</v>
      </c>
      <c r="G454" t="s">
        <v>14146</v>
      </c>
    </row>
    <row r="455" spans="1:7" x14ac:dyDescent="0.35">
      <c r="A455" s="21" t="s">
        <v>5305</v>
      </c>
      <c r="B455" s="29" t="s">
        <v>5306</v>
      </c>
      <c r="C455" s="23">
        <v>6</v>
      </c>
      <c r="D455" s="23">
        <v>0.7</v>
      </c>
      <c r="E455" s="23">
        <v>40</v>
      </c>
      <c r="F455">
        <v>7.45</v>
      </c>
      <c r="G455" t="s">
        <v>14142</v>
      </c>
    </row>
    <row r="456" spans="1:7" x14ac:dyDescent="0.35">
      <c r="A456" s="21" t="s">
        <v>5395</v>
      </c>
      <c r="B456" s="29" t="s">
        <v>5396</v>
      </c>
      <c r="C456" s="23">
        <v>6</v>
      </c>
      <c r="D456" s="23">
        <v>0.7</v>
      </c>
      <c r="E456" s="23">
        <v>40</v>
      </c>
      <c r="F456">
        <v>67.5</v>
      </c>
      <c r="G456" t="s">
        <v>14140</v>
      </c>
    </row>
    <row r="457" spans="1:7" x14ac:dyDescent="0.35">
      <c r="A457" s="21" t="s">
        <v>5399</v>
      </c>
      <c r="B457" s="29" t="s">
        <v>5400</v>
      </c>
      <c r="C457" s="23">
        <v>6</v>
      </c>
      <c r="D457" s="23">
        <v>0.7</v>
      </c>
      <c r="E457" s="23">
        <v>40</v>
      </c>
      <c r="F457">
        <v>36.5</v>
      </c>
      <c r="G457" t="s">
        <v>14140</v>
      </c>
    </row>
    <row r="458" spans="1:7" x14ac:dyDescent="0.35">
      <c r="A458" s="21" t="s">
        <v>5403</v>
      </c>
      <c r="B458" s="29" t="s">
        <v>5404</v>
      </c>
      <c r="C458" s="23">
        <v>6</v>
      </c>
      <c r="D458" s="23">
        <v>0.7</v>
      </c>
      <c r="E458" s="23">
        <v>40</v>
      </c>
      <c r="F458">
        <v>41.5</v>
      </c>
      <c r="G458" t="s">
        <v>14140</v>
      </c>
    </row>
    <row r="459" spans="1:7" x14ac:dyDescent="0.35">
      <c r="A459" s="21" t="s">
        <v>5415</v>
      </c>
      <c r="B459" s="29" t="s">
        <v>5416</v>
      </c>
      <c r="C459" s="23">
        <v>6</v>
      </c>
      <c r="D459" s="23">
        <v>0.7</v>
      </c>
      <c r="E459" s="23">
        <v>40</v>
      </c>
      <c r="F459">
        <v>8.15</v>
      </c>
      <c r="G459" t="s">
        <v>14158</v>
      </c>
    </row>
    <row r="460" spans="1:7" x14ac:dyDescent="0.35">
      <c r="A460" s="21" t="s">
        <v>5444</v>
      </c>
      <c r="B460" s="29" t="s">
        <v>5445</v>
      </c>
      <c r="C460" s="23">
        <v>6</v>
      </c>
      <c r="D460" s="23">
        <v>0.7</v>
      </c>
      <c r="E460" s="23">
        <v>40</v>
      </c>
      <c r="F460">
        <v>23.5</v>
      </c>
      <c r="G460" t="s">
        <v>14157</v>
      </c>
    </row>
    <row r="461" spans="1:7" x14ac:dyDescent="0.35">
      <c r="A461" s="21" t="s">
        <v>5448</v>
      </c>
      <c r="B461" s="29" t="s">
        <v>5449</v>
      </c>
      <c r="C461" s="23">
        <v>6</v>
      </c>
      <c r="D461" s="23">
        <v>0.7</v>
      </c>
      <c r="E461" s="23">
        <v>40</v>
      </c>
      <c r="F461">
        <v>69.5</v>
      </c>
      <c r="G461" t="s">
        <v>14157</v>
      </c>
    </row>
    <row r="462" spans="1:7" x14ac:dyDescent="0.35">
      <c r="A462" s="21" t="s">
        <v>5452</v>
      </c>
      <c r="B462" s="29" t="s">
        <v>5453</v>
      </c>
      <c r="C462" s="23">
        <v>6</v>
      </c>
      <c r="D462" s="23">
        <v>0.7</v>
      </c>
      <c r="E462" s="23">
        <v>40</v>
      </c>
      <c r="F462">
        <v>99.5</v>
      </c>
      <c r="G462" t="s">
        <v>14157</v>
      </c>
    </row>
    <row r="463" spans="1:7" x14ac:dyDescent="0.35">
      <c r="A463" s="21" t="s">
        <v>5456</v>
      </c>
      <c r="B463" s="29" t="s">
        <v>5457</v>
      </c>
      <c r="C463" s="23">
        <v>6</v>
      </c>
      <c r="D463" s="23">
        <v>0.7</v>
      </c>
      <c r="E463" s="23">
        <v>40</v>
      </c>
      <c r="F463">
        <v>31.75</v>
      </c>
      <c r="G463" t="s">
        <v>14157</v>
      </c>
    </row>
    <row r="464" spans="1:7" x14ac:dyDescent="0.35">
      <c r="A464" s="21" t="s">
        <v>5502</v>
      </c>
      <c r="B464" s="29" t="s">
        <v>5503</v>
      </c>
      <c r="C464" s="23">
        <v>6</v>
      </c>
      <c r="D464" s="23">
        <v>0.7</v>
      </c>
      <c r="E464" s="23">
        <v>40</v>
      </c>
      <c r="F464">
        <v>13.85</v>
      </c>
      <c r="G464" t="s">
        <v>14163</v>
      </c>
    </row>
    <row r="465" spans="1:7" x14ac:dyDescent="0.35">
      <c r="A465" s="21" t="s">
        <v>5505</v>
      </c>
      <c r="B465" s="29" t="s">
        <v>5506</v>
      </c>
      <c r="C465" s="23">
        <v>6</v>
      </c>
      <c r="D465" s="23">
        <v>0.7</v>
      </c>
      <c r="E465" s="23">
        <v>40</v>
      </c>
      <c r="F465">
        <v>13.45</v>
      </c>
      <c r="G465" t="s">
        <v>14146</v>
      </c>
    </row>
    <row r="466" spans="1:7" x14ac:dyDescent="0.35">
      <c r="A466" s="21" t="s">
        <v>5554</v>
      </c>
      <c r="B466" s="29" t="s">
        <v>5555</v>
      </c>
      <c r="C466" s="23">
        <v>6</v>
      </c>
      <c r="D466" s="23">
        <v>0.7</v>
      </c>
      <c r="E466" s="23">
        <v>40</v>
      </c>
      <c r="F466">
        <v>14.5</v>
      </c>
      <c r="G466" t="s">
        <v>14146</v>
      </c>
    </row>
    <row r="467" spans="1:7" x14ac:dyDescent="0.35">
      <c r="A467" s="21" t="s">
        <v>5597</v>
      </c>
      <c r="B467" s="29" t="s">
        <v>5598</v>
      </c>
      <c r="C467" s="23">
        <v>6</v>
      </c>
      <c r="D467" s="23">
        <v>0.7</v>
      </c>
      <c r="E467" s="23">
        <v>40</v>
      </c>
      <c r="F467">
        <v>6.25</v>
      </c>
      <c r="G467" t="s">
        <v>14146</v>
      </c>
    </row>
    <row r="468" spans="1:7" x14ac:dyDescent="0.35">
      <c r="A468" s="21" t="s">
        <v>5601</v>
      </c>
      <c r="B468" s="29" t="s">
        <v>5602</v>
      </c>
      <c r="C468" s="23">
        <v>6</v>
      </c>
      <c r="D468" s="23">
        <v>0.7</v>
      </c>
      <c r="E468" s="23">
        <v>40</v>
      </c>
      <c r="F468">
        <v>6.65</v>
      </c>
      <c r="G468" t="s">
        <v>14146</v>
      </c>
    </row>
    <row r="469" spans="1:7" x14ac:dyDescent="0.35">
      <c r="A469" s="21" t="s">
        <v>5605</v>
      </c>
      <c r="B469" s="29" t="s">
        <v>5606</v>
      </c>
      <c r="C469" s="23">
        <v>6</v>
      </c>
      <c r="D469" s="23">
        <v>0.7</v>
      </c>
      <c r="E469" s="23">
        <v>40</v>
      </c>
      <c r="F469">
        <v>5.75</v>
      </c>
      <c r="G469" t="s">
        <v>14146</v>
      </c>
    </row>
    <row r="470" spans="1:7" x14ac:dyDescent="0.35">
      <c r="A470" s="21" t="s">
        <v>5617</v>
      </c>
      <c r="B470" s="29" t="s">
        <v>5618</v>
      </c>
      <c r="C470" s="23">
        <v>6</v>
      </c>
      <c r="D470" s="23">
        <v>0.7</v>
      </c>
      <c r="E470" s="23">
        <v>40</v>
      </c>
      <c r="F470">
        <v>6.5</v>
      </c>
      <c r="G470" t="s">
        <v>14146</v>
      </c>
    </row>
    <row r="471" spans="1:7" x14ac:dyDescent="0.35">
      <c r="A471" s="21" t="s">
        <v>5633</v>
      </c>
      <c r="B471" s="29" t="s">
        <v>5634</v>
      </c>
      <c r="C471" s="23">
        <v>6</v>
      </c>
      <c r="D471" s="23">
        <v>0.7</v>
      </c>
      <c r="E471" s="23">
        <v>40</v>
      </c>
      <c r="F471">
        <v>6.25</v>
      </c>
      <c r="G471" t="s">
        <v>14164</v>
      </c>
    </row>
    <row r="472" spans="1:7" x14ac:dyDescent="0.35">
      <c r="A472" s="21" t="s">
        <v>5637</v>
      </c>
      <c r="B472" s="29" t="s">
        <v>5638</v>
      </c>
      <c r="C472" s="23">
        <v>6</v>
      </c>
      <c r="D472" s="23">
        <v>0.7</v>
      </c>
      <c r="E472" s="23">
        <v>40</v>
      </c>
      <c r="F472">
        <v>6.55</v>
      </c>
      <c r="G472" t="s">
        <v>14146</v>
      </c>
    </row>
    <row r="473" spans="1:7" x14ac:dyDescent="0.35">
      <c r="A473" s="21" t="s">
        <v>6133</v>
      </c>
      <c r="B473" s="29" t="s">
        <v>6134</v>
      </c>
      <c r="C473" s="23">
        <v>6</v>
      </c>
      <c r="D473" s="23">
        <v>0.7</v>
      </c>
      <c r="E473" s="23">
        <v>40</v>
      </c>
      <c r="F473">
        <v>17</v>
      </c>
      <c r="G473" t="s">
        <v>14146</v>
      </c>
    </row>
    <row r="474" spans="1:7" x14ac:dyDescent="0.35">
      <c r="A474" s="21" t="s">
        <v>6137</v>
      </c>
      <c r="B474" s="29" t="s">
        <v>6138</v>
      </c>
      <c r="C474" s="23">
        <v>6</v>
      </c>
      <c r="D474" s="23">
        <v>0.7</v>
      </c>
      <c r="E474" s="23">
        <v>40</v>
      </c>
      <c r="F474">
        <v>16.25</v>
      </c>
      <c r="G474" t="s">
        <v>14146</v>
      </c>
    </row>
    <row r="475" spans="1:7" x14ac:dyDescent="0.35">
      <c r="A475" s="21" t="s">
        <v>6148</v>
      </c>
      <c r="B475" s="29" t="s">
        <v>6149</v>
      </c>
      <c r="C475" s="23">
        <v>6</v>
      </c>
      <c r="D475" s="23">
        <v>0.7</v>
      </c>
      <c r="E475" s="23">
        <v>40</v>
      </c>
      <c r="F475">
        <v>20.25</v>
      </c>
      <c r="G475" t="s">
        <v>14146</v>
      </c>
    </row>
    <row r="476" spans="1:7" x14ac:dyDescent="0.35">
      <c r="A476" s="21" t="s">
        <v>6150</v>
      </c>
      <c r="B476" s="29" t="s">
        <v>6151</v>
      </c>
      <c r="C476" s="23">
        <v>6</v>
      </c>
      <c r="D476" s="23">
        <v>0.7</v>
      </c>
      <c r="E476" s="23">
        <v>40</v>
      </c>
      <c r="F476">
        <v>20.25</v>
      </c>
      <c r="G476" t="s">
        <v>14142</v>
      </c>
    </row>
    <row r="477" spans="1:7" x14ac:dyDescent="0.35">
      <c r="A477" s="21" t="s">
        <v>14356</v>
      </c>
      <c r="B477" s="29" t="s">
        <v>6273</v>
      </c>
      <c r="C477" s="23">
        <v>6</v>
      </c>
      <c r="D477" s="23">
        <v>0.7</v>
      </c>
      <c r="E477" s="23">
        <v>40</v>
      </c>
      <c r="F477">
        <v>18</v>
      </c>
      <c r="G477" t="s">
        <v>14159</v>
      </c>
    </row>
    <row r="478" spans="1:7" x14ac:dyDescent="0.35">
      <c r="A478" s="21" t="s">
        <v>6307</v>
      </c>
      <c r="B478" s="29" t="s">
        <v>6308</v>
      </c>
      <c r="C478" s="23">
        <v>6</v>
      </c>
      <c r="D478" s="23">
        <v>0.7</v>
      </c>
      <c r="E478" s="23">
        <v>40</v>
      </c>
      <c r="F478">
        <v>29.5</v>
      </c>
      <c r="G478" t="s">
        <v>14148</v>
      </c>
    </row>
    <row r="479" spans="1:7" x14ac:dyDescent="0.35">
      <c r="A479" s="21" t="s">
        <v>6385</v>
      </c>
      <c r="B479" s="29" t="s">
        <v>6386</v>
      </c>
      <c r="C479" s="23">
        <v>6</v>
      </c>
      <c r="D479" s="23">
        <v>0.7</v>
      </c>
      <c r="E479" s="23">
        <v>40</v>
      </c>
      <c r="F479">
        <v>25.3</v>
      </c>
      <c r="G479" t="s">
        <v>14169</v>
      </c>
    </row>
    <row r="480" spans="1:7" x14ac:dyDescent="0.35">
      <c r="A480" s="21" t="s">
        <v>6419</v>
      </c>
      <c r="B480" s="29" t="s">
        <v>6413</v>
      </c>
      <c r="C480" s="23">
        <v>6</v>
      </c>
      <c r="D480" s="23">
        <v>0.7</v>
      </c>
      <c r="E480" s="23">
        <v>40</v>
      </c>
      <c r="F480">
        <v>20.65</v>
      </c>
      <c r="G480" t="s">
        <v>14142</v>
      </c>
    </row>
    <row r="481" spans="1:7" x14ac:dyDescent="0.35">
      <c r="A481" s="21" t="s">
        <v>6437</v>
      </c>
      <c r="B481" s="29" t="s">
        <v>6438</v>
      </c>
      <c r="C481" s="23">
        <v>6</v>
      </c>
      <c r="D481" s="23">
        <v>0.7</v>
      </c>
      <c r="E481" s="23">
        <v>40</v>
      </c>
      <c r="F481">
        <v>20.5</v>
      </c>
      <c r="G481" t="s">
        <v>14141</v>
      </c>
    </row>
    <row r="482" spans="1:7" x14ac:dyDescent="0.35">
      <c r="A482" s="21" t="s">
        <v>6453</v>
      </c>
      <c r="B482" s="29" t="s">
        <v>6454</v>
      </c>
      <c r="C482" s="23">
        <v>6</v>
      </c>
      <c r="D482" s="23">
        <v>0.7</v>
      </c>
      <c r="E482" s="23">
        <v>40</v>
      </c>
      <c r="F482">
        <v>21.25</v>
      </c>
      <c r="G482" t="s">
        <v>14141</v>
      </c>
    </row>
    <row r="483" spans="1:7" x14ac:dyDescent="0.35">
      <c r="A483" s="21" t="s">
        <v>6457</v>
      </c>
      <c r="B483" s="29" t="s">
        <v>6458</v>
      </c>
      <c r="C483" s="23">
        <v>6</v>
      </c>
      <c r="D483" s="23">
        <v>0.7</v>
      </c>
      <c r="E483" s="23">
        <v>40</v>
      </c>
      <c r="F483">
        <v>20.95</v>
      </c>
      <c r="G483" t="s">
        <v>14141</v>
      </c>
    </row>
    <row r="484" spans="1:7" x14ac:dyDescent="0.35">
      <c r="A484" s="21" t="s">
        <v>6465</v>
      </c>
      <c r="B484" s="29" t="s">
        <v>6466</v>
      </c>
      <c r="C484" s="23">
        <v>6</v>
      </c>
      <c r="D484" s="23">
        <v>0.7</v>
      </c>
      <c r="E484" s="23">
        <v>40</v>
      </c>
      <c r="F484">
        <v>16.25</v>
      </c>
      <c r="G484" t="s">
        <v>14146</v>
      </c>
    </row>
    <row r="485" spans="1:7" x14ac:dyDescent="0.35">
      <c r="A485" s="21" t="s">
        <v>6476</v>
      </c>
      <c r="B485" s="29" t="s">
        <v>6477</v>
      </c>
      <c r="C485" s="23">
        <v>6</v>
      </c>
      <c r="D485" s="23">
        <v>0.7</v>
      </c>
      <c r="E485" s="23">
        <v>40</v>
      </c>
      <c r="F485">
        <v>13.95</v>
      </c>
      <c r="G485" t="s">
        <v>14151</v>
      </c>
    </row>
    <row r="486" spans="1:7" x14ac:dyDescent="0.35">
      <c r="A486" s="21" t="s">
        <v>14357</v>
      </c>
      <c r="B486" s="29" t="s">
        <v>14358</v>
      </c>
      <c r="C486" s="23">
        <v>6</v>
      </c>
      <c r="D486" s="23">
        <v>0.7</v>
      </c>
      <c r="E486" s="23">
        <v>40</v>
      </c>
      <c r="F486">
        <v>16.5</v>
      </c>
      <c r="G486" t="s">
        <v>14157</v>
      </c>
    </row>
    <row r="487" spans="1:7" x14ac:dyDescent="0.35">
      <c r="A487" s="21" t="s">
        <v>14359</v>
      </c>
      <c r="B487" s="29" t="s">
        <v>14360</v>
      </c>
      <c r="C487" s="23">
        <v>6</v>
      </c>
      <c r="D487" s="23">
        <v>0.7</v>
      </c>
      <c r="E487" s="23">
        <v>40</v>
      </c>
      <c r="F487">
        <v>21.1</v>
      </c>
      <c r="G487" t="s">
        <v>14157</v>
      </c>
    </row>
    <row r="488" spans="1:7" x14ac:dyDescent="0.35">
      <c r="A488" s="21" t="s">
        <v>6512</v>
      </c>
      <c r="B488" s="29" t="s">
        <v>6513</v>
      </c>
      <c r="C488" s="23">
        <v>6</v>
      </c>
      <c r="D488" s="23">
        <v>0.7</v>
      </c>
      <c r="E488" s="23">
        <v>40</v>
      </c>
      <c r="F488">
        <v>49</v>
      </c>
      <c r="G488" t="s">
        <v>14157</v>
      </c>
    </row>
    <row r="489" spans="1:7" x14ac:dyDescent="0.35">
      <c r="A489" s="21" t="s">
        <v>6516</v>
      </c>
      <c r="B489" s="29" t="s">
        <v>6517</v>
      </c>
      <c r="C489" s="23">
        <v>6</v>
      </c>
      <c r="D489" s="23">
        <v>0.7</v>
      </c>
      <c r="E489" s="23">
        <v>40</v>
      </c>
      <c r="F489">
        <v>49</v>
      </c>
      <c r="G489" t="s">
        <v>14157</v>
      </c>
    </row>
    <row r="490" spans="1:7" x14ac:dyDescent="0.35">
      <c r="A490" s="21" t="s">
        <v>6554</v>
      </c>
      <c r="B490" s="29" t="s">
        <v>6555</v>
      </c>
      <c r="C490" s="23">
        <v>6</v>
      </c>
      <c r="D490" s="23">
        <v>0.7</v>
      </c>
      <c r="E490" s="23">
        <v>40</v>
      </c>
      <c r="F490">
        <v>6.2</v>
      </c>
      <c r="G490" t="s">
        <v>14160</v>
      </c>
    </row>
    <row r="491" spans="1:7" x14ac:dyDescent="0.35">
      <c r="A491" s="21" t="s">
        <v>6561</v>
      </c>
      <c r="B491" s="29" t="s">
        <v>6562</v>
      </c>
      <c r="C491" s="23">
        <v>6</v>
      </c>
      <c r="D491" s="23">
        <v>0.7</v>
      </c>
      <c r="E491" s="23">
        <v>40</v>
      </c>
      <c r="F491">
        <v>6.05</v>
      </c>
      <c r="G491" t="s">
        <v>14160</v>
      </c>
    </row>
    <row r="492" spans="1:7" x14ac:dyDescent="0.35">
      <c r="A492" s="21" t="s">
        <v>14361</v>
      </c>
      <c r="B492" s="29" t="s">
        <v>14362</v>
      </c>
      <c r="C492" s="23">
        <v>6</v>
      </c>
      <c r="D492" s="23">
        <v>0.7</v>
      </c>
      <c r="E492" s="23">
        <v>40</v>
      </c>
      <c r="F492">
        <v>17.5</v>
      </c>
      <c r="G492" t="s">
        <v>14146</v>
      </c>
    </row>
    <row r="493" spans="1:7" x14ac:dyDescent="0.35">
      <c r="A493" s="21" t="s">
        <v>6589</v>
      </c>
      <c r="B493" s="29" t="s">
        <v>6590</v>
      </c>
      <c r="C493" s="23">
        <v>6</v>
      </c>
      <c r="D493" s="23">
        <v>0.7</v>
      </c>
      <c r="E493" s="23">
        <v>40</v>
      </c>
      <c r="F493">
        <v>10</v>
      </c>
      <c r="G493" t="s">
        <v>14164</v>
      </c>
    </row>
    <row r="494" spans="1:7" x14ac:dyDescent="0.35">
      <c r="A494" s="21" t="s">
        <v>6713</v>
      </c>
      <c r="B494" s="29" t="s">
        <v>6702</v>
      </c>
      <c r="C494" s="23">
        <v>6</v>
      </c>
      <c r="D494" s="23">
        <v>0.7</v>
      </c>
      <c r="E494" s="23">
        <v>40</v>
      </c>
      <c r="F494">
        <v>22.9</v>
      </c>
      <c r="G494" t="s">
        <v>14157</v>
      </c>
    </row>
    <row r="495" spans="1:7" x14ac:dyDescent="0.35">
      <c r="A495" s="21" t="s">
        <v>6725</v>
      </c>
      <c r="B495" s="29" t="s">
        <v>6726</v>
      </c>
      <c r="C495" s="23">
        <v>6</v>
      </c>
      <c r="D495" s="23">
        <v>0.7</v>
      </c>
      <c r="E495" s="23">
        <v>40</v>
      </c>
      <c r="F495">
        <v>27.25</v>
      </c>
      <c r="G495" t="s">
        <v>14157</v>
      </c>
    </row>
    <row r="496" spans="1:7" x14ac:dyDescent="0.35">
      <c r="A496" s="21" t="s">
        <v>14363</v>
      </c>
      <c r="B496" s="29" t="s">
        <v>14364</v>
      </c>
      <c r="C496" s="23">
        <v>6</v>
      </c>
      <c r="D496" s="23">
        <v>0.7</v>
      </c>
      <c r="E496" s="23">
        <v>40</v>
      </c>
      <c r="F496">
        <v>41</v>
      </c>
      <c r="G496" t="s">
        <v>14157</v>
      </c>
    </row>
    <row r="497" spans="1:7" x14ac:dyDescent="0.35">
      <c r="A497" s="21" t="s">
        <v>6733</v>
      </c>
      <c r="B497" s="29" t="s">
        <v>6730</v>
      </c>
      <c r="C497" s="23">
        <v>6</v>
      </c>
      <c r="D497" s="23">
        <v>0.7</v>
      </c>
      <c r="E497" s="23">
        <v>40</v>
      </c>
      <c r="F497">
        <v>140</v>
      </c>
      <c r="G497" t="s">
        <v>14157</v>
      </c>
    </row>
    <row r="498" spans="1:7" x14ac:dyDescent="0.35">
      <c r="A498" s="21" t="s">
        <v>6737</v>
      </c>
      <c r="B498" s="29" t="s">
        <v>6738</v>
      </c>
      <c r="C498" s="23">
        <v>6</v>
      </c>
      <c r="D498" s="23">
        <v>0.7</v>
      </c>
      <c r="E498" s="23">
        <v>40</v>
      </c>
      <c r="F498">
        <v>175</v>
      </c>
      <c r="G498" t="s">
        <v>14157</v>
      </c>
    </row>
    <row r="499" spans="1:7" x14ac:dyDescent="0.35">
      <c r="A499" s="21" t="s">
        <v>6745</v>
      </c>
      <c r="B499" s="29" t="s">
        <v>6746</v>
      </c>
      <c r="C499" s="23">
        <v>6</v>
      </c>
      <c r="D499" s="23">
        <v>0.7</v>
      </c>
      <c r="E499" s="23">
        <v>40</v>
      </c>
      <c r="F499">
        <v>12.5</v>
      </c>
      <c r="G499" t="s">
        <v>14146</v>
      </c>
    </row>
    <row r="500" spans="1:7" x14ac:dyDescent="0.35">
      <c r="A500" s="21" t="s">
        <v>6754</v>
      </c>
      <c r="B500" s="29" t="s">
        <v>6755</v>
      </c>
      <c r="C500" s="23">
        <v>6</v>
      </c>
      <c r="D500" s="23">
        <v>0.7</v>
      </c>
      <c r="E500" s="23">
        <v>40</v>
      </c>
      <c r="F500">
        <v>24.5</v>
      </c>
      <c r="G500" t="s">
        <v>14140</v>
      </c>
    </row>
    <row r="501" spans="1:7" x14ac:dyDescent="0.35">
      <c r="A501" s="21" t="s">
        <v>6758</v>
      </c>
      <c r="B501" s="29" t="s">
        <v>6759</v>
      </c>
      <c r="C501" s="23">
        <v>6</v>
      </c>
      <c r="D501" s="23">
        <v>0.7</v>
      </c>
      <c r="E501" s="23">
        <v>40</v>
      </c>
      <c r="F501">
        <v>28.5</v>
      </c>
      <c r="G501" t="s">
        <v>14140</v>
      </c>
    </row>
    <row r="502" spans="1:7" x14ac:dyDescent="0.35">
      <c r="A502" s="21" t="s">
        <v>6763</v>
      </c>
      <c r="B502" s="29" t="s">
        <v>6764</v>
      </c>
      <c r="C502" s="23">
        <v>6</v>
      </c>
      <c r="D502" s="23">
        <v>0.7</v>
      </c>
      <c r="E502" s="23">
        <v>40</v>
      </c>
      <c r="F502">
        <v>21.25</v>
      </c>
      <c r="G502" t="s">
        <v>14140</v>
      </c>
    </row>
    <row r="503" spans="1:7" x14ac:dyDescent="0.35">
      <c r="A503" s="21" t="s">
        <v>6839</v>
      </c>
      <c r="B503" s="29" t="s">
        <v>6840</v>
      </c>
      <c r="C503" s="23">
        <v>6</v>
      </c>
      <c r="D503" s="23">
        <v>0.7</v>
      </c>
      <c r="E503" s="23">
        <v>40</v>
      </c>
      <c r="F503">
        <v>54.5</v>
      </c>
      <c r="G503" t="s">
        <v>14157</v>
      </c>
    </row>
    <row r="504" spans="1:7" x14ac:dyDescent="0.35">
      <c r="A504" s="21" t="s">
        <v>6998</v>
      </c>
      <c r="B504" s="29" t="s">
        <v>6999</v>
      </c>
      <c r="C504" s="23">
        <v>6</v>
      </c>
      <c r="D504" s="23">
        <v>0.7</v>
      </c>
      <c r="E504" s="23">
        <v>40</v>
      </c>
      <c r="F504">
        <v>26</v>
      </c>
      <c r="G504" t="s">
        <v>14167</v>
      </c>
    </row>
    <row r="505" spans="1:7" x14ac:dyDescent="0.35">
      <c r="A505" s="21" t="s">
        <v>7066</v>
      </c>
      <c r="B505" s="29" t="s">
        <v>7067</v>
      </c>
      <c r="C505" s="23">
        <v>6</v>
      </c>
      <c r="D505" s="23">
        <v>0.7</v>
      </c>
      <c r="E505" s="23">
        <v>40</v>
      </c>
      <c r="F505">
        <v>18.5</v>
      </c>
      <c r="G505" t="s">
        <v>14251</v>
      </c>
    </row>
    <row r="506" spans="1:7" x14ac:dyDescent="0.35">
      <c r="A506" s="21" t="s">
        <v>7070</v>
      </c>
      <c r="B506" s="29" t="s">
        <v>7071</v>
      </c>
      <c r="C506" s="23">
        <v>6</v>
      </c>
      <c r="D506" s="23">
        <v>0.7</v>
      </c>
      <c r="E506" s="23">
        <v>40</v>
      </c>
      <c r="F506">
        <v>19.5</v>
      </c>
      <c r="G506" t="s">
        <v>14251</v>
      </c>
    </row>
    <row r="507" spans="1:7" x14ac:dyDescent="0.35">
      <c r="A507" s="21" t="s">
        <v>7088</v>
      </c>
      <c r="B507" s="29" t="s">
        <v>7075</v>
      </c>
      <c r="C507" s="23">
        <v>6</v>
      </c>
      <c r="D507" s="23">
        <v>0.7</v>
      </c>
      <c r="E507" s="23">
        <v>40</v>
      </c>
      <c r="F507">
        <v>10.95</v>
      </c>
      <c r="G507" t="s">
        <v>14251</v>
      </c>
    </row>
    <row r="508" spans="1:7" x14ac:dyDescent="0.35">
      <c r="A508" s="21" t="s">
        <v>7091</v>
      </c>
      <c r="B508" s="29" t="s">
        <v>7075</v>
      </c>
      <c r="C508" s="23">
        <v>6</v>
      </c>
      <c r="D508" s="23">
        <v>0.7</v>
      </c>
      <c r="E508" s="23">
        <v>40</v>
      </c>
      <c r="F508">
        <v>10.75</v>
      </c>
      <c r="G508" t="s">
        <v>14251</v>
      </c>
    </row>
    <row r="509" spans="1:7" x14ac:dyDescent="0.35">
      <c r="A509" s="21" t="s">
        <v>7094</v>
      </c>
      <c r="B509" s="29" t="s">
        <v>7075</v>
      </c>
      <c r="C509" s="23">
        <v>6</v>
      </c>
      <c r="D509" s="23">
        <v>0.7</v>
      </c>
      <c r="E509" s="23">
        <v>40</v>
      </c>
      <c r="F509">
        <v>10.75</v>
      </c>
      <c r="G509" t="s">
        <v>14251</v>
      </c>
    </row>
    <row r="510" spans="1:7" x14ac:dyDescent="0.35">
      <c r="A510" s="21" t="s">
        <v>14365</v>
      </c>
      <c r="B510" s="29" t="s">
        <v>14366</v>
      </c>
      <c r="C510" s="23">
        <v>6</v>
      </c>
      <c r="D510" s="23">
        <v>0.7</v>
      </c>
      <c r="E510" s="23">
        <v>40</v>
      </c>
      <c r="F510">
        <v>14.95</v>
      </c>
      <c r="G510" t="s">
        <v>14147</v>
      </c>
    </row>
    <row r="511" spans="1:7" x14ac:dyDescent="0.35">
      <c r="A511" s="21" t="s">
        <v>7111</v>
      </c>
      <c r="B511" s="29" t="s">
        <v>7112</v>
      </c>
      <c r="C511" s="23">
        <v>6</v>
      </c>
      <c r="D511" s="23">
        <v>0.7</v>
      </c>
      <c r="E511" s="23">
        <v>40</v>
      </c>
      <c r="F511">
        <v>34.5</v>
      </c>
      <c r="G511" t="s">
        <v>14251</v>
      </c>
    </row>
    <row r="512" spans="1:7" x14ac:dyDescent="0.35">
      <c r="A512" s="21" t="s">
        <v>7115</v>
      </c>
      <c r="B512" s="29" t="s">
        <v>7116</v>
      </c>
      <c r="C512" s="23">
        <v>6</v>
      </c>
      <c r="D512" s="23">
        <v>0.7</v>
      </c>
      <c r="E512" s="23">
        <v>40</v>
      </c>
      <c r="F512">
        <v>13.75</v>
      </c>
      <c r="G512" t="s">
        <v>14251</v>
      </c>
    </row>
    <row r="513" spans="1:7" x14ac:dyDescent="0.35">
      <c r="A513" s="21" t="s">
        <v>7145</v>
      </c>
      <c r="B513" s="29" t="s">
        <v>7146</v>
      </c>
      <c r="C513" s="23">
        <v>6</v>
      </c>
      <c r="D513" s="23">
        <v>0.7</v>
      </c>
      <c r="E513" s="23">
        <v>40</v>
      </c>
      <c r="F513">
        <v>15.15</v>
      </c>
      <c r="G513" t="s">
        <v>14251</v>
      </c>
    </row>
    <row r="514" spans="1:7" x14ac:dyDescent="0.35">
      <c r="A514" s="21" t="s">
        <v>7149</v>
      </c>
      <c r="B514" s="29" t="s">
        <v>7150</v>
      </c>
      <c r="C514" s="23">
        <v>6</v>
      </c>
      <c r="D514" s="23">
        <v>0.7</v>
      </c>
      <c r="E514" s="23">
        <v>40</v>
      </c>
      <c r="F514">
        <v>32.5</v>
      </c>
      <c r="G514" t="s">
        <v>14147</v>
      </c>
    </row>
    <row r="515" spans="1:7" x14ac:dyDescent="0.35">
      <c r="A515" s="21" t="s">
        <v>7361</v>
      </c>
      <c r="B515" s="29" t="s">
        <v>7362</v>
      </c>
      <c r="C515" s="23">
        <v>6</v>
      </c>
      <c r="D515" s="23">
        <v>0.7</v>
      </c>
      <c r="E515" s="23">
        <v>40</v>
      </c>
      <c r="F515">
        <v>15.5</v>
      </c>
      <c r="G515" t="s">
        <v>14165</v>
      </c>
    </row>
    <row r="516" spans="1:7" x14ac:dyDescent="0.35">
      <c r="A516" s="21" t="s">
        <v>7399</v>
      </c>
      <c r="B516" s="29" t="s">
        <v>7400</v>
      </c>
      <c r="C516" s="23">
        <v>6</v>
      </c>
      <c r="D516" s="23">
        <v>0.7</v>
      </c>
      <c r="E516" s="23">
        <v>40</v>
      </c>
      <c r="F516">
        <v>6.7</v>
      </c>
      <c r="G516" t="s">
        <v>14158</v>
      </c>
    </row>
    <row r="517" spans="1:7" x14ac:dyDescent="0.35">
      <c r="A517" s="21" t="s">
        <v>7439</v>
      </c>
      <c r="B517" s="29" t="s">
        <v>7440</v>
      </c>
      <c r="C517" s="23">
        <v>6</v>
      </c>
      <c r="D517" s="23">
        <v>0.7</v>
      </c>
      <c r="E517" s="23">
        <v>40</v>
      </c>
      <c r="F517">
        <v>12.25</v>
      </c>
      <c r="G517" t="s">
        <v>14158</v>
      </c>
    </row>
    <row r="518" spans="1:7" x14ac:dyDescent="0.35">
      <c r="A518" s="21" t="s">
        <v>7443</v>
      </c>
      <c r="B518" s="29" t="s">
        <v>7444</v>
      </c>
      <c r="C518" s="23">
        <v>6</v>
      </c>
      <c r="D518" s="23">
        <v>0.7</v>
      </c>
      <c r="E518" s="23">
        <v>40</v>
      </c>
      <c r="F518">
        <v>6.5</v>
      </c>
      <c r="G518" t="s">
        <v>14158</v>
      </c>
    </row>
    <row r="519" spans="1:7" x14ac:dyDescent="0.35">
      <c r="A519" s="21" t="s">
        <v>7501</v>
      </c>
      <c r="B519" s="29" t="s">
        <v>14371</v>
      </c>
      <c r="C519" s="23">
        <v>6</v>
      </c>
      <c r="D519" s="23">
        <v>0.7</v>
      </c>
      <c r="E519" s="23">
        <v>40</v>
      </c>
      <c r="F519">
        <v>11.2</v>
      </c>
      <c r="G519" t="s">
        <v>14169</v>
      </c>
    </row>
    <row r="520" spans="1:7" x14ac:dyDescent="0.35">
      <c r="A520" s="21" t="s">
        <v>7663</v>
      </c>
      <c r="B520" s="29" t="s">
        <v>7657</v>
      </c>
      <c r="C520" s="23">
        <v>6</v>
      </c>
      <c r="D520" s="23">
        <v>0.7</v>
      </c>
      <c r="E520" s="23">
        <v>40</v>
      </c>
      <c r="F520">
        <v>14.85</v>
      </c>
      <c r="G520" t="s">
        <v>14157</v>
      </c>
    </row>
    <row r="521" spans="1:7" x14ac:dyDescent="0.35">
      <c r="A521" s="21" t="s">
        <v>7669</v>
      </c>
      <c r="B521" s="29" t="s">
        <v>7670</v>
      </c>
      <c r="C521" s="23">
        <v>6</v>
      </c>
      <c r="D521" s="23">
        <v>0.7</v>
      </c>
      <c r="E521" s="23">
        <v>40</v>
      </c>
      <c r="F521">
        <v>21.25</v>
      </c>
      <c r="G521" t="s">
        <v>14157</v>
      </c>
    </row>
    <row r="522" spans="1:7" x14ac:dyDescent="0.35">
      <c r="A522" s="21" t="s">
        <v>14414</v>
      </c>
      <c r="B522" s="29" t="s">
        <v>14415</v>
      </c>
      <c r="C522" s="23">
        <v>6</v>
      </c>
      <c r="D522" s="23">
        <v>0.7</v>
      </c>
      <c r="E522" s="23">
        <v>40</v>
      </c>
      <c r="F522">
        <v>24.5</v>
      </c>
      <c r="G522" t="s">
        <v>14147</v>
      </c>
    </row>
    <row r="523" spans="1:7" x14ac:dyDescent="0.35">
      <c r="A523" s="21" t="s">
        <v>7771</v>
      </c>
      <c r="B523" s="29" t="s">
        <v>7772</v>
      </c>
      <c r="C523" s="23">
        <v>6</v>
      </c>
      <c r="D523" s="23">
        <v>0.7</v>
      </c>
      <c r="E523" s="23">
        <v>40</v>
      </c>
      <c r="F523">
        <v>24.5</v>
      </c>
      <c r="G523" t="s">
        <v>14140</v>
      </c>
    </row>
    <row r="524" spans="1:7" x14ac:dyDescent="0.35">
      <c r="A524" s="21" t="s">
        <v>7775</v>
      </c>
      <c r="B524" s="29" t="s">
        <v>7776</v>
      </c>
      <c r="C524" s="23">
        <v>6</v>
      </c>
      <c r="D524" s="23">
        <v>0.7</v>
      </c>
      <c r="E524" s="23">
        <v>40</v>
      </c>
      <c r="F524">
        <v>26</v>
      </c>
      <c r="G524" t="s">
        <v>14140</v>
      </c>
    </row>
    <row r="525" spans="1:7" x14ac:dyDescent="0.35">
      <c r="A525" s="21" t="s">
        <v>7856</v>
      </c>
      <c r="B525" s="29" t="s">
        <v>7857</v>
      </c>
      <c r="C525" s="23">
        <v>6</v>
      </c>
      <c r="D525" s="23">
        <v>0.7</v>
      </c>
      <c r="E525" s="23">
        <v>40</v>
      </c>
      <c r="F525">
        <v>10.95</v>
      </c>
      <c r="G525" t="s">
        <v>14142</v>
      </c>
    </row>
    <row r="526" spans="1:7" x14ac:dyDescent="0.35">
      <c r="A526" s="21" t="s">
        <v>7863</v>
      </c>
      <c r="B526" s="29" t="s">
        <v>7864</v>
      </c>
      <c r="C526" s="23">
        <v>6</v>
      </c>
      <c r="D526" s="23">
        <v>0.7</v>
      </c>
      <c r="E526" s="23">
        <v>40</v>
      </c>
      <c r="F526">
        <v>11.15</v>
      </c>
      <c r="G526" t="s">
        <v>14141</v>
      </c>
    </row>
    <row r="527" spans="1:7" x14ac:dyDescent="0.35">
      <c r="A527" s="21" t="s">
        <v>7891</v>
      </c>
      <c r="B527" s="29" t="s">
        <v>7892</v>
      </c>
      <c r="C527" s="23">
        <v>6</v>
      </c>
      <c r="D527" s="23">
        <v>0.7</v>
      </c>
      <c r="E527" s="23">
        <v>40</v>
      </c>
      <c r="F527">
        <v>12.6</v>
      </c>
      <c r="G527" t="s">
        <v>14142</v>
      </c>
    </row>
    <row r="528" spans="1:7" x14ac:dyDescent="0.35">
      <c r="A528" s="21" t="s">
        <v>7983</v>
      </c>
      <c r="B528" s="29" t="s">
        <v>7984</v>
      </c>
      <c r="C528" s="23">
        <v>6</v>
      </c>
      <c r="D528" s="23">
        <v>0.7</v>
      </c>
      <c r="E528" s="23">
        <v>40</v>
      </c>
      <c r="F528">
        <v>83</v>
      </c>
      <c r="G528" t="s">
        <v>14140</v>
      </c>
    </row>
    <row r="529" spans="1:7" x14ac:dyDescent="0.35">
      <c r="A529" s="21" t="s">
        <v>14374</v>
      </c>
      <c r="B529" s="29" t="s">
        <v>14375</v>
      </c>
      <c r="C529" s="23">
        <v>6</v>
      </c>
      <c r="D529" s="23">
        <v>0.7</v>
      </c>
      <c r="E529" s="23">
        <v>40</v>
      </c>
      <c r="F529">
        <v>80</v>
      </c>
      <c r="G529" t="s">
        <v>14140</v>
      </c>
    </row>
    <row r="530" spans="1:7" x14ac:dyDescent="0.35">
      <c r="A530" s="21" t="s">
        <v>8163</v>
      </c>
      <c r="B530" s="29" t="s">
        <v>8164</v>
      </c>
      <c r="C530" s="23">
        <v>6</v>
      </c>
      <c r="D530" s="23">
        <v>0.7</v>
      </c>
      <c r="E530" s="23">
        <v>40</v>
      </c>
      <c r="F530">
        <v>26.5</v>
      </c>
      <c r="G530" t="s">
        <v>14140</v>
      </c>
    </row>
    <row r="531" spans="1:7" x14ac:dyDescent="0.35">
      <c r="A531" s="21" t="s">
        <v>8741</v>
      </c>
      <c r="B531" s="29" t="s">
        <v>8740</v>
      </c>
      <c r="C531" s="23">
        <v>6</v>
      </c>
      <c r="D531" s="23">
        <v>0.7</v>
      </c>
      <c r="E531" s="23">
        <v>40</v>
      </c>
      <c r="F531">
        <v>18.95</v>
      </c>
      <c r="G531" t="s">
        <v>14142</v>
      </c>
    </row>
    <row r="532" spans="1:7" x14ac:dyDescent="0.35">
      <c r="A532" s="21" t="s">
        <v>8872</v>
      </c>
      <c r="B532" s="29" t="s">
        <v>8873</v>
      </c>
      <c r="C532" s="23">
        <v>6</v>
      </c>
      <c r="D532" s="23">
        <v>0.7</v>
      </c>
      <c r="E532" s="23">
        <v>40</v>
      </c>
      <c r="F532">
        <v>18.25</v>
      </c>
      <c r="G532" t="s">
        <v>14157</v>
      </c>
    </row>
    <row r="533" spans="1:7" x14ac:dyDescent="0.35">
      <c r="A533" s="21" t="s">
        <v>8876</v>
      </c>
      <c r="B533" s="29" t="s">
        <v>8877</v>
      </c>
      <c r="C533" s="23">
        <v>6</v>
      </c>
      <c r="D533" s="23">
        <v>0.7</v>
      </c>
      <c r="E533" s="23">
        <v>40</v>
      </c>
      <c r="F533">
        <v>28.75</v>
      </c>
      <c r="G533" t="s">
        <v>14157</v>
      </c>
    </row>
    <row r="534" spans="1:7" x14ac:dyDescent="0.35">
      <c r="A534" s="21" t="s">
        <v>8888</v>
      </c>
      <c r="B534" s="29" t="s">
        <v>8889</v>
      </c>
      <c r="C534" s="23">
        <v>6</v>
      </c>
      <c r="D534" s="23">
        <v>0.7</v>
      </c>
      <c r="E534" s="23">
        <v>40</v>
      </c>
      <c r="F534">
        <v>12.5</v>
      </c>
      <c r="G534" t="s">
        <v>14146</v>
      </c>
    </row>
    <row r="535" spans="1:7" x14ac:dyDescent="0.35">
      <c r="A535" s="21" t="s">
        <v>8892</v>
      </c>
      <c r="B535" s="29" t="s">
        <v>8893</v>
      </c>
      <c r="C535" s="23">
        <v>6</v>
      </c>
      <c r="D535" s="23">
        <v>0.7</v>
      </c>
      <c r="E535" s="23">
        <v>40</v>
      </c>
      <c r="F535">
        <v>14.5</v>
      </c>
      <c r="G535" t="s">
        <v>14164</v>
      </c>
    </row>
    <row r="536" spans="1:7" x14ac:dyDescent="0.35">
      <c r="A536" s="21" t="s">
        <v>14376</v>
      </c>
      <c r="B536" s="29" t="s">
        <v>14377</v>
      </c>
      <c r="C536" s="23">
        <v>6</v>
      </c>
      <c r="D536" s="23">
        <v>0.7</v>
      </c>
      <c r="E536" s="23">
        <v>40</v>
      </c>
      <c r="F536">
        <v>9.9</v>
      </c>
      <c r="G536" t="s">
        <v>14164</v>
      </c>
    </row>
    <row r="537" spans="1:7" x14ac:dyDescent="0.35">
      <c r="A537" s="21" t="s">
        <v>9030</v>
      </c>
      <c r="B537" s="29" t="s">
        <v>9031</v>
      </c>
      <c r="C537" s="23">
        <v>6</v>
      </c>
      <c r="D537" s="23">
        <v>0.7</v>
      </c>
      <c r="E537" s="23">
        <v>40</v>
      </c>
      <c r="F537">
        <v>9.9499999999999993</v>
      </c>
      <c r="G537" t="s">
        <v>14146</v>
      </c>
    </row>
    <row r="538" spans="1:7" x14ac:dyDescent="0.35">
      <c r="A538" s="21" t="s">
        <v>9034</v>
      </c>
      <c r="B538" s="29" t="s">
        <v>9035</v>
      </c>
      <c r="C538" s="23">
        <v>6</v>
      </c>
      <c r="D538" s="23">
        <v>0.7</v>
      </c>
      <c r="E538" s="23">
        <v>40</v>
      </c>
      <c r="F538">
        <v>14.75</v>
      </c>
      <c r="G538" t="s">
        <v>14146</v>
      </c>
    </row>
    <row r="539" spans="1:7" x14ac:dyDescent="0.35">
      <c r="A539" s="21" t="s">
        <v>9038</v>
      </c>
      <c r="B539" s="29" t="s">
        <v>9039</v>
      </c>
      <c r="C539" s="23">
        <v>6</v>
      </c>
      <c r="D539" s="23">
        <v>0.7</v>
      </c>
      <c r="E539" s="23">
        <v>40</v>
      </c>
      <c r="F539">
        <v>13.5</v>
      </c>
      <c r="G539" t="s">
        <v>14157</v>
      </c>
    </row>
    <row r="540" spans="1:7" x14ac:dyDescent="0.35">
      <c r="A540" s="21" t="s">
        <v>14378</v>
      </c>
      <c r="B540" s="29" t="s">
        <v>14379</v>
      </c>
      <c r="C540" s="23">
        <v>6</v>
      </c>
      <c r="D540" s="23">
        <v>0.7</v>
      </c>
      <c r="E540" s="23">
        <v>40</v>
      </c>
      <c r="F540">
        <v>12.5</v>
      </c>
      <c r="G540" t="s">
        <v>14157</v>
      </c>
    </row>
    <row r="541" spans="1:7" x14ac:dyDescent="0.35">
      <c r="A541" s="21" t="s">
        <v>14380</v>
      </c>
      <c r="B541" s="29" t="s">
        <v>14379</v>
      </c>
      <c r="C541" s="23">
        <v>6</v>
      </c>
      <c r="D541" s="23">
        <v>0.7</v>
      </c>
      <c r="E541" s="23">
        <v>40</v>
      </c>
      <c r="F541">
        <v>13.5</v>
      </c>
      <c r="G541" t="s">
        <v>14157</v>
      </c>
    </row>
    <row r="542" spans="1:7" x14ac:dyDescent="0.35">
      <c r="A542" s="21" t="s">
        <v>9078</v>
      </c>
      <c r="B542" s="29" t="s">
        <v>9079</v>
      </c>
      <c r="C542" s="23">
        <v>6</v>
      </c>
      <c r="D542" s="23">
        <v>0.7</v>
      </c>
      <c r="E542" s="23">
        <v>40</v>
      </c>
      <c r="F542">
        <v>18.5</v>
      </c>
      <c r="G542" t="s">
        <v>14146</v>
      </c>
    </row>
    <row r="543" spans="1:7" x14ac:dyDescent="0.35">
      <c r="A543" s="21" t="s">
        <v>14381</v>
      </c>
      <c r="B543" s="29" t="s">
        <v>14382</v>
      </c>
      <c r="C543" s="23">
        <v>6</v>
      </c>
      <c r="D543" s="23">
        <v>0.7</v>
      </c>
      <c r="E543" s="23">
        <v>40</v>
      </c>
      <c r="F543">
        <v>16</v>
      </c>
      <c r="G543" t="s">
        <v>14159</v>
      </c>
    </row>
    <row r="544" spans="1:7" x14ac:dyDescent="0.35">
      <c r="A544" s="21" t="s">
        <v>9089</v>
      </c>
      <c r="B544" s="29" t="s">
        <v>9090</v>
      </c>
      <c r="C544" s="23">
        <v>6</v>
      </c>
      <c r="D544" s="23">
        <v>0.7</v>
      </c>
      <c r="E544" s="23">
        <v>40</v>
      </c>
      <c r="F544">
        <v>7.95</v>
      </c>
      <c r="G544" t="s">
        <v>14159</v>
      </c>
    </row>
    <row r="545" spans="1:7" x14ac:dyDescent="0.35">
      <c r="A545" s="21" t="s">
        <v>9094</v>
      </c>
      <c r="B545" s="29" t="s">
        <v>9095</v>
      </c>
      <c r="C545" s="23">
        <v>6</v>
      </c>
      <c r="D545" s="23">
        <v>0.7</v>
      </c>
      <c r="E545" s="23">
        <v>40</v>
      </c>
      <c r="F545">
        <v>37.5</v>
      </c>
      <c r="G545" t="s">
        <v>14159</v>
      </c>
    </row>
    <row r="546" spans="1:7" x14ac:dyDescent="0.35">
      <c r="A546" s="21" t="s">
        <v>9098</v>
      </c>
      <c r="B546" s="29" t="s">
        <v>9099</v>
      </c>
      <c r="C546" s="23">
        <v>6</v>
      </c>
      <c r="D546" s="23">
        <v>0.7</v>
      </c>
      <c r="E546" s="23">
        <v>40</v>
      </c>
      <c r="F546">
        <v>44.95</v>
      </c>
      <c r="G546" t="s">
        <v>14159</v>
      </c>
    </row>
    <row r="547" spans="1:7" x14ac:dyDescent="0.35">
      <c r="A547" s="21" t="s">
        <v>9130</v>
      </c>
      <c r="B547" s="29" t="s">
        <v>9131</v>
      </c>
      <c r="C547" s="23">
        <v>6</v>
      </c>
      <c r="D547" s="23">
        <v>0.7</v>
      </c>
      <c r="E547" s="23">
        <v>40</v>
      </c>
      <c r="F547">
        <v>15.95</v>
      </c>
      <c r="G547" t="s">
        <v>14157</v>
      </c>
    </row>
    <row r="548" spans="1:7" x14ac:dyDescent="0.35">
      <c r="A548" s="21" t="s">
        <v>9144</v>
      </c>
      <c r="B548" s="29" t="s">
        <v>9145</v>
      </c>
      <c r="C548" s="23">
        <v>6</v>
      </c>
      <c r="D548" s="23">
        <v>0.7</v>
      </c>
      <c r="E548" s="23">
        <v>40</v>
      </c>
      <c r="F548">
        <v>17.95</v>
      </c>
      <c r="G548" t="s">
        <v>14157</v>
      </c>
    </row>
    <row r="549" spans="1:7" x14ac:dyDescent="0.35">
      <c r="A549" s="21" t="s">
        <v>9156</v>
      </c>
      <c r="B549" s="29" t="s">
        <v>9153</v>
      </c>
      <c r="C549" s="23">
        <v>6</v>
      </c>
      <c r="D549" s="23">
        <v>0.7</v>
      </c>
      <c r="E549" s="23">
        <v>40</v>
      </c>
      <c r="F549">
        <v>18.95</v>
      </c>
      <c r="G549" t="s">
        <v>14157</v>
      </c>
    </row>
    <row r="550" spans="1:7" x14ac:dyDescent="0.35">
      <c r="A550" s="21" t="s">
        <v>9158</v>
      </c>
      <c r="B550" s="29" t="s">
        <v>9159</v>
      </c>
      <c r="C550" s="23">
        <v>6</v>
      </c>
      <c r="D550" s="23">
        <v>0.7</v>
      </c>
      <c r="E550" s="23">
        <v>40</v>
      </c>
      <c r="F550">
        <v>22.95</v>
      </c>
      <c r="G550" t="s">
        <v>14157</v>
      </c>
    </row>
    <row r="551" spans="1:7" x14ac:dyDescent="0.35">
      <c r="A551" s="21" t="s">
        <v>9162</v>
      </c>
      <c r="B551" s="29" t="s">
        <v>9163</v>
      </c>
      <c r="C551" s="23">
        <v>6</v>
      </c>
      <c r="D551" s="23">
        <v>0.7</v>
      </c>
      <c r="E551" s="23">
        <v>40</v>
      </c>
      <c r="F551">
        <v>23</v>
      </c>
      <c r="G551" t="s">
        <v>14157</v>
      </c>
    </row>
    <row r="552" spans="1:7" x14ac:dyDescent="0.35">
      <c r="A552" s="21" t="s">
        <v>9170</v>
      </c>
      <c r="B552" s="29" t="s">
        <v>9171</v>
      </c>
      <c r="C552" s="23">
        <v>6</v>
      </c>
      <c r="D552" s="23">
        <v>0.7</v>
      </c>
      <c r="E552" s="23">
        <v>40</v>
      </c>
      <c r="F552">
        <v>58.5</v>
      </c>
      <c r="G552" t="s">
        <v>14157</v>
      </c>
    </row>
    <row r="553" spans="1:7" x14ac:dyDescent="0.35">
      <c r="A553" s="21" t="s">
        <v>9243</v>
      </c>
      <c r="B553" s="29" t="s">
        <v>9244</v>
      </c>
      <c r="C553" s="23">
        <v>6</v>
      </c>
      <c r="D553" s="23">
        <v>0.7</v>
      </c>
      <c r="E553" s="23">
        <v>40</v>
      </c>
      <c r="F553">
        <v>11.4</v>
      </c>
      <c r="G553" t="s">
        <v>14142</v>
      </c>
    </row>
    <row r="554" spans="1:7" x14ac:dyDescent="0.35">
      <c r="A554" s="21" t="s">
        <v>9406</v>
      </c>
      <c r="B554" s="29" t="s">
        <v>9407</v>
      </c>
      <c r="C554" s="23">
        <v>6</v>
      </c>
      <c r="D554" s="23">
        <v>0.7</v>
      </c>
      <c r="E554" s="23">
        <v>40</v>
      </c>
      <c r="F554">
        <v>15.75</v>
      </c>
      <c r="G554" t="s">
        <v>14163</v>
      </c>
    </row>
    <row r="555" spans="1:7" x14ac:dyDescent="0.35">
      <c r="A555" s="21" t="s">
        <v>9413</v>
      </c>
      <c r="B555" s="29" t="s">
        <v>9414</v>
      </c>
      <c r="C555" s="23">
        <v>6</v>
      </c>
      <c r="D555" s="23">
        <v>0.7</v>
      </c>
      <c r="E555" s="23">
        <v>40</v>
      </c>
      <c r="F555">
        <v>25.5</v>
      </c>
      <c r="G555" t="s">
        <v>14163</v>
      </c>
    </row>
    <row r="556" spans="1:7" x14ac:dyDescent="0.35">
      <c r="A556" s="21" t="s">
        <v>9421</v>
      </c>
      <c r="B556" s="29" t="s">
        <v>9422</v>
      </c>
      <c r="C556" s="23">
        <v>6</v>
      </c>
      <c r="D556" s="23">
        <v>0.7</v>
      </c>
      <c r="E556" s="23">
        <v>40</v>
      </c>
      <c r="F556">
        <v>36.5</v>
      </c>
      <c r="G556" t="s">
        <v>14157</v>
      </c>
    </row>
    <row r="557" spans="1:7" x14ac:dyDescent="0.35">
      <c r="A557" s="21" t="s">
        <v>9425</v>
      </c>
      <c r="B557" s="29" t="s">
        <v>9426</v>
      </c>
      <c r="C557" s="23">
        <v>6</v>
      </c>
      <c r="D557" s="23">
        <v>0.7</v>
      </c>
      <c r="E557" s="23">
        <v>40</v>
      </c>
      <c r="F557">
        <v>15.1</v>
      </c>
      <c r="G557" t="s">
        <v>14157</v>
      </c>
    </row>
    <row r="558" spans="1:7" x14ac:dyDescent="0.35">
      <c r="A558" s="21" t="s">
        <v>9429</v>
      </c>
      <c r="B558" s="29" t="s">
        <v>9430</v>
      </c>
      <c r="C558" s="23">
        <v>6</v>
      </c>
      <c r="D558" s="23">
        <v>0.7</v>
      </c>
      <c r="E558" s="23">
        <v>40</v>
      </c>
      <c r="F558">
        <v>21.2</v>
      </c>
      <c r="G558" t="s">
        <v>14157</v>
      </c>
    </row>
    <row r="559" spans="1:7" x14ac:dyDescent="0.35">
      <c r="A559" s="21" t="s">
        <v>9433</v>
      </c>
      <c r="B559" s="29" t="s">
        <v>9434</v>
      </c>
      <c r="C559" s="23">
        <v>6</v>
      </c>
      <c r="D559" s="23">
        <v>0.7</v>
      </c>
      <c r="E559" s="23">
        <v>40</v>
      </c>
      <c r="F559">
        <v>49</v>
      </c>
      <c r="G559" t="s">
        <v>14157</v>
      </c>
    </row>
    <row r="560" spans="1:7" x14ac:dyDescent="0.35">
      <c r="A560" s="21" t="s">
        <v>9452</v>
      </c>
      <c r="B560" s="29" t="s">
        <v>9453</v>
      </c>
      <c r="C560" s="23">
        <v>6</v>
      </c>
      <c r="D560" s="23">
        <v>0.7</v>
      </c>
      <c r="E560" s="23">
        <v>40</v>
      </c>
      <c r="F560">
        <v>11.95</v>
      </c>
      <c r="G560" t="s">
        <v>14142</v>
      </c>
    </row>
    <row r="561" spans="1:7" x14ac:dyDescent="0.35">
      <c r="A561" s="21" t="s">
        <v>9460</v>
      </c>
      <c r="B561" s="29" t="s">
        <v>9461</v>
      </c>
      <c r="C561" s="23">
        <v>6</v>
      </c>
      <c r="D561" s="23">
        <v>0.7</v>
      </c>
      <c r="E561" s="23">
        <v>40</v>
      </c>
      <c r="F561">
        <v>11.75</v>
      </c>
      <c r="G561" t="s">
        <v>14157</v>
      </c>
    </row>
    <row r="562" spans="1:7" x14ac:dyDescent="0.35">
      <c r="A562" s="21" t="s">
        <v>9672</v>
      </c>
      <c r="B562" s="29" t="s">
        <v>9673</v>
      </c>
      <c r="C562" s="23">
        <v>6</v>
      </c>
      <c r="D562" s="23">
        <v>0.7</v>
      </c>
      <c r="E562" s="23">
        <v>40</v>
      </c>
      <c r="F562">
        <v>18.5</v>
      </c>
      <c r="G562" t="s">
        <v>14142</v>
      </c>
    </row>
    <row r="563" spans="1:7" x14ac:dyDescent="0.35">
      <c r="A563" s="21" t="s">
        <v>14383</v>
      </c>
      <c r="B563" s="29" t="s">
        <v>9681</v>
      </c>
      <c r="C563" s="23">
        <v>6</v>
      </c>
      <c r="D563" s="23">
        <v>0.7</v>
      </c>
      <c r="E563" s="23">
        <v>40</v>
      </c>
      <c r="F563">
        <v>19.75</v>
      </c>
      <c r="G563" t="s">
        <v>14163</v>
      </c>
    </row>
    <row r="564" spans="1:7" x14ac:dyDescent="0.35">
      <c r="A564" s="21" t="s">
        <v>9680</v>
      </c>
      <c r="B564" s="29" t="s">
        <v>9681</v>
      </c>
      <c r="C564" s="23">
        <v>6</v>
      </c>
      <c r="D564" s="23">
        <v>0.7</v>
      </c>
      <c r="E564" s="23">
        <v>40</v>
      </c>
      <c r="F564">
        <v>19.75</v>
      </c>
      <c r="G564" t="s">
        <v>14163</v>
      </c>
    </row>
    <row r="565" spans="1:7" x14ac:dyDescent="0.35">
      <c r="A565" s="21" t="s">
        <v>9739</v>
      </c>
      <c r="B565" s="29" t="s">
        <v>9740</v>
      </c>
      <c r="C565" s="23">
        <v>6</v>
      </c>
      <c r="D565" s="23">
        <v>0.7</v>
      </c>
      <c r="E565" s="23">
        <v>40</v>
      </c>
      <c r="F565">
        <v>19.25</v>
      </c>
      <c r="G565" t="s">
        <v>14163</v>
      </c>
    </row>
    <row r="566" spans="1:7" x14ac:dyDescent="0.35">
      <c r="A566" s="21" t="s">
        <v>9783</v>
      </c>
      <c r="B566" s="29" t="s">
        <v>9782</v>
      </c>
      <c r="C566" s="23">
        <v>6</v>
      </c>
      <c r="D566" s="23">
        <v>0.7</v>
      </c>
      <c r="E566" s="23">
        <v>40</v>
      </c>
      <c r="F566">
        <v>14.5</v>
      </c>
      <c r="G566" t="s">
        <v>14146</v>
      </c>
    </row>
    <row r="567" spans="1:7" x14ac:dyDescent="0.35">
      <c r="A567" s="21" t="s">
        <v>9804</v>
      </c>
      <c r="B567" s="29" t="s">
        <v>9805</v>
      </c>
      <c r="C567" s="23">
        <v>6</v>
      </c>
      <c r="D567" s="23">
        <v>0.7</v>
      </c>
      <c r="E567" s="23">
        <v>40</v>
      </c>
      <c r="F567">
        <v>30.7</v>
      </c>
      <c r="G567" t="s">
        <v>14167</v>
      </c>
    </row>
    <row r="568" spans="1:7" x14ac:dyDescent="0.35">
      <c r="A568" s="21" t="s">
        <v>9812</v>
      </c>
      <c r="B568" s="29" t="s">
        <v>9813</v>
      </c>
      <c r="C568" s="23">
        <v>6</v>
      </c>
      <c r="D568" s="23">
        <v>0.7</v>
      </c>
      <c r="E568" s="23">
        <v>40</v>
      </c>
      <c r="F568">
        <v>27.1</v>
      </c>
      <c r="G568" t="s">
        <v>14167</v>
      </c>
    </row>
    <row r="569" spans="1:7" x14ac:dyDescent="0.35">
      <c r="A569" s="21" t="s">
        <v>10168</v>
      </c>
      <c r="B569" s="29" t="s">
        <v>10169</v>
      </c>
      <c r="C569" s="23">
        <v>6</v>
      </c>
      <c r="D569" s="23">
        <v>0.7</v>
      </c>
      <c r="E569" s="23">
        <v>40</v>
      </c>
      <c r="F569">
        <v>17.25</v>
      </c>
      <c r="G569" t="s">
        <v>14142</v>
      </c>
    </row>
    <row r="570" spans="1:7" x14ac:dyDescent="0.35">
      <c r="A570" s="21" t="s">
        <v>10172</v>
      </c>
      <c r="B570" s="29" t="s">
        <v>10173</v>
      </c>
      <c r="C570" s="23">
        <v>6</v>
      </c>
      <c r="D570" s="23">
        <v>0.7</v>
      </c>
      <c r="E570" s="23">
        <v>40</v>
      </c>
      <c r="F570">
        <v>15.95</v>
      </c>
      <c r="G570" t="s">
        <v>14142</v>
      </c>
    </row>
    <row r="571" spans="1:7" x14ac:dyDescent="0.35">
      <c r="A571" s="21" t="s">
        <v>10211</v>
      </c>
      <c r="B571" s="29" t="s">
        <v>10212</v>
      </c>
      <c r="C571" s="23">
        <v>6</v>
      </c>
      <c r="D571" s="23">
        <v>0.7</v>
      </c>
      <c r="E571" s="23">
        <v>40</v>
      </c>
      <c r="F571">
        <v>62</v>
      </c>
      <c r="G571" t="s">
        <v>14140</v>
      </c>
    </row>
    <row r="572" spans="1:7" x14ac:dyDescent="0.35">
      <c r="A572" s="21" t="s">
        <v>10215</v>
      </c>
      <c r="B572" s="29" t="s">
        <v>10216</v>
      </c>
      <c r="C572" s="23">
        <v>6</v>
      </c>
      <c r="D572" s="23">
        <v>0.7</v>
      </c>
      <c r="E572" s="23">
        <v>40</v>
      </c>
      <c r="F572">
        <v>49</v>
      </c>
      <c r="G572" t="s">
        <v>14140</v>
      </c>
    </row>
    <row r="573" spans="1:7" x14ac:dyDescent="0.35">
      <c r="A573" s="21" t="s">
        <v>10219</v>
      </c>
      <c r="B573" s="29" t="s">
        <v>10220</v>
      </c>
      <c r="C573" s="23">
        <v>6</v>
      </c>
      <c r="D573" s="23">
        <v>0.7</v>
      </c>
      <c r="E573" s="23">
        <v>40</v>
      </c>
      <c r="F573">
        <v>54.5</v>
      </c>
      <c r="G573" t="s">
        <v>14140</v>
      </c>
    </row>
    <row r="574" spans="1:7" x14ac:dyDescent="0.35">
      <c r="A574" s="21" t="s">
        <v>14384</v>
      </c>
      <c r="B574" s="29" t="s">
        <v>10269</v>
      </c>
      <c r="C574" s="23">
        <v>6</v>
      </c>
      <c r="D574" s="23">
        <v>0.7</v>
      </c>
      <c r="E574" s="23">
        <v>40</v>
      </c>
      <c r="F574">
        <v>18</v>
      </c>
      <c r="G574" t="s">
        <v>14146</v>
      </c>
    </row>
    <row r="575" spans="1:7" x14ac:dyDescent="0.35">
      <c r="A575" s="21" t="s">
        <v>10279</v>
      </c>
      <c r="B575" s="29" t="s">
        <v>10280</v>
      </c>
      <c r="C575" s="23">
        <v>6</v>
      </c>
      <c r="D575" s="23">
        <v>0.7</v>
      </c>
      <c r="E575" s="23">
        <v>40</v>
      </c>
      <c r="F575">
        <v>18.5</v>
      </c>
      <c r="G575" t="s">
        <v>14146</v>
      </c>
    </row>
    <row r="576" spans="1:7" x14ac:dyDescent="0.35">
      <c r="A576" s="21" t="s">
        <v>10324</v>
      </c>
      <c r="B576" s="29" t="s">
        <v>10325</v>
      </c>
      <c r="C576" s="23">
        <v>6</v>
      </c>
      <c r="D576" s="23">
        <v>0.7</v>
      </c>
      <c r="E576" s="23">
        <v>40</v>
      </c>
      <c r="F576">
        <v>33.5</v>
      </c>
      <c r="G576" t="s">
        <v>14140</v>
      </c>
    </row>
    <row r="577" spans="1:7" x14ac:dyDescent="0.35">
      <c r="A577" s="21" t="s">
        <v>10328</v>
      </c>
      <c r="B577" s="29" t="s">
        <v>10329</v>
      </c>
      <c r="C577" s="23">
        <v>6</v>
      </c>
      <c r="D577" s="23">
        <v>0.7</v>
      </c>
      <c r="E577" s="23">
        <v>40</v>
      </c>
      <c r="F577">
        <v>165</v>
      </c>
      <c r="G577" t="s">
        <v>14140</v>
      </c>
    </row>
    <row r="578" spans="1:7" x14ac:dyDescent="0.35">
      <c r="A578" s="21" t="s">
        <v>10336</v>
      </c>
      <c r="B578" s="29" t="s">
        <v>10337</v>
      </c>
      <c r="C578" s="23">
        <v>6</v>
      </c>
      <c r="D578" s="23">
        <v>0.7</v>
      </c>
      <c r="E578" s="23">
        <v>40</v>
      </c>
      <c r="F578">
        <v>28.5</v>
      </c>
      <c r="G578" t="s">
        <v>14140</v>
      </c>
    </row>
    <row r="579" spans="1:7" x14ac:dyDescent="0.35">
      <c r="A579" s="21" t="s">
        <v>10344</v>
      </c>
      <c r="B579" s="29" t="s">
        <v>10345</v>
      </c>
      <c r="C579" s="23">
        <v>6</v>
      </c>
      <c r="D579" s="23">
        <v>0.7</v>
      </c>
      <c r="E579" s="23">
        <v>40</v>
      </c>
      <c r="F579">
        <v>27.5</v>
      </c>
      <c r="G579" t="s">
        <v>14140</v>
      </c>
    </row>
    <row r="580" spans="1:7" x14ac:dyDescent="0.35">
      <c r="A580" s="21" t="s">
        <v>10414</v>
      </c>
      <c r="B580" s="29" t="s">
        <v>10415</v>
      </c>
      <c r="C580" s="23">
        <v>6</v>
      </c>
      <c r="D580" s="23">
        <v>0.7</v>
      </c>
      <c r="E580" s="23">
        <v>40</v>
      </c>
      <c r="F580">
        <v>4.25</v>
      </c>
      <c r="G580" t="s">
        <v>14158</v>
      </c>
    </row>
    <row r="581" spans="1:7" x14ac:dyDescent="0.35">
      <c r="A581" s="21" t="s">
        <v>10421</v>
      </c>
      <c r="B581" s="29" t="s">
        <v>10422</v>
      </c>
      <c r="C581" s="23">
        <v>6</v>
      </c>
      <c r="D581" s="23">
        <v>0.7</v>
      </c>
      <c r="E581" s="23">
        <v>40</v>
      </c>
      <c r="F581">
        <v>7.1</v>
      </c>
      <c r="G581" t="s">
        <v>14165</v>
      </c>
    </row>
    <row r="582" spans="1:7" x14ac:dyDescent="0.35">
      <c r="A582" s="21" t="s">
        <v>10425</v>
      </c>
      <c r="B582" s="29" t="s">
        <v>10426</v>
      </c>
      <c r="C582" s="23">
        <v>6</v>
      </c>
      <c r="D582" s="23">
        <v>0.7</v>
      </c>
      <c r="E582" s="23">
        <v>40</v>
      </c>
      <c r="F582">
        <v>9.9499999999999993</v>
      </c>
      <c r="G582" t="s">
        <v>14165</v>
      </c>
    </row>
    <row r="583" spans="1:7" x14ac:dyDescent="0.35">
      <c r="A583" s="21" t="s">
        <v>10429</v>
      </c>
      <c r="B583" s="29" t="s">
        <v>10430</v>
      </c>
      <c r="C583" s="23">
        <v>6</v>
      </c>
      <c r="D583" s="23">
        <v>0.7</v>
      </c>
      <c r="E583" s="23">
        <v>40</v>
      </c>
      <c r="F583">
        <v>17.75</v>
      </c>
      <c r="G583" t="s">
        <v>14165</v>
      </c>
    </row>
    <row r="584" spans="1:7" x14ac:dyDescent="0.35">
      <c r="A584" s="21" t="s">
        <v>10503</v>
      </c>
      <c r="B584" s="29" t="s">
        <v>10504</v>
      </c>
      <c r="C584" s="23">
        <v>6</v>
      </c>
      <c r="D584" s="23">
        <v>0.7</v>
      </c>
      <c r="E584" s="23">
        <v>40</v>
      </c>
      <c r="F584">
        <v>12.9</v>
      </c>
      <c r="G584" t="s">
        <v>14148</v>
      </c>
    </row>
    <row r="585" spans="1:7" x14ac:dyDescent="0.35">
      <c r="A585" s="21" t="s">
        <v>10681</v>
      </c>
      <c r="B585" s="29" t="s">
        <v>10682</v>
      </c>
      <c r="C585" s="23">
        <v>6</v>
      </c>
      <c r="D585" s="23">
        <v>0.7</v>
      </c>
      <c r="E585" s="23">
        <v>40</v>
      </c>
      <c r="F585">
        <v>14.75</v>
      </c>
      <c r="G585" t="s">
        <v>14158</v>
      </c>
    </row>
    <row r="586" spans="1:7" x14ac:dyDescent="0.35">
      <c r="A586" s="21" t="s">
        <v>10751</v>
      </c>
      <c r="B586" s="29" t="s">
        <v>10752</v>
      </c>
      <c r="C586" s="23">
        <v>6</v>
      </c>
      <c r="D586" s="23">
        <v>0.7</v>
      </c>
      <c r="E586" s="23">
        <v>40</v>
      </c>
      <c r="F586">
        <v>12.25</v>
      </c>
      <c r="G586" t="s">
        <v>14146</v>
      </c>
    </row>
    <row r="587" spans="1:7" x14ac:dyDescent="0.35">
      <c r="A587" s="21" t="s">
        <v>10762</v>
      </c>
      <c r="B587" s="29" t="s">
        <v>10760</v>
      </c>
      <c r="C587" s="23">
        <v>6</v>
      </c>
      <c r="D587" s="23">
        <v>0.7</v>
      </c>
      <c r="E587" s="23">
        <v>40</v>
      </c>
      <c r="F587">
        <v>17.5</v>
      </c>
      <c r="G587" t="s">
        <v>14146</v>
      </c>
    </row>
    <row r="588" spans="1:7" x14ac:dyDescent="0.35">
      <c r="A588" s="21" t="s">
        <v>10769</v>
      </c>
      <c r="B588" s="29" t="s">
        <v>10770</v>
      </c>
      <c r="C588" s="23">
        <v>6</v>
      </c>
      <c r="D588" s="23">
        <v>0.7</v>
      </c>
      <c r="E588" s="23">
        <v>40</v>
      </c>
      <c r="F588">
        <v>7.95</v>
      </c>
      <c r="G588" t="s">
        <v>14142</v>
      </c>
    </row>
    <row r="589" spans="1:7" x14ac:dyDescent="0.35">
      <c r="A589" s="21" t="s">
        <v>10795</v>
      </c>
      <c r="B589" s="29" t="s">
        <v>10796</v>
      </c>
      <c r="C589" s="23">
        <v>6</v>
      </c>
      <c r="D589" s="23">
        <v>0.7</v>
      </c>
      <c r="E589" s="23">
        <v>40</v>
      </c>
      <c r="F589">
        <v>21.5</v>
      </c>
      <c r="G589" t="s">
        <v>14142</v>
      </c>
    </row>
    <row r="590" spans="1:7" x14ac:dyDescent="0.35">
      <c r="A590" s="21" t="s">
        <v>14385</v>
      </c>
      <c r="B590" s="29" t="s">
        <v>14386</v>
      </c>
      <c r="C590" s="23">
        <v>6</v>
      </c>
      <c r="D590" s="23">
        <v>0.7</v>
      </c>
      <c r="E590" s="23">
        <v>40</v>
      </c>
      <c r="F590">
        <v>7.5</v>
      </c>
      <c r="G590" t="s">
        <v>14146</v>
      </c>
    </row>
    <row r="591" spans="1:7" x14ac:dyDescent="0.35">
      <c r="A591" s="21" t="s">
        <v>10974</v>
      </c>
      <c r="B591" s="29" t="s">
        <v>10975</v>
      </c>
      <c r="C591" s="23">
        <v>6</v>
      </c>
      <c r="D591" s="23">
        <v>0.7</v>
      </c>
      <c r="E591" s="23">
        <v>40</v>
      </c>
      <c r="F591">
        <v>16.75</v>
      </c>
      <c r="G591" t="s">
        <v>14146</v>
      </c>
    </row>
    <row r="592" spans="1:7" x14ac:dyDescent="0.35">
      <c r="A592" s="21" t="s">
        <v>14387</v>
      </c>
      <c r="B592" s="29" t="s">
        <v>14388</v>
      </c>
      <c r="C592" s="23">
        <v>6</v>
      </c>
      <c r="D592" s="23">
        <v>0.7</v>
      </c>
      <c r="E592" s="23">
        <v>40</v>
      </c>
      <c r="F592">
        <v>23.75</v>
      </c>
      <c r="G592" t="s">
        <v>14146</v>
      </c>
    </row>
    <row r="593" spans="1:7" x14ac:dyDescent="0.35">
      <c r="A593" s="21" t="s">
        <v>11008</v>
      </c>
      <c r="B593" s="29" t="s">
        <v>11009</v>
      </c>
      <c r="C593" s="23">
        <v>6</v>
      </c>
      <c r="D593" s="23">
        <v>0.7</v>
      </c>
      <c r="E593" s="23">
        <v>40</v>
      </c>
      <c r="F593">
        <v>14.5</v>
      </c>
      <c r="G593" t="s">
        <v>14142</v>
      </c>
    </row>
    <row r="594" spans="1:7" x14ac:dyDescent="0.35">
      <c r="A594" s="21" t="s">
        <v>11012</v>
      </c>
      <c r="B594" s="29" t="s">
        <v>11013</v>
      </c>
      <c r="C594" s="23">
        <v>6</v>
      </c>
      <c r="D594" s="23">
        <v>0.7</v>
      </c>
      <c r="E594" s="23">
        <v>40</v>
      </c>
      <c r="F594">
        <v>22.5</v>
      </c>
      <c r="G594" t="s">
        <v>14142</v>
      </c>
    </row>
    <row r="595" spans="1:7" x14ac:dyDescent="0.35">
      <c r="A595" s="21" t="s">
        <v>11016</v>
      </c>
      <c r="B595" s="29" t="s">
        <v>11017</v>
      </c>
      <c r="C595" s="23">
        <v>6</v>
      </c>
      <c r="D595" s="23">
        <v>0.7</v>
      </c>
      <c r="E595" s="23">
        <v>40</v>
      </c>
      <c r="F595">
        <v>22.5</v>
      </c>
      <c r="G595" t="s">
        <v>14142</v>
      </c>
    </row>
    <row r="596" spans="1:7" x14ac:dyDescent="0.35">
      <c r="A596" s="21" t="s">
        <v>11067</v>
      </c>
      <c r="B596" s="29" t="s">
        <v>11068</v>
      </c>
      <c r="C596" s="23">
        <v>6</v>
      </c>
      <c r="D596" s="23">
        <v>0.7</v>
      </c>
      <c r="E596" s="23">
        <v>40</v>
      </c>
      <c r="F596">
        <v>39.5</v>
      </c>
      <c r="G596" t="s">
        <v>14157</v>
      </c>
    </row>
    <row r="597" spans="1:7" x14ac:dyDescent="0.35">
      <c r="A597" s="21" t="s">
        <v>11079</v>
      </c>
      <c r="B597" s="29" t="s">
        <v>11076</v>
      </c>
      <c r="C597" s="23">
        <v>6</v>
      </c>
      <c r="D597" s="23">
        <v>0.7</v>
      </c>
      <c r="E597" s="23">
        <v>40</v>
      </c>
      <c r="F597">
        <v>27</v>
      </c>
      <c r="G597" t="s">
        <v>14157</v>
      </c>
    </row>
    <row r="598" spans="1:7" x14ac:dyDescent="0.35">
      <c r="A598" s="21" t="s">
        <v>11090</v>
      </c>
      <c r="B598" s="29" t="s">
        <v>11091</v>
      </c>
      <c r="C598" s="23">
        <v>6</v>
      </c>
      <c r="D598" s="23">
        <v>0.7</v>
      </c>
      <c r="E598" s="23">
        <v>40</v>
      </c>
      <c r="F598">
        <v>115</v>
      </c>
      <c r="G598" t="s">
        <v>14157</v>
      </c>
    </row>
    <row r="599" spans="1:7" x14ac:dyDescent="0.35">
      <c r="A599" s="21" t="s">
        <v>11133</v>
      </c>
      <c r="B599" s="29" t="s">
        <v>11134</v>
      </c>
      <c r="C599" s="23">
        <v>6</v>
      </c>
      <c r="D599" s="23">
        <v>0.7</v>
      </c>
      <c r="E599" s="23">
        <v>40</v>
      </c>
      <c r="F599">
        <v>16.25</v>
      </c>
      <c r="G599" t="s">
        <v>14142</v>
      </c>
    </row>
    <row r="600" spans="1:7" x14ac:dyDescent="0.35">
      <c r="A600" s="21" t="s">
        <v>14389</v>
      </c>
      <c r="B600" s="29" t="s">
        <v>14390</v>
      </c>
      <c r="C600" s="23">
        <v>6</v>
      </c>
      <c r="D600" s="23">
        <v>0.7</v>
      </c>
      <c r="E600" s="23">
        <v>40</v>
      </c>
      <c r="F600">
        <v>43.5</v>
      </c>
      <c r="G600" t="s">
        <v>14162</v>
      </c>
    </row>
    <row r="601" spans="1:7" x14ac:dyDescent="0.35">
      <c r="A601" s="21" t="s">
        <v>11414</v>
      </c>
      <c r="B601" s="29" t="s">
        <v>11415</v>
      </c>
      <c r="C601" s="23">
        <v>6</v>
      </c>
      <c r="D601" s="23">
        <v>0.7</v>
      </c>
      <c r="E601" s="23">
        <v>40</v>
      </c>
      <c r="F601">
        <v>11.1</v>
      </c>
      <c r="G601" t="s">
        <v>14169</v>
      </c>
    </row>
    <row r="602" spans="1:7" x14ac:dyDescent="0.35">
      <c r="A602" s="21" t="s">
        <v>11418</v>
      </c>
      <c r="B602" s="29" t="s">
        <v>11419</v>
      </c>
      <c r="C602" s="23">
        <v>6</v>
      </c>
      <c r="D602" s="23">
        <v>0.7</v>
      </c>
      <c r="E602" s="23">
        <v>40</v>
      </c>
      <c r="F602">
        <v>9.75</v>
      </c>
      <c r="G602" t="s">
        <v>14169</v>
      </c>
    </row>
    <row r="603" spans="1:7" x14ac:dyDescent="0.35">
      <c r="A603" s="21" t="s">
        <v>11426</v>
      </c>
      <c r="B603" s="29" t="s">
        <v>11427</v>
      </c>
      <c r="C603" s="23">
        <v>6</v>
      </c>
      <c r="D603" s="23">
        <v>0.7</v>
      </c>
      <c r="E603" s="23">
        <v>40</v>
      </c>
      <c r="F603">
        <v>21.1</v>
      </c>
      <c r="G603" t="s">
        <v>14167</v>
      </c>
    </row>
    <row r="604" spans="1:7" x14ac:dyDescent="0.35">
      <c r="A604" s="21" t="s">
        <v>11728</v>
      </c>
      <c r="B604" s="29" t="s">
        <v>11729</v>
      </c>
      <c r="C604" s="23">
        <v>6</v>
      </c>
      <c r="D604" s="23">
        <v>0.7</v>
      </c>
      <c r="E604" s="23">
        <v>40</v>
      </c>
      <c r="F604">
        <v>12.95</v>
      </c>
      <c r="G604" t="s">
        <v>14163</v>
      </c>
    </row>
    <row r="605" spans="1:7" x14ac:dyDescent="0.35">
      <c r="A605" s="21" t="s">
        <v>11799</v>
      </c>
      <c r="B605" s="29" t="s">
        <v>11800</v>
      </c>
      <c r="C605" s="23">
        <v>6</v>
      </c>
      <c r="D605" s="23">
        <v>0.7</v>
      </c>
      <c r="E605" s="23">
        <v>40</v>
      </c>
      <c r="F605">
        <v>21.95</v>
      </c>
      <c r="G605" t="s">
        <v>14146</v>
      </c>
    </row>
    <row r="606" spans="1:7" x14ac:dyDescent="0.35">
      <c r="A606" s="21" t="s">
        <v>11850</v>
      </c>
      <c r="B606" s="29" t="s">
        <v>11851</v>
      </c>
      <c r="C606" s="23">
        <v>6</v>
      </c>
      <c r="D606" s="23">
        <v>0.7</v>
      </c>
      <c r="E606" s="23">
        <v>40</v>
      </c>
      <c r="F606">
        <v>4.5999999999999996</v>
      </c>
      <c r="G606" t="s">
        <v>14142</v>
      </c>
    </row>
    <row r="607" spans="1:7" x14ac:dyDescent="0.35">
      <c r="A607" s="21" t="s">
        <v>12145</v>
      </c>
      <c r="B607" s="29" t="s">
        <v>12146</v>
      </c>
      <c r="C607" s="23">
        <v>6</v>
      </c>
      <c r="D607" s="23">
        <v>0.7</v>
      </c>
      <c r="E607" s="23">
        <v>40</v>
      </c>
      <c r="F607">
        <v>4.75</v>
      </c>
      <c r="G607" t="s">
        <v>14153</v>
      </c>
    </row>
    <row r="608" spans="1:7" x14ac:dyDescent="0.35">
      <c r="A608" s="21" t="s">
        <v>12261</v>
      </c>
      <c r="B608" s="29" t="s">
        <v>12262</v>
      </c>
      <c r="C608" s="23">
        <v>6</v>
      </c>
      <c r="D608" s="23">
        <v>0.7</v>
      </c>
      <c r="E608" s="23">
        <v>40</v>
      </c>
      <c r="F608">
        <v>9.25</v>
      </c>
      <c r="G608" t="s">
        <v>14148</v>
      </c>
    </row>
    <row r="609" spans="1:7" x14ac:dyDescent="0.35">
      <c r="A609" s="21" t="s">
        <v>14391</v>
      </c>
      <c r="B609" s="29" t="s">
        <v>14392</v>
      </c>
      <c r="C609" s="23">
        <v>6</v>
      </c>
      <c r="D609" s="23">
        <v>0.7</v>
      </c>
      <c r="E609" s="23">
        <v>40</v>
      </c>
      <c r="F609">
        <v>9.5</v>
      </c>
      <c r="G609" t="s">
        <v>14148</v>
      </c>
    </row>
    <row r="610" spans="1:7" x14ac:dyDescent="0.35">
      <c r="A610" s="21" t="s">
        <v>12331</v>
      </c>
      <c r="B610" s="29" t="s">
        <v>12332</v>
      </c>
      <c r="C610" s="23">
        <v>6</v>
      </c>
      <c r="D610" s="23">
        <v>0.7</v>
      </c>
      <c r="E610" s="23">
        <v>40</v>
      </c>
      <c r="F610">
        <v>18.5</v>
      </c>
      <c r="G610" t="s">
        <v>14142</v>
      </c>
    </row>
    <row r="611" spans="1:7" x14ac:dyDescent="0.35">
      <c r="A611" s="21" t="s">
        <v>12497</v>
      </c>
      <c r="B611" s="29" t="s">
        <v>12498</v>
      </c>
      <c r="C611" s="23">
        <v>6</v>
      </c>
      <c r="D611" s="23">
        <v>0.7</v>
      </c>
      <c r="E611" s="23">
        <v>40</v>
      </c>
      <c r="F611">
        <v>10</v>
      </c>
      <c r="G611" t="s">
        <v>14141</v>
      </c>
    </row>
    <row r="612" spans="1:7" x14ac:dyDescent="0.35">
      <c r="A612" s="21" t="s">
        <v>12505</v>
      </c>
      <c r="B612" s="29" t="s">
        <v>12506</v>
      </c>
      <c r="C612" s="23">
        <v>6</v>
      </c>
      <c r="D612" s="23">
        <v>0.7</v>
      </c>
      <c r="E612" s="23">
        <v>40</v>
      </c>
      <c r="F612">
        <v>5</v>
      </c>
      <c r="G612" t="s">
        <v>14160</v>
      </c>
    </row>
    <row r="613" spans="1:7" x14ac:dyDescent="0.35">
      <c r="A613" s="21" t="s">
        <v>12572</v>
      </c>
      <c r="B613" s="29" t="s">
        <v>12573</v>
      </c>
      <c r="C613" s="23">
        <v>6</v>
      </c>
      <c r="D613" s="23">
        <v>0.7</v>
      </c>
      <c r="E613" s="23">
        <v>40</v>
      </c>
      <c r="F613">
        <v>17.850000000000001</v>
      </c>
      <c r="G613" t="s">
        <v>14146</v>
      </c>
    </row>
    <row r="614" spans="1:7" x14ac:dyDescent="0.35">
      <c r="A614" s="21" t="s">
        <v>14393</v>
      </c>
      <c r="B614" s="29" t="s">
        <v>14394</v>
      </c>
      <c r="C614" s="23">
        <v>6</v>
      </c>
      <c r="D614" s="23">
        <v>0.7</v>
      </c>
      <c r="E614" s="23">
        <v>40</v>
      </c>
      <c r="F614">
        <v>21.5</v>
      </c>
      <c r="G614" t="s">
        <v>14140</v>
      </c>
    </row>
    <row r="615" spans="1:7" x14ac:dyDescent="0.35">
      <c r="A615" s="21" t="s">
        <v>12601</v>
      </c>
      <c r="B615" s="29" t="s">
        <v>12602</v>
      </c>
      <c r="C615" s="23">
        <v>6</v>
      </c>
      <c r="D615" s="23">
        <v>0.7</v>
      </c>
      <c r="E615" s="23">
        <v>40</v>
      </c>
      <c r="F615">
        <v>19.95</v>
      </c>
      <c r="G615" t="s">
        <v>14140</v>
      </c>
    </row>
    <row r="616" spans="1:7" x14ac:dyDescent="0.35">
      <c r="A616" s="21" t="s">
        <v>12712</v>
      </c>
      <c r="B616" s="29" t="s">
        <v>12713</v>
      </c>
      <c r="C616" s="23">
        <v>6</v>
      </c>
      <c r="D616" s="23">
        <v>0.7</v>
      </c>
      <c r="E616" s="23">
        <v>40</v>
      </c>
      <c r="F616">
        <v>13.95</v>
      </c>
      <c r="G616" t="s">
        <v>14163</v>
      </c>
    </row>
    <row r="617" spans="1:7" x14ac:dyDescent="0.35">
      <c r="A617" s="21" t="s">
        <v>12716</v>
      </c>
      <c r="B617" s="29" t="s">
        <v>12717</v>
      </c>
      <c r="C617" s="23">
        <v>6</v>
      </c>
      <c r="D617" s="23">
        <v>0.7</v>
      </c>
      <c r="E617" s="23">
        <v>40</v>
      </c>
      <c r="F617">
        <v>16.95</v>
      </c>
      <c r="G617" t="s">
        <v>14146</v>
      </c>
    </row>
    <row r="618" spans="1:7" x14ac:dyDescent="0.35">
      <c r="A618" s="21" t="s">
        <v>12722</v>
      </c>
      <c r="B618" s="29" t="s">
        <v>12723</v>
      </c>
      <c r="C618" s="23">
        <v>6</v>
      </c>
      <c r="D618" s="23">
        <v>0.7</v>
      </c>
      <c r="E618" s="23">
        <v>40</v>
      </c>
      <c r="F618">
        <v>16.95</v>
      </c>
      <c r="G618" t="s">
        <v>14146</v>
      </c>
    </row>
    <row r="619" spans="1:7" x14ac:dyDescent="0.35">
      <c r="A619" s="21" t="s">
        <v>12725</v>
      </c>
      <c r="B619" s="29" t="s">
        <v>12726</v>
      </c>
      <c r="C619" s="23">
        <v>6</v>
      </c>
      <c r="D619" s="23">
        <v>0.7</v>
      </c>
      <c r="E619" s="23">
        <v>40</v>
      </c>
      <c r="F619">
        <v>16.95</v>
      </c>
      <c r="G619" t="s">
        <v>14146</v>
      </c>
    </row>
    <row r="620" spans="1:7" x14ac:dyDescent="0.35">
      <c r="A620" s="21" t="s">
        <v>12728</v>
      </c>
      <c r="B620" s="29" t="s">
        <v>12729</v>
      </c>
      <c r="C620" s="23">
        <v>6</v>
      </c>
      <c r="D620" s="23">
        <v>0.7</v>
      </c>
      <c r="E620" s="23">
        <v>40</v>
      </c>
      <c r="F620">
        <v>16.95</v>
      </c>
      <c r="G620" t="s">
        <v>14146</v>
      </c>
    </row>
    <row r="621" spans="1:7" x14ac:dyDescent="0.35">
      <c r="A621" s="21" t="s">
        <v>12810</v>
      </c>
      <c r="B621" s="29" t="s">
        <v>12811</v>
      </c>
      <c r="C621" s="23">
        <v>6</v>
      </c>
      <c r="D621" s="23">
        <v>0.7</v>
      </c>
      <c r="E621" s="23">
        <v>40</v>
      </c>
      <c r="F621">
        <v>6.75</v>
      </c>
      <c r="G621" t="s">
        <v>14160</v>
      </c>
    </row>
    <row r="622" spans="1:7" x14ac:dyDescent="0.35">
      <c r="A622" s="21" t="s">
        <v>13011</v>
      </c>
      <c r="B622" s="29" t="s">
        <v>13008</v>
      </c>
      <c r="C622" s="23">
        <v>6</v>
      </c>
      <c r="D622" s="23">
        <v>0.7</v>
      </c>
      <c r="E622" s="23">
        <v>40</v>
      </c>
      <c r="F622">
        <v>13.25</v>
      </c>
      <c r="G622" t="s">
        <v>14143</v>
      </c>
    </row>
    <row r="623" spans="1:7" x14ac:dyDescent="0.35">
      <c r="A623" s="21" t="s">
        <v>13012</v>
      </c>
      <c r="B623" s="29" t="s">
        <v>13013</v>
      </c>
      <c r="C623" s="23">
        <v>6</v>
      </c>
      <c r="D623" s="23">
        <v>0.7</v>
      </c>
      <c r="E623" s="23">
        <v>40</v>
      </c>
      <c r="F623">
        <v>16.2</v>
      </c>
      <c r="G623" t="s">
        <v>14151</v>
      </c>
    </row>
    <row r="624" spans="1:7" x14ac:dyDescent="0.35">
      <c r="A624" s="21" t="s">
        <v>14397</v>
      </c>
      <c r="B624" s="29" t="s">
        <v>14398</v>
      </c>
      <c r="C624" s="23">
        <v>6</v>
      </c>
      <c r="D624" s="23">
        <v>0.7</v>
      </c>
      <c r="E624" s="23">
        <v>40</v>
      </c>
      <c r="F624">
        <v>16.399999999999999</v>
      </c>
      <c r="G624" t="s">
        <v>14147</v>
      </c>
    </row>
    <row r="625" spans="1:7" x14ac:dyDescent="0.35">
      <c r="A625" s="21" t="s">
        <v>13110</v>
      </c>
      <c r="B625" s="29" t="s">
        <v>13111</v>
      </c>
      <c r="C625" s="23">
        <v>6</v>
      </c>
      <c r="D625" s="23">
        <v>0.7</v>
      </c>
      <c r="E625" s="23">
        <v>40</v>
      </c>
      <c r="F625">
        <v>13.25</v>
      </c>
      <c r="G625" t="s">
        <v>14151</v>
      </c>
    </row>
    <row r="626" spans="1:7" x14ac:dyDescent="0.35">
      <c r="A626" s="21" t="s">
        <v>13160</v>
      </c>
      <c r="B626" s="29" t="s">
        <v>13161</v>
      </c>
      <c r="C626" s="23">
        <v>6</v>
      </c>
      <c r="D626" s="23">
        <v>0.7</v>
      </c>
      <c r="E626" s="23">
        <v>40</v>
      </c>
      <c r="F626">
        <v>8.6999999999999993</v>
      </c>
      <c r="G626" t="s">
        <v>14142</v>
      </c>
    </row>
    <row r="627" spans="1:7" x14ac:dyDescent="0.35">
      <c r="A627" s="21" t="s">
        <v>14399</v>
      </c>
      <c r="B627" s="29" t="s">
        <v>14400</v>
      </c>
      <c r="C627" s="23">
        <v>6</v>
      </c>
      <c r="D627" s="23">
        <v>0.7</v>
      </c>
      <c r="E627" s="23">
        <v>40</v>
      </c>
      <c r="F627">
        <v>30.95</v>
      </c>
      <c r="G627" t="s">
        <v>14163</v>
      </c>
    </row>
    <row r="628" spans="1:7" x14ac:dyDescent="0.35">
      <c r="A628" s="21" t="s">
        <v>13404</v>
      </c>
      <c r="B628" s="29" t="s">
        <v>13405</v>
      </c>
      <c r="C628" s="23">
        <v>6</v>
      </c>
      <c r="D628" s="23">
        <v>0.7</v>
      </c>
      <c r="E628" s="23">
        <v>40</v>
      </c>
      <c r="F628">
        <v>20.85</v>
      </c>
      <c r="G628" t="s">
        <v>14146</v>
      </c>
    </row>
    <row r="629" spans="1:7" x14ac:dyDescent="0.35">
      <c r="A629" s="21" t="s">
        <v>13408</v>
      </c>
      <c r="B629" s="29" t="s">
        <v>13409</v>
      </c>
      <c r="C629" s="23">
        <v>6</v>
      </c>
      <c r="D629" s="23">
        <v>0.7</v>
      </c>
      <c r="E629" s="23">
        <v>40</v>
      </c>
      <c r="F629">
        <v>17.55</v>
      </c>
      <c r="G629" t="s">
        <v>14142</v>
      </c>
    </row>
    <row r="630" spans="1:7" x14ac:dyDescent="0.35">
      <c r="A630" s="21" t="s">
        <v>13412</v>
      </c>
      <c r="B630" s="29" t="s">
        <v>13413</v>
      </c>
      <c r="C630" s="23">
        <v>6</v>
      </c>
      <c r="D630" s="23">
        <v>0.7</v>
      </c>
      <c r="E630" s="23">
        <v>40</v>
      </c>
      <c r="F630">
        <v>20.85</v>
      </c>
      <c r="G630" t="s">
        <v>14146</v>
      </c>
    </row>
    <row r="631" spans="1:7" x14ac:dyDescent="0.35">
      <c r="A631" s="21" t="s">
        <v>14401</v>
      </c>
      <c r="B631" s="29" t="s">
        <v>14402</v>
      </c>
      <c r="C631" s="23">
        <v>6</v>
      </c>
      <c r="D631" s="23">
        <v>0.7</v>
      </c>
      <c r="E631" s="23">
        <v>40</v>
      </c>
      <c r="F631">
        <v>17.16</v>
      </c>
      <c r="G631" t="s">
        <v>14142</v>
      </c>
    </row>
    <row r="632" spans="1:7" x14ac:dyDescent="0.35">
      <c r="A632" s="21" t="s">
        <v>13437</v>
      </c>
      <c r="B632" s="29" t="s">
        <v>13434</v>
      </c>
      <c r="C632" s="23">
        <v>6</v>
      </c>
      <c r="D632" s="23">
        <v>0.7</v>
      </c>
      <c r="E632" s="23">
        <v>40</v>
      </c>
      <c r="F632">
        <v>7.5</v>
      </c>
      <c r="G632" t="s">
        <v>14156</v>
      </c>
    </row>
    <row r="633" spans="1:7" x14ac:dyDescent="0.35">
      <c r="A633" s="21" t="s">
        <v>13621</v>
      </c>
      <c r="B633" s="29" t="s">
        <v>13622</v>
      </c>
      <c r="C633" s="23">
        <v>6</v>
      </c>
      <c r="D633" s="23">
        <v>0.7</v>
      </c>
      <c r="E633" s="23">
        <v>40</v>
      </c>
      <c r="F633">
        <v>13.3</v>
      </c>
      <c r="G633" t="s">
        <v>14142</v>
      </c>
    </row>
    <row r="634" spans="1:7" x14ac:dyDescent="0.35">
      <c r="A634" s="21" t="s">
        <v>14403</v>
      </c>
      <c r="B634" s="29" t="s">
        <v>13629</v>
      </c>
      <c r="C634" s="23">
        <v>6</v>
      </c>
      <c r="D634" s="23">
        <v>0.7</v>
      </c>
      <c r="E634" s="23">
        <v>40</v>
      </c>
      <c r="F634">
        <v>45.5</v>
      </c>
      <c r="G634" t="s">
        <v>14140</v>
      </c>
    </row>
    <row r="635" spans="1:7" x14ac:dyDescent="0.35">
      <c r="A635" s="21" t="s">
        <v>13630</v>
      </c>
      <c r="B635" s="29" t="s">
        <v>13631</v>
      </c>
      <c r="C635" s="23">
        <v>6</v>
      </c>
      <c r="D635" s="23">
        <v>0.7</v>
      </c>
      <c r="E635" s="23">
        <v>40</v>
      </c>
      <c r="F635">
        <v>30</v>
      </c>
      <c r="G635" t="s">
        <v>14140</v>
      </c>
    </row>
    <row r="636" spans="1:7" x14ac:dyDescent="0.35">
      <c r="A636" s="21" t="s">
        <v>14404</v>
      </c>
      <c r="B636" s="29" t="s">
        <v>14405</v>
      </c>
      <c r="C636" s="23">
        <v>6</v>
      </c>
      <c r="D636" s="23">
        <v>0.7</v>
      </c>
      <c r="E636" s="23">
        <v>40</v>
      </c>
      <c r="F636">
        <v>38.5</v>
      </c>
      <c r="G636" t="s">
        <v>14140</v>
      </c>
    </row>
    <row r="637" spans="1:7" x14ac:dyDescent="0.35">
      <c r="A637" s="21" t="s">
        <v>13659</v>
      </c>
      <c r="B637" s="29" t="s">
        <v>13660</v>
      </c>
      <c r="C637" s="23">
        <v>6</v>
      </c>
      <c r="D637" s="23">
        <v>0.7</v>
      </c>
      <c r="E637" s="23">
        <v>40</v>
      </c>
      <c r="F637">
        <v>12.5</v>
      </c>
      <c r="G637" t="s">
        <v>14146</v>
      </c>
    </row>
    <row r="638" spans="1:7" x14ac:dyDescent="0.35">
      <c r="A638" s="21" t="s">
        <v>13858</v>
      </c>
      <c r="B638" s="29" t="s">
        <v>13859</v>
      </c>
      <c r="C638" s="23">
        <v>6</v>
      </c>
      <c r="D638" s="23">
        <v>0.7</v>
      </c>
      <c r="E638" s="23">
        <v>40</v>
      </c>
      <c r="F638">
        <v>17</v>
      </c>
      <c r="G638" t="s">
        <v>14146</v>
      </c>
    </row>
    <row r="639" spans="1:7" x14ac:dyDescent="0.35">
      <c r="A639" s="21" t="s">
        <v>14407</v>
      </c>
      <c r="B639" s="29" t="s">
        <v>14408</v>
      </c>
      <c r="C639" s="23">
        <v>6</v>
      </c>
      <c r="D639" s="23">
        <v>0.7</v>
      </c>
      <c r="E639" s="23">
        <v>40</v>
      </c>
      <c r="F639">
        <v>39.5</v>
      </c>
      <c r="G639" t="s">
        <v>14162</v>
      </c>
    </row>
    <row r="640" spans="1:7" x14ac:dyDescent="0.35">
      <c r="A640" s="21" t="s">
        <v>13962</v>
      </c>
      <c r="B640" s="29" t="s">
        <v>13959</v>
      </c>
      <c r="C640" s="23">
        <v>6</v>
      </c>
      <c r="D640" s="23">
        <v>0.7</v>
      </c>
      <c r="E640" s="23">
        <v>40</v>
      </c>
      <c r="F640">
        <v>3</v>
      </c>
      <c r="G640" t="s">
        <v>14142</v>
      </c>
    </row>
    <row r="641" spans="1:7" x14ac:dyDescent="0.35">
      <c r="A641" s="21" t="s">
        <v>13987</v>
      </c>
      <c r="B641" s="29" t="s">
        <v>13988</v>
      </c>
      <c r="C641" s="23">
        <v>6</v>
      </c>
      <c r="D641" s="23">
        <v>0.7</v>
      </c>
      <c r="E641" s="23">
        <v>40</v>
      </c>
      <c r="F641">
        <v>3.6</v>
      </c>
      <c r="G641" t="s">
        <v>14142</v>
      </c>
    </row>
    <row r="642" spans="1:7" x14ac:dyDescent="0.35">
      <c r="A642" s="21" t="s">
        <v>14061</v>
      </c>
      <c r="B642" s="29" t="s">
        <v>14062</v>
      </c>
      <c r="C642" s="23">
        <v>6</v>
      </c>
      <c r="D642" s="23">
        <v>0.7</v>
      </c>
      <c r="E642" s="23">
        <v>40</v>
      </c>
      <c r="F642">
        <v>14</v>
      </c>
      <c r="G642" t="s">
        <v>14146</v>
      </c>
    </row>
    <row r="643" spans="1:7" x14ac:dyDescent="0.35">
      <c r="A643" s="21" t="s">
        <v>89</v>
      </c>
      <c r="B643" s="29" t="s">
        <v>87</v>
      </c>
      <c r="C643" s="23">
        <v>6</v>
      </c>
      <c r="D643" s="23">
        <v>1</v>
      </c>
      <c r="E643" s="23">
        <v>40</v>
      </c>
      <c r="F643">
        <v>12.95</v>
      </c>
      <c r="G643" t="s">
        <v>14143</v>
      </c>
    </row>
    <row r="644" spans="1:7" x14ac:dyDescent="0.35">
      <c r="A644" s="21" t="s">
        <v>92</v>
      </c>
      <c r="B644" s="29" t="s">
        <v>93</v>
      </c>
      <c r="C644" s="23">
        <v>6</v>
      </c>
      <c r="D644" s="23">
        <v>1</v>
      </c>
      <c r="E644" s="23">
        <v>40</v>
      </c>
      <c r="F644">
        <v>12.95</v>
      </c>
      <c r="G644" t="s">
        <v>14143</v>
      </c>
    </row>
    <row r="645" spans="1:7" x14ac:dyDescent="0.35">
      <c r="A645" s="21" t="s">
        <v>152</v>
      </c>
      <c r="B645" s="29" t="s">
        <v>144</v>
      </c>
      <c r="C645" s="23">
        <v>6</v>
      </c>
      <c r="D645" s="23">
        <v>1</v>
      </c>
      <c r="E645" s="23">
        <v>40</v>
      </c>
      <c r="F645">
        <v>30</v>
      </c>
      <c r="G645" t="s">
        <v>14145</v>
      </c>
    </row>
    <row r="646" spans="1:7" x14ac:dyDescent="0.35">
      <c r="A646" s="21" t="s">
        <v>320</v>
      </c>
      <c r="B646" s="29" t="s">
        <v>303</v>
      </c>
      <c r="C646" s="23">
        <v>6</v>
      </c>
      <c r="D646" s="23">
        <v>1</v>
      </c>
      <c r="E646" s="23">
        <v>40</v>
      </c>
      <c r="F646">
        <v>6.95</v>
      </c>
      <c r="G646" t="s">
        <v>14142</v>
      </c>
    </row>
    <row r="647" spans="1:7" x14ac:dyDescent="0.35">
      <c r="A647" s="21" t="s">
        <v>859</v>
      </c>
      <c r="B647" s="29" t="s">
        <v>860</v>
      </c>
      <c r="C647" s="23">
        <v>6</v>
      </c>
      <c r="D647" s="23">
        <v>1</v>
      </c>
      <c r="E647" s="23">
        <v>40</v>
      </c>
      <c r="F647">
        <v>22.5</v>
      </c>
      <c r="G647" t="s">
        <v>14145</v>
      </c>
    </row>
    <row r="648" spans="1:7" x14ac:dyDescent="0.35">
      <c r="A648" s="21" t="s">
        <v>14428</v>
      </c>
      <c r="B648" s="29" t="s">
        <v>14429</v>
      </c>
      <c r="C648" s="23">
        <v>6</v>
      </c>
      <c r="D648" s="23">
        <v>1</v>
      </c>
      <c r="E648" s="23">
        <v>40</v>
      </c>
      <c r="F648">
        <v>78.5</v>
      </c>
      <c r="G648" t="s">
        <v>14144</v>
      </c>
    </row>
    <row r="649" spans="1:7" x14ac:dyDescent="0.35">
      <c r="A649" s="21" t="s">
        <v>1331</v>
      </c>
      <c r="B649" s="29" t="s">
        <v>1319</v>
      </c>
      <c r="C649" s="23">
        <v>6</v>
      </c>
      <c r="D649" s="23">
        <v>1</v>
      </c>
      <c r="E649" s="23">
        <v>40</v>
      </c>
      <c r="F649">
        <v>8.75</v>
      </c>
      <c r="G649" t="s">
        <v>14150</v>
      </c>
    </row>
    <row r="650" spans="1:7" x14ac:dyDescent="0.35">
      <c r="A650" s="21" t="s">
        <v>14425</v>
      </c>
      <c r="B650" s="29" t="s">
        <v>1508</v>
      </c>
      <c r="C650" s="23">
        <v>6</v>
      </c>
      <c r="D650" s="23">
        <v>1</v>
      </c>
      <c r="E650" s="23">
        <v>40</v>
      </c>
      <c r="F650">
        <v>60.5</v>
      </c>
      <c r="G650" t="s">
        <v>14142</v>
      </c>
    </row>
    <row r="651" spans="1:7" x14ac:dyDescent="0.35">
      <c r="A651" s="21" t="s">
        <v>14430</v>
      </c>
      <c r="B651" s="29" t="s">
        <v>1511</v>
      </c>
      <c r="C651" s="23">
        <v>6</v>
      </c>
      <c r="D651" s="23">
        <v>1</v>
      </c>
      <c r="E651" s="23">
        <v>40</v>
      </c>
      <c r="F651">
        <v>29.5</v>
      </c>
      <c r="G651" t="s">
        <v>14142</v>
      </c>
    </row>
    <row r="652" spans="1:7" x14ac:dyDescent="0.35">
      <c r="A652" s="21" t="s">
        <v>15035</v>
      </c>
      <c r="B652" s="29" t="s">
        <v>15036</v>
      </c>
      <c r="C652" s="23">
        <v>6</v>
      </c>
      <c r="D652" s="23">
        <v>1</v>
      </c>
      <c r="E652" s="23">
        <v>40</v>
      </c>
      <c r="F652">
        <v>31.5</v>
      </c>
      <c r="G652" t="s">
        <v>14249</v>
      </c>
    </row>
    <row r="653" spans="1:7" x14ac:dyDescent="0.35">
      <c r="A653" s="21" t="s">
        <v>1522</v>
      </c>
      <c r="B653" s="29" t="s">
        <v>1513</v>
      </c>
      <c r="C653" s="23">
        <v>6</v>
      </c>
      <c r="D653" s="23">
        <v>1</v>
      </c>
      <c r="E653" s="23">
        <v>40</v>
      </c>
      <c r="F653">
        <v>25.25</v>
      </c>
      <c r="G653" t="s">
        <v>14142</v>
      </c>
    </row>
    <row r="654" spans="1:7" x14ac:dyDescent="0.35">
      <c r="A654" s="21" t="s">
        <v>1542</v>
      </c>
      <c r="B654" s="29" t="s">
        <v>1539</v>
      </c>
      <c r="C654" s="23">
        <v>6</v>
      </c>
      <c r="D654" s="23">
        <v>1</v>
      </c>
      <c r="E654" s="23">
        <v>40</v>
      </c>
      <c r="F654">
        <v>31.5</v>
      </c>
      <c r="G654" t="s">
        <v>14142</v>
      </c>
    </row>
    <row r="655" spans="1:7" x14ac:dyDescent="0.35">
      <c r="A655" s="21" t="s">
        <v>1549</v>
      </c>
      <c r="B655" s="29" t="s">
        <v>1546</v>
      </c>
      <c r="C655" s="23">
        <v>6</v>
      </c>
      <c r="D655" s="23">
        <v>1</v>
      </c>
      <c r="E655" s="23">
        <v>40</v>
      </c>
      <c r="F655">
        <v>22.5</v>
      </c>
      <c r="G655" t="s">
        <v>14141</v>
      </c>
    </row>
    <row r="656" spans="1:7" x14ac:dyDescent="0.35">
      <c r="A656" s="21" t="s">
        <v>1553</v>
      </c>
      <c r="B656" s="29" t="s">
        <v>1552</v>
      </c>
      <c r="C656" s="23">
        <v>6</v>
      </c>
      <c r="D656" s="23">
        <v>1</v>
      </c>
      <c r="E656" s="23">
        <v>40</v>
      </c>
      <c r="F656">
        <v>22.5</v>
      </c>
      <c r="G656" t="s">
        <v>14141</v>
      </c>
    </row>
    <row r="657" spans="1:7" x14ac:dyDescent="0.35">
      <c r="A657" s="21" t="s">
        <v>1560</v>
      </c>
      <c r="B657" s="29" t="s">
        <v>1557</v>
      </c>
      <c r="C657" s="23">
        <v>6</v>
      </c>
      <c r="D657" s="23">
        <v>1</v>
      </c>
      <c r="E657" s="23">
        <v>40</v>
      </c>
      <c r="F657">
        <v>22.5</v>
      </c>
      <c r="G657" t="s">
        <v>14141</v>
      </c>
    </row>
    <row r="658" spans="1:7" x14ac:dyDescent="0.35">
      <c r="A658" s="21" t="s">
        <v>1889</v>
      </c>
      <c r="B658" s="29" t="s">
        <v>1886</v>
      </c>
      <c r="C658" s="23">
        <v>6</v>
      </c>
      <c r="D658" s="23">
        <v>1</v>
      </c>
      <c r="E658" s="23">
        <v>40</v>
      </c>
      <c r="F658">
        <v>10.75</v>
      </c>
      <c r="G658" t="s">
        <v>14146</v>
      </c>
    </row>
    <row r="659" spans="1:7" x14ac:dyDescent="0.35">
      <c r="A659" s="21" t="s">
        <v>2147</v>
      </c>
      <c r="B659" s="29" t="s">
        <v>2138</v>
      </c>
      <c r="C659" s="23">
        <v>6</v>
      </c>
      <c r="D659" s="23">
        <v>1</v>
      </c>
      <c r="E659" s="23">
        <v>40</v>
      </c>
      <c r="F659">
        <v>11.5</v>
      </c>
      <c r="G659" t="s">
        <v>14146</v>
      </c>
    </row>
    <row r="660" spans="1:7" x14ac:dyDescent="0.35">
      <c r="A660" s="21" t="s">
        <v>2265</v>
      </c>
      <c r="B660" s="29" t="s">
        <v>2266</v>
      </c>
      <c r="C660" s="23">
        <v>6</v>
      </c>
      <c r="D660" s="23">
        <v>1</v>
      </c>
      <c r="E660" s="23">
        <v>40</v>
      </c>
      <c r="F660">
        <v>14.25</v>
      </c>
      <c r="G660" t="s">
        <v>14144</v>
      </c>
    </row>
    <row r="661" spans="1:7" x14ac:dyDescent="0.35">
      <c r="A661" s="21" t="s">
        <v>2409</v>
      </c>
      <c r="B661" s="29" t="s">
        <v>2406</v>
      </c>
      <c r="C661" s="23">
        <v>6</v>
      </c>
      <c r="D661" s="23">
        <v>1</v>
      </c>
      <c r="E661" s="23">
        <v>40</v>
      </c>
      <c r="F661">
        <v>15.95</v>
      </c>
      <c r="G661" t="s">
        <v>14146</v>
      </c>
    </row>
    <row r="662" spans="1:7" x14ac:dyDescent="0.35">
      <c r="A662" s="21" t="s">
        <v>2545</v>
      </c>
      <c r="B662" s="29" t="s">
        <v>2542</v>
      </c>
      <c r="C662" s="23">
        <v>6</v>
      </c>
      <c r="D662" s="23">
        <v>1</v>
      </c>
      <c r="E662" s="23">
        <v>40</v>
      </c>
      <c r="F662">
        <v>10.25</v>
      </c>
      <c r="G662" t="s">
        <v>14146</v>
      </c>
    </row>
    <row r="663" spans="1:7" x14ac:dyDescent="0.35">
      <c r="A663" s="21" t="s">
        <v>2627</v>
      </c>
      <c r="B663" s="29" t="s">
        <v>2628</v>
      </c>
      <c r="C663" s="23">
        <v>6</v>
      </c>
      <c r="D663" s="23">
        <v>1</v>
      </c>
      <c r="E663" s="23">
        <v>40</v>
      </c>
      <c r="F663">
        <v>15.25</v>
      </c>
      <c r="G663" t="s">
        <v>14150</v>
      </c>
    </row>
    <row r="664" spans="1:7" x14ac:dyDescent="0.35">
      <c r="A664" s="21" t="s">
        <v>14431</v>
      </c>
      <c r="B664" s="29" t="s">
        <v>2640</v>
      </c>
      <c r="C664" s="23">
        <v>6</v>
      </c>
      <c r="D664" s="23">
        <v>1</v>
      </c>
      <c r="E664" s="23">
        <v>40</v>
      </c>
      <c r="F664">
        <v>8.75</v>
      </c>
      <c r="G664" t="s">
        <v>14150</v>
      </c>
    </row>
    <row r="665" spans="1:7" x14ac:dyDescent="0.35">
      <c r="A665" s="21" t="s">
        <v>2652</v>
      </c>
      <c r="B665" s="29" t="s">
        <v>2653</v>
      </c>
      <c r="C665" s="23">
        <v>6</v>
      </c>
      <c r="D665" s="23">
        <v>1</v>
      </c>
      <c r="E665" s="23">
        <v>40</v>
      </c>
      <c r="F665">
        <v>19.95</v>
      </c>
      <c r="G665" t="s">
        <v>14145</v>
      </c>
    </row>
    <row r="666" spans="1:7" x14ac:dyDescent="0.35">
      <c r="A666" s="21" t="s">
        <v>2720</v>
      </c>
      <c r="B666" s="29" t="s">
        <v>2715</v>
      </c>
      <c r="C666" s="23">
        <v>6</v>
      </c>
      <c r="D666" s="23">
        <v>1</v>
      </c>
      <c r="E666" s="23">
        <v>40</v>
      </c>
      <c r="F666">
        <v>5.85</v>
      </c>
      <c r="G666" t="s">
        <v>14149</v>
      </c>
    </row>
    <row r="667" spans="1:7" x14ac:dyDescent="0.35">
      <c r="A667" s="21" t="s">
        <v>14432</v>
      </c>
      <c r="B667" s="29" t="s">
        <v>3203</v>
      </c>
      <c r="C667" s="23">
        <v>6</v>
      </c>
      <c r="D667" s="23">
        <v>1</v>
      </c>
      <c r="E667" s="23">
        <v>40</v>
      </c>
      <c r="F667">
        <v>20</v>
      </c>
      <c r="G667" t="s">
        <v>14150</v>
      </c>
    </row>
    <row r="668" spans="1:7" x14ac:dyDescent="0.35">
      <c r="A668" s="21" t="s">
        <v>3226</v>
      </c>
      <c r="B668" s="29" t="s">
        <v>3223</v>
      </c>
      <c r="C668" s="23">
        <v>6</v>
      </c>
      <c r="D668" s="23">
        <v>1</v>
      </c>
      <c r="E668" s="23">
        <v>40</v>
      </c>
      <c r="F668">
        <v>24.9</v>
      </c>
      <c r="G668" t="s">
        <v>14150</v>
      </c>
    </row>
    <row r="669" spans="1:7" x14ac:dyDescent="0.35">
      <c r="A669" s="21" t="s">
        <v>14433</v>
      </c>
      <c r="B669" s="29" t="s">
        <v>14434</v>
      </c>
      <c r="C669" s="23">
        <v>6</v>
      </c>
      <c r="D669" s="23">
        <v>1</v>
      </c>
      <c r="E669" s="23">
        <v>40</v>
      </c>
      <c r="F669">
        <v>26.5</v>
      </c>
      <c r="G669" t="s">
        <v>14163</v>
      </c>
    </row>
    <row r="670" spans="1:7" x14ac:dyDescent="0.35">
      <c r="A670" s="21" t="s">
        <v>3510</v>
      </c>
      <c r="B670" s="29" t="s">
        <v>3501</v>
      </c>
      <c r="C670" s="23">
        <v>6</v>
      </c>
      <c r="D670" s="23">
        <v>1</v>
      </c>
      <c r="E670" s="23">
        <v>40</v>
      </c>
      <c r="F670">
        <v>12.95</v>
      </c>
      <c r="G670" t="s">
        <v>14153</v>
      </c>
    </row>
    <row r="671" spans="1:7" x14ac:dyDescent="0.35">
      <c r="A671" s="21" t="s">
        <v>4886</v>
      </c>
      <c r="B671" s="29" t="s">
        <v>4881</v>
      </c>
      <c r="C671" s="23">
        <v>6</v>
      </c>
      <c r="D671" s="23">
        <v>1</v>
      </c>
      <c r="E671" s="23">
        <v>40</v>
      </c>
      <c r="F671">
        <v>3.95</v>
      </c>
      <c r="G671" t="s">
        <v>14142</v>
      </c>
    </row>
    <row r="672" spans="1:7" x14ac:dyDescent="0.35">
      <c r="A672" s="21" t="s">
        <v>5009</v>
      </c>
      <c r="B672" s="29" t="s">
        <v>5005</v>
      </c>
      <c r="C672" s="23">
        <v>6</v>
      </c>
      <c r="D672" s="23">
        <v>1</v>
      </c>
      <c r="E672" s="23">
        <v>40</v>
      </c>
      <c r="F672">
        <v>6.95</v>
      </c>
      <c r="G672" t="s">
        <v>14150</v>
      </c>
    </row>
    <row r="673" spans="1:7" x14ac:dyDescent="0.35">
      <c r="A673" s="21" t="s">
        <v>5231</v>
      </c>
      <c r="B673" s="29" t="s">
        <v>5227</v>
      </c>
      <c r="C673" s="23">
        <v>6</v>
      </c>
      <c r="D673" s="23">
        <v>1</v>
      </c>
      <c r="E673" s="23">
        <v>40</v>
      </c>
      <c r="F673">
        <v>5.75</v>
      </c>
      <c r="G673" t="s">
        <v>14142</v>
      </c>
    </row>
    <row r="674" spans="1:7" x14ac:dyDescent="0.35">
      <c r="A674" s="21" t="s">
        <v>5309</v>
      </c>
      <c r="B674" s="29" t="s">
        <v>5306</v>
      </c>
      <c r="C674" s="23">
        <v>6</v>
      </c>
      <c r="D674" s="23">
        <v>1</v>
      </c>
      <c r="E674" s="23">
        <v>40</v>
      </c>
      <c r="F674">
        <v>12.5</v>
      </c>
      <c r="G674" t="s">
        <v>14142</v>
      </c>
    </row>
    <row r="675" spans="1:7" x14ac:dyDescent="0.35">
      <c r="A675" s="21" t="s">
        <v>14435</v>
      </c>
      <c r="B675" s="29" t="s">
        <v>14436</v>
      </c>
      <c r="C675" s="23">
        <v>6</v>
      </c>
      <c r="D675" s="23">
        <v>1</v>
      </c>
      <c r="E675" s="23">
        <v>40</v>
      </c>
      <c r="F675">
        <v>23.5</v>
      </c>
      <c r="G675" t="s">
        <v>14144</v>
      </c>
    </row>
    <row r="676" spans="1:7" x14ac:dyDescent="0.35">
      <c r="A676" s="21" t="s">
        <v>5419</v>
      </c>
      <c r="B676" s="29" t="s">
        <v>5416</v>
      </c>
      <c r="C676" s="23">
        <v>6</v>
      </c>
      <c r="D676" s="23">
        <v>1</v>
      </c>
      <c r="E676" s="23">
        <v>40</v>
      </c>
      <c r="F676">
        <v>9.85</v>
      </c>
      <c r="G676" t="s">
        <v>14158</v>
      </c>
    </row>
    <row r="677" spans="1:7" x14ac:dyDescent="0.35">
      <c r="A677" s="21" t="s">
        <v>5763</v>
      </c>
      <c r="B677" s="29" t="s">
        <v>5757</v>
      </c>
      <c r="C677" s="23">
        <v>6</v>
      </c>
      <c r="D677" s="23">
        <v>1</v>
      </c>
      <c r="E677" s="23">
        <v>40</v>
      </c>
      <c r="F677">
        <v>5.4</v>
      </c>
      <c r="G677" t="s">
        <v>14150</v>
      </c>
    </row>
    <row r="678" spans="1:7" x14ac:dyDescent="0.35">
      <c r="A678" s="21" t="s">
        <v>5850</v>
      </c>
      <c r="B678" s="29" t="s">
        <v>5841</v>
      </c>
      <c r="C678" s="23">
        <v>6</v>
      </c>
      <c r="D678" s="23">
        <v>1</v>
      </c>
      <c r="E678" s="23">
        <v>40</v>
      </c>
      <c r="F678">
        <v>5.35</v>
      </c>
      <c r="G678" t="s">
        <v>14150</v>
      </c>
    </row>
    <row r="679" spans="1:7" x14ac:dyDescent="0.35">
      <c r="A679" s="21" t="s">
        <v>6078</v>
      </c>
      <c r="B679" s="29" t="s">
        <v>6079</v>
      </c>
      <c r="C679" s="23">
        <v>6</v>
      </c>
      <c r="D679" s="23">
        <v>1</v>
      </c>
      <c r="E679" s="23">
        <v>40</v>
      </c>
      <c r="F679">
        <v>31.5</v>
      </c>
      <c r="G679" t="s">
        <v>14145</v>
      </c>
    </row>
    <row r="680" spans="1:7" x14ac:dyDescent="0.35">
      <c r="A680" s="21" t="s">
        <v>6343</v>
      </c>
      <c r="B680" s="29" t="s">
        <v>6334</v>
      </c>
      <c r="C680" s="23">
        <v>6</v>
      </c>
      <c r="D680" s="23">
        <v>1</v>
      </c>
      <c r="E680" s="23">
        <v>40</v>
      </c>
      <c r="F680">
        <v>5.75</v>
      </c>
      <c r="G680" t="s">
        <v>14150</v>
      </c>
    </row>
    <row r="681" spans="1:7" x14ac:dyDescent="0.35">
      <c r="A681" s="21" t="s">
        <v>6469</v>
      </c>
      <c r="B681" s="29" t="s">
        <v>6466</v>
      </c>
      <c r="C681" s="23">
        <v>6</v>
      </c>
      <c r="D681" s="23">
        <v>1</v>
      </c>
      <c r="E681" s="23">
        <v>40</v>
      </c>
      <c r="F681">
        <v>14.75</v>
      </c>
      <c r="G681" t="s">
        <v>14146</v>
      </c>
    </row>
    <row r="682" spans="1:7" x14ac:dyDescent="0.35">
      <c r="A682" s="21" t="s">
        <v>6558</v>
      </c>
      <c r="B682" s="29" t="s">
        <v>6555</v>
      </c>
      <c r="C682" s="23">
        <v>6</v>
      </c>
      <c r="D682" s="23">
        <v>1</v>
      </c>
      <c r="E682" s="23">
        <v>40</v>
      </c>
      <c r="F682">
        <v>9.1</v>
      </c>
      <c r="G682" t="s">
        <v>14160</v>
      </c>
    </row>
    <row r="683" spans="1:7" x14ac:dyDescent="0.35">
      <c r="A683" s="21" t="s">
        <v>6567</v>
      </c>
      <c r="B683" s="29" t="s">
        <v>6564</v>
      </c>
      <c r="C683" s="23">
        <v>6</v>
      </c>
      <c r="D683" s="23">
        <v>1</v>
      </c>
      <c r="E683" s="23">
        <v>40</v>
      </c>
      <c r="F683">
        <v>16.25</v>
      </c>
      <c r="G683" t="s">
        <v>14144</v>
      </c>
    </row>
    <row r="684" spans="1:7" x14ac:dyDescent="0.35">
      <c r="A684" s="21" t="s">
        <v>6574</v>
      </c>
      <c r="B684" s="29" t="s">
        <v>6571</v>
      </c>
      <c r="C684" s="23">
        <v>6</v>
      </c>
      <c r="D684" s="23">
        <v>1</v>
      </c>
      <c r="E684" s="23">
        <v>40</v>
      </c>
      <c r="F684">
        <v>8</v>
      </c>
      <c r="G684" t="s">
        <v>14144</v>
      </c>
    </row>
    <row r="685" spans="1:7" x14ac:dyDescent="0.35">
      <c r="A685" s="21" t="s">
        <v>6734</v>
      </c>
      <c r="B685" s="29" t="s">
        <v>6730</v>
      </c>
      <c r="C685" s="23">
        <v>6</v>
      </c>
      <c r="D685" s="23">
        <v>1</v>
      </c>
      <c r="E685" s="23">
        <v>40</v>
      </c>
      <c r="F685">
        <v>195</v>
      </c>
      <c r="G685" t="s">
        <v>14157</v>
      </c>
    </row>
    <row r="686" spans="1:7" x14ac:dyDescent="0.35">
      <c r="A686" s="21" t="s">
        <v>6843</v>
      </c>
      <c r="B686" s="29" t="s">
        <v>6844</v>
      </c>
      <c r="C686" s="23">
        <v>6</v>
      </c>
      <c r="D686" s="23">
        <v>1</v>
      </c>
      <c r="E686" s="23">
        <v>40</v>
      </c>
      <c r="F686">
        <v>22.5</v>
      </c>
      <c r="G686" t="s">
        <v>14157</v>
      </c>
    </row>
    <row r="687" spans="1:7" x14ac:dyDescent="0.35">
      <c r="A687" s="21" t="s">
        <v>6974</v>
      </c>
      <c r="B687" s="29" t="s">
        <v>6975</v>
      </c>
      <c r="C687" s="23">
        <v>6</v>
      </c>
      <c r="D687" s="23">
        <v>1</v>
      </c>
      <c r="E687" s="23">
        <v>40</v>
      </c>
      <c r="F687">
        <v>2.6</v>
      </c>
      <c r="G687" t="s">
        <v>14141</v>
      </c>
    </row>
    <row r="688" spans="1:7" x14ac:dyDescent="0.35">
      <c r="A688" s="21" t="s">
        <v>7099</v>
      </c>
      <c r="B688" s="29" t="s">
        <v>7075</v>
      </c>
      <c r="C688" s="23">
        <v>6</v>
      </c>
      <c r="D688" s="23">
        <v>1</v>
      </c>
      <c r="E688" s="23">
        <v>40</v>
      </c>
      <c r="F688">
        <v>13.75</v>
      </c>
      <c r="G688" t="s">
        <v>14251</v>
      </c>
    </row>
    <row r="689" spans="1:7" x14ac:dyDescent="0.35">
      <c r="A689" s="21" t="s">
        <v>7102</v>
      </c>
      <c r="B689" s="29" t="s">
        <v>7075</v>
      </c>
      <c r="C689" s="23">
        <v>6</v>
      </c>
      <c r="D689" s="23">
        <v>1</v>
      </c>
      <c r="E689" s="23">
        <v>40</v>
      </c>
      <c r="F689">
        <v>13.95</v>
      </c>
      <c r="G689" t="s">
        <v>14251</v>
      </c>
    </row>
    <row r="690" spans="1:7" x14ac:dyDescent="0.35">
      <c r="A690" s="21" t="s">
        <v>7104</v>
      </c>
      <c r="B690" s="29" t="s">
        <v>7075</v>
      </c>
      <c r="C690" s="23">
        <v>6</v>
      </c>
      <c r="D690" s="23">
        <v>1</v>
      </c>
      <c r="E690" s="23">
        <v>40</v>
      </c>
      <c r="F690">
        <v>13.95</v>
      </c>
      <c r="G690" t="s">
        <v>14251</v>
      </c>
    </row>
    <row r="691" spans="1:7" x14ac:dyDescent="0.35">
      <c r="A691" s="21" t="s">
        <v>7323</v>
      </c>
      <c r="B691" s="29" t="s">
        <v>7314</v>
      </c>
      <c r="C691" s="23">
        <v>6</v>
      </c>
      <c r="D691" s="23">
        <v>1</v>
      </c>
      <c r="E691" s="23">
        <v>40</v>
      </c>
      <c r="F691">
        <v>12</v>
      </c>
      <c r="G691" t="s">
        <v>14150</v>
      </c>
    </row>
    <row r="692" spans="1:7" x14ac:dyDescent="0.35">
      <c r="A692" s="21" t="s">
        <v>7338</v>
      </c>
      <c r="B692" s="29" t="s">
        <v>7335</v>
      </c>
      <c r="C692" s="23">
        <v>6</v>
      </c>
      <c r="D692" s="23">
        <v>1</v>
      </c>
      <c r="E692" s="23">
        <v>40</v>
      </c>
      <c r="F692">
        <v>23.5</v>
      </c>
      <c r="G692" t="s">
        <v>14150</v>
      </c>
    </row>
    <row r="693" spans="1:7" x14ac:dyDescent="0.35">
      <c r="A693" s="21" t="s">
        <v>7343</v>
      </c>
      <c r="B693" s="29" t="s">
        <v>7341</v>
      </c>
      <c r="C693" s="23">
        <v>6</v>
      </c>
      <c r="D693" s="23">
        <v>1</v>
      </c>
      <c r="E693" s="23">
        <v>40</v>
      </c>
      <c r="F693">
        <v>16.7</v>
      </c>
      <c r="G693" t="s">
        <v>14150</v>
      </c>
    </row>
    <row r="694" spans="1:7" x14ac:dyDescent="0.35">
      <c r="A694" s="21" t="s">
        <v>7350</v>
      </c>
      <c r="B694" s="29" t="s">
        <v>7347</v>
      </c>
      <c r="C694" s="23">
        <v>6</v>
      </c>
      <c r="D694" s="23">
        <v>1</v>
      </c>
      <c r="E694" s="23">
        <v>40</v>
      </c>
      <c r="F694">
        <v>18</v>
      </c>
      <c r="G694" t="s">
        <v>14150</v>
      </c>
    </row>
    <row r="695" spans="1:7" x14ac:dyDescent="0.35">
      <c r="A695" s="21" t="s">
        <v>14437</v>
      </c>
      <c r="B695" s="29" t="s">
        <v>14438</v>
      </c>
      <c r="C695" s="23">
        <v>6</v>
      </c>
      <c r="D695" s="23">
        <v>1</v>
      </c>
      <c r="E695" s="23">
        <v>40</v>
      </c>
      <c r="F695">
        <v>14.5</v>
      </c>
      <c r="G695" t="s">
        <v>14150</v>
      </c>
    </row>
    <row r="696" spans="1:7" x14ac:dyDescent="0.35">
      <c r="A696" s="21" t="s">
        <v>14439</v>
      </c>
      <c r="B696" s="29" t="s">
        <v>7400</v>
      </c>
      <c r="C696" s="23">
        <v>6</v>
      </c>
      <c r="D696" s="23">
        <v>1</v>
      </c>
      <c r="E696" s="23">
        <v>40</v>
      </c>
      <c r="F696">
        <v>8.5</v>
      </c>
      <c r="G696" t="s">
        <v>14158</v>
      </c>
    </row>
    <row r="697" spans="1:7" x14ac:dyDescent="0.35">
      <c r="A697" s="21" t="s">
        <v>7403</v>
      </c>
      <c r="B697" s="29" t="s">
        <v>7400</v>
      </c>
      <c r="C697" s="23">
        <v>6</v>
      </c>
      <c r="D697" s="23">
        <v>1</v>
      </c>
      <c r="E697" s="23">
        <v>40</v>
      </c>
      <c r="F697">
        <v>8.5</v>
      </c>
      <c r="G697" t="s">
        <v>14158</v>
      </c>
    </row>
    <row r="698" spans="1:7" x14ac:dyDescent="0.35">
      <c r="A698" s="21" t="s">
        <v>14440</v>
      </c>
      <c r="B698" s="29" t="s">
        <v>7509</v>
      </c>
      <c r="C698" s="23">
        <v>6</v>
      </c>
      <c r="D698" s="23">
        <v>1</v>
      </c>
      <c r="E698" s="23">
        <v>40</v>
      </c>
      <c r="F698">
        <v>61.5</v>
      </c>
      <c r="G698" t="s">
        <v>14150</v>
      </c>
    </row>
    <row r="699" spans="1:7" x14ac:dyDescent="0.35">
      <c r="A699" s="21" t="s">
        <v>7525</v>
      </c>
      <c r="B699" s="29" t="s">
        <v>7513</v>
      </c>
      <c r="C699" s="23">
        <v>6</v>
      </c>
      <c r="D699" s="23">
        <v>1</v>
      </c>
      <c r="E699" s="23">
        <v>40</v>
      </c>
      <c r="F699">
        <v>18.5</v>
      </c>
      <c r="G699" t="s">
        <v>14150</v>
      </c>
    </row>
    <row r="700" spans="1:7" x14ac:dyDescent="0.35">
      <c r="A700" s="21" t="s">
        <v>7553</v>
      </c>
      <c r="B700" s="29" t="s">
        <v>7550</v>
      </c>
      <c r="C700" s="23">
        <v>6</v>
      </c>
      <c r="D700" s="23">
        <v>1</v>
      </c>
      <c r="E700" s="23">
        <v>40</v>
      </c>
      <c r="F700">
        <v>155</v>
      </c>
      <c r="G700" t="s">
        <v>14150</v>
      </c>
    </row>
    <row r="701" spans="1:7" x14ac:dyDescent="0.35">
      <c r="A701" s="21" t="s">
        <v>7584</v>
      </c>
      <c r="B701" s="29" t="s">
        <v>7581</v>
      </c>
      <c r="C701" s="23">
        <v>6</v>
      </c>
      <c r="D701" s="23">
        <v>1</v>
      </c>
      <c r="E701" s="23">
        <v>40</v>
      </c>
      <c r="F701">
        <v>34.5</v>
      </c>
      <c r="G701" t="s">
        <v>14150</v>
      </c>
    </row>
    <row r="702" spans="1:7" x14ac:dyDescent="0.35">
      <c r="A702" s="21" t="s">
        <v>7607</v>
      </c>
      <c r="B702" s="29" t="s">
        <v>7596</v>
      </c>
      <c r="C702" s="23">
        <v>6</v>
      </c>
      <c r="D702" s="23">
        <v>1</v>
      </c>
      <c r="E702" s="23">
        <v>40</v>
      </c>
      <c r="F702">
        <v>7.35</v>
      </c>
      <c r="G702" t="s">
        <v>14150</v>
      </c>
    </row>
    <row r="703" spans="1:7" x14ac:dyDescent="0.35">
      <c r="A703" s="21" t="s">
        <v>7666</v>
      </c>
      <c r="B703" s="29" t="s">
        <v>7657</v>
      </c>
      <c r="C703" s="23">
        <v>6</v>
      </c>
      <c r="D703" s="23">
        <v>1</v>
      </c>
      <c r="E703" s="23">
        <v>40</v>
      </c>
      <c r="F703">
        <v>18.899999999999999</v>
      </c>
      <c r="G703" t="s">
        <v>14157</v>
      </c>
    </row>
    <row r="704" spans="1:7" x14ac:dyDescent="0.35">
      <c r="A704" s="21" t="s">
        <v>8037</v>
      </c>
      <c r="B704" s="29" t="s">
        <v>8038</v>
      </c>
      <c r="C704" s="23">
        <v>6</v>
      </c>
      <c r="D704" s="23">
        <v>1</v>
      </c>
      <c r="E704" s="23">
        <v>40</v>
      </c>
      <c r="F704">
        <v>14.75</v>
      </c>
      <c r="G704" t="s">
        <v>14162</v>
      </c>
    </row>
    <row r="705" spans="1:7" x14ac:dyDescent="0.35">
      <c r="A705" s="21" t="s">
        <v>8049</v>
      </c>
      <c r="B705" s="29" t="s">
        <v>8046</v>
      </c>
      <c r="C705" s="23">
        <v>6</v>
      </c>
      <c r="D705" s="23">
        <v>1</v>
      </c>
      <c r="E705" s="23">
        <v>40</v>
      </c>
      <c r="F705">
        <v>12.95</v>
      </c>
      <c r="G705" t="s">
        <v>14144</v>
      </c>
    </row>
    <row r="706" spans="1:7" x14ac:dyDescent="0.35">
      <c r="A706" s="21" t="s">
        <v>14426</v>
      </c>
      <c r="B706" s="29" t="s">
        <v>14427</v>
      </c>
      <c r="C706" s="23">
        <v>6</v>
      </c>
      <c r="D706" s="23">
        <v>1</v>
      </c>
      <c r="E706" s="23">
        <v>40</v>
      </c>
      <c r="F706">
        <v>17.5</v>
      </c>
      <c r="G706" t="s">
        <v>14144</v>
      </c>
    </row>
    <row r="707" spans="1:7" x14ac:dyDescent="0.35">
      <c r="A707" s="21" t="s">
        <v>8137</v>
      </c>
      <c r="B707" s="29" t="s">
        <v>8129</v>
      </c>
      <c r="C707" s="23">
        <v>6</v>
      </c>
      <c r="D707" s="23">
        <v>1</v>
      </c>
      <c r="E707" s="23">
        <v>40</v>
      </c>
      <c r="F707">
        <v>5.45</v>
      </c>
      <c r="G707" t="s">
        <v>14150</v>
      </c>
    </row>
    <row r="708" spans="1:7" x14ac:dyDescent="0.35">
      <c r="A708" s="21" t="s">
        <v>9410</v>
      </c>
      <c r="B708" s="29" t="s">
        <v>9407</v>
      </c>
      <c r="C708" s="23">
        <v>6</v>
      </c>
      <c r="D708" s="23">
        <v>1</v>
      </c>
      <c r="E708" s="23">
        <v>40</v>
      </c>
      <c r="F708">
        <v>23.5</v>
      </c>
      <c r="G708" t="s">
        <v>14163</v>
      </c>
    </row>
    <row r="709" spans="1:7" x14ac:dyDescent="0.35">
      <c r="A709" s="21" t="s">
        <v>9476</v>
      </c>
      <c r="B709" s="29" t="s">
        <v>9473</v>
      </c>
      <c r="C709" s="23">
        <v>6</v>
      </c>
      <c r="D709" s="23">
        <v>1</v>
      </c>
      <c r="E709" s="23">
        <v>40</v>
      </c>
      <c r="F709">
        <v>8.9499999999999993</v>
      </c>
      <c r="G709" t="s">
        <v>14144</v>
      </c>
    </row>
    <row r="710" spans="1:7" x14ac:dyDescent="0.35">
      <c r="A710" s="21" t="s">
        <v>9890</v>
      </c>
      <c r="B710" s="29" t="s">
        <v>9884</v>
      </c>
      <c r="C710" s="23">
        <v>6</v>
      </c>
      <c r="D710" s="23">
        <v>1</v>
      </c>
      <c r="E710" s="23">
        <v>40</v>
      </c>
      <c r="F710">
        <v>6.75</v>
      </c>
      <c r="G710" t="s">
        <v>14142</v>
      </c>
    </row>
    <row r="711" spans="1:7" x14ac:dyDescent="0.35">
      <c r="A711" s="21" t="s">
        <v>9957</v>
      </c>
      <c r="B711" s="29" t="s">
        <v>9958</v>
      </c>
      <c r="C711" s="23">
        <v>6</v>
      </c>
      <c r="D711" s="23">
        <v>1</v>
      </c>
      <c r="E711" s="23">
        <v>40</v>
      </c>
      <c r="F711">
        <v>18.3</v>
      </c>
      <c r="G711" t="s">
        <v>14145</v>
      </c>
    </row>
    <row r="712" spans="1:7" x14ac:dyDescent="0.35">
      <c r="A712" s="21" t="s">
        <v>10208</v>
      </c>
      <c r="B712" s="29" t="s">
        <v>10205</v>
      </c>
      <c r="C712" s="23">
        <v>6</v>
      </c>
      <c r="D712" s="23">
        <v>1</v>
      </c>
      <c r="E712" s="23">
        <v>40</v>
      </c>
      <c r="F712">
        <v>7.9</v>
      </c>
      <c r="G712" t="s">
        <v>14150</v>
      </c>
    </row>
    <row r="713" spans="1:7" x14ac:dyDescent="0.35">
      <c r="A713" s="21" t="s">
        <v>10250</v>
      </c>
      <c r="B713" s="29" t="s">
        <v>10247</v>
      </c>
      <c r="C713" s="23">
        <v>6</v>
      </c>
      <c r="D713" s="23">
        <v>1</v>
      </c>
      <c r="E713" s="23">
        <v>40</v>
      </c>
      <c r="F713">
        <v>7</v>
      </c>
      <c r="G713" t="s">
        <v>14144</v>
      </c>
    </row>
    <row r="714" spans="1:7" x14ac:dyDescent="0.35">
      <c r="A714" s="21" t="s">
        <v>10348</v>
      </c>
      <c r="B714" s="29" t="s">
        <v>10349</v>
      </c>
      <c r="C714" s="23">
        <v>6</v>
      </c>
      <c r="D714" s="23">
        <v>1</v>
      </c>
      <c r="E714" s="23">
        <v>40</v>
      </c>
      <c r="F714">
        <v>36.5</v>
      </c>
      <c r="G714" t="s">
        <v>14140</v>
      </c>
    </row>
    <row r="715" spans="1:7" x14ac:dyDescent="0.35">
      <c r="A715" s="21" t="s">
        <v>10773</v>
      </c>
      <c r="B715" s="29" t="s">
        <v>10770</v>
      </c>
      <c r="C715" s="23">
        <v>6</v>
      </c>
      <c r="D715" s="23">
        <v>1</v>
      </c>
      <c r="E715" s="23">
        <v>40</v>
      </c>
      <c r="F715">
        <v>8.1</v>
      </c>
      <c r="G715" t="s">
        <v>14142</v>
      </c>
    </row>
    <row r="716" spans="1:7" x14ac:dyDescent="0.35">
      <c r="A716" s="21" t="s">
        <v>10823</v>
      </c>
      <c r="B716" s="29" t="s">
        <v>10820</v>
      </c>
      <c r="C716" s="23">
        <v>6</v>
      </c>
      <c r="D716" s="23">
        <v>1</v>
      </c>
      <c r="E716" s="23">
        <v>40</v>
      </c>
      <c r="F716">
        <v>18.5</v>
      </c>
      <c r="G716" t="s">
        <v>14150</v>
      </c>
    </row>
    <row r="717" spans="1:7" x14ac:dyDescent="0.35">
      <c r="A717" s="21" t="s">
        <v>14441</v>
      </c>
      <c r="B717" s="29" t="s">
        <v>14442</v>
      </c>
      <c r="C717" s="23">
        <v>6</v>
      </c>
      <c r="D717" s="23">
        <v>1</v>
      </c>
      <c r="E717" s="23">
        <v>40</v>
      </c>
      <c r="F717">
        <v>42.5</v>
      </c>
      <c r="G717" t="s">
        <v>14157</v>
      </c>
    </row>
    <row r="718" spans="1:7" x14ac:dyDescent="0.35">
      <c r="A718" s="21" t="s">
        <v>11137</v>
      </c>
      <c r="B718" s="29" t="s">
        <v>11138</v>
      </c>
      <c r="C718" s="23">
        <v>6</v>
      </c>
      <c r="D718" s="23">
        <v>1</v>
      </c>
      <c r="E718" s="23">
        <v>40</v>
      </c>
      <c r="F718">
        <v>18.75</v>
      </c>
      <c r="G718" t="s">
        <v>14142</v>
      </c>
    </row>
    <row r="719" spans="1:7" x14ac:dyDescent="0.35">
      <c r="A719" s="21" t="s">
        <v>11141</v>
      </c>
      <c r="B719" s="29" t="s">
        <v>11142</v>
      </c>
      <c r="C719" s="23">
        <v>6</v>
      </c>
      <c r="D719" s="23">
        <v>1</v>
      </c>
      <c r="E719" s="23">
        <v>40</v>
      </c>
      <c r="F719">
        <v>21.25</v>
      </c>
      <c r="G719" t="s">
        <v>14142</v>
      </c>
    </row>
    <row r="720" spans="1:7" x14ac:dyDescent="0.35">
      <c r="A720" s="21" t="s">
        <v>11806</v>
      </c>
      <c r="B720" s="29" t="s">
        <v>11807</v>
      </c>
      <c r="C720" s="23">
        <v>6</v>
      </c>
      <c r="D720" s="23">
        <v>1</v>
      </c>
      <c r="E720" s="23">
        <v>40</v>
      </c>
      <c r="F720">
        <v>4.3</v>
      </c>
      <c r="G720" t="s">
        <v>14150</v>
      </c>
    </row>
    <row r="721" spans="1:7" x14ac:dyDescent="0.35">
      <c r="A721" s="21" t="s">
        <v>14443</v>
      </c>
      <c r="B721" s="29" t="s">
        <v>14444</v>
      </c>
      <c r="C721" s="23">
        <v>6</v>
      </c>
      <c r="D721" s="23">
        <v>1</v>
      </c>
      <c r="E721" s="23">
        <v>40</v>
      </c>
      <c r="F721">
        <v>47.5</v>
      </c>
      <c r="G721" t="s">
        <v>14145</v>
      </c>
    </row>
    <row r="722" spans="1:7" x14ac:dyDescent="0.35">
      <c r="A722" s="21" t="s">
        <v>13246</v>
      </c>
      <c r="B722" s="29" t="s">
        <v>13247</v>
      </c>
      <c r="C722" s="23">
        <v>6</v>
      </c>
      <c r="D722" s="23">
        <v>1</v>
      </c>
      <c r="E722" s="23">
        <v>40</v>
      </c>
      <c r="F722">
        <v>20.5</v>
      </c>
      <c r="G722" t="s">
        <v>14159</v>
      </c>
    </row>
    <row r="723" spans="1:7" x14ac:dyDescent="0.35">
      <c r="A723" s="21" t="s">
        <v>13347</v>
      </c>
      <c r="B723" s="29" t="s">
        <v>13343</v>
      </c>
      <c r="C723" s="23">
        <v>6</v>
      </c>
      <c r="D723" s="23">
        <v>1</v>
      </c>
      <c r="E723" s="23">
        <v>40</v>
      </c>
      <c r="F723">
        <v>9.75</v>
      </c>
      <c r="G723" t="s">
        <v>14150</v>
      </c>
    </row>
    <row r="724" spans="1:7" x14ac:dyDescent="0.35">
      <c r="A724" s="21" t="s">
        <v>13440</v>
      </c>
      <c r="B724" s="29" t="s">
        <v>13434</v>
      </c>
      <c r="C724" s="23">
        <v>6</v>
      </c>
      <c r="D724" s="23">
        <v>1</v>
      </c>
      <c r="E724" s="23">
        <v>40</v>
      </c>
      <c r="F724">
        <v>9.75</v>
      </c>
      <c r="G724" t="s">
        <v>14156</v>
      </c>
    </row>
    <row r="725" spans="1:7" x14ac:dyDescent="0.35">
      <c r="A725" s="21" t="s">
        <v>13476</v>
      </c>
      <c r="B725" s="29" t="s">
        <v>13477</v>
      </c>
      <c r="C725" s="23">
        <v>6</v>
      </c>
      <c r="D725" s="23">
        <v>1</v>
      </c>
      <c r="E725" s="23">
        <v>40</v>
      </c>
      <c r="F725">
        <v>10.9</v>
      </c>
      <c r="G725" t="s">
        <v>14142</v>
      </c>
    </row>
    <row r="726" spans="1:7" x14ac:dyDescent="0.35">
      <c r="A726" s="21" t="s">
        <v>13519</v>
      </c>
      <c r="B726" s="29" t="s">
        <v>13516</v>
      </c>
      <c r="C726" s="23">
        <v>6</v>
      </c>
      <c r="D726" s="23">
        <v>1</v>
      </c>
      <c r="E726" s="23">
        <v>40</v>
      </c>
      <c r="F726">
        <v>6.45</v>
      </c>
      <c r="G726" t="s">
        <v>14159</v>
      </c>
    </row>
    <row r="727" spans="1:7" x14ac:dyDescent="0.35">
      <c r="A727" s="21" t="s">
        <v>13765</v>
      </c>
      <c r="B727" s="29" t="s">
        <v>13762</v>
      </c>
      <c r="C727" s="23">
        <v>6</v>
      </c>
      <c r="D727" s="23">
        <v>1</v>
      </c>
      <c r="E727" s="23">
        <v>40</v>
      </c>
      <c r="F727">
        <v>5.65</v>
      </c>
      <c r="G727" t="s">
        <v>14150</v>
      </c>
    </row>
    <row r="728" spans="1:7" x14ac:dyDescent="0.35">
      <c r="A728" s="21" t="s">
        <v>14445</v>
      </c>
      <c r="B728" s="29" t="s">
        <v>14446</v>
      </c>
      <c r="C728" s="23">
        <v>6</v>
      </c>
      <c r="D728" s="23">
        <v>1</v>
      </c>
      <c r="E728" s="23">
        <v>40</v>
      </c>
      <c r="F728">
        <v>19</v>
      </c>
      <c r="G728" t="s">
        <v>14144</v>
      </c>
    </row>
    <row r="729" spans="1:7" x14ac:dyDescent="0.35">
      <c r="A729" s="21" t="s">
        <v>13991</v>
      </c>
      <c r="B729" s="29" t="s">
        <v>13988</v>
      </c>
      <c r="C729" s="23">
        <v>6</v>
      </c>
      <c r="D729" s="23">
        <v>1</v>
      </c>
      <c r="E729" s="23">
        <v>40</v>
      </c>
      <c r="F729">
        <v>4.8499999999999996</v>
      </c>
      <c r="G729" t="s">
        <v>14142</v>
      </c>
    </row>
    <row r="730" spans="1:7" x14ac:dyDescent="0.35">
      <c r="A730" s="21" t="s">
        <v>324</v>
      </c>
      <c r="B730" s="29" t="s">
        <v>303</v>
      </c>
      <c r="C730" s="23">
        <v>6</v>
      </c>
      <c r="D730" s="23">
        <v>1.75</v>
      </c>
      <c r="E730" s="23">
        <v>40</v>
      </c>
      <c r="F730">
        <v>17.5</v>
      </c>
      <c r="G730" t="s">
        <v>14142</v>
      </c>
    </row>
    <row r="731" spans="1:7" x14ac:dyDescent="0.35">
      <c r="A731" s="21" t="s">
        <v>14447</v>
      </c>
      <c r="B731" s="29" t="s">
        <v>14448</v>
      </c>
      <c r="C731" s="23">
        <v>6</v>
      </c>
      <c r="D731" s="23">
        <v>1.5</v>
      </c>
      <c r="E731" s="23">
        <v>40</v>
      </c>
      <c r="F731">
        <v>270</v>
      </c>
      <c r="G731" t="s">
        <v>14140</v>
      </c>
    </row>
    <row r="732" spans="1:7" x14ac:dyDescent="0.35">
      <c r="A732" s="21" t="s">
        <v>14449</v>
      </c>
      <c r="B732" s="29" t="s">
        <v>14450</v>
      </c>
      <c r="C732" s="23">
        <v>6</v>
      </c>
      <c r="D732" s="23">
        <v>1.5</v>
      </c>
      <c r="E732" s="23">
        <v>40</v>
      </c>
      <c r="F732">
        <v>235</v>
      </c>
      <c r="G732" t="s">
        <v>14140</v>
      </c>
    </row>
    <row r="733" spans="1:7" x14ac:dyDescent="0.35">
      <c r="A733" s="21" t="s">
        <v>455</v>
      </c>
      <c r="B733" s="29" t="s">
        <v>456</v>
      </c>
      <c r="C733" s="23">
        <v>6</v>
      </c>
      <c r="D733" s="23">
        <v>0.5</v>
      </c>
      <c r="E733" s="23">
        <v>40</v>
      </c>
      <c r="F733">
        <v>16.95</v>
      </c>
      <c r="G733" t="s">
        <v>14150</v>
      </c>
    </row>
    <row r="734" spans="1:7" x14ac:dyDescent="0.35">
      <c r="A734" s="21" t="s">
        <v>14451</v>
      </c>
      <c r="B734" s="29" t="s">
        <v>14452</v>
      </c>
      <c r="C734" s="23">
        <v>6</v>
      </c>
      <c r="D734" s="23">
        <v>0.5</v>
      </c>
      <c r="E734" s="23">
        <v>40</v>
      </c>
      <c r="F734">
        <v>24.25</v>
      </c>
      <c r="G734" t="s">
        <v>14150</v>
      </c>
    </row>
    <row r="735" spans="1:7" x14ac:dyDescent="0.35">
      <c r="A735" s="21" t="s">
        <v>464</v>
      </c>
      <c r="B735" s="29" t="s">
        <v>465</v>
      </c>
      <c r="C735" s="23">
        <v>6</v>
      </c>
      <c r="D735" s="23">
        <v>0.5</v>
      </c>
      <c r="E735" s="23">
        <v>40</v>
      </c>
      <c r="F735">
        <v>14.85</v>
      </c>
      <c r="G735" t="s">
        <v>14150</v>
      </c>
    </row>
    <row r="736" spans="1:7" x14ac:dyDescent="0.35">
      <c r="A736" s="21" t="s">
        <v>1525</v>
      </c>
      <c r="B736" s="29" t="s">
        <v>1513</v>
      </c>
      <c r="C736" s="23">
        <v>6</v>
      </c>
      <c r="D736" s="23">
        <v>1.75</v>
      </c>
      <c r="E736" s="23">
        <v>40</v>
      </c>
      <c r="F736">
        <v>58.5</v>
      </c>
      <c r="G736" t="s">
        <v>14142</v>
      </c>
    </row>
    <row r="737" spans="1:7" x14ac:dyDescent="0.35">
      <c r="A737" s="21" t="s">
        <v>2182</v>
      </c>
      <c r="B737" s="29" t="s">
        <v>2183</v>
      </c>
      <c r="C737" s="23">
        <v>6</v>
      </c>
      <c r="D737" s="23">
        <v>0.5</v>
      </c>
      <c r="E737" s="23">
        <v>40</v>
      </c>
      <c r="F737">
        <v>10</v>
      </c>
      <c r="G737" t="s">
        <v>14160</v>
      </c>
    </row>
    <row r="738" spans="1:7" x14ac:dyDescent="0.35">
      <c r="A738" s="21" t="s">
        <v>2186</v>
      </c>
      <c r="B738" s="29" t="s">
        <v>2187</v>
      </c>
      <c r="C738" s="23">
        <v>6</v>
      </c>
      <c r="D738" s="23">
        <v>0.5</v>
      </c>
      <c r="E738" s="23">
        <v>40</v>
      </c>
      <c r="F738">
        <v>14.5</v>
      </c>
      <c r="G738" t="s">
        <v>14144</v>
      </c>
    </row>
    <row r="739" spans="1:7" x14ac:dyDescent="0.35">
      <c r="A739" s="21" t="s">
        <v>2194</v>
      </c>
      <c r="B739" s="29" t="s">
        <v>2195</v>
      </c>
      <c r="C739" s="23">
        <v>6</v>
      </c>
      <c r="D739" s="23">
        <v>0.5</v>
      </c>
      <c r="E739" s="23">
        <v>40</v>
      </c>
      <c r="F739">
        <v>19.25</v>
      </c>
      <c r="G739" t="s">
        <v>14144</v>
      </c>
    </row>
    <row r="740" spans="1:7" x14ac:dyDescent="0.35">
      <c r="A740" s="21" t="s">
        <v>2675</v>
      </c>
      <c r="B740" s="29" t="s">
        <v>2676</v>
      </c>
      <c r="C740" s="23">
        <v>6</v>
      </c>
      <c r="D740" s="23">
        <v>0.5</v>
      </c>
      <c r="E740" s="23">
        <v>40</v>
      </c>
      <c r="F740">
        <v>14.5</v>
      </c>
      <c r="G740" t="s">
        <v>14140</v>
      </c>
    </row>
    <row r="741" spans="1:7" x14ac:dyDescent="0.35">
      <c r="A741" s="21" t="s">
        <v>2679</v>
      </c>
      <c r="B741" s="29" t="s">
        <v>2680</v>
      </c>
      <c r="C741" s="23">
        <v>6</v>
      </c>
      <c r="D741" s="23">
        <v>0.5</v>
      </c>
      <c r="E741" s="23">
        <v>40</v>
      </c>
      <c r="F741">
        <v>9.85</v>
      </c>
      <c r="G741" t="s">
        <v>14140</v>
      </c>
    </row>
    <row r="742" spans="1:7" x14ac:dyDescent="0.35">
      <c r="A742" s="21" t="s">
        <v>3254</v>
      </c>
      <c r="B742" s="29" t="s">
        <v>3255</v>
      </c>
      <c r="C742" s="23">
        <v>6</v>
      </c>
      <c r="D742" s="23">
        <v>0.5</v>
      </c>
      <c r="E742" s="23">
        <v>40</v>
      </c>
      <c r="F742">
        <v>335</v>
      </c>
      <c r="G742" t="s">
        <v>14150</v>
      </c>
    </row>
    <row r="743" spans="1:7" x14ac:dyDescent="0.35">
      <c r="A743" s="21" t="s">
        <v>3394</v>
      </c>
      <c r="B743" s="29" t="s">
        <v>3385</v>
      </c>
      <c r="C743" s="23">
        <v>6</v>
      </c>
      <c r="D743" s="23">
        <v>1.75</v>
      </c>
      <c r="E743" s="23">
        <v>40</v>
      </c>
      <c r="F743">
        <v>43.5</v>
      </c>
      <c r="G743" t="s">
        <v>14142</v>
      </c>
    </row>
    <row r="744" spans="1:7" x14ac:dyDescent="0.35">
      <c r="A744" s="21" t="s">
        <v>3696</v>
      </c>
      <c r="B744" s="29" t="s">
        <v>3697</v>
      </c>
      <c r="C744" s="23">
        <v>6</v>
      </c>
      <c r="D744" s="23">
        <v>0.5</v>
      </c>
      <c r="E744" s="23">
        <v>40</v>
      </c>
      <c r="F744">
        <v>21.75</v>
      </c>
      <c r="G744" t="s">
        <v>14146</v>
      </c>
    </row>
    <row r="745" spans="1:7" x14ac:dyDescent="0.35">
      <c r="A745" s="21" t="s">
        <v>4230</v>
      </c>
      <c r="B745" s="29" t="s">
        <v>4227</v>
      </c>
      <c r="C745" s="23">
        <v>6</v>
      </c>
      <c r="D745" s="23">
        <v>0.5</v>
      </c>
      <c r="E745" s="23">
        <v>40</v>
      </c>
      <c r="F745">
        <v>15.6</v>
      </c>
      <c r="G745" t="s">
        <v>14142</v>
      </c>
    </row>
    <row r="746" spans="1:7" x14ac:dyDescent="0.35">
      <c r="A746" s="21" t="s">
        <v>4883</v>
      </c>
      <c r="B746" s="29" t="s">
        <v>4881</v>
      </c>
      <c r="C746" s="23">
        <v>6</v>
      </c>
      <c r="D746" s="23">
        <v>0.5</v>
      </c>
      <c r="E746" s="23">
        <v>40</v>
      </c>
      <c r="F746">
        <v>2.35</v>
      </c>
      <c r="G746" t="s">
        <v>14142</v>
      </c>
    </row>
    <row r="747" spans="1:7" x14ac:dyDescent="0.35">
      <c r="A747" s="21" t="s">
        <v>5012</v>
      </c>
      <c r="B747" s="29" t="s">
        <v>5005</v>
      </c>
      <c r="C747" s="23">
        <v>6</v>
      </c>
      <c r="D747" s="23">
        <v>1.5</v>
      </c>
      <c r="E747" s="23">
        <v>40</v>
      </c>
      <c r="F747">
        <v>10.5</v>
      </c>
      <c r="G747" t="s">
        <v>14150</v>
      </c>
    </row>
    <row r="748" spans="1:7" x14ac:dyDescent="0.35">
      <c r="A748" s="21" t="s">
        <v>5853</v>
      </c>
      <c r="B748" s="29" t="s">
        <v>5841</v>
      </c>
      <c r="C748" s="23">
        <v>6</v>
      </c>
      <c r="D748" s="23">
        <v>1.5</v>
      </c>
      <c r="E748" s="23">
        <v>40</v>
      </c>
      <c r="F748">
        <v>8.15</v>
      </c>
      <c r="G748" t="s">
        <v>14150</v>
      </c>
    </row>
    <row r="749" spans="1:7" x14ac:dyDescent="0.35">
      <c r="A749" s="21" t="s">
        <v>6425</v>
      </c>
      <c r="B749" s="29" t="s">
        <v>6413</v>
      </c>
      <c r="C749" s="23">
        <v>6</v>
      </c>
      <c r="D749" s="23">
        <v>1.5</v>
      </c>
      <c r="E749" s="23">
        <v>40</v>
      </c>
      <c r="F749">
        <v>49</v>
      </c>
      <c r="G749" t="s">
        <v>14142</v>
      </c>
    </row>
    <row r="750" spans="1:7" x14ac:dyDescent="0.35">
      <c r="A750" s="21" t="s">
        <v>6718</v>
      </c>
      <c r="B750" s="29" t="s">
        <v>6702</v>
      </c>
      <c r="C750" s="23">
        <v>6</v>
      </c>
      <c r="D750" s="23">
        <v>1.5</v>
      </c>
      <c r="E750" s="23">
        <v>40</v>
      </c>
      <c r="F750">
        <v>58.5</v>
      </c>
      <c r="G750" t="s">
        <v>14157</v>
      </c>
    </row>
    <row r="751" spans="1:7" x14ac:dyDescent="0.35">
      <c r="A751" s="21" t="s">
        <v>14453</v>
      </c>
      <c r="B751" s="29" t="s">
        <v>14454</v>
      </c>
      <c r="C751" s="23">
        <v>6</v>
      </c>
      <c r="D751" s="23">
        <v>0.5</v>
      </c>
      <c r="E751" s="23">
        <v>40</v>
      </c>
      <c r="F751">
        <v>7.7</v>
      </c>
      <c r="G751" t="s">
        <v>14146</v>
      </c>
    </row>
    <row r="752" spans="1:7" x14ac:dyDescent="0.35">
      <c r="A752" s="21" t="s">
        <v>14455</v>
      </c>
      <c r="B752" s="29" t="s">
        <v>14456</v>
      </c>
      <c r="C752" s="23">
        <v>6</v>
      </c>
      <c r="D752" s="23">
        <v>0.5</v>
      </c>
      <c r="E752" s="23">
        <v>40</v>
      </c>
      <c r="F752">
        <v>12.5</v>
      </c>
      <c r="G752" t="s">
        <v>14146</v>
      </c>
    </row>
    <row r="753" spans="1:7" x14ac:dyDescent="0.35">
      <c r="A753" s="21" t="s">
        <v>7105</v>
      </c>
      <c r="B753" s="29" t="s">
        <v>7075</v>
      </c>
      <c r="C753" s="23">
        <v>6</v>
      </c>
      <c r="D753" s="23">
        <v>1.5</v>
      </c>
      <c r="E753" s="23">
        <v>40</v>
      </c>
      <c r="F753">
        <v>26.7</v>
      </c>
      <c r="G753" t="s">
        <v>14251</v>
      </c>
    </row>
    <row r="754" spans="1:7" x14ac:dyDescent="0.35">
      <c r="A754" s="21" t="s">
        <v>15455</v>
      </c>
      <c r="B754" s="29" t="s">
        <v>15456</v>
      </c>
      <c r="C754" s="23">
        <v>6</v>
      </c>
      <c r="D754" s="23">
        <v>2</v>
      </c>
      <c r="E754" s="23">
        <v>40</v>
      </c>
      <c r="F754">
        <v>27</v>
      </c>
      <c r="G754" t="s">
        <v>14251</v>
      </c>
    </row>
    <row r="755" spans="1:7" x14ac:dyDescent="0.35">
      <c r="A755" s="21" t="s">
        <v>7530</v>
      </c>
      <c r="B755" s="29" t="s">
        <v>7513</v>
      </c>
      <c r="C755" s="23">
        <v>6</v>
      </c>
      <c r="D755" s="23">
        <v>1.5</v>
      </c>
      <c r="E755" s="23">
        <v>40</v>
      </c>
      <c r="F755">
        <v>38</v>
      </c>
      <c r="G755" t="s">
        <v>14150</v>
      </c>
    </row>
    <row r="756" spans="1:7" x14ac:dyDescent="0.35">
      <c r="A756" s="21" t="s">
        <v>7610</v>
      </c>
      <c r="B756" s="29" t="s">
        <v>7596</v>
      </c>
      <c r="C756" s="23">
        <v>6</v>
      </c>
      <c r="D756" s="23">
        <v>1.5</v>
      </c>
      <c r="E756" s="23">
        <v>40</v>
      </c>
      <c r="F756">
        <v>14.5</v>
      </c>
      <c r="G756" t="s">
        <v>14150</v>
      </c>
    </row>
    <row r="757" spans="1:7" x14ac:dyDescent="0.35">
      <c r="A757" s="21" t="s">
        <v>7808</v>
      </c>
      <c r="B757" s="29" t="s">
        <v>7809</v>
      </c>
      <c r="C757" s="23">
        <v>6</v>
      </c>
      <c r="D757" s="23">
        <v>0.5</v>
      </c>
      <c r="E757" s="23">
        <v>40</v>
      </c>
      <c r="F757">
        <v>9.25</v>
      </c>
      <c r="G757" t="s">
        <v>14142</v>
      </c>
    </row>
    <row r="758" spans="1:7" x14ac:dyDescent="0.35">
      <c r="A758" s="21" t="s">
        <v>7930</v>
      </c>
      <c r="B758" s="29" t="s">
        <v>7931</v>
      </c>
      <c r="C758" s="23">
        <v>6</v>
      </c>
      <c r="D758" s="23">
        <v>0.5</v>
      </c>
      <c r="E758" s="23">
        <v>40</v>
      </c>
      <c r="F758">
        <v>17.5</v>
      </c>
      <c r="G758" t="s">
        <v>14146</v>
      </c>
    </row>
    <row r="759" spans="1:7" x14ac:dyDescent="0.35">
      <c r="A759" s="21" t="s">
        <v>8736</v>
      </c>
      <c r="B759" s="29" t="s">
        <v>8737</v>
      </c>
      <c r="C759" s="23">
        <v>6</v>
      </c>
      <c r="D759" s="23">
        <v>0.5</v>
      </c>
      <c r="E759" s="23">
        <v>40</v>
      </c>
      <c r="F759">
        <v>11</v>
      </c>
      <c r="G759" t="s">
        <v>14156</v>
      </c>
    </row>
    <row r="760" spans="1:7" x14ac:dyDescent="0.35">
      <c r="A760" s="21" t="s">
        <v>8982</v>
      </c>
      <c r="B760" s="29" t="s">
        <v>8983</v>
      </c>
      <c r="C760" s="23">
        <v>6</v>
      </c>
      <c r="D760" s="23">
        <v>0.5</v>
      </c>
      <c r="E760" s="23">
        <v>40</v>
      </c>
      <c r="F760">
        <v>22.75</v>
      </c>
      <c r="G760" t="s">
        <v>14146</v>
      </c>
    </row>
    <row r="761" spans="1:7" x14ac:dyDescent="0.35">
      <c r="A761" s="21" t="s">
        <v>9074</v>
      </c>
      <c r="B761" s="29" t="s">
        <v>9075</v>
      </c>
      <c r="C761" s="23">
        <v>6</v>
      </c>
      <c r="D761" s="23">
        <v>0.5</v>
      </c>
      <c r="E761" s="23">
        <v>40</v>
      </c>
      <c r="F761">
        <v>12.5</v>
      </c>
      <c r="G761" t="s">
        <v>14142</v>
      </c>
    </row>
    <row r="762" spans="1:7" x14ac:dyDescent="0.35">
      <c r="A762" s="21" t="s">
        <v>9126</v>
      </c>
      <c r="B762" s="29" t="s">
        <v>9127</v>
      </c>
      <c r="C762" s="23">
        <v>6</v>
      </c>
      <c r="D762" s="23">
        <v>1.75</v>
      </c>
      <c r="E762" s="23">
        <v>40</v>
      </c>
      <c r="F762">
        <v>43.5</v>
      </c>
      <c r="G762" t="s">
        <v>14157</v>
      </c>
    </row>
    <row r="763" spans="1:7" x14ac:dyDescent="0.35">
      <c r="A763" s="21" t="s">
        <v>9174</v>
      </c>
      <c r="B763" s="29" t="s">
        <v>9171</v>
      </c>
      <c r="C763" s="23">
        <v>6</v>
      </c>
      <c r="D763" s="23">
        <v>1.75</v>
      </c>
      <c r="E763" s="23">
        <v>40</v>
      </c>
      <c r="F763">
        <v>110</v>
      </c>
      <c r="G763" t="s">
        <v>14157</v>
      </c>
    </row>
    <row r="764" spans="1:7" x14ac:dyDescent="0.35">
      <c r="A764" s="21" t="s">
        <v>9547</v>
      </c>
      <c r="B764" s="29" t="s">
        <v>9548</v>
      </c>
      <c r="C764" s="23">
        <v>6</v>
      </c>
      <c r="D764" s="23">
        <v>0.5</v>
      </c>
      <c r="E764" s="23">
        <v>40</v>
      </c>
      <c r="F764">
        <v>11.75</v>
      </c>
      <c r="G764" t="s">
        <v>14146</v>
      </c>
    </row>
    <row r="765" spans="1:7" x14ac:dyDescent="0.35">
      <c r="A765" s="21" t="s">
        <v>10051</v>
      </c>
      <c r="B765" s="29" t="s">
        <v>10052</v>
      </c>
      <c r="C765" s="23">
        <v>6</v>
      </c>
      <c r="D765" s="23">
        <v>0.5</v>
      </c>
      <c r="E765" s="23">
        <v>40</v>
      </c>
      <c r="F765">
        <v>19.95</v>
      </c>
      <c r="G765" t="s">
        <v>14146</v>
      </c>
    </row>
    <row r="766" spans="1:7" x14ac:dyDescent="0.35">
      <c r="A766" s="21" t="s">
        <v>10272</v>
      </c>
      <c r="B766" s="29" t="s">
        <v>10269</v>
      </c>
      <c r="C766" s="23">
        <v>6</v>
      </c>
      <c r="D766" s="23">
        <v>0.5</v>
      </c>
      <c r="E766" s="23">
        <v>40</v>
      </c>
      <c r="F766">
        <v>18</v>
      </c>
      <c r="G766" t="s">
        <v>14146</v>
      </c>
    </row>
    <row r="767" spans="1:7" x14ac:dyDescent="0.35">
      <c r="A767" s="21" t="s">
        <v>14457</v>
      </c>
      <c r="B767" s="29" t="s">
        <v>14458</v>
      </c>
      <c r="C767" s="23">
        <v>6</v>
      </c>
      <c r="D767" s="23">
        <v>0.5</v>
      </c>
      <c r="E767" s="23">
        <v>40</v>
      </c>
      <c r="F767">
        <v>10.25</v>
      </c>
      <c r="G767" t="s">
        <v>14146</v>
      </c>
    </row>
    <row r="768" spans="1:7" x14ac:dyDescent="0.35">
      <c r="A768" s="21" t="s">
        <v>11225</v>
      </c>
      <c r="B768" s="29" t="s">
        <v>11226</v>
      </c>
      <c r="C768" s="23">
        <v>6</v>
      </c>
      <c r="D768" s="23">
        <v>0.5</v>
      </c>
      <c r="E768" s="23">
        <v>40</v>
      </c>
      <c r="F768">
        <v>13</v>
      </c>
      <c r="G768" t="s">
        <v>14144</v>
      </c>
    </row>
    <row r="769" spans="1:7" x14ac:dyDescent="0.35">
      <c r="A769" s="21" t="s">
        <v>11725</v>
      </c>
      <c r="B769" s="29" t="s">
        <v>14459</v>
      </c>
      <c r="C769" s="23">
        <v>6</v>
      </c>
      <c r="D769" s="23">
        <v>0.5</v>
      </c>
      <c r="E769" s="23">
        <v>40</v>
      </c>
      <c r="F769">
        <v>17.95</v>
      </c>
      <c r="G769" t="s">
        <v>14146</v>
      </c>
    </row>
    <row r="770" spans="1:7" x14ac:dyDescent="0.35">
      <c r="A770" s="21" t="s">
        <v>12296</v>
      </c>
      <c r="B770" s="29" t="s">
        <v>12297</v>
      </c>
      <c r="C770" s="23">
        <v>6</v>
      </c>
      <c r="D770" s="23">
        <v>0.5</v>
      </c>
      <c r="E770" s="23">
        <v>40</v>
      </c>
      <c r="F770">
        <v>5.5</v>
      </c>
      <c r="G770" t="s">
        <v>14144</v>
      </c>
    </row>
    <row r="771" spans="1:7" x14ac:dyDescent="0.35">
      <c r="A771" s="21" t="s">
        <v>16104</v>
      </c>
      <c r="B771" s="29" t="s">
        <v>13161</v>
      </c>
      <c r="C771" s="23">
        <v>6</v>
      </c>
      <c r="D771" s="23">
        <v>1.75</v>
      </c>
      <c r="E771" s="23">
        <v>40</v>
      </c>
      <c r="F771">
        <v>18.5</v>
      </c>
      <c r="G771" t="s">
        <v>14142</v>
      </c>
    </row>
    <row r="772" spans="1:7" x14ac:dyDescent="0.35">
      <c r="A772" s="21" t="s">
        <v>13433</v>
      </c>
      <c r="B772" s="29" t="s">
        <v>13434</v>
      </c>
      <c r="C772" s="23">
        <v>6</v>
      </c>
      <c r="D772" s="23">
        <v>0.5</v>
      </c>
      <c r="E772" s="23">
        <v>40</v>
      </c>
      <c r="F772">
        <v>5.25</v>
      </c>
      <c r="G772" t="s">
        <v>14156</v>
      </c>
    </row>
    <row r="773" spans="1:7" x14ac:dyDescent="0.35">
      <c r="A773" s="21" t="s">
        <v>14069</v>
      </c>
      <c r="B773" s="29" t="s">
        <v>14070</v>
      </c>
      <c r="C773" s="23">
        <v>6</v>
      </c>
      <c r="D773" s="23">
        <v>0.5</v>
      </c>
      <c r="E773" s="23">
        <v>40</v>
      </c>
      <c r="F773">
        <v>13.25</v>
      </c>
      <c r="G773" t="s">
        <v>14148</v>
      </c>
    </row>
    <row r="774" spans="1:7" x14ac:dyDescent="0.35">
      <c r="A774" s="21" t="s">
        <v>242</v>
      </c>
      <c r="B774" s="29" t="s">
        <v>239</v>
      </c>
      <c r="C774" s="23">
        <v>12</v>
      </c>
      <c r="D774" s="23">
        <v>1</v>
      </c>
      <c r="E774" s="23">
        <v>40</v>
      </c>
      <c r="F774">
        <v>7.35</v>
      </c>
      <c r="G774" t="s">
        <v>14141</v>
      </c>
    </row>
    <row r="775" spans="1:7" x14ac:dyDescent="0.35">
      <c r="A775" s="21" t="s">
        <v>250</v>
      </c>
      <c r="B775" s="29" t="s">
        <v>251</v>
      </c>
      <c r="C775" s="23">
        <v>12</v>
      </c>
      <c r="D775" s="23">
        <v>1</v>
      </c>
      <c r="E775" s="23">
        <v>40</v>
      </c>
      <c r="F775">
        <v>7.25</v>
      </c>
      <c r="G775" t="s">
        <v>14141</v>
      </c>
    </row>
    <row r="776" spans="1:7" x14ac:dyDescent="0.35">
      <c r="A776" s="21" t="s">
        <v>258</v>
      </c>
      <c r="B776" s="29" t="s">
        <v>255</v>
      </c>
      <c r="C776" s="23">
        <v>12</v>
      </c>
      <c r="D776" s="23">
        <v>1</v>
      </c>
      <c r="E776" s="23">
        <v>40</v>
      </c>
      <c r="F776">
        <v>7.95</v>
      </c>
      <c r="G776" t="s">
        <v>14141</v>
      </c>
    </row>
    <row r="777" spans="1:7" x14ac:dyDescent="0.35">
      <c r="A777" s="21" t="s">
        <v>314</v>
      </c>
      <c r="B777" s="29" t="s">
        <v>303</v>
      </c>
      <c r="C777" s="23">
        <v>12</v>
      </c>
      <c r="D777" s="23">
        <v>0.5</v>
      </c>
      <c r="E777" s="23">
        <v>40</v>
      </c>
      <c r="F777">
        <v>5.5</v>
      </c>
      <c r="G777" t="s">
        <v>14142</v>
      </c>
    </row>
    <row r="778" spans="1:7" x14ac:dyDescent="0.35">
      <c r="A778" s="21" t="s">
        <v>323</v>
      </c>
      <c r="B778" s="29" t="s">
        <v>303</v>
      </c>
      <c r="C778" s="23">
        <v>12</v>
      </c>
      <c r="D778" s="23">
        <v>1</v>
      </c>
      <c r="E778" s="23">
        <v>40</v>
      </c>
      <c r="F778">
        <v>6.95</v>
      </c>
      <c r="G778" t="s">
        <v>14142</v>
      </c>
    </row>
    <row r="779" spans="1:7" x14ac:dyDescent="0.35">
      <c r="A779" s="21" t="s">
        <v>792</v>
      </c>
      <c r="B779" s="29" t="s">
        <v>788</v>
      </c>
      <c r="C779" s="23">
        <v>12</v>
      </c>
      <c r="D779" s="23">
        <v>0.7</v>
      </c>
      <c r="E779" s="23">
        <v>40</v>
      </c>
      <c r="F779">
        <v>18</v>
      </c>
      <c r="G779" t="s">
        <v>14159</v>
      </c>
    </row>
    <row r="780" spans="1:7" x14ac:dyDescent="0.35">
      <c r="A780" s="21" t="s">
        <v>799</v>
      </c>
      <c r="B780" s="29" t="s">
        <v>800</v>
      </c>
      <c r="C780" s="23">
        <v>12</v>
      </c>
      <c r="D780" s="23">
        <v>0.7</v>
      </c>
      <c r="E780" s="23">
        <v>40</v>
      </c>
      <c r="F780">
        <v>10.5</v>
      </c>
      <c r="G780" t="s">
        <v>14159</v>
      </c>
    </row>
    <row r="781" spans="1:7" x14ac:dyDescent="0.35">
      <c r="A781" s="21" t="s">
        <v>918</v>
      </c>
      <c r="B781" s="29" t="s">
        <v>919</v>
      </c>
      <c r="C781" s="23">
        <v>12</v>
      </c>
      <c r="D781" s="23">
        <v>0.7</v>
      </c>
      <c r="E781" s="23">
        <v>40</v>
      </c>
      <c r="F781">
        <v>7.5</v>
      </c>
      <c r="G781" t="s">
        <v>14150</v>
      </c>
    </row>
    <row r="782" spans="1:7" x14ac:dyDescent="0.35">
      <c r="A782" s="21" t="s">
        <v>1122</v>
      </c>
      <c r="B782" s="29" t="s">
        <v>1119</v>
      </c>
      <c r="C782" s="23">
        <v>12</v>
      </c>
      <c r="D782" s="23">
        <v>1</v>
      </c>
      <c r="E782" s="23">
        <v>40</v>
      </c>
      <c r="F782">
        <v>7.6</v>
      </c>
      <c r="G782" t="s">
        <v>14144</v>
      </c>
    </row>
    <row r="783" spans="1:7" x14ac:dyDescent="0.35">
      <c r="A783" s="21" t="s">
        <v>1129</v>
      </c>
      <c r="B783" s="29" t="s">
        <v>1126</v>
      </c>
      <c r="C783" s="23">
        <v>12</v>
      </c>
      <c r="D783" s="23">
        <v>1</v>
      </c>
      <c r="E783" s="23">
        <v>40</v>
      </c>
      <c r="F783">
        <v>7.3</v>
      </c>
      <c r="G783" t="s">
        <v>14144</v>
      </c>
    </row>
    <row r="784" spans="1:7" x14ac:dyDescent="0.35">
      <c r="A784" s="21" t="s">
        <v>1328</v>
      </c>
      <c r="B784" s="29" t="s">
        <v>1319</v>
      </c>
      <c r="C784" s="23">
        <v>12</v>
      </c>
      <c r="D784" s="23">
        <v>1</v>
      </c>
      <c r="E784" s="23">
        <v>40</v>
      </c>
      <c r="F784">
        <v>8.75</v>
      </c>
      <c r="G784" t="s">
        <v>14150</v>
      </c>
    </row>
    <row r="785" spans="1:7" x14ac:dyDescent="0.35">
      <c r="A785" s="21" t="s">
        <v>1482</v>
      </c>
      <c r="B785" s="29" t="s">
        <v>1483</v>
      </c>
      <c r="C785" s="23">
        <v>12</v>
      </c>
      <c r="D785" s="23">
        <v>0.7</v>
      </c>
      <c r="E785" s="23">
        <v>40</v>
      </c>
      <c r="F785">
        <v>6.45</v>
      </c>
      <c r="G785" t="s">
        <v>14146</v>
      </c>
    </row>
    <row r="786" spans="1:7" x14ac:dyDescent="0.35">
      <c r="A786" s="21" t="s">
        <v>1487</v>
      </c>
      <c r="B786" s="29" t="s">
        <v>1483</v>
      </c>
      <c r="C786" s="23">
        <v>12</v>
      </c>
      <c r="D786" s="23">
        <v>1</v>
      </c>
      <c r="E786" s="23">
        <v>40</v>
      </c>
      <c r="F786">
        <v>8.1</v>
      </c>
      <c r="G786" t="s">
        <v>14146</v>
      </c>
    </row>
    <row r="787" spans="1:7" x14ac:dyDescent="0.35">
      <c r="A787" s="21" t="s">
        <v>1499</v>
      </c>
      <c r="B787" s="29" t="s">
        <v>1500</v>
      </c>
      <c r="C787" s="23">
        <v>12</v>
      </c>
      <c r="D787" s="23">
        <v>0.7</v>
      </c>
      <c r="E787" s="23">
        <v>40</v>
      </c>
      <c r="F787">
        <v>5.5</v>
      </c>
      <c r="G787" t="s">
        <v>14150</v>
      </c>
    </row>
    <row r="788" spans="1:7" x14ac:dyDescent="0.35">
      <c r="A788" s="21" t="s">
        <v>1503</v>
      </c>
      <c r="B788" s="29" t="s">
        <v>1500</v>
      </c>
      <c r="C788" s="23">
        <v>12</v>
      </c>
      <c r="D788" s="23">
        <v>1</v>
      </c>
      <c r="E788" s="23">
        <v>40</v>
      </c>
      <c r="F788">
        <v>5.05</v>
      </c>
      <c r="G788" t="s">
        <v>14150</v>
      </c>
    </row>
    <row r="789" spans="1:7" x14ac:dyDescent="0.35">
      <c r="A789" s="21" t="s">
        <v>1775</v>
      </c>
      <c r="B789" s="29" t="s">
        <v>1770</v>
      </c>
      <c r="C789" s="23">
        <v>12</v>
      </c>
      <c r="D789" s="23">
        <v>1</v>
      </c>
      <c r="E789" s="23">
        <v>40</v>
      </c>
      <c r="F789">
        <v>6.95</v>
      </c>
      <c r="G789" t="s">
        <v>14150</v>
      </c>
    </row>
    <row r="790" spans="1:7" x14ac:dyDescent="0.35">
      <c r="A790" s="21" t="s">
        <v>1847</v>
      </c>
      <c r="B790" s="29" t="s">
        <v>1843</v>
      </c>
      <c r="C790" s="23">
        <v>12</v>
      </c>
      <c r="D790" s="23">
        <v>1</v>
      </c>
      <c r="E790" s="23">
        <v>40</v>
      </c>
      <c r="F790">
        <v>4.5</v>
      </c>
      <c r="G790" t="s">
        <v>14150</v>
      </c>
    </row>
    <row r="791" spans="1:7" x14ac:dyDescent="0.35">
      <c r="A791" s="21" t="s">
        <v>14460</v>
      </c>
      <c r="B791" s="29" t="s">
        <v>1851</v>
      </c>
      <c r="C791" s="23">
        <v>12</v>
      </c>
      <c r="D791" s="23">
        <v>1</v>
      </c>
      <c r="E791" s="23">
        <v>40</v>
      </c>
      <c r="F791">
        <v>5.25</v>
      </c>
      <c r="G791" t="s">
        <v>14150</v>
      </c>
    </row>
    <row r="792" spans="1:7" x14ac:dyDescent="0.35">
      <c r="A792" s="21" t="s">
        <v>2349</v>
      </c>
      <c r="B792" s="29" t="s">
        <v>2350</v>
      </c>
      <c r="C792" s="23">
        <v>12</v>
      </c>
      <c r="D792" s="23">
        <v>1</v>
      </c>
      <c r="E792" s="23">
        <v>40</v>
      </c>
      <c r="F792">
        <v>24.5</v>
      </c>
      <c r="G792" t="s">
        <v>14145</v>
      </c>
    </row>
    <row r="793" spans="1:7" x14ac:dyDescent="0.35">
      <c r="A793" s="21" t="s">
        <v>2514</v>
      </c>
      <c r="B793" s="29" t="s">
        <v>2515</v>
      </c>
      <c r="C793" s="23">
        <v>12</v>
      </c>
      <c r="D793" s="23">
        <v>1</v>
      </c>
      <c r="E793" s="23">
        <v>40</v>
      </c>
      <c r="F793">
        <v>31.5</v>
      </c>
      <c r="G793" t="s">
        <v>14163</v>
      </c>
    </row>
    <row r="794" spans="1:7" x14ac:dyDescent="0.35">
      <c r="A794" s="21" t="s">
        <v>2798</v>
      </c>
      <c r="B794" s="29" t="s">
        <v>2795</v>
      </c>
      <c r="C794" s="23">
        <v>12</v>
      </c>
      <c r="D794" s="23">
        <v>1</v>
      </c>
      <c r="E794" s="23">
        <v>40</v>
      </c>
      <c r="F794">
        <v>7</v>
      </c>
      <c r="G794" t="s">
        <v>14150</v>
      </c>
    </row>
    <row r="795" spans="1:7" x14ac:dyDescent="0.35">
      <c r="A795" s="21" t="s">
        <v>2870</v>
      </c>
      <c r="B795" s="29" t="s">
        <v>2871</v>
      </c>
      <c r="C795" s="23">
        <v>12</v>
      </c>
      <c r="D795" s="23">
        <v>1</v>
      </c>
      <c r="E795" s="23">
        <v>40</v>
      </c>
      <c r="F795">
        <v>8.1999999999999993</v>
      </c>
      <c r="G795" t="s">
        <v>14144</v>
      </c>
    </row>
    <row r="796" spans="1:7" x14ac:dyDescent="0.35">
      <c r="A796" s="21" t="s">
        <v>2879</v>
      </c>
      <c r="B796" s="29" t="s">
        <v>2880</v>
      </c>
      <c r="C796" s="23">
        <v>12</v>
      </c>
      <c r="D796" s="23">
        <v>1</v>
      </c>
      <c r="E796" s="23">
        <v>40</v>
      </c>
      <c r="F796">
        <v>5.7</v>
      </c>
      <c r="G796" t="s">
        <v>14144</v>
      </c>
    </row>
    <row r="797" spans="1:7" x14ac:dyDescent="0.35">
      <c r="A797" s="21" t="s">
        <v>3209</v>
      </c>
      <c r="B797" s="29" t="s">
        <v>3203</v>
      </c>
      <c r="C797" s="23">
        <v>12</v>
      </c>
      <c r="D797" s="23">
        <v>1</v>
      </c>
      <c r="E797" s="23">
        <v>40</v>
      </c>
      <c r="F797">
        <v>20</v>
      </c>
      <c r="G797" t="s">
        <v>14150</v>
      </c>
    </row>
    <row r="798" spans="1:7" x14ac:dyDescent="0.35">
      <c r="A798" s="21" t="s">
        <v>14461</v>
      </c>
      <c r="B798" s="29" t="s">
        <v>3213</v>
      </c>
      <c r="C798" s="23">
        <v>12</v>
      </c>
      <c r="D798" s="23">
        <v>1</v>
      </c>
      <c r="E798" s="23">
        <v>40</v>
      </c>
      <c r="F798">
        <v>20</v>
      </c>
      <c r="G798" t="s">
        <v>14150</v>
      </c>
    </row>
    <row r="799" spans="1:7" x14ac:dyDescent="0.35">
      <c r="A799" s="21" t="s">
        <v>3266</v>
      </c>
      <c r="B799" s="29" t="s">
        <v>3263</v>
      </c>
      <c r="C799" s="23">
        <v>12</v>
      </c>
      <c r="D799" s="23">
        <v>0.7</v>
      </c>
      <c r="E799" s="23">
        <v>40</v>
      </c>
      <c r="F799">
        <v>34.9</v>
      </c>
      <c r="G799" t="s">
        <v>14150</v>
      </c>
    </row>
    <row r="800" spans="1:7" x14ac:dyDescent="0.35">
      <c r="A800" s="21" t="s">
        <v>3391</v>
      </c>
      <c r="B800" s="29" t="s">
        <v>3385</v>
      </c>
      <c r="C800" s="23">
        <v>12</v>
      </c>
      <c r="D800" s="23">
        <v>1</v>
      </c>
      <c r="E800" s="23">
        <v>40</v>
      </c>
      <c r="F800">
        <v>21.5</v>
      </c>
      <c r="G800" t="s">
        <v>14142</v>
      </c>
    </row>
    <row r="801" spans="1:7" x14ac:dyDescent="0.35">
      <c r="A801" s="21" t="s">
        <v>3412</v>
      </c>
      <c r="B801" s="29" t="s">
        <v>3413</v>
      </c>
      <c r="C801" s="23">
        <v>12</v>
      </c>
      <c r="D801" s="23">
        <v>1</v>
      </c>
      <c r="E801" s="23">
        <v>40</v>
      </c>
      <c r="F801">
        <v>3.85</v>
      </c>
      <c r="G801" t="s">
        <v>14150</v>
      </c>
    </row>
    <row r="802" spans="1:7" x14ac:dyDescent="0.35">
      <c r="A802" s="21" t="s">
        <v>3513</v>
      </c>
      <c r="B802" s="29" t="s">
        <v>3501</v>
      </c>
      <c r="C802" s="23">
        <v>12</v>
      </c>
      <c r="D802" s="23">
        <v>1</v>
      </c>
      <c r="E802" s="23">
        <v>40</v>
      </c>
      <c r="F802">
        <v>12.95</v>
      </c>
      <c r="G802" t="s">
        <v>14153</v>
      </c>
    </row>
    <row r="803" spans="1:7" x14ac:dyDescent="0.35">
      <c r="A803" s="21" t="s">
        <v>3944</v>
      </c>
      <c r="B803" s="29" t="s">
        <v>3941</v>
      </c>
      <c r="C803" s="23">
        <v>12</v>
      </c>
      <c r="D803" s="23">
        <v>1</v>
      </c>
      <c r="E803" s="23">
        <v>40</v>
      </c>
      <c r="F803">
        <v>4.4000000000000004</v>
      </c>
      <c r="G803" t="s">
        <v>14142</v>
      </c>
    </row>
    <row r="804" spans="1:7" x14ac:dyDescent="0.35">
      <c r="A804" s="21" t="s">
        <v>3963</v>
      </c>
      <c r="B804" s="29" t="s">
        <v>3964</v>
      </c>
      <c r="C804" s="23">
        <v>12</v>
      </c>
      <c r="D804" s="23">
        <v>1</v>
      </c>
      <c r="E804" s="23">
        <v>40</v>
      </c>
      <c r="F804">
        <v>31.5</v>
      </c>
      <c r="G804" t="s">
        <v>14157</v>
      </c>
    </row>
    <row r="805" spans="1:7" x14ac:dyDescent="0.35">
      <c r="A805" s="21" t="s">
        <v>14462</v>
      </c>
      <c r="B805" s="29" t="s">
        <v>14463</v>
      </c>
      <c r="C805" s="23">
        <v>12</v>
      </c>
      <c r="D805" s="23">
        <v>0.7</v>
      </c>
      <c r="E805" s="23">
        <v>40</v>
      </c>
      <c r="F805">
        <v>10.5</v>
      </c>
      <c r="G805" t="s">
        <v>14150</v>
      </c>
    </row>
    <row r="806" spans="1:7" x14ac:dyDescent="0.35">
      <c r="A806" s="21" t="s">
        <v>4354</v>
      </c>
      <c r="B806" s="29" t="s">
        <v>4351</v>
      </c>
      <c r="C806" s="23">
        <v>12</v>
      </c>
      <c r="D806" s="23">
        <v>1</v>
      </c>
      <c r="E806" s="23">
        <v>40</v>
      </c>
      <c r="F806">
        <v>8.5</v>
      </c>
      <c r="G806" t="s">
        <v>14150</v>
      </c>
    </row>
    <row r="807" spans="1:7" x14ac:dyDescent="0.35">
      <c r="A807" s="21" t="s">
        <v>14464</v>
      </c>
      <c r="B807" s="29" t="s">
        <v>14465</v>
      </c>
      <c r="C807" s="23">
        <v>12</v>
      </c>
      <c r="D807" s="23">
        <v>0.7</v>
      </c>
      <c r="E807" s="23">
        <v>40</v>
      </c>
      <c r="F807">
        <v>25.5</v>
      </c>
      <c r="G807" t="s">
        <v>14146</v>
      </c>
    </row>
    <row r="808" spans="1:7" x14ac:dyDescent="0.35">
      <c r="A808" s="21" t="s">
        <v>4634</v>
      </c>
      <c r="B808" s="29" t="s">
        <v>4631</v>
      </c>
      <c r="C808" s="23">
        <v>12</v>
      </c>
      <c r="D808" s="23">
        <v>1</v>
      </c>
      <c r="E808" s="23">
        <v>40</v>
      </c>
      <c r="F808">
        <v>14.25</v>
      </c>
      <c r="G808" t="s">
        <v>14143</v>
      </c>
    </row>
    <row r="809" spans="1:7" x14ac:dyDescent="0.35">
      <c r="A809" s="21" t="s">
        <v>14466</v>
      </c>
      <c r="B809" s="29" t="s">
        <v>5005</v>
      </c>
      <c r="C809" s="23">
        <v>12</v>
      </c>
      <c r="D809" s="23">
        <v>0.7</v>
      </c>
      <c r="E809" s="23">
        <v>40</v>
      </c>
      <c r="F809">
        <v>5.8</v>
      </c>
      <c r="G809" t="s">
        <v>14150</v>
      </c>
    </row>
    <row r="810" spans="1:7" x14ac:dyDescent="0.35">
      <c r="A810" s="21" t="s">
        <v>5020</v>
      </c>
      <c r="B810" s="29" t="s">
        <v>5017</v>
      </c>
      <c r="C810" s="23">
        <v>12</v>
      </c>
      <c r="D810" s="23">
        <v>1</v>
      </c>
      <c r="E810" s="23">
        <v>40</v>
      </c>
      <c r="F810">
        <v>10.9</v>
      </c>
      <c r="G810" t="s">
        <v>14150</v>
      </c>
    </row>
    <row r="811" spans="1:7" x14ac:dyDescent="0.35">
      <c r="A811" s="21" t="s">
        <v>5027</v>
      </c>
      <c r="B811" s="29" t="s">
        <v>5024</v>
      </c>
      <c r="C811" s="23">
        <v>12</v>
      </c>
      <c r="D811" s="23">
        <v>1</v>
      </c>
      <c r="E811" s="23">
        <v>40</v>
      </c>
      <c r="F811">
        <v>9.75</v>
      </c>
      <c r="G811" t="s">
        <v>14150</v>
      </c>
    </row>
    <row r="812" spans="1:7" x14ac:dyDescent="0.35">
      <c r="A812" s="21" t="s">
        <v>5034</v>
      </c>
      <c r="B812" s="29" t="s">
        <v>5031</v>
      </c>
      <c r="C812" s="23">
        <v>12</v>
      </c>
      <c r="D812" s="23">
        <v>1</v>
      </c>
      <c r="E812" s="23">
        <v>40</v>
      </c>
      <c r="F812">
        <v>8.9499999999999993</v>
      </c>
      <c r="G812" t="s">
        <v>14150</v>
      </c>
    </row>
    <row r="813" spans="1:7" x14ac:dyDescent="0.35">
      <c r="A813" s="21" t="s">
        <v>5226</v>
      </c>
      <c r="B813" s="29" t="s">
        <v>5227</v>
      </c>
      <c r="C813" s="23">
        <v>12</v>
      </c>
      <c r="D813" s="23">
        <v>0.7</v>
      </c>
      <c r="E813" s="23">
        <v>40</v>
      </c>
      <c r="F813">
        <v>4.5</v>
      </c>
      <c r="G813" t="s">
        <v>14142</v>
      </c>
    </row>
    <row r="814" spans="1:7" x14ac:dyDescent="0.35">
      <c r="A814" s="21" t="s">
        <v>5262</v>
      </c>
      <c r="B814" s="29" t="s">
        <v>5263</v>
      </c>
      <c r="C814" s="23">
        <v>12</v>
      </c>
      <c r="D814" s="23">
        <v>1</v>
      </c>
      <c r="E814" s="23">
        <v>40</v>
      </c>
      <c r="F814">
        <v>5.95</v>
      </c>
      <c r="G814" t="s">
        <v>14142</v>
      </c>
    </row>
    <row r="815" spans="1:7" x14ac:dyDescent="0.35">
      <c r="A815" s="21" t="s">
        <v>5808</v>
      </c>
      <c r="B815" s="29" t="s">
        <v>5802</v>
      </c>
      <c r="C815" s="23">
        <v>12</v>
      </c>
      <c r="D815" s="23">
        <v>0.7</v>
      </c>
      <c r="E815" s="23">
        <v>40</v>
      </c>
      <c r="F815">
        <v>3.1</v>
      </c>
      <c r="G815" t="s">
        <v>14150</v>
      </c>
    </row>
    <row r="816" spans="1:7" x14ac:dyDescent="0.35">
      <c r="A816" s="21" t="s">
        <v>5811</v>
      </c>
      <c r="B816" s="29" t="s">
        <v>5802</v>
      </c>
      <c r="C816" s="23">
        <v>12</v>
      </c>
      <c r="D816" s="23">
        <v>1</v>
      </c>
      <c r="E816" s="23">
        <v>40</v>
      </c>
      <c r="F816">
        <v>3.75</v>
      </c>
      <c r="G816" t="s">
        <v>14150</v>
      </c>
    </row>
    <row r="817" spans="1:7" x14ac:dyDescent="0.35">
      <c r="A817" s="21" t="s">
        <v>5820</v>
      </c>
      <c r="B817" s="29" t="s">
        <v>5821</v>
      </c>
      <c r="C817" s="23">
        <v>12</v>
      </c>
      <c r="D817" s="23">
        <v>0.7</v>
      </c>
      <c r="E817" s="23">
        <v>40</v>
      </c>
      <c r="F817">
        <v>3.9</v>
      </c>
      <c r="G817" t="s">
        <v>14150</v>
      </c>
    </row>
    <row r="818" spans="1:7" x14ac:dyDescent="0.35">
      <c r="A818" s="21" t="s">
        <v>6002</v>
      </c>
      <c r="B818" s="29" t="s">
        <v>6003</v>
      </c>
      <c r="C818" s="23">
        <v>12</v>
      </c>
      <c r="D818" s="23">
        <v>1</v>
      </c>
      <c r="E818" s="23">
        <v>40</v>
      </c>
      <c r="F818">
        <v>32.5</v>
      </c>
      <c r="G818" t="s">
        <v>14145</v>
      </c>
    </row>
    <row r="819" spans="1:7" x14ac:dyDescent="0.35">
      <c r="A819" s="21" t="s">
        <v>6233</v>
      </c>
      <c r="B819" s="29" t="s">
        <v>6234</v>
      </c>
      <c r="C819" s="23">
        <v>12</v>
      </c>
      <c r="D819" s="23">
        <v>0.7</v>
      </c>
      <c r="E819" s="23">
        <v>40</v>
      </c>
      <c r="F819">
        <v>9.1</v>
      </c>
      <c r="G819" t="s">
        <v>14144</v>
      </c>
    </row>
    <row r="820" spans="1:7" x14ac:dyDescent="0.35">
      <c r="A820" s="21" t="s">
        <v>6322</v>
      </c>
      <c r="B820" s="29" t="s">
        <v>6323</v>
      </c>
      <c r="C820" s="23">
        <v>12</v>
      </c>
      <c r="D820" s="23">
        <v>1</v>
      </c>
      <c r="E820" s="23">
        <v>40</v>
      </c>
      <c r="F820">
        <v>22.5</v>
      </c>
      <c r="G820" t="s">
        <v>14145</v>
      </c>
    </row>
    <row r="821" spans="1:7" x14ac:dyDescent="0.35">
      <c r="A821" s="21" t="s">
        <v>6338</v>
      </c>
      <c r="B821" s="29" t="s">
        <v>6334</v>
      </c>
      <c r="C821" s="23">
        <v>12</v>
      </c>
      <c r="D821" s="23">
        <v>0.7</v>
      </c>
      <c r="E821" s="23">
        <v>40</v>
      </c>
      <c r="F821">
        <v>4.8499999999999996</v>
      </c>
      <c r="G821" t="s">
        <v>14150</v>
      </c>
    </row>
    <row r="822" spans="1:7" x14ac:dyDescent="0.35">
      <c r="A822" s="21" t="s">
        <v>6496</v>
      </c>
      <c r="B822" s="29" t="s">
        <v>6497</v>
      </c>
      <c r="C822" s="23">
        <v>12</v>
      </c>
      <c r="D822" s="23">
        <v>0.7</v>
      </c>
      <c r="E822" s="23">
        <v>40</v>
      </c>
      <c r="F822">
        <v>3.15</v>
      </c>
      <c r="G822" t="s">
        <v>14150</v>
      </c>
    </row>
    <row r="823" spans="1:7" x14ac:dyDescent="0.35">
      <c r="A823" s="21" t="s">
        <v>6500</v>
      </c>
      <c r="B823" s="29" t="s">
        <v>6497</v>
      </c>
      <c r="C823" s="23">
        <v>12</v>
      </c>
      <c r="D823" s="23">
        <v>1</v>
      </c>
      <c r="E823" s="23">
        <v>40</v>
      </c>
      <c r="F823">
        <v>4.1500000000000004</v>
      </c>
      <c r="G823" t="s">
        <v>14150</v>
      </c>
    </row>
    <row r="824" spans="1:7" x14ac:dyDescent="0.35">
      <c r="A824" s="21" t="s">
        <v>6605</v>
      </c>
      <c r="B824" s="29" t="s">
        <v>6606</v>
      </c>
      <c r="C824" s="23">
        <v>12</v>
      </c>
      <c r="D824" s="23">
        <v>1</v>
      </c>
      <c r="E824" s="23">
        <v>40</v>
      </c>
      <c r="F824">
        <v>6.35</v>
      </c>
      <c r="G824" t="s">
        <v>14158</v>
      </c>
    </row>
    <row r="825" spans="1:7" x14ac:dyDescent="0.35">
      <c r="A825" s="21" t="s">
        <v>6715</v>
      </c>
      <c r="B825" s="29" t="s">
        <v>6702</v>
      </c>
      <c r="C825" s="23">
        <v>12</v>
      </c>
      <c r="D825" s="23">
        <v>1</v>
      </c>
      <c r="E825" s="23">
        <v>40</v>
      </c>
      <c r="F825">
        <v>40</v>
      </c>
      <c r="G825" t="s">
        <v>14157</v>
      </c>
    </row>
    <row r="826" spans="1:7" x14ac:dyDescent="0.35">
      <c r="A826" s="21" t="s">
        <v>14467</v>
      </c>
      <c r="B826" s="29" t="s">
        <v>6721</v>
      </c>
      <c r="C826" s="23">
        <v>12</v>
      </c>
      <c r="D826" s="23">
        <v>0.7</v>
      </c>
      <c r="E826" s="23">
        <v>40</v>
      </c>
      <c r="F826">
        <v>23</v>
      </c>
      <c r="G826" t="s">
        <v>14157</v>
      </c>
    </row>
    <row r="827" spans="1:7" x14ac:dyDescent="0.35">
      <c r="A827" s="21" t="s">
        <v>6722</v>
      </c>
      <c r="B827" s="29" t="s">
        <v>6721</v>
      </c>
      <c r="C827" s="23">
        <v>12</v>
      </c>
      <c r="D827" s="23">
        <v>1</v>
      </c>
      <c r="E827" s="23">
        <v>40</v>
      </c>
      <c r="F827">
        <v>41</v>
      </c>
      <c r="G827" t="s">
        <v>14157</v>
      </c>
    </row>
    <row r="828" spans="1:7" x14ac:dyDescent="0.35">
      <c r="A828" s="21" t="s">
        <v>14468</v>
      </c>
      <c r="B828" s="29" t="s">
        <v>14469</v>
      </c>
      <c r="C828" s="23">
        <v>12</v>
      </c>
      <c r="D828" s="23">
        <v>1</v>
      </c>
      <c r="E828" s="23">
        <v>40</v>
      </c>
      <c r="F828">
        <v>52.5</v>
      </c>
      <c r="G828" t="s">
        <v>14157</v>
      </c>
    </row>
    <row r="829" spans="1:7" x14ac:dyDescent="0.35">
      <c r="A829" s="21" t="s">
        <v>6729</v>
      </c>
      <c r="B829" s="29" t="s">
        <v>6730</v>
      </c>
      <c r="C829" s="23">
        <v>12</v>
      </c>
      <c r="D829" s="23">
        <v>0.7</v>
      </c>
      <c r="E829" s="23">
        <v>40</v>
      </c>
      <c r="F829">
        <v>140</v>
      </c>
      <c r="G829" t="s">
        <v>14157</v>
      </c>
    </row>
    <row r="830" spans="1:7" x14ac:dyDescent="0.35">
      <c r="A830" s="21" t="s">
        <v>7085</v>
      </c>
      <c r="B830" s="29" t="s">
        <v>7075</v>
      </c>
      <c r="C830" s="23">
        <v>12</v>
      </c>
      <c r="D830" s="23">
        <v>0.7</v>
      </c>
      <c r="E830" s="23">
        <v>40</v>
      </c>
      <c r="F830">
        <v>10.75</v>
      </c>
      <c r="G830" t="s">
        <v>14251</v>
      </c>
    </row>
    <row r="831" spans="1:7" x14ac:dyDescent="0.35">
      <c r="A831" s="21" t="s">
        <v>7096</v>
      </c>
      <c r="B831" s="29" t="s">
        <v>7075</v>
      </c>
      <c r="C831" s="23">
        <v>12</v>
      </c>
      <c r="D831" s="23">
        <v>1</v>
      </c>
      <c r="E831" s="23">
        <v>40</v>
      </c>
      <c r="F831">
        <v>13.95</v>
      </c>
      <c r="G831" t="s">
        <v>14251</v>
      </c>
    </row>
    <row r="832" spans="1:7" x14ac:dyDescent="0.35">
      <c r="A832" s="21" t="s">
        <v>15451</v>
      </c>
      <c r="B832" s="29" t="s">
        <v>15452</v>
      </c>
      <c r="C832" s="23">
        <v>12</v>
      </c>
      <c r="D832" s="23">
        <v>1</v>
      </c>
      <c r="E832" s="23">
        <v>40</v>
      </c>
      <c r="F832">
        <v>24.5</v>
      </c>
      <c r="G832" t="s">
        <v>14251</v>
      </c>
    </row>
    <row r="833" spans="1:7" x14ac:dyDescent="0.35">
      <c r="A833" s="21" t="s">
        <v>14470</v>
      </c>
      <c r="B833" s="29" t="s">
        <v>7400</v>
      </c>
      <c r="C833" s="23">
        <v>12</v>
      </c>
      <c r="D833" s="23">
        <v>1</v>
      </c>
      <c r="E833" s="23">
        <v>40</v>
      </c>
      <c r="F833">
        <v>8.5</v>
      </c>
      <c r="G833" t="s">
        <v>14158</v>
      </c>
    </row>
    <row r="834" spans="1:7" x14ac:dyDescent="0.35">
      <c r="A834" s="21" t="s">
        <v>14471</v>
      </c>
      <c r="B834" s="29" t="s">
        <v>7400</v>
      </c>
      <c r="C834" s="23">
        <v>12</v>
      </c>
      <c r="D834" s="23">
        <v>1</v>
      </c>
      <c r="E834" s="23">
        <v>40</v>
      </c>
      <c r="F834">
        <v>8.5</v>
      </c>
      <c r="G834" t="s">
        <v>14158</v>
      </c>
    </row>
    <row r="835" spans="1:7" x14ac:dyDescent="0.35">
      <c r="A835" s="21" t="s">
        <v>7528</v>
      </c>
      <c r="B835" s="29" t="s">
        <v>7513</v>
      </c>
      <c r="C835" s="23">
        <v>12</v>
      </c>
      <c r="D835" s="23">
        <v>1</v>
      </c>
      <c r="E835" s="23">
        <v>40</v>
      </c>
      <c r="F835">
        <v>18.5</v>
      </c>
      <c r="G835" t="s">
        <v>14150</v>
      </c>
    </row>
    <row r="836" spans="1:7" x14ac:dyDescent="0.35">
      <c r="A836" s="21" t="s">
        <v>14472</v>
      </c>
      <c r="B836" s="29" t="s">
        <v>7536</v>
      </c>
      <c r="C836" s="23">
        <v>12</v>
      </c>
      <c r="D836" s="23">
        <v>1</v>
      </c>
      <c r="E836" s="23">
        <v>40</v>
      </c>
      <c r="F836">
        <v>18.149999999999999</v>
      </c>
      <c r="G836" t="s">
        <v>14150</v>
      </c>
    </row>
    <row r="837" spans="1:7" x14ac:dyDescent="0.35">
      <c r="A837" s="21" t="s">
        <v>14473</v>
      </c>
      <c r="B837" s="29" t="s">
        <v>7744</v>
      </c>
      <c r="C837" s="23">
        <v>12</v>
      </c>
      <c r="D837" s="23">
        <v>0.7</v>
      </c>
      <c r="E837" s="23">
        <v>40</v>
      </c>
      <c r="F837">
        <v>5.7</v>
      </c>
      <c r="G837" t="s">
        <v>14150</v>
      </c>
    </row>
    <row r="838" spans="1:7" x14ac:dyDescent="0.35">
      <c r="A838" s="21" t="s">
        <v>7860</v>
      </c>
      <c r="B838" s="29" t="s">
        <v>7857</v>
      </c>
      <c r="C838" s="23">
        <v>12</v>
      </c>
      <c r="D838" s="23">
        <v>1</v>
      </c>
      <c r="E838" s="23">
        <v>40</v>
      </c>
      <c r="F838">
        <v>13.95</v>
      </c>
      <c r="G838" t="s">
        <v>14142</v>
      </c>
    </row>
    <row r="839" spans="1:7" x14ac:dyDescent="0.35">
      <c r="A839" s="21" t="s">
        <v>7926</v>
      </c>
      <c r="B839" s="29" t="s">
        <v>7927</v>
      </c>
      <c r="C839" s="23">
        <v>12</v>
      </c>
      <c r="D839" s="23">
        <v>0.5</v>
      </c>
      <c r="E839" s="23">
        <v>40</v>
      </c>
      <c r="F839">
        <v>16</v>
      </c>
      <c r="G839" t="s">
        <v>14144</v>
      </c>
    </row>
    <row r="840" spans="1:7" x14ac:dyDescent="0.35">
      <c r="A840" s="21" t="s">
        <v>8069</v>
      </c>
      <c r="B840" s="29" t="s">
        <v>8070</v>
      </c>
      <c r="C840" s="23">
        <v>12</v>
      </c>
      <c r="D840" s="23">
        <v>0.7</v>
      </c>
      <c r="E840" s="23">
        <v>40</v>
      </c>
      <c r="F840">
        <v>3.05</v>
      </c>
      <c r="G840" t="s">
        <v>14142</v>
      </c>
    </row>
    <row r="841" spans="1:7" x14ac:dyDescent="0.35">
      <c r="A841" s="21" t="s">
        <v>8210</v>
      </c>
      <c r="B841" s="29" t="s">
        <v>8211</v>
      </c>
      <c r="C841" s="23">
        <v>12</v>
      </c>
      <c r="D841" s="23">
        <v>1</v>
      </c>
      <c r="E841" s="23">
        <v>40</v>
      </c>
      <c r="F841">
        <v>36.5</v>
      </c>
      <c r="G841" t="s">
        <v>14145</v>
      </c>
    </row>
    <row r="842" spans="1:7" x14ac:dyDescent="0.35">
      <c r="A842" s="21" t="s">
        <v>14474</v>
      </c>
      <c r="B842" s="29" t="s">
        <v>14475</v>
      </c>
      <c r="C842" s="23">
        <v>12</v>
      </c>
      <c r="D842" s="23">
        <v>0.7</v>
      </c>
      <c r="E842" s="23">
        <v>40</v>
      </c>
      <c r="F842">
        <v>5.6</v>
      </c>
      <c r="G842" t="s">
        <v>14150</v>
      </c>
    </row>
    <row r="843" spans="1:7" x14ac:dyDescent="0.35">
      <c r="A843" s="21" t="s">
        <v>8866</v>
      </c>
      <c r="B843" s="29" t="s">
        <v>8867</v>
      </c>
      <c r="C843" s="23">
        <v>12</v>
      </c>
      <c r="D843" s="23">
        <v>0.7</v>
      </c>
      <c r="E843" s="23">
        <v>40</v>
      </c>
      <c r="F843">
        <v>109</v>
      </c>
      <c r="G843" t="s">
        <v>14157</v>
      </c>
    </row>
    <row r="844" spans="1:7" x14ac:dyDescent="0.35">
      <c r="A844" s="21" t="s">
        <v>14476</v>
      </c>
      <c r="B844" s="29" t="s">
        <v>8867</v>
      </c>
      <c r="C844" s="23">
        <v>12</v>
      </c>
      <c r="D844" s="23">
        <v>1</v>
      </c>
      <c r="E844" s="23">
        <v>40</v>
      </c>
      <c r="F844">
        <v>150</v>
      </c>
      <c r="G844" t="s">
        <v>14157</v>
      </c>
    </row>
    <row r="845" spans="1:7" x14ac:dyDescent="0.35">
      <c r="A845" s="21" t="s">
        <v>9066</v>
      </c>
      <c r="B845" s="29" t="s">
        <v>9067</v>
      </c>
      <c r="C845" s="23">
        <v>12</v>
      </c>
      <c r="D845" s="23">
        <v>0.05</v>
      </c>
      <c r="E845" s="23">
        <v>40</v>
      </c>
      <c r="F845">
        <v>3.4</v>
      </c>
      <c r="G845" t="s">
        <v>14142</v>
      </c>
    </row>
    <row r="846" spans="1:7" x14ac:dyDescent="0.35">
      <c r="A846" s="21" t="s">
        <v>9106</v>
      </c>
      <c r="B846" s="29" t="s">
        <v>9107</v>
      </c>
      <c r="C846" s="23">
        <v>12</v>
      </c>
      <c r="D846" s="23">
        <v>0.7</v>
      </c>
      <c r="E846" s="23">
        <v>40</v>
      </c>
      <c r="F846">
        <v>15.5</v>
      </c>
      <c r="G846" t="s">
        <v>14157</v>
      </c>
    </row>
    <row r="847" spans="1:7" x14ac:dyDescent="0.35">
      <c r="A847" s="21" t="s">
        <v>9114</v>
      </c>
      <c r="B847" s="29" t="s">
        <v>9115</v>
      </c>
      <c r="C847" s="23">
        <v>12</v>
      </c>
      <c r="D847" s="23">
        <v>0.7</v>
      </c>
      <c r="E847" s="23">
        <v>40</v>
      </c>
      <c r="F847">
        <v>20.95</v>
      </c>
      <c r="G847" t="s">
        <v>14157</v>
      </c>
    </row>
    <row r="848" spans="1:7" x14ac:dyDescent="0.35">
      <c r="A848" s="21" t="s">
        <v>14477</v>
      </c>
      <c r="B848" s="29" t="s">
        <v>9131</v>
      </c>
      <c r="C848" s="23">
        <v>12</v>
      </c>
      <c r="D848" s="23">
        <v>1</v>
      </c>
      <c r="E848" s="23">
        <v>40</v>
      </c>
      <c r="F848">
        <v>22.5</v>
      </c>
      <c r="G848" t="s">
        <v>14157</v>
      </c>
    </row>
    <row r="849" spans="1:7" x14ac:dyDescent="0.35">
      <c r="A849" s="21" t="s">
        <v>9136</v>
      </c>
      <c r="B849" s="29" t="s">
        <v>9137</v>
      </c>
      <c r="C849" s="23">
        <v>12</v>
      </c>
      <c r="D849" s="23">
        <v>1</v>
      </c>
      <c r="E849" s="23">
        <v>40</v>
      </c>
      <c r="F849">
        <v>21.95</v>
      </c>
      <c r="G849" t="s">
        <v>14157</v>
      </c>
    </row>
    <row r="850" spans="1:7" x14ac:dyDescent="0.35">
      <c r="A850" s="21" t="s">
        <v>9148</v>
      </c>
      <c r="B850" s="29" t="s">
        <v>9149</v>
      </c>
      <c r="C850" s="23">
        <v>12</v>
      </c>
      <c r="D850" s="23">
        <v>1</v>
      </c>
      <c r="E850" s="23">
        <v>40</v>
      </c>
      <c r="F850">
        <v>25.5</v>
      </c>
      <c r="G850" t="s">
        <v>14157</v>
      </c>
    </row>
    <row r="851" spans="1:7" x14ac:dyDescent="0.35">
      <c r="A851" s="21" t="s">
        <v>9562</v>
      </c>
      <c r="B851" s="29" t="s">
        <v>9563</v>
      </c>
      <c r="C851" s="23">
        <v>12</v>
      </c>
      <c r="D851" s="23">
        <v>0.7</v>
      </c>
      <c r="E851" s="23">
        <v>40</v>
      </c>
      <c r="F851">
        <v>17.5</v>
      </c>
      <c r="G851" t="s">
        <v>14142</v>
      </c>
    </row>
    <row r="852" spans="1:7" x14ac:dyDescent="0.35">
      <c r="A852" s="21" t="s">
        <v>10268</v>
      </c>
      <c r="B852" s="29" t="s">
        <v>10269</v>
      </c>
      <c r="C852" s="23">
        <v>12</v>
      </c>
      <c r="D852" s="23">
        <v>0.05</v>
      </c>
      <c r="E852" s="23">
        <v>40</v>
      </c>
      <c r="F852">
        <v>4.1500000000000004</v>
      </c>
      <c r="G852" t="s">
        <v>14146</v>
      </c>
    </row>
    <row r="853" spans="1:7" x14ac:dyDescent="0.35">
      <c r="A853" s="21" t="s">
        <v>10370</v>
      </c>
      <c r="B853" s="29" t="s">
        <v>10371</v>
      </c>
      <c r="C853" s="23">
        <v>12</v>
      </c>
      <c r="D853" s="23">
        <v>0.05</v>
      </c>
      <c r="E853" s="23">
        <v>40</v>
      </c>
      <c r="F853">
        <v>1</v>
      </c>
      <c r="G853" t="s">
        <v>14144</v>
      </c>
    </row>
    <row r="854" spans="1:7" x14ac:dyDescent="0.35">
      <c r="A854" s="21" t="s">
        <v>10759</v>
      </c>
      <c r="B854" s="29" t="s">
        <v>10760</v>
      </c>
      <c r="C854" s="23">
        <v>12</v>
      </c>
      <c r="D854" s="23">
        <v>0.05</v>
      </c>
      <c r="E854" s="23">
        <v>40</v>
      </c>
      <c r="F854">
        <v>2.25</v>
      </c>
      <c r="G854" t="s">
        <v>14146</v>
      </c>
    </row>
    <row r="855" spans="1:7" x14ac:dyDescent="0.35">
      <c r="A855" s="21" t="s">
        <v>11075</v>
      </c>
      <c r="B855" s="29" t="s">
        <v>11076</v>
      </c>
      <c r="C855" s="23">
        <v>12</v>
      </c>
      <c r="D855" s="23">
        <v>0.7</v>
      </c>
      <c r="E855" s="23">
        <v>40</v>
      </c>
      <c r="F855">
        <v>27</v>
      </c>
      <c r="G855" t="s">
        <v>14157</v>
      </c>
    </row>
    <row r="856" spans="1:7" x14ac:dyDescent="0.35">
      <c r="A856" s="21" t="s">
        <v>11081</v>
      </c>
      <c r="B856" s="29" t="s">
        <v>11076</v>
      </c>
      <c r="C856" s="23">
        <v>12</v>
      </c>
      <c r="D856" s="23">
        <v>1</v>
      </c>
      <c r="E856" s="23">
        <v>40</v>
      </c>
      <c r="F856">
        <v>43.5</v>
      </c>
      <c r="G856" t="s">
        <v>14157</v>
      </c>
    </row>
    <row r="857" spans="1:7" x14ac:dyDescent="0.35">
      <c r="A857" s="21" t="s">
        <v>11084</v>
      </c>
      <c r="B857" s="29" t="s">
        <v>11085</v>
      </c>
      <c r="C857" s="23">
        <v>12</v>
      </c>
      <c r="D857" s="23">
        <v>1</v>
      </c>
      <c r="E857" s="23">
        <v>40</v>
      </c>
      <c r="F857">
        <v>44.5</v>
      </c>
      <c r="G857" t="s">
        <v>14157</v>
      </c>
    </row>
    <row r="858" spans="1:7" x14ac:dyDescent="0.35">
      <c r="A858" s="21" t="s">
        <v>11092</v>
      </c>
      <c r="B858" s="29" t="s">
        <v>11091</v>
      </c>
      <c r="C858" s="23">
        <v>12</v>
      </c>
      <c r="D858" s="23">
        <v>0.7</v>
      </c>
      <c r="E858" s="23">
        <v>40</v>
      </c>
      <c r="F858">
        <v>115</v>
      </c>
      <c r="G858" t="s">
        <v>14157</v>
      </c>
    </row>
    <row r="859" spans="1:7" x14ac:dyDescent="0.35">
      <c r="A859" s="21" t="s">
        <v>14478</v>
      </c>
      <c r="B859" s="29" t="s">
        <v>11349</v>
      </c>
      <c r="C859" s="23">
        <v>12</v>
      </c>
      <c r="D859" s="23">
        <v>1</v>
      </c>
      <c r="E859" s="23">
        <v>40</v>
      </c>
      <c r="F859">
        <v>10.75</v>
      </c>
      <c r="G859" t="s">
        <v>14144</v>
      </c>
    </row>
    <row r="860" spans="1:7" x14ac:dyDescent="0.35">
      <c r="A860" s="21" t="s">
        <v>11495</v>
      </c>
      <c r="B860" s="29" t="s">
        <v>11496</v>
      </c>
      <c r="C860" s="23">
        <v>12</v>
      </c>
      <c r="D860" s="23">
        <v>0.7</v>
      </c>
      <c r="E860" s="23">
        <v>40</v>
      </c>
      <c r="F860">
        <v>31.5</v>
      </c>
      <c r="G860" t="s">
        <v>14144</v>
      </c>
    </row>
    <row r="861" spans="1:7" x14ac:dyDescent="0.35">
      <c r="A861" s="21" t="s">
        <v>11501</v>
      </c>
      <c r="B861" s="29" t="s">
        <v>11502</v>
      </c>
      <c r="C861" s="23">
        <v>12</v>
      </c>
      <c r="D861" s="23">
        <v>0.7</v>
      </c>
      <c r="E861" s="23">
        <v>40</v>
      </c>
      <c r="F861">
        <v>9</v>
      </c>
      <c r="G861" t="s">
        <v>14144</v>
      </c>
    </row>
    <row r="862" spans="1:7" x14ac:dyDescent="0.35">
      <c r="A862" s="21" t="s">
        <v>11505</v>
      </c>
      <c r="B862" s="29" t="s">
        <v>11506</v>
      </c>
      <c r="C862" s="23">
        <v>12</v>
      </c>
      <c r="D862" s="23">
        <v>0.7</v>
      </c>
      <c r="E862" s="23">
        <v>40</v>
      </c>
      <c r="F862">
        <v>9</v>
      </c>
      <c r="G862" t="s">
        <v>14160</v>
      </c>
    </row>
    <row r="863" spans="1:7" x14ac:dyDescent="0.35">
      <c r="A863" s="21" t="s">
        <v>11699</v>
      </c>
      <c r="B863" s="29" t="s">
        <v>11700</v>
      </c>
      <c r="C863" s="23">
        <v>12</v>
      </c>
      <c r="D863" s="23">
        <v>1</v>
      </c>
      <c r="E863" s="23">
        <v>40</v>
      </c>
      <c r="F863">
        <v>6.75</v>
      </c>
      <c r="G863" t="s">
        <v>14150</v>
      </c>
    </row>
    <row r="864" spans="1:7" x14ac:dyDescent="0.35">
      <c r="A864" s="21" t="s">
        <v>11703</v>
      </c>
      <c r="B864" s="29" t="s">
        <v>11704</v>
      </c>
      <c r="C864" s="23">
        <v>12</v>
      </c>
      <c r="D864" s="23">
        <v>0.7</v>
      </c>
      <c r="E864" s="23">
        <v>40</v>
      </c>
      <c r="F864">
        <v>5.5</v>
      </c>
      <c r="G864" t="s">
        <v>14150</v>
      </c>
    </row>
    <row r="865" spans="1:7" x14ac:dyDescent="0.35">
      <c r="A865" s="21" t="s">
        <v>11707</v>
      </c>
      <c r="B865" s="29" t="s">
        <v>11704</v>
      </c>
      <c r="C865" s="23">
        <v>12</v>
      </c>
      <c r="D865" s="23">
        <v>1</v>
      </c>
      <c r="E865" s="23">
        <v>40</v>
      </c>
      <c r="F865">
        <v>6.45</v>
      </c>
      <c r="G865" t="s">
        <v>14150</v>
      </c>
    </row>
    <row r="866" spans="1:7" x14ac:dyDescent="0.35">
      <c r="A866" s="21" t="s">
        <v>11854</v>
      </c>
      <c r="B866" s="29" t="s">
        <v>11851</v>
      </c>
      <c r="C866" s="23">
        <v>12</v>
      </c>
      <c r="D866" s="23">
        <v>1</v>
      </c>
      <c r="E866" s="23">
        <v>40</v>
      </c>
      <c r="F866">
        <v>5.45</v>
      </c>
      <c r="G866" t="s">
        <v>14142</v>
      </c>
    </row>
    <row r="867" spans="1:7" x14ac:dyDescent="0.35">
      <c r="A867" s="21" t="s">
        <v>11950</v>
      </c>
      <c r="B867" s="29" t="s">
        <v>11951</v>
      </c>
      <c r="C867" s="23">
        <v>12</v>
      </c>
      <c r="D867" s="23">
        <v>0.7</v>
      </c>
      <c r="E867" s="23">
        <v>40</v>
      </c>
      <c r="F867">
        <v>2.7</v>
      </c>
      <c r="G867" t="s">
        <v>14142</v>
      </c>
    </row>
    <row r="868" spans="1:7" x14ac:dyDescent="0.35">
      <c r="A868" s="21" t="s">
        <v>11954</v>
      </c>
      <c r="B868" s="29" t="s">
        <v>11951</v>
      </c>
      <c r="C868" s="23">
        <v>12</v>
      </c>
      <c r="D868" s="23">
        <v>1</v>
      </c>
      <c r="E868" s="23">
        <v>40</v>
      </c>
      <c r="F868">
        <v>3</v>
      </c>
      <c r="G868" t="s">
        <v>14142</v>
      </c>
    </row>
    <row r="869" spans="1:7" x14ac:dyDescent="0.35">
      <c r="A869" s="21" t="s">
        <v>11961</v>
      </c>
      <c r="B869" s="29" t="s">
        <v>11962</v>
      </c>
      <c r="C869" s="23">
        <v>12</v>
      </c>
      <c r="D869" s="23">
        <v>0.7</v>
      </c>
      <c r="E869" s="23">
        <v>40</v>
      </c>
      <c r="F869">
        <v>1.95</v>
      </c>
      <c r="G869" t="s">
        <v>14142</v>
      </c>
    </row>
    <row r="870" spans="1:7" x14ac:dyDescent="0.35">
      <c r="A870" s="21" t="s">
        <v>12221</v>
      </c>
      <c r="B870" s="29" t="s">
        <v>12222</v>
      </c>
      <c r="C870" s="23">
        <v>12</v>
      </c>
      <c r="D870" s="23">
        <v>0.7</v>
      </c>
      <c r="E870" s="23">
        <v>40</v>
      </c>
      <c r="F870">
        <v>4.95</v>
      </c>
      <c r="G870" t="s">
        <v>14159</v>
      </c>
    </row>
    <row r="871" spans="1:7" x14ac:dyDescent="0.35">
      <c r="A871" s="21" t="s">
        <v>12225</v>
      </c>
      <c r="B871" s="29" t="s">
        <v>12226</v>
      </c>
      <c r="C871" s="23">
        <v>12</v>
      </c>
      <c r="D871" s="23">
        <v>0.7</v>
      </c>
      <c r="E871" s="23">
        <v>40</v>
      </c>
      <c r="F871">
        <v>6.5</v>
      </c>
      <c r="G871" t="s">
        <v>14159</v>
      </c>
    </row>
    <row r="872" spans="1:7" x14ac:dyDescent="0.35">
      <c r="A872" s="21" t="s">
        <v>12477</v>
      </c>
      <c r="B872" s="29" t="s">
        <v>12478</v>
      </c>
      <c r="C872" s="23">
        <v>12</v>
      </c>
      <c r="D872" s="23">
        <v>1</v>
      </c>
      <c r="E872" s="23">
        <v>40</v>
      </c>
      <c r="F872">
        <v>20.25</v>
      </c>
      <c r="G872" t="s">
        <v>14145</v>
      </c>
    </row>
    <row r="873" spans="1:7" x14ac:dyDescent="0.35">
      <c r="A873" s="21" t="s">
        <v>12493</v>
      </c>
      <c r="B873" s="29" t="s">
        <v>12494</v>
      </c>
      <c r="C873" s="23">
        <v>12</v>
      </c>
      <c r="D873" s="23">
        <v>1</v>
      </c>
      <c r="E873" s="23">
        <v>40</v>
      </c>
      <c r="F873">
        <v>19.899999999999999</v>
      </c>
      <c r="G873" t="s">
        <v>14145</v>
      </c>
    </row>
    <row r="874" spans="1:7" x14ac:dyDescent="0.35">
      <c r="A874" s="21" t="s">
        <v>13020</v>
      </c>
      <c r="B874" s="29" t="s">
        <v>13021</v>
      </c>
      <c r="C874" s="23">
        <v>12</v>
      </c>
      <c r="D874" s="23">
        <v>0.05</v>
      </c>
      <c r="E874" s="23">
        <v>40</v>
      </c>
      <c r="F874">
        <v>1.6</v>
      </c>
      <c r="G874" t="s">
        <v>14150</v>
      </c>
    </row>
    <row r="875" spans="1:7" x14ac:dyDescent="0.35">
      <c r="A875" s="21" t="s">
        <v>13164</v>
      </c>
      <c r="B875" s="29" t="s">
        <v>13161</v>
      </c>
      <c r="C875" s="23">
        <v>12</v>
      </c>
      <c r="D875" s="23">
        <v>1</v>
      </c>
      <c r="E875" s="23">
        <v>40</v>
      </c>
      <c r="F875">
        <v>10.5</v>
      </c>
      <c r="G875" t="s">
        <v>14142</v>
      </c>
    </row>
    <row r="876" spans="1:7" x14ac:dyDescent="0.35">
      <c r="A876" s="21" t="s">
        <v>13338</v>
      </c>
      <c r="B876" s="29" t="s">
        <v>13339</v>
      </c>
      <c r="C876" s="23">
        <v>12</v>
      </c>
      <c r="D876" s="23">
        <v>0.7</v>
      </c>
      <c r="E876" s="23">
        <v>40</v>
      </c>
      <c r="F876">
        <v>18.149999999999999</v>
      </c>
      <c r="G876" t="s">
        <v>14148</v>
      </c>
    </row>
    <row r="877" spans="1:7" x14ac:dyDescent="0.35">
      <c r="A877" s="21" t="s">
        <v>13512</v>
      </c>
      <c r="B877" s="29" t="s">
        <v>13509</v>
      </c>
      <c r="C877" s="23">
        <v>12</v>
      </c>
      <c r="D877" s="23">
        <v>1</v>
      </c>
      <c r="E877" s="23">
        <v>40</v>
      </c>
      <c r="F877">
        <v>5.45</v>
      </c>
      <c r="G877" t="s">
        <v>14150</v>
      </c>
    </row>
    <row r="878" spans="1:7" x14ac:dyDescent="0.35">
      <c r="A878" s="21" t="s">
        <v>13675</v>
      </c>
      <c r="B878" s="29" t="s">
        <v>13676</v>
      </c>
      <c r="C878" s="23">
        <v>12</v>
      </c>
      <c r="D878" s="23">
        <v>1</v>
      </c>
      <c r="E878" s="23">
        <v>40</v>
      </c>
      <c r="F878">
        <v>7.1</v>
      </c>
      <c r="G878" t="s">
        <v>14150</v>
      </c>
    </row>
    <row r="879" spans="1:7" x14ac:dyDescent="0.35">
      <c r="A879" s="21" t="s">
        <v>14479</v>
      </c>
      <c r="B879" s="29" t="s">
        <v>13762</v>
      </c>
      <c r="C879" s="23">
        <v>12</v>
      </c>
      <c r="D879" s="23">
        <v>0.7</v>
      </c>
      <c r="E879" s="23">
        <v>40</v>
      </c>
      <c r="F879">
        <v>3.95</v>
      </c>
      <c r="G879" t="s">
        <v>14150</v>
      </c>
    </row>
    <row r="880" spans="1:7" x14ac:dyDescent="0.35">
      <c r="A880" s="21" t="s">
        <v>13773</v>
      </c>
      <c r="B880" s="29" t="s">
        <v>13768</v>
      </c>
      <c r="C880" s="23">
        <v>12</v>
      </c>
      <c r="D880" s="23">
        <v>0.7</v>
      </c>
      <c r="E880" s="23">
        <v>40</v>
      </c>
      <c r="F880">
        <v>3.1</v>
      </c>
      <c r="G880" t="s">
        <v>14150</v>
      </c>
    </row>
    <row r="881" spans="1:7" x14ac:dyDescent="0.35">
      <c r="A881" s="21" t="s">
        <v>13882</v>
      </c>
      <c r="B881" s="29" t="s">
        <v>13881</v>
      </c>
      <c r="C881" s="23">
        <v>12</v>
      </c>
      <c r="D881" s="23">
        <v>0.7</v>
      </c>
      <c r="E881" s="23">
        <v>40</v>
      </c>
      <c r="F881">
        <v>26</v>
      </c>
      <c r="G881" t="s">
        <v>14150</v>
      </c>
    </row>
    <row r="882" spans="1:7" x14ac:dyDescent="0.35">
      <c r="A882" s="21" t="s">
        <v>13958</v>
      </c>
      <c r="B882" s="29" t="s">
        <v>13959</v>
      </c>
      <c r="C882" s="23">
        <v>12</v>
      </c>
      <c r="D882" s="23">
        <v>0.5</v>
      </c>
      <c r="E882" s="23">
        <v>40</v>
      </c>
      <c r="F882">
        <v>4.25</v>
      </c>
      <c r="G882" t="s">
        <v>14142</v>
      </c>
    </row>
    <row r="883" spans="1:7" x14ac:dyDescent="0.35">
      <c r="A883" s="21" t="s">
        <v>14134</v>
      </c>
      <c r="B883" s="29" t="s">
        <v>14128</v>
      </c>
      <c r="C883" s="23">
        <v>12</v>
      </c>
      <c r="D883" s="23">
        <v>0.7</v>
      </c>
      <c r="E883" s="23">
        <v>40</v>
      </c>
      <c r="F883">
        <v>2.35</v>
      </c>
      <c r="G883" t="s">
        <v>14142</v>
      </c>
    </row>
    <row r="884" spans="1:7" x14ac:dyDescent="0.35">
      <c r="A884" s="21" t="s">
        <v>14137</v>
      </c>
      <c r="B884" s="29" t="s">
        <v>14128</v>
      </c>
      <c r="C884" s="23">
        <v>12</v>
      </c>
      <c r="D884" s="23">
        <v>1</v>
      </c>
      <c r="E884" s="23">
        <v>40</v>
      </c>
      <c r="F884">
        <v>3</v>
      </c>
      <c r="G884" t="s">
        <v>14142</v>
      </c>
    </row>
    <row r="885" spans="1:7" x14ac:dyDescent="0.35">
      <c r="A885" s="21" t="s">
        <v>163</v>
      </c>
      <c r="B885" s="29" t="s">
        <v>164</v>
      </c>
      <c r="C885" s="23">
        <v>4</v>
      </c>
      <c r="D885" s="23">
        <v>0.7</v>
      </c>
      <c r="E885" s="23">
        <v>40</v>
      </c>
      <c r="F885">
        <v>118</v>
      </c>
      <c r="G885" t="s">
        <v>14145</v>
      </c>
    </row>
    <row r="886" spans="1:7" x14ac:dyDescent="0.35">
      <c r="A886" s="21" t="s">
        <v>14480</v>
      </c>
      <c r="B886" s="29" t="s">
        <v>14481</v>
      </c>
      <c r="C886" s="23">
        <v>3</v>
      </c>
      <c r="D886" s="23">
        <v>0.7</v>
      </c>
      <c r="E886" s="23">
        <v>40</v>
      </c>
      <c r="F886">
        <v>27.5</v>
      </c>
      <c r="G886" t="s">
        <v>14145</v>
      </c>
    </row>
    <row r="887" spans="1:7" x14ac:dyDescent="0.35">
      <c r="A887" s="21" t="s">
        <v>171</v>
      </c>
      <c r="B887" s="29" t="s">
        <v>172</v>
      </c>
      <c r="C887" s="23">
        <v>3</v>
      </c>
      <c r="D887" s="23">
        <v>0.7</v>
      </c>
      <c r="E887" s="23">
        <v>40</v>
      </c>
      <c r="F887">
        <v>27.5</v>
      </c>
      <c r="G887" t="s">
        <v>14145</v>
      </c>
    </row>
    <row r="888" spans="1:7" x14ac:dyDescent="0.35">
      <c r="A888" s="21" t="s">
        <v>179</v>
      </c>
      <c r="B888" s="29" t="s">
        <v>180</v>
      </c>
      <c r="C888" s="23">
        <v>3</v>
      </c>
      <c r="D888" s="23">
        <v>0.7</v>
      </c>
      <c r="E888" s="23">
        <v>40</v>
      </c>
      <c r="F888">
        <v>38.5</v>
      </c>
      <c r="G888" t="s">
        <v>14145</v>
      </c>
    </row>
    <row r="889" spans="1:7" x14ac:dyDescent="0.35">
      <c r="A889" s="21" t="s">
        <v>213</v>
      </c>
      <c r="B889" s="29" t="s">
        <v>214</v>
      </c>
      <c r="C889" s="23">
        <v>3</v>
      </c>
      <c r="D889" s="23">
        <v>0.7</v>
      </c>
      <c r="E889" s="23">
        <v>40</v>
      </c>
      <c r="F889">
        <v>30</v>
      </c>
      <c r="G889" t="s">
        <v>14145</v>
      </c>
    </row>
    <row r="890" spans="1:7" x14ac:dyDescent="0.35">
      <c r="A890" s="21" t="s">
        <v>302</v>
      </c>
      <c r="B890" s="29" t="s">
        <v>303</v>
      </c>
      <c r="C890" s="23">
        <v>120</v>
      </c>
      <c r="D890" s="23">
        <v>0.05</v>
      </c>
      <c r="E890" s="23">
        <v>40</v>
      </c>
      <c r="F890">
        <v>1.1000000000000001</v>
      </c>
      <c r="G890" t="s">
        <v>14142</v>
      </c>
    </row>
    <row r="891" spans="1:7" x14ac:dyDescent="0.35">
      <c r="A891" s="21" t="s">
        <v>306</v>
      </c>
      <c r="B891" s="29" t="s">
        <v>303</v>
      </c>
      <c r="C891" s="23">
        <v>192</v>
      </c>
      <c r="D891" s="23">
        <v>0.05</v>
      </c>
      <c r="E891" s="23">
        <v>40</v>
      </c>
      <c r="F891">
        <v>1.1499999999999999</v>
      </c>
      <c r="G891" t="s">
        <v>14142</v>
      </c>
    </row>
    <row r="892" spans="1:7" x14ac:dyDescent="0.35">
      <c r="A892" s="21" t="s">
        <v>517</v>
      </c>
      <c r="B892" s="29" t="s">
        <v>14482</v>
      </c>
      <c r="C892" s="23">
        <v>4</v>
      </c>
      <c r="D892" s="23">
        <v>0.7</v>
      </c>
      <c r="E892" s="23">
        <v>40</v>
      </c>
      <c r="F892">
        <v>95</v>
      </c>
      <c r="G892" t="s">
        <v>14140</v>
      </c>
    </row>
    <row r="893" spans="1:7" x14ac:dyDescent="0.35">
      <c r="A893" s="21" t="s">
        <v>519</v>
      </c>
      <c r="B893" s="29" t="s">
        <v>520</v>
      </c>
      <c r="C893" s="23">
        <v>4</v>
      </c>
      <c r="D893" s="23">
        <v>0.7</v>
      </c>
      <c r="E893" s="23">
        <v>40</v>
      </c>
      <c r="F893">
        <v>91.95</v>
      </c>
      <c r="G893" t="s">
        <v>14140</v>
      </c>
    </row>
    <row r="894" spans="1:7" x14ac:dyDescent="0.35">
      <c r="A894" s="21" t="s">
        <v>934</v>
      </c>
      <c r="B894" s="29" t="s">
        <v>935</v>
      </c>
      <c r="C894" s="23">
        <v>3</v>
      </c>
      <c r="D894" s="23">
        <v>0.7</v>
      </c>
      <c r="E894" s="23">
        <v>40</v>
      </c>
      <c r="F894">
        <v>22.5</v>
      </c>
      <c r="G894" t="s">
        <v>14159</v>
      </c>
    </row>
    <row r="895" spans="1:7" x14ac:dyDescent="0.35">
      <c r="A895" s="21" t="s">
        <v>938</v>
      </c>
      <c r="B895" s="29" t="s">
        <v>939</v>
      </c>
      <c r="C895" s="23">
        <v>3</v>
      </c>
      <c r="D895" s="23">
        <v>0.7</v>
      </c>
      <c r="E895" s="23">
        <v>40</v>
      </c>
      <c r="F895">
        <v>9.35</v>
      </c>
      <c r="G895" t="s">
        <v>14159</v>
      </c>
    </row>
    <row r="896" spans="1:7" x14ac:dyDescent="0.35">
      <c r="A896" s="21" t="s">
        <v>1114</v>
      </c>
      <c r="B896" s="29" t="s">
        <v>1115</v>
      </c>
      <c r="C896" s="23">
        <v>60</v>
      </c>
      <c r="D896" s="23">
        <v>0.05</v>
      </c>
      <c r="E896" s="23">
        <v>40</v>
      </c>
      <c r="F896">
        <v>0.82</v>
      </c>
      <c r="G896" t="s">
        <v>14160</v>
      </c>
    </row>
    <row r="897" spans="1:7" x14ac:dyDescent="0.35">
      <c r="A897" s="21" t="s">
        <v>14483</v>
      </c>
      <c r="B897" s="29" t="s">
        <v>14484</v>
      </c>
      <c r="C897" s="23">
        <v>3</v>
      </c>
      <c r="D897" s="23">
        <v>0.7</v>
      </c>
      <c r="E897" s="23">
        <v>40</v>
      </c>
      <c r="F897">
        <v>205</v>
      </c>
      <c r="G897" t="s">
        <v>14145</v>
      </c>
    </row>
    <row r="898" spans="1:7" x14ac:dyDescent="0.35">
      <c r="A898" s="21" t="s">
        <v>1474</v>
      </c>
      <c r="B898" s="29" t="s">
        <v>1475</v>
      </c>
      <c r="C898" s="23">
        <v>120</v>
      </c>
      <c r="D898" s="23">
        <v>0.05</v>
      </c>
      <c r="E898" s="23">
        <v>40</v>
      </c>
      <c r="F898">
        <v>0.85</v>
      </c>
      <c r="G898" t="s">
        <v>14146</v>
      </c>
    </row>
    <row r="899" spans="1:7" x14ac:dyDescent="0.35">
      <c r="A899" s="21" t="s">
        <v>1512</v>
      </c>
      <c r="B899" s="29" t="s">
        <v>1513</v>
      </c>
      <c r="C899" s="23">
        <v>60</v>
      </c>
      <c r="D899" s="23">
        <v>0.05</v>
      </c>
      <c r="E899" s="23">
        <v>40</v>
      </c>
      <c r="F899">
        <v>3.25</v>
      </c>
      <c r="G899" t="s">
        <v>14142</v>
      </c>
    </row>
    <row r="900" spans="1:7" x14ac:dyDescent="0.35">
      <c r="A900" s="21" t="s">
        <v>1528</v>
      </c>
      <c r="B900" s="29" t="s">
        <v>1513</v>
      </c>
      <c r="C900" s="23">
        <v>1</v>
      </c>
      <c r="D900" s="23">
        <v>3</v>
      </c>
      <c r="E900" s="23">
        <v>40</v>
      </c>
      <c r="F900">
        <v>110</v>
      </c>
      <c r="G900" t="s">
        <v>14142</v>
      </c>
    </row>
    <row r="901" spans="1:7" x14ac:dyDescent="0.35">
      <c r="A901" s="21" t="s">
        <v>1531</v>
      </c>
      <c r="B901" s="29" t="s">
        <v>1513</v>
      </c>
      <c r="C901" s="23">
        <v>1</v>
      </c>
      <c r="D901" s="23">
        <v>3</v>
      </c>
      <c r="E901" s="23">
        <v>40</v>
      </c>
      <c r="F901">
        <v>110</v>
      </c>
      <c r="G901" t="s">
        <v>14142</v>
      </c>
    </row>
    <row r="902" spans="1:7" x14ac:dyDescent="0.35">
      <c r="A902" s="21" t="s">
        <v>1532</v>
      </c>
      <c r="B902" s="29" t="s">
        <v>1513</v>
      </c>
      <c r="C902" s="23">
        <v>1</v>
      </c>
      <c r="D902" s="23">
        <v>6</v>
      </c>
      <c r="E902" s="23">
        <v>40</v>
      </c>
      <c r="F902">
        <v>207</v>
      </c>
      <c r="G902" t="s">
        <v>14142</v>
      </c>
    </row>
    <row r="903" spans="1:7" x14ac:dyDescent="0.35">
      <c r="A903" s="21" t="s">
        <v>1534</v>
      </c>
      <c r="B903" s="29" t="s">
        <v>1513</v>
      </c>
      <c r="C903" s="23">
        <v>1</v>
      </c>
      <c r="D903" s="23">
        <v>6</v>
      </c>
      <c r="E903" s="23">
        <v>40</v>
      </c>
      <c r="F903">
        <v>207</v>
      </c>
      <c r="G903" t="s">
        <v>14142</v>
      </c>
    </row>
    <row r="904" spans="1:7" x14ac:dyDescent="0.35">
      <c r="A904" s="21" t="s">
        <v>2154</v>
      </c>
      <c r="B904" s="29" t="s">
        <v>2155</v>
      </c>
      <c r="C904" s="23">
        <v>120</v>
      </c>
      <c r="D904" s="23">
        <v>0.05</v>
      </c>
      <c r="E904" s="23">
        <v>40</v>
      </c>
      <c r="F904">
        <v>1.1499999999999999</v>
      </c>
      <c r="G904" t="s">
        <v>14146</v>
      </c>
    </row>
    <row r="905" spans="1:7" x14ac:dyDescent="0.35">
      <c r="A905" s="21" t="s">
        <v>2817</v>
      </c>
      <c r="B905" s="29" t="s">
        <v>2818</v>
      </c>
      <c r="C905" s="23">
        <v>3</v>
      </c>
      <c r="D905" s="23">
        <v>0.7</v>
      </c>
      <c r="E905" s="23">
        <v>40</v>
      </c>
      <c r="F905">
        <v>15.25</v>
      </c>
      <c r="G905" t="s">
        <v>14152</v>
      </c>
    </row>
    <row r="906" spans="1:7" x14ac:dyDescent="0.35">
      <c r="A906" s="21" t="s">
        <v>2922</v>
      </c>
      <c r="B906" s="29" t="s">
        <v>2923</v>
      </c>
      <c r="C906" s="23">
        <v>4</v>
      </c>
      <c r="D906" s="23">
        <v>0.7</v>
      </c>
      <c r="E906" s="23">
        <v>40</v>
      </c>
      <c r="F906">
        <v>12.1</v>
      </c>
      <c r="G906" t="s">
        <v>14144</v>
      </c>
    </row>
    <row r="907" spans="1:7" x14ac:dyDescent="0.35">
      <c r="A907" s="21" t="s">
        <v>2927</v>
      </c>
      <c r="B907" s="29" t="s">
        <v>2928</v>
      </c>
      <c r="C907" s="23">
        <v>4</v>
      </c>
      <c r="D907" s="23">
        <v>0.7</v>
      </c>
      <c r="E907" s="23">
        <v>40</v>
      </c>
      <c r="F907">
        <v>12.1</v>
      </c>
      <c r="G907" t="s">
        <v>14144</v>
      </c>
    </row>
    <row r="908" spans="1:7" x14ac:dyDescent="0.35">
      <c r="A908" s="21" t="s">
        <v>2981</v>
      </c>
      <c r="B908" s="29" t="s">
        <v>2982</v>
      </c>
      <c r="C908" s="23">
        <v>4</v>
      </c>
      <c r="D908" s="23">
        <v>0.7</v>
      </c>
      <c r="E908" s="23">
        <v>40</v>
      </c>
      <c r="F908">
        <v>31.5</v>
      </c>
      <c r="G908" t="s">
        <v>14159</v>
      </c>
    </row>
    <row r="909" spans="1:7" x14ac:dyDescent="0.35">
      <c r="A909" s="21" t="s">
        <v>2997</v>
      </c>
      <c r="B909" s="29" t="s">
        <v>2998</v>
      </c>
      <c r="C909" s="23">
        <v>3</v>
      </c>
      <c r="D909" s="23">
        <v>0.7</v>
      </c>
      <c r="E909" s="23">
        <v>40</v>
      </c>
      <c r="F909">
        <v>138.5</v>
      </c>
      <c r="G909" t="s">
        <v>14140</v>
      </c>
    </row>
    <row r="910" spans="1:7" x14ac:dyDescent="0.35">
      <c r="A910" s="21" t="s">
        <v>3001</v>
      </c>
      <c r="B910" s="29" t="s">
        <v>3002</v>
      </c>
      <c r="C910" s="23">
        <v>3</v>
      </c>
      <c r="D910" s="23">
        <v>0.7</v>
      </c>
      <c r="E910" s="23">
        <v>40</v>
      </c>
      <c r="F910">
        <v>69.5</v>
      </c>
      <c r="G910" t="s">
        <v>14140</v>
      </c>
    </row>
    <row r="911" spans="1:7" x14ac:dyDescent="0.35">
      <c r="A911" s="21" t="s">
        <v>3005</v>
      </c>
      <c r="B911" s="29" t="s">
        <v>3006</v>
      </c>
      <c r="C911" s="23">
        <v>3</v>
      </c>
      <c r="D911" s="23">
        <v>0.7</v>
      </c>
      <c r="E911" s="23">
        <v>40</v>
      </c>
      <c r="F911">
        <v>235.5</v>
      </c>
      <c r="G911" t="s">
        <v>14140</v>
      </c>
    </row>
    <row r="912" spans="1:7" x14ac:dyDescent="0.35">
      <c r="A912" s="21" t="s">
        <v>3250</v>
      </c>
      <c r="B912" s="29" t="s">
        <v>3251</v>
      </c>
      <c r="C912" s="23">
        <v>3</v>
      </c>
      <c r="D912" s="23">
        <v>0.7</v>
      </c>
      <c r="E912" s="23">
        <v>40</v>
      </c>
      <c r="F912">
        <v>215</v>
      </c>
      <c r="G912" t="s">
        <v>14150</v>
      </c>
    </row>
    <row r="913" spans="1:7" x14ac:dyDescent="0.35">
      <c r="A913" s="21" t="s">
        <v>3416</v>
      </c>
      <c r="B913" s="29" t="s">
        <v>3417</v>
      </c>
      <c r="C913" s="23">
        <v>3</v>
      </c>
      <c r="D913" s="23">
        <v>0.7</v>
      </c>
      <c r="E913" s="23">
        <v>40</v>
      </c>
      <c r="F913">
        <v>595</v>
      </c>
      <c r="G913" t="s">
        <v>14140</v>
      </c>
    </row>
    <row r="914" spans="1:7" x14ac:dyDescent="0.35">
      <c r="A914" s="21" t="s">
        <v>3420</v>
      </c>
      <c r="B914" s="29" t="s">
        <v>3421</v>
      </c>
      <c r="C914" s="23">
        <v>3</v>
      </c>
      <c r="D914" s="23">
        <v>0.7</v>
      </c>
      <c r="E914" s="23">
        <v>40</v>
      </c>
      <c r="F914">
        <v>350</v>
      </c>
      <c r="G914" t="s">
        <v>14140</v>
      </c>
    </row>
    <row r="915" spans="1:7" x14ac:dyDescent="0.35">
      <c r="A915" s="21" t="s">
        <v>3796</v>
      </c>
      <c r="B915" s="29" t="s">
        <v>3797</v>
      </c>
      <c r="C915" s="23">
        <v>1</v>
      </c>
      <c r="D915" s="23">
        <v>0.7</v>
      </c>
      <c r="E915" s="23">
        <v>40</v>
      </c>
      <c r="F915">
        <v>40</v>
      </c>
      <c r="G915" t="s">
        <v>14150</v>
      </c>
    </row>
    <row r="916" spans="1:7" x14ac:dyDescent="0.35">
      <c r="A916" s="21" t="s">
        <v>14485</v>
      </c>
      <c r="B916" s="29" t="s">
        <v>3860</v>
      </c>
      <c r="C916" s="23">
        <v>48</v>
      </c>
      <c r="D916" s="23">
        <v>0.05</v>
      </c>
      <c r="E916" s="23">
        <v>40</v>
      </c>
      <c r="F916">
        <v>3.95</v>
      </c>
      <c r="G916" t="s">
        <v>14142</v>
      </c>
    </row>
    <row r="917" spans="1:7" x14ac:dyDescent="0.35">
      <c r="A917" s="21" t="s">
        <v>15223</v>
      </c>
      <c r="B917" s="29" t="s">
        <v>3860</v>
      </c>
      <c r="C917" s="23">
        <v>3</v>
      </c>
      <c r="D917" s="23">
        <v>1.75</v>
      </c>
      <c r="E917" s="23">
        <v>40</v>
      </c>
      <c r="F917">
        <v>47.95</v>
      </c>
      <c r="G917" t="s">
        <v>14142</v>
      </c>
    </row>
    <row r="918" spans="1:7" x14ac:dyDescent="0.35">
      <c r="A918" s="21" t="s">
        <v>3864</v>
      </c>
      <c r="B918" s="29" t="s">
        <v>3865</v>
      </c>
      <c r="C918" s="23">
        <v>4</v>
      </c>
      <c r="D918" s="23">
        <v>0.7</v>
      </c>
      <c r="E918" s="23">
        <v>40</v>
      </c>
      <c r="F918">
        <v>30.5</v>
      </c>
      <c r="G918" t="s">
        <v>14142</v>
      </c>
    </row>
    <row r="919" spans="1:7" x14ac:dyDescent="0.35">
      <c r="A919" s="21" t="s">
        <v>3872</v>
      </c>
      <c r="B919" s="29" t="s">
        <v>3869</v>
      </c>
      <c r="C919" s="23">
        <v>3</v>
      </c>
      <c r="D919" s="23">
        <v>1.75</v>
      </c>
      <c r="E919" s="23">
        <v>40</v>
      </c>
      <c r="F919">
        <v>48.95</v>
      </c>
      <c r="G919" t="s">
        <v>14142</v>
      </c>
    </row>
    <row r="920" spans="1:7" x14ac:dyDescent="0.35">
      <c r="A920" s="21" t="s">
        <v>3874</v>
      </c>
      <c r="B920" s="29" t="s">
        <v>3869</v>
      </c>
      <c r="C920" s="23">
        <v>2</v>
      </c>
      <c r="D920" s="23">
        <v>3</v>
      </c>
      <c r="E920" s="23">
        <v>40</v>
      </c>
      <c r="F920">
        <v>142.5</v>
      </c>
      <c r="G920" t="s">
        <v>14142</v>
      </c>
    </row>
    <row r="921" spans="1:7" x14ac:dyDescent="0.35">
      <c r="A921" s="21" t="s">
        <v>4207</v>
      </c>
      <c r="B921" s="29" t="s">
        <v>4208</v>
      </c>
      <c r="C921" s="23">
        <v>48</v>
      </c>
      <c r="D921" s="23">
        <v>0.05</v>
      </c>
      <c r="E921" s="23">
        <v>40</v>
      </c>
      <c r="F921">
        <v>4.1500000000000004</v>
      </c>
      <c r="G921" t="s">
        <v>14144</v>
      </c>
    </row>
    <row r="922" spans="1:7" x14ac:dyDescent="0.35">
      <c r="A922" s="21" t="s">
        <v>4223</v>
      </c>
      <c r="B922" s="29" t="s">
        <v>4224</v>
      </c>
      <c r="C922" s="23">
        <v>1</v>
      </c>
      <c r="D922" s="23">
        <v>0.7</v>
      </c>
      <c r="E922" s="23">
        <v>40</v>
      </c>
      <c r="F922">
        <v>32.950000000000003</v>
      </c>
      <c r="G922" t="s">
        <v>14142</v>
      </c>
    </row>
    <row r="923" spans="1:7" x14ac:dyDescent="0.35">
      <c r="A923" s="21" t="s">
        <v>4226</v>
      </c>
      <c r="B923" s="29" t="s">
        <v>4227</v>
      </c>
      <c r="C923" s="23">
        <v>24</v>
      </c>
      <c r="D923" s="23">
        <v>0.05</v>
      </c>
      <c r="E923" s="23">
        <v>40</v>
      </c>
      <c r="F923">
        <v>5.5</v>
      </c>
      <c r="G923" t="s">
        <v>14142</v>
      </c>
    </row>
    <row r="924" spans="1:7" x14ac:dyDescent="0.35">
      <c r="A924" s="21" t="s">
        <v>4949</v>
      </c>
      <c r="B924" s="29" t="s">
        <v>4946</v>
      </c>
      <c r="C924" s="23">
        <v>9</v>
      </c>
      <c r="D924" s="23">
        <v>0.5</v>
      </c>
      <c r="E924" s="23">
        <v>40</v>
      </c>
      <c r="F924">
        <v>14.45</v>
      </c>
      <c r="G924" t="s">
        <v>14142</v>
      </c>
    </row>
    <row r="925" spans="1:7" x14ac:dyDescent="0.35">
      <c r="A925" s="21" t="s">
        <v>14486</v>
      </c>
      <c r="B925" s="29" t="s">
        <v>14487</v>
      </c>
      <c r="C925" s="23">
        <v>3</v>
      </c>
      <c r="D925" s="23">
        <v>0.7</v>
      </c>
      <c r="E925" s="23">
        <v>40</v>
      </c>
      <c r="F925">
        <v>325</v>
      </c>
      <c r="G925" t="s">
        <v>14157</v>
      </c>
    </row>
    <row r="926" spans="1:7" x14ac:dyDescent="0.35">
      <c r="A926" s="21" t="s">
        <v>14488</v>
      </c>
      <c r="B926" s="29" t="s">
        <v>14489</v>
      </c>
      <c r="C926" s="23">
        <v>3</v>
      </c>
      <c r="D926" s="23">
        <v>0.7</v>
      </c>
      <c r="E926" s="23">
        <v>40</v>
      </c>
      <c r="F926">
        <v>38.5</v>
      </c>
      <c r="G926" t="s">
        <v>14147</v>
      </c>
    </row>
    <row r="927" spans="1:7" x14ac:dyDescent="0.35">
      <c r="A927" s="21" t="s">
        <v>5970</v>
      </c>
      <c r="B927" s="29" t="s">
        <v>5971</v>
      </c>
      <c r="C927" s="23">
        <v>3</v>
      </c>
      <c r="D927" s="23">
        <v>0.7</v>
      </c>
      <c r="E927" s="23">
        <v>40</v>
      </c>
      <c r="F927">
        <v>68.5</v>
      </c>
      <c r="G927" t="s">
        <v>14145</v>
      </c>
    </row>
    <row r="928" spans="1:7" x14ac:dyDescent="0.35">
      <c r="A928" s="21" t="s">
        <v>5977</v>
      </c>
      <c r="B928" s="29" t="s">
        <v>5974</v>
      </c>
      <c r="C928" s="23">
        <v>3</v>
      </c>
      <c r="D928" s="23">
        <v>0.7</v>
      </c>
      <c r="E928" s="23">
        <v>40</v>
      </c>
      <c r="F928">
        <v>169</v>
      </c>
      <c r="G928" t="s">
        <v>14145</v>
      </c>
    </row>
    <row r="929" spans="1:7" x14ac:dyDescent="0.35">
      <c r="A929" s="21" t="s">
        <v>5981</v>
      </c>
      <c r="B929" s="29" t="s">
        <v>5978</v>
      </c>
      <c r="C929" s="23">
        <v>3</v>
      </c>
      <c r="D929" s="23">
        <v>0.7</v>
      </c>
      <c r="E929" s="23">
        <v>40</v>
      </c>
      <c r="F929">
        <v>240</v>
      </c>
      <c r="G929" t="s">
        <v>14145</v>
      </c>
    </row>
    <row r="930" spans="1:7" x14ac:dyDescent="0.35">
      <c r="A930" s="21" t="s">
        <v>6154</v>
      </c>
      <c r="B930" s="29" t="s">
        <v>6155</v>
      </c>
      <c r="C930" s="23">
        <v>1</v>
      </c>
      <c r="D930" s="23">
        <v>3</v>
      </c>
      <c r="E930" s="23">
        <v>40</v>
      </c>
      <c r="F930">
        <v>153</v>
      </c>
      <c r="G930" t="s">
        <v>14142</v>
      </c>
    </row>
    <row r="931" spans="1:7" x14ac:dyDescent="0.35">
      <c r="A931" s="21" t="s">
        <v>6276</v>
      </c>
      <c r="B931" s="29" t="s">
        <v>6277</v>
      </c>
      <c r="C931" s="23">
        <v>3</v>
      </c>
      <c r="D931" s="23">
        <v>0.7</v>
      </c>
      <c r="E931" s="23">
        <v>40</v>
      </c>
      <c r="F931">
        <v>28.5</v>
      </c>
      <c r="G931" t="s">
        <v>14159</v>
      </c>
    </row>
    <row r="932" spans="1:7" x14ac:dyDescent="0.35">
      <c r="A932" s="21" t="s">
        <v>6311</v>
      </c>
      <c r="B932" s="29" t="s">
        <v>6312</v>
      </c>
      <c r="C932" s="23">
        <v>2</v>
      </c>
      <c r="D932" s="23">
        <v>0.7</v>
      </c>
      <c r="E932" s="23">
        <v>40</v>
      </c>
      <c r="F932">
        <v>615</v>
      </c>
      <c r="G932" t="s">
        <v>14153</v>
      </c>
    </row>
    <row r="933" spans="1:7" x14ac:dyDescent="0.35">
      <c r="A933" s="21" t="s">
        <v>6428</v>
      </c>
      <c r="B933" s="29" t="s">
        <v>6413</v>
      </c>
      <c r="C933" s="23">
        <v>2</v>
      </c>
      <c r="D933" s="23">
        <v>3</v>
      </c>
      <c r="E933" s="23">
        <v>40</v>
      </c>
      <c r="F933">
        <v>118</v>
      </c>
      <c r="G933" t="s">
        <v>14142</v>
      </c>
    </row>
    <row r="934" spans="1:7" x14ac:dyDescent="0.35">
      <c r="A934" s="21" t="s">
        <v>6431</v>
      </c>
      <c r="B934" s="29" t="s">
        <v>6413</v>
      </c>
      <c r="C934" s="23">
        <v>1</v>
      </c>
      <c r="D934" s="23">
        <v>4.5</v>
      </c>
      <c r="E934" s="23">
        <v>40</v>
      </c>
      <c r="F934">
        <v>210</v>
      </c>
      <c r="G934" t="s">
        <v>14142</v>
      </c>
    </row>
    <row r="935" spans="1:7" x14ac:dyDescent="0.35">
      <c r="A935" s="21" t="s">
        <v>14490</v>
      </c>
      <c r="B935" s="29" t="s">
        <v>14491</v>
      </c>
      <c r="C935" s="23">
        <v>96</v>
      </c>
      <c r="D935" s="23">
        <v>0.05</v>
      </c>
      <c r="E935" s="23">
        <v>40</v>
      </c>
      <c r="F935">
        <v>2.4</v>
      </c>
      <c r="G935" t="s">
        <v>14142</v>
      </c>
    </row>
    <row r="936" spans="1:7" x14ac:dyDescent="0.35">
      <c r="A936" s="21" t="s">
        <v>14492</v>
      </c>
      <c r="B936" s="29" t="s">
        <v>6555</v>
      </c>
      <c r="C936" s="23">
        <v>120</v>
      </c>
      <c r="D936" s="23">
        <v>0.05</v>
      </c>
      <c r="E936" s="23">
        <v>40</v>
      </c>
      <c r="F936">
        <v>1.05</v>
      </c>
      <c r="G936" t="s">
        <v>14160</v>
      </c>
    </row>
    <row r="937" spans="1:7" x14ac:dyDescent="0.35">
      <c r="A937" s="21" t="s">
        <v>14493</v>
      </c>
      <c r="B937" s="29" t="s">
        <v>7075</v>
      </c>
      <c r="C937" s="23">
        <v>1</v>
      </c>
      <c r="D937" s="23">
        <v>3</v>
      </c>
      <c r="E937" s="23">
        <v>40</v>
      </c>
      <c r="F937">
        <v>51.4</v>
      </c>
      <c r="G937" t="s">
        <v>14158</v>
      </c>
    </row>
    <row r="938" spans="1:7" x14ac:dyDescent="0.35">
      <c r="A938" s="21" t="s">
        <v>7313</v>
      </c>
      <c r="B938" s="29" t="s">
        <v>7314</v>
      </c>
      <c r="C938" s="23">
        <v>120</v>
      </c>
      <c r="D938" s="23">
        <v>0.05</v>
      </c>
      <c r="E938" s="23">
        <v>40</v>
      </c>
      <c r="F938">
        <v>1.6</v>
      </c>
      <c r="G938" t="s">
        <v>14150</v>
      </c>
    </row>
    <row r="939" spans="1:7" x14ac:dyDescent="0.35">
      <c r="A939" s="21" t="s">
        <v>7538</v>
      </c>
      <c r="B939" s="29" t="s">
        <v>7539</v>
      </c>
      <c r="C939" s="23">
        <v>192</v>
      </c>
      <c r="D939" s="23">
        <v>0.05</v>
      </c>
      <c r="E939" s="23">
        <v>40</v>
      </c>
      <c r="F939">
        <v>1.45</v>
      </c>
      <c r="G939" t="s">
        <v>14150</v>
      </c>
    </row>
    <row r="940" spans="1:7" x14ac:dyDescent="0.35">
      <c r="A940" s="21" t="s">
        <v>14494</v>
      </c>
      <c r="B940" s="29" t="s">
        <v>14495</v>
      </c>
      <c r="C940" s="23">
        <v>4</v>
      </c>
      <c r="D940" s="23">
        <v>0.7</v>
      </c>
      <c r="E940" s="23">
        <v>40</v>
      </c>
      <c r="F940">
        <v>165</v>
      </c>
      <c r="G940" t="s">
        <v>14150</v>
      </c>
    </row>
    <row r="941" spans="1:7" x14ac:dyDescent="0.35">
      <c r="A941" s="21" t="s">
        <v>7545</v>
      </c>
      <c r="B941" s="29" t="s">
        <v>7546</v>
      </c>
      <c r="C941" s="23">
        <v>4</v>
      </c>
      <c r="D941" s="23">
        <v>0.7</v>
      </c>
      <c r="E941" s="23">
        <v>40</v>
      </c>
      <c r="F941">
        <v>159</v>
      </c>
      <c r="G941" t="s">
        <v>14150</v>
      </c>
    </row>
    <row r="942" spans="1:7" x14ac:dyDescent="0.35">
      <c r="A942" s="21" t="s">
        <v>7556</v>
      </c>
      <c r="B942" s="29" t="s">
        <v>7557</v>
      </c>
      <c r="C942" s="23">
        <v>4</v>
      </c>
      <c r="D942" s="23">
        <v>0.7</v>
      </c>
      <c r="E942" s="23">
        <v>40</v>
      </c>
      <c r="F942">
        <v>189</v>
      </c>
      <c r="G942" t="s">
        <v>14150</v>
      </c>
    </row>
    <row r="943" spans="1:7" x14ac:dyDescent="0.35">
      <c r="A943" s="21" t="s">
        <v>7560</v>
      </c>
      <c r="B943" s="29" t="s">
        <v>7561</v>
      </c>
      <c r="C943" s="23">
        <v>4</v>
      </c>
      <c r="D943" s="23">
        <v>0.7</v>
      </c>
      <c r="E943" s="23">
        <v>40</v>
      </c>
      <c r="F943">
        <v>195</v>
      </c>
      <c r="G943" t="s">
        <v>14150</v>
      </c>
    </row>
    <row r="944" spans="1:7" x14ac:dyDescent="0.35">
      <c r="A944" s="21" t="s">
        <v>7564</v>
      </c>
      <c r="B944" s="29" t="s">
        <v>7565</v>
      </c>
      <c r="C944" s="23">
        <v>4</v>
      </c>
      <c r="D944" s="23">
        <v>0.7</v>
      </c>
      <c r="E944" s="23">
        <v>40</v>
      </c>
      <c r="F944">
        <v>195</v>
      </c>
      <c r="G944" t="s">
        <v>14150</v>
      </c>
    </row>
    <row r="945" spans="1:7" x14ac:dyDescent="0.35">
      <c r="A945" s="21" t="s">
        <v>7613</v>
      </c>
      <c r="B945" s="29" t="s">
        <v>7596</v>
      </c>
      <c r="C945" s="23">
        <v>4</v>
      </c>
      <c r="D945" s="23">
        <v>3</v>
      </c>
      <c r="E945" s="23">
        <v>40</v>
      </c>
      <c r="F945">
        <v>33.5</v>
      </c>
      <c r="G945" t="s">
        <v>14150</v>
      </c>
    </row>
    <row r="946" spans="1:7" x14ac:dyDescent="0.35">
      <c r="A946" s="21" t="s">
        <v>7616</v>
      </c>
      <c r="B946" s="29" t="s">
        <v>7617</v>
      </c>
      <c r="C946" s="23">
        <v>192</v>
      </c>
      <c r="D946" s="23">
        <v>0.05</v>
      </c>
      <c r="E946" s="23">
        <v>40</v>
      </c>
      <c r="F946">
        <v>0.88</v>
      </c>
      <c r="G946" t="s">
        <v>14150</v>
      </c>
    </row>
    <row r="947" spans="1:7" x14ac:dyDescent="0.35">
      <c r="A947" s="21" t="s">
        <v>7762</v>
      </c>
      <c r="B947" s="29" t="s">
        <v>7763</v>
      </c>
      <c r="C947" s="23">
        <v>120</v>
      </c>
      <c r="D947" s="23">
        <v>0.05</v>
      </c>
      <c r="E947" s="23">
        <v>40</v>
      </c>
      <c r="F947">
        <v>0.76</v>
      </c>
      <c r="G947" t="s">
        <v>14150</v>
      </c>
    </row>
    <row r="948" spans="1:7" x14ac:dyDescent="0.35">
      <c r="A948" s="21" t="s">
        <v>8506</v>
      </c>
      <c r="B948" s="29" t="s">
        <v>8507</v>
      </c>
      <c r="C948" s="23">
        <v>4</v>
      </c>
      <c r="D948" s="23">
        <v>1</v>
      </c>
      <c r="E948" s="23">
        <v>40</v>
      </c>
      <c r="F948">
        <v>64</v>
      </c>
      <c r="G948" t="s">
        <v>14142</v>
      </c>
    </row>
    <row r="949" spans="1:7" x14ac:dyDescent="0.35">
      <c r="A949" s="21" t="s">
        <v>8510</v>
      </c>
      <c r="B949" s="29" t="s">
        <v>8511</v>
      </c>
      <c r="C949" s="23">
        <v>4</v>
      </c>
      <c r="D949" s="23">
        <v>1</v>
      </c>
      <c r="E949" s="23">
        <v>40</v>
      </c>
      <c r="F949">
        <v>78</v>
      </c>
      <c r="G949" t="s">
        <v>14142</v>
      </c>
    </row>
    <row r="950" spans="1:7" x14ac:dyDescent="0.35">
      <c r="A950" s="21" t="s">
        <v>8748</v>
      </c>
      <c r="B950" s="29" t="s">
        <v>8749</v>
      </c>
      <c r="C950" s="23">
        <v>4</v>
      </c>
      <c r="D950" s="23">
        <v>0.7</v>
      </c>
      <c r="E950" s="23">
        <v>40</v>
      </c>
      <c r="F950">
        <v>13.05</v>
      </c>
      <c r="G950" t="s">
        <v>14144</v>
      </c>
    </row>
    <row r="951" spans="1:7" x14ac:dyDescent="0.35">
      <c r="A951" s="21" t="s">
        <v>8870</v>
      </c>
      <c r="B951" s="29" t="s">
        <v>8867</v>
      </c>
      <c r="C951" s="23">
        <v>3</v>
      </c>
      <c r="D951" s="23">
        <v>0.7</v>
      </c>
      <c r="E951" s="23">
        <v>40</v>
      </c>
      <c r="F951">
        <v>105</v>
      </c>
      <c r="G951" t="s">
        <v>14157</v>
      </c>
    </row>
    <row r="952" spans="1:7" x14ac:dyDescent="0.35">
      <c r="A952" s="21" t="s">
        <v>8880</v>
      </c>
      <c r="B952" s="29" t="s">
        <v>8881</v>
      </c>
      <c r="C952" s="23">
        <v>3</v>
      </c>
      <c r="D952" s="23">
        <v>0.7</v>
      </c>
      <c r="E952" s="23">
        <v>40</v>
      </c>
      <c r="F952">
        <v>110</v>
      </c>
      <c r="G952" t="s">
        <v>14157</v>
      </c>
    </row>
    <row r="953" spans="1:7" x14ac:dyDescent="0.35">
      <c r="A953" s="21" t="s">
        <v>9018</v>
      </c>
      <c r="B953" s="29" t="s">
        <v>9019</v>
      </c>
      <c r="C953" s="23">
        <v>3</v>
      </c>
      <c r="D953" s="23">
        <v>0.7</v>
      </c>
      <c r="E953" s="23">
        <v>40</v>
      </c>
      <c r="F953">
        <v>28.75</v>
      </c>
      <c r="G953" t="s">
        <v>14144</v>
      </c>
    </row>
    <row r="954" spans="1:7" x14ac:dyDescent="0.35">
      <c r="A954" s="21" t="s">
        <v>9177</v>
      </c>
      <c r="B954" s="29" t="s">
        <v>9171</v>
      </c>
      <c r="C954" s="23">
        <v>4</v>
      </c>
      <c r="D954" s="23">
        <v>3</v>
      </c>
      <c r="E954" s="23">
        <v>40</v>
      </c>
      <c r="F954">
        <v>195</v>
      </c>
      <c r="G954" t="s">
        <v>14157</v>
      </c>
    </row>
    <row r="955" spans="1:7" x14ac:dyDescent="0.35">
      <c r="A955" s="21" t="s">
        <v>9188</v>
      </c>
      <c r="B955" s="29" t="s">
        <v>9189</v>
      </c>
      <c r="C955" s="23">
        <v>3</v>
      </c>
      <c r="D955" s="23">
        <v>0.7</v>
      </c>
      <c r="E955" s="23">
        <v>40</v>
      </c>
      <c r="F955">
        <v>188</v>
      </c>
      <c r="G955" t="s">
        <v>14145</v>
      </c>
    </row>
    <row r="956" spans="1:7" x14ac:dyDescent="0.35">
      <c r="A956" s="21" t="s">
        <v>14496</v>
      </c>
      <c r="B956" s="29" t="s">
        <v>9782</v>
      </c>
      <c r="C956" s="23">
        <v>1</v>
      </c>
      <c r="D956" s="23">
        <v>3</v>
      </c>
      <c r="E956" s="23">
        <v>40</v>
      </c>
      <c r="F956">
        <v>47.5</v>
      </c>
      <c r="G956" t="s">
        <v>14146</v>
      </c>
    </row>
    <row r="957" spans="1:7" x14ac:dyDescent="0.35">
      <c r="A957" s="21" t="s">
        <v>10002</v>
      </c>
      <c r="B957" s="29" t="s">
        <v>10003</v>
      </c>
      <c r="C957" s="23">
        <v>36</v>
      </c>
      <c r="D957" s="23">
        <v>0.05</v>
      </c>
      <c r="E957" s="23">
        <v>40</v>
      </c>
      <c r="F957">
        <v>4.75</v>
      </c>
      <c r="G957" t="s">
        <v>14144</v>
      </c>
    </row>
    <row r="958" spans="1:7" x14ac:dyDescent="0.35">
      <c r="A958" s="21" t="s">
        <v>10010</v>
      </c>
      <c r="B958" s="29" t="s">
        <v>10011</v>
      </c>
      <c r="C958" s="23">
        <v>36</v>
      </c>
      <c r="D958" s="23">
        <v>0.05</v>
      </c>
      <c r="E958" s="23">
        <v>40</v>
      </c>
      <c r="F958">
        <v>4.4000000000000004</v>
      </c>
      <c r="G958" t="s">
        <v>14150</v>
      </c>
    </row>
    <row r="959" spans="1:7" x14ac:dyDescent="0.35">
      <c r="A959" s="21" t="s">
        <v>10275</v>
      </c>
      <c r="B959" s="29" t="s">
        <v>10276</v>
      </c>
      <c r="C959" s="23">
        <v>5</v>
      </c>
      <c r="D959" s="23">
        <v>0.7</v>
      </c>
      <c r="E959" s="23">
        <v>40</v>
      </c>
      <c r="F959">
        <v>32.5</v>
      </c>
      <c r="G959" t="s">
        <v>14152</v>
      </c>
    </row>
    <row r="960" spans="1:7" x14ac:dyDescent="0.35">
      <c r="A960" s="21" t="s">
        <v>10332</v>
      </c>
      <c r="B960" s="29" t="s">
        <v>10333</v>
      </c>
      <c r="C960" s="23">
        <v>4</v>
      </c>
      <c r="D960" s="23">
        <v>0.7</v>
      </c>
      <c r="E960" s="23">
        <v>40</v>
      </c>
      <c r="F960">
        <v>295</v>
      </c>
      <c r="G960" t="s">
        <v>14140</v>
      </c>
    </row>
    <row r="961" spans="1:7" x14ac:dyDescent="0.35">
      <c r="A961" s="21" t="s">
        <v>10418</v>
      </c>
      <c r="B961" s="29" t="s">
        <v>10419</v>
      </c>
      <c r="C961" s="23">
        <v>1</v>
      </c>
      <c r="D961" s="23">
        <v>1</v>
      </c>
      <c r="E961" s="23">
        <v>40</v>
      </c>
      <c r="F961">
        <v>37</v>
      </c>
      <c r="G961" t="s">
        <v>14142</v>
      </c>
    </row>
    <row r="962" spans="1:7" x14ac:dyDescent="0.35">
      <c r="A962" s="21" t="s">
        <v>15870</v>
      </c>
      <c r="B962" s="29" t="s">
        <v>15871</v>
      </c>
      <c r="C962" s="23">
        <v>3</v>
      </c>
      <c r="D962" s="23">
        <v>1.75</v>
      </c>
      <c r="E962" s="23">
        <v>40</v>
      </c>
      <c r="F962">
        <v>58.5</v>
      </c>
      <c r="G962" t="s">
        <v>14144</v>
      </c>
    </row>
    <row r="963" spans="1:7" x14ac:dyDescent="0.35">
      <c r="A963" s="21" t="s">
        <v>10669</v>
      </c>
      <c r="B963" s="29" t="s">
        <v>10670</v>
      </c>
      <c r="C963" s="23">
        <v>5</v>
      </c>
      <c r="D963" s="23">
        <v>0.7</v>
      </c>
      <c r="E963" s="23">
        <v>40</v>
      </c>
      <c r="F963">
        <v>30.5</v>
      </c>
      <c r="G963" t="s">
        <v>14162</v>
      </c>
    </row>
    <row r="964" spans="1:7" x14ac:dyDescent="0.35">
      <c r="A964" s="21" t="s">
        <v>10800</v>
      </c>
      <c r="B964" s="29" t="s">
        <v>10801</v>
      </c>
      <c r="C964" s="23">
        <v>40</v>
      </c>
      <c r="D964" s="23">
        <v>0.05</v>
      </c>
      <c r="E964" s="23">
        <v>40</v>
      </c>
      <c r="F964">
        <v>2.1</v>
      </c>
      <c r="G964" t="s">
        <v>14142</v>
      </c>
    </row>
    <row r="965" spans="1:7" x14ac:dyDescent="0.35">
      <c r="A965" s="21" t="s">
        <v>10989</v>
      </c>
      <c r="B965" s="29" t="s">
        <v>10986</v>
      </c>
      <c r="C965" s="23">
        <v>1</v>
      </c>
      <c r="D965" s="23">
        <v>4.5</v>
      </c>
      <c r="E965" s="23">
        <v>40</v>
      </c>
      <c r="F965">
        <v>135</v>
      </c>
      <c r="G965" t="s">
        <v>14144</v>
      </c>
    </row>
    <row r="966" spans="1:7" x14ac:dyDescent="0.35">
      <c r="A966" s="21" t="s">
        <v>11040</v>
      </c>
      <c r="B966" s="29" t="s">
        <v>11041</v>
      </c>
      <c r="C966" s="23">
        <v>3</v>
      </c>
      <c r="D966" s="23">
        <v>0.7</v>
      </c>
      <c r="E966" s="23">
        <v>40</v>
      </c>
      <c r="F966">
        <v>27.85</v>
      </c>
      <c r="G966" t="s">
        <v>14169</v>
      </c>
    </row>
    <row r="967" spans="1:7" x14ac:dyDescent="0.35">
      <c r="A967" s="21" t="s">
        <v>11056</v>
      </c>
      <c r="B967" s="29" t="s">
        <v>11057</v>
      </c>
      <c r="C967" s="23">
        <v>4</v>
      </c>
      <c r="D967" s="23">
        <v>0.7</v>
      </c>
      <c r="E967" s="23">
        <v>40</v>
      </c>
      <c r="F967">
        <v>21.8</v>
      </c>
      <c r="G967" t="s">
        <v>14144</v>
      </c>
    </row>
    <row r="968" spans="1:7" x14ac:dyDescent="0.35">
      <c r="A968" s="21" t="s">
        <v>11064</v>
      </c>
      <c r="B968" s="29" t="s">
        <v>11065</v>
      </c>
      <c r="C968" s="23">
        <v>4</v>
      </c>
      <c r="D968" s="23">
        <v>0.7</v>
      </c>
      <c r="E968" s="23">
        <v>40</v>
      </c>
      <c r="F968">
        <v>27.5</v>
      </c>
      <c r="G968" t="s">
        <v>14144</v>
      </c>
    </row>
    <row r="969" spans="1:7" x14ac:dyDescent="0.35">
      <c r="A969" s="21" t="s">
        <v>14497</v>
      </c>
      <c r="B969" s="29" t="s">
        <v>11072</v>
      </c>
      <c r="C969" s="23">
        <v>3</v>
      </c>
      <c r="D969" s="23">
        <v>0.7</v>
      </c>
      <c r="E969" s="23">
        <v>40</v>
      </c>
      <c r="F969">
        <v>2350</v>
      </c>
      <c r="G969" t="s">
        <v>14157</v>
      </c>
    </row>
    <row r="970" spans="1:7" x14ac:dyDescent="0.35">
      <c r="A970" s="21" t="s">
        <v>14498</v>
      </c>
      <c r="B970" s="29" t="s">
        <v>14499</v>
      </c>
      <c r="C970" s="23">
        <v>3</v>
      </c>
      <c r="D970" s="23">
        <v>0.7</v>
      </c>
      <c r="E970" s="23">
        <v>40</v>
      </c>
      <c r="F970">
        <v>28.5</v>
      </c>
      <c r="G970" t="s">
        <v>14144</v>
      </c>
    </row>
    <row r="971" spans="1:7" x14ac:dyDescent="0.35">
      <c r="A971" s="21" t="s">
        <v>11804</v>
      </c>
      <c r="B971" s="29" t="s">
        <v>11805</v>
      </c>
      <c r="C971" s="23">
        <v>5</v>
      </c>
      <c r="D971" s="23">
        <v>0.7</v>
      </c>
      <c r="E971" s="23">
        <v>40</v>
      </c>
      <c r="F971">
        <v>64.95</v>
      </c>
      <c r="G971" t="s">
        <v>14152</v>
      </c>
    </row>
    <row r="972" spans="1:7" x14ac:dyDescent="0.35">
      <c r="A972" s="21" t="s">
        <v>14500</v>
      </c>
      <c r="B972" s="29" t="s">
        <v>11891</v>
      </c>
      <c r="C972" s="23">
        <v>4</v>
      </c>
      <c r="D972" s="23">
        <v>3</v>
      </c>
      <c r="E972" s="23">
        <v>40</v>
      </c>
      <c r="F972">
        <v>19.5</v>
      </c>
      <c r="G972" t="s">
        <v>14142</v>
      </c>
    </row>
    <row r="973" spans="1:7" x14ac:dyDescent="0.35">
      <c r="A973" s="21" t="s">
        <v>11919</v>
      </c>
      <c r="B973" s="29" t="s">
        <v>11914</v>
      </c>
      <c r="C973" s="23">
        <v>24</v>
      </c>
      <c r="D973" s="23">
        <v>0.5</v>
      </c>
      <c r="E973" s="23">
        <v>40</v>
      </c>
      <c r="F973">
        <v>2.95</v>
      </c>
      <c r="G973" t="s">
        <v>14142</v>
      </c>
    </row>
    <row r="974" spans="1:7" x14ac:dyDescent="0.35">
      <c r="A974" s="21" t="s">
        <v>12077</v>
      </c>
      <c r="B974" s="29" t="s">
        <v>12075</v>
      </c>
      <c r="C974" s="23">
        <v>15</v>
      </c>
      <c r="D974" s="23">
        <v>0.5</v>
      </c>
      <c r="E974" s="23">
        <v>40</v>
      </c>
      <c r="F974">
        <v>3.9</v>
      </c>
      <c r="G974" t="s">
        <v>14141</v>
      </c>
    </row>
    <row r="975" spans="1:7" x14ac:dyDescent="0.35">
      <c r="A975" s="21" t="s">
        <v>14501</v>
      </c>
      <c r="B975" s="29" t="s">
        <v>12853</v>
      </c>
      <c r="C975" s="23">
        <v>3</v>
      </c>
      <c r="D975" s="23">
        <v>0.7</v>
      </c>
      <c r="E975" s="23">
        <v>40</v>
      </c>
      <c r="F975">
        <v>23.4</v>
      </c>
      <c r="G975" t="s">
        <v>14145</v>
      </c>
    </row>
    <row r="976" spans="1:7" x14ac:dyDescent="0.35">
      <c r="A976" s="21" t="s">
        <v>12879</v>
      </c>
      <c r="B976" s="29" t="s">
        <v>12880</v>
      </c>
      <c r="C976" s="23">
        <v>120</v>
      </c>
      <c r="D976" s="23">
        <v>0.05</v>
      </c>
      <c r="E976" s="23">
        <v>40</v>
      </c>
      <c r="F976">
        <v>2.2000000000000002</v>
      </c>
      <c r="G976" t="s">
        <v>14145</v>
      </c>
    </row>
    <row r="977" spans="1:7" x14ac:dyDescent="0.35">
      <c r="A977" s="21" t="s">
        <v>12884</v>
      </c>
      <c r="B977" s="29" t="s">
        <v>12883</v>
      </c>
      <c r="C977" s="23">
        <v>3</v>
      </c>
      <c r="D977" s="23">
        <v>0.7</v>
      </c>
      <c r="E977" s="23">
        <v>40</v>
      </c>
      <c r="F977">
        <v>17.5</v>
      </c>
      <c r="G977" t="s">
        <v>14145</v>
      </c>
    </row>
    <row r="978" spans="1:7" x14ac:dyDescent="0.35">
      <c r="A978" s="21" t="s">
        <v>13222</v>
      </c>
      <c r="B978" s="29" t="s">
        <v>13223</v>
      </c>
      <c r="C978" s="23">
        <v>4</v>
      </c>
      <c r="D978" s="23">
        <v>0.7</v>
      </c>
      <c r="E978" s="23">
        <v>40</v>
      </c>
      <c r="F978">
        <v>145</v>
      </c>
      <c r="G978" t="s">
        <v>14145</v>
      </c>
    </row>
    <row r="979" spans="1:7" x14ac:dyDescent="0.35">
      <c r="A979" s="21" t="s">
        <v>13443</v>
      </c>
      <c r="B979" s="29" t="s">
        <v>13444</v>
      </c>
      <c r="C979" s="23">
        <v>3</v>
      </c>
      <c r="D979" s="23">
        <v>0.7</v>
      </c>
      <c r="E979" s="23">
        <v>40</v>
      </c>
      <c r="F979">
        <v>21</v>
      </c>
      <c r="G979" t="s">
        <v>14156</v>
      </c>
    </row>
    <row r="980" spans="1:7" x14ac:dyDescent="0.35">
      <c r="A980" s="21" t="s">
        <v>14502</v>
      </c>
      <c r="B980" s="29" t="s">
        <v>14503</v>
      </c>
      <c r="C980" s="23">
        <v>3</v>
      </c>
      <c r="D980" s="23">
        <v>0.7</v>
      </c>
      <c r="E980" s="23">
        <v>40</v>
      </c>
      <c r="F980">
        <v>89.5</v>
      </c>
      <c r="G980" t="s">
        <v>14162</v>
      </c>
    </row>
    <row r="981" spans="1:7" x14ac:dyDescent="0.35">
      <c r="A981" s="21" t="s">
        <v>13955</v>
      </c>
      <c r="B981" s="29" t="s">
        <v>13953</v>
      </c>
      <c r="C981" s="23">
        <v>10</v>
      </c>
      <c r="D981" s="23">
        <v>0.7</v>
      </c>
      <c r="E981" s="23">
        <v>40</v>
      </c>
      <c r="F981">
        <v>17.5</v>
      </c>
      <c r="G981" t="s">
        <v>14142</v>
      </c>
    </row>
    <row r="982" spans="1:7" x14ac:dyDescent="0.35">
      <c r="A982" s="21" t="s">
        <v>13980</v>
      </c>
      <c r="B982" s="29" t="s">
        <v>13981</v>
      </c>
      <c r="C982" s="23">
        <v>15</v>
      </c>
      <c r="D982" s="23">
        <v>0.5</v>
      </c>
      <c r="E982" s="23">
        <v>40</v>
      </c>
      <c r="F982">
        <v>2.7</v>
      </c>
      <c r="G982" t="s">
        <v>14142</v>
      </c>
    </row>
    <row r="983" spans="1:7" x14ac:dyDescent="0.35">
      <c r="A983" s="21" t="s">
        <v>190</v>
      </c>
      <c r="B983" s="29" t="s">
        <v>187</v>
      </c>
      <c r="C983" s="23">
        <v>3</v>
      </c>
      <c r="D983" s="23">
        <v>0.7</v>
      </c>
      <c r="E983" s="23">
        <v>43</v>
      </c>
      <c r="F983">
        <v>49.5</v>
      </c>
      <c r="G983" t="s">
        <v>14145</v>
      </c>
    </row>
    <row r="984" spans="1:7" x14ac:dyDescent="0.35">
      <c r="A984" s="21" t="s">
        <v>563</v>
      </c>
      <c r="B984" s="29" t="s">
        <v>564</v>
      </c>
      <c r="C984" s="23">
        <v>96</v>
      </c>
      <c r="D984" s="23">
        <v>0.05</v>
      </c>
      <c r="E984" s="23">
        <v>17</v>
      </c>
      <c r="F984">
        <v>1.35</v>
      </c>
      <c r="G984" t="s">
        <v>14154</v>
      </c>
    </row>
    <row r="985" spans="1:7" x14ac:dyDescent="0.35">
      <c r="A985" s="21" t="s">
        <v>14504</v>
      </c>
      <c r="B985" s="29" t="s">
        <v>14505</v>
      </c>
      <c r="C985" s="23">
        <v>3</v>
      </c>
      <c r="D985" s="23">
        <v>0.7</v>
      </c>
      <c r="E985" s="23">
        <v>43</v>
      </c>
      <c r="F985">
        <v>23.5</v>
      </c>
      <c r="G985" t="s">
        <v>14162</v>
      </c>
    </row>
    <row r="986" spans="1:7" x14ac:dyDescent="0.35">
      <c r="A986" s="21" t="s">
        <v>1044</v>
      </c>
      <c r="B986" s="29" t="s">
        <v>1041</v>
      </c>
      <c r="C986" s="23">
        <v>3</v>
      </c>
      <c r="D986" s="23">
        <v>1.75</v>
      </c>
      <c r="E986" s="23">
        <v>42</v>
      </c>
      <c r="F986">
        <v>23.5</v>
      </c>
      <c r="G986" t="s">
        <v>14146</v>
      </c>
    </row>
    <row r="987" spans="1:7" x14ac:dyDescent="0.35">
      <c r="A987" s="21" t="s">
        <v>1111</v>
      </c>
      <c r="B987" s="29" t="s">
        <v>1093</v>
      </c>
      <c r="C987" s="23">
        <v>1</v>
      </c>
      <c r="D987" s="23">
        <v>3</v>
      </c>
      <c r="E987" s="23">
        <v>37.5</v>
      </c>
      <c r="F987">
        <v>26.5</v>
      </c>
      <c r="G987" t="s">
        <v>14160</v>
      </c>
    </row>
    <row r="988" spans="1:7" x14ac:dyDescent="0.35">
      <c r="A988" s="21" t="s">
        <v>1272</v>
      </c>
      <c r="B988" s="29" t="s">
        <v>1273</v>
      </c>
      <c r="C988" s="23">
        <v>80</v>
      </c>
      <c r="D988" s="23">
        <v>0.05</v>
      </c>
      <c r="E988" s="23">
        <v>17</v>
      </c>
      <c r="F988">
        <v>1.04</v>
      </c>
      <c r="G988" t="s">
        <v>14154</v>
      </c>
    </row>
    <row r="989" spans="1:7" x14ac:dyDescent="0.35">
      <c r="A989" s="21" t="s">
        <v>14506</v>
      </c>
      <c r="B989" s="29" t="s">
        <v>14507</v>
      </c>
      <c r="C989" s="23">
        <v>3</v>
      </c>
      <c r="D989" s="23">
        <v>0.7</v>
      </c>
      <c r="E989" s="23">
        <v>48</v>
      </c>
      <c r="F989">
        <v>475</v>
      </c>
      <c r="G989" t="s">
        <v>14145</v>
      </c>
    </row>
    <row r="990" spans="1:7" x14ac:dyDescent="0.35">
      <c r="A990" s="21" t="s">
        <v>1440</v>
      </c>
      <c r="B990" s="29" t="s">
        <v>1441</v>
      </c>
      <c r="C990" s="23">
        <v>3</v>
      </c>
      <c r="D990" s="23">
        <v>0.7</v>
      </c>
      <c r="E990" s="23">
        <v>43</v>
      </c>
      <c r="F990">
        <v>78.5</v>
      </c>
      <c r="G990" t="s">
        <v>14144</v>
      </c>
    </row>
    <row r="991" spans="1:7" x14ac:dyDescent="0.35">
      <c r="A991" s="21" t="s">
        <v>1591</v>
      </c>
      <c r="B991" s="29" t="s">
        <v>1592</v>
      </c>
      <c r="C991" s="23">
        <v>2</v>
      </c>
      <c r="D991" s="23">
        <v>0.7</v>
      </c>
      <c r="E991" s="23">
        <v>46</v>
      </c>
      <c r="F991">
        <v>435</v>
      </c>
      <c r="G991" t="s">
        <v>14145</v>
      </c>
    </row>
    <row r="992" spans="1:7" x14ac:dyDescent="0.35">
      <c r="A992" s="21" t="s">
        <v>1834</v>
      </c>
      <c r="B992" s="29" t="s">
        <v>1835</v>
      </c>
      <c r="C992" s="23">
        <v>144</v>
      </c>
      <c r="D992" s="23">
        <v>0.05</v>
      </c>
      <c r="E992" s="23">
        <v>42.3</v>
      </c>
      <c r="F992">
        <v>3.15</v>
      </c>
      <c r="G992" t="s">
        <v>14146</v>
      </c>
    </row>
    <row r="993" spans="1:7" x14ac:dyDescent="0.35">
      <c r="A993" s="21" t="s">
        <v>14508</v>
      </c>
      <c r="B993" s="29" t="s">
        <v>14509</v>
      </c>
      <c r="C993" s="23">
        <v>3</v>
      </c>
      <c r="D993" s="23">
        <v>0.7</v>
      </c>
      <c r="E993" s="23">
        <v>53.7</v>
      </c>
      <c r="F993">
        <v>1695</v>
      </c>
      <c r="G993" t="s">
        <v>14145</v>
      </c>
    </row>
    <row r="994" spans="1:7" x14ac:dyDescent="0.35">
      <c r="A994" s="21" t="s">
        <v>14510</v>
      </c>
      <c r="B994" s="29" t="s">
        <v>14511</v>
      </c>
      <c r="C994" s="23">
        <v>3</v>
      </c>
      <c r="D994" s="23">
        <v>0.7</v>
      </c>
      <c r="E994" s="23">
        <v>46</v>
      </c>
      <c r="F994">
        <v>595</v>
      </c>
      <c r="G994" t="s">
        <v>14145</v>
      </c>
    </row>
    <row r="995" spans="1:7" x14ac:dyDescent="0.35">
      <c r="A995" s="21" t="s">
        <v>2973</v>
      </c>
      <c r="B995" s="29" t="s">
        <v>2974</v>
      </c>
      <c r="C995" s="23">
        <v>4</v>
      </c>
      <c r="D995" s="23">
        <v>0.7</v>
      </c>
      <c r="E995" s="23">
        <v>41.1</v>
      </c>
      <c r="F995">
        <v>74.5</v>
      </c>
      <c r="G995" t="s">
        <v>14159</v>
      </c>
    </row>
    <row r="996" spans="1:7" x14ac:dyDescent="0.35">
      <c r="A996" s="21" t="s">
        <v>4400</v>
      </c>
      <c r="B996" s="29" t="s">
        <v>4401</v>
      </c>
      <c r="C996" s="23">
        <v>4</v>
      </c>
      <c r="D996" s="23">
        <v>0.7</v>
      </c>
      <c r="E996" s="23">
        <v>47</v>
      </c>
      <c r="F996">
        <v>160</v>
      </c>
      <c r="G996" t="s">
        <v>14144</v>
      </c>
    </row>
    <row r="997" spans="1:7" x14ac:dyDescent="0.35">
      <c r="A997" s="21" t="s">
        <v>4823</v>
      </c>
      <c r="B997" s="29" t="s">
        <v>4820</v>
      </c>
      <c r="C997" s="23">
        <v>3</v>
      </c>
      <c r="D997" s="23">
        <v>0.7</v>
      </c>
      <c r="E997" s="23">
        <v>61.1</v>
      </c>
      <c r="F997">
        <v>64.5</v>
      </c>
      <c r="G997" t="s">
        <v>14158</v>
      </c>
    </row>
    <row r="998" spans="1:7" x14ac:dyDescent="0.35">
      <c r="A998" s="21" t="s">
        <v>14512</v>
      </c>
      <c r="B998" s="29" t="s">
        <v>14513</v>
      </c>
      <c r="C998" s="23">
        <v>2</v>
      </c>
      <c r="D998" s="23">
        <v>0.7</v>
      </c>
      <c r="E998" s="23">
        <v>45</v>
      </c>
      <c r="F998">
        <v>19.649999999999999</v>
      </c>
      <c r="G998" t="s">
        <v>14146</v>
      </c>
    </row>
    <row r="999" spans="1:7" x14ac:dyDescent="0.35">
      <c r="A999" s="21" t="s">
        <v>14514</v>
      </c>
      <c r="B999" s="29" t="s">
        <v>14515</v>
      </c>
      <c r="C999" s="23">
        <v>1</v>
      </c>
      <c r="D999" s="23">
        <v>1</v>
      </c>
      <c r="E999" s="23">
        <v>42</v>
      </c>
      <c r="F999">
        <v>37.5</v>
      </c>
      <c r="G999" t="s">
        <v>14152</v>
      </c>
    </row>
    <row r="1000" spans="1:7" x14ac:dyDescent="0.35">
      <c r="A1000" s="21" t="s">
        <v>4938</v>
      </c>
      <c r="B1000" s="29" t="s">
        <v>4939</v>
      </c>
      <c r="C1000" s="23">
        <v>35</v>
      </c>
      <c r="D1000" s="23">
        <v>0.05</v>
      </c>
      <c r="E1000" s="23">
        <v>38</v>
      </c>
      <c r="F1000">
        <v>3.65</v>
      </c>
      <c r="G1000" t="s">
        <v>14141</v>
      </c>
    </row>
    <row r="1001" spans="1:7" x14ac:dyDescent="0.35">
      <c r="A1001" s="21" t="s">
        <v>4982</v>
      </c>
      <c r="B1001" s="29" t="s">
        <v>4983</v>
      </c>
      <c r="C1001" s="23">
        <v>1</v>
      </c>
      <c r="D1001" s="23">
        <v>1.5</v>
      </c>
      <c r="E1001" s="23">
        <v>40.6</v>
      </c>
      <c r="F1001">
        <v>72.5</v>
      </c>
      <c r="G1001" t="s">
        <v>14146</v>
      </c>
    </row>
    <row r="1002" spans="1:7" x14ac:dyDescent="0.35">
      <c r="A1002" s="21" t="s">
        <v>14516</v>
      </c>
      <c r="B1002" s="29" t="s">
        <v>14517</v>
      </c>
      <c r="C1002" s="23">
        <v>3</v>
      </c>
      <c r="D1002" s="23">
        <v>0.7</v>
      </c>
      <c r="E1002" s="23">
        <v>40.799999999999997</v>
      </c>
      <c r="F1002">
        <v>135</v>
      </c>
      <c r="G1002" t="s">
        <v>14157</v>
      </c>
    </row>
    <row r="1003" spans="1:7" x14ac:dyDescent="0.35">
      <c r="A1003" s="21" t="s">
        <v>5651</v>
      </c>
      <c r="B1003" s="29" t="s">
        <v>5652</v>
      </c>
      <c r="C1003" s="23">
        <v>3</v>
      </c>
      <c r="D1003" s="23">
        <v>1.75</v>
      </c>
      <c r="E1003" s="23">
        <v>42.7</v>
      </c>
      <c r="F1003">
        <v>47</v>
      </c>
      <c r="G1003" t="s">
        <v>14146</v>
      </c>
    </row>
    <row r="1004" spans="1:7" x14ac:dyDescent="0.35">
      <c r="A1004" s="21" t="s">
        <v>5669</v>
      </c>
      <c r="B1004" s="29" t="s">
        <v>5670</v>
      </c>
      <c r="C1004" s="23">
        <v>120</v>
      </c>
      <c r="D1004" s="23">
        <v>0.05</v>
      </c>
      <c r="E1004" s="23">
        <v>43</v>
      </c>
      <c r="F1004">
        <v>1.65</v>
      </c>
      <c r="G1004" t="s">
        <v>14146</v>
      </c>
    </row>
    <row r="1005" spans="1:7" x14ac:dyDescent="0.35">
      <c r="A1005" s="21" t="s">
        <v>5676</v>
      </c>
      <c r="B1005" s="29" t="s">
        <v>5677</v>
      </c>
      <c r="C1005" s="23">
        <v>120</v>
      </c>
      <c r="D1005" s="23">
        <v>0.05</v>
      </c>
      <c r="E1005" s="23">
        <v>43</v>
      </c>
      <c r="F1005">
        <v>1.65</v>
      </c>
      <c r="G1005" t="s">
        <v>14146</v>
      </c>
    </row>
    <row r="1006" spans="1:7" x14ac:dyDescent="0.35">
      <c r="A1006" s="21" t="s">
        <v>5688</v>
      </c>
      <c r="B1006" s="29" t="s">
        <v>5689</v>
      </c>
      <c r="C1006" s="23">
        <v>120</v>
      </c>
      <c r="D1006" s="23">
        <v>0.05</v>
      </c>
      <c r="E1006" s="23">
        <v>43</v>
      </c>
      <c r="F1006">
        <v>1.65</v>
      </c>
      <c r="G1006" t="s">
        <v>14146</v>
      </c>
    </row>
    <row r="1007" spans="1:7" x14ac:dyDescent="0.35">
      <c r="A1007" s="21" t="s">
        <v>5692</v>
      </c>
      <c r="B1007" s="29" t="s">
        <v>5693</v>
      </c>
      <c r="C1007" s="23">
        <v>120</v>
      </c>
      <c r="D1007" s="23">
        <v>0.05</v>
      </c>
      <c r="E1007" s="23">
        <v>43</v>
      </c>
      <c r="F1007">
        <v>1.65</v>
      </c>
      <c r="G1007" t="s">
        <v>14146</v>
      </c>
    </row>
    <row r="1008" spans="1:7" x14ac:dyDescent="0.35">
      <c r="A1008" s="21" t="s">
        <v>5728</v>
      </c>
      <c r="B1008" s="29" t="s">
        <v>5729</v>
      </c>
      <c r="C1008" s="23">
        <v>2</v>
      </c>
      <c r="D1008" s="23">
        <v>0.7</v>
      </c>
      <c r="E1008" s="23">
        <v>43</v>
      </c>
      <c r="F1008">
        <v>3795</v>
      </c>
      <c r="G1008" t="s">
        <v>14145</v>
      </c>
    </row>
    <row r="1009" spans="1:7" x14ac:dyDescent="0.35">
      <c r="A1009" s="21" t="s">
        <v>5944</v>
      </c>
      <c r="B1009" s="29" t="s">
        <v>5945</v>
      </c>
      <c r="C1009" s="23">
        <v>18</v>
      </c>
      <c r="D1009" s="23">
        <v>0.05</v>
      </c>
      <c r="E1009" s="23">
        <v>43</v>
      </c>
      <c r="F1009">
        <v>78.5</v>
      </c>
      <c r="G1009" t="s">
        <v>14145</v>
      </c>
    </row>
    <row r="1010" spans="1:7" x14ac:dyDescent="0.35">
      <c r="A1010" s="21" t="s">
        <v>5982</v>
      </c>
      <c r="B1010" s="29" t="s">
        <v>5983</v>
      </c>
      <c r="C1010" s="23">
        <v>3</v>
      </c>
      <c r="D1010" s="23">
        <v>0.7</v>
      </c>
      <c r="E1010" s="23">
        <v>43</v>
      </c>
      <c r="F1010">
        <v>775</v>
      </c>
      <c r="G1010" t="s">
        <v>14145</v>
      </c>
    </row>
    <row r="1011" spans="1:7" x14ac:dyDescent="0.35">
      <c r="A1011" s="21" t="s">
        <v>6052</v>
      </c>
      <c r="B1011" s="29" t="s">
        <v>6053</v>
      </c>
      <c r="C1011" s="23">
        <v>1</v>
      </c>
      <c r="D1011" s="23">
        <v>0.7</v>
      </c>
      <c r="E1011" s="23">
        <v>46.8</v>
      </c>
      <c r="F1011">
        <v>825</v>
      </c>
      <c r="G1011" t="s">
        <v>14145</v>
      </c>
    </row>
    <row r="1012" spans="1:7" x14ac:dyDescent="0.35">
      <c r="A1012" s="21" t="s">
        <v>6122</v>
      </c>
      <c r="B1012" s="29" t="s">
        <v>6123</v>
      </c>
      <c r="C1012" s="23">
        <v>4</v>
      </c>
      <c r="D1012" s="23">
        <v>0.7</v>
      </c>
      <c r="E1012" s="23">
        <v>46</v>
      </c>
      <c r="F1012">
        <v>135</v>
      </c>
      <c r="G1012" t="s">
        <v>14145</v>
      </c>
    </row>
    <row r="1013" spans="1:7" x14ac:dyDescent="0.35">
      <c r="A1013" s="21" t="s">
        <v>6194</v>
      </c>
      <c r="B1013" s="29" t="s">
        <v>6195</v>
      </c>
      <c r="C1013" s="23">
        <v>192</v>
      </c>
      <c r="D1013" s="23">
        <v>0.05</v>
      </c>
      <c r="E1013" s="23">
        <v>37.5</v>
      </c>
      <c r="F1013">
        <v>0.65</v>
      </c>
      <c r="G1013" t="s">
        <v>14146</v>
      </c>
    </row>
    <row r="1014" spans="1:7" x14ac:dyDescent="0.35">
      <c r="A1014" s="21" t="s">
        <v>6389</v>
      </c>
      <c r="B1014" s="29" t="s">
        <v>6390</v>
      </c>
      <c r="C1014" s="23">
        <v>3</v>
      </c>
      <c r="D1014" s="23">
        <v>0.7</v>
      </c>
      <c r="E1014" s="23">
        <v>46</v>
      </c>
      <c r="F1014">
        <v>34.75</v>
      </c>
      <c r="G1014" t="s">
        <v>14169</v>
      </c>
    </row>
    <row r="1015" spans="1:7" x14ac:dyDescent="0.35">
      <c r="A1015" s="21" t="s">
        <v>6393</v>
      </c>
      <c r="B1015" s="29" t="s">
        <v>6394</v>
      </c>
      <c r="C1015" s="23">
        <v>3</v>
      </c>
      <c r="D1015" s="23">
        <v>0.7</v>
      </c>
      <c r="E1015" s="23">
        <v>46</v>
      </c>
      <c r="F1015">
        <v>31.5</v>
      </c>
      <c r="G1015" t="s">
        <v>14169</v>
      </c>
    </row>
    <row r="1016" spans="1:7" x14ac:dyDescent="0.35">
      <c r="A1016" s="21" t="s">
        <v>6652</v>
      </c>
      <c r="B1016" s="29" t="s">
        <v>6653</v>
      </c>
      <c r="C1016" s="23">
        <v>96</v>
      </c>
      <c r="D1016" s="23">
        <v>0.05</v>
      </c>
      <c r="E1016" s="23">
        <v>41.4</v>
      </c>
      <c r="F1016">
        <v>2.4500000000000002</v>
      </c>
      <c r="G1016" t="s">
        <v>14146</v>
      </c>
    </row>
    <row r="1017" spans="1:7" x14ac:dyDescent="0.35">
      <c r="A1017" s="21" t="s">
        <v>6774</v>
      </c>
      <c r="B1017" s="29" t="s">
        <v>6775</v>
      </c>
      <c r="C1017" s="23">
        <v>9</v>
      </c>
      <c r="D1017" s="23">
        <v>0.7</v>
      </c>
      <c r="E1017" s="23">
        <v>26</v>
      </c>
      <c r="F1017">
        <v>9.5</v>
      </c>
      <c r="G1017" t="s">
        <v>14148</v>
      </c>
    </row>
    <row r="1018" spans="1:7" x14ac:dyDescent="0.35">
      <c r="A1018" s="21" t="s">
        <v>6818</v>
      </c>
      <c r="B1018" s="29" t="s">
        <v>6819</v>
      </c>
      <c r="C1018" s="23">
        <v>3</v>
      </c>
      <c r="D1018" s="23">
        <v>0.7</v>
      </c>
      <c r="E1018" s="23">
        <v>46</v>
      </c>
      <c r="F1018">
        <v>175</v>
      </c>
      <c r="G1018" t="s">
        <v>14145</v>
      </c>
    </row>
    <row r="1019" spans="1:7" x14ac:dyDescent="0.35">
      <c r="A1019" s="21" t="s">
        <v>7160</v>
      </c>
      <c r="B1019" s="29" t="s">
        <v>7161</v>
      </c>
      <c r="C1019" s="23">
        <v>120</v>
      </c>
      <c r="D1019" s="23">
        <v>0.05</v>
      </c>
      <c r="E1019" s="23">
        <v>35</v>
      </c>
      <c r="F1019">
        <v>1.85</v>
      </c>
      <c r="G1019" t="s">
        <v>14251</v>
      </c>
    </row>
    <row r="1020" spans="1:7" x14ac:dyDescent="0.35">
      <c r="A1020" s="21" t="s">
        <v>7201</v>
      </c>
      <c r="B1020" s="29" t="s">
        <v>7202</v>
      </c>
      <c r="C1020" s="23">
        <v>60</v>
      </c>
      <c r="D1020" s="23">
        <v>0.05</v>
      </c>
      <c r="E1020" s="23">
        <v>45</v>
      </c>
      <c r="F1020">
        <v>2.85</v>
      </c>
      <c r="G1020" t="s">
        <v>14251</v>
      </c>
    </row>
    <row r="1021" spans="1:7" x14ac:dyDescent="0.35">
      <c r="A1021" s="21" t="s">
        <v>7330</v>
      </c>
      <c r="B1021" s="29" t="s">
        <v>7331</v>
      </c>
      <c r="C1021" s="23">
        <v>3</v>
      </c>
      <c r="D1021" s="23">
        <v>0.7</v>
      </c>
      <c r="E1021" s="23">
        <v>46</v>
      </c>
      <c r="F1021">
        <v>75</v>
      </c>
      <c r="G1021" t="s">
        <v>14150</v>
      </c>
    </row>
    <row r="1022" spans="1:7" x14ac:dyDescent="0.35">
      <c r="A1022" s="21" t="s">
        <v>7479</v>
      </c>
      <c r="B1022" s="29" t="s">
        <v>7480</v>
      </c>
      <c r="C1022" s="23">
        <v>50</v>
      </c>
      <c r="D1022" s="23">
        <v>0.05</v>
      </c>
      <c r="E1022" s="23">
        <v>43</v>
      </c>
      <c r="F1022">
        <v>1.95</v>
      </c>
      <c r="G1022" t="s">
        <v>14146</v>
      </c>
    </row>
    <row r="1023" spans="1:7" x14ac:dyDescent="0.35">
      <c r="A1023" s="21" t="s">
        <v>7485</v>
      </c>
      <c r="B1023" s="29" t="s">
        <v>7486</v>
      </c>
      <c r="C1023" s="23">
        <v>4</v>
      </c>
      <c r="D1023" s="23">
        <v>0.7</v>
      </c>
      <c r="E1023" s="23">
        <v>43</v>
      </c>
      <c r="F1023">
        <v>9.9499999999999993</v>
      </c>
      <c r="G1023" t="s">
        <v>14146</v>
      </c>
    </row>
    <row r="1024" spans="1:7" x14ac:dyDescent="0.35">
      <c r="A1024" s="21" t="s">
        <v>7489</v>
      </c>
      <c r="B1024" s="29" t="s">
        <v>7490</v>
      </c>
      <c r="C1024" s="23">
        <v>4</v>
      </c>
      <c r="D1024" s="23">
        <v>0.5</v>
      </c>
      <c r="E1024" s="23">
        <v>43</v>
      </c>
      <c r="F1024">
        <v>17.25</v>
      </c>
      <c r="G1024" t="s">
        <v>14146</v>
      </c>
    </row>
    <row r="1025" spans="1:7" x14ac:dyDescent="0.35">
      <c r="A1025" s="21" t="s">
        <v>7497</v>
      </c>
      <c r="B1025" s="29" t="s">
        <v>7498</v>
      </c>
      <c r="C1025" s="23">
        <v>3</v>
      </c>
      <c r="D1025" s="23">
        <v>0.7</v>
      </c>
      <c r="E1025" s="23">
        <v>46</v>
      </c>
      <c r="F1025">
        <v>39.5</v>
      </c>
      <c r="G1025" t="s">
        <v>14145</v>
      </c>
    </row>
    <row r="1026" spans="1:7" x14ac:dyDescent="0.35">
      <c r="A1026" s="21" t="s">
        <v>14518</v>
      </c>
      <c r="B1026" s="29" t="s">
        <v>14519</v>
      </c>
      <c r="C1026" s="23">
        <v>3</v>
      </c>
      <c r="D1026" s="23">
        <v>0.7</v>
      </c>
      <c r="E1026" s="23">
        <v>43</v>
      </c>
      <c r="F1026">
        <v>225</v>
      </c>
      <c r="G1026" t="s">
        <v>14150</v>
      </c>
    </row>
    <row r="1027" spans="1:7" x14ac:dyDescent="0.35">
      <c r="A1027" s="21" t="s">
        <v>7568</v>
      </c>
      <c r="B1027" s="29" t="s">
        <v>7569</v>
      </c>
      <c r="C1027" s="23">
        <v>3</v>
      </c>
      <c r="D1027" s="23">
        <v>0.7</v>
      </c>
      <c r="E1027" s="23">
        <v>43.8</v>
      </c>
      <c r="F1027">
        <v>225</v>
      </c>
      <c r="G1027" t="s">
        <v>14150</v>
      </c>
    </row>
    <row r="1028" spans="1:7" x14ac:dyDescent="0.35">
      <c r="A1028" s="21" t="s">
        <v>7572</v>
      </c>
      <c r="B1028" s="29" t="s">
        <v>7573</v>
      </c>
      <c r="C1028" s="23">
        <v>4</v>
      </c>
      <c r="D1028" s="23">
        <v>0.7</v>
      </c>
      <c r="E1028" s="23">
        <v>43</v>
      </c>
      <c r="F1028">
        <v>305</v>
      </c>
      <c r="G1028" t="s">
        <v>14150</v>
      </c>
    </row>
    <row r="1029" spans="1:7" x14ac:dyDescent="0.35">
      <c r="A1029" s="21" t="s">
        <v>7591</v>
      </c>
      <c r="B1029" s="29" t="s">
        <v>7592</v>
      </c>
      <c r="C1029" s="23">
        <v>4</v>
      </c>
      <c r="D1029" s="23">
        <v>0.7</v>
      </c>
      <c r="E1029" s="23">
        <v>43</v>
      </c>
      <c r="F1029">
        <v>370</v>
      </c>
      <c r="G1029" t="s">
        <v>14163</v>
      </c>
    </row>
    <row r="1030" spans="1:7" x14ac:dyDescent="0.35">
      <c r="A1030" s="21" t="s">
        <v>7648</v>
      </c>
      <c r="B1030" s="29" t="s">
        <v>7649</v>
      </c>
      <c r="C1030" s="23">
        <v>3</v>
      </c>
      <c r="D1030" s="23">
        <v>0.7</v>
      </c>
      <c r="E1030" s="23">
        <v>38</v>
      </c>
      <c r="F1030">
        <v>88</v>
      </c>
      <c r="G1030" t="s">
        <v>14140</v>
      </c>
    </row>
    <row r="1031" spans="1:7" x14ac:dyDescent="0.35">
      <c r="A1031" s="21" t="s">
        <v>7805</v>
      </c>
      <c r="B1031" s="29" t="s">
        <v>7802</v>
      </c>
      <c r="C1031" s="23">
        <v>9</v>
      </c>
      <c r="D1031" s="23">
        <v>1</v>
      </c>
      <c r="E1031" s="23">
        <v>38</v>
      </c>
      <c r="F1031">
        <v>7.15</v>
      </c>
      <c r="G1031" t="s">
        <v>14156</v>
      </c>
    </row>
    <row r="1032" spans="1:7" x14ac:dyDescent="0.35">
      <c r="A1032" s="21" t="s">
        <v>7999</v>
      </c>
      <c r="B1032" s="29" t="s">
        <v>8000</v>
      </c>
      <c r="C1032" s="23">
        <v>15</v>
      </c>
      <c r="D1032" s="23">
        <v>0.5</v>
      </c>
      <c r="E1032" s="23">
        <v>25</v>
      </c>
      <c r="F1032">
        <v>6.35</v>
      </c>
      <c r="G1032" t="s">
        <v>14153</v>
      </c>
    </row>
    <row r="1033" spans="1:7" x14ac:dyDescent="0.35">
      <c r="A1033" s="21" t="s">
        <v>8108</v>
      </c>
      <c r="B1033" s="29" t="s">
        <v>8109</v>
      </c>
      <c r="C1033" s="23">
        <v>3</v>
      </c>
      <c r="D1033" s="23">
        <v>0.7</v>
      </c>
      <c r="E1033" s="23">
        <v>48</v>
      </c>
      <c r="F1033">
        <v>34.5</v>
      </c>
      <c r="G1033" t="s">
        <v>14144</v>
      </c>
    </row>
    <row r="1034" spans="1:7" x14ac:dyDescent="0.35">
      <c r="A1034" s="21" t="s">
        <v>8112</v>
      </c>
      <c r="B1034" s="29" t="s">
        <v>8113</v>
      </c>
      <c r="C1034" s="23">
        <v>3</v>
      </c>
      <c r="D1034" s="23">
        <v>0.7</v>
      </c>
      <c r="E1034" s="23">
        <v>55</v>
      </c>
      <c r="F1034">
        <v>34.85</v>
      </c>
      <c r="G1034" t="s">
        <v>14144</v>
      </c>
    </row>
    <row r="1035" spans="1:7" x14ac:dyDescent="0.35">
      <c r="A1035" s="21" t="s">
        <v>8116</v>
      </c>
      <c r="B1035" s="29" t="s">
        <v>8117</v>
      </c>
      <c r="C1035" s="23">
        <v>3</v>
      </c>
      <c r="D1035" s="23">
        <v>0.7</v>
      </c>
      <c r="E1035" s="23">
        <v>55</v>
      </c>
      <c r="F1035">
        <v>34.85</v>
      </c>
      <c r="G1035" t="s">
        <v>14144</v>
      </c>
    </row>
    <row r="1036" spans="1:7" x14ac:dyDescent="0.35">
      <c r="A1036" s="21" t="s">
        <v>8120</v>
      </c>
      <c r="B1036" s="29" t="s">
        <v>8121</v>
      </c>
      <c r="C1036" s="23">
        <v>3</v>
      </c>
      <c r="D1036" s="23">
        <v>0.7</v>
      </c>
      <c r="E1036" s="23">
        <v>43</v>
      </c>
      <c r="F1036">
        <v>34.75</v>
      </c>
      <c r="G1036" t="s">
        <v>14144</v>
      </c>
    </row>
    <row r="1037" spans="1:7" x14ac:dyDescent="0.35">
      <c r="A1037" s="21" t="s">
        <v>8315</v>
      </c>
      <c r="B1037" s="29" t="s">
        <v>8316</v>
      </c>
      <c r="C1037" s="23">
        <v>3</v>
      </c>
      <c r="D1037" s="23">
        <v>0.7</v>
      </c>
      <c r="E1037" s="23">
        <v>43</v>
      </c>
      <c r="F1037">
        <v>18.899999999999999</v>
      </c>
      <c r="G1037" t="s">
        <v>14146</v>
      </c>
    </row>
    <row r="1038" spans="1:7" x14ac:dyDescent="0.35">
      <c r="A1038" s="21" t="s">
        <v>14520</v>
      </c>
      <c r="B1038" s="29" t="s">
        <v>14521</v>
      </c>
      <c r="C1038" s="23">
        <v>3</v>
      </c>
      <c r="D1038" s="23">
        <v>0.7</v>
      </c>
      <c r="E1038" s="23">
        <v>45</v>
      </c>
      <c r="F1038">
        <v>31.5</v>
      </c>
      <c r="G1038" t="s">
        <v>14167</v>
      </c>
    </row>
    <row r="1039" spans="1:7" x14ac:dyDescent="0.35">
      <c r="A1039" s="21" t="s">
        <v>8352</v>
      </c>
      <c r="B1039" s="29" t="s">
        <v>8353</v>
      </c>
      <c r="C1039" s="23">
        <v>3</v>
      </c>
      <c r="D1039" s="23">
        <v>0.7</v>
      </c>
      <c r="E1039" s="23">
        <v>36</v>
      </c>
      <c r="F1039">
        <v>19.5</v>
      </c>
      <c r="G1039" t="s">
        <v>14159</v>
      </c>
    </row>
    <row r="1040" spans="1:7" x14ac:dyDescent="0.35">
      <c r="A1040" s="21" t="s">
        <v>14522</v>
      </c>
      <c r="B1040" s="29" t="s">
        <v>8681</v>
      </c>
      <c r="C1040" s="23">
        <v>60</v>
      </c>
      <c r="D1040" s="23">
        <v>0.05</v>
      </c>
      <c r="E1040" s="23">
        <v>41</v>
      </c>
      <c r="F1040">
        <v>1.3</v>
      </c>
      <c r="G1040" t="s">
        <v>14146</v>
      </c>
    </row>
    <row r="1041" spans="1:7" x14ac:dyDescent="0.35">
      <c r="A1041" s="21" t="s">
        <v>14523</v>
      </c>
      <c r="B1041" s="29" t="s">
        <v>8685</v>
      </c>
      <c r="C1041" s="23">
        <v>60</v>
      </c>
      <c r="D1041" s="23">
        <v>0.05</v>
      </c>
      <c r="E1041" s="23">
        <v>41</v>
      </c>
      <c r="F1041">
        <v>1.3</v>
      </c>
      <c r="G1041" t="s">
        <v>14146</v>
      </c>
    </row>
    <row r="1042" spans="1:7" x14ac:dyDescent="0.35">
      <c r="A1042" s="21" t="s">
        <v>14524</v>
      </c>
      <c r="B1042" s="29" t="s">
        <v>8689</v>
      </c>
      <c r="C1042" s="23">
        <v>60</v>
      </c>
      <c r="D1042" s="23">
        <v>0.05</v>
      </c>
      <c r="E1042" s="23">
        <v>41</v>
      </c>
      <c r="F1042">
        <v>1.3</v>
      </c>
      <c r="G1042" t="s">
        <v>14146</v>
      </c>
    </row>
    <row r="1043" spans="1:7" x14ac:dyDescent="0.35">
      <c r="A1043" s="21" t="s">
        <v>8720</v>
      </c>
      <c r="B1043" s="29" t="s">
        <v>8721</v>
      </c>
      <c r="C1043" s="23">
        <v>120</v>
      </c>
      <c r="D1043" s="23">
        <v>0.05</v>
      </c>
      <c r="E1043" s="23">
        <v>21</v>
      </c>
      <c r="F1043">
        <v>1.2</v>
      </c>
      <c r="G1043" t="s">
        <v>14153</v>
      </c>
    </row>
    <row r="1044" spans="1:7" x14ac:dyDescent="0.35">
      <c r="A1044" s="21" t="s">
        <v>8862</v>
      </c>
      <c r="B1044" s="29" t="s">
        <v>8863</v>
      </c>
      <c r="C1044" s="23">
        <v>3</v>
      </c>
      <c r="D1044" s="23">
        <v>0.7</v>
      </c>
      <c r="E1044" s="23">
        <v>43</v>
      </c>
      <c r="F1044">
        <v>330</v>
      </c>
      <c r="G1044" t="s">
        <v>14157</v>
      </c>
    </row>
    <row r="1045" spans="1:7" x14ac:dyDescent="0.35">
      <c r="A1045" s="21" t="s">
        <v>14525</v>
      </c>
      <c r="B1045" s="29" t="s">
        <v>14526</v>
      </c>
      <c r="C1045" s="23">
        <v>3</v>
      </c>
      <c r="D1045" s="23">
        <v>0.7</v>
      </c>
      <c r="E1045" s="23">
        <v>39.5</v>
      </c>
      <c r="F1045">
        <v>11.95</v>
      </c>
      <c r="G1045" t="s">
        <v>14146</v>
      </c>
    </row>
    <row r="1046" spans="1:7" x14ac:dyDescent="0.35">
      <c r="A1046" s="21" t="s">
        <v>9378</v>
      </c>
      <c r="B1046" s="29" t="s">
        <v>9379</v>
      </c>
      <c r="C1046" s="23">
        <v>48</v>
      </c>
      <c r="D1046" s="23">
        <v>0.05</v>
      </c>
      <c r="E1046" s="23">
        <v>47</v>
      </c>
      <c r="F1046">
        <v>3.5</v>
      </c>
      <c r="G1046" t="s">
        <v>14146</v>
      </c>
    </row>
    <row r="1047" spans="1:7" x14ac:dyDescent="0.35">
      <c r="A1047" s="21" t="s">
        <v>9700</v>
      </c>
      <c r="B1047" s="29" t="s">
        <v>9701</v>
      </c>
      <c r="C1047" s="23">
        <v>4</v>
      </c>
      <c r="D1047" s="23">
        <v>0.7</v>
      </c>
      <c r="E1047" s="23">
        <v>43</v>
      </c>
      <c r="F1047">
        <v>75</v>
      </c>
      <c r="G1047" t="s">
        <v>14147</v>
      </c>
    </row>
    <row r="1048" spans="1:7" x14ac:dyDescent="0.35">
      <c r="A1048" s="21" t="s">
        <v>9754</v>
      </c>
      <c r="B1048" s="29" t="s">
        <v>9755</v>
      </c>
      <c r="C1048" s="23">
        <v>4</v>
      </c>
      <c r="D1048" s="23">
        <v>0.7</v>
      </c>
      <c r="E1048" s="23">
        <v>47.6</v>
      </c>
      <c r="F1048">
        <v>23.95</v>
      </c>
      <c r="G1048" t="s">
        <v>14146</v>
      </c>
    </row>
    <row r="1049" spans="1:7" x14ac:dyDescent="0.35">
      <c r="A1049" s="21" t="s">
        <v>9762</v>
      </c>
      <c r="B1049" s="29" t="s">
        <v>9763</v>
      </c>
      <c r="C1049" s="23">
        <v>48</v>
      </c>
      <c r="D1049" s="23">
        <v>0.05</v>
      </c>
      <c r="E1049" s="23">
        <v>41.3</v>
      </c>
      <c r="F1049">
        <v>2.75</v>
      </c>
      <c r="G1049" t="s">
        <v>14150</v>
      </c>
    </row>
    <row r="1050" spans="1:7" x14ac:dyDescent="0.35">
      <c r="A1050" s="21" t="s">
        <v>14527</v>
      </c>
      <c r="B1050" s="29" t="s">
        <v>14528</v>
      </c>
      <c r="C1050" s="23">
        <v>3</v>
      </c>
      <c r="D1050" s="23">
        <v>0.7</v>
      </c>
      <c r="E1050" s="23">
        <v>41.3</v>
      </c>
      <c r="F1050">
        <v>23.5</v>
      </c>
      <c r="G1050" t="s">
        <v>14150</v>
      </c>
    </row>
    <row r="1051" spans="1:7" x14ac:dyDescent="0.35">
      <c r="A1051" s="21" t="s">
        <v>9946</v>
      </c>
      <c r="B1051" s="29" t="s">
        <v>9947</v>
      </c>
      <c r="C1051" s="23">
        <v>9</v>
      </c>
      <c r="D1051" s="23">
        <v>1</v>
      </c>
      <c r="E1051" s="23">
        <v>42.8</v>
      </c>
      <c r="F1051">
        <v>29.5</v>
      </c>
      <c r="G1051" t="s">
        <v>14144</v>
      </c>
    </row>
    <row r="1052" spans="1:7" x14ac:dyDescent="0.35">
      <c r="A1052" s="21" t="s">
        <v>10078</v>
      </c>
      <c r="B1052" s="29" t="s">
        <v>10079</v>
      </c>
      <c r="C1052" s="23">
        <v>3</v>
      </c>
      <c r="D1052" s="23">
        <v>0.7</v>
      </c>
      <c r="E1052" s="23">
        <v>42.5</v>
      </c>
      <c r="F1052">
        <v>14.25</v>
      </c>
      <c r="G1052" t="s">
        <v>14152</v>
      </c>
    </row>
    <row r="1053" spans="1:7" x14ac:dyDescent="0.35">
      <c r="A1053" s="21" t="s">
        <v>10532</v>
      </c>
      <c r="B1053" s="29" t="s">
        <v>10533</v>
      </c>
      <c r="C1053" s="23">
        <v>48</v>
      </c>
      <c r="D1053" s="23">
        <v>0.05</v>
      </c>
      <c r="E1053" s="23">
        <v>17</v>
      </c>
      <c r="F1053">
        <v>5.25</v>
      </c>
      <c r="G1053" t="s">
        <v>14153</v>
      </c>
    </row>
    <row r="1054" spans="1:7" x14ac:dyDescent="0.35">
      <c r="A1054" s="21" t="s">
        <v>10539</v>
      </c>
      <c r="B1054" s="29" t="s">
        <v>10540</v>
      </c>
      <c r="C1054" s="23">
        <v>48</v>
      </c>
      <c r="D1054" s="23">
        <v>0.05</v>
      </c>
      <c r="E1054" s="23">
        <v>17</v>
      </c>
      <c r="F1054">
        <v>5.25</v>
      </c>
      <c r="G1054" t="s">
        <v>14153</v>
      </c>
    </row>
    <row r="1055" spans="1:7" x14ac:dyDescent="0.35">
      <c r="A1055" s="21" t="s">
        <v>11052</v>
      </c>
      <c r="B1055" s="29" t="s">
        <v>11053</v>
      </c>
      <c r="C1055" s="23">
        <v>3</v>
      </c>
      <c r="D1055" s="23">
        <v>0.7</v>
      </c>
      <c r="E1055" s="23">
        <v>46</v>
      </c>
      <c r="F1055">
        <v>39.5</v>
      </c>
      <c r="G1055" t="s">
        <v>14145</v>
      </c>
    </row>
    <row r="1056" spans="1:7" x14ac:dyDescent="0.35">
      <c r="A1056" s="21" t="s">
        <v>11400</v>
      </c>
      <c r="B1056" s="29" t="s">
        <v>11390</v>
      </c>
      <c r="C1056" s="23">
        <v>1</v>
      </c>
      <c r="D1056" s="23">
        <v>3</v>
      </c>
      <c r="E1056" s="23">
        <v>25</v>
      </c>
      <c r="F1056">
        <v>50</v>
      </c>
      <c r="G1056" t="s">
        <v>14148</v>
      </c>
    </row>
    <row r="1057" spans="1:7" x14ac:dyDescent="0.35">
      <c r="A1057" s="21" t="s">
        <v>11777</v>
      </c>
      <c r="B1057" s="29" t="s">
        <v>11778</v>
      </c>
      <c r="C1057" s="23">
        <v>96</v>
      </c>
      <c r="D1057" s="23">
        <v>0.05</v>
      </c>
      <c r="E1057" s="23">
        <v>43</v>
      </c>
      <c r="F1057">
        <v>2.4</v>
      </c>
      <c r="G1057" t="s">
        <v>14146</v>
      </c>
    </row>
    <row r="1058" spans="1:7" x14ac:dyDescent="0.35">
      <c r="A1058" s="21" t="s">
        <v>11913</v>
      </c>
      <c r="B1058" s="29" t="s">
        <v>11914</v>
      </c>
      <c r="C1058" s="23">
        <v>120</v>
      </c>
      <c r="D1058" s="23">
        <v>0.05</v>
      </c>
      <c r="E1058" s="23">
        <v>37.5</v>
      </c>
      <c r="F1058">
        <v>0.55000000000000004</v>
      </c>
      <c r="G1058" t="s">
        <v>14142</v>
      </c>
    </row>
    <row r="1059" spans="1:7" x14ac:dyDescent="0.35">
      <c r="A1059" s="21" t="s">
        <v>11994</v>
      </c>
      <c r="B1059" s="29" t="s">
        <v>11995</v>
      </c>
      <c r="C1059" s="23">
        <v>15</v>
      </c>
      <c r="D1059" s="23">
        <v>0.5</v>
      </c>
      <c r="E1059" s="23">
        <v>25</v>
      </c>
      <c r="F1059">
        <v>3.9</v>
      </c>
      <c r="G1059" t="s">
        <v>14141</v>
      </c>
    </row>
    <row r="1060" spans="1:7" x14ac:dyDescent="0.35">
      <c r="A1060" s="21" t="s">
        <v>11998</v>
      </c>
      <c r="B1060" s="29" t="s">
        <v>11999</v>
      </c>
      <c r="C1060" s="23">
        <v>15</v>
      </c>
      <c r="D1060" s="23">
        <v>0.5</v>
      </c>
      <c r="E1060" s="23">
        <v>28</v>
      </c>
      <c r="F1060">
        <v>3.9</v>
      </c>
      <c r="G1060" t="s">
        <v>14141</v>
      </c>
    </row>
    <row r="1061" spans="1:7" x14ac:dyDescent="0.35">
      <c r="A1061" s="21" t="s">
        <v>12002</v>
      </c>
      <c r="B1061" s="29" t="s">
        <v>12003</v>
      </c>
      <c r="C1061" s="23">
        <v>15</v>
      </c>
      <c r="D1061" s="23">
        <v>0.5</v>
      </c>
      <c r="E1061" s="23">
        <v>28</v>
      </c>
      <c r="F1061">
        <v>3.9</v>
      </c>
      <c r="G1061" t="s">
        <v>14141</v>
      </c>
    </row>
    <row r="1062" spans="1:7" x14ac:dyDescent="0.35">
      <c r="A1062" s="21" t="s">
        <v>12010</v>
      </c>
      <c r="B1062" s="29" t="s">
        <v>12007</v>
      </c>
      <c r="C1062" s="23">
        <v>15</v>
      </c>
      <c r="D1062" s="23">
        <v>0.5</v>
      </c>
      <c r="E1062" s="23">
        <v>28</v>
      </c>
      <c r="F1062">
        <v>3.9</v>
      </c>
      <c r="G1062" t="s">
        <v>14141</v>
      </c>
    </row>
    <row r="1063" spans="1:7" x14ac:dyDescent="0.35">
      <c r="A1063" s="21" t="s">
        <v>12013</v>
      </c>
      <c r="B1063" s="29" t="s">
        <v>12014</v>
      </c>
      <c r="C1063" s="23">
        <v>15</v>
      </c>
      <c r="D1063" s="23">
        <v>0.5</v>
      </c>
      <c r="E1063" s="23">
        <v>28</v>
      </c>
      <c r="F1063">
        <v>3.9</v>
      </c>
      <c r="G1063" t="s">
        <v>14141</v>
      </c>
    </row>
    <row r="1064" spans="1:7" x14ac:dyDescent="0.35">
      <c r="A1064" s="21" t="s">
        <v>12017</v>
      </c>
      <c r="B1064" s="29" t="s">
        <v>12018</v>
      </c>
      <c r="C1064" s="23">
        <v>15</v>
      </c>
      <c r="D1064" s="23">
        <v>0.5</v>
      </c>
      <c r="E1064" s="23">
        <v>25</v>
      </c>
      <c r="F1064">
        <v>3.9</v>
      </c>
      <c r="G1064" t="s">
        <v>14141</v>
      </c>
    </row>
    <row r="1065" spans="1:7" x14ac:dyDescent="0.35">
      <c r="A1065" s="21" t="s">
        <v>12021</v>
      </c>
      <c r="B1065" s="29" t="s">
        <v>12022</v>
      </c>
      <c r="C1065" s="23">
        <v>15</v>
      </c>
      <c r="D1065" s="23">
        <v>0.5</v>
      </c>
      <c r="E1065" s="23">
        <v>25</v>
      </c>
      <c r="F1065">
        <v>3.9</v>
      </c>
      <c r="G1065" t="s">
        <v>14141</v>
      </c>
    </row>
    <row r="1066" spans="1:7" x14ac:dyDescent="0.35">
      <c r="A1066" s="21" t="s">
        <v>12025</v>
      </c>
      <c r="B1066" s="29" t="s">
        <v>12026</v>
      </c>
      <c r="C1066" s="23">
        <v>15</v>
      </c>
      <c r="D1066" s="23">
        <v>0.5</v>
      </c>
      <c r="E1066" s="23">
        <v>28</v>
      </c>
      <c r="F1066">
        <v>3.9</v>
      </c>
      <c r="G1066" t="s">
        <v>14141</v>
      </c>
    </row>
    <row r="1067" spans="1:7" x14ac:dyDescent="0.35">
      <c r="A1067" s="21" t="s">
        <v>12033</v>
      </c>
      <c r="B1067" s="29" t="s">
        <v>12030</v>
      </c>
      <c r="C1067" s="23">
        <v>15</v>
      </c>
      <c r="D1067" s="23">
        <v>0.5</v>
      </c>
      <c r="E1067" s="23">
        <v>28</v>
      </c>
      <c r="F1067">
        <v>3.9</v>
      </c>
      <c r="G1067" t="s">
        <v>14141</v>
      </c>
    </row>
    <row r="1068" spans="1:7" x14ac:dyDescent="0.35">
      <c r="A1068" s="21" t="s">
        <v>12036</v>
      </c>
      <c r="B1068" s="29" t="s">
        <v>12037</v>
      </c>
      <c r="C1068" s="23">
        <v>15</v>
      </c>
      <c r="D1068" s="23">
        <v>0.5</v>
      </c>
      <c r="E1068" s="23">
        <v>28</v>
      </c>
      <c r="F1068">
        <v>3.9</v>
      </c>
      <c r="G1068" t="s">
        <v>14141</v>
      </c>
    </row>
    <row r="1069" spans="1:7" x14ac:dyDescent="0.35">
      <c r="A1069" s="21" t="s">
        <v>12044</v>
      </c>
      <c r="B1069" s="29" t="s">
        <v>12041</v>
      </c>
      <c r="C1069" s="23">
        <v>15</v>
      </c>
      <c r="D1069" s="23">
        <v>0.5</v>
      </c>
      <c r="E1069" s="23">
        <v>28</v>
      </c>
      <c r="F1069">
        <v>3.9</v>
      </c>
      <c r="G1069" t="s">
        <v>14141</v>
      </c>
    </row>
    <row r="1070" spans="1:7" x14ac:dyDescent="0.35">
      <c r="A1070" s="21" t="s">
        <v>12047</v>
      </c>
      <c r="B1070" s="29" t="s">
        <v>12048</v>
      </c>
      <c r="C1070" s="23">
        <v>15</v>
      </c>
      <c r="D1070" s="23">
        <v>0.5</v>
      </c>
      <c r="E1070" s="23">
        <v>28</v>
      </c>
      <c r="F1070">
        <v>3.9</v>
      </c>
      <c r="G1070" t="s">
        <v>14141</v>
      </c>
    </row>
    <row r="1071" spans="1:7" x14ac:dyDescent="0.35">
      <c r="A1071" s="21" t="s">
        <v>12059</v>
      </c>
      <c r="B1071" s="29" t="s">
        <v>12060</v>
      </c>
      <c r="C1071" s="23">
        <v>15</v>
      </c>
      <c r="D1071" s="23">
        <v>0.5</v>
      </c>
      <c r="E1071" s="23">
        <v>28</v>
      </c>
      <c r="F1071">
        <v>3.9</v>
      </c>
      <c r="G1071" t="s">
        <v>14141</v>
      </c>
    </row>
    <row r="1072" spans="1:7" x14ac:dyDescent="0.35">
      <c r="A1072" s="21" t="s">
        <v>12067</v>
      </c>
      <c r="B1072" s="29" t="s">
        <v>12064</v>
      </c>
      <c r="C1072" s="23">
        <v>15</v>
      </c>
      <c r="D1072" s="23">
        <v>0.5</v>
      </c>
      <c r="E1072" s="23">
        <v>28</v>
      </c>
      <c r="F1072">
        <v>3.9</v>
      </c>
      <c r="G1072" t="s">
        <v>14141</v>
      </c>
    </row>
    <row r="1073" spans="1:7" x14ac:dyDescent="0.35">
      <c r="A1073" s="21" t="s">
        <v>12084</v>
      </c>
      <c r="B1073" s="29" t="s">
        <v>12081</v>
      </c>
      <c r="C1073" s="23">
        <v>15</v>
      </c>
      <c r="D1073" s="23">
        <v>0.5</v>
      </c>
      <c r="E1073" s="23">
        <v>28</v>
      </c>
      <c r="F1073">
        <v>3.9</v>
      </c>
      <c r="G1073" t="s">
        <v>14141</v>
      </c>
    </row>
    <row r="1074" spans="1:7" x14ac:dyDescent="0.35">
      <c r="A1074" s="21" t="s">
        <v>12086</v>
      </c>
      <c r="B1074" s="29" t="s">
        <v>12087</v>
      </c>
      <c r="C1074" s="23">
        <v>15</v>
      </c>
      <c r="D1074" s="23">
        <v>0.5</v>
      </c>
      <c r="E1074" s="23">
        <v>28</v>
      </c>
      <c r="F1074">
        <v>3.9</v>
      </c>
      <c r="G1074" t="s">
        <v>14141</v>
      </c>
    </row>
    <row r="1075" spans="1:7" x14ac:dyDescent="0.35">
      <c r="A1075" s="21" t="s">
        <v>12094</v>
      </c>
      <c r="B1075" s="29" t="s">
        <v>12095</v>
      </c>
      <c r="C1075" s="23">
        <v>15</v>
      </c>
      <c r="D1075" s="23">
        <v>0.5</v>
      </c>
      <c r="E1075" s="23">
        <v>28</v>
      </c>
      <c r="F1075">
        <v>3.9</v>
      </c>
      <c r="G1075" t="s">
        <v>14141</v>
      </c>
    </row>
    <row r="1076" spans="1:7" x14ac:dyDescent="0.35">
      <c r="A1076" s="21" t="s">
        <v>12206</v>
      </c>
      <c r="B1076" s="29" t="s">
        <v>12207</v>
      </c>
      <c r="C1076" s="23">
        <v>8</v>
      </c>
      <c r="D1076" s="23">
        <v>0.7</v>
      </c>
      <c r="E1076" s="23">
        <v>38</v>
      </c>
      <c r="F1076">
        <v>13.25</v>
      </c>
      <c r="G1076" t="s">
        <v>14162</v>
      </c>
    </row>
    <row r="1077" spans="1:7" x14ac:dyDescent="0.35">
      <c r="A1077" s="21" t="s">
        <v>12547</v>
      </c>
      <c r="B1077" s="29" t="s">
        <v>12546</v>
      </c>
      <c r="C1077" s="23">
        <v>192</v>
      </c>
      <c r="D1077" s="23">
        <v>0.05</v>
      </c>
      <c r="E1077" s="23">
        <v>47.3</v>
      </c>
      <c r="F1077">
        <v>1</v>
      </c>
      <c r="G1077" t="s">
        <v>14146</v>
      </c>
    </row>
    <row r="1078" spans="1:7" x14ac:dyDescent="0.35">
      <c r="A1078" s="21" t="s">
        <v>14529</v>
      </c>
      <c r="B1078" s="29" t="s">
        <v>14530</v>
      </c>
      <c r="C1078" s="23">
        <v>4</v>
      </c>
      <c r="D1078" s="23">
        <v>0.7</v>
      </c>
      <c r="E1078" s="23">
        <v>46</v>
      </c>
      <c r="F1078">
        <v>17.5</v>
      </c>
      <c r="G1078" t="s">
        <v>14152</v>
      </c>
    </row>
    <row r="1079" spans="1:7" x14ac:dyDescent="0.35">
      <c r="A1079" s="21" t="s">
        <v>12754</v>
      </c>
      <c r="B1079" s="29" t="s">
        <v>12755</v>
      </c>
      <c r="C1079" s="23">
        <v>1</v>
      </c>
      <c r="D1079" s="23">
        <v>0.7</v>
      </c>
      <c r="E1079" s="23">
        <v>43.8</v>
      </c>
      <c r="F1079">
        <v>500</v>
      </c>
      <c r="G1079" t="s">
        <v>14145</v>
      </c>
    </row>
    <row r="1080" spans="1:7" x14ac:dyDescent="0.35">
      <c r="A1080" s="21" t="s">
        <v>12758</v>
      </c>
      <c r="B1080" s="29" t="s">
        <v>12759</v>
      </c>
      <c r="C1080" s="23">
        <v>1</v>
      </c>
      <c r="D1080" s="23">
        <v>0.7</v>
      </c>
      <c r="E1080" s="23">
        <v>42</v>
      </c>
      <c r="F1080">
        <v>1250</v>
      </c>
      <c r="G1080" t="s">
        <v>14145</v>
      </c>
    </row>
    <row r="1081" spans="1:7" x14ac:dyDescent="0.35">
      <c r="A1081" s="21" t="s">
        <v>12762</v>
      </c>
      <c r="B1081" s="29" t="s">
        <v>12763</v>
      </c>
      <c r="C1081" s="23">
        <v>1</v>
      </c>
      <c r="D1081" s="23">
        <v>0.7</v>
      </c>
      <c r="E1081" s="23">
        <v>43.2</v>
      </c>
      <c r="F1081">
        <v>3750</v>
      </c>
      <c r="G1081" t="s">
        <v>14145</v>
      </c>
    </row>
    <row r="1082" spans="1:7" x14ac:dyDescent="0.35">
      <c r="A1082" s="21" t="s">
        <v>12925</v>
      </c>
      <c r="B1082" s="29" t="s">
        <v>12926</v>
      </c>
      <c r="C1082" s="23">
        <v>3</v>
      </c>
      <c r="D1082" s="23">
        <v>0.7</v>
      </c>
      <c r="E1082" s="23">
        <v>43</v>
      </c>
      <c r="F1082">
        <v>25.95</v>
      </c>
      <c r="G1082" t="s">
        <v>14146</v>
      </c>
    </row>
    <row r="1083" spans="1:7" x14ac:dyDescent="0.35">
      <c r="A1083" s="21" t="s">
        <v>12957</v>
      </c>
      <c r="B1083" s="29" t="s">
        <v>12958</v>
      </c>
      <c r="C1083" s="23">
        <v>3</v>
      </c>
      <c r="D1083" s="23">
        <v>0.7</v>
      </c>
      <c r="E1083" s="23">
        <v>43</v>
      </c>
      <c r="F1083">
        <v>2250</v>
      </c>
      <c r="G1083" t="s">
        <v>14145</v>
      </c>
    </row>
    <row r="1084" spans="1:7" x14ac:dyDescent="0.35">
      <c r="A1084" s="21" t="s">
        <v>12959</v>
      </c>
      <c r="B1084" s="29" t="s">
        <v>12960</v>
      </c>
      <c r="C1084" s="23">
        <v>3</v>
      </c>
      <c r="D1084" s="23">
        <v>0.7</v>
      </c>
      <c r="E1084" s="23">
        <v>43</v>
      </c>
      <c r="F1084">
        <v>4650</v>
      </c>
      <c r="G1084" t="s">
        <v>14145</v>
      </c>
    </row>
    <row r="1085" spans="1:7" x14ac:dyDescent="0.35">
      <c r="A1085" s="21" t="s">
        <v>12982</v>
      </c>
      <c r="B1085" s="29" t="s">
        <v>12983</v>
      </c>
      <c r="C1085" s="23">
        <v>1</v>
      </c>
      <c r="D1085" s="23">
        <v>0.7</v>
      </c>
      <c r="E1085" s="23">
        <v>46</v>
      </c>
      <c r="F1085">
        <v>4400</v>
      </c>
      <c r="G1085" t="s">
        <v>14145</v>
      </c>
    </row>
    <row r="1086" spans="1:7" x14ac:dyDescent="0.35">
      <c r="A1086" s="21" t="s">
        <v>12988</v>
      </c>
      <c r="B1086" s="29" t="s">
        <v>12989</v>
      </c>
      <c r="C1086" s="23">
        <v>3</v>
      </c>
      <c r="D1086" s="23">
        <v>0.7</v>
      </c>
      <c r="E1086" s="23">
        <v>43</v>
      </c>
      <c r="F1086">
        <v>265</v>
      </c>
      <c r="G1086" t="s">
        <v>14145</v>
      </c>
    </row>
    <row r="1087" spans="1:7" x14ac:dyDescent="0.35">
      <c r="A1087" s="21" t="s">
        <v>13226</v>
      </c>
      <c r="B1087" s="29" t="s">
        <v>13227</v>
      </c>
      <c r="C1087" s="23">
        <v>4</v>
      </c>
      <c r="D1087" s="23">
        <v>0.7</v>
      </c>
      <c r="E1087" s="23">
        <v>43</v>
      </c>
      <c r="F1087">
        <v>310</v>
      </c>
      <c r="G1087" t="s">
        <v>14145</v>
      </c>
    </row>
    <row r="1088" spans="1:7" x14ac:dyDescent="0.35">
      <c r="A1088" s="21" t="s">
        <v>13254</v>
      </c>
      <c r="B1088" s="29" t="s">
        <v>13255</v>
      </c>
      <c r="C1088" s="23">
        <v>1</v>
      </c>
      <c r="D1088" s="23">
        <v>0.7</v>
      </c>
      <c r="E1088" s="23">
        <v>38</v>
      </c>
      <c r="F1088">
        <v>67.5</v>
      </c>
      <c r="G1088" t="s">
        <v>14159</v>
      </c>
    </row>
    <row r="1089" spans="1:7" x14ac:dyDescent="0.35">
      <c r="A1089" s="21" t="s">
        <v>13530</v>
      </c>
      <c r="B1089" s="29" t="s">
        <v>13531</v>
      </c>
      <c r="C1089" s="23">
        <v>8</v>
      </c>
      <c r="D1089" s="23">
        <v>0.7</v>
      </c>
      <c r="E1089" s="23">
        <v>35</v>
      </c>
      <c r="F1089">
        <v>7.7</v>
      </c>
      <c r="G1089" t="s">
        <v>14156</v>
      </c>
    </row>
    <row r="1090" spans="1:7" x14ac:dyDescent="0.35">
      <c r="A1090" s="21" t="s">
        <v>13754</v>
      </c>
      <c r="B1090" s="29" t="s">
        <v>13751</v>
      </c>
      <c r="C1090" s="23">
        <v>3</v>
      </c>
      <c r="D1090" s="23">
        <v>1.75</v>
      </c>
      <c r="E1090" s="23">
        <v>47</v>
      </c>
      <c r="F1090">
        <v>73.5</v>
      </c>
      <c r="G1090" t="s">
        <v>14158</v>
      </c>
    </row>
    <row r="1091" spans="1:7" x14ac:dyDescent="0.35">
      <c r="A1091" s="21" t="s">
        <v>13809</v>
      </c>
      <c r="B1091" s="29" t="s">
        <v>14531</v>
      </c>
      <c r="C1091" s="23">
        <v>3</v>
      </c>
      <c r="D1091" s="23">
        <v>0.7</v>
      </c>
      <c r="E1091" s="23">
        <v>45.2</v>
      </c>
      <c r="F1091">
        <v>875</v>
      </c>
      <c r="G1091" t="s">
        <v>14158</v>
      </c>
    </row>
    <row r="1092" spans="1:7" x14ac:dyDescent="0.35">
      <c r="A1092" s="21" t="s">
        <v>13870</v>
      </c>
      <c r="B1092" s="29" t="s">
        <v>13871</v>
      </c>
      <c r="C1092" s="23">
        <v>24</v>
      </c>
      <c r="D1092" s="23">
        <v>0.05</v>
      </c>
      <c r="E1092" s="23">
        <v>38</v>
      </c>
      <c r="F1092">
        <v>2</v>
      </c>
      <c r="G1092" t="s">
        <v>14146</v>
      </c>
    </row>
    <row r="1093" spans="1:7" x14ac:dyDescent="0.35">
      <c r="A1093" s="21" t="s">
        <v>13885</v>
      </c>
      <c r="B1093" s="29" t="s">
        <v>13886</v>
      </c>
      <c r="C1093" s="23">
        <v>3</v>
      </c>
      <c r="D1093" s="23">
        <v>0.7</v>
      </c>
      <c r="E1093" s="23">
        <v>46</v>
      </c>
      <c r="F1093">
        <v>48.5</v>
      </c>
      <c r="G1093" t="s">
        <v>14169</v>
      </c>
    </row>
    <row r="1094" spans="1:7" x14ac:dyDescent="0.35">
      <c r="A1094" s="21" t="s">
        <v>13941</v>
      </c>
      <c r="B1094" s="29" t="s">
        <v>13942</v>
      </c>
      <c r="C1094" s="23">
        <v>3</v>
      </c>
      <c r="D1094" s="23">
        <v>0.7</v>
      </c>
      <c r="E1094" s="23">
        <v>45</v>
      </c>
      <c r="F1094">
        <v>190</v>
      </c>
      <c r="G1094" t="s">
        <v>14144</v>
      </c>
    </row>
    <row r="1095" spans="1:7" x14ac:dyDescent="0.35">
      <c r="A1095" s="21" t="s">
        <v>14532</v>
      </c>
      <c r="B1095" s="29" t="s">
        <v>236</v>
      </c>
      <c r="C1095" s="23">
        <v>12</v>
      </c>
      <c r="D1095" s="23">
        <v>1</v>
      </c>
      <c r="E1095" s="23">
        <v>38</v>
      </c>
      <c r="F1095">
        <v>8.15</v>
      </c>
      <c r="G1095" t="s">
        <v>14142</v>
      </c>
    </row>
    <row r="1096" spans="1:7" x14ac:dyDescent="0.35">
      <c r="A1096" s="21" t="s">
        <v>269</v>
      </c>
      <c r="B1096" s="29" t="s">
        <v>266</v>
      </c>
      <c r="C1096" s="23">
        <v>12</v>
      </c>
      <c r="D1096" s="23">
        <v>1</v>
      </c>
      <c r="E1096" s="23">
        <v>38</v>
      </c>
      <c r="F1096">
        <v>8.1</v>
      </c>
      <c r="G1096" t="s">
        <v>14141</v>
      </c>
    </row>
    <row r="1097" spans="1:7" x14ac:dyDescent="0.35">
      <c r="A1097" s="21" t="s">
        <v>284</v>
      </c>
      <c r="B1097" s="29" t="s">
        <v>281</v>
      </c>
      <c r="C1097" s="23">
        <v>12</v>
      </c>
      <c r="D1097" s="23">
        <v>1</v>
      </c>
      <c r="E1097" s="23">
        <v>38</v>
      </c>
      <c r="F1097">
        <v>7.75</v>
      </c>
      <c r="G1097" t="s">
        <v>14141</v>
      </c>
    </row>
    <row r="1098" spans="1:7" x14ac:dyDescent="0.35">
      <c r="A1098" s="21" t="s">
        <v>291</v>
      </c>
      <c r="B1098" s="29" t="s">
        <v>288</v>
      </c>
      <c r="C1098" s="23">
        <v>12</v>
      </c>
      <c r="D1098" s="23">
        <v>1</v>
      </c>
      <c r="E1098" s="23">
        <v>38</v>
      </c>
      <c r="F1098">
        <v>7.55</v>
      </c>
      <c r="G1098" t="s">
        <v>14141</v>
      </c>
    </row>
    <row r="1099" spans="1:7" x14ac:dyDescent="0.35">
      <c r="A1099" s="21" t="s">
        <v>294</v>
      </c>
      <c r="B1099" s="29" t="s">
        <v>295</v>
      </c>
      <c r="C1099" s="23">
        <v>12</v>
      </c>
      <c r="D1099" s="23">
        <v>1</v>
      </c>
      <c r="E1099" s="23">
        <v>38</v>
      </c>
      <c r="F1099">
        <v>8.35</v>
      </c>
      <c r="G1099" t="s">
        <v>14141</v>
      </c>
    </row>
    <row r="1100" spans="1:7" x14ac:dyDescent="0.35">
      <c r="A1100" s="21" t="s">
        <v>803</v>
      </c>
      <c r="B1100" s="29" t="s">
        <v>804</v>
      </c>
      <c r="C1100" s="23">
        <v>12</v>
      </c>
      <c r="D1100" s="23">
        <v>0.7</v>
      </c>
      <c r="E1100" s="23">
        <v>35</v>
      </c>
      <c r="F1100">
        <v>12.55</v>
      </c>
      <c r="G1100" t="s">
        <v>14159</v>
      </c>
    </row>
    <row r="1101" spans="1:7" x14ac:dyDescent="0.35">
      <c r="A1101" s="21" t="s">
        <v>807</v>
      </c>
      <c r="B1101" s="29" t="s">
        <v>808</v>
      </c>
      <c r="C1101" s="23">
        <v>12</v>
      </c>
      <c r="D1101" s="23">
        <v>0.7</v>
      </c>
      <c r="E1101" s="23">
        <v>18</v>
      </c>
      <c r="F1101">
        <v>8.5</v>
      </c>
      <c r="G1101" t="s">
        <v>14153</v>
      </c>
    </row>
    <row r="1102" spans="1:7" x14ac:dyDescent="0.35">
      <c r="A1102" s="21" t="s">
        <v>1017</v>
      </c>
      <c r="B1102" s="29" t="s">
        <v>1018</v>
      </c>
      <c r="C1102" s="23">
        <v>12</v>
      </c>
      <c r="D1102" s="23">
        <v>1</v>
      </c>
      <c r="E1102" s="23">
        <v>43</v>
      </c>
      <c r="F1102">
        <v>27.5</v>
      </c>
      <c r="G1102" t="s">
        <v>14145</v>
      </c>
    </row>
    <row r="1103" spans="1:7" x14ac:dyDescent="0.35">
      <c r="A1103" s="21" t="s">
        <v>14533</v>
      </c>
      <c r="B1103" s="29" t="s">
        <v>1231</v>
      </c>
      <c r="C1103" s="23">
        <v>12</v>
      </c>
      <c r="D1103" s="23">
        <v>0.7</v>
      </c>
      <c r="E1103" s="23">
        <v>17</v>
      </c>
      <c r="F1103">
        <v>12.75</v>
      </c>
      <c r="G1103" t="s">
        <v>14154</v>
      </c>
    </row>
    <row r="1104" spans="1:7" x14ac:dyDescent="0.35">
      <c r="A1104" s="21" t="s">
        <v>1239</v>
      </c>
      <c r="B1104" s="29" t="s">
        <v>1240</v>
      </c>
      <c r="C1104" s="23">
        <v>12</v>
      </c>
      <c r="D1104" s="23">
        <v>0.7</v>
      </c>
      <c r="E1104" s="23">
        <v>15.7</v>
      </c>
      <c r="F1104">
        <v>12.95</v>
      </c>
      <c r="G1104" t="s">
        <v>14154</v>
      </c>
    </row>
    <row r="1105" spans="1:7" x14ac:dyDescent="0.35">
      <c r="A1105" s="21" t="s">
        <v>1251</v>
      </c>
      <c r="B1105" s="29" t="s">
        <v>1248</v>
      </c>
      <c r="C1105" s="23">
        <v>12</v>
      </c>
      <c r="D1105" s="23">
        <v>1</v>
      </c>
      <c r="E1105" s="23">
        <v>17</v>
      </c>
      <c r="F1105">
        <v>11.75</v>
      </c>
      <c r="G1105" t="s">
        <v>14154</v>
      </c>
    </row>
    <row r="1106" spans="1:7" x14ac:dyDescent="0.35">
      <c r="A1106" s="21" t="s">
        <v>1267</v>
      </c>
      <c r="B1106" s="29" t="s">
        <v>1255</v>
      </c>
      <c r="C1106" s="23">
        <v>12</v>
      </c>
      <c r="D1106" s="23">
        <v>1</v>
      </c>
      <c r="E1106" s="23">
        <v>17</v>
      </c>
      <c r="F1106">
        <v>10.5</v>
      </c>
      <c r="G1106" t="s">
        <v>14154</v>
      </c>
    </row>
    <row r="1107" spans="1:7" x14ac:dyDescent="0.35">
      <c r="A1107" s="21" t="s">
        <v>1280</v>
      </c>
      <c r="B1107" s="29" t="s">
        <v>1277</v>
      </c>
      <c r="C1107" s="23">
        <v>12</v>
      </c>
      <c r="D1107" s="23">
        <v>1</v>
      </c>
      <c r="E1107" s="23">
        <v>17</v>
      </c>
      <c r="F1107">
        <v>11.95</v>
      </c>
      <c r="G1107" t="s">
        <v>14154</v>
      </c>
    </row>
    <row r="1108" spans="1:7" x14ac:dyDescent="0.35">
      <c r="A1108" s="21" t="s">
        <v>1404</v>
      </c>
      <c r="B1108" s="29" t="s">
        <v>1405</v>
      </c>
      <c r="C1108" s="23">
        <v>12</v>
      </c>
      <c r="D1108" s="23">
        <v>0.7</v>
      </c>
      <c r="E1108" s="23">
        <v>37.5</v>
      </c>
      <c r="F1108">
        <v>6.55</v>
      </c>
      <c r="G1108" t="s">
        <v>14144</v>
      </c>
    </row>
    <row r="1109" spans="1:7" x14ac:dyDescent="0.35">
      <c r="A1109" s="21" t="s">
        <v>14534</v>
      </c>
      <c r="B1109" s="29" t="s">
        <v>1413</v>
      </c>
      <c r="C1109" s="23">
        <v>12</v>
      </c>
      <c r="D1109" s="23">
        <v>1</v>
      </c>
      <c r="E1109" s="23">
        <v>37.5</v>
      </c>
      <c r="F1109">
        <v>8.5</v>
      </c>
      <c r="G1109" t="s">
        <v>14144</v>
      </c>
    </row>
    <row r="1110" spans="1:7" x14ac:dyDescent="0.35">
      <c r="A1110" s="21" t="s">
        <v>1721</v>
      </c>
      <c r="B1110" s="29" t="s">
        <v>1722</v>
      </c>
      <c r="C1110" s="23">
        <v>12</v>
      </c>
      <c r="D1110" s="23">
        <v>0.5</v>
      </c>
      <c r="E1110" s="23">
        <v>22</v>
      </c>
      <c r="F1110">
        <v>9.5</v>
      </c>
      <c r="G1110" t="s">
        <v>14153</v>
      </c>
    </row>
    <row r="1111" spans="1:7" x14ac:dyDescent="0.35">
      <c r="A1111" s="21" t="s">
        <v>1741</v>
      </c>
      <c r="B1111" s="29" t="s">
        <v>1742</v>
      </c>
      <c r="C1111" s="23">
        <v>12</v>
      </c>
      <c r="D1111" s="23">
        <v>0.5</v>
      </c>
      <c r="E1111" s="23">
        <v>18</v>
      </c>
      <c r="F1111">
        <v>11.45</v>
      </c>
      <c r="G1111" t="s">
        <v>14156</v>
      </c>
    </row>
    <row r="1112" spans="1:7" x14ac:dyDescent="0.35">
      <c r="A1112" s="21" t="s">
        <v>1761</v>
      </c>
      <c r="B1112" s="29" t="s">
        <v>1762</v>
      </c>
      <c r="C1112" s="23">
        <v>12</v>
      </c>
      <c r="D1112" s="23">
        <v>0.5</v>
      </c>
      <c r="E1112" s="23">
        <v>22</v>
      </c>
      <c r="F1112">
        <v>11.45</v>
      </c>
      <c r="G1112" t="s">
        <v>14156</v>
      </c>
    </row>
    <row r="1113" spans="1:7" x14ac:dyDescent="0.35">
      <c r="A1113" s="21" t="s">
        <v>1856</v>
      </c>
      <c r="B1113" s="29" t="s">
        <v>1854</v>
      </c>
      <c r="C1113" s="23">
        <v>12</v>
      </c>
      <c r="D1113" s="23">
        <v>1</v>
      </c>
      <c r="E1113" s="23">
        <v>35</v>
      </c>
      <c r="F1113">
        <v>4.3499999999999996</v>
      </c>
      <c r="G1113" t="s">
        <v>14143</v>
      </c>
    </row>
    <row r="1114" spans="1:7" x14ac:dyDescent="0.35">
      <c r="A1114" s="21" t="s">
        <v>14535</v>
      </c>
      <c r="B1114" s="29" t="s">
        <v>2470</v>
      </c>
      <c r="C1114" s="23">
        <v>12</v>
      </c>
      <c r="D1114" s="23">
        <v>0.7</v>
      </c>
      <c r="E1114" s="23">
        <v>38</v>
      </c>
      <c r="F1114">
        <v>5.75</v>
      </c>
      <c r="G1114" t="s">
        <v>14144</v>
      </c>
    </row>
    <row r="1115" spans="1:7" x14ac:dyDescent="0.35">
      <c r="A1115" s="21" t="s">
        <v>14536</v>
      </c>
      <c r="B1115" s="29" t="s">
        <v>14537</v>
      </c>
      <c r="C1115" s="23">
        <v>12</v>
      </c>
      <c r="D1115" s="23">
        <v>1</v>
      </c>
      <c r="E1115" s="23">
        <v>38</v>
      </c>
      <c r="F1115">
        <v>8.5500000000000007</v>
      </c>
      <c r="G1115" t="s">
        <v>14144</v>
      </c>
    </row>
    <row r="1116" spans="1:7" x14ac:dyDescent="0.35">
      <c r="A1116" s="21" t="s">
        <v>2534</v>
      </c>
      <c r="B1116" s="29" t="s">
        <v>2531</v>
      </c>
      <c r="C1116" s="23">
        <v>12</v>
      </c>
      <c r="D1116" s="23">
        <v>1</v>
      </c>
      <c r="E1116" s="23">
        <v>45</v>
      </c>
      <c r="F1116">
        <v>13.75</v>
      </c>
      <c r="G1116" t="s">
        <v>14158</v>
      </c>
    </row>
    <row r="1117" spans="1:7" x14ac:dyDescent="0.35">
      <c r="A1117" s="21" t="s">
        <v>2556</v>
      </c>
      <c r="B1117" s="29" t="s">
        <v>2552</v>
      </c>
      <c r="C1117" s="23">
        <v>12</v>
      </c>
      <c r="D1117" s="23">
        <v>1</v>
      </c>
      <c r="E1117" s="23">
        <v>45</v>
      </c>
      <c r="F1117">
        <v>16.5</v>
      </c>
      <c r="G1117" t="s">
        <v>14158</v>
      </c>
    </row>
    <row r="1118" spans="1:7" x14ac:dyDescent="0.35">
      <c r="A1118" s="21" t="s">
        <v>2777</v>
      </c>
      <c r="B1118" s="29" t="s">
        <v>2765</v>
      </c>
      <c r="C1118" s="23">
        <v>12</v>
      </c>
      <c r="D1118" s="23">
        <v>1</v>
      </c>
      <c r="E1118" s="23">
        <v>25</v>
      </c>
      <c r="F1118">
        <v>8.99</v>
      </c>
      <c r="G1118" t="s">
        <v>14156</v>
      </c>
    </row>
    <row r="1119" spans="1:7" x14ac:dyDescent="0.35">
      <c r="A1119" s="21" t="s">
        <v>2891</v>
      </c>
      <c r="B1119" s="29" t="s">
        <v>2888</v>
      </c>
      <c r="C1119" s="23">
        <v>12</v>
      </c>
      <c r="D1119" s="23">
        <v>1</v>
      </c>
      <c r="E1119" s="23">
        <v>35</v>
      </c>
      <c r="F1119">
        <v>6.5</v>
      </c>
      <c r="G1119" t="s">
        <v>14144</v>
      </c>
    </row>
    <row r="1120" spans="1:7" x14ac:dyDescent="0.35">
      <c r="A1120" s="21" t="s">
        <v>2994</v>
      </c>
      <c r="B1120" s="29" t="s">
        <v>2991</v>
      </c>
      <c r="C1120" s="23">
        <v>12</v>
      </c>
      <c r="D1120" s="23">
        <v>1</v>
      </c>
      <c r="E1120" s="23">
        <v>17</v>
      </c>
      <c r="F1120">
        <v>8.6</v>
      </c>
      <c r="G1120" t="s">
        <v>14154</v>
      </c>
    </row>
    <row r="1121" spans="1:7" x14ac:dyDescent="0.35">
      <c r="A1121" s="21" t="s">
        <v>3843</v>
      </c>
      <c r="B1121" s="29" t="s">
        <v>3844</v>
      </c>
      <c r="C1121" s="23">
        <v>12</v>
      </c>
      <c r="D1121" s="23">
        <v>0.7</v>
      </c>
      <c r="E1121" s="23">
        <v>30</v>
      </c>
      <c r="F1121">
        <v>4.95</v>
      </c>
      <c r="G1121" t="s">
        <v>14149</v>
      </c>
    </row>
    <row r="1122" spans="1:7" x14ac:dyDescent="0.35">
      <c r="A1122" s="21" t="s">
        <v>3847</v>
      </c>
      <c r="B1122" s="29" t="s">
        <v>3848</v>
      </c>
      <c r="C1122" s="23">
        <v>12</v>
      </c>
      <c r="D1122" s="23">
        <v>0.7</v>
      </c>
      <c r="E1122" s="23">
        <v>30</v>
      </c>
      <c r="F1122">
        <v>4.05</v>
      </c>
      <c r="G1122" t="s">
        <v>14149</v>
      </c>
    </row>
    <row r="1123" spans="1:7" x14ac:dyDescent="0.35">
      <c r="A1123" s="21" t="s">
        <v>3918</v>
      </c>
      <c r="B1123" s="29" t="s">
        <v>3912</v>
      </c>
      <c r="C1123" s="23">
        <v>12</v>
      </c>
      <c r="D1123" s="23">
        <v>1</v>
      </c>
      <c r="E1123" s="23">
        <v>16.5</v>
      </c>
      <c r="F1123">
        <v>7.95</v>
      </c>
      <c r="G1123" t="s">
        <v>14156</v>
      </c>
    </row>
    <row r="1124" spans="1:7" x14ac:dyDescent="0.35">
      <c r="A1124" s="21" t="s">
        <v>4096</v>
      </c>
      <c r="B1124" s="29" t="s">
        <v>4097</v>
      </c>
      <c r="C1124" s="23">
        <v>12</v>
      </c>
      <c r="D1124" s="23">
        <v>0.5</v>
      </c>
      <c r="E1124" s="23">
        <v>30</v>
      </c>
      <c r="F1124">
        <v>3.25</v>
      </c>
      <c r="G1124" t="s">
        <v>14156</v>
      </c>
    </row>
    <row r="1125" spans="1:7" x14ac:dyDescent="0.35">
      <c r="A1125" s="21" t="s">
        <v>14538</v>
      </c>
      <c r="B1125" s="29" t="s">
        <v>14539</v>
      </c>
      <c r="C1125" s="23">
        <v>12</v>
      </c>
      <c r="D1125" s="23">
        <v>1</v>
      </c>
      <c r="E1125" s="23">
        <v>43</v>
      </c>
      <c r="F1125">
        <v>26.15</v>
      </c>
      <c r="G1125" t="s">
        <v>14150</v>
      </c>
    </row>
    <row r="1126" spans="1:7" x14ac:dyDescent="0.35">
      <c r="A1126" s="21" t="s">
        <v>4459</v>
      </c>
      <c r="B1126" s="29" t="s">
        <v>4441</v>
      </c>
      <c r="C1126" s="23">
        <v>12</v>
      </c>
      <c r="D1126" s="23">
        <v>1</v>
      </c>
      <c r="E1126" s="23">
        <v>28</v>
      </c>
      <c r="F1126">
        <v>10.25</v>
      </c>
      <c r="G1126" t="s">
        <v>14148</v>
      </c>
    </row>
    <row r="1127" spans="1:7" x14ac:dyDescent="0.35">
      <c r="A1127" s="21" t="s">
        <v>14540</v>
      </c>
      <c r="B1127" s="29" t="s">
        <v>4816</v>
      </c>
      <c r="C1127" s="23">
        <v>12</v>
      </c>
      <c r="D1127" s="23">
        <v>0.7</v>
      </c>
      <c r="E1127" s="23">
        <v>47</v>
      </c>
      <c r="F1127">
        <v>19.5</v>
      </c>
      <c r="G1127" t="s">
        <v>14158</v>
      </c>
    </row>
    <row r="1128" spans="1:7" x14ac:dyDescent="0.35">
      <c r="A1128" s="21" t="s">
        <v>4951</v>
      </c>
      <c r="B1128" s="29" t="s">
        <v>4952</v>
      </c>
      <c r="C1128" s="23">
        <v>12</v>
      </c>
      <c r="D1128" s="23">
        <v>0.7</v>
      </c>
      <c r="E1128" s="23">
        <v>43</v>
      </c>
      <c r="F1128">
        <v>8.5</v>
      </c>
      <c r="G1128" t="s">
        <v>14158</v>
      </c>
    </row>
    <row r="1129" spans="1:7" x14ac:dyDescent="0.35">
      <c r="A1129" s="21" t="s">
        <v>4989</v>
      </c>
      <c r="B1129" s="29" t="s">
        <v>4990</v>
      </c>
      <c r="C1129" s="23">
        <v>12</v>
      </c>
      <c r="D1129" s="23">
        <v>0.05</v>
      </c>
      <c r="E1129" s="23">
        <v>40.6</v>
      </c>
      <c r="F1129">
        <v>5.95</v>
      </c>
      <c r="G1129" t="s">
        <v>14164</v>
      </c>
    </row>
    <row r="1130" spans="1:7" x14ac:dyDescent="0.35">
      <c r="A1130" s="21" t="s">
        <v>5235</v>
      </c>
      <c r="B1130" s="29" t="s">
        <v>5236</v>
      </c>
      <c r="C1130" s="23">
        <v>12</v>
      </c>
      <c r="D1130" s="23">
        <v>1</v>
      </c>
      <c r="E1130" s="23">
        <v>37.5</v>
      </c>
      <c r="F1130">
        <v>7.6</v>
      </c>
      <c r="G1130" t="s">
        <v>14141</v>
      </c>
    </row>
    <row r="1131" spans="1:7" x14ac:dyDescent="0.35">
      <c r="A1131" s="21" t="s">
        <v>5246</v>
      </c>
      <c r="B1131" s="29" t="s">
        <v>5247</v>
      </c>
      <c r="C1131" s="23">
        <v>12</v>
      </c>
      <c r="D1131" s="23">
        <v>1</v>
      </c>
      <c r="E1131" s="23">
        <v>37.5</v>
      </c>
      <c r="F1131">
        <v>6.75</v>
      </c>
      <c r="G1131" t="s">
        <v>14141</v>
      </c>
    </row>
    <row r="1132" spans="1:7" x14ac:dyDescent="0.35">
      <c r="A1132" s="21" t="s">
        <v>5250</v>
      </c>
      <c r="B1132" s="29" t="s">
        <v>5251</v>
      </c>
      <c r="C1132" s="23">
        <v>12</v>
      </c>
      <c r="D1132" s="23">
        <v>1</v>
      </c>
      <c r="E1132" s="23">
        <v>37.5</v>
      </c>
      <c r="F1132">
        <v>6.75</v>
      </c>
      <c r="G1132" t="s">
        <v>14141</v>
      </c>
    </row>
    <row r="1133" spans="1:7" x14ac:dyDescent="0.35">
      <c r="A1133" s="21" t="s">
        <v>5254</v>
      </c>
      <c r="B1133" s="29" t="s">
        <v>5255</v>
      </c>
      <c r="C1133" s="23">
        <v>12</v>
      </c>
      <c r="D1133" s="23">
        <v>1</v>
      </c>
      <c r="E1133" s="23">
        <v>37.5</v>
      </c>
      <c r="F1133">
        <v>6.5</v>
      </c>
      <c r="G1133" t="s">
        <v>14141</v>
      </c>
    </row>
    <row r="1134" spans="1:7" x14ac:dyDescent="0.35">
      <c r="A1134" s="21" t="s">
        <v>5258</v>
      </c>
      <c r="B1134" s="29" t="s">
        <v>5259</v>
      </c>
      <c r="C1134" s="23">
        <v>12</v>
      </c>
      <c r="D1134" s="23">
        <v>1</v>
      </c>
      <c r="E1134" s="23">
        <v>37.5</v>
      </c>
      <c r="F1134">
        <v>6.75</v>
      </c>
      <c r="G1134" t="s">
        <v>14141</v>
      </c>
    </row>
    <row r="1135" spans="1:7" x14ac:dyDescent="0.35">
      <c r="A1135" s="21" t="s">
        <v>5441</v>
      </c>
      <c r="B1135" s="29" t="s">
        <v>5435</v>
      </c>
      <c r="C1135" s="23">
        <v>12</v>
      </c>
      <c r="D1135" s="23">
        <v>1</v>
      </c>
      <c r="E1135" s="23">
        <v>20</v>
      </c>
      <c r="F1135">
        <v>10.85</v>
      </c>
      <c r="G1135" t="s">
        <v>14154</v>
      </c>
    </row>
    <row r="1136" spans="1:7" x14ac:dyDescent="0.35">
      <c r="A1136" s="21" t="s">
        <v>14541</v>
      </c>
      <c r="B1136" s="29" t="s">
        <v>14542</v>
      </c>
      <c r="C1136" s="23">
        <v>12</v>
      </c>
      <c r="D1136" s="23">
        <v>1</v>
      </c>
      <c r="E1136" s="23">
        <v>36</v>
      </c>
      <c r="F1136">
        <v>6.65</v>
      </c>
      <c r="G1136" t="s">
        <v>14159</v>
      </c>
    </row>
    <row r="1137" spans="1:7" x14ac:dyDescent="0.35">
      <c r="A1137" s="21" t="s">
        <v>5933</v>
      </c>
      <c r="B1137" s="29" t="s">
        <v>5930</v>
      </c>
      <c r="C1137" s="23">
        <v>12</v>
      </c>
      <c r="D1137" s="23">
        <v>1</v>
      </c>
      <c r="E1137" s="23">
        <v>43</v>
      </c>
      <c r="F1137">
        <v>25</v>
      </c>
      <c r="G1137" t="s">
        <v>14145</v>
      </c>
    </row>
    <row r="1138" spans="1:7" x14ac:dyDescent="0.35">
      <c r="A1138" s="21" t="s">
        <v>6000</v>
      </c>
      <c r="B1138" s="29" t="s">
        <v>6001</v>
      </c>
      <c r="C1138" s="23">
        <v>12</v>
      </c>
      <c r="D1138" s="23">
        <v>0.7</v>
      </c>
      <c r="E1138" s="23">
        <v>50.2</v>
      </c>
      <c r="F1138">
        <v>87.5</v>
      </c>
      <c r="G1138" t="s">
        <v>14145</v>
      </c>
    </row>
    <row r="1139" spans="1:7" x14ac:dyDescent="0.35">
      <c r="A1139" s="21" t="s">
        <v>14543</v>
      </c>
      <c r="B1139" s="29" t="s">
        <v>14544</v>
      </c>
      <c r="C1139" s="23">
        <v>12</v>
      </c>
      <c r="D1139" s="23">
        <v>1</v>
      </c>
      <c r="E1139" s="23">
        <v>43</v>
      </c>
      <c r="F1139">
        <v>37.5</v>
      </c>
      <c r="G1139" t="s">
        <v>14145</v>
      </c>
    </row>
    <row r="1140" spans="1:7" x14ac:dyDescent="0.35">
      <c r="A1140" s="21" t="s">
        <v>6644</v>
      </c>
      <c r="B1140" s="29" t="s">
        <v>6645</v>
      </c>
      <c r="C1140" s="23">
        <v>12</v>
      </c>
      <c r="D1140" s="23">
        <v>1</v>
      </c>
      <c r="E1140" s="23">
        <v>43.4</v>
      </c>
      <c r="F1140">
        <v>27.1</v>
      </c>
      <c r="G1140" t="s">
        <v>14146</v>
      </c>
    </row>
    <row r="1141" spans="1:7" x14ac:dyDescent="0.35">
      <c r="A1141" s="21" t="s">
        <v>6662</v>
      </c>
      <c r="B1141" s="29" t="s">
        <v>6653</v>
      </c>
      <c r="C1141" s="23">
        <v>12</v>
      </c>
      <c r="D1141" s="23">
        <v>1</v>
      </c>
      <c r="E1141" s="23">
        <v>44</v>
      </c>
      <c r="F1141">
        <v>24.5</v>
      </c>
      <c r="G1141" t="s">
        <v>14146</v>
      </c>
    </row>
    <row r="1142" spans="1:7" x14ac:dyDescent="0.35">
      <c r="A1142" s="21" t="s">
        <v>6770</v>
      </c>
      <c r="B1142" s="29" t="s">
        <v>6771</v>
      </c>
      <c r="C1142" s="23">
        <v>12</v>
      </c>
      <c r="D1142" s="23">
        <v>0.7</v>
      </c>
      <c r="E1142" s="23">
        <v>43</v>
      </c>
      <c r="F1142">
        <v>82.5</v>
      </c>
      <c r="G1142" t="s">
        <v>14150</v>
      </c>
    </row>
    <row r="1143" spans="1:7" x14ac:dyDescent="0.35">
      <c r="A1143" s="21" t="s">
        <v>6805</v>
      </c>
      <c r="B1143" s="29" t="s">
        <v>6806</v>
      </c>
      <c r="C1143" s="23">
        <v>12</v>
      </c>
      <c r="D1143" s="23">
        <v>1</v>
      </c>
      <c r="E1143" s="23">
        <v>42.3</v>
      </c>
      <c r="F1143">
        <v>37.5</v>
      </c>
      <c r="G1143" t="s">
        <v>14145</v>
      </c>
    </row>
    <row r="1144" spans="1:7" x14ac:dyDescent="0.35">
      <c r="A1144" s="21" t="s">
        <v>6964</v>
      </c>
      <c r="B1144" s="29" t="s">
        <v>6958</v>
      </c>
      <c r="C1144" s="23">
        <v>12</v>
      </c>
      <c r="D1144" s="23">
        <v>0.7</v>
      </c>
      <c r="E1144" s="23">
        <v>37.5</v>
      </c>
      <c r="F1144">
        <v>2.0499999999999998</v>
      </c>
      <c r="G1144" t="s">
        <v>14142</v>
      </c>
    </row>
    <row r="1145" spans="1:7" x14ac:dyDescent="0.35">
      <c r="A1145" s="21" t="s">
        <v>7130</v>
      </c>
      <c r="B1145" s="29" t="s">
        <v>7131</v>
      </c>
      <c r="C1145" s="23">
        <v>12</v>
      </c>
      <c r="D1145" s="23">
        <v>1</v>
      </c>
      <c r="E1145" s="23">
        <v>50</v>
      </c>
      <c r="F1145">
        <v>18.5</v>
      </c>
      <c r="G1145" t="s">
        <v>14158</v>
      </c>
    </row>
    <row r="1146" spans="1:7" x14ac:dyDescent="0.35">
      <c r="A1146" s="21" t="s">
        <v>7157</v>
      </c>
      <c r="B1146" s="29" t="s">
        <v>7154</v>
      </c>
      <c r="C1146" s="23">
        <v>12</v>
      </c>
      <c r="D1146" s="23">
        <v>1</v>
      </c>
      <c r="E1146" s="23">
        <v>35</v>
      </c>
      <c r="F1146">
        <v>14.85</v>
      </c>
      <c r="G1146" t="s">
        <v>14143</v>
      </c>
    </row>
    <row r="1147" spans="1:7" x14ac:dyDescent="0.35">
      <c r="A1147" s="21" t="s">
        <v>7172</v>
      </c>
      <c r="B1147" s="29" t="s">
        <v>7173</v>
      </c>
      <c r="C1147" s="23">
        <v>12</v>
      </c>
      <c r="D1147" s="23">
        <v>1</v>
      </c>
      <c r="E1147" s="23">
        <v>43</v>
      </c>
      <c r="F1147">
        <v>15.9</v>
      </c>
      <c r="G1147" t="s">
        <v>14251</v>
      </c>
    </row>
    <row r="1148" spans="1:7" x14ac:dyDescent="0.35">
      <c r="A1148" s="21" t="s">
        <v>7216</v>
      </c>
      <c r="B1148" s="29" t="s">
        <v>7217</v>
      </c>
      <c r="C1148" s="23">
        <v>12</v>
      </c>
      <c r="D1148" s="23">
        <v>0.5</v>
      </c>
      <c r="E1148" s="23">
        <v>53.5</v>
      </c>
      <c r="F1148">
        <v>22.45</v>
      </c>
      <c r="G1148" t="s">
        <v>14251</v>
      </c>
    </row>
    <row r="1149" spans="1:7" x14ac:dyDescent="0.35">
      <c r="A1149" s="21" t="s">
        <v>7220</v>
      </c>
      <c r="B1149" s="29" t="s">
        <v>7221</v>
      </c>
      <c r="C1149" s="23">
        <v>12</v>
      </c>
      <c r="D1149" s="23">
        <v>0.5</v>
      </c>
      <c r="E1149" s="23">
        <v>53.5</v>
      </c>
      <c r="F1149">
        <v>15.5</v>
      </c>
      <c r="G1149" t="s">
        <v>14251</v>
      </c>
    </row>
    <row r="1150" spans="1:7" x14ac:dyDescent="0.35">
      <c r="A1150" s="21" t="s">
        <v>7410</v>
      </c>
      <c r="B1150" s="29" t="s">
        <v>7407</v>
      </c>
      <c r="C1150" s="23">
        <v>12</v>
      </c>
      <c r="D1150" s="23">
        <v>1</v>
      </c>
      <c r="E1150" s="23">
        <v>32.5</v>
      </c>
      <c r="F1150">
        <v>9.15</v>
      </c>
      <c r="G1150" t="s">
        <v>14143</v>
      </c>
    </row>
    <row r="1151" spans="1:7" x14ac:dyDescent="0.35">
      <c r="A1151" s="21" t="s">
        <v>7433</v>
      </c>
      <c r="B1151" s="29" t="s">
        <v>7430</v>
      </c>
      <c r="C1151" s="23">
        <v>12</v>
      </c>
      <c r="D1151" s="23">
        <v>1</v>
      </c>
      <c r="E1151" s="23">
        <v>32.5</v>
      </c>
      <c r="F1151">
        <v>9.15</v>
      </c>
      <c r="G1151" t="s">
        <v>14143</v>
      </c>
    </row>
    <row r="1152" spans="1:7" x14ac:dyDescent="0.35">
      <c r="A1152" s="21" t="s">
        <v>7631</v>
      </c>
      <c r="B1152" s="29" t="s">
        <v>7625</v>
      </c>
      <c r="C1152" s="23">
        <v>12</v>
      </c>
      <c r="D1152" s="23">
        <v>1</v>
      </c>
      <c r="E1152" s="23">
        <v>38</v>
      </c>
      <c r="F1152">
        <v>9.75</v>
      </c>
      <c r="G1152" t="s">
        <v>14140</v>
      </c>
    </row>
    <row r="1153" spans="1:7" x14ac:dyDescent="0.35">
      <c r="A1153" s="21" t="s">
        <v>7633</v>
      </c>
      <c r="B1153" s="29" t="s">
        <v>7634</v>
      </c>
      <c r="C1153" s="23">
        <v>12</v>
      </c>
      <c r="D1153" s="23">
        <v>1</v>
      </c>
      <c r="E1153" s="23">
        <v>38</v>
      </c>
      <c r="F1153">
        <v>9.1999999999999993</v>
      </c>
      <c r="G1153" t="s">
        <v>14140</v>
      </c>
    </row>
    <row r="1154" spans="1:7" x14ac:dyDescent="0.35">
      <c r="A1154" s="21" t="s">
        <v>7640</v>
      </c>
      <c r="B1154" s="29" t="s">
        <v>7637</v>
      </c>
      <c r="C1154" s="23">
        <v>12</v>
      </c>
      <c r="D1154" s="23">
        <v>1</v>
      </c>
      <c r="E1154" s="23">
        <v>38</v>
      </c>
      <c r="F1154">
        <v>9.85</v>
      </c>
      <c r="G1154" t="s">
        <v>14140</v>
      </c>
    </row>
    <row r="1155" spans="1:7" x14ac:dyDescent="0.35">
      <c r="A1155" s="21" t="s">
        <v>7786</v>
      </c>
      <c r="B1155" s="29" t="s">
        <v>7787</v>
      </c>
      <c r="C1155" s="23">
        <v>12</v>
      </c>
      <c r="D1155" s="23">
        <v>0.7</v>
      </c>
      <c r="E1155" s="23">
        <v>46</v>
      </c>
      <c r="F1155">
        <v>24.5</v>
      </c>
      <c r="G1155" t="s">
        <v>14145</v>
      </c>
    </row>
    <row r="1156" spans="1:7" x14ac:dyDescent="0.35">
      <c r="A1156" s="21" t="s">
        <v>8234</v>
      </c>
      <c r="B1156" s="29" t="s">
        <v>8235</v>
      </c>
      <c r="C1156" s="23">
        <v>12</v>
      </c>
      <c r="D1156" s="23">
        <v>0.5</v>
      </c>
      <c r="E1156" s="23">
        <v>25</v>
      </c>
      <c r="F1156">
        <v>3.3</v>
      </c>
      <c r="G1156" t="s">
        <v>14153</v>
      </c>
    </row>
    <row r="1157" spans="1:7" x14ac:dyDescent="0.35">
      <c r="A1157" s="21" t="s">
        <v>8383</v>
      </c>
      <c r="B1157" s="29" t="s">
        <v>8371</v>
      </c>
      <c r="C1157" s="23">
        <v>12</v>
      </c>
      <c r="D1157" s="23">
        <v>1</v>
      </c>
      <c r="E1157" s="23">
        <v>31</v>
      </c>
      <c r="F1157">
        <v>10.25</v>
      </c>
      <c r="G1157" t="s">
        <v>14148</v>
      </c>
    </row>
    <row r="1158" spans="1:7" x14ac:dyDescent="0.35">
      <c r="A1158" s="21" t="s">
        <v>8402</v>
      </c>
      <c r="B1158" s="29" t="s">
        <v>8403</v>
      </c>
      <c r="C1158" s="23">
        <v>12</v>
      </c>
      <c r="D1158" s="23">
        <v>1</v>
      </c>
      <c r="E1158" s="23">
        <v>31</v>
      </c>
      <c r="F1158">
        <v>10.25</v>
      </c>
      <c r="G1158" t="s">
        <v>14148</v>
      </c>
    </row>
    <row r="1159" spans="1:7" x14ac:dyDescent="0.35">
      <c r="A1159" s="21" t="s">
        <v>9050</v>
      </c>
      <c r="B1159" s="29" t="s">
        <v>9051</v>
      </c>
      <c r="C1159" s="23">
        <v>12</v>
      </c>
      <c r="D1159" s="23">
        <v>0.05</v>
      </c>
      <c r="E1159" s="23">
        <v>42</v>
      </c>
      <c r="F1159">
        <v>3.15</v>
      </c>
      <c r="G1159" t="s">
        <v>14146</v>
      </c>
    </row>
    <row r="1160" spans="1:7" x14ac:dyDescent="0.35">
      <c r="A1160" s="21" t="s">
        <v>9058</v>
      </c>
      <c r="B1160" s="29" t="s">
        <v>9059</v>
      </c>
      <c r="C1160" s="23">
        <v>12</v>
      </c>
      <c r="D1160" s="23">
        <v>0.05</v>
      </c>
      <c r="E1160" s="23">
        <v>38</v>
      </c>
      <c r="F1160">
        <v>3.4</v>
      </c>
      <c r="G1160" t="s">
        <v>14146</v>
      </c>
    </row>
    <row r="1161" spans="1:7" x14ac:dyDescent="0.35">
      <c r="A1161" s="21" t="s">
        <v>14545</v>
      </c>
      <c r="B1161" s="29" t="s">
        <v>14546</v>
      </c>
      <c r="C1161" s="23">
        <v>12</v>
      </c>
      <c r="D1161" s="23">
        <v>0.05</v>
      </c>
      <c r="E1161" s="23">
        <v>38</v>
      </c>
      <c r="F1161">
        <v>3.15</v>
      </c>
      <c r="G1161" t="s">
        <v>14144</v>
      </c>
    </row>
    <row r="1162" spans="1:7" x14ac:dyDescent="0.35">
      <c r="A1162" s="21" t="s">
        <v>9086</v>
      </c>
      <c r="B1162" s="29" t="s">
        <v>9083</v>
      </c>
      <c r="C1162" s="23">
        <v>12</v>
      </c>
      <c r="D1162" s="23">
        <v>1</v>
      </c>
      <c r="E1162" s="23">
        <v>38</v>
      </c>
      <c r="F1162">
        <v>7.5</v>
      </c>
      <c r="G1162" t="s">
        <v>14159</v>
      </c>
    </row>
    <row r="1163" spans="1:7" x14ac:dyDescent="0.35">
      <c r="A1163" s="21" t="s">
        <v>9196</v>
      </c>
      <c r="B1163" s="29" t="s">
        <v>9193</v>
      </c>
      <c r="C1163" s="23">
        <v>12</v>
      </c>
      <c r="D1163" s="23">
        <v>1</v>
      </c>
      <c r="E1163" s="23">
        <v>20</v>
      </c>
      <c r="F1163">
        <v>13.2</v>
      </c>
      <c r="G1163" t="s">
        <v>14153</v>
      </c>
    </row>
    <row r="1164" spans="1:7" x14ac:dyDescent="0.35">
      <c r="A1164" s="21" t="s">
        <v>9828</v>
      </c>
      <c r="B1164" s="29" t="s">
        <v>9829</v>
      </c>
      <c r="C1164" s="23">
        <v>12</v>
      </c>
      <c r="D1164" s="23">
        <v>0.7</v>
      </c>
      <c r="E1164" s="23">
        <v>15</v>
      </c>
      <c r="F1164">
        <v>12.5</v>
      </c>
      <c r="G1164" t="s">
        <v>14141</v>
      </c>
    </row>
    <row r="1165" spans="1:7" x14ac:dyDescent="0.35">
      <c r="A1165" s="21" t="s">
        <v>10519</v>
      </c>
      <c r="B1165" s="29" t="s">
        <v>10516</v>
      </c>
      <c r="C1165" s="23">
        <v>12</v>
      </c>
      <c r="D1165" s="23">
        <v>1</v>
      </c>
      <c r="E1165" s="23">
        <v>25</v>
      </c>
      <c r="F1165">
        <v>8.9499999999999993</v>
      </c>
      <c r="G1165" t="s">
        <v>14164</v>
      </c>
    </row>
    <row r="1166" spans="1:7" x14ac:dyDescent="0.35">
      <c r="A1166" s="21" t="s">
        <v>10710</v>
      </c>
      <c r="B1166" s="29" t="s">
        <v>10711</v>
      </c>
      <c r="C1166" s="23">
        <v>12</v>
      </c>
      <c r="D1166" s="23">
        <v>0.5</v>
      </c>
      <c r="E1166" s="23">
        <v>8</v>
      </c>
      <c r="F1166">
        <v>4.95</v>
      </c>
      <c r="G1166" t="s">
        <v>14164</v>
      </c>
    </row>
    <row r="1167" spans="1:7" x14ac:dyDescent="0.35">
      <c r="A1167" s="21" t="s">
        <v>10729</v>
      </c>
      <c r="B1167" s="29" t="s">
        <v>10730</v>
      </c>
      <c r="C1167" s="23">
        <v>12</v>
      </c>
      <c r="D1167" s="23">
        <v>0.7</v>
      </c>
      <c r="E1167" s="23">
        <v>10</v>
      </c>
      <c r="F1167">
        <v>8.65</v>
      </c>
      <c r="G1167" t="s">
        <v>14154</v>
      </c>
    </row>
    <row r="1168" spans="1:7" x14ac:dyDescent="0.35">
      <c r="A1168" s="21" t="s">
        <v>10733</v>
      </c>
      <c r="B1168" s="29" t="s">
        <v>10734</v>
      </c>
      <c r="C1168" s="23">
        <v>12</v>
      </c>
      <c r="D1168" s="23">
        <v>0.7</v>
      </c>
      <c r="E1168" s="23">
        <v>10</v>
      </c>
      <c r="F1168">
        <v>8.8000000000000007</v>
      </c>
      <c r="G1168" t="s">
        <v>14154</v>
      </c>
    </row>
    <row r="1169" spans="1:7" x14ac:dyDescent="0.35">
      <c r="A1169" s="21" t="s">
        <v>11125</v>
      </c>
      <c r="B1169" s="29" t="s">
        <v>11126</v>
      </c>
      <c r="C1169" s="23">
        <v>12</v>
      </c>
      <c r="D1169" s="23">
        <v>0.5</v>
      </c>
      <c r="E1169" s="23">
        <v>30</v>
      </c>
      <c r="F1169">
        <v>4.55</v>
      </c>
      <c r="G1169" t="s">
        <v>14153</v>
      </c>
    </row>
    <row r="1170" spans="1:7" x14ac:dyDescent="0.35">
      <c r="A1170" s="21" t="s">
        <v>14547</v>
      </c>
      <c r="B1170" s="29" t="s">
        <v>14548</v>
      </c>
      <c r="C1170" s="23">
        <v>12</v>
      </c>
      <c r="D1170" s="23">
        <v>0.7</v>
      </c>
      <c r="E1170" s="23">
        <v>43</v>
      </c>
      <c r="F1170">
        <v>18.5</v>
      </c>
      <c r="G1170" t="s">
        <v>14150</v>
      </c>
    </row>
    <row r="1171" spans="1:7" x14ac:dyDescent="0.35">
      <c r="A1171" s="21" t="s">
        <v>14549</v>
      </c>
      <c r="B1171" s="29" t="s">
        <v>14550</v>
      </c>
      <c r="C1171" s="23">
        <v>12</v>
      </c>
      <c r="D1171" s="23">
        <v>0.05</v>
      </c>
      <c r="E1171" s="23">
        <v>38</v>
      </c>
      <c r="F1171">
        <v>1.5</v>
      </c>
      <c r="G1171" t="s">
        <v>14140</v>
      </c>
    </row>
    <row r="1172" spans="1:7" x14ac:dyDescent="0.35">
      <c r="A1172" s="21" t="s">
        <v>11871</v>
      </c>
      <c r="B1172" s="29" t="s">
        <v>11872</v>
      </c>
      <c r="C1172" s="23">
        <v>12</v>
      </c>
      <c r="D1172" s="23">
        <v>1</v>
      </c>
      <c r="E1172" s="23">
        <v>50</v>
      </c>
      <c r="F1172">
        <v>5.85</v>
      </c>
      <c r="G1172" t="s">
        <v>14142</v>
      </c>
    </row>
    <row r="1173" spans="1:7" x14ac:dyDescent="0.35">
      <c r="A1173" s="21" t="s">
        <v>12131</v>
      </c>
      <c r="B1173" s="29" t="s">
        <v>12123</v>
      </c>
      <c r="C1173" s="23">
        <v>12</v>
      </c>
      <c r="D1173" s="23">
        <v>1</v>
      </c>
      <c r="E1173" s="23">
        <v>35</v>
      </c>
      <c r="F1173">
        <v>6.25</v>
      </c>
      <c r="G1173" t="s">
        <v>14143</v>
      </c>
    </row>
    <row r="1174" spans="1:7" x14ac:dyDescent="0.35">
      <c r="A1174" s="21" t="s">
        <v>12438</v>
      </c>
      <c r="B1174" s="29" t="s">
        <v>12439</v>
      </c>
      <c r="C1174" s="23">
        <v>12</v>
      </c>
      <c r="D1174" s="23">
        <v>0.7</v>
      </c>
      <c r="E1174" s="23">
        <v>48.6</v>
      </c>
      <c r="F1174">
        <v>41.5</v>
      </c>
      <c r="G1174" t="s">
        <v>14145</v>
      </c>
    </row>
    <row r="1175" spans="1:7" x14ac:dyDescent="0.35">
      <c r="A1175" s="21" t="s">
        <v>12530</v>
      </c>
      <c r="B1175" s="29" t="s">
        <v>12527</v>
      </c>
      <c r="C1175" s="23">
        <v>12</v>
      </c>
      <c r="D1175" s="23">
        <v>1</v>
      </c>
      <c r="E1175" s="23">
        <v>41.3</v>
      </c>
      <c r="F1175">
        <v>11.75</v>
      </c>
      <c r="G1175" t="s">
        <v>14146</v>
      </c>
    </row>
    <row r="1176" spans="1:7" x14ac:dyDescent="0.35">
      <c r="A1176" s="21" t="s">
        <v>12540</v>
      </c>
      <c r="B1176" s="29" t="s">
        <v>12534</v>
      </c>
      <c r="C1176" s="23">
        <v>12</v>
      </c>
      <c r="D1176" s="23">
        <v>1</v>
      </c>
      <c r="E1176" s="23">
        <v>47.3</v>
      </c>
      <c r="F1176">
        <v>10.6</v>
      </c>
      <c r="G1176" t="s">
        <v>14146</v>
      </c>
    </row>
    <row r="1177" spans="1:7" x14ac:dyDescent="0.35">
      <c r="A1177" s="21" t="s">
        <v>12543</v>
      </c>
      <c r="B1177" s="29" t="s">
        <v>12534</v>
      </c>
      <c r="C1177" s="23">
        <v>12</v>
      </c>
      <c r="D1177" s="23">
        <v>1</v>
      </c>
      <c r="E1177" s="23">
        <v>43.1</v>
      </c>
      <c r="F1177">
        <v>10.75</v>
      </c>
      <c r="G1177" t="s">
        <v>14146</v>
      </c>
    </row>
    <row r="1178" spans="1:7" x14ac:dyDescent="0.35">
      <c r="A1178" s="21" t="s">
        <v>12550</v>
      </c>
      <c r="B1178" s="29" t="s">
        <v>12551</v>
      </c>
      <c r="C1178" s="23">
        <v>12</v>
      </c>
      <c r="D1178" s="23">
        <v>1</v>
      </c>
      <c r="E1178" s="23">
        <v>41.3</v>
      </c>
      <c r="F1178">
        <v>10.25</v>
      </c>
      <c r="G1178" t="s">
        <v>14146</v>
      </c>
    </row>
    <row r="1179" spans="1:7" x14ac:dyDescent="0.35">
      <c r="A1179" s="21" t="s">
        <v>12558</v>
      </c>
      <c r="B1179" s="29" t="s">
        <v>12555</v>
      </c>
      <c r="C1179" s="23">
        <v>12</v>
      </c>
      <c r="D1179" s="23">
        <v>1</v>
      </c>
      <c r="E1179" s="23">
        <v>41.3</v>
      </c>
      <c r="F1179">
        <v>10.25</v>
      </c>
      <c r="G1179" t="s">
        <v>14146</v>
      </c>
    </row>
    <row r="1180" spans="1:7" x14ac:dyDescent="0.35">
      <c r="A1180" s="21" t="s">
        <v>12565</v>
      </c>
      <c r="B1180" s="29" t="s">
        <v>12562</v>
      </c>
      <c r="C1180" s="23">
        <v>12</v>
      </c>
      <c r="D1180" s="23">
        <v>1</v>
      </c>
      <c r="E1180" s="23">
        <v>47.3</v>
      </c>
      <c r="F1180">
        <v>17.25</v>
      </c>
      <c r="G1180" t="s">
        <v>14146</v>
      </c>
    </row>
    <row r="1181" spans="1:7" x14ac:dyDescent="0.35">
      <c r="A1181" s="21" t="s">
        <v>12568</v>
      </c>
      <c r="B1181" s="29" t="s">
        <v>12569</v>
      </c>
      <c r="C1181" s="23">
        <v>12</v>
      </c>
      <c r="D1181" s="23">
        <v>1</v>
      </c>
      <c r="E1181" s="23">
        <v>45.3</v>
      </c>
      <c r="F1181">
        <v>19.5</v>
      </c>
      <c r="G1181" t="s">
        <v>14146</v>
      </c>
    </row>
    <row r="1182" spans="1:7" x14ac:dyDescent="0.35">
      <c r="A1182" s="21" t="s">
        <v>14551</v>
      </c>
      <c r="B1182" s="29" t="s">
        <v>14552</v>
      </c>
      <c r="C1182" s="23">
        <v>12</v>
      </c>
      <c r="D1182" s="23">
        <v>0.7</v>
      </c>
      <c r="E1182" s="23">
        <v>43</v>
      </c>
      <c r="F1182">
        <v>14.5</v>
      </c>
      <c r="G1182" t="s">
        <v>14150</v>
      </c>
    </row>
    <row r="1183" spans="1:7" x14ac:dyDescent="0.35">
      <c r="A1183" s="21" t="s">
        <v>12702</v>
      </c>
      <c r="B1183" s="29" t="s">
        <v>12699</v>
      </c>
      <c r="C1183" s="23">
        <v>12</v>
      </c>
      <c r="D1183" s="23">
        <v>1</v>
      </c>
      <c r="E1183" s="23">
        <v>46</v>
      </c>
      <c r="F1183">
        <v>20.5</v>
      </c>
      <c r="G1183" t="s">
        <v>14146</v>
      </c>
    </row>
    <row r="1184" spans="1:7" x14ac:dyDescent="0.35">
      <c r="A1184" s="21" t="s">
        <v>12769</v>
      </c>
      <c r="B1184" s="29" t="s">
        <v>12766</v>
      </c>
      <c r="C1184" s="23">
        <v>12</v>
      </c>
      <c r="D1184" s="23">
        <v>1</v>
      </c>
      <c r="E1184" s="23">
        <v>44</v>
      </c>
      <c r="F1184">
        <v>95</v>
      </c>
      <c r="G1184" t="s">
        <v>14145</v>
      </c>
    </row>
    <row r="1185" spans="1:7" x14ac:dyDescent="0.35">
      <c r="A1185" s="21" t="s">
        <v>14553</v>
      </c>
      <c r="B1185" s="29" t="s">
        <v>13127</v>
      </c>
      <c r="C1185" s="23">
        <v>12</v>
      </c>
      <c r="D1185" s="23">
        <v>1</v>
      </c>
      <c r="E1185" s="23">
        <v>20</v>
      </c>
      <c r="F1185">
        <v>10.15</v>
      </c>
      <c r="G1185" t="s">
        <v>14154</v>
      </c>
    </row>
    <row r="1186" spans="1:7" x14ac:dyDescent="0.35">
      <c r="A1186" s="21" t="s">
        <v>13725</v>
      </c>
      <c r="B1186" s="29" t="s">
        <v>13726</v>
      </c>
      <c r="C1186" s="23">
        <v>12</v>
      </c>
      <c r="D1186" s="23">
        <v>0.7</v>
      </c>
      <c r="E1186" s="23">
        <v>40.5</v>
      </c>
      <c r="F1186">
        <v>7.95</v>
      </c>
      <c r="G1186" t="s">
        <v>14158</v>
      </c>
    </row>
    <row r="1187" spans="1:7" x14ac:dyDescent="0.35">
      <c r="A1187" s="21" t="s">
        <v>13965</v>
      </c>
      <c r="B1187" s="29" t="s">
        <v>13966</v>
      </c>
      <c r="C1187" s="23">
        <v>12</v>
      </c>
      <c r="D1187" s="23">
        <v>0.5</v>
      </c>
      <c r="E1187" s="23">
        <v>30</v>
      </c>
      <c r="F1187">
        <v>3.6</v>
      </c>
      <c r="G1187" t="s">
        <v>14141</v>
      </c>
    </row>
    <row r="1188" spans="1:7" x14ac:dyDescent="0.35">
      <c r="A1188" s="21" t="s">
        <v>13969</v>
      </c>
      <c r="B1188" s="29" t="s">
        <v>13970</v>
      </c>
      <c r="C1188" s="23">
        <v>12</v>
      </c>
      <c r="D1188" s="23">
        <v>0.5</v>
      </c>
      <c r="E1188" s="23">
        <v>30</v>
      </c>
      <c r="F1188">
        <v>3.6</v>
      </c>
      <c r="G1188" t="s">
        <v>14141</v>
      </c>
    </row>
    <row r="1189" spans="1:7" x14ac:dyDescent="0.35">
      <c r="A1189" s="21" t="s">
        <v>1108</v>
      </c>
      <c r="B1189" s="29" t="s">
        <v>1093</v>
      </c>
      <c r="C1189" s="23">
        <v>6</v>
      </c>
      <c r="D1189" s="23">
        <v>1.5</v>
      </c>
      <c r="E1189" s="23">
        <v>37.5</v>
      </c>
      <c r="F1189">
        <v>10.45</v>
      </c>
      <c r="G1189" t="s">
        <v>14160</v>
      </c>
    </row>
    <row r="1190" spans="1:7" x14ac:dyDescent="0.35">
      <c r="A1190" s="21" t="s">
        <v>1207</v>
      </c>
      <c r="B1190" s="29" t="s">
        <v>1201</v>
      </c>
      <c r="C1190" s="23">
        <v>6</v>
      </c>
      <c r="D1190" s="23">
        <v>1.5</v>
      </c>
      <c r="E1190" s="23">
        <v>35</v>
      </c>
      <c r="F1190">
        <v>10.95</v>
      </c>
      <c r="G1190" t="s">
        <v>14144</v>
      </c>
    </row>
    <row r="1191" spans="1:7" x14ac:dyDescent="0.35">
      <c r="A1191" s="21" t="s">
        <v>2896</v>
      </c>
      <c r="B1191" s="29" t="s">
        <v>2897</v>
      </c>
      <c r="C1191" s="23">
        <v>6</v>
      </c>
      <c r="D1191" s="23">
        <v>1.5</v>
      </c>
      <c r="E1191" s="23">
        <v>35</v>
      </c>
      <c r="F1191">
        <v>10.7</v>
      </c>
      <c r="G1191" t="s">
        <v>14144</v>
      </c>
    </row>
    <row r="1192" spans="1:7" x14ac:dyDescent="0.35">
      <c r="A1192" s="21" t="s">
        <v>3324</v>
      </c>
      <c r="B1192" s="29" t="s">
        <v>3325</v>
      </c>
      <c r="C1192" s="23">
        <v>6</v>
      </c>
      <c r="D1192" s="23">
        <v>0.75</v>
      </c>
      <c r="E1192" s="23">
        <v>14.7</v>
      </c>
      <c r="F1192">
        <v>11</v>
      </c>
      <c r="G1192" t="s">
        <v>14153</v>
      </c>
    </row>
    <row r="1193" spans="1:7" x14ac:dyDescent="0.35">
      <c r="A1193" s="21" t="s">
        <v>14554</v>
      </c>
      <c r="B1193" s="29" t="s">
        <v>14555</v>
      </c>
      <c r="C1193" s="23">
        <v>6</v>
      </c>
      <c r="D1193" s="23">
        <v>0.75</v>
      </c>
      <c r="E1193" s="23">
        <v>16</v>
      </c>
      <c r="F1193">
        <v>7.9</v>
      </c>
      <c r="G1193" t="s">
        <v>14153</v>
      </c>
    </row>
    <row r="1194" spans="1:7" x14ac:dyDescent="0.35">
      <c r="A1194" s="21" t="s">
        <v>14556</v>
      </c>
      <c r="B1194" s="29" t="s">
        <v>14557</v>
      </c>
      <c r="C1194" s="23">
        <v>6</v>
      </c>
      <c r="D1194" s="23">
        <v>0.75</v>
      </c>
      <c r="E1194" s="23">
        <v>45</v>
      </c>
      <c r="F1194">
        <v>21.5</v>
      </c>
      <c r="G1194" t="s">
        <v>14158</v>
      </c>
    </row>
    <row r="1195" spans="1:7" x14ac:dyDescent="0.35">
      <c r="A1195" s="21" t="s">
        <v>14558</v>
      </c>
      <c r="B1195" s="29" t="s">
        <v>4870</v>
      </c>
      <c r="C1195" s="23">
        <v>6</v>
      </c>
      <c r="D1195" s="23">
        <v>1.5</v>
      </c>
      <c r="E1195" s="23">
        <v>37.5</v>
      </c>
      <c r="F1195">
        <v>11.5</v>
      </c>
      <c r="G1195" t="s">
        <v>14142</v>
      </c>
    </row>
    <row r="1196" spans="1:7" x14ac:dyDescent="0.35">
      <c r="A1196" s="21" t="s">
        <v>15465</v>
      </c>
      <c r="B1196" s="29" t="s">
        <v>7228</v>
      </c>
      <c r="C1196" s="23">
        <v>6</v>
      </c>
      <c r="D1196" s="23">
        <v>1.75</v>
      </c>
      <c r="E1196" s="23">
        <v>35</v>
      </c>
      <c r="F1196">
        <v>17.5</v>
      </c>
      <c r="G1196" t="s">
        <v>14156</v>
      </c>
    </row>
    <row r="1197" spans="1:7" x14ac:dyDescent="0.35">
      <c r="A1197" s="21" t="s">
        <v>7270</v>
      </c>
      <c r="B1197" s="29" t="s">
        <v>7228</v>
      </c>
      <c r="C1197" s="23">
        <v>6</v>
      </c>
      <c r="D1197" s="23">
        <v>1.75</v>
      </c>
      <c r="E1197" s="23">
        <v>35</v>
      </c>
      <c r="F1197">
        <v>17.5</v>
      </c>
      <c r="G1197" t="s">
        <v>14156</v>
      </c>
    </row>
    <row r="1198" spans="1:7" x14ac:dyDescent="0.35">
      <c r="A1198" s="21" t="s">
        <v>15877</v>
      </c>
      <c r="B1198" s="29" t="s">
        <v>10698</v>
      </c>
      <c r="C1198" s="23">
        <v>6</v>
      </c>
      <c r="D1198" s="23">
        <v>2</v>
      </c>
      <c r="E1198" s="23">
        <v>37.5</v>
      </c>
      <c r="F1198">
        <v>9.5</v>
      </c>
      <c r="G1198" t="s">
        <v>14142</v>
      </c>
    </row>
    <row r="1199" spans="1:7" x14ac:dyDescent="0.35">
      <c r="A1199" s="21" t="s">
        <v>11104</v>
      </c>
      <c r="B1199" s="29" t="s">
        <v>11105</v>
      </c>
      <c r="C1199" s="23">
        <v>6</v>
      </c>
      <c r="D1199" s="23">
        <v>0.75</v>
      </c>
      <c r="E1199" s="23">
        <v>46.85</v>
      </c>
      <c r="F1199">
        <v>17.5</v>
      </c>
      <c r="G1199" t="s">
        <v>14158</v>
      </c>
    </row>
    <row r="1200" spans="1:7" x14ac:dyDescent="0.35">
      <c r="A1200" s="21" t="s">
        <v>11906</v>
      </c>
      <c r="B1200" s="29" t="s">
        <v>11891</v>
      </c>
      <c r="C1200" s="23">
        <v>6</v>
      </c>
      <c r="D1200" s="23">
        <v>1.5</v>
      </c>
      <c r="E1200" s="23">
        <v>37.5</v>
      </c>
      <c r="F1200">
        <v>8.75</v>
      </c>
      <c r="G1200" t="s">
        <v>14142</v>
      </c>
    </row>
    <row r="1201" spans="1:7" x14ac:dyDescent="0.35">
      <c r="A1201" s="21" t="s">
        <v>440</v>
      </c>
      <c r="B1201" s="29" t="s">
        <v>441</v>
      </c>
      <c r="C1201" s="23">
        <v>6</v>
      </c>
      <c r="D1201" s="23">
        <v>0.5</v>
      </c>
      <c r="E1201" s="23">
        <v>50</v>
      </c>
      <c r="F1201">
        <v>74.5</v>
      </c>
      <c r="G1201" t="s">
        <v>14145</v>
      </c>
    </row>
    <row r="1202" spans="1:7" x14ac:dyDescent="0.35">
      <c r="A1202" s="21" t="s">
        <v>444</v>
      </c>
      <c r="B1202" s="29" t="s">
        <v>445</v>
      </c>
      <c r="C1202" s="23">
        <v>6</v>
      </c>
      <c r="D1202" s="23">
        <v>0.5</v>
      </c>
      <c r="E1202" s="23">
        <v>50</v>
      </c>
      <c r="F1202">
        <v>65</v>
      </c>
      <c r="G1202" t="s">
        <v>14145</v>
      </c>
    </row>
    <row r="1203" spans="1:7" x14ac:dyDescent="0.35">
      <c r="A1203" s="21" t="s">
        <v>451</v>
      </c>
      <c r="B1203" s="29" t="s">
        <v>452</v>
      </c>
      <c r="C1203" s="23">
        <v>6</v>
      </c>
      <c r="D1203" s="23">
        <v>0.5</v>
      </c>
      <c r="E1203" s="23">
        <v>46</v>
      </c>
      <c r="F1203">
        <v>40.5</v>
      </c>
      <c r="G1203" t="s">
        <v>14145</v>
      </c>
    </row>
    <row r="1204" spans="1:7" x14ac:dyDescent="0.35">
      <c r="A1204" s="21" t="s">
        <v>512</v>
      </c>
      <c r="B1204" s="29" t="s">
        <v>513</v>
      </c>
      <c r="C1204" s="23">
        <v>6</v>
      </c>
      <c r="D1204" s="23">
        <v>0.5</v>
      </c>
      <c r="E1204" s="23">
        <v>25</v>
      </c>
      <c r="F1204">
        <v>11.25</v>
      </c>
      <c r="G1204" t="s">
        <v>14148</v>
      </c>
    </row>
    <row r="1205" spans="1:7" x14ac:dyDescent="0.35">
      <c r="A1205" s="21" t="s">
        <v>1235</v>
      </c>
      <c r="B1205" s="29" t="s">
        <v>1236</v>
      </c>
      <c r="C1205" s="23">
        <v>6</v>
      </c>
      <c r="D1205" s="23">
        <v>0.5</v>
      </c>
      <c r="E1205" s="23">
        <v>15.7</v>
      </c>
      <c r="F1205">
        <v>8.65</v>
      </c>
      <c r="G1205" t="s">
        <v>14154</v>
      </c>
    </row>
    <row r="1206" spans="1:7" x14ac:dyDescent="0.35">
      <c r="A1206" s="21" t="s">
        <v>1381</v>
      </c>
      <c r="B1206" s="29" t="s">
        <v>1382</v>
      </c>
      <c r="C1206" s="23">
        <v>6</v>
      </c>
      <c r="D1206" s="23">
        <v>0.5</v>
      </c>
      <c r="E1206" s="23">
        <v>22</v>
      </c>
      <c r="F1206">
        <v>11.9</v>
      </c>
      <c r="G1206" t="s">
        <v>14148</v>
      </c>
    </row>
    <row r="1207" spans="1:7" x14ac:dyDescent="0.35">
      <c r="A1207" s="21" t="s">
        <v>14572</v>
      </c>
      <c r="B1207" s="29" t="s">
        <v>14573</v>
      </c>
      <c r="C1207" s="23">
        <v>6</v>
      </c>
      <c r="D1207" s="23">
        <v>0.5</v>
      </c>
      <c r="E1207" s="23">
        <v>30</v>
      </c>
      <c r="F1207">
        <v>11.45</v>
      </c>
      <c r="G1207" t="s">
        <v>14156</v>
      </c>
    </row>
    <row r="1208" spans="1:7" x14ac:dyDescent="0.35">
      <c r="A1208" s="21" t="s">
        <v>1837</v>
      </c>
      <c r="B1208" s="29" t="s">
        <v>1835</v>
      </c>
      <c r="C1208" s="23">
        <v>6</v>
      </c>
      <c r="D1208" s="23">
        <v>0.5</v>
      </c>
      <c r="E1208" s="23">
        <v>42.3</v>
      </c>
      <c r="F1208">
        <v>14.75</v>
      </c>
      <c r="G1208" t="s">
        <v>14146</v>
      </c>
    </row>
    <row r="1209" spans="1:7" x14ac:dyDescent="0.35">
      <c r="A1209" s="21" t="s">
        <v>2031</v>
      </c>
      <c r="B1209" s="29" t="s">
        <v>2032</v>
      </c>
      <c r="C1209" s="23">
        <v>6</v>
      </c>
      <c r="D1209" s="23">
        <v>0.5</v>
      </c>
      <c r="E1209" s="23">
        <v>50</v>
      </c>
      <c r="F1209">
        <v>5.7</v>
      </c>
      <c r="G1209" t="s">
        <v>14148</v>
      </c>
    </row>
    <row r="1210" spans="1:7" x14ac:dyDescent="0.35">
      <c r="A1210" s="21" t="s">
        <v>2086</v>
      </c>
      <c r="B1210" s="29" t="s">
        <v>2087</v>
      </c>
      <c r="C1210" s="23">
        <v>6</v>
      </c>
      <c r="D1210" s="23">
        <v>0.5</v>
      </c>
      <c r="E1210" s="23">
        <v>30</v>
      </c>
      <c r="F1210">
        <v>5.15</v>
      </c>
      <c r="G1210" t="s">
        <v>14148</v>
      </c>
    </row>
    <row r="1211" spans="1:7" x14ac:dyDescent="0.35">
      <c r="A1211" s="21" t="s">
        <v>2178</v>
      </c>
      <c r="B1211" s="29" t="s">
        <v>2179</v>
      </c>
      <c r="C1211" s="23">
        <v>6</v>
      </c>
      <c r="D1211" s="23">
        <v>0.5</v>
      </c>
      <c r="E1211" s="23">
        <v>45</v>
      </c>
      <c r="F1211">
        <v>53</v>
      </c>
      <c r="G1211" t="s">
        <v>14144</v>
      </c>
    </row>
    <row r="1212" spans="1:7" x14ac:dyDescent="0.35">
      <c r="A1212" s="21" t="s">
        <v>2190</v>
      </c>
      <c r="B1212" s="29" t="s">
        <v>2191</v>
      </c>
      <c r="C1212" s="23">
        <v>6</v>
      </c>
      <c r="D1212" s="23">
        <v>0.5</v>
      </c>
      <c r="E1212" s="23">
        <v>30</v>
      </c>
      <c r="F1212">
        <v>12</v>
      </c>
      <c r="G1212" t="s">
        <v>14144</v>
      </c>
    </row>
    <row r="1213" spans="1:7" x14ac:dyDescent="0.35">
      <c r="A1213" s="21" t="s">
        <v>2231</v>
      </c>
      <c r="B1213" s="29" t="s">
        <v>2232</v>
      </c>
      <c r="C1213" s="23">
        <v>6</v>
      </c>
      <c r="D1213" s="23">
        <v>0.5</v>
      </c>
      <c r="E1213" s="23">
        <v>20</v>
      </c>
      <c r="F1213">
        <v>3.75</v>
      </c>
      <c r="G1213" t="s">
        <v>14153</v>
      </c>
    </row>
    <row r="1214" spans="1:7" x14ac:dyDescent="0.35">
      <c r="A1214" s="21" t="s">
        <v>14574</v>
      </c>
      <c r="B1214" s="29" t="s">
        <v>14575</v>
      </c>
      <c r="C1214" s="23">
        <v>6</v>
      </c>
      <c r="D1214" s="23">
        <v>0.5</v>
      </c>
      <c r="E1214" s="23">
        <v>20</v>
      </c>
      <c r="F1214">
        <v>4.9800000000000004</v>
      </c>
      <c r="G1214" t="s">
        <v>14148</v>
      </c>
    </row>
    <row r="1215" spans="1:7" x14ac:dyDescent="0.35">
      <c r="A1215" s="21" t="s">
        <v>2292</v>
      </c>
      <c r="B1215" s="29" t="s">
        <v>2293</v>
      </c>
      <c r="C1215" s="23">
        <v>6</v>
      </c>
      <c r="D1215" s="23">
        <v>0.5</v>
      </c>
      <c r="E1215" s="23">
        <v>17</v>
      </c>
      <c r="F1215">
        <v>11</v>
      </c>
      <c r="G1215" t="s">
        <v>14154</v>
      </c>
    </row>
    <row r="1216" spans="1:7" x14ac:dyDescent="0.35">
      <c r="A1216" s="21" t="s">
        <v>2931</v>
      </c>
      <c r="B1216" s="29" t="s">
        <v>2932</v>
      </c>
      <c r="C1216" s="23">
        <v>6</v>
      </c>
      <c r="D1216" s="23">
        <v>0.5</v>
      </c>
      <c r="E1216" s="23">
        <v>24</v>
      </c>
      <c r="F1216">
        <v>12.25</v>
      </c>
      <c r="G1216" t="s">
        <v>14141</v>
      </c>
    </row>
    <row r="1217" spans="1:7" x14ac:dyDescent="0.35">
      <c r="A1217" s="21" t="s">
        <v>3140</v>
      </c>
      <c r="B1217" s="29" t="s">
        <v>3141</v>
      </c>
      <c r="C1217" s="23">
        <v>6</v>
      </c>
      <c r="D1217" s="23">
        <v>0.5</v>
      </c>
      <c r="E1217" s="23">
        <v>16.5</v>
      </c>
      <c r="F1217">
        <v>9.25</v>
      </c>
      <c r="G1217" t="s">
        <v>14153</v>
      </c>
    </row>
    <row r="1218" spans="1:7" x14ac:dyDescent="0.35">
      <c r="A1218" s="21" t="s">
        <v>3408</v>
      </c>
      <c r="B1218" s="29" t="s">
        <v>3409</v>
      </c>
      <c r="C1218" s="23">
        <v>6</v>
      </c>
      <c r="D1218" s="23">
        <v>0.5</v>
      </c>
      <c r="E1218" s="23">
        <v>46</v>
      </c>
      <c r="F1218">
        <v>13.95</v>
      </c>
      <c r="G1218" t="s">
        <v>14146</v>
      </c>
    </row>
    <row r="1219" spans="1:7" x14ac:dyDescent="0.35">
      <c r="A1219" s="21" t="s">
        <v>3680</v>
      </c>
      <c r="B1219" s="29" t="s">
        <v>3681</v>
      </c>
      <c r="C1219" s="23">
        <v>6</v>
      </c>
      <c r="D1219" s="23">
        <v>0.5</v>
      </c>
      <c r="E1219" s="23">
        <v>42</v>
      </c>
      <c r="F1219">
        <v>22.5</v>
      </c>
      <c r="G1219" t="s">
        <v>14146</v>
      </c>
    </row>
    <row r="1220" spans="1:7" x14ac:dyDescent="0.35">
      <c r="A1220" s="21" t="s">
        <v>3692</v>
      </c>
      <c r="B1220" s="29" t="s">
        <v>3693</v>
      </c>
      <c r="C1220" s="23">
        <v>6</v>
      </c>
      <c r="D1220" s="23">
        <v>0.5</v>
      </c>
      <c r="E1220" s="23">
        <v>41</v>
      </c>
      <c r="F1220">
        <v>25.25</v>
      </c>
      <c r="G1220" t="s">
        <v>14146</v>
      </c>
    </row>
    <row r="1221" spans="1:7" x14ac:dyDescent="0.35">
      <c r="A1221" s="21" t="s">
        <v>3951</v>
      </c>
      <c r="B1221" s="29" t="s">
        <v>3952</v>
      </c>
      <c r="C1221" s="23">
        <v>6</v>
      </c>
      <c r="D1221" s="23">
        <v>0.5</v>
      </c>
      <c r="E1221" s="23">
        <v>52.2</v>
      </c>
      <c r="F1221">
        <v>39.5</v>
      </c>
      <c r="G1221" t="s">
        <v>14158</v>
      </c>
    </row>
    <row r="1222" spans="1:7" x14ac:dyDescent="0.35">
      <c r="A1222" s="21" t="s">
        <v>3955</v>
      </c>
      <c r="B1222" s="29" t="s">
        <v>3956</v>
      </c>
      <c r="C1222" s="23">
        <v>6</v>
      </c>
      <c r="D1222" s="23">
        <v>0.5</v>
      </c>
      <c r="E1222" s="23">
        <v>49.1</v>
      </c>
      <c r="F1222">
        <v>110</v>
      </c>
      <c r="G1222" t="s">
        <v>14145</v>
      </c>
    </row>
    <row r="1223" spans="1:7" x14ac:dyDescent="0.35">
      <c r="A1223" s="21" t="s">
        <v>3959</v>
      </c>
      <c r="B1223" s="29" t="s">
        <v>3960</v>
      </c>
      <c r="C1223" s="23">
        <v>6</v>
      </c>
      <c r="D1223" s="23">
        <v>0.5</v>
      </c>
      <c r="E1223" s="23">
        <v>55</v>
      </c>
      <c r="F1223">
        <v>59</v>
      </c>
      <c r="G1223" t="s">
        <v>14145</v>
      </c>
    </row>
    <row r="1224" spans="1:7" x14ac:dyDescent="0.35">
      <c r="A1224" s="21" t="s">
        <v>4318</v>
      </c>
      <c r="B1224" s="29" t="s">
        <v>4319</v>
      </c>
      <c r="C1224" s="23">
        <v>6</v>
      </c>
      <c r="D1224" s="23">
        <v>0.5</v>
      </c>
      <c r="E1224" s="23">
        <v>46</v>
      </c>
      <c r="F1224">
        <v>58</v>
      </c>
      <c r="G1224" t="s">
        <v>14150</v>
      </c>
    </row>
    <row r="1225" spans="1:7" x14ac:dyDescent="0.35">
      <c r="A1225" s="21" t="s">
        <v>4322</v>
      </c>
      <c r="B1225" s="29" t="s">
        <v>4323</v>
      </c>
      <c r="C1225" s="23">
        <v>6</v>
      </c>
      <c r="D1225" s="23">
        <v>0.5</v>
      </c>
      <c r="E1225" s="23">
        <v>46</v>
      </c>
      <c r="F1225">
        <v>110</v>
      </c>
      <c r="G1225" t="s">
        <v>14150</v>
      </c>
    </row>
    <row r="1226" spans="1:7" x14ac:dyDescent="0.35">
      <c r="A1226" s="21" t="s">
        <v>4388</v>
      </c>
      <c r="B1226" s="29" t="s">
        <v>4389</v>
      </c>
      <c r="C1226" s="23">
        <v>6</v>
      </c>
      <c r="D1226" s="23">
        <v>0.5</v>
      </c>
      <c r="E1226" s="23">
        <v>20</v>
      </c>
      <c r="F1226">
        <v>10.8</v>
      </c>
      <c r="G1226" t="s">
        <v>14148</v>
      </c>
    </row>
    <row r="1227" spans="1:7" x14ac:dyDescent="0.35">
      <c r="A1227" s="21" t="s">
        <v>4450</v>
      </c>
      <c r="B1227" s="29" t="s">
        <v>4441</v>
      </c>
      <c r="C1227" s="23">
        <v>6</v>
      </c>
      <c r="D1227" s="23">
        <v>0.5</v>
      </c>
      <c r="E1227" s="23">
        <v>28</v>
      </c>
      <c r="F1227">
        <v>5.95</v>
      </c>
      <c r="G1227" t="s">
        <v>14148</v>
      </c>
    </row>
    <row r="1228" spans="1:7" x14ac:dyDescent="0.35">
      <c r="A1228" s="21" t="s">
        <v>14576</v>
      </c>
      <c r="B1228" s="29" t="s">
        <v>4484</v>
      </c>
      <c r="C1228" s="23">
        <v>6</v>
      </c>
      <c r="D1228" s="23">
        <v>0.5</v>
      </c>
      <c r="E1228" s="23">
        <v>18</v>
      </c>
      <c r="F1228">
        <v>7.95</v>
      </c>
      <c r="G1228" t="s">
        <v>14153</v>
      </c>
    </row>
    <row r="1229" spans="1:7" x14ac:dyDescent="0.35">
      <c r="A1229" s="21" t="s">
        <v>4637</v>
      </c>
      <c r="B1229" s="29" t="s">
        <v>4638</v>
      </c>
      <c r="C1229" s="23">
        <v>6</v>
      </c>
      <c r="D1229" s="23">
        <v>0.5</v>
      </c>
      <c r="E1229" s="23">
        <v>43</v>
      </c>
      <c r="F1229">
        <v>17.5</v>
      </c>
      <c r="G1229" t="s">
        <v>14146</v>
      </c>
    </row>
    <row r="1230" spans="1:7" x14ac:dyDescent="0.35">
      <c r="A1230" s="21" t="s">
        <v>4677</v>
      </c>
      <c r="B1230" s="29" t="s">
        <v>4678</v>
      </c>
      <c r="C1230" s="23">
        <v>6</v>
      </c>
      <c r="D1230" s="23">
        <v>0.5</v>
      </c>
      <c r="E1230" s="23">
        <v>32</v>
      </c>
      <c r="F1230">
        <v>12.5</v>
      </c>
      <c r="G1230" t="s">
        <v>14153</v>
      </c>
    </row>
    <row r="1231" spans="1:7" x14ac:dyDescent="0.35">
      <c r="A1231" s="21" t="s">
        <v>4733</v>
      </c>
      <c r="B1231" s="29" t="s">
        <v>4734</v>
      </c>
      <c r="C1231" s="23">
        <v>6</v>
      </c>
      <c r="D1231" s="23">
        <v>0.5</v>
      </c>
      <c r="E1231" s="23">
        <v>20</v>
      </c>
      <c r="F1231">
        <v>7.75</v>
      </c>
      <c r="G1231" t="s">
        <v>14148</v>
      </c>
    </row>
    <row r="1232" spans="1:7" x14ac:dyDescent="0.35">
      <c r="A1232" s="21" t="s">
        <v>4737</v>
      </c>
      <c r="B1232" s="29" t="s">
        <v>4738</v>
      </c>
      <c r="C1232" s="23">
        <v>6</v>
      </c>
      <c r="D1232" s="23">
        <v>0.5</v>
      </c>
      <c r="E1232" s="23">
        <v>20</v>
      </c>
      <c r="F1232">
        <v>10.5</v>
      </c>
      <c r="G1232" t="s">
        <v>14164</v>
      </c>
    </row>
    <row r="1233" spans="1:7" x14ac:dyDescent="0.35">
      <c r="A1233" s="21" t="s">
        <v>4851</v>
      </c>
      <c r="B1233" s="29" t="s">
        <v>4852</v>
      </c>
      <c r="C1233" s="23">
        <v>6</v>
      </c>
      <c r="D1233" s="23">
        <v>0.5</v>
      </c>
      <c r="E1233" s="23">
        <v>42</v>
      </c>
      <c r="F1233">
        <v>13.5</v>
      </c>
      <c r="G1233" t="s">
        <v>14146</v>
      </c>
    </row>
    <row r="1234" spans="1:7" x14ac:dyDescent="0.35">
      <c r="A1234" s="21" t="s">
        <v>5181</v>
      </c>
      <c r="B1234" s="29" t="s">
        <v>5182</v>
      </c>
      <c r="C1234" s="23">
        <v>6</v>
      </c>
      <c r="D1234" s="23">
        <v>0.5</v>
      </c>
      <c r="E1234" s="23">
        <v>46</v>
      </c>
      <c r="F1234">
        <v>11.95</v>
      </c>
      <c r="G1234" t="s">
        <v>14146</v>
      </c>
    </row>
    <row r="1235" spans="1:7" x14ac:dyDescent="0.35">
      <c r="A1235" s="21" t="s">
        <v>5531</v>
      </c>
      <c r="B1235" s="29" t="s">
        <v>5532</v>
      </c>
      <c r="C1235" s="23">
        <v>6</v>
      </c>
      <c r="D1235" s="23">
        <v>0.5</v>
      </c>
      <c r="E1235" s="23">
        <v>30</v>
      </c>
      <c r="F1235">
        <v>6.5</v>
      </c>
      <c r="G1235" t="s">
        <v>14148</v>
      </c>
    </row>
    <row r="1236" spans="1:7" x14ac:dyDescent="0.35">
      <c r="A1236" s="21" t="s">
        <v>14577</v>
      </c>
      <c r="B1236" s="29" t="s">
        <v>14578</v>
      </c>
      <c r="C1236" s="23">
        <v>6</v>
      </c>
      <c r="D1236" s="23">
        <v>0.5</v>
      </c>
      <c r="E1236" s="23">
        <v>43</v>
      </c>
      <c r="F1236">
        <v>19.25</v>
      </c>
      <c r="G1236" t="s">
        <v>14146</v>
      </c>
    </row>
    <row r="1237" spans="1:7" x14ac:dyDescent="0.35">
      <c r="A1237" s="21" t="s">
        <v>14559</v>
      </c>
      <c r="B1237" s="29" t="s">
        <v>14560</v>
      </c>
      <c r="C1237" s="23">
        <v>6</v>
      </c>
      <c r="D1237" s="23">
        <v>0.5</v>
      </c>
      <c r="E1237" s="23">
        <v>46</v>
      </c>
      <c r="F1237">
        <v>19.5</v>
      </c>
      <c r="G1237" t="s">
        <v>14145</v>
      </c>
    </row>
    <row r="1238" spans="1:7" x14ac:dyDescent="0.35">
      <c r="A1238" s="21" t="s">
        <v>14561</v>
      </c>
      <c r="B1238" s="29" t="s">
        <v>14562</v>
      </c>
      <c r="C1238" s="23">
        <v>6</v>
      </c>
      <c r="D1238" s="23">
        <v>0.5</v>
      </c>
      <c r="E1238" s="23">
        <v>46</v>
      </c>
      <c r="F1238">
        <v>19.5</v>
      </c>
      <c r="G1238" t="s">
        <v>14145</v>
      </c>
    </row>
    <row r="1239" spans="1:7" x14ac:dyDescent="0.35">
      <c r="A1239" s="21" t="s">
        <v>14563</v>
      </c>
      <c r="B1239" s="29" t="s">
        <v>14564</v>
      </c>
      <c r="C1239" s="23">
        <v>6</v>
      </c>
      <c r="D1239" s="23">
        <v>0.5</v>
      </c>
      <c r="E1239" s="23">
        <v>46</v>
      </c>
      <c r="F1239">
        <v>19.5</v>
      </c>
      <c r="G1239" t="s">
        <v>14145</v>
      </c>
    </row>
    <row r="1240" spans="1:7" x14ac:dyDescent="0.35">
      <c r="A1240" s="21" t="s">
        <v>6503</v>
      </c>
      <c r="B1240" s="29" t="s">
        <v>6504</v>
      </c>
      <c r="C1240" s="23">
        <v>6</v>
      </c>
      <c r="D1240" s="23">
        <v>0.5</v>
      </c>
      <c r="E1240" s="23">
        <v>46</v>
      </c>
      <c r="F1240">
        <v>11.1</v>
      </c>
      <c r="G1240" t="s">
        <v>14146</v>
      </c>
    </row>
    <row r="1241" spans="1:7" x14ac:dyDescent="0.35">
      <c r="A1241" s="21" t="s">
        <v>6750</v>
      </c>
      <c r="B1241" s="29" t="s">
        <v>6751</v>
      </c>
      <c r="C1241" s="23">
        <v>6</v>
      </c>
      <c r="D1241" s="23">
        <v>0.5</v>
      </c>
      <c r="E1241" s="23">
        <v>43</v>
      </c>
      <c r="F1241">
        <v>23.9</v>
      </c>
      <c r="G1241" t="s">
        <v>14146</v>
      </c>
    </row>
    <row r="1242" spans="1:7" x14ac:dyDescent="0.35">
      <c r="A1242" s="21" t="s">
        <v>6925</v>
      </c>
      <c r="B1242" s="29" t="s">
        <v>6926</v>
      </c>
      <c r="C1242" s="23">
        <v>6</v>
      </c>
      <c r="D1242" s="23">
        <v>0.5</v>
      </c>
      <c r="E1242" s="23">
        <v>45</v>
      </c>
      <c r="F1242">
        <v>26.5</v>
      </c>
      <c r="G1242" t="s">
        <v>14158</v>
      </c>
    </row>
    <row r="1243" spans="1:7" x14ac:dyDescent="0.35">
      <c r="A1243" s="21" t="s">
        <v>6937</v>
      </c>
      <c r="B1243" s="29" t="s">
        <v>6938</v>
      </c>
      <c r="C1243" s="23">
        <v>6</v>
      </c>
      <c r="D1243" s="23">
        <v>0.5</v>
      </c>
      <c r="E1243" s="23">
        <v>44</v>
      </c>
      <c r="F1243">
        <v>19.5</v>
      </c>
      <c r="G1243" t="s">
        <v>14146</v>
      </c>
    </row>
    <row r="1244" spans="1:7" x14ac:dyDescent="0.35">
      <c r="A1244" s="21" t="s">
        <v>7250</v>
      </c>
      <c r="B1244" s="29" t="s">
        <v>7228</v>
      </c>
      <c r="C1244" s="23">
        <v>6</v>
      </c>
      <c r="D1244" s="23">
        <v>0.5</v>
      </c>
      <c r="E1244" s="23">
        <v>35</v>
      </c>
      <c r="F1244">
        <v>4.95</v>
      </c>
      <c r="G1244" t="s">
        <v>14156</v>
      </c>
    </row>
    <row r="1245" spans="1:7" x14ac:dyDescent="0.35">
      <c r="A1245" s="21" t="s">
        <v>7253</v>
      </c>
      <c r="B1245" s="29" t="s">
        <v>7228</v>
      </c>
      <c r="C1245" s="23">
        <v>6</v>
      </c>
      <c r="D1245" s="23">
        <v>0.5</v>
      </c>
      <c r="E1245" s="23">
        <v>35</v>
      </c>
      <c r="F1245">
        <v>5.5</v>
      </c>
      <c r="G1245" t="s">
        <v>14156</v>
      </c>
    </row>
    <row r="1246" spans="1:7" x14ac:dyDescent="0.35">
      <c r="A1246" s="21" t="s">
        <v>7290</v>
      </c>
      <c r="B1246" s="29" t="s">
        <v>7291</v>
      </c>
      <c r="C1246" s="23">
        <v>6</v>
      </c>
      <c r="D1246" s="23">
        <v>0.5</v>
      </c>
      <c r="E1246" s="23">
        <v>38</v>
      </c>
      <c r="F1246">
        <v>14.5</v>
      </c>
      <c r="G1246" t="s">
        <v>14156</v>
      </c>
    </row>
    <row r="1247" spans="1:7" x14ac:dyDescent="0.35">
      <c r="A1247" s="21" t="s">
        <v>7793</v>
      </c>
      <c r="B1247" s="29" t="s">
        <v>7794</v>
      </c>
      <c r="C1247" s="23">
        <v>6</v>
      </c>
      <c r="D1247" s="23">
        <v>0.5</v>
      </c>
      <c r="E1247" s="23">
        <v>48</v>
      </c>
      <c r="F1247">
        <v>32.5</v>
      </c>
      <c r="G1247" t="s">
        <v>14163</v>
      </c>
    </row>
    <row r="1248" spans="1:7" x14ac:dyDescent="0.35">
      <c r="A1248" s="21" t="s">
        <v>7797</v>
      </c>
      <c r="B1248" s="29" t="s">
        <v>7798</v>
      </c>
      <c r="C1248" s="23">
        <v>6</v>
      </c>
      <c r="D1248" s="23">
        <v>0.5</v>
      </c>
      <c r="E1248" s="23">
        <v>48</v>
      </c>
      <c r="F1248">
        <v>34.5</v>
      </c>
      <c r="G1248" t="s">
        <v>14163</v>
      </c>
    </row>
    <row r="1249" spans="1:7" x14ac:dyDescent="0.35">
      <c r="A1249" s="21" t="s">
        <v>7902</v>
      </c>
      <c r="B1249" s="29" t="s">
        <v>7903</v>
      </c>
      <c r="C1249" s="23">
        <v>6</v>
      </c>
      <c r="D1249" s="23">
        <v>0.5</v>
      </c>
      <c r="E1249" s="23">
        <v>29.9</v>
      </c>
      <c r="F1249">
        <v>10.5</v>
      </c>
      <c r="G1249" t="s">
        <v>14143</v>
      </c>
    </row>
    <row r="1250" spans="1:7" x14ac:dyDescent="0.35">
      <c r="A1250" s="21" t="s">
        <v>7939</v>
      </c>
      <c r="B1250" s="29" t="s">
        <v>7940</v>
      </c>
      <c r="C1250" s="23">
        <v>6</v>
      </c>
      <c r="D1250" s="23">
        <v>0.5</v>
      </c>
      <c r="E1250" s="23">
        <v>15</v>
      </c>
      <c r="F1250">
        <v>4.5</v>
      </c>
      <c r="G1250" t="s">
        <v>14141</v>
      </c>
    </row>
    <row r="1251" spans="1:7" x14ac:dyDescent="0.35">
      <c r="A1251" s="21" t="s">
        <v>7942</v>
      </c>
      <c r="B1251" s="29" t="s">
        <v>7943</v>
      </c>
      <c r="C1251" s="23">
        <v>6</v>
      </c>
      <c r="D1251" s="23">
        <v>0.5</v>
      </c>
      <c r="E1251" s="23">
        <v>20</v>
      </c>
      <c r="F1251">
        <v>4.25</v>
      </c>
      <c r="G1251" t="s">
        <v>14141</v>
      </c>
    </row>
    <row r="1252" spans="1:7" x14ac:dyDescent="0.35">
      <c r="A1252" s="21" t="s">
        <v>14579</v>
      </c>
      <c r="B1252" s="29" t="s">
        <v>7966</v>
      </c>
      <c r="C1252" s="23">
        <v>6</v>
      </c>
      <c r="D1252" s="23">
        <v>0.5</v>
      </c>
      <c r="E1252" s="23">
        <v>42</v>
      </c>
      <c r="F1252">
        <v>22.25</v>
      </c>
      <c r="G1252" t="s">
        <v>14152</v>
      </c>
    </row>
    <row r="1253" spans="1:7" x14ac:dyDescent="0.35">
      <c r="A1253" s="21" t="s">
        <v>7967</v>
      </c>
      <c r="B1253" s="29" t="s">
        <v>7968</v>
      </c>
      <c r="C1253" s="23">
        <v>6</v>
      </c>
      <c r="D1253" s="23">
        <v>0.5</v>
      </c>
      <c r="E1253" s="23">
        <v>42</v>
      </c>
      <c r="F1253">
        <v>19.25</v>
      </c>
      <c r="G1253" t="s">
        <v>14146</v>
      </c>
    </row>
    <row r="1254" spans="1:7" x14ac:dyDescent="0.35">
      <c r="A1254" s="21" t="s">
        <v>7979</v>
      </c>
      <c r="B1254" s="29" t="s">
        <v>7980</v>
      </c>
      <c r="C1254" s="23">
        <v>6</v>
      </c>
      <c r="D1254" s="23">
        <v>0.5</v>
      </c>
      <c r="E1254" s="23">
        <v>20</v>
      </c>
      <c r="F1254">
        <v>13</v>
      </c>
      <c r="G1254" t="s">
        <v>14164</v>
      </c>
    </row>
    <row r="1255" spans="1:7" x14ac:dyDescent="0.35">
      <c r="A1255" s="21" t="s">
        <v>14580</v>
      </c>
      <c r="B1255" s="29" t="s">
        <v>14581</v>
      </c>
      <c r="C1255" s="23">
        <v>6</v>
      </c>
      <c r="D1255" s="23">
        <v>0.5</v>
      </c>
      <c r="E1255" s="23">
        <v>28</v>
      </c>
      <c r="F1255">
        <v>10.75</v>
      </c>
      <c r="G1255" t="s">
        <v>14153</v>
      </c>
    </row>
    <row r="1256" spans="1:7" x14ac:dyDescent="0.35">
      <c r="A1256" s="21" t="s">
        <v>8005</v>
      </c>
      <c r="B1256" s="29" t="s">
        <v>8006</v>
      </c>
      <c r="C1256" s="23">
        <v>6</v>
      </c>
      <c r="D1256" s="23">
        <v>0.5</v>
      </c>
      <c r="E1256" s="23">
        <v>47</v>
      </c>
      <c r="F1256">
        <v>23.5</v>
      </c>
      <c r="G1256" t="s">
        <v>14146</v>
      </c>
    </row>
    <row r="1257" spans="1:7" x14ac:dyDescent="0.35">
      <c r="A1257" s="21" t="s">
        <v>8009</v>
      </c>
      <c r="B1257" s="29" t="s">
        <v>8010</v>
      </c>
      <c r="C1257" s="23">
        <v>6</v>
      </c>
      <c r="D1257" s="23">
        <v>0.5</v>
      </c>
      <c r="E1257" s="23">
        <v>47</v>
      </c>
      <c r="F1257">
        <v>23.4</v>
      </c>
      <c r="G1257" t="s">
        <v>14158</v>
      </c>
    </row>
    <row r="1258" spans="1:7" x14ac:dyDescent="0.35">
      <c r="A1258" s="21" t="s">
        <v>8013</v>
      </c>
      <c r="B1258" s="29" t="s">
        <v>8014</v>
      </c>
      <c r="C1258" s="23">
        <v>6</v>
      </c>
      <c r="D1258" s="23">
        <v>0.5</v>
      </c>
      <c r="E1258" s="23">
        <v>30</v>
      </c>
      <c r="F1258">
        <v>13</v>
      </c>
      <c r="G1258" t="s">
        <v>14153</v>
      </c>
    </row>
    <row r="1259" spans="1:7" x14ac:dyDescent="0.35">
      <c r="A1259" s="21" t="s">
        <v>8076</v>
      </c>
      <c r="B1259" s="29" t="s">
        <v>8077</v>
      </c>
      <c r="C1259" s="23">
        <v>6</v>
      </c>
      <c r="D1259" s="23">
        <v>0.5</v>
      </c>
      <c r="E1259" s="23">
        <v>35</v>
      </c>
      <c r="F1259">
        <v>3.45</v>
      </c>
      <c r="G1259" t="s">
        <v>14156</v>
      </c>
    </row>
    <row r="1260" spans="1:7" x14ac:dyDescent="0.35">
      <c r="A1260" s="21" t="s">
        <v>8579</v>
      </c>
      <c r="B1260" s="29" t="s">
        <v>8580</v>
      </c>
      <c r="C1260" s="23">
        <v>6</v>
      </c>
      <c r="D1260" s="23">
        <v>0.5</v>
      </c>
      <c r="E1260" s="23">
        <v>32</v>
      </c>
      <c r="F1260">
        <v>6.15</v>
      </c>
      <c r="G1260" t="s">
        <v>14153</v>
      </c>
    </row>
    <row r="1261" spans="1:7" x14ac:dyDescent="0.35">
      <c r="A1261" s="21" t="s">
        <v>8598</v>
      </c>
      <c r="B1261" s="29" t="s">
        <v>8599</v>
      </c>
      <c r="C1261" s="23">
        <v>6</v>
      </c>
      <c r="D1261" s="23">
        <v>0.5</v>
      </c>
      <c r="E1261" s="23">
        <v>48.8</v>
      </c>
      <c r="F1261">
        <v>42.5</v>
      </c>
      <c r="G1261" t="s">
        <v>14145</v>
      </c>
    </row>
    <row r="1262" spans="1:7" x14ac:dyDescent="0.35">
      <c r="A1262" s="21" t="s">
        <v>8610</v>
      </c>
      <c r="B1262" s="29" t="s">
        <v>8611</v>
      </c>
      <c r="C1262" s="23">
        <v>6</v>
      </c>
      <c r="D1262" s="23">
        <v>0.5</v>
      </c>
      <c r="E1262" s="23">
        <v>46.1</v>
      </c>
      <c r="F1262">
        <v>23.25</v>
      </c>
      <c r="G1262" t="s">
        <v>14145</v>
      </c>
    </row>
    <row r="1263" spans="1:7" x14ac:dyDescent="0.35">
      <c r="A1263" s="21" t="s">
        <v>9382</v>
      </c>
      <c r="B1263" s="29" t="s">
        <v>9379</v>
      </c>
      <c r="C1263" s="23">
        <v>6</v>
      </c>
      <c r="D1263" s="23">
        <v>0.5</v>
      </c>
      <c r="E1263" s="23">
        <v>47</v>
      </c>
      <c r="F1263">
        <v>22</v>
      </c>
      <c r="G1263" t="s">
        <v>14146</v>
      </c>
    </row>
    <row r="1264" spans="1:7" x14ac:dyDescent="0.35">
      <c r="A1264" s="21" t="s">
        <v>9386</v>
      </c>
      <c r="B1264" s="29" t="s">
        <v>9387</v>
      </c>
      <c r="C1264" s="23">
        <v>6</v>
      </c>
      <c r="D1264" s="23">
        <v>0.5</v>
      </c>
      <c r="E1264" s="23">
        <v>47</v>
      </c>
      <c r="F1264">
        <v>210</v>
      </c>
      <c r="G1264" t="s">
        <v>14146</v>
      </c>
    </row>
    <row r="1265" spans="1:7" x14ac:dyDescent="0.35">
      <c r="A1265" s="21" t="s">
        <v>14565</v>
      </c>
      <c r="B1265" s="29" t="s">
        <v>14566</v>
      </c>
      <c r="C1265" s="23">
        <v>6</v>
      </c>
      <c r="D1265" s="23">
        <v>0.5</v>
      </c>
      <c r="E1265" s="23">
        <v>47</v>
      </c>
      <c r="F1265">
        <v>150</v>
      </c>
      <c r="G1265" t="s">
        <v>14146</v>
      </c>
    </row>
    <row r="1266" spans="1:7" x14ac:dyDescent="0.35">
      <c r="A1266" s="21" t="s">
        <v>9390</v>
      </c>
      <c r="B1266" s="29" t="s">
        <v>9391</v>
      </c>
      <c r="C1266" s="23">
        <v>6</v>
      </c>
      <c r="D1266" s="23">
        <v>0.5</v>
      </c>
      <c r="E1266" s="23">
        <v>47</v>
      </c>
      <c r="F1266">
        <v>365</v>
      </c>
      <c r="G1266" t="s">
        <v>14164</v>
      </c>
    </row>
    <row r="1267" spans="1:7" x14ac:dyDescent="0.35">
      <c r="A1267" s="21" t="s">
        <v>14567</v>
      </c>
      <c r="B1267" s="29" t="s">
        <v>14568</v>
      </c>
      <c r="C1267" s="23">
        <v>6</v>
      </c>
      <c r="D1267" s="23">
        <v>0.5</v>
      </c>
      <c r="E1267" s="23">
        <v>17</v>
      </c>
      <c r="F1267">
        <v>7.25</v>
      </c>
      <c r="G1267" t="s">
        <v>14154</v>
      </c>
    </row>
    <row r="1268" spans="1:7" x14ac:dyDescent="0.35">
      <c r="A1268" s="21" t="s">
        <v>9483</v>
      </c>
      <c r="B1268" s="29" t="s">
        <v>9484</v>
      </c>
      <c r="C1268" s="23">
        <v>6</v>
      </c>
      <c r="D1268" s="23">
        <v>0.5</v>
      </c>
      <c r="E1268" s="23">
        <v>17</v>
      </c>
      <c r="F1268">
        <v>7.25</v>
      </c>
      <c r="G1268" t="s">
        <v>14154</v>
      </c>
    </row>
    <row r="1269" spans="1:7" x14ac:dyDescent="0.35">
      <c r="A1269" s="21" t="s">
        <v>9490</v>
      </c>
      <c r="B1269" s="29" t="s">
        <v>9491</v>
      </c>
      <c r="C1269" s="23">
        <v>6</v>
      </c>
      <c r="D1269" s="23">
        <v>0.5</v>
      </c>
      <c r="E1269" s="23">
        <v>17</v>
      </c>
      <c r="F1269">
        <v>7.5</v>
      </c>
      <c r="G1269" t="s">
        <v>14154</v>
      </c>
    </row>
    <row r="1270" spans="1:7" x14ac:dyDescent="0.35">
      <c r="A1270" s="21" t="s">
        <v>9501</v>
      </c>
      <c r="B1270" s="29" t="s">
        <v>9502</v>
      </c>
      <c r="C1270" s="23">
        <v>6</v>
      </c>
      <c r="D1270" s="23">
        <v>0.5</v>
      </c>
      <c r="E1270" s="23">
        <v>15</v>
      </c>
      <c r="F1270">
        <v>7.25</v>
      </c>
      <c r="G1270" t="s">
        <v>14154</v>
      </c>
    </row>
    <row r="1271" spans="1:7" x14ac:dyDescent="0.35">
      <c r="A1271" s="21" t="s">
        <v>9508</v>
      </c>
      <c r="B1271" s="29" t="s">
        <v>9509</v>
      </c>
      <c r="C1271" s="23">
        <v>6</v>
      </c>
      <c r="D1271" s="23">
        <v>0.5</v>
      </c>
      <c r="E1271" s="23">
        <v>15</v>
      </c>
      <c r="F1271">
        <v>7.25</v>
      </c>
      <c r="G1271" t="s">
        <v>14154</v>
      </c>
    </row>
    <row r="1272" spans="1:7" x14ac:dyDescent="0.35">
      <c r="A1272" s="21" t="s">
        <v>9550</v>
      </c>
      <c r="B1272" s="29" t="s">
        <v>9551</v>
      </c>
      <c r="C1272" s="23">
        <v>6</v>
      </c>
      <c r="D1272" s="23">
        <v>0.5</v>
      </c>
      <c r="E1272" s="23">
        <v>37.5</v>
      </c>
      <c r="F1272">
        <v>11.75</v>
      </c>
      <c r="G1272" t="s">
        <v>14141</v>
      </c>
    </row>
    <row r="1273" spans="1:7" x14ac:dyDescent="0.35">
      <c r="A1273" s="21" t="s">
        <v>9688</v>
      </c>
      <c r="B1273" s="29" t="s">
        <v>9689</v>
      </c>
      <c r="C1273" s="23">
        <v>6</v>
      </c>
      <c r="D1273" s="23">
        <v>0.5</v>
      </c>
      <c r="E1273" s="23">
        <v>51.4</v>
      </c>
      <c r="F1273">
        <v>24.95</v>
      </c>
      <c r="G1273" t="s">
        <v>14163</v>
      </c>
    </row>
    <row r="1274" spans="1:7" x14ac:dyDescent="0.35">
      <c r="A1274" s="21" t="s">
        <v>9986</v>
      </c>
      <c r="B1274" s="29" t="s">
        <v>9987</v>
      </c>
      <c r="C1274" s="23">
        <v>6</v>
      </c>
      <c r="D1274" s="23">
        <v>0.5</v>
      </c>
      <c r="E1274" s="23">
        <v>35</v>
      </c>
      <c r="F1274">
        <v>12.75</v>
      </c>
      <c r="G1274" t="s">
        <v>14143</v>
      </c>
    </row>
    <row r="1275" spans="1:7" x14ac:dyDescent="0.35">
      <c r="A1275" s="21" t="s">
        <v>10164</v>
      </c>
      <c r="B1275" s="29" t="s">
        <v>10165</v>
      </c>
      <c r="C1275" s="23">
        <v>6</v>
      </c>
      <c r="D1275" s="23">
        <v>0.5</v>
      </c>
      <c r="E1275" s="23">
        <v>45.8</v>
      </c>
      <c r="F1275">
        <v>14.5</v>
      </c>
      <c r="G1275" t="s">
        <v>14146</v>
      </c>
    </row>
    <row r="1276" spans="1:7" x14ac:dyDescent="0.35">
      <c r="A1276" s="21" t="s">
        <v>10487</v>
      </c>
      <c r="B1276" s="29" t="s">
        <v>10488</v>
      </c>
      <c r="C1276" s="23">
        <v>6</v>
      </c>
      <c r="D1276" s="23">
        <v>0.5</v>
      </c>
      <c r="E1276" s="23">
        <v>29</v>
      </c>
      <c r="F1276">
        <v>11.95</v>
      </c>
      <c r="G1276" t="s">
        <v>14164</v>
      </c>
    </row>
    <row r="1277" spans="1:7" x14ac:dyDescent="0.35">
      <c r="A1277" s="21" t="s">
        <v>10755</v>
      </c>
      <c r="B1277" s="29" t="s">
        <v>10756</v>
      </c>
      <c r="C1277" s="23">
        <v>6</v>
      </c>
      <c r="D1277" s="23">
        <v>0.5</v>
      </c>
      <c r="E1277" s="23">
        <v>43</v>
      </c>
      <c r="F1277">
        <v>24.5</v>
      </c>
      <c r="G1277" t="s">
        <v>14146</v>
      </c>
    </row>
    <row r="1278" spans="1:7" x14ac:dyDescent="0.35">
      <c r="A1278" s="21" t="s">
        <v>10978</v>
      </c>
      <c r="B1278" s="29" t="s">
        <v>10979</v>
      </c>
      <c r="C1278" s="23">
        <v>6</v>
      </c>
      <c r="D1278" s="23">
        <v>0.5</v>
      </c>
      <c r="E1278" s="23">
        <v>57</v>
      </c>
      <c r="F1278">
        <v>16.850000000000001</v>
      </c>
      <c r="G1278" t="s">
        <v>14146</v>
      </c>
    </row>
    <row r="1279" spans="1:7" x14ac:dyDescent="0.35">
      <c r="A1279" s="21" t="s">
        <v>11167</v>
      </c>
      <c r="B1279" s="29" t="s">
        <v>11168</v>
      </c>
      <c r="C1279" s="23">
        <v>6</v>
      </c>
      <c r="D1279" s="23">
        <v>0.5</v>
      </c>
      <c r="E1279" s="23">
        <v>56</v>
      </c>
      <c r="F1279">
        <v>18.75</v>
      </c>
      <c r="G1279" t="s">
        <v>14163</v>
      </c>
    </row>
    <row r="1280" spans="1:7" x14ac:dyDescent="0.35">
      <c r="A1280" s="21" t="s">
        <v>11648</v>
      </c>
      <c r="B1280" s="29" t="s">
        <v>11649</v>
      </c>
      <c r="C1280" s="23">
        <v>6</v>
      </c>
      <c r="D1280" s="23">
        <v>0.5</v>
      </c>
      <c r="E1280" s="23">
        <v>14.9</v>
      </c>
      <c r="F1280">
        <v>10.65</v>
      </c>
      <c r="G1280" t="s">
        <v>14148</v>
      </c>
    </row>
    <row r="1281" spans="1:7" x14ac:dyDescent="0.35">
      <c r="A1281" s="21" t="s">
        <v>11732</v>
      </c>
      <c r="B1281" s="29" t="s">
        <v>11733</v>
      </c>
      <c r="C1281" s="23">
        <v>6</v>
      </c>
      <c r="D1281" s="23">
        <v>0.5</v>
      </c>
      <c r="E1281" s="23">
        <v>15.5</v>
      </c>
      <c r="F1281">
        <v>7.65</v>
      </c>
      <c r="G1281" t="s">
        <v>14154</v>
      </c>
    </row>
    <row r="1282" spans="1:7" x14ac:dyDescent="0.35">
      <c r="A1282" s="21" t="s">
        <v>11795</v>
      </c>
      <c r="B1282" s="29" t="s">
        <v>11796</v>
      </c>
      <c r="C1282" s="23">
        <v>6</v>
      </c>
      <c r="D1282" s="23">
        <v>0.5</v>
      </c>
      <c r="E1282" s="23">
        <v>29</v>
      </c>
      <c r="F1282">
        <v>20.5</v>
      </c>
      <c r="G1282" t="s">
        <v>14164</v>
      </c>
    </row>
    <row r="1283" spans="1:7" x14ac:dyDescent="0.35">
      <c r="A1283" s="21" t="s">
        <v>11897</v>
      </c>
      <c r="B1283" s="29" t="s">
        <v>11891</v>
      </c>
      <c r="C1283" s="23">
        <v>6</v>
      </c>
      <c r="D1283" s="23">
        <v>0.5</v>
      </c>
      <c r="E1283" s="23">
        <v>37.5</v>
      </c>
      <c r="F1283">
        <v>3.5</v>
      </c>
      <c r="G1283" t="s">
        <v>14142</v>
      </c>
    </row>
    <row r="1284" spans="1:7" x14ac:dyDescent="0.35">
      <c r="A1284" s="21" t="s">
        <v>12214</v>
      </c>
      <c r="B1284" s="29" t="s">
        <v>12215</v>
      </c>
      <c r="C1284" s="23">
        <v>6</v>
      </c>
      <c r="D1284" s="23">
        <v>0.5</v>
      </c>
      <c r="E1284" s="23">
        <v>20</v>
      </c>
      <c r="F1284">
        <v>15.5</v>
      </c>
      <c r="G1284" t="s">
        <v>14148</v>
      </c>
    </row>
    <row r="1285" spans="1:7" x14ac:dyDescent="0.35">
      <c r="A1285" s="21" t="s">
        <v>12246</v>
      </c>
      <c r="B1285" s="29" t="s">
        <v>12247</v>
      </c>
      <c r="C1285" s="23">
        <v>6</v>
      </c>
      <c r="D1285" s="23">
        <v>0.5</v>
      </c>
      <c r="E1285" s="23">
        <v>50</v>
      </c>
      <c r="F1285">
        <v>17.5</v>
      </c>
      <c r="G1285" t="s">
        <v>14158</v>
      </c>
    </row>
    <row r="1286" spans="1:7" x14ac:dyDescent="0.35">
      <c r="A1286" s="21" t="s">
        <v>14582</v>
      </c>
      <c r="B1286" s="29" t="s">
        <v>14583</v>
      </c>
      <c r="C1286" s="23">
        <v>6</v>
      </c>
      <c r="D1286" s="23">
        <v>0.5</v>
      </c>
      <c r="E1286" s="23">
        <v>44</v>
      </c>
      <c r="F1286">
        <v>23.5</v>
      </c>
      <c r="G1286" t="s">
        <v>14146</v>
      </c>
    </row>
    <row r="1287" spans="1:7" x14ac:dyDescent="0.35">
      <c r="A1287" s="21" t="s">
        <v>12818</v>
      </c>
      <c r="B1287" s="29" t="s">
        <v>12819</v>
      </c>
      <c r="C1287" s="23">
        <v>6</v>
      </c>
      <c r="D1287" s="23">
        <v>0.5</v>
      </c>
      <c r="E1287" s="23">
        <v>42.9</v>
      </c>
      <c r="F1287">
        <v>25.5</v>
      </c>
      <c r="G1287" t="s">
        <v>14152</v>
      </c>
    </row>
    <row r="1288" spans="1:7" x14ac:dyDescent="0.35">
      <c r="A1288" s="21" t="s">
        <v>14584</v>
      </c>
      <c r="B1288" s="29" t="s">
        <v>14585</v>
      </c>
      <c r="C1288" s="23">
        <v>6</v>
      </c>
      <c r="D1288" s="23">
        <v>0.5</v>
      </c>
      <c r="E1288" s="23">
        <v>45</v>
      </c>
      <c r="F1288">
        <v>21.5</v>
      </c>
      <c r="G1288" t="s">
        <v>14146</v>
      </c>
    </row>
    <row r="1289" spans="1:7" x14ac:dyDescent="0.35">
      <c r="A1289" s="21" t="s">
        <v>14569</v>
      </c>
      <c r="B1289" s="29" t="s">
        <v>14570</v>
      </c>
      <c r="C1289" s="23">
        <v>6</v>
      </c>
      <c r="D1289" s="23">
        <v>0.5</v>
      </c>
      <c r="E1289" s="23">
        <v>41.4</v>
      </c>
      <c r="F1289">
        <v>32.5</v>
      </c>
      <c r="G1289" t="s">
        <v>14144</v>
      </c>
    </row>
    <row r="1290" spans="1:7" x14ac:dyDescent="0.35">
      <c r="A1290" s="21" t="s">
        <v>13034</v>
      </c>
      <c r="B1290" s="29" t="s">
        <v>14571</v>
      </c>
      <c r="C1290" s="23">
        <v>6</v>
      </c>
      <c r="D1290" s="23">
        <v>0.5</v>
      </c>
      <c r="E1290" s="23">
        <v>40.9</v>
      </c>
      <c r="F1290">
        <v>29.5</v>
      </c>
      <c r="G1290" t="s">
        <v>14162</v>
      </c>
    </row>
    <row r="1291" spans="1:7" x14ac:dyDescent="0.35">
      <c r="A1291" s="21" t="s">
        <v>13031</v>
      </c>
      <c r="B1291" s="29" t="s">
        <v>14586</v>
      </c>
      <c r="C1291" s="23">
        <v>6</v>
      </c>
      <c r="D1291" s="23">
        <v>0.5</v>
      </c>
      <c r="E1291" s="23">
        <v>41.2</v>
      </c>
      <c r="F1291">
        <v>30.25</v>
      </c>
      <c r="G1291" t="s">
        <v>14162</v>
      </c>
    </row>
    <row r="1292" spans="1:7" x14ac:dyDescent="0.35">
      <c r="A1292" s="21" t="s">
        <v>13078</v>
      </c>
      <c r="B1292" s="29" t="s">
        <v>13079</v>
      </c>
      <c r="C1292" s="23">
        <v>6</v>
      </c>
      <c r="D1292" s="23">
        <v>0.5</v>
      </c>
      <c r="E1292" s="23">
        <v>35</v>
      </c>
      <c r="F1292">
        <v>6.5</v>
      </c>
      <c r="G1292" t="s">
        <v>14143</v>
      </c>
    </row>
    <row r="1293" spans="1:7" x14ac:dyDescent="0.35">
      <c r="A1293" s="21" t="s">
        <v>13464</v>
      </c>
      <c r="B1293" s="29" t="s">
        <v>13465</v>
      </c>
      <c r="C1293" s="23">
        <v>6</v>
      </c>
      <c r="D1293" s="23">
        <v>0.5</v>
      </c>
      <c r="E1293" s="23">
        <v>41.5</v>
      </c>
      <c r="F1293">
        <v>18.5</v>
      </c>
      <c r="G1293" t="s">
        <v>14146</v>
      </c>
    </row>
    <row r="1294" spans="1:7" x14ac:dyDescent="0.35">
      <c r="A1294" s="21" t="s">
        <v>13644</v>
      </c>
      <c r="B1294" s="29" t="s">
        <v>13645</v>
      </c>
      <c r="C1294" s="23">
        <v>6</v>
      </c>
      <c r="D1294" s="23">
        <v>0.5</v>
      </c>
      <c r="E1294" s="23">
        <v>14</v>
      </c>
      <c r="F1294">
        <v>3.5</v>
      </c>
      <c r="G1294" t="s">
        <v>14154</v>
      </c>
    </row>
    <row r="1295" spans="1:7" x14ac:dyDescent="0.35">
      <c r="A1295" s="21" t="s">
        <v>13854</v>
      </c>
      <c r="B1295" s="29" t="s">
        <v>13855</v>
      </c>
      <c r="C1295" s="23">
        <v>6</v>
      </c>
      <c r="D1295" s="23">
        <v>0.5</v>
      </c>
      <c r="E1295" s="23">
        <v>35</v>
      </c>
      <c r="F1295">
        <v>8.6999999999999993</v>
      </c>
      <c r="G1295" t="s">
        <v>14153</v>
      </c>
    </row>
    <row r="1296" spans="1:7" x14ac:dyDescent="0.35">
      <c r="A1296" s="21" t="s">
        <v>14123</v>
      </c>
      <c r="B1296" s="29" t="s">
        <v>14124</v>
      </c>
      <c r="C1296" s="23">
        <v>6</v>
      </c>
      <c r="D1296" s="23">
        <v>0.5</v>
      </c>
      <c r="E1296" s="23">
        <v>14</v>
      </c>
      <c r="F1296">
        <v>2.95</v>
      </c>
      <c r="G1296" t="s">
        <v>14154</v>
      </c>
    </row>
    <row r="1297" spans="1:7" x14ac:dyDescent="0.35">
      <c r="A1297" s="21" t="s">
        <v>64</v>
      </c>
      <c r="B1297" s="29" t="s">
        <v>65</v>
      </c>
      <c r="C1297" s="23">
        <v>6</v>
      </c>
      <c r="D1297" s="23">
        <v>1</v>
      </c>
      <c r="E1297" s="23">
        <v>30</v>
      </c>
      <c r="F1297">
        <v>16.95</v>
      </c>
      <c r="G1297" t="s">
        <v>14141</v>
      </c>
    </row>
    <row r="1298" spans="1:7" x14ac:dyDescent="0.35">
      <c r="A1298" s="21" t="s">
        <v>14587</v>
      </c>
      <c r="B1298" s="29" t="s">
        <v>564</v>
      </c>
      <c r="C1298" s="23">
        <v>6</v>
      </c>
      <c r="D1298" s="23">
        <v>1</v>
      </c>
      <c r="E1298" s="23">
        <v>17</v>
      </c>
      <c r="F1298">
        <v>7.75</v>
      </c>
      <c r="G1298" t="s">
        <v>14154</v>
      </c>
    </row>
    <row r="1299" spans="1:7" x14ac:dyDescent="0.35">
      <c r="A1299" s="21" t="s">
        <v>571</v>
      </c>
      <c r="B1299" s="29" t="s">
        <v>564</v>
      </c>
      <c r="C1299" s="23">
        <v>6</v>
      </c>
      <c r="D1299" s="23">
        <v>1</v>
      </c>
      <c r="E1299" s="23">
        <v>17</v>
      </c>
      <c r="F1299">
        <v>7.95</v>
      </c>
      <c r="G1299" t="s">
        <v>14154</v>
      </c>
    </row>
    <row r="1300" spans="1:7" x14ac:dyDescent="0.35">
      <c r="A1300" s="21" t="s">
        <v>760</v>
      </c>
      <c r="B1300" s="29" t="s">
        <v>757</v>
      </c>
      <c r="C1300" s="23">
        <v>6</v>
      </c>
      <c r="D1300" s="23">
        <v>1</v>
      </c>
      <c r="E1300" s="23">
        <v>11</v>
      </c>
      <c r="F1300">
        <v>9</v>
      </c>
      <c r="G1300" t="s">
        <v>14156</v>
      </c>
    </row>
    <row r="1301" spans="1:7" x14ac:dyDescent="0.35">
      <c r="A1301" s="21" t="s">
        <v>843</v>
      </c>
      <c r="B1301" s="29" t="s">
        <v>844</v>
      </c>
      <c r="C1301" s="23">
        <v>6</v>
      </c>
      <c r="D1301" s="23">
        <v>1</v>
      </c>
      <c r="E1301" s="23">
        <v>46</v>
      </c>
      <c r="F1301">
        <v>88.5</v>
      </c>
      <c r="G1301" t="s">
        <v>14145</v>
      </c>
    </row>
    <row r="1302" spans="1:7" x14ac:dyDescent="0.35">
      <c r="A1302" s="21" t="s">
        <v>946</v>
      </c>
      <c r="B1302" s="29" t="s">
        <v>947</v>
      </c>
      <c r="C1302" s="23">
        <v>6</v>
      </c>
      <c r="D1302" s="23">
        <v>1</v>
      </c>
      <c r="E1302" s="23">
        <v>36</v>
      </c>
      <c r="F1302">
        <v>7.35</v>
      </c>
      <c r="G1302" t="s">
        <v>14159</v>
      </c>
    </row>
    <row r="1303" spans="1:7" x14ac:dyDescent="0.35">
      <c r="A1303" s="21" t="s">
        <v>14588</v>
      </c>
      <c r="B1303" s="29" t="s">
        <v>14589</v>
      </c>
      <c r="C1303" s="23">
        <v>6</v>
      </c>
      <c r="D1303" s="23">
        <v>1</v>
      </c>
      <c r="E1303" s="23">
        <v>46</v>
      </c>
      <c r="F1303">
        <v>34</v>
      </c>
      <c r="G1303" t="s">
        <v>14145</v>
      </c>
    </row>
    <row r="1304" spans="1:7" x14ac:dyDescent="0.35">
      <c r="A1304" s="21" t="s">
        <v>1037</v>
      </c>
      <c r="B1304" s="29" t="s">
        <v>1034</v>
      </c>
      <c r="C1304" s="23">
        <v>6</v>
      </c>
      <c r="D1304" s="23">
        <v>1</v>
      </c>
      <c r="E1304" s="23">
        <v>29</v>
      </c>
      <c r="F1304">
        <v>7.85</v>
      </c>
      <c r="G1304" t="s">
        <v>14156</v>
      </c>
    </row>
    <row r="1305" spans="1:7" x14ac:dyDescent="0.35">
      <c r="A1305" s="21" t="s">
        <v>1105</v>
      </c>
      <c r="B1305" s="29" t="s">
        <v>1093</v>
      </c>
      <c r="C1305" s="23">
        <v>6</v>
      </c>
      <c r="D1305" s="23">
        <v>1</v>
      </c>
      <c r="E1305" s="23">
        <v>37.5</v>
      </c>
      <c r="F1305">
        <v>7.25</v>
      </c>
      <c r="G1305" t="s">
        <v>14160</v>
      </c>
    </row>
    <row r="1306" spans="1:7" x14ac:dyDescent="0.35">
      <c r="A1306" s="21" t="s">
        <v>1170</v>
      </c>
      <c r="B1306" s="29" t="s">
        <v>1167</v>
      </c>
      <c r="C1306" s="23">
        <v>6</v>
      </c>
      <c r="D1306" s="23">
        <v>1</v>
      </c>
      <c r="E1306" s="23">
        <v>32</v>
      </c>
      <c r="F1306">
        <v>7</v>
      </c>
      <c r="G1306" t="s">
        <v>14161</v>
      </c>
    </row>
    <row r="1307" spans="1:7" x14ac:dyDescent="0.35">
      <c r="A1307" s="21" t="s">
        <v>1190</v>
      </c>
      <c r="B1307" s="29" t="s">
        <v>1187</v>
      </c>
      <c r="C1307" s="23">
        <v>6</v>
      </c>
      <c r="D1307" s="23">
        <v>1</v>
      </c>
      <c r="E1307" s="23">
        <v>32</v>
      </c>
      <c r="F1307">
        <v>7</v>
      </c>
      <c r="G1307" t="s">
        <v>14161</v>
      </c>
    </row>
    <row r="1308" spans="1:7" x14ac:dyDescent="0.35">
      <c r="A1308" s="21" t="s">
        <v>1204</v>
      </c>
      <c r="B1308" s="29" t="s">
        <v>1201</v>
      </c>
      <c r="C1308" s="23">
        <v>6</v>
      </c>
      <c r="D1308" s="23">
        <v>1</v>
      </c>
      <c r="E1308" s="23">
        <v>35</v>
      </c>
      <c r="F1308">
        <v>7.35</v>
      </c>
      <c r="G1308" t="s">
        <v>14144</v>
      </c>
    </row>
    <row r="1309" spans="1:7" x14ac:dyDescent="0.35">
      <c r="A1309" s="21" t="s">
        <v>1467</v>
      </c>
      <c r="B1309" s="29" t="s">
        <v>1464</v>
      </c>
      <c r="C1309" s="23">
        <v>6</v>
      </c>
      <c r="D1309" s="23">
        <v>1</v>
      </c>
      <c r="E1309" s="23">
        <v>16</v>
      </c>
      <c r="F1309">
        <v>5.25</v>
      </c>
      <c r="G1309" t="s">
        <v>14153</v>
      </c>
    </row>
    <row r="1310" spans="1:7" x14ac:dyDescent="0.35">
      <c r="A1310" s="21" t="s">
        <v>1567</v>
      </c>
      <c r="B1310" s="29" t="s">
        <v>1568</v>
      </c>
      <c r="C1310" s="23">
        <v>6</v>
      </c>
      <c r="D1310" s="23">
        <v>1</v>
      </c>
      <c r="E1310" s="23">
        <v>43</v>
      </c>
      <c r="F1310">
        <v>28.5</v>
      </c>
      <c r="G1310" t="s">
        <v>14145</v>
      </c>
    </row>
    <row r="1311" spans="1:7" x14ac:dyDescent="0.35">
      <c r="A1311" s="21" t="s">
        <v>1595</v>
      </c>
      <c r="B1311" s="29" t="s">
        <v>1596</v>
      </c>
      <c r="C1311" s="23">
        <v>6</v>
      </c>
      <c r="D1311" s="23">
        <v>1</v>
      </c>
      <c r="E1311" s="23">
        <v>46</v>
      </c>
      <c r="F1311">
        <v>30</v>
      </c>
      <c r="G1311" t="s">
        <v>14145</v>
      </c>
    </row>
    <row r="1312" spans="1:7" x14ac:dyDescent="0.35">
      <c r="A1312" s="21" t="s">
        <v>1614</v>
      </c>
      <c r="B1312" s="29" t="s">
        <v>1608</v>
      </c>
      <c r="C1312" s="23">
        <v>6</v>
      </c>
      <c r="D1312" s="23">
        <v>1</v>
      </c>
      <c r="E1312" s="23">
        <v>18</v>
      </c>
      <c r="F1312">
        <v>3.65</v>
      </c>
      <c r="G1312" t="s">
        <v>14153</v>
      </c>
    </row>
    <row r="1313" spans="1:7" x14ac:dyDescent="0.35">
      <c r="A1313" s="21" t="s">
        <v>14590</v>
      </c>
      <c r="B1313" s="29" t="s">
        <v>14591</v>
      </c>
      <c r="C1313" s="23">
        <v>6</v>
      </c>
      <c r="D1313" s="23">
        <v>1</v>
      </c>
      <c r="E1313" s="23">
        <v>38</v>
      </c>
      <c r="F1313">
        <v>3.25</v>
      </c>
      <c r="G1313" t="s">
        <v>14148</v>
      </c>
    </row>
    <row r="1314" spans="1:7" x14ac:dyDescent="0.35">
      <c r="A1314" s="21" t="s">
        <v>1679</v>
      </c>
      <c r="B1314" s="29" t="s">
        <v>1676</v>
      </c>
      <c r="C1314" s="23">
        <v>6</v>
      </c>
      <c r="D1314" s="23">
        <v>1</v>
      </c>
      <c r="E1314" s="23">
        <v>18</v>
      </c>
      <c r="F1314">
        <v>5.25</v>
      </c>
      <c r="G1314" t="s">
        <v>14148</v>
      </c>
    </row>
    <row r="1315" spans="1:7" x14ac:dyDescent="0.35">
      <c r="A1315" s="21" t="s">
        <v>2106</v>
      </c>
      <c r="B1315" s="29" t="s">
        <v>2107</v>
      </c>
      <c r="C1315" s="23">
        <v>6</v>
      </c>
      <c r="D1315" s="23">
        <v>1</v>
      </c>
      <c r="E1315" s="23">
        <v>37.5</v>
      </c>
      <c r="F1315">
        <v>5.0999999999999996</v>
      </c>
      <c r="G1315" t="s">
        <v>14142</v>
      </c>
    </row>
    <row r="1316" spans="1:7" x14ac:dyDescent="0.35">
      <c r="A1316" s="21" t="s">
        <v>14592</v>
      </c>
      <c r="B1316" s="29" t="s">
        <v>14593</v>
      </c>
      <c r="C1316" s="23">
        <v>6</v>
      </c>
      <c r="D1316" s="23">
        <v>1</v>
      </c>
      <c r="E1316" s="23">
        <v>47.5</v>
      </c>
      <c r="F1316">
        <v>23.5</v>
      </c>
      <c r="G1316" t="s">
        <v>14146</v>
      </c>
    </row>
    <row r="1317" spans="1:7" x14ac:dyDescent="0.35">
      <c r="A1317" s="21" t="s">
        <v>14594</v>
      </c>
      <c r="B1317" s="29" t="s">
        <v>14595</v>
      </c>
      <c r="C1317" s="23">
        <v>6</v>
      </c>
      <c r="D1317" s="23">
        <v>1</v>
      </c>
      <c r="E1317" s="23">
        <v>50</v>
      </c>
      <c r="F1317">
        <v>52.5</v>
      </c>
      <c r="G1317" t="s">
        <v>14158</v>
      </c>
    </row>
    <row r="1318" spans="1:7" x14ac:dyDescent="0.35">
      <c r="A1318" s="21" t="s">
        <v>2588</v>
      </c>
      <c r="B1318" s="29" t="s">
        <v>2589</v>
      </c>
      <c r="C1318" s="23">
        <v>6</v>
      </c>
      <c r="D1318" s="23">
        <v>1</v>
      </c>
      <c r="E1318" s="23">
        <v>50</v>
      </c>
      <c r="F1318">
        <v>34.5</v>
      </c>
      <c r="G1318" t="s">
        <v>14145</v>
      </c>
    </row>
    <row r="1319" spans="1:7" x14ac:dyDescent="0.35">
      <c r="A1319" s="21" t="s">
        <v>14596</v>
      </c>
      <c r="B1319" s="29" t="s">
        <v>14597</v>
      </c>
      <c r="C1319" s="23">
        <v>6</v>
      </c>
      <c r="D1319" s="23">
        <v>1</v>
      </c>
      <c r="E1319" s="23">
        <v>46</v>
      </c>
      <c r="F1319">
        <v>22</v>
      </c>
      <c r="G1319" t="s">
        <v>14145</v>
      </c>
    </row>
    <row r="1320" spans="1:7" x14ac:dyDescent="0.35">
      <c r="A1320" s="21" t="s">
        <v>2710</v>
      </c>
      <c r="B1320" s="29" t="s">
        <v>2711</v>
      </c>
      <c r="C1320" s="23">
        <v>6</v>
      </c>
      <c r="D1320" s="23">
        <v>1</v>
      </c>
      <c r="E1320" s="23">
        <v>37.5</v>
      </c>
      <c r="F1320">
        <v>2.2000000000000002</v>
      </c>
      <c r="G1320" t="s">
        <v>14144</v>
      </c>
    </row>
    <row r="1321" spans="1:7" x14ac:dyDescent="0.35">
      <c r="A1321" s="21" t="s">
        <v>2775</v>
      </c>
      <c r="B1321" s="29" t="s">
        <v>2765</v>
      </c>
      <c r="C1321" s="23">
        <v>6</v>
      </c>
      <c r="D1321" s="23">
        <v>1</v>
      </c>
      <c r="E1321" s="23">
        <v>25</v>
      </c>
      <c r="F1321">
        <v>8.99</v>
      </c>
      <c r="G1321" t="s">
        <v>14156</v>
      </c>
    </row>
    <row r="1322" spans="1:7" x14ac:dyDescent="0.35">
      <c r="A1322" s="21" t="s">
        <v>2844</v>
      </c>
      <c r="B1322" s="29" t="s">
        <v>2840</v>
      </c>
      <c r="C1322" s="23">
        <v>6</v>
      </c>
      <c r="D1322" s="23">
        <v>1</v>
      </c>
      <c r="E1322" s="23">
        <v>43</v>
      </c>
      <c r="F1322">
        <v>42.5</v>
      </c>
      <c r="G1322" t="s">
        <v>14145</v>
      </c>
    </row>
    <row r="1323" spans="1:7" x14ac:dyDescent="0.35">
      <c r="A1323" s="21" t="s">
        <v>2894</v>
      </c>
      <c r="B1323" s="29" t="s">
        <v>2888</v>
      </c>
      <c r="C1323" s="23">
        <v>6</v>
      </c>
      <c r="D1323" s="23">
        <v>1</v>
      </c>
      <c r="E1323" s="23">
        <v>35</v>
      </c>
      <c r="F1323">
        <v>6.5</v>
      </c>
      <c r="G1323" t="s">
        <v>14144</v>
      </c>
    </row>
    <row r="1324" spans="1:7" x14ac:dyDescent="0.35">
      <c r="A1324" s="21" t="s">
        <v>2915</v>
      </c>
      <c r="B1324" s="29" t="s">
        <v>2912</v>
      </c>
      <c r="C1324" s="23">
        <v>6</v>
      </c>
      <c r="D1324" s="23">
        <v>1</v>
      </c>
      <c r="E1324" s="23">
        <v>37.5</v>
      </c>
      <c r="F1324">
        <v>5.9</v>
      </c>
      <c r="G1324" t="s">
        <v>14160</v>
      </c>
    </row>
    <row r="1325" spans="1:7" x14ac:dyDescent="0.35">
      <c r="A1325" s="21" t="s">
        <v>3059</v>
      </c>
      <c r="B1325" s="29" t="s">
        <v>3060</v>
      </c>
      <c r="C1325" s="23">
        <v>6</v>
      </c>
      <c r="D1325" s="23">
        <v>1</v>
      </c>
      <c r="E1325" s="23">
        <v>37.5</v>
      </c>
      <c r="F1325">
        <v>2.2999999999999998</v>
      </c>
      <c r="G1325" t="s">
        <v>14160</v>
      </c>
    </row>
    <row r="1326" spans="1:7" x14ac:dyDescent="0.35">
      <c r="A1326" s="21" t="s">
        <v>3063</v>
      </c>
      <c r="B1326" s="29" t="s">
        <v>3064</v>
      </c>
      <c r="C1326" s="23">
        <v>6</v>
      </c>
      <c r="D1326" s="23">
        <v>1</v>
      </c>
      <c r="E1326" s="23">
        <v>37.5</v>
      </c>
      <c r="F1326">
        <v>2.4</v>
      </c>
      <c r="G1326" t="s">
        <v>14144</v>
      </c>
    </row>
    <row r="1327" spans="1:7" x14ac:dyDescent="0.35">
      <c r="A1327" s="21" t="s">
        <v>3429</v>
      </c>
      <c r="B1327" s="29" t="s">
        <v>3428</v>
      </c>
      <c r="C1327" s="23">
        <v>6</v>
      </c>
      <c r="D1327" s="23">
        <v>1</v>
      </c>
      <c r="E1327" s="23">
        <v>50</v>
      </c>
      <c r="F1327">
        <v>10.95</v>
      </c>
      <c r="G1327" t="s">
        <v>14160</v>
      </c>
    </row>
    <row r="1328" spans="1:7" x14ac:dyDescent="0.35">
      <c r="A1328" s="21" t="s">
        <v>3492</v>
      </c>
      <c r="B1328" s="29" t="s">
        <v>3493</v>
      </c>
      <c r="C1328" s="23">
        <v>6</v>
      </c>
      <c r="D1328" s="23">
        <v>1</v>
      </c>
      <c r="E1328" s="23">
        <v>20</v>
      </c>
      <c r="F1328">
        <v>5.5</v>
      </c>
      <c r="G1328" t="s">
        <v>14153</v>
      </c>
    </row>
    <row r="1329" spans="1:7" x14ac:dyDescent="0.35">
      <c r="A1329" s="21" t="s">
        <v>3496</v>
      </c>
      <c r="B1329" s="29" t="s">
        <v>3497</v>
      </c>
      <c r="C1329" s="23">
        <v>6</v>
      </c>
      <c r="D1329" s="23">
        <v>1</v>
      </c>
      <c r="E1329" s="23">
        <v>14.5</v>
      </c>
      <c r="F1329">
        <v>5.5</v>
      </c>
      <c r="G1329" t="s">
        <v>14153</v>
      </c>
    </row>
    <row r="1330" spans="1:7" x14ac:dyDescent="0.35">
      <c r="A1330" s="21" t="s">
        <v>3915</v>
      </c>
      <c r="B1330" s="29" t="s">
        <v>3912</v>
      </c>
      <c r="C1330" s="23">
        <v>6</v>
      </c>
      <c r="D1330" s="23">
        <v>1</v>
      </c>
      <c r="E1330" s="23">
        <v>16.5</v>
      </c>
      <c r="F1330">
        <v>7.65</v>
      </c>
      <c r="G1330" t="s">
        <v>14156</v>
      </c>
    </row>
    <row r="1331" spans="1:7" x14ac:dyDescent="0.35">
      <c r="A1331" s="21" t="s">
        <v>4057</v>
      </c>
      <c r="B1331" s="29" t="s">
        <v>4050</v>
      </c>
      <c r="C1331" s="23">
        <v>6</v>
      </c>
      <c r="D1331" s="23">
        <v>1</v>
      </c>
      <c r="E1331" s="23">
        <v>20</v>
      </c>
      <c r="F1331">
        <v>6.7</v>
      </c>
      <c r="G1331" t="s">
        <v>14148</v>
      </c>
    </row>
    <row r="1332" spans="1:7" x14ac:dyDescent="0.35">
      <c r="A1332" s="21" t="s">
        <v>4128</v>
      </c>
      <c r="B1332" s="29" t="s">
        <v>4129</v>
      </c>
      <c r="C1332" s="23">
        <v>6</v>
      </c>
      <c r="D1332" s="23">
        <v>1</v>
      </c>
      <c r="E1332" s="23">
        <v>28</v>
      </c>
      <c r="F1332">
        <v>7.1</v>
      </c>
      <c r="G1332" t="s">
        <v>14148</v>
      </c>
    </row>
    <row r="1333" spans="1:7" x14ac:dyDescent="0.35">
      <c r="A1333" s="21" t="s">
        <v>4456</v>
      </c>
      <c r="B1333" s="29" t="s">
        <v>4441</v>
      </c>
      <c r="C1333" s="23">
        <v>6</v>
      </c>
      <c r="D1333" s="23">
        <v>1</v>
      </c>
      <c r="E1333" s="23">
        <v>28</v>
      </c>
      <c r="F1333">
        <v>10.25</v>
      </c>
      <c r="G1333" t="s">
        <v>14148</v>
      </c>
    </row>
    <row r="1334" spans="1:7" x14ac:dyDescent="0.35">
      <c r="A1334" s="21" t="s">
        <v>4715</v>
      </c>
      <c r="B1334" s="29" t="s">
        <v>4716</v>
      </c>
      <c r="C1334" s="23">
        <v>6</v>
      </c>
      <c r="D1334" s="23">
        <v>1</v>
      </c>
      <c r="E1334" s="23">
        <v>37.5</v>
      </c>
      <c r="F1334">
        <v>1.95</v>
      </c>
      <c r="G1334" t="s">
        <v>14142</v>
      </c>
    </row>
    <row r="1335" spans="1:7" x14ac:dyDescent="0.35">
      <c r="A1335" s="21" t="s">
        <v>4866</v>
      </c>
      <c r="B1335" s="29" t="s">
        <v>4863</v>
      </c>
      <c r="C1335" s="23">
        <v>6</v>
      </c>
      <c r="D1335" s="23">
        <v>1</v>
      </c>
      <c r="E1335" s="23">
        <v>18</v>
      </c>
      <c r="F1335">
        <v>7.85</v>
      </c>
      <c r="G1335" t="s">
        <v>14141</v>
      </c>
    </row>
    <row r="1336" spans="1:7" x14ac:dyDescent="0.35">
      <c r="A1336" s="21" t="s">
        <v>4876</v>
      </c>
      <c r="B1336" s="29" t="s">
        <v>4870</v>
      </c>
      <c r="C1336" s="23">
        <v>6</v>
      </c>
      <c r="D1336" s="23">
        <v>1</v>
      </c>
      <c r="E1336" s="23">
        <v>37.5</v>
      </c>
      <c r="F1336">
        <v>5.65</v>
      </c>
      <c r="G1336" t="s">
        <v>14142</v>
      </c>
    </row>
    <row r="1337" spans="1:7" x14ac:dyDescent="0.35">
      <c r="A1337" s="21" t="s">
        <v>5064</v>
      </c>
      <c r="B1337" s="29" t="s">
        <v>5057</v>
      </c>
      <c r="C1337" s="23">
        <v>6</v>
      </c>
      <c r="D1337" s="23">
        <v>1</v>
      </c>
      <c r="E1337" s="23">
        <v>35</v>
      </c>
      <c r="F1337">
        <v>9.35</v>
      </c>
      <c r="G1337" t="s">
        <v>14156</v>
      </c>
    </row>
    <row r="1338" spans="1:7" x14ac:dyDescent="0.35">
      <c r="A1338" s="21" t="s">
        <v>5074</v>
      </c>
      <c r="B1338" s="29" t="s">
        <v>5071</v>
      </c>
      <c r="C1338" s="23">
        <v>6</v>
      </c>
      <c r="D1338" s="23">
        <v>1</v>
      </c>
      <c r="E1338" s="23">
        <v>28</v>
      </c>
      <c r="F1338">
        <v>8.65</v>
      </c>
      <c r="G1338" t="s">
        <v>14156</v>
      </c>
    </row>
    <row r="1339" spans="1:7" x14ac:dyDescent="0.35">
      <c r="A1339" s="21" t="s">
        <v>14598</v>
      </c>
      <c r="B1339" s="29" t="s">
        <v>5269</v>
      </c>
      <c r="C1339" s="23">
        <v>6</v>
      </c>
      <c r="D1339" s="23">
        <v>1</v>
      </c>
      <c r="E1339" s="23">
        <v>37.5</v>
      </c>
      <c r="F1339">
        <v>3.25</v>
      </c>
      <c r="G1339" t="s">
        <v>14146</v>
      </c>
    </row>
    <row r="1340" spans="1:7" x14ac:dyDescent="0.35">
      <c r="A1340" s="21" t="s">
        <v>5268</v>
      </c>
      <c r="B1340" s="29" t="s">
        <v>5269</v>
      </c>
      <c r="C1340" s="23">
        <v>6</v>
      </c>
      <c r="D1340" s="23">
        <v>1</v>
      </c>
      <c r="E1340" s="23">
        <v>37.5</v>
      </c>
      <c r="F1340">
        <v>3.25</v>
      </c>
      <c r="G1340" t="s">
        <v>14146</v>
      </c>
    </row>
    <row r="1341" spans="1:7" x14ac:dyDescent="0.35">
      <c r="A1341" s="21" t="s">
        <v>5272</v>
      </c>
      <c r="B1341" s="29" t="s">
        <v>5273</v>
      </c>
      <c r="C1341" s="23">
        <v>6</v>
      </c>
      <c r="D1341" s="23">
        <v>1</v>
      </c>
      <c r="E1341" s="23">
        <v>47</v>
      </c>
      <c r="F1341">
        <v>4.95</v>
      </c>
      <c r="G1341" t="s">
        <v>14146</v>
      </c>
    </row>
    <row r="1342" spans="1:7" x14ac:dyDescent="0.35">
      <c r="A1342" s="21" t="s">
        <v>5316</v>
      </c>
      <c r="B1342" s="29" t="s">
        <v>5317</v>
      </c>
      <c r="C1342" s="23">
        <v>6</v>
      </c>
      <c r="D1342" s="23">
        <v>1</v>
      </c>
      <c r="E1342" s="23">
        <v>30</v>
      </c>
      <c r="F1342">
        <v>8.35</v>
      </c>
      <c r="G1342" t="s">
        <v>14141</v>
      </c>
    </row>
    <row r="1343" spans="1:7" x14ac:dyDescent="0.35">
      <c r="A1343" s="21" t="s">
        <v>5648</v>
      </c>
      <c r="B1343" s="29" t="s">
        <v>5642</v>
      </c>
      <c r="C1343" s="23">
        <v>6</v>
      </c>
      <c r="D1343" s="23">
        <v>1</v>
      </c>
      <c r="E1343" s="23">
        <v>42.7</v>
      </c>
      <c r="F1343">
        <v>23.5</v>
      </c>
      <c r="G1343" t="s">
        <v>14146</v>
      </c>
    </row>
    <row r="1344" spans="1:7" x14ac:dyDescent="0.35">
      <c r="A1344" s="21" t="s">
        <v>5659</v>
      </c>
      <c r="B1344" s="29" t="s">
        <v>5656</v>
      </c>
      <c r="C1344" s="23">
        <v>6</v>
      </c>
      <c r="D1344" s="23">
        <v>1</v>
      </c>
      <c r="E1344" s="23">
        <v>42.7</v>
      </c>
      <c r="F1344">
        <v>29.5</v>
      </c>
      <c r="G1344" t="s">
        <v>14146</v>
      </c>
    </row>
    <row r="1345" spans="1:7" x14ac:dyDescent="0.35">
      <c r="A1345" s="21" t="s">
        <v>14599</v>
      </c>
      <c r="B1345" s="29" t="s">
        <v>14600</v>
      </c>
      <c r="C1345" s="23">
        <v>6</v>
      </c>
      <c r="D1345" s="23">
        <v>1</v>
      </c>
      <c r="E1345" s="23">
        <v>46</v>
      </c>
      <c r="F1345">
        <v>26.5</v>
      </c>
      <c r="G1345" t="s">
        <v>14145</v>
      </c>
    </row>
    <row r="1346" spans="1:7" x14ac:dyDescent="0.35">
      <c r="A1346" s="21" t="s">
        <v>6090</v>
      </c>
      <c r="B1346" s="29" t="s">
        <v>6091</v>
      </c>
      <c r="C1346" s="23">
        <v>6</v>
      </c>
      <c r="D1346" s="23">
        <v>1</v>
      </c>
      <c r="E1346" s="23">
        <v>43</v>
      </c>
      <c r="F1346">
        <v>35</v>
      </c>
      <c r="G1346" t="s">
        <v>14145</v>
      </c>
    </row>
    <row r="1347" spans="1:7" x14ac:dyDescent="0.35">
      <c r="A1347" s="21" t="s">
        <v>6098</v>
      </c>
      <c r="B1347" s="29" t="s">
        <v>6099</v>
      </c>
      <c r="C1347" s="23">
        <v>6</v>
      </c>
      <c r="D1347" s="23">
        <v>1</v>
      </c>
      <c r="E1347" s="23">
        <v>43</v>
      </c>
      <c r="F1347">
        <v>38.5</v>
      </c>
      <c r="G1347" t="s">
        <v>14145</v>
      </c>
    </row>
    <row r="1348" spans="1:7" x14ac:dyDescent="0.35">
      <c r="A1348" s="21" t="s">
        <v>6110</v>
      </c>
      <c r="B1348" s="29" t="s">
        <v>6111</v>
      </c>
      <c r="C1348" s="23">
        <v>6</v>
      </c>
      <c r="D1348" s="23">
        <v>1</v>
      </c>
      <c r="E1348" s="23">
        <v>43</v>
      </c>
      <c r="F1348">
        <v>49.95</v>
      </c>
      <c r="G1348" t="s">
        <v>14145</v>
      </c>
    </row>
    <row r="1349" spans="1:7" x14ac:dyDescent="0.35">
      <c r="A1349" s="21" t="s">
        <v>6126</v>
      </c>
      <c r="B1349" s="29" t="s">
        <v>6127</v>
      </c>
      <c r="C1349" s="23">
        <v>6</v>
      </c>
      <c r="D1349" s="23">
        <v>1</v>
      </c>
      <c r="E1349" s="23">
        <v>47</v>
      </c>
      <c r="F1349">
        <v>7.95</v>
      </c>
      <c r="G1349" t="s">
        <v>14146</v>
      </c>
    </row>
    <row r="1350" spans="1:7" x14ac:dyDescent="0.35">
      <c r="A1350" s="21" t="s">
        <v>6169</v>
      </c>
      <c r="B1350" s="29" t="s">
        <v>6166</v>
      </c>
      <c r="C1350" s="23">
        <v>6</v>
      </c>
      <c r="D1350" s="23">
        <v>1</v>
      </c>
      <c r="E1350" s="23">
        <v>37.5</v>
      </c>
      <c r="F1350">
        <v>4.25</v>
      </c>
      <c r="G1350" t="s">
        <v>14142</v>
      </c>
    </row>
    <row r="1351" spans="1:7" x14ac:dyDescent="0.35">
      <c r="A1351" s="21" t="s">
        <v>6189</v>
      </c>
      <c r="B1351" s="29" t="s">
        <v>6177</v>
      </c>
      <c r="C1351" s="23">
        <v>6</v>
      </c>
      <c r="D1351" s="23">
        <v>1</v>
      </c>
      <c r="E1351" s="23">
        <v>37.5</v>
      </c>
      <c r="F1351">
        <v>5.95</v>
      </c>
      <c r="G1351" t="s">
        <v>14146</v>
      </c>
    </row>
    <row r="1352" spans="1:7" x14ac:dyDescent="0.35">
      <c r="A1352" s="21" t="s">
        <v>6201</v>
      </c>
      <c r="B1352" s="29" t="s">
        <v>6198</v>
      </c>
      <c r="C1352" s="23">
        <v>6</v>
      </c>
      <c r="D1352" s="23">
        <v>1</v>
      </c>
      <c r="E1352" s="23">
        <v>37.5</v>
      </c>
      <c r="F1352">
        <v>8.25</v>
      </c>
      <c r="G1352" t="s">
        <v>14146</v>
      </c>
    </row>
    <row r="1353" spans="1:7" x14ac:dyDescent="0.35">
      <c r="A1353" s="21" t="s">
        <v>6326</v>
      </c>
      <c r="B1353" s="29" t="s">
        <v>6327</v>
      </c>
      <c r="C1353" s="23">
        <v>6</v>
      </c>
      <c r="D1353" s="23">
        <v>1</v>
      </c>
      <c r="E1353" s="23">
        <v>45</v>
      </c>
      <c r="F1353">
        <v>35</v>
      </c>
      <c r="G1353" t="s">
        <v>14158</v>
      </c>
    </row>
    <row r="1354" spans="1:7" x14ac:dyDescent="0.35">
      <c r="A1354" s="21" t="s">
        <v>6378</v>
      </c>
      <c r="B1354" s="29" t="s">
        <v>6375</v>
      </c>
      <c r="C1354" s="23">
        <v>6</v>
      </c>
      <c r="D1354" s="23">
        <v>1</v>
      </c>
      <c r="E1354" s="23">
        <v>38</v>
      </c>
      <c r="F1354">
        <v>5.95</v>
      </c>
      <c r="G1354" t="s">
        <v>14142</v>
      </c>
    </row>
    <row r="1355" spans="1:7" x14ac:dyDescent="0.35">
      <c r="A1355" s="21" t="s">
        <v>6441</v>
      </c>
      <c r="B1355" s="29" t="s">
        <v>6442</v>
      </c>
      <c r="C1355" s="23">
        <v>6</v>
      </c>
      <c r="D1355" s="23">
        <v>1</v>
      </c>
      <c r="E1355" s="23">
        <v>30</v>
      </c>
      <c r="F1355">
        <v>28.5</v>
      </c>
      <c r="G1355" t="s">
        <v>14141</v>
      </c>
    </row>
    <row r="1356" spans="1:7" x14ac:dyDescent="0.35">
      <c r="A1356" s="21" t="s">
        <v>6445</v>
      </c>
      <c r="B1356" s="29" t="s">
        <v>6446</v>
      </c>
      <c r="C1356" s="23">
        <v>6</v>
      </c>
      <c r="D1356" s="23">
        <v>1</v>
      </c>
      <c r="E1356" s="23">
        <v>30</v>
      </c>
      <c r="F1356">
        <v>28.5</v>
      </c>
      <c r="G1356" t="s">
        <v>14141</v>
      </c>
    </row>
    <row r="1357" spans="1:7" x14ac:dyDescent="0.35">
      <c r="A1357" s="21" t="s">
        <v>6449</v>
      </c>
      <c r="B1357" s="29" t="s">
        <v>6450</v>
      </c>
      <c r="C1357" s="23">
        <v>6</v>
      </c>
      <c r="D1357" s="23">
        <v>1</v>
      </c>
      <c r="E1357" s="23">
        <v>30</v>
      </c>
      <c r="F1357">
        <v>28.5</v>
      </c>
      <c r="G1357" t="s">
        <v>14141</v>
      </c>
    </row>
    <row r="1358" spans="1:7" x14ac:dyDescent="0.35">
      <c r="A1358" s="21" t="s">
        <v>14601</v>
      </c>
      <c r="B1358" s="29" t="s">
        <v>6555</v>
      </c>
      <c r="C1358" s="23">
        <v>6</v>
      </c>
      <c r="D1358" s="23">
        <v>1</v>
      </c>
      <c r="E1358" s="23">
        <v>37.5</v>
      </c>
      <c r="F1358">
        <v>9.1</v>
      </c>
      <c r="G1358" t="s">
        <v>14160</v>
      </c>
    </row>
    <row r="1359" spans="1:7" x14ac:dyDescent="0.35">
      <c r="A1359" s="21" t="s">
        <v>6905</v>
      </c>
      <c r="B1359" s="29" t="s">
        <v>6906</v>
      </c>
      <c r="C1359" s="23">
        <v>6</v>
      </c>
      <c r="D1359" s="23">
        <v>1</v>
      </c>
      <c r="E1359" s="23">
        <v>22</v>
      </c>
      <c r="F1359">
        <v>7.4</v>
      </c>
      <c r="G1359" t="s">
        <v>14156</v>
      </c>
    </row>
    <row r="1360" spans="1:7" x14ac:dyDescent="0.35">
      <c r="A1360" s="21" t="s">
        <v>6967</v>
      </c>
      <c r="B1360" s="29" t="s">
        <v>6958</v>
      </c>
      <c r="C1360" s="23">
        <v>6</v>
      </c>
      <c r="D1360" s="23">
        <v>1</v>
      </c>
      <c r="E1360" s="23">
        <v>37.5</v>
      </c>
      <c r="F1360">
        <v>2.2000000000000002</v>
      </c>
      <c r="G1360" t="s">
        <v>14142</v>
      </c>
    </row>
    <row r="1361" spans="1:7" x14ac:dyDescent="0.35">
      <c r="A1361" s="21" t="s">
        <v>6970</v>
      </c>
      <c r="B1361" s="29" t="s">
        <v>6971</v>
      </c>
      <c r="C1361" s="23">
        <v>6</v>
      </c>
      <c r="D1361" s="23">
        <v>1</v>
      </c>
      <c r="E1361" s="23">
        <v>37.5</v>
      </c>
      <c r="F1361">
        <v>3.5</v>
      </c>
      <c r="G1361" t="s">
        <v>14141</v>
      </c>
    </row>
    <row r="1362" spans="1:7" x14ac:dyDescent="0.35">
      <c r="A1362" s="21" t="s">
        <v>7014</v>
      </c>
      <c r="B1362" s="29" t="s">
        <v>7011</v>
      </c>
      <c r="C1362" s="23">
        <v>6</v>
      </c>
      <c r="D1362" s="23">
        <v>1</v>
      </c>
      <c r="E1362" s="23">
        <v>35</v>
      </c>
      <c r="F1362">
        <v>11.15</v>
      </c>
      <c r="G1362" t="s">
        <v>14143</v>
      </c>
    </row>
    <row r="1363" spans="1:7" x14ac:dyDescent="0.35">
      <c r="A1363" s="21" t="s">
        <v>7063</v>
      </c>
      <c r="B1363" s="29" t="s">
        <v>7060</v>
      </c>
      <c r="C1363" s="23">
        <v>6</v>
      </c>
      <c r="D1363" s="23">
        <v>1</v>
      </c>
      <c r="E1363" s="23">
        <v>30</v>
      </c>
      <c r="F1363">
        <v>6.95</v>
      </c>
      <c r="G1363" t="s">
        <v>14156</v>
      </c>
    </row>
    <row r="1364" spans="1:7" x14ac:dyDescent="0.35">
      <c r="A1364" s="21" t="s">
        <v>7123</v>
      </c>
      <c r="B1364" s="29" t="s">
        <v>7120</v>
      </c>
      <c r="C1364" s="23">
        <v>6</v>
      </c>
      <c r="D1364" s="23">
        <v>1</v>
      </c>
      <c r="E1364" s="23">
        <v>35</v>
      </c>
      <c r="F1364">
        <v>14.5</v>
      </c>
      <c r="G1364" t="s">
        <v>14143</v>
      </c>
    </row>
    <row r="1365" spans="1:7" x14ac:dyDescent="0.35">
      <c r="A1365" s="21" t="s">
        <v>7142</v>
      </c>
      <c r="B1365" s="29" t="s">
        <v>7139</v>
      </c>
      <c r="C1365" s="23">
        <v>6</v>
      </c>
      <c r="D1365" s="23">
        <v>1</v>
      </c>
      <c r="E1365" s="23">
        <v>35</v>
      </c>
      <c r="F1365">
        <v>14.95</v>
      </c>
      <c r="G1365" t="s">
        <v>14251</v>
      </c>
    </row>
    <row r="1366" spans="1:7" x14ac:dyDescent="0.35">
      <c r="A1366" s="21" t="s">
        <v>7180</v>
      </c>
      <c r="B1366" s="29" t="s">
        <v>7181</v>
      </c>
      <c r="C1366" s="23">
        <v>6</v>
      </c>
      <c r="D1366" s="23">
        <v>1</v>
      </c>
      <c r="E1366" s="23">
        <v>45</v>
      </c>
      <c r="F1366">
        <v>84.25</v>
      </c>
      <c r="G1366" t="s">
        <v>14251</v>
      </c>
    </row>
    <row r="1367" spans="1:7" x14ac:dyDescent="0.35">
      <c r="A1367" s="21" t="s">
        <v>7268</v>
      </c>
      <c r="B1367" s="29" t="s">
        <v>7228</v>
      </c>
      <c r="C1367" s="23">
        <v>6</v>
      </c>
      <c r="D1367" s="23">
        <v>1</v>
      </c>
      <c r="E1367" s="23">
        <v>35</v>
      </c>
      <c r="F1367">
        <v>8.1</v>
      </c>
      <c r="G1367" t="s">
        <v>14156</v>
      </c>
    </row>
    <row r="1368" spans="1:7" x14ac:dyDescent="0.35">
      <c r="A1368" s="21" t="s">
        <v>7276</v>
      </c>
      <c r="B1368" s="29" t="s">
        <v>7277</v>
      </c>
      <c r="C1368" s="23">
        <v>6</v>
      </c>
      <c r="D1368" s="23">
        <v>1</v>
      </c>
      <c r="E1368" s="23">
        <v>35</v>
      </c>
      <c r="F1368">
        <v>10.1</v>
      </c>
      <c r="G1368" t="s">
        <v>14156</v>
      </c>
    </row>
    <row r="1369" spans="1:7" x14ac:dyDescent="0.35">
      <c r="A1369" s="21" t="s">
        <v>7293</v>
      </c>
      <c r="B1369" s="29" t="s">
        <v>7294</v>
      </c>
      <c r="C1369" s="23">
        <v>6</v>
      </c>
      <c r="D1369" s="23">
        <v>1</v>
      </c>
      <c r="E1369" s="23">
        <v>38</v>
      </c>
      <c r="F1369">
        <v>19.5</v>
      </c>
      <c r="G1369" t="s">
        <v>14156</v>
      </c>
    </row>
    <row r="1370" spans="1:7" x14ac:dyDescent="0.35">
      <c r="A1370" s="21" t="s">
        <v>7297</v>
      </c>
      <c r="B1370" s="29" t="s">
        <v>7298</v>
      </c>
      <c r="C1370" s="23">
        <v>6</v>
      </c>
      <c r="D1370" s="23">
        <v>1</v>
      </c>
      <c r="E1370" s="23">
        <v>35</v>
      </c>
      <c r="F1370">
        <v>8.1</v>
      </c>
      <c r="G1370" t="s">
        <v>14156</v>
      </c>
    </row>
    <row r="1371" spans="1:7" x14ac:dyDescent="0.35">
      <c r="A1371" s="21" t="s">
        <v>7476</v>
      </c>
      <c r="B1371" s="29" t="s">
        <v>7477</v>
      </c>
      <c r="C1371" s="23">
        <v>6</v>
      </c>
      <c r="D1371" s="23">
        <v>1</v>
      </c>
      <c r="E1371" s="23">
        <v>43</v>
      </c>
      <c r="F1371">
        <v>13.75</v>
      </c>
      <c r="G1371" t="s">
        <v>14146</v>
      </c>
    </row>
    <row r="1372" spans="1:7" x14ac:dyDescent="0.35">
      <c r="A1372" s="21" t="s">
        <v>7587</v>
      </c>
      <c r="B1372" s="29" t="s">
        <v>7588</v>
      </c>
      <c r="C1372" s="23">
        <v>6</v>
      </c>
      <c r="D1372" s="23">
        <v>1</v>
      </c>
      <c r="E1372" s="23">
        <v>43</v>
      </c>
      <c r="F1372">
        <v>36.5</v>
      </c>
      <c r="G1372" t="s">
        <v>14150</v>
      </c>
    </row>
    <row r="1373" spans="1:7" x14ac:dyDescent="0.35">
      <c r="A1373" s="21" t="s">
        <v>7628</v>
      </c>
      <c r="B1373" s="29" t="s">
        <v>7625</v>
      </c>
      <c r="C1373" s="23">
        <v>6</v>
      </c>
      <c r="D1373" s="23">
        <v>1</v>
      </c>
      <c r="E1373" s="23">
        <v>38</v>
      </c>
      <c r="F1373">
        <v>9.75</v>
      </c>
      <c r="G1373" t="s">
        <v>14140</v>
      </c>
    </row>
    <row r="1374" spans="1:7" x14ac:dyDescent="0.35">
      <c r="A1374" s="21" t="s">
        <v>7643</v>
      </c>
      <c r="B1374" s="29" t="s">
        <v>7637</v>
      </c>
      <c r="C1374" s="23">
        <v>6</v>
      </c>
      <c r="D1374" s="23">
        <v>1</v>
      </c>
      <c r="E1374" s="23">
        <v>38</v>
      </c>
      <c r="F1374">
        <v>9.75</v>
      </c>
      <c r="G1374" t="s">
        <v>14140</v>
      </c>
    </row>
    <row r="1375" spans="1:7" x14ac:dyDescent="0.35">
      <c r="A1375" s="21" t="s">
        <v>7731</v>
      </c>
      <c r="B1375" s="29" t="s">
        <v>7732</v>
      </c>
      <c r="C1375" s="23">
        <v>6</v>
      </c>
      <c r="D1375" s="23">
        <v>1</v>
      </c>
      <c r="E1375" s="23">
        <v>43.6</v>
      </c>
      <c r="F1375">
        <v>24.5</v>
      </c>
      <c r="G1375" t="s">
        <v>14145</v>
      </c>
    </row>
    <row r="1376" spans="1:7" x14ac:dyDescent="0.35">
      <c r="A1376" s="21" t="s">
        <v>7735</v>
      </c>
      <c r="B1376" s="29" t="s">
        <v>7736</v>
      </c>
      <c r="C1376" s="23">
        <v>6</v>
      </c>
      <c r="D1376" s="23">
        <v>1</v>
      </c>
      <c r="E1376" s="23">
        <v>42.5</v>
      </c>
      <c r="F1376">
        <v>19.95</v>
      </c>
      <c r="G1376" t="s">
        <v>14145</v>
      </c>
    </row>
    <row r="1377" spans="1:7" x14ac:dyDescent="0.35">
      <c r="A1377" s="21" t="s">
        <v>7783</v>
      </c>
      <c r="B1377" s="29" t="s">
        <v>7780</v>
      </c>
      <c r="C1377" s="23">
        <v>6</v>
      </c>
      <c r="D1377" s="23">
        <v>1</v>
      </c>
      <c r="E1377" s="23">
        <v>16</v>
      </c>
      <c r="F1377">
        <v>12.25</v>
      </c>
      <c r="G1377" t="s">
        <v>14154</v>
      </c>
    </row>
    <row r="1378" spans="1:7" x14ac:dyDescent="0.35">
      <c r="A1378" s="21" t="s">
        <v>7836</v>
      </c>
      <c r="B1378" s="29" t="s">
        <v>7837</v>
      </c>
      <c r="C1378" s="23">
        <v>6</v>
      </c>
      <c r="D1378" s="23">
        <v>1</v>
      </c>
      <c r="E1378" s="23">
        <v>30</v>
      </c>
      <c r="F1378">
        <v>5</v>
      </c>
      <c r="G1378" t="s">
        <v>14156</v>
      </c>
    </row>
    <row r="1379" spans="1:7" x14ac:dyDescent="0.35">
      <c r="A1379" s="21" t="s">
        <v>8002</v>
      </c>
      <c r="B1379" s="29" t="s">
        <v>8000</v>
      </c>
      <c r="C1379" s="23">
        <v>6</v>
      </c>
      <c r="D1379" s="23">
        <v>1</v>
      </c>
      <c r="E1379" s="23">
        <v>25</v>
      </c>
      <c r="F1379">
        <v>8.25</v>
      </c>
      <c r="G1379" t="s">
        <v>14153</v>
      </c>
    </row>
    <row r="1380" spans="1:7" x14ac:dyDescent="0.35">
      <c r="A1380" s="21" t="s">
        <v>8073</v>
      </c>
      <c r="B1380" s="29" t="s">
        <v>8074</v>
      </c>
      <c r="C1380" s="23">
        <v>6</v>
      </c>
      <c r="D1380" s="23">
        <v>1</v>
      </c>
      <c r="E1380" s="23">
        <v>25</v>
      </c>
      <c r="F1380">
        <v>6.7</v>
      </c>
      <c r="G1380" t="s">
        <v>14153</v>
      </c>
    </row>
    <row r="1381" spans="1:7" x14ac:dyDescent="0.35">
      <c r="A1381" s="21" t="s">
        <v>8218</v>
      </c>
      <c r="B1381" s="29" t="s">
        <v>8219</v>
      </c>
      <c r="C1381" s="23">
        <v>6</v>
      </c>
      <c r="D1381" s="23">
        <v>1</v>
      </c>
      <c r="E1381" s="23">
        <v>48</v>
      </c>
      <c r="F1381">
        <v>49.95</v>
      </c>
      <c r="G1381" t="s">
        <v>14145</v>
      </c>
    </row>
    <row r="1382" spans="1:7" x14ac:dyDescent="0.35">
      <c r="A1382" s="21" t="s">
        <v>8238</v>
      </c>
      <c r="B1382" s="29" t="s">
        <v>8235</v>
      </c>
      <c r="C1382" s="23">
        <v>6</v>
      </c>
      <c r="D1382" s="23">
        <v>1</v>
      </c>
      <c r="E1382" s="23">
        <v>25</v>
      </c>
      <c r="F1382">
        <v>4.25</v>
      </c>
      <c r="G1382" t="s">
        <v>14153</v>
      </c>
    </row>
    <row r="1383" spans="1:7" x14ac:dyDescent="0.35">
      <c r="A1383" s="21" t="s">
        <v>8662</v>
      </c>
      <c r="B1383" s="29" t="s">
        <v>8659</v>
      </c>
      <c r="C1383" s="23">
        <v>6</v>
      </c>
      <c r="D1383" s="23">
        <v>1</v>
      </c>
      <c r="E1383" s="23">
        <v>45</v>
      </c>
      <c r="F1383">
        <v>15.9</v>
      </c>
      <c r="G1383" t="s">
        <v>14158</v>
      </c>
    </row>
    <row r="1384" spans="1:7" x14ac:dyDescent="0.35">
      <c r="A1384" s="21" t="s">
        <v>8706</v>
      </c>
      <c r="B1384" s="29" t="s">
        <v>8697</v>
      </c>
      <c r="C1384" s="23">
        <v>6</v>
      </c>
      <c r="D1384" s="23">
        <v>1</v>
      </c>
      <c r="E1384" s="23">
        <v>21</v>
      </c>
      <c r="F1384">
        <v>8.1999999999999993</v>
      </c>
      <c r="G1384" t="s">
        <v>14153</v>
      </c>
    </row>
    <row r="1385" spans="1:7" x14ac:dyDescent="0.35">
      <c r="A1385" s="21" t="s">
        <v>8709</v>
      </c>
      <c r="B1385" s="29" t="s">
        <v>8697</v>
      </c>
      <c r="C1385" s="23">
        <v>6</v>
      </c>
      <c r="D1385" s="23">
        <v>1</v>
      </c>
      <c r="E1385" s="23">
        <v>21</v>
      </c>
      <c r="F1385">
        <v>8.1999999999999993</v>
      </c>
      <c r="G1385" t="s">
        <v>14153</v>
      </c>
    </row>
    <row r="1386" spans="1:7" x14ac:dyDescent="0.35">
      <c r="A1386" s="21" t="s">
        <v>8732</v>
      </c>
      <c r="B1386" s="29" t="s">
        <v>8733</v>
      </c>
      <c r="C1386" s="23">
        <v>6</v>
      </c>
      <c r="D1386" s="23">
        <v>1</v>
      </c>
      <c r="E1386" s="23">
        <v>35</v>
      </c>
      <c r="F1386">
        <v>4.25</v>
      </c>
      <c r="G1386" t="s">
        <v>14150</v>
      </c>
    </row>
    <row r="1387" spans="1:7" x14ac:dyDescent="0.35">
      <c r="A1387" s="21" t="s">
        <v>14602</v>
      </c>
      <c r="B1387" s="29" t="s">
        <v>14603</v>
      </c>
      <c r="C1387" s="23">
        <v>6</v>
      </c>
      <c r="D1387" s="23">
        <v>1</v>
      </c>
      <c r="E1387" s="23">
        <v>25</v>
      </c>
      <c r="F1387">
        <v>7.15</v>
      </c>
      <c r="G1387" t="s">
        <v>14148</v>
      </c>
    </row>
    <row r="1388" spans="1:7" x14ac:dyDescent="0.35">
      <c r="A1388" s="21" t="s">
        <v>9199</v>
      </c>
      <c r="B1388" s="29" t="s">
        <v>9200</v>
      </c>
      <c r="C1388" s="23">
        <v>6</v>
      </c>
      <c r="D1388" s="23">
        <v>1</v>
      </c>
      <c r="E1388" s="23">
        <v>37.5</v>
      </c>
      <c r="F1388">
        <v>4.9000000000000004</v>
      </c>
      <c r="G1388" t="s">
        <v>14144</v>
      </c>
    </row>
    <row r="1389" spans="1:7" x14ac:dyDescent="0.35">
      <c r="A1389" s="21" t="s">
        <v>9464</v>
      </c>
      <c r="B1389" s="29" t="s">
        <v>9465</v>
      </c>
      <c r="C1389" s="23">
        <v>6</v>
      </c>
      <c r="D1389" s="23">
        <v>1</v>
      </c>
      <c r="E1389" s="23">
        <v>43</v>
      </c>
      <c r="F1389">
        <v>23.5</v>
      </c>
      <c r="G1389" t="s">
        <v>14144</v>
      </c>
    </row>
    <row r="1390" spans="1:7" x14ac:dyDescent="0.35">
      <c r="A1390" s="21" t="s">
        <v>9574</v>
      </c>
      <c r="B1390" s="29" t="s">
        <v>9575</v>
      </c>
      <c r="C1390" s="23">
        <v>6</v>
      </c>
      <c r="D1390" s="23">
        <v>1</v>
      </c>
      <c r="E1390" s="23">
        <v>37.5</v>
      </c>
      <c r="F1390">
        <v>3.6</v>
      </c>
      <c r="G1390" t="s">
        <v>14160</v>
      </c>
    </row>
    <row r="1391" spans="1:7" x14ac:dyDescent="0.35">
      <c r="A1391" s="21" t="s">
        <v>9716</v>
      </c>
      <c r="B1391" s="29" t="s">
        <v>9717</v>
      </c>
      <c r="C1391" s="23">
        <v>6</v>
      </c>
      <c r="D1391" s="23">
        <v>1</v>
      </c>
      <c r="E1391" s="23">
        <v>46</v>
      </c>
      <c r="F1391">
        <v>17.5</v>
      </c>
      <c r="G1391" t="s">
        <v>14146</v>
      </c>
    </row>
    <row r="1392" spans="1:7" x14ac:dyDescent="0.35">
      <c r="A1392" s="21" t="s">
        <v>9736</v>
      </c>
      <c r="B1392" s="29" t="s">
        <v>9733</v>
      </c>
      <c r="C1392" s="23">
        <v>6</v>
      </c>
      <c r="D1392" s="23">
        <v>1</v>
      </c>
      <c r="E1392" s="23">
        <v>32</v>
      </c>
      <c r="F1392">
        <v>9.4499999999999993</v>
      </c>
      <c r="G1392" t="s">
        <v>14161</v>
      </c>
    </row>
    <row r="1393" spans="1:7" x14ac:dyDescent="0.35">
      <c r="A1393" s="21" t="s">
        <v>9934</v>
      </c>
      <c r="B1393" s="29" t="s">
        <v>9928</v>
      </c>
      <c r="C1393" s="23">
        <v>6</v>
      </c>
      <c r="D1393" s="23">
        <v>1</v>
      </c>
      <c r="E1393" s="23">
        <v>37.5</v>
      </c>
      <c r="F1393">
        <v>3.5</v>
      </c>
      <c r="G1393" t="s">
        <v>14144</v>
      </c>
    </row>
    <row r="1394" spans="1:7" x14ac:dyDescent="0.35">
      <c r="A1394" s="21" t="s">
        <v>9943</v>
      </c>
      <c r="B1394" s="29" t="s">
        <v>9938</v>
      </c>
      <c r="C1394" s="23">
        <v>6</v>
      </c>
      <c r="D1394" s="23">
        <v>1</v>
      </c>
      <c r="E1394" s="23">
        <v>37.5</v>
      </c>
      <c r="F1394">
        <v>3.85</v>
      </c>
      <c r="G1394" t="s">
        <v>14160</v>
      </c>
    </row>
    <row r="1395" spans="1:7" x14ac:dyDescent="0.35">
      <c r="A1395" s="21" t="s">
        <v>9965</v>
      </c>
      <c r="B1395" s="29" t="s">
        <v>9966</v>
      </c>
      <c r="C1395" s="23">
        <v>6</v>
      </c>
      <c r="D1395" s="23">
        <v>1</v>
      </c>
      <c r="E1395" s="23">
        <v>43</v>
      </c>
      <c r="F1395">
        <v>27.5</v>
      </c>
      <c r="G1395" t="s">
        <v>14145</v>
      </c>
    </row>
    <row r="1396" spans="1:7" x14ac:dyDescent="0.35">
      <c r="A1396" s="21" t="s">
        <v>9981</v>
      </c>
      <c r="B1396" s="29" t="s">
        <v>9982</v>
      </c>
      <c r="C1396" s="23">
        <v>6</v>
      </c>
      <c r="D1396" s="23">
        <v>1</v>
      </c>
      <c r="E1396" s="23">
        <v>46</v>
      </c>
      <c r="F1396">
        <v>24.5</v>
      </c>
      <c r="G1396" t="s">
        <v>14145</v>
      </c>
    </row>
    <row r="1397" spans="1:7" x14ac:dyDescent="0.35">
      <c r="A1397" s="21" t="s">
        <v>10090</v>
      </c>
      <c r="B1397" s="29" t="s">
        <v>10087</v>
      </c>
      <c r="C1397" s="23">
        <v>6</v>
      </c>
      <c r="D1397" s="23">
        <v>1</v>
      </c>
      <c r="E1397" s="23">
        <v>42.5</v>
      </c>
      <c r="F1397">
        <v>11.75</v>
      </c>
      <c r="G1397" t="s">
        <v>14146</v>
      </c>
    </row>
    <row r="1398" spans="1:7" x14ac:dyDescent="0.35">
      <c r="A1398" s="21" t="s">
        <v>10129</v>
      </c>
      <c r="B1398" s="29" t="s">
        <v>10130</v>
      </c>
      <c r="C1398" s="23">
        <v>6</v>
      </c>
      <c r="D1398" s="23">
        <v>1</v>
      </c>
      <c r="E1398" s="23">
        <v>37.5</v>
      </c>
      <c r="F1398">
        <v>3.65</v>
      </c>
      <c r="G1398" t="s">
        <v>14160</v>
      </c>
    </row>
    <row r="1399" spans="1:7" x14ac:dyDescent="0.35">
      <c r="A1399" s="21" t="s">
        <v>10160</v>
      </c>
      <c r="B1399" s="29" t="s">
        <v>10161</v>
      </c>
      <c r="C1399" s="23">
        <v>6</v>
      </c>
      <c r="D1399" s="23">
        <v>1</v>
      </c>
      <c r="E1399" s="23">
        <v>30</v>
      </c>
      <c r="F1399">
        <v>5</v>
      </c>
      <c r="G1399" t="s">
        <v>14159</v>
      </c>
    </row>
    <row r="1400" spans="1:7" x14ac:dyDescent="0.35">
      <c r="A1400" s="21" t="s">
        <v>10265</v>
      </c>
      <c r="B1400" s="29" t="s">
        <v>10262</v>
      </c>
      <c r="C1400" s="23">
        <v>6</v>
      </c>
      <c r="D1400" s="23">
        <v>1</v>
      </c>
      <c r="E1400" s="23">
        <v>37.5</v>
      </c>
      <c r="F1400">
        <v>7.55</v>
      </c>
      <c r="G1400" t="s">
        <v>14160</v>
      </c>
    </row>
    <row r="1401" spans="1:7" x14ac:dyDescent="0.35">
      <c r="A1401" s="21" t="s">
        <v>10304</v>
      </c>
      <c r="B1401" s="29" t="s">
        <v>10301</v>
      </c>
      <c r="C1401" s="23">
        <v>6</v>
      </c>
      <c r="D1401" s="23">
        <v>1</v>
      </c>
      <c r="E1401" s="23">
        <v>17</v>
      </c>
      <c r="F1401">
        <v>8.15</v>
      </c>
      <c r="G1401" t="s">
        <v>14153</v>
      </c>
    </row>
    <row r="1402" spans="1:7" x14ac:dyDescent="0.35">
      <c r="A1402" s="21" t="s">
        <v>10491</v>
      </c>
      <c r="B1402" s="29" t="s">
        <v>10492</v>
      </c>
      <c r="C1402" s="23">
        <v>6</v>
      </c>
      <c r="D1402" s="23">
        <v>1</v>
      </c>
      <c r="E1402" s="23">
        <v>21</v>
      </c>
      <c r="F1402">
        <v>7.85</v>
      </c>
      <c r="G1402" t="s">
        <v>14156</v>
      </c>
    </row>
    <row r="1403" spans="1:7" x14ac:dyDescent="0.35">
      <c r="A1403" s="21" t="s">
        <v>10495</v>
      </c>
      <c r="B1403" s="29" t="s">
        <v>10496</v>
      </c>
      <c r="C1403" s="23">
        <v>6</v>
      </c>
      <c r="D1403" s="23">
        <v>1</v>
      </c>
      <c r="E1403" s="23">
        <v>18</v>
      </c>
      <c r="F1403">
        <v>6.45</v>
      </c>
      <c r="G1403" t="s">
        <v>14156</v>
      </c>
    </row>
    <row r="1404" spans="1:7" x14ac:dyDescent="0.35">
      <c r="A1404" s="21" t="s">
        <v>10499</v>
      </c>
      <c r="B1404" s="29" t="s">
        <v>10500</v>
      </c>
      <c r="C1404" s="23">
        <v>6</v>
      </c>
      <c r="D1404" s="23">
        <v>1</v>
      </c>
      <c r="E1404" s="23">
        <v>18</v>
      </c>
      <c r="F1404">
        <v>6.25</v>
      </c>
      <c r="G1404" t="s">
        <v>14156</v>
      </c>
    </row>
    <row r="1405" spans="1:7" x14ac:dyDescent="0.35">
      <c r="A1405" s="21" t="s">
        <v>10522</v>
      </c>
      <c r="B1405" s="29" t="s">
        <v>10516</v>
      </c>
      <c r="C1405" s="23">
        <v>6</v>
      </c>
      <c r="D1405" s="23">
        <v>1</v>
      </c>
      <c r="E1405" s="23">
        <v>25</v>
      </c>
      <c r="F1405">
        <v>8.9499999999999993</v>
      </c>
      <c r="G1405" t="s">
        <v>14148</v>
      </c>
    </row>
    <row r="1406" spans="1:7" x14ac:dyDescent="0.35">
      <c r="A1406" s="21" t="s">
        <v>10529</v>
      </c>
      <c r="B1406" s="29" t="s">
        <v>10526</v>
      </c>
      <c r="C1406" s="23">
        <v>6</v>
      </c>
      <c r="D1406" s="23">
        <v>1</v>
      </c>
      <c r="E1406" s="23">
        <v>17</v>
      </c>
      <c r="F1406">
        <v>18.95</v>
      </c>
      <c r="G1406" t="s">
        <v>14153</v>
      </c>
    </row>
    <row r="1407" spans="1:7" x14ac:dyDescent="0.35">
      <c r="A1407" s="21" t="s">
        <v>10543</v>
      </c>
      <c r="B1407" s="29" t="s">
        <v>10540</v>
      </c>
      <c r="C1407" s="23">
        <v>6</v>
      </c>
      <c r="D1407" s="23">
        <v>1</v>
      </c>
      <c r="E1407" s="23">
        <v>17</v>
      </c>
      <c r="F1407">
        <v>18.95</v>
      </c>
      <c r="G1407" t="s">
        <v>14153</v>
      </c>
    </row>
    <row r="1408" spans="1:7" x14ac:dyDescent="0.35">
      <c r="A1408" s="21" t="s">
        <v>10546</v>
      </c>
      <c r="B1408" s="29" t="s">
        <v>10547</v>
      </c>
      <c r="C1408" s="23">
        <v>6</v>
      </c>
      <c r="D1408" s="23">
        <v>1</v>
      </c>
      <c r="E1408" s="23">
        <v>17</v>
      </c>
      <c r="F1408">
        <v>21.25</v>
      </c>
      <c r="G1408" t="s">
        <v>14153</v>
      </c>
    </row>
    <row r="1409" spans="1:7" x14ac:dyDescent="0.35">
      <c r="A1409" s="21" t="s">
        <v>10554</v>
      </c>
      <c r="B1409" s="29" t="s">
        <v>10551</v>
      </c>
      <c r="C1409" s="23">
        <v>6</v>
      </c>
      <c r="D1409" s="23">
        <v>1</v>
      </c>
      <c r="E1409" s="23">
        <v>17</v>
      </c>
      <c r="F1409">
        <v>18.95</v>
      </c>
      <c r="G1409" t="s">
        <v>14153</v>
      </c>
    </row>
    <row r="1410" spans="1:7" x14ac:dyDescent="0.35">
      <c r="A1410" s="21" t="s">
        <v>10603</v>
      </c>
      <c r="B1410" s="29" t="s">
        <v>10600</v>
      </c>
      <c r="C1410" s="23">
        <v>6</v>
      </c>
      <c r="D1410" s="23">
        <v>1</v>
      </c>
      <c r="E1410" s="23">
        <v>17</v>
      </c>
      <c r="F1410">
        <v>7.95</v>
      </c>
      <c r="G1410" t="s">
        <v>14153</v>
      </c>
    </row>
    <row r="1411" spans="1:7" x14ac:dyDescent="0.35">
      <c r="A1411" s="21" t="s">
        <v>10618</v>
      </c>
      <c r="B1411" s="29" t="s">
        <v>10615</v>
      </c>
      <c r="C1411" s="23">
        <v>6</v>
      </c>
      <c r="D1411" s="23">
        <v>1</v>
      </c>
      <c r="E1411" s="23">
        <v>38</v>
      </c>
      <c r="F1411">
        <v>5.0999999999999996</v>
      </c>
      <c r="G1411" t="s">
        <v>14149</v>
      </c>
    </row>
    <row r="1412" spans="1:7" x14ac:dyDescent="0.35">
      <c r="A1412" s="21" t="s">
        <v>10693</v>
      </c>
      <c r="B1412" s="29" t="s">
        <v>10694</v>
      </c>
      <c r="C1412" s="23">
        <v>6</v>
      </c>
      <c r="D1412" s="23">
        <v>1</v>
      </c>
      <c r="E1412" s="23">
        <v>15</v>
      </c>
      <c r="F1412">
        <v>5.4</v>
      </c>
      <c r="G1412" t="s">
        <v>14153</v>
      </c>
    </row>
    <row r="1413" spans="1:7" x14ac:dyDescent="0.35">
      <c r="A1413" s="21" t="s">
        <v>10704</v>
      </c>
      <c r="B1413" s="29" t="s">
        <v>10698</v>
      </c>
      <c r="C1413" s="23">
        <v>6</v>
      </c>
      <c r="D1413" s="23">
        <v>1</v>
      </c>
      <c r="E1413" s="23">
        <v>37.5</v>
      </c>
      <c r="F1413">
        <v>3.25</v>
      </c>
      <c r="G1413" t="s">
        <v>14142</v>
      </c>
    </row>
    <row r="1414" spans="1:7" x14ac:dyDescent="0.35">
      <c r="A1414" s="21" t="s">
        <v>10765</v>
      </c>
      <c r="B1414" s="29" t="s">
        <v>10766</v>
      </c>
      <c r="C1414" s="23">
        <v>6</v>
      </c>
      <c r="D1414" s="23">
        <v>1</v>
      </c>
      <c r="E1414" s="23">
        <v>54</v>
      </c>
      <c r="F1414">
        <v>4.3</v>
      </c>
      <c r="G1414" t="s">
        <v>14144</v>
      </c>
    </row>
    <row r="1415" spans="1:7" x14ac:dyDescent="0.35">
      <c r="A1415" s="21" t="s">
        <v>10834</v>
      </c>
      <c r="B1415" s="29" t="s">
        <v>10831</v>
      </c>
      <c r="C1415" s="23">
        <v>6</v>
      </c>
      <c r="D1415" s="23">
        <v>1</v>
      </c>
      <c r="E1415" s="23">
        <v>37.5</v>
      </c>
      <c r="F1415">
        <v>8.85</v>
      </c>
      <c r="G1415" t="s">
        <v>14146</v>
      </c>
    </row>
    <row r="1416" spans="1:7" x14ac:dyDescent="0.35">
      <c r="A1416" s="21" t="s">
        <v>10841</v>
      </c>
      <c r="B1416" s="29" t="s">
        <v>10842</v>
      </c>
      <c r="C1416" s="23">
        <v>6</v>
      </c>
      <c r="D1416" s="23">
        <v>1</v>
      </c>
      <c r="E1416" s="23">
        <v>37.5</v>
      </c>
      <c r="F1416">
        <v>2.95</v>
      </c>
      <c r="G1416" t="s">
        <v>14142</v>
      </c>
    </row>
    <row r="1417" spans="1:7" x14ac:dyDescent="0.35">
      <c r="A1417" s="21" t="s">
        <v>10849</v>
      </c>
      <c r="B1417" s="29" t="s">
        <v>10846</v>
      </c>
      <c r="C1417" s="23">
        <v>6</v>
      </c>
      <c r="D1417" s="23">
        <v>1</v>
      </c>
      <c r="E1417" s="23">
        <v>16.600000000000001</v>
      </c>
      <c r="F1417">
        <v>4.3</v>
      </c>
      <c r="G1417" t="s">
        <v>14141</v>
      </c>
    </row>
    <row r="1418" spans="1:7" x14ac:dyDescent="0.35">
      <c r="A1418" s="21" t="s">
        <v>10864</v>
      </c>
      <c r="B1418" s="29" t="s">
        <v>10861</v>
      </c>
      <c r="C1418" s="23">
        <v>6</v>
      </c>
      <c r="D1418" s="23">
        <v>1</v>
      </c>
      <c r="E1418" s="23">
        <v>17.5</v>
      </c>
      <c r="F1418">
        <v>3.25</v>
      </c>
      <c r="G1418" t="s">
        <v>14141</v>
      </c>
    </row>
    <row r="1419" spans="1:7" x14ac:dyDescent="0.35">
      <c r="A1419" s="21" t="s">
        <v>10875</v>
      </c>
      <c r="B1419" s="29" t="s">
        <v>10872</v>
      </c>
      <c r="C1419" s="23">
        <v>6</v>
      </c>
      <c r="D1419" s="23">
        <v>1</v>
      </c>
      <c r="E1419" s="23">
        <v>37.5</v>
      </c>
      <c r="F1419">
        <v>2.25</v>
      </c>
      <c r="G1419" t="s">
        <v>14142</v>
      </c>
    </row>
    <row r="1420" spans="1:7" x14ac:dyDescent="0.35">
      <c r="A1420" s="21" t="s">
        <v>10963</v>
      </c>
      <c r="B1420" s="29" t="s">
        <v>10960</v>
      </c>
      <c r="C1420" s="23">
        <v>6</v>
      </c>
      <c r="D1420" s="23">
        <v>1</v>
      </c>
      <c r="E1420" s="23">
        <v>30</v>
      </c>
      <c r="F1420">
        <v>8.15</v>
      </c>
      <c r="G1420" t="s">
        <v>14156</v>
      </c>
    </row>
    <row r="1421" spans="1:7" x14ac:dyDescent="0.35">
      <c r="A1421" s="21" t="s">
        <v>11183</v>
      </c>
      <c r="B1421" s="29" t="s">
        <v>11180</v>
      </c>
      <c r="C1421" s="23">
        <v>6</v>
      </c>
      <c r="D1421" s="23">
        <v>1</v>
      </c>
      <c r="E1421" s="23">
        <v>37.5</v>
      </c>
      <c r="F1421">
        <v>6.2</v>
      </c>
      <c r="G1421" t="s">
        <v>14144</v>
      </c>
    </row>
    <row r="1422" spans="1:7" x14ac:dyDescent="0.35">
      <c r="A1422" s="21" t="s">
        <v>11186</v>
      </c>
      <c r="B1422" s="29" t="s">
        <v>11187</v>
      </c>
      <c r="C1422" s="23">
        <v>6</v>
      </c>
      <c r="D1422" s="23">
        <v>1</v>
      </c>
      <c r="E1422" s="23">
        <v>37.5</v>
      </c>
      <c r="F1422">
        <v>6.2</v>
      </c>
      <c r="G1422" t="s">
        <v>14144</v>
      </c>
    </row>
    <row r="1423" spans="1:7" x14ac:dyDescent="0.35">
      <c r="A1423" s="21" t="s">
        <v>11302</v>
      </c>
      <c r="B1423" s="29" t="s">
        <v>11299</v>
      </c>
      <c r="C1423" s="23">
        <v>6</v>
      </c>
      <c r="D1423" s="23">
        <v>1</v>
      </c>
      <c r="E1423" s="23">
        <v>18</v>
      </c>
      <c r="F1423">
        <v>7.75</v>
      </c>
      <c r="G1423" t="s">
        <v>14141</v>
      </c>
    </row>
    <row r="1424" spans="1:7" x14ac:dyDescent="0.35">
      <c r="A1424" s="21" t="s">
        <v>11305</v>
      </c>
      <c r="B1424" s="29" t="s">
        <v>11306</v>
      </c>
      <c r="C1424" s="23">
        <v>6</v>
      </c>
      <c r="D1424" s="23">
        <v>1</v>
      </c>
      <c r="E1424" s="23">
        <v>18</v>
      </c>
      <c r="F1424">
        <v>6.25</v>
      </c>
      <c r="G1424" t="s">
        <v>14141</v>
      </c>
    </row>
    <row r="1425" spans="1:7" x14ac:dyDescent="0.35">
      <c r="A1425" s="21" t="s">
        <v>11336</v>
      </c>
      <c r="B1425" s="29" t="s">
        <v>11333</v>
      </c>
      <c r="C1425" s="23">
        <v>6</v>
      </c>
      <c r="D1425" s="23">
        <v>1</v>
      </c>
      <c r="E1425" s="23">
        <v>20</v>
      </c>
      <c r="F1425">
        <v>7.35</v>
      </c>
      <c r="G1425" t="s">
        <v>14153</v>
      </c>
    </row>
    <row r="1426" spans="1:7" x14ac:dyDescent="0.35">
      <c r="A1426" s="21" t="s">
        <v>11363</v>
      </c>
      <c r="B1426" s="29" t="s">
        <v>11364</v>
      </c>
      <c r="C1426" s="23">
        <v>6</v>
      </c>
      <c r="D1426" s="23">
        <v>1</v>
      </c>
      <c r="E1426" s="23">
        <v>50</v>
      </c>
      <c r="F1426">
        <v>10.3</v>
      </c>
      <c r="G1426" t="s">
        <v>14144</v>
      </c>
    </row>
    <row r="1427" spans="1:7" x14ac:dyDescent="0.35">
      <c r="A1427" s="21" t="s">
        <v>11681</v>
      </c>
      <c r="B1427" s="29" t="s">
        <v>11682</v>
      </c>
      <c r="C1427" s="23">
        <v>6</v>
      </c>
      <c r="D1427" s="23">
        <v>1</v>
      </c>
      <c r="E1427" s="23">
        <v>35</v>
      </c>
      <c r="F1427">
        <v>5.55</v>
      </c>
      <c r="G1427" t="s">
        <v>14156</v>
      </c>
    </row>
    <row r="1428" spans="1:7" x14ac:dyDescent="0.35">
      <c r="A1428" s="21" t="s">
        <v>11685</v>
      </c>
      <c r="B1428" s="29" t="s">
        <v>11686</v>
      </c>
      <c r="C1428" s="23">
        <v>6</v>
      </c>
      <c r="D1428" s="23">
        <v>1</v>
      </c>
      <c r="E1428" s="23">
        <v>30</v>
      </c>
      <c r="F1428">
        <v>5.5</v>
      </c>
      <c r="G1428" t="s">
        <v>14156</v>
      </c>
    </row>
    <row r="1429" spans="1:7" x14ac:dyDescent="0.35">
      <c r="A1429" s="21" t="s">
        <v>11696</v>
      </c>
      <c r="B1429" s="29" t="s">
        <v>11689</v>
      </c>
      <c r="C1429" s="23">
        <v>6</v>
      </c>
      <c r="D1429" s="23">
        <v>1</v>
      </c>
      <c r="E1429" s="23">
        <v>21.5</v>
      </c>
      <c r="F1429">
        <v>7.85</v>
      </c>
      <c r="G1429" t="s">
        <v>14156</v>
      </c>
    </row>
    <row r="1430" spans="1:7" x14ac:dyDescent="0.35">
      <c r="A1430" s="21" t="s">
        <v>11739</v>
      </c>
      <c r="B1430" s="29" t="s">
        <v>11733</v>
      </c>
      <c r="C1430" s="23">
        <v>6</v>
      </c>
      <c r="D1430" s="23">
        <v>1</v>
      </c>
      <c r="E1430" s="23">
        <v>15.5</v>
      </c>
      <c r="F1430">
        <v>12.9</v>
      </c>
      <c r="G1430" t="s">
        <v>14154</v>
      </c>
    </row>
    <row r="1431" spans="1:7" x14ac:dyDescent="0.35">
      <c r="A1431" s="21" t="s">
        <v>11764</v>
      </c>
      <c r="B1431" s="29" t="s">
        <v>11765</v>
      </c>
      <c r="C1431" s="23">
        <v>6</v>
      </c>
      <c r="D1431" s="23">
        <v>1</v>
      </c>
      <c r="E1431" s="23">
        <v>38</v>
      </c>
      <c r="F1431">
        <v>7.15</v>
      </c>
      <c r="G1431" t="s">
        <v>14140</v>
      </c>
    </row>
    <row r="1432" spans="1:7" x14ac:dyDescent="0.35">
      <c r="A1432" s="21" t="s">
        <v>11773</v>
      </c>
      <c r="B1432" s="29" t="s">
        <v>11774</v>
      </c>
      <c r="C1432" s="23">
        <v>6</v>
      </c>
      <c r="D1432" s="23">
        <v>1</v>
      </c>
      <c r="E1432" s="23">
        <v>38</v>
      </c>
      <c r="F1432">
        <v>7.15</v>
      </c>
      <c r="G1432" t="s">
        <v>14140</v>
      </c>
    </row>
    <row r="1433" spans="1:7" x14ac:dyDescent="0.35">
      <c r="A1433" s="21" t="s">
        <v>11903</v>
      </c>
      <c r="B1433" s="29" t="s">
        <v>11891</v>
      </c>
      <c r="C1433" s="23">
        <v>6</v>
      </c>
      <c r="D1433" s="23">
        <v>1</v>
      </c>
      <c r="E1433" s="23">
        <v>37.5</v>
      </c>
      <c r="F1433">
        <v>5.45</v>
      </c>
      <c r="G1433" t="s">
        <v>14142</v>
      </c>
    </row>
    <row r="1434" spans="1:7" x14ac:dyDescent="0.35">
      <c r="A1434" s="21" t="s">
        <v>12134</v>
      </c>
      <c r="B1434" s="29" t="s">
        <v>12123</v>
      </c>
      <c r="C1434" s="23">
        <v>6</v>
      </c>
      <c r="D1434" s="23">
        <v>1</v>
      </c>
      <c r="E1434" s="23">
        <v>35</v>
      </c>
      <c r="F1434">
        <v>6.25</v>
      </c>
      <c r="G1434" t="s">
        <v>14143</v>
      </c>
    </row>
    <row r="1435" spans="1:7" x14ac:dyDescent="0.35">
      <c r="A1435" s="21" t="s">
        <v>12430</v>
      </c>
      <c r="B1435" s="29" t="s">
        <v>12431</v>
      </c>
      <c r="C1435" s="23">
        <v>6</v>
      </c>
      <c r="D1435" s="23">
        <v>1</v>
      </c>
      <c r="E1435" s="23">
        <v>45.8</v>
      </c>
      <c r="F1435">
        <v>37.5</v>
      </c>
      <c r="G1435" t="s">
        <v>14145</v>
      </c>
    </row>
    <row r="1436" spans="1:7" x14ac:dyDescent="0.35">
      <c r="A1436" s="21" t="s">
        <v>12772</v>
      </c>
      <c r="B1436" s="29" t="s">
        <v>12766</v>
      </c>
      <c r="C1436" s="23">
        <v>6</v>
      </c>
      <c r="D1436" s="23">
        <v>1</v>
      </c>
      <c r="E1436" s="23">
        <v>44</v>
      </c>
      <c r="F1436">
        <v>95</v>
      </c>
      <c r="G1436" t="s">
        <v>14145</v>
      </c>
    </row>
    <row r="1437" spans="1:7" x14ac:dyDescent="0.35">
      <c r="A1437" s="21" t="s">
        <v>12782</v>
      </c>
      <c r="B1437" s="29" t="s">
        <v>12783</v>
      </c>
      <c r="C1437" s="23">
        <v>6</v>
      </c>
      <c r="D1437" s="23">
        <v>1</v>
      </c>
      <c r="E1437" s="23">
        <v>41.5</v>
      </c>
      <c r="F1437">
        <v>63.5</v>
      </c>
      <c r="G1437" t="s">
        <v>14145</v>
      </c>
    </row>
    <row r="1438" spans="1:7" x14ac:dyDescent="0.35">
      <c r="A1438" s="21" t="s">
        <v>14604</v>
      </c>
      <c r="B1438" s="29" t="s">
        <v>14605</v>
      </c>
      <c r="C1438" s="23">
        <v>6</v>
      </c>
      <c r="D1438" s="23">
        <v>1</v>
      </c>
      <c r="E1438" s="23">
        <v>41.5</v>
      </c>
      <c r="F1438">
        <v>63.5</v>
      </c>
      <c r="G1438" t="s">
        <v>14145</v>
      </c>
    </row>
    <row r="1439" spans="1:7" x14ac:dyDescent="0.35">
      <c r="A1439" s="21" t="s">
        <v>12822</v>
      </c>
      <c r="B1439" s="29" t="s">
        <v>12823</v>
      </c>
      <c r="C1439" s="23">
        <v>6</v>
      </c>
      <c r="D1439" s="23">
        <v>1</v>
      </c>
      <c r="E1439" s="23">
        <v>43</v>
      </c>
      <c r="F1439">
        <v>35.5</v>
      </c>
      <c r="G1439" t="s">
        <v>14145</v>
      </c>
    </row>
    <row r="1440" spans="1:7" x14ac:dyDescent="0.35">
      <c r="A1440" s="21" t="s">
        <v>13114</v>
      </c>
      <c r="B1440" s="29" t="s">
        <v>13115</v>
      </c>
      <c r="C1440" s="23">
        <v>6</v>
      </c>
      <c r="D1440" s="23">
        <v>1</v>
      </c>
      <c r="E1440" s="23">
        <v>37.5</v>
      </c>
      <c r="F1440">
        <v>8.75</v>
      </c>
      <c r="G1440" t="s">
        <v>14142</v>
      </c>
    </row>
    <row r="1441" spans="1:7" x14ac:dyDescent="0.35">
      <c r="A1441" s="21" t="s">
        <v>13136</v>
      </c>
      <c r="B1441" s="29" t="s">
        <v>13127</v>
      </c>
      <c r="C1441" s="23">
        <v>6</v>
      </c>
      <c r="D1441" s="23">
        <v>1</v>
      </c>
      <c r="E1441" s="23">
        <v>20</v>
      </c>
      <c r="F1441">
        <v>10.15</v>
      </c>
      <c r="G1441" t="s">
        <v>14154</v>
      </c>
    </row>
    <row r="1442" spans="1:7" x14ac:dyDescent="0.35">
      <c r="A1442" s="21" t="s">
        <v>13142</v>
      </c>
      <c r="B1442" s="29" t="s">
        <v>13143</v>
      </c>
      <c r="C1442" s="23">
        <v>6</v>
      </c>
      <c r="D1442" s="23">
        <v>1</v>
      </c>
      <c r="E1442" s="23">
        <v>33</v>
      </c>
      <c r="F1442">
        <v>8.5</v>
      </c>
      <c r="G1442" t="s">
        <v>14143</v>
      </c>
    </row>
    <row r="1443" spans="1:7" x14ac:dyDescent="0.35">
      <c r="A1443" s="21" t="s">
        <v>13242</v>
      </c>
      <c r="B1443" s="29" t="s">
        <v>13243</v>
      </c>
      <c r="C1443" s="23">
        <v>6</v>
      </c>
      <c r="D1443" s="23">
        <v>1</v>
      </c>
      <c r="E1443" s="23">
        <v>38</v>
      </c>
      <c r="F1443">
        <v>7.5</v>
      </c>
      <c r="G1443" t="s">
        <v>14159</v>
      </c>
    </row>
    <row r="1444" spans="1:7" x14ac:dyDescent="0.35">
      <c r="A1444" s="21" t="s">
        <v>13449</v>
      </c>
      <c r="B1444" s="29" t="s">
        <v>13450</v>
      </c>
      <c r="C1444" s="23">
        <v>6</v>
      </c>
      <c r="D1444" s="23">
        <v>1</v>
      </c>
      <c r="E1444" s="23">
        <v>34.5</v>
      </c>
      <c r="F1444">
        <v>9.75</v>
      </c>
      <c r="G1444" t="s">
        <v>14156</v>
      </c>
    </row>
    <row r="1445" spans="1:7" x14ac:dyDescent="0.35">
      <c r="A1445" s="21" t="s">
        <v>13457</v>
      </c>
      <c r="B1445" s="29" t="s">
        <v>13454</v>
      </c>
      <c r="C1445" s="23">
        <v>6</v>
      </c>
      <c r="D1445" s="23">
        <v>1</v>
      </c>
      <c r="E1445" s="23">
        <v>21</v>
      </c>
      <c r="F1445">
        <v>7.65</v>
      </c>
      <c r="G1445" t="s">
        <v>14141</v>
      </c>
    </row>
    <row r="1446" spans="1:7" x14ac:dyDescent="0.35">
      <c r="A1446" s="21" t="s">
        <v>13472</v>
      </c>
      <c r="B1446" s="29" t="s">
        <v>13473</v>
      </c>
      <c r="C1446" s="23">
        <v>6</v>
      </c>
      <c r="D1446" s="23">
        <v>1</v>
      </c>
      <c r="E1446" s="23">
        <v>35</v>
      </c>
      <c r="F1446">
        <v>11.7</v>
      </c>
      <c r="G1446" t="s">
        <v>14141</v>
      </c>
    </row>
    <row r="1447" spans="1:7" x14ac:dyDescent="0.35">
      <c r="A1447" s="21" t="s">
        <v>13480</v>
      </c>
      <c r="B1447" s="29" t="s">
        <v>13481</v>
      </c>
      <c r="C1447" s="23">
        <v>6</v>
      </c>
      <c r="D1447" s="23">
        <v>1</v>
      </c>
      <c r="E1447" s="23">
        <v>35</v>
      </c>
      <c r="F1447">
        <v>11.7</v>
      </c>
      <c r="G1447" t="s">
        <v>14141</v>
      </c>
    </row>
    <row r="1448" spans="1:7" x14ac:dyDescent="0.35">
      <c r="A1448" s="21" t="s">
        <v>13484</v>
      </c>
      <c r="B1448" s="29" t="s">
        <v>13485</v>
      </c>
      <c r="C1448" s="23">
        <v>6</v>
      </c>
      <c r="D1448" s="23">
        <v>1</v>
      </c>
      <c r="E1448" s="23">
        <v>35</v>
      </c>
      <c r="F1448">
        <v>11.7</v>
      </c>
      <c r="G1448" t="s">
        <v>14141</v>
      </c>
    </row>
    <row r="1449" spans="1:7" x14ac:dyDescent="0.35">
      <c r="A1449" s="21" t="s">
        <v>13488</v>
      </c>
      <c r="B1449" s="29" t="s">
        <v>13489</v>
      </c>
      <c r="C1449" s="23">
        <v>6</v>
      </c>
      <c r="D1449" s="23">
        <v>1</v>
      </c>
      <c r="E1449" s="23">
        <v>35</v>
      </c>
      <c r="F1449">
        <v>11.7</v>
      </c>
      <c r="G1449" t="s">
        <v>14141</v>
      </c>
    </row>
    <row r="1450" spans="1:7" x14ac:dyDescent="0.35">
      <c r="A1450" s="21" t="s">
        <v>13542</v>
      </c>
      <c r="B1450" s="29" t="s">
        <v>13539</v>
      </c>
      <c r="C1450" s="23">
        <v>6</v>
      </c>
      <c r="D1450" s="23">
        <v>1</v>
      </c>
      <c r="E1450" s="23">
        <v>39</v>
      </c>
      <c r="F1450">
        <v>4.1500000000000004</v>
      </c>
      <c r="G1450" t="s">
        <v>14149</v>
      </c>
    </row>
    <row r="1451" spans="1:7" x14ac:dyDescent="0.35">
      <c r="A1451" s="21" t="s">
        <v>13735</v>
      </c>
      <c r="B1451" s="29" t="s">
        <v>13736</v>
      </c>
      <c r="C1451" s="23">
        <v>6</v>
      </c>
      <c r="D1451" s="23">
        <v>1</v>
      </c>
      <c r="E1451" s="23">
        <v>43</v>
      </c>
      <c r="F1451">
        <v>24.95</v>
      </c>
      <c r="G1451" t="s">
        <v>14158</v>
      </c>
    </row>
    <row r="1452" spans="1:7" x14ac:dyDescent="0.35">
      <c r="A1452" s="21" t="s">
        <v>14606</v>
      </c>
      <c r="B1452" s="29" t="s">
        <v>13804</v>
      </c>
      <c r="C1452" s="23">
        <v>6</v>
      </c>
      <c r="D1452" s="23">
        <v>1</v>
      </c>
      <c r="E1452" s="23">
        <v>45.2</v>
      </c>
      <c r="F1452">
        <v>27.5</v>
      </c>
      <c r="G1452" t="s">
        <v>14158</v>
      </c>
    </row>
    <row r="1453" spans="1:7" x14ac:dyDescent="0.35">
      <c r="A1453" s="21" t="s">
        <v>14607</v>
      </c>
      <c r="B1453" s="29" t="s">
        <v>14608</v>
      </c>
      <c r="C1453" s="23">
        <v>6</v>
      </c>
      <c r="D1453" s="23">
        <v>1</v>
      </c>
      <c r="E1453" s="23">
        <v>45.2</v>
      </c>
      <c r="F1453">
        <v>27.5</v>
      </c>
      <c r="G1453" t="s">
        <v>14158</v>
      </c>
    </row>
    <row r="1454" spans="1:7" x14ac:dyDescent="0.35">
      <c r="A1454" s="21" t="s">
        <v>14609</v>
      </c>
      <c r="B1454" s="29" t="s">
        <v>14610</v>
      </c>
      <c r="C1454" s="23">
        <v>6</v>
      </c>
      <c r="D1454" s="23">
        <v>1</v>
      </c>
      <c r="E1454" s="23">
        <v>54.5</v>
      </c>
      <c r="F1454">
        <v>14.5</v>
      </c>
      <c r="G1454" t="s">
        <v>14144</v>
      </c>
    </row>
    <row r="1455" spans="1:7" x14ac:dyDescent="0.35">
      <c r="A1455" s="21" t="s">
        <v>13851</v>
      </c>
      <c r="B1455" s="29" t="s">
        <v>13848</v>
      </c>
      <c r="C1455" s="23">
        <v>6</v>
      </c>
      <c r="D1455" s="23">
        <v>1</v>
      </c>
      <c r="E1455" s="23">
        <v>37.5</v>
      </c>
      <c r="F1455">
        <v>5</v>
      </c>
      <c r="G1455" t="s">
        <v>14142</v>
      </c>
    </row>
    <row r="1456" spans="1:7" x14ac:dyDescent="0.35">
      <c r="A1456" s="21" t="s">
        <v>13874</v>
      </c>
      <c r="B1456" s="29" t="s">
        <v>13875</v>
      </c>
      <c r="C1456" s="23">
        <v>6</v>
      </c>
      <c r="D1456" s="23">
        <v>1</v>
      </c>
      <c r="E1456" s="23">
        <v>15</v>
      </c>
      <c r="F1456">
        <v>6.5</v>
      </c>
      <c r="G1456" t="s">
        <v>14141</v>
      </c>
    </row>
    <row r="1457" spans="1:7" x14ac:dyDescent="0.35">
      <c r="A1457" s="21" t="s">
        <v>13932</v>
      </c>
      <c r="B1457" s="29" t="s">
        <v>13929</v>
      </c>
      <c r="C1457" s="23">
        <v>6</v>
      </c>
      <c r="D1457" s="23">
        <v>1</v>
      </c>
      <c r="E1457" s="23">
        <v>43</v>
      </c>
      <c r="F1457">
        <v>49.5</v>
      </c>
      <c r="G1457" t="s">
        <v>14144</v>
      </c>
    </row>
    <row r="1458" spans="1:7" x14ac:dyDescent="0.35">
      <c r="A1458" s="21" t="s">
        <v>14049</v>
      </c>
      <c r="B1458" s="29" t="s">
        <v>14050</v>
      </c>
      <c r="C1458" s="23">
        <v>6</v>
      </c>
      <c r="D1458" s="23">
        <v>1</v>
      </c>
      <c r="E1458" s="23">
        <v>44.5</v>
      </c>
      <c r="F1458">
        <v>11.3</v>
      </c>
      <c r="G1458" t="s">
        <v>14146</v>
      </c>
    </row>
    <row r="1459" spans="1:7" x14ac:dyDescent="0.35">
      <c r="A1459" s="21" t="s">
        <v>94</v>
      </c>
      <c r="B1459" s="29" t="s">
        <v>95</v>
      </c>
      <c r="C1459" s="23">
        <v>6</v>
      </c>
      <c r="D1459" s="23">
        <v>0.7</v>
      </c>
      <c r="E1459" s="23">
        <v>35</v>
      </c>
      <c r="F1459">
        <v>15.1</v>
      </c>
      <c r="G1459" t="s">
        <v>14143</v>
      </c>
    </row>
    <row r="1460" spans="1:7" x14ac:dyDescent="0.35">
      <c r="A1460" s="21" t="s">
        <v>102</v>
      </c>
      <c r="B1460" s="29" t="s">
        <v>103</v>
      </c>
      <c r="C1460" s="23">
        <v>6</v>
      </c>
      <c r="D1460" s="23">
        <v>0.7</v>
      </c>
      <c r="E1460" s="23">
        <v>42</v>
      </c>
      <c r="F1460">
        <v>52.5</v>
      </c>
      <c r="G1460" t="s">
        <v>14144</v>
      </c>
    </row>
    <row r="1461" spans="1:7" x14ac:dyDescent="0.35">
      <c r="A1461" s="21" t="s">
        <v>108</v>
      </c>
      <c r="B1461" s="29" t="s">
        <v>109</v>
      </c>
      <c r="C1461" s="23">
        <v>6</v>
      </c>
      <c r="D1461" s="23">
        <v>0.7</v>
      </c>
      <c r="E1461" s="23">
        <v>42</v>
      </c>
      <c r="F1461">
        <v>57.5</v>
      </c>
      <c r="G1461" t="s">
        <v>14144</v>
      </c>
    </row>
    <row r="1462" spans="1:7" x14ac:dyDescent="0.35">
      <c r="A1462" s="21" t="s">
        <v>116</v>
      </c>
      <c r="B1462" s="29" t="s">
        <v>117</v>
      </c>
      <c r="C1462" s="23">
        <v>6</v>
      </c>
      <c r="D1462" s="23">
        <v>0.7</v>
      </c>
      <c r="E1462" s="23">
        <v>42</v>
      </c>
      <c r="F1462">
        <v>27.25</v>
      </c>
      <c r="G1462" t="s">
        <v>14144</v>
      </c>
    </row>
    <row r="1463" spans="1:7" x14ac:dyDescent="0.35">
      <c r="A1463" s="21" t="s">
        <v>120</v>
      </c>
      <c r="B1463" s="29" t="s">
        <v>121</v>
      </c>
      <c r="C1463" s="23">
        <v>6</v>
      </c>
      <c r="D1463" s="23">
        <v>0.7</v>
      </c>
      <c r="E1463" s="23">
        <v>42</v>
      </c>
      <c r="F1463">
        <v>24.8</v>
      </c>
      <c r="G1463" t="s">
        <v>14144</v>
      </c>
    </row>
    <row r="1464" spans="1:7" x14ac:dyDescent="0.35">
      <c r="A1464" s="21" t="s">
        <v>397</v>
      </c>
      <c r="B1464" s="29" t="s">
        <v>398</v>
      </c>
      <c r="C1464" s="23">
        <v>6</v>
      </c>
      <c r="D1464" s="23">
        <v>0.7</v>
      </c>
      <c r="E1464" s="23">
        <v>30</v>
      </c>
      <c r="F1464">
        <v>8.5</v>
      </c>
      <c r="G1464" t="s">
        <v>14148</v>
      </c>
    </row>
    <row r="1465" spans="1:7" x14ac:dyDescent="0.35">
      <c r="A1465" s="21" t="s">
        <v>402</v>
      </c>
      <c r="B1465" s="29" t="s">
        <v>403</v>
      </c>
      <c r="C1465" s="23">
        <v>6</v>
      </c>
      <c r="D1465" s="23">
        <v>0.7</v>
      </c>
      <c r="E1465" s="23">
        <v>30</v>
      </c>
      <c r="F1465">
        <v>7.5</v>
      </c>
      <c r="G1465" t="s">
        <v>14148</v>
      </c>
    </row>
    <row r="1466" spans="1:7" x14ac:dyDescent="0.35">
      <c r="A1466" s="21" t="s">
        <v>476</v>
      </c>
      <c r="B1466" s="29" t="s">
        <v>477</v>
      </c>
      <c r="C1466" s="23">
        <v>6</v>
      </c>
      <c r="D1466" s="23">
        <v>0.7</v>
      </c>
      <c r="E1466" s="23">
        <v>42</v>
      </c>
      <c r="F1466">
        <v>14</v>
      </c>
      <c r="G1466" t="s">
        <v>14152</v>
      </c>
    </row>
    <row r="1467" spans="1:7" x14ac:dyDescent="0.35">
      <c r="A1467" s="21" t="s">
        <v>484</v>
      </c>
      <c r="B1467" s="29" t="s">
        <v>485</v>
      </c>
      <c r="C1467" s="23">
        <v>6</v>
      </c>
      <c r="D1467" s="23">
        <v>0.7</v>
      </c>
      <c r="E1467" s="23">
        <v>20</v>
      </c>
      <c r="F1467">
        <v>8.99</v>
      </c>
      <c r="G1467" t="s">
        <v>14141</v>
      </c>
    </row>
    <row r="1468" spans="1:7" x14ac:dyDescent="0.35">
      <c r="A1468" s="21" t="s">
        <v>492</v>
      </c>
      <c r="B1468" s="29" t="s">
        <v>493</v>
      </c>
      <c r="C1468" s="23">
        <v>6</v>
      </c>
      <c r="D1468" s="23">
        <v>0.7</v>
      </c>
      <c r="E1468" s="23">
        <v>16</v>
      </c>
      <c r="F1468">
        <v>8.9499999999999993</v>
      </c>
      <c r="G1468" t="s">
        <v>14141</v>
      </c>
    </row>
    <row r="1469" spans="1:7" x14ac:dyDescent="0.35">
      <c r="A1469" s="21" t="s">
        <v>559</v>
      </c>
      <c r="B1469" s="29" t="s">
        <v>560</v>
      </c>
      <c r="C1469" s="23">
        <v>6</v>
      </c>
      <c r="D1469" s="23">
        <v>0.7</v>
      </c>
      <c r="E1469" s="23">
        <v>23</v>
      </c>
      <c r="F1469">
        <v>7.85</v>
      </c>
      <c r="G1469" t="s">
        <v>14156</v>
      </c>
    </row>
    <row r="1470" spans="1:7" x14ac:dyDescent="0.35">
      <c r="A1470" s="21" t="s">
        <v>568</v>
      </c>
      <c r="B1470" s="29" t="s">
        <v>564</v>
      </c>
      <c r="C1470" s="23">
        <v>6</v>
      </c>
      <c r="D1470" s="23">
        <v>0.7</v>
      </c>
      <c r="E1470" s="23">
        <v>17</v>
      </c>
      <c r="F1470">
        <v>6.25</v>
      </c>
      <c r="G1470" t="s">
        <v>14154</v>
      </c>
    </row>
    <row r="1471" spans="1:7" x14ac:dyDescent="0.35">
      <c r="A1471" s="21" t="s">
        <v>574</v>
      </c>
      <c r="B1471" s="29" t="s">
        <v>575</v>
      </c>
      <c r="C1471" s="23">
        <v>6</v>
      </c>
      <c r="D1471" s="23">
        <v>0.7</v>
      </c>
      <c r="E1471" s="23">
        <v>15.5</v>
      </c>
      <c r="F1471">
        <v>7.95</v>
      </c>
      <c r="G1471" t="s">
        <v>14154</v>
      </c>
    </row>
    <row r="1472" spans="1:7" x14ac:dyDescent="0.35">
      <c r="A1472" s="21" t="s">
        <v>655</v>
      </c>
      <c r="B1472" s="29" t="s">
        <v>656</v>
      </c>
      <c r="C1472" s="23">
        <v>6</v>
      </c>
      <c r="D1472" s="23">
        <v>0.7</v>
      </c>
      <c r="E1472" s="23">
        <v>43.3</v>
      </c>
      <c r="F1472">
        <v>42.5</v>
      </c>
      <c r="G1472" t="s">
        <v>14158</v>
      </c>
    </row>
    <row r="1473" spans="1:7" x14ac:dyDescent="0.35">
      <c r="A1473" s="21" t="s">
        <v>752</v>
      </c>
      <c r="B1473" s="29" t="s">
        <v>753</v>
      </c>
      <c r="C1473" s="23">
        <v>6</v>
      </c>
      <c r="D1473" s="23">
        <v>0.7</v>
      </c>
      <c r="E1473" s="23">
        <v>14</v>
      </c>
      <c r="F1473">
        <v>7.5</v>
      </c>
      <c r="G1473" t="s">
        <v>14148</v>
      </c>
    </row>
    <row r="1474" spans="1:7" x14ac:dyDescent="0.35">
      <c r="A1474" s="21" t="s">
        <v>756</v>
      </c>
      <c r="B1474" s="29" t="s">
        <v>757</v>
      </c>
      <c r="C1474" s="23">
        <v>6</v>
      </c>
      <c r="D1474" s="23">
        <v>0.7</v>
      </c>
      <c r="E1474" s="23">
        <v>11</v>
      </c>
      <c r="F1474">
        <v>7.35</v>
      </c>
      <c r="G1474" t="s">
        <v>14156</v>
      </c>
    </row>
    <row r="1475" spans="1:7" x14ac:dyDescent="0.35">
      <c r="A1475" s="21" t="s">
        <v>898</v>
      </c>
      <c r="B1475" s="29" t="s">
        <v>899</v>
      </c>
      <c r="C1475" s="23">
        <v>6</v>
      </c>
      <c r="D1475" s="23">
        <v>0.7</v>
      </c>
      <c r="E1475" s="23">
        <v>17</v>
      </c>
      <c r="F1475">
        <v>8.4499999999999993</v>
      </c>
      <c r="G1475" t="s">
        <v>14154</v>
      </c>
    </row>
    <row r="1476" spans="1:7" x14ac:dyDescent="0.35">
      <c r="A1476" s="21" t="s">
        <v>930</v>
      </c>
      <c r="B1476" s="29" t="s">
        <v>931</v>
      </c>
      <c r="C1476" s="23">
        <v>6</v>
      </c>
      <c r="D1476" s="23">
        <v>0.7</v>
      </c>
      <c r="E1476" s="23">
        <v>24</v>
      </c>
      <c r="F1476">
        <v>6.15</v>
      </c>
      <c r="G1476" t="s">
        <v>14141</v>
      </c>
    </row>
    <row r="1477" spans="1:7" x14ac:dyDescent="0.35">
      <c r="A1477" s="21" t="s">
        <v>950</v>
      </c>
      <c r="B1477" s="29" t="s">
        <v>951</v>
      </c>
      <c r="C1477" s="23">
        <v>6</v>
      </c>
      <c r="D1477" s="23">
        <v>0.7</v>
      </c>
      <c r="E1477" s="23">
        <v>36</v>
      </c>
      <c r="F1477">
        <v>6.75</v>
      </c>
      <c r="G1477" t="s">
        <v>14159</v>
      </c>
    </row>
    <row r="1478" spans="1:7" x14ac:dyDescent="0.35">
      <c r="A1478" s="21" t="s">
        <v>984</v>
      </c>
      <c r="B1478" s="29" t="s">
        <v>985</v>
      </c>
      <c r="C1478" s="23">
        <v>6</v>
      </c>
      <c r="D1478" s="23">
        <v>0.7</v>
      </c>
      <c r="E1478" s="23">
        <v>35.200000000000003</v>
      </c>
      <c r="F1478">
        <v>18.5</v>
      </c>
      <c r="G1478" t="s">
        <v>14141</v>
      </c>
    </row>
    <row r="1479" spans="1:7" x14ac:dyDescent="0.35">
      <c r="A1479" s="21" t="s">
        <v>996</v>
      </c>
      <c r="B1479" s="29" t="s">
        <v>997</v>
      </c>
      <c r="C1479" s="23">
        <v>6</v>
      </c>
      <c r="D1479" s="23">
        <v>0.7</v>
      </c>
      <c r="E1479" s="23">
        <v>35.200000000000003</v>
      </c>
      <c r="F1479">
        <v>17.5</v>
      </c>
      <c r="G1479" t="s">
        <v>14141</v>
      </c>
    </row>
    <row r="1480" spans="1:7" x14ac:dyDescent="0.35">
      <c r="A1480" s="21" t="s">
        <v>14639</v>
      </c>
      <c r="B1480" s="29" t="s">
        <v>14640</v>
      </c>
      <c r="C1480" s="23">
        <v>6</v>
      </c>
      <c r="D1480" s="23">
        <v>0.7</v>
      </c>
      <c r="E1480" s="23">
        <v>54</v>
      </c>
      <c r="F1480">
        <v>14.5</v>
      </c>
      <c r="G1480" t="s">
        <v>14144</v>
      </c>
    </row>
    <row r="1481" spans="1:7" x14ac:dyDescent="0.35">
      <c r="A1481" s="21" t="s">
        <v>1033</v>
      </c>
      <c r="B1481" s="29" t="s">
        <v>1034</v>
      </c>
      <c r="C1481" s="23">
        <v>6</v>
      </c>
      <c r="D1481" s="23">
        <v>0.7</v>
      </c>
      <c r="E1481" s="23">
        <v>29</v>
      </c>
      <c r="F1481">
        <v>6.25</v>
      </c>
      <c r="G1481" t="s">
        <v>14156</v>
      </c>
    </row>
    <row r="1482" spans="1:7" x14ac:dyDescent="0.35">
      <c r="A1482" s="21" t="s">
        <v>1132</v>
      </c>
      <c r="B1482" s="29" t="s">
        <v>1133</v>
      </c>
      <c r="C1482" s="23">
        <v>6</v>
      </c>
      <c r="D1482" s="23">
        <v>0.7</v>
      </c>
      <c r="E1482" s="23">
        <v>32</v>
      </c>
      <c r="F1482">
        <v>5.55</v>
      </c>
      <c r="G1482" t="s">
        <v>14161</v>
      </c>
    </row>
    <row r="1483" spans="1:7" x14ac:dyDescent="0.35">
      <c r="A1483" s="21" t="s">
        <v>1162</v>
      </c>
      <c r="B1483" s="29" t="s">
        <v>1163</v>
      </c>
      <c r="C1483" s="23">
        <v>6</v>
      </c>
      <c r="D1483" s="23">
        <v>0.7</v>
      </c>
      <c r="E1483" s="23">
        <v>44.5</v>
      </c>
      <c r="F1483">
        <v>12.5</v>
      </c>
      <c r="G1483" t="s">
        <v>14160</v>
      </c>
    </row>
    <row r="1484" spans="1:7" x14ac:dyDescent="0.35">
      <c r="A1484" s="21" t="s">
        <v>1166</v>
      </c>
      <c r="B1484" s="29" t="s">
        <v>1167</v>
      </c>
      <c r="C1484" s="23">
        <v>6</v>
      </c>
      <c r="D1484" s="23">
        <v>0.7</v>
      </c>
      <c r="E1484" s="23">
        <v>32</v>
      </c>
      <c r="F1484">
        <v>5.45</v>
      </c>
      <c r="G1484" t="s">
        <v>14161</v>
      </c>
    </row>
    <row r="1485" spans="1:7" x14ac:dyDescent="0.35">
      <c r="A1485" s="21" t="s">
        <v>1173</v>
      </c>
      <c r="B1485" s="29" t="s">
        <v>1174</v>
      </c>
      <c r="C1485" s="23">
        <v>6</v>
      </c>
      <c r="D1485" s="23">
        <v>0.7</v>
      </c>
      <c r="E1485" s="23">
        <v>32</v>
      </c>
      <c r="F1485">
        <v>5.75</v>
      </c>
      <c r="G1485" t="s">
        <v>14161</v>
      </c>
    </row>
    <row r="1486" spans="1:7" x14ac:dyDescent="0.35">
      <c r="A1486" s="21" t="s">
        <v>1177</v>
      </c>
      <c r="B1486" s="29" t="s">
        <v>1178</v>
      </c>
      <c r="C1486" s="23">
        <v>6</v>
      </c>
      <c r="D1486" s="23">
        <v>0.7</v>
      </c>
      <c r="E1486" s="23">
        <v>14.9</v>
      </c>
      <c r="F1486">
        <v>5.6</v>
      </c>
      <c r="G1486" t="s">
        <v>14161</v>
      </c>
    </row>
    <row r="1487" spans="1:7" x14ac:dyDescent="0.35">
      <c r="A1487" s="21" t="s">
        <v>1186</v>
      </c>
      <c r="B1487" s="29" t="s">
        <v>1187</v>
      </c>
      <c r="C1487" s="23">
        <v>6</v>
      </c>
      <c r="D1487" s="23">
        <v>0.7</v>
      </c>
      <c r="E1487" s="23">
        <v>32</v>
      </c>
      <c r="F1487">
        <v>5.45</v>
      </c>
      <c r="G1487" t="s">
        <v>14161</v>
      </c>
    </row>
    <row r="1488" spans="1:7" x14ac:dyDescent="0.35">
      <c r="A1488" s="21" t="s">
        <v>14641</v>
      </c>
      <c r="B1488" s="29" t="s">
        <v>14642</v>
      </c>
      <c r="C1488" s="23">
        <v>6</v>
      </c>
      <c r="D1488" s="23">
        <v>0.7</v>
      </c>
      <c r="E1488" s="23">
        <v>45</v>
      </c>
      <c r="F1488">
        <v>74.5</v>
      </c>
      <c r="G1488" t="s">
        <v>14144</v>
      </c>
    </row>
    <row r="1489" spans="1:7" x14ac:dyDescent="0.35">
      <c r="A1489" s="21" t="s">
        <v>1200</v>
      </c>
      <c r="B1489" s="29" t="s">
        <v>1201</v>
      </c>
      <c r="C1489" s="23">
        <v>6</v>
      </c>
      <c r="D1489" s="23">
        <v>0.7</v>
      </c>
      <c r="E1489" s="23">
        <v>35</v>
      </c>
      <c r="F1489">
        <v>5.65</v>
      </c>
      <c r="G1489" t="s">
        <v>14144</v>
      </c>
    </row>
    <row r="1490" spans="1:7" x14ac:dyDescent="0.35">
      <c r="A1490" s="21" t="s">
        <v>1230</v>
      </c>
      <c r="B1490" s="29" t="s">
        <v>1231</v>
      </c>
      <c r="C1490" s="23">
        <v>6</v>
      </c>
      <c r="D1490" s="23">
        <v>0.7</v>
      </c>
      <c r="E1490" s="23">
        <v>17</v>
      </c>
      <c r="F1490">
        <v>12.75</v>
      </c>
      <c r="G1490" t="s">
        <v>14154</v>
      </c>
    </row>
    <row r="1491" spans="1:7" x14ac:dyDescent="0.35">
      <c r="A1491" s="21" t="s">
        <v>1243</v>
      </c>
      <c r="B1491" s="29" t="s">
        <v>1244</v>
      </c>
      <c r="C1491" s="23">
        <v>6</v>
      </c>
      <c r="D1491" s="23">
        <v>0.7</v>
      </c>
      <c r="E1491" s="23">
        <v>17</v>
      </c>
      <c r="F1491">
        <v>12.5</v>
      </c>
      <c r="G1491" t="s">
        <v>14154</v>
      </c>
    </row>
    <row r="1492" spans="1:7" x14ac:dyDescent="0.35">
      <c r="A1492" s="21" t="s">
        <v>1247</v>
      </c>
      <c r="B1492" s="29" t="s">
        <v>1248</v>
      </c>
      <c r="C1492" s="23">
        <v>6</v>
      </c>
      <c r="D1492" s="23">
        <v>0.7</v>
      </c>
      <c r="E1492" s="23">
        <v>17</v>
      </c>
      <c r="F1492">
        <v>8.4499999999999993</v>
      </c>
      <c r="G1492" t="s">
        <v>14154</v>
      </c>
    </row>
    <row r="1493" spans="1:7" x14ac:dyDescent="0.35">
      <c r="A1493" s="21" t="s">
        <v>1261</v>
      </c>
      <c r="B1493" s="29" t="s">
        <v>1255</v>
      </c>
      <c r="C1493" s="23">
        <v>6</v>
      </c>
      <c r="D1493" s="23">
        <v>0.7</v>
      </c>
      <c r="E1493" s="23">
        <v>17</v>
      </c>
      <c r="F1493">
        <v>7.95</v>
      </c>
      <c r="G1493" t="s">
        <v>14154</v>
      </c>
    </row>
    <row r="1494" spans="1:7" x14ac:dyDescent="0.35">
      <c r="A1494" s="21" t="s">
        <v>1283</v>
      </c>
      <c r="B1494" s="29" t="s">
        <v>1284</v>
      </c>
      <c r="C1494" s="23">
        <v>6</v>
      </c>
      <c r="D1494" s="23">
        <v>0.7</v>
      </c>
      <c r="E1494" s="23">
        <v>17</v>
      </c>
      <c r="F1494">
        <v>11.5</v>
      </c>
      <c r="G1494" t="s">
        <v>14154</v>
      </c>
    </row>
    <row r="1495" spans="1:7" x14ac:dyDescent="0.35">
      <c r="A1495" s="21" t="s">
        <v>1302</v>
      </c>
      <c r="B1495" s="29" t="s">
        <v>1303</v>
      </c>
      <c r="C1495" s="23">
        <v>6</v>
      </c>
      <c r="D1495" s="23">
        <v>0.7</v>
      </c>
      <c r="E1495" s="23">
        <v>64</v>
      </c>
      <c r="F1495">
        <v>34.5</v>
      </c>
      <c r="G1495" t="s">
        <v>14158</v>
      </c>
    </row>
    <row r="1496" spans="1:7" x14ac:dyDescent="0.35">
      <c r="A1496" s="21" t="s">
        <v>14643</v>
      </c>
      <c r="B1496" s="29" t="s">
        <v>14644</v>
      </c>
      <c r="C1496" s="23">
        <v>6</v>
      </c>
      <c r="D1496" s="23">
        <v>0.7</v>
      </c>
      <c r="E1496" s="23">
        <v>59.6</v>
      </c>
      <c r="F1496">
        <v>31.5</v>
      </c>
      <c r="G1496" t="s">
        <v>14169</v>
      </c>
    </row>
    <row r="1497" spans="1:7" x14ac:dyDescent="0.35">
      <c r="A1497" s="21" t="s">
        <v>14620</v>
      </c>
      <c r="B1497" s="29" t="s">
        <v>14621</v>
      </c>
      <c r="C1497" s="23">
        <v>6</v>
      </c>
      <c r="D1497" s="23">
        <v>0.7</v>
      </c>
      <c r="E1497" s="23">
        <v>39</v>
      </c>
      <c r="F1497">
        <v>8.25</v>
      </c>
      <c r="G1497" t="s">
        <v>14150</v>
      </c>
    </row>
    <row r="1498" spans="1:7" x14ac:dyDescent="0.35">
      <c r="A1498" s="21" t="s">
        <v>1346</v>
      </c>
      <c r="B1498" s="29" t="s">
        <v>1347</v>
      </c>
      <c r="C1498" s="23">
        <v>6</v>
      </c>
      <c r="D1498" s="23">
        <v>0.7</v>
      </c>
      <c r="E1498" s="23">
        <v>45</v>
      </c>
      <c r="F1498">
        <v>38.5</v>
      </c>
      <c r="G1498" t="s">
        <v>14144</v>
      </c>
    </row>
    <row r="1499" spans="1:7" x14ac:dyDescent="0.35">
      <c r="A1499" s="21" t="s">
        <v>1350</v>
      </c>
      <c r="B1499" s="29" t="s">
        <v>1351</v>
      </c>
      <c r="C1499" s="23">
        <v>6</v>
      </c>
      <c r="D1499" s="23">
        <v>0.7</v>
      </c>
      <c r="E1499" s="23">
        <v>45</v>
      </c>
      <c r="F1499">
        <v>30.5</v>
      </c>
      <c r="G1499" t="s">
        <v>14144</v>
      </c>
    </row>
    <row r="1500" spans="1:7" x14ac:dyDescent="0.35">
      <c r="A1500" s="21" t="s">
        <v>1444</v>
      </c>
      <c r="B1500" s="29" t="s">
        <v>1445</v>
      </c>
      <c r="C1500" s="23">
        <v>6</v>
      </c>
      <c r="D1500" s="23">
        <v>0.7</v>
      </c>
      <c r="E1500" s="23">
        <v>33</v>
      </c>
      <c r="F1500">
        <v>6.25</v>
      </c>
      <c r="G1500" t="s">
        <v>14141</v>
      </c>
    </row>
    <row r="1501" spans="1:7" x14ac:dyDescent="0.35">
      <c r="A1501" s="21" t="s">
        <v>1448</v>
      </c>
      <c r="B1501" s="29" t="s">
        <v>1449</v>
      </c>
      <c r="C1501" s="23">
        <v>6</v>
      </c>
      <c r="D1501" s="23">
        <v>0.7</v>
      </c>
      <c r="E1501" s="23">
        <v>35</v>
      </c>
      <c r="F1501">
        <v>6.8</v>
      </c>
      <c r="G1501" t="s">
        <v>14141</v>
      </c>
    </row>
    <row r="1502" spans="1:7" x14ac:dyDescent="0.35">
      <c r="A1502" s="21" t="s">
        <v>1463</v>
      </c>
      <c r="B1502" s="29" t="s">
        <v>1464</v>
      </c>
      <c r="C1502" s="23">
        <v>6</v>
      </c>
      <c r="D1502" s="23">
        <v>0.7</v>
      </c>
      <c r="E1502" s="23">
        <v>16</v>
      </c>
      <c r="F1502">
        <v>4.75</v>
      </c>
      <c r="G1502" t="s">
        <v>14153</v>
      </c>
    </row>
    <row r="1503" spans="1:7" x14ac:dyDescent="0.35">
      <c r="A1503" s="21" t="s">
        <v>1607</v>
      </c>
      <c r="B1503" s="29" t="s">
        <v>1608</v>
      </c>
      <c r="C1503" s="23">
        <v>6</v>
      </c>
      <c r="D1503" s="23">
        <v>0.7</v>
      </c>
      <c r="E1503" s="23">
        <v>18</v>
      </c>
      <c r="F1503">
        <v>3</v>
      </c>
      <c r="G1503" t="s">
        <v>14153</v>
      </c>
    </row>
    <row r="1504" spans="1:7" x14ac:dyDescent="0.35">
      <c r="A1504" s="21" t="s">
        <v>1611</v>
      </c>
      <c r="B1504" s="29" t="s">
        <v>1608</v>
      </c>
      <c r="C1504" s="23">
        <v>6</v>
      </c>
      <c r="D1504" s="23">
        <v>0.7</v>
      </c>
      <c r="E1504" s="23">
        <v>18</v>
      </c>
      <c r="F1504">
        <v>3</v>
      </c>
      <c r="G1504" t="s">
        <v>14153</v>
      </c>
    </row>
    <row r="1505" spans="1:7" x14ac:dyDescent="0.35">
      <c r="A1505" s="21" t="s">
        <v>1625</v>
      </c>
      <c r="B1505" s="29" t="s">
        <v>1626</v>
      </c>
      <c r="C1505" s="23">
        <v>6</v>
      </c>
      <c r="D1505" s="23">
        <v>0.7</v>
      </c>
      <c r="E1505" s="23">
        <v>18</v>
      </c>
      <c r="F1505">
        <v>3.25</v>
      </c>
      <c r="G1505" t="s">
        <v>14153</v>
      </c>
    </row>
    <row r="1506" spans="1:7" x14ac:dyDescent="0.35">
      <c r="A1506" s="21" t="s">
        <v>1629</v>
      </c>
      <c r="B1506" s="29" t="s">
        <v>1630</v>
      </c>
      <c r="C1506" s="23">
        <v>6</v>
      </c>
      <c r="D1506" s="23">
        <v>0.7</v>
      </c>
      <c r="E1506" s="23">
        <v>15</v>
      </c>
      <c r="F1506">
        <v>4.25</v>
      </c>
      <c r="G1506" t="s">
        <v>14154</v>
      </c>
    </row>
    <row r="1507" spans="1:7" x14ac:dyDescent="0.35">
      <c r="A1507" s="21" t="s">
        <v>1633</v>
      </c>
      <c r="B1507" s="29" t="s">
        <v>1634</v>
      </c>
      <c r="C1507" s="23">
        <v>6</v>
      </c>
      <c r="D1507" s="23">
        <v>0.7</v>
      </c>
      <c r="E1507" s="23">
        <v>15</v>
      </c>
      <c r="F1507">
        <v>4.95</v>
      </c>
      <c r="G1507" t="s">
        <v>14153</v>
      </c>
    </row>
    <row r="1508" spans="1:7" x14ac:dyDescent="0.35">
      <c r="A1508" s="21" t="s">
        <v>1637</v>
      </c>
      <c r="B1508" s="29" t="s">
        <v>1638</v>
      </c>
      <c r="C1508" s="23">
        <v>6</v>
      </c>
      <c r="D1508" s="23">
        <v>0.7</v>
      </c>
      <c r="E1508" s="23">
        <v>15</v>
      </c>
      <c r="F1508">
        <v>5</v>
      </c>
      <c r="G1508" t="s">
        <v>14154</v>
      </c>
    </row>
    <row r="1509" spans="1:7" x14ac:dyDescent="0.35">
      <c r="A1509" s="21" t="s">
        <v>1640</v>
      </c>
      <c r="B1509" s="29" t="s">
        <v>1641</v>
      </c>
      <c r="C1509" s="23">
        <v>6</v>
      </c>
      <c r="D1509" s="23">
        <v>0.7</v>
      </c>
      <c r="E1509" s="23">
        <v>16</v>
      </c>
      <c r="F1509">
        <v>3.35</v>
      </c>
      <c r="G1509" t="s">
        <v>14153</v>
      </c>
    </row>
    <row r="1510" spans="1:7" x14ac:dyDescent="0.35">
      <c r="A1510" s="21" t="s">
        <v>1648</v>
      </c>
      <c r="B1510" s="29" t="s">
        <v>1649</v>
      </c>
      <c r="C1510" s="23">
        <v>6</v>
      </c>
      <c r="D1510" s="23">
        <v>0.7</v>
      </c>
      <c r="E1510" s="23">
        <v>16</v>
      </c>
      <c r="F1510">
        <v>3.2</v>
      </c>
      <c r="G1510" t="s">
        <v>14153</v>
      </c>
    </row>
    <row r="1511" spans="1:7" x14ac:dyDescent="0.35">
      <c r="A1511" s="21" t="s">
        <v>1652</v>
      </c>
      <c r="B1511" s="29" t="s">
        <v>1653</v>
      </c>
      <c r="C1511" s="23">
        <v>6</v>
      </c>
      <c r="D1511" s="23">
        <v>0.7</v>
      </c>
      <c r="E1511" s="23">
        <v>15</v>
      </c>
      <c r="F1511">
        <v>3.35</v>
      </c>
      <c r="G1511" t="s">
        <v>14148</v>
      </c>
    </row>
    <row r="1512" spans="1:7" x14ac:dyDescent="0.35">
      <c r="A1512" s="21" t="s">
        <v>1656</v>
      </c>
      <c r="B1512" s="29" t="s">
        <v>1657</v>
      </c>
      <c r="C1512" s="23">
        <v>6</v>
      </c>
      <c r="D1512" s="23">
        <v>0.7</v>
      </c>
      <c r="E1512" s="23">
        <v>17</v>
      </c>
      <c r="F1512">
        <v>4.95</v>
      </c>
      <c r="G1512" t="s">
        <v>14154</v>
      </c>
    </row>
    <row r="1513" spans="1:7" x14ac:dyDescent="0.35">
      <c r="A1513" s="21" t="s">
        <v>1660</v>
      </c>
      <c r="B1513" s="29" t="s">
        <v>1661</v>
      </c>
      <c r="C1513" s="23">
        <v>6</v>
      </c>
      <c r="D1513" s="23">
        <v>0.7</v>
      </c>
      <c r="E1513" s="23">
        <v>16</v>
      </c>
      <c r="F1513">
        <v>3.08</v>
      </c>
      <c r="G1513" t="s">
        <v>14153</v>
      </c>
    </row>
    <row r="1514" spans="1:7" x14ac:dyDescent="0.35">
      <c r="A1514" s="21" t="s">
        <v>1668</v>
      </c>
      <c r="B1514" s="29" t="s">
        <v>1669</v>
      </c>
      <c r="C1514" s="23">
        <v>6</v>
      </c>
      <c r="D1514" s="23">
        <v>0.7</v>
      </c>
      <c r="E1514" s="23">
        <v>18</v>
      </c>
      <c r="F1514">
        <v>3.78</v>
      </c>
      <c r="G1514" t="s">
        <v>14148</v>
      </c>
    </row>
    <row r="1515" spans="1:7" x14ac:dyDescent="0.35">
      <c r="A1515" s="21" t="s">
        <v>1672</v>
      </c>
      <c r="B1515" s="29" t="s">
        <v>1673</v>
      </c>
      <c r="C1515" s="23">
        <v>6</v>
      </c>
      <c r="D1515" s="23">
        <v>0.7</v>
      </c>
      <c r="E1515" s="23">
        <v>18</v>
      </c>
      <c r="F1515">
        <v>3.7</v>
      </c>
      <c r="G1515" t="s">
        <v>14148</v>
      </c>
    </row>
    <row r="1516" spans="1:7" x14ac:dyDescent="0.35">
      <c r="A1516" s="21" t="s">
        <v>1691</v>
      </c>
      <c r="B1516" s="29" t="s">
        <v>1692</v>
      </c>
      <c r="C1516" s="23">
        <v>6</v>
      </c>
      <c r="D1516" s="23">
        <v>0.7</v>
      </c>
      <c r="E1516" s="23">
        <v>18</v>
      </c>
      <c r="F1516">
        <v>3.5</v>
      </c>
      <c r="G1516" t="s">
        <v>14153</v>
      </c>
    </row>
    <row r="1517" spans="1:7" x14ac:dyDescent="0.35">
      <c r="A1517" s="21" t="s">
        <v>1707</v>
      </c>
      <c r="B1517" s="29" t="s">
        <v>1708</v>
      </c>
      <c r="C1517" s="23">
        <v>6</v>
      </c>
      <c r="D1517" s="23">
        <v>0.7</v>
      </c>
      <c r="E1517" s="23">
        <v>15</v>
      </c>
      <c r="F1517">
        <v>7.5</v>
      </c>
      <c r="G1517" t="s">
        <v>14154</v>
      </c>
    </row>
    <row r="1518" spans="1:7" x14ac:dyDescent="0.35">
      <c r="A1518" s="21" t="s">
        <v>1785</v>
      </c>
      <c r="B1518" s="29" t="s">
        <v>1786</v>
      </c>
      <c r="C1518" s="23">
        <v>6</v>
      </c>
      <c r="D1518" s="23">
        <v>0.7</v>
      </c>
      <c r="E1518" s="23">
        <v>46.3</v>
      </c>
      <c r="F1518">
        <v>13.25</v>
      </c>
      <c r="G1518" t="s">
        <v>14163</v>
      </c>
    </row>
    <row r="1519" spans="1:7" x14ac:dyDescent="0.35">
      <c r="A1519" s="21" t="s">
        <v>1790</v>
      </c>
      <c r="B1519" s="29" t="s">
        <v>1791</v>
      </c>
      <c r="C1519" s="23">
        <v>6</v>
      </c>
      <c r="D1519" s="23">
        <v>0.7</v>
      </c>
      <c r="E1519" s="23">
        <v>46.3</v>
      </c>
      <c r="F1519">
        <v>12.75</v>
      </c>
      <c r="G1519" t="s">
        <v>14150</v>
      </c>
    </row>
    <row r="1520" spans="1:7" x14ac:dyDescent="0.35">
      <c r="A1520" s="21" t="s">
        <v>1794</v>
      </c>
      <c r="B1520" s="29" t="s">
        <v>1795</v>
      </c>
      <c r="C1520" s="23">
        <v>6</v>
      </c>
      <c r="D1520" s="23">
        <v>0.7</v>
      </c>
      <c r="E1520" s="23">
        <v>50</v>
      </c>
      <c r="F1520">
        <v>78.5</v>
      </c>
      <c r="G1520" t="s">
        <v>14150</v>
      </c>
    </row>
    <row r="1521" spans="1:7" x14ac:dyDescent="0.35">
      <c r="A1521" s="21" t="s">
        <v>1798</v>
      </c>
      <c r="B1521" s="29" t="s">
        <v>1799</v>
      </c>
      <c r="C1521" s="23">
        <v>6</v>
      </c>
      <c r="D1521" s="23">
        <v>0.7</v>
      </c>
      <c r="E1521" s="23">
        <v>50</v>
      </c>
      <c r="F1521">
        <v>220</v>
      </c>
      <c r="G1521" t="s">
        <v>14150</v>
      </c>
    </row>
    <row r="1522" spans="1:7" x14ac:dyDescent="0.35">
      <c r="A1522" s="21" t="s">
        <v>1802</v>
      </c>
      <c r="B1522" s="29" t="s">
        <v>1803</v>
      </c>
      <c r="C1522" s="23">
        <v>6</v>
      </c>
      <c r="D1522" s="23">
        <v>0.7</v>
      </c>
      <c r="E1522" s="23">
        <v>50</v>
      </c>
      <c r="F1522">
        <v>15.5</v>
      </c>
      <c r="G1522" t="s">
        <v>14150</v>
      </c>
    </row>
    <row r="1523" spans="1:7" x14ac:dyDescent="0.35">
      <c r="A1523" s="21" t="s">
        <v>1806</v>
      </c>
      <c r="B1523" s="29" t="s">
        <v>1807</v>
      </c>
      <c r="C1523" s="23">
        <v>6</v>
      </c>
      <c r="D1523" s="23">
        <v>0.7</v>
      </c>
      <c r="E1523" s="23">
        <v>50</v>
      </c>
      <c r="F1523">
        <v>7.25</v>
      </c>
      <c r="G1523" t="s">
        <v>14150</v>
      </c>
    </row>
    <row r="1524" spans="1:7" x14ac:dyDescent="0.35">
      <c r="A1524" s="21" t="s">
        <v>1810</v>
      </c>
      <c r="B1524" s="29" t="s">
        <v>1811</v>
      </c>
      <c r="C1524" s="23">
        <v>6</v>
      </c>
      <c r="D1524" s="23">
        <v>0.7</v>
      </c>
      <c r="E1524" s="23">
        <v>50</v>
      </c>
      <c r="F1524">
        <v>9.65</v>
      </c>
      <c r="G1524" t="s">
        <v>14150</v>
      </c>
    </row>
    <row r="1525" spans="1:7" x14ac:dyDescent="0.35">
      <c r="A1525" s="21" t="s">
        <v>14649</v>
      </c>
      <c r="B1525" s="29" t="s">
        <v>14650</v>
      </c>
      <c r="C1525" s="23">
        <v>6</v>
      </c>
      <c r="D1525" s="23">
        <v>0.7</v>
      </c>
      <c r="E1525" s="23">
        <v>51.5</v>
      </c>
      <c r="F1525">
        <v>160</v>
      </c>
      <c r="G1525" t="s">
        <v>14158</v>
      </c>
    </row>
    <row r="1526" spans="1:7" x14ac:dyDescent="0.35">
      <c r="A1526" s="21" t="s">
        <v>1877</v>
      </c>
      <c r="B1526" s="29" t="s">
        <v>1878</v>
      </c>
      <c r="C1526" s="23">
        <v>6</v>
      </c>
      <c r="D1526" s="23">
        <v>0.7</v>
      </c>
      <c r="E1526" s="23">
        <v>46.5</v>
      </c>
      <c r="F1526">
        <v>120</v>
      </c>
      <c r="G1526" t="s">
        <v>14158</v>
      </c>
    </row>
    <row r="1527" spans="1:7" x14ac:dyDescent="0.35">
      <c r="A1527" s="21" t="s">
        <v>14651</v>
      </c>
      <c r="B1527" s="29" t="s">
        <v>14652</v>
      </c>
      <c r="C1527" s="23">
        <v>6</v>
      </c>
      <c r="D1527" s="23">
        <v>0.7</v>
      </c>
      <c r="E1527" s="23">
        <v>60.7</v>
      </c>
      <c r="F1527">
        <v>199</v>
      </c>
      <c r="G1527" t="s">
        <v>14158</v>
      </c>
    </row>
    <row r="1528" spans="1:7" x14ac:dyDescent="0.35">
      <c r="A1528" s="21" t="s">
        <v>14653</v>
      </c>
      <c r="B1528" s="29" t="s">
        <v>14652</v>
      </c>
      <c r="C1528" s="23">
        <v>6</v>
      </c>
      <c r="D1528" s="23">
        <v>0.7</v>
      </c>
      <c r="E1528" s="23">
        <v>60.9</v>
      </c>
      <c r="F1528">
        <v>199</v>
      </c>
      <c r="G1528" t="s">
        <v>14158</v>
      </c>
    </row>
    <row r="1529" spans="1:7" x14ac:dyDescent="0.35">
      <c r="A1529" s="21" t="s">
        <v>1900</v>
      </c>
      <c r="B1529" s="29" t="s">
        <v>1901</v>
      </c>
      <c r="C1529" s="23">
        <v>6</v>
      </c>
      <c r="D1529" s="23">
        <v>0.7</v>
      </c>
      <c r="E1529" s="23">
        <v>45</v>
      </c>
      <c r="F1529">
        <v>9</v>
      </c>
      <c r="G1529" t="s">
        <v>14164</v>
      </c>
    </row>
    <row r="1530" spans="1:7" x14ac:dyDescent="0.35">
      <c r="A1530" s="21" t="s">
        <v>1968</v>
      </c>
      <c r="B1530" s="29" t="s">
        <v>1969</v>
      </c>
      <c r="C1530" s="23">
        <v>6</v>
      </c>
      <c r="D1530" s="23">
        <v>0.7</v>
      </c>
      <c r="E1530" s="23">
        <v>15</v>
      </c>
      <c r="F1530">
        <v>3.75</v>
      </c>
      <c r="G1530" t="s">
        <v>14154</v>
      </c>
    </row>
    <row r="1531" spans="1:7" x14ac:dyDescent="0.35">
      <c r="A1531" s="21" t="s">
        <v>1972</v>
      </c>
      <c r="B1531" s="29" t="s">
        <v>1973</v>
      </c>
      <c r="C1531" s="23">
        <v>6</v>
      </c>
      <c r="D1531" s="23">
        <v>0.7</v>
      </c>
      <c r="E1531" s="23">
        <v>24</v>
      </c>
      <c r="F1531">
        <v>4.3499999999999996</v>
      </c>
      <c r="G1531" t="s">
        <v>14148</v>
      </c>
    </row>
    <row r="1532" spans="1:7" x14ac:dyDescent="0.35">
      <c r="A1532" s="21" t="s">
        <v>1980</v>
      </c>
      <c r="B1532" s="29" t="s">
        <v>1981</v>
      </c>
      <c r="C1532" s="23">
        <v>6</v>
      </c>
      <c r="D1532" s="23">
        <v>0.7</v>
      </c>
      <c r="E1532" s="23">
        <v>21</v>
      </c>
      <c r="F1532">
        <v>4.55</v>
      </c>
      <c r="G1532" t="s">
        <v>14153</v>
      </c>
    </row>
    <row r="1533" spans="1:7" x14ac:dyDescent="0.35">
      <c r="A1533" s="21" t="s">
        <v>14655</v>
      </c>
      <c r="B1533" s="29" t="s">
        <v>14656</v>
      </c>
      <c r="C1533" s="23">
        <v>6</v>
      </c>
      <c r="D1533" s="23">
        <v>0.7</v>
      </c>
      <c r="E1533" s="23">
        <v>17</v>
      </c>
      <c r="F1533">
        <v>4.55</v>
      </c>
      <c r="G1533" t="s">
        <v>14153</v>
      </c>
    </row>
    <row r="1534" spans="1:7" x14ac:dyDescent="0.35">
      <c r="A1534" s="21" t="s">
        <v>1984</v>
      </c>
      <c r="B1534" s="29" t="s">
        <v>1985</v>
      </c>
      <c r="C1534" s="23">
        <v>6</v>
      </c>
      <c r="D1534" s="23">
        <v>0.7</v>
      </c>
      <c r="E1534" s="23">
        <v>24</v>
      </c>
      <c r="F1534">
        <v>4.45</v>
      </c>
      <c r="G1534" t="s">
        <v>14148</v>
      </c>
    </row>
    <row r="1535" spans="1:7" x14ac:dyDescent="0.35">
      <c r="A1535" s="21" t="s">
        <v>1988</v>
      </c>
      <c r="B1535" s="29" t="s">
        <v>1989</v>
      </c>
      <c r="C1535" s="23">
        <v>6</v>
      </c>
      <c r="D1535" s="23">
        <v>0.7</v>
      </c>
      <c r="E1535" s="23">
        <v>24</v>
      </c>
      <c r="F1535">
        <v>4.45</v>
      </c>
      <c r="G1535" t="s">
        <v>14153</v>
      </c>
    </row>
    <row r="1536" spans="1:7" x14ac:dyDescent="0.35">
      <c r="A1536" s="21" t="s">
        <v>1992</v>
      </c>
      <c r="B1536" s="29" t="s">
        <v>1993</v>
      </c>
      <c r="C1536" s="23">
        <v>6</v>
      </c>
      <c r="D1536" s="23">
        <v>0.7</v>
      </c>
      <c r="E1536" s="23">
        <v>17</v>
      </c>
      <c r="F1536">
        <v>4.25</v>
      </c>
      <c r="G1536" t="s">
        <v>14153</v>
      </c>
    </row>
    <row r="1537" spans="1:7" x14ac:dyDescent="0.35">
      <c r="A1537" s="21" t="s">
        <v>2003</v>
      </c>
      <c r="B1537" s="29" t="s">
        <v>2004</v>
      </c>
      <c r="C1537" s="23">
        <v>6</v>
      </c>
      <c r="D1537" s="23">
        <v>0.7</v>
      </c>
      <c r="E1537" s="23">
        <v>17</v>
      </c>
      <c r="F1537">
        <v>4.25</v>
      </c>
      <c r="G1537" t="s">
        <v>14153</v>
      </c>
    </row>
    <row r="1538" spans="1:7" x14ac:dyDescent="0.35">
      <c r="A1538" s="21" t="s">
        <v>2007</v>
      </c>
      <c r="B1538" s="29" t="s">
        <v>2008</v>
      </c>
      <c r="C1538" s="23">
        <v>6</v>
      </c>
      <c r="D1538" s="23">
        <v>0.7</v>
      </c>
      <c r="E1538" s="23">
        <v>24</v>
      </c>
      <c r="F1538">
        <v>4.45</v>
      </c>
      <c r="G1538" t="s">
        <v>14154</v>
      </c>
    </row>
    <row r="1539" spans="1:7" x14ac:dyDescent="0.35">
      <c r="A1539" s="21" t="s">
        <v>2011</v>
      </c>
      <c r="B1539" s="29" t="s">
        <v>2012</v>
      </c>
      <c r="C1539" s="23">
        <v>6</v>
      </c>
      <c r="D1539" s="23">
        <v>0.7</v>
      </c>
      <c r="E1539" s="23">
        <v>24</v>
      </c>
      <c r="F1539">
        <v>4.45</v>
      </c>
      <c r="G1539" t="s">
        <v>14153</v>
      </c>
    </row>
    <row r="1540" spans="1:7" x14ac:dyDescent="0.35">
      <c r="A1540" s="21" t="s">
        <v>2015</v>
      </c>
      <c r="B1540" s="29" t="s">
        <v>2016</v>
      </c>
      <c r="C1540" s="23">
        <v>6</v>
      </c>
      <c r="D1540" s="23">
        <v>0.7</v>
      </c>
      <c r="E1540" s="23">
        <v>17</v>
      </c>
      <c r="F1540">
        <v>4.55</v>
      </c>
      <c r="G1540" t="s">
        <v>14153</v>
      </c>
    </row>
    <row r="1541" spans="1:7" x14ac:dyDescent="0.35">
      <c r="A1541" s="21" t="s">
        <v>2050</v>
      </c>
      <c r="B1541" s="29" t="s">
        <v>2051</v>
      </c>
      <c r="C1541" s="23">
        <v>6</v>
      </c>
      <c r="D1541" s="23">
        <v>0.7</v>
      </c>
      <c r="E1541" s="23">
        <v>17</v>
      </c>
      <c r="F1541">
        <v>4.45</v>
      </c>
      <c r="G1541" t="s">
        <v>14153</v>
      </c>
    </row>
    <row r="1542" spans="1:7" x14ac:dyDescent="0.35">
      <c r="A1542" s="21" t="s">
        <v>2054</v>
      </c>
      <c r="B1542" s="29" t="s">
        <v>2055</v>
      </c>
      <c r="C1542" s="23">
        <v>6</v>
      </c>
      <c r="D1542" s="23">
        <v>0.7</v>
      </c>
      <c r="E1542" s="23">
        <v>17</v>
      </c>
      <c r="F1542">
        <v>4.1500000000000004</v>
      </c>
      <c r="G1542" t="s">
        <v>14153</v>
      </c>
    </row>
    <row r="1543" spans="1:7" x14ac:dyDescent="0.35">
      <c r="A1543" s="21" t="s">
        <v>2058</v>
      </c>
      <c r="B1543" s="29" t="s">
        <v>2059</v>
      </c>
      <c r="C1543" s="23">
        <v>6</v>
      </c>
      <c r="D1543" s="23">
        <v>0.7</v>
      </c>
      <c r="E1543" s="23">
        <v>24</v>
      </c>
      <c r="F1543">
        <v>4.45</v>
      </c>
      <c r="G1543" t="s">
        <v>14153</v>
      </c>
    </row>
    <row r="1544" spans="1:7" x14ac:dyDescent="0.35">
      <c r="A1544" s="21" t="s">
        <v>2062</v>
      </c>
      <c r="B1544" s="29" t="s">
        <v>2063</v>
      </c>
      <c r="C1544" s="23">
        <v>6</v>
      </c>
      <c r="D1544" s="23">
        <v>0.7</v>
      </c>
      <c r="E1544" s="23">
        <v>17</v>
      </c>
      <c r="F1544">
        <v>4.45</v>
      </c>
      <c r="G1544" t="s">
        <v>14153</v>
      </c>
    </row>
    <row r="1545" spans="1:7" x14ac:dyDescent="0.35">
      <c r="A1545" s="21" t="s">
        <v>2066</v>
      </c>
      <c r="B1545" s="29" t="s">
        <v>2067</v>
      </c>
      <c r="C1545" s="23">
        <v>6</v>
      </c>
      <c r="D1545" s="23">
        <v>0.7</v>
      </c>
      <c r="E1545" s="23">
        <v>24</v>
      </c>
      <c r="F1545">
        <v>4.45</v>
      </c>
      <c r="G1545" t="s">
        <v>14153</v>
      </c>
    </row>
    <row r="1546" spans="1:7" x14ac:dyDescent="0.35">
      <c r="A1546" s="21" t="s">
        <v>2070</v>
      </c>
      <c r="B1546" s="29" t="s">
        <v>2071</v>
      </c>
      <c r="C1546" s="23">
        <v>6</v>
      </c>
      <c r="D1546" s="23">
        <v>0.7</v>
      </c>
      <c r="E1546" s="23">
        <v>17</v>
      </c>
      <c r="F1546">
        <v>4.55</v>
      </c>
      <c r="G1546" t="s">
        <v>14153</v>
      </c>
    </row>
    <row r="1547" spans="1:7" x14ac:dyDescent="0.35">
      <c r="A1547" s="21" t="s">
        <v>2074</v>
      </c>
      <c r="B1547" s="29" t="s">
        <v>2075</v>
      </c>
      <c r="C1547" s="23">
        <v>6</v>
      </c>
      <c r="D1547" s="23">
        <v>0.7</v>
      </c>
      <c r="E1547" s="23">
        <v>17</v>
      </c>
      <c r="F1547">
        <v>4.55</v>
      </c>
      <c r="G1547" t="s">
        <v>14153</v>
      </c>
    </row>
    <row r="1548" spans="1:7" x14ac:dyDescent="0.35">
      <c r="A1548" s="21" t="s">
        <v>2078</v>
      </c>
      <c r="B1548" s="29" t="s">
        <v>2079</v>
      </c>
      <c r="C1548" s="23">
        <v>6</v>
      </c>
      <c r="D1548" s="23">
        <v>0.7</v>
      </c>
      <c r="E1548" s="23">
        <v>24</v>
      </c>
      <c r="F1548">
        <v>4.45</v>
      </c>
      <c r="G1548" t="s">
        <v>14148</v>
      </c>
    </row>
    <row r="1549" spans="1:7" x14ac:dyDescent="0.35">
      <c r="A1549" s="21" t="s">
        <v>2090</v>
      </c>
      <c r="B1549" s="29" t="s">
        <v>2091</v>
      </c>
      <c r="C1549" s="23">
        <v>6</v>
      </c>
      <c r="D1549" s="23">
        <v>0.7</v>
      </c>
      <c r="E1549" s="23">
        <v>17</v>
      </c>
      <c r="F1549">
        <v>4.45</v>
      </c>
      <c r="G1549" t="s">
        <v>14153</v>
      </c>
    </row>
    <row r="1550" spans="1:7" x14ac:dyDescent="0.35">
      <c r="A1550" s="21" t="s">
        <v>2094</v>
      </c>
      <c r="B1550" s="29" t="s">
        <v>2095</v>
      </c>
      <c r="C1550" s="23">
        <v>6</v>
      </c>
      <c r="D1550" s="23">
        <v>0.7</v>
      </c>
      <c r="E1550" s="23">
        <v>17</v>
      </c>
      <c r="F1550">
        <v>4.45</v>
      </c>
      <c r="G1550" t="s">
        <v>14153</v>
      </c>
    </row>
    <row r="1551" spans="1:7" x14ac:dyDescent="0.35">
      <c r="A1551" s="21" t="s">
        <v>2102</v>
      </c>
      <c r="B1551" s="29" t="s">
        <v>2103</v>
      </c>
      <c r="C1551" s="23">
        <v>6</v>
      </c>
      <c r="D1551" s="23">
        <v>0.7</v>
      </c>
      <c r="E1551" s="23">
        <v>24</v>
      </c>
      <c r="F1551">
        <v>4.95</v>
      </c>
      <c r="G1551" t="s">
        <v>14148</v>
      </c>
    </row>
    <row r="1552" spans="1:7" x14ac:dyDescent="0.35">
      <c r="A1552" s="21" t="s">
        <v>2110</v>
      </c>
      <c r="B1552" s="29" t="s">
        <v>2111</v>
      </c>
      <c r="C1552" s="23">
        <v>6</v>
      </c>
      <c r="D1552" s="23">
        <v>0.7</v>
      </c>
      <c r="E1552" s="23">
        <v>17</v>
      </c>
      <c r="F1552">
        <v>4.55</v>
      </c>
      <c r="G1552" t="s">
        <v>14153</v>
      </c>
    </row>
    <row r="1553" spans="1:7" x14ac:dyDescent="0.35">
      <c r="A1553" s="21" t="s">
        <v>2211</v>
      </c>
      <c r="B1553" s="29" t="s">
        <v>2212</v>
      </c>
      <c r="C1553" s="23">
        <v>6</v>
      </c>
      <c r="D1553" s="23">
        <v>0.7</v>
      </c>
      <c r="E1553" s="23">
        <v>30</v>
      </c>
      <c r="F1553">
        <v>4.95</v>
      </c>
      <c r="G1553" t="s">
        <v>14156</v>
      </c>
    </row>
    <row r="1554" spans="1:7" x14ac:dyDescent="0.35">
      <c r="A1554" s="21" t="s">
        <v>2235</v>
      </c>
      <c r="B1554" s="29" t="s">
        <v>2236</v>
      </c>
      <c r="C1554" s="23">
        <v>6</v>
      </c>
      <c r="D1554" s="23">
        <v>0.7</v>
      </c>
      <c r="E1554" s="23">
        <v>25</v>
      </c>
      <c r="F1554">
        <v>8.9</v>
      </c>
      <c r="G1554" t="s">
        <v>14154</v>
      </c>
    </row>
    <row r="1555" spans="1:7" x14ac:dyDescent="0.35">
      <c r="A1555" s="21" t="s">
        <v>2258</v>
      </c>
      <c r="B1555" s="29" t="s">
        <v>2252</v>
      </c>
      <c r="C1555" s="23">
        <v>6</v>
      </c>
      <c r="D1555" s="23">
        <v>0.7</v>
      </c>
      <c r="E1555" s="23">
        <v>15</v>
      </c>
      <c r="F1555">
        <v>7.95</v>
      </c>
      <c r="G1555" t="s">
        <v>14154</v>
      </c>
    </row>
    <row r="1556" spans="1:7" x14ac:dyDescent="0.35">
      <c r="A1556" s="21" t="s">
        <v>2261</v>
      </c>
      <c r="B1556" s="29" t="s">
        <v>2262</v>
      </c>
      <c r="C1556" s="23">
        <v>6</v>
      </c>
      <c r="D1556" s="23">
        <v>0.7</v>
      </c>
      <c r="E1556" s="23">
        <v>14.9</v>
      </c>
      <c r="F1556">
        <v>7.95</v>
      </c>
      <c r="G1556" t="s">
        <v>14154</v>
      </c>
    </row>
    <row r="1557" spans="1:7" x14ac:dyDescent="0.35">
      <c r="A1557" s="21" t="s">
        <v>2389</v>
      </c>
      <c r="B1557" s="29" t="s">
        <v>2390</v>
      </c>
      <c r="C1557" s="23">
        <v>6</v>
      </c>
      <c r="D1557" s="23">
        <v>0.7</v>
      </c>
      <c r="E1557" s="23">
        <v>24.7</v>
      </c>
      <c r="F1557">
        <v>21.5</v>
      </c>
      <c r="G1557" t="s">
        <v>14153</v>
      </c>
    </row>
    <row r="1558" spans="1:7" x14ac:dyDescent="0.35">
      <c r="A1558" s="21" t="s">
        <v>14657</v>
      </c>
      <c r="B1558" s="29" t="s">
        <v>14658</v>
      </c>
      <c r="C1558" s="23">
        <v>6</v>
      </c>
      <c r="D1558" s="23">
        <v>0.7</v>
      </c>
      <c r="E1558" s="23">
        <v>28</v>
      </c>
      <c r="F1558">
        <v>11.75</v>
      </c>
      <c r="G1558" t="s">
        <v>14161</v>
      </c>
    </row>
    <row r="1559" spans="1:7" x14ac:dyDescent="0.35">
      <c r="A1559" s="21" t="s">
        <v>14659</v>
      </c>
      <c r="B1559" s="29" t="s">
        <v>14660</v>
      </c>
      <c r="C1559" s="23">
        <v>6</v>
      </c>
      <c r="D1559" s="23">
        <v>0.7</v>
      </c>
      <c r="E1559" s="23">
        <v>28</v>
      </c>
      <c r="F1559">
        <v>11.25</v>
      </c>
      <c r="G1559" t="s">
        <v>14161</v>
      </c>
    </row>
    <row r="1560" spans="1:7" x14ac:dyDescent="0.35">
      <c r="A1560" s="21" t="s">
        <v>14661</v>
      </c>
      <c r="B1560" s="29" t="s">
        <v>14662</v>
      </c>
      <c r="C1560" s="23">
        <v>6</v>
      </c>
      <c r="D1560" s="23">
        <v>0.7</v>
      </c>
      <c r="E1560" s="23">
        <v>45</v>
      </c>
      <c r="F1560">
        <v>51.25</v>
      </c>
      <c r="G1560" t="s">
        <v>14144</v>
      </c>
    </row>
    <row r="1561" spans="1:7" x14ac:dyDescent="0.35">
      <c r="A1561" s="21" t="s">
        <v>14663</v>
      </c>
      <c r="B1561" s="29" t="s">
        <v>14664</v>
      </c>
      <c r="C1561" s="23">
        <v>6</v>
      </c>
      <c r="D1561" s="23">
        <v>0.7</v>
      </c>
      <c r="E1561" s="23">
        <v>50</v>
      </c>
      <c r="F1561">
        <v>29.5</v>
      </c>
      <c r="G1561" t="s">
        <v>14147</v>
      </c>
    </row>
    <row r="1562" spans="1:7" x14ac:dyDescent="0.35">
      <c r="A1562" s="21" t="s">
        <v>2537</v>
      </c>
      <c r="B1562" s="29" t="s">
        <v>2538</v>
      </c>
      <c r="C1562" s="23">
        <v>6</v>
      </c>
      <c r="D1562" s="23">
        <v>0.7</v>
      </c>
      <c r="E1562" s="23">
        <v>17</v>
      </c>
      <c r="F1562">
        <v>5.5</v>
      </c>
      <c r="G1562" t="s">
        <v>14154</v>
      </c>
    </row>
    <row r="1563" spans="1:7" x14ac:dyDescent="0.35">
      <c r="A1563" s="21" t="s">
        <v>2548</v>
      </c>
      <c r="B1563" s="29" t="s">
        <v>2549</v>
      </c>
      <c r="C1563" s="23">
        <v>6</v>
      </c>
      <c r="D1563" s="23">
        <v>0.7</v>
      </c>
      <c r="E1563" s="23">
        <v>45.6</v>
      </c>
      <c r="F1563">
        <v>20.45</v>
      </c>
      <c r="G1563" t="s">
        <v>14158</v>
      </c>
    </row>
    <row r="1564" spans="1:7" x14ac:dyDescent="0.35">
      <c r="A1564" s="21" t="s">
        <v>14667</v>
      </c>
      <c r="B1564" s="29" t="s">
        <v>14668</v>
      </c>
      <c r="C1564" s="23">
        <v>6</v>
      </c>
      <c r="D1564" s="23">
        <v>0.7</v>
      </c>
      <c r="E1564" s="23">
        <v>45.6</v>
      </c>
      <c r="F1564">
        <v>21.5</v>
      </c>
      <c r="G1564" t="s">
        <v>14147</v>
      </c>
    </row>
    <row r="1565" spans="1:7" x14ac:dyDescent="0.35">
      <c r="A1565" s="21" t="s">
        <v>14622</v>
      </c>
      <c r="B1565" s="29" t="s">
        <v>2552</v>
      </c>
      <c r="C1565" s="23">
        <v>6</v>
      </c>
      <c r="D1565" s="23">
        <v>0.7</v>
      </c>
      <c r="E1565" s="23">
        <v>45</v>
      </c>
      <c r="F1565">
        <v>12.75</v>
      </c>
      <c r="G1565" t="s">
        <v>14158</v>
      </c>
    </row>
    <row r="1566" spans="1:7" x14ac:dyDescent="0.35">
      <c r="A1566" s="21" t="s">
        <v>2554</v>
      </c>
      <c r="B1566" s="29" t="s">
        <v>2552</v>
      </c>
      <c r="C1566" s="23">
        <v>6</v>
      </c>
      <c r="D1566" s="23">
        <v>0.7</v>
      </c>
      <c r="E1566" s="23">
        <v>45</v>
      </c>
      <c r="F1566">
        <v>13.5</v>
      </c>
      <c r="G1566" t="s">
        <v>14158</v>
      </c>
    </row>
    <row r="1567" spans="1:7" x14ac:dyDescent="0.35">
      <c r="A1567" s="21" t="s">
        <v>2559</v>
      </c>
      <c r="B1567" s="29" t="s">
        <v>2560</v>
      </c>
      <c r="C1567" s="23">
        <v>6</v>
      </c>
      <c r="D1567" s="23">
        <v>0.7</v>
      </c>
      <c r="E1567" s="23">
        <v>45</v>
      </c>
      <c r="F1567">
        <v>16.75</v>
      </c>
      <c r="G1567" t="s">
        <v>14158</v>
      </c>
    </row>
    <row r="1568" spans="1:7" x14ac:dyDescent="0.35">
      <c r="A1568" s="21" t="s">
        <v>2568</v>
      </c>
      <c r="B1568" s="29" t="s">
        <v>2569</v>
      </c>
      <c r="C1568" s="23">
        <v>6</v>
      </c>
      <c r="D1568" s="23">
        <v>0.7</v>
      </c>
      <c r="E1568" s="23">
        <v>15</v>
      </c>
      <c r="F1568">
        <v>18</v>
      </c>
      <c r="G1568" t="s">
        <v>14154</v>
      </c>
    </row>
    <row r="1569" spans="1:7" x14ac:dyDescent="0.35">
      <c r="A1569" s="21" t="s">
        <v>2726</v>
      </c>
      <c r="B1569" s="29" t="s">
        <v>2727</v>
      </c>
      <c r="C1569" s="23">
        <v>6</v>
      </c>
      <c r="D1569" s="23">
        <v>0.7</v>
      </c>
      <c r="E1569" s="23">
        <v>23</v>
      </c>
      <c r="F1569">
        <v>6</v>
      </c>
      <c r="G1569" t="s">
        <v>14148</v>
      </c>
    </row>
    <row r="1570" spans="1:7" x14ac:dyDescent="0.35">
      <c r="A1570" s="21" t="s">
        <v>2730</v>
      </c>
      <c r="B1570" s="29" t="s">
        <v>2731</v>
      </c>
      <c r="C1570" s="23">
        <v>6</v>
      </c>
      <c r="D1570" s="23">
        <v>0.7</v>
      </c>
      <c r="E1570" s="23">
        <v>30</v>
      </c>
      <c r="F1570">
        <v>10.85</v>
      </c>
      <c r="G1570" t="s">
        <v>14153</v>
      </c>
    </row>
    <row r="1571" spans="1:7" x14ac:dyDescent="0.35">
      <c r="A1571" s="21" t="s">
        <v>2760</v>
      </c>
      <c r="B1571" s="29" t="s">
        <v>2761</v>
      </c>
      <c r="C1571" s="23">
        <v>6</v>
      </c>
      <c r="D1571" s="23">
        <v>0.7</v>
      </c>
      <c r="E1571" s="23">
        <v>35</v>
      </c>
      <c r="F1571">
        <v>6.65</v>
      </c>
      <c r="G1571" t="s">
        <v>14140</v>
      </c>
    </row>
    <row r="1572" spans="1:7" x14ac:dyDescent="0.35">
      <c r="A1572" s="21" t="s">
        <v>2768</v>
      </c>
      <c r="B1572" s="29" t="s">
        <v>2765</v>
      </c>
      <c r="C1572" s="23">
        <v>6</v>
      </c>
      <c r="D1572" s="23">
        <v>0.7</v>
      </c>
      <c r="E1572" s="23">
        <v>25</v>
      </c>
      <c r="F1572">
        <v>8.25</v>
      </c>
      <c r="G1572" t="s">
        <v>14156</v>
      </c>
    </row>
    <row r="1573" spans="1:7" x14ac:dyDescent="0.35">
      <c r="A1573" s="21" t="s">
        <v>2771</v>
      </c>
      <c r="B1573" s="29" t="s">
        <v>2765</v>
      </c>
      <c r="C1573" s="23">
        <v>6</v>
      </c>
      <c r="D1573" s="23">
        <v>0.7</v>
      </c>
      <c r="E1573" s="23">
        <v>25</v>
      </c>
      <c r="F1573">
        <v>8.25</v>
      </c>
      <c r="G1573" t="s">
        <v>14156</v>
      </c>
    </row>
    <row r="1574" spans="1:7" x14ac:dyDescent="0.35">
      <c r="A1574" s="21" t="s">
        <v>2824</v>
      </c>
      <c r="B1574" s="29" t="s">
        <v>2825</v>
      </c>
      <c r="C1574" s="23">
        <v>6</v>
      </c>
      <c r="D1574" s="23">
        <v>0.7</v>
      </c>
      <c r="E1574" s="23">
        <v>14.5</v>
      </c>
      <c r="F1574">
        <v>13.5</v>
      </c>
      <c r="G1574" t="s">
        <v>14148</v>
      </c>
    </row>
    <row r="1575" spans="1:7" x14ac:dyDescent="0.35">
      <c r="A1575" s="21" t="s">
        <v>2887</v>
      </c>
      <c r="B1575" s="29" t="s">
        <v>2888</v>
      </c>
      <c r="C1575" s="23">
        <v>6</v>
      </c>
      <c r="D1575" s="23">
        <v>0.7</v>
      </c>
      <c r="E1575" s="23">
        <v>35</v>
      </c>
      <c r="F1575">
        <v>5</v>
      </c>
      <c r="G1575" t="s">
        <v>14144</v>
      </c>
    </row>
    <row r="1576" spans="1:7" x14ac:dyDescent="0.35">
      <c r="A1576" s="21" t="s">
        <v>2907</v>
      </c>
      <c r="B1576" s="29" t="s">
        <v>2908</v>
      </c>
      <c r="C1576" s="23">
        <v>6</v>
      </c>
      <c r="D1576" s="23">
        <v>0.7</v>
      </c>
      <c r="E1576" s="23">
        <v>25</v>
      </c>
      <c r="F1576">
        <v>6.5</v>
      </c>
      <c r="G1576" t="s">
        <v>14161</v>
      </c>
    </row>
    <row r="1577" spans="1:7" x14ac:dyDescent="0.35">
      <c r="A1577" s="21" t="s">
        <v>2977</v>
      </c>
      <c r="B1577" s="29" t="s">
        <v>2978</v>
      </c>
      <c r="C1577" s="23">
        <v>6</v>
      </c>
      <c r="D1577" s="23">
        <v>0.7</v>
      </c>
      <c r="E1577" s="23">
        <v>40.299999999999997</v>
      </c>
      <c r="F1577">
        <v>21.5</v>
      </c>
      <c r="G1577" t="s">
        <v>14159</v>
      </c>
    </row>
    <row r="1578" spans="1:7" x14ac:dyDescent="0.35">
      <c r="A1578" s="21" t="s">
        <v>2985</v>
      </c>
      <c r="B1578" s="29" t="s">
        <v>2986</v>
      </c>
      <c r="C1578" s="23">
        <v>6</v>
      </c>
      <c r="D1578" s="23">
        <v>0.7</v>
      </c>
      <c r="E1578" s="23">
        <v>40.299999999999997</v>
      </c>
      <c r="F1578">
        <v>21.5</v>
      </c>
      <c r="G1578" t="s">
        <v>14159</v>
      </c>
    </row>
    <row r="1579" spans="1:7" x14ac:dyDescent="0.35">
      <c r="A1579" s="21" t="s">
        <v>2990</v>
      </c>
      <c r="B1579" s="29" t="s">
        <v>2991</v>
      </c>
      <c r="C1579" s="23">
        <v>6</v>
      </c>
      <c r="D1579" s="23">
        <v>0.7</v>
      </c>
      <c r="E1579" s="23">
        <v>17</v>
      </c>
      <c r="F1579">
        <v>6.95</v>
      </c>
      <c r="G1579" t="s">
        <v>14154</v>
      </c>
    </row>
    <row r="1580" spans="1:7" x14ac:dyDescent="0.35">
      <c r="A1580" s="21" t="s">
        <v>3030</v>
      </c>
      <c r="B1580" s="29" t="s">
        <v>3031</v>
      </c>
      <c r="C1580" s="23">
        <v>6</v>
      </c>
      <c r="D1580" s="23">
        <v>0.7</v>
      </c>
      <c r="E1580" s="23">
        <v>28</v>
      </c>
      <c r="F1580">
        <v>6</v>
      </c>
      <c r="G1580" t="s">
        <v>14148</v>
      </c>
    </row>
    <row r="1581" spans="1:7" x14ac:dyDescent="0.35">
      <c r="A1581" s="21" t="s">
        <v>3034</v>
      </c>
      <c r="B1581" s="29" t="s">
        <v>3035</v>
      </c>
      <c r="C1581" s="23">
        <v>6</v>
      </c>
      <c r="D1581" s="23">
        <v>0.7</v>
      </c>
      <c r="E1581" s="23">
        <v>15</v>
      </c>
      <c r="F1581">
        <v>3.95</v>
      </c>
      <c r="G1581" t="s">
        <v>14153</v>
      </c>
    </row>
    <row r="1582" spans="1:7" x14ac:dyDescent="0.35">
      <c r="A1582" s="21" t="s">
        <v>3067</v>
      </c>
      <c r="B1582" s="29" t="s">
        <v>3068</v>
      </c>
      <c r="C1582" s="23">
        <v>6</v>
      </c>
      <c r="D1582" s="23">
        <v>0.7</v>
      </c>
      <c r="E1582" s="23">
        <v>35</v>
      </c>
      <c r="F1582">
        <v>2.8</v>
      </c>
      <c r="G1582" t="s">
        <v>14144</v>
      </c>
    </row>
    <row r="1583" spans="1:7" x14ac:dyDescent="0.35">
      <c r="A1583" s="21" t="s">
        <v>3082</v>
      </c>
      <c r="B1583" s="29" t="s">
        <v>3083</v>
      </c>
      <c r="C1583" s="23">
        <v>6</v>
      </c>
      <c r="D1583" s="23">
        <v>0.7</v>
      </c>
      <c r="E1583" s="23">
        <v>17</v>
      </c>
      <c r="F1583">
        <v>6.65</v>
      </c>
      <c r="G1583" t="s">
        <v>14154</v>
      </c>
    </row>
    <row r="1584" spans="1:7" x14ac:dyDescent="0.35">
      <c r="A1584" s="21" t="s">
        <v>3144</v>
      </c>
      <c r="B1584" s="29" t="s">
        <v>3141</v>
      </c>
      <c r="C1584" s="23">
        <v>6</v>
      </c>
      <c r="D1584" s="23">
        <v>0.7</v>
      </c>
      <c r="E1584" s="23">
        <v>16.5</v>
      </c>
      <c r="F1584">
        <v>16.5</v>
      </c>
      <c r="G1584" t="s">
        <v>14153</v>
      </c>
    </row>
    <row r="1585" spans="1:7" x14ac:dyDescent="0.35">
      <c r="A1585" s="21" t="s">
        <v>3154</v>
      </c>
      <c r="B1585" s="29" t="s">
        <v>3155</v>
      </c>
      <c r="C1585" s="23">
        <v>6</v>
      </c>
      <c r="D1585" s="23">
        <v>0.7</v>
      </c>
      <c r="E1585" s="23">
        <v>36</v>
      </c>
      <c r="F1585">
        <v>2.5</v>
      </c>
      <c r="G1585" t="s">
        <v>14159</v>
      </c>
    </row>
    <row r="1586" spans="1:7" x14ac:dyDescent="0.35">
      <c r="A1586" s="21" t="s">
        <v>3175</v>
      </c>
      <c r="B1586" s="29" t="s">
        <v>3176</v>
      </c>
      <c r="C1586" s="23">
        <v>6</v>
      </c>
      <c r="D1586" s="23">
        <v>0.7</v>
      </c>
      <c r="E1586" s="23">
        <v>41</v>
      </c>
      <c r="F1586">
        <v>46</v>
      </c>
      <c r="G1586" t="s">
        <v>14166</v>
      </c>
    </row>
    <row r="1587" spans="1:7" x14ac:dyDescent="0.35">
      <c r="A1587" s="21" t="s">
        <v>3182</v>
      </c>
      <c r="B1587" s="29" t="s">
        <v>3183</v>
      </c>
      <c r="C1587" s="23">
        <v>6</v>
      </c>
      <c r="D1587" s="23">
        <v>0.7</v>
      </c>
      <c r="E1587" s="23">
        <v>41</v>
      </c>
      <c r="F1587">
        <v>34</v>
      </c>
      <c r="G1587" t="s">
        <v>14165</v>
      </c>
    </row>
    <row r="1588" spans="1:7" x14ac:dyDescent="0.35">
      <c r="A1588" s="21" t="s">
        <v>3185</v>
      </c>
      <c r="B1588" s="29" t="s">
        <v>3186</v>
      </c>
      <c r="C1588" s="23">
        <v>6</v>
      </c>
      <c r="D1588" s="23">
        <v>0.7</v>
      </c>
      <c r="E1588" s="23">
        <v>41</v>
      </c>
      <c r="F1588">
        <v>46</v>
      </c>
      <c r="G1588" t="s">
        <v>14165</v>
      </c>
    </row>
    <row r="1589" spans="1:7" x14ac:dyDescent="0.35">
      <c r="A1589" s="21" t="s">
        <v>3194</v>
      </c>
      <c r="B1589" s="29" t="s">
        <v>3195</v>
      </c>
      <c r="C1589" s="23">
        <v>6</v>
      </c>
      <c r="D1589" s="23">
        <v>0.7</v>
      </c>
      <c r="E1589" s="23">
        <v>41</v>
      </c>
      <c r="F1589">
        <v>21.75</v>
      </c>
      <c r="G1589" t="s">
        <v>14166</v>
      </c>
    </row>
    <row r="1590" spans="1:7" x14ac:dyDescent="0.35">
      <c r="A1590" s="21" t="s">
        <v>3342</v>
      </c>
      <c r="B1590" s="29" t="s">
        <v>3343</v>
      </c>
      <c r="C1590" s="23">
        <v>6</v>
      </c>
      <c r="D1590" s="23">
        <v>0.7</v>
      </c>
      <c r="E1590" s="23">
        <v>20</v>
      </c>
      <c r="F1590">
        <v>3.25</v>
      </c>
      <c r="G1590" t="s">
        <v>14148</v>
      </c>
    </row>
    <row r="1591" spans="1:7" x14ac:dyDescent="0.35">
      <c r="A1591" s="21" t="s">
        <v>3348</v>
      </c>
      <c r="B1591" s="29" t="s">
        <v>3349</v>
      </c>
      <c r="C1591" s="23">
        <v>6</v>
      </c>
      <c r="D1591" s="23">
        <v>0.7</v>
      </c>
      <c r="E1591" s="23">
        <v>30</v>
      </c>
      <c r="F1591">
        <v>4.8</v>
      </c>
      <c r="G1591" t="s">
        <v>14153</v>
      </c>
    </row>
    <row r="1592" spans="1:7" x14ac:dyDescent="0.35">
      <c r="A1592" s="21" t="s">
        <v>3351</v>
      </c>
      <c r="B1592" s="29" t="s">
        <v>3352</v>
      </c>
      <c r="C1592" s="23">
        <v>6</v>
      </c>
      <c r="D1592" s="23">
        <v>0.7</v>
      </c>
      <c r="E1592" s="23">
        <v>45.2</v>
      </c>
      <c r="F1592">
        <v>32.15</v>
      </c>
      <c r="G1592" t="s">
        <v>14144</v>
      </c>
    </row>
    <row r="1593" spans="1:7" x14ac:dyDescent="0.35">
      <c r="A1593" s="21" t="s">
        <v>3463</v>
      </c>
      <c r="B1593" s="29" t="s">
        <v>3464</v>
      </c>
      <c r="C1593" s="23">
        <v>6</v>
      </c>
      <c r="D1593" s="23">
        <v>0.7</v>
      </c>
      <c r="E1593" s="23">
        <v>48</v>
      </c>
      <c r="F1593">
        <v>33.5</v>
      </c>
      <c r="G1593" t="s">
        <v>14163</v>
      </c>
    </row>
    <row r="1594" spans="1:7" x14ac:dyDescent="0.35">
      <c r="A1594" s="21" t="s">
        <v>3471</v>
      </c>
      <c r="B1594" s="29" t="s">
        <v>3472</v>
      </c>
      <c r="C1594" s="23">
        <v>6</v>
      </c>
      <c r="D1594" s="23">
        <v>0.7</v>
      </c>
      <c r="E1594" s="23">
        <v>29</v>
      </c>
      <c r="F1594">
        <v>12.9</v>
      </c>
      <c r="G1594" t="s">
        <v>14148</v>
      </c>
    </row>
    <row r="1595" spans="1:7" x14ac:dyDescent="0.35">
      <c r="A1595" s="21" t="s">
        <v>3482</v>
      </c>
      <c r="B1595" s="29" t="s">
        <v>3483</v>
      </c>
      <c r="C1595" s="23">
        <v>6</v>
      </c>
      <c r="D1595" s="23">
        <v>0.7</v>
      </c>
      <c r="E1595" s="23">
        <v>35</v>
      </c>
      <c r="F1595">
        <v>35</v>
      </c>
      <c r="G1595" t="s">
        <v>14140</v>
      </c>
    </row>
    <row r="1596" spans="1:7" x14ac:dyDescent="0.35">
      <c r="A1596" s="21" t="s">
        <v>3525</v>
      </c>
      <c r="B1596" s="29" t="s">
        <v>3526</v>
      </c>
      <c r="C1596" s="23">
        <v>6</v>
      </c>
      <c r="D1596" s="23">
        <v>0.7</v>
      </c>
      <c r="E1596" s="23">
        <v>47</v>
      </c>
      <c r="F1596">
        <v>17.5</v>
      </c>
      <c r="G1596" t="s">
        <v>14144</v>
      </c>
    </row>
    <row r="1597" spans="1:7" x14ac:dyDescent="0.35">
      <c r="A1597" s="21" t="s">
        <v>3532</v>
      </c>
      <c r="B1597" s="29" t="s">
        <v>3533</v>
      </c>
      <c r="C1597" s="23">
        <v>6</v>
      </c>
      <c r="D1597" s="23">
        <v>0.7</v>
      </c>
      <c r="E1597" s="23">
        <v>54</v>
      </c>
      <c r="F1597">
        <v>20.95</v>
      </c>
      <c r="G1597" t="s">
        <v>14144</v>
      </c>
    </row>
    <row r="1598" spans="1:7" x14ac:dyDescent="0.35">
      <c r="A1598" s="21" t="s">
        <v>3612</v>
      </c>
      <c r="B1598" s="29" t="s">
        <v>3613</v>
      </c>
      <c r="C1598" s="23">
        <v>6</v>
      </c>
      <c r="D1598" s="23">
        <v>0.7</v>
      </c>
      <c r="E1598" s="23">
        <v>14</v>
      </c>
      <c r="F1598">
        <v>3.9</v>
      </c>
      <c r="G1598" t="s">
        <v>14154</v>
      </c>
    </row>
    <row r="1599" spans="1:7" x14ac:dyDescent="0.35">
      <c r="A1599" s="21" t="s">
        <v>3782</v>
      </c>
      <c r="B1599" s="29" t="s">
        <v>3783</v>
      </c>
      <c r="C1599" s="23">
        <v>6</v>
      </c>
      <c r="D1599" s="23">
        <v>0.7</v>
      </c>
      <c r="E1599" s="23">
        <v>46.2</v>
      </c>
      <c r="F1599">
        <v>57.5</v>
      </c>
      <c r="G1599" t="s">
        <v>14144</v>
      </c>
    </row>
    <row r="1600" spans="1:7" x14ac:dyDescent="0.35">
      <c r="A1600" s="21" t="s">
        <v>3786</v>
      </c>
      <c r="B1600" s="29" t="s">
        <v>3787</v>
      </c>
      <c r="C1600" s="23">
        <v>6</v>
      </c>
      <c r="D1600" s="23">
        <v>0.7</v>
      </c>
      <c r="E1600" s="23">
        <v>50.6</v>
      </c>
      <c r="F1600">
        <v>55</v>
      </c>
      <c r="G1600" t="s">
        <v>14144</v>
      </c>
    </row>
    <row r="1601" spans="1:7" x14ac:dyDescent="0.35">
      <c r="A1601" s="21" t="s">
        <v>3792</v>
      </c>
      <c r="B1601" s="29" t="s">
        <v>3793</v>
      </c>
      <c r="C1601" s="23">
        <v>6</v>
      </c>
      <c r="D1601" s="23">
        <v>0.7</v>
      </c>
      <c r="E1601" s="23">
        <v>74</v>
      </c>
      <c r="F1601">
        <v>5.99</v>
      </c>
      <c r="G1601" t="s">
        <v>14144</v>
      </c>
    </row>
    <row r="1602" spans="1:7" x14ac:dyDescent="0.35">
      <c r="A1602" s="21" t="s">
        <v>3907</v>
      </c>
      <c r="B1602" s="29" t="s">
        <v>3908</v>
      </c>
      <c r="C1602" s="23">
        <v>6</v>
      </c>
      <c r="D1602" s="23">
        <v>0.7</v>
      </c>
      <c r="E1602" s="23">
        <v>50</v>
      </c>
      <c r="F1602">
        <v>11.5</v>
      </c>
      <c r="G1602" t="s">
        <v>14150</v>
      </c>
    </row>
    <row r="1603" spans="1:7" x14ac:dyDescent="0.35">
      <c r="A1603" s="21" t="s">
        <v>3911</v>
      </c>
      <c r="B1603" s="29" t="s">
        <v>3912</v>
      </c>
      <c r="C1603" s="23">
        <v>6</v>
      </c>
      <c r="D1603" s="23">
        <v>0.7</v>
      </c>
      <c r="E1603" s="23">
        <v>16.5</v>
      </c>
      <c r="F1603">
        <v>6.35</v>
      </c>
      <c r="G1603" t="s">
        <v>14156</v>
      </c>
    </row>
    <row r="1604" spans="1:7" x14ac:dyDescent="0.35">
      <c r="A1604" s="21" t="s">
        <v>3947</v>
      </c>
      <c r="B1604" s="29" t="s">
        <v>3948</v>
      </c>
      <c r="C1604" s="23">
        <v>6</v>
      </c>
      <c r="D1604" s="23">
        <v>0.7</v>
      </c>
      <c r="E1604" s="23">
        <v>16</v>
      </c>
      <c r="F1604">
        <v>6.9</v>
      </c>
      <c r="G1604" t="s">
        <v>14148</v>
      </c>
    </row>
    <row r="1605" spans="1:7" x14ac:dyDescent="0.35">
      <c r="A1605" s="21" t="s">
        <v>3990</v>
      </c>
      <c r="B1605" s="29" t="s">
        <v>3991</v>
      </c>
      <c r="C1605" s="23">
        <v>6</v>
      </c>
      <c r="D1605" s="23">
        <v>0.7</v>
      </c>
      <c r="E1605" s="23">
        <v>30</v>
      </c>
      <c r="F1605">
        <v>5.25</v>
      </c>
      <c r="G1605" t="s">
        <v>14148</v>
      </c>
    </row>
    <row r="1606" spans="1:7" x14ac:dyDescent="0.35">
      <c r="A1606" s="21" t="s">
        <v>3994</v>
      </c>
      <c r="B1606" s="29" t="s">
        <v>3995</v>
      </c>
      <c r="C1606" s="23">
        <v>6</v>
      </c>
      <c r="D1606" s="23">
        <v>0.7</v>
      </c>
      <c r="E1606" s="23">
        <v>20</v>
      </c>
      <c r="F1606">
        <v>6.25</v>
      </c>
      <c r="G1606" t="s">
        <v>14153</v>
      </c>
    </row>
    <row r="1607" spans="1:7" x14ac:dyDescent="0.35">
      <c r="A1607" s="21" t="s">
        <v>3998</v>
      </c>
      <c r="B1607" s="29" t="s">
        <v>3999</v>
      </c>
      <c r="C1607" s="23">
        <v>6</v>
      </c>
      <c r="D1607" s="23">
        <v>0.7</v>
      </c>
      <c r="E1607" s="23">
        <v>15</v>
      </c>
      <c r="F1607">
        <v>6.45</v>
      </c>
      <c r="G1607" t="s">
        <v>14153</v>
      </c>
    </row>
    <row r="1608" spans="1:7" x14ac:dyDescent="0.35">
      <c r="A1608" s="21" t="s">
        <v>4002</v>
      </c>
      <c r="B1608" s="29" t="s">
        <v>4003</v>
      </c>
      <c r="C1608" s="23">
        <v>6</v>
      </c>
      <c r="D1608" s="23">
        <v>0.7</v>
      </c>
      <c r="E1608" s="23">
        <v>20</v>
      </c>
      <c r="F1608">
        <v>6.25</v>
      </c>
      <c r="G1608" t="s">
        <v>14153</v>
      </c>
    </row>
    <row r="1609" spans="1:7" x14ac:dyDescent="0.35">
      <c r="A1609" s="21" t="s">
        <v>4006</v>
      </c>
      <c r="B1609" s="29" t="s">
        <v>4007</v>
      </c>
      <c r="C1609" s="23">
        <v>6</v>
      </c>
      <c r="D1609" s="23">
        <v>0.7</v>
      </c>
      <c r="E1609" s="23">
        <v>15</v>
      </c>
      <c r="F1609">
        <v>6.5</v>
      </c>
      <c r="G1609" t="s">
        <v>14153</v>
      </c>
    </row>
    <row r="1610" spans="1:7" x14ac:dyDescent="0.35">
      <c r="A1610" s="21" t="s">
        <v>4010</v>
      </c>
      <c r="B1610" s="29" t="s">
        <v>4011</v>
      </c>
      <c r="C1610" s="23">
        <v>6</v>
      </c>
      <c r="D1610" s="23">
        <v>0.7</v>
      </c>
      <c r="E1610" s="23">
        <v>15</v>
      </c>
      <c r="F1610">
        <v>6.65</v>
      </c>
      <c r="G1610" t="s">
        <v>14148</v>
      </c>
    </row>
    <row r="1611" spans="1:7" x14ac:dyDescent="0.35">
      <c r="A1611" s="21" t="s">
        <v>4014</v>
      </c>
      <c r="B1611" s="29" t="s">
        <v>4015</v>
      </c>
      <c r="C1611" s="23">
        <v>6</v>
      </c>
      <c r="D1611" s="23">
        <v>0.7</v>
      </c>
      <c r="E1611" s="23">
        <v>15</v>
      </c>
      <c r="F1611">
        <v>6.5</v>
      </c>
      <c r="G1611" t="s">
        <v>14153</v>
      </c>
    </row>
    <row r="1612" spans="1:7" x14ac:dyDescent="0.35">
      <c r="A1612" s="21" t="s">
        <v>4022</v>
      </c>
      <c r="B1612" s="29" t="s">
        <v>4023</v>
      </c>
      <c r="C1612" s="23">
        <v>6</v>
      </c>
      <c r="D1612" s="23">
        <v>0.7</v>
      </c>
      <c r="E1612" s="23">
        <v>15</v>
      </c>
      <c r="F1612">
        <v>6.5</v>
      </c>
      <c r="G1612" t="s">
        <v>14153</v>
      </c>
    </row>
    <row r="1613" spans="1:7" x14ac:dyDescent="0.35">
      <c r="A1613" s="21" t="s">
        <v>14675</v>
      </c>
      <c r="B1613" s="29" t="s">
        <v>14676</v>
      </c>
      <c r="C1613" s="23">
        <v>6</v>
      </c>
      <c r="D1613" s="23">
        <v>0.7</v>
      </c>
      <c r="E1613" s="23">
        <v>0</v>
      </c>
      <c r="F1613">
        <v>5.95</v>
      </c>
      <c r="G1613" t="s">
        <v>14153</v>
      </c>
    </row>
    <row r="1614" spans="1:7" x14ac:dyDescent="0.35">
      <c r="A1614" s="21" t="s">
        <v>4026</v>
      </c>
      <c r="B1614" s="29" t="s">
        <v>4027</v>
      </c>
      <c r="C1614" s="23">
        <v>6</v>
      </c>
      <c r="D1614" s="23">
        <v>0.7</v>
      </c>
      <c r="E1614" s="23">
        <v>15</v>
      </c>
      <c r="F1614">
        <v>6.6</v>
      </c>
      <c r="G1614" t="s">
        <v>14153</v>
      </c>
    </row>
    <row r="1615" spans="1:7" x14ac:dyDescent="0.35">
      <c r="A1615" s="21" t="s">
        <v>4034</v>
      </c>
      <c r="B1615" s="29" t="s">
        <v>4035</v>
      </c>
      <c r="C1615" s="23">
        <v>6</v>
      </c>
      <c r="D1615" s="23">
        <v>0.7</v>
      </c>
      <c r="E1615" s="23">
        <v>24</v>
      </c>
      <c r="F1615">
        <v>5.85</v>
      </c>
      <c r="G1615" t="s">
        <v>14154</v>
      </c>
    </row>
    <row r="1616" spans="1:7" x14ac:dyDescent="0.35">
      <c r="A1616" s="21" t="s">
        <v>4038</v>
      </c>
      <c r="B1616" s="29" t="s">
        <v>4039</v>
      </c>
      <c r="C1616" s="23">
        <v>6</v>
      </c>
      <c r="D1616" s="23">
        <v>0.7</v>
      </c>
      <c r="E1616" s="23">
        <v>15</v>
      </c>
      <c r="F1616">
        <v>6.25</v>
      </c>
      <c r="G1616" t="s">
        <v>14154</v>
      </c>
    </row>
    <row r="1617" spans="1:7" x14ac:dyDescent="0.35">
      <c r="A1617" s="21" t="s">
        <v>4042</v>
      </c>
      <c r="B1617" s="29" t="s">
        <v>4043</v>
      </c>
      <c r="C1617" s="23">
        <v>6</v>
      </c>
      <c r="D1617" s="23">
        <v>0.7</v>
      </c>
      <c r="E1617" s="23">
        <v>24</v>
      </c>
      <c r="F1617">
        <v>5.65</v>
      </c>
      <c r="G1617" t="s">
        <v>14154</v>
      </c>
    </row>
    <row r="1618" spans="1:7" x14ac:dyDescent="0.35">
      <c r="A1618" s="21" t="s">
        <v>4046</v>
      </c>
      <c r="B1618" s="29" t="s">
        <v>4047</v>
      </c>
      <c r="C1618" s="23">
        <v>6</v>
      </c>
      <c r="D1618" s="23">
        <v>0.7</v>
      </c>
      <c r="E1618" s="23">
        <v>24</v>
      </c>
      <c r="F1618">
        <v>5.95</v>
      </c>
      <c r="G1618" t="s">
        <v>14154</v>
      </c>
    </row>
    <row r="1619" spans="1:7" x14ac:dyDescent="0.35">
      <c r="A1619" s="21" t="s">
        <v>4054</v>
      </c>
      <c r="B1619" s="29" t="s">
        <v>4050</v>
      </c>
      <c r="C1619" s="23">
        <v>6</v>
      </c>
      <c r="D1619" s="23">
        <v>0.7</v>
      </c>
      <c r="E1619" s="23">
        <v>20</v>
      </c>
      <c r="F1619">
        <v>4.7</v>
      </c>
      <c r="G1619" t="s">
        <v>14148</v>
      </c>
    </row>
    <row r="1620" spans="1:7" x14ac:dyDescent="0.35">
      <c r="A1620" s="21" t="s">
        <v>4060</v>
      </c>
      <c r="B1620" s="29" t="s">
        <v>4061</v>
      </c>
      <c r="C1620" s="23">
        <v>6</v>
      </c>
      <c r="D1620" s="23">
        <v>0.7</v>
      </c>
      <c r="E1620" s="23">
        <v>24</v>
      </c>
      <c r="F1620">
        <v>5.3</v>
      </c>
      <c r="G1620" t="s">
        <v>14148</v>
      </c>
    </row>
    <row r="1621" spans="1:7" x14ac:dyDescent="0.35">
      <c r="A1621" s="21" t="s">
        <v>4064</v>
      </c>
      <c r="B1621" s="29" t="s">
        <v>4065</v>
      </c>
      <c r="C1621" s="23">
        <v>6</v>
      </c>
      <c r="D1621" s="23">
        <v>0.7</v>
      </c>
      <c r="E1621" s="23">
        <v>15</v>
      </c>
      <c r="F1621">
        <v>6.95</v>
      </c>
      <c r="G1621" t="s">
        <v>14153</v>
      </c>
    </row>
    <row r="1622" spans="1:7" x14ac:dyDescent="0.35">
      <c r="A1622" s="21" t="s">
        <v>4068</v>
      </c>
      <c r="B1622" s="29" t="s">
        <v>4069</v>
      </c>
      <c r="C1622" s="23">
        <v>6</v>
      </c>
      <c r="D1622" s="23">
        <v>0.7</v>
      </c>
      <c r="E1622" s="23">
        <v>15</v>
      </c>
      <c r="F1622">
        <v>6.9</v>
      </c>
      <c r="G1622" t="s">
        <v>14148</v>
      </c>
    </row>
    <row r="1623" spans="1:7" x14ac:dyDescent="0.35">
      <c r="A1623" s="21" t="s">
        <v>4072</v>
      </c>
      <c r="B1623" s="29" t="s">
        <v>4073</v>
      </c>
      <c r="C1623" s="23">
        <v>6</v>
      </c>
      <c r="D1623" s="23">
        <v>0.7</v>
      </c>
      <c r="E1623" s="23">
        <v>15</v>
      </c>
      <c r="F1623">
        <v>6.45</v>
      </c>
      <c r="G1623" t="s">
        <v>14153</v>
      </c>
    </row>
    <row r="1624" spans="1:7" x14ac:dyDescent="0.35">
      <c r="A1624" s="21" t="s">
        <v>4076</v>
      </c>
      <c r="B1624" s="29" t="s">
        <v>4077</v>
      </c>
      <c r="C1624" s="23">
        <v>6</v>
      </c>
      <c r="D1624" s="23">
        <v>0.7</v>
      </c>
      <c r="E1624" s="23">
        <v>20</v>
      </c>
      <c r="F1624">
        <v>4.6500000000000004</v>
      </c>
      <c r="G1624" t="s">
        <v>14148</v>
      </c>
    </row>
    <row r="1625" spans="1:7" x14ac:dyDescent="0.35">
      <c r="A1625" s="21" t="s">
        <v>4084</v>
      </c>
      <c r="B1625" s="29" t="s">
        <v>4085</v>
      </c>
      <c r="C1625" s="23">
        <v>6</v>
      </c>
      <c r="D1625" s="23">
        <v>0.7</v>
      </c>
      <c r="E1625" s="23">
        <v>15</v>
      </c>
      <c r="F1625">
        <v>5.95</v>
      </c>
      <c r="G1625" t="s">
        <v>14153</v>
      </c>
    </row>
    <row r="1626" spans="1:7" x14ac:dyDescent="0.35">
      <c r="A1626" s="21" t="s">
        <v>4088</v>
      </c>
      <c r="B1626" s="29" t="s">
        <v>4089</v>
      </c>
      <c r="C1626" s="23">
        <v>6</v>
      </c>
      <c r="D1626" s="23">
        <v>0.7</v>
      </c>
      <c r="E1626" s="23">
        <v>30</v>
      </c>
      <c r="F1626">
        <v>5.25</v>
      </c>
      <c r="G1626" t="s">
        <v>14153</v>
      </c>
    </row>
    <row r="1627" spans="1:7" x14ac:dyDescent="0.35">
      <c r="A1627" s="21" t="s">
        <v>4092</v>
      </c>
      <c r="B1627" s="29" t="s">
        <v>4093</v>
      </c>
      <c r="C1627" s="23">
        <v>6</v>
      </c>
      <c r="D1627" s="23">
        <v>0.7</v>
      </c>
      <c r="E1627" s="23">
        <v>15</v>
      </c>
      <c r="F1627">
        <v>6.95</v>
      </c>
      <c r="G1627" t="s">
        <v>14153</v>
      </c>
    </row>
    <row r="1628" spans="1:7" x14ac:dyDescent="0.35">
      <c r="A1628" s="21" t="s">
        <v>4100</v>
      </c>
      <c r="B1628" s="29" t="s">
        <v>4101</v>
      </c>
      <c r="C1628" s="23">
        <v>6</v>
      </c>
      <c r="D1628" s="23">
        <v>0.7</v>
      </c>
      <c r="E1628" s="23">
        <v>30</v>
      </c>
      <c r="F1628">
        <v>5.25</v>
      </c>
      <c r="G1628" t="s">
        <v>14153</v>
      </c>
    </row>
    <row r="1629" spans="1:7" x14ac:dyDescent="0.35">
      <c r="A1629" s="21" t="s">
        <v>4104</v>
      </c>
      <c r="B1629" s="29" t="s">
        <v>4105</v>
      </c>
      <c r="C1629" s="23">
        <v>6</v>
      </c>
      <c r="D1629" s="23">
        <v>0.7</v>
      </c>
      <c r="E1629" s="23">
        <v>15</v>
      </c>
      <c r="F1629">
        <v>6.95</v>
      </c>
      <c r="G1629" t="s">
        <v>14153</v>
      </c>
    </row>
    <row r="1630" spans="1:7" x14ac:dyDescent="0.35">
      <c r="A1630" s="21" t="s">
        <v>4108</v>
      </c>
      <c r="B1630" s="29" t="s">
        <v>4109</v>
      </c>
      <c r="C1630" s="23">
        <v>6</v>
      </c>
      <c r="D1630" s="23">
        <v>0.7</v>
      </c>
      <c r="E1630" s="23">
        <v>20</v>
      </c>
      <c r="F1630">
        <v>6.15</v>
      </c>
      <c r="G1630" t="s">
        <v>14153</v>
      </c>
    </row>
    <row r="1631" spans="1:7" x14ac:dyDescent="0.35">
      <c r="A1631" s="21" t="s">
        <v>4112</v>
      </c>
      <c r="B1631" s="29" t="s">
        <v>4113</v>
      </c>
      <c r="C1631" s="23">
        <v>6</v>
      </c>
      <c r="D1631" s="23">
        <v>0.7</v>
      </c>
      <c r="E1631" s="23">
        <v>14.5</v>
      </c>
      <c r="F1631">
        <v>3.65</v>
      </c>
      <c r="G1631" t="s">
        <v>14148</v>
      </c>
    </row>
    <row r="1632" spans="1:7" x14ac:dyDescent="0.35">
      <c r="A1632" s="21" t="s">
        <v>4120</v>
      </c>
      <c r="B1632" s="29" t="s">
        <v>4121</v>
      </c>
      <c r="C1632" s="23">
        <v>6</v>
      </c>
      <c r="D1632" s="23">
        <v>0.7</v>
      </c>
      <c r="E1632" s="23">
        <v>15</v>
      </c>
      <c r="F1632">
        <v>6.4</v>
      </c>
      <c r="G1632" t="s">
        <v>14153</v>
      </c>
    </row>
    <row r="1633" spans="1:7" x14ac:dyDescent="0.35">
      <c r="A1633" s="21" t="s">
        <v>4124</v>
      </c>
      <c r="B1633" s="29" t="s">
        <v>4125</v>
      </c>
      <c r="C1633" s="23">
        <v>6</v>
      </c>
      <c r="D1633" s="23">
        <v>0.7</v>
      </c>
      <c r="E1633" s="23">
        <v>15</v>
      </c>
      <c r="F1633">
        <v>5.6</v>
      </c>
      <c r="G1633" t="s">
        <v>14153</v>
      </c>
    </row>
    <row r="1634" spans="1:7" x14ac:dyDescent="0.35">
      <c r="A1634" s="21" t="s">
        <v>4132</v>
      </c>
      <c r="B1634" s="29" t="s">
        <v>4133</v>
      </c>
      <c r="C1634" s="23">
        <v>6</v>
      </c>
      <c r="D1634" s="23">
        <v>0.7</v>
      </c>
      <c r="E1634" s="23">
        <v>15</v>
      </c>
      <c r="F1634">
        <v>5.95</v>
      </c>
      <c r="G1634" t="s">
        <v>14153</v>
      </c>
    </row>
    <row r="1635" spans="1:7" x14ac:dyDescent="0.35">
      <c r="A1635" s="21" t="s">
        <v>4136</v>
      </c>
      <c r="B1635" s="29" t="s">
        <v>4137</v>
      </c>
      <c r="C1635" s="23">
        <v>6</v>
      </c>
      <c r="D1635" s="23">
        <v>0.7</v>
      </c>
      <c r="E1635" s="23">
        <v>15</v>
      </c>
      <c r="F1635">
        <v>6.4</v>
      </c>
      <c r="G1635" t="s">
        <v>14153</v>
      </c>
    </row>
    <row r="1636" spans="1:7" x14ac:dyDescent="0.35">
      <c r="A1636" s="21" t="s">
        <v>4148</v>
      </c>
      <c r="B1636" s="29" t="s">
        <v>4149</v>
      </c>
      <c r="C1636" s="23">
        <v>6</v>
      </c>
      <c r="D1636" s="23">
        <v>0.7</v>
      </c>
      <c r="E1636" s="23">
        <v>15</v>
      </c>
      <c r="F1636">
        <v>6.25</v>
      </c>
      <c r="G1636" t="s">
        <v>14153</v>
      </c>
    </row>
    <row r="1637" spans="1:7" x14ac:dyDescent="0.35">
      <c r="A1637" s="21" t="s">
        <v>4173</v>
      </c>
      <c r="B1637" s="29" t="s">
        <v>4174</v>
      </c>
      <c r="C1637" s="23">
        <v>6</v>
      </c>
      <c r="D1637" s="23">
        <v>0.7</v>
      </c>
      <c r="E1637" s="23">
        <v>17</v>
      </c>
      <c r="F1637">
        <v>9.1</v>
      </c>
      <c r="G1637" t="s">
        <v>14143</v>
      </c>
    </row>
    <row r="1638" spans="1:7" x14ac:dyDescent="0.35">
      <c r="A1638" s="21" t="s">
        <v>4181</v>
      </c>
      <c r="B1638" s="29" t="s">
        <v>4182</v>
      </c>
      <c r="C1638" s="23">
        <v>6</v>
      </c>
      <c r="D1638" s="23">
        <v>0.7</v>
      </c>
      <c r="E1638" s="23">
        <v>17</v>
      </c>
      <c r="F1638">
        <v>9.1</v>
      </c>
      <c r="G1638" t="s">
        <v>14161</v>
      </c>
    </row>
    <row r="1639" spans="1:7" x14ac:dyDescent="0.35">
      <c r="A1639" s="21" t="s">
        <v>4258</v>
      </c>
      <c r="B1639" s="29" t="s">
        <v>4259</v>
      </c>
      <c r="C1639" s="23">
        <v>6</v>
      </c>
      <c r="D1639" s="23">
        <v>0.7</v>
      </c>
      <c r="E1639" s="23">
        <v>20</v>
      </c>
      <c r="F1639">
        <v>2.9</v>
      </c>
      <c r="G1639" t="s">
        <v>14153</v>
      </c>
    </row>
    <row r="1640" spans="1:7" x14ac:dyDescent="0.35">
      <c r="A1640" s="21" t="s">
        <v>4262</v>
      </c>
      <c r="B1640" s="29" t="s">
        <v>4263</v>
      </c>
      <c r="C1640" s="23">
        <v>6</v>
      </c>
      <c r="D1640" s="23">
        <v>0.7</v>
      </c>
      <c r="E1640" s="23">
        <v>16</v>
      </c>
      <c r="F1640">
        <v>2.9</v>
      </c>
      <c r="G1640" t="s">
        <v>14153</v>
      </c>
    </row>
    <row r="1641" spans="1:7" x14ac:dyDescent="0.35">
      <c r="A1641" s="21" t="s">
        <v>4266</v>
      </c>
      <c r="B1641" s="29" t="s">
        <v>4267</v>
      </c>
      <c r="C1641" s="23">
        <v>6</v>
      </c>
      <c r="D1641" s="23">
        <v>0.7</v>
      </c>
      <c r="E1641" s="23">
        <v>18</v>
      </c>
      <c r="F1641">
        <v>2.75</v>
      </c>
      <c r="G1641" t="s">
        <v>14153</v>
      </c>
    </row>
    <row r="1642" spans="1:7" x14ac:dyDescent="0.35">
      <c r="A1642" s="21" t="s">
        <v>4274</v>
      </c>
      <c r="B1642" s="29" t="s">
        <v>4275</v>
      </c>
      <c r="C1642" s="23">
        <v>6</v>
      </c>
      <c r="D1642" s="23">
        <v>0.7</v>
      </c>
      <c r="E1642" s="23">
        <v>18</v>
      </c>
      <c r="F1642">
        <v>2.4300000000000002</v>
      </c>
      <c r="G1642" t="s">
        <v>14153</v>
      </c>
    </row>
    <row r="1643" spans="1:7" x14ac:dyDescent="0.35">
      <c r="A1643" s="21" t="s">
        <v>4302</v>
      </c>
      <c r="B1643" s="29" t="s">
        <v>4303</v>
      </c>
      <c r="C1643" s="23">
        <v>6</v>
      </c>
      <c r="D1643" s="23">
        <v>0.7</v>
      </c>
      <c r="E1643" s="23">
        <v>14.9</v>
      </c>
      <c r="F1643">
        <v>8.9499999999999993</v>
      </c>
      <c r="G1643" t="s">
        <v>14148</v>
      </c>
    </row>
    <row r="1644" spans="1:7" x14ac:dyDescent="0.35">
      <c r="A1644" s="21" t="s">
        <v>4412</v>
      </c>
      <c r="B1644" s="29" t="s">
        <v>4413</v>
      </c>
      <c r="C1644" s="23">
        <v>6</v>
      </c>
      <c r="D1644" s="23">
        <v>0.7</v>
      </c>
      <c r="E1644" s="23">
        <v>47</v>
      </c>
      <c r="F1644">
        <v>33.5</v>
      </c>
      <c r="G1644" t="s">
        <v>14144</v>
      </c>
    </row>
    <row r="1645" spans="1:7" x14ac:dyDescent="0.35">
      <c r="A1645" s="21" t="s">
        <v>4416</v>
      </c>
      <c r="B1645" s="29" t="s">
        <v>4417</v>
      </c>
      <c r="C1645" s="23">
        <v>6</v>
      </c>
      <c r="D1645" s="23">
        <v>0.7</v>
      </c>
      <c r="E1645" s="23">
        <v>47</v>
      </c>
      <c r="F1645">
        <v>36.5</v>
      </c>
      <c r="G1645" t="s">
        <v>14144</v>
      </c>
    </row>
    <row r="1646" spans="1:7" x14ac:dyDescent="0.35">
      <c r="A1646" s="21" t="s">
        <v>4420</v>
      </c>
      <c r="B1646" s="29" t="s">
        <v>4421</v>
      </c>
      <c r="C1646" s="23">
        <v>6</v>
      </c>
      <c r="D1646" s="23">
        <v>0.7</v>
      </c>
      <c r="E1646" s="23">
        <v>47</v>
      </c>
      <c r="F1646">
        <v>35.5</v>
      </c>
      <c r="G1646" t="s">
        <v>14144</v>
      </c>
    </row>
    <row r="1647" spans="1:7" x14ac:dyDescent="0.35">
      <c r="A1647" s="21" t="s">
        <v>4453</v>
      </c>
      <c r="B1647" s="29" t="s">
        <v>4441</v>
      </c>
      <c r="C1647" s="23">
        <v>6</v>
      </c>
      <c r="D1647" s="23">
        <v>0.7</v>
      </c>
      <c r="E1647" s="23">
        <v>28</v>
      </c>
      <c r="F1647">
        <v>8.0500000000000007</v>
      </c>
      <c r="G1647" t="s">
        <v>14148</v>
      </c>
    </row>
    <row r="1648" spans="1:7" x14ac:dyDescent="0.35">
      <c r="A1648" s="21" t="s">
        <v>4469</v>
      </c>
      <c r="B1648" s="29" t="s">
        <v>4466</v>
      </c>
      <c r="C1648" s="23">
        <v>6</v>
      </c>
      <c r="D1648" s="23">
        <v>0.7</v>
      </c>
      <c r="E1648" s="23">
        <v>17</v>
      </c>
      <c r="F1648">
        <v>7.95</v>
      </c>
      <c r="G1648" t="s">
        <v>14154</v>
      </c>
    </row>
    <row r="1649" spans="1:7" x14ac:dyDescent="0.35">
      <c r="A1649" s="21" t="s">
        <v>4472</v>
      </c>
      <c r="B1649" s="29" t="s">
        <v>4473</v>
      </c>
      <c r="C1649" s="23">
        <v>6</v>
      </c>
      <c r="D1649" s="23">
        <v>0.7</v>
      </c>
      <c r="E1649" s="23">
        <v>17</v>
      </c>
      <c r="F1649">
        <v>12.5</v>
      </c>
      <c r="G1649" t="s">
        <v>14155</v>
      </c>
    </row>
    <row r="1650" spans="1:7" x14ac:dyDescent="0.35">
      <c r="A1650" s="21" t="s">
        <v>4581</v>
      </c>
      <c r="B1650" s="29" t="s">
        <v>4579</v>
      </c>
      <c r="C1650" s="23">
        <v>6</v>
      </c>
      <c r="D1650" s="23">
        <v>0.7</v>
      </c>
      <c r="E1650" s="23">
        <v>45</v>
      </c>
      <c r="F1650">
        <v>130</v>
      </c>
      <c r="G1650" t="s">
        <v>14144</v>
      </c>
    </row>
    <row r="1651" spans="1:7" x14ac:dyDescent="0.35">
      <c r="A1651" s="21" t="s">
        <v>4582</v>
      </c>
      <c r="B1651" s="29" t="s">
        <v>4583</v>
      </c>
      <c r="C1651" s="23">
        <v>6</v>
      </c>
      <c r="D1651" s="23">
        <v>0.7</v>
      </c>
      <c r="E1651" s="23">
        <v>45</v>
      </c>
      <c r="F1651">
        <v>115</v>
      </c>
      <c r="G1651" t="s">
        <v>14144</v>
      </c>
    </row>
    <row r="1652" spans="1:7" x14ac:dyDescent="0.35">
      <c r="A1652" s="21" t="s">
        <v>4586</v>
      </c>
      <c r="B1652" s="29" t="s">
        <v>4587</v>
      </c>
      <c r="C1652" s="23">
        <v>6</v>
      </c>
      <c r="D1652" s="23">
        <v>0.7</v>
      </c>
      <c r="E1652" s="23">
        <v>75.5</v>
      </c>
      <c r="F1652">
        <v>9.5500000000000007</v>
      </c>
      <c r="G1652" t="s">
        <v>14144</v>
      </c>
    </row>
    <row r="1653" spans="1:7" x14ac:dyDescent="0.35">
      <c r="A1653" s="21" t="s">
        <v>4590</v>
      </c>
      <c r="B1653" s="29" t="s">
        <v>4591</v>
      </c>
      <c r="C1653" s="23">
        <v>6</v>
      </c>
      <c r="D1653" s="23">
        <v>0.7</v>
      </c>
      <c r="E1653" s="23">
        <v>45</v>
      </c>
      <c r="F1653">
        <v>14.5</v>
      </c>
      <c r="G1653" t="s">
        <v>14144</v>
      </c>
    </row>
    <row r="1654" spans="1:7" x14ac:dyDescent="0.35">
      <c r="A1654" s="21" t="s">
        <v>4594</v>
      </c>
      <c r="B1654" s="29" t="s">
        <v>4595</v>
      </c>
      <c r="C1654" s="23">
        <v>6</v>
      </c>
      <c r="D1654" s="23">
        <v>0.7</v>
      </c>
      <c r="E1654" s="23">
        <v>15</v>
      </c>
      <c r="F1654">
        <v>6.75</v>
      </c>
      <c r="G1654" t="s">
        <v>14154</v>
      </c>
    </row>
    <row r="1655" spans="1:7" x14ac:dyDescent="0.35">
      <c r="A1655" s="21" t="s">
        <v>4606</v>
      </c>
      <c r="B1655" s="29" t="s">
        <v>4607</v>
      </c>
      <c r="C1655" s="23">
        <v>6</v>
      </c>
      <c r="D1655" s="23">
        <v>0.7</v>
      </c>
      <c r="E1655" s="23">
        <v>48</v>
      </c>
      <c r="F1655">
        <v>41.5</v>
      </c>
      <c r="G1655" t="s">
        <v>14144</v>
      </c>
    </row>
    <row r="1656" spans="1:7" x14ac:dyDescent="0.35">
      <c r="A1656" s="21" t="s">
        <v>4699</v>
      </c>
      <c r="B1656" s="29" t="s">
        <v>4700</v>
      </c>
      <c r="C1656" s="23">
        <v>6</v>
      </c>
      <c r="D1656" s="23">
        <v>0.7</v>
      </c>
      <c r="E1656" s="23">
        <v>17</v>
      </c>
      <c r="F1656">
        <v>6.25</v>
      </c>
      <c r="G1656" t="s">
        <v>14148</v>
      </c>
    </row>
    <row r="1657" spans="1:7" x14ac:dyDescent="0.35">
      <c r="A1657" s="21" t="s">
        <v>4703</v>
      </c>
      <c r="B1657" s="29" t="s">
        <v>4704</v>
      </c>
      <c r="C1657" s="23">
        <v>6</v>
      </c>
      <c r="D1657" s="23">
        <v>0.7</v>
      </c>
      <c r="E1657" s="23">
        <v>20</v>
      </c>
      <c r="F1657">
        <v>6.95</v>
      </c>
      <c r="G1657" t="s">
        <v>14148</v>
      </c>
    </row>
    <row r="1658" spans="1:7" x14ac:dyDescent="0.35">
      <c r="A1658" s="21" t="s">
        <v>4719</v>
      </c>
      <c r="B1658" s="29" t="s">
        <v>14679</v>
      </c>
      <c r="C1658" s="23">
        <v>6</v>
      </c>
      <c r="D1658" s="23">
        <v>0.7</v>
      </c>
      <c r="E1658" s="23">
        <v>45</v>
      </c>
      <c r="F1658">
        <v>23.1</v>
      </c>
      <c r="G1658" t="s">
        <v>14158</v>
      </c>
    </row>
    <row r="1659" spans="1:7" x14ac:dyDescent="0.35">
      <c r="A1659" s="21" t="s">
        <v>4765</v>
      </c>
      <c r="B1659" s="29" t="s">
        <v>4766</v>
      </c>
      <c r="C1659" s="23">
        <v>6</v>
      </c>
      <c r="D1659" s="23">
        <v>0.7</v>
      </c>
      <c r="E1659" s="23">
        <v>15</v>
      </c>
      <c r="F1659">
        <v>11.95</v>
      </c>
      <c r="G1659" t="s">
        <v>14154</v>
      </c>
    </row>
    <row r="1660" spans="1:7" x14ac:dyDescent="0.35">
      <c r="A1660" s="21" t="s">
        <v>14680</v>
      </c>
      <c r="B1660" s="29" t="s">
        <v>14681</v>
      </c>
      <c r="C1660" s="23">
        <v>6</v>
      </c>
      <c r="D1660" s="23">
        <v>0.7</v>
      </c>
      <c r="E1660" s="23">
        <v>41</v>
      </c>
      <c r="F1660">
        <v>16.25</v>
      </c>
      <c r="G1660" t="s">
        <v>14144</v>
      </c>
    </row>
    <row r="1661" spans="1:7" x14ac:dyDescent="0.35">
      <c r="A1661" s="21" t="s">
        <v>14682</v>
      </c>
      <c r="B1661" s="29" t="s">
        <v>14683</v>
      </c>
      <c r="C1661" s="23">
        <v>6</v>
      </c>
      <c r="D1661" s="23">
        <v>0.7</v>
      </c>
      <c r="E1661" s="23">
        <v>25</v>
      </c>
      <c r="F1661">
        <v>11.5</v>
      </c>
      <c r="G1661" t="s">
        <v>14148</v>
      </c>
    </row>
    <row r="1662" spans="1:7" x14ac:dyDescent="0.35">
      <c r="A1662" s="21" t="s">
        <v>4797</v>
      </c>
      <c r="B1662" s="29" t="s">
        <v>4798</v>
      </c>
      <c r="C1662" s="23">
        <v>6</v>
      </c>
      <c r="D1662" s="23">
        <v>0.7</v>
      </c>
      <c r="E1662" s="23">
        <v>42.1</v>
      </c>
      <c r="F1662">
        <v>34.5</v>
      </c>
      <c r="G1662" t="s">
        <v>14144</v>
      </c>
    </row>
    <row r="1663" spans="1:7" x14ac:dyDescent="0.35">
      <c r="A1663" s="21" t="s">
        <v>4800</v>
      </c>
      <c r="B1663" s="29" t="s">
        <v>4801</v>
      </c>
      <c r="C1663" s="23">
        <v>6</v>
      </c>
      <c r="D1663" s="23">
        <v>0.7</v>
      </c>
      <c r="E1663" s="23">
        <v>43.4</v>
      </c>
      <c r="F1663">
        <v>28.5</v>
      </c>
      <c r="G1663" t="s">
        <v>14144</v>
      </c>
    </row>
    <row r="1664" spans="1:7" x14ac:dyDescent="0.35">
      <c r="A1664" s="21" t="s">
        <v>4819</v>
      </c>
      <c r="B1664" s="29" t="s">
        <v>4820</v>
      </c>
      <c r="C1664" s="23">
        <v>6</v>
      </c>
      <c r="D1664" s="23">
        <v>0.7</v>
      </c>
      <c r="E1664" s="23">
        <v>60.5</v>
      </c>
      <c r="F1664">
        <v>64.5</v>
      </c>
      <c r="G1664" t="s">
        <v>14158</v>
      </c>
    </row>
    <row r="1665" spans="1:7" x14ac:dyDescent="0.35">
      <c r="A1665" s="21" t="s">
        <v>4826</v>
      </c>
      <c r="B1665" s="29" t="s">
        <v>4827</v>
      </c>
      <c r="C1665" s="23">
        <v>6</v>
      </c>
      <c r="D1665" s="23">
        <v>0.7</v>
      </c>
      <c r="E1665" s="23">
        <v>47</v>
      </c>
      <c r="F1665">
        <v>25.5</v>
      </c>
      <c r="G1665" t="s">
        <v>14158</v>
      </c>
    </row>
    <row r="1666" spans="1:7" x14ac:dyDescent="0.35">
      <c r="A1666" s="21" t="s">
        <v>4858</v>
      </c>
      <c r="B1666" s="29" t="s">
        <v>4859</v>
      </c>
      <c r="C1666" s="23">
        <v>6</v>
      </c>
      <c r="D1666" s="23">
        <v>0.7</v>
      </c>
      <c r="E1666" s="23">
        <v>18</v>
      </c>
      <c r="F1666">
        <v>7.85</v>
      </c>
      <c r="G1666" t="s">
        <v>14141</v>
      </c>
    </row>
    <row r="1667" spans="1:7" x14ac:dyDescent="0.35">
      <c r="A1667" s="21" t="s">
        <v>4862</v>
      </c>
      <c r="B1667" s="29" t="s">
        <v>4863</v>
      </c>
      <c r="C1667" s="23">
        <v>6</v>
      </c>
      <c r="D1667" s="23">
        <v>0.7</v>
      </c>
      <c r="E1667" s="23">
        <v>18</v>
      </c>
      <c r="F1667">
        <v>5.85</v>
      </c>
      <c r="G1667" t="s">
        <v>14141</v>
      </c>
    </row>
    <row r="1668" spans="1:7" x14ac:dyDescent="0.35">
      <c r="A1668" s="21" t="s">
        <v>4964</v>
      </c>
      <c r="B1668" s="29" t="s">
        <v>4965</v>
      </c>
      <c r="C1668" s="23">
        <v>6</v>
      </c>
      <c r="D1668" s="23">
        <v>0.7</v>
      </c>
      <c r="E1668" s="23">
        <v>49.5</v>
      </c>
      <c r="F1668">
        <v>11.75</v>
      </c>
      <c r="G1668" t="s">
        <v>14158</v>
      </c>
    </row>
    <row r="1669" spans="1:7" x14ac:dyDescent="0.35">
      <c r="A1669" s="21" t="s">
        <v>4972</v>
      </c>
      <c r="B1669" s="29" t="s">
        <v>4973</v>
      </c>
      <c r="C1669" s="23">
        <v>6</v>
      </c>
      <c r="D1669" s="23">
        <v>0.7</v>
      </c>
      <c r="E1669" s="23">
        <v>45</v>
      </c>
      <c r="F1669">
        <v>10.15</v>
      </c>
      <c r="G1669" t="s">
        <v>14158</v>
      </c>
    </row>
    <row r="1670" spans="1:7" x14ac:dyDescent="0.35">
      <c r="A1670" s="21" t="s">
        <v>4978</v>
      </c>
      <c r="B1670" s="29" t="s">
        <v>4979</v>
      </c>
      <c r="C1670" s="23">
        <v>6</v>
      </c>
      <c r="D1670" s="23">
        <v>0.7</v>
      </c>
      <c r="E1670" s="23">
        <v>40.200000000000003</v>
      </c>
      <c r="F1670">
        <v>36.5</v>
      </c>
      <c r="G1670" t="s">
        <v>14164</v>
      </c>
    </row>
    <row r="1671" spans="1:7" x14ac:dyDescent="0.35">
      <c r="A1671" s="21" t="s">
        <v>4996</v>
      </c>
      <c r="B1671" s="29" t="s">
        <v>4997</v>
      </c>
      <c r="C1671" s="23">
        <v>6</v>
      </c>
      <c r="D1671" s="23">
        <v>0.7</v>
      </c>
      <c r="E1671" s="23">
        <v>41.3</v>
      </c>
      <c r="F1671">
        <v>35.5</v>
      </c>
      <c r="G1671" t="s">
        <v>14144</v>
      </c>
    </row>
    <row r="1672" spans="1:7" x14ac:dyDescent="0.35">
      <c r="A1672" s="21" t="s">
        <v>5058</v>
      </c>
      <c r="B1672" s="29" t="s">
        <v>5057</v>
      </c>
      <c r="C1672" s="23">
        <v>6</v>
      </c>
      <c r="D1672" s="23">
        <v>0.7</v>
      </c>
      <c r="E1672" s="23">
        <v>35</v>
      </c>
      <c r="F1672">
        <v>8.25</v>
      </c>
      <c r="G1672" t="s">
        <v>14156</v>
      </c>
    </row>
    <row r="1673" spans="1:7" x14ac:dyDescent="0.35">
      <c r="A1673" s="21" t="s">
        <v>5061</v>
      </c>
      <c r="B1673" s="29" t="s">
        <v>5057</v>
      </c>
      <c r="C1673" s="23">
        <v>6</v>
      </c>
      <c r="D1673" s="23">
        <v>0.7</v>
      </c>
      <c r="E1673" s="23">
        <v>39</v>
      </c>
      <c r="F1673">
        <v>8.25</v>
      </c>
      <c r="G1673" t="s">
        <v>14156</v>
      </c>
    </row>
    <row r="1674" spans="1:7" x14ac:dyDescent="0.35">
      <c r="A1674" s="21" t="s">
        <v>5177</v>
      </c>
      <c r="B1674" s="29" t="s">
        <v>5178</v>
      </c>
      <c r="C1674" s="23">
        <v>6</v>
      </c>
      <c r="D1674" s="23">
        <v>0.7</v>
      </c>
      <c r="E1674" s="23">
        <v>15</v>
      </c>
      <c r="F1674">
        <v>5.9</v>
      </c>
      <c r="G1674" t="s">
        <v>14153</v>
      </c>
    </row>
    <row r="1675" spans="1:7" x14ac:dyDescent="0.35">
      <c r="A1675" s="21" t="s">
        <v>5284</v>
      </c>
      <c r="B1675" s="29" t="s">
        <v>5285</v>
      </c>
      <c r="C1675" s="23">
        <v>6</v>
      </c>
      <c r="D1675" s="23">
        <v>0.7</v>
      </c>
      <c r="E1675" s="23">
        <v>33</v>
      </c>
      <c r="F1675">
        <v>6.45</v>
      </c>
      <c r="G1675" t="s">
        <v>14143</v>
      </c>
    </row>
    <row r="1676" spans="1:7" x14ac:dyDescent="0.35">
      <c r="A1676" s="21" t="s">
        <v>5340</v>
      </c>
      <c r="B1676" s="29" t="s">
        <v>5341</v>
      </c>
      <c r="C1676" s="23">
        <v>6</v>
      </c>
      <c r="D1676" s="23">
        <v>0.7</v>
      </c>
      <c r="E1676" s="23">
        <v>17</v>
      </c>
      <c r="F1676">
        <v>6.75</v>
      </c>
      <c r="G1676" t="s">
        <v>14161</v>
      </c>
    </row>
    <row r="1677" spans="1:7" x14ac:dyDescent="0.35">
      <c r="A1677" s="21" t="s">
        <v>5422</v>
      </c>
      <c r="B1677" s="29" t="s">
        <v>5423</v>
      </c>
      <c r="C1677" s="23">
        <v>6</v>
      </c>
      <c r="D1677" s="23">
        <v>0.7</v>
      </c>
      <c r="E1677" s="23">
        <v>50</v>
      </c>
      <c r="F1677">
        <v>21.5</v>
      </c>
      <c r="G1677" t="s">
        <v>14158</v>
      </c>
    </row>
    <row r="1678" spans="1:7" x14ac:dyDescent="0.35">
      <c r="A1678" s="21" t="s">
        <v>5426</v>
      </c>
      <c r="B1678" s="29" t="s">
        <v>5427</v>
      </c>
      <c r="C1678" s="23">
        <v>6</v>
      </c>
      <c r="D1678" s="23">
        <v>0.7</v>
      </c>
      <c r="E1678" s="23">
        <v>45</v>
      </c>
      <c r="F1678">
        <v>16</v>
      </c>
      <c r="G1678" t="s">
        <v>14158</v>
      </c>
    </row>
    <row r="1679" spans="1:7" x14ac:dyDescent="0.35">
      <c r="A1679" s="21" t="s">
        <v>14688</v>
      </c>
      <c r="B1679" s="29" t="s">
        <v>14689</v>
      </c>
      <c r="C1679" s="23">
        <v>6</v>
      </c>
      <c r="D1679" s="23">
        <v>0.7</v>
      </c>
      <c r="E1679" s="23">
        <v>45</v>
      </c>
      <c r="F1679">
        <v>18.5</v>
      </c>
      <c r="G1679" t="s">
        <v>14147</v>
      </c>
    </row>
    <row r="1680" spans="1:7" x14ac:dyDescent="0.35">
      <c r="A1680" s="21" t="s">
        <v>14613</v>
      </c>
      <c r="B1680" s="29" t="s">
        <v>14614</v>
      </c>
      <c r="C1680" s="23">
        <v>6</v>
      </c>
      <c r="D1680" s="23">
        <v>0.7</v>
      </c>
      <c r="E1680" s="23">
        <v>54</v>
      </c>
      <c r="F1680">
        <v>155</v>
      </c>
      <c r="G1680" t="s">
        <v>14158</v>
      </c>
    </row>
    <row r="1681" spans="1:7" x14ac:dyDescent="0.35">
      <c r="A1681" s="21" t="s">
        <v>5438</v>
      </c>
      <c r="B1681" s="29" t="s">
        <v>5435</v>
      </c>
      <c r="C1681" s="23">
        <v>6</v>
      </c>
      <c r="D1681" s="23">
        <v>0.7</v>
      </c>
      <c r="E1681" s="23">
        <v>20</v>
      </c>
      <c r="F1681">
        <v>8.35</v>
      </c>
      <c r="G1681" t="s">
        <v>14154</v>
      </c>
    </row>
    <row r="1682" spans="1:7" x14ac:dyDescent="0.35">
      <c r="A1682" s="21" t="s">
        <v>5528</v>
      </c>
      <c r="B1682" s="29" t="s">
        <v>5525</v>
      </c>
      <c r="C1682" s="23">
        <v>6</v>
      </c>
      <c r="D1682" s="23">
        <v>0.7</v>
      </c>
      <c r="E1682" s="23">
        <v>42.3</v>
      </c>
      <c r="F1682">
        <v>7.5</v>
      </c>
      <c r="G1682" t="s">
        <v>14148</v>
      </c>
    </row>
    <row r="1683" spans="1:7" x14ac:dyDescent="0.35">
      <c r="A1683" s="21" t="s">
        <v>5535</v>
      </c>
      <c r="B1683" s="29" t="s">
        <v>5532</v>
      </c>
      <c r="C1683" s="23">
        <v>6</v>
      </c>
      <c r="D1683" s="23">
        <v>0.7</v>
      </c>
      <c r="E1683" s="23">
        <v>30</v>
      </c>
      <c r="F1683">
        <v>6.75</v>
      </c>
      <c r="G1683" t="s">
        <v>14148</v>
      </c>
    </row>
    <row r="1684" spans="1:7" x14ac:dyDescent="0.35">
      <c r="A1684" s="21" t="s">
        <v>5550</v>
      </c>
      <c r="B1684" s="29" t="s">
        <v>5551</v>
      </c>
      <c r="C1684" s="23">
        <v>6</v>
      </c>
      <c r="D1684" s="23">
        <v>0.7</v>
      </c>
      <c r="E1684" s="23">
        <v>27</v>
      </c>
      <c r="F1684">
        <v>8.15</v>
      </c>
      <c r="G1684" t="s">
        <v>14141</v>
      </c>
    </row>
    <row r="1685" spans="1:7" x14ac:dyDescent="0.35">
      <c r="A1685" s="21" t="s">
        <v>5574</v>
      </c>
      <c r="B1685" s="29" t="s">
        <v>5575</v>
      </c>
      <c r="C1685" s="23">
        <v>6</v>
      </c>
      <c r="D1685" s="23">
        <v>0.7</v>
      </c>
      <c r="E1685" s="23">
        <v>17.899999999999999</v>
      </c>
      <c r="F1685">
        <v>8.15</v>
      </c>
      <c r="G1685" t="s">
        <v>14148</v>
      </c>
    </row>
    <row r="1686" spans="1:7" x14ac:dyDescent="0.35">
      <c r="A1686" s="21" t="s">
        <v>5581</v>
      </c>
      <c r="B1686" s="29" t="s">
        <v>5582</v>
      </c>
      <c r="C1686" s="23">
        <v>6</v>
      </c>
      <c r="D1686" s="23">
        <v>0.7</v>
      </c>
      <c r="E1686" s="23">
        <v>23</v>
      </c>
      <c r="F1686">
        <v>3.25</v>
      </c>
      <c r="G1686" t="s">
        <v>14148</v>
      </c>
    </row>
    <row r="1687" spans="1:7" x14ac:dyDescent="0.35">
      <c r="A1687" s="21" t="s">
        <v>5711</v>
      </c>
      <c r="B1687" s="29" t="s">
        <v>5712</v>
      </c>
      <c r="C1687" s="23">
        <v>6</v>
      </c>
      <c r="D1687" s="23">
        <v>0.7</v>
      </c>
      <c r="E1687" s="23">
        <v>17</v>
      </c>
      <c r="F1687">
        <v>10.65</v>
      </c>
      <c r="G1687" t="s">
        <v>14154</v>
      </c>
    </row>
    <row r="1688" spans="1:7" x14ac:dyDescent="0.35">
      <c r="A1688" s="21" t="s">
        <v>5715</v>
      </c>
      <c r="B1688" s="29" t="s">
        <v>5716</v>
      </c>
      <c r="C1688" s="23">
        <v>6</v>
      </c>
      <c r="D1688" s="23">
        <v>0.7</v>
      </c>
      <c r="E1688" s="23">
        <v>35</v>
      </c>
      <c r="F1688">
        <v>13.5</v>
      </c>
      <c r="G1688" t="s">
        <v>14143</v>
      </c>
    </row>
    <row r="1689" spans="1:7" x14ac:dyDescent="0.35">
      <c r="A1689" s="21" t="s">
        <v>6244</v>
      </c>
      <c r="B1689" s="29" t="s">
        <v>6245</v>
      </c>
      <c r="C1689" s="23">
        <v>6</v>
      </c>
      <c r="D1689" s="23">
        <v>0.7</v>
      </c>
      <c r="E1689" s="23">
        <v>24</v>
      </c>
      <c r="F1689">
        <v>9.25</v>
      </c>
      <c r="G1689" t="s">
        <v>14148</v>
      </c>
    </row>
    <row r="1690" spans="1:7" x14ac:dyDescent="0.35">
      <c r="A1690" s="21" t="s">
        <v>14698</v>
      </c>
      <c r="B1690" s="29" t="s">
        <v>14699</v>
      </c>
      <c r="C1690" s="23">
        <v>6</v>
      </c>
      <c r="D1690" s="23">
        <v>0.7</v>
      </c>
      <c r="E1690" s="23">
        <v>24</v>
      </c>
      <c r="F1690">
        <v>10.25</v>
      </c>
      <c r="G1690" t="s">
        <v>14155</v>
      </c>
    </row>
    <row r="1691" spans="1:7" x14ac:dyDescent="0.35">
      <c r="A1691" s="21" t="s">
        <v>6248</v>
      </c>
      <c r="B1691" s="29" t="s">
        <v>6249</v>
      </c>
      <c r="C1691" s="23">
        <v>6</v>
      </c>
      <c r="D1691" s="23">
        <v>0.7</v>
      </c>
      <c r="E1691" s="23">
        <v>14</v>
      </c>
      <c r="F1691">
        <v>2.75</v>
      </c>
      <c r="G1691" t="s">
        <v>14154</v>
      </c>
    </row>
    <row r="1692" spans="1:7" x14ac:dyDescent="0.35">
      <c r="A1692" s="21" t="s">
        <v>6330</v>
      </c>
      <c r="B1692" s="29" t="s">
        <v>6331</v>
      </c>
      <c r="C1692" s="23">
        <v>6</v>
      </c>
      <c r="D1692" s="23">
        <v>0.7</v>
      </c>
      <c r="E1692" s="23">
        <v>36</v>
      </c>
      <c r="F1692">
        <v>3.9</v>
      </c>
      <c r="G1692" t="s">
        <v>14159</v>
      </c>
    </row>
    <row r="1693" spans="1:7" x14ac:dyDescent="0.35">
      <c r="A1693" s="21" t="s">
        <v>6542</v>
      </c>
      <c r="B1693" s="29" t="s">
        <v>6543</v>
      </c>
      <c r="C1693" s="23">
        <v>6</v>
      </c>
      <c r="D1693" s="23">
        <v>0.7</v>
      </c>
      <c r="E1693" s="23">
        <v>18</v>
      </c>
      <c r="F1693">
        <v>6.25</v>
      </c>
      <c r="G1693" t="s">
        <v>14148</v>
      </c>
    </row>
    <row r="1694" spans="1:7" x14ac:dyDescent="0.35">
      <c r="A1694" s="21" t="s">
        <v>6577</v>
      </c>
      <c r="B1694" s="29" t="s">
        <v>6578</v>
      </c>
      <c r="C1694" s="23">
        <v>6</v>
      </c>
      <c r="D1694" s="23">
        <v>0.7</v>
      </c>
      <c r="E1694" s="23">
        <v>35</v>
      </c>
      <c r="F1694">
        <v>12</v>
      </c>
      <c r="G1694" t="s">
        <v>14144</v>
      </c>
    </row>
    <row r="1695" spans="1:7" x14ac:dyDescent="0.35">
      <c r="A1695" s="21" t="s">
        <v>6581</v>
      </c>
      <c r="B1695" s="29" t="s">
        <v>6582</v>
      </c>
      <c r="C1695" s="23">
        <v>6</v>
      </c>
      <c r="D1695" s="23">
        <v>0.7</v>
      </c>
      <c r="E1695" s="23">
        <v>45</v>
      </c>
      <c r="F1695">
        <v>25.5</v>
      </c>
      <c r="G1695" t="s">
        <v>14144</v>
      </c>
    </row>
    <row r="1696" spans="1:7" x14ac:dyDescent="0.35">
      <c r="A1696" s="21" t="s">
        <v>6613</v>
      </c>
      <c r="B1696" s="29" t="s">
        <v>6614</v>
      </c>
      <c r="C1696" s="23">
        <v>6</v>
      </c>
      <c r="D1696" s="23">
        <v>0.7</v>
      </c>
      <c r="E1696" s="23">
        <v>50</v>
      </c>
      <c r="F1696">
        <v>49</v>
      </c>
      <c r="G1696" t="s">
        <v>14158</v>
      </c>
    </row>
    <row r="1697" spans="1:7" x14ac:dyDescent="0.35">
      <c r="A1697" s="21" t="s">
        <v>6633</v>
      </c>
      <c r="B1697" s="29" t="s">
        <v>6634</v>
      </c>
      <c r="C1697" s="23">
        <v>6</v>
      </c>
      <c r="D1697" s="23">
        <v>0.7</v>
      </c>
      <c r="E1697" s="23">
        <v>24</v>
      </c>
      <c r="F1697">
        <v>8.75</v>
      </c>
      <c r="G1697" t="s">
        <v>14153</v>
      </c>
    </row>
    <row r="1698" spans="1:7" x14ac:dyDescent="0.35">
      <c r="A1698" s="21" t="s">
        <v>6641</v>
      </c>
      <c r="B1698" s="29" t="s">
        <v>6642</v>
      </c>
      <c r="C1698" s="23">
        <v>6</v>
      </c>
      <c r="D1698" s="23">
        <v>0.7</v>
      </c>
      <c r="E1698" s="23">
        <v>35</v>
      </c>
      <c r="F1698">
        <v>3.75</v>
      </c>
      <c r="G1698" t="s">
        <v>14148</v>
      </c>
    </row>
    <row r="1699" spans="1:7" x14ac:dyDescent="0.35">
      <c r="A1699" s="21" t="s">
        <v>6929</v>
      </c>
      <c r="B1699" s="29" t="s">
        <v>6930</v>
      </c>
      <c r="C1699" s="23">
        <v>6</v>
      </c>
      <c r="D1699" s="23">
        <v>0.7</v>
      </c>
      <c r="E1699" s="23">
        <v>32</v>
      </c>
      <c r="F1699">
        <v>7.2</v>
      </c>
      <c r="G1699" t="s">
        <v>14141</v>
      </c>
    </row>
    <row r="1700" spans="1:7" x14ac:dyDescent="0.35">
      <c r="A1700" s="21" t="s">
        <v>6933</v>
      </c>
      <c r="B1700" s="29" t="s">
        <v>6934</v>
      </c>
      <c r="C1700" s="23">
        <v>6</v>
      </c>
      <c r="D1700" s="23">
        <v>0.7</v>
      </c>
      <c r="E1700" s="23">
        <v>17</v>
      </c>
      <c r="F1700">
        <v>12.25</v>
      </c>
      <c r="G1700" t="s">
        <v>14141</v>
      </c>
    </row>
    <row r="1701" spans="1:7" x14ac:dyDescent="0.35">
      <c r="A1701" s="21" t="s">
        <v>7010</v>
      </c>
      <c r="B1701" s="29" t="s">
        <v>7011</v>
      </c>
      <c r="C1701" s="23">
        <v>6</v>
      </c>
      <c r="D1701" s="23">
        <v>0.7</v>
      </c>
      <c r="E1701" s="23">
        <v>35</v>
      </c>
      <c r="F1701">
        <v>9.15</v>
      </c>
      <c r="G1701" t="s">
        <v>14143</v>
      </c>
    </row>
    <row r="1702" spans="1:7" x14ac:dyDescent="0.35">
      <c r="A1702" s="21" t="s">
        <v>14703</v>
      </c>
      <c r="B1702" s="29" t="s">
        <v>14704</v>
      </c>
      <c r="C1702" s="23">
        <v>6</v>
      </c>
      <c r="D1702" s="23">
        <v>0.7</v>
      </c>
      <c r="E1702" s="23">
        <v>44</v>
      </c>
      <c r="F1702">
        <v>13.5</v>
      </c>
      <c r="G1702" t="s">
        <v>14144</v>
      </c>
    </row>
    <row r="1703" spans="1:7" x14ac:dyDescent="0.35">
      <c r="A1703" s="21" t="s">
        <v>7051</v>
      </c>
      <c r="B1703" s="29" t="s">
        <v>7052</v>
      </c>
      <c r="C1703" s="23">
        <v>6</v>
      </c>
      <c r="D1703" s="23">
        <v>0.7</v>
      </c>
      <c r="E1703" s="23">
        <v>20</v>
      </c>
      <c r="F1703">
        <v>20.85</v>
      </c>
      <c r="G1703" t="s">
        <v>14153</v>
      </c>
    </row>
    <row r="1704" spans="1:7" x14ac:dyDescent="0.35">
      <c r="A1704" s="21" t="s">
        <v>7059</v>
      </c>
      <c r="B1704" s="29" t="s">
        <v>7060</v>
      </c>
      <c r="C1704" s="23">
        <v>6</v>
      </c>
      <c r="D1704" s="23">
        <v>0.7</v>
      </c>
      <c r="E1704" s="23">
        <v>30</v>
      </c>
      <c r="F1704">
        <v>5.6</v>
      </c>
      <c r="G1704" t="s">
        <v>14156</v>
      </c>
    </row>
    <row r="1705" spans="1:7" x14ac:dyDescent="0.35">
      <c r="A1705" s="21" t="s">
        <v>7119</v>
      </c>
      <c r="B1705" s="29" t="s">
        <v>7120</v>
      </c>
      <c r="C1705" s="23">
        <v>6</v>
      </c>
      <c r="D1705" s="23">
        <v>0.7</v>
      </c>
      <c r="E1705" s="23">
        <v>35</v>
      </c>
      <c r="F1705">
        <v>11.75</v>
      </c>
      <c r="G1705" t="s">
        <v>14143</v>
      </c>
    </row>
    <row r="1706" spans="1:7" x14ac:dyDescent="0.35">
      <c r="A1706" s="21" t="s">
        <v>14626</v>
      </c>
      <c r="B1706" s="29" t="s">
        <v>14627</v>
      </c>
      <c r="C1706" s="23">
        <v>6</v>
      </c>
      <c r="D1706" s="23">
        <v>0.7</v>
      </c>
      <c r="E1706" s="23">
        <v>35</v>
      </c>
      <c r="F1706">
        <v>12.15</v>
      </c>
      <c r="G1706" t="s">
        <v>14143</v>
      </c>
    </row>
    <row r="1707" spans="1:7" x14ac:dyDescent="0.35">
      <c r="A1707" s="21" t="s">
        <v>7126</v>
      </c>
      <c r="B1707" s="29" t="s">
        <v>7127</v>
      </c>
      <c r="C1707" s="23">
        <v>6</v>
      </c>
      <c r="D1707" s="23">
        <v>0.7</v>
      </c>
      <c r="E1707" s="23">
        <v>50</v>
      </c>
      <c r="F1707">
        <v>18.5</v>
      </c>
      <c r="G1707" t="s">
        <v>14158</v>
      </c>
    </row>
    <row r="1708" spans="1:7" x14ac:dyDescent="0.35">
      <c r="A1708" s="21" t="s">
        <v>7138</v>
      </c>
      <c r="B1708" s="29" t="s">
        <v>7139</v>
      </c>
      <c r="C1708" s="23">
        <v>6</v>
      </c>
      <c r="D1708" s="23">
        <v>0.7</v>
      </c>
      <c r="E1708" s="23">
        <v>35</v>
      </c>
      <c r="F1708">
        <v>11</v>
      </c>
      <c r="G1708" t="s">
        <v>14251</v>
      </c>
    </row>
    <row r="1709" spans="1:7" x14ac:dyDescent="0.35">
      <c r="A1709" s="21" t="s">
        <v>7153</v>
      </c>
      <c r="B1709" s="29" t="s">
        <v>7154</v>
      </c>
      <c r="C1709" s="23">
        <v>6</v>
      </c>
      <c r="D1709" s="23">
        <v>0.7</v>
      </c>
      <c r="E1709" s="23">
        <v>35</v>
      </c>
      <c r="F1709">
        <v>11.15</v>
      </c>
      <c r="G1709" t="s">
        <v>14143</v>
      </c>
    </row>
    <row r="1710" spans="1:7" x14ac:dyDescent="0.35">
      <c r="A1710" s="21" t="s">
        <v>14705</v>
      </c>
      <c r="B1710" s="29" t="s">
        <v>14706</v>
      </c>
      <c r="C1710" s="23">
        <v>6</v>
      </c>
      <c r="D1710" s="23">
        <v>0.7</v>
      </c>
      <c r="E1710" s="23">
        <v>35</v>
      </c>
      <c r="F1710">
        <v>24.5</v>
      </c>
      <c r="G1710" t="s">
        <v>14147</v>
      </c>
    </row>
    <row r="1711" spans="1:7" x14ac:dyDescent="0.35">
      <c r="A1711" s="21" t="s">
        <v>7184</v>
      </c>
      <c r="B1711" s="29" t="s">
        <v>7185</v>
      </c>
      <c r="C1711" s="23">
        <v>6</v>
      </c>
      <c r="D1711" s="23">
        <v>0.7</v>
      </c>
      <c r="E1711" s="23">
        <v>62.5</v>
      </c>
      <c r="F1711">
        <v>42.5</v>
      </c>
      <c r="G1711" t="s">
        <v>14251</v>
      </c>
    </row>
    <row r="1712" spans="1:7" x14ac:dyDescent="0.35">
      <c r="A1712" s="21" t="s">
        <v>7187</v>
      </c>
      <c r="B1712" s="29" t="s">
        <v>7188</v>
      </c>
      <c r="C1712" s="23">
        <v>6</v>
      </c>
      <c r="D1712" s="23">
        <v>0.7</v>
      </c>
      <c r="E1712" s="23">
        <v>64.5</v>
      </c>
      <c r="F1712">
        <v>42.5</v>
      </c>
      <c r="G1712" t="s">
        <v>14251</v>
      </c>
    </row>
    <row r="1713" spans="1:7" x14ac:dyDescent="0.35">
      <c r="A1713" s="21" t="s">
        <v>7193</v>
      </c>
      <c r="B1713" s="29" t="s">
        <v>7194</v>
      </c>
      <c r="C1713" s="23">
        <v>6</v>
      </c>
      <c r="D1713" s="23">
        <v>0.7</v>
      </c>
      <c r="E1713" s="23">
        <v>50</v>
      </c>
      <c r="F1713">
        <v>28.2</v>
      </c>
      <c r="G1713" t="s">
        <v>14251</v>
      </c>
    </row>
    <row r="1714" spans="1:7" x14ac:dyDescent="0.35">
      <c r="A1714" s="21" t="s">
        <v>7197</v>
      </c>
      <c r="B1714" s="29" t="s">
        <v>7198</v>
      </c>
      <c r="C1714" s="23">
        <v>6</v>
      </c>
      <c r="D1714" s="23">
        <v>0.7</v>
      </c>
      <c r="E1714" s="23">
        <v>45</v>
      </c>
      <c r="F1714">
        <v>27.95</v>
      </c>
      <c r="G1714" t="s">
        <v>14251</v>
      </c>
    </row>
    <row r="1715" spans="1:7" x14ac:dyDescent="0.35">
      <c r="A1715" s="21" t="s">
        <v>7205</v>
      </c>
      <c r="B1715" s="29" t="s">
        <v>7202</v>
      </c>
      <c r="C1715" s="23">
        <v>6</v>
      </c>
      <c r="D1715" s="23">
        <v>0.7</v>
      </c>
      <c r="E1715" s="23">
        <v>45</v>
      </c>
      <c r="F1715">
        <v>22.15</v>
      </c>
      <c r="G1715" t="s">
        <v>14251</v>
      </c>
    </row>
    <row r="1716" spans="1:7" x14ac:dyDescent="0.35">
      <c r="A1716" s="21" t="s">
        <v>7208</v>
      </c>
      <c r="B1716" s="29" t="s">
        <v>7209</v>
      </c>
      <c r="C1716" s="23">
        <v>6</v>
      </c>
      <c r="D1716" s="23">
        <v>0.7</v>
      </c>
      <c r="E1716" s="23">
        <v>47</v>
      </c>
      <c r="F1716">
        <v>24.25</v>
      </c>
      <c r="G1716" t="s">
        <v>14251</v>
      </c>
    </row>
    <row r="1717" spans="1:7" x14ac:dyDescent="0.35">
      <c r="A1717" s="21" t="s">
        <v>7212</v>
      </c>
      <c r="B1717" s="29" t="s">
        <v>7213</v>
      </c>
      <c r="C1717" s="23">
        <v>6</v>
      </c>
      <c r="D1717" s="23">
        <v>0.7</v>
      </c>
      <c r="E1717" s="23">
        <v>45</v>
      </c>
      <c r="F1717">
        <v>13.35</v>
      </c>
      <c r="G1717" t="s">
        <v>14251</v>
      </c>
    </row>
    <row r="1718" spans="1:7" x14ac:dyDescent="0.35">
      <c r="A1718" s="21" t="s">
        <v>7224</v>
      </c>
      <c r="B1718" s="29" t="s">
        <v>7225</v>
      </c>
      <c r="C1718" s="23">
        <v>6</v>
      </c>
      <c r="D1718" s="23">
        <v>0.7</v>
      </c>
      <c r="E1718" s="23">
        <v>50</v>
      </c>
      <c r="F1718">
        <v>20.75</v>
      </c>
      <c r="G1718" t="s">
        <v>14251</v>
      </c>
    </row>
    <row r="1719" spans="1:7" x14ac:dyDescent="0.35">
      <c r="A1719" s="21" t="s">
        <v>7260</v>
      </c>
      <c r="B1719" s="29" t="s">
        <v>7228</v>
      </c>
      <c r="C1719" s="23">
        <v>6</v>
      </c>
      <c r="D1719" s="23">
        <v>0.7</v>
      </c>
      <c r="E1719" s="23">
        <v>35</v>
      </c>
      <c r="F1719">
        <v>6.1</v>
      </c>
      <c r="G1719" t="s">
        <v>14156</v>
      </c>
    </row>
    <row r="1720" spans="1:7" x14ac:dyDescent="0.35">
      <c r="A1720" s="21" t="s">
        <v>7263</v>
      </c>
      <c r="B1720" s="29" t="s">
        <v>7228</v>
      </c>
      <c r="C1720" s="23">
        <v>6</v>
      </c>
      <c r="D1720" s="23">
        <v>0.7</v>
      </c>
      <c r="E1720" s="23">
        <v>35</v>
      </c>
      <c r="F1720">
        <v>6.1</v>
      </c>
      <c r="G1720" t="s">
        <v>14156</v>
      </c>
    </row>
    <row r="1721" spans="1:7" x14ac:dyDescent="0.35">
      <c r="A1721" s="21" t="s">
        <v>7280</v>
      </c>
      <c r="B1721" s="29" t="s">
        <v>7281</v>
      </c>
      <c r="C1721" s="23">
        <v>6</v>
      </c>
      <c r="D1721" s="23">
        <v>0.7</v>
      </c>
      <c r="E1721" s="23">
        <v>35</v>
      </c>
      <c r="F1721">
        <v>7.25</v>
      </c>
      <c r="G1721" t="s">
        <v>14155</v>
      </c>
    </row>
    <row r="1722" spans="1:7" x14ac:dyDescent="0.35">
      <c r="A1722" s="21" t="s">
        <v>14707</v>
      </c>
      <c r="B1722" s="29" t="s">
        <v>14708</v>
      </c>
      <c r="C1722" s="23">
        <v>6</v>
      </c>
      <c r="D1722" s="23">
        <v>0.7</v>
      </c>
      <c r="E1722" s="23">
        <v>35</v>
      </c>
      <c r="F1722">
        <v>8.75</v>
      </c>
      <c r="G1722" t="s">
        <v>14156</v>
      </c>
    </row>
    <row r="1723" spans="1:7" x14ac:dyDescent="0.35">
      <c r="A1723" s="21" t="s">
        <v>7357</v>
      </c>
      <c r="B1723" s="29" t="s">
        <v>7358</v>
      </c>
      <c r="C1723" s="23">
        <v>6</v>
      </c>
      <c r="D1723" s="23">
        <v>0.7</v>
      </c>
      <c r="E1723" s="23">
        <v>30</v>
      </c>
      <c r="F1723">
        <v>13.9</v>
      </c>
      <c r="G1723" t="s">
        <v>14143</v>
      </c>
    </row>
    <row r="1724" spans="1:7" x14ac:dyDescent="0.35">
      <c r="A1724" s="21" t="s">
        <v>7369</v>
      </c>
      <c r="B1724" s="29" t="s">
        <v>7370</v>
      </c>
      <c r="C1724" s="23">
        <v>6</v>
      </c>
      <c r="D1724" s="23">
        <v>0.7</v>
      </c>
      <c r="E1724" s="23">
        <v>35</v>
      </c>
      <c r="F1724">
        <v>6.5</v>
      </c>
      <c r="G1724" t="s">
        <v>14140</v>
      </c>
    </row>
    <row r="1725" spans="1:7" x14ac:dyDescent="0.35">
      <c r="A1725" s="21" t="s">
        <v>7372</v>
      </c>
      <c r="B1725" s="29" t="s">
        <v>7373</v>
      </c>
      <c r="C1725" s="23">
        <v>6</v>
      </c>
      <c r="D1725" s="23">
        <v>0.7</v>
      </c>
      <c r="E1725" s="23">
        <v>35</v>
      </c>
      <c r="F1725">
        <v>7.1</v>
      </c>
      <c r="G1725" t="s">
        <v>14140</v>
      </c>
    </row>
    <row r="1726" spans="1:7" x14ac:dyDescent="0.35">
      <c r="A1726" s="21" t="s">
        <v>7380</v>
      </c>
      <c r="B1726" s="29" t="s">
        <v>7381</v>
      </c>
      <c r="C1726" s="23">
        <v>6</v>
      </c>
      <c r="D1726" s="23">
        <v>0.7</v>
      </c>
      <c r="E1726" s="23">
        <v>20</v>
      </c>
      <c r="F1726">
        <v>12.25</v>
      </c>
      <c r="G1726" t="s">
        <v>14164</v>
      </c>
    </row>
    <row r="1727" spans="1:7" x14ac:dyDescent="0.35">
      <c r="A1727" s="21" t="s">
        <v>7406</v>
      </c>
      <c r="B1727" s="29" t="s">
        <v>7407</v>
      </c>
      <c r="C1727" s="23">
        <v>6</v>
      </c>
      <c r="D1727" s="23">
        <v>0.7</v>
      </c>
      <c r="E1727" s="23">
        <v>32.5</v>
      </c>
      <c r="F1727">
        <v>7.25</v>
      </c>
      <c r="G1727" t="s">
        <v>14143</v>
      </c>
    </row>
    <row r="1728" spans="1:7" x14ac:dyDescent="0.35">
      <c r="A1728" s="21" t="s">
        <v>7417</v>
      </c>
      <c r="B1728" s="29" t="s">
        <v>7418</v>
      </c>
      <c r="C1728" s="23">
        <v>6</v>
      </c>
      <c r="D1728" s="23">
        <v>0.7</v>
      </c>
      <c r="E1728" s="23">
        <v>32.5</v>
      </c>
      <c r="F1728">
        <v>6.95</v>
      </c>
      <c r="G1728" t="s">
        <v>14158</v>
      </c>
    </row>
    <row r="1729" spans="1:7" x14ac:dyDescent="0.35">
      <c r="A1729" s="21" t="s">
        <v>7429</v>
      </c>
      <c r="B1729" s="29" t="s">
        <v>7430</v>
      </c>
      <c r="C1729" s="23">
        <v>6</v>
      </c>
      <c r="D1729" s="23">
        <v>0.7</v>
      </c>
      <c r="E1729" s="23">
        <v>32.5</v>
      </c>
      <c r="F1729">
        <v>7.5</v>
      </c>
      <c r="G1729" t="s">
        <v>14143</v>
      </c>
    </row>
    <row r="1730" spans="1:7" x14ac:dyDescent="0.35">
      <c r="A1730" s="21" t="s">
        <v>7436</v>
      </c>
      <c r="B1730" s="29" t="s">
        <v>7437</v>
      </c>
      <c r="C1730" s="23">
        <v>6</v>
      </c>
      <c r="D1730" s="23">
        <v>0.7</v>
      </c>
      <c r="E1730" s="23">
        <v>32.5</v>
      </c>
      <c r="F1730">
        <v>7.2</v>
      </c>
      <c r="G1730" t="s">
        <v>14143</v>
      </c>
    </row>
    <row r="1731" spans="1:7" x14ac:dyDescent="0.35">
      <c r="A1731" s="21" t="s">
        <v>7779</v>
      </c>
      <c r="B1731" s="29" t="s">
        <v>7780</v>
      </c>
      <c r="C1731" s="23">
        <v>6</v>
      </c>
      <c r="D1731" s="23">
        <v>0.7</v>
      </c>
      <c r="E1731" s="23">
        <v>16</v>
      </c>
      <c r="F1731">
        <v>8.75</v>
      </c>
      <c r="G1731" t="s">
        <v>14154</v>
      </c>
    </row>
    <row r="1732" spans="1:7" x14ac:dyDescent="0.35">
      <c r="A1732" s="21" t="s">
        <v>7915</v>
      </c>
      <c r="B1732" s="29" t="s">
        <v>7916</v>
      </c>
      <c r="C1732" s="23">
        <v>6</v>
      </c>
      <c r="D1732" s="23">
        <v>0.7</v>
      </c>
      <c r="E1732" s="23">
        <v>56</v>
      </c>
      <c r="F1732">
        <v>23.5</v>
      </c>
      <c r="G1732" t="s">
        <v>14151</v>
      </c>
    </row>
    <row r="1733" spans="1:7" x14ac:dyDescent="0.35">
      <c r="A1733" s="21" t="s">
        <v>7946</v>
      </c>
      <c r="B1733" s="29" t="s">
        <v>7947</v>
      </c>
      <c r="C1733" s="23">
        <v>6</v>
      </c>
      <c r="D1733" s="23">
        <v>0.7</v>
      </c>
      <c r="E1733" s="23">
        <v>50</v>
      </c>
      <c r="F1733">
        <v>24.5</v>
      </c>
      <c r="G1733" t="s">
        <v>14158</v>
      </c>
    </row>
    <row r="1734" spans="1:7" x14ac:dyDescent="0.35">
      <c r="A1734" s="21" t="s">
        <v>7971</v>
      </c>
      <c r="B1734" s="29" t="s">
        <v>7972</v>
      </c>
      <c r="C1734" s="23">
        <v>6</v>
      </c>
      <c r="D1734" s="23">
        <v>0.7</v>
      </c>
      <c r="E1734" s="23">
        <v>14.7</v>
      </c>
      <c r="F1734">
        <v>7</v>
      </c>
      <c r="G1734" t="s">
        <v>14148</v>
      </c>
    </row>
    <row r="1735" spans="1:7" x14ac:dyDescent="0.35">
      <c r="A1735" s="21" t="s">
        <v>7975</v>
      </c>
      <c r="B1735" s="29" t="s">
        <v>7976</v>
      </c>
      <c r="C1735" s="23">
        <v>6</v>
      </c>
      <c r="D1735" s="23">
        <v>0.7</v>
      </c>
      <c r="E1735" s="23">
        <v>14.5</v>
      </c>
      <c r="F1735">
        <v>3.95</v>
      </c>
      <c r="G1735" t="s">
        <v>14154</v>
      </c>
    </row>
    <row r="1736" spans="1:7" x14ac:dyDescent="0.35">
      <c r="A1736" s="21" t="s">
        <v>8041</v>
      </c>
      <c r="B1736" s="29" t="s">
        <v>8042</v>
      </c>
      <c r="C1736" s="23">
        <v>6</v>
      </c>
      <c r="D1736" s="23">
        <v>0.7</v>
      </c>
      <c r="E1736" s="23">
        <v>47</v>
      </c>
      <c r="F1736">
        <v>15.25</v>
      </c>
      <c r="G1736" t="s">
        <v>14144</v>
      </c>
    </row>
    <row r="1737" spans="1:7" x14ac:dyDescent="0.35">
      <c r="A1737" s="21" t="s">
        <v>8061</v>
      </c>
      <c r="B1737" s="29" t="s">
        <v>8062</v>
      </c>
      <c r="C1737" s="23">
        <v>6</v>
      </c>
      <c r="D1737" s="23">
        <v>0.7</v>
      </c>
      <c r="E1737" s="23">
        <v>14.9</v>
      </c>
      <c r="F1737">
        <v>8.1</v>
      </c>
      <c r="G1737" t="s">
        <v>14148</v>
      </c>
    </row>
    <row r="1738" spans="1:7" x14ac:dyDescent="0.35">
      <c r="A1738" s="21" t="s">
        <v>8088</v>
      </c>
      <c r="B1738" s="29" t="s">
        <v>8089</v>
      </c>
      <c r="C1738" s="23">
        <v>6</v>
      </c>
      <c r="D1738" s="23">
        <v>0.7</v>
      </c>
      <c r="E1738" s="23">
        <v>20</v>
      </c>
      <c r="F1738">
        <v>7.85</v>
      </c>
      <c r="G1738" t="s">
        <v>14153</v>
      </c>
    </row>
    <row r="1739" spans="1:7" x14ac:dyDescent="0.35">
      <c r="A1739" s="21" t="s">
        <v>8092</v>
      </c>
      <c r="B1739" s="29" t="s">
        <v>8093</v>
      </c>
      <c r="C1739" s="23">
        <v>6</v>
      </c>
      <c r="D1739" s="23">
        <v>0.7</v>
      </c>
      <c r="E1739" s="23">
        <v>20</v>
      </c>
      <c r="F1739">
        <v>9.65</v>
      </c>
      <c r="G1739" t="s">
        <v>14154</v>
      </c>
    </row>
    <row r="1740" spans="1:7" x14ac:dyDescent="0.35">
      <c r="A1740" s="21" t="s">
        <v>14715</v>
      </c>
      <c r="B1740" s="29" t="s">
        <v>14716</v>
      </c>
      <c r="C1740" s="23">
        <v>6</v>
      </c>
      <c r="D1740" s="23">
        <v>0.7</v>
      </c>
      <c r="E1740" s="23">
        <v>50</v>
      </c>
      <c r="F1740">
        <v>11.03</v>
      </c>
      <c r="G1740" t="s">
        <v>14160</v>
      </c>
    </row>
    <row r="1741" spans="1:7" x14ac:dyDescent="0.35">
      <c r="A1741" s="21" t="s">
        <v>8356</v>
      </c>
      <c r="B1741" s="29" t="s">
        <v>8357</v>
      </c>
      <c r="C1741" s="23">
        <v>6</v>
      </c>
      <c r="D1741" s="23">
        <v>0.7</v>
      </c>
      <c r="E1741" s="23">
        <v>36</v>
      </c>
      <c r="F1741">
        <v>15.25</v>
      </c>
      <c r="G1741" t="s">
        <v>14159</v>
      </c>
    </row>
    <row r="1742" spans="1:7" x14ac:dyDescent="0.35">
      <c r="A1742" s="21" t="s">
        <v>8377</v>
      </c>
      <c r="B1742" s="29" t="s">
        <v>8371</v>
      </c>
      <c r="C1742" s="23">
        <v>6</v>
      </c>
      <c r="D1742" s="23">
        <v>0.7</v>
      </c>
      <c r="E1742" s="23">
        <v>31</v>
      </c>
      <c r="F1742">
        <v>7.85</v>
      </c>
      <c r="G1742" t="s">
        <v>14148</v>
      </c>
    </row>
    <row r="1743" spans="1:7" x14ac:dyDescent="0.35">
      <c r="A1743" s="21" t="s">
        <v>14723</v>
      </c>
      <c r="B1743" s="29" t="s">
        <v>14724</v>
      </c>
      <c r="C1743" s="23">
        <v>6</v>
      </c>
      <c r="D1743" s="23">
        <v>0.7</v>
      </c>
      <c r="E1743" s="23">
        <v>31</v>
      </c>
      <c r="F1743">
        <v>11.75</v>
      </c>
      <c r="G1743" t="s">
        <v>14148</v>
      </c>
    </row>
    <row r="1744" spans="1:7" x14ac:dyDescent="0.35">
      <c r="A1744" s="21" t="s">
        <v>14725</v>
      </c>
      <c r="B1744" s="29" t="s">
        <v>14726</v>
      </c>
      <c r="C1744" s="23">
        <v>6</v>
      </c>
      <c r="D1744" s="23">
        <v>0.7</v>
      </c>
      <c r="E1744" s="23">
        <v>31</v>
      </c>
      <c r="F1744">
        <v>9.85</v>
      </c>
      <c r="G1744" t="s">
        <v>14154</v>
      </c>
    </row>
    <row r="1745" spans="1:7" x14ac:dyDescent="0.35">
      <c r="A1745" s="21" t="s">
        <v>8384</v>
      </c>
      <c r="B1745" s="29" t="s">
        <v>8385</v>
      </c>
      <c r="C1745" s="23">
        <v>6</v>
      </c>
      <c r="D1745" s="23">
        <v>0.7</v>
      </c>
      <c r="E1745" s="23">
        <v>16</v>
      </c>
      <c r="F1745">
        <v>10.25</v>
      </c>
      <c r="G1745" t="s">
        <v>14154</v>
      </c>
    </row>
    <row r="1746" spans="1:7" x14ac:dyDescent="0.35">
      <c r="A1746" s="21" t="s">
        <v>14727</v>
      </c>
      <c r="B1746" s="29" t="s">
        <v>8403</v>
      </c>
      <c r="C1746" s="23">
        <v>6</v>
      </c>
      <c r="D1746" s="23">
        <v>0.7</v>
      </c>
      <c r="E1746" s="23">
        <v>31</v>
      </c>
      <c r="F1746">
        <v>8.25</v>
      </c>
      <c r="G1746" t="s">
        <v>14148</v>
      </c>
    </row>
    <row r="1747" spans="1:7" x14ac:dyDescent="0.35">
      <c r="A1747" s="21" t="s">
        <v>14728</v>
      </c>
      <c r="B1747" s="29" t="s">
        <v>14729</v>
      </c>
      <c r="C1747" s="23">
        <v>6</v>
      </c>
      <c r="D1747" s="23">
        <v>0.7</v>
      </c>
      <c r="E1747" s="23">
        <v>30</v>
      </c>
      <c r="F1747">
        <v>12.5</v>
      </c>
      <c r="G1747" t="s">
        <v>14155</v>
      </c>
    </row>
    <row r="1748" spans="1:7" x14ac:dyDescent="0.35">
      <c r="A1748" s="21" t="s">
        <v>8409</v>
      </c>
      <c r="B1748" s="29" t="s">
        <v>8410</v>
      </c>
      <c r="C1748" s="23">
        <v>6</v>
      </c>
      <c r="D1748" s="23">
        <v>0.7</v>
      </c>
      <c r="E1748" s="23">
        <v>22</v>
      </c>
      <c r="F1748">
        <v>6.45</v>
      </c>
      <c r="G1748" t="s">
        <v>14156</v>
      </c>
    </row>
    <row r="1749" spans="1:7" x14ac:dyDescent="0.35">
      <c r="A1749" s="21" t="s">
        <v>8413</v>
      </c>
      <c r="B1749" s="29" t="s">
        <v>8414</v>
      </c>
      <c r="C1749" s="23">
        <v>6</v>
      </c>
      <c r="D1749" s="23">
        <v>0.7</v>
      </c>
      <c r="E1749" s="23">
        <v>31</v>
      </c>
      <c r="F1749">
        <v>4.4000000000000004</v>
      </c>
      <c r="G1749" t="s">
        <v>14148</v>
      </c>
    </row>
    <row r="1750" spans="1:7" x14ac:dyDescent="0.35">
      <c r="A1750" s="21" t="s">
        <v>8567</v>
      </c>
      <c r="B1750" s="29" t="s">
        <v>8568</v>
      </c>
      <c r="C1750" s="23">
        <v>6</v>
      </c>
      <c r="D1750" s="23">
        <v>0.7</v>
      </c>
      <c r="E1750" s="23">
        <v>30</v>
      </c>
      <c r="F1750">
        <v>6.65</v>
      </c>
      <c r="G1750" t="s">
        <v>14153</v>
      </c>
    </row>
    <row r="1751" spans="1:7" x14ac:dyDescent="0.35">
      <c r="A1751" s="21" t="s">
        <v>8576</v>
      </c>
      <c r="B1751" s="29" t="s">
        <v>8577</v>
      </c>
      <c r="C1751" s="23">
        <v>6</v>
      </c>
      <c r="D1751" s="23">
        <v>0.7</v>
      </c>
      <c r="E1751" s="23">
        <v>32</v>
      </c>
      <c r="F1751">
        <v>7.75</v>
      </c>
      <c r="G1751" t="s">
        <v>14153</v>
      </c>
    </row>
    <row r="1752" spans="1:7" x14ac:dyDescent="0.35">
      <c r="A1752" s="21" t="s">
        <v>8658</v>
      </c>
      <c r="B1752" s="29" t="s">
        <v>8659</v>
      </c>
      <c r="C1752" s="23">
        <v>6</v>
      </c>
      <c r="D1752" s="23">
        <v>0.7</v>
      </c>
      <c r="E1752" s="23">
        <v>45</v>
      </c>
      <c r="F1752">
        <v>13.75</v>
      </c>
      <c r="G1752" t="s">
        <v>14158</v>
      </c>
    </row>
    <row r="1753" spans="1:7" x14ac:dyDescent="0.35">
      <c r="A1753" s="21" t="s">
        <v>8665</v>
      </c>
      <c r="B1753" s="29" t="s">
        <v>8666</v>
      </c>
      <c r="C1753" s="23">
        <v>6</v>
      </c>
      <c r="D1753" s="23">
        <v>0.7</v>
      </c>
      <c r="E1753" s="23">
        <v>47</v>
      </c>
      <c r="F1753">
        <v>26.15</v>
      </c>
      <c r="G1753" t="s">
        <v>14158</v>
      </c>
    </row>
    <row r="1754" spans="1:7" x14ac:dyDescent="0.35">
      <c r="A1754" s="21" t="s">
        <v>14741</v>
      </c>
      <c r="B1754" s="29" t="s">
        <v>8697</v>
      </c>
      <c r="C1754" s="23">
        <v>6</v>
      </c>
      <c r="D1754" s="23">
        <v>0.7</v>
      </c>
      <c r="E1754" s="23">
        <v>21</v>
      </c>
      <c r="F1754">
        <v>8.5</v>
      </c>
      <c r="G1754" t="s">
        <v>14153</v>
      </c>
    </row>
    <row r="1755" spans="1:7" x14ac:dyDescent="0.35">
      <c r="A1755" s="21" t="s">
        <v>8700</v>
      </c>
      <c r="B1755" s="29" t="s">
        <v>8697</v>
      </c>
      <c r="C1755" s="23">
        <v>6</v>
      </c>
      <c r="D1755" s="23">
        <v>0.7</v>
      </c>
      <c r="E1755" s="23">
        <v>18</v>
      </c>
      <c r="F1755">
        <v>7.1</v>
      </c>
      <c r="G1755" t="s">
        <v>14153</v>
      </c>
    </row>
    <row r="1756" spans="1:7" x14ac:dyDescent="0.35">
      <c r="A1756" s="21" t="s">
        <v>8703</v>
      </c>
      <c r="B1756" s="29" t="s">
        <v>8697</v>
      </c>
      <c r="C1756" s="23">
        <v>6</v>
      </c>
      <c r="D1756" s="23">
        <v>0.7</v>
      </c>
      <c r="E1756" s="23">
        <v>21</v>
      </c>
      <c r="F1756">
        <v>6.95</v>
      </c>
      <c r="G1756" t="s">
        <v>14153</v>
      </c>
    </row>
    <row r="1757" spans="1:7" x14ac:dyDescent="0.35">
      <c r="A1757" s="21" t="s">
        <v>8712</v>
      </c>
      <c r="B1757" s="29" t="s">
        <v>8713</v>
      </c>
      <c r="C1757" s="23">
        <v>6</v>
      </c>
      <c r="D1757" s="23">
        <v>0.7</v>
      </c>
      <c r="E1757" s="23">
        <v>21</v>
      </c>
      <c r="F1757">
        <v>7.8</v>
      </c>
      <c r="G1757" t="s">
        <v>14153</v>
      </c>
    </row>
    <row r="1758" spans="1:7" x14ac:dyDescent="0.35">
      <c r="A1758" s="21" t="s">
        <v>8716</v>
      </c>
      <c r="B1758" s="29" t="s">
        <v>8717</v>
      </c>
      <c r="C1758" s="23">
        <v>6</v>
      </c>
      <c r="D1758" s="23">
        <v>0.7</v>
      </c>
      <c r="E1758" s="23">
        <v>21</v>
      </c>
      <c r="F1758">
        <v>8.75</v>
      </c>
      <c r="G1758" t="s">
        <v>14153</v>
      </c>
    </row>
    <row r="1759" spans="1:7" x14ac:dyDescent="0.35">
      <c r="A1759" s="21" t="s">
        <v>8724</v>
      </c>
      <c r="B1759" s="29" t="s">
        <v>8725</v>
      </c>
      <c r="C1759" s="23">
        <v>6</v>
      </c>
      <c r="D1759" s="23">
        <v>0.7</v>
      </c>
      <c r="E1759" s="23">
        <v>21</v>
      </c>
      <c r="F1759">
        <v>8.75</v>
      </c>
      <c r="G1759" t="s">
        <v>14161</v>
      </c>
    </row>
    <row r="1760" spans="1:7" x14ac:dyDescent="0.35">
      <c r="A1760" s="21" t="s">
        <v>8728</v>
      </c>
      <c r="B1760" s="29" t="s">
        <v>8729</v>
      </c>
      <c r="C1760" s="23">
        <v>6</v>
      </c>
      <c r="D1760" s="23">
        <v>0.7</v>
      </c>
      <c r="E1760" s="23">
        <v>21</v>
      </c>
      <c r="F1760">
        <v>8.75</v>
      </c>
      <c r="G1760" t="s">
        <v>14153</v>
      </c>
    </row>
    <row r="1761" spans="1:7" x14ac:dyDescent="0.35">
      <c r="A1761" s="21" t="s">
        <v>9122</v>
      </c>
      <c r="B1761" s="29" t="s">
        <v>9123</v>
      </c>
      <c r="C1761" s="23">
        <v>6</v>
      </c>
      <c r="D1761" s="23">
        <v>0.7</v>
      </c>
      <c r="E1761" s="23">
        <v>30</v>
      </c>
      <c r="F1761">
        <v>12.5</v>
      </c>
      <c r="G1761" t="s">
        <v>14148</v>
      </c>
    </row>
    <row r="1762" spans="1:7" x14ac:dyDescent="0.35">
      <c r="A1762" s="21" t="s">
        <v>9166</v>
      </c>
      <c r="B1762" s="29" t="s">
        <v>9167</v>
      </c>
      <c r="C1762" s="23">
        <v>6</v>
      </c>
      <c r="D1762" s="23">
        <v>0.7</v>
      </c>
      <c r="E1762" s="23">
        <v>30</v>
      </c>
      <c r="F1762">
        <v>12.5</v>
      </c>
      <c r="G1762" t="s">
        <v>14153</v>
      </c>
    </row>
    <row r="1763" spans="1:7" x14ac:dyDescent="0.35">
      <c r="A1763" s="21" t="s">
        <v>9184</v>
      </c>
      <c r="B1763" s="29" t="s">
        <v>9185</v>
      </c>
      <c r="C1763" s="23">
        <v>6</v>
      </c>
      <c r="D1763" s="23">
        <v>0.7</v>
      </c>
      <c r="E1763" s="23">
        <v>41.7</v>
      </c>
      <c r="F1763">
        <v>35.75</v>
      </c>
      <c r="G1763" t="s">
        <v>14158</v>
      </c>
    </row>
    <row r="1764" spans="1:7" x14ac:dyDescent="0.35">
      <c r="A1764" s="21" t="s">
        <v>9192</v>
      </c>
      <c r="B1764" s="29" t="s">
        <v>9193</v>
      </c>
      <c r="C1764" s="23">
        <v>6</v>
      </c>
      <c r="D1764" s="23">
        <v>0.7</v>
      </c>
      <c r="E1764" s="23">
        <v>20</v>
      </c>
      <c r="F1764">
        <v>10.25</v>
      </c>
      <c r="G1764" t="s">
        <v>14153</v>
      </c>
    </row>
    <row r="1765" spans="1:7" x14ac:dyDescent="0.35">
      <c r="A1765" s="21" t="s">
        <v>9417</v>
      </c>
      <c r="B1765" s="29" t="s">
        <v>9418</v>
      </c>
      <c r="C1765" s="23">
        <v>6</v>
      </c>
      <c r="D1765" s="23">
        <v>0.7</v>
      </c>
      <c r="E1765" s="23">
        <v>43.2</v>
      </c>
      <c r="F1765">
        <v>28.25</v>
      </c>
      <c r="G1765" t="s">
        <v>14167</v>
      </c>
    </row>
    <row r="1766" spans="1:7" x14ac:dyDescent="0.35">
      <c r="A1766" s="21" t="s">
        <v>9445</v>
      </c>
      <c r="B1766" s="29" t="s">
        <v>9446</v>
      </c>
      <c r="C1766" s="23">
        <v>6</v>
      </c>
      <c r="D1766" s="23">
        <v>0.7</v>
      </c>
      <c r="E1766" s="23">
        <v>45</v>
      </c>
      <c r="F1766">
        <v>28.95</v>
      </c>
      <c r="G1766" t="s">
        <v>14158</v>
      </c>
    </row>
    <row r="1767" spans="1:7" x14ac:dyDescent="0.35">
      <c r="A1767" s="21" t="s">
        <v>9487</v>
      </c>
      <c r="B1767" s="29" t="s">
        <v>9484</v>
      </c>
      <c r="C1767" s="23">
        <v>6</v>
      </c>
      <c r="D1767" s="23">
        <v>0.7</v>
      </c>
      <c r="E1767" s="23">
        <v>17</v>
      </c>
      <c r="F1767">
        <v>8.4</v>
      </c>
      <c r="G1767" t="s">
        <v>14154</v>
      </c>
    </row>
    <row r="1768" spans="1:7" x14ac:dyDescent="0.35">
      <c r="A1768" s="21" t="s">
        <v>9494</v>
      </c>
      <c r="B1768" s="29" t="s">
        <v>9491</v>
      </c>
      <c r="C1768" s="23">
        <v>6</v>
      </c>
      <c r="D1768" s="23">
        <v>0.7</v>
      </c>
      <c r="E1768" s="23">
        <v>17</v>
      </c>
      <c r="F1768">
        <v>8.85</v>
      </c>
      <c r="G1768" t="s">
        <v>14154</v>
      </c>
    </row>
    <row r="1769" spans="1:7" x14ac:dyDescent="0.35">
      <c r="A1769" s="21" t="s">
        <v>9505</v>
      </c>
      <c r="B1769" s="29" t="s">
        <v>9502</v>
      </c>
      <c r="C1769" s="23">
        <v>6</v>
      </c>
      <c r="D1769" s="23">
        <v>0.7</v>
      </c>
      <c r="E1769" s="23">
        <v>15</v>
      </c>
      <c r="F1769">
        <v>8.25</v>
      </c>
      <c r="G1769" t="s">
        <v>14154</v>
      </c>
    </row>
    <row r="1770" spans="1:7" x14ac:dyDescent="0.35">
      <c r="A1770" s="21" t="s">
        <v>9512</v>
      </c>
      <c r="B1770" s="29" t="s">
        <v>9513</v>
      </c>
      <c r="C1770" s="23">
        <v>6</v>
      </c>
      <c r="D1770" s="23">
        <v>0.7</v>
      </c>
      <c r="E1770" s="23">
        <v>23</v>
      </c>
      <c r="F1770">
        <v>19.5</v>
      </c>
      <c r="G1770" t="s">
        <v>14148</v>
      </c>
    </row>
    <row r="1771" spans="1:7" x14ac:dyDescent="0.35">
      <c r="A1771" s="21" t="s">
        <v>9554</v>
      </c>
      <c r="B1771" s="29" t="s">
        <v>9555</v>
      </c>
      <c r="C1771" s="23">
        <v>6</v>
      </c>
      <c r="D1771" s="23">
        <v>0.7</v>
      </c>
      <c r="E1771" s="23">
        <v>36</v>
      </c>
      <c r="F1771">
        <v>2.35</v>
      </c>
      <c r="G1771" t="s">
        <v>14159</v>
      </c>
    </row>
    <row r="1772" spans="1:7" x14ac:dyDescent="0.35">
      <c r="A1772" s="21" t="s">
        <v>9566</v>
      </c>
      <c r="B1772" s="29" t="s">
        <v>9567</v>
      </c>
      <c r="C1772" s="23">
        <v>6</v>
      </c>
      <c r="D1772" s="23">
        <v>0.7</v>
      </c>
      <c r="E1772" s="23">
        <v>41.5</v>
      </c>
      <c r="F1772">
        <v>6.65</v>
      </c>
      <c r="G1772" t="s">
        <v>14149</v>
      </c>
    </row>
    <row r="1773" spans="1:7" x14ac:dyDescent="0.35">
      <c r="A1773" s="21" t="s">
        <v>9660</v>
      </c>
      <c r="B1773" s="29" t="s">
        <v>9661</v>
      </c>
      <c r="C1773" s="23">
        <v>6</v>
      </c>
      <c r="D1773" s="23">
        <v>0.7</v>
      </c>
      <c r="E1773" s="23">
        <v>45</v>
      </c>
      <c r="F1773">
        <v>24.95</v>
      </c>
      <c r="G1773" t="s">
        <v>14163</v>
      </c>
    </row>
    <row r="1774" spans="1:7" x14ac:dyDescent="0.35">
      <c r="A1774" s="21" t="s">
        <v>9664</v>
      </c>
      <c r="B1774" s="29" t="s">
        <v>9665</v>
      </c>
      <c r="C1774" s="23">
        <v>6</v>
      </c>
      <c r="D1774" s="23">
        <v>0.7</v>
      </c>
      <c r="E1774" s="23">
        <v>45</v>
      </c>
      <c r="F1774">
        <v>29</v>
      </c>
      <c r="G1774" t="s">
        <v>14163</v>
      </c>
    </row>
    <row r="1775" spans="1:7" x14ac:dyDescent="0.35">
      <c r="A1775" s="21" t="s">
        <v>9732</v>
      </c>
      <c r="B1775" s="29" t="s">
        <v>9733</v>
      </c>
      <c r="C1775" s="23">
        <v>6</v>
      </c>
      <c r="D1775" s="23">
        <v>0.7</v>
      </c>
      <c r="E1775" s="23">
        <v>32</v>
      </c>
      <c r="F1775">
        <v>8.9</v>
      </c>
      <c r="G1775" t="s">
        <v>14161</v>
      </c>
    </row>
    <row r="1776" spans="1:7" x14ac:dyDescent="0.35">
      <c r="A1776" s="21" t="s">
        <v>9768</v>
      </c>
      <c r="B1776" s="29" t="s">
        <v>9766</v>
      </c>
      <c r="C1776" s="23">
        <v>6</v>
      </c>
      <c r="D1776" s="23">
        <v>0.7</v>
      </c>
      <c r="E1776" s="23">
        <v>41.3</v>
      </c>
      <c r="F1776">
        <v>16.75</v>
      </c>
      <c r="G1776" t="s">
        <v>14150</v>
      </c>
    </row>
    <row r="1777" spans="1:7" x14ac:dyDescent="0.35">
      <c r="A1777" s="21" t="s">
        <v>9792</v>
      </c>
      <c r="B1777" s="29" t="s">
        <v>9793</v>
      </c>
      <c r="C1777" s="23">
        <v>6</v>
      </c>
      <c r="D1777" s="23">
        <v>0.7</v>
      </c>
      <c r="E1777" s="23">
        <v>47.3</v>
      </c>
      <c r="F1777">
        <v>40.75</v>
      </c>
      <c r="G1777" t="s">
        <v>14167</v>
      </c>
    </row>
    <row r="1778" spans="1:7" x14ac:dyDescent="0.35">
      <c r="A1778" s="21" t="s">
        <v>9796</v>
      </c>
      <c r="B1778" s="29" t="s">
        <v>9797</v>
      </c>
      <c r="C1778" s="23">
        <v>6</v>
      </c>
      <c r="D1778" s="23">
        <v>0.7</v>
      </c>
      <c r="E1778" s="23">
        <v>45</v>
      </c>
      <c r="F1778">
        <v>38</v>
      </c>
      <c r="G1778" t="s">
        <v>14167</v>
      </c>
    </row>
    <row r="1779" spans="1:7" x14ac:dyDescent="0.35">
      <c r="A1779" s="21" t="s">
        <v>9800</v>
      </c>
      <c r="B1779" s="29" t="s">
        <v>9801</v>
      </c>
      <c r="C1779" s="23">
        <v>6</v>
      </c>
      <c r="D1779" s="23">
        <v>0.7</v>
      </c>
      <c r="E1779" s="23">
        <v>46.4</v>
      </c>
      <c r="F1779">
        <v>37.85</v>
      </c>
      <c r="G1779" t="s">
        <v>14167</v>
      </c>
    </row>
    <row r="1780" spans="1:7" x14ac:dyDescent="0.35">
      <c r="A1780" s="21" t="s">
        <v>9808</v>
      </c>
      <c r="B1780" s="29" t="s">
        <v>9809</v>
      </c>
      <c r="C1780" s="23">
        <v>6</v>
      </c>
      <c r="D1780" s="23">
        <v>0.7</v>
      </c>
      <c r="E1780" s="23">
        <v>45</v>
      </c>
      <c r="F1780">
        <v>24.65</v>
      </c>
      <c r="G1780" t="s">
        <v>14167</v>
      </c>
    </row>
    <row r="1781" spans="1:7" x14ac:dyDescent="0.35">
      <c r="A1781" s="21" t="s">
        <v>9816</v>
      </c>
      <c r="B1781" s="29" t="s">
        <v>9817</v>
      </c>
      <c r="C1781" s="23">
        <v>6</v>
      </c>
      <c r="D1781" s="23">
        <v>0.7</v>
      </c>
      <c r="E1781" s="23">
        <v>45.7</v>
      </c>
      <c r="F1781">
        <v>40.75</v>
      </c>
      <c r="G1781" t="s">
        <v>14167</v>
      </c>
    </row>
    <row r="1782" spans="1:7" x14ac:dyDescent="0.35">
      <c r="A1782" s="21" t="s">
        <v>9820</v>
      </c>
      <c r="B1782" s="29" t="s">
        <v>9821</v>
      </c>
      <c r="C1782" s="23">
        <v>6</v>
      </c>
      <c r="D1782" s="23">
        <v>0.7</v>
      </c>
      <c r="E1782" s="23">
        <v>44.2</v>
      </c>
      <c r="F1782">
        <v>38.1</v>
      </c>
      <c r="G1782" t="s">
        <v>14167</v>
      </c>
    </row>
    <row r="1783" spans="1:7" x14ac:dyDescent="0.35">
      <c r="A1783" s="21" t="s">
        <v>9824</v>
      </c>
      <c r="B1783" s="29" t="s">
        <v>9825</v>
      </c>
      <c r="C1783" s="23">
        <v>6</v>
      </c>
      <c r="D1783" s="23">
        <v>0.7</v>
      </c>
      <c r="E1783" s="23">
        <v>45</v>
      </c>
      <c r="F1783">
        <v>24.75</v>
      </c>
      <c r="G1783" t="s">
        <v>14167</v>
      </c>
    </row>
    <row r="1784" spans="1:7" x14ac:dyDescent="0.35">
      <c r="A1784" s="21" t="s">
        <v>10066</v>
      </c>
      <c r="B1784" s="29" t="s">
        <v>10067</v>
      </c>
      <c r="C1784" s="23">
        <v>6</v>
      </c>
      <c r="D1784" s="23">
        <v>0.7</v>
      </c>
      <c r="E1784" s="23">
        <v>35</v>
      </c>
      <c r="F1784">
        <v>9.65</v>
      </c>
      <c r="G1784" t="s">
        <v>14140</v>
      </c>
    </row>
    <row r="1785" spans="1:7" x14ac:dyDescent="0.35">
      <c r="A1785" s="21" t="s">
        <v>10093</v>
      </c>
      <c r="B1785" s="29" t="s">
        <v>10094</v>
      </c>
      <c r="C1785" s="23">
        <v>6</v>
      </c>
      <c r="D1785" s="23">
        <v>0.7</v>
      </c>
      <c r="E1785" s="23">
        <v>12</v>
      </c>
      <c r="F1785">
        <v>6.1</v>
      </c>
      <c r="G1785" t="s">
        <v>14148</v>
      </c>
    </row>
    <row r="1786" spans="1:7" x14ac:dyDescent="0.35">
      <c r="A1786" s="21" t="s">
        <v>14746</v>
      </c>
      <c r="B1786" s="29" t="s">
        <v>14747</v>
      </c>
      <c r="C1786" s="23">
        <v>6</v>
      </c>
      <c r="D1786" s="23">
        <v>0.7</v>
      </c>
      <c r="E1786" s="23">
        <v>10</v>
      </c>
      <c r="F1786">
        <v>7.7</v>
      </c>
      <c r="G1786" t="s">
        <v>14148</v>
      </c>
    </row>
    <row r="1787" spans="1:7" x14ac:dyDescent="0.35">
      <c r="A1787" s="21" t="s">
        <v>10242</v>
      </c>
      <c r="B1787" s="29" t="s">
        <v>10243</v>
      </c>
      <c r="C1787" s="23">
        <v>6</v>
      </c>
      <c r="D1787" s="23">
        <v>0.7</v>
      </c>
      <c r="E1787" s="23">
        <v>15</v>
      </c>
      <c r="F1787">
        <v>10.5</v>
      </c>
      <c r="G1787" t="s">
        <v>14153</v>
      </c>
    </row>
    <row r="1788" spans="1:7" x14ac:dyDescent="0.35">
      <c r="A1788" s="21" t="s">
        <v>10300</v>
      </c>
      <c r="B1788" s="29" t="s">
        <v>10301</v>
      </c>
      <c r="C1788" s="23">
        <v>6</v>
      </c>
      <c r="D1788" s="23">
        <v>0.7</v>
      </c>
      <c r="E1788" s="23">
        <v>17</v>
      </c>
      <c r="F1788">
        <v>6.1</v>
      </c>
      <c r="G1788" t="s">
        <v>14153</v>
      </c>
    </row>
    <row r="1789" spans="1:7" x14ac:dyDescent="0.35">
      <c r="A1789" s="21" t="s">
        <v>10515</v>
      </c>
      <c r="B1789" s="29" t="s">
        <v>10516</v>
      </c>
      <c r="C1789" s="23">
        <v>6</v>
      </c>
      <c r="D1789" s="23">
        <v>0.7</v>
      </c>
      <c r="E1789" s="23">
        <v>25</v>
      </c>
      <c r="F1789">
        <v>5.95</v>
      </c>
      <c r="G1789" t="s">
        <v>14164</v>
      </c>
    </row>
    <row r="1790" spans="1:7" x14ac:dyDescent="0.35">
      <c r="A1790" s="21" t="s">
        <v>10599</v>
      </c>
      <c r="B1790" s="29" t="s">
        <v>10600</v>
      </c>
      <c r="C1790" s="23">
        <v>6</v>
      </c>
      <c r="D1790" s="23">
        <v>0.7</v>
      </c>
      <c r="E1790" s="23">
        <v>17</v>
      </c>
      <c r="F1790">
        <v>5.45</v>
      </c>
      <c r="G1790" t="s">
        <v>14153</v>
      </c>
    </row>
    <row r="1791" spans="1:7" x14ac:dyDescent="0.35">
      <c r="A1791" s="21" t="s">
        <v>10621</v>
      </c>
      <c r="B1791" s="29" t="s">
        <v>10622</v>
      </c>
      <c r="C1791" s="23">
        <v>6</v>
      </c>
      <c r="D1791" s="23">
        <v>0.7</v>
      </c>
      <c r="E1791" s="23">
        <v>41.2</v>
      </c>
      <c r="F1791">
        <v>6.95</v>
      </c>
      <c r="G1791" t="s">
        <v>14160</v>
      </c>
    </row>
    <row r="1792" spans="1:7" x14ac:dyDescent="0.35">
      <c r="A1792" s="21" t="s">
        <v>10635</v>
      </c>
      <c r="B1792" s="29" t="s">
        <v>10632</v>
      </c>
      <c r="C1792" s="23">
        <v>6</v>
      </c>
      <c r="D1792" s="23">
        <v>0.7</v>
      </c>
      <c r="E1792" s="23">
        <v>42</v>
      </c>
      <c r="F1792">
        <v>13.15</v>
      </c>
      <c r="G1792" t="s">
        <v>14144</v>
      </c>
    </row>
    <row r="1793" spans="1:7" x14ac:dyDescent="0.35">
      <c r="A1793" s="21" t="s">
        <v>10650</v>
      </c>
      <c r="B1793" s="29" t="s">
        <v>10651</v>
      </c>
      <c r="C1793" s="23">
        <v>6</v>
      </c>
      <c r="D1793" s="23">
        <v>0.7</v>
      </c>
      <c r="E1793" s="23">
        <v>69</v>
      </c>
      <c r="F1793">
        <v>10.5</v>
      </c>
      <c r="G1793" t="s">
        <v>14144</v>
      </c>
    </row>
    <row r="1794" spans="1:7" x14ac:dyDescent="0.35">
      <c r="A1794" s="21" t="s">
        <v>10740</v>
      </c>
      <c r="B1794" s="29" t="s">
        <v>10741</v>
      </c>
      <c r="C1794" s="23">
        <v>6</v>
      </c>
      <c r="D1794" s="23">
        <v>0.7</v>
      </c>
      <c r="E1794" s="23">
        <v>30</v>
      </c>
      <c r="F1794">
        <v>12.35</v>
      </c>
      <c r="G1794" t="s">
        <v>14161</v>
      </c>
    </row>
    <row r="1795" spans="1:7" x14ac:dyDescent="0.35">
      <c r="A1795" s="21" t="s">
        <v>14748</v>
      </c>
      <c r="B1795" s="29" t="s">
        <v>14749</v>
      </c>
      <c r="C1795" s="23">
        <v>6</v>
      </c>
      <c r="D1795" s="23">
        <v>0.7</v>
      </c>
      <c r="E1795" s="23">
        <v>40.700000000000003</v>
      </c>
      <c r="F1795">
        <v>12.5</v>
      </c>
      <c r="G1795" t="s">
        <v>14147</v>
      </c>
    </row>
    <row r="1796" spans="1:7" x14ac:dyDescent="0.35">
      <c r="A1796" s="21" t="s">
        <v>14628</v>
      </c>
      <c r="B1796" s="29" t="s">
        <v>14629</v>
      </c>
      <c r="C1796" s="23">
        <v>6</v>
      </c>
      <c r="D1796" s="23">
        <v>0.7</v>
      </c>
      <c r="E1796" s="23">
        <v>35</v>
      </c>
      <c r="F1796">
        <v>15.25</v>
      </c>
      <c r="G1796" t="s">
        <v>14150</v>
      </c>
    </row>
    <row r="1797" spans="1:7" x14ac:dyDescent="0.35">
      <c r="A1797" s="21" t="s">
        <v>10845</v>
      </c>
      <c r="B1797" s="29" t="s">
        <v>10846</v>
      </c>
      <c r="C1797" s="23">
        <v>6</v>
      </c>
      <c r="D1797" s="23">
        <v>0.7</v>
      </c>
      <c r="E1797" s="23">
        <v>16.600000000000001</v>
      </c>
      <c r="F1797">
        <v>2.75</v>
      </c>
      <c r="G1797" t="s">
        <v>14141</v>
      </c>
    </row>
    <row r="1798" spans="1:7" x14ac:dyDescent="0.35">
      <c r="A1798" s="21" t="s">
        <v>10852</v>
      </c>
      <c r="B1798" s="29" t="s">
        <v>10853</v>
      </c>
      <c r="C1798" s="23">
        <v>6</v>
      </c>
      <c r="D1798" s="23">
        <v>0.7</v>
      </c>
      <c r="E1798" s="23">
        <v>17.5</v>
      </c>
      <c r="F1798">
        <v>2.65</v>
      </c>
      <c r="G1798" t="s">
        <v>14141</v>
      </c>
    </row>
    <row r="1799" spans="1:7" x14ac:dyDescent="0.35">
      <c r="A1799" s="21" t="s">
        <v>10860</v>
      </c>
      <c r="B1799" s="29" t="s">
        <v>10861</v>
      </c>
      <c r="C1799" s="23">
        <v>6</v>
      </c>
      <c r="D1799" s="23">
        <v>0.7</v>
      </c>
      <c r="E1799" s="23">
        <v>17.5</v>
      </c>
      <c r="F1799">
        <v>2.85</v>
      </c>
      <c r="G1799" t="s">
        <v>14141</v>
      </c>
    </row>
    <row r="1800" spans="1:7" x14ac:dyDescent="0.35">
      <c r="A1800" s="21" t="s">
        <v>10878</v>
      </c>
      <c r="B1800" s="29" t="s">
        <v>10879</v>
      </c>
      <c r="C1800" s="23">
        <v>6</v>
      </c>
      <c r="D1800" s="23">
        <v>0.7</v>
      </c>
      <c r="E1800" s="23">
        <v>17.5</v>
      </c>
      <c r="F1800">
        <v>3.25</v>
      </c>
      <c r="G1800" t="s">
        <v>14141</v>
      </c>
    </row>
    <row r="1801" spans="1:7" x14ac:dyDescent="0.35">
      <c r="A1801" s="21" t="s">
        <v>10882</v>
      </c>
      <c r="B1801" s="29" t="s">
        <v>10883</v>
      </c>
      <c r="C1801" s="23">
        <v>6</v>
      </c>
      <c r="D1801" s="23">
        <v>0.7</v>
      </c>
      <c r="E1801" s="23">
        <v>17.5</v>
      </c>
      <c r="F1801">
        <v>5.15</v>
      </c>
      <c r="G1801" t="s">
        <v>14141</v>
      </c>
    </row>
    <row r="1802" spans="1:7" x14ac:dyDescent="0.35">
      <c r="A1802" s="21" t="s">
        <v>10889</v>
      </c>
      <c r="B1802" s="29" t="s">
        <v>10890</v>
      </c>
      <c r="C1802" s="23">
        <v>6</v>
      </c>
      <c r="D1802" s="23">
        <v>0.7</v>
      </c>
      <c r="E1802" s="23">
        <v>54.5</v>
      </c>
      <c r="F1802">
        <v>26.5</v>
      </c>
      <c r="G1802" t="s">
        <v>14144</v>
      </c>
    </row>
    <row r="1803" spans="1:7" x14ac:dyDescent="0.35">
      <c r="A1803" s="21" t="s">
        <v>10893</v>
      </c>
      <c r="B1803" s="29" t="s">
        <v>10894</v>
      </c>
      <c r="C1803" s="23">
        <v>6</v>
      </c>
      <c r="D1803" s="23">
        <v>0.7</v>
      </c>
      <c r="E1803" s="23">
        <v>54.5</v>
      </c>
      <c r="F1803">
        <v>11.55</v>
      </c>
      <c r="G1803" t="s">
        <v>14144</v>
      </c>
    </row>
    <row r="1804" spans="1:7" x14ac:dyDescent="0.35">
      <c r="A1804" s="21" t="s">
        <v>10897</v>
      </c>
      <c r="B1804" s="29" t="s">
        <v>10898</v>
      </c>
      <c r="C1804" s="23">
        <v>6</v>
      </c>
      <c r="D1804" s="23">
        <v>0.7</v>
      </c>
      <c r="E1804" s="23">
        <v>54.5</v>
      </c>
      <c r="F1804">
        <v>11.55</v>
      </c>
      <c r="G1804" t="s">
        <v>14144</v>
      </c>
    </row>
    <row r="1805" spans="1:7" x14ac:dyDescent="0.35">
      <c r="A1805" s="21" t="s">
        <v>10905</v>
      </c>
      <c r="B1805" s="29" t="s">
        <v>10906</v>
      </c>
      <c r="C1805" s="23">
        <v>6</v>
      </c>
      <c r="D1805" s="23">
        <v>0.7</v>
      </c>
      <c r="E1805" s="23">
        <v>75.5</v>
      </c>
      <c r="F1805">
        <v>12.5</v>
      </c>
      <c r="G1805" t="s">
        <v>14144</v>
      </c>
    </row>
    <row r="1806" spans="1:7" x14ac:dyDescent="0.35">
      <c r="A1806" s="21" t="s">
        <v>14750</v>
      </c>
      <c r="B1806" s="29" t="s">
        <v>14751</v>
      </c>
      <c r="C1806" s="23">
        <v>6</v>
      </c>
      <c r="D1806" s="23">
        <v>0.7</v>
      </c>
      <c r="E1806" s="23">
        <v>45</v>
      </c>
      <c r="F1806">
        <v>6.95</v>
      </c>
      <c r="G1806" t="s">
        <v>14155</v>
      </c>
    </row>
    <row r="1807" spans="1:7" x14ac:dyDescent="0.35">
      <c r="A1807" s="21" t="s">
        <v>10959</v>
      </c>
      <c r="B1807" s="29" t="s">
        <v>10960</v>
      </c>
      <c r="C1807" s="23">
        <v>6</v>
      </c>
      <c r="D1807" s="23">
        <v>0.7</v>
      </c>
      <c r="E1807" s="23">
        <v>30</v>
      </c>
      <c r="F1807">
        <v>6.95</v>
      </c>
      <c r="G1807" t="s">
        <v>14156</v>
      </c>
    </row>
    <row r="1808" spans="1:7" x14ac:dyDescent="0.35">
      <c r="A1808" s="21" t="s">
        <v>10966</v>
      </c>
      <c r="B1808" s="29" t="s">
        <v>10967</v>
      </c>
      <c r="C1808" s="23">
        <v>6</v>
      </c>
      <c r="D1808" s="23">
        <v>0.7</v>
      </c>
      <c r="E1808" s="23">
        <v>17</v>
      </c>
      <c r="F1808">
        <v>8.15</v>
      </c>
      <c r="G1808" t="s">
        <v>14154</v>
      </c>
    </row>
    <row r="1809" spans="1:7" x14ac:dyDescent="0.35">
      <c r="A1809" s="21" t="s">
        <v>11129</v>
      </c>
      <c r="B1809" s="29" t="s">
        <v>11130</v>
      </c>
      <c r="C1809" s="23">
        <v>6</v>
      </c>
      <c r="D1809" s="23">
        <v>0.7</v>
      </c>
      <c r="E1809" s="23">
        <v>50</v>
      </c>
      <c r="F1809">
        <v>20.75</v>
      </c>
      <c r="G1809" t="s">
        <v>14158</v>
      </c>
    </row>
    <row r="1810" spans="1:7" x14ac:dyDescent="0.35">
      <c r="A1810" s="21" t="s">
        <v>11155</v>
      </c>
      <c r="B1810" s="29" t="s">
        <v>11156</v>
      </c>
      <c r="C1810" s="23">
        <v>6</v>
      </c>
      <c r="D1810" s="23">
        <v>0.7</v>
      </c>
      <c r="E1810" s="23">
        <v>14.7</v>
      </c>
      <c r="F1810">
        <v>5.95</v>
      </c>
      <c r="G1810" t="s">
        <v>14141</v>
      </c>
    </row>
    <row r="1811" spans="1:7" x14ac:dyDescent="0.35">
      <c r="A1811" s="21" t="s">
        <v>11163</v>
      </c>
      <c r="B1811" s="29" t="s">
        <v>11164</v>
      </c>
      <c r="C1811" s="23">
        <v>6</v>
      </c>
      <c r="D1811" s="23">
        <v>0.7</v>
      </c>
      <c r="E1811" s="23">
        <v>14.9</v>
      </c>
      <c r="F1811">
        <v>6.15</v>
      </c>
      <c r="G1811" t="s">
        <v>14141</v>
      </c>
    </row>
    <row r="1812" spans="1:7" x14ac:dyDescent="0.35">
      <c r="A1812" s="21" t="s">
        <v>11175</v>
      </c>
      <c r="B1812" s="29" t="s">
        <v>11176</v>
      </c>
      <c r="C1812" s="23">
        <v>6</v>
      </c>
      <c r="D1812" s="23">
        <v>0.7</v>
      </c>
      <c r="E1812" s="23">
        <v>45</v>
      </c>
      <c r="F1812">
        <v>15.35</v>
      </c>
      <c r="G1812" t="s">
        <v>14150</v>
      </c>
    </row>
    <row r="1813" spans="1:7" x14ac:dyDescent="0.35">
      <c r="A1813" s="21" t="s">
        <v>11192</v>
      </c>
      <c r="B1813" s="29" t="s">
        <v>11193</v>
      </c>
      <c r="C1813" s="23">
        <v>6</v>
      </c>
      <c r="D1813" s="23">
        <v>0.7</v>
      </c>
      <c r="E1813" s="23">
        <v>55.5</v>
      </c>
      <c r="F1813">
        <v>15.8</v>
      </c>
      <c r="G1813" t="s">
        <v>14144</v>
      </c>
    </row>
    <row r="1814" spans="1:7" x14ac:dyDescent="0.35">
      <c r="A1814" s="21" t="s">
        <v>11203</v>
      </c>
      <c r="B1814" s="29" t="s">
        <v>11204</v>
      </c>
      <c r="C1814" s="23">
        <v>6</v>
      </c>
      <c r="D1814" s="23">
        <v>0.7</v>
      </c>
      <c r="E1814" s="23">
        <v>20</v>
      </c>
      <c r="F1814">
        <v>6.95</v>
      </c>
      <c r="G1814" t="s">
        <v>14161</v>
      </c>
    </row>
    <row r="1815" spans="1:7" x14ac:dyDescent="0.35">
      <c r="A1815" s="21" t="s">
        <v>11209</v>
      </c>
      <c r="B1815" s="29" t="s">
        <v>11210</v>
      </c>
      <c r="C1815" s="23">
        <v>6</v>
      </c>
      <c r="D1815" s="23">
        <v>0.7</v>
      </c>
      <c r="E1815" s="23">
        <v>20</v>
      </c>
      <c r="F1815">
        <v>6.9</v>
      </c>
      <c r="G1815" t="s">
        <v>14161</v>
      </c>
    </row>
    <row r="1816" spans="1:7" x14ac:dyDescent="0.35">
      <c r="A1816" s="21" t="s">
        <v>11298</v>
      </c>
      <c r="B1816" s="29" t="s">
        <v>11299</v>
      </c>
      <c r="C1816" s="23">
        <v>6</v>
      </c>
      <c r="D1816" s="23">
        <v>0.7</v>
      </c>
      <c r="E1816" s="23">
        <v>14.9</v>
      </c>
      <c r="F1816">
        <v>7.35</v>
      </c>
      <c r="G1816" t="s">
        <v>14141</v>
      </c>
    </row>
    <row r="1817" spans="1:7" x14ac:dyDescent="0.35">
      <c r="A1817" s="21" t="s">
        <v>11328</v>
      </c>
      <c r="B1817" s="29" t="s">
        <v>11329</v>
      </c>
      <c r="C1817" s="23">
        <v>6</v>
      </c>
      <c r="D1817" s="23">
        <v>0.7</v>
      </c>
      <c r="E1817" s="23">
        <v>24</v>
      </c>
      <c r="F1817">
        <v>5.25</v>
      </c>
      <c r="G1817" t="s">
        <v>14153</v>
      </c>
    </row>
    <row r="1818" spans="1:7" x14ac:dyDescent="0.35">
      <c r="A1818" s="21" t="s">
        <v>11332</v>
      </c>
      <c r="B1818" s="29" t="s">
        <v>11333</v>
      </c>
      <c r="C1818" s="23">
        <v>6</v>
      </c>
      <c r="D1818" s="23">
        <v>0.7</v>
      </c>
      <c r="E1818" s="23">
        <v>20</v>
      </c>
      <c r="F1818">
        <v>5.25</v>
      </c>
      <c r="G1818" t="s">
        <v>14153</v>
      </c>
    </row>
    <row r="1819" spans="1:7" x14ac:dyDescent="0.35">
      <c r="A1819" s="21" t="s">
        <v>11371</v>
      </c>
      <c r="B1819" s="29" t="s">
        <v>11372</v>
      </c>
      <c r="C1819" s="23">
        <v>6</v>
      </c>
      <c r="D1819" s="23">
        <v>0.7</v>
      </c>
      <c r="E1819" s="23">
        <v>45</v>
      </c>
      <c r="F1819">
        <v>7.65</v>
      </c>
      <c r="G1819" t="s">
        <v>14144</v>
      </c>
    </row>
    <row r="1820" spans="1:7" x14ac:dyDescent="0.35">
      <c r="A1820" s="21" t="s">
        <v>11397</v>
      </c>
      <c r="B1820" s="29" t="s">
        <v>11390</v>
      </c>
      <c r="C1820" s="23">
        <v>6</v>
      </c>
      <c r="D1820" s="23">
        <v>0.7</v>
      </c>
      <c r="E1820" s="23">
        <v>25</v>
      </c>
      <c r="F1820">
        <v>8.5</v>
      </c>
      <c r="G1820" t="s">
        <v>14148</v>
      </c>
    </row>
    <row r="1821" spans="1:7" x14ac:dyDescent="0.35">
      <c r="A1821" s="21" t="s">
        <v>14756</v>
      </c>
      <c r="B1821" s="29" t="s">
        <v>14757</v>
      </c>
      <c r="C1821" s="23">
        <v>6</v>
      </c>
      <c r="D1821" s="23">
        <v>0.7</v>
      </c>
      <c r="E1821" s="23">
        <v>45</v>
      </c>
      <c r="F1821">
        <v>28.5</v>
      </c>
      <c r="G1821" t="s">
        <v>14150</v>
      </c>
    </row>
    <row r="1822" spans="1:7" x14ac:dyDescent="0.35">
      <c r="A1822" s="21" t="s">
        <v>11693</v>
      </c>
      <c r="B1822" s="29" t="s">
        <v>11689</v>
      </c>
      <c r="C1822" s="23">
        <v>6</v>
      </c>
      <c r="D1822" s="23">
        <v>0.7</v>
      </c>
      <c r="E1822" s="23">
        <v>21.5</v>
      </c>
      <c r="F1822">
        <v>6.5</v>
      </c>
      <c r="G1822" t="s">
        <v>14156</v>
      </c>
    </row>
    <row r="1823" spans="1:7" x14ac:dyDescent="0.35">
      <c r="A1823" s="21" t="s">
        <v>11736</v>
      </c>
      <c r="B1823" s="29" t="s">
        <v>11733</v>
      </c>
      <c r="C1823" s="23">
        <v>6</v>
      </c>
      <c r="D1823" s="23">
        <v>0.7</v>
      </c>
      <c r="E1823" s="23">
        <v>15.5</v>
      </c>
      <c r="F1823">
        <v>10.7</v>
      </c>
      <c r="G1823" t="s">
        <v>14154</v>
      </c>
    </row>
    <row r="1824" spans="1:7" x14ac:dyDescent="0.35">
      <c r="A1824" s="21" t="s">
        <v>11861</v>
      </c>
      <c r="B1824" s="29" t="s">
        <v>11862</v>
      </c>
      <c r="C1824" s="23">
        <v>6</v>
      </c>
      <c r="D1824" s="23">
        <v>0.7</v>
      </c>
      <c r="E1824" s="23">
        <v>51.5</v>
      </c>
      <c r="F1824">
        <v>29.95</v>
      </c>
      <c r="G1824" t="s">
        <v>14158</v>
      </c>
    </row>
    <row r="1825" spans="1:7" x14ac:dyDescent="0.35">
      <c r="A1825" s="21" t="s">
        <v>11864</v>
      </c>
      <c r="B1825" s="29" t="s">
        <v>11865</v>
      </c>
      <c r="C1825" s="23">
        <v>6</v>
      </c>
      <c r="D1825" s="23">
        <v>0.7</v>
      </c>
      <c r="E1825" s="23">
        <v>48</v>
      </c>
      <c r="F1825">
        <v>34.25</v>
      </c>
      <c r="G1825" t="s">
        <v>14158</v>
      </c>
    </row>
    <row r="1826" spans="1:7" x14ac:dyDescent="0.35">
      <c r="A1826" s="21" t="s">
        <v>11868</v>
      </c>
      <c r="B1826" s="29" t="s">
        <v>11869</v>
      </c>
      <c r="C1826" s="23">
        <v>6</v>
      </c>
      <c r="D1826" s="23">
        <v>0.7</v>
      </c>
      <c r="E1826" s="23">
        <v>45</v>
      </c>
      <c r="F1826">
        <v>19.5</v>
      </c>
      <c r="G1826" t="s">
        <v>14158</v>
      </c>
    </row>
    <row r="1827" spans="1:7" x14ac:dyDescent="0.35">
      <c r="A1827" s="21" t="s">
        <v>11886</v>
      </c>
      <c r="B1827" s="29" t="s">
        <v>11887</v>
      </c>
      <c r="C1827" s="23">
        <v>6</v>
      </c>
      <c r="D1827" s="23">
        <v>0.7</v>
      </c>
      <c r="E1827" s="23">
        <v>25</v>
      </c>
      <c r="F1827">
        <v>7.25</v>
      </c>
      <c r="G1827" t="s">
        <v>14141</v>
      </c>
    </row>
    <row r="1828" spans="1:7" x14ac:dyDescent="0.35">
      <c r="A1828" s="21" t="s">
        <v>11921</v>
      </c>
      <c r="B1828" s="29" t="s">
        <v>11922</v>
      </c>
      <c r="C1828" s="23">
        <v>6</v>
      </c>
      <c r="D1828" s="23">
        <v>0.7</v>
      </c>
      <c r="E1828" s="23">
        <v>57</v>
      </c>
      <c r="F1828">
        <v>12.5</v>
      </c>
      <c r="G1828" t="s">
        <v>14144</v>
      </c>
    </row>
    <row r="1829" spans="1:7" x14ac:dyDescent="0.35">
      <c r="A1829" s="21" t="s">
        <v>11943</v>
      </c>
      <c r="B1829" s="29" t="s">
        <v>11944</v>
      </c>
      <c r="C1829" s="23">
        <v>6</v>
      </c>
      <c r="D1829" s="23">
        <v>0.7</v>
      </c>
      <c r="E1829" s="23">
        <v>36</v>
      </c>
      <c r="F1829">
        <v>3.75</v>
      </c>
      <c r="G1829" t="s">
        <v>14159</v>
      </c>
    </row>
    <row r="1830" spans="1:7" x14ac:dyDescent="0.35">
      <c r="A1830" s="21" t="s">
        <v>12098</v>
      </c>
      <c r="B1830" s="29" t="s">
        <v>12099</v>
      </c>
      <c r="C1830" s="23">
        <v>6</v>
      </c>
      <c r="D1830" s="23">
        <v>0.7</v>
      </c>
      <c r="E1830" s="23">
        <v>15</v>
      </c>
      <c r="F1830">
        <v>4.45</v>
      </c>
      <c r="G1830" t="s">
        <v>14153</v>
      </c>
    </row>
    <row r="1831" spans="1:7" x14ac:dyDescent="0.35">
      <c r="A1831" s="21" t="s">
        <v>12102</v>
      </c>
      <c r="B1831" s="29" t="s">
        <v>12103</v>
      </c>
      <c r="C1831" s="23">
        <v>6</v>
      </c>
      <c r="D1831" s="23">
        <v>0.7</v>
      </c>
      <c r="E1831" s="23">
        <v>15</v>
      </c>
      <c r="F1831">
        <v>5.25</v>
      </c>
      <c r="G1831" t="s">
        <v>14153</v>
      </c>
    </row>
    <row r="1832" spans="1:7" x14ac:dyDescent="0.35">
      <c r="A1832" s="21" t="s">
        <v>12106</v>
      </c>
      <c r="B1832" s="29" t="s">
        <v>12107</v>
      </c>
      <c r="C1832" s="23">
        <v>6</v>
      </c>
      <c r="D1832" s="23">
        <v>0.7</v>
      </c>
      <c r="E1832" s="23">
        <v>15</v>
      </c>
      <c r="F1832">
        <v>4.25</v>
      </c>
      <c r="G1832" t="s">
        <v>14153</v>
      </c>
    </row>
    <row r="1833" spans="1:7" x14ac:dyDescent="0.35">
      <c r="A1833" s="21" t="s">
        <v>12110</v>
      </c>
      <c r="B1833" s="29" t="s">
        <v>12111</v>
      </c>
      <c r="C1833" s="23">
        <v>6</v>
      </c>
      <c r="D1833" s="23">
        <v>0.7</v>
      </c>
      <c r="E1833" s="23">
        <v>15</v>
      </c>
      <c r="F1833">
        <v>5.5</v>
      </c>
      <c r="G1833" t="s">
        <v>14153</v>
      </c>
    </row>
    <row r="1834" spans="1:7" x14ac:dyDescent="0.35">
      <c r="A1834" s="21" t="s">
        <v>12114</v>
      </c>
      <c r="B1834" s="29" t="s">
        <v>12115</v>
      </c>
      <c r="C1834" s="23">
        <v>6</v>
      </c>
      <c r="D1834" s="23">
        <v>0.7</v>
      </c>
      <c r="E1834" s="23">
        <v>15</v>
      </c>
      <c r="F1834">
        <v>4.3499999999999996</v>
      </c>
      <c r="G1834" t="s">
        <v>14153</v>
      </c>
    </row>
    <row r="1835" spans="1:7" x14ac:dyDescent="0.35">
      <c r="A1835" s="21" t="s">
        <v>12118</v>
      </c>
      <c r="B1835" s="29" t="s">
        <v>12119</v>
      </c>
      <c r="C1835" s="23">
        <v>6</v>
      </c>
      <c r="D1835" s="23">
        <v>0.7</v>
      </c>
      <c r="E1835" s="23">
        <v>15</v>
      </c>
      <c r="F1835">
        <v>5.65</v>
      </c>
      <c r="G1835" t="s">
        <v>14153</v>
      </c>
    </row>
    <row r="1836" spans="1:7" x14ac:dyDescent="0.35">
      <c r="A1836" s="21" t="s">
        <v>12126</v>
      </c>
      <c r="B1836" s="29" t="s">
        <v>12123</v>
      </c>
      <c r="C1836" s="23">
        <v>6</v>
      </c>
      <c r="D1836" s="23">
        <v>0.7</v>
      </c>
      <c r="E1836" s="23">
        <v>35</v>
      </c>
      <c r="F1836">
        <v>4.95</v>
      </c>
      <c r="G1836" t="s">
        <v>14143</v>
      </c>
    </row>
    <row r="1837" spans="1:7" x14ac:dyDescent="0.35">
      <c r="A1837" s="21" t="s">
        <v>12129</v>
      </c>
      <c r="B1837" s="29" t="s">
        <v>12123</v>
      </c>
      <c r="C1837" s="23">
        <v>6</v>
      </c>
      <c r="D1837" s="23">
        <v>0.7</v>
      </c>
      <c r="E1837" s="23">
        <v>35</v>
      </c>
      <c r="F1837">
        <v>4.95</v>
      </c>
      <c r="G1837" t="s">
        <v>14143</v>
      </c>
    </row>
    <row r="1838" spans="1:7" x14ac:dyDescent="0.35">
      <c r="A1838" s="21" t="s">
        <v>12149</v>
      </c>
      <c r="B1838" s="29" t="s">
        <v>12150</v>
      </c>
      <c r="C1838" s="23">
        <v>6</v>
      </c>
      <c r="D1838" s="23">
        <v>0.7</v>
      </c>
      <c r="E1838" s="23">
        <v>10</v>
      </c>
      <c r="F1838">
        <v>7.75</v>
      </c>
      <c r="G1838" t="s">
        <v>14148</v>
      </c>
    </row>
    <row r="1839" spans="1:7" x14ac:dyDescent="0.35">
      <c r="A1839" s="21" t="s">
        <v>12183</v>
      </c>
      <c r="B1839" s="29" t="s">
        <v>12184</v>
      </c>
      <c r="C1839" s="23">
        <v>6</v>
      </c>
      <c r="D1839" s="23">
        <v>0.7</v>
      </c>
      <c r="E1839" s="23">
        <v>30</v>
      </c>
      <c r="F1839">
        <v>12.25</v>
      </c>
      <c r="G1839" t="s">
        <v>14161</v>
      </c>
    </row>
    <row r="1840" spans="1:7" x14ac:dyDescent="0.35">
      <c r="A1840" s="21" t="s">
        <v>12218</v>
      </c>
      <c r="B1840" s="29" t="s">
        <v>12215</v>
      </c>
      <c r="C1840" s="23">
        <v>6</v>
      </c>
      <c r="D1840" s="23">
        <v>0.7</v>
      </c>
      <c r="E1840" s="23">
        <v>20</v>
      </c>
      <c r="F1840">
        <v>18</v>
      </c>
      <c r="G1840" t="s">
        <v>14148</v>
      </c>
    </row>
    <row r="1841" spans="1:7" x14ac:dyDescent="0.35">
      <c r="A1841" s="21" t="s">
        <v>12253</v>
      </c>
      <c r="B1841" s="29" t="s">
        <v>12254</v>
      </c>
      <c r="C1841" s="23">
        <v>6</v>
      </c>
      <c r="D1841" s="23">
        <v>0.7</v>
      </c>
      <c r="E1841" s="23">
        <v>28</v>
      </c>
      <c r="F1841">
        <v>5.75</v>
      </c>
      <c r="G1841" t="s">
        <v>14148</v>
      </c>
    </row>
    <row r="1842" spans="1:7" x14ac:dyDescent="0.35">
      <c r="A1842" s="21" t="s">
        <v>12276</v>
      </c>
      <c r="B1842" s="29" t="s">
        <v>12277</v>
      </c>
      <c r="C1842" s="23">
        <v>6</v>
      </c>
      <c r="D1842" s="23">
        <v>0.7</v>
      </c>
      <c r="E1842" s="23">
        <v>60</v>
      </c>
      <c r="F1842">
        <v>6.5</v>
      </c>
      <c r="G1842" t="s">
        <v>14144</v>
      </c>
    </row>
    <row r="1843" spans="1:7" x14ac:dyDescent="0.35">
      <c r="A1843" s="21" t="s">
        <v>12303</v>
      </c>
      <c r="B1843" s="29" t="s">
        <v>12304</v>
      </c>
      <c r="C1843" s="23">
        <v>6</v>
      </c>
      <c r="D1843" s="23">
        <v>0.7</v>
      </c>
      <c r="E1843" s="23">
        <v>35</v>
      </c>
      <c r="F1843">
        <v>4.55</v>
      </c>
      <c r="G1843" t="s">
        <v>14153</v>
      </c>
    </row>
    <row r="1844" spans="1:7" x14ac:dyDescent="0.35">
      <c r="A1844" s="21" t="s">
        <v>12307</v>
      </c>
      <c r="B1844" s="29" t="s">
        <v>12308</v>
      </c>
      <c r="C1844" s="23">
        <v>6</v>
      </c>
      <c r="D1844" s="23">
        <v>0.7</v>
      </c>
      <c r="E1844" s="23">
        <v>20</v>
      </c>
      <c r="F1844">
        <v>5.5</v>
      </c>
      <c r="G1844" t="s">
        <v>14148</v>
      </c>
    </row>
    <row r="1845" spans="1:7" x14ac:dyDescent="0.35">
      <c r="A1845" s="21" t="s">
        <v>12354</v>
      </c>
      <c r="B1845" s="29" t="s">
        <v>12355</v>
      </c>
      <c r="C1845" s="23">
        <v>6</v>
      </c>
      <c r="D1845" s="23">
        <v>0.7</v>
      </c>
      <c r="E1845" s="23">
        <v>20</v>
      </c>
      <c r="F1845">
        <v>6.7</v>
      </c>
      <c r="G1845" t="s">
        <v>14148</v>
      </c>
    </row>
    <row r="1846" spans="1:7" x14ac:dyDescent="0.35">
      <c r="A1846" s="21" t="s">
        <v>12589</v>
      </c>
      <c r="B1846" s="29" t="s">
        <v>12590</v>
      </c>
      <c r="C1846" s="23">
        <v>6</v>
      </c>
      <c r="D1846" s="23">
        <v>0.7</v>
      </c>
      <c r="E1846" s="23">
        <v>11</v>
      </c>
      <c r="F1846">
        <v>12.25</v>
      </c>
      <c r="G1846" t="s">
        <v>14161</v>
      </c>
    </row>
    <row r="1847" spans="1:7" x14ac:dyDescent="0.35">
      <c r="A1847" s="21" t="s">
        <v>12605</v>
      </c>
      <c r="B1847" s="29" t="s">
        <v>14766</v>
      </c>
      <c r="C1847" s="23">
        <v>6</v>
      </c>
      <c r="D1847" s="23">
        <v>0.7</v>
      </c>
      <c r="E1847" s="23">
        <v>50</v>
      </c>
      <c r="F1847">
        <v>45.5</v>
      </c>
      <c r="G1847" t="s">
        <v>14151</v>
      </c>
    </row>
    <row r="1848" spans="1:7" x14ac:dyDescent="0.35">
      <c r="A1848" s="21" t="s">
        <v>12608</v>
      </c>
      <c r="B1848" s="29" t="s">
        <v>12609</v>
      </c>
      <c r="C1848" s="23">
        <v>6</v>
      </c>
      <c r="D1848" s="23">
        <v>0.7</v>
      </c>
      <c r="E1848" s="23">
        <v>50</v>
      </c>
      <c r="F1848">
        <v>54.5</v>
      </c>
      <c r="G1848" t="s">
        <v>14151</v>
      </c>
    </row>
    <row r="1849" spans="1:7" x14ac:dyDescent="0.35">
      <c r="A1849" s="21" t="s">
        <v>12648</v>
      </c>
      <c r="B1849" s="29" t="s">
        <v>12649</v>
      </c>
      <c r="C1849" s="23">
        <v>6</v>
      </c>
      <c r="D1849" s="23">
        <v>0.7</v>
      </c>
      <c r="E1849" s="23">
        <v>17</v>
      </c>
      <c r="F1849">
        <v>4.95</v>
      </c>
      <c r="G1849" t="s">
        <v>14154</v>
      </c>
    </row>
    <row r="1850" spans="1:7" x14ac:dyDescent="0.35">
      <c r="A1850" s="21" t="s">
        <v>12690</v>
      </c>
      <c r="B1850" s="29" t="s">
        <v>12691</v>
      </c>
      <c r="C1850" s="23">
        <v>6</v>
      </c>
      <c r="D1850" s="23">
        <v>0.7</v>
      </c>
      <c r="E1850" s="23">
        <v>15</v>
      </c>
      <c r="F1850">
        <v>10.199999999999999</v>
      </c>
      <c r="G1850" t="s">
        <v>14154</v>
      </c>
    </row>
    <row r="1851" spans="1:7" x14ac:dyDescent="0.35">
      <c r="A1851" s="21" t="s">
        <v>12705</v>
      </c>
      <c r="B1851" s="29" t="s">
        <v>12706</v>
      </c>
      <c r="C1851" s="23">
        <v>6</v>
      </c>
      <c r="D1851" s="23">
        <v>0.7</v>
      </c>
      <c r="E1851" s="23">
        <v>24</v>
      </c>
      <c r="F1851">
        <v>10.5</v>
      </c>
      <c r="G1851" t="s">
        <v>14164</v>
      </c>
    </row>
    <row r="1852" spans="1:7" x14ac:dyDescent="0.35">
      <c r="A1852" s="21" t="s">
        <v>14767</v>
      </c>
      <c r="B1852" s="29" t="s">
        <v>14768</v>
      </c>
      <c r="C1852" s="23">
        <v>6</v>
      </c>
      <c r="D1852" s="23">
        <v>0.7</v>
      </c>
      <c r="E1852" s="23">
        <v>41</v>
      </c>
      <c r="F1852">
        <v>23.5</v>
      </c>
      <c r="G1852" t="s">
        <v>14144</v>
      </c>
    </row>
    <row r="1853" spans="1:7" x14ac:dyDescent="0.35">
      <c r="A1853" s="21" t="s">
        <v>12970</v>
      </c>
      <c r="B1853" s="29" t="s">
        <v>12971</v>
      </c>
      <c r="C1853" s="23">
        <v>6</v>
      </c>
      <c r="D1853" s="23">
        <v>0.7</v>
      </c>
      <c r="E1853" s="23">
        <v>50.3</v>
      </c>
      <c r="F1853">
        <v>149</v>
      </c>
      <c r="G1853" t="s">
        <v>14158</v>
      </c>
    </row>
    <row r="1854" spans="1:7" x14ac:dyDescent="0.35">
      <c r="A1854" s="21" t="s">
        <v>13016</v>
      </c>
      <c r="B1854" s="29" t="s">
        <v>13017</v>
      </c>
      <c r="C1854" s="23">
        <v>6</v>
      </c>
      <c r="D1854" s="23">
        <v>0.7</v>
      </c>
      <c r="E1854" s="23">
        <v>35</v>
      </c>
      <c r="F1854">
        <v>9.5</v>
      </c>
      <c r="G1854" t="s">
        <v>14143</v>
      </c>
    </row>
    <row r="1855" spans="1:7" x14ac:dyDescent="0.35">
      <c r="A1855" s="21" t="s">
        <v>13066</v>
      </c>
      <c r="B1855" s="29" t="s">
        <v>13067</v>
      </c>
      <c r="C1855" s="23">
        <v>6</v>
      </c>
      <c r="D1855" s="23">
        <v>0.7</v>
      </c>
      <c r="E1855" s="23">
        <v>58</v>
      </c>
      <c r="F1855">
        <v>20</v>
      </c>
      <c r="G1855" t="s">
        <v>14163</v>
      </c>
    </row>
    <row r="1856" spans="1:7" x14ac:dyDescent="0.35">
      <c r="A1856" s="21" t="s">
        <v>14617</v>
      </c>
      <c r="B1856" s="29" t="s">
        <v>14618</v>
      </c>
      <c r="C1856" s="23">
        <v>6</v>
      </c>
      <c r="D1856" s="23">
        <v>0.7</v>
      </c>
      <c r="E1856" s="23">
        <v>58</v>
      </c>
      <c r="F1856">
        <v>22.95</v>
      </c>
      <c r="G1856" t="s">
        <v>14163</v>
      </c>
    </row>
    <row r="1857" spans="1:7" x14ac:dyDescent="0.35">
      <c r="A1857" s="21" t="s">
        <v>13070</v>
      </c>
      <c r="B1857" s="29" t="s">
        <v>13071</v>
      </c>
      <c r="C1857" s="23">
        <v>6</v>
      </c>
      <c r="D1857" s="23">
        <v>0.7</v>
      </c>
      <c r="E1857" s="23">
        <v>48</v>
      </c>
      <c r="F1857">
        <v>23.95</v>
      </c>
      <c r="G1857" t="s">
        <v>14163</v>
      </c>
    </row>
    <row r="1858" spans="1:7" x14ac:dyDescent="0.35">
      <c r="A1858" s="21" t="s">
        <v>13122</v>
      </c>
      <c r="B1858" s="29" t="s">
        <v>13123</v>
      </c>
      <c r="C1858" s="23">
        <v>6</v>
      </c>
      <c r="D1858" s="23">
        <v>0.7</v>
      </c>
      <c r="E1858" s="23">
        <v>29.9</v>
      </c>
      <c r="F1858">
        <v>10.5</v>
      </c>
      <c r="G1858" t="s">
        <v>14141</v>
      </c>
    </row>
    <row r="1859" spans="1:7" x14ac:dyDescent="0.35">
      <c r="A1859" s="21" t="s">
        <v>13130</v>
      </c>
      <c r="B1859" s="29" t="s">
        <v>13127</v>
      </c>
      <c r="C1859" s="23">
        <v>6</v>
      </c>
      <c r="D1859" s="23">
        <v>0.7</v>
      </c>
      <c r="E1859" s="23">
        <v>20</v>
      </c>
      <c r="F1859">
        <v>7.2</v>
      </c>
      <c r="G1859" t="s">
        <v>14154</v>
      </c>
    </row>
    <row r="1860" spans="1:7" x14ac:dyDescent="0.35">
      <c r="A1860" s="21" t="s">
        <v>13133</v>
      </c>
      <c r="B1860" s="29" t="s">
        <v>13127</v>
      </c>
      <c r="C1860" s="23">
        <v>6</v>
      </c>
      <c r="D1860" s="23">
        <v>0.7</v>
      </c>
      <c r="E1860" s="23">
        <v>20</v>
      </c>
      <c r="F1860">
        <v>7.2</v>
      </c>
      <c r="G1860" t="s">
        <v>14154</v>
      </c>
    </row>
    <row r="1861" spans="1:7" x14ac:dyDescent="0.35">
      <c r="A1861" s="21" t="s">
        <v>13139</v>
      </c>
      <c r="B1861" s="29" t="s">
        <v>14779</v>
      </c>
      <c r="C1861" s="23">
        <v>6</v>
      </c>
      <c r="D1861" s="23">
        <v>0.7</v>
      </c>
      <c r="E1861" s="23">
        <v>20</v>
      </c>
      <c r="F1861">
        <v>9.1</v>
      </c>
      <c r="G1861" t="s">
        <v>14155</v>
      </c>
    </row>
    <row r="1862" spans="1:7" x14ac:dyDescent="0.35">
      <c r="A1862" s="21" t="s">
        <v>13152</v>
      </c>
      <c r="B1862" s="29" t="s">
        <v>13153</v>
      </c>
      <c r="C1862" s="23">
        <v>6</v>
      </c>
      <c r="D1862" s="23">
        <v>0.7</v>
      </c>
      <c r="E1862" s="23">
        <v>35</v>
      </c>
      <c r="F1862">
        <v>7.4</v>
      </c>
      <c r="G1862" t="s">
        <v>14140</v>
      </c>
    </row>
    <row r="1863" spans="1:7" x14ac:dyDescent="0.35">
      <c r="A1863" s="21" t="s">
        <v>13156</v>
      </c>
      <c r="B1863" s="29" t="s">
        <v>13157</v>
      </c>
      <c r="C1863" s="23">
        <v>6</v>
      </c>
      <c r="D1863" s="23">
        <v>0.7</v>
      </c>
      <c r="E1863" s="23">
        <v>35</v>
      </c>
      <c r="F1863">
        <v>7.95</v>
      </c>
      <c r="G1863" t="s">
        <v>14140</v>
      </c>
    </row>
    <row r="1864" spans="1:7" x14ac:dyDescent="0.35">
      <c r="A1864" s="21" t="s">
        <v>13276</v>
      </c>
      <c r="B1864" s="29" t="s">
        <v>13277</v>
      </c>
      <c r="C1864" s="23">
        <v>6</v>
      </c>
      <c r="D1864" s="23">
        <v>0.7</v>
      </c>
      <c r="E1864" s="23">
        <v>35</v>
      </c>
      <c r="F1864">
        <v>5.25</v>
      </c>
      <c r="G1864" t="s">
        <v>14153</v>
      </c>
    </row>
    <row r="1865" spans="1:7" x14ac:dyDescent="0.35">
      <c r="A1865" s="21" t="s">
        <v>13285</v>
      </c>
      <c r="B1865" s="29" t="s">
        <v>13286</v>
      </c>
      <c r="C1865" s="23">
        <v>6</v>
      </c>
      <c r="D1865" s="23">
        <v>0.7</v>
      </c>
      <c r="E1865" s="23">
        <v>17</v>
      </c>
      <c r="F1865">
        <v>7.65</v>
      </c>
      <c r="G1865" t="s">
        <v>14141</v>
      </c>
    </row>
    <row r="1866" spans="1:7" x14ac:dyDescent="0.35">
      <c r="A1866" s="21" t="s">
        <v>13289</v>
      </c>
      <c r="B1866" s="29" t="s">
        <v>13290</v>
      </c>
      <c r="C1866" s="23">
        <v>6</v>
      </c>
      <c r="D1866" s="23">
        <v>0.7</v>
      </c>
      <c r="E1866" s="23">
        <v>17</v>
      </c>
      <c r="F1866">
        <v>6.65</v>
      </c>
      <c r="G1866" t="s">
        <v>14141</v>
      </c>
    </row>
    <row r="1867" spans="1:7" x14ac:dyDescent="0.35">
      <c r="A1867" s="21" t="s">
        <v>13354</v>
      </c>
      <c r="B1867" s="29" t="s">
        <v>13355</v>
      </c>
      <c r="C1867" s="23">
        <v>6</v>
      </c>
      <c r="D1867" s="23">
        <v>0.7</v>
      </c>
      <c r="E1867" s="23">
        <v>41.3</v>
      </c>
      <c r="F1867">
        <v>22.5</v>
      </c>
      <c r="G1867" t="s">
        <v>14169</v>
      </c>
    </row>
    <row r="1868" spans="1:7" x14ac:dyDescent="0.35">
      <c r="A1868" s="21" t="s">
        <v>14780</v>
      </c>
      <c r="B1868" s="29" t="s">
        <v>14781</v>
      </c>
      <c r="C1868" s="23">
        <v>6</v>
      </c>
      <c r="D1868" s="23">
        <v>0.7</v>
      </c>
      <c r="E1868" s="23">
        <v>44</v>
      </c>
      <c r="F1868">
        <v>24.75</v>
      </c>
      <c r="G1868" t="s">
        <v>14144</v>
      </c>
    </row>
    <row r="1869" spans="1:7" x14ac:dyDescent="0.35">
      <c r="A1869" s="21" t="s">
        <v>16124</v>
      </c>
      <c r="B1869" s="29" t="s">
        <v>16125</v>
      </c>
      <c r="C1869" s="23">
        <v>6</v>
      </c>
      <c r="D1869" s="23">
        <v>0.7</v>
      </c>
      <c r="E1869" s="23">
        <v>50</v>
      </c>
      <c r="F1869">
        <v>36.47</v>
      </c>
      <c r="G1869" t="s">
        <v>14251</v>
      </c>
    </row>
    <row r="1870" spans="1:7" x14ac:dyDescent="0.35">
      <c r="A1870" s="21" t="s">
        <v>14782</v>
      </c>
      <c r="B1870" s="29" t="s">
        <v>14783</v>
      </c>
      <c r="C1870" s="23">
        <v>6</v>
      </c>
      <c r="D1870" s="23">
        <v>0.7</v>
      </c>
      <c r="E1870" s="23">
        <v>46.5</v>
      </c>
      <c r="F1870">
        <v>29.5</v>
      </c>
      <c r="G1870" t="s">
        <v>14158</v>
      </c>
    </row>
    <row r="1871" spans="1:7" x14ac:dyDescent="0.35">
      <c r="A1871" s="21" t="s">
        <v>13453</v>
      </c>
      <c r="B1871" s="29" t="s">
        <v>13454</v>
      </c>
      <c r="C1871" s="23">
        <v>6</v>
      </c>
      <c r="D1871" s="23">
        <v>0.7</v>
      </c>
      <c r="E1871" s="23">
        <v>21</v>
      </c>
      <c r="F1871">
        <v>5.5</v>
      </c>
      <c r="G1871" t="s">
        <v>14141</v>
      </c>
    </row>
    <row r="1872" spans="1:7" x14ac:dyDescent="0.35">
      <c r="A1872" s="21" t="s">
        <v>13522</v>
      </c>
      <c r="B1872" s="29" t="s">
        <v>13523</v>
      </c>
      <c r="C1872" s="23">
        <v>6</v>
      </c>
      <c r="D1872" s="23">
        <v>0.7</v>
      </c>
      <c r="E1872" s="23">
        <v>40.799999999999997</v>
      </c>
      <c r="F1872">
        <v>16.95</v>
      </c>
      <c r="G1872" t="s">
        <v>14159</v>
      </c>
    </row>
    <row r="1873" spans="1:7" x14ac:dyDescent="0.35">
      <c r="A1873" s="21" t="s">
        <v>13538</v>
      </c>
      <c r="B1873" s="29" t="s">
        <v>13539</v>
      </c>
      <c r="C1873" s="23">
        <v>6</v>
      </c>
      <c r="D1873" s="23">
        <v>0.7</v>
      </c>
      <c r="E1873" s="23">
        <v>39</v>
      </c>
      <c r="F1873">
        <v>3.4</v>
      </c>
      <c r="G1873" t="s">
        <v>14149</v>
      </c>
    </row>
    <row r="1874" spans="1:7" x14ac:dyDescent="0.35">
      <c r="A1874" s="21" t="s">
        <v>13545</v>
      </c>
      <c r="B1874" s="29" t="s">
        <v>13546</v>
      </c>
      <c r="C1874" s="23">
        <v>6</v>
      </c>
      <c r="D1874" s="23">
        <v>0.7</v>
      </c>
      <c r="E1874" s="23">
        <v>25</v>
      </c>
      <c r="F1874">
        <v>2.35</v>
      </c>
      <c r="G1874" t="s">
        <v>14148</v>
      </c>
    </row>
    <row r="1875" spans="1:7" x14ac:dyDescent="0.35">
      <c r="A1875" s="21" t="s">
        <v>13603</v>
      </c>
      <c r="B1875" s="29" t="s">
        <v>13604</v>
      </c>
      <c r="C1875" s="23">
        <v>6</v>
      </c>
      <c r="D1875" s="23">
        <v>0.7</v>
      </c>
      <c r="E1875" s="23">
        <v>30</v>
      </c>
      <c r="F1875">
        <v>11.6</v>
      </c>
      <c r="G1875" t="s">
        <v>14148</v>
      </c>
    </row>
    <row r="1876" spans="1:7" x14ac:dyDescent="0.35">
      <c r="A1876" s="21" t="s">
        <v>14784</v>
      </c>
      <c r="B1876" s="29" t="s">
        <v>14785</v>
      </c>
      <c r="C1876" s="23">
        <v>6</v>
      </c>
      <c r="D1876" s="23">
        <v>0.7</v>
      </c>
      <c r="E1876" s="23">
        <v>30</v>
      </c>
      <c r="F1876">
        <v>10.5</v>
      </c>
      <c r="G1876" t="s">
        <v>14155</v>
      </c>
    </row>
    <row r="1877" spans="1:7" x14ac:dyDescent="0.35">
      <c r="A1877" s="21" t="s">
        <v>13648</v>
      </c>
      <c r="B1877" s="29" t="s">
        <v>13645</v>
      </c>
      <c r="C1877" s="23">
        <v>6</v>
      </c>
      <c r="D1877" s="23">
        <v>0.7</v>
      </c>
      <c r="E1877" s="23">
        <v>14</v>
      </c>
      <c r="F1877">
        <v>4.5999999999999996</v>
      </c>
      <c r="G1877" t="s">
        <v>14154</v>
      </c>
    </row>
    <row r="1878" spans="1:7" x14ac:dyDescent="0.35">
      <c r="A1878" s="21" t="s">
        <v>14791</v>
      </c>
      <c r="B1878" s="29" t="s">
        <v>13726</v>
      </c>
      <c r="C1878" s="23">
        <v>6</v>
      </c>
      <c r="D1878" s="23">
        <v>0.7</v>
      </c>
      <c r="E1878" s="23">
        <v>40.5</v>
      </c>
      <c r="F1878">
        <v>8.4499999999999993</v>
      </c>
      <c r="G1878" t="s">
        <v>14158</v>
      </c>
    </row>
    <row r="1879" spans="1:7" x14ac:dyDescent="0.35">
      <c r="A1879" s="21" t="s">
        <v>13732</v>
      </c>
      <c r="B1879" s="29" t="s">
        <v>13733</v>
      </c>
      <c r="C1879" s="23">
        <v>6</v>
      </c>
      <c r="D1879" s="23">
        <v>0.7</v>
      </c>
      <c r="E1879" s="23">
        <v>35.5</v>
      </c>
      <c r="F1879">
        <v>10.75</v>
      </c>
      <c r="G1879" t="s">
        <v>14143</v>
      </c>
    </row>
    <row r="1880" spans="1:7" x14ac:dyDescent="0.35">
      <c r="A1880" s="21" t="s">
        <v>13743</v>
      </c>
      <c r="B1880" s="29" t="s">
        <v>13744</v>
      </c>
      <c r="C1880" s="23">
        <v>6</v>
      </c>
      <c r="D1880" s="23">
        <v>0.7</v>
      </c>
      <c r="E1880" s="23">
        <v>55.2</v>
      </c>
      <c r="F1880">
        <v>39.950000000000003</v>
      </c>
      <c r="G1880" t="s">
        <v>14158</v>
      </c>
    </row>
    <row r="1881" spans="1:7" x14ac:dyDescent="0.35">
      <c r="A1881" s="21" t="s">
        <v>13747</v>
      </c>
      <c r="B1881" s="29" t="s">
        <v>13748</v>
      </c>
      <c r="C1881" s="23">
        <v>6</v>
      </c>
      <c r="D1881" s="23">
        <v>0.7</v>
      </c>
      <c r="E1881" s="23">
        <v>57.2</v>
      </c>
      <c r="F1881">
        <v>48.5</v>
      </c>
      <c r="G1881" t="s">
        <v>14158</v>
      </c>
    </row>
    <row r="1882" spans="1:7" x14ac:dyDescent="0.35">
      <c r="A1882" s="21" t="s">
        <v>13750</v>
      </c>
      <c r="B1882" s="29" t="s">
        <v>13751</v>
      </c>
      <c r="C1882" s="23">
        <v>6</v>
      </c>
      <c r="D1882" s="23">
        <v>0.7</v>
      </c>
      <c r="E1882" s="23">
        <v>47</v>
      </c>
      <c r="F1882">
        <v>37.5</v>
      </c>
      <c r="G1882" t="s">
        <v>14158</v>
      </c>
    </row>
    <row r="1883" spans="1:7" x14ac:dyDescent="0.35">
      <c r="A1883" s="21" t="s">
        <v>13757</v>
      </c>
      <c r="B1883" s="29" t="s">
        <v>13758</v>
      </c>
      <c r="C1883" s="23">
        <v>6</v>
      </c>
      <c r="D1883" s="23">
        <v>0.7</v>
      </c>
      <c r="E1883" s="23">
        <v>53.5</v>
      </c>
      <c r="F1883">
        <v>26.5</v>
      </c>
      <c r="G1883" t="s">
        <v>14158</v>
      </c>
    </row>
    <row r="1884" spans="1:7" x14ac:dyDescent="0.35">
      <c r="A1884" s="21" t="s">
        <v>13803</v>
      </c>
      <c r="B1884" s="29" t="s">
        <v>13804</v>
      </c>
      <c r="C1884" s="23">
        <v>6</v>
      </c>
      <c r="D1884" s="23">
        <v>0.7</v>
      </c>
      <c r="E1884" s="23">
        <v>43.2</v>
      </c>
      <c r="F1884">
        <v>16</v>
      </c>
      <c r="G1884" t="s">
        <v>14158</v>
      </c>
    </row>
    <row r="1885" spans="1:7" x14ac:dyDescent="0.35">
      <c r="A1885" s="21" t="s">
        <v>13807</v>
      </c>
      <c r="B1885" s="29" t="s">
        <v>13804</v>
      </c>
      <c r="C1885" s="23">
        <v>6</v>
      </c>
      <c r="D1885" s="23">
        <v>0.7</v>
      </c>
      <c r="E1885" s="23">
        <v>43.2</v>
      </c>
      <c r="F1885">
        <v>16</v>
      </c>
      <c r="G1885" t="s">
        <v>14158</v>
      </c>
    </row>
    <row r="1886" spans="1:7" x14ac:dyDescent="0.35">
      <c r="A1886" s="21" t="s">
        <v>13820</v>
      </c>
      <c r="B1886" s="29" t="s">
        <v>13821</v>
      </c>
      <c r="C1886" s="23">
        <v>6</v>
      </c>
      <c r="D1886" s="23">
        <v>0.7</v>
      </c>
      <c r="E1886" s="23">
        <v>45.2</v>
      </c>
      <c r="F1886">
        <v>24.5</v>
      </c>
      <c r="G1886" t="s">
        <v>14158</v>
      </c>
    </row>
    <row r="1887" spans="1:7" x14ac:dyDescent="0.35">
      <c r="A1887" s="21" t="s">
        <v>13824</v>
      </c>
      <c r="B1887" s="29" t="s">
        <v>13825</v>
      </c>
      <c r="C1887" s="23">
        <v>6</v>
      </c>
      <c r="D1887" s="23">
        <v>0.7</v>
      </c>
      <c r="E1887" s="23">
        <v>25</v>
      </c>
      <c r="F1887">
        <v>12.5</v>
      </c>
      <c r="G1887" t="s">
        <v>14148</v>
      </c>
    </row>
    <row r="1888" spans="1:7" x14ac:dyDescent="0.35">
      <c r="A1888" s="21" t="s">
        <v>13831</v>
      </c>
      <c r="B1888" s="29" t="s">
        <v>13832</v>
      </c>
      <c r="C1888" s="23">
        <v>6</v>
      </c>
      <c r="D1888" s="23">
        <v>0.7</v>
      </c>
      <c r="E1888" s="23">
        <v>45</v>
      </c>
      <c r="F1888">
        <v>32.5</v>
      </c>
      <c r="G1888" t="s">
        <v>14144</v>
      </c>
    </row>
    <row r="1889" spans="1:7" x14ac:dyDescent="0.35">
      <c r="A1889" s="21" t="s">
        <v>13835</v>
      </c>
      <c r="B1889" s="29" t="s">
        <v>13836</v>
      </c>
      <c r="C1889" s="23">
        <v>6</v>
      </c>
      <c r="D1889" s="23">
        <v>0.7</v>
      </c>
      <c r="E1889" s="23">
        <v>63</v>
      </c>
      <c r="F1889">
        <v>10.5</v>
      </c>
      <c r="G1889" t="s">
        <v>14160</v>
      </c>
    </row>
    <row r="1890" spans="1:7" x14ac:dyDescent="0.35">
      <c r="A1890" s="21" t="s">
        <v>13948</v>
      </c>
      <c r="B1890" s="29" t="s">
        <v>13949</v>
      </c>
      <c r="C1890" s="23">
        <v>6</v>
      </c>
      <c r="D1890" s="23">
        <v>0.7</v>
      </c>
      <c r="E1890" s="23">
        <v>32</v>
      </c>
      <c r="F1890">
        <v>7.25</v>
      </c>
      <c r="G1890" t="s">
        <v>14153</v>
      </c>
    </row>
    <row r="1891" spans="1:7" x14ac:dyDescent="0.35">
      <c r="A1891" s="21" t="s">
        <v>14033</v>
      </c>
      <c r="B1891" s="29" t="s">
        <v>14034</v>
      </c>
      <c r="C1891" s="23">
        <v>6</v>
      </c>
      <c r="D1891" s="23">
        <v>0.7</v>
      </c>
      <c r="E1891" s="23">
        <v>24</v>
      </c>
      <c r="F1891">
        <v>9</v>
      </c>
      <c r="G1891" t="s">
        <v>14148</v>
      </c>
    </row>
    <row r="1892" spans="1:7" x14ac:dyDescent="0.35">
      <c r="A1892" s="21" t="s">
        <v>14037</v>
      </c>
      <c r="B1892" s="29" t="s">
        <v>14038</v>
      </c>
      <c r="C1892" s="23">
        <v>6</v>
      </c>
      <c r="D1892" s="23">
        <v>0.7</v>
      </c>
      <c r="E1892" s="23">
        <v>24</v>
      </c>
      <c r="F1892">
        <v>7.85</v>
      </c>
      <c r="G1892" t="s">
        <v>14148</v>
      </c>
    </row>
    <row r="1893" spans="1:7" x14ac:dyDescent="0.35">
      <c r="A1893" s="21" t="s">
        <v>14041</v>
      </c>
      <c r="B1893" s="29" t="s">
        <v>14042</v>
      </c>
      <c r="C1893" s="23">
        <v>6</v>
      </c>
      <c r="D1893" s="23">
        <v>0.7</v>
      </c>
      <c r="E1893" s="23">
        <v>24</v>
      </c>
      <c r="F1893">
        <v>8</v>
      </c>
      <c r="G1893" t="s">
        <v>14148</v>
      </c>
    </row>
    <row r="1894" spans="1:7" x14ac:dyDescent="0.35">
      <c r="A1894" s="21" t="s">
        <v>14045</v>
      </c>
      <c r="B1894" s="29" t="s">
        <v>14046</v>
      </c>
      <c r="C1894" s="23">
        <v>6</v>
      </c>
      <c r="D1894" s="23">
        <v>0.7</v>
      </c>
      <c r="E1894" s="23">
        <v>24</v>
      </c>
      <c r="F1894">
        <v>8</v>
      </c>
      <c r="G1894" t="s">
        <v>14148</v>
      </c>
    </row>
    <row r="1895" spans="1:7" x14ac:dyDescent="0.35">
      <c r="A1895" s="21" t="s">
        <v>14065</v>
      </c>
      <c r="B1895" s="29" t="s">
        <v>14066</v>
      </c>
      <c r="C1895" s="23">
        <v>6</v>
      </c>
      <c r="D1895" s="23">
        <v>0.7</v>
      </c>
      <c r="E1895" s="23">
        <v>20</v>
      </c>
      <c r="F1895">
        <v>8.65</v>
      </c>
      <c r="G1895" t="s">
        <v>14153</v>
      </c>
    </row>
    <row r="1896" spans="1:7" x14ac:dyDescent="0.35">
      <c r="A1896" s="21" t="s">
        <v>14073</v>
      </c>
      <c r="B1896" s="29" t="s">
        <v>14074</v>
      </c>
      <c r="C1896" s="23">
        <v>6</v>
      </c>
      <c r="D1896" s="23">
        <v>0.7</v>
      </c>
      <c r="E1896" s="23">
        <v>24</v>
      </c>
      <c r="F1896">
        <v>9</v>
      </c>
      <c r="G1896" t="s">
        <v>14148</v>
      </c>
    </row>
    <row r="1897" spans="1:7" x14ac:dyDescent="0.35">
      <c r="A1897" s="21" t="s">
        <v>14084</v>
      </c>
      <c r="B1897" s="29" t="s">
        <v>14085</v>
      </c>
      <c r="C1897" s="23">
        <v>6</v>
      </c>
      <c r="D1897" s="23">
        <v>0.7</v>
      </c>
      <c r="E1897" s="23">
        <v>22</v>
      </c>
      <c r="F1897">
        <v>8.25</v>
      </c>
      <c r="G1897" t="s">
        <v>14148</v>
      </c>
    </row>
    <row r="1898" spans="1:7" x14ac:dyDescent="0.35">
      <c r="A1898" s="21" t="s">
        <v>14092</v>
      </c>
      <c r="B1898" s="29" t="s">
        <v>14093</v>
      </c>
      <c r="C1898" s="23">
        <v>6</v>
      </c>
      <c r="D1898" s="23">
        <v>0.7</v>
      </c>
      <c r="E1898" s="23">
        <v>22</v>
      </c>
      <c r="F1898">
        <v>7.5</v>
      </c>
      <c r="G1898" t="s">
        <v>14153</v>
      </c>
    </row>
    <row r="1899" spans="1:7" x14ac:dyDescent="0.35">
      <c r="A1899" s="21" t="s">
        <v>14111</v>
      </c>
      <c r="B1899" s="29" t="s">
        <v>14112</v>
      </c>
      <c r="C1899" s="23">
        <v>6</v>
      </c>
      <c r="D1899" s="23">
        <v>0.7</v>
      </c>
      <c r="E1899" s="23">
        <v>22</v>
      </c>
      <c r="F1899">
        <v>8.15</v>
      </c>
      <c r="G1899" t="s">
        <v>14148</v>
      </c>
    </row>
    <row r="1900" spans="1:7" x14ac:dyDescent="0.35">
      <c r="A1900" s="21" t="s">
        <v>14119</v>
      </c>
      <c r="B1900" s="29" t="s">
        <v>14120</v>
      </c>
      <c r="C1900" s="23">
        <v>6</v>
      </c>
      <c r="D1900" s="23">
        <v>0.7</v>
      </c>
      <c r="E1900" s="23">
        <v>14</v>
      </c>
      <c r="F1900">
        <v>8</v>
      </c>
      <c r="G1900" t="s">
        <v>14148</v>
      </c>
    </row>
    <row r="1901" spans="1:7" x14ac:dyDescent="0.35">
      <c r="A1901" s="21" t="s">
        <v>366</v>
      </c>
      <c r="B1901" s="29" t="s">
        <v>367</v>
      </c>
      <c r="C1901" s="23">
        <v>6</v>
      </c>
      <c r="D1901" s="23">
        <v>0.7</v>
      </c>
      <c r="E1901" s="23">
        <v>44.4</v>
      </c>
      <c r="F1901">
        <v>29.75</v>
      </c>
      <c r="G1901" t="s">
        <v>14146</v>
      </c>
    </row>
    <row r="1902" spans="1:7" x14ac:dyDescent="0.35">
      <c r="A1902" s="21" t="s">
        <v>472</v>
      </c>
      <c r="B1902" s="29" t="s">
        <v>473</v>
      </c>
      <c r="C1902" s="23">
        <v>6</v>
      </c>
      <c r="D1902" s="23">
        <v>0.7</v>
      </c>
      <c r="E1902" s="23">
        <v>42</v>
      </c>
      <c r="F1902">
        <v>12.75</v>
      </c>
      <c r="G1902" t="s">
        <v>14146</v>
      </c>
    </row>
    <row r="1903" spans="1:7" x14ac:dyDescent="0.35">
      <c r="A1903" s="21" t="s">
        <v>578</v>
      </c>
      <c r="B1903" s="29" t="s">
        <v>579</v>
      </c>
      <c r="C1903" s="23">
        <v>6</v>
      </c>
      <c r="D1903" s="23">
        <v>0.7</v>
      </c>
      <c r="E1903" s="23">
        <v>42</v>
      </c>
      <c r="F1903">
        <v>13.5</v>
      </c>
      <c r="G1903" t="s">
        <v>14146</v>
      </c>
    </row>
    <row r="1904" spans="1:7" x14ac:dyDescent="0.35">
      <c r="A1904" s="21" t="s">
        <v>583</v>
      </c>
      <c r="B1904" s="29" t="s">
        <v>584</v>
      </c>
      <c r="C1904" s="23">
        <v>6</v>
      </c>
      <c r="D1904" s="23">
        <v>0.7</v>
      </c>
      <c r="E1904" s="23">
        <v>51</v>
      </c>
      <c r="F1904">
        <v>17.75</v>
      </c>
      <c r="G1904" t="s">
        <v>14146</v>
      </c>
    </row>
    <row r="1905" spans="1:7" x14ac:dyDescent="0.35">
      <c r="A1905" s="21" t="s">
        <v>1040</v>
      </c>
      <c r="B1905" s="29" t="s">
        <v>1041</v>
      </c>
      <c r="C1905" s="23">
        <v>6</v>
      </c>
      <c r="D1905" s="23">
        <v>0.7</v>
      </c>
      <c r="E1905" s="23">
        <v>42</v>
      </c>
      <c r="F1905">
        <v>13.25</v>
      </c>
      <c r="G1905" t="s">
        <v>14146</v>
      </c>
    </row>
    <row r="1906" spans="1:7" x14ac:dyDescent="0.35">
      <c r="A1906" s="21" t="s">
        <v>1460</v>
      </c>
      <c r="B1906" s="29" t="s">
        <v>1457</v>
      </c>
      <c r="C1906" s="23">
        <v>6</v>
      </c>
      <c r="D1906" s="23">
        <v>0.7</v>
      </c>
      <c r="E1906" s="23">
        <v>43.3</v>
      </c>
      <c r="F1906">
        <v>16.5</v>
      </c>
      <c r="G1906" t="s">
        <v>14146</v>
      </c>
    </row>
    <row r="1907" spans="1:7" x14ac:dyDescent="0.35">
      <c r="A1907" s="21" t="s">
        <v>1490</v>
      </c>
      <c r="B1907" s="29" t="s">
        <v>1491</v>
      </c>
      <c r="C1907" s="23">
        <v>6</v>
      </c>
      <c r="D1907" s="23">
        <v>0.7</v>
      </c>
      <c r="E1907" s="23">
        <v>45</v>
      </c>
      <c r="F1907">
        <v>13.25</v>
      </c>
      <c r="G1907" t="s">
        <v>14146</v>
      </c>
    </row>
    <row r="1908" spans="1:7" x14ac:dyDescent="0.35">
      <c r="A1908" s="21" t="s">
        <v>1664</v>
      </c>
      <c r="B1908" s="29" t="s">
        <v>1665</v>
      </c>
      <c r="C1908" s="23">
        <v>6</v>
      </c>
      <c r="D1908" s="23">
        <v>0.7</v>
      </c>
      <c r="E1908" s="23">
        <v>43.3</v>
      </c>
      <c r="F1908">
        <v>18.25</v>
      </c>
      <c r="G1908" t="s">
        <v>14146</v>
      </c>
    </row>
    <row r="1909" spans="1:7" x14ac:dyDescent="0.35">
      <c r="A1909" s="21" t="s">
        <v>1866</v>
      </c>
      <c r="B1909" s="29" t="s">
        <v>1867</v>
      </c>
      <c r="C1909" s="23">
        <v>6</v>
      </c>
      <c r="D1909" s="23">
        <v>0.7</v>
      </c>
      <c r="E1909" s="23">
        <v>60</v>
      </c>
      <c r="F1909">
        <v>11.25</v>
      </c>
      <c r="G1909" t="s">
        <v>14146</v>
      </c>
    </row>
    <row r="1910" spans="1:7" x14ac:dyDescent="0.35">
      <c r="A1910" s="21" t="s">
        <v>14654</v>
      </c>
      <c r="B1910" s="29" t="s">
        <v>1913</v>
      </c>
      <c r="C1910" s="23">
        <v>6</v>
      </c>
      <c r="D1910" s="23">
        <v>0.7</v>
      </c>
      <c r="E1910" s="23">
        <v>47</v>
      </c>
      <c r="F1910">
        <v>16.75</v>
      </c>
      <c r="G1910" t="s">
        <v>14146</v>
      </c>
    </row>
    <row r="1911" spans="1:7" x14ac:dyDescent="0.35">
      <c r="A1911" s="21" t="s">
        <v>1920</v>
      </c>
      <c r="B1911" s="29" t="s">
        <v>1921</v>
      </c>
      <c r="C1911" s="23">
        <v>6</v>
      </c>
      <c r="D1911" s="23">
        <v>0.7</v>
      </c>
      <c r="E1911" s="23">
        <v>42</v>
      </c>
      <c r="F1911">
        <v>16.8</v>
      </c>
      <c r="G1911" t="s">
        <v>14146</v>
      </c>
    </row>
    <row r="1912" spans="1:7" x14ac:dyDescent="0.35">
      <c r="A1912" s="21" t="s">
        <v>2150</v>
      </c>
      <c r="B1912" s="29" t="s">
        <v>2151</v>
      </c>
      <c r="C1912" s="23">
        <v>6</v>
      </c>
      <c r="D1912" s="23">
        <v>0.7</v>
      </c>
      <c r="E1912" s="23">
        <v>42</v>
      </c>
      <c r="F1912">
        <v>11.95</v>
      </c>
      <c r="G1912" t="s">
        <v>14146</v>
      </c>
    </row>
    <row r="1913" spans="1:7" x14ac:dyDescent="0.35">
      <c r="A1913" s="21" t="s">
        <v>2158</v>
      </c>
      <c r="B1913" s="29" t="s">
        <v>2159</v>
      </c>
      <c r="C1913" s="23">
        <v>6</v>
      </c>
      <c r="D1913" s="23">
        <v>0.7</v>
      </c>
      <c r="E1913" s="23">
        <v>47</v>
      </c>
      <c r="F1913">
        <v>15.85</v>
      </c>
      <c r="G1913" t="s">
        <v>14146</v>
      </c>
    </row>
    <row r="1914" spans="1:7" x14ac:dyDescent="0.35">
      <c r="A1914" s="21" t="s">
        <v>2401</v>
      </c>
      <c r="B1914" s="29" t="s">
        <v>2402</v>
      </c>
      <c r="C1914" s="23">
        <v>6</v>
      </c>
      <c r="D1914" s="23">
        <v>0.7</v>
      </c>
      <c r="E1914" s="23">
        <v>57</v>
      </c>
      <c r="F1914">
        <v>8.5</v>
      </c>
      <c r="G1914" t="s">
        <v>14146</v>
      </c>
    </row>
    <row r="1915" spans="1:7" x14ac:dyDescent="0.35">
      <c r="A1915" s="21" t="s">
        <v>14665</v>
      </c>
      <c r="B1915" s="29" t="s">
        <v>14666</v>
      </c>
      <c r="C1915" s="23">
        <v>6</v>
      </c>
      <c r="D1915" s="23">
        <v>0.7</v>
      </c>
      <c r="E1915" s="23">
        <v>0</v>
      </c>
      <c r="F1915">
        <v>16.95</v>
      </c>
      <c r="G1915" t="s">
        <v>14146</v>
      </c>
    </row>
    <row r="1916" spans="1:7" x14ac:dyDescent="0.35">
      <c r="A1916" s="21" t="s">
        <v>3054</v>
      </c>
      <c r="B1916" s="29" t="s">
        <v>3055</v>
      </c>
      <c r="C1916" s="23">
        <v>6</v>
      </c>
      <c r="D1916" s="23">
        <v>0.7</v>
      </c>
      <c r="E1916" s="23">
        <v>48.2</v>
      </c>
      <c r="F1916">
        <v>19.95</v>
      </c>
      <c r="G1916" t="s">
        <v>14146</v>
      </c>
    </row>
    <row r="1917" spans="1:7" x14ac:dyDescent="0.35">
      <c r="A1917" s="21" t="s">
        <v>3334</v>
      </c>
      <c r="B1917" s="29" t="s">
        <v>3335</v>
      </c>
      <c r="C1917" s="23">
        <v>6</v>
      </c>
      <c r="D1917" s="23">
        <v>0.7</v>
      </c>
      <c r="E1917" s="23">
        <v>42</v>
      </c>
      <c r="F1917">
        <v>13.95</v>
      </c>
      <c r="G1917" t="s">
        <v>14146</v>
      </c>
    </row>
    <row r="1918" spans="1:7" x14ac:dyDescent="0.35">
      <c r="A1918" s="21" t="s">
        <v>3400</v>
      </c>
      <c r="B1918" s="29" t="s">
        <v>3401</v>
      </c>
      <c r="C1918" s="23">
        <v>6</v>
      </c>
      <c r="D1918" s="23">
        <v>0.7</v>
      </c>
      <c r="E1918" s="23">
        <v>44</v>
      </c>
      <c r="F1918">
        <v>11.45</v>
      </c>
      <c r="G1918" t="s">
        <v>14146</v>
      </c>
    </row>
    <row r="1919" spans="1:7" x14ac:dyDescent="0.35">
      <c r="A1919" s="21" t="s">
        <v>3404</v>
      </c>
      <c r="B1919" s="29" t="s">
        <v>3405</v>
      </c>
      <c r="C1919" s="23">
        <v>6</v>
      </c>
      <c r="D1919" s="23">
        <v>0.7</v>
      </c>
      <c r="E1919" s="23">
        <v>41.5</v>
      </c>
      <c r="F1919">
        <v>13.95</v>
      </c>
      <c r="G1919" t="s">
        <v>14146</v>
      </c>
    </row>
    <row r="1920" spans="1:7" x14ac:dyDescent="0.35">
      <c r="A1920" s="21" t="s">
        <v>14673</v>
      </c>
      <c r="B1920" s="29" t="s">
        <v>14674</v>
      </c>
      <c r="C1920" s="23">
        <v>6</v>
      </c>
      <c r="D1920" s="23">
        <v>0.7</v>
      </c>
      <c r="E1920" s="23">
        <v>41.7</v>
      </c>
      <c r="F1920">
        <v>11.75</v>
      </c>
      <c r="G1920" t="s">
        <v>14146</v>
      </c>
    </row>
    <row r="1921" spans="1:7" x14ac:dyDescent="0.35">
      <c r="A1921" s="21" t="s">
        <v>3816</v>
      </c>
      <c r="B1921" s="29" t="s">
        <v>3817</v>
      </c>
      <c r="C1921" s="23">
        <v>6</v>
      </c>
      <c r="D1921" s="23">
        <v>0.7</v>
      </c>
      <c r="E1921" s="23">
        <v>47</v>
      </c>
      <c r="F1921">
        <v>15</v>
      </c>
      <c r="G1921" t="s">
        <v>14146</v>
      </c>
    </row>
    <row r="1922" spans="1:7" x14ac:dyDescent="0.35">
      <c r="A1922" s="21" t="s">
        <v>4847</v>
      </c>
      <c r="B1922" s="29" t="s">
        <v>4848</v>
      </c>
      <c r="C1922" s="23">
        <v>6</v>
      </c>
      <c r="D1922" s="23">
        <v>0.7</v>
      </c>
      <c r="E1922" s="23">
        <v>42</v>
      </c>
      <c r="F1922">
        <v>17.25</v>
      </c>
      <c r="G1922" t="s">
        <v>14146</v>
      </c>
    </row>
    <row r="1923" spans="1:7" x14ac:dyDescent="0.35">
      <c r="A1923" s="21" t="s">
        <v>4919</v>
      </c>
      <c r="B1923" s="29" t="s">
        <v>4920</v>
      </c>
      <c r="C1923" s="23">
        <v>6</v>
      </c>
      <c r="D1923" s="23">
        <v>0.7</v>
      </c>
      <c r="E1923" s="23">
        <v>45</v>
      </c>
      <c r="F1923">
        <v>18.5</v>
      </c>
      <c r="G1923" t="s">
        <v>14146</v>
      </c>
    </row>
    <row r="1924" spans="1:7" x14ac:dyDescent="0.35">
      <c r="A1924" s="21" t="s">
        <v>4985</v>
      </c>
      <c r="B1924" s="29" t="s">
        <v>4986</v>
      </c>
      <c r="C1924" s="23">
        <v>6</v>
      </c>
      <c r="D1924" s="23">
        <v>0.7</v>
      </c>
      <c r="E1924" s="23">
        <v>40.6</v>
      </c>
      <c r="F1924">
        <v>36.5</v>
      </c>
      <c r="G1924" t="s">
        <v>14146</v>
      </c>
    </row>
    <row r="1925" spans="1:7" x14ac:dyDescent="0.35">
      <c r="A1925" s="21" t="s">
        <v>5391</v>
      </c>
      <c r="B1925" s="29" t="s">
        <v>5392</v>
      </c>
      <c r="C1925" s="23">
        <v>6</v>
      </c>
      <c r="D1925" s="23">
        <v>0.7</v>
      </c>
      <c r="E1925" s="23">
        <v>45</v>
      </c>
      <c r="F1925">
        <v>15.85</v>
      </c>
      <c r="G1925" t="s">
        <v>14146</v>
      </c>
    </row>
    <row r="1926" spans="1:7" x14ac:dyDescent="0.35">
      <c r="A1926" s="21" t="s">
        <v>5407</v>
      </c>
      <c r="B1926" s="29" t="s">
        <v>5408</v>
      </c>
      <c r="C1926" s="23">
        <v>6</v>
      </c>
      <c r="D1926" s="23">
        <v>0.7</v>
      </c>
      <c r="E1926" s="23">
        <v>37.799999999999997</v>
      </c>
      <c r="F1926">
        <v>24.9</v>
      </c>
      <c r="G1926" t="s">
        <v>14146</v>
      </c>
    </row>
    <row r="1927" spans="1:7" x14ac:dyDescent="0.35">
      <c r="A1927" s="21" t="s">
        <v>14684</v>
      </c>
      <c r="B1927" s="29" t="s">
        <v>14685</v>
      </c>
      <c r="C1927" s="23">
        <v>6</v>
      </c>
      <c r="D1927" s="23">
        <v>0.7</v>
      </c>
      <c r="E1927" s="23">
        <v>41.8</v>
      </c>
      <c r="F1927">
        <v>18.5</v>
      </c>
      <c r="G1927" t="s">
        <v>14146</v>
      </c>
    </row>
    <row r="1928" spans="1:7" x14ac:dyDescent="0.35">
      <c r="A1928" s="21" t="s">
        <v>5411</v>
      </c>
      <c r="B1928" s="29" t="s">
        <v>5412</v>
      </c>
      <c r="C1928" s="23">
        <v>6</v>
      </c>
      <c r="D1928" s="23">
        <v>0.7</v>
      </c>
      <c r="E1928" s="23">
        <v>41.8</v>
      </c>
      <c r="F1928">
        <v>18.5</v>
      </c>
      <c r="G1928" t="s">
        <v>14146</v>
      </c>
    </row>
    <row r="1929" spans="1:7" x14ac:dyDescent="0.35">
      <c r="A1929" s="21" t="s">
        <v>14686</v>
      </c>
      <c r="B1929" s="29" t="s">
        <v>14687</v>
      </c>
      <c r="C1929" s="23">
        <v>6</v>
      </c>
      <c r="D1929" s="23">
        <v>0.7</v>
      </c>
      <c r="E1929" s="23">
        <v>43.8</v>
      </c>
      <c r="F1929">
        <v>19.5</v>
      </c>
      <c r="G1929" t="s">
        <v>14146</v>
      </c>
    </row>
    <row r="1930" spans="1:7" x14ac:dyDescent="0.35">
      <c r="A1930" s="21" t="s">
        <v>5546</v>
      </c>
      <c r="B1930" s="29" t="s">
        <v>5547</v>
      </c>
      <c r="C1930" s="23">
        <v>6</v>
      </c>
      <c r="D1930" s="23">
        <v>0.7</v>
      </c>
      <c r="E1930" s="23">
        <v>45</v>
      </c>
      <c r="F1930">
        <v>19.5</v>
      </c>
      <c r="G1930" t="s">
        <v>14146</v>
      </c>
    </row>
    <row r="1931" spans="1:7" x14ac:dyDescent="0.35">
      <c r="A1931" s="21" t="s">
        <v>5558</v>
      </c>
      <c r="B1931" s="29" t="s">
        <v>5559</v>
      </c>
      <c r="C1931" s="23">
        <v>6</v>
      </c>
      <c r="D1931" s="23">
        <v>0.7</v>
      </c>
      <c r="E1931" s="23">
        <v>44</v>
      </c>
      <c r="F1931">
        <v>15.25</v>
      </c>
      <c r="G1931" t="s">
        <v>14146</v>
      </c>
    </row>
    <row r="1932" spans="1:7" x14ac:dyDescent="0.35">
      <c r="A1932" s="21" t="s">
        <v>5562</v>
      </c>
      <c r="B1932" s="29" t="s">
        <v>5563</v>
      </c>
      <c r="C1932" s="23">
        <v>6</v>
      </c>
      <c r="D1932" s="23">
        <v>0.7</v>
      </c>
      <c r="E1932" s="23">
        <v>44</v>
      </c>
      <c r="F1932">
        <v>15.9</v>
      </c>
      <c r="G1932" t="s">
        <v>14146</v>
      </c>
    </row>
    <row r="1933" spans="1:7" x14ac:dyDescent="0.35">
      <c r="A1933" s="21" t="s">
        <v>5566</v>
      </c>
      <c r="B1933" s="29" t="s">
        <v>5567</v>
      </c>
      <c r="C1933" s="23">
        <v>6</v>
      </c>
      <c r="D1933" s="23">
        <v>0.7</v>
      </c>
      <c r="E1933" s="23">
        <v>44</v>
      </c>
      <c r="F1933">
        <v>17.899999999999999</v>
      </c>
      <c r="G1933" t="s">
        <v>14146</v>
      </c>
    </row>
    <row r="1934" spans="1:7" x14ac:dyDescent="0.35">
      <c r="A1934" s="21" t="s">
        <v>5589</v>
      </c>
      <c r="B1934" s="29" t="s">
        <v>5590</v>
      </c>
      <c r="C1934" s="23">
        <v>6</v>
      </c>
      <c r="D1934" s="23">
        <v>0.7</v>
      </c>
      <c r="E1934" s="23">
        <v>42</v>
      </c>
      <c r="F1934">
        <v>13.65</v>
      </c>
      <c r="G1934" t="s">
        <v>14146</v>
      </c>
    </row>
    <row r="1935" spans="1:7" x14ac:dyDescent="0.35">
      <c r="A1935" s="21" t="s">
        <v>5593</v>
      </c>
      <c r="B1935" s="29" t="s">
        <v>5594</v>
      </c>
      <c r="C1935" s="23">
        <v>6</v>
      </c>
      <c r="D1935" s="23">
        <v>0.7</v>
      </c>
      <c r="E1935" s="23">
        <v>38.5</v>
      </c>
      <c r="F1935">
        <v>13.95</v>
      </c>
      <c r="G1935" t="s">
        <v>14146</v>
      </c>
    </row>
    <row r="1936" spans="1:7" x14ac:dyDescent="0.35">
      <c r="A1936" s="21" t="s">
        <v>5609</v>
      </c>
      <c r="B1936" s="29" t="s">
        <v>5610</v>
      </c>
      <c r="C1936" s="23">
        <v>6</v>
      </c>
      <c r="D1936" s="23">
        <v>0.7</v>
      </c>
      <c r="E1936" s="23">
        <v>47</v>
      </c>
      <c r="F1936">
        <v>6.95</v>
      </c>
      <c r="G1936" t="s">
        <v>14146</v>
      </c>
    </row>
    <row r="1937" spans="1:7" x14ac:dyDescent="0.35">
      <c r="A1937" s="21" t="s">
        <v>5645</v>
      </c>
      <c r="B1937" s="29" t="s">
        <v>5642</v>
      </c>
      <c r="C1937" s="23">
        <v>6</v>
      </c>
      <c r="D1937" s="23">
        <v>0.7</v>
      </c>
      <c r="E1937" s="23">
        <v>42.7</v>
      </c>
      <c r="F1937">
        <v>19</v>
      </c>
      <c r="G1937" t="s">
        <v>14146</v>
      </c>
    </row>
    <row r="1938" spans="1:7" x14ac:dyDescent="0.35">
      <c r="A1938" s="21" t="s">
        <v>14690</v>
      </c>
      <c r="B1938" s="29" t="s">
        <v>14691</v>
      </c>
      <c r="C1938" s="23">
        <v>6</v>
      </c>
      <c r="D1938" s="23">
        <v>0.7</v>
      </c>
      <c r="E1938" s="23">
        <v>43.5</v>
      </c>
      <c r="F1938">
        <v>14.75</v>
      </c>
      <c r="G1938" t="s">
        <v>14146</v>
      </c>
    </row>
    <row r="1939" spans="1:7" x14ac:dyDescent="0.35">
      <c r="A1939" s="21" t="s">
        <v>5666</v>
      </c>
      <c r="B1939" s="29" t="s">
        <v>5663</v>
      </c>
      <c r="C1939" s="23">
        <v>6</v>
      </c>
      <c r="D1939" s="23">
        <v>0.7</v>
      </c>
      <c r="E1939" s="23">
        <v>43.5</v>
      </c>
      <c r="F1939">
        <v>16.5</v>
      </c>
      <c r="G1939" t="s">
        <v>14146</v>
      </c>
    </row>
    <row r="1940" spans="1:7" x14ac:dyDescent="0.35">
      <c r="A1940" s="21" t="s">
        <v>6472</v>
      </c>
      <c r="B1940" s="29" t="s">
        <v>6473</v>
      </c>
      <c r="C1940" s="23">
        <v>6</v>
      </c>
      <c r="D1940" s="23">
        <v>0.7</v>
      </c>
      <c r="E1940" s="23">
        <v>45</v>
      </c>
      <c r="F1940">
        <v>19</v>
      </c>
      <c r="G1940" t="s">
        <v>14146</v>
      </c>
    </row>
    <row r="1941" spans="1:7" x14ac:dyDescent="0.35">
      <c r="A1941" s="21" t="s">
        <v>6484</v>
      </c>
      <c r="B1941" s="29" t="s">
        <v>6485</v>
      </c>
      <c r="C1941" s="23">
        <v>6</v>
      </c>
      <c r="D1941" s="23">
        <v>0.7</v>
      </c>
      <c r="E1941" s="23">
        <v>44</v>
      </c>
      <c r="F1941">
        <v>14.75</v>
      </c>
      <c r="G1941" t="s">
        <v>14146</v>
      </c>
    </row>
    <row r="1942" spans="1:7" x14ac:dyDescent="0.35">
      <c r="A1942" s="21" t="s">
        <v>6546</v>
      </c>
      <c r="B1942" s="29" t="s">
        <v>6547</v>
      </c>
      <c r="C1942" s="23">
        <v>6</v>
      </c>
      <c r="D1942" s="23">
        <v>0.7</v>
      </c>
      <c r="E1942" s="23">
        <v>47</v>
      </c>
      <c r="F1942">
        <v>10.199999999999999</v>
      </c>
      <c r="G1942" t="s">
        <v>14146</v>
      </c>
    </row>
    <row r="1943" spans="1:7" x14ac:dyDescent="0.35">
      <c r="A1943" s="21" t="s">
        <v>6585</v>
      </c>
      <c r="B1943" s="29" t="s">
        <v>6586</v>
      </c>
      <c r="C1943" s="23">
        <v>6</v>
      </c>
      <c r="D1943" s="23">
        <v>0.7</v>
      </c>
      <c r="E1943" s="23">
        <v>41.3</v>
      </c>
      <c r="F1943">
        <v>8.5</v>
      </c>
      <c r="G1943" t="s">
        <v>14146</v>
      </c>
    </row>
    <row r="1944" spans="1:7" x14ac:dyDescent="0.35">
      <c r="A1944" s="21" t="s">
        <v>6648</v>
      </c>
      <c r="B1944" s="29" t="s">
        <v>6649</v>
      </c>
      <c r="C1944" s="23">
        <v>6</v>
      </c>
      <c r="D1944" s="23">
        <v>0.7</v>
      </c>
      <c r="E1944" s="23">
        <v>43.4</v>
      </c>
      <c r="F1944">
        <v>19</v>
      </c>
      <c r="G1944" t="s">
        <v>14146</v>
      </c>
    </row>
    <row r="1945" spans="1:7" x14ac:dyDescent="0.35">
      <c r="A1945" s="21" t="s">
        <v>14702</v>
      </c>
      <c r="B1945" s="29" t="s">
        <v>6653</v>
      </c>
      <c r="C1945" s="23">
        <v>6</v>
      </c>
      <c r="D1945" s="23">
        <v>0.7</v>
      </c>
      <c r="E1945" s="23">
        <v>44</v>
      </c>
      <c r="F1945">
        <v>20.5</v>
      </c>
      <c r="G1945" t="s">
        <v>14146</v>
      </c>
    </row>
    <row r="1946" spans="1:7" x14ac:dyDescent="0.35">
      <c r="A1946" s="21" t="s">
        <v>6659</v>
      </c>
      <c r="B1946" s="29" t="s">
        <v>6653</v>
      </c>
      <c r="C1946" s="23">
        <v>6</v>
      </c>
      <c r="D1946" s="23">
        <v>0.7</v>
      </c>
      <c r="E1946" s="23">
        <v>41.4</v>
      </c>
      <c r="F1946">
        <v>18.95</v>
      </c>
      <c r="G1946" t="s">
        <v>14146</v>
      </c>
    </row>
    <row r="1947" spans="1:7" x14ac:dyDescent="0.35">
      <c r="A1947" s="21" t="s">
        <v>6669</v>
      </c>
      <c r="B1947" s="29" t="s">
        <v>6670</v>
      </c>
      <c r="C1947" s="23">
        <v>6</v>
      </c>
      <c r="D1947" s="23">
        <v>0.7</v>
      </c>
      <c r="E1947" s="23">
        <v>43.4</v>
      </c>
      <c r="F1947">
        <v>24.5</v>
      </c>
      <c r="G1947" t="s">
        <v>14146</v>
      </c>
    </row>
    <row r="1948" spans="1:7" x14ac:dyDescent="0.35">
      <c r="A1948" s="21" t="s">
        <v>6673</v>
      </c>
      <c r="B1948" s="29" t="s">
        <v>6674</v>
      </c>
      <c r="C1948" s="23">
        <v>6</v>
      </c>
      <c r="D1948" s="23">
        <v>0.7</v>
      </c>
      <c r="E1948" s="23">
        <v>43.4</v>
      </c>
      <c r="F1948">
        <v>20.95</v>
      </c>
      <c r="G1948" t="s">
        <v>14146</v>
      </c>
    </row>
    <row r="1949" spans="1:7" x14ac:dyDescent="0.35">
      <c r="A1949" s="21" t="s">
        <v>6677</v>
      </c>
      <c r="B1949" s="29" t="s">
        <v>6678</v>
      </c>
      <c r="C1949" s="23">
        <v>6</v>
      </c>
      <c r="D1949" s="23">
        <v>0.7</v>
      </c>
      <c r="E1949" s="23">
        <v>43.4</v>
      </c>
      <c r="F1949">
        <v>20</v>
      </c>
      <c r="G1949" t="s">
        <v>14146</v>
      </c>
    </row>
    <row r="1950" spans="1:7" x14ac:dyDescent="0.35">
      <c r="A1950" s="21" t="s">
        <v>7002</v>
      </c>
      <c r="B1950" s="29" t="s">
        <v>7003</v>
      </c>
      <c r="C1950" s="23">
        <v>6</v>
      </c>
      <c r="D1950" s="23">
        <v>0.7</v>
      </c>
      <c r="E1950" s="23">
        <v>48.1</v>
      </c>
      <c r="F1950">
        <v>17.5</v>
      </c>
      <c r="G1950" t="s">
        <v>14146</v>
      </c>
    </row>
    <row r="1951" spans="1:7" x14ac:dyDescent="0.35">
      <c r="A1951" s="21" t="s">
        <v>7006</v>
      </c>
      <c r="B1951" s="29" t="s">
        <v>7007</v>
      </c>
      <c r="C1951" s="23">
        <v>6</v>
      </c>
      <c r="D1951" s="23">
        <v>0.7</v>
      </c>
      <c r="E1951" s="23">
        <v>50.2</v>
      </c>
      <c r="F1951">
        <v>17.5</v>
      </c>
      <c r="G1951" t="s">
        <v>14146</v>
      </c>
    </row>
    <row r="1952" spans="1:7" x14ac:dyDescent="0.35">
      <c r="A1952" s="21" t="s">
        <v>7384</v>
      </c>
      <c r="B1952" s="29" t="s">
        <v>7385</v>
      </c>
      <c r="C1952" s="23">
        <v>6</v>
      </c>
      <c r="D1952" s="23">
        <v>0.7</v>
      </c>
      <c r="E1952" s="23">
        <v>47</v>
      </c>
      <c r="F1952">
        <v>15.5</v>
      </c>
      <c r="G1952" t="s">
        <v>14146</v>
      </c>
    </row>
    <row r="1953" spans="1:7" x14ac:dyDescent="0.35">
      <c r="A1953" s="21" t="s">
        <v>7451</v>
      </c>
      <c r="B1953" s="29" t="s">
        <v>7452</v>
      </c>
      <c r="C1953" s="23">
        <v>6</v>
      </c>
      <c r="D1953" s="23">
        <v>0.7</v>
      </c>
      <c r="E1953" s="23">
        <v>57</v>
      </c>
      <c r="F1953">
        <v>14.5</v>
      </c>
      <c r="G1953" t="s">
        <v>14146</v>
      </c>
    </row>
    <row r="1954" spans="1:7" x14ac:dyDescent="0.35">
      <c r="A1954" s="21" t="s">
        <v>7472</v>
      </c>
      <c r="B1954" s="29" t="s">
        <v>7473</v>
      </c>
      <c r="C1954" s="23">
        <v>6</v>
      </c>
      <c r="D1954" s="23">
        <v>0.7</v>
      </c>
      <c r="E1954" s="23">
        <v>41.3</v>
      </c>
      <c r="F1954">
        <v>21.5</v>
      </c>
      <c r="G1954" t="s">
        <v>14146</v>
      </c>
    </row>
    <row r="1955" spans="1:7" x14ac:dyDescent="0.35">
      <c r="A1955" s="21" t="s">
        <v>7689</v>
      </c>
      <c r="B1955" s="29" t="s">
        <v>7690</v>
      </c>
      <c r="C1955" s="23">
        <v>6</v>
      </c>
      <c r="D1955" s="23">
        <v>0.7</v>
      </c>
      <c r="E1955" s="23">
        <v>42</v>
      </c>
      <c r="F1955">
        <v>19.5</v>
      </c>
      <c r="G1955" t="s">
        <v>14146</v>
      </c>
    </row>
    <row r="1956" spans="1:7" x14ac:dyDescent="0.35">
      <c r="A1956" s="21" t="s">
        <v>7867</v>
      </c>
      <c r="B1956" s="29" t="s">
        <v>7868</v>
      </c>
      <c r="C1956" s="23">
        <v>6</v>
      </c>
      <c r="D1956" s="23">
        <v>0.7</v>
      </c>
      <c r="E1956" s="23">
        <v>45.1</v>
      </c>
      <c r="F1956">
        <v>32.950000000000003</v>
      </c>
      <c r="G1956" t="s">
        <v>14146</v>
      </c>
    </row>
    <row r="1957" spans="1:7" x14ac:dyDescent="0.35">
      <c r="A1957" s="21" t="s">
        <v>7871</v>
      </c>
      <c r="B1957" s="29" t="s">
        <v>7872</v>
      </c>
      <c r="C1957" s="23">
        <v>6</v>
      </c>
      <c r="D1957" s="23">
        <v>0.7</v>
      </c>
      <c r="E1957" s="23">
        <v>45.7</v>
      </c>
      <c r="F1957">
        <v>27.25</v>
      </c>
      <c r="G1957" t="s">
        <v>14146</v>
      </c>
    </row>
    <row r="1958" spans="1:7" x14ac:dyDescent="0.35">
      <c r="A1958" s="21" t="s">
        <v>7875</v>
      </c>
      <c r="B1958" s="29" t="s">
        <v>7876</v>
      </c>
      <c r="C1958" s="23">
        <v>6</v>
      </c>
      <c r="D1958" s="23">
        <v>0.7</v>
      </c>
      <c r="E1958" s="23">
        <v>54.5</v>
      </c>
      <c r="F1958">
        <v>27.25</v>
      </c>
      <c r="G1958" t="s">
        <v>14146</v>
      </c>
    </row>
    <row r="1959" spans="1:7" x14ac:dyDescent="0.35">
      <c r="A1959" s="21" t="s">
        <v>7895</v>
      </c>
      <c r="B1959" s="29" t="s">
        <v>7896</v>
      </c>
      <c r="C1959" s="23">
        <v>6</v>
      </c>
      <c r="D1959" s="23">
        <v>0.7</v>
      </c>
      <c r="E1959" s="23">
        <v>42</v>
      </c>
      <c r="F1959">
        <v>10.25</v>
      </c>
      <c r="G1959" t="s">
        <v>14146</v>
      </c>
    </row>
    <row r="1960" spans="1:7" x14ac:dyDescent="0.35">
      <c r="A1960" s="21" t="s">
        <v>8437</v>
      </c>
      <c r="B1960" s="29" t="s">
        <v>8438</v>
      </c>
      <c r="C1960" s="23">
        <v>6</v>
      </c>
      <c r="D1960" s="23">
        <v>0.7</v>
      </c>
      <c r="E1960" s="23">
        <v>44</v>
      </c>
      <c r="F1960">
        <v>18.5</v>
      </c>
      <c r="G1960" t="s">
        <v>14146</v>
      </c>
    </row>
    <row r="1961" spans="1:7" x14ac:dyDescent="0.35">
      <c r="A1961" s="21" t="s">
        <v>14730</v>
      </c>
      <c r="B1961" s="29" t="s">
        <v>14731</v>
      </c>
      <c r="C1961" s="23">
        <v>6</v>
      </c>
      <c r="D1961" s="23">
        <v>0.7</v>
      </c>
      <c r="E1961" s="23">
        <v>42</v>
      </c>
      <c r="F1961">
        <v>18.5</v>
      </c>
      <c r="G1961" t="s">
        <v>14146</v>
      </c>
    </row>
    <row r="1962" spans="1:7" x14ac:dyDescent="0.35">
      <c r="A1962" s="21" t="s">
        <v>14732</v>
      </c>
      <c r="B1962" s="29" t="s">
        <v>14733</v>
      </c>
      <c r="C1962" s="23">
        <v>6</v>
      </c>
      <c r="D1962" s="23">
        <v>0.7</v>
      </c>
      <c r="E1962" s="23">
        <v>42</v>
      </c>
      <c r="F1962">
        <v>18.5</v>
      </c>
      <c r="G1962" t="s">
        <v>14146</v>
      </c>
    </row>
    <row r="1963" spans="1:7" x14ac:dyDescent="0.35">
      <c r="A1963" s="21" t="s">
        <v>14734</v>
      </c>
      <c r="B1963" s="29" t="s">
        <v>14735</v>
      </c>
      <c r="C1963" s="23">
        <v>6</v>
      </c>
      <c r="D1963" s="23">
        <v>0.7</v>
      </c>
      <c r="E1963" s="23">
        <v>44</v>
      </c>
      <c r="F1963">
        <v>16.5</v>
      </c>
      <c r="G1963" t="s">
        <v>14146</v>
      </c>
    </row>
    <row r="1964" spans="1:7" x14ac:dyDescent="0.35">
      <c r="A1964" s="21" t="s">
        <v>8680</v>
      </c>
      <c r="B1964" s="29" t="s">
        <v>8681</v>
      </c>
      <c r="C1964" s="23">
        <v>6</v>
      </c>
      <c r="D1964" s="23">
        <v>0.7</v>
      </c>
      <c r="E1964" s="23">
        <v>41</v>
      </c>
      <c r="F1964">
        <v>12.5</v>
      </c>
      <c r="G1964" t="s">
        <v>14146</v>
      </c>
    </row>
    <row r="1965" spans="1:7" x14ac:dyDescent="0.35">
      <c r="A1965" s="21" t="s">
        <v>8684</v>
      </c>
      <c r="B1965" s="29" t="s">
        <v>8685</v>
      </c>
      <c r="C1965" s="23">
        <v>6</v>
      </c>
      <c r="D1965" s="23">
        <v>0.7</v>
      </c>
      <c r="E1965" s="23">
        <v>41</v>
      </c>
      <c r="F1965">
        <v>12.25</v>
      </c>
      <c r="G1965" t="s">
        <v>14146</v>
      </c>
    </row>
    <row r="1966" spans="1:7" x14ac:dyDescent="0.35">
      <c r="A1966" s="21" t="s">
        <v>8688</v>
      </c>
      <c r="B1966" s="29" t="s">
        <v>8689</v>
      </c>
      <c r="C1966" s="23">
        <v>6</v>
      </c>
      <c r="D1966" s="23">
        <v>0.7</v>
      </c>
      <c r="E1966" s="23">
        <v>41</v>
      </c>
      <c r="F1966">
        <v>12.5</v>
      </c>
      <c r="G1966" t="s">
        <v>14146</v>
      </c>
    </row>
    <row r="1967" spans="1:7" x14ac:dyDescent="0.35">
      <c r="A1967" s="21" t="s">
        <v>8692</v>
      </c>
      <c r="B1967" s="29" t="s">
        <v>8693</v>
      </c>
      <c r="C1967" s="23">
        <v>6</v>
      </c>
      <c r="D1967" s="23">
        <v>0.7</v>
      </c>
      <c r="E1967" s="23">
        <v>41</v>
      </c>
      <c r="F1967">
        <v>12.95</v>
      </c>
      <c r="G1967" t="s">
        <v>14146</v>
      </c>
    </row>
    <row r="1968" spans="1:7" x14ac:dyDescent="0.35">
      <c r="A1968" s="21" t="s">
        <v>14742</v>
      </c>
      <c r="B1968" s="29" t="s">
        <v>14743</v>
      </c>
      <c r="C1968" s="23">
        <v>6</v>
      </c>
      <c r="D1968" s="23">
        <v>0.7</v>
      </c>
      <c r="E1968" s="23">
        <v>45.2</v>
      </c>
      <c r="F1968">
        <v>16.8</v>
      </c>
      <c r="G1968" t="s">
        <v>14146</v>
      </c>
    </row>
    <row r="1969" spans="1:7" x14ac:dyDescent="0.35">
      <c r="A1969" s="21" t="s">
        <v>9006</v>
      </c>
      <c r="B1969" s="29" t="s">
        <v>9007</v>
      </c>
      <c r="C1969" s="23">
        <v>6</v>
      </c>
      <c r="D1969" s="23">
        <v>0.7</v>
      </c>
      <c r="E1969" s="23">
        <v>47</v>
      </c>
      <c r="F1969">
        <v>26.95</v>
      </c>
      <c r="G1969" t="s">
        <v>14146</v>
      </c>
    </row>
    <row r="1970" spans="1:7" x14ac:dyDescent="0.35">
      <c r="A1970" s="21" t="s">
        <v>9046</v>
      </c>
      <c r="B1970" s="29" t="s">
        <v>9047</v>
      </c>
      <c r="C1970" s="23">
        <v>6</v>
      </c>
      <c r="D1970" s="23">
        <v>0.7</v>
      </c>
      <c r="E1970" s="23">
        <v>42</v>
      </c>
      <c r="F1970">
        <v>19.5</v>
      </c>
      <c r="G1970" t="s">
        <v>14146</v>
      </c>
    </row>
    <row r="1971" spans="1:7" x14ac:dyDescent="0.35">
      <c r="A1971" s="21" t="s">
        <v>9215</v>
      </c>
      <c r="B1971" s="29" t="s">
        <v>9216</v>
      </c>
      <c r="C1971" s="23">
        <v>6</v>
      </c>
      <c r="D1971" s="23">
        <v>0.7</v>
      </c>
      <c r="E1971" s="23">
        <v>41.8</v>
      </c>
      <c r="F1971">
        <v>13.5</v>
      </c>
      <c r="G1971" t="s">
        <v>14146</v>
      </c>
    </row>
    <row r="1972" spans="1:7" x14ac:dyDescent="0.35">
      <c r="A1972" s="21" t="s">
        <v>9219</v>
      </c>
      <c r="B1972" s="29" t="s">
        <v>9220</v>
      </c>
      <c r="C1972" s="23">
        <v>6</v>
      </c>
      <c r="D1972" s="23">
        <v>0.7</v>
      </c>
      <c r="E1972" s="23">
        <v>41.8</v>
      </c>
      <c r="F1972">
        <v>13.5</v>
      </c>
      <c r="G1972" t="s">
        <v>14146</v>
      </c>
    </row>
    <row r="1973" spans="1:7" x14ac:dyDescent="0.35">
      <c r="A1973" s="21" t="s">
        <v>9223</v>
      </c>
      <c r="B1973" s="29" t="s">
        <v>9224</v>
      </c>
      <c r="C1973" s="23">
        <v>6</v>
      </c>
      <c r="D1973" s="23">
        <v>0.7</v>
      </c>
      <c r="E1973" s="23">
        <v>41.8</v>
      </c>
      <c r="F1973">
        <v>13.5</v>
      </c>
      <c r="G1973" t="s">
        <v>14146</v>
      </c>
    </row>
    <row r="1974" spans="1:7" x14ac:dyDescent="0.35">
      <c r="A1974" s="21" t="s">
        <v>9348</v>
      </c>
      <c r="B1974" s="29" t="s">
        <v>9349</v>
      </c>
      <c r="C1974" s="23">
        <v>6</v>
      </c>
      <c r="D1974" s="23">
        <v>0.7</v>
      </c>
      <c r="E1974" s="23">
        <v>39.5</v>
      </c>
      <c r="F1974">
        <v>10.75</v>
      </c>
      <c r="G1974" t="s">
        <v>14146</v>
      </c>
    </row>
    <row r="1975" spans="1:7" x14ac:dyDescent="0.35">
      <c r="A1975" s="21" t="s">
        <v>9354</v>
      </c>
      <c r="B1975" s="29" t="s">
        <v>9352</v>
      </c>
      <c r="C1975" s="23">
        <v>6</v>
      </c>
      <c r="D1975" s="23">
        <v>0.7</v>
      </c>
      <c r="E1975" s="23">
        <v>43.5</v>
      </c>
      <c r="F1975">
        <v>17</v>
      </c>
      <c r="G1975" t="s">
        <v>14146</v>
      </c>
    </row>
    <row r="1976" spans="1:7" x14ac:dyDescent="0.35">
      <c r="A1976" s="21" t="s">
        <v>9356</v>
      </c>
      <c r="B1976" s="29" t="s">
        <v>9357</v>
      </c>
      <c r="C1976" s="23">
        <v>6</v>
      </c>
      <c r="D1976" s="23">
        <v>0.7</v>
      </c>
      <c r="E1976" s="23">
        <v>41.5</v>
      </c>
      <c r="F1976">
        <v>12.5</v>
      </c>
      <c r="G1976" t="s">
        <v>14146</v>
      </c>
    </row>
    <row r="1977" spans="1:7" x14ac:dyDescent="0.35">
      <c r="A1977" s="21" t="s">
        <v>9653</v>
      </c>
      <c r="B1977" s="29" t="s">
        <v>9654</v>
      </c>
      <c r="C1977" s="23">
        <v>6</v>
      </c>
      <c r="D1977" s="23">
        <v>0.7</v>
      </c>
      <c r="E1977" s="23">
        <v>47</v>
      </c>
      <c r="F1977">
        <v>18.5</v>
      </c>
      <c r="G1977" t="s">
        <v>14146</v>
      </c>
    </row>
    <row r="1978" spans="1:7" x14ac:dyDescent="0.35">
      <c r="A1978" s="21" t="s">
        <v>9657</v>
      </c>
      <c r="B1978" s="29" t="s">
        <v>9658</v>
      </c>
      <c r="C1978" s="23">
        <v>6</v>
      </c>
      <c r="D1978" s="23">
        <v>0.7</v>
      </c>
      <c r="E1978" s="23">
        <v>47</v>
      </c>
      <c r="F1978">
        <v>16.25</v>
      </c>
      <c r="G1978" t="s">
        <v>14146</v>
      </c>
    </row>
    <row r="1979" spans="1:7" x14ac:dyDescent="0.35">
      <c r="A1979" s="21" t="s">
        <v>9789</v>
      </c>
      <c r="B1979" s="29" t="s">
        <v>9790</v>
      </c>
      <c r="C1979" s="23">
        <v>6</v>
      </c>
      <c r="D1979" s="23">
        <v>0.7</v>
      </c>
      <c r="E1979" s="23">
        <v>41.4</v>
      </c>
      <c r="F1979">
        <v>9.85</v>
      </c>
      <c r="G1979" t="s">
        <v>14146</v>
      </c>
    </row>
    <row r="1980" spans="1:7" x14ac:dyDescent="0.35">
      <c r="A1980" s="21" t="s">
        <v>9899</v>
      </c>
      <c r="B1980" s="29" t="s">
        <v>9900</v>
      </c>
      <c r="C1980" s="23">
        <v>6</v>
      </c>
      <c r="D1980" s="23">
        <v>0.7</v>
      </c>
      <c r="E1980" s="23">
        <v>47</v>
      </c>
      <c r="F1980">
        <v>22.5</v>
      </c>
      <c r="G1980" t="s">
        <v>14146</v>
      </c>
    </row>
    <row r="1981" spans="1:7" x14ac:dyDescent="0.35">
      <c r="A1981" s="21" t="s">
        <v>10086</v>
      </c>
      <c r="B1981" s="29" t="s">
        <v>10087</v>
      </c>
      <c r="C1981" s="23">
        <v>6</v>
      </c>
      <c r="D1981" s="23">
        <v>0.7</v>
      </c>
      <c r="E1981" s="23">
        <v>42.5</v>
      </c>
      <c r="F1981">
        <v>11.45</v>
      </c>
      <c r="G1981" t="s">
        <v>14146</v>
      </c>
    </row>
    <row r="1982" spans="1:7" x14ac:dyDescent="0.35">
      <c r="A1982" s="21" t="s">
        <v>10196</v>
      </c>
      <c r="B1982" s="29" t="s">
        <v>10197</v>
      </c>
      <c r="C1982" s="23">
        <v>6</v>
      </c>
      <c r="D1982" s="23">
        <v>0.7</v>
      </c>
      <c r="E1982" s="23">
        <v>47</v>
      </c>
      <c r="F1982">
        <v>17.95</v>
      </c>
      <c r="G1982" t="s">
        <v>14146</v>
      </c>
    </row>
    <row r="1983" spans="1:7" x14ac:dyDescent="0.35">
      <c r="A1983" s="21" t="s">
        <v>10468</v>
      </c>
      <c r="B1983" s="29" t="s">
        <v>10469</v>
      </c>
      <c r="C1983" s="23">
        <v>6</v>
      </c>
      <c r="D1983" s="23">
        <v>0.7</v>
      </c>
      <c r="E1983" s="23">
        <v>42</v>
      </c>
      <c r="F1983">
        <v>15.8</v>
      </c>
      <c r="G1983" t="s">
        <v>14146</v>
      </c>
    </row>
    <row r="1984" spans="1:7" x14ac:dyDescent="0.35">
      <c r="A1984" s="21" t="s">
        <v>10472</v>
      </c>
      <c r="B1984" s="29" t="s">
        <v>10473</v>
      </c>
      <c r="C1984" s="23">
        <v>6</v>
      </c>
      <c r="D1984" s="23">
        <v>0.7</v>
      </c>
      <c r="E1984" s="23">
        <v>42</v>
      </c>
      <c r="F1984">
        <v>14.15</v>
      </c>
      <c r="G1984" t="s">
        <v>14146</v>
      </c>
    </row>
    <row r="1985" spans="1:7" x14ac:dyDescent="0.35">
      <c r="A1985" s="21" t="s">
        <v>10476</v>
      </c>
      <c r="B1985" s="29" t="s">
        <v>10473</v>
      </c>
      <c r="C1985" s="23">
        <v>6</v>
      </c>
      <c r="D1985" s="23">
        <v>0.7</v>
      </c>
      <c r="E1985" s="23">
        <v>42</v>
      </c>
      <c r="F1985">
        <v>16.5</v>
      </c>
      <c r="G1985" t="s">
        <v>14146</v>
      </c>
    </row>
    <row r="1986" spans="1:7" x14ac:dyDescent="0.35">
      <c r="A1986" s="21" t="s">
        <v>10479</v>
      </c>
      <c r="B1986" s="29" t="s">
        <v>10480</v>
      </c>
      <c r="C1986" s="23">
        <v>6</v>
      </c>
      <c r="D1986" s="23">
        <v>0.7</v>
      </c>
      <c r="E1986" s="23">
        <v>57.1</v>
      </c>
      <c r="F1986">
        <v>16</v>
      </c>
      <c r="G1986" t="s">
        <v>14146</v>
      </c>
    </row>
    <row r="1987" spans="1:7" x14ac:dyDescent="0.35">
      <c r="A1987" s="21" t="s">
        <v>10483</v>
      </c>
      <c r="B1987" s="29" t="s">
        <v>10484</v>
      </c>
      <c r="C1987" s="23">
        <v>6</v>
      </c>
      <c r="D1987" s="23">
        <v>0.7</v>
      </c>
      <c r="E1987" s="23">
        <v>42</v>
      </c>
      <c r="F1987">
        <v>10</v>
      </c>
      <c r="G1987" t="s">
        <v>14146</v>
      </c>
    </row>
    <row r="1988" spans="1:7" x14ac:dyDescent="0.35">
      <c r="A1988" s="21" t="s">
        <v>10565</v>
      </c>
      <c r="B1988" s="29" t="s">
        <v>10566</v>
      </c>
      <c r="C1988" s="23">
        <v>6</v>
      </c>
      <c r="D1988" s="23">
        <v>0.7</v>
      </c>
      <c r="E1988" s="23">
        <v>47</v>
      </c>
      <c r="F1988">
        <v>7.5</v>
      </c>
      <c r="G1988" t="s">
        <v>14146</v>
      </c>
    </row>
    <row r="1989" spans="1:7" x14ac:dyDescent="0.35">
      <c r="A1989" s="21" t="s">
        <v>10685</v>
      </c>
      <c r="B1989" s="29" t="s">
        <v>10686</v>
      </c>
      <c r="C1989" s="23">
        <v>6</v>
      </c>
      <c r="D1989" s="23">
        <v>0.7</v>
      </c>
      <c r="E1989" s="23">
        <v>57</v>
      </c>
      <c r="F1989">
        <v>20.5</v>
      </c>
      <c r="G1989" t="s">
        <v>14146</v>
      </c>
    </row>
    <row r="1990" spans="1:7" x14ac:dyDescent="0.35">
      <c r="A1990" s="21" t="s">
        <v>10747</v>
      </c>
      <c r="B1990" s="29" t="s">
        <v>10748</v>
      </c>
      <c r="C1990" s="23">
        <v>6</v>
      </c>
      <c r="D1990" s="23">
        <v>0.7</v>
      </c>
      <c r="E1990" s="23">
        <v>41.5</v>
      </c>
      <c r="F1990">
        <v>12.25</v>
      </c>
      <c r="G1990" t="s">
        <v>14146</v>
      </c>
    </row>
    <row r="1991" spans="1:7" x14ac:dyDescent="0.35">
      <c r="A1991" s="21" t="s">
        <v>11000</v>
      </c>
      <c r="B1991" s="29" t="s">
        <v>11001</v>
      </c>
      <c r="C1991" s="23">
        <v>6</v>
      </c>
      <c r="D1991" s="23">
        <v>0.7</v>
      </c>
      <c r="E1991" s="23">
        <v>27</v>
      </c>
      <c r="F1991">
        <v>18.25</v>
      </c>
      <c r="G1991" t="s">
        <v>14146</v>
      </c>
    </row>
    <row r="1992" spans="1:7" x14ac:dyDescent="0.35">
      <c r="A1992" s="21" t="s">
        <v>11660</v>
      </c>
      <c r="B1992" s="29" t="s">
        <v>11661</v>
      </c>
      <c r="C1992" s="23">
        <v>6</v>
      </c>
      <c r="D1992" s="23">
        <v>0.7</v>
      </c>
      <c r="E1992" s="23">
        <v>42.2</v>
      </c>
      <c r="F1992">
        <v>18.25</v>
      </c>
      <c r="G1992" t="s">
        <v>14146</v>
      </c>
    </row>
    <row r="1993" spans="1:7" x14ac:dyDescent="0.35">
      <c r="A1993" s="21" t="s">
        <v>11664</v>
      </c>
      <c r="B1993" s="29" t="s">
        <v>11665</v>
      </c>
      <c r="C1993" s="23">
        <v>6</v>
      </c>
      <c r="D1993" s="23">
        <v>0.7</v>
      </c>
      <c r="E1993" s="23">
        <v>41.6</v>
      </c>
      <c r="F1993">
        <v>19.25</v>
      </c>
      <c r="G1993" t="s">
        <v>14146</v>
      </c>
    </row>
    <row r="1994" spans="1:7" x14ac:dyDescent="0.35">
      <c r="A1994" s="21" t="s">
        <v>11787</v>
      </c>
      <c r="B1994" s="29" t="s">
        <v>11788</v>
      </c>
      <c r="C1994" s="23">
        <v>6</v>
      </c>
      <c r="D1994" s="23">
        <v>0.7</v>
      </c>
      <c r="E1994" s="23">
        <v>40.4</v>
      </c>
      <c r="F1994">
        <v>12.5</v>
      </c>
      <c r="G1994" t="s">
        <v>14146</v>
      </c>
    </row>
    <row r="1995" spans="1:7" x14ac:dyDescent="0.35">
      <c r="A1995" s="21" t="s">
        <v>11791</v>
      </c>
      <c r="B1995" s="29" t="s">
        <v>11792</v>
      </c>
      <c r="C1995" s="23">
        <v>6</v>
      </c>
      <c r="D1995" s="23">
        <v>0.7</v>
      </c>
      <c r="E1995" s="23">
        <v>41.6</v>
      </c>
      <c r="F1995">
        <v>13.5</v>
      </c>
      <c r="G1995" t="s">
        <v>14146</v>
      </c>
    </row>
    <row r="1996" spans="1:7" x14ac:dyDescent="0.35">
      <c r="A1996" s="21" t="s">
        <v>14764</v>
      </c>
      <c r="B1996" s="29" t="s">
        <v>14765</v>
      </c>
      <c r="C1996" s="23">
        <v>6</v>
      </c>
      <c r="D1996" s="23">
        <v>0.7</v>
      </c>
      <c r="E1996" s="23">
        <v>43.4</v>
      </c>
      <c r="F1996">
        <v>16.75</v>
      </c>
      <c r="G1996" t="s">
        <v>14146</v>
      </c>
    </row>
    <row r="1997" spans="1:7" x14ac:dyDescent="0.35">
      <c r="A1997" s="21" t="s">
        <v>11846</v>
      </c>
      <c r="B1997" s="29" t="s">
        <v>11847</v>
      </c>
      <c r="C1997" s="23">
        <v>6</v>
      </c>
      <c r="D1997" s="23">
        <v>0.7</v>
      </c>
      <c r="E1997" s="23">
        <v>41.8</v>
      </c>
      <c r="F1997">
        <v>18.5</v>
      </c>
      <c r="G1997" t="s">
        <v>14146</v>
      </c>
    </row>
    <row r="1998" spans="1:7" x14ac:dyDescent="0.35">
      <c r="A1998" s="21" t="s">
        <v>12518</v>
      </c>
      <c r="B1998" s="29" t="s">
        <v>12519</v>
      </c>
      <c r="C1998" s="23">
        <v>6</v>
      </c>
      <c r="D1998" s="23">
        <v>0.7</v>
      </c>
      <c r="E1998" s="23">
        <v>0</v>
      </c>
      <c r="F1998">
        <v>12.75</v>
      </c>
      <c r="G1998" t="s">
        <v>14146</v>
      </c>
    </row>
    <row r="1999" spans="1:7" x14ac:dyDescent="0.35">
      <c r="A1999" s="21" t="s">
        <v>12522</v>
      </c>
      <c r="B1999" s="29" t="s">
        <v>12523</v>
      </c>
      <c r="C1999" s="23">
        <v>6</v>
      </c>
      <c r="D1999" s="23">
        <v>0.7</v>
      </c>
      <c r="E1999" s="23">
        <v>41.3</v>
      </c>
      <c r="F1999">
        <v>8.9499999999999993</v>
      </c>
      <c r="G1999" t="s">
        <v>14146</v>
      </c>
    </row>
    <row r="2000" spans="1:7" x14ac:dyDescent="0.35">
      <c r="A2000" s="21" t="s">
        <v>12526</v>
      </c>
      <c r="B2000" s="29" t="s">
        <v>12527</v>
      </c>
      <c r="C2000" s="23">
        <v>6</v>
      </c>
      <c r="D2000" s="23">
        <v>0.7</v>
      </c>
      <c r="E2000" s="23">
        <v>41.3</v>
      </c>
      <c r="F2000">
        <v>8.9499999999999993</v>
      </c>
      <c r="G2000" t="s">
        <v>14146</v>
      </c>
    </row>
    <row r="2001" spans="1:7" x14ac:dyDescent="0.35">
      <c r="A2001" s="21" t="s">
        <v>12537</v>
      </c>
      <c r="B2001" s="29" t="s">
        <v>12534</v>
      </c>
      <c r="C2001" s="23">
        <v>6</v>
      </c>
      <c r="D2001" s="23">
        <v>0.7</v>
      </c>
      <c r="E2001" s="23">
        <v>43.1</v>
      </c>
      <c r="F2001">
        <v>7.55</v>
      </c>
      <c r="G2001" t="s">
        <v>14146</v>
      </c>
    </row>
    <row r="2002" spans="1:7" x14ac:dyDescent="0.35">
      <c r="A2002" s="21" t="s">
        <v>12554</v>
      </c>
      <c r="B2002" s="29" t="s">
        <v>12555</v>
      </c>
      <c r="C2002" s="23">
        <v>6</v>
      </c>
      <c r="D2002" s="23">
        <v>0.7</v>
      </c>
      <c r="E2002" s="23">
        <v>41.3</v>
      </c>
      <c r="F2002">
        <v>11.15</v>
      </c>
      <c r="G2002" t="s">
        <v>14146</v>
      </c>
    </row>
    <row r="2003" spans="1:7" x14ac:dyDescent="0.35">
      <c r="A2003" s="21" t="s">
        <v>12561</v>
      </c>
      <c r="B2003" s="29" t="s">
        <v>12562</v>
      </c>
      <c r="C2003" s="23">
        <v>6</v>
      </c>
      <c r="D2003" s="23">
        <v>0.7</v>
      </c>
      <c r="E2003" s="23">
        <v>47.3</v>
      </c>
      <c r="F2003">
        <v>15.25</v>
      </c>
      <c r="G2003" t="s">
        <v>14146</v>
      </c>
    </row>
    <row r="2004" spans="1:7" x14ac:dyDescent="0.35">
      <c r="A2004" s="21" t="s">
        <v>12731</v>
      </c>
      <c r="B2004" s="29" t="s">
        <v>12729</v>
      </c>
      <c r="C2004" s="23">
        <v>6</v>
      </c>
      <c r="D2004" s="23">
        <v>0.7</v>
      </c>
      <c r="E2004" s="23">
        <v>41</v>
      </c>
      <c r="F2004">
        <v>16.95</v>
      </c>
      <c r="G2004" t="s">
        <v>14146</v>
      </c>
    </row>
    <row r="2005" spans="1:7" x14ac:dyDescent="0.35">
      <c r="A2005" s="21" t="s">
        <v>12798</v>
      </c>
      <c r="B2005" s="29" t="s">
        <v>12799</v>
      </c>
      <c r="C2005" s="23">
        <v>6</v>
      </c>
      <c r="D2005" s="23">
        <v>0.7</v>
      </c>
      <c r="E2005" s="23">
        <v>45</v>
      </c>
      <c r="F2005">
        <v>15.25</v>
      </c>
      <c r="G2005" t="s">
        <v>14146</v>
      </c>
    </row>
    <row r="2006" spans="1:7" x14ac:dyDescent="0.35">
      <c r="A2006" s="21" t="s">
        <v>13460</v>
      </c>
      <c r="B2006" s="29" t="s">
        <v>13461</v>
      </c>
      <c r="C2006" s="23">
        <v>6</v>
      </c>
      <c r="D2006" s="23">
        <v>0.7</v>
      </c>
      <c r="E2006" s="23">
        <v>41.5</v>
      </c>
      <c r="F2006">
        <v>17.95</v>
      </c>
      <c r="G2006" t="s">
        <v>14146</v>
      </c>
    </row>
    <row r="2007" spans="1:7" x14ac:dyDescent="0.35">
      <c r="A2007" s="21" t="s">
        <v>14786</v>
      </c>
      <c r="B2007" s="29" t="s">
        <v>14787</v>
      </c>
      <c r="C2007" s="23">
        <v>6</v>
      </c>
      <c r="D2007" s="23">
        <v>0.7</v>
      </c>
      <c r="E2007" s="23">
        <v>45</v>
      </c>
      <c r="F2007">
        <v>20.25</v>
      </c>
      <c r="G2007" t="s">
        <v>14146</v>
      </c>
    </row>
    <row r="2008" spans="1:7" x14ac:dyDescent="0.35">
      <c r="A2008" s="21" t="s">
        <v>13683</v>
      </c>
      <c r="B2008" s="29" t="s">
        <v>13684</v>
      </c>
      <c r="C2008" s="23">
        <v>6</v>
      </c>
      <c r="D2008" s="23">
        <v>0.7</v>
      </c>
      <c r="E2008" s="23">
        <v>41.3</v>
      </c>
      <c r="F2008">
        <v>9.8000000000000007</v>
      </c>
      <c r="G2008" t="s">
        <v>14146</v>
      </c>
    </row>
    <row r="2009" spans="1:7" x14ac:dyDescent="0.35">
      <c r="A2009" s="21" t="s">
        <v>13695</v>
      </c>
      <c r="B2009" s="29" t="s">
        <v>13696</v>
      </c>
      <c r="C2009" s="23">
        <v>6</v>
      </c>
      <c r="D2009" s="23">
        <v>0.7</v>
      </c>
      <c r="E2009" s="23">
        <v>47</v>
      </c>
      <c r="F2009">
        <v>9.8000000000000007</v>
      </c>
      <c r="G2009" t="s">
        <v>14146</v>
      </c>
    </row>
    <row r="2010" spans="1:7" x14ac:dyDescent="0.35">
      <c r="A2010" s="21" t="s">
        <v>14790</v>
      </c>
      <c r="B2010" s="29" t="s">
        <v>13711</v>
      </c>
      <c r="C2010" s="23">
        <v>6</v>
      </c>
      <c r="D2010" s="23">
        <v>0.7</v>
      </c>
      <c r="E2010" s="23">
        <v>41.3</v>
      </c>
      <c r="F2010">
        <v>9.8000000000000007</v>
      </c>
      <c r="G2010" t="s">
        <v>14146</v>
      </c>
    </row>
    <row r="2011" spans="1:7" x14ac:dyDescent="0.35">
      <c r="A2011" s="21" t="s">
        <v>14619</v>
      </c>
      <c r="B2011" s="29" t="s">
        <v>13712</v>
      </c>
      <c r="C2011" s="23">
        <v>6</v>
      </c>
      <c r="D2011" s="23">
        <v>0.7</v>
      </c>
      <c r="E2011" s="23">
        <v>41.3</v>
      </c>
      <c r="F2011">
        <v>9.8000000000000007</v>
      </c>
      <c r="G2011" t="s">
        <v>14146</v>
      </c>
    </row>
    <row r="2012" spans="1:7" x14ac:dyDescent="0.35">
      <c r="A2012" s="21" t="s">
        <v>14053</v>
      </c>
      <c r="B2012" s="29" t="s">
        <v>14054</v>
      </c>
      <c r="C2012" s="23">
        <v>6</v>
      </c>
      <c r="D2012" s="23">
        <v>0.7</v>
      </c>
      <c r="E2012" s="23">
        <v>44</v>
      </c>
      <c r="F2012">
        <v>14.2</v>
      </c>
      <c r="G2012" t="s">
        <v>14146</v>
      </c>
    </row>
    <row r="2013" spans="1:7" x14ac:dyDescent="0.35">
      <c r="A2013" s="21" t="s">
        <v>14057</v>
      </c>
      <c r="B2013" s="29" t="s">
        <v>14058</v>
      </c>
      <c r="C2013" s="23">
        <v>6</v>
      </c>
      <c r="D2013" s="23">
        <v>0.7</v>
      </c>
      <c r="E2013" s="23">
        <v>44.5</v>
      </c>
      <c r="F2013">
        <v>9.6</v>
      </c>
      <c r="G2013" t="s">
        <v>14146</v>
      </c>
    </row>
    <row r="2014" spans="1:7" x14ac:dyDescent="0.35">
      <c r="A2014" s="21" t="s">
        <v>175</v>
      </c>
      <c r="B2014" s="29" t="s">
        <v>176</v>
      </c>
      <c r="C2014" s="23">
        <v>6</v>
      </c>
      <c r="D2014" s="23">
        <v>0.7</v>
      </c>
      <c r="E2014" s="23">
        <v>48</v>
      </c>
      <c r="F2014">
        <v>26.5</v>
      </c>
      <c r="G2014" t="s">
        <v>14145</v>
      </c>
    </row>
    <row r="2015" spans="1:7" x14ac:dyDescent="0.35">
      <c r="A2015" s="21" t="s">
        <v>201</v>
      </c>
      <c r="B2015" s="29" t="s">
        <v>202</v>
      </c>
      <c r="C2015" s="23">
        <v>6</v>
      </c>
      <c r="D2015" s="23">
        <v>0.7</v>
      </c>
      <c r="E2015" s="23">
        <v>60.8</v>
      </c>
      <c r="F2015">
        <v>42.5</v>
      </c>
      <c r="G2015" t="s">
        <v>14145</v>
      </c>
    </row>
    <row r="2016" spans="1:7" x14ac:dyDescent="0.35">
      <c r="A2016" s="21" t="s">
        <v>203</v>
      </c>
      <c r="B2016" s="29" t="s">
        <v>204</v>
      </c>
      <c r="C2016" s="23">
        <v>6</v>
      </c>
      <c r="D2016" s="23">
        <v>0.7</v>
      </c>
      <c r="E2016" s="23">
        <v>62.7</v>
      </c>
      <c r="F2016">
        <v>49.5</v>
      </c>
      <c r="G2016" t="s">
        <v>14145</v>
      </c>
    </row>
    <row r="2017" spans="1:7" x14ac:dyDescent="0.35">
      <c r="A2017" s="21" t="s">
        <v>209</v>
      </c>
      <c r="B2017" s="29" t="s">
        <v>210</v>
      </c>
      <c r="C2017" s="23">
        <v>6</v>
      </c>
      <c r="D2017" s="23">
        <v>0.7</v>
      </c>
      <c r="E2017" s="23">
        <v>48</v>
      </c>
      <c r="F2017">
        <v>32.5</v>
      </c>
      <c r="G2017" t="s">
        <v>14145</v>
      </c>
    </row>
    <row r="2018" spans="1:7" x14ac:dyDescent="0.35">
      <c r="A2018" s="21" t="s">
        <v>431</v>
      </c>
      <c r="B2018" s="29" t="s">
        <v>432</v>
      </c>
      <c r="C2018" s="23">
        <v>6</v>
      </c>
      <c r="D2018" s="23">
        <v>0.7</v>
      </c>
      <c r="E2018" s="23">
        <v>48.9</v>
      </c>
      <c r="F2018">
        <v>39.950000000000003</v>
      </c>
      <c r="G2018" t="s">
        <v>14145</v>
      </c>
    </row>
    <row r="2019" spans="1:7" x14ac:dyDescent="0.35">
      <c r="A2019" s="21" t="s">
        <v>592</v>
      </c>
      <c r="B2019" s="29" t="s">
        <v>14633</v>
      </c>
      <c r="C2019" s="23">
        <v>6</v>
      </c>
      <c r="D2019" s="23">
        <v>0.7</v>
      </c>
      <c r="E2019" s="23">
        <v>61.8</v>
      </c>
      <c r="F2019">
        <v>34.5</v>
      </c>
      <c r="G2019" t="s">
        <v>14145</v>
      </c>
    </row>
    <row r="2020" spans="1:7" x14ac:dyDescent="0.35">
      <c r="A2020" s="21" t="s">
        <v>596</v>
      </c>
      <c r="B2020" s="29" t="s">
        <v>597</v>
      </c>
      <c r="C2020" s="23">
        <v>6</v>
      </c>
      <c r="D2020" s="23">
        <v>0.7</v>
      </c>
      <c r="E2020" s="23">
        <v>50</v>
      </c>
      <c r="F2020">
        <v>25.5</v>
      </c>
      <c r="G2020" t="s">
        <v>14145</v>
      </c>
    </row>
    <row r="2021" spans="1:7" x14ac:dyDescent="0.35">
      <c r="A2021" s="21" t="s">
        <v>14634</v>
      </c>
      <c r="B2021" s="29" t="s">
        <v>14635</v>
      </c>
      <c r="C2021" s="23">
        <v>6</v>
      </c>
      <c r="D2021" s="23">
        <v>0.7</v>
      </c>
      <c r="E2021" s="23">
        <v>62.8</v>
      </c>
      <c r="F2021">
        <v>38.5</v>
      </c>
      <c r="G2021" t="s">
        <v>14145</v>
      </c>
    </row>
    <row r="2022" spans="1:7" x14ac:dyDescent="0.35">
      <c r="A2022" s="21" t="s">
        <v>815</v>
      </c>
      <c r="B2022" s="29" t="s">
        <v>816</v>
      </c>
      <c r="C2022" s="23">
        <v>6</v>
      </c>
      <c r="D2022" s="23">
        <v>0.7</v>
      </c>
      <c r="E2022" s="23">
        <v>46.2</v>
      </c>
      <c r="F2022">
        <v>215</v>
      </c>
      <c r="G2022" t="s">
        <v>14145</v>
      </c>
    </row>
    <row r="2023" spans="1:7" x14ac:dyDescent="0.35">
      <c r="A2023" s="21" t="s">
        <v>819</v>
      </c>
      <c r="B2023" s="29" t="s">
        <v>820</v>
      </c>
      <c r="C2023" s="23">
        <v>6</v>
      </c>
      <c r="D2023" s="23">
        <v>0.7</v>
      </c>
      <c r="E2023" s="23">
        <v>51</v>
      </c>
      <c r="F2023">
        <v>1350</v>
      </c>
      <c r="G2023" t="s">
        <v>14145</v>
      </c>
    </row>
    <row r="2024" spans="1:7" x14ac:dyDescent="0.35">
      <c r="A2024" s="21" t="s">
        <v>826</v>
      </c>
      <c r="B2024" s="29" t="s">
        <v>827</v>
      </c>
      <c r="C2024" s="23">
        <v>6</v>
      </c>
      <c r="D2024" s="23">
        <v>0.7</v>
      </c>
      <c r="E2024" s="23">
        <v>47.4</v>
      </c>
      <c r="F2024">
        <v>25</v>
      </c>
      <c r="G2024" t="s">
        <v>14145</v>
      </c>
    </row>
    <row r="2025" spans="1:7" x14ac:dyDescent="0.35">
      <c r="A2025" s="21" t="s">
        <v>14638</v>
      </c>
      <c r="B2025" s="29" t="s">
        <v>830</v>
      </c>
      <c r="C2025" s="23">
        <v>6</v>
      </c>
      <c r="D2025" s="23">
        <v>0.7</v>
      </c>
      <c r="E2025" s="23">
        <v>46.6</v>
      </c>
      <c r="F2025">
        <v>32.5</v>
      </c>
      <c r="G2025" t="s">
        <v>14145</v>
      </c>
    </row>
    <row r="2026" spans="1:7" x14ac:dyDescent="0.35">
      <c r="A2026" s="21" t="s">
        <v>835</v>
      </c>
      <c r="B2026" s="29" t="s">
        <v>836</v>
      </c>
      <c r="C2026" s="23">
        <v>6</v>
      </c>
      <c r="D2026" s="23">
        <v>0.7</v>
      </c>
      <c r="E2026" s="23">
        <v>57.1</v>
      </c>
      <c r="F2026">
        <v>57.5</v>
      </c>
      <c r="G2026" t="s">
        <v>14145</v>
      </c>
    </row>
    <row r="2027" spans="1:7" x14ac:dyDescent="0.35">
      <c r="A2027" s="21" t="s">
        <v>847</v>
      </c>
      <c r="B2027" s="29" t="s">
        <v>848</v>
      </c>
      <c r="C2027" s="23">
        <v>6</v>
      </c>
      <c r="D2027" s="23">
        <v>0.7</v>
      </c>
      <c r="E2027" s="23">
        <v>54.2</v>
      </c>
      <c r="F2027">
        <v>54.5</v>
      </c>
      <c r="G2027" t="s">
        <v>14145</v>
      </c>
    </row>
    <row r="2028" spans="1:7" x14ac:dyDescent="0.35">
      <c r="A2028" s="21" t="s">
        <v>910</v>
      </c>
      <c r="B2028" s="29" t="s">
        <v>911</v>
      </c>
      <c r="C2028" s="23">
        <v>6</v>
      </c>
      <c r="D2028" s="23">
        <v>0.7</v>
      </c>
      <c r="E2028" s="23">
        <v>56.2</v>
      </c>
      <c r="F2028">
        <v>30</v>
      </c>
      <c r="G2028" t="s">
        <v>14145</v>
      </c>
    </row>
    <row r="2029" spans="1:7" x14ac:dyDescent="0.35">
      <c r="A2029" s="21" t="s">
        <v>1309</v>
      </c>
      <c r="B2029" s="29" t="s">
        <v>1310</v>
      </c>
      <c r="C2029" s="23">
        <v>6</v>
      </c>
      <c r="D2029" s="23">
        <v>0.7</v>
      </c>
      <c r="E2029" s="23">
        <v>53</v>
      </c>
      <c r="F2029">
        <v>39.5</v>
      </c>
      <c r="G2029" t="s">
        <v>14145</v>
      </c>
    </row>
    <row r="2030" spans="1:7" x14ac:dyDescent="0.35">
      <c r="A2030" s="21" t="s">
        <v>1361</v>
      </c>
      <c r="B2030" s="29" t="s">
        <v>1362</v>
      </c>
      <c r="C2030" s="23">
        <v>6</v>
      </c>
      <c r="D2030" s="23">
        <v>0.7</v>
      </c>
      <c r="E2030" s="23">
        <v>47.8</v>
      </c>
      <c r="F2030">
        <v>57.5</v>
      </c>
      <c r="G2030" t="s">
        <v>14145</v>
      </c>
    </row>
    <row r="2031" spans="1:7" x14ac:dyDescent="0.35">
      <c r="A2031" s="21" t="s">
        <v>1369</v>
      </c>
      <c r="B2031" s="29" t="s">
        <v>1370</v>
      </c>
      <c r="C2031" s="23">
        <v>6</v>
      </c>
      <c r="D2031" s="23">
        <v>0.7</v>
      </c>
      <c r="E2031" s="23">
        <v>48.3</v>
      </c>
      <c r="F2031">
        <v>61.5</v>
      </c>
      <c r="G2031" t="s">
        <v>14145</v>
      </c>
    </row>
    <row r="2032" spans="1:7" x14ac:dyDescent="0.35">
      <c r="A2032" s="21" t="s">
        <v>1373</v>
      </c>
      <c r="B2032" s="29" t="s">
        <v>1374</v>
      </c>
      <c r="C2032" s="23">
        <v>6</v>
      </c>
      <c r="D2032" s="23">
        <v>0.7</v>
      </c>
      <c r="E2032" s="23">
        <v>47.6</v>
      </c>
      <c r="F2032">
        <v>180</v>
      </c>
      <c r="G2032" t="s">
        <v>14145</v>
      </c>
    </row>
    <row r="2033" spans="1:7" x14ac:dyDescent="0.35">
      <c r="A2033" s="21" t="s">
        <v>14647</v>
      </c>
      <c r="B2033" s="29" t="s">
        <v>14648</v>
      </c>
      <c r="C2033" s="23">
        <v>6</v>
      </c>
      <c r="D2033" s="23">
        <v>0.7</v>
      </c>
      <c r="E2033" s="23">
        <v>46.7</v>
      </c>
      <c r="F2033">
        <v>28.5</v>
      </c>
      <c r="G2033" t="s">
        <v>14145</v>
      </c>
    </row>
    <row r="2034" spans="1:7" x14ac:dyDescent="0.35">
      <c r="A2034" s="21" t="s">
        <v>2476</v>
      </c>
      <c r="B2034" s="29" t="s">
        <v>2477</v>
      </c>
      <c r="C2034" s="23">
        <v>6</v>
      </c>
      <c r="D2034" s="23">
        <v>0.7</v>
      </c>
      <c r="E2034" s="23">
        <v>50</v>
      </c>
      <c r="F2034">
        <v>44</v>
      </c>
      <c r="G2034" t="s">
        <v>14145</v>
      </c>
    </row>
    <row r="2035" spans="1:7" x14ac:dyDescent="0.35">
      <c r="A2035" s="21" t="s">
        <v>2488</v>
      </c>
      <c r="B2035" s="29" t="s">
        <v>2489</v>
      </c>
      <c r="C2035" s="23">
        <v>6</v>
      </c>
      <c r="D2035" s="23">
        <v>0.7</v>
      </c>
      <c r="E2035" s="23">
        <v>50</v>
      </c>
      <c r="F2035">
        <v>42.5</v>
      </c>
      <c r="G2035" t="s">
        <v>14145</v>
      </c>
    </row>
    <row r="2036" spans="1:7" x14ac:dyDescent="0.35">
      <c r="A2036" s="21" t="s">
        <v>2492</v>
      </c>
      <c r="B2036" s="29" t="s">
        <v>2493</v>
      </c>
      <c r="C2036" s="23">
        <v>6</v>
      </c>
      <c r="D2036" s="23">
        <v>0.7</v>
      </c>
      <c r="E2036" s="23">
        <v>50</v>
      </c>
      <c r="F2036">
        <v>31</v>
      </c>
      <c r="G2036" t="s">
        <v>14145</v>
      </c>
    </row>
    <row r="2037" spans="1:7" x14ac:dyDescent="0.35">
      <c r="A2037" s="21" t="s">
        <v>2584</v>
      </c>
      <c r="B2037" s="29" t="s">
        <v>2585</v>
      </c>
      <c r="C2037" s="23">
        <v>6</v>
      </c>
      <c r="D2037" s="23">
        <v>0.7</v>
      </c>
      <c r="E2037" s="23">
        <v>46.3</v>
      </c>
      <c r="F2037">
        <v>33.5</v>
      </c>
      <c r="G2037" t="s">
        <v>14145</v>
      </c>
    </row>
    <row r="2038" spans="1:7" x14ac:dyDescent="0.35">
      <c r="A2038" s="21" t="s">
        <v>2596</v>
      </c>
      <c r="B2038" s="29" t="s">
        <v>2597</v>
      </c>
      <c r="C2038" s="23">
        <v>6</v>
      </c>
      <c r="D2038" s="23">
        <v>0.7</v>
      </c>
      <c r="E2038" s="23">
        <v>46.3</v>
      </c>
      <c r="F2038">
        <v>21.5</v>
      </c>
      <c r="G2038" t="s">
        <v>14145</v>
      </c>
    </row>
    <row r="2039" spans="1:7" x14ac:dyDescent="0.35">
      <c r="A2039" s="21" t="s">
        <v>2600</v>
      </c>
      <c r="B2039" s="29" t="s">
        <v>2601</v>
      </c>
      <c r="C2039" s="23">
        <v>6</v>
      </c>
      <c r="D2039" s="23">
        <v>0.7</v>
      </c>
      <c r="E2039" s="23">
        <v>46.3</v>
      </c>
      <c r="F2039">
        <v>29.25</v>
      </c>
      <c r="G2039" t="s">
        <v>14145</v>
      </c>
    </row>
    <row r="2040" spans="1:7" x14ac:dyDescent="0.35">
      <c r="A2040" s="21" t="s">
        <v>2635</v>
      </c>
      <c r="B2040" s="29" t="s">
        <v>2636</v>
      </c>
      <c r="C2040" s="23">
        <v>6</v>
      </c>
      <c r="D2040" s="23">
        <v>0.7</v>
      </c>
      <c r="E2040" s="23">
        <v>54.2</v>
      </c>
      <c r="F2040">
        <v>70</v>
      </c>
      <c r="G2040" t="s">
        <v>14145</v>
      </c>
    </row>
    <row r="2041" spans="1:7" x14ac:dyDescent="0.35">
      <c r="A2041" s="21" t="s">
        <v>14669</v>
      </c>
      <c r="B2041" s="29" t="s">
        <v>14670</v>
      </c>
      <c r="C2041" s="23">
        <v>6</v>
      </c>
      <c r="D2041" s="23">
        <v>0.7</v>
      </c>
      <c r="E2041" s="23">
        <v>47</v>
      </c>
      <c r="F2041">
        <v>58.5</v>
      </c>
      <c r="G2041" t="s">
        <v>14145</v>
      </c>
    </row>
    <row r="2042" spans="1:7" x14ac:dyDescent="0.35">
      <c r="A2042" s="21" t="s">
        <v>14671</v>
      </c>
      <c r="B2042" s="29" t="s">
        <v>14672</v>
      </c>
      <c r="C2042" s="23">
        <v>6</v>
      </c>
      <c r="D2042" s="23">
        <v>0.7</v>
      </c>
      <c r="E2042" s="23">
        <v>55.1</v>
      </c>
      <c r="F2042">
        <v>53.5</v>
      </c>
      <c r="G2042" t="s">
        <v>14145</v>
      </c>
    </row>
    <row r="2043" spans="1:7" x14ac:dyDescent="0.35">
      <c r="A2043" s="21" t="s">
        <v>2866</v>
      </c>
      <c r="B2043" s="29" t="s">
        <v>2867</v>
      </c>
      <c r="C2043" s="23">
        <v>6</v>
      </c>
      <c r="D2043" s="23">
        <v>0.7</v>
      </c>
      <c r="E2043" s="23">
        <v>58.1</v>
      </c>
      <c r="F2043">
        <v>315</v>
      </c>
      <c r="G2043" t="s">
        <v>14145</v>
      </c>
    </row>
    <row r="2044" spans="1:7" x14ac:dyDescent="0.35">
      <c r="A2044" s="21" t="s">
        <v>2946</v>
      </c>
      <c r="B2044" s="29" t="s">
        <v>2947</v>
      </c>
      <c r="C2044" s="23">
        <v>6</v>
      </c>
      <c r="D2044" s="23">
        <v>0.7</v>
      </c>
      <c r="E2044" s="23">
        <v>55.5</v>
      </c>
      <c r="F2044">
        <v>99.95</v>
      </c>
      <c r="G2044" t="s">
        <v>14145</v>
      </c>
    </row>
    <row r="2045" spans="1:7" x14ac:dyDescent="0.35">
      <c r="A2045" s="21" t="s">
        <v>2950</v>
      </c>
      <c r="B2045" s="29" t="s">
        <v>2947</v>
      </c>
      <c r="C2045" s="23">
        <v>6</v>
      </c>
      <c r="D2045" s="23">
        <v>0.7</v>
      </c>
      <c r="E2045" s="23">
        <v>55.5</v>
      </c>
      <c r="F2045">
        <v>87.5</v>
      </c>
      <c r="G2045" t="s">
        <v>14145</v>
      </c>
    </row>
    <row r="2046" spans="1:7" x14ac:dyDescent="0.35">
      <c r="A2046" s="21" t="s">
        <v>3597</v>
      </c>
      <c r="B2046" s="29" t="s">
        <v>3598</v>
      </c>
      <c r="C2046" s="23">
        <v>6</v>
      </c>
      <c r="D2046" s="23">
        <v>0.7</v>
      </c>
      <c r="E2046" s="23">
        <v>52.5</v>
      </c>
      <c r="F2046">
        <v>48.5</v>
      </c>
      <c r="G2046" t="s">
        <v>14145</v>
      </c>
    </row>
    <row r="2047" spans="1:7" x14ac:dyDescent="0.35">
      <c r="A2047" s="21" t="s">
        <v>3600</v>
      </c>
      <c r="B2047" s="29" t="s">
        <v>3601</v>
      </c>
      <c r="C2047" s="23">
        <v>6</v>
      </c>
      <c r="D2047" s="23">
        <v>0.7</v>
      </c>
      <c r="E2047" s="23">
        <v>53</v>
      </c>
      <c r="F2047">
        <v>47.5</v>
      </c>
      <c r="G2047" t="s">
        <v>14145</v>
      </c>
    </row>
    <row r="2048" spans="1:7" x14ac:dyDescent="0.35">
      <c r="A2048" s="21" t="s">
        <v>3603</v>
      </c>
      <c r="B2048" s="29" t="s">
        <v>3604</v>
      </c>
      <c r="C2048" s="23">
        <v>6</v>
      </c>
      <c r="D2048" s="23">
        <v>0.7</v>
      </c>
      <c r="E2048" s="23">
        <v>54.5</v>
      </c>
      <c r="F2048">
        <v>45</v>
      </c>
      <c r="G2048" t="s">
        <v>14145</v>
      </c>
    </row>
    <row r="2049" spans="1:7" x14ac:dyDescent="0.35">
      <c r="A2049" s="21" t="s">
        <v>3606</v>
      </c>
      <c r="B2049" s="29" t="s">
        <v>3607</v>
      </c>
      <c r="C2049" s="23">
        <v>6</v>
      </c>
      <c r="D2049" s="23">
        <v>0.7</v>
      </c>
      <c r="E2049" s="23">
        <v>55.5</v>
      </c>
      <c r="F2049">
        <v>42.5</v>
      </c>
      <c r="G2049" t="s">
        <v>14145</v>
      </c>
    </row>
    <row r="2050" spans="1:7" x14ac:dyDescent="0.35">
      <c r="A2050" s="21" t="s">
        <v>3609</v>
      </c>
      <c r="B2050" s="29" t="s">
        <v>3610</v>
      </c>
      <c r="C2050" s="23">
        <v>6</v>
      </c>
      <c r="D2050" s="23">
        <v>0.7</v>
      </c>
      <c r="E2050" s="23">
        <v>54</v>
      </c>
      <c r="F2050">
        <v>42.5</v>
      </c>
      <c r="G2050" t="s">
        <v>14145</v>
      </c>
    </row>
    <row r="2051" spans="1:7" x14ac:dyDescent="0.35">
      <c r="A2051" s="21" t="s">
        <v>4211</v>
      </c>
      <c r="B2051" s="29" t="s">
        <v>4212</v>
      </c>
      <c r="C2051" s="23">
        <v>6</v>
      </c>
      <c r="D2051" s="23">
        <v>0.7</v>
      </c>
      <c r="E2051" s="23">
        <v>46.3</v>
      </c>
      <c r="F2051">
        <v>27.5</v>
      </c>
      <c r="G2051" t="s">
        <v>14145</v>
      </c>
    </row>
    <row r="2052" spans="1:7" x14ac:dyDescent="0.35">
      <c r="A2052" s="21" t="s">
        <v>4219</v>
      </c>
      <c r="B2052" s="29" t="s">
        <v>4220</v>
      </c>
      <c r="C2052" s="23">
        <v>6</v>
      </c>
      <c r="D2052" s="23">
        <v>0.7</v>
      </c>
      <c r="E2052" s="23">
        <v>46.3</v>
      </c>
      <c r="F2052">
        <v>13</v>
      </c>
      <c r="G2052" t="s">
        <v>14145</v>
      </c>
    </row>
    <row r="2053" spans="1:7" x14ac:dyDescent="0.35">
      <c r="A2053" s="21" t="s">
        <v>5089</v>
      </c>
      <c r="B2053" s="29" t="s">
        <v>5090</v>
      </c>
      <c r="C2053" s="23">
        <v>6</v>
      </c>
      <c r="D2053" s="23">
        <v>0.7</v>
      </c>
      <c r="E2053" s="23">
        <v>46.8</v>
      </c>
      <c r="F2053">
        <v>125</v>
      </c>
      <c r="G2053" t="s">
        <v>14145</v>
      </c>
    </row>
    <row r="2054" spans="1:7" x14ac:dyDescent="0.35">
      <c r="A2054" s="21" t="s">
        <v>5093</v>
      </c>
      <c r="B2054" s="29" t="s">
        <v>5094</v>
      </c>
      <c r="C2054" s="23">
        <v>6</v>
      </c>
      <c r="D2054" s="23">
        <v>0.7</v>
      </c>
      <c r="E2054" s="23">
        <v>47</v>
      </c>
      <c r="F2054">
        <v>165</v>
      </c>
      <c r="G2054" t="s">
        <v>14145</v>
      </c>
    </row>
    <row r="2055" spans="1:7" x14ac:dyDescent="0.35">
      <c r="A2055" s="21" t="s">
        <v>5097</v>
      </c>
      <c r="B2055" s="29" t="s">
        <v>5098</v>
      </c>
      <c r="C2055" s="23">
        <v>6</v>
      </c>
      <c r="D2055" s="23">
        <v>0.7</v>
      </c>
      <c r="E2055" s="23">
        <v>50.6</v>
      </c>
      <c r="F2055">
        <v>37.5</v>
      </c>
      <c r="G2055" t="s">
        <v>14145</v>
      </c>
    </row>
    <row r="2056" spans="1:7" x14ac:dyDescent="0.35">
      <c r="A2056" s="21" t="s">
        <v>5101</v>
      </c>
      <c r="B2056" s="29" t="s">
        <v>5102</v>
      </c>
      <c r="C2056" s="23">
        <v>6</v>
      </c>
      <c r="D2056" s="23">
        <v>0.7</v>
      </c>
      <c r="E2056" s="23">
        <v>48.8</v>
      </c>
      <c r="F2056">
        <v>29.5</v>
      </c>
      <c r="G2056" t="s">
        <v>14145</v>
      </c>
    </row>
    <row r="2057" spans="1:7" x14ac:dyDescent="0.35">
      <c r="A2057" s="21" t="s">
        <v>5509</v>
      </c>
      <c r="B2057" s="29" t="s">
        <v>5510</v>
      </c>
      <c r="C2057" s="23">
        <v>6</v>
      </c>
      <c r="D2057" s="23">
        <v>0.7</v>
      </c>
      <c r="E2057" s="23">
        <v>48</v>
      </c>
      <c r="F2057">
        <v>36</v>
      </c>
      <c r="G2057" t="s">
        <v>14145</v>
      </c>
    </row>
    <row r="2058" spans="1:7" x14ac:dyDescent="0.35">
      <c r="A2058" s="21" t="s">
        <v>5736</v>
      </c>
      <c r="B2058" s="29" t="s">
        <v>5737</v>
      </c>
      <c r="C2058" s="23">
        <v>6</v>
      </c>
      <c r="D2058" s="23">
        <v>0.7</v>
      </c>
      <c r="E2058" s="23">
        <v>48</v>
      </c>
      <c r="F2058">
        <v>27.5</v>
      </c>
      <c r="G2058" t="s">
        <v>14145</v>
      </c>
    </row>
    <row r="2059" spans="1:7" x14ac:dyDescent="0.35">
      <c r="A2059" s="21" t="s">
        <v>5740</v>
      </c>
      <c r="B2059" s="29" t="s">
        <v>5741</v>
      </c>
      <c r="C2059" s="23">
        <v>6</v>
      </c>
      <c r="D2059" s="23">
        <v>0.7</v>
      </c>
      <c r="E2059" s="23">
        <v>48</v>
      </c>
      <c r="F2059">
        <v>19.5</v>
      </c>
      <c r="G2059" t="s">
        <v>14145</v>
      </c>
    </row>
    <row r="2060" spans="1:7" x14ac:dyDescent="0.35">
      <c r="A2060" s="21" t="s">
        <v>5774</v>
      </c>
      <c r="B2060" s="29" t="s">
        <v>5775</v>
      </c>
      <c r="C2060" s="23">
        <v>6</v>
      </c>
      <c r="D2060" s="23">
        <v>0.7</v>
      </c>
      <c r="E2060" s="23">
        <v>47.2</v>
      </c>
      <c r="F2060">
        <v>41.5</v>
      </c>
      <c r="G2060" t="s">
        <v>14145</v>
      </c>
    </row>
    <row r="2061" spans="1:7" x14ac:dyDescent="0.35">
      <c r="A2061" s="21" t="s">
        <v>5864</v>
      </c>
      <c r="B2061" s="29" t="s">
        <v>5865</v>
      </c>
      <c r="C2061" s="23">
        <v>6</v>
      </c>
      <c r="D2061" s="23">
        <v>0.7</v>
      </c>
      <c r="E2061" s="23">
        <v>48</v>
      </c>
      <c r="F2061">
        <v>20</v>
      </c>
      <c r="G2061" t="s">
        <v>14145</v>
      </c>
    </row>
    <row r="2062" spans="1:7" x14ac:dyDescent="0.35">
      <c r="A2062" s="21" t="s">
        <v>5868</v>
      </c>
      <c r="B2062" s="29" t="s">
        <v>5869</v>
      </c>
      <c r="C2062" s="23">
        <v>6</v>
      </c>
      <c r="D2062" s="23">
        <v>0.7</v>
      </c>
      <c r="E2062" s="23">
        <v>58.1</v>
      </c>
      <c r="F2062">
        <v>53.5</v>
      </c>
      <c r="G2062" t="s">
        <v>14145</v>
      </c>
    </row>
    <row r="2063" spans="1:7" x14ac:dyDescent="0.35">
      <c r="A2063" s="21" t="s">
        <v>5872</v>
      </c>
      <c r="B2063" s="29" t="s">
        <v>5873</v>
      </c>
      <c r="C2063" s="23">
        <v>6</v>
      </c>
      <c r="D2063" s="23">
        <v>0.7</v>
      </c>
      <c r="E2063" s="23">
        <v>57.2</v>
      </c>
      <c r="F2063">
        <v>52.5</v>
      </c>
      <c r="G2063" t="s">
        <v>14145</v>
      </c>
    </row>
    <row r="2064" spans="1:7" x14ac:dyDescent="0.35">
      <c r="A2064" s="21" t="s">
        <v>5876</v>
      </c>
      <c r="B2064" s="29" t="s">
        <v>5877</v>
      </c>
      <c r="C2064" s="23">
        <v>6</v>
      </c>
      <c r="D2064" s="23">
        <v>0.7</v>
      </c>
      <c r="E2064" s="23">
        <v>48</v>
      </c>
      <c r="F2064">
        <v>44.5</v>
      </c>
      <c r="G2064" t="s">
        <v>14145</v>
      </c>
    </row>
    <row r="2065" spans="1:7" x14ac:dyDescent="0.35">
      <c r="A2065" s="21" t="s">
        <v>5890</v>
      </c>
      <c r="B2065" s="29" t="s">
        <v>5891</v>
      </c>
      <c r="C2065" s="23">
        <v>6</v>
      </c>
      <c r="D2065" s="23">
        <v>0.7</v>
      </c>
      <c r="E2065" s="23">
        <v>48</v>
      </c>
      <c r="F2065">
        <v>37.5</v>
      </c>
      <c r="G2065" t="s">
        <v>14145</v>
      </c>
    </row>
    <row r="2066" spans="1:7" x14ac:dyDescent="0.35">
      <c r="A2066" s="21" t="s">
        <v>5898</v>
      </c>
      <c r="B2066" s="29" t="s">
        <v>5899</v>
      </c>
      <c r="C2066" s="23">
        <v>6</v>
      </c>
      <c r="D2066" s="23">
        <v>0.7</v>
      </c>
      <c r="E2066" s="23">
        <v>48</v>
      </c>
      <c r="F2066">
        <v>43.5</v>
      </c>
      <c r="G2066" t="s">
        <v>14145</v>
      </c>
    </row>
    <row r="2067" spans="1:7" x14ac:dyDescent="0.35">
      <c r="A2067" s="21" t="s">
        <v>5902</v>
      </c>
      <c r="B2067" s="29" t="s">
        <v>14625</v>
      </c>
      <c r="C2067" s="23">
        <v>6</v>
      </c>
      <c r="D2067" s="23">
        <v>0.7</v>
      </c>
      <c r="E2067" s="23">
        <v>48</v>
      </c>
      <c r="F2067">
        <v>35</v>
      </c>
      <c r="G2067" t="s">
        <v>14145</v>
      </c>
    </row>
    <row r="2068" spans="1:7" x14ac:dyDescent="0.35">
      <c r="A2068" s="21" t="s">
        <v>5925</v>
      </c>
      <c r="B2068" s="29" t="s">
        <v>5926</v>
      </c>
      <c r="C2068" s="23">
        <v>6</v>
      </c>
      <c r="D2068" s="23">
        <v>0.7</v>
      </c>
      <c r="E2068" s="23">
        <v>60</v>
      </c>
      <c r="F2068">
        <v>31.5</v>
      </c>
      <c r="G2068" t="s">
        <v>14145</v>
      </c>
    </row>
    <row r="2069" spans="1:7" x14ac:dyDescent="0.35">
      <c r="A2069" s="21" t="s">
        <v>6006</v>
      </c>
      <c r="B2069" s="29" t="s">
        <v>6007</v>
      </c>
      <c r="C2069" s="23">
        <v>6</v>
      </c>
      <c r="D2069" s="23">
        <v>0.7</v>
      </c>
      <c r="E2069" s="23">
        <v>47</v>
      </c>
      <c r="F2069">
        <v>31.95</v>
      </c>
      <c r="G2069" t="s">
        <v>14145</v>
      </c>
    </row>
    <row r="2070" spans="1:7" x14ac:dyDescent="0.35">
      <c r="A2070" s="21" t="s">
        <v>6010</v>
      </c>
      <c r="B2070" s="29" t="s">
        <v>14692</v>
      </c>
      <c r="C2070" s="23">
        <v>6</v>
      </c>
      <c r="D2070" s="23">
        <v>0.7</v>
      </c>
      <c r="E2070" s="23">
        <v>45</v>
      </c>
      <c r="F2070">
        <v>24.5</v>
      </c>
      <c r="G2070" t="s">
        <v>14145</v>
      </c>
    </row>
    <row r="2071" spans="1:7" x14ac:dyDescent="0.35">
      <c r="A2071" s="21" t="s">
        <v>6013</v>
      </c>
      <c r="B2071" s="29" t="s">
        <v>6014</v>
      </c>
      <c r="C2071" s="23">
        <v>6</v>
      </c>
      <c r="D2071" s="23">
        <v>0.7</v>
      </c>
      <c r="E2071" s="23">
        <v>50</v>
      </c>
      <c r="F2071">
        <v>21.5</v>
      </c>
      <c r="G2071" t="s">
        <v>14145</v>
      </c>
    </row>
    <row r="2072" spans="1:7" x14ac:dyDescent="0.35">
      <c r="A2072" s="21" t="s">
        <v>14693</v>
      </c>
      <c r="B2072" s="29" t="s">
        <v>14694</v>
      </c>
      <c r="C2072" s="23">
        <v>6</v>
      </c>
      <c r="D2072" s="23">
        <v>0.7</v>
      </c>
      <c r="E2072" s="23">
        <v>49.1</v>
      </c>
      <c r="F2072">
        <v>28.5</v>
      </c>
      <c r="G2072" t="s">
        <v>14145</v>
      </c>
    </row>
    <row r="2073" spans="1:7" x14ac:dyDescent="0.35">
      <c r="A2073" s="21" t="s">
        <v>6021</v>
      </c>
      <c r="B2073" s="29" t="s">
        <v>14695</v>
      </c>
      <c r="C2073" s="23">
        <v>6</v>
      </c>
      <c r="D2073" s="23">
        <v>0.7</v>
      </c>
      <c r="E2073" s="23">
        <v>50.5</v>
      </c>
      <c r="F2073">
        <v>26.25</v>
      </c>
      <c r="G2073" t="s">
        <v>14145</v>
      </c>
    </row>
    <row r="2074" spans="1:7" x14ac:dyDescent="0.35">
      <c r="A2074" s="21" t="s">
        <v>6024</v>
      </c>
      <c r="B2074" s="29" t="s">
        <v>6025</v>
      </c>
      <c r="C2074" s="23">
        <v>6</v>
      </c>
      <c r="D2074" s="23">
        <v>0.7</v>
      </c>
      <c r="E2074" s="23">
        <v>50</v>
      </c>
      <c r="F2074">
        <v>18.5</v>
      </c>
      <c r="G2074" t="s">
        <v>14145</v>
      </c>
    </row>
    <row r="2075" spans="1:7" x14ac:dyDescent="0.35">
      <c r="A2075" s="21" t="s">
        <v>6058</v>
      </c>
      <c r="B2075" s="29" t="s">
        <v>6059</v>
      </c>
      <c r="C2075" s="23">
        <v>6</v>
      </c>
      <c r="D2075" s="23">
        <v>0.7</v>
      </c>
      <c r="E2075" s="23">
        <v>48</v>
      </c>
      <c r="F2075">
        <v>43</v>
      </c>
      <c r="G2075" t="s">
        <v>14145</v>
      </c>
    </row>
    <row r="2076" spans="1:7" x14ac:dyDescent="0.35">
      <c r="A2076" s="21" t="s">
        <v>14696</v>
      </c>
      <c r="B2076" s="29" t="s">
        <v>14697</v>
      </c>
      <c r="C2076" s="23">
        <v>6</v>
      </c>
      <c r="D2076" s="23">
        <v>0.7</v>
      </c>
      <c r="E2076" s="23">
        <v>58.3</v>
      </c>
      <c r="F2076">
        <v>265</v>
      </c>
      <c r="G2076" t="s">
        <v>14145</v>
      </c>
    </row>
    <row r="2077" spans="1:7" x14ac:dyDescent="0.35">
      <c r="A2077" s="21" t="s">
        <v>6809</v>
      </c>
      <c r="B2077" s="29" t="s">
        <v>6810</v>
      </c>
      <c r="C2077" s="23">
        <v>6</v>
      </c>
      <c r="D2077" s="23">
        <v>0.7</v>
      </c>
      <c r="E2077" s="23">
        <v>44</v>
      </c>
      <c r="F2077">
        <v>65</v>
      </c>
      <c r="G2077" t="s">
        <v>14145</v>
      </c>
    </row>
    <row r="2078" spans="1:7" x14ac:dyDescent="0.35">
      <c r="A2078" s="21" t="s">
        <v>6826</v>
      </c>
      <c r="B2078" s="29" t="s">
        <v>6827</v>
      </c>
      <c r="C2078" s="23">
        <v>6</v>
      </c>
      <c r="D2078" s="23">
        <v>0.7</v>
      </c>
      <c r="E2078" s="23">
        <v>64.099999999999994</v>
      </c>
      <c r="F2078">
        <v>53.5</v>
      </c>
      <c r="G2078" t="s">
        <v>14145</v>
      </c>
    </row>
    <row r="2079" spans="1:7" x14ac:dyDescent="0.35">
      <c r="A2079" s="21" t="s">
        <v>6830</v>
      </c>
      <c r="B2079" s="29" t="s">
        <v>6831</v>
      </c>
      <c r="C2079" s="23">
        <v>6</v>
      </c>
      <c r="D2079" s="23">
        <v>0.7</v>
      </c>
      <c r="E2079" s="23">
        <v>43.1</v>
      </c>
      <c r="F2079">
        <v>27.95</v>
      </c>
      <c r="G2079" t="s">
        <v>14145</v>
      </c>
    </row>
    <row r="2080" spans="1:7" x14ac:dyDescent="0.35">
      <c r="A2080" s="21" t="s">
        <v>6994</v>
      </c>
      <c r="B2080" s="29" t="s">
        <v>6995</v>
      </c>
      <c r="C2080" s="23">
        <v>6</v>
      </c>
      <c r="D2080" s="23">
        <v>0.7</v>
      </c>
      <c r="E2080" s="23">
        <v>58</v>
      </c>
      <c r="F2080">
        <v>18.5</v>
      </c>
      <c r="G2080" t="s">
        <v>14145</v>
      </c>
    </row>
    <row r="2081" spans="1:7" x14ac:dyDescent="0.35">
      <c r="A2081" s="21" t="s">
        <v>7029</v>
      </c>
      <c r="B2081" s="29" t="s">
        <v>7030</v>
      </c>
      <c r="C2081" s="23">
        <v>6</v>
      </c>
      <c r="D2081" s="23">
        <v>0.7</v>
      </c>
      <c r="E2081" s="23">
        <v>46.4</v>
      </c>
      <c r="F2081">
        <v>38.5</v>
      </c>
      <c r="G2081" t="s">
        <v>14145</v>
      </c>
    </row>
    <row r="2082" spans="1:7" x14ac:dyDescent="0.35">
      <c r="A2082" s="21" t="s">
        <v>14709</v>
      </c>
      <c r="B2082" s="29" t="s">
        <v>14710</v>
      </c>
      <c r="C2082" s="23">
        <v>6</v>
      </c>
      <c r="D2082" s="23">
        <v>0.7</v>
      </c>
      <c r="E2082" s="23">
        <v>44</v>
      </c>
      <c r="F2082">
        <v>51</v>
      </c>
      <c r="G2082" t="s">
        <v>14145</v>
      </c>
    </row>
    <row r="2083" spans="1:7" x14ac:dyDescent="0.35">
      <c r="A2083" s="21" t="s">
        <v>7707</v>
      </c>
      <c r="B2083" s="29" t="s">
        <v>7708</v>
      </c>
      <c r="C2083" s="23">
        <v>6</v>
      </c>
      <c r="D2083" s="23">
        <v>0.7</v>
      </c>
      <c r="E2083" s="23">
        <v>44</v>
      </c>
      <c r="F2083">
        <v>44</v>
      </c>
      <c r="G2083" t="s">
        <v>14145</v>
      </c>
    </row>
    <row r="2084" spans="1:7" x14ac:dyDescent="0.35">
      <c r="A2084" s="21" t="s">
        <v>7711</v>
      </c>
      <c r="B2084" s="29" t="s">
        <v>7712</v>
      </c>
      <c r="C2084" s="23">
        <v>6</v>
      </c>
      <c r="D2084" s="23">
        <v>0.7</v>
      </c>
      <c r="E2084" s="23">
        <v>46.7</v>
      </c>
      <c r="F2084">
        <v>120</v>
      </c>
      <c r="G2084" t="s">
        <v>14145</v>
      </c>
    </row>
    <row r="2085" spans="1:7" x14ac:dyDescent="0.35">
      <c r="A2085" s="21" t="s">
        <v>7727</v>
      </c>
      <c r="B2085" s="29" t="s">
        <v>7728</v>
      </c>
      <c r="C2085" s="23">
        <v>6</v>
      </c>
      <c r="D2085" s="23">
        <v>0.7</v>
      </c>
      <c r="E2085" s="23">
        <v>42</v>
      </c>
      <c r="F2085">
        <v>27.5</v>
      </c>
      <c r="G2085" t="s">
        <v>14145</v>
      </c>
    </row>
    <row r="2086" spans="1:7" x14ac:dyDescent="0.35">
      <c r="A2086" s="21" t="s">
        <v>14711</v>
      </c>
      <c r="B2086" s="29" t="s">
        <v>14712</v>
      </c>
      <c r="C2086" s="23">
        <v>6</v>
      </c>
      <c r="D2086" s="23">
        <v>0.7</v>
      </c>
      <c r="E2086" s="23">
        <v>53.2</v>
      </c>
      <c r="F2086">
        <v>82.5</v>
      </c>
      <c r="G2086" t="s">
        <v>14145</v>
      </c>
    </row>
    <row r="2087" spans="1:7" x14ac:dyDescent="0.35">
      <c r="A2087" s="21" t="s">
        <v>7819</v>
      </c>
      <c r="B2087" s="29" t="s">
        <v>7820</v>
      </c>
      <c r="C2087" s="23">
        <v>6</v>
      </c>
      <c r="D2087" s="23">
        <v>0.7</v>
      </c>
      <c r="E2087" s="23">
        <v>54</v>
      </c>
      <c r="F2087">
        <v>92.5</v>
      </c>
      <c r="G2087" t="s">
        <v>14145</v>
      </c>
    </row>
    <row r="2088" spans="1:7" x14ac:dyDescent="0.35">
      <c r="A2088" s="21" t="s">
        <v>14713</v>
      </c>
      <c r="B2088" s="29" t="s">
        <v>14714</v>
      </c>
      <c r="C2088" s="23">
        <v>6</v>
      </c>
      <c r="D2088" s="23">
        <v>0.7</v>
      </c>
      <c r="E2088" s="23">
        <v>57.8</v>
      </c>
      <c r="F2088">
        <v>75</v>
      </c>
      <c r="G2088" t="s">
        <v>14145</v>
      </c>
    </row>
    <row r="2089" spans="1:7" x14ac:dyDescent="0.35">
      <c r="A2089" s="21" t="s">
        <v>7828</v>
      </c>
      <c r="B2089" s="29" t="s">
        <v>7829</v>
      </c>
      <c r="C2089" s="23">
        <v>6</v>
      </c>
      <c r="D2089" s="23">
        <v>0.7</v>
      </c>
      <c r="E2089" s="23">
        <v>57.1</v>
      </c>
      <c r="F2089">
        <v>105</v>
      </c>
      <c r="G2089" t="s">
        <v>14145</v>
      </c>
    </row>
    <row r="2090" spans="1:7" x14ac:dyDescent="0.35">
      <c r="A2090" s="21" t="s">
        <v>8152</v>
      </c>
      <c r="B2090" s="29" t="s">
        <v>8153</v>
      </c>
      <c r="C2090" s="23">
        <v>6</v>
      </c>
      <c r="D2090" s="23">
        <v>0.7</v>
      </c>
      <c r="E2090" s="23">
        <v>48</v>
      </c>
      <c r="F2090">
        <v>32.5</v>
      </c>
      <c r="G2090" t="s">
        <v>14145</v>
      </c>
    </row>
    <row r="2091" spans="1:7" x14ac:dyDescent="0.35">
      <c r="A2091" s="21" t="s">
        <v>14717</v>
      </c>
      <c r="B2091" s="29" t="s">
        <v>14718</v>
      </c>
      <c r="C2091" s="23">
        <v>6</v>
      </c>
      <c r="D2091" s="23">
        <v>0.7</v>
      </c>
      <c r="E2091" s="23">
        <v>55</v>
      </c>
      <c r="F2091">
        <v>31.5</v>
      </c>
      <c r="G2091" t="s">
        <v>14145</v>
      </c>
    </row>
    <row r="2092" spans="1:7" x14ac:dyDescent="0.35">
      <c r="A2092" s="21" t="s">
        <v>8206</v>
      </c>
      <c r="B2092" s="29" t="s">
        <v>8207</v>
      </c>
      <c r="C2092" s="23">
        <v>6</v>
      </c>
      <c r="D2092" s="23">
        <v>0.7</v>
      </c>
      <c r="E2092" s="23">
        <v>48</v>
      </c>
      <c r="F2092">
        <v>88.5</v>
      </c>
      <c r="G2092" t="s">
        <v>14145</v>
      </c>
    </row>
    <row r="2093" spans="1:7" x14ac:dyDescent="0.35">
      <c r="A2093" s="21" t="s">
        <v>14719</v>
      </c>
      <c r="B2093" s="29" t="s">
        <v>14720</v>
      </c>
      <c r="C2093" s="23">
        <v>6</v>
      </c>
      <c r="D2093" s="23">
        <v>0.7</v>
      </c>
      <c r="E2093" s="23">
        <v>45.5</v>
      </c>
      <c r="F2093">
        <v>1025</v>
      </c>
      <c r="G2093" t="s">
        <v>14145</v>
      </c>
    </row>
    <row r="2094" spans="1:7" x14ac:dyDescent="0.35">
      <c r="A2094" s="21" t="s">
        <v>14721</v>
      </c>
      <c r="B2094" s="29" t="s">
        <v>14722</v>
      </c>
      <c r="C2094" s="23">
        <v>6</v>
      </c>
      <c r="D2094" s="23">
        <v>0.7</v>
      </c>
      <c r="E2094" s="23">
        <v>58.6</v>
      </c>
      <c r="F2094">
        <v>135</v>
      </c>
      <c r="G2094" t="s">
        <v>14145</v>
      </c>
    </row>
    <row r="2095" spans="1:7" x14ac:dyDescent="0.35">
      <c r="A2095" s="21" t="s">
        <v>8214</v>
      </c>
      <c r="B2095" s="29" t="s">
        <v>8215</v>
      </c>
      <c r="C2095" s="23">
        <v>6</v>
      </c>
      <c r="D2095" s="23">
        <v>0.7</v>
      </c>
      <c r="E2095" s="23">
        <v>48</v>
      </c>
      <c r="F2095">
        <v>62.5</v>
      </c>
      <c r="G2095" t="s">
        <v>14145</v>
      </c>
    </row>
    <row r="2096" spans="1:7" x14ac:dyDescent="0.35">
      <c r="A2096" s="21" t="s">
        <v>8222</v>
      </c>
      <c r="B2096" s="29" t="s">
        <v>8223</v>
      </c>
      <c r="C2096" s="23">
        <v>6</v>
      </c>
      <c r="D2096" s="23">
        <v>0.7</v>
      </c>
      <c r="E2096" s="23">
        <v>48</v>
      </c>
      <c r="F2096">
        <v>28</v>
      </c>
      <c r="G2096" t="s">
        <v>14145</v>
      </c>
    </row>
    <row r="2097" spans="1:7" x14ac:dyDescent="0.35">
      <c r="A2097" s="21" t="s">
        <v>8325</v>
      </c>
      <c r="B2097" s="29" t="s">
        <v>8326</v>
      </c>
      <c r="C2097" s="23">
        <v>6</v>
      </c>
      <c r="D2097" s="23">
        <v>0.7</v>
      </c>
      <c r="E2097" s="23">
        <v>46.3</v>
      </c>
      <c r="F2097">
        <v>28.5</v>
      </c>
      <c r="G2097" t="s">
        <v>14145</v>
      </c>
    </row>
    <row r="2098" spans="1:7" x14ac:dyDescent="0.35">
      <c r="A2098" s="21" t="s">
        <v>8330</v>
      </c>
      <c r="B2098" s="29" t="s">
        <v>8331</v>
      </c>
      <c r="C2098" s="23">
        <v>6</v>
      </c>
      <c r="D2098" s="23">
        <v>0.7</v>
      </c>
      <c r="E2098" s="23">
        <v>46.3</v>
      </c>
      <c r="F2098">
        <v>22.5</v>
      </c>
      <c r="G2098" t="s">
        <v>14145</v>
      </c>
    </row>
    <row r="2099" spans="1:7" x14ac:dyDescent="0.35">
      <c r="A2099" s="21" t="s">
        <v>8482</v>
      </c>
      <c r="B2099" s="29" t="s">
        <v>8483</v>
      </c>
      <c r="C2099" s="23">
        <v>6</v>
      </c>
      <c r="D2099" s="23">
        <v>0.7</v>
      </c>
      <c r="E2099" s="23">
        <v>48</v>
      </c>
      <c r="F2099">
        <v>525</v>
      </c>
      <c r="G2099" t="s">
        <v>14145</v>
      </c>
    </row>
    <row r="2100" spans="1:7" x14ac:dyDescent="0.35">
      <c r="A2100" s="21" t="s">
        <v>8602</v>
      </c>
      <c r="B2100" s="29" t="s">
        <v>8603</v>
      </c>
      <c r="C2100" s="23">
        <v>6</v>
      </c>
      <c r="D2100" s="23">
        <v>0.7</v>
      </c>
      <c r="E2100" s="23">
        <v>46.1</v>
      </c>
      <c r="F2100">
        <v>32.950000000000003</v>
      </c>
      <c r="G2100" t="s">
        <v>14145</v>
      </c>
    </row>
    <row r="2101" spans="1:7" x14ac:dyDescent="0.35">
      <c r="A2101" s="21" t="s">
        <v>8606</v>
      </c>
      <c r="B2101" s="29" t="s">
        <v>8607</v>
      </c>
      <c r="C2101" s="23">
        <v>6</v>
      </c>
      <c r="D2101" s="23">
        <v>0.7</v>
      </c>
      <c r="E2101" s="23">
        <v>41.4</v>
      </c>
      <c r="F2101">
        <v>24.75</v>
      </c>
      <c r="G2101" t="s">
        <v>14145</v>
      </c>
    </row>
    <row r="2102" spans="1:7" x14ac:dyDescent="0.35">
      <c r="A2102" s="21" t="s">
        <v>14736</v>
      </c>
      <c r="B2102" s="29" t="s">
        <v>14737</v>
      </c>
      <c r="C2102" s="23">
        <v>6</v>
      </c>
      <c r="D2102" s="23">
        <v>0.7</v>
      </c>
      <c r="E2102" s="23">
        <v>48.6</v>
      </c>
      <c r="F2102">
        <v>42.95</v>
      </c>
      <c r="G2102" t="s">
        <v>14145</v>
      </c>
    </row>
    <row r="2103" spans="1:7" x14ac:dyDescent="0.35">
      <c r="A2103" s="21" t="s">
        <v>14738</v>
      </c>
      <c r="B2103" s="29" t="s">
        <v>14739</v>
      </c>
      <c r="C2103" s="23">
        <v>6</v>
      </c>
      <c r="D2103" s="23">
        <v>0.7</v>
      </c>
      <c r="E2103" s="23">
        <v>48.7</v>
      </c>
      <c r="F2103">
        <v>32.5</v>
      </c>
      <c r="G2103" t="s">
        <v>14145</v>
      </c>
    </row>
    <row r="2104" spans="1:7" x14ac:dyDescent="0.35">
      <c r="A2104" s="21" t="s">
        <v>8614</v>
      </c>
      <c r="B2104" s="29" t="s">
        <v>8615</v>
      </c>
      <c r="C2104" s="23">
        <v>6</v>
      </c>
      <c r="D2104" s="23">
        <v>0.7</v>
      </c>
      <c r="E2104" s="23">
        <v>46.6</v>
      </c>
      <c r="F2104">
        <v>61.5</v>
      </c>
      <c r="G2104" t="s">
        <v>14145</v>
      </c>
    </row>
    <row r="2105" spans="1:7" x14ac:dyDescent="0.35">
      <c r="A2105" s="21" t="s">
        <v>8618</v>
      </c>
      <c r="B2105" s="29" t="s">
        <v>8619</v>
      </c>
      <c r="C2105" s="23">
        <v>6</v>
      </c>
      <c r="D2105" s="23">
        <v>0.7</v>
      </c>
      <c r="E2105" s="23">
        <v>44</v>
      </c>
      <c r="F2105">
        <v>55</v>
      </c>
      <c r="G2105" t="s">
        <v>14145</v>
      </c>
    </row>
    <row r="2106" spans="1:7" x14ac:dyDescent="0.35">
      <c r="A2106" s="21" t="s">
        <v>8622</v>
      </c>
      <c r="B2106" s="29" t="s">
        <v>8623</v>
      </c>
      <c r="C2106" s="23">
        <v>6</v>
      </c>
      <c r="D2106" s="23">
        <v>0.7</v>
      </c>
      <c r="E2106" s="23">
        <v>43.7</v>
      </c>
      <c r="F2106">
        <v>44.5</v>
      </c>
      <c r="G2106" t="s">
        <v>14145</v>
      </c>
    </row>
    <row r="2107" spans="1:7" x14ac:dyDescent="0.35">
      <c r="A2107" s="21" t="s">
        <v>8626</v>
      </c>
      <c r="B2107" s="29" t="s">
        <v>8627</v>
      </c>
      <c r="C2107" s="23">
        <v>6</v>
      </c>
      <c r="D2107" s="23">
        <v>0.7</v>
      </c>
      <c r="E2107" s="23">
        <v>46.1</v>
      </c>
      <c r="F2107">
        <v>26.5</v>
      </c>
      <c r="G2107" t="s">
        <v>14145</v>
      </c>
    </row>
    <row r="2108" spans="1:7" x14ac:dyDescent="0.35">
      <c r="A2108" s="21" t="s">
        <v>14740</v>
      </c>
      <c r="B2108" s="29" t="s">
        <v>8630</v>
      </c>
      <c r="C2108" s="23">
        <v>6</v>
      </c>
      <c r="D2108" s="23">
        <v>0.7</v>
      </c>
      <c r="E2108" s="23">
        <v>46.1</v>
      </c>
      <c r="F2108">
        <v>27.5</v>
      </c>
      <c r="G2108" t="s">
        <v>14145</v>
      </c>
    </row>
    <row r="2109" spans="1:7" x14ac:dyDescent="0.35">
      <c r="A2109" s="21" t="s">
        <v>8634</v>
      </c>
      <c r="B2109" s="29" t="s">
        <v>8635</v>
      </c>
      <c r="C2109" s="23">
        <v>6</v>
      </c>
      <c r="D2109" s="23">
        <v>0.7</v>
      </c>
      <c r="E2109" s="23">
        <v>58.2</v>
      </c>
      <c r="F2109">
        <v>26.5</v>
      </c>
      <c r="G2109" t="s">
        <v>14145</v>
      </c>
    </row>
    <row r="2110" spans="1:7" x14ac:dyDescent="0.35">
      <c r="A2110" s="21" t="s">
        <v>9203</v>
      </c>
      <c r="B2110" s="29" t="s">
        <v>9204</v>
      </c>
      <c r="C2110" s="23">
        <v>6</v>
      </c>
      <c r="D2110" s="23">
        <v>0.7</v>
      </c>
      <c r="E2110" s="23">
        <v>56.2</v>
      </c>
      <c r="F2110">
        <v>58.5</v>
      </c>
      <c r="G2110" t="s">
        <v>14145</v>
      </c>
    </row>
    <row r="2111" spans="1:7" x14ac:dyDescent="0.35">
      <c r="A2111" s="21" t="s">
        <v>9207</v>
      </c>
      <c r="B2111" s="29" t="s">
        <v>9208</v>
      </c>
      <c r="C2111" s="23">
        <v>6</v>
      </c>
      <c r="D2111" s="23">
        <v>0.7</v>
      </c>
      <c r="E2111" s="23">
        <v>50</v>
      </c>
      <c r="F2111">
        <v>34.85</v>
      </c>
      <c r="G2111" t="s">
        <v>14145</v>
      </c>
    </row>
    <row r="2112" spans="1:7" x14ac:dyDescent="0.35">
      <c r="A2112" s="21" t="s">
        <v>9437</v>
      </c>
      <c r="B2112" s="29" t="s">
        <v>9438</v>
      </c>
      <c r="C2112" s="23">
        <v>6</v>
      </c>
      <c r="D2112" s="23">
        <v>0.7</v>
      </c>
      <c r="E2112" s="23">
        <v>43.4</v>
      </c>
      <c r="F2112">
        <v>33.950000000000003</v>
      </c>
      <c r="G2112" t="s">
        <v>14145</v>
      </c>
    </row>
    <row r="2113" spans="1:7" x14ac:dyDescent="0.35">
      <c r="A2113" s="21" t="s">
        <v>9692</v>
      </c>
      <c r="B2113" s="29" t="s">
        <v>9693</v>
      </c>
      <c r="C2113" s="23">
        <v>6</v>
      </c>
      <c r="D2113" s="23">
        <v>0.7</v>
      </c>
      <c r="E2113" s="23">
        <v>45</v>
      </c>
      <c r="F2113">
        <v>54.95</v>
      </c>
      <c r="G2113" t="s">
        <v>14145</v>
      </c>
    </row>
    <row r="2114" spans="1:7" x14ac:dyDescent="0.35">
      <c r="A2114" s="21" t="s">
        <v>9712</v>
      </c>
      <c r="B2114" s="29" t="s">
        <v>9713</v>
      </c>
      <c r="C2114" s="23">
        <v>6</v>
      </c>
      <c r="D2114" s="23">
        <v>0.7</v>
      </c>
      <c r="E2114" s="23">
        <v>45</v>
      </c>
      <c r="F2114">
        <v>58.25</v>
      </c>
      <c r="G2114" t="s">
        <v>14145</v>
      </c>
    </row>
    <row r="2115" spans="1:7" x14ac:dyDescent="0.35">
      <c r="A2115" s="21" t="s">
        <v>9724</v>
      </c>
      <c r="B2115" s="29" t="s">
        <v>9725</v>
      </c>
      <c r="C2115" s="23">
        <v>6</v>
      </c>
      <c r="D2115" s="23">
        <v>0.7</v>
      </c>
      <c r="E2115" s="23">
        <v>57.15</v>
      </c>
      <c r="F2115">
        <v>42.5</v>
      </c>
      <c r="G2115" t="s">
        <v>14145</v>
      </c>
    </row>
    <row r="2116" spans="1:7" x14ac:dyDescent="0.35">
      <c r="A2116" s="21" t="s">
        <v>9915</v>
      </c>
      <c r="B2116" s="29" t="s">
        <v>9916</v>
      </c>
      <c r="C2116" s="23">
        <v>6</v>
      </c>
      <c r="D2116" s="23">
        <v>0.7</v>
      </c>
      <c r="E2116" s="23">
        <v>50</v>
      </c>
      <c r="F2116">
        <v>22.5</v>
      </c>
      <c r="G2116" t="s">
        <v>14145</v>
      </c>
    </row>
    <row r="2117" spans="1:7" x14ac:dyDescent="0.35">
      <c r="A2117" s="21" t="s">
        <v>9919</v>
      </c>
      <c r="B2117" s="29" t="s">
        <v>9920</v>
      </c>
      <c r="C2117" s="23">
        <v>6</v>
      </c>
      <c r="D2117" s="23">
        <v>0.7</v>
      </c>
      <c r="E2117" s="23">
        <v>50</v>
      </c>
      <c r="F2117">
        <v>28.5</v>
      </c>
      <c r="G2117" t="s">
        <v>14145</v>
      </c>
    </row>
    <row r="2118" spans="1:7" x14ac:dyDescent="0.35">
      <c r="A2118" s="21" t="s">
        <v>9923</v>
      </c>
      <c r="B2118" s="29" t="s">
        <v>9924</v>
      </c>
      <c r="C2118" s="23">
        <v>6</v>
      </c>
      <c r="D2118" s="23">
        <v>0.7</v>
      </c>
      <c r="E2118" s="23">
        <v>50</v>
      </c>
      <c r="F2118">
        <v>53.5</v>
      </c>
      <c r="G2118" t="s">
        <v>14145</v>
      </c>
    </row>
    <row r="2119" spans="1:7" x14ac:dyDescent="0.35">
      <c r="A2119" s="21" t="s">
        <v>10366</v>
      </c>
      <c r="B2119" s="29" t="s">
        <v>10367</v>
      </c>
      <c r="C2119" s="23">
        <v>6</v>
      </c>
      <c r="D2119" s="23">
        <v>0.7</v>
      </c>
      <c r="E2119" s="23">
        <v>55.2</v>
      </c>
      <c r="F2119">
        <v>28</v>
      </c>
      <c r="G2119" t="s">
        <v>14145</v>
      </c>
    </row>
    <row r="2120" spans="1:7" x14ac:dyDescent="0.35">
      <c r="A2120" s="21" t="s">
        <v>10374</v>
      </c>
      <c r="B2120" s="29" t="s">
        <v>10375</v>
      </c>
      <c r="C2120" s="23">
        <v>6</v>
      </c>
      <c r="D2120" s="23">
        <v>0.7</v>
      </c>
      <c r="E2120" s="23">
        <v>50.6</v>
      </c>
      <c r="F2120">
        <v>240</v>
      </c>
      <c r="G2120" t="s">
        <v>14145</v>
      </c>
    </row>
    <row r="2121" spans="1:7" x14ac:dyDescent="0.35">
      <c r="A2121" s="21" t="s">
        <v>10378</v>
      </c>
      <c r="B2121" s="29" t="s">
        <v>10379</v>
      </c>
      <c r="C2121" s="23">
        <v>6</v>
      </c>
      <c r="D2121" s="23">
        <v>0.7</v>
      </c>
      <c r="E2121" s="23">
        <v>52.1</v>
      </c>
      <c r="F2121">
        <v>24.2</v>
      </c>
      <c r="G2121" t="s">
        <v>14145</v>
      </c>
    </row>
    <row r="2122" spans="1:7" x14ac:dyDescent="0.35">
      <c r="A2122" s="21" t="s">
        <v>10382</v>
      </c>
      <c r="B2122" s="29" t="s">
        <v>10383</v>
      </c>
      <c r="C2122" s="23">
        <v>6</v>
      </c>
      <c r="D2122" s="23">
        <v>0.7</v>
      </c>
      <c r="E2122" s="23">
        <v>54.1</v>
      </c>
      <c r="F2122">
        <v>23.5</v>
      </c>
      <c r="G2122" t="s">
        <v>14145</v>
      </c>
    </row>
    <row r="2123" spans="1:7" x14ac:dyDescent="0.35">
      <c r="A2123" s="21" t="s">
        <v>10743</v>
      </c>
      <c r="B2123" s="29" t="s">
        <v>10744</v>
      </c>
      <c r="C2123" s="23">
        <v>6</v>
      </c>
      <c r="D2123" s="23">
        <v>0.7</v>
      </c>
      <c r="E2123" s="23">
        <v>45.8</v>
      </c>
      <c r="F2123">
        <v>23.25</v>
      </c>
      <c r="G2123" t="s">
        <v>14145</v>
      </c>
    </row>
    <row r="2124" spans="1:7" x14ac:dyDescent="0.35">
      <c r="A2124" s="21" t="s">
        <v>14615</v>
      </c>
      <c r="B2124" s="29" t="s">
        <v>14616</v>
      </c>
      <c r="C2124" s="23">
        <v>6</v>
      </c>
      <c r="D2124" s="23">
        <v>0.7</v>
      </c>
      <c r="E2124" s="23">
        <v>59.4</v>
      </c>
      <c r="F2124">
        <v>40</v>
      </c>
      <c r="G2124" t="s">
        <v>14145</v>
      </c>
    </row>
    <row r="2125" spans="1:7" x14ac:dyDescent="0.35">
      <c r="A2125" s="21" t="s">
        <v>11038</v>
      </c>
      <c r="B2125" s="29" t="s">
        <v>11039</v>
      </c>
      <c r="C2125" s="23">
        <v>6</v>
      </c>
      <c r="D2125" s="23">
        <v>0.7</v>
      </c>
      <c r="E2125" s="23">
        <v>58.4</v>
      </c>
      <c r="F2125">
        <v>75</v>
      </c>
      <c r="G2125" t="s">
        <v>14145</v>
      </c>
    </row>
    <row r="2126" spans="1:7" x14ac:dyDescent="0.35">
      <c r="A2126" s="21" t="s">
        <v>14758</v>
      </c>
      <c r="B2126" s="29" t="s">
        <v>14759</v>
      </c>
      <c r="C2126" s="23">
        <v>6</v>
      </c>
      <c r="D2126" s="23">
        <v>0.7</v>
      </c>
      <c r="E2126" s="23">
        <v>57</v>
      </c>
      <c r="F2126">
        <v>22.5</v>
      </c>
      <c r="G2126" t="s">
        <v>14145</v>
      </c>
    </row>
    <row r="2127" spans="1:7" x14ac:dyDescent="0.35">
      <c r="A2127" s="21" t="s">
        <v>12427</v>
      </c>
      <c r="B2127" s="29" t="s">
        <v>12424</v>
      </c>
      <c r="C2127" s="23">
        <v>6</v>
      </c>
      <c r="D2127" s="23">
        <v>0.7</v>
      </c>
      <c r="E2127" s="23">
        <v>45.8</v>
      </c>
      <c r="F2127">
        <v>21.5</v>
      </c>
      <c r="G2127" t="s">
        <v>14145</v>
      </c>
    </row>
    <row r="2128" spans="1:7" x14ac:dyDescent="0.35">
      <c r="A2128" s="21" t="s">
        <v>12434</v>
      </c>
      <c r="B2128" s="29" t="s">
        <v>12435</v>
      </c>
      <c r="C2128" s="23">
        <v>6</v>
      </c>
      <c r="D2128" s="23">
        <v>0.7</v>
      </c>
      <c r="E2128" s="23">
        <v>45.8</v>
      </c>
      <c r="F2128">
        <v>38.5</v>
      </c>
      <c r="G2128" t="s">
        <v>14145</v>
      </c>
    </row>
    <row r="2129" spans="1:7" x14ac:dyDescent="0.35">
      <c r="A2129" s="21" t="s">
        <v>12442</v>
      </c>
      <c r="B2129" s="29" t="s">
        <v>12443</v>
      </c>
      <c r="C2129" s="23">
        <v>6</v>
      </c>
      <c r="D2129" s="23">
        <v>0.7</v>
      </c>
      <c r="E2129" s="23">
        <v>45.8</v>
      </c>
      <c r="F2129">
        <v>26.95</v>
      </c>
      <c r="G2129" t="s">
        <v>14145</v>
      </c>
    </row>
    <row r="2130" spans="1:7" x14ac:dyDescent="0.35">
      <c r="A2130" s="21" t="s">
        <v>12446</v>
      </c>
      <c r="B2130" s="29" t="s">
        <v>12447</v>
      </c>
      <c r="C2130" s="23">
        <v>6</v>
      </c>
      <c r="D2130" s="23">
        <v>0.7</v>
      </c>
      <c r="E2130" s="23">
        <v>45.8</v>
      </c>
      <c r="F2130">
        <v>19.149999999999999</v>
      </c>
      <c r="G2130" t="s">
        <v>14145</v>
      </c>
    </row>
    <row r="2131" spans="1:7" x14ac:dyDescent="0.35">
      <c r="A2131" s="21" t="s">
        <v>12449</v>
      </c>
      <c r="B2131" s="29" t="s">
        <v>12450</v>
      </c>
      <c r="C2131" s="23">
        <v>6</v>
      </c>
      <c r="D2131" s="23">
        <v>0.7</v>
      </c>
      <c r="E2131" s="23">
        <v>45.8</v>
      </c>
      <c r="F2131">
        <v>21.5</v>
      </c>
      <c r="G2131" t="s">
        <v>14145</v>
      </c>
    </row>
    <row r="2132" spans="1:7" x14ac:dyDescent="0.35">
      <c r="A2132" s="21" t="s">
        <v>12453</v>
      </c>
      <c r="B2132" s="29" t="s">
        <v>12454</v>
      </c>
      <c r="C2132" s="23">
        <v>6</v>
      </c>
      <c r="D2132" s="23">
        <v>0.7</v>
      </c>
      <c r="E2132" s="23">
        <v>45.8</v>
      </c>
      <c r="F2132">
        <v>39.5</v>
      </c>
      <c r="G2132" t="s">
        <v>14145</v>
      </c>
    </row>
    <row r="2133" spans="1:7" x14ac:dyDescent="0.35">
      <c r="A2133" s="21" t="s">
        <v>12465</v>
      </c>
      <c r="B2133" s="29" t="s">
        <v>12466</v>
      </c>
      <c r="C2133" s="23">
        <v>6</v>
      </c>
      <c r="D2133" s="23">
        <v>0.7</v>
      </c>
      <c r="E2133" s="23">
        <v>46.8</v>
      </c>
      <c r="F2133">
        <v>115</v>
      </c>
      <c r="G2133" t="s">
        <v>14145</v>
      </c>
    </row>
    <row r="2134" spans="1:7" x14ac:dyDescent="0.35">
      <c r="A2134" s="21" t="s">
        <v>12469</v>
      </c>
      <c r="B2134" s="29" t="s">
        <v>12470</v>
      </c>
      <c r="C2134" s="23">
        <v>6</v>
      </c>
      <c r="D2134" s="23">
        <v>0.7</v>
      </c>
      <c r="E2134" s="23">
        <v>57.5</v>
      </c>
      <c r="F2134">
        <v>44.5</v>
      </c>
      <c r="G2134" t="s">
        <v>14145</v>
      </c>
    </row>
    <row r="2135" spans="1:7" x14ac:dyDescent="0.35">
      <c r="A2135" s="21" t="s">
        <v>12750</v>
      </c>
      <c r="B2135" s="29" t="s">
        <v>12751</v>
      </c>
      <c r="C2135" s="23">
        <v>6</v>
      </c>
      <c r="D2135" s="23">
        <v>0.7</v>
      </c>
      <c r="E2135" s="23">
        <v>46.9</v>
      </c>
      <c r="F2135">
        <v>265</v>
      </c>
      <c r="G2135" t="s">
        <v>14145</v>
      </c>
    </row>
    <row r="2136" spans="1:7" x14ac:dyDescent="0.35">
      <c r="A2136" s="21" t="s">
        <v>12765</v>
      </c>
      <c r="B2136" s="29" t="s">
        <v>12766</v>
      </c>
      <c r="C2136" s="23">
        <v>6</v>
      </c>
      <c r="D2136" s="23">
        <v>0.7</v>
      </c>
      <c r="E2136" s="23">
        <v>44</v>
      </c>
      <c r="F2136">
        <v>79.5</v>
      </c>
      <c r="G2136" t="s">
        <v>14145</v>
      </c>
    </row>
    <row r="2137" spans="1:7" x14ac:dyDescent="0.35">
      <c r="A2137" s="21" t="s">
        <v>12778</v>
      </c>
      <c r="B2137" s="29" t="s">
        <v>12779</v>
      </c>
      <c r="C2137" s="23">
        <v>6</v>
      </c>
      <c r="D2137" s="23">
        <v>0.7</v>
      </c>
      <c r="E2137" s="23">
        <v>46.5</v>
      </c>
      <c r="F2137">
        <v>49</v>
      </c>
      <c r="G2137" t="s">
        <v>14145</v>
      </c>
    </row>
    <row r="2138" spans="1:7" x14ac:dyDescent="0.35">
      <c r="A2138" s="21" t="s">
        <v>14769</v>
      </c>
      <c r="B2138" s="29" t="s">
        <v>14770</v>
      </c>
      <c r="C2138" s="23">
        <v>6</v>
      </c>
      <c r="D2138" s="23">
        <v>0.7</v>
      </c>
      <c r="E2138" s="23">
        <v>61</v>
      </c>
      <c r="F2138">
        <v>59.5</v>
      </c>
      <c r="G2138" t="s">
        <v>14145</v>
      </c>
    </row>
    <row r="2139" spans="1:7" x14ac:dyDescent="0.35">
      <c r="A2139" s="21" t="s">
        <v>12834</v>
      </c>
      <c r="B2139" s="29" t="s">
        <v>12835</v>
      </c>
      <c r="C2139" s="23">
        <v>6</v>
      </c>
      <c r="D2139" s="23">
        <v>0.7</v>
      </c>
      <c r="E2139" s="23">
        <v>58.6</v>
      </c>
      <c r="F2139">
        <v>59.5</v>
      </c>
      <c r="G2139" t="s">
        <v>14145</v>
      </c>
    </row>
    <row r="2140" spans="1:7" x14ac:dyDescent="0.35">
      <c r="A2140" s="21" t="s">
        <v>14771</v>
      </c>
      <c r="B2140" s="29" t="s">
        <v>14772</v>
      </c>
      <c r="C2140" s="23">
        <v>6</v>
      </c>
      <c r="D2140" s="23">
        <v>0.7</v>
      </c>
      <c r="E2140" s="23">
        <v>58.2</v>
      </c>
      <c r="F2140">
        <v>59.5</v>
      </c>
      <c r="G2140" t="s">
        <v>14145</v>
      </c>
    </row>
    <row r="2141" spans="1:7" x14ac:dyDescent="0.35">
      <c r="A2141" s="21" t="s">
        <v>14773</v>
      </c>
      <c r="B2141" s="29" t="s">
        <v>14774</v>
      </c>
      <c r="C2141" s="23">
        <v>6</v>
      </c>
      <c r="D2141" s="23">
        <v>0.7</v>
      </c>
      <c r="E2141" s="23">
        <v>59.4</v>
      </c>
      <c r="F2141">
        <v>59.5</v>
      </c>
      <c r="G2141" t="s">
        <v>14145</v>
      </c>
    </row>
    <row r="2142" spans="1:7" x14ac:dyDescent="0.35">
      <c r="A2142" s="21" t="s">
        <v>12842</v>
      </c>
      <c r="B2142" s="29" t="s">
        <v>12843</v>
      </c>
      <c r="C2142" s="23">
        <v>6</v>
      </c>
      <c r="D2142" s="23">
        <v>0.7</v>
      </c>
      <c r="E2142" s="23">
        <v>48</v>
      </c>
      <c r="F2142">
        <v>29.75</v>
      </c>
      <c r="G2142" t="s">
        <v>14145</v>
      </c>
    </row>
    <row r="2143" spans="1:7" x14ac:dyDescent="0.35">
      <c r="A2143" s="21" t="s">
        <v>12961</v>
      </c>
      <c r="B2143" s="29" t="s">
        <v>12962</v>
      </c>
      <c r="C2143" s="23">
        <v>6</v>
      </c>
      <c r="D2143" s="23">
        <v>0.7</v>
      </c>
      <c r="E2143" s="23">
        <v>47.9</v>
      </c>
      <c r="F2143">
        <v>2150</v>
      </c>
      <c r="G2143" t="s">
        <v>14145</v>
      </c>
    </row>
    <row r="2144" spans="1:7" x14ac:dyDescent="0.35">
      <c r="A2144" s="21" t="s">
        <v>12968</v>
      </c>
      <c r="B2144" s="29" t="s">
        <v>12966</v>
      </c>
      <c r="C2144" s="23">
        <v>6</v>
      </c>
      <c r="D2144" s="23">
        <v>0.7</v>
      </c>
      <c r="E2144" s="23">
        <v>52.5</v>
      </c>
      <c r="F2144">
        <v>195</v>
      </c>
      <c r="G2144" t="s">
        <v>14145</v>
      </c>
    </row>
    <row r="2145" spans="1:7" x14ac:dyDescent="0.35">
      <c r="A2145" s="21" t="s">
        <v>12974</v>
      </c>
      <c r="B2145" s="29" t="s">
        <v>12975</v>
      </c>
      <c r="C2145" s="23">
        <v>6</v>
      </c>
      <c r="D2145" s="23">
        <v>0.7</v>
      </c>
      <c r="E2145" s="23">
        <v>44.9</v>
      </c>
      <c r="F2145">
        <v>350</v>
      </c>
      <c r="G2145" t="s">
        <v>14145</v>
      </c>
    </row>
    <row r="2146" spans="1:7" x14ac:dyDescent="0.35">
      <c r="A2146" s="21" t="s">
        <v>14775</v>
      </c>
      <c r="B2146" s="29" t="s">
        <v>14776</v>
      </c>
      <c r="C2146" s="23">
        <v>6</v>
      </c>
      <c r="D2146" s="23">
        <v>0.7</v>
      </c>
      <c r="E2146" s="23">
        <v>44.2</v>
      </c>
      <c r="F2146">
        <v>142</v>
      </c>
      <c r="G2146" t="s">
        <v>14145</v>
      </c>
    </row>
    <row r="2147" spans="1:7" x14ac:dyDescent="0.35">
      <c r="A2147" s="21" t="s">
        <v>12978</v>
      </c>
      <c r="B2147" s="29" t="s">
        <v>12979</v>
      </c>
      <c r="C2147" s="23">
        <v>6</v>
      </c>
      <c r="D2147" s="23">
        <v>0.7</v>
      </c>
      <c r="E2147" s="23">
        <v>44</v>
      </c>
      <c r="F2147">
        <v>175</v>
      </c>
      <c r="G2147" t="s">
        <v>14145</v>
      </c>
    </row>
    <row r="2148" spans="1:7" x14ac:dyDescent="0.35">
      <c r="A2148" s="21" t="s">
        <v>14777</v>
      </c>
      <c r="B2148" s="29" t="s">
        <v>14778</v>
      </c>
      <c r="C2148" s="23">
        <v>6</v>
      </c>
      <c r="D2148" s="23">
        <v>0.7</v>
      </c>
      <c r="E2148" s="23">
        <v>43.7</v>
      </c>
      <c r="F2148">
        <v>1750</v>
      </c>
      <c r="G2148" t="s">
        <v>14145</v>
      </c>
    </row>
    <row r="2149" spans="1:7" x14ac:dyDescent="0.35">
      <c r="A2149" s="21" t="s">
        <v>13062</v>
      </c>
      <c r="B2149" s="29" t="s">
        <v>13063</v>
      </c>
      <c r="C2149" s="23">
        <v>6</v>
      </c>
      <c r="D2149" s="23">
        <v>0.7</v>
      </c>
      <c r="E2149" s="23">
        <v>54.6</v>
      </c>
      <c r="F2149">
        <v>108</v>
      </c>
      <c r="G2149" t="s">
        <v>14145</v>
      </c>
    </row>
    <row r="2150" spans="1:7" x14ac:dyDescent="0.35">
      <c r="A2150" s="21" t="s">
        <v>13167</v>
      </c>
      <c r="B2150" s="29" t="s">
        <v>13168</v>
      </c>
      <c r="C2150" s="23">
        <v>6</v>
      </c>
      <c r="D2150" s="23">
        <v>0.7</v>
      </c>
      <c r="E2150" s="23">
        <v>46.3</v>
      </c>
      <c r="F2150">
        <v>24.5</v>
      </c>
      <c r="G2150" t="s">
        <v>14145</v>
      </c>
    </row>
    <row r="2151" spans="1:7" x14ac:dyDescent="0.35">
      <c r="A2151" s="21" t="s">
        <v>13385</v>
      </c>
      <c r="B2151" s="29" t="s">
        <v>13386</v>
      </c>
      <c r="C2151" s="23">
        <v>6</v>
      </c>
      <c r="D2151" s="23">
        <v>0.7</v>
      </c>
      <c r="E2151" s="23">
        <v>56.1</v>
      </c>
      <c r="F2151">
        <v>30.5</v>
      </c>
      <c r="G2151" t="s">
        <v>14145</v>
      </c>
    </row>
    <row r="2152" spans="1:7" x14ac:dyDescent="0.35">
      <c r="A2152" s="21" t="s">
        <v>14788</v>
      </c>
      <c r="B2152" s="29" t="s">
        <v>14789</v>
      </c>
      <c r="C2152" s="23">
        <v>6</v>
      </c>
      <c r="D2152" s="23">
        <v>0.7</v>
      </c>
      <c r="E2152" s="23">
        <v>50</v>
      </c>
      <c r="F2152">
        <v>40.5</v>
      </c>
      <c r="G2152" t="s">
        <v>14145</v>
      </c>
    </row>
    <row r="2153" spans="1:7" x14ac:dyDescent="0.35">
      <c r="A2153" s="21" t="s">
        <v>13788</v>
      </c>
      <c r="B2153" s="29" t="s">
        <v>13789</v>
      </c>
      <c r="C2153" s="23">
        <v>6</v>
      </c>
      <c r="D2153" s="23">
        <v>0.7</v>
      </c>
      <c r="E2153" s="23">
        <v>58</v>
      </c>
      <c r="F2153">
        <v>26.5</v>
      </c>
      <c r="G2153" t="s">
        <v>14145</v>
      </c>
    </row>
    <row r="2154" spans="1:7" x14ac:dyDescent="0.35">
      <c r="A2154" s="21" t="s">
        <v>14636</v>
      </c>
      <c r="B2154" s="29" t="s">
        <v>14637</v>
      </c>
      <c r="C2154" s="23">
        <v>6</v>
      </c>
      <c r="D2154" s="23">
        <v>0.7</v>
      </c>
      <c r="E2154" s="23">
        <v>37.5</v>
      </c>
      <c r="F2154">
        <v>7.25</v>
      </c>
      <c r="G2154" t="s">
        <v>14160</v>
      </c>
    </row>
    <row r="2155" spans="1:7" x14ac:dyDescent="0.35">
      <c r="A2155" s="21" t="s">
        <v>1408</v>
      </c>
      <c r="B2155" s="29" t="s">
        <v>1409</v>
      </c>
      <c r="C2155" s="23">
        <v>6</v>
      </c>
      <c r="D2155" s="23">
        <v>0.7</v>
      </c>
      <c r="E2155" s="23">
        <v>37.5</v>
      </c>
      <c r="F2155">
        <v>6</v>
      </c>
      <c r="G2155" t="s">
        <v>14160</v>
      </c>
    </row>
    <row r="2156" spans="1:7" x14ac:dyDescent="0.35">
      <c r="A2156" s="21" t="s">
        <v>1412</v>
      </c>
      <c r="B2156" s="29" t="s">
        <v>1413</v>
      </c>
      <c r="C2156" s="23">
        <v>6</v>
      </c>
      <c r="D2156" s="23">
        <v>0.7</v>
      </c>
      <c r="E2156" s="23">
        <v>37.5</v>
      </c>
      <c r="F2156">
        <v>7.5</v>
      </c>
      <c r="G2156" t="s">
        <v>14144</v>
      </c>
    </row>
    <row r="2157" spans="1:7" x14ac:dyDescent="0.35">
      <c r="A2157" s="21" t="s">
        <v>1478</v>
      </c>
      <c r="B2157" s="29" t="s">
        <v>1479</v>
      </c>
      <c r="C2157" s="23">
        <v>6</v>
      </c>
      <c r="D2157" s="23">
        <v>0.7</v>
      </c>
      <c r="E2157" s="23">
        <v>37.5</v>
      </c>
      <c r="F2157">
        <v>6.65</v>
      </c>
      <c r="G2157" t="s">
        <v>14146</v>
      </c>
    </row>
    <row r="2158" spans="1:7" x14ac:dyDescent="0.35">
      <c r="A2158" s="21" t="s">
        <v>1494</v>
      </c>
      <c r="B2158" s="29" t="s">
        <v>1495</v>
      </c>
      <c r="C2158" s="23">
        <v>6</v>
      </c>
      <c r="D2158" s="23">
        <v>0.7</v>
      </c>
      <c r="E2158" s="23">
        <v>37.5</v>
      </c>
      <c r="F2158">
        <v>6.95</v>
      </c>
      <c r="G2158" t="s">
        <v>14146</v>
      </c>
    </row>
    <row r="2159" spans="1:7" x14ac:dyDescent="0.35">
      <c r="A2159" s="21" t="s">
        <v>2125</v>
      </c>
      <c r="B2159" s="29" t="s">
        <v>2126</v>
      </c>
      <c r="C2159" s="23">
        <v>6</v>
      </c>
      <c r="D2159" s="23">
        <v>0.7</v>
      </c>
      <c r="E2159" s="23">
        <v>37.5</v>
      </c>
      <c r="F2159">
        <v>10.35</v>
      </c>
      <c r="G2159" t="s">
        <v>14146</v>
      </c>
    </row>
    <row r="2160" spans="1:7" x14ac:dyDescent="0.35">
      <c r="A2160" s="21" t="s">
        <v>2129</v>
      </c>
      <c r="B2160" s="29" t="s">
        <v>2130</v>
      </c>
      <c r="C2160" s="23">
        <v>6</v>
      </c>
      <c r="D2160" s="23">
        <v>0.7</v>
      </c>
      <c r="E2160" s="23">
        <v>37.5</v>
      </c>
      <c r="F2160">
        <v>13.25</v>
      </c>
      <c r="G2160" t="s">
        <v>14146</v>
      </c>
    </row>
    <row r="2161" spans="1:7" x14ac:dyDescent="0.35">
      <c r="A2161" s="21" t="s">
        <v>2133</v>
      </c>
      <c r="B2161" s="29" t="s">
        <v>2134</v>
      </c>
      <c r="C2161" s="23">
        <v>6</v>
      </c>
      <c r="D2161" s="23">
        <v>0.7</v>
      </c>
      <c r="E2161" s="23">
        <v>37.5</v>
      </c>
      <c r="F2161">
        <v>6.65</v>
      </c>
      <c r="G2161" t="s">
        <v>14146</v>
      </c>
    </row>
    <row r="2162" spans="1:7" x14ac:dyDescent="0.35">
      <c r="A2162" s="21" t="s">
        <v>2746</v>
      </c>
      <c r="B2162" s="29" t="s">
        <v>2747</v>
      </c>
      <c r="C2162" s="23">
        <v>6</v>
      </c>
      <c r="D2162" s="23">
        <v>0.7</v>
      </c>
      <c r="E2162" s="23">
        <v>37.5</v>
      </c>
      <c r="F2162">
        <v>3.25</v>
      </c>
      <c r="G2162" t="s">
        <v>14160</v>
      </c>
    </row>
    <row r="2163" spans="1:7" x14ac:dyDescent="0.35">
      <c r="A2163" s="21" t="s">
        <v>2820</v>
      </c>
      <c r="B2163" s="29" t="s">
        <v>2821</v>
      </c>
      <c r="C2163" s="23">
        <v>6</v>
      </c>
      <c r="D2163" s="23">
        <v>0.7</v>
      </c>
      <c r="E2163" s="23">
        <v>37.5</v>
      </c>
      <c r="F2163">
        <v>13.75</v>
      </c>
      <c r="G2163" t="s">
        <v>14160</v>
      </c>
    </row>
    <row r="2164" spans="1:7" x14ac:dyDescent="0.35">
      <c r="A2164" s="21" t="s">
        <v>2828</v>
      </c>
      <c r="B2164" s="29" t="s">
        <v>2829</v>
      </c>
      <c r="C2164" s="23">
        <v>6</v>
      </c>
      <c r="D2164" s="23">
        <v>0.7</v>
      </c>
      <c r="E2164" s="23">
        <v>37.5</v>
      </c>
      <c r="F2164">
        <v>13.5</v>
      </c>
      <c r="G2164" t="s">
        <v>14141</v>
      </c>
    </row>
    <row r="2165" spans="1:7" x14ac:dyDescent="0.35">
      <c r="A2165" s="21" t="s">
        <v>2911</v>
      </c>
      <c r="B2165" s="29" t="s">
        <v>2912</v>
      </c>
      <c r="C2165" s="23">
        <v>6</v>
      </c>
      <c r="D2165" s="23">
        <v>0.7</v>
      </c>
      <c r="E2165" s="23">
        <v>37.5</v>
      </c>
      <c r="F2165">
        <v>4.6500000000000004</v>
      </c>
      <c r="G2165" t="s">
        <v>14160</v>
      </c>
    </row>
    <row r="2166" spans="1:7" x14ac:dyDescent="0.35">
      <c r="A2166" s="21" t="s">
        <v>2918</v>
      </c>
      <c r="B2166" s="29" t="s">
        <v>2919</v>
      </c>
      <c r="C2166" s="23">
        <v>6</v>
      </c>
      <c r="D2166" s="23">
        <v>0.7</v>
      </c>
      <c r="E2166" s="23">
        <v>37.5</v>
      </c>
      <c r="F2166">
        <v>2.1</v>
      </c>
      <c r="G2166" t="s">
        <v>14146</v>
      </c>
    </row>
    <row r="2167" spans="1:7" x14ac:dyDescent="0.35">
      <c r="A2167" s="21" t="s">
        <v>3360</v>
      </c>
      <c r="B2167" s="29" t="s">
        <v>3361</v>
      </c>
      <c r="C2167" s="23">
        <v>6</v>
      </c>
      <c r="D2167" s="23">
        <v>0.7</v>
      </c>
      <c r="E2167" s="23">
        <v>37.5</v>
      </c>
      <c r="F2167">
        <v>16.5</v>
      </c>
      <c r="G2167" t="s">
        <v>14141</v>
      </c>
    </row>
    <row r="2168" spans="1:7" x14ac:dyDescent="0.35">
      <c r="A2168" s="21" t="s">
        <v>3364</v>
      </c>
      <c r="B2168" s="29" t="s">
        <v>3365</v>
      </c>
      <c r="C2168" s="23">
        <v>6</v>
      </c>
      <c r="D2168" s="23">
        <v>0.7</v>
      </c>
      <c r="E2168" s="23">
        <v>37.5</v>
      </c>
      <c r="F2168">
        <v>16.25</v>
      </c>
      <c r="G2168" t="s">
        <v>14141</v>
      </c>
    </row>
    <row r="2169" spans="1:7" x14ac:dyDescent="0.35">
      <c r="A2169" s="21" t="s">
        <v>3368</v>
      </c>
      <c r="B2169" s="29" t="s">
        <v>3369</v>
      </c>
      <c r="C2169" s="23">
        <v>6</v>
      </c>
      <c r="D2169" s="23">
        <v>0.7</v>
      </c>
      <c r="E2169" s="23">
        <v>37.5</v>
      </c>
      <c r="F2169">
        <v>16.25</v>
      </c>
      <c r="G2169" t="s">
        <v>14141</v>
      </c>
    </row>
    <row r="2170" spans="1:7" x14ac:dyDescent="0.35">
      <c r="A2170" s="21" t="s">
        <v>3372</v>
      </c>
      <c r="B2170" s="29" t="s">
        <v>3373</v>
      </c>
      <c r="C2170" s="23">
        <v>6</v>
      </c>
      <c r="D2170" s="23">
        <v>0.7</v>
      </c>
      <c r="E2170" s="23">
        <v>37.5</v>
      </c>
      <c r="F2170">
        <v>16.25</v>
      </c>
      <c r="G2170" t="s">
        <v>14141</v>
      </c>
    </row>
    <row r="2171" spans="1:7" x14ac:dyDescent="0.35">
      <c r="A2171" s="21" t="s">
        <v>3376</v>
      </c>
      <c r="B2171" s="29" t="s">
        <v>3377</v>
      </c>
      <c r="C2171" s="23">
        <v>6</v>
      </c>
      <c r="D2171" s="23">
        <v>0.7</v>
      </c>
      <c r="E2171" s="23">
        <v>37.5</v>
      </c>
      <c r="F2171">
        <v>16.25</v>
      </c>
      <c r="G2171" t="s">
        <v>14141</v>
      </c>
    </row>
    <row r="2172" spans="1:7" x14ac:dyDescent="0.35">
      <c r="A2172" s="21" t="s">
        <v>3380</v>
      </c>
      <c r="B2172" s="29" t="s">
        <v>3381</v>
      </c>
      <c r="C2172" s="23">
        <v>6</v>
      </c>
      <c r="D2172" s="23">
        <v>0.7</v>
      </c>
      <c r="E2172" s="23">
        <v>37.5</v>
      </c>
      <c r="F2172">
        <v>16.850000000000001</v>
      </c>
      <c r="G2172" t="s">
        <v>14141</v>
      </c>
    </row>
    <row r="2173" spans="1:7" x14ac:dyDescent="0.35">
      <c r="A2173" s="21" t="s">
        <v>14623</v>
      </c>
      <c r="B2173" s="29" t="s">
        <v>14624</v>
      </c>
      <c r="C2173" s="23">
        <v>6</v>
      </c>
      <c r="D2173" s="23">
        <v>0.7</v>
      </c>
      <c r="E2173" s="23">
        <v>37.5</v>
      </c>
      <c r="F2173">
        <v>14.5</v>
      </c>
      <c r="G2173" t="s">
        <v>14141</v>
      </c>
    </row>
    <row r="2174" spans="1:7" x14ac:dyDescent="0.35">
      <c r="A2174" s="21" t="s">
        <v>3856</v>
      </c>
      <c r="B2174" s="29" t="s">
        <v>3857</v>
      </c>
      <c r="C2174" s="23">
        <v>6</v>
      </c>
      <c r="D2174" s="23">
        <v>0.7</v>
      </c>
      <c r="E2174" s="23">
        <v>37.5</v>
      </c>
      <c r="F2174">
        <v>22</v>
      </c>
      <c r="G2174" t="s">
        <v>14146</v>
      </c>
    </row>
    <row r="2175" spans="1:7" x14ac:dyDescent="0.35">
      <c r="A2175" s="21" t="s">
        <v>4160</v>
      </c>
      <c r="B2175" s="29" t="s">
        <v>4161</v>
      </c>
      <c r="C2175" s="23">
        <v>6</v>
      </c>
      <c r="D2175" s="23">
        <v>0.7</v>
      </c>
      <c r="E2175" s="23">
        <v>37.5</v>
      </c>
      <c r="F2175">
        <v>9.1</v>
      </c>
      <c r="G2175" t="s">
        <v>14161</v>
      </c>
    </row>
    <row r="2176" spans="1:7" x14ac:dyDescent="0.35">
      <c r="A2176" s="21" t="s">
        <v>4165</v>
      </c>
      <c r="B2176" s="29" t="s">
        <v>4166</v>
      </c>
      <c r="C2176" s="23">
        <v>6</v>
      </c>
      <c r="D2176" s="23">
        <v>0.7</v>
      </c>
      <c r="E2176" s="23">
        <v>37.5</v>
      </c>
      <c r="F2176">
        <v>9.1</v>
      </c>
      <c r="G2176" t="s">
        <v>14161</v>
      </c>
    </row>
    <row r="2177" spans="1:7" x14ac:dyDescent="0.35">
      <c r="A2177" s="21" t="s">
        <v>14677</v>
      </c>
      <c r="B2177" s="29" t="s">
        <v>14678</v>
      </c>
      <c r="C2177" s="23">
        <v>6</v>
      </c>
      <c r="D2177" s="23">
        <v>0.7</v>
      </c>
      <c r="E2177" s="23">
        <v>37.5</v>
      </c>
      <c r="F2177">
        <v>9.1</v>
      </c>
      <c r="G2177" t="s">
        <v>14161</v>
      </c>
    </row>
    <row r="2178" spans="1:7" x14ac:dyDescent="0.35">
      <c r="A2178" s="21" t="s">
        <v>4177</v>
      </c>
      <c r="B2178" s="29" t="s">
        <v>4178</v>
      </c>
      <c r="C2178" s="23">
        <v>6</v>
      </c>
      <c r="D2178" s="23">
        <v>0.7</v>
      </c>
      <c r="E2178" s="23">
        <v>37.5</v>
      </c>
      <c r="F2178">
        <v>9.1</v>
      </c>
      <c r="G2178" t="s">
        <v>14161</v>
      </c>
    </row>
    <row r="2179" spans="1:7" x14ac:dyDescent="0.35">
      <c r="A2179" s="21" t="s">
        <v>4184</v>
      </c>
      <c r="B2179" s="29" t="s">
        <v>4185</v>
      </c>
      <c r="C2179" s="23">
        <v>6</v>
      </c>
      <c r="D2179" s="23">
        <v>0.7</v>
      </c>
      <c r="E2179" s="23">
        <v>37.5</v>
      </c>
      <c r="F2179">
        <v>9.1</v>
      </c>
      <c r="G2179" t="s">
        <v>14144</v>
      </c>
    </row>
    <row r="2180" spans="1:7" x14ac:dyDescent="0.35">
      <c r="A2180" s="21" t="s">
        <v>4195</v>
      </c>
      <c r="B2180" s="29" t="s">
        <v>4196</v>
      </c>
      <c r="C2180" s="23">
        <v>6</v>
      </c>
      <c r="D2180" s="23">
        <v>0.7</v>
      </c>
      <c r="E2180" s="23">
        <v>37.5</v>
      </c>
      <c r="F2180">
        <v>9.1</v>
      </c>
      <c r="G2180" t="s">
        <v>14160</v>
      </c>
    </row>
    <row r="2181" spans="1:7" x14ac:dyDescent="0.35">
      <c r="A2181" s="21" t="s">
        <v>4873</v>
      </c>
      <c r="B2181" s="29" t="s">
        <v>4870</v>
      </c>
      <c r="C2181" s="23">
        <v>6</v>
      </c>
      <c r="D2181" s="23">
        <v>0.7</v>
      </c>
      <c r="E2181" s="23">
        <v>37.5</v>
      </c>
      <c r="F2181">
        <v>3.95</v>
      </c>
      <c r="G2181" t="s">
        <v>14142</v>
      </c>
    </row>
    <row r="2182" spans="1:7" x14ac:dyDescent="0.35">
      <c r="A2182" s="21" t="s">
        <v>4904</v>
      </c>
      <c r="B2182" s="29" t="s">
        <v>4905</v>
      </c>
      <c r="C2182" s="23">
        <v>6</v>
      </c>
      <c r="D2182" s="23">
        <v>0.7</v>
      </c>
      <c r="E2182" s="23">
        <v>37.5</v>
      </c>
      <c r="F2182">
        <v>3.95</v>
      </c>
      <c r="G2182" t="s">
        <v>14160</v>
      </c>
    </row>
    <row r="2183" spans="1:7" x14ac:dyDescent="0.35">
      <c r="A2183" s="21" t="s">
        <v>5276</v>
      </c>
      <c r="B2183" s="29" t="s">
        <v>5277</v>
      </c>
      <c r="C2183" s="23">
        <v>6</v>
      </c>
      <c r="D2183" s="23">
        <v>0.7</v>
      </c>
      <c r="E2183" s="23">
        <v>37.5</v>
      </c>
      <c r="F2183">
        <v>2.85</v>
      </c>
      <c r="G2183" t="s">
        <v>14146</v>
      </c>
    </row>
    <row r="2184" spans="1:7" x14ac:dyDescent="0.35">
      <c r="A2184" s="21" t="s">
        <v>5430</v>
      </c>
      <c r="B2184" s="29" t="s">
        <v>5431</v>
      </c>
      <c r="C2184" s="23">
        <v>6</v>
      </c>
      <c r="D2184" s="23">
        <v>0.7</v>
      </c>
      <c r="E2184" s="23">
        <v>37.5</v>
      </c>
      <c r="F2184">
        <v>13.5</v>
      </c>
      <c r="G2184" t="s">
        <v>14144</v>
      </c>
    </row>
    <row r="2185" spans="1:7" x14ac:dyDescent="0.35">
      <c r="A2185" s="21" t="s">
        <v>5585</v>
      </c>
      <c r="B2185" s="29" t="s">
        <v>5586</v>
      </c>
      <c r="C2185" s="23">
        <v>6</v>
      </c>
      <c r="D2185" s="23">
        <v>0.7</v>
      </c>
      <c r="E2185" s="23">
        <v>37.5</v>
      </c>
      <c r="F2185">
        <v>4.45</v>
      </c>
      <c r="G2185" t="s">
        <v>14146</v>
      </c>
    </row>
    <row r="2186" spans="1:7" x14ac:dyDescent="0.35">
      <c r="A2186" s="21" t="s">
        <v>6165</v>
      </c>
      <c r="B2186" s="29" t="s">
        <v>6166</v>
      </c>
      <c r="C2186" s="23">
        <v>6</v>
      </c>
      <c r="D2186" s="23">
        <v>0.7</v>
      </c>
      <c r="E2186" s="23">
        <v>37.5</v>
      </c>
      <c r="F2186">
        <v>2.4500000000000002</v>
      </c>
      <c r="G2186" t="s">
        <v>14142</v>
      </c>
    </row>
    <row r="2187" spans="1:7" x14ac:dyDescent="0.35">
      <c r="A2187" s="21" t="s">
        <v>6183</v>
      </c>
      <c r="B2187" s="29" t="s">
        <v>6177</v>
      </c>
      <c r="C2187" s="23">
        <v>6</v>
      </c>
      <c r="D2187" s="23">
        <v>0.7</v>
      </c>
      <c r="E2187" s="23">
        <v>37.5</v>
      </c>
      <c r="F2187">
        <v>4.5</v>
      </c>
      <c r="G2187" t="s">
        <v>14146</v>
      </c>
    </row>
    <row r="2188" spans="1:7" x14ac:dyDescent="0.35">
      <c r="A2188" s="21" t="s">
        <v>6186</v>
      </c>
      <c r="B2188" s="29" t="s">
        <v>6177</v>
      </c>
      <c r="C2188" s="23">
        <v>6</v>
      </c>
      <c r="D2188" s="23">
        <v>0.7</v>
      </c>
      <c r="E2188" s="23">
        <v>37.5</v>
      </c>
      <c r="F2188">
        <v>4.6500000000000004</v>
      </c>
      <c r="G2188" t="s">
        <v>14146</v>
      </c>
    </row>
    <row r="2189" spans="1:7" x14ac:dyDescent="0.35">
      <c r="A2189" s="21" t="s">
        <v>6197</v>
      </c>
      <c r="B2189" s="29" t="s">
        <v>6198</v>
      </c>
      <c r="C2189" s="23">
        <v>6</v>
      </c>
      <c r="D2189" s="23">
        <v>0.7</v>
      </c>
      <c r="E2189" s="23">
        <v>37.5</v>
      </c>
      <c r="F2189">
        <v>5.35</v>
      </c>
      <c r="G2189" t="s">
        <v>14146</v>
      </c>
    </row>
    <row r="2190" spans="1:7" x14ac:dyDescent="0.35">
      <c r="A2190" s="21" t="s">
        <v>6205</v>
      </c>
      <c r="B2190" s="29" t="s">
        <v>6204</v>
      </c>
      <c r="C2190" s="23">
        <v>6</v>
      </c>
      <c r="D2190" s="23">
        <v>0.7</v>
      </c>
      <c r="E2190" s="23">
        <v>37.5</v>
      </c>
      <c r="F2190">
        <v>4.6500000000000004</v>
      </c>
      <c r="G2190" t="s">
        <v>14146</v>
      </c>
    </row>
    <row r="2191" spans="1:7" x14ac:dyDescent="0.35">
      <c r="A2191" s="21" t="s">
        <v>6208</v>
      </c>
      <c r="B2191" s="29" t="s">
        <v>6209</v>
      </c>
      <c r="C2191" s="23">
        <v>6</v>
      </c>
      <c r="D2191" s="23">
        <v>0.7</v>
      </c>
      <c r="E2191" s="23">
        <v>37.5</v>
      </c>
      <c r="F2191">
        <v>4.95</v>
      </c>
      <c r="G2191" t="s">
        <v>14146</v>
      </c>
    </row>
    <row r="2192" spans="1:7" x14ac:dyDescent="0.35">
      <c r="A2192" s="21" t="s">
        <v>14700</v>
      </c>
      <c r="B2192" s="29" t="s">
        <v>14701</v>
      </c>
      <c r="C2192" s="23">
        <v>6</v>
      </c>
      <c r="D2192" s="23">
        <v>0.7</v>
      </c>
      <c r="E2192" s="23">
        <v>37.5</v>
      </c>
      <c r="F2192">
        <v>6.95</v>
      </c>
      <c r="G2192" t="s">
        <v>14146</v>
      </c>
    </row>
    <row r="2193" spans="1:7" x14ac:dyDescent="0.35">
      <c r="A2193" s="21" t="s">
        <v>7681</v>
      </c>
      <c r="B2193" s="29" t="s">
        <v>7682</v>
      </c>
      <c r="C2193" s="23">
        <v>6</v>
      </c>
      <c r="D2193" s="23">
        <v>0.7</v>
      </c>
      <c r="E2193" s="23">
        <v>37.5</v>
      </c>
      <c r="F2193">
        <v>14</v>
      </c>
      <c r="G2193" t="s">
        <v>14146</v>
      </c>
    </row>
    <row r="2194" spans="1:7" x14ac:dyDescent="0.35">
      <c r="A2194" s="21" t="s">
        <v>7685</v>
      </c>
      <c r="B2194" s="29" t="s">
        <v>7686</v>
      </c>
      <c r="C2194" s="23">
        <v>6</v>
      </c>
      <c r="D2194" s="23">
        <v>0.7</v>
      </c>
      <c r="E2194" s="23">
        <v>37.5</v>
      </c>
      <c r="F2194">
        <v>14</v>
      </c>
      <c r="G2194" t="s">
        <v>14146</v>
      </c>
    </row>
    <row r="2195" spans="1:7" x14ac:dyDescent="0.35">
      <c r="A2195" s="21" t="s">
        <v>7758</v>
      </c>
      <c r="B2195" s="29" t="s">
        <v>7759</v>
      </c>
      <c r="C2195" s="23">
        <v>6</v>
      </c>
      <c r="D2195" s="23">
        <v>0.7</v>
      </c>
      <c r="E2195" s="23">
        <v>37.5</v>
      </c>
      <c r="F2195">
        <v>5.75</v>
      </c>
      <c r="G2195" t="s">
        <v>14150</v>
      </c>
    </row>
    <row r="2196" spans="1:7" x14ac:dyDescent="0.35">
      <c r="A2196" s="21" t="s">
        <v>7899</v>
      </c>
      <c r="B2196" s="29" t="s">
        <v>7900</v>
      </c>
      <c r="C2196" s="23">
        <v>6</v>
      </c>
      <c r="D2196" s="23">
        <v>0.7</v>
      </c>
      <c r="E2196" s="23">
        <v>37.5</v>
      </c>
      <c r="F2196">
        <v>13</v>
      </c>
      <c r="G2196" t="s">
        <v>14146</v>
      </c>
    </row>
    <row r="2197" spans="1:7" x14ac:dyDescent="0.35">
      <c r="A2197" s="21" t="s">
        <v>9340</v>
      </c>
      <c r="B2197" s="29" t="s">
        <v>9341</v>
      </c>
      <c r="C2197" s="23">
        <v>6</v>
      </c>
      <c r="D2197" s="23">
        <v>0.7</v>
      </c>
      <c r="E2197" s="23">
        <v>37.5</v>
      </c>
      <c r="F2197">
        <v>9.5</v>
      </c>
      <c r="G2197" t="s">
        <v>14146</v>
      </c>
    </row>
    <row r="2198" spans="1:7" x14ac:dyDescent="0.35">
      <c r="A2198" s="21" t="s">
        <v>9344</v>
      </c>
      <c r="B2198" s="29" t="s">
        <v>9345</v>
      </c>
      <c r="C2198" s="23">
        <v>6</v>
      </c>
      <c r="D2198" s="23">
        <v>0.7</v>
      </c>
      <c r="E2198" s="23">
        <v>37.5</v>
      </c>
      <c r="F2198">
        <v>9.5</v>
      </c>
      <c r="G2198" t="s">
        <v>14146</v>
      </c>
    </row>
    <row r="2199" spans="1:7" x14ac:dyDescent="0.35">
      <c r="A2199" s="21" t="s">
        <v>9360</v>
      </c>
      <c r="B2199" s="29" t="s">
        <v>9361</v>
      </c>
      <c r="C2199" s="23">
        <v>6</v>
      </c>
      <c r="D2199" s="23">
        <v>0.7</v>
      </c>
      <c r="E2199" s="23">
        <v>37.5</v>
      </c>
      <c r="F2199">
        <v>11.95</v>
      </c>
      <c r="G2199" t="s">
        <v>14146</v>
      </c>
    </row>
    <row r="2200" spans="1:7" x14ac:dyDescent="0.35">
      <c r="A2200" s="21" t="s">
        <v>9728</v>
      </c>
      <c r="B2200" s="29" t="s">
        <v>9729</v>
      </c>
      <c r="C2200" s="23">
        <v>6</v>
      </c>
      <c r="D2200" s="23">
        <v>0.7</v>
      </c>
      <c r="E2200" s="23">
        <v>37.5</v>
      </c>
      <c r="F2200">
        <v>14.5</v>
      </c>
      <c r="G2200" t="s">
        <v>14164</v>
      </c>
    </row>
    <row r="2201" spans="1:7" x14ac:dyDescent="0.35">
      <c r="A2201" s="21" t="s">
        <v>9931</v>
      </c>
      <c r="B2201" s="29" t="s">
        <v>9928</v>
      </c>
      <c r="C2201" s="23">
        <v>6</v>
      </c>
      <c r="D2201" s="23">
        <v>0.7</v>
      </c>
      <c r="E2201" s="23">
        <v>37.5</v>
      </c>
      <c r="F2201">
        <v>2.95</v>
      </c>
      <c r="G2201" t="s">
        <v>14144</v>
      </c>
    </row>
    <row r="2202" spans="1:7" x14ac:dyDescent="0.35">
      <c r="A2202" s="21" t="s">
        <v>9940</v>
      </c>
      <c r="B2202" s="29" t="s">
        <v>9938</v>
      </c>
      <c r="C2202" s="23">
        <v>6</v>
      </c>
      <c r="D2202" s="23">
        <v>0.7</v>
      </c>
      <c r="E2202" s="23">
        <v>37.5</v>
      </c>
      <c r="F2202">
        <v>2.8</v>
      </c>
      <c r="G2202" t="s">
        <v>14160</v>
      </c>
    </row>
    <row r="2203" spans="1:7" x14ac:dyDescent="0.35">
      <c r="A2203" s="21" t="s">
        <v>9949</v>
      </c>
      <c r="B2203" s="29" t="s">
        <v>9950</v>
      </c>
      <c r="C2203" s="23">
        <v>6</v>
      </c>
      <c r="D2203" s="23">
        <v>0.7</v>
      </c>
      <c r="E2203" s="23">
        <v>37.5</v>
      </c>
      <c r="F2203">
        <v>2.9</v>
      </c>
      <c r="G2203" t="s">
        <v>14144</v>
      </c>
    </row>
    <row r="2204" spans="1:7" x14ac:dyDescent="0.35">
      <c r="A2204" s="21" t="s">
        <v>10261</v>
      </c>
      <c r="B2204" s="29" t="s">
        <v>10262</v>
      </c>
      <c r="C2204" s="23">
        <v>6</v>
      </c>
      <c r="D2204" s="23">
        <v>0.7</v>
      </c>
      <c r="E2204" s="23">
        <v>37.5</v>
      </c>
      <c r="F2204">
        <v>5.5</v>
      </c>
      <c r="G2204" t="s">
        <v>14160</v>
      </c>
    </row>
    <row r="2205" spans="1:7" x14ac:dyDescent="0.35">
      <c r="A2205" s="21" t="s">
        <v>10587</v>
      </c>
      <c r="B2205" s="29" t="s">
        <v>10588</v>
      </c>
      <c r="C2205" s="23">
        <v>6</v>
      </c>
      <c r="D2205" s="23">
        <v>0.7</v>
      </c>
      <c r="E2205" s="23">
        <v>37.5</v>
      </c>
      <c r="F2205">
        <v>8.1</v>
      </c>
      <c r="G2205" t="s">
        <v>14144</v>
      </c>
    </row>
    <row r="2206" spans="1:7" x14ac:dyDescent="0.35">
      <c r="A2206" s="21" t="s">
        <v>10591</v>
      </c>
      <c r="B2206" s="29" t="s">
        <v>10592</v>
      </c>
      <c r="C2206" s="23">
        <v>6</v>
      </c>
      <c r="D2206" s="23">
        <v>0.7</v>
      </c>
      <c r="E2206" s="23">
        <v>37.5</v>
      </c>
      <c r="F2206">
        <v>10.85</v>
      </c>
      <c r="G2206" t="s">
        <v>14161</v>
      </c>
    </row>
    <row r="2207" spans="1:7" x14ac:dyDescent="0.35">
      <c r="A2207" s="21" t="s">
        <v>10595</v>
      </c>
      <c r="B2207" s="29" t="s">
        <v>10596</v>
      </c>
      <c r="C2207" s="23">
        <v>6</v>
      </c>
      <c r="D2207" s="23">
        <v>0.7</v>
      </c>
      <c r="E2207" s="23">
        <v>37.5</v>
      </c>
      <c r="F2207">
        <v>10.85</v>
      </c>
      <c r="G2207" t="s">
        <v>14161</v>
      </c>
    </row>
    <row r="2208" spans="1:7" x14ac:dyDescent="0.35">
      <c r="A2208" s="21" t="s">
        <v>10701</v>
      </c>
      <c r="B2208" s="29" t="s">
        <v>10698</v>
      </c>
      <c r="C2208" s="23">
        <v>6</v>
      </c>
      <c r="D2208" s="23">
        <v>0.7</v>
      </c>
      <c r="E2208" s="23">
        <v>37.5</v>
      </c>
      <c r="F2208">
        <v>2.65</v>
      </c>
      <c r="G2208" t="s">
        <v>14142</v>
      </c>
    </row>
    <row r="2209" spans="1:7" x14ac:dyDescent="0.35">
      <c r="A2209" s="21" t="s">
        <v>10779</v>
      </c>
      <c r="B2209" s="29" t="s">
        <v>10780</v>
      </c>
      <c r="C2209" s="23">
        <v>6</v>
      </c>
      <c r="D2209" s="23">
        <v>0.7</v>
      </c>
      <c r="E2209" s="23">
        <v>37.5</v>
      </c>
      <c r="F2209">
        <v>8.1</v>
      </c>
      <c r="G2209" t="s">
        <v>14141</v>
      </c>
    </row>
    <row r="2210" spans="1:7" x14ac:dyDescent="0.35">
      <c r="A2210" s="21" t="s">
        <v>10783</v>
      </c>
      <c r="B2210" s="29" t="s">
        <v>10784</v>
      </c>
      <c r="C2210" s="23">
        <v>6</v>
      </c>
      <c r="D2210" s="23">
        <v>0.7</v>
      </c>
      <c r="E2210" s="23">
        <v>37.5</v>
      </c>
      <c r="F2210">
        <v>7.75</v>
      </c>
      <c r="G2210" t="s">
        <v>14141</v>
      </c>
    </row>
    <row r="2211" spans="1:7" x14ac:dyDescent="0.35">
      <c r="A2211" s="21" t="s">
        <v>10787</v>
      </c>
      <c r="B2211" s="29" t="s">
        <v>10788</v>
      </c>
      <c r="C2211" s="23">
        <v>6</v>
      </c>
      <c r="D2211" s="23">
        <v>0.7</v>
      </c>
      <c r="E2211" s="23">
        <v>37.5</v>
      </c>
      <c r="F2211">
        <v>8.1</v>
      </c>
      <c r="G2211" t="s">
        <v>14141</v>
      </c>
    </row>
    <row r="2212" spans="1:7" x14ac:dyDescent="0.35">
      <c r="A2212" s="21" t="s">
        <v>10791</v>
      </c>
      <c r="B2212" s="29" t="s">
        <v>10792</v>
      </c>
      <c r="C2212" s="23">
        <v>6</v>
      </c>
      <c r="D2212" s="23">
        <v>0.7</v>
      </c>
      <c r="E2212" s="23">
        <v>37.5</v>
      </c>
      <c r="F2212">
        <v>8.1</v>
      </c>
      <c r="G2212" t="s">
        <v>14141</v>
      </c>
    </row>
    <row r="2213" spans="1:7" x14ac:dyDescent="0.35">
      <c r="A2213" s="21" t="s">
        <v>10830</v>
      </c>
      <c r="B2213" s="29" t="s">
        <v>10831</v>
      </c>
      <c r="C2213" s="23">
        <v>6</v>
      </c>
      <c r="D2213" s="23">
        <v>0.7</v>
      </c>
      <c r="E2213" s="23">
        <v>37.5</v>
      </c>
      <c r="F2213">
        <v>9.4</v>
      </c>
      <c r="G2213" t="s">
        <v>14146</v>
      </c>
    </row>
    <row r="2214" spans="1:7" x14ac:dyDescent="0.35">
      <c r="A2214" s="21" t="s">
        <v>14752</v>
      </c>
      <c r="B2214" s="29" t="s">
        <v>14753</v>
      </c>
      <c r="C2214" s="23">
        <v>6</v>
      </c>
      <c r="D2214" s="23">
        <v>0.7</v>
      </c>
      <c r="E2214" s="23">
        <v>37.5</v>
      </c>
      <c r="F2214">
        <v>7.34</v>
      </c>
      <c r="G2214" t="s">
        <v>14146</v>
      </c>
    </row>
    <row r="2215" spans="1:7" x14ac:dyDescent="0.35">
      <c r="A2215" s="21" t="s">
        <v>11179</v>
      </c>
      <c r="B2215" s="29" t="s">
        <v>11180</v>
      </c>
      <c r="C2215" s="23">
        <v>6</v>
      </c>
      <c r="D2215" s="23">
        <v>0.7</v>
      </c>
      <c r="E2215" s="23">
        <v>37.5</v>
      </c>
      <c r="F2215">
        <v>5.5</v>
      </c>
      <c r="G2215" t="s">
        <v>14144</v>
      </c>
    </row>
    <row r="2216" spans="1:7" x14ac:dyDescent="0.35">
      <c r="A2216" s="21" t="s">
        <v>14760</v>
      </c>
      <c r="B2216" s="29" t="s">
        <v>14761</v>
      </c>
      <c r="C2216" s="23">
        <v>6</v>
      </c>
      <c r="D2216" s="23">
        <v>0.7</v>
      </c>
      <c r="E2216" s="23">
        <v>37.5</v>
      </c>
      <c r="F2216">
        <v>3.95</v>
      </c>
      <c r="G2216" t="s">
        <v>14141</v>
      </c>
    </row>
    <row r="2217" spans="1:7" x14ac:dyDescent="0.35">
      <c r="A2217" s="21" t="s">
        <v>14762</v>
      </c>
      <c r="B2217" s="29" t="s">
        <v>14763</v>
      </c>
      <c r="C2217" s="23">
        <v>6</v>
      </c>
      <c r="D2217" s="23">
        <v>0.7</v>
      </c>
      <c r="E2217" s="23">
        <v>37.5</v>
      </c>
      <c r="F2217">
        <v>4.25</v>
      </c>
      <c r="G2217" t="s">
        <v>14141</v>
      </c>
    </row>
    <row r="2218" spans="1:7" x14ac:dyDescent="0.35">
      <c r="A2218" s="21" t="s">
        <v>11900</v>
      </c>
      <c r="B2218" s="29" t="s">
        <v>11891</v>
      </c>
      <c r="C2218" s="23">
        <v>6</v>
      </c>
      <c r="D2218" s="23">
        <v>0.7</v>
      </c>
      <c r="E2218" s="23">
        <v>37.5</v>
      </c>
      <c r="F2218">
        <v>4.05</v>
      </c>
      <c r="G2218" t="s">
        <v>14142</v>
      </c>
    </row>
    <row r="2219" spans="1:7" x14ac:dyDescent="0.35">
      <c r="A2219" s="21" t="s">
        <v>12656</v>
      </c>
      <c r="B2219" s="29" t="s">
        <v>12657</v>
      </c>
      <c r="C2219" s="23">
        <v>6</v>
      </c>
      <c r="D2219" s="23">
        <v>0.7</v>
      </c>
      <c r="E2219" s="23">
        <v>37.5</v>
      </c>
      <c r="F2219">
        <v>9.25</v>
      </c>
      <c r="G2219" t="s">
        <v>14146</v>
      </c>
    </row>
    <row r="2220" spans="1:7" x14ac:dyDescent="0.35">
      <c r="A2220" s="21" t="s">
        <v>13118</v>
      </c>
      <c r="B2220" s="29" t="s">
        <v>13119</v>
      </c>
      <c r="C2220" s="23">
        <v>6</v>
      </c>
      <c r="D2220" s="23">
        <v>0.7</v>
      </c>
      <c r="E2220" s="23">
        <v>37.5</v>
      </c>
      <c r="F2220">
        <v>18</v>
      </c>
      <c r="G2220" t="s">
        <v>14146</v>
      </c>
    </row>
    <row r="2221" spans="1:7" x14ac:dyDescent="0.35">
      <c r="A2221" s="21" t="s">
        <v>13847</v>
      </c>
      <c r="B2221" s="29" t="s">
        <v>13848</v>
      </c>
      <c r="C2221" s="23">
        <v>6</v>
      </c>
      <c r="D2221" s="23">
        <v>0.7</v>
      </c>
      <c r="E2221" s="23">
        <v>37.5</v>
      </c>
      <c r="F2221">
        <v>4.05</v>
      </c>
      <c r="G2221" t="s">
        <v>14142</v>
      </c>
    </row>
    <row r="2222" spans="1:7" x14ac:dyDescent="0.35">
      <c r="A2222" s="21" t="s">
        <v>13984</v>
      </c>
      <c r="B2222" s="29" t="s">
        <v>13981</v>
      </c>
      <c r="C2222" s="23">
        <v>6</v>
      </c>
      <c r="D2222" s="23">
        <v>0.7</v>
      </c>
      <c r="E2222" s="23">
        <v>37.5</v>
      </c>
      <c r="F2222">
        <v>3.95</v>
      </c>
      <c r="G2222" t="s">
        <v>14142</v>
      </c>
    </row>
    <row r="2223" spans="1:7" x14ac:dyDescent="0.35">
      <c r="A2223" s="21" t="s">
        <v>39</v>
      </c>
      <c r="B2223" s="29" t="s">
        <v>40</v>
      </c>
      <c r="C2223" s="23">
        <v>6</v>
      </c>
      <c r="D2223" s="23">
        <v>0.7</v>
      </c>
      <c r="E2223" s="23">
        <v>38</v>
      </c>
      <c r="F2223">
        <v>19.25</v>
      </c>
      <c r="G2223" t="s">
        <v>14140</v>
      </c>
    </row>
    <row r="2224" spans="1:7" x14ac:dyDescent="0.35">
      <c r="A2224" s="21" t="s">
        <v>51</v>
      </c>
      <c r="B2224" s="29" t="s">
        <v>52</v>
      </c>
      <c r="C2224" s="23">
        <v>6</v>
      </c>
      <c r="D2224" s="23">
        <v>0.7</v>
      </c>
      <c r="E2224" s="23">
        <v>38</v>
      </c>
      <c r="F2224">
        <v>16.25</v>
      </c>
      <c r="G2224" t="s">
        <v>14140</v>
      </c>
    </row>
    <row r="2225" spans="1:7" x14ac:dyDescent="0.35">
      <c r="A2225" s="21" t="s">
        <v>55</v>
      </c>
      <c r="B2225" s="29" t="s">
        <v>56</v>
      </c>
      <c r="C2225" s="23">
        <v>6</v>
      </c>
      <c r="D2225" s="23">
        <v>0.7</v>
      </c>
      <c r="E2225" s="23">
        <v>38</v>
      </c>
      <c r="F2225">
        <v>14.9</v>
      </c>
      <c r="G2225" t="s">
        <v>14140</v>
      </c>
    </row>
    <row r="2226" spans="1:7" x14ac:dyDescent="0.35">
      <c r="A2226" s="21" t="s">
        <v>79</v>
      </c>
      <c r="B2226" s="29" t="s">
        <v>80</v>
      </c>
      <c r="C2226" s="23">
        <v>6</v>
      </c>
      <c r="D2226" s="23">
        <v>0.7</v>
      </c>
      <c r="E2226" s="23">
        <v>38</v>
      </c>
      <c r="F2226">
        <v>9</v>
      </c>
      <c r="G2226" t="s">
        <v>14140</v>
      </c>
    </row>
    <row r="2227" spans="1:7" x14ac:dyDescent="0.35">
      <c r="A2227" s="21" t="s">
        <v>276</v>
      </c>
      <c r="B2227" s="29" t="s">
        <v>277</v>
      </c>
      <c r="C2227" s="23">
        <v>6</v>
      </c>
      <c r="D2227" s="23">
        <v>0.7</v>
      </c>
      <c r="E2227" s="23">
        <v>38</v>
      </c>
      <c r="F2227">
        <v>7.4</v>
      </c>
      <c r="G2227" t="s">
        <v>14141</v>
      </c>
    </row>
    <row r="2228" spans="1:7" x14ac:dyDescent="0.35">
      <c r="A2228" s="21" t="s">
        <v>14631</v>
      </c>
      <c r="B2228" s="29" t="s">
        <v>14632</v>
      </c>
      <c r="C2228" s="23">
        <v>6</v>
      </c>
      <c r="D2228" s="23">
        <v>0.7</v>
      </c>
      <c r="E2228" s="23">
        <v>38</v>
      </c>
      <c r="F2228">
        <v>7.25</v>
      </c>
      <c r="G2228" t="s">
        <v>14141</v>
      </c>
    </row>
    <row r="2229" spans="1:7" x14ac:dyDescent="0.35">
      <c r="A2229" s="21" t="s">
        <v>287</v>
      </c>
      <c r="B2229" s="29" t="s">
        <v>288</v>
      </c>
      <c r="C2229" s="23">
        <v>6</v>
      </c>
      <c r="D2229" s="23">
        <v>0.7</v>
      </c>
      <c r="E2229" s="23">
        <v>38</v>
      </c>
      <c r="F2229">
        <v>7.25</v>
      </c>
      <c r="G2229" t="s">
        <v>14141</v>
      </c>
    </row>
    <row r="2230" spans="1:7" x14ac:dyDescent="0.35">
      <c r="A2230" s="21" t="s">
        <v>298</v>
      </c>
      <c r="B2230" s="29" t="s">
        <v>299</v>
      </c>
      <c r="C2230" s="23">
        <v>6</v>
      </c>
      <c r="D2230" s="23">
        <v>0.7</v>
      </c>
      <c r="E2230" s="23">
        <v>38</v>
      </c>
      <c r="F2230">
        <v>7.35</v>
      </c>
      <c r="G2230" t="s">
        <v>14141</v>
      </c>
    </row>
    <row r="2231" spans="1:7" x14ac:dyDescent="0.35">
      <c r="A2231" s="21" t="s">
        <v>329</v>
      </c>
      <c r="B2231" s="29" t="s">
        <v>330</v>
      </c>
      <c r="C2231" s="23">
        <v>6</v>
      </c>
      <c r="D2231" s="23">
        <v>0.7</v>
      </c>
      <c r="E2231" s="23">
        <v>38</v>
      </c>
      <c r="F2231">
        <v>8.25</v>
      </c>
      <c r="G2231" t="s">
        <v>14141</v>
      </c>
    </row>
    <row r="2232" spans="1:7" x14ac:dyDescent="0.35">
      <c r="A2232" s="21" t="s">
        <v>406</v>
      </c>
      <c r="B2232" s="29" t="s">
        <v>407</v>
      </c>
      <c r="C2232" s="23">
        <v>6</v>
      </c>
      <c r="D2232" s="23">
        <v>0.7</v>
      </c>
      <c r="E2232" s="23">
        <v>38</v>
      </c>
      <c r="F2232">
        <v>5.75</v>
      </c>
      <c r="G2232" t="s">
        <v>14140</v>
      </c>
    </row>
    <row r="2233" spans="1:7" x14ac:dyDescent="0.35">
      <c r="A2233" s="21" t="s">
        <v>410</v>
      </c>
      <c r="B2233" s="29" t="s">
        <v>411</v>
      </c>
      <c r="C2233" s="23">
        <v>6</v>
      </c>
      <c r="D2233" s="23">
        <v>0.7</v>
      </c>
      <c r="E2233" s="23">
        <v>38</v>
      </c>
      <c r="F2233">
        <v>5.75</v>
      </c>
      <c r="G2233" t="s">
        <v>14140</v>
      </c>
    </row>
    <row r="2234" spans="1:7" x14ac:dyDescent="0.35">
      <c r="A2234" s="21" t="s">
        <v>942</v>
      </c>
      <c r="B2234" s="29" t="s">
        <v>943</v>
      </c>
      <c r="C2234" s="23">
        <v>6</v>
      </c>
      <c r="D2234" s="23">
        <v>0.7</v>
      </c>
      <c r="E2234" s="23">
        <v>38</v>
      </c>
      <c r="F2234">
        <v>6.75</v>
      </c>
      <c r="G2234" t="s">
        <v>14159</v>
      </c>
    </row>
    <row r="2235" spans="1:7" x14ac:dyDescent="0.35">
      <c r="A2235" s="21" t="s">
        <v>1416</v>
      </c>
      <c r="B2235" s="29" t="s">
        <v>1417</v>
      </c>
      <c r="C2235" s="23">
        <v>6</v>
      </c>
      <c r="D2235" s="23">
        <v>0.7</v>
      </c>
      <c r="E2235" s="23">
        <v>38</v>
      </c>
      <c r="F2235">
        <v>14.9</v>
      </c>
      <c r="G2235" t="s">
        <v>14162</v>
      </c>
    </row>
    <row r="2236" spans="1:7" x14ac:dyDescent="0.35">
      <c r="A2236" s="21" t="s">
        <v>1424</v>
      </c>
      <c r="B2236" s="29" t="s">
        <v>1421</v>
      </c>
      <c r="C2236" s="23">
        <v>6</v>
      </c>
      <c r="D2236" s="23">
        <v>0.7</v>
      </c>
      <c r="E2236" s="23">
        <v>38</v>
      </c>
      <c r="F2236">
        <v>12.65</v>
      </c>
      <c r="G2236" t="s">
        <v>14144</v>
      </c>
    </row>
    <row r="2237" spans="1:7" x14ac:dyDescent="0.35">
      <c r="A2237" s="21" t="s">
        <v>14645</v>
      </c>
      <c r="B2237" s="29" t="s">
        <v>14646</v>
      </c>
      <c r="C2237" s="23">
        <v>6</v>
      </c>
      <c r="D2237" s="23">
        <v>0.7</v>
      </c>
      <c r="E2237" s="23">
        <v>38</v>
      </c>
      <c r="F2237">
        <v>22.75</v>
      </c>
      <c r="G2237" t="s">
        <v>14144</v>
      </c>
    </row>
    <row r="2238" spans="1:7" x14ac:dyDescent="0.35">
      <c r="A2238" s="21" t="s">
        <v>1432</v>
      </c>
      <c r="B2238" s="29" t="s">
        <v>1433</v>
      </c>
      <c r="C2238" s="23">
        <v>6</v>
      </c>
      <c r="D2238" s="23">
        <v>0.7</v>
      </c>
      <c r="E2238" s="23">
        <v>38</v>
      </c>
      <c r="F2238">
        <v>19.5</v>
      </c>
      <c r="G2238" t="s">
        <v>14144</v>
      </c>
    </row>
    <row r="2239" spans="1:7" x14ac:dyDescent="0.35">
      <c r="A2239" s="21" t="s">
        <v>2046</v>
      </c>
      <c r="B2239" s="29" t="s">
        <v>2047</v>
      </c>
      <c r="C2239" s="23">
        <v>6</v>
      </c>
      <c r="D2239" s="23">
        <v>0.7</v>
      </c>
      <c r="E2239" s="23">
        <v>38</v>
      </c>
      <c r="F2239">
        <v>4.45</v>
      </c>
      <c r="G2239" t="s">
        <v>14153</v>
      </c>
    </row>
    <row r="2240" spans="1:7" x14ac:dyDescent="0.35">
      <c r="A2240" s="21" t="s">
        <v>2098</v>
      </c>
      <c r="B2240" s="29" t="s">
        <v>2099</v>
      </c>
      <c r="C2240" s="23">
        <v>6</v>
      </c>
      <c r="D2240" s="23">
        <v>0.7</v>
      </c>
      <c r="E2240" s="23">
        <v>38</v>
      </c>
      <c r="F2240">
        <v>4.3499999999999996</v>
      </c>
      <c r="G2240" t="s">
        <v>14153</v>
      </c>
    </row>
    <row r="2241" spans="1:7" x14ac:dyDescent="0.35">
      <c r="A2241" s="21" t="s">
        <v>2277</v>
      </c>
      <c r="B2241" s="29" t="s">
        <v>2274</v>
      </c>
      <c r="C2241" s="23">
        <v>6</v>
      </c>
      <c r="D2241" s="23">
        <v>0.7</v>
      </c>
      <c r="E2241" s="23">
        <v>38</v>
      </c>
      <c r="F2241">
        <v>16</v>
      </c>
      <c r="G2241" t="s">
        <v>14144</v>
      </c>
    </row>
    <row r="2242" spans="1:7" x14ac:dyDescent="0.35">
      <c r="A2242" s="21" t="s">
        <v>2469</v>
      </c>
      <c r="B2242" s="29" t="s">
        <v>2470</v>
      </c>
      <c r="C2242" s="23">
        <v>6</v>
      </c>
      <c r="D2242" s="23">
        <v>0.7</v>
      </c>
      <c r="E2242" s="23">
        <v>38</v>
      </c>
      <c r="F2242">
        <v>5.75</v>
      </c>
      <c r="G2242" t="s">
        <v>14144</v>
      </c>
    </row>
    <row r="2243" spans="1:7" x14ac:dyDescent="0.35">
      <c r="A2243" s="21" t="s">
        <v>2522</v>
      </c>
      <c r="B2243" s="29" t="s">
        <v>2523</v>
      </c>
      <c r="C2243" s="23">
        <v>6</v>
      </c>
      <c r="D2243" s="23">
        <v>0.7</v>
      </c>
      <c r="E2243" s="23">
        <v>38</v>
      </c>
      <c r="F2243">
        <v>4.3499999999999996</v>
      </c>
      <c r="G2243" t="s">
        <v>14140</v>
      </c>
    </row>
    <row r="2244" spans="1:7" x14ac:dyDescent="0.35">
      <c r="A2244" s="21" t="s">
        <v>2526</v>
      </c>
      <c r="B2244" s="29" t="s">
        <v>2527</v>
      </c>
      <c r="C2244" s="23">
        <v>6</v>
      </c>
      <c r="D2244" s="23">
        <v>0.7</v>
      </c>
      <c r="E2244" s="23">
        <v>38</v>
      </c>
      <c r="F2244">
        <v>4.3499999999999996</v>
      </c>
      <c r="G2244" t="s">
        <v>14140</v>
      </c>
    </row>
    <row r="2245" spans="1:7" x14ac:dyDescent="0.35">
      <c r="A2245" s="21" t="s">
        <v>2742</v>
      </c>
      <c r="B2245" s="29" t="s">
        <v>2743</v>
      </c>
      <c r="C2245" s="23">
        <v>6</v>
      </c>
      <c r="D2245" s="23">
        <v>0.7</v>
      </c>
      <c r="E2245" s="23">
        <v>38</v>
      </c>
      <c r="F2245">
        <v>4.25</v>
      </c>
      <c r="G2245" t="s">
        <v>14144</v>
      </c>
    </row>
    <row r="2246" spans="1:7" x14ac:dyDescent="0.35">
      <c r="A2246" s="21" t="s">
        <v>3479</v>
      </c>
      <c r="B2246" s="29" t="s">
        <v>3480</v>
      </c>
      <c r="C2246" s="23">
        <v>6</v>
      </c>
      <c r="D2246" s="23">
        <v>0.7</v>
      </c>
      <c r="E2246" s="23">
        <v>38</v>
      </c>
      <c r="F2246">
        <v>27.5</v>
      </c>
      <c r="G2246" t="s">
        <v>14140</v>
      </c>
    </row>
    <row r="2247" spans="1:7" x14ac:dyDescent="0.35">
      <c r="A2247" s="21" t="s">
        <v>3593</v>
      </c>
      <c r="B2247" s="29" t="s">
        <v>3594</v>
      </c>
      <c r="C2247" s="23">
        <v>6</v>
      </c>
      <c r="D2247" s="23">
        <v>0.7</v>
      </c>
      <c r="E2247" s="23">
        <v>38</v>
      </c>
      <c r="F2247">
        <v>7.5</v>
      </c>
      <c r="G2247" t="s">
        <v>14144</v>
      </c>
    </row>
    <row r="2248" spans="1:7" x14ac:dyDescent="0.35">
      <c r="A2248" s="21" t="s">
        <v>3766</v>
      </c>
      <c r="B2248" s="29" t="s">
        <v>3767</v>
      </c>
      <c r="C2248" s="23">
        <v>6</v>
      </c>
      <c r="D2248" s="23">
        <v>0.7</v>
      </c>
      <c r="E2248" s="23">
        <v>38</v>
      </c>
      <c r="F2248">
        <v>15.65</v>
      </c>
      <c r="G2248" t="s">
        <v>14140</v>
      </c>
    </row>
    <row r="2249" spans="1:7" x14ac:dyDescent="0.35">
      <c r="A2249" s="21" t="s">
        <v>3770</v>
      </c>
      <c r="B2249" s="29" t="s">
        <v>3771</v>
      </c>
      <c r="C2249" s="23">
        <v>6</v>
      </c>
      <c r="D2249" s="23">
        <v>0.7</v>
      </c>
      <c r="E2249" s="23">
        <v>38</v>
      </c>
      <c r="F2249">
        <v>17.5</v>
      </c>
      <c r="G2249" t="s">
        <v>14140</v>
      </c>
    </row>
    <row r="2250" spans="1:7" x14ac:dyDescent="0.35">
      <c r="A2250" s="21" t="s">
        <v>4518</v>
      </c>
      <c r="B2250" s="29" t="s">
        <v>4519</v>
      </c>
      <c r="C2250" s="23">
        <v>6</v>
      </c>
      <c r="D2250" s="23">
        <v>0.7</v>
      </c>
      <c r="E2250" s="23">
        <v>38</v>
      </c>
      <c r="F2250">
        <v>129</v>
      </c>
      <c r="G2250" t="s">
        <v>14140</v>
      </c>
    </row>
    <row r="2251" spans="1:7" x14ac:dyDescent="0.35">
      <c r="A2251" s="21" t="s">
        <v>4522</v>
      </c>
      <c r="B2251" s="29" t="s">
        <v>4523</v>
      </c>
      <c r="C2251" s="23">
        <v>6</v>
      </c>
      <c r="D2251" s="23">
        <v>0.7</v>
      </c>
      <c r="E2251" s="23">
        <v>38</v>
      </c>
      <c r="F2251">
        <v>33.5</v>
      </c>
      <c r="G2251" t="s">
        <v>14140</v>
      </c>
    </row>
    <row r="2252" spans="1:7" x14ac:dyDescent="0.35">
      <c r="A2252" s="21" t="s">
        <v>4528</v>
      </c>
      <c r="B2252" s="29" t="s">
        <v>4529</v>
      </c>
      <c r="C2252" s="23">
        <v>6</v>
      </c>
      <c r="D2252" s="23">
        <v>0.7</v>
      </c>
      <c r="E2252" s="23">
        <v>38</v>
      </c>
      <c r="F2252">
        <v>25.75</v>
      </c>
      <c r="G2252" t="s">
        <v>14140</v>
      </c>
    </row>
    <row r="2253" spans="1:7" x14ac:dyDescent="0.35">
      <c r="A2253" s="21" t="s">
        <v>4532</v>
      </c>
      <c r="B2253" s="29" t="s">
        <v>4533</v>
      </c>
      <c r="C2253" s="23">
        <v>6</v>
      </c>
      <c r="D2253" s="23">
        <v>0.7</v>
      </c>
      <c r="E2253" s="23">
        <v>38</v>
      </c>
      <c r="F2253">
        <v>26.25</v>
      </c>
      <c r="G2253" t="s">
        <v>14140</v>
      </c>
    </row>
    <row r="2254" spans="1:7" x14ac:dyDescent="0.35">
      <c r="A2254" s="21" t="s">
        <v>4534</v>
      </c>
      <c r="B2254" s="29" t="s">
        <v>4535</v>
      </c>
      <c r="C2254" s="23">
        <v>6</v>
      </c>
      <c r="D2254" s="23">
        <v>0.7</v>
      </c>
      <c r="E2254" s="23">
        <v>38</v>
      </c>
      <c r="F2254">
        <v>28.5</v>
      </c>
      <c r="G2254" t="s">
        <v>14140</v>
      </c>
    </row>
    <row r="2255" spans="1:7" x14ac:dyDescent="0.35">
      <c r="A2255" s="21" t="s">
        <v>4538</v>
      </c>
      <c r="B2255" s="29" t="s">
        <v>4539</v>
      </c>
      <c r="C2255" s="23">
        <v>6</v>
      </c>
      <c r="D2255" s="23">
        <v>0.7</v>
      </c>
      <c r="E2255" s="23">
        <v>38</v>
      </c>
      <c r="F2255">
        <v>30</v>
      </c>
      <c r="G2255" t="s">
        <v>14140</v>
      </c>
    </row>
    <row r="2256" spans="1:7" x14ac:dyDescent="0.35">
      <c r="A2256" s="21" t="s">
        <v>4785</v>
      </c>
      <c r="B2256" s="29" t="s">
        <v>4786</v>
      </c>
      <c r="C2256" s="23">
        <v>6</v>
      </c>
      <c r="D2256" s="23">
        <v>0.7</v>
      </c>
      <c r="E2256" s="23">
        <v>38</v>
      </c>
      <c r="F2256">
        <v>10.5</v>
      </c>
      <c r="G2256" t="s">
        <v>14140</v>
      </c>
    </row>
    <row r="2257" spans="1:7" x14ac:dyDescent="0.35">
      <c r="A2257" s="21" t="s">
        <v>4789</v>
      </c>
      <c r="B2257" s="29" t="s">
        <v>4790</v>
      </c>
      <c r="C2257" s="23">
        <v>6</v>
      </c>
      <c r="D2257" s="23">
        <v>0.7</v>
      </c>
      <c r="E2257" s="23">
        <v>38</v>
      </c>
      <c r="F2257">
        <v>10.5</v>
      </c>
      <c r="G2257" t="s">
        <v>14140</v>
      </c>
    </row>
    <row r="2258" spans="1:7" x14ac:dyDescent="0.35">
      <c r="A2258" s="21" t="s">
        <v>5538</v>
      </c>
      <c r="B2258" s="29" t="s">
        <v>5539</v>
      </c>
      <c r="C2258" s="23">
        <v>6</v>
      </c>
      <c r="D2258" s="23">
        <v>0.7</v>
      </c>
      <c r="E2258" s="23">
        <v>38</v>
      </c>
      <c r="F2258">
        <v>7.5</v>
      </c>
      <c r="G2258" t="s">
        <v>14156</v>
      </c>
    </row>
    <row r="2259" spans="1:7" x14ac:dyDescent="0.35">
      <c r="A2259" s="21" t="s">
        <v>6288</v>
      </c>
      <c r="B2259" s="29" t="s">
        <v>6289</v>
      </c>
      <c r="C2259" s="23">
        <v>6</v>
      </c>
      <c r="D2259" s="23">
        <v>0.7</v>
      </c>
      <c r="E2259" s="23">
        <v>38</v>
      </c>
      <c r="F2259">
        <v>10.1</v>
      </c>
      <c r="G2259" t="s">
        <v>14161</v>
      </c>
    </row>
    <row r="2260" spans="1:7" x14ac:dyDescent="0.35">
      <c r="A2260" s="21" t="s">
        <v>6292</v>
      </c>
      <c r="B2260" s="29" t="s">
        <v>6293</v>
      </c>
      <c r="C2260" s="23">
        <v>6</v>
      </c>
      <c r="D2260" s="23">
        <v>0.7</v>
      </c>
      <c r="E2260" s="23">
        <v>38</v>
      </c>
      <c r="F2260">
        <v>10.1</v>
      </c>
      <c r="G2260" t="s">
        <v>14161</v>
      </c>
    </row>
    <row r="2261" spans="1:7" x14ac:dyDescent="0.35">
      <c r="A2261" s="21" t="s">
        <v>6296</v>
      </c>
      <c r="B2261" s="29" t="s">
        <v>6297</v>
      </c>
      <c r="C2261" s="23">
        <v>6</v>
      </c>
      <c r="D2261" s="23">
        <v>0.7</v>
      </c>
      <c r="E2261" s="23">
        <v>38</v>
      </c>
      <c r="F2261">
        <v>10.1</v>
      </c>
      <c r="G2261" t="s">
        <v>14161</v>
      </c>
    </row>
    <row r="2262" spans="1:7" x14ac:dyDescent="0.35">
      <c r="A2262" s="21" t="s">
        <v>6300</v>
      </c>
      <c r="B2262" s="29" t="s">
        <v>6301</v>
      </c>
      <c r="C2262" s="23">
        <v>6</v>
      </c>
      <c r="D2262" s="23">
        <v>0.7</v>
      </c>
      <c r="E2262" s="23">
        <v>38</v>
      </c>
      <c r="F2262">
        <v>10.1</v>
      </c>
      <c r="G2262" t="s">
        <v>14144</v>
      </c>
    </row>
    <row r="2263" spans="1:7" x14ac:dyDescent="0.35">
      <c r="A2263" s="21" t="s">
        <v>6381</v>
      </c>
      <c r="B2263" s="29" t="s">
        <v>6382</v>
      </c>
      <c r="C2263" s="23">
        <v>6</v>
      </c>
      <c r="D2263" s="23">
        <v>0.7</v>
      </c>
      <c r="E2263" s="23">
        <v>38</v>
      </c>
      <c r="F2263">
        <v>5.15</v>
      </c>
      <c r="G2263" t="s">
        <v>14249</v>
      </c>
    </row>
    <row r="2264" spans="1:7" x14ac:dyDescent="0.35">
      <c r="A2264" s="21" t="s">
        <v>7624</v>
      </c>
      <c r="B2264" s="29" t="s">
        <v>7625</v>
      </c>
      <c r="C2264" s="23">
        <v>6</v>
      </c>
      <c r="D2264" s="23">
        <v>0.7</v>
      </c>
      <c r="E2264" s="23">
        <v>38</v>
      </c>
      <c r="F2264">
        <v>8.25</v>
      </c>
      <c r="G2264" t="s">
        <v>14140</v>
      </c>
    </row>
    <row r="2265" spans="1:7" x14ac:dyDescent="0.35">
      <c r="A2265" s="21" t="s">
        <v>7636</v>
      </c>
      <c r="B2265" s="29" t="s">
        <v>7637</v>
      </c>
      <c r="C2265" s="23">
        <v>6</v>
      </c>
      <c r="D2265" s="23">
        <v>0.7</v>
      </c>
      <c r="E2265" s="23">
        <v>38</v>
      </c>
      <c r="F2265">
        <v>8.75</v>
      </c>
      <c r="G2265" t="s">
        <v>14140</v>
      </c>
    </row>
    <row r="2266" spans="1:7" x14ac:dyDescent="0.35">
      <c r="A2266" s="21" t="s">
        <v>7645</v>
      </c>
      <c r="B2266" s="29" t="s">
        <v>7646</v>
      </c>
      <c r="C2266" s="23">
        <v>6</v>
      </c>
      <c r="D2266" s="23">
        <v>0.7</v>
      </c>
      <c r="E2266" s="23">
        <v>38</v>
      </c>
      <c r="F2266">
        <v>7.25</v>
      </c>
      <c r="G2266" t="s">
        <v>14140</v>
      </c>
    </row>
    <row r="2267" spans="1:7" x14ac:dyDescent="0.35">
      <c r="A2267" s="21" t="s">
        <v>7652</v>
      </c>
      <c r="B2267" s="29" t="s">
        <v>7653</v>
      </c>
      <c r="C2267" s="23">
        <v>6</v>
      </c>
      <c r="D2267" s="23">
        <v>0.7</v>
      </c>
      <c r="E2267" s="23">
        <v>38</v>
      </c>
      <c r="F2267">
        <v>13.5</v>
      </c>
      <c r="G2267" t="s">
        <v>14140</v>
      </c>
    </row>
    <row r="2268" spans="1:7" x14ac:dyDescent="0.35">
      <c r="A2268" s="21" t="s">
        <v>7801</v>
      </c>
      <c r="B2268" s="29" t="s">
        <v>7802</v>
      </c>
      <c r="C2268" s="23">
        <v>6</v>
      </c>
      <c r="D2268" s="23">
        <v>0.7</v>
      </c>
      <c r="E2268" s="23">
        <v>38</v>
      </c>
      <c r="F2268">
        <v>6</v>
      </c>
      <c r="G2268" t="s">
        <v>14156</v>
      </c>
    </row>
    <row r="2269" spans="1:7" x14ac:dyDescent="0.35">
      <c r="A2269" s="21" t="s">
        <v>9054</v>
      </c>
      <c r="B2269" s="29" t="s">
        <v>9055</v>
      </c>
      <c r="C2269" s="23">
        <v>6</v>
      </c>
      <c r="D2269" s="23">
        <v>0.7</v>
      </c>
      <c r="E2269" s="23">
        <v>38</v>
      </c>
      <c r="F2269">
        <v>19.5</v>
      </c>
      <c r="G2269" t="s">
        <v>14146</v>
      </c>
    </row>
    <row r="2270" spans="1:7" x14ac:dyDescent="0.35">
      <c r="A2270" s="21" t="s">
        <v>9082</v>
      </c>
      <c r="B2270" s="29" t="s">
        <v>9083</v>
      </c>
      <c r="C2270" s="23">
        <v>6</v>
      </c>
      <c r="D2270" s="23">
        <v>0.7</v>
      </c>
      <c r="E2270" s="23">
        <v>38</v>
      </c>
      <c r="F2270">
        <v>5.5</v>
      </c>
      <c r="G2270" t="s">
        <v>14159</v>
      </c>
    </row>
    <row r="2271" spans="1:7" x14ac:dyDescent="0.35">
      <c r="A2271" s="21" t="s">
        <v>14744</v>
      </c>
      <c r="B2271" s="29" t="s">
        <v>14745</v>
      </c>
      <c r="C2271" s="23">
        <v>6</v>
      </c>
      <c r="D2271" s="23">
        <v>0.7</v>
      </c>
      <c r="E2271" s="23">
        <v>38</v>
      </c>
      <c r="F2271">
        <v>5.75</v>
      </c>
      <c r="G2271" t="s">
        <v>14159</v>
      </c>
    </row>
    <row r="2272" spans="1:7" x14ac:dyDescent="0.35">
      <c r="A2272" s="21" t="s">
        <v>10054</v>
      </c>
      <c r="B2272" s="29" t="s">
        <v>10055</v>
      </c>
      <c r="C2272" s="23">
        <v>6</v>
      </c>
      <c r="D2272" s="23">
        <v>0.7</v>
      </c>
      <c r="E2272" s="23">
        <v>38</v>
      </c>
      <c r="F2272">
        <v>18.75</v>
      </c>
      <c r="G2272" t="s">
        <v>14140</v>
      </c>
    </row>
    <row r="2273" spans="1:7" x14ac:dyDescent="0.35">
      <c r="A2273" s="21" t="s">
        <v>10113</v>
      </c>
      <c r="B2273" s="29" t="s">
        <v>10114</v>
      </c>
      <c r="C2273" s="23">
        <v>6</v>
      </c>
      <c r="D2273" s="23">
        <v>0.7</v>
      </c>
      <c r="E2273" s="23">
        <v>38</v>
      </c>
      <c r="F2273">
        <v>34</v>
      </c>
      <c r="G2273" t="s">
        <v>14144</v>
      </c>
    </row>
    <row r="2274" spans="1:7" x14ac:dyDescent="0.35">
      <c r="A2274" s="21" t="s">
        <v>10117</v>
      </c>
      <c r="B2274" s="29" t="s">
        <v>10118</v>
      </c>
      <c r="C2274" s="23">
        <v>6</v>
      </c>
      <c r="D2274" s="23">
        <v>0.7</v>
      </c>
      <c r="E2274" s="23">
        <v>38</v>
      </c>
      <c r="F2274">
        <v>42.95</v>
      </c>
      <c r="G2274" t="s">
        <v>14144</v>
      </c>
    </row>
    <row r="2275" spans="1:7" x14ac:dyDescent="0.35">
      <c r="A2275" s="21" t="s">
        <v>10614</v>
      </c>
      <c r="B2275" s="29" t="s">
        <v>10615</v>
      </c>
      <c r="C2275" s="23">
        <v>6</v>
      </c>
      <c r="D2275" s="23">
        <v>0.7</v>
      </c>
      <c r="E2275" s="23">
        <v>38</v>
      </c>
      <c r="F2275">
        <v>4.75</v>
      </c>
      <c r="G2275" t="s">
        <v>14149</v>
      </c>
    </row>
    <row r="2276" spans="1:7" x14ac:dyDescent="0.35">
      <c r="A2276" s="21" t="s">
        <v>10982</v>
      </c>
      <c r="B2276" s="29" t="s">
        <v>10983</v>
      </c>
      <c r="C2276" s="23">
        <v>6</v>
      </c>
      <c r="D2276" s="23">
        <v>0.7</v>
      </c>
      <c r="E2276" s="23">
        <v>38</v>
      </c>
      <c r="F2276">
        <v>18.25</v>
      </c>
      <c r="G2276" t="s">
        <v>14164</v>
      </c>
    </row>
    <row r="2277" spans="1:7" x14ac:dyDescent="0.35">
      <c r="A2277" s="21" t="s">
        <v>11004</v>
      </c>
      <c r="B2277" s="29" t="s">
        <v>11005</v>
      </c>
      <c r="C2277" s="23">
        <v>6</v>
      </c>
      <c r="D2277" s="23">
        <v>0.7</v>
      </c>
      <c r="E2277" s="23">
        <v>38</v>
      </c>
      <c r="F2277">
        <v>47.5</v>
      </c>
      <c r="G2277" t="s">
        <v>14140</v>
      </c>
    </row>
    <row r="2278" spans="1:7" x14ac:dyDescent="0.35">
      <c r="A2278" s="21" t="s">
        <v>14754</v>
      </c>
      <c r="B2278" s="29" t="s">
        <v>14755</v>
      </c>
      <c r="C2278" s="23">
        <v>6</v>
      </c>
      <c r="D2278" s="23">
        <v>0.7</v>
      </c>
      <c r="E2278" s="23">
        <v>38</v>
      </c>
      <c r="F2278">
        <v>12.5</v>
      </c>
      <c r="G2278" t="s">
        <v>14140</v>
      </c>
    </row>
    <row r="2279" spans="1:7" x14ac:dyDescent="0.35">
      <c r="A2279" s="21" t="s">
        <v>11759</v>
      </c>
      <c r="B2279" s="29" t="s">
        <v>11758</v>
      </c>
      <c r="C2279" s="23">
        <v>6</v>
      </c>
      <c r="D2279" s="23">
        <v>0.7</v>
      </c>
      <c r="E2279" s="23">
        <v>38</v>
      </c>
      <c r="F2279">
        <v>5.75</v>
      </c>
      <c r="G2279" t="s">
        <v>14140</v>
      </c>
    </row>
    <row r="2280" spans="1:7" x14ac:dyDescent="0.35">
      <c r="A2280" s="21" t="s">
        <v>11770</v>
      </c>
      <c r="B2280" s="29" t="s">
        <v>11766</v>
      </c>
      <c r="C2280" s="23">
        <v>6</v>
      </c>
      <c r="D2280" s="23">
        <v>0.7</v>
      </c>
      <c r="E2280" s="23">
        <v>38</v>
      </c>
      <c r="F2280">
        <v>6.15</v>
      </c>
      <c r="G2280" t="s">
        <v>14140</v>
      </c>
    </row>
    <row r="2281" spans="1:7" x14ac:dyDescent="0.35">
      <c r="A2281" s="21" t="s">
        <v>12070</v>
      </c>
      <c r="B2281" s="29" t="s">
        <v>12071</v>
      </c>
      <c r="C2281" s="23">
        <v>6</v>
      </c>
      <c r="D2281" s="23">
        <v>0.7</v>
      </c>
      <c r="E2281" s="23">
        <v>38</v>
      </c>
      <c r="F2281">
        <v>10.75</v>
      </c>
      <c r="G2281" t="s">
        <v>14141</v>
      </c>
    </row>
    <row r="2282" spans="1:7" x14ac:dyDescent="0.35">
      <c r="A2282" s="21" t="s">
        <v>12187</v>
      </c>
      <c r="B2282" s="29" t="s">
        <v>12188</v>
      </c>
      <c r="C2282" s="23">
        <v>6</v>
      </c>
      <c r="D2282" s="23">
        <v>0.7</v>
      </c>
      <c r="E2282" s="23">
        <v>38</v>
      </c>
      <c r="F2282">
        <v>9.5</v>
      </c>
      <c r="G2282" t="s">
        <v>14160</v>
      </c>
    </row>
    <row r="2283" spans="1:7" x14ac:dyDescent="0.35">
      <c r="A2283" s="21" t="s">
        <v>12191</v>
      </c>
      <c r="B2283" s="29" t="s">
        <v>12192</v>
      </c>
      <c r="C2283" s="23">
        <v>6</v>
      </c>
      <c r="D2283" s="23">
        <v>0.7</v>
      </c>
      <c r="E2283" s="23">
        <v>38</v>
      </c>
      <c r="F2283">
        <v>11.5</v>
      </c>
      <c r="G2283" t="s">
        <v>14160</v>
      </c>
    </row>
    <row r="2284" spans="1:7" x14ac:dyDescent="0.35">
      <c r="A2284" s="21" t="s">
        <v>12195</v>
      </c>
      <c r="B2284" s="29" t="s">
        <v>12196</v>
      </c>
      <c r="C2284" s="23">
        <v>6</v>
      </c>
      <c r="D2284" s="23">
        <v>0.7</v>
      </c>
      <c r="E2284" s="23">
        <v>38</v>
      </c>
      <c r="F2284">
        <v>10.5</v>
      </c>
      <c r="G2284" t="s">
        <v>14161</v>
      </c>
    </row>
    <row r="2285" spans="1:7" x14ac:dyDescent="0.35">
      <c r="A2285" s="21" t="s">
        <v>12203</v>
      </c>
      <c r="B2285" s="29" t="s">
        <v>12204</v>
      </c>
      <c r="C2285" s="23">
        <v>6</v>
      </c>
      <c r="D2285" s="23">
        <v>0.7</v>
      </c>
      <c r="E2285" s="23">
        <v>38</v>
      </c>
      <c r="F2285">
        <v>12.75</v>
      </c>
      <c r="G2285" t="s">
        <v>14161</v>
      </c>
    </row>
    <row r="2286" spans="1:7" x14ac:dyDescent="0.35">
      <c r="A2286" s="21" t="s">
        <v>12210</v>
      </c>
      <c r="B2286" s="29" t="s">
        <v>12211</v>
      </c>
      <c r="C2286" s="23">
        <v>6</v>
      </c>
      <c r="D2286" s="23">
        <v>0.7</v>
      </c>
      <c r="E2286" s="23">
        <v>38</v>
      </c>
      <c r="F2286">
        <v>12.5</v>
      </c>
      <c r="G2286" t="s">
        <v>14144</v>
      </c>
    </row>
    <row r="2287" spans="1:7" x14ac:dyDescent="0.35">
      <c r="A2287" s="21" t="s">
        <v>12238</v>
      </c>
      <c r="B2287" s="29" t="s">
        <v>12239</v>
      </c>
      <c r="C2287" s="23">
        <v>6</v>
      </c>
      <c r="D2287" s="23">
        <v>0.7</v>
      </c>
      <c r="E2287" s="23">
        <v>38</v>
      </c>
      <c r="F2287">
        <v>34</v>
      </c>
      <c r="G2287" t="s">
        <v>14164</v>
      </c>
    </row>
    <row r="2288" spans="1:7" x14ac:dyDescent="0.35">
      <c r="A2288" s="21" t="s">
        <v>12268</v>
      </c>
      <c r="B2288" s="29" t="s">
        <v>12269</v>
      </c>
      <c r="C2288" s="23">
        <v>6</v>
      </c>
      <c r="D2288" s="23">
        <v>0.7</v>
      </c>
      <c r="E2288" s="23">
        <v>38</v>
      </c>
      <c r="F2288">
        <v>6.1</v>
      </c>
      <c r="G2288" t="s">
        <v>14144</v>
      </c>
    </row>
    <row r="2289" spans="1:7" x14ac:dyDescent="0.35">
      <c r="A2289" s="21" t="s">
        <v>12418</v>
      </c>
      <c r="B2289" s="29" t="s">
        <v>12419</v>
      </c>
      <c r="C2289" s="23">
        <v>6</v>
      </c>
      <c r="D2289" s="23">
        <v>0.7</v>
      </c>
      <c r="E2289" s="23">
        <v>38</v>
      </c>
      <c r="F2289">
        <v>6.95</v>
      </c>
      <c r="G2289" t="s">
        <v>14144</v>
      </c>
    </row>
    <row r="2290" spans="1:7" x14ac:dyDescent="0.35">
      <c r="A2290" s="21" t="s">
        <v>12514</v>
      </c>
      <c r="B2290" s="29" t="s">
        <v>12515</v>
      </c>
      <c r="C2290" s="23">
        <v>6</v>
      </c>
      <c r="D2290" s="23">
        <v>0.7</v>
      </c>
      <c r="E2290" s="23">
        <v>38</v>
      </c>
      <c r="F2290">
        <v>16.149999999999999</v>
      </c>
      <c r="G2290" t="s">
        <v>14153</v>
      </c>
    </row>
    <row r="2291" spans="1:7" x14ac:dyDescent="0.35">
      <c r="A2291" s="21" t="s">
        <v>13515</v>
      </c>
      <c r="B2291" s="29" t="s">
        <v>13516</v>
      </c>
      <c r="C2291" s="23">
        <v>6</v>
      </c>
      <c r="D2291" s="23">
        <v>0.7</v>
      </c>
      <c r="E2291" s="23">
        <v>38</v>
      </c>
      <c r="F2291">
        <v>6.35</v>
      </c>
      <c r="G2291" t="s">
        <v>14159</v>
      </c>
    </row>
    <row r="2292" spans="1:7" x14ac:dyDescent="0.35">
      <c r="A2292" s="21" t="s">
        <v>13862</v>
      </c>
      <c r="B2292" s="29" t="s">
        <v>13863</v>
      </c>
      <c r="C2292" s="23">
        <v>6</v>
      </c>
      <c r="D2292" s="23">
        <v>0.7</v>
      </c>
      <c r="E2292" s="23">
        <v>38</v>
      </c>
      <c r="F2292">
        <v>7.5</v>
      </c>
      <c r="G2292" t="s">
        <v>14146</v>
      </c>
    </row>
    <row r="2293" spans="1:7" x14ac:dyDescent="0.35">
      <c r="A2293" s="21" t="s">
        <v>13866</v>
      </c>
      <c r="B2293" s="29" t="s">
        <v>13867</v>
      </c>
      <c r="C2293" s="23">
        <v>6</v>
      </c>
      <c r="D2293" s="23">
        <v>0.7</v>
      </c>
      <c r="E2293" s="23">
        <v>38</v>
      </c>
      <c r="F2293">
        <v>9.85</v>
      </c>
      <c r="G2293" t="s">
        <v>14146</v>
      </c>
    </row>
    <row r="2294" spans="1:7" x14ac:dyDescent="0.35">
      <c r="A2294" s="21" t="s">
        <v>1299</v>
      </c>
      <c r="B2294" s="29" t="s">
        <v>1300</v>
      </c>
      <c r="C2294" s="23">
        <v>6</v>
      </c>
      <c r="D2294" s="23">
        <v>0.7</v>
      </c>
      <c r="E2294" s="23">
        <v>46</v>
      </c>
      <c r="F2294">
        <v>25.5</v>
      </c>
      <c r="G2294" t="s">
        <v>14158</v>
      </c>
    </row>
    <row r="2295" spans="1:7" x14ac:dyDescent="0.35">
      <c r="A2295" s="21" t="s">
        <v>1306</v>
      </c>
      <c r="B2295" s="29" t="s">
        <v>1307</v>
      </c>
      <c r="C2295" s="23">
        <v>6</v>
      </c>
      <c r="D2295" s="23">
        <v>0.7</v>
      </c>
      <c r="E2295" s="23">
        <v>46</v>
      </c>
      <c r="F2295">
        <v>22.65</v>
      </c>
      <c r="G2295" t="s">
        <v>14158</v>
      </c>
    </row>
    <row r="2296" spans="1:7" x14ac:dyDescent="0.35">
      <c r="A2296" s="21" t="s">
        <v>14801</v>
      </c>
      <c r="B2296" s="29" t="s">
        <v>14802</v>
      </c>
      <c r="C2296" s="23">
        <v>6</v>
      </c>
      <c r="D2296" s="23">
        <v>0.7</v>
      </c>
      <c r="E2296" s="23">
        <v>46</v>
      </c>
      <c r="F2296">
        <v>32.5</v>
      </c>
      <c r="G2296" t="s">
        <v>14163</v>
      </c>
    </row>
    <row r="2297" spans="1:7" x14ac:dyDescent="0.35">
      <c r="A2297" s="21" t="s">
        <v>14803</v>
      </c>
      <c r="B2297" s="29" t="s">
        <v>14804</v>
      </c>
      <c r="C2297" s="23">
        <v>6</v>
      </c>
      <c r="D2297" s="23">
        <v>0.7</v>
      </c>
      <c r="E2297" s="23">
        <v>46</v>
      </c>
      <c r="F2297">
        <v>24.5</v>
      </c>
      <c r="G2297" t="s">
        <v>14163</v>
      </c>
    </row>
    <row r="2298" spans="1:7" x14ac:dyDescent="0.35">
      <c r="A2298" s="21" t="s">
        <v>3558</v>
      </c>
      <c r="B2298" s="29" t="s">
        <v>3559</v>
      </c>
      <c r="C2298" s="23">
        <v>6</v>
      </c>
      <c r="D2298" s="23">
        <v>0.7</v>
      </c>
      <c r="E2298" s="23">
        <v>46</v>
      </c>
      <c r="F2298">
        <v>25.25</v>
      </c>
      <c r="G2298" t="s">
        <v>14163</v>
      </c>
    </row>
    <row r="2299" spans="1:7" x14ac:dyDescent="0.35">
      <c r="A2299" s="21" t="s">
        <v>3562</v>
      </c>
      <c r="B2299" s="29" t="s">
        <v>3563</v>
      </c>
      <c r="C2299" s="23">
        <v>6</v>
      </c>
      <c r="D2299" s="23">
        <v>0.7</v>
      </c>
      <c r="E2299" s="23">
        <v>46</v>
      </c>
      <c r="F2299">
        <v>24.95</v>
      </c>
      <c r="G2299" t="s">
        <v>14163</v>
      </c>
    </row>
    <row r="2300" spans="1:7" x14ac:dyDescent="0.35">
      <c r="A2300" s="21" t="s">
        <v>3566</v>
      </c>
      <c r="B2300" s="29" t="s">
        <v>3567</v>
      </c>
      <c r="C2300" s="23">
        <v>6</v>
      </c>
      <c r="D2300" s="23">
        <v>0.7</v>
      </c>
      <c r="E2300" s="23">
        <v>46</v>
      </c>
      <c r="F2300">
        <v>24.95</v>
      </c>
      <c r="G2300" t="s">
        <v>14163</v>
      </c>
    </row>
    <row r="2301" spans="1:7" x14ac:dyDescent="0.35">
      <c r="A2301" s="21" t="s">
        <v>3573</v>
      </c>
      <c r="B2301" s="29" t="s">
        <v>3574</v>
      </c>
      <c r="C2301" s="23">
        <v>6</v>
      </c>
      <c r="D2301" s="23">
        <v>0.7</v>
      </c>
      <c r="E2301" s="23">
        <v>46</v>
      </c>
      <c r="F2301">
        <v>26</v>
      </c>
      <c r="G2301" t="s">
        <v>14163</v>
      </c>
    </row>
    <row r="2302" spans="1:7" x14ac:dyDescent="0.35">
      <c r="A2302" s="21" t="s">
        <v>4626</v>
      </c>
      <c r="B2302" s="29" t="s">
        <v>4627</v>
      </c>
      <c r="C2302" s="23">
        <v>6</v>
      </c>
      <c r="D2302" s="23">
        <v>0.7</v>
      </c>
      <c r="E2302" s="23">
        <v>46</v>
      </c>
      <c r="F2302">
        <v>22.95</v>
      </c>
      <c r="G2302" t="s">
        <v>14163</v>
      </c>
    </row>
    <row r="2303" spans="1:7" x14ac:dyDescent="0.35">
      <c r="A2303" s="21" t="s">
        <v>14807</v>
      </c>
      <c r="B2303" s="29" t="s">
        <v>14808</v>
      </c>
      <c r="C2303" s="23">
        <v>6</v>
      </c>
      <c r="D2303" s="23">
        <v>0.7</v>
      </c>
      <c r="E2303" s="23">
        <v>46</v>
      </c>
      <c r="F2303">
        <v>39.5</v>
      </c>
      <c r="G2303" t="s">
        <v>14140</v>
      </c>
    </row>
    <row r="2304" spans="1:7" x14ac:dyDescent="0.35">
      <c r="A2304" s="21" t="s">
        <v>6778</v>
      </c>
      <c r="B2304" s="29" t="s">
        <v>6779</v>
      </c>
      <c r="C2304" s="23">
        <v>6</v>
      </c>
      <c r="D2304" s="23">
        <v>0.7</v>
      </c>
      <c r="E2304" s="23">
        <v>46</v>
      </c>
      <c r="F2304">
        <v>25.9</v>
      </c>
      <c r="G2304" t="s">
        <v>14158</v>
      </c>
    </row>
    <row r="2305" spans="1:7" x14ac:dyDescent="0.35">
      <c r="A2305" s="21" t="s">
        <v>6944</v>
      </c>
      <c r="B2305" s="29" t="s">
        <v>6945</v>
      </c>
      <c r="C2305" s="23">
        <v>6</v>
      </c>
      <c r="D2305" s="23">
        <v>0.7</v>
      </c>
      <c r="E2305" s="23">
        <v>46</v>
      </c>
      <c r="F2305">
        <v>18</v>
      </c>
      <c r="G2305" t="s">
        <v>14163</v>
      </c>
    </row>
    <row r="2306" spans="1:7" x14ac:dyDescent="0.35">
      <c r="A2306" s="21" t="s">
        <v>6947</v>
      </c>
      <c r="B2306" s="29" t="s">
        <v>6948</v>
      </c>
      <c r="C2306" s="23">
        <v>6</v>
      </c>
      <c r="D2306" s="23">
        <v>0.7</v>
      </c>
      <c r="E2306" s="23">
        <v>46</v>
      </c>
      <c r="F2306">
        <v>19.95</v>
      </c>
      <c r="G2306" t="s">
        <v>14163</v>
      </c>
    </row>
    <row r="2307" spans="1:7" x14ac:dyDescent="0.35">
      <c r="A2307" s="21" t="s">
        <v>6949</v>
      </c>
      <c r="B2307" s="29" t="s">
        <v>6950</v>
      </c>
      <c r="C2307" s="23">
        <v>6</v>
      </c>
      <c r="D2307" s="23">
        <v>0.7</v>
      </c>
      <c r="E2307" s="23">
        <v>46</v>
      </c>
      <c r="F2307">
        <v>21.5</v>
      </c>
      <c r="G2307" t="s">
        <v>14163</v>
      </c>
    </row>
    <row r="2308" spans="1:7" x14ac:dyDescent="0.35">
      <c r="A2308" s="21" t="s">
        <v>8245</v>
      </c>
      <c r="B2308" s="29" t="s">
        <v>8246</v>
      </c>
      <c r="C2308" s="23">
        <v>6</v>
      </c>
      <c r="D2308" s="23">
        <v>0.7</v>
      </c>
      <c r="E2308" s="23">
        <v>46</v>
      </c>
      <c r="F2308">
        <v>26.95</v>
      </c>
      <c r="G2308" t="s">
        <v>14158</v>
      </c>
    </row>
    <row r="2309" spans="1:7" x14ac:dyDescent="0.35">
      <c r="A2309" s="21" t="s">
        <v>9720</v>
      </c>
      <c r="B2309" s="29" t="s">
        <v>9721</v>
      </c>
      <c r="C2309" s="23">
        <v>6</v>
      </c>
      <c r="D2309" s="23">
        <v>0.7</v>
      </c>
      <c r="E2309" s="23">
        <v>46</v>
      </c>
      <c r="F2309">
        <v>17.5</v>
      </c>
      <c r="G2309" t="s">
        <v>14146</v>
      </c>
    </row>
    <row r="2310" spans="1:7" x14ac:dyDescent="0.35">
      <c r="A2310" s="21" t="s">
        <v>10915</v>
      </c>
      <c r="B2310" s="29" t="s">
        <v>10916</v>
      </c>
      <c r="C2310" s="23">
        <v>6</v>
      </c>
      <c r="D2310" s="23">
        <v>0.7</v>
      </c>
      <c r="E2310" s="23">
        <v>46</v>
      </c>
      <c r="F2310">
        <v>28.5</v>
      </c>
      <c r="G2310" t="s">
        <v>14144</v>
      </c>
    </row>
    <row r="2311" spans="1:7" x14ac:dyDescent="0.35">
      <c r="A2311" s="21" t="s">
        <v>14822</v>
      </c>
      <c r="B2311" s="29" t="s">
        <v>14823</v>
      </c>
      <c r="C2311" s="23">
        <v>6</v>
      </c>
      <c r="D2311" s="23">
        <v>0.7</v>
      </c>
      <c r="E2311" s="23">
        <v>46</v>
      </c>
      <c r="F2311">
        <v>35.5</v>
      </c>
      <c r="G2311" t="s">
        <v>14144</v>
      </c>
    </row>
    <row r="2312" spans="1:7" x14ac:dyDescent="0.35">
      <c r="A2312" s="21" t="s">
        <v>10992</v>
      </c>
      <c r="B2312" s="29" t="s">
        <v>10993</v>
      </c>
      <c r="C2312" s="23">
        <v>6</v>
      </c>
      <c r="D2312" s="23">
        <v>0.7</v>
      </c>
      <c r="E2312" s="23">
        <v>46</v>
      </c>
      <c r="F2312">
        <v>32.5</v>
      </c>
      <c r="G2312" t="s">
        <v>14144</v>
      </c>
    </row>
    <row r="2313" spans="1:7" x14ac:dyDescent="0.35">
      <c r="A2313" s="21" t="s">
        <v>10996</v>
      </c>
      <c r="B2313" s="29" t="s">
        <v>10997</v>
      </c>
      <c r="C2313" s="23">
        <v>6</v>
      </c>
      <c r="D2313" s="23">
        <v>0.7</v>
      </c>
      <c r="E2313" s="23">
        <v>46</v>
      </c>
      <c r="F2313">
        <v>27</v>
      </c>
      <c r="G2313" t="s">
        <v>14144</v>
      </c>
    </row>
    <row r="2314" spans="1:7" x14ac:dyDescent="0.35">
      <c r="A2314" s="21" t="s">
        <v>12616</v>
      </c>
      <c r="B2314" s="29" t="s">
        <v>12617</v>
      </c>
      <c r="C2314" s="23">
        <v>6</v>
      </c>
      <c r="D2314" s="23">
        <v>0.7</v>
      </c>
      <c r="E2314" s="23">
        <v>46</v>
      </c>
      <c r="F2314">
        <v>21.5</v>
      </c>
      <c r="G2314" t="s">
        <v>14150</v>
      </c>
    </row>
    <row r="2315" spans="1:7" x14ac:dyDescent="0.35">
      <c r="A2315" s="21" t="s">
        <v>12620</v>
      </c>
      <c r="B2315" s="29" t="s">
        <v>12621</v>
      </c>
      <c r="C2315" s="23">
        <v>6</v>
      </c>
      <c r="D2315" s="23">
        <v>0.7</v>
      </c>
      <c r="E2315" s="23">
        <v>46</v>
      </c>
      <c r="F2315">
        <v>17.5</v>
      </c>
      <c r="G2315" t="s">
        <v>14163</v>
      </c>
    </row>
    <row r="2316" spans="1:7" x14ac:dyDescent="0.35">
      <c r="A2316" s="21" t="s">
        <v>12624</v>
      </c>
      <c r="B2316" s="29" t="s">
        <v>12625</v>
      </c>
      <c r="C2316" s="23">
        <v>6</v>
      </c>
      <c r="D2316" s="23">
        <v>0.7</v>
      </c>
      <c r="E2316" s="23">
        <v>46</v>
      </c>
      <c r="F2316">
        <v>21.95</v>
      </c>
      <c r="G2316" t="s">
        <v>14163</v>
      </c>
    </row>
    <row r="2317" spans="1:7" x14ac:dyDescent="0.35">
      <c r="A2317" s="21" t="s">
        <v>12628</v>
      </c>
      <c r="B2317" s="29" t="s">
        <v>12629</v>
      </c>
      <c r="C2317" s="23">
        <v>6</v>
      </c>
      <c r="D2317" s="23">
        <v>0.7</v>
      </c>
      <c r="E2317" s="23">
        <v>46</v>
      </c>
      <c r="F2317">
        <v>21.9</v>
      </c>
      <c r="G2317" t="s">
        <v>14169</v>
      </c>
    </row>
    <row r="2318" spans="1:7" x14ac:dyDescent="0.35">
      <c r="A2318" s="21" t="s">
        <v>12632</v>
      </c>
      <c r="B2318" s="29" t="s">
        <v>12633</v>
      </c>
      <c r="C2318" s="23">
        <v>6</v>
      </c>
      <c r="D2318" s="23">
        <v>0.7</v>
      </c>
      <c r="E2318" s="23">
        <v>46</v>
      </c>
      <c r="F2318">
        <v>12.25</v>
      </c>
      <c r="G2318" t="s">
        <v>14163</v>
      </c>
    </row>
    <row r="2319" spans="1:7" x14ac:dyDescent="0.35">
      <c r="A2319" s="21" t="s">
        <v>12636</v>
      </c>
      <c r="B2319" s="29" t="s">
        <v>12637</v>
      </c>
      <c r="C2319" s="23">
        <v>6</v>
      </c>
      <c r="D2319" s="23">
        <v>0.7</v>
      </c>
      <c r="E2319" s="23">
        <v>46</v>
      </c>
      <c r="F2319">
        <v>21.5</v>
      </c>
      <c r="G2319" t="s">
        <v>14150</v>
      </c>
    </row>
    <row r="2320" spans="1:7" x14ac:dyDescent="0.35">
      <c r="A2320" s="21" t="s">
        <v>12640</v>
      </c>
      <c r="B2320" s="29" t="s">
        <v>12641</v>
      </c>
      <c r="C2320" s="23">
        <v>6</v>
      </c>
      <c r="D2320" s="23">
        <v>0.7</v>
      </c>
      <c r="E2320" s="23">
        <v>46</v>
      </c>
      <c r="F2320">
        <v>18.149999999999999</v>
      </c>
      <c r="G2320" t="s">
        <v>14163</v>
      </c>
    </row>
    <row r="2321" spans="1:7" x14ac:dyDescent="0.35">
      <c r="A2321" s="21" t="s">
        <v>12698</v>
      </c>
      <c r="B2321" s="29" t="s">
        <v>12699</v>
      </c>
      <c r="C2321" s="23">
        <v>6</v>
      </c>
      <c r="D2321" s="23">
        <v>0.7</v>
      </c>
      <c r="E2321" s="23">
        <v>46</v>
      </c>
      <c r="F2321">
        <v>17.25</v>
      </c>
      <c r="G2321" t="s">
        <v>14146</v>
      </c>
    </row>
    <row r="2322" spans="1:7" x14ac:dyDescent="0.35">
      <c r="A2322" s="21" t="s">
        <v>13074</v>
      </c>
      <c r="B2322" s="29" t="s">
        <v>13075</v>
      </c>
      <c r="C2322" s="23">
        <v>6</v>
      </c>
      <c r="D2322" s="23">
        <v>0.7</v>
      </c>
      <c r="E2322" s="23">
        <v>46</v>
      </c>
      <c r="F2322">
        <v>14.5</v>
      </c>
      <c r="G2322" t="s">
        <v>14163</v>
      </c>
    </row>
    <row r="2323" spans="1:7" x14ac:dyDescent="0.35">
      <c r="A2323" s="21" t="s">
        <v>13843</v>
      </c>
      <c r="B2323" s="29" t="s">
        <v>13844</v>
      </c>
      <c r="C2323" s="23">
        <v>6</v>
      </c>
      <c r="D2323" s="23">
        <v>0.7</v>
      </c>
      <c r="E2323" s="23">
        <v>46</v>
      </c>
      <c r="F2323">
        <v>29.5</v>
      </c>
      <c r="G2323" t="s">
        <v>14169</v>
      </c>
    </row>
    <row r="2324" spans="1:7" x14ac:dyDescent="0.35">
      <c r="A2324" s="21" t="s">
        <v>600</v>
      </c>
      <c r="B2324" s="29" t="s">
        <v>14792</v>
      </c>
      <c r="C2324" s="23">
        <v>6</v>
      </c>
      <c r="D2324" s="23">
        <v>0.7</v>
      </c>
      <c r="E2324" s="23">
        <v>46</v>
      </c>
      <c r="F2324">
        <v>20.5</v>
      </c>
      <c r="G2324" t="s">
        <v>14145</v>
      </c>
    </row>
    <row r="2325" spans="1:7" x14ac:dyDescent="0.35">
      <c r="A2325" s="21" t="s">
        <v>14793</v>
      </c>
      <c r="B2325" s="29" t="s">
        <v>14794</v>
      </c>
      <c r="C2325" s="23">
        <v>6</v>
      </c>
      <c r="D2325" s="23">
        <v>0.7</v>
      </c>
      <c r="E2325" s="23">
        <v>46</v>
      </c>
      <c r="F2325">
        <v>35</v>
      </c>
      <c r="G2325" t="s">
        <v>14145</v>
      </c>
    </row>
    <row r="2326" spans="1:7" x14ac:dyDescent="0.35">
      <c r="A2326" s="21" t="s">
        <v>811</v>
      </c>
      <c r="B2326" s="29" t="s">
        <v>812</v>
      </c>
      <c r="C2326" s="23">
        <v>6</v>
      </c>
      <c r="D2326" s="23">
        <v>0.7</v>
      </c>
      <c r="E2326" s="23">
        <v>46</v>
      </c>
      <c r="F2326">
        <v>36.5</v>
      </c>
      <c r="G2326" t="s">
        <v>14145</v>
      </c>
    </row>
    <row r="2327" spans="1:7" x14ac:dyDescent="0.35">
      <c r="A2327" s="21" t="s">
        <v>831</v>
      </c>
      <c r="B2327" s="29" t="s">
        <v>832</v>
      </c>
      <c r="C2327" s="23">
        <v>6</v>
      </c>
      <c r="D2327" s="23">
        <v>0.7</v>
      </c>
      <c r="E2327" s="23">
        <v>46</v>
      </c>
      <c r="F2327">
        <v>145</v>
      </c>
      <c r="G2327" t="s">
        <v>14145</v>
      </c>
    </row>
    <row r="2328" spans="1:7" x14ac:dyDescent="0.35">
      <c r="A2328" s="21" t="s">
        <v>851</v>
      </c>
      <c r="B2328" s="29" t="s">
        <v>852</v>
      </c>
      <c r="C2328" s="23">
        <v>6</v>
      </c>
      <c r="D2328" s="23">
        <v>0.7</v>
      </c>
      <c r="E2328" s="23">
        <v>46</v>
      </c>
      <c r="F2328">
        <v>29.25</v>
      </c>
      <c r="G2328" t="s">
        <v>14145</v>
      </c>
    </row>
    <row r="2329" spans="1:7" x14ac:dyDescent="0.35">
      <c r="A2329" s="21" t="s">
        <v>875</v>
      </c>
      <c r="B2329" s="29" t="s">
        <v>876</v>
      </c>
      <c r="C2329" s="23">
        <v>6</v>
      </c>
      <c r="D2329" s="23">
        <v>0.7</v>
      </c>
      <c r="E2329" s="23">
        <v>46</v>
      </c>
      <c r="F2329">
        <v>18.5</v>
      </c>
      <c r="G2329" t="s">
        <v>14145</v>
      </c>
    </row>
    <row r="2330" spans="1:7" x14ac:dyDescent="0.35">
      <c r="A2330" s="21" t="s">
        <v>882</v>
      </c>
      <c r="B2330" s="29" t="s">
        <v>883</v>
      </c>
      <c r="C2330" s="23">
        <v>6</v>
      </c>
      <c r="D2330" s="23">
        <v>0.7</v>
      </c>
      <c r="E2330" s="23">
        <v>46</v>
      </c>
      <c r="F2330">
        <v>23</v>
      </c>
      <c r="G2330" t="s">
        <v>14145</v>
      </c>
    </row>
    <row r="2331" spans="1:7" x14ac:dyDescent="0.35">
      <c r="A2331" s="21" t="s">
        <v>886</v>
      </c>
      <c r="B2331" s="29" t="s">
        <v>887</v>
      </c>
      <c r="C2331" s="23">
        <v>6</v>
      </c>
      <c r="D2331" s="23">
        <v>0.7</v>
      </c>
      <c r="E2331" s="23">
        <v>46</v>
      </c>
      <c r="F2331">
        <v>295</v>
      </c>
      <c r="G2331" t="s">
        <v>14145</v>
      </c>
    </row>
    <row r="2332" spans="1:7" x14ac:dyDescent="0.35">
      <c r="A2332" s="21" t="s">
        <v>906</v>
      </c>
      <c r="B2332" s="29" t="s">
        <v>907</v>
      </c>
      <c r="C2332" s="23">
        <v>6</v>
      </c>
      <c r="D2332" s="23">
        <v>0.7</v>
      </c>
      <c r="E2332" s="23">
        <v>46</v>
      </c>
      <c r="F2332">
        <v>23.5</v>
      </c>
      <c r="G2332" t="s">
        <v>14145</v>
      </c>
    </row>
    <row r="2333" spans="1:7" x14ac:dyDescent="0.35">
      <c r="A2333" s="21" t="s">
        <v>1291</v>
      </c>
      <c r="B2333" s="29" t="s">
        <v>1292</v>
      </c>
      <c r="C2333" s="23">
        <v>6</v>
      </c>
      <c r="D2333" s="23">
        <v>0.7</v>
      </c>
      <c r="E2333" s="23">
        <v>46</v>
      </c>
      <c r="F2333">
        <v>27</v>
      </c>
      <c r="G2333" t="s">
        <v>14145</v>
      </c>
    </row>
    <row r="2334" spans="1:7" x14ac:dyDescent="0.35">
      <c r="A2334" s="21" t="s">
        <v>14795</v>
      </c>
      <c r="B2334" s="29" t="s">
        <v>14796</v>
      </c>
      <c r="C2334" s="23">
        <v>6</v>
      </c>
      <c r="D2334" s="23">
        <v>0.7</v>
      </c>
      <c r="E2334" s="23">
        <v>46</v>
      </c>
      <c r="F2334">
        <v>84.5</v>
      </c>
      <c r="G2334" t="s">
        <v>14145</v>
      </c>
    </row>
    <row r="2335" spans="1:7" x14ac:dyDescent="0.35">
      <c r="A2335" s="21" t="s">
        <v>1342</v>
      </c>
      <c r="B2335" s="29" t="s">
        <v>1343</v>
      </c>
      <c r="C2335" s="23">
        <v>6</v>
      </c>
      <c r="D2335" s="23">
        <v>0.7</v>
      </c>
      <c r="E2335" s="23">
        <v>46</v>
      </c>
      <c r="F2335">
        <v>27</v>
      </c>
      <c r="G2335" t="s">
        <v>14145</v>
      </c>
    </row>
    <row r="2336" spans="1:7" x14ac:dyDescent="0.35">
      <c r="A2336" s="21" t="s">
        <v>1470</v>
      </c>
      <c r="B2336" s="29" t="s">
        <v>1471</v>
      </c>
      <c r="C2336" s="23">
        <v>6</v>
      </c>
      <c r="D2336" s="23">
        <v>0.7</v>
      </c>
      <c r="E2336" s="23">
        <v>46</v>
      </c>
      <c r="F2336">
        <v>35.5</v>
      </c>
      <c r="G2336" t="s">
        <v>14145</v>
      </c>
    </row>
    <row r="2337" spans="1:7" x14ac:dyDescent="0.35">
      <c r="A2337" s="21" t="s">
        <v>1575</v>
      </c>
      <c r="B2337" s="29" t="s">
        <v>1576</v>
      </c>
      <c r="C2337" s="23">
        <v>6</v>
      </c>
      <c r="D2337" s="23">
        <v>0.7</v>
      </c>
      <c r="E2337" s="23">
        <v>46</v>
      </c>
      <c r="F2337">
        <v>23.2</v>
      </c>
      <c r="G2337" t="s">
        <v>14145</v>
      </c>
    </row>
    <row r="2338" spans="1:7" x14ac:dyDescent="0.35">
      <c r="A2338" s="21" t="s">
        <v>14797</v>
      </c>
      <c r="B2338" s="29" t="s">
        <v>14798</v>
      </c>
      <c r="C2338" s="23">
        <v>6</v>
      </c>
      <c r="D2338" s="23">
        <v>0.7</v>
      </c>
      <c r="E2338" s="23">
        <v>46</v>
      </c>
      <c r="F2338">
        <v>32.5</v>
      </c>
      <c r="G2338" t="s">
        <v>14145</v>
      </c>
    </row>
    <row r="2339" spans="1:7" x14ac:dyDescent="0.35">
      <c r="A2339" s="21" t="s">
        <v>14799</v>
      </c>
      <c r="B2339" s="29" t="s">
        <v>14800</v>
      </c>
      <c r="C2339" s="23">
        <v>6</v>
      </c>
      <c r="D2339" s="23">
        <v>0.7</v>
      </c>
      <c r="E2339" s="23">
        <v>46</v>
      </c>
      <c r="F2339">
        <v>32.5</v>
      </c>
      <c r="G2339" t="s">
        <v>14145</v>
      </c>
    </row>
    <row r="2340" spans="1:7" x14ac:dyDescent="0.35">
      <c r="A2340" s="21" t="s">
        <v>14611</v>
      </c>
      <c r="B2340" s="29" t="s">
        <v>14612</v>
      </c>
      <c r="C2340" s="23">
        <v>6</v>
      </c>
      <c r="D2340" s="23">
        <v>0.7</v>
      </c>
      <c r="E2340" s="23">
        <v>46</v>
      </c>
      <c r="F2340">
        <v>28.5</v>
      </c>
      <c r="G2340" t="s">
        <v>14145</v>
      </c>
    </row>
    <row r="2341" spans="1:7" x14ac:dyDescent="0.35">
      <c r="A2341" s="21" t="s">
        <v>3026</v>
      </c>
      <c r="B2341" s="29" t="s">
        <v>3027</v>
      </c>
      <c r="C2341" s="23">
        <v>6</v>
      </c>
      <c r="D2341" s="23">
        <v>0.7</v>
      </c>
      <c r="E2341" s="23">
        <v>46</v>
      </c>
      <c r="F2341">
        <v>28.5</v>
      </c>
      <c r="G2341" t="s">
        <v>14145</v>
      </c>
    </row>
    <row r="2342" spans="1:7" x14ac:dyDescent="0.35">
      <c r="A2342" s="21" t="s">
        <v>3467</v>
      </c>
      <c r="B2342" s="29" t="s">
        <v>3468</v>
      </c>
      <c r="C2342" s="23">
        <v>6</v>
      </c>
      <c r="D2342" s="23">
        <v>0.7</v>
      </c>
      <c r="E2342" s="23">
        <v>46</v>
      </c>
      <c r="F2342">
        <v>33.5</v>
      </c>
      <c r="G2342" t="s">
        <v>14145</v>
      </c>
    </row>
    <row r="2343" spans="1:7" x14ac:dyDescent="0.35">
      <c r="A2343" s="21" t="s">
        <v>3828</v>
      </c>
      <c r="B2343" s="29" t="s">
        <v>3825</v>
      </c>
      <c r="C2343" s="23">
        <v>6</v>
      </c>
      <c r="D2343" s="23">
        <v>0.7</v>
      </c>
      <c r="E2343" s="23">
        <v>46</v>
      </c>
      <c r="F2343">
        <v>25.5</v>
      </c>
      <c r="G2343" t="s">
        <v>14145</v>
      </c>
    </row>
    <row r="2344" spans="1:7" x14ac:dyDescent="0.35">
      <c r="A2344" s="21" t="s">
        <v>3831</v>
      </c>
      <c r="B2344" s="29" t="s">
        <v>3832</v>
      </c>
      <c r="C2344" s="23">
        <v>6</v>
      </c>
      <c r="D2344" s="23">
        <v>0.7</v>
      </c>
      <c r="E2344" s="23">
        <v>46</v>
      </c>
      <c r="F2344">
        <v>29.75</v>
      </c>
      <c r="G2344" t="s">
        <v>14145</v>
      </c>
    </row>
    <row r="2345" spans="1:7" x14ac:dyDescent="0.35">
      <c r="A2345" s="21" t="s">
        <v>3835</v>
      </c>
      <c r="B2345" s="29" t="s">
        <v>3836</v>
      </c>
      <c r="C2345" s="23">
        <v>6</v>
      </c>
      <c r="D2345" s="23">
        <v>0.7</v>
      </c>
      <c r="E2345" s="23">
        <v>46</v>
      </c>
      <c r="F2345">
        <v>65</v>
      </c>
      <c r="G2345" t="s">
        <v>14145</v>
      </c>
    </row>
    <row r="2346" spans="1:7" x14ac:dyDescent="0.35">
      <c r="A2346" s="21" t="s">
        <v>14805</v>
      </c>
      <c r="B2346" s="29" t="s">
        <v>14806</v>
      </c>
      <c r="C2346" s="23">
        <v>6</v>
      </c>
      <c r="D2346" s="23">
        <v>0.7</v>
      </c>
      <c r="E2346" s="23">
        <v>46</v>
      </c>
      <c r="F2346">
        <v>23.5</v>
      </c>
      <c r="G2346" t="s">
        <v>14145</v>
      </c>
    </row>
    <row r="2347" spans="1:7" x14ac:dyDescent="0.35">
      <c r="A2347" s="21" t="s">
        <v>5880</v>
      </c>
      <c r="B2347" s="29" t="s">
        <v>5881</v>
      </c>
      <c r="C2347" s="23">
        <v>6</v>
      </c>
      <c r="D2347" s="23">
        <v>0.7</v>
      </c>
      <c r="E2347" s="23">
        <v>46</v>
      </c>
      <c r="F2347">
        <v>37.5</v>
      </c>
      <c r="G2347" t="s">
        <v>14145</v>
      </c>
    </row>
    <row r="2348" spans="1:7" x14ac:dyDescent="0.35">
      <c r="A2348" s="21" t="s">
        <v>5883</v>
      </c>
      <c r="B2348" s="29" t="s">
        <v>5884</v>
      </c>
      <c r="C2348" s="23">
        <v>6</v>
      </c>
      <c r="D2348" s="23">
        <v>0.7</v>
      </c>
      <c r="E2348" s="23">
        <v>46</v>
      </c>
      <c r="F2348">
        <v>27.5</v>
      </c>
      <c r="G2348" t="s">
        <v>14145</v>
      </c>
    </row>
    <row r="2349" spans="1:7" x14ac:dyDescent="0.35">
      <c r="A2349" s="21" t="s">
        <v>5887</v>
      </c>
      <c r="B2349" s="29" t="s">
        <v>5888</v>
      </c>
      <c r="C2349" s="23">
        <v>6</v>
      </c>
      <c r="D2349" s="23">
        <v>0.7</v>
      </c>
      <c r="E2349" s="23">
        <v>46</v>
      </c>
      <c r="F2349">
        <v>57.8</v>
      </c>
      <c r="G2349" t="s">
        <v>14145</v>
      </c>
    </row>
    <row r="2350" spans="1:7" x14ac:dyDescent="0.35">
      <c r="A2350" s="21" t="s">
        <v>5894</v>
      </c>
      <c r="B2350" s="29" t="s">
        <v>5895</v>
      </c>
      <c r="C2350" s="23">
        <v>6</v>
      </c>
      <c r="D2350" s="23">
        <v>0.7</v>
      </c>
      <c r="E2350" s="23">
        <v>46</v>
      </c>
      <c r="F2350">
        <v>31</v>
      </c>
      <c r="G2350" t="s">
        <v>14145</v>
      </c>
    </row>
    <row r="2351" spans="1:7" x14ac:dyDescent="0.35">
      <c r="A2351" s="21" t="s">
        <v>5909</v>
      </c>
      <c r="B2351" s="29" t="s">
        <v>5910</v>
      </c>
      <c r="C2351" s="23">
        <v>6</v>
      </c>
      <c r="D2351" s="23">
        <v>0.7</v>
      </c>
      <c r="E2351" s="23">
        <v>46</v>
      </c>
      <c r="F2351">
        <v>33</v>
      </c>
      <c r="G2351" t="s">
        <v>14145</v>
      </c>
    </row>
    <row r="2352" spans="1:7" x14ac:dyDescent="0.35">
      <c r="A2352" s="21" t="s">
        <v>5913</v>
      </c>
      <c r="B2352" s="29" t="s">
        <v>5914</v>
      </c>
      <c r="C2352" s="23">
        <v>6</v>
      </c>
      <c r="D2352" s="23">
        <v>0.7</v>
      </c>
      <c r="E2352" s="23">
        <v>46</v>
      </c>
      <c r="F2352">
        <v>42.5</v>
      </c>
      <c r="G2352" t="s">
        <v>14145</v>
      </c>
    </row>
    <row r="2353" spans="1:7" x14ac:dyDescent="0.35">
      <c r="A2353" s="21" t="s">
        <v>5917</v>
      </c>
      <c r="B2353" s="29" t="s">
        <v>5918</v>
      </c>
      <c r="C2353" s="23">
        <v>6</v>
      </c>
      <c r="D2353" s="23">
        <v>0.7</v>
      </c>
      <c r="E2353" s="23">
        <v>46</v>
      </c>
      <c r="F2353">
        <v>20.5</v>
      </c>
      <c r="G2353" t="s">
        <v>14145</v>
      </c>
    </row>
    <row r="2354" spans="1:7" x14ac:dyDescent="0.35">
      <c r="A2354" s="21" t="s">
        <v>5936</v>
      </c>
      <c r="B2354" s="29" t="s">
        <v>5937</v>
      </c>
      <c r="C2354" s="23">
        <v>6</v>
      </c>
      <c r="D2354" s="23">
        <v>0.7</v>
      </c>
      <c r="E2354" s="23">
        <v>46</v>
      </c>
      <c r="F2354">
        <v>44.5</v>
      </c>
      <c r="G2354" t="s">
        <v>14145</v>
      </c>
    </row>
    <row r="2355" spans="1:7" x14ac:dyDescent="0.35">
      <c r="A2355" s="21" t="s">
        <v>6017</v>
      </c>
      <c r="B2355" s="29" t="s">
        <v>6018</v>
      </c>
      <c r="C2355" s="23">
        <v>6</v>
      </c>
      <c r="D2355" s="23">
        <v>0.7</v>
      </c>
      <c r="E2355" s="23">
        <v>46</v>
      </c>
      <c r="F2355">
        <v>21.5</v>
      </c>
      <c r="G2355" t="s">
        <v>14145</v>
      </c>
    </row>
    <row r="2356" spans="1:7" x14ac:dyDescent="0.35">
      <c r="A2356" s="21" t="s">
        <v>6086</v>
      </c>
      <c r="B2356" s="29" t="s">
        <v>6087</v>
      </c>
      <c r="C2356" s="23">
        <v>6</v>
      </c>
      <c r="D2356" s="23">
        <v>0.7</v>
      </c>
      <c r="E2356" s="23">
        <v>46</v>
      </c>
      <c r="F2356">
        <v>46.5</v>
      </c>
      <c r="G2356" t="s">
        <v>14145</v>
      </c>
    </row>
    <row r="2357" spans="1:7" x14ac:dyDescent="0.35">
      <c r="A2357" s="21" t="s">
        <v>6102</v>
      </c>
      <c r="B2357" s="29" t="s">
        <v>6103</v>
      </c>
      <c r="C2357" s="23">
        <v>6</v>
      </c>
      <c r="D2357" s="23">
        <v>0.7</v>
      </c>
      <c r="E2357" s="23">
        <v>46</v>
      </c>
      <c r="F2357">
        <v>34.75</v>
      </c>
      <c r="G2357" t="s">
        <v>14145</v>
      </c>
    </row>
    <row r="2358" spans="1:7" x14ac:dyDescent="0.35">
      <c r="A2358" s="21" t="s">
        <v>14809</v>
      </c>
      <c r="B2358" s="29" t="s">
        <v>14810</v>
      </c>
      <c r="C2358" s="23">
        <v>6</v>
      </c>
      <c r="D2358" s="23">
        <v>0.7</v>
      </c>
      <c r="E2358" s="23">
        <v>46</v>
      </c>
      <c r="F2358">
        <v>54</v>
      </c>
      <c r="G2358" t="s">
        <v>14145</v>
      </c>
    </row>
    <row r="2359" spans="1:7" x14ac:dyDescent="0.35">
      <c r="A2359" s="21" t="s">
        <v>6118</v>
      </c>
      <c r="B2359" s="29" t="s">
        <v>6119</v>
      </c>
      <c r="C2359" s="23">
        <v>6</v>
      </c>
      <c r="D2359" s="23">
        <v>0.7</v>
      </c>
      <c r="E2359" s="23">
        <v>46</v>
      </c>
      <c r="F2359">
        <v>33.85</v>
      </c>
      <c r="G2359" t="s">
        <v>14145</v>
      </c>
    </row>
    <row r="2360" spans="1:7" x14ac:dyDescent="0.35">
      <c r="A2360" s="21" t="s">
        <v>6240</v>
      </c>
      <c r="B2360" s="29" t="s">
        <v>6241</v>
      </c>
      <c r="C2360" s="23">
        <v>6</v>
      </c>
      <c r="D2360" s="23">
        <v>0.7</v>
      </c>
      <c r="E2360" s="23">
        <v>46</v>
      </c>
      <c r="F2360">
        <v>25.25</v>
      </c>
      <c r="G2360" t="s">
        <v>14145</v>
      </c>
    </row>
    <row r="2361" spans="1:7" x14ac:dyDescent="0.35">
      <c r="A2361" s="21" t="s">
        <v>14811</v>
      </c>
      <c r="B2361" s="29" t="s">
        <v>14812</v>
      </c>
      <c r="C2361" s="23">
        <v>6</v>
      </c>
      <c r="D2361" s="23">
        <v>0.7</v>
      </c>
      <c r="E2361" s="23">
        <v>46</v>
      </c>
      <c r="F2361">
        <v>89</v>
      </c>
      <c r="G2361" t="s">
        <v>14145</v>
      </c>
    </row>
    <row r="2362" spans="1:7" x14ac:dyDescent="0.35">
      <c r="A2362" s="21" t="s">
        <v>14813</v>
      </c>
      <c r="B2362" s="29" t="s">
        <v>14814</v>
      </c>
      <c r="C2362" s="23">
        <v>6</v>
      </c>
      <c r="D2362" s="23">
        <v>0.7</v>
      </c>
      <c r="E2362" s="23">
        <v>46</v>
      </c>
      <c r="F2362">
        <v>39.5</v>
      </c>
      <c r="G2362" t="s">
        <v>14145</v>
      </c>
    </row>
    <row r="2363" spans="1:7" x14ac:dyDescent="0.35">
      <c r="A2363" s="21" t="s">
        <v>7823</v>
      </c>
      <c r="B2363" s="29" t="s">
        <v>7824</v>
      </c>
      <c r="C2363" s="23">
        <v>6</v>
      </c>
      <c r="D2363" s="23">
        <v>0.7</v>
      </c>
      <c r="E2363" s="23">
        <v>46</v>
      </c>
      <c r="F2363">
        <v>38.5</v>
      </c>
      <c r="G2363" t="s">
        <v>14145</v>
      </c>
    </row>
    <row r="2364" spans="1:7" x14ac:dyDescent="0.35">
      <c r="A2364" s="21" t="s">
        <v>7883</v>
      </c>
      <c r="B2364" s="29" t="s">
        <v>7884</v>
      </c>
      <c r="C2364" s="23">
        <v>6</v>
      </c>
      <c r="D2364" s="23">
        <v>0.7</v>
      </c>
      <c r="E2364" s="23">
        <v>46</v>
      </c>
      <c r="F2364">
        <v>25.9</v>
      </c>
      <c r="G2364" t="s">
        <v>14145</v>
      </c>
    </row>
    <row r="2365" spans="1:7" x14ac:dyDescent="0.35">
      <c r="A2365" s="21" t="s">
        <v>7887</v>
      </c>
      <c r="B2365" s="29" t="s">
        <v>7888</v>
      </c>
      <c r="C2365" s="23">
        <v>6</v>
      </c>
      <c r="D2365" s="23">
        <v>0.7</v>
      </c>
      <c r="E2365" s="23">
        <v>46</v>
      </c>
      <c r="F2365">
        <v>32.25</v>
      </c>
      <c r="G2365" t="s">
        <v>14145</v>
      </c>
    </row>
    <row r="2366" spans="1:7" x14ac:dyDescent="0.35">
      <c r="A2366" s="21" t="s">
        <v>14815</v>
      </c>
      <c r="B2366" s="29" t="s">
        <v>14816</v>
      </c>
      <c r="C2366" s="23">
        <v>6</v>
      </c>
      <c r="D2366" s="23">
        <v>0.7</v>
      </c>
      <c r="E2366" s="23">
        <v>46</v>
      </c>
      <c r="F2366">
        <v>24.9</v>
      </c>
      <c r="G2366" t="s">
        <v>14145</v>
      </c>
    </row>
    <row r="2367" spans="1:7" x14ac:dyDescent="0.35">
      <c r="A2367" s="21" t="s">
        <v>8448</v>
      </c>
      <c r="B2367" s="29" t="s">
        <v>8449</v>
      </c>
      <c r="C2367" s="23">
        <v>6</v>
      </c>
      <c r="D2367" s="23">
        <v>0.7</v>
      </c>
      <c r="E2367" s="23">
        <v>46</v>
      </c>
      <c r="F2367">
        <v>21.5</v>
      </c>
      <c r="G2367" t="s">
        <v>14145</v>
      </c>
    </row>
    <row r="2368" spans="1:7" x14ac:dyDescent="0.35">
      <c r="A2368" s="21" t="s">
        <v>8631</v>
      </c>
      <c r="B2368" s="29" t="s">
        <v>8632</v>
      </c>
      <c r="C2368" s="23">
        <v>6</v>
      </c>
      <c r="D2368" s="23">
        <v>0.7</v>
      </c>
      <c r="E2368" s="23">
        <v>46</v>
      </c>
      <c r="F2368">
        <v>39.5</v>
      </c>
      <c r="G2368" t="s">
        <v>14145</v>
      </c>
    </row>
    <row r="2369" spans="1:7" x14ac:dyDescent="0.35">
      <c r="A2369" s="21" t="s">
        <v>8638</v>
      </c>
      <c r="B2369" s="29" t="s">
        <v>8639</v>
      </c>
      <c r="C2369" s="23">
        <v>6</v>
      </c>
      <c r="D2369" s="23">
        <v>0.7</v>
      </c>
      <c r="E2369" s="23">
        <v>46</v>
      </c>
      <c r="F2369">
        <v>30.5</v>
      </c>
      <c r="G2369" t="s">
        <v>14145</v>
      </c>
    </row>
    <row r="2370" spans="1:7" x14ac:dyDescent="0.35">
      <c r="A2370" s="21" t="s">
        <v>9211</v>
      </c>
      <c r="B2370" s="29" t="s">
        <v>9212</v>
      </c>
      <c r="C2370" s="23">
        <v>6</v>
      </c>
      <c r="D2370" s="23">
        <v>0.7</v>
      </c>
      <c r="E2370" s="23">
        <v>46</v>
      </c>
      <c r="F2370">
        <v>46</v>
      </c>
      <c r="G2370" t="s">
        <v>14145</v>
      </c>
    </row>
    <row r="2371" spans="1:7" x14ac:dyDescent="0.35">
      <c r="A2371" s="21" t="s">
        <v>9969</v>
      </c>
      <c r="B2371" s="29" t="s">
        <v>9970</v>
      </c>
      <c r="C2371" s="23">
        <v>6</v>
      </c>
      <c r="D2371" s="23">
        <v>0.7</v>
      </c>
      <c r="E2371" s="23">
        <v>46</v>
      </c>
      <c r="F2371">
        <v>46.5</v>
      </c>
      <c r="G2371" t="s">
        <v>14145</v>
      </c>
    </row>
    <row r="2372" spans="1:7" x14ac:dyDescent="0.35">
      <c r="A2372" s="21" t="s">
        <v>9977</v>
      </c>
      <c r="B2372" s="29" t="s">
        <v>9978</v>
      </c>
      <c r="C2372" s="23">
        <v>6</v>
      </c>
      <c r="D2372" s="23">
        <v>0.7</v>
      </c>
      <c r="E2372" s="23">
        <v>46</v>
      </c>
      <c r="F2372">
        <v>85.65</v>
      </c>
      <c r="G2372" t="s">
        <v>14145</v>
      </c>
    </row>
    <row r="2373" spans="1:7" x14ac:dyDescent="0.35">
      <c r="A2373" s="21" t="s">
        <v>14817</v>
      </c>
      <c r="B2373" s="29" t="s">
        <v>14818</v>
      </c>
      <c r="C2373" s="23">
        <v>6</v>
      </c>
      <c r="D2373" s="23">
        <v>0.7</v>
      </c>
      <c r="E2373" s="23">
        <v>46</v>
      </c>
      <c r="F2373">
        <v>33.5</v>
      </c>
      <c r="G2373" t="s">
        <v>14145</v>
      </c>
    </row>
    <row r="2374" spans="1:7" x14ac:dyDescent="0.35">
      <c r="A2374" s="21" t="s">
        <v>14819</v>
      </c>
      <c r="B2374" s="29" t="s">
        <v>9985</v>
      </c>
      <c r="C2374" s="23">
        <v>6</v>
      </c>
      <c r="D2374" s="23">
        <v>0.7</v>
      </c>
      <c r="E2374" s="23">
        <v>46</v>
      </c>
      <c r="F2374">
        <v>24</v>
      </c>
      <c r="G2374" t="s">
        <v>14145</v>
      </c>
    </row>
    <row r="2375" spans="1:7" x14ac:dyDescent="0.35">
      <c r="A2375" s="21" t="s">
        <v>14820</v>
      </c>
      <c r="B2375" s="29" t="s">
        <v>14821</v>
      </c>
      <c r="C2375" s="23">
        <v>6</v>
      </c>
      <c r="D2375" s="23">
        <v>0.7</v>
      </c>
      <c r="E2375" s="23">
        <v>46</v>
      </c>
      <c r="F2375">
        <v>21</v>
      </c>
      <c r="G2375" t="s">
        <v>14145</v>
      </c>
    </row>
    <row r="2376" spans="1:7" x14ac:dyDescent="0.35">
      <c r="A2376" s="21" t="s">
        <v>10354</v>
      </c>
      <c r="B2376" s="29" t="s">
        <v>10355</v>
      </c>
      <c r="C2376" s="23">
        <v>6</v>
      </c>
      <c r="D2376" s="23">
        <v>0.7</v>
      </c>
      <c r="E2376" s="23">
        <v>46</v>
      </c>
      <c r="F2376">
        <v>23.45</v>
      </c>
      <c r="G2376" t="s">
        <v>14145</v>
      </c>
    </row>
    <row r="2377" spans="1:7" x14ac:dyDescent="0.35">
      <c r="A2377" s="21" t="s">
        <v>10358</v>
      </c>
      <c r="B2377" s="29" t="s">
        <v>10359</v>
      </c>
      <c r="C2377" s="23">
        <v>6</v>
      </c>
      <c r="D2377" s="23">
        <v>0.7</v>
      </c>
      <c r="E2377" s="23">
        <v>46</v>
      </c>
      <c r="F2377">
        <v>21.5</v>
      </c>
      <c r="G2377" t="s">
        <v>14145</v>
      </c>
    </row>
    <row r="2378" spans="1:7" x14ac:dyDescent="0.35">
      <c r="A2378" s="21" t="s">
        <v>10386</v>
      </c>
      <c r="B2378" s="29" t="s">
        <v>10387</v>
      </c>
      <c r="C2378" s="23">
        <v>6</v>
      </c>
      <c r="D2378" s="23">
        <v>0.7</v>
      </c>
      <c r="E2378" s="23">
        <v>46</v>
      </c>
      <c r="F2378">
        <v>17.850000000000001</v>
      </c>
      <c r="G2378" t="s">
        <v>14145</v>
      </c>
    </row>
    <row r="2379" spans="1:7" x14ac:dyDescent="0.35">
      <c r="A2379" s="21" t="s">
        <v>11237</v>
      </c>
      <c r="B2379" s="29" t="s">
        <v>14630</v>
      </c>
      <c r="C2379" s="23">
        <v>6</v>
      </c>
      <c r="D2379" s="23">
        <v>0.7</v>
      </c>
      <c r="E2379" s="23">
        <v>46</v>
      </c>
      <c r="F2379">
        <v>31.5</v>
      </c>
      <c r="G2379" t="s">
        <v>14145</v>
      </c>
    </row>
    <row r="2380" spans="1:7" x14ac:dyDescent="0.35">
      <c r="A2380" s="21" t="s">
        <v>14824</v>
      </c>
      <c r="B2380" s="29" t="s">
        <v>14825</v>
      </c>
      <c r="C2380" s="23">
        <v>6</v>
      </c>
      <c r="D2380" s="23">
        <v>0.7</v>
      </c>
      <c r="E2380" s="23">
        <v>46</v>
      </c>
      <c r="F2380">
        <v>24.5</v>
      </c>
      <c r="G2380" t="s">
        <v>14145</v>
      </c>
    </row>
    <row r="2381" spans="1:7" x14ac:dyDescent="0.35">
      <c r="A2381" s="21" t="s">
        <v>14826</v>
      </c>
      <c r="B2381" s="29" t="s">
        <v>14827</v>
      </c>
      <c r="C2381" s="23">
        <v>6</v>
      </c>
      <c r="D2381" s="23">
        <v>0.7</v>
      </c>
      <c r="E2381" s="23">
        <v>46</v>
      </c>
      <c r="F2381">
        <v>17.5</v>
      </c>
      <c r="G2381" t="s">
        <v>14145</v>
      </c>
    </row>
    <row r="2382" spans="1:7" x14ac:dyDescent="0.35">
      <c r="A2382" s="21" t="s">
        <v>12157</v>
      </c>
      <c r="B2382" s="29" t="s">
        <v>12158</v>
      </c>
      <c r="C2382" s="23">
        <v>6</v>
      </c>
      <c r="D2382" s="23">
        <v>0.7</v>
      </c>
      <c r="E2382" s="23">
        <v>46</v>
      </c>
      <c r="F2382">
        <v>22.9</v>
      </c>
      <c r="G2382" t="s">
        <v>14145</v>
      </c>
    </row>
    <row r="2383" spans="1:7" x14ac:dyDescent="0.35">
      <c r="A2383" s="21" t="s">
        <v>12167</v>
      </c>
      <c r="B2383" s="29" t="s">
        <v>12168</v>
      </c>
      <c r="C2383" s="23">
        <v>6</v>
      </c>
      <c r="D2383" s="23">
        <v>0.7</v>
      </c>
      <c r="E2383" s="23">
        <v>46</v>
      </c>
      <c r="F2383">
        <v>33.5</v>
      </c>
      <c r="G2383" t="s">
        <v>14145</v>
      </c>
    </row>
    <row r="2384" spans="1:7" x14ac:dyDescent="0.35">
      <c r="A2384" s="21" t="s">
        <v>12171</v>
      </c>
      <c r="B2384" s="29" t="s">
        <v>12172</v>
      </c>
      <c r="C2384" s="23">
        <v>6</v>
      </c>
      <c r="D2384" s="23">
        <v>0.7</v>
      </c>
      <c r="E2384" s="23">
        <v>46</v>
      </c>
      <c r="F2384">
        <v>58.5</v>
      </c>
      <c r="G2384" t="s">
        <v>14145</v>
      </c>
    </row>
    <row r="2385" spans="1:7" x14ac:dyDescent="0.35">
      <c r="A2385" s="21" t="s">
        <v>12461</v>
      </c>
      <c r="B2385" s="29" t="s">
        <v>12462</v>
      </c>
      <c r="C2385" s="23">
        <v>6</v>
      </c>
      <c r="D2385" s="23">
        <v>0.7</v>
      </c>
      <c r="E2385" s="23">
        <v>46</v>
      </c>
      <c r="F2385">
        <v>67.5</v>
      </c>
      <c r="G2385" t="s">
        <v>14145</v>
      </c>
    </row>
    <row r="2386" spans="1:7" x14ac:dyDescent="0.35">
      <c r="A2386" s="21" t="s">
        <v>12612</v>
      </c>
      <c r="B2386" s="29" t="s">
        <v>12613</v>
      </c>
      <c r="C2386" s="23">
        <v>6</v>
      </c>
      <c r="D2386" s="23">
        <v>0.7</v>
      </c>
      <c r="E2386" s="23">
        <v>46</v>
      </c>
      <c r="F2386">
        <v>21.5</v>
      </c>
      <c r="G2386" t="s">
        <v>14145</v>
      </c>
    </row>
    <row r="2387" spans="1:7" x14ac:dyDescent="0.35">
      <c r="A2387" s="21" t="s">
        <v>12830</v>
      </c>
      <c r="B2387" s="29" t="s">
        <v>12831</v>
      </c>
      <c r="C2387" s="23">
        <v>6</v>
      </c>
      <c r="D2387" s="23">
        <v>0.7</v>
      </c>
      <c r="E2387" s="23">
        <v>46</v>
      </c>
      <c r="F2387">
        <v>58</v>
      </c>
      <c r="G2387" t="s">
        <v>14145</v>
      </c>
    </row>
    <row r="2388" spans="1:7" x14ac:dyDescent="0.35">
      <c r="A2388" s="21" t="s">
        <v>12838</v>
      </c>
      <c r="B2388" s="29" t="s">
        <v>12839</v>
      </c>
      <c r="C2388" s="23">
        <v>6</v>
      </c>
      <c r="D2388" s="23">
        <v>0.7</v>
      </c>
      <c r="E2388" s="23">
        <v>46</v>
      </c>
      <c r="F2388">
        <v>51.5</v>
      </c>
      <c r="G2388" t="s">
        <v>14145</v>
      </c>
    </row>
    <row r="2389" spans="1:7" x14ac:dyDescent="0.35">
      <c r="A2389" s="21" t="s">
        <v>12903</v>
      </c>
      <c r="B2389" s="29" t="s">
        <v>12904</v>
      </c>
      <c r="C2389" s="23">
        <v>6</v>
      </c>
      <c r="D2389" s="23">
        <v>0.7</v>
      </c>
      <c r="E2389" s="23">
        <v>46</v>
      </c>
      <c r="F2389">
        <v>35</v>
      </c>
      <c r="G2389" t="s">
        <v>14145</v>
      </c>
    </row>
    <row r="2390" spans="1:7" x14ac:dyDescent="0.35">
      <c r="A2390" s="21" t="s">
        <v>13190</v>
      </c>
      <c r="B2390" s="29" t="s">
        <v>13191</v>
      </c>
      <c r="C2390" s="23">
        <v>6</v>
      </c>
      <c r="D2390" s="23">
        <v>0.7</v>
      </c>
      <c r="E2390" s="23">
        <v>46</v>
      </c>
      <c r="F2390">
        <v>39</v>
      </c>
      <c r="G2390" t="s">
        <v>14145</v>
      </c>
    </row>
    <row r="2391" spans="1:7" x14ac:dyDescent="0.35">
      <c r="A2391" s="21" t="s">
        <v>13194</v>
      </c>
      <c r="B2391" s="29" t="s">
        <v>13195</v>
      </c>
      <c r="C2391" s="23">
        <v>6</v>
      </c>
      <c r="D2391" s="23">
        <v>0.7</v>
      </c>
      <c r="E2391" s="23">
        <v>46</v>
      </c>
      <c r="F2391">
        <v>67.5</v>
      </c>
      <c r="G2391" t="s">
        <v>14145</v>
      </c>
    </row>
    <row r="2392" spans="1:7" x14ac:dyDescent="0.35">
      <c r="A2392" s="21" t="s">
        <v>13206</v>
      </c>
      <c r="B2392" s="29" t="s">
        <v>13207</v>
      </c>
      <c r="C2392" s="23">
        <v>6</v>
      </c>
      <c r="D2392" s="23">
        <v>0.7</v>
      </c>
      <c r="E2392" s="23">
        <v>46</v>
      </c>
      <c r="F2392">
        <v>19.5</v>
      </c>
      <c r="G2392" t="s">
        <v>14145</v>
      </c>
    </row>
    <row r="2393" spans="1:7" x14ac:dyDescent="0.35">
      <c r="A2393" s="21" t="s">
        <v>13238</v>
      </c>
      <c r="B2393" s="29" t="s">
        <v>13239</v>
      </c>
      <c r="C2393" s="23">
        <v>6</v>
      </c>
      <c r="D2393" s="23">
        <v>0.7</v>
      </c>
      <c r="E2393" s="23">
        <v>46</v>
      </c>
      <c r="F2393">
        <v>37.5</v>
      </c>
      <c r="G2393" t="s">
        <v>14145</v>
      </c>
    </row>
    <row r="2394" spans="1:7" x14ac:dyDescent="0.35">
      <c r="A2394" s="21" t="s">
        <v>13393</v>
      </c>
      <c r="B2394" s="29" t="s">
        <v>13394</v>
      </c>
      <c r="C2394" s="23">
        <v>6</v>
      </c>
      <c r="D2394" s="23">
        <v>0.7</v>
      </c>
      <c r="E2394" s="23">
        <v>46</v>
      </c>
      <c r="F2394">
        <v>38.5</v>
      </c>
      <c r="G2394" t="s">
        <v>14145</v>
      </c>
    </row>
    <row r="2395" spans="1:7" x14ac:dyDescent="0.35">
      <c r="A2395" s="21" t="s">
        <v>13784</v>
      </c>
      <c r="B2395" s="29" t="s">
        <v>13785</v>
      </c>
      <c r="C2395" s="23">
        <v>6</v>
      </c>
      <c r="D2395" s="23">
        <v>0.7</v>
      </c>
      <c r="E2395" s="23">
        <v>46</v>
      </c>
      <c r="F2395">
        <v>23.8</v>
      </c>
      <c r="G2395" t="s">
        <v>14145</v>
      </c>
    </row>
    <row r="2396" spans="1:7" x14ac:dyDescent="0.35">
      <c r="A2396" s="21" t="s">
        <v>13792</v>
      </c>
      <c r="B2396" s="29" t="s">
        <v>13793</v>
      </c>
      <c r="C2396" s="23">
        <v>6</v>
      </c>
      <c r="D2396" s="23">
        <v>0.7</v>
      </c>
      <c r="E2396" s="23">
        <v>46</v>
      </c>
      <c r="F2396">
        <v>23</v>
      </c>
      <c r="G2396" t="s">
        <v>14145</v>
      </c>
    </row>
    <row r="2397" spans="1:7" x14ac:dyDescent="0.35">
      <c r="A2397" s="21" t="s">
        <v>13796</v>
      </c>
      <c r="B2397" s="29" t="s">
        <v>13797</v>
      </c>
      <c r="C2397" s="23">
        <v>6</v>
      </c>
      <c r="D2397" s="23">
        <v>0.7</v>
      </c>
      <c r="E2397" s="23">
        <v>46</v>
      </c>
      <c r="F2397">
        <v>22.95</v>
      </c>
      <c r="G2397" t="s">
        <v>14145</v>
      </c>
    </row>
    <row r="2398" spans="1:7" x14ac:dyDescent="0.35">
      <c r="A2398" s="21" t="s">
        <v>14828</v>
      </c>
      <c r="B2398" s="29" t="s">
        <v>14829</v>
      </c>
      <c r="C2398" s="23">
        <v>6</v>
      </c>
      <c r="D2398" s="23">
        <v>0.7</v>
      </c>
      <c r="E2398" s="23">
        <v>43</v>
      </c>
      <c r="F2398">
        <v>34.5</v>
      </c>
      <c r="G2398" t="s">
        <v>14144</v>
      </c>
    </row>
    <row r="2399" spans="1:7" x14ac:dyDescent="0.35">
      <c r="A2399" s="21" t="s">
        <v>613</v>
      </c>
      <c r="B2399" s="29" t="s">
        <v>14830</v>
      </c>
      <c r="C2399" s="23">
        <v>6</v>
      </c>
      <c r="D2399" s="23">
        <v>0.7</v>
      </c>
      <c r="E2399" s="23">
        <v>43</v>
      </c>
      <c r="F2399">
        <v>31.75</v>
      </c>
      <c r="G2399" t="s">
        <v>14146</v>
      </c>
    </row>
    <row r="2400" spans="1:7" x14ac:dyDescent="0.35">
      <c r="A2400" s="21" t="s">
        <v>14831</v>
      </c>
      <c r="B2400" s="29" t="s">
        <v>622</v>
      </c>
      <c r="C2400" s="23">
        <v>6</v>
      </c>
      <c r="D2400" s="23">
        <v>0.7</v>
      </c>
      <c r="E2400" s="23">
        <v>43</v>
      </c>
      <c r="F2400">
        <v>36.5</v>
      </c>
      <c r="G2400" t="s">
        <v>14146</v>
      </c>
    </row>
    <row r="2401" spans="1:7" x14ac:dyDescent="0.35">
      <c r="A2401" s="21" t="s">
        <v>624</v>
      </c>
      <c r="B2401" s="29" t="s">
        <v>625</v>
      </c>
      <c r="C2401" s="23">
        <v>6</v>
      </c>
      <c r="D2401" s="23">
        <v>0.7</v>
      </c>
      <c r="E2401" s="23">
        <v>43</v>
      </c>
      <c r="F2401">
        <v>38.5</v>
      </c>
      <c r="G2401" t="s">
        <v>14146</v>
      </c>
    </row>
    <row r="2402" spans="1:7" x14ac:dyDescent="0.35">
      <c r="A2402" s="21" t="s">
        <v>617</v>
      </c>
      <c r="B2402" s="29" t="s">
        <v>14832</v>
      </c>
      <c r="C2402" s="23">
        <v>6</v>
      </c>
      <c r="D2402" s="23">
        <v>0.7</v>
      </c>
      <c r="E2402" s="23">
        <v>43</v>
      </c>
      <c r="F2402">
        <v>30.5</v>
      </c>
      <c r="G2402" t="s">
        <v>14142</v>
      </c>
    </row>
    <row r="2403" spans="1:7" x14ac:dyDescent="0.35">
      <c r="A2403" s="21" t="s">
        <v>620</v>
      </c>
      <c r="B2403" s="29" t="s">
        <v>14832</v>
      </c>
      <c r="C2403" s="23">
        <v>6</v>
      </c>
      <c r="D2403" s="23">
        <v>0.7</v>
      </c>
      <c r="E2403" s="23">
        <v>43</v>
      </c>
      <c r="F2403">
        <v>33.5</v>
      </c>
      <c r="G2403" t="s">
        <v>14146</v>
      </c>
    </row>
    <row r="2404" spans="1:7" x14ac:dyDescent="0.35">
      <c r="A2404" s="21" t="s">
        <v>14833</v>
      </c>
      <c r="B2404" s="29" t="s">
        <v>14834</v>
      </c>
      <c r="C2404" s="23">
        <v>6</v>
      </c>
      <c r="D2404" s="23">
        <v>0.7</v>
      </c>
      <c r="E2404" s="23">
        <v>43</v>
      </c>
      <c r="F2404">
        <v>22.5</v>
      </c>
      <c r="G2404" t="s">
        <v>14150</v>
      </c>
    </row>
    <row r="2405" spans="1:7" x14ac:dyDescent="0.35">
      <c r="A2405" s="21" t="s">
        <v>740</v>
      </c>
      <c r="B2405" s="29" t="s">
        <v>741</v>
      </c>
      <c r="C2405" s="23">
        <v>6</v>
      </c>
      <c r="D2405" s="23">
        <v>0.7</v>
      </c>
      <c r="E2405" s="23">
        <v>43</v>
      </c>
      <c r="F2405">
        <v>46.5</v>
      </c>
      <c r="G2405" t="s">
        <v>14150</v>
      </c>
    </row>
    <row r="2406" spans="1:7" x14ac:dyDescent="0.35">
      <c r="A2406" s="21" t="s">
        <v>776</v>
      </c>
      <c r="B2406" s="29" t="s">
        <v>777</v>
      </c>
      <c r="C2406" s="23">
        <v>6</v>
      </c>
      <c r="D2406" s="23">
        <v>0.7</v>
      </c>
      <c r="E2406" s="23">
        <v>43</v>
      </c>
      <c r="F2406">
        <v>22.5</v>
      </c>
      <c r="G2406" t="s">
        <v>14144</v>
      </c>
    </row>
    <row r="2407" spans="1:7" x14ac:dyDescent="0.35">
      <c r="A2407" s="21" t="s">
        <v>14835</v>
      </c>
      <c r="B2407" s="29" t="s">
        <v>14836</v>
      </c>
      <c r="C2407" s="23">
        <v>6</v>
      </c>
      <c r="D2407" s="23">
        <v>0.7</v>
      </c>
      <c r="E2407" s="23">
        <v>43</v>
      </c>
      <c r="F2407">
        <v>89.95</v>
      </c>
      <c r="G2407" t="s">
        <v>14144</v>
      </c>
    </row>
    <row r="2408" spans="1:7" x14ac:dyDescent="0.35">
      <c r="A2408" s="21" t="s">
        <v>780</v>
      </c>
      <c r="B2408" s="29" t="s">
        <v>14837</v>
      </c>
      <c r="C2408" s="23">
        <v>6</v>
      </c>
      <c r="D2408" s="23">
        <v>0.7</v>
      </c>
      <c r="E2408" s="23">
        <v>43</v>
      </c>
      <c r="F2408">
        <v>17.5</v>
      </c>
      <c r="G2408" t="s">
        <v>14144</v>
      </c>
    </row>
    <row r="2409" spans="1:7" x14ac:dyDescent="0.35">
      <c r="A2409" s="21" t="s">
        <v>1896</v>
      </c>
      <c r="B2409" s="29" t="s">
        <v>1897</v>
      </c>
      <c r="C2409" s="23">
        <v>6</v>
      </c>
      <c r="D2409" s="23">
        <v>0.7</v>
      </c>
      <c r="E2409" s="23">
        <v>43</v>
      </c>
      <c r="F2409">
        <v>8.25</v>
      </c>
      <c r="G2409" t="s">
        <v>14146</v>
      </c>
    </row>
    <row r="2410" spans="1:7" x14ac:dyDescent="0.35">
      <c r="A2410" s="21" t="s">
        <v>2162</v>
      </c>
      <c r="B2410" s="29" t="s">
        <v>2163</v>
      </c>
      <c r="C2410" s="23">
        <v>6</v>
      </c>
      <c r="D2410" s="23">
        <v>0.7</v>
      </c>
      <c r="E2410" s="23">
        <v>43</v>
      </c>
      <c r="F2410">
        <v>12.75</v>
      </c>
      <c r="G2410" t="s">
        <v>14146</v>
      </c>
    </row>
    <row r="2411" spans="1:7" x14ac:dyDescent="0.35">
      <c r="A2411" s="21" t="s">
        <v>3548</v>
      </c>
      <c r="B2411" s="29" t="s">
        <v>3549</v>
      </c>
      <c r="C2411" s="23">
        <v>6</v>
      </c>
      <c r="D2411" s="23">
        <v>0.7</v>
      </c>
      <c r="E2411" s="23">
        <v>43</v>
      </c>
      <c r="F2411">
        <v>15.75</v>
      </c>
      <c r="G2411" t="s">
        <v>14163</v>
      </c>
    </row>
    <row r="2412" spans="1:7" x14ac:dyDescent="0.35">
      <c r="A2412" s="21" t="s">
        <v>3552</v>
      </c>
      <c r="B2412" s="29" t="s">
        <v>3553</v>
      </c>
      <c r="C2412" s="23">
        <v>6</v>
      </c>
      <c r="D2412" s="23">
        <v>0.7</v>
      </c>
      <c r="E2412" s="23">
        <v>43</v>
      </c>
      <c r="F2412">
        <v>44.5</v>
      </c>
      <c r="G2412" t="s">
        <v>14151</v>
      </c>
    </row>
    <row r="2413" spans="1:7" x14ac:dyDescent="0.35">
      <c r="A2413" s="21" t="s">
        <v>3556</v>
      </c>
      <c r="B2413" s="29" t="s">
        <v>3557</v>
      </c>
      <c r="C2413" s="23">
        <v>6</v>
      </c>
      <c r="D2413" s="23">
        <v>0.7</v>
      </c>
      <c r="E2413" s="23">
        <v>43</v>
      </c>
      <c r="F2413">
        <v>45</v>
      </c>
      <c r="G2413" t="s">
        <v>14163</v>
      </c>
    </row>
    <row r="2414" spans="1:7" x14ac:dyDescent="0.35">
      <c r="A2414" s="21" t="s">
        <v>14838</v>
      </c>
      <c r="B2414" s="29" t="s">
        <v>14839</v>
      </c>
      <c r="C2414" s="23">
        <v>6</v>
      </c>
      <c r="D2414" s="23">
        <v>0.7</v>
      </c>
      <c r="E2414" s="23">
        <v>43</v>
      </c>
      <c r="F2414">
        <v>23.5</v>
      </c>
      <c r="G2414" t="s">
        <v>14163</v>
      </c>
    </row>
    <row r="2415" spans="1:7" x14ac:dyDescent="0.35">
      <c r="A2415" s="21" t="s">
        <v>3812</v>
      </c>
      <c r="B2415" s="29" t="s">
        <v>3813</v>
      </c>
      <c r="C2415" s="23">
        <v>6</v>
      </c>
      <c r="D2415" s="23">
        <v>0.7</v>
      </c>
      <c r="E2415" s="23">
        <v>43</v>
      </c>
      <c r="F2415">
        <v>9.75</v>
      </c>
      <c r="G2415" t="s">
        <v>14146</v>
      </c>
    </row>
    <row r="2416" spans="1:7" x14ac:dyDescent="0.35">
      <c r="A2416" s="21" t="s">
        <v>4376</v>
      </c>
      <c r="B2416" s="29" t="s">
        <v>4377</v>
      </c>
      <c r="C2416" s="23">
        <v>6</v>
      </c>
      <c r="D2416" s="23">
        <v>0.7</v>
      </c>
      <c r="E2416" s="23">
        <v>43</v>
      </c>
      <c r="F2416">
        <v>15.35</v>
      </c>
      <c r="G2416" t="s">
        <v>14146</v>
      </c>
    </row>
    <row r="2417" spans="1:7" x14ac:dyDescent="0.35">
      <c r="A2417" s="21" t="s">
        <v>4540</v>
      </c>
      <c r="B2417" s="29" t="s">
        <v>4541</v>
      </c>
      <c r="C2417" s="23">
        <v>6</v>
      </c>
      <c r="D2417" s="23">
        <v>0.7</v>
      </c>
      <c r="E2417" s="23">
        <v>43</v>
      </c>
      <c r="F2417">
        <v>72</v>
      </c>
      <c r="G2417" t="s">
        <v>14144</v>
      </c>
    </row>
    <row r="2418" spans="1:7" x14ac:dyDescent="0.35">
      <c r="A2418" s="21" t="s">
        <v>4618</v>
      </c>
      <c r="B2418" s="29" t="s">
        <v>4619</v>
      </c>
      <c r="C2418" s="23">
        <v>6</v>
      </c>
      <c r="D2418" s="23">
        <v>0.7</v>
      </c>
      <c r="E2418" s="23">
        <v>43</v>
      </c>
      <c r="F2418">
        <v>17.8</v>
      </c>
      <c r="G2418" t="s">
        <v>14144</v>
      </c>
    </row>
    <row r="2419" spans="1:7" x14ac:dyDescent="0.35">
      <c r="A2419" s="21" t="s">
        <v>4641</v>
      </c>
      <c r="B2419" s="29" t="s">
        <v>4642</v>
      </c>
      <c r="C2419" s="23">
        <v>6</v>
      </c>
      <c r="D2419" s="23">
        <v>0.7</v>
      </c>
      <c r="E2419" s="23">
        <v>43</v>
      </c>
      <c r="F2419">
        <v>18.95</v>
      </c>
      <c r="G2419" t="s">
        <v>14152</v>
      </c>
    </row>
    <row r="2420" spans="1:7" x14ac:dyDescent="0.35">
      <c r="A2420" s="21" t="s">
        <v>4645</v>
      </c>
      <c r="B2420" s="29" t="s">
        <v>4646</v>
      </c>
      <c r="C2420" s="23">
        <v>6</v>
      </c>
      <c r="D2420" s="23">
        <v>0.7</v>
      </c>
      <c r="E2420" s="23">
        <v>43</v>
      </c>
      <c r="F2420">
        <v>18.2</v>
      </c>
      <c r="G2420" t="s">
        <v>14146</v>
      </c>
    </row>
    <row r="2421" spans="1:7" x14ac:dyDescent="0.35">
      <c r="A2421" s="21" t="s">
        <v>4649</v>
      </c>
      <c r="B2421" s="29" t="s">
        <v>4650</v>
      </c>
      <c r="C2421" s="23">
        <v>6</v>
      </c>
      <c r="D2421" s="23">
        <v>0.7</v>
      </c>
      <c r="E2421" s="23">
        <v>43</v>
      </c>
      <c r="F2421">
        <v>19.25</v>
      </c>
      <c r="G2421" t="s">
        <v>14146</v>
      </c>
    </row>
    <row r="2422" spans="1:7" x14ac:dyDescent="0.35">
      <c r="A2422" s="21" t="s">
        <v>4653</v>
      </c>
      <c r="B2422" s="29" t="s">
        <v>4654</v>
      </c>
      <c r="C2422" s="23">
        <v>6</v>
      </c>
      <c r="D2422" s="23">
        <v>0.7</v>
      </c>
      <c r="E2422" s="23">
        <v>43</v>
      </c>
      <c r="F2422">
        <v>18.2</v>
      </c>
      <c r="G2422" t="s">
        <v>14146</v>
      </c>
    </row>
    <row r="2423" spans="1:7" x14ac:dyDescent="0.35">
      <c r="A2423" s="21" t="s">
        <v>4657</v>
      </c>
      <c r="B2423" s="29" t="s">
        <v>4658</v>
      </c>
      <c r="C2423" s="23">
        <v>6</v>
      </c>
      <c r="D2423" s="23">
        <v>0.7</v>
      </c>
      <c r="E2423" s="23">
        <v>43</v>
      </c>
      <c r="F2423">
        <v>15.85</v>
      </c>
      <c r="G2423" t="s">
        <v>14146</v>
      </c>
    </row>
    <row r="2424" spans="1:7" x14ac:dyDescent="0.35">
      <c r="A2424" s="21" t="s">
        <v>4661</v>
      </c>
      <c r="B2424" s="29" t="s">
        <v>4662</v>
      </c>
      <c r="C2424" s="23">
        <v>6</v>
      </c>
      <c r="D2424" s="23">
        <v>0.7</v>
      </c>
      <c r="E2424" s="23">
        <v>43</v>
      </c>
      <c r="F2424">
        <v>18.2</v>
      </c>
      <c r="G2424" t="s">
        <v>14146</v>
      </c>
    </row>
    <row r="2425" spans="1:7" x14ac:dyDescent="0.35">
      <c r="A2425" s="21" t="s">
        <v>4665</v>
      </c>
      <c r="B2425" s="29" t="s">
        <v>4666</v>
      </c>
      <c r="C2425" s="23">
        <v>6</v>
      </c>
      <c r="D2425" s="23">
        <v>0.7</v>
      </c>
      <c r="E2425" s="23">
        <v>43</v>
      </c>
      <c r="F2425">
        <v>13.5</v>
      </c>
      <c r="G2425" t="s">
        <v>14142</v>
      </c>
    </row>
    <row r="2426" spans="1:7" x14ac:dyDescent="0.35">
      <c r="A2426" s="21" t="s">
        <v>4669</v>
      </c>
      <c r="B2426" s="29" t="s">
        <v>4670</v>
      </c>
      <c r="C2426" s="23">
        <v>6</v>
      </c>
      <c r="D2426" s="23">
        <v>0.7</v>
      </c>
      <c r="E2426" s="23">
        <v>43</v>
      </c>
      <c r="F2426">
        <v>25.5</v>
      </c>
      <c r="G2426" t="s">
        <v>14169</v>
      </c>
    </row>
    <row r="2427" spans="1:7" x14ac:dyDescent="0.35">
      <c r="A2427" s="21" t="s">
        <v>4729</v>
      </c>
      <c r="B2427" s="29" t="s">
        <v>4730</v>
      </c>
      <c r="C2427" s="23">
        <v>6</v>
      </c>
      <c r="D2427" s="23">
        <v>0.7</v>
      </c>
      <c r="E2427" s="23">
        <v>43</v>
      </c>
      <c r="F2427">
        <v>10.7</v>
      </c>
      <c r="G2427" t="s">
        <v>14146</v>
      </c>
    </row>
    <row r="2428" spans="1:7" x14ac:dyDescent="0.35">
      <c r="A2428" s="21" t="s">
        <v>4908</v>
      </c>
      <c r="B2428" s="29" t="s">
        <v>4909</v>
      </c>
      <c r="C2428" s="23">
        <v>6</v>
      </c>
      <c r="D2428" s="23">
        <v>0.7</v>
      </c>
      <c r="E2428" s="23">
        <v>43</v>
      </c>
      <c r="F2428">
        <v>18.5</v>
      </c>
      <c r="G2428" t="s">
        <v>14146</v>
      </c>
    </row>
    <row r="2429" spans="1:7" x14ac:dyDescent="0.35">
      <c r="A2429" s="21" t="s">
        <v>4911</v>
      </c>
      <c r="B2429" s="29" t="s">
        <v>4912</v>
      </c>
      <c r="C2429" s="23">
        <v>6</v>
      </c>
      <c r="D2429" s="23">
        <v>0.7</v>
      </c>
      <c r="E2429" s="23">
        <v>43</v>
      </c>
      <c r="F2429">
        <v>18.5</v>
      </c>
      <c r="G2429" t="s">
        <v>14146</v>
      </c>
    </row>
    <row r="2430" spans="1:7" x14ac:dyDescent="0.35">
      <c r="A2430" s="21" t="s">
        <v>4915</v>
      </c>
      <c r="B2430" s="29" t="s">
        <v>4916</v>
      </c>
      <c r="C2430" s="23">
        <v>6</v>
      </c>
      <c r="D2430" s="23">
        <v>0.7</v>
      </c>
      <c r="E2430" s="23">
        <v>43</v>
      </c>
      <c r="F2430">
        <v>18.5</v>
      </c>
      <c r="G2430" t="s">
        <v>14146</v>
      </c>
    </row>
    <row r="2431" spans="1:7" x14ac:dyDescent="0.35">
      <c r="A2431" s="21" t="s">
        <v>4955</v>
      </c>
      <c r="B2431" s="29" t="s">
        <v>4952</v>
      </c>
      <c r="C2431" s="23">
        <v>6</v>
      </c>
      <c r="D2431" s="23">
        <v>0.7</v>
      </c>
      <c r="E2431" s="23">
        <v>43</v>
      </c>
      <c r="F2431">
        <v>8.85</v>
      </c>
      <c r="G2431" t="s">
        <v>14158</v>
      </c>
    </row>
    <row r="2432" spans="1:7" x14ac:dyDescent="0.35">
      <c r="A2432" s="21" t="s">
        <v>5053</v>
      </c>
      <c r="B2432" s="29" t="s">
        <v>5054</v>
      </c>
      <c r="C2432" s="23">
        <v>6</v>
      </c>
      <c r="D2432" s="23">
        <v>0.7</v>
      </c>
      <c r="E2432" s="23">
        <v>43</v>
      </c>
      <c r="F2432">
        <v>11.25</v>
      </c>
      <c r="G2432" t="s">
        <v>14150</v>
      </c>
    </row>
    <row r="2433" spans="1:7" x14ac:dyDescent="0.35">
      <c r="A2433" s="21" t="s">
        <v>5673</v>
      </c>
      <c r="B2433" s="29" t="s">
        <v>5670</v>
      </c>
      <c r="C2433" s="23">
        <v>6</v>
      </c>
      <c r="D2433" s="23">
        <v>0.7</v>
      </c>
      <c r="E2433" s="23">
        <v>43</v>
      </c>
      <c r="F2433">
        <v>11.4</v>
      </c>
      <c r="G2433" t="s">
        <v>14146</v>
      </c>
    </row>
    <row r="2434" spans="1:7" x14ac:dyDescent="0.35">
      <c r="A2434" s="21" t="s">
        <v>5680</v>
      </c>
      <c r="B2434" s="29" t="s">
        <v>5681</v>
      </c>
      <c r="C2434" s="23">
        <v>6</v>
      </c>
      <c r="D2434" s="23">
        <v>0.7</v>
      </c>
      <c r="E2434" s="23">
        <v>43</v>
      </c>
      <c r="F2434">
        <v>11.4</v>
      </c>
      <c r="G2434" t="s">
        <v>14146</v>
      </c>
    </row>
    <row r="2435" spans="1:7" x14ac:dyDescent="0.35">
      <c r="A2435" s="21" t="s">
        <v>5684</v>
      </c>
      <c r="B2435" s="29" t="s">
        <v>5685</v>
      </c>
      <c r="C2435" s="23">
        <v>6</v>
      </c>
      <c r="D2435" s="23">
        <v>0.7</v>
      </c>
      <c r="E2435" s="23">
        <v>43</v>
      </c>
      <c r="F2435">
        <v>11.4</v>
      </c>
      <c r="G2435" t="s">
        <v>14146</v>
      </c>
    </row>
    <row r="2436" spans="1:7" x14ac:dyDescent="0.35">
      <c r="A2436" s="21" t="s">
        <v>5696</v>
      </c>
      <c r="B2436" s="29" t="s">
        <v>5693</v>
      </c>
      <c r="C2436" s="23">
        <v>6</v>
      </c>
      <c r="D2436" s="23">
        <v>0.7</v>
      </c>
      <c r="E2436" s="23">
        <v>43</v>
      </c>
      <c r="F2436">
        <v>11.4</v>
      </c>
      <c r="G2436" t="s">
        <v>14146</v>
      </c>
    </row>
    <row r="2437" spans="1:7" x14ac:dyDescent="0.35">
      <c r="A2437" s="21" t="s">
        <v>6488</v>
      </c>
      <c r="B2437" s="29" t="s">
        <v>6489</v>
      </c>
      <c r="C2437" s="23">
        <v>6</v>
      </c>
      <c r="D2437" s="23">
        <v>0.7</v>
      </c>
      <c r="E2437" s="23">
        <v>43</v>
      </c>
      <c r="F2437">
        <v>9.25</v>
      </c>
      <c r="G2437" t="s">
        <v>14146</v>
      </c>
    </row>
    <row r="2438" spans="1:7" x14ac:dyDescent="0.35">
      <c r="A2438" s="21" t="s">
        <v>6621</v>
      </c>
      <c r="B2438" s="29" t="s">
        <v>6622</v>
      </c>
      <c r="C2438" s="23">
        <v>6</v>
      </c>
      <c r="D2438" s="23">
        <v>0.7</v>
      </c>
      <c r="E2438" s="23">
        <v>43</v>
      </c>
      <c r="F2438">
        <v>40.5</v>
      </c>
      <c r="G2438" t="s">
        <v>14158</v>
      </c>
    </row>
    <row r="2439" spans="1:7" x14ac:dyDescent="0.35">
      <c r="A2439" s="21" t="s">
        <v>6767</v>
      </c>
      <c r="B2439" s="29" t="s">
        <v>6768</v>
      </c>
      <c r="C2439" s="23">
        <v>6</v>
      </c>
      <c r="D2439" s="23">
        <v>0.7</v>
      </c>
      <c r="E2439" s="23">
        <v>43</v>
      </c>
      <c r="F2439">
        <v>78.5</v>
      </c>
      <c r="G2439" t="s">
        <v>14150</v>
      </c>
    </row>
    <row r="2440" spans="1:7" x14ac:dyDescent="0.35">
      <c r="A2440" s="21" t="s">
        <v>7164</v>
      </c>
      <c r="B2440" s="29" t="s">
        <v>7165</v>
      </c>
      <c r="C2440" s="23">
        <v>6</v>
      </c>
      <c r="D2440" s="23">
        <v>0.7</v>
      </c>
      <c r="E2440" s="23">
        <v>43</v>
      </c>
      <c r="F2440">
        <v>13.25</v>
      </c>
      <c r="G2440" t="s">
        <v>14251</v>
      </c>
    </row>
    <row r="2441" spans="1:7" x14ac:dyDescent="0.35">
      <c r="A2441" s="21" t="s">
        <v>7168</v>
      </c>
      <c r="B2441" s="29" t="s">
        <v>7169</v>
      </c>
      <c r="C2441" s="23">
        <v>6</v>
      </c>
      <c r="D2441" s="23">
        <v>0.7</v>
      </c>
      <c r="E2441" s="23">
        <v>43</v>
      </c>
      <c r="F2441">
        <v>15.5</v>
      </c>
      <c r="G2441" t="s">
        <v>14251</v>
      </c>
    </row>
    <row r="2442" spans="1:7" x14ac:dyDescent="0.35">
      <c r="A2442" s="21" t="s">
        <v>15447</v>
      </c>
      <c r="B2442" s="29" t="s">
        <v>15448</v>
      </c>
      <c r="C2442" s="23">
        <v>6</v>
      </c>
      <c r="D2442" s="23">
        <v>0.7</v>
      </c>
      <c r="E2442" s="23">
        <v>43</v>
      </c>
      <c r="F2442">
        <v>15.25</v>
      </c>
      <c r="G2442" t="s">
        <v>14251</v>
      </c>
    </row>
    <row r="2443" spans="1:7" x14ac:dyDescent="0.35">
      <c r="A2443" s="21" t="s">
        <v>7176</v>
      </c>
      <c r="B2443" s="29" t="s">
        <v>7177</v>
      </c>
      <c r="C2443" s="23">
        <v>6</v>
      </c>
      <c r="D2443" s="23">
        <v>0.7</v>
      </c>
      <c r="E2443" s="23">
        <v>43</v>
      </c>
      <c r="F2443">
        <v>16.8</v>
      </c>
      <c r="G2443" t="s">
        <v>14158</v>
      </c>
    </row>
    <row r="2444" spans="1:7" x14ac:dyDescent="0.35">
      <c r="A2444" s="21" t="s">
        <v>7388</v>
      </c>
      <c r="B2444" s="29" t="s">
        <v>7389</v>
      </c>
      <c r="C2444" s="23">
        <v>6</v>
      </c>
      <c r="D2444" s="23">
        <v>0.7</v>
      </c>
      <c r="E2444" s="23">
        <v>43</v>
      </c>
      <c r="F2444">
        <v>15.5</v>
      </c>
      <c r="G2444" t="s">
        <v>14146</v>
      </c>
    </row>
    <row r="2445" spans="1:7" x14ac:dyDescent="0.35">
      <c r="A2445" s="21" t="s">
        <v>7413</v>
      </c>
      <c r="B2445" s="29" t="s">
        <v>7414</v>
      </c>
      <c r="C2445" s="23">
        <v>6</v>
      </c>
      <c r="D2445" s="23">
        <v>0.7</v>
      </c>
      <c r="E2445" s="23">
        <v>43</v>
      </c>
      <c r="F2445">
        <v>8.9499999999999993</v>
      </c>
      <c r="G2445" t="s">
        <v>14158</v>
      </c>
    </row>
    <row r="2446" spans="1:7" x14ac:dyDescent="0.35">
      <c r="A2446" s="21" t="s">
        <v>7425</v>
      </c>
      <c r="B2446" s="29" t="s">
        <v>7426</v>
      </c>
      <c r="C2446" s="23">
        <v>6</v>
      </c>
      <c r="D2446" s="23">
        <v>0.7</v>
      </c>
      <c r="E2446" s="23">
        <v>43</v>
      </c>
      <c r="F2446">
        <v>12.65</v>
      </c>
      <c r="G2446" t="s">
        <v>14158</v>
      </c>
    </row>
    <row r="2447" spans="1:7" x14ac:dyDescent="0.35">
      <c r="A2447" s="21" t="s">
        <v>7447</v>
      </c>
      <c r="B2447" s="29" t="s">
        <v>7448</v>
      </c>
      <c r="C2447" s="23">
        <v>6</v>
      </c>
      <c r="D2447" s="23">
        <v>0.7</v>
      </c>
      <c r="E2447" s="23">
        <v>43</v>
      </c>
      <c r="F2447">
        <v>13.5</v>
      </c>
      <c r="G2447" t="s">
        <v>14146</v>
      </c>
    </row>
    <row r="2448" spans="1:7" x14ac:dyDescent="0.35">
      <c r="A2448" s="21" t="s">
        <v>7909</v>
      </c>
      <c r="B2448" s="29" t="s">
        <v>7910</v>
      </c>
      <c r="C2448" s="23">
        <v>6</v>
      </c>
      <c r="D2448" s="23">
        <v>0.7</v>
      </c>
      <c r="E2448" s="23">
        <v>43</v>
      </c>
      <c r="F2448">
        <v>14.5</v>
      </c>
      <c r="G2448" t="s">
        <v>14150</v>
      </c>
    </row>
    <row r="2449" spans="1:7" x14ac:dyDescent="0.35">
      <c r="A2449" s="21" t="s">
        <v>14840</v>
      </c>
      <c r="B2449" s="29" t="s">
        <v>14841</v>
      </c>
      <c r="C2449" s="23">
        <v>6</v>
      </c>
      <c r="D2449" s="23">
        <v>0.7</v>
      </c>
      <c r="E2449" s="23">
        <v>43</v>
      </c>
      <c r="F2449">
        <v>40.5</v>
      </c>
      <c r="G2449" t="s">
        <v>14147</v>
      </c>
    </row>
    <row r="2450" spans="1:7" x14ac:dyDescent="0.35">
      <c r="A2450" s="21" t="s">
        <v>8080</v>
      </c>
      <c r="B2450" s="29" t="s">
        <v>8081</v>
      </c>
      <c r="C2450" s="23">
        <v>6</v>
      </c>
      <c r="D2450" s="23">
        <v>0.7</v>
      </c>
      <c r="E2450" s="23">
        <v>43</v>
      </c>
      <c r="F2450">
        <v>39.950000000000003</v>
      </c>
      <c r="G2450" t="s">
        <v>14151</v>
      </c>
    </row>
    <row r="2451" spans="1:7" x14ac:dyDescent="0.35">
      <c r="A2451" s="21" t="s">
        <v>8502</v>
      </c>
      <c r="B2451" s="29" t="s">
        <v>8503</v>
      </c>
      <c r="C2451" s="23">
        <v>6</v>
      </c>
      <c r="D2451" s="23">
        <v>0.7</v>
      </c>
      <c r="E2451" s="23">
        <v>43</v>
      </c>
      <c r="F2451">
        <v>19.5</v>
      </c>
      <c r="G2451" t="s">
        <v>14163</v>
      </c>
    </row>
    <row r="2452" spans="1:7" x14ac:dyDescent="0.35">
      <c r="A2452" s="21" t="s">
        <v>14842</v>
      </c>
      <c r="B2452" s="29" t="s">
        <v>14843</v>
      </c>
      <c r="C2452" s="23">
        <v>6</v>
      </c>
      <c r="D2452" s="23">
        <v>0.7</v>
      </c>
      <c r="E2452" s="23">
        <v>43</v>
      </c>
      <c r="F2452">
        <v>18.5</v>
      </c>
      <c r="G2452" t="s">
        <v>14144</v>
      </c>
    </row>
    <row r="2453" spans="1:7" x14ac:dyDescent="0.35">
      <c r="A2453" s="21" t="s">
        <v>8854</v>
      </c>
      <c r="B2453" s="29" t="s">
        <v>8855</v>
      </c>
      <c r="C2453" s="23">
        <v>6</v>
      </c>
      <c r="D2453" s="23">
        <v>0.7</v>
      </c>
      <c r="E2453" s="23">
        <v>43</v>
      </c>
      <c r="F2453">
        <v>32.25</v>
      </c>
      <c r="G2453" t="s">
        <v>14150</v>
      </c>
    </row>
    <row r="2454" spans="1:7" x14ac:dyDescent="0.35">
      <c r="A2454" s="21" t="s">
        <v>14844</v>
      </c>
      <c r="B2454" s="29" t="s">
        <v>14845</v>
      </c>
      <c r="C2454" s="23">
        <v>6</v>
      </c>
      <c r="D2454" s="23">
        <v>0.7</v>
      </c>
      <c r="E2454" s="23">
        <v>43</v>
      </c>
      <c r="F2454">
        <v>17.399999999999999</v>
      </c>
      <c r="G2454" t="s">
        <v>14150</v>
      </c>
    </row>
    <row r="2455" spans="1:7" x14ac:dyDescent="0.35">
      <c r="A2455" s="21" t="s">
        <v>10105</v>
      </c>
      <c r="B2455" s="29" t="s">
        <v>10106</v>
      </c>
      <c r="C2455" s="23">
        <v>6</v>
      </c>
      <c r="D2455" s="23">
        <v>0.7</v>
      </c>
      <c r="E2455" s="23">
        <v>43</v>
      </c>
      <c r="F2455">
        <v>28.2</v>
      </c>
      <c r="G2455" t="s">
        <v>14144</v>
      </c>
    </row>
    <row r="2456" spans="1:7" x14ac:dyDescent="0.35">
      <c r="A2456" s="21" t="s">
        <v>10121</v>
      </c>
      <c r="B2456" s="29" t="s">
        <v>10122</v>
      </c>
      <c r="C2456" s="23">
        <v>6</v>
      </c>
      <c r="D2456" s="23">
        <v>0.7</v>
      </c>
      <c r="E2456" s="23">
        <v>43</v>
      </c>
      <c r="F2456">
        <v>42.9</v>
      </c>
      <c r="G2456" t="s">
        <v>14144</v>
      </c>
    </row>
    <row r="2457" spans="1:7" x14ac:dyDescent="0.35">
      <c r="A2457" s="21" t="s">
        <v>10665</v>
      </c>
      <c r="B2457" s="29" t="s">
        <v>10666</v>
      </c>
      <c r="C2457" s="23">
        <v>6</v>
      </c>
      <c r="D2457" s="23">
        <v>0.7</v>
      </c>
      <c r="E2457" s="23">
        <v>43</v>
      </c>
      <c r="F2457">
        <v>13.25</v>
      </c>
      <c r="G2457" t="s">
        <v>14144</v>
      </c>
    </row>
    <row r="2458" spans="1:7" x14ac:dyDescent="0.35">
      <c r="A2458" s="21" t="s">
        <v>11018</v>
      </c>
      <c r="B2458" s="29" t="s">
        <v>11019</v>
      </c>
      <c r="C2458" s="23">
        <v>6</v>
      </c>
      <c r="D2458" s="23">
        <v>0.7</v>
      </c>
      <c r="E2458" s="23">
        <v>43</v>
      </c>
      <c r="F2458">
        <v>37.5</v>
      </c>
      <c r="G2458" t="s">
        <v>14150</v>
      </c>
    </row>
    <row r="2459" spans="1:7" x14ac:dyDescent="0.35">
      <c r="A2459" s="21" t="s">
        <v>11309</v>
      </c>
      <c r="B2459" s="29" t="s">
        <v>11310</v>
      </c>
      <c r="C2459" s="23">
        <v>6</v>
      </c>
      <c r="D2459" s="23">
        <v>0.7</v>
      </c>
      <c r="E2459" s="23">
        <v>43</v>
      </c>
      <c r="F2459">
        <v>14.25</v>
      </c>
      <c r="G2459" t="s">
        <v>14146</v>
      </c>
    </row>
    <row r="2460" spans="1:7" x14ac:dyDescent="0.35">
      <c r="A2460" s="21" t="s">
        <v>11343</v>
      </c>
      <c r="B2460" s="29" t="s">
        <v>11344</v>
      </c>
      <c r="C2460" s="23">
        <v>6</v>
      </c>
      <c r="D2460" s="23">
        <v>0.7</v>
      </c>
      <c r="E2460" s="23">
        <v>43</v>
      </c>
      <c r="F2460">
        <v>23.25</v>
      </c>
      <c r="G2460" t="s">
        <v>14146</v>
      </c>
    </row>
    <row r="2461" spans="1:7" x14ac:dyDescent="0.35">
      <c r="A2461" s="21" t="s">
        <v>11781</v>
      </c>
      <c r="B2461" s="29" t="s">
        <v>11778</v>
      </c>
      <c r="C2461" s="23">
        <v>6</v>
      </c>
      <c r="D2461" s="23">
        <v>0.7</v>
      </c>
      <c r="E2461" s="23">
        <v>43</v>
      </c>
      <c r="F2461">
        <v>18.25</v>
      </c>
      <c r="G2461" t="s">
        <v>14146</v>
      </c>
    </row>
    <row r="2462" spans="1:7" x14ac:dyDescent="0.35">
      <c r="A2462" s="21" t="s">
        <v>11784</v>
      </c>
      <c r="B2462" s="29" t="s">
        <v>11785</v>
      </c>
      <c r="C2462" s="23">
        <v>6</v>
      </c>
      <c r="D2462" s="23">
        <v>0.7</v>
      </c>
      <c r="E2462" s="23">
        <v>43</v>
      </c>
      <c r="F2462">
        <v>20.399999999999999</v>
      </c>
      <c r="G2462" t="s">
        <v>14146</v>
      </c>
    </row>
    <row r="2463" spans="1:7" x14ac:dyDescent="0.35">
      <c r="A2463" s="21" t="s">
        <v>11834</v>
      </c>
      <c r="B2463" s="29" t="s">
        <v>11835</v>
      </c>
      <c r="C2463" s="23">
        <v>6</v>
      </c>
      <c r="D2463" s="23">
        <v>0.7</v>
      </c>
      <c r="E2463" s="23">
        <v>43</v>
      </c>
      <c r="F2463">
        <v>22.5</v>
      </c>
      <c r="G2463" t="s">
        <v>14146</v>
      </c>
    </row>
    <row r="2464" spans="1:7" x14ac:dyDescent="0.35">
      <c r="A2464" s="21" t="s">
        <v>11842</v>
      </c>
      <c r="B2464" s="29" t="s">
        <v>11843</v>
      </c>
      <c r="C2464" s="23">
        <v>6</v>
      </c>
      <c r="D2464" s="23">
        <v>0.7</v>
      </c>
      <c r="E2464" s="23">
        <v>43</v>
      </c>
      <c r="F2464">
        <v>22.5</v>
      </c>
      <c r="G2464" t="s">
        <v>14146</v>
      </c>
    </row>
    <row r="2465" spans="1:7" x14ac:dyDescent="0.35">
      <c r="A2465" s="21" t="s">
        <v>12335</v>
      </c>
      <c r="B2465" s="29" t="s">
        <v>12336</v>
      </c>
      <c r="C2465" s="23">
        <v>6</v>
      </c>
      <c r="D2465" s="23">
        <v>0.7</v>
      </c>
      <c r="E2465" s="23">
        <v>43</v>
      </c>
      <c r="F2465">
        <v>12.25</v>
      </c>
      <c r="G2465" t="s">
        <v>14146</v>
      </c>
    </row>
    <row r="2466" spans="1:7" x14ac:dyDescent="0.35">
      <c r="A2466" s="21" t="s">
        <v>12342</v>
      </c>
      <c r="B2466" s="29" t="s">
        <v>12343</v>
      </c>
      <c r="C2466" s="23">
        <v>6</v>
      </c>
      <c r="D2466" s="23">
        <v>0.7</v>
      </c>
      <c r="E2466" s="23">
        <v>43</v>
      </c>
      <c r="F2466">
        <v>29.5</v>
      </c>
      <c r="G2466" t="s">
        <v>14150</v>
      </c>
    </row>
    <row r="2467" spans="1:7" x14ac:dyDescent="0.35">
      <c r="A2467" s="21" t="s">
        <v>12346</v>
      </c>
      <c r="B2467" s="29" t="s">
        <v>12347</v>
      </c>
      <c r="C2467" s="23">
        <v>6</v>
      </c>
      <c r="D2467" s="23">
        <v>0.7</v>
      </c>
      <c r="E2467" s="23">
        <v>43</v>
      </c>
      <c r="F2467">
        <v>16.149999999999999</v>
      </c>
      <c r="G2467" t="s">
        <v>14150</v>
      </c>
    </row>
    <row r="2468" spans="1:7" x14ac:dyDescent="0.35">
      <c r="A2468" s="21" t="s">
        <v>12719</v>
      </c>
      <c r="B2468" s="29" t="s">
        <v>12720</v>
      </c>
      <c r="C2468" s="23">
        <v>6</v>
      </c>
      <c r="D2468" s="23">
        <v>0.7</v>
      </c>
      <c r="E2468" s="23">
        <v>43</v>
      </c>
      <c r="F2468">
        <v>16.95</v>
      </c>
      <c r="G2468" t="s">
        <v>14146</v>
      </c>
    </row>
    <row r="2469" spans="1:7" x14ac:dyDescent="0.35">
      <c r="A2469" s="21" t="s">
        <v>12916</v>
      </c>
      <c r="B2469" s="29" t="s">
        <v>12917</v>
      </c>
      <c r="C2469" s="23">
        <v>6</v>
      </c>
      <c r="D2469" s="23">
        <v>0.7</v>
      </c>
      <c r="E2469" s="23">
        <v>43</v>
      </c>
      <c r="F2469">
        <v>14.2</v>
      </c>
      <c r="G2469" t="s">
        <v>14146</v>
      </c>
    </row>
    <row r="2470" spans="1:7" x14ac:dyDescent="0.35">
      <c r="A2470" s="21" t="s">
        <v>14846</v>
      </c>
      <c r="B2470" s="29" t="s">
        <v>14847</v>
      </c>
      <c r="C2470" s="23">
        <v>6</v>
      </c>
      <c r="D2470" s="23">
        <v>0.7</v>
      </c>
      <c r="E2470" s="23">
        <v>43</v>
      </c>
      <c r="F2470">
        <v>25</v>
      </c>
      <c r="G2470" t="s">
        <v>14163</v>
      </c>
    </row>
    <row r="2471" spans="1:7" x14ac:dyDescent="0.35">
      <c r="A2471" s="21" t="s">
        <v>13358</v>
      </c>
      <c r="B2471" s="29" t="s">
        <v>13359</v>
      </c>
      <c r="C2471" s="23">
        <v>6</v>
      </c>
      <c r="D2471" s="23">
        <v>0.7</v>
      </c>
      <c r="E2471" s="23">
        <v>43</v>
      </c>
      <c r="F2471">
        <v>11.15</v>
      </c>
      <c r="G2471" t="s">
        <v>14150</v>
      </c>
    </row>
    <row r="2472" spans="1:7" x14ac:dyDescent="0.35">
      <c r="A2472" s="21" t="s">
        <v>14848</v>
      </c>
      <c r="B2472" s="29" t="s">
        <v>14849</v>
      </c>
      <c r="C2472" s="23">
        <v>6</v>
      </c>
      <c r="D2472" s="23">
        <v>0.7</v>
      </c>
      <c r="E2472" s="23">
        <v>43</v>
      </c>
      <c r="F2472">
        <v>21.9</v>
      </c>
      <c r="G2472" t="s">
        <v>14144</v>
      </c>
    </row>
    <row r="2473" spans="1:7" x14ac:dyDescent="0.35">
      <c r="A2473" s="21" t="s">
        <v>13679</v>
      </c>
      <c r="B2473" s="29" t="s">
        <v>13680</v>
      </c>
      <c r="C2473" s="23">
        <v>6</v>
      </c>
      <c r="D2473" s="23">
        <v>0.7</v>
      </c>
      <c r="E2473" s="23">
        <v>43</v>
      </c>
      <c r="F2473">
        <v>9.8000000000000007</v>
      </c>
      <c r="G2473" t="s">
        <v>14146</v>
      </c>
    </row>
    <row r="2474" spans="1:7" x14ac:dyDescent="0.35">
      <c r="A2474" s="21" t="s">
        <v>13699</v>
      </c>
      <c r="B2474" s="29" t="s">
        <v>13700</v>
      </c>
      <c r="C2474" s="23">
        <v>6</v>
      </c>
      <c r="D2474" s="23">
        <v>0.7</v>
      </c>
      <c r="E2474" s="23">
        <v>43</v>
      </c>
      <c r="F2474">
        <v>9.8000000000000007</v>
      </c>
      <c r="G2474" t="s">
        <v>14146</v>
      </c>
    </row>
    <row r="2475" spans="1:7" x14ac:dyDescent="0.35">
      <c r="A2475" s="21" t="s">
        <v>13703</v>
      </c>
      <c r="B2475" s="29" t="s">
        <v>13704</v>
      </c>
      <c r="C2475" s="23">
        <v>6</v>
      </c>
      <c r="D2475" s="23">
        <v>0.7</v>
      </c>
      <c r="E2475" s="23">
        <v>43</v>
      </c>
      <c r="F2475">
        <v>9.8000000000000007</v>
      </c>
      <c r="G2475" t="s">
        <v>14146</v>
      </c>
    </row>
    <row r="2476" spans="1:7" x14ac:dyDescent="0.35">
      <c r="A2476" s="21" t="s">
        <v>13707</v>
      </c>
      <c r="B2476" s="29" t="s">
        <v>13708</v>
      </c>
      <c r="C2476" s="23">
        <v>6</v>
      </c>
      <c r="D2476" s="23">
        <v>0.7</v>
      </c>
      <c r="E2476" s="23">
        <v>43</v>
      </c>
      <c r="F2476">
        <v>9.8000000000000007</v>
      </c>
      <c r="G2476" t="s">
        <v>14146</v>
      </c>
    </row>
    <row r="2477" spans="1:7" x14ac:dyDescent="0.35">
      <c r="A2477" s="21" t="s">
        <v>14850</v>
      </c>
      <c r="B2477" s="29" t="s">
        <v>14851</v>
      </c>
      <c r="C2477" s="23">
        <v>6</v>
      </c>
      <c r="D2477" s="23">
        <v>0.7</v>
      </c>
      <c r="E2477" s="23">
        <v>43</v>
      </c>
      <c r="F2477">
        <v>47.5</v>
      </c>
      <c r="G2477" t="s">
        <v>14162</v>
      </c>
    </row>
    <row r="2478" spans="1:7" x14ac:dyDescent="0.35">
      <c r="A2478" s="21" t="s">
        <v>14852</v>
      </c>
      <c r="B2478" s="29" t="s">
        <v>14853</v>
      </c>
      <c r="C2478" s="23">
        <v>6</v>
      </c>
      <c r="D2478" s="23">
        <v>0.7</v>
      </c>
      <c r="E2478" s="23">
        <v>43</v>
      </c>
      <c r="F2478">
        <v>79.95</v>
      </c>
      <c r="G2478" t="s">
        <v>14145</v>
      </c>
    </row>
    <row r="2479" spans="1:7" x14ac:dyDescent="0.35">
      <c r="A2479" s="21" t="s">
        <v>195</v>
      </c>
      <c r="B2479" s="29" t="s">
        <v>196</v>
      </c>
      <c r="C2479" s="23">
        <v>6</v>
      </c>
      <c r="D2479" s="23">
        <v>0.7</v>
      </c>
      <c r="E2479" s="23">
        <v>43</v>
      </c>
      <c r="F2479">
        <v>87.5</v>
      </c>
      <c r="G2479" t="s">
        <v>14145</v>
      </c>
    </row>
    <row r="2480" spans="1:7" x14ac:dyDescent="0.35">
      <c r="A2480" s="21" t="s">
        <v>894</v>
      </c>
      <c r="B2480" s="29" t="s">
        <v>895</v>
      </c>
      <c r="C2480" s="23">
        <v>6</v>
      </c>
      <c r="D2480" s="23">
        <v>0.7</v>
      </c>
      <c r="E2480" s="23">
        <v>43</v>
      </c>
      <c r="F2480">
        <v>18.5</v>
      </c>
      <c r="G2480" t="s">
        <v>14145</v>
      </c>
    </row>
    <row r="2481" spans="1:7" x14ac:dyDescent="0.35">
      <c r="A2481" s="21" t="s">
        <v>914</v>
      </c>
      <c r="B2481" s="29" t="s">
        <v>915</v>
      </c>
      <c r="C2481" s="23">
        <v>6</v>
      </c>
      <c r="D2481" s="23">
        <v>0.7</v>
      </c>
      <c r="E2481" s="23">
        <v>43</v>
      </c>
      <c r="F2481">
        <v>14.5</v>
      </c>
      <c r="G2481" t="s">
        <v>14145</v>
      </c>
    </row>
    <row r="2482" spans="1:7" x14ac:dyDescent="0.35">
      <c r="A2482" s="21" t="s">
        <v>1021</v>
      </c>
      <c r="B2482" s="29" t="s">
        <v>1022</v>
      </c>
      <c r="C2482" s="23">
        <v>6</v>
      </c>
      <c r="D2482" s="23">
        <v>0.7</v>
      </c>
      <c r="E2482" s="23">
        <v>43</v>
      </c>
      <c r="F2482">
        <v>26.9</v>
      </c>
      <c r="G2482" t="s">
        <v>14145</v>
      </c>
    </row>
    <row r="2483" spans="1:7" x14ac:dyDescent="0.35">
      <c r="A2483" s="21" t="s">
        <v>1025</v>
      </c>
      <c r="B2483" s="29" t="s">
        <v>1026</v>
      </c>
      <c r="C2483" s="23">
        <v>6</v>
      </c>
      <c r="D2483" s="23">
        <v>0.7</v>
      </c>
      <c r="E2483" s="23">
        <v>43</v>
      </c>
      <c r="F2483">
        <v>37.5</v>
      </c>
      <c r="G2483" t="s">
        <v>14145</v>
      </c>
    </row>
    <row r="2484" spans="1:7" x14ac:dyDescent="0.35">
      <c r="A2484" s="21" t="s">
        <v>1353</v>
      </c>
      <c r="B2484" s="29" t="s">
        <v>1354</v>
      </c>
      <c r="C2484" s="23">
        <v>6</v>
      </c>
      <c r="D2484" s="23">
        <v>0.7</v>
      </c>
      <c r="E2484" s="23">
        <v>43</v>
      </c>
      <c r="F2484">
        <v>44.5</v>
      </c>
      <c r="G2484" t="s">
        <v>14145</v>
      </c>
    </row>
    <row r="2485" spans="1:7" x14ac:dyDescent="0.35">
      <c r="A2485" s="21" t="s">
        <v>1377</v>
      </c>
      <c r="B2485" s="29" t="s">
        <v>1378</v>
      </c>
      <c r="C2485" s="23">
        <v>6</v>
      </c>
      <c r="D2485" s="23">
        <v>0.7</v>
      </c>
      <c r="E2485" s="23">
        <v>43</v>
      </c>
      <c r="F2485">
        <v>49</v>
      </c>
      <c r="G2485" t="s">
        <v>14145</v>
      </c>
    </row>
    <row r="2486" spans="1:7" x14ac:dyDescent="0.35">
      <c r="A2486" s="21" t="s">
        <v>1571</v>
      </c>
      <c r="B2486" s="29" t="s">
        <v>1572</v>
      </c>
      <c r="C2486" s="23">
        <v>6</v>
      </c>
      <c r="D2486" s="23">
        <v>0.7</v>
      </c>
      <c r="E2486" s="23">
        <v>43</v>
      </c>
      <c r="F2486">
        <v>18.95</v>
      </c>
      <c r="G2486" t="s">
        <v>14145</v>
      </c>
    </row>
    <row r="2487" spans="1:7" x14ac:dyDescent="0.35">
      <c r="A2487" s="21" t="s">
        <v>1583</v>
      </c>
      <c r="B2487" s="29" t="s">
        <v>1584</v>
      </c>
      <c r="C2487" s="23">
        <v>6</v>
      </c>
      <c r="D2487" s="23">
        <v>0.7</v>
      </c>
      <c r="E2487" s="23">
        <v>43</v>
      </c>
      <c r="F2487">
        <v>42.5</v>
      </c>
      <c r="G2487" t="s">
        <v>14145</v>
      </c>
    </row>
    <row r="2488" spans="1:7" x14ac:dyDescent="0.35">
      <c r="A2488" s="21" t="s">
        <v>1599</v>
      </c>
      <c r="B2488" s="29" t="s">
        <v>1600</v>
      </c>
      <c r="C2488" s="23">
        <v>6</v>
      </c>
      <c r="D2488" s="23">
        <v>0.7</v>
      </c>
      <c r="E2488" s="23">
        <v>43</v>
      </c>
      <c r="F2488">
        <v>24.5</v>
      </c>
      <c r="G2488" t="s">
        <v>14145</v>
      </c>
    </row>
    <row r="2489" spans="1:7" x14ac:dyDescent="0.35">
      <c r="A2489" s="21" t="s">
        <v>1603</v>
      </c>
      <c r="B2489" s="29" t="s">
        <v>1604</v>
      </c>
      <c r="C2489" s="23">
        <v>6</v>
      </c>
      <c r="D2489" s="23">
        <v>0.7</v>
      </c>
      <c r="E2489" s="23">
        <v>43</v>
      </c>
      <c r="F2489">
        <v>47.5</v>
      </c>
      <c r="G2489" t="s">
        <v>14145</v>
      </c>
    </row>
    <row r="2490" spans="1:7" x14ac:dyDescent="0.35">
      <c r="A2490" s="21" t="s">
        <v>2357</v>
      </c>
      <c r="B2490" s="29" t="s">
        <v>2358</v>
      </c>
      <c r="C2490" s="23">
        <v>6</v>
      </c>
      <c r="D2490" s="23">
        <v>0.7</v>
      </c>
      <c r="E2490" s="23">
        <v>43</v>
      </c>
      <c r="F2490">
        <v>51.5</v>
      </c>
      <c r="G2490" t="s">
        <v>14145</v>
      </c>
    </row>
    <row r="2491" spans="1:7" x14ac:dyDescent="0.35">
      <c r="A2491" s="21" t="s">
        <v>2361</v>
      </c>
      <c r="B2491" s="29" t="s">
        <v>2362</v>
      </c>
      <c r="C2491" s="23">
        <v>6</v>
      </c>
      <c r="D2491" s="23">
        <v>0.7</v>
      </c>
      <c r="E2491" s="23">
        <v>43</v>
      </c>
      <c r="F2491">
        <v>47</v>
      </c>
      <c r="G2491" t="s">
        <v>14145</v>
      </c>
    </row>
    <row r="2492" spans="1:7" x14ac:dyDescent="0.35">
      <c r="A2492" s="21" t="s">
        <v>2365</v>
      </c>
      <c r="B2492" s="29" t="s">
        <v>2366</v>
      </c>
      <c r="C2492" s="23">
        <v>6</v>
      </c>
      <c r="D2492" s="23">
        <v>0.7</v>
      </c>
      <c r="E2492" s="23">
        <v>43</v>
      </c>
      <c r="F2492">
        <v>75</v>
      </c>
      <c r="G2492" t="s">
        <v>14145</v>
      </c>
    </row>
    <row r="2493" spans="1:7" x14ac:dyDescent="0.35">
      <c r="A2493" s="21" t="s">
        <v>14854</v>
      </c>
      <c r="B2493" s="29" t="s">
        <v>14855</v>
      </c>
      <c r="C2493" s="23">
        <v>6</v>
      </c>
      <c r="D2493" s="23">
        <v>0.7</v>
      </c>
      <c r="E2493" s="23">
        <v>43</v>
      </c>
      <c r="F2493">
        <v>36.1</v>
      </c>
      <c r="G2493" t="s">
        <v>14145</v>
      </c>
    </row>
    <row r="2494" spans="1:7" x14ac:dyDescent="0.35">
      <c r="A2494" s="21" t="s">
        <v>2855</v>
      </c>
      <c r="B2494" s="29" t="s">
        <v>2856</v>
      </c>
      <c r="C2494" s="23">
        <v>6</v>
      </c>
      <c r="D2494" s="23">
        <v>0.7</v>
      </c>
      <c r="E2494" s="23">
        <v>43</v>
      </c>
      <c r="F2494">
        <v>26</v>
      </c>
      <c r="G2494" t="s">
        <v>14145</v>
      </c>
    </row>
    <row r="2495" spans="1:7" x14ac:dyDescent="0.35">
      <c r="A2495" s="21" t="s">
        <v>3585</v>
      </c>
      <c r="B2495" s="29" t="s">
        <v>3586</v>
      </c>
      <c r="C2495" s="23">
        <v>6</v>
      </c>
      <c r="D2495" s="23">
        <v>0.7</v>
      </c>
      <c r="E2495" s="23">
        <v>43</v>
      </c>
      <c r="F2495">
        <v>20.25</v>
      </c>
      <c r="G2495" t="s">
        <v>14145</v>
      </c>
    </row>
    <row r="2496" spans="1:7" x14ac:dyDescent="0.35">
      <c r="A2496" s="21" t="s">
        <v>3925</v>
      </c>
      <c r="B2496" s="29" t="s">
        <v>3924</v>
      </c>
      <c r="C2496" s="23">
        <v>6</v>
      </c>
      <c r="D2496" s="23">
        <v>0.7</v>
      </c>
      <c r="E2496" s="23">
        <v>43</v>
      </c>
      <c r="F2496">
        <v>24.5</v>
      </c>
      <c r="G2496" t="s">
        <v>14145</v>
      </c>
    </row>
    <row r="2497" spans="1:7" x14ac:dyDescent="0.35">
      <c r="A2497" s="21" t="s">
        <v>3928</v>
      </c>
      <c r="B2497" s="29" t="s">
        <v>3929</v>
      </c>
      <c r="C2497" s="23">
        <v>6</v>
      </c>
      <c r="D2497" s="23">
        <v>0.7</v>
      </c>
      <c r="E2497" s="23">
        <v>43</v>
      </c>
      <c r="F2497">
        <v>45.5</v>
      </c>
      <c r="G2497" t="s">
        <v>14145</v>
      </c>
    </row>
    <row r="2498" spans="1:7" x14ac:dyDescent="0.35">
      <c r="A2498" s="21" t="s">
        <v>3932</v>
      </c>
      <c r="B2498" s="29" t="s">
        <v>3933</v>
      </c>
      <c r="C2498" s="23">
        <v>6</v>
      </c>
      <c r="D2498" s="23">
        <v>0.7</v>
      </c>
      <c r="E2498" s="23">
        <v>43</v>
      </c>
      <c r="F2498">
        <v>25.1</v>
      </c>
      <c r="G2498" t="s">
        <v>14145</v>
      </c>
    </row>
    <row r="2499" spans="1:7" x14ac:dyDescent="0.35">
      <c r="A2499" s="21" t="s">
        <v>5732</v>
      </c>
      <c r="B2499" s="29" t="s">
        <v>5733</v>
      </c>
      <c r="C2499" s="23">
        <v>6</v>
      </c>
      <c r="D2499" s="23">
        <v>0.7</v>
      </c>
      <c r="E2499" s="23">
        <v>43</v>
      </c>
      <c r="F2499">
        <v>24.5</v>
      </c>
      <c r="G2499" t="s">
        <v>14145</v>
      </c>
    </row>
    <row r="2500" spans="1:7" x14ac:dyDescent="0.35">
      <c r="A2500" s="21" t="s">
        <v>5744</v>
      </c>
      <c r="B2500" s="29" t="s">
        <v>5745</v>
      </c>
      <c r="C2500" s="23">
        <v>6</v>
      </c>
      <c r="D2500" s="23">
        <v>0.7</v>
      </c>
      <c r="E2500" s="23">
        <v>43</v>
      </c>
      <c r="F2500">
        <v>17.25</v>
      </c>
      <c r="G2500" t="s">
        <v>14145</v>
      </c>
    </row>
    <row r="2501" spans="1:7" x14ac:dyDescent="0.35">
      <c r="A2501" s="21" t="s">
        <v>5748</v>
      </c>
      <c r="B2501" s="29" t="s">
        <v>5749</v>
      </c>
      <c r="C2501" s="23">
        <v>6</v>
      </c>
      <c r="D2501" s="23">
        <v>0.7</v>
      </c>
      <c r="E2501" s="23">
        <v>43</v>
      </c>
      <c r="F2501">
        <v>71.5</v>
      </c>
      <c r="G2501" t="s">
        <v>14145</v>
      </c>
    </row>
    <row r="2502" spans="1:7" x14ac:dyDescent="0.35">
      <c r="A2502" s="21" t="s">
        <v>5929</v>
      </c>
      <c r="B2502" s="29" t="s">
        <v>5930</v>
      </c>
      <c r="C2502" s="23">
        <v>6</v>
      </c>
      <c r="D2502" s="23">
        <v>0.7</v>
      </c>
      <c r="E2502" s="23">
        <v>43</v>
      </c>
      <c r="F2502">
        <v>27.25</v>
      </c>
      <c r="G2502" t="s">
        <v>14145</v>
      </c>
    </row>
    <row r="2503" spans="1:7" x14ac:dyDescent="0.35">
      <c r="A2503" s="21" t="s">
        <v>5940</v>
      </c>
      <c r="B2503" s="29" t="s">
        <v>5941</v>
      </c>
      <c r="C2503" s="23">
        <v>6</v>
      </c>
      <c r="D2503" s="23">
        <v>0.7</v>
      </c>
      <c r="E2503" s="23">
        <v>43</v>
      </c>
      <c r="F2503">
        <v>149</v>
      </c>
      <c r="G2503" t="s">
        <v>14145</v>
      </c>
    </row>
    <row r="2504" spans="1:7" x14ac:dyDescent="0.35">
      <c r="A2504" s="21" t="s">
        <v>14856</v>
      </c>
      <c r="B2504" s="29" t="s">
        <v>14857</v>
      </c>
      <c r="C2504" s="23">
        <v>6</v>
      </c>
      <c r="D2504" s="23">
        <v>0.7</v>
      </c>
      <c r="E2504" s="23">
        <v>43</v>
      </c>
      <c r="F2504">
        <v>28.5</v>
      </c>
      <c r="G2504" t="s">
        <v>14145</v>
      </c>
    </row>
    <row r="2505" spans="1:7" x14ac:dyDescent="0.35">
      <c r="A2505" s="21" t="s">
        <v>5986</v>
      </c>
      <c r="B2505" s="29" t="s">
        <v>5987</v>
      </c>
      <c r="C2505" s="23">
        <v>6</v>
      </c>
      <c r="D2505" s="23">
        <v>0.7</v>
      </c>
      <c r="E2505" s="23">
        <v>43</v>
      </c>
      <c r="F2505">
        <v>24.5</v>
      </c>
      <c r="G2505" t="s">
        <v>14145</v>
      </c>
    </row>
    <row r="2506" spans="1:7" x14ac:dyDescent="0.35">
      <c r="A2506" s="21" t="s">
        <v>5990</v>
      </c>
      <c r="B2506" s="29" t="s">
        <v>5991</v>
      </c>
      <c r="C2506" s="23">
        <v>6</v>
      </c>
      <c r="D2506" s="23">
        <v>0.7</v>
      </c>
      <c r="E2506" s="23">
        <v>43</v>
      </c>
      <c r="F2506">
        <v>23.5</v>
      </c>
      <c r="G2506" t="s">
        <v>14145</v>
      </c>
    </row>
    <row r="2507" spans="1:7" x14ac:dyDescent="0.35">
      <c r="A2507" s="21" t="s">
        <v>5994</v>
      </c>
      <c r="B2507" s="29" t="s">
        <v>5995</v>
      </c>
      <c r="C2507" s="23">
        <v>6</v>
      </c>
      <c r="D2507" s="23">
        <v>0.7</v>
      </c>
      <c r="E2507" s="23">
        <v>43</v>
      </c>
      <c r="F2507">
        <v>52</v>
      </c>
      <c r="G2507" t="s">
        <v>14145</v>
      </c>
    </row>
    <row r="2508" spans="1:7" x14ac:dyDescent="0.35">
      <c r="A2508" s="21" t="s">
        <v>6032</v>
      </c>
      <c r="B2508" s="29" t="s">
        <v>6033</v>
      </c>
      <c r="C2508" s="23">
        <v>6</v>
      </c>
      <c r="D2508" s="23">
        <v>0.7</v>
      </c>
      <c r="E2508" s="23">
        <v>43</v>
      </c>
      <c r="F2508">
        <v>26.75</v>
      </c>
      <c r="G2508" t="s">
        <v>14145</v>
      </c>
    </row>
    <row r="2509" spans="1:7" x14ac:dyDescent="0.35">
      <c r="A2509" s="21" t="s">
        <v>6036</v>
      </c>
      <c r="B2509" s="29" t="s">
        <v>6037</v>
      </c>
      <c r="C2509" s="23">
        <v>6</v>
      </c>
      <c r="D2509" s="23">
        <v>0.7</v>
      </c>
      <c r="E2509" s="23">
        <v>43</v>
      </c>
      <c r="F2509">
        <v>49.5</v>
      </c>
      <c r="G2509" t="s">
        <v>14145</v>
      </c>
    </row>
    <row r="2510" spans="1:7" x14ac:dyDescent="0.35">
      <c r="A2510" s="21" t="s">
        <v>6040</v>
      </c>
      <c r="B2510" s="29" t="s">
        <v>6041</v>
      </c>
      <c r="C2510" s="23">
        <v>6</v>
      </c>
      <c r="D2510" s="23">
        <v>0.7</v>
      </c>
      <c r="E2510" s="23">
        <v>43</v>
      </c>
      <c r="F2510">
        <v>99.5</v>
      </c>
      <c r="G2510" t="s">
        <v>14145</v>
      </c>
    </row>
    <row r="2511" spans="1:7" x14ac:dyDescent="0.35">
      <c r="A2511" s="21" t="s">
        <v>6044</v>
      </c>
      <c r="B2511" s="29" t="s">
        <v>6045</v>
      </c>
      <c r="C2511" s="23">
        <v>6</v>
      </c>
      <c r="D2511" s="23">
        <v>0.7</v>
      </c>
      <c r="E2511" s="23">
        <v>43</v>
      </c>
      <c r="F2511">
        <v>160</v>
      </c>
      <c r="G2511" t="s">
        <v>14145</v>
      </c>
    </row>
    <row r="2512" spans="1:7" x14ac:dyDescent="0.35">
      <c r="A2512" s="21" t="s">
        <v>6062</v>
      </c>
      <c r="B2512" s="29" t="s">
        <v>6063</v>
      </c>
      <c r="C2512" s="23">
        <v>6</v>
      </c>
      <c r="D2512" s="23">
        <v>0.7</v>
      </c>
      <c r="E2512" s="23">
        <v>43</v>
      </c>
      <c r="F2512">
        <v>23.5</v>
      </c>
      <c r="G2512" t="s">
        <v>14145</v>
      </c>
    </row>
    <row r="2513" spans="1:7" x14ac:dyDescent="0.35">
      <c r="A2513" s="21" t="s">
        <v>6066</v>
      </c>
      <c r="B2513" s="29" t="s">
        <v>6067</v>
      </c>
      <c r="C2513" s="23">
        <v>6</v>
      </c>
      <c r="D2513" s="23">
        <v>0.7</v>
      </c>
      <c r="E2513" s="23">
        <v>43</v>
      </c>
      <c r="F2513">
        <v>37.25</v>
      </c>
      <c r="G2513" t="s">
        <v>14145</v>
      </c>
    </row>
    <row r="2514" spans="1:7" x14ac:dyDescent="0.35">
      <c r="A2514" s="21" t="s">
        <v>6070</v>
      </c>
      <c r="B2514" s="29" t="s">
        <v>6071</v>
      </c>
      <c r="C2514" s="23">
        <v>6</v>
      </c>
      <c r="D2514" s="23">
        <v>0.7</v>
      </c>
      <c r="E2514" s="23">
        <v>43</v>
      </c>
      <c r="F2514">
        <v>32.25</v>
      </c>
      <c r="G2514" t="s">
        <v>14145</v>
      </c>
    </row>
    <row r="2515" spans="1:7" x14ac:dyDescent="0.35">
      <c r="A2515" s="21" t="s">
        <v>6074</v>
      </c>
      <c r="B2515" s="29" t="s">
        <v>6075</v>
      </c>
      <c r="C2515" s="23">
        <v>6</v>
      </c>
      <c r="D2515" s="23">
        <v>0.7</v>
      </c>
      <c r="E2515" s="23">
        <v>43</v>
      </c>
      <c r="F2515">
        <v>19.5</v>
      </c>
      <c r="G2515" t="s">
        <v>14145</v>
      </c>
    </row>
    <row r="2516" spans="1:7" x14ac:dyDescent="0.35">
      <c r="A2516" s="21" t="s">
        <v>6094</v>
      </c>
      <c r="B2516" s="29" t="s">
        <v>6095</v>
      </c>
      <c r="C2516" s="23">
        <v>6</v>
      </c>
      <c r="D2516" s="23">
        <v>0.7</v>
      </c>
      <c r="E2516" s="23">
        <v>43</v>
      </c>
      <c r="F2516">
        <v>31.5</v>
      </c>
      <c r="G2516" t="s">
        <v>14145</v>
      </c>
    </row>
    <row r="2517" spans="1:7" x14ac:dyDescent="0.35">
      <c r="A2517" s="21" t="s">
        <v>6106</v>
      </c>
      <c r="B2517" s="29" t="s">
        <v>6107</v>
      </c>
      <c r="C2517" s="23">
        <v>6</v>
      </c>
      <c r="D2517" s="23">
        <v>0.7</v>
      </c>
      <c r="E2517" s="23">
        <v>43</v>
      </c>
      <c r="F2517">
        <v>51.5</v>
      </c>
      <c r="G2517" t="s">
        <v>14145</v>
      </c>
    </row>
    <row r="2518" spans="1:7" x14ac:dyDescent="0.35">
      <c r="A2518" s="21" t="s">
        <v>6480</v>
      </c>
      <c r="B2518" s="29" t="s">
        <v>6481</v>
      </c>
      <c r="C2518" s="23">
        <v>6</v>
      </c>
      <c r="D2518" s="23">
        <v>0.7</v>
      </c>
      <c r="E2518" s="23">
        <v>43</v>
      </c>
      <c r="F2518">
        <v>61.5</v>
      </c>
      <c r="G2518" t="s">
        <v>14145</v>
      </c>
    </row>
    <row r="2519" spans="1:7" x14ac:dyDescent="0.35">
      <c r="A2519" s="21" t="s">
        <v>6813</v>
      </c>
      <c r="B2519" s="29" t="s">
        <v>6814</v>
      </c>
      <c r="C2519" s="23">
        <v>6</v>
      </c>
      <c r="D2519" s="23">
        <v>0.7</v>
      </c>
      <c r="E2519" s="23">
        <v>43</v>
      </c>
      <c r="F2519">
        <v>89.95</v>
      </c>
      <c r="G2519" t="s">
        <v>14145</v>
      </c>
    </row>
    <row r="2520" spans="1:7" x14ac:dyDescent="0.35">
      <c r="A2520" s="21" t="s">
        <v>7906</v>
      </c>
      <c r="B2520" s="29" t="s">
        <v>14858</v>
      </c>
      <c r="C2520" s="23">
        <v>6</v>
      </c>
      <c r="D2520" s="23">
        <v>0.7</v>
      </c>
      <c r="E2520" s="23">
        <v>43</v>
      </c>
      <c r="F2520">
        <v>38.5</v>
      </c>
      <c r="G2520" t="s">
        <v>14145</v>
      </c>
    </row>
    <row r="2521" spans="1:7" x14ac:dyDescent="0.35">
      <c r="A2521" s="21" t="s">
        <v>14859</v>
      </c>
      <c r="B2521" s="29" t="s">
        <v>7951</v>
      </c>
      <c r="C2521" s="23">
        <v>6</v>
      </c>
      <c r="D2521" s="23">
        <v>0.7</v>
      </c>
      <c r="E2521" s="23">
        <v>43</v>
      </c>
      <c r="F2521">
        <v>19.75</v>
      </c>
      <c r="G2521" t="s">
        <v>14145</v>
      </c>
    </row>
    <row r="2522" spans="1:7" x14ac:dyDescent="0.35">
      <c r="A2522" s="21" t="s">
        <v>7950</v>
      </c>
      <c r="B2522" s="29" t="s">
        <v>7951</v>
      </c>
      <c r="C2522" s="23">
        <v>6</v>
      </c>
      <c r="D2522" s="23">
        <v>0.7</v>
      </c>
      <c r="E2522" s="23">
        <v>43</v>
      </c>
      <c r="F2522">
        <v>19.600000000000001</v>
      </c>
      <c r="G2522" t="s">
        <v>14145</v>
      </c>
    </row>
    <row r="2523" spans="1:7" x14ac:dyDescent="0.35">
      <c r="A2523" s="21" t="s">
        <v>7954</v>
      </c>
      <c r="B2523" s="29" t="s">
        <v>7955</v>
      </c>
      <c r="C2523" s="23">
        <v>6</v>
      </c>
      <c r="D2523" s="23">
        <v>0.7</v>
      </c>
      <c r="E2523" s="23">
        <v>43</v>
      </c>
      <c r="F2523">
        <v>28.25</v>
      </c>
      <c r="G2523" t="s">
        <v>14145</v>
      </c>
    </row>
    <row r="2524" spans="1:7" x14ac:dyDescent="0.35">
      <c r="A2524" s="21" t="s">
        <v>7958</v>
      </c>
      <c r="B2524" s="29" t="s">
        <v>7959</v>
      </c>
      <c r="C2524" s="23">
        <v>6</v>
      </c>
      <c r="D2524" s="23">
        <v>0.7</v>
      </c>
      <c r="E2524" s="23">
        <v>43</v>
      </c>
      <c r="F2524">
        <v>36.75</v>
      </c>
      <c r="G2524" t="s">
        <v>14145</v>
      </c>
    </row>
    <row r="2525" spans="1:7" x14ac:dyDescent="0.35">
      <c r="A2525" s="21" t="s">
        <v>8148</v>
      </c>
      <c r="B2525" s="29" t="s">
        <v>8149</v>
      </c>
      <c r="C2525" s="23">
        <v>6</v>
      </c>
      <c r="D2525" s="23">
        <v>0.7</v>
      </c>
      <c r="E2525" s="23">
        <v>43</v>
      </c>
      <c r="F2525">
        <v>54</v>
      </c>
      <c r="G2525" t="s">
        <v>14145</v>
      </c>
    </row>
    <row r="2526" spans="1:7" x14ac:dyDescent="0.35">
      <c r="A2526" s="21" t="s">
        <v>8156</v>
      </c>
      <c r="B2526" s="29" t="s">
        <v>8157</v>
      </c>
      <c r="C2526" s="23">
        <v>6</v>
      </c>
      <c r="D2526" s="23">
        <v>0.7</v>
      </c>
      <c r="E2526" s="23">
        <v>43</v>
      </c>
      <c r="F2526">
        <v>77.849999999999994</v>
      </c>
      <c r="G2526" t="s">
        <v>14145</v>
      </c>
    </row>
    <row r="2527" spans="1:7" x14ac:dyDescent="0.35">
      <c r="A2527" s="21" t="s">
        <v>9708</v>
      </c>
      <c r="B2527" s="29" t="s">
        <v>9709</v>
      </c>
      <c r="C2527" s="23">
        <v>6</v>
      </c>
      <c r="D2527" s="23">
        <v>0.7</v>
      </c>
      <c r="E2527" s="23">
        <v>43</v>
      </c>
      <c r="F2527">
        <v>38.5</v>
      </c>
      <c r="G2527" t="s">
        <v>14145</v>
      </c>
    </row>
    <row r="2528" spans="1:7" x14ac:dyDescent="0.35">
      <c r="A2528" s="21" t="s">
        <v>9839</v>
      </c>
      <c r="B2528" s="29" t="s">
        <v>9840</v>
      </c>
      <c r="C2528" s="23">
        <v>6</v>
      </c>
      <c r="D2528" s="23">
        <v>0.7</v>
      </c>
      <c r="E2528" s="23">
        <v>43</v>
      </c>
      <c r="F2528">
        <v>40.85</v>
      </c>
      <c r="G2528" t="s">
        <v>14145</v>
      </c>
    </row>
    <row r="2529" spans="1:7" x14ac:dyDescent="0.35">
      <c r="A2529" s="21" t="s">
        <v>9843</v>
      </c>
      <c r="B2529" s="29" t="s">
        <v>9844</v>
      </c>
      <c r="C2529" s="23">
        <v>6</v>
      </c>
      <c r="D2529" s="23">
        <v>0.7</v>
      </c>
      <c r="E2529" s="23">
        <v>43</v>
      </c>
      <c r="F2529">
        <v>54.95</v>
      </c>
      <c r="G2529" t="s">
        <v>14145</v>
      </c>
    </row>
    <row r="2530" spans="1:7" x14ac:dyDescent="0.35">
      <c r="A2530" s="21" t="s">
        <v>9847</v>
      </c>
      <c r="B2530" s="29" t="s">
        <v>9848</v>
      </c>
      <c r="C2530" s="23">
        <v>6</v>
      </c>
      <c r="D2530" s="23">
        <v>0.7</v>
      </c>
      <c r="E2530" s="23">
        <v>43</v>
      </c>
      <c r="F2530">
        <v>34</v>
      </c>
      <c r="G2530" t="s">
        <v>14145</v>
      </c>
    </row>
    <row r="2531" spans="1:7" x14ac:dyDescent="0.35">
      <c r="A2531" s="21" t="s">
        <v>14860</v>
      </c>
      <c r="B2531" s="29" t="s">
        <v>9974</v>
      </c>
      <c r="C2531" s="23">
        <v>6</v>
      </c>
      <c r="D2531" s="23">
        <v>0.7</v>
      </c>
      <c r="E2531" s="23">
        <v>43</v>
      </c>
      <c r="F2531">
        <v>34</v>
      </c>
      <c r="G2531" t="s">
        <v>14145</v>
      </c>
    </row>
    <row r="2532" spans="1:7" x14ac:dyDescent="0.35">
      <c r="A2532" s="21" t="s">
        <v>11742</v>
      </c>
      <c r="B2532" s="29" t="s">
        <v>11743</v>
      </c>
      <c r="C2532" s="23">
        <v>6</v>
      </c>
      <c r="D2532" s="23">
        <v>0.7</v>
      </c>
      <c r="E2532" s="23">
        <v>43</v>
      </c>
      <c r="F2532">
        <v>75</v>
      </c>
      <c r="G2532" t="s">
        <v>14145</v>
      </c>
    </row>
    <row r="2533" spans="1:7" x14ac:dyDescent="0.35">
      <c r="A2533" s="21" t="s">
        <v>14861</v>
      </c>
      <c r="B2533" s="29" t="s">
        <v>11927</v>
      </c>
      <c r="C2533" s="23">
        <v>6</v>
      </c>
      <c r="D2533" s="23">
        <v>0.7</v>
      </c>
      <c r="E2533" s="23">
        <v>43</v>
      </c>
      <c r="F2533">
        <v>19.95</v>
      </c>
      <c r="G2533" t="s">
        <v>14145</v>
      </c>
    </row>
    <row r="2534" spans="1:7" x14ac:dyDescent="0.35">
      <c r="A2534" s="21" t="s">
        <v>11926</v>
      </c>
      <c r="B2534" s="29" t="s">
        <v>14862</v>
      </c>
      <c r="C2534" s="23">
        <v>6</v>
      </c>
      <c r="D2534" s="23">
        <v>0.7</v>
      </c>
      <c r="E2534" s="23">
        <v>43</v>
      </c>
      <c r="F2534">
        <v>20.75</v>
      </c>
      <c r="G2534" t="s">
        <v>14145</v>
      </c>
    </row>
    <row r="2535" spans="1:7" x14ac:dyDescent="0.35">
      <c r="A2535" s="21" t="s">
        <v>11930</v>
      </c>
      <c r="B2535" s="29" t="s">
        <v>14863</v>
      </c>
      <c r="C2535" s="23">
        <v>6</v>
      </c>
      <c r="D2535" s="23">
        <v>0.7</v>
      </c>
      <c r="E2535" s="23">
        <v>43</v>
      </c>
      <c r="F2535">
        <v>35</v>
      </c>
      <c r="G2535" t="s">
        <v>14145</v>
      </c>
    </row>
    <row r="2536" spans="1:7" x14ac:dyDescent="0.35">
      <c r="A2536" s="21" t="s">
        <v>11933</v>
      </c>
      <c r="B2536" s="29" t="s">
        <v>11934</v>
      </c>
      <c r="C2536" s="23">
        <v>6</v>
      </c>
      <c r="D2536" s="23">
        <v>0.7</v>
      </c>
      <c r="E2536" s="23">
        <v>43</v>
      </c>
      <c r="F2536">
        <v>40.25</v>
      </c>
      <c r="G2536" t="s">
        <v>14145</v>
      </c>
    </row>
    <row r="2537" spans="1:7" x14ac:dyDescent="0.35">
      <c r="A2537" s="21" t="s">
        <v>11937</v>
      </c>
      <c r="B2537" s="29" t="s">
        <v>11934</v>
      </c>
      <c r="C2537" s="23">
        <v>6</v>
      </c>
      <c r="D2537" s="23">
        <v>0.7</v>
      </c>
      <c r="E2537" s="23">
        <v>43</v>
      </c>
      <c r="F2537">
        <v>38.5</v>
      </c>
      <c r="G2537" t="s">
        <v>14145</v>
      </c>
    </row>
    <row r="2538" spans="1:7" x14ac:dyDescent="0.35">
      <c r="A2538" s="21" t="s">
        <v>12249</v>
      </c>
      <c r="B2538" s="29" t="s">
        <v>12250</v>
      </c>
      <c r="C2538" s="23">
        <v>6</v>
      </c>
      <c r="D2538" s="23">
        <v>0.7</v>
      </c>
      <c r="E2538" s="23">
        <v>43</v>
      </c>
      <c r="F2538">
        <v>25</v>
      </c>
      <c r="G2538" t="s">
        <v>14145</v>
      </c>
    </row>
    <row r="2539" spans="1:7" x14ac:dyDescent="0.35">
      <c r="A2539" s="21" t="s">
        <v>12457</v>
      </c>
      <c r="B2539" s="29" t="s">
        <v>12458</v>
      </c>
      <c r="C2539" s="23">
        <v>6</v>
      </c>
      <c r="D2539" s="23">
        <v>0.7</v>
      </c>
      <c r="E2539" s="23">
        <v>43</v>
      </c>
      <c r="F2539">
        <v>31</v>
      </c>
      <c r="G2539" t="s">
        <v>14145</v>
      </c>
    </row>
    <row r="2540" spans="1:7" x14ac:dyDescent="0.35">
      <c r="A2540" s="21" t="s">
        <v>12597</v>
      </c>
      <c r="B2540" s="29" t="s">
        <v>12598</v>
      </c>
      <c r="C2540" s="23">
        <v>6</v>
      </c>
      <c r="D2540" s="23">
        <v>0.7</v>
      </c>
      <c r="E2540" s="23">
        <v>43</v>
      </c>
      <c r="F2540">
        <v>32.950000000000003</v>
      </c>
      <c r="G2540" t="s">
        <v>14145</v>
      </c>
    </row>
    <row r="2541" spans="1:7" x14ac:dyDescent="0.35">
      <c r="A2541" s="21" t="s">
        <v>12660</v>
      </c>
      <c r="B2541" s="29" t="s">
        <v>12661</v>
      </c>
      <c r="C2541" s="23">
        <v>6</v>
      </c>
      <c r="D2541" s="23">
        <v>0.7</v>
      </c>
      <c r="E2541" s="23">
        <v>43</v>
      </c>
      <c r="F2541">
        <v>14.5</v>
      </c>
      <c r="G2541" t="s">
        <v>14145</v>
      </c>
    </row>
    <row r="2542" spans="1:7" x14ac:dyDescent="0.35">
      <c r="A2542" s="21" t="s">
        <v>12738</v>
      </c>
      <c r="B2542" s="29" t="s">
        <v>12739</v>
      </c>
      <c r="C2542" s="23">
        <v>6</v>
      </c>
      <c r="D2542" s="23">
        <v>0.7</v>
      </c>
      <c r="E2542" s="23">
        <v>43</v>
      </c>
      <c r="F2542">
        <v>58</v>
      </c>
      <c r="G2542" t="s">
        <v>14145</v>
      </c>
    </row>
    <row r="2543" spans="1:7" x14ac:dyDescent="0.35">
      <c r="A2543" s="21" t="s">
        <v>12748</v>
      </c>
      <c r="B2543" s="29" t="s">
        <v>12749</v>
      </c>
      <c r="C2543" s="23">
        <v>6</v>
      </c>
      <c r="D2543" s="23">
        <v>0.7</v>
      </c>
      <c r="E2543" s="23">
        <v>43</v>
      </c>
      <c r="F2543">
        <v>185</v>
      </c>
      <c r="G2543" t="s">
        <v>14145</v>
      </c>
    </row>
    <row r="2544" spans="1:7" x14ac:dyDescent="0.35">
      <c r="A2544" s="21" t="s">
        <v>12826</v>
      </c>
      <c r="B2544" s="29" t="s">
        <v>12827</v>
      </c>
      <c r="C2544" s="23">
        <v>6</v>
      </c>
      <c r="D2544" s="23">
        <v>0.7</v>
      </c>
      <c r="E2544" s="23">
        <v>43</v>
      </c>
      <c r="F2544">
        <v>26.5</v>
      </c>
      <c r="G2544" t="s">
        <v>14145</v>
      </c>
    </row>
    <row r="2545" spans="1:7" x14ac:dyDescent="0.35">
      <c r="A2545" s="21" t="s">
        <v>12941</v>
      </c>
      <c r="B2545" s="29" t="s">
        <v>12942</v>
      </c>
      <c r="C2545" s="23">
        <v>6</v>
      </c>
      <c r="D2545" s="23">
        <v>0.7</v>
      </c>
      <c r="E2545" s="23">
        <v>43</v>
      </c>
      <c r="F2545">
        <v>119</v>
      </c>
      <c r="G2545" t="s">
        <v>14145</v>
      </c>
    </row>
    <row r="2546" spans="1:7" x14ac:dyDescent="0.35">
      <c r="A2546" s="21" t="s">
        <v>12948</v>
      </c>
      <c r="B2546" s="29" t="s">
        <v>12949</v>
      </c>
      <c r="C2546" s="23">
        <v>6</v>
      </c>
      <c r="D2546" s="23">
        <v>0.7</v>
      </c>
      <c r="E2546" s="23">
        <v>43</v>
      </c>
      <c r="F2546">
        <v>295</v>
      </c>
      <c r="G2546" t="s">
        <v>14145</v>
      </c>
    </row>
    <row r="2547" spans="1:7" x14ac:dyDescent="0.35">
      <c r="A2547" s="21" t="s">
        <v>12953</v>
      </c>
      <c r="B2547" s="29" t="s">
        <v>12954</v>
      </c>
      <c r="C2547" s="23">
        <v>6</v>
      </c>
      <c r="D2547" s="23">
        <v>0.7</v>
      </c>
      <c r="E2547" s="23">
        <v>43</v>
      </c>
      <c r="F2547">
        <v>295</v>
      </c>
      <c r="G2547" t="s">
        <v>14145</v>
      </c>
    </row>
    <row r="2548" spans="1:7" x14ac:dyDescent="0.35">
      <c r="A2548" s="21" t="s">
        <v>12950</v>
      </c>
      <c r="B2548" s="29" t="s">
        <v>14864</v>
      </c>
      <c r="C2548" s="23">
        <v>6</v>
      </c>
      <c r="D2548" s="23">
        <v>0.7</v>
      </c>
      <c r="E2548" s="23">
        <v>43</v>
      </c>
      <c r="F2548">
        <v>380</v>
      </c>
      <c r="G2548" t="s">
        <v>14145</v>
      </c>
    </row>
    <row r="2549" spans="1:7" x14ac:dyDescent="0.35">
      <c r="A2549" s="21" t="s">
        <v>12964</v>
      </c>
      <c r="B2549" s="29" t="s">
        <v>14865</v>
      </c>
      <c r="C2549" s="23">
        <v>6</v>
      </c>
      <c r="D2549" s="23">
        <v>0.7</v>
      </c>
      <c r="E2549" s="23">
        <v>43</v>
      </c>
      <c r="F2549">
        <v>115</v>
      </c>
      <c r="G2549" t="s">
        <v>14145</v>
      </c>
    </row>
    <row r="2550" spans="1:7" x14ac:dyDescent="0.35">
      <c r="A2550" s="21" t="s">
        <v>14866</v>
      </c>
      <c r="B2550" s="29" t="s">
        <v>14867</v>
      </c>
      <c r="C2550" s="23">
        <v>6</v>
      </c>
      <c r="D2550" s="23">
        <v>0.7</v>
      </c>
      <c r="E2550" s="23">
        <v>43</v>
      </c>
      <c r="F2550">
        <v>120</v>
      </c>
      <c r="G2550" t="s">
        <v>14145</v>
      </c>
    </row>
    <row r="2551" spans="1:7" x14ac:dyDescent="0.35">
      <c r="A2551" s="21" t="s">
        <v>14868</v>
      </c>
      <c r="B2551" s="29" t="s">
        <v>14869</v>
      </c>
      <c r="C2551" s="23">
        <v>6</v>
      </c>
      <c r="D2551" s="23">
        <v>0.7</v>
      </c>
      <c r="E2551" s="23">
        <v>43</v>
      </c>
      <c r="F2551">
        <v>34.5</v>
      </c>
      <c r="G2551" t="s">
        <v>14145</v>
      </c>
    </row>
    <row r="2552" spans="1:7" x14ac:dyDescent="0.35">
      <c r="A2552" s="21" t="s">
        <v>13086</v>
      </c>
      <c r="B2552" s="29" t="s">
        <v>13087</v>
      </c>
      <c r="C2552" s="23">
        <v>6</v>
      </c>
      <c r="D2552" s="23">
        <v>0.7</v>
      </c>
      <c r="E2552" s="23">
        <v>43</v>
      </c>
      <c r="F2552">
        <v>88.5</v>
      </c>
      <c r="G2552" t="s">
        <v>14145</v>
      </c>
    </row>
    <row r="2553" spans="1:7" x14ac:dyDescent="0.35">
      <c r="A2553" s="21" t="s">
        <v>13183</v>
      </c>
      <c r="B2553" s="29" t="s">
        <v>13184</v>
      </c>
      <c r="C2553" s="23">
        <v>6</v>
      </c>
      <c r="D2553" s="23">
        <v>0.7</v>
      </c>
      <c r="E2553" s="23">
        <v>43</v>
      </c>
      <c r="F2553">
        <v>18</v>
      </c>
      <c r="G2553" t="s">
        <v>14145</v>
      </c>
    </row>
    <row r="2554" spans="1:7" x14ac:dyDescent="0.35">
      <c r="A2554" s="21" t="s">
        <v>13210</v>
      </c>
      <c r="B2554" s="29" t="s">
        <v>13211</v>
      </c>
      <c r="C2554" s="23">
        <v>6</v>
      </c>
      <c r="D2554" s="23">
        <v>0.7</v>
      </c>
      <c r="E2554" s="23">
        <v>43</v>
      </c>
      <c r="F2554">
        <v>13.25</v>
      </c>
      <c r="G2554" t="s">
        <v>14145</v>
      </c>
    </row>
    <row r="2555" spans="1:7" x14ac:dyDescent="0.35">
      <c r="A2555" s="21" t="s">
        <v>13363</v>
      </c>
      <c r="B2555" s="29" t="s">
        <v>13364</v>
      </c>
      <c r="C2555" s="23">
        <v>6</v>
      </c>
      <c r="D2555" s="23">
        <v>0.7</v>
      </c>
      <c r="E2555" s="23">
        <v>43</v>
      </c>
      <c r="F2555">
        <v>31.1</v>
      </c>
      <c r="G2555" t="s">
        <v>14145</v>
      </c>
    </row>
    <row r="2556" spans="1:7" x14ac:dyDescent="0.35">
      <c r="A2556" s="21" t="s">
        <v>13371</v>
      </c>
      <c r="B2556" s="29" t="s">
        <v>14870</v>
      </c>
      <c r="C2556" s="23">
        <v>6</v>
      </c>
      <c r="D2556" s="23">
        <v>0.7</v>
      </c>
      <c r="E2556" s="23">
        <v>43</v>
      </c>
      <c r="F2556">
        <v>19.25</v>
      </c>
      <c r="G2556" t="s">
        <v>14145</v>
      </c>
    </row>
    <row r="2557" spans="1:7" x14ac:dyDescent="0.35">
      <c r="A2557" s="21" t="s">
        <v>13367</v>
      </c>
      <c r="B2557" s="29" t="s">
        <v>13368</v>
      </c>
      <c r="C2557" s="23">
        <v>6</v>
      </c>
      <c r="D2557" s="23">
        <v>0.7</v>
      </c>
      <c r="E2557" s="23">
        <v>43</v>
      </c>
      <c r="F2557">
        <v>19.100000000000001</v>
      </c>
      <c r="G2557" t="s">
        <v>14145</v>
      </c>
    </row>
    <row r="2558" spans="1:7" x14ac:dyDescent="0.35">
      <c r="A2558" s="21" t="s">
        <v>13374</v>
      </c>
      <c r="B2558" s="29" t="s">
        <v>13375</v>
      </c>
      <c r="C2558" s="23">
        <v>6</v>
      </c>
      <c r="D2558" s="23">
        <v>0.7</v>
      </c>
      <c r="E2558" s="23">
        <v>43</v>
      </c>
      <c r="F2558">
        <v>17.95</v>
      </c>
      <c r="G2558" t="s">
        <v>14145</v>
      </c>
    </row>
    <row r="2559" spans="1:7" x14ac:dyDescent="0.35">
      <c r="A2559" s="21" t="s">
        <v>13377</v>
      </c>
      <c r="B2559" s="29" t="s">
        <v>13378</v>
      </c>
      <c r="C2559" s="23">
        <v>6</v>
      </c>
      <c r="D2559" s="23">
        <v>0.7</v>
      </c>
      <c r="E2559" s="23">
        <v>43</v>
      </c>
      <c r="F2559">
        <v>16.149999999999999</v>
      </c>
      <c r="G2559" t="s">
        <v>14145</v>
      </c>
    </row>
    <row r="2560" spans="1:7" x14ac:dyDescent="0.35">
      <c r="A2560" s="21" t="s">
        <v>13667</v>
      </c>
      <c r="B2560" s="29" t="s">
        <v>13668</v>
      </c>
      <c r="C2560" s="23">
        <v>6</v>
      </c>
      <c r="D2560" s="23">
        <v>0.7</v>
      </c>
      <c r="E2560" s="23">
        <v>43</v>
      </c>
      <c r="F2560">
        <v>13.5</v>
      </c>
      <c r="G2560" t="s">
        <v>14145</v>
      </c>
    </row>
    <row r="2561" spans="1:7" x14ac:dyDescent="0.35">
      <c r="A2561" s="21" t="s">
        <v>13878</v>
      </c>
      <c r="B2561" s="29" t="s">
        <v>13879</v>
      </c>
      <c r="C2561" s="23">
        <v>6</v>
      </c>
      <c r="D2561" s="23">
        <v>0.7</v>
      </c>
      <c r="E2561" s="23">
        <v>43</v>
      </c>
      <c r="F2561">
        <v>795</v>
      </c>
      <c r="G2561" t="s">
        <v>14145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4"/>
  <dimension ref="A1:D6987"/>
  <sheetViews>
    <sheetView topLeftCell="A2" workbookViewId="0">
      <selection activeCell="B21" sqref="B21"/>
    </sheetView>
  </sheetViews>
  <sheetFormatPr defaultRowHeight="14.5" x14ac:dyDescent="0.35"/>
  <cols>
    <col min="1" max="1" width="11.54296875" bestFit="1" customWidth="1"/>
    <col min="2" max="2" width="64.453125" bestFit="1" customWidth="1"/>
    <col min="3" max="3" width="11.81640625" bestFit="1" customWidth="1"/>
    <col min="4" max="4" width="18.81640625" style="181" bestFit="1" customWidth="1"/>
  </cols>
  <sheetData>
    <row r="1" spans="1:4" x14ac:dyDescent="0.35">
      <c r="A1" t="s">
        <v>16272</v>
      </c>
      <c r="B1" t="s">
        <v>16273</v>
      </c>
      <c r="C1" t="s">
        <v>23296</v>
      </c>
      <c r="D1" s="181" t="s">
        <v>23297</v>
      </c>
    </row>
    <row r="2" spans="1:4" x14ac:dyDescent="0.35">
      <c r="A2">
        <v>1</v>
      </c>
      <c r="B2" t="s">
        <v>16274</v>
      </c>
      <c r="C2">
        <v>0</v>
      </c>
      <c r="D2" s="181">
        <v>0</v>
      </c>
    </row>
    <row r="3" spans="1:4" x14ac:dyDescent="0.35">
      <c r="A3">
        <v>2</v>
      </c>
      <c r="B3" t="s">
        <v>16275</v>
      </c>
      <c r="C3">
        <v>0</v>
      </c>
      <c r="D3" s="181">
        <v>0.54100000000000004</v>
      </c>
    </row>
    <row r="4" spans="1:4" x14ac:dyDescent="0.35">
      <c r="A4">
        <v>3</v>
      </c>
      <c r="B4" t="s">
        <v>16276</v>
      </c>
      <c r="C4">
        <v>0</v>
      </c>
      <c r="D4" s="181">
        <v>0.48799999999999999</v>
      </c>
    </row>
    <row r="5" spans="1:4" x14ac:dyDescent="0.35">
      <c r="A5">
        <v>4</v>
      </c>
      <c r="B5" t="s">
        <v>16277</v>
      </c>
      <c r="C5">
        <v>0</v>
      </c>
      <c r="D5" s="181">
        <v>0.42899999999999999</v>
      </c>
    </row>
    <row r="6" spans="1:4" x14ac:dyDescent="0.35">
      <c r="A6">
        <v>5</v>
      </c>
      <c r="B6" t="s">
        <v>16278</v>
      </c>
      <c r="C6">
        <v>0</v>
      </c>
      <c r="D6" s="181">
        <v>0.63300000000000001</v>
      </c>
    </row>
    <row r="7" spans="1:4" x14ac:dyDescent="0.35">
      <c r="A7">
        <v>6</v>
      </c>
      <c r="B7" t="s">
        <v>16279</v>
      </c>
      <c r="C7">
        <v>0</v>
      </c>
      <c r="D7" s="181">
        <v>0.42899999999999999</v>
      </c>
    </row>
    <row r="8" spans="1:4" x14ac:dyDescent="0.35">
      <c r="A8">
        <v>7</v>
      </c>
      <c r="B8" t="s">
        <v>16280</v>
      </c>
      <c r="C8">
        <v>0</v>
      </c>
      <c r="D8" s="181">
        <v>0.63300000000000001</v>
      </c>
    </row>
    <row r="9" spans="1:4" x14ac:dyDescent="0.35">
      <c r="A9">
        <v>8</v>
      </c>
      <c r="B9" t="s">
        <v>16281</v>
      </c>
      <c r="C9">
        <v>0</v>
      </c>
      <c r="D9" s="181">
        <v>0.6</v>
      </c>
    </row>
    <row r="10" spans="1:4" x14ac:dyDescent="0.35">
      <c r="A10">
        <v>9</v>
      </c>
      <c r="B10" t="s">
        <v>16282</v>
      </c>
      <c r="C10">
        <v>882</v>
      </c>
      <c r="D10" s="181">
        <v>2.84</v>
      </c>
    </row>
    <row r="11" spans="1:4" x14ac:dyDescent="0.35">
      <c r="A11">
        <v>10</v>
      </c>
      <c r="B11" t="s">
        <v>16283</v>
      </c>
      <c r="C11">
        <v>2166</v>
      </c>
      <c r="D11" s="181">
        <v>3.25</v>
      </c>
    </row>
    <row r="12" spans="1:4" x14ac:dyDescent="0.35">
      <c r="A12">
        <v>11</v>
      </c>
      <c r="B12" t="s">
        <v>16284</v>
      </c>
      <c r="C12">
        <v>510</v>
      </c>
      <c r="D12" s="181">
        <v>5.07</v>
      </c>
    </row>
    <row r="13" spans="1:4" x14ac:dyDescent="0.35">
      <c r="A13">
        <v>12</v>
      </c>
      <c r="B13" t="s">
        <v>16285</v>
      </c>
      <c r="C13">
        <v>0</v>
      </c>
      <c r="D13" s="181">
        <v>0.6</v>
      </c>
    </row>
    <row r="14" spans="1:4" x14ac:dyDescent="0.35">
      <c r="A14">
        <v>13</v>
      </c>
      <c r="B14" t="s">
        <v>16286</v>
      </c>
      <c r="C14">
        <v>0</v>
      </c>
      <c r="D14" s="181">
        <v>5.8000000000000003E-2</v>
      </c>
    </row>
    <row r="15" spans="1:4" x14ac:dyDescent="0.35">
      <c r="A15">
        <v>14</v>
      </c>
      <c r="B15" t="s">
        <v>16287</v>
      </c>
      <c r="C15">
        <v>210</v>
      </c>
      <c r="D15" s="181">
        <v>4.33</v>
      </c>
    </row>
    <row r="16" spans="1:4" x14ac:dyDescent="0.35">
      <c r="A16">
        <v>15</v>
      </c>
      <c r="B16" t="s">
        <v>16288</v>
      </c>
      <c r="C16">
        <v>0</v>
      </c>
      <c r="D16" s="181">
        <v>0.54100000000000004</v>
      </c>
    </row>
    <row r="17" spans="1:4" x14ac:dyDescent="0.35">
      <c r="A17">
        <v>16</v>
      </c>
      <c r="B17" t="s">
        <v>16289</v>
      </c>
      <c r="C17">
        <v>0</v>
      </c>
      <c r="D17" s="181">
        <v>0.54400000000000004</v>
      </c>
    </row>
    <row r="18" spans="1:4" x14ac:dyDescent="0.35">
      <c r="A18">
        <v>17</v>
      </c>
      <c r="B18" t="s">
        <v>16290</v>
      </c>
      <c r="C18">
        <v>0</v>
      </c>
      <c r="D18" s="181">
        <v>1.1930000000000001</v>
      </c>
    </row>
    <row r="19" spans="1:4" x14ac:dyDescent="0.35">
      <c r="A19">
        <v>18</v>
      </c>
      <c r="B19" t="s">
        <v>16291</v>
      </c>
      <c r="C19">
        <v>0</v>
      </c>
      <c r="D19" s="181">
        <v>0.54400000000000004</v>
      </c>
    </row>
    <row r="20" spans="1:4" x14ac:dyDescent="0.35">
      <c r="A20">
        <v>19</v>
      </c>
      <c r="B20" t="s">
        <v>16292</v>
      </c>
      <c r="C20">
        <v>0</v>
      </c>
      <c r="D20" s="181">
        <v>9.4E-2</v>
      </c>
    </row>
    <row r="21" spans="1:4" x14ac:dyDescent="0.35">
      <c r="A21">
        <v>20</v>
      </c>
      <c r="B21" t="s">
        <v>16293</v>
      </c>
      <c r="C21">
        <v>0</v>
      </c>
      <c r="D21" s="181">
        <v>0.42899999999999999</v>
      </c>
    </row>
    <row r="22" spans="1:4" x14ac:dyDescent="0.35">
      <c r="A22">
        <v>21</v>
      </c>
      <c r="B22" t="s">
        <v>16294</v>
      </c>
      <c r="C22">
        <v>0</v>
      </c>
      <c r="D22" s="181">
        <v>0.63300000000000001</v>
      </c>
    </row>
    <row r="23" spans="1:4" x14ac:dyDescent="0.35">
      <c r="A23">
        <v>22</v>
      </c>
      <c r="B23" t="s">
        <v>16295</v>
      </c>
      <c r="C23">
        <v>0</v>
      </c>
      <c r="D23" s="181">
        <v>0.45600000000000002</v>
      </c>
    </row>
    <row r="24" spans="1:4" x14ac:dyDescent="0.35">
      <c r="A24">
        <v>23</v>
      </c>
      <c r="B24" t="s">
        <v>16296</v>
      </c>
      <c r="C24">
        <v>0</v>
      </c>
      <c r="D24" s="181">
        <v>0.6</v>
      </c>
    </row>
    <row r="25" spans="1:4" x14ac:dyDescent="0.35">
      <c r="A25">
        <v>24</v>
      </c>
      <c r="B25" t="s">
        <v>16297</v>
      </c>
      <c r="C25">
        <v>0</v>
      </c>
      <c r="D25" s="181">
        <v>0.57499999999999996</v>
      </c>
    </row>
    <row r="26" spans="1:4" x14ac:dyDescent="0.35">
      <c r="A26">
        <v>25</v>
      </c>
      <c r="B26" t="s">
        <v>16298</v>
      </c>
      <c r="C26">
        <v>0</v>
      </c>
      <c r="D26" s="181">
        <v>1.105</v>
      </c>
    </row>
    <row r="27" spans="1:4" x14ac:dyDescent="0.35">
      <c r="A27">
        <v>26</v>
      </c>
      <c r="B27" t="s">
        <v>16299</v>
      </c>
      <c r="C27">
        <v>0</v>
      </c>
      <c r="D27" s="181">
        <v>115.43</v>
      </c>
    </row>
    <row r="28" spans="1:4" x14ac:dyDescent="0.35">
      <c r="A28">
        <v>27</v>
      </c>
      <c r="B28" t="s">
        <v>16300</v>
      </c>
      <c r="C28">
        <v>0</v>
      </c>
      <c r="D28" s="181">
        <v>0.53700000000000003</v>
      </c>
    </row>
    <row r="29" spans="1:4" x14ac:dyDescent="0.35">
      <c r="A29">
        <v>28</v>
      </c>
      <c r="B29" t="s">
        <v>16301</v>
      </c>
      <c r="C29">
        <v>0</v>
      </c>
      <c r="D29" s="181">
        <v>0.56200000000000006</v>
      </c>
    </row>
    <row r="30" spans="1:4" x14ac:dyDescent="0.35">
      <c r="A30">
        <v>29</v>
      </c>
      <c r="B30" t="s">
        <v>16302</v>
      </c>
      <c r="C30">
        <v>0</v>
      </c>
      <c r="D30" s="181">
        <v>0.53700000000000003</v>
      </c>
    </row>
    <row r="31" spans="1:4" x14ac:dyDescent="0.35">
      <c r="A31">
        <v>30</v>
      </c>
      <c r="B31" t="s">
        <v>16303</v>
      </c>
      <c r="C31">
        <v>0</v>
      </c>
      <c r="D31" s="181">
        <v>0.53700000000000003</v>
      </c>
    </row>
    <row r="32" spans="1:4" x14ac:dyDescent="0.35">
      <c r="A32">
        <v>31</v>
      </c>
      <c r="B32" t="s">
        <v>16304</v>
      </c>
      <c r="C32">
        <v>0</v>
      </c>
      <c r="D32" s="181">
        <v>2.0939999999999999</v>
      </c>
    </row>
    <row r="33" spans="1:4" x14ac:dyDescent="0.35">
      <c r="A33">
        <v>32</v>
      </c>
      <c r="B33" t="s">
        <v>16305</v>
      </c>
      <c r="C33">
        <v>0</v>
      </c>
      <c r="D33" s="181">
        <v>2.3940000000000001</v>
      </c>
    </row>
    <row r="34" spans="1:4" x14ac:dyDescent="0.35">
      <c r="A34">
        <v>33</v>
      </c>
      <c r="B34" t="s">
        <v>16306</v>
      </c>
      <c r="C34">
        <v>0</v>
      </c>
      <c r="D34" s="181">
        <v>9.4E-2</v>
      </c>
    </row>
    <row r="35" spans="1:4" x14ac:dyDescent="0.35">
      <c r="A35">
        <v>34</v>
      </c>
      <c r="B35" t="s">
        <v>16307</v>
      </c>
      <c r="C35">
        <v>0</v>
      </c>
      <c r="D35" s="181">
        <v>2.4940000000000002</v>
      </c>
    </row>
    <row r="36" spans="1:4" x14ac:dyDescent="0.35">
      <c r="A36">
        <v>35</v>
      </c>
      <c r="B36" t="s">
        <v>16308</v>
      </c>
      <c r="C36">
        <v>0</v>
      </c>
      <c r="D36" s="181">
        <v>9.4E-2</v>
      </c>
    </row>
    <row r="37" spans="1:4" x14ac:dyDescent="0.35">
      <c r="A37">
        <v>36</v>
      </c>
      <c r="B37" t="s">
        <v>16309</v>
      </c>
      <c r="C37">
        <v>0</v>
      </c>
      <c r="D37" s="181">
        <v>2.4940000000000002</v>
      </c>
    </row>
    <row r="38" spans="1:4" x14ac:dyDescent="0.35">
      <c r="A38">
        <v>37</v>
      </c>
      <c r="B38" t="s">
        <v>16310</v>
      </c>
      <c r="C38">
        <v>0</v>
      </c>
      <c r="D38" s="181">
        <v>9.4E-2</v>
      </c>
    </row>
    <row r="39" spans="1:4" x14ac:dyDescent="0.35">
      <c r="A39">
        <v>38</v>
      </c>
      <c r="B39" t="s">
        <v>16311</v>
      </c>
      <c r="C39">
        <v>0</v>
      </c>
      <c r="D39" s="181">
        <v>0</v>
      </c>
    </row>
    <row r="40" spans="1:4" x14ac:dyDescent="0.35">
      <c r="A40">
        <v>39</v>
      </c>
      <c r="B40" t="s">
        <v>16312</v>
      </c>
      <c r="C40">
        <v>0</v>
      </c>
      <c r="D40" s="181">
        <v>9.4E-2</v>
      </c>
    </row>
    <row r="41" spans="1:4" x14ac:dyDescent="0.35">
      <c r="A41">
        <v>40</v>
      </c>
      <c r="B41" t="s">
        <v>16313</v>
      </c>
      <c r="C41">
        <v>0</v>
      </c>
      <c r="D41" s="181">
        <v>9.4E-2</v>
      </c>
    </row>
    <row r="42" spans="1:4" x14ac:dyDescent="0.35">
      <c r="A42">
        <v>41</v>
      </c>
      <c r="B42" t="s">
        <v>16314</v>
      </c>
      <c r="C42">
        <v>0</v>
      </c>
      <c r="D42" s="181">
        <v>0.61</v>
      </c>
    </row>
    <row r="43" spans="1:4" x14ac:dyDescent="0.35">
      <c r="A43">
        <v>42</v>
      </c>
      <c r="B43" t="s">
        <v>16315</v>
      </c>
      <c r="C43">
        <v>0</v>
      </c>
      <c r="D43" s="181">
        <v>9.4E-2</v>
      </c>
    </row>
    <row r="44" spans="1:4" x14ac:dyDescent="0.35">
      <c r="A44">
        <v>43</v>
      </c>
      <c r="B44" t="s">
        <v>16316</v>
      </c>
      <c r="C44">
        <v>0</v>
      </c>
      <c r="D44" s="181">
        <v>3.22</v>
      </c>
    </row>
    <row r="45" spans="1:4" x14ac:dyDescent="0.35">
      <c r="A45">
        <v>44</v>
      </c>
      <c r="B45" t="s">
        <v>16317</v>
      </c>
      <c r="C45">
        <v>0</v>
      </c>
      <c r="D45" s="181">
        <v>5.1740000000000004</v>
      </c>
    </row>
    <row r="46" spans="1:4" x14ac:dyDescent="0.35">
      <c r="A46">
        <v>45</v>
      </c>
      <c r="B46" t="s">
        <v>16318</v>
      </c>
      <c r="C46">
        <v>0</v>
      </c>
      <c r="D46" s="181">
        <v>6.22</v>
      </c>
    </row>
    <row r="47" spans="1:4" x14ac:dyDescent="0.35">
      <c r="A47">
        <v>46</v>
      </c>
      <c r="B47" t="s">
        <v>16319</v>
      </c>
      <c r="C47">
        <v>0</v>
      </c>
      <c r="D47" s="181">
        <v>0.502</v>
      </c>
    </row>
    <row r="48" spans="1:4" x14ac:dyDescent="0.35">
      <c r="A48">
        <v>47</v>
      </c>
      <c r="B48" t="s">
        <v>16320</v>
      </c>
      <c r="C48">
        <v>0</v>
      </c>
      <c r="D48" s="181">
        <v>5.4790000000000001</v>
      </c>
    </row>
    <row r="49" spans="1:4" x14ac:dyDescent="0.35">
      <c r="A49">
        <v>48</v>
      </c>
      <c r="B49" t="s">
        <v>16321</v>
      </c>
      <c r="C49">
        <v>5385</v>
      </c>
      <c r="D49" s="181">
        <v>6.9829999999999997</v>
      </c>
    </row>
    <row r="50" spans="1:4" x14ac:dyDescent="0.35">
      <c r="A50">
        <v>49</v>
      </c>
      <c r="B50" t="s">
        <v>16322</v>
      </c>
      <c r="C50">
        <v>0</v>
      </c>
      <c r="D50" s="181">
        <v>5.25</v>
      </c>
    </row>
    <row r="51" spans="1:4" x14ac:dyDescent="0.35">
      <c r="A51">
        <v>50</v>
      </c>
      <c r="B51" t="s">
        <v>16323</v>
      </c>
      <c r="C51">
        <v>0</v>
      </c>
      <c r="D51" s="181">
        <v>5</v>
      </c>
    </row>
    <row r="52" spans="1:4" x14ac:dyDescent="0.35">
      <c r="A52">
        <v>51</v>
      </c>
      <c r="B52" t="s">
        <v>16324</v>
      </c>
      <c r="C52">
        <v>0</v>
      </c>
      <c r="D52" s="181">
        <v>3.589</v>
      </c>
    </row>
    <row r="53" spans="1:4" x14ac:dyDescent="0.35">
      <c r="A53">
        <v>52</v>
      </c>
      <c r="B53" t="s">
        <v>16325</v>
      </c>
      <c r="C53">
        <v>0</v>
      </c>
      <c r="D53" s="181">
        <v>4.46</v>
      </c>
    </row>
    <row r="54" spans="1:4" x14ac:dyDescent="0.35">
      <c r="A54">
        <v>53</v>
      </c>
      <c r="B54" t="s">
        <v>16326</v>
      </c>
      <c r="C54">
        <v>0</v>
      </c>
      <c r="D54" s="181">
        <v>6.2</v>
      </c>
    </row>
    <row r="55" spans="1:4" x14ac:dyDescent="0.35">
      <c r="A55">
        <v>54</v>
      </c>
      <c r="B55" t="s">
        <v>16327</v>
      </c>
      <c r="C55">
        <v>0</v>
      </c>
      <c r="D55" s="181">
        <v>7.2210000000000001</v>
      </c>
    </row>
    <row r="56" spans="1:4" x14ac:dyDescent="0.35">
      <c r="A56">
        <v>55</v>
      </c>
      <c r="B56" t="s">
        <v>16328</v>
      </c>
      <c r="C56">
        <v>0</v>
      </c>
      <c r="D56" s="181">
        <v>5.3609999999999998</v>
      </c>
    </row>
    <row r="57" spans="1:4" x14ac:dyDescent="0.35">
      <c r="A57">
        <v>56</v>
      </c>
      <c r="B57" t="s">
        <v>16329</v>
      </c>
      <c r="C57">
        <v>0</v>
      </c>
      <c r="D57" s="181">
        <v>4.5209999999999999</v>
      </c>
    </row>
    <row r="58" spans="1:4" x14ac:dyDescent="0.35">
      <c r="A58">
        <v>57</v>
      </c>
      <c r="B58" t="s">
        <v>16330</v>
      </c>
      <c r="C58">
        <v>0</v>
      </c>
      <c r="D58" s="181">
        <v>4.7300000000000004</v>
      </c>
    </row>
    <row r="59" spans="1:4" x14ac:dyDescent="0.35">
      <c r="A59">
        <v>58</v>
      </c>
      <c r="B59" t="s">
        <v>16331</v>
      </c>
      <c r="C59">
        <v>114</v>
      </c>
      <c r="D59" s="181">
        <v>4.6970000000000001</v>
      </c>
    </row>
    <row r="60" spans="1:4" x14ac:dyDescent="0.35">
      <c r="A60">
        <v>59</v>
      </c>
      <c r="B60" t="s">
        <v>16332</v>
      </c>
      <c r="C60">
        <v>114</v>
      </c>
      <c r="D60" s="181">
        <v>1.35</v>
      </c>
    </row>
    <row r="61" spans="1:4" x14ac:dyDescent="0.35">
      <c r="A61">
        <v>60</v>
      </c>
      <c r="B61" t="s">
        <v>16333</v>
      </c>
      <c r="C61">
        <v>0</v>
      </c>
      <c r="D61" s="181">
        <v>4.13</v>
      </c>
    </row>
    <row r="62" spans="1:4" x14ac:dyDescent="0.35">
      <c r="A62">
        <v>61</v>
      </c>
      <c r="B62" t="s">
        <v>16334</v>
      </c>
      <c r="C62">
        <v>0</v>
      </c>
      <c r="D62" s="181">
        <v>5.125</v>
      </c>
    </row>
    <row r="63" spans="1:4" x14ac:dyDescent="0.35">
      <c r="A63">
        <v>62</v>
      </c>
      <c r="B63" t="s">
        <v>16335</v>
      </c>
      <c r="C63">
        <v>0</v>
      </c>
      <c r="D63" s="181">
        <v>0</v>
      </c>
    </row>
    <row r="64" spans="1:4" x14ac:dyDescent="0.35">
      <c r="A64">
        <v>63</v>
      </c>
      <c r="B64" t="s">
        <v>16336</v>
      </c>
      <c r="C64">
        <v>0</v>
      </c>
      <c r="D64" s="181">
        <v>4.4359999999999999</v>
      </c>
    </row>
    <row r="65" spans="1:4" x14ac:dyDescent="0.35">
      <c r="A65">
        <v>64</v>
      </c>
      <c r="B65" t="s">
        <v>16337</v>
      </c>
      <c r="C65">
        <v>0</v>
      </c>
      <c r="D65" s="181">
        <v>6.7859999999999996</v>
      </c>
    </row>
    <row r="66" spans="1:4" x14ac:dyDescent="0.35">
      <c r="A66">
        <v>65</v>
      </c>
      <c r="B66" t="s">
        <v>16338</v>
      </c>
      <c r="C66">
        <v>0</v>
      </c>
      <c r="D66" s="181">
        <v>3.38</v>
      </c>
    </row>
    <row r="67" spans="1:4" x14ac:dyDescent="0.35">
      <c r="A67">
        <v>69</v>
      </c>
      <c r="B67" t="s">
        <v>16339</v>
      </c>
      <c r="C67">
        <v>0</v>
      </c>
      <c r="D67" s="181">
        <v>7.5039999999999996</v>
      </c>
    </row>
    <row r="68" spans="1:4" x14ac:dyDescent="0.35">
      <c r="A68">
        <v>71</v>
      </c>
      <c r="B68" t="s">
        <v>16340</v>
      </c>
      <c r="C68">
        <v>0</v>
      </c>
      <c r="D68" s="181">
        <v>5.84</v>
      </c>
    </row>
    <row r="69" spans="1:4" x14ac:dyDescent="0.35">
      <c r="A69">
        <v>72</v>
      </c>
      <c r="B69" t="s">
        <v>16341</v>
      </c>
      <c r="C69">
        <v>30</v>
      </c>
      <c r="D69" s="181">
        <v>9.6329999999999991</v>
      </c>
    </row>
    <row r="70" spans="1:4" x14ac:dyDescent="0.35">
      <c r="A70">
        <v>73</v>
      </c>
      <c r="B70" t="s">
        <v>16342</v>
      </c>
      <c r="C70">
        <v>0</v>
      </c>
      <c r="D70" s="181">
        <v>9.0259999999999998</v>
      </c>
    </row>
    <row r="71" spans="1:4" x14ac:dyDescent="0.35">
      <c r="A71">
        <v>74</v>
      </c>
      <c r="B71" t="s">
        <v>16343</v>
      </c>
      <c r="C71">
        <v>0</v>
      </c>
      <c r="D71" s="181">
        <v>8.5459999999999994</v>
      </c>
    </row>
    <row r="72" spans="1:4" x14ac:dyDescent="0.35">
      <c r="A72">
        <v>75</v>
      </c>
      <c r="B72" t="s">
        <v>16344</v>
      </c>
      <c r="C72">
        <v>0</v>
      </c>
      <c r="D72" s="181">
        <v>5.8540000000000001</v>
      </c>
    </row>
    <row r="73" spans="1:4" x14ac:dyDescent="0.35">
      <c r="A73">
        <v>83</v>
      </c>
      <c r="B73" t="s">
        <v>16345</v>
      </c>
      <c r="C73">
        <v>0</v>
      </c>
      <c r="D73" s="181">
        <v>0.51200000000000001</v>
      </c>
    </row>
    <row r="74" spans="1:4" x14ac:dyDescent="0.35">
      <c r="A74">
        <v>84</v>
      </c>
      <c r="B74" t="s">
        <v>16346</v>
      </c>
      <c r="C74">
        <v>0</v>
      </c>
      <c r="D74" s="181">
        <v>1.105</v>
      </c>
    </row>
    <row r="75" spans="1:4" x14ac:dyDescent="0.35">
      <c r="A75">
        <v>85</v>
      </c>
      <c r="B75" t="s">
        <v>16347</v>
      </c>
      <c r="C75">
        <v>0</v>
      </c>
      <c r="D75" s="181">
        <v>0.45600000000000002</v>
      </c>
    </row>
    <row r="76" spans="1:4" x14ac:dyDescent="0.35">
      <c r="A76">
        <v>86</v>
      </c>
      <c r="B76" t="s">
        <v>16348</v>
      </c>
      <c r="C76">
        <v>0</v>
      </c>
      <c r="D76" s="181">
        <v>1.105</v>
      </c>
    </row>
    <row r="77" spans="1:4" x14ac:dyDescent="0.35">
      <c r="A77">
        <v>87</v>
      </c>
      <c r="B77" t="s">
        <v>16349</v>
      </c>
      <c r="C77">
        <v>0</v>
      </c>
      <c r="D77" s="181">
        <v>0.45600000000000002</v>
      </c>
    </row>
    <row r="78" spans="1:4" x14ac:dyDescent="0.35">
      <c r="A78">
        <v>88</v>
      </c>
      <c r="B78" t="s">
        <v>16350</v>
      </c>
      <c r="C78">
        <v>0</v>
      </c>
      <c r="D78" s="181">
        <v>12.896000000000001</v>
      </c>
    </row>
    <row r="79" spans="1:4" x14ac:dyDescent="0.35">
      <c r="A79">
        <v>89</v>
      </c>
      <c r="B79" t="s">
        <v>16351</v>
      </c>
      <c r="C79">
        <v>0</v>
      </c>
      <c r="D79" s="181">
        <v>13.746</v>
      </c>
    </row>
    <row r="80" spans="1:4" x14ac:dyDescent="0.35">
      <c r="A80">
        <v>90</v>
      </c>
      <c r="B80" t="s">
        <v>16352</v>
      </c>
      <c r="C80">
        <v>0</v>
      </c>
      <c r="D80" s="181">
        <v>18.920000000000002</v>
      </c>
    </row>
    <row r="81" spans="1:4" x14ac:dyDescent="0.35">
      <c r="A81">
        <v>91</v>
      </c>
      <c r="B81" t="s">
        <v>16353</v>
      </c>
      <c r="C81">
        <v>0</v>
      </c>
      <c r="D81" s="181">
        <v>15.137</v>
      </c>
    </row>
    <row r="82" spans="1:4" x14ac:dyDescent="0.35">
      <c r="A82">
        <v>92</v>
      </c>
      <c r="B82" t="s">
        <v>16354</v>
      </c>
      <c r="C82">
        <v>0</v>
      </c>
      <c r="D82" s="181">
        <v>19.146000000000001</v>
      </c>
    </row>
    <row r="83" spans="1:4" x14ac:dyDescent="0.35">
      <c r="A83">
        <v>108</v>
      </c>
      <c r="B83" t="s">
        <v>16355</v>
      </c>
      <c r="C83">
        <v>0</v>
      </c>
      <c r="D83" s="181">
        <v>0</v>
      </c>
    </row>
    <row r="84" spans="1:4" x14ac:dyDescent="0.35">
      <c r="A84">
        <v>109</v>
      </c>
      <c r="B84" t="s">
        <v>16356</v>
      </c>
      <c r="C84">
        <v>4683</v>
      </c>
      <c r="D84" s="181">
        <v>5.78</v>
      </c>
    </row>
    <row r="85" spans="1:4" x14ac:dyDescent="0.35">
      <c r="A85">
        <v>110</v>
      </c>
      <c r="B85" t="s">
        <v>16357</v>
      </c>
      <c r="C85">
        <v>0</v>
      </c>
      <c r="D85" s="181">
        <v>6.12</v>
      </c>
    </row>
    <row r="86" spans="1:4" x14ac:dyDescent="0.35">
      <c r="A86">
        <v>111</v>
      </c>
      <c r="B86" t="s">
        <v>16358</v>
      </c>
      <c r="C86">
        <v>0</v>
      </c>
      <c r="D86" s="181">
        <v>2.4940000000000002</v>
      </c>
    </row>
    <row r="87" spans="1:4" x14ac:dyDescent="0.35">
      <c r="A87">
        <v>112</v>
      </c>
      <c r="B87" t="s">
        <v>16359</v>
      </c>
      <c r="C87">
        <v>0</v>
      </c>
      <c r="D87" s="181">
        <v>9.4E-2</v>
      </c>
    </row>
    <row r="88" spans="1:4" x14ac:dyDescent="0.35">
      <c r="A88">
        <v>113</v>
      </c>
      <c r="B88" t="s">
        <v>16360</v>
      </c>
      <c r="C88">
        <v>0</v>
      </c>
      <c r="D88" s="181">
        <v>9.4E-2</v>
      </c>
    </row>
    <row r="89" spans="1:4" x14ac:dyDescent="0.35">
      <c r="A89">
        <v>114</v>
      </c>
      <c r="B89" t="s">
        <v>16361</v>
      </c>
      <c r="C89">
        <v>0</v>
      </c>
      <c r="D89" s="181">
        <v>9.4E-2</v>
      </c>
    </row>
    <row r="90" spans="1:4" x14ac:dyDescent="0.35">
      <c r="A90">
        <v>115</v>
      </c>
      <c r="B90" t="s">
        <v>16362</v>
      </c>
      <c r="C90">
        <v>0</v>
      </c>
      <c r="D90" s="181">
        <v>0.6</v>
      </c>
    </row>
    <row r="91" spans="1:4" x14ac:dyDescent="0.35">
      <c r="A91">
        <v>118</v>
      </c>
      <c r="B91" t="s">
        <v>16363</v>
      </c>
      <c r="C91">
        <v>0</v>
      </c>
      <c r="D91" s="181">
        <v>7.5739999999999998</v>
      </c>
    </row>
    <row r="92" spans="1:4" x14ac:dyDescent="0.35">
      <c r="A92">
        <v>119</v>
      </c>
      <c r="B92" t="s">
        <v>16364</v>
      </c>
      <c r="C92">
        <v>0</v>
      </c>
      <c r="D92" s="181">
        <v>8.94</v>
      </c>
    </row>
    <row r="93" spans="1:4" x14ac:dyDescent="0.35">
      <c r="A93">
        <v>120</v>
      </c>
      <c r="B93" t="s">
        <v>16365</v>
      </c>
      <c r="C93">
        <v>72</v>
      </c>
      <c r="D93" s="181">
        <v>10.48</v>
      </c>
    </row>
    <row r="94" spans="1:4" x14ac:dyDescent="0.35">
      <c r="A94">
        <v>121</v>
      </c>
      <c r="B94" t="s">
        <v>16366</v>
      </c>
      <c r="C94">
        <v>0</v>
      </c>
      <c r="D94" s="181">
        <v>11</v>
      </c>
    </row>
    <row r="95" spans="1:4" x14ac:dyDescent="0.35">
      <c r="A95">
        <v>130</v>
      </c>
      <c r="B95" t="s">
        <v>16367</v>
      </c>
      <c r="C95">
        <v>0</v>
      </c>
      <c r="D95" s="181">
        <v>2.907</v>
      </c>
    </row>
    <row r="96" spans="1:4" x14ac:dyDescent="0.35">
      <c r="A96">
        <v>131</v>
      </c>
      <c r="B96" t="s">
        <v>16368</v>
      </c>
      <c r="C96">
        <v>0</v>
      </c>
      <c r="D96" s="181">
        <v>0</v>
      </c>
    </row>
    <row r="97" spans="1:4" x14ac:dyDescent="0.35">
      <c r="A97">
        <v>201</v>
      </c>
      <c r="B97" t="s">
        <v>16369</v>
      </c>
      <c r="C97">
        <v>0</v>
      </c>
      <c r="D97" s="181">
        <v>0.16400000000000001</v>
      </c>
    </row>
    <row r="98" spans="1:4" x14ac:dyDescent="0.35">
      <c r="A98">
        <v>202</v>
      </c>
      <c r="B98" t="s">
        <v>16370</v>
      </c>
      <c r="C98">
        <v>0</v>
      </c>
      <c r="D98" s="181">
        <v>0.27</v>
      </c>
    </row>
    <row r="99" spans="1:4" x14ac:dyDescent="0.35">
      <c r="A99">
        <v>203</v>
      </c>
      <c r="B99" t="s">
        <v>16371</v>
      </c>
      <c r="C99">
        <v>0</v>
      </c>
      <c r="D99" s="181">
        <v>0.35299999999999998</v>
      </c>
    </row>
    <row r="100" spans="1:4" x14ac:dyDescent="0.35">
      <c r="A100">
        <v>204</v>
      </c>
      <c r="B100" t="s">
        <v>16372</v>
      </c>
      <c r="C100">
        <v>2412</v>
      </c>
      <c r="D100" s="181">
        <v>0.23899999999999999</v>
      </c>
    </row>
    <row r="101" spans="1:4" x14ac:dyDescent="0.35">
      <c r="A101">
        <v>205</v>
      </c>
      <c r="B101" t="s">
        <v>16373</v>
      </c>
      <c r="C101">
        <v>0</v>
      </c>
      <c r="D101" s="181">
        <v>0.34</v>
      </c>
    </row>
    <row r="102" spans="1:4" x14ac:dyDescent="0.35">
      <c r="A102">
        <v>206</v>
      </c>
      <c r="B102" t="s">
        <v>16374</v>
      </c>
      <c r="C102">
        <v>1212</v>
      </c>
      <c r="D102" s="181">
        <v>0.27</v>
      </c>
    </row>
    <row r="103" spans="1:4" x14ac:dyDescent="0.35">
      <c r="A103">
        <v>207</v>
      </c>
      <c r="B103" t="s">
        <v>16375</v>
      </c>
      <c r="C103">
        <v>0</v>
      </c>
      <c r="D103" s="181">
        <v>0.75600000000000001</v>
      </c>
    </row>
    <row r="104" spans="1:4" x14ac:dyDescent="0.35">
      <c r="A104">
        <v>208</v>
      </c>
      <c r="B104" t="s">
        <v>16376</v>
      </c>
      <c r="C104">
        <v>0</v>
      </c>
      <c r="D104" s="181">
        <v>9.8000000000000004E-2</v>
      </c>
    </row>
    <row r="105" spans="1:4" x14ac:dyDescent="0.35">
      <c r="A105">
        <v>209</v>
      </c>
      <c r="B105" t="s">
        <v>16377</v>
      </c>
      <c r="C105">
        <v>0</v>
      </c>
      <c r="D105" s="181">
        <v>0.11799999999999999</v>
      </c>
    </row>
    <row r="106" spans="1:4" x14ac:dyDescent="0.35">
      <c r="A106">
        <v>210</v>
      </c>
      <c r="B106" t="s">
        <v>16378</v>
      </c>
      <c r="C106">
        <v>1200</v>
      </c>
      <c r="D106" s="181">
        <v>0.77500000000000002</v>
      </c>
    </row>
    <row r="107" spans="1:4" x14ac:dyDescent="0.35">
      <c r="A107">
        <v>211</v>
      </c>
      <c r="B107" t="s">
        <v>16379</v>
      </c>
      <c r="C107">
        <v>0</v>
      </c>
      <c r="D107" s="181">
        <v>0.3</v>
      </c>
    </row>
    <row r="108" spans="1:4" x14ac:dyDescent="0.35">
      <c r="A108">
        <v>212</v>
      </c>
      <c r="B108" t="s">
        <v>16380</v>
      </c>
      <c r="C108">
        <v>2448</v>
      </c>
      <c r="D108" s="181">
        <v>0.20499999999999999</v>
      </c>
    </row>
    <row r="109" spans="1:4" x14ac:dyDescent="0.35">
      <c r="A109">
        <v>213</v>
      </c>
      <c r="B109" t="s">
        <v>16381</v>
      </c>
      <c r="C109">
        <v>0</v>
      </c>
      <c r="D109" s="181">
        <v>0.12</v>
      </c>
    </row>
    <row r="110" spans="1:4" x14ac:dyDescent="0.35">
      <c r="A110">
        <v>214</v>
      </c>
      <c r="B110" t="s">
        <v>16382</v>
      </c>
      <c r="C110">
        <v>0</v>
      </c>
      <c r="D110" s="181">
        <v>0.17</v>
      </c>
    </row>
    <row r="111" spans="1:4" x14ac:dyDescent="0.35">
      <c r="A111">
        <v>219</v>
      </c>
      <c r="B111" t="s">
        <v>16383</v>
      </c>
      <c r="C111">
        <v>0</v>
      </c>
      <c r="D111" s="181">
        <v>0</v>
      </c>
    </row>
    <row r="112" spans="1:4" x14ac:dyDescent="0.35">
      <c r="A112">
        <v>220</v>
      </c>
      <c r="B112" t="s">
        <v>16384</v>
      </c>
      <c r="C112">
        <v>0</v>
      </c>
      <c r="D112" s="181">
        <v>0.77</v>
      </c>
    </row>
    <row r="113" spans="1:4" x14ac:dyDescent="0.35">
      <c r="A113">
        <v>221</v>
      </c>
      <c r="B113" t="s">
        <v>16385</v>
      </c>
      <c r="C113">
        <v>0</v>
      </c>
      <c r="D113" s="181">
        <v>1.1499999999999999</v>
      </c>
    </row>
    <row r="114" spans="1:4" x14ac:dyDescent="0.35">
      <c r="A114">
        <v>222</v>
      </c>
      <c r="B114" t="s">
        <v>16386</v>
      </c>
      <c r="C114">
        <v>0</v>
      </c>
      <c r="D114" s="181">
        <v>0.49199999999999999</v>
      </c>
    </row>
    <row r="115" spans="1:4" x14ac:dyDescent="0.35">
      <c r="A115">
        <v>223</v>
      </c>
      <c r="B115" t="s">
        <v>16387</v>
      </c>
      <c r="C115">
        <v>0</v>
      </c>
      <c r="D115" s="181">
        <v>0.60699999999999998</v>
      </c>
    </row>
    <row r="116" spans="1:4" x14ac:dyDescent="0.35">
      <c r="A116">
        <v>224</v>
      </c>
      <c r="B116" t="s">
        <v>16388</v>
      </c>
      <c r="C116">
        <v>0</v>
      </c>
      <c r="D116" s="181">
        <v>0.45700000000000002</v>
      </c>
    </row>
    <row r="117" spans="1:4" x14ac:dyDescent="0.35">
      <c r="A117">
        <v>225</v>
      </c>
      <c r="B117" t="s">
        <v>16389</v>
      </c>
      <c r="C117">
        <v>0</v>
      </c>
      <c r="D117" s="181">
        <v>0.36199999999999999</v>
      </c>
    </row>
    <row r="118" spans="1:4" x14ac:dyDescent="0.35">
      <c r="A118">
        <v>226</v>
      </c>
      <c r="B118" t="s">
        <v>16390</v>
      </c>
      <c r="C118">
        <v>0</v>
      </c>
      <c r="D118" s="181">
        <v>1.1000000000000001</v>
      </c>
    </row>
    <row r="119" spans="1:4" x14ac:dyDescent="0.35">
      <c r="A119">
        <v>227</v>
      </c>
      <c r="B119" t="s">
        <v>16391</v>
      </c>
      <c r="C119">
        <v>0</v>
      </c>
      <c r="D119" s="181">
        <v>1.2</v>
      </c>
    </row>
    <row r="120" spans="1:4" x14ac:dyDescent="0.35">
      <c r="A120">
        <v>231</v>
      </c>
      <c r="B120" t="s">
        <v>16392</v>
      </c>
      <c r="C120">
        <v>0</v>
      </c>
      <c r="D120" s="181">
        <v>20.274999999999999</v>
      </c>
    </row>
    <row r="121" spans="1:4" x14ac:dyDescent="0.35">
      <c r="A121">
        <v>232</v>
      </c>
      <c r="B121" t="s">
        <v>16393</v>
      </c>
      <c r="C121">
        <v>0</v>
      </c>
      <c r="D121" s="181">
        <v>0.46</v>
      </c>
    </row>
    <row r="122" spans="1:4" x14ac:dyDescent="0.35">
      <c r="A122">
        <v>233</v>
      </c>
      <c r="B122" t="s">
        <v>16394</v>
      </c>
      <c r="C122">
        <v>240</v>
      </c>
      <c r="D122" s="181">
        <v>0.52</v>
      </c>
    </row>
    <row r="123" spans="1:4" x14ac:dyDescent="0.35">
      <c r="A123">
        <v>234</v>
      </c>
      <c r="B123" t="s">
        <v>16395</v>
      </c>
      <c r="C123">
        <v>0</v>
      </c>
      <c r="D123" s="181">
        <v>0.52300000000000002</v>
      </c>
    </row>
    <row r="124" spans="1:4" x14ac:dyDescent="0.35">
      <c r="A124">
        <v>235</v>
      </c>
      <c r="B124" t="s">
        <v>16396</v>
      </c>
      <c r="C124">
        <v>0</v>
      </c>
      <c r="D124" s="181">
        <v>0.4</v>
      </c>
    </row>
    <row r="125" spans="1:4" x14ac:dyDescent="0.35">
      <c r="A125">
        <v>237</v>
      </c>
      <c r="B125" t="s">
        <v>16397</v>
      </c>
      <c r="C125">
        <v>0</v>
      </c>
      <c r="D125" s="181">
        <v>0.72899999999999998</v>
      </c>
    </row>
    <row r="126" spans="1:4" x14ac:dyDescent="0.35">
      <c r="A126">
        <v>238</v>
      </c>
      <c r="B126" t="s">
        <v>16398</v>
      </c>
      <c r="C126">
        <v>1470</v>
      </c>
      <c r="D126" s="181">
        <v>0.52</v>
      </c>
    </row>
    <row r="127" spans="1:4" x14ac:dyDescent="0.35">
      <c r="A127">
        <v>239</v>
      </c>
      <c r="B127" t="s">
        <v>16399</v>
      </c>
      <c r="C127">
        <v>0</v>
      </c>
      <c r="D127" s="181">
        <v>0.74</v>
      </c>
    </row>
    <row r="128" spans="1:4" x14ac:dyDescent="0.35">
      <c r="A128">
        <v>240</v>
      </c>
      <c r="B128" t="s">
        <v>16400</v>
      </c>
      <c r="C128">
        <v>0</v>
      </c>
      <c r="D128" s="181">
        <v>2.4329999999999998</v>
      </c>
    </row>
    <row r="129" spans="1:4" x14ac:dyDescent="0.35">
      <c r="A129">
        <v>241</v>
      </c>
      <c r="B129" t="s">
        <v>16401</v>
      </c>
      <c r="C129">
        <v>2832</v>
      </c>
      <c r="D129" s="181">
        <v>0.85499999999999998</v>
      </c>
    </row>
    <row r="130" spans="1:4" x14ac:dyDescent="0.35">
      <c r="A130">
        <v>242</v>
      </c>
      <c r="B130" t="s">
        <v>16402</v>
      </c>
      <c r="C130">
        <v>0</v>
      </c>
      <c r="D130" s="181">
        <v>0.48</v>
      </c>
    </row>
    <row r="131" spans="1:4" x14ac:dyDescent="0.35">
      <c r="A131">
        <v>243</v>
      </c>
      <c r="B131" t="s">
        <v>16403</v>
      </c>
      <c r="C131">
        <v>0</v>
      </c>
      <c r="D131" s="181">
        <v>0.77500000000000002</v>
      </c>
    </row>
    <row r="132" spans="1:4" x14ac:dyDescent="0.35">
      <c r="A132">
        <v>245</v>
      </c>
      <c r="B132" t="s">
        <v>16404</v>
      </c>
      <c r="C132">
        <v>180</v>
      </c>
      <c r="D132" s="181">
        <v>0.82</v>
      </c>
    </row>
    <row r="133" spans="1:4" x14ac:dyDescent="0.35">
      <c r="A133">
        <v>246</v>
      </c>
      <c r="B133" t="s">
        <v>16405</v>
      </c>
      <c r="C133">
        <v>156</v>
      </c>
      <c r="D133" s="181">
        <v>2.16</v>
      </c>
    </row>
    <row r="134" spans="1:4" x14ac:dyDescent="0.35">
      <c r="A134">
        <v>247</v>
      </c>
      <c r="B134" t="s">
        <v>16406</v>
      </c>
      <c r="C134">
        <v>0</v>
      </c>
      <c r="D134" s="181">
        <v>13.95</v>
      </c>
    </row>
    <row r="135" spans="1:4" x14ac:dyDescent="0.35">
      <c r="A135">
        <v>249</v>
      </c>
      <c r="B135" t="s">
        <v>16407</v>
      </c>
      <c r="C135">
        <v>0</v>
      </c>
      <c r="D135" s="181">
        <v>0.505</v>
      </c>
    </row>
    <row r="136" spans="1:4" x14ac:dyDescent="0.35">
      <c r="A136">
        <v>250</v>
      </c>
      <c r="B136" t="s">
        <v>16408</v>
      </c>
      <c r="C136">
        <v>0</v>
      </c>
      <c r="D136" s="181">
        <v>0.95</v>
      </c>
    </row>
    <row r="137" spans="1:4" x14ac:dyDescent="0.35">
      <c r="A137">
        <v>251</v>
      </c>
      <c r="B137" t="s">
        <v>16409</v>
      </c>
      <c r="C137">
        <v>0</v>
      </c>
      <c r="D137" s="181">
        <v>2.149</v>
      </c>
    </row>
    <row r="138" spans="1:4" x14ac:dyDescent="0.35">
      <c r="A138">
        <v>252</v>
      </c>
      <c r="B138" t="s">
        <v>16410</v>
      </c>
      <c r="C138">
        <v>0</v>
      </c>
      <c r="D138" s="181">
        <v>1.02</v>
      </c>
    </row>
    <row r="139" spans="1:4" x14ac:dyDescent="0.35">
      <c r="A139">
        <v>253</v>
      </c>
      <c r="B139" t="s">
        <v>16411</v>
      </c>
      <c r="C139">
        <v>0</v>
      </c>
      <c r="D139" s="181">
        <v>1.0629999999999999</v>
      </c>
    </row>
    <row r="140" spans="1:4" x14ac:dyDescent="0.35">
      <c r="A140">
        <v>254</v>
      </c>
      <c r="B140" t="s">
        <v>16412</v>
      </c>
      <c r="C140">
        <v>0</v>
      </c>
      <c r="D140" s="181">
        <v>4.1280000000000001</v>
      </c>
    </row>
    <row r="141" spans="1:4" x14ac:dyDescent="0.35">
      <c r="A141">
        <v>255</v>
      </c>
      <c r="B141" t="s">
        <v>16413</v>
      </c>
      <c r="C141">
        <v>0</v>
      </c>
      <c r="D141" s="181">
        <v>0.57999999999999996</v>
      </c>
    </row>
    <row r="142" spans="1:4" x14ac:dyDescent="0.35">
      <c r="A142">
        <v>256</v>
      </c>
      <c r="B142" t="s">
        <v>16414</v>
      </c>
      <c r="C142">
        <v>0</v>
      </c>
      <c r="D142" s="181">
        <v>0.48499999999999999</v>
      </c>
    </row>
    <row r="143" spans="1:4" x14ac:dyDescent="0.35">
      <c r="A143">
        <v>257</v>
      </c>
      <c r="B143" t="s">
        <v>16415</v>
      </c>
      <c r="C143">
        <v>0</v>
      </c>
      <c r="D143" s="181">
        <v>0.45700000000000002</v>
      </c>
    </row>
    <row r="144" spans="1:4" x14ac:dyDescent="0.35">
      <c r="A144">
        <v>258</v>
      </c>
      <c r="B144" t="s">
        <v>16416</v>
      </c>
      <c r="C144">
        <v>0</v>
      </c>
      <c r="D144" s="181">
        <v>1.0860000000000001</v>
      </c>
    </row>
    <row r="145" spans="1:4" x14ac:dyDescent="0.35">
      <c r="A145">
        <v>259</v>
      </c>
      <c r="B145" t="s">
        <v>16417</v>
      </c>
      <c r="C145">
        <v>0</v>
      </c>
      <c r="D145" s="181">
        <v>0.8</v>
      </c>
    </row>
    <row r="146" spans="1:4" x14ac:dyDescent="0.35">
      <c r="A146">
        <v>260</v>
      </c>
      <c r="B146" t="s">
        <v>16418</v>
      </c>
      <c r="C146">
        <v>0</v>
      </c>
      <c r="D146" s="181">
        <v>1.4490000000000001</v>
      </c>
    </row>
    <row r="147" spans="1:4" x14ac:dyDescent="0.35">
      <c r="A147">
        <v>261</v>
      </c>
      <c r="B147" t="s">
        <v>16419</v>
      </c>
      <c r="C147">
        <v>0</v>
      </c>
      <c r="D147" s="181">
        <v>0.57899999999999996</v>
      </c>
    </row>
    <row r="148" spans="1:4" x14ac:dyDescent="0.35">
      <c r="A148">
        <v>262</v>
      </c>
      <c r="B148" t="s">
        <v>16420</v>
      </c>
      <c r="C148">
        <v>0</v>
      </c>
      <c r="D148" s="181">
        <v>1.18</v>
      </c>
    </row>
    <row r="149" spans="1:4" x14ac:dyDescent="0.35">
      <c r="A149">
        <v>263</v>
      </c>
      <c r="B149" t="s">
        <v>16421</v>
      </c>
      <c r="C149">
        <v>0</v>
      </c>
      <c r="D149" s="181">
        <v>0.623</v>
      </c>
    </row>
    <row r="150" spans="1:4" x14ac:dyDescent="0.35">
      <c r="A150">
        <v>264</v>
      </c>
      <c r="B150" t="s">
        <v>16422</v>
      </c>
      <c r="C150">
        <v>456</v>
      </c>
      <c r="D150" s="181">
        <v>0.65</v>
      </c>
    </row>
    <row r="151" spans="1:4" x14ac:dyDescent="0.35">
      <c r="A151">
        <v>265</v>
      </c>
      <c r="B151" t="s">
        <v>16423</v>
      </c>
      <c r="C151">
        <v>0</v>
      </c>
      <c r="D151" s="181">
        <v>0.68600000000000005</v>
      </c>
    </row>
    <row r="152" spans="1:4" x14ac:dyDescent="0.35">
      <c r="A152">
        <v>266</v>
      </c>
      <c r="B152" t="s">
        <v>16424</v>
      </c>
      <c r="C152">
        <v>0</v>
      </c>
      <c r="D152" s="181">
        <v>0.86</v>
      </c>
    </row>
    <row r="153" spans="1:4" x14ac:dyDescent="0.35">
      <c r="A153">
        <v>267</v>
      </c>
      <c r="B153" t="s">
        <v>16425</v>
      </c>
      <c r="C153">
        <v>765</v>
      </c>
      <c r="D153" s="181">
        <v>0.79</v>
      </c>
    </row>
    <row r="154" spans="1:4" x14ac:dyDescent="0.35">
      <c r="A154">
        <v>268</v>
      </c>
      <c r="B154" t="s">
        <v>16426</v>
      </c>
      <c r="C154">
        <v>0</v>
      </c>
      <c r="D154" s="181">
        <v>0.433</v>
      </c>
    </row>
    <row r="155" spans="1:4" x14ac:dyDescent="0.35">
      <c r="A155">
        <v>269</v>
      </c>
      <c r="B155" t="s">
        <v>16427</v>
      </c>
      <c r="C155">
        <v>0</v>
      </c>
      <c r="D155" s="181">
        <v>0.77700000000000002</v>
      </c>
    </row>
    <row r="156" spans="1:4" x14ac:dyDescent="0.35">
      <c r="A156">
        <v>270</v>
      </c>
      <c r="B156" t="s">
        <v>16428</v>
      </c>
      <c r="C156">
        <v>0</v>
      </c>
      <c r="D156" s="181">
        <v>0.52</v>
      </c>
    </row>
    <row r="157" spans="1:4" x14ac:dyDescent="0.35">
      <c r="A157">
        <v>271</v>
      </c>
      <c r="B157" t="s">
        <v>16429</v>
      </c>
      <c r="C157">
        <v>0</v>
      </c>
      <c r="D157" s="181">
        <v>1.6459999999999999</v>
      </c>
    </row>
    <row r="158" spans="1:4" x14ac:dyDescent="0.35">
      <c r="A158">
        <v>272</v>
      </c>
      <c r="B158" t="s">
        <v>16430</v>
      </c>
      <c r="C158">
        <v>0</v>
      </c>
      <c r="D158" s="181">
        <v>1.0660000000000001</v>
      </c>
    </row>
    <row r="159" spans="1:4" x14ac:dyDescent="0.35">
      <c r="A159">
        <v>273</v>
      </c>
      <c r="B159" t="s">
        <v>16431</v>
      </c>
      <c r="C159">
        <v>0</v>
      </c>
      <c r="D159" s="181">
        <v>0.95</v>
      </c>
    </row>
    <row r="160" spans="1:4" x14ac:dyDescent="0.35">
      <c r="A160">
        <v>274</v>
      </c>
      <c r="B160" t="s">
        <v>16432</v>
      </c>
      <c r="C160">
        <v>0</v>
      </c>
      <c r="D160" s="181">
        <v>1.27</v>
      </c>
    </row>
    <row r="161" spans="1:4" x14ac:dyDescent="0.35">
      <c r="A161">
        <v>275</v>
      </c>
      <c r="B161" t="s">
        <v>16433</v>
      </c>
      <c r="C161">
        <v>0</v>
      </c>
      <c r="D161" s="181">
        <v>0.6</v>
      </c>
    </row>
    <row r="162" spans="1:4" x14ac:dyDescent="0.35">
      <c r="A162">
        <v>276</v>
      </c>
      <c r="B162" t="s">
        <v>16434</v>
      </c>
      <c r="C162">
        <v>0</v>
      </c>
      <c r="D162" s="181">
        <v>1.1200000000000001</v>
      </c>
    </row>
    <row r="163" spans="1:4" x14ac:dyDescent="0.35">
      <c r="A163">
        <v>277</v>
      </c>
      <c r="B163" t="s">
        <v>16435</v>
      </c>
      <c r="C163">
        <v>0</v>
      </c>
      <c r="D163" s="181">
        <v>0.56999999999999995</v>
      </c>
    </row>
    <row r="164" spans="1:4" x14ac:dyDescent="0.35">
      <c r="A164">
        <v>278</v>
      </c>
      <c r="B164" t="s">
        <v>16436</v>
      </c>
      <c r="C164">
        <v>0</v>
      </c>
      <c r="D164" s="181">
        <v>0.875</v>
      </c>
    </row>
    <row r="165" spans="1:4" x14ac:dyDescent="0.35">
      <c r="A165">
        <v>279</v>
      </c>
      <c r="B165" t="s">
        <v>16437</v>
      </c>
      <c r="C165">
        <v>0</v>
      </c>
      <c r="D165" s="181">
        <v>0.379</v>
      </c>
    </row>
    <row r="166" spans="1:4" x14ac:dyDescent="0.35">
      <c r="A166">
        <v>280</v>
      </c>
      <c r="B166" t="s">
        <v>16438</v>
      </c>
      <c r="C166">
        <v>0</v>
      </c>
      <c r="D166" s="181">
        <v>0.748</v>
      </c>
    </row>
    <row r="167" spans="1:4" x14ac:dyDescent="0.35">
      <c r="A167">
        <v>281</v>
      </c>
      <c r="B167" t="s">
        <v>16439</v>
      </c>
      <c r="C167">
        <v>0</v>
      </c>
      <c r="D167" s="181">
        <v>0.52</v>
      </c>
    </row>
    <row r="168" spans="1:4" x14ac:dyDescent="0.35">
      <c r="A168">
        <v>282</v>
      </c>
      <c r="B168" t="s">
        <v>16440</v>
      </c>
      <c r="C168">
        <v>540</v>
      </c>
      <c r="D168" s="181">
        <v>0.53</v>
      </c>
    </row>
    <row r="169" spans="1:4" x14ac:dyDescent="0.35">
      <c r="A169">
        <v>283</v>
      </c>
      <c r="B169" t="s">
        <v>16441</v>
      </c>
      <c r="C169">
        <v>0</v>
      </c>
      <c r="D169" s="181">
        <v>0.64600000000000002</v>
      </c>
    </row>
    <row r="170" spans="1:4" x14ac:dyDescent="0.35">
      <c r="A170">
        <v>284</v>
      </c>
      <c r="B170" t="s">
        <v>16442</v>
      </c>
      <c r="C170">
        <v>0</v>
      </c>
      <c r="D170" s="181">
        <v>0.37</v>
      </c>
    </row>
    <row r="171" spans="1:4" x14ac:dyDescent="0.35">
      <c r="A171">
        <v>285</v>
      </c>
      <c r="B171" t="s">
        <v>16443</v>
      </c>
      <c r="C171">
        <v>0</v>
      </c>
      <c r="D171" s="181">
        <v>0.99</v>
      </c>
    </row>
    <row r="172" spans="1:4" x14ac:dyDescent="0.35">
      <c r="A172">
        <v>286</v>
      </c>
      <c r="B172" t="s">
        <v>16444</v>
      </c>
      <c r="C172">
        <v>0</v>
      </c>
      <c r="D172" s="181">
        <v>0.63500000000000001</v>
      </c>
    </row>
    <row r="173" spans="1:4" x14ac:dyDescent="0.35">
      <c r="A173">
        <v>287</v>
      </c>
      <c r="B173" t="s">
        <v>16445</v>
      </c>
      <c r="C173">
        <v>0</v>
      </c>
      <c r="D173" s="181">
        <v>0.995</v>
      </c>
    </row>
    <row r="174" spans="1:4" x14ac:dyDescent="0.35">
      <c r="A174">
        <v>288</v>
      </c>
      <c r="B174" t="s">
        <v>16446</v>
      </c>
      <c r="C174">
        <v>0</v>
      </c>
      <c r="D174" s="181">
        <v>6.8</v>
      </c>
    </row>
    <row r="175" spans="1:4" x14ac:dyDescent="0.35">
      <c r="A175">
        <v>296</v>
      </c>
      <c r="B175" t="s">
        <v>16447</v>
      </c>
      <c r="C175">
        <v>0</v>
      </c>
      <c r="D175" s="181">
        <v>0.6</v>
      </c>
    </row>
    <row r="176" spans="1:4" x14ac:dyDescent="0.35">
      <c r="A176">
        <v>298</v>
      </c>
      <c r="B176" t="s">
        <v>16448</v>
      </c>
      <c r="C176">
        <v>0</v>
      </c>
      <c r="D176" s="181">
        <v>1.67</v>
      </c>
    </row>
    <row r="177" spans="1:4" x14ac:dyDescent="0.35">
      <c r="A177">
        <v>299</v>
      </c>
      <c r="B177" t="s">
        <v>16449</v>
      </c>
      <c r="C177">
        <v>0</v>
      </c>
      <c r="D177" s="181">
        <v>28.91</v>
      </c>
    </row>
    <row r="178" spans="1:4" x14ac:dyDescent="0.35">
      <c r="A178">
        <v>300</v>
      </c>
      <c r="B178" t="s">
        <v>16450</v>
      </c>
      <c r="C178">
        <v>0</v>
      </c>
      <c r="D178" s="181">
        <v>16.850000000000001</v>
      </c>
    </row>
    <row r="179" spans="1:4" x14ac:dyDescent="0.35">
      <c r="A179">
        <v>301</v>
      </c>
      <c r="B179" t="s">
        <v>16451</v>
      </c>
      <c r="C179">
        <v>0</v>
      </c>
      <c r="D179" s="181">
        <v>26.19</v>
      </c>
    </row>
    <row r="180" spans="1:4" x14ac:dyDescent="0.35">
      <c r="A180">
        <v>302</v>
      </c>
      <c r="B180" t="s">
        <v>16452</v>
      </c>
      <c r="C180">
        <v>0</v>
      </c>
      <c r="D180" s="181">
        <v>34.159999999999997</v>
      </c>
    </row>
    <row r="181" spans="1:4" x14ac:dyDescent="0.35">
      <c r="A181">
        <v>303</v>
      </c>
      <c r="B181" t="s">
        <v>16453</v>
      </c>
      <c r="C181">
        <v>0</v>
      </c>
      <c r="D181" s="181">
        <v>29.66</v>
      </c>
    </row>
    <row r="182" spans="1:4" x14ac:dyDescent="0.35">
      <c r="A182">
        <v>304</v>
      </c>
      <c r="B182" t="s">
        <v>16454</v>
      </c>
      <c r="C182">
        <v>0</v>
      </c>
      <c r="D182" s="181">
        <v>20.57</v>
      </c>
    </row>
    <row r="183" spans="1:4" x14ac:dyDescent="0.35">
      <c r="A183">
        <v>305</v>
      </c>
      <c r="B183" t="s">
        <v>16455</v>
      </c>
      <c r="C183">
        <v>0</v>
      </c>
      <c r="D183" s="181">
        <v>53.83</v>
      </c>
    </row>
    <row r="184" spans="1:4" x14ac:dyDescent="0.35">
      <c r="A184">
        <v>306</v>
      </c>
      <c r="B184" t="s">
        <v>16456</v>
      </c>
      <c r="C184">
        <v>0</v>
      </c>
      <c r="D184" s="181">
        <v>12.71</v>
      </c>
    </row>
    <row r="185" spans="1:4" x14ac:dyDescent="0.35">
      <c r="A185">
        <v>307</v>
      </c>
      <c r="B185" t="s">
        <v>16457</v>
      </c>
      <c r="C185">
        <v>0</v>
      </c>
      <c r="D185" s="181">
        <v>0.79</v>
      </c>
    </row>
    <row r="186" spans="1:4" x14ac:dyDescent="0.35">
      <c r="A186">
        <v>308</v>
      </c>
      <c r="B186" t="s">
        <v>16458</v>
      </c>
      <c r="C186">
        <v>480</v>
      </c>
      <c r="D186" s="181">
        <v>0.43</v>
      </c>
    </row>
    <row r="187" spans="1:4" x14ac:dyDescent="0.35">
      <c r="A187">
        <v>309</v>
      </c>
      <c r="B187" t="s">
        <v>16459</v>
      </c>
      <c r="C187">
        <v>0</v>
      </c>
      <c r="D187" s="181">
        <v>1.07</v>
      </c>
    </row>
    <row r="188" spans="1:4" x14ac:dyDescent="0.35">
      <c r="A188">
        <v>310</v>
      </c>
      <c r="B188" t="s">
        <v>16460</v>
      </c>
      <c r="C188">
        <v>0</v>
      </c>
      <c r="D188" s="181">
        <v>8.1</v>
      </c>
    </row>
    <row r="189" spans="1:4" x14ac:dyDescent="0.35">
      <c r="A189">
        <v>311</v>
      </c>
      <c r="B189" t="s">
        <v>16461</v>
      </c>
      <c r="C189">
        <v>0</v>
      </c>
      <c r="D189" s="181">
        <v>9.41</v>
      </c>
    </row>
    <row r="190" spans="1:4" x14ac:dyDescent="0.35">
      <c r="A190">
        <v>312</v>
      </c>
      <c r="B190" t="s">
        <v>16462</v>
      </c>
      <c r="C190">
        <v>0</v>
      </c>
      <c r="D190" s="181">
        <v>19.2</v>
      </c>
    </row>
    <row r="191" spans="1:4" x14ac:dyDescent="0.35">
      <c r="A191">
        <v>313</v>
      </c>
      <c r="B191" t="s">
        <v>16463</v>
      </c>
      <c r="C191">
        <v>0</v>
      </c>
      <c r="D191" s="181">
        <v>11.02</v>
      </c>
    </row>
    <row r="192" spans="1:4" x14ac:dyDescent="0.35">
      <c r="A192">
        <v>314</v>
      </c>
      <c r="B192" t="s">
        <v>16464</v>
      </c>
      <c r="C192">
        <v>0</v>
      </c>
      <c r="D192" s="181">
        <v>12.69</v>
      </c>
    </row>
    <row r="193" spans="1:4" x14ac:dyDescent="0.35">
      <c r="A193">
        <v>315</v>
      </c>
      <c r="B193" t="s">
        <v>16465</v>
      </c>
      <c r="C193">
        <v>0</v>
      </c>
      <c r="D193" s="181">
        <v>8.8699999999999992</v>
      </c>
    </row>
    <row r="194" spans="1:4" x14ac:dyDescent="0.35">
      <c r="A194">
        <v>316</v>
      </c>
      <c r="B194" t="s">
        <v>16466</v>
      </c>
      <c r="C194">
        <v>0</v>
      </c>
      <c r="D194" s="181">
        <v>41.69</v>
      </c>
    </row>
    <row r="195" spans="1:4" x14ac:dyDescent="0.35">
      <c r="A195">
        <v>317</v>
      </c>
      <c r="B195" t="s">
        <v>16467</v>
      </c>
      <c r="C195">
        <v>0</v>
      </c>
      <c r="D195" s="181">
        <v>6.75</v>
      </c>
    </row>
    <row r="196" spans="1:4" x14ac:dyDescent="0.35">
      <c r="A196">
        <v>318</v>
      </c>
      <c r="B196" t="s">
        <v>16468</v>
      </c>
      <c r="C196">
        <v>0</v>
      </c>
      <c r="D196" s="181">
        <v>34.61</v>
      </c>
    </row>
    <row r="197" spans="1:4" x14ac:dyDescent="0.35">
      <c r="A197">
        <v>319</v>
      </c>
      <c r="B197" t="s">
        <v>16469</v>
      </c>
      <c r="C197">
        <v>0</v>
      </c>
      <c r="D197" s="181">
        <v>20.23</v>
      </c>
    </row>
    <row r="198" spans="1:4" x14ac:dyDescent="0.35">
      <c r="A198">
        <v>320</v>
      </c>
      <c r="B198" t="s">
        <v>16470</v>
      </c>
      <c r="C198">
        <v>0</v>
      </c>
      <c r="D198" s="181">
        <v>64.400000000000006</v>
      </c>
    </row>
    <row r="199" spans="1:4" x14ac:dyDescent="0.35">
      <c r="A199">
        <v>321</v>
      </c>
      <c r="B199" t="s">
        <v>16471</v>
      </c>
      <c r="C199">
        <v>30</v>
      </c>
      <c r="D199" s="181">
        <v>10.5</v>
      </c>
    </row>
    <row r="200" spans="1:4" x14ac:dyDescent="0.35">
      <c r="A200">
        <v>322</v>
      </c>
      <c r="B200" t="s">
        <v>16472</v>
      </c>
      <c r="C200">
        <v>0</v>
      </c>
      <c r="D200" s="181">
        <v>10.5</v>
      </c>
    </row>
    <row r="201" spans="1:4" x14ac:dyDescent="0.35">
      <c r="A201">
        <v>323</v>
      </c>
      <c r="B201" t="s">
        <v>16473</v>
      </c>
      <c r="C201">
        <v>0</v>
      </c>
      <c r="D201" s="181">
        <v>7.4</v>
      </c>
    </row>
    <row r="202" spans="1:4" x14ac:dyDescent="0.35">
      <c r="A202">
        <v>324</v>
      </c>
      <c r="B202" t="s">
        <v>16474</v>
      </c>
      <c r="C202">
        <v>0</v>
      </c>
      <c r="D202" s="181">
        <v>16.431000000000001</v>
      </c>
    </row>
    <row r="203" spans="1:4" x14ac:dyDescent="0.35">
      <c r="A203">
        <v>325</v>
      </c>
      <c r="B203" t="s">
        <v>16475</v>
      </c>
      <c r="C203">
        <v>0</v>
      </c>
      <c r="D203" s="181">
        <v>2.5990000000000002</v>
      </c>
    </row>
    <row r="204" spans="1:4" x14ac:dyDescent="0.35">
      <c r="A204">
        <v>326</v>
      </c>
      <c r="B204" t="s">
        <v>16476</v>
      </c>
      <c r="C204">
        <v>0</v>
      </c>
      <c r="D204" s="181">
        <v>11.164999999999999</v>
      </c>
    </row>
    <row r="205" spans="1:4" x14ac:dyDescent="0.35">
      <c r="A205">
        <v>327</v>
      </c>
      <c r="B205" t="s">
        <v>16477</v>
      </c>
      <c r="C205">
        <v>222</v>
      </c>
      <c r="D205" s="181">
        <v>3.4820000000000002</v>
      </c>
    </row>
    <row r="206" spans="1:4" x14ac:dyDescent="0.35">
      <c r="A206">
        <v>328</v>
      </c>
      <c r="B206" t="s">
        <v>16478</v>
      </c>
      <c r="C206">
        <v>0</v>
      </c>
      <c r="D206" s="181">
        <v>164</v>
      </c>
    </row>
    <row r="207" spans="1:4" x14ac:dyDescent="0.35">
      <c r="A207">
        <v>329</v>
      </c>
      <c r="B207" t="s">
        <v>16479</v>
      </c>
      <c r="C207">
        <v>0</v>
      </c>
      <c r="D207" s="181">
        <v>8.3699999999999992</v>
      </c>
    </row>
    <row r="208" spans="1:4" x14ac:dyDescent="0.35">
      <c r="A208">
        <v>330</v>
      </c>
      <c r="B208" t="s">
        <v>16480</v>
      </c>
      <c r="C208">
        <v>0</v>
      </c>
      <c r="D208" s="181">
        <v>20.25</v>
      </c>
    </row>
    <row r="209" spans="1:4" x14ac:dyDescent="0.35">
      <c r="A209">
        <v>331</v>
      </c>
      <c r="B209" t="s">
        <v>16481</v>
      </c>
      <c r="C209">
        <v>0</v>
      </c>
      <c r="D209" s="181">
        <v>29</v>
      </c>
    </row>
    <row r="210" spans="1:4" x14ac:dyDescent="0.35">
      <c r="A210">
        <v>332</v>
      </c>
      <c r="B210" t="s">
        <v>16482</v>
      </c>
      <c r="C210">
        <v>0</v>
      </c>
      <c r="D210" s="181">
        <v>21.5</v>
      </c>
    </row>
    <row r="211" spans="1:4" x14ac:dyDescent="0.35">
      <c r="A211">
        <v>333</v>
      </c>
      <c r="B211" t="s">
        <v>16483</v>
      </c>
      <c r="C211">
        <v>0</v>
      </c>
      <c r="D211" s="181">
        <v>7.58</v>
      </c>
    </row>
    <row r="212" spans="1:4" x14ac:dyDescent="0.35">
      <c r="A212">
        <v>334</v>
      </c>
      <c r="B212" t="s">
        <v>16484</v>
      </c>
      <c r="C212">
        <v>0</v>
      </c>
      <c r="D212" s="181">
        <v>35.945999999999998</v>
      </c>
    </row>
    <row r="213" spans="1:4" x14ac:dyDescent="0.35">
      <c r="A213">
        <v>335</v>
      </c>
      <c r="B213" t="s">
        <v>16485</v>
      </c>
      <c r="C213">
        <v>0</v>
      </c>
      <c r="D213" s="181">
        <v>18.3</v>
      </c>
    </row>
    <row r="214" spans="1:4" x14ac:dyDescent="0.35">
      <c r="A214">
        <v>336</v>
      </c>
      <c r="B214" t="s">
        <v>16486</v>
      </c>
      <c r="C214">
        <v>0</v>
      </c>
      <c r="D214" s="181">
        <v>9.5</v>
      </c>
    </row>
    <row r="215" spans="1:4" x14ac:dyDescent="0.35">
      <c r="A215">
        <v>337</v>
      </c>
      <c r="B215" t="s">
        <v>16487</v>
      </c>
      <c r="C215">
        <v>0</v>
      </c>
      <c r="D215" s="181">
        <v>6.48</v>
      </c>
    </row>
    <row r="216" spans="1:4" x14ac:dyDescent="0.35">
      <c r="A216">
        <v>338</v>
      </c>
      <c r="B216" t="s">
        <v>16488</v>
      </c>
      <c r="C216">
        <v>0</v>
      </c>
      <c r="D216" s="181">
        <v>98.85</v>
      </c>
    </row>
    <row r="217" spans="1:4" x14ac:dyDescent="0.35">
      <c r="A217">
        <v>339</v>
      </c>
      <c r="B217" t="s">
        <v>16489</v>
      </c>
      <c r="C217">
        <v>90</v>
      </c>
      <c r="D217" s="181">
        <v>19.21</v>
      </c>
    </row>
    <row r="218" spans="1:4" x14ac:dyDescent="0.35">
      <c r="A218">
        <v>340</v>
      </c>
      <c r="B218" t="s">
        <v>16490</v>
      </c>
      <c r="C218">
        <v>0</v>
      </c>
      <c r="D218" s="181">
        <v>13.83</v>
      </c>
    </row>
    <row r="219" spans="1:4" x14ac:dyDescent="0.35">
      <c r="A219">
        <v>341</v>
      </c>
      <c r="B219" t="s">
        <v>16491</v>
      </c>
      <c r="C219">
        <v>0</v>
      </c>
      <c r="D219" s="181">
        <v>18.745000000000001</v>
      </c>
    </row>
    <row r="220" spans="1:4" x14ac:dyDescent="0.35">
      <c r="A220">
        <v>343</v>
      </c>
      <c r="B220" t="s">
        <v>16492</v>
      </c>
      <c r="C220">
        <v>0</v>
      </c>
      <c r="D220" s="181">
        <v>13.94</v>
      </c>
    </row>
    <row r="221" spans="1:4" x14ac:dyDescent="0.35">
      <c r="A221">
        <v>344</v>
      </c>
      <c r="B221" t="s">
        <v>16493</v>
      </c>
      <c r="C221">
        <v>0</v>
      </c>
      <c r="D221" s="181">
        <v>11.93</v>
      </c>
    </row>
    <row r="222" spans="1:4" x14ac:dyDescent="0.35">
      <c r="A222">
        <v>345</v>
      </c>
      <c r="B222" t="s">
        <v>16494</v>
      </c>
      <c r="C222">
        <v>18</v>
      </c>
      <c r="D222" s="181">
        <v>23.715</v>
      </c>
    </row>
    <row r="223" spans="1:4" x14ac:dyDescent="0.35">
      <c r="A223">
        <v>346</v>
      </c>
      <c r="B223" t="s">
        <v>16495</v>
      </c>
      <c r="C223">
        <v>0</v>
      </c>
      <c r="D223" s="181">
        <v>11.3</v>
      </c>
    </row>
    <row r="224" spans="1:4" x14ac:dyDescent="0.35">
      <c r="A224">
        <v>347</v>
      </c>
      <c r="B224" t="s">
        <v>16496</v>
      </c>
      <c r="C224">
        <v>0</v>
      </c>
      <c r="D224" s="181">
        <v>17.239999999999998</v>
      </c>
    </row>
    <row r="225" spans="1:4" x14ac:dyDescent="0.35">
      <c r="A225">
        <v>348</v>
      </c>
      <c r="B225" t="s">
        <v>16497</v>
      </c>
      <c r="C225">
        <v>0</v>
      </c>
      <c r="D225" s="181">
        <v>3.577</v>
      </c>
    </row>
    <row r="226" spans="1:4" x14ac:dyDescent="0.35">
      <c r="A226">
        <v>349</v>
      </c>
      <c r="B226" t="s">
        <v>16498</v>
      </c>
      <c r="C226">
        <v>0</v>
      </c>
      <c r="D226" s="181">
        <v>4.7460000000000004</v>
      </c>
    </row>
    <row r="227" spans="1:4" x14ac:dyDescent="0.35">
      <c r="A227">
        <v>350</v>
      </c>
      <c r="B227" t="s">
        <v>16499</v>
      </c>
      <c r="C227">
        <v>0</v>
      </c>
      <c r="D227" s="181">
        <v>7.08</v>
      </c>
    </row>
    <row r="228" spans="1:4" x14ac:dyDescent="0.35">
      <c r="A228">
        <v>351</v>
      </c>
      <c r="B228" t="s">
        <v>16500</v>
      </c>
      <c r="C228">
        <v>0</v>
      </c>
      <c r="D228" s="181">
        <v>18.12</v>
      </c>
    </row>
    <row r="229" spans="1:4" x14ac:dyDescent="0.35">
      <c r="A229">
        <v>352</v>
      </c>
      <c r="B229" t="s">
        <v>16501</v>
      </c>
      <c r="C229">
        <v>0</v>
      </c>
      <c r="D229" s="181">
        <v>26.63</v>
      </c>
    </row>
    <row r="230" spans="1:4" x14ac:dyDescent="0.35">
      <c r="A230">
        <v>353</v>
      </c>
      <c r="B230" t="s">
        <v>16502</v>
      </c>
      <c r="C230">
        <v>0</v>
      </c>
      <c r="D230" s="181">
        <v>14.91</v>
      </c>
    </row>
    <row r="231" spans="1:4" x14ac:dyDescent="0.35">
      <c r="A231">
        <v>354</v>
      </c>
      <c r="B231" t="s">
        <v>16503</v>
      </c>
      <c r="C231">
        <v>0</v>
      </c>
      <c r="D231" s="181">
        <v>83.96</v>
      </c>
    </row>
    <row r="232" spans="1:4" x14ac:dyDescent="0.35">
      <c r="A232">
        <v>355</v>
      </c>
      <c r="B232" t="s">
        <v>16504</v>
      </c>
      <c r="C232">
        <v>0</v>
      </c>
      <c r="D232" s="181">
        <v>28.59</v>
      </c>
    </row>
    <row r="233" spans="1:4" x14ac:dyDescent="0.35">
      <c r="A233">
        <v>356</v>
      </c>
      <c r="B233" t="s">
        <v>16505</v>
      </c>
      <c r="C233">
        <v>0</v>
      </c>
      <c r="D233" s="181">
        <v>60.16</v>
      </c>
    </row>
    <row r="234" spans="1:4" x14ac:dyDescent="0.35">
      <c r="A234">
        <v>357</v>
      </c>
      <c r="B234" t="s">
        <v>16506</v>
      </c>
      <c r="C234">
        <v>0</v>
      </c>
      <c r="D234" s="181">
        <v>19.16</v>
      </c>
    </row>
    <row r="235" spans="1:4" x14ac:dyDescent="0.35">
      <c r="A235">
        <v>358</v>
      </c>
      <c r="B235" t="s">
        <v>16507</v>
      </c>
      <c r="C235">
        <v>0</v>
      </c>
      <c r="D235" s="181">
        <v>90.16</v>
      </c>
    </row>
    <row r="236" spans="1:4" x14ac:dyDescent="0.35">
      <c r="A236">
        <v>359</v>
      </c>
      <c r="B236" t="s">
        <v>16508</v>
      </c>
      <c r="C236">
        <v>0</v>
      </c>
      <c r="D236" s="181">
        <v>118.16</v>
      </c>
    </row>
    <row r="237" spans="1:4" x14ac:dyDescent="0.35">
      <c r="A237">
        <v>360</v>
      </c>
      <c r="B237" t="s">
        <v>16509</v>
      </c>
      <c r="C237">
        <v>0</v>
      </c>
      <c r="D237" s="181">
        <v>44.44</v>
      </c>
    </row>
    <row r="238" spans="1:4" x14ac:dyDescent="0.35">
      <c r="A238">
        <v>361</v>
      </c>
      <c r="B238" t="s">
        <v>16510</v>
      </c>
      <c r="C238">
        <v>0</v>
      </c>
      <c r="D238" s="181">
        <v>19.010000000000002</v>
      </c>
    </row>
    <row r="239" spans="1:4" x14ac:dyDescent="0.35">
      <c r="A239">
        <v>362</v>
      </c>
      <c r="B239" t="s">
        <v>16511</v>
      </c>
      <c r="C239">
        <v>0</v>
      </c>
      <c r="D239" s="181">
        <v>31.45</v>
      </c>
    </row>
    <row r="240" spans="1:4" x14ac:dyDescent="0.35">
      <c r="A240">
        <v>363</v>
      </c>
      <c r="B240" t="s">
        <v>16512</v>
      </c>
      <c r="C240">
        <v>0</v>
      </c>
      <c r="D240" s="181">
        <v>48.16</v>
      </c>
    </row>
    <row r="241" spans="1:4" x14ac:dyDescent="0.35">
      <c r="A241">
        <v>364</v>
      </c>
      <c r="B241" t="s">
        <v>16513</v>
      </c>
      <c r="C241">
        <v>0</v>
      </c>
      <c r="D241" s="181">
        <v>218.37</v>
      </c>
    </row>
    <row r="242" spans="1:4" x14ac:dyDescent="0.35">
      <c r="A242">
        <v>365</v>
      </c>
      <c r="B242" t="s">
        <v>16514</v>
      </c>
      <c r="C242">
        <v>0</v>
      </c>
      <c r="D242" s="181">
        <v>28.53</v>
      </c>
    </row>
    <row r="243" spans="1:4" x14ac:dyDescent="0.35">
      <c r="A243">
        <v>366</v>
      </c>
      <c r="B243" t="s">
        <v>16515</v>
      </c>
      <c r="C243">
        <v>366</v>
      </c>
      <c r="D243" s="181">
        <v>26.009</v>
      </c>
    </row>
    <row r="244" spans="1:4" x14ac:dyDescent="0.35">
      <c r="A244">
        <v>367</v>
      </c>
      <c r="B244" t="s">
        <v>16516</v>
      </c>
      <c r="C244">
        <v>42</v>
      </c>
      <c r="D244" s="181">
        <v>23.7</v>
      </c>
    </row>
    <row r="245" spans="1:4" x14ac:dyDescent="0.35">
      <c r="A245">
        <v>368</v>
      </c>
      <c r="B245" t="s">
        <v>16517</v>
      </c>
      <c r="C245">
        <v>21</v>
      </c>
      <c r="D245" s="181">
        <v>12.81</v>
      </c>
    </row>
    <row r="246" spans="1:4" x14ac:dyDescent="0.35">
      <c r="A246">
        <v>369</v>
      </c>
      <c r="B246" t="s">
        <v>16518</v>
      </c>
      <c r="C246">
        <v>0</v>
      </c>
      <c r="D246" s="181">
        <v>30.67</v>
      </c>
    </row>
    <row r="247" spans="1:4" x14ac:dyDescent="0.35">
      <c r="A247">
        <v>370</v>
      </c>
      <c r="B247" t="s">
        <v>16519</v>
      </c>
      <c r="C247">
        <v>0</v>
      </c>
      <c r="D247" s="181">
        <v>35.9</v>
      </c>
    </row>
    <row r="248" spans="1:4" x14ac:dyDescent="0.35">
      <c r="A248">
        <v>371</v>
      </c>
      <c r="B248" t="s">
        <v>16520</v>
      </c>
      <c r="C248">
        <v>0</v>
      </c>
      <c r="D248" s="181">
        <v>14.74</v>
      </c>
    </row>
    <row r="249" spans="1:4" x14ac:dyDescent="0.35">
      <c r="A249">
        <v>379</v>
      </c>
      <c r="B249" t="s">
        <v>16521</v>
      </c>
      <c r="C249">
        <v>0</v>
      </c>
      <c r="D249" s="181">
        <v>9.5</v>
      </c>
    </row>
    <row r="250" spans="1:4" x14ac:dyDescent="0.35">
      <c r="A250">
        <v>380</v>
      </c>
      <c r="B250" t="s">
        <v>16522</v>
      </c>
      <c r="C250">
        <v>0</v>
      </c>
      <c r="D250" s="181">
        <v>0</v>
      </c>
    </row>
    <row r="251" spans="1:4" x14ac:dyDescent="0.35">
      <c r="A251">
        <v>385</v>
      </c>
      <c r="B251" t="s">
        <v>16523</v>
      </c>
      <c r="C251">
        <v>0</v>
      </c>
      <c r="D251" s="181">
        <v>7.35</v>
      </c>
    </row>
    <row r="252" spans="1:4" x14ac:dyDescent="0.35">
      <c r="A252">
        <v>386</v>
      </c>
      <c r="B252" t="s">
        <v>16524</v>
      </c>
      <c r="C252">
        <v>0</v>
      </c>
      <c r="D252" s="181">
        <v>12.946999999999999</v>
      </c>
    </row>
    <row r="253" spans="1:4" x14ac:dyDescent="0.35">
      <c r="A253">
        <v>387</v>
      </c>
      <c r="B253" t="s">
        <v>16525</v>
      </c>
      <c r="C253">
        <v>0</v>
      </c>
      <c r="D253" s="181">
        <v>6.1</v>
      </c>
    </row>
    <row r="254" spans="1:4" x14ac:dyDescent="0.35">
      <c r="A254">
        <v>388</v>
      </c>
      <c r="B254" t="s">
        <v>16526</v>
      </c>
      <c r="C254">
        <v>0</v>
      </c>
      <c r="D254" s="181">
        <v>7.84</v>
      </c>
    </row>
    <row r="255" spans="1:4" x14ac:dyDescent="0.35">
      <c r="A255">
        <v>389</v>
      </c>
      <c r="B255" t="s">
        <v>16527</v>
      </c>
      <c r="C255">
        <v>0</v>
      </c>
      <c r="D255" s="181">
        <v>29.65</v>
      </c>
    </row>
    <row r="256" spans="1:4" x14ac:dyDescent="0.35">
      <c r="A256">
        <v>390</v>
      </c>
      <c r="B256" t="s">
        <v>16528</v>
      </c>
      <c r="C256">
        <v>0</v>
      </c>
      <c r="D256" s="181">
        <v>17.8</v>
      </c>
    </row>
    <row r="257" spans="1:4" x14ac:dyDescent="0.35">
      <c r="A257">
        <v>391</v>
      </c>
      <c r="B257" t="s">
        <v>16529</v>
      </c>
      <c r="C257">
        <v>39</v>
      </c>
      <c r="D257" s="181">
        <v>9.18</v>
      </c>
    </row>
    <row r="258" spans="1:4" x14ac:dyDescent="0.35">
      <c r="A258">
        <v>392</v>
      </c>
      <c r="B258" t="s">
        <v>16530</v>
      </c>
      <c r="C258">
        <v>0</v>
      </c>
      <c r="D258" s="181">
        <v>14.63</v>
      </c>
    </row>
    <row r="259" spans="1:4" x14ac:dyDescent="0.35">
      <c r="A259">
        <v>393</v>
      </c>
      <c r="B259" t="s">
        <v>16531</v>
      </c>
      <c r="C259">
        <v>6</v>
      </c>
      <c r="D259" s="181">
        <v>52.16</v>
      </c>
    </row>
    <row r="260" spans="1:4" x14ac:dyDescent="0.35">
      <c r="A260">
        <v>394</v>
      </c>
      <c r="B260" t="s">
        <v>16532</v>
      </c>
      <c r="C260">
        <v>0</v>
      </c>
      <c r="D260" s="181">
        <v>11.75</v>
      </c>
    </row>
    <row r="261" spans="1:4" x14ac:dyDescent="0.35">
      <c r="A261">
        <v>395</v>
      </c>
      <c r="B261" t="s">
        <v>16533</v>
      </c>
      <c r="C261">
        <v>0</v>
      </c>
      <c r="D261" s="181">
        <v>23.19</v>
      </c>
    </row>
    <row r="262" spans="1:4" x14ac:dyDescent="0.35">
      <c r="A262">
        <v>396</v>
      </c>
      <c r="B262" t="s">
        <v>16534</v>
      </c>
      <c r="C262">
        <v>0</v>
      </c>
      <c r="D262" s="181">
        <v>0</v>
      </c>
    </row>
    <row r="263" spans="1:4" x14ac:dyDescent="0.35">
      <c r="A263">
        <v>397</v>
      </c>
      <c r="B263" t="s">
        <v>16535</v>
      </c>
      <c r="C263">
        <v>0</v>
      </c>
      <c r="D263" s="181">
        <v>0</v>
      </c>
    </row>
    <row r="264" spans="1:4" x14ac:dyDescent="0.35">
      <c r="A264">
        <v>398</v>
      </c>
      <c r="B264" t="s">
        <v>16536</v>
      </c>
      <c r="C264">
        <v>0</v>
      </c>
      <c r="D264" s="181">
        <v>25.33</v>
      </c>
    </row>
    <row r="265" spans="1:4" x14ac:dyDescent="0.35">
      <c r="A265">
        <v>399</v>
      </c>
      <c r="B265" t="s">
        <v>16537</v>
      </c>
      <c r="C265">
        <v>18</v>
      </c>
      <c r="D265" s="181">
        <v>19.010000000000002</v>
      </c>
    </row>
    <row r="266" spans="1:4" x14ac:dyDescent="0.35">
      <c r="A266">
        <v>400</v>
      </c>
      <c r="B266" t="s">
        <v>16538</v>
      </c>
      <c r="C266">
        <v>0</v>
      </c>
      <c r="D266" s="181">
        <v>10.79</v>
      </c>
    </row>
    <row r="267" spans="1:4" x14ac:dyDescent="0.35">
      <c r="A267">
        <v>401</v>
      </c>
      <c r="B267" t="s">
        <v>16539</v>
      </c>
      <c r="C267">
        <v>0</v>
      </c>
      <c r="D267" s="181">
        <v>12.9</v>
      </c>
    </row>
    <row r="268" spans="1:4" x14ac:dyDescent="0.35">
      <c r="A268">
        <v>402</v>
      </c>
      <c r="B268" t="s">
        <v>16540</v>
      </c>
      <c r="C268">
        <v>0</v>
      </c>
      <c r="D268" s="181">
        <v>16.739999999999998</v>
      </c>
    </row>
    <row r="269" spans="1:4" x14ac:dyDescent="0.35">
      <c r="A269">
        <v>403</v>
      </c>
      <c r="B269" t="s">
        <v>16541</v>
      </c>
      <c r="C269">
        <v>0</v>
      </c>
      <c r="D269" s="181">
        <v>21.45</v>
      </c>
    </row>
    <row r="270" spans="1:4" x14ac:dyDescent="0.35">
      <c r="A270">
        <v>404</v>
      </c>
      <c r="B270" t="s">
        <v>16542</v>
      </c>
      <c r="C270">
        <v>0</v>
      </c>
      <c r="D270" s="181">
        <v>15.82</v>
      </c>
    </row>
    <row r="271" spans="1:4" x14ac:dyDescent="0.35">
      <c r="A271">
        <v>405</v>
      </c>
      <c r="B271" t="s">
        <v>16543</v>
      </c>
      <c r="C271">
        <v>0</v>
      </c>
      <c r="D271" s="181">
        <v>50.16</v>
      </c>
    </row>
    <row r="272" spans="1:4" x14ac:dyDescent="0.35">
      <c r="A272">
        <v>406</v>
      </c>
      <c r="B272" t="s">
        <v>16544</v>
      </c>
      <c r="C272">
        <v>0</v>
      </c>
      <c r="D272" s="181">
        <v>38.69</v>
      </c>
    </row>
    <row r="273" spans="1:4" x14ac:dyDescent="0.35">
      <c r="A273">
        <v>407</v>
      </c>
      <c r="B273" t="s">
        <v>16545</v>
      </c>
      <c r="C273">
        <v>0</v>
      </c>
      <c r="D273" s="181">
        <v>8</v>
      </c>
    </row>
    <row r="274" spans="1:4" x14ac:dyDescent="0.35">
      <c r="A274">
        <v>408</v>
      </c>
      <c r="B274" t="s">
        <v>16546</v>
      </c>
      <c r="C274">
        <v>0</v>
      </c>
      <c r="D274" s="181">
        <v>8.85</v>
      </c>
    </row>
    <row r="275" spans="1:4" x14ac:dyDescent="0.35">
      <c r="A275">
        <v>409</v>
      </c>
      <c r="B275" t="s">
        <v>16547</v>
      </c>
      <c r="C275">
        <v>0</v>
      </c>
      <c r="D275" s="181">
        <v>20.7</v>
      </c>
    </row>
    <row r="276" spans="1:4" x14ac:dyDescent="0.35">
      <c r="A276">
        <v>410</v>
      </c>
      <c r="B276" t="s">
        <v>16548</v>
      </c>
      <c r="C276">
        <v>3</v>
      </c>
      <c r="D276" s="181">
        <v>11.25</v>
      </c>
    </row>
    <row r="277" spans="1:4" x14ac:dyDescent="0.35">
      <c r="A277">
        <v>411</v>
      </c>
      <c r="B277" t="s">
        <v>16549</v>
      </c>
      <c r="C277">
        <v>84</v>
      </c>
      <c r="D277" s="181">
        <v>8.1199999999999992</v>
      </c>
    </row>
    <row r="278" spans="1:4" x14ac:dyDescent="0.35">
      <c r="A278">
        <v>412</v>
      </c>
      <c r="B278" t="s">
        <v>16550</v>
      </c>
      <c r="C278">
        <v>0</v>
      </c>
      <c r="D278" s="181">
        <v>11.8</v>
      </c>
    </row>
    <row r="279" spans="1:4" x14ac:dyDescent="0.35">
      <c r="A279">
        <v>413</v>
      </c>
      <c r="B279" t="s">
        <v>16551</v>
      </c>
      <c r="C279">
        <v>0</v>
      </c>
      <c r="D279" s="181">
        <v>12.2</v>
      </c>
    </row>
    <row r="280" spans="1:4" x14ac:dyDescent="0.35">
      <c r="A280">
        <v>414</v>
      </c>
      <c r="B280" t="s">
        <v>16552</v>
      </c>
      <c r="C280">
        <v>0</v>
      </c>
      <c r="D280" s="181">
        <v>7.6</v>
      </c>
    </row>
    <row r="281" spans="1:4" x14ac:dyDescent="0.35">
      <c r="A281">
        <v>415</v>
      </c>
      <c r="B281" t="s">
        <v>16553</v>
      </c>
      <c r="C281">
        <v>9</v>
      </c>
      <c r="D281" s="181">
        <v>11.9</v>
      </c>
    </row>
    <row r="282" spans="1:4" x14ac:dyDescent="0.35">
      <c r="A282">
        <v>416</v>
      </c>
      <c r="B282" t="s">
        <v>16554</v>
      </c>
      <c r="C282">
        <v>23</v>
      </c>
      <c r="D282" s="181">
        <v>9.6</v>
      </c>
    </row>
    <row r="283" spans="1:4" x14ac:dyDescent="0.35">
      <c r="A283">
        <v>417</v>
      </c>
      <c r="B283" t="s">
        <v>16555</v>
      </c>
      <c r="C283">
        <v>0</v>
      </c>
      <c r="D283" s="181">
        <v>0</v>
      </c>
    </row>
    <row r="284" spans="1:4" x14ac:dyDescent="0.35">
      <c r="A284">
        <v>418</v>
      </c>
      <c r="B284" t="s">
        <v>16556</v>
      </c>
      <c r="C284">
        <v>0</v>
      </c>
      <c r="D284" s="181">
        <v>4.7</v>
      </c>
    </row>
    <row r="285" spans="1:4" x14ac:dyDescent="0.35">
      <c r="A285">
        <v>419</v>
      </c>
      <c r="B285" t="s">
        <v>16557</v>
      </c>
      <c r="C285">
        <v>0</v>
      </c>
      <c r="D285" s="181">
        <v>4.5069999999999997</v>
      </c>
    </row>
    <row r="286" spans="1:4" x14ac:dyDescent="0.35">
      <c r="A286">
        <v>420</v>
      </c>
      <c r="B286" t="s">
        <v>16558</v>
      </c>
      <c r="C286">
        <v>0</v>
      </c>
      <c r="D286" s="181">
        <v>10.32</v>
      </c>
    </row>
    <row r="287" spans="1:4" x14ac:dyDescent="0.35">
      <c r="A287">
        <v>421</v>
      </c>
      <c r="B287" t="s">
        <v>16559</v>
      </c>
      <c r="C287">
        <v>9</v>
      </c>
      <c r="D287" s="181">
        <v>37.340000000000003</v>
      </c>
    </row>
    <row r="288" spans="1:4" x14ac:dyDescent="0.35">
      <c r="A288">
        <v>422</v>
      </c>
      <c r="B288" t="s">
        <v>16560</v>
      </c>
      <c r="C288">
        <v>0</v>
      </c>
      <c r="D288" s="181">
        <v>6.7</v>
      </c>
    </row>
    <row r="289" spans="1:4" x14ac:dyDescent="0.35">
      <c r="A289">
        <v>423</v>
      </c>
      <c r="B289" t="s">
        <v>16561</v>
      </c>
      <c r="C289">
        <v>0</v>
      </c>
      <c r="D289" s="181">
        <v>4.9000000000000004</v>
      </c>
    </row>
    <row r="290" spans="1:4" x14ac:dyDescent="0.35">
      <c r="A290">
        <v>424</v>
      </c>
      <c r="B290" t="s">
        <v>16562</v>
      </c>
      <c r="C290">
        <v>0</v>
      </c>
      <c r="D290" s="181">
        <v>6.6</v>
      </c>
    </row>
    <row r="291" spans="1:4" x14ac:dyDescent="0.35">
      <c r="A291">
        <v>425</v>
      </c>
      <c r="B291" t="s">
        <v>16563</v>
      </c>
      <c r="C291">
        <v>6</v>
      </c>
      <c r="D291" s="181">
        <v>8.75</v>
      </c>
    </row>
    <row r="292" spans="1:4" x14ac:dyDescent="0.35">
      <c r="A292">
        <v>426</v>
      </c>
      <c r="B292" t="s">
        <v>16564</v>
      </c>
      <c r="C292">
        <v>0</v>
      </c>
      <c r="D292" s="181">
        <v>9.7469999999999999</v>
      </c>
    </row>
    <row r="293" spans="1:4" x14ac:dyDescent="0.35">
      <c r="A293">
        <v>427</v>
      </c>
      <c r="B293" t="s">
        <v>16565</v>
      </c>
      <c r="C293">
        <v>0</v>
      </c>
      <c r="D293" s="181">
        <v>21.71</v>
      </c>
    </row>
    <row r="294" spans="1:4" x14ac:dyDescent="0.35">
      <c r="A294">
        <v>428</v>
      </c>
      <c r="B294" t="s">
        <v>16566</v>
      </c>
      <c r="C294">
        <v>0</v>
      </c>
      <c r="D294" s="181">
        <v>29.07</v>
      </c>
    </row>
    <row r="295" spans="1:4" x14ac:dyDescent="0.35">
      <c r="A295">
        <v>429</v>
      </c>
      <c r="B295" t="s">
        <v>16567</v>
      </c>
      <c r="C295">
        <v>0</v>
      </c>
      <c r="D295" s="181">
        <v>17.87</v>
      </c>
    </row>
    <row r="296" spans="1:4" x14ac:dyDescent="0.35">
      <c r="A296">
        <v>430</v>
      </c>
      <c r="B296" t="s">
        <v>16568</v>
      </c>
      <c r="C296">
        <v>3</v>
      </c>
      <c r="D296" s="181">
        <v>55.48</v>
      </c>
    </row>
    <row r="297" spans="1:4" x14ac:dyDescent="0.35">
      <c r="A297">
        <v>431</v>
      </c>
      <c r="B297" t="s">
        <v>16569</v>
      </c>
      <c r="C297">
        <v>0</v>
      </c>
      <c r="D297" s="181">
        <v>22.95</v>
      </c>
    </row>
    <row r="298" spans="1:4" x14ac:dyDescent="0.35">
      <c r="A298">
        <v>432</v>
      </c>
      <c r="B298" t="s">
        <v>16570</v>
      </c>
      <c r="C298">
        <v>0</v>
      </c>
      <c r="D298" s="181">
        <v>6.6360000000000001</v>
      </c>
    </row>
    <row r="299" spans="1:4" x14ac:dyDescent="0.35">
      <c r="A299">
        <v>433</v>
      </c>
      <c r="B299" t="s">
        <v>16571</v>
      </c>
      <c r="C299">
        <v>0</v>
      </c>
      <c r="D299" s="181">
        <v>1.39</v>
      </c>
    </row>
    <row r="300" spans="1:4" x14ac:dyDescent="0.35">
      <c r="A300">
        <v>434</v>
      </c>
      <c r="B300" t="s">
        <v>16572</v>
      </c>
      <c r="C300">
        <v>0</v>
      </c>
      <c r="D300" s="181">
        <v>3.15</v>
      </c>
    </row>
    <row r="301" spans="1:4" x14ac:dyDescent="0.35">
      <c r="A301">
        <v>435</v>
      </c>
      <c r="B301" t="s">
        <v>16573</v>
      </c>
      <c r="C301">
        <v>0</v>
      </c>
      <c r="D301" s="181">
        <v>12.8</v>
      </c>
    </row>
    <row r="302" spans="1:4" x14ac:dyDescent="0.35">
      <c r="A302">
        <v>436</v>
      </c>
      <c r="B302" t="s">
        <v>16574</v>
      </c>
      <c r="C302">
        <v>45</v>
      </c>
      <c r="D302" s="181">
        <v>11.95</v>
      </c>
    </row>
    <row r="303" spans="1:4" x14ac:dyDescent="0.35">
      <c r="A303">
        <v>437</v>
      </c>
      <c r="B303" t="s">
        <v>16575</v>
      </c>
      <c r="C303">
        <v>57</v>
      </c>
      <c r="D303" s="181">
        <v>12.69</v>
      </c>
    </row>
    <row r="304" spans="1:4" x14ac:dyDescent="0.35">
      <c r="A304">
        <v>438</v>
      </c>
      <c r="B304" t="s">
        <v>16576</v>
      </c>
      <c r="C304">
        <v>0</v>
      </c>
      <c r="D304" s="181">
        <v>11.606999999999999</v>
      </c>
    </row>
    <row r="305" spans="1:4" x14ac:dyDescent="0.35">
      <c r="A305">
        <v>439</v>
      </c>
      <c r="B305" t="s">
        <v>16577</v>
      </c>
      <c r="C305">
        <v>3</v>
      </c>
      <c r="D305" s="181">
        <v>9.9</v>
      </c>
    </row>
    <row r="306" spans="1:4" x14ac:dyDescent="0.35">
      <c r="A306">
        <v>440</v>
      </c>
      <c r="B306" t="s">
        <v>16578</v>
      </c>
      <c r="C306">
        <v>1050</v>
      </c>
      <c r="D306" s="181">
        <v>9.2899999999999991</v>
      </c>
    </row>
    <row r="307" spans="1:4" x14ac:dyDescent="0.35">
      <c r="A307">
        <v>441</v>
      </c>
      <c r="B307" t="s">
        <v>16579</v>
      </c>
      <c r="C307">
        <v>87</v>
      </c>
      <c r="D307" s="181">
        <v>5.01</v>
      </c>
    </row>
    <row r="308" spans="1:4" x14ac:dyDescent="0.35">
      <c r="A308">
        <v>442</v>
      </c>
      <c r="B308" t="s">
        <v>16580</v>
      </c>
      <c r="C308">
        <v>0</v>
      </c>
      <c r="D308" s="181">
        <v>20.059999999999999</v>
      </c>
    </row>
    <row r="309" spans="1:4" x14ac:dyDescent="0.35">
      <c r="A309">
        <v>443</v>
      </c>
      <c r="B309" t="s">
        <v>16581</v>
      </c>
      <c r="C309">
        <v>0</v>
      </c>
      <c r="D309" s="181">
        <v>3.8079999999999998</v>
      </c>
    </row>
    <row r="310" spans="1:4" x14ac:dyDescent="0.35">
      <c r="A310">
        <v>444</v>
      </c>
      <c r="B310" t="s">
        <v>16582</v>
      </c>
      <c r="C310">
        <v>0</v>
      </c>
      <c r="D310" s="181">
        <v>35.200000000000003</v>
      </c>
    </row>
    <row r="311" spans="1:4" x14ac:dyDescent="0.35">
      <c r="A311">
        <v>445</v>
      </c>
      <c r="B311" t="s">
        <v>16583</v>
      </c>
      <c r="C311">
        <v>0</v>
      </c>
      <c r="D311" s="181">
        <v>41.62</v>
      </c>
    </row>
    <row r="312" spans="1:4" x14ac:dyDescent="0.35">
      <c r="A312">
        <v>446</v>
      </c>
      <c r="B312" t="s">
        <v>16584</v>
      </c>
      <c r="C312">
        <v>0</v>
      </c>
      <c r="D312" s="181">
        <v>14.32</v>
      </c>
    </row>
    <row r="313" spans="1:4" x14ac:dyDescent="0.35">
      <c r="A313">
        <v>448</v>
      </c>
      <c r="B313" t="s">
        <v>16585</v>
      </c>
      <c r="C313">
        <v>0</v>
      </c>
      <c r="D313" s="181">
        <v>6.93</v>
      </c>
    </row>
    <row r="314" spans="1:4" x14ac:dyDescent="0.35">
      <c r="A314">
        <v>449</v>
      </c>
      <c r="B314" t="s">
        <v>16586</v>
      </c>
      <c r="C314">
        <v>0</v>
      </c>
      <c r="D314" s="181">
        <v>13.58</v>
      </c>
    </row>
    <row r="315" spans="1:4" x14ac:dyDescent="0.35">
      <c r="A315">
        <v>450</v>
      </c>
      <c r="B315" t="s">
        <v>16587</v>
      </c>
      <c r="C315">
        <v>0</v>
      </c>
      <c r="D315" s="181">
        <v>9.5299999999999994</v>
      </c>
    </row>
    <row r="316" spans="1:4" x14ac:dyDescent="0.35">
      <c r="A316">
        <v>451</v>
      </c>
      <c r="B316" t="s">
        <v>16588</v>
      </c>
      <c r="C316">
        <v>0</v>
      </c>
      <c r="D316" s="181">
        <v>6.6680000000000001</v>
      </c>
    </row>
    <row r="317" spans="1:4" x14ac:dyDescent="0.35">
      <c r="A317">
        <v>452</v>
      </c>
      <c r="B317" t="s">
        <v>16589</v>
      </c>
      <c r="C317">
        <v>0</v>
      </c>
      <c r="D317" s="181">
        <v>6.6689999999999996</v>
      </c>
    </row>
    <row r="318" spans="1:4" x14ac:dyDescent="0.35">
      <c r="A318">
        <v>453</v>
      </c>
      <c r="B318" t="s">
        <v>16590</v>
      </c>
      <c r="C318">
        <v>0</v>
      </c>
      <c r="D318" s="181">
        <v>6.4349999999999996</v>
      </c>
    </row>
    <row r="319" spans="1:4" x14ac:dyDescent="0.35">
      <c r="A319">
        <v>454</v>
      </c>
      <c r="B319" t="s">
        <v>16591</v>
      </c>
      <c r="C319">
        <v>0</v>
      </c>
      <c r="D319" s="181">
        <v>7.3289999999999997</v>
      </c>
    </row>
    <row r="320" spans="1:4" x14ac:dyDescent="0.35">
      <c r="A320">
        <v>455</v>
      </c>
      <c r="B320" t="s">
        <v>16592</v>
      </c>
      <c r="C320">
        <v>0</v>
      </c>
      <c r="D320" s="181">
        <v>12.997</v>
      </c>
    </row>
    <row r="321" spans="1:4" x14ac:dyDescent="0.35">
      <c r="A321">
        <v>456</v>
      </c>
      <c r="B321" t="s">
        <v>16593</v>
      </c>
      <c r="C321">
        <v>0</v>
      </c>
      <c r="D321" s="181">
        <v>6.2</v>
      </c>
    </row>
    <row r="322" spans="1:4" x14ac:dyDescent="0.35">
      <c r="A322">
        <v>457</v>
      </c>
      <c r="B322" t="s">
        <v>16594</v>
      </c>
      <c r="C322">
        <v>9</v>
      </c>
      <c r="D322" s="181">
        <v>53.69</v>
      </c>
    </row>
    <row r="323" spans="1:4" x14ac:dyDescent="0.35">
      <c r="A323">
        <v>458</v>
      </c>
      <c r="B323" t="s">
        <v>16595</v>
      </c>
      <c r="C323">
        <v>51</v>
      </c>
      <c r="D323" s="181">
        <v>11.95</v>
      </c>
    </row>
    <row r="324" spans="1:4" x14ac:dyDescent="0.35">
      <c r="A324">
        <v>459</v>
      </c>
      <c r="B324" t="s">
        <v>16596</v>
      </c>
      <c r="C324">
        <v>0</v>
      </c>
      <c r="D324" s="181">
        <v>21.46</v>
      </c>
    </row>
    <row r="325" spans="1:4" x14ac:dyDescent="0.35">
      <c r="A325">
        <v>460</v>
      </c>
      <c r="B325" t="s">
        <v>16597</v>
      </c>
      <c r="C325">
        <v>0</v>
      </c>
      <c r="D325" s="181">
        <v>11.85</v>
      </c>
    </row>
    <row r="326" spans="1:4" x14ac:dyDescent="0.35">
      <c r="A326">
        <v>461</v>
      </c>
      <c r="B326" t="s">
        <v>16598</v>
      </c>
      <c r="C326">
        <v>0</v>
      </c>
      <c r="D326" s="181">
        <v>45.66</v>
      </c>
    </row>
    <row r="327" spans="1:4" x14ac:dyDescent="0.35">
      <c r="A327">
        <v>462</v>
      </c>
      <c r="B327" t="s">
        <v>16599</v>
      </c>
      <c r="C327">
        <v>0</v>
      </c>
      <c r="D327" s="181">
        <v>24.4</v>
      </c>
    </row>
    <row r="328" spans="1:4" x14ac:dyDescent="0.35">
      <c r="A328">
        <v>463</v>
      </c>
      <c r="B328" t="s">
        <v>16600</v>
      </c>
      <c r="C328">
        <v>0</v>
      </c>
      <c r="D328" s="181">
        <v>53.62</v>
      </c>
    </row>
    <row r="329" spans="1:4" x14ac:dyDescent="0.35">
      <c r="A329">
        <v>464</v>
      </c>
      <c r="B329" t="s">
        <v>16601</v>
      </c>
      <c r="C329">
        <v>0</v>
      </c>
      <c r="D329" s="181">
        <v>12.4</v>
      </c>
    </row>
    <row r="330" spans="1:4" x14ac:dyDescent="0.35">
      <c r="A330">
        <v>465</v>
      </c>
      <c r="B330" t="s">
        <v>16602</v>
      </c>
      <c r="C330">
        <v>0</v>
      </c>
      <c r="D330" s="181">
        <v>12.29</v>
      </c>
    </row>
    <row r="331" spans="1:4" x14ac:dyDescent="0.35">
      <c r="A331">
        <v>466</v>
      </c>
      <c r="B331" t="s">
        <v>16603</v>
      </c>
      <c r="C331">
        <v>0</v>
      </c>
      <c r="D331" s="181">
        <v>16.873000000000001</v>
      </c>
    </row>
    <row r="332" spans="1:4" x14ac:dyDescent="0.35">
      <c r="A332">
        <v>467</v>
      </c>
      <c r="B332" t="s">
        <v>16604</v>
      </c>
      <c r="C332">
        <v>6</v>
      </c>
      <c r="D332" s="181">
        <v>90</v>
      </c>
    </row>
    <row r="333" spans="1:4" x14ac:dyDescent="0.35">
      <c r="A333">
        <v>468</v>
      </c>
      <c r="B333" t="s">
        <v>16605</v>
      </c>
      <c r="C333">
        <v>0</v>
      </c>
      <c r="D333" s="181">
        <v>34.619999999999997</v>
      </c>
    </row>
    <row r="334" spans="1:4" x14ac:dyDescent="0.35">
      <c r="A334">
        <v>469</v>
      </c>
      <c r="B334" t="s">
        <v>16606</v>
      </c>
      <c r="C334">
        <v>0</v>
      </c>
      <c r="D334" s="181">
        <v>27.62</v>
      </c>
    </row>
    <row r="335" spans="1:4" x14ac:dyDescent="0.35">
      <c r="A335">
        <v>470</v>
      </c>
      <c r="B335" t="s">
        <v>16607</v>
      </c>
      <c r="C335">
        <v>0</v>
      </c>
      <c r="D335" s="181">
        <v>20.62</v>
      </c>
    </row>
    <row r="336" spans="1:4" x14ac:dyDescent="0.35">
      <c r="A336">
        <v>471</v>
      </c>
      <c r="B336" t="s">
        <v>16608</v>
      </c>
      <c r="C336">
        <v>0</v>
      </c>
      <c r="D336" s="181">
        <v>19.95</v>
      </c>
    </row>
    <row r="337" spans="1:4" x14ac:dyDescent="0.35">
      <c r="A337">
        <v>472</v>
      </c>
      <c r="B337" t="s">
        <v>16609</v>
      </c>
      <c r="C337">
        <v>0</v>
      </c>
      <c r="D337" s="181">
        <v>25</v>
      </c>
    </row>
    <row r="338" spans="1:4" x14ac:dyDescent="0.35">
      <c r="A338">
        <v>473</v>
      </c>
      <c r="B338" t="s">
        <v>16610</v>
      </c>
      <c r="C338">
        <v>27</v>
      </c>
      <c r="D338" s="181">
        <v>26.5</v>
      </c>
    </row>
    <row r="339" spans="1:4" x14ac:dyDescent="0.35">
      <c r="A339">
        <v>474</v>
      </c>
      <c r="B339" t="s">
        <v>16611</v>
      </c>
      <c r="C339">
        <v>0</v>
      </c>
      <c r="D339" s="181">
        <v>11.29</v>
      </c>
    </row>
    <row r="340" spans="1:4" x14ac:dyDescent="0.35">
      <c r="A340">
        <v>475</v>
      </c>
      <c r="B340" t="s">
        <v>16612</v>
      </c>
      <c r="C340">
        <v>0</v>
      </c>
      <c r="D340" s="181">
        <v>9.9469999999999992</v>
      </c>
    </row>
    <row r="341" spans="1:4" x14ac:dyDescent="0.35">
      <c r="A341">
        <v>476</v>
      </c>
      <c r="B341" t="s">
        <v>16613</v>
      </c>
      <c r="C341">
        <v>0</v>
      </c>
      <c r="D341" s="181">
        <v>18.986000000000001</v>
      </c>
    </row>
    <row r="342" spans="1:4" x14ac:dyDescent="0.35">
      <c r="A342">
        <v>477</v>
      </c>
      <c r="B342" t="s">
        <v>16614</v>
      </c>
      <c r="C342">
        <v>0</v>
      </c>
      <c r="D342" s="181">
        <v>14.52</v>
      </c>
    </row>
    <row r="343" spans="1:4" x14ac:dyDescent="0.35">
      <c r="A343">
        <v>478</v>
      </c>
      <c r="B343" t="s">
        <v>16615</v>
      </c>
      <c r="C343">
        <v>0</v>
      </c>
      <c r="D343" s="181">
        <v>20.66</v>
      </c>
    </row>
    <row r="344" spans="1:4" x14ac:dyDescent="0.35">
      <c r="A344">
        <v>479</v>
      </c>
      <c r="B344" t="s">
        <v>16616</v>
      </c>
      <c r="C344">
        <v>0</v>
      </c>
      <c r="D344" s="181">
        <v>16.29</v>
      </c>
    </row>
    <row r="345" spans="1:4" x14ac:dyDescent="0.35">
      <c r="A345">
        <v>480</v>
      </c>
      <c r="B345" t="s">
        <v>16617</v>
      </c>
      <c r="C345">
        <v>0</v>
      </c>
      <c r="D345" s="181">
        <v>0</v>
      </c>
    </row>
    <row r="346" spans="1:4" x14ac:dyDescent="0.35">
      <c r="A346">
        <v>481</v>
      </c>
      <c r="B346" t="s">
        <v>16618</v>
      </c>
      <c r="C346">
        <v>0</v>
      </c>
      <c r="D346" s="181">
        <v>14.11</v>
      </c>
    </row>
    <row r="347" spans="1:4" x14ac:dyDescent="0.35">
      <c r="A347">
        <v>482</v>
      </c>
      <c r="B347" t="s">
        <v>16619</v>
      </c>
      <c r="C347">
        <v>0</v>
      </c>
      <c r="D347" s="181">
        <v>13.66</v>
      </c>
    </row>
    <row r="348" spans="1:4" x14ac:dyDescent="0.35">
      <c r="A348">
        <v>483</v>
      </c>
      <c r="B348" t="s">
        <v>16620</v>
      </c>
      <c r="C348">
        <v>0</v>
      </c>
      <c r="D348" s="181">
        <v>15</v>
      </c>
    </row>
    <row r="349" spans="1:4" x14ac:dyDescent="0.35">
      <c r="A349">
        <v>484</v>
      </c>
      <c r="B349" t="s">
        <v>16621</v>
      </c>
      <c r="C349">
        <v>0</v>
      </c>
      <c r="D349" s="181">
        <v>17.14</v>
      </c>
    </row>
    <row r="350" spans="1:4" x14ac:dyDescent="0.35">
      <c r="A350">
        <v>485</v>
      </c>
      <c r="B350" t="s">
        <v>16622</v>
      </c>
      <c r="C350">
        <v>0</v>
      </c>
      <c r="D350" s="181">
        <v>18.100000000000001</v>
      </c>
    </row>
    <row r="351" spans="1:4" x14ac:dyDescent="0.35">
      <c r="A351">
        <v>486</v>
      </c>
      <c r="B351" t="s">
        <v>16623</v>
      </c>
      <c r="C351">
        <v>0</v>
      </c>
      <c r="D351" s="181">
        <v>20.087</v>
      </c>
    </row>
    <row r="352" spans="1:4" x14ac:dyDescent="0.35">
      <c r="A352">
        <v>487</v>
      </c>
      <c r="B352" t="s">
        <v>16624</v>
      </c>
      <c r="C352">
        <v>6</v>
      </c>
      <c r="D352" s="181">
        <v>98.28</v>
      </c>
    </row>
    <row r="353" spans="1:4" x14ac:dyDescent="0.35">
      <c r="A353">
        <v>488</v>
      </c>
      <c r="B353" t="s">
        <v>16625</v>
      </c>
      <c r="C353">
        <v>9</v>
      </c>
      <c r="D353" s="181">
        <v>92.415999999999997</v>
      </c>
    </row>
    <row r="354" spans="1:4" x14ac:dyDescent="0.35">
      <c r="A354">
        <v>489</v>
      </c>
      <c r="B354" t="s">
        <v>16626</v>
      </c>
      <c r="C354">
        <v>0</v>
      </c>
      <c r="D354" s="181">
        <v>10.45</v>
      </c>
    </row>
    <row r="355" spans="1:4" x14ac:dyDescent="0.35">
      <c r="A355">
        <v>490</v>
      </c>
      <c r="B355" t="s">
        <v>16627</v>
      </c>
      <c r="C355">
        <v>0</v>
      </c>
      <c r="D355" s="181">
        <v>21.12</v>
      </c>
    </row>
    <row r="356" spans="1:4" x14ac:dyDescent="0.35">
      <c r="A356">
        <v>491</v>
      </c>
      <c r="B356" t="s">
        <v>16628</v>
      </c>
      <c r="C356">
        <v>0</v>
      </c>
      <c r="D356" s="181">
        <v>14.58</v>
      </c>
    </row>
    <row r="357" spans="1:4" x14ac:dyDescent="0.35">
      <c r="A357">
        <v>492</v>
      </c>
      <c r="B357" t="s">
        <v>16629</v>
      </c>
      <c r="C357">
        <v>0</v>
      </c>
      <c r="D357" s="181">
        <v>18.62</v>
      </c>
    </row>
    <row r="358" spans="1:4" x14ac:dyDescent="0.35">
      <c r="A358">
        <v>493</v>
      </c>
      <c r="B358" t="s">
        <v>16630</v>
      </c>
      <c r="C358">
        <v>0</v>
      </c>
      <c r="D358" s="181">
        <v>26.79</v>
      </c>
    </row>
    <row r="359" spans="1:4" x14ac:dyDescent="0.35">
      <c r="A359">
        <v>494</v>
      </c>
      <c r="B359" t="s">
        <v>16631</v>
      </c>
      <c r="C359">
        <v>0</v>
      </c>
      <c r="D359" s="181">
        <v>18.62</v>
      </c>
    </row>
    <row r="360" spans="1:4" x14ac:dyDescent="0.35">
      <c r="A360">
        <v>495</v>
      </c>
      <c r="B360" t="s">
        <v>16632</v>
      </c>
      <c r="C360">
        <v>0</v>
      </c>
      <c r="D360" s="181">
        <v>21.62</v>
      </c>
    </row>
    <row r="361" spans="1:4" x14ac:dyDescent="0.35">
      <c r="A361">
        <v>496</v>
      </c>
      <c r="B361" t="s">
        <v>16633</v>
      </c>
      <c r="C361">
        <v>0</v>
      </c>
      <c r="D361" s="181">
        <v>33.17</v>
      </c>
    </row>
    <row r="362" spans="1:4" x14ac:dyDescent="0.35">
      <c r="A362">
        <v>497</v>
      </c>
      <c r="B362" t="s">
        <v>16634</v>
      </c>
      <c r="C362">
        <v>126</v>
      </c>
      <c r="D362" s="181">
        <v>15.75</v>
      </c>
    </row>
    <row r="363" spans="1:4" x14ac:dyDescent="0.35">
      <c r="A363">
        <v>498</v>
      </c>
      <c r="B363" t="s">
        <v>16635</v>
      </c>
      <c r="C363">
        <v>0</v>
      </c>
      <c r="D363" s="181">
        <v>8.32</v>
      </c>
    </row>
    <row r="364" spans="1:4" x14ac:dyDescent="0.35">
      <c r="A364">
        <v>499</v>
      </c>
      <c r="B364" t="s">
        <v>16636</v>
      </c>
      <c r="C364">
        <v>0</v>
      </c>
      <c r="D364" s="181">
        <v>49.51</v>
      </c>
    </row>
    <row r="365" spans="1:4" x14ac:dyDescent="0.35">
      <c r="A365">
        <v>500</v>
      </c>
      <c r="B365" t="s">
        <v>16637</v>
      </c>
      <c r="C365">
        <v>0</v>
      </c>
      <c r="D365" s="181">
        <v>7.62</v>
      </c>
    </row>
    <row r="366" spans="1:4" x14ac:dyDescent="0.35">
      <c r="A366">
        <v>501</v>
      </c>
      <c r="B366" t="s">
        <v>16638</v>
      </c>
      <c r="C366">
        <v>0</v>
      </c>
      <c r="D366" s="181">
        <v>8.49</v>
      </c>
    </row>
    <row r="367" spans="1:4" x14ac:dyDescent="0.35">
      <c r="A367">
        <v>502</v>
      </c>
      <c r="B367" t="s">
        <v>16639</v>
      </c>
      <c r="C367">
        <v>0</v>
      </c>
      <c r="D367" s="181">
        <v>11.12</v>
      </c>
    </row>
    <row r="368" spans="1:4" x14ac:dyDescent="0.35">
      <c r="A368">
        <v>503</v>
      </c>
      <c r="B368" t="s">
        <v>16640</v>
      </c>
      <c r="C368">
        <v>3768</v>
      </c>
      <c r="D368" s="181">
        <v>8.35</v>
      </c>
    </row>
    <row r="369" spans="1:4" x14ac:dyDescent="0.35">
      <c r="A369">
        <v>504</v>
      </c>
      <c r="B369" t="s">
        <v>16641</v>
      </c>
      <c r="C369">
        <v>180</v>
      </c>
      <c r="D369" s="181">
        <v>10.44</v>
      </c>
    </row>
    <row r="370" spans="1:4" x14ac:dyDescent="0.35">
      <c r="A370">
        <v>505</v>
      </c>
      <c r="B370" t="s">
        <v>16642</v>
      </c>
      <c r="C370">
        <v>0</v>
      </c>
      <c r="D370" s="181">
        <v>29.37</v>
      </c>
    </row>
    <row r="371" spans="1:4" x14ac:dyDescent="0.35">
      <c r="A371">
        <v>506</v>
      </c>
      <c r="B371" t="s">
        <v>16643</v>
      </c>
      <c r="C371">
        <v>0</v>
      </c>
      <c r="D371" s="181">
        <v>13.2</v>
      </c>
    </row>
    <row r="372" spans="1:4" x14ac:dyDescent="0.35">
      <c r="A372">
        <v>507</v>
      </c>
      <c r="B372" t="s">
        <v>16644</v>
      </c>
      <c r="C372">
        <v>0</v>
      </c>
      <c r="D372" s="181">
        <v>23.41</v>
      </c>
    </row>
    <row r="373" spans="1:4" x14ac:dyDescent="0.35">
      <c r="A373">
        <v>508</v>
      </c>
      <c r="B373" t="s">
        <v>16645</v>
      </c>
      <c r="C373">
        <v>0</v>
      </c>
      <c r="D373" s="181">
        <v>2.29</v>
      </c>
    </row>
    <row r="374" spans="1:4" x14ac:dyDescent="0.35">
      <c r="A374">
        <v>509</v>
      </c>
      <c r="B374" t="s">
        <v>16646</v>
      </c>
      <c r="C374">
        <v>0</v>
      </c>
      <c r="D374" s="181">
        <v>17.93</v>
      </c>
    </row>
    <row r="375" spans="1:4" x14ac:dyDescent="0.35">
      <c r="A375">
        <v>510</v>
      </c>
      <c r="B375" t="s">
        <v>16647</v>
      </c>
      <c r="C375">
        <v>6</v>
      </c>
      <c r="D375" s="181">
        <v>16.809999999999999</v>
      </c>
    </row>
    <row r="376" spans="1:4" x14ac:dyDescent="0.35">
      <c r="A376">
        <v>511</v>
      </c>
      <c r="B376" t="s">
        <v>16648</v>
      </c>
      <c r="C376">
        <v>0</v>
      </c>
      <c r="D376" s="181">
        <v>5.77</v>
      </c>
    </row>
    <row r="377" spans="1:4" x14ac:dyDescent="0.35">
      <c r="A377">
        <v>512</v>
      </c>
      <c r="B377" t="s">
        <v>16649</v>
      </c>
      <c r="C377">
        <v>0</v>
      </c>
      <c r="D377" s="181">
        <v>16.693999999999999</v>
      </c>
    </row>
    <row r="378" spans="1:4" x14ac:dyDescent="0.35">
      <c r="A378">
        <v>513</v>
      </c>
      <c r="B378" t="s">
        <v>16650</v>
      </c>
      <c r="C378">
        <v>0</v>
      </c>
      <c r="D378" s="181">
        <v>18.41</v>
      </c>
    </row>
    <row r="379" spans="1:4" x14ac:dyDescent="0.35">
      <c r="A379">
        <v>514</v>
      </c>
      <c r="B379" t="s">
        <v>16651</v>
      </c>
      <c r="C379">
        <v>0</v>
      </c>
      <c r="D379" s="181">
        <v>17.64</v>
      </c>
    </row>
    <row r="380" spans="1:4" x14ac:dyDescent="0.35">
      <c r="A380">
        <v>515</v>
      </c>
      <c r="B380" t="s">
        <v>16652</v>
      </c>
      <c r="C380">
        <v>0</v>
      </c>
      <c r="D380" s="181">
        <v>97.59</v>
      </c>
    </row>
    <row r="381" spans="1:4" x14ac:dyDescent="0.35">
      <c r="A381">
        <v>516</v>
      </c>
      <c r="B381" t="s">
        <v>16653</v>
      </c>
      <c r="C381">
        <v>12</v>
      </c>
      <c r="D381" s="181">
        <v>13.16</v>
      </c>
    </row>
    <row r="382" spans="1:4" x14ac:dyDescent="0.35">
      <c r="A382">
        <v>517</v>
      </c>
      <c r="B382" t="s">
        <v>16654</v>
      </c>
      <c r="C382">
        <v>9</v>
      </c>
      <c r="D382" s="181">
        <v>46.97</v>
      </c>
    </row>
    <row r="383" spans="1:4" x14ac:dyDescent="0.35">
      <c r="A383">
        <v>518</v>
      </c>
      <c r="B383" t="s">
        <v>16655</v>
      </c>
      <c r="C383">
        <v>12</v>
      </c>
      <c r="D383" s="181">
        <v>8.4380000000000006</v>
      </c>
    </row>
    <row r="384" spans="1:4" x14ac:dyDescent="0.35">
      <c r="A384">
        <v>519</v>
      </c>
      <c r="B384" t="s">
        <v>16656</v>
      </c>
      <c r="C384">
        <v>0</v>
      </c>
      <c r="D384" s="181">
        <v>14.891999999999999</v>
      </c>
    </row>
    <row r="385" spans="1:4" x14ac:dyDescent="0.35">
      <c r="A385">
        <v>520</v>
      </c>
      <c r="B385" t="s">
        <v>16657</v>
      </c>
      <c r="C385">
        <v>12</v>
      </c>
      <c r="D385" s="181">
        <v>7.85</v>
      </c>
    </row>
    <row r="386" spans="1:4" x14ac:dyDescent="0.35">
      <c r="A386">
        <v>521</v>
      </c>
      <c r="B386" t="s">
        <v>16658</v>
      </c>
      <c r="C386">
        <v>0</v>
      </c>
      <c r="D386" s="181">
        <v>9.24</v>
      </c>
    </row>
    <row r="387" spans="1:4" x14ac:dyDescent="0.35">
      <c r="A387">
        <v>522</v>
      </c>
      <c r="B387" t="s">
        <v>16659</v>
      </c>
      <c r="C387">
        <v>0</v>
      </c>
      <c r="D387" s="181">
        <v>18.852</v>
      </c>
    </row>
    <row r="388" spans="1:4" x14ac:dyDescent="0.35">
      <c r="A388">
        <v>523</v>
      </c>
      <c r="B388" t="s">
        <v>16660</v>
      </c>
      <c r="C388">
        <v>0</v>
      </c>
      <c r="D388" s="181">
        <v>0.01</v>
      </c>
    </row>
    <row r="389" spans="1:4" x14ac:dyDescent="0.35">
      <c r="A389">
        <v>524</v>
      </c>
      <c r="B389" t="s">
        <v>16661</v>
      </c>
      <c r="C389">
        <v>60</v>
      </c>
      <c r="D389" s="181">
        <v>11.65</v>
      </c>
    </row>
    <row r="390" spans="1:4" x14ac:dyDescent="0.35">
      <c r="A390">
        <v>525</v>
      </c>
      <c r="B390" t="s">
        <v>16662</v>
      </c>
      <c r="C390">
        <v>0</v>
      </c>
      <c r="D390" s="181">
        <v>6.15</v>
      </c>
    </row>
    <row r="391" spans="1:4" x14ac:dyDescent="0.35">
      <c r="A391">
        <v>526</v>
      </c>
      <c r="B391" t="s">
        <v>16663</v>
      </c>
      <c r="C391">
        <v>0</v>
      </c>
      <c r="D391" s="181">
        <v>13.273</v>
      </c>
    </row>
    <row r="392" spans="1:4" x14ac:dyDescent="0.35">
      <c r="A392">
        <v>527</v>
      </c>
      <c r="B392" t="s">
        <v>16664</v>
      </c>
      <c r="C392">
        <v>0</v>
      </c>
      <c r="D392" s="181">
        <v>9.2040000000000006</v>
      </c>
    </row>
    <row r="393" spans="1:4" x14ac:dyDescent="0.35">
      <c r="A393">
        <v>528</v>
      </c>
      <c r="B393" t="s">
        <v>16665</v>
      </c>
      <c r="C393">
        <v>15</v>
      </c>
      <c r="D393" s="181">
        <v>11.83</v>
      </c>
    </row>
    <row r="394" spans="1:4" x14ac:dyDescent="0.35">
      <c r="A394">
        <v>529</v>
      </c>
      <c r="B394" t="s">
        <v>16666</v>
      </c>
      <c r="C394">
        <v>0</v>
      </c>
      <c r="D394" s="181">
        <v>7.67</v>
      </c>
    </row>
    <row r="395" spans="1:4" x14ac:dyDescent="0.35">
      <c r="A395">
        <v>530</v>
      </c>
      <c r="B395" t="s">
        <v>16667</v>
      </c>
      <c r="C395">
        <v>138</v>
      </c>
      <c r="D395" s="181">
        <v>10.25</v>
      </c>
    </row>
    <row r="396" spans="1:4" x14ac:dyDescent="0.35">
      <c r="A396">
        <v>531</v>
      </c>
      <c r="B396" t="s">
        <v>16668</v>
      </c>
      <c r="C396">
        <v>33</v>
      </c>
      <c r="D396" s="181">
        <v>7.8</v>
      </c>
    </row>
    <row r="397" spans="1:4" x14ac:dyDescent="0.35">
      <c r="A397">
        <v>532</v>
      </c>
      <c r="B397" t="s">
        <v>16669</v>
      </c>
      <c r="C397">
        <v>0</v>
      </c>
      <c r="D397" s="181">
        <v>22.5</v>
      </c>
    </row>
    <row r="398" spans="1:4" x14ac:dyDescent="0.35">
      <c r="A398">
        <v>533</v>
      </c>
      <c r="B398" t="s">
        <v>16670</v>
      </c>
      <c r="C398">
        <v>75</v>
      </c>
      <c r="D398" s="181">
        <v>11.96</v>
      </c>
    </row>
    <row r="399" spans="1:4" x14ac:dyDescent="0.35">
      <c r="A399">
        <v>534</v>
      </c>
      <c r="B399" t="s">
        <v>16671</v>
      </c>
      <c r="C399">
        <v>0</v>
      </c>
      <c r="D399" s="181">
        <v>21.684999999999999</v>
      </c>
    </row>
    <row r="400" spans="1:4" x14ac:dyDescent="0.35">
      <c r="A400">
        <v>535</v>
      </c>
      <c r="B400" t="s">
        <v>16672</v>
      </c>
      <c r="C400">
        <v>9</v>
      </c>
      <c r="D400" s="181">
        <v>9.65</v>
      </c>
    </row>
    <row r="401" spans="1:4" x14ac:dyDescent="0.35">
      <c r="A401">
        <v>536</v>
      </c>
      <c r="B401" t="s">
        <v>16673</v>
      </c>
      <c r="C401">
        <v>0</v>
      </c>
      <c r="D401" s="181">
        <v>8.75</v>
      </c>
    </row>
    <row r="402" spans="1:4" x14ac:dyDescent="0.35">
      <c r="A402">
        <v>537</v>
      </c>
      <c r="B402" t="s">
        <v>16674</v>
      </c>
      <c r="C402">
        <v>24</v>
      </c>
      <c r="D402" s="181">
        <v>12.85</v>
      </c>
    </row>
    <row r="403" spans="1:4" x14ac:dyDescent="0.35">
      <c r="A403">
        <v>538</v>
      </c>
      <c r="B403" t="s">
        <v>16675</v>
      </c>
      <c r="C403">
        <v>12</v>
      </c>
      <c r="D403" s="181">
        <v>9.4</v>
      </c>
    </row>
    <row r="404" spans="1:4" x14ac:dyDescent="0.35">
      <c r="A404">
        <v>539</v>
      </c>
      <c r="B404" t="s">
        <v>16676</v>
      </c>
      <c r="C404">
        <v>6</v>
      </c>
      <c r="D404" s="181">
        <v>13.76</v>
      </c>
    </row>
    <row r="405" spans="1:4" x14ac:dyDescent="0.35">
      <c r="A405">
        <v>540</v>
      </c>
      <c r="B405" t="s">
        <v>16677</v>
      </c>
      <c r="C405">
        <v>27</v>
      </c>
      <c r="D405" s="181">
        <v>10.8</v>
      </c>
    </row>
    <row r="406" spans="1:4" x14ac:dyDescent="0.35">
      <c r="A406">
        <v>541</v>
      </c>
      <c r="B406" t="s">
        <v>16678</v>
      </c>
      <c r="C406">
        <v>0</v>
      </c>
      <c r="D406" s="181">
        <v>13</v>
      </c>
    </row>
    <row r="407" spans="1:4" x14ac:dyDescent="0.35">
      <c r="A407">
        <v>542</v>
      </c>
      <c r="B407" t="s">
        <v>16679</v>
      </c>
      <c r="C407">
        <v>0</v>
      </c>
      <c r="D407" s="181">
        <v>11.494999999999999</v>
      </c>
    </row>
    <row r="408" spans="1:4" x14ac:dyDescent="0.35">
      <c r="A408">
        <v>543</v>
      </c>
      <c r="B408" t="s">
        <v>16680</v>
      </c>
      <c r="C408">
        <v>0</v>
      </c>
      <c r="D408" s="181">
        <v>0</v>
      </c>
    </row>
    <row r="409" spans="1:4" x14ac:dyDescent="0.35">
      <c r="A409">
        <v>544</v>
      </c>
      <c r="B409" t="s">
        <v>16681</v>
      </c>
      <c r="C409">
        <v>0</v>
      </c>
      <c r="D409" s="181">
        <v>20.786000000000001</v>
      </c>
    </row>
    <row r="410" spans="1:4" x14ac:dyDescent="0.35">
      <c r="A410">
        <v>545</v>
      </c>
      <c r="B410" t="s">
        <v>16682</v>
      </c>
      <c r="C410">
        <v>0</v>
      </c>
      <c r="D410" s="181">
        <v>10.7</v>
      </c>
    </row>
    <row r="411" spans="1:4" x14ac:dyDescent="0.35">
      <c r="A411">
        <v>546</v>
      </c>
      <c r="B411" t="s">
        <v>16683</v>
      </c>
      <c r="C411">
        <v>0</v>
      </c>
      <c r="D411" s="181">
        <v>11.9</v>
      </c>
    </row>
    <row r="412" spans="1:4" x14ac:dyDescent="0.35">
      <c r="A412">
        <v>547</v>
      </c>
      <c r="B412" t="s">
        <v>16684</v>
      </c>
      <c r="C412">
        <v>0</v>
      </c>
      <c r="D412" s="181">
        <v>9.141</v>
      </c>
    </row>
    <row r="413" spans="1:4" x14ac:dyDescent="0.35">
      <c r="A413">
        <v>548</v>
      </c>
      <c r="B413" t="s">
        <v>16685</v>
      </c>
      <c r="C413">
        <v>9</v>
      </c>
      <c r="D413" s="181">
        <v>16.12</v>
      </c>
    </row>
    <row r="414" spans="1:4" x14ac:dyDescent="0.35">
      <c r="A414">
        <v>549</v>
      </c>
      <c r="B414" t="s">
        <v>16686</v>
      </c>
      <c r="C414">
        <v>6</v>
      </c>
      <c r="D414" s="181">
        <v>20.190000000000001</v>
      </c>
    </row>
    <row r="415" spans="1:4" x14ac:dyDescent="0.35">
      <c r="A415">
        <v>550</v>
      </c>
      <c r="B415" t="s">
        <v>16687</v>
      </c>
      <c r="C415">
        <v>12</v>
      </c>
      <c r="D415" s="181">
        <v>18.96</v>
      </c>
    </row>
    <row r="416" spans="1:4" x14ac:dyDescent="0.35">
      <c r="A416">
        <v>551</v>
      </c>
      <c r="B416" t="s">
        <v>16688</v>
      </c>
      <c r="C416">
        <v>132</v>
      </c>
      <c r="D416" s="181">
        <v>10.7</v>
      </c>
    </row>
    <row r="417" spans="1:4" x14ac:dyDescent="0.35">
      <c r="A417">
        <v>552</v>
      </c>
      <c r="B417" t="s">
        <v>16689</v>
      </c>
      <c r="C417">
        <v>0</v>
      </c>
      <c r="D417" s="181">
        <v>14.22</v>
      </c>
    </row>
    <row r="418" spans="1:4" x14ac:dyDescent="0.35">
      <c r="A418">
        <v>553</v>
      </c>
      <c r="B418" t="s">
        <v>16690</v>
      </c>
      <c r="C418">
        <v>0</v>
      </c>
      <c r="D418" s="181">
        <v>0</v>
      </c>
    </row>
    <row r="419" spans="1:4" x14ac:dyDescent="0.35">
      <c r="A419">
        <v>554</v>
      </c>
      <c r="B419" t="s">
        <v>16691</v>
      </c>
      <c r="C419">
        <v>0</v>
      </c>
      <c r="D419" s="181">
        <v>6.8</v>
      </c>
    </row>
    <row r="420" spans="1:4" x14ac:dyDescent="0.35">
      <c r="A420">
        <v>555</v>
      </c>
      <c r="B420" t="s">
        <v>16692</v>
      </c>
      <c r="C420">
        <v>18</v>
      </c>
      <c r="D420" s="181">
        <v>8.8970000000000002</v>
      </c>
    </row>
    <row r="421" spans="1:4" x14ac:dyDescent="0.35">
      <c r="A421">
        <v>556</v>
      </c>
      <c r="B421" t="s">
        <v>16693</v>
      </c>
      <c r="C421">
        <v>12</v>
      </c>
      <c r="D421" s="181">
        <v>6.4880000000000004</v>
      </c>
    </row>
    <row r="422" spans="1:4" x14ac:dyDescent="0.35">
      <c r="A422">
        <v>557</v>
      </c>
      <c r="B422" t="s">
        <v>16694</v>
      </c>
      <c r="C422">
        <v>33</v>
      </c>
      <c r="D422" s="181">
        <v>8.3010000000000002</v>
      </c>
    </row>
    <row r="423" spans="1:4" x14ac:dyDescent="0.35">
      <c r="A423">
        <v>558</v>
      </c>
      <c r="B423" t="s">
        <v>16695</v>
      </c>
      <c r="C423">
        <v>0</v>
      </c>
      <c r="D423" s="181">
        <v>0</v>
      </c>
    </row>
    <row r="424" spans="1:4" x14ac:dyDescent="0.35">
      <c r="A424">
        <v>559</v>
      </c>
      <c r="B424" t="s">
        <v>16696</v>
      </c>
      <c r="C424">
        <v>111</v>
      </c>
      <c r="D424" s="181">
        <v>5.31</v>
      </c>
    </row>
    <row r="425" spans="1:4" x14ac:dyDescent="0.35">
      <c r="A425">
        <v>560</v>
      </c>
      <c r="B425" t="s">
        <v>16697</v>
      </c>
      <c r="C425">
        <v>0</v>
      </c>
      <c r="D425" s="181">
        <v>7.4</v>
      </c>
    </row>
    <row r="426" spans="1:4" x14ac:dyDescent="0.35">
      <c r="A426">
        <v>561</v>
      </c>
      <c r="B426" t="s">
        <v>16698</v>
      </c>
      <c r="C426">
        <v>0</v>
      </c>
      <c r="D426" s="181">
        <v>9.6</v>
      </c>
    </row>
    <row r="427" spans="1:4" x14ac:dyDescent="0.35">
      <c r="A427">
        <v>562</v>
      </c>
      <c r="B427" t="s">
        <v>16699</v>
      </c>
      <c r="C427">
        <v>18</v>
      </c>
      <c r="D427" s="181">
        <v>8.4499999999999993</v>
      </c>
    </row>
    <row r="428" spans="1:4" x14ac:dyDescent="0.35">
      <c r="A428">
        <v>563</v>
      </c>
      <c r="B428" t="s">
        <v>16700</v>
      </c>
      <c r="C428">
        <v>0</v>
      </c>
      <c r="D428" s="181">
        <v>16.07</v>
      </c>
    </row>
    <row r="429" spans="1:4" x14ac:dyDescent="0.35">
      <c r="A429">
        <v>564</v>
      </c>
      <c r="B429" t="s">
        <v>16701</v>
      </c>
      <c r="C429">
        <v>0</v>
      </c>
      <c r="D429" s="181">
        <v>0</v>
      </c>
    </row>
    <row r="430" spans="1:4" x14ac:dyDescent="0.35">
      <c r="A430">
        <v>565</v>
      </c>
      <c r="B430" t="s">
        <v>16702</v>
      </c>
      <c r="C430">
        <v>0</v>
      </c>
      <c r="D430" s="181">
        <v>13.6</v>
      </c>
    </row>
    <row r="431" spans="1:4" x14ac:dyDescent="0.35">
      <c r="A431">
        <v>566</v>
      </c>
      <c r="B431" t="s">
        <v>16703</v>
      </c>
      <c r="C431">
        <v>0</v>
      </c>
      <c r="D431" s="181">
        <v>2.3090000000000002</v>
      </c>
    </row>
    <row r="432" spans="1:4" x14ac:dyDescent="0.35">
      <c r="A432">
        <v>567</v>
      </c>
      <c r="B432" t="s">
        <v>16704</v>
      </c>
      <c r="C432">
        <v>0</v>
      </c>
      <c r="D432" s="181">
        <v>8.1999999999999993</v>
      </c>
    </row>
    <row r="433" spans="1:4" x14ac:dyDescent="0.35">
      <c r="A433">
        <v>568</v>
      </c>
      <c r="B433" t="s">
        <v>16705</v>
      </c>
      <c r="C433">
        <v>12</v>
      </c>
      <c r="D433" s="181">
        <v>13.848000000000001</v>
      </c>
    </row>
    <row r="434" spans="1:4" x14ac:dyDescent="0.35">
      <c r="A434">
        <v>569</v>
      </c>
      <c r="B434" t="s">
        <v>16706</v>
      </c>
      <c r="C434">
        <v>42</v>
      </c>
      <c r="D434" s="181">
        <v>13.66</v>
      </c>
    </row>
    <row r="435" spans="1:4" x14ac:dyDescent="0.35">
      <c r="A435">
        <v>570</v>
      </c>
      <c r="B435" t="s">
        <v>16707</v>
      </c>
      <c r="C435">
        <v>0</v>
      </c>
      <c r="D435" s="181">
        <v>7.29</v>
      </c>
    </row>
    <row r="436" spans="1:4" x14ac:dyDescent="0.35">
      <c r="A436">
        <v>571</v>
      </c>
      <c r="B436" t="s">
        <v>16708</v>
      </c>
      <c r="C436">
        <v>0</v>
      </c>
      <c r="D436" s="181">
        <v>34.049999999999997</v>
      </c>
    </row>
    <row r="437" spans="1:4" x14ac:dyDescent="0.35">
      <c r="A437">
        <v>572</v>
      </c>
      <c r="B437" t="s">
        <v>16709</v>
      </c>
      <c r="C437">
        <v>0</v>
      </c>
      <c r="D437" s="181">
        <v>12.77</v>
      </c>
    </row>
    <row r="438" spans="1:4" x14ac:dyDescent="0.35">
      <c r="A438">
        <v>573</v>
      </c>
      <c r="B438" t="s">
        <v>16710</v>
      </c>
      <c r="C438">
        <v>0</v>
      </c>
      <c r="D438" s="181">
        <v>0</v>
      </c>
    </row>
    <row r="439" spans="1:4" x14ac:dyDescent="0.35">
      <c r="A439">
        <v>574</v>
      </c>
      <c r="B439" t="s">
        <v>16711</v>
      </c>
      <c r="C439">
        <v>0</v>
      </c>
      <c r="D439" s="181">
        <v>0</v>
      </c>
    </row>
    <row r="440" spans="1:4" x14ac:dyDescent="0.35">
      <c r="A440">
        <v>575</v>
      </c>
      <c r="B440" t="s">
        <v>16712</v>
      </c>
      <c r="C440">
        <v>0</v>
      </c>
      <c r="D440" s="181">
        <v>26.45</v>
      </c>
    </row>
    <row r="441" spans="1:4" x14ac:dyDescent="0.35">
      <c r="A441">
        <v>576</v>
      </c>
      <c r="B441" t="s">
        <v>16713</v>
      </c>
      <c r="C441">
        <v>0</v>
      </c>
      <c r="D441" s="181">
        <v>8.3699999999999992</v>
      </c>
    </row>
    <row r="442" spans="1:4" x14ac:dyDescent="0.35">
      <c r="A442">
        <v>577</v>
      </c>
      <c r="B442" t="s">
        <v>16714</v>
      </c>
      <c r="C442">
        <v>0</v>
      </c>
      <c r="D442" s="181">
        <v>13.09</v>
      </c>
    </row>
    <row r="443" spans="1:4" x14ac:dyDescent="0.35">
      <c r="A443">
        <v>578</v>
      </c>
      <c r="B443" t="s">
        <v>16715</v>
      </c>
      <c r="C443">
        <v>0</v>
      </c>
      <c r="D443" s="181">
        <v>5.5</v>
      </c>
    </row>
    <row r="444" spans="1:4" x14ac:dyDescent="0.35">
      <c r="A444">
        <v>579</v>
      </c>
      <c r="B444" t="s">
        <v>16716</v>
      </c>
      <c r="C444">
        <v>0</v>
      </c>
      <c r="D444" s="181">
        <v>5.2</v>
      </c>
    </row>
    <row r="445" spans="1:4" x14ac:dyDescent="0.35">
      <c r="A445">
        <v>580</v>
      </c>
      <c r="B445" t="s">
        <v>16717</v>
      </c>
      <c r="C445">
        <v>0</v>
      </c>
      <c r="D445" s="181">
        <v>26</v>
      </c>
    </row>
    <row r="446" spans="1:4" x14ac:dyDescent="0.35">
      <c r="A446">
        <v>581</v>
      </c>
      <c r="B446" t="s">
        <v>16718</v>
      </c>
      <c r="C446">
        <v>0</v>
      </c>
      <c r="D446" s="181">
        <v>18</v>
      </c>
    </row>
    <row r="447" spans="1:4" x14ac:dyDescent="0.35">
      <c r="A447">
        <v>582</v>
      </c>
      <c r="B447" t="s">
        <v>16719</v>
      </c>
      <c r="C447">
        <v>0</v>
      </c>
      <c r="D447" s="181">
        <v>9.15</v>
      </c>
    </row>
    <row r="448" spans="1:4" x14ac:dyDescent="0.35">
      <c r="A448">
        <v>583</v>
      </c>
      <c r="B448" t="s">
        <v>16720</v>
      </c>
      <c r="C448">
        <v>0</v>
      </c>
      <c r="D448" s="181">
        <v>26.96</v>
      </c>
    </row>
    <row r="449" spans="1:4" x14ac:dyDescent="0.35">
      <c r="A449">
        <v>584</v>
      </c>
      <c r="B449" t="s">
        <v>16721</v>
      </c>
      <c r="C449">
        <v>6</v>
      </c>
      <c r="D449" s="181">
        <v>42.66</v>
      </c>
    </row>
    <row r="450" spans="1:4" x14ac:dyDescent="0.35">
      <c r="A450">
        <v>585</v>
      </c>
      <c r="B450" t="s">
        <v>16722</v>
      </c>
      <c r="C450">
        <v>12</v>
      </c>
      <c r="D450" s="181">
        <v>23.11</v>
      </c>
    </row>
    <row r="451" spans="1:4" x14ac:dyDescent="0.35">
      <c r="A451">
        <v>586</v>
      </c>
      <c r="B451" t="s">
        <v>16723</v>
      </c>
      <c r="C451">
        <v>0</v>
      </c>
      <c r="D451" s="181">
        <v>47.13</v>
      </c>
    </row>
    <row r="452" spans="1:4" x14ac:dyDescent="0.35">
      <c r="A452">
        <v>587</v>
      </c>
      <c r="B452" t="s">
        <v>16724</v>
      </c>
      <c r="C452">
        <v>0</v>
      </c>
      <c r="D452" s="181">
        <v>71.930000000000007</v>
      </c>
    </row>
    <row r="453" spans="1:4" x14ac:dyDescent="0.35">
      <c r="A453">
        <v>588</v>
      </c>
      <c r="B453" t="s">
        <v>16725</v>
      </c>
      <c r="C453">
        <v>0</v>
      </c>
      <c r="D453" s="181">
        <v>13.5</v>
      </c>
    </row>
    <row r="454" spans="1:4" x14ac:dyDescent="0.35">
      <c r="A454">
        <v>589</v>
      </c>
      <c r="B454" t="s">
        <v>16726</v>
      </c>
      <c r="C454">
        <v>0</v>
      </c>
      <c r="D454" s="181">
        <v>8.8360000000000003</v>
      </c>
    </row>
    <row r="455" spans="1:4" x14ac:dyDescent="0.35">
      <c r="A455">
        <v>590</v>
      </c>
      <c r="B455" t="s">
        <v>16727</v>
      </c>
      <c r="C455">
        <v>0</v>
      </c>
      <c r="D455" s="181">
        <v>11.676</v>
      </c>
    </row>
    <row r="456" spans="1:4" x14ac:dyDescent="0.35">
      <c r="A456">
        <v>591</v>
      </c>
      <c r="B456" t="s">
        <v>16728</v>
      </c>
      <c r="C456">
        <v>0</v>
      </c>
      <c r="D456" s="181">
        <v>21.26</v>
      </c>
    </row>
    <row r="457" spans="1:4" x14ac:dyDescent="0.35">
      <c r="A457">
        <v>592</v>
      </c>
      <c r="B457" t="s">
        <v>16729</v>
      </c>
      <c r="C457">
        <v>0</v>
      </c>
      <c r="D457" s="181">
        <v>27.25</v>
      </c>
    </row>
    <row r="458" spans="1:4" x14ac:dyDescent="0.35">
      <c r="A458">
        <v>593</v>
      </c>
      <c r="B458" t="s">
        <v>16730</v>
      </c>
      <c r="C458">
        <v>0</v>
      </c>
      <c r="D458" s="181">
        <v>30.25</v>
      </c>
    </row>
    <row r="459" spans="1:4" x14ac:dyDescent="0.35">
      <c r="A459">
        <v>594</v>
      </c>
      <c r="B459" t="s">
        <v>16731</v>
      </c>
      <c r="C459">
        <v>0</v>
      </c>
      <c r="D459" s="181">
        <v>0</v>
      </c>
    </row>
    <row r="460" spans="1:4" x14ac:dyDescent="0.35">
      <c r="A460">
        <v>595</v>
      </c>
      <c r="B460" t="s">
        <v>16732</v>
      </c>
      <c r="C460">
        <v>0</v>
      </c>
      <c r="D460" s="181">
        <v>18.649999999999999</v>
      </c>
    </row>
    <row r="461" spans="1:4" x14ac:dyDescent="0.35">
      <c r="A461">
        <v>596</v>
      </c>
      <c r="B461" t="s">
        <v>16733</v>
      </c>
      <c r="C461">
        <v>0</v>
      </c>
      <c r="D461" s="181">
        <v>146.69</v>
      </c>
    </row>
    <row r="462" spans="1:4" x14ac:dyDescent="0.35">
      <c r="A462">
        <v>597</v>
      </c>
      <c r="B462" t="s">
        <v>16734</v>
      </c>
      <c r="C462">
        <v>0</v>
      </c>
      <c r="D462" s="181">
        <v>28.49</v>
      </c>
    </row>
    <row r="463" spans="1:4" x14ac:dyDescent="0.35">
      <c r="A463">
        <v>598</v>
      </c>
      <c r="B463" t="s">
        <v>16735</v>
      </c>
      <c r="C463">
        <v>0</v>
      </c>
      <c r="D463" s="181">
        <v>31.69</v>
      </c>
    </row>
    <row r="464" spans="1:4" x14ac:dyDescent="0.35">
      <c r="A464">
        <v>599</v>
      </c>
      <c r="B464" t="s">
        <v>16736</v>
      </c>
      <c r="C464">
        <v>0</v>
      </c>
      <c r="D464" s="181">
        <v>23.3</v>
      </c>
    </row>
    <row r="465" spans="1:4" x14ac:dyDescent="0.35">
      <c r="A465">
        <v>600</v>
      </c>
      <c r="B465" t="s">
        <v>16737</v>
      </c>
      <c r="C465">
        <v>546</v>
      </c>
      <c r="D465" s="181">
        <v>10.01</v>
      </c>
    </row>
    <row r="466" spans="1:4" x14ac:dyDescent="0.35">
      <c r="A466">
        <v>601</v>
      </c>
      <c r="B466" t="s">
        <v>16738</v>
      </c>
      <c r="C466">
        <v>0</v>
      </c>
      <c r="D466" s="181">
        <v>6.5469999999999997</v>
      </c>
    </row>
    <row r="467" spans="1:4" x14ac:dyDescent="0.35">
      <c r="A467">
        <v>602</v>
      </c>
      <c r="B467" t="s">
        <v>16739</v>
      </c>
      <c r="C467">
        <v>0</v>
      </c>
      <c r="D467" s="181">
        <v>21.445</v>
      </c>
    </row>
    <row r="468" spans="1:4" x14ac:dyDescent="0.35">
      <c r="A468">
        <v>603</v>
      </c>
      <c r="B468" t="s">
        <v>16740</v>
      </c>
      <c r="C468">
        <v>12</v>
      </c>
      <c r="D468" s="181">
        <v>7.66</v>
      </c>
    </row>
    <row r="469" spans="1:4" x14ac:dyDescent="0.35">
      <c r="A469">
        <v>604</v>
      </c>
      <c r="B469" t="s">
        <v>16741</v>
      </c>
      <c r="C469">
        <v>138</v>
      </c>
      <c r="D469" s="181">
        <v>18.600000000000001</v>
      </c>
    </row>
    <row r="470" spans="1:4" x14ac:dyDescent="0.35">
      <c r="A470">
        <v>605</v>
      </c>
      <c r="B470" t="s">
        <v>16742</v>
      </c>
      <c r="C470">
        <v>0</v>
      </c>
      <c r="D470" s="181">
        <v>22.45</v>
      </c>
    </row>
    <row r="471" spans="1:4" x14ac:dyDescent="0.35">
      <c r="A471">
        <v>606</v>
      </c>
      <c r="B471" t="s">
        <v>16743</v>
      </c>
      <c r="C471">
        <v>0</v>
      </c>
      <c r="D471" s="181">
        <v>8.44</v>
      </c>
    </row>
    <row r="472" spans="1:4" x14ac:dyDescent="0.35">
      <c r="A472">
        <v>607</v>
      </c>
      <c r="B472" t="s">
        <v>16744</v>
      </c>
      <c r="C472">
        <v>0</v>
      </c>
      <c r="D472" s="181">
        <v>9.7899999999999991</v>
      </c>
    </row>
    <row r="473" spans="1:4" x14ac:dyDescent="0.35">
      <c r="A473">
        <v>608</v>
      </c>
      <c r="B473" t="s">
        <v>16745</v>
      </c>
      <c r="C473">
        <v>3396</v>
      </c>
      <c r="D473" s="181">
        <v>14.5</v>
      </c>
    </row>
    <row r="474" spans="1:4" x14ac:dyDescent="0.35">
      <c r="A474">
        <v>609</v>
      </c>
      <c r="B474" t="s">
        <v>16746</v>
      </c>
      <c r="C474">
        <v>30</v>
      </c>
      <c r="D474" s="181">
        <v>22.5</v>
      </c>
    </row>
    <row r="475" spans="1:4" x14ac:dyDescent="0.35">
      <c r="A475">
        <v>610</v>
      </c>
      <c r="B475" t="s">
        <v>16747</v>
      </c>
      <c r="C475">
        <v>0</v>
      </c>
      <c r="D475" s="181">
        <v>102.95</v>
      </c>
    </row>
    <row r="476" spans="1:4" x14ac:dyDescent="0.35">
      <c r="A476">
        <v>611</v>
      </c>
      <c r="B476" t="s">
        <v>16748</v>
      </c>
      <c r="C476">
        <v>0</v>
      </c>
      <c r="D476" s="181">
        <v>28.946999999999999</v>
      </c>
    </row>
    <row r="477" spans="1:4" x14ac:dyDescent="0.35">
      <c r="A477">
        <v>612</v>
      </c>
      <c r="B477" t="s">
        <v>16749</v>
      </c>
      <c r="C477">
        <v>39</v>
      </c>
      <c r="D477" s="181">
        <v>15.95</v>
      </c>
    </row>
    <row r="478" spans="1:4" x14ac:dyDescent="0.35">
      <c r="A478">
        <v>613</v>
      </c>
      <c r="B478" t="s">
        <v>16750</v>
      </c>
      <c r="C478">
        <v>0</v>
      </c>
      <c r="D478" s="181">
        <v>9.67</v>
      </c>
    </row>
    <row r="479" spans="1:4" x14ac:dyDescent="0.35">
      <c r="A479">
        <v>614</v>
      </c>
      <c r="B479" t="s">
        <v>16751</v>
      </c>
      <c r="C479">
        <v>0</v>
      </c>
      <c r="D479" s="181">
        <v>0</v>
      </c>
    </row>
    <row r="480" spans="1:4" x14ac:dyDescent="0.35">
      <c r="A480">
        <v>615</v>
      </c>
      <c r="B480" t="s">
        <v>16752</v>
      </c>
      <c r="C480">
        <v>258</v>
      </c>
      <c r="D480" s="181">
        <v>13.83</v>
      </c>
    </row>
    <row r="481" spans="1:4" x14ac:dyDescent="0.35">
      <c r="A481">
        <v>616</v>
      </c>
      <c r="B481" t="s">
        <v>16753</v>
      </c>
      <c r="C481">
        <v>0</v>
      </c>
      <c r="D481" s="181">
        <v>18.96</v>
      </c>
    </row>
    <row r="482" spans="1:4" x14ac:dyDescent="0.35">
      <c r="A482">
        <v>617</v>
      </c>
      <c r="B482" t="s">
        <v>16754</v>
      </c>
      <c r="C482">
        <v>12</v>
      </c>
      <c r="D482" s="181">
        <v>26.56</v>
      </c>
    </row>
    <row r="483" spans="1:4" x14ac:dyDescent="0.35">
      <c r="A483">
        <v>618</v>
      </c>
      <c r="B483" t="s">
        <v>16755</v>
      </c>
      <c r="C483">
        <v>0</v>
      </c>
      <c r="D483" s="181">
        <v>11.14</v>
      </c>
    </row>
    <row r="484" spans="1:4" x14ac:dyDescent="0.35">
      <c r="A484">
        <v>619</v>
      </c>
      <c r="B484" t="s">
        <v>16756</v>
      </c>
      <c r="C484">
        <v>0</v>
      </c>
      <c r="D484" s="181">
        <v>65.927999999999997</v>
      </c>
    </row>
    <row r="485" spans="1:4" x14ac:dyDescent="0.35">
      <c r="A485">
        <v>620</v>
      </c>
      <c r="B485" t="s">
        <v>16757</v>
      </c>
      <c r="C485">
        <v>0</v>
      </c>
      <c r="D485" s="181">
        <v>0</v>
      </c>
    </row>
    <row r="486" spans="1:4" x14ac:dyDescent="0.35">
      <c r="A486">
        <v>621</v>
      </c>
      <c r="B486" t="s">
        <v>16758</v>
      </c>
      <c r="C486">
        <v>21</v>
      </c>
      <c r="D486" s="181">
        <v>11.25</v>
      </c>
    </row>
    <row r="487" spans="1:4" x14ac:dyDescent="0.35">
      <c r="A487">
        <v>622</v>
      </c>
      <c r="B487" t="s">
        <v>16759</v>
      </c>
      <c r="C487">
        <v>0</v>
      </c>
      <c r="D487" s="181">
        <v>17.164999999999999</v>
      </c>
    </row>
    <row r="488" spans="1:4" x14ac:dyDescent="0.35">
      <c r="A488">
        <v>623</v>
      </c>
      <c r="B488" t="s">
        <v>16760</v>
      </c>
      <c r="C488">
        <v>0</v>
      </c>
      <c r="D488" s="181">
        <v>25.88</v>
      </c>
    </row>
    <row r="489" spans="1:4" x14ac:dyDescent="0.35">
      <c r="A489">
        <v>624</v>
      </c>
      <c r="B489" t="s">
        <v>16761</v>
      </c>
      <c r="C489">
        <v>3</v>
      </c>
      <c r="D489" s="181">
        <v>23.95</v>
      </c>
    </row>
    <row r="490" spans="1:4" x14ac:dyDescent="0.35">
      <c r="A490">
        <v>625</v>
      </c>
      <c r="B490" t="s">
        <v>16762</v>
      </c>
      <c r="C490">
        <v>27</v>
      </c>
      <c r="D490" s="181">
        <v>9.07</v>
      </c>
    </row>
    <row r="491" spans="1:4" x14ac:dyDescent="0.35">
      <c r="A491">
        <v>626</v>
      </c>
      <c r="B491" t="s">
        <v>16763</v>
      </c>
      <c r="C491">
        <v>474</v>
      </c>
      <c r="D491" s="181">
        <v>8.34</v>
      </c>
    </row>
    <row r="492" spans="1:4" x14ac:dyDescent="0.35">
      <c r="A492">
        <v>627</v>
      </c>
      <c r="B492" t="s">
        <v>16764</v>
      </c>
      <c r="C492">
        <v>0</v>
      </c>
      <c r="D492" s="181">
        <v>9.1460000000000008</v>
      </c>
    </row>
    <row r="493" spans="1:4" x14ac:dyDescent="0.35">
      <c r="A493">
        <v>628</v>
      </c>
      <c r="B493" t="s">
        <v>16765</v>
      </c>
      <c r="C493">
        <v>0</v>
      </c>
      <c r="D493" s="181">
        <v>18.920000000000002</v>
      </c>
    </row>
    <row r="494" spans="1:4" x14ac:dyDescent="0.35">
      <c r="A494">
        <v>629</v>
      </c>
      <c r="B494" t="s">
        <v>16766</v>
      </c>
      <c r="C494">
        <v>0</v>
      </c>
      <c r="D494" s="181">
        <v>5.35</v>
      </c>
    </row>
    <row r="495" spans="1:4" x14ac:dyDescent="0.35">
      <c r="A495">
        <v>630</v>
      </c>
      <c r="B495" t="s">
        <v>16767</v>
      </c>
      <c r="C495">
        <v>0</v>
      </c>
      <c r="D495" s="181">
        <v>41.23</v>
      </c>
    </row>
    <row r="496" spans="1:4" x14ac:dyDescent="0.35">
      <c r="A496">
        <v>631</v>
      </c>
      <c r="B496" t="s">
        <v>16768</v>
      </c>
      <c r="C496">
        <v>24</v>
      </c>
      <c r="D496" s="181">
        <v>9.9499999999999993</v>
      </c>
    </row>
    <row r="497" spans="1:4" x14ac:dyDescent="0.35">
      <c r="A497">
        <v>632</v>
      </c>
      <c r="B497" t="s">
        <v>16769</v>
      </c>
      <c r="C497">
        <v>0</v>
      </c>
      <c r="D497" s="181">
        <v>3.32</v>
      </c>
    </row>
    <row r="498" spans="1:4" x14ac:dyDescent="0.35">
      <c r="A498">
        <v>633</v>
      </c>
      <c r="B498" t="s">
        <v>16770</v>
      </c>
      <c r="C498">
        <v>0</v>
      </c>
      <c r="D498" s="181">
        <v>9.1</v>
      </c>
    </row>
    <row r="499" spans="1:4" x14ac:dyDescent="0.35">
      <c r="A499">
        <v>634</v>
      </c>
      <c r="B499" t="s">
        <v>16771</v>
      </c>
      <c r="C499">
        <v>84</v>
      </c>
      <c r="D499" s="181">
        <v>8.6199999999999992</v>
      </c>
    </row>
    <row r="500" spans="1:4" x14ac:dyDescent="0.35">
      <c r="A500">
        <v>635</v>
      </c>
      <c r="B500" t="s">
        <v>16772</v>
      </c>
      <c r="C500">
        <v>54</v>
      </c>
      <c r="D500" s="181">
        <v>12.887</v>
      </c>
    </row>
    <row r="501" spans="1:4" x14ac:dyDescent="0.35">
      <c r="A501">
        <v>636</v>
      </c>
      <c r="B501" t="s">
        <v>16773</v>
      </c>
      <c r="C501">
        <v>0</v>
      </c>
      <c r="D501" s="181">
        <v>5.05</v>
      </c>
    </row>
    <row r="502" spans="1:4" x14ac:dyDescent="0.35">
      <c r="A502">
        <v>637</v>
      </c>
      <c r="B502" t="s">
        <v>16774</v>
      </c>
      <c r="C502">
        <v>0</v>
      </c>
      <c r="D502" s="181">
        <v>17.559999999999999</v>
      </c>
    </row>
    <row r="503" spans="1:4" x14ac:dyDescent="0.35">
      <c r="A503">
        <v>638</v>
      </c>
      <c r="B503" t="s">
        <v>16775</v>
      </c>
      <c r="C503">
        <v>0</v>
      </c>
      <c r="D503" s="181">
        <v>13.95</v>
      </c>
    </row>
    <row r="504" spans="1:4" x14ac:dyDescent="0.35">
      <c r="A504">
        <v>639</v>
      </c>
      <c r="B504" t="s">
        <v>16776</v>
      </c>
      <c r="C504">
        <v>4</v>
      </c>
      <c r="D504" s="181">
        <v>91.6</v>
      </c>
    </row>
    <row r="505" spans="1:4" x14ac:dyDescent="0.35">
      <c r="A505">
        <v>640</v>
      </c>
      <c r="B505" t="s">
        <v>16777</v>
      </c>
      <c r="C505">
        <v>0</v>
      </c>
      <c r="D505" s="181">
        <v>25.79</v>
      </c>
    </row>
    <row r="506" spans="1:4" x14ac:dyDescent="0.35">
      <c r="A506">
        <v>641</v>
      </c>
      <c r="B506" t="s">
        <v>16778</v>
      </c>
      <c r="C506">
        <v>0</v>
      </c>
      <c r="D506" s="181">
        <v>19.527000000000001</v>
      </c>
    </row>
    <row r="507" spans="1:4" x14ac:dyDescent="0.35">
      <c r="A507">
        <v>642</v>
      </c>
      <c r="B507" t="s">
        <v>16779</v>
      </c>
      <c r="C507">
        <v>0</v>
      </c>
      <c r="D507" s="181">
        <v>10.38</v>
      </c>
    </row>
    <row r="508" spans="1:4" x14ac:dyDescent="0.35">
      <c r="A508">
        <v>643</v>
      </c>
      <c r="B508" t="s">
        <v>16780</v>
      </c>
      <c r="C508">
        <v>3</v>
      </c>
      <c r="D508" s="181">
        <v>7.76</v>
      </c>
    </row>
    <row r="509" spans="1:4" x14ac:dyDescent="0.35">
      <c r="A509">
        <v>644</v>
      </c>
      <c r="B509" t="s">
        <v>16781</v>
      </c>
      <c r="C509">
        <v>48</v>
      </c>
      <c r="D509" s="181">
        <v>17.850000000000001</v>
      </c>
    </row>
    <row r="510" spans="1:4" x14ac:dyDescent="0.35">
      <c r="A510">
        <v>645</v>
      </c>
      <c r="B510" t="s">
        <v>16782</v>
      </c>
      <c r="C510">
        <v>0</v>
      </c>
      <c r="D510" s="181">
        <v>21.815999999999999</v>
      </c>
    </row>
    <row r="511" spans="1:4" x14ac:dyDescent="0.35">
      <c r="A511">
        <v>646</v>
      </c>
      <c r="B511" t="s">
        <v>16783</v>
      </c>
      <c r="C511">
        <v>6</v>
      </c>
      <c r="D511" s="181">
        <v>14.81</v>
      </c>
    </row>
    <row r="512" spans="1:4" x14ac:dyDescent="0.35">
      <c r="A512">
        <v>647</v>
      </c>
      <c r="B512" t="s">
        <v>16784</v>
      </c>
      <c r="C512">
        <v>0</v>
      </c>
      <c r="D512" s="181">
        <v>28.38</v>
      </c>
    </row>
    <row r="513" spans="1:4" x14ac:dyDescent="0.35">
      <c r="A513">
        <v>648</v>
      </c>
      <c r="B513" t="s">
        <v>16785</v>
      </c>
      <c r="C513">
        <v>33</v>
      </c>
      <c r="D513" s="181">
        <v>6.1669999999999998</v>
      </c>
    </row>
    <row r="514" spans="1:4" x14ac:dyDescent="0.35">
      <c r="A514">
        <v>649</v>
      </c>
      <c r="B514" t="s">
        <v>16786</v>
      </c>
      <c r="C514">
        <v>960</v>
      </c>
      <c r="D514" s="181">
        <v>5.2069999999999999</v>
      </c>
    </row>
    <row r="515" spans="1:4" x14ac:dyDescent="0.35">
      <c r="A515">
        <v>650</v>
      </c>
      <c r="B515" t="s">
        <v>16787</v>
      </c>
      <c r="C515">
        <v>0</v>
      </c>
      <c r="D515" s="181">
        <v>0</v>
      </c>
    </row>
    <row r="516" spans="1:4" x14ac:dyDescent="0.35">
      <c r="A516">
        <v>651</v>
      </c>
      <c r="B516" t="s">
        <v>16788</v>
      </c>
      <c r="C516">
        <v>42</v>
      </c>
      <c r="D516" s="181">
        <v>9.4550000000000001</v>
      </c>
    </row>
    <row r="517" spans="1:4" x14ac:dyDescent="0.35">
      <c r="A517">
        <v>652</v>
      </c>
      <c r="B517" t="s">
        <v>16789</v>
      </c>
      <c r="C517">
        <v>6</v>
      </c>
      <c r="D517" s="181">
        <v>4.91</v>
      </c>
    </row>
    <row r="518" spans="1:4" x14ac:dyDescent="0.35">
      <c r="A518">
        <v>653</v>
      </c>
      <c r="B518" t="s">
        <v>16790</v>
      </c>
      <c r="C518">
        <v>0</v>
      </c>
      <c r="D518" s="181">
        <v>12.48</v>
      </c>
    </row>
    <row r="519" spans="1:4" x14ac:dyDescent="0.35">
      <c r="A519">
        <v>654</v>
      </c>
      <c r="B519" t="s">
        <v>16791</v>
      </c>
      <c r="C519">
        <v>0</v>
      </c>
      <c r="D519" s="181">
        <v>8.1969999999999992</v>
      </c>
    </row>
    <row r="520" spans="1:4" x14ac:dyDescent="0.35">
      <c r="A520">
        <v>655</v>
      </c>
      <c r="B520" t="s">
        <v>16792</v>
      </c>
      <c r="C520">
        <v>42</v>
      </c>
      <c r="D520" s="181">
        <v>6.2</v>
      </c>
    </row>
    <row r="521" spans="1:4" x14ac:dyDescent="0.35">
      <c r="A521">
        <v>656</v>
      </c>
      <c r="B521" t="s">
        <v>16793</v>
      </c>
      <c r="C521">
        <v>48</v>
      </c>
      <c r="D521" s="181">
        <v>6.2</v>
      </c>
    </row>
    <row r="522" spans="1:4" x14ac:dyDescent="0.35">
      <c r="A522">
        <v>657</v>
      </c>
      <c r="B522" t="s">
        <v>16794</v>
      </c>
      <c r="C522">
        <v>0</v>
      </c>
      <c r="D522" s="181">
        <v>0</v>
      </c>
    </row>
    <row r="523" spans="1:4" x14ac:dyDescent="0.35">
      <c r="A523">
        <v>658</v>
      </c>
      <c r="B523" t="s">
        <v>16795</v>
      </c>
      <c r="C523">
        <v>0</v>
      </c>
      <c r="D523" s="181">
        <v>5.39</v>
      </c>
    </row>
    <row r="524" spans="1:4" x14ac:dyDescent="0.35">
      <c r="A524">
        <v>659</v>
      </c>
      <c r="B524" t="s">
        <v>16796</v>
      </c>
      <c r="C524">
        <v>0</v>
      </c>
      <c r="D524" s="181">
        <v>16.29</v>
      </c>
    </row>
    <row r="525" spans="1:4" x14ac:dyDescent="0.35">
      <c r="A525">
        <v>660</v>
      </c>
      <c r="B525" t="s">
        <v>16797</v>
      </c>
      <c r="C525">
        <v>0</v>
      </c>
      <c r="D525" s="181">
        <v>38.67</v>
      </c>
    </row>
    <row r="526" spans="1:4" x14ac:dyDescent="0.35">
      <c r="A526">
        <v>661</v>
      </c>
      <c r="B526" t="s">
        <v>16798</v>
      </c>
      <c r="C526">
        <v>0</v>
      </c>
      <c r="D526" s="181">
        <v>22.14</v>
      </c>
    </row>
    <row r="527" spans="1:4" x14ac:dyDescent="0.35">
      <c r="A527">
        <v>662</v>
      </c>
      <c r="B527" t="s">
        <v>16799</v>
      </c>
      <c r="C527">
        <v>0</v>
      </c>
      <c r="D527" s="181">
        <v>36.880000000000003</v>
      </c>
    </row>
    <row r="528" spans="1:4" x14ac:dyDescent="0.35">
      <c r="A528">
        <v>663</v>
      </c>
      <c r="B528" t="s">
        <v>16800</v>
      </c>
      <c r="C528">
        <v>0</v>
      </c>
      <c r="D528" s="181">
        <v>16.399999999999999</v>
      </c>
    </row>
    <row r="529" spans="1:4" x14ac:dyDescent="0.35">
      <c r="A529">
        <v>664</v>
      </c>
      <c r="B529" t="s">
        <v>16801</v>
      </c>
      <c r="C529">
        <v>0</v>
      </c>
      <c r="D529" s="181">
        <v>0</v>
      </c>
    </row>
    <row r="530" spans="1:4" x14ac:dyDescent="0.35">
      <c r="A530">
        <v>665</v>
      </c>
      <c r="B530" t="s">
        <v>16802</v>
      </c>
      <c r="C530">
        <v>144</v>
      </c>
      <c r="D530" s="181">
        <v>12.15</v>
      </c>
    </row>
    <row r="531" spans="1:4" x14ac:dyDescent="0.35">
      <c r="A531">
        <v>666</v>
      </c>
      <c r="B531" t="s">
        <v>16803</v>
      </c>
      <c r="C531">
        <v>0</v>
      </c>
      <c r="D531" s="181">
        <v>4.8940000000000001</v>
      </c>
    </row>
    <row r="532" spans="1:4" x14ac:dyDescent="0.35">
      <c r="A532">
        <v>667</v>
      </c>
      <c r="B532" t="s">
        <v>16804</v>
      </c>
      <c r="C532">
        <v>48</v>
      </c>
      <c r="D532" s="181">
        <v>6.4829999999999997</v>
      </c>
    </row>
    <row r="533" spans="1:4" x14ac:dyDescent="0.35">
      <c r="A533">
        <v>668</v>
      </c>
      <c r="B533" t="s">
        <v>16805</v>
      </c>
      <c r="C533">
        <v>66</v>
      </c>
      <c r="D533" s="181">
        <v>6.0650000000000004</v>
      </c>
    </row>
    <row r="534" spans="1:4" x14ac:dyDescent="0.35">
      <c r="A534">
        <v>669</v>
      </c>
      <c r="B534" t="s">
        <v>16806</v>
      </c>
      <c r="C534">
        <v>0</v>
      </c>
      <c r="D534" s="181">
        <v>4.0999999999999996</v>
      </c>
    </row>
    <row r="535" spans="1:4" x14ac:dyDescent="0.35">
      <c r="A535">
        <v>670</v>
      </c>
      <c r="B535" t="s">
        <v>16807</v>
      </c>
      <c r="C535">
        <v>0</v>
      </c>
      <c r="D535" s="181">
        <v>4.5069999999999997</v>
      </c>
    </row>
    <row r="536" spans="1:4" x14ac:dyDescent="0.35">
      <c r="A536">
        <v>671</v>
      </c>
      <c r="B536" t="s">
        <v>16808</v>
      </c>
      <c r="C536">
        <v>0</v>
      </c>
      <c r="D536" s="181">
        <v>4.2300000000000004</v>
      </c>
    </row>
    <row r="537" spans="1:4" x14ac:dyDescent="0.35">
      <c r="A537">
        <v>672</v>
      </c>
      <c r="B537" t="s">
        <v>16809</v>
      </c>
      <c r="C537">
        <v>510</v>
      </c>
      <c r="D537" s="181">
        <v>2.79</v>
      </c>
    </row>
    <row r="538" spans="1:4" x14ac:dyDescent="0.35">
      <c r="A538">
        <v>673</v>
      </c>
      <c r="B538" t="s">
        <v>16810</v>
      </c>
      <c r="C538">
        <v>0</v>
      </c>
      <c r="D538" s="181">
        <v>4.0949999999999998</v>
      </c>
    </row>
    <row r="539" spans="1:4" x14ac:dyDescent="0.35">
      <c r="A539">
        <v>674</v>
      </c>
      <c r="B539" t="s">
        <v>16811</v>
      </c>
      <c r="C539">
        <v>0</v>
      </c>
      <c r="D539" s="181">
        <v>4.0999999999999996</v>
      </c>
    </row>
    <row r="540" spans="1:4" x14ac:dyDescent="0.35">
      <c r="A540">
        <v>675</v>
      </c>
      <c r="B540" t="s">
        <v>16812</v>
      </c>
      <c r="C540">
        <v>0</v>
      </c>
      <c r="D540" s="181">
        <v>2.9359999999999999</v>
      </c>
    </row>
    <row r="541" spans="1:4" x14ac:dyDescent="0.35">
      <c r="A541">
        <v>676</v>
      </c>
      <c r="B541" t="s">
        <v>16813</v>
      </c>
      <c r="C541">
        <v>0</v>
      </c>
      <c r="D541" s="181">
        <v>16.181000000000001</v>
      </c>
    </row>
    <row r="542" spans="1:4" x14ac:dyDescent="0.35">
      <c r="A542">
        <v>677</v>
      </c>
      <c r="B542" t="s">
        <v>16814</v>
      </c>
      <c r="C542">
        <v>0</v>
      </c>
      <c r="D542" s="181">
        <v>18.742999999999999</v>
      </c>
    </row>
    <row r="543" spans="1:4" x14ac:dyDescent="0.35">
      <c r="A543">
        <v>678</v>
      </c>
      <c r="B543" t="s">
        <v>16815</v>
      </c>
      <c r="C543">
        <v>0</v>
      </c>
      <c r="D543" s="181">
        <v>2.8</v>
      </c>
    </row>
    <row r="544" spans="1:4" x14ac:dyDescent="0.35">
      <c r="A544">
        <v>679</v>
      </c>
      <c r="B544" t="s">
        <v>16816</v>
      </c>
      <c r="C544">
        <v>0</v>
      </c>
      <c r="D544" s="181">
        <v>63.3</v>
      </c>
    </row>
    <row r="545" spans="1:4" x14ac:dyDescent="0.35">
      <c r="A545">
        <v>680</v>
      </c>
      <c r="B545" t="s">
        <v>16817</v>
      </c>
      <c r="C545">
        <v>0</v>
      </c>
      <c r="D545" s="181">
        <v>315.25</v>
      </c>
    </row>
    <row r="546" spans="1:4" x14ac:dyDescent="0.35">
      <c r="A546">
        <v>681</v>
      </c>
      <c r="B546" t="s">
        <v>16818</v>
      </c>
      <c r="C546">
        <v>0</v>
      </c>
      <c r="D546" s="181">
        <v>32.737000000000002</v>
      </c>
    </row>
    <row r="547" spans="1:4" x14ac:dyDescent="0.35">
      <c r="A547">
        <v>682</v>
      </c>
      <c r="B547" t="s">
        <v>16819</v>
      </c>
      <c r="C547">
        <v>5</v>
      </c>
      <c r="D547" s="181">
        <v>147.9</v>
      </c>
    </row>
    <row r="548" spans="1:4" x14ac:dyDescent="0.35">
      <c r="A548">
        <v>683</v>
      </c>
      <c r="B548" t="s">
        <v>16820</v>
      </c>
      <c r="C548">
        <v>54</v>
      </c>
      <c r="D548" s="181">
        <v>32.9</v>
      </c>
    </row>
    <row r="549" spans="1:4" x14ac:dyDescent="0.35">
      <c r="A549">
        <v>684</v>
      </c>
      <c r="B549" t="s">
        <v>16821</v>
      </c>
      <c r="C549">
        <v>2220</v>
      </c>
      <c r="D549" s="181">
        <v>29.9</v>
      </c>
    </row>
    <row r="550" spans="1:4" x14ac:dyDescent="0.35">
      <c r="A550">
        <v>685</v>
      </c>
      <c r="B550" t="s">
        <v>16822</v>
      </c>
      <c r="C550">
        <v>0</v>
      </c>
      <c r="D550" s="181">
        <v>19.899999999999999</v>
      </c>
    </row>
    <row r="551" spans="1:4" x14ac:dyDescent="0.35">
      <c r="A551">
        <v>686</v>
      </c>
      <c r="B551" t="s">
        <v>16823</v>
      </c>
      <c r="C551">
        <v>0</v>
      </c>
      <c r="D551" s="181">
        <v>67.5</v>
      </c>
    </row>
    <row r="552" spans="1:4" x14ac:dyDescent="0.35">
      <c r="A552">
        <v>687</v>
      </c>
      <c r="B552" t="s">
        <v>16824</v>
      </c>
      <c r="C552">
        <v>0</v>
      </c>
      <c r="D552" s="181">
        <v>0</v>
      </c>
    </row>
    <row r="553" spans="1:4" x14ac:dyDescent="0.35">
      <c r="A553">
        <v>688</v>
      </c>
      <c r="B553" t="s">
        <v>16825</v>
      </c>
      <c r="C553">
        <v>0</v>
      </c>
      <c r="D553" s="181">
        <v>125</v>
      </c>
    </row>
    <row r="554" spans="1:4" x14ac:dyDescent="0.35">
      <c r="A554">
        <v>689</v>
      </c>
      <c r="B554" t="s">
        <v>16826</v>
      </c>
      <c r="C554">
        <v>159</v>
      </c>
      <c r="D554" s="181">
        <v>38.72</v>
      </c>
    </row>
    <row r="555" spans="1:4" x14ac:dyDescent="0.35">
      <c r="A555">
        <v>690</v>
      </c>
      <c r="B555" t="s">
        <v>16827</v>
      </c>
      <c r="C555">
        <v>0</v>
      </c>
      <c r="D555" s="181">
        <v>131.94999999999999</v>
      </c>
    </row>
    <row r="556" spans="1:4" x14ac:dyDescent="0.35">
      <c r="A556">
        <v>691</v>
      </c>
      <c r="B556" t="s">
        <v>16828</v>
      </c>
      <c r="C556">
        <v>210</v>
      </c>
      <c r="D556" s="181">
        <v>40.880000000000003</v>
      </c>
    </row>
    <row r="557" spans="1:4" x14ac:dyDescent="0.35">
      <c r="A557">
        <v>692</v>
      </c>
      <c r="B557" t="s">
        <v>16829</v>
      </c>
      <c r="C557">
        <v>0</v>
      </c>
      <c r="D557" s="181">
        <v>19.899999999999999</v>
      </c>
    </row>
    <row r="558" spans="1:4" x14ac:dyDescent="0.35">
      <c r="A558">
        <v>693</v>
      </c>
      <c r="B558" t="s">
        <v>16830</v>
      </c>
      <c r="C558">
        <v>0</v>
      </c>
      <c r="D558" s="181">
        <v>21.195</v>
      </c>
    </row>
    <row r="559" spans="1:4" x14ac:dyDescent="0.35">
      <c r="A559">
        <v>694</v>
      </c>
      <c r="B559" t="s">
        <v>16831</v>
      </c>
      <c r="C559">
        <v>0</v>
      </c>
      <c r="D559" s="181">
        <v>27</v>
      </c>
    </row>
    <row r="560" spans="1:4" x14ac:dyDescent="0.35">
      <c r="A560">
        <v>695</v>
      </c>
      <c r="B560" t="s">
        <v>16832</v>
      </c>
      <c r="C560">
        <v>0</v>
      </c>
      <c r="D560" s="181">
        <v>30.9</v>
      </c>
    </row>
    <row r="561" spans="1:4" x14ac:dyDescent="0.35">
      <c r="A561">
        <v>696</v>
      </c>
      <c r="B561" t="s">
        <v>16833</v>
      </c>
      <c r="C561">
        <v>0</v>
      </c>
      <c r="D561" s="181">
        <v>21.95</v>
      </c>
    </row>
    <row r="562" spans="1:4" x14ac:dyDescent="0.35">
      <c r="A562">
        <v>697</v>
      </c>
      <c r="B562" t="s">
        <v>16834</v>
      </c>
      <c r="C562">
        <v>0</v>
      </c>
      <c r="D562" s="181">
        <v>25.071999999999999</v>
      </c>
    </row>
    <row r="563" spans="1:4" x14ac:dyDescent="0.35">
      <c r="A563">
        <v>698</v>
      </c>
      <c r="B563" t="s">
        <v>16835</v>
      </c>
      <c r="C563">
        <v>17</v>
      </c>
      <c r="D563" s="181">
        <v>267</v>
      </c>
    </row>
    <row r="564" spans="1:4" x14ac:dyDescent="0.35">
      <c r="A564">
        <v>699</v>
      </c>
      <c r="B564" t="s">
        <v>16836</v>
      </c>
      <c r="C564">
        <v>0</v>
      </c>
      <c r="D564" s="181">
        <v>30.5</v>
      </c>
    </row>
    <row r="565" spans="1:4" x14ac:dyDescent="0.35">
      <c r="A565">
        <v>700</v>
      </c>
      <c r="B565" t="s">
        <v>16837</v>
      </c>
      <c r="C565">
        <v>0</v>
      </c>
      <c r="D565" s="181">
        <v>5.6779999999999999</v>
      </c>
    </row>
    <row r="566" spans="1:4" x14ac:dyDescent="0.35">
      <c r="A566">
        <v>701</v>
      </c>
      <c r="B566" t="s">
        <v>16838</v>
      </c>
      <c r="C566">
        <v>0</v>
      </c>
      <c r="D566" s="181">
        <v>9.2379999999999995</v>
      </c>
    </row>
    <row r="567" spans="1:4" x14ac:dyDescent="0.35">
      <c r="A567">
        <v>702</v>
      </c>
      <c r="B567" t="s">
        <v>16839</v>
      </c>
      <c r="C567">
        <v>0</v>
      </c>
      <c r="D567" s="181">
        <v>9.5289999999999999</v>
      </c>
    </row>
    <row r="568" spans="1:4" x14ac:dyDescent="0.35">
      <c r="A568">
        <v>703</v>
      </c>
      <c r="B568" t="s">
        <v>16840</v>
      </c>
      <c r="C568">
        <v>0</v>
      </c>
      <c r="D568" s="181">
        <v>17.8</v>
      </c>
    </row>
    <row r="569" spans="1:4" x14ac:dyDescent="0.35">
      <c r="A569">
        <v>704</v>
      </c>
      <c r="B569" t="s">
        <v>16841</v>
      </c>
      <c r="C569">
        <v>0</v>
      </c>
      <c r="D569" s="181">
        <v>48.35</v>
      </c>
    </row>
    <row r="570" spans="1:4" x14ac:dyDescent="0.35">
      <c r="A570">
        <v>705</v>
      </c>
      <c r="B570" t="s">
        <v>16842</v>
      </c>
      <c r="C570">
        <v>0</v>
      </c>
      <c r="D570" s="181">
        <v>29.45</v>
      </c>
    </row>
    <row r="571" spans="1:4" x14ac:dyDescent="0.35">
      <c r="A571">
        <v>706</v>
      </c>
      <c r="B571" t="s">
        <v>16843</v>
      </c>
      <c r="C571">
        <v>0</v>
      </c>
      <c r="D571" s="181">
        <v>0</v>
      </c>
    </row>
    <row r="572" spans="1:4" x14ac:dyDescent="0.35">
      <c r="A572">
        <v>707</v>
      </c>
      <c r="B572" t="s">
        <v>16844</v>
      </c>
      <c r="C572">
        <v>0</v>
      </c>
      <c r="D572" s="181">
        <v>20.9</v>
      </c>
    </row>
    <row r="573" spans="1:4" x14ac:dyDescent="0.35">
      <c r="A573">
        <v>708</v>
      </c>
      <c r="B573" t="s">
        <v>16845</v>
      </c>
      <c r="C573">
        <v>0</v>
      </c>
      <c r="D573" s="181">
        <v>35.146000000000001</v>
      </c>
    </row>
    <row r="574" spans="1:4" x14ac:dyDescent="0.35">
      <c r="A574">
        <v>709</v>
      </c>
      <c r="B574" t="s">
        <v>16846</v>
      </c>
      <c r="C574">
        <v>0</v>
      </c>
      <c r="D574" s="181">
        <v>27.9</v>
      </c>
    </row>
    <row r="575" spans="1:4" x14ac:dyDescent="0.35">
      <c r="A575">
        <v>710</v>
      </c>
      <c r="B575" t="s">
        <v>16847</v>
      </c>
      <c r="C575">
        <v>0</v>
      </c>
      <c r="D575" s="181">
        <v>2.9750000000000001</v>
      </c>
    </row>
    <row r="576" spans="1:4" x14ac:dyDescent="0.35">
      <c r="A576">
        <v>711</v>
      </c>
      <c r="B576" t="s">
        <v>16848</v>
      </c>
      <c r="C576">
        <v>12</v>
      </c>
      <c r="D576" s="181">
        <v>3.95</v>
      </c>
    </row>
    <row r="577" spans="1:4" x14ac:dyDescent="0.35">
      <c r="A577">
        <v>712</v>
      </c>
      <c r="B577" t="s">
        <v>16849</v>
      </c>
      <c r="C577">
        <v>24</v>
      </c>
      <c r="D577" s="181">
        <v>7.9020000000000001</v>
      </c>
    </row>
    <row r="578" spans="1:4" x14ac:dyDescent="0.35">
      <c r="A578">
        <v>713</v>
      </c>
      <c r="B578" t="s">
        <v>16850</v>
      </c>
      <c r="C578">
        <v>0</v>
      </c>
      <c r="D578" s="181">
        <v>10</v>
      </c>
    </row>
    <row r="579" spans="1:4" x14ac:dyDescent="0.35">
      <c r="A579">
        <v>714</v>
      </c>
      <c r="B579" t="s">
        <v>16851</v>
      </c>
      <c r="C579">
        <v>15</v>
      </c>
      <c r="D579" s="181">
        <v>14.75</v>
      </c>
    </row>
    <row r="580" spans="1:4" x14ac:dyDescent="0.35">
      <c r="A580">
        <v>715</v>
      </c>
      <c r="B580" t="s">
        <v>16852</v>
      </c>
      <c r="C580">
        <v>0</v>
      </c>
      <c r="D580" s="181">
        <v>10.691000000000001</v>
      </c>
    </row>
    <row r="581" spans="1:4" x14ac:dyDescent="0.35">
      <c r="A581">
        <v>716</v>
      </c>
      <c r="B581" t="s">
        <v>16853</v>
      </c>
      <c r="C581">
        <v>30</v>
      </c>
      <c r="D581" s="181">
        <v>14.227</v>
      </c>
    </row>
    <row r="582" spans="1:4" x14ac:dyDescent="0.35">
      <c r="A582">
        <v>718</v>
      </c>
      <c r="B582" t="s">
        <v>16854</v>
      </c>
      <c r="C582">
        <v>0</v>
      </c>
      <c r="D582" s="181">
        <v>0</v>
      </c>
    </row>
    <row r="583" spans="1:4" x14ac:dyDescent="0.35">
      <c r="A583">
        <v>719</v>
      </c>
      <c r="B583" t="s">
        <v>16855</v>
      </c>
      <c r="C583">
        <v>0</v>
      </c>
      <c r="D583" s="181">
        <v>17.95</v>
      </c>
    </row>
    <row r="584" spans="1:4" x14ac:dyDescent="0.35">
      <c r="A584">
        <v>720</v>
      </c>
      <c r="B584" t="s">
        <v>16856</v>
      </c>
      <c r="C584">
        <v>0</v>
      </c>
      <c r="D584" s="181">
        <v>9.1370000000000005</v>
      </c>
    </row>
    <row r="585" spans="1:4" x14ac:dyDescent="0.35">
      <c r="A585">
        <v>721</v>
      </c>
      <c r="B585" t="s">
        <v>16857</v>
      </c>
      <c r="C585">
        <v>0</v>
      </c>
      <c r="D585" s="181">
        <v>17.899999999999999</v>
      </c>
    </row>
    <row r="586" spans="1:4" x14ac:dyDescent="0.35">
      <c r="A586">
        <v>722</v>
      </c>
      <c r="B586" t="s">
        <v>16858</v>
      </c>
      <c r="C586">
        <v>42</v>
      </c>
      <c r="D586" s="181">
        <v>22.064</v>
      </c>
    </row>
    <row r="587" spans="1:4" x14ac:dyDescent="0.35">
      <c r="A587">
        <v>723</v>
      </c>
      <c r="B587" t="s">
        <v>16859</v>
      </c>
      <c r="C587">
        <v>0</v>
      </c>
      <c r="D587" s="181">
        <v>5.5</v>
      </c>
    </row>
    <row r="588" spans="1:4" x14ac:dyDescent="0.35">
      <c r="A588">
        <v>724</v>
      </c>
      <c r="B588" t="s">
        <v>16860</v>
      </c>
      <c r="C588">
        <v>0</v>
      </c>
      <c r="D588" s="181">
        <v>6.4</v>
      </c>
    </row>
    <row r="589" spans="1:4" x14ac:dyDescent="0.35">
      <c r="A589">
        <v>725</v>
      </c>
      <c r="B589" t="s">
        <v>16861</v>
      </c>
      <c r="C589">
        <v>0</v>
      </c>
      <c r="D589" s="181">
        <v>6.02</v>
      </c>
    </row>
    <row r="590" spans="1:4" x14ac:dyDescent="0.35">
      <c r="A590">
        <v>726</v>
      </c>
      <c r="B590" t="s">
        <v>16862</v>
      </c>
      <c r="C590">
        <v>0</v>
      </c>
      <c r="D590" s="181">
        <v>0</v>
      </c>
    </row>
    <row r="591" spans="1:4" x14ac:dyDescent="0.35">
      <c r="A591">
        <v>727</v>
      </c>
      <c r="B591" t="s">
        <v>16863</v>
      </c>
      <c r="C591">
        <v>0</v>
      </c>
      <c r="D591" s="181">
        <v>7.415</v>
      </c>
    </row>
    <row r="592" spans="1:4" x14ac:dyDescent="0.35">
      <c r="A592">
        <v>728</v>
      </c>
      <c r="B592" t="s">
        <v>16864</v>
      </c>
      <c r="C592">
        <v>0</v>
      </c>
      <c r="D592" s="181">
        <v>8.3659999999999997</v>
      </c>
    </row>
    <row r="593" spans="1:4" x14ac:dyDescent="0.35">
      <c r="A593">
        <v>729</v>
      </c>
      <c r="B593" t="s">
        <v>16865</v>
      </c>
      <c r="C593">
        <v>0</v>
      </c>
      <c r="D593" s="181">
        <v>0</v>
      </c>
    </row>
    <row r="594" spans="1:4" x14ac:dyDescent="0.35">
      <c r="A594">
        <v>730</v>
      </c>
      <c r="B594" t="s">
        <v>16866</v>
      </c>
      <c r="C594">
        <v>0</v>
      </c>
      <c r="D594" s="181">
        <v>3.45</v>
      </c>
    </row>
    <row r="595" spans="1:4" x14ac:dyDescent="0.35">
      <c r="A595">
        <v>731</v>
      </c>
      <c r="B595" t="s">
        <v>16867</v>
      </c>
      <c r="C595">
        <v>0</v>
      </c>
      <c r="D595" s="181">
        <v>20.986000000000001</v>
      </c>
    </row>
    <row r="596" spans="1:4" x14ac:dyDescent="0.35">
      <c r="A596">
        <v>732</v>
      </c>
      <c r="B596" t="s">
        <v>16868</v>
      </c>
      <c r="C596">
        <v>0</v>
      </c>
      <c r="D596" s="181">
        <v>7.38</v>
      </c>
    </row>
    <row r="597" spans="1:4" x14ac:dyDescent="0.35">
      <c r="A597">
        <v>733</v>
      </c>
      <c r="B597" t="s">
        <v>16869</v>
      </c>
      <c r="C597">
        <v>0</v>
      </c>
      <c r="D597" s="181">
        <v>80.45</v>
      </c>
    </row>
    <row r="598" spans="1:4" x14ac:dyDescent="0.35">
      <c r="A598">
        <v>734</v>
      </c>
      <c r="B598" t="s">
        <v>16870</v>
      </c>
      <c r="C598">
        <v>0</v>
      </c>
      <c r="D598" s="181">
        <v>42.945999999999998</v>
      </c>
    </row>
    <row r="599" spans="1:4" x14ac:dyDescent="0.35">
      <c r="A599">
        <v>735</v>
      </c>
      <c r="B599" t="s">
        <v>16871</v>
      </c>
      <c r="C599">
        <v>0</v>
      </c>
      <c r="D599" s="181">
        <v>15.99</v>
      </c>
    </row>
    <row r="600" spans="1:4" x14ac:dyDescent="0.35">
      <c r="A600">
        <v>736</v>
      </c>
      <c r="B600" t="s">
        <v>16872</v>
      </c>
      <c r="C600">
        <v>0</v>
      </c>
      <c r="D600" s="181">
        <v>33.19</v>
      </c>
    </row>
    <row r="601" spans="1:4" x14ac:dyDescent="0.35">
      <c r="A601">
        <v>737</v>
      </c>
      <c r="B601" t="s">
        <v>16873</v>
      </c>
      <c r="C601">
        <v>0</v>
      </c>
      <c r="D601" s="181">
        <v>25.82</v>
      </c>
    </row>
    <row r="602" spans="1:4" x14ac:dyDescent="0.35">
      <c r="A602">
        <v>738</v>
      </c>
      <c r="B602" t="s">
        <v>16874</v>
      </c>
      <c r="C602">
        <v>0</v>
      </c>
      <c r="D602" s="181">
        <v>5.73</v>
      </c>
    </row>
    <row r="603" spans="1:4" x14ac:dyDescent="0.35">
      <c r="A603">
        <v>739</v>
      </c>
      <c r="B603" t="s">
        <v>16875</v>
      </c>
      <c r="C603">
        <v>0</v>
      </c>
      <c r="D603" s="181">
        <v>2.7509999999999999</v>
      </c>
    </row>
    <row r="604" spans="1:4" x14ac:dyDescent="0.35">
      <c r="A604">
        <v>740</v>
      </c>
      <c r="B604" t="s">
        <v>16876</v>
      </c>
      <c r="C604">
        <v>0</v>
      </c>
      <c r="D604" s="181">
        <v>2.7349999999999999</v>
      </c>
    </row>
    <row r="605" spans="1:4" x14ac:dyDescent="0.35">
      <c r="A605">
        <v>741</v>
      </c>
      <c r="B605" t="s">
        <v>16877</v>
      </c>
      <c r="C605">
        <v>0</v>
      </c>
      <c r="D605" s="181">
        <v>79.75</v>
      </c>
    </row>
    <row r="606" spans="1:4" x14ac:dyDescent="0.35">
      <c r="A606">
        <v>742</v>
      </c>
      <c r="B606" t="s">
        <v>16878</v>
      </c>
      <c r="C606">
        <v>0</v>
      </c>
      <c r="D606" s="181">
        <v>5.7169999999999996</v>
      </c>
    </row>
    <row r="607" spans="1:4" x14ac:dyDescent="0.35">
      <c r="A607">
        <v>743</v>
      </c>
      <c r="B607" t="s">
        <v>16879</v>
      </c>
      <c r="C607">
        <v>0</v>
      </c>
      <c r="D607" s="181">
        <v>26.49</v>
      </c>
    </row>
    <row r="608" spans="1:4" x14ac:dyDescent="0.35">
      <c r="A608">
        <v>744</v>
      </c>
      <c r="B608" t="s">
        <v>16880</v>
      </c>
      <c r="C608">
        <v>0</v>
      </c>
      <c r="D608" s="181">
        <v>6.2949999999999999</v>
      </c>
    </row>
    <row r="609" spans="1:4" x14ac:dyDescent="0.35">
      <c r="A609">
        <v>745</v>
      </c>
      <c r="B609" t="s">
        <v>16881</v>
      </c>
      <c r="C609">
        <v>0</v>
      </c>
      <c r="D609" s="181">
        <v>7.0830000000000002</v>
      </c>
    </row>
    <row r="610" spans="1:4" x14ac:dyDescent="0.35">
      <c r="A610">
        <v>746</v>
      </c>
      <c r="B610" t="s">
        <v>16882</v>
      </c>
      <c r="C610">
        <v>0</v>
      </c>
      <c r="D610" s="181">
        <v>5.8550000000000004</v>
      </c>
    </row>
    <row r="611" spans="1:4" x14ac:dyDescent="0.35">
      <c r="A611">
        <v>747</v>
      </c>
      <c r="B611" t="s">
        <v>16883</v>
      </c>
      <c r="C611">
        <v>27</v>
      </c>
      <c r="D611" s="181">
        <v>3.6179999999999999</v>
      </c>
    </row>
    <row r="612" spans="1:4" x14ac:dyDescent="0.35">
      <c r="A612">
        <v>748</v>
      </c>
      <c r="B612" t="s">
        <v>16884</v>
      </c>
      <c r="C612">
        <v>0</v>
      </c>
      <c r="D612" s="181">
        <v>23.454000000000001</v>
      </c>
    </row>
    <row r="613" spans="1:4" x14ac:dyDescent="0.35">
      <c r="A613">
        <v>749</v>
      </c>
      <c r="B613" t="s">
        <v>16885</v>
      </c>
      <c r="C613">
        <v>0</v>
      </c>
      <c r="D613" s="181">
        <v>22.536000000000001</v>
      </c>
    </row>
    <row r="614" spans="1:4" x14ac:dyDescent="0.35">
      <c r="A614">
        <v>750</v>
      </c>
      <c r="B614" t="s">
        <v>16886</v>
      </c>
      <c r="C614">
        <v>0</v>
      </c>
      <c r="D614" s="181">
        <v>23.82</v>
      </c>
    </row>
    <row r="615" spans="1:4" x14ac:dyDescent="0.35">
      <c r="A615">
        <v>751</v>
      </c>
      <c r="B615" t="s">
        <v>16887</v>
      </c>
      <c r="C615">
        <v>90</v>
      </c>
      <c r="D615" s="181">
        <v>7.6</v>
      </c>
    </row>
    <row r="616" spans="1:4" x14ac:dyDescent="0.35">
      <c r="A616">
        <v>752</v>
      </c>
      <c r="B616" t="s">
        <v>16888</v>
      </c>
      <c r="C616">
        <v>0</v>
      </c>
      <c r="D616" s="181">
        <v>22.76</v>
      </c>
    </row>
    <row r="617" spans="1:4" x14ac:dyDescent="0.35">
      <c r="A617">
        <v>753</v>
      </c>
      <c r="B617" t="s">
        <v>16889</v>
      </c>
      <c r="C617">
        <v>0</v>
      </c>
      <c r="D617" s="181">
        <v>8.09</v>
      </c>
    </row>
    <row r="618" spans="1:4" x14ac:dyDescent="0.35">
      <c r="A618">
        <v>754</v>
      </c>
      <c r="B618" t="s">
        <v>16890</v>
      </c>
      <c r="C618">
        <v>0</v>
      </c>
      <c r="D618" s="181">
        <v>5.4</v>
      </c>
    </row>
    <row r="619" spans="1:4" x14ac:dyDescent="0.35">
      <c r="A619">
        <v>755</v>
      </c>
      <c r="B619" t="s">
        <v>16891</v>
      </c>
      <c r="C619">
        <v>0</v>
      </c>
      <c r="D619" s="181">
        <v>28.91</v>
      </c>
    </row>
    <row r="620" spans="1:4" x14ac:dyDescent="0.35">
      <c r="A620">
        <v>756</v>
      </c>
      <c r="B620" t="s">
        <v>16892</v>
      </c>
      <c r="C620">
        <v>0</v>
      </c>
      <c r="D620" s="181">
        <v>26.37</v>
      </c>
    </row>
    <row r="621" spans="1:4" x14ac:dyDescent="0.35">
      <c r="A621">
        <v>757</v>
      </c>
      <c r="B621" t="s">
        <v>16893</v>
      </c>
      <c r="C621">
        <v>0</v>
      </c>
      <c r="D621" s="181">
        <v>30.17</v>
      </c>
    </row>
    <row r="622" spans="1:4" x14ac:dyDescent="0.35">
      <c r="A622">
        <v>758</v>
      </c>
      <c r="B622" t="s">
        <v>16894</v>
      </c>
      <c r="C622">
        <v>0</v>
      </c>
      <c r="D622" s="181">
        <v>3.4</v>
      </c>
    </row>
    <row r="623" spans="1:4" x14ac:dyDescent="0.35">
      <c r="A623">
        <v>759</v>
      </c>
      <c r="B623" t="s">
        <v>16895</v>
      </c>
      <c r="C623">
        <v>0</v>
      </c>
      <c r="D623" s="181">
        <v>27.76</v>
      </c>
    </row>
    <row r="624" spans="1:4" x14ac:dyDescent="0.35">
      <c r="A624">
        <v>760</v>
      </c>
      <c r="B624" t="s">
        <v>16896</v>
      </c>
      <c r="C624">
        <v>0</v>
      </c>
      <c r="D624" s="181">
        <v>0</v>
      </c>
    </row>
    <row r="625" spans="1:4" x14ac:dyDescent="0.35">
      <c r="A625">
        <v>761</v>
      </c>
      <c r="B625" t="s">
        <v>16897</v>
      </c>
      <c r="C625">
        <v>0</v>
      </c>
      <c r="D625" s="181">
        <v>19.440000000000001</v>
      </c>
    </row>
    <row r="626" spans="1:4" x14ac:dyDescent="0.35">
      <c r="A626">
        <v>762</v>
      </c>
      <c r="B626" t="s">
        <v>16898</v>
      </c>
      <c r="C626">
        <v>0</v>
      </c>
      <c r="D626" s="181">
        <v>27.9</v>
      </c>
    </row>
    <row r="627" spans="1:4" x14ac:dyDescent="0.35">
      <c r="A627">
        <v>763</v>
      </c>
      <c r="B627" t="s">
        <v>16899</v>
      </c>
      <c r="C627">
        <v>0</v>
      </c>
      <c r="D627" s="181">
        <v>9.33</v>
      </c>
    </row>
    <row r="628" spans="1:4" x14ac:dyDescent="0.35">
      <c r="A628">
        <v>764</v>
      </c>
      <c r="B628" t="s">
        <v>16900</v>
      </c>
      <c r="C628">
        <v>0</v>
      </c>
      <c r="D628" s="181">
        <v>0</v>
      </c>
    </row>
    <row r="629" spans="1:4" x14ac:dyDescent="0.35">
      <c r="A629">
        <v>765</v>
      </c>
      <c r="B629" t="s">
        <v>16901</v>
      </c>
      <c r="C629">
        <v>0</v>
      </c>
      <c r="D629" s="181">
        <v>29.25</v>
      </c>
    </row>
    <row r="630" spans="1:4" x14ac:dyDescent="0.35">
      <c r="A630">
        <v>766</v>
      </c>
      <c r="B630" t="s">
        <v>16902</v>
      </c>
      <c r="C630">
        <v>0</v>
      </c>
      <c r="D630" s="181">
        <v>39.68</v>
      </c>
    </row>
    <row r="631" spans="1:4" x14ac:dyDescent="0.35">
      <c r="A631">
        <v>767</v>
      </c>
      <c r="B631" t="s">
        <v>16903</v>
      </c>
      <c r="C631">
        <v>0</v>
      </c>
      <c r="D631" s="181">
        <v>6.16</v>
      </c>
    </row>
    <row r="632" spans="1:4" x14ac:dyDescent="0.35">
      <c r="A632">
        <v>768</v>
      </c>
      <c r="B632" t="s">
        <v>16904</v>
      </c>
      <c r="C632">
        <v>0</v>
      </c>
      <c r="D632" s="181">
        <v>6.9109999999999996</v>
      </c>
    </row>
    <row r="633" spans="1:4" x14ac:dyDescent="0.35">
      <c r="A633">
        <v>769</v>
      </c>
      <c r="B633" t="s">
        <v>16905</v>
      </c>
      <c r="C633">
        <v>0</v>
      </c>
      <c r="D633" s="181">
        <v>21.5</v>
      </c>
    </row>
    <row r="634" spans="1:4" x14ac:dyDescent="0.35">
      <c r="A634">
        <v>770</v>
      </c>
      <c r="B634" t="s">
        <v>16906</v>
      </c>
      <c r="C634">
        <v>0</v>
      </c>
      <c r="D634" s="181">
        <v>57.66</v>
      </c>
    </row>
    <row r="635" spans="1:4" x14ac:dyDescent="0.35">
      <c r="A635">
        <v>771</v>
      </c>
      <c r="B635" t="s">
        <v>16907</v>
      </c>
      <c r="C635">
        <v>0</v>
      </c>
      <c r="D635" s="181">
        <v>20.79</v>
      </c>
    </row>
    <row r="636" spans="1:4" x14ac:dyDescent="0.35">
      <c r="A636">
        <v>772</v>
      </c>
      <c r="B636" t="s">
        <v>16908</v>
      </c>
      <c r="C636">
        <v>0</v>
      </c>
      <c r="D636" s="181">
        <v>19.62</v>
      </c>
    </row>
    <row r="637" spans="1:4" x14ac:dyDescent="0.35">
      <c r="A637">
        <v>773</v>
      </c>
      <c r="B637" t="s">
        <v>16909</v>
      </c>
      <c r="C637">
        <v>0</v>
      </c>
      <c r="D637" s="181">
        <v>200</v>
      </c>
    </row>
    <row r="638" spans="1:4" x14ac:dyDescent="0.35">
      <c r="A638">
        <v>774</v>
      </c>
      <c r="B638" t="s">
        <v>16910</v>
      </c>
      <c r="C638">
        <v>0</v>
      </c>
      <c r="D638" s="181">
        <v>185</v>
      </c>
    </row>
    <row r="639" spans="1:4" x14ac:dyDescent="0.35">
      <c r="A639">
        <v>775</v>
      </c>
      <c r="B639" t="s">
        <v>16911</v>
      </c>
      <c r="C639">
        <v>15</v>
      </c>
      <c r="D639" s="181">
        <v>16</v>
      </c>
    </row>
    <row r="640" spans="1:4" x14ac:dyDescent="0.35">
      <c r="A640">
        <v>776</v>
      </c>
      <c r="B640" t="s">
        <v>16912</v>
      </c>
      <c r="C640">
        <v>15</v>
      </c>
      <c r="D640" s="181">
        <v>15.08</v>
      </c>
    </row>
    <row r="641" spans="1:4" x14ac:dyDescent="0.35">
      <c r="A641">
        <v>777</v>
      </c>
      <c r="B641" t="s">
        <v>16913</v>
      </c>
      <c r="C641">
        <v>0</v>
      </c>
      <c r="D641" s="181">
        <v>18.7</v>
      </c>
    </row>
    <row r="642" spans="1:4" x14ac:dyDescent="0.35">
      <c r="A642">
        <v>778</v>
      </c>
      <c r="B642" t="s">
        <v>16914</v>
      </c>
      <c r="C642">
        <v>0</v>
      </c>
      <c r="D642" s="181">
        <v>1.94</v>
      </c>
    </row>
    <row r="643" spans="1:4" x14ac:dyDescent="0.35">
      <c r="A643">
        <v>779</v>
      </c>
      <c r="B643" t="s">
        <v>16915</v>
      </c>
      <c r="C643">
        <v>0</v>
      </c>
      <c r="D643" s="181">
        <v>20.9</v>
      </c>
    </row>
    <row r="644" spans="1:4" x14ac:dyDescent="0.35">
      <c r="A644">
        <v>780</v>
      </c>
      <c r="B644" t="s">
        <v>16916</v>
      </c>
      <c r="C644">
        <v>0</v>
      </c>
      <c r="D644" s="181">
        <v>15.91</v>
      </c>
    </row>
    <row r="645" spans="1:4" x14ac:dyDescent="0.35">
      <c r="A645">
        <v>781</v>
      </c>
      <c r="B645" t="s">
        <v>16917</v>
      </c>
      <c r="C645">
        <v>0</v>
      </c>
      <c r="D645" s="181">
        <v>18.96</v>
      </c>
    </row>
    <row r="646" spans="1:4" x14ac:dyDescent="0.35">
      <c r="A646">
        <v>782</v>
      </c>
      <c r="B646" t="s">
        <v>16918</v>
      </c>
      <c r="C646">
        <v>0</v>
      </c>
      <c r="D646" s="181">
        <v>6.69</v>
      </c>
    </row>
    <row r="647" spans="1:4" x14ac:dyDescent="0.35">
      <c r="A647">
        <v>783</v>
      </c>
      <c r="B647" t="s">
        <v>16919</v>
      </c>
      <c r="C647">
        <v>0</v>
      </c>
      <c r="D647" s="181">
        <v>5.9</v>
      </c>
    </row>
    <row r="648" spans="1:4" x14ac:dyDescent="0.35">
      <c r="A648">
        <v>784</v>
      </c>
      <c r="B648" t="s">
        <v>16920</v>
      </c>
      <c r="C648">
        <v>414</v>
      </c>
      <c r="D648" s="181">
        <v>11.834</v>
      </c>
    </row>
    <row r="649" spans="1:4" x14ac:dyDescent="0.35">
      <c r="A649">
        <v>785</v>
      </c>
      <c r="B649" t="s">
        <v>16921</v>
      </c>
      <c r="C649">
        <v>156</v>
      </c>
      <c r="D649" s="181">
        <v>23.32</v>
      </c>
    </row>
    <row r="650" spans="1:4" x14ac:dyDescent="0.35">
      <c r="A650">
        <v>786</v>
      </c>
      <c r="B650" t="s">
        <v>16922</v>
      </c>
      <c r="C650">
        <v>0</v>
      </c>
      <c r="D650" s="181">
        <v>33.18</v>
      </c>
    </row>
    <row r="651" spans="1:4" x14ac:dyDescent="0.35">
      <c r="A651">
        <v>787</v>
      </c>
      <c r="B651" t="s">
        <v>16923</v>
      </c>
      <c r="C651">
        <v>0</v>
      </c>
      <c r="D651" s="181">
        <v>6.1870000000000003</v>
      </c>
    </row>
    <row r="652" spans="1:4" x14ac:dyDescent="0.35">
      <c r="A652">
        <v>788</v>
      </c>
      <c r="B652" t="s">
        <v>16924</v>
      </c>
      <c r="C652">
        <v>0</v>
      </c>
      <c r="D652" s="181">
        <v>16.146999999999998</v>
      </c>
    </row>
    <row r="653" spans="1:4" x14ac:dyDescent="0.35">
      <c r="A653">
        <v>789</v>
      </c>
      <c r="B653" t="s">
        <v>16925</v>
      </c>
      <c r="C653">
        <v>0</v>
      </c>
      <c r="D653" s="181">
        <v>25.46</v>
      </c>
    </row>
    <row r="654" spans="1:4" x14ac:dyDescent="0.35">
      <c r="A654">
        <v>790</v>
      </c>
      <c r="B654" t="s">
        <v>16926</v>
      </c>
      <c r="C654">
        <v>0</v>
      </c>
      <c r="D654" s="181">
        <v>28.19</v>
      </c>
    </row>
    <row r="655" spans="1:4" x14ac:dyDescent="0.35">
      <c r="A655">
        <v>791</v>
      </c>
      <c r="B655" t="s">
        <v>16927</v>
      </c>
      <c r="C655">
        <v>0</v>
      </c>
      <c r="D655" s="181">
        <v>21.286999999999999</v>
      </c>
    </row>
    <row r="656" spans="1:4" x14ac:dyDescent="0.35">
      <c r="A656">
        <v>792</v>
      </c>
      <c r="B656" t="s">
        <v>16928</v>
      </c>
      <c r="C656">
        <v>48</v>
      </c>
      <c r="D656" s="181">
        <v>3.37</v>
      </c>
    </row>
    <row r="657" spans="1:4" x14ac:dyDescent="0.35">
      <c r="A657">
        <v>793</v>
      </c>
      <c r="B657" t="s">
        <v>16929</v>
      </c>
      <c r="C657">
        <v>0</v>
      </c>
      <c r="D657" s="181">
        <v>1.6779999999999999</v>
      </c>
    </row>
    <row r="658" spans="1:4" x14ac:dyDescent="0.35">
      <c r="A658">
        <v>794</v>
      </c>
      <c r="B658" t="s">
        <v>16930</v>
      </c>
      <c r="C658">
        <v>0</v>
      </c>
      <c r="D658" s="181">
        <v>8.7100000000000009</v>
      </c>
    </row>
    <row r="659" spans="1:4" x14ac:dyDescent="0.35">
      <c r="A659">
        <v>795</v>
      </c>
      <c r="B659" t="s">
        <v>16931</v>
      </c>
      <c r="C659">
        <v>0</v>
      </c>
      <c r="D659" s="181">
        <v>5.92</v>
      </c>
    </row>
    <row r="660" spans="1:4" x14ac:dyDescent="0.35">
      <c r="A660">
        <v>796</v>
      </c>
      <c r="B660" t="s">
        <v>16932</v>
      </c>
      <c r="C660">
        <v>0</v>
      </c>
      <c r="D660" s="181">
        <v>8.5399999999999991</v>
      </c>
    </row>
    <row r="661" spans="1:4" x14ac:dyDescent="0.35">
      <c r="A661">
        <v>797</v>
      </c>
      <c r="B661" t="s">
        <v>16933</v>
      </c>
      <c r="C661">
        <v>0</v>
      </c>
      <c r="D661" s="181">
        <v>6.62</v>
      </c>
    </row>
    <row r="662" spans="1:4" x14ac:dyDescent="0.35">
      <c r="A662">
        <v>798</v>
      </c>
      <c r="B662" t="s">
        <v>16934</v>
      </c>
      <c r="C662">
        <v>0</v>
      </c>
      <c r="D662" s="181">
        <v>13.154</v>
      </c>
    </row>
    <row r="663" spans="1:4" x14ac:dyDescent="0.35">
      <c r="A663">
        <v>799</v>
      </c>
      <c r="B663" t="s">
        <v>16935</v>
      </c>
      <c r="C663">
        <v>0</v>
      </c>
      <c r="D663" s="181">
        <v>15.66</v>
      </c>
    </row>
    <row r="664" spans="1:4" x14ac:dyDescent="0.35">
      <c r="A664">
        <v>800</v>
      </c>
      <c r="B664" t="s">
        <v>16936</v>
      </c>
      <c r="C664">
        <v>30</v>
      </c>
      <c r="D664" s="181">
        <v>10.85</v>
      </c>
    </row>
    <row r="665" spans="1:4" x14ac:dyDescent="0.35">
      <c r="A665">
        <v>801</v>
      </c>
      <c r="B665" t="s">
        <v>16937</v>
      </c>
      <c r="C665">
        <v>0</v>
      </c>
      <c r="D665" s="181">
        <v>55.29</v>
      </c>
    </row>
    <row r="666" spans="1:4" x14ac:dyDescent="0.35">
      <c r="A666">
        <v>802</v>
      </c>
      <c r="B666" t="s">
        <v>16938</v>
      </c>
      <c r="C666">
        <v>0</v>
      </c>
      <c r="D666" s="181">
        <v>12.786</v>
      </c>
    </row>
    <row r="667" spans="1:4" x14ac:dyDescent="0.35">
      <c r="A667">
        <v>803</v>
      </c>
      <c r="B667" t="s">
        <v>16939</v>
      </c>
      <c r="C667">
        <v>0</v>
      </c>
      <c r="D667" s="181">
        <v>23.454999999999998</v>
      </c>
    </row>
    <row r="668" spans="1:4" x14ac:dyDescent="0.35">
      <c r="A668">
        <v>804</v>
      </c>
      <c r="B668" t="s">
        <v>16940</v>
      </c>
      <c r="C668">
        <v>42</v>
      </c>
      <c r="D668" s="181">
        <v>13.07</v>
      </c>
    </row>
    <row r="669" spans="1:4" x14ac:dyDescent="0.35">
      <c r="A669">
        <v>805</v>
      </c>
      <c r="B669" t="s">
        <v>16941</v>
      </c>
      <c r="C669">
        <v>0</v>
      </c>
      <c r="D669" s="181">
        <v>11.2</v>
      </c>
    </row>
    <row r="670" spans="1:4" x14ac:dyDescent="0.35">
      <c r="A670">
        <v>806</v>
      </c>
      <c r="B670" t="s">
        <v>16942</v>
      </c>
      <c r="C670">
        <v>24</v>
      </c>
      <c r="D670" s="181">
        <v>8.73</v>
      </c>
    </row>
    <row r="671" spans="1:4" x14ac:dyDescent="0.35">
      <c r="A671">
        <v>807</v>
      </c>
      <c r="B671" t="s">
        <v>16943</v>
      </c>
      <c r="C671">
        <v>0</v>
      </c>
      <c r="D671" s="181">
        <v>0</v>
      </c>
    </row>
    <row r="672" spans="1:4" x14ac:dyDescent="0.35">
      <c r="A672">
        <v>808</v>
      </c>
      <c r="B672" t="s">
        <v>16944</v>
      </c>
      <c r="C672">
        <v>0</v>
      </c>
      <c r="D672" s="181">
        <v>16.2</v>
      </c>
    </row>
    <row r="673" spans="1:4" x14ac:dyDescent="0.35">
      <c r="A673">
        <v>809</v>
      </c>
      <c r="B673" t="s">
        <v>16945</v>
      </c>
      <c r="C673">
        <v>0</v>
      </c>
      <c r="D673" s="181">
        <v>8.4</v>
      </c>
    </row>
    <row r="674" spans="1:4" x14ac:dyDescent="0.35">
      <c r="A674">
        <v>810</v>
      </c>
      <c r="B674" t="s">
        <v>16946</v>
      </c>
      <c r="C674">
        <v>0</v>
      </c>
      <c r="D674" s="181">
        <v>7.73</v>
      </c>
    </row>
    <row r="675" spans="1:4" x14ac:dyDescent="0.35">
      <c r="A675">
        <v>811</v>
      </c>
      <c r="B675" t="s">
        <v>16947</v>
      </c>
      <c r="C675">
        <v>0</v>
      </c>
      <c r="D675" s="181">
        <v>24.62</v>
      </c>
    </row>
    <row r="676" spans="1:4" x14ac:dyDescent="0.35">
      <c r="A676">
        <v>812</v>
      </c>
      <c r="B676" t="s">
        <v>16948</v>
      </c>
      <c r="C676">
        <v>0</v>
      </c>
      <c r="D676" s="181">
        <v>19.899999999999999</v>
      </c>
    </row>
    <row r="677" spans="1:4" x14ac:dyDescent="0.35">
      <c r="A677">
        <v>813</v>
      </c>
      <c r="B677" t="s">
        <v>16949</v>
      </c>
      <c r="C677">
        <v>0</v>
      </c>
      <c r="D677" s="181">
        <v>3.41</v>
      </c>
    </row>
    <row r="678" spans="1:4" x14ac:dyDescent="0.35">
      <c r="A678">
        <v>814</v>
      </c>
      <c r="B678" t="s">
        <v>16950</v>
      </c>
      <c r="C678">
        <v>0</v>
      </c>
      <c r="D678" s="181">
        <v>19.059999999999999</v>
      </c>
    </row>
    <row r="679" spans="1:4" x14ac:dyDescent="0.35">
      <c r="A679">
        <v>815</v>
      </c>
      <c r="B679" t="s">
        <v>16951</v>
      </c>
      <c r="C679">
        <v>90</v>
      </c>
      <c r="D679" s="181">
        <v>9.2200000000000006</v>
      </c>
    </row>
    <row r="680" spans="1:4" x14ac:dyDescent="0.35">
      <c r="A680">
        <v>816</v>
      </c>
      <c r="B680" t="s">
        <v>16952</v>
      </c>
      <c r="C680">
        <v>96</v>
      </c>
      <c r="D680" s="181">
        <v>6.03</v>
      </c>
    </row>
    <row r="681" spans="1:4" x14ac:dyDescent="0.35">
      <c r="A681">
        <v>817</v>
      </c>
      <c r="B681" t="s">
        <v>16953</v>
      </c>
      <c r="C681">
        <v>0</v>
      </c>
      <c r="D681" s="181">
        <v>2.516</v>
      </c>
    </row>
    <row r="682" spans="1:4" x14ac:dyDescent="0.35">
      <c r="A682">
        <v>818</v>
      </c>
      <c r="B682" t="s">
        <v>16954</v>
      </c>
      <c r="C682">
        <v>0</v>
      </c>
      <c r="D682" s="181">
        <v>1.5009999999999999</v>
      </c>
    </row>
    <row r="683" spans="1:4" x14ac:dyDescent="0.35">
      <c r="A683">
        <v>819</v>
      </c>
      <c r="B683" t="s">
        <v>16955</v>
      </c>
      <c r="C683">
        <v>42</v>
      </c>
      <c r="D683" s="181">
        <v>3.37</v>
      </c>
    </row>
    <row r="684" spans="1:4" x14ac:dyDescent="0.35">
      <c r="A684">
        <v>820</v>
      </c>
      <c r="B684" t="s">
        <v>16956</v>
      </c>
      <c r="C684">
        <v>0</v>
      </c>
      <c r="D684" s="181">
        <v>9.42</v>
      </c>
    </row>
    <row r="685" spans="1:4" x14ac:dyDescent="0.35">
      <c r="A685">
        <v>821</v>
      </c>
      <c r="B685" t="s">
        <v>16957</v>
      </c>
      <c r="C685">
        <v>0</v>
      </c>
      <c r="D685" s="181">
        <v>2.581</v>
      </c>
    </row>
    <row r="686" spans="1:4" x14ac:dyDescent="0.35">
      <c r="A686">
        <v>822</v>
      </c>
      <c r="B686" t="s">
        <v>16958</v>
      </c>
      <c r="C686">
        <v>0</v>
      </c>
      <c r="D686" s="181">
        <v>6.8579999999999997</v>
      </c>
    </row>
    <row r="687" spans="1:4" x14ac:dyDescent="0.35">
      <c r="A687">
        <v>823</v>
      </c>
      <c r="B687" t="s">
        <v>16959</v>
      </c>
      <c r="C687">
        <v>18</v>
      </c>
      <c r="D687" s="181">
        <v>3.37</v>
      </c>
    </row>
    <row r="688" spans="1:4" x14ac:dyDescent="0.35">
      <c r="A688">
        <v>824</v>
      </c>
      <c r="B688" t="s">
        <v>16960</v>
      </c>
      <c r="C688">
        <v>18</v>
      </c>
      <c r="D688" s="181">
        <v>3.37</v>
      </c>
    </row>
    <row r="689" spans="1:4" x14ac:dyDescent="0.35">
      <c r="A689">
        <v>825</v>
      </c>
      <c r="B689" t="s">
        <v>16961</v>
      </c>
      <c r="C689">
        <v>42</v>
      </c>
      <c r="D689" s="181">
        <v>3.37</v>
      </c>
    </row>
    <row r="690" spans="1:4" x14ac:dyDescent="0.35">
      <c r="A690">
        <v>826</v>
      </c>
      <c r="B690" t="s">
        <v>16962</v>
      </c>
      <c r="C690">
        <v>0</v>
      </c>
      <c r="D690" s="181">
        <v>5.12</v>
      </c>
    </row>
    <row r="691" spans="1:4" x14ac:dyDescent="0.35">
      <c r="A691">
        <v>827</v>
      </c>
      <c r="B691" t="s">
        <v>16963</v>
      </c>
      <c r="C691">
        <v>0</v>
      </c>
      <c r="D691" s="181">
        <v>8.67</v>
      </c>
    </row>
    <row r="692" spans="1:4" x14ac:dyDescent="0.35">
      <c r="A692">
        <v>828</v>
      </c>
      <c r="B692" t="s">
        <v>16964</v>
      </c>
      <c r="C692">
        <v>0</v>
      </c>
      <c r="D692" s="181">
        <v>9.11</v>
      </c>
    </row>
    <row r="693" spans="1:4" x14ac:dyDescent="0.35">
      <c r="A693">
        <v>829</v>
      </c>
      <c r="B693" t="s">
        <v>16965</v>
      </c>
      <c r="C693">
        <v>0</v>
      </c>
      <c r="D693" s="181">
        <v>16.45</v>
      </c>
    </row>
    <row r="694" spans="1:4" x14ac:dyDescent="0.35">
      <c r="A694">
        <v>830</v>
      </c>
      <c r="B694" t="s">
        <v>16966</v>
      </c>
      <c r="C694">
        <v>9</v>
      </c>
      <c r="D694" s="181">
        <v>31.45</v>
      </c>
    </row>
    <row r="695" spans="1:4" x14ac:dyDescent="0.35">
      <c r="A695">
        <v>831</v>
      </c>
      <c r="B695" t="s">
        <v>16967</v>
      </c>
      <c r="C695">
        <v>15</v>
      </c>
      <c r="D695" s="181">
        <v>30.16</v>
      </c>
    </row>
    <row r="696" spans="1:4" x14ac:dyDescent="0.35">
      <c r="A696">
        <v>832</v>
      </c>
      <c r="B696" t="s">
        <v>16968</v>
      </c>
      <c r="C696">
        <v>6</v>
      </c>
      <c r="D696" s="181">
        <v>36.659999999999997</v>
      </c>
    </row>
    <row r="697" spans="1:4" x14ac:dyDescent="0.35">
      <c r="A697">
        <v>833</v>
      </c>
      <c r="B697" t="s">
        <v>16969</v>
      </c>
      <c r="C697">
        <v>0</v>
      </c>
      <c r="D697" s="181">
        <v>133.30000000000001</v>
      </c>
    </row>
    <row r="698" spans="1:4" x14ac:dyDescent="0.35">
      <c r="A698">
        <v>834</v>
      </c>
      <c r="B698" t="s">
        <v>16970</v>
      </c>
      <c r="C698">
        <v>0</v>
      </c>
      <c r="D698" s="181">
        <v>2.855</v>
      </c>
    </row>
    <row r="699" spans="1:4" x14ac:dyDescent="0.35">
      <c r="A699">
        <v>835</v>
      </c>
      <c r="B699" t="s">
        <v>16971</v>
      </c>
      <c r="C699">
        <v>0</v>
      </c>
      <c r="D699" s="181">
        <v>3.22</v>
      </c>
    </row>
    <row r="700" spans="1:4" x14ac:dyDescent="0.35">
      <c r="A700">
        <v>836</v>
      </c>
      <c r="B700" t="s">
        <v>16972</v>
      </c>
      <c r="C700">
        <v>12</v>
      </c>
      <c r="D700" s="181">
        <v>3.37</v>
      </c>
    </row>
    <row r="701" spans="1:4" x14ac:dyDescent="0.35">
      <c r="A701">
        <v>837</v>
      </c>
      <c r="B701" t="s">
        <v>16973</v>
      </c>
      <c r="C701">
        <v>0</v>
      </c>
      <c r="D701" s="181">
        <v>29.09</v>
      </c>
    </row>
    <row r="702" spans="1:4" x14ac:dyDescent="0.35">
      <c r="A702">
        <v>838</v>
      </c>
      <c r="B702" t="s">
        <v>16974</v>
      </c>
      <c r="C702">
        <v>0</v>
      </c>
      <c r="D702" s="181">
        <v>30.96</v>
      </c>
    </row>
    <row r="703" spans="1:4" x14ac:dyDescent="0.35">
      <c r="A703">
        <v>839</v>
      </c>
      <c r="B703" t="s">
        <v>16975</v>
      </c>
      <c r="C703">
        <v>0</v>
      </c>
      <c r="D703" s="181">
        <v>49.67</v>
      </c>
    </row>
    <row r="704" spans="1:4" x14ac:dyDescent="0.35">
      <c r="A704">
        <v>840</v>
      </c>
      <c r="B704" t="s">
        <v>16976</v>
      </c>
      <c r="C704">
        <v>0</v>
      </c>
      <c r="D704" s="181">
        <v>27.29</v>
      </c>
    </row>
    <row r="705" spans="1:4" x14ac:dyDescent="0.35">
      <c r="A705">
        <v>841</v>
      </c>
      <c r="B705" t="s">
        <v>16977</v>
      </c>
      <c r="C705">
        <v>0</v>
      </c>
      <c r="D705" s="181">
        <v>57.29</v>
      </c>
    </row>
    <row r="706" spans="1:4" x14ac:dyDescent="0.35">
      <c r="A706">
        <v>842</v>
      </c>
      <c r="B706" t="s">
        <v>16978</v>
      </c>
      <c r="C706">
        <v>0</v>
      </c>
      <c r="D706" s="181">
        <v>9</v>
      </c>
    </row>
    <row r="707" spans="1:4" x14ac:dyDescent="0.35">
      <c r="A707">
        <v>843</v>
      </c>
      <c r="B707" t="s">
        <v>16979</v>
      </c>
      <c r="C707">
        <v>0</v>
      </c>
      <c r="D707" s="181">
        <v>3.4249999999999998</v>
      </c>
    </row>
    <row r="708" spans="1:4" x14ac:dyDescent="0.35">
      <c r="A708">
        <v>844</v>
      </c>
      <c r="B708" t="s">
        <v>16980</v>
      </c>
      <c r="C708">
        <v>0</v>
      </c>
      <c r="D708" s="181">
        <v>6.79</v>
      </c>
    </row>
    <row r="709" spans="1:4" x14ac:dyDescent="0.35">
      <c r="A709">
        <v>845</v>
      </c>
      <c r="B709" t="s">
        <v>16981</v>
      </c>
      <c r="C709">
        <v>3</v>
      </c>
      <c r="D709" s="181">
        <v>17.16</v>
      </c>
    </row>
    <row r="710" spans="1:4" x14ac:dyDescent="0.35">
      <c r="A710">
        <v>846</v>
      </c>
      <c r="B710" t="s">
        <v>16982</v>
      </c>
      <c r="C710">
        <v>0</v>
      </c>
      <c r="D710" s="181">
        <v>37.79</v>
      </c>
    </row>
    <row r="711" spans="1:4" x14ac:dyDescent="0.35">
      <c r="A711">
        <v>847</v>
      </c>
      <c r="B711" t="s">
        <v>16983</v>
      </c>
      <c r="C711">
        <v>0</v>
      </c>
      <c r="D711" s="181">
        <v>10.79</v>
      </c>
    </row>
    <row r="712" spans="1:4" x14ac:dyDescent="0.35">
      <c r="A712">
        <v>848</v>
      </c>
      <c r="B712" t="s">
        <v>16984</v>
      </c>
      <c r="C712">
        <v>0</v>
      </c>
      <c r="D712" s="181">
        <v>31.14</v>
      </c>
    </row>
    <row r="713" spans="1:4" x14ac:dyDescent="0.35">
      <c r="A713">
        <v>849</v>
      </c>
      <c r="B713" t="s">
        <v>16985</v>
      </c>
      <c r="C713">
        <v>0</v>
      </c>
      <c r="D713" s="181">
        <v>162.55000000000001</v>
      </c>
    </row>
    <row r="714" spans="1:4" x14ac:dyDescent="0.35">
      <c r="A714">
        <v>850</v>
      </c>
      <c r="B714" t="s">
        <v>16986</v>
      </c>
      <c r="C714">
        <v>0</v>
      </c>
      <c r="D714" s="181">
        <v>54.445999999999998</v>
      </c>
    </row>
    <row r="715" spans="1:4" x14ac:dyDescent="0.35">
      <c r="A715">
        <v>851</v>
      </c>
      <c r="B715" t="s">
        <v>16987</v>
      </c>
      <c r="C715">
        <v>0</v>
      </c>
      <c r="D715" s="181">
        <v>51.456000000000003</v>
      </c>
    </row>
    <row r="716" spans="1:4" x14ac:dyDescent="0.35">
      <c r="A716">
        <v>852</v>
      </c>
      <c r="B716" t="s">
        <v>16988</v>
      </c>
      <c r="C716">
        <v>0</v>
      </c>
      <c r="D716" s="181">
        <v>12.62</v>
      </c>
    </row>
    <row r="717" spans="1:4" x14ac:dyDescent="0.35">
      <c r="A717">
        <v>853</v>
      </c>
      <c r="B717" t="s">
        <v>16989</v>
      </c>
      <c r="C717">
        <v>0</v>
      </c>
      <c r="D717" s="181">
        <v>20.66</v>
      </c>
    </row>
    <row r="718" spans="1:4" x14ac:dyDescent="0.35">
      <c r="A718">
        <v>854</v>
      </c>
      <c r="B718" t="s">
        <v>16990</v>
      </c>
      <c r="C718">
        <v>0</v>
      </c>
      <c r="D718" s="181">
        <v>17.36</v>
      </c>
    </row>
    <row r="719" spans="1:4" x14ac:dyDescent="0.35">
      <c r="A719">
        <v>855</v>
      </c>
      <c r="B719" t="s">
        <v>16991</v>
      </c>
      <c r="C719">
        <v>0</v>
      </c>
      <c r="D719" s="181">
        <v>13.420999999999999</v>
      </c>
    </row>
    <row r="720" spans="1:4" x14ac:dyDescent="0.35">
      <c r="A720">
        <v>859</v>
      </c>
      <c r="B720" t="s">
        <v>16992</v>
      </c>
      <c r="C720">
        <v>0</v>
      </c>
      <c r="D720" s="181">
        <v>21.632999999999999</v>
      </c>
    </row>
    <row r="721" spans="1:4" x14ac:dyDescent="0.35">
      <c r="A721">
        <v>860</v>
      </c>
      <c r="B721" t="s">
        <v>16993</v>
      </c>
      <c r="C721">
        <v>0</v>
      </c>
      <c r="D721" s="181">
        <v>7.32</v>
      </c>
    </row>
    <row r="722" spans="1:4" x14ac:dyDescent="0.35">
      <c r="A722">
        <v>861</v>
      </c>
      <c r="B722" t="s">
        <v>16994</v>
      </c>
      <c r="C722">
        <v>0</v>
      </c>
      <c r="D722" s="181">
        <v>6.79</v>
      </c>
    </row>
    <row r="723" spans="1:4" x14ac:dyDescent="0.35">
      <c r="A723">
        <v>862</v>
      </c>
      <c r="B723" t="s">
        <v>16995</v>
      </c>
      <c r="C723">
        <v>24</v>
      </c>
      <c r="D723" s="181">
        <v>3.37</v>
      </c>
    </row>
    <row r="724" spans="1:4" x14ac:dyDescent="0.35">
      <c r="A724">
        <v>863</v>
      </c>
      <c r="B724" t="s">
        <v>16996</v>
      </c>
      <c r="C724">
        <v>0</v>
      </c>
      <c r="D724" s="181">
        <v>22.63</v>
      </c>
    </row>
    <row r="725" spans="1:4" x14ac:dyDescent="0.35">
      <c r="A725">
        <v>864</v>
      </c>
      <c r="B725" t="s">
        <v>16997</v>
      </c>
      <c r="C725">
        <v>0</v>
      </c>
      <c r="D725" s="181">
        <v>10.7</v>
      </c>
    </row>
    <row r="726" spans="1:4" x14ac:dyDescent="0.35">
      <c r="A726">
        <v>865</v>
      </c>
      <c r="B726" t="s">
        <v>16998</v>
      </c>
      <c r="C726">
        <v>0</v>
      </c>
      <c r="D726" s="181">
        <v>0</v>
      </c>
    </row>
    <row r="727" spans="1:4" x14ac:dyDescent="0.35">
      <c r="A727">
        <v>866</v>
      </c>
      <c r="B727" t="s">
        <v>16999</v>
      </c>
      <c r="C727">
        <v>0</v>
      </c>
      <c r="D727" s="181">
        <v>0</v>
      </c>
    </row>
    <row r="728" spans="1:4" x14ac:dyDescent="0.35">
      <c r="A728">
        <v>867</v>
      </c>
      <c r="B728" t="s">
        <v>17000</v>
      </c>
      <c r="C728">
        <v>24</v>
      </c>
      <c r="D728" s="181">
        <v>21.584</v>
      </c>
    </row>
    <row r="729" spans="1:4" x14ac:dyDescent="0.35">
      <c r="A729">
        <v>868</v>
      </c>
      <c r="B729" t="s">
        <v>17001</v>
      </c>
      <c r="C729">
        <v>0</v>
      </c>
      <c r="D729" s="181">
        <v>14.090999999999999</v>
      </c>
    </row>
    <row r="730" spans="1:4" x14ac:dyDescent="0.35">
      <c r="A730">
        <v>869</v>
      </c>
      <c r="B730" t="s">
        <v>17002</v>
      </c>
      <c r="C730">
        <v>0</v>
      </c>
      <c r="D730" s="181">
        <v>198.16</v>
      </c>
    </row>
    <row r="731" spans="1:4" x14ac:dyDescent="0.35">
      <c r="A731">
        <v>870</v>
      </c>
      <c r="B731" t="s">
        <v>17003</v>
      </c>
      <c r="C731">
        <v>0</v>
      </c>
      <c r="D731" s="181">
        <v>22.25</v>
      </c>
    </row>
    <row r="732" spans="1:4" x14ac:dyDescent="0.35">
      <c r="A732">
        <v>871</v>
      </c>
      <c r="B732" t="s">
        <v>17004</v>
      </c>
      <c r="C732">
        <v>0</v>
      </c>
      <c r="D732" s="181">
        <v>18.239999999999998</v>
      </c>
    </row>
    <row r="733" spans="1:4" x14ac:dyDescent="0.35">
      <c r="A733">
        <v>872</v>
      </c>
      <c r="B733" t="s">
        <v>17005</v>
      </c>
      <c r="C733">
        <v>0</v>
      </c>
      <c r="D733" s="181">
        <v>21.49</v>
      </c>
    </row>
    <row r="734" spans="1:4" x14ac:dyDescent="0.35">
      <c r="A734">
        <v>873</v>
      </c>
      <c r="B734" t="s">
        <v>17006</v>
      </c>
      <c r="C734">
        <v>18</v>
      </c>
      <c r="D734" s="181">
        <v>3.4</v>
      </c>
    </row>
    <row r="735" spans="1:4" x14ac:dyDescent="0.35">
      <c r="A735">
        <v>874</v>
      </c>
      <c r="B735" t="s">
        <v>17007</v>
      </c>
      <c r="C735">
        <v>0</v>
      </c>
      <c r="D735" s="181">
        <v>31.91</v>
      </c>
    </row>
    <row r="736" spans="1:4" x14ac:dyDescent="0.35">
      <c r="A736">
        <v>875</v>
      </c>
      <c r="B736" t="s">
        <v>17008</v>
      </c>
      <c r="C736">
        <v>36</v>
      </c>
      <c r="D736" s="181">
        <v>4.4000000000000004</v>
      </c>
    </row>
    <row r="737" spans="1:4" x14ac:dyDescent="0.35">
      <c r="A737">
        <v>876</v>
      </c>
      <c r="B737" t="s">
        <v>17009</v>
      </c>
      <c r="C737">
        <v>0</v>
      </c>
      <c r="D737" s="181">
        <v>12.8</v>
      </c>
    </row>
    <row r="738" spans="1:4" x14ac:dyDescent="0.35">
      <c r="A738">
        <v>877</v>
      </c>
      <c r="B738" t="s">
        <v>17010</v>
      </c>
      <c r="C738">
        <v>0</v>
      </c>
      <c r="D738" s="181">
        <v>28.91</v>
      </c>
    </row>
    <row r="739" spans="1:4" x14ac:dyDescent="0.35">
      <c r="A739">
        <v>878</v>
      </c>
      <c r="B739" t="s">
        <v>17011</v>
      </c>
      <c r="C739">
        <v>0</v>
      </c>
      <c r="D739" s="181">
        <v>47.66</v>
      </c>
    </row>
    <row r="740" spans="1:4" x14ac:dyDescent="0.35">
      <c r="A740">
        <v>879</v>
      </c>
      <c r="B740" t="s">
        <v>17012</v>
      </c>
      <c r="C740">
        <v>57</v>
      </c>
      <c r="D740" s="181">
        <v>9</v>
      </c>
    </row>
    <row r="741" spans="1:4" x14ac:dyDescent="0.35">
      <c r="A741">
        <v>880</v>
      </c>
      <c r="B741" t="s">
        <v>17013</v>
      </c>
      <c r="C741">
        <v>0</v>
      </c>
      <c r="D741" s="181">
        <v>5.9459999999999997</v>
      </c>
    </row>
    <row r="742" spans="1:4" x14ac:dyDescent="0.35">
      <c r="A742">
        <v>881</v>
      </c>
      <c r="B742" t="s">
        <v>17014</v>
      </c>
      <c r="C742">
        <v>0</v>
      </c>
      <c r="D742" s="181">
        <v>15.79</v>
      </c>
    </row>
    <row r="743" spans="1:4" x14ac:dyDescent="0.35">
      <c r="A743">
        <v>882</v>
      </c>
      <c r="B743" t="s">
        <v>17015</v>
      </c>
      <c r="C743">
        <v>0</v>
      </c>
      <c r="D743" s="181">
        <v>107.29</v>
      </c>
    </row>
    <row r="744" spans="1:4" x14ac:dyDescent="0.35">
      <c r="A744">
        <v>883</v>
      </c>
      <c r="B744" t="s">
        <v>17016</v>
      </c>
      <c r="C744">
        <v>0</v>
      </c>
      <c r="D744" s="181">
        <v>31.49</v>
      </c>
    </row>
    <row r="745" spans="1:4" x14ac:dyDescent="0.35">
      <c r="A745">
        <v>884</v>
      </c>
      <c r="B745" t="s">
        <v>17017</v>
      </c>
      <c r="C745">
        <v>0</v>
      </c>
      <c r="D745" s="181">
        <v>20.486000000000001</v>
      </c>
    </row>
    <row r="746" spans="1:4" x14ac:dyDescent="0.35">
      <c r="A746">
        <v>885</v>
      </c>
      <c r="B746" t="s">
        <v>17018</v>
      </c>
      <c r="C746">
        <v>0</v>
      </c>
      <c r="D746" s="181">
        <v>32.659999999999997</v>
      </c>
    </row>
    <row r="747" spans="1:4" x14ac:dyDescent="0.35">
      <c r="A747">
        <v>886</v>
      </c>
      <c r="B747" t="s">
        <v>17019</v>
      </c>
      <c r="C747">
        <v>0</v>
      </c>
      <c r="D747" s="181">
        <v>9.2200000000000006</v>
      </c>
    </row>
    <row r="748" spans="1:4" x14ac:dyDescent="0.35">
      <c r="A748">
        <v>887</v>
      </c>
      <c r="B748" t="s">
        <v>17020</v>
      </c>
      <c r="C748">
        <v>0</v>
      </c>
      <c r="D748" s="181">
        <v>16.597000000000001</v>
      </c>
    </row>
    <row r="749" spans="1:4" x14ac:dyDescent="0.35">
      <c r="A749">
        <v>888</v>
      </c>
      <c r="B749" t="s">
        <v>17021</v>
      </c>
      <c r="C749">
        <v>0</v>
      </c>
      <c r="D749" s="181">
        <v>18.7</v>
      </c>
    </row>
    <row r="750" spans="1:4" x14ac:dyDescent="0.35">
      <c r="A750">
        <v>889</v>
      </c>
      <c r="B750" t="s">
        <v>17022</v>
      </c>
      <c r="C750">
        <v>0</v>
      </c>
      <c r="D750" s="181">
        <v>23.25</v>
      </c>
    </row>
    <row r="751" spans="1:4" x14ac:dyDescent="0.35">
      <c r="A751">
        <v>890</v>
      </c>
      <c r="B751" t="s">
        <v>17023</v>
      </c>
      <c r="C751">
        <v>0</v>
      </c>
      <c r="D751" s="181">
        <v>5.8920000000000003</v>
      </c>
    </row>
    <row r="752" spans="1:4" x14ac:dyDescent="0.35">
      <c r="A752">
        <v>891</v>
      </c>
      <c r="B752" t="s">
        <v>17024</v>
      </c>
      <c r="C752">
        <v>0</v>
      </c>
      <c r="D752" s="181">
        <v>15.3</v>
      </c>
    </row>
    <row r="753" spans="1:4" x14ac:dyDescent="0.35">
      <c r="A753">
        <v>892</v>
      </c>
      <c r="B753" t="s">
        <v>17025</v>
      </c>
      <c r="C753">
        <v>0</v>
      </c>
      <c r="D753" s="181">
        <v>15.2</v>
      </c>
    </row>
    <row r="754" spans="1:4" x14ac:dyDescent="0.35">
      <c r="A754">
        <v>893</v>
      </c>
      <c r="B754" t="s">
        <v>17026</v>
      </c>
      <c r="C754">
        <v>0</v>
      </c>
      <c r="D754" s="181">
        <v>18.16</v>
      </c>
    </row>
    <row r="755" spans="1:4" x14ac:dyDescent="0.35">
      <c r="A755">
        <v>894</v>
      </c>
      <c r="B755" t="s">
        <v>17027</v>
      </c>
      <c r="C755">
        <v>0</v>
      </c>
      <c r="D755" s="181">
        <v>14.6</v>
      </c>
    </row>
    <row r="756" spans="1:4" x14ac:dyDescent="0.35">
      <c r="A756">
        <v>895</v>
      </c>
      <c r="B756" t="s">
        <v>17028</v>
      </c>
      <c r="C756">
        <v>0</v>
      </c>
      <c r="D756" s="181">
        <v>55.08</v>
      </c>
    </row>
    <row r="757" spans="1:4" x14ac:dyDescent="0.35">
      <c r="A757">
        <v>896</v>
      </c>
      <c r="B757" t="s">
        <v>17029</v>
      </c>
      <c r="C757">
        <v>15</v>
      </c>
      <c r="D757" s="181">
        <v>24.96</v>
      </c>
    </row>
    <row r="758" spans="1:4" x14ac:dyDescent="0.35">
      <c r="A758">
        <v>897</v>
      </c>
      <c r="B758" t="s">
        <v>17030</v>
      </c>
      <c r="C758">
        <v>96</v>
      </c>
      <c r="D758" s="181">
        <v>14.96</v>
      </c>
    </row>
    <row r="759" spans="1:4" x14ac:dyDescent="0.35">
      <c r="A759">
        <v>898</v>
      </c>
      <c r="B759" t="s">
        <v>17031</v>
      </c>
      <c r="C759">
        <v>0</v>
      </c>
      <c r="D759" s="181">
        <v>52.77</v>
      </c>
    </row>
    <row r="760" spans="1:4" x14ac:dyDescent="0.35">
      <c r="A760">
        <v>899</v>
      </c>
      <c r="B760" t="s">
        <v>17032</v>
      </c>
      <c r="C760">
        <v>3</v>
      </c>
      <c r="D760" s="181">
        <v>41.72</v>
      </c>
    </row>
    <row r="761" spans="1:4" x14ac:dyDescent="0.35">
      <c r="A761">
        <v>900</v>
      </c>
      <c r="B761" t="s">
        <v>17033</v>
      </c>
      <c r="C761">
        <v>78</v>
      </c>
      <c r="D761" s="181">
        <v>9.7899999999999991</v>
      </c>
    </row>
    <row r="762" spans="1:4" x14ac:dyDescent="0.35">
      <c r="A762">
        <v>901</v>
      </c>
      <c r="B762" t="s">
        <v>17034</v>
      </c>
      <c r="C762">
        <v>0</v>
      </c>
      <c r="D762" s="181">
        <v>15</v>
      </c>
    </row>
    <row r="763" spans="1:4" x14ac:dyDescent="0.35">
      <c r="A763">
        <v>902</v>
      </c>
      <c r="B763" t="s">
        <v>17035</v>
      </c>
      <c r="C763">
        <v>36</v>
      </c>
      <c r="D763" s="181">
        <v>29.71</v>
      </c>
    </row>
    <row r="764" spans="1:4" x14ac:dyDescent="0.35">
      <c r="A764">
        <v>903</v>
      </c>
      <c r="B764" t="s">
        <v>17036</v>
      </c>
      <c r="C764">
        <v>0</v>
      </c>
      <c r="D764" s="181">
        <v>19.2</v>
      </c>
    </row>
    <row r="765" spans="1:4" x14ac:dyDescent="0.35">
      <c r="A765">
        <v>904</v>
      </c>
      <c r="B765" t="s">
        <v>17037</v>
      </c>
      <c r="C765">
        <v>0</v>
      </c>
      <c r="D765" s="181">
        <v>16.96</v>
      </c>
    </row>
    <row r="766" spans="1:4" x14ac:dyDescent="0.35">
      <c r="A766">
        <v>905</v>
      </c>
      <c r="B766" t="s">
        <v>17038</v>
      </c>
      <c r="C766">
        <v>0</v>
      </c>
      <c r="D766" s="181">
        <v>10.81</v>
      </c>
    </row>
    <row r="767" spans="1:4" x14ac:dyDescent="0.35">
      <c r="A767">
        <v>906</v>
      </c>
      <c r="B767" t="s">
        <v>17039</v>
      </c>
      <c r="C767">
        <v>0</v>
      </c>
      <c r="D767" s="181">
        <v>18.96</v>
      </c>
    </row>
    <row r="768" spans="1:4" x14ac:dyDescent="0.35">
      <c r="A768">
        <v>907</v>
      </c>
      <c r="B768" t="s">
        <v>17040</v>
      </c>
      <c r="C768">
        <v>0</v>
      </c>
      <c r="D768" s="181">
        <v>36.049999999999997</v>
      </c>
    </row>
    <row r="769" spans="1:4" x14ac:dyDescent="0.35">
      <c r="A769">
        <v>908</v>
      </c>
      <c r="B769" t="s">
        <v>17041</v>
      </c>
      <c r="C769">
        <v>0</v>
      </c>
      <c r="D769" s="181">
        <v>16.123999999999999</v>
      </c>
    </row>
    <row r="770" spans="1:4" x14ac:dyDescent="0.35">
      <c r="A770">
        <v>909</v>
      </c>
      <c r="B770" t="s">
        <v>17042</v>
      </c>
      <c r="C770">
        <v>0</v>
      </c>
      <c r="D770" s="181">
        <v>12.124000000000001</v>
      </c>
    </row>
    <row r="771" spans="1:4" x14ac:dyDescent="0.35">
      <c r="A771">
        <v>910</v>
      </c>
      <c r="B771" t="s">
        <v>17043</v>
      </c>
      <c r="C771">
        <v>0</v>
      </c>
      <c r="D771" s="181">
        <v>29.69</v>
      </c>
    </row>
    <row r="772" spans="1:4" x14ac:dyDescent="0.35">
      <c r="A772">
        <v>911</v>
      </c>
      <c r="B772" t="s">
        <v>17044</v>
      </c>
      <c r="C772">
        <v>0</v>
      </c>
      <c r="D772" s="181">
        <v>17.806999999999999</v>
      </c>
    </row>
    <row r="773" spans="1:4" x14ac:dyDescent="0.35">
      <c r="A773">
        <v>912</v>
      </c>
      <c r="B773" t="s">
        <v>17045</v>
      </c>
      <c r="C773">
        <v>9</v>
      </c>
      <c r="D773" s="181">
        <v>12.289</v>
      </c>
    </row>
    <row r="774" spans="1:4" x14ac:dyDescent="0.35">
      <c r="A774">
        <v>913</v>
      </c>
      <c r="B774" t="s">
        <v>17046</v>
      </c>
      <c r="C774">
        <v>0</v>
      </c>
      <c r="D774" s="181">
        <v>36.29</v>
      </c>
    </row>
    <row r="775" spans="1:4" x14ac:dyDescent="0.35">
      <c r="A775">
        <v>914</v>
      </c>
      <c r="B775" t="s">
        <v>17047</v>
      </c>
      <c r="C775">
        <v>1920</v>
      </c>
      <c r="D775" s="181">
        <v>9.2880000000000003</v>
      </c>
    </row>
    <row r="776" spans="1:4" x14ac:dyDescent="0.35">
      <c r="A776">
        <v>915</v>
      </c>
      <c r="B776" t="s">
        <v>17048</v>
      </c>
      <c r="C776">
        <v>0</v>
      </c>
      <c r="D776" s="181">
        <v>15.66</v>
      </c>
    </row>
    <row r="777" spans="1:4" x14ac:dyDescent="0.35">
      <c r="A777">
        <v>916</v>
      </c>
      <c r="B777" t="s">
        <v>17049</v>
      </c>
      <c r="C777">
        <v>15</v>
      </c>
      <c r="D777" s="181">
        <v>13.8</v>
      </c>
    </row>
    <row r="778" spans="1:4" x14ac:dyDescent="0.35">
      <c r="A778">
        <v>917</v>
      </c>
      <c r="B778" t="s">
        <v>17050</v>
      </c>
      <c r="C778">
        <v>0</v>
      </c>
      <c r="D778" s="181">
        <v>10.446</v>
      </c>
    </row>
    <row r="779" spans="1:4" x14ac:dyDescent="0.35">
      <c r="A779">
        <v>918</v>
      </c>
      <c r="B779" t="s">
        <v>17051</v>
      </c>
      <c r="C779">
        <v>0</v>
      </c>
      <c r="D779" s="181">
        <v>6.6</v>
      </c>
    </row>
    <row r="780" spans="1:4" x14ac:dyDescent="0.35">
      <c r="A780">
        <v>919</v>
      </c>
      <c r="B780" t="s">
        <v>17052</v>
      </c>
      <c r="C780">
        <v>18</v>
      </c>
      <c r="D780" s="181">
        <v>30.946999999999999</v>
      </c>
    </row>
    <row r="781" spans="1:4" x14ac:dyDescent="0.35">
      <c r="A781">
        <v>920</v>
      </c>
      <c r="B781" t="s">
        <v>17053</v>
      </c>
      <c r="C781">
        <v>0</v>
      </c>
      <c r="D781" s="181">
        <v>10.026</v>
      </c>
    </row>
    <row r="782" spans="1:4" x14ac:dyDescent="0.35">
      <c r="A782">
        <v>921</v>
      </c>
      <c r="B782" t="s">
        <v>17054</v>
      </c>
      <c r="C782">
        <v>0</v>
      </c>
      <c r="D782" s="181">
        <v>72.66</v>
      </c>
    </row>
    <row r="783" spans="1:4" x14ac:dyDescent="0.35">
      <c r="A783">
        <v>922</v>
      </c>
      <c r="B783" t="s">
        <v>17055</v>
      </c>
      <c r="C783">
        <v>0</v>
      </c>
      <c r="D783" s="181">
        <v>40.020000000000003</v>
      </c>
    </row>
    <row r="784" spans="1:4" x14ac:dyDescent="0.35">
      <c r="A784">
        <v>923</v>
      </c>
      <c r="B784" t="s">
        <v>17056</v>
      </c>
      <c r="C784">
        <v>0</v>
      </c>
      <c r="D784" s="181">
        <v>9.1999999999999993</v>
      </c>
    </row>
    <row r="785" spans="1:4" x14ac:dyDescent="0.35">
      <c r="A785">
        <v>924</v>
      </c>
      <c r="B785" t="s">
        <v>17057</v>
      </c>
      <c r="C785">
        <v>0</v>
      </c>
      <c r="D785" s="181">
        <v>0</v>
      </c>
    </row>
    <row r="786" spans="1:4" x14ac:dyDescent="0.35">
      <c r="A786">
        <v>925</v>
      </c>
      <c r="B786" t="s">
        <v>17058</v>
      </c>
      <c r="C786">
        <v>0</v>
      </c>
      <c r="D786" s="181">
        <v>23.486000000000001</v>
      </c>
    </row>
    <row r="787" spans="1:4" x14ac:dyDescent="0.35">
      <c r="A787">
        <v>926</v>
      </c>
      <c r="B787" t="s">
        <v>17059</v>
      </c>
      <c r="C787">
        <v>0</v>
      </c>
      <c r="D787" s="181">
        <v>17.041</v>
      </c>
    </row>
    <row r="788" spans="1:4" x14ac:dyDescent="0.35">
      <c r="A788">
        <v>927</v>
      </c>
      <c r="B788" t="s">
        <v>17060</v>
      </c>
      <c r="C788">
        <v>0</v>
      </c>
      <c r="D788" s="181">
        <v>76.180000000000007</v>
      </c>
    </row>
    <row r="789" spans="1:4" x14ac:dyDescent="0.35">
      <c r="A789">
        <v>928</v>
      </c>
      <c r="B789" t="s">
        <v>17061</v>
      </c>
      <c r="C789">
        <v>36</v>
      </c>
      <c r="D789" s="181">
        <v>7.58</v>
      </c>
    </row>
    <row r="790" spans="1:4" x14ac:dyDescent="0.35">
      <c r="A790">
        <v>929</v>
      </c>
      <c r="B790" t="s">
        <v>17062</v>
      </c>
      <c r="C790">
        <v>0</v>
      </c>
      <c r="D790" s="181">
        <v>9.6</v>
      </c>
    </row>
    <row r="791" spans="1:4" x14ac:dyDescent="0.35">
      <c r="A791">
        <v>930</v>
      </c>
      <c r="B791" t="s">
        <v>17063</v>
      </c>
      <c r="C791">
        <v>0</v>
      </c>
      <c r="D791" s="181">
        <v>12.252000000000001</v>
      </c>
    </row>
    <row r="792" spans="1:4" x14ac:dyDescent="0.35">
      <c r="A792">
        <v>931</v>
      </c>
      <c r="B792" t="s">
        <v>17064</v>
      </c>
      <c r="C792">
        <v>0</v>
      </c>
      <c r="D792" s="181">
        <v>9.32</v>
      </c>
    </row>
    <row r="793" spans="1:4" x14ac:dyDescent="0.35">
      <c r="A793">
        <v>932</v>
      </c>
      <c r="B793" t="s">
        <v>17065</v>
      </c>
      <c r="C793">
        <v>0</v>
      </c>
      <c r="D793" s="181">
        <v>103.34</v>
      </c>
    </row>
    <row r="794" spans="1:4" x14ac:dyDescent="0.35">
      <c r="A794">
        <v>933</v>
      </c>
      <c r="B794" t="s">
        <v>17066</v>
      </c>
      <c r="C794">
        <v>0</v>
      </c>
      <c r="D794" s="181">
        <v>16.25</v>
      </c>
    </row>
    <row r="795" spans="1:4" x14ac:dyDescent="0.35">
      <c r="A795">
        <v>934</v>
      </c>
      <c r="B795" t="s">
        <v>17067</v>
      </c>
      <c r="C795">
        <v>0</v>
      </c>
      <c r="D795" s="181">
        <v>11.95</v>
      </c>
    </row>
    <row r="796" spans="1:4" x14ac:dyDescent="0.35">
      <c r="A796">
        <v>935</v>
      </c>
      <c r="B796" t="s">
        <v>17068</v>
      </c>
      <c r="C796">
        <v>0</v>
      </c>
      <c r="D796" s="181">
        <v>13.083</v>
      </c>
    </row>
    <row r="797" spans="1:4" x14ac:dyDescent="0.35">
      <c r="A797">
        <v>936</v>
      </c>
      <c r="B797" t="s">
        <v>17069</v>
      </c>
      <c r="C797">
        <v>24</v>
      </c>
      <c r="D797" s="181">
        <v>11.14</v>
      </c>
    </row>
    <row r="798" spans="1:4" x14ac:dyDescent="0.35">
      <c r="A798">
        <v>937</v>
      </c>
      <c r="B798" t="s">
        <v>17070</v>
      </c>
      <c r="C798">
        <v>0</v>
      </c>
      <c r="D798" s="181">
        <v>16.992999999999999</v>
      </c>
    </row>
    <row r="799" spans="1:4" x14ac:dyDescent="0.35">
      <c r="A799">
        <v>938</v>
      </c>
      <c r="B799" t="s">
        <v>17071</v>
      </c>
      <c r="C799">
        <v>24</v>
      </c>
      <c r="D799" s="181">
        <v>6.85</v>
      </c>
    </row>
    <row r="800" spans="1:4" x14ac:dyDescent="0.35">
      <c r="A800">
        <v>939</v>
      </c>
      <c r="B800" t="s">
        <v>17072</v>
      </c>
      <c r="C800">
        <v>0</v>
      </c>
      <c r="D800" s="181">
        <v>7.9729999999999999</v>
      </c>
    </row>
    <row r="801" spans="1:4" x14ac:dyDescent="0.35">
      <c r="A801">
        <v>940</v>
      </c>
      <c r="B801" t="s">
        <v>17073</v>
      </c>
      <c r="C801">
        <v>0</v>
      </c>
      <c r="D801" s="181">
        <v>3.9969999999999999</v>
      </c>
    </row>
    <row r="802" spans="1:4" x14ac:dyDescent="0.35">
      <c r="A802">
        <v>941</v>
      </c>
      <c r="B802" t="s">
        <v>17074</v>
      </c>
      <c r="C802">
        <v>0</v>
      </c>
      <c r="D802" s="181">
        <v>3.32</v>
      </c>
    </row>
    <row r="803" spans="1:4" x14ac:dyDescent="0.35">
      <c r="A803">
        <v>942</v>
      </c>
      <c r="B803" t="s">
        <v>17075</v>
      </c>
      <c r="C803">
        <v>72</v>
      </c>
      <c r="D803" s="181">
        <v>7.17</v>
      </c>
    </row>
    <row r="804" spans="1:4" x14ac:dyDescent="0.35">
      <c r="A804">
        <v>943</v>
      </c>
      <c r="B804" t="s">
        <v>17076</v>
      </c>
      <c r="C804">
        <v>0</v>
      </c>
      <c r="D804" s="181">
        <v>11.1</v>
      </c>
    </row>
    <row r="805" spans="1:4" x14ac:dyDescent="0.35">
      <c r="A805">
        <v>944</v>
      </c>
      <c r="B805" t="s">
        <v>17077</v>
      </c>
      <c r="C805">
        <v>6</v>
      </c>
      <c r="D805" s="181">
        <v>14.8</v>
      </c>
    </row>
    <row r="806" spans="1:4" x14ac:dyDescent="0.35">
      <c r="A806">
        <v>945</v>
      </c>
      <c r="B806" t="s">
        <v>17078</v>
      </c>
      <c r="C806">
        <v>0</v>
      </c>
      <c r="D806" s="181">
        <v>13.85</v>
      </c>
    </row>
    <row r="807" spans="1:4" x14ac:dyDescent="0.35">
      <c r="A807">
        <v>946</v>
      </c>
      <c r="B807" t="s">
        <v>17079</v>
      </c>
      <c r="C807">
        <v>3</v>
      </c>
      <c r="D807" s="181">
        <v>16</v>
      </c>
    </row>
    <row r="808" spans="1:4" x14ac:dyDescent="0.35">
      <c r="A808">
        <v>947</v>
      </c>
      <c r="B808" t="s">
        <v>17080</v>
      </c>
      <c r="C808">
        <v>0</v>
      </c>
      <c r="D808" s="181">
        <v>16.645</v>
      </c>
    </row>
    <row r="809" spans="1:4" x14ac:dyDescent="0.35">
      <c r="A809">
        <v>948</v>
      </c>
      <c r="B809" t="s">
        <v>17081</v>
      </c>
      <c r="C809">
        <v>0</v>
      </c>
      <c r="D809" s="181">
        <v>8.5579999999999998</v>
      </c>
    </row>
    <row r="810" spans="1:4" x14ac:dyDescent="0.35">
      <c r="A810">
        <v>949</v>
      </c>
      <c r="B810" t="s">
        <v>17082</v>
      </c>
      <c r="C810">
        <v>0</v>
      </c>
      <c r="D810" s="181">
        <v>13.163</v>
      </c>
    </row>
    <row r="811" spans="1:4" x14ac:dyDescent="0.35">
      <c r="A811">
        <v>951</v>
      </c>
      <c r="B811" t="s">
        <v>17083</v>
      </c>
      <c r="C811">
        <v>0</v>
      </c>
      <c r="D811" s="181">
        <v>9.9329999999999998</v>
      </c>
    </row>
    <row r="812" spans="1:4" x14ac:dyDescent="0.35">
      <c r="A812">
        <v>952</v>
      </c>
      <c r="B812" t="s">
        <v>17084</v>
      </c>
      <c r="C812">
        <v>12</v>
      </c>
      <c r="D812" s="181">
        <v>12.62</v>
      </c>
    </row>
    <row r="813" spans="1:4" x14ac:dyDescent="0.35">
      <c r="A813">
        <v>953</v>
      </c>
      <c r="B813" t="s">
        <v>17085</v>
      </c>
      <c r="C813">
        <v>42</v>
      </c>
      <c r="D813" s="181">
        <v>13.8</v>
      </c>
    </row>
    <row r="814" spans="1:4" x14ac:dyDescent="0.35">
      <c r="A814">
        <v>954</v>
      </c>
      <c r="B814" t="s">
        <v>17086</v>
      </c>
      <c r="C814">
        <v>0</v>
      </c>
      <c r="D814" s="181">
        <v>15.680999999999999</v>
      </c>
    </row>
    <row r="815" spans="1:4" x14ac:dyDescent="0.35">
      <c r="A815">
        <v>955</v>
      </c>
      <c r="B815" t="s">
        <v>17087</v>
      </c>
      <c r="C815">
        <v>12</v>
      </c>
      <c r="D815" s="181">
        <v>10.119999999999999</v>
      </c>
    </row>
    <row r="816" spans="1:4" x14ac:dyDescent="0.35">
      <c r="A816">
        <v>956</v>
      </c>
      <c r="B816" t="s">
        <v>17088</v>
      </c>
      <c r="C816">
        <v>0</v>
      </c>
      <c r="D816" s="181">
        <v>4.1189999999999998</v>
      </c>
    </row>
    <row r="817" spans="1:4" x14ac:dyDescent="0.35">
      <c r="A817">
        <v>957</v>
      </c>
      <c r="B817" t="s">
        <v>17089</v>
      </c>
      <c r="C817">
        <v>33</v>
      </c>
      <c r="D817" s="181">
        <v>12.77</v>
      </c>
    </row>
    <row r="818" spans="1:4" x14ac:dyDescent="0.35">
      <c r="A818">
        <v>958</v>
      </c>
      <c r="B818" t="s">
        <v>17090</v>
      </c>
      <c r="C818">
        <v>0</v>
      </c>
      <c r="D818" s="181">
        <v>12.585000000000001</v>
      </c>
    </row>
    <row r="819" spans="1:4" x14ac:dyDescent="0.35">
      <c r="A819">
        <v>959</v>
      </c>
      <c r="B819" t="s">
        <v>17091</v>
      </c>
      <c r="C819">
        <v>0</v>
      </c>
      <c r="D819" s="181">
        <v>15.680999999999999</v>
      </c>
    </row>
    <row r="820" spans="1:4" x14ac:dyDescent="0.35">
      <c r="A820">
        <v>960</v>
      </c>
      <c r="B820" t="s">
        <v>17092</v>
      </c>
      <c r="C820">
        <v>0</v>
      </c>
      <c r="D820" s="181">
        <v>26.71</v>
      </c>
    </row>
    <row r="821" spans="1:4" x14ac:dyDescent="0.35">
      <c r="A821">
        <v>961</v>
      </c>
      <c r="B821" t="s">
        <v>17093</v>
      </c>
      <c r="C821">
        <v>0</v>
      </c>
      <c r="D821" s="181">
        <v>17.989999999999998</v>
      </c>
    </row>
    <row r="822" spans="1:4" x14ac:dyDescent="0.35">
      <c r="A822">
        <v>962</v>
      </c>
      <c r="B822" t="s">
        <v>17094</v>
      </c>
      <c r="C822">
        <v>0</v>
      </c>
      <c r="D822" s="181">
        <v>28.74</v>
      </c>
    </row>
    <row r="823" spans="1:4" x14ac:dyDescent="0.35">
      <c r="A823">
        <v>963</v>
      </c>
      <c r="B823" t="s">
        <v>17095</v>
      </c>
      <c r="C823">
        <v>0</v>
      </c>
      <c r="D823" s="181">
        <v>12.29</v>
      </c>
    </row>
    <row r="824" spans="1:4" x14ac:dyDescent="0.35">
      <c r="A824">
        <v>964</v>
      </c>
      <c r="B824" t="s">
        <v>17096</v>
      </c>
      <c r="C824">
        <v>0</v>
      </c>
      <c r="D824" s="181">
        <v>31.31</v>
      </c>
    </row>
    <row r="825" spans="1:4" x14ac:dyDescent="0.35">
      <c r="A825">
        <v>965</v>
      </c>
      <c r="B825" t="s">
        <v>17097</v>
      </c>
      <c r="C825">
        <v>0</v>
      </c>
      <c r="D825" s="181">
        <v>25.45</v>
      </c>
    </row>
    <row r="826" spans="1:4" x14ac:dyDescent="0.35">
      <c r="A826">
        <v>966</v>
      </c>
      <c r="B826" t="s">
        <v>17098</v>
      </c>
      <c r="C826">
        <v>0</v>
      </c>
      <c r="D826" s="181">
        <v>28.786000000000001</v>
      </c>
    </row>
    <row r="827" spans="1:4" x14ac:dyDescent="0.35">
      <c r="A827">
        <v>967</v>
      </c>
      <c r="B827" t="s">
        <v>17099</v>
      </c>
      <c r="C827">
        <v>66</v>
      </c>
      <c r="D827" s="181">
        <v>4.5620000000000003</v>
      </c>
    </row>
    <row r="828" spans="1:4" x14ac:dyDescent="0.35">
      <c r="A828">
        <v>968</v>
      </c>
      <c r="B828" t="s">
        <v>17100</v>
      </c>
      <c r="C828">
        <v>0</v>
      </c>
      <c r="D828" s="181">
        <v>2.88</v>
      </c>
    </row>
    <row r="829" spans="1:4" x14ac:dyDescent="0.35">
      <c r="A829">
        <v>969</v>
      </c>
      <c r="B829" t="s">
        <v>17101</v>
      </c>
      <c r="C829">
        <v>0</v>
      </c>
      <c r="D829" s="181">
        <v>2.2879999999999998</v>
      </c>
    </row>
    <row r="830" spans="1:4" x14ac:dyDescent="0.35">
      <c r="A830">
        <v>970</v>
      </c>
      <c r="B830" t="s">
        <v>17102</v>
      </c>
      <c r="C830">
        <v>0</v>
      </c>
      <c r="D830" s="181">
        <v>3.65</v>
      </c>
    </row>
    <row r="831" spans="1:4" x14ac:dyDescent="0.35">
      <c r="A831">
        <v>971</v>
      </c>
      <c r="B831" t="s">
        <v>17103</v>
      </c>
      <c r="C831">
        <v>0</v>
      </c>
      <c r="D831" s="181">
        <v>3.2050000000000001</v>
      </c>
    </row>
    <row r="832" spans="1:4" x14ac:dyDescent="0.35">
      <c r="A832">
        <v>972</v>
      </c>
      <c r="B832" t="s">
        <v>17104</v>
      </c>
      <c r="C832">
        <v>0</v>
      </c>
      <c r="D832" s="181">
        <v>0</v>
      </c>
    </row>
    <row r="833" spans="1:4" x14ac:dyDescent="0.35">
      <c r="A833">
        <v>973</v>
      </c>
      <c r="B833" t="s">
        <v>17105</v>
      </c>
      <c r="C833">
        <v>0</v>
      </c>
      <c r="D833" s="181">
        <v>22.21</v>
      </c>
    </row>
    <row r="834" spans="1:4" x14ac:dyDescent="0.35">
      <c r="A834">
        <v>974</v>
      </c>
      <c r="B834" t="s">
        <v>17106</v>
      </c>
      <c r="C834">
        <v>0</v>
      </c>
      <c r="D834" s="181">
        <v>15.49</v>
      </c>
    </row>
    <row r="835" spans="1:4" x14ac:dyDescent="0.35">
      <c r="A835">
        <v>975</v>
      </c>
      <c r="B835" t="s">
        <v>17107</v>
      </c>
      <c r="C835">
        <v>0</v>
      </c>
      <c r="D835" s="181">
        <v>3.75</v>
      </c>
    </row>
    <row r="836" spans="1:4" x14ac:dyDescent="0.35">
      <c r="A836">
        <v>976</v>
      </c>
      <c r="B836" t="s">
        <v>17108</v>
      </c>
      <c r="C836">
        <v>0</v>
      </c>
      <c r="D836" s="181">
        <v>6.7530000000000001</v>
      </c>
    </row>
    <row r="837" spans="1:4" x14ac:dyDescent="0.35">
      <c r="A837">
        <v>977</v>
      </c>
      <c r="B837" t="s">
        <v>17109</v>
      </c>
      <c r="C837">
        <v>0</v>
      </c>
      <c r="D837" s="181">
        <v>8.02</v>
      </c>
    </row>
    <row r="838" spans="1:4" x14ac:dyDescent="0.35">
      <c r="A838">
        <v>978</v>
      </c>
      <c r="B838" t="s">
        <v>17110</v>
      </c>
      <c r="C838">
        <v>0</v>
      </c>
      <c r="D838" s="181">
        <v>14.75</v>
      </c>
    </row>
    <row r="839" spans="1:4" x14ac:dyDescent="0.35">
      <c r="A839">
        <v>979</v>
      </c>
      <c r="B839" t="s">
        <v>17111</v>
      </c>
      <c r="C839">
        <v>0</v>
      </c>
      <c r="D839" s="181">
        <v>14.94</v>
      </c>
    </row>
    <row r="840" spans="1:4" x14ac:dyDescent="0.35">
      <c r="A840">
        <v>980</v>
      </c>
      <c r="B840" t="s">
        <v>17112</v>
      </c>
      <c r="C840">
        <v>0</v>
      </c>
      <c r="D840" s="181">
        <v>0</v>
      </c>
    </row>
    <row r="841" spans="1:4" x14ac:dyDescent="0.35">
      <c r="A841">
        <v>981</v>
      </c>
      <c r="B841" t="s">
        <v>17113</v>
      </c>
      <c r="C841">
        <v>0</v>
      </c>
      <c r="D841" s="181">
        <v>39.1</v>
      </c>
    </row>
    <row r="842" spans="1:4" x14ac:dyDescent="0.35">
      <c r="A842">
        <v>982</v>
      </c>
      <c r="B842" t="s">
        <v>17114</v>
      </c>
      <c r="C842">
        <v>0</v>
      </c>
      <c r="D842" s="181">
        <v>26.622</v>
      </c>
    </row>
    <row r="843" spans="1:4" x14ac:dyDescent="0.35">
      <c r="A843">
        <v>983</v>
      </c>
      <c r="B843" t="s">
        <v>17115</v>
      </c>
      <c r="C843">
        <v>0</v>
      </c>
      <c r="D843" s="181">
        <v>0</v>
      </c>
    </row>
    <row r="844" spans="1:4" x14ac:dyDescent="0.35">
      <c r="A844">
        <v>984</v>
      </c>
      <c r="B844" t="s">
        <v>17116</v>
      </c>
      <c r="C844">
        <v>0</v>
      </c>
      <c r="D844" s="181">
        <v>6.6</v>
      </c>
    </row>
    <row r="845" spans="1:4" x14ac:dyDescent="0.35">
      <c r="A845">
        <v>985</v>
      </c>
      <c r="B845" t="s">
        <v>17117</v>
      </c>
      <c r="C845">
        <v>0</v>
      </c>
      <c r="D845" s="181">
        <v>16.7</v>
      </c>
    </row>
    <row r="846" spans="1:4" x14ac:dyDescent="0.35">
      <c r="A846">
        <v>986</v>
      </c>
      <c r="B846" t="s">
        <v>17118</v>
      </c>
      <c r="C846">
        <v>0</v>
      </c>
      <c r="D846" s="181">
        <v>16.43</v>
      </c>
    </row>
    <row r="847" spans="1:4" x14ac:dyDescent="0.35">
      <c r="A847">
        <v>987</v>
      </c>
      <c r="B847" t="s">
        <v>17119</v>
      </c>
      <c r="C847">
        <v>0</v>
      </c>
      <c r="D847" s="181">
        <v>41.46</v>
      </c>
    </row>
    <row r="848" spans="1:4" x14ac:dyDescent="0.35">
      <c r="A848">
        <v>988</v>
      </c>
      <c r="B848" t="s">
        <v>17120</v>
      </c>
      <c r="C848">
        <v>0</v>
      </c>
      <c r="D848" s="181">
        <v>26.786000000000001</v>
      </c>
    </row>
    <row r="849" spans="1:4" x14ac:dyDescent="0.35">
      <c r="A849">
        <v>989</v>
      </c>
      <c r="B849" t="s">
        <v>17121</v>
      </c>
      <c r="C849">
        <v>0</v>
      </c>
      <c r="D849" s="181">
        <v>26.69</v>
      </c>
    </row>
    <row r="850" spans="1:4" x14ac:dyDescent="0.35">
      <c r="A850">
        <v>990</v>
      </c>
      <c r="B850" t="s">
        <v>17122</v>
      </c>
      <c r="C850">
        <v>0</v>
      </c>
      <c r="D850" s="181">
        <v>17.489999999999998</v>
      </c>
    </row>
    <row r="851" spans="1:4" x14ac:dyDescent="0.35">
      <c r="A851">
        <v>991</v>
      </c>
      <c r="B851" t="s">
        <v>17123</v>
      </c>
      <c r="C851">
        <v>0</v>
      </c>
      <c r="D851" s="181">
        <v>7.0289999999999999</v>
      </c>
    </row>
    <row r="852" spans="1:4" x14ac:dyDescent="0.35">
      <c r="A852">
        <v>992</v>
      </c>
      <c r="B852" t="s">
        <v>17124</v>
      </c>
      <c r="C852">
        <v>18</v>
      </c>
      <c r="D852" s="181">
        <v>8.1199999999999992</v>
      </c>
    </row>
    <row r="853" spans="1:4" x14ac:dyDescent="0.35">
      <c r="A853">
        <v>993</v>
      </c>
      <c r="B853" t="s">
        <v>17125</v>
      </c>
      <c r="C853">
        <v>0</v>
      </c>
      <c r="D853" s="181">
        <v>9.9489999999999998</v>
      </c>
    </row>
    <row r="854" spans="1:4" x14ac:dyDescent="0.35">
      <c r="A854">
        <v>994</v>
      </c>
      <c r="B854" t="s">
        <v>17126</v>
      </c>
      <c r="C854">
        <v>0</v>
      </c>
      <c r="D854" s="181">
        <v>23.46</v>
      </c>
    </row>
    <row r="855" spans="1:4" x14ac:dyDescent="0.35">
      <c r="A855">
        <v>995</v>
      </c>
      <c r="B855" t="s">
        <v>17127</v>
      </c>
      <c r="C855">
        <v>0</v>
      </c>
      <c r="D855" s="181">
        <v>10.88</v>
      </c>
    </row>
    <row r="856" spans="1:4" x14ac:dyDescent="0.35">
      <c r="A856">
        <v>996</v>
      </c>
      <c r="B856" t="s">
        <v>17128</v>
      </c>
      <c r="C856">
        <v>0</v>
      </c>
      <c r="D856" s="181">
        <v>7.4</v>
      </c>
    </row>
    <row r="857" spans="1:4" x14ac:dyDescent="0.35">
      <c r="A857">
        <v>997</v>
      </c>
      <c r="B857" t="s">
        <v>17129</v>
      </c>
      <c r="C857">
        <v>0</v>
      </c>
      <c r="D857" s="181">
        <v>13.9</v>
      </c>
    </row>
    <row r="858" spans="1:4" x14ac:dyDescent="0.35">
      <c r="A858">
        <v>998</v>
      </c>
      <c r="B858" t="s">
        <v>17130</v>
      </c>
      <c r="C858">
        <v>0</v>
      </c>
      <c r="D858" s="181">
        <v>46.38</v>
      </c>
    </row>
    <row r="859" spans="1:4" x14ac:dyDescent="0.35">
      <c r="A859">
        <v>999</v>
      </c>
      <c r="B859" t="s">
        <v>17131</v>
      </c>
      <c r="C859">
        <v>0</v>
      </c>
      <c r="D859" s="181">
        <v>23.54</v>
      </c>
    </row>
    <row r="860" spans="1:4" x14ac:dyDescent="0.35">
      <c r="A860">
        <v>1000</v>
      </c>
      <c r="B860" t="s">
        <v>17132</v>
      </c>
      <c r="C860">
        <v>0</v>
      </c>
      <c r="D860" s="181">
        <v>0</v>
      </c>
    </row>
    <row r="861" spans="1:4" x14ac:dyDescent="0.35">
      <c r="A861">
        <v>1001</v>
      </c>
      <c r="B861" t="s">
        <v>17133</v>
      </c>
      <c r="C861">
        <v>0</v>
      </c>
      <c r="D861" s="181">
        <v>6.12</v>
      </c>
    </row>
    <row r="862" spans="1:4" x14ac:dyDescent="0.35">
      <c r="A862">
        <v>1002</v>
      </c>
      <c r="B862" t="s">
        <v>17134</v>
      </c>
      <c r="C862">
        <v>0</v>
      </c>
      <c r="D862" s="181">
        <v>21.55</v>
      </c>
    </row>
    <row r="863" spans="1:4" x14ac:dyDescent="0.35">
      <c r="A863">
        <v>1003</v>
      </c>
      <c r="B863" t="s">
        <v>17135</v>
      </c>
      <c r="C863">
        <v>6</v>
      </c>
      <c r="D863" s="181">
        <v>25.11</v>
      </c>
    </row>
    <row r="864" spans="1:4" x14ac:dyDescent="0.35">
      <c r="A864">
        <v>1004</v>
      </c>
      <c r="B864" t="s">
        <v>17136</v>
      </c>
      <c r="C864">
        <v>0</v>
      </c>
      <c r="D864" s="181">
        <v>143.22999999999999</v>
      </c>
    </row>
    <row r="865" spans="1:4" x14ac:dyDescent="0.35">
      <c r="A865">
        <v>1005</v>
      </c>
      <c r="B865" t="s">
        <v>17137</v>
      </c>
      <c r="C865">
        <v>27</v>
      </c>
      <c r="D865" s="181">
        <v>24.88</v>
      </c>
    </row>
    <row r="866" spans="1:4" x14ac:dyDescent="0.35">
      <c r="A866">
        <v>1006</v>
      </c>
      <c r="B866" t="s">
        <v>17138</v>
      </c>
      <c r="C866">
        <v>0</v>
      </c>
      <c r="D866" s="181">
        <v>43.95</v>
      </c>
    </row>
    <row r="867" spans="1:4" x14ac:dyDescent="0.35">
      <c r="A867">
        <v>1007</v>
      </c>
      <c r="B867" t="s">
        <v>17139</v>
      </c>
      <c r="C867">
        <v>0</v>
      </c>
      <c r="D867" s="181">
        <v>4.3159999999999998</v>
      </c>
    </row>
    <row r="868" spans="1:4" x14ac:dyDescent="0.35">
      <c r="A868">
        <v>1008</v>
      </c>
      <c r="B868" t="s">
        <v>17140</v>
      </c>
      <c r="C868">
        <v>0</v>
      </c>
      <c r="D868" s="181">
        <v>77.245999999999995</v>
      </c>
    </row>
    <row r="869" spans="1:4" x14ac:dyDescent="0.35">
      <c r="A869">
        <v>1009</v>
      </c>
      <c r="B869" t="s">
        <v>17141</v>
      </c>
      <c r="C869">
        <v>0</v>
      </c>
      <c r="D869" s="181">
        <v>0</v>
      </c>
    </row>
    <row r="870" spans="1:4" x14ac:dyDescent="0.35">
      <c r="A870">
        <v>1010</v>
      </c>
      <c r="B870" t="s">
        <v>17142</v>
      </c>
      <c r="C870">
        <v>0</v>
      </c>
      <c r="D870" s="181">
        <v>5.66</v>
      </c>
    </row>
    <row r="871" spans="1:4" x14ac:dyDescent="0.35">
      <c r="A871">
        <v>1011</v>
      </c>
      <c r="B871" t="s">
        <v>17143</v>
      </c>
      <c r="C871">
        <v>9</v>
      </c>
      <c r="D871" s="181">
        <v>10.5</v>
      </c>
    </row>
    <row r="872" spans="1:4" x14ac:dyDescent="0.35">
      <c r="A872">
        <v>1012</v>
      </c>
      <c r="B872" t="s">
        <v>17144</v>
      </c>
      <c r="C872">
        <v>0</v>
      </c>
      <c r="D872" s="181">
        <v>0</v>
      </c>
    </row>
    <row r="873" spans="1:4" x14ac:dyDescent="0.35">
      <c r="A873">
        <v>1013</v>
      </c>
      <c r="B873" t="s">
        <v>17145</v>
      </c>
      <c r="C873">
        <v>465</v>
      </c>
      <c r="D873" s="181">
        <v>3.984</v>
      </c>
    </row>
    <row r="874" spans="1:4" x14ac:dyDescent="0.35">
      <c r="A874">
        <v>1014</v>
      </c>
      <c r="B874" t="s">
        <v>17146</v>
      </c>
      <c r="C874">
        <v>0</v>
      </c>
      <c r="D874" s="181">
        <v>52.722999999999999</v>
      </c>
    </row>
    <row r="875" spans="1:4" x14ac:dyDescent="0.35">
      <c r="A875">
        <v>1015</v>
      </c>
      <c r="B875" t="s">
        <v>17147</v>
      </c>
      <c r="C875">
        <v>0</v>
      </c>
      <c r="D875" s="181">
        <v>9.9700000000000006</v>
      </c>
    </row>
    <row r="876" spans="1:4" x14ac:dyDescent="0.35">
      <c r="A876">
        <v>1016</v>
      </c>
      <c r="B876" t="s">
        <v>17148</v>
      </c>
      <c r="C876">
        <v>18</v>
      </c>
      <c r="D876" s="181">
        <v>14.99</v>
      </c>
    </row>
    <row r="877" spans="1:4" x14ac:dyDescent="0.35">
      <c r="A877">
        <v>1017</v>
      </c>
      <c r="B877" t="s">
        <v>17149</v>
      </c>
      <c r="C877">
        <v>0</v>
      </c>
      <c r="D877" s="181">
        <v>7.29</v>
      </c>
    </row>
    <row r="878" spans="1:4" x14ac:dyDescent="0.35">
      <c r="A878">
        <v>1018</v>
      </c>
      <c r="B878" t="s">
        <v>17150</v>
      </c>
      <c r="C878">
        <v>0</v>
      </c>
      <c r="D878" s="181">
        <v>8.35</v>
      </c>
    </row>
    <row r="879" spans="1:4" x14ac:dyDescent="0.35">
      <c r="A879">
        <v>1019</v>
      </c>
      <c r="B879" t="s">
        <v>17151</v>
      </c>
      <c r="C879">
        <v>0</v>
      </c>
      <c r="D879" s="181">
        <v>8.5</v>
      </c>
    </row>
    <row r="880" spans="1:4" x14ac:dyDescent="0.35">
      <c r="A880">
        <v>1020</v>
      </c>
      <c r="B880" t="s">
        <v>17152</v>
      </c>
      <c r="C880">
        <v>72</v>
      </c>
      <c r="D880" s="181">
        <v>11.19</v>
      </c>
    </row>
    <row r="881" spans="1:4" x14ac:dyDescent="0.35">
      <c r="A881">
        <v>1021</v>
      </c>
      <c r="B881" t="s">
        <v>17153</v>
      </c>
      <c r="C881">
        <v>54</v>
      </c>
      <c r="D881" s="181">
        <v>12.55</v>
      </c>
    </row>
    <row r="882" spans="1:4" x14ac:dyDescent="0.35">
      <c r="A882">
        <v>1022</v>
      </c>
      <c r="B882" t="s">
        <v>17154</v>
      </c>
      <c r="C882">
        <v>0</v>
      </c>
      <c r="D882" s="181">
        <v>22.4</v>
      </c>
    </row>
    <row r="883" spans="1:4" x14ac:dyDescent="0.35">
      <c r="A883">
        <v>1023</v>
      </c>
      <c r="B883" t="s">
        <v>17155</v>
      </c>
      <c r="C883">
        <v>0</v>
      </c>
      <c r="D883" s="181">
        <v>74.739999999999995</v>
      </c>
    </row>
    <row r="884" spans="1:4" x14ac:dyDescent="0.35">
      <c r="A884">
        <v>1024</v>
      </c>
      <c r="B884" t="s">
        <v>17156</v>
      </c>
      <c r="C884">
        <v>0</v>
      </c>
      <c r="D884" s="181">
        <v>11.5</v>
      </c>
    </row>
    <row r="885" spans="1:4" x14ac:dyDescent="0.35">
      <c r="A885">
        <v>1025</v>
      </c>
      <c r="B885" t="s">
        <v>17157</v>
      </c>
      <c r="C885">
        <v>0</v>
      </c>
      <c r="D885" s="181">
        <v>31.41</v>
      </c>
    </row>
    <row r="886" spans="1:4" x14ac:dyDescent="0.35">
      <c r="A886">
        <v>1026</v>
      </c>
      <c r="B886" t="s">
        <v>17158</v>
      </c>
      <c r="C886">
        <v>0</v>
      </c>
      <c r="D886" s="181">
        <v>0</v>
      </c>
    </row>
    <row r="887" spans="1:4" x14ac:dyDescent="0.35">
      <c r="A887">
        <v>1027</v>
      </c>
      <c r="B887" t="s">
        <v>17159</v>
      </c>
      <c r="C887">
        <v>0</v>
      </c>
      <c r="D887" s="181">
        <v>48</v>
      </c>
    </row>
    <row r="888" spans="1:4" x14ac:dyDescent="0.35">
      <c r="A888">
        <v>1028</v>
      </c>
      <c r="B888" t="s">
        <v>17160</v>
      </c>
      <c r="C888">
        <v>0</v>
      </c>
      <c r="D888" s="181">
        <v>39.46</v>
      </c>
    </row>
    <row r="889" spans="1:4" x14ac:dyDescent="0.35">
      <c r="A889">
        <v>1029</v>
      </c>
      <c r="B889" t="s">
        <v>17161</v>
      </c>
      <c r="C889">
        <v>0</v>
      </c>
      <c r="D889" s="181">
        <v>30.77</v>
      </c>
    </row>
    <row r="890" spans="1:4" x14ac:dyDescent="0.35">
      <c r="A890">
        <v>1030</v>
      </c>
      <c r="B890" t="s">
        <v>17162</v>
      </c>
      <c r="C890">
        <v>0</v>
      </c>
      <c r="D890" s="181">
        <v>13.87</v>
      </c>
    </row>
    <row r="891" spans="1:4" x14ac:dyDescent="0.35">
      <c r="A891">
        <v>1031</v>
      </c>
      <c r="B891" t="s">
        <v>17163</v>
      </c>
      <c r="C891">
        <v>0</v>
      </c>
      <c r="D891" s="181">
        <v>7.9870000000000001</v>
      </c>
    </row>
    <row r="892" spans="1:4" x14ac:dyDescent="0.35">
      <c r="A892">
        <v>1032</v>
      </c>
      <c r="B892" t="s">
        <v>17164</v>
      </c>
      <c r="C892">
        <v>0</v>
      </c>
      <c r="D892" s="181">
        <v>8.0500000000000007</v>
      </c>
    </row>
    <row r="893" spans="1:4" x14ac:dyDescent="0.35">
      <c r="A893">
        <v>1033</v>
      </c>
      <c r="B893" t="s">
        <v>17165</v>
      </c>
      <c r="C893">
        <v>0</v>
      </c>
      <c r="D893" s="181">
        <v>23.92</v>
      </c>
    </row>
    <row r="894" spans="1:4" x14ac:dyDescent="0.35">
      <c r="A894">
        <v>1034</v>
      </c>
      <c r="B894" t="s">
        <v>17166</v>
      </c>
      <c r="C894">
        <v>0</v>
      </c>
      <c r="D894" s="181">
        <v>28.29</v>
      </c>
    </row>
    <row r="895" spans="1:4" x14ac:dyDescent="0.35">
      <c r="A895">
        <v>1035</v>
      </c>
      <c r="B895" t="s">
        <v>17167</v>
      </c>
      <c r="C895">
        <v>0</v>
      </c>
      <c r="D895" s="181">
        <v>16.7</v>
      </c>
    </row>
    <row r="896" spans="1:4" x14ac:dyDescent="0.35">
      <c r="A896">
        <v>1036</v>
      </c>
      <c r="B896" t="s">
        <v>17168</v>
      </c>
      <c r="C896">
        <v>0</v>
      </c>
      <c r="D896" s="181">
        <v>25.93</v>
      </c>
    </row>
    <row r="897" spans="1:4" x14ac:dyDescent="0.35">
      <c r="A897">
        <v>1037</v>
      </c>
      <c r="B897" t="s">
        <v>17169</v>
      </c>
      <c r="C897">
        <v>0</v>
      </c>
      <c r="D897" s="181">
        <v>24.21</v>
      </c>
    </row>
    <row r="898" spans="1:4" x14ac:dyDescent="0.35">
      <c r="A898">
        <v>1038</v>
      </c>
      <c r="B898" t="s">
        <v>17170</v>
      </c>
      <c r="C898">
        <v>0</v>
      </c>
      <c r="D898" s="181">
        <v>11.946</v>
      </c>
    </row>
    <row r="899" spans="1:4" x14ac:dyDescent="0.35">
      <c r="A899">
        <v>1039</v>
      </c>
      <c r="B899" t="s">
        <v>17171</v>
      </c>
      <c r="C899">
        <v>0</v>
      </c>
      <c r="D899" s="181">
        <v>39</v>
      </c>
    </row>
    <row r="900" spans="1:4" x14ac:dyDescent="0.35">
      <c r="A900">
        <v>1040</v>
      </c>
      <c r="B900" t="s">
        <v>17172</v>
      </c>
      <c r="C900">
        <v>0</v>
      </c>
      <c r="D900" s="181">
        <v>27.36</v>
      </c>
    </row>
    <row r="901" spans="1:4" x14ac:dyDescent="0.35">
      <c r="A901">
        <v>1041</v>
      </c>
      <c r="B901" t="s">
        <v>17173</v>
      </c>
      <c r="C901">
        <v>0</v>
      </c>
      <c r="D901" s="181">
        <v>854.77</v>
      </c>
    </row>
    <row r="902" spans="1:4" x14ac:dyDescent="0.35">
      <c r="A902">
        <v>1042</v>
      </c>
      <c r="B902" t="s">
        <v>17174</v>
      </c>
      <c r="C902">
        <v>0</v>
      </c>
      <c r="D902" s="181">
        <v>1500</v>
      </c>
    </row>
    <row r="903" spans="1:4" x14ac:dyDescent="0.35">
      <c r="A903">
        <v>1043</v>
      </c>
      <c r="B903" t="s">
        <v>17175</v>
      </c>
      <c r="C903">
        <v>15</v>
      </c>
      <c r="D903" s="181">
        <v>24.37</v>
      </c>
    </row>
    <row r="904" spans="1:4" x14ac:dyDescent="0.35">
      <c r="A904">
        <v>1044</v>
      </c>
      <c r="B904" t="s">
        <v>17176</v>
      </c>
      <c r="C904">
        <v>0</v>
      </c>
      <c r="D904" s="181">
        <v>55.31</v>
      </c>
    </row>
    <row r="905" spans="1:4" x14ac:dyDescent="0.35">
      <c r="A905">
        <v>1045</v>
      </c>
      <c r="B905" t="s">
        <v>17177</v>
      </c>
      <c r="C905">
        <v>0</v>
      </c>
      <c r="D905" s="181">
        <v>113.4</v>
      </c>
    </row>
    <row r="906" spans="1:4" x14ac:dyDescent="0.35">
      <c r="A906">
        <v>1046</v>
      </c>
      <c r="B906" t="s">
        <v>17178</v>
      </c>
      <c r="C906">
        <v>0</v>
      </c>
      <c r="D906" s="181">
        <v>217.45</v>
      </c>
    </row>
    <row r="907" spans="1:4" x14ac:dyDescent="0.35">
      <c r="A907">
        <v>1047</v>
      </c>
      <c r="B907" t="s">
        <v>17179</v>
      </c>
      <c r="C907">
        <v>3</v>
      </c>
      <c r="D907" s="181">
        <v>39.9</v>
      </c>
    </row>
    <row r="908" spans="1:4" x14ac:dyDescent="0.35">
      <c r="A908">
        <v>1048</v>
      </c>
      <c r="B908" t="s">
        <v>17180</v>
      </c>
      <c r="C908">
        <v>264</v>
      </c>
      <c r="D908" s="181">
        <v>9.4</v>
      </c>
    </row>
    <row r="909" spans="1:4" x14ac:dyDescent="0.35">
      <c r="A909">
        <v>1049</v>
      </c>
      <c r="B909" t="s">
        <v>17181</v>
      </c>
      <c r="C909">
        <v>0</v>
      </c>
      <c r="D909" s="181">
        <v>28.5</v>
      </c>
    </row>
    <row r="910" spans="1:4" x14ac:dyDescent="0.35">
      <c r="A910">
        <v>1050</v>
      </c>
      <c r="B910" t="s">
        <v>17182</v>
      </c>
      <c r="C910">
        <v>0</v>
      </c>
      <c r="D910" s="181">
        <v>17.899999999999999</v>
      </c>
    </row>
    <row r="911" spans="1:4" x14ac:dyDescent="0.35">
      <c r="A911">
        <v>1051</v>
      </c>
      <c r="B911" t="s">
        <v>17183</v>
      </c>
      <c r="C911">
        <v>0</v>
      </c>
      <c r="D911" s="181">
        <v>13.36</v>
      </c>
    </row>
    <row r="912" spans="1:4" x14ac:dyDescent="0.35">
      <c r="A912">
        <v>1052</v>
      </c>
      <c r="B912" t="s">
        <v>17184</v>
      </c>
      <c r="C912">
        <v>0</v>
      </c>
      <c r="D912" s="181">
        <v>7.39</v>
      </c>
    </row>
    <row r="913" spans="1:4" x14ac:dyDescent="0.35">
      <c r="A913">
        <v>1053</v>
      </c>
      <c r="B913" t="s">
        <v>17185</v>
      </c>
      <c r="C913">
        <v>0</v>
      </c>
      <c r="D913" s="181">
        <v>18.216999999999999</v>
      </c>
    </row>
    <row r="914" spans="1:4" x14ac:dyDescent="0.35">
      <c r="A914">
        <v>1054</v>
      </c>
      <c r="B914" t="s">
        <v>17186</v>
      </c>
      <c r="C914">
        <v>0</v>
      </c>
      <c r="D914" s="181">
        <v>28.276</v>
      </c>
    </row>
    <row r="915" spans="1:4" x14ac:dyDescent="0.35">
      <c r="A915">
        <v>1055</v>
      </c>
      <c r="B915" t="s">
        <v>17187</v>
      </c>
      <c r="C915">
        <v>0</v>
      </c>
      <c r="D915" s="181">
        <v>10.08</v>
      </c>
    </row>
    <row r="916" spans="1:4" x14ac:dyDescent="0.35">
      <c r="A916">
        <v>1056</v>
      </c>
      <c r="B916" t="s">
        <v>17188</v>
      </c>
      <c r="C916">
        <v>0</v>
      </c>
      <c r="D916" s="181">
        <v>22.9</v>
      </c>
    </row>
    <row r="917" spans="1:4" x14ac:dyDescent="0.35">
      <c r="A917">
        <v>1057</v>
      </c>
      <c r="B917" t="s">
        <v>17189</v>
      </c>
      <c r="C917">
        <v>12</v>
      </c>
      <c r="D917" s="181">
        <v>22.45</v>
      </c>
    </row>
    <row r="918" spans="1:4" x14ac:dyDescent="0.35">
      <c r="A918">
        <v>1058</v>
      </c>
      <c r="B918" t="s">
        <v>17190</v>
      </c>
      <c r="C918">
        <v>0</v>
      </c>
      <c r="D918" s="181">
        <v>7.13</v>
      </c>
    </row>
    <row r="919" spans="1:4" x14ac:dyDescent="0.35">
      <c r="A919">
        <v>1059</v>
      </c>
      <c r="B919" t="s">
        <v>17191</v>
      </c>
      <c r="C919">
        <v>0</v>
      </c>
      <c r="D919" s="181">
        <v>5.0579999999999998</v>
      </c>
    </row>
    <row r="920" spans="1:4" x14ac:dyDescent="0.35">
      <c r="A920">
        <v>1060</v>
      </c>
      <c r="B920" t="s">
        <v>17192</v>
      </c>
      <c r="C920">
        <v>0</v>
      </c>
      <c r="D920" s="181">
        <v>6.5</v>
      </c>
    </row>
    <row r="921" spans="1:4" x14ac:dyDescent="0.35">
      <c r="A921">
        <v>1061</v>
      </c>
      <c r="B921" t="s">
        <v>17193</v>
      </c>
      <c r="C921">
        <v>0</v>
      </c>
      <c r="D921" s="181">
        <v>73.28</v>
      </c>
    </row>
    <row r="922" spans="1:4" x14ac:dyDescent="0.35">
      <c r="A922">
        <v>1063</v>
      </c>
      <c r="B922" t="s">
        <v>17194</v>
      </c>
      <c r="C922">
        <v>0</v>
      </c>
      <c r="D922" s="181">
        <v>35.64</v>
      </c>
    </row>
    <row r="923" spans="1:4" x14ac:dyDescent="0.35">
      <c r="A923">
        <v>1064</v>
      </c>
      <c r="B923" t="s">
        <v>17195</v>
      </c>
      <c r="C923">
        <v>0</v>
      </c>
      <c r="D923" s="181">
        <v>12.112</v>
      </c>
    </row>
    <row r="924" spans="1:4" x14ac:dyDescent="0.35">
      <c r="A924">
        <v>1065</v>
      </c>
      <c r="B924" t="s">
        <v>17196</v>
      </c>
      <c r="C924">
        <v>0</v>
      </c>
      <c r="D924" s="181">
        <v>13.45</v>
      </c>
    </row>
    <row r="925" spans="1:4" x14ac:dyDescent="0.35">
      <c r="A925">
        <v>1066</v>
      </c>
      <c r="B925" t="s">
        <v>17197</v>
      </c>
      <c r="C925">
        <v>0</v>
      </c>
      <c r="D925" s="181">
        <v>21.82</v>
      </c>
    </row>
    <row r="926" spans="1:4" x14ac:dyDescent="0.35">
      <c r="A926">
        <v>1067</v>
      </c>
      <c r="B926" t="s">
        <v>17198</v>
      </c>
      <c r="C926">
        <v>0</v>
      </c>
      <c r="D926" s="181">
        <v>25.19</v>
      </c>
    </row>
    <row r="927" spans="1:4" x14ac:dyDescent="0.35">
      <c r="A927">
        <v>1068</v>
      </c>
      <c r="B927" t="s">
        <v>17199</v>
      </c>
      <c r="C927">
        <v>0</v>
      </c>
      <c r="D927" s="181">
        <v>51.384</v>
      </c>
    </row>
    <row r="928" spans="1:4" x14ac:dyDescent="0.35">
      <c r="A928">
        <v>1069</v>
      </c>
      <c r="B928" t="s">
        <v>17200</v>
      </c>
      <c r="C928">
        <v>0</v>
      </c>
      <c r="D928" s="181">
        <v>201.4</v>
      </c>
    </row>
    <row r="929" spans="1:4" x14ac:dyDescent="0.35">
      <c r="A929">
        <v>1070</v>
      </c>
      <c r="B929" t="s">
        <v>17201</v>
      </c>
      <c r="C929">
        <v>0</v>
      </c>
      <c r="D929" s="181">
        <v>7.8170000000000002</v>
      </c>
    </row>
    <row r="930" spans="1:4" x14ac:dyDescent="0.35">
      <c r="A930">
        <v>1071</v>
      </c>
      <c r="B930" t="s">
        <v>17202</v>
      </c>
      <c r="C930">
        <v>0</v>
      </c>
      <c r="D930" s="181">
        <v>11.38</v>
      </c>
    </row>
    <row r="931" spans="1:4" x14ac:dyDescent="0.35">
      <c r="A931">
        <v>1072</v>
      </c>
      <c r="B931" t="s">
        <v>17203</v>
      </c>
      <c r="C931">
        <v>0</v>
      </c>
      <c r="D931" s="181">
        <v>28.07</v>
      </c>
    </row>
    <row r="932" spans="1:4" x14ac:dyDescent="0.35">
      <c r="A932">
        <v>1073</v>
      </c>
      <c r="B932" t="s">
        <v>17204</v>
      </c>
      <c r="C932">
        <v>0</v>
      </c>
      <c r="D932" s="181">
        <v>14.88</v>
      </c>
    </row>
    <row r="933" spans="1:4" x14ac:dyDescent="0.35">
      <c r="A933">
        <v>1074</v>
      </c>
      <c r="B933" t="s">
        <v>17205</v>
      </c>
      <c r="C933">
        <v>0</v>
      </c>
      <c r="D933" s="181">
        <v>16.77</v>
      </c>
    </row>
    <row r="934" spans="1:4" x14ac:dyDescent="0.35">
      <c r="A934">
        <v>1075</v>
      </c>
      <c r="B934" t="s">
        <v>17206</v>
      </c>
      <c r="C934">
        <v>0</v>
      </c>
      <c r="D934" s="181">
        <v>12.7</v>
      </c>
    </row>
    <row r="935" spans="1:4" x14ac:dyDescent="0.35">
      <c r="A935">
        <v>1076</v>
      </c>
      <c r="B935" t="s">
        <v>17207</v>
      </c>
      <c r="C935">
        <v>0</v>
      </c>
      <c r="D935" s="181">
        <v>14.27</v>
      </c>
    </row>
    <row r="936" spans="1:4" x14ac:dyDescent="0.35">
      <c r="A936">
        <v>1077</v>
      </c>
      <c r="B936" t="s">
        <v>17208</v>
      </c>
      <c r="C936">
        <v>0</v>
      </c>
      <c r="D936" s="181">
        <v>15.34</v>
      </c>
    </row>
    <row r="937" spans="1:4" x14ac:dyDescent="0.35">
      <c r="A937">
        <v>1078</v>
      </c>
      <c r="B937" t="s">
        <v>17209</v>
      </c>
      <c r="C937">
        <v>0</v>
      </c>
      <c r="D937" s="181">
        <v>32.92</v>
      </c>
    </row>
    <row r="938" spans="1:4" x14ac:dyDescent="0.35">
      <c r="A938">
        <v>1079</v>
      </c>
      <c r="B938" t="s">
        <v>17210</v>
      </c>
      <c r="C938">
        <v>0</v>
      </c>
      <c r="D938" s="181">
        <v>23.25</v>
      </c>
    </row>
    <row r="939" spans="1:4" x14ac:dyDescent="0.35">
      <c r="A939">
        <v>1080</v>
      </c>
      <c r="B939" t="s">
        <v>17211</v>
      </c>
      <c r="C939">
        <v>15</v>
      </c>
      <c r="D939" s="181">
        <v>25.9</v>
      </c>
    </row>
    <row r="940" spans="1:4" x14ac:dyDescent="0.35">
      <c r="A940">
        <v>1081</v>
      </c>
      <c r="B940" t="s">
        <v>17212</v>
      </c>
      <c r="C940">
        <v>0</v>
      </c>
      <c r="D940" s="181">
        <v>10</v>
      </c>
    </row>
    <row r="941" spans="1:4" x14ac:dyDescent="0.35">
      <c r="A941">
        <v>1082</v>
      </c>
      <c r="B941" t="s">
        <v>17213</v>
      </c>
      <c r="C941">
        <v>0</v>
      </c>
      <c r="D941" s="181">
        <v>9.7899999999999991</v>
      </c>
    </row>
    <row r="942" spans="1:4" x14ac:dyDescent="0.35">
      <c r="A942">
        <v>1083</v>
      </c>
      <c r="B942" t="s">
        <v>17214</v>
      </c>
      <c r="C942">
        <v>0</v>
      </c>
      <c r="D942" s="181">
        <v>12.317</v>
      </c>
    </row>
    <row r="943" spans="1:4" x14ac:dyDescent="0.35">
      <c r="A943">
        <v>1084</v>
      </c>
      <c r="B943" t="s">
        <v>17215</v>
      </c>
      <c r="C943">
        <v>0</v>
      </c>
      <c r="D943" s="181">
        <v>8.49</v>
      </c>
    </row>
    <row r="944" spans="1:4" x14ac:dyDescent="0.35">
      <c r="A944">
        <v>1085</v>
      </c>
      <c r="B944" t="s">
        <v>17216</v>
      </c>
      <c r="C944">
        <v>0</v>
      </c>
      <c r="D944" s="181">
        <v>23.29</v>
      </c>
    </row>
    <row r="945" spans="1:4" x14ac:dyDescent="0.35">
      <c r="A945">
        <v>1086</v>
      </c>
      <c r="B945" t="s">
        <v>17217</v>
      </c>
      <c r="C945">
        <v>0</v>
      </c>
      <c r="D945" s="181">
        <v>12.5</v>
      </c>
    </row>
    <row r="946" spans="1:4" x14ac:dyDescent="0.35">
      <c r="A946">
        <v>1087</v>
      </c>
      <c r="B946" t="s">
        <v>17218</v>
      </c>
      <c r="C946">
        <v>0</v>
      </c>
      <c r="D946" s="181">
        <v>58.97</v>
      </c>
    </row>
    <row r="947" spans="1:4" x14ac:dyDescent="0.35">
      <c r="A947">
        <v>1088</v>
      </c>
      <c r="B947" t="s">
        <v>17219</v>
      </c>
      <c r="C947">
        <v>0</v>
      </c>
      <c r="D947" s="181">
        <v>23.22</v>
      </c>
    </row>
    <row r="948" spans="1:4" x14ac:dyDescent="0.35">
      <c r="A948">
        <v>1089</v>
      </c>
      <c r="B948" t="s">
        <v>17220</v>
      </c>
      <c r="C948">
        <v>0</v>
      </c>
      <c r="D948" s="181">
        <v>11.75</v>
      </c>
    </row>
    <row r="949" spans="1:4" x14ac:dyDescent="0.35">
      <c r="A949">
        <v>1090</v>
      </c>
      <c r="B949" t="s">
        <v>17221</v>
      </c>
      <c r="C949">
        <v>0</v>
      </c>
      <c r="D949" s="181">
        <v>10.180999999999999</v>
      </c>
    </row>
    <row r="950" spans="1:4" x14ac:dyDescent="0.35">
      <c r="A950">
        <v>1091</v>
      </c>
      <c r="B950" t="s">
        <v>17222</v>
      </c>
      <c r="C950">
        <v>0</v>
      </c>
      <c r="D950" s="181">
        <v>8.4190000000000005</v>
      </c>
    </row>
    <row r="951" spans="1:4" x14ac:dyDescent="0.35">
      <c r="A951">
        <v>1092</v>
      </c>
      <c r="B951" t="s">
        <v>17223</v>
      </c>
      <c r="C951">
        <v>0</v>
      </c>
      <c r="D951" s="181">
        <v>20.957999999999998</v>
      </c>
    </row>
    <row r="952" spans="1:4" x14ac:dyDescent="0.35">
      <c r="A952">
        <v>1093</v>
      </c>
      <c r="B952" t="s">
        <v>17224</v>
      </c>
      <c r="C952">
        <v>0</v>
      </c>
      <c r="D952" s="181">
        <v>22.21</v>
      </c>
    </row>
    <row r="953" spans="1:4" x14ac:dyDescent="0.35">
      <c r="A953">
        <v>1094</v>
      </c>
      <c r="B953" t="s">
        <v>17225</v>
      </c>
      <c r="C953">
        <v>0</v>
      </c>
      <c r="D953" s="181">
        <v>87.08</v>
      </c>
    </row>
    <row r="954" spans="1:4" x14ac:dyDescent="0.35">
      <c r="A954">
        <v>1095</v>
      </c>
      <c r="B954" t="s">
        <v>17226</v>
      </c>
      <c r="C954">
        <v>0</v>
      </c>
      <c r="D954" s="181">
        <v>130.94999999999999</v>
      </c>
    </row>
    <row r="955" spans="1:4" x14ac:dyDescent="0.35">
      <c r="A955">
        <v>1096</v>
      </c>
      <c r="B955" t="s">
        <v>17227</v>
      </c>
      <c r="C955">
        <v>0</v>
      </c>
      <c r="D955" s="181">
        <v>26.4</v>
      </c>
    </row>
    <row r="956" spans="1:4" x14ac:dyDescent="0.35">
      <c r="A956">
        <v>1097</v>
      </c>
      <c r="B956" t="s">
        <v>17228</v>
      </c>
      <c r="C956">
        <v>15</v>
      </c>
      <c r="D956" s="181">
        <v>30.37</v>
      </c>
    </row>
    <row r="957" spans="1:4" x14ac:dyDescent="0.35">
      <c r="A957">
        <v>1098</v>
      </c>
      <c r="B957" t="s">
        <v>17229</v>
      </c>
      <c r="C957">
        <v>0</v>
      </c>
      <c r="D957" s="181">
        <v>48.69</v>
      </c>
    </row>
    <row r="958" spans="1:4" x14ac:dyDescent="0.35">
      <c r="A958">
        <v>1099</v>
      </c>
      <c r="B958" t="s">
        <v>17230</v>
      </c>
      <c r="C958">
        <v>0</v>
      </c>
      <c r="D958" s="181">
        <v>32.11</v>
      </c>
    </row>
    <row r="959" spans="1:4" x14ac:dyDescent="0.35">
      <c r="A959">
        <v>1100</v>
      </c>
      <c r="B959" t="s">
        <v>17231</v>
      </c>
      <c r="C959">
        <v>0</v>
      </c>
      <c r="D959" s="181">
        <v>19.46</v>
      </c>
    </row>
    <row r="960" spans="1:4" x14ac:dyDescent="0.35">
      <c r="A960">
        <v>1101</v>
      </c>
      <c r="B960" t="s">
        <v>17232</v>
      </c>
      <c r="C960">
        <v>45</v>
      </c>
      <c r="D960" s="181">
        <v>16.5</v>
      </c>
    </row>
    <row r="961" spans="1:4" x14ac:dyDescent="0.35">
      <c r="A961">
        <v>1102</v>
      </c>
      <c r="B961" t="s">
        <v>17233</v>
      </c>
      <c r="C961">
        <v>90</v>
      </c>
      <c r="D961" s="181">
        <v>8.49</v>
      </c>
    </row>
    <row r="962" spans="1:4" x14ac:dyDescent="0.35">
      <c r="A962">
        <v>1103</v>
      </c>
      <c r="B962" t="s">
        <v>17234</v>
      </c>
      <c r="C962">
        <v>54</v>
      </c>
      <c r="D962" s="181">
        <v>12.75</v>
      </c>
    </row>
    <row r="963" spans="1:4" x14ac:dyDescent="0.35">
      <c r="A963">
        <v>1104</v>
      </c>
      <c r="B963" t="s">
        <v>17235</v>
      </c>
      <c r="C963">
        <v>0</v>
      </c>
      <c r="D963" s="181">
        <v>20.329999999999998</v>
      </c>
    </row>
    <row r="964" spans="1:4" x14ac:dyDescent="0.35">
      <c r="A964">
        <v>1105</v>
      </c>
      <c r="B964" t="s">
        <v>17236</v>
      </c>
      <c r="C964">
        <v>60</v>
      </c>
      <c r="D964" s="181">
        <v>9.25</v>
      </c>
    </row>
    <row r="965" spans="1:4" x14ac:dyDescent="0.35">
      <c r="A965">
        <v>1106</v>
      </c>
      <c r="B965" t="s">
        <v>17237</v>
      </c>
      <c r="C965">
        <v>54</v>
      </c>
      <c r="D965" s="181">
        <v>12.25</v>
      </c>
    </row>
    <row r="966" spans="1:4" x14ac:dyDescent="0.35">
      <c r="A966">
        <v>1107</v>
      </c>
      <c r="B966" t="s">
        <v>17238</v>
      </c>
      <c r="C966">
        <v>0</v>
      </c>
      <c r="D966" s="181">
        <v>15.6</v>
      </c>
    </row>
    <row r="967" spans="1:4" x14ac:dyDescent="0.35">
      <c r="A967">
        <v>1108</v>
      </c>
      <c r="B967" t="s">
        <v>17239</v>
      </c>
      <c r="C967">
        <v>21</v>
      </c>
      <c r="D967" s="181">
        <v>16.23</v>
      </c>
    </row>
    <row r="968" spans="1:4" x14ac:dyDescent="0.35">
      <c r="A968">
        <v>1109</v>
      </c>
      <c r="B968" t="s">
        <v>17240</v>
      </c>
      <c r="C968">
        <v>0</v>
      </c>
      <c r="D968" s="181">
        <v>12.209</v>
      </c>
    </row>
    <row r="969" spans="1:4" x14ac:dyDescent="0.35">
      <c r="A969">
        <v>1110</v>
      </c>
      <c r="B969" t="s">
        <v>17241</v>
      </c>
      <c r="C969">
        <v>0</v>
      </c>
      <c r="D969" s="181">
        <v>12.31</v>
      </c>
    </row>
    <row r="970" spans="1:4" x14ac:dyDescent="0.35">
      <c r="A970">
        <v>1111</v>
      </c>
      <c r="B970" t="s">
        <v>17242</v>
      </c>
      <c r="C970">
        <v>6</v>
      </c>
      <c r="D970" s="181">
        <v>27.41</v>
      </c>
    </row>
    <row r="971" spans="1:4" x14ac:dyDescent="0.35">
      <c r="A971">
        <v>1112</v>
      </c>
      <c r="B971" t="s">
        <v>17243</v>
      </c>
      <c r="C971">
        <v>48</v>
      </c>
      <c r="D971" s="181">
        <v>27.3</v>
      </c>
    </row>
    <row r="972" spans="1:4" x14ac:dyDescent="0.35">
      <c r="A972">
        <v>1113</v>
      </c>
      <c r="B972" t="s">
        <v>17244</v>
      </c>
      <c r="C972">
        <v>-3</v>
      </c>
      <c r="D972" s="181">
        <v>16.690000000000001</v>
      </c>
    </row>
    <row r="973" spans="1:4" x14ac:dyDescent="0.35">
      <c r="A973">
        <v>1114</v>
      </c>
      <c r="B973" t="s">
        <v>17245</v>
      </c>
      <c r="C973">
        <v>0</v>
      </c>
      <c r="D973" s="181">
        <v>17.309999999999999</v>
      </c>
    </row>
    <row r="974" spans="1:4" x14ac:dyDescent="0.35">
      <c r="A974">
        <v>1115</v>
      </c>
      <c r="B974" t="s">
        <v>17246</v>
      </c>
      <c r="C974">
        <v>0</v>
      </c>
      <c r="D974" s="181">
        <v>19.28</v>
      </c>
    </row>
    <row r="975" spans="1:4" x14ac:dyDescent="0.35">
      <c r="A975">
        <v>1116</v>
      </c>
      <c r="B975" t="s">
        <v>17247</v>
      </c>
      <c r="C975">
        <v>9</v>
      </c>
      <c r="D975" s="181">
        <v>22.32</v>
      </c>
    </row>
    <row r="976" spans="1:4" x14ac:dyDescent="0.35">
      <c r="A976">
        <v>1117</v>
      </c>
      <c r="B976" t="s">
        <v>17248</v>
      </c>
      <c r="C976">
        <v>42</v>
      </c>
      <c r="D976" s="181">
        <v>11.79</v>
      </c>
    </row>
    <row r="977" spans="1:4" x14ac:dyDescent="0.35">
      <c r="A977">
        <v>1118</v>
      </c>
      <c r="B977" t="s">
        <v>17249</v>
      </c>
      <c r="C977">
        <v>24</v>
      </c>
      <c r="D977" s="181">
        <v>15.996</v>
      </c>
    </row>
    <row r="978" spans="1:4" x14ac:dyDescent="0.35">
      <c r="A978">
        <v>1119</v>
      </c>
      <c r="B978" t="s">
        <v>17250</v>
      </c>
      <c r="C978">
        <v>-1</v>
      </c>
      <c r="D978" s="181">
        <v>29.85</v>
      </c>
    </row>
    <row r="979" spans="1:4" x14ac:dyDescent="0.35">
      <c r="A979">
        <v>1120</v>
      </c>
      <c r="B979" t="s">
        <v>17251</v>
      </c>
      <c r="C979">
        <v>0</v>
      </c>
      <c r="D979" s="181">
        <v>16.113</v>
      </c>
    </row>
    <row r="980" spans="1:4" x14ac:dyDescent="0.35">
      <c r="A980">
        <v>1121</v>
      </c>
      <c r="B980" t="s">
        <v>17252</v>
      </c>
      <c r="C980">
        <v>0</v>
      </c>
      <c r="D980" s="181">
        <v>18</v>
      </c>
    </row>
    <row r="981" spans="1:4" x14ac:dyDescent="0.35">
      <c r="A981">
        <v>1122</v>
      </c>
      <c r="B981" t="s">
        <v>17253</v>
      </c>
      <c r="C981">
        <v>102</v>
      </c>
      <c r="D981" s="181">
        <v>11.83</v>
      </c>
    </row>
    <row r="982" spans="1:4" x14ac:dyDescent="0.35">
      <c r="A982">
        <v>1123</v>
      </c>
      <c r="B982" t="s">
        <v>17254</v>
      </c>
      <c r="C982">
        <v>0</v>
      </c>
      <c r="D982" s="181">
        <v>36.6</v>
      </c>
    </row>
    <row r="983" spans="1:4" x14ac:dyDescent="0.35">
      <c r="A983">
        <v>1124</v>
      </c>
      <c r="B983" t="s">
        <v>17255</v>
      </c>
      <c r="C983">
        <v>0</v>
      </c>
      <c r="D983" s="181">
        <v>35.49</v>
      </c>
    </row>
    <row r="984" spans="1:4" x14ac:dyDescent="0.35">
      <c r="A984">
        <v>1125</v>
      </c>
      <c r="B984" t="s">
        <v>17256</v>
      </c>
      <c r="C984">
        <v>6</v>
      </c>
      <c r="D984" s="181">
        <v>39.909999999999997</v>
      </c>
    </row>
    <row r="985" spans="1:4" x14ac:dyDescent="0.35">
      <c r="A985">
        <v>1126</v>
      </c>
      <c r="B985" t="s">
        <v>17257</v>
      </c>
      <c r="C985">
        <v>0</v>
      </c>
      <c r="D985" s="181">
        <v>0</v>
      </c>
    </row>
    <row r="986" spans="1:4" x14ac:dyDescent="0.35">
      <c r="A986">
        <v>1127</v>
      </c>
      <c r="B986" t="s">
        <v>17258</v>
      </c>
      <c r="C986">
        <v>0</v>
      </c>
      <c r="D986" s="181">
        <v>21.945</v>
      </c>
    </row>
    <row r="987" spans="1:4" x14ac:dyDescent="0.35">
      <c r="A987">
        <v>1128</v>
      </c>
      <c r="B987" t="s">
        <v>17259</v>
      </c>
      <c r="C987">
        <v>0</v>
      </c>
      <c r="D987" s="181">
        <v>40.799999999999997</v>
      </c>
    </row>
    <row r="988" spans="1:4" x14ac:dyDescent="0.35">
      <c r="A988">
        <v>1129</v>
      </c>
      <c r="B988" t="s">
        <v>17260</v>
      </c>
      <c r="C988">
        <v>0</v>
      </c>
      <c r="D988" s="181">
        <v>9.7240000000000002</v>
      </c>
    </row>
    <row r="989" spans="1:4" x14ac:dyDescent="0.35">
      <c r="A989">
        <v>1130</v>
      </c>
      <c r="B989" t="s">
        <v>17261</v>
      </c>
      <c r="C989">
        <v>0</v>
      </c>
      <c r="D989" s="181">
        <v>7.38</v>
      </c>
    </row>
    <row r="990" spans="1:4" x14ac:dyDescent="0.35">
      <c r="A990">
        <v>1131</v>
      </c>
      <c r="B990" t="s">
        <v>17262</v>
      </c>
      <c r="C990">
        <v>15</v>
      </c>
      <c r="D990" s="181">
        <v>11.2</v>
      </c>
    </row>
    <row r="991" spans="1:4" x14ac:dyDescent="0.35">
      <c r="A991">
        <v>1132</v>
      </c>
      <c r="B991" t="s">
        <v>17263</v>
      </c>
      <c r="C991">
        <v>0</v>
      </c>
      <c r="D991" s="181">
        <v>21.686</v>
      </c>
    </row>
    <row r="992" spans="1:4" x14ac:dyDescent="0.35">
      <c r="A992">
        <v>1133</v>
      </c>
      <c r="B992" t="s">
        <v>17264</v>
      </c>
      <c r="C992">
        <v>12</v>
      </c>
      <c r="D992" s="181">
        <v>17.95</v>
      </c>
    </row>
    <row r="993" spans="1:4" x14ac:dyDescent="0.35">
      <c r="A993">
        <v>1134</v>
      </c>
      <c r="B993" t="s">
        <v>17265</v>
      </c>
      <c r="C993">
        <v>0</v>
      </c>
      <c r="D993" s="181">
        <v>45.6</v>
      </c>
    </row>
    <row r="994" spans="1:4" x14ac:dyDescent="0.35">
      <c r="A994">
        <v>1135</v>
      </c>
      <c r="B994" t="s">
        <v>17266</v>
      </c>
      <c r="C994">
        <v>0</v>
      </c>
      <c r="D994" s="181">
        <v>21.19</v>
      </c>
    </row>
    <row r="995" spans="1:4" x14ac:dyDescent="0.35">
      <c r="A995">
        <v>1136</v>
      </c>
      <c r="B995" t="s">
        <v>17267</v>
      </c>
      <c r="C995">
        <v>0</v>
      </c>
      <c r="D995" s="181">
        <v>26.29</v>
      </c>
    </row>
    <row r="996" spans="1:4" x14ac:dyDescent="0.35">
      <c r="A996">
        <v>1137</v>
      </c>
      <c r="B996" t="s">
        <v>17268</v>
      </c>
      <c r="C996">
        <v>0</v>
      </c>
      <c r="D996" s="181">
        <v>16.41</v>
      </c>
    </row>
    <row r="997" spans="1:4" x14ac:dyDescent="0.35">
      <c r="A997">
        <v>1138</v>
      </c>
      <c r="B997" t="s">
        <v>17269</v>
      </c>
      <c r="C997">
        <v>0</v>
      </c>
      <c r="D997" s="181">
        <v>28.94</v>
      </c>
    </row>
    <row r="998" spans="1:4" x14ac:dyDescent="0.35">
      <c r="A998">
        <v>1139</v>
      </c>
      <c r="B998" t="s">
        <v>17270</v>
      </c>
      <c r="C998">
        <v>354</v>
      </c>
      <c r="D998" s="181">
        <v>6.67</v>
      </c>
    </row>
    <row r="999" spans="1:4" x14ac:dyDescent="0.35">
      <c r="A999">
        <v>1140</v>
      </c>
      <c r="B999" t="s">
        <v>17271</v>
      </c>
      <c r="C999">
        <v>327</v>
      </c>
      <c r="D999" s="181">
        <v>8.3000000000000007</v>
      </c>
    </row>
    <row r="1000" spans="1:4" x14ac:dyDescent="0.35">
      <c r="A1000">
        <v>1141</v>
      </c>
      <c r="B1000" t="s">
        <v>17272</v>
      </c>
      <c r="C1000">
        <v>0</v>
      </c>
      <c r="D1000" s="181">
        <v>10.65</v>
      </c>
    </row>
    <row r="1001" spans="1:4" x14ac:dyDescent="0.35">
      <c r="A1001">
        <v>1142</v>
      </c>
      <c r="B1001" t="s">
        <v>17273</v>
      </c>
      <c r="C1001">
        <v>0</v>
      </c>
      <c r="D1001" s="181">
        <v>22.635999999999999</v>
      </c>
    </row>
    <row r="1002" spans="1:4" x14ac:dyDescent="0.35">
      <c r="A1002">
        <v>1143</v>
      </c>
      <c r="B1002" t="s">
        <v>17274</v>
      </c>
      <c r="C1002">
        <v>0</v>
      </c>
      <c r="D1002" s="181">
        <v>9.3109999999999999</v>
      </c>
    </row>
    <row r="1003" spans="1:4" x14ac:dyDescent="0.35">
      <c r="A1003">
        <v>1144</v>
      </c>
      <c r="B1003" t="s">
        <v>17275</v>
      </c>
      <c r="C1003">
        <v>0</v>
      </c>
      <c r="D1003" s="181">
        <v>5.5490000000000004</v>
      </c>
    </row>
    <row r="1004" spans="1:4" x14ac:dyDescent="0.35">
      <c r="A1004">
        <v>1145</v>
      </c>
      <c r="B1004" t="s">
        <v>17276</v>
      </c>
      <c r="C1004">
        <v>0</v>
      </c>
      <c r="D1004" s="181">
        <v>24.75</v>
      </c>
    </row>
    <row r="1005" spans="1:4" x14ac:dyDescent="0.35">
      <c r="A1005">
        <v>1146</v>
      </c>
      <c r="B1005" t="s">
        <v>17277</v>
      </c>
      <c r="C1005">
        <v>0</v>
      </c>
      <c r="D1005" s="181">
        <v>8.5299999999999994</v>
      </c>
    </row>
    <row r="1006" spans="1:4" x14ac:dyDescent="0.35">
      <c r="A1006">
        <v>1147</v>
      </c>
      <c r="B1006" t="s">
        <v>17278</v>
      </c>
      <c r="C1006">
        <v>0</v>
      </c>
      <c r="D1006" s="181">
        <v>4.4470000000000001</v>
      </c>
    </row>
    <row r="1007" spans="1:4" x14ac:dyDescent="0.35">
      <c r="A1007">
        <v>1148</v>
      </c>
      <c r="B1007" t="s">
        <v>17279</v>
      </c>
      <c r="C1007">
        <v>0</v>
      </c>
      <c r="D1007" s="181">
        <v>18.690000000000001</v>
      </c>
    </row>
    <row r="1008" spans="1:4" x14ac:dyDescent="0.35">
      <c r="A1008">
        <v>1149</v>
      </c>
      <c r="B1008" t="s">
        <v>17280</v>
      </c>
      <c r="C1008">
        <v>15</v>
      </c>
      <c r="D1008" s="181">
        <v>10.82</v>
      </c>
    </row>
    <row r="1009" spans="1:4" x14ac:dyDescent="0.35">
      <c r="A1009">
        <v>1150</v>
      </c>
      <c r="B1009" t="s">
        <v>17281</v>
      </c>
      <c r="C1009">
        <v>0</v>
      </c>
      <c r="D1009" s="181">
        <v>3.64</v>
      </c>
    </row>
    <row r="1010" spans="1:4" x14ac:dyDescent="0.35">
      <c r="A1010">
        <v>1151</v>
      </c>
      <c r="B1010" t="s">
        <v>17282</v>
      </c>
      <c r="C1010">
        <v>0</v>
      </c>
      <c r="D1010" s="181">
        <v>22.94</v>
      </c>
    </row>
    <row r="1011" spans="1:4" x14ac:dyDescent="0.35">
      <c r="A1011">
        <v>1152</v>
      </c>
      <c r="B1011" t="s">
        <v>17283</v>
      </c>
      <c r="C1011">
        <v>0</v>
      </c>
      <c r="D1011" s="181">
        <v>9.3800000000000008</v>
      </c>
    </row>
    <row r="1012" spans="1:4" x14ac:dyDescent="0.35">
      <c r="A1012">
        <v>1153</v>
      </c>
      <c r="B1012" t="s">
        <v>17284</v>
      </c>
      <c r="C1012">
        <v>0</v>
      </c>
      <c r="D1012" s="181">
        <v>11.079000000000001</v>
      </c>
    </row>
    <row r="1013" spans="1:4" x14ac:dyDescent="0.35">
      <c r="A1013">
        <v>1154</v>
      </c>
      <c r="B1013" t="s">
        <v>17285</v>
      </c>
      <c r="C1013">
        <v>0</v>
      </c>
      <c r="D1013" s="181">
        <v>19.75</v>
      </c>
    </row>
    <row r="1014" spans="1:4" x14ac:dyDescent="0.35">
      <c r="A1014">
        <v>1155</v>
      </c>
      <c r="B1014" t="s">
        <v>17286</v>
      </c>
      <c r="C1014">
        <v>0</v>
      </c>
      <c r="D1014" s="181">
        <v>27.17</v>
      </c>
    </row>
    <row r="1015" spans="1:4" x14ac:dyDescent="0.35">
      <c r="A1015">
        <v>1156</v>
      </c>
      <c r="B1015" t="s">
        <v>17287</v>
      </c>
      <c r="C1015">
        <v>0</v>
      </c>
      <c r="D1015" s="181">
        <v>16.059999999999999</v>
      </c>
    </row>
    <row r="1016" spans="1:4" x14ac:dyDescent="0.35">
      <c r="A1016">
        <v>1157</v>
      </c>
      <c r="B1016" t="s">
        <v>17288</v>
      </c>
      <c r="C1016">
        <v>0</v>
      </c>
      <c r="D1016" s="181">
        <v>38.29</v>
      </c>
    </row>
    <row r="1017" spans="1:4" x14ac:dyDescent="0.35">
      <c r="A1017">
        <v>1158</v>
      </c>
      <c r="B1017" t="s">
        <v>17289</v>
      </c>
      <c r="C1017">
        <v>0</v>
      </c>
      <c r="D1017" s="181">
        <v>10.3</v>
      </c>
    </row>
    <row r="1018" spans="1:4" x14ac:dyDescent="0.35">
      <c r="A1018">
        <v>1159</v>
      </c>
      <c r="B1018" t="s">
        <v>17290</v>
      </c>
      <c r="C1018">
        <v>0</v>
      </c>
      <c r="D1018" s="181">
        <v>23.39</v>
      </c>
    </row>
    <row r="1019" spans="1:4" x14ac:dyDescent="0.35">
      <c r="A1019">
        <v>1160</v>
      </c>
      <c r="B1019" t="s">
        <v>17291</v>
      </c>
      <c r="C1019">
        <v>0</v>
      </c>
      <c r="D1019" s="181">
        <v>7</v>
      </c>
    </row>
    <row r="1020" spans="1:4" x14ac:dyDescent="0.35">
      <c r="A1020">
        <v>1161</v>
      </c>
      <c r="B1020" t="s">
        <v>17292</v>
      </c>
      <c r="C1020">
        <v>0</v>
      </c>
      <c r="D1020" s="181">
        <v>1.3640000000000001</v>
      </c>
    </row>
    <row r="1021" spans="1:4" x14ac:dyDescent="0.35">
      <c r="A1021">
        <v>1162</v>
      </c>
      <c r="B1021" t="s">
        <v>17293</v>
      </c>
      <c r="C1021">
        <v>36</v>
      </c>
      <c r="D1021" s="181">
        <v>10.130000000000001</v>
      </c>
    </row>
    <row r="1022" spans="1:4" x14ac:dyDescent="0.35">
      <c r="A1022">
        <v>1163</v>
      </c>
      <c r="B1022" t="s">
        <v>17294</v>
      </c>
      <c r="C1022">
        <v>0</v>
      </c>
      <c r="D1022" s="181">
        <v>6.75</v>
      </c>
    </row>
    <row r="1023" spans="1:4" x14ac:dyDescent="0.35">
      <c r="A1023">
        <v>1164</v>
      </c>
      <c r="B1023" t="s">
        <v>17295</v>
      </c>
      <c r="C1023">
        <v>0</v>
      </c>
      <c r="D1023" s="181">
        <v>15.9</v>
      </c>
    </row>
    <row r="1024" spans="1:4" x14ac:dyDescent="0.35">
      <c r="A1024">
        <v>1165</v>
      </c>
      <c r="B1024" t="s">
        <v>17296</v>
      </c>
      <c r="C1024">
        <v>0</v>
      </c>
      <c r="D1024" s="181">
        <v>22.77</v>
      </c>
    </row>
    <row r="1025" spans="1:4" x14ac:dyDescent="0.35">
      <c r="A1025">
        <v>1166</v>
      </c>
      <c r="B1025" t="s">
        <v>17297</v>
      </c>
      <c r="C1025">
        <v>0</v>
      </c>
      <c r="D1025" s="181">
        <v>16.600000000000001</v>
      </c>
    </row>
    <row r="1026" spans="1:4" x14ac:dyDescent="0.35">
      <c r="A1026">
        <v>1167</v>
      </c>
      <c r="B1026" t="s">
        <v>17298</v>
      </c>
      <c r="C1026">
        <v>0</v>
      </c>
      <c r="D1026" s="181">
        <v>45.19</v>
      </c>
    </row>
    <row r="1027" spans="1:4" x14ac:dyDescent="0.35">
      <c r="A1027">
        <v>1168</v>
      </c>
      <c r="B1027" t="s">
        <v>17299</v>
      </c>
      <c r="C1027">
        <v>0</v>
      </c>
      <c r="D1027" s="181">
        <v>32.58</v>
      </c>
    </row>
    <row r="1028" spans="1:4" x14ac:dyDescent="0.35">
      <c r="A1028">
        <v>1169</v>
      </c>
      <c r="B1028" t="s">
        <v>17300</v>
      </c>
      <c r="C1028">
        <v>0</v>
      </c>
      <c r="D1028" s="181">
        <v>12.9</v>
      </c>
    </row>
    <row r="1029" spans="1:4" x14ac:dyDescent="0.35">
      <c r="A1029">
        <v>1170</v>
      </c>
      <c r="B1029" t="s">
        <v>17301</v>
      </c>
      <c r="C1029">
        <v>0</v>
      </c>
      <c r="D1029" s="181">
        <v>6.58</v>
      </c>
    </row>
    <row r="1030" spans="1:4" x14ac:dyDescent="0.35">
      <c r="A1030">
        <v>1171</v>
      </c>
      <c r="B1030" t="s">
        <v>17302</v>
      </c>
      <c r="C1030">
        <v>138</v>
      </c>
      <c r="D1030" s="181">
        <v>10.504</v>
      </c>
    </row>
    <row r="1031" spans="1:4" x14ac:dyDescent="0.35">
      <c r="A1031">
        <v>1172</v>
      </c>
      <c r="B1031" t="s">
        <v>17303</v>
      </c>
      <c r="C1031">
        <v>0</v>
      </c>
      <c r="D1031" s="181">
        <v>8.8800000000000008</v>
      </c>
    </row>
    <row r="1032" spans="1:4" x14ac:dyDescent="0.35">
      <c r="A1032">
        <v>1173</v>
      </c>
      <c r="B1032" t="s">
        <v>17304</v>
      </c>
      <c r="C1032">
        <v>3</v>
      </c>
      <c r="D1032" s="181">
        <v>14.55</v>
      </c>
    </row>
    <row r="1033" spans="1:4" x14ac:dyDescent="0.35">
      <c r="A1033">
        <v>1174</v>
      </c>
      <c r="B1033" t="s">
        <v>17305</v>
      </c>
      <c r="C1033">
        <v>-8</v>
      </c>
      <c r="D1033" s="181">
        <v>52.722000000000001</v>
      </c>
    </row>
    <row r="1034" spans="1:4" x14ac:dyDescent="0.35">
      <c r="A1034">
        <v>1175</v>
      </c>
      <c r="B1034" t="s">
        <v>17306</v>
      </c>
      <c r="C1034">
        <v>0</v>
      </c>
      <c r="D1034" s="181">
        <v>42.11</v>
      </c>
    </row>
    <row r="1035" spans="1:4" x14ac:dyDescent="0.35">
      <c r="A1035">
        <v>1176</v>
      </c>
      <c r="B1035" t="s">
        <v>17307</v>
      </c>
      <c r="C1035">
        <v>72</v>
      </c>
      <c r="D1035" s="181">
        <v>7.35</v>
      </c>
    </row>
    <row r="1036" spans="1:4" x14ac:dyDescent="0.35">
      <c r="A1036">
        <v>1177</v>
      </c>
      <c r="B1036" t="s">
        <v>17308</v>
      </c>
      <c r="C1036">
        <v>66</v>
      </c>
      <c r="D1036" s="181">
        <v>18.553999999999998</v>
      </c>
    </row>
    <row r="1037" spans="1:4" x14ac:dyDescent="0.35">
      <c r="A1037">
        <v>1178</v>
      </c>
      <c r="B1037" t="s">
        <v>17309</v>
      </c>
      <c r="C1037">
        <v>0</v>
      </c>
      <c r="D1037" s="181">
        <v>88.96</v>
      </c>
    </row>
    <row r="1038" spans="1:4" x14ac:dyDescent="0.35">
      <c r="A1038">
        <v>1179</v>
      </c>
      <c r="B1038" t="s">
        <v>17310</v>
      </c>
      <c r="C1038">
        <v>0</v>
      </c>
      <c r="D1038" s="181">
        <v>132.16</v>
      </c>
    </row>
    <row r="1039" spans="1:4" x14ac:dyDescent="0.35">
      <c r="A1039">
        <v>1180</v>
      </c>
      <c r="B1039" t="s">
        <v>17311</v>
      </c>
      <c r="C1039">
        <v>0</v>
      </c>
      <c r="D1039" s="181">
        <v>17.64</v>
      </c>
    </row>
    <row r="1040" spans="1:4" x14ac:dyDescent="0.35">
      <c r="A1040">
        <v>1181</v>
      </c>
      <c r="B1040" t="s">
        <v>17312</v>
      </c>
      <c r="C1040">
        <v>0</v>
      </c>
      <c r="D1040" s="181">
        <v>46.5</v>
      </c>
    </row>
    <row r="1041" spans="1:4" x14ac:dyDescent="0.35">
      <c r="A1041">
        <v>1182</v>
      </c>
      <c r="B1041" t="s">
        <v>17313</v>
      </c>
      <c r="C1041">
        <v>0</v>
      </c>
      <c r="D1041" s="181">
        <v>22.73</v>
      </c>
    </row>
    <row r="1042" spans="1:4" x14ac:dyDescent="0.35">
      <c r="A1042">
        <v>1183</v>
      </c>
      <c r="B1042" t="s">
        <v>17314</v>
      </c>
      <c r="C1042">
        <v>0</v>
      </c>
      <c r="D1042" s="181">
        <v>9.51</v>
      </c>
    </row>
    <row r="1043" spans="1:4" x14ac:dyDescent="0.35">
      <c r="A1043">
        <v>1184</v>
      </c>
      <c r="B1043" t="s">
        <v>17315</v>
      </c>
      <c r="C1043">
        <v>0</v>
      </c>
      <c r="D1043" s="181">
        <v>13.2</v>
      </c>
    </row>
    <row r="1044" spans="1:4" x14ac:dyDescent="0.35">
      <c r="A1044">
        <v>1185</v>
      </c>
      <c r="B1044" t="s">
        <v>17316</v>
      </c>
      <c r="C1044">
        <v>0</v>
      </c>
      <c r="D1044" s="181">
        <v>32.71</v>
      </c>
    </row>
    <row r="1045" spans="1:4" x14ac:dyDescent="0.35">
      <c r="A1045">
        <v>1186</v>
      </c>
      <c r="B1045" t="s">
        <v>17317</v>
      </c>
      <c r="C1045">
        <v>0</v>
      </c>
      <c r="D1045" s="181">
        <v>25.55</v>
      </c>
    </row>
    <row r="1046" spans="1:4" x14ac:dyDescent="0.35">
      <c r="A1046">
        <v>1187</v>
      </c>
      <c r="B1046" t="s">
        <v>17318</v>
      </c>
      <c r="C1046">
        <v>0</v>
      </c>
      <c r="D1046" s="181">
        <v>8.1199999999999992</v>
      </c>
    </row>
    <row r="1047" spans="1:4" x14ac:dyDescent="0.35">
      <c r="A1047">
        <v>1188</v>
      </c>
      <c r="B1047" t="s">
        <v>17319</v>
      </c>
      <c r="C1047">
        <v>0</v>
      </c>
      <c r="D1047" s="181">
        <v>15.132999999999999</v>
      </c>
    </row>
    <row r="1048" spans="1:4" x14ac:dyDescent="0.35">
      <c r="A1048">
        <v>1189</v>
      </c>
      <c r="B1048" t="s">
        <v>17320</v>
      </c>
      <c r="C1048">
        <v>0</v>
      </c>
      <c r="D1048" s="181">
        <v>16.59</v>
      </c>
    </row>
    <row r="1049" spans="1:4" x14ac:dyDescent="0.35">
      <c r="A1049">
        <v>1190</v>
      </c>
      <c r="B1049" t="s">
        <v>17321</v>
      </c>
      <c r="C1049">
        <v>0</v>
      </c>
      <c r="D1049" s="181">
        <v>12.86</v>
      </c>
    </row>
    <row r="1050" spans="1:4" x14ac:dyDescent="0.35">
      <c r="A1050">
        <v>1191</v>
      </c>
      <c r="B1050" t="s">
        <v>17322</v>
      </c>
      <c r="C1050">
        <v>0</v>
      </c>
      <c r="D1050" s="181">
        <v>11.91</v>
      </c>
    </row>
    <row r="1051" spans="1:4" x14ac:dyDescent="0.35">
      <c r="A1051">
        <v>1192</v>
      </c>
      <c r="B1051" t="s">
        <v>17323</v>
      </c>
      <c r="C1051">
        <v>0</v>
      </c>
      <c r="D1051" s="181">
        <v>30.2</v>
      </c>
    </row>
    <row r="1052" spans="1:4" x14ac:dyDescent="0.35">
      <c r="A1052">
        <v>1193</v>
      </c>
      <c r="B1052" t="s">
        <v>17324</v>
      </c>
      <c r="C1052">
        <v>0</v>
      </c>
      <c r="D1052" s="181">
        <v>27.39</v>
      </c>
    </row>
    <row r="1053" spans="1:4" x14ac:dyDescent="0.35">
      <c r="A1053">
        <v>1194</v>
      </c>
      <c r="B1053" t="s">
        <v>17325</v>
      </c>
      <c r="C1053">
        <v>0</v>
      </c>
      <c r="D1053" s="181">
        <v>0</v>
      </c>
    </row>
    <row r="1054" spans="1:4" x14ac:dyDescent="0.35">
      <c r="A1054">
        <v>1195</v>
      </c>
      <c r="B1054" t="s">
        <v>17326</v>
      </c>
      <c r="C1054">
        <v>0</v>
      </c>
      <c r="D1054" s="181">
        <v>25.61</v>
      </c>
    </row>
    <row r="1055" spans="1:4" x14ac:dyDescent="0.35">
      <c r="A1055">
        <v>1196</v>
      </c>
      <c r="B1055" t="s">
        <v>17327</v>
      </c>
      <c r="C1055">
        <v>0</v>
      </c>
      <c r="D1055" s="181">
        <v>36</v>
      </c>
    </row>
    <row r="1056" spans="1:4" x14ac:dyDescent="0.35">
      <c r="A1056">
        <v>1197</v>
      </c>
      <c r="B1056" t="s">
        <v>17328</v>
      </c>
      <c r="C1056">
        <v>0</v>
      </c>
      <c r="D1056" s="181">
        <v>14.891</v>
      </c>
    </row>
    <row r="1057" spans="1:4" x14ac:dyDescent="0.35">
      <c r="A1057">
        <v>1198</v>
      </c>
      <c r="B1057" t="s">
        <v>17329</v>
      </c>
      <c r="C1057">
        <v>0</v>
      </c>
      <c r="D1057" s="181">
        <v>19.443000000000001</v>
      </c>
    </row>
    <row r="1058" spans="1:4" x14ac:dyDescent="0.35">
      <c r="A1058">
        <v>1199</v>
      </c>
      <c r="B1058" t="s">
        <v>17330</v>
      </c>
      <c r="C1058">
        <v>0</v>
      </c>
      <c r="D1058" s="181">
        <v>34.85</v>
      </c>
    </row>
    <row r="1059" spans="1:4" x14ac:dyDescent="0.35">
      <c r="A1059">
        <v>1200</v>
      </c>
      <c r="B1059" t="s">
        <v>17331</v>
      </c>
      <c r="C1059">
        <v>0</v>
      </c>
      <c r="D1059" s="181">
        <v>9.3000000000000007</v>
      </c>
    </row>
    <row r="1060" spans="1:4" x14ac:dyDescent="0.35">
      <c r="A1060">
        <v>1201</v>
      </c>
      <c r="B1060" t="s">
        <v>17332</v>
      </c>
      <c r="C1060">
        <v>0</v>
      </c>
      <c r="D1060" s="181">
        <v>11.92</v>
      </c>
    </row>
    <row r="1061" spans="1:4" x14ac:dyDescent="0.35">
      <c r="A1061">
        <v>1202</v>
      </c>
      <c r="B1061" t="s">
        <v>17333</v>
      </c>
      <c r="C1061">
        <v>0</v>
      </c>
      <c r="D1061" s="181">
        <v>4.1399999999999997</v>
      </c>
    </row>
    <row r="1062" spans="1:4" x14ac:dyDescent="0.35">
      <c r="A1062">
        <v>1203</v>
      </c>
      <c r="B1062" t="s">
        <v>17334</v>
      </c>
      <c r="C1062">
        <v>0</v>
      </c>
      <c r="D1062" s="181">
        <v>59.16</v>
      </c>
    </row>
    <row r="1063" spans="1:4" x14ac:dyDescent="0.35">
      <c r="A1063">
        <v>1204</v>
      </c>
      <c r="B1063" t="s">
        <v>17335</v>
      </c>
      <c r="C1063">
        <v>4551</v>
      </c>
      <c r="D1063" s="181">
        <v>22.695</v>
      </c>
    </row>
    <row r="1064" spans="1:4" x14ac:dyDescent="0.35">
      <c r="A1064">
        <v>1205</v>
      </c>
      <c r="B1064" t="s">
        <v>17336</v>
      </c>
      <c r="C1064">
        <v>0</v>
      </c>
      <c r="D1064" s="181">
        <v>39.345999999999997</v>
      </c>
    </row>
    <row r="1065" spans="1:4" x14ac:dyDescent="0.35">
      <c r="A1065">
        <v>1206</v>
      </c>
      <c r="B1065" t="s">
        <v>17337</v>
      </c>
      <c r="C1065">
        <v>0</v>
      </c>
      <c r="D1065" s="181">
        <v>31.77</v>
      </c>
    </row>
    <row r="1066" spans="1:4" x14ac:dyDescent="0.35">
      <c r="A1066">
        <v>1207</v>
      </c>
      <c r="B1066" t="s">
        <v>17338</v>
      </c>
      <c r="C1066">
        <v>72</v>
      </c>
      <c r="D1066" s="181">
        <v>12.65</v>
      </c>
    </row>
    <row r="1067" spans="1:4" x14ac:dyDescent="0.35">
      <c r="A1067">
        <v>1208</v>
      </c>
      <c r="B1067" t="s">
        <v>17339</v>
      </c>
      <c r="C1067">
        <v>60</v>
      </c>
      <c r="D1067" s="181">
        <v>8.7159999999999993</v>
      </c>
    </row>
    <row r="1068" spans="1:4" x14ac:dyDescent="0.35">
      <c r="A1068">
        <v>1209</v>
      </c>
      <c r="B1068" t="s">
        <v>17340</v>
      </c>
      <c r="C1068">
        <v>0</v>
      </c>
      <c r="D1068" s="181">
        <v>69.66</v>
      </c>
    </row>
    <row r="1069" spans="1:4" x14ac:dyDescent="0.35">
      <c r="A1069">
        <v>1210</v>
      </c>
      <c r="B1069" t="s">
        <v>17341</v>
      </c>
      <c r="C1069">
        <v>0</v>
      </c>
      <c r="D1069" s="181">
        <v>9.0009999999999994</v>
      </c>
    </row>
    <row r="1070" spans="1:4" x14ac:dyDescent="0.35">
      <c r="A1070">
        <v>1211</v>
      </c>
      <c r="B1070" t="s">
        <v>17342</v>
      </c>
      <c r="C1070">
        <v>0</v>
      </c>
      <c r="D1070" s="181">
        <v>28.31</v>
      </c>
    </row>
    <row r="1071" spans="1:4" x14ac:dyDescent="0.35">
      <c r="A1071">
        <v>1212</v>
      </c>
      <c r="B1071" t="s">
        <v>17343</v>
      </c>
      <c r="C1071">
        <v>12</v>
      </c>
      <c r="D1071" s="181">
        <v>17.239999999999998</v>
      </c>
    </row>
    <row r="1072" spans="1:4" x14ac:dyDescent="0.35">
      <c r="A1072">
        <v>1213</v>
      </c>
      <c r="B1072" t="s">
        <v>17344</v>
      </c>
      <c r="C1072">
        <v>0</v>
      </c>
      <c r="D1072" s="181">
        <v>16.850000000000001</v>
      </c>
    </row>
    <row r="1073" spans="1:4" x14ac:dyDescent="0.35">
      <c r="A1073">
        <v>1214</v>
      </c>
      <c r="B1073" t="s">
        <v>17345</v>
      </c>
      <c r="C1073">
        <v>0</v>
      </c>
      <c r="D1073" s="181">
        <v>30.026</v>
      </c>
    </row>
    <row r="1074" spans="1:4" x14ac:dyDescent="0.35">
      <c r="A1074">
        <v>1215</v>
      </c>
      <c r="B1074" t="s">
        <v>17346</v>
      </c>
      <c r="C1074">
        <v>960</v>
      </c>
      <c r="D1074" s="181">
        <v>6.92</v>
      </c>
    </row>
    <row r="1075" spans="1:4" x14ac:dyDescent="0.35">
      <c r="A1075">
        <v>1216</v>
      </c>
      <c r="B1075" t="s">
        <v>17347</v>
      </c>
      <c r="C1075">
        <v>0</v>
      </c>
      <c r="D1075" s="181">
        <v>30.6</v>
      </c>
    </row>
    <row r="1076" spans="1:4" x14ac:dyDescent="0.35">
      <c r="A1076">
        <v>1217</v>
      </c>
      <c r="B1076" t="s">
        <v>17348</v>
      </c>
      <c r="C1076">
        <v>0</v>
      </c>
      <c r="D1076" s="181">
        <v>0</v>
      </c>
    </row>
    <row r="1077" spans="1:4" x14ac:dyDescent="0.35">
      <c r="A1077">
        <v>1218</v>
      </c>
      <c r="B1077" t="s">
        <v>17349</v>
      </c>
      <c r="C1077">
        <v>0</v>
      </c>
      <c r="D1077" s="181">
        <v>0</v>
      </c>
    </row>
    <row r="1078" spans="1:4" x14ac:dyDescent="0.35">
      <c r="A1078">
        <v>1219</v>
      </c>
      <c r="B1078" t="s">
        <v>17350</v>
      </c>
      <c r="C1078">
        <v>0</v>
      </c>
      <c r="D1078" s="181">
        <v>12.529</v>
      </c>
    </row>
    <row r="1079" spans="1:4" x14ac:dyDescent="0.35">
      <c r="A1079">
        <v>1220</v>
      </c>
      <c r="B1079" t="s">
        <v>17351</v>
      </c>
      <c r="C1079">
        <v>0</v>
      </c>
      <c r="D1079" s="181">
        <v>4.2869999999999999</v>
      </c>
    </row>
    <row r="1080" spans="1:4" x14ac:dyDescent="0.35">
      <c r="A1080">
        <v>1221</v>
      </c>
      <c r="B1080" t="s">
        <v>17352</v>
      </c>
      <c r="C1080">
        <v>0</v>
      </c>
      <c r="D1080" s="181">
        <v>0</v>
      </c>
    </row>
    <row r="1081" spans="1:4" x14ac:dyDescent="0.35">
      <c r="A1081">
        <v>1222</v>
      </c>
      <c r="B1081" t="s">
        <v>17353</v>
      </c>
      <c r="C1081">
        <v>0</v>
      </c>
      <c r="D1081" s="181">
        <v>0</v>
      </c>
    </row>
    <row r="1082" spans="1:4" x14ac:dyDescent="0.35">
      <c r="A1082">
        <v>1223</v>
      </c>
      <c r="B1082" t="s">
        <v>17354</v>
      </c>
      <c r="C1082">
        <v>0</v>
      </c>
      <c r="D1082" s="181">
        <v>7.58</v>
      </c>
    </row>
    <row r="1083" spans="1:4" x14ac:dyDescent="0.35">
      <c r="A1083">
        <v>1224</v>
      </c>
      <c r="B1083" t="s">
        <v>17355</v>
      </c>
      <c r="C1083">
        <v>0</v>
      </c>
      <c r="D1083" s="181">
        <v>24.98</v>
      </c>
    </row>
    <row r="1084" spans="1:4" x14ac:dyDescent="0.35">
      <c r="A1084">
        <v>1225</v>
      </c>
      <c r="B1084" t="s">
        <v>17356</v>
      </c>
      <c r="C1084">
        <v>0</v>
      </c>
      <c r="D1084" s="181">
        <v>50.664000000000001</v>
      </c>
    </row>
    <row r="1085" spans="1:4" x14ac:dyDescent="0.35">
      <c r="A1085">
        <v>1226</v>
      </c>
      <c r="B1085" t="s">
        <v>17357</v>
      </c>
      <c r="C1085">
        <v>0</v>
      </c>
      <c r="D1085" s="181">
        <v>14.58</v>
      </c>
    </row>
    <row r="1086" spans="1:4" x14ac:dyDescent="0.35">
      <c r="A1086">
        <v>1227</v>
      </c>
      <c r="B1086" t="s">
        <v>17358</v>
      </c>
      <c r="C1086">
        <v>0</v>
      </c>
      <c r="D1086" s="181">
        <v>7.68</v>
      </c>
    </row>
    <row r="1087" spans="1:4" x14ac:dyDescent="0.35">
      <c r="A1087">
        <v>1228</v>
      </c>
      <c r="B1087" t="s">
        <v>17359</v>
      </c>
      <c r="C1087">
        <v>0</v>
      </c>
      <c r="D1087" s="181">
        <v>25</v>
      </c>
    </row>
    <row r="1088" spans="1:4" x14ac:dyDescent="0.35">
      <c r="A1088">
        <v>1229</v>
      </c>
      <c r="B1088" t="s">
        <v>17360</v>
      </c>
      <c r="C1088">
        <v>0</v>
      </c>
      <c r="D1088" s="181">
        <v>33.89</v>
      </c>
    </row>
    <row r="1089" spans="1:4" x14ac:dyDescent="0.35">
      <c r="A1089">
        <v>1230</v>
      </c>
      <c r="B1089" t="s">
        <v>17361</v>
      </c>
      <c r="C1089">
        <v>0</v>
      </c>
      <c r="D1089" s="181">
        <v>7.4960000000000004</v>
      </c>
    </row>
    <row r="1090" spans="1:4" x14ac:dyDescent="0.35">
      <c r="A1090">
        <v>1231</v>
      </c>
      <c r="B1090" t="s">
        <v>17362</v>
      </c>
      <c r="C1090">
        <v>0</v>
      </c>
      <c r="D1090" s="181">
        <v>132.29</v>
      </c>
    </row>
    <row r="1091" spans="1:4" x14ac:dyDescent="0.35">
      <c r="A1091">
        <v>1232</v>
      </c>
      <c r="B1091" t="s">
        <v>17363</v>
      </c>
      <c r="C1091">
        <v>0</v>
      </c>
      <c r="D1091" s="181">
        <v>10.15</v>
      </c>
    </row>
    <row r="1092" spans="1:4" x14ac:dyDescent="0.35">
      <c r="A1092">
        <v>1233</v>
      </c>
      <c r="B1092" t="s">
        <v>17364</v>
      </c>
      <c r="C1092">
        <v>33</v>
      </c>
      <c r="D1092" s="181">
        <v>11.71</v>
      </c>
    </row>
    <row r="1093" spans="1:4" x14ac:dyDescent="0.35">
      <c r="A1093">
        <v>1234</v>
      </c>
      <c r="B1093" t="s">
        <v>17365</v>
      </c>
      <c r="C1093">
        <v>0</v>
      </c>
      <c r="D1093" s="181">
        <v>2.2370000000000001</v>
      </c>
    </row>
    <row r="1094" spans="1:4" x14ac:dyDescent="0.35">
      <c r="A1094">
        <v>1235</v>
      </c>
      <c r="B1094" t="s">
        <v>17366</v>
      </c>
      <c r="C1094">
        <v>0</v>
      </c>
      <c r="D1094" s="181">
        <v>10.9</v>
      </c>
    </row>
    <row r="1095" spans="1:4" x14ac:dyDescent="0.35">
      <c r="A1095">
        <v>1236</v>
      </c>
      <c r="B1095" t="s">
        <v>17367</v>
      </c>
      <c r="C1095">
        <v>0</v>
      </c>
      <c r="D1095" s="181">
        <v>0</v>
      </c>
    </row>
    <row r="1096" spans="1:4" x14ac:dyDescent="0.35">
      <c r="A1096">
        <v>1237</v>
      </c>
      <c r="B1096" t="s">
        <v>17368</v>
      </c>
      <c r="C1096">
        <v>0</v>
      </c>
      <c r="D1096" s="181">
        <v>0</v>
      </c>
    </row>
    <row r="1097" spans="1:4" x14ac:dyDescent="0.35">
      <c r="A1097">
        <v>1238</v>
      </c>
      <c r="B1097" t="s">
        <v>17369</v>
      </c>
      <c r="C1097">
        <v>0</v>
      </c>
      <c r="D1097" s="181">
        <v>11.15</v>
      </c>
    </row>
    <row r="1098" spans="1:4" x14ac:dyDescent="0.35">
      <c r="A1098">
        <v>1239</v>
      </c>
      <c r="B1098" t="s">
        <v>17370</v>
      </c>
      <c r="C1098">
        <v>0</v>
      </c>
      <c r="D1098" s="181">
        <v>0</v>
      </c>
    </row>
    <row r="1099" spans="1:4" x14ac:dyDescent="0.35">
      <c r="A1099">
        <v>1240</v>
      </c>
      <c r="B1099" t="s">
        <v>17371</v>
      </c>
      <c r="C1099">
        <v>0</v>
      </c>
      <c r="D1099" s="181">
        <v>35.619999999999997</v>
      </c>
    </row>
    <row r="1100" spans="1:4" x14ac:dyDescent="0.35">
      <c r="A1100">
        <v>1241</v>
      </c>
      <c r="B1100" t="s">
        <v>17372</v>
      </c>
      <c r="C1100">
        <v>0</v>
      </c>
      <c r="D1100" s="181">
        <v>29.87</v>
      </c>
    </row>
    <row r="1101" spans="1:4" x14ac:dyDescent="0.35">
      <c r="A1101">
        <v>1242</v>
      </c>
      <c r="B1101" t="s">
        <v>17373</v>
      </c>
      <c r="C1101">
        <v>0</v>
      </c>
      <c r="D1101" s="181">
        <v>13.79</v>
      </c>
    </row>
    <row r="1102" spans="1:4" x14ac:dyDescent="0.35">
      <c r="A1102">
        <v>1243</v>
      </c>
      <c r="B1102" t="s">
        <v>17374</v>
      </c>
      <c r="C1102">
        <v>0</v>
      </c>
      <c r="D1102" s="181">
        <v>86.03</v>
      </c>
    </row>
    <row r="1103" spans="1:4" x14ac:dyDescent="0.35">
      <c r="A1103">
        <v>1244</v>
      </c>
      <c r="B1103" t="s">
        <v>17375</v>
      </c>
      <c r="C1103">
        <v>9</v>
      </c>
      <c r="D1103" s="181">
        <v>21.09</v>
      </c>
    </row>
    <row r="1104" spans="1:4" x14ac:dyDescent="0.35">
      <c r="A1104">
        <v>1245</v>
      </c>
      <c r="B1104" t="s">
        <v>17376</v>
      </c>
      <c r="C1104">
        <v>0</v>
      </c>
      <c r="D1104" s="181">
        <v>25.61</v>
      </c>
    </row>
    <row r="1105" spans="1:4" x14ac:dyDescent="0.35">
      <c r="A1105">
        <v>1246</v>
      </c>
      <c r="B1105" t="s">
        <v>17377</v>
      </c>
      <c r="C1105">
        <v>0</v>
      </c>
      <c r="D1105" s="181">
        <v>22.047000000000001</v>
      </c>
    </row>
    <row r="1106" spans="1:4" x14ac:dyDescent="0.35">
      <c r="A1106">
        <v>1247</v>
      </c>
      <c r="B1106" t="s">
        <v>17378</v>
      </c>
      <c r="C1106">
        <v>0</v>
      </c>
      <c r="D1106" s="181">
        <v>42.33</v>
      </c>
    </row>
    <row r="1107" spans="1:4" x14ac:dyDescent="0.35">
      <c r="A1107">
        <v>1248</v>
      </c>
      <c r="B1107" t="s">
        <v>17379</v>
      </c>
      <c r="C1107">
        <v>0</v>
      </c>
      <c r="D1107" s="181">
        <v>52.12</v>
      </c>
    </row>
    <row r="1108" spans="1:4" x14ac:dyDescent="0.35">
      <c r="A1108">
        <v>1249</v>
      </c>
      <c r="B1108" t="s">
        <v>17380</v>
      </c>
      <c r="C1108">
        <v>0</v>
      </c>
      <c r="D1108" s="181">
        <v>16.896000000000001</v>
      </c>
    </row>
    <row r="1109" spans="1:4" x14ac:dyDescent="0.35">
      <c r="A1109">
        <v>1250</v>
      </c>
      <c r="B1109" t="s">
        <v>17381</v>
      </c>
      <c r="C1109">
        <v>0</v>
      </c>
      <c r="D1109" s="181">
        <v>61.475000000000001</v>
      </c>
    </row>
    <row r="1110" spans="1:4" x14ac:dyDescent="0.35">
      <c r="A1110">
        <v>1251</v>
      </c>
      <c r="B1110" t="s">
        <v>17382</v>
      </c>
      <c r="C1110">
        <v>0</v>
      </c>
      <c r="D1110" s="181">
        <v>7.49</v>
      </c>
    </row>
    <row r="1111" spans="1:4" x14ac:dyDescent="0.35">
      <c r="A1111">
        <v>1252</v>
      </c>
      <c r="B1111" t="s">
        <v>17383</v>
      </c>
      <c r="C1111">
        <v>0</v>
      </c>
      <c r="D1111" s="181">
        <v>1.105</v>
      </c>
    </row>
    <row r="1112" spans="1:4" x14ac:dyDescent="0.35">
      <c r="A1112">
        <v>1253</v>
      </c>
      <c r="B1112" t="s">
        <v>17384</v>
      </c>
      <c r="C1112">
        <v>9</v>
      </c>
      <c r="D1112" s="181">
        <v>25.5</v>
      </c>
    </row>
    <row r="1113" spans="1:4" x14ac:dyDescent="0.35">
      <c r="A1113">
        <v>1254</v>
      </c>
      <c r="B1113" t="s">
        <v>17385</v>
      </c>
      <c r="C1113">
        <v>0</v>
      </c>
      <c r="D1113" s="181">
        <v>17.696000000000002</v>
      </c>
    </row>
    <row r="1114" spans="1:4" x14ac:dyDescent="0.35">
      <c r="A1114">
        <v>1255</v>
      </c>
      <c r="B1114" t="s">
        <v>17386</v>
      </c>
      <c r="C1114">
        <v>12</v>
      </c>
      <c r="D1114" s="181">
        <v>10.66</v>
      </c>
    </row>
    <row r="1115" spans="1:4" x14ac:dyDescent="0.35">
      <c r="A1115">
        <v>1256</v>
      </c>
      <c r="B1115" t="s">
        <v>17387</v>
      </c>
      <c r="C1115">
        <v>0</v>
      </c>
      <c r="D1115" s="181">
        <v>15.47</v>
      </c>
    </row>
    <row r="1116" spans="1:4" x14ac:dyDescent="0.35">
      <c r="A1116">
        <v>1257</v>
      </c>
      <c r="B1116" t="s">
        <v>17388</v>
      </c>
      <c r="C1116">
        <v>0</v>
      </c>
      <c r="D1116" s="181">
        <v>34.880000000000003</v>
      </c>
    </row>
    <row r="1117" spans="1:4" x14ac:dyDescent="0.35">
      <c r="A1117">
        <v>1258</v>
      </c>
      <c r="B1117" t="s">
        <v>17389</v>
      </c>
      <c r="C1117">
        <v>0</v>
      </c>
      <c r="D1117" s="181">
        <v>31.5</v>
      </c>
    </row>
    <row r="1118" spans="1:4" x14ac:dyDescent="0.35">
      <c r="A1118">
        <v>1259</v>
      </c>
      <c r="B1118" t="s">
        <v>17390</v>
      </c>
      <c r="C1118">
        <v>0</v>
      </c>
      <c r="D1118" s="181">
        <v>32.21</v>
      </c>
    </row>
    <row r="1119" spans="1:4" x14ac:dyDescent="0.35">
      <c r="A1119">
        <v>1260</v>
      </c>
      <c r="B1119" t="s">
        <v>17391</v>
      </c>
      <c r="C1119">
        <v>0</v>
      </c>
      <c r="D1119" s="181">
        <v>27.6</v>
      </c>
    </row>
    <row r="1120" spans="1:4" x14ac:dyDescent="0.35">
      <c r="A1120">
        <v>1261</v>
      </c>
      <c r="B1120" t="s">
        <v>17392</v>
      </c>
      <c r="C1120">
        <v>0</v>
      </c>
      <c r="D1120" s="181">
        <v>4.1900000000000004</v>
      </c>
    </row>
    <row r="1121" spans="1:4" x14ac:dyDescent="0.35">
      <c r="A1121">
        <v>1262</v>
      </c>
      <c r="B1121" t="s">
        <v>17393</v>
      </c>
      <c r="C1121">
        <v>0</v>
      </c>
      <c r="D1121" s="181">
        <v>6.28</v>
      </c>
    </row>
    <row r="1122" spans="1:4" x14ac:dyDescent="0.35">
      <c r="A1122">
        <v>1263</v>
      </c>
      <c r="B1122" t="s">
        <v>17394</v>
      </c>
      <c r="C1122">
        <v>0</v>
      </c>
      <c r="D1122" s="181">
        <v>29.94</v>
      </c>
    </row>
    <row r="1123" spans="1:4" x14ac:dyDescent="0.35">
      <c r="A1123">
        <v>1264</v>
      </c>
      <c r="B1123" t="s">
        <v>17395</v>
      </c>
      <c r="C1123">
        <v>9</v>
      </c>
      <c r="D1123" s="181">
        <v>6.95</v>
      </c>
    </row>
    <row r="1124" spans="1:4" x14ac:dyDescent="0.35">
      <c r="A1124">
        <v>1265</v>
      </c>
      <c r="B1124" t="s">
        <v>17396</v>
      </c>
      <c r="C1124">
        <v>0</v>
      </c>
      <c r="D1124" s="181">
        <v>29.05</v>
      </c>
    </row>
    <row r="1125" spans="1:4" x14ac:dyDescent="0.35">
      <c r="A1125">
        <v>1266</v>
      </c>
      <c r="B1125" t="s">
        <v>17397</v>
      </c>
      <c r="C1125">
        <v>0</v>
      </c>
      <c r="D1125" s="181">
        <v>17.018999999999998</v>
      </c>
    </row>
    <row r="1126" spans="1:4" x14ac:dyDescent="0.35">
      <c r="A1126">
        <v>1267</v>
      </c>
      <c r="B1126" t="s">
        <v>17398</v>
      </c>
      <c r="C1126">
        <v>0</v>
      </c>
      <c r="D1126" s="181">
        <v>23.1</v>
      </c>
    </row>
    <row r="1127" spans="1:4" x14ac:dyDescent="0.35">
      <c r="A1127">
        <v>1268</v>
      </c>
      <c r="B1127" t="s">
        <v>17399</v>
      </c>
      <c r="C1127">
        <v>0</v>
      </c>
      <c r="D1127" s="181">
        <v>17.3</v>
      </c>
    </row>
    <row r="1128" spans="1:4" x14ac:dyDescent="0.35">
      <c r="A1128">
        <v>1269</v>
      </c>
      <c r="B1128" t="s">
        <v>17400</v>
      </c>
      <c r="C1128">
        <v>0</v>
      </c>
      <c r="D1128" s="181">
        <v>7.5</v>
      </c>
    </row>
    <row r="1129" spans="1:4" x14ac:dyDescent="0.35">
      <c r="A1129">
        <v>1270</v>
      </c>
      <c r="B1129" t="s">
        <v>17401</v>
      </c>
      <c r="C1129">
        <v>0</v>
      </c>
      <c r="D1129" s="181">
        <v>10.742000000000001</v>
      </c>
    </row>
    <row r="1130" spans="1:4" x14ac:dyDescent="0.35">
      <c r="A1130">
        <v>1271</v>
      </c>
      <c r="B1130" t="s">
        <v>17402</v>
      </c>
      <c r="C1130">
        <v>0</v>
      </c>
      <c r="D1130" s="181">
        <v>4.5309999999999997</v>
      </c>
    </row>
    <row r="1131" spans="1:4" x14ac:dyDescent="0.35">
      <c r="A1131">
        <v>1272</v>
      </c>
      <c r="B1131" t="s">
        <v>17403</v>
      </c>
      <c r="C1131">
        <v>0</v>
      </c>
      <c r="D1131" s="181">
        <v>10.435</v>
      </c>
    </row>
    <row r="1132" spans="1:4" x14ac:dyDescent="0.35">
      <c r="A1132">
        <v>1273</v>
      </c>
      <c r="B1132" t="s">
        <v>17404</v>
      </c>
      <c r="C1132">
        <v>0</v>
      </c>
      <c r="D1132" s="181">
        <v>64</v>
      </c>
    </row>
    <row r="1133" spans="1:4" x14ac:dyDescent="0.35">
      <c r="A1133">
        <v>1274</v>
      </c>
      <c r="B1133" t="s">
        <v>17405</v>
      </c>
      <c r="C1133">
        <v>0</v>
      </c>
      <c r="D1133" s="181">
        <v>26.91</v>
      </c>
    </row>
    <row r="1134" spans="1:4" x14ac:dyDescent="0.35">
      <c r="A1134">
        <v>1275</v>
      </c>
      <c r="B1134" t="s">
        <v>17406</v>
      </c>
      <c r="C1134">
        <v>0</v>
      </c>
      <c r="D1134" s="181">
        <v>5.7130000000000001</v>
      </c>
    </row>
    <row r="1135" spans="1:4" x14ac:dyDescent="0.35">
      <c r="A1135">
        <v>1276</v>
      </c>
      <c r="B1135" t="s">
        <v>17407</v>
      </c>
      <c r="C1135">
        <v>0</v>
      </c>
      <c r="D1135" s="181">
        <v>21.69</v>
      </c>
    </row>
    <row r="1136" spans="1:4" x14ac:dyDescent="0.35">
      <c r="A1136">
        <v>1277</v>
      </c>
      <c r="B1136" t="s">
        <v>17408</v>
      </c>
      <c r="C1136">
        <v>0</v>
      </c>
      <c r="D1136" s="181">
        <v>26.01</v>
      </c>
    </row>
    <row r="1137" spans="1:4" x14ac:dyDescent="0.35">
      <c r="A1137">
        <v>1278</v>
      </c>
      <c r="B1137" t="s">
        <v>17409</v>
      </c>
      <c r="C1137">
        <v>0</v>
      </c>
      <c r="D1137" s="181">
        <v>30.12</v>
      </c>
    </row>
    <row r="1138" spans="1:4" x14ac:dyDescent="0.35">
      <c r="A1138">
        <v>1279</v>
      </c>
      <c r="B1138" t="s">
        <v>17410</v>
      </c>
      <c r="C1138">
        <v>9</v>
      </c>
      <c r="D1138" s="181">
        <v>12.71</v>
      </c>
    </row>
    <row r="1139" spans="1:4" x14ac:dyDescent="0.35">
      <c r="A1139">
        <v>1280</v>
      </c>
      <c r="B1139" t="s">
        <v>17411</v>
      </c>
      <c r="C1139">
        <v>0</v>
      </c>
      <c r="D1139" s="181">
        <v>9.0719999999999992</v>
      </c>
    </row>
    <row r="1140" spans="1:4" x14ac:dyDescent="0.35">
      <c r="A1140">
        <v>1281</v>
      </c>
      <c r="B1140" t="s">
        <v>17412</v>
      </c>
      <c r="C1140">
        <v>0</v>
      </c>
      <c r="D1140" s="181">
        <v>16.04</v>
      </c>
    </row>
    <row r="1141" spans="1:4" x14ac:dyDescent="0.35">
      <c r="A1141">
        <v>1282</v>
      </c>
      <c r="B1141" t="s">
        <v>17413</v>
      </c>
      <c r="C1141">
        <v>0</v>
      </c>
      <c r="D1141" s="181">
        <v>196.8</v>
      </c>
    </row>
    <row r="1142" spans="1:4" x14ac:dyDescent="0.35">
      <c r="A1142">
        <v>1283</v>
      </c>
      <c r="B1142" t="s">
        <v>17414</v>
      </c>
      <c r="C1142">
        <v>0</v>
      </c>
      <c r="D1142" s="181">
        <v>10.4</v>
      </c>
    </row>
    <row r="1143" spans="1:4" x14ac:dyDescent="0.35">
      <c r="A1143">
        <v>1284</v>
      </c>
      <c r="B1143" t="s">
        <v>17415</v>
      </c>
      <c r="C1143">
        <v>0</v>
      </c>
      <c r="D1143" s="181">
        <v>9.3550000000000004</v>
      </c>
    </row>
    <row r="1144" spans="1:4" x14ac:dyDescent="0.35">
      <c r="A1144">
        <v>1285</v>
      </c>
      <c r="B1144" t="s">
        <v>17416</v>
      </c>
      <c r="C1144">
        <v>0</v>
      </c>
      <c r="D1144" s="181">
        <v>49.843000000000004</v>
      </c>
    </row>
    <row r="1145" spans="1:4" x14ac:dyDescent="0.35">
      <c r="A1145">
        <v>1286</v>
      </c>
      <c r="B1145" t="s">
        <v>17417</v>
      </c>
      <c r="C1145">
        <v>0</v>
      </c>
      <c r="D1145" s="181">
        <v>13.282</v>
      </c>
    </row>
    <row r="1146" spans="1:4" x14ac:dyDescent="0.35">
      <c r="A1146">
        <v>1287</v>
      </c>
      <c r="B1146" t="s">
        <v>17418</v>
      </c>
      <c r="C1146">
        <v>0</v>
      </c>
      <c r="D1146" s="181">
        <v>4.1500000000000004</v>
      </c>
    </row>
    <row r="1147" spans="1:4" x14ac:dyDescent="0.35">
      <c r="A1147">
        <v>1289</v>
      </c>
      <c r="B1147" t="s">
        <v>17419</v>
      </c>
      <c r="C1147">
        <v>0</v>
      </c>
      <c r="D1147" s="181">
        <v>1.87</v>
      </c>
    </row>
    <row r="1148" spans="1:4" x14ac:dyDescent="0.35">
      <c r="A1148">
        <v>1290</v>
      </c>
      <c r="B1148" t="s">
        <v>17420</v>
      </c>
      <c r="C1148">
        <v>0</v>
      </c>
      <c r="D1148" s="181">
        <v>5.4880000000000004</v>
      </c>
    </row>
    <row r="1149" spans="1:4" x14ac:dyDescent="0.35">
      <c r="A1149">
        <v>1291</v>
      </c>
      <c r="B1149" t="s">
        <v>17421</v>
      </c>
      <c r="C1149">
        <v>0</v>
      </c>
      <c r="D1149" s="181">
        <v>3.63</v>
      </c>
    </row>
    <row r="1150" spans="1:4" x14ac:dyDescent="0.35">
      <c r="A1150">
        <v>1292</v>
      </c>
      <c r="B1150" t="s">
        <v>17422</v>
      </c>
      <c r="C1150">
        <v>0</v>
      </c>
      <c r="D1150" s="181">
        <v>5.03</v>
      </c>
    </row>
    <row r="1151" spans="1:4" x14ac:dyDescent="0.35">
      <c r="A1151">
        <v>1293</v>
      </c>
      <c r="B1151" t="s">
        <v>17423</v>
      </c>
      <c r="C1151">
        <v>0</v>
      </c>
      <c r="D1151" s="181">
        <v>2.7509999999999999</v>
      </c>
    </row>
    <row r="1152" spans="1:4" x14ac:dyDescent="0.35">
      <c r="A1152">
        <v>1294</v>
      </c>
      <c r="B1152" t="s">
        <v>17424</v>
      </c>
      <c r="C1152">
        <v>0</v>
      </c>
      <c r="D1152" s="181">
        <v>5.03</v>
      </c>
    </row>
    <row r="1153" spans="1:4" x14ac:dyDescent="0.35">
      <c r="A1153">
        <v>1295</v>
      </c>
      <c r="B1153" t="s">
        <v>17425</v>
      </c>
      <c r="C1153">
        <v>0</v>
      </c>
      <c r="D1153" s="181">
        <v>2.7519999999999998</v>
      </c>
    </row>
    <row r="1154" spans="1:4" x14ac:dyDescent="0.35">
      <c r="A1154">
        <v>1296</v>
      </c>
      <c r="B1154" t="s">
        <v>17426</v>
      </c>
      <c r="C1154">
        <v>0</v>
      </c>
      <c r="D1154" s="181">
        <v>2.75</v>
      </c>
    </row>
    <row r="1155" spans="1:4" x14ac:dyDescent="0.35">
      <c r="A1155">
        <v>1297</v>
      </c>
      <c r="B1155" t="s">
        <v>17427</v>
      </c>
      <c r="C1155">
        <v>0</v>
      </c>
      <c r="D1155" s="181">
        <v>2.79</v>
      </c>
    </row>
    <row r="1156" spans="1:4" x14ac:dyDescent="0.35">
      <c r="A1156">
        <v>1298</v>
      </c>
      <c r="B1156" t="s">
        <v>17428</v>
      </c>
      <c r="C1156">
        <v>0</v>
      </c>
      <c r="D1156" s="181">
        <v>2.75</v>
      </c>
    </row>
    <row r="1157" spans="1:4" x14ac:dyDescent="0.35">
      <c r="A1157">
        <v>1299</v>
      </c>
      <c r="B1157" t="s">
        <v>17429</v>
      </c>
      <c r="C1157">
        <v>0</v>
      </c>
      <c r="D1157" s="181">
        <v>0</v>
      </c>
    </row>
    <row r="1158" spans="1:4" x14ac:dyDescent="0.35">
      <c r="A1158">
        <v>1300</v>
      </c>
      <c r="B1158" t="s">
        <v>17430</v>
      </c>
      <c r="C1158">
        <v>0</v>
      </c>
      <c r="D1158" s="181">
        <v>16.116</v>
      </c>
    </row>
    <row r="1159" spans="1:4" x14ac:dyDescent="0.35">
      <c r="A1159">
        <v>1301</v>
      </c>
      <c r="B1159" t="s">
        <v>17431</v>
      </c>
      <c r="C1159">
        <v>0</v>
      </c>
      <c r="D1159" s="181">
        <v>18.66</v>
      </c>
    </row>
    <row r="1160" spans="1:4" x14ac:dyDescent="0.35">
      <c r="A1160">
        <v>1302</v>
      </c>
      <c r="B1160" t="s">
        <v>17432</v>
      </c>
      <c r="C1160">
        <v>0</v>
      </c>
      <c r="D1160" s="181">
        <v>57.95</v>
      </c>
    </row>
    <row r="1161" spans="1:4" x14ac:dyDescent="0.35">
      <c r="A1161">
        <v>1303</v>
      </c>
      <c r="B1161" t="s">
        <v>17433</v>
      </c>
      <c r="C1161">
        <v>0</v>
      </c>
      <c r="D1161" s="181">
        <v>65.164000000000001</v>
      </c>
    </row>
    <row r="1162" spans="1:4" x14ac:dyDescent="0.35">
      <c r="A1162">
        <v>1304</v>
      </c>
      <c r="B1162" t="s">
        <v>17434</v>
      </c>
      <c r="C1162">
        <v>0</v>
      </c>
      <c r="D1162" s="181">
        <v>38.277999999999999</v>
      </c>
    </row>
    <row r="1163" spans="1:4" x14ac:dyDescent="0.35">
      <c r="A1163">
        <v>1305</v>
      </c>
      <c r="B1163" t="s">
        <v>17435</v>
      </c>
      <c r="C1163">
        <v>0</v>
      </c>
      <c r="D1163" s="181">
        <v>24.05</v>
      </c>
    </row>
    <row r="1164" spans="1:4" x14ac:dyDescent="0.35">
      <c r="A1164">
        <v>1306</v>
      </c>
      <c r="B1164" t="s">
        <v>17436</v>
      </c>
      <c r="C1164">
        <v>0</v>
      </c>
      <c r="D1164" s="181">
        <v>353.44</v>
      </c>
    </row>
    <row r="1165" spans="1:4" x14ac:dyDescent="0.35">
      <c r="A1165">
        <v>1307</v>
      </c>
      <c r="B1165" t="s">
        <v>17437</v>
      </c>
      <c r="C1165">
        <v>0</v>
      </c>
      <c r="D1165" s="181">
        <v>34.94</v>
      </c>
    </row>
    <row r="1166" spans="1:4" x14ac:dyDescent="0.35">
      <c r="A1166">
        <v>1308</v>
      </c>
      <c r="B1166" t="s">
        <v>17438</v>
      </c>
      <c r="C1166">
        <v>0</v>
      </c>
      <c r="D1166" s="181">
        <v>14.061999999999999</v>
      </c>
    </row>
    <row r="1167" spans="1:4" x14ac:dyDescent="0.35">
      <c r="A1167">
        <v>1309</v>
      </c>
      <c r="B1167" t="s">
        <v>17439</v>
      </c>
      <c r="C1167">
        <v>0</v>
      </c>
      <c r="D1167" s="181">
        <v>25.623000000000001</v>
      </c>
    </row>
    <row r="1168" spans="1:4" x14ac:dyDescent="0.35">
      <c r="A1168">
        <v>1310</v>
      </c>
      <c r="B1168" t="s">
        <v>17440</v>
      </c>
      <c r="C1168">
        <v>0</v>
      </c>
      <c r="D1168" s="181">
        <v>28.62</v>
      </c>
    </row>
    <row r="1169" spans="1:4" x14ac:dyDescent="0.35">
      <c r="A1169">
        <v>1311</v>
      </c>
      <c r="B1169" t="s">
        <v>17441</v>
      </c>
      <c r="C1169">
        <v>24</v>
      </c>
      <c r="D1169" s="181">
        <v>12.95</v>
      </c>
    </row>
    <row r="1170" spans="1:4" x14ac:dyDescent="0.35">
      <c r="A1170">
        <v>1312</v>
      </c>
      <c r="B1170" t="s">
        <v>17442</v>
      </c>
      <c r="C1170">
        <v>0</v>
      </c>
      <c r="D1170" s="181">
        <v>7.01</v>
      </c>
    </row>
    <row r="1171" spans="1:4" x14ac:dyDescent="0.35">
      <c r="A1171">
        <v>1313</v>
      </c>
      <c r="B1171" t="s">
        <v>17443</v>
      </c>
      <c r="C1171">
        <v>0</v>
      </c>
      <c r="D1171" s="181">
        <v>16.29</v>
      </c>
    </row>
    <row r="1172" spans="1:4" x14ac:dyDescent="0.35">
      <c r="A1172">
        <v>1314</v>
      </c>
      <c r="B1172" t="s">
        <v>17444</v>
      </c>
      <c r="C1172">
        <v>0</v>
      </c>
      <c r="D1172" s="181">
        <v>3.6</v>
      </c>
    </row>
    <row r="1173" spans="1:4" x14ac:dyDescent="0.35">
      <c r="A1173">
        <v>1315</v>
      </c>
      <c r="B1173" t="s">
        <v>17445</v>
      </c>
      <c r="C1173">
        <v>0</v>
      </c>
      <c r="D1173" s="181">
        <v>4.0999999999999996</v>
      </c>
    </row>
    <row r="1174" spans="1:4" x14ac:dyDescent="0.35">
      <c r="A1174">
        <v>1316</v>
      </c>
      <c r="B1174" t="s">
        <v>17446</v>
      </c>
      <c r="C1174">
        <v>0</v>
      </c>
      <c r="D1174" s="181">
        <v>3.3959999999999999</v>
      </c>
    </row>
    <row r="1175" spans="1:4" x14ac:dyDescent="0.35">
      <c r="A1175">
        <v>1317</v>
      </c>
      <c r="B1175" t="s">
        <v>17447</v>
      </c>
      <c r="C1175">
        <v>0</v>
      </c>
      <c r="D1175" s="181">
        <v>5.8</v>
      </c>
    </row>
    <row r="1176" spans="1:4" x14ac:dyDescent="0.35">
      <c r="A1176">
        <v>1318</v>
      </c>
      <c r="B1176" t="s">
        <v>17448</v>
      </c>
      <c r="C1176">
        <v>9</v>
      </c>
      <c r="D1176" s="181">
        <v>7.95</v>
      </c>
    </row>
    <row r="1177" spans="1:4" x14ac:dyDescent="0.35">
      <c r="A1177">
        <v>1319</v>
      </c>
      <c r="B1177" t="s">
        <v>17449</v>
      </c>
      <c r="C1177">
        <v>0</v>
      </c>
      <c r="D1177" s="181">
        <v>7.41</v>
      </c>
    </row>
    <row r="1178" spans="1:4" x14ac:dyDescent="0.35">
      <c r="A1178">
        <v>1320</v>
      </c>
      <c r="B1178" t="s">
        <v>17450</v>
      </c>
      <c r="C1178">
        <v>0</v>
      </c>
      <c r="D1178" s="181">
        <v>4.32</v>
      </c>
    </row>
    <row r="1179" spans="1:4" x14ac:dyDescent="0.35">
      <c r="A1179">
        <v>1321</v>
      </c>
      <c r="B1179" t="s">
        <v>17451</v>
      </c>
      <c r="C1179">
        <v>9</v>
      </c>
      <c r="D1179" s="181">
        <v>10.91</v>
      </c>
    </row>
    <row r="1180" spans="1:4" x14ac:dyDescent="0.35">
      <c r="A1180">
        <v>1322</v>
      </c>
      <c r="B1180" t="s">
        <v>17452</v>
      </c>
      <c r="C1180">
        <v>0</v>
      </c>
      <c r="D1180" s="181">
        <v>11.611000000000001</v>
      </c>
    </row>
    <row r="1181" spans="1:4" x14ac:dyDescent="0.35">
      <c r="A1181">
        <v>1323</v>
      </c>
      <c r="B1181" t="s">
        <v>17453</v>
      </c>
      <c r="C1181">
        <v>0</v>
      </c>
      <c r="D1181" s="181">
        <v>7.6</v>
      </c>
    </row>
    <row r="1182" spans="1:4" x14ac:dyDescent="0.35">
      <c r="A1182">
        <v>1324</v>
      </c>
      <c r="B1182" t="s">
        <v>17454</v>
      </c>
      <c r="C1182">
        <v>48</v>
      </c>
      <c r="D1182" s="181">
        <v>9.73</v>
      </c>
    </row>
    <row r="1183" spans="1:4" x14ac:dyDescent="0.35">
      <c r="A1183">
        <v>1325</v>
      </c>
      <c r="B1183" t="s">
        <v>17455</v>
      </c>
      <c r="C1183">
        <v>0</v>
      </c>
      <c r="D1183" s="181">
        <v>5.5890000000000004</v>
      </c>
    </row>
    <row r="1184" spans="1:4" x14ac:dyDescent="0.35">
      <c r="A1184">
        <v>1326</v>
      </c>
      <c r="B1184" t="s">
        <v>17456</v>
      </c>
      <c r="C1184">
        <v>0</v>
      </c>
      <c r="D1184" s="181">
        <v>7.25</v>
      </c>
    </row>
    <row r="1185" spans="1:4" x14ac:dyDescent="0.35">
      <c r="A1185">
        <v>1327</v>
      </c>
      <c r="B1185" t="s">
        <v>17457</v>
      </c>
      <c r="C1185">
        <v>15</v>
      </c>
      <c r="D1185" s="181">
        <v>8.16</v>
      </c>
    </row>
    <row r="1186" spans="1:4" x14ac:dyDescent="0.35">
      <c r="A1186">
        <v>1328</v>
      </c>
      <c r="B1186" t="s">
        <v>17458</v>
      </c>
      <c r="C1186">
        <v>0</v>
      </c>
      <c r="D1186" s="181">
        <v>10.25</v>
      </c>
    </row>
    <row r="1187" spans="1:4" x14ac:dyDescent="0.35">
      <c r="A1187">
        <v>1329</v>
      </c>
      <c r="B1187" t="s">
        <v>17459</v>
      </c>
      <c r="C1187">
        <v>0</v>
      </c>
      <c r="D1187" s="181">
        <v>7.8</v>
      </c>
    </row>
    <row r="1188" spans="1:4" x14ac:dyDescent="0.35">
      <c r="A1188">
        <v>1330</v>
      </c>
      <c r="B1188" t="s">
        <v>17460</v>
      </c>
      <c r="C1188">
        <v>0</v>
      </c>
      <c r="D1188" s="181">
        <v>0</v>
      </c>
    </row>
    <row r="1189" spans="1:4" x14ac:dyDescent="0.35">
      <c r="A1189">
        <v>1331</v>
      </c>
      <c r="B1189" t="s">
        <v>17461</v>
      </c>
      <c r="C1189">
        <v>0</v>
      </c>
      <c r="D1189" s="181">
        <v>107.29</v>
      </c>
    </row>
    <row r="1190" spans="1:4" x14ac:dyDescent="0.35">
      <c r="A1190">
        <v>1332</v>
      </c>
      <c r="B1190" t="s">
        <v>17462</v>
      </c>
      <c r="C1190">
        <v>0</v>
      </c>
      <c r="D1190" s="181">
        <v>118.45</v>
      </c>
    </row>
    <row r="1191" spans="1:4" x14ac:dyDescent="0.35">
      <c r="A1191">
        <v>1333</v>
      </c>
      <c r="B1191" t="s">
        <v>17463</v>
      </c>
      <c r="C1191">
        <v>0</v>
      </c>
      <c r="D1191" s="181">
        <v>36.786999999999999</v>
      </c>
    </row>
    <row r="1192" spans="1:4" x14ac:dyDescent="0.35">
      <c r="A1192">
        <v>1334</v>
      </c>
      <c r="B1192" t="s">
        <v>17464</v>
      </c>
      <c r="C1192">
        <v>0</v>
      </c>
      <c r="D1192" s="181">
        <v>0</v>
      </c>
    </row>
    <row r="1193" spans="1:4" x14ac:dyDescent="0.35">
      <c r="A1193">
        <v>1335</v>
      </c>
      <c r="B1193" t="s">
        <v>17465</v>
      </c>
      <c r="C1193">
        <v>15</v>
      </c>
      <c r="D1193" s="181">
        <v>18.100000000000001</v>
      </c>
    </row>
    <row r="1194" spans="1:4" x14ac:dyDescent="0.35">
      <c r="A1194">
        <v>1336</v>
      </c>
      <c r="B1194" t="s">
        <v>17466</v>
      </c>
      <c r="C1194">
        <v>0</v>
      </c>
      <c r="D1194" s="181">
        <v>31.7</v>
      </c>
    </row>
    <row r="1195" spans="1:4" x14ac:dyDescent="0.35">
      <c r="A1195">
        <v>1337</v>
      </c>
      <c r="B1195" t="s">
        <v>17467</v>
      </c>
      <c r="C1195">
        <v>588</v>
      </c>
      <c r="D1195" s="181">
        <v>7.6130000000000004</v>
      </c>
    </row>
    <row r="1196" spans="1:4" x14ac:dyDescent="0.35">
      <c r="A1196">
        <v>1338</v>
      </c>
      <c r="B1196" t="s">
        <v>17468</v>
      </c>
      <c r="C1196">
        <v>33</v>
      </c>
      <c r="D1196" s="181">
        <v>13.558999999999999</v>
      </c>
    </row>
    <row r="1197" spans="1:4" x14ac:dyDescent="0.35">
      <c r="A1197">
        <v>1339</v>
      </c>
      <c r="B1197" t="s">
        <v>17469</v>
      </c>
      <c r="C1197">
        <v>0</v>
      </c>
      <c r="D1197" s="181">
        <v>20.25</v>
      </c>
    </row>
    <row r="1198" spans="1:4" x14ac:dyDescent="0.35">
      <c r="A1198">
        <v>1340</v>
      </c>
      <c r="B1198" t="s">
        <v>17470</v>
      </c>
      <c r="C1198">
        <v>0</v>
      </c>
      <c r="D1198" s="181">
        <v>4.9000000000000004</v>
      </c>
    </row>
    <row r="1199" spans="1:4" x14ac:dyDescent="0.35">
      <c r="A1199">
        <v>1341</v>
      </c>
      <c r="B1199" t="s">
        <v>17471</v>
      </c>
      <c r="C1199">
        <v>0</v>
      </c>
      <c r="D1199" s="181">
        <v>11.75</v>
      </c>
    </row>
    <row r="1200" spans="1:4" x14ac:dyDescent="0.35">
      <c r="A1200">
        <v>1342</v>
      </c>
      <c r="B1200" t="s">
        <v>17472</v>
      </c>
      <c r="C1200">
        <v>0</v>
      </c>
      <c r="D1200" s="181">
        <v>3.87</v>
      </c>
    </row>
    <row r="1201" spans="1:4" x14ac:dyDescent="0.35">
      <c r="A1201">
        <v>1343</v>
      </c>
      <c r="B1201" t="s">
        <v>17473</v>
      </c>
      <c r="C1201">
        <v>9</v>
      </c>
      <c r="D1201" s="181">
        <v>7.04</v>
      </c>
    </row>
    <row r="1202" spans="1:4" x14ac:dyDescent="0.35">
      <c r="A1202">
        <v>1344</v>
      </c>
      <c r="B1202" t="s">
        <v>17474</v>
      </c>
      <c r="C1202">
        <v>0</v>
      </c>
      <c r="D1202" s="181">
        <v>11.35</v>
      </c>
    </row>
    <row r="1203" spans="1:4" x14ac:dyDescent="0.35">
      <c r="A1203">
        <v>1345</v>
      </c>
      <c r="B1203" t="s">
        <v>17475</v>
      </c>
      <c r="C1203">
        <v>204</v>
      </c>
      <c r="D1203" s="181">
        <v>5.4</v>
      </c>
    </row>
    <row r="1204" spans="1:4" x14ac:dyDescent="0.35">
      <c r="A1204">
        <v>1346</v>
      </c>
      <c r="B1204" t="s">
        <v>17476</v>
      </c>
      <c r="C1204">
        <v>600</v>
      </c>
      <c r="D1204" s="181">
        <v>5.35</v>
      </c>
    </row>
    <row r="1205" spans="1:4" x14ac:dyDescent="0.35">
      <c r="A1205">
        <v>1347</v>
      </c>
      <c r="B1205" t="s">
        <v>17477</v>
      </c>
      <c r="C1205">
        <v>12</v>
      </c>
      <c r="D1205" s="181">
        <v>6.35</v>
      </c>
    </row>
    <row r="1206" spans="1:4" x14ac:dyDescent="0.35">
      <c r="A1206">
        <v>1348</v>
      </c>
      <c r="B1206" t="s">
        <v>17478</v>
      </c>
      <c r="C1206">
        <v>0</v>
      </c>
      <c r="D1206" s="181">
        <v>5.75</v>
      </c>
    </row>
    <row r="1207" spans="1:4" x14ac:dyDescent="0.35">
      <c r="A1207">
        <v>1349</v>
      </c>
      <c r="B1207" t="s">
        <v>17479</v>
      </c>
      <c r="C1207">
        <v>0</v>
      </c>
      <c r="D1207" s="181">
        <v>7.3</v>
      </c>
    </row>
    <row r="1208" spans="1:4" x14ac:dyDescent="0.35">
      <c r="A1208">
        <v>1350</v>
      </c>
      <c r="B1208" t="s">
        <v>17480</v>
      </c>
      <c r="C1208">
        <v>0</v>
      </c>
      <c r="D1208" s="181">
        <v>8.81</v>
      </c>
    </row>
    <row r="1209" spans="1:4" x14ac:dyDescent="0.35">
      <c r="A1209">
        <v>1351</v>
      </c>
      <c r="B1209" t="s">
        <v>17481</v>
      </c>
      <c r="C1209">
        <v>0</v>
      </c>
      <c r="D1209" s="181">
        <v>3.8</v>
      </c>
    </row>
    <row r="1210" spans="1:4" x14ac:dyDescent="0.35">
      <c r="A1210">
        <v>1352</v>
      </c>
      <c r="B1210" t="s">
        <v>17482</v>
      </c>
      <c r="C1210">
        <v>0</v>
      </c>
      <c r="D1210" s="181">
        <v>4.7</v>
      </c>
    </row>
    <row r="1211" spans="1:4" x14ac:dyDescent="0.35">
      <c r="A1211">
        <v>1353</v>
      </c>
      <c r="B1211" t="s">
        <v>17483</v>
      </c>
      <c r="C1211">
        <v>0</v>
      </c>
      <c r="D1211" s="181">
        <v>1.956</v>
      </c>
    </row>
    <row r="1212" spans="1:4" x14ac:dyDescent="0.35">
      <c r="A1212">
        <v>1354</v>
      </c>
      <c r="B1212" t="s">
        <v>17484</v>
      </c>
      <c r="C1212">
        <v>0</v>
      </c>
      <c r="D1212" s="181">
        <v>0.22600000000000001</v>
      </c>
    </row>
    <row r="1213" spans="1:4" x14ac:dyDescent="0.35">
      <c r="A1213">
        <v>1355</v>
      </c>
      <c r="B1213" t="s">
        <v>17485</v>
      </c>
      <c r="C1213">
        <v>684</v>
      </c>
      <c r="D1213" s="181">
        <v>3.2</v>
      </c>
    </row>
    <row r="1214" spans="1:4" x14ac:dyDescent="0.35">
      <c r="A1214">
        <v>1356</v>
      </c>
      <c r="B1214" t="s">
        <v>17486</v>
      </c>
      <c r="C1214">
        <v>30</v>
      </c>
      <c r="D1214" s="181">
        <v>16.77</v>
      </c>
    </row>
    <row r="1215" spans="1:4" x14ac:dyDescent="0.35">
      <c r="A1215">
        <v>1357</v>
      </c>
      <c r="B1215" t="s">
        <v>17487</v>
      </c>
      <c r="C1215">
        <v>0</v>
      </c>
      <c r="D1215" s="181">
        <v>7</v>
      </c>
    </row>
    <row r="1216" spans="1:4" x14ac:dyDescent="0.35">
      <c r="A1216">
        <v>1358</v>
      </c>
      <c r="B1216" t="s">
        <v>17488</v>
      </c>
      <c r="C1216">
        <v>0</v>
      </c>
      <c r="D1216" s="181">
        <v>8.5</v>
      </c>
    </row>
    <row r="1217" spans="1:4" x14ac:dyDescent="0.35">
      <c r="A1217">
        <v>1359</v>
      </c>
      <c r="B1217" t="s">
        <v>17489</v>
      </c>
      <c r="C1217">
        <v>0</v>
      </c>
      <c r="D1217" s="181">
        <v>3.48</v>
      </c>
    </row>
    <row r="1218" spans="1:4" x14ac:dyDescent="0.35">
      <c r="A1218">
        <v>1360</v>
      </c>
      <c r="B1218" t="s">
        <v>17490</v>
      </c>
      <c r="C1218">
        <v>0</v>
      </c>
      <c r="D1218" s="181">
        <v>3.6</v>
      </c>
    </row>
    <row r="1219" spans="1:4" x14ac:dyDescent="0.35">
      <c r="A1219">
        <v>1361</v>
      </c>
      <c r="B1219" t="s">
        <v>17491</v>
      </c>
      <c r="C1219">
        <v>0</v>
      </c>
      <c r="D1219" s="181">
        <v>24.95</v>
      </c>
    </row>
    <row r="1220" spans="1:4" x14ac:dyDescent="0.35">
      <c r="A1220">
        <v>1362</v>
      </c>
      <c r="B1220" t="s">
        <v>17492</v>
      </c>
      <c r="C1220">
        <v>0</v>
      </c>
      <c r="D1220" s="181">
        <v>108.16</v>
      </c>
    </row>
    <row r="1221" spans="1:4" x14ac:dyDescent="0.35">
      <c r="A1221">
        <v>1363</v>
      </c>
      <c r="B1221" t="s">
        <v>17493</v>
      </c>
      <c r="C1221">
        <v>0</v>
      </c>
      <c r="D1221" s="181">
        <v>13.3</v>
      </c>
    </row>
    <row r="1222" spans="1:4" x14ac:dyDescent="0.35">
      <c r="A1222">
        <v>1364</v>
      </c>
      <c r="B1222" t="s">
        <v>17494</v>
      </c>
      <c r="C1222">
        <v>0</v>
      </c>
      <c r="D1222" s="181">
        <v>15.147</v>
      </c>
    </row>
    <row r="1223" spans="1:4" x14ac:dyDescent="0.35">
      <c r="A1223">
        <v>1365</v>
      </c>
      <c r="B1223" t="s">
        <v>17495</v>
      </c>
      <c r="C1223">
        <v>0</v>
      </c>
      <c r="D1223" s="181">
        <v>16.989999999999998</v>
      </c>
    </row>
    <row r="1224" spans="1:4" x14ac:dyDescent="0.35">
      <c r="A1224">
        <v>1366</v>
      </c>
      <c r="B1224" t="s">
        <v>17496</v>
      </c>
      <c r="C1224">
        <v>0</v>
      </c>
      <c r="D1224" s="181">
        <v>10.25</v>
      </c>
    </row>
    <row r="1225" spans="1:4" x14ac:dyDescent="0.35">
      <c r="A1225">
        <v>1367</v>
      </c>
      <c r="B1225" t="s">
        <v>17497</v>
      </c>
      <c r="C1225">
        <v>0</v>
      </c>
      <c r="D1225" s="181">
        <v>17.576000000000001</v>
      </c>
    </row>
    <row r="1226" spans="1:4" x14ac:dyDescent="0.35">
      <c r="A1226">
        <v>1368</v>
      </c>
      <c r="B1226" t="s">
        <v>17498</v>
      </c>
      <c r="C1226">
        <v>0</v>
      </c>
      <c r="D1226" s="181">
        <v>12.79</v>
      </c>
    </row>
    <row r="1227" spans="1:4" x14ac:dyDescent="0.35">
      <c r="A1227">
        <v>1369</v>
      </c>
      <c r="B1227" t="s">
        <v>17499</v>
      </c>
      <c r="C1227">
        <v>0</v>
      </c>
      <c r="D1227" s="181">
        <v>10.353</v>
      </c>
    </row>
    <row r="1228" spans="1:4" x14ac:dyDescent="0.35">
      <c r="A1228">
        <v>1370</v>
      </c>
      <c r="B1228" t="s">
        <v>17500</v>
      </c>
      <c r="C1228">
        <v>0</v>
      </c>
      <c r="D1228" s="181">
        <v>8.84</v>
      </c>
    </row>
    <row r="1229" spans="1:4" x14ac:dyDescent="0.35">
      <c r="A1229">
        <v>1371</v>
      </c>
      <c r="B1229" t="s">
        <v>17501</v>
      </c>
      <c r="C1229">
        <v>0</v>
      </c>
      <c r="D1229" s="181">
        <v>6.89</v>
      </c>
    </row>
    <row r="1230" spans="1:4" x14ac:dyDescent="0.35">
      <c r="A1230">
        <v>1372</v>
      </c>
      <c r="B1230" t="s">
        <v>17502</v>
      </c>
      <c r="C1230">
        <v>12</v>
      </c>
      <c r="D1230" s="181">
        <v>8.4</v>
      </c>
    </row>
    <row r="1231" spans="1:4" x14ac:dyDescent="0.35">
      <c r="A1231">
        <v>1373</v>
      </c>
      <c r="B1231" t="s">
        <v>17503</v>
      </c>
      <c r="C1231">
        <v>0</v>
      </c>
      <c r="D1231" s="181">
        <v>17.096</v>
      </c>
    </row>
    <row r="1232" spans="1:4" x14ac:dyDescent="0.35">
      <c r="A1232">
        <v>1374</v>
      </c>
      <c r="B1232" t="s">
        <v>17504</v>
      </c>
      <c r="C1232">
        <v>0</v>
      </c>
      <c r="D1232" s="181">
        <v>8.18</v>
      </c>
    </row>
    <row r="1233" spans="1:4" x14ac:dyDescent="0.35">
      <c r="A1233">
        <v>1375</v>
      </c>
      <c r="B1233" t="s">
        <v>17505</v>
      </c>
      <c r="C1233">
        <v>0</v>
      </c>
      <c r="D1233" s="181">
        <v>0</v>
      </c>
    </row>
    <row r="1234" spans="1:4" x14ac:dyDescent="0.35">
      <c r="A1234">
        <v>1377</v>
      </c>
      <c r="B1234" t="s">
        <v>17506</v>
      </c>
      <c r="C1234">
        <v>0</v>
      </c>
      <c r="D1234" s="181">
        <v>127.29</v>
      </c>
    </row>
    <row r="1235" spans="1:4" x14ac:dyDescent="0.35">
      <c r="A1235">
        <v>1378</v>
      </c>
      <c r="B1235" t="s">
        <v>17507</v>
      </c>
      <c r="C1235">
        <v>0</v>
      </c>
      <c r="D1235" s="181">
        <v>0</v>
      </c>
    </row>
    <row r="1236" spans="1:4" x14ac:dyDescent="0.35">
      <c r="A1236">
        <v>1379</v>
      </c>
      <c r="B1236" t="s">
        <v>17508</v>
      </c>
      <c r="C1236">
        <v>0</v>
      </c>
      <c r="D1236" s="181">
        <v>0</v>
      </c>
    </row>
    <row r="1237" spans="1:4" x14ac:dyDescent="0.35">
      <c r="A1237">
        <v>1380</v>
      </c>
      <c r="B1237" t="s">
        <v>17509</v>
      </c>
      <c r="C1237">
        <v>0</v>
      </c>
      <c r="D1237" s="181">
        <v>16.95</v>
      </c>
    </row>
    <row r="1238" spans="1:4" x14ac:dyDescent="0.35">
      <c r="A1238">
        <v>1381</v>
      </c>
      <c r="B1238" t="s">
        <v>17510</v>
      </c>
      <c r="C1238">
        <v>0</v>
      </c>
      <c r="D1238" s="181">
        <v>0</v>
      </c>
    </row>
    <row r="1239" spans="1:4" x14ac:dyDescent="0.35">
      <c r="A1239">
        <v>1382</v>
      </c>
      <c r="B1239" t="s">
        <v>17511</v>
      </c>
      <c r="C1239">
        <v>0</v>
      </c>
      <c r="D1239" s="181">
        <v>0</v>
      </c>
    </row>
    <row r="1240" spans="1:4" x14ac:dyDescent="0.35">
      <c r="A1240">
        <v>1383</v>
      </c>
      <c r="B1240" t="s">
        <v>17512</v>
      </c>
      <c r="C1240">
        <v>0</v>
      </c>
      <c r="D1240" s="181">
        <v>102.46</v>
      </c>
    </row>
    <row r="1241" spans="1:4" x14ac:dyDescent="0.35">
      <c r="A1241">
        <v>1384</v>
      </c>
      <c r="B1241" t="s">
        <v>17513</v>
      </c>
      <c r="C1241">
        <v>0</v>
      </c>
      <c r="D1241" s="181">
        <v>60.19</v>
      </c>
    </row>
    <row r="1242" spans="1:4" x14ac:dyDescent="0.35">
      <c r="A1242">
        <v>1385</v>
      </c>
      <c r="B1242" t="s">
        <v>17514</v>
      </c>
      <c r="C1242">
        <v>0</v>
      </c>
      <c r="D1242" s="181">
        <v>22.664000000000001</v>
      </c>
    </row>
    <row r="1243" spans="1:4" x14ac:dyDescent="0.35">
      <c r="A1243">
        <v>1386</v>
      </c>
      <c r="B1243" t="s">
        <v>17515</v>
      </c>
      <c r="C1243">
        <v>570</v>
      </c>
      <c r="D1243" s="181">
        <v>4.63</v>
      </c>
    </row>
    <row r="1244" spans="1:4" x14ac:dyDescent="0.35">
      <c r="A1244">
        <v>1387</v>
      </c>
      <c r="B1244" t="s">
        <v>17516</v>
      </c>
      <c r="C1244">
        <v>6</v>
      </c>
      <c r="D1244" s="181">
        <v>6.83</v>
      </c>
    </row>
    <row r="1245" spans="1:4" x14ac:dyDescent="0.35">
      <c r="A1245">
        <v>1388</v>
      </c>
      <c r="B1245" t="s">
        <v>17517</v>
      </c>
      <c r="C1245">
        <v>0</v>
      </c>
      <c r="D1245" s="181">
        <v>4.798</v>
      </c>
    </row>
    <row r="1246" spans="1:4" x14ac:dyDescent="0.35">
      <c r="A1246">
        <v>1389</v>
      </c>
      <c r="B1246" t="s">
        <v>17518</v>
      </c>
      <c r="C1246">
        <v>6</v>
      </c>
      <c r="D1246" s="181">
        <v>395</v>
      </c>
    </row>
    <row r="1247" spans="1:4" x14ac:dyDescent="0.35">
      <c r="A1247">
        <v>1390</v>
      </c>
      <c r="B1247" t="s">
        <v>17519</v>
      </c>
      <c r="C1247">
        <v>0</v>
      </c>
      <c r="D1247" s="181">
        <v>7.29</v>
      </c>
    </row>
    <row r="1248" spans="1:4" x14ac:dyDescent="0.35">
      <c r="A1248">
        <v>1391</v>
      </c>
      <c r="B1248" t="s">
        <v>17520</v>
      </c>
      <c r="C1248">
        <v>0</v>
      </c>
      <c r="D1248" s="181">
        <v>7.3529999999999998</v>
      </c>
    </row>
    <row r="1249" spans="1:4" x14ac:dyDescent="0.35">
      <c r="A1249">
        <v>1392</v>
      </c>
      <c r="B1249" t="s">
        <v>17521</v>
      </c>
      <c r="C1249">
        <v>0</v>
      </c>
      <c r="D1249" s="181">
        <v>11.87</v>
      </c>
    </row>
    <row r="1250" spans="1:4" x14ac:dyDescent="0.35">
      <c r="A1250">
        <v>1393</v>
      </c>
      <c r="B1250" t="s">
        <v>17522</v>
      </c>
      <c r="C1250">
        <v>0</v>
      </c>
      <c r="D1250" s="181">
        <v>2.97</v>
      </c>
    </row>
    <row r="1251" spans="1:4" x14ac:dyDescent="0.35">
      <c r="A1251">
        <v>1394</v>
      </c>
      <c r="B1251" t="s">
        <v>17523</v>
      </c>
      <c r="C1251">
        <v>102</v>
      </c>
      <c r="D1251" s="181">
        <v>8.6999999999999993</v>
      </c>
    </row>
    <row r="1252" spans="1:4" x14ac:dyDescent="0.35">
      <c r="A1252">
        <v>1395</v>
      </c>
      <c r="B1252" t="s">
        <v>17524</v>
      </c>
      <c r="C1252">
        <v>0</v>
      </c>
      <c r="D1252" s="181">
        <v>18.2</v>
      </c>
    </row>
    <row r="1253" spans="1:4" x14ac:dyDescent="0.35">
      <c r="A1253">
        <v>1396</v>
      </c>
      <c r="B1253" t="s">
        <v>17525</v>
      </c>
      <c r="C1253">
        <v>15</v>
      </c>
      <c r="D1253" s="181">
        <v>30.5</v>
      </c>
    </row>
    <row r="1254" spans="1:4" x14ac:dyDescent="0.35">
      <c r="A1254">
        <v>1397</v>
      </c>
      <c r="B1254" t="s">
        <v>17526</v>
      </c>
      <c r="C1254">
        <v>0</v>
      </c>
      <c r="D1254" s="181">
        <v>55.66</v>
      </c>
    </row>
    <row r="1255" spans="1:4" x14ac:dyDescent="0.35">
      <c r="A1255">
        <v>1398</v>
      </c>
      <c r="B1255" t="s">
        <v>17527</v>
      </c>
      <c r="C1255">
        <v>0</v>
      </c>
      <c r="D1255" s="181">
        <v>10.36</v>
      </c>
    </row>
    <row r="1256" spans="1:4" x14ac:dyDescent="0.35">
      <c r="A1256">
        <v>1399</v>
      </c>
      <c r="B1256" t="s">
        <v>17528</v>
      </c>
      <c r="C1256">
        <v>0</v>
      </c>
      <c r="D1256" s="181">
        <v>107.53</v>
      </c>
    </row>
    <row r="1257" spans="1:4" x14ac:dyDescent="0.35">
      <c r="A1257">
        <v>1400</v>
      </c>
      <c r="B1257" t="s">
        <v>17529</v>
      </c>
      <c r="C1257">
        <v>0</v>
      </c>
      <c r="D1257" s="181">
        <v>49</v>
      </c>
    </row>
    <row r="1258" spans="1:4" x14ac:dyDescent="0.35">
      <c r="A1258">
        <v>1401</v>
      </c>
      <c r="B1258" t="s">
        <v>17530</v>
      </c>
      <c r="C1258">
        <v>0</v>
      </c>
      <c r="D1258" s="181">
        <v>12.3</v>
      </c>
    </row>
    <row r="1259" spans="1:4" x14ac:dyDescent="0.35">
      <c r="A1259">
        <v>1402</v>
      </c>
      <c r="B1259" t="s">
        <v>17531</v>
      </c>
      <c r="C1259">
        <v>0</v>
      </c>
      <c r="D1259" s="181">
        <v>46.12</v>
      </c>
    </row>
    <row r="1260" spans="1:4" x14ac:dyDescent="0.35">
      <c r="A1260">
        <v>1403</v>
      </c>
      <c r="B1260" t="s">
        <v>17532</v>
      </c>
      <c r="C1260">
        <v>0</v>
      </c>
      <c r="D1260" s="181">
        <v>13.211</v>
      </c>
    </row>
    <row r="1261" spans="1:4" x14ac:dyDescent="0.35">
      <c r="A1261">
        <v>1404</v>
      </c>
      <c r="B1261" t="s">
        <v>17533</v>
      </c>
      <c r="C1261">
        <v>24</v>
      </c>
      <c r="D1261" s="181">
        <v>7.8</v>
      </c>
    </row>
    <row r="1262" spans="1:4" x14ac:dyDescent="0.35">
      <c r="A1262">
        <v>1405</v>
      </c>
      <c r="B1262" t="s">
        <v>17534</v>
      </c>
      <c r="C1262">
        <v>0</v>
      </c>
      <c r="D1262" s="181">
        <v>5.0570000000000004</v>
      </c>
    </row>
    <row r="1263" spans="1:4" x14ac:dyDescent="0.35">
      <c r="A1263">
        <v>1406</v>
      </c>
      <c r="B1263" t="s">
        <v>17535</v>
      </c>
      <c r="C1263">
        <v>27</v>
      </c>
      <c r="D1263" s="181">
        <v>7.17</v>
      </c>
    </row>
    <row r="1264" spans="1:4" x14ac:dyDescent="0.35">
      <c r="A1264">
        <v>1409</v>
      </c>
      <c r="B1264" t="s">
        <v>17536</v>
      </c>
      <c r="C1264">
        <v>0</v>
      </c>
      <c r="D1264" s="181">
        <v>11.45</v>
      </c>
    </row>
    <row r="1265" spans="1:4" x14ac:dyDescent="0.35">
      <c r="A1265">
        <v>1410</v>
      </c>
      <c r="B1265" t="s">
        <v>17537</v>
      </c>
      <c r="C1265">
        <v>12</v>
      </c>
      <c r="D1265" s="181">
        <v>12.65</v>
      </c>
    </row>
    <row r="1266" spans="1:4" x14ac:dyDescent="0.35">
      <c r="A1266">
        <v>1411</v>
      </c>
      <c r="B1266" t="s">
        <v>17538</v>
      </c>
      <c r="C1266">
        <v>12</v>
      </c>
      <c r="D1266" s="181">
        <v>29.9</v>
      </c>
    </row>
    <row r="1267" spans="1:4" x14ac:dyDescent="0.35">
      <c r="A1267">
        <v>1412</v>
      </c>
      <c r="B1267" t="s">
        <v>17539</v>
      </c>
      <c r="C1267">
        <v>0</v>
      </c>
      <c r="D1267" s="181">
        <v>4.5</v>
      </c>
    </row>
    <row r="1268" spans="1:4" x14ac:dyDescent="0.35">
      <c r="A1268">
        <v>1413</v>
      </c>
      <c r="B1268" t="s">
        <v>17540</v>
      </c>
      <c r="C1268">
        <v>21</v>
      </c>
      <c r="D1268" s="181">
        <v>5.65</v>
      </c>
    </row>
    <row r="1269" spans="1:4" x14ac:dyDescent="0.35">
      <c r="A1269">
        <v>1414</v>
      </c>
      <c r="B1269" t="s">
        <v>17541</v>
      </c>
      <c r="C1269">
        <v>102</v>
      </c>
      <c r="D1269" s="181">
        <v>6.05</v>
      </c>
    </row>
    <row r="1270" spans="1:4" x14ac:dyDescent="0.35">
      <c r="A1270">
        <v>1415</v>
      </c>
      <c r="B1270" t="s">
        <v>17542</v>
      </c>
      <c r="C1270">
        <v>210</v>
      </c>
      <c r="D1270" s="181">
        <v>6.5</v>
      </c>
    </row>
    <row r="1271" spans="1:4" x14ac:dyDescent="0.35">
      <c r="A1271">
        <v>1416</v>
      </c>
      <c r="B1271" t="s">
        <v>17543</v>
      </c>
      <c r="C1271">
        <v>33</v>
      </c>
      <c r="D1271" s="181">
        <v>9.74</v>
      </c>
    </row>
    <row r="1272" spans="1:4" x14ac:dyDescent="0.35">
      <c r="A1272">
        <v>1417</v>
      </c>
      <c r="B1272" t="s">
        <v>17544</v>
      </c>
      <c r="C1272">
        <v>0</v>
      </c>
      <c r="D1272" s="181">
        <v>8.5660000000000007</v>
      </c>
    </row>
    <row r="1273" spans="1:4" x14ac:dyDescent="0.35">
      <c r="A1273">
        <v>1418</v>
      </c>
      <c r="B1273" t="s">
        <v>17545</v>
      </c>
      <c r="C1273">
        <v>0</v>
      </c>
      <c r="D1273" s="181">
        <v>8.17</v>
      </c>
    </row>
    <row r="1274" spans="1:4" x14ac:dyDescent="0.35">
      <c r="A1274">
        <v>1419</v>
      </c>
      <c r="B1274" t="s">
        <v>17546</v>
      </c>
      <c r="C1274">
        <v>6</v>
      </c>
      <c r="D1274" s="181">
        <v>12.13</v>
      </c>
    </row>
    <row r="1275" spans="1:4" x14ac:dyDescent="0.35">
      <c r="A1275">
        <v>1420</v>
      </c>
      <c r="B1275" t="s">
        <v>17547</v>
      </c>
      <c r="C1275">
        <v>138</v>
      </c>
      <c r="D1275" s="181">
        <v>12.586</v>
      </c>
    </row>
    <row r="1276" spans="1:4" x14ac:dyDescent="0.35">
      <c r="A1276">
        <v>1421</v>
      </c>
      <c r="B1276" t="s">
        <v>17548</v>
      </c>
      <c r="C1276">
        <v>0</v>
      </c>
      <c r="D1276" s="181">
        <v>8.7409999999999997</v>
      </c>
    </row>
    <row r="1277" spans="1:4" x14ac:dyDescent="0.35">
      <c r="A1277">
        <v>1422</v>
      </c>
      <c r="B1277" t="s">
        <v>17549</v>
      </c>
      <c r="C1277">
        <v>0</v>
      </c>
      <c r="D1277" s="181">
        <v>7.6059999999999999</v>
      </c>
    </row>
    <row r="1278" spans="1:4" x14ac:dyDescent="0.35">
      <c r="A1278">
        <v>1423</v>
      </c>
      <c r="B1278" t="s">
        <v>17550</v>
      </c>
      <c r="C1278">
        <v>3</v>
      </c>
      <c r="D1278" s="181">
        <v>22.2</v>
      </c>
    </row>
    <row r="1279" spans="1:4" x14ac:dyDescent="0.35">
      <c r="A1279">
        <v>1424</v>
      </c>
      <c r="B1279" t="s">
        <v>17551</v>
      </c>
      <c r="C1279">
        <v>360</v>
      </c>
      <c r="D1279" s="181">
        <v>37.409999999999997</v>
      </c>
    </row>
    <row r="1280" spans="1:4" x14ac:dyDescent="0.35">
      <c r="A1280">
        <v>1425</v>
      </c>
      <c r="B1280" t="s">
        <v>17552</v>
      </c>
      <c r="C1280">
        <v>9</v>
      </c>
      <c r="D1280" s="181">
        <v>8.91</v>
      </c>
    </row>
    <row r="1281" spans="1:4" x14ac:dyDescent="0.35">
      <c r="A1281">
        <v>1426</v>
      </c>
      <c r="B1281" t="s">
        <v>17553</v>
      </c>
      <c r="C1281">
        <v>0</v>
      </c>
      <c r="D1281" s="181">
        <v>91.91</v>
      </c>
    </row>
    <row r="1282" spans="1:4" x14ac:dyDescent="0.35">
      <c r="A1282">
        <v>1427</v>
      </c>
      <c r="B1282" t="s">
        <v>17554</v>
      </c>
      <c r="C1282">
        <v>0</v>
      </c>
      <c r="D1282" s="181">
        <v>12.86</v>
      </c>
    </row>
    <row r="1283" spans="1:4" x14ac:dyDescent="0.35">
      <c r="A1283">
        <v>1428</v>
      </c>
      <c r="B1283" t="s">
        <v>17555</v>
      </c>
      <c r="C1283">
        <v>0</v>
      </c>
      <c r="D1283" s="181">
        <v>12.3</v>
      </c>
    </row>
    <row r="1284" spans="1:4" x14ac:dyDescent="0.35">
      <c r="A1284">
        <v>1429</v>
      </c>
      <c r="B1284" t="s">
        <v>17556</v>
      </c>
      <c r="C1284">
        <v>15</v>
      </c>
      <c r="D1284" s="181">
        <v>21.95</v>
      </c>
    </row>
    <row r="1285" spans="1:4" x14ac:dyDescent="0.35">
      <c r="A1285">
        <v>1430</v>
      </c>
      <c r="B1285" t="s">
        <v>17557</v>
      </c>
      <c r="C1285">
        <v>0</v>
      </c>
      <c r="D1285" s="181">
        <v>10.818</v>
      </c>
    </row>
    <row r="1286" spans="1:4" x14ac:dyDescent="0.35">
      <c r="A1286">
        <v>1431</v>
      </c>
      <c r="B1286" t="s">
        <v>17558</v>
      </c>
      <c r="C1286">
        <v>0</v>
      </c>
      <c r="D1286" s="181">
        <v>11.683</v>
      </c>
    </row>
    <row r="1287" spans="1:4" x14ac:dyDescent="0.35">
      <c r="A1287">
        <v>1432</v>
      </c>
      <c r="B1287" t="s">
        <v>17559</v>
      </c>
      <c r="C1287">
        <v>0</v>
      </c>
      <c r="D1287" s="181">
        <v>10.973000000000001</v>
      </c>
    </row>
    <row r="1288" spans="1:4" x14ac:dyDescent="0.35">
      <c r="A1288">
        <v>1433</v>
      </c>
      <c r="B1288" t="s">
        <v>17560</v>
      </c>
      <c r="C1288">
        <v>0</v>
      </c>
      <c r="D1288" s="181">
        <v>8.5440000000000005</v>
      </c>
    </row>
    <row r="1289" spans="1:4" x14ac:dyDescent="0.35">
      <c r="A1289">
        <v>1434</v>
      </c>
      <c r="B1289" t="s">
        <v>17561</v>
      </c>
      <c r="C1289">
        <v>0</v>
      </c>
      <c r="D1289" s="181">
        <v>8.5440000000000005</v>
      </c>
    </row>
    <row r="1290" spans="1:4" x14ac:dyDescent="0.35">
      <c r="A1290">
        <v>1435</v>
      </c>
      <c r="B1290" t="s">
        <v>17562</v>
      </c>
      <c r="C1290">
        <v>0</v>
      </c>
      <c r="D1290" s="181">
        <v>8.5440000000000005</v>
      </c>
    </row>
    <row r="1291" spans="1:4" x14ac:dyDescent="0.35">
      <c r="A1291">
        <v>1436</v>
      </c>
      <c r="B1291" t="s">
        <v>17563</v>
      </c>
      <c r="C1291">
        <v>0</v>
      </c>
      <c r="D1291" s="181">
        <v>7.9870000000000001</v>
      </c>
    </row>
    <row r="1292" spans="1:4" x14ac:dyDescent="0.35">
      <c r="A1292">
        <v>1437</v>
      </c>
      <c r="B1292" t="s">
        <v>17564</v>
      </c>
      <c r="C1292">
        <v>0</v>
      </c>
      <c r="D1292" s="181">
        <v>7.641</v>
      </c>
    </row>
    <row r="1293" spans="1:4" x14ac:dyDescent="0.35">
      <c r="A1293">
        <v>1438</v>
      </c>
      <c r="B1293" t="s">
        <v>17565</v>
      </c>
      <c r="C1293">
        <v>0</v>
      </c>
      <c r="D1293" s="181">
        <v>41.000999999999998</v>
      </c>
    </row>
    <row r="1294" spans="1:4" x14ac:dyDescent="0.35">
      <c r="A1294">
        <v>1439</v>
      </c>
      <c r="B1294" t="s">
        <v>17566</v>
      </c>
      <c r="C1294">
        <v>0</v>
      </c>
      <c r="D1294" s="181">
        <v>41.000999999999998</v>
      </c>
    </row>
    <row r="1295" spans="1:4" x14ac:dyDescent="0.35">
      <c r="A1295">
        <v>1440</v>
      </c>
      <c r="B1295" t="s">
        <v>17567</v>
      </c>
      <c r="C1295">
        <v>0</v>
      </c>
      <c r="D1295" s="181">
        <v>41.000999999999998</v>
      </c>
    </row>
    <row r="1296" spans="1:4" x14ac:dyDescent="0.35">
      <c r="A1296">
        <v>1441</v>
      </c>
      <c r="B1296" t="s">
        <v>17568</v>
      </c>
      <c r="C1296">
        <v>0</v>
      </c>
      <c r="D1296" s="181">
        <v>46.71</v>
      </c>
    </row>
    <row r="1297" spans="1:4" x14ac:dyDescent="0.35">
      <c r="A1297">
        <v>1442</v>
      </c>
      <c r="B1297" t="s">
        <v>17569</v>
      </c>
      <c r="C1297">
        <v>0</v>
      </c>
      <c r="D1297" s="181">
        <v>9.6</v>
      </c>
    </row>
    <row r="1298" spans="1:4" x14ac:dyDescent="0.35">
      <c r="A1298">
        <v>1443</v>
      </c>
      <c r="B1298" t="s">
        <v>17570</v>
      </c>
      <c r="C1298">
        <v>0</v>
      </c>
      <c r="D1298" s="181">
        <v>12.62</v>
      </c>
    </row>
    <row r="1299" spans="1:4" x14ac:dyDescent="0.35">
      <c r="A1299">
        <v>1444</v>
      </c>
      <c r="B1299" t="s">
        <v>17571</v>
      </c>
      <c r="C1299">
        <v>0</v>
      </c>
      <c r="D1299" s="181">
        <v>54.4</v>
      </c>
    </row>
    <row r="1300" spans="1:4" x14ac:dyDescent="0.35">
      <c r="A1300">
        <v>1445</v>
      </c>
      <c r="B1300" t="s">
        <v>17572</v>
      </c>
      <c r="C1300">
        <v>0</v>
      </c>
      <c r="D1300" s="181">
        <v>8.5</v>
      </c>
    </row>
    <row r="1301" spans="1:4" x14ac:dyDescent="0.35">
      <c r="A1301">
        <v>1446</v>
      </c>
      <c r="B1301" t="s">
        <v>17573</v>
      </c>
      <c r="C1301">
        <v>0</v>
      </c>
      <c r="D1301" s="181">
        <v>12.635999999999999</v>
      </c>
    </row>
    <row r="1302" spans="1:4" x14ac:dyDescent="0.35">
      <c r="A1302">
        <v>1447</v>
      </c>
      <c r="B1302" t="s">
        <v>17574</v>
      </c>
      <c r="C1302">
        <v>0</v>
      </c>
      <c r="D1302" s="181">
        <v>19.399999999999999</v>
      </c>
    </row>
    <row r="1303" spans="1:4" x14ac:dyDescent="0.35">
      <c r="A1303">
        <v>1448</v>
      </c>
      <c r="B1303" t="s">
        <v>17575</v>
      </c>
      <c r="C1303">
        <v>0</v>
      </c>
      <c r="D1303" s="181">
        <v>15.91</v>
      </c>
    </row>
    <row r="1304" spans="1:4" x14ac:dyDescent="0.35">
      <c r="A1304">
        <v>1449</v>
      </c>
      <c r="B1304" t="s">
        <v>17576</v>
      </c>
      <c r="C1304">
        <v>0</v>
      </c>
      <c r="D1304" s="181">
        <v>40.94</v>
      </c>
    </row>
    <row r="1305" spans="1:4" x14ac:dyDescent="0.35">
      <c r="A1305">
        <v>1450</v>
      </c>
      <c r="B1305" t="s">
        <v>17577</v>
      </c>
      <c r="C1305">
        <v>3</v>
      </c>
      <c r="D1305" s="181">
        <v>48.37</v>
      </c>
    </row>
    <row r="1306" spans="1:4" x14ac:dyDescent="0.35">
      <c r="A1306">
        <v>1451</v>
      </c>
      <c r="B1306" t="s">
        <v>17578</v>
      </c>
      <c r="C1306">
        <v>0</v>
      </c>
      <c r="D1306" s="181">
        <v>41.895000000000003</v>
      </c>
    </row>
    <row r="1307" spans="1:4" x14ac:dyDescent="0.35">
      <c r="A1307">
        <v>1452</v>
      </c>
      <c r="B1307" t="s">
        <v>17579</v>
      </c>
      <c r="C1307">
        <v>0</v>
      </c>
      <c r="D1307" s="181">
        <v>9.3000000000000007</v>
      </c>
    </row>
    <row r="1308" spans="1:4" x14ac:dyDescent="0.35">
      <c r="A1308">
        <v>1453</v>
      </c>
      <c r="B1308" t="s">
        <v>17580</v>
      </c>
      <c r="C1308">
        <v>3</v>
      </c>
      <c r="D1308" s="181">
        <v>13.98</v>
      </c>
    </row>
    <row r="1309" spans="1:4" x14ac:dyDescent="0.35">
      <c r="A1309">
        <v>1454</v>
      </c>
      <c r="B1309" t="s">
        <v>17581</v>
      </c>
      <c r="C1309">
        <v>9</v>
      </c>
      <c r="D1309" s="181">
        <v>23.85</v>
      </c>
    </row>
    <row r="1310" spans="1:4" x14ac:dyDescent="0.35">
      <c r="A1310">
        <v>1455</v>
      </c>
      <c r="B1310" t="s">
        <v>17582</v>
      </c>
      <c r="C1310">
        <v>0</v>
      </c>
      <c r="D1310" s="181">
        <v>5.2469999999999999</v>
      </c>
    </row>
    <row r="1311" spans="1:4" x14ac:dyDescent="0.35">
      <c r="A1311">
        <v>1456</v>
      </c>
      <c r="B1311" t="s">
        <v>17583</v>
      </c>
      <c r="C1311">
        <v>0</v>
      </c>
      <c r="D1311" s="181">
        <v>5.4669999999999996</v>
      </c>
    </row>
    <row r="1312" spans="1:4" x14ac:dyDescent="0.35">
      <c r="A1312">
        <v>1457</v>
      </c>
      <c r="B1312" t="s">
        <v>17584</v>
      </c>
      <c r="C1312">
        <v>18</v>
      </c>
      <c r="D1312" s="181">
        <v>8.2119999999999997</v>
      </c>
    </row>
    <row r="1313" spans="1:4" x14ac:dyDescent="0.35">
      <c r="A1313">
        <v>1458</v>
      </c>
      <c r="B1313" t="s">
        <v>17585</v>
      </c>
      <c r="C1313">
        <v>0</v>
      </c>
      <c r="D1313" s="181">
        <v>17.649999999999999</v>
      </c>
    </row>
    <row r="1314" spans="1:4" x14ac:dyDescent="0.35">
      <c r="A1314">
        <v>1459</v>
      </c>
      <c r="B1314" t="s">
        <v>17586</v>
      </c>
      <c r="C1314">
        <v>0</v>
      </c>
      <c r="D1314" s="181">
        <v>26.09</v>
      </c>
    </row>
    <row r="1315" spans="1:4" x14ac:dyDescent="0.35">
      <c r="A1315">
        <v>1460</v>
      </c>
      <c r="B1315" t="s">
        <v>17587</v>
      </c>
      <c r="C1315">
        <v>60</v>
      </c>
      <c r="D1315" s="181">
        <v>6.65</v>
      </c>
    </row>
    <row r="1316" spans="1:4" x14ac:dyDescent="0.35">
      <c r="A1316">
        <v>1461</v>
      </c>
      <c r="B1316" t="s">
        <v>17588</v>
      </c>
      <c r="C1316">
        <v>0</v>
      </c>
      <c r="D1316" s="181">
        <v>10.71</v>
      </c>
    </row>
    <row r="1317" spans="1:4" x14ac:dyDescent="0.35">
      <c r="A1317">
        <v>1462</v>
      </c>
      <c r="B1317" t="s">
        <v>17589</v>
      </c>
      <c r="C1317">
        <v>0</v>
      </c>
      <c r="D1317" s="181">
        <v>16.649999999999999</v>
      </c>
    </row>
    <row r="1318" spans="1:4" x14ac:dyDescent="0.35">
      <c r="A1318">
        <v>1463</v>
      </c>
      <c r="B1318" t="s">
        <v>17590</v>
      </c>
      <c r="C1318">
        <v>0</v>
      </c>
      <c r="D1318" s="181">
        <v>18.91</v>
      </c>
    </row>
    <row r="1319" spans="1:4" x14ac:dyDescent="0.35">
      <c r="A1319">
        <v>1464</v>
      </c>
      <c r="B1319" t="s">
        <v>17591</v>
      </c>
      <c r="C1319">
        <v>0</v>
      </c>
      <c r="D1319" s="181">
        <v>0</v>
      </c>
    </row>
    <row r="1320" spans="1:4" x14ac:dyDescent="0.35">
      <c r="A1320">
        <v>1465</v>
      </c>
      <c r="B1320" t="s">
        <v>17592</v>
      </c>
      <c r="C1320">
        <v>0</v>
      </c>
      <c r="D1320" s="181">
        <v>56.122999999999998</v>
      </c>
    </row>
    <row r="1321" spans="1:4" x14ac:dyDescent="0.35">
      <c r="A1321">
        <v>1466</v>
      </c>
      <c r="B1321" t="s">
        <v>17593</v>
      </c>
      <c r="C1321">
        <v>0</v>
      </c>
      <c r="D1321" s="181">
        <v>48.77</v>
      </c>
    </row>
    <row r="1322" spans="1:4" x14ac:dyDescent="0.35">
      <c r="A1322">
        <v>1467</v>
      </c>
      <c r="B1322" t="s">
        <v>17594</v>
      </c>
      <c r="C1322">
        <v>0</v>
      </c>
      <c r="D1322" s="181">
        <v>4.7</v>
      </c>
    </row>
    <row r="1323" spans="1:4" x14ac:dyDescent="0.35">
      <c r="A1323">
        <v>1468</v>
      </c>
      <c r="B1323" t="s">
        <v>17595</v>
      </c>
      <c r="C1323">
        <v>0</v>
      </c>
      <c r="D1323" s="181">
        <v>18.25</v>
      </c>
    </row>
    <row r="1324" spans="1:4" x14ac:dyDescent="0.35">
      <c r="A1324">
        <v>1469</v>
      </c>
      <c r="B1324" t="s">
        <v>17596</v>
      </c>
      <c r="C1324">
        <v>120</v>
      </c>
      <c r="D1324" s="181">
        <v>3.19</v>
      </c>
    </row>
    <row r="1325" spans="1:4" x14ac:dyDescent="0.35">
      <c r="A1325">
        <v>1470</v>
      </c>
      <c r="B1325" t="s">
        <v>17597</v>
      </c>
      <c r="C1325">
        <v>0</v>
      </c>
      <c r="D1325" s="181">
        <v>0</v>
      </c>
    </row>
    <row r="1326" spans="1:4" x14ac:dyDescent="0.35">
      <c r="A1326">
        <v>1471</v>
      </c>
      <c r="B1326" t="s">
        <v>17598</v>
      </c>
      <c r="C1326">
        <v>0</v>
      </c>
      <c r="D1326" s="181">
        <v>0</v>
      </c>
    </row>
    <row r="1327" spans="1:4" x14ac:dyDescent="0.35">
      <c r="A1327">
        <v>1472</v>
      </c>
      <c r="B1327" t="s">
        <v>17599</v>
      </c>
      <c r="C1327">
        <v>0</v>
      </c>
      <c r="D1327" s="181">
        <v>3.14</v>
      </c>
    </row>
    <row r="1328" spans="1:4" x14ac:dyDescent="0.35">
      <c r="A1328">
        <v>1473</v>
      </c>
      <c r="B1328" t="s">
        <v>17600</v>
      </c>
      <c r="C1328">
        <v>0</v>
      </c>
      <c r="D1328" s="181">
        <v>2.887</v>
      </c>
    </row>
    <row r="1329" spans="1:4" x14ac:dyDescent="0.35">
      <c r="A1329">
        <v>1474</v>
      </c>
      <c r="B1329" t="s">
        <v>17601</v>
      </c>
      <c r="C1329">
        <v>0</v>
      </c>
      <c r="D1329" s="181">
        <v>0</v>
      </c>
    </row>
    <row r="1330" spans="1:4" x14ac:dyDescent="0.35">
      <c r="A1330">
        <v>1475</v>
      </c>
      <c r="B1330" t="s">
        <v>17602</v>
      </c>
      <c r="C1330">
        <v>0</v>
      </c>
      <c r="D1330" s="181">
        <v>20.05</v>
      </c>
    </row>
    <row r="1331" spans="1:4" x14ac:dyDescent="0.35">
      <c r="A1331">
        <v>1476</v>
      </c>
      <c r="B1331" t="s">
        <v>17603</v>
      </c>
      <c r="C1331">
        <v>0</v>
      </c>
      <c r="D1331" s="181">
        <v>12.16</v>
      </c>
    </row>
    <row r="1332" spans="1:4" x14ac:dyDescent="0.35">
      <c r="A1332">
        <v>1477</v>
      </c>
      <c r="B1332" t="s">
        <v>17604</v>
      </c>
      <c r="C1332">
        <v>0</v>
      </c>
      <c r="D1332" s="181">
        <v>10.96</v>
      </c>
    </row>
    <row r="1333" spans="1:4" x14ac:dyDescent="0.35">
      <c r="A1333">
        <v>1478</v>
      </c>
      <c r="B1333" t="s">
        <v>17605</v>
      </c>
      <c r="C1333">
        <v>216</v>
      </c>
      <c r="D1333" s="181">
        <v>3.2</v>
      </c>
    </row>
    <row r="1334" spans="1:4" x14ac:dyDescent="0.35">
      <c r="A1334">
        <v>1479</v>
      </c>
      <c r="B1334" t="s">
        <v>17606</v>
      </c>
      <c r="C1334">
        <v>3</v>
      </c>
      <c r="D1334" s="181">
        <v>6.99</v>
      </c>
    </row>
    <row r="1335" spans="1:4" x14ac:dyDescent="0.35">
      <c r="A1335">
        <v>1480</v>
      </c>
      <c r="B1335" t="s">
        <v>17607</v>
      </c>
      <c r="C1335">
        <v>0</v>
      </c>
      <c r="D1335" s="181">
        <v>29.03</v>
      </c>
    </row>
    <row r="1336" spans="1:4" x14ac:dyDescent="0.35">
      <c r="A1336">
        <v>1481</v>
      </c>
      <c r="B1336" t="s">
        <v>17608</v>
      </c>
      <c r="C1336">
        <v>0</v>
      </c>
      <c r="D1336" s="181">
        <v>192</v>
      </c>
    </row>
    <row r="1337" spans="1:4" x14ac:dyDescent="0.35">
      <c r="A1337">
        <v>1482</v>
      </c>
      <c r="B1337" t="s">
        <v>17609</v>
      </c>
      <c r="C1337">
        <v>0</v>
      </c>
      <c r="D1337" s="181">
        <v>31.38</v>
      </c>
    </row>
    <row r="1338" spans="1:4" x14ac:dyDescent="0.35">
      <c r="A1338">
        <v>1483</v>
      </c>
      <c r="B1338" t="s">
        <v>17610</v>
      </c>
      <c r="C1338">
        <v>0</v>
      </c>
      <c r="D1338" s="181">
        <v>35.9</v>
      </c>
    </row>
    <row r="1339" spans="1:4" x14ac:dyDescent="0.35">
      <c r="A1339">
        <v>1484</v>
      </c>
      <c r="B1339" t="s">
        <v>17611</v>
      </c>
      <c r="C1339">
        <v>0</v>
      </c>
      <c r="D1339" s="181">
        <v>18.46</v>
      </c>
    </row>
    <row r="1340" spans="1:4" x14ac:dyDescent="0.35">
      <c r="A1340">
        <v>1485</v>
      </c>
      <c r="B1340" t="s">
        <v>17612</v>
      </c>
      <c r="C1340">
        <v>0</v>
      </c>
      <c r="D1340" s="181">
        <v>7.57</v>
      </c>
    </row>
    <row r="1341" spans="1:4" x14ac:dyDescent="0.35">
      <c r="A1341">
        <v>1486</v>
      </c>
      <c r="B1341" t="s">
        <v>17613</v>
      </c>
      <c r="C1341">
        <v>0</v>
      </c>
      <c r="D1341" s="181">
        <v>54.63</v>
      </c>
    </row>
    <row r="1342" spans="1:4" x14ac:dyDescent="0.35">
      <c r="A1342">
        <v>1487</v>
      </c>
      <c r="B1342" t="s">
        <v>17614</v>
      </c>
      <c r="C1342">
        <v>0</v>
      </c>
      <c r="D1342" s="181">
        <v>32</v>
      </c>
    </row>
    <row r="1343" spans="1:4" x14ac:dyDescent="0.35">
      <c r="A1343">
        <v>1488</v>
      </c>
      <c r="B1343" t="s">
        <v>17615</v>
      </c>
      <c r="C1343">
        <v>0</v>
      </c>
      <c r="D1343" s="181">
        <v>57.189</v>
      </c>
    </row>
    <row r="1344" spans="1:4" x14ac:dyDescent="0.35">
      <c r="A1344">
        <v>1489</v>
      </c>
      <c r="B1344" t="s">
        <v>17616</v>
      </c>
      <c r="C1344">
        <v>0</v>
      </c>
      <c r="D1344" s="181">
        <v>22.69</v>
      </c>
    </row>
    <row r="1345" spans="1:4" x14ac:dyDescent="0.35">
      <c r="A1345">
        <v>1490</v>
      </c>
      <c r="B1345" t="s">
        <v>17617</v>
      </c>
      <c r="C1345">
        <v>0</v>
      </c>
      <c r="D1345" s="181">
        <v>22.67</v>
      </c>
    </row>
    <row r="1346" spans="1:4" x14ac:dyDescent="0.35">
      <c r="A1346">
        <v>1491</v>
      </c>
      <c r="B1346" t="s">
        <v>17618</v>
      </c>
      <c r="C1346">
        <v>0</v>
      </c>
      <c r="D1346" s="181">
        <v>20.38</v>
      </c>
    </row>
    <row r="1347" spans="1:4" x14ac:dyDescent="0.35">
      <c r="A1347">
        <v>1492</v>
      </c>
      <c r="B1347" t="s">
        <v>17619</v>
      </c>
      <c r="C1347">
        <v>0</v>
      </c>
      <c r="D1347" s="181">
        <v>23.63</v>
      </c>
    </row>
    <row r="1348" spans="1:4" x14ac:dyDescent="0.35">
      <c r="A1348">
        <v>1493</v>
      </c>
      <c r="B1348" t="s">
        <v>17620</v>
      </c>
      <c r="C1348">
        <v>0</v>
      </c>
      <c r="D1348" s="181">
        <v>25.38</v>
      </c>
    </row>
    <row r="1349" spans="1:4" x14ac:dyDescent="0.35">
      <c r="A1349">
        <v>1494</v>
      </c>
      <c r="B1349" t="s">
        <v>17621</v>
      </c>
      <c r="C1349">
        <v>0</v>
      </c>
      <c r="D1349" s="181">
        <v>43.88</v>
      </c>
    </row>
    <row r="1350" spans="1:4" x14ac:dyDescent="0.35">
      <c r="A1350">
        <v>1495</v>
      </c>
      <c r="B1350" t="s">
        <v>17622</v>
      </c>
      <c r="C1350">
        <v>0</v>
      </c>
      <c r="D1350" s="181">
        <v>55.88</v>
      </c>
    </row>
    <row r="1351" spans="1:4" x14ac:dyDescent="0.35">
      <c r="A1351">
        <v>1496</v>
      </c>
      <c r="B1351" t="s">
        <v>17623</v>
      </c>
      <c r="C1351">
        <v>0</v>
      </c>
      <c r="D1351" s="181">
        <v>18.86</v>
      </c>
    </row>
    <row r="1352" spans="1:4" x14ac:dyDescent="0.35">
      <c r="A1352">
        <v>1497</v>
      </c>
      <c r="B1352" t="s">
        <v>17624</v>
      </c>
      <c r="C1352">
        <v>0</v>
      </c>
      <c r="D1352" s="181">
        <v>28.91</v>
      </c>
    </row>
    <row r="1353" spans="1:4" x14ac:dyDescent="0.35">
      <c r="A1353">
        <v>1498</v>
      </c>
      <c r="B1353" t="s">
        <v>17625</v>
      </c>
      <c r="C1353">
        <v>0</v>
      </c>
      <c r="D1353" s="181">
        <v>16.8</v>
      </c>
    </row>
    <row r="1354" spans="1:4" x14ac:dyDescent="0.35">
      <c r="A1354">
        <v>1499</v>
      </c>
      <c r="B1354" t="s">
        <v>17626</v>
      </c>
      <c r="C1354">
        <v>39</v>
      </c>
      <c r="D1354" s="181">
        <v>10.16</v>
      </c>
    </row>
    <row r="1355" spans="1:4" x14ac:dyDescent="0.35">
      <c r="A1355">
        <v>1500</v>
      </c>
      <c r="B1355" t="s">
        <v>17627</v>
      </c>
      <c r="C1355">
        <v>0</v>
      </c>
      <c r="D1355" s="181">
        <v>11.43</v>
      </c>
    </row>
    <row r="1356" spans="1:4" x14ac:dyDescent="0.35">
      <c r="A1356">
        <v>1501</v>
      </c>
      <c r="B1356" t="s">
        <v>17628</v>
      </c>
      <c r="C1356">
        <v>6</v>
      </c>
      <c r="D1356" s="181">
        <v>7.72</v>
      </c>
    </row>
    <row r="1357" spans="1:4" x14ac:dyDescent="0.35">
      <c r="A1357">
        <v>1502</v>
      </c>
      <c r="B1357" t="s">
        <v>17629</v>
      </c>
      <c r="C1357">
        <v>12</v>
      </c>
      <c r="D1357" s="181">
        <v>17.71</v>
      </c>
    </row>
    <row r="1358" spans="1:4" x14ac:dyDescent="0.35">
      <c r="A1358">
        <v>1503</v>
      </c>
      <c r="B1358" t="s">
        <v>17630</v>
      </c>
      <c r="C1358">
        <v>0</v>
      </c>
      <c r="D1358" s="181">
        <v>8.3019999999999996</v>
      </c>
    </row>
    <row r="1359" spans="1:4" x14ac:dyDescent="0.35">
      <c r="A1359">
        <v>1504</v>
      </c>
      <c r="B1359" t="s">
        <v>17631</v>
      </c>
      <c r="C1359">
        <v>0</v>
      </c>
      <c r="D1359" s="181">
        <v>29.526</v>
      </c>
    </row>
    <row r="1360" spans="1:4" x14ac:dyDescent="0.35">
      <c r="A1360">
        <v>1505</v>
      </c>
      <c r="B1360" t="s">
        <v>17632</v>
      </c>
      <c r="C1360">
        <v>0</v>
      </c>
      <c r="D1360" s="181">
        <v>17</v>
      </c>
    </row>
    <row r="1361" spans="1:4" x14ac:dyDescent="0.35">
      <c r="A1361">
        <v>1506</v>
      </c>
      <c r="B1361" t="s">
        <v>17633</v>
      </c>
      <c r="C1361">
        <v>0</v>
      </c>
      <c r="D1361" s="181">
        <v>11</v>
      </c>
    </row>
    <row r="1362" spans="1:4" x14ac:dyDescent="0.35">
      <c r="A1362">
        <v>1507</v>
      </c>
      <c r="B1362" t="s">
        <v>17634</v>
      </c>
      <c r="C1362">
        <v>9</v>
      </c>
      <c r="D1362" s="181">
        <v>9.1</v>
      </c>
    </row>
    <row r="1363" spans="1:4" x14ac:dyDescent="0.35">
      <c r="A1363">
        <v>1508</v>
      </c>
      <c r="B1363" t="s">
        <v>17635</v>
      </c>
      <c r="C1363">
        <v>0</v>
      </c>
      <c r="D1363" s="181">
        <v>18.414999999999999</v>
      </c>
    </row>
    <row r="1364" spans="1:4" x14ac:dyDescent="0.35">
      <c r="A1364">
        <v>1509</v>
      </c>
      <c r="B1364" t="s">
        <v>17636</v>
      </c>
      <c r="C1364">
        <v>0</v>
      </c>
      <c r="D1364" s="181">
        <v>7.89</v>
      </c>
    </row>
    <row r="1365" spans="1:4" x14ac:dyDescent="0.35">
      <c r="A1365">
        <v>1510</v>
      </c>
      <c r="B1365" t="s">
        <v>17637</v>
      </c>
      <c r="C1365">
        <v>12</v>
      </c>
      <c r="D1365" s="181">
        <v>9.1999999999999993</v>
      </c>
    </row>
    <row r="1366" spans="1:4" x14ac:dyDescent="0.35">
      <c r="A1366">
        <v>1511</v>
      </c>
      <c r="B1366" t="s">
        <v>17638</v>
      </c>
      <c r="C1366">
        <v>0</v>
      </c>
      <c r="D1366" s="181">
        <v>8.51</v>
      </c>
    </row>
    <row r="1367" spans="1:4" x14ac:dyDescent="0.35">
      <c r="A1367">
        <v>1512</v>
      </c>
      <c r="B1367" t="s">
        <v>17639</v>
      </c>
      <c r="C1367">
        <v>2220</v>
      </c>
      <c r="D1367" s="181">
        <v>10.67</v>
      </c>
    </row>
    <row r="1368" spans="1:4" x14ac:dyDescent="0.35">
      <c r="A1368">
        <v>1513</v>
      </c>
      <c r="B1368" t="s">
        <v>17640</v>
      </c>
      <c r="C1368">
        <v>1674</v>
      </c>
      <c r="D1368" s="181">
        <v>15.68</v>
      </c>
    </row>
    <row r="1369" spans="1:4" x14ac:dyDescent="0.35">
      <c r="A1369">
        <v>1514</v>
      </c>
      <c r="B1369" t="s">
        <v>17641</v>
      </c>
      <c r="C1369">
        <v>7</v>
      </c>
      <c r="D1369" s="181">
        <v>47.23</v>
      </c>
    </row>
    <row r="1370" spans="1:4" x14ac:dyDescent="0.35">
      <c r="A1370">
        <v>1515</v>
      </c>
      <c r="B1370" t="s">
        <v>17642</v>
      </c>
      <c r="C1370">
        <v>21</v>
      </c>
      <c r="D1370" s="181">
        <v>12.14</v>
      </c>
    </row>
    <row r="1371" spans="1:4" x14ac:dyDescent="0.35">
      <c r="A1371">
        <v>1516</v>
      </c>
      <c r="B1371" t="s">
        <v>17643</v>
      </c>
      <c r="C1371">
        <v>72</v>
      </c>
      <c r="D1371" s="181">
        <v>22.18</v>
      </c>
    </row>
    <row r="1372" spans="1:4" x14ac:dyDescent="0.35">
      <c r="A1372">
        <v>1517</v>
      </c>
      <c r="B1372" t="s">
        <v>17644</v>
      </c>
      <c r="C1372">
        <v>69</v>
      </c>
      <c r="D1372" s="181">
        <v>13.9</v>
      </c>
    </row>
    <row r="1373" spans="1:4" x14ac:dyDescent="0.35">
      <c r="A1373">
        <v>1518</v>
      </c>
      <c r="B1373" t="s">
        <v>17645</v>
      </c>
      <c r="C1373">
        <v>0</v>
      </c>
      <c r="D1373" s="181">
        <v>26.27</v>
      </c>
    </row>
    <row r="1374" spans="1:4" x14ac:dyDescent="0.35">
      <c r="A1374">
        <v>1519</v>
      </c>
      <c r="B1374" t="s">
        <v>17646</v>
      </c>
      <c r="C1374">
        <v>6</v>
      </c>
      <c r="D1374" s="181">
        <v>15.15</v>
      </c>
    </row>
    <row r="1375" spans="1:4" x14ac:dyDescent="0.35">
      <c r="A1375">
        <v>1520</v>
      </c>
      <c r="B1375" t="s">
        <v>17647</v>
      </c>
      <c r="C1375">
        <v>18</v>
      </c>
      <c r="D1375" s="181">
        <v>9.3930000000000007</v>
      </c>
    </row>
    <row r="1376" spans="1:4" x14ac:dyDescent="0.35">
      <c r="A1376">
        <v>1521</v>
      </c>
      <c r="B1376" t="s">
        <v>17648</v>
      </c>
      <c r="C1376">
        <v>0</v>
      </c>
      <c r="D1376" s="181">
        <v>5.0640000000000001</v>
      </c>
    </row>
    <row r="1377" spans="1:4" x14ac:dyDescent="0.35">
      <c r="A1377">
        <v>1522</v>
      </c>
      <c r="B1377" t="s">
        <v>17649</v>
      </c>
      <c r="C1377">
        <v>0</v>
      </c>
      <c r="D1377" s="181">
        <v>0</v>
      </c>
    </row>
    <row r="1378" spans="1:4" x14ac:dyDescent="0.35">
      <c r="A1378">
        <v>1523</v>
      </c>
      <c r="B1378" t="s">
        <v>17650</v>
      </c>
      <c r="C1378">
        <v>0</v>
      </c>
      <c r="D1378" s="181">
        <v>13.78</v>
      </c>
    </row>
    <row r="1379" spans="1:4" x14ac:dyDescent="0.35">
      <c r="A1379">
        <v>1524</v>
      </c>
      <c r="B1379" t="s">
        <v>17651</v>
      </c>
      <c r="C1379">
        <v>0</v>
      </c>
      <c r="D1379" s="181">
        <v>15.65</v>
      </c>
    </row>
    <row r="1380" spans="1:4" x14ac:dyDescent="0.35">
      <c r="A1380">
        <v>1525</v>
      </c>
      <c r="B1380" t="s">
        <v>17652</v>
      </c>
      <c r="C1380">
        <v>0</v>
      </c>
      <c r="D1380" s="181">
        <v>3.0489999999999999</v>
      </c>
    </row>
    <row r="1381" spans="1:4" x14ac:dyDescent="0.35">
      <c r="A1381">
        <v>1526</v>
      </c>
      <c r="B1381" t="s">
        <v>17653</v>
      </c>
      <c r="C1381">
        <v>0</v>
      </c>
      <c r="D1381" s="181">
        <v>2.2589999999999999</v>
      </c>
    </row>
    <row r="1382" spans="1:4" x14ac:dyDescent="0.35">
      <c r="A1382">
        <v>1527</v>
      </c>
      <c r="B1382" t="s">
        <v>17654</v>
      </c>
      <c r="C1382">
        <v>0</v>
      </c>
      <c r="D1382" s="181">
        <v>4.234</v>
      </c>
    </row>
    <row r="1383" spans="1:4" x14ac:dyDescent="0.35">
      <c r="A1383">
        <v>1528</v>
      </c>
      <c r="B1383" t="s">
        <v>17655</v>
      </c>
      <c r="C1383">
        <v>0</v>
      </c>
      <c r="D1383" s="181">
        <v>5.407</v>
      </c>
    </row>
    <row r="1384" spans="1:4" x14ac:dyDescent="0.35">
      <c r="A1384">
        <v>1529</v>
      </c>
      <c r="B1384" t="s">
        <v>17656</v>
      </c>
      <c r="C1384">
        <v>0</v>
      </c>
      <c r="D1384" s="181">
        <v>2.907</v>
      </c>
    </row>
    <row r="1385" spans="1:4" x14ac:dyDescent="0.35">
      <c r="A1385">
        <v>1530</v>
      </c>
      <c r="B1385" t="s">
        <v>17657</v>
      </c>
      <c r="C1385">
        <v>0</v>
      </c>
      <c r="D1385" s="181">
        <v>13.48</v>
      </c>
    </row>
    <row r="1386" spans="1:4" x14ac:dyDescent="0.35">
      <c r="A1386">
        <v>1531</v>
      </c>
      <c r="B1386" t="s">
        <v>17658</v>
      </c>
      <c r="C1386">
        <v>3</v>
      </c>
      <c r="D1386" s="181">
        <v>10.066000000000001</v>
      </c>
    </row>
    <row r="1387" spans="1:4" x14ac:dyDescent="0.35">
      <c r="A1387">
        <v>1532</v>
      </c>
      <c r="B1387" t="s">
        <v>17659</v>
      </c>
      <c r="C1387">
        <v>0</v>
      </c>
      <c r="D1387" s="181">
        <v>8.4700000000000006</v>
      </c>
    </row>
    <row r="1388" spans="1:4" x14ac:dyDescent="0.35">
      <c r="A1388">
        <v>1533</v>
      </c>
      <c r="B1388" t="s">
        <v>17660</v>
      </c>
      <c r="C1388">
        <v>6</v>
      </c>
      <c r="D1388" s="181">
        <v>19.149999999999999</v>
      </c>
    </row>
    <row r="1389" spans="1:4" x14ac:dyDescent="0.35">
      <c r="A1389">
        <v>1534</v>
      </c>
      <c r="B1389" t="s">
        <v>17661</v>
      </c>
      <c r="C1389">
        <v>0</v>
      </c>
      <c r="D1389" s="181">
        <v>8.1999999999999993</v>
      </c>
    </row>
    <row r="1390" spans="1:4" x14ac:dyDescent="0.35">
      <c r="A1390">
        <v>1535</v>
      </c>
      <c r="B1390" t="s">
        <v>17662</v>
      </c>
      <c r="C1390">
        <v>0</v>
      </c>
      <c r="D1390" s="181">
        <v>7.0369999999999999</v>
      </c>
    </row>
    <row r="1391" spans="1:4" x14ac:dyDescent="0.35">
      <c r="A1391">
        <v>1536</v>
      </c>
      <c r="B1391" t="s">
        <v>17663</v>
      </c>
      <c r="C1391">
        <v>0</v>
      </c>
      <c r="D1391" s="181">
        <v>28.3</v>
      </c>
    </row>
    <row r="1392" spans="1:4" x14ac:dyDescent="0.35">
      <c r="A1392">
        <v>1537</v>
      </c>
      <c r="B1392" t="s">
        <v>17664</v>
      </c>
      <c r="C1392">
        <v>0</v>
      </c>
      <c r="D1392" s="181">
        <v>8.2469999999999999</v>
      </c>
    </row>
    <row r="1393" spans="1:4" x14ac:dyDescent="0.35">
      <c r="A1393">
        <v>1538</v>
      </c>
      <c r="B1393" t="s">
        <v>17665</v>
      </c>
      <c r="C1393">
        <v>0</v>
      </c>
      <c r="D1393" s="181">
        <v>10.19</v>
      </c>
    </row>
    <row r="1394" spans="1:4" x14ac:dyDescent="0.35">
      <c r="A1394">
        <v>1539</v>
      </c>
      <c r="B1394" t="s">
        <v>17666</v>
      </c>
      <c r="C1394">
        <v>0</v>
      </c>
      <c r="D1394" s="181">
        <v>9.56</v>
      </c>
    </row>
    <row r="1395" spans="1:4" x14ac:dyDescent="0.35">
      <c r="A1395">
        <v>1540</v>
      </c>
      <c r="B1395" t="s">
        <v>17667</v>
      </c>
      <c r="C1395">
        <v>0</v>
      </c>
      <c r="D1395" s="181">
        <v>28.3</v>
      </c>
    </row>
    <row r="1396" spans="1:4" x14ac:dyDescent="0.35">
      <c r="A1396">
        <v>1541</v>
      </c>
      <c r="B1396" t="s">
        <v>17668</v>
      </c>
      <c r="C1396">
        <v>0</v>
      </c>
      <c r="D1396" s="181">
        <v>7.16</v>
      </c>
    </row>
    <row r="1397" spans="1:4" x14ac:dyDescent="0.35">
      <c r="A1397">
        <v>1542</v>
      </c>
      <c r="B1397" t="s">
        <v>17669</v>
      </c>
      <c r="C1397">
        <v>0</v>
      </c>
      <c r="D1397" s="181">
        <v>10.622</v>
      </c>
    </row>
    <row r="1398" spans="1:4" x14ac:dyDescent="0.35">
      <c r="A1398">
        <v>1543</v>
      </c>
      <c r="B1398" t="s">
        <v>17670</v>
      </c>
      <c r="C1398">
        <v>0</v>
      </c>
      <c r="D1398" s="181">
        <v>6.79</v>
      </c>
    </row>
    <row r="1399" spans="1:4" x14ac:dyDescent="0.35">
      <c r="A1399">
        <v>1544</v>
      </c>
      <c r="B1399" t="s">
        <v>17671</v>
      </c>
      <c r="C1399">
        <v>0</v>
      </c>
      <c r="D1399" s="181">
        <v>3.7970000000000002</v>
      </c>
    </row>
    <row r="1400" spans="1:4" x14ac:dyDescent="0.35">
      <c r="A1400">
        <v>1545</v>
      </c>
      <c r="B1400" t="s">
        <v>17672</v>
      </c>
      <c r="C1400">
        <v>96</v>
      </c>
      <c r="D1400" s="181">
        <v>7.3049999999999997</v>
      </c>
    </row>
    <row r="1401" spans="1:4" x14ac:dyDescent="0.35">
      <c r="A1401">
        <v>1546</v>
      </c>
      <c r="B1401" t="s">
        <v>17673</v>
      </c>
      <c r="C1401">
        <v>0</v>
      </c>
      <c r="D1401" s="181">
        <v>4.0049999999999999</v>
      </c>
    </row>
    <row r="1402" spans="1:4" x14ac:dyDescent="0.35">
      <c r="A1402">
        <v>1547</v>
      </c>
      <c r="B1402" t="s">
        <v>17674</v>
      </c>
      <c r="C1402">
        <v>42</v>
      </c>
      <c r="D1402" s="181">
        <v>10.82</v>
      </c>
    </row>
    <row r="1403" spans="1:4" x14ac:dyDescent="0.35">
      <c r="A1403">
        <v>1548</v>
      </c>
      <c r="B1403" t="s">
        <v>17675</v>
      </c>
      <c r="C1403">
        <v>0</v>
      </c>
      <c r="D1403" s="181">
        <v>37.15</v>
      </c>
    </row>
    <row r="1404" spans="1:4" x14ac:dyDescent="0.35">
      <c r="A1404">
        <v>1549</v>
      </c>
      <c r="B1404" t="s">
        <v>17676</v>
      </c>
      <c r="C1404">
        <v>0</v>
      </c>
      <c r="D1404" s="181">
        <v>33.44</v>
      </c>
    </row>
    <row r="1405" spans="1:4" x14ac:dyDescent="0.35">
      <c r="A1405">
        <v>1550</v>
      </c>
      <c r="B1405" t="s">
        <v>17677</v>
      </c>
      <c r="C1405">
        <v>0</v>
      </c>
      <c r="D1405" s="181">
        <v>20</v>
      </c>
    </row>
    <row r="1406" spans="1:4" x14ac:dyDescent="0.35">
      <c r="A1406">
        <v>1551</v>
      </c>
      <c r="B1406" t="s">
        <v>17678</v>
      </c>
      <c r="C1406">
        <v>0</v>
      </c>
      <c r="D1406" s="181">
        <v>14.473000000000001</v>
      </c>
    </row>
    <row r="1407" spans="1:4" x14ac:dyDescent="0.35">
      <c r="A1407">
        <v>1552</v>
      </c>
      <c r="B1407" t="s">
        <v>17679</v>
      </c>
      <c r="C1407">
        <v>0</v>
      </c>
      <c r="D1407" s="181">
        <v>29.97</v>
      </c>
    </row>
    <row r="1408" spans="1:4" x14ac:dyDescent="0.35">
      <c r="A1408">
        <v>1553</v>
      </c>
      <c r="B1408" t="s">
        <v>17680</v>
      </c>
      <c r="C1408">
        <v>0</v>
      </c>
      <c r="D1408" s="181">
        <v>24.324999999999999</v>
      </c>
    </row>
    <row r="1409" spans="1:4" x14ac:dyDescent="0.35">
      <c r="A1409">
        <v>1554</v>
      </c>
      <c r="B1409" t="s">
        <v>17681</v>
      </c>
      <c r="C1409">
        <v>0</v>
      </c>
      <c r="D1409" s="181">
        <v>24.5</v>
      </c>
    </row>
    <row r="1410" spans="1:4" x14ac:dyDescent="0.35">
      <c r="A1410">
        <v>1555</v>
      </c>
      <c r="B1410" t="s">
        <v>17682</v>
      </c>
      <c r="C1410">
        <v>0</v>
      </c>
      <c r="D1410" s="181">
        <v>34.630000000000003</v>
      </c>
    </row>
    <row r="1411" spans="1:4" x14ac:dyDescent="0.35">
      <c r="A1411">
        <v>1556</v>
      </c>
      <c r="B1411" t="s">
        <v>17683</v>
      </c>
      <c r="C1411">
        <v>0</v>
      </c>
      <c r="D1411" s="181">
        <v>97.95</v>
      </c>
    </row>
    <row r="1412" spans="1:4" x14ac:dyDescent="0.35">
      <c r="A1412">
        <v>1557</v>
      </c>
      <c r="B1412" t="s">
        <v>17684</v>
      </c>
      <c r="C1412">
        <v>0</v>
      </c>
      <c r="D1412" s="181">
        <v>13.94</v>
      </c>
    </row>
    <row r="1413" spans="1:4" x14ac:dyDescent="0.35">
      <c r="A1413">
        <v>1558</v>
      </c>
      <c r="B1413" t="s">
        <v>17685</v>
      </c>
      <c r="C1413">
        <v>0</v>
      </c>
      <c r="D1413" s="181">
        <v>13.6</v>
      </c>
    </row>
    <row r="1414" spans="1:4" x14ac:dyDescent="0.35">
      <c r="A1414">
        <v>1559</v>
      </c>
      <c r="B1414" t="s">
        <v>17686</v>
      </c>
      <c r="C1414">
        <v>0</v>
      </c>
      <c r="D1414" s="181">
        <v>30.07</v>
      </c>
    </row>
    <row r="1415" spans="1:4" x14ac:dyDescent="0.35">
      <c r="A1415">
        <v>1560</v>
      </c>
      <c r="B1415" t="s">
        <v>17687</v>
      </c>
      <c r="C1415">
        <v>0</v>
      </c>
      <c r="D1415" s="181">
        <v>15.205</v>
      </c>
    </row>
    <row r="1416" spans="1:4" x14ac:dyDescent="0.35">
      <c r="A1416">
        <v>1561</v>
      </c>
      <c r="B1416" t="s">
        <v>17688</v>
      </c>
      <c r="C1416">
        <v>0</v>
      </c>
      <c r="D1416" s="181">
        <v>25.73</v>
      </c>
    </row>
    <row r="1417" spans="1:4" x14ac:dyDescent="0.35">
      <c r="A1417">
        <v>1562</v>
      </c>
      <c r="B1417" t="s">
        <v>17689</v>
      </c>
      <c r="C1417">
        <v>0</v>
      </c>
      <c r="D1417" s="181">
        <v>1.4370000000000001</v>
      </c>
    </row>
    <row r="1418" spans="1:4" x14ac:dyDescent="0.35">
      <c r="A1418">
        <v>1563</v>
      </c>
      <c r="B1418" t="s">
        <v>17690</v>
      </c>
      <c r="C1418">
        <v>0</v>
      </c>
      <c r="D1418" s="181">
        <v>24.58</v>
      </c>
    </row>
    <row r="1419" spans="1:4" x14ac:dyDescent="0.35">
      <c r="A1419">
        <v>1564</v>
      </c>
      <c r="B1419" t="s">
        <v>17691</v>
      </c>
      <c r="C1419">
        <v>0</v>
      </c>
      <c r="D1419" s="181">
        <v>9.7799999999999994</v>
      </c>
    </row>
    <row r="1420" spans="1:4" x14ac:dyDescent="0.35">
      <c r="A1420">
        <v>1565</v>
      </c>
      <c r="B1420" t="s">
        <v>17692</v>
      </c>
      <c r="C1420">
        <v>0</v>
      </c>
      <c r="D1420" s="181">
        <v>11.9</v>
      </c>
    </row>
    <row r="1421" spans="1:4" x14ac:dyDescent="0.35">
      <c r="A1421">
        <v>1566</v>
      </c>
      <c r="B1421" t="s">
        <v>17693</v>
      </c>
      <c r="C1421">
        <v>0</v>
      </c>
      <c r="D1421" s="181">
        <v>6.91</v>
      </c>
    </row>
    <row r="1422" spans="1:4" x14ac:dyDescent="0.35">
      <c r="A1422">
        <v>1567</v>
      </c>
      <c r="B1422" t="s">
        <v>17694</v>
      </c>
      <c r="C1422">
        <v>18</v>
      </c>
      <c r="D1422" s="181">
        <v>22.95</v>
      </c>
    </row>
    <row r="1423" spans="1:4" x14ac:dyDescent="0.35">
      <c r="A1423">
        <v>1568</v>
      </c>
      <c r="B1423" t="s">
        <v>17695</v>
      </c>
      <c r="C1423">
        <v>0</v>
      </c>
      <c r="D1423" s="181">
        <v>8.49</v>
      </c>
    </row>
    <row r="1424" spans="1:4" x14ac:dyDescent="0.35">
      <c r="A1424">
        <v>1569</v>
      </c>
      <c r="B1424" t="s">
        <v>17696</v>
      </c>
      <c r="C1424">
        <v>0</v>
      </c>
      <c r="D1424" s="181">
        <v>22.58</v>
      </c>
    </row>
    <row r="1425" spans="1:4" x14ac:dyDescent="0.35">
      <c r="A1425">
        <v>1570</v>
      </c>
      <c r="B1425" t="s">
        <v>17697</v>
      </c>
      <c r="C1425">
        <v>0</v>
      </c>
      <c r="D1425" s="181">
        <v>4.0599999999999996</v>
      </c>
    </row>
    <row r="1426" spans="1:4" x14ac:dyDescent="0.35">
      <c r="A1426">
        <v>1571</v>
      </c>
      <c r="B1426" t="s">
        <v>17698</v>
      </c>
      <c r="C1426">
        <v>0</v>
      </c>
      <c r="D1426" s="181">
        <v>41.32</v>
      </c>
    </row>
    <row r="1427" spans="1:4" x14ac:dyDescent="0.35">
      <c r="A1427">
        <v>1572</v>
      </c>
      <c r="B1427" t="s">
        <v>17699</v>
      </c>
      <c r="C1427">
        <v>0</v>
      </c>
      <c r="D1427" s="181">
        <v>11.1</v>
      </c>
    </row>
    <row r="1428" spans="1:4" x14ac:dyDescent="0.35">
      <c r="A1428">
        <v>1573</v>
      </c>
      <c r="B1428" t="s">
        <v>17700</v>
      </c>
      <c r="C1428">
        <v>0</v>
      </c>
      <c r="D1428" s="181">
        <v>100.88</v>
      </c>
    </row>
    <row r="1429" spans="1:4" x14ac:dyDescent="0.35">
      <c r="A1429">
        <v>1574</v>
      </c>
      <c r="B1429" t="s">
        <v>17701</v>
      </c>
      <c r="C1429">
        <v>0</v>
      </c>
      <c r="D1429" s="181">
        <v>15.688000000000001</v>
      </c>
    </row>
    <row r="1430" spans="1:4" x14ac:dyDescent="0.35">
      <c r="A1430">
        <v>1575</v>
      </c>
      <c r="B1430" t="s">
        <v>17702</v>
      </c>
      <c r="C1430">
        <v>0</v>
      </c>
      <c r="D1430" s="181">
        <v>19.364000000000001</v>
      </c>
    </row>
    <row r="1431" spans="1:4" x14ac:dyDescent="0.35">
      <c r="A1431">
        <v>1576</v>
      </c>
      <c r="B1431" t="s">
        <v>17703</v>
      </c>
      <c r="C1431">
        <v>15</v>
      </c>
      <c r="D1431" s="181">
        <v>3.39</v>
      </c>
    </row>
    <row r="1432" spans="1:4" x14ac:dyDescent="0.35">
      <c r="A1432">
        <v>1577</v>
      </c>
      <c r="B1432" t="s">
        <v>17704</v>
      </c>
      <c r="C1432">
        <v>0</v>
      </c>
      <c r="D1432" s="181">
        <v>7.07</v>
      </c>
    </row>
    <row r="1433" spans="1:4" x14ac:dyDescent="0.35">
      <c r="A1433">
        <v>1578</v>
      </c>
      <c r="B1433" t="s">
        <v>17705</v>
      </c>
      <c r="C1433">
        <v>0</v>
      </c>
      <c r="D1433" s="181">
        <v>12.807</v>
      </c>
    </row>
    <row r="1434" spans="1:4" x14ac:dyDescent="0.35">
      <c r="A1434">
        <v>1579</v>
      </c>
      <c r="B1434" t="s">
        <v>17706</v>
      </c>
      <c r="C1434">
        <v>0</v>
      </c>
      <c r="D1434" s="181">
        <v>22.81</v>
      </c>
    </row>
    <row r="1435" spans="1:4" x14ac:dyDescent="0.35">
      <c r="A1435">
        <v>1580</v>
      </c>
      <c r="B1435" t="s">
        <v>17707</v>
      </c>
      <c r="C1435">
        <v>0</v>
      </c>
      <c r="D1435" s="181">
        <v>35.494999999999997</v>
      </c>
    </row>
    <row r="1436" spans="1:4" x14ac:dyDescent="0.35">
      <c r="A1436">
        <v>1581</v>
      </c>
      <c r="B1436" t="s">
        <v>17708</v>
      </c>
      <c r="C1436">
        <v>0</v>
      </c>
      <c r="D1436" s="181">
        <v>22.31</v>
      </c>
    </row>
    <row r="1437" spans="1:4" x14ac:dyDescent="0.35">
      <c r="A1437">
        <v>1582</v>
      </c>
      <c r="B1437" t="s">
        <v>17709</v>
      </c>
      <c r="C1437">
        <v>0</v>
      </c>
      <c r="D1437" s="181">
        <v>55.16</v>
      </c>
    </row>
    <row r="1438" spans="1:4" x14ac:dyDescent="0.35">
      <c r="A1438">
        <v>1583</v>
      </c>
      <c r="B1438" t="s">
        <v>17710</v>
      </c>
      <c r="C1438">
        <v>0</v>
      </c>
      <c r="D1438" s="181">
        <v>8.33</v>
      </c>
    </row>
    <row r="1439" spans="1:4" x14ac:dyDescent="0.35">
      <c r="A1439">
        <v>1585</v>
      </c>
      <c r="B1439" t="s">
        <v>17711</v>
      </c>
      <c r="C1439">
        <v>0</v>
      </c>
      <c r="D1439" s="181">
        <v>18.37</v>
      </c>
    </row>
    <row r="1440" spans="1:4" x14ac:dyDescent="0.35">
      <c r="A1440">
        <v>1586</v>
      </c>
      <c r="B1440" t="s">
        <v>17712</v>
      </c>
      <c r="C1440">
        <v>3</v>
      </c>
      <c r="D1440" s="181">
        <v>18.66</v>
      </c>
    </row>
    <row r="1441" spans="1:4" x14ac:dyDescent="0.35">
      <c r="A1441">
        <v>1587</v>
      </c>
      <c r="B1441" t="s">
        <v>17713</v>
      </c>
      <c r="C1441">
        <v>0</v>
      </c>
      <c r="D1441" s="181">
        <v>16.268000000000001</v>
      </c>
    </row>
    <row r="1442" spans="1:4" x14ac:dyDescent="0.35">
      <c r="A1442">
        <v>1588</v>
      </c>
      <c r="B1442" t="s">
        <v>17714</v>
      </c>
      <c r="C1442">
        <v>0</v>
      </c>
      <c r="D1442" s="181">
        <v>23.61</v>
      </c>
    </row>
    <row r="1443" spans="1:4" x14ac:dyDescent="0.35">
      <c r="A1443">
        <v>1589</v>
      </c>
      <c r="B1443" t="s">
        <v>17715</v>
      </c>
      <c r="C1443">
        <v>0</v>
      </c>
      <c r="D1443" s="181">
        <v>9.59</v>
      </c>
    </row>
    <row r="1444" spans="1:4" x14ac:dyDescent="0.35">
      <c r="A1444">
        <v>1590</v>
      </c>
      <c r="B1444" t="s">
        <v>17716</v>
      </c>
      <c r="C1444">
        <v>0</v>
      </c>
      <c r="D1444" s="181">
        <v>8.8699999999999992</v>
      </c>
    </row>
    <row r="1445" spans="1:4" x14ac:dyDescent="0.35">
      <c r="A1445">
        <v>1591</v>
      </c>
      <c r="B1445" t="s">
        <v>17717</v>
      </c>
      <c r="C1445">
        <v>0</v>
      </c>
      <c r="D1445" s="181">
        <v>13.62</v>
      </c>
    </row>
    <row r="1446" spans="1:4" x14ac:dyDescent="0.35">
      <c r="A1446">
        <v>1592</v>
      </c>
      <c r="B1446" t="s">
        <v>17718</v>
      </c>
      <c r="C1446">
        <v>0</v>
      </c>
      <c r="D1446" s="181">
        <v>45.4</v>
      </c>
    </row>
    <row r="1447" spans="1:4" x14ac:dyDescent="0.35">
      <c r="A1447">
        <v>1593</v>
      </c>
      <c r="B1447" t="s">
        <v>17719</v>
      </c>
      <c r="C1447">
        <v>0</v>
      </c>
      <c r="D1447" s="181">
        <v>6.27</v>
      </c>
    </row>
    <row r="1448" spans="1:4" x14ac:dyDescent="0.35">
      <c r="A1448">
        <v>1594</v>
      </c>
      <c r="B1448" t="s">
        <v>17720</v>
      </c>
      <c r="C1448">
        <v>0</v>
      </c>
      <c r="D1448" s="181">
        <v>43.91</v>
      </c>
    </row>
    <row r="1449" spans="1:4" x14ac:dyDescent="0.35">
      <c r="A1449">
        <v>1595</v>
      </c>
      <c r="B1449" t="s">
        <v>17721</v>
      </c>
      <c r="C1449">
        <v>0</v>
      </c>
      <c r="D1449" s="181">
        <v>90</v>
      </c>
    </row>
    <row r="1450" spans="1:4" x14ac:dyDescent="0.35">
      <c r="A1450">
        <v>1596</v>
      </c>
      <c r="B1450" t="s">
        <v>17722</v>
      </c>
      <c r="C1450">
        <v>0</v>
      </c>
      <c r="D1450" s="181">
        <v>28.38</v>
      </c>
    </row>
    <row r="1451" spans="1:4" x14ac:dyDescent="0.35">
      <c r="A1451">
        <v>1597</v>
      </c>
      <c r="B1451" t="s">
        <v>17723</v>
      </c>
      <c r="C1451">
        <v>0</v>
      </c>
      <c r="D1451" s="181">
        <v>175.94</v>
      </c>
    </row>
    <row r="1452" spans="1:4" x14ac:dyDescent="0.35">
      <c r="A1452">
        <v>1598</v>
      </c>
      <c r="B1452" t="s">
        <v>17724</v>
      </c>
      <c r="C1452">
        <v>0</v>
      </c>
      <c r="D1452" s="181">
        <v>45.95</v>
      </c>
    </row>
    <row r="1453" spans="1:4" x14ac:dyDescent="0.35">
      <c r="A1453">
        <v>1599</v>
      </c>
      <c r="B1453" t="s">
        <v>17725</v>
      </c>
      <c r="C1453">
        <v>0</v>
      </c>
      <c r="D1453" s="181">
        <v>103.98</v>
      </c>
    </row>
    <row r="1454" spans="1:4" x14ac:dyDescent="0.35">
      <c r="A1454">
        <v>1600</v>
      </c>
      <c r="B1454" t="s">
        <v>17726</v>
      </c>
      <c r="C1454">
        <v>0</v>
      </c>
      <c r="D1454" s="181">
        <v>9.9499999999999993</v>
      </c>
    </row>
    <row r="1455" spans="1:4" x14ac:dyDescent="0.35">
      <c r="A1455">
        <v>1601</v>
      </c>
      <c r="B1455" t="s">
        <v>17727</v>
      </c>
      <c r="C1455">
        <v>0</v>
      </c>
      <c r="D1455" s="181">
        <v>8.4</v>
      </c>
    </row>
    <row r="1456" spans="1:4" x14ac:dyDescent="0.35">
      <c r="A1456">
        <v>1602</v>
      </c>
      <c r="B1456" t="s">
        <v>17728</v>
      </c>
      <c r="C1456">
        <v>0</v>
      </c>
      <c r="D1456" s="181">
        <v>5.68</v>
      </c>
    </row>
    <row r="1457" spans="1:4" x14ac:dyDescent="0.35">
      <c r="A1457">
        <v>1603</v>
      </c>
      <c r="B1457" t="s">
        <v>17729</v>
      </c>
      <c r="C1457">
        <v>0</v>
      </c>
      <c r="D1457" s="181">
        <v>31.01</v>
      </c>
    </row>
    <row r="1458" spans="1:4" x14ac:dyDescent="0.35">
      <c r="A1458">
        <v>1604</v>
      </c>
      <c r="B1458" t="s">
        <v>17730</v>
      </c>
      <c r="C1458">
        <v>0</v>
      </c>
      <c r="D1458" s="181">
        <v>32.950000000000003</v>
      </c>
    </row>
    <row r="1459" spans="1:4" x14ac:dyDescent="0.35">
      <c r="A1459">
        <v>1605</v>
      </c>
      <c r="B1459" t="s">
        <v>17731</v>
      </c>
      <c r="C1459">
        <v>0</v>
      </c>
      <c r="D1459" s="181">
        <v>5.0199999999999996</v>
      </c>
    </row>
    <row r="1460" spans="1:4" x14ac:dyDescent="0.35">
      <c r="A1460">
        <v>1606</v>
      </c>
      <c r="B1460" t="s">
        <v>17732</v>
      </c>
      <c r="C1460">
        <v>0</v>
      </c>
      <c r="D1460" s="181">
        <v>30.815999999999999</v>
      </c>
    </row>
    <row r="1461" spans="1:4" x14ac:dyDescent="0.35">
      <c r="A1461">
        <v>1607</v>
      </c>
      <c r="B1461" t="s">
        <v>17733</v>
      </c>
      <c r="C1461">
        <v>0</v>
      </c>
      <c r="D1461" s="181">
        <v>9.2379999999999995</v>
      </c>
    </row>
    <row r="1462" spans="1:4" x14ac:dyDescent="0.35">
      <c r="A1462">
        <v>1608</v>
      </c>
      <c r="B1462" t="s">
        <v>17734</v>
      </c>
      <c r="C1462">
        <v>0</v>
      </c>
      <c r="D1462" s="181">
        <v>62.95</v>
      </c>
    </row>
    <row r="1463" spans="1:4" x14ac:dyDescent="0.35">
      <c r="A1463">
        <v>1609</v>
      </c>
      <c r="B1463" t="s">
        <v>17735</v>
      </c>
      <c r="C1463">
        <v>2178</v>
      </c>
      <c r="D1463" s="181">
        <v>7.1</v>
      </c>
    </row>
    <row r="1464" spans="1:4" x14ac:dyDescent="0.35">
      <c r="A1464">
        <v>1610</v>
      </c>
      <c r="B1464" t="s">
        <v>17736</v>
      </c>
      <c r="C1464">
        <v>6</v>
      </c>
      <c r="D1464" s="181">
        <v>16.73</v>
      </c>
    </row>
    <row r="1465" spans="1:4" x14ac:dyDescent="0.35">
      <c r="A1465">
        <v>1611</v>
      </c>
      <c r="B1465" t="s">
        <v>17737</v>
      </c>
      <c r="C1465">
        <v>0</v>
      </c>
      <c r="D1465" s="181">
        <v>9.99</v>
      </c>
    </row>
    <row r="1466" spans="1:4" x14ac:dyDescent="0.35">
      <c r="A1466">
        <v>1612</v>
      </c>
      <c r="B1466" t="s">
        <v>17738</v>
      </c>
      <c r="C1466">
        <v>36</v>
      </c>
      <c r="D1466" s="181">
        <v>7.49</v>
      </c>
    </row>
    <row r="1467" spans="1:4" x14ac:dyDescent="0.35">
      <c r="A1467">
        <v>1613</v>
      </c>
      <c r="B1467" t="s">
        <v>17739</v>
      </c>
      <c r="C1467">
        <v>1074</v>
      </c>
      <c r="D1467" s="181">
        <v>11.69</v>
      </c>
    </row>
    <row r="1468" spans="1:4" x14ac:dyDescent="0.35">
      <c r="A1468">
        <v>1614</v>
      </c>
      <c r="B1468" t="s">
        <v>17740</v>
      </c>
      <c r="C1468">
        <v>3882</v>
      </c>
      <c r="D1468" s="181">
        <v>16.75</v>
      </c>
    </row>
    <row r="1469" spans="1:4" x14ac:dyDescent="0.35">
      <c r="A1469">
        <v>1615</v>
      </c>
      <c r="B1469" t="s">
        <v>17741</v>
      </c>
      <c r="C1469">
        <v>120</v>
      </c>
      <c r="D1469" s="181">
        <v>21.76</v>
      </c>
    </row>
    <row r="1470" spans="1:4" x14ac:dyDescent="0.35">
      <c r="A1470">
        <v>1616</v>
      </c>
      <c r="B1470" t="s">
        <v>17742</v>
      </c>
      <c r="C1470">
        <v>0</v>
      </c>
      <c r="D1470" s="181">
        <v>7.08</v>
      </c>
    </row>
    <row r="1471" spans="1:4" x14ac:dyDescent="0.35">
      <c r="A1471">
        <v>1618</v>
      </c>
      <c r="B1471" t="s">
        <v>17743</v>
      </c>
      <c r="C1471">
        <v>8</v>
      </c>
      <c r="D1471" s="181">
        <v>54.42</v>
      </c>
    </row>
    <row r="1472" spans="1:4" x14ac:dyDescent="0.35">
      <c r="A1472">
        <v>1619</v>
      </c>
      <c r="B1472" t="s">
        <v>17744</v>
      </c>
      <c r="C1472">
        <v>0</v>
      </c>
      <c r="D1472" s="181">
        <v>9.67</v>
      </c>
    </row>
    <row r="1473" spans="1:4" x14ac:dyDescent="0.35">
      <c r="A1473">
        <v>1620</v>
      </c>
      <c r="B1473" t="s">
        <v>17745</v>
      </c>
      <c r="C1473">
        <v>0</v>
      </c>
      <c r="D1473" s="181">
        <v>5.6470000000000002</v>
      </c>
    </row>
    <row r="1474" spans="1:4" x14ac:dyDescent="0.35">
      <c r="A1474">
        <v>1621</v>
      </c>
      <c r="B1474" t="s">
        <v>17746</v>
      </c>
      <c r="C1474">
        <v>0</v>
      </c>
      <c r="D1474" s="181">
        <v>24.94</v>
      </c>
    </row>
    <row r="1475" spans="1:4" x14ac:dyDescent="0.35">
      <c r="A1475">
        <v>1622</v>
      </c>
      <c r="B1475" t="s">
        <v>17747</v>
      </c>
      <c r="C1475">
        <v>0</v>
      </c>
      <c r="D1475" s="181">
        <v>37.450000000000003</v>
      </c>
    </row>
    <row r="1476" spans="1:4" x14ac:dyDescent="0.35">
      <c r="A1476">
        <v>1623</v>
      </c>
      <c r="B1476" t="s">
        <v>17748</v>
      </c>
      <c r="C1476">
        <v>0</v>
      </c>
      <c r="D1476" s="181">
        <v>78.16</v>
      </c>
    </row>
    <row r="1477" spans="1:4" x14ac:dyDescent="0.35">
      <c r="A1477">
        <v>1624</v>
      </c>
      <c r="B1477" t="s">
        <v>17749</v>
      </c>
      <c r="C1477">
        <v>0</v>
      </c>
      <c r="D1477" s="181">
        <v>30.66</v>
      </c>
    </row>
    <row r="1478" spans="1:4" x14ac:dyDescent="0.35">
      <c r="A1478">
        <v>1625</v>
      </c>
      <c r="B1478" t="s">
        <v>17750</v>
      </c>
      <c r="C1478">
        <v>0</v>
      </c>
      <c r="D1478" s="181">
        <v>32.450000000000003</v>
      </c>
    </row>
    <row r="1479" spans="1:4" x14ac:dyDescent="0.35">
      <c r="A1479">
        <v>1626</v>
      </c>
      <c r="B1479" t="s">
        <v>17751</v>
      </c>
      <c r="C1479">
        <v>0</v>
      </c>
      <c r="D1479" s="181">
        <v>28.617000000000001</v>
      </c>
    </row>
    <row r="1480" spans="1:4" x14ac:dyDescent="0.35">
      <c r="A1480">
        <v>1627</v>
      </c>
      <c r="B1480" t="s">
        <v>17752</v>
      </c>
      <c r="C1480">
        <v>0</v>
      </c>
      <c r="D1480" s="181">
        <v>2353.2600000000002</v>
      </c>
    </row>
    <row r="1481" spans="1:4" x14ac:dyDescent="0.35">
      <c r="A1481">
        <v>1628</v>
      </c>
      <c r="B1481" t="s">
        <v>17753</v>
      </c>
      <c r="C1481">
        <v>0</v>
      </c>
      <c r="D1481" s="181">
        <v>0</v>
      </c>
    </row>
    <row r="1482" spans="1:4" x14ac:dyDescent="0.35">
      <c r="A1482">
        <v>1629</v>
      </c>
      <c r="B1482" t="s">
        <v>17754</v>
      </c>
      <c r="C1482">
        <v>9</v>
      </c>
      <c r="D1482" s="181">
        <v>120.95</v>
      </c>
    </row>
    <row r="1483" spans="1:4" x14ac:dyDescent="0.35">
      <c r="A1483">
        <v>1630</v>
      </c>
      <c r="B1483" t="s">
        <v>17755</v>
      </c>
      <c r="C1483">
        <v>0</v>
      </c>
      <c r="D1483" s="181">
        <v>32.450000000000003</v>
      </c>
    </row>
    <row r="1484" spans="1:4" x14ac:dyDescent="0.35">
      <c r="A1484">
        <v>1631</v>
      </c>
      <c r="B1484" t="s">
        <v>17756</v>
      </c>
      <c r="C1484">
        <v>0</v>
      </c>
      <c r="D1484" s="181">
        <v>0</v>
      </c>
    </row>
    <row r="1485" spans="1:4" x14ac:dyDescent="0.35">
      <c r="A1485">
        <v>1632</v>
      </c>
      <c r="B1485" t="s">
        <v>17757</v>
      </c>
      <c r="C1485">
        <v>0</v>
      </c>
      <c r="D1485" s="181">
        <v>4.8449999999999998</v>
      </c>
    </row>
    <row r="1486" spans="1:4" x14ac:dyDescent="0.35">
      <c r="A1486">
        <v>1633</v>
      </c>
      <c r="B1486" t="s">
        <v>17758</v>
      </c>
      <c r="C1486">
        <v>0</v>
      </c>
      <c r="D1486" s="181">
        <v>28.11</v>
      </c>
    </row>
    <row r="1487" spans="1:4" x14ac:dyDescent="0.35">
      <c r="A1487">
        <v>1634</v>
      </c>
      <c r="B1487" t="s">
        <v>17759</v>
      </c>
      <c r="C1487">
        <v>0</v>
      </c>
      <c r="D1487" s="181">
        <v>54.15</v>
      </c>
    </row>
    <row r="1488" spans="1:4" x14ac:dyDescent="0.35">
      <c r="A1488">
        <v>1635</v>
      </c>
      <c r="B1488" t="s">
        <v>17760</v>
      </c>
      <c r="C1488">
        <v>0</v>
      </c>
      <c r="D1488" s="181">
        <v>27.31</v>
      </c>
    </row>
    <row r="1489" spans="1:4" x14ac:dyDescent="0.35">
      <c r="A1489">
        <v>1636</v>
      </c>
      <c r="B1489" t="s">
        <v>17761</v>
      </c>
      <c r="C1489">
        <v>0</v>
      </c>
      <c r="D1489" s="181">
        <v>38.81</v>
      </c>
    </row>
    <row r="1490" spans="1:4" x14ac:dyDescent="0.35">
      <c r="A1490">
        <v>1637</v>
      </c>
      <c r="B1490" t="s">
        <v>17762</v>
      </c>
      <c r="C1490">
        <v>0</v>
      </c>
      <c r="D1490" s="181">
        <v>42.5</v>
      </c>
    </row>
    <row r="1491" spans="1:4" x14ac:dyDescent="0.35">
      <c r="A1491">
        <v>1638</v>
      </c>
      <c r="B1491" t="s">
        <v>17763</v>
      </c>
      <c r="C1491">
        <v>0</v>
      </c>
      <c r="D1491" s="181">
        <v>4.75</v>
      </c>
    </row>
    <row r="1492" spans="1:4" x14ac:dyDescent="0.35">
      <c r="A1492">
        <v>1639</v>
      </c>
      <c r="B1492" t="s">
        <v>17764</v>
      </c>
      <c r="C1492">
        <v>0</v>
      </c>
      <c r="D1492" s="181">
        <v>4.2</v>
      </c>
    </row>
    <row r="1493" spans="1:4" x14ac:dyDescent="0.35">
      <c r="A1493">
        <v>1640</v>
      </c>
      <c r="B1493" t="s">
        <v>17765</v>
      </c>
      <c r="C1493">
        <v>0</v>
      </c>
      <c r="D1493" s="181">
        <v>10.74</v>
      </c>
    </row>
    <row r="1494" spans="1:4" x14ac:dyDescent="0.35">
      <c r="A1494">
        <v>1641</v>
      </c>
      <c r="B1494" t="s">
        <v>17766</v>
      </c>
      <c r="C1494">
        <v>0</v>
      </c>
      <c r="D1494" s="181">
        <v>2.6619999999999999</v>
      </c>
    </row>
    <row r="1495" spans="1:4" x14ac:dyDescent="0.35">
      <c r="A1495">
        <v>1642</v>
      </c>
      <c r="B1495" t="s">
        <v>17767</v>
      </c>
      <c r="C1495">
        <v>0</v>
      </c>
      <c r="D1495" s="181">
        <v>2.879</v>
      </c>
    </row>
    <row r="1496" spans="1:4" x14ac:dyDescent="0.35">
      <c r="A1496">
        <v>1643</v>
      </c>
      <c r="B1496" t="s">
        <v>17768</v>
      </c>
      <c r="C1496">
        <v>0</v>
      </c>
      <c r="D1496" s="181">
        <v>2.6619999999999999</v>
      </c>
    </row>
    <row r="1497" spans="1:4" x14ac:dyDescent="0.35">
      <c r="A1497">
        <v>1644</v>
      </c>
      <c r="B1497" t="s">
        <v>17769</v>
      </c>
      <c r="C1497">
        <v>0</v>
      </c>
      <c r="D1497" s="181">
        <v>2.94</v>
      </c>
    </row>
    <row r="1498" spans="1:4" x14ac:dyDescent="0.35">
      <c r="A1498">
        <v>1645</v>
      </c>
      <c r="B1498" t="s">
        <v>17770</v>
      </c>
      <c r="C1498">
        <v>0</v>
      </c>
      <c r="D1498" s="181">
        <v>2.4820000000000002</v>
      </c>
    </row>
    <row r="1499" spans="1:4" x14ac:dyDescent="0.35">
      <c r="A1499">
        <v>1646</v>
      </c>
      <c r="B1499" t="s">
        <v>17771</v>
      </c>
      <c r="C1499">
        <v>0</v>
      </c>
      <c r="D1499" s="181">
        <v>1.05</v>
      </c>
    </row>
    <row r="1500" spans="1:4" x14ac:dyDescent="0.35">
      <c r="A1500">
        <v>1647</v>
      </c>
      <c r="B1500" t="s">
        <v>17772</v>
      </c>
      <c r="C1500">
        <v>0</v>
      </c>
      <c r="D1500" s="181">
        <v>2.9359999999999999</v>
      </c>
    </row>
    <row r="1501" spans="1:4" x14ac:dyDescent="0.35">
      <c r="A1501">
        <v>1649</v>
      </c>
      <c r="B1501" t="s">
        <v>17773</v>
      </c>
      <c r="C1501">
        <v>0</v>
      </c>
      <c r="D1501" s="181">
        <v>9.02</v>
      </c>
    </row>
    <row r="1502" spans="1:4" x14ac:dyDescent="0.35">
      <c r="A1502">
        <v>1650</v>
      </c>
      <c r="B1502" t="s">
        <v>17774</v>
      </c>
      <c r="C1502">
        <v>0</v>
      </c>
      <c r="D1502" s="181">
        <v>0</v>
      </c>
    </row>
    <row r="1503" spans="1:4" x14ac:dyDescent="0.35">
      <c r="A1503">
        <v>1651</v>
      </c>
      <c r="B1503" t="s">
        <v>17775</v>
      </c>
      <c r="C1503">
        <v>0</v>
      </c>
      <c r="D1503" s="181">
        <v>19.79</v>
      </c>
    </row>
    <row r="1504" spans="1:4" x14ac:dyDescent="0.35">
      <c r="A1504">
        <v>1652</v>
      </c>
      <c r="B1504" t="s">
        <v>17776</v>
      </c>
      <c r="C1504">
        <v>0</v>
      </c>
      <c r="D1504" s="181">
        <v>76.16</v>
      </c>
    </row>
    <row r="1505" spans="1:4" x14ac:dyDescent="0.35">
      <c r="A1505">
        <v>1653</v>
      </c>
      <c r="B1505" t="s">
        <v>17777</v>
      </c>
      <c r="C1505">
        <v>0</v>
      </c>
      <c r="D1505" s="181">
        <v>4.6639999999999997</v>
      </c>
    </row>
    <row r="1506" spans="1:4" x14ac:dyDescent="0.35">
      <c r="A1506">
        <v>1654</v>
      </c>
      <c r="B1506" t="s">
        <v>17778</v>
      </c>
      <c r="C1506">
        <v>0</v>
      </c>
      <c r="D1506" s="181">
        <v>5.6</v>
      </c>
    </row>
    <row r="1507" spans="1:4" x14ac:dyDescent="0.35">
      <c r="A1507">
        <v>1655</v>
      </c>
      <c r="B1507" t="s">
        <v>17779</v>
      </c>
      <c r="C1507">
        <v>1356</v>
      </c>
      <c r="D1507" s="181">
        <v>6.2569999999999997</v>
      </c>
    </row>
    <row r="1508" spans="1:4" x14ac:dyDescent="0.35">
      <c r="A1508">
        <v>1656</v>
      </c>
      <c r="B1508" t="s">
        <v>17780</v>
      </c>
      <c r="C1508">
        <v>462</v>
      </c>
      <c r="D1508" s="181">
        <v>9.6259999999999994</v>
      </c>
    </row>
    <row r="1509" spans="1:4" x14ac:dyDescent="0.35">
      <c r="A1509">
        <v>1657</v>
      </c>
      <c r="B1509" t="s">
        <v>17781</v>
      </c>
      <c r="C1509">
        <v>0</v>
      </c>
      <c r="D1509" s="181">
        <v>11.4</v>
      </c>
    </row>
    <row r="1510" spans="1:4" x14ac:dyDescent="0.35">
      <c r="A1510">
        <v>1658</v>
      </c>
      <c r="B1510" t="s">
        <v>17782</v>
      </c>
      <c r="C1510">
        <v>0</v>
      </c>
      <c r="D1510" s="181">
        <v>24.73</v>
      </c>
    </row>
    <row r="1511" spans="1:4" x14ac:dyDescent="0.35">
      <c r="A1511">
        <v>1659</v>
      </c>
      <c r="B1511" t="s">
        <v>17783</v>
      </c>
      <c r="C1511">
        <v>0</v>
      </c>
      <c r="D1511" s="181">
        <v>65.92</v>
      </c>
    </row>
    <row r="1512" spans="1:4" x14ac:dyDescent="0.35">
      <c r="A1512">
        <v>1660</v>
      </c>
      <c r="B1512" t="s">
        <v>17784</v>
      </c>
      <c r="C1512">
        <v>0</v>
      </c>
      <c r="D1512" s="181">
        <v>108.16</v>
      </c>
    </row>
    <row r="1513" spans="1:4" x14ac:dyDescent="0.35">
      <c r="A1513">
        <v>1661</v>
      </c>
      <c r="B1513" t="s">
        <v>17785</v>
      </c>
      <c r="C1513">
        <v>0</v>
      </c>
      <c r="D1513" s="181">
        <v>240.88</v>
      </c>
    </row>
    <row r="1514" spans="1:4" x14ac:dyDescent="0.35">
      <c r="A1514">
        <v>1662</v>
      </c>
      <c r="B1514" t="s">
        <v>17786</v>
      </c>
      <c r="C1514">
        <v>0</v>
      </c>
      <c r="D1514" s="181">
        <v>99.21</v>
      </c>
    </row>
    <row r="1515" spans="1:4" x14ac:dyDescent="0.35">
      <c r="A1515">
        <v>1663</v>
      </c>
      <c r="B1515" t="s">
        <v>17787</v>
      </c>
      <c r="C1515">
        <v>33</v>
      </c>
      <c r="D1515" s="181">
        <v>5.5380000000000003</v>
      </c>
    </row>
    <row r="1516" spans="1:4" x14ac:dyDescent="0.35">
      <c r="A1516">
        <v>1664</v>
      </c>
      <c r="B1516" t="s">
        <v>17788</v>
      </c>
      <c r="C1516">
        <v>0</v>
      </c>
      <c r="D1516" s="181">
        <v>12.58</v>
      </c>
    </row>
    <row r="1517" spans="1:4" x14ac:dyDescent="0.35">
      <c r="A1517">
        <v>1665</v>
      </c>
      <c r="B1517" t="s">
        <v>17789</v>
      </c>
      <c r="C1517">
        <v>0</v>
      </c>
      <c r="D1517" s="181">
        <v>4.8719999999999999</v>
      </c>
    </row>
    <row r="1518" spans="1:4" x14ac:dyDescent="0.35">
      <c r="A1518">
        <v>1666</v>
      </c>
      <c r="B1518" t="s">
        <v>17790</v>
      </c>
      <c r="C1518">
        <v>396</v>
      </c>
      <c r="D1518" s="181">
        <v>4.4660000000000002</v>
      </c>
    </row>
    <row r="1519" spans="1:4" x14ac:dyDescent="0.35">
      <c r="A1519">
        <v>1667</v>
      </c>
      <c r="B1519" t="s">
        <v>17791</v>
      </c>
      <c r="C1519">
        <v>0</v>
      </c>
      <c r="D1519" s="181">
        <v>6.7389999999999999</v>
      </c>
    </row>
    <row r="1520" spans="1:4" x14ac:dyDescent="0.35">
      <c r="A1520">
        <v>1668</v>
      </c>
      <c r="B1520" t="s">
        <v>17792</v>
      </c>
      <c r="C1520">
        <v>0</v>
      </c>
      <c r="D1520" s="181">
        <v>9.9499999999999993</v>
      </c>
    </row>
    <row r="1521" spans="1:4" x14ac:dyDescent="0.35">
      <c r="A1521">
        <v>1669</v>
      </c>
      <c r="B1521" t="s">
        <v>17793</v>
      </c>
      <c r="C1521">
        <v>0</v>
      </c>
      <c r="D1521" s="181">
        <v>14.26</v>
      </c>
    </row>
    <row r="1522" spans="1:4" x14ac:dyDescent="0.35">
      <c r="A1522">
        <v>1677</v>
      </c>
      <c r="B1522" t="s">
        <v>17794</v>
      </c>
      <c r="C1522">
        <v>12</v>
      </c>
      <c r="D1522" s="181">
        <v>9.36</v>
      </c>
    </row>
    <row r="1523" spans="1:4" x14ac:dyDescent="0.35">
      <c r="A1523">
        <v>1678</v>
      </c>
      <c r="B1523" t="s">
        <v>17795</v>
      </c>
      <c r="C1523">
        <v>0</v>
      </c>
      <c r="D1523" s="181">
        <v>7.24</v>
      </c>
    </row>
    <row r="1524" spans="1:4" x14ac:dyDescent="0.35">
      <c r="A1524">
        <v>1679</v>
      </c>
      <c r="B1524" t="s">
        <v>17796</v>
      </c>
      <c r="C1524">
        <v>144</v>
      </c>
      <c r="D1524" s="181">
        <v>12.09</v>
      </c>
    </row>
    <row r="1525" spans="1:4" x14ac:dyDescent="0.35">
      <c r="A1525">
        <v>1680</v>
      </c>
      <c r="B1525" t="s">
        <v>17797</v>
      </c>
      <c r="C1525">
        <v>9</v>
      </c>
      <c r="D1525" s="181">
        <v>17.68</v>
      </c>
    </row>
    <row r="1526" spans="1:4" x14ac:dyDescent="0.35">
      <c r="A1526">
        <v>1681</v>
      </c>
      <c r="B1526" t="s">
        <v>17798</v>
      </c>
      <c r="C1526">
        <v>0</v>
      </c>
      <c r="D1526" s="181">
        <v>16.62</v>
      </c>
    </row>
    <row r="1527" spans="1:4" x14ac:dyDescent="0.35">
      <c r="A1527">
        <v>1682</v>
      </c>
      <c r="B1527" t="s">
        <v>17799</v>
      </c>
      <c r="C1527">
        <v>3</v>
      </c>
      <c r="D1527" s="181">
        <v>11.26</v>
      </c>
    </row>
    <row r="1528" spans="1:4" x14ac:dyDescent="0.35">
      <c r="A1528">
        <v>1683</v>
      </c>
      <c r="B1528" t="s">
        <v>17800</v>
      </c>
      <c r="C1528">
        <v>0</v>
      </c>
      <c r="D1528" s="181">
        <v>25.28</v>
      </c>
    </row>
    <row r="1529" spans="1:4" x14ac:dyDescent="0.35">
      <c r="A1529">
        <v>1684</v>
      </c>
      <c r="B1529" t="s">
        <v>17801</v>
      </c>
      <c r="C1529">
        <v>0</v>
      </c>
      <c r="D1529" s="181">
        <v>11.75</v>
      </c>
    </row>
    <row r="1530" spans="1:4" x14ac:dyDescent="0.35">
      <c r="A1530">
        <v>1685</v>
      </c>
      <c r="B1530" t="s">
        <v>17802</v>
      </c>
      <c r="C1530">
        <v>0</v>
      </c>
      <c r="D1530" s="181">
        <v>13.49</v>
      </c>
    </row>
    <row r="1531" spans="1:4" x14ac:dyDescent="0.35">
      <c r="A1531">
        <v>1686</v>
      </c>
      <c r="B1531" t="s">
        <v>17803</v>
      </c>
      <c r="C1531">
        <v>0</v>
      </c>
      <c r="D1531" s="181">
        <v>0</v>
      </c>
    </row>
    <row r="1532" spans="1:4" x14ac:dyDescent="0.35">
      <c r="A1532">
        <v>1687</v>
      </c>
      <c r="B1532" t="s">
        <v>17804</v>
      </c>
      <c r="C1532">
        <v>0</v>
      </c>
      <c r="D1532" s="181">
        <v>50.28</v>
      </c>
    </row>
    <row r="1533" spans="1:4" x14ac:dyDescent="0.35">
      <c r="A1533">
        <v>1688</v>
      </c>
      <c r="B1533" t="s">
        <v>17805</v>
      </c>
      <c r="C1533">
        <v>0</v>
      </c>
      <c r="D1533" s="181">
        <v>24.74</v>
      </c>
    </row>
    <row r="1534" spans="1:4" x14ac:dyDescent="0.35">
      <c r="A1534">
        <v>1689</v>
      </c>
      <c r="B1534" t="s">
        <v>17806</v>
      </c>
      <c r="C1534">
        <v>0</v>
      </c>
      <c r="D1534" s="181">
        <v>15.45</v>
      </c>
    </row>
    <row r="1535" spans="1:4" x14ac:dyDescent="0.35">
      <c r="A1535">
        <v>1690</v>
      </c>
      <c r="B1535" t="s">
        <v>17807</v>
      </c>
      <c r="C1535">
        <v>0</v>
      </c>
      <c r="D1535" s="181">
        <v>9.7560000000000002</v>
      </c>
    </row>
    <row r="1536" spans="1:4" x14ac:dyDescent="0.35">
      <c r="A1536">
        <v>1691</v>
      </c>
      <c r="B1536" t="s">
        <v>17808</v>
      </c>
      <c r="C1536">
        <v>0</v>
      </c>
      <c r="D1536" s="181">
        <v>11.95</v>
      </c>
    </row>
    <row r="1537" spans="1:4" x14ac:dyDescent="0.35">
      <c r="A1537">
        <v>1692</v>
      </c>
      <c r="B1537" t="s">
        <v>17809</v>
      </c>
      <c r="C1537">
        <v>0</v>
      </c>
      <c r="D1537" s="181">
        <v>15.5</v>
      </c>
    </row>
    <row r="1538" spans="1:4" x14ac:dyDescent="0.35">
      <c r="A1538">
        <v>1693</v>
      </c>
      <c r="B1538" t="s">
        <v>17810</v>
      </c>
      <c r="C1538">
        <v>0</v>
      </c>
      <c r="D1538" s="181">
        <v>30.46</v>
      </c>
    </row>
    <row r="1539" spans="1:4" x14ac:dyDescent="0.35">
      <c r="A1539">
        <v>1694</v>
      </c>
      <c r="B1539" t="s">
        <v>17811</v>
      </c>
      <c r="C1539">
        <v>0</v>
      </c>
      <c r="D1539" s="181">
        <v>11.9</v>
      </c>
    </row>
    <row r="1540" spans="1:4" x14ac:dyDescent="0.35">
      <c r="A1540">
        <v>1695</v>
      </c>
      <c r="B1540" t="s">
        <v>17812</v>
      </c>
      <c r="C1540">
        <v>0</v>
      </c>
      <c r="D1540" s="181">
        <v>0</v>
      </c>
    </row>
    <row r="1541" spans="1:4" x14ac:dyDescent="0.35">
      <c r="A1541">
        <v>1696</v>
      </c>
      <c r="B1541" t="s">
        <v>17813</v>
      </c>
      <c r="C1541">
        <v>0</v>
      </c>
      <c r="D1541" s="181">
        <v>20.5</v>
      </c>
    </row>
    <row r="1542" spans="1:4" x14ac:dyDescent="0.35">
      <c r="A1542">
        <v>1697</v>
      </c>
      <c r="B1542" t="s">
        <v>17814</v>
      </c>
      <c r="C1542">
        <v>0</v>
      </c>
      <c r="D1542" s="181">
        <v>17.946000000000002</v>
      </c>
    </row>
    <row r="1543" spans="1:4" x14ac:dyDescent="0.35">
      <c r="A1543">
        <v>1698</v>
      </c>
      <c r="B1543" t="s">
        <v>17815</v>
      </c>
      <c r="C1543">
        <v>0</v>
      </c>
      <c r="D1543" s="181">
        <v>18.28</v>
      </c>
    </row>
    <row r="1544" spans="1:4" x14ac:dyDescent="0.35">
      <c r="A1544">
        <v>1699</v>
      </c>
      <c r="B1544" t="s">
        <v>17816</v>
      </c>
      <c r="C1544">
        <v>12</v>
      </c>
      <c r="D1544" s="181">
        <v>10.130000000000001</v>
      </c>
    </row>
    <row r="1545" spans="1:4" x14ac:dyDescent="0.35">
      <c r="A1545">
        <v>1700</v>
      </c>
      <c r="B1545" t="s">
        <v>17817</v>
      </c>
      <c r="C1545">
        <v>0</v>
      </c>
      <c r="D1545" s="181">
        <v>7.14</v>
      </c>
    </row>
    <row r="1546" spans="1:4" x14ac:dyDescent="0.35">
      <c r="A1546">
        <v>1701</v>
      </c>
      <c r="B1546" t="s">
        <v>17818</v>
      </c>
      <c r="C1546">
        <v>0</v>
      </c>
      <c r="D1546" s="181">
        <v>6.4960000000000004</v>
      </c>
    </row>
    <row r="1547" spans="1:4" x14ac:dyDescent="0.35">
      <c r="A1547">
        <v>1702</v>
      </c>
      <c r="B1547" t="s">
        <v>17819</v>
      </c>
      <c r="C1547">
        <v>0</v>
      </c>
      <c r="D1547" s="181">
        <v>5.0759999999999996</v>
      </c>
    </row>
    <row r="1548" spans="1:4" x14ac:dyDescent="0.35">
      <c r="A1548">
        <v>1703</v>
      </c>
      <c r="B1548" t="s">
        <v>17820</v>
      </c>
      <c r="C1548">
        <v>0</v>
      </c>
      <c r="D1548" s="181">
        <v>14.78</v>
      </c>
    </row>
    <row r="1549" spans="1:4" x14ac:dyDescent="0.35">
      <c r="A1549">
        <v>1704</v>
      </c>
      <c r="B1549" t="s">
        <v>17821</v>
      </c>
      <c r="C1549">
        <v>33</v>
      </c>
      <c r="D1549" s="181">
        <v>7.53</v>
      </c>
    </row>
    <row r="1550" spans="1:4" x14ac:dyDescent="0.35">
      <c r="A1550">
        <v>1705</v>
      </c>
      <c r="B1550" t="s">
        <v>17822</v>
      </c>
      <c r="C1550">
        <v>0</v>
      </c>
      <c r="D1550" s="181">
        <v>41.41</v>
      </c>
    </row>
    <row r="1551" spans="1:4" x14ac:dyDescent="0.35">
      <c r="A1551">
        <v>1706</v>
      </c>
      <c r="B1551" t="s">
        <v>17823</v>
      </c>
      <c r="C1551">
        <v>0</v>
      </c>
      <c r="D1551" s="181">
        <v>5.3010000000000002</v>
      </c>
    </row>
    <row r="1552" spans="1:4" x14ac:dyDescent="0.35">
      <c r="A1552">
        <v>1707</v>
      </c>
      <c r="B1552" t="s">
        <v>17824</v>
      </c>
      <c r="C1552">
        <v>90</v>
      </c>
      <c r="D1552" s="181">
        <v>8.3109999999999999</v>
      </c>
    </row>
    <row r="1553" spans="1:4" x14ac:dyDescent="0.35">
      <c r="A1553">
        <v>1708</v>
      </c>
      <c r="B1553" t="s">
        <v>17825</v>
      </c>
      <c r="C1553">
        <v>18</v>
      </c>
      <c r="D1553" s="181">
        <v>5.08</v>
      </c>
    </row>
    <row r="1554" spans="1:4" x14ac:dyDescent="0.35">
      <c r="A1554">
        <v>1709</v>
      </c>
      <c r="B1554" t="s">
        <v>17826</v>
      </c>
      <c r="C1554">
        <v>6</v>
      </c>
      <c r="D1554" s="181">
        <v>9.68</v>
      </c>
    </row>
    <row r="1555" spans="1:4" x14ac:dyDescent="0.35">
      <c r="A1555">
        <v>1710</v>
      </c>
      <c r="B1555" t="s">
        <v>17827</v>
      </c>
      <c r="C1555">
        <v>660</v>
      </c>
      <c r="D1555" s="181">
        <v>18.05</v>
      </c>
    </row>
    <row r="1556" spans="1:4" x14ac:dyDescent="0.35">
      <c r="A1556">
        <v>1711</v>
      </c>
      <c r="B1556" t="s">
        <v>17828</v>
      </c>
      <c r="C1556">
        <v>66</v>
      </c>
      <c r="D1556" s="181">
        <v>16.341000000000001</v>
      </c>
    </row>
    <row r="1557" spans="1:4" x14ac:dyDescent="0.35">
      <c r="A1557">
        <v>1712</v>
      </c>
      <c r="B1557" t="s">
        <v>17829</v>
      </c>
      <c r="C1557">
        <v>0</v>
      </c>
      <c r="D1557" s="181">
        <v>2.74</v>
      </c>
    </row>
    <row r="1558" spans="1:4" x14ac:dyDescent="0.35">
      <c r="A1558">
        <v>1713</v>
      </c>
      <c r="B1558" t="s">
        <v>17830</v>
      </c>
      <c r="C1558">
        <v>0</v>
      </c>
      <c r="D1558" s="181">
        <v>7.2370000000000001</v>
      </c>
    </row>
    <row r="1559" spans="1:4" x14ac:dyDescent="0.35">
      <c r="A1559">
        <v>1714</v>
      </c>
      <c r="B1559" t="s">
        <v>17831</v>
      </c>
      <c r="C1559">
        <v>-1</v>
      </c>
      <c r="D1559" s="181">
        <v>39.090000000000003</v>
      </c>
    </row>
    <row r="1560" spans="1:4" x14ac:dyDescent="0.35">
      <c r="A1560">
        <v>1715</v>
      </c>
      <c r="B1560" t="s">
        <v>17832</v>
      </c>
      <c r="C1560">
        <v>0</v>
      </c>
      <c r="D1560" s="181">
        <v>26.34</v>
      </c>
    </row>
    <row r="1561" spans="1:4" x14ac:dyDescent="0.35">
      <c r="A1561">
        <v>1716</v>
      </c>
      <c r="B1561" t="s">
        <v>17833</v>
      </c>
      <c r="C1561">
        <v>1218</v>
      </c>
      <c r="D1561" s="181">
        <v>8.75</v>
      </c>
    </row>
    <row r="1562" spans="1:4" x14ac:dyDescent="0.35">
      <c r="A1562">
        <v>1717</v>
      </c>
      <c r="B1562" t="s">
        <v>17834</v>
      </c>
      <c r="C1562">
        <v>0</v>
      </c>
      <c r="D1562" s="181">
        <v>6.0759999999999996</v>
      </c>
    </row>
    <row r="1563" spans="1:4" x14ac:dyDescent="0.35">
      <c r="A1563">
        <v>1719</v>
      </c>
      <c r="B1563" t="s">
        <v>17835</v>
      </c>
      <c r="C1563">
        <v>0</v>
      </c>
      <c r="D1563" s="181">
        <v>1.8140000000000001</v>
      </c>
    </row>
    <row r="1564" spans="1:4" x14ac:dyDescent="0.35">
      <c r="A1564">
        <v>1720</v>
      </c>
      <c r="B1564" t="s">
        <v>17836</v>
      </c>
      <c r="C1564">
        <v>0</v>
      </c>
      <c r="D1564" s="181">
        <v>5.78</v>
      </c>
    </row>
    <row r="1565" spans="1:4" x14ac:dyDescent="0.35">
      <c r="A1565">
        <v>1721</v>
      </c>
      <c r="B1565" t="s">
        <v>17837</v>
      </c>
      <c r="C1565">
        <v>0</v>
      </c>
      <c r="D1565" s="181">
        <v>4.6230000000000002</v>
      </c>
    </row>
    <row r="1566" spans="1:4" x14ac:dyDescent="0.35">
      <c r="A1566">
        <v>1722</v>
      </c>
      <c r="B1566" t="s">
        <v>17838</v>
      </c>
      <c r="C1566">
        <v>99</v>
      </c>
      <c r="D1566" s="181">
        <v>3.5609999999999999</v>
      </c>
    </row>
    <row r="1567" spans="1:4" x14ac:dyDescent="0.35">
      <c r="A1567">
        <v>1723</v>
      </c>
      <c r="B1567" t="s">
        <v>17839</v>
      </c>
      <c r="C1567">
        <v>0</v>
      </c>
      <c r="D1567" s="181">
        <v>14.1</v>
      </c>
    </row>
    <row r="1568" spans="1:4" x14ac:dyDescent="0.35">
      <c r="A1568">
        <v>1724</v>
      </c>
      <c r="B1568" t="s">
        <v>17840</v>
      </c>
      <c r="C1568">
        <v>96</v>
      </c>
      <c r="D1568" s="181">
        <v>2.38</v>
      </c>
    </row>
    <row r="1569" spans="1:4" x14ac:dyDescent="0.35">
      <c r="A1569">
        <v>1725</v>
      </c>
      <c r="B1569" t="s">
        <v>17841</v>
      </c>
      <c r="C1569">
        <v>0</v>
      </c>
      <c r="D1569" s="181">
        <v>2.2799999999999998</v>
      </c>
    </row>
    <row r="1570" spans="1:4" x14ac:dyDescent="0.35">
      <c r="A1570">
        <v>1726</v>
      </c>
      <c r="B1570" t="s">
        <v>17842</v>
      </c>
      <c r="C1570">
        <v>0</v>
      </c>
      <c r="D1570" s="181">
        <v>5.61</v>
      </c>
    </row>
    <row r="1571" spans="1:4" x14ac:dyDescent="0.35">
      <c r="A1571">
        <v>1727</v>
      </c>
      <c r="B1571" t="s">
        <v>17843</v>
      </c>
      <c r="C1571">
        <v>30</v>
      </c>
      <c r="D1571" s="181">
        <v>1.742</v>
      </c>
    </row>
    <row r="1572" spans="1:4" x14ac:dyDescent="0.35">
      <c r="A1572">
        <v>1728</v>
      </c>
      <c r="B1572" t="s">
        <v>17844</v>
      </c>
      <c r="C1572">
        <v>4</v>
      </c>
      <c r="D1572" s="181">
        <v>32.18</v>
      </c>
    </row>
    <row r="1573" spans="1:4" x14ac:dyDescent="0.35">
      <c r="A1573">
        <v>1729</v>
      </c>
      <c r="B1573" t="s">
        <v>17845</v>
      </c>
      <c r="C1573">
        <v>0</v>
      </c>
      <c r="D1573" s="181">
        <v>12.42</v>
      </c>
    </row>
    <row r="1574" spans="1:4" x14ac:dyDescent="0.35">
      <c r="A1574">
        <v>1730</v>
      </c>
      <c r="B1574" t="s">
        <v>17846</v>
      </c>
      <c r="C1574">
        <v>477</v>
      </c>
      <c r="D1574" s="181">
        <v>8.4269999999999996</v>
      </c>
    </row>
    <row r="1575" spans="1:4" x14ac:dyDescent="0.35">
      <c r="A1575">
        <v>1731</v>
      </c>
      <c r="B1575" t="s">
        <v>17847</v>
      </c>
      <c r="C1575">
        <v>0</v>
      </c>
      <c r="D1575" s="181">
        <v>6.9</v>
      </c>
    </row>
    <row r="1576" spans="1:4" x14ac:dyDescent="0.35">
      <c r="A1576">
        <v>1732</v>
      </c>
      <c r="B1576" t="s">
        <v>17848</v>
      </c>
      <c r="C1576">
        <v>0</v>
      </c>
      <c r="D1576" s="181">
        <v>9.0269999999999992</v>
      </c>
    </row>
    <row r="1577" spans="1:4" x14ac:dyDescent="0.35">
      <c r="A1577">
        <v>1733</v>
      </c>
      <c r="B1577" t="s">
        <v>17849</v>
      </c>
      <c r="C1577">
        <v>6</v>
      </c>
      <c r="D1577" s="181">
        <v>14.76</v>
      </c>
    </row>
    <row r="1578" spans="1:4" x14ac:dyDescent="0.35">
      <c r="A1578">
        <v>1735</v>
      </c>
      <c r="B1578" t="s">
        <v>17850</v>
      </c>
      <c r="C1578">
        <v>0</v>
      </c>
      <c r="D1578" s="181">
        <v>6.5869999999999997</v>
      </c>
    </row>
    <row r="1579" spans="1:4" x14ac:dyDescent="0.35">
      <c r="A1579">
        <v>1736</v>
      </c>
      <c r="B1579" t="s">
        <v>17851</v>
      </c>
      <c r="C1579">
        <v>0</v>
      </c>
      <c r="D1579" s="181">
        <v>9.5890000000000004</v>
      </c>
    </row>
    <row r="1580" spans="1:4" x14ac:dyDescent="0.35">
      <c r="A1580">
        <v>1737</v>
      </c>
      <c r="B1580" t="s">
        <v>17852</v>
      </c>
      <c r="C1580">
        <v>36</v>
      </c>
      <c r="D1580" s="181">
        <v>9.3620000000000001</v>
      </c>
    </row>
    <row r="1581" spans="1:4" x14ac:dyDescent="0.35">
      <c r="A1581">
        <v>1738</v>
      </c>
      <c r="B1581" t="s">
        <v>17853</v>
      </c>
      <c r="C1581">
        <v>240</v>
      </c>
      <c r="D1581" s="181">
        <v>6.47</v>
      </c>
    </row>
    <row r="1582" spans="1:4" x14ac:dyDescent="0.35">
      <c r="A1582">
        <v>1739</v>
      </c>
      <c r="B1582" t="s">
        <v>17854</v>
      </c>
      <c r="C1582">
        <v>15</v>
      </c>
      <c r="D1582" s="181">
        <v>9.4</v>
      </c>
    </row>
    <row r="1583" spans="1:4" x14ac:dyDescent="0.35">
      <c r="A1583">
        <v>1740</v>
      </c>
      <c r="B1583" t="s">
        <v>17855</v>
      </c>
      <c r="C1583">
        <v>0</v>
      </c>
      <c r="D1583" s="181">
        <v>5.2240000000000002</v>
      </c>
    </row>
    <row r="1584" spans="1:4" x14ac:dyDescent="0.35">
      <c r="A1584">
        <v>1741</v>
      </c>
      <c r="B1584" t="s">
        <v>17856</v>
      </c>
      <c r="C1584">
        <v>42</v>
      </c>
      <c r="D1584" s="181">
        <v>8.4</v>
      </c>
    </row>
    <row r="1585" spans="1:4" x14ac:dyDescent="0.35">
      <c r="A1585">
        <v>1742</v>
      </c>
      <c r="B1585" t="s">
        <v>17857</v>
      </c>
      <c r="C1585">
        <v>0</v>
      </c>
      <c r="D1585" s="181">
        <v>0.60299999999999998</v>
      </c>
    </row>
    <row r="1586" spans="1:4" x14ac:dyDescent="0.35">
      <c r="A1586">
        <v>1743</v>
      </c>
      <c r="B1586" t="s">
        <v>17858</v>
      </c>
      <c r="C1586">
        <v>0</v>
      </c>
      <c r="D1586" s="181">
        <v>6.9</v>
      </c>
    </row>
    <row r="1587" spans="1:4" x14ac:dyDescent="0.35">
      <c r="A1587">
        <v>1745</v>
      </c>
      <c r="B1587" t="s">
        <v>17859</v>
      </c>
      <c r="C1587">
        <v>27</v>
      </c>
      <c r="D1587" s="181">
        <v>5.55</v>
      </c>
    </row>
    <row r="1588" spans="1:4" x14ac:dyDescent="0.35">
      <c r="A1588">
        <v>1746</v>
      </c>
      <c r="B1588" t="s">
        <v>17860</v>
      </c>
      <c r="C1588">
        <v>0</v>
      </c>
      <c r="D1588" s="181">
        <v>3.8</v>
      </c>
    </row>
    <row r="1589" spans="1:4" x14ac:dyDescent="0.35">
      <c r="A1589">
        <v>1747</v>
      </c>
      <c r="B1589" t="s">
        <v>17861</v>
      </c>
      <c r="C1589">
        <v>0</v>
      </c>
      <c r="D1589" s="181">
        <v>8.23</v>
      </c>
    </row>
    <row r="1590" spans="1:4" x14ac:dyDescent="0.35">
      <c r="A1590">
        <v>1748</v>
      </c>
      <c r="B1590" t="s">
        <v>17862</v>
      </c>
      <c r="C1590">
        <v>0</v>
      </c>
      <c r="D1590" s="181">
        <v>7.85</v>
      </c>
    </row>
    <row r="1591" spans="1:4" x14ac:dyDescent="0.35">
      <c r="A1591">
        <v>1749</v>
      </c>
      <c r="B1591" t="s">
        <v>17863</v>
      </c>
      <c r="C1591">
        <v>0</v>
      </c>
      <c r="D1591" s="181">
        <v>5.7</v>
      </c>
    </row>
    <row r="1592" spans="1:4" x14ac:dyDescent="0.35">
      <c r="A1592">
        <v>1750</v>
      </c>
      <c r="B1592" t="s">
        <v>17864</v>
      </c>
      <c r="C1592">
        <v>0</v>
      </c>
      <c r="D1592" s="181">
        <v>3.95</v>
      </c>
    </row>
    <row r="1593" spans="1:4" x14ac:dyDescent="0.35">
      <c r="A1593">
        <v>1751</v>
      </c>
      <c r="B1593" t="s">
        <v>17865</v>
      </c>
      <c r="C1593">
        <v>0</v>
      </c>
      <c r="D1593" s="181">
        <v>9.14</v>
      </c>
    </row>
    <row r="1594" spans="1:4" x14ac:dyDescent="0.35">
      <c r="A1594">
        <v>1752</v>
      </c>
      <c r="B1594" t="s">
        <v>17866</v>
      </c>
      <c r="C1594">
        <v>0</v>
      </c>
      <c r="D1594" s="181">
        <v>2.718</v>
      </c>
    </row>
    <row r="1595" spans="1:4" x14ac:dyDescent="0.35">
      <c r="A1595">
        <v>1753</v>
      </c>
      <c r="B1595" t="s">
        <v>17867</v>
      </c>
      <c r="C1595">
        <v>0</v>
      </c>
      <c r="D1595" s="181">
        <v>11.397</v>
      </c>
    </row>
    <row r="1596" spans="1:4" x14ac:dyDescent="0.35">
      <c r="A1596">
        <v>1755</v>
      </c>
      <c r="B1596" t="s">
        <v>17868</v>
      </c>
      <c r="C1596">
        <v>0</v>
      </c>
      <c r="D1596" s="181">
        <v>3.3250000000000002</v>
      </c>
    </row>
    <row r="1597" spans="1:4" x14ac:dyDescent="0.35">
      <c r="A1597">
        <v>1756</v>
      </c>
      <c r="B1597" t="s">
        <v>17869</v>
      </c>
      <c r="C1597">
        <v>0</v>
      </c>
      <c r="D1597" s="181">
        <v>1.55</v>
      </c>
    </row>
    <row r="1598" spans="1:4" x14ac:dyDescent="0.35">
      <c r="A1598">
        <v>1757</v>
      </c>
      <c r="B1598" t="s">
        <v>17870</v>
      </c>
      <c r="C1598">
        <v>0</v>
      </c>
      <c r="D1598" s="181">
        <v>0</v>
      </c>
    </row>
    <row r="1599" spans="1:4" x14ac:dyDescent="0.35">
      <c r="A1599">
        <v>1758</v>
      </c>
      <c r="B1599" t="s">
        <v>17871</v>
      </c>
      <c r="C1599">
        <v>0</v>
      </c>
      <c r="D1599" s="181">
        <v>0</v>
      </c>
    </row>
    <row r="1600" spans="1:4" x14ac:dyDescent="0.35">
      <c r="A1600">
        <v>1759</v>
      </c>
      <c r="B1600" t="s">
        <v>17872</v>
      </c>
      <c r="C1600">
        <v>0</v>
      </c>
      <c r="D1600" s="181">
        <v>2.524</v>
      </c>
    </row>
    <row r="1601" spans="1:4" x14ac:dyDescent="0.35">
      <c r="A1601">
        <v>1760</v>
      </c>
      <c r="B1601" t="s">
        <v>17873</v>
      </c>
      <c r="C1601">
        <v>0</v>
      </c>
      <c r="D1601" s="181">
        <v>31.52</v>
      </c>
    </row>
    <row r="1602" spans="1:4" x14ac:dyDescent="0.35">
      <c r="A1602">
        <v>1761</v>
      </c>
      <c r="B1602" t="s">
        <v>17874</v>
      </c>
      <c r="C1602">
        <v>0</v>
      </c>
      <c r="D1602" s="181">
        <v>7.35</v>
      </c>
    </row>
    <row r="1603" spans="1:4" x14ac:dyDescent="0.35">
      <c r="A1603">
        <v>1762</v>
      </c>
      <c r="B1603" t="s">
        <v>17875</v>
      </c>
      <c r="C1603">
        <v>0</v>
      </c>
      <c r="D1603" s="181">
        <v>9.0389999999999997</v>
      </c>
    </row>
    <row r="1604" spans="1:4" x14ac:dyDescent="0.35">
      <c r="A1604">
        <v>1763</v>
      </c>
      <c r="B1604" t="s">
        <v>17876</v>
      </c>
      <c r="C1604">
        <v>0</v>
      </c>
      <c r="D1604" s="181">
        <v>138.16</v>
      </c>
    </row>
    <row r="1605" spans="1:4" x14ac:dyDescent="0.35">
      <c r="A1605">
        <v>1764</v>
      </c>
      <c r="B1605" t="s">
        <v>17877</v>
      </c>
      <c r="C1605">
        <v>0</v>
      </c>
      <c r="D1605" s="181">
        <v>21.885999999999999</v>
      </c>
    </row>
    <row r="1606" spans="1:4" x14ac:dyDescent="0.35">
      <c r="A1606">
        <v>1765</v>
      </c>
      <c r="B1606" t="s">
        <v>17878</v>
      </c>
      <c r="C1606">
        <v>0</v>
      </c>
      <c r="D1606" s="181">
        <v>11.09</v>
      </c>
    </row>
    <row r="1607" spans="1:4" x14ac:dyDescent="0.35">
      <c r="A1607">
        <v>1766</v>
      </c>
      <c r="B1607" t="s">
        <v>17879</v>
      </c>
      <c r="C1607">
        <v>0</v>
      </c>
      <c r="D1607" s="181">
        <v>12.07</v>
      </c>
    </row>
    <row r="1608" spans="1:4" x14ac:dyDescent="0.35">
      <c r="A1608">
        <v>1767</v>
      </c>
      <c r="B1608" t="s">
        <v>17880</v>
      </c>
      <c r="C1608">
        <v>0</v>
      </c>
      <c r="D1608" s="181">
        <v>9</v>
      </c>
    </row>
    <row r="1609" spans="1:4" x14ac:dyDescent="0.35">
      <c r="A1609">
        <v>1768</v>
      </c>
      <c r="B1609" t="s">
        <v>17881</v>
      </c>
      <c r="C1609">
        <v>0</v>
      </c>
      <c r="D1609" s="181">
        <v>14.935</v>
      </c>
    </row>
    <row r="1610" spans="1:4" x14ac:dyDescent="0.35">
      <c r="A1610">
        <v>1769</v>
      </c>
      <c r="B1610" t="s">
        <v>17882</v>
      </c>
      <c r="C1610">
        <v>0</v>
      </c>
      <c r="D1610" s="181">
        <v>10.57</v>
      </c>
    </row>
    <row r="1611" spans="1:4" x14ac:dyDescent="0.35">
      <c r="A1611">
        <v>1770</v>
      </c>
      <c r="B1611" t="s">
        <v>17883</v>
      </c>
      <c r="C1611">
        <v>0</v>
      </c>
      <c r="D1611" s="181">
        <v>7.01</v>
      </c>
    </row>
    <row r="1612" spans="1:4" x14ac:dyDescent="0.35">
      <c r="A1612">
        <v>1771</v>
      </c>
      <c r="B1612" t="s">
        <v>17884</v>
      </c>
      <c r="C1612">
        <v>0</v>
      </c>
      <c r="D1612" s="181">
        <v>6.2969999999999997</v>
      </c>
    </row>
    <row r="1613" spans="1:4" x14ac:dyDescent="0.35">
      <c r="A1613">
        <v>1772</v>
      </c>
      <c r="B1613" t="s">
        <v>17885</v>
      </c>
      <c r="C1613">
        <v>0</v>
      </c>
      <c r="D1613" s="181">
        <v>37.700000000000003</v>
      </c>
    </row>
    <row r="1614" spans="1:4" x14ac:dyDescent="0.35">
      <c r="A1614">
        <v>1773</v>
      </c>
      <c r="B1614" t="s">
        <v>17886</v>
      </c>
      <c r="C1614">
        <v>0</v>
      </c>
      <c r="D1614" s="181">
        <v>14.39</v>
      </c>
    </row>
    <row r="1615" spans="1:4" x14ac:dyDescent="0.35">
      <c r="A1615">
        <v>1774</v>
      </c>
      <c r="B1615" t="s">
        <v>17887</v>
      </c>
      <c r="C1615">
        <v>0</v>
      </c>
      <c r="D1615" s="181">
        <v>18.3</v>
      </c>
    </row>
    <row r="1616" spans="1:4" x14ac:dyDescent="0.35">
      <c r="A1616">
        <v>1775</v>
      </c>
      <c r="B1616" t="s">
        <v>17888</v>
      </c>
      <c r="C1616">
        <v>0</v>
      </c>
      <c r="D1616" s="181">
        <v>29.88</v>
      </c>
    </row>
    <row r="1617" spans="1:4" x14ac:dyDescent="0.35">
      <c r="A1617">
        <v>1776</v>
      </c>
      <c r="B1617" t="s">
        <v>17889</v>
      </c>
      <c r="C1617">
        <v>0</v>
      </c>
      <c r="D1617" s="181">
        <v>18.8</v>
      </c>
    </row>
    <row r="1618" spans="1:4" x14ac:dyDescent="0.35">
      <c r="A1618">
        <v>1777</v>
      </c>
      <c r="B1618" t="s">
        <v>17890</v>
      </c>
      <c r="C1618">
        <v>0</v>
      </c>
      <c r="D1618" s="181">
        <v>2.9980000000000002</v>
      </c>
    </row>
    <row r="1619" spans="1:4" x14ac:dyDescent="0.35">
      <c r="A1619">
        <v>1778</v>
      </c>
      <c r="B1619" t="s">
        <v>17891</v>
      </c>
      <c r="C1619">
        <v>0</v>
      </c>
      <c r="D1619" s="181">
        <v>18.013000000000002</v>
      </c>
    </row>
    <row r="1620" spans="1:4" x14ac:dyDescent="0.35">
      <c r="A1620">
        <v>1779</v>
      </c>
      <c r="B1620" t="s">
        <v>17892</v>
      </c>
      <c r="C1620">
        <v>0</v>
      </c>
      <c r="D1620" s="181">
        <v>53.38</v>
      </c>
    </row>
    <row r="1621" spans="1:4" x14ac:dyDescent="0.35">
      <c r="A1621">
        <v>1780</v>
      </c>
      <c r="B1621" t="s">
        <v>17893</v>
      </c>
      <c r="C1621">
        <v>0</v>
      </c>
      <c r="D1621" s="181">
        <v>22.9</v>
      </c>
    </row>
    <row r="1622" spans="1:4" x14ac:dyDescent="0.35">
      <c r="A1622">
        <v>1781</v>
      </c>
      <c r="B1622" t="s">
        <v>17894</v>
      </c>
      <c r="C1622">
        <v>0</v>
      </c>
      <c r="D1622" s="181">
        <v>51.83</v>
      </c>
    </row>
    <row r="1623" spans="1:4" x14ac:dyDescent="0.35">
      <c r="A1623">
        <v>1782</v>
      </c>
      <c r="B1623" t="s">
        <v>17895</v>
      </c>
      <c r="C1623">
        <v>0</v>
      </c>
      <c r="D1623" s="181">
        <v>28.7</v>
      </c>
    </row>
    <row r="1624" spans="1:4" x14ac:dyDescent="0.35">
      <c r="A1624">
        <v>1783</v>
      </c>
      <c r="B1624" t="s">
        <v>17896</v>
      </c>
      <c r="C1624">
        <v>0</v>
      </c>
      <c r="D1624" s="181">
        <v>27.73</v>
      </c>
    </row>
    <row r="1625" spans="1:4" x14ac:dyDescent="0.35">
      <c r="A1625">
        <v>1784</v>
      </c>
      <c r="B1625" t="s">
        <v>17897</v>
      </c>
      <c r="C1625">
        <v>0</v>
      </c>
      <c r="D1625" s="181">
        <v>28.79</v>
      </c>
    </row>
    <row r="1626" spans="1:4" x14ac:dyDescent="0.35">
      <c r="A1626">
        <v>1785</v>
      </c>
      <c r="B1626" t="s">
        <v>17898</v>
      </c>
      <c r="C1626">
        <v>0</v>
      </c>
      <c r="D1626" s="181">
        <v>9.0449999999999999</v>
      </c>
    </row>
    <row r="1627" spans="1:4" x14ac:dyDescent="0.35">
      <c r="A1627">
        <v>1786</v>
      </c>
      <c r="B1627" t="s">
        <v>17899</v>
      </c>
      <c r="C1627">
        <v>0</v>
      </c>
      <c r="D1627" s="181">
        <v>16.452999999999999</v>
      </c>
    </row>
    <row r="1628" spans="1:4" x14ac:dyDescent="0.35">
      <c r="A1628">
        <v>1787</v>
      </c>
      <c r="B1628" t="s">
        <v>17900</v>
      </c>
      <c r="C1628">
        <v>0</v>
      </c>
      <c r="D1628" s="181">
        <v>47.95</v>
      </c>
    </row>
    <row r="1629" spans="1:4" x14ac:dyDescent="0.35">
      <c r="A1629">
        <v>1788</v>
      </c>
      <c r="B1629" t="s">
        <v>17901</v>
      </c>
      <c r="C1629">
        <v>0</v>
      </c>
      <c r="D1629" s="181">
        <v>36.448</v>
      </c>
    </row>
    <row r="1630" spans="1:4" x14ac:dyDescent="0.35">
      <c r="A1630">
        <v>1789</v>
      </c>
      <c r="B1630" t="s">
        <v>17902</v>
      </c>
      <c r="C1630">
        <v>0</v>
      </c>
      <c r="D1630" s="181">
        <v>0</v>
      </c>
    </row>
    <row r="1631" spans="1:4" x14ac:dyDescent="0.35">
      <c r="A1631">
        <v>1790</v>
      </c>
      <c r="B1631" t="s">
        <v>17903</v>
      </c>
      <c r="C1631">
        <v>0</v>
      </c>
      <c r="D1631" s="181">
        <v>73.3</v>
      </c>
    </row>
    <row r="1632" spans="1:4" x14ac:dyDescent="0.35">
      <c r="A1632">
        <v>1791</v>
      </c>
      <c r="B1632" t="s">
        <v>17904</v>
      </c>
      <c r="C1632">
        <v>0</v>
      </c>
      <c r="D1632" s="181">
        <v>67.87</v>
      </c>
    </row>
    <row r="1633" spans="1:4" x14ac:dyDescent="0.35">
      <c r="A1633">
        <v>1792</v>
      </c>
      <c r="B1633" t="s">
        <v>17905</v>
      </c>
      <c r="C1633">
        <v>30</v>
      </c>
      <c r="D1633" s="181">
        <v>9.11</v>
      </c>
    </row>
    <row r="1634" spans="1:4" x14ac:dyDescent="0.35">
      <c r="A1634">
        <v>1793</v>
      </c>
      <c r="B1634" t="s">
        <v>17906</v>
      </c>
      <c r="C1634">
        <v>0</v>
      </c>
      <c r="D1634" s="181">
        <v>12.29</v>
      </c>
    </row>
    <row r="1635" spans="1:4" x14ac:dyDescent="0.35">
      <c r="A1635">
        <v>1794</v>
      </c>
      <c r="B1635" t="s">
        <v>17907</v>
      </c>
      <c r="C1635">
        <v>0</v>
      </c>
      <c r="D1635" s="181">
        <v>15.95</v>
      </c>
    </row>
    <row r="1636" spans="1:4" x14ac:dyDescent="0.35">
      <c r="A1636">
        <v>1795</v>
      </c>
      <c r="B1636" t="s">
        <v>17908</v>
      </c>
      <c r="C1636">
        <v>0</v>
      </c>
      <c r="D1636" s="181">
        <v>10.62</v>
      </c>
    </row>
    <row r="1637" spans="1:4" x14ac:dyDescent="0.35">
      <c r="A1637">
        <v>1796</v>
      </c>
      <c r="B1637" t="s">
        <v>17909</v>
      </c>
      <c r="C1637">
        <v>0</v>
      </c>
      <c r="D1637" s="181">
        <v>0</v>
      </c>
    </row>
    <row r="1638" spans="1:4" x14ac:dyDescent="0.35">
      <c r="A1638">
        <v>1797</v>
      </c>
      <c r="B1638" t="s">
        <v>17910</v>
      </c>
      <c r="C1638">
        <v>0</v>
      </c>
      <c r="D1638" s="181">
        <v>11.954000000000001</v>
      </c>
    </row>
    <row r="1639" spans="1:4" x14ac:dyDescent="0.35">
      <c r="A1639">
        <v>1798</v>
      </c>
      <c r="B1639" t="s">
        <v>17911</v>
      </c>
      <c r="C1639">
        <v>18</v>
      </c>
      <c r="D1639" s="181">
        <v>24.27</v>
      </c>
    </row>
    <row r="1640" spans="1:4" x14ac:dyDescent="0.35">
      <c r="A1640">
        <v>1799</v>
      </c>
      <c r="B1640" t="s">
        <v>17912</v>
      </c>
      <c r="C1640">
        <v>0</v>
      </c>
      <c r="D1640" s="181">
        <v>21.95</v>
      </c>
    </row>
    <row r="1641" spans="1:4" x14ac:dyDescent="0.35">
      <c r="A1641">
        <v>1800</v>
      </c>
      <c r="B1641" t="s">
        <v>17913</v>
      </c>
      <c r="C1641">
        <v>0</v>
      </c>
      <c r="D1641" s="181">
        <v>8</v>
      </c>
    </row>
    <row r="1642" spans="1:4" x14ac:dyDescent="0.35">
      <c r="A1642">
        <v>1801</v>
      </c>
      <c r="B1642" t="s">
        <v>17914</v>
      </c>
      <c r="C1642">
        <v>0</v>
      </c>
      <c r="D1642" s="181">
        <v>8.1</v>
      </c>
    </row>
    <row r="1643" spans="1:4" x14ac:dyDescent="0.35">
      <c r="A1643">
        <v>1802</v>
      </c>
      <c r="B1643" t="s">
        <v>17915</v>
      </c>
      <c r="C1643">
        <v>0</v>
      </c>
      <c r="D1643" s="181">
        <v>12.003</v>
      </c>
    </row>
    <row r="1644" spans="1:4" x14ac:dyDescent="0.35">
      <c r="A1644">
        <v>1803</v>
      </c>
      <c r="B1644" t="s">
        <v>17916</v>
      </c>
      <c r="C1644">
        <v>0</v>
      </c>
      <c r="D1644" s="181">
        <v>19.899999999999999</v>
      </c>
    </row>
    <row r="1645" spans="1:4" x14ac:dyDescent="0.35">
      <c r="A1645">
        <v>1804</v>
      </c>
      <c r="B1645" t="s">
        <v>17917</v>
      </c>
      <c r="C1645">
        <v>0</v>
      </c>
      <c r="D1645" s="181">
        <v>9.7200000000000006</v>
      </c>
    </row>
    <row r="1646" spans="1:4" x14ac:dyDescent="0.35">
      <c r="A1646">
        <v>1805</v>
      </c>
      <c r="B1646" t="s">
        <v>17918</v>
      </c>
      <c r="C1646">
        <v>0</v>
      </c>
      <c r="D1646" s="181">
        <v>18.29</v>
      </c>
    </row>
    <row r="1647" spans="1:4" x14ac:dyDescent="0.35">
      <c r="A1647">
        <v>1806</v>
      </c>
      <c r="B1647" t="s">
        <v>17919</v>
      </c>
      <c r="C1647">
        <v>0</v>
      </c>
      <c r="D1647" s="181">
        <v>19.75</v>
      </c>
    </row>
    <row r="1648" spans="1:4" x14ac:dyDescent="0.35">
      <c r="A1648">
        <v>1807</v>
      </c>
      <c r="B1648" t="s">
        <v>17920</v>
      </c>
      <c r="C1648">
        <v>0</v>
      </c>
      <c r="D1648" s="181">
        <v>9.2870000000000008</v>
      </c>
    </row>
    <row r="1649" spans="1:4" x14ac:dyDescent="0.35">
      <c r="A1649">
        <v>1808</v>
      </c>
      <c r="B1649" t="s">
        <v>17921</v>
      </c>
      <c r="C1649">
        <v>0</v>
      </c>
      <c r="D1649" s="181">
        <v>0</v>
      </c>
    </row>
    <row r="1650" spans="1:4" x14ac:dyDescent="0.35">
      <c r="A1650">
        <v>1809</v>
      </c>
      <c r="B1650" t="s">
        <v>17922</v>
      </c>
      <c r="C1650">
        <v>0</v>
      </c>
      <c r="D1650" s="181">
        <v>6.03</v>
      </c>
    </row>
    <row r="1651" spans="1:4" x14ac:dyDescent="0.35">
      <c r="A1651">
        <v>1810</v>
      </c>
      <c r="B1651" t="s">
        <v>17923</v>
      </c>
      <c r="C1651">
        <v>0</v>
      </c>
      <c r="D1651" s="181">
        <v>8.01</v>
      </c>
    </row>
    <row r="1652" spans="1:4" x14ac:dyDescent="0.35">
      <c r="A1652">
        <v>1811</v>
      </c>
      <c r="B1652" t="s">
        <v>17924</v>
      </c>
      <c r="C1652">
        <v>0</v>
      </c>
      <c r="D1652" s="181">
        <v>6.49</v>
      </c>
    </row>
    <row r="1653" spans="1:4" x14ac:dyDescent="0.35">
      <c r="A1653">
        <v>1812</v>
      </c>
      <c r="B1653" t="s">
        <v>17925</v>
      </c>
      <c r="C1653">
        <v>0</v>
      </c>
      <c r="D1653" s="181">
        <v>3.0960000000000001</v>
      </c>
    </row>
    <row r="1654" spans="1:4" x14ac:dyDescent="0.35">
      <c r="A1654">
        <v>1813</v>
      </c>
      <c r="B1654" t="s">
        <v>17926</v>
      </c>
      <c r="C1654">
        <v>0</v>
      </c>
      <c r="D1654" s="181">
        <v>13.13</v>
      </c>
    </row>
    <row r="1655" spans="1:4" x14ac:dyDescent="0.35">
      <c r="A1655">
        <v>1814</v>
      </c>
      <c r="B1655" t="s">
        <v>17927</v>
      </c>
      <c r="C1655">
        <v>0</v>
      </c>
      <c r="D1655" s="181">
        <v>8.7579999999999991</v>
      </c>
    </row>
    <row r="1656" spans="1:4" x14ac:dyDescent="0.35">
      <c r="A1656">
        <v>1815</v>
      </c>
      <c r="B1656" t="s">
        <v>17928</v>
      </c>
      <c r="C1656">
        <v>0</v>
      </c>
      <c r="D1656" s="181">
        <v>8.093</v>
      </c>
    </row>
    <row r="1657" spans="1:4" x14ac:dyDescent="0.35">
      <c r="A1657">
        <v>1816</v>
      </c>
      <c r="B1657" t="s">
        <v>17929</v>
      </c>
      <c r="C1657">
        <v>0</v>
      </c>
      <c r="D1657" s="181">
        <v>3.73</v>
      </c>
    </row>
    <row r="1658" spans="1:4" x14ac:dyDescent="0.35">
      <c r="A1658">
        <v>1817</v>
      </c>
      <c r="B1658" t="s">
        <v>17930</v>
      </c>
      <c r="C1658">
        <v>0</v>
      </c>
      <c r="D1658" s="181">
        <v>5.7</v>
      </c>
    </row>
    <row r="1659" spans="1:4" x14ac:dyDescent="0.35">
      <c r="A1659">
        <v>1818</v>
      </c>
      <c r="B1659" t="s">
        <v>17931</v>
      </c>
      <c r="C1659">
        <v>0</v>
      </c>
      <c r="D1659" s="181">
        <v>30.79</v>
      </c>
    </row>
    <row r="1660" spans="1:4" x14ac:dyDescent="0.35">
      <c r="A1660">
        <v>1819</v>
      </c>
      <c r="B1660" t="s">
        <v>17932</v>
      </c>
      <c r="C1660">
        <v>0</v>
      </c>
      <c r="D1660" s="181">
        <v>22.46</v>
      </c>
    </row>
    <row r="1661" spans="1:4" x14ac:dyDescent="0.35">
      <c r="A1661">
        <v>1820</v>
      </c>
      <c r="B1661" t="s">
        <v>17933</v>
      </c>
      <c r="C1661">
        <v>0</v>
      </c>
      <c r="D1661" s="181">
        <v>6.4</v>
      </c>
    </row>
    <row r="1662" spans="1:4" x14ac:dyDescent="0.35">
      <c r="A1662">
        <v>1821</v>
      </c>
      <c r="B1662" t="s">
        <v>17934</v>
      </c>
      <c r="C1662">
        <v>0</v>
      </c>
      <c r="D1662" s="181">
        <v>10.98</v>
      </c>
    </row>
    <row r="1663" spans="1:4" x14ac:dyDescent="0.35">
      <c r="A1663">
        <v>1822</v>
      </c>
      <c r="B1663" t="s">
        <v>17935</v>
      </c>
      <c r="C1663">
        <v>0</v>
      </c>
      <c r="D1663" s="181">
        <v>8.4499999999999993</v>
      </c>
    </row>
    <row r="1664" spans="1:4" x14ac:dyDescent="0.35">
      <c r="A1664">
        <v>1823</v>
      </c>
      <c r="B1664" t="s">
        <v>17936</v>
      </c>
      <c r="C1664">
        <v>0</v>
      </c>
      <c r="D1664" s="181">
        <v>7.79</v>
      </c>
    </row>
    <row r="1665" spans="1:4" x14ac:dyDescent="0.35">
      <c r="A1665">
        <v>1824</v>
      </c>
      <c r="B1665" t="s">
        <v>17937</v>
      </c>
      <c r="C1665">
        <v>0</v>
      </c>
      <c r="D1665" s="181">
        <v>7.5</v>
      </c>
    </row>
    <row r="1666" spans="1:4" x14ac:dyDescent="0.35">
      <c r="A1666">
        <v>1825</v>
      </c>
      <c r="B1666" t="s">
        <v>17938</v>
      </c>
      <c r="C1666">
        <v>0</v>
      </c>
      <c r="D1666" s="181">
        <v>6.98</v>
      </c>
    </row>
    <row r="1667" spans="1:4" x14ac:dyDescent="0.35">
      <c r="A1667">
        <v>1826</v>
      </c>
      <c r="B1667" t="s">
        <v>17939</v>
      </c>
      <c r="C1667">
        <v>0</v>
      </c>
      <c r="D1667" s="181">
        <v>10.039999999999999</v>
      </c>
    </row>
    <row r="1668" spans="1:4" x14ac:dyDescent="0.35">
      <c r="A1668">
        <v>1827</v>
      </c>
      <c r="B1668" t="s">
        <v>17940</v>
      </c>
      <c r="C1668">
        <v>0</v>
      </c>
      <c r="D1668" s="181">
        <v>8.1999999999999993</v>
      </c>
    </row>
    <row r="1669" spans="1:4" x14ac:dyDescent="0.35">
      <c r="A1669">
        <v>1828</v>
      </c>
      <c r="B1669" t="s">
        <v>17941</v>
      </c>
      <c r="C1669">
        <v>0</v>
      </c>
      <c r="D1669" s="181">
        <v>9.3000000000000007</v>
      </c>
    </row>
    <row r="1670" spans="1:4" x14ac:dyDescent="0.35">
      <c r="A1670">
        <v>1829</v>
      </c>
      <c r="B1670" t="s">
        <v>17942</v>
      </c>
      <c r="C1670">
        <v>0</v>
      </c>
      <c r="D1670" s="181">
        <v>9.4320000000000004</v>
      </c>
    </row>
    <row r="1671" spans="1:4" x14ac:dyDescent="0.35">
      <c r="A1671">
        <v>1830</v>
      </c>
      <c r="B1671" t="s">
        <v>17943</v>
      </c>
      <c r="C1671">
        <v>0</v>
      </c>
      <c r="D1671" s="181">
        <v>18.37</v>
      </c>
    </row>
    <row r="1672" spans="1:4" x14ac:dyDescent="0.35">
      <c r="A1672">
        <v>1831</v>
      </c>
      <c r="B1672" t="s">
        <v>17944</v>
      </c>
      <c r="C1672">
        <v>6</v>
      </c>
      <c r="D1672" s="181">
        <v>11.98</v>
      </c>
    </row>
    <row r="1673" spans="1:4" x14ac:dyDescent="0.35">
      <c r="A1673">
        <v>1832</v>
      </c>
      <c r="B1673" t="s">
        <v>17945</v>
      </c>
      <c r="C1673">
        <v>0</v>
      </c>
      <c r="D1673" s="181">
        <v>11.45</v>
      </c>
    </row>
    <row r="1674" spans="1:4" x14ac:dyDescent="0.35">
      <c r="A1674">
        <v>1833</v>
      </c>
      <c r="B1674" t="s">
        <v>17946</v>
      </c>
      <c r="C1674">
        <v>0</v>
      </c>
      <c r="D1674" s="181">
        <v>7.05</v>
      </c>
    </row>
    <row r="1675" spans="1:4" x14ac:dyDescent="0.35">
      <c r="A1675">
        <v>1834</v>
      </c>
      <c r="B1675" t="s">
        <v>17947</v>
      </c>
      <c r="C1675">
        <v>6</v>
      </c>
      <c r="D1675" s="181">
        <v>22.41</v>
      </c>
    </row>
    <row r="1676" spans="1:4" x14ac:dyDescent="0.35">
      <c r="A1676">
        <v>1835</v>
      </c>
      <c r="B1676" t="s">
        <v>17948</v>
      </c>
      <c r="C1676">
        <v>0</v>
      </c>
      <c r="D1676" s="181">
        <v>7.6520000000000001</v>
      </c>
    </row>
    <row r="1677" spans="1:4" x14ac:dyDescent="0.35">
      <c r="A1677">
        <v>1836</v>
      </c>
      <c r="B1677" t="s">
        <v>17949</v>
      </c>
      <c r="C1677">
        <v>0</v>
      </c>
      <c r="D1677" s="181">
        <v>61.2</v>
      </c>
    </row>
    <row r="1678" spans="1:4" x14ac:dyDescent="0.35">
      <c r="A1678">
        <v>1837</v>
      </c>
      <c r="B1678" t="s">
        <v>17950</v>
      </c>
      <c r="C1678">
        <v>0</v>
      </c>
      <c r="D1678" s="181">
        <v>21.591000000000001</v>
      </c>
    </row>
    <row r="1679" spans="1:4" x14ac:dyDescent="0.35">
      <c r="A1679">
        <v>1838</v>
      </c>
      <c r="B1679" t="s">
        <v>17951</v>
      </c>
      <c r="C1679">
        <v>0</v>
      </c>
      <c r="D1679" s="181">
        <v>8.02</v>
      </c>
    </row>
    <row r="1680" spans="1:4" x14ac:dyDescent="0.35">
      <c r="A1680">
        <v>1839</v>
      </c>
      <c r="B1680" t="s">
        <v>17952</v>
      </c>
      <c r="C1680">
        <v>12</v>
      </c>
      <c r="D1680" s="181">
        <v>29.26</v>
      </c>
    </row>
    <row r="1681" spans="1:4" x14ac:dyDescent="0.35">
      <c r="A1681">
        <v>1840</v>
      </c>
      <c r="B1681" t="s">
        <v>17953</v>
      </c>
      <c r="C1681">
        <v>0</v>
      </c>
      <c r="D1681" s="181">
        <v>2.29</v>
      </c>
    </row>
    <row r="1682" spans="1:4" x14ac:dyDescent="0.35">
      <c r="A1682">
        <v>1841</v>
      </c>
      <c r="B1682" t="s">
        <v>17954</v>
      </c>
      <c r="C1682">
        <v>108</v>
      </c>
      <c r="D1682" s="181">
        <v>13.28</v>
      </c>
    </row>
    <row r="1683" spans="1:4" x14ac:dyDescent="0.35">
      <c r="A1683">
        <v>1842</v>
      </c>
      <c r="B1683" t="s">
        <v>17955</v>
      </c>
      <c r="C1683">
        <v>96</v>
      </c>
      <c r="D1683" s="181">
        <v>10.6</v>
      </c>
    </row>
    <row r="1684" spans="1:4" x14ac:dyDescent="0.35">
      <c r="A1684">
        <v>1843</v>
      </c>
      <c r="B1684" t="s">
        <v>17956</v>
      </c>
      <c r="C1684">
        <v>0</v>
      </c>
      <c r="D1684" s="181">
        <v>25.9</v>
      </c>
    </row>
    <row r="1685" spans="1:4" x14ac:dyDescent="0.35">
      <c r="A1685">
        <v>1846</v>
      </c>
      <c r="B1685" t="s">
        <v>17957</v>
      </c>
      <c r="C1685">
        <v>324</v>
      </c>
      <c r="D1685" s="181">
        <v>3.45</v>
      </c>
    </row>
    <row r="1686" spans="1:4" x14ac:dyDescent="0.35">
      <c r="A1686">
        <v>1847</v>
      </c>
      <c r="B1686" t="s">
        <v>17958</v>
      </c>
      <c r="C1686">
        <v>0</v>
      </c>
      <c r="D1686" s="181">
        <v>9.7469999999999999</v>
      </c>
    </row>
    <row r="1687" spans="1:4" x14ac:dyDescent="0.35">
      <c r="A1687">
        <v>1848</v>
      </c>
      <c r="B1687" t="s">
        <v>17959</v>
      </c>
      <c r="C1687">
        <v>0</v>
      </c>
      <c r="D1687" s="181">
        <v>8.9169999999999998</v>
      </c>
    </row>
    <row r="1688" spans="1:4" x14ac:dyDescent="0.35">
      <c r="A1688">
        <v>1849</v>
      </c>
      <c r="B1688" t="s">
        <v>17960</v>
      </c>
      <c r="C1688">
        <v>0</v>
      </c>
      <c r="D1688" s="181">
        <v>0</v>
      </c>
    </row>
    <row r="1689" spans="1:4" x14ac:dyDescent="0.35">
      <c r="A1689">
        <v>1850</v>
      </c>
      <c r="B1689" t="s">
        <v>17961</v>
      </c>
      <c r="C1689">
        <v>0</v>
      </c>
      <c r="D1689" s="181">
        <v>0</v>
      </c>
    </row>
    <row r="1690" spans="1:4" x14ac:dyDescent="0.35">
      <c r="A1690">
        <v>1851</v>
      </c>
      <c r="B1690" t="s">
        <v>17962</v>
      </c>
      <c r="C1690">
        <v>0</v>
      </c>
      <c r="D1690" s="181">
        <v>1.43</v>
      </c>
    </row>
    <row r="1691" spans="1:4" x14ac:dyDescent="0.35">
      <c r="A1691">
        <v>1852</v>
      </c>
      <c r="B1691" t="s">
        <v>17963</v>
      </c>
      <c r="C1691">
        <v>234</v>
      </c>
      <c r="D1691" s="181">
        <v>12.95</v>
      </c>
    </row>
    <row r="1692" spans="1:4" x14ac:dyDescent="0.35">
      <c r="A1692">
        <v>1853</v>
      </c>
      <c r="B1692" t="s">
        <v>17964</v>
      </c>
      <c r="C1692">
        <v>0</v>
      </c>
      <c r="D1692" s="181">
        <v>8.32</v>
      </c>
    </row>
    <row r="1693" spans="1:4" x14ac:dyDescent="0.35">
      <c r="A1693">
        <v>1854</v>
      </c>
      <c r="B1693" t="s">
        <v>17965</v>
      </c>
      <c r="C1693">
        <v>0</v>
      </c>
      <c r="D1693" s="181">
        <v>1.5</v>
      </c>
    </row>
    <row r="1694" spans="1:4" x14ac:dyDescent="0.35">
      <c r="A1694">
        <v>1855</v>
      </c>
      <c r="B1694" t="s">
        <v>17966</v>
      </c>
      <c r="C1694">
        <v>0</v>
      </c>
      <c r="D1694" s="181">
        <v>2.8029999999999999</v>
      </c>
    </row>
    <row r="1695" spans="1:4" x14ac:dyDescent="0.35">
      <c r="A1695">
        <v>1856</v>
      </c>
      <c r="B1695" t="s">
        <v>17967</v>
      </c>
      <c r="C1695">
        <v>0</v>
      </c>
      <c r="D1695" s="181">
        <v>2.8980000000000001</v>
      </c>
    </row>
    <row r="1696" spans="1:4" x14ac:dyDescent="0.35">
      <c r="A1696">
        <v>1857</v>
      </c>
      <c r="B1696" t="s">
        <v>17968</v>
      </c>
      <c r="C1696">
        <v>24</v>
      </c>
      <c r="D1696" s="181">
        <v>2.65</v>
      </c>
    </row>
    <row r="1697" spans="1:4" x14ac:dyDescent="0.35">
      <c r="A1697">
        <v>1858</v>
      </c>
      <c r="B1697" t="s">
        <v>17969</v>
      </c>
      <c r="C1697">
        <v>48</v>
      </c>
      <c r="D1697" s="181">
        <v>1.952</v>
      </c>
    </row>
    <row r="1698" spans="1:4" x14ac:dyDescent="0.35">
      <c r="A1698">
        <v>1859</v>
      </c>
      <c r="B1698" t="s">
        <v>17970</v>
      </c>
      <c r="C1698">
        <v>48</v>
      </c>
      <c r="D1698" s="181">
        <v>2.9</v>
      </c>
    </row>
    <row r="1699" spans="1:4" x14ac:dyDescent="0.35">
      <c r="A1699">
        <v>1860</v>
      </c>
      <c r="B1699" t="s">
        <v>17971</v>
      </c>
      <c r="C1699">
        <v>0</v>
      </c>
      <c r="D1699" s="181">
        <v>2.57</v>
      </c>
    </row>
    <row r="1700" spans="1:4" x14ac:dyDescent="0.35">
      <c r="A1700">
        <v>1861</v>
      </c>
      <c r="B1700" t="s">
        <v>17972</v>
      </c>
      <c r="C1700">
        <v>0</v>
      </c>
      <c r="D1700" s="181">
        <v>2.66</v>
      </c>
    </row>
    <row r="1701" spans="1:4" x14ac:dyDescent="0.35">
      <c r="A1701">
        <v>1862</v>
      </c>
      <c r="B1701" t="s">
        <v>17973</v>
      </c>
      <c r="C1701">
        <v>57</v>
      </c>
      <c r="D1701" s="181">
        <v>2.95</v>
      </c>
    </row>
    <row r="1702" spans="1:4" x14ac:dyDescent="0.35">
      <c r="A1702">
        <v>1863</v>
      </c>
      <c r="B1702" t="s">
        <v>17974</v>
      </c>
      <c r="C1702">
        <v>0</v>
      </c>
      <c r="D1702" s="181">
        <v>3.93</v>
      </c>
    </row>
    <row r="1703" spans="1:4" x14ac:dyDescent="0.35">
      <c r="A1703">
        <v>1864</v>
      </c>
      <c r="B1703" t="s">
        <v>17975</v>
      </c>
      <c r="C1703">
        <v>0</v>
      </c>
      <c r="D1703" s="181">
        <v>10.94</v>
      </c>
    </row>
    <row r="1704" spans="1:4" x14ac:dyDescent="0.35">
      <c r="A1704">
        <v>1865</v>
      </c>
      <c r="B1704" t="s">
        <v>17976</v>
      </c>
      <c r="C1704">
        <v>0</v>
      </c>
      <c r="D1704" s="181">
        <v>12.8</v>
      </c>
    </row>
    <row r="1705" spans="1:4" x14ac:dyDescent="0.35">
      <c r="A1705">
        <v>1866</v>
      </c>
      <c r="B1705" t="s">
        <v>17977</v>
      </c>
      <c r="C1705">
        <v>0</v>
      </c>
      <c r="D1705" s="181">
        <v>10.632999999999999</v>
      </c>
    </row>
    <row r="1706" spans="1:4" x14ac:dyDescent="0.35">
      <c r="A1706">
        <v>1867</v>
      </c>
      <c r="B1706" t="s">
        <v>17978</v>
      </c>
      <c r="C1706">
        <v>0</v>
      </c>
      <c r="D1706" s="181">
        <v>12.419</v>
      </c>
    </row>
    <row r="1707" spans="1:4" x14ac:dyDescent="0.35">
      <c r="A1707">
        <v>1868</v>
      </c>
      <c r="B1707" t="s">
        <v>17979</v>
      </c>
      <c r="C1707">
        <v>0</v>
      </c>
      <c r="D1707" s="181">
        <v>2.44</v>
      </c>
    </row>
    <row r="1708" spans="1:4" x14ac:dyDescent="0.35">
      <c r="A1708">
        <v>1869</v>
      </c>
      <c r="B1708" t="s">
        <v>17980</v>
      </c>
      <c r="C1708">
        <v>0</v>
      </c>
      <c r="D1708" s="181">
        <v>2.44</v>
      </c>
    </row>
    <row r="1709" spans="1:4" x14ac:dyDescent="0.35">
      <c r="A1709">
        <v>1870</v>
      </c>
      <c r="B1709" t="s">
        <v>17981</v>
      </c>
      <c r="C1709">
        <v>0</v>
      </c>
      <c r="D1709" s="181">
        <v>10.95</v>
      </c>
    </row>
    <row r="1710" spans="1:4" x14ac:dyDescent="0.35">
      <c r="A1710">
        <v>1871</v>
      </c>
      <c r="B1710" t="s">
        <v>17982</v>
      </c>
      <c r="C1710">
        <v>0</v>
      </c>
      <c r="D1710" s="181">
        <v>16.11</v>
      </c>
    </row>
    <row r="1711" spans="1:4" x14ac:dyDescent="0.35">
      <c r="A1711">
        <v>1872</v>
      </c>
      <c r="B1711" t="s">
        <v>17983</v>
      </c>
      <c r="C1711">
        <v>0</v>
      </c>
      <c r="D1711" s="181">
        <v>6.9829999999999997</v>
      </c>
    </row>
    <row r="1712" spans="1:4" x14ac:dyDescent="0.35">
      <c r="A1712">
        <v>1873</v>
      </c>
      <c r="B1712" t="s">
        <v>17984</v>
      </c>
      <c r="C1712">
        <v>0</v>
      </c>
      <c r="D1712" s="181">
        <v>8.5299999999999994</v>
      </c>
    </row>
    <row r="1713" spans="1:4" x14ac:dyDescent="0.35">
      <c r="A1713">
        <v>1874</v>
      </c>
      <c r="B1713" t="s">
        <v>17985</v>
      </c>
      <c r="C1713">
        <v>0</v>
      </c>
      <c r="D1713" s="181">
        <v>8.35</v>
      </c>
    </row>
    <row r="1714" spans="1:4" x14ac:dyDescent="0.35">
      <c r="A1714">
        <v>1875</v>
      </c>
      <c r="B1714" t="s">
        <v>17986</v>
      </c>
      <c r="C1714">
        <v>0</v>
      </c>
      <c r="D1714" s="181">
        <v>0</v>
      </c>
    </row>
    <row r="1715" spans="1:4" x14ac:dyDescent="0.35">
      <c r="A1715">
        <v>1876</v>
      </c>
      <c r="B1715" t="s">
        <v>17987</v>
      </c>
      <c r="C1715">
        <v>0</v>
      </c>
      <c r="D1715" s="181">
        <v>10.18</v>
      </c>
    </row>
    <row r="1716" spans="1:4" x14ac:dyDescent="0.35">
      <c r="A1716">
        <v>1877</v>
      </c>
      <c r="B1716" t="s">
        <v>17988</v>
      </c>
      <c r="C1716">
        <v>0</v>
      </c>
      <c r="D1716" s="181">
        <v>1.5</v>
      </c>
    </row>
    <row r="1717" spans="1:4" x14ac:dyDescent="0.35">
      <c r="A1717">
        <v>1878</v>
      </c>
      <c r="B1717" t="s">
        <v>17989</v>
      </c>
      <c r="C1717">
        <v>0</v>
      </c>
      <c r="D1717" s="181">
        <v>2.62</v>
      </c>
    </row>
    <row r="1718" spans="1:4" x14ac:dyDescent="0.35">
      <c r="A1718">
        <v>1879</v>
      </c>
      <c r="B1718" t="s">
        <v>17990</v>
      </c>
      <c r="C1718">
        <v>0</v>
      </c>
      <c r="D1718" s="181">
        <v>2.6970000000000001</v>
      </c>
    </row>
    <row r="1719" spans="1:4" x14ac:dyDescent="0.35">
      <c r="A1719">
        <v>1880</v>
      </c>
      <c r="B1719" t="s">
        <v>17991</v>
      </c>
      <c r="C1719">
        <v>0</v>
      </c>
      <c r="D1719" s="181">
        <v>12.29</v>
      </c>
    </row>
    <row r="1720" spans="1:4" x14ac:dyDescent="0.35">
      <c r="A1720">
        <v>1881</v>
      </c>
      <c r="B1720" t="s">
        <v>17992</v>
      </c>
      <c r="C1720">
        <v>0</v>
      </c>
      <c r="D1720" s="181">
        <v>13.14</v>
      </c>
    </row>
    <row r="1721" spans="1:4" x14ac:dyDescent="0.35">
      <c r="A1721">
        <v>1882</v>
      </c>
      <c r="B1721" t="s">
        <v>17993</v>
      </c>
      <c r="C1721">
        <v>0</v>
      </c>
      <c r="D1721" s="181">
        <v>7.95</v>
      </c>
    </row>
    <row r="1722" spans="1:4" x14ac:dyDescent="0.35">
      <c r="A1722">
        <v>1883</v>
      </c>
      <c r="B1722" t="s">
        <v>17994</v>
      </c>
      <c r="C1722">
        <v>0</v>
      </c>
      <c r="D1722" s="181">
        <v>23.72</v>
      </c>
    </row>
    <row r="1723" spans="1:4" x14ac:dyDescent="0.35">
      <c r="A1723">
        <v>1884</v>
      </c>
      <c r="B1723" t="s">
        <v>17995</v>
      </c>
      <c r="C1723">
        <v>0</v>
      </c>
      <c r="D1723" s="181">
        <v>20.86</v>
      </c>
    </row>
    <row r="1724" spans="1:4" x14ac:dyDescent="0.35">
      <c r="A1724">
        <v>1885</v>
      </c>
      <c r="B1724" t="s">
        <v>17996</v>
      </c>
      <c r="C1724">
        <v>0</v>
      </c>
      <c r="D1724" s="181">
        <v>8.06</v>
      </c>
    </row>
    <row r="1725" spans="1:4" x14ac:dyDescent="0.35">
      <c r="A1725">
        <v>1886</v>
      </c>
      <c r="B1725" t="s">
        <v>17997</v>
      </c>
      <c r="C1725">
        <v>0</v>
      </c>
      <c r="D1725" s="181">
        <v>19.989999999999998</v>
      </c>
    </row>
    <row r="1726" spans="1:4" x14ac:dyDescent="0.35">
      <c r="A1726">
        <v>1887</v>
      </c>
      <c r="B1726" t="s">
        <v>17998</v>
      </c>
      <c r="C1726">
        <v>0</v>
      </c>
      <c r="D1726" s="181">
        <v>111.05</v>
      </c>
    </row>
    <row r="1727" spans="1:4" x14ac:dyDescent="0.35">
      <c r="A1727">
        <v>1889</v>
      </c>
      <c r="B1727" t="s">
        <v>17999</v>
      </c>
      <c r="C1727">
        <v>0</v>
      </c>
      <c r="D1727" s="181">
        <v>48.8</v>
      </c>
    </row>
    <row r="1728" spans="1:4" x14ac:dyDescent="0.35">
      <c r="A1728">
        <v>1890</v>
      </c>
      <c r="B1728" t="s">
        <v>18000</v>
      </c>
      <c r="C1728">
        <v>0</v>
      </c>
      <c r="D1728" s="181">
        <v>8.26</v>
      </c>
    </row>
    <row r="1729" spans="1:4" x14ac:dyDescent="0.35">
      <c r="A1729">
        <v>1891</v>
      </c>
      <c r="B1729" t="s">
        <v>18001</v>
      </c>
      <c r="C1729">
        <v>0</v>
      </c>
      <c r="D1729" s="181">
        <v>4.76</v>
      </c>
    </row>
    <row r="1730" spans="1:4" x14ac:dyDescent="0.35">
      <c r="A1730">
        <v>1892</v>
      </c>
      <c r="B1730" t="s">
        <v>18002</v>
      </c>
      <c r="C1730">
        <v>0</v>
      </c>
      <c r="D1730" s="181">
        <v>5.6</v>
      </c>
    </row>
    <row r="1731" spans="1:4" x14ac:dyDescent="0.35">
      <c r="A1731">
        <v>1893</v>
      </c>
      <c r="B1731" t="s">
        <v>18003</v>
      </c>
      <c r="C1731">
        <v>12</v>
      </c>
      <c r="D1731" s="181">
        <v>15.26</v>
      </c>
    </row>
    <row r="1732" spans="1:4" x14ac:dyDescent="0.35">
      <c r="A1732">
        <v>1894</v>
      </c>
      <c r="B1732" t="s">
        <v>18004</v>
      </c>
      <c r="C1732">
        <v>60</v>
      </c>
      <c r="D1732" s="181">
        <v>13.17</v>
      </c>
    </row>
    <row r="1733" spans="1:4" x14ac:dyDescent="0.35">
      <c r="A1733">
        <v>1895</v>
      </c>
      <c r="B1733" t="s">
        <v>18005</v>
      </c>
      <c r="C1733">
        <v>0</v>
      </c>
      <c r="D1733" s="181">
        <v>0</v>
      </c>
    </row>
    <row r="1734" spans="1:4" x14ac:dyDescent="0.35">
      <c r="A1734">
        <v>1896</v>
      </c>
      <c r="B1734" t="s">
        <v>18006</v>
      </c>
      <c r="C1734">
        <v>0</v>
      </c>
      <c r="D1734" s="181">
        <v>0</v>
      </c>
    </row>
    <row r="1735" spans="1:4" x14ac:dyDescent="0.35">
      <c r="A1735">
        <v>1897</v>
      </c>
      <c r="B1735" t="s">
        <v>18007</v>
      </c>
      <c r="C1735">
        <v>0</v>
      </c>
      <c r="D1735" s="181">
        <v>3.835</v>
      </c>
    </row>
    <row r="1736" spans="1:4" x14ac:dyDescent="0.35">
      <c r="A1736">
        <v>1898</v>
      </c>
      <c r="B1736" t="s">
        <v>18008</v>
      </c>
      <c r="C1736">
        <v>0</v>
      </c>
      <c r="D1736" s="181">
        <v>25.96</v>
      </c>
    </row>
    <row r="1737" spans="1:4" x14ac:dyDescent="0.35">
      <c r="A1737">
        <v>1899</v>
      </c>
      <c r="B1737" t="s">
        <v>18009</v>
      </c>
      <c r="C1737">
        <v>0</v>
      </c>
      <c r="D1737" s="181">
        <v>15.53</v>
      </c>
    </row>
    <row r="1738" spans="1:4" x14ac:dyDescent="0.35">
      <c r="A1738">
        <v>1900</v>
      </c>
      <c r="B1738" t="s">
        <v>18010</v>
      </c>
      <c r="C1738">
        <v>0</v>
      </c>
      <c r="D1738" s="181">
        <v>8.6</v>
      </c>
    </row>
    <row r="1739" spans="1:4" x14ac:dyDescent="0.35">
      <c r="A1739">
        <v>1901</v>
      </c>
      <c r="B1739" t="s">
        <v>18011</v>
      </c>
      <c r="C1739">
        <v>0</v>
      </c>
      <c r="D1739" s="181">
        <v>5.45</v>
      </c>
    </row>
    <row r="1740" spans="1:4" x14ac:dyDescent="0.35">
      <c r="A1740">
        <v>1902</v>
      </c>
      <c r="B1740" t="s">
        <v>18012</v>
      </c>
      <c r="C1740">
        <v>0</v>
      </c>
      <c r="D1740" s="181">
        <v>0.5</v>
      </c>
    </row>
    <row r="1741" spans="1:4" x14ac:dyDescent="0.35">
      <c r="A1741">
        <v>1903</v>
      </c>
      <c r="B1741" t="s">
        <v>18013</v>
      </c>
      <c r="C1741">
        <v>0</v>
      </c>
      <c r="D1741" s="181">
        <v>5.79</v>
      </c>
    </row>
    <row r="1742" spans="1:4" x14ac:dyDescent="0.35">
      <c r="A1742">
        <v>1904</v>
      </c>
      <c r="B1742" t="s">
        <v>18014</v>
      </c>
      <c r="C1742">
        <v>0</v>
      </c>
      <c r="D1742" s="181">
        <v>8.6890000000000001</v>
      </c>
    </row>
    <row r="1743" spans="1:4" x14ac:dyDescent="0.35">
      <c r="A1743">
        <v>1905</v>
      </c>
      <c r="B1743" t="s">
        <v>18015</v>
      </c>
      <c r="C1743">
        <v>66</v>
      </c>
      <c r="D1743" s="181">
        <v>7.49</v>
      </c>
    </row>
    <row r="1744" spans="1:4" x14ac:dyDescent="0.35">
      <c r="A1744">
        <v>1906</v>
      </c>
      <c r="B1744" t="s">
        <v>18016</v>
      </c>
      <c r="C1744">
        <v>0</v>
      </c>
      <c r="D1744" s="181">
        <v>14.88</v>
      </c>
    </row>
    <row r="1745" spans="1:4" x14ac:dyDescent="0.35">
      <c r="A1745">
        <v>1907</v>
      </c>
      <c r="B1745" t="s">
        <v>18017</v>
      </c>
      <c r="C1745">
        <v>0</v>
      </c>
      <c r="D1745" s="181">
        <v>12.62</v>
      </c>
    </row>
    <row r="1746" spans="1:4" x14ac:dyDescent="0.35">
      <c r="A1746">
        <v>1908</v>
      </c>
      <c r="B1746" t="s">
        <v>18018</v>
      </c>
      <c r="C1746">
        <v>0</v>
      </c>
      <c r="D1746" s="181">
        <v>25.2</v>
      </c>
    </row>
    <row r="1747" spans="1:4" x14ac:dyDescent="0.35">
      <c r="A1747">
        <v>1909</v>
      </c>
      <c r="B1747" t="s">
        <v>18019</v>
      </c>
      <c r="C1747">
        <v>0</v>
      </c>
      <c r="D1747" s="181">
        <v>10</v>
      </c>
    </row>
    <row r="1748" spans="1:4" x14ac:dyDescent="0.35">
      <c r="A1748">
        <v>1910</v>
      </c>
      <c r="B1748" t="s">
        <v>18020</v>
      </c>
      <c r="C1748">
        <v>276</v>
      </c>
      <c r="D1748" s="181">
        <v>13.763999999999999</v>
      </c>
    </row>
    <row r="1749" spans="1:4" x14ac:dyDescent="0.35">
      <c r="A1749">
        <v>1911</v>
      </c>
      <c r="B1749" t="s">
        <v>18021</v>
      </c>
      <c r="C1749">
        <v>93</v>
      </c>
      <c r="D1749" s="181">
        <v>11.496</v>
      </c>
    </row>
    <row r="1750" spans="1:4" x14ac:dyDescent="0.35">
      <c r="A1750">
        <v>1912</v>
      </c>
      <c r="B1750" t="s">
        <v>18022</v>
      </c>
      <c r="C1750">
        <v>0</v>
      </c>
      <c r="D1750" s="181">
        <v>15.66</v>
      </c>
    </row>
    <row r="1751" spans="1:4" x14ac:dyDescent="0.35">
      <c r="A1751">
        <v>1913</v>
      </c>
      <c r="B1751" t="s">
        <v>18023</v>
      </c>
      <c r="C1751">
        <v>0</v>
      </c>
      <c r="D1751" s="181">
        <v>5.923</v>
      </c>
    </row>
    <row r="1752" spans="1:4" x14ac:dyDescent="0.35">
      <c r="A1752">
        <v>1914</v>
      </c>
      <c r="B1752" t="s">
        <v>18024</v>
      </c>
      <c r="C1752">
        <v>27</v>
      </c>
      <c r="D1752" s="181">
        <v>8.4499999999999993</v>
      </c>
    </row>
    <row r="1753" spans="1:4" x14ac:dyDescent="0.35">
      <c r="A1753">
        <v>1915</v>
      </c>
      <c r="B1753" t="s">
        <v>18025</v>
      </c>
      <c r="C1753">
        <v>0</v>
      </c>
      <c r="D1753" s="181">
        <v>0</v>
      </c>
    </row>
    <row r="1754" spans="1:4" x14ac:dyDescent="0.35">
      <c r="A1754">
        <v>1916</v>
      </c>
      <c r="B1754" t="s">
        <v>18026</v>
      </c>
      <c r="C1754">
        <v>0</v>
      </c>
      <c r="D1754" s="181">
        <v>26.79</v>
      </c>
    </row>
    <row r="1755" spans="1:4" x14ac:dyDescent="0.35">
      <c r="A1755">
        <v>1917</v>
      </c>
      <c r="B1755" t="s">
        <v>18027</v>
      </c>
      <c r="C1755">
        <v>0</v>
      </c>
      <c r="D1755" s="181">
        <v>5.2</v>
      </c>
    </row>
    <row r="1756" spans="1:4" x14ac:dyDescent="0.35">
      <c r="A1756">
        <v>1918</v>
      </c>
      <c r="B1756" t="s">
        <v>18028</v>
      </c>
      <c r="C1756">
        <v>3</v>
      </c>
      <c r="D1756" s="181">
        <v>17.193000000000001</v>
      </c>
    </row>
    <row r="1757" spans="1:4" x14ac:dyDescent="0.35">
      <c r="A1757">
        <v>1919</v>
      </c>
      <c r="B1757" t="s">
        <v>18029</v>
      </c>
      <c r="C1757">
        <v>0</v>
      </c>
      <c r="D1757" s="181">
        <v>578.16</v>
      </c>
    </row>
    <row r="1758" spans="1:4" x14ac:dyDescent="0.35">
      <c r="A1758">
        <v>1920</v>
      </c>
      <c r="B1758" t="s">
        <v>18030</v>
      </c>
      <c r="C1758">
        <v>0</v>
      </c>
      <c r="D1758" s="181">
        <v>10.06</v>
      </c>
    </row>
    <row r="1759" spans="1:4" x14ac:dyDescent="0.35">
      <c r="A1759">
        <v>1921</v>
      </c>
      <c r="B1759" t="s">
        <v>18031</v>
      </c>
      <c r="C1759">
        <v>0</v>
      </c>
      <c r="D1759" s="181">
        <v>14.856999999999999</v>
      </c>
    </row>
    <row r="1760" spans="1:4" x14ac:dyDescent="0.35">
      <c r="A1760">
        <v>1922</v>
      </c>
      <c r="B1760" t="s">
        <v>18032</v>
      </c>
      <c r="C1760">
        <v>0</v>
      </c>
      <c r="D1760" s="181">
        <v>17</v>
      </c>
    </row>
    <row r="1761" spans="1:4" x14ac:dyDescent="0.35">
      <c r="A1761">
        <v>1923</v>
      </c>
      <c r="B1761" t="s">
        <v>18033</v>
      </c>
      <c r="C1761">
        <v>0</v>
      </c>
      <c r="D1761" s="181">
        <v>7.2</v>
      </c>
    </row>
    <row r="1762" spans="1:4" x14ac:dyDescent="0.35">
      <c r="A1762">
        <v>1924</v>
      </c>
      <c r="B1762" t="s">
        <v>18034</v>
      </c>
      <c r="C1762">
        <v>0</v>
      </c>
      <c r="D1762" s="181">
        <v>11.2</v>
      </c>
    </row>
    <row r="1763" spans="1:4" x14ac:dyDescent="0.35">
      <c r="A1763">
        <v>1925</v>
      </c>
      <c r="B1763" t="s">
        <v>18035</v>
      </c>
      <c r="C1763">
        <v>3</v>
      </c>
      <c r="D1763" s="181">
        <v>15.34</v>
      </c>
    </row>
    <row r="1764" spans="1:4" x14ac:dyDescent="0.35">
      <c r="A1764">
        <v>1926</v>
      </c>
      <c r="B1764" t="s">
        <v>18036</v>
      </c>
      <c r="C1764">
        <v>0</v>
      </c>
      <c r="D1764" s="181">
        <v>18.68</v>
      </c>
    </row>
    <row r="1765" spans="1:4" x14ac:dyDescent="0.35">
      <c r="A1765">
        <v>1927</v>
      </c>
      <c r="B1765" t="s">
        <v>18037</v>
      </c>
      <c r="C1765">
        <v>0</v>
      </c>
      <c r="D1765" s="181">
        <v>115.35</v>
      </c>
    </row>
    <row r="1766" spans="1:4" x14ac:dyDescent="0.35">
      <c r="A1766">
        <v>1928</v>
      </c>
      <c r="B1766" t="s">
        <v>18038</v>
      </c>
      <c r="C1766">
        <v>0</v>
      </c>
      <c r="D1766" s="181">
        <v>2.5</v>
      </c>
    </row>
    <row r="1767" spans="1:4" x14ac:dyDescent="0.35">
      <c r="A1767">
        <v>1929</v>
      </c>
      <c r="B1767" t="s">
        <v>18039</v>
      </c>
      <c r="C1767">
        <v>0</v>
      </c>
      <c r="D1767" s="181">
        <v>18.64</v>
      </c>
    </row>
    <row r="1768" spans="1:4" x14ac:dyDescent="0.35">
      <c r="A1768">
        <v>1930</v>
      </c>
      <c r="B1768" t="s">
        <v>18040</v>
      </c>
      <c r="C1768">
        <v>0</v>
      </c>
      <c r="D1768" s="181">
        <v>7.24</v>
      </c>
    </row>
    <row r="1769" spans="1:4" x14ac:dyDescent="0.35">
      <c r="A1769">
        <v>1931</v>
      </c>
      <c r="B1769" t="s">
        <v>18041</v>
      </c>
      <c r="C1769">
        <v>0</v>
      </c>
      <c r="D1769" s="181">
        <v>21.6</v>
      </c>
    </row>
    <row r="1770" spans="1:4" x14ac:dyDescent="0.35">
      <c r="A1770">
        <v>1932</v>
      </c>
      <c r="B1770" t="s">
        <v>18042</v>
      </c>
      <c r="C1770">
        <v>0</v>
      </c>
      <c r="D1770" s="181">
        <v>4.54</v>
      </c>
    </row>
    <row r="1771" spans="1:4" x14ac:dyDescent="0.35">
      <c r="A1771">
        <v>1933</v>
      </c>
      <c r="B1771" t="s">
        <v>18043</v>
      </c>
      <c r="C1771">
        <v>0</v>
      </c>
      <c r="D1771" s="181">
        <v>7.55</v>
      </c>
    </row>
    <row r="1772" spans="1:4" x14ac:dyDescent="0.35">
      <c r="A1772">
        <v>1934</v>
      </c>
      <c r="B1772" t="s">
        <v>18044</v>
      </c>
      <c r="C1772">
        <v>0</v>
      </c>
      <c r="D1772" s="181">
        <v>9.85</v>
      </c>
    </row>
    <row r="1773" spans="1:4" x14ac:dyDescent="0.35">
      <c r="A1773">
        <v>1935</v>
      </c>
      <c r="B1773" t="s">
        <v>18045</v>
      </c>
      <c r="C1773">
        <v>0</v>
      </c>
      <c r="D1773" s="181">
        <v>25.27</v>
      </c>
    </row>
    <row r="1774" spans="1:4" x14ac:dyDescent="0.35">
      <c r="A1774">
        <v>1936</v>
      </c>
      <c r="B1774" t="s">
        <v>18046</v>
      </c>
      <c r="C1774">
        <v>0</v>
      </c>
      <c r="D1774" s="181">
        <v>39.590000000000003</v>
      </c>
    </row>
    <row r="1775" spans="1:4" x14ac:dyDescent="0.35">
      <c r="A1775">
        <v>1937</v>
      </c>
      <c r="B1775" t="s">
        <v>18047</v>
      </c>
      <c r="C1775">
        <v>0</v>
      </c>
      <c r="D1775" s="181">
        <v>0</v>
      </c>
    </row>
    <row r="1776" spans="1:4" x14ac:dyDescent="0.35">
      <c r="A1776">
        <v>1938</v>
      </c>
      <c r="B1776" t="s">
        <v>18048</v>
      </c>
      <c r="C1776">
        <v>0</v>
      </c>
      <c r="D1776" s="181">
        <v>6.3</v>
      </c>
    </row>
    <row r="1777" spans="1:4" x14ac:dyDescent="0.35">
      <c r="A1777">
        <v>1939</v>
      </c>
      <c r="B1777" t="s">
        <v>18049</v>
      </c>
      <c r="C1777">
        <v>0</v>
      </c>
      <c r="D1777" s="181">
        <v>27.54</v>
      </c>
    </row>
    <row r="1778" spans="1:4" x14ac:dyDescent="0.35">
      <c r="A1778">
        <v>1940</v>
      </c>
      <c r="B1778" t="s">
        <v>18050</v>
      </c>
      <c r="C1778">
        <v>0</v>
      </c>
      <c r="D1778" s="181">
        <v>0</v>
      </c>
    </row>
    <row r="1779" spans="1:4" x14ac:dyDescent="0.35">
      <c r="A1779">
        <v>1941</v>
      </c>
      <c r="B1779" t="s">
        <v>18051</v>
      </c>
      <c r="C1779">
        <v>0</v>
      </c>
      <c r="D1779" s="181">
        <v>0</v>
      </c>
    </row>
    <row r="1780" spans="1:4" x14ac:dyDescent="0.35">
      <c r="A1780">
        <v>1942</v>
      </c>
      <c r="B1780" t="s">
        <v>18052</v>
      </c>
      <c r="C1780">
        <v>0</v>
      </c>
      <c r="D1780" s="181">
        <v>0</v>
      </c>
    </row>
    <row r="1781" spans="1:4" x14ac:dyDescent="0.35">
      <c r="A1781">
        <v>1943</v>
      </c>
      <c r="B1781" t="s">
        <v>18053</v>
      </c>
      <c r="C1781">
        <v>0</v>
      </c>
      <c r="D1781" s="181">
        <v>21.376999999999999</v>
      </c>
    </row>
    <row r="1782" spans="1:4" x14ac:dyDescent="0.35">
      <c r="A1782">
        <v>1944</v>
      </c>
      <c r="B1782" t="s">
        <v>18054</v>
      </c>
      <c r="C1782">
        <v>0</v>
      </c>
      <c r="D1782" s="181">
        <v>6</v>
      </c>
    </row>
    <row r="1783" spans="1:4" x14ac:dyDescent="0.35">
      <c r="A1783">
        <v>1945</v>
      </c>
      <c r="B1783" t="s">
        <v>18055</v>
      </c>
      <c r="C1783">
        <v>0</v>
      </c>
      <c r="D1783" s="181">
        <v>6.92</v>
      </c>
    </row>
    <row r="1784" spans="1:4" x14ac:dyDescent="0.35">
      <c r="A1784">
        <v>1946</v>
      </c>
      <c r="B1784" t="s">
        <v>18056</v>
      </c>
      <c r="C1784">
        <v>0</v>
      </c>
      <c r="D1784" s="181">
        <v>213.37</v>
      </c>
    </row>
    <row r="1785" spans="1:4" x14ac:dyDescent="0.35">
      <c r="A1785">
        <v>1947</v>
      </c>
      <c r="B1785" t="s">
        <v>18057</v>
      </c>
      <c r="C1785">
        <v>0</v>
      </c>
      <c r="D1785" s="181">
        <v>5.64</v>
      </c>
    </row>
    <row r="1786" spans="1:4" x14ac:dyDescent="0.35">
      <c r="A1786">
        <v>1948</v>
      </c>
      <c r="B1786" t="s">
        <v>18058</v>
      </c>
      <c r="C1786">
        <v>0</v>
      </c>
      <c r="D1786" s="181">
        <v>6.1980000000000004</v>
      </c>
    </row>
    <row r="1787" spans="1:4" x14ac:dyDescent="0.35">
      <c r="A1787">
        <v>1949</v>
      </c>
      <c r="B1787" t="s">
        <v>18059</v>
      </c>
      <c r="C1787">
        <v>0</v>
      </c>
      <c r="D1787" s="181">
        <v>5.64</v>
      </c>
    </row>
    <row r="1788" spans="1:4" x14ac:dyDescent="0.35">
      <c r="A1788">
        <v>1950</v>
      </c>
      <c r="B1788" t="s">
        <v>18060</v>
      </c>
      <c r="C1788">
        <v>0</v>
      </c>
      <c r="D1788" s="181">
        <v>0</v>
      </c>
    </row>
    <row r="1789" spans="1:4" x14ac:dyDescent="0.35">
      <c r="A1789">
        <v>1951</v>
      </c>
      <c r="B1789" t="s">
        <v>18061</v>
      </c>
      <c r="C1789">
        <v>0</v>
      </c>
      <c r="D1789" s="181">
        <v>10</v>
      </c>
    </row>
    <row r="1790" spans="1:4" x14ac:dyDescent="0.35">
      <c r="A1790">
        <v>1952</v>
      </c>
      <c r="B1790" t="s">
        <v>18062</v>
      </c>
      <c r="C1790">
        <v>6</v>
      </c>
      <c r="D1790" s="181">
        <v>40.17</v>
      </c>
    </row>
    <row r="1791" spans="1:4" x14ac:dyDescent="0.35">
      <c r="A1791">
        <v>1953</v>
      </c>
      <c r="B1791" t="s">
        <v>18063</v>
      </c>
      <c r="C1791">
        <v>0</v>
      </c>
      <c r="D1791" s="181">
        <v>7.0350000000000001</v>
      </c>
    </row>
    <row r="1792" spans="1:4" x14ac:dyDescent="0.35">
      <c r="A1792">
        <v>1954</v>
      </c>
      <c r="B1792" t="s">
        <v>18064</v>
      </c>
      <c r="C1792">
        <v>21</v>
      </c>
      <c r="D1792" s="181">
        <v>7.899</v>
      </c>
    </row>
    <row r="1793" spans="1:4" x14ac:dyDescent="0.35">
      <c r="A1793">
        <v>1955</v>
      </c>
      <c r="B1793" t="s">
        <v>18065</v>
      </c>
      <c r="C1793">
        <v>0</v>
      </c>
      <c r="D1793" s="181">
        <v>45.4</v>
      </c>
    </row>
    <row r="1794" spans="1:4" x14ac:dyDescent="0.35">
      <c r="A1794">
        <v>1956</v>
      </c>
      <c r="B1794" t="s">
        <v>18066</v>
      </c>
      <c r="C1794">
        <v>0</v>
      </c>
      <c r="D1794" s="181">
        <v>22.096</v>
      </c>
    </row>
    <row r="1795" spans="1:4" x14ac:dyDescent="0.35">
      <c r="A1795">
        <v>1957</v>
      </c>
      <c r="B1795" t="s">
        <v>18067</v>
      </c>
      <c r="C1795">
        <v>16</v>
      </c>
      <c r="D1795" s="181">
        <v>87.01</v>
      </c>
    </row>
    <row r="1796" spans="1:4" x14ac:dyDescent="0.35">
      <c r="A1796">
        <v>1958</v>
      </c>
      <c r="B1796" t="s">
        <v>18068</v>
      </c>
      <c r="C1796">
        <v>0</v>
      </c>
      <c r="D1796" s="181">
        <v>3.32</v>
      </c>
    </row>
    <row r="1797" spans="1:4" x14ac:dyDescent="0.35">
      <c r="A1797">
        <v>1959</v>
      </c>
      <c r="B1797" t="s">
        <v>18069</v>
      </c>
      <c r="C1797">
        <v>0</v>
      </c>
      <c r="D1797" s="181">
        <v>3.3170000000000002</v>
      </c>
    </row>
    <row r="1798" spans="1:4" x14ac:dyDescent="0.35">
      <c r="A1798">
        <v>1960</v>
      </c>
      <c r="B1798" t="s">
        <v>18070</v>
      </c>
      <c r="C1798">
        <v>0</v>
      </c>
      <c r="D1798" s="181">
        <v>2.7650000000000001</v>
      </c>
    </row>
    <row r="1799" spans="1:4" x14ac:dyDescent="0.35">
      <c r="A1799">
        <v>1961</v>
      </c>
      <c r="B1799" t="s">
        <v>18071</v>
      </c>
      <c r="C1799">
        <v>0</v>
      </c>
      <c r="D1799" s="181">
        <v>2.7650000000000001</v>
      </c>
    </row>
    <row r="1800" spans="1:4" x14ac:dyDescent="0.35">
      <c r="A1800">
        <v>1962</v>
      </c>
      <c r="B1800" t="s">
        <v>18072</v>
      </c>
      <c r="C1800">
        <v>0</v>
      </c>
      <c r="D1800" s="181">
        <v>2.7650000000000001</v>
      </c>
    </row>
    <row r="1801" spans="1:4" x14ac:dyDescent="0.35">
      <c r="A1801">
        <v>1963</v>
      </c>
      <c r="B1801" t="s">
        <v>18073</v>
      </c>
      <c r="C1801">
        <v>0</v>
      </c>
      <c r="D1801" s="181">
        <v>3.9</v>
      </c>
    </row>
    <row r="1802" spans="1:4" x14ac:dyDescent="0.35">
      <c r="A1802">
        <v>1964</v>
      </c>
      <c r="B1802" t="s">
        <v>18074</v>
      </c>
      <c r="C1802">
        <v>0</v>
      </c>
      <c r="D1802" s="181">
        <v>5.03</v>
      </c>
    </row>
    <row r="1803" spans="1:4" x14ac:dyDescent="0.35">
      <c r="A1803">
        <v>1965</v>
      </c>
      <c r="B1803" t="s">
        <v>18075</v>
      </c>
      <c r="C1803">
        <v>0</v>
      </c>
      <c r="D1803" s="181">
        <v>5.85</v>
      </c>
    </row>
    <row r="1804" spans="1:4" x14ac:dyDescent="0.35">
      <c r="A1804">
        <v>1966</v>
      </c>
      <c r="B1804" t="s">
        <v>18076</v>
      </c>
      <c r="C1804">
        <v>0</v>
      </c>
      <c r="D1804" s="181">
        <v>3.88</v>
      </c>
    </row>
    <row r="1805" spans="1:4" x14ac:dyDescent="0.35">
      <c r="A1805">
        <v>1967</v>
      </c>
      <c r="B1805" t="s">
        <v>18077</v>
      </c>
      <c r="C1805">
        <v>0</v>
      </c>
      <c r="D1805" s="181">
        <v>4.6100000000000003</v>
      </c>
    </row>
    <row r="1806" spans="1:4" x14ac:dyDescent="0.35">
      <c r="A1806">
        <v>1968</v>
      </c>
      <c r="B1806" t="s">
        <v>18078</v>
      </c>
      <c r="C1806">
        <v>0</v>
      </c>
      <c r="D1806" s="181">
        <v>4.1020000000000003</v>
      </c>
    </row>
    <row r="1807" spans="1:4" x14ac:dyDescent="0.35">
      <c r="A1807">
        <v>1969</v>
      </c>
      <c r="B1807" t="s">
        <v>18079</v>
      </c>
      <c r="C1807">
        <v>0</v>
      </c>
      <c r="D1807" s="181">
        <v>3.69</v>
      </c>
    </row>
    <row r="1808" spans="1:4" x14ac:dyDescent="0.35">
      <c r="A1808">
        <v>1970</v>
      </c>
      <c r="B1808" t="s">
        <v>18080</v>
      </c>
      <c r="C1808">
        <v>0</v>
      </c>
      <c r="D1808" s="181">
        <v>0</v>
      </c>
    </row>
    <row r="1809" spans="1:4" x14ac:dyDescent="0.35">
      <c r="A1809">
        <v>1971</v>
      </c>
      <c r="B1809" t="s">
        <v>18081</v>
      </c>
      <c r="C1809">
        <v>0</v>
      </c>
      <c r="D1809" s="181">
        <v>3.516</v>
      </c>
    </row>
    <row r="1810" spans="1:4" x14ac:dyDescent="0.35">
      <c r="A1810">
        <v>1972</v>
      </c>
      <c r="B1810" t="s">
        <v>18082</v>
      </c>
      <c r="C1810">
        <v>18</v>
      </c>
      <c r="D1810" s="181">
        <v>18.72</v>
      </c>
    </row>
    <row r="1811" spans="1:4" x14ac:dyDescent="0.35">
      <c r="A1811">
        <v>1973</v>
      </c>
      <c r="B1811" t="s">
        <v>18083</v>
      </c>
      <c r="C1811">
        <v>84</v>
      </c>
      <c r="D1811" s="181">
        <v>5.8630000000000004</v>
      </c>
    </row>
    <row r="1812" spans="1:4" x14ac:dyDescent="0.35">
      <c r="A1812">
        <v>1974</v>
      </c>
      <c r="B1812" t="s">
        <v>18084</v>
      </c>
      <c r="C1812">
        <v>0</v>
      </c>
      <c r="D1812" s="181">
        <v>8.64</v>
      </c>
    </row>
    <row r="1813" spans="1:4" x14ac:dyDescent="0.35">
      <c r="A1813">
        <v>1975</v>
      </c>
      <c r="B1813" t="s">
        <v>18085</v>
      </c>
      <c r="C1813">
        <v>24</v>
      </c>
      <c r="D1813" s="181">
        <v>8.6219999999999999</v>
      </c>
    </row>
    <row r="1814" spans="1:4" x14ac:dyDescent="0.35">
      <c r="A1814">
        <v>1976</v>
      </c>
      <c r="B1814" t="s">
        <v>18086</v>
      </c>
      <c r="C1814">
        <v>6</v>
      </c>
      <c r="D1814" s="181">
        <v>5.36</v>
      </c>
    </row>
    <row r="1815" spans="1:4" x14ac:dyDescent="0.35">
      <c r="A1815">
        <v>1977</v>
      </c>
      <c r="B1815" t="s">
        <v>18087</v>
      </c>
      <c r="C1815">
        <v>0</v>
      </c>
      <c r="D1815" s="181">
        <v>56.521000000000001</v>
      </c>
    </row>
    <row r="1816" spans="1:4" x14ac:dyDescent="0.35">
      <c r="A1816">
        <v>1978</v>
      </c>
      <c r="B1816" t="s">
        <v>18088</v>
      </c>
      <c r="C1816">
        <v>0</v>
      </c>
      <c r="D1816" s="181">
        <v>4.4130000000000003</v>
      </c>
    </row>
    <row r="1817" spans="1:4" x14ac:dyDescent="0.35">
      <c r="A1817">
        <v>1979</v>
      </c>
      <c r="B1817" t="s">
        <v>18089</v>
      </c>
      <c r="C1817">
        <v>12</v>
      </c>
      <c r="D1817" s="181">
        <v>6.7380000000000004</v>
      </c>
    </row>
    <row r="1818" spans="1:4" x14ac:dyDescent="0.35">
      <c r="A1818">
        <v>1980</v>
      </c>
      <c r="B1818" t="s">
        <v>18090</v>
      </c>
      <c r="C1818">
        <v>6</v>
      </c>
      <c r="D1818" s="181">
        <v>3.7149999999999999</v>
      </c>
    </row>
    <row r="1819" spans="1:4" x14ac:dyDescent="0.35">
      <c r="A1819">
        <v>1981</v>
      </c>
      <c r="B1819" t="s">
        <v>18091</v>
      </c>
      <c r="C1819">
        <v>0</v>
      </c>
      <c r="D1819" s="181">
        <v>4.2300000000000004</v>
      </c>
    </row>
    <row r="1820" spans="1:4" x14ac:dyDescent="0.35">
      <c r="A1820">
        <v>1982</v>
      </c>
      <c r="B1820" t="s">
        <v>18092</v>
      </c>
      <c r="C1820">
        <v>0</v>
      </c>
      <c r="D1820" s="181">
        <v>17.663</v>
      </c>
    </row>
    <row r="1821" spans="1:4" x14ac:dyDescent="0.35">
      <c r="A1821">
        <v>1983</v>
      </c>
      <c r="B1821" t="s">
        <v>18093</v>
      </c>
      <c r="C1821">
        <v>0</v>
      </c>
      <c r="D1821" s="181">
        <v>24</v>
      </c>
    </row>
    <row r="1822" spans="1:4" x14ac:dyDescent="0.35">
      <c r="A1822">
        <v>1984</v>
      </c>
      <c r="B1822" t="s">
        <v>18094</v>
      </c>
      <c r="C1822">
        <v>0</v>
      </c>
      <c r="D1822" s="181">
        <v>2.88</v>
      </c>
    </row>
    <row r="1823" spans="1:4" x14ac:dyDescent="0.35">
      <c r="A1823">
        <v>1985</v>
      </c>
      <c r="B1823" t="s">
        <v>18095</v>
      </c>
      <c r="C1823">
        <v>0</v>
      </c>
      <c r="D1823" s="181">
        <v>0</v>
      </c>
    </row>
    <row r="1824" spans="1:4" x14ac:dyDescent="0.35">
      <c r="A1824">
        <v>1986</v>
      </c>
      <c r="B1824" t="s">
        <v>18096</v>
      </c>
      <c r="C1824">
        <v>0</v>
      </c>
      <c r="D1824" s="181">
        <v>3.6659999999999999</v>
      </c>
    </row>
    <row r="1825" spans="1:4" x14ac:dyDescent="0.35">
      <c r="A1825">
        <v>1987</v>
      </c>
      <c r="B1825" t="s">
        <v>18097</v>
      </c>
      <c r="C1825">
        <v>0</v>
      </c>
      <c r="D1825" s="181">
        <v>1.47</v>
      </c>
    </row>
    <row r="1826" spans="1:4" x14ac:dyDescent="0.35">
      <c r="A1826">
        <v>1988</v>
      </c>
      <c r="B1826" t="s">
        <v>18098</v>
      </c>
      <c r="C1826">
        <v>0</v>
      </c>
      <c r="D1826" s="181">
        <v>0</v>
      </c>
    </row>
    <row r="1827" spans="1:4" x14ac:dyDescent="0.35">
      <c r="A1827">
        <v>1989</v>
      </c>
      <c r="B1827" t="s">
        <v>18099</v>
      </c>
      <c r="C1827">
        <v>0</v>
      </c>
      <c r="D1827" s="181">
        <v>15.27</v>
      </c>
    </row>
    <row r="1828" spans="1:4" x14ac:dyDescent="0.35">
      <c r="A1828">
        <v>1990</v>
      </c>
      <c r="B1828" t="s">
        <v>18100</v>
      </c>
      <c r="C1828">
        <v>0</v>
      </c>
      <c r="D1828" s="181">
        <v>3.36</v>
      </c>
    </row>
    <row r="1829" spans="1:4" x14ac:dyDescent="0.35">
      <c r="A1829">
        <v>1991</v>
      </c>
      <c r="B1829" t="s">
        <v>18101</v>
      </c>
      <c r="C1829">
        <v>0</v>
      </c>
      <c r="D1829" s="181">
        <v>57.386000000000003</v>
      </c>
    </row>
    <row r="1830" spans="1:4" x14ac:dyDescent="0.35">
      <c r="A1830">
        <v>1992</v>
      </c>
      <c r="B1830" t="s">
        <v>18102</v>
      </c>
      <c r="C1830">
        <v>0</v>
      </c>
      <c r="D1830" s="181">
        <v>0</v>
      </c>
    </row>
    <row r="1831" spans="1:4" x14ac:dyDescent="0.35">
      <c r="A1831">
        <v>1993</v>
      </c>
      <c r="B1831" t="s">
        <v>18103</v>
      </c>
      <c r="C1831">
        <v>0</v>
      </c>
      <c r="D1831" s="181">
        <v>2.173</v>
      </c>
    </row>
    <row r="1832" spans="1:4" x14ac:dyDescent="0.35">
      <c r="A1832">
        <v>1994</v>
      </c>
      <c r="B1832" t="s">
        <v>18104</v>
      </c>
      <c r="C1832">
        <v>0</v>
      </c>
      <c r="D1832" s="181">
        <v>26.88</v>
      </c>
    </row>
    <row r="1833" spans="1:4" x14ac:dyDescent="0.35">
      <c r="A1833">
        <v>1995</v>
      </c>
      <c r="B1833" t="s">
        <v>18105</v>
      </c>
      <c r="C1833">
        <v>18</v>
      </c>
      <c r="D1833" s="181">
        <v>8.2080000000000002</v>
      </c>
    </row>
    <row r="1834" spans="1:4" x14ac:dyDescent="0.35">
      <c r="A1834">
        <v>1996</v>
      </c>
      <c r="B1834" t="s">
        <v>18106</v>
      </c>
      <c r="C1834">
        <v>0</v>
      </c>
      <c r="D1834" s="181">
        <v>0</v>
      </c>
    </row>
    <row r="1835" spans="1:4" x14ac:dyDescent="0.35">
      <c r="A1835">
        <v>1997</v>
      </c>
      <c r="B1835" t="s">
        <v>18107</v>
      </c>
      <c r="C1835">
        <v>0</v>
      </c>
      <c r="D1835" s="181">
        <v>4.234</v>
      </c>
    </row>
    <row r="1836" spans="1:4" x14ac:dyDescent="0.35">
      <c r="A1836">
        <v>1998</v>
      </c>
      <c r="B1836" t="s">
        <v>18108</v>
      </c>
      <c r="C1836">
        <v>6</v>
      </c>
      <c r="D1836" s="181">
        <v>9.5030000000000001</v>
      </c>
    </row>
    <row r="1837" spans="1:4" x14ac:dyDescent="0.35">
      <c r="A1837">
        <v>1999</v>
      </c>
      <c r="B1837" t="s">
        <v>18109</v>
      </c>
      <c r="C1837">
        <v>0</v>
      </c>
      <c r="D1837" s="181">
        <v>1.728</v>
      </c>
    </row>
    <row r="1838" spans="1:4" x14ac:dyDescent="0.35">
      <c r="A1838">
        <v>2000</v>
      </c>
      <c r="B1838" t="s">
        <v>18110</v>
      </c>
      <c r="C1838">
        <v>0</v>
      </c>
      <c r="D1838" s="181">
        <v>67.055999999999997</v>
      </c>
    </row>
    <row r="1839" spans="1:4" x14ac:dyDescent="0.35">
      <c r="A1839">
        <v>2001</v>
      </c>
      <c r="B1839" t="s">
        <v>18111</v>
      </c>
      <c r="C1839">
        <v>0</v>
      </c>
      <c r="D1839" s="181">
        <v>42.35</v>
      </c>
    </row>
    <row r="1840" spans="1:4" x14ac:dyDescent="0.35">
      <c r="A1840">
        <v>2002</v>
      </c>
      <c r="B1840" t="s">
        <v>18112</v>
      </c>
      <c r="C1840">
        <v>0</v>
      </c>
      <c r="D1840" s="181">
        <v>21.123000000000001</v>
      </c>
    </row>
    <row r="1841" spans="1:4" x14ac:dyDescent="0.35">
      <c r="A1841">
        <v>2003</v>
      </c>
      <c r="B1841" t="s">
        <v>18113</v>
      </c>
      <c r="C1841">
        <v>0</v>
      </c>
      <c r="D1841" s="181">
        <v>187.2</v>
      </c>
    </row>
    <row r="1842" spans="1:4" x14ac:dyDescent="0.35">
      <c r="A1842">
        <v>2004</v>
      </c>
      <c r="B1842" t="s">
        <v>18114</v>
      </c>
      <c r="C1842">
        <v>0</v>
      </c>
      <c r="D1842" s="181">
        <v>3.944</v>
      </c>
    </row>
    <row r="1843" spans="1:4" x14ac:dyDescent="0.35">
      <c r="A1843">
        <v>2005</v>
      </c>
      <c r="B1843" t="s">
        <v>18115</v>
      </c>
      <c r="C1843">
        <v>0</v>
      </c>
      <c r="D1843" s="181">
        <v>6.2220000000000004</v>
      </c>
    </row>
    <row r="1844" spans="1:4" x14ac:dyDescent="0.35">
      <c r="A1844">
        <v>2007</v>
      </c>
      <c r="B1844" t="s">
        <v>18116</v>
      </c>
      <c r="C1844">
        <v>0</v>
      </c>
      <c r="D1844" s="181">
        <v>10.419</v>
      </c>
    </row>
    <row r="1845" spans="1:4" x14ac:dyDescent="0.35">
      <c r="A1845">
        <v>2008</v>
      </c>
      <c r="B1845" t="s">
        <v>18117</v>
      </c>
      <c r="C1845">
        <v>0</v>
      </c>
      <c r="D1845" s="181">
        <v>3.069</v>
      </c>
    </row>
    <row r="1846" spans="1:4" x14ac:dyDescent="0.35">
      <c r="A1846">
        <v>2009</v>
      </c>
      <c r="B1846" t="s">
        <v>18118</v>
      </c>
      <c r="C1846">
        <v>0</v>
      </c>
      <c r="D1846" s="181">
        <v>7.3550000000000004</v>
      </c>
    </row>
    <row r="1847" spans="1:4" x14ac:dyDescent="0.35">
      <c r="A1847">
        <v>2010</v>
      </c>
      <c r="B1847" t="s">
        <v>18119</v>
      </c>
      <c r="C1847">
        <v>0</v>
      </c>
      <c r="D1847" s="181">
        <v>2.5</v>
      </c>
    </row>
    <row r="1848" spans="1:4" x14ac:dyDescent="0.35">
      <c r="A1848">
        <v>2011</v>
      </c>
      <c r="B1848" t="s">
        <v>18120</v>
      </c>
      <c r="C1848">
        <v>0</v>
      </c>
      <c r="D1848" s="181">
        <v>4.0650000000000004</v>
      </c>
    </row>
    <row r="1849" spans="1:4" x14ac:dyDescent="0.35">
      <c r="A1849">
        <v>2012</v>
      </c>
      <c r="B1849" t="s">
        <v>18121</v>
      </c>
      <c r="C1849">
        <v>0</v>
      </c>
      <c r="D1849" s="181">
        <v>1.25</v>
      </c>
    </row>
    <row r="1850" spans="1:4" x14ac:dyDescent="0.35">
      <c r="A1850">
        <v>2013</v>
      </c>
      <c r="B1850" t="s">
        <v>18122</v>
      </c>
      <c r="C1850">
        <v>0</v>
      </c>
      <c r="D1850" s="181">
        <v>4.9960000000000004</v>
      </c>
    </row>
    <row r="1851" spans="1:4" x14ac:dyDescent="0.35">
      <c r="A1851">
        <v>2014</v>
      </c>
      <c r="B1851" t="s">
        <v>18123</v>
      </c>
      <c r="C1851">
        <v>0</v>
      </c>
      <c r="D1851" s="181">
        <v>2.0699999999999998</v>
      </c>
    </row>
    <row r="1852" spans="1:4" x14ac:dyDescent="0.35">
      <c r="A1852">
        <v>2015</v>
      </c>
      <c r="B1852" t="s">
        <v>18124</v>
      </c>
      <c r="C1852">
        <v>0</v>
      </c>
      <c r="D1852" s="181">
        <v>2.2879999999999998</v>
      </c>
    </row>
    <row r="1853" spans="1:4" x14ac:dyDescent="0.35">
      <c r="A1853">
        <v>2016</v>
      </c>
      <c r="B1853" t="s">
        <v>18125</v>
      </c>
      <c r="C1853">
        <v>0</v>
      </c>
      <c r="D1853" s="181">
        <v>3.73</v>
      </c>
    </row>
    <row r="1854" spans="1:4" x14ac:dyDescent="0.35">
      <c r="A1854">
        <v>2017</v>
      </c>
      <c r="B1854" t="s">
        <v>18126</v>
      </c>
      <c r="C1854">
        <v>6</v>
      </c>
      <c r="D1854" s="181">
        <v>3.91</v>
      </c>
    </row>
    <row r="1855" spans="1:4" x14ac:dyDescent="0.35">
      <c r="A1855">
        <v>2018</v>
      </c>
      <c r="B1855" t="s">
        <v>18127</v>
      </c>
      <c r="C1855">
        <v>0</v>
      </c>
      <c r="D1855" s="181">
        <v>2.8809999999999998</v>
      </c>
    </row>
    <row r="1856" spans="1:4" x14ac:dyDescent="0.35">
      <c r="A1856">
        <v>2019</v>
      </c>
      <c r="B1856" t="s">
        <v>18128</v>
      </c>
      <c r="C1856">
        <v>0</v>
      </c>
      <c r="D1856" s="181">
        <v>3</v>
      </c>
    </row>
    <row r="1857" spans="1:4" x14ac:dyDescent="0.35">
      <c r="A1857">
        <v>2020</v>
      </c>
      <c r="B1857" t="s">
        <v>18129</v>
      </c>
      <c r="C1857">
        <v>0</v>
      </c>
      <c r="D1857" s="181">
        <v>2.0939999999999999</v>
      </c>
    </row>
    <row r="1858" spans="1:4" x14ac:dyDescent="0.35">
      <c r="A1858">
        <v>2021</v>
      </c>
      <c r="B1858" t="s">
        <v>18130</v>
      </c>
      <c r="C1858">
        <v>0</v>
      </c>
      <c r="D1858" s="181">
        <v>1.611</v>
      </c>
    </row>
    <row r="1859" spans="1:4" x14ac:dyDescent="0.35">
      <c r="A1859">
        <v>2022</v>
      </c>
      <c r="B1859" t="s">
        <v>18131</v>
      </c>
      <c r="C1859">
        <v>0</v>
      </c>
      <c r="D1859" s="181">
        <v>1.482</v>
      </c>
    </row>
    <row r="1860" spans="1:4" x14ac:dyDescent="0.35">
      <c r="A1860">
        <v>2023</v>
      </c>
      <c r="B1860" t="s">
        <v>18132</v>
      </c>
      <c r="C1860">
        <v>0</v>
      </c>
      <c r="D1860" s="181">
        <v>1.7569999999999999</v>
      </c>
    </row>
    <row r="1861" spans="1:4" x14ac:dyDescent="0.35">
      <c r="A1861">
        <v>2024</v>
      </c>
      <c r="B1861" t="s">
        <v>18133</v>
      </c>
      <c r="C1861">
        <v>0</v>
      </c>
      <c r="D1861" s="181">
        <v>1.29</v>
      </c>
    </row>
    <row r="1862" spans="1:4" x14ac:dyDescent="0.35">
      <c r="A1862">
        <v>2025</v>
      </c>
      <c r="B1862" t="s">
        <v>18134</v>
      </c>
      <c r="C1862">
        <v>0</v>
      </c>
      <c r="D1862" s="181">
        <v>1.52</v>
      </c>
    </row>
    <row r="1863" spans="1:4" x14ac:dyDescent="0.35">
      <c r="A1863">
        <v>2026</v>
      </c>
      <c r="B1863" t="s">
        <v>18135</v>
      </c>
      <c r="C1863">
        <v>0</v>
      </c>
      <c r="D1863" s="181">
        <v>2.7650000000000001</v>
      </c>
    </row>
    <row r="1864" spans="1:4" x14ac:dyDescent="0.35">
      <c r="A1864">
        <v>2027</v>
      </c>
      <c r="B1864" t="s">
        <v>18136</v>
      </c>
      <c r="C1864">
        <v>0</v>
      </c>
      <c r="D1864" s="181">
        <v>2.4159999999999999</v>
      </c>
    </row>
    <row r="1865" spans="1:4" x14ac:dyDescent="0.35">
      <c r="A1865">
        <v>2028</v>
      </c>
      <c r="B1865" t="s">
        <v>18137</v>
      </c>
      <c r="C1865">
        <v>0</v>
      </c>
      <c r="D1865" s="181">
        <v>3.9</v>
      </c>
    </row>
    <row r="1866" spans="1:4" x14ac:dyDescent="0.35">
      <c r="A1866">
        <v>2029</v>
      </c>
      <c r="B1866" t="s">
        <v>18138</v>
      </c>
      <c r="C1866">
        <v>0</v>
      </c>
      <c r="D1866" s="181">
        <v>3.95</v>
      </c>
    </row>
    <row r="1867" spans="1:4" x14ac:dyDescent="0.35">
      <c r="A1867">
        <v>2030</v>
      </c>
      <c r="B1867" t="s">
        <v>18139</v>
      </c>
      <c r="C1867">
        <v>0</v>
      </c>
      <c r="D1867" s="181">
        <v>2.9</v>
      </c>
    </row>
    <row r="1868" spans="1:4" x14ac:dyDescent="0.35">
      <c r="A1868">
        <v>2031</v>
      </c>
      <c r="B1868" t="s">
        <v>18140</v>
      </c>
      <c r="C1868">
        <v>0</v>
      </c>
      <c r="D1868" s="181">
        <v>3.5649999999999999</v>
      </c>
    </row>
    <row r="1869" spans="1:4" x14ac:dyDescent="0.35">
      <c r="A1869">
        <v>2032</v>
      </c>
      <c r="B1869" t="s">
        <v>18141</v>
      </c>
      <c r="C1869">
        <v>0</v>
      </c>
      <c r="D1869" s="181">
        <v>16.21</v>
      </c>
    </row>
    <row r="1870" spans="1:4" x14ac:dyDescent="0.35">
      <c r="A1870">
        <v>2033</v>
      </c>
      <c r="B1870" t="s">
        <v>18142</v>
      </c>
      <c r="C1870">
        <v>102</v>
      </c>
      <c r="D1870" s="181">
        <v>3.85</v>
      </c>
    </row>
    <row r="1871" spans="1:4" x14ac:dyDescent="0.35">
      <c r="A1871">
        <v>2034</v>
      </c>
      <c r="B1871" t="s">
        <v>18143</v>
      </c>
      <c r="C1871">
        <v>72</v>
      </c>
      <c r="D1871" s="181">
        <v>7.61</v>
      </c>
    </row>
    <row r="1872" spans="1:4" x14ac:dyDescent="0.35">
      <c r="A1872">
        <v>2035</v>
      </c>
      <c r="B1872" t="s">
        <v>18144</v>
      </c>
      <c r="C1872">
        <v>0</v>
      </c>
      <c r="D1872" s="181">
        <v>12.82</v>
      </c>
    </row>
    <row r="1873" spans="1:4" x14ac:dyDescent="0.35">
      <c r="A1873">
        <v>2036</v>
      </c>
      <c r="B1873" t="s">
        <v>18145</v>
      </c>
      <c r="C1873">
        <v>12</v>
      </c>
      <c r="D1873" s="181">
        <v>12.82</v>
      </c>
    </row>
    <row r="1874" spans="1:4" x14ac:dyDescent="0.35">
      <c r="A1874">
        <v>2037</v>
      </c>
      <c r="B1874" t="s">
        <v>18146</v>
      </c>
      <c r="C1874">
        <v>0</v>
      </c>
      <c r="D1874" s="181">
        <v>11.875</v>
      </c>
    </row>
    <row r="1875" spans="1:4" x14ac:dyDescent="0.35">
      <c r="A1875">
        <v>2038</v>
      </c>
      <c r="B1875" t="s">
        <v>18147</v>
      </c>
      <c r="C1875">
        <v>0</v>
      </c>
      <c r="D1875" s="181">
        <v>5.2629999999999999</v>
      </c>
    </row>
    <row r="1876" spans="1:4" x14ac:dyDescent="0.35">
      <c r="A1876">
        <v>2039</v>
      </c>
      <c r="B1876" t="s">
        <v>18148</v>
      </c>
      <c r="C1876">
        <v>0</v>
      </c>
      <c r="D1876" s="181">
        <v>5.27</v>
      </c>
    </row>
    <row r="1877" spans="1:4" x14ac:dyDescent="0.35">
      <c r="A1877">
        <v>2040</v>
      </c>
      <c r="B1877" t="s">
        <v>18149</v>
      </c>
      <c r="C1877">
        <v>0</v>
      </c>
      <c r="D1877" s="181">
        <v>4.2679999999999998</v>
      </c>
    </row>
    <row r="1878" spans="1:4" x14ac:dyDescent="0.35">
      <c r="A1878">
        <v>2041</v>
      </c>
      <c r="B1878" t="s">
        <v>18150</v>
      </c>
      <c r="C1878">
        <v>0</v>
      </c>
      <c r="D1878" s="181">
        <v>5.3</v>
      </c>
    </row>
    <row r="1879" spans="1:4" x14ac:dyDescent="0.35">
      <c r="A1879">
        <v>2042</v>
      </c>
      <c r="B1879" t="s">
        <v>18151</v>
      </c>
      <c r="C1879">
        <v>0</v>
      </c>
      <c r="D1879" s="181">
        <v>5.3</v>
      </c>
    </row>
    <row r="1880" spans="1:4" x14ac:dyDescent="0.35">
      <c r="A1880">
        <v>2043</v>
      </c>
      <c r="B1880" t="s">
        <v>18152</v>
      </c>
      <c r="C1880">
        <v>0</v>
      </c>
      <c r="D1880" s="181">
        <v>4.43</v>
      </c>
    </row>
    <row r="1881" spans="1:4" x14ac:dyDescent="0.35">
      <c r="A1881">
        <v>2044</v>
      </c>
      <c r="B1881" t="s">
        <v>18153</v>
      </c>
      <c r="C1881">
        <v>0</v>
      </c>
      <c r="D1881" s="181">
        <v>6.48</v>
      </c>
    </row>
    <row r="1882" spans="1:4" x14ac:dyDescent="0.35">
      <c r="A1882">
        <v>2045</v>
      </c>
      <c r="B1882" t="s">
        <v>18154</v>
      </c>
      <c r="C1882">
        <v>0</v>
      </c>
      <c r="D1882" s="181">
        <v>4.37</v>
      </c>
    </row>
    <row r="1883" spans="1:4" x14ac:dyDescent="0.35">
      <c r="A1883">
        <v>2046</v>
      </c>
      <c r="B1883" t="s">
        <v>18155</v>
      </c>
      <c r="C1883">
        <v>0</v>
      </c>
      <c r="D1883" s="181">
        <v>4.45</v>
      </c>
    </row>
    <row r="1884" spans="1:4" x14ac:dyDescent="0.35">
      <c r="A1884">
        <v>2047</v>
      </c>
      <c r="B1884" t="s">
        <v>18156</v>
      </c>
      <c r="C1884">
        <v>0</v>
      </c>
      <c r="D1884" s="181">
        <v>5.423</v>
      </c>
    </row>
    <row r="1885" spans="1:4" x14ac:dyDescent="0.35">
      <c r="A1885">
        <v>2048</v>
      </c>
      <c r="B1885" t="s">
        <v>18157</v>
      </c>
      <c r="C1885">
        <v>0</v>
      </c>
      <c r="D1885" s="181">
        <v>12.366</v>
      </c>
    </row>
    <row r="1886" spans="1:4" x14ac:dyDescent="0.35">
      <c r="A1886">
        <v>2049</v>
      </c>
      <c r="B1886" t="s">
        <v>18158</v>
      </c>
      <c r="C1886">
        <v>0</v>
      </c>
      <c r="D1886" s="181">
        <v>1.806</v>
      </c>
    </row>
    <row r="1887" spans="1:4" x14ac:dyDescent="0.35">
      <c r="A1887">
        <v>2050</v>
      </c>
      <c r="B1887" t="s">
        <v>18159</v>
      </c>
      <c r="C1887">
        <v>0</v>
      </c>
      <c r="D1887" s="181">
        <v>11.494999999999999</v>
      </c>
    </row>
    <row r="1888" spans="1:4" x14ac:dyDescent="0.35">
      <c r="A1888">
        <v>2051</v>
      </c>
      <c r="B1888" t="s">
        <v>18160</v>
      </c>
      <c r="C1888">
        <v>0</v>
      </c>
      <c r="D1888" s="181">
        <v>5.88</v>
      </c>
    </row>
    <row r="1889" spans="1:4" x14ac:dyDescent="0.35">
      <c r="A1889">
        <v>2052</v>
      </c>
      <c r="B1889" t="s">
        <v>18161</v>
      </c>
      <c r="C1889">
        <v>0</v>
      </c>
      <c r="D1889" s="181">
        <v>40.74</v>
      </c>
    </row>
    <row r="1890" spans="1:4" x14ac:dyDescent="0.35">
      <c r="A1890">
        <v>2053</v>
      </c>
      <c r="B1890" t="s">
        <v>18162</v>
      </c>
      <c r="C1890">
        <v>0</v>
      </c>
      <c r="D1890" s="181">
        <v>1.673</v>
      </c>
    </row>
    <row r="1891" spans="1:4" x14ac:dyDescent="0.35">
      <c r="A1891">
        <v>2054</v>
      </c>
      <c r="B1891" t="s">
        <v>18163</v>
      </c>
      <c r="C1891">
        <v>0</v>
      </c>
      <c r="D1891" s="181">
        <v>6.68</v>
      </c>
    </row>
    <row r="1892" spans="1:4" x14ac:dyDescent="0.35">
      <c r="A1892">
        <v>2055</v>
      </c>
      <c r="B1892" t="s">
        <v>18164</v>
      </c>
      <c r="C1892">
        <v>0</v>
      </c>
      <c r="D1892" s="181">
        <v>4.2300000000000004</v>
      </c>
    </row>
    <row r="1893" spans="1:4" x14ac:dyDescent="0.35">
      <c r="A1893">
        <v>2056</v>
      </c>
      <c r="B1893" t="s">
        <v>18165</v>
      </c>
      <c r="C1893">
        <v>0</v>
      </c>
      <c r="D1893" s="181">
        <v>4.2300000000000004</v>
      </c>
    </row>
    <row r="1894" spans="1:4" x14ac:dyDescent="0.35">
      <c r="A1894">
        <v>2057</v>
      </c>
      <c r="B1894" t="s">
        <v>18166</v>
      </c>
      <c r="C1894">
        <v>0</v>
      </c>
      <c r="D1894" s="181">
        <v>4.53</v>
      </c>
    </row>
    <row r="1895" spans="1:4" x14ac:dyDescent="0.35">
      <c r="A1895">
        <v>2058</v>
      </c>
      <c r="B1895" t="s">
        <v>18167</v>
      </c>
      <c r="C1895">
        <v>0</v>
      </c>
      <c r="D1895" s="181">
        <v>5.99</v>
      </c>
    </row>
    <row r="1896" spans="1:4" x14ac:dyDescent="0.35">
      <c r="A1896">
        <v>2059</v>
      </c>
      <c r="B1896" t="s">
        <v>18168</v>
      </c>
      <c r="C1896">
        <v>0</v>
      </c>
      <c r="D1896" s="181">
        <v>13.5</v>
      </c>
    </row>
    <row r="1897" spans="1:4" x14ac:dyDescent="0.35">
      <c r="A1897">
        <v>2060</v>
      </c>
      <c r="B1897" t="s">
        <v>18169</v>
      </c>
      <c r="C1897">
        <v>0</v>
      </c>
      <c r="D1897" s="181">
        <v>145.5</v>
      </c>
    </row>
    <row r="1898" spans="1:4" x14ac:dyDescent="0.35">
      <c r="A1898">
        <v>2061</v>
      </c>
      <c r="B1898" t="s">
        <v>18170</v>
      </c>
      <c r="C1898">
        <v>18</v>
      </c>
      <c r="D1898" s="181">
        <v>32</v>
      </c>
    </row>
    <row r="1899" spans="1:4" x14ac:dyDescent="0.35">
      <c r="A1899">
        <v>2062</v>
      </c>
      <c r="B1899" t="s">
        <v>18171</v>
      </c>
      <c r="C1899">
        <v>0</v>
      </c>
      <c r="D1899" s="181">
        <v>19.399999999999999</v>
      </c>
    </row>
    <row r="1900" spans="1:4" x14ac:dyDescent="0.35">
      <c r="A1900">
        <v>2063</v>
      </c>
      <c r="B1900" t="s">
        <v>18172</v>
      </c>
      <c r="C1900">
        <v>0</v>
      </c>
      <c r="D1900" s="181">
        <v>106.7</v>
      </c>
    </row>
    <row r="1901" spans="1:4" x14ac:dyDescent="0.35">
      <c r="A1901">
        <v>2064</v>
      </c>
      <c r="B1901" t="s">
        <v>18173</v>
      </c>
      <c r="C1901">
        <v>0</v>
      </c>
      <c r="D1901" s="181">
        <v>4.6559999999999997</v>
      </c>
    </row>
    <row r="1902" spans="1:4" x14ac:dyDescent="0.35">
      <c r="A1902">
        <v>2065</v>
      </c>
      <c r="B1902" t="s">
        <v>18174</v>
      </c>
      <c r="C1902">
        <v>36</v>
      </c>
      <c r="D1902" s="181">
        <v>4.5999999999999996</v>
      </c>
    </row>
    <row r="1903" spans="1:4" x14ac:dyDescent="0.35">
      <c r="A1903">
        <v>2067</v>
      </c>
      <c r="B1903" t="s">
        <v>18175</v>
      </c>
      <c r="C1903">
        <v>0</v>
      </c>
      <c r="D1903" s="181">
        <v>3.7040000000000002</v>
      </c>
    </row>
    <row r="1904" spans="1:4" x14ac:dyDescent="0.35">
      <c r="A1904">
        <v>2068</v>
      </c>
      <c r="B1904" t="s">
        <v>18176</v>
      </c>
      <c r="C1904">
        <v>0</v>
      </c>
      <c r="D1904" s="181">
        <v>17.79</v>
      </c>
    </row>
    <row r="1905" spans="1:4" x14ac:dyDescent="0.35">
      <c r="A1905">
        <v>2069</v>
      </c>
      <c r="B1905" t="s">
        <v>18177</v>
      </c>
      <c r="C1905">
        <v>0</v>
      </c>
      <c r="D1905" s="181">
        <v>11.432</v>
      </c>
    </row>
    <row r="1906" spans="1:4" x14ac:dyDescent="0.35">
      <c r="A1906">
        <v>2070</v>
      </c>
      <c r="B1906" t="s">
        <v>18178</v>
      </c>
      <c r="C1906">
        <v>0</v>
      </c>
      <c r="D1906" s="181">
        <v>0</v>
      </c>
    </row>
    <row r="1907" spans="1:4" x14ac:dyDescent="0.35">
      <c r="A1907">
        <v>2071</v>
      </c>
      <c r="B1907" t="s">
        <v>18179</v>
      </c>
      <c r="C1907">
        <v>48</v>
      </c>
      <c r="D1907" s="181">
        <v>9.9149999999999991</v>
      </c>
    </row>
    <row r="1908" spans="1:4" x14ac:dyDescent="0.35">
      <c r="A1908">
        <v>2072</v>
      </c>
      <c r="B1908" t="s">
        <v>18180</v>
      </c>
      <c r="C1908">
        <v>0</v>
      </c>
      <c r="D1908" s="181">
        <v>0</v>
      </c>
    </row>
    <row r="1909" spans="1:4" x14ac:dyDescent="0.35">
      <c r="A1909">
        <v>2073</v>
      </c>
      <c r="B1909" t="s">
        <v>18181</v>
      </c>
      <c r="C1909">
        <v>0</v>
      </c>
      <c r="D1909" s="181">
        <v>25</v>
      </c>
    </row>
    <row r="1910" spans="1:4" x14ac:dyDescent="0.35">
      <c r="A1910">
        <v>2074</v>
      </c>
      <c r="B1910" t="s">
        <v>18182</v>
      </c>
      <c r="C1910">
        <v>0</v>
      </c>
      <c r="D1910" s="181">
        <v>2.2999999999999998</v>
      </c>
    </row>
    <row r="1911" spans="1:4" x14ac:dyDescent="0.35">
      <c r="A1911">
        <v>2075</v>
      </c>
      <c r="B1911" t="s">
        <v>18183</v>
      </c>
      <c r="C1911">
        <v>0</v>
      </c>
      <c r="D1911" s="181">
        <v>23.33</v>
      </c>
    </row>
    <row r="1912" spans="1:4" x14ac:dyDescent="0.35">
      <c r="A1912">
        <v>2076</v>
      </c>
      <c r="B1912" t="s">
        <v>18184</v>
      </c>
      <c r="C1912">
        <v>0</v>
      </c>
      <c r="D1912" s="181">
        <v>43.11</v>
      </c>
    </row>
    <row r="1913" spans="1:4" x14ac:dyDescent="0.35">
      <c r="A1913">
        <v>2077</v>
      </c>
      <c r="B1913" t="s">
        <v>18185</v>
      </c>
      <c r="C1913">
        <v>0</v>
      </c>
      <c r="D1913" s="181">
        <v>69.12</v>
      </c>
    </row>
    <row r="1914" spans="1:4" x14ac:dyDescent="0.35">
      <c r="A1914">
        <v>2078</v>
      </c>
      <c r="B1914" t="s">
        <v>18186</v>
      </c>
      <c r="C1914">
        <v>0</v>
      </c>
      <c r="D1914" s="181">
        <v>15.98</v>
      </c>
    </row>
    <row r="1915" spans="1:4" x14ac:dyDescent="0.35">
      <c r="A1915">
        <v>2079</v>
      </c>
      <c r="B1915" t="s">
        <v>18187</v>
      </c>
      <c r="C1915">
        <v>12</v>
      </c>
      <c r="D1915" s="181">
        <v>11.66</v>
      </c>
    </row>
    <row r="1916" spans="1:4" x14ac:dyDescent="0.35">
      <c r="A1916">
        <v>2080</v>
      </c>
      <c r="B1916" t="s">
        <v>18188</v>
      </c>
      <c r="C1916">
        <v>12</v>
      </c>
      <c r="D1916" s="181">
        <v>10.63</v>
      </c>
    </row>
    <row r="1917" spans="1:4" x14ac:dyDescent="0.35">
      <c r="A1917">
        <v>2081</v>
      </c>
      <c r="B1917" t="s">
        <v>18189</v>
      </c>
      <c r="C1917">
        <v>6</v>
      </c>
      <c r="D1917" s="181">
        <v>10.63</v>
      </c>
    </row>
    <row r="1918" spans="1:4" x14ac:dyDescent="0.35">
      <c r="A1918">
        <v>2082</v>
      </c>
      <c r="B1918" t="s">
        <v>18190</v>
      </c>
      <c r="C1918">
        <v>12</v>
      </c>
      <c r="D1918" s="181">
        <v>13.11</v>
      </c>
    </row>
    <row r="1919" spans="1:4" x14ac:dyDescent="0.35">
      <c r="A1919">
        <v>2083</v>
      </c>
      <c r="B1919" t="s">
        <v>18191</v>
      </c>
      <c r="C1919">
        <v>6</v>
      </c>
      <c r="D1919" s="181">
        <v>15.86</v>
      </c>
    </row>
    <row r="1920" spans="1:4" x14ac:dyDescent="0.35">
      <c r="A1920">
        <v>2084</v>
      </c>
      <c r="B1920" t="s">
        <v>18192</v>
      </c>
      <c r="C1920">
        <v>0</v>
      </c>
      <c r="D1920" s="181">
        <v>21.327000000000002</v>
      </c>
    </row>
    <row r="1921" spans="1:4" x14ac:dyDescent="0.35">
      <c r="A1921">
        <v>2085</v>
      </c>
      <c r="B1921" t="s">
        <v>18193</v>
      </c>
      <c r="C1921">
        <v>0</v>
      </c>
      <c r="D1921" s="181">
        <v>14</v>
      </c>
    </row>
    <row r="1922" spans="1:4" x14ac:dyDescent="0.35">
      <c r="A1922">
        <v>2086</v>
      </c>
      <c r="B1922" t="s">
        <v>18194</v>
      </c>
      <c r="C1922">
        <v>0</v>
      </c>
      <c r="D1922" s="181">
        <v>5.718</v>
      </c>
    </row>
    <row r="1923" spans="1:4" x14ac:dyDescent="0.35">
      <c r="A1923">
        <v>2087</v>
      </c>
      <c r="B1923" t="s">
        <v>18195</v>
      </c>
      <c r="C1923">
        <v>0</v>
      </c>
      <c r="D1923" s="181">
        <v>15.92</v>
      </c>
    </row>
    <row r="1924" spans="1:4" x14ac:dyDescent="0.35">
      <c r="A1924">
        <v>2088</v>
      </c>
      <c r="B1924" t="s">
        <v>18196</v>
      </c>
      <c r="C1924">
        <v>0</v>
      </c>
      <c r="D1924" s="181">
        <v>4.9109999999999996</v>
      </c>
    </row>
    <row r="1925" spans="1:4" x14ac:dyDescent="0.35">
      <c r="A1925">
        <v>2089</v>
      </c>
      <c r="B1925" t="s">
        <v>18197</v>
      </c>
      <c r="C1925">
        <v>0</v>
      </c>
      <c r="D1925" s="181">
        <v>5.1879999999999997</v>
      </c>
    </row>
    <row r="1926" spans="1:4" x14ac:dyDescent="0.35">
      <c r="A1926">
        <v>2090</v>
      </c>
      <c r="B1926" t="s">
        <v>18198</v>
      </c>
      <c r="C1926">
        <v>0</v>
      </c>
      <c r="D1926" s="181">
        <v>3.4710000000000001</v>
      </c>
    </row>
    <row r="1927" spans="1:4" x14ac:dyDescent="0.35">
      <c r="A1927">
        <v>2091</v>
      </c>
      <c r="B1927" t="s">
        <v>18199</v>
      </c>
      <c r="C1927">
        <v>0</v>
      </c>
      <c r="D1927" s="181">
        <v>7.8719999999999999</v>
      </c>
    </row>
    <row r="1928" spans="1:4" x14ac:dyDescent="0.35">
      <c r="A1928">
        <v>2092</v>
      </c>
      <c r="B1928" t="s">
        <v>18200</v>
      </c>
      <c r="C1928">
        <v>0</v>
      </c>
      <c r="D1928" s="181">
        <v>3.98</v>
      </c>
    </row>
    <row r="1929" spans="1:4" x14ac:dyDescent="0.35">
      <c r="A1929">
        <v>2093</v>
      </c>
      <c r="B1929" t="s">
        <v>18201</v>
      </c>
      <c r="C1929">
        <v>0</v>
      </c>
      <c r="D1929" s="181">
        <v>3.7629999999999999</v>
      </c>
    </row>
    <row r="1930" spans="1:4" x14ac:dyDescent="0.35">
      <c r="A1930">
        <v>2094</v>
      </c>
      <c r="B1930" t="s">
        <v>18202</v>
      </c>
      <c r="C1930">
        <v>0</v>
      </c>
      <c r="D1930" s="181">
        <v>7.258</v>
      </c>
    </row>
    <row r="1931" spans="1:4" x14ac:dyDescent="0.35">
      <c r="A1931">
        <v>2095</v>
      </c>
      <c r="B1931" t="s">
        <v>18203</v>
      </c>
      <c r="C1931">
        <v>0</v>
      </c>
      <c r="D1931" s="181">
        <v>7.3339999999999996</v>
      </c>
    </row>
    <row r="1932" spans="1:4" x14ac:dyDescent="0.35">
      <c r="A1932">
        <v>2096</v>
      </c>
      <c r="B1932" t="s">
        <v>18204</v>
      </c>
      <c r="C1932">
        <v>0</v>
      </c>
      <c r="D1932" s="181">
        <v>4.0140000000000002</v>
      </c>
    </row>
    <row r="1933" spans="1:4" x14ac:dyDescent="0.35">
      <c r="A1933">
        <v>2097</v>
      </c>
      <c r="B1933" t="s">
        <v>18205</v>
      </c>
      <c r="C1933">
        <v>0</v>
      </c>
      <c r="D1933" s="181">
        <v>4.83</v>
      </c>
    </row>
    <row r="1934" spans="1:4" x14ac:dyDescent="0.35">
      <c r="A1934">
        <v>2098</v>
      </c>
      <c r="B1934" t="s">
        <v>18206</v>
      </c>
      <c r="C1934">
        <v>0</v>
      </c>
      <c r="D1934" s="181">
        <v>1.35</v>
      </c>
    </row>
    <row r="1935" spans="1:4" x14ac:dyDescent="0.35">
      <c r="A1935">
        <v>2099</v>
      </c>
      <c r="B1935" t="s">
        <v>18207</v>
      </c>
      <c r="C1935">
        <v>0</v>
      </c>
      <c r="D1935" s="181">
        <v>25.236000000000001</v>
      </c>
    </row>
    <row r="1936" spans="1:4" x14ac:dyDescent="0.35">
      <c r="A1936">
        <v>2100</v>
      </c>
      <c r="B1936" t="s">
        <v>18208</v>
      </c>
      <c r="C1936">
        <v>0</v>
      </c>
      <c r="D1936" s="181">
        <v>1.23</v>
      </c>
    </row>
    <row r="1937" spans="1:4" x14ac:dyDescent="0.35">
      <c r="A1937">
        <v>2101</v>
      </c>
      <c r="B1937" t="s">
        <v>18209</v>
      </c>
      <c r="C1937">
        <v>0</v>
      </c>
      <c r="D1937" s="181">
        <v>2.23</v>
      </c>
    </row>
    <row r="1938" spans="1:4" x14ac:dyDescent="0.35">
      <c r="A1938">
        <v>2102</v>
      </c>
      <c r="B1938" t="s">
        <v>18210</v>
      </c>
      <c r="C1938">
        <v>0</v>
      </c>
      <c r="D1938" s="181">
        <v>1.35</v>
      </c>
    </row>
    <row r="1939" spans="1:4" x14ac:dyDescent="0.35">
      <c r="A1939">
        <v>2103</v>
      </c>
      <c r="B1939" t="s">
        <v>18211</v>
      </c>
      <c r="C1939">
        <v>0</v>
      </c>
      <c r="D1939" s="181">
        <v>27</v>
      </c>
    </row>
    <row r="1940" spans="1:4" x14ac:dyDescent="0.35">
      <c r="A1940">
        <v>2104</v>
      </c>
      <c r="B1940" t="s">
        <v>18212</v>
      </c>
      <c r="C1940">
        <v>6</v>
      </c>
      <c r="D1940" s="181">
        <v>33</v>
      </c>
    </row>
    <row r="1941" spans="1:4" x14ac:dyDescent="0.35">
      <c r="A1941">
        <v>2105</v>
      </c>
      <c r="B1941" t="s">
        <v>18213</v>
      </c>
      <c r="C1941">
        <v>48</v>
      </c>
      <c r="D1941" s="181">
        <v>12.5</v>
      </c>
    </row>
    <row r="1942" spans="1:4" x14ac:dyDescent="0.35">
      <c r="A1942">
        <v>2106</v>
      </c>
      <c r="B1942" t="s">
        <v>18214</v>
      </c>
      <c r="C1942">
        <v>18</v>
      </c>
      <c r="D1942" s="181">
        <v>8.9</v>
      </c>
    </row>
    <row r="1943" spans="1:4" x14ac:dyDescent="0.35">
      <c r="A1943">
        <v>2107</v>
      </c>
      <c r="B1943" t="s">
        <v>18215</v>
      </c>
      <c r="C1943">
        <v>0</v>
      </c>
      <c r="D1943" s="181">
        <v>2.5209999999999999</v>
      </c>
    </row>
    <row r="1944" spans="1:4" x14ac:dyDescent="0.35">
      <c r="A1944">
        <v>2108</v>
      </c>
      <c r="B1944" t="s">
        <v>18216</v>
      </c>
      <c r="C1944">
        <v>0</v>
      </c>
      <c r="D1944" s="181">
        <v>6.52</v>
      </c>
    </row>
    <row r="1945" spans="1:4" x14ac:dyDescent="0.35">
      <c r="A1945">
        <v>2109</v>
      </c>
      <c r="B1945" t="s">
        <v>18217</v>
      </c>
      <c r="C1945">
        <v>0</v>
      </c>
      <c r="D1945" s="181">
        <v>5.6909999999999998</v>
      </c>
    </row>
    <row r="1946" spans="1:4" x14ac:dyDescent="0.35">
      <c r="A1946">
        <v>2110</v>
      </c>
      <c r="B1946" t="s">
        <v>18218</v>
      </c>
      <c r="C1946">
        <v>0</v>
      </c>
      <c r="D1946" s="181">
        <v>5.33</v>
      </c>
    </row>
    <row r="1947" spans="1:4" x14ac:dyDescent="0.35">
      <c r="A1947">
        <v>2111</v>
      </c>
      <c r="B1947" t="s">
        <v>18219</v>
      </c>
      <c r="C1947">
        <v>0</v>
      </c>
      <c r="D1947" s="181">
        <v>5.8959999999999999</v>
      </c>
    </row>
    <row r="1948" spans="1:4" x14ac:dyDescent="0.35">
      <c r="A1948">
        <v>2112</v>
      </c>
      <c r="B1948" t="s">
        <v>18220</v>
      </c>
      <c r="C1948">
        <v>0</v>
      </c>
      <c r="D1948" s="181">
        <v>9.66</v>
      </c>
    </row>
    <row r="1949" spans="1:4" x14ac:dyDescent="0.35">
      <c r="A1949">
        <v>2113</v>
      </c>
      <c r="B1949" t="s">
        <v>18221</v>
      </c>
      <c r="C1949">
        <v>0</v>
      </c>
      <c r="D1949" s="181">
        <v>6.048</v>
      </c>
    </row>
    <row r="1950" spans="1:4" x14ac:dyDescent="0.35">
      <c r="A1950">
        <v>2114</v>
      </c>
      <c r="B1950" t="s">
        <v>18222</v>
      </c>
      <c r="C1950">
        <v>0</v>
      </c>
      <c r="D1950" s="181">
        <v>6.952</v>
      </c>
    </row>
    <row r="1951" spans="1:4" x14ac:dyDescent="0.35">
      <c r="A1951">
        <v>2115</v>
      </c>
      <c r="B1951" t="s">
        <v>18223</v>
      </c>
      <c r="C1951">
        <v>0</v>
      </c>
      <c r="D1951" s="181">
        <v>4.484</v>
      </c>
    </row>
    <row r="1952" spans="1:4" x14ac:dyDescent="0.35">
      <c r="A1952">
        <v>2116</v>
      </c>
      <c r="B1952" t="s">
        <v>18224</v>
      </c>
      <c r="C1952">
        <v>0</v>
      </c>
      <c r="D1952" s="181">
        <v>3.01</v>
      </c>
    </row>
    <row r="1953" spans="1:4" x14ac:dyDescent="0.35">
      <c r="A1953">
        <v>2118</v>
      </c>
      <c r="B1953" t="s">
        <v>18225</v>
      </c>
      <c r="C1953">
        <v>0</v>
      </c>
      <c r="D1953" s="181">
        <v>1.5669999999999999</v>
      </c>
    </row>
    <row r="1954" spans="1:4" x14ac:dyDescent="0.35">
      <c r="A1954">
        <v>2119</v>
      </c>
      <c r="B1954" t="s">
        <v>18226</v>
      </c>
      <c r="C1954">
        <v>0</v>
      </c>
      <c r="D1954" s="181">
        <v>1.9</v>
      </c>
    </row>
    <row r="1955" spans="1:4" x14ac:dyDescent="0.35">
      <c r="A1955">
        <v>2120</v>
      </c>
      <c r="B1955" t="s">
        <v>18227</v>
      </c>
      <c r="C1955">
        <v>0</v>
      </c>
      <c r="D1955" s="181">
        <v>5.6050000000000004</v>
      </c>
    </row>
    <row r="1956" spans="1:4" x14ac:dyDescent="0.35">
      <c r="A1956">
        <v>2121</v>
      </c>
      <c r="B1956" t="s">
        <v>18228</v>
      </c>
      <c r="C1956">
        <v>0</v>
      </c>
      <c r="D1956" s="181">
        <v>1.7569999999999999</v>
      </c>
    </row>
    <row r="1957" spans="1:4" x14ac:dyDescent="0.35">
      <c r="A1957">
        <v>2122</v>
      </c>
      <c r="B1957" t="s">
        <v>18229</v>
      </c>
      <c r="C1957">
        <v>0</v>
      </c>
      <c r="D1957" s="181">
        <v>2.09</v>
      </c>
    </row>
    <row r="1958" spans="1:4" x14ac:dyDescent="0.35">
      <c r="A1958">
        <v>2123</v>
      </c>
      <c r="B1958" t="s">
        <v>18230</v>
      </c>
      <c r="C1958">
        <v>0</v>
      </c>
      <c r="D1958" s="181">
        <v>1.6619999999999999</v>
      </c>
    </row>
    <row r="1959" spans="1:4" x14ac:dyDescent="0.35">
      <c r="A1959">
        <v>2124</v>
      </c>
      <c r="B1959" t="s">
        <v>18231</v>
      </c>
      <c r="C1959">
        <v>0</v>
      </c>
      <c r="D1959" s="181">
        <v>3.95</v>
      </c>
    </row>
    <row r="1960" spans="1:4" x14ac:dyDescent="0.35">
      <c r="A1960">
        <v>2125</v>
      </c>
      <c r="B1960" t="s">
        <v>18232</v>
      </c>
      <c r="C1960">
        <v>0</v>
      </c>
      <c r="D1960" s="181">
        <v>4.3319999999999999</v>
      </c>
    </row>
    <row r="1961" spans="1:4" x14ac:dyDescent="0.35">
      <c r="A1961">
        <v>2126</v>
      </c>
      <c r="B1961" t="s">
        <v>18233</v>
      </c>
      <c r="C1961">
        <v>0</v>
      </c>
      <c r="D1961" s="181">
        <v>1.33</v>
      </c>
    </row>
    <row r="1962" spans="1:4" x14ac:dyDescent="0.35">
      <c r="A1962">
        <v>2127</v>
      </c>
      <c r="B1962" t="s">
        <v>18234</v>
      </c>
      <c r="C1962">
        <v>0</v>
      </c>
      <c r="D1962" s="181">
        <v>4.7670000000000003</v>
      </c>
    </row>
    <row r="1963" spans="1:4" x14ac:dyDescent="0.35">
      <c r="A1963">
        <v>2128</v>
      </c>
      <c r="B1963" t="s">
        <v>18235</v>
      </c>
      <c r="C1963">
        <v>0</v>
      </c>
      <c r="D1963" s="181">
        <v>3.01</v>
      </c>
    </row>
    <row r="1964" spans="1:4" x14ac:dyDescent="0.35">
      <c r="A1964">
        <v>2129</v>
      </c>
      <c r="B1964" t="s">
        <v>18236</v>
      </c>
      <c r="C1964">
        <v>0</v>
      </c>
      <c r="D1964" s="181">
        <v>0</v>
      </c>
    </row>
    <row r="1965" spans="1:4" x14ac:dyDescent="0.35">
      <c r="A1965">
        <v>2130</v>
      </c>
      <c r="B1965" t="s">
        <v>18237</v>
      </c>
      <c r="C1965">
        <v>84</v>
      </c>
      <c r="D1965" s="181">
        <v>6.96</v>
      </c>
    </row>
    <row r="1966" spans="1:4" x14ac:dyDescent="0.35">
      <c r="A1966">
        <v>2131</v>
      </c>
      <c r="B1966" t="s">
        <v>18238</v>
      </c>
      <c r="C1966">
        <v>0</v>
      </c>
      <c r="D1966" s="181">
        <v>5.9379999999999997</v>
      </c>
    </row>
    <row r="1967" spans="1:4" x14ac:dyDescent="0.35">
      <c r="A1967">
        <v>2132</v>
      </c>
      <c r="B1967" t="s">
        <v>18239</v>
      </c>
      <c r="C1967">
        <v>0</v>
      </c>
      <c r="D1967" s="181">
        <v>6.0960000000000001</v>
      </c>
    </row>
    <row r="1968" spans="1:4" x14ac:dyDescent="0.35">
      <c r="A1968">
        <v>2133</v>
      </c>
      <c r="B1968" t="s">
        <v>18240</v>
      </c>
      <c r="C1968">
        <v>30</v>
      </c>
      <c r="D1968" s="181">
        <v>10.35</v>
      </c>
    </row>
    <row r="1969" spans="1:4" x14ac:dyDescent="0.35">
      <c r="A1969">
        <v>2134</v>
      </c>
      <c r="B1969" t="s">
        <v>18241</v>
      </c>
      <c r="C1969">
        <v>0</v>
      </c>
      <c r="D1969" s="181">
        <v>4.4109999999999996</v>
      </c>
    </row>
    <row r="1970" spans="1:4" x14ac:dyDescent="0.35">
      <c r="A1970">
        <v>2135</v>
      </c>
      <c r="B1970" t="s">
        <v>18242</v>
      </c>
      <c r="C1970">
        <v>0</v>
      </c>
      <c r="D1970" s="181">
        <v>6.4160000000000004</v>
      </c>
    </row>
    <row r="1971" spans="1:4" x14ac:dyDescent="0.35">
      <c r="A1971">
        <v>2136</v>
      </c>
      <c r="B1971" t="s">
        <v>18243</v>
      </c>
      <c r="C1971">
        <v>0</v>
      </c>
      <c r="D1971" s="181">
        <v>3.5750000000000002</v>
      </c>
    </row>
    <row r="1972" spans="1:4" x14ac:dyDescent="0.35">
      <c r="A1972">
        <v>2137</v>
      </c>
      <c r="B1972" t="s">
        <v>18244</v>
      </c>
      <c r="C1972">
        <v>0</v>
      </c>
      <c r="D1972" s="181">
        <v>13.75</v>
      </c>
    </row>
    <row r="1973" spans="1:4" x14ac:dyDescent="0.35">
      <c r="A1973">
        <v>2138</v>
      </c>
      <c r="B1973" t="s">
        <v>18245</v>
      </c>
      <c r="C1973">
        <v>0</v>
      </c>
      <c r="D1973" s="181">
        <v>18</v>
      </c>
    </row>
    <row r="1974" spans="1:4" x14ac:dyDescent="0.35">
      <c r="A1974">
        <v>2139</v>
      </c>
      <c r="B1974" t="s">
        <v>18246</v>
      </c>
      <c r="C1974">
        <v>0</v>
      </c>
      <c r="D1974" s="181">
        <v>4.33</v>
      </c>
    </row>
    <row r="1975" spans="1:4" x14ac:dyDescent="0.35">
      <c r="A1975">
        <v>2140</v>
      </c>
      <c r="B1975" t="s">
        <v>18247</v>
      </c>
      <c r="C1975">
        <v>6</v>
      </c>
      <c r="D1975" s="181">
        <v>6.18</v>
      </c>
    </row>
    <row r="1976" spans="1:4" x14ac:dyDescent="0.35">
      <c r="A1976">
        <v>2141</v>
      </c>
      <c r="B1976" t="s">
        <v>18248</v>
      </c>
      <c r="C1976">
        <v>0</v>
      </c>
      <c r="D1976" s="181">
        <v>12.5</v>
      </c>
    </row>
    <row r="1977" spans="1:4" x14ac:dyDescent="0.35">
      <c r="A1977">
        <v>2142</v>
      </c>
      <c r="B1977" t="s">
        <v>18249</v>
      </c>
      <c r="C1977">
        <v>0</v>
      </c>
      <c r="D1977" s="181">
        <v>0</v>
      </c>
    </row>
    <row r="1978" spans="1:4" x14ac:dyDescent="0.35">
      <c r="A1978">
        <v>2143</v>
      </c>
      <c r="B1978" t="s">
        <v>18250</v>
      </c>
      <c r="C1978">
        <v>0</v>
      </c>
      <c r="D1978" s="181">
        <v>0</v>
      </c>
    </row>
    <row r="1979" spans="1:4" x14ac:dyDescent="0.35">
      <c r="A1979">
        <v>2144</v>
      </c>
      <c r="B1979" t="s">
        <v>18251</v>
      </c>
      <c r="C1979">
        <v>0</v>
      </c>
      <c r="D1979" s="181">
        <v>0</v>
      </c>
    </row>
    <row r="1980" spans="1:4" x14ac:dyDescent="0.35">
      <c r="A1980">
        <v>2145</v>
      </c>
      <c r="B1980" t="s">
        <v>18252</v>
      </c>
      <c r="C1980">
        <v>0</v>
      </c>
      <c r="D1980" s="181">
        <v>1.3</v>
      </c>
    </row>
    <row r="1981" spans="1:4" x14ac:dyDescent="0.35">
      <c r="A1981">
        <v>2146</v>
      </c>
      <c r="B1981" t="s">
        <v>18253</v>
      </c>
      <c r="C1981">
        <v>0</v>
      </c>
      <c r="D1981" s="181">
        <v>3.33</v>
      </c>
    </row>
    <row r="1982" spans="1:4" x14ac:dyDescent="0.35">
      <c r="A1982">
        <v>2147</v>
      </c>
      <c r="B1982" t="s">
        <v>18254</v>
      </c>
      <c r="C1982">
        <v>0</v>
      </c>
      <c r="D1982" s="181">
        <v>5.6130000000000004</v>
      </c>
    </row>
    <row r="1983" spans="1:4" x14ac:dyDescent="0.35">
      <c r="A1983">
        <v>2148</v>
      </c>
      <c r="B1983" t="s">
        <v>18255</v>
      </c>
      <c r="C1983">
        <v>0</v>
      </c>
      <c r="D1983" s="181">
        <v>6.1369999999999996</v>
      </c>
    </row>
    <row r="1984" spans="1:4" x14ac:dyDescent="0.35">
      <c r="A1984">
        <v>2149</v>
      </c>
      <c r="B1984" t="s">
        <v>18256</v>
      </c>
      <c r="C1984">
        <v>0</v>
      </c>
      <c r="D1984" s="181">
        <v>6.65</v>
      </c>
    </row>
    <row r="1985" spans="1:4" x14ac:dyDescent="0.35">
      <c r="A1985">
        <v>2150</v>
      </c>
      <c r="B1985" t="s">
        <v>18257</v>
      </c>
      <c r="C1985">
        <v>0</v>
      </c>
      <c r="D1985" s="181">
        <v>3.9609999999999999</v>
      </c>
    </row>
    <row r="1986" spans="1:4" x14ac:dyDescent="0.35">
      <c r="A1986">
        <v>2151</v>
      </c>
      <c r="B1986" t="s">
        <v>18258</v>
      </c>
      <c r="C1986">
        <v>0</v>
      </c>
      <c r="D1986" s="181">
        <v>6.79</v>
      </c>
    </row>
    <row r="1987" spans="1:4" x14ac:dyDescent="0.35">
      <c r="A1987">
        <v>2152</v>
      </c>
      <c r="B1987" t="s">
        <v>18259</v>
      </c>
      <c r="C1987">
        <v>0</v>
      </c>
      <c r="D1987" s="181">
        <v>0</v>
      </c>
    </row>
    <row r="1988" spans="1:4" x14ac:dyDescent="0.35">
      <c r="A1988">
        <v>2153</v>
      </c>
      <c r="B1988" t="s">
        <v>18260</v>
      </c>
      <c r="C1988">
        <v>0</v>
      </c>
      <c r="D1988" s="181">
        <v>0</v>
      </c>
    </row>
    <row r="1989" spans="1:4" x14ac:dyDescent="0.35">
      <c r="A1989">
        <v>2154</v>
      </c>
      <c r="B1989" t="s">
        <v>18261</v>
      </c>
      <c r="C1989">
        <v>0</v>
      </c>
      <c r="D1989" s="181">
        <v>3.2309999999999999</v>
      </c>
    </row>
    <row r="1990" spans="1:4" x14ac:dyDescent="0.35">
      <c r="A1990">
        <v>2155</v>
      </c>
      <c r="B1990" t="s">
        <v>18262</v>
      </c>
      <c r="C1990">
        <v>0</v>
      </c>
      <c r="D1990" s="181">
        <v>3.5830000000000002</v>
      </c>
    </row>
    <row r="1991" spans="1:4" x14ac:dyDescent="0.35">
      <c r="A1991">
        <v>2156</v>
      </c>
      <c r="B1991" t="s">
        <v>18263</v>
      </c>
      <c r="C1991">
        <v>0</v>
      </c>
      <c r="D1991" s="181">
        <v>2.0499999999999998</v>
      </c>
    </row>
    <row r="1992" spans="1:4" x14ac:dyDescent="0.35">
      <c r="A1992">
        <v>2157</v>
      </c>
      <c r="B1992" t="s">
        <v>18264</v>
      </c>
      <c r="C1992">
        <v>0</v>
      </c>
      <c r="D1992" s="181">
        <v>2.0510000000000002</v>
      </c>
    </row>
    <row r="1993" spans="1:4" x14ac:dyDescent="0.35">
      <c r="A1993">
        <v>2158</v>
      </c>
      <c r="B1993" t="s">
        <v>18265</v>
      </c>
      <c r="C1993">
        <v>0</v>
      </c>
      <c r="D1993" s="181">
        <v>2</v>
      </c>
    </row>
    <row r="1994" spans="1:4" x14ac:dyDescent="0.35">
      <c r="A1994">
        <v>2159</v>
      </c>
      <c r="B1994" t="s">
        <v>18266</v>
      </c>
      <c r="C1994">
        <v>0</v>
      </c>
      <c r="D1994" s="181">
        <v>2</v>
      </c>
    </row>
    <row r="1995" spans="1:4" x14ac:dyDescent="0.35">
      <c r="A1995">
        <v>2160</v>
      </c>
      <c r="B1995" t="s">
        <v>18267</v>
      </c>
      <c r="C1995">
        <v>0</v>
      </c>
      <c r="D1995" s="181">
        <v>2.8119999999999998</v>
      </c>
    </row>
    <row r="1996" spans="1:4" x14ac:dyDescent="0.35">
      <c r="A1996">
        <v>2161</v>
      </c>
      <c r="B1996" t="s">
        <v>18268</v>
      </c>
      <c r="C1996">
        <v>0</v>
      </c>
      <c r="D1996" s="181">
        <v>3.04</v>
      </c>
    </row>
    <row r="1997" spans="1:4" x14ac:dyDescent="0.35">
      <c r="A1997">
        <v>2162</v>
      </c>
      <c r="B1997" t="s">
        <v>18269</v>
      </c>
      <c r="C1997">
        <v>0</v>
      </c>
      <c r="D1997" s="181">
        <v>3.04</v>
      </c>
    </row>
    <row r="1998" spans="1:4" x14ac:dyDescent="0.35">
      <c r="A1998">
        <v>2163</v>
      </c>
      <c r="B1998" t="s">
        <v>18270</v>
      </c>
      <c r="C1998">
        <v>0</v>
      </c>
      <c r="D1998" s="181">
        <v>0</v>
      </c>
    </row>
    <row r="1999" spans="1:4" x14ac:dyDescent="0.35">
      <c r="A1999">
        <v>2164</v>
      </c>
      <c r="B1999" t="s">
        <v>18271</v>
      </c>
      <c r="C1999">
        <v>42</v>
      </c>
      <c r="D1999" s="181">
        <v>7.5949999999999998</v>
      </c>
    </row>
    <row r="2000" spans="1:4" x14ac:dyDescent="0.35">
      <c r="A2000">
        <v>2165</v>
      </c>
      <c r="B2000" t="s">
        <v>18272</v>
      </c>
      <c r="C2000">
        <v>0</v>
      </c>
      <c r="D2000" s="181">
        <v>7.04</v>
      </c>
    </row>
    <row r="2001" spans="1:4" x14ac:dyDescent="0.35">
      <c r="A2001">
        <v>2166</v>
      </c>
      <c r="B2001" t="s">
        <v>18273</v>
      </c>
      <c r="C2001">
        <v>0</v>
      </c>
      <c r="D2001" s="181">
        <v>7.04</v>
      </c>
    </row>
    <row r="2002" spans="1:4" x14ac:dyDescent="0.35">
      <c r="A2002">
        <v>2167</v>
      </c>
      <c r="B2002" t="s">
        <v>18274</v>
      </c>
      <c r="C2002">
        <v>0</v>
      </c>
      <c r="D2002" s="181">
        <v>5.23</v>
      </c>
    </row>
    <row r="2003" spans="1:4" x14ac:dyDescent="0.35">
      <c r="A2003">
        <v>2168</v>
      </c>
      <c r="B2003" t="s">
        <v>18275</v>
      </c>
      <c r="C2003">
        <v>0</v>
      </c>
      <c r="D2003" s="181">
        <v>12.9</v>
      </c>
    </row>
    <row r="2004" spans="1:4" x14ac:dyDescent="0.35">
      <c r="A2004">
        <v>2169</v>
      </c>
      <c r="B2004" t="s">
        <v>18276</v>
      </c>
      <c r="C2004">
        <v>0</v>
      </c>
      <c r="D2004" s="181">
        <v>3.42</v>
      </c>
    </row>
    <row r="2005" spans="1:4" x14ac:dyDescent="0.35">
      <c r="A2005">
        <v>2170</v>
      </c>
      <c r="B2005" t="s">
        <v>18277</v>
      </c>
      <c r="C2005">
        <v>0</v>
      </c>
      <c r="D2005" s="181">
        <v>2.85</v>
      </c>
    </row>
    <row r="2006" spans="1:4" x14ac:dyDescent="0.35">
      <c r="A2006">
        <v>2171</v>
      </c>
      <c r="B2006" t="s">
        <v>18278</v>
      </c>
      <c r="C2006">
        <v>0</v>
      </c>
      <c r="D2006" s="181">
        <v>1.5</v>
      </c>
    </row>
    <row r="2007" spans="1:4" x14ac:dyDescent="0.35">
      <c r="A2007">
        <v>2172</v>
      </c>
      <c r="B2007" t="s">
        <v>18279</v>
      </c>
      <c r="C2007">
        <v>0</v>
      </c>
      <c r="D2007" s="181">
        <v>4.96</v>
      </c>
    </row>
    <row r="2008" spans="1:4" x14ac:dyDescent="0.35">
      <c r="A2008">
        <v>2173</v>
      </c>
      <c r="B2008" t="s">
        <v>18280</v>
      </c>
      <c r="C2008">
        <v>0</v>
      </c>
      <c r="D2008" s="181">
        <v>4.9400000000000004</v>
      </c>
    </row>
    <row r="2009" spans="1:4" x14ac:dyDescent="0.35">
      <c r="A2009">
        <v>2174</v>
      </c>
      <c r="B2009" t="s">
        <v>18281</v>
      </c>
      <c r="C2009">
        <v>0</v>
      </c>
      <c r="D2009" s="181">
        <v>1.9750000000000001</v>
      </c>
    </row>
    <row r="2010" spans="1:4" x14ac:dyDescent="0.35">
      <c r="A2010">
        <v>2175</v>
      </c>
      <c r="B2010" t="s">
        <v>18282</v>
      </c>
      <c r="C2010">
        <v>0</v>
      </c>
      <c r="D2010" s="181">
        <v>1.0529999999999999</v>
      </c>
    </row>
    <row r="2011" spans="1:4" x14ac:dyDescent="0.35">
      <c r="A2011">
        <v>2176</v>
      </c>
      <c r="B2011" t="s">
        <v>18283</v>
      </c>
      <c r="C2011">
        <v>36</v>
      </c>
      <c r="D2011" s="181">
        <v>2.19</v>
      </c>
    </row>
    <row r="2012" spans="1:4" x14ac:dyDescent="0.35">
      <c r="A2012">
        <v>2177</v>
      </c>
      <c r="B2012" t="s">
        <v>18284</v>
      </c>
      <c r="C2012">
        <v>48</v>
      </c>
      <c r="D2012" s="181">
        <v>2.19</v>
      </c>
    </row>
    <row r="2013" spans="1:4" x14ac:dyDescent="0.35">
      <c r="A2013">
        <v>2178</v>
      </c>
      <c r="B2013" t="s">
        <v>18285</v>
      </c>
      <c r="C2013">
        <v>42</v>
      </c>
      <c r="D2013" s="181">
        <v>2.19</v>
      </c>
    </row>
    <row r="2014" spans="1:4" x14ac:dyDescent="0.35">
      <c r="A2014">
        <v>2179</v>
      </c>
      <c r="B2014" t="s">
        <v>18286</v>
      </c>
      <c r="C2014">
        <v>0</v>
      </c>
      <c r="D2014" s="181">
        <v>4.9560000000000004</v>
      </c>
    </row>
    <row r="2015" spans="1:4" x14ac:dyDescent="0.35">
      <c r="A2015">
        <v>2180</v>
      </c>
      <c r="B2015" t="s">
        <v>18287</v>
      </c>
      <c r="C2015">
        <v>0</v>
      </c>
      <c r="D2015" s="181">
        <v>8.0920000000000005</v>
      </c>
    </row>
    <row r="2016" spans="1:4" x14ac:dyDescent="0.35">
      <c r="A2016">
        <v>2181</v>
      </c>
      <c r="B2016" t="s">
        <v>18288</v>
      </c>
      <c r="C2016">
        <v>30</v>
      </c>
      <c r="D2016" s="181">
        <v>2.19</v>
      </c>
    </row>
    <row r="2017" spans="1:4" x14ac:dyDescent="0.35">
      <c r="A2017">
        <v>2182</v>
      </c>
      <c r="B2017" t="s">
        <v>18289</v>
      </c>
      <c r="C2017">
        <v>0</v>
      </c>
      <c r="D2017" s="181">
        <v>2.8119999999999998</v>
      </c>
    </row>
    <row r="2018" spans="1:4" x14ac:dyDescent="0.35">
      <c r="A2018">
        <v>2183</v>
      </c>
      <c r="B2018" t="s">
        <v>18290</v>
      </c>
      <c r="C2018">
        <v>0</v>
      </c>
      <c r="D2018" s="181">
        <v>7.7779999999999996</v>
      </c>
    </row>
    <row r="2019" spans="1:4" x14ac:dyDescent="0.35">
      <c r="A2019">
        <v>2184</v>
      </c>
      <c r="B2019" t="s">
        <v>18291</v>
      </c>
      <c r="C2019">
        <v>0</v>
      </c>
      <c r="D2019" s="181">
        <v>4.202</v>
      </c>
    </row>
    <row r="2020" spans="1:4" x14ac:dyDescent="0.35">
      <c r="A2020">
        <v>2185</v>
      </c>
      <c r="B2020" t="s">
        <v>18292</v>
      </c>
      <c r="C2020">
        <v>12</v>
      </c>
      <c r="D2020" s="181">
        <v>33.72</v>
      </c>
    </row>
    <row r="2021" spans="1:4" x14ac:dyDescent="0.35">
      <c r="A2021">
        <v>2186</v>
      </c>
      <c r="B2021" t="s">
        <v>18293</v>
      </c>
      <c r="C2021">
        <v>12</v>
      </c>
      <c r="D2021" s="181">
        <v>33.72</v>
      </c>
    </row>
    <row r="2022" spans="1:4" x14ac:dyDescent="0.35">
      <c r="A2022">
        <v>2188</v>
      </c>
      <c r="B2022" t="s">
        <v>18294</v>
      </c>
      <c r="C2022">
        <v>0</v>
      </c>
      <c r="D2022" s="181">
        <v>7.4029999999999996</v>
      </c>
    </row>
    <row r="2023" spans="1:4" x14ac:dyDescent="0.35">
      <c r="A2023">
        <v>2189</v>
      </c>
      <c r="B2023" t="s">
        <v>18295</v>
      </c>
      <c r="C2023">
        <v>30</v>
      </c>
      <c r="D2023" s="181">
        <v>9.31</v>
      </c>
    </row>
    <row r="2024" spans="1:4" x14ac:dyDescent="0.35">
      <c r="A2024">
        <v>2190</v>
      </c>
      <c r="B2024" t="s">
        <v>18296</v>
      </c>
      <c r="C2024">
        <v>36</v>
      </c>
      <c r="D2024" s="181">
        <v>9.5</v>
      </c>
    </row>
    <row r="2025" spans="1:4" x14ac:dyDescent="0.35">
      <c r="A2025">
        <v>2191</v>
      </c>
      <c r="B2025" t="s">
        <v>18297</v>
      </c>
      <c r="C2025">
        <v>30</v>
      </c>
      <c r="D2025" s="181">
        <v>12.35</v>
      </c>
    </row>
    <row r="2026" spans="1:4" x14ac:dyDescent="0.35">
      <c r="A2026">
        <v>2192</v>
      </c>
      <c r="B2026" t="s">
        <v>18298</v>
      </c>
      <c r="C2026">
        <v>0</v>
      </c>
      <c r="D2026" s="181">
        <v>6.6520000000000001</v>
      </c>
    </row>
    <row r="2027" spans="1:4" x14ac:dyDescent="0.35">
      <c r="A2027">
        <v>2193</v>
      </c>
      <c r="B2027" t="s">
        <v>18299</v>
      </c>
      <c r="C2027">
        <v>24</v>
      </c>
      <c r="D2027" s="181">
        <v>7.6</v>
      </c>
    </row>
    <row r="2028" spans="1:4" x14ac:dyDescent="0.35">
      <c r="A2028">
        <v>2194</v>
      </c>
      <c r="B2028" t="s">
        <v>18300</v>
      </c>
      <c r="C2028">
        <v>0</v>
      </c>
      <c r="D2028" s="181">
        <v>7.5170000000000003</v>
      </c>
    </row>
    <row r="2029" spans="1:4" x14ac:dyDescent="0.35">
      <c r="A2029">
        <v>2195</v>
      </c>
      <c r="B2029" t="s">
        <v>18301</v>
      </c>
      <c r="C2029">
        <v>0</v>
      </c>
      <c r="D2029" s="181">
        <v>0</v>
      </c>
    </row>
    <row r="2030" spans="1:4" x14ac:dyDescent="0.35">
      <c r="A2030">
        <v>2197</v>
      </c>
      <c r="B2030" t="s">
        <v>18302</v>
      </c>
      <c r="C2030">
        <v>0</v>
      </c>
      <c r="D2030" s="181">
        <v>15.83</v>
      </c>
    </row>
    <row r="2031" spans="1:4" x14ac:dyDescent="0.35">
      <c r="A2031">
        <v>2198</v>
      </c>
      <c r="B2031" t="s">
        <v>18303</v>
      </c>
      <c r="C2031">
        <v>6</v>
      </c>
      <c r="D2031" s="181">
        <v>7.91</v>
      </c>
    </row>
    <row r="2032" spans="1:4" x14ac:dyDescent="0.35">
      <c r="A2032">
        <v>2199</v>
      </c>
      <c r="B2032" t="s">
        <v>18304</v>
      </c>
      <c r="C2032">
        <v>0</v>
      </c>
      <c r="D2032" s="181">
        <v>11.9</v>
      </c>
    </row>
    <row r="2033" spans="1:4" x14ac:dyDescent="0.35">
      <c r="A2033">
        <v>2200</v>
      </c>
      <c r="B2033" t="s">
        <v>18305</v>
      </c>
      <c r="C2033">
        <v>0</v>
      </c>
      <c r="D2033" s="181">
        <v>11.688000000000001</v>
      </c>
    </row>
    <row r="2034" spans="1:4" x14ac:dyDescent="0.35">
      <c r="A2034">
        <v>2201</v>
      </c>
      <c r="B2034" t="s">
        <v>18306</v>
      </c>
      <c r="C2034">
        <v>0</v>
      </c>
      <c r="D2034" s="181">
        <v>42.9</v>
      </c>
    </row>
    <row r="2035" spans="1:4" x14ac:dyDescent="0.35">
      <c r="A2035">
        <v>2202</v>
      </c>
      <c r="B2035" t="s">
        <v>18307</v>
      </c>
      <c r="C2035">
        <v>0</v>
      </c>
      <c r="D2035" s="181">
        <v>6.4249999999999998</v>
      </c>
    </row>
    <row r="2036" spans="1:4" x14ac:dyDescent="0.35">
      <c r="A2036">
        <v>2203</v>
      </c>
      <c r="B2036" t="s">
        <v>18308</v>
      </c>
      <c r="C2036">
        <v>0</v>
      </c>
      <c r="D2036" s="181">
        <v>27.16</v>
      </c>
    </row>
    <row r="2037" spans="1:4" x14ac:dyDescent="0.35">
      <c r="A2037">
        <v>2204</v>
      </c>
      <c r="B2037" t="s">
        <v>18309</v>
      </c>
      <c r="C2037">
        <v>18</v>
      </c>
      <c r="D2037" s="181">
        <v>11.98</v>
      </c>
    </row>
    <row r="2038" spans="1:4" x14ac:dyDescent="0.35">
      <c r="A2038">
        <v>2205</v>
      </c>
      <c r="B2038" t="s">
        <v>18310</v>
      </c>
      <c r="C2038">
        <v>0</v>
      </c>
      <c r="D2038" s="181">
        <v>4.83</v>
      </c>
    </row>
    <row r="2039" spans="1:4" x14ac:dyDescent="0.35">
      <c r="A2039">
        <v>2206</v>
      </c>
      <c r="B2039" t="s">
        <v>18311</v>
      </c>
      <c r="C2039">
        <v>0</v>
      </c>
      <c r="D2039" s="181">
        <v>11.88</v>
      </c>
    </row>
    <row r="2040" spans="1:4" x14ac:dyDescent="0.35">
      <c r="A2040">
        <v>2207</v>
      </c>
      <c r="B2040" t="s">
        <v>18312</v>
      </c>
      <c r="C2040">
        <v>0</v>
      </c>
      <c r="D2040" s="181">
        <v>3.55</v>
      </c>
    </row>
    <row r="2041" spans="1:4" x14ac:dyDescent="0.35">
      <c r="A2041">
        <v>2208</v>
      </c>
      <c r="B2041" t="s">
        <v>18313</v>
      </c>
      <c r="C2041">
        <v>0</v>
      </c>
      <c r="D2041" s="181">
        <v>4.742</v>
      </c>
    </row>
    <row r="2042" spans="1:4" x14ac:dyDescent="0.35">
      <c r="A2042">
        <v>2209</v>
      </c>
      <c r="B2042" t="s">
        <v>18314</v>
      </c>
      <c r="C2042">
        <v>0</v>
      </c>
      <c r="D2042" s="181">
        <v>6.944</v>
      </c>
    </row>
    <row r="2043" spans="1:4" x14ac:dyDescent="0.35">
      <c r="A2043">
        <v>2210</v>
      </c>
      <c r="B2043" t="s">
        <v>18315</v>
      </c>
      <c r="C2043">
        <v>0</v>
      </c>
      <c r="D2043" s="181">
        <v>7.53</v>
      </c>
    </row>
    <row r="2044" spans="1:4" x14ac:dyDescent="0.35">
      <c r="A2044">
        <v>2211</v>
      </c>
      <c r="B2044" t="s">
        <v>18316</v>
      </c>
      <c r="C2044">
        <v>0</v>
      </c>
      <c r="D2044" s="181">
        <v>11.64</v>
      </c>
    </row>
    <row r="2045" spans="1:4" x14ac:dyDescent="0.35">
      <c r="A2045">
        <v>2212</v>
      </c>
      <c r="B2045" t="s">
        <v>18317</v>
      </c>
      <c r="C2045">
        <v>0</v>
      </c>
      <c r="D2045" s="181">
        <v>3.472</v>
      </c>
    </row>
    <row r="2046" spans="1:4" x14ac:dyDescent="0.35">
      <c r="A2046">
        <v>2213</v>
      </c>
      <c r="B2046" t="s">
        <v>18318</v>
      </c>
      <c r="C2046">
        <v>0</v>
      </c>
      <c r="D2046" s="181">
        <v>21</v>
      </c>
    </row>
    <row r="2047" spans="1:4" x14ac:dyDescent="0.35">
      <c r="A2047">
        <v>2214</v>
      </c>
      <c r="B2047" t="s">
        <v>18319</v>
      </c>
      <c r="C2047">
        <v>0</v>
      </c>
      <c r="D2047" s="181">
        <v>12.46</v>
      </c>
    </row>
    <row r="2048" spans="1:4" x14ac:dyDescent="0.35">
      <c r="A2048">
        <v>2215</v>
      </c>
      <c r="B2048" t="s">
        <v>18320</v>
      </c>
      <c r="C2048">
        <v>90</v>
      </c>
      <c r="D2048" s="181">
        <v>2.94</v>
      </c>
    </row>
    <row r="2049" spans="1:4" x14ac:dyDescent="0.35">
      <c r="A2049">
        <v>2216</v>
      </c>
      <c r="B2049" t="s">
        <v>18321</v>
      </c>
      <c r="C2049">
        <v>6</v>
      </c>
      <c r="D2049" s="181">
        <v>4.83</v>
      </c>
    </row>
    <row r="2050" spans="1:4" x14ac:dyDescent="0.35">
      <c r="A2050">
        <v>2217</v>
      </c>
      <c r="B2050" t="s">
        <v>18322</v>
      </c>
      <c r="C2050">
        <v>12</v>
      </c>
      <c r="D2050" s="181">
        <v>7.71</v>
      </c>
    </row>
    <row r="2051" spans="1:4" x14ac:dyDescent="0.35">
      <c r="A2051">
        <v>2218</v>
      </c>
      <c r="B2051" t="s">
        <v>18323</v>
      </c>
      <c r="C2051">
        <v>0</v>
      </c>
      <c r="D2051" s="181">
        <v>2.8769999999999998</v>
      </c>
    </row>
    <row r="2052" spans="1:4" x14ac:dyDescent="0.35">
      <c r="A2052">
        <v>2219</v>
      </c>
      <c r="B2052" t="s">
        <v>18324</v>
      </c>
      <c r="C2052">
        <v>0</v>
      </c>
      <c r="D2052" s="181">
        <v>1.8620000000000001</v>
      </c>
    </row>
    <row r="2053" spans="1:4" x14ac:dyDescent="0.35">
      <c r="A2053">
        <v>2220</v>
      </c>
      <c r="B2053" t="s">
        <v>18325</v>
      </c>
      <c r="C2053">
        <v>0</v>
      </c>
      <c r="D2053" s="181">
        <v>30.667999999999999</v>
      </c>
    </row>
    <row r="2054" spans="1:4" x14ac:dyDescent="0.35">
      <c r="A2054">
        <v>2221</v>
      </c>
      <c r="B2054" t="s">
        <v>18326</v>
      </c>
      <c r="C2054">
        <v>0</v>
      </c>
      <c r="D2054" s="181">
        <v>5.0060000000000002</v>
      </c>
    </row>
    <row r="2055" spans="1:4" x14ac:dyDescent="0.35">
      <c r="A2055">
        <v>2222</v>
      </c>
      <c r="B2055" t="s">
        <v>18327</v>
      </c>
      <c r="C2055">
        <v>48</v>
      </c>
      <c r="D2055" s="181">
        <v>3.94</v>
      </c>
    </row>
    <row r="2056" spans="1:4" x14ac:dyDescent="0.35">
      <c r="A2056">
        <v>2223</v>
      </c>
      <c r="B2056" t="s">
        <v>18328</v>
      </c>
      <c r="C2056">
        <v>0</v>
      </c>
      <c r="D2056" s="181">
        <v>8.6389999999999993</v>
      </c>
    </row>
    <row r="2057" spans="1:4" x14ac:dyDescent="0.35">
      <c r="A2057">
        <v>2224</v>
      </c>
      <c r="B2057" t="s">
        <v>18329</v>
      </c>
      <c r="C2057">
        <v>0</v>
      </c>
      <c r="D2057" s="181">
        <v>11.52</v>
      </c>
    </row>
    <row r="2058" spans="1:4" x14ac:dyDescent="0.35">
      <c r="A2058">
        <v>2225</v>
      </c>
      <c r="B2058" t="s">
        <v>18330</v>
      </c>
      <c r="C2058">
        <v>0</v>
      </c>
      <c r="D2058" s="181">
        <v>2.153</v>
      </c>
    </row>
    <row r="2059" spans="1:4" x14ac:dyDescent="0.35">
      <c r="A2059">
        <v>2226</v>
      </c>
      <c r="B2059" t="s">
        <v>18331</v>
      </c>
      <c r="C2059">
        <v>18</v>
      </c>
      <c r="D2059" s="181">
        <v>27.859000000000002</v>
      </c>
    </row>
    <row r="2060" spans="1:4" x14ac:dyDescent="0.35">
      <c r="A2060">
        <v>2227</v>
      </c>
      <c r="B2060" t="s">
        <v>18332</v>
      </c>
      <c r="C2060">
        <v>0</v>
      </c>
      <c r="D2060" s="181">
        <v>0</v>
      </c>
    </row>
    <row r="2061" spans="1:4" x14ac:dyDescent="0.35">
      <c r="A2061">
        <v>2228</v>
      </c>
      <c r="B2061" t="s">
        <v>18333</v>
      </c>
      <c r="C2061">
        <v>0</v>
      </c>
      <c r="D2061" s="181">
        <v>0</v>
      </c>
    </row>
    <row r="2062" spans="1:4" x14ac:dyDescent="0.35">
      <c r="A2062">
        <v>2229</v>
      </c>
      <c r="B2062" t="s">
        <v>18334</v>
      </c>
      <c r="C2062">
        <v>0</v>
      </c>
      <c r="D2062" s="181">
        <v>3.919</v>
      </c>
    </row>
    <row r="2063" spans="1:4" x14ac:dyDescent="0.35">
      <c r="A2063">
        <v>2230</v>
      </c>
      <c r="B2063" t="s">
        <v>18335</v>
      </c>
      <c r="C2063">
        <v>0</v>
      </c>
      <c r="D2063" s="181">
        <v>3.0720000000000001</v>
      </c>
    </row>
    <row r="2064" spans="1:4" x14ac:dyDescent="0.35">
      <c r="A2064">
        <v>2231</v>
      </c>
      <c r="B2064" t="s">
        <v>18336</v>
      </c>
      <c r="C2064">
        <v>0</v>
      </c>
      <c r="D2064" s="181">
        <v>4.41</v>
      </c>
    </row>
    <row r="2065" spans="1:4" x14ac:dyDescent="0.35">
      <c r="A2065">
        <v>2232</v>
      </c>
      <c r="B2065" t="s">
        <v>18337</v>
      </c>
      <c r="C2065">
        <v>0</v>
      </c>
      <c r="D2065" s="181">
        <v>1.746</v>
      </c>
    </row>
    <row r="2066" spans="1:4" x14ac:dyDescent="0.35">
      <c r="A2066">
        <v>2233</v>
      </c>
      <c r="B2066" t="s">
        <v>18338</v>
      </c>
      <c r="C2066">
        <v>0</v>
      </c>
      <c r="D2066" s="181">
        <v>3.492</v>
      </c>
    </row>
    <row r="2067" spans="1:4" x14ac:dyDescent="0.35">
      <c r="A2067">
        <v>2234</v>
      </c>
      <c r="B2067" t="s">
        <v>18339</v>
      </c>
      <c r="C2067">
        <v>0</v>
      </c>
      <c r="D2067" s="181">
        <v>6.24</v>
      </c>
    </row>
    <row r="2068" spans="1:4" x14ac:dyDescent="0.35">
      <c r="A2068">
        <v>2235</v>
      </c>
      <c r="B2068" t="s">
        <v>18340</v>
      </c>
      <c r="C2068">
        <v>0</v>
      </c>
      <c r="D2068" s="181">
        <v>4</v>
      </c>
    </row>
    <row r="2069" spans="1:4" x14ac:dyDescent="0.35">
      <c r="A2069">
        <v>2236</v>
      </c>
      <c r="B2069" t="s">
        <v>18341</v>
      </c>
      <c r="C2069">
        <v>0</v>
      </c>
      <c r="D2069" s="181">
        <v>3.88</v>
      </c>
    </row>
    <row r="2070" spans="1:4" x14ac:dyDescent="0.35">
      <c r="A2070">
        <v>2237</v>
      </c>
      <c r="B2070" t="s">
        <v>18342</v>
      </c>
      <c r="C2070">
        <v>0</v>
      </c>
      <c r="D2070" s="181">
        <v>4.2679999999999998</v>
      </c>
    </row>
    <row r="2071" spans="1:4" x14ac:dyDescent="0.35">
      <c r="A2071">
        <v>2238</v>
      </c>
      <c r="B2071" t="s">
        <v>18343</v>
      </c>
      <c r="C2071">
        <v>0</v>
      </c>
      <c r="D2071" s="181">
        <v>28.13</v>
      </c>
    </row>
    <row r="2072" spans="1:4" x14ac:dyDescent="0.35">
      <c r="A2072">
        <v>2239</v>
      </c>
      <c r="B2072" t="s">
        <v>18344</v>
      </c>
      <c r="C2072">
        <v>0</v>
      </c>
      <c r="D2072" s="181">
        <v>20.94</v>
      </c>
    </row>
    <row r="2073" spans="1:4" x14ac:dyDescent="0.35">
      <c r="A2073">
        <v>2240</v>
      </c>
      <c r="B2073" t="s">
        <v>18345</v>
      </c>
      <c r="C2073">
        <v>0</v>
      </c>
      <c r="D2073" s="181">
        <v>9.1999999999999993</v>
      </c>
    </row>
    <row r="2074" spans="1:4" x14ac:dyDescent="0.35">
      <c r="A2074">
        <v>2241</v>
      </c>
      <c r="B2074" t="s">
        <v>18346</v>
      </c>
      <c r="C2074">
        <v>0</v>
      </c>
      <c r="D2074" s="181">
        <v>42.95</v>
      </c>
    </row>
    <row r="2075" spans="1:4" x14ac:dyDescent="0.35">
      <c r="A2075">
        <v>2242</v>
      </c>
      <c r="B2075" t="s">
        <v>18347</v>
      </c>
      <c r="C2075">
        <v>0</v>
      </c>
      <c r="D2075" s="181">
        <v>8.3149999999999995</v>
      </c>
    </row>
    <row r="2076" spans="1:4" x14ac:dyDescent="0.35">
      <c r="A2076">
        <v>2243</v>
      </c>
      <c r="B2076" t="s">
        <v>18348</v>
      </c>
      <c r="C2076">
        <v>0</v>
      </c>
      <c r="D2076" s="181">
        <v>17.021000000000001</v>
      </c>
    </row>
    <row r="2077" spans="1:4" x14ac:dyDescent="0.35">
      <c r="A2077">
        <v>2245</v>
      </c>
      <c r="B2077" t="s">
        <v>18349</v>
      </c>
      <c r="C2077">
        <v>0</v>
      </c>
      <c r="D2077" s="181">
        <v>8.0830000000000002</v>
      </c>
    </row>
    <row r="2078" spans="1:4" x14ac:dyDescent="0.35">
      <c r="A2078">
        <v>2246</v>
      </c>
      <c r="B2078" t="s">
        <v>18350</v>
      </c>
      <c r="C2078">
        <v>396</v>
      </c>
      <c r="D2078" s="181">
        <v>4.72</v>
      </c>
    </row>
    <row r="2079" spans="1:4" x14ac:dyDescent="0.35">
      <c r="A2079">
        <v>2247</v>
      </c>
      <c r="B2079" t="s">
        <v>18351</v>
      </c>
      <c r="C2079">
        <v>0</v>
      </c>
      <c r="D2079" s="181">
        <v>9.6999999999999993</v>
      </c>
    </row>
    <row r="2080" spans="1:4" x14ac:dyDescent="0.35">
      <c r="A2080">
        <v>2248</v>
      </c>
      <c r="B2080" t="s">
        <v>18352</v>
      </c>
      <c r="C2080">
        <v>0</v>
      </c>
      <c r="D2080" s="181">
        <v>5.335</v>
      </c>
    </row>
    <row r="2081" spans="1:4" x14ac:dyDescent="0.35">
      <c r="A2081">
        <v>2249</v>
      </c>
      <c r="B2081" t="s">
        <v>18353</v>
      </c>
      <c r="C2081">
        <v>0</v>
      </c>
      <c r="D2081" s="181">
        <v>8.9390000000000001</v>
      </c>
    </row>
    <row r="2082" spans="1:4" x14ac:dyDescent="0.35">
      <c r="A2082">
        <v>2250</v>
      </c>
      <c r="B2082" t="s">
        <v>18354</v>
      </c>
      <c r="C2082">
        <v>0</v>
      </c>
      <c r="D2082" s="181">
        <v>12.04</v>
      </c>
    </row>
    <row r="2083" spans="1:4" x14ac:dyDescent="0.35">
      <c r="A2083">
        <v>2251</v>
      </c>
      <c r="B2083" t="s">
        <v>18355</v>
      </c>
      <c r="C2083">
        <v>36</v>
      </c>
      <c r="D2083" s="181">
        <v>13.16</v>
      </c>
    </row>
    <row r="2084" spans="1:4" x14ac:dyDescent="0.35">
      <c r="A2084">
        <v>2252</v>
      </c>
      <c r="B2084" t="s">
        <v>18356</v>
      </c>
      <c r="C2084">
        <v>0</v>
      </c>
      <c r="D2084" s="181">
        <v>5.2270000000000003</v>
      </c>
    </row>
    <row r="2085" spans="1:4" x14ac:dyDescent="0.35">
      <c r="A2085">
        <v>2253</v>
      </c>
      <c r="B2085" t="s">
        <v>18357</v>
      </c>
      <c r="C2085">
        <v>0</v>
      </c>
      <c r="D2085" s="181">
        <v>7.91</v>
      </c>
    </row>
    <row r="2086" spans="1:4" x14ac:dyDescent="0.35">
      <c r="A2086">
        <v>2254</v>
      </c>
      <c r="B2086" t="s">
        <v>18358</v>
      </c>
      <c r="C2086">
        <v>24</v>
      </c>
      <c r="D2086" s="181">
        <v>6.87</v>
      </c>
    </row>
    <row r="2087" spans="1:4" x14ac:dyDescent="0.35">
      <c r="A2087">
        <v>2255</v>
      </c>
      <c r="B2087" t="s">
        <v>18359</v>
      </c>
      <c r="C2087">
        <v>24</v>
      </c>
      <c r="D2087" s="181">
        <v>5.91</v>
      </c>
    </row>
    <row r="2088" spans="1:4" x14ac:dyDescent="0.35">
      <c r="A2088">
        <v>2256</v>
      </c>
      <c r="B2088" t="s">
        <v>18360</v>
      </c>
      <c r="C2088">
        <v>0</v>
      </c>
      <c r="D2088" s="181">
        <v>5.5549999999999997</v>
      </c>
    </row>
    <row r="2089" spans="1:4" x14ac:dyDescent="0.35">
      <c r="A2089">
        <v>2257</v>
      </c>
      <c r="B2089" t="s">
        <v>18361</v>
      </c>
      <c r="C2089">
        <v>18</v>
      </c>
      <c r="D2089" s="181">
        <v>16.25</v>
      </c>
    </row>
    <row r="2090" spans="1:4" x14ac:dyDescent="0.35">
      <c r="A2090">
        <v>2258</v>
      </c>
      <c r="B2090" t="s">
        <v>18362</v>
      </c>
      <c r="C2090">
        <v>0</v>
      </c>
      <c r="D2090" s="181">
        <v>11.172000000000001</v>
      </c>
    </row>
    <row r="2091" spans="1:4" x14ac:dyDescent="0.35">
      <c r="A2091">
        <v>2259</v>
      </c>
      <c r="B2091" t="s">
        <v>18363</v>
      </c>
      <c r="C2091">
        <v>0</v>
      </c>
      <c r="D2091" s="181">
        <v>27.36</v>
      </c>
    </row>
    <row r="2092" spans="1:4" x14ac:dyDescent="0.35">
      <c r="A2092">
        <v>2260</v>
      </c>
      <c r="B2092" t="s">
        <v>18364</v>
      </c>
      <c r="C2092">
        <v>0</v>
      </c>
      <c r="D2092" s="181">
        <v>3.9159999999999999</v>
      </c>
    </row>
    <row r="2093" spans="1:4" x14ac:dyDescent="0.35">
      <c r="A2093">
        <v>2261</v>
      </c>
      <c r="B2093" t="s">
        <v>18365</v>
      </c>
      <c r="C2093">
        <v>0</v>
      </c>
      <c r="D2093" s="181">
        <v>4.3330000000000002</v>
      </c>
    </row>
    <row r="2094" spans="1:4" x14ac:dyDescent="0.35">
      <c r="A2094">
        <v>2262</v>
      </c>
      <c r="B2094" t="s">
        <v>18366</v>
      </c>
      <c r="C2094">
        <v>0</v>
      </c>
      <c r="D2094" s="181">
        <v>4.0830000000000002</v>
      </c>
    </row>
    <row r="2095" spans="1:4" x14ac:dyDescent="0.35">
      <c r="A2095">
        <v>2263</v>
      </c>
      <c r="B2095" t="s">
        <v>18367</v>
      </c>
      <c r="C2095">
        <v>0</v>
      </c>
      <c r="D2095" s="181">
        <v>5.7779999999999996</v>
      </c>
    </row>
    <row r="2096" spans="1:4" x14ac:dyDescent="0.35">
      <c r="A2096">
        <v>2264</v>
      </c>
      <c r="B2096" t="s">
        <v>18368</v>
      </c>
      <c r="C2096">
        <v>0</v>
      </c>
      <c r="D2096" s="181">
        <v>4.1660000000000004</v>
      </c>
    </row>
    <row r="2097" spans="1:4" x14ac:dyDescent="0.35">
      <c r="A2097">
        <v>2265</v>
      </c>
      <c r="B2097" t="s">
        <v>18369</v>
      </c>
      <c r="C2097">
        <v>0</v>
      </c>
      <c r="D2097" s="181">
        <v>16.09</v>
      </c>
    </row>
    <row r="2098" spans="1:4" x14ac:dyDescent="0.35">
      <c r="A2098">
        <v>2266</v>
      </c>
      <c r="B2098" t="s">
        <v>18370</v>
      </c>
      <c r="C2098">
        <v>0</v>
      </c>
      <c r="D2098" s="181">
        <v>40.630000000000003</v>
      </c>
    </row>
    <row r="2099" spans="1:4" x14ac:dyDescent="0.35">
      <c r="A2099">
        <v>2267</v>
      </c>
      <c r="B2099" t="s">
        <v>18371</v>
      </c>
      <c r="C2099">
        <v>0</v>
      </c>
      <c r="D2099" s="181">
        <v>23.64</v>
      </c>
    </row>
    <row r="2100" spans="1:4" x14ac:dyDescent="0.35">
      <c r="A2100">
        <v>2268</v>
      </c>
      <c r="B2100" t="s">
        <v>18372</v>
      </c>
      <c r="C2100">
        <v>0</v>
      </c>
      <c r="D2100" s="181">
        <v>0</v>
      </c>
    </row>
    <row r="2101" spans="1:4" x14ac:dyDescent="0.35">
      <c r="A2101">
        <v>2269</v>
      </c>
      <c r="B2101" t="s">
        <v>18373</v>
      </c>
      <c r="C2101">
        <v>0</v>
      </c>
      <c r="D2101" s="181">
        <v>0</v>
      </c>
    </row>
    <row r="2102" spans="1:4" x14ac:dyDescent="0.35">
      <c r="A2102">
        <v>2270</v>
      </c>
      <c r="B2102" t="s">
        <v>18374</v>
      </c>
      <c r="C2102">
        <v>0</v>
      </c>
      <c r="D2102" s="181">
        <v>0</v>
      </c>
    </row>
    <row r="2103" spans="1:4" x14ac:dyDescent="0.35">
      <c r="A2103">
        <v>2271</v>
      </c>
      <c r="B2103" t="s">
        <v>18375</v>
      </c>
      <c r="C2103">
        <v>0</v>
      </c>
      <c r="D2103" s="181">
        <v>55.2</v>
      </c>
    </row>
    <row r="2104" spans="1:4" x14ac:dyDescent="0.35">
      <c r="A2104">
        <v>2272</v>
      </c>
      <c r="B2104" t="s">
        <v>18376</v>
      </c>
      <c r="C2104">
        <v>0</v>
      </c>
      <c r="D2104" s="181">
        <v>78.28</v>
      </c>
    </row>
    <row r="2105" spans="1:4" x14ac:dyDescent="0.35">
      <c r="A2105">
        <v>2273</v>
      </c>
      <c r="B2105" t="s">
        <v>18377</v>
      </c>
      <c r="C2105">
        <v>0</v>
      </c>
      <c r="D2105" s="181">
        <v>6.3</v>
      </c>
    </row>
    <row r="2106" spans="1:4" x14ac:dyDescent="0.35">
      <c r="A2106">
        <v>2274</v>
      </c>
      <c r="B2106" t="s">
        <v>18378</v>
      </c>
      <c r="C2106">
        <v>0</v>
      </c>
      <c r="D2106" s="181">
        <v>6.98</v>
      </c>
    </row>
    <row r="2107" spans="1:4" x14ac:dyDescent="0.35">
      <c r="A2107">
        <v>2275</v>
      </c>
      <c r="B2107" t="s">
        <v>18379</v>
      </c>
      <c r="C2107">
        <v>12</v>
      </c>
      <c r="D2107" s="181">
        <v>10.5</v>
      </c>
    </row>
    <row r="2108" spans="1:4" x14ac:dyDescent="0.35">
      <c r="A2108">
        <v>2276</v>
      </c>
      <c r="B2108" t="s">
        <v>18380</v>
      </c>
      <c r="C2108">
        <v>0</v>
      </c>
      <c r="D2108" s="181">
        <v>23.5</v>
      </c>
    </row>
    <row r="2109" spans="1:4" x14ac:dyDescent="0.35">
      <c r="A2109">
        <v>2277</v>
      </c>
      <c r="B2109" t="s">
        <v>18381</v>
      </c>
      <c r="C2109">
        <v>0</v>
      </c>
      <c r="D2109" s="181">
        <v>24.9</v>
      </c>
    </row>
    <row r="2110" spans="1:4" x14ac:dyDescent="0.35">
      <c r="A2110">
        <v>2278</v>
      </c>
      <c r="B2110" t="s">
        <v>18382</v>
      </c>
      <c r="C2110">
        <v>0</v>
      </c>
      <c r="D2110" s="181">
        <v>3.0070000000000001</v>
      </c>
    </row>
    <row r="2111" spans="1:4" x14ac:dyDescent="0.35">
      <c r="A2111">
        <v>2279</v>
      </c>
      <c r="B2111" t="s">
        <v>18383</v>
      </c>
      <c r="C2111">
        <v>0</v>
      </c>
      <c r="D2111" s="181">
        <v>5.1150000000000002</v>
      </c>
    </row>
    <row r="2112" spans="1:4" x14ac:dyDescent="0.35">
      <c r="A2112">
        <v>2280</v>
      </c>
      <c r="B2112" t="s">
        <v>18384</v>
      </c>
      <c r="C2112">
        <v>0</v>
      </c>
      <c r="D2112" s="181">
        <v>90.72</v>
      </c>
    </row>
    <row r="2113" spans="1:4" x14ac:dyDescent="0.35">
      <c r="A2113">
        <v>2281</v>
      </c>
      <c r="B2113" t="s">
        <v>18385</v>
      </c>
      <c r="C2113">
        <v>0</v>
      </c>
      <c r="D2113" s="181">
        <v>3.04</v>
      </c>
    </row>
    <row r="2114" spans="1:4" x14ac:dyDescent="0.35">
      <c r="A2114">
        <v>2282</v>
      </c>
      <c r="B2114" t="s">
        <v>18386</v>
      </c>
      <c r="C2114">
        <v>0</v>
      </c>
      <c r="D2114" s="181">
        <v>4.5599999999999996</v>
      </c>
    </row>
    <row r="2115" spans="1:4" x14ac:dyDescent="0.35">
      <c r="A2115">
        <v>2283</v>
      </c>
      <c r="B2115" t="s">
        <v>18387</v>
      </c>
      <c r="C2115">
        <v>0</v>
      </c>
      <c r="D2115" s="181">
        <v>3.8</v>
      </c>
    </row>
    <row r="2116" spans="1:4" x14ac:dyDescent="0.35">
      <c r="A2116">
        <v>2284</v>
      </c>
      <c r="B2116" t="s">
        <v>18388</v>
      </c>
      <c r="C2116">
        <v>0</v>
      </c>
      <c r="D2116" s="181">
        <v>4.5599999999999996</v>
      </c>
    </row>
    <row r="2117" spans="1:4" x14ac:dyDescent="0.35">
      <c r="A2117">
        <v>2285</v>
      </c>
      <c r="B2117" t="s">
        <v>18389</v>
      </c>
      <c r="C2117">
        <v>0</v>
      </c>
      <c r="D2117" s="181">
        <v>4.0999999999999996</v>
      </c>
    </row>
    <row r="2118" spans="1:4" x14ac:dyDescent="0.35">
      <c r="A2118">
        <v>2286</v>
      </c>
      <c r="B2118" t="s">
        <v>18390</v>
      </c>
      <c r="C2118">
        <v>0</v>
      </c>
      <c r="D2118" s="181">
        <v>5.17</v>
      </c>
    </row>
    <row r="2119" spans="1:4" x14ac:dyDescent="0.35">
      <c r="A2119">
        <v>2287</v>
      </c>
      <c r="B2119" t="s">
        <v>18391</v>
      </c>
      <c r="C2119">
        <v>0</v>
      </c>
      <c r="D2119" s="181">
        <v>9.0299999999999994</v>
      </c>
    </row>
    <row r="2120" spans="1:4" x14ac:dyDescent="0.35">
      <c r="A2120">
        <v>2288</v>
      </c>
      <c r="B2120" t="s">
        <v>18392</v>
      </c>
      <c r="C2120">
        <v>480</v>
      </c>
      <c r="D2120" s="181">
        <v>6.6550000000000002</v>
      </c>
    </row>
    <row r="2121" spans="1:4" x14ac:dyDescent="0.35">
      <c r="A2121">
        <v>2289</v>
      </c>
      <c r="B2121" t="s">
        <v>18393</v>
      </c>
      <c r="C2121">
        <v>95</v>
      </c>
      <c r="D2121" s="181">
        <v>36.529000000000003</v>
      </c>
    </row>
    <row r="2122" spans="1:4" x14ac:dyDescent="0.35">
      <c r="A2122">
        <v>2290</v>
      </c>
      <c r="B2122" t="s">
        <v>18394</v>
      </c>
      <c r="C2122">
        <v>0</v>
      </c>
      <c r="D2122" s="181">
        <v>1.298</v>
      </c>
    </row>
    <row r="2123" spans="1:4" x14ac:dyDescent="0.35">
      <c r="A2123">
        <v>2291</v>
      </c>
      <c r="B2123" t="s">
        <v>18395</v>
      </c>
      <c r="C2123">
        <v>0</v>
      </c>
      <c r="D2123" s="181">
        <v>3.6480000000000001</v>
      </c>
    </row>
    <row r="2124" spans="1:4" x14ac:dyDescent="0.35">
      <c r="A2124">
        <v>2292</v>
      </c>
      <c r="B2124" t="s">
        <v>18396</v>
      </c>
      <c r="C2124">
        <v>0</v>
      </c>
      <c r="D2124" s="181">
        <v>0</v>
      </c>
    </row>
    <row r="2125" spans="1:4" x14ac:dyDescent="0.35">
      <c r="A2125">
        <v>2293</v>
      </c>
      <c r="B2125" t="s">
        <v>18397</v>
      </c>
      <c r="C2125">
        <v>0</v>
      </c>
      <c r="D2125" s="181">
        <v>8</v>
      </c>
    </row>
    <row r="2126" spans="1:4" x14ac:dyDescent="0.35">
      <c r="A2126">
        <v>2294</v>
      </c>
      <c r="B2126" t="s">
        <v>18398</v>
      </c>
      <c r="C2126">
        <v>0</v>
      </c>
      <c r="D2126" s="181">
        <v>7.609</v>
      </c>
    </row>
    <row r="2127" spans="1:4" x14ac:dyDescent="0.35">
      <c r="A2127">
        <v>2295</v>
      </c>
      <c r="B2127" t="s">
        <v>18399</v>
      </c>
      <c r="C2127">
        <v>18</v>
      </c>
      <c r="D2127" s="181">
        <v>4.32</v>
      </c>
    </row>
    <row r="2128" spans="1:4" x14ac:dyDescent="0.35">
      <c r="A2128">
        <v>2296</v>
      </c>
      <c r="B2128" t="s">
        <v>18400</v>
      </c>
      <c r="C2128">
        <v>0</v>
      </c>
      <c r="D2128" s="181">
        <v>1.1100000000000001</v>
      </c>
    </row>
    <row r="2129" spans="1:4" x14ac:dyDescent="0.35">
      <c r="A2129">
        <v>2297</v>
      </c>
      <c r="B2129" t="s">
        <v>18401</v>
      </c>
      <c r="C2129">
        <v>0</v>
      </c>
      <c r="D2129" s="181">
        <v>1.8149999999999999</v>
      </c>
    </row>
    <row r="2130" spans="1:4" x14ac:dyDescent="0.35">
      <c r="A2130">
        <v>2298</v>
      </c>
      <c r="B2130" t="s">
        <v>18402</v>
      </c>
      <c r="C2130">
        <v>0</v>
      </c>
      <c r="D2130" s="181">
        <v>34.36</v>
      </c>
    </row>
    <row r="2131" spans="1:4" x14ac:dyDescent="0.35">
      <c r="A2131">
        <v>2299</v>
      </c>
      <c r="B2131" t="s">
        <v>18403</v>
      </c>
      <c r="C2131">
        <v>0</v>
      </c>
      <c r="D2131" s="181">
        <v>3.5569999999999999</v>
      </c>
    </row>
    <row r="2132" spans="1:4" x14ac:dyDescent="0.35">
      <c r="A2132">
        <v>2300</v>
      </c>
      <c r="B2132" t="s">
        <v>18404</v>
      </c>
      <c r="C2132">
        <v>0</v>
      </c>
      <c r="D2132" s="181">
        <v>72.7</v>
      </c>
    </row>
    <row r="2133" spans="1:4" x14ac:dyDescent="0.35">
      <c r="A2133">
        <v>2301</v>
      </c>
      <c r="B2133" t="s">
        <v>18405</v>
      </c>
      <c r="C2133">
        <v>0</v>
      </c>
      <c r="D2133" s="181">
        <v>10.45</v>
      </c>
    </row>
    <row r="2134" spans="1:4" x14ac:dyDescent="0.35">
      <c r="A2134">
        <v>2302</v>
      </c>
      <c r="B2134" t="s">
        <v>18406</v>
      </c>
      <c r="C2134">
        <v>0</v>
      </c>
      <c r="D2134" s="181">
        <v>11.88</v>
      </c>
    </row>
    <row r="2135" spans="1:4" x14ac:dyDescent="0.35">
      <c r="A2135">
        <v>2303</v>
      </c>
      <c r="B2135" t="s">
        <v>18407</v>
      </c>
      <c r="C2135">
        <v>0</v>
      </c>
      <c r="D2135" s="181">
        <v>22.45</v>
      </c>
    </row>
    <row r="2136" spans="1:4" x14ac:dyDescent="0.35">
      <c r="A2136">
        <v>2304</v>
      </c>
      <c r="B2136" t="s">
        <v>18408</v>
      </c>
      <c r="C2136">
        <v>0</v>
      </c>
      <c r="D2136" s="181">
        <v>42.64</v>
      </c>
    </row>
    <row r="2137" spans="1:4" x14ac:dyDescent="0.35">
      <c r="A2137">
        <v>2305</v>
      </c>
      <c r="B2137" t="s">
        <v>18409</v>
      </c>
      <c r="C2137">
        <v>0</v>
      </c>
      <c r="D2137" s="181">
        <v>27.23</v>
      </c>
    </row>
    <row r="2138" spans="1:4" x14ac:dyDescent="0.35">
      <c r="A2138">
        <v>2306</v>
      </c>
      <c r="B2138" t="s">
        <v>18410</v>
      </c>
      <c r="C2138">
        <v>6</v>
      </c>
      <c r="D2138" s="181">
        <v>13.11</v>
      </c>
    </row>
    <row r="2139" spans="1:4" x14ac:dyDescent="0.35">
      <c r="A2139">
        <v>2307</v>
      </c>
      <c r="B2139" t="s">
        <v>18411</v>
      </c>
      <c r="C2139">
        <v>0</v>
      </c>
      <c r="D2139" s="181">
        <v>21.9</v>
      </c>
    </row>
    <row r="2140" spans="1:4" x14ac:dyDescent="0.35">
      <c r="A2140">
        <v>2308</v>
      </c>
      <c r="B2140" t="s">
        <v>18412</v>
      </c>
      <c r="C2140">
        <v>0</v>
      </c>
      <c r="D2140" s="181">
        <v>10.28</v>
      </c>
    </row>
    <row r="2141" spans="1:4" x14ac:dyDescent="0.35">
      <c r="A2141">
        <v>2309</v>
      </c>
      <c r="B2141" t="s">
        <v>18413</v>
      </c>
      <c r="C2141">
        <v>0</v>
      </c>
      <c r="D2141" s="181">
        <v>6.3</v>
      </c>
    </row>
    <row r="2142" spans="1:4" x14ac:dyDescent="0.35">
      <c r="A2142">
        <v>2310</v>
      </c>
      <c r="B2142" t="s">
        <v>18414</v>
      </c>
      <c r="C2142">
        <v>0</v>
      </c>
      <c r="D2142" s="181">
        <v>6.9</v>
      </c>
    </row>
    <row r="2143" spans="1:4" x14ac:dyDescent="0.35">
      <c r="A2143">
        <v>2311</v>
      </c>
      <c r="B2143" t="s">
        <v>18415</v>
      </c>
      <c r="C2143">
        <v>0</v>
      </c>
      <c r="D2143" s="181">
        <v>15.114000000000001</v>
      </c>
    </row>
    <row r="2144" spans="1:4" x14ac:dyDescent="0.35">
      <c r="A2144">
        <v>2312</v>
      </c>
      <c r="B2144" t="s">
        <v>18416</v>
      </c>
      <c r="C2144">
        <v>0</v>
      </c>
      <c r="D2144" s="181">
        <v>22.08</v>
      </c>
    </row>
    <row r="2145" spans="1:4" x14ac:dyDescent="0.35">
      <c r="A2145">
        <v>2313</v>
      </c>
      <c r="B2145" t="s">
        <v>18417</v>
      </c>
      <c r="C2145">
        <v>0</v>
      </c>
      <c r="D2145" s="181">
        <v>137.19</v>
      </c>
    </row>
    <row r="2146" spans="1:4" x14ac:dyDescent="0.35">
      <c r="A2146">
        <v>2314</v>
      </c>
      <c r="B2146" t="s">
        <v>18418</v>
      </c>
      <c r="C2146">
        <v>0</v>
      </c>
      <c r="D2146" s="181">
        <v>8.0329999999999995</v>
      </c>
    </row>
    <row r="2147" spans="1:4" x14ac:dyDescent="0.35">
      <c r="A2147">
        <v>2315</v>
      </c>
      <c r="B2147" t="s">
        <v>18419</v>
      </c>
      <c r="C2147">
        <v>0</v>
      </c>
      <c r="D2147" s="181">
        <v>0</v>
      </c>
    </row>
    <row r="2148" spans="1:4" x14ac:dyDescent="0.35">
      <c r="A2148">
        <v>2316</v>
      </c>
      <c r="B2148" t="s">
        <v>18420</v>
      </c>
      <c r="C2148">
        <v>0</v>
      </c>
      <c r="D2148" s="181">
        <v>3.7109999999999999</v>
      </c>
    </row>
    <row r="2149" spans="1:4" x14ac:dyDescent="0.35">
      <c r="A2149">
        <v>2317</v>
      </c>
      <c r="B2149" t="s">
        <v>18421</v>
      </c>
      <c r="C2149">
        <v>0</v>
      </c>
      <c r="D2149" s="181">
        <v>6.3339999999999996</v>
      </c>
    </row>
    <row r="2150" spans="1:4" x14ac:dyDescent="0.35">
      <c r="A2150">
        <v>2318</v>
      </c>
      <c r="B2150" t="s">
        <v>18422</v>
      </c>
      <c r="C2150">
        <v>0</v>
      </c>
      <c r="D2150" s="181">
        <v>1.512</v>
      </c>
    </row>
    <row r="2151" spans="1:4" x14ac:dyDescent="0.35">
      <c r="A2151">
        <v>2319</v>
      </c>
      <c r="B2151" t="s">
        <v>18423</v>
      </c>
      <c r="C2151">
        <v>0</v>
      </c>
      <c r="D2151" s="181">
        <v>1.46</v>
      </c>
    </row>
    <row r="2152" spans="1:4" x14ac:dyDescent="0.35">
      <c r="A2152">
        <v>2320</v>
      </c>
      <c r="B2152" t="s">
        <v>18424</v>
      </c>
      <c r="C2152">
        <v>0</v>
      </c>
      <c r="D2152" s="181">
        <v>3.1320000000000001</v>
      </c>
    </row>
    <row r="2153" spans="1:4" x14ac:dyDescent="0.35">
      <c r="A2153">
        <v>2321</v>
      </c>
      <c r="B2153" t="s">
        <v>18425</v>
      </c>
      <c r="C2153">
        <v>0</v>
      </c>
      <c r="D2153" s="181">
        <v>3.2</v>
      </c>
    </row>
    <row r="2154" spans="1:4" x14ac:dyDescent="0.35">
      <c r="A2154">
        <v>2322</v>
      </c>
      <c r="B2154" t="s">
        <v>18426</v>
      </c>
      <c r="C2154">
        <v>0</v>
      </c>
      <c r="D2154" s="181">
        <v>6.0679999999999996</v>
      </c>
    </row>
    <row r="2155" spans="1:4" x14ac:dyDescent="0.35">
      <c r="A2155">
        <v>2323</v>
      </c>
      <c r="B2155" t="s">
        <v>18427</v>
      </c>
      <c r="C2155">
        <v>6</v>
      </c>
      <c r="D2155" s="181">
        <v>37</v>
      </c>
    </row>
    <row r="2156" spans="1:4" x14ac:dyDescent="0.35">
      <c r="A2156">
        <v>2324</v>
      </c>
      <c r="B2156" t="s">
        <v>18428</v>
      </c>
      <c r="C2156">
        <v>0</v>
      </c>
      <c r="D2156" s="181">
        <v>2.6</v>
      </c>
    </row>
    <row r="2157" spans="1:4" x14ac:dyDescent="0.35">
      <c r="A2157">
        <v>2325</v>
      </c>
      <c r="B2157" t="s">
        <v>18429</v>
      </c>
      <c r="C2157">
        <v>0</v>
      </c>
      <c r="D2157" s="181">
        <v>2.1</v>
      </c>
    </row>
    <row r="2158" spans="1:4" x14ac:dyDescent="0.35">
      <c r="A2158">
        <v>2326</v>
      </c>
      <c r="B2158" t="s">
        <v>18430</v>
      </c>
      <c r="C2158">
        <v>0</v>
      </c>
      <c r="D2158" s="181">
        <v>3.6</v>
      </c>
    </row>
    <row r="2159" spans="1:4" x14ac:dyDescent="0.35">
      <c r="A2159">
        <v>2327</v>
      </c>
      <c r="B2159" t="s">
        <v>18431</v>
      </c>
      <c r="C2159">
        <v>0</v>
      </c>
      <c r="D2159" s="181">
        <v>5.8</v>
      </c>
    </row>
    <row r="2160" spans="1:4" x14ac:dyDescent="0.35">
      <c r="A2160">
        <v>2328</v>
      </c>
      <c r="B2160" t="s">
        <v>18432</v>
      </c>
      <c r="C2160">
        <v>0</v>
      </c>
      <c r="D2160" s="181">
        <v>0</v>
      </c>
    </row>
    <row r="2161" spans="1:4" x14ac:dyDescent="0.35">
      <c r="A2161">
        <v>2329</v>
      </c>
      <c r="B2161" t="s">
        <v>18433</v>
      </c>
      <c r="C2161">
        <v>0</v>
      </c>
      <c r="D2161" s="181">
        <v>0</v>
      </c>
    </row>
    <row r="2162" spans="1:4" x14ac:dyDescent="0.35">
      <c r="A2162">
        <v>2330</v>
      </c>
      <c r="B2162" t="s">
        <v>18434</v>
      </c>
      <c r="C2162">
        <v>0</v>
      </c>
      <c r="D2162" s="181">
        <v>3.25</v>
      </c>
    </row>
    <row r="2163" spans="1:4" x14ac:dyDescent="0.35">
      <c r="A2163">
        <v>2334</v>
      </c>
      <c r="B2163" t="s">
        <v>18435</v>
      </c>
      <c r="C2163">
        <v>0</v>
      </c>
      <c r="D2163" s="181">
        <v>17.710999999999999</v>
      </c>
    </row>
    <row r="2164" spans="1:4" x14ac:dyDescent="0.35">
      <c r="A2164">
        <v>2335</v>
      </c>
      <c r="B2164" t="s">
        <v>18436</v>
      </c>
      <c r="C2164">
        <v>6</v>
      </c>
      <c r="D2164" s="181">
        <v>17.64</v>
      </c>
    </row>
    <row r="2165" spans="1:4" x14ac:dyDescent="0.35">
      <c r="A2165">
        <v>2336</v>
      </c>
      <c r="B2165" t="s">
        <v>18437</v>
      </c>
      <c r="C2165">
        <v>0</v>
      </c>
      <c r="D2165" s="181">
        <v>17.64</v>
      </c>
    </row>
    <row r="2166" spans="1:4" x14ac:dyDescent="0.35">
      <c r="A2166">
        <v>2337</v>
      </c>
      <c r="B2166" t="s">
        <v>18438</v>
      </c>
      <c r="C2166">
        <v>0</v>
      </c>
      <c r="D2166" s="181">
        <v>4.6769999999999996</v>
      </c>
    </row>
    <row r="2167" spans="1:4" x14ac:dyDescent="0.35">
      <c r="A2167">
        <v>2338</v>
      </c>
      <c r="B2167" t="s">
        <v>18439</v>
      </c>
      <c r="C2167">
        <v>24</v>
      </c>
      <c r="D2167" s="181">
        <v>17.64</v>
      </c>
    </row>
    <row r="2168" spans="1:4" x14ac:dyDescent="0.35">
      <c r="A2168">
        <v>2339</v>
      </c>
      <c r="B2168" t="s">
        <v>18440</v>
      </c>
      <c r="C2168">
        <v>6</v>
      </c>
      <c r="D2168" s="181">
        <v>20.7</v>
      </c>
    </row>
    <row r="2169" spans="1:4" x14ac:dyDescent="0.35">
      <c r="A2169">
        <v>2340</v>
      </c>
      <c r="B2169" t="s">
        <v>18441</v>
      </c>
      <c r="C2169">
        <v>12</v>
      </c>
      <c r="D2169" s="181">
        <v>17.64</v>
      </c>
    </row>
    <row r="2170" spans="1:4" x14ac:dyDescent="0.35">
      <c r="A2170">
        <v>2341</v>
      </c>
      <c r="B2170" t="s">
        <v>18442</v>
      </c>
      <c r="C2170">
        <v>24</v>
      </c>
      <c r="D2170" s="181">
        <v>7.02</v>
      </c>
    </row>
    <row r="2171" spans="1:4" x14ac:dyDescent="0.35">
      <c r="A2171">
        <v>2342</v>
      </c>
      <c r="B2171" t="s">
        <v>18443</v>
      </c>
      <c r="C2171">
        <v>12</v>
      </c>
      <c r="D2171" s="181">
        <v>22.5</v>
      </c>
    </row>
    <row r="2172" spans="1:4" x14ac:dyDescent="0.35">
      <c r="A2172">
        <v>2343</v>
      </c>
      <c r="B2172" t="s">
        <v>18444</v>
      </c>
      <c r="C2172">
        <v>0</v>
      </c>
      <c r="D2172" s="181">
        <v>18.5</v>
      </c>
    </row>
    <row r="2173" spans="1:4" x14ac:dyDescent="0.35">
      <c r="A2173">
        <v>2344</v>
      </c>
      <c r="B2173" t="s">
        <v>18445</v>
      </c>
      <c r="C2173">
        <v>0</v>
      </c>
      <c r="D2173" s="181">
        <v>5.0999999999999996</v>
      </c>
    </row>
    <row r="2174" spans="1:4" x14ac:dyDescent="0.35">
      <c r="A2174">
        <v>2345</v>
      </c>
      <c r="B2174" t="s">
        <v>18446</v>
      </c>
      <c r="C2174">
        <v>0</v>
      </c>
      <c r="D2174" s="181">
        <v>26.69</v>
      </c>
    </row>
    <row r="2175" spans="1:4" x14ac:dyDescent="0.35">
      <c r="A2175">
        <v>2346</v>
      </c>
      <c r="B2175" t="s">
        <v>18447</v>
      </c>
      <c r="C2175">
        <v>0</v>
      </c>
      <c r="D2175" s="181">
        <v>19.309999999999999</v>
      </c>
    </row>
    <row r="2176" spans="1:4" x14ac:dyDescent="0.35">
      <c r="A2176">
        <v>2347</v>
      </c>
      <c r="B2176" t="s">
        <v>18448</v>
      </c>
      <c r="C2176">
        <v>0</v>
      </c>
      <c r="D2176" s="181">
        <v>2.68</v>
      </c>
    </row>
    <row r="2177" spans="1:4" x14ac:dyDescent="0.35">
      <c r="A2177">
        <v>2348</v>
      </c>
      <c r="B2177" t="s">
        <v>18449</v>
      </c>
      <c r="C2177">
        <v>0</v>
      </c>
      <c r="D2177" s="181">
        <v>63.66</v>
      </c>
    </row>
    <row r="2178" spans="1:4" x14ac:dyDescent="0.35">
      <c r="A2178">
        <v>2349</v>
      </c>
      <c r="B2178" t="s">
        <v>18450</v>
      </c>
      <c r="C2178">
        <v>3</v>
      </c>
      <c r="D2178" s="181">
        <v>58.95</v>
      </c>
    </row>
    <row r="2179" spans="1:4" x14ac:dyDescent="0.35">
      <c r="A2179">
        <v>2350</v>
      </c>
      <c r="B2179" t="s">
        <v>18451</v>
      </c>
      <c r="C2179">
        <v>0</v>
      </c>
      <c r="D2179" s="181">
        <v>2.65</v>
      </c>
    </row>
    <row r="2180" spans="1:4" x14ac:dyDescent="0.35">
      <c r="A2180">
        <v>2351</v>
      </c>
      <c r="B2180" t="s">
        <v>18452</v>
      </c>
      <c r="C2180">
        <v>0</v>
      </c>
      <c r="D2180" s="181">
        <v>2.7</v>
      </c>
    </row>
    <row r="2181" spans="1:4" x14ac:dyDescent="0.35">
      <c r="A2181">
        <v>2352</v>
      </c>
      <c r="B2181" t="s">
        <v>18453</v>
      </c>
      <c r="C2181">
        <v>0</v>
      </c>
      <c r="D2181" s="181">
        <v>2.8</v>
      </c>
    </row>
    <row r="2182" spans="1:4" x14ac:dyDescent="0.35">
      <c r="A2182">
        <v>2353</v>
      </c>
      <c r="B2182" t="s">
        <v>18454</v>
      </c>
      <c r="C2182">
        <v>0</v>
      </c>
      <c r="D2182" s="181">
        <v>4</v>
      </c>
    </row>
    <row r="2183" spans="1:4" x14ac:dyDescent="0.35">
      <c r="A2183">
        <v>2354</v>
      </c>
      <c r="B2183" t="s">
        <v>18455</v>
      </c>
      <c r="C2183">
        <v>0</v>
      </c>
      <c r="D2183" s="181">
        <v>2.9</v>
      </c>
    </row>
    <row r="2184" spans="1:4" x14ac:dyDescent="0.35">
      <c r="A2184">
        <v>2355</v>
      </c>
      <c r="B2184" t="s">
        <v>18456</v>
      </c>
      <c r="C2184">
        <v>0</v>
      </c>
      <c r="D2184" s="181">
        <v>23.67</v>
      </c>
    </row>
    <row r="2185" spans="1:4" x14ac:dyDescent="0.35">
      <c r="A2185">
        <v>2356</v>
      </c>
      <c r="B2185" t="s">
        <v>18457</v>
      </c>
      <c r="C2185">
        <v>0</v>
      </c>
      <c r="D2185" s="181">
        <v>18.446000000000002</v>
      </c>
    </row>
    <row r="2186" spans="1:4" x14ac:dyDescent="0.35">
      <c r="A2186">
        <v>2357</v>
      </c>
      <c r="B2186" t="s">
        <v>18458</v>
      </c>
      <c r="C2186">
        <v>0</v>
      </c>
      <c r="D2186" s="181">
        <v>37.659999999999997</v>
      </c>
    </row>
    <row r="2187" spans="1:4" x14ac:dyDescent="0.35">
      <c r="A2187">
        <v>2358</v>
      </c>
      <c r="B2187" t="s">
        <v>18459</v>
      </c>
      <c r="C2187">
        <v>0</v>
      </c>
      <c r="D2187" s="181">
        <v>32.659999999999997</v>
      </c>
    </row>
    <row r="2188" spans="1:4" x14ac:dyDescent="0.35">
      <c r="A2188">
        <v>2359</v>
      </c>
      <c r="B2188" t="s">
        <v>18460</v>
      </c>
      <c r="C2188">
        <v>0</v>
      </c>
      <c r="D2188" s="181">
        <v>20.7</v>
      </c>
    </row>
    <row r="2189" spans="1:4" x14ac:dyDescent="0.35">
      <c r="A2189">
        <v>2360</v>
      </c>
      <c r="B2189" t="s">
        <v>18461</v>
      </c>
      <c r="C2189">
        <v>36</v>
      </c>
      <c r="D2189" s="181">
        <v>7.4</v>
      </c>
    </row>
    <row r="2190" spans="1:4" x14ac:dyDescent="0.35">
      <c r="A2190">
        <v>2361</v>
      </c>
      <c r="B2190" t="s">
        <v>18462</v>
      </c>
      <c r="C2190">
        <v>0</v>
      </c>
      <c r="D2190" s="181">
        <v>7.35</v>
      </c>
    </row>
    <row r="2191" spans="1:4" x14ac:dyDescent="0.35">
      <c r="A2191">
        <v>2362</v>
      </c>
      <c r="B2191" t="s">
        <v>18463</v>
      </c>
      <c r="C2191">
        <v>0</v>
      </c>
      <c r="D2191" s="181">
        <v>41.5</v>
      </c>
    </row>
    <row r="2192" spans="1:4" x14ac:dyDescent="0.35">
      <c r="A2192">
        <v>2363</v>
      </c>
      <c r="B2192" t="s">
        <v>18464</v>
      </c>
      <c r="C2192">
        <v>0</v>
      </c>
      <c r="D2192" s="181">
        <v>156.87</v>
      </c>
    </row>
    <row r="2193" spans="1:4" x14ac:dyDescent="0.35">
      <c r="A2193">
        <v>2364</v>
      </c>
      <c r="B2193" t="s">
        <v>18465</v>
      </c>
      <c r="C2193">
        <v>0</v>
      </c>
      <c r="D2193" s="181">
        <v>5.7</v>
      </c>
    </row>
    <row r="2194" spans="1:4" x14ac:dyDescent="0.35">
      <c r="A2194">
        <v>2365</v>
      </c>
      <c r="B2194" t="s">
        <v>18466</v>
      </c>
      <c r="C2194">
        <v>0</v>
      </c>
      <c r="D2194" s="181">
        <v>2.75</v>
      </c>
    </row>
    <row r="2195" spans="1:4" x14ac:dyDescent="0.35">
      <c r="A2195">
        <v>2366</v>
      </c>
      <c r="B2195" t="s">
        <v>18467</v>
      </c>
      <c r="C2195">
        <v>24</v>
      </c>
      <c r="D2195" s="181">
        <v>3.6</v>
      </c>
    </row>
    <row r="2196" spans="1:4" x14ac:dyDescent="0.35">
      <c r="A2196">
        <v>2367</v>
      </c>
      <c r="B2196" t="s">
        <v>18468</v>
      </c>
      <c r="C2196">
        <v>12</v>
      </c>
      <c r="D2196" s="181">
        <v>25.5</v>
      </c>
    </row>
    <row r="2197" spans="1:4" x14ac:dyDescent="0.35">
      <c r="A2197">
        <v>2368</v>
      </c>
      <c r="B2197" t="s">
        <v>18469</v>
      </c>
      <c r="C2197">
        <v>0</v>
      </c>
      <c r="D2197" s="181">
        <v>2.9</v>
      </c>
    </row>
    <row r="2198" spans="1:4" x14ac:dyDescent="0.35">
      <c r="A2198">
        <v>2369</v>
      </c>
      <c r="B2198" t="s">
        <v>18470</v>
      </c>
      <c r="C2198">
        <v>0</v>
      </c>
      <c r="D2198" s="181">
        <v>4.4080000000000004</v>
      </c>
    </row>
    <row r="2199" spans="1:4" x14ac:dyDescent="0.35">
      <c r="A2199">
        <v>2370</v>
      </c>
      <c r="B2199" t="s">
        <v>18471</v>
      </c>
      <c r="C2199">
        <v>0</v>
      </c>
      <c r="D2199" s="181">
        <v>5.2439999999999998</v>
      </c>
    </row>
    <row r="2200" spans="1:4" x14ac:dyDescent="0.35">
      <c r="A2200">
        <v>2371</v>
      </c>
      <c r="B2200" t="s">
        <v>18472</v>
      </c>
      <c r="C2200">
        <v>0</v>
      </c>
      <c r="D2200" s="181">
        <v>4.9470000000000001</v>
      </c>
    </row>
    <row r="2201" spans="1:4" x14ac:dyDescent="0.35">
      <c r="A2201">
        <v>2372</v>
      </c>
      <c r="B2201" t="s">
        <v>18473</v>
      </c>
      <c r="C2201">
        <v>0</v>
      </c>
      <c r="D2201" s="181">
        <v>162</v>
      </c>
    </row>
    <row r="2202" spans="1:4" x14ac:dyDescent="0.35">
      <c r="A2202">
        <v>2373</v>
      </c>
      <c r="B2202" t="s">
        <v>18474</v>
      </c>
      <c r="C2202">
        <v>0</v>
      </c>
      <c r="D2202" s="181">
        <v>17.91</v>
      </c>
    </row>
    <row r="2203" spans="1:4" x14ac:dyDescent="0.35">
      <c r="A2203">
        <v>2374</v>
      </c>
      <c r="B2203" t="s">
        <v>18475</v>
      </c>
      <c r="C2203">
        <v>3</v>
      </c>
      <c r="D2203" s="181">
        <v>3.09</v>
      </c>
    </row>
    <row r="2204" spans="1:4" x14ac:dyDescent="0.35">
      <c r="A2204">
        <v>2375</v>
      </c>
      <c r="B2204" t="s">
        <v>18476</v>
      </c>
      <c r="C2204">
        <v>12</v>
      </c>
      <c r="D2204" s="181">
        <v>22.2</v>
      </c>
    </row>
    <row r="2205" spans="1:4" x14ac:dyDescent="0.35">
      <c r="A2205">
        <v>2376</v>
      </c>
      <c r="B2205" t="s">
        <v>18477</v>
      </c>
      <c r="C2205">
        <v>0</v>
      </c>
      <c r="D2205" s="181">
        <v>29.433</v>
      </c>
    </row>
    <row r="2206" spans="1:4" x14ac:dyDescent="0.35">
      <c r="A2206">
        <v>2377</v>
      </c>
      <c r="B2206" t="s">
        <v>18478</v>
      </c>
      <c r="C2206">
        <v>0</v>
      </c>
      <c r="D2206" s="181">
        <v>48.7</v>
      </c>
    </row>
    <row r="2207" spans="1:4" x14ac:dyDescent="0.35">
      <c r="A2207">
        <v>2378</v>
      </c>
      <c r="B2207" t="s">
        <v>18479</v>
      </c>
      <c r="C2207">
        <v>0</v>
      </c>
      <c r="D2207" s="181">
        <v>9.35</v>
      </c>
    </row>
    <row r="2208" spans="1:4" x14ac:dyDescent="0.35">
      <c r="A2208">
        <v>2379</v>
      </c>
      <c r="B2208" t="s">
        <v>18480</v>
      </c>
      <c r="C2208">
        <v>0</v>
      </c>
      <c r="D2208" s="181">
        <v>48</v>
      </c>
    </row>
    <row r="2209" spans="1:4" x14ac:dyDescent="0.35">
      <c r="A2209">
        <v>2380</v>
      </c>
      <c r="B2209" t="s">
        <v>18481</v>
      </c>
      <c r="C2209">
        <v>0</v>
      </c>
      <c r="D2209" s="181">
        <v>14.5</v>
      </c>
    </row>
    <row r="2210" spans="1:4" x14ac:dyDescent="0.35">
      <c r="A2210">
        <v>2381</v>
      </c>
      <c r="B2210" t="s">
        <v>18482</v>
      </c>
      <c r="C2210">
        <v>0</v>
      </c>
      <c r="D2210" s="181">
        <v>15.67</v>
      </c>
    </row>
    <row r="2211" spans="1:4" x14ac:dyDescent="0.35">
      <c r="A2211">
        <v>2382</v>
      </c>
      <c r="B2211" t="s">
        <v>18483</v>
      </c>
      <c r="C2211">
        <v>0</v>
      </c>
      <c r="D2211" s="181">
        <v>15.8</v>
      </c>
    </row>
    <row r="2212" spans="1:4" x14ac:dyDescent="0.35">
      <c r="A2212">
        <v>2383</v>
      </c>
      <c r="B2212" t="s">
        <v>18484</v>
      </c>
      <c r="C2212">
        <v>0</v>
      </c>
      <c r="D2212" s="181">
        <v>17.376999999999999</v>
      </c>
    </row>
    <row r="2213" spans="1:4" x14ac:dyDescent="0.35">
      <c r="A2213">
        <v>2384</v>
      </c>
      <c r="B2213" t="s">
        <v>18485</v>
      </c>
      <c r="C2213">
        <v>0</v>
      </c>
      <c r="D2213" s="181">
        <v>7.61</v>
      </c>
    </row>
    <row r="2214" spans="1:4" x14ac:dyDescent="0.35">
      <c r="A2214">
        <v>2385</v>
      </c>
      <c r="B2214" t="s">
        <v>18486</v>
      </c>
      <c r="C2214">
        <v>6</v>
      </c>
      <c r="D2214" s="181">
        <v>42</v>
      </c>
    </row>
    <row r="2215" spans="1:4" x14ac:dyDescent="0.35">
      <c r="A2215">
        <v>2386</v>
      </c>
      <c r="B2215" t="s">
        <v>18487</v>
      </c>
      <c r="C2215">
        <v>0</v>
      </c>
      <c r="D2215" s="181">
        <v>205.65</v>
      </c>
    </row>
    <row r="2216" spans="1:4" x14ac:dyDescent="0.35">
      <c r="A2216">
        <v>2387</v>
      </c>
      <c r="B2216" t="s">
        <v>18488</v>
      </c>
      <c r="C2216">
        <v>36</v>
      </c>
      <c r="D2216" s="181">
        <v>11.37</v>
      </c>
    </row>
    <row r="2217" spans="1:4" x14ac:dyDescent="0.35">
      <c r="A2217">
        <v>2389</v>
      </c>
      <c r="B2217" t="s">
        <v>18489</v>
      </c>
      <c r="C2217">
        <v>0</v>
      </c>
      <c r="D2217" s="181">
        <v>14.509</v>
      </c>
    </row>
    <row r="2218" spans="1:4" x14ac:dyDescent="0.35">
      <c r="A2218">
        <v>2390</v>
      </c>
      <c r="B2218" t="s">
        <v>18490</v>
      </c>
      <c r="C2218">
        <v>0</v>
      </c>
      <c r="D2218" s="181">
        <v>33.659999999999997</v>
      </c>
    </row>
    <row r="2219" spans="1:4" x14ac:dyDescent="0.35">
      <c r="A2219">
        <v>2391</v>
      </c>
      <c r="B2219" t="s">
        <v>18491</v>
      </c>
      <c r="C2219">
        <v>6</v>
      </c>
      <c r="D2219" s="181">
        <v>38.409999999999997</v>
      </c>
    </row>
    <row r="2220" spans="1:4" x14ac:dyDescent="0.35">
      <c r="A2220">
        <v>2392</v>
      </c>
      <c r="B2220" t="s">
        <v>18492</v>
      </c>
      <c r="C2220">
        <v>0</v>
      </c>
      <c r="D2220" s="181">
        <v>24.78</v>
      </c>
    </row>
    <row r="2221" spans="1:4" x14ac:dyDescent="0.35">
      <c r="A2221">
        <v>2393</v>
      </c>
      <c r="B2221" t="s">
        <v>18493</v>
      </c>
      <c r="C2221">
        <v>6</v>
      </c>
      <c r="D2221" s="181">
        <v>41.87</v>
      </c>
    </row>
    <row r="2222" spans="1:4" x14ac:dyDescent="0.35">
      <c r="A2222">
        <v>2396</v>
      </c>
      <c r="B2222" t="s">
        <v>18494</v>
      </c>
      <c r="C2222">
        <v>0</v>
      </c>
      <c r="D2222" s="181">
        <v>14.9</v>
      </c>
    </row>
    <row r="2223" spans="1:4" x14ac:dyDescent="0.35">
      <c r="A2223">
        <v>2397</v>
      </c>
      <c r="B2223" t="s">
        <v>18495</v>
      </c>
      <c r="C2223">
        <v>0</v>
      </c>
      <c r="D2223" s="181">
        <v>25.25</v>
      </c>
    </row>
    <row r="2224" spans="1:4" x14ac:dyDescent="0.35">
      <c r="A2224">
        <v>2398</v>
      </c>
      <c r="B2224" t="s">
        <v>18496</v>
      </c>
      <c r="C2224">
        <v>0</v>
      </c>
      <c r="D2224" s="181">
        <v>10.836</v>
      </c>
    </row>
    <row r="2225" spans="1:4" x14ac:dyDescent="0.35">
      <c r="A2225">
        <v>2399</v>
      </c>
      <c r="B2225" t="s">
        <v>18497</v>
      </c>
      <c r="C2225">
        <v>0</v>
      </c>
      <c r="D2225" s="181">
        <v>19.29</v>
      </c>
    </row>
    <row r="2226" spans="1:4" x14ac:dyDescent="0.35">
      <c r="A2226">
        <v>2400</v>
      </c>
      <c r="B2226" t="s">
        <v>18498</v>
      </c>
      <c r="C2226">
        <v>0</v>
      </c>
      <c r="D2226" s="181">
        <v>33.03</v>
      </c>
    </row>
    <row r="2227" spans="1:4" x14ac:dyDescent="0.35">
      <c r="A2227">
        <v>2401</v>
      </c>
      <c r="B2227" t="s">
        <v>18499</v>
      </c>
      <c r="C2227">
        <v>0</v>
      </c>
      <c r="D2227" s="181">
        <v>34.950000000000003</v>
      </c>
    </row>
    <row r="2228" spans="1:4" x14ac:dyDescent="0.35">
      <c r="A2228">
        <v>2403</v>
      </c>
      <c r="B2228" t="s">
        <v>18500</v>
      </c>
      <c r="C2228">
        <v>3</v>
      </c>
      <c r="D2228" s="181">
        <v>22.73</v>
      </c>
    </row>
    <row r="2229" spans="1:4" x14ac:dyDescent="0.35">
      <c r="A2229">
        <v>2404</v>
      </c>
      <c r="B2229" t="s">
        <v>18501</v>
      </c>
      <c r="C2229">
        <v>0</v>
      </c>
      <c r="D2229" s="181">
        <v>3.79</v>
      </c>
    </row>
    <row r="2230" spans="1:4" x14ac:dyDescent="0.35">
      <c r="A2230">
        <v>2405</v>
      </c>
      <c r="B2230" t="s">
        <v>18502</v>
      </c>
      <c r="C2230">
        <v>0</v>
      </c>
      <c r="D2230" s="181">
        <v>4.72</v>
      </c>
    </row>
    <row r="2231" spans="1:4" x14ac:dyDescent="0.35">
      <c r="A2231">
        <v>2406</v>
      </c>
      <c r="B2231" t="s">
        <v>18503</v>
      </c>
      <c r="C2231">
        <v>0</v>
      </c>
      <c r="D2231" s="181">
        <v>3.1909999999999998</v>
      </c>
    </row>
    <row r="2232" spans="1:4" x14ac:dyDescent="0.35">
      <c r="A2232">
        <v>2407</v>
      </c>
      <c r="B2232" t="s">
        <v>18504</v>
      </c>
      <c r="C2232">
        <v>0</v>
      </c>
      <c r="D2232" s="181">
        <v>7.97</v>
      </c>
    </row>
    <row r="2233" spans="1:4" x14ac:dyDescent="0.35">
      <c r="A2233">
        <v>2408</v>
      </c>
      <c r="B2233" t="s">
        <v>18505</v>
      </c>
      <c r="C2233">
        <v>0</v>
      </c>
      <c r="D2233" s="181">
        <v>12.81</v>
      </c>
    </row>
    <row r="2234" spans="1:4" x14ac:dyDescent="0.35">
      <c r="A2234">
        <v>2409</v>
      </c>
      <c r="B2234" t="s">
        <v>18506</v>
      </c>
      <c r="C2234">
        <v>0</v>
      </c>
      <c r="D2234" s="181">
        <v>14.015000000000001</v>
      </c>
    </row>
    <row r="2235" spans="1:4" x14ac:dyDescent="0.35">
      <c r="A2235">
        <v>2410</v>
      </c>
      <c r="B2235" t="s">
        <v>18507</v>
      </c>
      <c r="C2235">
        <v>0</v>
      </c>
      <c r="D2235" s="181">
        <v>10.48</v>
      </c>
    </row>
    <row r="2236" spans="1:4" x14ac:dyDescent="0.35">
      <c r="A2236">
        <v>2411</v>
      </c>
      <c r="B2236" t="s">
        <v>18508</v>
      </c>
      <c r="C2236">
        <v>15</v>
      </c>
      <c r="D2236" s="181">
        <v>9.4499999999999993</v>
      </c>
    </row>
    <row r="2237" spans="1:4" x14ac:dyDescent="0.35">
      <c r="A2237">
        <v>2412</v>
      </c>
      <c r="B2237" t="s">
        <v>18509</v>
      </c>
      <c r="C2237">
        <v>0</v>
      </c>
      <c r="D2237" s="181">
        <v>8.07</v>
      </c>
    </row>
    <row r="2238" spans="1:4" x14ac:dyDescent="0.35">
      <c r="A2238">
        <v>2413</v>
      </c>
      <c r="B2238" t="s">
        <v>18510</v>
      </c>
      <c r="C2238">
        <v>0</v>
      </c>
      <c r="D2238" s="181">
        <v>9.3000000000000007</v>
      </c>
    </row>
    <row r="2239" spans="1:4" x14ac:dyDescent="0.35">
      <c r="A2239">
        <v>2414</v>
      </c>
      <c r="B2239" t="s">
        <v>18511</v>
      </c>
      <c r="C2239">
        <v>0</v>
      </c>
      <c r="D2239" s="181">
        <v>9.41</v>
      </c>
    </row>
    <row r="2240" spans="1:4" x14ac:dyDescent="0.35">
      <c r="A2240">
        <v>2415</v>
      </c>
      <c r="B2240" t="s">
        <v>18512</v>
      </c>
      <c r="C2240">
        <v>0</v>
      </c>
      <c r="D2240" s="181">
        <v>9.61</v>
      </c>
    </row>
    <row r="2241" spans="1:4" x14ac:dyDescent="0.35">
      <c r="A2241">
        <v>2416</v>
      </c>
      <c r="B2241" t="s">
        <v>18513</v>
      </c>
      <c r="C2241">
        <v>0</v>
      </c>
      <c r="D2241" s="181">
        <v>4.4459999999999997</v>
      </c>
    </row>
    <row r="2242" spans="1:4" x14ac:dyDescent="0.35">
      <c r="A2242">
        <v>2417</v>
      </c>
      <c r="B2242" t="s">
        <v>18514</v>
      </c>
      <c r="C2242">
        <v>0</v>
      </c>
      <c r="D2242" s="181">
        <v>9.0839999999999996</v>
      </c>
    </row>
    <row r="2243" spans="1:4" x14ac:dyDescent="0.35">
      <c r="A2243">
        <v>2418</v>
      </c>
      <c r="B2243" t="s">
        <v>18515</v>
      </c>
      <c r="C2243">
        <v>0</v>
      </c>
      <c r="D2243" s="181">
        <v>24.19</v>
      </c>
    </row>
    <row r="2244" spans="1:4" x14ac:dyDescent="0.35">
      <c r="A2244">
        <v>2419</v>
      </c>
      <c r="B2244" t="s">
        <v>18516</v>
      </c>
      <c r="C2244">
        <v>0</v>
      </c>
      <c r="D2244" s="181">
        <v>87.36</v>
      </c>
    </row>
    <row r="2245" spans="1:4" x14ac:dyDescent="0.35">
      <c r="A2245">
        <v>2420</v>
      </c>
      <c r="B2245" t="s">
        <v>18517</v>
      </c>
      <c r="C2245">
        <v>0</v>
      </c>
      <c r="D2245" s="181">
        <v>27.39</v>
      </c>
    </row>
    <row r="2246" spans="1:4" x14ac:dyDescent="0.35">
      <c r="A2246">
        <v>2421</v>
      </c>
      <c r="B2246" t="s">
        <v>18518</v>
      </c>
      <c r="C2246">
        <v>0</v>
      </c>
      <c r="D2246" s="181">
        <v>13.98</v>
      </c>
    </row>
    <row r="2247" spans="1:4" x14ac:dyDescent="0.35">
      <c r="A2247">
        <v>2422</v>
      </c>
      <c r="B2247" t="s">
        <v>18519</v>
      </c>
      <c r="C2247">
        <v>0</v>
      </c>
      <c r="D2247" s="181">
        <v>24.83</v>
      </c>
    </row>
    <row r="2248" spans="1:4" x14ac:dyDescent="0.35">
      <c r="A2248">
        <v>2423</v>
      </c>
      <c r="B2248" t="s">
        <v>18520</v>
      </c>
      <c r="C2248">
        <v>0</v>
      </c>
      <c r="D2248" s="181">
        <v>22.88</v>
      </c>
    </row>
    <row r="2249" spans="1:4" x14ac:dyDescent="0.35">
      <c r="A2249">
        <v>2424</v>
      </c>
      <c r="B2249" t="s">
        <v>18521</v>
      </c>
      <c r="C2249">
        <v>0</v>
      </c>
      <c r="D2249" s="181">
        <v>45.66</v>
      </c>
    </row>
    <row r="2250" spans="1:4" x14ac:dyDescent="0.35">
      <c r="A2250">
        <v>2425</v>
      </c>
      <c r="B2250" t="s">
        <v>18522</v>
      </c>
      <c r="C2250">
        <v>0</v>
      </c>
      <c r="D2250" s="181">
        <v>41</v>
      </c>
    </row>
    <row r="2251" spans="1:4" x14ac:dyDescent="0.35">
      <c r="A2251">
        <v>2426</v>
      </c>
      <c r="B2251" t="s">
        <v>18523</v>
      </c>
      <c r="C2251">
        <v>0</v>
      </c>
      <c r="D2251" s="181">
        <v>16.309999999999999</v>
      </c>
    </row>
    <row r="2252" spans="1:4" x14ac:dyDescent="0.35">
      <c r="A2252">
        <v>2427</v>
      </c>
      <c r="B2252" t="s">
        <v>18524</v>
      </c>
      <c r="C2252">
        <v>0</v>
      </c>
      <c r="D2252" s="181">
        <v>31.37</v>
      </c>
    </row>
    <row r="2253" spans="1:4" x14ac:dyDescent="0.35">
      <c r="A2253">
        <v>2428</v>
      </c>
      <c r="B2253" t="s">
        <v>18525</v>
      </c>
      <c r="C2253">
        <v>96</v>
      </c>
      <c r="D2253" s="181">
        <v>21.8</v>
      </c>
    </row>
    <row r="2254" spans="1:4" x14ac:dyDescent="0.35">
      <c r="A2254">
        <v>2429</v>
      </c>
      <c r="B2254" t="s">
        <v>18526</v>
      </c>
      <c r="C2254">
        <v>0</v>
      </c>
      <c r="D2254" s="181">
        <v>2.9140000000000001</v>
      </c>
    </row>
    <row r="2255" spans="1:4" x14ac:dyDescent="0.35">
      <c r="A2255">
        <v>2430</v>
      </c>
      <c r="B2255" t="s">
        <v>18527</v>
      </c>
      <c r="C2255">
        <v>0</v>
      </c>
      <c r="D2255" s="181">
        <v>38.9</v>
      </c>
    </row>
    <row r="2256" spans="1:4" x14ac:dyDescent="0.35">
      <c r="A2256">
        <v>2431</v>
      </c>
      <c r="B2256" t="s">
        <v>18528</v>
      </c>
      <c r="C2256">
        <v>0</v>
      </c>
      <c r="D2256" s="181">
        <v>42.76</v>
      </c>
    </row>
    <row r="2257" spans="1:4" x14ac:dyDescent="0.35">
      <c r="A2257">
        <v>2432</v>
      </c>
      <c r="B2257" t="s">
        <v>18529</v>
      </c>
      <c r="C2257">
        <v>0</v>
      </c>
      <c r="D2257" s="181">
        <v>5.53</v>
      </c>
    </row>
    <row r="2258" spans="1:4" x14ac:dyDescent="0.35">
      <c r="A2258">
        <v>2433</v>
      </c>
      <c r="B2258" t="s">
        <v>18530</v>
      </c>
      <c r="C2258">
        <v>0</v>
      </c>
      <c r="D2258" s="181">
        <v>26.4</v>
      </c>
    </row>
    <row r="2259" spans="1:4" x14ac:dyDescent="0.35">
      <c r="A2259">
        <v>2434</v>
      </c>
      <c r="B2259" t="s">
        <v>18531</v>
      </c>
      <c r="C2259">
        <v>0</v>
      </c>
      <c r="D2259" s="181">
        <v>16</v>
      </c>
    </row>
    <row r="2260" spans="1:4" x14ac:dyDescent="0.35">
      <c r="A2260">
        <v>2435</v>
      </c>
      <c r="B2260" t="s">
        <v>18532</v>
      </c>
      <c r="C2260">
        <v>0</v>
      </c>
      <c r="D2260" s="181">
        <v>7.44</v>
      </c>
    </row>
    <row r="2261" spans="1:4" x14ac:dyDescent="0.35">
      <c r="A2261">
        <v>2436</v>
      </c>
      <c r="B2261" t="s">
        <v>18533</v>
      </c>
      <c r="C2261">
        <v>0</v>
      </c>
      <c r="D2261" s="181">
        <v>9</v>
      </c>
    </row>
    <row r="2262" spans="1:4" x14ac:dyDescent="0.35">
      <c r="A2262">
        <v>2437</v>
      </c>
      <c r="B2262" t="s">
        <v>18534</v>
      </c>
      <c r="C2262">
        <v>0</v>
      </c>
      <c r="D2262" s="181">
        <v>8.8800000000000008</v>
      </c>
    </row>
    <row r="2263" spans="1:4" x14ac:dyDescent="0.35">
      <c r="A2263">
        <v>2438</v>
      </c>
      <c r="B2263" t="s">
        <v>18535</v>
      </c>
      <c r="C2263">
        <v>0</v>
      </c>
      <c r="D2263" s="181">
        <v>9.9</v>
      </c>
    </row>
    <row r="2264" spans="1:4" x14ac:dyDescent="0.35">
      <c r="A2264">
        <v>2439</v>
      </c>
      <c r="B2264" t="s">
        <v>18536</v>
      </c>
      <c r="C2264">
        <v>0</v>
      </c>
      <c r="D2264" s="181">
        <v>9</v>
      </c>
    </row>
    <row r="2265" spans="1:4" x14ac:dyDescent="0.35">
      <c r="A2265">
        <v>2440</v>
      </c>
      <c r="B2265" t="s">
        <v>18537</v>
      </c>
      <c r="C2265">
        <v>0</v>
      </c>
      <c r="D2265" s="181">
        <v>8</v>
      </c>
    </row>
    <row r="2266" spans="1:4" x14ac:dyDescent="0.35">
      <c r="A2266">
        <v>2441</v>
      </c>
      <c r="B2266" t="s">
        <v>18538</v>
      </c>
      <c r="C2266">
        <v>0</v>
      </c>
      <c r="D2266" s="181">
        <v>6.2</v>
      </c>
    </row>
    <row r="2267" spans="1:4" x14ac:dyDescent="0.35">
      <c r="A2267">
        <v>2442</v>
      </c>
      <c r="B2267" t="s">
        <v>18539</v>
      </c>
      <c r="C2267">
        <v>0</v>
      </c>
      <c r="D2267" s="181">
        <v>6.2</v>
      </c>
    </row>
    <row r="2268" spans="1:4" x14ac:dyDescent="0.35">
      <c r="A2268">
        <v>2443</v>
      </c>
      <c r="B2268" t="s">
        <v>18540</v>
      </c>
      <c r="C2268">
        <v>0</v>
      </c>
      <c r="D2268" s="181">
        <v>6.6</v>
      </c>
    </row>
    <row r="2269" spans="1:4" x14ac:dyDescent="0.35">
      <c r="A2269">
        <v>2444</v>
      </c>
      <c r="B2269" t="s">
        <v>18541</v>
      </c>
      <c r="C2269">
        <v>0</v>
      </c>
      <c r="D2269" s="181">
        <v>3.0830000000000002</v>
      </c>
    </row>
    <row r="2270" spans="1:4" x14ac:dyDescent="0.35">
      <c r="A2270">
        <v>2445</v>
      </c>
      <c r="B2270" t="s">
        <v>18542</v>
      </c>
      <c r="C2270">
        <v>0</v>
      </c>
      <c r="D2270" s="181">
        <v>6.3</v>
      </c>
    </row>
    <row r="2271" spans="1:4" x14ac:dyDescent="0.35">
      <c r="A2271">
        <v>2446</v>
      </c>
      <c r="B2271" t="s">
        <v>18543</v>
      </c>
      <c r="C2271">
        <v>0</v>
      </c>
      <c r="D2271" s="181">
        <v>6.3</v>
      </c>
    </row>
    <row r="2272" spans="1:4" x14ac:dyDescent="0.35">
      <c r="A2272">
        <v>2447</v>
      </c>
      <c r="B2272" t="s">
        <v>18544</v>
      </c>
      <c r="C2272">
        <v>0</v>
      </c>
      <c r="D2272" s="181">
        <v>6.3</v>
      </c>
    </row>
    <row r="2273" spans="1:4" x14ac:dyDescent="0.35">
      <c r="A2273">
        <v>2448</v>
      </c>
      <c r="B2273" t="s">
        <v>18545</v>
      </c>
      <c r="C2273">
        <v>0</v>
      </c>
      <c r="D2273" s="181">
        <v>7.7</v>
      </c>
    </row>
    <row r="2274" spans="1:4" x14ac:dyDescent="0.35">
      <c r="A2274">
        <v>2449</v>
      </c>
      <c r="B2274" t="s">
        <v>18546</v>
      </c>
      <c r="C2274">
        <v>0</v>
      </c>
      <c r="D2274" s="181">
        <v>4.95</v>
      </c>
    </row>
    <row r="2275" spans="1:4" x14ac:dyDescent="0.35">
      <c r="A2275">
        <v>2450</v>
      </c>
      <c r="B2275" t="s">
        <v>18547</v>
      </c>
      <c r="C2275">
        <v>18</v>
      </c>
      <c r="D2275" s="181">
        <v>8.64</v>
      </c>
    </row>
    <row r="2276" spans="1:4" x14ac:dyDescent="0.35">
      <c r="A2276">
        <v>2451</v>
      </c>
      <c r="B2276" t="s">
        <v>18548</v>
      </c>
      <c r="C2276">
        <v>0</v>
      </c>
      <c r="D2276" s="181">
        <v>3.85</v>
      </c>
    </row>
    <row r="2277" spans="1:4" x14ac:dyDescent="0.35">
      <c r="A2277">
        <v>2452</v>
      </c>
      <c r="B2277" t="s">
        <v>18549</v>
      </c>
      <c r="C2277">
        <v>0</v>
      </c>
      <c r="D2277" s="181">
        <v>2.851</v>
      </c>
    </row>
    <row r="2278" spans="1:4" x14ac:dyDescent="0.35">
      <c r="A2278">
        <v>2455</v>
      </c>
      <c r="B2278" t="s">
        <v>18550</v>
      </c>
      <c r="C2278">
        <v>0</v>
      </c>
      <c r="D2278" s="181">
        <v>2.238</v>
      </c>
    </row>
    <row r="2279" spans="1:4" x14ac:dyDescent="0.35">
      <c r="A2279">
        <v>2456</v>
      </c>
      <c r="B2279" t="s">
        <v>18551</v>
      </c>
      <c r="C2279">
        <v>0</v>
      </c>
      <c r="D2279" s="181">
        <v>2.5630000000000002</v>
      </c>
    </row>
    <row r="2280" spans="1:4" x14ac:dyDescent="0.35">
      <c r="A2280">
        <v>2458</v>
      </c>
      <c r="B2280" t="s">
        <v>18552</v>
      </c>
      <c r="C2280">
        <v>0</v>
      </c>
      <c r="D2280" s="181">
        <v>3.5739999999999998</v>
      </c>
    </row>
    <row r="2281" spans="1:4" x14ac:dyDescent="0.35">
      <c r="A2281">
        <v>2459</v>
      </c>
      <c r="B2281" t="s">
        <v>18553</v>
      </c>
      <c r="C2281">
        <v>0</v>
      </c>
      <c r="D2281" s="181">
        <v>15.32</v>
      </c>
    </row>
    <row r="2282" spans="1:4" x14ac:dyDescent="0.35">
      <c r="A2282">
        <v>2460</v>
      </c>
      <c r="B2282" t="s">
        <v>18554</v>
      </c>
      <c r="C2282">
        <v>18</v>
      </c>
      <c r="D2282" s="181">
        <v>8.3800000000000008</v>
      </c>
    </row>
    <row r="2283" spans="1:4" x14ac:dyDescent="0.35">
      <c r="A2283">
        <v>2461</v>
      </c>
      <c r="B2283" t="s">
        <v>18555</v>
      </c>
      <c r="C2283">
        <v>0</v>
      </c>
      <c r="D2283" s="181">
        <v>36.762999999999998</v>
      </c>
    </row>
    <row r="2284" spans="1:4" x14ac:dyDescent="0.35">
      <c r="A2284">
        <v>2462</v>
      </c>
      <c r="B2284" t="s">
        <v>18556</v>
      </c>
      <c r="C2284">
        <v>12</v>
      </c>
      <c r="D2284" s="181">
        <v>4.9400000000000004</v>
      </c>
    </row>
    <row r="2285" spans="1:4" x14ac:dyDescent="0.35">
      <c r="A2285">
        <v>2463</v>
      </c>
      <c r="B2285" t="s">
        <v>18557</v>
      </c>
      <c r="C2285">
        <v>0</v>
      </c>
      <c r="D2285" s="181">
        <v>3.27</v>
      </c>
    </row>
    <row r="2286" spans="1:4" x14ac:dyDescent="0.35">
      <c r="A2286">
        <v>2464</v>
      </c>
      <c r="B2286" t="s">
        <v>18558</v>
      </c>
      <c r="C2286">
        <v>0</v>
      </c>
      <c r="D2286" s="181">
        <v>21</v>
      </c>
    </row>
    <row r="2287" spans="1:4" x14ac:dyDescent="0.35">
      <c r="A2287">
        <v>2465</v>
      </c>
      <c r="B2287" t="s">
        <v>18559</v>
      </c>
      <c r="C2287">
        <v>0</v>
      </c>
      <c r="D2287" s="181">
        <v>29.27</v>
      </c>
    </row>
    <row r="2288" spans="1:4" x14ac:dyDescent="0.35">
      <c r="A2288">
        <v>2467</v>
      </c>
      <c r="B2288" t="s">
        <v>18560</v>
      </c>
      <c r="C2288">
        <v>0</v>
      </c>
      <c r="D2288" s="181">
        <v>5.9009999999999998</v>
      </c>
    </row>
    <row r="2289" spans="1:4" x14ac:dyDescent="0.35">
      <c r="A2289">
        <v>2468</v>
      </c>
      <c r="B2289" t="s">
        <v>18561</v>
      </c>
      <c r="C2289">
        <v>0</v>
      </c>
      <c r="D2289" s="181">
        <v>12.04</v>
      </c>
    </row>
    <row r="2290" spans="1:4" x14ac:dyDescent="0.35">
      <c r="A2290">
        <v>2469</v>
      </c>
      <c r="B2290" t="s">
        <v>18562</v>
      </c>
      <c r="C2290">
        <v>0</v>
      </c>
      <c r="D2290" s="181">
        <v>3.36</v>
      </c>
    </row>
    <row r="2291" spans="1:4" x14ac:dyDescent="0.35">
      <c r="A2291">
        <v>2470</v>
      </c>
      <c r="B2291" t="s">
        <v>18563</v>
      </c>
      <c r="C2291">
        <v>0</v>
      </c>
      <c r="D2291" s="181">
        <v>8.75</v>
      </c>
    </row>
    <row r="2292" spans="1:4" x14ac:dyDescent="0.35">
      <c r="A2292">
        <v>2471</v>
      </c>
      <c r="B2292" t="s">
        <v>18564</v>
      </c>
      <c r="C2292">
        <v>0</v>
      </c>
      <c r="D2292" s="181">
        <v>3.76</v>
      </c>
    </row>
    <row r="2293" spans="1:4" x14ac:dyDescent="0.35">
      <c r="A2293">
        <v>2472</v>
      </c>
      <c r="B2293" t="s">
        <v>18565</v>
      </c>
      <c r="C2293">
        <v>0</v>
      </c>
      <c r="D2293" s="181">
        <v>5.81</v>
      </c>
    </row>
    <row r="2294" spans="1:4" x14ac:dyDescent="0.35">
      <c r="A2294">
        <v>2473</v>
      </c>
      <c r="B2294" t="s">
        <v>18566</v>
      </c>
      <c r="C2294">
        <v>0</v>
      </c>
      <c r="D2294" s="181">
        <v>10.36</v>
      </c>
    </row>
    <row r="2295" spans="1:4" x14ac:dyDescent="0.35">
      <c r="A2295">
        <v>2474</v>
      </c>
      <c r="B2295" t="s">
        <v>18567</v>
      </c>
      <c r="C2295">
        <v>18</v>
      </c>
      <c r="D2295" s="181">
        <v>12.29</v>
      </c>
    </row>
    <row r="2296" spans="1:4" x14ac:dyDescent="0.35">
      <c r="A2296">
        <v>2475</v>
      </c>
      <c r="B2296" t="s">
        <v>18568</v>
      </c>
      <c r="C2296">
        <v>6</v>
      </c>
      <c r="D2296" s="181">
        <v>12.96</v>
      </c>
    </row>
    <row r="2297" spans="1:4" x14ac:dyDescent="0.35">
      <c r="A2297">
        <v>2476</v>
      </c>
      <c r="B2297" t="s">
        <v>18569</v>
      </c>
      <c r="C2297">
        <v>18</v>
      </c>
      <c r="D2297" s="181">
        <v>32.159999999999997</v>
      </c>
    </row>
    <row r="2298" spans="1:4" x14ac:dyDescent="0.35">
      <c r="A2298">
        <v>2477</v>
      </c>
      <c r="B2298" t="s">
        <v>18570</v>
      </c>
      <c r="C2298">
        <v>0</v>
      </c>
      <c r="D2298" s="181">
        <v>33.5</v>
      </c>
    </row>
    <row r="2299" spans="1:4" x14ac:dyDescent="0.35">
      <c r="A2299">
        <v>2478</v>
      </c>
      <c r="B2299" t="s">
        <v>18571</v>
      </c>
      <c r="C2299">
        <v>6</v>
      </c>
      <c r="D2299" s="181">
        <v>26.19</v>
      </c>
    </row>
    <row r="2300" spans="1:4" x14ac:dyDescent="0.35">
      <c r="A2300">
        <v>2479</v>
      </c>
      <c r="B2300" t="s">
        <v>18572</v>
      </c>
      <c r="C2300">
        <v>0</v>
      </c>
      <c r="D2300" s="181">
        <v>62.95</v>
      </c>
    </row>
    <row r="2301" spans="1:4" x14ac:dyDescent="0.35">
      <c r="A2301">
        <v>2480</v>
      </c>
      <c r="B2301" t="s">
        <v>18573</v>
      </c>
      <c r="C2301">
        <v>0</v>
      </c>
      <c r="D2301" s="181">
        <v>1.44</v>
      </c>
    </row>
    <row r="2302" spans="1:4" x14ac:dyDescent="0.35">
      <c r="A2302">
        <v>2481</v>
      </c>
      <c r="B2302" t="s">
        <v>18574</v>
      </c>
      <c r="C2302">
        <v>0</v>
      </c>
      <c r="D2302" s="181">
        <v>2.89</v>
      </c>
    </row>
    <row r="2303" spans="1:4" x14ac:dyDescent="0.35">
      <c r="A2303">
        <v>2482</v>
      </c>
      <c r="B2303" t="s">
        <v>18575</v>
      </c>
      <c r="C2303">
        <v>0</v>
      </c>
      <c r="D2303" s="181">
        <v>2.7</v>
      </c>
    </row>
    <row r="2304" spans="1:4" x14ac:dyDescent="0.35">
      <c r="A2304">
        <v>2483</v>
      </c>
      <c r="B2304" t="s">
        <v>18576</v>
      </c>
      <c r="C2304">
        <v>0</v>
      </c>
      <c r="D2304" s="181">
        <v>2.0699999999999998</v>
      </c>
    </row>
    <row r="2305" spans="1:4" x14ac:dyDescent="0.35">
      <c r="A2305">
        <v>2484</v>
      </c>
      <c r="B2305" t="s">
        <v>18577</v>
      </c>
      <c r="C2305">
        <v>0</v>
      </c>
      <c r="D2305" s="181">
        <v>1.44</v>
      </c>
    </row>
    <row r="2306" spans="1:4" x14ac:dyDescent="0.35">
      <c r="A2306">
        <v>2485</v>
      </c>
      <c r="B2306" t="s">
        <v>18578</v>
      </c>
      <c r="C2306">
        <v>0</v>
      </c>
      <c r="D2306" s="181">
        <v>1.44</v>
      </c>
    </row>
    <row r="2307" spans="1:4" x14ac:dyDescent="0.35">
      <c r="A2307">
        <v>2486</v>
      </c>
      <c r="B2307" t="s">
        <v>18579</v>
      </c>
      <c r="C2307">
        <v>0</v>
      </c>
      <c r="D2307" s="181">
        <v>10.4</v>
      </c>
    </row>
    <row r="2308" spans="1:4" x14ac:dyDescent="0.35">
      <c r="A2308">
        <v>2487</v>
      </c>
      <c r="B2308" t="s">
        <v>18580</v>
      </c>
      <c r="C2308">
        <v>0</v>
      </c>
      <c r="D2308" s="181">
        <v>0</v>
      </c>
    </row>
    <row r="2309" spans="1:4" x14ac:dyDescent="0.35">
      <c r="A2309">
        <v>2488</v>
      </c>
      <c r="B2309" t="s">
        <v>18581</v>
      </c>
      <c r="C2309">
        <v>0</v>
      </c>
      <c r="D2309" s="181">
        <v>0</v>
      </c>
    </row>
    <row r="2310" spans="1:4" x14ac:dyDescent="0.35">
      <c r="A2310">
        <v>2489</v>
      </c>
      <c r="B2310" t="s">
        <v>18582</v>
      </c>
      <c r="C2310">
        <v>0</v>
      </c>
      <c r="D2310" s="181">
        <v>0</v>
      </c>
    </row>
    <row r="2311" spans="1:4" x14ac:dyDescent="0.35">
      <c r="A2311">
        <v>2490</v>
      </c>
      <c r="B2311" t="s">
        <v>18583</v>
      </c>
      <c r="C2311">
        <v>0</v>
      </c>
      <c r="D2311" s="181">
        <v>62.95</v>
      </c>
    </row>
    <row r="2312" spans="1:4" x14ac:dyDescent="0.35">
      <c r="A2312">
        <v>2491</v>
      </c>
      <c r="B2312" t="s">
        <v>18584</v>
      </c>
      <c r="C2312">
        <v>0</v>
      </c>
      <c r="D2312" s="181">
        <v>16.600000000000001</v>
      </c>
    </row>
    <row r="2313" spans="1:4" x14ac:dyDescent="0.35">
      <c r="A2313">
        <v>2492</v>
      </c>
      <c r="B2313" t="s">
        <v>18585</v>
      </c>
      <c r="C2313">
        <v>0</v>
      </c>
      <c r="D2313" s="181">
        <v>23.85</v>
      </c>
    </row>
    <row r="2314" spans="1:4" x14ac:dyDescent="0.35">
      <c r="A2314">
        <v>2493</v>
      </c>
      <c r="B2314" t="s">
        <v>18586</v>
      </c>
      <c r="C2314">
        <v>0</v>
      </c>
      <c r="D2314" s="181">
        <v>57.1</v>
      </c>
    </row>
    <row r="2315" spans="1:4" x14ac:dyDescent="0.35">
      <c r="A2315">
        <v>2494</v>
      </c>
      <c r="B2315" t="s">
        <v>18587</v>
      </c>
      <c r="C2315">
        <v>12</v>
      </c>
      <c r="D2315" s="181">
        <v>15.44</v>
      </c>
    </row>
    <row r="2316" spans="1:4" x14ac:dyDescent="0.35">
      <c r="A2316">
        <v>2495</v>
      </c>
      <c r="B2316" t="s">
        <v>18588</v>
      </c>
      <c r="C2316">
        <v>0</v>
      </c>
      <c r="D2316" s="181">
        <v>198.16</v>
      </c>
    </row>
    <row r="2317" spans="1:4" x14ac:dyDescent="0.35">
      <c r="A2317">
        <v>2496</v>
      </c>
      <c r="B2317" t="s">
        <v>18589</v>
      </c>
      <c r="C2317">
        <v>0</v>
      </c>
      <c r="D2317" s="181">
        <v>25.17</v>
      </c>
    </row>
    <row r="2318" spans="1:4" x14ac:dyDescent="0.35">
      <c r="A2318">
        <v>2497</v>
      </c>
      <c r="B2318" t="s">
        <v>18590</v>
      </c>
      <c r="C2318">
        <v>0</v>
      </c>
      <c r="D2318" s="181">
        <v>5.47</v>
      </c>
    </row>
    <row r="2319" spans="1:4" x14ac:dyDescent="0.35">
      <c r="A2319">
        <v>2498</v>
      </c>
      <c r="B2319" t="s">
        <v>18591</v>
      </c>
      <c r="C2319">
        <v>0</v>
      </c>
      <c r="D2319" s="181">
        <v>6.86</v>
      </c>
    </row>
    <row r="2320" spans="1:4" x14ac:dyDescent="0.35">
      <c r="A2320">
        <v>2499</v>
      </c>
      <c r="B2320" t="s">
        <v>18592</v>
      </c>
      <c r="C2320">
        <v>0</v>
      </c>
      <c r="D2320" s="181">
        <v>20.149999999999999</v>
      </c>
    </row>
    <row r="2321" spans="1:4" x14ac:dyDescent="0.35">
      <c r="A2321">
        <v>2500</v>
      </c>
      <c r="B2321" t="s">
        <v>18593</v>
      </c>
      <c r="C2321">
        <v>0</v>
      </c>
      <c r="D2321" s="181">
        <v>0</v>
      </c>
    </row>
    <row r="2322" spans="1:4" x14ac:dyDescent="0.35">
      <c r="A2322">
        <v>2501</v>
      </c>
      <c r="B2322" t="s">
        <v>18594</v>
      </c>
      <c r="C2322">
        <v>0</v>
      </c>
      <c r="D2322" s="181">
        <v>0</v>
      </c>
    </row>
    <row r="2323" spans="1:4" x14ac:dyDescent="0.35">
      <c r="A2323">
        <v>2502</v>
      </c>
      <c r="B2323" t="s">
        <v>18595</v>
      </c>
      <c r="C2323">
        <v>0</v>
      </c>
      <c r="D2323" s="181">
        <v>0</v>
      </c>
    </row>
    <row r="2324" spans="1:4" x14ac:dyDescent="0.35">
      <c r="A2324">
        <v>2503</v>
      </c>
      <c r="B2324" t="s">
        <v>18596</v>
      </c>
      <c r="C2324">
        <v>0</v>
      </c>
      <c r="D2324" s="181">
        <v>0</v>
      </c>
    </row>
    <row r="2325" spans="1:4" x14ac:dyDescent="0.35">
      <c r="A2325">
        <v>2504</v>
      </c>
      <c r="B2325" t="s">
        <v>18597</v>
      </c>
      <c r="C2325">
        <v>0</v>
      </c>
      <c r="D2325" s="181">
        <v>0</v>
      </c>
    </row>
    <row r="2326" spans="1:4" x14ac:dyDescent="0.35">
      <c r="A2326">
        <v>2505</v>
      </c>
      <c r="B2326" t="s">
        <v>18598</v>
      </c>
      <c r="C2326">
        <v>0</v>
      </c>
      <c r="D2326" s="181">
        <v>0</v>
      </c>
    </row>
    <row r="2327" spans="1:4" x14ac:dyDescent="0.35">
      <c r="A2327">
        <v>2506</v>
      </c>
      <c r="B2327" t="s">
        <v>18599</v>
      </c>
      <c r="C2327">
        <v>0</v>
      </c>
      <c r="D2327" s="181">
        <v>0</v>
      </c>
    </row>
    <row r="2328" spans="1:4" x14ac:dyDescent="0.35">
      <c r="A2328">
        <v>2507</v>
      </c>
      <c r="B2328" t="s">
        <v>18600</v>
      </c>
      <c r="C2328">
        <v>0</v>
      </c>
      <c r="D2328" s="181">
        <v>0</v>
      </c>
    </row>
    <row r="2329" spans="1:4" x14ac:dyDescent="0.35">
      <c r="A2329">
        <v>2508</v>
      </c>
      <c r="B2329" t="s">
        <v>18601</v>
      </c>
      <c r="C2329">
        <v>0</v>
      </c>
      <c r="D2329" s="181">
        <v>0</v>
      </c>
    </row>
    <row r="2330" spans="1:4" x14ac:dyDescent="0.35">
      <c r="A2330">
        <v>2509</v>
      </c>
      <c r="B2330" t="s">
        <v>18602</v>
      </c>
      <c r="C2330">
        <v>0</v>
      </c>
      <c r="D2330" s="181">
        <v>0</v>
      </c>
    </row>
    <row r="2331" spans="1:4" x14ac:dyDescent="0.35">
      <c r="A2331">
        <v>2510</v>
      </c>
      <c r="B2331" t="s">
        <v>18603</v>
      </c>
      <c r="C2331">
        <v>0</v>
      </c>
      <c r="D2331" s="181">
        <v>9.0090000000000003</v>
      </c>
    </row>
    <row r="2332" spans="1:4" x14ac:dyDescent="0.35">
      <c r="A2332">
        <v>2511</v>
      </c>
      <c r="B2332" t="s">
        <v>18604</v>
      </c>
      <c r="C2332">
        <v>0</v>
      </c>
      <c r="D2332" s="181">
        <v>9.0370000000000008</v>
      </c>
    </row>
    <row r="2333" spans="1:4" x14ac:dyDescent="0.35">
      <c r="A2333">
        <v>2512</v>
      </c>
      <c r="B2333" t="s">
        <v>18605</v>
      </c>
      <c r="C2333">
        <v>0</v>
      </c>
      <c r="D2333" s="181">
        <v>47.95</v>
      </c>
    </row>
    <row r="2334" spans="1:4" x14ac:dyDescent="0.35">
      <c r="A2334">
        <v>2513</v>
      </c>
      <c r="B2334" t="s">
        <v>18606</v>
      </c>
      <c r="C2334">
        <v>0</v>
      </c>
      <c r="D2334" s="181">
        <v>81.84</v>
      </c>
    </row>
    <row r="2335" spans="1:4" x14ac:dyDescent="0.35">
      <c r="A2335">
        <v>2514</v>
      </c>
      <c r="B2335" t="s">
        <v>18607</v>
      </c>
      <c r="C2335">
        <v>27</v>
      </c>
      <c r="D2335" s="181">
        <v>10.5</v>
      </c>
    </row>
    <row r="2336" spans="1:4" x14ac:dyDescent="0.35">
      <c r="A2336">
        <v>2515</v>
      </c>
      <c r="B2336" t="s">
        <v>18608</v>
      </c>
      <c r="C2336">
        <v>0</v>
      </c>
      <c r="D2336" s="181">
        <v>19.260000000000002</v>
      </c>
    </row>
    <row r="2337" spans="1:4" x14ac:dyDescent="0.35">
      <c r="A2337">
        <v>2516</v>
      </c>
      <c r="B2337" t="s">
        <v>18609</v>
      </c>
      <c r="C2337">
        <v>0</v>
      </c>
      <c r="D2337" s="181">
        <v>3.4860000000000002</v>
      </c>
    </row>
    <row r="2338" spans="1:4" x14ac:dyDescent="0.35">
      <c r="A2338">
        <v>2517</v>
      </c>
      <c r="B2338" t="s">
        <v>18610</v>
      </c>
      <c r="C2338">
        <v>0</v>
      </c>
      <c r="D2338" s="181">
        <v>3.423</v>
      </c>
    </row>
    <row r="2339" spans="1:4" x14ac:dyDescent="0.35">
      <c r="A2339">
        <v>2518</v>
      </c>
      <c r="B2339" t="s">
        <v>18611</v>
      </c>
      <c r="C2339">
        <v>0</v>
      </c>
      <c r="D2339" s="181">
        <v>4.3680000000000003</v>
      </c>
    </row>
    <row r="2340" spans="1:4" x14ac:dyDescent="0.35">
      <c r="A2340">
        <v>2519</v>
      </c>
      <c r="B2340" t="s">
        <v>18612</v>
      </c>
      <c r="C2340">
        <v>0</v>
      </c>
      <c r="D2340" s="181">
        <v>0</v>
      </c>
    </row>
    <row r="2341" spans="1:4" x14ac:dyDescent="0.35">
      <c r="A2341">
        <v>2520</v>
      </c>
      <c r="B2341" t="s">
        <v>18613</v>
      </c>
      <c r="C2341">
        <v>0</v>
      </c>
      <c r="D2341" s="181">
        <v>0</v>
      </c>
    </row>
    <row r="2342" spans="1:4" x14ac:dyDescent="0.35">
      <c r="A2342">
        <v>2521</v>
      </c>
      <c r="B2342" t="s">
        <v>18614</v>
      </c>
      <c r="C2342">
        <v>0</v>
      </c>
      <c r="D2342" s="181">
        <v>0</v>
      </c>
    </row>
    <row r="2343" spans="1:4" x14ac:dyDescent="0.35">
      <c r="A2343">
        <v>2522</v>
      </c>
      <c r="B2343" t="s">
        <v>18615</v>
      </c>
      <c r="C2343">
        <v>0</v>
      </c>
      <c r="D2343" s="181">
        <v>0</v>
      </c>
    </row>
    <row r="2344" spans="1:4" x14ac:dyDescent="0.35">
      <c r="A2344">
        <v>2523</v>
      </c>
      <c r="B2344" t="s">
        <v>18616</v>
      </c>
      <c r="C2344">
        <v>0</v>
      </c>
      <c r="D2344" s="181">
        <v>0</v>
      </c>
    </row>
    <row r="2345" spans="1:4" x14ac:dyDescent="0.35">
      <c r="A2345">
        <v>2524</v>
      </c>
      <c r="B2345" t="s">
        <v>18617</v>
      </c>
      <c r="C2345">
        <v>0</v>
      </c>
      <c r="D2345" s="181">
        <v>5.976</v>
      </c>
    </row>
    <row r="2346" spans="1:4" x14ac:dyDescent="0.35">
      <c r="A2346">
        <v>2525</v>
      </c>
      <c r="B2346" t="s">
        <v>18618</v>
      </c>
      <c r="C2346">
        <v>0</v>
      </c>
      <c r="D2346" s="181">
        <v>23.56</v>
      </c>
    </row>
    <row r="2347" spans="1:4" x14ac:dyDescent="0.35">
      <c r="A2347">
        <v>2526</v>
      </c>
      <c r="B2347" t="s">
        <v>18619</v>
      </c>
      <c r="C2347">
        <v>0</v>
      </c>
      <c r="D2347" s="181">
        <v>5.27</v>
      </c>
    </row>
    <row r="2348" spans="1:4" x14ac:dyDescent="0.35">
      <c r="A2348">
        <v>2527</v>
      </c>
      <c r="B2348" t="s">
        <v>18620</v>
      </c>
      <c r="C2348">
        <v>0</v>
      </c>
      <c r="D2348" s="181">
        <v>6.5</v>
      </c>
    </row>
    <row r="2349" spans="1:4" x14ac:dyDescent="0.35">
      <c r="A2349">
        <v>2528</v>
      </c>
      <c r="B2349" t="s">
        <v>18621</v>
      </c>
      <c r="C2349">
        <v>18</v>
      </c>
      <c r="D2349" s="181">
        <v>10.128</v>
      </c>
    </row>
    <row r="2350" spans="1:4" x14ac:dyDescent="0.35">
      <c r="A2350">
        <v>2529</v>
      </c>
      <c r="B2350" t="s">
        <v>18622</v>
      </c>
      <c r="C2350">
        <v>48</v>
      </c>
      <c r="D2350" s="181">
        <v>12.17</v>
      </c>
    </row>
    <row r="2351" spans="1:4" x14ac:dyDescent="0.35">
      <c r="A2351">
        <v>2530</v>
      </c>
      <c r="B2351" t="s">
        <v>18623</v>
      </c>
      <c r="C2351">
        <v>0</v>
      </c>
      <c r="D2351" s="181">
        <v>12.7</v>
      </c>
    </row>
    <row r="2352" spans="1:4" x14ac:dyDescent="0.35">
      <c r="A2352">
        <v>2531</v>
      </c>
      <c r="B2352" t="s">
        <v>18624</v>
      </c>
      <c r="C2352">
        <v>6</v>
      </c>
      <c r="D2352" s="181">
        <v>13.39</v>
      </c>
    </row>
    <row r="2353" spans="1:4" x14ac:dyDescent="0.35">
      <c r="A2353">
        <v>2532</v>
      </c>
      <c r="B2353" t="s">
        <v>18625</v>
      </c>
      <c r="C2353">
        <v>0</v>
      </c>
      <c r="D2353" s="181">
        <v>11.231</v>
      </c>
    </row>
    <row r="2354" spans="1:4" x14ac:dyDescent="0.35">
      <c r="A2354">
        <v>2533</v>
      </c>
      <c r="B2354" t="s">
        <v>18626</v>
      </c>
      <c r="C2354">
        <v>0</v>
      </c>
      <c r="D2354" s="181">
        <v>4.83</v>
      </c>
    </row>
    <row r="2355" spans="1:4" x14ac:dyDescent="0.35">
      <c r="A2355">
        <v>2534</v>
      </c>
      <c r="B2355" t="s">
        <v>18627</v>
      </c>
      <c r="C2355">
        <v>0</v>
      </c>
      <c r="D2355" s="181">
        <v>2.5830000000000002</v>
      </c>
    </row>
    <row r="2356" spans="1:4" x14ac:dyDescent="0.35">
      <c r="A2356">
        <v>2535</v>
      </c>
      <c r="B2356" t="s">
        <v>18628</v>
      </c>
      <c r="C2356">
        <v>0</v>
      </c>
      <c r="D2356" s="181">
        <v>5.27</v>
      </c>
    </row>
    <row r="2357" spans="1:4" x14ac:dyDescent="0.35">
      <c r="A2357">
        <v>2536</v>
      </c>
      <c r="B2357" t="s">
        <v>18629</v>
      </c>
      <c r="C2357">
        <v>0</v>
      </c>
      <c r="D2357" s="181">
        <v>25.79</v>
      </c>
    </row>
    <row r="2358" spans="1:4" x14ac:dyDescent="0.35">
      <c r="A2358">
        <v>2537</v>
      </c>
      <c r="B2358" t="s">
        <v>18630</v>
      </c>
      <c r="C2358">
        <v>0</v>
      </c>
      <c r="D2358" s="181">
        <v>8.2100000000000009</v>
      </c>
    </row>
    <row r="2359" spans="1:4" x14ac:dyDescent="0.35">
      <c r="A2359">
        <v>2538</v>
      </c>
      <c r="B2359" t="s">
        <v>18631</v>
      </c>
      <c r="C2359">
        <v>0</v>
      </c>
      <c r="D2359" s="181">
        <v>14.75</v>
      </c>
    </row>
    <row r="2360" spans="1:4" x14ac:dyDescent="0.35">
      <c r="A2360">
        <v>2539</v>
      </c>
      <c r="B2360" t="s">
        <v>18632</v>
      </c>
      <c r="C2360">
        <v>0</v>
      </c>
      <c r="D2360" s="181">
        <v>4.18</v>
      </c>
    </row>
    <row r="2361" spans="1:4" x14ac:dyDescent="0.35">
      <c r="A2361">
        <v>2540</v>
      </c>
      <c r="B2361" t="s">
        <v>18633</v>
      </c>
      <c r="C2361">
        <v>0</v>
      </c>
      <c r="D2361" s="181">
        <v>11.63</v>
      </c>
    </row>
    <row r="2362" spans="1:4" x14ac:dyDescent="0.35">
      <c r="A2362">
        <v>2542</v>
      </c>
      <c r="B2362" t="s">
        <v>18634</v>
      </c>
      <c r="C2362">
        <v>0</v>
      </c>
      <c r="D2362" s="181">
        <v>17.8</v>
      </c>
    </row>
    <row r="2363" spans="1:4" x14ac:dyDescent="0.35">
      <c r="A2363">
        <v>2543</v>
      </c>
      <c r="B2363" t="s">
        <v>18635</v>
      </c>
      <c r="C2363">
        <v>0</v>
      </c>
      <c r="D2363" s="181">
        <v>7.65</v>
      </c>
    </row>
    <row r="2364" spans="1:4" x14ac:dyDescent="0.35">
      <c r="A2364">
        <v>2544</v>
      </c>
      <c r="B2364" t="s">
        <v>18636</v>
      </c>
      <c r="C2364">
        <v>0</v>
      </c>
      <c r="D2364" s="181">
        <v>59.45</v>
      </c>
    </row>
    <row r="2365" spans="1:4" x14ac:dyDescent="0.35">
      <c r="A2365">
        <v>2545</v>
      </c>
      <c r="B2365" t="s">
        <v>18637</v>
      </c>
      <c r="C2365">
        <v>12</v>
      </c>
      <c r="D2365" s="181">
        <v>25.17</v>
      </c>
    </row>
    <row r="2366" spans="1:4" x14ac:dyDescent="0.35">
      <c r="A2366">
        <v>2546</v>
      </c>
      <c r="B2366" t="s">
        <v>18638</v>
      </c>
      <c r="C2366">
        <v>0</v>
      </c>
      <c r="D2366" s="181">
        <v>34.69</v>
      </c>
    </row>
    <row r="2367" spans="1:4" x14ac:dyDescent="0.35">
      <c r="A2367">
        <v>2547</v>
      </c>
      <c r="B2367" t="s">
        <v>18639</v>
      </c>
      <c r="C2367">
        <v>0</v>
      </c>
      <c r="D2367" s="181">
        <v>17.338999999999999</v>
      </c>
    </row>
    <row r="2368" spans="1:4" x14ac:dyDescent="0.35">
      <c r="A2368">
        <v>2548</v>
      </c>
      <c r="B2368" t="s">
        <v>18640</v>
      </c>
      <c r="C2368">
        <v>0</v>
      </c>
      <c r="D2368" s="181">
        <v>73.19</v>
      </c>
    </row>
    <row r="2369" spans="1:4" x14ac:dyDescent="0.35">
      <c r="A2369">
        <v>2549</v>
      </c>
      <c r="B2369" t="s">
        <v>18641</v>
      </c>
      <c r="C2369">
        <v>0</v>
      </c>
      <c r="D2369" s="181">
        <v>85.8</v>
      </c>
    </row>
    <row r="2370" spans="1:4" x14ac:dyDescent="0.35">
      <c r="A2370">
        <v>2550</v>
      </c>
      <c r="B2370" t="s">
        <v>18642</v>
      </c>
      <c r="C2370">
        <v>0</v>
      </c>
      <c r="D2370" s="181">
        <v>41.808</v>
      </c>
    </row>
    <row r="2371" spans="1:4" x14ac:dyDescent="0.35">
      <c r="A2371">
        <v>2551</v>
      </c>
      <c r="B2371" t="s">
        <v>18643</v>
      </c>
      <c r="C2371">
        <v>0</v>
      </c>
      <c r="D2371" s="181">
        <v>9.94</v>
      </c>
    </row>
    <row r="2372" spans="1:4" x14ac:dyDescent="0.35">
      <c r="A2372">
        <v>2552</v>
      </c>
      <c r="B2372" t="s">
        <v>18644</v>
      </c>
      <c r="C2372">
        <v>0</v>
      </c>
      <c r="D2372" s="181">
        <v>16.32</v>
      </c>
    </row>
    <row r="2373" spans="1:4" x14ac:dyDescent="0.35">
      <c r="A2373">
        <v>2553</v>
      </c>
      <c r="B2373" t="s">
        <v>18645</v>
      </c>
      <c r="C2373">
        <v>0</v>
      </c>
      <c r="D2373" s="181">
        <v>19.18</v>
      </c>
    </row>
    <row r="2374" spans="1:4" x14ac:dyDescent="0.35">
      <c r="A2374">
        <v>2554</v>
      </c>
      <c r="B2374" t="s">
        <v>18646</v>
      </c>
      <c r="C2374">
        <v>0</v>
      </c>
      <c r="D2374" s="181">
        <v>5.6</v>
      </c>
    </row>
    <row r="2375" spans="1:4" x14ac:dyDescent="0.35">
      <c r="A2375">
        <v>2555</v>
      </c>
      <c r="B2375" t="s">
        <v>18647</v>
      </c>
      <c r="C2375">
        <v>0</v>
      </c>
      <c r="D2375" s="181">
        <v>10.71</v>
      </c>
    </row>
    <row r="2376" spans="1:4" x14ac:dyDescent="0.35">
      <c r="A2376">
        <v>2556</v>
      </c>
      <c r="B2376" t="s">
        <v>18648</v>
      </c>
      <c r="C2376">
        <v>6</v>
      </c>
      <c r="D2376" s="181">
        <v>15.15</v>
      </c>
    </row>
    <row r="2377" spans="1:4" x14ac:dyDescent="0.35">
      <c r="A2377">
        <v>2557</v>
      </c>
      <c r="B2377" t="s">
        <v>18649</v>
      </c>
      <c r="C2377">
        <v>12</v>
      </c>
      <c r="D2377" s="181">
        <v>28.13</v>
      </c>
    </row>
    <row r="2378" spans="1:4" x14ac:dyDescent="0.35">
      <c r="A2378">
        <v>2558</v>
      </c>
      <c r="B2378" t="s">
        <v>18650</v>
      </c>
      <c r="C2378">
        <v>0</v>
      </c>
      <c r="D2378" s="181">
        <v>23.03</v>
      </c>
    </row>
    <row r="2379" spans="1:4" x14ac:dyDescent="0.35">
      <c r="A2379">
        <v>2559</v>
      </c>
      <c r="B2379" t="s">
        <v>18651</v>
      </c>
      <c r="C2379">
        <v>0</v>
      </c>
      <c r="D2379" s="181">
        <v>32.24</v>
      </c>
    </row>
    <row r="2380" spans="1:4" x14ac:dyDescent="0.35">
      <c r="A2380">
        <v>2560</v>
      </c>
      <c r="B2380" t="s">
        <v>18652</v>
      </c>
      <c r="C2380">
        <v>0</v>
      </c>
      <c r="D2380" s="181">
        <v>41.88</v>
      </c>
    </row>
    <row r="2381" spans="1:4" x14ac:dyDescent="0.35">
      <c r="A2381">
        <v>2561</v>
      </c>
      <c r="B2381" t="s">
        <v>18653</v>
      </c>
      <c r="C2381">
        <v>0</v>
      </c>
      <c r="D2381" s="181">
        <v>5.04</v>
      </c>
    </row>
    <row r="2382" spans="1:4" x14ac:dyDescent="0.35">
      <c r="A2382">
        <v>2562</v>
      </c>
      <c r="B2382" t="s">
        <v>18654</v>
      </c>
      <c r="C2382">
        <v>0</v>
      </c>
      <c r="D2382" s="181">
        <v>17.02</v>
      </c>
    </row>
    <row r="2383" spans="1:4" x14ac:dyDescent="0.35">
      <c r="A2383">
        <v>2563</v>
      </c>
      <c r="B2383" t="s">
        <v>18655</v>
      </c>
      <c r="C2383">
        <v>0</v>
      </c>
      <c r="D2383" s="181">
        <v>33.53</v>
      </c>
    </row>
    <row r="2384" spans="1:4" x14ac:dyDescent="0.35">
      <c r="A2384">
        <v>2564</v>
      </c>
      <c r="B2384" t="s">
        <v>18656</v>
      </c>
      <c r="C2384">
        <v>0</v>
      </c>
      <c r="D2384" s="181">
        <v>8.1999999999999993</v>
      </c>
    </row>
    <row r="2385" spans="1:4" x14ac:dyDescent="0.35">
      <c r="A2385">
        <v>2565</v>
      </c>
      <c r="B2385" t="s">
        <v>18657</v>
      </c>
      <c r="C2385">
        <v>0</v>
      </c>
      <c r="D2385" s="181">
        <v>118.75</v>
      </c>
    </row>
    <row r="2386" spans="1:4" x14ac:dyDescent="0.35">
      <c r="A2386">
        <v>2566</v>
      </c>
      <c r="B2386" t="s">
        <v>18658</v>
      </c>
      <c r="C2386">
        <v>0</v>
      </c>
      <c r="D2386" s="181">
        <v>28</v>
      </c>
    </row>
    <row r="2387" spans="1:4" x14ac:dyDescent="0.35">
      <c r="A2387">
        <v>2567</v>
      </c>
      <c r="B2387" t="s">
        <v>18659</v>
      </c>
      <c r="C2387">
        <v>0</v>
      </c>
      <c r="D2387" s="181">
        <v>14.34</v>
      </c>
    </row>
    <row r="2388" spans="1:4" x14ac:dyDescent="0.35">
      <c r="A2388">
        <v>2568</v>
      </c>
      <c r="B2388" t="s">
        <v>18660</v>
      </c>
      <c r="C2388">
        <v>0</v>
      </c>
      <c r="D2388" s="181">
        <v>24.65</v>
      </c>
    </row>
    <row r="2389" spans="1:4" x14ac:dyDescent="0.35">
      <c r="A2389">
        <v>2569</v>
      </c>
      <c r="B2389" t="s">
        <v>18661</v>
      </c>
      <c r="C2389">
        <v>6</v>
      </c>
      <c r="D2389" s="181">
        <v>23.33</v>
      </c>
    </row>
    <row r="2390" spans="1:4" x14ac:dyDescent="0.35">
      <c r="A2390">
        <v>2570</v>
      </c>
      <c r="B2390" t="s">
        <v>18662</v>
      </c>
      <c r="C2390">
        <v>0</v>
      </c>
      <c r="D2390" s="181">
        <v>17.21</v>
      </c>
    </row>
    <row r="2391" spans="1:4" x14ac:dyDescent="0.35">
      <c r="A2391">
        <v>2571</v>
      </c>
      <c r="B2391" t="s">
        <v>18663</v>
      </c>
      <c r="C2391">
        <v>0</v>
      </c>
      <c r="D2391" s="181">
        <v>28.5</v>
      </c>
    </row>
    <row r="2392" spans="1:4" x14ac:dyDescent="0.35">
      <c r="A2392">
        <v>2572</v>
      </c>
      <c r="B2392" t="s">
        <v>18664</v>
      </c>
      <c r="C2392">
        <v>0</v>
      </c>
      <c r="D2392" s="181">
        <v>56.07</v>
      </c>
    </row>
    <row r="2393" spans="1:4" x14ac:dyDescent="0.35">
      <c r="A2393">
        <v>2573</v>
      </c>
      <c r="B2393" t="s">
        <v>18665</v>
      </c>
      <c r="C2393">
        <v>0</v>
      </c>
      <c r="D2393" s="181">
        <v>61.31</v>
      </c>
    </row>
    <row r="2394" spans="1:4" x14ac:dyDescent="0.35">
      <c r="A2394">
        <v>2574</v>
      </c>
      <c r="B2394" t="s">
        <v>18666</v>
      </c>
      <c r="C2394">
        <v>0</v>
      </c>
      <c r="D2394" s="181">
        <v>45.2</v>
      </c>
    </row>
    <row r="2395" spans="1:4" x14ac:dyDescent="0.35">
      <c r="A2395">
        <v>2575</v>
      </c>
      <c r="B2395" t="s">
        <v>18667</v>
      </c>
      <c r="C2395">
        <v>0</v>
      </c>
      <c r="D2395" s="181">
        <v>32</v>
      </c>
    </row>
    <row r="2396" spans="1:4" x14ac:dyDescent="0.35">
      <c r="A2396">
        <v>2578</v>
      </c>
      <c r="B2396" t="s">
        <v>18668</v>
      </c>
      <c r="C2396">
        <v>0</v>
      </c>
      <c r="D2396" s="181">
        <v>58.56</v>
      </c>
    </row>
    <row r="2397" spans="1:4" x14ac:dyDescent="0.35">
      <c r="A2397">
        <v>2579</v>
      </c>
      <c r="B2397" t="s">
        <v>18669</v>
      </c>
      <c r="C2397">
        <v>0</v>
      </c>
      <c r="D2397" s="181">
        <v>18.571999999999999</v>
      </c>
    </row>
    <row r="2398" spans="1:4" x14ac:dyDescent="0.35">
      <c r="A2398">
        <v>2580</v>
      </c>
      <c r="B2398" t="s">
        <v>18670</v>
      </c>
      <c r="C2398">
        <v>0</v>
      </c>
      <c r="D2398" s="181">
        <v>22.86</v>
      </c>
    </row>
    <row r="2399" spans="1:4" x14ac:dyDescent="0.35">
      <c r="A2399">
        <v>2581</v>
      </c>
      <c r="B2399" t="s">
        <v>18671</v>
      </c>
      <c r="C2399">
        <v>0</v>
      </c>
      <c r="D2399" s="181">
        <v>36.85</v>
      </c>
    </row>
    <row r="2400" spans="1:4" x14ac:dyDescent="0.35">
      <c r="A2400">
        <v>2582</v>
      </c>
      <c r="B2400" t="s">
        <v>18672</v>
      </c>
      <c r="C2400">
        <v>0</v>
      </c>
      <c r="D2400" s="181">
        <v>57.526000000000003</v>
      </c>
    </row>
    <row r="2401" spans="1:4" x14ac:dyDescent="0.35">
      <c r="A2401">
        <v>2583</v>
      </c>
      <c r="B2401" t="s">
        <v>18673</v>
      </c>
      <c r="C2401">
        <v>0</v>
      </c>
      <c r="D2401" s="181">
        <v>10.944000000000001</v>
      </c>
    </row>
    <row r="2402" spans="1:4" x14ac:dyDescent="0.35">
      <c r="A2402">
        <v>2584</v>
      </c>
      <c r="B2402" t="s">
        <v>18674</v>
      </c>
      <c r="C2402">
        <v>0</v>
      </c>
      <c r="D2402" s="181">
        <v>22.4</v>
      </c>
    </row>
    <row r="2403" spans="1:4" x14ac:dyDescent="0.35">
      <c r="A2403">
        <v>2585</v>
      </c>
      <c r="B2403" t="s">
        <v>18675</v>
      </c>
      <c r="C2403">
        <v>0</v>
      </c>
      <c r="D2403" s="181">
        <v>63.14</v>
      </c>
    </row>
    <row r="2404" spans="1:4" x14ac:dyDescent="0.35">
      <c r="A2404">
        <v>2586</v>
      </c>
      <c r="B2404" t="s">
        <v>18676</v>
      </c>
      <c r="C2404">
        <v>0</v>
      </c>
      <c r="D2404" s="181">
        <v>8.5399999999999991</v>
      </c>
    </row>
    <row r="2405" spans="1:4" x14ac:dyDescent="0.35">
      <c r="A2405">
        <v>2587</v>
      </c>
      <c r="B2405" t="s">
        <v>18677</v>
      </c>
      <c r="C2405">
        <v>0</v>
      </c>
      <c r="D2405" s="181">
        <v>20.79</v>
      </c>
    </row>
    <row r="2406" spans="1:4" x14ac:dyDescent="0.35">
      <c r="A2406">
        <v>2588</v>
      </c>
      <c r="B2406" t="s">
        <v>18678</v>
      </c>
      <c r="C2406">
        <v>0</v>
      </c>
      <c r="D2406" s="181">
        <v>43.9</v>
      </c>
    </row>
    <row r="2407" spans="1:4" x14ac:dyDescent="0.35">
      <c r="A2407">
        <v>2589</v>
      </c>
      <c r="B2407" t="s">
        <v>18679</v>
      </c>
      <c r="C2407">
        <v>0</v>
      </c>
      <c r="D2407" s="181">
        <v>31.34</v>
      </c>
    </row>
    <row r="2408" spans="1:4" x14ac:dyDescent="0.35">
      <c r="A2408">
        <v>2590</v>
      </c>
      <c r="B2408" t="s">
        <v>18680</v>
      </c>
      <c r="C2408">
        <v>0</v>
      </c>
      <c r="D2408" s="181">
        <v>1.39</v>
      </c>
    </row>
    <row r="2409" spans="1:4" x14ac:dyDescent="0.35">
      <c r="A2409">
        <v>2591</v>
      </c>
      <c r="B2409" t="s">
        <v>18681</v>
      </c>
      <c r="C2409">
        <v>0</v>
      </c>
      <c r="D2409" s="181">
        <v>23.4</v>
      </c>
    </row>
    <row r="2410" spans="1:4" x14ac:dyDescent="0.35">
      <c r="A2410">
        <v>2592</v>
      </c>
      <c r="B2410" t="s">
        <v>18682</v>
      </c>
      <c r="C2410">
        <v>0</v>
      </c>
      <c r="D2410" s="181">
        <v>43.88</v>
      </c>
    </row>
    <row r="2411" spans="1:4" x14ac:dyDescent="0.35">
      <c r="A2411">
        <v>2593</v>
      </c>
      <c r="B2411" t="s">
        <v>18683</v>
      </c>
      <c r="C2411">
        <v>0</v>
      </c>
      <c r="D2411" s="181">
        <v>13.21</v>
      </c>
    </row>
    <row r="2412" spans="1:4" x14ac:dyDescent="0.35">
      <c r="A2412">
        <v>2594</v>
      </c>
      <c r="B2412" t="s">
        <v>18684</v>
      </c>
      <c r="C2412">
        <v>18</v>
      </c>
      <c r="D2412" s="181">
        <v>32.08</v>
      </c>
    </row>
    <row r="2413" spans="1:4" x14ac:dyDescent="0.35">
      <c r="A2413">
        <v>2595</v>
      </c>
      <c r="B2413" t="s">
        <v>18685</v>
      </c>
      <c r="C2413">
        <v>0</v>
      </c>
      <c r="D2413" s="181">
        <v>32.39</v>
      </c>
    </row>
    <row r="2414" spans="1:4" x14ac:dyDescent="0.35">
      <c r="A2414">
        <v>2596</v>
      </c>
      <c r="B2414" t="s">
        <v>18686</v>
      </c>
      <c r="C2414">
        <v>15</v>
      </c>
      <c r="D2414" s="181">
        <v>33.15</v>
      </c>
    </row>
    <row r="2415" spans="1:4" x14ac:dyDescent="0.35">
      <c r="A2415">
        <v>2597</v>
      </c>
      <c r="B2415" t="s">
        <v>18687</v>
      </c>
      <c r="C2415">
        <v>6</v>
      </c>
      <c r="D2415" s="181">
        <v>24.56</v>
      </c>
    </row>
    <row r="2416" spans="1:4" x14ac:dyDescent="0.35">
      <c r="A2416">
        <v>2598</v>
      </c>
      <c r="B2416" t="s">
        <v>18688</v>
      </c>
      <c r="C2416">
        <v>18</v>
      </c>
      <c r="D2416" s="181">
        <v>31</v>
      </c>
    </row>
    <row r="2417" spans="1:4" x14ac:dyDescent="0.35">
      <c r="A2417">
        <v>2599</v>
      </c>
      <c r="B2417" t="s">
        <v>18689</v>
      </c>
      <c r="C2417">
        <v>0</v>
      </c>
      <c r="D2417" s="181">
        <v>117.12</v>
      </c>
    </row>
    <row r="2418" spans="1:4" x14ac:dyDescent="0.35">
      <c r="A2418">
        <v>2600</v>
      </c>
      <c r="B2418" t="s">
        <v>18690</v>
      </c>
      <c r="C2418">
        <v>0</v>
      </c>
      <c r="D2418" s="181">
        <v>12</v>
      </c>
    </row>
    <row r="2419" spans="1:4" x14ac:dyDescent="0.35">
      <c r="A2419">
        <v>2601</v>
      </c>
      <c r="B2419" t="s">
        <v>18691</v>
      </c>
      <c r="C2419">
        <v>42</v>
      </c>
      <c r="D2419" s="181">
        <v>118</v>
      </c>
    </row>
    <row r="2420" spans="1:4" x14ac:dyDescent="0.35">
      <c r="A2420">
        <v>2602</v>
      </c>
      <c r="B2420" t="s">
        <v>18692</v>
      </c>
      <c r="C2420">
        <v>0</v>
      </c>
      <c r="D2420" s="181">
        <v>27</v>
      </c>
    </row>
    <row r="2421" spans="1:4" x14ac:dyDescent="0.35">
      <c r="A2421">
        <v>2603</v>
      </c>
      <c r="B2421" t="s">
        <v>18693</v>
      </c>
      <c r="C2421">
        <v>0</v>
      </c>
      <c r="D2421" s="181">
        <v>17.5</v>
      </c>
    </row>
    <row r="2422" spans="1:4" x14ac:dyDescent="0.35">
      <c r="A2422">
        <v>2604</v>
      </c>
      <c r="B2422" t="s">
        <v>18694</v>
      </c>
      <c r="C2422">
        <v>6</v>
      </c>
      <c r="D2422" s="181">
        <v>22.356000000000002</v>
      </c>
    </row>
    <row r="2423" spans="1:4" x14ac:dyDescent="0.35">
      <c r="A2423">
        <v>2605</v>
      </c>
      <c r="B2423" t="s">
        <v>18695</v>
      </c>
      <c r="C2423">
        <v>0</v>
      </c>
      <c r="D2423" s="181">
        <v>412.8</v>
      </c>
    </row>
    <row r="2424" spans="1:4" x14ac:dyDescent="0.35">
      <c r="A2424">
        <v>2606</v>
      </c>
      <c r="B2424" t="s">
        <v>18696</v>
      </c>
      <c r="C2424">
        <v>0</v>
      </c>
      <c r="D2424" s="181">
        <v>8.3000000000000007</v>
      </c>
    </row>
    <row r="2425" spans="1:4" x14ac:dyDescent="0.35">
      <c r="A2425">
        <v>2607</v>
      </c>
      <c r="B2425" t="s">
        <v>18697</v>
      </c>
      <c r="C2425">
        <v>0</v>
      </c>
      <c r="D2425" s="181">
        <v>15.48</v>
      </c>
    </row>
    <row r="2426" spans="1:4" x14ac:dyDescent="0.35">
      <c r="A2426">
        <v>2608</v>
      </c>
      <c r="B2426" t="s">
        <v>18698</v>
      </c>
      <c r="C2426">
        <v>0</v>
      </c>
      <c r="D2426" s="181">
        <v>24.54</v>
      </c>
    </row>
    <row r="2427" spans="1:4" x14ac:dyDescent="0.35">
      <c r="A2427">
        <v>2609</v>
      </c>
      <c r="B2427" t="s">
        <v>18699</v>
      </c>
      <c r="C2427">
        <v>0</v>
      </c>
      <c r="D2427" s="181">
        <v>26.66</v>
      </c>
    </row>
    <row r="2428" spans="1:4" x14ac:dyDescent="0.35">
      <c r="A2428">
        <v>2610</v>
      </c>
      <c r="B2428" t="s">
        <v>18700</v>
      </c>
      <c r="C2428">
        <v>0</v>
      </c>
      <c r="D2428" s="181">
        <v>15.36</v>
      </c>
    </row>
    <row r="2429" spans="1:4" x14ac:dyDescent="0.35">
      <c r="A2429">
        <v>2611</v>
      </c>
      <c r="B2429" t="s">
        <v>18701</v>
      </c>
      <c r="C2429">
        <v>0</v>
      </c>
      <c r="D2429" s="181">
        <v>7.6</v>
      </c>
    </row>
    <row r="2430" spans="1:4" x14ac:dyDescent="0.35">
      <c r="A2430">
        <v>2612</v>
      </c>
      <c r="B2430" t="s">
        <v>18702</v>
      </c>
      <c r="C2430">
        <v>0</v>
      </c>
      <c r="D2430" s="181">
        <v>10.93</v>
      </c>
    </row>
    <row r="2431" spans="1:4" x14ac:dyDescent="0.35">
      <c r="A2431">
        <v>2613</v>
      </c>
      <c r="B2431" t="s">
        <v>18703</v>
      </c>
      <c r="C2431">
        <v>0</v>
      </c>
      <c r="D2431" s="181">
        <v>15.02</v>
      </c>
    </row>
    <row r="2432" spans="1:4" x14ac:dyDescent="0.35">
      <c r="A2432">
        <v>2614</v>
      </c>
      <c r="B2432" t="s">
        <v>18704</v>
      </c>
      <c r="C2432">
        <v>0</v>
      </c>
      <c r="D2432" s="181">
        <v>14.2</v>
      </c>
    </row>
    <row r="2433" spans="1:4" x14ac:dyDescent="0.35">
      <c r="A2433">
        <v>2615</v>
      </c>
      <c r="B2433" t="s">
        <v>18705</v>
      </c>
      <c r="C2433">
        <v>0</v>
      </c>
      <c r="D2433" s="181">
        <v>8.9</v>
      </c>
    </row>
    <row r="2434" spans="1:4" x14ac:dyDescent="0.35">
      <c r="A2434">
        <v>2616</v>
      </c>
      <c r="B2434" t="s">
        <v>18706</v>
      </c>
      <c r="C2434">
        <v>0</v>
      </c>
      <c r="D2434" s="181">
        <v>21.88</v>
      </c>
    </row>
    <row r="2435" spans="1:4" x14ac:dyDescent="0.35">
      <c r="A2435">
        <v>2617</v>
      </c>
      <c r="B2435" t="s">
        <v>18707</v>
      </c>
      <c r="C2435">
        <v>0</v>
      </c>
      <c r="D2435" s="181">
        <v>81.88</v>
      </c>
    </row>
    <row r="2436" spans="1:4" x14ac:dyDescent="0.35">
      <c r="A2436">
        <v>2618</v>
      </c>
      <c r="B2436" t="s">
        <v>18708</v>
      </c>
      <c r="C2436">
        <v>0</v>
      </c>
      <c r="D2436" s="181">
        <v>19.45</v>
      </c>
    </row>
    <row r="2437" spans="1:4" x14ac:dyDescent="0.35">
      <c r="A2437">
        <v>2619</v>
      </c>
      <c r="B2437" t="s">
        <v>18709</v>
      </c>
      <c r="C2437">
        <v>0</v>
      </c>
      <c r="D2437" s="181">
        <v>6.37</v>
      </c>
    </row>
    <row r="2438" spans="1:4" x14ac:dyDescent="0.35">
      <c r="A2438">
        <v>2620</v>
      </c>
      <c r="B2438" t="s">
        <v>18710</v>
      </c>
      <c r="C2438">
        <v>24</v>
      </c>
      <c r="D2438" s="181">
        <v>35.119999999999997</v>
      </c>
    </row>
    <row r="2439" spans="1:4" x14ac:dyDescent="0.35">
      <c r="A2439">
        <v>2621</v>
      </c>
      <c r="B2439" t="s">
        <v>18711</v>
      </c>
      <c r="C2439">
        <v>0</v>
      </c>
      <c r="D2439" s="181">
        <v>26.19</v>
      </c>
    </row>
    <row r="2440" spans="1:4" x14ac:dyDescent="0.35">
      <c r="A2440">
        <v>2622</v>
      </c>
      <c r="B2440" t="s">
        <v>18712</v>
      </c>
      <c r="C2440">
        <v>0</v>
      </c>
      <c r="D2440" s="181">
        <v>17.04</v>
      </c>
    </row>
    <row r="2441" spans="1:4" x14ac:dyDescent="0.35">
      <c r="A2441">
        <v>2623</v>
      </c>
      <c r="B2441" t="s">
        <v>18713</v>
      </c>
      <c r="C2441">
        <v>0</v>
      </c>
      <c r="D2441" s="181">
        <v>65.8</v>
      </c>
    </row>
    <row r="2442" spans="1:4" x14ac:dyDescent="0.35">
      <c r="A2442">
        <v>2624</v>
      </c>
      <c r="B2442" t="s">
        <v>18714</v>
      </c>
      <c r="C2442">
        <v>0</v>
      </c>
      <c r="D2442" s="181">
        <v>6.6</v>
      </c>
    </row>
    <row r="2443" spans="1:4" x14ac:dyDescent="0.35">
      <c r="A2443">
        <v>2626</v>
      </c>
      <c r="B2443" t="s">
        <v>18715</v>
      </c>
      <c r="C2443">
        <v>0</v>
      </c>
      <c r="D2443" s="181">
        <v>19.2</v>
      </c>
    </row>
    <row r="2444" spans="1:4" x14ac:dyDescent="0.35">
      <c r="A2444">
        <v>2627</v>
      </c>
      <c r="B2444" t="s">
        <v>18716</v>
      </c>
      <c r="C2444">
        <v>0</v>
      </c>
      <c r="D2444" s="181">
        <v>14.143000000000001</v>
      </c>
    </row>
    <row r="2445" spans="1:4" x14ac:dyDescent="0.35">
      <c r="A2445">
        <v>2628</v>
      </c>
      <c r="B2445" t="s">
        <v>18717</v>
      </c>
      <c r="C2445">
        <v>0</v>
      </c>
      <c r="D2445" s="181">
        <v>14.69</v>
      </c>
    </row>
    <row r="2446" spans="1:4" x14ac:dyDescent="0.35">
      <c r="A2446">
        <v>2629</v>
      </c>
      <c r="B2446" t="s">
        <v>18718</v>
      </c>
      <c r="C2446">
        <v>0</v>
      </c>
      <c r="D2446" s="181">
        <v>20.95</v>
      </c>
    </row>
    <row r="2447" spans="1:4" x14ac:dyDescent="0.35">
      <c r="A2447">
        <v>2630</v>
      </c>
      <c r="B2447" t="s">
        <v>18719</v>
      </c>
      <c r="C2447">
        <v>0</v>
      </c>
      <c r="D2447" s="181">
        <v>1.1859999999999999</v>
      </c>
    </row>
    <row r="2448" spans="1:4" x14ac:dyDescent="0.35">
      <c r="A2448">
        <v>2631</v>
      </c>
      <c r="B2448" t="s">
        <v>18720</v>
      </c>
      <c r="C2448">
        <v>0</v>
      </c>
      <c r="D2448" s="181">
        <v>21.44</v>
      </c>
    </row>
    <row r="2449" spans="1:4" x14ac:dyDescent="0.35">
      <c r="A2449">
        <v>2632</v>
      </c>
      <c r="B2449" t="s">
        <v>18721</v>
      </c>
      <c r="C2449">
        <v>24</v>
      </c>
      <c r="D2449" s="181">
        <v>8.27</v>
      </c>
    </row>
    <row r="2450" spans="1:4" x14ac:dyDescent="0.35">
      <c r="A2450">
        <v>2633</v>
      </c>
      <c r="B2450" t="s">
        <v>18722</v>
      </c>
      <c r="C2450">
        <v>0</v>
      </c>
      <c r="D2450" s="181">
        <v>1.448</v>
      </c>
    </row>
    <row r="2451" spans="1:4" x14ac:dyDescent="0.35">
      <c r="A2451">
        <v>2634</v>
      </c>
      <c r="B2451" t="s">
        <v>18723</v>
      </c>
      <c r="C2451">
        <v>21</v>
      </c>
      <c r="D2451" s="181">
        <v>28.57</v>
      </c>
    </row>
    <row r="2452" spans="1:4" x14ac:dyDescent="0.35">
      <c r="A2452">
        <v>2635</v>
      </c>
      <c r="B2452" t="s">
        <v>18724</v>
      </c>
      <c r="C2452">
        <v>15</v>
      </c>
      <c r="D2452" s="181">
        <v>4.101</v>
      </c>
    </row>
    <row r="2453" spans="1:4" x14ac:dyDescent="0.35">
      <c r="A2453">
        <v>2636</v>
      </c>
      <c r="B2453" t="s">
        <v>18725</v>
      </c>
      <c r="C2453">
        <v>0</v>
      </c>
      <c r="D2453" s="181">
        <v>27.74</v>
      </c>
    </row>
    <row r="2454" spans="1:4" x14ac:dyDescent="0.35">
      <c r="A2454">
        <v>2637</v>
      </c>
      <c r="B2454" t="s">
        <v>18726</v>
      </c>
      <c r="C2454">
        <v>0</v>
      </c>
      <c r="D2454" s="181">
        <v>0</v>
      </c>
    </row>
    <row r="2455" spans="1:4" x14ac:dyDescent="0.35">
      <c r="A2455">
        <v>2638</v>
      </c>
      <c r="B2455" t="s">
        <v>18727</v>
      </c>
      <c r="C2455">
        <v>0</v>
      </c>
      <c r="D2455" s="181">
        <v>26.027999999999999</v>
      </c>
    </row>
    <row r="2456" spans="1:4" x14ac:dyDescent="0.35">
      <c r="A2456">
        <v>2639</v>
      </c>
      <c r="B2456" t="s">
        <v>18728</v>
      </c>
      <c r="C2456">
        <v>6</v>
      </c>
      <c r="D2456" s="181">
        <v>18.98</v>
      </c>
    </row>
    <row r="2457" spans="1:4" x14ac:dyDescent="0.35">
      <c r="A2457">
        <v>2641</v>
      </c>
      <c r="B2457" t="s">
        <v>18729</v>
      </c>
      <c r="C2457">
        <v>0</v>
      </c>
      <c r="D2457" s="181">
        <v>67.239999999999995</v>
      </c>
    </row>
    <row r="2458" spans="1:4" x14ac:dyDescent="0.35">
      <c r="A2458">
        <v>2642</v>
      </c>
      <c r="B2458" t="s">
        <v>18730</v>
      </c>
      <c r="C2458">
        <v>0</v>
      </c>
      <c r="D2458" s="181">
        <v>17</v>
      </c>
    </row>
    <row r="2459" spans="1:4" x14ac:dyDescent="0.35">
      <c r="A2459">
        <v>2643</v>
      </c>
      <c r="B2459" t="s">
        <v>18731</v>
      </c>
      <c r="C2459">
        <v>132</v>
      </c>
      <c r="D2459" s="181">
        <v>6.5</v>
      </c>
    </row>
    <row r="2460" spans="1:4" x14ac:dyDescent="0.35">
      <c r="A2460">
        <v>2644</v>
      </c>
      <c r="B2460" t="s">
        <v>18732</v>
      </c>
      <c r="C2460">
        <v>12</v>
      </c>
      <c r="D2460" s="181">
        <v>5.2480000000000002</v>
      </c>
    </row>
    <row r="2461" spans="1:4" x14ac:dyDescent="0.35">
      <c r="A2461">
        <v>2645</v>
      </c>
      <c r="B2461" t="s">
        <v>18733</v>
      </c>
      <c r="C2461">
        <v>0</v>
      </c>
      <c r="D2461" s="181">
        <v>17.38</v>
      </c>
    </row>
    <row r="2462" spans="1:4" x14ac:dyDescent="0.35">
      <c r="A2462">
        <v>2646</v>
      </c>
      <c r="B2462" t="s">
        <v>18734</v>
      </c>
      <c r="C2462">
        <v>0</v>
      </c>
      <c r="D2462" s="181">
        <v>31.68</v>
      </c>
    </row>
    <row r="2463" spans="1:4" x14ac:dyDescent="0.35">
      <c r="A2463">
        <v>2647</v>
      </c>
      <c r="B2463" t="s">
        <v>18735</v>
      </c>
      <c r="C2463">
        <v>0</v>
      </c>
      <c r="D2463" s="181">
        <v>61.1</v>
      </c>
    </row>
    <row r="2464" spans="1:4" x14ac:dyDescent="0.35">
      <c r="A2464">
        <v>2648</v>
      </c>
      <c r="B2464" t="s">
        <v>18736</v>
      </c>
      <c r="C2464">
        <v>0</v>
      </c>
      <c r="D2464" s="181">
        <v>11.46</v>
      </c>
    </row>
    <row r="2465" spans="1:4" x14ac:dyDescent="0.35">
      <c r="A2465">
        <v>2649</v>
      </c>
      <c r="B2465" t="s">
        <v>18737</v>
      </c>
      <c r="C2465">
        <v>0</v>
      </c>
      <c r="D2465" s="181">
        <v>54.87</v>
      </c>
    </row>
    <row r="2466" spans="1:4" x14ac:dyDescent="0.35">
      <c r="A2466">
        <v>2650</v>
      </c>
      <c r="B2466" t="s">
        <v>18738</v>
      </c>
      <c r="C2466">
        <v>0</v>
      </c>
      <c r="D2466" s="181">
        <v>43.9</v>
      </c>
    </row>
    <row r="2467" spans="1:4" x14ac:dyDescent="0.35">
      <c r="A2467">
        <v>2651</v>
      </c>
      <c r="B2467" t="s">
        <v>18739</v>
      </c>
      <c r="C2467">
        <v>0</v>
      </c>
      <c r="D2467" s="181">
        <v>172.7</v>
      </c>
    </row>
    <row r="2468" spans="1:4" x14ac:dyDescent="0.35">
      <c r="A2468">
        <v>2652</v>
      </c>
      <c r="B2468" t="s">
        <v>18740</v>
      </c>
      <c r="C2468">
        <v>3</v>
      </c>
      <c r="D2468" s="181">
        <v>23.96</v>
      </c>
    </row>
    <row r="2469" spans="1:4" x14ac:dyDescent="0.35">
      <c r="A2469">
        <v>2653</v>
      </c>
      <c r="B2469" t="s">
        <v>18741</v>
      </c>
      <c r="C2469">
        <v>0</v>
      </c>
      <c r="D2469" s="181">
        <v>14.6</v>
      </c>
    </row>
    <row r="2470" spans="1:4" x14ac:dyDescent="0.35">
      <c r="A2470">
        <v>2654</v>
      </c>
      <c r="B2470" t="s">
        <v>18742</v>
      </c>
      <c r="C2470">
        <v>0</v>
      </c>
      <c r="D2470" s="181">
        <v>23.13</v>
      </c>
    </row>
    <row r="2471" spans="1:4" x14ac:dyDescent="0.35">
      <c r="A2471">
        <v>2655</v>
      </c>
      <c r="B2471" t="s">
        <v>18743</v>
      </c>
      <c r="C2471">
        <v>0</v>
      </c>
      <c r="D2471" s="181">
        <v>50.45</v>
      </c>
    </row>
    <row r="2472" spans="1:4" x14ac:dyDescent="0.35">
      <c r="A2472">
        <v>2656</v>
      </c>
      <c r="B2472" t="s">
        <v>18744</v>
      </c>
      <c r="C2472">
        <v>0</v>
      </c>
      <c r="D2472" s="181">
        <v>2.8370000000000002</v>
      </c>
    </row>
    <row r="2473" spans="1:4" x14ac:dyDescent="0.35">
      <c r="A2473">
        <v>2657</v>
      </c>
      <c r="B2473" t="s">
        <v>18745</v>
      </c>
      <c r="C2473">
        <v>0</v>
      </c>
      <c r="D2473" s="181">
        <v>2.8370000000000002</v>
      </c>
    </row>
    <row r="2474" spans="1:4" x14ac:dyDescent="0.35">
      <c r="A2474">
        <v>2658</v>
      </c>
      <c r="B2474" t="s">
        <v>18746</v>
      </c>
      <c r="C2474">
        <v>0</v>
      </c>
      <c r="D2474" s="181">
        <v>2.8370000000000002</v>
      </c>
    </row>
    <row r="2475" spans="1:4" x14ac:dyDescent="0.35">
      <c r="A2475">
        <v>2659</v>
      </c>
      <c r="B2475" t="s">
        <v>18747</v>
      </c>
      <c r="C2475">
        <v>0</v>
      </c>
      <c r="D2475" s="181">
        <v>2.8370000000000002</v>
      </c>
    </row>
    <row r="2476" spans="1:4" x14ac:dyDescent="0.35">
      <c r="A2476">
        <v>2660</v>
      </c>
      <c r="B2476" t="s">
        <v>18748</v>
      </c>
      <c r="C2476">
        <v>0</v>
      </c>
      <c r="D2476" s="181">
        <v>2.8370000000000002</v>
      </c>
    </row>
    <row r="2477" spans="1:4" x14ac:dyDescent="0.35">
      <c r="A2477">
        <v>2661</v>
      </c>
      <c r="B2477" t="s">
        <v>18749</v>
      </c>
      <c r="C2477">
        <v>0</v>
      </c>
      <c r="D2477" s="181">
        <v>58.16</v>
      </c>
    </row>
    <row r="2478" spans="1:4" x14ac:dyDescent="0.35">
      <c r="A2478">
        <v>2662</v>
      </c>
      <c r="B2478" t="s">
        <v>18750</v>
      </c>
      <c r="C2478">
        <v>0</v>
      </c>
      <c r="D2478" s="181">
        <v>40.700000000000003</v>
      </c>
    </row>
    <row r="2479" spans="1:4" x14ac:dyDescent="0.35">
      <c r="A2479">
        <v>2663</v>
      </c>
      <c r="B2479" t="s">
        <v>18751</v>
      </c>
      <c r="C2479">
        <v>0</v>
      </c>
      <c r="D2479" s="181">
        <v>44.4</v>
      </c>
    </row>
    <row r="2480" spans="1:4" x14ac:dyDescent="0.35">
      <c r="A2480">
        <v>2664</v>
      </c>
      <c r="B2480" t="s">
        <v>18752</v>
      </c>
      <c r="C2480">
        <v>0</v>
      </c>
      <c r="D2480" s="181">
        <v>27.538</v>
      </c>
    </row>
    <row r="2481" spans="1:4" x14ac:dyDescent="0.35">
      <c r="A2481">
        <v>2665</v>
      </c>
      <c r="B2481" t="s">
        <v>18753</v>
      </c>
      <c r="C2481">
        <v>0</v>
      </c>
      <c r="D2481" s="181">
        <v>3.0329999999999999</v>
      </c>
    </row>
    <row r="2482" spans="1:4" x14ac:dyDescent="0.35">
      <c r="A2482">
        <v>2666</v>
      </c>
      <c r="B2482" t="s">
        <v>18754</v>
      </c>
      <c r="C2482">
        <v>0</v>
      </c>
      <c r="D2482" s="181">
        <v>47</v>
      </c>
    </row>
    <row r="2483" spans="1:4" x14ac:dyDescent="0.35">
      <c r="A2483">
        <v>2667</v>
      </c>
      <c r="B2483" t="s">
        <v>18755</v>
      </c>
      <c r="C2483">
        <v>0</v>
      </c>
      <c r="D2483" s="181">
        <v>8.7449999999999992</v>
      </c>
    </row>
    <row r="2484" spans="1:4" x14ac:dyDescent="0.35">
      <c r="A2484">
        <v>2668</v>
      </c>
      <c r="B2484" t="s">
        <v>18756</v>
      </c>
      <c r="C2484">
        <v>0</v>
      </c>
      <c r="D2484" s="181">
        <v>25.931999999999999</v>
      </c>
    </row>
    <row r="2485" spans="1:4" x14ac:dyDescent="0.35">
      <c r="A2485">
        <v>2669</v>
      </c>
      <c r="B2485" t="s">
        <v>18757</v>
      </c>
      <c r="C2485">
        <v>0</v>
      </c>
      <c r="D2485" s="181">
        <v>77</v>
      </c>
    </row>
    <row r="2486" spans="1:4" x14ac:dyDescent="0.35">
      <c r="A2486">
        <v>2670</v>
      </c>
      <c r="B2486" t="s">
        <v>18758</v>
      </c>
      <c r="C2486">
        <v>0</v>
      </c>
      <c r="D2486" s="181">
        <v>18.54</v>
      </c>
    </row>
    <row r="2487" spans="1:4" x14ac:dyDescent="0.35">
      <c r="A2487">
        <v>2671</v>
      </c>
      <c r="B2487" t="s">
        <v>18759</v>
      </c>
      <c r="C2487">
        <v>0</v>
      </c>
      <c r="D2487" s="181">
        <v>25.56</v>
      </c>
    </row>
    <row r="2488" spans="1:4" x14ac:dyDescent="0.35">
      <c r="A2488">
        <v>2672</v>
      </c>
      <c r="B2488" t="s">
        <v>18760</v>
      </c>
      <c r="C2488">
        <v>0</v>
      </c>
      <c r="D2488" s="181">
        <v>6.64</v>
      </c>
    </row>
    <row r="2489" spans="1:4" x14ac:dyDescent="0.35">
      <c r="A2489">
        <v>2673</v>
      </c>
      <c r="B2489" t="s">
        <v>18761</v>
      </c>
      <c r="C2489">
        <v>12</v>
      </c>
      <c r="D2489" s="181">
        <v>6.99</v>
      </c>
    </row>
    <row r="2490" spans="1:4" x14ac:dyDescent="0.35">
      <c r="A2490">
        <v>2674</v>
      </c>
      <c r="B2490" t="s">
        <v>18762</v>
      </c>
      <c r="C2490">
        <v>0</v>
      </c>
      <c r="D2490" s="181">
        <v>16.760000000000002</v>
      </c>
    </row>
    <row r="2491" spans="1:4" x14ac:dyDescent="0.35">
      <c r="A2491">
        <v>2675</v>
      </c>
      <c r="B2491" t="s">
        <v>18763</v>
      </c>
      <c r="C2491">
        <v>3</v>
      </c>
      <c r="D2491" s="181">
        <v>25.84</v>
      </c>
    </row>
    <row r="2492" spans="1:4" x14ac:dyDescent="0.35">
      <c r="A2492">
        <v>2676</v>
      </c>
      <c r="B2492" t="s">
        <v>18764</v>
      </c>
      <c r="C2492">
        <v>0</v>
      </c>
      <c r="D2492" s="181">
        <v>74.099999999999994</v>
      </c>
    </row>
    <row r="2493" spans="1:4" x14ac:dyDescent="0.35">
      <c r="A2493">
        <v>2677</v>
      </c>
      <c r="B2493" t="s">
        <v>18765</v>
      </c>
      <c r="C2493">
        <v>0</v>
      </c>
      <c r="D2493" s="181">
        <v>25.36</v>
      </c>
    </row>
    <row r="2494" spans="1:4" x14ac:dyDescent="0.35">
      <c r="A2494">
        <v>2678</v>
      </c>
      <c r="B2494" t="s">
        <v>18766</v>
      </c>
      <c r="C2494">
        <v>0</v>
      </c>
      <c r="D2494" s="181">
        <v>17.184999999999999</v>
      </c>
    </row>
    <row r="2495" spans="1:4" x14ac:dyDescent="0.35">
      <c r="A2495">
        <v>2679</v>
      </c>
      <c r="B2495" t="s">
        <v>18767</v>
      </c>
      <c r="C2495">
        <v>0</v>
      </c>
      <c r="D2495" s="181">
        <v>23.2</v>
      </c>
    </row>
    <row r="2496" spans="1:4" x14ac:dyDescent="0.35">
      <c r="A2496">
        <v>2680</v>
      </c>
      <c r="B2496" t="s">
        <v>18768</v>
      </c>
      <c r="C2496">
        <v>0</v>
      </c>
      <c r="D2496" s="181">
        <v>44.5</v>
      </c>
    </row>
    <row r="2497" spans="1:4" x14ac:dyDescent="0.35">
      <c r="A2497">
        <v>2681</v>
      </c>
      <c r="B2497" t="s">
        <v>18769</v>
      </c>
      <c r="C2497">
        <v>0</v>
      </c>
      <c r="D2497" s="181">
        <v>51</v>
      </c>
    </row>
    <row r="2498" spans="1:4" x14ac:dyDescent="0.35">
      <c r="A2498">
        <v>2682</v>
      </c>
      <c r="B2498" t="s">
        <v>18770</v>
      </c>
      <c r="C2498">
        <v>0</v>
      </c>
      <c r="D2498" s="181">
        <v>8.74</v>
      </c>
    </row>
    <row r="2499" spans="1:4" x14ac:dyDescent="0.35">
      <c r="A2499">
        <v>2683</v>
      </c>
      <c r="B2499" t="s">
        <v>18771</v>
      </c>
      <c r="C2499">
        <v>0</v>
      </c>
      <c r="D2499" s="181">
        <v>27</v>
      </c>
    </row>
    <row r="2500" spans="1:4" x14ac:dyDescent="0.35">
      <c r="A2500">
        <v>2684</v>
      </c>
      <c r="B2500" t="s">
        <v>18772</v>
      </c>
      <c r="C2500">
        <v>0</v>
      </c>
      <c r="D2500" s="181">
        <v>21.03</v>
      </c>
    </row>
    <row r="2501" spans="1:4" x14ac:dyDescent="0.35">
      <c r="A2501">
        <v>2685</v>
      </c>
      <c r="B2501" t="s">
        <v>18773</v>
      </c>
      <c r="C2501">
        <v>0</v>
      </c>
      <c r="D2501" s="181">
        <v>10</v>
      </c>
    </row>
    <row r="2502" spans="1:4" x14ac:dyDescent="0.35">
      <c r="A2502">
        <v>2686</v>
      </c>
      <c r="B2502" t="s">
        <v>18774</v>
      </c>
      <c r="C2502">
        <v>0</v>
      </c>
      <c r="D2502" s="181">
        <v>27.45</v>
      </c>
    </row>
    <row r="2503" spans="1:4" x14ac:dyDescent="0.35">
      <c r="A2503">
        <v>2687</v>
      </c>
      <c r="B2503" t="s">
        <v>18775</v>
      </c>
      <c r="C2503">
        <v>0</v>
      </c>
      <c r="D2503" s="181">
        <v>17.78</v>
      </c>
    </row>
    <row r="2504" spans="1:4" x14ac:dyDescent="0.35">
      <c r="A2504">
        <v>2688</v>
      </c>
      <c r="B2504" t="s">
        <v>18776</v>
      </c>
      <c r="C2504">
        <v>0</v>
      </c>
      <c r="D2504" s="181">
        <v>21.36</v>
      </c>
    </row>
    <row r="2505" spans="1:4" x14ac:dyDescent="0.35">
      <c r="A2505">
        <v>2689</v>
      </c>
      <c r="B2505" t="s">
        <v>18777</v>
      </c>
      <c r="C2505">
        <v>0</v>
      </c>
      <c r="D2505" s="181">
        <v>92.424999999999997</v>
      </c>
    </row>
    <row r="2506" spans="1:4" x14ac:dyDescent="0.35">
      <c r="A2506">
        <v>2690</v>
      </c>
      <c r="B2506" t="s">
        <v>18778</v>
      </c>
      <c r="C2506">
        <v>0</v>
      </c>
      <c r="D2506" s="181">
        <v>124.54</v>
      </c>
    </row>
    <row r="2507" spans="1:4" x14ac:dyDescent="0.35">
      <c r="A2507">
        <v>2691</v>
      </c>
      <c r="B2507" t="s">
        <v>18779</v>
      </c>
      <c r="C2507">
        <v>0</v>
      </c>
      <c r="D2507" s="181">
        <v>12.07</v>
      </c>
    </row>
    <row r="2508" spans="1:4" x14ac:dyDescent="0.35">
      <c r="A2508">
        <v>2692</v>
      </c>
      <c r="B2508" t="s">
        <v>18780</v>
      </c>
      <c r="C2508">
        <v>4</v>
      </c>
      <c r="D2508" s="181">
        <v>72.55</v>
      </c>
    </row>
    <row r="2509" spans="1:4" x14ac:dyDescent="0.35">
      <c r="A2509">
        <v>2693</v>
      </c>
      <c r="B2509" t="s">
        <v>18781</v>
      </c>
      <c r="C2509">
        <v>0</v>
      </c>
      <c r="D2509" s="181">
        <v>28.98</v>
      </c>
    </row>
    <row r="2510" spans="1:4" x14ac:dyDescent="0.35">
      <c r="A2510">
        <v>2694</v>
      </c>
      <c r="B2510" t="s">
        <v>18782</v>
      </c>
      <c r="C2510">
        <v>0</v>
      </c>
      <c r="D2510" s="181">
        <v>5.9189999999999996</v>
      </c>
    </row>
    <row r="2511" spans="1:4" x14ac:dyDescent="0.35">
      <c r="A2511">
        <v>2695</v>
      </c>
      <c r="B2511" t="s">
        <v>18783</v>
      </c>
      <c r="C2511">
        <v>0</v>
      </c>
      <c r="D2511" s="181">
        <v>7.0389999999999997</v>
      </c>
    </row>
    <row r="2512" spans="1:4" x14ac:dyDescent="0.35">
      <c r="A2512">
        <v>2696</v>
      </c>
      <c r="B2512" t="s">
        <v>18784</v>
      </c>
      <c r="C2512">
        <v>3</v>
      </c>
      <c r="D2512" s="181">
        <v>22.1</v>
      </c>
    </row>
    <row r="2513" spans="1:4" x14ac:dyDescent="0.35">
      <c r="A2513">
        <v>2697</v>
      </c>
      <c r="B2513" t="s">
        <v>18785</v>
      </c>
      <c r="C2513">
        <v>0</v>
      </c>
      <c r="D2513" s="181">
        <v>36.125</v>
      </c>
    </row>
    <row r="2514" spans="1:4" x14ac:dyDescent="0.35">
      <c r="A2514">
        <v>2698</v>
      </c>
      <c r="B2514" t="s">
        <v>18786</v>
      </c>
      <c r="C2514">
        <v>0</v>
      </c>
      <c r="D2514" s="181">
        <v>11.858000000000001</v>
      </c>
    </row>
    <row r="2515" spans="1:4" x14ac:dyDescent="0.35">
      <c r="A2515">
        <v>2699</v>
      </c>
      <c r="B2515" t="s">
        <v>18787</v>
      </c>
      <c r="C2515">
        <v>0</v>
      </c>
      <c r="D2515" s="181">
        <v>5.4909999999999997</v>
      </c>
    </row>
    <row r="2516" spans="1:4" x14ac:dyDescent="0.35">
      <c r="A2516">
        <v>2700</v>
      </c>
      <c r="B2516" t="s">
        <v>18788</v>
      </c>
      <c r="C2516">
        <v>0</v>
      </c>
      <c r="D2516" s="181">
        <v>3.609</v>
      </c>
    </row>
    <row r="2517" spans="1:4" x14ac:dyDescent="0.35">
      <c r="A2517">
        <v>2701</v>
      </c>
      <c r="B2517" t="s">
        <v>18789</v>
      </c>
      <c r="C2517">
        <v>18</v>
      </c>
      <c r="D2517" s="181">
        <v>5.8419999999999996</v>
      </c>
    </row>
    <row r="2518" spans="1:4" x14ac:dyDescent="0.35">
      <c r="A2518">
        <v>2702</v>
      </c>
      <c r="B2518" t="s">
        <v>18790</v>
      </c>
      <c r="C2518">
        <v>0</v>
      </c>
      <c r="D2518" s="181">
        <v>6.1749999999999998</v>
      </c>
    </row>
    <row r="2519" spans="1:4" x14ac:dyDescent="0.35">
      <c r="A2519">
        <v>2703</v>
      </c>
      <c r="B2519" t="s">
        <v>18791</v>
      </c>
      <c r="C2519">
        <v>6</v>
      </c>
      <c r="D2519" s="181">
        <v>5.9279999999999999</v>
      </c>
    </row>
    <row r="2520" spans="1:4" x14ac:dyDescent="0.35">
      <c r="A2520">
        <v>2704</v>
      </c>
      <c r="B2520" t="s">
        <v>18792</v>
      </c>
      <c r="C2520">
        <v>6</v>
      </c>
      <c r="D2520" s="181">
        <v>7.79</v>
      </c>
    </row>
    <row r="2521" spans="1:4" x14ac:dyDescent="0.35">
      <c r="A2521">
        <v>2705</v>
      </c>
      <c r="B2521" t="s">
        <v>18793</v>
      </c>
      <c r="C2521">
        <v>0</v>
      </c>
      <c r="D2521" s="181">
        <v>8.74</v>
      </c>
    </row>
    <row r="2522" spans="1:4" x14ac:dyDescent="0.35">
      <c r="A2522">
        <v>2706</v>
      </c>
      <c r="B2522" t="s">
        <v>18794</v>
      </c>
      <c r="C2522">
        <v>150</v>
      </c>
      <c r="D2522" s="181">
        <v>7.3390000000000004</v>
      </c>
    </row>
    <row r="2523" spans="1:4" x14ac:dyDescent="0.35">
      <c r="A2523">
        <v>2707</v>
      </c>
      <c r="B2523" t="s">
        <v>18795</v>
      </c>
      <c r="C2523">
        <v>0</v>
      </c>
      <c r="D2523" s="181">
        <v>6.1749999999999998</v>
      </c>
    </row>
    <row r="2524" spans="1:4" x14ac:dyDescent="0.35">
      <c r="A2524">
        <v>2708</v>
      </c>
      <c r="B2524" t="s">
        <v>18796</v>
      </c>
      <c r="C2524">
        <v>0</v>
      </c>
      <c r="D2524" s="181">
        <v>6.84</v>
      </c>
    </row>
    <row r="2525" spans="1:4" x14ac:dyDescent="0.35">
      <c r="A2525">
        <v>2709</v>
      </c>
      <c r="B2525" t="s">
        <v>18797</v>
      </c>
      <c r="C2525">
        <v>6</v>
      </c>
      <c r="D2525" s="181">
        <v>14.18</v>
      </c>
    </row>
    <row r="2526" spans="1:4" x14ac:dyDescent="0.35">
      <c r="A2526">
        <v>2710</v>
      </c>
      <c r="B2526" t="s">
        <v>18798</v>
      </c>
      <c r="C2526">
        <v>18</v>
      </c>
      <c r="D2526" s="181">
        <v>7.83</v>
      </c>
    </row>
    <row r="2527" spans="1:4" x14ac:dyDescent="0.35">
      <c r="A2527">
        <v>2711</v>
      </c>
      <c r="B2527" t="s">
        <v>18799</v>
      </c>
      <c r="C2527">
        <v>0</v>
      </c>
      <c r="D2527" s="181">
        <v>19.353000000000002</v>
      </c>
    </row>
    <row r="2528" spans="1:4" x14ac:dyDescent="0.35">
      <c r="A2528">
        <v>2712</v>
      </c>
      <c r="B2528" t="s">
        <v>18800</v>
      </c>
      <c r="C2528">
        <v>12</v>
      </c>
      <c r="D2528" s="181">
        <v>22.64</v>
      </c>
    </row>
    <row r="2529" spans="1:4" x14ac:dyDescent="0.35">
      <c r="A2529">
        <v>2713</v>
      </c>
      <c r="B2529" t="s">
        <v>18801</v>
      </c>
      <c r="C2529">
        <v>0</v>
      </c>
      <c r="D2529" s="181">
        <v>10.88</v>
      </c>
    </row>
    <row r="2530" spans="1:4" x14ac:dyDescent="0.35">
      <c r="A2530">
        <v>2714</v>
      </c>
      <c r="B2530" t="s">
        <v>18802</v>
      </c>
      <c r="C2530">
        <v>12</v>
      </c>
      <c r="D2530" s="181">
        <v>8.77</v>
      </c>
    </row>
    <row r="2531" spans="1:4" x14ac:dyDescent="0.35">
      <c r="A2531">
        <v>2715</v>
      </c>
      <c r="B2531" t="s">
        <v>18803</v>
      </c>
      <c r="C2531">
        <v>36</v>
      </c>
      <c r="D2531" s="181">
        <v>4.79</v>
      </c>
    </row>
    <row r="2532" spans="1:4" x14ac:dyDescent="0.35">
      <c r="A2532">
        <v>2716</v>
      </c>
      <c r="B2532" t="s">
        <v>18804</v>
      </c>
      <c r="C2532">
        <v>36</v>
      </c>
      <c r="D2532" s="181">
        <v>14.81</v>
      </c>
    </row>
    <row r="2533" spans="1:4" x14ac:dyDescent="0.35">
      <c r="A2533">
        <v>2717</v>
      </c>
      <c r="B2533" t="s">
        <v>18805</v>
      </c>
      <c r="C2533">
        <v>42</v>
      </c>
      <c r="D2533" s="181">
        <v>3.53</v>
      </c>
    </row>
    <row r="2534" spans="1:4" x14ac:dyDescent="0.35">
      <c r="A2534">
        <v>2718</v>
      </c>
      <c r="B2534" t="s">
        <v>18806</v>
      </c>
      <c r="C2534">
        <v>0</v>
      </c>
      <c r="D2534" s="181">
        <v>19.035</v>
      </c>
    </row>
    <row r="2535" spans="1:4" x14ac:dyDescent="0.35">
      <c r="A2535">
        <v>2719</v>
      </c>
      <c r="B2535" t="s">
        <v>18807</v>
      </c>
      <c r="C2535">
        <v>0</v>
      </c>
      <c r="D2535" s="181">
        <v>27.92</v>
      </c>
    </row>
    <row r="2536" spans="1:4" x14ac:dyDescent="0.35">
      <c r="A2536">
        <v>2720</v>
      </c>
      <c r="B2536" t="s">
        <v>18808</v>
      </c>
      <c r="C2536">
        <v>18</v>
      </c>
      <c r="D2536" s="181">
        <v>4.3499999999999996</v>
      </c>
    </row>
    <row r="2537" spans="1:4" x14ac:dyDescent="0.35">
      <c r="A2537">
        <v>2721</v>
      </c>
      <c r="B2537" t="s">
        <v>18809</v>
      </c>
      <c r="C2537">
        <v>0</v>
      </c>
      <c r="D2537" s="181">
        <v>64.39</v>
      </c>
    </row>
    <row r="2538" spans="1:4" x14ac:dyDescent="0.35">
      <c r="A2538">
        <v>2722</v>
      </c>
      <c r="B2538" t="s">
        <v>18810</v>
      </c>
      <c r="C2538">
        <v>0</v>
      </c>
      <c r="D2538" s="181">
        <v>5.61</v>
      </c>
    </row>
    <row r="2539" spans="1:4" x14ac:dyDescent="0.35">
      <c r="A2539">
        <v>2723</v>
      </c>
      <c r="B2539" t="s">
        <v>18811</v>
      </c>
      <c r="C2539">
        <v>0</v>
      </c>
      <c r="D2539" s="181">
        <v>5.2549999999999999</v>
      </c>
    </row>
    <row r="2540" spans="1:4" x14ac:dyDescent="0.35">
      <c r="A2540">
        <v>2724</v>
      </c>
      <c r="B2540" t="s">
        <v>18812</v>
      </c>
      <c r="C2540">
        <v>0</v>
      </c>
      <c r="D2540" s="181">
        <v>4.6139999999999999</v>
      </c>
    </row>
    <row r="2541" spans="1:4" x14ac:dyDescent="0.35">
      <c r="A2541">
        <v>2725</v>
      </c>
      <c r="B2541" t="s">
        <v>18813</v>
      </c>
      <c r="C2541">
        <v>0</v>
      </c>
      <c r="D2541" s="181">
        <v>4.99</v>
      </c>
    </row>
    <row r="2542" spans="1:4" x14ac:dyDescent="0.35">
      <c r="A2542">
        <v>2726</v>
      </c>
      <c r="B2542" t="s">
        <v>18814</v>
      </c>
      <c r="C2542">
        <v>0</v>
      </c>
      <c r="D2542" s="181">
        <v>5.6210000000000004</v>
      </c>
    </row>
    <row r="2543" spans="1:4" x14ac:dyDescent="0.35">
      <c r="A2543">
        <v>2727</v>
      </c>
      <c r="B2543" t="s">
        <v>18815</v>
      </c>
      <c r="C2543">
        <v>0</v>
      </c>
      <c r="D2543" s="181">
        <v>4.6139999999999999</v>
      </c>
    </row>
    <row r="2544" spans="1:4" x14ac:dyDescent="0.35">
      <c r="A2544">
        <v>2728</v>
      </c>
      <c r="B2544" t="s">
        <v>18816</v>
      </c>
      <c r="C2544">
        <v>6</v>
      </c>
      <c r="D2544" s="181">
        <v>18.91</v>
      </c>
    </row>
    <row r="2545" spans="1:4" x14ac:dyDescent="0.35">
      <c r="A2545">
        <v>2729</v>
      </c>
      <c r="B2545" t="s">
        <v>18817</v>
      </c>
      <c r="C2545">
        <v>0</v>
      </c>
      <c r="D2545" s="181">
        <v>14.44</v>
      </c>
    </row>
    <row r="2546" spans="1:4" x14ac:dyDescent="0.35">
      <c r="A2546">
        <v>2730</v>
      </c>
      <c r="B2546" t="s">
        <v>18818</v>
      </c>
      <c r="C2546">
        <v>0</v>
      </c>
      <c r="D2546" s="181">
        <v>11.305</v>
      </c>
    </row>
    <row r="2547" spans="1:4" x14ac:dyDescent="0.35">
      <c r="A2547">
        <v>2731</v>
      </c>
      <c r="B2547" t="s">
        <v>18819</v>
      </c>
      <c r="C2547">
        <v>0</v>
      </c>
      <c r="D2547" s="181">
        <v>17.29</v>
      </c>
    </row>
    <row r="2548" spans="1:4" x14ac:dyDescent="0.35">
      <c r="A2548">
        <v>2732</v>
      </c>
      <c r="B2548" t="s">
        <v>18820</v>
      </c>
      <c r="C2548">
        <v>0</v>
      </c>
      <c r="D2548" s="181">
        <v>6.7679999999999998</v>
      </c>
    </row>
    <row r="2549" spans="1:4" x14ac:dyDescent="0.35">
      <c r="A2549">
        <v>2733</v>
      </c>
      <c r="B2549" t="s">
        <v>18821</v>
      </c>
      <c r="C2549">
        <v>0</v>
      </c>
      <c r="D2549" s="181">
        <v>5.08</v>
      </c>
    </row>
    <row r="2550" spans="1:4" x14ac:dyDescent="0.35">
      <c r="A2550">
        <v>2734</v>
      </c>
      <c r="B2550" t="s">
        <v>18822</v>
      </c>
      <c r="C2550">
        <v>0</v>
      </c>
      <c r="D2550" s="181">
        <v>5.3220000000000001</v>
      </c>
    </row>
    <row r="2551" spans="1:4" x14ac:dyDescent="0.35">
      <c r="A2551">
        <v>2735</v>
      </c>
      <c r="B2551" t="s">
        <v>18823</v>
      </c>
      <c r="C2551">
        <v>0</v>
      </c>
      <c r="D2551" s="181">
        <v>5.3220000000000001</v>
      </c>
    </row>
    <row r="2552" spans="1:4" x14ac:dyDescent="0.35">
      <c r="A2552">
        <v>2736</v>
      </c>
      <c r="B2552" t="s">
        <v>18824</v>
      </c>
      <c r="C2552">
        <v>0</v>
      </c>
      <c r="D2552" s="181">
        <v>0.89700000000000002</v>
      </c>
    </row>
    <row r="2553" spans="1:4" x14ac:dyDescent="0.35">
      <c r="A2553">
        <v>2737</v>
      </c>
      <c r="B2553" t="s">
        <v>18825</v>
      </c>
      <c r="C2553">
        <v>0</v>
      </c>
      <c r="D2553" s="181">
        <v>21.756</v>
      </c>
    </row>
    <row r="2554" spans="1:4" x14ac:dyDescent="0.35">
      <c r="A2554">
        <v>2738</v>
      </c>
      <c r="B2554" t="s">
        <v>18826</v>
      </c>
      <c r="C2554">
        <v>0</v>
      </c>
      <c r="D2554" s="181">
        <v>41.325000000000003</v>
      </c>
    </row>
    <row r="2555" spans="1:4" x14ac:dyDescent="0.35">
      <c r="A2555">
        <v>2739</v>
      </c>
      <c r="B2555" t="s">
        <v>18827</v>
      </c>
      <c r="C2555">
        <v>0</v>
      </c>
      <c r="D2555" s="181">
        <v>6.2530000000000001</v>
      </c>
    </row>
    <row r="2556" spans="1:4" x14ac:dyDescent="0.35">
      <c r="A2556">
        <v>2740</v>
      </c>
      <c r="B2556" t="s">
        <v>18828</v>
      </c>
      <c r="C2556">
        <v>0</v>
      </c>
      <c r="D2556" s="181">
        <v>9.1199999999999992</v>
      </c>
    </row>
    <row r="2557" spans="1:4" x14ac:dyDescent="0.35">
      <c r="A2557">
        <v>2741</v>
      </c>
      <c r="B2557" t="s">
        <v>18829</v>
      </c>
      <c r="C2557">
        <v>0</v>
      </c>
      <c r="D2557" s="181">
        <v>5</v>
      </c>
    </row>
    <row r="2558" spans="1:4" x14ac:dyDescent="0.35">
      <c r="A2558">
        <v>2742</v>
      </c>
      <c r="B2558" t="s">
        <v>18830</v>
      </c>
      <c r="C2558">
        <v>0</v>
      </c>
      <c r="D2558" s="181">
        <v>6.4</v>
      </c>
    </row>
    <row r="2559" spans="1:4" x14ac:dyDescent="0.35">
      <c r="A2559">
        <v>2743</v>
      </c>
      <c r="B2559" t="s">
        <v>18831</v>
      </c>
      <c r="C2559">
        <v>0</v>
      </c>
      <c r="D2559" s="181">
        <v>6.4</v>
      </c>
    </row>
    <row r="2560" spans="1:4" x14ac:dyDescent="0.35">
      <c r="A2560">
        <v>2744</v>
      </c>
      <c r="B2560" t="s">
        <v>18832</v>
      </c>
      <c r="C2560">
        <v>0</v>
      </c>
      <c r="D2560" s="181">
        <v>6.4</v>
      </c>
    </row>
    <row r="2561" spans="1:4" x14ac:dyDescent="0.35">
      <c r="A2561">
        <v>2745</v>
      </c>
      <c r="B2561" t="s">
        <v>18833</v>
      </c>
      <c r="C2561">
        <v>0</v>
      </c>
      <c r="D2561" s="181">
        <v>72.599999999999994</v>
      </c>
    </row>
    <row r="2562" spans="1:4" x14ac:dyDescent="0.35">
      <c r="A2562">
        <v>2746</v>
      </c>
      <c r="B2562" t="s">
        <v>18834</v>
      </c>
      <c r="C2562">
        <v>36</v>
      </c>
      <c r="D2562" s="181">
        <v>6.57</v>
      </c>
    </row>
    <row r="2563" spans="1:4" x14ac:dyDescent="0.35">
      <c r="A2563">
        <v>2747</v>
      </c>
      <c r="B2563" t="s">
        <v>18835</v>
      </c>
      <c r="C2563">
        <v>0</v>
      </c>
      <c r="D2563" s="181">
        <v>3.7</v>
      </c>
    </row>
    <row r="2564" spans="1:4" x14ac:dyDescent="0.35">
      <c r="A2564">
        <v>2748</v>
      </c>
      <c r="B2564" t="s">
        <v>18836</v>
      </c>
      <c r="C2564">
        <v>6</v>
      </c>
      <c r="D2564" s="181">
        <v>68.400000000000006</v>
      </c>
    </row>
    <row r="2565" spans="1:4" x14ac:dyDescent="0.35">
      <c r="A2565">
        <v>2749</v>
      </c>
      <c r="B2565" t="s">
        <v>18837</v>
      </c>
      <c r="C2565">
        <v>9</v>
      </c>
      <c r="D2565" s="181">
        <v>21.32</v>
      </c>
    </row>
    <row r="2566" spans="1:4" x14ac:dyDescent="0.35">
      <c r="A2566">
        <v>2750</v>
      </c>
      <c r="B2566" t="s">
        <v>18838</v>
      </c>
      <c r="C2566">
        <v>6</v>
      </c>
      <c r="D2566" s="181">
        <v>29.66</v>
      </c>
    </row>
    <row r="2567" spans="1:4" x14ac:dyDescent="0.35">
      <c r="A2567">
        <v>2751</v>
      </c>
      <c r="B2567" t="s">
        <v>18839</v>
      </c>
      <c r="C2567">
        <v>0</v>
      </c>
      <c r="D2567" s="181">
        <v>37.57</v>
      </c>
    </row>
    <row r="2568" spans="1:4" x14ac:dyDescent="0.35">
      <c r="A2568">
        <v>2752</v>
      </c>
      <c r="B2568" t="s">
        <v>18840</v>
      </c>
      <c r="C2568">
        <v>0</v>
      </c>
      <c r="D2568" s="181">
        <v>16.45</v>
      </c>
    </row>
    <row r="2569" spans="1:4" x14ac:dyDescent="0.35">
      <c r="A2569">
        <v>2753</v>
      </c>
      <c r="B2569" t="s">
        <v>18841</v>
      </c>
      <c r="C2569">
        <v>0</v>
      </c>
      <c r="D2569" s="181">
        <v>22.65</v>
      </c>
    </row>
    <row r="2570" spans="1:4" x14ac:dyDescent="0.35">
      <c r="A2570">
        <v>2754</v>
      </c>
      <c r="B2570" t="s">
        <v>18842</v>
      </c>
      <c r="C2570">
        <v>0</v>
      </c>
      <c r="D2570" s="181">
        <v>32.130000000000003</v>
      </c>
    </row>
    <row r="2571" spans="1:4" x14ac:dyDescent="0.35">
      <c r="A2571">
        <v>2755</v>
      </c>
      <c r="B2571" t="s">
        <v>18843</v>
      </c>
      <c r="C2571">
        <v>0</v>
      </c>
      <c r="D2571" s="181">
        <v>24.31</v>
      </c>
    </row>
    <row r="2572" spans="1:4" x14ac:dyDescent="0.35">
      <c r="A2572">
        <v>2756</v>
      </c>
      <c r="B2572" t="s">
        <v>18844</v>
      </c>
      <c r="C2572">
        <v>6</v>
      </c>
      <c r="D2572" s="181">
        <v>17.37</v>
      </c>
    </row>
    <row r="2573" spans="1:4" x14ac:dyDescent="0.35">
      <c r="A2573">
        <v>2757</v>
      </c>
      <c r="B2573" t="s">
        <v>18845</v>
      </c>
      <c r="C2573">
        <v>0</v>
      </c>
      <c r="D2573" s="181">
        <v>18.09</v>
      </c>
    </row>
    <row r="2574" spans="1:4" x14ac:dyDescent="0.35">
      <c r="A2574">
        <v>2758</v>
      </c>
      <c r="B2574" t="s">
        <v>18846</v>
      </c>
      <c r="C2574">
        <v>0</v>
      </c>
      <c r="D2574" s="181">
        <v>22.76</v>
      </c>
    </row>
    <row r="2575" spans="1:4" x14ac:dyDescent="0.35">
      <c r="A2575">
        <v>2759</v>
      </c>
      <c r="B2575" t="s">
        <v>18847</v>
      </c>
      <c r="C2575">
        <v>0</v>
      </c>
      <c r="D2575" s="181">
        <v>26.71</v>
      </c>
    </row>
    <row r="2576" spans="1:4" x14ac:dyDescent="0.35">
      <c r="A2576">
        <v>2760</v>
      </c>
      <c r="B2576" t="s">
        <v>18848</v>
      </c>
      <c r="C2576">
        <v>0</v>
      </c>
      <c r="D2576" s="181">
        <v>54.28</v>
      </c>
    </row>
    <row r="2577" spans="1:4" x14ac:dyDescent="0.35">
      <c r="A2577">
        <v>2761</v>
      </c>
      <c r="B2577" t="s">
        <v>18849</v>
      </c>
      <c r="C2577">
        <v>0</v>
      </c>
      <c r="D2577" s="181">
        <v>11.4</v>
      </c>
    </row>
    <row r="2578" spans="1:4" x14ac:dyDescent="0.35">
      <c r="A2578">
        <v>2762</v>
      </c>
      <c r="B2578" t="s">
        <v>18850</v>
      </c>
      <c r="C2578">
        <v>3</v>
      </c>
      <c r="D2578" s="181">
        <v>37.299999999999997</v>
      </c>
    </row>
    <row r="2579" spans="1:4" x14ac:dyDescent="0.35">
      <c r="A2579">
        <v>2763</v>
      </c>
      <c r="B2579" t="s">
        <v>18851</v>
      </c>
      <c r="C2579">
        <v>0</v>
      </c>
      <c r="D2579" s="181">
        <v>67.09</v>
      </c>
    </row>
    <row r="2580" spans="1:4" x14ac:dyDescent="0.35">
      <c r="A2580">
        <v>2764</v>
      </c>
      <c r="B2580" t="s">
        <v>18852</v>
      </c>
      <c r="C2580">
        <v>18</v>
      </c>
      <c r="D2580" s="181">
        <v>43.99</v>
      </c>
    </row>
    <row r="2581" spans="1:4" x14ac:dyDescent="0.35">
      <c r="A2581">
        <v>2765</v>
      </c>
      <c r="B2581" t="s">
        <v>18853</v>
      </c>
      <c r="C2581">
        <v>0</v>
      </c>
      <c r="D2581" s="181">
        <v>29.8</v>
      </c>
    </row>
    <row r="2582" spans="1:4" x14ac:dyDescent="0.35">
      <c r="A2582">
        <v>2766</v>
      </c>
      <c r="B2582" t="s">
        <v>18854</v>
      </c>
      <c r="C2582">
        <v>0</v>
      </c>
      <c r="D2582" s="181">
        <v>31.66</v>
      </c>
    </row>
    <row r="2583" spans="1:4" x14ac:dyDescent="0.35">
      <c r="A2583">
        <v>2767</v>
      </c>
      <c r="B2583" t="s">
        <v>18855</v>
      </c>
      <c r="C2583">
        <v>0</v>
      </c>
      <c r="D2583" s="181">
        <v>8.7200000000000006</v>
      </c>
    </row>
    <row r="2584" spans="1:4" x14ac:dyDescent="0.35">
      <c r="A2584">
        <v>2768</v>
      </c>
      <c r="B2584" t="s">
        <v>18856</v>
      </c>
      <c r="C2584">
        <v>0</v>
      </c>
      <c r="D2584" s="181">
        <v>78.17</v>
      </c>
    </row>
    <row r="2585" spans="1:4" x14ac:dyDescent="0.35">
      <c r="A2585">
        <v>2769</v>
      </c>
      <c r="B2585" t="s">
        <v>18857</v>
      </c>
      <c r="C2585">
        <v>0</v>
      </c>
      <c r="D2585" s="181">
        <v>26.91</v>
      </c>
    </row>
    <row r="2586" spans="1:4" x14ac:dyDescent="0.35">
      <c r="A2586">
        <v>2770</v>
      </c>
      <c r="B2586" t="s">
        <v>18858</v>
      </c>
      <c r="C2586">
        <v>42</v>
      </c>
      <c r="D2586" s="181">
        <v>7.83</v>
      </c>
    </row>
    <row r="2587" spans="1:4" x14ac:dyDescent="0.35">
      <c r="A2587">
        <v>2771</v>
      </c>
      <c r="B2587" t="s">
        <v>18859</v>
      </c>
      <c r="C2587">
        <v>0</v>
      </c>
      <c r="D2587" s="181">
        <v>8.14</v>
      </c>
    </row>
    <row r="2588" spans="1:4" x14ac:dyDescent="0.35">
      <c r="A2588">
        <v>2772</v>
      </c>
      <c r="B2588" t="s">
        <v>18860</v>
      </c>
      <c r="C2588">
        <v>36</v>
      </c>
      <c r="D2588" s="181">
        <v>10.45</v>
      </c>
    </row>
    <row r="2589" spans="1:4" x14ac:dyDescent="0.35">
      <c r="A2589">
        <v>2773</v>
      </c>
      <c r="B2589" t="s">
        <v>18861</v>
      </c>
      <c r="C2589">
        <v>0</v>
      </c>
      <c r="D2589" s="181">
        <v>8.77</v>
      </c>
    </row>
    <row r="2590" spans="1:4" x14ac:dyDescent="0.35">
      <c r="A2590">
        <v>2774</v>
      </c>
      <c r="B2590" t="s">
        <v>18862</v>
      </c>
      <c r="C2590">
        <v>0</v>
      </c>
      <c r="D2590" s="181">
        <v>7.65</v>
      </c>
    </row>
    <row r="2591" spans="1:4" x14ac:dyDescent="0.35">
      <c r="A2591">
        <v>2775</v>
      </c>
      <c r="B2591" t="s">
        <v>18863</v>
      </c>
      <c r="C2591">
        <v>30</v>
      </c>
      <c r="D2591" s="181">
        <v>10.08</v>
      </c>
    </row>
    <row r="2592" spans="1:4" x14ac:dyDescent="0.35">
      <c r="A2592">
        <v>2776</v>
      </c>
      <c r="B2592" t="s">
        <v>18864</v>
      </c>
      <c r="C2592">
        <v>0</v>
      </c>
      <c r="D2592" s="181">
        <v>6.66</v>
      </c>
    </row>
    <row r="2593" spans="1:4" x14ac:dyDescent="0.35">
      <c r="A2593">
        <v>2777</v>
      </c>
      <c r="B2593" t="s">
        <v>18865</v>
      </c>
      <c r="C2593">
        <v>0</v>
      </c>
      <c r="D2593" s="181">
        <v>8.1</v>
      </c>
    </row>
    <row r="2594" spans="1:4" x14ac:dyDescent="0.35">
      <c r="A2594">
        <v>2778</v>
      </c>
      <c r="B2594" t="s">
        <v>18866</v>
      </c>
      <c r="C2594">
        <v>0</v>
      </c>
      <c r="D2594" s="181">
        <v>7.1269999999999998</v>
      </c>
    </row>
    <row r="2595" spans="1:4" x14ac:dyDescent="0.35">
      <c r="A2595">
        <v>2779</v>
      </c>
      <c r="B2595" t="s">
        <v>18867</v>
      </c>
      <c r="C2595">
        <v>0</v>
      </c>
      <c r="D2595" s="181">
        <v>3.65</v>
      </c>
    </row>
    <row r="2596" spans="1:4" x14ac:dyDescent="0.35">
      <c r="A2596">
        <v>2780</v>
      </c>
      <c r="B2596" t="s">
        <v>18868</v>
      </c>
      <c r="C2596">
        <v>0</v>
      </c>
      <c r="D2596" s="181">
        <v>6.81</v>
      </c>
    </row>
    <row r="2597" spans="1:4" x14ac:dyDescent="0.35">
      <c r="A2597">
        <v>2781</v>
      </c>
      <c r="B2597" t="s">
        <v>18869</v>
      </c>
      <c r="C2597">
        <v>0</v>
      </c>
      <c r="D2597" s="181">
        <v>17.29</v>
      </c>
    </row>
    <row r="2598" spans="1:4" x14ac:dyDescent="0.35">
      <c r="A2598">
        <v>2782</v>
      </c>
      <c r="B2598" t="s">
        <v>18870</v>
      </c>
      <c r="C2598">
        <v>0</v>
      </c>
      <c r="D2598" s="181">
        <v>54.45</v>
      </c>
    </row>
    <row r="2599" spans="1:4" x14ac:dyDescent="0.35">
      <c r="A2599">
        <v>2783</v>
      </c>
      <c r="B2599" t="s">
        <v>18871</v>
      </c>
      <c r="C2599">
        <v>0</v>
      </c>
      <c r="D2599" s="181">
        <v>3.33</v>
      </c>
    </row>
    <row r="2600" spans="1:4" x14ac:dyDescent="0.35">
      <c r="A2600">
        <v>2784</v>
      </c>
      <c r="B2600" t="s">
        <v>18872</v>
      </c>
      <c r="C2600">
        <v>0</v>
      </c>
      <c r="D2600" s="181">
        <v>8.3450000000000006</v>
      </c>
    </row>
    <row r="2601" spans="1:4" x14ac:dyDescent="0.35">
      <c r="A2601">
        <v>2785</v>
      </c>
      <c r="B2601" t="s">
        <v>18873</v>
      </c>
      <c r="C2601">
        <v>0</v>
      </c>
      <c r="D2601" s="181">
        <v>6.72</v>
      </c>
    </row>
    <row r="2602" spans="1:4" x14ac:dyDescent="0.35">
      <c r="A2602">
        <v>2786</v>
      </c>
      <c r="B2602" t="s">
        <v>18874</v>
      </c>
      <c r="C2602">
        <v>0</v>
      </c>
      <c r="D2602" s="181">
        <v>0</v>
      </c>
    </row>
    <row r="2603" spans="1:4" x14ac:dyDescent="0.35">
      <c r="A2603">
        <v>2787</v>
      </c>
      <c r="B2603" t="s">
        <v>18875</v>
      </c>
      <c r="C2603">
        <v>0</v>
      </c>
      <c r="D2603" s="181">
        <v>6.2530000000000001</v>
      </c>
    </row>
    <row r="2604" spans="1:4" x14ac:dyDescent="0.35">
      <c r="A2604">
        <v>2788</v>
      </c>
      <c r="B2604" t="s">
        <v>18876</v>
      </c>
      <c r="C2604">
        <v>0</v>
      </c>
      <c r="D2604" s="181">
        <v>11.711</v>
      </c>
    </row>
    <row r="2605" spans="1:4" x14ac:dyDescent="0.35">
      <c r="A2605">
        <v>2789</v>
      </c>
      <c r="B2605" t="s">
        <v>18877</v>
      </c>
      <c r="C2605">
        <v>0</v>
      </c>
      <c r="D2605" s="181">
        <v>8.3450000000000006</v>
      </c>
    </row>
    <row r="2606" spans="1:4" x14ac:dyDescent="0.35">
      <c r="A2606">
        <v>2790</v>
      </c>
      <c r="B2606" t="s">
        <v>18878</v>
      </c>
      <c r="C2606">
        <v>0</v>
      </c>
      <c r="D2606" s="181">
        <v>11.711</v>
      </c>
    </row>
    <row r="2607" spans="1:4" x14ac:dyDescent="0.35">
      <c r="A2607">
        <v>2791</v>
      </c>
      <c r="B2607" t="s">
        <v>18879</v>
      </c>
      <c r="C2607">
        <v>0</v>
      </c>
      <c r="D2607" s="181">
        <v>9.8580000000000005</v>
      </c>
    </row>
    <row r="2608" spans="1:4" x14ac:dyDescent="0.35">
      <c r="A2608">
        <v>2792</v>
      </c>
      <c r="B2608" t="s">
        <v>18880</v>
      </c>
      <c r="C2608">
        <v>0</v>
      </c>
      <c r="D2608" s="181">
        <v>2.9870000000000001</v>
      </c>
    </row>
    <row r="2609" spans="1:4" x14ac:dyDescent="0.35">
      <c r="A2609">
        <v>2793</v>
      </c>
      <c r="B2609" t="s">
        <v>18881</v>
      </c>
      <c r="C2609">
        <v>0</v>
      </c>
      <c r="D2609" s="181">
        <v>15.01</v>
      </c>
    </row>
    <row r="2610" spans="1:4" x14ac:dyDescent="0.35">
      <c r="A2610">
        <v>2794</v>
      </c>
      <c r="B2610" t="s">
        <v>18882</v>
      </c>
      <c r="C2610">
        <v>0</v>
      </c>
      <c r="D2610" s="181">
        <v>6.7210000000000001</v>
      </c>
    </row>
    <row r="2611" spans="1:4" x14ac:dyDescent="0.35">
      <c r="A2611">
        <v>2795</v>
      </c>
      <c r="B2611" t="s">
        <v>18883</v>
      </c>
      <c r="C2611">
        <v>0</v>
      </c>
      <c r="D2611" s="181">
        <v>4.03</v>
      </c>
    </row>
    <row r="2612" spans="1:4" x14ac:dyDescent="0.35">
      <c r="A2612">
        <v>2796</v>
      </c>
      <c r="B2612" t="s">
        <v>18884</v>
      </c>
      <c r="C2612">
        <v>0</v>
      </c>
      <c r="D2612" s="181">
        <v>1.31</v>
      </c>
    </row>
    <row r="2613" spans="1:4" x14ac:dyDescent="0.35">
      <c r="A2613">
        <v>2797</v>
      </c>
      <c r="B2613" t="s">
        <v>18885</v>
      </c>
      <c r="C2613">
        <v>0</v>
      </c>
      <c r="D2613" s="181">
        <v>42</v>
      </c>
    </row>
    <row r="2614" spans="1:4" x14ac:dyDescent="0.35">
      <c r="A2614">
        <v>2798</v>
      </c>
      <c r="B2614" t="s">
        <v>18886</v>
      </c>
      <c r="C2614">
        <v>0</v>
      </c>
      <c r="D2614" s="181">
        <v>375</v>
      </c>
    </row>
    <row r="2615" spans="1:4" x14ac:dyDescent="0.35">
      <c r="A2615">
        <v>2799</v>
      </c>
      <c r="B2615" t="s">
        <v>18887</v>
      </c>
      <c r="C2615">
        <v>0</v>
      </c>
      <c r="D2615" s="181">
        <v>11.2</v>
      </c>
    </row>
    <row r="2616" spans="1:4" x14ac:dyDescent="0.35">
      <c r="A2616">
        <v>2800</v>
      </c>
      <c r="B2616" t="s">
        <v>18888</v>
      </c>
      <c r="C2616">
        <v>0</v>
      </c>
      <c r="D2616" s="181">
        <v>2.58</v>
      </c>
    </row>
    <row r="2617" spans="1:4" x14ac:dyDescent="0.35">
      <c r="A2617">
        <v>2801</v>
      </c>
      <c r="B2617" t="s">
        <v>18889</v>
      </c>
      <c r="C2617">
        <v>0</v>
      </c>
      <c r="D2617" s="181">
        <v>1.56</v>
      </c>
    </row>
    <row r="2618" spans="1:4" x14ac:dyDescent="0.35">
      <c r="A2618">
        <v>2802</v>
      </c>
      <c r="B2618" t="s">
        <v>18890</v>
      </c>
      <c r="C2618">
        <v>0</v>
      </c>
      <c r="D2618" s="181">
        <v>2.02</v>
      </c>
    </row>
    <row r="2619" spans="1:4" x14ac:dyDescent="0.35">
      <c r="A2619">
        <v>2803</v>
      </c>
      <c r="B2619" t="s">
        <v>18891</v>
      </c>
      <c r="C2619">
        <v>0</v>
      </c>
      <c r="D2619" s="181">
        <v>1.4019999999999999</v>
      </c>
    </row>
    <row r="2620" spans="1:4" x14ac:dyDescent="0.35">
      <c r="A2620">
        <v>2804</v>
      </c>
      <c r="B2620" t="s">
        <v>18892</v>
      </c>
      <c r="C2620">
        <v>0</v>
      </c>
      <c r="D2620" s="181">
        <v>2.02</v>
      </c>
    </row>
    <row r="2621" spans="1:4" x14ac:dyDescent="0.35">
      <c r="A2621">
        <v>2805</v>
      </c>
      <c r="B2621" t="s">
        <v>18893</v>
      </c>
      <c r="C2621">
        <v>0</v>
      </c>
      <c r="D2621" s="181">
        <v>1.45</v>
      </c>
    </row>
    <row r="2622" spans="1:4" x14ac:dyDescent="0.35">
      <c r="A2622">
        <v>2806</v>
      </c>
      <c r="B2622" t="s">
        <v>18894</v>
      </c>
      <c r="C2622">
        <v>0</v>
      </c>
      <c r="D2622" s="181">
        <v>1.65</v>
      </c>
    </row>
    <row r="2623" spans="1:4" x14ac:dyDescent="0.35">
      <c r="A2623">
        <v>2807</v>
      </c>
      <c r="B2623" t="s">
        <v>18895</v>
      </c>
      <c r="C2623">
        <v>0</v>
      </c>
      <c r="D2623" s="181">
        <v>2.27</v>
      </c>
    </row>
    <row r="2624" spans="1:4" x14ac:dyDescent="0.35">
      <c r="A2624">
        <v>2808</v>
      </c>
      <c r="B2624" t="s">
        <v>18896</v>
      </c>
      <c r="C2624">
        <v>0</v>
      </c>
      <c r="D2624" s="181">
        <v>1.6</v>
      </c>
    </row>
    <row r="2625" spans="1:4" x14ac:dyDescent="0.35">
      <c r="A2625">
        <v>2809</v>
      </c>
      <c r="B2625" t="s">
        <v>18897</v>
      </c>
      <c r="C2625">
        <v>0</v>
      </c>
      <c r="D2625" s="181">
        <v>4.29</v>
      </c>
    </row>
    <row r="2626" spans="1:4" x14ac:dyDescent="0.35">
      <c r="A2626">
        <v>2810</v>
      </c>
      <c r="B2626" t="s">
        <v>18898</v>
      </c>
      <c r="C2626">
        <v>0</v>
      </c>
      <c r="D2626" s="181">
        <v>2.4500000000000002</v>
      </c>
    </row>
    <row r="2627" spans="1:4" x14ac:dyDescent="0.35">
      <c r="A2627">
        <v>2811</v>
      </c>
      <c r="B2627" t="s">
        <v>18899</v>
      </c>
      <c r="C2627">
        <v>0</v>
      </c>
      <c r="D2627" s="181">
        <v>2.98</v>
      </c>
    </row>
    <row r="2628" spans="1:4" x14ac:dyDescent="0.35">
      <c r="A2628">
        <v>2812</v>
      </c>
      <c r="B2628" t="s">
        <v>18900</v>
      </c>
      <c r="C2628">
        <v>0</v>
      </c>
      <c r="D2628" s="181">
        <v>2.4500000000000002</v>
      </c>
    </row>
    <row r="2629" spans="1:4" x14ac:dyDescent="0.35">
      <c r="A2629">
        <v>2813</v>
      </c>
      <c r="B2629" t="s">
        <v>18901</v>
      </c>
      <c r="C2629">
        <v>0</v>
      </c>
      <c r="D2629" s="181">
        <v>2.85</v>
      </c>
    </row>
    <row r="2630" spans="1:4" x14ac:dyDescent="0.35">
      <c r="A2630">
        <v>2814</v>
      </c>
      <c r="B2630" t="s">
        <v>18902</v>
      </c>
      <c r="C2630">
        <v>0</v>
      </c>
      <c r="D2630" s="181">
        <v>2.4500000000000002</v>
      </c>
    </row>
    <row r="2631" spans="1:4" x14ac:dyDescent="0.35">
      <c r="A2631">
        <v>2815</v>
      </c>
      <c r="B2631" t="s">
        <v>18903</v>
      </c>
      <c r="C2631">
        <v>0</v>
      </c>
      <c r="D2631" s="181">
        <v>8.57</v>
      </c>
    </row>
    <row r="2632" spans="1:4" x14ac:dyDescent="0.35">
      <c r="A2632">
        <v>2816</v>
      </c>
      <c r="B2632" t="s">
        <v>18904</v>
      </c>
      <c r="C2632">
        <v>0</v>
      </c>
      <c r="D2632" s="181">
        <v>3.25</v>
      </c>
    </row>
    <row r="2633" spans="1:4" x14ac:dyDescent="0.35">
      <c r="A2633">
        <v>2817</v>
      </c>
      <c r="B2633" t="s">
        <v>18905</v>
      </c>
      <c r="C2633">
        <v>0</v>
      </c>
      <c r="D2633" s="181">
        <v>2.2200000000000002</v>
      </c>
    </row>
    <row r="2634" spans="1:4" x14ac:dyDescent="0.35">
      <c r="A2634">
        <v>2818</v>
      </c>
      <c r="B2634" t="s">
        <v>18906</v>
      </c>
      <c r="C2634">
        <v>0</v>
      </c>
      <c r="D2634" s="181">
        <v>2.13</v>
      </c>
    </row>
    <row r="2635" spans="1:4" x14ac:dyDescent="0.35">
      <c r="A2635">
        <v>2819</v>
      </c>
      <c r="B2635" t="s">
        <v>18907</v>
      </c>
      <c r="C2635">
        <v>0</v>
      </c>
      <c r="D2635" s="181">
        <v>1.52</v>
      </c>
    </row>
    <row r="2636" spans="1:4" x14ac:dyDescent="0.35">
      <c r="A2636">
        <v>2820</v>
      </c>
      <c r="B2636" t="s">
        <v>18908</v>
      </c>
      <c r="C2636">
        <v>0</v>
      </c>
      <c r="D2636" s="181">
        <v>1.6</v>
      </c>
    </row>
    <row r="2637" spans="1:4" x14ac:dyDescent="0.35">
      <c r="A2637">
        <v>2821</v>
      </c>
      <c r="B2637" t="s">
        <v>18909</v>
      </c>
      <c r="C2637">
        <v>0</v>
      </c>
      <c r="D2637" s="181">
        <v>12.31</v>
      </c>
    </row>
    <row r="2638" spans="1:4" x14ac:dyDescent="0.35">
      <c r="A2638">
        <v>2822</v>
      </c>
      <c r="B2638" t="s">
        <v>18910</v>
      </c>
      <c r="C2638">
        <v>0</v>
      </c>
      <c r="D2638" s="181">
        <v>7.0860000000000003</v>
      </c>
    </row>
    <row r="2639" spans="1:4" x14ac:dyDescent="0.35">
      <c r="A2639">
        <v>2823</v>
      </c>
      <c r="B2639" t="s">
        <v>18911</v>
      </c>
      <c r="C2639">
        <v>3</v>
      </c>
      <c r="D2639" s="181">
        <v>31.5</v>
      </c>
    </row>
    <row r="2640" spans="1:4" x14ac:dyDescent="0.35">
      <c r="A2640">
        <v>2824</v>
      </c>
      <c r="B2640" t="s">
        <v>18912</v>
      </c>
      <c r="C2640">
        <v>0</v>
      </c>
      <c r="D2640" s="181">
        <v>0</v>
      </c>
    </row>
    <row r="2641" spans="1:4" x14ac:dyDescent="0.35">
      <c r="A2641">
        <v>2825</v>
      </c>
      <c r="B2641" t="s">
        <v>18913</v>
      </c>
      <c r="C2641">
        <v>0</v>
      </c>
      <c r="D2641" s="181">
        <v>3.51</v>
      </c>
    </row>
    <row r="2642" spans="1:4" x14ac:dyDescent="0.35">
      <c r="A2642">
        <v>2826</v>
      </c>
      <c r="B2642" t="s">
        <v>18914</v>
      </c>
      <c r="C2642">
        <v>0</v>
      </c>
      <c r="D2642" s="181">
        <v>3.6240000000000001</v>
      </c>
    </row>
    <row r="2643" spans="1:4" x14ac:dyDescent="0.35">
      <c r="A2643">
        <v>2827</v>
      </c>
      <c r="B2643" t="s">
        <v>18915</v>
      </c>
      <c r="C2643">
        <v>0</v>
      </c>
      <c r="D2643" s="181">
        <v>24.81</v>
      </c>
    </row>
    <row r="2644" spans="1:4" x14ac:dyDescent="0.35">
      <c r="A2644">
        <v>2828</v>
      </c>
      <c r="B2644" t="s">
        <v>18916</v>
      </c>
      <c r="C2644">
        <v>0</v>
      </c>
      <c r="D2644" s="181">
        <v>11.07</v>
      </c>
    </row>
    <row r="2645" spans="1:4" x14ac:dyDescent="0.35">
      <c r="A2645">
        <v>2829</v>
      </c>
      <c r="B2645" t="s">
        <v>18917</v>
      </c>
      <c r="C2645">
        <v>0</v>
      </c>
      <c r="D2645" s="181">
        <v>15.66</v>
      </c>
    </row>
    <row r="2646" spans="1:4" x14ac:dyDescent="0.35">
      <c r="A2646">
        <v>2830</v>
      </c>
      <c r="B2646" t="s">
        <v>18918</v>
      </c>
      <c r="C2646">
        <v>0</v>
      </c>
      <c r="D2646" s="181">
        <v>53.5</v>
      </c>
    </row>
    <row r="2647" spans="1:4" x14ac:dyDescent="0.35">
      <c r="A2647">
        <v>2831</v>
      </c>
      <c r="B2647" t="s">
        <v>18919</v>
      </c>
      <c r="C2647">
        <v>0</v>
      </c>
      <c r="D2647" s="181">
        <v>14.15</v>
      </c>
    </row>
    <row r="2648" spans="1:4" x14ac:dyDescent="0.35">
      <c r="A2648">
        <v>2832</v>
      </c>
      <c r="B2648" t="s">
        <v>18920</v>
      </c>
      <c r="C2648">
        <v>0</v>
      </c>
      <c r="D2648" s="181">
        <v>95.9</v>
      </c>
    </row>
    <row r="2649" spans="1:4" x14ac:dyDescent="0.35">
      <c r="A2649">
        <v>2833</v>
      </c>
      <c r="B2649" t="s">
        <v>18921</v>
      </c>
      <c r="C2649">
        <v>0</v>
      </c>
      <c r="D2649" s="181">
        <v>10</v>
      </c>
    </row>
    <row r="2650" spans="1:4" x14ac:dyDescent="0.35">
      <c r="A2650">
        <v>2834</v>
      </c>
      <c r="B2650" t="s">
        <v>18922</v>
      </c>
      <c r="C2650">
        <v>0</v>
      </c>
      <c r="D2650" s="181">
        <v>9.6859999999999999</v>
      </c>
    </row>
    <row r="2651" spans="1:4" x14ac:dyDescent="0.35">
      <c r="A2651">
        <v>2835</v>
      </c>
      <c r="B2651" t="s">
        <v>18923</v>
      </c>
      <c r="C2651">
        <v>0</v>
      </c>
      <c r="D2651" s="181">
        <v>128.08000000000001</v>
      </c>
    </row>
    <row r="2652" spans="1:4" x14ac:dyDescent="0.35">
      <c r="A2652">
        <v>2836</v>
      </c>
      <c r="B2652" t="s">
        <v>18924</v>
      </c>
      <c r="C2652">
        <v>0</v>
      </c>
      <c r="D2652" s="181">
        <v>20.190000000000001</v>
      </c>
    </row>
    <row r="2653" spans="1:4" x14ac:dyDescent="0.35">
      <c r="A2653">
        <v>2837</v>
      </c>
      <c r="B2653" t="s">
        <v>18925</v>
      </c>
      <c r="C2653">
        <v>0</v>
      </c>
      <c r="D2653" s="181">
        <v>23.55</v>
      </c>
    </row>
    <row r="2654" spans="1:4" x14ac:dyDescent="0.35">
      <c r="A2654">
        <v>2839</v>
      </c>
      <c r="B2654" t="s">
        <v>18926</v>
      </c>
      <c r="C2654">
        <v>0</v>
      </c>
      <c r="D2654" s="181">
        <v>221.72</v>
      </c>
    </row>
    <row r="2655" spans="1:4" x14ac:dyDescent="0.35">
      <c r="A2655">
        <v>2840</v>
      </c>
      <c r="B2655" t="s">
        <v>18927</v>
      </c>
      <c r="C2655">
        <v>0</v>
      </c>
      <c r="D2655" s="181">
        <v>4.0739999999999998</v>
      </c>
    </row>
    <row r="2656" spans="1:4" x14ac:dyDescent="0.35">
      <c r="A2656">
        <v>2841</v>
      </c>
      <c r="B2656" t="s">
        <v>18928</v>
      </c>
      <c r="C2656">
        <v>0</v>
      </c>
      <c r="D2656" s="181">
        <v>5.3970000000000002</v>
      </c>
    </row>
    <row r="2657" spans="1:4" x14ac:dyDescent="0.35">
      <c r="A2657">
        <v>2842</v>
      </c>
      <c r="B2657" t="s">
        <v>18929</v>
      </c>
      <c r="C2657">
        <v>0</v>
      </c>
      <c r="D2657" s="181">
        <v>16.100000000000001</v>
      </c>
    </row>
    <row r="2658" spans="1:4" x14ac:dyDescent="0.35">
      <c r="A2658">
        <v>2843</v>
      </c>
      <c r="B2658" t="s">
        <v>18930</v>
      </c>
      <c r="C2658">
        <v>39</v>
      </c>
      <c r="D2658" s="181">
        <v>10.25</v>
      </c>
    </row>
    <row r="2659" spans="1:4" x14ac:dyDescent="0.35">
      <c r="A2659">
        <v>2844</v>
      </c>
      <c r="B2659" t="s">
        <v>18931</v>
      </c>
      <c r="C2659">
        <v>0</v>
      </c>
      <c r="D2659" s="181">
        <v>5.2859999999999996</v>
      </c>
    </row>
    <row r="2660" spans="1:4" x14ac:dyDescent="0.35">
      <c r="A2660">
        <v>2845</v>
      </c>
      <c r="B2660" t="s">
        <v>18932</v>
      </c>
      <c r="C2660">
        <v>0</v>
      </c>
      <c r="D2660" s="181">
        <v>5</v>
      </c>
    </row>
    <row r="2661" spans="1:4" x14ac:dyDescent="0.35">
      <c r="A2661">
        <v>2846</v>
      </c>
      <c r="B2661" t="s">
        <v>18933</v>
      </c>
      <c r="C2661">
        <v>0</v>
      </c>
      <c r="D2661" s="181">
        <v>9.5</v>
      </c>
    </row>
    <row r="2662" spans="1:4" x14ac:dyDescent="0.35">
      <c r="A2662">
        <v>2847</v>
      </c>
      <c r="B2662" t="s">
        <v>18934</v>
      </c>
      <c r="C2662">
        <v>30</v>
      </c>
      <c r="D2662" s="181">
        <v>13.11</v>
      </c>
    </row>
    <row r="2663" spans="1:4" x14ac:dyDescent="0.35">
      <c r="A2663">
        <v>2848</v>
      </c>
      <c r="B2663" t="s">
        <v>18935</v>
      </c>
      <c r="C2663">
        <v>0</v>
      </c>
      <c r="D2663" s="181">
        <v>5.8890000000000002</v>
      </c>
    </row>
    <row r="2664" spans="1:4" x14ac:dyDescent="0.35">
      <c r="A2664">
        <v>2849</v>
      </c>
      <c r="B2664" t="s">
        <v>18936</v>
      </c>
      <c r="C2664">
        <v>0</v>
      </c>
      <c r="D2664" s="181">
        <v>5.8</v>
      </c>
    </row>
    <row r="2665" spans="1:4" x14ac:dyDescent="0.35">
      <c r="A2665">
        <v>2850</v>
      </c>
      <c r="B2665" t="s">
        <v>18937</v>
      </c>
      <c r="C2665">
        <v>0</v>
      </c>
      <c r="D2665" s="181">
        <v>7.7</v>
      </c>
    </row>
    <row r="2666" spans="1:4" x14ac:dyDescent="0.35">
      <c r="A2666">
        <v>2851</v>
      </c>
      <c r="B2666" t="s">
        <v>18938</v>
      </c>
      <c r="C2666">
        <v>0</v>
      </c>
      <c r="D2666" s="181">
        <v>7.76</v>
      </c>
    </row>
    <row r="2667" spans="1:4" x14ac:dyDescent="0.35">
      <c r="A2667">
        <v>2852</v>
      </c>
      <c r="B2667" t="s">
        <v>18939</v>
      </c>
      <c r="C2667">
        <v>0</v>
      </c>
      <c r="D2667" s="181">
        <v>144.4</v>
      </c>
    </row>
    <row r="2668" spans="1:4" x14ac:dyDescent="0.35">
      <c r="A2668">
        <v>2853</v>
      </c>
      <c r="B2668" t="s">
        <v>18940</v>
      </c>
      <c r="C2668">
        <v>0</v>
      </c>
      <c r="D2668" s="181">
        <v>6.09</v>
      </c>
    </row>
    <row r="2669" spans="1:4" x14ac:dyDescent="0.35">
      <c r="A2669">
        <v>2854</v>
      </c>
      <c r="B2669" t="s">
        <v>18941</v>
      </c>
      <c r="C2669">
        <v>0</v>
      </c>
      <c r="D2669" s="181">
        <v>7.343</v>
      </c>
    </row>
    <row r="2670" spans="1:4" x14ac:dyDescent="0.35">
      <c r="A2670">
        <v>2855</v>
      </c>
      <c r="B2670" t="s">
        <v>18942</v>
      </c>
      <c r="C2670">
        <v>0</v>
      </c>
      <c r="D2670" s="181">
        <v>4.3499999999999996</v>
      </c>
    </row>
    <row r="2671" spans="1:4" x14ac:dyDescent="0.35">
      <c r="A2671">
        <v>2856</v>
      </c>
      <c r="B2671" t="s">
        <v>18943</v>
      </c>
      <c r="C2671">
        <v>0</v>
      </c>
      <c r="D2671" s="181">
        <v>4.0199999999999996</v>
      </c>
    </row>
    <row r="2672" spans="1:4" x14ac:dyDescent="0.35">
      <c r="A2672">
        <v>2857</v>
      </c>
      <c r="B2672" t="s">
        <v>18944</v>
      </c>
      <c r="C2672">
        <v>0</v>
      </c>
      <c r="D2672" s="181">
        <v>1.95</v>
      </c>
    </row>
    <row r="2673" spans="1:4" x14ac:dyDescent="0.35">
      <c r="A2673">
        <v>2858</v>
      </c>
      <c r="B2673" t="s">
        <v>18945</v>
      </c>
      <c r="C2673">
        <v>0</v>
      </c>
      <c r="D2673" s="181">
        <v>19.82</v>
      </c>
    </row>
    <row r="2674" spans="1:4" x14ac:dyDescent="0.35">
      <c r="A2674">
        <v>2859</v>
      </c>
      <c r="B2674" t="s">
        <v>18946</v>
      </c>
      <c r="C2674">
        <v>6</v>
      </c>
      <c r="D2674" s="181">
        <v>7.2960000000000003</v>
      </c>
    </row>
    <row r="2675" spans="1:4" x14ac:dyDescent="0.35">
      <c r="A2675">
        <v>2860</v>
      </c>
      <c r="B2675" t="s">
        <v>18947</v>
      </c>
      <c r="C2675">
        <v>0</v>
      </c>
      <c r="D2675" s="181">
        <v>5.0869999999999997</v>
      </c>
    </row>
    <row r="2676" spans="1:4" x14ac:dyDescent="0.35">
      <c r="A2676">
        <v>2861</v>
      </c>
      <c r="B2676" t="s">
        <v>18948</v>
      </c>
      <c r="C2676">
        <v>0</v>
      </c>
      <c r="D2676" s="181">
        <v>7.5</v>
      </c>
    </row>
    <row r="2677" spans="1:4" x14ac:dyDescent="0.35">
      <c r="A2677">
        <v>2862</v>
      </c>
      <c r="B2677" t="s">
        <v>18949</v>
      </c>
      <c r="C2677">
        <v>0</v>
      </c>
      <c r="D2677" s="181">
        <v>10.31</v>
      </c>
    </row>
    <row r="2678" spans="1:4" x14ac:dyDescent="0.35">
      <c r="A2678">
        <v>2863</v>
      </c>
      <c r="B2678" t="s">
        <v>18950</v>
      </c>
      <c r="C2678">
        <v>0</v>
      </c>
      <c r="D2678" s="181">
        <v>3.75</v>
      </c>
    </row>
    <row r="2679" spans="1:4" x14ac:dyDescent="0.35">
      <c r="A2679">
        <v>2864</v>
      </c>
      <c r="B2679" t="s">
        <v>18951</v>
      </c>
      <c r="C2679">
        <v>0</v>
      </c>
      <c r="D2679" s="181">
        <v>7.85</v>
      </c>
    </row>
    <row r="2680" spans="1:4" x14ac:dyDescent="0.35">
      <c r="A2680">
        <v>2865</v>
      </c>
      <c r="B2680" t="s">
        <v>18952</v>
      </c>
      <c r="C2680">
        <v>132</v>
      </c>
      <c r="D2680" s="181">
        <v>1.4</v>
      </c>
    </row>
    <row r="2681" spans="1:4" x14ac:dyDescent="0.35">
      <c r="A2681">
        <v>2866</v>
      </c>
      <c r="B2681" t="s">
        <v>18953</v>
      </c>
      <c r="C2681">
        <v>0</v>
      </c>
      <c r="D2681" s="181">
        <v>3.657</v>
      </c>
    </row>
    <row r="2682" spans="1:4" x14ac:dyDescent="0.35">
      <c r="A2682">
        <v>2867</v>
      </c>
      <c r="B2682" t="s">
        <v>18954</v>
      </c>
      <c r="C2682">
        <v>0</v>
      </c>
      <c r="D2682" s="181">
        <v>5.95</v>
      </c>
    </row>
    <row r="2683" spans="1:4" x14ac:dyDescent="0.35">
      <c r="A2683">
        <v>2868</v>
      </c>
      <c r="B2683" t="s">
        <v>18955</v>
      </c>
      <c r="C2683">
        <v>0</v>
      </c>
      <c r="D2683" s="181">
        <v>4.9800000000000004</v>
      </c>
    </row>
    <row r="2684" spans="1:4" x14ac:dyDescent="0.35">
      <c r="A2684">
        <v>2869</v>
      </c>
      <c r="B2684" t="s">
        <v>18956</v>
      </c>
      <c r="C2684">
        <v>0</v>
      </c>
      <c r="D2684" s="181">
        <v>6.41</v>
      </c>
    </row>
    <row r="2685" spans="1:4" x14ac:dyDescent="0.35">
      <c r="A2685">
        <v>2870</v>
      </c>
      <c r="B2685" t="s">
        <v>18957</v>
      </c>
      <c r="C2685">
        <v>0</v>
      </c>
      <c r="D2685" s="181">
        <v>2.5</v>
      </c>
    </row>
    <row r="2686" spans="1:4" x14ac:dyDescent="0.35">
      <c r="A2686">
        <v>2871</v>
      </c>
      <c r="B2686" t="s">
        <v>18958</v>
      </c>
      <c r="C2686">
        <v>114</v>
      </c>
      <c r="D2686" s="181">
        <v>3.448</v>
      </c>
    </row>
    <row r="2687" spans="1:4" x14ac:dyDescent="0.35">
      <c r="A2687">
        <v>2872</v>
      </c>
      <c r="B2687" t="s">
        <v>18959</v>
      </c>
      <c r="C2687">
        <v>0</v>
      </c>
      <c r="D2687" s="181">
        <v>10.5</v>
      </c>
    </row>
    <row r="2688" spans="1:4" x14ac:dyDescent="0.35">
      <c r="A2688">
        <v>2873</v>
      </c>
      <c r="B2688" t="s">
        <v>18960</v>
      </c>
      <c r="C2688">
        <v>0</v>
      </c>
      <c r="D2688" s="181">
        <v>3.49</v>
      </c>
    </row>
    <row r="2689" spans="1:4" x14ac:dyDescent="0.35">
      <c r="A2689">
        <v>2874</v>
      </c>
      <c r="B2689" t="s">
        <v>18961</v>
      </c>
      <c r="C2689">
        <v>0</v>
      </c>
      <c r="D2689" s="181">
        <v>29.1</v>
      </c>
    </row>
    <row r="2690" spans="1:4" x14ac:dyDescent="0.35">
      <c r="A2690">
        <v>2875</v>
      </c>
      <c r="B2690" t="s">
        <v>18962</v>
      </c>
      <c r="C2690">
        <v>0</v>
      </c>
      <c r="D2690" s="181">
        <v>48.09</v>
      </c>
    </row>
    <row r="2691" spans="1:4" x14ac:dyDescent="0.35">
      <c r="A2691">
        <v>2876</v>
      </c>
      <c r="B2691" t="s">
        <v>18963</v>
      </c>
      <c r="C2691">
        <v>0</v>
      </c>
      <c r="D2691" s="181">
        <v>7.8</v>
      </c>
    </row>
    <row r="2692" spans="1:4" x14ac:dyDescent="0.35">
      <c r="A2692">
        <v>2877</v>
      </c>
      <c r="B2692" t="s">
        <v>18964</v>
      </c>
      <c r="C2692">
        <v>0</v>
      </c>
      <c r="D2692" s="181">
        <v>58</v>
      </c>
    </row>
    <row r="2693" spans="1:4" x14ac:dyDescent="0.35">
      <c r="A2693">
        <v>2878</v>
      </c>
      <c r="B2693" t="s">
        <v>18965</v>
      </c>
      <c r="C2693">
        <v>0</v>
      </c>
      <c r="D2693" s="181">
        <v>15.98</v>
      </c>
    </row>
    <row r="2694" spans="1:4" x14ac:dyDescent="0.35">
      <c r="A2694">
        <v>2879</v>
      </c>
      <c r="B2694" t="s">
        <v>18966</v>
      </c>
      <c r="C2694">
        <v>0</v>
      </c>
      <c r="D2694" s="181">
        <v>19.899999999999999</v>
      </c>
    </row>
    <row r="2695" spans="1:4" x14ac:dyDescent="0.35">
      <c r="A2695">
        <v>2880</v>
      </c>
      <c r="B2695" t="s">
        <v>18967</v>
      </c>
      <c r="C2695">
        <v>0</v>
      </c>
      <c r="D2695" s="181">
        <v>27.38</v>
      </c>
    </row>
    <row r="2696" spans="1:4" x14ac:dyDescent="0.35">
      <c r="A2696">
        <v>2881</v>
      </c>
      <c r="B2696" t="s">
        <v>18968</v>
      </c>
      <c r="C2696">
        <v>0</v>
      </c>
      <c r="D2696" s="181">
        <v>8.33</v>
      </c>
    </row>
    <row r="2697" spans="1:4" x14ac:dyDescent="0.35">
      <c r="A2697">
        <v>2882</v>
      </c>
      <c r="B2697" t="s">
        <v>18969</v>
      </c>
      <c r="C2697">
        <v>0</v>
      </c>
      <c r="D2697" s="181">
        <v>25</v>
      </c>
    </row>
    <row r="2698" spans="1:4" x14ac:dyDescent="0.35">
      <c r="A2698">
        <v>2883</v>
      </c>
      <c r="B2698" t="s">
        <v>18970</v>
      </c>
      <c r="C2698">
        <v>0</v>
      </c>
      <c r="D2698" s="181">
        <v>27.239000000000001</v>
      </c>
    </row>
    <row r="2699" spans="1:4" x14ac:dyDescent="0.35">
      <c r="A2699">
        <v>2884</v>
      </c>
      <c r="B2699" t="s">
        <v>18971</v>
      </c>
      <c r="C2699">
        <v>0</v>
      </c>
      <c r="D2699" s="181">
        <v>23.4</v>
      </c>
    </row>
    <row r="2700" spans="1:4" x14ac:dyDescent="0.35">
      <c r="A2700">
        <v>2885</v>
      </c>
      <c r="B2700" t="s">
        <v>18972</v>
      </c>
      <c r="C2700">
        <v>0</v>
      </c>
      <c r="D2700" s="181">
        <v>26.18</v>
      </c>
    </row>
    <row r="2701" spans="1:4" x14ac:dyDescent="0.35">
      <c r="A2701">
        <v>2886</v>
      </c>
      <c r="B2701" t="s">
        <v>18973</v>
      </c>
      <c r="C2701">
        <v>0</v>
      </c>
      <c r="D2701" s="181">
        <v>20.45</v>
      </c>
    </row>
    <row r="2702" spans="1:4" x14ac:dyDescent="0.35">
      <c r="A2702">
        <v>2887</v>
      </c>
      <c r="B2702" t="s">
        <v>18974</v>
      </c>
      <c r="C2702">
        <v>0</v>
      </c>
      <c r="D2702" s="181">
        <v>8.6199999999999992</v>
      </c>
    </row>
    <row r="2703" spans="1:4" x14ac:dyDescent="0.35">
      <c r="A2703">
        <v>2888</v>
      </c>
      <c r="B2703" t="s">
        <v>18975</v>
      </c>
      <c r="C2703">
        <v>0</v>
      </c>
      <c r="D2703" s="181">
        <v>2</v>
      </c>
    </row>
    <row r="2704" spans="1:4" x14ac:dyDescent="0.35">
      <c r="A2704">
        <v>2889</v>
      </c>
      <c r="B2704" t="s">
        <v>18976</v>
      </c>
      <c r="C2704">
        <v>0</v>
      </c>
      <c r="D2704" s="181">
        <v>14.38</v>
      </c>
    </row>
    <row r="2705" spans="1:4" x14ac:dyDescent="0.35">
      <c r="A2705">
        <v>2890</v>
      </c>
      <c r="B2705" t="s">
        <v>18977</v>
      </c>
      <c r="C2705">
        <v>0</v>
      </c>
      <c r="D2705" s="181">
        <v>9.08</v>
      </c>
    </row>
    <row r="2706" spans="1:4" x14ac:dyDescent="0.35">
      <c r="A2706">
        <v>2891</v>
      </c>
      <c r="B2706" t="s">
        <v>18978</v>
      </c>
      <c r="C2706">
        <v>0</v>
      </c>
      <c r="D2706" s="181">
        <v>5.74</v>
      </c>
    </row>
    <row r="2707" spans="1:4" x14ac:dyDescent="0.35">
      <c r="A2707">
        <v>2892</v>
      </c>
      <c r="B2707" t="s">
        <v>18979</v>
      </c>
      <c r="C2707">
        <v>0</v>
      </c>
      <c r="D2707" s="181">
        <v>24.34</v>
      </c>
    </row>
    <row r="2708" spans="1:4" x14ac:dyDescent="0.35">
      <c r="A2708">
        <v>2893</v>
      </c>
      <c r="B2708" t="s">
        <v>18980</v>
      </c>
      <c r="C2708">
        <v>0</v>
      </c>
      <c r="D2708" s="181">
        <v>7.79</v>
      </c>
    </row>
    <row r="2709" spans="1:4" x14ac:dyDescent="0.35">
      <c r="A2709">
        <v>2894</v>
      </c>
      <c r="B2709" t="s">
        <v>18981</v>
      </c>
      <c r="C2709">
        <v>60</v>
      </c>
      <c r="D2709" s="181">
        <v>6.25</v>
      </c>
    </row>
    <row r="2710" spans="1:4" x14ac:dyDescent="0.35">
      <c r="A2710">
        <v>2895</v>
      </c>
      <c r="B2710" t="s">
        <v>18982</v>
      </c>
      <c r="C2710">
        <v>0</v>
      </c>
      <c r="D2710" s="181">
        <v>1.19</v>
      </c>
    </row>
    <row r="2711" spans="1:4" x14ac:dyDescent="0.35">
      <c r="A2711">
        <v>2896</v>
      </c>
      <c r="B2711" t="s">
        <v>18983</v>
      </c>
      <c r="C2711">
        <v>0</v>
      </c>
      <c r="D2711" s="181">
        <v>11.98</v>
      </c>
    </row>
    <row r="2712" spans="1:4" x14ac:dyDescent="0.35">
      <c r="A2712">
        <v>2897</v>
      </c>
      <c r="B2712" t="s">
        <v>18984</v>
      </c>
      <c r="C2712">
        <v>24</v>
      </c>
      <c r="D2712" s="181">
        <v>17.666</v>
      </c>
    </row>
    <row r="2713" spans="1:4" x14ac:dyDescent="0.35">
      <c r="A2713">
        <v>2898</v>
      </c>
      <c r="B2713" t="s">
        <v>18985</v>
      </c>
      <c r="C2713">
        <v>0</v>
      </c>
      <c r="D2713" s="181">
        <v>4.01</v>
      </c>
    </row>
    <row r="2714" spans="1:4" x14ac:dyDescent="0.35">
      <c r="A2714">
        <v>2899</v>
      </c>
      <c r="B2714" t="s">
        <v>18986</v>
      </c>
      <c r="C2714">
        <v>0</v>
      </c>
      <c r="D2714" s="181">
        <v>153.47</v>
      </c>
    </row>
    <row r="2715" spans="1:4" x14ac:dyDescent="0.35">
      <c r="A2715">
        <v>2900</v>
      </c>
      <c r="B2715" t="s">
        <v>18987</v>
      </c>
      <c r="C2715">
        <v>0</v>
      </c>
      <c r="D2715" s="181">
        <v>34.729999999999997</v>
      </c>
    </row>
    <row r="2716" spans="1:4" x14ac:dyDescent="0.35">
      <c r="A2716">
        <v>2901</v>
      </c>
      <c r="B2716" t="s">
        <v>18988</v>
      </c>
      <c r="C2716">
        <v>0</v>
      </c>
      <c r="D2716" s="181">
        <v>27.6</v>
      </c>
    </row>
    <row r="2717" spans="1:4" x14ac:dyDescent="0.35">
      <c r="A2717">
        <v>2902</v>
      </c>
      <c r="B2717" t="s">
        <v>18989</v>
      </c>
      <c r="C2717">
        <v>0</v>
      </c>
      <c r="D2717" s="181">
        <v>60.77</v>
      </c>
    </row>
    <row r="2718" spans="1:4" x14ac:dyDescent="0.35">
      <c r="A2718">
        <v>2903</v>
      </c>
      <c r="B2718" t="s">
        <v>18990</v>
      </c>
      <c r="C2718">
        <v>0</v>
      </c>
      <c r="D2718" s="181">
        <v>2.8</v>
      </c>
    </row>
    <row r="2719" spans="1:4" x14ac:dyDescent="0.35">
      <c r="A2719">
        <v>2904</v>
      </c>
      <c r="B2719" t="s">
        <v>18991</v>
      </c>
      <c r="C2719">
        <v>0</v>
      </c>
      <c r="D2719" s="181">
        <v>33.75</v>
      </c>
    </row>
    <row r="2720" spans="1:4" x14ac:dyDescent="0.35">
      <c r="A2720">
        <v>2905</v>
      </c>
      <c r="B2720" t="s">
        <v>18992</v>
      </c>
      <c r="C2720">
        <v>0</v>
      </c>
      <c r="D2720" s="181">
        <v>4.7300000000000004</v>
      </c>
    </row>
    <row r="2721" spans="1:4" x14ac:dyDescent="0.35">
      <c r="A2721">
        <v>2906</v>
      </c>
      <c r="B2721" t="s">
        <v>18993</v>
      </c>
      <c r="C2721">
        <v>0</v>
      </c>
      <c r="D2721" s="181">
        <v>6.94</v>
      </c>
    </row>
    <row r="2722" spans="1:4" x14ac:dyDescent="0.35">
      <c r="A2722">
        <v>2907</v>
      </c>
      <c r="B2722" t="s">
        <v>18994</v>
      </c>
      <c r="C2722">
        <v>0</v>
      </c>
      <c r="D2722" s="181">
        <v>26.94</v>
      </c>
    </row>
    <row r="2723" spans="1:4" x14ac:dyDescent="0.35">
      <c r="A2723">
        <v>2908</v>
      </c>
      <c r="B2723" t="s">
        <v>18995</v>
      </c>
      <c r="C2723">
        <v>0</v>
      </c>
      <c r="D2723" s="181">
        <v>30.66</v>
      </c>
    </row>
    <row r="2724" spans="1:4" x14ac:dyDescent="0.35">
      <c r="A2724">
        <v>2909</v>
      </c>
      <c r="B2724" t="s">
        <v>18996</v>
      </c>
      <c r="C2724">
        <v>15</v>
      </c>
      <c r="D2724" s="181">
        <v>10.11</v>
      </c>
    </row>
    <row r="2725" spans="1:4" x14ac:dyDescent="0.35">
      <c r="A2725">
        <v>2910</v>
      </c>
      <c r="B2725" t="s">
        <v>18997</v>
      </c>
      <c r="C2725">
        <v>0</v>
      </c>
      <c r="D2725" s="181">
        <v>20.329999999999998</v>
      </c>
    </row>
    <row r="2726" spans="1:4" x14ac:dyDescent="0.35">
      <c r="A2726">
        <v>2911</v>
      </c>
      <c r="B2726" t="s">
        <v>18998</v>
      </c>
      <c r="C2726">
        <v>0</v>
      </c>
      <c r="D2726" s="181">
        <v>18.73</v>
      </c>
    </row>
    <row r="2727" spans="1:4" x14ac:dyDescent="0.35">
      <c r="A2727">
        <v>2912</v>
      </c>
      <c r="B2727" t="s">
        <v>18999</v>
      </c>
      <c r="C2727">
        <v>0</v>
      </c>
      <c r="D2727" s="181">
        <v>14.51</v>
      </c>
    </row>
    <row r="2728" spans="1:4" x14ac:dyDescent="0.35">
      <c r="A2728">
        <v>2913</v>
      </c>
      <c r="B2728" t="s">
        <v>19000</v>
      </c>
      <c r="C2728">
        <v>0</v>
      </c>
      <c r="D2728" s="181">
        <v>97.46</v>
      </c>
    </row>
    <row r="2729" spans="1:4" x14ac:dyDescent="0.35">
      <c r="A2729">
        <v>2914</v>
      </c>
      <c r="B2729" t="s">
        <v>19001</v>
      </c>
      <c r="C2729">
        <v>0</v>
      </c>
      <c r="D2729" s="181">
        <v>10.694000000000001</v>
      </c>
    </row>
    <row r="2730" spans="1:4" x14ac:dyDescent="0.35">
      <c r="A2730">
        <v>2915</v>
      </c>
      <c r="B2730" t="s">
        <v>19002</v>
      </c>
      <c r="C2730">
        <v>0</v>
      </c>
      <c r="D2730" s="181">
        <v>7.79</v>
      </c>
    </row>
    <row r="2731" spans="1:4" x14ac:dyDescent="0.35">
      <c r="A2731">
        <v>2916</v>
      </c>
      <c r="B2731" t="s">
        <v>19003</v>
      </c>
      <c r="C2731">
        <v>0</v>
      </c>
      <c r="D2731" s="181">
        <v>38.619999999999997</v>
      </c>
    </row>
    <row r="2732" spans="1:4" x14ac:dyDescent="0.35">
      <c r="A2732">
        <v>2917</v>
      </c>
      <c r="B2732" t="s">
        <v>19004</v>
      </c>
      <c r="C2732">
        <v>0</v>
      </c>
      <c r="D2732" s="181">
        <v>29.25</v>
      </c>
    </row>
    <row r="2733" spans="1:4" x14ac:dyDescent="0.35">
      <c r="A2733">
        <v>2918</v>
      </c>
      <c r="B2733" t="s">
        <v>19005</v>
      </c>
      <c r="C2733">
        <v>0</v>
      </c>
      <c r="D2733" s="181">
        <v>112.38</v>
      </c>
    </row>
    <row r="2734" spans="1:4" x14ac:dyDescent="0.35">
      <c r="A2734">
        <v>2919</v>
      </c>
      <c r="B2734" t="s">
        <v>19006</v>
      </c>
      <c r="C2734">
        <v>0</v>
      </c>
      <c r="D2734" s="181">
        <v>6.5359999999999996</v>
      </c>
    </row>
    <row r="2735" spans="1:4" x14ac:dyDescent="0.35">
      <c r="A2735">
        <v>2920</v>
      </c>
      <c r="B2735" t="s">
        <v>19007</v>
      </c>
      <c r="C2735">
        <v>0</v>
      </c>
      <c r="D2735" s="181">
        <v>12.044</v>
      </c>
    </row>
    <row r="2736" spans="1:4" x14ac:dyDescent="0.35">
      <c r="A2736">
        <v>2921</v>
      </c>
      <c r="B2736" t="s">
        <v>19008</v>
      </c>
      <c r="C2736">
        <v>0</v>
      </c>
      <c r="D2736" s="181">
        <v>5.6749999999999998</v>
      </c>
    </row>
    <row r="2737" spans="1:4" x14ac:dyDescent="0.35">
      <c r="A2737">
        <v>2922</v>
      </c>
      <c r="B2737" t="s">
        <v>19009</v>
      </c>
      <c r="C2737">
        <v>0</v>
      </c>
      <c r="D2737" s="181">
        <v>0.48</v>
      </c>
    </row>
    <row r="2738" spans="1:4" x14ac:dyDescent="0.35">
      <c r="A2738">
        <v>2923</v>
      </c>
      <c r="B2738" t="s">
        <v>19010</v>
      </c>
      <c r="C2738">
        <v>0</v>
      </c>
      <c r="D2738" s="181">
        <v>6.5220000000000002</v>
      </c>
    </row>
    <row r="2739" spans="1:4" x14ac:dyDescent="0.35">
      <c r="A2739">
        <v>2924</v>
      </c>
      <c r="B2739" t="s">
        <v>19011</v>
      </c>
      <c r="C2739">
        <v>0</v>
      </c>
      <c r="D2739" s="181">
        <v>5.6150000000000002</v>
      </c>
    </row>
    <row r="2740" spans="1:4" x14ac:dyDescent="0.35">
      <c r="A2740">
        <v>2925</v>
      </c>
      <c r="B2740" t="s">
        <v>19012</v>
      </c>
      <c r="C2740">
        <v>0</v>
      </c>
      <c r="D2740" s="181">
        <v>7.45</v>
      </c>
    </row>
    <row r="2741" spans="1:4" x14ac:dyDescent="0.35">
      <c r="A2741">
        <v>2926</v>
      </c>
      <c r="B2741" t="s">
        <v>19013</v>
      </c>
      <c r="C2741">
        <v>0</v>
      </c>
      <c r="D2741" s="181">
        <v>6.6139999999999999</v>
      </c>
    </row>
    <row r="2742" spans="1:4" x14ac:dyDescent="0.35">
      <c r="A2742">
        <v>2927</v>
      </c>
      <c r="B2742" t="s">
        <v>19014</v>
      </c>
      <c r="C2742">
        <v>0</v>
      </c>
      <c r="D2742" s="181">
        <v>24.966999999999999</v>
      </c>
    </row>
    <row r="2743" spans="1:4" x14ac:dyDescent="0.35">
      <c r="A2743">
        <v>2928</v>
      </c>
      <c r="B2743" t="s">
        <v>19015</v>
      </c>
      <c r="C2743">
        <v>0</v>
      </c>
      <c r="D2743" s="181">
        <v>24.053999999999998</v>
      </c>
    </row>
    <row r="2744" spans="1:4" x14ac:dyDescent="0.35">
      <c r="A2744">
        <v>2929</v>
      </c>
      <c r="B2744" t="s">
        <v>19016</v>
      </c>
      <c r="C2744">
        <v>0</v>
      </c>
      <c r="D2744" s="181">
        <v>9.1020000000000003</v>
      </c>
    </row>
    <row r="2745" spans="1:4" x14ac:dyDescent="0.35">
      <c r="A2745">
        <v>2930</v>
      </c>
      <c r="B2745" t="s">
        <v>19017</v>
      </c>
      <c r="C2745">
        <v>0</v>
      </c>
      <c r="D2745" s="181">
        <v>12.4</v>
      </c>
    </row>
    <row r="2746" spans="1:4" x14ac:dyDescent="0.35">
      <c r="A2746">
        <v>2931</v>
      </c>
      <c r="B2746" t="s">
        <v>19018</v>
      </c>
      <c r="C2746">
        <v>0</v>
      </c>
      <c r="D2746" s="181">
        <v>0</v>
      </c>
    </row>
    <row r="2747" spans="1:4" x14ac:dyDescent="0.35">
      <c r="A2747">
        <v>2932</v>
      </c>
      <c r="B2747" t="s">
        <v>19019</v>
      </c>
      <c r="C2747">
        <v>0</v>
      </c>
      <c r="D2747" s="181">
        <v>21.63</v>
      </c>
    </row>
    <row r="2748" spans="1:4" x14ac:dyDescent="0.35">
      <c r="A2748">
        <v>2933</v>
      </c>
      <c r="B2748" t="s">
        <v>19020</v>
      </c>
      <c r="C2748">
        <v>0</v>
      </c>
      <c r="D2748" s="181">
        <v>29.63</v>
      </c>
    </row>
    <row r="2749" spans="1:4" x14ac:dyDescent="0.35">
      <c r="A2749">
        <v>2934</v>
      </c>
      <c r="B2749" t="s">
        <v>19021</v>
      </c>
      <c r="C2749">
        <v>0</v>
      </c>
      <c r="D2749" s="181">
        <v>13.79</v>
      </c>
    </row>
    <row r="2750" spans="1:4" x14ac:dyDescent="0.35">
      <c r="A2750">
        <v>2935</v>
      </c>
      <c r="B2750" t="s">
        <v>19022</v>
      </c>
      <c r="C2750">
        <v>0</v>
      </c>
      <c r="D2750" s="181">
        <v>18.850000000000001</v>
      </c>
    </row>
    <row r="2751" spans="1:4" x14ac:dyDescent="0.35">
      <c r="A2751">
        <v>2936</v>
      </c>
      <c r="B2751" t="s">
        <v>19023</v>
      </c>
      <c r="C2751">
        <v>0</v>
      </c>
      <c r="D2751" s="181">
        <v>10.5</v>
      </c>
    </row>
    <row r="2752" spans="1:4" x14ac:dyDescent="0.35">
      <c r="A2752">
        <v>2937</v>
      </c>
      <c r="B2752" t="s">
        <v>19024</v>
      </c>
      <c r="C2752">
        <v>9</v>
      </c>
      <c r="D2752" s="181">
        <v>9.69</v>
      </c>
    </row>
    <row r="2753" spans="1:4" x14ac:dyDescent="0.35">
      <c r="A2753">
        <v>2938</v>
      </c>
      <c r="B2753" t="s">
        <v>19025</v>
      </c>
      <c r="C2753">
        <v>0</v>
      </c>
      <c r="D2753" s="181">
        <v>6.1870000000000003</v>
      </c>
    </row>
    <row r="2754" spans="1:4" x14ac:dyDescent="0.35">
      <c r="A2754">
        <v>2939</v>
      </c>
      <c r="B2754" t="s">
        <v>19026</v>
      </c>
      <c r="C2754">
        <v>0</v>
      </c>
      <c r="D2754" s="181">
        <v>10.65</v>
      </c>
    </row>
    <row r="2755" spans="1:4" x14ac:dyDescent="0.35">
      <c r="A2755">
        <v>2940</v>
      </c>
      <c r="B2755" t="s">
        <v>19027</v>
      </c>
      <c r="C2755">
        <v>0</v>
      </c>
      <c r="D2755" s="181">
        <v>11.78</v>
      </c>
    </row>
    <row r="2756" spans="1:4" x14ac:dyDescent="0.35">
      <c r="A2756">
        <v>2941</v>
      </c>
      <c r="B2756" t="s">
        <v>19028</v>
      </c>
      <c r="C2756">
        <v>0</v>
      </c>
      <c r="D2756" s="181">
        <v>28.49</v>
      </c>
    </row>
    <row r="2757" spans="1:4" x14ac:dyDescent="0.35">
      <c r="A2757">
        <v>2942</v>
      </c>
      <c r="B2757" t="s">
        <v>19029</v>
      </c>
      <c r="C2757">
        <v>0</v>
      </c>
      <c r="D2757" s="181">
        <v>144.613</v>
      </c>
    </row>
    <row r="2758" spans="1:4" x14ac:dyDescent="0.35">
      <c r="A2758">
        <v>2943</v>
      </c>
      <c r="B2758" t="s">
        <v>19030</v>
      </c>
      <c r="C2758">
        <v>0</v>
      </c>
      <c r="D2758" s="181">
        <v>8.8000000000000007</v>
      </c>
    </row>
    <row r="2759" spans="1:4" x14ac:dyDescent="0.35">
      <c r="A2759">
        <v>2944</v>
      </c>
      <c r="B2759" t="s">
        <v>19031</v>
      </c>
      <c r="C2759">
        <v>0</v>
      </c>
      <c r="D2759" s="181">
        <v>19.73</v>
      </c>
    </row>
    <row r="2760" spans="1:4" x14ac:dyDescent="0.35">
      <c r="A2760">
        <v>2945</v>
      </c>
      <c r="B2760" t="s">
        <v>19032</v>
      </c>
      <c r="C2760">
        <v>0</v>
      </c>
      <c r="D2760" s="181">
        <v>18.29</v>
      </c>
    </row>
    <row r="2761" spans="1:4" x14ac:dyDescent="0.35">
      <c r="A2761">
        <v>2946</v>
      </c>
      <c r="B2761" t="s">
        <v>19033</v>
      </c>
      <c r="C2761">
        <v>0</v>
      </c>
      <c r="D2761" s="181">
        <v>17.63</v>
      </c>
    </row>
    <row r="2762" spans="1:4" x14ac:dyDescent="0.35">
      <c r="A2762">
        <v>2947</v>
      </c>
      <c r="B2762" t="s">
        <v>19034</v>
      </c>
      <c r="C2762">
        <v>0</v>
      </c>
      <c r="D2762" s="181">
        <v>3.19</v>
      </c>
    </row>
    <row r="2763" spans="1:4" x14ac:dyDescent="0.35">
      <c r="A2763">
        <v>2948</v>
      </c>
      <c r="B2763" t="s">
        <v>19035</v>
      </c>
      <c r="C2763">
        <v>0</v>
      </c>
      <c r="D2763" s="181">
        <v>32.909999999999997</v>
      </c>
    </row>
    <row r="2764" spans="1:4" x14ac:dyDescent="0.35">
      <c r="A2764">
        <v>2949</v>
      </c>
      <c r="B2764" t="s">
        <v>19036</v>
      </c>
      <c r="C2764">
        <v>0</v>
      </c>
      <c r="D2764" s="181">
        <v>19.61</v>
      </c>
    </row>
    <row r="2765" spans="1:4" x14ac:dyDescent="0.35">
      <c r="A2765">
        <v>2950</v>
      </c>
      <c r="B2765" t="s">
        <v>19037</v>
      </c>
      <c r="C2765">
        <v>0</v>
      </c>
      <c r="D2765" s="181">
        <v>10.888</v>
      </c>
    </row>
    <row r="2766" spans="1:4" x14ac:dyDescent="0.35">
      <c r="A2766">
        <v>2951</v>
      </c>
      <c r="B2766" t="s">
        <v>19038</v>
      </c>
      <c r="C2766">
        <v>0</v>
      </c>
      <c r="D2766" s="181">
        <v>0</v>
      </c>
    </row>
    <row r="2767" spans="1:4" x14ac:dyDescent="0.35">
      <c r="A2767">
        <v>2952</v>
      </c>
      <c r="B2767" t="s">
        <v>19039</v>
      </c>
      <c r="C2767">
        <v>0</v>
      </c>
      <c r="D2767" s="181">
        <v>7.9880000000000004</v>
      </c>
    </row>
    <row r="2768" spans="1:4" x14ac:dyDescent="0.35">
      <c r="A2768">
        <v>2953</v>
      </c>
      <c r="B2768" t="s">
        <v>19040</v>
      </c>
      <c r="C2768">
        <v>0</v>
      </c>
      <c r="D2768" s="181">
        <v>0</v>
      </c>
    </row>
    <row r="2769" spans="1:4" x14ac:dyDescent="0.35">
      <c r="A2769">
        <v>2954</v>
      </c>
      <c r="B2769" t="s">
        <v>19041</v>
      </c>
      <c r="C2769">
        <v>0</v>
      </c>
      <c r="D2769" s="181">
        <v>13.888</v>
      </c>
    </row>
    <row r="2770" spans="1:4" x14ac:dyDescent="0.35">
      <c r="A2770">
        <v>2955</v>
      </c>
      <c r="B2770" t="s">
        <v>19042</v>
      </c>
      <c r="C2770">
        <v>0</v>
      </c>
      <c r="D2770" s="181">
        <v>47.21</v>
      </c>
    </row>
    <row r="2771" spans="1:4" x14ac:dyDescent="0.35">
      <c r="A2771">
        <v>2956</v>
      </c>
      <c r="B2771" t="s">
        <v>19043</v>
      </c>
      <c r="C2771">
        <v>0</v>
      </c>
      <c r="D2771" s="181">
        <v>31.95</v>
      </c>
    </row>
    <row r="2772" spans="1:4" x14ac:dyDescent="0.35">
      <c r="A2772">
        <v>2957</v>
      </c>
      <c r="B2772" t="s">
        <v>19044</v>
      </c>
      <c r="C2772">
        <v>0</v>
      </c>
      <c r="D2772" s="181">
        <v>37</v>
      </c>
    </row>
    <row r="2773" spans="1:4" x14ac:dyDescent="0.35">
      <c r="A2773">
        <v>2958</v>
      </c>
      <c r="B2773" t="s">
        <v>19045</v>
      </c>
      <c r="C2773">
        <v>0</v>
      </c>
      <c r="D2773" s="181">
        <v>14.242000000000001</v>
      </c>
    </row>
    <row r="2774" spans="1:4" x14ac:dyDescent="0.35">
      <c r="A2774">
        <v>2959</v>
      </c>
      <c r="B2774" t="s">
        <v>19046</v>
      </c>
      <c r="C2774">
        <v>0</v>
      </c>
      <c r="D2774" s="181">
        <v>13.7</v>
      </c>
    </row>
    <row r="2775" spans="1:4" x14ac:dyDescent="0.35">
      <c r="A2775">
        <v>2960</v>
      </c>
      <c r="B2775" t="s">
        <v>19047</v>
      </c>
      <c r="C2775">
        <v>0</v>
      </c>
      <c r="D2775" s="181">
        <v>40.5</v>
      </c>
    </row>
    <row r="2776" spans="1:4" x14ac:dyDescent="0.35">
      <c r="A2776">
        <v>2961</v>
      </c>
      <c r="B2776" t="s">
        <v>19048</v>
      </c>
      <c r="C2776">
        <v>0</v>
      </c>
      <c r="D2776" s="181">
        <v>35.270000000000003</v>
      </c>
    </row>
    <row r="2777" spans="1:4" x14ac:dyDescent="0.35">
      <c r="A2777">
        <v>2962</v>
      </c>
      <c r="B2777" t="s">
        <v>19049</v>
      </c>
      <c r="C2777">
        <v>0</v>
      </c>
      <c r="D2777" s="181">
        <v>21.89</v>
      </c>
    </row>
    <row r="2778" spans="1:4" x14ac:dyDescent="0.35">
      <c r="A2778">
        <v>2963</v>
      </c>
      <c r="B2778" t="s">
        <v>19050</v>
      </c>
      <c r="C2778">
        <v>0</v>
      </c>
      <c r="D2778" s="181">
        <v>23.44</v>
      </c>
    </row>
    <row r="2779" spans="1:4" x14ac:dyDescent="0.35">
      <c r="A2779">
        <v>2964</v>
      </c>
      <c r="B2779" t="s">
        <v>19051</v>
      </c>
      <c r="C2779">
        <v>0</v>
      </c>
      <c r="D2779" s="181">
        <v>9</v>
      </c>
    </row>
    <row r="2780" spans="1:4" x14ac:dyDescent="0.35">
      <c r="A2780">
        <v>2965</v>
      </c>
      <c r="B2780" t="s">
        <v>19052</v>
      </c>
      <c r="C2780">
        <v>0</v>
      </c>
      <c r="D2780" s="181">
        <v>117.78</v>
      </c>
    </row>
    <row r="2781" spans="1:4" x14ac:dyDescent="0.35">
      <c r="A2781">
        <v>2966</v>
      </c>
      <c r="B2781" t="s">
        <v>19053</v>
      </c>
      <c r="C2781">
        <v>0</v>
      </c>
      <c r="D2781" s="181">
        <v>25.21</v>
      </c>
    </row>
    <row r="2782" spans="1:4" x14ac:dyDescent="0.35">
      <c r="A2782">
        <v>2967</v>
      </c>
      <c r="B2782" t="s">
        <v>19054</v>
      </c>
      <c r="C2782">
        <v>0</v>
      </c>
      <c r="D2782" s="181">
        <v>18.25</v>
      </c>
    </row>
    <row r="2783" spans="1:4" x14ac:dyDescent="0.35">
      <c r="A2783">
        <v>2968</v>
      </c>
      <c r="B2783" t="s">
        <v>19055</v>
      </c>
      <c r="C2783">
        <v>0</v>
      </c>
      <c r="D2783" s="181">
        <v>58.11</v>
      </c>
    </row>
    <row r="2784" spans="1:4" x14ac:dyDescent="0.35">
      <c r="A2784">
        <v>2969</v>
      </c>
      <c r="B2784" t="s">
        <v>19056</v>
      </c>
      <c r="C2784">
        <v>0</v>
      </c>
      <c r="D2784" s="181">
        <v>9.49</v>
      </c>
    </row>
    <row r="2785" spans="1:4" x14ac:dyDescent="0.35">
      <c r="A2785">
        <v>2970</v>
      </c>
      <c r="B2785" t="s">
        <v>19057</v>
      </c>
      <c r="C2785">
        <v>0</v>
      </c>
      <c r="D2785" s="181">
        <v>6.01</v>
      </c>
    </row>
    <row r="2786" spans="1:4" x14ac:dyDescent="0.35">
      <c r="A2786">
        <v>2971</v>
      </c>
      <c r="B2786" t="s">
        <v>19058</v>
      </c>
      <c r="C2786">
        <v>0</v>
      </c>
      <c r="D2786" s="181">
        <v>6.7</v>
      </c>
    </row>
    <row r="2787" spans="1:4" x14ac:dyDescent="0.35">
      <c r="A2787">
        <v>2972</v>
      </c>
      <c r="B2787" t="s">
        <v>19059</v>
      </c>
      <c r="C2787">
        <v>0</v>
      </c>
      <c r="D2787" s="181">
        <v>21.22</v>
      </c>
    </row>
    <row r="2788" spans="1:4" x14ac:dyDescent="0.35">
      <c r="A2788">
        <v>2973</v>
      </c>
      <c r="B2788" t="s">
        <v>19060</v>
      </c>
      <c r="C2788">
        <v>0</v>
      </c>
      <c r="D2788" s="181">
        <v>18.899999999999999</v>
      </c>
    </row>
    <row r="2789" spans="1:4" x14ac:dyDescent="0.35">
      <c r="A2789">
        <v>2974</v>
      </c>
      <c r="B2789" t="s">
        <v>19061</v>
      </c>
      <c r="C2789">
        <v>0</v>
      </c>
      <c r="D2789" s="181">
        <v>99.11</v>
      </c>
    </row>
    <row r="2790" spans="1:4" x14ac:dyDescent="0.35">
      <c r="A2790">
        <v>2975</v>
      </c>
      <c r="B2790" t="s">
        <v>19062</v>
      </c>
      <c r="C2790">
        <v>0</v>
      </c>
      <c r="D2790" s="181">
        <v>101.62</v>
      </c>
    </row>
    <row r="2791" spans="1:4" x14ac:dyDescent="0.35">
      <c r="A2791">
        <v>2976</v>
      </c>
      <c r="B2791" t="s">
        <v>19063</v>
      </c>
      <c r="C2791">
        <v>0</v>
      </c>
      <c r="D2791" s="181">
        <v>15.15</v>
      </c>
    </row>
    <row r="2792" spans="1:4" x14ac:dyDescent="0.35">
      <c r="A2792">
        <v>2977</v>
      </c>
      <c r="B2792" t="s">
        <v>19064</v>
      </c>
      <c r="C2792">
        <v>0</v>
      </c>
      <c r="D2792" s="181">
        <v>4.2699999999999996</v>
      </c>
    </row>
    <row r="2793" spans="1:4" x14ac:dyDescent="0.35">
      <c r="A2793">
        <v>2978</v>
      </c>
      <c r="B2793" t="s">
        <v>19065</v>
      </c>
      <c r="C2793">
        <v>0</v>
      </c>
      <c r="D2793" s="181">
        <v>72.400000000000006</v>
      </c>
    </row>
    <row r="2794" spans="1:4" x14ac:dyDescent="0.35">
      <c r="A2794">
        <v>2979</v>
      </c>
      <c r="B2794" t="s">
        <v>19066</v>
      </c>
      <c r="C2794">
        <v>0</v>
      </c>
      <c r="D2794" s="181">
        <v>25.08</v>
      </c>
    </row>
    <row r="2795" spans="1:4" x14ac:dyDescent="0.35">
      <c r="A2795">
        <v>2980</v>
      </c>
      <c r="B2795" t="s">
        <v>19067</v>
      </c>
      <c r="C2795">
        <v>0</v>
      </c>
      <c r="D2795" s="181">
        <v>154.91999999999999</v>
      </c>
    </row>
    <row r="2796" spans="1:4" x14ac:dyDescent="0.35">
      <c r="A2796">
        <v>2981</v>
      </c>
      <c r="B2796" t="s">
        <v>19068</v>
      </c>
      <c r="C2796">
        <v>0</v>
      </c>
      <c r="D2796" s="181">
        <v>22.34</v>
      </c>
    </row>
    <row r="2797" spans="1:4" x14ac:dyDescent="0.35">
      <c r="A2797">
        <v>2982</v>
      </c>
      <c r="B2797" t="s">
        <v>19069</v>
      </c>
      <c r="C2797">
        <v>0</v>
      </c>
      <c r="D2797" s="181">
        <v>30.21</v>
      </c>
    </row>
    <row r="2798" spans="1:4" x14ac:dyDescent="0.35">
      <c r="A2798">
        <v>2983</v>
      </c>
      <c r="B2798" t="s">
        <v>19070</v>
      </c>
      <c r="C2798">
        <v>0</v>
      </c>
      <c r="D2798" s="181">
        <v>36</v>
      </c>
    </row>
    <row r="2799" spans="1:4" x14ac:dyDescent="0.35">
      <c r="A2799">
        <v>2984</v>
      </c>
      <c r="B2799" t="s">
        <v>19071</v>
      </c>
      <c r="C2799">
        <v>0</v>
      </c>
      <c r="D2799" s="181">
        <v>10.45</v>
      </c>
    </row>
    <row r="2800" spans="1:4" x14ac:dyDescent="0.35">
      <c r="A2800">
        <v>2985</v>
      </c>
      <c r="B2800" t="s">
        <v>19072</v>
      </c>
      <c r="C2800">
        <v>0</v>
      </c>
      <c r="D2800" s="181">
        <v>100.49</v>
      </c>
    </row>
    <row r="2801" spans="1:4" x14ac:dyDescent="0.35">
      <c r="A2801">
        <v>2986</v>
      </c>
      <c r="B2801" t="s">
        <v>19073</v>
      </c>
      <c r="C2801">
        <v>0</v>
      </c>
      <c r="D2801" s="181">
        <v>24.2</v>
      </c>
    </row>
    <row r="2802" spans="1:4" x14ac:dyDescent="0.35">
      <c r="A2802">
        <v>2987</v>
      </c>
      <c r="B2802" t="s">
        <v>19074</v>
      </c>
      <c r="C2802">
        <v>0</v>
      </c>
      <c r="D2802" s="181">
        <v>8.74</v>
      </c>
    </row>
    <row r="2803" spans="1:4" x14ac:dyDescent="0.35">
      <c r="A2803">
        <v>2988</v>
      </c>
      <c r="B2803" t="s">
        <v>19075</v>
      </c>
      <c r="C2803">
        <v>0</v>
      </c>
      <c r="D2803" s="181">
        <v>22</v>
      </c>
    </row>
    <row r="2804" spans="1:4" x14ac:dyDescent="0.35">
      <c r="A2804">
        <v>2989</v>
      </c>
      <c r="B2804" t="s">
        <v>19076</v>
      </c>
      <c r="C2804">
        <v>0</v>
      </c>
      <c r="D2804" s="181">
        <v>34.119999999999997</v>
      </c>
    </row>
    <row r="2805" spans="1:4" x14ac:dyDescent="0.35">
      <c r="A2805">
        <v>2990</v>
      </c>
      <c r="B2805" t="s">
        <v>19077</v>
      </c>
      <c r="C2805">
        <v>0</v>
      </c>
      <c r="D2805" s="181">
        <v>20.04</v>
      </c>
    </row>
    <row r="2806" spans="1:4" x14ac:dyDescent="0.35">
      <c r="A2806">
        <v>2991</v>
      </c>
      <c r="B2806" t="s">
        <v>19078</v>
      </c>
      <c r="C2806">
        <v>0</v>
      </c>
      <c r="D2806" s="181">
        <v>68.95</v>
      </c>
    </row>
    <row r="2807" spans="1:4" x14ac:dyDescent="0.35">
      <c r="A2807">
        <v>2992</v>
      </c>
      <c r="B2807" t="s">
        <v>19079</v>
      </c>
      <c r="C2807">
        <v>0</v>
      </c>
      <c r="D2807" s="181">
        <v>13.23</v>
      </c>
    </row>
    <row r="2808" spans="1:4" x14ac:dyDescent="0.35">
      <c r="A2808">
        <v>2993</v>
      </c>
      <c r="B2808" t="s">
        <v>19080</v>
      </c>
      <c r="C2808">
        <v>0</v>
      </c>
      <c r="D2808" s="181">
        <v>25.2</v>
      </c>
    </row>
    <row r="2809" spans="1:4" x14ac:dyDescent="0.35">
      <c r="A2809">
        <v>2994</v>
      </c>
      <c r="B2809" t="s">
        <v>19081</v>
      </c>
      <c r="C2809">
        <v>0</v>
      </c>
      <c r="D2809" s="181">
        <v>20.8</v>
      </c>
    </row>
    <row r="2810" spans="1:4" x14ac:dyDescent="0.35">
      <c r="A2810">
        <v>2995</v>
      </c>
      <c r="B2810" t="s">
        <v>19082</v>
      </c>
      <c r="C2810">
        <v>0</v>
      </c>
      <c r="D2810" s="181">
        <v>4.9390000000000001</v>
      </c>
    </row>
    <row r="2811" spans="1:4" x14ac:dyDescent="0.35">
      <c r="A2811">
        <v>2996</v>
      </c>
      <c r="B2811" t="s">
        <v>19083</v>
      </c>
      <c r="C2811">
        <v>0</v>
      </c>
      <c r="D2811" s="181">
        <v>23.59</v>
      </c>
    </row>
    <row r="2812" spans="1:4" x14ac:dyDescent="0.35">
      <c r="A2812">
        <v>2997</v>
      </c>
      <c r="B2812" t="s">
        <v>19084</v>
      </c>
      <c r="C2812">
        <v>0</v>
      </c>
      <c r="D2812" s="181">
        <v>68.33</v>
      </c>
    </row>
    <row r="2813" spans="1:4" x14ac:dyDescent="0.35">
      <c r="A2813">
        <v>2998</v>
      </c>
      <c r="B2813" t="s">
        <v>19085</v>
      </c>
      <c r="C2813">
        <v>0</v>
      </c>
      <c r="D2813" s="181">
        <v>44.91</v>
      </c>
    </row>
    <row r="2814" spans="1:4" x14ac:dyDescent="0.35">
      <c r="A2814">
        <v>2999</v>
      </c>
      <c r="B2814" t="s">
        <v>19086</v>
      </c>
      <c r="C2814">
        <v>0</v>
      </c>
      <c r="D2814" s="181">
        <v>28.12</v>
      </c>
    </row>
    <row r="2815" spans="1:4" x14ac:dyDescent="0.35">
      <c r="A2815">
        <v>3000</v>
      </c>
      <c r="B2815" t="s">
        <v>19087</v>
      </c>
      <c r="C2815">
        <v>0</v>
      </c>
      <c r="D2815" s="181">
        <v>37.756</v>
      </c>
    </row>
    <row r="2816" spans="1:4" x14ac:dyDescent="0.35">
      <c r="A2816">
        <v>3001</v>
      </c>
      <c r="B2816" t="s">
        <v>19088</v>
      </c>
      <c r="C2816">
        <v>0</v>
      </c>
      <c r="D2816" s="181">
        <v>55.813000000000002</v>
      </c>
    </row>
    <row r="2817" spans="1:4" x14ac:dyDescent="0.35">
      <c r="A2817">
        <v>3002</v>
      </c>
      <c r="B2817" t="s">
        <v>19089</v>
      </c>
      <c r="C2817">
        <v>0</v>
      </c>
      <c r="D2817" s="181">
        <v>3.0819999999999999</v>
      </c>
    </row>
    <row r="2818" spans="1:4" x14ac:dyDescent="0.35">
      <c r="A2818">
        <v>3003</v>
      </c>
      <c r="B2818" t="s">
        <v>19090</v>
      </c>
      <c r="C2818">
        <v>0</v>
      </c>
      <c r="D2818" s="181">
        <v>12</v>
      </c>
    </row>
    <row r="2819" spans="1:4" x14ac:dyDescent="0.35">
      <c r="A2819">
        <v>3004</v>
      </c>
      <c r="B2819" t="s">
        <v>19091</v>
      </c>
      <c r="C2819">
        <v>0</v>
      </c>
      <c r="D2819" s="181">
        <v>43</v>
      </c>
    </row>
    <row r="2820" spans="1:4" x14ac:dyDescent="0.35">
      <c r="A2820">
        <v>3005</v>
      </c>
      <c r="B2820" t="s">
        <v>19092</v>
      </c>
      <c r="C2820">
        <v>0</v>
      </c>
      <c r="D2820" s="181">
        <v>82.26</v>
      </c>
    </row>
    <row r="2821" spans="1:4" x14ac:dyDescent="0.35">
      <c r="A2821">
        <v>3006</v>
      </c>
      <c r="B2821" t="s">
        <v>19093</v>
      </c>
      <c r="C2821">
        <v>0</v>
      </c>
      <c r="D2821" s="181">
        <v>68.5</v>
      </c>
    </row>
    <row r="2822" spans="1:4" x14ac:dyDescent="0.35">
      <c r="A2822">
        <v>3007</v>
      </c>
      <c r="B2822" t="s">
        <v>19094</v>
      </c>
      <c r="C2822">
        <v>0</v>
      </c>
      <c r="D2822" s="181">
        <v>18.45</v>
      </c>
    </row>
    <row r="2823" spans="1:4" x14ac:dyDescent="0.35">
      <c r="A2823">
        <v>3008</v>
      </c>
      <c r="B2823" t="s">
        <v>19095</v>
      </c>
      <c r="C2823">
        <v>0</v>
      </c>
      <c r="D2823" s="181">
        <v>385</v>
      </c>
    </row>
    <row r="2824" spans="1:4" x14ac:dyDescent="0.35">
      <c r="A2824">
        <v>3009</v>
      </c>
      <c r="B2824" t="s">
        <v>19096</v>
      </c>
      <c r="C2824">
        <v>0</v>
      </c>
      <c r="D2824" s="181">
        <v>41</v>
      </c>
    </row>
    <row r="2825" spans="1:4" x14ac:dyDescent="0.35">
      <c r="A2825">
        <v>3010</v>
      </c>
      <c r="B2825" t="s">
        <v>19097</v>
      </c>
      <c r="C2825">
        <v>0</v>
      </c>
      <c r="D2825" s="181">
        <v>28.26</v>
      </c>
    </row>
    <row r="2826" spans="1:4" x14ac:dyDescent="0.35">
      <c r="A2826">
        <v>3011</v>
      </c>
      <c r="B2826" t="s">
        <v>19098</v>
      </c>
      <c r="C2826">
        <v>0</v>
      </c>
      <c r="D2826" s="181">
        <v>33.619999999999997</v>
      </c>
    </row>
    <row r="2827" spans="1:4" x14ac:dyDescent="0.35">
      <c r="A2827">
        <v>3012</v>
      </c>
      <c r="B2827" t="s">
        <v>19099</v>
      </c>
      <c r="C2827">
        <v>0</v>
      </c>
      <c r="D2827" s="181">
        <v>12.04</v>
      </c>
    </row>
    <row r="2828" spans="1:4" x14ac:dyDescent="0.35">
      <c r="A2828">
        <v>3013</v>
      </c>
      <c r="B2828" t="s">
        <v>19100</v>
      </c>
      <c r="C2828">
        <v>0</v>
      </c>
      <c r="D2828" s="181">
        <v>34.887</v>
      </c>
    </row>
    <row r="2829" spans="1:4" x14ac:dyDescent="0.35">
      <c r="A2829">
        <v>3014</v>
      </c>
      <c r="B2829" t="s">
        <v>19101</v>
      </c>
      <c r="C2829">
        <v>0</v>
      </c>
      <c r="D2829" s="181">
        <v>13.343999999999999</v>
      </c>
    </row>
    <row r="2830" spans="1:4" x14ac:dyDescent="0.35">
      <c r="A2830">
        <v>3015</v>
      </c>
      <c r="B2830" t="s">
        <v>19102</v>
      </c>
      <c r="C2830">
        <v>0</v>
      </c>
      <c r="D2830" s="181">
        <v>13.343999999999999</v>
      </c>
    </row>
    <row r="2831" spans="1:4" x14ac:dyDescent="0.35">
      <c r="A2831">
        <v>3016</v>
      </c>
      <c r="B2831" t="s">
        <v>19103</v>
      </c>
      <c r="C2831">
        <v>6</v>
      </c>
      <c r="D2831" s="181">
        <v>7.7679999999999998</v>
      </c>
    </row>
    <row r="2832" spans="1:4" x14ac:dyDescent="0.35">
      <c r="A2832">
        <v>3017</v>
      </c>
      <c r="B2832" t="s">
        <v>19104</v>
      </c>
      <c r="C2832">
        <v>0</v>
      </c>
      <c r="D2832" s="181">
        <v>10.239000000000001</v>
      </c>
    </row>
    <row r="2833" spans="1:4" x14ac:dyDescent="0.35">
      <c r="A2833">
        <v>3018</v>
      </c>
      <c r="B2833" t="s">
        <v>19105</v>
      </c>
      <c r="C2833">
        <v>30</v>
      </c>
      <c r="D2833" s="181">
        <v>7.77</v>
      </c>
    </row>
    <row r="2834" spans="1:4" x14ac:dyDescent="0.35">
      <c r="A2834">
        <v>3019</v>
      </c>
      <c r="B2834" t="s">
        <v>19106</v>
      </c>
      <c r="C2834">
        <v>0</v>
      </c>
      <c r="D2834" s="181">
        <v>0</v>
      </c>
    </row>
    <row r="2835" spans="1:4" x14ac:dyDescent="0.35">
      <c r="A2835">
        <v>3020</v>
      </c>
      <c r="B2835" t="s">
        <v>19107</v>
      </c>
      <c r="C2835">
        <v>0</v>
      </c>
      <c r="D2835" s="181">
        <v>0</v>
      </c>
    </row>
    <row r="2836" spans="1:4" x14ac:dyDescent="0.35">
      <c r="A2836">
        <v>3021</v>
      </c>
      <c r="B2836" t="s">
        <v>19108</v>
      </c>
      <c r="C2836">
        <v>12</v>
      </c>
      <c r="D2836" s="181">
        <v>6.1</v>
      </c>
    </row>
    <row r="2837" spans="1:4" x14ac:dyDescent="0.35">
      <c r="A2837">
        <v>3022</v>
      </c>
      <c r="B2837" t="s">
        <v>19109</v>
      </c>
      <c r="C2837">
        <v>6</v>
      </c>
      <c r="D2837" s="181">
        <v>16.975000000000001</v>
      </c>
    </row>
    <row r="2838" spans="1:4" x14ac:dyDescent="0.35">
      <c r="A2838">
        <v>3023</v>
      </c>
      <c r="B2838" t="s">
        <v>19110</v>
      </c>
      <c r="C2838">
        <v>0</v>
      </c>
      <c r="D2838" s="181">
        <v>6.101</v>
      </c>
    </row>
    <row r="2839" spans="1:4" x14ac:dyDescent="0.35">
      <c r="A2839">
        <v>3024</v>
      </c>
      <c r="B2839" t="s">
        <v>19111</v>
      </c>
      <c r="C2839">
        <v>0</v>
      </c>
      <c r="D2839" s="181">
        <v>0</v>
      </c>
    </row>
    <row r="2840" spans="1:4" x14ac:dyDescent="0.35">
      <c r="A2840">
        <v>3025</v>
      </c>
      <c r="B2840" t="s">
        <v>19112</v>
      </c>
      <c r="C2840">
        <v>0</v>
      </c>
      <c r="D2840" s="181">
        <v>0</v>
      </c>
    </row>
    <row r="2841" spans="1:4" x14ac:dyDescent="0.35">
      <c r="A2841">
        <v>3026</v>
      </c>
      <c r="B2841" t="s">
        <v>19113</v>
      </c>
      <c r="C2841">
        <v>0</v>
      </c>
      <c r="D2841" s="181">
        <v>0</v>
      </c>
    </row>
    <row r="2842" spans="1:4" x14ac:dyDescent="0.35">
      <c r="A2842">
        <v>3027</v>
      </c>
      <c r="B2842" t="s">
        <v>19114</v>
      </c>
      <c r="C2842">
        <v>0</v>
      </c>
      <c r="D2842" s="181">
        <v>22.91</v>
      </c>
    </row>
    <row r="2843" spans="1:4" x14ac:dyDescent="0.35">
      <c r="A2843">
        <v>3028</v>
      </c>
      <c r="B2843" t="s">
        <v>19115</v>
      </c>
      <c r="C2843">
        <v>0</v>
      </c>
      <c r="D2843" s="181">
        <v>0</v>
      </c>
    </row>
    <row r="2844" spans="1:4" x14ac:dyDescent="0.35">
      <c r="A2844">
        <v>3029</v>
      </c>
      <c r="B2844" t="s">
        <v>19116</v>
      </c>
      <c r="C2844">
        <v>12</v>
      </c>
      <c r="D2844" s="181">
        <v>19.66</v>
      </c>
    </row>
    <row r="2845" spans="1:4" x14ac:dyDescent="0.35">
      <c r="A2845">
        <v>3030</v>
      </c>
      <c r="B2845" t="s">
        <v>19117</v>
      </c>
      <c r="C2845">
        <v>0</v>
      </c>
      <c r="D2845" s="181">
        <v>19.786000000000001</v>
      </c>
    </row>
    <row r="2846" spans="1:4" x14ac:dyDescent="0.35">
      <c r="A2846">
        <v>3031</v>
      </c>
      <c r="B2846" t="s">
        <v>19118</v>
      </c>
      <c r="C2846">
        <v>0</v>
      </c>
      <c r="D2846" s="181">
        <v>0</v>
      </c>
    </row>
    <row r="2847" spans="1:4" x14ac:dyDescent="0.35">
      <c r="A2847">
        <v>3032</v>
      </c>
      <c r="B2847" t="s">
        <v>19119</v>
      </c>
      <c r="C2847">
        <v>0</v>
      </c>
      <c r="D2847" s="181">
        <v>7.25</v>
      </c>
    </row>
    <row r="2848" spans="1:4" x14ac:dyDescent="0.35">
      <c r="A2848">
        <v>3033</v>
      </c>
      <c r="B2848" t="s">
        <v>19120</v>
      </c>
      <c r="C2848">
        <v>0</v>
      </c>
      <c r="D2848" s="181">
        <v>0</v>
      </c>
    </row>
    <row r="2849" spans="1:4" x14ac:dyDescent="0.35">
      <c r="A2849">
        <v>3034</v>
      </c>
      <c r="B2849" t="s">
        <v>19121</v>
      </c>
      <c r="C2849">
        <v>0</v>
      </c>
      <c r="D2849" s="181">
        <v>0</v>
      </c>
    </row>
    <row r="2850" spans="1:4" x14ac:dyDescent="0.35">
      <c r="A2850">
        <v>3035</v>
      </c>
      <c r="B2850" t="s">
        <v>19122</v>
      </c>
      <c r="C2850">
        <v>0</v>
      </c>
      <c r="D2850" s="181">
        <v>0</v>
      </c>
    </row>
    <row r="2851" spans="1:4" x14ac:dyDescent="0.35">
      <c r="A2851">
        <v>3036</v>
      </c>
      <c r="B2851" t="s">
        <v>19123</v>
      </c>
      <c r="C2851">
        <v>0</v>
      </c>
      <c r="D2851" s="181">
        <v>0</v>
      </c>
    </row>
    <row r="2852" spans="1:4" x14ac:dyDescent="0.35">
      <c r="A2852">
        <v>3037</v>
      </c>
      <c r="B2852" t="s">
        <v>19124</v>
      </c>
      <c r="C2852">
        <v>0</v>
      </c>
      <c r="D2852" s="181">
        <v>0</v>
      </c>
    </row>
    <row r="2853" spans="1:4" x14ac:dyDescent="0.35">
      <c r="A2853">
        <v>3038</v>
      </c>
      <c r="B2853" t="s">
        <v>19125</v>
      </c>
      <c r="C2853">
        <v>0</v>
      </c>
      <c r="D2853" s="181">
        <v>0</v>
      </c>
    </row>
    <row r="2854" spans="1:4" x14ac:dyDescent="0.35">
      <c r="A2854">
        <v>3039</v>
      </c>
      <c r="B2854" t="s">
        <v>19126</v>
      </c>
      <c r="C2854">
        <v>0</v>
      </c>
      <c r="D2854" s="181">
        <v>0</v>
      </c>
    </row>
    <row r="2855" spans="1:4" x14ac:dyDescent="0.35">
      <c r="A2855">
        <v>3040</v>
      </c>
      <c r="B2855" t="s">
        <v>19127</v>
      </c>
      <c r="C2855">
        <v>0</v>
      </c>
      <c r="D2855" s="181">
        <v>0</v>
      </c>
    </row>
    <row r="2856" spans="1:4" x14ac:dyDescent="0.35">
      <c r="A2856">
        <v>3041</v>
      </c>
      <c r="B2856" t="s">
        <v>19128</v>
      </c>
      <c r="C2856">
        <v>0</v>
      </c>
      <c r="D2856" s="181">
        <v>4.7699999999999996</v>
      </c>
    </row>
    <row r="2857" spans="1:4" x14ac:dyDescent="0.35">
      <c r="A2857">
        <v>3042</v>
      </c>
      <c r="B2857" t="s">
        <v>19129</v>
      </c>
      <c r="C2857">
        <v>0</v>
      </c>
      <c r="D2857" s="181">
        <v>0</v>
      </c>
    </row>
    <row r="2858" spans="1:4" x14ac:dyDescent="0.35">
      <c r="A2858">
        <v>3043</v>
      </c>
      <c r="B2858" t="s">
        <v>19130</v>
      </c>
      <c r="C2858">
        <v>0</v>
      </c>
      <c r="D2858" s="181">
        <v>5.7149999999999999</v>
      </c>
    </row>
    <row r="2859" spans="1:4" x14ac:dyDescent="0.35">
      <c r="A2859">
        <v>3044</v>
      </c>
      <c r="B2859" t="s">
        <v>19131</v>
      </c>
      <c r="C2859">
        <v>0</v>
      </c>
      <c r="D2859" s="181">
        <v>16.600000000000001</v>
      </c>
    </row>
    <row r="2860" spans="1:4" x14ac:dyDescent="0.35">
      <c r="A2860">
        <v>3045</v>
      </c>
      <c r="B2860" t="s">
        <v>19132</v>
      </c>
      <c r="C2860">
        <v>30</v>
      </c>
      <c r="D2860" s="181">
        <v>4.33</v>
      </c>
    </row>
    <row r="2861" spans="1:4" x14ac:dyDescent="0.35">
      <c r="A2861">
        <v>3046</v>
      </c>
      <c r="B2861" t="s">
        <v>19133</v>
      </c>
      <c r="C2861">
        <v>0</v>
      </c>
      <c r="D2861" s="181">
        <v>5.66</v>
      </c>
    </row>
    <row r="2862" spans="1:4" x14ac:dyDescent="0.35">
      <c r="A2862">
        <v>3047</v>
      </c>
      <c r="B2862" t="s">
        <v>19134</v>
      </c>
      <c r="C2862">
        <v>0</v>
      </c>
      <c r="D2862" s="181">
        <v>4.5190000000000001</v>
      </c>
    </row>
    <row r="2863" spans="1:4" x14ac:dyDescent="0.35">
      <c r="A2863">
        <v>3048</v>
      </c>
      <c r="B2863" t="s">
        <v>19135</v>
      </c>
      <c r="C2863">
        <v>0</v>
      </c>
      <c r="D2863" s="181">
        <v>2.65</v>
      </c>
    </row>
    <row r="2864" spans="1:4" x14ac:dyDescent="0.35">
      <c r="A2864">
        <v>3049</v>
      </c>
      <c r="B2864" t="s">
        <v>19136</v>
      </c>
      <c r="C2864">
        <v>0</v>
      </c>
      <c r="D2864" s="181">
        <v>4.54</v>
      </c>
    </row>
    <row r="2865" spans="1:4" x14ac:dyDescent="0.35">
      <c r="A2865">
        <v>3050</v>
      </c>
      <c r="B2865" t="s">
        <v>19137</v>
      </c>
      <c r="C2865">
        <v>0</v>
      </c>
      <c r="D2865" s="181">
        <v>4.4000000000000004</v>
      </c>
    </row>
    <row r="2866" spans="1:4" x14ac:dyDescent="0.35">
      <c r="A2866">
        <v>3051</v>
      </c>
      <c r="B2866" t="s">
        <v>19138</v>
      </c>
      <c r="C2866">
        <v>0</v>
      </c>
      <c r="D2866" s="181">
        <v>3.68</v>
      </c>
    </row>
    <row r="2867" spans="1:4" x14ac:dyDescent="0.35">
      <c r="A2867">
        <v>3052</v>
      </c>
      <c r="B2867" t="s">
        <v>19139</v>
      </c>
      <c r="C2867">
        <v>0</v>
      </c>
      <c r="D2867" s="181">
        <v>11.007999999999999</v>
      </c>
    </row>
    <row r="2868" spans="1:4" x14ac:dyDescent="0.35">
      <c r="A2868">
        <v>3053</v>
      </c>
      <c r="B2868" t="s">
        <v>19140</v>
      </c>
      <c r="C2868">
        <v>0</v>
      </c>
      <c r="D2868" s="181">
        <v>0</v>
      </c>
    </row>
    <row r="2869" spans="1:4" x14ac:dyDescent="0.35">
      <c r="A2869">
        <v>3054</v>
      </c>
      <c r="B2869" t="s">
        <v>19141</v>
      </c>
      <c r="C2869">
        <v>0</v>
      </c>
      <c r="D2869" s="181">
        <v>1.61</v>
      </c>
    </row>
    <row r="2870" spans="1:4" x14ac:dyDescent="0.35">
      <c r="A2870">
        <v>3055</v>
      </c>
      <c r="B2870" t="s">
        <v>19142</v>
      </c>
      <c r="C2870">
        <v>0</v>
      </c>
      <c r="D2870" s="181">
        <v>1.19</v>
      </c>
    </row>
    <row r="2871" spans="1:4" x14ac:dyDescent="0.35">
      <c r="A2871">
        <v>3056</v>
      </c>
      <c r="B2871" t="s">
        <v>19143</v>
      </c>
      <c r="C2871">
        <v>0</v>
      </c>
      <c r="D2871" s="181">
        <v>0.69</v>
      </c>
    </row>
    <row r="2872" spans="1:4" x14ac:dyDescent="0.35">
      <c r="A2872">
        <v>3057</v>
      </c>
      <c r="B2872" t="s">
        <v>19144</v>
      </c>
      <c r="C2872">
        <v>0</v>
      </c>
      <c r="D2872" s="181">
        <v>0.89</v>
      </c>
    </row>
    <row r="2873" spans="1:4" x14ac:dyDescent="0.35">
      <c r="A2873">
        <v>3058</v>
      </c>
      <c r="B2873" t="s">
        <v>19145</v>
      </c>
      <c r="C2873">
        <v>0</v>
      </c>
      <c r="D2873" s="181">
        <v>0.83</v>
      </c>
    </row>
    <row r="2874" spans="1:4" x14ac:dyDescent="0.35">
      <c r="A2874">
        <v>3059</v>
      </c>
      <c r="B2874" t="s">
        <v>19146</v>
      </c>
      <c r="C2874">
        <v>0</v>
      </c>
      <c r="D2874" s="181">
        <v>0.72</v>
      </c>
    </row>
    <row r="2875" spans="1:4" x14ac:dyDescent="0.35">
      <c r="A2875">
        <v>3060</v>
      </c>
      <c r="B2875" t="s">
        <v>19147</v>
      </c>
      <c r="C2875">
        <v>24</v>
      </c>
      <c r="D2875" s="181">
        <v>24</v>
      </c>
    </row>
    <row r="2876" spans="1:4" x14ac:dyDescent="0.35">
      <c r="A2876">
        <v>3061</v>
      </c>
      <c r="B2876" t="s">
        <v>19148</v>
      </c>
      <c r="C2876">
        <v>0</v>
      </c>
      <c r="D2876" s="181">
        <v>10.5</v>
      </c>
    </row>
    <row r="2877" spans="1:4" x14ac:dyDescent="0.35">
      <c r="A2877">
        <v>3062</v>
      </c>
      <c r="B2877" t="s">
        <v>19149</v>
      </c>
      <c r="C2877">
        <v>0</v>
      </c>
      <c r="D2877" s="181">
        <v>3.96</v>
      </c>
    </row>
    <row r="2878" spans="1:4" x14ac:dyDescent="0.35">
      <c r="A2878">
        <v>3063</v>
      </c>
      <c r="B2878" t="s">
        <v>19150</v>
      </c>
      <c r="C2878">
        <v>0</v>
      </c>
      <c r="D2878" s="181">
        <v>27.29</v>
      </c>
    </row>
    <row r="2879" spans="1:4" x14ac:dyDescent="0.35">
      <c r="A2879">
        <v>3064</v>
      </c>
      <c r="B2879" t="s">
        <v>19151</v>
      </c>
      <c r="C2879">
        <v>12</v>
      </c>
      <c r="D2879" s="181">
        <v>7.016</v>
      </c>
    </row>
    <row r="2880" spans="1:4" x14ac:dyDescent="0.35">
      <c r="A2880">
        <v>3065</v>
      </c>
      <c r="B2880" t="s">
        <v>19152</v>
      </c>
      <c r="C2880">
        <v>0</v>
      </c>
      <c r="D2880" s="181">
        <v>5.7119999999999997</v>
      </c>
    </row>
    <row r="2881" spans="1:4" x14ac:dyDescent="0.35">
      <c r="A2881">
        <v>3066</v>
      </c>
      <c r="B2881" t="s">
        <v>19153</v>
      </c>
      <c r="C2881">
        <v>0</v>
      </c>
      <c r="D2881" s="181">
        <v>2.11</v>
      </c>
    </row>
    <row r="2882" spans="1:4" x14ac:dyDescent="0.35">
      <c r="A2882">
        <v>3067</v>
      </c>
      <c r="B2882" t="s">
        <v>19154</v>
      </c>
      <c r="C2882">
        <v>0</v>
      </c>
      <c r="D2882" s="181">
        <v>9.5299999999999994</v>
      </c>
    </row>
    <row r="2883" spans="1:4" x14ac:dyDescent="0.35">
      <c r="A2883">
        <v>3068</v>
      </c>
      <c r="B2883" t="s">
        <v>19155</v>
      </c>
      <c r="C2883">
        <v>6</v>
      </c>
      <c r="D2883" s="181">
        <v>15.5</v>
      </c>
    </row>
    <row r="2884" spans="1:4" x14ac:dyDescent="0.35">
      <c r="A2884">
        <v>3069</v>
      </c>
      <c r="B2884" t="s">
        <v>19156</v>
      </c>
      <c r="C2884">
        <v>0</v>
      </c>
      <c r="D2884" s="181">
        <v>17.88</v>
      </c>
    </row>
    <row r="2885" spans="1:4" x14ac:dyDescent="0.35">
      <c r="A2885">
        <v>3070</v>
      </c>
      <c r="B2885" t="s">
        <v>19157</v>
      </c>
      <c r="C2885">
        <v>2055</v>
      </c>
      <c r="D2885" s="181">
        <v>8.077</v>
      </c>
    </row>
    <row r="2886" spans="1:4" x14ac:dyDescent="0.35">
      <c r="A2886">
        <v>3071</v>
      </c>
      <c r="B2886" t="s">
        <v>19158</v>
      </c>
      <c r="C2886">
        <v>0</v>
      </c>
      <c r="D2886" s="181">
        <v>0</v>
      </c>
    </row>
    <row r="2887" spans="1:4" x14ac:dyDescent="0.35">
      <c r="A2887">
        <v>3072</v>
      </c>
      <c r="B2887" t="s">
        <v>19159</v>
      </c>
      <c r="C2887">
        <v>0</v>
      </c>
      <c r="D2887" s="181">
        <v>3.1</v>
      </c>
    </row>
    <row r="2888" spans="1:4" x14ac:dyDescent="0.35">
      <c r="A2888">
        <v>3073</v>
      </c>
      <c r="B2888" t="s">
        <v>19160</v>
      </c>
      <c r="C2888">
        <v>0</v>
      </c>
      <c r="D2888" s="181">
        <v>3.2</v>
      </c>
    </row>
    <row r="2889" spans="1:4" x14ac:dyDescent="0.35">
      <c r="A2889">
        <v>3074</v>
      </c>
      <c r="B2889" t="s">
        <v>19161</v>
      </c>
      <c r="C2889">
        <v>0</v>
      </c>
      <c r="D2889" s="181">
        <v>5.03</v>
      </c>
    </row>
    <row r="2890" spans="1:4" x14ac:dyDescent="0.35">
      <c r="A2890">
        <v>3075</v>
      </c>
      <c r="B2890" t="s">
        <v>19162</v>
      </c>
      <c r="C2890">
        <v>0</v>
      </c>
      <c r="D2890" s="181">
        <v>5.03</v>
      </c>
    </row>
    <row r="2891" spans="1:4" x14ac:dyDescent="0.35">
      <c r="A2891">
        <v>3076</v>
      </c>
      <c r="B2891" t="s">
        <v>19163</v>
      </c>
      <c r="C2891">
        <v>0</v>
      </c>
      <c r="D2891" s="181">
        <v>3.2</v>
      </c>
    </row>
    <row r="2892" spans="1:4" x14ac:dyDescent="0.35">
      <c r="A2892">
        <v>3077</v>
      </c>
      <c r="B2892" t="s">
        <v>19164</v>
      </c>
      <c r="C2892">
        <v>0</v>
      </c>
      <c r="D2892" s="181">
        <v>3.2</v>
      </c>
    </row>
    <row r="2893" spans="1:4" x14ac:dyDescent="0.35">
      <c r="A2893">
        <v>3078</v>
      </c>
      <c r="B2893" t="s">
        <v>19165</v>
      </c>
      <c r="C2893">
        <v>0</v>
      </c>
      <c r="D2893" s="181">
        <v>5.3949999999999996</v>
      </c>
    </row>
    <row r="2894" spans="1:4" x14ac:dyDescent="0.35">
      <c r="A2894">
        <v>3079</v>
      </c>
      <c r="B2894" t="s">
        <v>19166</v>
      </c>
      <c r="C2894">
        <v>0</v>
      </c>
      <c r="D2894" s="181">
        <v>2.8690000000000002</v>
      </c>
    </row>
    <row r="2895" spans="1:4" x14ac:dyDescent="0.35">
      <c r="A2895">
        <v>3080</v>
      </c>
      <c r="B2895" t="s">
        <v>19167</v>
      </c>
      <c r="C2895">
        <v>0</v>
      </c>
      <c r="D2895" s="181">
        <v>4.6399999999999997</v>
      </c>
    </row>
    <row r="2896" spans="1:4" x14ac:dyDescent="0.35">
      <c r="A2896">
        <v>3081</v>
      </c>
      <c r="B2896" t="s">
        <v>19168</v>
      </c>
      <c r="C2896">
        <v>0</v>
      </c>
      <c r="D2896" s="181">
        <v>3.64</v>
      </c>
    </row>
    <row r="2897" spans="1:4" x14ac:dyDescent="0.35">
      <c r="A2897">
        <v>3082</v>
      </c>
      <c r="B2897" t="s">
        <v>19169</v>
      </c>
      <c r="C2897">
        <v>0</v>
      </c>
      <c r="D2897" s="181">
        <v>3.7170000000000001</v>
      </c>
    </row>
    <row r="2898" spans="1:4" x14ac:dyDescent="0.35">
      <c r="A2898">
        <v>3083</v>
      </c>
      <c r="B2898" t="s">
        <v>19170</v>
      </c>
      <c r="C2898">
        <v>0</v>
      </c>
      <c r="D2898" s="181">
        <v>13.16</v>
      </c>
    </row>
    <row r="2899" spans="1:4" x14ac:dyDescent="0.35">
      <c r="A2899">
        <v>3084</v>
      </c>
      <c r="B2899" t="s">
        <v>19171</v>
      </c>
      <c r="C2899">
        <v>0</v>
      </c>
      <c r="D2899" s="181">
        <v>4.9569999999999999</v>
      </c>
    </row>
    <row r="2900" spans="1:4" x14ac:dyDescent="0.35">
      <c r="A2900">
        <v>3085</v>
      </c>
      <c r="B2900" t="s">
        <v>19172</v>
      </c>
      <c r="C2900">
        <v>0</v>
      </c>
      <c r="D2900" s="181">
        <v>4.9569999999999999</v>
      </c>
    </row>
    <row r="2901" spans="1:4" x14ac:dyDescent="0.35">
      <c r="A2901">
        <v>3086</v>
      </c>
      <c r="B2901" t="s">
        <v>19173</v>
      </c>
      <c r="C2901">
        <v>18</v>
      </c>
      <c r="D2901" s="181">
        <v>5.83</v>
      </c>
    </row>
    <row r="2902" spans="1:4" x14ac:dyDescent="0.35">
      <c r="A2902">
        <v>3087</v>
      </c>
      <c r="B2902" t="s">
        <v>19174</v>
      </c>
      <c r="C2902">
        <v>0</v>
      </c>
      <c r="D2902" s="181">
        <v>4.8280000000000003</v>
      </c>
    </row>
    <row r="2903" spans="1:4" x14ac:dyDescent="0.35">
      <c r="A2903">
        <v>3088</v>
      </c>
      <c r="B2903" t="s">
        <v>19175</v>
      </c>
      <c r="C2903">
        <v>0</v>
      </c>
      <c r="D2903" s="181">
        <v>5.0430000000000001</v>
      </c>
    </row>
    <row r="2904" spans="1:4" x14ac:dyDescent="0.35">
      <c r="A2904">
        <v>3089</v>
      </c>
      <c r="B2904" t="s">
        <v>19176</v>
      </c>
      <c r="C2904">
        <v>0</v>
      </c>
      <c r="D2904" s="181">
        <v>5.7389999999999999</v>
      </c>
    </row>
    <row r="2905" spans="1:4" x14ac:dyDescent="0.35">
      <c r="A2905">
        <v>3090</v>
      </c>
      <c r="B2905" t="s">
        <v>19177</v>
      </c>
      <c r="C2905">
        <v>0</v>
      </c>
      <c r="D2905" s="181">
        <v>5.4950000000000001</v>
      </c>
    </row>
    <row r="2906" spans="1:4" x14ac:dyDescent="0.35">
      <c r="A2906">
        <v>3091</v>
      </c>
      <c r="B2906" t="s">
        <v>19178</v>
      </c>
      <c r="C2906">
        <v>0</v>
      </c>
      <c r="D2906" s="181">
        <v>5.7590000000000003</v>
      </c>
    </row>
    <row r="2907" spans="1:4" x14ac:dyDescent="0.35">
      <c r="A2907">
        <v>3092</v>
      </c>
      <c r="B2907" t="s">
        <v>19179</v>
      </c>
      <c r="C2907">
        <v>0</v>
      </c>
      <c r="D2907" s="181">
        <v>5.4950000000000001</v>
      </c>
    </row>
    <row r="2908" spans="1:4" x14ac:dyDescent="0.35">
      <c r="A2908">
        <v>3093</v>
      </c>
      <c r="B2908" t="s">
        <v>19180</v>
      </c>
      <c r="C2908">
        <v>0</v>
      </c>
      <c r="D2908" s="181">
        <v>1.05</v>
      </c>
    </row>
    <row r="2909" spans="1:4" x14ac:dyDescent="0.35">
      <c r="A2909">
        <v>3094</v>
      </c>
      <c r="B2909" t="s">
        <v>19181</v>
      </c>
      <c r="C2909">
        <v>0</v>
      </c>
      <c r="D2909" s="181">
        <v>5.3949999999999996</v>
      </c>
    </row>
    <row r="2910" spans="1:4" x14ac:dyDescent="0.35">
      <c r="A2910">
        <v>3095</v>
      </c>
      <c r="B2910" t="s">
        <v>19182</v>
      </c>
      <c r="C2910">
        <v>0</v>
      </c>
      <c r="D2910" s="181">
        <v>5.2</v>
      </c>
    </row>
    <row r="2911" spans="1:4" x14ac:dyDescent="0.35">
      <c r="A2911">
        <v>3096</v>
      </c>
      <c r="B2911" t="s">
        <v>19183</v>
      </c>
      <c r="C2911">
        <v>0</v>
      </c>
      <c r="D2911" s="181">
        <v>0</v>
      </c>
    </row>
    <row r="2912" spans="1:4" x14ac:dyDescent="0.35">
      <c r="A2912">
        <v>3097</v>
      </c>
      <c r="B2912" t="s">
        <v>19184</v>
      </c>
      <c r="C2912">
        <v>0</v>
      </c>
      <c r="D2912" s="181">
        <v>8.64</v>
      </c>
    </row>
    <row r="2913" spans="1:4" x14ac:dyDescent="0.35">
      <c r="A2913">
        <v>3098</v>
      </c>
      <c r="B2913" t="s">
        <v>19185</v>
      </c>
      <c r="C2913">
        <v>0</v>
      </c>
      <c r="D2913" s="181">
        <v>5.2</v>
      </c>
    </row>
    <row r="2914" spans="1:4" x14ac:dyDescent="0.35">
      <c r="A2914">
        <v>3099</v>
      </c>
      <c r="B2914" t="s">
        <v>19186</v>
      </c>
      <c r="C2914">
        <v>0</v>
      </c>
      <c r="D2914" s="181">
        <v>7.68</v>
      </c>
    </row>
    <row r="2915" spans="1:4" x14ac:dyDescent="0.35">
      <c r="A2915">
        <v>3100</v>
      </c>
      <c r="B2915" t="s">
        <v>19187</v>
      </c>
      <c r="C2915">
        <v>0</v>
      </c>
      <c r="D2915" s="181">
        <v>3.9980000000000002</v>
      </c>
    </row>
    <row r="2916" spans="1:4" x14ac:dyDescent="0.35">
      <c r="A2916">
        <v>3101</v>
      </c>
      <c r="B2916" t="s">
        <v>19188</v>
      </c>
      <c r="C2916">
        <v>0</v>
      </c>
      <c r="D2916" s="181">
        <v>8.4</v>
      </c>
    </row>
    <row r="2917" spans="1:4" x14ac:dyDescent="0.35">
      <c r="A2917">
        <v>3102</v>
      </c>
      <c r="B2917" t="s">
        <v>19189</v>
      </c>
      <c r="C2917">
        <v>36</v>
      </c>
      <c r="D2917" s="181">
        <v>3.58</v>
      </c>
    </row>
    <row r="2918" spans="1:4" x14ac:dyDescent="0.35">
      <c r="A2918">
        <v>3103</v>
      </c>
      <c r="B2918" t="s">
        <v>19190</v>
      </c>
      <c r="C2918">
        <v>18</v>
      </c>
      <c r="D2918" s="181">
        <v>3.1</v>
      </c>
    </row>
    <row r="2919" spans="1:4" x14ac:dyDescent="0.35">
      <c r="A2919">
        <v>3104</v>
      </c>
      <c r="B2919" t="s">
        <v>19191</v>
      </c>
      <c r="C2919">
        <v>0</v>
      </c>
      <c r="D2919" s="181">
        <v>5.7</v>
      </c>
    </row>
    <row r="2920" spans="1:4" x14ac:dyDescent="0.35">
      <c r="A2920">
        <v>3105</v>
      </c>
      <c r="B2920" t="s">
        <v>19192</v>
      </c>
      <c r="C2920">
        <v>0</v>
      </c>
      <c r="D2920" s="181">
        <v>14.065</v>
      </c>
    </row>
    <row r="2921" spans="1:4" x14ac:dyDescent="0.35">
      <c r="A2921">
        <v>3106</v>
      </c>
      <c r="B2921" t="s">
        <v>19193</v>
      </c>
      <c r="C2921">
        <v>0</v>
      </c>
      <c r="D2921" s="181">
        <v>3.7829999999999999</v>
      </c>
    </row>
    <row r="2922" spans="1:4" x14ac:dyDescent="0.35">
      <c r="A2922">
        <v>3107</v>
      </c>
      <c r="B2922" t="s">
        <v>19194</v>
      </c>
      <c r="C2922">
        <v>30</v>
      </c>
      <c r="D2922" s="181">
        <v>10.8</v>
      </c>
    </row>
    <row r="2923" spans="1:4" x14ac:dyDescent="0.35">
      <c r="A2923">
        <v>3108</v>
      </c>
      <c r="B2923" t="s">
        <v>19195</v>
      </c>
      <c r="C2923">
        <v>12</v>
      </c>
      <c r="D2923" s="181">
        <v>14.88</v>
      </c>
    </row>
    <row r="2924" spans="1:4" x14ac:dyDescent="0.35">
      <c r="A2924">
        <v>3109</v>
      </c>
      <c r="B2924" t="s">
        <v>19196</v>
      </c>
      <c r="C2924">
        <v>0</v>
      </c>
      <c r="D2924" s="181">
        <v>7.3440000000000003</v>
      </c>
    </row>
    <row r="2925" spans="1:4" x14ac:dyDescent="0.35">
      <c r="A2925">
        <v>3110</v>
      </c>
      <c r="B2925" t="s">
        <v>19197</v>
      </c>
      <c r="C2925">
        <v>0</v>
      </c>
      <c r="D2925" s="181">
        <v>20.5</v>
      </c>
    </row>
    <row r="2926" spans="1:4" x14ac:dyDescent="0.35">
      <c r="A2926">
        <v>3111</v>
      </c>
      <c r="B2926" t="s">
        <v>19198</v>
      </c>
      <c r="C2926">
        <v>0</v>
      </c>
      <c r="D2926" s="181">
        <v>8.0399999999999991</v>
      </c>
    </row>
    <row r="2927" spans="1:4" x14ac:dyDescent="0.35">
      <c r="A2927">
        <v>3112</v>
      </c>
      <c r="B2927" t="s">
        <v>19199</v>
      </c>
      <c r="C2927">
        <v>0</v>
      </c>
      <c r="D2927" s="181">
        <v>7.2</v>
      </c>
    </row>
    <row r="2928" spans="1:4" x14ac:dyDescent="0.35">
      <c r="A2928">
        <v>3113</v>
      </c>
      <c r="B2928" t="s">
        <v>19200</v>
      </c>
      <c r="C2928">
        <v>0</v>
      </c>
      <c r="D2928" s="181">
        <v>5.7460000000000004</v>
      </c>
    </row>
    <row r="2929" spans="1:4" x14ac:dyDescent="0.35">
      <c r="A2929">
        <v>3114</v>
      </c>
      <c r="B2929" t="s">
        <v>19201</v>
      </c>
      <c r="C2929">
        <v>12</v>
      </c>
      <c r="D2929" s="181">
        <v>11.08</v>
      </c>
    </row>
    <row r="2930" spans="1:4" x14ac:dyDescent="0.35">
      <c r="A2930">
        <v>3115</v>
      </c>
      <c r="B2930" t="s">
        <v>19202</v>
      </c>
      <c r="C2930">
        <v>6</v>
      </c>
      <c r="D2930" s="181">
        <v>7.6</v>
      </c>
    </row>
    <row r="2931" spans="1:4" x14ac:dyDescent="0.35">
      <c r="A2931">
        <v>3116</v>
      </c>
      <c r="B2931" t="s">
        <v>19203</v>
      </c>
      <c r="C2931">
        <v>24</v>
      </c>
      <c r="D2931" s="181">
        <v>4.92</v>
      </c>
    </row>
    <row r="2932" spans="1:4" x14ac:dyDescent="0.35">
      <c r="A2932">
        <v>3117</v>
      </c>
      <c r="B2932" t="s">
        <v>19204</v>
      </c>
      <c r="C2932">
        <v>0</v>
      </c>
      <c r="D2932" s="181">
        <v>8.73</v>
      </c>
    </row>
    <row r="2933" spans="1:4" x14ac:dyDescent="0.35">
      <c r="A2933">
        <v>3118</v>
      </c>
      <c r="B2933" t="s">
        <v>19205</v>
      </c>
      <c r="C2933">
        <v>0</v>
      </c>
      <c r="D2933" s="181">
        <v>11.06</v>
      </c>
    </row>
    <row r="2934" spans="1:4" x14ac:dyDescent="0.35">
      <c r="A2934">
        <v>3119</v>
      </c>
      <c r="B2934" t="s">
        <v>19206</v>
      </c>
      <c r="C2934">
        <v>12</v>
      </c>
      <c r="D2934" s="181">
        <v>9.85</v>
      </c>
    </row>
    <row r="2935" spans="1:4" x14ac:dyDescent="0.35">
      <c r="A2935">
        <v>3120</v>
      </c>
      <c r="B2935" t="s">
        <v>19207</v>
      </c>
      <c r="C2935">
        <v>6</v>
      </c>
      <c r="D2935" s="181">
        <v>4.423</v>
      </c>
    </row>
    <row r="2936" spans="1:4" x14ac:dyDescent="0.35">
      <c r="A2936">
        <v>3121</v>
      </c>
      <c r="B2936" t="s">
        <v>19208</v>
      </c>
      <c r="C2936">
        <v>0</v>
      </c>
      <c r="D2936" s="181">
        <v>4.431</v>
      </c>
    </row>
    <row r="2937" spans="1:4" x14ac:dyDescent="0.35">
      <c r="A2937">
        <v>3122</v>
      </c>
      <c r="B2937" t="s">
        <v>19209</v>
      </c>
      <c r="C2937">
        <v>0</v>
      </c>
      <c r="D2937" s="181">
        <v>5.79</v>
      </c>
    </row>
    <row r="2938" spans="1:4" x14ac:dyDescent="0.35">
      <c r="A2938">
        <v>3123</v>
      </c>
      <c r="B2938" t="s">
        <v>19210</v>
      </c>
      <c r="C2938">
        <v>0</v>
      </c>
      <c r="D2938" s="181">
        <v>5.79</v>
      </c>
    </row>
    <row r="2939" spans="1:4" x14ac:dyDescent="0.35">
      <c r="A2939">
        <v>3124</v>
      </c>
      <c r="B2939" t="s">
        <v>19211</v>
      </c>
      <c r="C2939">
        <v>0</v>
      </c>
      <c r="D2939" s="181">
        <v>5.62</v>
      </c>
    </row>
    <row r="2940" spans="1:4" x14ac:dyDescent="0.35">
      <c r="A2940">
        <v>3125</v>
      </c>
      <c r="B2940" t="s">
        <v>19212</v>
      </c>
      <c r="C2940">
        <v>0</v>
      </c>
      <c r="D2940" s="181">
        <v>33.6</v>
      </c>
    </row>
    <row r="2941" spans="1:4" x14ac:dyDescent="0.35">
      <c r="A2941">
        <v>3126</v>
      </c>
      <c r="B2941" t="s">
        <v>19213</v>
      </c>
      <c r="C2941">
        <v>0</v>
      </c>
      <c r="D2941" s="181">
        <v>23.04</v>
      </c>
    </row>
    <row r="2942" spans="1:4" x14ac:dyDescent="0.35">
      <c r="A2942">
        <v>3127</v>
      </c>
      <c r="B2942" t="s">
        <v>19214</v>
      </c>
      <c r="C2942">
        <v>0</v>
      </c>
      <c r="D2942" s="181">
        <v>14.6</v>
      </c>
    </row>
    <row r="2943" spans="1:4" x14ac:dyDescent="0.35">
      <c r="A2943">
        <v>3128</v>
      </c>
      <c r="B2943" t="s">
        <v>19215</v>
      </c>
      <c r="C2943">
        <v>0</v>
      </c>
      <c r="D2943" s="181">
        <v>6.57</v>
      </c>
    </row>
    <row r="2944" spans="1:4" x14ac:dyDescent="0.35">
      <c r="A2944">
        <v>3129</v>
      </c>
      <c r="B2944" t="s">
        <v>19216</v>
      </c>
      <c r="C2944">
        <v>0</v>
      </c>
      <c r="D2944" s="181">
        <v>5.36</v>
      </c>
    </row>
    <row r="2945" spans="1:4" x14ac:dyDescent="0.35">
      <c r="A2945">
        <v>3130</v>
      </c>
      <c r="B2945" t="s">
        <v>19217</v>
      </c>
      <c r="C2945">
        <v>6</v>
      </c>
      <c r="D2945" s="181">
        <v>11.04</v>
      </c>
    </row>
    <row r="2946" spans="1:4" x14ac:dyDescent="0.35">
      <c r="A2946">
        <v>3131</v>
      </c>
      <c r="B2946" t="s">
        <v>19218</v>
      </c>
      <c r="C2946">
        <v>0</v>
      </c>
      <c r="D2946" s="181">
        <v>5.58</v>
      </c>
    </row>
    <row r="2947" spans="1:4" x14ac:dyDescent="0.35">
      <c r="A2947">
        <v>3132</v>
      </c>
      <c r="B2947" t="s">
        <v>19219</v>
      </c>
      <c r="C2947">
        <v>0</v>
      </c>
      <c r="D2947" s="181">
        <v>5.01</v>
      </c>
    </row>
    <row r="2948" spans="1:4" x14ac:dyDescent="0.35">
      <c r="A2948">
        <v>3133</v>
      </c>
      <c r="B2948" t="s">
        <v>19220</v>
      </c>
      <c r="C2948">
        <v>0</v>
      </c>
      <c r="D2948" s="181">
        <v>10.750999999999999</v>
      </c>
    </row>
    <row r="2949" spans="1:4" x14ac:dyDescent="0.35">
      <c r="A2949">
        <v>3134</v>
      </c>
      <c r="B2949" t="s">
        <v>19221</v>
      </c>
      <c r="C2949">
        <v>0</v>
      </c>
      <c r="D2949" s="181">
        <v>16.414999999999999</v>
      </c>
    </row>
    <row r="2950" spans="1:4" x14ac:dyDescent="0.35">
      <c r="A2950">
        <v>3135</v>
      </c>
      <c r="B2950" t="s">
        <v>19222</v>
      </c>
      <c r="C2950">
        <v>0</v>
      </c>
      <c r="D2950" s="181">
        <v>16</v>
      </c>
    </row>
    <row r="2951" spans="1:4" x14ac:dyDescent="0.35">
      <c r="A2951">
        <v>3136</v>
      </c>
      <c r="B2951" t="s">
        <v>19223</v>
      </c>
      <c r="C2951">
        <v>0</v>
      </c>
      <c r="D2951" s="181">
        <v>3.2</v>
      </c>
    </row>
    <row r="2952" spans="1:4" x14ac:dyDescent="0.35">
      <c r="A2952">
        <v>3137</v>
      </c>
      <c r="B2952" t="s">
        <v>19224</v>
      </c>
      <c r="C2952">
        <v>0</v>
      </c>
      <c r="D2952" s="181">
        <v>6.5</v>
      </c>
    </row>
    <row r="2953" spans="1:4" x14ac:dyDescent="0.35">
      <c r="A2953">
        <v>3138</v>
      </c>
      <c r="B2953" t="s">
        <v>19225</v>
      </c>
      <c r="C2953">
        <v>0</v>
      </c>
      <c r="D2953" s="181">
        <v>13.5</v>
      </c>
    </row>
    <row r="2954" spans="1:4" x14ac:dyDescent="0.35">
      <c r="A2954">
        <v>3139</v>
      </c>
      <c r="B2954" t="s">
        <v>19226</v>
      </c>
      <c r="C2954">
        <v>0</v>
      </c>
      <c r="D2954" s="181">
        <v>9.4049999999999994</v>
      </c>
    </row>
    <row r="2955" spans="1:4" x14ac:dyDescent="0.35">
      <c r="A2955">
        <v>3140</v>
      </c>
      <c r="B2955" t="s">
        <v>19227</v>
      </c>
      <c r="C2955">
        <v>0</v>
      </c>
      <c r="D2955" s="181">
        <v>15.01</v>
      </c>
    </row>
    <row r="2956" spans="1:4" x14ac:dyDescent="0.35">
      <c r="A2956">
        <v>3141</v>
      </c>
      <c r="B2956" t="s">
        <v>19228</v>
      </c>
      <c r="C2956">
        <v>0</v>
      </c>
      <c r="D2956" s="181">
        <v>3.96</v>
      </c>
    </row>
    <row r="2957" spans="1:4" x14ac:dyDescent="0.35">
      <c r="A2957">
        <v>3142</v>
      </c>
      <c r="B2957" t="s">
        <v>19229</v>
      </c>
      <c r="C2957">
        <v>0</v>
      </c>
      <c r="D2957" s="181">
        <v>2.931</v>
      </c>
    </row>
    <row r="2958" spans="1:4" x14ac:dyDescent="0.35">
      <c r="A2958">
        <v>3143</v>
      </c>
      <c r="B2958" t="s">
        <v>19230</v>
      </c>
      <c r="C2958">
        <v>0</v>
      </c>
      <c r="D2958" s="181">
        <v>39</v>
      </c>
    </row>
    <row r="2959" spans="1:4" x14ac:dyDescent="0.35">
      <c r="A2959">
        <v>3144</v>
      </c>
      <c r="B2959" t="s">
        <v>19231</v>
      </c>
      <c r="C2959">
        <v>0</v>
      </c>
      <c r="D2959" s="181">
        <v>3.01</v>
      </c>
    </row>
    <row r="2960" spans="1:4" x14ac:dyDescent="0.35">
      <c r="A2960">
        <v>3145</v>
      </c>
      <c r="B2960" t="s">
        <v>19232</v>
      </c>
      <c r="C2960">
        <v>0</v>
      </c>
      <c r="D2960" s="181">
        <v>4.87</v>
      </c>
    </row>
    <row r="2961" spans="1:4" x14ac:dyDescent="0.35">
      <c r="A2961">
        <v>3146</v>
      </c>
      <c r="B2961" t="s">
        <v>19233</v>
      </c>
      <c r="C2961">
        <v>0</v>
      </c>
      <c r="D2961" s="181">
        <v>3.5649999999999999</v>
      </c>
    </row>
    <row r="2962" spans="1:4" x14ac:dyDescent="0.35">
      <c r="A2962">
        <v>3147</v>
      </c>
      <c r="B2962" t="s">
        <v>19234</v>
      </c>
      <c r="C2962">
        <v>0</v>
      </c>
      <c r="D2962" s="181">
        <v>3.3</v>
      </c>
    </row>
    <row r="2963" spans="1:4" x14ac:dyDescent="0.35">
      <c r="A2963">
        <v>3148</v>
      </c>
      <c r="B2963" t="s">
        <v>19235</v>
      </c>
      <c r="C2963">
        <v>0</v>
      </c>
      <c r="D2963" s="181">
        <v>4.4749999999999996</v>
      </c>
    </row>
    <row r="2964" spans="1:4" x14ac:dyDescent="0.35">
      <c r="A2964">
        <v>3149</v>
      </c>
      <c r="B2964" t="s">
        <v>19236</v>
      </c>
      <c r="C2964">
        <v>0</v>
      </c>
      <c r="D2964" s="181">
        <v>4.99</v>
      </c>
    </row>
    <row r="2965" spans="1:4" x14ac:dyDescent="0.35">
      <c r="A2965">
        <v>3150</v>
      </c>
      <c r="B2965" t="s">
        <v>19237</v>
      </c>
      <c r="C2965">
        <v>0</v>
      </c>
      <c r="D2965" s="181">
        <v>3.96</v>
      </c>
    </row>
    <row r="2966" spans="1:4" x14ac:dyDescent="0.35">
      <c r="A2966">
        <v>3151</v>
      </c>
      <c r="B2966" t="s">
        <v>19238</v>
      </c>
      <c r="C2966">
        <v>24</v>
      </c>
      <c r="D2966" s="181">
        <v>5.4349999999999996</v>
      </c>
    </row>
    <row r="2967" spans="1:4" x14ac:dyDescent="0.35">
      <c r="A2967">
        <v>3152</v>
      </c>
      <c r="B2967" t="s">
        <v>19239</v>
      </c>
      <c r="C2967">
        <v>0</v>
      </c>
      <c r="D2967" s="181">
        <v>4.2</v>
      </c>
    </row>
    <row r="2968" spans="1:4" x14ac:dyDescent="0.35">
      <c r="A2968">
        <v>3153</v>
      </c>
      <c r="B2968" t="s">
        <v>19240</v>
      </c>
      <c r="C2968">
        <v>18</v>
      </c>
      <c r="D2968" s="181">
        <v>7.1950000000000003</v>
      </c>
    </row>
    <row r="2969" spans="1:4" x14ac:dyDescent="0.35">
      <c r="A2969">
        <v>3154</v>
      </c>
      <c r="B2969" t="s">
        <v>19241</v>
      </c>
      <c r="C2969">
        <v>0</v>
      </c>
      <c r="D2969" s="181">
        <v>5.9850000000000003</v>
      </c>
    </row>
    <row r="2970" spans="1:4" x14ac:dyDescent="0.35">
      <c r="A2970">
        <v>3155</v>
      </c>
      <c r="B2970" t="s">
        <v>19242</v>
      </c>
      <c r="C2970">
        <v>6</v>
      </c>
      <c r="D2970" s="181">
        <v>9.51</v>
      </c>
    </row>
    <row r="2971" spans="1:4" x14ac:dyDescent="0.35">
      <c r="A2971">
        <v>3156</v>
      </c>
      <c r="B2971" t="s">
        <v>19243</v>
      </c>
      <c r="C2971">
        <v>36</v>
      </c>
      <c r="D2971" s="181">
        <v>7.8250000000000002</v>
      </c>
    </row>
    <row r="2972" spans="1:4" x14ac:dyDescent="0.35">
      <c r="A2972">
        <v>3157</v>
      </c>
      <c r="B2972" t="s">
        <v>19244</v>
      </c>
      <c r="C2972">
        <v>0</v>
      </c>
      <c r="D2972" s="181">
        <v>12.13</v>
      </c>
    </row>
    <row r="2973" spans="1:4" x14ac:dyDescent="0.35">
      <c r="A2973">
        <v>3158</v>
      </c>
      <c r="B2973" t="s">
        <v>19245</v>
      </c>
      <c r="C2973">
        <v>24</v>
      </c>
      <c r="D2973" s="181">
        <v>7.165</v>
      </c>
    </row>
    <row r="2974" spans="1:4" x14ac:dyDescent="0.35">
      <c r="A2974">
        <v>3159</v>
      </c>
      <c r="B2974" t="s">
        <v>19246</v>
      </c>
      <c r="C2974">
        <v>0</v>
      </c>
      <c r="D2974" s="181">
        <v>4.9800000000000004</v>
      </c>
    </row>
    <row r="2975" spans="1:4" x14ac:dyDescent="0.35">
      <c r="A2975">
        <v>3160</v>
      </c>
      <c r="B2975" t="s">
        <v>19247</v>
      </c>
      <c r="C2975">
        <v>0</v>
      </c>
      <c r="D2975" s="181">
        <v>7.5529999999999999</v>
      </c>
    </row>
    <row r="2976" spans="1:4" x14ac:dyDescent="0.35">
      <c r="A2976">
        <v>3161</v>
      </c>
      <c r="B2976" t="s">
        <v>19248</v>
      </c>
      <c r="C2976">
        <v>0</v>
      </c>
      <c r="D2976" s="181">
        <v>6.032</v>
      </c>
    </row>
    <row r="2977" spans="1:4" x14ac:dyDescent="0.35">
      <c r="A2977">
        <v>3162</v>
      </c>
      <c r="B2977" t="s">
        <v>19249</v>
      </c>
      <c r="C2977">
        <v>0</v>
      </c>
      <c r="D2977" s="181">
        <v>6.27</v>
      </c>
    </row>
    <row r="2978" spans="1:4" x14ac:dyDescent="0.35">
      <c r="A2978">
        <v>3163</v>
      </c>
      <c r="B2978" t="s">
        <v>19250</v>
      </c>
      <c r="C2978">
        <v>0</v>
      </c>
      <c r="D2978" s="181">
        <v>3.04</v>
      </c>
    </row>
    <row r="2979" spans="1:4" x14ac:dyDescent="0.35">
      <c r="A2979">
        <v>3164</v>
      </c>
      <c r="B2979" t="s">
        <v>19251</v>
      </c>
      <c r="C2979">
        <v>0</v>
      </c>
      <c r="D2979" s="181">
        <v>5.2249999999999996</v>
      </c>
    </row>
    <row r="2980" spans="1:4" x14ac:dyDescent="0.35">
      <c r="A2980">
        <v>3165</v>
      </c>
      <c r="B2980" t="s">
        <v>19252</v>
      </c>
      <c r="C2980">
        <v>0</v>
      </c>
      <c r="D2980" s="181">
        <v>5.2249999999999996</v>
      </c>
    </row>
    <row r="2981" spans="1:4" x14ac:dyDescent="0.35">
      <c r="A2981">
        <v>3166</v>
      </c>
      <c r="B2981" t="s">
        <v>19253</v>
      </c>
      <c r="C2981">
        <v>0</v>
      </c>
      <c r="D2981" s="181">
        <v>3.3250000000000002</v>
      </c>
    </row>
    <row r="2982" spans="1:4" x14ac:dyDescent="0.35">
      <c r="A2982">
        <v>3167</v>
      </c>
      <c r="B2982" t="s">
        <v>19254</v>
      </c>
      <c r="C2982">
        <v>0</v>
      </c>
      <c r="D2982" s="181">
        <v>3.3250000000000002</v>
      </c>
    </row>
    <row r="2983" spans="1:4" x14ac:dyDescent="0.35">
      <c r="A2983">
        <v>3168</v>
      </c>
      <c r="B2983" t="s">
        <v>19255</v>
      </c>
      <c r="C2983">
        <v>0</v>
      </c>
      <c r="D2983" s="181">
        <v>8.7200000000000006</v>
      </c>
    </row>
    <row r="2984" spans="1:4" x14ac:dyDescent="0.35">
      <c r="A2984">
        <v>3169</v>
      </c>
      <c r="B2984" t="s">
        <v>19256</v>
      </c>
      <c r="C2984">
        <v>0</v>
      </c>
      <c r="D2984" s="181">
        <v>13.08</v>
      </c>
    </row>
    <row r="2985" spans="1:4" x14ac:dyDescent="0.35">
      <c r="A2985">
        <v>3170</v>
      </c>
      <c r="B2985" t="s">
        <v>19257</v>
      </c>
      <c r="C2985">
        <v>0</v>
      </c>
      <c r="D2985" s="181">
        <v>7.7</v>
      </c>
    </row>
    <row r="2986" spans="1:4" x14ac:dyDescent="0.35">
      <c r="A2986">
        <v>3171</v>
      </c>
      <c r="B2986" t="s">
        <v>19258</v>
      </c>
      <c r="C2986">
        <v>0</v>
      </c>
      <c r="D2986" s="181">
        <v>8.7200000000000006</v>
      </c>
    </row>
    <row r="2987" spans="1:4" x14ac:dyDescent="0.35">
      <c r="A2987">
        <v>3172</v>
      </c>
      <c r="B2987" t="s">
        <v>19259</v>
      </c>
      <c r="C2987">
        <v>0</v>
      </c>
      <c r="D2987" s="181">
        <v>9.35</v>
      </c>
    </row>
    <row r="2988" spans="1:4" x14ac:dyDescent="0.35">
      <c r="A2988">
        <v>3173</v>
      </c>
      <c r="B2988" t="s">
        <v>19260</v>
      </c>
      <c r="C2988">
        <v>0</v>
      </c>
      <c r="D2988" s="181">
        <v>4.5720000000000001</v>
      </c>
    </row>
    <row r="2989" spans="1:4" x14ac:dyDescent="0.35">
      <c r="A2989">
        <v>3174</v>
      </c>
      <c r="B2989" t="s">
        <v>19261</v>
      </c>
      <c r="C2989">
        <v>0</v>
      </c>
      <c r="D2989" s="181">
        <v>4.8280000000000003</v>
      </c>
    </row>
    <row r="2990" spans="1:4" x14ac:dyDescent="0.35">
      <c r="A2990">
        <v>3175</v>
      </c>
      <c r="B2990" t="s">
        <v>19262</v>
      </c>
      <c r="C2990">
        <v>0</v>
      </c>
      <c r="D2990" s="181">
        <v>5.95</v>
      </c>
    </row>
    <row r="2991" spans="1:4" x14ac:dyDescent="0.35">
      <c r="A2991">
        <v>3176</v>
      </c>
      <c r="B2991" t="s">
        <v>19263</v>
      </c>
      <c r="C2991">
        <v>12</v>
      </c>
      <c r="D2991" s="181">
        <v>6.38</v>
      </c>
    </row>
    <row r="2992" spans="1:4" x14ac:dyDescent="0.35">
      <c r="A2992">
        <v>3177</v>
      </c>
      <c r="B2992" t="s">
        <v>19264</v>
      </c>
      <c r="C2992">
        <v>0</v>
      </c>
      <c r="D2992" s="181">
        <v>11.122</v>
      </c>
    </row>
    <row r="2993" spans="1:4" x14ac:dyDescent="0.35">
      <c r="A2993">
        <v>3178</v>
      </c>
      <c r="B2993" t="s">
        <v>19265</v>
      </c>
      <c r="C2993">
        <v>0</v>
      </c>
      <c r="D2993" s="181">
        <v>13.505000000000001</v>
      </c>
    </row>
    <row r="2994" spans="1:4" x14ac:dyDescent="0.35">
      <c r="A2994">
        <v>3179</v>
      </c>
      <c r="B2994" t="s">
        <v>19266</v>
      </c>
      <c r="C2994">
        <v>0</v>
      </c>
      <c r="D2994" s="181">
        <v>12.67</v>
      </c>
    </row>
    <row r="2995" spans="1:4" x14ac:dyDescent="0.35">
      <c r="A2995">
        <v>3180</v>
      </c>
      <c r="B2995" t="s">
        <v>19267</v>
      </c>
      <c r="C2995">
        <v>0</v>
      </c>
      <c r="D2995" s="181">
        <v>31.5</v>
      </c>
    </row>
    <row r="2996" spans="1:4" x14ac:dyDescent="0.35">
      <c r="A2996">
        <v>3181</v>
      </c>
      <c r="B2996" t="s">
        <v>19268</v>
      </c>
      <c r="C2996">
        <v>0</v>
      </c>
      <c r="D2996" s="181">
        <v>90.25</v>
      </c>
    </row>
    <row r="2997" spans="1:4" x14ac:dyDescent="0.35">
      <c r="A2997">
        <v>3182</v>
      </c>
      <c r="B2997" t="s">
        <v>19269</v>
      </c>
      <c r="C2997">
        <v>0</v>
      </c>
      <c r="D2997" s="181">
        <v>11.4</v>
      </c>
    </row>
    <row r="2998" spans="1:4" x14ac:dyDescent="0.35">
      <c r="A2998">
        <v>3183</v>
      </c>
      <c r="B2998" t="s">
        <v>19270</v>
      </c>
      <c r="C2998">
        <v>12</v>
      </c>
      <c r="D2998" s="181">
        <v>18.05</v>
      </c>
    </row>
    <row r="2999" spans="1:4" x14ac:dyDescent="0.35">
      <c r="A2999">
        <v>3184</v>
      </c>
      <c r="B2999" t="s">
        <v>19271</v>
      </c>
      <c r="C2999">
        <v>12</v>
      </c>
      <c r="D2999" s="181">
        <v>13.78</v>
      </c>
    </row>
    <row r="3000" spans="1:4" x14ac:dyDescent="0.35">
      <c r="A3000">
        <v>3185</v>
      </c>
      <c r="B3000" t="s">
        <v>19272</v>
      </c>
      <c r="C3000">
        <v>0</v>
      </c>
      <c r="D3000" s="181">
        <v>7.76</v>
      </c>
    </row>
    <row r="3001" spans="1:4" x14ac:dyDescent="0.35">
      <c r="A3001">
        <v>3186</v>
      </c>
      <c r="B3001" t="s">
        <v>19273</v>
      </c>
      <c r="C3001">
        <v>18</v>
      </c>
      <c r="D3001" s="181">
        <v>10.26</v>
      </c>
    </row>
    <row r="3002" spans="1:4" x14ac:dyDescent="0.35">
      <c r="A3002">
        <v>3187</v>
      </c>
      <c r="B3002" t="s">
        <v>19274</v>
      </c>
      <c r="C3002">
        <v>0</v>
      </c>
      <c r="D3002" s="181">
        <v>8</v>
      </c>
    </row>
    <row r="3003" spans="1:4" x14ac:dyDescent="0.35">
      <c r="A3003">
        <v>3188</v>
      </c>
      <c r="B3003" t="s">
        <v>19275</v>
      </c>
      <c r="C3003">
        <v>0</v>
      </c>
      <c r="D3003" s="181">
        <v>7.76</v>
      </c>
    </row>
    <row r="3004" spans="1:4" x14ac:dyDescent="0.35">
      <c r="A3004">
        <v>3189</v>
      </c>
      <c r="B3004" t="s">
        <v>19276</v>
      </c>
      <c r="C3004">
        <v>0</v>
      </c>
      <c r="D3004" s="181">
        <v>20</v>
      </c>
    </row>
    <row r="3005" spans="1:4" x14ac:dyDescent="0.35">
      <c r="A3005">
        <v>3190</v>
      </c>
      <c r="B3005" t="s">
        <v>19277</v>
      </c>
      <c r="C3005">
        <v>0</v>
      </c>
      <c r="D3005" s="181">
        <v>7.3719999999999999</v>
      </c>
    </row>
    <row r="3006" spans="1:4" x14ac:dyDescent="0.35">
      <c r="A3006">
        <v>3191</v>
      </c>
      <c r="B3006" t="s">
        <v>19278</v>
      </c>
      <c r="C3006">
        <v>0</v>
      </c>
      <c r="D3006" s="181">
        <v>8.6329999999999991</v>
      </c>
    </row>
    <row r="3007" spans="1:4" x14ac:dyDescent="0.35">
      <c r="A3007">
        <v>3192</v>
      </c>
      <c r="B3007" t="s">
        <v>19279</v>
      </c>
      <c r="C3007">
        <v>0</v>
      </c>
      <c r="D3007" s="181">
        <v>8.6</v>
      </c>
    </row>
    <row r="3008" spans="1:4" x14ac:dyDescent="0.35">
      <c r="A3008">
        <v>3193</v>
      </c>
      <c r="B3008" t="s">
        <v>19280</v>
      </c>
      <c r="C3008">
        <v>12</v>
      </c>
      <c r="D3008" s="181">
        <v>48</v>
      </c>
    </row>
    <row r="3009" spans="1:4" x14ac:dyDescent="0.35">
      <c r="A3009">
        <v>3194</v>
      </c>
      <c r="B3009" t="s">
        <v>19281</v>
      </c>
      <c r="C3009">
        <v>0</v>
      </c>
      <c r="D3009" s="181">
        <v>76</v>
      </c>
    </row>
    <row r="3010" spans="1:4" x14ac:dyDescent="0.35">
      <c r="A3010">
        <v>3195</v>
      </c>
      <c r="B3010" t="s">
        <v>19282</v>
      </c>
      <c r="C3010">
        <v>0</v>
      </c>
      <c r="D3010" s="181">
        <v>22</v>
      </c>
    </row>
    <row r="3011" spans="1:4" x14ac:dyDescent="0.35">
      <c r="A3011">
        <v>3196</v>
      </c>
      <c r="B3011" t="s">
        <v>19283</v>
      </c>
      <c r="C3011">
        <v>0</v>
      </c>
      <c r="D3011" s="181">
        <v>8.5</v>
      </c>
    </row>
    <row r="3012" spans="1:4" x14ac:dyDescent="0.35">
      <c r="A3012">
        <v>3197</v>
      </c>
      <c r="B3012" t="s">
        <v>19284</v>
      </c>
      <c r="C3012">
        <v>0</v>
      </c>
      <c r="D3012" s="181">
        <v>6.7380000000000004</v>
      </c>
    </row>
    <row r="3013" spans="1:4" x14ac:dyDescent="0.35">
      <c r="A3013">
        <v>3198</v>
      </c>
      <c r="B3013" t="s">
        <v>19285</v>
      </c>
      <c r="C3013">
        <v>0</v>
      </c>
      <c r="D3013" s="181">
        <v>7.806</v>
      </c>
    </row>
    <row r="3014" spans="1:4" x14ac:dyDescent="0.35">
      <c r="A3014">
        <v>3199</v>
      </c>
      <c r="B3014" t="s">
        <v>19286</v>
      </c>
      <c r="C3014">
        <v>0</v>
      </c>
      <c r="D3014" s="181">
        <v>6.9020000000000001</v>
      </c>
    </row>
    <row r="3015" spans="1:4" x14ac:dyDescent="0.35">
      <c r="A3015">
        <v>3200</v>
      </c>
      <c r="B3015" t="s">
        <v>19287</v>
      </c>
      <c r="C3015">
        <v>0</v>
      </c>
      <c r="D3015" s="181">
        <v>4.0670000000000002</v>
      </c>
    </row>
    <row r="3016" spans="1:4" x14ac:dyDescent="0.35">
      <c r="A3016">
        <v>3201</v>
      </c>
      <c r="B3016" t="s">
        <v>19288</v>
      </c>
      <c r="C3016">
        <v>0</v>
      </c>
      <c r="D3016" s="181">
        <v>4.117</v>
      </c>
    </row>
    <row r="3017" spans="1:4" x14ac:dyDescent="0.35">
      <c r="A3017">
        <v>3202</v>
      </c>
      <c r="B3017" t="s">
        <v>19289</v>
      </c>
      <c r="C3017">
        <v>6</v>
      </c>
      <c r="D3017" s="181">
        <v>16.63</v>
      </c>
    </row>
    <row r="3018" spans="1:4" x14ac:dyDescent="0.35">
      <c r="A3018">
        <v>3203</v>
      </c>
      <c r="B3018" t="s">
        <v>19290</v>
      </c>
      <c r="C3018">
        <v>0</v>
      </c>
      <c r="D3018" s="181">
        <v>5.6369999999999996</v>
      </c>
    </row>
    <row r="3019" spans="1:4" x14ac:dyDescent="0.35">
      <c r="A3019">
        <v>3204</v>
      </c>
      <c r="B3019" t="s">
        <v>19291</v>
      </c>
      <c r="C3019">
        <v>0</v>
      </c>
      <c r="D3019" s="181">
        <v>6.08</v>
      </c>
    </row>
    <row r="3020" spans="1:4" x14ac:dyDescent="0.35">
      <c r="A3020">
        <v>3205</v>
      </c>
      <c r="B3020" t="s">
        <v>19292</v>
      </c>
      <c r="C3020">
        <v>0</v>
      </c>
      <c r="D3020" s="181">
        <v>5.1849999999999996</v>
      </c>
    </row>
    <row r="3021" spans="1:4" x14ac:dyDescent="0.35">
      <c r="A3021">
        <v>3206</v>
      </c>
      <c r="B3021" t="s">
        <v>19293</v>
      </c>
      <c r="C3021">
        <v>300</v>
      </c>
      <c r="D3021" s="181">
        <v>7.5039999999999996</v>
      </c>
    </row>
    <row r="3022" spans="1:4" x14ac:dyDescent="0.35">
      <c r="A3022">
        <v>3207</v>
      </c>
      <c r="B3022" t="s">
        <v>19294</v>
      </c>
      <c r="C3022">
        <v>0</v>
      </c>
      <c r="D3022" s="181">
        <v>5.65</v>
      </c>
    </row>
    <row r="3023" spans="1:4" x14ac:dyDescent="0.35">
      <c r="A3023">
        <v>3208</v>
      </c>
      <c r="B3023" t="s">
        <v>19295</v>
      </c>
      <c r="C3023">
        <v>0</v>
      </c>
      <c r="D3023" s="181">
        <v>20.446000000000002</v>
      </c>
    </row>
    <row r="3024" spans="1:4" x14ac:dyDescent="0.35">
      <c r="A3024">
        <v>3209</v>
      </c>
      <c r="B3024" t="s">
        <v>19296</v>
      </c>
      <c r="C3024">
        <v>21</v>
      </c>
      <c r="D3024" s="181">
        <v>9.77</v>
      </c>
    </row>
    <row r="3025" spans="1:4" x14ac:dyDescent="0.35">
      <c r="A3025">
        <v>3210</v>
      </c>
      <c r="B3025" t="s">
        <v>19297</v>
      </c>
      <c r="C3025">
        <v>0</v>
      </c>
      <c r="D3025" s="181">
        <v>15.66</v>
      </c>
    </row>
    <row r="3026" spans="1:4" x14ac:dyDescent="0.35">
      <c r="A3026">
        <v>3211</v>
      </c>
      <c r="B3026" t="s">
        <v>19298</v>
      </c>
      <c r="C3026">
        <v>0</v>
      </c>
      <c r="D3026" s="181">
        <v>24.61</v>
      </c>
    </row>
    <row r="3027" spans="1:4" x14ac:dyDescent="0.35">
      <c r="A3027">
        <v>3212</v>
      </c>
      <c r="B3027" t="s">
        <v>19299</v>
      </c>
      <c r="C3027">
        <v>0</v>
      </c>
      <c r="D3027" s="181">
        <v>12.66</v>
      </c>
    </row>
    <row r="3028" spans="1:4" x14ac:dyDescent="0.35">
      <c r="A3028">
        <v>3213</v>
      </c>
      <c r="B3028" t="s">
        <v>19300</v>
      </c>
      <c r="C3028">
        <v>0</v>
      </c>
      <c r="D3028" s="181">
        <v>22.55</v>
      </c>
    </row>
    <row r="3029" spans="1:4" x14ac:dyDescent="0.35">
      <c r="A3029">
        <v>3214</v>
      </c>
      <c r="B3029" t="s">
        <v>19301</v>
      </c>
      <c r="C3029">
        <v>0</v>
      </c>
      <c r="D3029" s="181">
        <v>20.9</v>
      </c>
    </row>
    <row r="3030" spans="1:4" x14ac:dyDescent="0.35">
      <c r="A3030">
        <v>3215</v>
      </c>
      <c r="B3030" t="s">
        <v>19302</v>
      </c>
      <c r="C3030">
        <v>0</v>
      </c>
      <c r="D3030" s="181">
        <v>8.4</v>
      </c>
    </row>
    <row r="3031" spans="1:4" x14ac:dyDescent="0.35">
      <c r="A3031">
        <v>3216</v>
      </c>
      <c r="B3031" t="s">
        <v>19303</v>
      </c>
      <c r="C3031">
        <v>6</v>
      </c>
      <c r="D3031" s="181">
        <v>18.899999999999999</v>
      </c>
    </row>
    <row r="3032" spans="1:4" x14ac:dyDescent="0.35">
      <c r="A3032">
        <v>3217</v>
      </c>
      <c r="B3032" t="s">
        <v>19304</v>
      </c>
      <c r="C3032">
        <v>105</v>
      </c>
      <c r="D3032" s="181">
        <v>28.18</v>
      </c>
    </row>
    <row r="3033" spans="1:4" x14ac:dyDescent="0.35">
      <c r="A3033">
        <v>3218</v>
      </c>
      <c r="B3033" t="s">
        <v>19305</v>
      </c>
      <c r="C3033">
        <v>0</v>
      </c>
      <c r="D3033" s="181">
        <v>44.53</v>
      </c>
    </row>
    <row r="3034" spans="1:4" x14ac:dyDescent="0.35">
      <c r="A3034">
        <v>3219</v>
      </c>
      <c r="B3034" t="s">
        <v>19306</v>
      </c>
      <c r="C3034">
        <v>0</v>
      </c>
      <c r="D3034" s="181">
        <v>17.91</v>
      </c>
    </row>
    <row r="3035" spans="1:4" x14ac:dyDescent="0.35">
      <c r="A3035">
        <v>3220</v>
      </c>
      <c r="B3035" t="s">
        <v>19307</v>
      </c>
      <c r="C3035">
        <v>0</v>
      </c>
      <c r="D3035" s="181">
        <v>12.93</v>
      </c>
    </row>
    <row r="3036" spans="1:4" x14ac:dyDescent="0.35">
      <c r="A3036">
        <v>3221</v>
      </c>
      <c r="B3036" t="s">
        <v>19308</v>
      </c>
      <c r="C3036">
        <v>0</v>
      </c>
      <c r="D3036" s="181">
        <v>10.25</v>
      </c>
    </row>
    <row r="3037" spans="1:4" x14ac:dyDescent="0.35">
      <c r="A3037">
        <v>3222</v>
      </c>
      <c r="B3037" t="s">
        <v>19309</v>
      </c>
      <c r="C3037">
        <v>0</v>
      </c>
      <c r="D3037" s="181">
        <v>21.9</v>
      </c>
    </row>
    <row r="3038" spans="1:4" x14ac:dyDescent="0.35">
      <c r="A3038">
        <v>3223</v>
      </c>
      <c r="B3038" t="s">
        <v>19310</v>
      </c>
      <c r="C3038">
        <v>6</v>
      </c>
      <c r="D3038" s="181">
        <v>37.21</v>
      </c>
    </row>
    <row r="3039" spans="1:4" x14ac:dyDescent="0.35">
      <c r="A3039">
        <v>3224</v>
      </c>
      <c r="B3039" t="s">
        <v>19311</v>
      </c>
      <c r="C3039">
        <v>0</v>
      </c>
      <c r="D3039" s="181">
        <v>15.65</v>
      </c>
    </row>
    <row r="3040" spans="1:4" x14ac:dyDescent="0.35">
      <c r="A3040">
        <v>3225</v>
      </c>
      <c r="B3040" t="s">
        <v>19312</v>
      </c>
      <c r="C3040">
        <v>0</v>
      </c>
      <c r="D3040" s="181">
        <v>231.1</v>
      </c>
    </row>
    <row r="3041" spans="1:4" x14ac:dyDescent="0.35">
      <c r="A3041">
        <v>3226</v>
      </c>
      <c r="B3041" t="s">
        <v>19313</v>
      </c>
      <c r="C3041">
        <v>0</v>
      </c>
      <c r="D3041" s="181">
        <v>6.07</v>
      </c>
    </row>
    <row r="3042" spans="1:4" x14ac:dyDescent="0.35">
      <c r="A3042">
        <v>3227</v>
      </c>
      <c r="B3042" t="s">
        <v>19314</v>
      </c>
      <c r="C3042">
        <v>0</v>
      </c>
      <c r="D3042" s="181">
        <v>10.119999999999999</v>
      </c>
    </row>
    <row r="3043" spans="1:4" x14ac:dyDescent="0.35">
      <c r="A3043">
        <v>3228</v>
      </c>
      <c r="B3043" t="s">
        <v>19315</v>
      </c>
      <c r="C3043">
        <v>0</v>
      </c>
      <c r="D3043" s="181">
        <v>30.3</v>
      </c>
    </row>
    <row r="3044" spans="1:4" x14ac:dyDescent="0.35">
      <c r="A3044">
        <v>3229</v>
      </c>
      <c r="B3044" t="s">
        <v>19316</v>
      </c>
      <c r="C3044">
        <v>0</v>
      </c>
      <c r="D3044" s="181">
        <v>5.5330000000000004</v>
      </c>
    </row>
    <row r="3045" spans="1:4" x14ac:dyDescent="0.35">
      <c r="A3045">
        <v>3230</v>
      </c>
      <c r="B3045" t="s">
        <v>19317</v>
      </c>
      <c r="C3045">
        <v>0</v>
      </c>
      <c r="D3045" s="181">
        <v>6.5449999999999999</v>
      </c>
    </row>
    <row r="3046" spans="1:4" x14ac:dyDescent="0.35">
      <c r="A3046">
        <v>3231</v>
      </c>
      <c r="B3046" t="s">
        <v>19318</v>
      </c>
      <c r="C3046">
        <v>0</v>
      </c>
      <c r="D3046" s="181">
        <v>4.5579999999999998</v>
      </c>
    </row>
    <row r="3047" spans="1:4" x14ac:dyDescent="0.35">
      <c r="A3047">
        <v>3232</v>
      </c>
      <c r="B3047" t="s">
        <v>19319</v>
      </c>
      <c r="C3047">
        <v>0</v>
      </c>
      <c r="D3047" s="181">
        <v>6.6230000000000002</v>
      </c>
    </row>
    <row r="3048" spans="1:4" x14ac:dyDescent="0.35">
      <c r="A3048">
        <v>3233</v>
      </c>
      <c r="B3048" t="s">
        <v>19320</v>
      </c>
      <c r="C3048">
        <v>0</v>
      </c>
      <c r="D3048" s="181">
        <v>5.1050000000000004</v>
      </c>
    </row>
    <row r="3049" spans="1:4" x14ac:dyDescent="0.35">
      <c r="A3049">
        <v>3234</v>
      </c>
      <c r="B3049" t="s">
        <v>19321</v>
      </c>
      <c r="C3049">
        <v>0</v>
      </c>
      <c r="D3049" s="181">
        <v>8.2799999999999994</v>
      </c>
    </row>
    <row r="3050" spans="1:4" x14ac:dyDescent="0.35">
      <c r="A3050">
        <v>3235</v>
      </c>
      <c r="B3050" t="s">
        <v>19322</v>
      </c>
      <c r="C3050">
        <v>0</v>
      </c>
      <c r="D3050" s="181">
        <v>7.8979999999999997</v>
      </c>
    </row>
    <row r="3051" spans="1:4" x14ac:dyDescent="0.35">
      <c r="A3051">
        <v>3236</v>
      </c>
      <c r="B3051" t="s">
        <v>19323</v>
      </c>
      <c r="C3051">
        <v>0</v>
      </c>
      <c r="D3051" s="181">
        <v>7.8979999999999997</v>
      </c>
    </row>
    <row r="3052" spans="1:4" x14ac:dyDescent="0.35">
      <c r="A3052">
        <v>3237</v>
      </c>
      <c r="B3052" t="s">
        <v>19324</v>
      </c>
      <c r="C3052">
        <v>0</v>
      </c>
      <c r="D3052" s="181">
        <v>8.0679999999999996</v>
      </c>
    </row>
    <row r="3053" spans="1:4" x14ac:dyDescent="0.35">
      <c r="A3053">
        <v>3238</v>
      </c>
      <c r="B3053" t="s">
        <v>19325</v>
      </c>
      <c r="C3053">
        <v>0</v>
      </c>
      <c r="D3053" s="181">
        <v>8.0679999999999996</v>
      </c>
    </row>
    <row r="3054" spans="1:4" x14ac:dyDescent="0.35">
      <c r="A3054">
        <v>3239</v>
      </c>
      <c r="B3054" t="s">
        <v>19326</v>
      </c>
      <c r="C3054">
        <v>0</v>
      </c>
      <c r="D3054" s="181">
        <v>5.98</v>
      </c>
    </row>
    <row r="3055" spans="1:4" x14ac:dyDescent="0.35">
      <c r="A3055">
        <v>3240</v>
      </c>
      <c r="B3055" t="s">
        <v>19327</v>
      </c>
      <c r="C3055">
        <v>24</v>
      </c>
      <c r="D3055" s="181">
        <v>4.97</v>
      </c>
    </row>
    <row r="3056" spans="1:4" x14ac:dyDescent="0.35">
      <c r="A3056">
        <v>3241</v>
      </c>
      <c r="B3056" t="s">
        <v>19328</v>
      </c>
      <c r="C3056">
        <v>0</v>
      </c>
      <c r="D3056" s="181">
        <v>4.5579999999999998</v>
      </c>
    </row>
    <row r="3057" spans="1:4" x14ac:dyDescent="0.35">
      <c r="A3057">
        <v>3242</v>
      </c>
      <c r="B3057" t="s">
        <v>19329</v>
      </c>
      <c r="C3057">
        <v>0</v>
      </c>
      <c r="D3057" s="181">
        <v>30.5</v>
      </c>
    </row>
    <row r="3058" spans="1:4" x14ac:dyDescent="0.35">
      <c r="A3058">
        <v>3243</v>
      </c>
      <c r="B3058" t="s">
        <v>19330</v>
      </c>
      <c r="C3058">
        <v>0</v>
      </c>
      <c r="D3058" s="181">
        <v>59.5</v>
      </c>
    </row>
    <row r="3059" spans="1:4" x14ac:dyDescent="0.35">
      <c r="A3059">
        <v>3244</v>
      </c>
      <c r="B3059" t="s">
        <v>19331</v>
      </c>
      <c r="C3059">
        <v>18</v>
      </c>
      <c r="D3059" s="181">
        <v>8.1</v>
      </c>
    </row>
    <row r="3060" spans="1:4" x14ac:dyDescent="0.35">
      <c r="A3060">
        <v>3245</v>
      </c>
      <c r="B3060" t="s">
        <v>19332</v>
      </c>
      <c r="C3060">
        <v>6</v>
      </c>
      <c r="D3060" s="181">
        <v>8.0950000000000006</v>
      </c>
    </row>
    <row r="3061" spans="1:4" x14ac:dyDescent="0.35">
      <c r="A3061">
        <v>3246</v>
      </c>
      <c r="B3061" t="s">
        <v>19333</v>
      </c>
      <c r="C3061">
        <v>0</v>
      </c>
      <c r="D3061" s="181">
        <v>5.0149999999999997</v>
      </c>
    </row>
    <row r="3062" spans="1:4" x14ac:dyDescent="0.35">
      <c r="A3062">
        <v>3247</v>
      </c>
      <c r="B3062" t="s">
        <v>19334</v>
      </c>
      <c r="C3062">
        <v>0</v>
      </c>
      <c r="D3062" s="181">
        <v>4.7409999999999997</v>
      </c>
    </row>
    <row r="3063" spans="1:4" x14ac:dyDescent="0.35">
      <c r="A3063">
        <v>3248</v>
      </c>
      <c r="B3063" t="s">
        <v>19335</v>
      </c>
      <c r="C3063">
        <v>0</v>
      </c>
      <c r="D3063" s="181">
        <v>6.38</v>
      </c>
    </row>
    <row r="3064" spans="1:4" x14ac:dyDescent="0.35">
      <c r="A3064">
        <v>3249</v>
      </c>
      <c r="B3064" t="s">
        <v>19336</v>
      </c>
      <c r="C3064">
        <v>0</v>
      </c>
      <c r="D3064" s="181">
        <v>3.4</v>
      </c>
    </row>
    <row r="3065" spans="1:4" x14ac:dyDescent="0.35">
      <c r="A3065">
        <v>3250</v>
      </c>
      <c r="B3065" t="s">
        <v>19337</v>
      </c>
      <c r="C3065">
        <v>66</v>
      </c>
      <c r="D3065" s="181">
        <v>4</v>
      </c>
    </row>
    <row r="3066" spans="1:4" x14ac:dyDescent="0.35">
      <c r="A3066">
        <v>3251</v>
      </c>
      <c r="B3066" t="s">
        <v>19338</v>
      </c>
      <c r="C3066">
        <v>36</v>
      </c>
      <c r="D3066" s="181">
        <v>4.444</v>
      </c>
    </row>
    <row r="3067" spans="1:4" x14ac:dyDescent="0.35">
      <c r="A3067">
        <v>3252</v>
      </c>
      <c r="B3067" t="s">
        <v>19339</v>
      </c>
      <c r="C3067">
        <v>0</v>
      </c>
      <c r="D3067" s="181">
        <v>3.7719999999999998</v>
      </c>
    </row>
    <row r="3068" spans="1:4" x14ac:dyDescent="0.35">
      <c r="A3068">
        <v>3253</v>
      </c>
      <c r="B3068" t="s">
        <v>19340</v>
      </c>
      <c r="C3068">
        <v>0</v>
      </c>
      <c r="D3068" s="181">
        <v>6.44</v>
      </c>
    </row>
    <row r="3069" spans="1:4" x14ac:dyDescent="0.35">
      <c r="A3069">
        <v>3254</v>
      </c>
      <c r="B3069" t="s">
        <v>19341</v>
      </c>
      <c r="C3069">
        <v>0</v>
      </c>
      <c r="D3069" s="181">
        <v>7.08</v>
      </c>
    </row>
    <row r="3070" spans="1:4" x14ac:dyDescent="0.35">
      <c r="A3070">
        <v>3255</v>
      </c>
      <c r="B3070" t="s">
        <v>19342</v>
      </c>
      <c r="C3070">
        <v>0</v>
      </c>
      <c r="D3070" s="181">
        <v>9.1999999999999993</v>
      </c>
    </row>
    <row r="3071" spans="1:4" x14ac:dyDescent="0.35">
      <c r="A3071">
        <v>3256</v>
      </c>
      <c r="B3071" t="s">
        <v>19343</v>
      </c>
      <c r="C3071">
        <v>0</v>
      </c>
      <c r="D3071" s="181">
        <v>19</v>
      </c>
    </row>
    <row r="3072" spans="1:4" x14ac:dyDescent="0.35">
      <c r="A3072">
        <v>3257</v>
      </c>
      <c r="B3072" t="s">
        <v>19344</v>
      </c>
      <c r="C3072">
        <v>0</v>
      </c>
      <c r="D3072" s="181">
        <v>5.0149999999999997</v>
      </c>
    </row>
    <row r="3073" spans="1:4" x14ac:dyDescent="0.35">
      <c r="A3073">
        <v>3258</v>
      </c>
      <c r="B3073" t="s">
        <v>19345</v>
      </c>
      <c r="C3073">
        <v>0</v>
      </c>
      <c r="D3073" s="181">
        <v>17.940000000000001</v>
      </c>
    </row>
    <row r="3074" spans="1:4" x14ac:dyDescent="0.35">
      <c r="A3074">
        <v>3259</v>
      </c>
      <c r="B3074" t="s">
        <v>19346</v>
      </c>
      <c r="C3074">
        <v>0</v>
      </c>
      <c r="D3074" s="181">
        <v>15.64</v>
      </c>
    </row>
    <row r="3075" spans="1:4" x14ac:dyDescent="0.35">
      <c r="A3075">
        <v>3260</v>
      </c>
      <c r="B3075" t="s">
        <v>19347</v>
      </c>
      <c r="C3075">
        <v>0</v>
      </c>
      <c r="D3075" s="181">
        <v>15.64</v>
      </c>
    </row>
    <row r="3076" spans="1:4" x14ac:dyDescent="0.35">
      <c r="A3076">
        <v>3261</v>
      </c>
      <c r="B3076" t="s">
        <v>19348</v>
      </c>
      <c r="C3076">
        <v>0</v>
      </c>
      <c r="D3076" s="181">
        <v>4.9400000000000004</v>
      </c>
    </row>
    <row r="3077" spans="1:4" x14ac:dyDescent="0.35">
      <c r="A3077">
        <v>3262</v>
      </c>
      <c r="B3077" t="s">
        <v>19349</v>
      </c>
      <c r="C3077">
        <v>12</v>
      </c>
      <c r="D3077" s="181">
        <v>2</v>
      </c>
    </row>
    <row r="3078" spans="1:4" x14ac:dyDescent="0.35">
      <c r="A3078">
        <v>3263</v>
      </c>
      <c r="B3078" t="s">
        <v>19350</v>
      </c>
      <c r="C3078">
        <v>0</v>
      </c>
      <c r="D3078" s="181">
        <v>1.35</v>
      </c>
    </row>
    <row r="3079" spans="1:4" x14ac:dyDescent="0.35">
      <c r="A3079">
        <v>3264</v>
      </c>
      <c r="B3079" t="s">
        <v>19351</v>
      </c>
      <c r="C3079">
        <v>0</v>
      </c>
      <c r="D3079" s="181">
        <v>2.15</v>
      </c>
    </row>
    <row r="3080" spans="1:4" x14ac:dyDescent="0.35">
      <c r="A3080">
        <v>3265</v>
      </c>
      <c r="B3080" t="s">
        <v>19352</v>
      </c>
      <c r="C3080">
        <v>96</v>
      </c>
      <c r="D3080" s="181">
        <v>3.2639999999999998</v>
      </c>
    </row>
    <row r="3081" spans="1:4" x14ac:dyDescent="0.35">
      <c r="A3081">
        <v>3266</v>
      </c>
      <c r="B3081" t="s">
        <v>19353</v>
      </c>
      <c r="C3081">
        <v>0</v>
      </c>
      <c r="D3081" s="181">
        <v>5.43</v>
      </c>
    </row>
    <row r="3082" spans="1:4" x14ac:dyDescent="0.35">
      <c r="A3082">
        <v>3267</v>
      </c>
      <c r="B3082" t="s">
        <v>19354</v>
      </c>
      <c r="C3082">
        <v>6</v>
      </c>
      <c r="D3082" s="181">
        <v>16.149999999999999</v>
      </c>
    </row>
    <row r="3083" spans="1:4" x14ac:dyDescent="0.35">
      <c r="A3083">
        <v>3268</v>
      </c>
      <c r="B3083" t="s">
        <v>19355</v>
      </c>
      <c r="C3083">
        <v>0</v>
      </c>
      <c r="D3083" s="181">
        <v>3.07</v>
      </c>
    </row>
    <row r="3084" spans="1:4" x14ac:dyDescent="0.35">
      <c r="A3084">
        <v>3269</v>
      </c>
      <c r="B3084" t="s">
        <v>19356</v>
      </c>
      <c r="C3084">
        <v>0</v>
      </c>
      <c r="D3084" s="181">
        <v>26.23</v>
      </c>
    </row>
    <row r="3085" spans="1:4" x14ac:dyDescent="0.35">
      <c r="A3085">
        <v>3270</v>
      </c>
      <c r="B3085" t="s">
        <v>19357</v>
      </c>
      <c r="C3085">
        <v>0</v>
      </c>
      <c r="D3085" s="181">
        <v>49.01</v>
      </c>
    </row>
    <row r="3086" spans="1:4" x14ac:dyDescent="0.35">
      <c r="A3086">
        <v>3271</v>
      </c>
      <c r="B3086" t="s">
        <v>19358</v>
      </c>
      <c r="C3086">
        <v>0</v>
      </c>
      <c r="D3086" s="181">
        <v>38</v>
      </c>
    </row>
    <row r="3087" spans="1:4" x14ac:dyDescent="0.35">
      <c r="A3087">
        <v>3272</v>
      </c>
      <c r="B3087" t="s">
        <v>19359</v>
      </c>
      <c r="C3087">
        <v>0</v>
      </c>
      <c r="D3087" s="181">
        <v>9.4049999999999994</v>
      </c>
    </row>
    <row r="3088" spans="1:4" x14ac:dyDescent="0.35">
      <c r="A3088">
        <v>3273</v>
      </c>
      <c r="B3088" t="s">
        <v>19360</v>
      </c>
      <c r="C3088">
        <v>0</v>
      </c>
      <c r="D3088" s="181">
        <v>11.31</v>
      </c>
    </row>
    <row r="3089" spans="1:4" x14ac:dyDescent="0.35">
      <c r="A3089">
        <v>3274</v>
      </c>
      <c r="B3089" t="s">
        <v>19361</v>
      </c>
      <c r="C3089">
        <v>0</v>
      </c>
      <c r="D3089" s="181">
        <v>6.2640000000000002</v>
      </c>
    </row>
    <row r="3090" spans="1:4" x14ac:dyDescent="0.35">
      <c r="A3090">
        <v>3275</v>
      </c>
      <c r="B3090" t="s">
        <v>19362</v>
      </c>
      <c r="C3090">
        <v>0</v>
      </c>
      <c r="D3090" s="181">
        <v>66.930000000000007</v>
      </c>
    </row>
    <row r="3091" spans="1:4" x14ac:dyDescent="0.35">
      <c r="A3091">
        <v>3276</v>
      </c>
      <c r="B3091" t="s">
        <v>19363</v>
      </c>
      <c r="C3091">
        <v>0</v>
      </c>
      <c r="D3091" s="181">
        <v>15.170999999999999</v>
      </c>
    </row>
    <row r="3092" spans="1:4" x14ac:dyDescent="0.35">
      <c r="A3092">
        <v>3277</v>
      </c>
      <c r="B3092" t="s">
        <v>19364</v>
      </c>
      <c r="C3092">
        <v>69</v>
      </c>
      <c r="D3092" s="181">
        <v>12.327999999999999</v>
      </c>
    </row>
    <row r="3093" spans="1:4" x14ac:dyDescent="0.35">
      <c r="A3093">
        <v>3278</v>
      </c>
      <c r="B3093" t="s">
        <v>19365</v>
      </c>
      <c r="C3093">
        <v>33</v>
      </c>
      <c r="D3093" s="181">
        <v>13.891999999999999</v>
      </c>
    </row>
    <row r="3094" spans="1:4" x14ac:dyDescent="0.35">
      <c r="A3094">
        <v>3279</v>
      </c>
      <c r="B3094" t="s">
        <v>19366</v>
      </c>
      <c r="C3094">
        <v>0</v>
      </c>
      <c r="D3094" s="181">
        <v>15.5</v>
      </c>
    </row>
    <row r="3095" spans="1:4" x14ac:dyDescent="0.35">
      <c r="A3095">
        <v>3280</v>
      </c>
      <c r="B3095" t="s">
        <v>19367</v>
      </c>
      <c r="C3095">
        <v>3</v>
      </c>
      <c r="D3095" s="181">
        <v>49.5</v>
      </c>
    </row>
    <row r="3096" spans="1:4" x14ac:dyDescent="0.35">
      <c r="A3096">
        <v>3281</v>
      </c>
      <c r="B3096" t="s">
        <v>19368</v>
      </c>
      <c r="C3096">
        <v>0</v>
      </c>
      <c r="D3096" s="181">
        <v>34.92</v>
      </c>
    </row>
    <row r="3097" spans="1:4" x14ac:dyDescent="0.35">
      <c r="A3097">
        <v>3282</v>
      </c>
      <c r="B3097" t="s">
        <v>19369</v>
      </c>
      <c r="C3097">
        <v>36</v>
      </c>
      <c r="D3097" s="181">
        <v>11.5</v>
      </c>
    </row>
    <row r="3098" spans="1:4" x14ac:dyDescent="0.35">
      <c r="A3098">
        <v>3283</v>
      </c>
      <c r="B3098" t="s">
        <v>19370</v>
      </c>
      <c r="C3098">
        <v>36</v>
      </c>
      <c r="D3098" s="181">
        <v>10.579000000000001</v>
      </c>
    </row>
    <row r="3099" spans="1:4" x14ac:dyDescent="0.35">
      <c r="A3099">
        <v>3284</v>
      </c>
      <c r="B3099" t="s">
        <v>19371</v>
      </c>
      <c r="C3099">
        <v>0</v>
      </c>
      <c r="D3099" s="181">
        <v>24.344999999999999</v>
      </c>
    </row>
    <row r="3100" spans="1:4" x14ac:dyDescent="0.35">
      <c r="A3100">
        <v>3285</v>
      </c>
      <c r="B3100" t="s">
        <v>19372</v>
      </c>
      <c r="C3100">
        <v>0</v>
      </c>
      <c r="D3100" s="181">
        <v>30.815000000000001</v>
      </c>
    </row>
    <row r="3101" spans="1:4" x14ac:dyDescent="0.35">
      <c r="A3101">
        <v>3286</v>
      </c>
      <c r="B3101" t="s">
        <v>19373</v>
      </c>
      <c r="C3101">
        <v>0</v>
      </c>
      <c r="D3101" s="181">
        <v>33.01</v>
      </c>
    </row>
    <row r="3102" spans="1:4" x14ac:dyDescent="0.35">
      <c r="A3102">
        <v>3287</v>
      </c>
      <c r="B3102" t="s">
        <v>19374</v>
      </c>
      <c r="C3102">
        <v>0</v>
      </c>
      <c r="D3102" s="181">
        <v>55.44</v>
      </c>
    </row>
    <row r="3103" spans="1:4" x14ac:dyDescent="0.35">
      <c r="A3103">
        <v>3288</v>
      </c>
      <c r="B3103" t="s">
        <v>19375</v>
      </c>
      <c r="C3103">
        <v>0</v>
      </c>
      <c r="D3103" s="181">
        <v>12.510999999999999</v>
      </c>
    </row>
    <row r="3104" spans="1:4" x14ac:dyDescent="0.35">
      <c r="A3104">
        <v>3289</v>
      </c>
      <c r="B3104" t="s">
        <v>19376</v>
      </c>
      <c r="C3104">
        <v>0</v>
      </c>
      <c r="D3104" s="181">
        <v>31.914999999999999</v>
      </c>
    </row>
    <row r="3105" spans="1:4" x14ac:dyDescent="0.35">
      <c r="A3105">
        <v>3290</v>
      </c>
      <c r="B3105" t="s">
        <v>19377</v>
      </c>
      <c r="C3105">
        <v>0</v>
      </c>
      <c r="D3105" s="181">
        <v>7.3</v>
      </c>
    </row>
    <row r="3106" spans="1:4" x14ac:dyDescent="0.35">
      <c r="A3106">
        <v>3291</v>
      </c>
      <c r="B3106" t="s">
        <v>19378</v>
      </c>
      <c r="C3106">
        <v>0</v>
      </c>
      <c r="D3106" s="181">
        <v>45.68</v>
      </c>
    </row>
    <row r="3107" spans="1:4" x14ac:dyDescent="0.35">
      <c r="A3107">
        <v>3292</v>
      </c>
      <c r="B3107" t="s">
        <v>19379</v>
      </c>
      <c r="C3107">
        <v>0</v>
      </c>
      <c r="D3107" s="181">
        <v>46.92</v>
      </c>
    </row>
    <row r="3108" spans="1:4" x14ac:dyDescent="0.35">
      <c r="A3108">
        <v>3293</v>
      </c>
      <c r="B3108" t="s">
        <v>19380</v>
      </c>
      <c r="C3108">
        <v>0</v>
      </c>
      <c r="D3108" s="181">
        <v>32.42</v>
      </c>
    </row>
    <row r="3109" spans="1:4" x14ac:dyDescent="0.35">
      <c r="A3109">
        <v>3294</v>
      </c>
      <c r="B3109" t="s">
        <v>19381</v>
      </c>
      <c r="C3109">
        <v>0</v>
      </c>
      <c r="D3109" s="181">
        <v>17.28</v>
      </c>
    </row>
    <row r="3110" spans="1:4" x14ac:dyDescent="0.35">
      <c r="A3110">
        <v>3295</v>
      </c>
      <c r="B3110" t="s">
        <v>19382</v>
      </c>
      <c r="C3110">
        <v>0</v>
      </c>
      <c r="D3110" s="181">
        <v>48.85</v>
      </c>
    </row>
    <row r="3111" spans="1:4" x14ac:dyDescent="0.35">
      <c r="A3111">
        <v>3296</v>
      </c>
      <c r="B3111" t="s">
        <v>19383</v>
      </c>
      <c r="C3111">
        <v>0</v>
      </c>
      <c r="D3111" s="181">
        <v>3.3290000000000002</v>
      </c>
    </row>
    <row r="3112" spans="1:4" x14ac:dyDescent="0.35">
      <c r="A3112">
        <v>3297</v>
      </c>
      <c r="B3112" t="s">
        <v>19384</v>
      </c>
      <c r="C3112">
        <v>0</v>
      </c>
      <c r="D3112" s="181">
        <v>12.422000000000001</v>
      </c>
    </row>
    <row r="3113" spans="1:4" x14ac:dyDescent="0.35">
      <c r="A3113">
        <v>3298</v>
      </c>
      <c r="B3113" t="s">
        <v>19385</v>
      </c>
      <c r="C3113">
        <v>0</v>
      </c>
      <c r="D3113" s="181">
        <v>3.7919999999999998</v>
      </c>
    </row>
    <row r="3114" spans="1:4" x14ac:dyDescent="0.35">
      <c r="A3114">
        <v>3299</v>
      </c>
      <c r="B3114" t="s">
        <v>19386</v>
      </c>
      <c r="C3114">
        <v>0</v>
      </c>
      <c r="D3114" s="181">
        <v>3.7919999999999998</v>
      </c>
    </row>
    <row r="3115" spans="1:4" x14ac:dyDescent="0.35">
      <c r="A3115">
        <v>3300</v>
      </c>
      <c r="B3115" t="s">
        <v>19387</v>
      </c>
      <c r="C3115">
        <v>0</v>
      </c>
      <c r="D3115" s="181">
        <v>4.0659999999999998</v>
      </c>
    </row>
    <row r="3116" spans="1:4" x14ac:dyDescent="0.35">
      <c r="A3116">
        <v>3301</v>
      </c>
      <c r="B3116" t="s">
        <v>19388</v>
      </c>
      <c r="C3116">
        <v>0</v>
      </c>
      <c r="D3116" s="181">
        <v>5.7450000000000001</v>
      </c>
    </row>
    <row r="3117" spans="1:4" x14ac:dyDescent="0.35">
      <c r="A3117">
        <v>3302</v>
      </c>
      <c r="B3117" t="s">
        <v>19389</v>
      </c>
      <c r="C3117">
        <v>0</v>
      </c>
      <c r="D3117" s="181">
        <v>4.9400000000000004</v>
      </c>
    </row>
    <row r="3118" spans="1:4" x14ac:dyDescent="0.35">
      <c r="A3118">
        <v>3303</v>
      </c>
      <c r="B3118" t="s">
        <v>19390</v>
      </c>
      <c r="C3118">
        <v>0</v>
      </c>
      <c r="D3118" s="181">
        <v>7.98</v>
      </c>
    </row>
    <row r="3119" spans="1:4" x14ac:dyDescent="0.35">
      <c r="A3119">
        <v>3304</v>
      </c>
      <c r="B3119" t="s">
        <v>19391</v>
      </c>
      <c r="C3119">
        <v>0</v>
      </c>
      <c r="D3119" s="181">
        <v>7.8780000000000001</v>
      </c>
    </row>
    <row r="3120" spans="1:4" x14ac:dyDescent="0.35">
      <c r="A3120">
        <v>3305</v>
      </c>
      <c r="B3120" t="s">
        <v>19392</v>
      </c>
      <c r="C3120">
        <v>0</v>
      </c>
      <c r="D3120" s="181">
        <v>5.726</v>
      </c>
    </row>
    <row r="3121" spans="1:4" x14ac:dyDescent="0.35">
      <c r="A3121">
        <v>3306</v>
      </c>
      <c r="B3121" t="s">
        <v>19393</v>
      </c>
      <c r="C3121">
        <v>0</v>
      </c>
      <c r="D3121" s="181">
        <v>4.9960000000000004</v>
      </c>
    </row>
    <row r="3122" spans="1:4" x14ac:dyDescent="0.35">
      <c r="A3122">
        <v>3307</v>
      </c>
      <c r="B3122" t="s">
        <v>19394</v>
      </c>
      <c r="C3122">
        <v>0</v>
      </c>
      <c r="D3122" s="181">
        <v>4.016</v>
      </c>
    </row>
    <row r="3123" spans="1:4" x14ac:dyDescent="0.35">
      <c r="A3123">
        <v>3308</v>
      </c>
      <c r="B3123" t="s">
        <v>19395</v>
      </c>
      <c r="C3123">
        <v>6</v>
      </c>
      <c r="D3123" s="181">
        <v>7.6349999999999998</v>
      </c>
    </row>
    <row r="3124" spans="1:4" x14ac:dyDescent="0.35">
      <c r="A3124">
        <v>3309</v>
      </c>
      <c r="B3124" t="s">
        <v>19396</v>
      </c>
      <c r="C3124">
        <v>0</v>
      </c>
      <c r="D3124" s="181">
        <v>6.5140000000000002</v>
      </c>
    </row>
    <row r="3125" spans="1:4" x14ac:dyDescent="0.35">
      <c r="A3125">
        <v>3310</v>
      </c>
      <c r="B3125" t="s">
        <v>19397</v>
      </c>
      <c r="C3125">
        <v>0</v>
      </c>
      <c r="D3125" s="181">
        <v>6.5140000000000002</v>
      </c>
    </row>
    <row r="3126" spans="1:4" x14ac:dyDescent="0.35">
      <c r="A3126">
        <v>3311</v>
      </c>
      <c r="B3126" t="s">
        <v>19398</v>
      </c>
      <c r="C3126">
        <v>0</v>
      </c>
      <c r="D3126" s="181">
        <v>8.65</v>
      </c>
    </row>
    <row r="3127" spans="1:4" x14ac:dyDescent="0.35">
      <c r="A3127">
        <v>3312</v>
      </c>
      <c r="B3127" t="s">
        <v>19399</v>
      </c>
      <c r="C3127">
        <v>0</v>
      </c>
      <c r="D3127" s="181">
        <v>6.5140000000000002</v>
      </c>
    </row>
    <row r="3128" spans="1:4" x14ac:dyDescent="0.35">
      <c r="A3128">
        <v>3314</v>
      </c>
      <c r="B3128" t="s">
        <v>19400</v>
      </c>
      <c r="C3128">
        <v>0</v>
      </c>
      <c r="D3128" s="181">
        <v>8.3789999999999996</v>
      </c>
    </row>
    <row r="3129" spans="1:4" x14ac:dyDescent="0.35">
      <c r="A3129">
        <v>3315</v>
      </c>
      <c r="B3129" t="s">
        <v>19401</v>
      </c>
      <c r="C3129">
        <v>0</v>
      </c>
      <c r="D3129" s="181">
        <v>7.5049999999999999</v>
      </c>
    </row>
    <row r="3130" spans="1:4" x14ac:dyDescent="0.35">
      <c r="A3130">
        <v>3316</v>
      </c>
      <c r="B3130" t="s">
        <v>19402</v>
      </c>
      <c r="C3130">
        <v>30</v>
      </c>
      <c r="D3130" s="181">
        <v>12.82</v>
      </c>
    </row>
    <row r="3131" spans="1:4" x14ac:dyDescent="0.35">
      <c r="A3131">
        <v>3317</v>
      </c>
      <c r="B3131" t="s">
        <v>19403</v>
      </c>
      <c r="C3131">
        <v>6</v>
      </c>
      <c r="D3131" s="181">
        <v>17.87</v>
      </c>
    </row>
    <row r="3132" spans="1:4" x14ac:dyDescent="0.35">
      <c r="A3132">
        <v>3318</v>
      </c>
      <c r="B3132" t="s">
        <v>19404</v>
      </c>
      <c r="C3132">
        <v>0</v>
      </c>
      <c r="D3132" s="181">
        <v>3.91</v>
      </c>
    </row>
    <row r="3133" spans="1:4" x14ac:dyDescent="0.35">
      <c r="A3133">
        <v>3319</v>
      </c>
      <c r="B3133" t="s">
        <v>19405</v>
      </c>
      <c r="C3133">
        <v>0</v>
      </c>
      <c r="D3133" s="181">
        <v>3.371</v>
      </c>
    </row>
    <row r="3134" spans="1:4" x14ac:dyDescent="0.35">
      <c r="A3134">
        <v>3320</v>
      </c>
      <c r="B3134" t="s">
        <v>19406</v>
      </c>
      <c r="C3134">
        <v>0</v>
      </c>
      <c r="D3134" s="181">
        <v>4.016</v>
      </c>
    </row>
    <row r="3135" spans="1:4" x14ac:dyDescent="0.35">
      <c r="A3135">
        <v>3321</v>
      </c>
      <c r="B3135" t="s">
        <v>19407</v>
      </c>
      <c r="C3135">
        <v>0</v>
      </c>
      <c r="D3135" s="181">
        <v>240</v>
      </c>
    </row>
    <row r="3136" spans="1:4" x14ac:dyDescent="0.35">
      <c r="A3136">
        <v>3322</v>
      </c>
      <c r="B3136" t="s">
        <v>19408</v>
      </c>
      <c r="C3136">
        <v>0</v>
      </c>
      <c r="D3136" s="181">
        <v>29.751000000000001</v>
      </c>
    </row>
    <row r="3137" spans="1:4" x14ac:dyDescent="0.35">
      <c r="A3137">
        <v>3323</v>
      </c>
      <c r="B3137" t="s">
        <v>19409</v>
      </c>
      <c r="C3137">
        <v>0</v>
      </c>
      <c r="D3137" s="181">
        <v>30.698</v>
      </c>
    </row>
    <row r="3138" spans="1:4" x14ac:dyDescent="0.35">
      <c r="A3138">
        <v>3324</v>
      </c>
      <c r="B3138" t="s">
        <v>19410</v>
      </c>
      <c r="C3138">
        <v>12</v>
      </c>
      <c r="D3138" s="181">
        <v>17.04</v>
      </c>
    </row>
    <row r="3139" spans="1:4" x14ac:dyDescent="0.35">
      <c r="A3139">
        <v>3325</v>
      </c>
      <c r="B3139" t="s">
        <v>19411</v>
      </c>
      <c r="C3139">
        <v>0</v>
      </c>
      <c r="D3139" s="181">
        <v>21.8</v>
      </c>
    </row>
    <row r="3140" spans="1:4" x14ac:dyDescent="0.35">
      <c r="A3140">
        <v>3326</v>
      </c>
      <c r="B3140" t="s">
        <v>19412</v>
      </c>
      <c r="C3140">
        <v>0</v>
      </c>
      <c r="D3140" s="181">
        <v>16.61</v>
      </c>
    </row>
    <row r="3141" spans="1:4" x14ac:dyDescent="0.35">
      <c r="A3141">
        <v>3327</v>
      </c>
      <c r="B3141" t="s">
        <v>19413</v>
      </c>
      <c r="C3141">
        <v>0</v>
      </c>
      <c r="D3141" s="181">
        <v>44.53</v>
      </c>
    </row>
    <row r="3142" spans="1:4" x14ac:dyDescent="0.35">
      <c r="A3142">
        <v>3328</v>
      </c>
      <c r="B3142" t="s">
        <v>19414</v>
      </c>
      <c r="C3142">
        <v>0</v>
      </c>
      <c r="D3142" s="181">
        <v>3.5</v>
      </c>
    </row>
    <row r="3143" spans="1:4" x14ac:dyDescent="0.35">
      <c r="A3143">
        <v>3329</v>
      </c>
      <c r="B3143" t="s">
        <v>19415</v>
      </c>
      <c r="C3143">
        <v>0</v>
      </c>
      <c r="D3143" s="181">
        <v>3.57</v>
      </c>
    </row>
    <row r="3144" spans="1:4" x14ac:dyDescent="0.35">
      <c r="A3144">
        <v>3330</v>
      </c>
      <c r="B3144" t="s">
        <v>19416</v>
      </c>
      <c r="C3144">
        <v>0</v>
      </c>
      <c r="D3144" s="181">
        <v>3.51</v>
      </c>
    </row>
    <row r="3145" spans="1:4" x14ac:dyDescent="0.35">
      <c r="A3145">
        <v>3331</v>
      </c>
      <c r="B3145" t="s">
        <v>19417</v>
      </c>
      <c r="C3145">
        <v>0</v>
      </c>
      <c r="D3145" s="181">
        <v>3.57</v>
      </c>
    </row>
    <row r="3146" spans="1:4" x14ac:dyDescent="0.35">
      <c r="A3146">
        <v>3332</v>
      </c>
      <c r="B3146" t="s">
        <v>19418</v>
      </c>
      <c r="C3146">
        <v>0</v>
      </c>
      <c r="D3146" s="181">
        <v>21.9</v>
      </c>
    </row>
    <row r="3147" spans="1:4" x14ac:dyDescent="0.35">
      <c r="A3147">
        <v>3333</v>
      </c>
      <c r="B3147" t="s">
        <v>19419</v>
      </c>
      <c r="C3147">
        <v>6</v>
      </c>
      <c r="D3147" s="181">
        <v>28.81</v>
      </c>
    </row>
    <row r="3148" spans="1:4" x14ac:dyDescent="0.35">
      <c r="A3148">
        <v>3334</v>
      </c>
      <c r="B3148" t="s">
        <v>19420</v>
      </c>
      <c r="C3148">
        <v>4</v>
      </c>
      <c r="D3148" s="181">
        <v>17.66</v>
      </c>
    </row>
    <row r="3149" spans="1:4" x14ac:dyDescent="0.35">
      <c r="A3149">
        <v>3335</v>
      </c>
      <c r="B3149" t="s">
        <v>19421</v>
      </c>
      <c r="C3149">
        <v>0</v>
      </c>
      <c r="D3149" s="181">
        <v>29.19</v>
      </c>
    </row>
    <row r="3150" spans="1:4" x14ac:dyDescent="0.35">
      <c r="A3150">
        <v>3336</v>
      </c>
      <c r="B3150" t="s">
        <v>19422</v>
      </c>
      <c r="C3150">
        <v>0</v>
      </c>
      <c r="D3150" s="181">
        <v>19.22</v>
      </c>
    </row>
    <row r="3151" spans="1:4" x14ac:dyDescent="0.35">
      <c r="A3151">
        <v>3337</v>
      </c>
      <c r="B3151" t="s">
        <v>19423</v>
      </c>
      <c r="C3151">
        <v>0</v>
      </c>
      <c r="D3151" s="181">
        <v>5.07</v>
      </c>
    </row>
    <row r="3152" spans="1:4" x14ac:dyDescent="0.35">
      <c r="A3152">
        <v>3338</v>
      </c>
      <c r="B3152" t="s">
        <v>19424</v>
      </c>
      <c r="C3152">
        <v>0</v>
      </c>
      <c r="D3152" s="181">
        <v>15.759</v>
      </c>
    </row>
    <row r="3153" spans="1:4" x14ac:dyDescent="0.35">
      <c r="A3153">
        <v>3339</v>
      </c>
      <c r="B3153" t="s">
        <v>19425</v>
      </c>
      <c r="C3153">
        <v>0</v>
      </c>
      <c r="D3153" s="181">
        <v>61.42</v>
      </c>
    </row>
    <row r="3154" spans="1:4" x14ac:dyDescent="0.35">
      <c r="A3154">
        <v>3341</v>
      </c>
      <c r="B3154" t="s">
        <v>19426</v>
      </c>
      <c r="C3154">
        <v>0</v>
      </c>
      <c r="D3154" s="181">
        <v>5.0419999999999998</v>
      </c>
    </row>
    <row r="3155" spans="1:4" x14ac:dyDescent="0.35">
      <c r="A3155">
        <v>3342</v>
      </c>
      <c r="B3155" t="s">
        <v>19427</v>
      </c>
      <c r="C3155">
        <v>0</v>
      </c>
      <c r="D3155" s="181">
        <v>3.7370000000000001</v>
      </c>
    </row>
    <row r="3156" spans="1:4" x14ac:dyDescent="0.35">
      <c r="A3156">
        <v>3343</v>
      </c>
      <c r="B3156" t="s">
        <v>19428</v>
      </c>
      <c r="C3156">
        <v>0</v>
      </c>
      <c r="D3156" s="181">
        <v>4.08</v>
      </c>
    </row>
    <row r="3157" spans="1:4" x14ac:dyDescent="0.35">
      <c r="A3157">
        <v>3344</v>
      </c>
      <c r="B3157" t="s">
        <v>19429</v>
      </c>
      <c r="C3157">
        <v>0</v>
      </c>
      <c r="D3157" s="181">
        <v>3.7370000000000001</v>
      </c>
    </row>
    <row r="3158" spans="1:4" x14ac:dyDescent="0.35">
      <c r="A3158">
        <v>3345</v>
      </c>
      <c r="B3158" t="s">
        <v>19430</v>
      </c>
      <c r="C3158">
        <v>12</v>
      </c>
      <c r="D3158" s="181">
        <v>7.75</v>
      </c>
    </row>
    <row r="3159" spans="1:4" x14ac:dyDescent="0.35">
      <c r="A3159">
        <v>3346</v>
      </c>
      <c r="B3159" t="s">
        <v>19431</v>
      </c>
      <c r="C3159">
        <v>0</v>
      </c>
      <c r="D3159" s="181">
        <v>6.96</v>
      </c>
    </row>
    <row r="3160" spans="1:4" x14ac:dyDescent="0.35">
      <c r="A3160">
        <v>3347</v>
      </c>
      <c r="B3160" t="s">
        <v>19432</v>
      </c>
      <c r="C3160">
        <v>0</v>
      </c>
      <c r="D3160" s="181">
        <v>3.7120000000000002</v>
      </c>
    </row>
    <row r="3161" spans="1:4" x14ac:dyDescent="0.35">
      <c r="A3161">
        <v>3348</v>
      </c>
      <c r="B3161" t="s">
        <v>19433</v>
      </c>
      <c r="C3161">
        <v>0</v>
      </c>
      <c r="D3161" s="181">
        <v>6.9</v>
      </c>
    </row>
    <row r="3162" spans="1:4" x14ac:dyDescent="0.35">
      <c r="A3162">
        <v>3349</v>
      </c>
      <c r="B3162" t="s">
        <v>19434</v>
      </c>
      <c r="C3162">
        <v>51</v>
      </c>
      <c r="D3162" s="181">
        <v>16.48</v>
      </c>
    </row>
    <row r="3163" spans="1:4" x14ac:dyDescent="0.35">
      <c r="A3163">
        <v>3350</v>
      </c>
      <c r="B3163" t="s">
        <v>19435</v>
      </c>
      <c r="C3163">
        <v>12</v>
      </c>
      <c r="D3163" s="181">
        <v>7.13</v>
      </c>
    </row>
    <row r="3164" spans="1:4" x14ac:dyDescent="0.35">
      <c r="A3164">
        <v>3351</v>
      </c>
      <c r="B3164" t="s">
        <v>19436</v>
      </c>
      <c r="C3164">
        <v>18</v>
      </c>
      <c r="D3164" s="181">
        <v>10.45</v>
      </c>
    </row>
    <row r="3165" spans="1:4" x14ac:dyDescent="0.35">
      <c r="A3165">
        <v>3352</v>
      </c>
      <c r="B3165" t="s">
        <v>19437</v>
      </c>
      <c r="C3165">
        <v>12</v>
      </c>
      <c r="D3165" s="181">
        <v>7.13</v>
      </c>
    </row>
    <row r="3166" spans="1:4" x14ac:dyDescent="0.35">
      <c r="A3166">
        <v>3353</v>
      </c>
      <c r="B3166" t="s">
        <v>19438</v>
      </c>
      <c r="C3166">
        <v>0</v>
      </c>
      <c r="D3166" s="181">
        <v>36.1</v>
      </c>
    </row>
    <row r="3167" spans="1:4" x14ac:dyDescent="0.35">
      <c r="A3167">
        <v>3354</v>
      </c>
      <c r="B3167" t="s">
        <v>19439</v>
      </c>
      <c r="C3167">
        <v>6</v>
      </c>
      <c r="D3167" s="181">
        <v>9.69</v>
      </c>
    </row>
    <row r="3168" spans="1:4" x14ac:dyDescent="0.35">
      <c r="A3168">
        <v>3355</v>
      </c>
      <c r="B3168" t="s">
        <v>19440</v>
      </c>
      <c r="C3168">
        <v>0</v>
      </c>
      <c r="D3168" s="181">
        <v>186.2</v>
      </c>
    </row>
    <row r="3169" spans="1:4" x14ac:dyDescent="0.35">
      <c r="A3169">
        <v>3356</v>
      </c>
      <c r="B3169" t="s">
        <v>19441</v>
      </c>
      <c r="C3169">
        <v>0</v>
      </c>
      <c r="D3169" s="181">
        <v>128.1</v>
      </c>
    </row>
    <row r="3170" spans="1:4" x14ac:dyDescent="0.35">
      <c r="A3170">
        <v>3357</v>
      </c>
      <c r="B3170" t="s">
        <v>19442</v>
      </c>
      <c r="C3170">
        <v>9</v>
      </c>
      <c r="D3170" s="181">
        <v>28.88</v>
      </c>
    </row>
    <row r="3171" spans="1:4" x14ac:dyDescent="0.35">
      <c r="A3171">
        <v>3358</v>
      </c>
      <c r="B3171" t="s">
        <v>19443</v>
      </c>
      <c r="C3171">
        <v>0</v>
      </c>
      <c r="D3171" s="181">
        <v>9.2609999999999992</v>
      </c>
    </row>
    <row r="3172" spans="1:4" x14ac:dyDescent="0.35">
      <c r="A3172">
        <v>3359</v>
      </c>
      <c r="B3172" t="s">
        <v>19444</v>
      </c>
      <c r="C3172">
        <v>0</v>
      </c>
      <c r="D3172" s="181">
        <v>6.6040000000000001</v>
      </c>
    </row>
    <row r="3173" spans="1:4" x14ac:dyDescent="0.35">
      <c r="A3173">
        <v>3360</v>
      </c>
      <c r="B3173" t="s">
        <v>19445</v>
      </c>
      <c r="C3173">
        <v>0</v>
      </c>
      <c r="D3173" s="181">
        <v>5.99</v>
      </c>
    </row>
    <row r="3174" spans="1:4" x14ac:dyDescent="0.35">
      <c r="A3174">
        <v>3361</v>
      </c>
      <c r="B3174" t="s">
        <v>19446</v>
      </c>
      <c r="C3174">
        <v>0</v>
      </c>
      <c r="D3174" s="181">
        <v>5.99</v>
      </c>
    </row>
    <row r="3175" spans="1:4" x14ac:dyDescent="0.35">
      <c r="A3175">
        <v>3362</v>
      </c>
      <c r="B3175" t="s">
        <v>19447</v>
      </c>
      <c r="C3175">
        <v>0</v>
      </c>
      <c r="D3175" s="181">
        <v>4.3769999999999998</v>
      </c>
    </row>
    <row r="3176" spans="1:4" x14ac:dyDescent="0.35">
      <c r="A3176">
        <v>3363</v>
      </c>
      <c r="B3176" t="s">
        <v>19448</v>
      </c>
      <c r="C3176">
        <v>0</v>
      </c>
      <c r="D3176" s="181">
        <v>5.2220000000000004</v>
      </c>
    </row>
    <row r="3177" spans="1:4" x14ac:dyDescent="0.35">
      <c r="A3177">
        <v>3364</v>
      </c>
      <c r="B3177" t="s">
        <v>19449</v>
      </c>
      <c r="C3177">
        <v>0</v>
      </c>
      <c r="D3177" s="181">
        <v>6.1440000000000001</v>
      </c>
    </row>
    <row r="3178" spans="1:4" x14ac:dyDescent="0.35">
      <c r="A3178">
        <v>3365</v>
      </c>
      <c r="B3178" t="s">
        <v>19450</v>
      </c>
      <c r="C3178">
        <v>0</v>
      </c>
      <c r="D3178" s="181">
        <v>102.33</v>
      </c>
    </row>
    <row r="3179" spans="1:4" x14ac:dyDescent="0.35">
      <c r="A3179">
        <v>3366</v>
      </c>
      <c r="B3179" t="s">
        <v>19451</v>
      </c>
      <c r="C3179">
        <v>0</v>
      </c>
      <c r="D3179" s="181">
        <v>39.590000000000003</v>
      </c>
    </row>
    <row r="3180" spans="1:4" x14ac:dyDescent="0.35">
      <c r="A3180">
        <v>3367</v>
      </c>
      <c r="B3180" t="s">
        <v>19452</v>
      </c>
      <c r="C3180">
        <v>0</v>
      </c>
      <c r="D3180" s="181">
        <v>16.309999999999999</v>
      </c>
    </row>
    <row r="3181" spans="1:4" x14ac:dyDescent="0.35">
      <c r="A3181">
        <v>3368</v>
      </c>
      <c r="B3181" t="s">
        <v>19453</v>
      </c>
      <c r="C3181">
        <v>0</v>
      </c>
      <c r="D3181" s="181">
        <v>105</v>
      </c>
    </row>
    <row r="3182" spans="1:4" x14ac:dyDescent="0.35">
      <c r="A3182">
        <v>3369</v>
      </c>
      <c r="B3182" t="s">
        <v>19454</v>
      </c>
      <c r="C3182">
        <v>0</v>
      </c>
      <c r="D3182" s="181">
        <v>17.21</v>
      </c>
    </row>
    <row r="3183" spans="1:4" x14ac:dyDescent="0.35">
      <c r="A3183">
        <v>3370</v>
      </c>
      <c r="B3183" t="s">
        <v>19455</v>
      </c>
      <c r="C3183">
        <v>9</v>
      </c>
      <c r="D3183" s="181">
        <v>19.59</v>
      </c>
    </row>
    <row r="3184" spans="1:4" x14ac:dyDescent="0.35">
      <c r="A3184">
        <v>3371</v>
      </c>
      <c r="B3184" t="s">
        <v>19456</v>
      </c>
      <c r="C3184">
        <v>9</v>
      </c>
      <c r="D3184" s="181">
        <v>8.5500000000000007</v>
      </c>
    </row>
    <row r="3185" spans="1:4" x14ac:dyDescent="0.35">
      <c r="A3185">
        <v>3372</v>
      </c>
      <c r="B3185" t="s">
        <v>19457</v>
      </c>
      <c r="C3185">
        <v>36</v>
      </c>
      <c r="D3185" s="181">
        <v>30.16</v>
      </c>
    </row>
    <row r="3186" spans="1:4" x14ac:dyDescent="0.35">
      <c r="A3186">
        <v>3373</v>
      </c>
      <c r="B3186" t="s">
        <v>19458</v>
      </c>
      <c r="C3186">
        <v>0</v>
      </c>
      <c r="D3186" s="181">
        <v>72.45</v>
      </c>
    </row>
    <row r="3187" spans="1:4" x14ac:dyDescent="0.35">
      <c r="A3187">
        <v>3374</v>
      </c>
      <c r="B3187" t="s">
        <v>19459</v>
      </c>
      <c r="C3187">
        <v>0</v>
      </c>
      <c r="D3187" s="181">
        <v>25.45</v>
      </c>
    </row>
    <row r="3188" spans="1:4" x14ac:dyDescent="0.35">
      <c r="A3188">
        <v>3375</v>
      </c>
      <c r="B3188" t="s">
        <v>19460</v>
      </c>
      <c r="C3188">
        <v>0</v>
      </c>
      <c r="D3188" s="181">
        <v>52.99</v>
      </c>
    </row>
    <row r="3189" spans="1:4" x14ac:dyDescent="0.35">
      <c r="A3189">
        <v>3376</v>
      </c>
      <c r="B3189" t="s">
        <v>19461</v>
      </c>
      <c r="C3189">
        <v>0</v>
      </c>
      <c r="D3189" s="181">
        <v>24.64</v>
      </c>
    </row>
    <row r="3190" spans="1:4" x14ac:dyDescent="0.35">
      <c r="A3190">
        <v>3377</v>
      </c>
      <c r="B3190" t="s">
        <v>19462</v>
      </c>
      <c r="C3190">
        <v>3</v>
      </c>
      <c r="D3190" s="181">
        <v>56.45</v>
      </c>
    </row>
    <row r="3191" spans="1:4" x14ac:dyDescent="0.35">
      <c r="A3191">
        <v>3378</v>
      </c>
      <c r="B3191" t="s">
        <v>19463</v>
      </c>
      <c r="C3191">
        <v>0</v>
      </c>
      <c r="D3191" s="181">
        <v>14.45</v>
      </c>
    </row>
    <row r="3192" spans="1:4" x14ac:dyDescent="0.35">
      <c r="A3192">
        <v>3379</v>
      </c>
      <c r="B3192" t="s">
        <v>19464</v>
      </c>
      <c r="C3192">
        <v>0</v>
      </c>
      <c r="D3192" s="181">
        <v>25.36</v>
      </c>
    </row>
    <row r="3193" spans="1:4" x14ac:dyDescent="0.35">
      <c r="A3193">
        <v>3380</v>
      </c>
      <c r="B3193" t="s">
        <v>19465</v>
      </c>
      <c r="C3193">
        <v>72</v>
      </c>
      <c r="D3193" s="181">
        <v>4.4169999999999998</v>
      </c>
    </row>
    <row r="3194" spans="1:4" x14ac:dyDescent="0.35">
      <c r="A3194">
        <v>3381</v>
      </c>
      <c r="B3194" t="s">
        <v>19466</v>
      </c>
      <c r="C3194">
        <v>0</v>
      </c>
      <c r="D3194" s="181">
        <v>14.9</v>
      </c>
    </row>
    <row r="3195" spans="1:4" x14ac:dyDescent="0.35">
      <c r="A3195">
        <v>3382</v>
      </c>
      <c r="B3195" t="s">
        <v>19467</v>
      </c>
      <c r="C3195">
        <v>0</v>
      </c>
      <c r="D3195" s="181">
        <v>20.3</v>
      </c>
    </row>
    <row r="3196" spans="1:4" x14ac:dyDescent="0.35">
      <c r="A3196">
        <v>3383</v>
      </c>
      <c r="B3196" t="s">
        <v>19468</v>
      </c>
      <c r="C3196">
        <v>0</v>
      </c>
      <c r="D3196" s="181">
        <v>6.53</v>
      </c>
    </row>
    <row r="3197" spans="1:4" x14ac:dyDescent="0.35">
      <c r="A3197">
        <v>3384</v>
      </c>
      <c r="B3197" t="s">
        <v>19469</v>
      </c>
      <c r="C3197">
        <v>0</v>
      </c>
      <c r="D3197" s="181">
        <v>19.7</v>
      </c>
    </row>
    <row r="3198" spans="1:4" x14ac:dyDescent="0.35">
      <c r="A3198">
        <v>3385</v>
      </c>
      <c r="B3198" t="s">
        <v>19470</v>
      </c>
      <c r="C3198">
        <v>0</v>
      </c>
      <c r="D3198" s="181">
        <v>13.45</v>
      </c>
    </row>
    <row r="3199" spans="1:4" x14ac:dyDescent="0.35">
      <c r="A3199">
        <v>3386</v>
      </c>
      <c r="B3199" t="s">
        <v>19471</v>
      </c>
      <c r="C3199">
        <v>3</v>
      </c>
      <c r="D3199" s="181">
        <v>18.41</v>
      </c>
    </row>
    <row r="3200" spans="1:4" x14ac:dyDescent="0.35">
      <c r="A3200">
        <v>3387</v>
      </c>
      <c r="B3200" t="s">
        <v>19472</v>
      </c>
      <c r="C3200">
        <v>0</v>
      </c>
      <c r="D3200" s="181">
        <v>15.41</v>
      </c>
    </row>
    <row r="3201" spans="1:4" x14ac:dyDescent="0.35">
      <c r="A3201">
        <v>3388</v>
      </c>
      <c r="B3201" t="s">
        <v>19473</v>
      </c>
      <c r="C3201">
        <v>0</v>
      </c>
      <c r="D3201" s="181">
        <v>33.96</v>
      </c>
    </row>
    <row r="3202" spans="1:4" x14ac:dyDescent="0.35">
      <c r="A3202">
        <v>3389</v>
      </c>
      <c r="B3202" t="s">
        <v>19474</v>
      </c>
      <c r="C3202">
        <v>0</v>
      </c>
      <c r="D3202" s="181">
        <v>4.4080000000000004</v>
      </c>
    </row>
    <row r="3203" spans="1:4" x14ac:dyDescent="0.35">
      <c r="A3203">
        <v>3390</v>
      </c>
      <c r="B3203" t="s">
        <v>19475</v>
      </c>
      <c r="C3203">
        <v>0</v>
      </c>
      <c r="D3203" s="181">
        <v>4.9880000000000004</v>
      </c>
    </row>
    <row r="3204" spans="1:4" x14ac:dyDescent="0.35">
      <c r="A3204">
        <v>3391</v>
      </c>
      <c r="B3204" t="s">
        <v>19476</v>
      </c>
      <c r="C3204">
        <v>0</v>
      </c>
      <c r="D3204" s="181">
        <v>9.2859999999999996</v>
      </c>
    </row>
    <row r="3205" spans="1:4" x14ac:dyDescent="0.35">
      <c r="A3205">
        <v>3392</v>
      </c>
      <c r="B3205" t="s">
        <v>19477</v>
      </c>
      <c r="C3205">
        <v>0</v>
      </c>
      <c r="D3205" s="181">
        <v>83.7</v>
      </c>
    </row>
    <row r="3206" spans="1:4" x14ac:dyDescent="0.35">
      <c r="A3206">
        <v>3393</v>
      </c>
      <c r="B3206" t="s">
        <v>19478</v>
      </c>
      <c r="C3206">
        <v>0</v>
      </c>
      <c r="D3206" s="181">
        <v>6.02</v>
      </c>
    </row>
    <row r="3207" spans="1:4" x14ac:dyDescent="0.35">
      <c r="A3207">
        <v>3394</v>
      </c>
      <c r="B3207" t="s">
        <v>19479</v>
      </c>
      <c r="C3207">
        <v>0</v>
      </c>
      <c r="D3207" s="181">
        <v>19.29</v>
      </c>
    </row>
    <row r="3208" spans="1:4" x14ac:dyDescent="0.35">
      <c r="A3208">
        <v>3395</v>
      </c>
      <c r="B3208" t="s">
        <v>19480</v>
      </c>
      <c r="C3208">
        <v>0</v>
      </c>
      <c r="D3208" s="181">
        <v>16.763000000000002</v>
      </c>
    </row>
    <row r="3209" spans="1:4" x14ac:dyDescent="0.35">
      <c r="A3209">
        <v>3396</v>
      </c>
      <c r="B3209" t="s">
        <v>19481</v>
      </c>
      <c r="C3209">
        <v>0</v>
      </c>
      <c r="D3209" s="181">
        <v>26.17</v>
      </c>
    </row>
    <row r="3210" spans="1:4" x14ac:dyDescent="0.35">
      <c r="A3210">
        <v>3397</v>
      </c>
      <c r="B3210" t="s">
        <v>19482</v>
      </c>
      <c r="C3210">
        <v>0</v>
      </c>
      <c r="D3210" s="181">
        <v>33.44</v>
      </c>
    </row>
    <row r="3211" spans="1:4" x14ac:dyDescent="0.35">
      <c r="A3211">
        <v>3398</v>
      </c>
      <c r="B3211" t="s">
        <v>19483</v>
      </c>
      <c r="C3211">
        <v>0</v>
      </c>
      <c r="D3211" s="181">
        <v>25.41</v>
      </c>
    </row>
    <row r="3212" spans="1:4" x14ac:dyDescent="0.35">
      <c r="A3212">
        <v>3399</v>
      </c>
      <c r="B3212" t="s">
        <v>19484</v>
      </c>
      <c r="C3212">
        <v>0</v>
      </c>
      <c r="D3212" s="181">
        <v>54.27</v>
      </c>
    </row>
    <row r="3213" spans="1:4" x14ac:dyDescent="0.35">
      <c r="A3213">
        <v>3400</v>
      </c>
      <c r="B3213" t="s">
        <v>19485</v>
      </c>
      <c r="C3213">
        <v>0</v>
      </c>
      <c r="D3213" s="181">
        <v>4.93</v>
      </c>
    </row>
    <row r="3214" spans="1:4" x14ac:dyDescent="0.35">
      <c r="A3214">
        <v>3401</v>
      </c>
      <c r="B3214" t="s">
        <v>19486</v>
      </c>
      <c r="C3214">
        <v>0</v>
      </c>
      <c r="D3214" s="181">
        <v>6.41</v>
      </c>
    </row>
    <row r="3215" spans="1:4" x14ac:dyDescent="0.35">
      <c r="A3215">
        <v>3402</v>
      </c>
      <c r="B3215" t="s">
        <v>19487</v>
      </c>
      <c r="C3215">
        <v>0</v>
      </c>
      <c r="D3215" s="181">
        <v>80.72</v>
      </c>
    </row>
    <row r="3216" spans="1:4" x14ac:dyDescent="0.35">
      <c r="A3216">
        <v>3403</v>
      </c>
      <c r="B3216" t="s">
        <v>19488</v>
      </c>
      <c r="C3216">
        <v>0</v>
      </c>
      <c r="D3216" s="181">
        <v>23.97</v>
      </c>
    </row>
    <row r="3217" spans="1:4" x14ac:dyDescent="0.35">
      <c r="A3217">
        <v>3404</v>
      </c>
      <c r="B3217" t="s">
        <v>19489</v>
      </c>
      <c r="C3217">
        <v>0</v>
      </c>
      <c r="D3217" s="181">
        <v>13.99</v>
      </c>
    </row>
    <row r="3218" spans="1:4" x14ac:dyDescent="0.35">
      <c r="A3218">
        <v>3405</v>
      </c>
      <c r="B3218" t="s">
        <v>19490</v>
      </c>
      <c r="C3218">
        <v>0</v>
      </c>
      <c r="D3218" s="181">
        <v>6.48</v>
      </c>
    </row>
    <row r="3219" spans="1:4" x14ac:dyDescent="0.35">
      <c r="A3219">
        <v>3406</v>
      </c>
      <c r="B3219" t="s">
        <v>19491</v>
      </c>
      <c r="C3219">
        <v>6</v>
      </c>
      <c r="D3219" s="181">
        <v>16.260000000000002</v>
      </c>
    </row>
    <row r="3220" spans="1:4" x14ac:dyDescent="0.35">
      <c r="A3220">
        <v>3407</v>
      </c>
      <c r="B3220" t="s">
        <v>19492</v>
      </c>
      <c r="C3220">
        <v>0</v>
      </c>
      <c r="D3220" s="181">
        <v>12.25</v>
      </c>
    </row>
    <row r="3221" spans="1:4" x14ac:dyDescent="0.35">
      <c r="A3221">
        <v>3408</v>
      </c>
      <c r="B3221" t="s">
        <v>19493</v>
      </c>
      <c r="C3221">
        <v>0</v>
      </c>
      <c r="D3221" s="181">
        <v>6.26</v>
      </c>
    </row>
    <row r="3222" spans="1:4" x14ac:dyDescent="0.35">
      <c r="A3222">
        <v>3409</v>
      </c>
      <c r="B3222" t="s">
        <v>19494</v>
      </c>
      <c r="C3222">
        <v>0</v>
      </c>
      <c r="D3222" s="181">
        <v>18.86</v>
      </c>
    </row>
    <row r="3223" spans="1:4" x14ac:dyDescent="0.35">
      <c r="A3223">
        <v>3410</v>
      </c>
      <c r="B3223" t="s">
        <v>19495</v>
      </c>
      <c r="C3223">
        <v>0</v>
      </c>
      <c r="D3223" s="181">
        <v>17.082999999999998</v>
      </c>
    </row>
    <row r="3224" spans="1:4" x14ac:dyDescent="0.35">
      <c r="A3224">
        <v>3411</v>
      </c>
      <c r="B3224" t="s">
        <v>19496</v>
      </c>
      <c r="C3224">
        <v>0</v>
      </c>
      <c r="D3224" s="181">
        <v>23.7</v>
      </c>
    </row>
    <row r="3225" spans="1:4" x14ac:dyDescent="0.35">
      <c r="A3225">
        <v>3412</v>
      </c>
      <c r="B3225" t="s">
        <v>19497</v>
      </c>
      <c r="C3225">
        <v>0</v>
      </c>
      <c r="D3225" s="181">
        <v>7.87</v>
      </c>
    </row>
    <row r="3226" spans="1:4" x14ac:dyDescent="0.35">
      <c r="A3226">
        <v>3413</v>
      </c>
      <c r="B3226" t="s">
        <v>19498</v>
      </c>
      <c r="C3226">
        <v>0</v>
      </c>
      <c r="D3226" s="181">
        <v>28.56</v>
      </c>
    </row>
    <row r="3227" spans="1:4" x14ac:dyDescent="0.35">
      <c r="A3227">
        <v>3414</v>
      </c>
      <c r="B3227" t="s">
        <v>19499</v>
      </c>
      <c r="C3227">
        <v>0</v>
      </c>
      <c r="D3227" s="181">
        <v>27.625</v>
      </c>
    </row>
    <row r="3228" spans="1:4" x14ac:dyDescent="0.35">
      <c r="A3228">
        <v>3415</v>
      </c>
      <c r="B3228" t="s">
        <v>19500</v>
      </c>
      <c r="C3228">
        <v>0</v>
      </c>
      <c r="D3228" s="181">
        <v>22.4</v>
      </c>
    </row>
    <row r="3229" spans="1:4" x14ac:dyDescent="0.35">
      <c r="A3229">
        <v>3416</v>
      </c>
      <c r="B3229" t="s">
        <v>19501</v>
      </c>
      <c r="C3229">
        <v>0</v>
      </c>
      <c r="D3229" s="181">
        <v>138.01</v>
      </c>
    </row>
    <row r="3230" spans="1:4" x14ac:dyDescent="0.35">
      <c r="A3230">
        <v>3417</v>
      </c>
      <c r="B3230" t="s">
        <v>19502</v>
      </c>
      <c r="C3230">
        <v>0</v>
      </c>
      <c r="D3230" s="181">
        <v>22.7</v>
      </c>
    </row>
    <row r="3231" spans="1:4" x14ac:dyDescent="0.35">
      <c r="A3231">
        <v>3418</v>
      </c>
      <c r="B3231" t="s">
        <v>19503</v>
      </c>
      <c r="C3231">
        <v>0</v>
      </c>
      <c r="D3231" s="181">
        <v>6.62</v>
      </c>
    </row>
    <row r="3232" spans="1:4" x14ac:dyDescent="0.35">
      <c r="A3232">
        <v>3419</v>
      </c>
      <c r="B3232" t="s">
        <v>19504</v>
      </c>
      <c r="C3232">
        <v>0</v>
      </c>
      <c r="D3232" s="181">
        <v>12.69</v>
      </c>
    </row>
    <row r="3233" spans="1:4" x14ac:dyDescent="0.35">
      <c r="A3233">
        <v>3420</v>
      </c>
      <c r="B3233" t="s">
        <v>19505</v>
      </c>
      <c r="C3233">
        <v>0</v>
      </c>
      <c r="D3233" s="181">
        <v>12.69</v>
      </c>
    </row>
    <row r="3234" spans="1:4" x14ac:dyDescent="0.35">
      <c r="A3234">
        <v>3421</v>
      </c>
      <c r="B3234" t="s">
        <v>19506</v>
      </c>
      <c r="C3234">
        <v>0</v>
      </c>
      <c r="D3234" s="181">
        <v>12.112</v>
      </c>
    </row>
    <row r="3235" spans="1:4" x14ac:dyDescent="0.35">
      <c r="A3235">
        <v>3422</v>
      </c>
      <c r="B3235" t="s">
        <v>19507</v>
      </c>
      <c r="C3235">
        <v>0</v>
      </c>
      <c r="D3235" s="181">
        <v>18.45</v>
      </c>
    </row>
    <row r="3236" spans="1:4" x14ac:dyDescent="0.35">
      <c r="A3236">
        <v>3423</v>
      </c>
      <c r="B3236" t="s">
        <v>19508</v>
      </c>
      <c r="C3236">
        <v>3</v>
      </c>
      <c r="D3236" s="181">
        <v>25.66</v>
      </c>
    </row>
    <row r="3237" spans="1:4" x14ac:dyDescent="0.35">
      <c r="A3237">
        <v>3424</v>
      </c>
      <c r="B3237" t="s">
        <v>19509</v>
      </c>
      <c r="C3237">
        <v>0</v>
      </c>
      <c r="D3237" s="181">
        <v>33.81</v>
      </c>
    </row>
    <row r="3238" spans="1:4" x14ac:dyDescent="0.35">
      <c r="A3238">
        <v>3425</v>
      </c>
      <c r="B3238" t="s">
        <v>19510</v>
      </c>
      <c r="C3238">
        <v>0</v>
      </c>
      <c r="D3238" s="181">
        <v>63.89</v>
      </c>
    </row>
    <row r="3239" spans="1:4" x14ac:dyDescent="0.35">
      <c r="A3239">
        <v>3426</v>
      </c>
      <c r="B3239" t="s">
        <v>19511</v>
      </c>
      <c r="C3239">
        <v>6</v>
      </c>
      <c r="D3239" s="181">
        <v>36.51</v>
      </c>
    </row>
    <row r="3240" spans="1:4" x14ac:dyDescent="0.35">
      <c r="A3240">
        <v>3427</v>
      </c>
      <c r="B3240" t="s">
        <v>19512</v>
      </c>
      <c r="C3240">
        <v>18</v>
      </c>
      <c r="D3240" s="181">
        <v>9.25</v>
      </c>
    </row>
    <row r="3241" spans="1:4" x14ac:dyDescent="0.35">
      <c r="A3241">
        <v>3428</v>
      </c>
      <c r="B3241" t="s">
        <v>19513</v>
      </c>
      <c r="C3241">
        <v>15</v>
      </c>
      <c r="D3241" s="181">
        <v>39</v>
      </c>
    </row>
    <row r="3242" spans="1:4" x14ac:dyDescent="0.35">
      <c r="A3242">
        <v>3429</v>
      </c>
      <c r="B3242" t="s">
        <v>19514</v>
      </c>
      <c r="C3242">
        <v>0</v>
      </c>
      <c r="D3242" s="181">
        <v>14.25</v>
      </c>
    </row>
    <row r="3243" spans="1:4" x14ac:dyDescent="0.35">
      <c r="A3243">
        <v>3430</v>
      </c>
      <c r="B3243" t="s">
        <v>19515</v>
      </c>
      <c r="C3243">
        <v>0</v>
      </c>
      <c r="D3243" s="181">
        <v>28.19</v>
      </c>
    </row>
    <row r="3244" spans="1:4" x14ac:dyDescent="0.35">
      <c r="A3244">
        <v>3431</v>
      </c>
      <c r="B3244" t="s">
        <v>19516</v>
      </c>
      <c r="C3244">
        <v>0</v>
      </c>
      <c r="D3244" s="181">
        <v>9.6310000000000002</v>
      </c>
    </row>
    <row r="3245" spans="1:4" x14ac:dyDescent="0.35">
      <c r="A3245">
        <v>3432</v>
      </c>
      <c r="B3245" t="s">
        <v>19517</v>
      </c>
      <c r="C3245">
        <v>0</v>
      </c>
      <c r="D3245" s="181">
        <v>8.9</v>
      </c>
    </row>
    <row r="3246" spans="1:4" x14ac:dyDescent="0.35">
      <c r="A3246">
        <v>3433</v>
      </c>
      <c r="B3246" t="s">
        <v>19518</v>
      </c>
      <c r="C3246">
        <v>0</v>
      </c>
      <c r="D3246" s="181">
        <v>5.35</v>
      </c>
    </row>
    <row r="3247" spans="1:4" x14ac:dyDescent="0.35">
      <c r="A3247">
        <v>3434</v>
      </c>
      <c r="B3247" t="s">
        <v>19519</v>
      </c>
      <c r="C3247">
        <v>0</v>
      </c>
      <c r="D3247" s="181">
        <v>5.5439999999999996</v>
      </c>
    </row>
    <row r="3248" spans="1:4" x14ac:dyDescent="0.35">
      <c r="A3248">
        <v>3435</v>
      </c>
      <c r="B3248" t="s">
        <v>19520</v>
      </c>
      <c r="C3248">
        <v>0</v>
      </c>
      <c r="D3248" s="181">
        <v>6.3360000000000003</v>
      </c>
    </row>
    <row r="3249" spans="1:4" x14ac:dyDescent="0.35">
      <c r="A3249">
        <v>3436</v>
      </c>
      <c r="B3249" t="s">
        <v>19521</v>
      </c>
      <c r="C3249">
        <v>0</v>
      </c>
      <c r="D3249" s="181">
        <v>5.5</v>
      </c>
    </row>
    <row r="3250" spans="1:4" x14ac:dyDescent="0.35">
      <c r="A3250">
        <v>3437</v>
      </c>
      <c r="B3250" t="s">
        <v>19522</v>
      </c>
      <c r="C3250">
        <v>60</v>
      </c>
      <c r="D3250" s="181">
        <v>4.5</v>
      </c>
    </row>
    <row r="3251" spans="1:4" x14ac:dyDescent="0.35">
      <c r="A3251">
        <v>3438</v>
      </c>
      <c r="B3251" t="s">
        <v>19523</v>
      </c>
      <c r="C3251">
        <v>90</v>
      </c>
      <c r="D3251" s="181">
        <v>4.5</v>
      </c>
    </row>
    <row r="3252" spans="1:4" x14ac:dyDescent="0.35">
      <c r="A3252">
        <v>3439</v>
      </c>
      <c r="B3252" t="s">
        <v>19524</v>
      </c>
      <c r="C3252">
        <v>198</v>
      </c>
      <c r="D3252" s="181">
        <v>4.8730000000000002</v>
      </c>
    </row>
    <row r="3253" spans="1:4" x14ac:dyDescent="0.35">
      <c r="A3253">
        <v>3440</v>
      </c>
      <c r="B3253" t="s">
        <v>19525</v>
      </c>
      <c r="C3253">
        <v>0</v>
      </c>
      <c r="D3253" s="181">
        <v>3.1</v>
      </c>
    </row>
    <row r="3254" spans="1:4" x14ac:dyDescent="0.35">
      <c r="A3254">
        <v>3441</v>
      </c>
      <c r="B3254" t="s">
        <v>19526</v>
      </c>
      <c r="C3254">
        <v>42</v>
      </c>
      <c r="D3254" s="181">
        <v>8.7629999999999999</v>
      </c>
    </row>
    <row r="3255" spans="1:4" x14ac:dyDescent="0.35">
      <c r="A3255">
        <v>3442</v>
      </c>
      <c r="B3255" t="s">
        <v>19527</v>
      </c>
      <c r="C3255">
        <v>228</v>
      </c>
      <c r="D3255" s="181">
        <v>3.6640000000000001</v>
      </c>
    </row>
    <row r="3256" spans="1:4" x14ac:dyDescent="0.35">
      <c r="A3256">
        <v>3443</v>
      </c>
      <c r="B3256" t="s">
        <v>19528</v>
      </c>
      <c r="C3256">
        <v>0</v>
      </c>
      <c r="D3256" s="181">
        <v>6.99</v>
      </c>
    </row>
    <row r="3257" spans="1:4" x14ac:dyDescent="0.35">
      <c r="A3257">
        <v>3444</v>
      </c>
      <c r="B3257" t="s">
        <v>19529</v>
      </c>
      <c r="C3257">
        <v>78</v>
      </c>
      <c r="D3257" s="181">
        <v>7.5529999999999999</v>
      </c>
    </row>
    <row r="3258" spans="1:4" x14ac:dyDescent="0.35">
      <c r="A3258">
        <v>3445</v>
      </c>
      <c r="B3258" t="s">
        <v>19530</v>
      </c>
      <c r="C3258">
        <v>0</v>
      </c>
      <c r="D3258" s="181">
        <v>8.41</v>
      </c>
    </row>
    <row r="3259" spans="1:4" x14ac:dyDescent="0.35">
      <c r="A3259">
        <v>3446</v>
      </c>
      <c r="B3259" t="s">
        <v>19531</v>
      </c>
      <c r="C3259">
        <v>0</v>
      </c>
      <c r="D3259" s="181">
        <v>8.9670000000000005</v>
      </c>
    </row>
    <row r="3260" spans="1:4" x14ac:dyDescent="0.35">
      <c r="A3260">
        <v>3447</v>
      </c>
      <c r="B3260" t="s">
        <v>19532</v>
      </c>
      <c r="C3260">
        <v>0</v>
      </c>
      <c r="D3260" s="181">
        <v>1.39</v>
      </c>
    </row>
    <row r="3261" spans="1:4" x14ac:dyDescent="0.35">
      <c r="A3261">
        <v>3448</v>
      </c>
      <c r="B3261" t="s">
        <v>19533</v>
      </c>
      <c r="C3261">
        <v>0</v>
      </c>
      <c r="D3261" s="181">
        <v>9.84</v>
      </c>
    </row>
    <row r="3262" spans="1:4" x14ac:dyDescent="0.35">
      <c r="A3262">
        <v>3449</v>
      </c>
      <c r="B3262" t="s">
        <v>19534</v>
      </c>
      <c r="C3262">
        <v>0</v>
      </c>
      <c r="D3262" s="181">
        <v>3.51</v>
      </c>
    </row>
    <row r="3263" spans="1:4" x14ac:dyDescent="0.35">
      <c r="A3263">
        <v>3450</v>
      </c>
      <c r="B3263" t="s">
        <v>19535</v>
      </c>
      <c r="C3263">
        <v>0</v>
      </c>
      <c r="D3263" s="181">
        <v>8.82</v>
      </c>
    </row>
    <row r="3264" spans="1:4" x14ac:dyDescent="0.35">
      <c r="A3264">
        <v>3451</v>
      </c>
      <c r="B3264" t="s">
        <v>19536</v>
      </c>
      <c r="C3264">
        <v>3</v>
      </c>
      <c r="D3264" s="181">
        <v>23.92</v>
      </c>
    </row>
    <row r="3265" spans="1:4" x14ac:dyDescent="0.35">
      <c r="A3265">
        <v>3452</v>
      </c>
      <c r="B3265" t="s">
        <v>19537</v>
      </c>
      <c r="C3265">
        <v>0</v>
      </c>
      <c r="D3265" s="181">
        <v>22.95</v>
      </c>
    </row>
    <row r="3266" spans="1:4" x14ac:dyDescent="0.35">
      <c r="A3266">
        <v>3453</v>
      </c>
      <c r="B3266" t="s">
        <v>19538</v>
      </c>
      <c r="C3266">
        <v>12</v>
      </c>
      <c r="D3266" s="181">
        <v>3.7770000000000001</v>
      </c>
    </row>
    <row r="3267" spans="1:4" x14ac:dyDescent="0.35">
      <c r="A3267">
        <v>3454</v>
      </c>
      <c r="B3267" t="s">
        <v>19539</v>
      </c>
      <c r="C3267">
        <v>0</v>
      </c>
      <c r="D3267" s="181">
        <v>35</v>
      </c>
    </row>
    <row r="3268" spans="1:4" x14ac:dyDescent="0.35">
      <c r="A3268">
        <v>3455</v>
      </c>
      <c r="B3268" t="s">
        <v>19540</v>
      </c>
      <c r="C3268">
        <v>12</v>
      </c>
      <c r="D3268" s="181">
        <v>9</v>
      </c>
    </row>
    <row r="3269" spans="1:4" x14ac:dyDescent="0.35">
      <c r="A3269">
        <v>3456</v>
      </c>
      <c r="B3269" t="s">
        <v>19541</v>
      </c>
      <c r="C3269">
        <v>0</v>
      </c>
      <c r="D3269" s="181">
        <v>25</v>
      </c>
    </row>
    <row r="3270" spans="1:4" x14ac:dyDescent="0.35">
      <c r="A3270">
        <v>3457</v>
      </c>
      <c r="B3270" t="s">
        <v>19542</v>
      </c>
      <c r="C3270">
        <v>0</v>
      </c>
      <c r="D3270" s="181">
        <v>25.88</v>
      </c>
    </row>
    <row r="3271" spans="1:4" x14ac:dyDescent="0.35">
      <c r="A3271">
        <v>3458</v>
      </c>
      <c r="B3271" t="s">
        <v>19543</v>
      </c>
      <c r="C3271">
        <v>0</v>
      </c>
      <c r="D3271" s="181">
        <v>45.88</v>
      </c>
    </row>
    <row r="3272" spans="1:4" x14ac:dyDescent="0.35">
      <c r="A3272">
        <v>3459</v>
      </c>
      <c r="B3272" t="s">
        <v>19544</v>
      </c>
      <c r="C3272">
        <v>0</v>
      </c>
      <c r="D3272" s="181">
        <v>26.21</v>
      </c>
    </row>
    <row r="3273" spans="1:4" x14ac:dyDescent="0.35">
      <c r="A3273">
        <v>3460</v>
      </c>
      <c r="B3273" t="s">
        <v>19545</v>
      </c>
      <c r="C3273">
        <v>0</v>
      </c>
      <c r="D3273" s="181">
        <v>27.83</v>
      </c>
    </row>
    <row r="3274" spans="1:4" x14ac:dyDescent="0.35">
      <c r="A3274">
        <v>3461</v>
      </c>
      <c r="B3274" t="s">
        <v>19546</v>
      </c>
      <c r="C3274">
        <v>0</v>
      </c>
      <c r="D3274" s="181">
        <v>23.280999999999999</v>
      </c>
    </row>
    <row r="3275" spans="1:4" x14ac:dyDescent="0.35">
      <c r="A3275">
        <v>3462</v>
      </c>
      <c r="B3275" t="s">
        <v>19547</v>
      </c>
      <c r="C3275">
        <v>0</v>
      </c>
      <c r="D3275" s="181">
        <v>22.45</v>
      </c>
    </row>
    <row r="3276" spans="1:4" x14ac:dyDescent="0.35">
      <c r="A3276">
        <v>3463</v>
      </c>
      <c r="B3276" t="s">
        <v>19548</v>
      </c>
      <c r="C3276">
        <v>3</v>
      </c>
      <c r="D3276" s="181">
        <v>37.369999999999997</v>
      </c>
    </row>
    <row r="3277" spans="1:4" x14ac:dyDescent="0.35">
      <c r="A3277">
        <v>3464</v>
      </c>
      <c r="B3277" t="s">
        <v>19549</v>
      </c>
      <c r="C3277">
        <v>0</v>
      </c>
      <c r="D3277" s="181">
        <v>31.66</v>
      </c>
    </row>
    <row r="3278" spans="1:4" x14ac:dyDescent="0.35">
      <c r="A3278">
        <v>3465</v>
      </c>
      <c r="B3278" t="s">
        <v>19550</v>
      </c>
      <c r="C3278">
        <v>0</v>
      </c>
      <c r="D3278" s="181">
        <v>14.58</v>
      </c>
    </row>
    <row r="3279" spans="1:4" x14ac:dyDescent="0.35">
      <c r="A3279">
        <v>3466</v>
      </c>
      <c r="B3279" t="s">
        <v>19551</v>
      </c>
      <c r="C3279">
        <v>9</v>
      </c>
      <c r="D3279" s="181">
        <v>14.58</v>
      </c>
    </row>
    <row r="3280" spans="1:4" x14ac:dyDescent="0.35">
      <c r="A3280">
        <v>3467</v>
      </c>
      <c r="B3280" t="s">
        <v>19552</v>
      </c>
      <c r="C3280">
        <v>3</v>
      </c>
      <c r="D3280" s="181">
        <v>16.05</v>
      </c>
    </row>
    <row r="3281" spans="1:4" x14ac:dyDescent="0.35">
      <c r="A3281">
        <v>3468</v>
      </c>
      <c r="B3281" t="s">
        <v>19553</v>
      </c>
      <c r="C3281">
        <v>0</v>
      </c>
      <c r="D3281" s="181">
        <v>19.399999999999999</v>
      </c>
    </row>
    <row r="3282" spans="1:4" x14ac:dyDescent="0.35">
      <c r="A3282">
        <v>3469</v>
      </c>
      <c r="B3282" t="s">
        <v>19554</v>
      </c>
      <c r="C3282">
        <v>0</v>
      </c>
      <c r="D3282" s="181">
        <v>19.63</v>
      </c>
    </row>
    <row r="3283" spans="1:4" x14ac:dyDescent="0.35">
      <c r="A3283">
        <v>3470</v>
      </c>
      <c r="B3283" t="s">
        <v>19555</v>
      </c>
      <c r="C3283">
        <v>0</v>
      </c>
      <c r="D3283" s="181">
        <v>13.15</v>
      </c>
    </row>
    <row r="3284" spans="1:4" x14ac:dyDescent="0.35">
      <c r="A3284">
        <v>3471</v>
      </c>
      <c r="B3284" t="s">
        <v>19556</v>
      </c>
      <c r="C3284">
        <v>3</v>
      </c>
      <c r="D3284" s="181">
        <v>24.46</v>
      </c>
    </row>
    <row r="3285" spans="1:4" x14ac:dyDescent="0.35">
      <c r="A3285">
        <v>3472</v>
      </c>
      <c r="B3285" t="s">
        <v>19557</v>
      </c>
      <c r="C3285">
        <v>0</v>
      </c>
      <c r="D3285" s="181">
        <v>13.2</v>
      </c>
    </row>
    <row r="3286" spans="1:4" x14ac:dyDescent="0.35">
      <c r="A3286">
        <v>3473</v>
      </c>
      <c r="B3286" t="s">
        <v>19558</v>
      </c>
      <c r="C3286">
        <v>0</v>
      </c>
      <c r="D3286" s="181">
        <v>9.3699999999999992</v>
      </c>
    </row>
    <row r="3287" spans="1:4" x14ac:dyDescent="0.35">
      <c r="A3287">
        <v>3474</v>
      </c>
      <c r="B3287" t="s">
        <v>19559</v>
      </c>
      <c r="C3287">
        <v>0</v>
      </c>
      <c r="D3287" s="181">
        <v>25.04</v>
      </c>
    </row>
    <row r="3288" spans="1:4" x14ac:dyDescent="0.35">
      <c r="A3288">
        <v>3475</v>
      </c>
      <c r="B3288" t="s">
        <v>19560</v>
      </c>
      <c r="C3288">
        <v>15</v>
      </c>
      <c r="D3288" s="181">
        <v>24.04</v>
      </c>
    </row>
    <row r="3289" spans="1:4" x14ac:dyDescent="0.35">
      <c r="A3289">
        <v>3476</v>
      </c>
      <c r="B3289" t="s">
        <v>19561</v>
      </c>
      <c r="C3289">
        <v>0</v>
      </c>
      <c r="D3289" s="181">
        <v>29.9</v>
      </c>
    </row>
    <row r="3290" spans="1:4" x14ac:dyDescent="0.35">
      <c r="A3290">
        <v>3477</v>
      </c>
      <c r="B3290" t="s">
        <v>19562</v>
      </c>
      <c r="C3290">
        <v>0</v>
      </c>
      <c r="D3290" s="181">
        <v>20.9</v>
      </c>
    </row>
    <row r="3291" spans="1:4" x14ac:dyDescent="0.35">
      <c r="A3291">
        <v>3478</v>
      </c>
      <c r="B3291" t="s">
        <v>19563</v>
      </c>
      <c r="C3291">
        <v>0</v>
      </c>
      <c r="D3291" s="181">
        <v>27.07</v>
      </c>
    </row>
    <row r="3292" spans="1:4" x14ac:dyDescent="0.35">
      <c r="A3292">
        <v>3479</v>
      </c>
      <c r="B3292" t="s">
        <v>19564</v>
      </c>
      <c r="C3292">
        <v>0</v>
      </c>
      <c r="D3292" s="181">
        <v>14.86</v>
      </c>
    </row>
    <row r="3293" spans="1:4" x14ac:dyDescent="0.35">
      <c r="A3293">
        <v>3480</v>
      </c>
      <c r="B3293" t="s">
        <v>19565</v>
      </c>
      <c r="C3293">
        <v>0</v>
      </c>
      <c r="D3293" s="181">
        <v>23.2</v>
      </c>
    </row>
    <row r="3294" spans="1:4" x14ac:dyDescent="0.35">
      <c r="A3294">
        <v>3481</v>
      </c>
      <c r="B3294" t="s">
        <v>19566</v>
      </c>
      <c r="C3294">
        <v>0</v>
      </c>
      <c r="D3294" s="181">
        <v>11.62</v>
      </c>
    </row>
    <row r="3295" spans="1:4" x14ac:dyDescent="0.35">
      <c r="A3295">
        <v>3482</v>
      </c>
      <c r="B3295" t="s">
        <v>19567</v>
      </c>
      <c r="C3295">
        <v>0</v>
      </c>
      <c r="D3295" s="181">
        <v>20.5</v>
      </c>
    </row>
    <row r="3296" spans="1:4" x14ac:dyDescent="0.35">
      <c r="A3296">
        <v>3483</v>
      </c>
      <c r="B3296" t="s">
        <v>19568</v>
      </c>
      <c r="C3296">
        <v>0</v>
      </c>
      <c r="D3296" s="181">
        <v>16.41</v>
      </c>
    </row>
    <row r="3297" spans="1:4" x14ac:dyDescent="0.35">
      <c r="A3297">
        <v>3485</v>
      </c>
      <c r="B3297" t="s">
        <v>19569</v>
      </c>
      <c r="C3297">
        <v>0</v>
      </c>
      <c r="D3297" s="181">
        <v>29.29</v>
      </c>
    </row>
    <row r="3298" spans="1:4" x14ac:dyDescent="0.35">
      <c r="A3298">
        <v>3486</v>
      </c>
      <c r="B3298" t="s">
        <v>19570</v>
      </c>
      <c r="C3298">
        <v>0</v>
      </c>
      <c r="D3298" s="181">
        <v>6.83</v>
      </c>
    </row>
    <row r="3299" spans="1:4" x14ac:dyDescent="0.35">
      <c r="A3299">
        <v>3487</v>
      </c>
      <c r="B3299" t="s">
        <v>19571</v>
      </c>
      <c r="C3299">
        <v>6</v>
      </c>
      <c r="D3299" s="181">
        <v>9.9700000000000006</v>
      </c>
    </row>
    <row r="3300" spans="1:4" x14ac:dyDescent="0.35">
      <c r="A3300">
        <v>3488</v>
      </c>
      <c r="B3300" t="s">
        <v>19572</v>
      </c>
      <c r="C3300">
        <v>0</v>
      </c>
      <c r="D3300" s="181">
        <v>15.37</v>
      </c>
    </row>
    <row r="3301" spans="1:4" x14ac:dyDescent="0.35">
      <c r="A3301">
        <v>3489</v>
      </c>
      <c r="B3301" t="s">
        <v>19573</v>
      </c>
      <c r="C3301">
        <v>0</v>
      </c>
      <c r="D3301" s="181">
        <v>50.34</v>
      </c>
    </row>
    <row r="3302" spans="1:4" x14ac:dyDescent="0.35">
      <c r="A3302">
        <v>3490</v>
      </c>
      <c r="B3302" t="s">
        <v>19574</v>
      </c>
      <c r="C3302">
        <v>0</v>
      </c>
      <c r="D3302" s="181">
        <v>7.45</v>
      </c>
    </row>
    <row r="3303" spans="1:4" x14ac:dyDescent="0.35">
      <c r="A3303">
        <v>3491</v>
      </c>
      <c r="B3303" t="s">
        <v>19575</v>
      </c>
      <c r="C3303">
        <v>0</v>
      </c>
      <c r="D3303" s="181">
        <v>20.04</v>
      </c>
    </row>
    <row r="3304" spans="1:4" x14ac:dyDescent="0.35">
      <c r="A3304">
        <v>3492</v>
      </c>
      <c r="B3304" t="s">
        <v>19576</v>
      </c>
      <c r="C3304">
        <v>0</v>
      </c>
      <c r="D3304" s="181">
        <v>39.9</v>
      </c>
    </row>
    <row r="3305" spans="1:4" x14ac:dyDescent="0.35">
      <c r="A3305">
        <v>3493</v>
      </c>
      <c r="B3305" t="s">
        <v>19577</v>
      </c>
      <c r="C3305">
        <v>0</v>
      </c>
      <c r="D3305" s="181">
        <v>16.2</v>
      </c>
    </row>
    <row r="3306" spans="1:4" x14ac:dyDescent="0.35">
      <c r="A3306">
        <v>3494</v>
      </c>
      <c r="B3306" t="s">
        <v>19578</v>
      </c>
      <c r="C3306">
        <v>0</v>
      </c>
      <c r="D3306" s="181">
        <v>48.75</v>
      </c>
    </row>
    <row r="3307" spans="1:4" x14ac:dyDescent="0.35">
      <c r="A3307">
        <v>3495</v>
      </c>
      <c r="B3307" t="s">
        <v>19579</v>
      </c>
      <c r="C3307">
        <v>0</v>
      </c>
      <c r="D3307" s="181">
        <v>8.01</v>
      </c>
    </row>
    <row r="3308" spans="1:4" x14ac:dyDescent="0.35">
      <c r="A3308">
        <v>3496</v>
      </c>
      <c r="B3308" t="s">
        <v>19580</v>
      </c>
      <c r="C3308">
        <v>0</v>
      </c>
      <c r="D3308" s="181">
        <v>23.1</v>
      </c>
    </row>
    <row r="3309" spans="1:4" x14ac:dyDescent="0.35">
      <c r="A3309">
        <v>3497</v>
      </c>
      <c r="B3309" t="s">
        <v>19581</v>
      </c>
      <c r="C3309">
        <v>0</v>
      </c>
      <c r="D3309" s="181">
        <v>15.94</v>
      </c>
    </row>
    <row r="3310" spans="1:4" x14ac:dyDescent="0.35">
      <c r="A3310">
        <v>3498</v>
      </c>
      <c r="B3310" t="s">
        <v>19582</v>
      </c>
      <c r="C3310">
        <v>0</v>
      </c>
      <c r="D3310" s="181">
        <v>21.257999999999999</v>
      </c>
    </row>
    <row r="3311" spans="1:4" x14ac:dyDescent="0.35">
      <c r="A3311">
        <v>3499</v>
      </c>
      <c r="B3311" t="s">
        <v>19583</v>
      </c>
      <c r="C3311">
        <v>6</v>
      </c>
      <c r="D3311" s="181">
        <v>14.7</v>
      </c>
    </row>
    <row r="3312" spans="1:4" x14ac:dyDescent="0.35">
      <c r="A3312">
        <v>3500</v>
      </c>
      <c r="B3312" t="s">
        <v>19584</v>
      </c>
      <c r="C3312">
        <v>0</v>
      </c>
      <c r="D3312" s="181">
        <v>22.41</v>
      </c>
    </row>
    <row r="3313" spans="1:4" x14ac:dyDescent="0.35">
      <c r="A3313">
        <v>3501</v>
      </c>
      <c r="B3313" t="s">
        <v>19585</v>
      </c>
      <c r="C3313">
        <v>0</v>
      </c>
      <c r="D3313" s="181">
        <v>23.41</v>
      </c>
    </row>
    <row r="3314" spans="1:4" x14ac:dyDescent="0.35">
      <c r="A3314">
        <v>3502</v>
      </c>
      <c r="B3314" t="s">
        <v>19586</v>
      </c>
      <c r="C3314">
        <v>9</v>
      </c>
      <c r="D3314" s="181">
        <v>36.58</v>
      </c>
    </row>
    <row r="3315" spans="1:4" x14ac:dyDescent="0.35">
      <c r="A3315">
        <v>3503</v>
      </c>
      <c r="B3315" t="s">
        <v>19587</v>
      </c>
      <c r="C3315">
        <v>0</v>
      </c>
      <c r="D3315" s="181">
        <v>8.3330000000000002</v>
      </c>
    </row>
    <row r="3316" spans="1:4" x14ac:dyDescent="0.35">
      <c r="A3316">
        <v>3504</v>
      </c>
      <c r="B3316" t="s">
        <v>19588</v>
      </c>
      <c r="C3316">
        <v>0</v>
      </c>
      <c r="D3316" s="181">
        <v>19.11</v>
      </c>
    </row>
    <row r="3317" spans="1:4" x14ac:dyDescent="0.35">
      <c r="A3317">
        <v>3506</v>
      </c>
      <c r="B3317" t="s">
        <v>19589</v>
      </c>
      <c r="C3317">
        <v>0</v>
      </c>
      <c r="D3317" s="181">
        <v>25</v>
      </c>
    </row>
    <row r="3318" spans="1:4" x14ac:dyDescent="0.35">
      <c r="A3318">
        <v>3507</v>
      </c>
      <c r="B3318" t="s">
        <v>19590</v>
      </c>
      <c r="C3318">
        <v>0</v>
      </c>
      <c r="D3318" s="181">
        <v>4</v>
      </c>
    </row>
    <row r="3319" spans="1:4" x14ac:dyDescent="0.35">
      <c r="A3319">
        <v>3508</v>
      </c>
      <c r="B3319" t="s">
        <v>19591</v>
      </c>
      <c r="C3319">
        <v>0</v>
      </c>
      <c r="D3319" s="181">
        <v>9</v>
      </c>
    </row>
    <row r="3320" spans="1:4" x14ac:dyDescent="0.35">
      <c r="A3320">
        <v>3509</v>
      </c>
      <c r="B3320" t="s">
        <v>19592</v>
      </c>
      <c r="C3320">
        <v>0</v>
      </c>
      <c r="D3320" s="181">
        <v>5.8</v>
      </c>
    </row>
    <row r="3321" spans="1:4" x14ac:dyDescent="0.35">
      <c r="A3321">
        <v>3510</v>
      </c>
      <c r="B3321" t="s">
        <v>19593</v>
      </c>
      <c r="C3321">
        <v>0</v>
      </c>
      <c r="D3321" s="181">
        <v>6</v>
      </c>
    </row>
    <row r="3322" spans="1:4" x14ac:dyDescent="0.35">
      <c r="A3322">
        <v>3511</v>
      </c>
      <c r="B3322" t="s">
        <v>19594</v>
      </c>
      <c r="C3322">
        <v>0</v>
      </c>
      <c r="D3322" s="181">
        <v>18</v>
      </c>
    </row>
    <row r="3323" spans="1:4" x14ac:dyDescent="0.35">
      <c r="A3323">
        <v>3512</v>
      </c>
      <c r="B3323" t="s">
        <v>19595</v>
      </c>
      <c r="C3323">
        <v>0</v>
      </c>
      <c r="D3323" s="181">
        <v>8</v>
      </c>
    </row>
    <row r="3324" spans="1:4" x14ac:dyDescent="0.35">
      <c r="A3324">
        <v>3513</v>
      </c>
      <c r="B3324" t="s">
        <v>19596</v>
      </c>
      <c r="C3324">
        <v>0</v>
      </c>
      <c r="D3324" s="181">
        <v>13.2</v>
      </c>
    </row>
    <row r="3325" spans="1:4" x14ac:dyDescent="0.35">
      <c r="A3325">
        <v>3514</v>
      </c>
      <c r="B3325" t="s">
        <v>19597</v>
      </c>
      <c r="C3325">
        <v>0</v>
      </c>
      <c r="D3325" s="181">
        <v>4.51</v>
      </c>
    </row>
    <row r="3326" spans="1:4" x14ac:dyDescent="0.35">
      <c r="A3326">
        <v>3515</v>
      </c>
      <c r="B3326" t="s">
        <v>19598</v>
      </c>
      <c r="C3326">
        <v>9</v>
      </c>
      <c r="D3326" s="181">
        <v>3.5289999999999999</v>
      </c>
    </row>
    <row r="3327" spans="1:4" x14ac:dyDescent="0.35">
      <c r="A3327">
        <v>3516</v>
      </c>
      <c r="B3327" t="s">
        <v>19599</v>
      </c>
      <c r="C3327">
        <v>0</v>
      </c>
      <c r="D3327" s="181">
        <v>9.82</v>
      </c>
    </row>
    <row r="3328" spans="1:4" x14ac:dyDescent="0.35">
      <c r="A3328">
        <v>3517</v>
      </c>
      <c r="B3328" t="s">
        <v>19600</v>
      </c>
      <c r="C3328">
        <v>0</v>
      </c>
      <c r="D3328" s="181">
        <v>6.66</v>
      </c>
    </row>
    <row r="3329" spans="1:4" x14ac:dyDescent="0.35">
      <c r="A3329">
        <v>3518</v>
      </c>
      <c r="B3329" t="s">
        <v>19601</v>
      </c>
      <c r="C3329">
        <v>0</v>
      </c>
      <c r="D3329" s="181">
        <v>11.64</v>
      </c>
    </row>
    <row r="3330" spans="1:4" x14ac:dyDescent="0.35">
      <c r="A3330">
        <v>3519</v>
      </c>
      <c r="B3330" t="s">
        <v>19602</v>
      </c>
      <c r="C3330">
        <v>0</v>
      </c>
      <c r="D3330" s="181">
        <v>4.8600000000000003</v>
      </c>
    </row>
    <row r="3331" spans="1:4" x14ac:dyDescent="0.35">
      <c r="A3331">
        <v>3520</v>
      </c>
      <c r="B3331" t="s">
        <v>19603</v>
      </c>
      <c r="C3331">
        <v>0</v>
      </c>
      <c r="D3331" s="181">
        <v>3</v>
      </c>
    </row>
    <row r="3332" spans="1:4" x14ac:dyDescent="0.35">
      <c r="A3332">
        <v>3521</v>
      </c>
      <c r="B3332" t="s">
        <v>19604</v>
      </c>
      <c r="C3332">
        <v>0</v>
      </c>
      <c r="D3332" s="181">
        <v>4.4000000000000004</v>
      </c>
    </row>
    <row r="3333" spans="1:4" x14ac:dyDescent="0.35">
      <c r="A3333">
        <v>3522</v>
      </c>
      <c r="B3333" t="s">
        <v>19605</v>
      </c>
      <c r="C3333">
        <v>0</v>
      </c>
      <c r="D3333" s="181">
        <v>3.87</v>
      </c>
    </row>
    <row r="3334" spans="1:4" x14ac:dyDescent="0.35">
      <c r="A3334">
        <v>3523</v>
      </c>
      <c r="B3334" t="s">
        <v>19606</v>
      </c>
      <c r="C3334">
        <v>0</v>
      </c>
      <c r="D3334" s="181">
        <v>6.35</v>
      </c>
    </row>
    <row r="3335" spans="1:4" x14ac:dyDescent="0.35">
      <c r="A3335">
        <v>3524</v>
      </c>
      <c r="B3335" t="s">
        <v>19607</v>
      </c>
      <c r="C3335">
        <v>0</v>
      </c>
      <c r="D3335" s="181">
        <v>20</v>
      </c>
    </row>
    <row r="3336" spans="1:4" x14ac:dyDescent="0.35">
      <c r="A3336">
        <v>3525</v>
      </c>
      <c r="B3336" t="s">
        <v>19608</v>
      </c>
      <c r="C3336">
        <v>0</v>
      </c>
      <c r="D3336" s="181">
        <v>7.3</v>
      </c>
    </row>
    <row r="3337" spans="1:4" x14ac:dyDescent="0.35">
      <c r="A3337">
        <v>3526</v>
      </c>
      <c r="B3337" t="s">
        <v>19609</v>
      </c>
      <c r="C3337">
        <v>0</v>
      </c>
      <c r="D3337" s="181">
        <v>8.0719999999999992</v>
      </c>
    </row>
    <row r="3338" spans="1:4" x14ac:dyDescent="0.35">
      <c r="A3338">
        <v>3527</v>
      </c>
      <c r="B3338" t="s">
        <v>19610</v>
      </c>
      <c r="C3338">
        <v>0</v>
      </c>
      <c r="D3338" s="181">
        <v>12.3</v>
      </c>
    </row>
    <row r="3339" spans="1:4" x14ac:dyDescent="0.35">
      <c r="A3339">
        <v>3528</v>
      </c>
      <c r="B3339" t="s">
        <v>19611</v>
      </c>
      <c r="C3339">
        <v>0</v>
      </c>
      <c r="D3339" s="181">
        <v>14.59</v>
      </c>
    </row>
    <row r="3340" spans="1:4" x14ac:dyDescent="0.35">
      <c r="A3340">
        <v>3529</v>
      </c>
      <c r="B3340" t="s">
        <v>19612</v>
      </c>
      <c r="C3340">
        <v>0</v>
      </c>
      <c r="D3340" s="181">
        <v>4</v>
      </c>
    </row>
    <row r="3341" spans="1:4" x14ac:dyDescent="0.35">
      <c r="A3341">
        <v>3530</v>
      </c>
      <c r="B3341" t="s">
        <v>19613</v>
      </c>
      <c r="C3341">
        <v>0</v>
      </c>
      <c r="D3341" s="181">
        <v>50</v>
      </c>
    </row>
    <row r="3342" spans="1:4" x14ac:dyDescent="0.35">
      <c r="A3342">
        <v>3531</v>
      </c>
      <c r="B3342" t="s">
        <v>19614</v>
      </c>
      <c r="C3342">
        <v>0</v>
      </c>
      <c r="D3342" s="181">
        <v>80</v>
      </c>
    </row>
    <row r="3343" spans="1:4" x14ac:dyDescent="0.35">
      <c r="A3343">
        <v>3532</v>
      </c>
      <c r="B3343" t="s">
        <v>19615</v>
      </c>
      <c r="C3343">
        <v>0</v>
      </c>
      <c r="D3343" s="181">
        <v>27.637</v>
      </c>
    </row>
    <row r="3344" spans="1:4" x14ac:dyDescent="0.35">
      <c r="A3344">
        <v>3533</v>
      </c>
      <c r="B3344" t="s">
        <v>19616</v>
      </c>
      <c r="C3344">
        <v>0</v>
      </c>
      <c r="D3344" s="181">
        <v>5.71</v>
      </c>
    </row>
    <row r="3345" spans="1:4" x14ac:dyDescent="0.35">
      <c r="A3345">
        <v>3534</v>
      </c>
      <c r="B3345" t="s">
        <v>19617</v>
      </c>
      <c r="C3345">
        <v>0</v>
      </c>
      <c r="D3345" s="181">
        <v>25</v>
      </c>
    </row>
    <row r="3346" spans="1:4" x14ac:dyDescent="0.35">
      <c r="A3346">
        <v>3536</v>
      </c>
      <c r="B3346" t="s">
        <v>19618</v>
      </c>
      <c r="C3346">
        <v>0</v>
      </c>
      <c r="D3346" s="181">
        <v>28.8</v>
      </c>
    </row>
    <row r="3347" spans="1:4" x14ac:dyDescent="0.35">
      <c r="A3347">
        <v>3537</v>
      </c>
      <c r="B3347" t="s">
        <v>19619</v>
      </c>
      <c r="C3347">
        <v>0</v>
      </c>
      <c r="D3347" s="181">
        <v>16.07</v>
      </c>
    </row>
    <row r="3348" spans="1:4" x14ac:dyDescent="0.35">
      <c r="A3348">
        <v>3538</v>
      </c>
      <c r="B3348" t="s">
        <v>19620</v>
      </c>
      <c r="C3348">
        <v>0</v>
      </c>
      <c r="D3348" s="181">
        <v>16.07</v>
      </c>
    </row>
    <row r="3349" spans="1:4" x14ac:dyDescent="0.35">
      <c r="A3349">
        <v>3539</v>
      </c>
      <c r="B3349" t="s">
        <v>19621</v>
      </c>
      <c r="C3349">
        <v>0</v>
      </c>
      <c r="D3349" s="181">
        <v>25</v>
      </c>
    </row>
    <row r="3350" spans="1:4" x14ac:dyDescent="0.35">
      <c r="A3350">
        <v>3540</v>
      </c>
      <c r="B3350" t="s">
        <v>19622</v>
      </c>
      <c r="C3350">
        <v>0</v>
      </c>
      <c r="D3350" s="181">
        <v>9.84</v>
      </c>
    </row>
    <row r="3351" spans="1:4" x14ac:dyDescent="0.35">
      <c r="A3351">
        <v>3541</v>
      </c>
      <c r="B3351" t="s">
        <v>19623</v>
      </c>
      <c r="C3351">
        <v>0</v>
      </c>
      <c r="D3351" s="181">
        <v>11.45</v>
      </c>
    </row>
    <row r="3352" spans="1:4" x14ac:dyDescent="0.35">
      <c r="A3352">
        <v>3542</v>
      </c>
      <c r="B3352" t="s">
        <v>19624</v>
      </c>
      <c r="C3352">
        <v>9</v>
      </c>
      <c r="D3352" s="181">
        <v>8.3000000000000007</v>
      </c>
    </row>
    <row r="3353" spans="1:4" x14ac:dyDescent="0.35">
      <c r="A3353">
        <v>3543</v>
      </c>
      <c r="B3353" t="s">
        <v>19625</v>
      </c>
      <c r="C3353">
        <v>0</v>
      </c>
      <c r="D3353" s="181">
        <v>5</v>
      </c>
    </row>
    <row r="3354" spans="1:4" x14ac:dyDescent="0.35">
      <c r="A3354">
        <v>3544</v>
      </c>
      <c r="B3354" t="s">
        <v>19626</v>
      </c>
      <c r="C3354">
        <v>0</v>
      </c>
      <c r="D3354" s="181">
        <v>7.95</v>
      </c>
    </row>
    <row r="3355" spans="1:4" x14ac:dyDescent="0.35">
      <c r="A3355">
        <v>3545</v>
      </c>
      <c r="B3355" t="s">
        <v>19627</v>
      </c>
      <c r="C3355">
        <v>15</v>
      </c>
      <c r="D3355" s="181">
        <v>12.5</v>
      </c>
    </row>
    <row r="3356" spans="1:4" x14ac:dyDescent="0.35">
      <c r="A3356">
        <v>3546</v>
      </c>
      <c r="B3356" t="s">
        <v>19628</v>
      </c>
      <c r="C3356">
        <v>0</v>
      </c>
      <c r="D3356" s="181">
        <v>15.7</v>
      </c>
    </row>
    <row r="3357" spans="1:4" x14ac:dyDescent="0.35">
      <c r="A3357">
        <v>3547</v>
      </c>
      <c r="B3357" t="s">
        <v>19629</v>
      </c>
      <c r="C3357">
        <v>18</v>
      </c>
      <c r="D3357" s="181">
        <v>7.1310000000000002</v>
      </c>
    </row>
    <row r="3358" spans="1:4" x14ac:dyDescent="0.35">
      <c r="A3358">
        <v>3548</v>
      </c>
      <c r="B3358" t="s">
        <v>19630</v>
      </c>
      <c r="C3358">
        <v>36</v>
      </c>
      <c r="D3358" s="181">
        <v>74.69</v>
      </c>
    </row>
    <row r="3359" spans="1:4" x14ac:dyDescent="0.35">
      <c r="A3359">
        <v>3549</v>
      </c>
      <c r="B3359" t="s">
        <v>19631</v>
      </c>
      <c r="C3359">
        <v>0</v>
      </c>
      <c r="D3359" s="181">
        <v>40</v>
      </c>
    </row>
    <row r="3360" spans="1:4" x14ac:dyDescent="0.35">
      <c r="A3360">
        <v>3550</v>
      </c>
      <c r="B3360" t="s">
        <v>19632</v>
      </c>
      <c r="C3360">
        <v>0</v>
      </c>
      <c r="D3360" s="181">
        <v>41.39</v>
      </c>
    </row>
    <row r="3361" spans="1:4" x14ac:dyDescent="0.35">
      <c r="A3361">
        <v>3551</v>
      </c>
      <c r="B3361" t="s">
        <v>19633</v>
      </c>
      <c r="C3361">
        <v>0</v>
      </c>
      <c r="D3361" s="181">
        <v>11.57</v>
      </c>
    </row>
    <row r="3362" spans="1:4" x14ac:dyDescent="0.35">
      <c r="A3362">
        <v>3552</v>
      </c>
      <c r="B3362" t="s">
        <v>19634</v>
      </c>
      <c r="C3362">
        <v>0</v>
      </c>
      <c r="D3362" s="181">
        <v>24.68</v>
      </c>
    </row>
    <row r="3363" spans="1:4" x14ac:dyDescent="0.35">
      <c r="A3363">
        <v>3553</v>
      </c>
      <c r="B3363" t="s">
        <v>19635</v>
      </c>
      <c r="C3363">
        <v>0</v>
      </c>
      <c r="D3363" s="181">
        <v>6.117</v>
      </c>
    </row>
    <row r="3364" spans="1:4" x14ac:dyDescent="0.35">
      <c r="A3364">
        <v>3554</v>
      </c>
      <c r="B3364" t="s">
        <v>19636</v>
      </c>
      <c r="C3364">
        <v>0</v>
      </c>
      <c r="D3364" s="181">
        <v>35.14</v>
      </c>
    </row>
    <row r="3365" spans="1:4" x14ac:dyDescent="0.35">
      <c r="A3365">
        <v>3555</v>
      </c>
      <c r="B3365" t="s">
        <v>19637</v>
      </c>
      <c r="C3365">
        <v>0</v>
      </c>
      <c r="D3365" s="181">
        <v>18.39</v>
      </c>
    </row>
    <row r="3366" spans="1:4" x14ac:dyDescent="0.35">
      <c r="A3366">
        <v>3556</v>
      </c>
      <c r="B3366" t="s">
        <v>19638</v>
      </c>
      <c r="C3366">
        <v>0</v>
      </c>
      <c r="D3366" s="181">
        <v>39.1</v>
      </c>
    </row>
    <row r="3367" spans="1:4" x14ac:dyDescent="0.35">
      <c r="A3367">
        <v>3557</v>
      </c>
      <c r="B3367" t="s">
        <v>19639</v>
      </c>
      <c r="C3367">
        <v>0</v>
      </c>
      <c r="D3367" s="181">
        <v>7.58</v>
      </c>
    </row>
    <row r="3368" spans="1:4" x14ac:dyDescent="0.35">
      <c r="A3368">
        <v>3558</v>
      </c>
      <c r="B3368" t="s">
        <v>19640</v>
      </c>
      <c r="C3368">
        <v>0</v>
      </c>
      <c r="D3368" s="181">
        <v>36.619999999999997</v>
      </c>
    </row>
    <row r="3369" spans="1:4" x14ac:dyDescent="0.35">
      <c r="A3369">
        <v>3559</v>
      </c>
      <c r="B3369" t="s">
        <v>19641</v>
      </c>
      <c r="C3369">
        <v>0</v>
      </c>
      <c r="D3369" s="181">
        <v>80</v>
      </c>
    </row>
    <row r="3370" spans="1:4" x14ac:dyDescent="0.35">
      <c r="A3370">
        <v>3560</v>
      </c>
      <c r="B3370" t="s">
        <v>19642</v>
      </c>
      <c r="C3370">
        <v>0</v>
      </c>
      <c r="D3370" s="181">
        <v>80</v>
      </c>
    </row>
    <row r="3371" spans="1:4" x14ac:dyDescent="0.35">
      <c r="A3371">
        <v>3561</v>
      </c>
      <c r="B3371" t="s">
        <v>19643</v>
      </c>
      <c r="C3371">
        <v>0</v>
      </c>
      <c r="D3371" s="181">
        <v>90</v>
      </c>
    </row>
    <row r="3372" spans="1:4" x14ac:dyDescent="0.35">
      <c r="A3372">
        <v>3562</v>
      </c>
      <c r="B3372" t="s">
        <v>19644</v>
      </c>
      <c r="C3372">
        <v>0</v>
      </c>
      <c r="D3372" s="181">
        <v>90</v>
      </c>
    </row>
    <row r="3373" spans="1:4" x14ac:dyDescent="0.35">
      <c r="A3373">
        <v>3563</v>
      </c>
      <c r="B3373" t="s">
        <v>19645</v>
      </c>
      <c r="C3373">
        <v>0</v>
      </c>
      <c r="D3373" s="181">
        <v>120</v>
      </c>
    </row>
    <row r="3374" spans="1:4" x14ac:dyDescent="0.35">
      <c r="A3374">
        <v>3564</v>
      </c>
      <c r="B3374" t="s">
        <v>19646</v>
      </c>
      <c r="C3374">
        <v>0</v>
      </c>
      <c r="D3374" s="181">
        <v>11.82</v>
      </c>
    </row>
    <row r="3375" spans="1:4" x14ac:dyDescent="0.35">
      <c r="A3375">
        <v>3565</v>
      </c>
      <c r="B3375" t="s">
        <v>19647</v>
      </c>
      <c r="C3375">
        <v>0</v>
      </c>
      <c r="D3375" s="181">
        <v>4.5049999999999999</v>
      </c>
    </row>
    <row r="3376" spans="1:4" x14ac:dyDescent="0.35">
      <c r="A3376">
        <v>3566</v>
      </c>
      <c r="B3376" t="s">
        <v>19648</v>
      </c>
      <c r="C3376">
        <v>0</v>
      </c>
      <c r="D3376" s="181">
        <v>12.553000000000001</v>
      </c>
    </row>
    <row r="3377" spans="1:4" x14ac:dyDescent="0.35">
      <c r="A3377">
        <v>3567</v>
      </c>
      <c r="B3377" t="s">
        <v>19649</v>
      </c>
      <c r="C3377">
        <v>0</v>
      </c>
      <c r="D3377" s="181">
        <v>5.95</v>
      </c>
    </row>
    <row r="3378" spans="1:4" x14ac:dyDescent="0.35">
      <c r="A3378">
        <v>3568</v>
      </c>
      <c r="B3378" t="s">
        <v>19650</v>
      </c>
      <c r="C3378">
        <v>0</v>
      </c>
      <c r="D3378" s="181">
        <v>9.1999999999999993</v>
      </c>
    </row>
    <row r="3379" spans="1:4" x14ac:dyDescent="0.35">
      <c r="A3379">
        <v>3569</v>
      </c>
      <c r="B3379" t="s">
        <v>19651</v>
      </c>
      <c r="C3379">
        <v>0</v>
      </c>
      <c r="D3379" s="181">
        <v>10.33</v>
      </c>
    </row>
    <row r="3380" spans="1:4" x14ac:dyDescent="0.35">
      <c r="A3380">
        <v>3570</v>
      </c>
      <c r="B3380" t="s">
        <v>19652</v>
      </c>
      <c r="C3380">
        <v>0</v>
      </c>
      <c r="D3380" s="181">
        <v>4.5</v>
      </c>
    </row>
    <row r="3381" spans="1:4" x14ac:dyDescent="0.35">
      <c r="A3381">
        <v>3571</v>
      </c>
      <c r="B3381" t="s">
        <v>19653</v>
      </c>
      <c r="C3381">
        <v>0</v>
      </c>
      <c r="D3381" s="181">
        <v>4.09</v>
      </c>
    </row>
    <row r="3382" spans="1:4" x14ac:dyDescent="0.35">
      <c r="A3382">
        <v>3572</v>
      </c>
      <c r="B3382" t="s">
        <v>19654</v>
      </c>
      <c r="C3382">
        <v>0</v>
      </c>
      <c r="D3382" s="181">
        <v>5.24</v>
      </c>
    </row>
    <row r="3383" spans="1:4" x14ac:dyDescent="0.35">
      <c r="A3383">
        <v>3573</v>
      </c>
      <c r="B3383" t="s">
        <v>19655</v>
      </c>
      <c r="C3383">
        <v>0</v>
      </c>
      <c r="D3383" s="181">
        <v>9.85</v>
      </c>
    </row>
    <row r="3384" spans="1:4" x14ac:dyDescent="0.35">
      <c r="A3384">
        <v>3574</v>
      </c>
      <c r="B3384" t="s">
        <v>19656</v>
      </c>
      <c r="C3384">
        <v>0</v>
      </c>
      <c r="D3384" s="181">
        <v>22.45</v>
      </c>
    </row>
    <row r="3385" spans="1:4" x14ac:dyDescent="0.35">
      <c r="A3385">
        <v>3575</v>
      </c>
      <c r="B3385" t="s">
        <v>19657</v>
      </c>
      <c r="C3385">
        <v>0</v>
      </c>
      <c r="D3385" s="181">
        <v>9.82</v>
      </c>
    </row>
    <row r="3386" spans="1:4" x14ac:dyDescent="0.35">
      <c r="A3386">
        <v>3576</v>
      </c>
      <c r="B3386" t="s">
        <v>19658</v>
      </c>
      <c r="C3386">
        <v>0</v>
      </c>
      <c r="D3386" s="181">
        <v>18.600000000000001</v>
      </c>
    </row>
    <row r="3387" spans="1:4" x14ac:dyDescent="0.35">
      <c r="A3387">
        <v>3577</v>
      </c>
      <c r="B3387" t="s">
        <v>19659</v>
      </c>
      <c r="C3387">
        <v>0</v>
      </c>
      <c r="D3387" s="181">
        <v>5.13</v>
      </c>
    </row>
    <row r="3388" spans="1:4" x14ac:dyDescent="0.35">
      <c r="A3388">
        <v>3578</v>
      </c>
      <c r="B3388" t="s">
        <v>19660</v>
      </c>
      <c r="C3388">
        <v>0</v>
      </c>
      <c r="D3388" s="181">
        <v>12.95</v>
      </c>
    </row>
    <row r="3389" spans="1:4" x14ac:dyDescent="0.35">
      <c r="A3389">
        <v>3579</v>
      </c>
      <c r="B3389" t="s">
        <v>19661</v>
      </c>
      <c r="C3389">
        <v>0</v>
      </c>
      <c r="D3389" s="181">
        <v>8.8930000000000007</v>
      </c>
    </row>
    <row r="3390" spans="1:4" x14ac:dyDescent="0.35">
      <c r="A3390">
        <v>3580</v>
      </c>
      <c r="B3390" t="s">
        <v>19662</v>
      </c>
      <c r="C3390">
        <v>0</v>
      </c>
      <c r="D3390" s="181">
        <v>19.8</v>
      </c>
    </row>
    <row r="3391" spans="1:4" x14ac:dyDescent="0.35">
      <c r="A3391">
        <v>3581</v>
      </c>
      <c r="B3391" t="s">
        <v>19663</v>
      </c>
      <c r="C3391">
        <v>0</v>
      </c>
      <c r="D3391" s="181">
        <v>11.1</v>
      </c>
    </row>
    <row r="3392" spans="1:4" x14ac:dyDescent="0.35">
      <c r="A3392">
        <v>3582</v>
      </c>
      <c r="B3392" t="s">
        <v>19664</v>
      </c>
      <c r="C3392">
        <v>0</v>
      </c>
      <c r="D3392" s="181">
        <v>22.966000000000001</v>
      </c>
    </row>
    <row r="3393" spans="1:4" x14ac:dyDescent="0.35">
      <c r="A3393">
        <v>3583</v>
      </c>
      <c r="B3393" t="s">
        <v>19665</v>
      </c>
      <c r="C3393">
        <v>0</v>
      </c>
      <c r="D3393" s="181">
        <v>40</v>
      </c>
    </row>
    <row r="3394" spans="1:4" x14ac:dyDescent="0.35">
      <c r="A3394">
        <v>3584</v>
      </c>
      <c r="B3394" t="s">
        <v>19666</v>
      </c>
      <c r="C3394">
        <v>0</v>
      </c>
      <c r="D3394" s="181">
        <v>20</v>
      </c>
    </row>
    <row r="3395" spans="1:4" x14ac:dyDescent="0.35">
      <c r="A3395">
        <v>3585</v>
      </c>
      <c r="B3395" t="s">
        <v>19667</v>
      </c>
      <c r="C3395">
        <v>0</v>
      </c>
      <c r="D3395" s="181">
        <v>17</v>
      </c>
    </row>
    <row r="3396" spans="1:4" x14ac:dyDescent="0.35">
      <c r="A3396">
        <v>3586</v>
      </c>
      <c r="B3396" t="s">
        <v>19668</v>
      </c>
      <c r="C3396">
        <v>0</v>
      </c>
      <c r="D3396" s="181">
        <v>16.5</v>
      </c>
    </row>
    <row r="3397" spans="1:4" x14ac:dyDescent="0.35">
      <c r="A3397">
        <v>3587</v>
      </c>
      <c r="B3397" t="s">
        <v>19669</v>
      </c>
      <c r="C3397">
        <v>0</v>
      </c>
      <c r="D3397" s="181">
        <v>24.92</v>
      </c>
    </row>
    <row r="3398" spans="1:4" x14ac:dyDescent="0.35">
      <c r="A3398">
        <v>3588</v>
      </c>
      <c r="B3398" t="s">
        <v>19670</v>
      </c>
      <c r="C3398">
        <v>0</v>
      </c>
      <c r="D3398" s="181">
        <v>7</v>
      </c>
    </row>
    <row r="3399" spans="1:4" x14ac:dyDescent="0.35">
      <c r="A3399">
        <v>3589</v>
      </c>
      <c r="B3399" t="s">
        <v>19671</v>
      </c>
      <c r="C3399">
        <v>0</v>
      </c>
      <c r="D3399" s="181">
        <v>9.92</v>
      </c>
    </row>
    <row r="3400" spans="1:4" x14ac:dyDescent="0.35">
      <c r="A3400">
        <v>3590</v>
      </c>
      <c r="B3400" t="s">
        <v>19672</v>
      </c>
      <c r="C3400">
        <v>0</v>
      </c>
      <c r="D3400" s="181">
        <v>3.2330000000000001</v>
      </c>
    </row>
    <row r="3401" spans="1:4" x14ac:dyDescent="0.35">
      <c r="A3401">
        <v>3591</v>
      </c>
      <c r="B3401" t="s">
        <v>19673</v>
      </c>
      <c r="C3401">
        <v>0</v>
      </c>
      <c r="D3401" s="181">
        <v>16.96</v>
      </c>
    </row>
    <row r="3402" spans="1:4" x14ac:dyDescent="0.35">
      <c r="A3402">
        <v>3592</v>
      </c>
      <c r="B3402" t="s">
        <v>19674</v>
      </c>
      <c r="C3402">
        <v>0</v>
      </c>
      <c r="D3402" s="181">
        <v>15.69</v>
      </c>
    </row>
    <row r="3403" spans="1:4" x14ac:dyDescent="0.35">
      <c r="A3403">
        <v>3593</v>
      </c>
      <c r="B3403" t="s">
        <v>19675</v>
      </c>
      <c r="C3403">
        <v>0</v>
      </c>
      <c r="D3403" s="181">
        <v>35</v>
      </c>
    </row>
    <row r="3404" spans="1:4" x14ac:dyDescent="0.35">
      <c r="A3404">
        <v>3594</v>
      </c>
      <c r="B3404" t="s">
        <v>19676</v>
      </c>
      <c r="C3404">
        <v>0</v>
      </c>
      <c r="D3404" s="181">
        <v>11.5</v>
      </c>
    </row>
    <row r="3405" spans="1:4" x14ac:dyDescent="0.35">
      <c r="A3405">
        <v>3595</v>
      </c>
      <c r="B3405" t="s">
        <v>19677</v>
      </c>
      <c r="C3405">
        <v>0</v>
      </c>
      <c r="D3405" s="181">
        <v>6.07</v>
      </c>
    </row>
    <row r="3406" spans="1:4" x14ac:dyDescent="0.35">
      <c r="A3406">
        <v>3596</v>
      </c>
      <c r="B3406" t="s">
        <v>19678</v>
      </c>
      <c r="C3406">
        <v>0</v>
      </c>
      <c r="D3406" s="181">
        <v>15</v>
      </c>
    </row>
    <row r="3407" spans="1:4" x14ac:dyDescent="0.35">
      <c r="A3407">
        <v>3597</v>
      </c>
      <c r="B3407" t="s">
        <v>19679</v>
      </c>
      <c r="C3407">
        <v>0</v>
      </c>
      <c r="D3407" s="181">
        <v>5.96</v>
      </c>
    </row>
    <row r="3408" spans="1:4" x14ac:dyDescent="0.35">
      <c r="A3408">
        <v>3598</v>
      </c>
      <c r="B3408" t="s">
        <v>19680</v>
      </c>
      <c r="C3408">
        <v>0</v>
      </c>
      <c r="D3408" s="181">
        <v>6.07</v>
      </c>
    </row>
    <row r="3409" spans="1:4" x14ac:dyDescent="0.35">
      <c r="A3409">
        <v>3599</v>
      </c>
      <c r="B3409" t="s">
        <v>19681</v>
      </c>
      <c r="C3409">
        <v>0</v>
      </c>
      <c r="D3409" s="181">
        <v>7.71</v>
      </c>
    </row>
    <row r="3410" spans="1:4" x14ac:dyDescent="0.35">
      <c r="A3410">
        <v>3600</v>
      </c>
      <c r="B3410" t="s">
        <v>19682</v>
      </c>
      <c r="C3410">
        <v>0</v>
      </c>
      <c r="D3410" s="181">
        <v>7.6</v>
      </c>
    </row>
    <row r="3411" spans="1:4" x14ac:dyDescent="0.35">
      <c r="A3411">
        <v>3601</v>
      </c>
      <c r="B3411" t="s">
        <v>19683</v>
      </c>
      <c r="C3411">
        <v>0</v>
      </c>
      <c r="D3411" s="181">
        <v>4</v>
      </c>
    </row>
    <row r="3412" spans="1:4" x14ac:dyDescent="0.35">
      <c r="A3412">
        <v>3602</v>
      </c>
      <c r="B3412" t="s">
        <v>19684</v>
      </c>
      <c r="C3412">
        <v>0</v>
      </c>
      <c r="D3412" s="181">
        <v>5.2</v>
      </c>
    </row>
    <row r="3413" spans="1:4" x14ac:dyDescent="0.35">
      <c r="A3413">
        <v>3603</v>
      </c>
      <c r="B3413" t="s">
        <v>19685</v>
      </c>
      <c r="C3413">
        <v>0</v>
      </c>
      <c r="D3413" s="181">
        <v>18.97</v>
      </c>
    </row>
    <row r="3414" spans="1:4" x14ac:dyDescent="0.35">
      <c r="A3414">
        <v>3604</v>
      </c>
      <c r="B3414" t="s">
        <v>19686</v>
      </c>
      <c r="C3414">
        <v>0</v>
      </c>
      <c r="D3414" s="181">
        <v>5.63</v>
      </c>
    </row>
    <row r="3415" spans="1:4" x14ac:dyDescent="0.35">
      <c r="A3415">
        <v>3605</v>
      </c>
      <c r="B3415" t="s">
        <v>19687</v>
      </c>
      <c r="C3415">
        <v>9</v>
      </c>
      <c r="D3415" s="181">
        <v>21.786000000000001</v>
      </c>
    </row>
    <row r="3416" spans="1:4" x14ac:dyDescent="0.35">
      <c r="A3416">
        <v>3606</v>
      </c>
      <c r="B3416" t="s">
        <v>19688</v>
      </c>
      <c r="C3416">
        <v>0</v>
      </c>
      <c r="D3416" s="181">
        <v>20</v>
      </c>
    </row>
    <row r="3417" spans="1:4" x14ac:dyDescent="0.35">
      <c r="A3417">
        <v>3607</v>
      </c>
      <c r="B3417" t="s">
        <v>19689</v>
      </c>
      <c r="C3417">
        <v>0</v>
      </c>
      <c r="D3417" s="181">
        <v>7.38</v>
      </c>
    </row>
    <row r="3418" spans="1:4" x14ac:dyDescent="0.35">
      <c r="A3418">
        <v>3608</v>
      </c>
      <c r="B3418" t="s">
        <v>19690</v>
      </c>
      <c r="C3418">
        <v>0</v>
      </c>
      <c r="D3418" s="181">
        <v>13.48</v>
      </c>
    </row>
    <row r="3419" spans="1:4" x14ac:dyDescent="0.35">
      <c r="A3419">
        <v>3609</v>
      </c>
      <c r="B3419" t="s">
        <v>19691</v>
      </c>
      <c r="C3419">
        <v>0</v>
      </c>
      <c r="D3419" s="181">
        <v>7.28</v>
      </c>
    </row>
    <row r="3420" spans="1:4" x14ac:dyDescent="0.35">
      <c r="A3420">
        <v>3610</v>
      </c>
      <c r="B3420" t="s">
        <v>19692</v>
      </c>
      <c r="C3420">
        <v>0</v>
      </c>
      <c r="D3420" s="181">
        <v>16.8</v>
      </c>
    </row>
    <row r="3421" spans="1:4" x14ac:dyDescent="0.35">
      <c r="A3421">
        <v>3611</v>
      </c>
      <c r="B3421" t="s">
        <v>19693</v>
      </c>
      <c r="C3421">
        <v>21</v>
      </c>
      <c r="D3421" s="181">
        <v>10.6</v>
      </c>
    </row>
    <row r="3422" spans="1:4" x14ac:dyDescent="0.35">
      <c r="A3422">
        <v>3612</v>
      </c>
      <c r="B3422" t="s">
        <v>19694</v>
      </c>
      <c r="C3422">
        <v>78</v>
      </c>
      <c r="D3422" s="181">
        <v>11.8</v>
      </c>
    </row>
    <row r="3423" spans="1:4" x14ac:dyDescent="0.35">
      <c r="A3423">
        <v>3613</v>
      </c>
      <c r="B3423" t="s">
        <v>19695</v>
      </c>
      <c r="C3423">
        <v>12</v>
      </c>
      <c r="D3423" s="181">
        <v>21.5</v>
      </c>
    </row>
    <row r="3424" spans="1:4" x14ac:dyDescent="0.35">
      <c r="A3424">
        <v>3614</v>
      </c>
      <c r="B3424" t="s">
        <v>19696</v>
      </c>
      <c r="C3424">
        <v>0</v>
      </c>
      <c r="D3424" s="181">
        <v>11.75</v>
      </c>
    </row>
    <row r="3425" spans="1:4" x14ac:dyDescent="0.35">
      <c r="A3425">
        <v>3615</v>
      </c>
      <c r="B3425" t="s">
        <v>19697</v>
      </c>
      <c r="C3425">
        <v>0</v>
      </c>
      <c r="D3425" s="181">
        <v>7</v>
      </c>
    </row>
    <row r="3426" spans="1:4" x14ac:dyDescent="0.35">
      <c r="A3426">
        <v>3616</v>
      </c>
      <c r="B3426" t="s">
        <v>19698</v>
      </c>
      <c r="C3426">
        <v>0</v>
      </c>
      <c r="D3426" s="181">
        <v>5.32</v>
      </c>
    </row>
    <row r="3427" spans="1:4" x14ac:dyDescent="0.35">
      <c r="A3427">
        <v>3617</v>
      </c>
      <c r="B3427" t="s">
        <v>19699</v>
      </c>
      <c r="C3427">
        <v>0</v>
      </c>
      <c r="D3427" s="181">
        <v>21.12</v>
      </c>
    </row>
    <row r="3428" spans="1:4" x14ac:dyDescent="0.35">
      <c r="A3428">
        <v>3618</v>
      </c>
      <c r="B3428" t="s">
        <v>19700</v>
      </c>
      <c r="C3428">
        <v>0</v>
      </c>
      <c r="D3428" s="181">
        <v>12.7</v>
      </c>
    </row>
    <row r="3429" spans="1:4" x14ac:dyDescent="0.35">
      <c r="A3429">
        <v>3619</v>
      </c>
      <c r="B3429" t="s">
        <v>19701</v>
      </c>
      <c r="C3429">
        <v>0</v>
      </c>
      <c r="D3429" s="181">
        <v>10.55</v>
      </c>
    </row>
    <row r="3430" spans="1:4" x14ac:dyDescent="0.35">
      <c r="A3430">
        <v>3620</v>
      </c>
      <c r="B3430" t="s">
        <v>19702</v>
      </c>
      <c r="C3430">
        <v>0</v>
      </c>
      <c r="D3430" s="181">
        <v>15</v>
      </c>
    </row>
    <row r="3431" spans="1:4" x14ac:dyDescent="0.35">
      <c r="A3431">
        <v>3621</v>
      </c>
      <c r="B3431" t="s">
        <v>19703</v>
      </c>
      <c r="C3431">
        <v>0</v>
      </c>
      <c r="D3431" s="181">
        <v>7.4980000000000002</v>
      </c>
    </row>
    <row r="3432" spans="1:4" x14ac:dyDescent="0.35">
      <c r="A3432">
        <v>3622</v>
      </c>
      <c r="B3432" t="s">
        <v>19704</v>
      </c>
      <c r="C3432">
        <v>0</v>
      </c>
      <c r="D3432" s="181">
        <v>5.64</v>
      </c>
    </row>
    <row r="3433" spans="1:4" x14ac:dyDescent="0.35">
      <c r="A3433">
        <v>3623</v>
      </c>
      <c r="B3433" t="s">
        <v>19705</v>
      </c>
      <c r="C3433">
        <v>0</v>
      </c>
      <c r="D3433" s="181">
        <v>8.89</v>
      </c>
    </row>
    <row r="3434" spans="1:4" x14ac:dyDescent="0.35">
      <c r="A3434">
        <v>3624</v>
      </c>
      <c r="B3434" t="s">
        <v>19706</v>
      </c>
      <c r="C3434">
        <v>0</v>
      </c>
      <c r="D3434" s="181">
        <v>2.56</v>
      </c>
    </row>
    <row r="3435" spans="1:4" x14ac:dyDescent="0.35">
      <c r="A3435">
        <v>3625</v>
      </c>
      <c r="B3435" t="s">
        <v>19707</v>
      </c>
      <c r="C3435">
        <v>0</v>
      </c>
      <c r="D3435" s="181">
        <v>4.1900000000000004</v>
      </c>
    </row>
    <row r="3436" spans="1:4" x14ac:dyDescent="0.35">
      <c r="A3436">
        <v>3626</v>
      </c>
      <c r="B3436" t="s">
        <v>19708</v>
      </c>
      <c r="C3436">
        <v>12</v>
      </c>
      <c r="D3436" s="181">
        <v>12.82</v>
      </c>
    </row>
    <row r="3437" spans="1:4" x14ac:dyDescent="0.35">
      <c r="A3437">
        <v>3627</v>
      </c>
      <c r="B3437" t="s">
        <v>19709</v>
      </c>
      <c r="C3437">
        <v>6</v>
      </c>
      <c r="D3437" s="181">
        <v>24.72</v>
      </c>
    </row>
    <row r="3438" spans="1:4" x14ac:dyDescent="0.35">
      <c r="A3438">
        <v>3628</v>
      </c>
      <c r="B3438" t="s">
        <v>19710</v>
      </c>
      <c r="C3438">
        <v>0</v>
      </c>
      <c r="D3438" s="181">
        <v>6</v>
      </c>
    </row>
    <row r="3439" spans="1:4" x14ac:dyDescent="0.35">
      <c r="A3439">
        <v>3629</v>
      </c>
      <c r="B3439" t="s">
        <v>19711</v>
      </c>
      <c r="C3439">
        <v>0</v>
      </c>
      <c r="D3439" s="181">
        <v>18.63</v>
      </c>
    </row>
    <row r="3440" spans="1:4" x14ac:dyDescent="0.35">
      <c r="A3440">
        <v>3630</v>
      </c>
      <c r="B3440" t="s">
        <v>19712</v>
      </c>
      <c r="C3440">
        <v>0</v>
      </c>
      <c r="D3440" s="181">
        <v>573.77</v>
      </c>
    </row>
    <row r="3441" spans="1:4" x14ac:dyDescent="0.35">
      <c r="A3441">
        <v>3631</v>
      </c>
      <c r="B3441" t="s">
        <v>19713</v>
      </c>
      <c r="C3441">
        <v>0</v>
      </c>
      <c r="D3441" s="181">
        <v>11.8</v>
      </c>
    </row>
    <row r="3442" spans="1:4" x14ac:dyDescent="0.35">
      <c r="A3442">
        <v>3632</v>
      </c>
      <c r="B3442" t="s">
        <v>19714</v>
      </c>
      <c r="C3442">
        <v>0</v>
      </c>
      <c r="D3442" s="181">
        <v>20.66</v>
      </c>
    </row>
    <row r="3443" spans="1:4" x14ac:dyDescent="0.35">
      <c r="A3443">
        <v>3633</v>
      </c>
      <c r="B3443" t="s">
        <v>19715</v>
      </c>
      <c r="C3443">
        <v>0</v>
      </c>
      <c r="D3443" s="181">
        <v>14.25</v>
      </c>
    </row>
    <row r="3444" spans="1:4" x14ac:dyDescent="0.35">
      <c r="A3444">
        <v>3634</v>
      </c>
      <c r="B3444" t="s">
        <v>19716</v>
      </c>
      <c r="C3444">
        <v>0</v>
      </c>
      <c r="D3444" s="181">
        <v>16</v>
      </c>
    </row>
    <row r="3445" spans="1:4" x14ac:dyDescent="0.35">
      <c r="A3445">
        <v>3635</v>
      </c>
      <c r="B3445" t="s">
        <v>19717</v>
      </c>
      <c r="C3445">
        <v>0</v>
      </c>
      <c r="D3445" s="181">
        <v>38.64</v>
      </c>
    </row>
    <row r="3446" spans="1:4" x14ac:dyDescent="0.35">
      <c r="A3446">
        <v>3636</v>
      </c>
      <c r="B3446" t="s">
        <v>19718</v>
      </c>
      <c r="C3446">
        <v>0</v>
      </c>
      <c r="D3446" s="181">
        <v>11.84</v>
      </c>
    </row>
    <row r="3447" spans="1:4" x14ac:dyDescent="0.35">
      <c r="A3447">
        <v>3637</v>
      </c>
      <c r="B3447" t="s">
        <v>19719</v>
      </c>
      <c r="C3447">
        <v>0</v>
      </c>
      <c r="D3447" s="181">
        <v>9.26</v>
      </c>
    </row>
    <row r="3448" spans="1:4" x14ac:dyDescent="0.35">
      <c r="A3448">
        <v>3638</v>
      </c>
      <c r="B3448" t="s">
        <v>19720</v>
      </c>
      <c r="C3448">
        <v>0</v>
      </c>
      <c r="D3448" s="181">
        <v>45.57</v>
      </c>
    </row>
    <row r="3449" spans="1:4" x14ac:dyDescent="0.35">
      <c r="A3449">
        <v>3639</v>
      </c>
      <c r="B3449" t="s">
        <v>19721</v>
      </c>
      <c r="C3449">
        <v>0</v>
      </c>
      <c r="D3449" s="181">
        <v>17.75</v>
      </c>
    </row>
    <row r="3450" spans="1:4" x14ac:dyDescent="0.35">
      <c r="A3450">
        <v>3640</v>
      </c>
      <c r="B3450" t="s">
        <v>19722</v>
      </c>
      <c r="C3450">
        <v>69</v>
      </c>
      <c r="D3450" s="181">
        <v>36</v>
      </c>
    </row>
    <row r="3451" spans="1:4" x14ac:dyDescent="0.35">
      <c r="A3451">
        <v>3641</v>
      </c>
      <c r="B3451" t="s">
        <v>19723</v>
      </c>
      <c r="C3451">
        <v>0</v>
      </c>
      <c r="D3451" s="181">
        <v>12.9</v>
      </c>
    </row>
    <row r="3452" spans="1:4" x14ac:dyDescent="0.35">
      <c r="A3452">
        <v>3642</v>
      </c>
      <c r="B3452" t="s">
        <v>19724</v>
      </c>
      <c r="C3452">
        <v>0</v>
      </c>
      <c r="D3452" s="181">
        <v>3.47</v>
      </c>
    </row>
    <row r="3453" spans="1:4" x14ac:dyDescent="0.35">
      <c r="A3453">
        <v>3643</v>
      </c>
      <c r="B3453" t="s">
        <v>19725</v>
      </c>
      <c r="C3453">
        <v>0</v>
      </c>
      <c r="D3453" s="181">
        <v>9.5</v>
      </c>
    </row>
    <row r="3454" spans="1:4" x14ac:dyDescent="0.35">
      <c r="A3454">
        <v>3644</v>
      </c>
      <c r="B3454" t="s">
        <v>19726</v>
      </c>
      <c r="C3454">
        <v>24</v>
      </c>
      <c r="D3454" s="181">
        <v>9.98</v>
      </c>
    </row>
    <row r="3455" spans="1:4" x14ac:dyDescent="0.35">
      <c r="A3455">
        <v>3645</v>
      </c>
      <c r="B3455" t="s">
        <v>19727</v>
      </c>
      <c r="C3455">
        <v>0</v>
      </c>
      <c r="D3455" s="181">
        <v>8.5500000000000007</v>
      </c>
    </row>
    <row r="3456" spans="1:4" x14ac:dyDescent="0.35">
      <c r="A3456">
        <v>3646</v>
      </c>
      <c r="B3456" t="s">
        <v>19728</v>
      </c>
      <c r="C3456">
        <v>0</v>
      </c>
      <c r="D3456" s="181">
        <v>9.5</v>
      </c>
    </row>
    <row r="3457" spans="1:4" x14ac:dyDescent="0.35">
      <c r="A3457">
        <v>3647</v>
      </c>
      <c r="B3457" t="s">
        <v>19729</v>
      </c>
      <c r="C3457">
        <v>0</v>
      </c>
      <c r="D3457" s="181">
        <v>9.5</v>
      </c>
    </row>
    <row r="3458" spans="1:4" x14ac:dyDescent="0.35">
      <c r="A3458">
        <v>3648</v>
      </c>
      <c r="B3458" t="s">
        <v>19730</v>
      </c>
      <c r="C3458">
        <v>0</v>
      </c>
      <c r="D3458" s="181">
        <v>3.875</v>
      </c>
    </row>
    <row r="3459" spans="1:4" x14ac:dyDescent="0.35">
      <c r="A3459">
        <v>3649</v>
      </c>
      <c r="B3459" t="s">
        <v>19731</v>
      </c>
      <c r="C3459">
        <v>0</v>
      </c>
      <c r="D3459" s="181">
        <v>27.95</v>
      </c>
    </row>
    <row r="3460" spans="1:4" x14ac:dyDescent="0.35">
      <c r="A3460">
        <v>3650</v>
      </c>
      <c r="B3460" t="s">
        <v>19732</v>
      </c>
      <c r="C3460">
        <v>0</v>
      </c>
      <c r="D3460" s="181">
        <v>21.594999999999999</v>
      </c>
    </row>
    <row r="3461" spans="1:4" x14ac:dyDescent="0.35">
      <c r="A3461">
        <v>3651</v>
      </c>
      <c r="B3461" t="s">
        <v>19733</v>
      </c>
      <c r="C3461">
        <v>6</v>
      </c>
      <c r="D3461" s="181">
        <v>29.16</v>
      </c>
    </row>
    <row r="3462" spans="1:4" x14ac:dyDescent="0.35">
      <c r="A3462">
        <v>3652</v>
      </c>
      <c r="B3462" t="s">
        <v>19734</v>
      </c>
      <c r="C3462">
        <v>0</v>
      </c>
      <c r="D3462" s="181">
        <v>12.31</v>
      </c>
    </row>
    <row r="3463" spans="1:4" x14ac:dyDescent="0.35">
      <c r="A3463">
        <v>3653</v>
      </c>
      <c r="B3463" t="s">
        <v>19735</v>
      </c>
      <c r="C3463">
        <v>0</v>
      </c>
      <c r="D3463" s="181">
        <v>24.07</v>
      </c>
    </row>
    <row r="3464" spans="1:4" x14ac:dyDescent="0.35">
      <c r="A3464">
        <v>3654</v>
      </c>
      <c r="B3464" t="s">
        <v>19736</v>
      </c>
      <c r="C3464">
        <v>0</v>
      </c>
      <c r="D3464" s="181">
        <v>29.396000000000001</v>
      </c>
    </row>
    <row r="3465" spans="1:4" x14ac:dyDescent="0.35">
      <c r="A3465">
        <v>3655</v>
      </c>
      <c r="B3465" t="s">
        <v>19737</v>
      </c>
      <c r="C3465">
        <v>0</v>
      </c>
      <c r="D3465" s="181">
        <v>33.32</v>
      </c>
    </row>
    <row r="3466" spans="1:4" x14ac:dyDescent="0.35">
      <c r="A3466">
        <v>3656</v>
      </c>
      <c r="B3466" t="s">
        <v>19738</v>
      </c>
      <c r="C3466">
        <v>0</v>
      </c>
      <c r="D3466" s="181">
        <v>23.344999999999999</v>
      </c>
    </row>
    <row r="3467" spans="1:4" x14ac:dyDescent="0.35">
      <c r="A3467">
        <v>3657</v>
      </c>
      <c r="B3467" t="s">
        <v>19739</v>
      </c>
      <c r="C3467">
        <v>0</v>
      </c>
      <c r="D3467" s="181">
        <v>49.66</v>
      </c>
    </row>
    <row r="3468" spans="1:4" x14ac:dyDescent="0.35">
      <c r="A3468">
        <v>3658</v>
      </c>
      <c r="B3468" t="s">
        <v>19740</v>
      </c>
      <c r="C3468">
        <v>18</v>
      </c>
      <c r="D3468" s="181">
        <v>6.1</v>
      </c>
    </row>
    <row r="3469" spans="1:4" x14ac:dyDescent="0.35">
      <c r="A3469">
        <v>3659</v>
      </c>
      <c r="B3469" t="s">
        <v>19741</v>
      </c>
      <c r="C3469">
        <v>24</v>
      </c>
      <c r="D3469" s="181">
        <v>7.0170000000000003</v>
      </c>
    </row>
    <row r="3470" spans="1:4" x14ac:dyDescent="0.35">
      <c r="A3470">
        <v>3660</v>
      </c>
      <c r="B3470" t="s">
        <v>19742</v>
      </c>
      <c r="C3470">
        <v>0</v>
      </c>
      <c r="D3470" s="181">
        <v>4.5599999999999996</v>
      </c>
    </row>
    <row r="3471" spans="1:4" x14ac:dyDescent="0.35">
      <c r="A3471">
        <v>3661</v>
      </c>
      <c r="B3471" t="s">
        <v>19743</v>
      </c>
      <c r="C3471">
        <v>0</v>
      </c>
      <c r="D3471" s="181">
        <v>7.016</v>
      </c>
    </row>
    <row r="3472" spans="1:4" x14ac:dyDescent="0.35">
      <c r="A3472">
        <v>3662</v>
      </c>
      <c r="B3472" t="s">
        <v>19744</v>
      </c>
      <c r="C3472">
        <v>12</v>
      </c>
      <c r="D3472" s="181">
        <v>7.01</v>
      </c>
    </row>
    <row r="3473" spans="1:4" x14ac:dyDescent="0.35">
      <c r="A3473">
        <v>3663</v>
      </c>
      <c r="B3473" t="s">
        <v>19745</v>
      </c>
      <c r="C3473">
        <v>0</v>
      </c>
      <c r="D3473" s="181">
        <v>9.5340000000000007</v>
      </c>
    </row>
    <row r="3474" spans="1:4" x14ac:dyDescent="0.35">
      <c r="A3474">
        <v>3664</v>
      </c>
      <c r="B3474" t="s">
        <v>19746</v>
      </c>
      <c r="C3474">
        <v>30</v>
      </c>
      <c r="D3474" s="181">
        <v>9.18</v>
      </c>
    </row>
    <row r="3475" spans="1:4" x14ac:dyDescent="0.35">
      <c r="A3475">
        <v>3665</v>
      </c>
      <c r="B3475" t="s">
        <v>19747</v>
      </c>
      <c r="C3475">
        <v>0</v>
      </c>
      <c r="D3475" s="181">
        <v>14.25</v>
      </c>
    </row>
    <row r="3476" spans="1:4" x14ac:dyDescent="0.35">
      <c r="A3476">
        <v>3666</v>
      </c>
      <c r="B3476" t="s">
        <v>19748</v>
      </c>
      <c r="C3476">
        <v>0</v>
      </c>
      <c r="D3476" s="181">
        <v>16.149999999999999</v>
      </c>
    </row>
    <row r="3477" spans="1:4" x14ac:dyDescent="0.35">
      <c r="A3477">
        <v>3667</v>
      </c>
      <c r="B3477" t="s">
        <v>19749</v>
      </c>
      <c r="C3477">
        <v>0</v>
      </c>
      <c r="D3477" s="181">
        <v>24</v>
      </c>
    </row>
    <row r="3478" spans="1:4" x14ac:dyDescent="0.35">
      <c r="A3478">
        <v>3668</v>
      </c>
      <c r="B3478" t="s">
        <v>19750</v>
      </c>
      <c r="C3478">
        <v>0</v>
      </c>
      <c r="D3478" s="181">
        <v>51.2</v>
      </c>
    </row>
    <row r="3479" spans="1:4" x14ac:dyDescent="0.35">
      <c r="A3479">
        <v>3669</v>
      </c>
      <c r="B3479" t="s">
        <v>19751</v>
      </c>
      <c r="C3479">
        <v>0</v>
      </c>
      <c r="D3479" s="181">
        <v>0.88</v>
      </c>
    </row>
    <row r="3480" spans="1:4" x14ac:dyDescent="0.35">
      <c r="A3480">
        <v>3670</v>
      </c>
      <c r="B3480" t="s">
        <v>19752</v>
      </c>
      <c r="C3480">
        <v>0</v>
      </c>
      <c r="D3480" s="181">
        <v>1.4359999999999999</v>
      </c>
    </row>
    <row r="3481" spans="1:4" x14ac:dyDescent="0.35">
      <c r="A3481">
        <v>3671</v>
      </c>
      <c r="B3481" t="s">
        <v>19753</v>
      </c>
      <c r="C3481">
        <v>0</v>
      </c>
      <c r="D3481" s="181">
        <v>11.36</v>
      </c>
    </row>
    <row r="3482" spans="1:4" x14ac:dyDescent="0.35">
      <c r="A3482">
        <v>3672</v>
      </c>
      <c r="B3482" t="s">
        <v>19754</v>
      </c>
      <c r="C3482">
        <v>36</v>
      </c>
      <c r="D3482" s="181">
        <v>6.26</v>
      </c>
    </row>
    <row r="3483" spans="1:4" x14ac:dyDescent="0.35">
      <c r="A3483">
        <v>3673</v>
      </c>
      <c r="B3483" t="s">
        <v>19755</v>
      </c>
      <c r="C3483">
        <v>0</v>
      </c>
      <c r="D3483" s="181">
        <v>2.5059999999999998</v>
      </c>
    </row>
    <row r="3484" spans="1:4" x14ac:dyDescent="0.35">
      <c r="A3484">
        <v>3674</v>
      </c>
      <c r="B3484" t="s">
        <v>19756</v>
      </c>
      <c r="C3484">
        <v>0</v>
      </c>
      <c r="D3484" s="181">
        <v>6.24</v>
      </c>
    </row>
    <row r="3485" spans="1:4" x14ac:dyDescent="0.35">
      <c r="A3485">
        <v>3675</v>
      </c>
      <c r="B3485" t="s">
        <v>19757</v>
      </c>
      <c r="C3485">
        <v>0</v>
      </c>
      <c r="D3485" s="181">
        <v>5.8070000000000004</v>
      </c>
    </row>
    <row r="3486" spans="1:4" x14ac:dyDescent="0.35">
      <c r="A3486">
        <v>3676</v>
      </c>
      <c r="B3486" t="s">
        <v>19758</v>
      </c>
      <c r="C3486">
        <v>0</v>
      </c>
      <c r="D3486" s="181">
        <v>197.79</v>
      </c>
    </row>
    <row r="3487" spans="1:4" x14ac:dyDescent="0.35">
      <c r="A3487">
        <v>3677</v>
      </c>
      <c r="B3487" t="s">
        <v>19759</v>
      </c>
      <c r="C3487">
        <v>0</v>
      </c>
      <c r="D3487" s="181">
        <v>1499.91</v>
      </c>
    </row>
    <row r="3488" spans="1:4" x14ac:dyDescent="0.35">
      <c r="A3488">
        <v>3678</v>
      </c>
      <c r="B3488" t="s">
        <v>19760</v>
      </c>
      <c r="C3488">
        <v>0</v>
      </c>
      <c r="D3488" s="181">
        <v>234.95</v>
      </c>
    </row>
    <row r="3489" spans="1:4" x14ac:dyDescent="0.35">
      <c r="A3489">
        <v>3679</v>
      </c>
      <c r="B3489" t="s">
        <v>19761</v>
      </c>
      <c r="C3489">
        <v>0</v>
      </c>
      <c r="D3489" s="181">
        <v>303.51</v>
      </c>
    </row>
    <row r="3490" spans="1:4" x14ac:dyDescent="0.35">
      <c r="A3490">
        <v>3680</v>
      </c>
      <c r="B3490" t="s">
        <v>19762</v>
      </c>
      <c r="C3490">
        <v>0</v>
      </c>
      <c r="D3490" s="181">
        <v>36.33</v>
      </c>
    </row>
    <row r="3491" spans="1:4" x14ac:dyDescent="0.35">
      <c r="A3491">
        <v>3681</v>
      </c>
      <c r="B3491" t="s">
        <v>19763</v>
      </c>
      <c r="C3491">
        <v>6</v>
      </c>
      <c r="D3491" s="181">
        <v>9.32</v>
      </c>
    </row>
    <row r="3492" spans="1:4" x14ac:dyDescent="0.35">
      <c r="A3492">
        <v>3682</v>
      </c>
      <c r="B3492" t="s">
        <v>19764</v>
      </c>
      <c r="C3492">
        <v>0</v>
      </c>
      <c r="D3492" s="181">
        <v>15.295</v>
      </c>
    </row>
    <row r="3493" spans="1:4" x14ac:dyDescent="0.35">
      <c r="A3493">
        <v>3683</v>
      </c>
      <c r="B3493" t="s">
        <v>19765</v>
      </c>
      <c r="C3493">
        <v>0</v>
      </c>
      <c r="D3493" s="181">
        <v>13.28</v>
      </c>
    </row>
    <row r="3494" spans="1:4" x14ac:dyDescent="0.35">
      <c r="A3494">
        <v>3684</v>
      </c>
      <c r="B3494" t="s">
        <v>19766</v>
      </c>
      <c r="C3494">
        <v>0</v>
      </c>
      <c r="D3494" s="181">
        <v>7.6</v>
      </c>
    </row>
    <row r="3495" spans="1:4" x14ac:dyDescent="0.35">
      <c r="A3495">
        <v>3685</v>
      </c>
      <c r="B3495" t="s">
        <v>19767</v>
      </c>
      <c r="C3495">
        <v>0</v>
      </c>
      <c r="D3495" s="181">
        <v>9.1999999999999993</v>
      </c>
    </row>
    <row r="3496" spans="1:4" x14ac:dyDescent="0.35">
      <c r="A3496">
        <v>3686</v>
      </c>
      <c r="B3496" t="s">
        <v>19768</v>
      </c>
      <c r="C3496">
        <v>0</v>
      </c>
      <c r="D3496" s="181">
        <v>14.1</v>
      </c>
    </row>
    <row r="3497" spans="1:4" x14ac:dyDescent="0.35">
      <c r="A3497">
        <v>3687</v>
      </c>
      <c r="B3497" t="s">
        <v>19769</v>
      </c>
      <c r="C3497">
        <v>18</v>
      </c>
      <c r="D3497" s="181">
        <v>5.67</v>
      </c>
    </row>
    <row r="3498" spans="1:4" x14ac:dyDescent="0.35">
      <c r="A3498">
        <v>3688</v>
      </c>
      <c r="B3498" t="s">
        <v>19770</v>
      </c>
      <c r="C3498">
        <v>0</v>
      </c>
      <c r="D3498" s="181">
        <v>23.5</v>
      </c>
    </row>
    <row r="3499" spans="1:4" x14ac:dyDescent="0.35">
      <c r="A3499">
        <v>3689</v>
      </c>
      <c r="B3499" t="s">
        <v>19771</v>
      </c>
      <c r="C3499">
        <v>18</v>
      </c>
      <c r="D3499" s="181">
        <v>7.1660000000000004</v>
      </c>
    </row>
    <row r="3500" spans="1:4" x14ac:dyDescent="0.35">
      <c r="A3500">
        <v>3690</v>
      </c>
      <c r="B3500" t="s">
        <v>19772</v>
      </c>
      <c r="C3500">
        <v>0</v>
      </c>
      <c r="D3500" s="181">
        <v>10.34</v>
      </c>
    </row>
    <row r="3501" spans="1:4" x14ac:dyDescent="0.35">
      <c r="A3501">
        <v>3691</v>
      </c>
      <c r="B3501" t="s">
        <v>19773</v>
      </c>
      <c r="C3501">
        <v>0</v>
      </c>
      <c r="D3501" s="181">
        <v>8.5500000000000007</v>
      </c>
    </row>
    <row r="3502" spans="1:4" x14ac:dyDescent="0.35">
      <c r="A3502">
        <v>3692</v>
      </c>
      <c r="B3502" t="s">
        <v>19774</v>
      </c>
      <c r="C3502">
        <v>0</v>
      </c>
      <c r="D3502" s="181">
        <v>9.4049999999999994</v>
      </c>
    </row>
    <row r="3503" spans="1:4" x14ac:dyDescent="0.35">
      <c r="A3503">
        <v>3693</v>
      </c>
      <c r="B3503" t="s">
        <v>19775</v>
      </c>
      <c r="C3503">
        <v>0</v>
      </c>
      <c r="D3503" s="181">
        <v>8.5500000000000007</v>
      </c>
    </row>
    <row r="3504" spans="1:4" x14ac:dyDescent="0.35">
      <c r="A3504">
        <v>3694</v>
      </c>
      <c r="B3504" t="s">
        <v>19776</v>
      </c>
      <c r="C3504">
        <v>0</v>
      </c>
      <c r="D3504" s="181">
        <v>9.2149999999999999</v>
      </c>
    </row>
    <row r="3505" spans="1:4" x14ac:dyDescent="0.35">
      <c r="A3505">
        <v>3695</v>
      </c>
      <c r="B3505" t="s">
        <v>19777</v>
      </c>
      <c r="C3505">
        <v>444</v>
      </c>
      <c r="D3505" s="181">
        <v>5.43</v>
      </c>
    </row>
    <row r="3506" spans="1:4" x14ac:dyDescent="0.35">
      <c r="A3506">
        <v>3696</v>
      </c>
      <c r="B3506" t="s">
        <v>19778</v>
      </c>
      <c r="C3506">
        <v>0</v>
      </c>
      <c r="D3506" s="181">
        <v>8.25</v>
      </c>
    </row>
    <row r="3507" spans="1:4" x14ac:dyDescent="0.35">
      <c r="A3507">
        <v>3697</v>
      </c>
      <c r="B3507" t="s">
        <v>19779</v>
      </c>
      <c r="C3507">
        <v>0</v>
      </c>
      <c r="D3507" s="181">
        <v>9.5</v>
      </c>
    </row>
    <row r="3508" spans="1:4" x14ac:dyDescent="0.35">
      <c r="A3508">
        <v>3698</v>
      </c>
      <c r="B3508" t="s">
        <v>19780</v>
      </c>
      <c r="C3508">
        <v>0</v>
      </c>
      <c r="D3508" s="181">
        <v>14.44</v>
      </c>
    </row>
    <row r="3509" spans="1:4" x14ac:dyDescent="0.35">
      <c r="A3509">
        <v>3699</v>
      </c>
      <c r="B3509" t="s">
        <v>19781</v>
      </c>
      <c r="C3509">
        <v>0</v>
      </c>
      <c r="D3509" s="181">
        <v>8.5500000000000007</v>
      </c>
    </row>
    <row r="3510" spans="1:4" x14ac:dyDescent="0.35">
      <c r="A3510">
        <v>3700</v>
      </c>
      <c r="B3510" t="s">
        <v>19782</v>
      </c>
      <c r="C3510">
        <v>0</v>
      </c>
      <c r="D3510" s="181">
        <v>8.1539999999999999</v>
      </c>
    </row>
    <row r="3511" spans="1:4" x14ac:dyDescent="0.35">
      <c r="A3511">
        <v>3701</v>
      </c>
      <c r="B3511" t="s">
        <v>19783</v>
      </c>
      <c r="C3511">
        <v>0</v>
      </c>
      <c r="D3511" s="181">
        <v>27.141999999999999</v>
      </c>
    </row>
    <row r="3512" spans="1:4" x14ac:dyDescent="0.35">
      <c r="A3512">
        <v>3702</v>
      </c>
      <c r="B3512" t="s">
        <v>19784</v>
      </c>
      <c r="C3512">
        <v>0</v>
      </c>
      <c r="D3512" s="181">
        <v>12.49</v>
      </c>
    </row>
    <row r="3513" spans="1:4" x14ac:dyDescent="0.35">
      <c r="A3513">
        <v>3703</v>
      </c>
      <c r="B3513" t="s">
        <v>19785</v>
      </c>
      <c r="C3513">
        <v>12</v>
      </c>
      <c r="D3513" s="181">
        <v>45</v>
      </c>
    </row>
    <row r="3514" spans="1:4" x14ac:dyDescent="0.35">
      <c r="A3514">
        <v>3704</v>
      </c>
      <c r="B3514" t="s">
        <v>19786</v>
      </c>
      <c r="C3514">
        <v>0</v>
      </c>
      <c r="D3514" s="181">
        <v>140.65</v>
      </c>
    </row>
    <row r="3515" spans="1:4" x14ac:dyDescent="0.35">
      <c r="A3515">
        <v>3705</v>
      </c>
      <c r="B3515" t="s">
        <v>19787</v>
      </c>
      <c r="C3515">
        <v>0</v>
      </c>
      <c r="D3515" s="181">
        <v>116.4</v>
      </c>
    </row>
    <row r="3516" spans="1:4" x14ac:dyDescent="0.35">
      <c r="A3516">
        <v>3706</v>
      </c>
      <c r="B3516" t="s">
        <v>19788</v>
      </c>
      <c r="C3516">
        <v>0</v>
      </c>
      <c r="D3516" s="181">
        <v>290</v>
      </c>
    </row>
    <row r="3517" spans="1:4" x14ac:dyDescent="0.35">
      <c r="A3517">
        <v>3707</v>
      </c>
      <c r="B3517" t="s">
        <v>19789</v>
      </c>
      <c r="C3517">
        <v>0</v>
      </c>
      <c r="D3517" s="181">
        <v>290</v>
      </c>
    </row>
    <row r="3518" spans="1:4" x14ac:dyDescent="0.35">
      <c r="A3518">
        <v>3708</v>
      </c>
      <c r="B3518" t="s">
        <v>19790</v>
      </c>
      <c r="C3518">
        <v>0</v>
      </c>
      <c r="D3518" s="181">
        <v>290</v>
      </c>
    </row>
    <row r="3519" spans="1:4" x14ac:dyDescent="0.35">
      <c r="A3519">
        <v>3709</v>
      </c>
      <c r="B3519" t="s">
        <v>19791</v>
      </c>
      <c r="C3519">
        <v>0</v>
      </c>
      <c r="D3519" s="181">
        <v>13.965</v>
      </c>
    </row>
    <row r="3520" spans="1:4" x14ac:dyDescent="0.35">
      <c r="A3520">
        <v>3710</v>
      </c>
      <c r="B3520" t="s">
        <v>19792</v>
      </c>
      <c r="C3520">
        <v>0</v>
      </c>
      <c r="D3520" s="181">
        <v>1.1180000000000001</v>
      </c>
    </row>
    <row r="3521" spans="1:4" x14ac:dyDescent="0.35">
      <c r="A3521">
        <v>3711</v>
      </c>
      <c r="B3521" t="s">
        <v>19793</v>
      </c>
      <c r="C3521">
        <v>0</v>
      </c>
      <c r="D3521" s="181">
        <v>8.74</v>
      </c>
    </row>
    <row r="3522" spans="1:4" x14ac:dyDescent="0.35">
      <c r="A3522">
        <v>3712</v>
      </c>
      <c r="B3522" t="s">
        <v>19794</v>
      </c>
      <c r="C3522">
        <v>0</v>
      </c>
      <c r="D3522" s="181">
        <v>12.135999999999999</v>
      </c>
    </row>
    <row r="3523" spans="1:4" x14ac:dyDescent="0.35">
      <c r="A3523">
        <v>3713</v>
      </c>
      <c r="B3523" t="s">
        <v>19795</v>
      </c>
      <c r="C3523">
        <v>0</v>
      </c>
      <c r="D3523" s="181">
        <v>11.5</v>
      </c>
    </row>
    <row r="3524" spans="1:4" x14ac:dyDescent="0.35">
      <c r="A3524">
        <v>3714</v>
      </c>
      <c r="B3524" t="s">
        <v>19796</v>
      </c>
      <c r="C3524">
        <v>12</v>
      </c>
      <c r="D3524" s="181">
        <v>10.547000000000001</v>
      </c>
    </row>
    <row r="3525" spans="1:4" x14ac:dyDescent="0.35">
      <c r="A3525">
        <v>3715</v>
      </c>
      <c r="B3525" t="s">
        <v>19797</v>
      </c>
      <c r="C3525">
        <v>0</v>
      </c>
      <c r="D3525" s="181">
        <v>9.8279999999999994</v>
      </c>
    </row>
    <row r="3526" spans="1:4" x14ac:dyDescent="0.35">
      <c r="A3526">
        <v>3716</v>
      </c>
      <c r="B3526" t="s">
        <v>19798</v>
      </c>
      <c r="C3526">
        <v>6</v>
      </c>
      <c r="D3526" s="181">
        <v>13.18</v>
      </c>
    </row>
    <row r="3527" spans="1:4" x14ac:dyDescent="0.35">
      <c r="A3527">
        <v>3717</v>
      </c>
      <c r="B3527" t="s">
        <v>19799</v>
      </c>
      <c r="C3527">
        <v>0</v>
      </c>
      <c r="D3527" s="181">
        <v>24.96</v>
      </c>
    </row>
    <row r="3528" spans="1:4" x14ac:dyDescent="0.35">
      <c r="A3528">
        <v>3718</v>
      </c>
      <c r="B3528" t="s">
        <v>19800</v>
      </c>
      <c r="C3528">
        <v>30</v>
      </c>
      <c r="D3528" s="181">
        <v>3.93</v>
      </c>
    </row>
    <row r="3529" spans="1:4" x14ac:dyDescent="0.35">
      <c r="A3529">
        <v>3719</v>
      </c>
      <c r="B3529" t="s">
        <v>19801</v>
      </c>
      <c r="C3529">
        <v>0</v>
      </c>
      <c r="D3529" s="181">
        <v>0</v>
      </c>
    </row>
    <row r="3530" spans="1:4" x14ac:dyDescent="0.35">
      <c r="A3530">
        <v>3720</v>
      </c>
      <c r="B3530" t="s">
        <v>19802</v>
      </c>
      <c r="C3530">
        <v>0</v>
      </c>
      <c r="D3530" s="181">
        <v>4.87</v>
      </c>
    </row>
    <row r="3531" spans="1:4" x14ac:dyDescent="0.35">
      <c r="A3531">
        <v>3721</v>
      </c>
      <c r="B3531" t="s">
        <v>19803</v>
      </c>
      <c r="C3531">
        <v>0</v>
      </c>
      <c r="D3531" s="181">
        <v>0</v>
      </c>
    </row>
    <row r="3532" spans="1:4" x14ac:dyDescent="0.35">
      <c r="A3532">
        <v>3722</v>
      </c>
      <c r="B3532" t="s">
        <v>19804</v>
      </c>
      <c r="C3532">
        <v>0</v>
      </c>
      <c r="D3532" s="181">
        <v>14.824</v>
      </c>
    </row>
    <row r="3533" spans="1:4" x14ac:dyDescent="0.35">
      <c r="A3533">
        <v>3723</v>
      </c>
      <c r="B3533" t="s">
        <v>19805</v>
      </c>
      <c r="C3533">
        <v>0</v>
      </c>
      <c r="D3533" s="181">
        <v>0</v>
      </c>
    </row>
    <row r="3534" spans="1:4" x14ac:dyDescent="0.35">
      <c r="A3534">
        <v>3724</v>
      </c>
      <c r="B3534" t="s">
        <v>19806</v>
      </c>
      <c r="C3534">
        <v>0</v>
      </c>
      <c r="D3534" s="181">
        <v>3.87</v>
      </c>
    </row>
    <row r="3535" spans="1:4" x14ac:dyDescent="0.35">
      <c r="A3535">
        <v>3725</v>
      </c>
      <c r="B3535" t="s">
        <v>19807</v>
      </c>
      <c r="C3535">
        <v>0</v>
      </c>
      <c r="D3535" s="181">
        <v>4.84</v>
      </c>
    </row>
    <row r="3536" spans="1:4" x14ac:dyDescent="0.35">
      <c r="A3536">
        <v>3726</v>
      </c>
      <c r="B3536" t="s">
        <v>19808</v>
      </c>
      <c r="C3536">
        <v>0</v>
      </c>
      <c r="D3536" s="181">
        <v>10.66</v>
      </c>
    </row>
    <row r="3537" spans="1:4" x14ac:dyDescent="0.35">
      <c r="A3537">
        <v>3727</v>
      </c>
      <c r="B3537" t="s">
        <v>19809</v>
      </c>
      <c r="C3537">
        <v>0</v>
      </c>
      <c r="D3537" s="181">
        <v>33</v>
      </c>
    </row>
    <row r="3538" spans="1:4" x14ac:dyDescent="0.35">
      <c r="A3538">
        <v>3728</v>
      </c>
      <c r="B3538" t="s">
        <v>19810</v>
      </c>
      <c r="C3538">
        <v>0</v>
      </c>
      <c r="D3538" s="181">
        <v>4.7</v>
      </c>
    </row>
    <row r="3539" spans="1:4" x14ac:dyDescent="0.35">
      <c r="A3539">
        <v>3729</v>
      </c>
      <c r="B3539" t="s">
        <v>19811</v>
      </c>
      <c r="C3539">
        <v>0</v>
      </c>
      <c r="D3539" s="181">
        <v>118</v>
      </c>
    </row>
    <row r="3540" spans="1:4" x14ac:dyDescent="0.35">
      <c r="A3540">
        <v>3730</v>
      </c>
      <c r="B3540" t="s">
        <v>19812</v>
      </c>
      <c r="C3540">
        <v>0</v>
      </c>
      <c r="D3540" s="181">
        <v>23.5</v>
      </c>
    </row>
    <row r="3541" spans="1:4" x14ac:dyDescent="0.35">
      <c r="A3541">
        <v>3731</v>
      </c>
      <c r="B3541" t="s">
        <v>19813</v>
      </c>
      <c r="C3541">
        <v>0</v>
      </c>
      <c r="D3541" s="181">
        <v>41.31</v>
      </c>
    </row>
    <row r="3542" spans="1:4" x14ac:dyDescent="0.35">
      <c r="A3542">
        <v>3732</v>
      </c>
      <c r="B3542" t="s">
        <v>19814</v>
      </c>
      <c r="C3542">
        <v>-6</v>
      </c>
      <c r="D3542" s="181">
        <v>4.0999999999999996</v>
      </c>
    </row>
    <row r="3543" spans="1:4" x14ac:dyDescent="0.35">
      <c r="A3543">
        <v>3733</v>
      </c>
      <c r="B3543" t="s">
        <v>19815</v>
      </c>
      <c r="C3543">
        <v>0</v>
      </c>
      <c r="D3543" s="181">
        <v>58.9</v>
      </c>
    </row>
    <row r="3544" spans="1:4" x14ac:dyDescent="0.35">
      <c r="A3544">
        <v>3734</v>
      </c>
      <c r="B3544" t="s">
        <v>19816</v>
      </c>
      <c r="C3544">
        <v>18</v>
      </c>
      <c r="D3544" s="181">
        <v>25.725000000000001</v>
      </c>
    </row>
    <row r="3545" spans="1:4" x14ac:dyDescent="0.35">
      <c r="A3545">
        <v>3735</v>
      </c>
      <c r="B3545" t="s">
        <v>19817</v>
      </c>
      <c r="C3545">
        <v>0</v>
      </c>
      <c r="D3545" s="181">
        <v>2.4119999999999999</v>
      </c>
    </row>
    <row r="3546" spans="1:4" x14ac:dyDescent="0.35">
      <c r="A3546">
        <v>3736</v>
      </c>
      <c r="B3546" t="s">
        <v>19818</v>
      </c>
      <c r="C3546">
        <v>0</v>
      </c>
      <c r="D3546" s="181">
        <v>2.0609999999999999</v>
      </c>
    </row>
    <row r="3547" spans="1:4" x14ac:dyDescent="0.35">
      <c r="A3547">
        <v>3737</v>
      </c>
      <c r="B3547" t="s">
        <v>19819</v>
      </c>
      <c r="C3547">
        <v>0</v>
      </c>
      <c r="D3547" s="181">
        <v>14.81</v>
      </c>
    </row>
    <row r="3548" spans="1:4" x14ac:dyDescent="0.35">
      <c r="A3548">
        <v>3738</v>
      </c>
      <c r="B3548" t="s">
        <v>19820</v>
      </c>
      <c r="C3548">
        <v>0</v>
      </c>
      <c r="D3548" s="181">
        <v>5.8730000000000002</v>
      </c>
    </row>
    <row r="3549" spans="1:4" x14ac:dyDescent="0.35">
      <c r="A3549">
        <v>3739</v>
      </c>
      <c r="B3549" t="s">
        <v>19821</v>
      </c>
      <c r="C3549">
        <v>0</v>
      </c>
      <c r="D3549" s="181">
        <v>5.5810000000000004</v>
      </c>
    </row>
    <row r="3550" spans="1:4" x14ac:dyDescent="0.35">
      <c r="A3550">
        <v>3740</v>
      </c>
      <c r="B3550" t="s">
        <v>19822</v>
      </c>
      <c r="C3550">
        <v>0</v>
      </c>
      <c r="D3550" s="181">
        <v>4.556</v>
      </c>
    </row>
    <row r="3551" spans="1:4" x14ac:dyDescent="0.35">
      <c r="A3551">
        <v>3741</v>
      </c>
      <c r="B3551" t="s">
        <v>19823</v>
      </c>
      <c r="C3551">
        <v>0</v>
      </c>
      <c r="D3551" s="181">
        <v>3.2</v>
      </c>
    </row>
    <row r="3552" spans="1:4" x14ac:dyDescent="0.35">
      <c r="A3552">
        <v>3742</v>
      </c>
      <c r="B3552" t="s">
        <v>19824</v>
      </c>
      <c r="C3552">
        <v>0</v>
      </c>
      <c r="D3552" s="181">
        <v>6</v>
      </c>
    </row>
    <row r="3553" spans="1:4" x14ac:dyDescent="0.35">
      <c r="A3553">
        <v>3743</v>
      </c>
      <c r="B3553" t="s">
        <v>19825</v>
      </c>
      <c r="C3553">
        <v>0</v>
      </c>
      <c r="D3553" s="181">
        <v>35.659999999999997</v>
      </c>
    </row>
    <row r="3554" spans="1:4" x14ac:dyDescent="0.35">
      <c r="A3554">
        <v>3744</v>
      </c>
      <c r="B3554" t="s">
        <v>19826</v>
      </c>
      <c r="C3554">
        <v>0</v>
      </c>
      <c r="D3554" s="181">
        <v>64.39</v>
      </c>
    </row>
    <row r="3555" spans="1:4" x14ac:dyDescent="0.35">
      <c r="A3555">
        <v>3745</v>
      </c>
      <c r="B3555" t="s">
        <v>19827</v>
      </c>
      <c r="C3555">
        <v>0</v>
      </c>
      <c r="D3555" s="181">
        <v>59.125</v>
      </c>
    </row>
    <row r="3556" spans="1:4" x14ac:dyDescent="0.35">
      <c r="A3556">
        <v>3746</v>
      </c>
      <c r="B3556" t="s">
        <v>19828</v>
      </c>
      <c r="C3556">
        <v>0</v>
      </c>
      <c r="D3556" s="181">
        <v>101.52</v>
      </c>
    </row>
    <row r="3557" spans="1:4" x14ac:dyDescent="0.35">
      <c r="A3557">
        <v>3747</v>
      </c>
      <c r="B3557" t="s">
        <v>19829</v>
      </c>
      <c r="C3557">
        <v>0</v>
      </c>
      <c r="D3557" s="181">
        <v>178.2</v>
      </c>
    </row>
    <row r="3558" spans="1:4" x14ac:dyDescent="0.35">
      <c r="A3558">
        <v>3748</v>
      </c>
      <c r="B3558" t="s">
        <v>19830</v>
      </c>
      <c r="C3558">
        <v>0</v>
      </c>
      <c r="D3558" s="181">
        <v>87.49</v>
      </c>
    </row>
    <row r="3559" spans="1:4" x14ac:dyDescent="0.35">
      <c r="A3559">
        <v>3749</v>
      </c>
      <c r="B3559" t="s">
        <v>19831</v>
      </c>
      <c r="C3559">
        <v>0</v>
      </c>
      <c r="D3559" s="181">
        <v>84.48</v>
      </c>
    </row>
    <row r="3560" spans="1:4" x14ac:dyDescent="0.35">
      <c r="A3560">
        <v>3750</v>
      </c>
      <c r="B3560" t="s">
        <v>19832</v>
      </c>
      <c r="C3560">
        <v>0</v>
      </c>
      <c r="D3560" s="181">
        <v>37.44</v>
      </c>
    </row>
    <row r="3561" spans="1:4" x14ac:dyDescent="0.35">
      <c r="A3561">
        <v>3751</v>
      </c>
      <c r="B3561" t="s">
        <v>19833</v>
      </c>
      <c r="C3561">
        <v>0</v>
      </c>
      <c r="D3561" s="181">
        <v>128.63999999999999</v>
      </c>
    </row>
    <row r="3562" spans="1:4" x14ac:dyDescent="0.35">
      <c r="A3562">
        <v>3752</v>
      </c>
      <c r="B3562" t="s">
        <v>19834</v>
      </c>
      <c r="C3562">
        <v>0</v>
      </c>
      <c r="D3562" s="181">
        <v>71.91</v>
      </c>
    </row>
    <row r="3563" spans="1:4" x14ac:dyDescent="0.35">
      <c r="A3563">
        <v>3753</v>
      </c>
      <c r="B3563" t="s">
        <v>19835</v>
      </c>
      <c r="C3563">
        <v>0</v>
      </c>
      <c r="D3563" s="181">
        <v>19.881</v>
      </c>
    </row>
    <row r="3564" spans="1:4" x14ac:dyDescent="0.35">
      <c r="A3564">
        <v>3754</v>
      </c>
      <c r="B3564" t="s">
        <v>19836</v>
      </c>
      <c r="C3564">
        <v>0</v>
      </c>
      <c r="D3564" s="181">
        <v>25.43</v>
      </c>
    </row>
    <row r="3565" spans="1:4" x14ac:dyDescent="0.35">
      <c r="A3565">
        <v>3755</v>
      </c>
      <c r="B3565" t="s">
        <v>19837</v>
      </c>
      <c r="C3565">
        <v>0</v>
      </c>
      <c r="D3565" s="181">
        <v>13.11</v>
      </c>
    </row>
    <row r="3566" spans="1:4" x14ac:dyDescent="0.35">
      <c r="A3566">
        <v>3756</v>
      </c>
      <c r="B3566" t="s">
        <v>19838</v>
      </c>
      <c r="C3566">
        <v>0</v>
      </c>
      <c r="D3566" s="181">
        <v>19.956</v>
      </c>
    </row>
    <row r="3567" spans="1:4" x14ac:dyDescent="0.35">
      <c r="A3567">
        <v>3757</v>
      </c>
      <c r="B3567" t="s">
        <v>19839</v>
      </c>
      <c r="C3567">
        <v>0</v>
      </c>
      <c r="D3567" s="181">
        <v>32.57</v>
      </c>
    </row>
    <row r="3568" spans="1:4" x14ac:dyDescent="0.35">
      <c r="A3568">
        <v>3758</v>
      </c>
      <c r="B3568" t="s">
        <v>19840</v>
      </c>
      <c r="C3568">
        <v>0</v>
      </c>
      <c r="D3568" s="181">
        <v>12.275</v>
      </c>
    </row>
    <row r="3569" spans="1:4" x14ac:dyDescent="0.35">
      <c r="A3569">
        <v>3759</v>
      </c>
      <c r="B3569" t="s">
        <v>19841</v>
      </c>
      <c r="C3569">
        <v>36</v>
      </c>
      <c r="D3569" s="181">
        <v>6.13</v>
      </c>
    </row>
    <row r="3570" spans="1:4" x14ac:dyDescent="0.35">
      <c r="A3570">
        <v>3760</v>
      </c>
      <c r="B3570" t="s">
        <v>19842</v>
      </c>
      <c r="C3570">
        <v>0</v>
      </c>
      <c r="D3570" s="181">
        <v>33.47</v>
      </c>
    </row>
    <row r="3571" spans="1:4" x14ac:dyDescent="0.35">
      <c r="A3571">
        <v>3761</v>
      </c>
      <c r="B3571" t="s">
        <v>19843</v>
      </c>
      <c r="C3571">
        <v>3</v>
      </c>
      <c r="D3571" s="181">
        <v>39.130000000000003</v>
      </c>
    </row>
    <row r="3572" spans="1:4" x14ac:dyDescent="0.35">
      <c r="A3572">
        <v>3762</v>
      </c>
      <c r="B3572" t="s">
        <v>19844</v>
      </c>
      <c r="C3572">
        <v>0</v>
      </c>
      <c r="D3572" s="181">
        <v>44.35</v>
      </c>
    </row>
    <row r="3573" spans="1:4" x14ac:dyDescent="0.35">
      <c r="A3573">
        <v>3763</v>
      </c>
      <c r="B3573" t="s">
        <v>19845</v>
      </c>
      <c r="C3573">
        <v>0</v>
      </c>
      <c r="D3573" s="181">
        <v>281.08999999999997</v>
      </c>
    </row>
    <row r="3574" spans="1:4" x14ac:dyDescent="0.35">
      <c r="A3574">
        <v>3764</v>
      </c>
      <c r="B3574" t="s">
        <v>19846</v>
      </c>
      <c r="C3574">
        <v>0</v>
      </c>
      <c r="D3574" s="181">
        <v>12.48</v>
      </c>
    </row>
    <row r="3575" spans="1:4" x14ac:dyDescent="0.35">
      <c r="A3575">
        <v>3765</v>
      </c>
      <c r="B3575" t="s">
        <v>19847</v>
      </c>
      <c r="C3575">
        <v>0</v>
      </c>
      <c r="D3575" s="181">
        <v>2.3679999999999999</v>
      </c>
    </row>
    <row r="3576" spans="1:4" x14ac:dyDescent="0.35">
      <c r="A3576">
        <v>3766</v>
      </c>
      <c r="B3576" t="s">
        <v>19848</v>
      </c>
      <c r="C3576">
        <v>48</v>
      </c>
      <c r="D3576" s="181">
        <v>19.95</v>
      </c>
    </row>
    <row r="3577" spans="1:4" x14ac:dyDescent="0.35">
      <c r="A3577">
        <v>3768</v>
      </c>
      <c r="B3577" t="s">
        <v>19849</v>
      </c>
      <c r="C3577">
        <v>24</v>
      </c>
      <c r="D3577" s="181">
        <v>11.9</v>
      </c>
    </row>
    <row r="3578" spans="1:4" x14ac:dyDescent="0.35">
      <c r="A3578">
        <v>3769</v>
      </c>
      <c r="B3578" t="s">
        <v>19850</v>
      </c>
      <c r="C3578">
        <v>0</v>
      </c>
      <c r="D3578" s="181">
        <v>17.8</v>
      </c>
    </row>
    <row r="3579" spans="1:4" x14ac:dyDescent="0.35">
      <c r="A3579">
        <v>3770</v>
      </c>
      <c r="B3579" t="s">
        <v>19851</v>
      </c>
      <c r="C3579">
        <v>0</v>
      </c>
      <c r="D3579" s="181">
        <v>14.67</v>
      </c>
    </row>
    <row r="3580" spans="1:4" x14ac:dyDescent="0.35">
      <c r="A3580">
        <v>3771</v>
      </c>
      <c r="B3580" t="s">
        <v>19852</v>
      </c>
      <c r="C3580">
        <v>0</v>
      </c>
      <c r="D3580" s="181">
        <v>22.76</v>
      </c>
    </row>
    <row r="3581" spans="1:4" x14ac:dyDescent="0.35">
      <c r="A3581">
        <v>3772</v>
      </c>
      <c r="B3581" t="s">
        <v>19853</v>
      </c>
      <c r="C3581">
        <v>0</v>
      </c>
      <c r="D3581" s="181">
        <v>51.01</v>
      </c>
    </row>
    <row r="3582" spans="1:4" x14ac:dyDescent="0.35">
      <c r="A3582">
        <v>3773</v>
      </c>
      <c r="B3582" t="s">
        <v>19854</v>
      </c>
      <c r="C3582">
        <v>0</v>
      </c>
      <c r="D3582" s="181">
        <v>11.47</v>
      </c>
    </row>
    <row r="3583" spans="1:4" x14ac:dyDescent="0.35">
      <c r="A3583">
        <v>3774</v>
      </c>
      <c r="B3583" t="s">
        <v>19855</v>
      </c>
      <c r="C3583">
        <v>0</v>
      </c>
      <c r="D3583" s="181">
        <v>19.75</v>
      </c>
    </row>
    <row r="3584" spans="1:4" x14ac:dyDescent="0.35">
      <c r="A3584">
        <v>3775</v>
      </c>
      <c r="B3584" t="s">
        <v>19856</v>
      </c>
      <c r="C3584">
        <v>0</v>
      </c>
      <c r="D3584" s="181">
        <v>13.08</v>
      </c>
    </row>
    <row r="3585" spans="1:4" x14ac:dyDescent="0.35">
      <c r="A3585">
        <v>3776</v>
      </c>
      <c r="B3585" t="s">
        <v>19857</v>
      </c>
      <c r="C3585">
        <v>0</v>
      </c>
      <c r="D3585" s="181">
        <v>170</v>
      </c>
    </row>
    <row r="3586" spans="1:4" x14ac:dyDescent="0.35">
      <c r="A3586">
        <v>3777</v>
      </c>
      <c r="B3586" t="s">
        <v>19858</v>
      </c>
      <c r="C3586">
        <v>0</v>
      </c>
      <c r="D3586" s="181">
        <v>12.6</v>
      </c>
    </row>
    <row r="3587" spans="1:4" x14ac:dyDescent="0.35">
      <c r="A3587">
        <v>3778</v>
      </c>
      <c r="B3587" t="s">
        <v>19859</v>
      </c>
      <c r="C3587">
        <v>0</v>
      </c>
      <c r="D3587" s="181">
        <v>11.85</v>
      </c>
    </row>
    <row r="3588" spans="1:4" x14ac:dyDescent="0.35">
      <c r="A3588">
        <v>3779</v>
      </c>
      <c r="B3588" t="s">
        <v>19860</v>
      </c>
      <c r="C3588">
        <v>0</v>
      </c>
      <c r="D3588" s="181">
        <v>11.59</v>
      </c>
    </row>
    <row r="3589" spans="1:4" x14ac:dyDescent="0.35">
      <c r="A3589">
        <v>3780</v>
      </c>
      <c r="B3589" t="s">
        <v>19861</v>
      </c>
      <c r="C3589">
        <v>0</v>
      </c>
      <c r="D3589" s="181">
        <v>36.94</v>
      </c>
    </row>
    <row r="3590" spans="1:4" x14ac:dyDescent="0.35">
      <c r="A3590">
        <v>3781</v>
      </c>
      <c r="B3590" t="s">
        <v>19862</v>
      </c>
      <c r="C3590">
        <v>0</v>
      </c>
      <c r="D3590" s="181">
        <v>14.1</v>
      </c>
    </row>
    <row r="3591" spans="1:4" x14ac:dyDescent="0.35">
      <c r="A3591">
        <v>3782</v>
      </c>
      <c r="B3591" t="s">
        <v>19863</v>
      </c>
      <c r="C3591">
        <v>0</v>
      </c>
      <c r="D3591" s="181">
        <v>26.13</v>
      </c>
    </row>
    <row r="3592" spans="1:4" x14ac:dyDescent="0.35">
      <c r="A3592">
        <v>3783</v>
      </c>
      <c r="B3592" t="s">
        <v>19864</v>
      </c>
      <c r="C3592">
        <v>0</v>
      </c>
      <c r="D3592" s="181">
        <v>8.9700000000000006</v>
      </c>
    </row>
    <row r="3593" spans="1:4" x14ac:dyDescent="0.35">
      <c r="A3593">
        <v>3784</v>
      </c>
      <c r="B3593" t="s">
        <v>19865</v>
      </c>
      <c r="C3593">
        <v>0</v>
      </c>
      <c r="D3593" s="181">
        <v>17.04</v>
      </c>
    </row>
    <row r="3594" spans="1:4" x14ac:dyDescent="0.35">
      <c r="A3594">
        <v>3785</v>
      </c>
      <c r="B3594" t="s">
        <v>19866</v>
      </c>
      <c r="C3594">
        <v>0</v>
      </c>
      <c r="D3594" s="181">
        <v>13.52</v>
      </c>
    </row>
    <row r="3595" spans="1:4" x14ac:dyDescent="0.35">
      <c r="A3595">
        <v>3786</v>
      </c>
      <c r="B3595" t="s">
        <v>19867</v>
      </c>
      <c r="C3595">
        <v>0</v>
      </c>
      <c r="D3595" s="181">
        <v>9.33</v>
      </c>
    </row>
    <row r="3596" spans="1:4" x14ac:dyDescent="0.35">
      <c r="A3596">
        <v>3787</v>
      </c>
      <c r="B3596" t="s">
        <v>19868</v>
      </c>
      <c r="C3596">
        <v>0</v>
      </c>
      <c r="D3596" s="181">
        <v>12.09</v>
      </c>
    </row>
    <row r="3597" spans="1:4" x14ac:dyDescent="0.35">
      <c r="A3597">
        <v>3788</v>
      </c>
      <c r="B3597" t="s">
        <v>19869</v>
      </c>
      <c r="C3597">
        <v>0</v>
      </c>
      <c r="D3597" s="181">
        <v>35.24</v>
      </c>
    </row>
    <row r="3598" spans="1:4" x14ac:dyDescent="0.35">
      <c r="A3598">
        <v>3789</v>
      </c>
      <c r="B3598" t="s">
        <v>19870</v>
      </c>
      <c r="C3598">
        <v>0</v>
      </c>
      <c r="D3598" s="181">
        <v>22.045999999999999</v>
      </c>
    </row>
    <row r="3599" spans="1:4" x14ac:dyDescent="0.35">
      <c r="A3599">
        <v>3790</v>
      </c>
      <c r="B3599" t="s">
        <v>19871</v>
      </c>
      <c r="C3599">
        <v>0</v>
      </c>
      <c r="D3599" s="181">
        <v>15.68</v>
      </c>
    </row>
    <row r="3600" spans="1:4" x14ac:dyDescent="0.35">
      <c r="A3600">
        <v>3791</v>
      </c>
      <c r="B3600" t="s">
        <v>19872</v>
      </c>
      <c r="C3600">
        <v>0</v>
      </c>
      <c r="D3600" s="181">
        <v>25.44</v>
      </c>
    </row>
    <row r="3601" spans="1:4" x14ac:dyDescent="0.35">
      <c r="A3601">
        <v>3792</v>
      </c>
      <c r="B3601" t="s">
        <v>19873</v>
      </c>
      <c r="C3601">
        <v>0</v>
      </c>
      <c r="D3601" s="181">
        <v>23.95</v>
      </c>
    </row>
    <row r="3602" spans="1:4" x14ac:dyDescent="0.35">
      <c r="A3602">
        <v>3793</v>
      </c>
      <c r="B3602" t="s">
        <v>19874</v>
      </c>
      <c r="C3602">
        <v>0</v>
      </c>
      <c r="D3602" s="181">
        <v>20.329999999999998</v>
      </c>
    </row>
    <row r="3603" spans="1:4" x14ac:dyDescent="0.35">
      <c r="A3603">
        <v>3794</v>
      </c>
      <c r="B3603" t="s">
        <v>19875</v>
      </c>
      <c r="C3603">
        <v>0</v>
      </c>
      <c r="D3603" s="181">
        <v>24.22</v>
      </c>
    </row>
    <row r="3604" spans="1:4" x14ac:dyDescent="0.35">
      <c r="A3604">
        <v>3795</v>
      </c>
      <c r="B3604" t="s">
        <v>19876</v>
      </c>
      <c r="C3604">
        <v>0</v>
      </c>
      <c r="D3604" s="181">
        <v>7.31</v>
      </c>
    </row>
    <row r="3605" spans="1:4" x14ac:dyDescent="0.35">
      <c r="A3605">
        <v>3796</v>
      </c>
      <c r="B3605" t="s">
        <v>19877</v>
      </c>
      <c r="C3605">
        <v>0</v>
      </c>
      <c r="D3605" s="181">
        <v>15.445</v>
      </c>
    </row>
    <row r="3606" spans="1:4" x14ac:dyDescent="0.35">
      <c r="A3606">
        <v>3797</v>
      </c>
      <c r="B3606" t="s">
        <v>19878</v>
      </c>
      <c r="C3606">
        <v>0</v>
      </c>
      <c r="D3606" s="181">
        <v>21.72</v>
      </c>
    </row>
    <row r="3607" spans="1:4" x14ac:dyDescent="0.35">
      <c r="A3607">
        <v>3799</v>
      </c>
      <c r="B3607" t="s">
        <v>19879</v>
      </c>
      <c r="C3607">
        <v>0</v>
      </c>
      <c r="D3607" s="181">
        <v>41.45</v>
      </c>
    </row>
    <row r="3608" spans="1:4" x14ac:dyDescent="0.35">
      <c r="A3608">
        <v>3800</v>
      </c>
      <c r="B3608" t="s">
        <v>19880</v>
      </c>
      <c r="C3608">
        <v>0</v>
      </c>
      <c r="D3608" s="181">
        <v>23.6</v>
      </c>
    </row>
    <row r="3609" spans="1:4" x14ac:dyDescent="0.35">
      <c r="A3609">
        <v>3801</v>
      </c>
      <c r="B3609" t="s">
        <v>19881</v>
      </c>
      <c r="C3609">
        <v>15</v>
      </c>
      <c r="D3609" s="181">
        <v>8.4</v>
      </c>
    </row>
    <row r="3610" spans="1:4" x14ac:dyDescent="0.35">
      <c r="A3610">
        <v>3802</v>
      </c>
      <c r="B3610" t="s">
        <v>19882</v>
      </c>
      <c r="C3610">
        <v>12</v>
      </c>
      <c r="D3610" s="181">
        <v>20.2</v>
      </c>
    </row>
    <row r="3611" spans="1:4" x14ac:dyDescent="0.35">
      <c r="A3611">
        <v>3803</v>
      </c>
      <c r="B3611" t="s">
        <v>19883</v>
      </c>
      <c r="C3611">
        <v>0</v>
      </c>
      <c r="D3611" s="181">
        <v>36.799999999999997</v>
      </c>
    </row>
    <row r="3612" spans="1:4" x14ac:dyDescent="0.35">
      <c r="A3612">
        <v>3804</v>
      </c>
      <c r="B3612" t="s">
        <v>19884</v>
      </c>
      <c r="C3612">
        <v>0</v>
      </c>
      <c r="D3612" s="181">
        <v>68.11</v>
      </c>
    </row>
    <row r="3613" spans="1:4" x14ac:dyDescent="0.35">
      <c r="A3613">
        <v>3805</v>
      </c>
      <c r="B3613" t="s">
        <v>19885</v>
      </c>
      <c r="C3613">
        <v>3</v>
      </c>
      <c r="D3613" s="181">
        <v>24.35</v>
      </c>
    </row>
    <row r="3614" spans="1:4" x14ac:dyDescent="0.35">
      <c r="A3614">
        <v>3806</v>
      </c>
      <c r="B3614" t="s">
        <v>19886</v>
      </c>
      <c r="C3614">
        <v>0</v>
      </c>
      <c r="D3614" s="181">
        <v>17.8</v>
      </c>
    </row>
    <row r="3615" spans="1:4" x14ac:dyDescent="0.35">
      <c r="A3615">
        <v>3807</v>
      </c>
      <c r="B3615" t="s">
        <v>19887</v>
      </c>
      <c r="C3615">
        <v>0</v>
      </c>
      <c r="D3615" s="181">
        <v>11.028</v>
      </c>
    </row>
    <row r="3616" spans="1:4" x14ac:dyDescent="0.35">
      <c r="A3616">
        <v>3808</v>
      </c>
      <c r="B3616" t="s">
        <v>19888</v>
      </c>
      <c r="C3616">
        <v>0</v>
      </c>
      <c r="D3616" s="181">
        <v>59.11</v>
      </c>
    </row>
    <row r="3617" spans="1:4" x14ac:dyDescent="0.35">
      <c r="A3617">
        <v>3809</v>
      </c>
      <c r="B3617" t="s">
        <v>19889</v>
      </c>
      <c r="C3617">
        <v>0</v>
      </c>
      <c r="D3617" s="181">
        <v>22.2</v>
      </c>
    </row>
    <row r="3618" spans="1:4" x14ac:dyDescent="0.35">
      <c r="A3618">
        <v>3810</v>
      </c>
      <c r="B3618" t="s">
        <v>19890</v>
      </c>
      <c r="C3618">
        <v>0</v>
      </c>
      <c r="D3618" s="181">
        <v>17.899999999999999</v>
      </c>
    </row>
    <row r="3619" spans="1:4" x14ac:dyDescent="0.35">
      <c r="A3619">
        <v>3811</v>
      </c>
      <c r="B3619" t="s">
        <v>19891</v>
      </c>
      <c r="C3619">
        <v>0</v>
      </c>
      <c r="D3619" s="181">
        <v>33.049999999999997</v>
      </c>
    </row>
    <row r="3620" spans="1:4" x14ac:dyDescent="0.35">
      <c r="A3620">
        <v>3812</v>
      </c>
      <c r="B3620" t="s">
        <v>19892</v>
      </c>
      <c r="C3620">
        <v>3</v>
      </c>
      <c r="D3620" s="181">
        <v>27.66</v>
      </c>
    </row>
    <row r="3621" spans="1:4" x14ac:dyDescent="0.35">
      <c r="A3621">
        <v>3813</v>
      </c>
      <c r="B3621" t="s">
        <v>19893</v>
      </c>
      <c r="C3621">
        <v>0</v>
      </c>
      <c r="D3621" s="181">
        <v>19.989999999999998</v>
      </c>
    </row>
    <row r="3622" spans="1:4" x14ac:dyDescent="0.35">
      <c r="A3622">
        <v>3814</v>
      </c>
      <c r="B3622" t="s">
        <v>19894</v>
      </c>
      <c r="C3622">
        <v>15</v>
      </c>
      <c r="D3622" s="181">
        <v>19.5</v>
      </c>
    </row>
    <row r="3623" spans="1:4" x14ac:dyDescent="0.35">
      <c r="A3623">
        <v>3815</v>
      </c>
      <c r="B3623" t="s">
        <v>19895</v>
      </c>
      <c r="C3623">
        <v>0</v>
      </c>
      <c r="D3623" s="181">
        <v>23.01</v>
      </c>
    </row>
    <row r="3624" spans="1:4" x14ac:dyDescent="0.35">
      <c r="A3624">
        <v>3816</v>
      </c>
      <c r="B3624" t="s">
        <v>19896</v>
      </c>
      <c r="C3624">
        <v>0</v>
      </c>
      <c r="D3624" s="181">
        <v>26.05</v>
      </c>
    </row>
    <row r="3625" spans="1:4" x14ac:dyDescent="0.35">
      <c r="A3625">
        <v>3817</v>
      </c>
      <c r="B3625" t="s">
        <v>19897</v>
      </c>
      <c r="C3625">
        <v>0</v>
      </c>
      <c r="D3625" s="181">
        <v>16.399999999999999</v>
      </c>
    </row>
    <row r="3626" spans="1:4" x14ac:dyDescent="0.35">
      <c r="A3626">
        <v>3818</v>
      </c>
      <c r="B3626" t="s">
        <v>19898</v>
      </c>
      <c r="C3626">
        <v>0</v>
      </c>
      <c r="D3626" s="181">
        <v>9.7100000000000009</v>
      </c>
    </row>
    <row r="3627" spans="1:4" x14ac:dyDescent="0.35">
      <c r="A3627">
        <v>3819</v>
      </c>
      <c r="B3627" t="s">
        <v>19899</v>
      </c>
      <c r="C3627">
        <v>0</v>
      </c>
      <c r="D3627" s="181">
        <v>25.7</v>
      </c>
    </row>
    <row r="3628" spans="1:4" x14ac:dyDescent="0.35">
      <c r="A3628">
        <v>3820</v>
      </c>
      <c r="B3628" t="s">
        <v>19900</v>
      </c>
      <c r="C3628">
        <v>15</v>
      </c>
      <c r="D3628" s="181">
        <v>11.28</v>
      </c>
    </row>
    <row r="3629" spans="1:4" x14ac:dyDescent="0.35">
      <c r="A3629">
        <v>3821</v>
      </c>
      <c r="B3629" t="s">
        <v>19901</v>
      </c>
      <c r="C3629">
        <v>3</v>
      </c>
      <c r="D3629" s="181">
        <v>25.16</v>
      </c>
    </row>
    <row r="3630" spans="1:4" x14ac:dyDescent="0.35">
      <c r="A3630">
        <v>3822</v>
      </c>
      <c r="B3630" t="s">
        <v>19902</v>
      </c>
      <c r="C3630">
        <v>0</v>
      </c>
      <c r="D3630" s="181">
        <v>47.94</v>
      </c>
    </row>
    <row r="3631" spans="1:4" x14ac:dyDescent="0.35">
      <c r="A3631">
        <v>3823</v>
      </c>
      <c r="B3631" t="s">
        <v>19903</v>
      </c>
      <c r="C3631">
        <v>0</v>
      </c>
      <c r="D3631" s="181">
        <v>39.299999999999997</v>
      </c>
    </row>
    <row r="3632" spans="1:4" x14ac:dyDescent="0.35">
      <c r="A3632">
        <v>3824</v>
      </c>
      <c r="B3632" t="s">
        <v>19904</v>
      </c>
      <c r="C3632">
        <v>0</v>
      </c>
      <c r="D3632" s="181">
        <v>12.32</v>
      </c>
    </row>
    <row r="3633" spans="1:4" x14ac:dyDescent="0.35">
      <c r="A3633">
        <v>3825</v>
      </c>
      <c r="B3633" t="s">
        <v>19905</v>
      </c>
      <c r="C3633">
        <v>0</v>
      </c>
      <c r="D3633" s="181">
        <v>10.58</v>
      </c>
    </row>
    <row r="3634" spans="1:4" x14ac:dyDescent="0.35">
      <c r="A3634">
        <v>3826</v>
      </c>
      <c r="B3634" t="s">
        <v>19906</v>
      </c>
      <c r="C3634">
        <v>0</v>
      </c>
      <c r="D3634" s="181">
        <v>117.9</v>
      </c>
    </row>
    <row r="3635" spans="1:4" x14ac:dyDescent="0.35">
      <c r="A3635">
        <v>3827</v>
      </c>
      <c r="B3635" t="s">
        <v>19907</v>
      </c>
      <c r="C3635">
        <v>0</v>
      </c>
      <c r="D3635" s="181">
        <v>21.11</v>
      </c>
    </row>
    <row r="3636" spans="1:4" x14ac:dyDescent="0.35">
      <c r="A3636">
        <v>3828</v>
      </c>
      <c r="B3636" t="s">
        <v>19908</v>
      </c>
      <c r="C3636">
        <v>0</v>
      </c>
      <c r="D3636" s="181">
        <v>33.18</v>
      </c>
    </row>
    <row r="3637" spans="1:4" x14ac:dyDescent="0.35">
      <c r="A3637">
        <v>3829</v>
      </c>
      <c r="B3637" t="s">
        <v>19909</v>
      </c>
      <c r="C3637">
        <v>0</v>
      </c>
      <c r="D3637" s="181">
        <v>29.54</v>
      </c>
    </row>
    <row r="3638" spans="1:4" x14ac:dyDescent="0.35">
      <c r="A3638">
        <v>3830</v>
      </c>
      <c r="B3638" t="s">
        <v>19910</v>
      </c>
      <c r="C3638">
        <v>0</v>
      </c>
      <c r="D3638" s="181">
        <v>28.06</v>
      </c>
    </row>
    <row r="3639" spans="1:4" x14ac:dyDescent="0.35">
      <c r="A3639">
        <v>3831</v>
      </c>
      <c r="B3639" t="s">
        <v>19911</v>
      </c>
      <c r="C3639">
        <v>0</v>
      </c>
      <c r="D3639" s="181">
        <v>188.31</v>
      </c>
    </row>
    <row r="3640" spans="1:4" x14ac:dyDescent="0.35">
      <c r="A3640">
        <v>3832</v>
      </c>
      <c r="B3640" t="s">
        <v>19912</v>
      </c>
      <c r="C3640">
        <v>0</v>
      </c>
      <c r="D3640" s="181">
        <v>8.5500000000000007</v>
      </c>
    </row>
    <row r="3641" spans="1:4" x14ac:dyDescent="0.35">
      <c r="A3641">
        <v>3833</v>
      </c>
      <c r="B3641" t="s">
        <v>19913</v>
      </c>
      <c r="C3641">
        <v>0</v>
      </c>
      <c r="D3641" s="181">
        <v>8.67</v>
      </c>
    </row>
    <row r="3642" spans="1:4" x14ac:dyDescent="0.35">
      <c r="A3642">
        <v>3834</v>
      </c>
      <c r="B3642" t="s">
        <v>19914</v>
      </c>
      <c r="C3642">
        <v>0</v>
      </c>
      <c r="D3642" s="181">
        <v>14.83</v>
      </c>
    </row>
    <row r="3643" spans="1:4" x14ac:dyDescent="0.35">
      <c r="A3643">
        <v>3835</v>
      </c>
      <c r="B3643" t="s">
        <v>19915</v>
      </c>
      <c r="C3643">
        <v>0</v>
      </c>
      <c r="D3643" s="181">
        <v>27.08</v>
      </c>
    </row>
    <row r="3644" spans="1:4" x14ac:dyDescent="0.35">
      <c r="A3644">
        <v>3836</v>
      </c>
      <c r="B3644" t="s">
        <v>19916</v>
      </c>
      <c r="C3644">
        <v>0</v>
      </c>
      <c r="D3644" s="181">
        <v>11.35</v>
      </c>
    </row>
    <row r="3645" spans="1:4" x14ac:dyDescent="0.35">
      <c r="A3645">
        <v>3837</v>
      </c>
      <c r="B3645" t="s">
        <v>19917</v>
      </c>
      <c r="C3645">
        <v>0</v>
      </c>
      <c r="D3645" s="181">
        <v>17.86</v>
      </c>
    </row>
    <row r="3646" spans="1:4" x14ac:dyDescent="0.35">
      <c r="A3646">
        <v>3838</v>
      </c>
      <c r="B3646" t="s">
        <v>19918</v>
      </c>
      <c r="C3646">
        <v>0</v>
      </c>
      <c r="D3646" s="181">
        <v>49.750999999999998</v>
      </c>
    </row>
    <row r="3647" spans="1:4" x14ac:dyDescent="0.35">
      <c r="A3647">
        <v>3839</v>
      </c>
      <c r="B3647" t="s">
        <v>19919</v>
      </c>
      <c r="C3647">
        <v>0</v>
      </c>
      <c r="D3647" s="181">
        <v>83.77</v>
      </c>
    </row>
    <row r="3648" spans="1:4" x14ac:dyDescent="0.35">
      <c r="A3648">
        <v>3840</v>
      </c>
      <c r="B3648" t="s">
        <v>19920</v>
      </c>
      <c r="C3648">
        <v>0</v>
      </c>
      <c r="D3648" s="181">
        <v>29.97</v>
      </c>
    </row>
    <row r="3649" spans="1:4" x14ac:dyDescent="0.35">
      <c r="A3649">
        <v>3841</v>
      </c>
      <c r="B3649" t="s">
        <v>19921</v>
      </c>
      <c r="C3649">
        <v>0</v>
      </c>
      <c r="D3649" s="181">
        <v>45.77</v>
      </c>
    </row>
    <row r="3650" spans="1:4" x14ac:dyDescent="0.35">
      <c r="A3650">
        <v>3842</v>
      </c>
      <c r="B3650" t="s">
        <v>19922</v>
      </c>
      <c r="C3650">
        <v>0</v>
      </c>
      <c r="D3650" s="181">
        <v>30.17</v>
      </c>
    </row>
    <row r="3651" spans="1:4" x14ac:dyDescent="0.35">
      <c r="A3651">
        <v>3843</v>
      </c>
      <c r="B3651" t="s">
        <v>19923</v>
      </c>
      <c r="C3651">
        <v>0</v>
      </c>
      <c r="D3651" s="181">
        <v>21.67</v>
      </c>
    </row>
    <row r="3652" spans="1:4" x14ac:dyDescent="0.35">
      <c r="A3652">
        <v>3844</v>
      </c>
      <c r="B3652" t="s">
        <v>19924</v>
      </c>
      <c r="C3652">
        <v>0</v>
      </c>
      <c r="D3652" s="181">
        <v>60.9</v>
      </c>
    </row>
    <row r="3653" spans="1:4" x14ac:dyDescent="0.35">
      <c r="A3653">
        <v>3845</v>
      </c>
      <c r="B3653" t="s">
        <v>19925</v>
      </c>
      <c r="C3653">
        <v>0</v>
      </c>
      <c r="D3653" s="181">
        <v>20.88</v>
      </c>
    </row>
    <row r="3654" spans="1:4" x14ac:dyDescent="0.35">
      <c r="A3654">
        <v>3846</v>
      </c>
      <c r="B3654" t="s">
        <v>19926</v>
      </c>
      <c r="C3654">
        <v>0</v>
      </c>
      <c r="D3654" s="181">
        <v>6.6210000000000004</v>
      </c>
    </row>
    <row r="3655" spans="1:4" x14ac:dyDescent="0.35">
      <c r="A3655">
        <v>3847</v>
      </c>
      <c r="B3655" t="s">
        <v>19927</v>
      </c>
      <c r="C3655">
        <v>0</v>
      </c>
      <c r="D3655" s="181">
        <v>12.71</v>
      </c>
    </row>
    <row r="3656" spans="1:4" x14ac:dyDescent="0.35">
      <c r="A3656">
        <v>3848</v>
      </c>
      <c r="B3656" t="s">
        <v>19928</v>
      </c>
      <c r="C3656">
        <v>0</v>
      </c>
      <c r="D3656" s="181">
        <v>22.244</v>
      </c>
    </row>
    <row r="3657" spans="1:4" x14ac:dyDescent="0.35">
      <c r="A3657">
        <v>3849</v>
      </c>
      <c r="B3657" t="s">
        <v>19929</v>
      </c>
      <c r="C3657">
        <v>0</v>
      </c>
      <c r="D3657" s="181">
        <v>82.62</v>
      </c>
    </row>
    <row r="3658" spans="1:4" x14ac:dyDescent="0.35">
      <c r="A3658">
        <v>3850</v>
      </c>
      <c r="B3658" t="s">
        <v>19930</v>
      </c>
      <c r="C3658">
        <v>0</v>
      </c>
      <c r="D3658" s="181">
        <v>34.4</v>
      </c>
    </row>
    <row r="3659" spans="1:4" x14ac:dyDescent="0.35">
      <c r="A3659">
        <v>3851</v>
      </c>
      <c r="B3659" t="s">
        <v>19931</v>
      </c>
      <c r="C3659">
        <v>0</v>
      </c>
      <c r="D3659" s="181">
        <v>33.700000000000003</v>
      </c>
    </row>
    <row r="3660" spans="1:4" x14ac:dyDescent="0.35">
      <c r="A3660">
        <v>3852</v>
      </c>
      <c r="B3660" t="s">
        <v>19932</v>
      </c>
      <c r="C3660">
        <v>18</v>
      </c>
      <c r="D3660" s="181">
        <v>12.1</v>
      </c>
    </row>
    <row r="3661" spans="1:4" x14ac:dyDescent="0.35">
      <c r="A3661">
        <v>3853</v>
      </c>
      <c r="B3661" t="s">
        <v>19933</v>
      </c>
      <c r="C3661">
        <v>3</v>
      </c>
      <c r="D3661" s="181">
        <v>19.010000000000002</v>
      </c>
    </row>
    <row r="3662" spans="1:4" x14ac:dyDescent="0.35">
      <c r="A3662">
        <v>3854</v>
      </c>
      <c r="B3662" t="s">
        <v>19934</v>
      </c>
      <c r="C3662">
        <v>0</v>
      </c>
      <c r="D3662" s="181">
        <v>47</v>
      </c>
    </row>
    <row r="3663" spans="1:4" x14ac:dyDescent="0.35">
      <c r="A3663">
        <v>3855</v>
      </c>
      <c r="B3663" t="s">
        <v>19935</v>
      </c>
      <c r="C3663">
        <v>0</v>
      </c>
      <c r="D3663" s="181">
        <v>17.100000000000001</v>
      </c>
    </row>
    <row r="3664" spans="1:4" x14ac:dyDescent="0.35">
      <c r="A3664">
        <v>3856</v>
      </c>
      <c r="B3664" t="s">
        <v>19936</v>
      </c>
      <c r="C3664">
        <v>0</v>
      </c>
      <c r="D3664" s="181">
        <v>26.6</v>
      </c>
    </row>
    <row r="3665" spans="1:4" x14ac:dyDescent="0.35">
      <c r="A3665">
        <v>3857</v>
      </c>
      <c r="B3665" t="s">
        <v>19937</v>
      </c>
      <c r="C3665">
        <v>9</v>
      </c>
      <c r="D3665" s="181">
        <v>16.45</v>
      </c>
    </row>
    <row r="3666" spans="1:4" x14ac:dyDescent="0.35">
      <c r="A3666">
        <v>3858</v>
      </c>
      <c r="B3666" t="s">
        <v>19938</v>
      </c>
      <c r="C3666">
        <v>0</v>
      </c>
      <c r="D3666" s="181">
        <v>47.2</v>
      </c>
    </row>
    <row r="3667" spans="1:4" x14ac:dyDescent="0.35">
      <c r="A3667">
        <v>3859</v>
      </c>
      <c r="B3667" t="s">
        <v>19939</v>
      </c>
      <c r="C3667">
        <v>0</v>
      </c>
      <c r="D3667" s="181">
        <v>21.75</v>
      </c>
    </row>
    <row r="3668" spans="1:4" x14ac:dyDescent="0.35">
      <c r="A3668">
        <v>3860</v>
      </c>
      <c r="B3668" t="s">
        <v>19940</v>
      </c>
      <c r="C3668">
        <v>0</v>
      </c>
      <c r="D3668" s="181">
        <v>41.73</v>
      </c>
    </row>
    <row r="3669" spans="1:4" x14ac:dyDescent="0.35">
      <c r="A3669">
        <v>3861</v>
      </c>
      <c r="B3669" t="s">
        <v>19941</v>
      </c>
      <c r="C3669">
        <v>0</v>
      </c>
      <c r="D3669" s="181">
        <v>112.7</v>
      </c>
    </row>
    <row r="3670" spans="1:4" x14ac:dyDescent="0.35">
      <c r="A3670">
        <v>3862</v>
      </c>
      <c r="B3670" t="s">
        <v>19942</v>
      </c>
      <c r="C3670">
        <v>0</v>
      </c>
      <c r="D3670" s="181">
        <v>43.2</v>
      </c>
    </row>
    <row r="3671" spans="1:4" x14ac:dyDescent="0.35">
      <c r="A3671">
        <v>3863</v>
      </c>
      <c r="B3671" t="s">
        <v>19943</v>
      </c>
      <c r="C3671">
        <v>0</v>
      </c>
      <c r="D3671" s="181">
        <v>38.159999999999997</v>
      </c>
    </row>
    <row r="3672" spans="1:4" x14ac:dyDescent="0.35">
      <c r="A3672">
        <v>3864</v>
      </c>
      <c r="B3672" t="s">
        <v>19944</v>
      </c>
      <c r="C3672">
        <v>9</v>
      </c>
      <c r="D3672" s="181">
        <v>13.66</v>
      </c>
    </row>
    <row r="3673" spans="1:4" x14ac:dyDescent="0.35">
      <c r="A3673">
        <v>3865</v>
      </c>
      <c r="B3673" t="s">
        <v>19945</v>
      </c>
      <c r="C3673">
        <v>0</v>
      </c>
      <c r="D3673" s="181">
        <v>27.5</v>
      </c>
    </row>
    <row r="3674" spans="1:4" x14ac:dyDescent="0.35">
      <c r="A3674">
        <v>3866</v>
      </c>
      <c r="B3674" t="s">
        <v>19946</v>
      </c>
      <c r="C3674">
        <v>0</v>
      </c>
      <c r="D3674" s="181">
        <v>20.66</v>
      </c>
    </row>
    <row r="3675" spans="1:4" x14ac:dyDescent="0.35">
      <c r="A3675">
        <v>3867</v>
      </c>
      <c r="B3675" t="s">
        <v>19947</v>
      </c>
      <c r="C3675">
        <v>0</v>
      </c>
      <c r="D3675" s="181">
        <v>5.8959999999999999</v>
      </c>
    </row>
    <row r="3676" spans="1:4" x14ac:dyDescent="0.35">
      <c r="A3676">
        <v>3868</v>
      </c>
      <c r="B3676" t="s">
        <v>19948</v>
      </c>
      <c r="C3676">
        <v>0</v>
      </c>
      <c r="D3676" s="181">
        <v>29.49</v>
      </c>
    </row>
    <row r="3677" spans="1:4" x14ac:dyDescent="0.35">
      <c r="A3677">
        <v>3869</v>
      </c>
      <c r="B3677" t="s">
        <v>19949</v>
      </c>
      <c r="C3677">
        <v>0</v>
      </c>
      <c r="D3677" s="181">
        <v>34.15</v>
      </c>
    </row>
    <row r="3678" spans="1:4" x14ac:dyDescent="0.35">
      <c r="A3678">
        <v>3870</v>
      </c>
      <c r="B3678" t="s">
        <v>19950</v>
      </c>
      <c r="C3678">
        <v>0</v>
      </c>
      <c r="D3678" s="181">
        <v>2.7360000000000002</v>
      </c>
    </row>
    <row r="3679" spans="1:4" x14ac:dyDescent="0.35">
      <c r="A3679">
        <v>3871</v>
      </c>
      <c r="B3679" t="s">
        <v>19951</v>
      </c>
      <c r="C3679">
        <v>0</v>
      </c>
      <c r="D3679" s="181">
        <v>40.19</v>
      </c>
    </row>
    <row r="3680" spans="1:4" x14ac:dyDescent="0.35">
      <c r="A3680">
        <v>3872</v>
      </c>
      <c r="B3680" t="s">
        <v>19952</v>
      </c>
      <c r="C3680">
        <v>0</v>
      </c>
      <c r="D3680" s="181">
        <v>246.49</v>
      </c>
    </row>
    <row r="3681" spans="1:4" x14ac:dyDescent="0.35">
      <c r="A3681">
        <v>3873</v>
      </c>
      <c r="B3681" t="s">
        <v>19953</v>
      </c>
      <c r="C3681">
        <v>0</v>
      </c>
      <c r="D3681" s="181">
        <v>34.35</v>
      </c>
    </row>
    <row r="3682" spans="1:4" x14ac:dyDescent="0.35">
      <c r="A3682">
        <v>3874</v>
      </c>
      <c r="B3682" t="s">
        <v>19954</v>
      </c>
      <c r="C3682">
        <v>0</v>
      </c>
      <c r="D3682" s="181">
        <v>61.185000000000002</v>
      </c>
    </row>
    <row r="3683" spans="1:4" x14ac:dyDescent="0.35">
      <c r="A3683">
        <v>3875</v>
      </c>
      <c r="B3683" t="s">
        <v>19955</v>
      </c>
      <c r="C3683">
        <v>0</v>
      </c>
      <c r="D3683" s="181">
        <v>23.332999999999998</v>
      </c>
    </row>
    <row r="3684" spans="1:4" x14ac:dyDescent="0.35">
      <c r="A3684">
        <v>3876</v>
      </c>
      <c r="B3684" t="s">
        <v>19956</v>
      </c>
      <c r="C3684">
        <v>0</v>
      </c>
      <c r="D3684" s="181">
        <v>8.9459999999999997</v>
      </c>
    </row>
    <row r="3685" spans="1:4" x14ac:dyDescent="0.35">
      <c r="A3685">
        <v>3877</v>
      </c>
      <c r="B3685" t="s">
        <v>19957</v>
      </c>
      <c r="C3685">
        <v>0</v>
      </c>
      <c r="D3685" s="181">
        <v>26.518000000000001</v>
      </c>
    </row>
    <row r="3686" spans="1:4" x14ac:dyDescent="0.35">
      <c r="A3686">
        <v>3878</v>
      </c>
      <c r="B3686" t="s">
        <v>19958</v>
      </c>
      <c r="C3686">
        <v>0</v>
      </c>
      <c r="D3686" s="181">
        <v>21.99</v>
      </c>
    </row>
    <row r="3687" spans="1:4" x14ac:dyDescent="0.35">
      <c r="A3687">
        <v>3879</v>
      </c>
      <c r="B3687" t="s">
        <v>19959</v>
      </c>
      <c r="C3687">
        <v>0</v>
      </c>
      <c r="D3687" s="181">
        <v>26.21</v>
      </c>
    </row>
    <row r="3688" spans="1:4" x14ac:dyDescent="0.35">
      <c r="A3688">
        <v>3880</v>
      </c>
      <c r="B3688" t="s">
        <v>19960</v>
      </c>
      <c r="C3688">
        <v>0</v>
      </c>
      <c r="D3688" s="181">
        <v>31.35</v>
      </c>
    </row>
    <row r="3689" spans="1:4" x14ac:dyDescent="0.35">
      <c r="A3689">
        <v>3881</v>
      </c>
      <c r="B3689" t="s">
        <v>19961</v>
      </c>
      <c r="C3689">
        <v>18</v>
      </c>
      <c r="D3689" s="181">
        <v>21.14</v>
      </c>
    </row>
    <row r="3690" spans="1:4" x14ac:dyDescent="0.35">
      <c r="A3690">
        <v>3882</v>
      </c>
      <c r="B3690" t="s">
        <v>19962</v>
      </c>
      <c r="C3690">
        <v>0</v>
      </c>
      <c r="D3690" s="181">
        <v>40.216000000000001</v>
      </c>
    </row>
    <row r="3691" spans="1:4" x14ac:dyDescent="0.35">
      <c r="A3691">
        <v>3883</v>
      </c>
      <c r="B3691" t="s">
        <v>19963</v>
      </c>
      <c r="C3691">
        <v>0</v>
      </c>
      <c r="D3691" s="181">
        <v>14.46</v>
      </c>
    </row>
    <row r="3692" spans="1:4" x14ac:dyDescent="0.35">
      <c r="A3692">
        <v>3884</v>
      </c>
      <c r="B3692" t="s">
        <v>19964</v>
      </c>
      <c r="C3692">
        <v>0</v>
      </c>
      <c r="D3692" s="181">
        <v>0</v>
      </c>
    </row>
    <row r="3693" spans="1:4" x14ac:dyDescent="0.35">
      <c r="A3693">
        <v>3885</v>
      </c>
      <c r="B3693" t="s">
        <v>19965</v>
      </c>
      <c r="C3693">
        <v>0</v>
      </c>
      <c r="D3693" s="181">
        <v>30.844999999999999</v>
      </c>
    </row>
    <row r="3694" spans="1:4" x14ac:dyDescent="0.35">
      <c r="A3694">
        <v>3886</v>
      </c>
      <c r="B3694" t="s">
        <v>19966</v>
      </c>
      <c r="C3694">
        <v>0</v>
      </c>
      <c r="D3694" s="181">
        <v>75.05</v>
      </c>
    </row>
    <row r="3695" spans="1:4" x14ac:dyDescent="0.35">
      <c r="A3695">
        <v>3887</v>
      </c>
      <c r="B3695" t="s">
        <v>19967</v>
      </c>
      <c r="C3695">
        <v>0</v>
      </c>
      <c r="D3695" s="181">
        <v>22.49</v>
      </c>
    </row>
    <row r="3696" spans="1:4" x14ac:dyDescent="0.35">
      <c r="A3696">
        <v>3888</v>
      </c>
      <c r="B3696" t="s">
        <v>19968</v>
      </c>
      <c r="C3696">
        <v>0</v>
      </c>
      <c r="D3696" s="181">
        <v>18</v>
      </c>
    </row>
    <row r="3697" spans="1:4" x14ac:dyDescent="0.35">
      <c r="A3697">
        <v>3889</v>
      </c>
      <c r="B3697" t="s">
        <v>19969</v>
      </c>
      <c r="C3697">
        <v>0</v>
      </c>
      <c r="D3697" s="181">
        <v>27.84</v>
      </c>
    </row>
    <row r="3698" spans="1:4" x14ac:dyDescent="0.35">
      <c r="A3698">
        <v>3890</v>
      </c>
      <c r="B3698" t="s">
        <v>19970</v>
      </c>
      <c r="C3698">
        <v>0</v>
      </c>
      <c r="D3698" s="181">
        <v>17.48</v>
      </c>
    </row>
    <row r="3699" spans="1:4" x14ac:dyDescent="0.35">
      <c r="A3699">
        <v>3891</v>
      </c>
      <c r="B3699" t="s">
        <v>19971</v>
      </c>
      <c r="C3699">
        <v>0</v>
      </c>
      <c r="D3699" s="181">
        <v>41.8</v>
      </c>
    </row>
    <row r="3700" spans="1:4" x14ac:dyDescent="0.35">
      <c r="A3700">
        <v>3892</v>
      </c>
      <c r="B3700" t="s">
        <v>19972</v>
      </c>
      <c r="C3700">
        <v>0</v>
      </c>
      <c r="D3700" s="181">
        <v>11.05</v>
      </c>
    </row>
    <row r="3701" spans="1:4" x14ac:dyDescent="0.35">
      <c r="A3701">
        <v>3893</v>
      </c>
      <c r="B3701" t="s">
        <v>19973</v>
      </c>
      <c r="C3701">
        <v>0</v>
      </c>
      <c r="D3701" s="181">
        <v>49.5</v>
      </c>
    </row>
    <row r="3702" spans="1:4" x14ac:dyDescent="0.35">
      <c r="A3702">
        <v>3894</v>
      </c>
      <c r="B3702" t="s">
        <v>19974</v>
      </c>
      <c r="C3702">
        <v>0</v>
      </c>
      <c r="D3702" s="181">
        <v>11.914999999999999</v>
      </c>
    </row>
    <row r="3703" spans="1:4" x14ac:dyDescent="0.35">
      <c r="A3703">
        <v>3895</v>
      </c>
      <c r="B3703" t="s">
        <v>19975</v>
      </c>
      <c r="C3703">
        <v>0</v>
      </c>
      <c r="D3703" s="181">
        <v>51.38</v>
      </c>
    </row>
    <row r="3704" spans="1:4" x14ac:dyDescent="0.35">
      <c r="A3704">
        <v>3896</v>
      </c>
      <c r="B3704" t="s">
        <v>19976</v>
      </c>
      <c r="C3704">
        <v>0</v>
      </c>
      <c r="D3704" s="181">
        <v>81.38</v>
      </c>
    </row>
    <row r="3705" spans="1:4" x14ac:dyDescent="0.35">
      <c r="A3705">
        <v>3897</v>
      </c>
      <c r="B3705" t="s">
        <v>19977</v>
      </c>
      <c r="C3705">
        <v>0</v>
      </c>
      <c r="D3705" s="181">
        <v>52.12</v>
      </c>
    </row>
    <row r="3706" spans="1:4" x14ac:dyDescent="0.35">
      <c r="A3706">
        <v>3898</v>
      </c>
      <c r="B3706" t="s">
        <v>19978</v>
      </c>
      <c r="C3706">
        <v>0</v>
      </c>
      <c r="D3706" s="181">
        <v>26.9</v>
      </c>
    </row>
    <row r="3707" spans="1:4" x14ac:dyDescent="0.35">
      <c r="A3707">
        <v>3899</v>
      </c>
      <c r="B3707" t="s">
        <v>19979</v>
      </c>
      <c r="C3707">
        <v>0</v>
      </c>
      <c r="D3707" s="181">
        <v>23.2</v>
      </c>
    </row>
    <row r="3708" spans="1:4" x14ac:dyDescent="0.35">
      <c r="A3708">
        <v>3900</v>
      </c>
      <c r="B3708" t="s">
        <v>19980</v>
      </c>
      <c r="C3708">
        <v>0</v>
      </c>
      <c r="D3708" s="181">
        <v>222.59</v>
      </c>
    </row>
    <row r="3709" spans="1:4" x14ac:dyDescent="0.35">
      <c r="A3709">
        <v>3901</v>
      </c>
      <c r="B3709" t="s">
        <v>19981</v>
      </c>
      <c r="C3709">
        <v>6</v>
      </c>
      <c r="D3709" s="181">
        <v>14.9</v>
      </c>
    </row>
    <row r="3710" spans="1:4" x14ac:dyDescent="0.35">
      <c r="A3710">
        <v>3902</v>
      </c>
      <c r="B3710" t="s">
        <v>19982</v>
      </c>
      <c r="C3710">
        <v>0</v>
      </c>
      <c r="D3710" s="181">
        <v>28.99</v>
      </c>
    </row>
    <row r="3711" spans="1:4" x14ac:dyDescent="0.35">
      <c r="A3711">
        <v>3903</v>
      </c>
      <c r="B3711" t="s">
        <v>19983</v>
      </c>
      <c r="C3711">
        <v>0</v>
      </c>
      <c r="D3711" s="181">
        <v>25.35</v>
      </c>
    </row>
    <row r="3712" spans="1:4" x14ac:dyDescent="0.35">
      <c r="A3712">
        <v>3904</v>
      </c>
      <c r="B3712" t="s">
        <v>19984</v>
      </c>
      <c r="C3712">
        <v>0</v>
      </c>
      <c r="D3712" s="181">
        <v>18.940000000000001</v>
      </c>
    </row>
    <row r="3713" spans="1:4" x14ac:dyDescent="0.35">
      <c r="A3713">
        <v>3905</v>
      </c>
      <c r="B3713" t="s">
        <v>19985</v>
      </c>
      <c r="C3713">
        <v>0</v>
      </c>
      <c r="D3713" s="181">
        <v>24.43</v>
      </c>
    </row>
    <row r="3714" spans="1:4" x14ac:dyDescent="0.35">
      <c r="A3714">
        <v>3906</v>
      </c>
      <c r="B3714" t="s">
        <v>19986</v>
      </c>
      <c r="C3714">
        <v>0</v>
      </c>
      <c r="D3714" s="181">
        <v>28.49</v>
      </c>
    </row>
    <row r="3715" spans="1:4" x14ac:dyDescent="0.35">
      <c r="A3715">
        <v>3907</v>
      </c>
      <c r="B3715" t="s">
        <v>19987</v>
      </c>
      <c r="C3715">
        <v>0</v>
      </c>
      <c r="D3715" s="181">
        <v>25.9</v>
      </c>
    </row>
    <row r="3716" spans="1:4" x14ac:dyDescent="0.35">
      <c r="A3716">
        <v>3908</v>
      </c>
      <c r="B3716" t="s">
        <v>19988</v>
      </c>
      <c r="C3716">
        <v>0</v>
      </c>
      <c r="D3716" s="181">
        <v>24.01</v>
      </c>
    </row>
    <row r="3717" spans="1:4" x14ac:dyDescent="0.35">
      <c r="A3717">
        <v>3909</v>
      </c>
      <c r="B3717" t="s">
        <v>19989</v>
      </c>
      <c r="C3717">
        <v>0</v>
      </c>
      <c r="D3717" s="181">
        <v>18.571000000000002</v>
      </c>
    </row>
    <row r="3718" spans="1:4" x14ac:dyDescent="0.35">
      <c r="A3718">
        <v>3910</v>
      </c>
      <c r="B3718" t="s">
        <v>19990</v>
      </c>
      <c r="C3718">
        <v>6</v>
      </c>
      <c r="D3718" s="181">
        <v>24.39</v>
      </c>
    </row>
    <row r="3719" spans="1:4" x14ac:dyDescent="0.35">
      <c r="A3719">
        <v>3911</v>
      </c>
      <c r="B3719" t="s">
        <v>19991</v>
      </c>
      <c r="C3719">
        <v>0</v>
      </c>
      <c r="D3719" s="181">
        <v>32.07</v>
      </c>
    </row>
    <row r="3720" spans="1:4" x14ac:dyDescent="0.35">
      <c r="A3720">
        <v>3912</v>
      </c>
      <c r="B3720" t="s">
        <v>19992</v>
      </c>
      <c r="C3720">
        <v>0</v>
      </c>
      <c r="D3720" s="181">
        <v>27.7</v>
      </c>
    </row>
    <row r="3721" spans="1:4" x14ac:dyDescent="0.35">
      <c r="A3721">
        <v>3913</v>
      </c>
      <c r="B3721" t="s">
        <v>19993</v>
      </c>
      <c r="C3721">
        <v>0</v>
      </c>
      <c r="D3721" s="181">
        <v>8.86</v>
      </c>
    </row>
    <row r="3722" spans="1:4" x14ac:dyDescent="0.35">
      <c r="A3722">
        <v>3914</v>
      </c>
      <c r="B3722" t="s">
        <v>19994</v>
      </c>
      <c r="C3722">
        <v>0</v>
      </c>
      <c r="D3722" s="181">
        <v>10.23</v>
      </c>
    </row>
    <row r="3723" spans="1:4" x14ac:dyDescent="0.35">
      <c r="A3723">
        <v>3915</v>
      </c>
      <c r="B3723" t="s">
        <v>19995</v>
      </c>
      <c r="C3723">
        <v>0</v>
      </c>
      <c r="D3723" s="181">
        <v>28.9</v>
      </c>
    </row>
    <row r="3724" spans="1:4" x14ac:dyDescent="0.35">
      <c r="A3724">
        <v>3916</v>
      </c>
      <c r="B3724" t="s">
        <v>19996</v>
      </c>
      <c r="C3724">
        <v>0</v>
      </c>
      <c r="D3724" s="181">
        <v>15.42</v>
      </c>
    </row>
    <row r="3725" spans="1:4" x14ac:dyDescent="0.35">
      <c r="A3725">
        <v>3917</v>
      </c>
      <c r="B3725" t="s">
        <v>19997</v>
      </c>
      <c r="C3725">
        <v>0</v>
      </c>
      <c r="D3725" s="181">
        <v>25.57</v>
      </c>
    </row>
    <row r="3726" spans="1:4" x14ac:dyDescent="0.35">
      <c r="A3726">
        <v>3918</v>
      </c>
      <c r="B3726" t="s">
        <v>19998</v>
      </c>
      <c r="C3726">
        <v>0</v>
      </c>
      <c r="D3726" s="181">
        <v>9.94</v>
      </c>
    </row>
    <row r="3727" spans="1:4" x14ac:dyDescent="0.35">
      <c r="A3727">
        <v>3919</v>
      </c>
      <c r="B3727" t="s">
        <v>19999</v>
      </c>
      <c r="C3727">
        <v>0</v>
      </c>
      <c r="D3727" s="181">
        <v>20.55</v>
      </c>
    </row>
    <row r="3728" spans="1:4" x14ac:dyDescent="0.35">
      <c r="A3728">
        <v>3920</v>
      </c>
      <c r="B3728" t="s">
        <v>20000</v>
      </c>
      <c r="C3728">
        <v>0</v>
      </c>
      <c r="D3728" s="181">
        <v>18.739999999999998</v>
      </c>
    </row>
    <row r="3729" spans="1:4" x14ac:dyDescent="0.35">
      <c r="A3729">
        <v>3921</v>
      </c>
      <c r="B3729" t="s">
        <v>20001</v>
      </c>
      <c r="C3729">
        <v>0</v>
      </c>
      <c r="D3729" s="181">
        <v>15</v>
      </c>
    </row>
    <row r="3730" spans="1:4" x14ac:dyDescent="0.35">
      <c r="A3730">
        <v>3922</v>
      </c>
      <c r="B3730" t="s">
        <v>20002</v>
      </c>
      <c r="C3730">
        <v>0</v>
      </c>
      <c r="D3730" s="181">
        <v>6.9</v>
      </c>
    </row>
    <row r="3731" spans="1:4" x14ac:dyDescent="0.35">
      <c r="A3731">
        <v>3923</v>
      </c>
      <c r="B3731" t="s">
        <v>20003</v>
      </c>
      <c r="C3731">
        <v>3</v>
      </c>
      <c r="D3731" s="181">
        <v>34.159999999999997</v>
      </c>
    </row>
    <row r="3732" spans="1:4" x14ac:dyDescent="0.35">
      <c r="A3732">
        <v>3924</v>
      </c>
      <c r="B3732" t="s">
        <v>20004</v>
      </c>
      <c r="C3732">
        <v>0</v>
      </c>
      <c r="D3732" s="181">
        <v>27.8</v>
      </c>
    </row>
    <row r="3733" spans="1:4" x14ac:dyDescent="0.35">
      <c r="A3733">
        <v>3925</v>
      </c>
      <c r="B3733" t="s">
        <v>20005</v>
      </c>
      <c r="C3733">
        <v>0</v>
      </c>
      <c r="D3733" s="181">
        <v>11.45</v>
      </c>
    </row>
    <row r="3734" spans="1:4" x14ac:dyDescent="0.35">
      <c r="A3734">
        <v>3926</v>
      </c>
      <c r="B3734" t="s">
        <v>20006</v>
      </c>
      <c r="C3734">
        <v>0</v>
      </c>
      <c r="D3734" s="181">
        <v>25.23</v>
      </c>
    </row>
    <row r="3735" spans="1:4" x14ac:dyDescent="0.35">
      <c r="A3735">
        <v>3927</v>
      </c>
      <c r="B3735" t="s">
        <v>20007</v>
      </c>
      <c r="C3735">
        <v>0</v>
      </c>
      <c r="D3735" s="181">
        <v>15.74</v>
      </c>
    </row>
    <row r="3736" spans="1:4" x14ac:dyDescent="0.35">
      <c r="A3736">
        <v>3928</v>
      </c>
      <c r="B3736" t="s">
        <v>20008</v>
      </c>
      <c r="C3736">
        <v>0</v>
      </c>
      <c r="D3736" s="181">
        <v>24.45</v>
      </c>
    </row>
    <row r="3737" spans="1:4" x14ac:dyDescent="0.35">
      <c r="A3737">
        <v>3929</v>
      </c>
      <c r="B3737" t="s">
        <v>20009</v>
      </c>
      <c r="C3737">
        <v>0</v>
      </c>
      <c r="D3737" s="181">
        <v>24.22</v>
      </c>
    </row>
    <row r="3738" spans="1:4" x14ac:dyDescent="0.35">
      <c r="A3738">
        <v>3930</v>
      </c>
      <c r="B3738" t="s">
        <v>20010</v>
      </c>
      <c r="C3738">
        <v>0</v>
      </c>
      <c r="D3738" s="181">
        <v>32.36</v>
      </c>
    </row>
    <row r="3739" spans="1:4" x14ac:dyDescent="0.35">
      <c r="A3739">
        <v>3931</v>
      </c>
      <c r="B3739" t="s">
        <v>20011</v>
      </c>
      <c r="C3739">
        <v>0</v>
      </c>
      <c r="D3739" s="181">
        <v>29.82</v>
      </c>
    </row>
    <row r="3740" spans="1:4" x14ac:dyDescent="0.35">
      <c r="A3740">
        <v>3932</v>
      </c>
      <c r="B3740" t="s">
        <v>20012</v>
      </c>
      <c r="C3740">
        <v>0</v>
      </c>
      <c r="D3740" s="181">
        <v>14.32</v>
      </c>
    </row>
    <row r="3741" spans="1:4" x14ac:dyDescent="0.35">
      <c r="A3741">
        <v>3933</v>
      </c>
      <c r="B3741" t="s">
        <v>20013</v>
      </c>
      <c r="C3741">
        <v>0</v>
      </c>
      <c r="D3741" s="181">
        <v>24.74</v>
      </c>
    </row>
    <row r="3742" spans="1:4" x14ac:dyDescent="0.35">
      <c r="A3742">
        <v>3934</v>
      </c>
      <c r="B3742" t="s">
        <v>20014</v>
      </c>
      <c r="C3742">
        <v>3</v>
      </c>
      <c r="D3742" s="181">
        <v>21.672999999999998</v>
      </c>
    </row>
    <row r="3743" spans="1:4" x14ac:dyDescent="0.35">
      <c r="A3743">
        <v>3935</v>
      </c>
      <c r="B3743" t="s">
        <v>20015</v>
      </c>
      <c r="C3743">
        <v>0</v>
      </c>
      <c r="D3743" s="181">
        <v>18.71</v>
      </c>
    </row>
    <row r="3744" spans="1:4" x14ac:dyDescent="0.35">
      <c r="A3744">
        <v>3936</v>
      </c>
      <c r="B3744" t="s">
        <v>20016</v>
      </c>
      <c r="C3744">
        <v>0</v>
      </c>
      <c r="D3744" s="181">
        <v>14.3</v>
      </c>
    </row>
    <row r="3745" spans="1:4" x14ac:dyDescent="0.35">
      <c r="A3745">
        <v>3937</v>
      </c>
      <c r="B3745" t="s">
        <v>20017</v>
      </c>
      <c r="C3745">
        <v>18</v>
      </c>
      <c r="D3745" s="181">
        <v>15.62</v>
      </c>
    </row>
    <row r="3746" spans="1:4" x14ac:dyDescent="0.35">
      <c r="A3746">
        <v>3938</v>
      </c>
      <c r="B3746" t="s">
        <v>20018</v>
      </c>
      <c r="C3746">
        <v>0</v>
      </c>
      <c r="D3746" s="181">
        <v>14.85</v>
      </c>
    </row>
    <row r="3747" spans="1:4" x14ac:dyDescent="0.35">
      <c r="A3747">
        <v>3939</v>
      </c>
      <c r="B3747" t="s">
        <v>20019</v>
      </c>
      <c r="C3747">
        <v>0</v>
      </c>
      <c r="D3747" s="181">
        <v>24.18</v>
      </c>
    </row>
    <row r="3748" spans="1:4" x14ac:dyDescent="0.35">
      <c r="A3748">
        <v>3940</v>
      </c>
      <c r="B3748" t="s">
        <v>20020</v>
      </c>
      <c r="C3748">
        <v>6</v>
      </c>
      <c r="D3748" s="181">
        <v>24.48</v>
      </c>
    </row>
    <row r="3749" spans="1:4" x14ac:dyDescent="0.35">
      <c r="A3749">
        <v>3941</v>
      </c>
      <c r="B3749" t="s">
        <v>20021</v>
      </c>
      <c r="C3749">
        <v>0</v>
      </c>
      <c r="D3749" s="181">
        <v>38.49</v>
      </c>
    </row>
    <row r="3750" spans="1:4" x14ac:dyDescent="0.35">
      <c r="A3750">
        <v>3942</v>
      </c>
      <c r="B3750" t="s">
        <v>20022</v>
      </c>
      <c r="C3750">
        <v>0</v>
      </c>
      <c r="D3750" s="181">
        <v>7.92</v>
      </c>
    </row>
    <row r="3751" spans="1:4" x14ac:dyDescent="0.35">
      <c r="A3751">
        <v>3943</v>
      </c>
      <c r="B3751" t="s">
        <v>20023</v>
      </c>
      <c r="C3751">
        <v>0</v>
      </c>
      <c r="D3751" s="181">
        <v>28.39</v>
      </c>
    </row>
    <row r="3752" spans="1:4" x14ac:dyDescent="0.35">
      <c r="A3752">
        <v>3944</v>
      </c>
      <c r="B3752" t="s">
        <v>20024</v>
      </c>
      <c r="C3752">
        <v>0</v>
      </c>
      <c r="D3752" s="181">
        <v>16.7</v>
      </c>
    </row>
    <row r="3753" spans="1:4" x14ac:dyDescent="0.35">
      <c r="A3753">
        <v>3945</v>
      </c>
      <c r="B3753" t="s">
        <v>20025</v>
      </c>
      <c r="C3753">
        <v>0</v>
      </c>
      <c r="D3753" s="181">
        <v>9.9179999999999993</v>
      </c>
    </row>
    <row r="3754" spans="1:4" x14ac:dyDescent="0.35">
      <c r="A3754">
        <v>3946</v>
      </c>
      <c r="B3754" t="s">
        <v>20026</v>
      </c>
      <c r="C3754">
        <v>0</v>
      </c>
      <c r="D3754" s="181">
        <v>21.02</v>
      </c>
    </row>
    <row r="3755" spans="1:4" x14ac:dyDescent="0.35">
      <c r="A3755">
        <v>3947</v>
      </c>
      <c r="B3755" t="s">
        <v>20027</v>
      </c>
      <c r="C3755">
        <v>0</v>
      </c>
      <c r="D3755" s="181">
        <v>23.5</v>
      </c>
    </row>
    <row r="3756" spans="1:4" x14ac:dyDescent="0.35">
      <c r="A3756">
        <v>3948</v>
      </c>
      <c r="B3756" t="s">
        <v>20028</v>
      </c>
      <c r="C3756">
        <v>0</v>
      </c>
      <c r="D3756" s="181">
        <v>39.18</v>
      </c>
    </row>
    <row r="3757" spans="1:4" x14ac:dyDescent="0.35">
      <c r="A3757">
        <v>3949</v>
      </c>
      <c r="B3757" t="s">
        <v>20029</v>
      </c>
      <c r="C3757">
        <v>0</v>
      </c>
      <c r="D3757" s="181">
        <v>27.93</v>
      </c>
    </row>
    <row r="3758" spans="1:4" x14ac:dyDescent="0.35">
      <c r="A3758">
        <v>3950</v>
      </c>
      <c r="B3758" t="s">
        <v>20030</v>
      </c>
      <c r="C3758">
        <v>0</v>
      </c>
      <c r="D3758" s="181">
        <v>10.925000000000001</v>
      </c>
    </row>
    <row r="3759" spans="1:4" x14ac:dyDescent="0.35">
      <c r="A3759">
        <v>3951</v>
      </c>
      <c r="B3759" t="s">
        <v>20031</v>
      </c>
      <c r="C3759">
        <v>0</v>
      </c>
      <c r="D3759" s="181">
        <v>14.7</v>
      </c>
    </row>
    <row r="3760" spans="1:4" x14ac:dyDescent="0.35">
      <c r="A3760">
        <v>3952</v>
      </c>
      <c r="B3760" t="s">
        <v>20032</v>
      </c>
      <c r="C3760">
        <v>0</v>
      </c>
      <c r="D3760" s="181">
        <v>6.2560000000000002</v>
      </c>
    </row>
    <row r="3761" spans="1:4" x14ac:dyDescent="0.35">
      <c r="A3761">
        <v>3953</v>
      </c>
      <c r="B3761" t="s">
        <v>20033</v>
      </c>
      <c r="C3761">
        <v>0</v>
      </c>
      <c r="D3761" s="181">
        <v>250</v>
      </c>
    </row>
    <row r="3762" spans="1:4" x14ac:dyDescent="0.35">
      <c r="A3762">
        <v>3954</v>
      </c>
      <c r="B3762" t="s">
        <v>20034</v>
      </c>
      <c r="C3762">
        <v>6</v>
      </c>
      <c r="D3762" s="181">
        <v>9.1999999999999993</v>
      </c>
    </row>
    <row r="3763" spans="1:4" x14ac:dyDescent="0.35">
      <c r="A3763">
        <v>3955</v>
      </c>
      <c r="B3763" t="s">
        <v>20035</v>
      </c>
      <c r="C3763">
        <v>0</v>
      </c>
      <c r="D3763" s="181">
        <v>25.65</v>
      </c>
    </row>
    <row r="3764" spans="1:4" x14ac:dyDescent="0.35">
      <c r="A3764">
        <v>3956</v>
      </c>
      <c r="B3764" t="s">
        <v>20036</v>
      </c>
      <c r="C3764">
        <v>0</v>
      </c>
      <c r="D3764" s="181">
        <v>133.78</v>
      </c>
    </row>
    <row r="3765" spans="1:4" x14ac:dyDescent="0.35">
      <c r="A3765">
        <v>3957</v>
      </c>
      <c r="B3765" t="s">
        <v>20037</v>
      </c>
      <c r="C3765">
        <v>0</v>
      </c>
      <c r="D3765" s="181">
        <v>13.95</v>
      </c>
    </row>
    <row r="3766" spans="1:4" x14ac:dyDescent="0.35">
      <c r="A3766">
        <v>3958</v>
      </c>
      <c r="B3766" t="s">
        <v>20038</v>
      </c>
      <c r="C3766">
        <v>0</v>
      </c>
      <c r="D3766" s="181">
        <v>9.27</v>
      </c>
    </row>
    <row r="3767" spans="1:4" x14ac:dyDescent="0.35">
      <c r="A3767">
        <v>3959</v>
      </c>
      <c r="B3767" t="s">
        <v>20039</v>
      </c>
      <c r="C3767">
        <v>0</v>
      </c>
      <c r="D3767" s="181">
        <v>10.68</v>
      </c>
    </row>
    <row r="3768" spans="1:4" x14ac:dyDescent="0.35">
      <c r="A3768">
        <v>3960</v>
      </c>
      <c r="B3768" t="s">
        <v>20040</v>
      </c>
      <c r="C3768">
        <v>0</v>
      </c>
      <c r="D3768" s="181">
        <v>10.29</v>
      </c>
    </row>
    <row r="3769" spans="1:4" x14ac:dyDescent="0.35">
      <c r="A3769">
        <v>3961</v>
      </c>
      <c r="B3769" t="s">
        <v>20041</v>
      </c>
      <c r="C3769">
        <v>0</v>
      </c>
      <c r="D3769" s="181">
        <v>12.54</v>
      </c>
    </row>
    <row r="3770" spans="1:4" x14ac:dyDescent="0.35">
      <c r="A3770">
        <v>3962</v>
      </c>
      <c r="B3770" t="s">
        <v>20042</v>
      </c>
      <c r="C3770">
        <v>0</v>
      </c>
      <c r="D3770" s="181">
        <v>11.07</v>
      </c>
    </row>
    <row r="3771" spans="1:4" x14ac:dyDescent="0.35">
      <c r="A3771">
        <v>3963</v>
      </c>
      <c r="B3771" t="s">
        <v>20043</v>
      </c>
      <c r="C3771">
        <v>0</v>
      </c>
      <c r="D3771" s="181">
        <v>14.11</v>
      </c>
    </row>
    <row r="3772" spans="1:4" x14ac:dyDescent="0.35">
      <c r="A3772">
        <v>3964</v>
      </c>
      <c r="B3772" t="s">
        <v>20044</v>
      </c>
      <c r="C3772">
        <v>0</v>
      </c>
      <c r="D3772" s="181">
        <v>47.7</v>
      </c>
    </row>
    <row r="3773" spans="1:4" x14ac:dyDescent="0.35">
      <c r="A3773">
        <v>3965</v>
      </c>
      <c r="B3773" t="s">
        <v>20045</v>
      </c>
      <c r="C3773">
        <v>0</v>
      </c>
      <c r="D3773" s="181">
        <v>52.65</v>
      </c>
    </row>
    <row r="3774" spans="1:4" x14ac:dyDescent="0.35">
      <c r="A3774">
        <v>3966</v>
      </c>
      <c r="B3774" t="s">
        <v>20046</v>
      </c>
      <c r="C3774">
        <v>0</v>
      </c>
      <c r="D3774" s="181">
        <v>15.01</v>
      </c>
    </row>
    <row r="3775" spans="1:4" x14ac:dyDescent="0.35">
      <c r="A3775">
        <v>3967</v>
      </c>
      <c r="B3775" t="s">
        <v>20047</v>
      </c>
      <c r="C3775">
        <v>24</v>
      </c>
      <c r="D3775" s="181">
        <v>5.56</v>
      </c>
    </row>
    <row r="3776" spans="1:4" x14ac:dyDescent="0.35">
      <c r="A3776">
        <v>3968</v>
      </c>
      <c r="B3776" t="s">
        <v>20048</v>
      </c>
      <c r="C3776">
        <v>6</v>
      </c>
      <c r="D3776" s="181">
        <v>5.13</v>
      </c>
    </row>
    <row r="3777" spans="1:4" x14ac:dyDescent="0.35">
      <c r="A3777">
        <v>3969</v>
      </c>
      <c r="B3777" t="s">
        <v>20049</v>
      </c>
      <c r="C3777">
        <v>12</v>
      </c>
      <c r="D3777" s="181">
        <v>8.48</v>
      </c>
    </row>
    <row r="3778" spans="1:4" x14ac:dyDescent="0.35">
      <c r="A3778">
        <v>3970</v>
      </c>
      <c r="B3778" t="s">
        <v>20050</v>
      </c>
      <c r="C3778">
        <v>0</v>
      </c>
      <c r="D3778" s="181">
        <v>4.32</v>
      </c>
    </row>
    <row r="3779" spans="1:4" x14ac:dyDescent="0.35">
      <c r="A3779">
        <v>3971</v>
      </c>
      <c r="B3779" t="s">
        <v>20051</v>
      </c>
      <c r="C3779">
        <v>0</v>
      </c>
      <c r="D3779" s="181">
        <v>13.88</v>
      </c>
    </row>
    <row r="3780" spans="1:4" x14ac:dyDescent="0.35">
      <c r="A3780">
        <v>3972</v>
      </c>
      <c r="B3780" t="s">
        <v>20052</v>
      </c>
      <c r="C3780">
        <v>0</v>
      </c>
      <c r="D3780" s="181">
        <v>18.367000000000001</v>
      </c>
    </row>
    <row r="3781" spans="1:4" x14ac:dyDescent="0.35">
      <c r="A3781">
        <v>3973</v>
      </c>
      <c r="B3781" t="s">
        <v>20053</v>
      </c>
      <c r="C3781">
        <v>0</v>
      </c>
      <c r="D3781" s="181">
        <v>6.2220000000000004</v>
      </c>
    </row>
    <row r="3782" spans="1:4" x14ac:dyDescent="0.35">
      <c r="A3782">
        <v>3974</v>
      </c>
      <c r="B3782" t="s">
        <v>20054</v>
      </c>
      <c r="C3782">
        <v>0</v>
      </c>
      <c r="D3782" s="181">
        <v>7.2279999999999998</v>
      </c>
    </row>
    <row r="3783" spans="1:4" x14ac:dyDescent="0.35">
      <c r="A3783">
        <v>3975</v>
      </c>
      <c r="B3783" t="s">
        <v>20055</v>
      </c>
      <c r="C3783">
        <v>0</v>
      </c>
      <c r="D3783" s="181">
        <v>23.42</v>
      </c>
    </row>
    <row r="3784" spans="1:4" x14ac:dyDescent="0.35">
      <c r="A3784">
        <v>3976</v>
      </c>
      <c r="B3784" t="s">
        <v>20056</v>
      </c>
      <c r="C3784">
        <v>0</v>
      </c>
      <c r="D3784" s="181">
        <v>80.66</v>
      </c>
    </row>
    <row r="3785" spans="1:4" x14ac:dyDescent="0.35">
      <c r="A3785">
        <v>3977</v>
      </c>
      <c r="B3785" t="s">
        <v>20057</v>
      </c>
      <c r="C3785">
        <v>0</v>
      </c>
      <c r="D3785" s="181">
        <v>30.95</v>
      </c>
    </row>
    <row r="3786" spans="1:4" x14ac:dyDescent="0.35">
      <c r="A3786">
        <v>3978</v>
      </c>
      <c r="B3786" t="s">
        <v>20058</v>
      </c>
      <c r="C3786">
        <v>0</v>
      </c>
      <c r="D3786" s="181">
        <v>31.17</v>
      </c>
    </row>
    <row r="3787" spans="1:4" x14ac:dyDescent="0.35">
      <c r="A3787">
        <v>3979</v>
      </c>
      <c r="B3787" t="s">
        <v>20059</v>
      </c>
      <c r="C3787">
        <v>0</v>
      </c>
      <c r="D3787" s="181">
        <v>25.225000000000001</v>
      </c>
    </row>
    <row r="3788" spans="1:4" x14ac:dyDescent="0.35">
      <c r="A3788">
        <v>3980</v>
      </c>
      <c r="B3788" t="s">
        <v>20060</v>
      </c>
      <c r="C3788">
        <v>0</v>
      </c>
      <c r="D3788" s="181">
        <v>22.696000000000002</v>
      </c>
    </row>
    <row r="3789" spans="1:4" x14ac:dyDescent="0.35">
      <c r="A3789">
        <v>3981</v>
      </c>
      <c r="B3789" t="s">
        <v>20061</v>
      </c>
      <c r="C3789">
        <v>0</v>
      </c>
      <c r="D3789" s="181">
        <v>24.45</v>
      </c>
    </row>
    <row r="3790" spans="1:4" x14ac:dyDescent="0.35">
      <c r="A3790">
        <v>3982</v>
      </c>
      <c r="B3790" t="s">
        <v>20062</v>
      </c>
      <c r="C3790">
        <v>0</v>
      </c>
      <c r="D3790" s="181">
        <v>31.38</v>
      </c>
    </row>
    <row r="3791" spans="1:4" x14ac:dyDescent="0.35">
      <c r="A3791">
        <v>3983</v>
      </c>
      <c r="B3791" t="s">
        <v>20063</v>
      </c>
      <c r="C3791">
        <v>0</v>
      </c>
      <c r="D3791" s="181">
        <v>57.97</v>
      </c>
    </row>
    <row r="3792" spans="1:4" x14ac:dyDescent="0.35">
      <c r="A3792">
        <v>3984</v>
      </c>
      <c r="B3792" t="s">
        <v>20064</v>
      </c>
      <c r="C3792">
        <v>0</v>
      </c>
      <c r="D3792" s="181">
        <v>20.92</v>
      </c>
    </row>
    <row r="3793" spans="1:4" x14ac:dyDescent="0.35">
      <c r="A3793">
        <v>3985</v>
      </c>
      <c r="B3793" t="s">
        <v>20065</v>
      </c>
      <c r="C3793">
        <v>0</v>
      </c>
      <c r="D3793" s="181">
        <v>57.53</v>
      </c>
    </row>
    <row r="3794" spans="1:4" x14ac:dyDescent="0.35">
      <c r="A3794">
        <v>3986</v>
      </c>
      <c r="B3794" t="s">
        <v>20066</v>
      </c>
      <c r="C3794">
        <v>0</v>
      </c>
      <c r="D3794" s="181">
        <v>66.27</v>
      </c>
    </row>
    <row r="3795" spans="1:4" x14ac:dyDescent="0.35">
      <c r="A3795">
        <v>3987</v>
      </c>
      <c r="B3795" t="s">
        <v>20067</v>
      </c>
      <c r="C3795">
        <v>0</v>
      </c>
      <c r="D3795" s="181">
        <v>56.3</v>
      </c>
    </row>
    <row r="3796" spans="1:4" x14ac:dyDescent="0.35">
      <c r="A3796">
        <v>3988</v>
      </c>
      <c r="B3796" t="s">
        <v>20068</v>
      </c>
      <c r="C3796">
        <v>6</v>
      </c>
      <c r="D3796" s="181">
        <v>14.91</v>
      </c>
    </row>
    <row r="3797" spans="1:4" x14ac:dyDescent="0.35">
      <c r="A3797">
        <v>3989</v>
      </c>
      <c r="B3797" t="s">
        <v>20069</v>
      </c>
      <c r="C3797">
        <v>0</v>
      </c>
      <c r="D3797" s="181">
        <v>42.9</v>
      </c>
    </row>
    <row r="3798" spans="1:4" x14ac:dyDescent="0.35">
      <c r="A3798">
        <v>3990</v>
      </c>
      <c r="B3798" t="s">
        <v>20070</v>
      </c>
      <c r="C3798">
        <v>6</v>
      </c>
      <c r="D3798" s="181">
        <v>22.91</v>
      </c>
    </row>
    <row r="3799" spans="1:4" x14ac:dyDescent="0.35">
      <c r="A3799">
        <v>3991</v>
      </c>
      <c r="B3799" t="s">
        <v>20071</v>
      </c>
      <c r="C3799">
        <v>3</v>
      </c>
      <c r="D3799" s="181">
        <v>10.91</v>
      </c>
    </row>
    <row r="3800" spans="1:4" x14ac:dyDescent="0.35">
      <c r="A3800">
        <v>3992</v>
      </c>
      <c r="B3800" t="s">
        <v>20072</v>
      </c>
      <c r="C3800">
        <v>0</v>
      </c>
      <c r="D3800" s="181">
        <v>27.49</v>
      </c>
    </row>
    <row r="3801" spans="1:4" x14ac:dyDescent="0.35">
      <c r="A3801">
        <v>3993</v>
      </c>
      <c r="B3801" t="s">
        <v>20073</v>
      </c>
      <c r="C3801">
        <v>6</v>
      </c>
      <c r="D3801" s="181">
        <v>16.25</v>
      </c>
    </row>
    <row r="3802" spans="1:4" x14ac:dyDescent="0.35">
      <c r="A3802">
        <v>3994</v>
      </c>
      <c r="B3802" t="s">
        <v>20074</v>
      </c>
      <c r="C3802">
        <v>0</v>
      </c>
      <c r="D3802" s="181">
        <v>21.67</v>
      </c>
    </row>
    <row r="3803" spans="1:4" x14ac:dyDescent="0.35">
      <c r="A3803">
        <v>3995</v>
      </c>
      <c r="B3803" t="s">
        <v>20075</v>
      </c>
      <c r="C3803">
        <v>0</v>
      </c>
      <c r="D3803" s="181">
        <v>64.45</v>
      </c>
    </row>
    <row r="3804" spans="1:4" x14ac:dyDescent="0.35">
      <c r="A3804">
        <v>3996</v>
      </c>
      <c r="B3804" t="s">
        <v>20076</v>
      </c>
      <c r="C3804">
        <v>0</v>
      </c>
      <c r="D3804" s="181">
        <v>50.17</v>
      </c>
    </row>
    <row r="3805" spans="1:4" x14ac:dyDescent="0.35">
      <c r="A3805">
        <v>3997</v>
      </c>
      <c r="B3805" t="s">
        <v>20077</v>
      </c>
      <c r="C3805">
        <v>0</v>
      </c>
      <c r="D3805" s="181">
        <v>16.16</v>
      </c>
    </row>
    <row r="3806" spans="1:4" x14ac:dyDescent="0.35">
      <c r="A3806">
        <v>3998</v>
      </c>
      <c r="B3806" t="s">
        <v>20078</v>
      </c>
      <c r="C3806">
        <v>0</v>
      </c>
      <c r="D3806" s="181">
        <v>22.66</v>
      </c>
    </row>
    <row r="3807" spans="1:4" x14ac:dyDescent="0.35">
      <c r="A3807">
        <v>3999</v>
      </c>
      <c r="B3807" t="s">
        <v>20079</v>
      </c>
      <c r="C3807">
        <v>0</v>
      </c>
      <c r="D3807" s="181">
        <v>22.14</v>
      </c>
    </row>
    <row r="3808" spans="1:4" x14ac:dyDescent="0.35">
      <c r="A3808">
        <v>4000</v>
      </c>
      <c r="B3808" t="s">
        <v>20080</v>
      </c>
      <c r="C3808">
        <v>0</v>
      </c>
      <c r="D3808" s="181">
        <v>68.11</v>
      </c>
    </row>
    <row r="3809" spans="1:4" x14ac:dyDescent="0.35">
      <c r="A3809">
        <v>4001</v>
      </c>
      <c r="B3809" t="s">
        <v>20081</v>
      </c>
      <c r="C3809">
        <v>0</v>
      </c>
      <c r="D3809" s="181">
        <v>72.72</v>
      </c>
    </row>
    <row r="3810" spans="1:4" x14ac:dyDescent="0.35">
      <c r="A3810">
        <v>4002</v>
      </c>
      <c r="B3810" t="s">
        <v>20082</v>
      </c>
      <c r="C3810">
        <v>3</v>
      </c>
      <c r="D3810" s="181">
        <v>46.95</v>
      </c>
    </row>
    <row r="3811" spans="1:4" x14ac:dyDescent="0.35">
      <c r="A3811">
        <v>4003</v>
      </c>
      <c r="B3811" t="s">
        <v>20083</v>
      </c>
      <c r="C3811">
        <v>6</v>
      </c>
      <c r="D3811" s="181">
        <v>19.53</v>
      </c>
    </row>
    <row r="3812" spans="1:4" x14ac:dyDescent="0.35">
      <c r="A3812">
        <v>4004</v>
      </c>
      <c r="B3812" t="s">
        <v>20084</v>
      </c>
      <c r="C3812">
        <v>0</v>
      </c>
      <c r="D3812" s="181">
        <v>13.064</v>
      </c>
    </row>
    <row r="3813" spans="1:4" x14ac:dyDescent="0.35">
      <c r="A3813">
        <v>4005</v>
      </c>
      <c r="B3813" t="s">
        <v>20085</v>
      </c>
      <c r="C3813">
        <v>0</v>
      </c>
      <c r="D3813" s="181">
        <v>22.8</v>
      </c>
    </row>
    <row r="3814" spans="1:4" x14ac:dyDescent="0.35">
      <c r="A3814">
        <v>4006</v>
      </c>
      <c r="B3814" t="s">
        <v>20086</v>
      </c>
      <c r="C3814">
        <v>0</v>
      </c>
      <c r="D3814" s="181">
        <v>27.49</v>
      </c>
    </row>
    <row r="3815" spans="1:4" x14ac:dyDescent="0.35">
      <c r="A3815">
        <v>4007</v>
      </c>
      <c r="B3815" t="s">
        <v>20087</v>
      </c>
      <c r="C3815">
        <v>9</v>
      </c>
      <c r="D3815" s="181">
        <v>15.95</v>
      </c>
    </row>
    <row r="3816" spans="1:4" x14ac:dyDescent="0.35">
      <c r="A3816">
        <v>4008</v>
      </c>
      <c r="B3816" t="s">
        <v>20088</v>
      </c>
      <c r="C3816">
        <v>0</v>
      </c>
      <c r="D3816" s="181">
        <v>18.13</v>
      </c>
    </row>
    <row r="3817" spans="1:4" x14ac:dyDescent="0.35">
      <c r="A3817">
        <v>4009</v>
      </c>
      <c r="B3817" t="s">
        <v>20089</v>
      </c>
      <c r="C3817">
        <v>0</v>
      </c>
      <c r="D3817" s="181">
        <v>12.5</v>
      </c>
    </row>
    <row r="3818" spans="1:4" x14ac:dyDescent="0.35">
      <c r="A3818">
        <v>4010</v>
      </c>
      <c r="B3818" t="s">
        <v>20090</v>
      </c>
      <c r="C3818">
        <v>0</v>
      </c>
      <c r="D3818" s="181">
        <v>5.9</v>
      </c>
    </row>
    <row r="3819" spans="1:4" x14ac:dyDescent="0.35">
      <c r="A3819">
        <v>4011</v>
      </c>
      <c r="B3819" t="s">
        <v>20091</v>
      </c>
      <c r="C3819">
        <v>0</v>
      </c>
      <c r="D3819" s="181">
        <v>5.27</v>
      </c>
    </row>
    <row r="3820" spans="1:4" x14ac:dyDescent="0.35">
      <c r="A3820">
        <v>4012</v>
      </c>
      <c r="B3820" t="s">
        <v>20092</v>
      </c>
      <c r="C3820">
        <v>0</v>
      </c>
      <c r="D3820" s="181">
        <v>10.199999999999999</v>
      </c>
    </row>
    <row r="3821" spans="1:4" x14ac:dyDescent="0.35">
      <c r="A3821">
        <v>4013</v>
      </c>
      <c r="B3821" t="s">
        <v>20093</v>
      </c>
      <c r="C3821">
        <v>0</v>
      </c>
      <c r="D3821" s="181">
        <v>23</v>
      </c>
    </row>
    <row r="3822" spans="1:4" x14ac:dyDescent="0.35">
      <c r="A3822">
        <v>4014</v>
      </c>
      <c r="B3822" t="s">
        <v>20094</v>
      </c>
      <c r="C3822">
        <v>0</v>
      </c>
      <c r="D3822" s="181">
        <v>4.165</v>
      </c>
    </row>
    <row r="3823" spans="1:4" x14ac:dyDescent="0.35">
      <c r="A3823">
        <v>4015</v>
      </c>
      <c r="B3823" t="s">
        <v>20095</v>
      </c>
      <c r="C3823">
        <v>0</v>
      </c>
      <c r="D3823" s="181">
        <v>5.8650000000000002</v>
      </c>
    </row>
    <row r="3824" spans="1:4" x14ac:dyDescent="0.35">
      <c r="A3824">
        <v>4016</v>
      </c>
      <c r="B3824" t="s">
        <v>20096</v>
      </c>
      <c r="C3824">
        <v>12</v>
      </c>
      <c r="D3824" s="181">
        <v>10.58</v>
      </c>
    </row>
    <row r="3825" spans="1:4" x14ac:dyDescent="0.35">
      <c r="A3825">
        <v>4017</v>
      </c>
      <c r="B3825" t="s">
        <v>20097</v>
      </c>
      <c r="C3825">
        <v>0</v>
      </c>
      <c r="D3825" s="181">
        <v>65</v>
      </c>
    </row>
    <row r="3826" spans="1:4" x14ac:dyDescent="0.35">
      <c r="A3826">
        <v>4018</v>
      </c>
      <c r="B3826" t="s">
        <v>20098</v>
      </c>
      <c r="C3826">
        <v>0</v>
      </c>
      <c r="D3826" s="181">
        <v>7.64</v>
      </c>
    </row>
    <row r="3827" spans="1:4" x14ac:dyDescent="0.35">
      <c r="A3827">
        <v>4019</v>
      </c>
      <c r="B3827" t="s">
        <v>20099</v>
      </c>
      <c r="C3827">
        <v>0</v>
      </c>
      <c r="D3827" s="181">
        <v>17</v>
      </c>
    </row>
    <row r="3828" spans="1:4" x14ac:dyDescent="0.35">
      <c r="A3828">
        <v>4020</v>
      </c>
      <c r="B3828" t="s">
        <v>20100</v>
      </c>
      <c r="C3828">
        <v>0</v>
      </c>
      <c r="D3828" s="181">
        <v>5.0599999999999996</v>
      </c>
    </row>
    <row r="3829" spans="1:4" x14ac:dyDescent="0.35">
      <c r="A3829">
        <v>4021</v>
      </c>
      <c r="B3829" t="s">
        <v>20101</v>
      </c>
      <c r="C3829">
        <v>0</v>
      </c>
      <c r="D3829" s="181">
        <v>4.88</v>
      </c>
    </row>
    <row r="3830" spans="1:4" x14ac:dyDescent="0.35">
      <c r="A3830">
        <v>4022</v>
      </c>
      <c r="B3830" t="s">
        <v>20102</v>
      </c>
      <c r="C3830">
        <v>0</v>
      </c>
      <c r="D3830" s="181">
        <v>3.956</v>
      </c>
    </row>
    <row r="3831" spans="1:4" x14ac:dyDescent="0.35">
      <c r="A3831">
        <v>4023</v>
      </c>
      <c r="B3831" t="s">
        <v>20103</v>
      </c>
      <c r="C3831">
        <v>0</v>
      </c>
      <c r="D3831" s="181">
        <v>6.97</v>
      </c>
    </row>
    <row r="3832" spans="1:4" x14ac:dyDescent="0.35">
      <c r="A3832">
        <v>4024</v>
      </c>
      <c r="B3832" t="s">
        <v>20104</v>
      </c>
      <c r="C3832">
        <v>0</v>
      </c>
      <c r="D3832" s="181">
        <v>10.58</v>
      </c>
    </row>
    <row r="3833" spans="1:4" x14ac:dyDescent="0.35">
      <c r="A3833">
        <v>4025</v>
      </c>
      <c r="B3833" t="s">
        <v>20105</v>
      </c>
      <c r="C3833">
        <v>0</v>
      </c>
      <c r="D3833" s="181">
        <v>8.2799999999999994</v>
      </c>
    </row>
    <row r="3834" spans="1:4" x14ac:dyDescent="0.35">
      <c r="A3834">
        <v>4026</v>
      </c>
      <c r="B3834" t="s">
        <v>20106</v>
      </c>
      <c r="C3834">
        <v>0</v>
      </c>
      <c r="D3834" s="181">
        <v>7.45</v>
      </c>
    </row>
    <row r="3835" spans="1:4" x14ac:dyDescent="0.35">
      <c r="A3835">
        <v>4027</v>
      </c>
      <c r="B3835" t="s">
        <v>20107</v>
      </c>
      <c r="C3835">
        <v>0</v>
      </c>
      <c r="D3835" s="181">
        <v>5.335</v>
      </c>
    </row>
    <row r="3836" spans="1:4" x14ac:dyDescent="0.35">
      <c r="A3836">
        <v>4028</v>
      </c>
      <c r="B3836" t="s">
        <v>20108</v>
      </c>
      <c r="C3836">
        <v>0</v>
      </c>
      <c r="D3836" s="181">
        <v>15.64</v>
      </c>
    </row>
    <row r="3837" spans="1:4" x14ac:dyDescent="0.35">
      <c r="A3837">
        <v>4029</v>
      </c>
      <c r="B3837" t="s">
        <v>20109</v>
      </c>
      <c r="C3837">
        <v>102</v>
      </c>
      <c r="D3837" s="181">
        <v>2.976</v>
      </c>
    </row>
    <row r="3838" spans="1:4" x14ac:dyDescent="0.35">
      <c r="A3838">
        <v>4030</v>
      </c>
      <c r="B3838" t="s">
        <v>20110</v>
      </c>
      <c r="C3838">
        <v>0</v>
      </c>
      <c r="D3838" s="181">
        <v>2.09</v>
      </c>
    </row>
    <row r="3839" spans="1:4" x14ac:dyDescent="0.35">
      <c r="A3839">
        <v>4031</v>
      </c>
      <c r="B3839" t="s">
        <v>20111</v>
      </c>
      <c r="C3839">
        <v>30</v>
      </c>
      <c r="D3839" s="181">
        <v>2.028</v>
      </c>
    </row>
    <row r="3840" spans="1:4" x14ac:dyDescent="0.35">
      <c r="A3840">
        <v>4032</v>
      </c>
      <c r="B3840" t="s">
        <v>20112</v>
      </c>
      <c r="C3840">
        <v>0</v>
      </c>
      <c r="D3840" s="181">
        <v>3.121</v>
      </c>
    </row>
    <row r="3841" spans="1:4" x14ac:dyDescent="0.35">
      <c r="A3841">
        <v>4033</v>
      </c>
      <c r="B3841" t="s">
        <v>20113</v>
      </c>
      <c r="C3841">
        <v>0</v>
      </c>
      <c r="D3841" s="181">
        <v>33.984000000000002</v>
      </c>
    </row>
    <row r="3842" spans="1:4" x14ac:dyDescent="0.35">
      <c r="A3842">
        <v>4034</v>
      </c>
      <c r="B3842" t="s">
        <v>20114</v>
      </c>
      <c r="C3842">
        <v>0</v>
      </c>
      <c r="D3842" s="181">
        <v>9.3800000000000008</v>
      </c>
    </row>
    <row r="3843" spans="1:4" x14ac:dyDescent="0.35">
      <c r="A3843">
        <v>4035</v>
      </c>
      <c r="B3843" t="s">
        <v>20115</v>
      </c>
      <c r="C3843">
        <v>0</v>
      </c>
      <c r="D3843" s="181">
        <v>5.29</v>
      </c>
    </row>
    <row r="3844" spans="1:4" x14ac:dyDescent="0.35">
      <c r="A3844">
        <v>4036</v>
      </c>
      <c r="B3844" t="s">
        <v>20116</v>
      </c>
      <c r="C3844">
        <v>0</v>
      </c>
      <c r="D3844" s="181">
        <v>13.5</v>
      </c>
    </row>
    <row r="3845" spans="1:4" x14ac:dyDescent="0.35">
      <c r="A3845">
        <v>4037</v>
      </c>
      <c r="B3845" t="s">
        <v>20117</v>
      </c>
      <c r="C3845">
        <v>0</v>
      </c>
      <c r="D3845" s="181">
        <v>12.25</v>
      </c>
    </row>
    <row r="3846" spans="1:4" x14ac:dyDescent="0.35">
      <c r="A3846">
        <v>4038</v>
      </c>
      <c r="B3846" t="s">
        <v>20118</v>
      </c>
      <c r="C3846">
        <v>6</v>
      </c>
      <c r="D3846" s="181">
        <v>33.200000000000003</v>
      </c>
    </row>
    <row r="3847" spans="1:4" x14ac:dyDescent="0.35">
      <c r="A3847">
        <v>4039</v>
      </c>
      <c r="B3847" t="s">
        <v>20119</v>
      </c>
      <c r="C3847">
        <v>12</v>
      </c>
      <c r="D3847" s="181">
        <v>3.29</v>
      </c>
    </row>
    <row r="3848" spans="1:4" x14ac:dyDescent="0.35">
      <c r="A3848">
        <v>4040</v>
      </c>
      <c r="B3848" t="s">
        <v>20120</v>
      </c>
      <c r="C3848">
        <v>0</v>
      </c>
      <c r="D3848" s="181">
        <v>52.25</v>
      </c>
    </row>
    <row r="3849" spans="1:4" x14ac:dyDescent="0.35">
      <c r="A3849">
        <v>4041</v>
      </c>
      <c r="B3849" t="s">
        <v>20121</v>
      </c>
      <c r="C3849">
        <v>6</v>
      </c>
      <c r="D3849" s="181">
        <v>23.3</v>
      </c>
    </row>
    <row r="3850" spans="1:4" x14ac:dyDescent="0.35">
      <c r="A3850">
        <v>4042</v>
      </c>
      <c r="B3850" t="s">
        <v>20122</v>
      </c>
      <c r="C3850">
        <v>0</v>
      </c>
      <c r="D3850" s="181">
        <v>3.3</v>
      </c>
    </row>
    <row r="3851" spans="1:4" x14ac:dyDescent="0.35">
      <c r="A3851">
        <v>4043</v>
      </c>
      <c r="B3851" t="s">
        <v>20123</v>
      </c>
      <c r="C3851">
        <v>0</v>
      </c>
      <c r="D3851" s="181">
        <v>31.59</v>
      </c>
    </row>
    <row r="3852" spans="1:4" x14ac:dyDescent="0.35">
      <c r="A3852">
        <v>4044</v>
      </c>
      <c r="B3852" t="s">
        <v>20124</v>
      </c>
      <c r="C3852">
        <v>0</v>
      </c>
      <c r="D3852" s="181">
        <v>27.074999999999999</v>
      </c>
    </row>
    <row r="3853" spans="1:4" x14ac:dyDescent="0.35">
      <c r="A3853">
        <v>4045</v>
      </c>
      <c r="B3853" t="s">
        <v>20125</v>
      </c>
      <c r="C3853">
        <v>0</v>
      </c>
      <c r="D3853" s="181">
        <v>3.9329999999999998</v>
      </c>
    </row>
    <row r="3854" spans="1:4" x14ac:dyDescent="0.35">
      <c r="A3854">
        <v>4046</v>
      </c>
      <c r="B3854" t="s">
        <v>20126</v>
      </c>
      <c r="C3854">
        <v>27</v>
      </c>
      <c r="D3854" s="181">
        <v>16.95</v>
      </c>
    </row>
    <row r="3855" spans="1:4" x14ac:dyDescent="0.35">
      <c r="A3855">
        <v>4047</v>
      </c>
      <c r="B3855" t="s">
        <v>20127</v>
      </c>
      <c r="C3855">
        <v>0</v>
      </c>
      <c r="D3855" s="181">
        <v>6.7</v>
      </c>
    </row>
    <row r="3856" spans="1:4" x14ac:dyDescent="0.35">
      <c r="A3856">
        <v>4048</v>
      </c>
      <c r="B3856" t="s">
        <v>20128</v>
      </c>
      <c r="C3856">
        <v>0</v>
      </c>
      <c r="D3856" s="181">
        <v>8.1910000000000007</v>
      </c>
    </row>
    <row r="3857" spans="1:4" x14ac:dyDescent="0.35">
      <c r="A3857">
        <v>4049</v>
      </c>
      <c r="B3857" t="s">
        <v>20129</v>
      </c>
      <c r="C3857">
        <v>0</v>
      </c>
      <c r="D3857" s="181">
        <v>2.5099999999999998</v>
      </c>
    </row>
    <row r="3858" spans="1:4" x14ac:dyDescent="0.35">
      <c r="A3858">
        <v>4050</v>
      </c>
      <c r="B3858" t="s">
        <v>20130</v>
      </c>
      <c r="C3858">
        <v>0</v>
      </c>
      <c r="D3858" s="181">
        <v>17.260000000000002</v>
      </c>
    </row>
    <row r="3859" spans="1:4" x14ac:dyDescent="0.35">
      <c r="A3859">
        <v>4051</v>
      </c>
      <c r="B3859" t="s">
        <v>20131</v>
      </c>
      <c r="C3859">
        <v>0</v>
      </c>
      <c r="D3859" s="181">
        <v>21.36</v>
      </c>
    </row>
    <row r="3860" spans="1:4" x14ac:dyDescent="0.35">
      <c r="A3860">
        <v>4052</v>
      </c>
      <c r="B3860" t="s">
        <v>20132</v>
      </c>
      <c r="C3860">
        <v>0</v>
      </c>
      <c r="D3860" s="181">
        <v>13.3</v>
      </c>
    </row>
    <row r="3861" spans="1:4" x14ac:dyDescent="0.35">
      <c r="A3861">
        <v>4053</v>
      </c>
      <c r="B3861" t="s">
        <v>20133</v>
      </c>
      <c r="C3861">
        <v>0</v>
      </c>
      <c r="D3861" s="181">
        <v>4.8899999999999997</v>
      </c>
    </row>
    <row r="3862" spans="1:4" x14ac:dyDescent="0.35">
      <c r="A3862">
        <v>4054</v>
      </c>
      <c r="B3862" t="s">
        <v>20134</v>
      </c>
      <c r="C3862">
        <v>78</v>
      </c>
      <c r="D3862" s="181">
        <v>4.9000000000000004</v>
      </c>
    </row>
    <row r="3863" spans="1:4" x14ac:dyDescent="0.35">
      <c r="A3863">
        <v>4055</v>
      </c>
      <c r="B3863" t="s">
        <v>20135</v>
      </c>
      <c r="C3863">
        <v>6</v>
      </c>
      <c r="D3863" s="181">
        <v>32.295000000000002</v>
      </c>
    </row>
    <row r="3864" spans="1:4" x14ac:dyDescent="0.35">
      <c r="A3864">
        <v>4056</v>
      </c>
      <c r="B3864" t="s">
        <v>20136</v>
      </c>
      <c r="C3864">
        <v>6</v>
      </c>
      <c r="D3864" s="181">
        <v>32</v>
      </c>
    </row>
    <row r="3865" spans="1:4" x14ac:dyDescent="0.35">
      <c r="A3865">
        <v>4057</v>
      </c>
      <c r="B3865" t="s">
        <v>20137</v>
      </c>
      <c r="C3865">
        <v>6</v>
      </c>
      <c r="D3865" s="181">
        <v>42.88</v>
      </c>
    </row>
    <row r="3866" spans="1:4" x14ac:dyDescent="0.35">
      <c r="A3866">
        <v>4058</v>
      </c>
      <c r="B3866" t="s">
        <v>20138</v>
      </c>
      <c r="C3866">
        <v>6</v>
      </c>
      <c r="D3866" s="181">
        <v>46.26</v>
      </c>
    </row>
    <row r="3867" spans="1:4" x14ac:dyDescent="0.35">
      <c r="A3867">
        <v>4059</v>
      </c>
      <c r="B3867" t="s">
        <v>20139</v>
      </c>
      <c r="C3867">
        <v>6</v>
      </c>
      <c r="D3867" s="181">
        <v>72.16</v>
      </c>
    </row>
    <row r="3868" spans="1:4" x14ac:dyDescent="0.35">
      <c r="A3868">
        <v>4060</v>
      </c>
      <c r="B3868" t="s">
        <v>20140</v>
      </c>
      <c r="C3868">
        <v>6</v>
      </c>
      <c r="D3868" s="181">
        <v>31.36</v>
      </c>
    </row>
    <row r="3869" spans="1:4" x14ac:dyDescent="0.35">
      <c r="A3869">
        <v>4061</v>
      </c>
      <c r="B3869" t="s">
        <v>20141</v>
      </c>
      <c r="C3869">
        <v>6</v>
      </c>
      <c r="D3869" s="181">
        <v>29.65</v>
      </c>
    </row>
    <row r="3870" spans="1:4" x14ac:dyDescent="0.35">
      <c r="A3870">
        <v>4062</v>
      </c>
      <c r="B3870" t="s">
        <v>20142</v>
      </c>
      <c r="C3870">
        <v>6</v>
      </c>
      <c r="D3870" s="181">
        <v>32</v>
      </c>
    </row>
    <row r="3871" spans="1:4" x14ac:dyDescent="0.35">
      <c r="A3871">
        <v>4063</v>
      </c>
      <c r="B3871" t="s">
        <v>20143</v>
      </c>
      <c r="C3871">
        <v>0</v>
      </c>
      <c r="D3871" s="181">
        <v>6.0039999999999996</v>
      </c>
    </row>
    <row r="3872" spans="1:4" x14ac:dyDescent="0.35">
      <c r="A3872">
        <v>4064</v>
      </c>
      <c r="B3872" t="s">
        <v>20144</v>
      </c>
      <c r="C3872">
        <v>0</v>
      </c>
      <c r="D3872" s="181">
        <v>4.931</v>
      </c>
    </row>
    <row r="3873" spans="1:4" x14ac:dyDescent="0.35">
      <c r="A3873">
        <v>4065</v>
      </c>
      <c r="B3873" t="s">
        <v>20145</v>
      </c>
      <c r="C3873">
        <v>0</v>
      </c>
      <c r="D3873" s="181">
        <v>4.8449999999999998</v>
      </c>
    </row>
    <row r="3874" spans="1:4" x14ac:dyDescent="0.35">
      <c r="A3874">
        <v>4066</v>
      </c>
      <c r="B3874" t="s">
        <v>20146</v>
      </c>
      <c r="C3874">
        <v>0</v>
      </c>
      <c r="D3874" s="181">
        <v>13.699</v>
      </c>
    </row>
    <row r="3875" spans="1:4" x14ac:dyDescent="0.35">
      <c r="A3875">
        <v>4067</v>
      </c>
      <c r="B3875" t="s">
        <v>20147</v>
      </c>
      <c r="C3875">
        <v>0</v>
      </c>
      <c r="D3875" s="181">
        <v>5.0919999999999996</v>
      </c>
    </row>
    <row r="3876" spans="1:4" x14ac:dyDescent="0.35">
      <c r="A3876">
        <v>4068</v>
      </c>
      <c r="B3876" t="s">
        <v>20148</v>
      </c>
      <c r="C3876">
        <v>0</v>
      </c>
      <c r="D3876" s="181">
        <v>90.66</v>
      </c>
    </row>
    <row r="3877" spans="1:4" x14ac:dyDescent="0.35">
      <c r="A3877">
        <v>4069</v>
      </c>
      <c r="B3877" t="s">
        <v>20149</v>
      </c>
      <c r="C3877">
        <v>0</v>
      </c>
      <c r="D3877" s="181">
        <v>25.46</v>
      </c>
    </row>
    <row r="3878" spans="1:4" x14ac:dyDescent="0.35">
      <c r="A3878">
        <v>4070</v>
      </c>
      <c r="B3878" t="s">
        <v>20150</v>
      </c>
      <c r="C3878">
        <v>0</v>
      </c>
      <c r="D3878" s="181">
        <v>19.940000000000001</v>
      </c>
    </row>
    <row r="3879" spans="1:4" x14ac:dyDescent="0.35">
      <c r="A3879">
        <v>4071</v>
      </c>
      <c r="B3879" t="s">
        <v>20151</v>
      </c>
      <c r="C3879">
        <v>0</v>
      </c>
      <c r="D3879" s="181">
        <v>6.5549999999999997</v>
      </c>
    </row>
    <row r="3880" spans="1:4" x14ac:dyDescent="0.35">
      <c r="A3880">
        <v>4072</v>
      </c>
      <c r="B3880" t="s">
        <v>20152</v>
      </c>
      <c r="C3880">
        <v>0</v>
      </c>
      <c r="D3880" s="181">
        <v>3.786</v>
      </c>
    </row>
    <row r="3881" spans="1:4" x14ac:dyDescent="0.35">
      <c r="A3881">
        <v>4073</v>
      </c>
      <c r="B3881" t="s">
        <v>20153</v>
      </c>
      <c r="C3881">
        <v>0</v>
      </c>
      <c r="D3881" s="181">
        <v>16.34</v>
      </c>
    </row>
    <row r="3882" spans="1:4" x14ac:dyDescent="0.35">
      <c r="A3882">
        <v>4074</v>
      </c>
      <c r="B3882" t="s">
        <v>20154</v>
      </c>
      <c r="C3882">
        <v>0</v>
      </c>
      <c r="D3882" s="181">
        <v>4.2320000000000002</v>
      </c>
    </row>
    <row r="3883" spans="1:4" x14ac:dyDescent="0.35">
      <c r="A3883">
        <v>4075</v>
      </c>
      <c r="B3883" t="s">
        <v>20155</v>
      </c>
      <c r="C3883">
        <v>0</v>
      </c>
      <c r="D3883" s="181">
        <v>3.879</v>
      </c>
    </row>
    <row r="3884" spans="1:4" x14ac:dyDescent="0.35">
      <c r="A3884">
        <v>4076</v>
      </c>
      <c r="B3884" t="s">
        <v>20156</v>
      </c>
      <c r="C3884">
        <v>0</v>
      </c>
      <c r="D3884" s="181">
        <v>65.099999999999994</v>
      </c>
    </row>
    <row r="3885" spans="1:4" x14ac:dyDescent="0.35">
      <c r="A3885">
        <v>4077</v>
      </c>
      <c r="B3885" t="s">
        <v>20157</v>
      </c>
      <c r="C3885">
        <v>0</v>
      </c>
      <c r="D3885" s="181">
        <v>35.340000000000003</v>
      </c>
    </row>
    <row r="3886" spans="1:4" x14ac:dyDescent="0.35">
      <c r="A3886">
        <v>4078</v>
      </c>
      <c r="B3886" t="s">
        <v>20158</v>
      </c>
      <c r="C3886">
        <v>0</v>
      </c>
      <c r="D3886" s="181">
        <v>18.600000000000001</v>
      </c>
    </row>
    <row r="3887" spans="1:4" x14ac:dyDescent="0.35">
      <c r="A3887">
        <v>4079</v>
      </c>
      <c r="B3887" t="s">
        <v>20159</v>
      </c>
      <c r="C3887">
        <v>0</v>
      </c>
      <c r="D3887" s="181">
        <v>4.9880000000000004</v>
      </c>
    </row>
    <row r="3888" spans="1:4" x14ac:dyDescent="0.35">
      <c r="A3888">
        <v>4080</v>
      </c>
      <c r="B3888" t="s">
        <v>20160</v>
      </c>
      <c r="C3888">
        <v>0</v>
      </c>
      <c r="D3888" s="181">
        <v>6.1</v>
      </c>
    </row>
    <row r="3889" spans="1:4" x14ac:dyDescent="0.35">
      <c r="A3889">
        <v>4081</v>
      </c>
      <c r="B3889" t="s">
        <v>20161</v>
      </c>
      <c r="C3889">
        <v>0</v>
      </c>
      <c r="D3889" s="181">
        <v>13.853999999999999</v>
      </c>
    </row>
    <row r="3890" spans="1:4" x14ac:dyDescent="0.35">
      <c r="A3890">
        <v>4082</v>
      </c>
      <c r="B3890" t="s">
        <v>20162</v>
      </c>
      <c r="C3890">
        <v>0</v>
      </c>
      <c r="D3890" s="181">
        <v>7.6</v>
      </c>
    </row>
    <row r="3891" spans="1:4" x14ac:dyDescent="0.35">
      <c r="A3891">
        <v>4083</v>
      </c>
      <c r="B3891" t="s">
        <v>20163</v>
      </c>
      <c r="C3891">
        <v>0</v>
      </c>
      <c r="D3891" s="181">
        <v>18.53</v>
      </c>
    </row>
    <row r="3892" spans="1:4" x14ac:dyDescent="0.35">
      <c r="A3892">
        <v>4084</v>
      </c>
      <c r="B3892" t="s">
        <v>20164</v>
      </c>
      <c r="C3892">
        <v>0</v>
      </c>
      <c r="D3892" s="181">
        <v>24.7</v>
      </c>
    </row>
    <row r="3893" spans="1:4" x14ac:dyDescent="0.35">
      <c r="A3893">
        <v>4085</v>
      </c>
      <c r="B3893" t="s">
        <v>20165</v>
      </c>
      <c r="C3893">
        <v>6</v>
      </c>
      <c r="D3893" s="181">
        <v>6.97</v>
      </c>
    </row>
    <row r="3894" spans="1:4" x14ac:dyDescent="0.35">
      <c r="A3894">
        <v>4086</v>
      </c>
      <c r="B3894" t="s">
        <v>20166</v>
      </c>
      <c r="C3894">
        <v>0</v>
      </c>
      <c r="D3894" s="181">
        <v>21.6</v>
      </c>
    </row>
    <row r="3895" spans="1:4" x14ac:dyDescent="0.35">
      <c r="A3895">
        <v>4087</v>
      </c>
      <c r="B3895" t="s">
        <v>20167</v>
      </c>
      <c r="C3895">
        <v>0</v>
      </c>
      <c r="D3895" s="181">
        <v>21.6</v>
      </c>
    </row>
    <row r="3896" spans="1:4" x14ac:dyDescent="0.35">
      <c r="A3896">
        <v>4088</v>
      </c>
      <c r="B3896" t="s">
        <v>20168</v>
      </c>
      <c r="C3896">
        <v>0</v>
      </c>
      <c r="D3896" s="181">
        <v>28.94</v>
      </c>
    </row>
    <row r="3897" spans="1:4" x14ac:dyDescent="0.35">
      <c r="A3897">
        <v>4089</v>
      </c>
      <c r="B3897" t="s">
        <v>20169</v>
      </c>
      <c r="C3897">
        <v>0</v>
      </c>
      <c r="D3897" s="181">
        <v>28.97</v>
      </c>
    </row>
    <row r="3898" spans="1:4" x14ac:dyDescent="0.35">
      <c r="A3898">
        <v>4090</v>
      </c>
      <c r="B3898" t="s">
        <v>20170</v>
      </c>
      <c r="C3898">
        <v>0</v>
      </c>
      <c r="D3898" s="181">
        <v>42.9</v>
      </c>
    </row>
    <row r="3899" spans="1:4" x14ac:dyDescent="0.35">
      <c r="A3899">
        <v>4091</v>
      </c>
      <c r="B3899" t="s">
        <v>20171</v>
      </c>
      <c r="C3899">
        <v>0</v>
      </c>
      <c r="D3899" s="181">
        <v>23.5</v>
      </c>
    </row>
    <row r="3900" spans="1:4" x14ac:dyDescent="0.35">
      <c r="A3900">
        <v>4092</v>
      </c>
      <c r="B3900" t="s">
        <v>20172</v>
      </c>
      <c r="C3900">
        <v>0</v>
      </c>
      <c r="D3900" s="181">
        <v>38.67</v>
      </c>
    </row>
    <row r="3901" spans="1:4" x14ac:dyDescent="0.35">
      <c r="A3901">
        <v>4093</v>
      </c>
      <c r="B3901" t="s">
        <v>20173</v>
      </c>
      <c r="C3901">
        <v>0</v>
      </c>
      <c r="D3901" s="181">
        <v>32.479999999999997</v>
      </c>
    </row>
    <row r="3902" spans="1:4" x14ac:dyDescent="0.35">
      <c r="A3902">
        <v>4094</v>
      </c>
      <c r="B3902" t="s">
        <v>20174</v>
      </c>
      <c r="C3902">
        <v>0</v>
      </c>
      <c r="D3902" s="181">
        <v>26.52</v>
      </c>
    </row>
    <row r="3903" spans="1:4" x14ac:dyDescent="0.35">
      <c r="A3903">
        <v>4095</v>
      </c>
      <c r="B3903" t="s">
        <v>20175</v>
      </c>
      <c r="C3903">
        <v>0</v>
      </c>
      <c r="D3903" s="181">
        <v>21.4</v>
      </c>
    </row>
    <row r="3904" spans="1:4" x14ac:dyDescent="0.35">
      <c r="A3904">
        <v>4096</v>
      </c>
      <c r="B3904" t="s">
        <v>20176</v>
      </c>
      <c r="C3904">
        <v>0</v>
      </c>
      <c r="D3904" s="181">
        <v>46.41</v>
      </c>
    </row>
    <row r="3905" spans="1:4" x14ac:dyDescent="0.35">
      <c r="A3905">
        <v>4097</v>
      </c>
      <c r="B3905" t="s">
        <v>20177</v>
      </c>
      <c r="C3905">
        <v>0</v>
      </c>
      <c r="D3905" s="181">
        <v>17.04</v>
      </c>
    </row>
    <row r="3906" spans="1:4" x14ac:dyDescent="0.35">
      <c r="A3906">
        <v>4098</v>
      </c>
      <c r="B3906" t="s">
        <v>20178</v>
      </c>
      <c r="C3906">
        <v>0</v>
      </c>
      <c r="D3906" s="181">
        <v>19.329999999999998</v>
      </c>
    </row>
    <row r="3907" spans="1:4" x14ac:dyDescent="0.35">
      <c r="A3907">
        <v>4099</v>
      </c>
      <c r="B3907" t="s">
        <v>20179</v>
      </c>
      <c r="C3907">
        <v>0</v>
      </c>
      <c r="D3907" s="181">
        <v>16.849</v>
      </c>
    </row>
    <row r="3908" spans="1:4" x14ac:dyDescent="0.35">
      <c r="A3908">
        <v>4100</v>
      </c>
      <c r="B3908" t="s">
        <v>20180</v>
      </c>
      <c r="C3908">
        <v>0</v>
      </c>
      <c r="D3908" s="181">
        <v>26.13</v>
      </c>
    </row>
    <row r="3909" spans="1:4" x14ac:dyDescent="0.35">
      <c r="A3909">
        <v>4101</v>
      </c>
      <c r="B3909" t="s">
        <v>20181</v>
      </c>
      <c r="C3909">
        <v>0</v>
      </c>
      <c r="D3909" s="181">
        <v>30.38</v>
      </c>
    </row>
    <row r="3910" spans="1:4" x14ac:dyDescent="0.35">
      <c r="A3910">
        <v>4102</v>
      </c>
      <c r="B3910" t="s">
        <v>20182</v>
      </c>
      <c r="C3910">
        <v>0</v>
      </c>
      <c r="D3910" s="181">
        <v>114.82</v>
      </c>
    </row>
    <row r="3911" spans="1:4" x14ac:dyDescent="0.35">
      <c r="A3911">
        <v>4103</v>
      </c>
      <c r="B3911" t="s">
        <v>20183</v>
      </c>
      <c r="C3911">
        <v>0</v>
      </c>
      <c r="D3911" s="181">
        <v>42.01</v>
      </c>
    </row>
    <row r="3912" spans="1:4" x14ac:dyDescent="0.35">
      <c r="A3912">
        <v>4104</v>
      </c>
      <c r="B3912" t="s">
        <v>20184</v>
      </c>
      <c r="C3912">
        <v>0</v>
      </c>
      <c r="D3912" s="181">
        <v>38.56</v>
      </c>
    </row>
    <row r="3913" spans="1:4" x14ac:dyDescent="0.35">
      <c r="A3913">
        <v>4105</v>
      </c>
      <c r="B3913" t="s">
        <v>20185</v>
      </c>
      <c r="C3913">
        <v>0</v>
      </c>
      <c r="D3913" s="181">
        <v>11.53</v>
      </c>
    </row>
    <row r="3914" spans="1:4" x14ac:dyDescent="0.35">
      <c r="A3914">
        <v>4106</v>
      </c>
      <c r="B3914" t="s">
        <v>20186</v>
      </c>
      <c r="C3914">
        <v>462</v>
      </c>
      <c r="D3914" s="181">
        <v>9.0449999999999999</v>
      </c>
    </row>
    <row r="3915" spans="1:4" x14ac:dyDescent="0.35">
      <c r="A3915">
        <v>4107</v>
      </c>
      <c r="B3915" t="s">
        <v>20187</v>
      </c>
      <c r="C3915">
        <v>0</v>
      </c>
      <c r="D3915" s="181">
        <v>34.92</v>
      </c>
    </row>
    <row r="3916" spans="1:4" x14ac:dyDescent="0.35">
      <c r="A3916">
        <v>4108</v>
      </c>
      <c r="B3916" t="s">
        <v>20188</v>
      </c>
      <c r="C3916">
        <v>0</v>
      </c>
      <c r="D3916" s="181">
        <v>10.47</v>
      </c>
    </row>
    <row r="3917" spans="1:4" x14ac:dyDescent="0.35">
      <c r="A3917">
        <v>4109</v>
      </c>
      <c r="B3917" t="s">
        <v>20189</v>
      </c>
      <c r="C3917">
        <v>0</v>
      </c>
      <c r="D3917" s="181">
        <v>169.85</v>
      </c>
    </row>
    <row r="3918" spans="1:4" x14ac:dyDescent="0.35">
      <c r="A3918">
        <v>4110</v>
      </c>
      <c r="B3918" t="s">
        <v>20190</v>
      </c>
      <c r="C3918">
        <v>0</v>
      </c>
      <c r="D3918" s="181">
        <v>16.09</v>
      </c>
    </row>
    <row r="3919" spans="1:4" x14ac:dyDescent="0.35">
      <c r="A3919">
        <v>4111</v>
      </c>
      <c r="B3919" t="s">
        <v>20191</v>
      </c>
      <c r="C3919">
        <v>0</v>
      </c>
      <c r="D3919" s="181">
        <v>18.11</v>
      </c>
    </row>
    <row r="3920" spans="1:4" x14ac:dyDescent="0.35">
      <c r="A3920">
        <v>4112</v>
      </c>
      <c r="B3920" t="s">
        <v>20192</v>
      </c>
      <c r="C3920">
        <v>0</v>
      </c>
      <c r="D3920" s="181">
        <v>21.01</v>
      </c>
    </row>
    <row r="3921" spans="1:4" x14ac:dyDescent="0.35">
      <c r="A3921">
        <v>4113</v>
      </c>
      <c r="B3921" t="s">
        <v>20193</v>
      </c>
      <c r="C3921">
        <v>0</v>
      </c>
      <c r="D3921" s="181">
        <v>28.11</v>
      </c>
    </row>
    <row r="3922" spans="1:4" x14ac:dyDescent="0.35">
      <c r="A3922">
        <v>4114</v>
      </c>
      <c r="B3922" t="s">
        <v>20194</v>
      </c>
      <c r="C3922">
        <v>0</v>
      </c>
      <c r="D3922" s="181">
        <v>13.62</v>
      </c>
    </row>
    <row r="3923" spans="1:4" x14ac:dyDescent="0.35">
      <c r="A3923">
        <v>4115</v>
      </c>
      <c r="B3923" t="s">
        <v>20195</v>
      </c>
      <c r="C3923">
        <v>0</v>
      </c>
      <c r="D3923" s="181">
        <v>35.130000000000003</v>
      </c>
    </row>
    <row r="3924" spans="1:4" x14ac:dyDescent="0.35">
      <c r="A3924">
        <v>4116</v>
      </c>
      <c r="B3924" t="s">
        <v>20196</v>
      </c>
      <c r="C3924">
        <v>0</v>
      </c>
      <c r="D3924" s="181">
        <v>29.273</v>
      </c>
    </row>
    <row r="3925" spans="1:4" x14ac:dyDescent="0.35">
      <c r="A3925">
        <v>4117</v>
      </c>
      <c r="B3925" t="s">
        <v>20197</v>
      </c>
      <c r="C3925">
        <v>18</v>
      </c>
      <c r="D3925" s="181">
        <v>20.77</v>
      </c>
    </row>
    <row r="3926" spans="1:4" x14ac:dyDescent="0.35">
      <c r="A3926">
        <v>4118</v>
      </c>
      <c r="B3926" t="s">
        <v>20198</v>
      </c>
      <c r="C3926">
        <v>0</v>
      </c>
      <c r="D3926" s="181">
        <v>22.11</v>
      </c>
    </row>
    <row r="3927" spans="1:4" x14ac:dyDescent="0.35">
      <c r="A3927">
        <v>4119</v>
      </c>
      <c r="B3927" t="s">
        <v>20199</v>
      </c>
      <c r="C3927">
        <v>0</v>
      </c>
      <c r="D3927" s="181">
        <v>28.9</v>
      </c>
    </row>
    <row r="3928" spans="1:4" x14ac:dyDescent="0.35">
      <c r="A3928">
        <v>4120</v>
      </c>
      <c r="B3928" t="s">
        <v>20200</v>
      </c>
      <c r="C3928">
        <v>0</v>
      </c>
      <c r="D3928" s="181">
        <v>43.33</v>
      </c>
    </row>
    <row r="3929" spans="1:4" x14ac:dyDescent="0.35">
      <c r="A3929">
        <v>4121</v>
      </c>
      <c r="B3929" t="s">
        <v>20201</v>
      </c>
      <c r="C3929">
        <v>0</v>
      </c>
      <c r="D3929" s="181">
        <v>465.17</v>
      </c>
    </row>
    <row r="3930" spans="1:4" x14ac:dyDescent="0.35">
      <c r="A3930">
        <v>4122</v>
      </c>
      <c r="B3930" t="s">
        <v>20202</v>
      </c>
      <c r="C3930">
        <v>0</v>
      </c>
      <c r="D3930" s="181">
        <v>9.27</v>
      </c>
    </row>
    <row r="3931" spans="1:4" x14ac:dyDescent="0.35">
      <c r="A3931">
        <v>4123</v>
      </c>
      <c r="B3931" t="s">
        <v>20203</v>
      </c>
      <c r="C3931">
        <v>0</v>
      </c>
      <c r="D3931" s="181">
        <v>46.18</v>
      </c>
    </row>
    <row r="3932" spans="1:4" x14ac:dyDescent="0.35">
      <c r="A3932">
        <v>4124</v>
      </c>
      <c r="B3932" t="s">
        <v>20204</v>
      </c>
      <c r="C3932">
        <v>0</v>
      </c>
      <c r="D3932" s="181">
        <v>25.97</v>
      </c>
    </row>
    <row r="3933" spans="1:4" x14ac:dyDescent="0.35">
      <c r="A3933">
        <v>4125</v>
      </c>
      <c r="B3933" t="s">
        <v>20205</v>
      </c>
      <c r="C3933">
        <v>6</v>
      </c>
      <c r="D3933" s="181">
        <v>31.4</v>
      </c>
    </row>
    <row r="3934" spans="1:4" x14ac:dyDescent="0.35">
      <c r="A3934">
        <v>4126</v>
      </c>
      <c r="B3934" t="s">
        <v>20206</v>
      </c>
      <c r="C3934">
        <v>0</v>
      </c>
      <c r="D3934" s="181">
        <v>37.03</v>
      </c>
    </row>
    <row r="3935" spans="1:4" x14ac:dyDescent="0.35">
      <c r="A3935">
        <v>4127</v>
      </c>
      <c r="B3935" t="s">
        <v>20207</v>
      </c>
      <c r="C3935">
        <v>0</v>
      </c>
      <c r="D3935" s="181">
        <v>32.229999999999997</v>
      </c>
    </row>
    <row r="3936" spans="1:4" x14ac:dyDescent="0.35">
      <c r="A3936">
        <v>4128</v>
      </c>
      <c r="B3936" t="s">
        <v>20208</v>
      </c>
      <c r="C3936">
        <v>0</v>
      </c>
      <c r="D3936" s="181">
        <v>35.33</v>
      </c>
    </row>
    <row r="3937" spans="1:4" x14ac:dyDescent="0.35">
      <c r="A3937">
        <v>4130</v>
      </c>
      <c r="B3937" t="s">
        <v>20209</v>
      </c>
      <c r="C3937">
        <v>0</v>
      </c>
      <c r="D3937" s="181">
        <v>32.950000000000003</v>
      </c>
    </row>
    <row r="3938" spans="1:4" x14ac:dyDescent="0.35">
      <c r="A3938">
        <v>4131</v>
      </c>
      <c r="B3938" t="s">
        <v>20210</v>
      </c>
      <c r="C3938">
        <v>0</v>
      </c>
      <c r="D3938" s="181">
        <v>18.940000000000001</v>
      </c>
    </row>
    <row r="3939" spans="1:4" x14ac:dyDescent="0.35">
      <c r="A3939">
        <v>4132</v>
      </c>
      <c r="B3939" t="s">
        <v>20211</v>
      </c>
      <c r="C3939">
        <v>0</v>
      </c>
      <c r="D3939" s="181">
        <v>23.24</v>
      </c>
    </row>
    <row r="3940" spans="1:4" x14ac:dyDescent="0.35">
      <c r="A3940">
        <v>4133</v>
      </c>
      <c r="B3940" t="s">
        <v>20212</v>
      </c>
      <c r="C3940">
        <v>0</v>
      </c>
      <c r="D3940" s="181">
        <v>39.799999999999997</v>
      </c>
    </row>
    <row r="3941" spans="1:4" x14ac:dyDescent="0.35">
      <c r="A3941">
        <v>4134</v>
      </c>
      <c r="B3941" t="s">
        <v>20213</v>
      </c>
      <c r="C3941">
        <v>0</v>
      </c>
      <c r="D3941" s="181">
        <v>23.9</v>
      </c>
    </row>
    <row r="3942" spans="1:4" x14ac:dyDescent="0.35">
      <c r="A3942">
        <v>4135</v>
      </c>
      <c r="B3942" t="s">
        <v>20214</v>
      </c>
      <c r="C3942">
        <v>0</v>
      </c>
      <c r="D3942" s="181">
        <v>18.399999999999999</v>
      </c>
    </row>
    <row r="3943" spans="1:4" x14ac:dyDescent="0.35">
      <c r="A3943">
        <v>4136</v>
      </c>
      <c r="B3943" t="s">
        <v>20215</v>
      </c>
      <c r="C3943">
        <v>0</v>
      </c>
      <c r="D3943" s="181">
        <v>19.45</v>
      </c>
    </row>
    <row r="3944" spans="1:4" x14ac:dyDescent="0.35">
      <c r="A3944">
        <v>4137</v>
      </c>
      <c r="B3944" t="s">
        <v>20216</v>
      </c>
      <c r="C3944">
        <v>0</v>
      </c>
      <c r="D3944" s="181">
        <v>31.82</v>
      </c>
    </row>
    <row r="3945" spans="1:4" x14ac:dyDescent="0.35">
      <c r="A3945">
        <v>4138</v>
      </c>
      <c r="B3945" t="s">
        <v>20217</v>
      </c>
      <c r="C3945">
        <v>0</v>
      </c>
      <c r="D3945" s="181">
        <v>18.724</v>
      </c>
    </row>
    <row r="3946" spans="1:4" x14ac:dyDescent="0.35">
      <c r="A3946">
        <v>4139</v>
      </c>
      <c r="B3946" t="s">
        <v>20218</v>
      </c>
      <c r="C3946">
        <v>6</v>
      </c>
      <c r="D3946" s="181">
        <v>69.912000000000006</v>
      </c>
    </row>
    <row r="3947" spans="1:4" x14ac:dyDescent="0.35">
      <c r="A3947">
        <v>4140</v>
      </c>
      <c r="B3947" t="s">
        <v>20219</v>
      </c>
      <c r="C3947">
        <v>0</v>
      </c>
      <c r="D3947" s="181">
        <v>69.912000000000006</v>
      </c>
    </row>
    <row r="3948" spans="1:4" x14ac:dyDescent="0.35">
      <c r="A3948">
        <v>4141</v>
      </c>
      <c r="B3948" t="s">
        <v>20220</v>
      </c>
      <c r="C3948">
        <v>0</v>
      </c>
      <c r="D3948" s="181">
        <v>141</v>
      </c>
    </row>
    <row r="3949" spans="1:4" x14ac:dyDescent="0.35">
      <c r="A3949">
        <v>4142</v>
      </c>
      <c r="B3949" t="s">
        <v>20221</v>
      </c>
      <c r="C3949">
        <v>0</v>
      </c>
      <c r="D3949" s="181">
        <v>23.73</v>
      </c>
    </row>
    <row r="3950" spans="1:4" x14ac:dyDescent="0.35">
      <c r="A3950">
        <v>4143</v>
      </c>
      <c r="B3950" t="s">
        <v>20222</v>
      </c>
      <c r="C3950">
        <v>0</v>
      </c>
      <c r="D3950" s="181">
        <v>28.7</v>
      </c>
    </row>
    <row r="3951" spans="1:4" x14ac:dyDescent="0.35">
      <c r="A3951">
        <v>4144</v>
      </c>
      <c r="B3951" t="s">
        <v>20223</v>
      </c>
      <c r="C3951">
        <v>0</v>
      </c>
      <c r="D3951" s="181">
        <v>228.24</v>
      </c>
    </row>
    <row r="3952" spans="1:4" x14ac:dyDescent="0.35">
      <c r="A3952">
        <v>4145</v>
      </c>
      <c r="B3952" t="s">
        <v>20224</v>
      </c>
      <c r="C3952">
        <v>9</v>
      </c>
      <c r="D3952" s="181">
        <v>23.4</v>
      </c>
    </row>
    <row r="3953" spans="1:4" x14ac:dyDescent="0.35">
      <c r="A3953">
        <v>4146</v>
      </c>
      <c r="B3953" t="s">
        <v>20225</v>
      </c>
      <c r="C3953">
        <v>18</v>
      </c>
      <c r="D3953" s="181">
        <v>16.91</v>
      </c>
    </row>
    <row r="3954" spans="1:4" x14ac:dyDescent="0.35">
      <c r="A3954">
        <v>4147</v>
      </c>
      <c r="B3954" t="s">
        <v>20226</v>
      </c>
      <c r="C3954">
        <v>0</v>
      </c>
      <c r="D3954" s="181">
        <v>42.09</v>
      </c>
    </row>
    <row r="3955" spans="1:4" x14ac:dyDescent="0.35">
      <c r="A3955">
        <v>4148</v>
      </c>
      <c r="B3955" t="s">
        <v>20227</v>
      </c>
      <c r="C3955">
        <v>0</v>
      </c>
      <c r="D3955" s="181">
        <v>24.7</v>
      </c>
    </row>
    <row r="3956" spans="1:4" x14ac:dyDescent="0.35">
      <c r="A3956">
        <v>4149</v>
      </c>
      <c r="B3956" t="s">
        <v>20228</v>
      </c>
      <c r="C3956">
        <v>0</v>
      </c>
      <c r="D3956" s="181">
        <v>26.03</v>
      </c>
    </row>
    <row r="3957" spans="1:4" x14ac:dyDescent="0.35">
      <c r="A3957">
        <v>4150</v>
      </c>
      <c r="B3957" t="s">
        <v>20229</v>
      </c>
      <c r="C3957">
        <v>0</v>
      </c>
      <c r="D3957" s="181">
        <v>13.51</v>
      </c>
    </row>
    <row r="3958" spans="1:4" x14ac:dyDescent="0.35">
      <c r="A3958">
        <v>4151</v>
      </c>
      <c r="B3958" t="s">
        <v>20230</v>
      </c>
      <c r="C3958">
        <v>0</v>
      </c>
      <c r="D3958" s="181">
        <v>18.277999999999999</v>
      </c>
    </row>
    <row r="3959" spans="1:4" x14ac:dyDescent="0.35">
      <c r="A3959">
        <v>4152</v>
      </c>
      <c r="B3959" t="s">
        <v>20231</v>
      </c>
      <c r="C3959">
        <v>0</v>
      </c>
      <c r="D3959" s="181">
        <v>21.2</v>
      </c>
    </row>
    <row r="3960" spans="1:4" x14ac:dyDescent="0.35">
      <c r="A3960">
        <v>4153</v>
      </c>
      <c r="B3960" t="s">
        <v>20232</v>
      </c>
      <c r="C3960">
        <v>0</v>
      </c>
      <c r="D3960" s="181">
        <v>28.38</v>
      </c>
    </row>
    <row r="3961" spans="1:4" x14ac:dyDescent="0.35">
      <c r="A3961">
        <v>4154</v>
      </c>
      <c r="B3961" t="s">
        <v>20233</v>
      </c>
      <c r="C3961">
        <v>0</v>
      </c>
      <c r="D3961" s="181">
        <v>14.01</v>
      </c>
    </row>
    <row r="3962" spans="1:4" x14ac:dyDescent="0.35">
      <c r="A3962">
        <v>4155</v>
      </c>
      <c r="B3962" t="s">
        <v>20234</v>
      </c>
      <c r="C3962">
        <v>0</v>
      </c>
      <c r="D3962" s="181">
        <v>20.5</v>
      </c>
    </row>
    <row r="3963" spans="1:4" x14ac:dyDescent="0.35">
      <c r="A3963">
        <v>4156</v>
      </c>
      <c r="B3963" t="s">
        <v>20235</v>
      </c>
      <c r="C3963">
        <v>30</v>
      </c>
      <c r="D3963" s="181">
        <v>16.2</v>
      </c>
    </row>
    <row r="3964" spans="1:4" x14ac:dyDescent="0.35">
      <c r="A3964">
        <v>4157</v>
      </c>
      <c r="B3964" t="s">
        <v>20236</v>
      </c>
      <c r="C3964">
        <v>0</v>
      </c>
      <c r="D3964" s="181">
        <v>20.3</v>
      </c>
    </row>
    <row r="3965" spans="1:4" x14ac:dyDescent="0.35">
      <c r="A3965">
        <v>4158</v>
      </c>
      <c r="B3965" t="s">
        <v>20237</v>
      </c>
      <c r="C3965">
        <v>0</v>
      </c>
      <c r="D3965" s="181">
        <v>8.1999999999999993</v>
      </c>
    </row>
    <row r="3966" spans="1:4" x14ac:dyDescent="0.35">
      <c r="A3966">
        <v>4159</v>
      </c>
      <c r="B3966" t="s">
        <v>20238</v>
      </c>
      <c r="C3966">
        <v>0</v>
      </c>
      <c r="D3966" s="181">
        <v>21.44</v>
      </c>
    </row>
    <row r="3967" spans="1:4" x14ac:dyDescent="0.35">
      <c r="A3967">
        <v>4160</v>
      </c>
      <c r="B3967" t="s">
        <v>20239</v>
      </c>
      <c r="C3967">
        <v>0</v>
      </c>
      <c r="D3967" s="181">
        <v>16.579999999999998</v>
      </c>
    </row>
    <row r="3968" spans="1:4" x14ac:dyDescent="0.35">
      <c r="A3968">
        <v>4161</v>
      </c>
      <c r="B3968" t="s">
        <v>20240</v>
      </c>
      <c r="C3968">
        <v>0</v>
      </c>
      <c r="D3968" s="181">
        <v>8.93</v>
      </c>
    </row>
    <row r="3969" spans="1:4" x14ac:dyDescent="0.35">
      <c r="A3969">
        <v>4162</v>
      </c>
      <c r="B3969" t="s">
        <v>20241</v>
      </c>
      <c r="C3969">
        <v>0</v>
      </c>
      <c r="D3969" s="181">
        <v>36.69</v>
      </c>
    </row>
    <row r="3970" spans="1:4" x14ac:dyDescent="0.35">
      <c r="A3970">
        <v>4163</v>
      </c>
      <c r="B3970" t="s">
        <v>20242</v>
      </c>
      <c r="C3970">
        <v>0</v>
      </c>
      <c r="D3970" s="181">
        <v>10.6</v>
      </c>
    </row>
    <row r="3971" spans="1:4" x14ac:dyDescent="0.35">
      <c r="A3971">
        <v>4164</v>
      </c>
      <c r="B3971" t="s">
        <v>20243</v>
      </c>
      <c r="C3971">
        <v>0</v>
      </c>
      <c r="D3971" s="181">
        <v>28.78</v>
      </c>
    </row>
    <row r="3972" spans="1:4" x14ac:dyDescent="0.35">
      <c r="A3972">
        <v>4165</v>
      </c>
      <c r="B3972" t="s">
        <v>20244</v>
      </c>
      <c r="C3972">
        <v>0</v>
      </c>
      <c r="D3972" s="181">
        <v>25.79</v>
      </c>
    </row>
    <row r="3973" spans="1:4" x14ac:dyDescent="0.35">
      <c r="A3973">
        <v>4166</v>
      </c>
      <c r="B3973" t="s">
        <v>20245</v>
      </c>
      <c r="C3973">
        <v>0</v>
      </c>
      <c r="D3973" s="181">
        <v>144.32</v>
      </c>
    </row>
    <row r="3974" spans="1:4" x14ac:dyDescent="0.35">
      <c r="A3974">
        <v>4167</v>
      </c>
      <c r="B3974" t="s">
        <v>20246</v>
      </c>
      <c r="C3974">
        <v>0</v>
      </c>
      <c r="D3974" s="181">
        <v>16.896000000000001</v>
      </c>
    </row>
    <row r="3975" spans="1:4" x14ac:dyDescent="0.35">
      <c r="A3975">
        <v>4168</v>
      </c>
      <c r="B3975" t="s">
        <v>20247</v>
      </c>
      <c r="C3975">
        <v>0</v>
      </c>
      <c r="D3975" s="181">
        <v>252.51</v>
      </c>
    </row>
    <row r="3976" spans="1:4" x14ac:dyDescent="0.35">
      <c r="A3976">
        <v>4169</v>
      </c>
      <c r="B3976" t="s">
        <v>20248</v>
      </c>
      <c r="C3976">
        <v>0</v>
      </c>
      <c r="D3976" s="181">
        <v>258.52999999999997</v>
      </c>
    </row>
    <row r="3977" spans="1:4" x14ac:dyDescent="0.35">
      <c r="A3977">
        <v>4170</v>
      </c>
      <c r="B3977" t="s">
        <v>20249</v>
      </c>
      <c r="C3977">
        <v>0</v>
      </c>
      <c r="D3977" s="181">
        <v>278.13</v>
      </c>
    </row>
    <row r="3978" spans="1:4" x14ac:dyDescent="0.35">
      <c r="A3978">
        <v>4171</v>
      </c>
      <c r="B3978" t="s">
        <v>20250</v>
      </c>
      <c r="C3978">
        <v>0</v>
      </c>
      <c r="D3978" s="181">
        <v>10.5</v>
      </c>
    </row>
    <row r="3979" spans="1:4" x14ac:dyDescent="0.35">
      <c r="A3979">
        <v>4172</v>
      </c>
      <c r="B3979" t="s">
        <v>20251</v>
      </c>
      <c r="C3979">
        <v>0</v>
      </c>
      <c r="D3979" s="181">
        <v>19.55</v>
      </c>
    </row>
    <row r="3980" spans="1:4" x14ac:dyDescent="0.35">
      <c r="A3980">
        <v>4173</v>
      </c>
      <c r="B3980" t="s">
        <v>20252</v>
      </c>
      <c r="C3980">
        <v>0</v>
      </c>
      <c r="D3980" s="181">
        <v>22.56</v>
      </c>
    </row>
    <row r="3981" spans="1:4" x14ac:dyDescent="0.35">
      <c r="A3981">
        <v>4174</v>
      </c>
      <c r="B3981" t="s">
        <v>20253</v>
      </c>
      <c r="C3981">
        <v>0</v>
      </c>
      <c r="D3981" s="181">
        <v>28.81</v>
      </c>
    </row>
    <row r="3982" spans="1:4" x14ac:dyDescent="0.35">
      <c r="A3982">
        <v>4175</v>
      </c>
      <c r="B3982" t="s">
        <v>20254</v>
      </c>
      <c r="C3982">
        <v>0</v>
      </c>
      <c r="D3982" s="181">
        <v>24.15</v>
      </c>
    </row>
    <row r="3983" spans="1:4" x14ac:dyDescent="0.35">
      <c r="A3983">
        <v>4176</v>
      </c>
      <c r="B3983" t="s">
        <v>20255</v>
      </c>
      <c r="C3983">
        <v>6</v>
      </c>
      <c r="D3983" s="181">
        <v>26.74</v>
      </c>
    </row>
    <row r="3984" spans="1:4" x14ac:dyDescent="0.35">
      <c r="A3984">
        <v>4177</v>
      </c>
      <c r="B3984" t="s">
        <v>20256</v>
      </c>
      <c r="C3984">
        <v>0</v>
      </c>
      <c r="D3984" s="181">
        <v>11.45</v>
      </c>
    </row>
    <row r="3985" spans="1:4" x14ac:dyDescent="0.35">
      <c r="A3985">
        <v>4178</v>
      </c>
      <c r="B3985" t="s">
        <v>20257</v>
      </c>
      <c r="C3985">
        <v>3</v>
      </c>
      <c r="D3985" s="181">
        <v>122.16</v>
      </c>
    </row>
    <row r="3986" spans="1:4" x14ac:dyDescent="0.35">
      <c r="A3986">
        <v>4179</v>
      </c>
      <c r="B3986" t="s">
        <v>20258</v>
      </c>
      <c r="C3986">
        <v>0</v>
      </c>
      <c r="D3986" s="181">
        <v>104.61</v>
      </c>
    </row>
    <row r="3987" spans="1:4" x14ac:dyDescent="0.35">
      <c r="A3987">
        <v>4180</v>
      </c>
      <c r="B3987" t="s">
        <v>20259</v>
      </c>
      <c r="C3987">
        <v>6</v>
      </c>
      <c r="D3987" s="181">
        <v>95.01</v>
      </c>
    </row>
    <row r="3988" spans="1:4" x14ac:dyDescent="0.35">
      <c r="A3988">
        <v>4181</v>
      </c>
      <c r="B3988" t="s">
        <v>20260</v>
      </c>
      <c r="C3988">
        <v>0</v>
      </c>
      <c r="D3988" s="181">
        <v>27.7</v>
      </c>
    </row>
    <row r="3989" spans="1:4" x14ac:dyDescent="0.35">
      <c r="A3989">
        <v>4182</v>
      </c>
      <c r="B3989" t="s">
        <v>20261</v>
      </c>
      <c r="C3989">
        <v>0</v>
      </c>
      <c r="D3989" s="181">
        <v>22.58</v>
      </c>
    </row>
    <row r="3990" spans="1:4" x14ac:dyDescent="0.35">
      <c r="A3990">
        <v>4183</v>
      </c>
      <c r="B3990" t="s">
        <v>20262</v>
      </c>
      <c r="C3990">
        <v>0</v>
      </c>
      <c r="D3990" s="181">
        <v>21.19</v>
      </c>
    </row>
    <row r="3991" spans="1:4" x14ac:dyDescent="0.35">
      <c r="A3991">
        <v>4184</v>
      </c>
      <c r="B3991" t="s">
        <v>20263</v>
      </c>
      <c r="C3991">
        <v>0</v>
      </c>
      <c r="D3991" s="181">
        <v>25.931000000000001</v>
      </c>
    </row>
    <row r="3992" spans="1:4" x14ac:dyDescent="0.35">
      <c r="A3992">
        <v>4185</v>
      </c>
      <c r="B3992" t="s">
        <v>20264</v>
      </c>
      <c r="C3992">
        <v>0</v>
      </c>
      <c r="D3992" s="181">
        <v>162.44999999999999</v>
      </c>
    </row>
    <row r="3993" spans="1:4" x14ac:dyDescent="0.35">
      <c r="A3993">
        <v>4186</v>
      </c>
      <c r="B3993" t="s">
        <v>20265</v>
      </c>
      <c r="C3993">
        <v>0</v>
      </c>
      <c r="D3993" s="181">
        <v>27.03</v>
      </c>
    </row>
    <row r="3994" spans="1:4" x14ac:dyDescent="0.35">
      <c r="A3994">
        <v>4187</v>
      </c>
      <c r="B3994" t="s">
        <v>20266</v>
      </c>
      <c r="C3994">
        <v>6</v>
      </c>
      <c r="D3994" s="181">
        <v>24.66</v>
      </c>
    </row>
    <row r="3995" spans="1:4" x14ac:dyDescent="0.35">
      <c r="A3995">
        <v>4188</v>
      </c>
      <c r="B3995" t="s">
        <v>20267</v>
      </c>
      <c r="C3995">
        <v>0</v>
      </c>
      <c r="D3995" s="181">
        <v>26.14</v>
      </c>
    </row>
    <row r="3996" spans="1:4" x14ac:dyDescent="0.35">
      <c r="A3996">
        <v>4189</v>
      </c>
      <c r="B3996" t="s">
        <v>20268</v>
      </c>
      <c r="C3996">
        <v>21</v>
      </c>
      <c r="D3996" s="181">
        <v>15.73</v>
      </c>
    </row>
    <row r="3997" spans="1:4" x14ac:dyDescent="0.35">
      <c r="A3997">
        <v>4190</v>
      </c>
      <c r="B3997" t="s">
        <v>20269</v>
      </c>
      <c r="C3997">
        <v>0</v>
      </c>
      <c r="D3997" s="181">
        <v>45.17</v>
      </c>
    </row>
    <row r="3998" spans="1:4" x14ac:dyDescent="0.35">
      <c r="A3998">
        <v>4191</v>
      </c>
      <c r="B3998" t="s">
        <v>20270</v>
      </c>
      <c r="C3998">
        <v>0</v>
      </c>
      <c r="D3998" s="181">
        <v>12.12</v>
      </c>
    </row>
    <row r="3999" spans="1:4" x14ac:dyDescent="0.35">
      <c r="A3999">
        <v>4192</v>
      </c>
      <c r="B3999" t="s">
        <v>20271</v>
      </c>
      <c r="C3999">
        <v>0</v>
      </c>
      <c r="D3999" s="181">
        <v>25.11</v>
      </c>
    </row>
    <row r="4000" spans="1:4" x14ac:dyDescent="0.35">
      <c r="A4000">
        <v>4193</v>
      </c>
      <c r="B4000" t="s">
        <v>20272</v>
      </c>
      <c r="C4000">
        <v>0</v>
      </c>
      <c r="D4000" s="181">
        <v>19.649999999999999</v>
      </c>
    </row>
    <row r="4001" spans="1:4" x14ac:dyDescent="0.35">
      <c r="A4001">
        <v>4194</v>
      </c>
      <c r="B4001" t="s">
        <v>20273</v>
      </c>
      <c r="C4001">
        <v>0</v>
      </c>
      <c r="D4001" s="181">
        <v>87.97</v>
      </c>
    </row>
    <row r="4002" spans="1:4" x14ac:dyDescent="0.35">
      <c r="A4002">
        <v>4195</v>
      </c>
      <c r="B4002" t="s">
        <v>20274</v>
      </c>
      <c r="C4002">
        <v>12</v>
      </c>
      <c r="D4002" s="181">
        <v>26.751999999999999</v>
      </c>
    </row>
    <row r="4003" spans="1:4" x14ac:dyDescent="0.35">
      <c r="A4003">
        <v>4197</v>
      </c>
      <c r="B4003" t="s">
        <v>20275</v>
      </c>
      <c r="C4003">
        <v>0</v>
      </c>
      <c r="D4003" s="181">
        <v>49.3</v>
      </c>
    </row>
    <row r="4004" spans="1:4" x14ac:dyDescent="0.35">
      <c r="A4004">
        <v>4198</v>
      </c>
      <c r="B4004" t="s">
        <v>20276</v>
      </c>
      <c r="C4004">
        <v>6</v>
      </c>
      <c r="D4004" s="181">
        <v>39.880000000000003</v>
      </c>
    </row>
    <row r="4005" spans="1:4" x14ac:dyDescent="0.35">
      <c r="A4005">
        <v>4199</v>
      </c>
      <c r="B4005" t="s">
        <v>20277</v>
      </c>
      <c r="C4005">
        <v>0</v>
      </c>
      <c r="D4005" s="181">
        <v>45.38</v>
      </c>
    </row>
    <row r="4006" spans="1:4" x14ac:dyDescent="0.35">
      <c r="A4006">
        <v>4200</v>
      </c>
      <c r="B4006" t="s">
        <v>20278</v>
      </c>
      <c r="C4006">
        <v>0</v>
      </c>
      <c r="D4006" s="181">
        <v>23.25</v>
      </c>
    </row>
    <row r="4007" spans="1:4" x14ac:dyDescent="0.35">
      <c r="A4007">
        <v>4201</v>
      </c>
      <c r="B4007" t="s">
        <v>20279</v>
      </c>
      <c r="C4007">
        <v>0</v>
      </c>
      <c r="D4007" s="181">
        <v>17.940000000000001</v>
      </c>
    </row>
    <row r="4008" spans="1:4" x14ac:dyDescent="0.35">
      <c r="A4008">
        <v>4202</v>
      </c>
      <c r="B4008" t="s">
        <v>20280</v>
      </c>
      <c r="C4008">
        <v>0</v>
      </c>
      <c r="D4008" s="181">
        <v>37.9</v>
      </c>
    </row>
    <row r="4009" spans="1:4" x14ac:dyDescent="0.35">
      <c r="A4009">
        <v>4203</v>
      </c>
      <c r="B4009" t="s">
        <v>20281</v>
      </c>
      <c r="C4009">
        <v>0</v>
      </c>
      <c r="D4009" s="181">
        <v>98.86</v>
      </c>
    </row>
    <row r="4010" spans="1:4" x14ac:dyDescent="0.35">
      <c r="A4010">
        <v>4204</v>
      </c>
      <c r="B4010" t="s">
        <v>20282</v>
      </c>
      <c r="C4010">
        <v>0</v>
      </c>
      <c r="D4010" s="181">
        <v>22.9</v>
      </c>
    </row>
    <row r="4011" spans="1:4" x14ac:dyDescent="0.35">
      <c r="A4011">
        <v>4205</v>
      </c>
      <c r="B4011" t="s">
        <v>20283</v>
      </c>
      <c r="C4011">
        <v>0</v>
      </c>
      <c r="D4011" s="181">
        <v>13.2</v>
      </c>
    </row>
    <row r="4012" spans="1:4" x14ac:dyDescent="0.35">
      <c r="A4012">
        <v>4206</v>
      </c>
      <c r="B4012" t="s">
        <v>20284</v>
      </c>
      <c r="C4012">
        <v>0</v>
      </c>
      <c r="D4012" s="181">
        <v>22.69</v>
      </c>
    </row>
    <row r="4013" spans="1:4" x14ac:dyDescent="0.35">
      <c r="A4013">
        <v>4207</v>
      </c>
      <c r="B4013" t="s">
        <v>20285</v>
      </c>
      <c r="C4013">
        <v>0</v>
      </c>
      <c r="D4013" s="181">
        <v>20.736000000000001</v>
      </c>
    </row>
    <row r="4014" spans="1:4" x14ac:dyDescent="0.35">
      <c r="A4014">
        <v>4208</v>
      </c>
      <c r="B4014" t="s">
        <v>20286</v>
      </c>
      <c r="C4014">
        <v>0</v>
      </c>
      <c r="D4014" s="181">
        <v>163.59</v>
      </c>
    </row>
    <row r="4015" spans="1:4" x14ac:dyDescent="0.35">
      <c r="A4015">
        <v>4209</v>
      </c>
      <c r="B4015" t="s">
        <v>20287</v>
      </c>
      <c r="C4015">
        <v>0</v>
      </c>
      <c r="D4015" s="181">
        <v>183.77</v>
      </c>
    </row>
    <row r="4016" spans="1:4" x14ac:dyDescent="0.35">
      <c r="A4016">
        <v>4210</v>
      </c>
      <c r="B4016" t="s">
        <v>20288</v>
      </c>
      <c r="C4016">
        <v>0</v>
      </c>
      <c r="D4016" s="181">
        <v>7.75</v>
      </c>
    </row>
    <row r="4017" spans="1:4" x14ac:dyDescent="0.35">
      <c r="A4017">
        <v>4211</v>
      </c>
      <c r="B4017" t="s">
        <v>20289</v>
      </c>
      <c r="C4017">
        <v>0</v>
      </c>
      <c r="D4017" s="181">
        <v>30.22</v>
      </c>
    </row>
    <row r="4018" spans="1:4" x14ac:dyDescent="0.35">
      <c r="A4018">
        <v>4212</v>
      </c>
      <c r="B4018" t="s">
        <v>20290</v>
      </c>
      <c r="C4018">
        <v>0</v>
      </c>
      <c r="D4018" s="181">
        <v>26.08</v>
      </c>
    </row>
    <row r="4019" spans="1:4" x14ac:dyDescent="0.35">
      <c r="A4019">
        <v>4213</v>
      </c>
      <c r="B4019" t="s">
        <v>20291</v>
      </c>
      <c r="C4019">
        <v>9</v>
      </c>
      <c r="D4019" s="181">
        <v>12.69</v>
      </c>
    </row>
    <row r="4020" spans="1:4" x14ac:dyDescent="0.35">
      <c r="A4020">
        <v>4214</v>
      </c>
      <c r="B4020" t="s">
        <v>20292</v>
      </c>
      <c r="C4020">
        <v>24</v>
      </c>
      <c r="D4020" s="181">
        <v>8.25</v>
      </c>
    </row>
    <row r="4021" spans="1:4" x14ac:dyDescent="0.35">
      <c r="A4021">
        <v>4215</v>
      </c>
      <c r="B4021" t="s">
        <v>20293</v>
      </c>
      <c r="C4021">
        <v>18</v>
      </c>
      <c r="D4021" s="181">
        <v>9.1199999999999992</v>
      </c>
    </row>
    <row r="4022" spans="1:4" x14ac:dyDescent="0.35">
      <c r="A4022">
        <v>4216</v>
      </c>
      <c r="B4022" t="s">
        <v>20294</v>
      </c>
      <c r="C4022">
        <v>12</v>
      </c>
      <c r="D4022" s="181">
        <v>10.231999999999999</v>
      </c>
    </row>
    <row r="4023" spans="1:4" x14ac:dyDescent="0.35">
      <c r="A4023">
        <v>4217</v>
      </c>
      <c r="B4023" t="s">
        <v>20295</v>
      </c>
      <c r="C4023">
        <v>24</v>
      </c>
      <c r="D4023" s="181">
        <v>7.7729999999999997</v>
      </c>
    </row>
    <row r="4024" spans="1:4" x14ac:dyDescent="0.35">
      <c r="A4024">
        <v>4218</v>
      </c>
      <c r="B4024" t="s">
        <v>20296</v>
      </c>
      <c r="C4024">
        <v>12</v>
      </c>
      <c r="D4024" s="181">
        <v>7.77</v>
      </c>
    </row>
    <row r="4025" spans="1:4" x14ac:dyDescent="0.35">
      <c r="A4025">
        <v>4219</v>
      </c>
      <c r="B4025" t="s">
        <v>20297</v>
      </c>
      <c r="C4025">
        <v>30</v>
      </c>
      <c r="D4025" s="181">
        <v>8.9600000000000009</v>
      </c>
    </row>
    <row r="4026" spans="1:4" x14ac:dyDescent="0.35">
      <c r="A4026">
        <v>4220</v>
      </c>
      <c r="B4026" t="s">
        <v>20298</v>
      </c>
      <c r="C4026">
        <v>18</v>
      </c>
      <c r="D4026" s="181">
        <v>5.71</v>
      </c>
    </row>
    <row r="4027" spans="1:4" x14ac:dyDescent="0.35">
      <c r="A4027">
        <v>4221</v>
      </c>
      <c r="B4027" t="s">
        <v>20299</v>
      </c>
      <c r="C4027">
        <v>6</v>
      </c>
      <c r="D4027" s="181">
        <v>6.7069999999999999</v>
      </c>
    </row>
    <row r="4028" spans="1:4" x14ac:dyDescent="0.35">
      <c r="A4028">
        <v>4222</v>
      </c>
      <c r="B4028" t="s">
        <v>20300</v>
      </c>
      <c r="C4028">
        <v>0</v>
      </c>
      <c r="D4028" s="181">
        <v>45.89</v>
      </c>
    </row>
    <row r="4029" spans="1:4" x14ac:dyDescent="0.35">
      <c r="A4029">
        <v>4223</v>
      </c>
      <c r="B4029" t="s">
        <v>20301</v>
      </c>
      <c r="C4029">
        <v>0</v>
      </c>
      <c r="D4029" s="181">
        <v>8.1999999999999993</v>
      </c>
    </row>
    <row r="4030" spans="1:4" x14ac:dyDescent="0.35">
      <c r="A4030">
        <v>4224</v>
      </c>
      <c r="B4030" t="s">
        <v>20302</v>
      </c>
      <c r="C4030">
        <v>0</v>
      </c>
      <c r="D4030" s="181">
        <v>12.68</v>
      </c>
    </row>
    <row r="4031" spans="1:4" x14ac:dyDescent="0.35">
      <c r="A4031">
        <v>4225</v>
      </c>
      <c r="B4031" t="s">
        <v>20303</v>
      </c>
      <c r="C4031">
        <v>0</v>
      </c>
      <c r="D4031" s="181">
        <v>12.4</v>
      </c>
    </row>
    <row r="4032" spans="1:4" x14ac:dyDescent="0.35">
      <c r="A4032">
        <v>4226</v>
      </c>
      <c r="B4032" t="s">
        <v>20304</v>
      </c>
      <c r="C4032">
        <v>0</v>
      </c>
      <c r="D4032" s="181">
        <v>24.45</v>
      </c>
    </row>
    <row r="4033" spans="1:4" x14ac:dyDescent="0.35">
      <c r="A4033">
        <v>4227</v>
      </c>
      <c r="B4033" t="s">
        <v>20305</v>
      </c>
      <c r="C4033">
        <v>0</v>
      </c>
      <c r="D4033" s="181">
        <v>272.99</v>
      </c>
    </row>
    <row r="4034" spans="1:4" x14ac:dyDescent="0.35">
      <c r="A4034">
        <v>4228</v>
      </c>
      <c r="B4034" t="s">
        <v>20306</v>
      </c>
      <c r="C4034">
        <v>0</v>
      </c>
      <c r="D4034" s="181">
        <v>16.809999999999999</v>
      </c>
    </row>
    <row r="4035" spans="1:4" x14ac:dyDescent="0.35">
      <c r="A4035">
        <v>4229</v>
      </c>
      <c r="B4035" t="s">
        <v>20307</v>
      </c>
      <c r="C4035">
        <v>3</v>
      </c>
      <c r="D4035" s="181">
        <v>37.04</v>
      </c>
    </row>
    <row r="4036" spans="1:4" x14ac:dyDescent="0.35">
      <c r="A4036">
        <v>4230</v>
      </c>
      <c r="B4036" t="s">
        <v>20308</v>
      </c>
      <c r="C4036">
        <v>0</v>
      </c>
      <c r="D4036" s="181">
        <v>68.69</v>
      </c>
    </row>
    <row r="4037" spans="1:4" x14ac:dyDescent="0.35">
      <c r="A4037">
        <v>4231</v>
      </c>
      <c r="B4037" t="s">
        <v>20309</v>
      </c>
      <c r="C4037">
        <v>3</v>
      </c>
      <c r="D4037" s="181">
        <v>37.72</v>
      </c>
    </row>
    <row r="4038" spans="1:4" x14ac:dyDescent="0.35">
      <c r="A4038">
        <v>4232</v>
      </c>
      <c r="B4038" t="s">
        <v>20310</v>
      </c>
      <c r="C4038">
        <v>0</v>
      </c>
      <c r="D4038" s="181">
        <v>48.2</v>
      </c>
    </row>
    <row r="4039" spans="1:4" x14ac:dyDescent="0.35">
      <c r="A4039">
        <v>4233</v>
      </c>
      <c r="B4039" t="s">
        <v>20311</v>
      </c>
      <c r="C4039">
        <v>0</v>
      </c>
      <c r="D4039" s="181">
        <v>27.292999999999999</v>
      </c>
    </row>
    <row r="4040" spans="1:4" x14ac:dyDescent="0.35">
      <c r="A4040">
        <v>4234</v>
      </c>
      <c r="B4040" t="s">
        <v>20312</v>
      </c>
      <c r="C4040">
        <v>0</v>
      </c>
      <c r="D4040" s="181">
        <v>11.67</v>
      </c>
    </row>
    <row r="4041" spans="1:4" x14ac:dyDescent="0.35">
      <c r="A4041">
        <v>4235</v>
      </c>
      <c r="B4041" t="s">
        <v>20313</v>
      </c>
      <c r="C4041">
        <v>0</v>
      </c>
      <c r="D4041" s="181">
        <v>25</v>
      </c>
    </row>
    <row r="4042" spans="1:4" x14ac:dyDescent="0.35">
      <c r="A4042">
        <v>4236</v>
      </c>
      <c r="B4042" t="s">
        <v>20314</v>
      </c>
      <c r="C4042">
        <v>0</v>
      </c>
      <c r="D4042" s="181">
        <v>4.75</v>
      </c>
    </row>
    <row r="4043" spans="1:4" x14ac:dyDescent="0.35">
      <c r="A4043">
        <v>4237</v>
      </c>
      <c r="B4043" t="s">
        <v>20315</v>
      </c>
      <c r="C4043">
        <v>0</v>
      </c>
      <c r="D4043" s="181">
        <v>4.0599999999999996</v>
      </c>
    </row>
    <row r="4044" spans="1:4" x14ac:dyDescent="0.35">
      <c r="A4044">
        <v>4238</v>
      </c>
      <c r="B4044" t="s">
        <v>20316</v>
      </c>
      <c r="C4044">
        <v>0</v>
      </c>
      <c r="D4044" s="181">
        <v>3.5</v>
      </c>
    </row>
    <row r="4045" spans="1:4" x14ac:dyDescent="0.35">
      <c r="A4045">
        <v>4239</v>
      </c>
      <c r="B4045" t="s">
        <v>20317</v>
      </c>
      <c r="C4045">
        <v>0</v>
      </c>
      <c r="D4045" s="181">
        <v>57</v>
      </c>
    </row>
    <row r="4046" spans="1:4" x14ac:dyDescent="0.35">
      <c r="A4046">
        <v>4240</v>
      </c>
      <c r="B4046" t="s">
        <v>20318</v>
      </c>
      <c r="C4046">
        <v>0</v>
      </c>
      <c r="D4046" s="181">
        <v>7.46</v>
      </c>
    </row>
    <row r="4047" spans="1:4" x14ac:dyDescent="0.35">
      <c r="A4047">
        <v>4241</v>
      </c>
      <c r="B4047" t="s">
        <v>20319</v>
      </c>
      <c r="C4047">
        <v>0</v>
      </c>
      <c r="D4047" s="181">
        <v>4.1749999999999998</v>
      </c>
    </row>
    <row r="4048" spans="1:4" x14ac:dyDescent="0.35">
      <c r="A4048">
        <v>4242</v>
      </c>
      <c r="B4048" t="s">
        <v>20320</v>
      </c>
      <c r="C4048">
        <v>0</v>
      </c>
      <c r="D4048" s="181">
        <v>16.34</v>
      </c>
    </row>
    <row r="4049" spans="1:4" x14ac:dyDescent="0.35">
      <c r="A4049">
        <v>4243</v>
      </c>
      <c r="B4049" t="s">
        <v>20321</v>
      </c>
      <c r="C4049">
        <v>0</v>
      </c>
      <c r="D4049" s="181">
        <v>13.78</v>
      </c>
    </row>
    <row r="4050" spans="1:4" x14ac:dyDescent="0.35">
      <c r="A4050">
        <v>4244</v>
      </c>
      <c r="B4050" t="s">
        <v>20322</v>
      </c>
      <c r="C4050">
        <v>12</v>
      </c>
      <c r="D4050" s="181">
        <v>19.556999999999999</v>
      </c>
    </row>
    <row r="4051" spans="1:4" x14ac:dyDescent="0.35">
      <c r="A4051">
        <v>4245</v>
      </c>
      <c r="B4051" t="s">
        <v>20323</v>
      </c>
      <c r="C4051">
        <v>0</v>
      </c>
      <c r="D4051" s="181">
        <v>2.6</v>
      </c>
    </row>
    <row r="4052" spans="1:4" x14ac:dyDescent="0.35">
      <c r="A4052">
        <v>4246</v>
      </c>
      <c r="B4052" t="s">
        <v>20324</v>
      </c>
      <c r="C4052">
        <v>6</v>
      </c>
      <c r="D4052" s="181">
        <v>24.9</v>
      </c>
    </row>
    <row r="4053" spans="1:4" x14ac:dyDescent="0.35">
      <c r="A4053">
        <v>4247</v>
      </c>
      <c r="B4053" t="s">
        <v>20325</v>
      </c>
      <c r="C4053">
        <v>0</v>
      </c>
      <c r="D4053" s="181">
        <v>7.17</v>
      </c>
    </row>
    <row r="4054" spans="1:4" x14ac:dyDescent="0.35">
      <c r="A4054">
        <v>4248</v>
      </c>
      <c r="B4054" t="s">
        <v>20326</v>
      </c>
      <c r="C4054">
        <v>0</v>
      </c>
      <c r="D4054" s="181">
        <v>10.282</v>
      </c>
    </row>
    <row r="4055" spans="1:4" x14ac:dyDescent="0.35">
      <c r="A4055">
        <v>4249</v>
      </c>
      <c r="B4055" t="s">
        <v>20327</v>
      </c>
      <c r="C4055">
        <v>0</v>
      </c>
      <c r="D4055" s="181">
        <v>27.395</v>
      </c>
    </row>
    <row r="4056" spans="1:4" x14ac:dyDescent="0.35">
      <c r="A4056">
        <v>4250</v>
      </c>
      <c r="B4056" t="s">
        <v>20328</v>
      </c>
      <c r="C4056">
        <v>24</v>
      </c>
      <c r="D4056" s="181">
        <v>6.99</v>
      </c>
    </row>
    <row r="4057" spans="1:4" x14ac:dyDescent="0.35">
      <c r="A4057">
        <v>4251</v>
      </c>
      <c r="B4057" t="s">
        <v>20329</v>
      </c>
      <c r="C4057">
        <v>0</v>
      </c>
      <c r="D4057" s="181">
        <v>12.925000000000001</v>
      </c>
    </row>
    <row r="4058" spans="1:4" x14ac:dyDescent="0.35">
      <c r="A4058">
        <v>4252</v>
      </c>
      <c r="B4058" t="s">
        <v>20330</v>
      </c>
      <c r="C4058">
        <v>18</v>
      </c>
      <c r="D4058" s="181">
        <v>7.125</v>
      </c>
    </row>
    <row r="4059" spans="1:4" x14ac:dyDescent="0.35">
      <c r="A4059">
        <v>4253</v>
      </c>
      <c r="B4059" t="s">
        <v>20331</v>
      </c>
      <c r="C4059">
        <v>0</v>
      </c>
      <c r="D4059" s="181">
        <v>8.8439999999999994</v>
      </c>
    </row>
    <row r="4060" spans="1:4" x14ac:dyDescent="0.35">
      <c r="A4060">
        <v>4254</v>
      </c>
      <c r="B4060" t="s">
        <v>20332</v>
      </c>
      <c r="C4060">
        <v>0</v>
      </c>
      <c r="D4060" s="181">
        <v>208.69</v>
      </c>
    </row>
    <row r="4061" spans="1:4" x14ac:dyDescent="0.35">
      <c r="A4061">
        <v>4255</v>
      </c>
      <c r="B4061" t="s">
        <v>20333</v>
      </c>
      <c r="C4061">
        <v>0</v>
      </c>
      <c r="D4061" s="181">
        <v>36.844999999999999</v>
      </c>
    </row>
    <row r="4062" spans="1:4" x14ac:dyDescent="0.35">
      <c r="A4062">
        <v>4256</v>
      </c>
      <c r="B4062" t="s">
        <v>20334</v>
      </c>
      <c r="C4062">
        <v>0</v>
      </c>
      <c r="D4062" s="181">
        <v>24</v>
      </c>
    </row>
    <row r="4063" spans="1:4" x14ac:dyDescent="0.35">
      <c r="A4063">
        <v>4257</v>
      </c>
      <c r="B4063" t="s">
        <v>20335</v>
      </c>
      <c r="C4063">
        <v>0</v>
      </c>
      <c r="D4063" s="181">
        <v>7.11</v>
      </c>
    </row>
    <row r="4064" spans="1:4" x14ac:dyDescent="0.35">
      <c r="A4064">
        <v>4258</v>
      </c>
      <c r="B4064" t="s">
        <v>20336</v>
      </c>
      <c r="C4064">
        <v>0</v>
      </c>
      <c r="D4064" s="181">
        <v>25.331</v>
      </c>
    </row>
    <row r="4065" spans="1:4" x14ac:dyDescent="0.35">
      <c r="A4065">
        <v>4259</v>
      </c>
      <c r="B4065" t="s">
        <v>20337</v>
      </c>
      <c r="C4065">
        <v>0</v>
      </c>
      <c r="D4065" s="181">
        <v>21.381</v>
      </c>
    </row>
    <row r="4066" spans="1:4" x14ac:dyDescent="0.35">
      <c r="A4066">
        <v>4260</v>
      </c>
      <c r="B4066" t="s">
        <v>20338</v>
      </c>
      <c r="C4066">
        <v>0</v>
      </c>
      <c r="D4066" s="181">
        <v>41.481999999999999</v>
      </c>
    </row>
    <row r="4067" spans="1:4" x14ac:dyDescent="0.35">
      <c r="A4067">
        <v>4261</v>
      </c>
      <c r="B4067" t="s">
        <v>20339</v>
      </c>
      <c r="C4067">
        <v>0</v>
      </c>
      <c r="D4067" s="181">
        <v>53.82</v>
      </c>
    </row>
    <row r="4068" spans="1:4" x14ac:dyDescent="0.35">
      <c r="A4068">
        <v>4262</v>
      </c>
      <c r="B4068" t="s">
        <v>20340</v>
      </c>
      <c r="C4068">
        <v>0</v>
      </c>
      <c r="D4068" s="181">
        <v>10.446</v>
      </c>
    </row>
    <row r="4069" spans="1:4" x14ac:dyDescent="0.35">
      <c r="A4069">
        <v>4263</v>
      </c>
      <c r="B4069" t="s">
        <v>20341</v>
      </c>
      <c r="C4069">
        <v>0</v>
      </c>
      <c r="D4069" s="181">
        <v>23.45</v>
      </c>
    </row>
    <row r="4070" spans="1:4" x14ac:dyDescent="0.35">
      <c r="A4070">
        <v>4264</v>
      </c>
      <c r="B4070" t="s">
        <v>20342</v>
      </c>
      <c r="C4070">
        <v>0</v>
      </c>
      <c r="D4070" s="181">
        <v>4.2210000000000001</v>
      </c>
    </row>
    <row r="4071" spans="1:4" x14ac:dyDescent="0.35">
      <c r="A4071">
        <v>4265</v>
      </c>
      <c r="B4071" t="s">
        <v>20343</v>
      </c>
      <c r="C4071">
        <v>0</v>
      </c>
      <c r="D4071" s="181">
        <v>1.4</v>
      </c>
    </row>
    <row r="4072" spans="1:4" x14ac:dyDescent="0.35">
      <c r="A4072">
        <v>4266</v>
      </c>
      <c r="B4072" t="s">
        <v>20344</v>
      </c>
      <c r="C4072">
        <v>0</v>
      </c>
      <c r="D4072" s="181">
        <v>81.48</v>
      </c>
    </row>
    <row r="4073" spans="1:4" x14ac:dyDescent="0.35">
      <c r="A4073">
        <v>4267</v>
      </c>
      <c r="B4073" t="s">
        <v>20345</v>
      </c>
      <c r="C4073">
        <v>0</v>
      </c>
      <c r="D4073" s="181">
        <v>10.087999999999999</v>
      </c>
    </row>
    <row r="4074" spans="1:4" x14ac:dyDescent="0.35">
      <c r="A4074">
        <v>4268</v>
      </c>
      <c r="B4074" t="s">
        <v>20346</v>
      </c>
      <c r="C4074">
        <v>0</v>
      </c>
      <c r="D4074" s="181">
        <v>3.83</v>
      </c>
    </row>
    <row r="4075" spans="1:4" x14ac:dyDescent="0.35">
      <c r="A4075">
        <v>4269</v>
      </c>
      <c r="B4075" t="s">
        <v>20347</v>
      </c>
      <c r="C4075">
        <v>0</v>
      </c>
      <c r="D4075" s="181">
        <v>33.25</v>
      </c>
    </row>
    <row r="4076" spans="1:4" x14ac:dyDescent="0.35">
      <c r="A4076">
        <v>4270</v>
      </c>
      <c r="B4076" t="s">
        <v>20348</v>
      </c>
      <c r="C4076">
        <v>0</v>
      </c>
      <c r="D4076" s="181">
        <v>8.84</v>
      </c>
    </row>
    <row r="4077" spans="1:4" x14ac:dyDescent="0.35">
      <c r="A4077">
        <v>4271</v>
      </c>
      <c r="B4077" t="s">
        <v>20349</v>
      </c>
      <c r="C4077">
        <v>0</v>
      </c>
      <c r="D4077" s="181">
        <v>6.08</v>
      </c>
    </row>
    <row r="4078" spans="1:4" x14ac:dyDescent="0.35">
      <c r="A4078">
        <v>4272</v>
      </c>
      <c r="B4078" t="s">
        <v>20350</v>
      </c>
      <c r="C4078">
        <v>0</v>
      </c>
      <c r="D4078" s="181">
        <v>7.79</v>
      </c>
    </row>
    <row r="4079" spans="1:4" x14ac:dyDescent="0.35">
      <c r="A4079">
        <v>4273</v>
      </c>
      <c r="B4079" t="s">
        <v>20351</v>
      </c>
      <c r="C4079">
        <v>0</v>
      </c>
      <c r="D4079" s="181">
        <v>6.84</v>
      </c>
    </row>
    <row r="4080" spans="1:4" x14ac:dyDescent="0.35">
      <c r="A4080">
        <v>4274</v>
      </c>
      <c r="B4080" t="s">
        <v>20352</v>
      </c>
      <c r="C4080">
        <v>0</v>
      </c>
      <c r="D4080" s="181">
        <v>0</v>
      </c>
    </row>
    <row r="4081" spans="1:4" x14ac:dyDescent="0.35">
      <c r="A4081">
        <v>4275</v>
      </c>
      <c r="B4081" t="s">
        <v>20353</v>
      </c>
      <c r="C4081">
        <v>0</v>
      </c>
      <c r="D4081" s="181">
        <v>303.39999999999998</v>
      </c>
    </row>
    <row r="4082" spans="1:4" x14ac:dyDescent="0.35">
      <c r="A4082">
        <v>4276</v>
      </c>
      <c r="B4082" t="s">
        <v>20354</v>
      </c>
      <c r="C4082">
        <v>0</v>
      </c>
      <c r="D4082" s="181">
        <v>41.39</v>
      </c>
    </row>
    <row r="4083" spans="1:4" x14ac:dyDescent="0.35">
      <c r="A4083">
        <v>4277</v>
      </c>
      <c r="B4083" t="s">
        <v>20355</v>
      </c>
      <c r="C4083">
        <v>1</v>
      </c>
      <c r="D4083" s="181">
        <v>2454.0500000000002</v>
      </c>
    </row>
    <row r="4084" spans="1:4" x14ac:dyDescent="0.35">
      <c r="A4084">
        <v>4278</v>
      </c>
      <c r="B4084" t="s">
        <v>20356</v>
      </c>
      <c r="C4084">
        <v>0</v>
      </c>
      <c r="D4084" s="181">
        <v>20.21</v>
      </c>
    </row>
    <row r="4085" spans="1:4" x14ac:dyDescent="0.35">
      <c r="A4085">
        <v>4279</v>
      </c>
      <c r="B4085" t="s">
        <v>20357</v>
      </c>
      <c r="C4085">
        <v>0</v>
      </c>
      <c r="D4085" s="181">
        <v>1490.2</v>
      </c>
    </row>
    <row r="4086" spans="1:4" x14ac:dyDescent="0.35">
      <c r="A4086">
        <v>4280</v>
      </c>
      <c r="B4086" t="s">
        <v>20358</v>
      </c>
      <c r="C4086">
        <v>0</v>
      </c>
      <c r="D4086" s="181">
        <v>21.99</v>
      </c>
    </row>
    <row r="4087" spans="1:4" x14ac:dyDescent="0.35">
      <c r="A4087">
        <v>4281</v>
      </c>
      <c r="B4087" t="s">
        <v>20359</v>
      </c>
      <c r="C4087">
        <v>0</v>
      </c>
      <c r="D4087" s="181">
        <v>9.8699999999999992</v>
      </c>
    </row>
    <row r="4088" spans="1:4" x14ac:dyDescent="0.35">
      <c r="A4088">
        <v>4282</v>
      </c>
      <c r="B4088" t="s">
        <v>20360</v>
      </c>
      <c r="C4088">
        <v>0</v>
      </c>
      <c r="D4088" s="181">
        <v>69.12</v>
      </c>
    </row>
    <row r="4089" spans="1:4" x14ac:dyDescent="0.35">
      <c r="A4089">
        <v>4283</v>
      </c>
      <c r="B4089" t="s">
        <v>20361</v>
      </c>
      <c r="C4089">
        <v>0</v>
      </c>
      <c r="D4089" s="181">
        <v>24</v>
      </c>
    </row>
    <row r="4090" spans="1:4" x14ac:dyDescent="0.35">
      <c r="A4090">
        <v>4284</v>
      </c>
      <c r="B4090" t="s">
        <v>20362</v>
      </c>
      <c r="C4090">
        <v>0</v>
      </c>
      <c r="D4090" s="181">
        <v>159.36000000000001</v>
      </c>
    </row>
    <row r="4091" spans="1:4" x14ac:dyDescent="0.35">
      <c r="A4091">
        <v>4285</v>
      </c>
      <c r="B4091" t="s">
        <v>20363</v>
      </c>
      <c r="C4091">
        <v>0</v>
      </c>
      <c r="D4091" s="181">
        <v>12.532999999999999</v>
      </c>
    </row>
    <row r="4092" spans="1:4" x14ac:dyDescent="0.35">
      <c r="A4092">
        <v>4286</v>
      </c>
      <c r="B4092" t="s">
        <v>20364</v>
      </c>
      <c r="C4092">
        <v>0</v>
      </c>
      <c r="D4092" s="181">
        <v>19.649999999999999</v>
      </c>
    </row>
    <row r="4093" spans="1:4" x14ac:dyDescent="0.35">
      <c r="A4093">
        <v>4287</v>
      </c>
      <c r="B4093" t="s">
        <v>20365</v>
      </c>
      <c r="C4093">
        <v>0</v>
      </c>
      <c r="D4093" s="181">
        <v>12.87</v>
      </c>
    </row>
    <row r="4094" spans="1:4" x14ac:dyDescent="0.35">
      <c r="A4094">
        <v>4288</v>
      </c>
      <c r="B4094" t="s">
        <v>20366</v>
      </c>
      <c r="C4094">
        <v>129</v>
      </c>
      <c r="D4094" s="181">
        <v>11.084</v>
      </c>
    </row>
    <row r="4095" spans="1:4" x14ac:dyDescent="0.35">
      <c r="A4095">
        <v>4289</v>
      </c>
      <c r="B4095" t="s">
        <v>20367</v>
      </c>
      <c r="C4095">
        <v>0</v>
      </c>
      <c r="D4095" s="181">
        <v>200.88499999999999</v>
      </c>
    </row>
    <row r="4096" spans="1:4" x14ac:dyDescent="0.35">
      <c r="A4096">
        <v>4290</v>
      </c>
      <c r="B4096" t="s">
        <v>20368</v>
      </c>
      <c r="C4096">
        <v>0</v>
      </c>
      <c r="D4096" s="181">
        <v>415</v>
      </c>
    </row>
    <row r="4097" spans="1:4" x14ac:dyDescent="0.35">
      <c r="A4097">
        <v>4291</v>
      </c>
      <c r="B4097" t="s">
        <v>20369</v>
      </c>
      <c r="C4097">
        <v>0</v>
      </c>
      <c r="D4097" s="181">
        <v>23.5</v>
      </c>
    </row>
    <row r="4098" spans="1:4" x14ac:dyDescent="0.35">
      <c r="A4098">
        <v>4292</v>
      </c>
      <c r="B4098" t="s">
        <v>20370</v>
      </c>
      <c r="C4098">
        <v>9</v>
      </c>
      <c r="D4098" s="181">
        <v>21</v>
      </c>
    </row>
    <row r="4099" spans="1:4" x14ac:dyDescent="0.35">
      <c r="A4099">
        <v>4293</v>
      </c>
      <c r="B4099" t="s">
        <v>20371</v>
      </c>
      <c r="C4099">
        <v>0</v>
      </c>
      <c r="D4099" s="181">
        <v>14.75</v>
      </c>
    </row>
    <row r="4100" spans="1:4" x14ac:dyDescent="0.35">
      <c r="A4100">
        <v>4294</v>
      </c>
      <c r="B4100" t="s">
        <v>20372</v>
      </c>
      <c r="C4100">
        <v>3</v>
      </c>
      <c r="D4100" s="181">
        <v>3.09</v>
      </c>
    </row>
    <row r="4101" spans="1:4" x14ac:dyDescent="0.35">
      <c r="A4101">
        <v>4295</v>
      </c>
      <c r="B4101" t="s">
        <v>20373</v>
      </c>
      <c r="C4101">
        <v>3</v>
      </c>
      <c r="D4101" s="181">
        <v>23.5</v>
      </c>
    </row>
    <row r="4102" spans="1:4" x14ac:dyDescent="0.35">
      <c r="A4102">
        <v>4296</v>
      </c>
      <c r="B4102" t="s">
        <v>20374</v>
      </c>
      <c r="C4102">
        <v>0</v>
      </c>
      <c r="D4102" s="181">
        <v>27.07</v>
      </c>
    </row>
    <row r="4103" spans="1:4" x14ac:dyDescent="0.35">
      <c r="A4103">
        <v>4297</v>
      </c>
      <c r="B4103" t="s">
        <v>20375</v>
      </c>
      <c r="C4103">
        <v>0</v>
      </c>
      <c r="D4103" s="181">
        <v>28.69</v>
      </c>
    </row>
    <row r="4104" spans="1:4" x14ac:dyDescent="0.35">
      <c r="A4104">
        <v>4298</v>
      </c>
      <c r="B4104" t="s">
        <v>20376</v>
      </c>
      <c r="C4104">
        <v>0</v>
      </c>
      <c r="D4104" s="181">
        <v>28.69</v>
      </c>
    </row>
    <row r="4105" spans="1:4" x14ac:dyDescent="0.35">
      <c r="A4105">
        <v>4299</v>
      </c>
      <c r="B4105" t="s">
        <v>20377</v>
      </c>
      <c r="C4105">
        <v>0</v>
      </c>
      <c r="D4105" s="181">
        <v>28.69</v>
      </c>
    </row>
    <row r="4106" spans="1:4" x14ac:dyDescent="0.35">
      <c r="A4106">
        <v>4300</v>
      </c>
      <c r="B4106" t="s">
        <v>20378</v>
      </c>
      <c r="C4106">
        <v>0</v>
      </c>
      <c r="D4106" s="181">
        <v>33.36</v>
      </c>
    </row>
    <row r="4107" spans="1:4" x14ac:dyDescent="0.35">
      <c r="A4107">
        <v>4301</v>
      </c>
      <c r="B4107" t="s">
        <v>20379</v>
      </c>
      <c r="C4107">
        <v>0</v>
      </c>
      <c r="D4107" s="181">
        <v>34.31</v>
      </c>
    </row>
    <row r="4108" spans="1:4" x14ac:dyDescent="0.35">
      <c r="A4108">
        <v>4302</v>
      </c>
      <c r="B4108" t="s">
        <v>20380</v>
      </c>
      <c r="C4108">
        <v>0</v>
      </c>
      <c r="D4108" s="181">
        <v>31.28</v>
      </c>
    </row>
    <row r="4109" spans="1:4" x14ac:dyDescent="0.35">
      <c r="A4109">
        <v>4303</v>
      </c>
      <c r="B4109" t="s">
        <v>20381</v>
      </c>
      <c r="C4109">
        <v>0</v>
      </c>
      <c r="D4109" s="181">
        <v>44.87</v>
      </c>
    </row>
    <row r="4110" spans="1:4" x14ac:dyDescent="0.35">
      <c r="A4110">
        <v>4304</v>
      </c>
      <c r="B4110" t="s">
        <v>20382</v>
      </c>
      <c r="C4110">
        <v>0</v>
      </c>
      <c r="D4110" s="181">
        <v>12.79</v>
      </c>
    </row>
    <row r="4111" spans="1:4" x14ac:dyDescent="0.35">
      <c r="A4111">
        <v>4305</v>
      </c>
      <c r="B4111" t="s">
        <v>20383</v>
      </c>
      <c r="C4111">
        <v>0</v>
      </c>
      <c r="D4111" s="181">
        <v>24.88</v>
      </c>
    </row>
    <row r="4112" spans="1:4" x14ac:dyDescent="0.35">
      <c r="A4112">
        <v>4306</v>
      </c>
      <c r="B4112" t="s">
        <v>20384</v>
      </c>
      <c r="C4112">
        <v>0</v>
      </c>
      <c r="D4112" s="181">
        <v>27</v>
      </c>
    </row>
    <row r="4113" spans="1:4" x14ac:dyDescent="0.35">
      <c r="A4113">
        <v>4307</v>
      </c>
      <c r="B4113" t="s">
        <v>20385</v>
      </c>
      <c r="C4113">
        <v>0</v>
      </c>
      <c r="D4113" s="181">
        <v>25.65</v>
      </c>
    </row>
    <row r="4114" spans="1:4" x14ac:dyDescent="0.35">
      <c r="A4114">
        <v>4308</v>
      </c>
      <c r="B4114" t="s">
        <v>20386</v>
      </c>
      <c r="C4114">
        <v>0</v>
      </c>
      <c r="D4114" s="181">
        <v>37</v>
      </c>
    </row>
    <row r="4115" spans="1:4" x14ac:dyDescent="0.35">
      <c r="A4115">
        <v>4309</v>
      </c>
      <c r="B4115" t="s">
        <v>20387</v>
      </c>
      <c r="C4115">
        <v>0</v>
      </c>
      <c r="D4115" s="181">
        <v>74.7</v>
      </c>
    </row>
    <row r="4116" spans="1:4" x14ac:dyDescent="0.35">
      <c r="A4116">
        <v>4310</v>
      </c>
      <c r="B4116" t="s">
        <v>20388</v>
      </c>
      <c r="C4116">
        <v>0</v>
      </c>
      <c r="D4116" s="181">
        <v>18.5</v>
      </c>
    </row>
    <row r="4117" spans="1:4" x14ac:dyDescent="0.35">
      <c r="A4117">
        <v>4311</v>
      </c>
      <c r="B4117" t="s">
        <v>20389</v>
      </c>
      <c r="C4117">
        <v>0</v>
      </c>
      <c r="D4117" s="181">
        <v>167</v>
      </c>
    </row>
    <row r="4118" spans="1:4" x14ac:dyDescent="0.35">
      <c r="A4118">
        <v>4312</v>
      </c>
      <c r="B4118" t="s">
        <v>20390</v>
      </c>
      <c r="C4118">
        <v>0</v>
      </c>
      <c r="D4118" s="181">
        <v>142</v>
      </c>
    </row>
    <row r="4119" spans="1:4" x14ac:dyDescent="0.35">
      <c r="A4119">
        <v>4313</v>
      </c>
      <c r="B4119" t="s">
        <v>20391</v>
      </c>
      <c r="C4119">
        <v>0</v>
      </c>
      <c r="D4119" s="181">
        <v>35.799999999999997</v>
      </c>
    </row>
    <row r="4120" spans="1:4" x14ac:dyDescent="0.35">
      <c r="A4120">
        <v>4314</v>
      </c>
      <c r="B4120" t="s">
        <v>20392</v>
      </c>
      <c r="C4120">
        <v>0</v>
      </c>
      <c r="D4120" s="181">
        <v>21.66</v>
      </c>
    </row>
    <row r="4121" spans="1:4" x14ac:dyDescent="0.35">
      <c r="A4121">
        <v>4315</v>
      </c>
      <c r="B4121" t="s">
        <v>20393</v>
      </c>
      <c r="C4121">
        <v>12</v>
      </c>
      <c r="D4121" s="181">
        <v>4.24</v>
      </c>
    </row>
    <row r="4122" spans="1:4" x14ac:dyDescent="0.35">
      <c r="A4122">
        <v>4316</v>
      </c>
      <c r="B4122" t="s">
        <v>20394</v>
      </c>
      <c r="C4122">
        <v>0</v>
      </c>
      <c r="D4122" s="181">
        <v>5.51</v>
      </c>
    </row>
    <row r="4123" spans="1:4" x14ac:dyDescent="0.35">
      <c r="A4123">
        <v>4317</v>
      </c>
      <c r="B4123" t="s">
        <v>20395</v>
      </c>
      <c r="C4123">
        <v>12</v>
      </c>
      <c r="D4123" s="181">
        <v>3.75</v>
      </c>
    </row>
    <row r="4124" spans="1:4" x14ac:dyDescent="0.35">
      <c r="A4124">
        <v>4318</v>
      </c>
      <c r="B4124" t="s">
        <v>20396</v>
      </c>
      <c r="C4124">
        <v>0</v>
      </c>
      <c r="D4124" s="181">
        <v>3.61</v>
      </c>
    </row>
    <row r="4125" spans="1:4" x14ac:dyDescent="0.35">
      <c r="A4125">
        <v>4319</v>
      </c>
      <c r="B4125" t="s">
        <v>20397</v>
      </c>
      <c r="C4125">
        <v>0</v>
      </c>
      <c r="D4125" s="181">
        <v>8.18</v>
      </c>
    </row>
    <row r="4126" spans="1:4" x14ac:dyDescent="0.35">
      <c r="A4126">
        <v>4320</v>
      </c>
      <c r="B4126" t="s">
        <v>20398</v>
      </c>
      <c r="C4126">
        <v>0</v>
      </c>
      <c r="D4126" s="181">
        <v>5.7</v>
      </c>
    </row>
    <row r="4127" spans="1:4" x14ac:dyDescent="0.35">
      <c r="A4127">
        <v>4321</v>
      </c>
      <c r="B4127" t="s">
        <v>20399</v>
      </c>
      <c r="C4127">
        <v>0</v>
      </c>
      <c r="D4127" s="181">
        <v>41.454000000000001</v>
      </c>
    </row>
    <row r="4128" spans="1:4" x14ac:dyDescent="0.35">
      <c r="A4128">
        <v>4322</v>
      </c>
      <c r="B4128" t="s">
        <v>20400</v>
      </c>
      <c r="C4128">
        <v>0</v>
      </c>
      <c r="D4128" s="181">
        <v>14.92</v>
      </c>
    </row>
    <row r="4129" spans="1:4" x14ac:dyDescent="0.35">
      <c r="A4129">
        <v>4323</v>
      </c>
      <c r="B4129" t="s">
        <v>20401</v>
      </c>
      <c r="C4129">
        <v>0</v>
      </c>
      <c r="D4129" s="181">
        <v>12.47</v>
      </c>
    </row>
    <row r="4130" spans="1:4" x14ac:dyDescent="0.35">
      <c r="A4130">
        <v>4324</v>
      </c>
      <c r="B4130" t="s">
        <v>20402</v>
      </c>
      <c r="C4130">
        <v>0</v>
      </c>
      <c r="D4130" s="181">
        <v>50.32</v>
      </c>
    </row>
    <row r="4131" spans="1:4" x14ac:dyDescent="0.35">
      <c r="A4131">
        <v>4325</v>
      </c>
      <c r="B4131" t="s">
        <v>20403</v>
      </c>
      <c r="C4131">
        <v>0</v>
      </c>
      <c r="D4131" s="181">
        <v>57.09</v>
      </c>
    </row>
    <row r="4132" spans="1:4" x14ac:dyDescent="0.35">
      <c r="A4132">
        <v>4326</v>
      </c>
      <c r="B4132" t="s">
        <v>20404</v>
      </c>
      <c r="C4132">
        <v>6</v>
      </c>
      <c r="D4132" s="181">
        <v>18.829999999999998</v>
      </c>
    </row>
    <row r="4133" spans="1:4" x14ac:dyDescent="0.35">
      <c r="A4133">
        <v>4327</v>
      </c>
      <c r="B4133" t="s">
        <v>20405</v>
      </c>
      <c r="C4133">
        <v>0</v>
      </c>
      <c r="D4133" s="181">
        <v>58.994999999999997</v>
      </c>
    </row>
    <row r="4134" spans="1:4" x14ac:dyDescent="0.35">
      <c r="A4134">
        <v>4328</v>
      </c>
      <c r="B4134" t="s">
        <v>20406</v>
      </c>
      <c r="C4134">
        <v>0</v>
      </c>
      <c r="D4134" s="181">
        <v>50.238</v>
      </c>
    </row>
    <row r="4135" spans="1:4" x14ac:dyDescent="0.35">
      <c r="A4135">
        <v>4329</v>
      </c>
      <c r="B4135" t="s">
        <v>20407</v>
      </c>
      <c r="C4135">
        <v>0</v>
      </c>
      <c r="D4135" s="181">
        <v>11.696</v>
      </c>
    </row>
    <row r="4136" spans="1:4" x14ac:dyDescent="0.35">
      <c r="A4136">
        <v>4330</v>
      </c>
      <c r="B4136" t="s">
        <v>20408</v>
      </c>
      <c r="C4136">
        <v>0</v>
      </c>
      <c r="D4136" s="181">
        <v>29.14</v>
      </c>
    </row>
    <row r="4137" spans="1:4" x14ac:dyDescent="0.35">
      <c r="A4137">
        <v>4331</v>
      </c>
      <c r="B4137" t="s">
        <v>20409</v>
      </c>
      <c r="C4137">
        <v>0</v>
      </c>
      <c r="D4137" s="181">
        <v>31.87</v>
      </c>
    </row>
    <row r="4138" spans="1:4" x14ac:dyDescent="0.35">
      <c r="A4138">
        <v>4332</v>
      </c>
      <c r="B4138" t="s">
        <v>20410</v>
      </c>
      <c r="C4138">
        <v>0</v>
      </c>
      <c r="D4138" s="181">
        <v>24.26</v>
      </c>
    </row>
    <row r="4139" spans="1:4" x14ac:dyDescent="0.35">
      <c r="A4139">
        <v>4333</v>
      </c>
      <c r="B4139" t="s">
        <v>20411</v>
      </c>
      <c r="C4139">
        <v>0</v>
      </c>
      <c r="D4139" s="181">
        <v>17.260000000000002</v>
      </c>
    </row>
    <row r="4140" spans="1:4" x14ac:dyDescent="0.35">
      <c r="A4140">
        <v>4334</v>
      </c>
      <c r="B4140" t="s">
        <v>20412</v>
      </c>
      <c r="C4140">
        <v>0</v>
      </c>
      <c r="D4140" s="181">
        <v>24</v>
      </c>
    </row>
    <row r="4141" spans="1:4" x14ac:dyDescent="0.35">
      <c r="A4141">
        <v>4335</v>
      </c>
      <c r="B4141" t="s">
        <v>20413</v>
      </c>
      <c r="C4141">
        <v>42</v>
      </c>
      <c r="D4141" s="181">
        <v>5.4</v>
      </c>
    </row>
    <row r="4142" spans="1:4" x14ac:dyDescent="0.35">
      <c r="A4142">
        <v>4336</v>
      </c>
      <c r="B4142" t="s">
        <v>20414</v>
      </c>
      <c r="C4142">
        <v>0</v>
      </c>
      <c r="D4142" s="181">
        <v>4.71</v>
      </c>
    </row>
    <row r="4143" spans="1:4" x14ac:dyDescent="0.35">
      <c r="A4143">
        <v>4337</v>
      </c>
      <c r="B4143" t="s">
        <v>20415</v>
      </c>
      <c r="C4143">
        <v>0</v>
      </c>
      <c r="D4143" s="181">
        <v>9.0299999999999994</v>
      </c>
    </row>
    <row r="4144" spans="1:4" x14ac:dyDescent="0.35">
      <c r="A4144">
        <v>4338</v>
      </c>
      <c r="B4144" t="s">
        <v>20416</v>
      </c>
      <c r="C4144">
        <v>0</v>
      </c>
      <c r="D4144" s="181">
        <v>5.89</v>
      </c>
    </row>
    <row r="4145" spans="1:4" x14ac:dyDescent="0.35">
      <c r="A4145">
        <v>4339</v>
      </c>
      <c r="B4145" t="s">
        <v>20417</v>
      </c>
      <c r="C4145">
        <v>0</v>
      </c>
      <c r="D4145" s="181">
        <v>39.326000000000001</v>
      </c>
    </row>
    <row r="4146" spans="1:4" x14ac:dyDescent="0.35">
      <c r="A4146">
        <v>4340</v>
      </c>
      <c r="B4146" t="s">
        <v>20418</v>
      </c>
      <c r="C4146">
        <v>0</v>
      </c>
      <c r="D4146" s="181">
        <v>18.954000000000001</v>
      </c>
    </row>
    <row r="4147" spans="1:4" x14ac:dyDescent="0.35">
      <c r="A4147">
        <v>4341</v>
      </c>
      <c r="B4147" t="s">
        <v>20419</v>
      </c>
      <c r="C4147">
        <v>0</v>
      </c>
      <c r="D4147" s="181">
        <v>46.38</v>
      </c>
    </row>
    <row r="4148" spans="1:4" x14ac:dyDescent="0.35">
      <c r="A4148">
        <v>4342</v>
      </c>
      <c r="B4148" t="s">
        <v>20420</v>
      </c>
      <c r="C4148">
        <v>6</v>
      </c>
      <c r="D4148" s="181">
        <v>35.909999999999997</v>
      </c>
    </row>
    <row r="4149" spans="1:4" x14ac:dyDescent="0.35">
      <c r="A4149">
        <v>4343</v>
      </c>
      <c r="B4149" t="s">
        <v>20421</v>
      </c>
      <c r="C4149">
        <v>0</v>
      </c>
      <c r="D4149" s="181">
        <v>25.06</v>
      </c>
    </row>
    <row r="4150" spans="1:4" x14ac:dyDescent="0.35">
      <c r="A4150">
        <v>4344</v>
      </c>
      <c r="B4150" t="s">
        <v>20422</v>
      </c>
      <c r="C4150">
        <v>0</v>
      </c>
      <c r="D4150" s="181">
        <v>475</v>
      </c>
    </row>
    <row r="4151" spans="1:4" x14ac:dyDescent="0.35">
      <c r="A4151">
        <v>4345</v>
      </c>
      <c r="B4151" t="s">
        <v>20423</v>
      </c>
      <c r="C4151">
        <v>0</v>
      </c>
      <c r="D4151" s="181">
        <v>25.14</v>
      </c>
    </row>
    <row r="4152" spans="1:4" x14ac:dyDescent="0.35">
      <c r="A4152">
        <v>4346</v>
      </c>
      <c r="B4152" t="s">
        <v>20424</v>
      </c>
      <c r="C4152">
        <v>0</v>
      </c>
      <c r="D4152" s="181">
        <v>11.4</v>
      </c>
    </row>
    <row r="4153" spans="1:4" x14ac:dyDescent="0.35">
      <c r="A4153">
        <v>4347</v>
      </c>
      <c r="B4153" t="s">
        <v>20425</v>
      </c>
      <c r="C4153">
        <v>0</v>
      </c>
      <c r="D4153" s="181">
        <v>46.07</v>
      </c>
    </row>
    <row r="4154" spans="1:4" x14ac:dyDescent="0.35">
      <c r="A4154">
        <v>4348</v>
      </c>
      <c r="B4154" t="s">
        <v>20426</v>
      </c>
      <c r="C4154">
        <v>0</v>
      </c>
      <c r="D4154" s="181">
        <v>48.14</v>
      </c>
    </row>
    <row r="4155" spans="1:4" x14ac:dyDescent="0.35">
      <c r="A4155">
        <v>4349</v>
      </c>
      <c r="B4155" t="s">
        <v>20427</v>
      </c>
      <c r="C4155">
        <v>0</v>
      </c>
      <c r="D4155" s="181">
        <v>48.11</v>
      </c>
    </row>
    <row r="4156" spans="1:4" x14ac:dyDescent="0.35">
      <c r="A4156">
        <v>4350</v>
      </c>
      <c r="B4156" t="s">
        <v>20428</v>
      </c>
      <c r="C4156">
        <v>0</v>
      </c>
      <c r="D4156" s="181">
        <v>8.4</v>
      </c>
    </row>
    <row r="4157" spans="1:4" x14ac:dyDescent="0.35">
      <c r="A4157">
        <v>4351</v>
      </c>
      <c r="B4157" t="s">
        <v>20429</v>
      </c>
      <c r="C4157">
        <v>0</v>
      </c>
      <c r="D4157" s="181">
        <v>483.17</v>
      </c>
    </row>
    <row r="4158" spans="1:4" x14ac:dyDescent="0.35">
      <c r="A4158">
        <v>4352</v>
      </c>
      <c r="B4158" t="s">
        <v>20430</v>
      </c>
      <c r="C4158">
        <v>12</v>
      </c>
      <c r="D4158" s="181">
        <v>16.59</v>
      </c>
    </row>
    <row r="4159" spans="1:4" x14ac:dyDescent="0.35">
      <c r="A4159">
        <v>4353</v>
      </c>
      <c r="B4159" t="s">
        <v>20431</v>
      </c>
      <c r="C4159">
        <v>0</v>
      </c>
      <c r="D4159" s="181">
        <v>24.7</v>
      </c>
    </row>
    <row r="4160" spans="1:4" x14ac:dyDescent="0.35">
      <c r="A4160">
        <v>4354</v>
      </c>
      <c r="B4160" t="s">
        <v>20432</v>
      </c>
      <c r="C4160">
        <v>36</v>
      </c>
      <c r="D4160" s="181">
        <v>3.1520000000000001</v>
      </c>
    </row>
    <row r="4161" spans="1:4" x14ac:dyDescent="0.35">
      <c r="A4161">
        <v>4355</v>
      </c>
      <c r="B4161" t="s">
        <v>20433</v>
      </c>
      <c r="C4161">
        <v>222</v>
      </c>
      <c r="D4161" s="181">
        <v>3.1019999999999999</v>
      </c>
    </row>
    <row r="4162" spans="1:4" x14ac:dyDescent="0.35">
      <c r="A4162">
        <v>4356</v>
      </c>
      <c r="B4162" t="s">
        <v>20434</v>
      </c>
      <c r="C4162">
        <v>84</v>
      </c>
      <c r="D4162" s="181">
        <v>3.1520000000000001</v>
      </c>
    </row>
    <row r="4163" spans="1:4" x14ac:dyDescent="0.35">
      <c r="A4163">
        <v>4357</v>
      </c>
      <c r="B4163" t="s">
        <v>20435</v>
      </c>
      <c r="C4163">
        <v>0</v>
      </c>
      <c r="D4163" s="181">
        <v>64.59</v>
      </c>
    </row>
    <row r="4164" spans="1:4" x14ac:dyDescent="0.35">
      <c r="A4164">
        <v>4358</v>
      </c>
      <c r="B4164" t="s">
        <v>20436</v>
      </c>
      <c r="C4164">
        <v>0</v>
      </c>
      <c r="D4164" s="181">
        <v>5.55</v>
      </c>
    </row>
    <row r="4165" spans="1:4" x14ac:dyDescent="0.35">
      <c r="A4165">
        <v>4359</v>
      </c>
      <c r="B4165" t="s">
        <v>20437</v>
      </c>
      <c r="C4165">
        <v>42</v>
      </c>
      <c r="D4165" s="181">
        <v>6.0039999999999996</v>
      </c>
    </row>
    <row r="4166" spans="1:4" x14ac:dyDescent="0.35">
      <c r="A4166">
        <v>4360</v>
      </c>
      <c r="B4166" t="s">
        <v>20438</v>
      </c>
      <c r="C4166">
        <v>0</v>
      </c>
      <c r="D4166" s="181">
        <v>4.4800000000000004</v>
      </c>
    </row>
    <row r="4167" spans="1:4" x14ac:dyDescent="0.35">
      <c r="A4167">
        <v>4361</v>
      </c>
      <c r="B4167" t="s">
        <v>20439</v>
      </c>
      <c r="C4167">
        <v>0</v>
      </c>
      <c r="D4167" s="181">
        <v>209</v>
      </c>
    </row>
    <row r="4168" spans="1:4" x14ac:dyDescent="0.35">
      <c r="A4168">
        <v>4362</v>
      </c>
      <c r="B4168" t="s">
        <v>20440</v>
      </c>
      <c r="C4168">
        <v>0</v>
      </c>
      <c r="D4168" s="181">
        <v>26.724</v>
      </c>
    </row>
    <row r="4169" spans="1:4" x14ac:dyDescent="0.35">
      <c r="A4169">
        <v>4363</v>
      </c>
      <c r="B4169" t="s">
        <v>20441</v>
      </c>
      <c r="C4169">
        <v>0</v>
      </c>
      <c r="D4169" s="181">
        <v>38</v>
      </c>
    </row>
    <row r="4170" spans="1:4" x14ac:dyDescent="0.35">
      <c r="A4170">
        <v>4364</v>
      </c>
      <c r="B4170" t="s">
        <v>20442</v>
      </c>
      <c r="C4170">
        <v>0</v>
      </c>
      <c r="D4170" s="181">
        <v>36.86</v>
      </c>
    </row>
    <row r="4171" spans="1:4" x14ac:dyDescent="0.35">
      <c r="A4171">
        <v>4365</v>
      </c>
      <c r="B4171" t="s">
        <v>20443</v>
      </c>
      <c r="C4171">
        <v>0</v>
      </c>
      <c r="D4171" s="181">
        <v>25.46</v>
      </c>
    </row>
    <row r="4172" spans="1:4" x14ac:dyDescent="0.35">
      <c r="A4172">
        <v>4366</v>
      </c>
      <c r="B4172" t="s">
        <v>20444</v>
      </c>
      <c r="C4172">
        <v>0</v>
      </c>
      <c r="D4172" s="181">
        <v>42.75</v>
      </c>
    </row>
    <row r="4173" spans="1:4" x14ac:dyDescent="0.35">
      <c r="A4173">
        <v>4367</v>
      </c>
      <c r="B4173" t="s">
        <v>20445</v>
      </c>
      <c r="C4173">
        <v>0</v>
      </c>
      <c r="D4173" s="181">
        <v>16.57</v>
      </c>
    </row>
    <row r="4174" spans="1:4" x14ac:dyDescent="0.35">
      <c r="A4174">
        <v>4368</v>
      </c>
      <c r="B4174" t="s">
        <v>20446</v>
      </c>
      <c r="C4174">
        <v>0</v>
      </c>
      <c r="D4174" s="181">
        <v>26</v>
      </c>
    </row>
    <row r="4175" spans="1:4" x14ac:dyDescent="0.35">
      <c r="A4175">
        <v>4369</v>
      </c>
      <c r="B4175" t="s">
        <v>20447</v>
      </c>
      <c r="C4175">
        <v>0</v>
      </c>
      <c r="D4175" s="181">
        <v>26.5</v>
      </c>
    </row>
    <row r="4176" spans="1:4" x14ac:dyDescent="0.35">
      <c r="A4176">
        <v>4370</v>
      </c>
      <c r="B4176" t="s">
        <v>20448</v>
      </c>
      <c r="C4176">
        <v>0</v>
      </c>
      <c r="D4176" s="181">
        <v>46.5</v>
      </c>
    </row>
    <row r="4177" spans="1:4" x14ac:dyDescent="0.35">
      <c r="A4177">
        <v>4371</v>
      </c>
      <c r="B4177" t="s">
        <v>20449</v>
      </c>
      <c r="C4177">
        <v>0</v>
      </c>
      <c r="D4177" s="181">
        <v>50</v>
      </c>
    </row>
    <row r="4178" spans="1:4" x14ac:dyDescent="0.35">
      <c r="A4178">
        <v>4372</v>
      </c>
      <c r="B4178" t="s">
        <v>20450</v>
      </c>
      <c r="C4178">
        <v>0</v>
      </c>
      <c r="D4178" s="181">
        <v>46</v>
      </c>
    </row>
    <row r="4179" spans="1:4" x14ac:dyDescent="0.35">
      <c r="A4179">
        <v>4373</v>
      </c>
      <c r="B4179" t="s">
        <v>20451</v>
      </c>
      <c r="C4179">
        <v>0</v>
      </c>
      <c r="D4179" s="181">
        <v>12</v>
      </c>
    </row>
    <row r="4180" spans="1:4" x14ac:dyDescent="0.35">
      <c r="A4180">
        <v>4374</v>
      </c>
      <c r="B4180" t="s">
        <v>20452</v>
      </c>
      <c r="C4180">
        <v>0</v>
      </c>
      <c r="D4180" s="181">
        <v>17</v>
      </c>
    </row>
    <row r="4181" spans="1:4" x14ac:dyDescent="0.35">
      <c r="A4181">
        <v>4375</v>
      </c>
      <c r="B4181" t="s">
        <v>20453</v>
      </c>
      <c r="C4181">
        <v>0</v>
      </c>
      <c r="D4181" s="181">
        <v>258</v>
      </c>
    </row>
    <row r="4182" spans="1:4" x14ac:dyDescent="0.35">
      <c r="A4182">
        <v>4376</v>
      </c>
      <c r="B4182" t="s">
        <v>20454</v>
      </c>
      <c r="C4182">
        <v>0</v>
      </c>
      <c r="D4182" s="181">
        <v>193</v>
      </c>
    </row>
    <row r="4183" spans="1:4" x14ac:dyDescent="0.35">
      <c r="A4183">
        <v>4377</v>
      </c>
      <c r="B4183" t="s">
        <v>20455</v>
      </c>
      <c r="C4183">
        <v>12</v>
      </c>
      <c r="D4183" s="181">
        <v>5.43</v>
      </c>
    </row>
    <row r="4184" spans="1:4" x14ac:dyDescent="0.35">
      <c r="A4184">
        <v>4378</v>
      </c>
      <c r="B4184" t="s">
        <v>20456</v>
      </c>
      <c r="C4184">
        <v>0</v>
      </c>
      <c r="D4184" s="181">
        <v>0</v>
      </c>
    </row>
    <row r="4185" spans="1:4" x14ac:dyDescent="0.35">
      <c r="A4185">
        <v>4379</v>
      </c>
      <c r="B4185" t="s">
        <v>20457</v>
      </c>
      <c r="C4185">
        <v>0</v>
      </c>
      <c r="D4185" s="181">
        <v>11.4</v>
      </c>
    </row>
    <row r="4186" spans="1:4" x14ac:dyDescent="0.35">
      <c r="A4186">
        <v>4380</v>
      </c>
      <c r="B4186" t="s">
        <v>20458</v>
      </c>
      <c r="C4186">
        <v>0</v>
      </c>
      <c r="D4186" s="181">
        <v>9.6</v>
      </c>
    </row>
    <row r="4187" spans="1:4" x14ac:dyDescent="0.35">
      <c r="A4187">
        <v>4381</v>
      </c>
      <c r="B4187" t="s">
        <v>20459</v>
      </c>
      <c r="C4187">
        <v>0</v>
      </c>
      <c r="D4187" s="181">
        <v>79.884</v>
      </c>
    </row>
    <row r="4188" spans="1:4" x14ac:dyDescent="0.35">
      <c r="A4188">
        <v>4382</v>
      </c>
      <c r="B4188" t="s">
        <v>20460</v>
      </c>
      <c r="C4188">
        <v>0</v>
      </c>
      <c r="D4188" s="181">
        <v>8.7799999999999994</v>
      </c>
    </row>
    <row r="4189" spans="1:4" x14ac:dyDescent="0.35">
      <c r="A4189">
        <v>4383</v>
      </c>
      <c r="B4189" t="s">
        <v>20461</v>
      </c>
      <c r="C4189">
        <v>9</v>
      </c>
      <c r="D4189" s="181">
        <v>9.66</v>
      </c>
    </row>
    <row r="4190" spans="1:4" x14ac:dyDescent="0.35">
      <c r="A4190">
        <v>4384</v>
      </c>
      <c r="B4190" t="s">
        <v>20462</v>
      </c>
      <c r="C4190">
        <v>0</v>
      </c>
      <c r="D4190" s="181">
        <v>15.433</v>
      </c>
    </row>
    <row r="4191" spans="1:4" x14ac:dyDescent="0.35">
      <c r="A4191">
        <v>4385</v>
      </c>
      <c r="B4191" t="s">
        <v>20463</v>
      </c>
      <c r="C4191">
        <v>0</v>
      </c>
      <c r="D4191" s="181">
        <v>120</v>
      </c>
    </row>
    <row r="4192" spans="1:4" x14ac:dyDescent="0.35">
      <c r="A4192">
        <v>4386</v>
      </c>
      <c r="B4192" t="s">
        <v>20464</v>
      </c>
      <c r="C4192">
        <v>0</v>
      </c>
      <c r="D4192" s="181">
        <v>64.400000000000006</v>
      </c>
    </row>
    <row r="4193" spans="1:4" x14ac:dyDescent="0.35">
      <c r="A4193">
        <v>4387</v>
      </c>
      <c r="B4193" t="s">
        <v>20465</v>
      </c>
      <c r="C4193">
        <v>0</v>
      </c>
      <c r="D4193" s="181">
        <v>51.09</v>
      </c>
    </row>
    <row r="4194" spans="1:4" x14ac:dyDescent="0.35">
      <c r="A4194">
        <v>4388</v>
      </c>
      <c r="B4194" t="s">
        <v>20466</v>
      </c>
      <c r="C4194">
        <v>0</v>
      </c>
      <c r="D4194" s="181">
        <v>27.62</v>
      </c>
    </row>
    <row r="4195" spans="1:4" x14ac:dyDescent="0.35">
      <c r="A4195">
        <v>4389</v>
      </c>
      <c r="B4195" t="s">
        <v>20467</v>
      </c>
      <c r="C4195">
        <v>0</v>
      </c>
      <c r="D4195" s="181">
        <v>16.524999999999999</v>
      </c>
    </row>
    <row r="4196" spans="1:4" x14ac:dyDescent="0.35">
      <c r="A4196">
        <v>4390</v>
      </c>
      <c r="B4196" t="s">
        <v>20468</v>
      </c>
      <c r="C4196">
        <v>0</v>
      </c>
      <c r="D4196" s="181">
        <v>8.1300000000000008</v>
      </c>
    </row>
    <row r="4197" spans="1:4" x14ac:dyDescent="0.35">
      <c r="A4197">
        <v>4391</v>
      </c>
      <c r="B4197" t="s">
        <v>20469</v>
      </c>
      <c r="C4197">
        <v>0</v>
      </c>
      <c r="D4197" s="181">
        <v>16.291</v>
      </c>
    </row>
    <row r="4198" spans="1:4" x14ac:dyDescent="0.35">
      <c r="A4198">
        <v>4392</v>
      </c>
      <c r="B4198" t="s">
        <v>20470</v>
      </c>
      <c r="C4198">
        <v>0</v>
      </c>
      <c r="D4198" s="181">
        <v>12.45</v>
      </c>
    </row>
    <row r="4199" spans="1:4" x14ac:dyDescent="0.35">
      <c r="A4199">
        <v>4393</v>
      </c>
      <c r="B4199" t="s">
        <v>20471</v>
      </c>
      <c r="C4199">
        <v>0</v>
      </c>
      <c r="D4199" s="181">
        <v>0</v>
      </c>
    </row>
    <row r="4200" spans="1:4" x14ac:dyDescent="0.35">
      <c r="A4200">
        <v>4394</v>
      </c>
      <c r="B4200" t="s">
        <v>20472</v>
      </c>
      <c r="C4200">
        <v>0</v>
      </c>
      <c r="D4200" s="181">
        <v>13.27</v>
      </c>
    </row>
    <row r="4201" spans="1:4" x14ac:dyDescent="0.35">
      <c r="A4201">
        <v>4395</v>
      </c>
      <c r="B4201" t="s">
        <v>20473</v>
      </c>
      <c r="C4201">
        <v>1</v>
      </c>
      <c r="D4201" s="181">
        <v>20.57</v>
      </c>
    </row>
    <row r="4202" spans="1:4" x14ac:dyDescent="0.35">
      <c r="A4202">
        <v>4396</v>
      </c>
      <c r="B4202" t="s">
        <v>20474</v>
      </c>
      <c r="C4202">
        <v>0</v>
      </c>
      <c r="D4202" s="181">
        <v>9.86</v>
      </c>
    </row>
    <row r="4203" spans="1:4" x14ac:dyDescent="0.35">
      <c r="A4203">
        <v>4397</v>
      </c>
      <c r="B4203" t="s">
        <v>20475</v>
      </c>
      <c r="C4203">
        <v>0</v>
      </c>
      <c r="D4203" s="181">
        <v>7.46</v>
      </c>
    </row>
    <row r="4204" spans="1:4" x14ac:dyDescent="0.35">
      <c r="A4204">
        <v>4398</v>
      </c>
      <c r="B4204" t="s">
        <v>20476</v>
      </c>
      <c r="C4204">
        <v>0</v>
      </c>
      <c r="D4204" s="181">
        <v>33.570999999999998</v>
      </c>
    </row>
    <row r="4205" spans="1:4" x14ac:dyDescent="0.35">
      <c r="A4205">
        <v>4399</v>
      </c>
      <c r="B4205" t="s">
        <v>20477</v>
      </c>
      <c r="C4205">
        <v>0</v>
      </c>
      <c r="D4205" s="181">
        <v>23.446000000000002</v>
      </c>
    </row>
    <row r="4206" spans="1:4" x14ac:dyDescent="0.35">
      <c r="A4206">
        <v>4400</v>
      </c>
      <c r="B4206" t="s">
        <v>20478</v>
      </c>
      <c r="C4206">
        <v>0</v>
      </c>
      <c r="D4206" s="181">
        <v>36.113</v>
      </c>
    </row>
    <row r="4207" spans="1:4" x14ac:dyDescent="0.35">
      <c r="A4207">
        <v>4401</v>
      </c>
      <c r="B4207" t="s">
        <v>20479</v>
      </c>
      <c r="C4207">
        <v>0</v>
      </c>
      <c r="D4207" s="181">
        <v>40.665999999999997</v>
      </c>
    </row>
    <row r="4208" spans="1:4" x14ac:dyDescent="0.35">
      <c r="A4208">
        <v>4402</v>
      </c>
      <c r="B4208" t="s">
        <v>20480</v>
      </c>
      <c r="C4208">
        <v>0</v>
      </c>
      <c r="D4208" s="181">
        <v>38.548000000000002</v>
      </c>
    </row>
    <row r="4209" spans="1:4" x14ac:dyDescent="0.35">
      <c r="A4209">
        <v>4403</v>
      </c>
      <c r="B4209" t="s">
        <v>20481</v>
      </c>
      <c r="C4209">
        <v>0</v>
      </c>
      <c r="D4209" s="181">
        <v>5.6580000000000004</v>
      </c>
    </row>
    <row r="4210" spans="1:4" x14ac:dyDescent="0.35">
      <c r="A4210">
        <v>4404</v>
      </c>
      <c r="B4210" t="s">
        <v>20482</v>
      </c>
      <c r="C4210">
        <v>54</v>
      </c>
      <c r="D4210" s="181">
        <v>6.7960000000000003</v>
      </c>
    </row>
    <row r="4211" spans="1:4" x14ac:dyDescent="0.35">
      <c r="A4211">
        <v>4405</v>
      </c>
      <c r="B4211" t="s">
        <v>20483</v>
      </c>
      <c r="C4211">
        <v>0</v>
      </c>
      <c r="D4211" s="181">
        <v>8.0299999999999994</v>
      </c>
    </row>
    <row r="4212" spans="1:4" x14ac:dyDescent="0.35">
      <c r="A4212">
        <v>4406</v>
      </c>
      <c r="B4212" t="s">
        <v>20484</v>
      </c>
      <c r="C4212">
        <v>39</v>
      </c>
      <c r="D4212" s="181">
        <v>6.93</v>
      </c>
    </row>
    <row r="4213" spans="1:4" x14ac:dyDescent="0.35">
      <c r="A4213">
        <v>4407</v>
      </c>
      <c r="B4213" t="s">
        <v>20485</v>
      </c>
      <c r="C4213">
        <v>0</v>
      </c>
      <c r="D4213" s="181">
        <v>21.6</v>
      </c>
    </row>
    <row r="4214" spans="1:4" x14ac:dyDescent="0.35">
      <c r="A4214">
        <v>4408</v>
      </c>
      <c r="B4214" t="s">
        <v>20486</v>
      </c>
      <c r="C4214">
        <v>0</v>
      </c>
      <c r="D4214" s="181">
        <v>26</v>
      </c>
    </row>
    <row r="4215" spans="1:4" x14ac:dyDescent="0.35">
      <c r="A4215">
        <v>4409</v>
      </c>
      <c r="B4215" t="s">
        <v>20487</v>
      </c>
      <c r="C4215">
        <v>0</v>
      </c>
      <c r="D4215" s="181">
        <v>9.7370000000000001</v>
      </c>
    </row>
    <row r="4216" spans="1:4" x14ac:dyDescent="0.35">
      <c r="A4216">
        <v>4410</v>
      </c>
      <c r="B4216" t="s">
        <v>20488</v>
      </c>
      <c r="C4216">
        <v>0</v>
      </c>
      <c r="D4216" s="181">
        <v>31.5</v>
      </c>
    </row>
    <row r="4217" spans="1:4" x14ac:dyDescent="0.35">
      <c r="A4217">
        <v>4411</v>
      </c>
      <c r="B4217" t="s">
        <v>20489</v>
      </c>
      <c r="C4217">
        <v>0</v>
      </c>
      <c r="D4217" s="181">
        <v>24.7</v>
      </c>
    </row>
    <row r="4218" spans="1:4" x14ac:dyDescent="0.35">
      <c r="A4218">
        <v>4412</v>
      </c>
      <c r="B4218" t="s">
        <v>20490</v>
      </c>
      <c r="C4218">
        <v>0</v>
      </c>
      <c r="D4218" s="181">
        <v>18.62</v>
      </c>
    </row>
    <row r="4219" spans="1:4" x14ac:dyDescent="0.35">
      <c r="A4219">
        <v>4413</v>
      </c>
      <c r="B4219" t="s">
        <v>20491</v>
      </c>
      <c r="C4219">
        <v>0</v>
      </c>
      <c r="D4219" s="181">
        <v>63.84</v>
      </c>
    </row>
    <row r="4220" spans="1:4" x14ac:dyDescent="0.35">
      <c r="A4220">
        <v>4414</v>
      </c>
      <c r="B4220" t="s">
        <v>20492</v>
      </c>
      <c r="C4220">
        <v>0</v>
      </c>
      <c r="D4220" s="181">
        <v>1.8</v>
      </c>
    </row>
    <row r="4221" spans="1:4" x14ac:dyDescent="0.35">
      <c r="A4221">
        <v>4415</v>
      </c>
      <c r="B4221" t="s">
        <v>20493</v>
      </c>
      <c r="C4221">
        <v>0</v>
      </c>
      <c r="D4221" s="181">
        <v>0</v>
      </c>
    </row>
    <row r="4222" spans="1:4" x14ac:dyDescent="0.35">
      <c r="A4222">
        <v>4416</v>
      </c>
      <c r="B4222" t="s">
        <v>20494</v>
      </c>
      <c r="C4222">
        <v>0</v>
      </c>
      <c r="D4222" s="181">
        <v>8.16</v>
      </c>
    </row>
    <row r="4223" spans="1:4" x14ac:dyDescent="0.35">
      <c r="A4223">
        <v>4417</v>
      </c>
      <c r="B4223" t="s">
        <v>20495</v>
      </c>
      <c r="C4223">
        <v>0</v>
      </c>
      <c r="D4223" s="181">
        <v>10.525</v>
      </c>
    </row>
    <row r="4224" spans="1:4" x14ac:dyDescent="0.35">
      <c r="A4224">
        <v>4418</v>
      </c>
      <c r="B4224" t="s">
        <v>20496</v>
      </c>
      <c r="C4224">
        <v>0</v>
      </c>
      <c r="D4224" s="181">
        <v>15.34</v>
      </c>
    </row>
    <row r="4225" spans="1:4" x14ac:dyDescent="0.35">
      <c r="A4225">
        <v>4419</v>
      </c>
      <c r="B4225" t="s">
        <v>20497</v>
      </c>
      <c r="C4225">
        <v>0</v>
      </c>
      <c r="D4225" s="181">
        <v>45.695999999999998</v>
      </c>
    </row>
    <row r="4226" spans="1:4" x14ac:dyDescent="0.35">
      <c r="A4226">
        <v>4420</v>
      </c>
      <c r="B4226" t="s">
        <v>20498</v>
      </c>
      <c r="C4226">
        <v>0</v>
      </c>
      <c r="D4226" s="181">
        <v>7.39</v>
      </c>
    </row>
    <row r="4227" spans="1:4" x14ac:dyDescent="0.35">
      <c r="A4227">
        <v>4421</v>
      </c>
      <c r="B4227" t="s">
        <v>20499</v>
      </c>
      <c r="C4227">
        <v>0</v>
      </c>
      <c r="D4227" s="181">
        <v>18.7</v>
      </c>
    </row>
    <row r="4228" spans="1:4" x14ac:dyDescent="0.35">
      <c r="A4228">
        <v>4422</v>
      </c>
      <c r="B4228" t="s">
        <v>20500</v>
      </c>
      <c r="C4228">
        <v>0</v>
      </c>
      <c r="D4228" s="181">
        <v>15.666</v>
      </c>
    </row>
    <row r="4229" spans="1:4" x14ac:dyDescent="0.35">
      <c r="A4229">
        <v>4423</v>
      </c>
      <c r="B4229" t="s">
        <v>20501</v>
      </c>
      <c r="C4229">
        <v>0</v>
      </c>
      <c r="D4229" s="181">
        <v>11.39</v>
      </c>
    </row>
    <row r="4230" spans="1:4" x14ac:dyDescent="0.35">
      <c r="A4230">
        <v>4424</v>
      </c>
      <c r="B4230" t="s">
        <v>20502</v>
      </c>
      <c r="C4230">
        <v>0</v>
      </c>
      <c r="D4230" s="181">
        <v>0.76400000000000001</v>
      </c>
    </row>
    <row r="4231" spans="1:4" x14ac:dyDescent="0.35">
      <c r="A4231">
        <v>4425</v>
      </c>
      <c r="B4231" t="s">
        <v>20503</v>
      </c>
      <c r="C4231">
        <v>0</v>
      </c>
      <c r="D4231" s="181">
        <v>20.75</v>
      </c>
    </row>
    <row r="4232" spans="1:4" x14ac:dyDescent="0.35">
      <c r="A4232">
        <v>4426</v>
      </c>
      <c r="B4232" t="s">
        <v>20504</v>
      </c>
      <c r="C4232">
        <v>0</v>
      </c>
      <c r="D4232" s="181">
        <v>20.18</v>
      </c>
    </row>
    <row r="4233" spans="1:4" x14ac:dyDescent="0.35">
      <c r="A4233">
        <v>4427</v>
      </c>
      <c r="B4233" t="s">
        <v>20505</v>
      </c>
      <c r="C4233">
        <v>0</v>
      </c>
      <c r="D4233" s="181">
        <v>19.100000000000001</v>
      </c>
    </row>
    <row r="4234" spans="1:4" x14ac:dyDescent="0.35">
      <c r="A4234">
        <v>4428</v>
      </c>
      <c r="B4234" t="s">
        <v>20506</v>
      </c>
      <c r="C4234">
        <v>0</v>
      </c>
      <c r="D4234" s="181">
        <v>46.01</v>
      </c>
    </row>
    <row r="4235" spans="1:4" x14ac:dyDescent="0.35">
      <c r="A4235">
        <v>4429</v>
      </c>
      <c r="B4235" t="s">
        <v>20507</v>
      </c>
      <c r="C4235">
        <v>0</v>
      </c>
      <c r="D4235" s="181">
        <v>18.489999999999998</v>
      </c>
    </row>
    <row r="4236" spans="1:4" x14ac:dyDescent="0.35">
      <c r="A4236">
        <v>4430</v>
      </c>
      <c r="B4236" t="s">
        <v>20508</v>
      </c>
      <c r="C4236">
        <v>9</v>
      </c>
      <c r="D4236" s="181">
        <v>16.57</v>
      </c>
    </row>
    <row r="4237" spans="1:4" x14ac:dyDescent="0.35">
      <c r="A4237">
        <v>4431</v>
      </c>
      <c r="B4237" t="s">
        <v>20509</v>
      </c>
      <c r="C4237">
        <v>0</v>
      </c>
      <c r="D4237" s="181">
        <v>16.074999999999999</v>
      </c>
    </row>
    <row r="4238" spans="1:4" x14ac:dyDescent="0.35">
      <c r="A4238">
        <v>4432</v>
      </c>
      <c r="B4238" t="s">
        <v>20510</v>
      </c>
      <c r="C4238">
        <v>0</v>
      </c>
      <c r="D4238" s="181">
        <v>10.486000000000001</v>
      </c>
    </row>
    <row r="4239" spans="1:4" x14ac:dyDescent="0.35">
      <c r="A4239">
        <v>4433</v>
      </c>
      <c r="B4239" t="s">
        <v>20511</v>
      </c>
      <c r="C4239">
        <v>0</v>
      </c>
      <c r="D4239" s="181">
        <v>13.897</v>
      </c>
    </row>
    <row r="4240" spans="1:4" x14ac:dyDescent="0.35">
      <c r="A4240">
        <v>4434</v>
      </c>
      <c r="B4240" t="s">
        <v>20512</v>
      </c>
      <c r="C4240">
        <v>0</v>
      </c>
      <c r="D4240" s="181">
        <v>18.954999999999998</v>
      </c>
    </row>
    <row r="4241" spans="1:4" x14ac:dyDescent="0.35">
      <c r="A4241">
        <v>4435</v>
      </c>
      <c r="B4241" t="s">
        <v>20513</v>
      </c>
      <c r="C4241">
        <v>0</v>
      </c>
      <c r="D4241" s="181">
        <v>14.59</v>
      </c>
    </row>
    <row r="4242" spans="1:4" x14ac:dyDescent="0.35">
      <c r="A4242">
        <v>4436</v>
      </c>
      <c r="B4242" t="s">
        <v>20514</v>
      </c>
      <c r="C4242">
        <v>0</v>
      </c>
      <c r="D4242" s="181">
        <v>0</v>
      </c>
    </row>
    <row r="4243" spans="1:4" x14ac:dyDescent="0.35">
      <c r="A4243">
        <v>4437</v>
      </c>
      <c r="B4243" t="s">
        <v>20515</v>
      </c>
      <c r="C4243">
        <v>9</v>
      </c>
      <c r="D4243" s="181">
        <v>67.16</v>
      </c>
    </row>
    <row r="4244" spans="1:4" x14ac:dyDescent="0.35">
      <c r="A4244">
        <v>4439</v>
      </c>
      <c r="B4244" t="s">
        <v>20516</v>
      </c>
      <c r="C4244">
        <v>0</v>
      </c>
      <c r="D4244" s="181">
        <v>166.58</v>
      </c>
    </row>
    <row r="4245" spans="1:4" x14ac:dyDescent="0.35">
      <c r="A4245">
        <v>4440</v>
      </c>
      <c r="B4245" t="s">
        <v>20517</v>
      </c>
      <c r="C4245">
        <v>0</v>
      </c>
      <c r="D4245" s="181">
        <v>34.69</v>
      </c>
    </row>
    <row r="4246" spans="1:4" x14ac:dyDescent="0.35">
      <c r="A4246">
        <v>4441</v>
      </c>
      <c r="B4246" t="s">
        <v>20518</v>
      </c>
      <c r="C4246">
        <v>0</v>
      </c>
      <c r="D4246" s="181">
        <v>34.619999999999997</v>
      </c>
    </row>
    <row r="4247" spans="1:4" x14ac:dyDescent="0.35">
      <c r="A4247">
        <v>4442</v>
      </c>
      <c r="B4247" t="s">
        <v>20519</v>
      </c>
      <c r="C4247">
        <v>0</v>
      </c>
      <c r="D4247" s="181">
        <v>80.239999999999995</v>
      </c>
    </row>
    <row r="4248" spans="1:4" x14ac:dyDescent="0.35">
      <c r="A4248">
        <v>4443</v>
      </c>
      <c r="B4248" t="s">
        <v>20520</v>
      </c>
      <c r="C4248">
        <v>0</v>
      </c>
      <c r="D4248" s="181">
        <v>86.97</v>
      </c>
    </row>
    <row r="4249" spans="1:4" x14ac:dyDescent="0.35">
      <c r="A4249">
        <v>4444</v>
      </c>
      <c r="B4249" t="s">
        <v>20521</v>
      </c>
      <c r="C4249">
        <v>0</v>
      </c>
      <c r="D4249" s="181">
        <v>12.12</v>
      </c>
    </row>
    <row r="4250" spans="1:4" x14ac:dyDescent="0.35">
      <c r="A4250">
        <v>4445</v>
      </c>
      <c r="B4250" t="s">
        <v>20522</v>
      </c>
      <c r="C4250">
        <v>0</v>
      </c>
      <c r="D4250" s="181">
        <v>15.8</v>
      </c>
    </row>
    <row r="4251" spans="1:4" x14ac:dyDescent="0.35">
      <c r="A4251">
        <v>4446</v>
      </c>
      <c r="B4251" t="s">
        <v>20523</v>
      </c>
      <c r="C4251">
        <v>0</v>
      </c>
      <c r="D4251" s="181">
        <v>17.18</v>
      </c>
    </row>
    <row r="4252" spans="1:4" x14ac:dyDescent="0.35">
      <c r="A4252">
        <v>4447</v>
      </c>
      <c r="B4252" t="s">
        <v>20524</v>
      </c>
      <c r="C4252">
        <v>0</v>
      </c>
      <c r="D4252" s="181">
        <v>16.18</v>
      </c>
    </row>
    <row r="4253" spans="1:4" x14ac:dyDescent="0.35">
      <c r="A4253">
        <v>4448</v>
      </c>
      <c r="B4253" t="s">
        <v>20525</v>
      </c>
      <c r="C4253">
        <v>0</v>
      </c>
      <c r="D4253" s="181">
        <v>26.56</v>
      </c>
    </row>
    <row r="4254" spans="1:4" x14ac:dyDescent="0.35">
      <c r="A4254">
        <v>4449</v>
      </c>
      <c r="B4254" t="s">
        <v>20526</v>
      </c>
      <c r="C4254">
        <v>12</v>
      </c>
      <c r="D4254" s="181">
        <v>14.81</v>
      </c>
    </row>
    <row r="4255" spans="1:4" x14ac:dyDescent="0.35">
      <c r="A4255">
        <v>4450</v>
      </c>
      <c r="B4255" t="s">
        <v>20527</v>
      </c>
      <c r="C4255">
        <v>0</v>
      </c>
      <c r="D4255" s="181">
        <v>20.97</v>
      </c>
    </row>
    <row r="4256" spans="1:4" x14ac:dyDescent="0.35">
      <c r="A4256">
        <v>4451</v>
      </c>
      <c r="B4256" t="s">
        <v>20528</v>
      </c>
      <c r="C4256">
        <v>0</v>
      </c>
      <c r="D4256" s="181">
        <v>27.58</v>
      </c>
    </row>
    <row r="4257" spans="1:4" x14ac:dyDescent="0.35">
      <c r="A4257">
        <v>4452</v>
      </c>
      <c r="B4257" t="s">
        <v>20529</v>
      </c>
      <c r="C4257">
        <v>0</v>
      </c>
      <c r="D4257" s="181">
        <v>13.38</v>
      </c>
    </row>
    <row r="4258" spans="1:4" x14ac:dyDescent="0.35">
      <c r="A4258">
        <v>4453</v>
      </c>
      <c r="B4258" t="s">
        <v>20530</v>
      </c>
      <c r="C4258">
        <v>0</v>
      </c>
      <c r="D4258" s="181">
        <v>45.38</v>
      </c>
    </row>
    <row r="4259" spans="1:4" x14ac:dyDescent="0.35">
      <c r="A4259">
        <v>4454</v>
      </c>
      <c r="B4259" t="s">
        <v>20531</v>
      </c>
      <c r="C4259">
        <v>0</v>
      </c>
      <c r="D4259" s="181">
        <v>19.07</v>
      </c>
    </row>
    <row r="4260" spans="1:4" x14ac:dyDescent="0.35">
      <c r="A4260">
        <v>4455</v>
      </c>
      <c r="B4260" t="s">
        <v>20532</v>
      </c>
      <c r="C4260">
        <v>0</v>
      </c>
      <c r="D4260" s="181">
        <v>33.200000000000003</v>
      </c>
    </row>
    <row r="4261" spans="1:4" x14ac:dyDescent="0.35">
      <c r="A4261">
        <v>4456</v>
      </c>
      <c r="B4261" t="s">
        <v>20533</v>
      </c>
      <c r="C4261">
        <v>0</v>
      </c>
      <c r="D4261" s="181">
        <v>29.75</v>
      </c>
    </row>
    <row r="4262" spans="1:4" x14ac:dyDescent="0.35">
      <c r="A4262">
        <v>4457</v>
      </c>
      <c r="B4262" t="s">
        <v>20534</v>
      </c>
      <c r="C4262">
        <v>0</v>
      </c>
      <c r="D4262" s="181">
        <v>23.08</v>
      </c>
    </row>
    <row r="4263" spans="1:4" x14ac:dyDescent="0.35">
      <c r="A4263">
        <v>4458</v>
      </c>
      <c r="B4263" t="s">
        <v>20535</v>
      </c>
      <c r="C4263">
        <v>0</v>
      </c>
      <c r="D4263" s="181">
        <v>28.28</v>
      </c>
    </row>
    <row r="4264" spans="1:4" x14ac:dyDescent="0.35">
      <c r="A4264">
        <v>4459</v>
      </c>
      <c r="B4264" t="s">
        <v>20536</v>
      </c>
      <c r="C4264">
        <v>0</v>
      </c>
      <c r="D4264" s="181">
        <v>121.45</v>
      </c>
    </row>
    <row r="4265" spans="1:4" x14ac:dyDescent="0.35">
      <c r="A4265">
        <v>4460</v>
      </c>
      <c r="B4265" t="s">
        <v>20537</v>
      </c>
      <c r="C4265">
        <v>0</v>
      </c>
      <c r="D4265" s="181">
        <v>30.83</v>
      </c>
    </row>
    <row r="4266" spans="1:4" x14ac:dyDescent="0.35">
      <c r="A4266">
        <v>4461</v>
      </c>
      <c r="B4266" t="s">
        <v>20538</v>
      </c>
      <c r="C4266">
        <v>0</v>
      </c>
      <c r="D4266" s="181">
        <v>23.27</v>
      </c>
    </row>
    <row r="4267" spans="1:4" x14ac:dyDescent="0.35">
      <c r="A4267">
        <v>4462</v>
      </c>
      <c r="B4267" t="s">
        <v>20539</v>
      </c>
      <c r="C4267">
        <v>0</v>
      </c>
      <c r="D4267" s="181">
        <v>15.16</v>
      </c>
    </row>
    <row r="4268" spans="1:4" x14ac:dyDescent="0.35">
      <c r="A4268">
        <v>4463</v>
      </c>
      <c r="B4268" t="s">
        <v>20540</v>
      </c>
      <c r="C4268">
        <v>0</v>
      </c>
      <c r="D4268" s="181">
        <v>17.8</v>
      </c>
    </row>
    <row r="4269" spans="1:4" x14ac:dyDescent="0.35">
      <c r="A4269">
        <v>4464</v>
      </c>
      <c r="B4269" t="s">
        <v>20541</v>
      </c>
      <c r="C4269">
        <v>0</v>
      </c>
      <c r="D4269" s="181">
        <v>20.2</v>
      </c>
    </row>
    <row r="4270" spans="1:4" x14ac:dyDescent="0.35">
      <c r="A4270">
        <v>4465</v>
      </c>
      <c r="B4270" t="s">
        <v>20542</v>
      </c>
      <c r="C4270">
        <v>3</v>
      </c>
      <c r="D4270" s="181">
        <v>19.11</v>
      </c>
    </row>
    <row r="4271" spans="1:4" x14ac:dyDescent="0.35">
      <c r="A4271">
        <v>4466</v>
      </c>
      <c r="B4271" t="s">
        <v>20543</v>
      </c>
      <c r="C4271">
        <v>6</v>
      </c>
      <c r="D4271" s="181">
        <v>17.75</v>
      </c>
    </row>
    <row r="4272" spans="1:4" x14ac:dyDescent="0.35">
      <c r="A4272">
        <v>4467</v>
      </c>
      <c r="B4272" t="s">
        <v>20544</v>
      </c>
      <c r="C4272">
        <v>42</v>
      </c>
      <c r="D4272" s="181">
        <v>11.26</v>
      </c>
    </row>
    <row r="4273" spans="1:4" x14ac:dyDescent="0.35">
      <c r="A4273">
        <v>4468</v>
      </c>
      <c r="B4273" t="s">
        <v>20545</v>
      </c>
      <c r="C4273">
        <v>0</v>
      </c>
      <c r="D4273" s="181">
        <v>15.31</v>
      </c>
    </row>
    <row r="4274" spans="1:4" x14ac:dyDescent="0.35">
      <c r="A4274">
        <v>4469</v>
      </c>
      <c r="B4274" t="s">
        <v>20546</v>
      </c>
      <c r="C4274">
        <v>0</v>
      </c>
      <c r="D4274" s="181">
        <v>19.28</v>
      </c>
    </row>
    <row r="4275" spans="1:4" x14ac:dyDescent="0.35">
      <c r="A4275">
        <v>4470</v>
      </c>
      <c r="B4275" t="s">
        <v>20547</v>
      </c>
      <c r="C4275">
        <v>0</v>
      </c>
      <c r="D4275" s="181">
        <v>39.15</v>
      </c>
    </row>
    <row r="4276" spans="1:4" x14ac:dyDescent="0.35">
      <c r="A4276">
        <v>4471</v>
      </c>
      <c r="B4276" t="s">
        <v>20548</v>
      </c>
      <c r="C4276">
        <v>0</v>
      </c>
      <c r="D4276" s="181">
        <v>19.28</v>
      </c>
    </row>
    <row r="4277" spans="1:4" x14ac:dyDescent="0.35">
      <c r="A4277">
        <v>4472</v>
      </c>
      <c r="B4277" t="s">
        <v>20549</v>
      </c>
      <c r="C4277">
        <v>15</v>
      </c>
      <c r="D4277" s="181">
        <v>24.34</v>
      </c>
    </row>
    <row r="4278" spans="1:4" x14ac:dyDescent="0.35">
      <c r="A4278">
        <v>4473</v>
      </c>
      <c r="B4278" t="s">
        <v>20550</v>
      </c>
      <c r="C4278">
        <v>0</v>
      </c>
      <c r="D4278" s="181">
        <v>23.53</v>
      </c>
    </row>
    <row r="4279" spans="1:4" x14ac:dyDescent="0.35">
      <c r="A4279">
        <v>4474</v>
      </c>
      <c r="B4279" t="s">
        <v>20551</v>
      </c>
      <c r="C4279">
        <v>0</v>
      </c>
      <c r="D4279" s="181">
        <v>16.48</v>
      </c>
    </row>
    <row r="4280" spans="1:4" x14ac:dyDescent="0.35">
      <c r="A4280">
        <v>4475</v>
      </c>
      <c r="B4280" t="s">
        <v>20552</v>
      </c>
      <c r="C4280">
        <v>0</v>
      </c>
      <c r="D4280" s="181">
        <v>23.02</v>
      </c>
    </row>
    <row r="4281" spans="1:4" x14ac:dyDescent="0.35">
      <c r="A4281">
        <v>4476</v>
      </c>
      <c r="B4281" t="s">
        <v>20553</v>
      </c>
      <c r="C4281">
        <v>0</v>
      </c>
      <c r="D4281" s="181">
        <v>25.01</v>
      </c>
    </row>
    <row r="4282" spans="1:4" x14ac:dyDescent="0.35">
      <c r="A4282">
        <v>4477</v>
      </c>
      <c r="B4282" t="s">
        <v>20554</v>
      </c>
      <c r="C4282">
        <v>0</v>
      </c>
      <c r="D4282" s="181">
        <v>210.48</v>
      </c>
    </row>
    <row r="4283" spans="1:4" x14ac:dyDescent="0.35">
      <c r="A4283">
        <v>4478</v>
      </c>
      <c r="B4283" t="s">
        <v>20555</v>
      </c>
      <c r="C4283">
        <v>0</v>
      </c>
      <c r="D4283" s="181">
        <v>22.201000000000001</v>
      </c>
    </row>
    <row r="4284" spans="1:4" x14ac:dyDescent="0.35">
      <c r="A4284">
        <v>4479</v>
      </c>
      <c r="B4284" t="s">
        <v>20556</v>
      </c>
      <c r="C4284">
        <v>3</v>
      </c>
      <c r="D4284" s="181">
        <v>26.72</v>
      </c>
    </row>
    <row r="4285" spans="1:4" x14ac:dyDescent="0.35">
      <c r="A4285">
        <v>4480</v>
      </c>
      <c r="B4285" t="s">
        <v>20557</v>
      </c>
      <c r="C4285">
        <v>0</v>
      </c>
      <c r="D4285" s="181">
        <v>33.78</v>
      </c>
    </row>
    <row r="4286" spans="1:4" x14ac:dyDescent="0.35">
      <c r="A4286">
        <v>4481</v>
      </c>
      <c r="B4286" t="s">
        <v>20558</v>
      </c>
      <c r="C4286">
        <v>0</v>
      </c>
      <c r="D4286" s="181">
        <v>18.510000000000002</v>
      </c>
    </row>
    <row r="4287" spans="1:4" x14ac:dyDescent="0.35">
      <c r="A4287">
        <v>4482</v>
      </c>
      <c r="B4287" t="s">
        <v>20559</v>
      </c>
      <c r="C4287">
        <v>0</v>
      </c>
      <c r="D4287" s="181">
        <v>22.28</v>
      </c>
    </row>
    <row r="4288" spans="1:4" x14ac:dyDescent="0.35">
      <c r="A4288">
        <v>4483</v>
      </c>
      <c r="B4288" t="s">
        <v>20560</v>
      </c>
      <c r="C4288">
        <v>3</v>
      </c>
      <c r="D4288" s="181">
        <v>29.58</v>
      </c>
    </row>
    <row r="4289" spans="1:4" x14ac:dyDescent="0.35">
      <c r="A4289">
        <v>4484</v>
      </c>
      <c r="B4289" t="s">
        <v>20561</v>
      </c>
      <c r="C4289">
        <v>0</v>
      </c>
      <c r="D4289" s="181">
        <v>17.100000000000001</v>
      </c>
    </row>
    <row r="4290" spans="1:4" x14ac:dyDescent="0.35">
      <c r="A4290">
        <v>4485</v>
      </c>
      <c r="B4290" t="s">
        <v>20562</v>
      </c>
      <c r="C4290">
        <v>3</v>
      </c>
      <c r="D4290" s="181">
        <v>20.69</v>
      </c>
    </row>
    <row r="4291" spans="1:4" x14ac:dyDescent="0.35">
      <c r="A4291">
        <v>4486</v>
      </c>
      <c r="B4291" t="s">
        <v>20563</v>
      </c>
      <c r="C4291">
        <v>0</v>
      </c>
      <c r="D4291" s="181">
        <v>12.03</v>
      </c>
    </row>
    <row r="4292" spans="1:4" x14ac:dyDescent="0.35">
      <c r="A4292">
        <v>4487</v>
      </c>
      <c r="B4292" t="s">
        <v>20564</v>
      </c>
      <c r="C4292">
        <v>0</v>
      </c>
      <c r="D4292" s="181">
        <v>24.69</v>
      </c>
    </row>
    <row r="4293" spans="1:4" x14ac:dyDescent="0.35">
      <c r="A4293">
        <v>4488</v>
      </c>
      <c r="B4293" t="s">
        <v>20565</v>
      </c>
      <c r="C4293">
        <v>0</v>
      </c>
      <c r="D4293" s="181">
        <v>6.97</v>
      </c>
    </row>
    <row r="4294" spans="1:4" x14ac:dyDescent="0.35">
      <c r="A4294">
        <v>4489</v>
      </c>
      <c r="B4294" t="s">
        <v>20566</v>
      </c>
      <c r="C4294">
        <v>12</v>
      </c>
      <c r="D4294" s="181">
        <v>16.28</v>
      </c>
    </row>
    <row r="4295" spans="1:4" x14ac:dyDescent="0.35">
      <c r="A4295">
        <v>4490</v>
      </c>
      <c r="B4295" t="s">
        <v>20567</v>
      </c>
      <c r="C4295">
        <v>0</v>
      </c>
      <c r="D4295" s="181">
        <v>6.3959999999999999</v>
      </c>
    </row>
    <row r="4296" spans="1:4" x14ac:dyDescent="0.35">
      <c r="A4296">
        <v>4491</v>
      </c>
      <c r="B4296" t="s">
        <v>20568</v>
      </c>
      <c r="C4296">
        <v>0</v>
      </c>
      <c r="D4296" s="181">
        <v>10.563000000000001</v>
      </c>
    </row>
    <row r="4297" spans="1:4" x14ac:dyDescent="0.35">
      <c r="A4297">
        <v>4492</v>
      </c>
      <c r="B4297" t="s">
        <v>20569</v>
      </c>
      <c r="C4297">
        <v>0</v>
      </c>
      <c r="D4297" s="181">
        <v>18.573</v>
      </c>
    </row>
    <row r="4298" spans="1:4" x14ac:dyDescent="0.35">
      <c r="A4298">
        <v>4493</v>
      </c>
      <c r="B4298" t="s">
        <v>20570</v>
      </c>
      <c r="C4298">
        <v>0</v>
      </c>
      <c r="D4298" s="181">
        <v>18.573</v>
      </c>
    </row>
    <row r="4299" spans="1:4" x14ac:dyDescent="0.35">
      <c r="A4299">
        <v>4494</v>
      </c>
      <c r="B4299" t="s">
        <v>20571</v>
      </c>
      <c r="C4299">
        <v>0</v>
      </c>
      <c r="D4299" s="181">
        <v>17.523</v>
      </c>
    </row>
    <row r="4300" spans="1:4" x14ac:dyDescent="0.35">
      <c r="A4300">
        <v>4495</v>
      </c>
      <c r="B4300" t="s">
        <v>20572</v>
      </c>
      <c r="C4300">
        <v>15</v>
      </c>
      <c r="D4300" s="181">
        <v>10.11</v>
      </c>
    </row>
    <row r="4301" spans="1:4" x14ac:dyDescent="0.35">
      <c r="A4301">
        <v>4496</v>
      </c>
      <c r="B4301" t="s">
        <v>20573</v>
      </c>
      <c r="C4301">
        <v>0</v>
      </c>
      <c r="D4301" s="181">
        <v>84.65</v>
      </c>
    </row>
    <row r="4302" spans="1:4" x14ac:dyDescent="0.35">
      <c r="A4302">
        <v>4497</v>
      </c>
      <c r="B4302" t="s">
        <v>20574</v>
      </c>
      <c r="C4302">
        <v>6</v>
      </c>
      <c r="D4302" s="181">
        <v>17.91</v>
      </c>
    </row>
    <row r="4303" spans="1:4" x14ac:dyDescent="0.35">
      <c r="A4303">
        <v>4498</v>
      </c>
      <c r="B4303" t="s">
        <v>20575</v>
      </c>
      <c r="C4303">
        <v>0</v>
      </c>
      <c r="D4303" s="181">
        <v>12</v>
      </c>
    </row>
    <row r="4304" spans="1:4" x14ac:dyDescent="0.35">
      <c r="A4304">
        <v>4499</v>
      </c>
      <c r="B4304" t="s">
        <v>20576</v>
      </c>
      <c r="C4304">
        <v>0</v>
      </c>
      <c r="D4304" s="181">
        <v>12</v>
      </c>
    </row>
    <row r="4305" spans="1:4" x14ac:dyDescent="0.35">
      <c r="A4305">
        <v>4500</v>
      </c>
      <c r="B4305" t="s">
        <v>20577</v>
      </c>
      <c r="C4305">
        <v>0</v>
      </c>
      <c r="D4305" s="181">
        <v>25.4</v>
      </c>
    </row>
    <row r="4306" spans="1:4" x14ac:dyDescent="0.35">
      <c r="A4306">
        <v>4501</v>
      </c>
      <c r="B4306" t="s">
        <v>20578</v>
      </c>
      <c r="C4306">
        <v>0</v>
      </c>
      <c r="D4306" s="181">
        <v>17.196000000000002</v>
      </c>
    </row>
    <row r="4307" spans="1:4" x14ac:dyDescent="0.35">
      <c r="A4307">
        <v>4502</v>
      </c>
      <c r="B4307" t="s">
        <v>20579</v>
      </c>
      <c r="C4307">
        <v>0</v>
      </c>
      <c r="D4307" s="181">
        <v>0</v>
      </c>
    </row>
    <row r="4308" spans="1:4" x14ac:dyDescent="0.35">
      <c r="A4308">
        <v>4503</v>
      </c>
      <c r="B4308" t="s">
        <v>20580</v>
      </c>
      <c r="C4308">
        <v>12</v>
      </c>
      <c r="D4308" s="181">
        <v>8.09</v>
      </c>
    </row>
    <row r="4309" spans="1:4" x14ac:dyDescent="0.35">
      <c r="A4309">
        <v>4504</v>
      </c>
      <c r="B4309" t="s">
        <v>20581</v>
      </c>
      <c r="C4309">
        <v>0</v>
      </c>
      <c r="D4309" s="181">
        <v>0</v>
      </c>
    </row>
    <row r="4310" spans="1:4" x14ac:dyDescent="0.35">
      <c r="A4310">
        <v>4505</v>
      </c>
      <c r="B4310" t="s">
        <v>20582</v>
      </c>
      <c r="C4310">
        <v>0</v>
      </c>
      <c r="D4310" s="181">
        <v>18.536000000000001</v>
      </c>
    </row>
    <row r="4311" spans="1:4" x14ac:dyDescent="0.35">
      <c r="A4311">
        <v>4506</v>
      </c>
      <c r="B4311" t="s">
        <v>20583</v>
      </c>
      <c r="C4311">
        <v>12</v>
      </c>
      <c r="D4311" s="181">
        <v>13.36</v>
      </c>
    </row>
    <row r="4312" spans="1:4" x14ac:dyDescent="0.35">
      <c r="A4312">
        <v>4507</v>
      </c>
      <c r="B4312" t="s">
        <v>20584</v>
      </c>
      <c r="C4312">
        <v>0</v>
      </c>
      <c r="D4312" s="181">
        <v>16.760000000000002</v>
      </c>
    </row>
    <row r="4313" spans="1:4" x14ac:dyDescent="0.35">
      <c r="A4313">
        <v>4508</v>
      </c>
      <c r="B4313" t="s">
        <v>20585</v>
      </c>
      <c r="C4313">
        <v>0</v>
      </c>
      <c r="D4313" s="181">
        <v>17.53</v>
      </c>
    </row>
    <row r="4314" spans="1:4" x14ac:dyDescent="0.35">
      <c r="A4314">
        <v>4509</v>
      </c>
      <c r="B4314" t="s">
        <v>20586</v>
      </c>
      <c r="C4314">
        <v>6</v>
      </c>
      <c r="D4314" s="181">
        <v>26.13</v>
      </c>
    </row>
    <row r="4315" spans="1:4" x14ac:dyDescent="0.35">
      <c r="A4315">
        <v>4510</v>
      </c>
      <c r="B4315" t="s">
        <v>20587</v>
      </c>
      <c r="C4315">
        <v>0</v>
      </c>
      <c r="D4315" s="181">
        <v>28.69</v>
      </c>
    </row>
    <row r="4316" spans="1:4" x14ac:dyDescent="0.35">
      <c r="A4316">
        <v>4511</v>
      </c>
      <c r="B4316" t="s">
        <v>20588</v>
      </c>
      <c r="C4316">
        <v>0</v>
      </c>
      <c r="D4316" s="181">
        <v>0</v>
      </c>
    </row>
    <row r="4317" spans="1:4" x14ac:dyDescent="0.35">
      <c r="A4317">
        <v>4512</v>
      </c>
      <c r="B4317" t="s">
        <v>20589</v>
      </c>
      <c r="C4317">
        <v>0</v>
      </c>
      <c r="D4317" s="181">
        <v>17.39</v>
      </c>
    </row>
    <row r="4318" spans="1:4" x14ac:dyDescent="0.35">
      <c r="A4318">
        <v>4513</v>
      </c>
      <c r="B4318" t="s">
        <v>20590</v>
      </c>
      <c r="C4318">
        <v>0</v>
      </c>
      <c r="D4318" s="181">
        <v>7.43</v>
      </c>
    </row>
    <row r="4319" spans="1:4" x14ac:dyDescent="0.35">
      <c r="A4319">
        <v>4514</v>
      </c>
      <c r="B4319" t="s">
        <v>20591</v>
      </c>
      <c r="C4319">
        <v>0</v>
      </c>
      <c r="D4319" s="181">
        <v>8.14</v>
      </c>
    </row>
    <row r="4320" spans="1:4" x14ac:dyDescent="0.35">
      <c r="A4320">
        <v>4515</v>
      </c>
      <c r="B4320" t="s">
        <v>20592</v>
      </c>
      <c r="C4320">
        <v>0</v>
      </c>
      <c r="D4320" s="181">
        <v>8.14</v>
      </c>
    </row>
    <row r="4321" spans="1:4" x14ac:dyDescent="0.35">
      <c r="A4321">
        <v>4516</v>
      </c>
      <c r="B4321" t="s">
        <v>20593</v>
      </c>
      <c r="C4321">
        <v>0</v>
      </c>
      <c r="D4321" s="181">
        <v>0</v>
      </c>
    </row>
    <row r="4322" spans="1:4" x14ac:dyDescent="0.35">
      <c r="A4322">
        <v>4517</v>
      </c>
      <c r="B4322" t="s">
        <v>20594</v>
      </c>
      <c r="C4322">
        <v>0</v>
      </c>
      <c r="D4322" s="181">
        <v>8.23</v>
      </c>
    </row>
    <row r="4323" spans="1:4" x14ac:dyDescent="0.35">
      <c r="A4323">
        <v>4518</v>
      </c>
      <c r="B4323" t="s">
        <v>20595</v>
      </c>
      <c r="C4323">
        <v>42</v>
      </c>
      <c r="D4323" s="181">
        <v>4.5999999999999996</v>
      </c>
    </row>
    <row r="4324" spans="1:4" x14ac:dyDescent="0.35">
      <c r="A4324">
        <v>4519</v>
      </c>
      <c r="B4324" t="s">
        <v>20596</v>
      </c>
      <c r="C4324">
        <v>0</v>
      </c>
      <c r="D4324" s="181">
        <v>13.91</v>
      </c>
    </row>
    <row r="4325" spans="1:4" x14ac:dyDescent="0.35">
      <c r="A4325">
        <v>4520</v>
      </c>
      <c r="B4325" t="s">
        <v>20597</v>
      </c>
      <c r="C4325">
        <v>12</v>
      </c>
      <c r="D4325" s="181">
        <v>3.7749999999999999</v>
      </c>
    </row>
    <row r="4326" spans="1:4" x14ac:dyDescent="0.35">
      <c r="A4326">
        <v>4521</v>
      </c>
      <c r="B4326" t="s">
        <v>20598</v>
      </c>
      <c r="C4326">
        <v>0</v>
      </c>
      <c r="D4326" s="181">
        <v>4.63</v>
      </c>
    </row>
    <row r="4327" spans="1:4" x14ac:dyDescent="0.35">
      <c r="A4327">
        <v>4522</v>
      </c>
      <c r="B4327" t="s">
        <v>20599</v>
      </c>
      <c r="C4327">
        <v>0</v>
      </c>
      <c r="D4327" s="181">
        <v>16.2</v>
      </c>
    </row>
    <row r="4328" spans="1:4" x14ac:dyDescent="0.35">
      <c r="A4328">
        <v>4523</v>
      </c>
      <c r="B4328" t="s">
        <v>20600</v>
      </c>
      <c r="C4328">
        <v>24</v>
      </c>
      <c r="D4328" s="181">
        <v>9.14</v>
      </c>
    </row>
    <row r="4329" spans="1:4" x14ac:dyDescent="0.35">
      <c r="A4329">
        <v>4524</v>
      </c>
      <c r="B4329" t="s">
        <v>20601</v>
      </c>
      <c r="C4329">
        <v>0</v>
      </c>
      <c r="D4329" s="181">
        <v>96</v>
      </c>
    </row>
    <row r="4330" spans="1:4" x14ac:dyDescent="0.35">
      <c r="A4330">
        <v>4525</v>
      </c>
      <c r="B4330" t="s">
        <v>20602</v>
      </c>
      <c r="C4330">
        <v>0</v>
      </c>
      <c r="D4330" s="181">
        <v>6.56</v>
      </c>
    </row>
    <row r="4331" spans="1:4" x14ac:dyDescent="0.35">
      <c r="A4331">
        <v>4526</v>
      </c>
      <c r="B4331" t="s">
        <v>20603</v>
      </c>
      <c r="C4331">
        <v>0</v>
      </c>
      <c r="D4331" s="181">
        <v>8</v>
      </c>
    </row>
    <row r="4332" spans="1:4" x14ac:dyDescent="0.35">
      <c r="A4332">
        <v>4527</v>
      </c>
      <c r="B4332" t="s">
        <v>20604</v>
      </c>
      <c r="C4332">
        <v>0</v>
      </c>
      <c r="D4332" s="181">
        <v>72.22</v>
      </c>
    </row>
    <row r="4333" spans="1:4" x14ac:dyDescent="0.35">
      <c r="A4333">
        <v>4528</v>
      </c>
      <c r="B4333" t="s">
        <v>20605</v>
      </c>
      <c r="C4333">
        <v>0</v>
      </c>
      <c r="D4333" s="181">
        <v>44.3</v>
      </c>
    </row>
    <row r="4334" spans="1:4" x14ac:dyDescent="0.35">
      <c r="A4334">
        <v>4529</v>
      </c>
      <c r="B4334" t="s">
        <v>20606</v>
      </c>
      <c r="C4334">
        <v>0</v>
      </c>
      <c r="D4334" s="181">
        <v>52</v>
      </c>
    </row>
    <row r="4335" spans="1:4" x14ac:dyDescent="0.35">
      <c r="A4335">
        <v>4530</v>
      </c>
      <c r="B4335" t="s">
        <v>20607</v>
      </c>
      <c r="C4335">
        <v>0</v>
      </c>
      <c r="D4335" s="181">
        <v>26.655999999999999</v>
      </c>
    </row>
    <row r="4336" spans="1:4" x14ac:dyDescent="0.35">
      <c r="A4336">
        <v>4531</v>
      </c>
      <c r="B4336" t="s">
        <v>20608</v>
      </c>
      <c r="C4336">
        <v>0</v>
      </c>
      <c r="D4336" s="181">
        <v>30.43</v>
      </c>
    </row>
    <row r="4337" spans="1:4" x14ac:dyDescent="0.35">
      <c r="A4337">
        <v>4532</v>
      </c>
      <c r="B4337" t="s">
        <v>20609</v>
      </c>
      <c r="C4337">
        <v>0</v>
      </c>
      <c r="D4337" s="181">
        <v>30.51</v>
      </c>
    </row>
    <row r="4338" spans="1:4" x14ac:dyDescent="0.35">
      <c r="A4338">
        <v>4533</v>
      </c>
      <c r="B4338" t="s">
        <v>20610</v>
      </c>
      <c r="C4338">
        <v>0</v>
      </c>
      <c r="D4338" s="181">
        <v>30.51</v>
      </c>
    </row>
    <row r="4339" spans="1:4" x14ac:dyDescent="0.35">
      <c r="A4339">
        <v>4534</v>
      </c>
      <c r="B4339" t="s">
        <v>20611</v>
      </c>
      <c r="C4339">
        <v>0</v>
      </c>
      <c r="D4339" s="181">
        <v>101.35</v>
      </c>
    </row>
    <row r="4340" spans="1:4" x14ac:dyDescent="0.35">
      <c r="A4340">
        <v>4535</v>
      </c>
      <c r="B4340" t="s">
        <v>20612</v>
      </c>
      <c r="C4340">
        <v>0</v>
      </c>
      <c r="D4340" s="181">
        <v>460</v>
      </c>
    </row>
    <row r="4341" spans="1:4" x14ac:dyDescent="0.35">
      <c r="A4341">
        <v>4536</v>
      </c>
      <c r="B4341" t="s">
        <v>20613</v>
      </c>
      <c r="C4341">
        <v>0</v>
      </c>
      <c r="D4341" s="181">
        <v>20.9</v>
      </c>
    </row>
    <row r="4342" spans="1:4" x14ac:dyDescent="0.35">
      <c r="A4342">
        <v>4537</v>
      </c>
      <c r="B4342" t="s">
        <v>20614</v>
      </c>
      <c r="C4342">
        <v>0</v>
      </c>
      <c r="D4342" s="181">
        <v>11.3</v>
      </c>
    </row>
    <row r="4343" spans="1:4" x14ac:dyDescent="0.35">
      <c r="A4343">
        <v>4539</v>
      </c>
      <c r="B4343" t="s">
        <v>20615</v>
      </c>
      <c r="C4343">
        <v>117</v>
      </c>
      <c r="D4343" s="181">
        <v>3.9319999999999999</v>
      </c>
    </row>
    <row r="4344" spans="1:4" x14ac:dyDescent="0.35">
      <c r="A4344">
        <v>4540</v>
      </c>
      <c r="B4344" t="s">
        <v>20616</v>
      </c>
      <c r="C4344">
        <v>0</v>
      </c>
      <c r="D4344" s="181">
        <v>2.581</v>
      </c>
    </row>
    <row r="4345" spans="1:4" x14ac:dyDescent="0.35">
      <c r="A4345">
        <v>4541</v>
      </c>
      <c r="B4345" t="s">
        <v>20617</v>
      </c>
      <c r="C4345">
        <v>0</v>
      </c>
      <c r="D4345" s="181">
        <v>3.05</v>
      </c>
    </row>
    <row r="4346" spans="1:4" x14ac:dyDescent="0.35">
      <c r="A4346">
        <v>4542</v>
      </c>
      <c r="B4346" t="s">
        <v>20618</v>
      </c>
      <c r="C4346">
        <v>0</v>
      </c>
      <c r="D4346" s="181">
        <v>2.35</v>
      </c>
    </row>
    <row r="4347" spans="1:4" x14ac:dyDescent="0.35">
      <c r="A4347">
        <v>4543</v>
      </c>
      <c r="B4347" t="s">
        <v>20619</v>
      </c>
      <c r="C4347">
        <v>0</v>
      </c>
      <c r="D4347" s="181">
        <v>27.9</v>
      </c>
    </row>
    <row r="4348" spans="1:4" x14ac:dyDescent="0.35">
      <c r="A4348">
        <v>4544</v>
      </c>
      <c r="B4348" t="s">
        <v>20620</v>
      </c>
      <c r="C4348">
        <v>180</v>
      </c>
      <c r="D4348" s="181">
        <v>5.95</v>
      </c>
    </row>
    <row r="4349" spans="1:4" x14ac:dyDescent="0.35">
      <c r="A4349">
        <v>4545</v>
      </c>
      <c r="B4349" t="s">
        <v>20621</v>
      </c>
      <c r="C4349">
        <v>36</v>
      </c>
      <c r="D4349" s="181">
        <v>7.5380000000000003</v>
      </c>
    </row>
    <row r="4350" spans="1:4" x14ac:dyDescent="0.35">
      <c r="A4350">
        <v>4546</v>
      </c>
      <c r="B4350" t="s">
        <v>20622</v>
      </c>
      <c r="C4350">
        <v>36</v>
      </c>
      <c r="D4350" s="181">
        <v>5.58</v>
      </c>
    </row>
    <row r="4351" spans="1:4" x14ac:dyDescent="0.35">
      <c r="A4351">
        <v>4547</v>
      </c>
      <c r="B4351" t="s">
        <v>20623</v>
      </c>
      <c r="C4351">
        <v>30</v>
      </c>
      <c r="D4351" s="181">
        <v>5.8540000000000001</v>
      </c>
    </row>
    <row r="4352" spans="1:4" x14ac:dyDescent="0.35">
      <c r="A4352">
        <v>4548</v>
      </c>
      <c r="B4352" t="s">
        <v>20624</v>
      </c>
      <c r="C4352">
        <v>240</v>
      </c>
      <c r="D4352" s="181">
        <v>5.3209999999999997</v>
      </c>
    </row>
    <row r="4353" spans="1:4" x14ac:dyDescent="0.35">
      <c r="A4353">
        <v>4549</v>
      </c>
      <c r="B4353" t="s">
        <v>20625</v>
      </c>
      <c r="C4353">
        <v>24</v>
      </c>
      <c r="D4353" s="181">
        <v>4.45</v>
      </c>
    </row>
    <row r="4354" spans="1:4" x14ac:dyDescent="0.35">
      <c r="A4354">
        <v>4550</v>
      </c>
      <c r="B4354" t="s">
        <v>20626</v>
      </c>
      <c r="C4354">
        <v>0</v>
      </c>
      <c r="D4354" s="181">
        <v>6.9269999999999996</v>
      </c>
    </row>
    <row r="4355" spans="1:4" x14ac:dyDescent="0.35">
      <c r="A4355">
        <v>4551</v>
      </c>
      <c r="B4355" t="s">
        <v>20627</v>
      </c>
      <c r="C4355">
        <v>0</v>
      </c>
      <c r="D4355" s="181">
        <v>4.62</v>
      </c>
    </row>
    <row r="4356" spans="1:4" x14ac:dyDescent="0.35">
      <c r="A4356">
        <v>4552</v>
      </c>
      <c r="B4356" t="s">
        <v>20628</v>
      </c>
      <c r="C4356">
        <v>0</v>
      </c>
      <c r="D4356" s="181">
        <v>9.3680000000000003</v>
      </c>
    </row>
    <row r="4357" spans="1:4" x14ac:dyDescent="0.35">
      <c r="A4357">
        <v>4553</v>
      </c>
      <c r="B4357" t="s">
        <v>20629</v>
      </c>
      <c r="C4357">
        <v>0</v>
      </c>
      <c r="D4357" s="181">
        <v>22.7</v>
      </c>
    </row>
    <row r="4358" spans="1:4" x14ac:dyDescent="0.35">
      <c r="A4358">
        <v>4554</v>
      </c>
      <c r="B4358" t="s">
        <v>20630</v>
      </c>
      <c r="C4358">
        <v>0</v>
      </c>
      <c r="D4358" s="181">
        <v>21.98</v>
      </c>
    </row>
    <row r="4359" spans="1:4" x14ac:dyDescent="0.35">
      <c r="A4359">
        <v>4555</v>
      </c>
      <c r="B4359" t="s">
        <v>20631</v>
      </c>
      <c r="C4359">
        <v>0</v>
      </c>
      <c r="D4359" s="181">
        <v>11.8</v>
      </c>
    </row>
    <row r="4360" spans="1:4" x14ac:dyDescent="0.35">
      <c r="A4360">
        <v>4556</v>
      </c>
      <c r="B4360" t="s">
        <v>20632</v>
      </c>
      <c r="C4360">
        <v>0</v>
      </c>
      <c r="D4360" s="181">
        <v>60.27</v>
      </c>
    </row>
    <row r="4361" spans="1:4" x14ac:dyDescent="0.35">
      <c r="A4361">
        <v>4557</v>
      </c>
      <c r="B4361" t="s">
        <v>20633</v>
      </c>
      <c r="C4361">
        <v>0</v>
      </c>
      <c r="D4361" s="181">
        <v>14.536</v>
      </c>
    </row>
    <row r="4362" spans="1:4" x14ac:dyDescent="0.35">
      <c r="A4362">
        <v>4558</v>
      </c>
      <c r="B4362" t="s">
        <v>20634</v>
      </c>
      <c r="C4362">
        <v>0</v>
      </c>
      <c r="D4362" s="181">
        <v>7.6349999999999998</v>
      </c>
    </row>
    <row r="4363" spans="1:4" x14ac:dyDescent="0.35">
      <c r="A4363">
        <v>4559</v>
      </c>
      <c r="B4363" t="s">
        <v>20635</v>
      </c>
      <c r="C4363">
        <v>0</v>
      </c>
      <c r="D4363" s="181">
        <v>11.5</v>
      </c>
    </row>
    <row r="4364" spans="1:4" x14ac:dyDescent="0.35">
      <c r="A4364">
        <v>4560</v>
      </c>
      <c r="B4364" t="s">
        <v>20636</v>
      </c>
      <c r="C4364">
        <v>0</v>
      </c>
      <c r="D4364" s="181">
        <v>11.5</v>
      </c>
    </row>
    <row r="4365" spans="1:4" x14ac:dyDescent="0.35">
      <c r="A4365">
        <v>4561</v>
      </c>
      <c r="B4365" t="s">
        <v>20637</v>
      </c>
      <c r="C4365">
        <v>0</v>
      </c>
      <c r="D4365" s="181">
        <v>42</v>
      </c>
    </row>
    <row r="4366" spans="1:4" x14ac:dyDescent="0.35">
      <c r="A4366">
        <v>4562</v>
      </c>
      <c r="B4366" t="s">
        <v>20638</v>
      </c>
      <c r="C4366">
        <v>0</v>
      </c>
      <c r="D4366" s="181">
        <v>5.89</v>
      </c>
    </row>
    <row r="4367" spans="1:4" x14ac:dyDescent="0.35">
      <c r="A4367">
        <v>4563</v>
      </c>
      <c r="B4367" t="s">
        <v>20639</v>
      </c>
      <c r="C4367">
        <v>0</v>
      </c>
      <c r="D4367" s="181">
        <v>5.89</v>
      </c>
    </row>
    <row r="4368" spans="1:4" x14ac:dyDescent="0.35">
      <c r="A4368">
        <v>4564</v>
      </c>
      <c r="B4368" t="s">
        <v>20640</v>
      </c>
      <c r="C4368">
        <v>0</v>
      </c>
      <c r="D4368" s="181">
        <v>6.1639999999999997</v>
      </c>
    </row>
    <row r="4369" spans="1:4" x14ac:dyDescent="0.35">
      <c r="A4369">
        <v>4565</v>
      </c>
      <c r="B4369" t="s">
        <v>20641</v>
      </c>
      <c r="C4369">
        <v>0</v>
      </c>
      <c r="D4369" s="181">
        <v>6.3479999999999999</v>
      </c>
    </row>
    <row r="4370" spans="1:4" x14ac:dyDescent="0.35">
      <c r="A4370">
        <v>4566</v>
      </c>
      <c r="B4370" t="s">
        <v>20642</v>
      </c>
      <c r="C4370">
        <v>0</v>
      </c>
      <c r="D4370" s="181">
        <v>5.89</v>
      </c>
    </row>
    <row r="4371" spans="1:4" x14ac:dyDescent="0.35">
      <c r="A4371">
        <v>4567</v>
      </c>
      <c r="B4371" t="s">
        <v>20643</v>
      </c>
      <c r="C4371">
        <v>0</v>
      </c>
      <c r="D4371" s="181">
        <v>0</v>
      </c>
    </row>
    <row r="4372" spans="1:4" x14ac:dyDescent="0.35">
      <c r="A4372">
        <v>4568</v>
      </c>
      <c r="B4372" t="s">
        <v>20644</v>
      </c>
      <c r="C4372">
        <v>0</v>
      </c>
      <c r="D4372" s="181">
        <v>15</v>
      </c>
    </row>
    <row r="4373" spans="1:4" x14ac:dyDescent="0.35">
      <c r="A4373">
        <v>4569</v>
      </c>
      <c r="B4373" t="s">
        <v>20645</v>
      </c>
      <c r="C4373">
        <v>0</v>
      </c>
      <c r="D4373" s="181">
        <v>19.18</v>
      </c>
    </row>
    <row r="4374" spans="1:4" x14ac:dyDescent="0.35">
      <c r="A4374">
        <v>4570</v>
      </c>
      <c r="B4374" t="s">
        <v>20646</v>
      </c>
      <c r="C4374">
        <v>0</v>
      </c>
      <c r="D4374" s="181">
        <v>9.14</v>
      </c>
    </row>
    <row r="4375" spans="1:4" x14ac:dyDescent="0.35">
      <c r="A4375">
        <v>4571</v>
      </c>
      <c r="B4375" t="s">
        <v>20647</v>
      </c>
      <c r="C4375">
        <v>0</v>
      </c>
      <c r="D4375" s="181">
        <v>0</v>
      </c>
    </row>
    <row r="4376" spans="1:4" x14ac:dyDescent="0.35">
      <c r="A4376">
        <v>4572</v>
      </c>
      <c r="B4376" t="s">
        <v>20648</v>
      </c>
      <c r="C4376">
        <v>0</v>
      </c>
      <c r="D4376" s="181">
        <v>19</v>
      </c>
    </row>
    <row r="4377" spans="1:4" x14ac:dyDescent="0.35">
      <c r="A4377">
        <v>4573</v>
      </c>
      <c r="B4377" t="s">
        <v>20649</v>
      </c>
      <c r="C4377">
        <v>0</v>
      </c>
      <c r="D4377" s="181">
        <v>7.7160000000000002</v>
      </c>
    </row>
    <row r="4378" spans="1:4" x14ac:dyDescent="0.35">
      <c r="A4378">
        <v>4574</v>
      </c>
      <c r="B4378" t="s">
        <v>20650</v>
      </c>
      <c r="C4378">
        <v>0</v>
      </c>
      <c r="D4378" s="181">
        <v>8.11</v>
      </c>
    </row>
    <row r="4379" spans="1:4" x14ac:dyDescent="0.35">
      <c r="A4379">
        <v>4575</v>
      </c>
      <c r="B4379" t="s">
        <v>20651</v>
      </c>
      <c r="C4379">
        <v>0</v>
      </c>
      <c r="D4379" s="181">
        <v>22.48</v>
      </c>
    </row>
    <row r="4380" spans="1:4" x14ac:dyDescent="0.35">
      <c r="A4380">
        <v>4576</v>
      </c>
      <c r="B4380" t="s">
        <v>20652</v>
      </c>
      <c r="C4380">
        <v>0</v>
      </c>
      <c r="D4380" s="181">
        <v>11.01</v>
      </c>
    </row>
    <row r="4381" spans="1:4" x14ac:dyDescent="0.35">
      <c r="A4381">
        <v>4577</v>
      </c>
      <c r="B4381" t="s">
        <v>20653</v>
      </c>
      <c r="C4381">
        <v>0</v>
      </c>
      <c r="D4381" s="181">
        <v>9.11</v>
      </c>
    </row>
    <row r="4382" spans="1:4" x14ac:dyDescent="0.35">
      <c r="A4382">
        <v>4578</v>
      </c>
      <c r="B4382" t="s">
        <v>20654</v>
      </c>
      <c r="C4382">
        <v>0</v>
      </c>
      <c r="D4382" s="181">
        <v>10.28</v>
      </c>
    </row>
    <row r="4383" spans="1:4" x14ac:dyDescent="0.35">
      <c r="A4383">
        <v>4579</v>
      </c>
      <c r="B4383" t="s">
        <v>20655</v>
      </c>
      <c r="C4383">
        <v>0</v>
      </c>
      <c r="D4383" s="181">
        <v>11.69</v>
      </c>
    </row>
    <row r="4384" spans="1:4" x14ac:dyDescent="0.35">
      <c r="A4384">
        <v>4580</v>
      </c>
      <c r="B4384" t="s">
        <v>20656</v>
      </c>
      <c r="C4384">
        <v>6</v>
      </c>
      <c r="D4384" s="181">
        <v>8.8000000000000007</v>
      </c>
    </row>
    <row r="4385" spans="1:4" x14ac:dyDescent="0.35">
      <c r="A4385">
        <v>4581</v>
      </c>
      <c r="B4385" t="s">
        <v>20657</v>
      </c>
      <c r="C4385">
        <v>3</v>
      </c>
      <c r="D4385" s="181">
        <v>18.16</v>
      </c>
    </row>
    <row r="4386" spans="1:4" x14ac:dyDescent="0.35">
      <c r="A4386">
        <v>4582</v>
      </c>
      <c r="B4386" t="s">
        <v>20658</v>
      </c>
      <c r="C4386">
        <v>0</v>
      </c>
      <c r="D4386" s="181">
        <v>26.1</v>
      </c>
    </row>
    <row r="4387" spans="1:4" x14ac:dyDescent="0.35">
      <c r="A4387">
        <v>4583</v>
      </c>
      <c r="B4387" t="s">
        <v>20659</v>
      </c>
      <c r="C4387">
        <v>0</v>
      </c>
      <c r="D4387" s="181">
        <v>33.33</v>
      </c>
    </row>
    <row r="4388" spans="1:4" x14ac:dyDescent="0.35">
      <c r="A4388">
        <v>4584</v>
      </c>
      <c r="B4388" t="s">
        <v>20660</v>
      </c>
      <c r="C4388">
        <v>0</v>
      </c>
      <c r="D4388" s="181">
        <v>7.75</v>
      </c>
    </row>
    <row r="4389" spans="1:4" x14ac:dyDescent="0.35">
      <c r="A4389">
        <v>4585</v>
      </c>
      <c r="B4389" t="s">
        <v>20661</v>
      </c>
      <c r="C4389">
        <v>6</v>
      </c>
      <c r="D4389" s="181">
        <v>7.67</v>
      </c>
    </row>
    <row r="4390" spans="1:4" x14ac:dyDescent="0.35">
      <c r="A4390">
        <v>4586</v>
      </c>
      <c r="B4390" t="s">
        <v>20662</v>
      </c>
      <c r="C4390">
        <v>0</v>
      </c>
      <c r="D4390" s="181">
        <v>30.34</v>
      </c>
    </row>
    <row r="4391" spans="1:4" x14ac:dyDescent="0.35">
      <c r="A4391">
        <v>4587</v>
      </c>
      <c r="B4391" t="s">
        <v>20663</v>
      </c>
      <c r="C4391">
        <v>12</v>
      </c>
      <c r="D4391" s="181">
        <v>7.0540000000000003</v>
      </c>
    </row>
    <row r="4392" spans="1:4" x14ac:dyDescent="0.35">
      <c r="A4392">
        <v>4588</v>
      </c>
      <c r="B4392" t="s">
        <v>20664</v>
      </c>
      <c r="C4392">
        <v>24</v>
      </c>
      <c r="D4392" s="181">
        <v>6.7</v>
      </c>
    </row>
    <row r="4393" spans="1:4" x14ac:dyDescent="0.35">
      <c r="A4393">
        <v>4589</v>
      </c>
      <c r="B4393" t="s">
        <v>20665</v>
      </c>
      <c r="C4393">
        <v>0</v>
      </c>
      <c r="D4393" s="181">
        <v>6.07</v>
      </c>
    </row>
    <row r="4394" spans="1:4" x14ac:dyDescent="0.35">
      <c r="A4394">
        <v>4590</v>
      </c>
      <c r="B4394" t="s">
        <v>20666</v>
      </c>
      <c r="C4394">
        <v>0</v>
      </c>
      <c r="D4394" s="181">
        <v>9.9749999999999996</v>
      </c>
    </row>
    <row r="4395" spans="1:4" x14ac:dyDescent="0.35">
      <c r="A4395">
        <v>4591</v>
      </c>
      <c r="B4395" t="s">
        <v>20667</v>
      </c>
      <c r="C4395">
        <v>0</v>
      </c>
      <c r="D4395" s="181">
        <v>21.88</v>
      </c>
    </row>
    <row r="4396" spans="1:4" x14ac:dyDescent="0.35">
      <c r="A4396">
        <v>4592</v>
      </c>
      <c r="B4396" t="s">
        <v>20668</v>
      </c>
      <c r="C4396">
        <v>0</v>
      </c>
      <c r="D4396" s="181">
        <v>48.38</v>
      </c>
    </row>
    <row r="4397" spans="1:4" x14ac:dyDescent="0.35">
      <c r="A4397">
        <v>4593</v>
      </c>
      <c r="B4397" t="s">
        <v>20669</v>
      </c>
      <c r="C4397">
        <v>0</v>
      </c>
      <c r="D4397" s="181">
        <v>31.93</v>
      </c>
    </row>
    <row r="4398" spans="1:4" x14ac:dyDescent="0.35">
      <c r="A4398">
        <v>4594</v>
      </c>
      <c r="B4398" t="s">
        <v>20670</v>
      </c>
      <c r="C4398">
        <v>0</v>
      </c>
      <c r="D4398" s="181">
        <v>16.89</v>
      </c>
    </row>
    <row r="4399" spans="1:4" x14ac:dyDescent="0.35">
      <c r="A4399">
        <v>4595</v>
      </c>
      <c r="B4399" t="s">
        <v>20671</v>
      </c>
      <c r="C4399">
        <v>0</v>
      </c>
      <c r="D4399" s="181">
        <v>51.88</v>
      </c>
    </row>
    <row r="4400" spans="1:4" x14ac:dyDescent="0.35">
      <c r="A4400">
        <v>4599</v>
      </c>
      <c r="B4400" t="s">
        <v>20672</v>
      </c>
      <c r="C4400">
        <v>0</v>
      </c>
      <c r="D4400" s="181">
        <v>53.27</v>
      </c>
    </row>
    <row r="4401" spans="1:4" x14ac:dyDescent="0.35">
      <c r="A4401">
        <v>4600</v>
      </c>
      <c r="B4401" t="s">
        <v>20673</v>
      </c>
      <c r="C4401">
        <v>0</v>
      </c>
      <c r="D4401" s="181">
        <v>24.157</v>
      </c>
    </row>
    <row r="4402" spans="1:4" x14ac:dyDescent="0.35">
      <c r="A4402">
        <v>4601</v>
      </c>
      <c r="B4402" t="s">
        <v>20674</v>
      </c>
      <c r="C4402">
        <v>0</v>
      </c>
      <c r="D4402" s="181">
        <v>28.09</v>
      </c>
    </row>
    <row r="4403" spans="1:4" x14ac:dyDescent="0.35">
      <c r="A4403">
        <v>4602</v>
      </c>
      <c r="B4403" t="s">
        <v>20675</v>
      </c>
      <c r="C4403">
        <v>0</v>
      </c>
      <c r="D4403" s="181">
        <v>28.8</v>
      </c>
    </row>
    <row r="4404" spans="1:4" x14ac:dyDescent="0.35">
      <c r="A4404">
        <v>4603</v>
      </c>
      <c r="B4404" t="s">
        <v>20676</v>
      </c>
      <c r="C4404">
        <v>0</v>
      </c>
      <c r="D4404" s="181">
        <v>31.52</v>
      </c>
    </row>
    <row r="4405" spans="1:4" x14ac:dyDescent="0.35">
      <c r="A4405">
        <v>4604</v>
      </c>
      <c r="B4405" t="s">
        <v>20677</v>
      </c>
      <c r="C4405">
        <v>3</v>
      </c>
      <c r="D4405" s="181">
        <v>17.989999999999998</v>
      </c>
    </row>
    <row r="4406" spans="1:4" x14ac:dyDescent="0.35">
      <c r="A4406">
        <v>4605</v>
      </c>
      <c r="B4406" t="s">
        <v>20678</v>
      </c>
      <c r="C4406">
        <v>0</v>
      </c>
      <c r="D4406" s="181">
        <v>21.8</v>
      </c>
    </row>
    <row r="4407" spans="1:4" x14ac:dyDescent="0.35">
      <c r="A4407">
        <v>4606</v>
      </c>
      <c r="B4407" t="s">
        <v>20679</v>
      </c>
      <c r="C4407">
        <v>0</v>
      </c>
      <c r="D4407" s="181">
        <v>18.8</v>
      </c>
    </row>
    <row r="4408" spans="1:4" x14ac:dyDescent="0.35">
      <c r="A4408">
        <v>4607</v>
      </c>
      <c r="B4408" t="s">
        <v>20680</v>
      </c>
      <c r="C4408">
        <v>0</v>
      </c>
      <c r="D4408" s="181">
        <v>21.89</v>
      </c>
    </row>
    <row r="4409" spans="1:4" x14ac:dyDescent="0.35">
      <c r="A4409">
        <v>4608</v>
      </c>
      <c r="B4409" t="s">
        <v>20681</v>
      </c>
      <c r="C4409">
        <v>0</v>
      </c>
      <c r="D4409" s="181">
        <v>17.739999999999998</v>
      </c>
    </row>
    <row r="4410" spans="1:4" x14ac:dyDescent="0.35">
      <c r="A4410">
        <v>4609</v>
      </c>
      <c r="B4410" t="s">
        <v>20682</v>
      </c>
      <c r="C4410">
        <v>0</v>
      </c>
      <c r="D4410" s="181">
        <v>21.055</v>
      </c>
    </row>
    <row r="4411" spans="1:4" x14ac:dyDescent="0.35">
      <c r="A4411">
        <v>4610</v>
      </c>
      <c r="B4411" t="s">
        <v>20683</v>
      </c>
      <c r="C4411">
        <v>0</v>
      </c>
      <c r="D4411" s="181">
        <v>0</v>
      </c>
    </row>
    <row r="4412" spans="1:4" x14ac:dyDescent="0.35">
      <c r="A4412">
        <v>4611</v>
      </c>
      <c r="B4412" t="s">
        <v>20684</v>
      </c>
      <c r="C4412">
        <v>0</v>
      </c>
      <c r="D4412" s="181">
        <v>0.71099999999999997</v>
      </c>
    </row>
    <row r="4413" spans="1:4" x14ac:dyDescent="0.35">
      <c r="A4413">
        <v>4612</v>
      </c>
      <c r="B4413" t="s">
        <v>20685</v>
      </c>
      <c r="C4413">
        <v>0</v>
      </c>
      <c r="D4413" s="181">
        <v>22.65</v>
      </c>
    </row>
    <row r="4414" spans="1:4" x14ac:dyDescent="0.35">
      <c r="A4414">
        <v>4613</v>
      </c>
      <c r="B4414" t="s">
        <v>20686</v>
      </c>
      <c r="C4414">
        <v>0</v>
      </c>
      <c r="D4414" s="181">
        <v>65</v>
      </c>
    </row>
    <row r="4415" spans="1:4" x14ac:dyDescent="0.35">
      <c r="A4415">
        <v>4614</v>
      </c>
      <c r="B4415" t="s">
        <v>20687</v>
      </c>
      <c r="C4415">
        <v>0</v>
      </c>
      <c r="D4415" s="181">
        <v>16.5</v>
      </c>
    </row>
    <row r="4416" spans="1:4" x14ac:dyDescent="0.35">
      <c r="A4416">
        <v>4615</v>
      </c>
      <c r="B4416" t="s">
        <v>20688</v>
      </c>
      <c r="C4416">
        <v>0</v>
      </c>
      <c r="D4416" s="181">
        <v>18.28</v>
      </c>
    </row>
    <row r="4417" spans="1:4" x14ac:dyDescent="0.35">
      <c r="A4417">
        <v>4616</v>
      </c>
      <c r="B4417" t="s">
        <v>20689</v>
      </c>
      <c r="C4417">
        <v>0</v>
      </c>
      <c r="D4417" s="181">
        <v>5.76</v>
      </c>
    </row>
    <row r="4418" spans="1:4" x14ac:dyDescent="0.35">
      <c r="A4418">
        <v>4617</v>
      </c>
      <c r="B4418" t="s">
        <v>20690</v>
      </c>
      <c r="C4418">
        <v>0</v>
      </c>
      <c r="D4418" s="181">
        <v>4.4000000000000004</v>
      </c>
    </row>
    <row r="4419" spans="1:4" x14ac:dyDescent="0.35">
      <c r="A4419">
        <v>4618</v>
      </c>
      <c r="B4419" t="s">
        <v>20691</v>
      </c>
      <c r="C4419">
        <v>0</v>
      </c>
      <c r="D4419" s="181">
        <v>12.91</v>
      </c>
    </row>
    <row r="4420" spans="1:4" x14ac:dyDescent="0.35">
      <c r="A4420">
        <v>4619</v>
      </c>
      <c r="B4420" t="s">
        <v>20692</v>
      </c>
      <c r="C4420">
        <v>0</v>
      </c>
      <c r="D4420" s="181">
        <v>10.98</v>
      </c>
    </row>
    <row r="4421" spans="1:4" x14ac:dyDescent="0.35">
      <c r="A4421">
        <v>4620</v>
      </c>
      <c r="B4421" t="s">
        <v>20693</v>
      </c>
      <c r="C4421">
        <v>0</v>
      </c>
      <c r="D4421" s="181">
        <v>11.94</v>
      </c>
    </row>
    <row r="4422" spans="1:4" x14ac:dyDescent="0.35">
      <c r="A4422">
        <v>4621</v>
      </c>
      <c r="B4422" t="s">
        <v>20694</v>
      </c>
      <c r="C4422">
        <v>0</v>
      </c>
      <c r="D4422" s="181">
        <v>43.15</v>
      </c>
    </row>
    <row r="4423" spans="1:4" x14ac:dyDescent="0.35">
      <c r="A4423">
        <v>4622</v>
      </c>
      <c r="B4423" t="s">
        <v>20695</v>
      </c>
      <c r="C4423">
        <v>0</v>
      </c>
      <c r="D4423" s="181">
        <v>21.6</v>
      </c>
    </row>
    <row r="4424" spans="1:4" x14ac:dyDescent="0.35">
      <c r="A4424">
        <v>4623</v>
      </c>
      <c r="B4424" t="s">
        <v>20696</v>
      </c>
      <c r="C4424">
        <v>12</v>
      </c>
      <c r="D4424" s="181">
        <v>11.51</v>
      </c>
    </row>
    <row r="4425" spans="1:4" x14ac:dyDescent="0.35">
      <c r="A4425">
        <v>4624</v>
      </c>
      <c r="B4425" t="s">
        <v>20697</v>
      </c>
      <c r="C4425">
        <v>0</v>
      </c>
      <c r="D4425" s="181">
        <v>11.01</v>
      </c>
    </row>
    <row r="4426" spans="1:4" x14ac:dyDescent="0.35">
      <c r="A4426">
        <v>4625</v>
      </c>
      <c r="B4426" t="s">
        <v>20698</v>
      </c>
      <c r="C4426">
        <v>0</v>
      </c>
      <c r="D4426" s="181">
        <v>8.9499999999999993</v>
      </c>
    </row>
    <row r="4427" spans="1:4" x14ac:dyDescent="0.35">
      <c r="A4427">
        <v>4626</v>
      </c>
      <c r="B4427" t="s">
        <v>20699</v>
      </c>
      <c r="C4427">
        <v>0</v>
      </c>
      <c r="D4427" s="181">
        <v>10.36</v>
      </c>
    </row>
    <row r="4428" spans="1:4" x14ac:dyDescent="0.35">
      <c r="A4428">
        <v>4627</v>
      </c>
      <c r="B4428" t="s">
        <v>20700</v>
      </c>
      <c r="C4428">
        <v>0</v>
      </c>
      <c r="D4428" s="181">
        <v>21.36</v>
      </c>
    </row>
    <row r="4429" spans="1:4" x14ac:dyDescent="0.35">
      <c r="A4429">
        <v>4628</v>
      </c>
      <c r="B4429" t="s">
        <v>20701</v>
      </c>
      <c r="C4429">
        <v>6</v>
      </c>
      <c r="D4429" s="181">
        <v>17.82</v>
      </c>
    </row>
    <row r="4430" spans="1:4" x14ac:dyDescent="0.35">
      <c r="A4430">
        <v>4629</v>
      </c>
      <c r="B4430" t="s">
        <v>20702</v>
      </c>
      <c r="C4430">
        <v>0</v>
      </c>
      <c r="D4430" s="181">
        <v>11.83</v>
      </c>
    </row>
    <row r="4431" spans="1:4" x14ac:dyDescent="0.35">
      <c r="A4431">
        <v>4630</v>
      </c>
      <c r="B4431" t="s">
        <v>20703</v>
      </c>
      <c r="C4431">
        <v>0</v>
      </c>
      <c r="D4431" s="181">
        <v>13.92</v>
      </c>
    </row>
    <row r="4432" spans="1:4" x14ac:dyDescent="0.35">
      <c r="A4432">
        <v>4631</v>
      </c>
      <c r="B4432" t="s">
        <v>20704</v>
      </c>
      <c r="C4432">
        <v>0</v>
      </c>
      <c r="D4432" s="181">
        <v>22.34</v>
      </c>
    </row>
    <row r="4433" spans="1:4" x14ac:dyDescent="0.35">
      <c r="A4433">
        <v>4632</v>
      </c>
      <c r="B4433" t="s">
        <v>20705</v>
      </c>
      <c r="C4433">
        <v>0</v>
      </c>
      <c r="D4433" s="181">
        <v>33.89</v>
      </c>
    </row>
    <row r="4434" spans="1:4" x14ac:dyDescent="0.35">
      <c r="A4434">
        <v>4633</v>
      </c>
      <c r="B4434" t="s">
        <v>20706</v>
      </c>
      <c r="C4434">
        <v>12</v>
      </c>
      <c r="D4434" s="181">
        <v>13.53</v>
      </c>
    </row>
    <row r="4435" spans="1:4" x14ac:dyDescent="0.35">
      <c r="A4435">
        <v>4634</v>
      </c>
      <c r="B4435" t="s">
        <v>20707</v>
      </c>
      <c r="C4435">
        <v>0</v>
      </c>
      <c r="D4435" s="181">
        <v>47.26</v>
      </c>
    </row>
    <row r="4436" spans="1:4" x14ac:dyDescent="0.35">
      <c r="A4436">
        <v>4635</v>
      </c>
      <c r="B4436" t="s">
        <v>20708</v>
      </c>
      <c r="C4436">
        <v>0</v>
      </c>
      <c r="D4436" s="181">
        <v>10.73</v>
      </c>
    </row>
    <row r="4437" spans="1:4" x14ac:dyDescent="0.35">
      <c r="A4437">
        <v>4636</v>
      </c>
      <c r="B4437" t="s">
        <v>20709</v>
      </c>
      <c r="C4437">
        <v>0</v>
      </c>
      <c r="D4437" s="181">
        <v>4.74</v>
      </c>
    </row>
    <row r="4438" spans="1:4" x14ac:dyDescent="0.35">
      <c r="A4438">
        <v>4637</v>
      </c>
      <c r="B4438" t="s">
        <v>20710</v>
      </c>
      <c r="C4438">
        <v>3</v>
      </c>
      <c r="D4438" s="181">
        <v>13.09</v>
      </c>
    </row>
    <row r="4439" spans="1:4" x14ac:dyDescent="0.35">
      <c r="A4439">
        <v>4638</v>
      </c>
      <c r="B4439" t="s">
        <v>20711</v>
      </c>
      <c r="C4439">
        <v>0</v>
      </c>
      <c r="D4439" s="181">
        <v>12.46</v>
      </c>
    </row>
    <row r="4440" spans="1:4" x14ac:dyDescent="0.35">
      <c r="A4440">
        <v>4639</v>
      </c>
      <c r="B4440" t="s">
        <v>20712</v>
      </c>
      <c r="C4440">
        <v>9</v>
      </c>
      <c r="D4440" s="181">
        <v>21.68</v>
      </c>
    </row>
    <row r="4441" spans="1:4" x14ac:dyDescent="0.35">
      <c r="A4441">
        <v>4640</v>
      </c>
      <c r="B4441" t="s">
        <v>20713</v>
      </c>
      <c r="C4441">
        <v>0</v>
      </c>
      <c r="D4441" s="181">
        <v>24.754999999999999</v>
      </c>
    </row>
    <row r="4442" spans="1:4" x14ac:dyDescent="0.35">
      <c r="A4442">
        <v>4641</v>
      </c>
      <c r="B4442" t="s">
        <v>20714</v>
      </c>
      <c r="C4442">
        <v>0</v>
      </c>
      <c r="D4442" s="181">
        <v>17.36</v>
      </c>
    </row>
    <row r="4443" spans="1:4" x14ac:dyDescent="0.35">
      <c r="A4443">
        <v>4642</v>
      </c>
      <c r="B4443" t="s">
        <v>20715</v>
      </c>
      <c r="C4443">
        <v>0</v>
      </c>
      <c r="D4443" s="181">
        <v>8.09</v>
      </c>
    </row>
    <row r="4444" spans="1:4" x14ac:dyDescent="0.35">
      <c r="A4444">
        <v>4643</v>
      </c>
      <c r="B4444" t="s">
        <v>20716</v>
      </c>
      <c r="C4444">
        <v>0</v>
      </c>
      <c r="D4444" s="181">
        <v>23.9</v>
      </c>
    </row>
    <row r="4445" spans="1:4" x14ac:dyDescent="0.35">
      <c r="A4445">
        <v>4644</v>
      </c>
      <c r="B4445" t="s">
        <v>20717</v>
      </c>
      <c r="C4445">
        <v>0</v>
      </c>
      <c r="D4445" s="181">
        <v>35.85</v>
      </c>
    </row>
    <row r="4446" spans="1:4" x14ac:dyDescent="0.35">
      <c r="A4446">
        <v>4645</v>
      </c>
      <c r="B4446" t="s">
        <v>20718</v>
      </c>
      <c r="C4446">
        <v>0</v>
      </c>
      <c r="D4446" s="181">
        <v>28.99</v>
      </c>
    </row>
    <row r="4447" spans="1:4" x14ac:dyDescent="0.35">
      <c r="A4447">
        <v>4646</v>
      </c>
      <c r="B4447" t="s">
        <v>20719</v>
      </c>
      <c r="C4447">
        <v>0</v>
      </c>
      <c r="D4447" s="181">
        <v>49.41</v>
      </c>
    </row>
    <row r="4448" spans="1:4" x14ac:dyDescent="0.35">
      <c r="A4448">
        <v>4647</v>
      </c>
      <c r="B4448" t="s">
        <v>20720</v>
      </c>
      <c r="C4448">
        <v>0</v>
      </c>
      <c r="D4448" s="181">
        <v>14.9</v>
      </c>
    </row>
    <row r="4449" spans="1:4" x14ac:dyDescent="0.35">
      <c r="A4449">
        <v>4648</v>
      </c>
      <c r="B4449" t="s">
        <v>20721</v>
      </c>
      <c r="C4449">
        <v>0</v>
      </c>
      <c r="D4449" s="181">
        <v>65.14</v>
      </c>
    </row>
    <row r="4450" spans="1:4" x14ac:dyDescent="0.35">
      <c r="A4450">
        <v>4649</v>
      </c>
      <c r="B4450" t="s">
        <v>20722</v>
      </c>
      <c r="C4450">
        <v>0</v>
      </c>
      <c r="D4450" s="181">
        <v>2.66</v>
      </c>
    </row>
    <row r="4451" spans="1:4" x14ac:dyDescent="0.35">
      <c r="A4451">
        <v>4650</v>
      </c>
      <c r="B4451" t="s">
        <v>20723</v>
      </c>
      <c r="C4451">
        <v>0</v>
      </c>
      <c r="D4451" s="181">
        <v>8.98</v>
      </c>
    </row>
    <row r="4452" spans="1:4" x14ac:dyDescent="0.35">
      <c r="A4452">
        <v>4651</v>
      </c>
      <c r="B4452" t="s">
        <v>20724</v>
      </c>
      <c r="C4452">
        <v>0</v>
      </c>
      <c r="D4452" s="181">
        <v>22.15</v>
      </c>
    </row>
    <row r="4453" spans="1:4" x14ac:dyDescent="0.35">
      <c r="A4453">
        <v>4652</v>
      </c>
      <c r="B4453" t="s">
        <v>20725</v>
      </c>
      <c r="C4453">
        <v>6</v>
      </c>
      <c r="D4453" s="181">
        <v>21.37</v>
      </c>
    </row>
    <row r="4454" spans="1:4" x14ac:dyDescent="0.35">
      <c r="A4454">
        <v>4653</v>
      </c>
      <c r="B4454" t="s">
        <v>20726</v>
      </c>
      <c r="C4454">
        <v>3</v>
      </c>
      <c r="D4454" s="181">
        <v>26.64</v>
      </c>
    </row>
    <row r="4455" spans="1:4" x14ac:dyDescent="0.35">
      <c r="A4455">
        <v>4654</v>
      </c>
      <c r="B4455" t="s">
        <v>20727</v>
      </c>
      <c r="C4455">
        <v>0</v>
      </c>
      <c r="D4455" s="181">
        <v>21.71</v>
      </c>
    </row>
    <row r="4456" spans="1:4" x14ac:dyDescent="0.35">
      <c r="A4456">
        <v>4655</v>
      </c>
      <c r="B4456" t="s">
        <v>20728</v>
      </c>
      <c r="C4456">
        <v>0</v>
      </c>
      <c r="D4456" s="181">
        <v>51</v>
      </c>
    </row>
    <row r="4457" spans="1:4" x14ac:dyDescent="0.35">
      <c r="A4457">
        <v>4656</v>
      </c>
      <c r="B4457" t="s">
        <v>20729</v>
      </c>
      <c r="C4457">
        <v>0</v>
      </c>
      <c r="D4457" s="181">
        <v>21.55</v>
      </c>
    </row>
    <row r="4458" spans="1:4" x14ac:dyDescent="0.35">
      <c r="A4458">
        <v>4657</v>
      </c>
      <c r="B4458" t="s">
        <v>20730</v>
      </c>
      <c r="C4458">
        <v>0</v>
      </c>
      <c r="D4458" s="181">
        <v>18.96</v>
      </c>
    </row>
    <row r="4459" spans="1:4" x14ac:dyDescent="0.35">
      <c r="A4459">
        <v>4658</v>
      </c>
      <c r="B4459" t="s">
        <v>20731</v>
      </c>
      <c r="C4459">
        <v>0</v>
      </c>
      <c r="D4459" s="181">
        <v>54.472000000000001</v>
      </c>
    </row>
    <row r="4460" spans="1:4" x14ac:dyDescent="0.35">
      <c r="A4460">
        <v>4659</v>
      </c>
      <c r="B4460" t="s">
        <v>20732</v>
      </c>
      <c r="C4460">
        <v>12</v>
      </c>
      <c r="D4460" s="181">
        <v>3.1</v>
      </c>
    </row>
    <row r="4461" spans="1:4" x14ac:dyDescent="0.35">
      <c r="A4461">
        <v>4660</v>
      </c>
      <c r="B4461" t="s">
        <v>20733</v>
      </c>
      <c r="C4461">
        <v>0</v>
      </c>
      <c r="D4461" s="181">
        <v>5.98</v>
      </c>
    </row>
    <row r="4462" spans="1:4" x14ac:dyDescent="0.35">
      <c r="A4462">
        <v>4661</v>
      </c>
      <c r="B4462" t="s">
        <v>20734</v>
      </c>
      <c r="C4462">
        <v>0</v>
      </c>
      <c r="D4462" s="181">
        <v>20.16</v>
      </c>
    </row>
    <row r="4463" spans="1:4" x14ac:dyDescent="0.35">
      <c r="A4463">
        <v>4662</v>
      </c>
      <c r="B4463" t="s">
        <v>20735</v>
      </c>
      <c r="C4463">
        <v>0</v>
      </c>
      <c r="D4463" s="181">
        <v>31.46</v>
      </c>
    </row>
    <row r="4464" spans="1:4" x14ac:dyDescent="0.35">
      <c r="A4464">
        <v>4663</v>
      </c>
      <c r="B4464" t="s">
        <v>20736</v>
      </c>
      <c r="C4464">
        <v>0</v>
      </c>
      <c r="D4464" s="181">
        <v>19.489999999999998</v>
      </c>
    </row>
    <row r="4465" spans="1:4" x14ac:dyDescent="0.35">
      <c r="A4465">
        <v>4664</v>
      </c>
      <c r="B4465" t="s">
        <v>20737</v>
      </c>
      <c r="C4465">
        <v>0</v>
      </c>
      <c r="D4465" s="181">
        <v>16.14</v>
      </c>
    </row>
    <row r="4466" spans="1:4" x14ac:dyDescent="0.35">
      <c r="A4466">
        <v>4665</v>
      </c>
      <c r="B4466" t="s">
        <v>20738</v>
      </c>
      <c r="C4466">
        <v>0</v>
      </c>
      <c r="D4466" s="181">
        <v>6.9960000000000004</v>
      </c>
    </row>
    <row r="4467" spans="1:4" x14ac:dyDescent="0.35">
      <c r="A4467">
        <v>4666</v>
      </c>
      <c r="B4467" t="s">
        <v>20739</v>
      </c>
      <c r="C4467">
        <v>0</v>
      </c>
      <c r="D4467" s="181">
        <v>11.74</v>
      </c>
    </row>
    <row r="4468" spans="1:4" x14ac:dyDescent="0.35">
      <c r="A4468">
        <v>4667</v>
      </c>
      <c r="B4468" t="s">
        <v>20740</v>
      </c>
      <c r="C4468">
        <v>0</v>
      </c>
      <c r="D4468" s="181">
        <v>12.32</v>
      </c>
    </row>
    <row r="4469" spans="1:4" x14ac:dyDescent="0.35">
      <c r="A4469">
        <v>4668</v>
      </c>
      <c r="B4469" t="s">
        <v>20741</v>
      </c>
      <c r="C4469">
        <v>0</v>
      </c>
      <c r="D4469" s="181">
        <v>12.32</v>
      </c>
    </row>
    <row r="4470" spans="1:4" x14ac:dyDescent="0.35">
      <c r="A4470">
        <v>4669</v>
      </c>
      <c r="B4470" t="s">
        <v>20742</v>
      </c>
      <c r="C4470">
        <v>0</v>
      </c>
      <c r="D4470" s="181">
        <v>11.9</v>
      </c>
    </row>
    <row r="4471" spans="1:4" x14ac:dyDescent="0.35">
      <c r="A4471">
        <v>4670</v>
      </c>
      <c r="B4471" t="s">
        <v>20743</v>
      </c>
      <c r="C4471">
        <v>0</v>
      </c>
      <c r="D4471" s="181">
        <v>29.09</v>
      </c>
    </row>
    <row r="4472" spans="1:4" x14ac:dyDescent="0.35">
      <c r="A4472">
        <v>4671</v>
      </c>
      <c r="B4472" t="s">
        <v>20744</v>
      </c>
      <c r="C4472">
        <v>0</v>
      </c>
      <c r="D4472" s="181">
        <v>23.27</v>
      </c>
    </row>
    <row r="4473" spans="1:4" x14ac:dyDescent="0.35">
      <c r="A4473">
        <v>4672</v>
      </c>
      <c r="B4473" t="s">
        <v>20745</v>
      </c>
      <c r="C4473">
        <v>0</v>
      </c>
      <c r="D4473" s="181">
        <v>31.33</v>
      </c>
    </row>
    <row r="4474" spans="1:4" x14ac:dyDescent="0.35">
      <c r="A4474">
        <v>4673</v>
      </c>
      <c r="B4474" t="s">
        <v>20746</v>
      </c>
      <c r="C4474">
        <v>0</v>
      </c>
      <c r="D4474" s="181">
        <v>9.2799999999999994</v>
      </c>
    </row>
    <row r="4475" spans="1:4" x14ac:dyDescent="0.35">
      <c r="A4475">
        <v>4674</v>
      </c>
      <c r="B4475" t="s">
        <v>20747</v>
      </c>
      <c r="C4475">
        <v>0</v>
      </c>
      <c r="D4475" s="181">
        <v>9.34</v>
      </c>
    </row>
    <row r="4476" spans="1:4" x14ac:dyDescent="0.35">
      <c r="A4476">
        <v>4675</v>
      </c>
      <c r="B4476" t="s">
        <v>20748</v>
      </c>
      <c r="C4476">
        <v>0</v>
      </c>
      <c r="D4476" s="181">
        <v>126.09</v>
      </c>
    </row>
    <row r="4477" spans="1:4" x14ac:dyDescent="0.35">
      <c r="A4477">
        <v>4676</v>
      </c>
      <c r="B4477" t="s">
        <v>20749</v>
      </c>
      <c r="C4477">
        <v>0</v>
      </c>
      <c r="D4477" s="181">
        <v>21.18</v>
      </c>
    </row>
    <row r="4478" spans="1:4" x14ac:dyDescent="0.35">
      <c r="A4478">
        <v>4677</v>
      </c>
      <c r="B4478" t="s">
        <v>20750</v>
      </c>
      <c r="C4478">
        <v>0</v>
      </c>
      <c r="D4478" s="181">
        <v>33.1</v>
      </c>
    </row>
    <row r="4479" spans="1:4" x14ac:dyDescent="0.35">
      <c r="A4479">
        <v>4678</v>
      </c>
      <c r="B4479" t="s">
        <v>20751</v>
      </c>
      <c r="C4479">
        <v>9</v>
      </c>
      <c r="D4479" s="181">
        <v>13.2</v>
      </c>
    </row>
    <row r="4480" spans="1:4" x14ac:dyDescent="0.35">
      <c r="A4480">
        <v>4679</v>
      </c>
      <c r="B4480" t="s">
        <v>20752</v>
      </c>
      <c r="C4480">
        <v>0</v>
      </c>
      <c r="D4480" s="181">
        <v>32.43</v>
      </c>
    </row>
    <row r="4481" spans="1:4" x14ac:dyDescent="0.35">
      <c r="A4481">
        <v>4680</v>
      </c>
      <c r="B4481" t="s">
        <v>20753</v>
      </c>
      <c r="C4481">
        <v>1</v>
      </c>
      <c r="D4481" s="181">
        <v>19.100000000000001</v>
      </c>
    </row>
    <row r="4482" spans="1:4" x14ac:dyDescent="0.35">
      <c r="A4482">
        <v>4681</v>
      </c>
      <c r="B4482" t="s">
        <v>20754</v>
      </c>
      <c r="C4482">
        <v>0</v>
      </c>
      <c r="D4482" s="181">
        <v>7.34</v>
      </c>
    </row>
    <row r="4483" spans="1:4" x14ac:dyDescent="0.35">
      <c r="A4483">
        <v>4682</v>
      </c>
      <c r="B4483" t="s">
        <v>20755</v>
      </c>
      <c r="C4483">
        <v>0</v>
      </c>
      <c r="D4483" s="181">
        <v>21.04</v>
      </c>
    </row>
    <row r="4484" spans="1:4" x14ac:dyDescent="0.35">
      <c r="A4484">
        <v>4683</v>
      </c>
      <c r="B4484" t="s">
        <v>20756</v>
      </c>
      <c r="C4484">
        <v>0</v>
      </c>
      <c r="D4484" s="181">
        <v>21.33</v>
      </c>
    </row>
    <row r="4485" spans="1:4" x14ac:dyDescent="0.35">
      <c r="A4485">
        <v>4684</v>
      </c>
      <c r="B4485" t="s">
        <v>20757</v>
      </c>
      <c r="C4485">
        <v>0</v>
      </c>
      <c r="D4485" s="181">
        <v>17.09</v>
      </c>
    </row>
    <row r="4486" spans="1:4" x14ac:dyDescent="0.35">
      <c r="A4486">
        <v>4685</v>
      </c>
      <c r="B4486" t="s">
        <v>20758</v>
      </c>
      <c r="C4486">
        <v>0</v>
      </c>
      <c r="D4486" s="181">
        <v>9.82</v>
      </c>
    </row>
    <row r="4487" spans="1:4" x14ac:dyDescent="0.35">
      <c r="A4487">
        <v>4686</v>
      </c>
      <c r="B4487" t="s">
        <v>20759</v>
      </c>
      <c r="C4487">
        <v>0</v>
      </c>
      <c r="D4487" s="181">
        <v>14.18</v>
      </c>
    </row>
    <row r="4488" spans="1:4" x14ac:dyDescent="0.35">
      <c r="A4488">
        <v>4687</v>
      </c>
      <c r="B4488" t="s">
        <v>20760</v>
      </c>
      <c r="C4488">
        <v>0</v>
      </c>
      <c r="D4488" s="181">
        <v>16.12</v>
      </c>
    </row>
    <row r="4489" spans="1:4" x14ac:dyDescent="0.35">
      <c r="A4489">
        <v>4688</v>
      </c>
      <c r="B4489" t="s">
        <v>20761</v>
      </c>
      <c r="C4489">
        <v>0</v>
      </c>
      <c r="D4489" s="181">
        <v>24.31</v>
      </c>
    </row>
    <row r="4490" spans="1:4" x14ac:dyDescent="0.35">
      <c r="A4490">
        <v>4689</v>
      </c>
      <c r="B4490" t="s">
        <v>20762</v>
      </c>
      <c r="C4490">
        <v>0</v>
      </c>
      <c r="D4490" s="181">
        <v>43.44</v>
      </c>
    </row>
    <row r="4491" spans="1:4" x14ac:dyDescent="0.35">
      <c r="A4491">
        <v>4690</v>
      </c>
      <c r="B4491" t="s">
        <v>20763</v>
      </c>
      <c r="C4491">
        <v>0</v>
      </c>
      <c r="D4491" s="181">
        <v>14.75</v>
      </c>
    </row>
    <row r="4492" spans="1:4" x14ac:dyDescent="0.35">
      <c r="A4492">
        <v>4691</v>
      </c>
      <c r="B4492" t="s">
        <v>20764</v>
      </c>
      <c r="C4492">
        <v>0</v>
      </c>
      <c r="D4492" s="181">
        <v>11.39</v>
      </c>
    </row>
    <row r="4493" spans="1:4" x14ac:dyDescent="0.35">
      <c r="A4493">
        <v>4692</v>
      </c>
      <c r="B4493" t="s">
        <v>20765</v>
      </c>
      <c r="C4493">
        <v>0</v>
      </c>
      <c r="D4493" s="181">
        <v>23.51</v>
      </c>
    </row>
    <row r="4494" spans="1:4" x14ac:dyDescent="0.35">
      <c r="A4494">
        <v>4693</v>
      </c>
      <c r="B4494" t="s">
        <v>20766</v>
      </c>
      <c r="C4494">
        <v>0</v>
      </c>
      <c r="D4494" s="181">
        <v>27.77</v>
      </c>
    </row>
    <row r="4495" spans="1:4" x14ac:dyDescent="0.35">
      <c r="A4495">
        <v>4694</v>
      </c>
      <c r="B4495" t="s">
        <v>20767</v>
      </c>
      <c r="C4495">
        <v>0</v>
      </c>
      <c r="D4495" s="181">
        <v>23.7</v>
      </c>
    </row>
    <row r="4496" spans="1:4" x14ac:dyDescent="0.35">
      <c r="A4496">
        <v>4695</v>
      </c>
      <c r="B4496" t="s">
        <v>20768</v>
      </c>
      <c r="C4496">
        <v>0</v>
      </c>
      <c r="D4496" s="181">
        <v>15.51</v>
      </c>
    </row>
    <row r="4497" spans="1:4" x14ac:dyDescent="0.35">
      <c r="A4497">
        <v>4696</v>
      </c>
      <c r="B4497" t="s">
        <v>20769</v>
      </c>
      <c r="C4497">
        <v>0</v>
      </c>
      <c r="D4497" s="181">
        <v>19.97</v>
      </c>
    </row>
    <row r="4498" spans="1:4" x14ac:dyDescent="0.35">
      <c r="A4498">
        <v>4697</v>
      </c>
      <c r="B4498" t="s">
        <v>20770</v>
      </c>
      <c r="C4498">
        <v>0</v>
      </c>
      <c r="D4498" s="181">
        <v>21.64</v>
      </c>
    </row>
    <row r="4499" spans="1:4" x14ac:dyDescent="0.35">
      <c r="A4499">
        <v>4698</v>
      </c>
      <c r="B4499" t="s">
        <v>20771</v>
      </c>
      <c r="C4499">
        <v>0</v>
      </c>
      <c r="D4499" s="181">
        <v>19.446000000000002</v>
      </c>
    </row>
    <row r="4500" spans="1:4" x14ac:dyDescent="0.35">
      <c r="A4500">
        <v>4699</v>
      </c>
      <c r="B4500" t="s">
        <v>20772</v>
      </c>
      <c r="C4500">
        <v>9</v>
      </c>
      <c r="D4500" s="181">
        <v>22.28</v>
      </c>
    </row>
    <row r="4501" spans="1:4" x14ac:dyDescent="0.35">
      <c r="A4501">
        <v>4700</v>
      </c>
      <c r="B4501" t="s">
        <v>20773</v>
      </c>
      <c r="C4501">
        <v>0</v>
      </c>
      <c r="D4501" s="181">
        <v>29.43</v>
      </c>
    </row>
    <row r="4502" spans="1:4" x14ac:dyDescent="0.35">
      <c r="A4502">
        <v>4701</v>
      </c>
      <c r="B4502" t="s">
        <v>20774</v>
      </c>
      <c r="C4502">
        <v>0</v>
      </c>
      <c r="D4502" s="181">
        <v>30.35</v>
      </c>
    </row>
    <row r="4503" spans="1:4" x14ac:dyDescent="0.35">
      <c r="A4503">
        <v>4702</v>
      </c>
      <c r="B4503" t="s">
        <v>20775</v>
      </c>
      <c r="C4503">
        <v>0</v>
      </c>
      <c r="D4503" s="181">
        <v>36.47</v>
      </c>
    </row>
    <row r="4504" spans="1:4" x14ac:dyDescent="0.35">
      <c r="A4504">
        <v>4703</v>
      </c>
      <c r="B4504" t="s">
        <v>20776</v>
      </c>
      <c r="C4504">
        <v>0</v>
      </c>
      <c r="D4504" s="181">
        <v>18.45</v>
      </c>
    </row>
    <row r="4505" spans="1:4" x14ac:dyDescent="0.35">
      <c r="A4505">
        <v>4704</v>
      </c>
      <c r="B4505" t="s">
        <v>20777</v>
      </c>
      <c r="C4505">
        <v>9</v>
      </c>
      <c r="D4505" s="181">
        <v>21.31</v>
      </c>
    </row>
    <row r="4506" spans="1:4" x14ac:dyDescent="0.35">
      <c r="A4506">
        <v>4705</v>
      </c>
      <c r="B4506" t="s">
        <v>20778</v>
      </c>
      <c r="C4506">
        <v>0</v>
      </c>
      <c r="D4506" s="181">
        <v>21.43</v>
      </c>
    </row>
    <row r="4507" spans="1:4" x14ac:dyDescent="0.35">
      <c r="A4507">
        <v>4706</v>
      </c>
      <c r="B4507" t="s">
        <v>20779</v>
      </c>
      <c r="C4507">
        <v>0</v>
      </c>
      <c r="D4507" s="181">
        <v>2.89</v>
      </c>
    </row>
    <row r="4508" spans="1:4" x14ac:dyDescent="0.35">
      <c r="A4508">
        <v>4707</v>
      </c>
      <c r="B4508" t="s">
        <v>20780</v>
      </c>
      <c r="C4508">
        <v>0</v>
      </c>
      <c r="D4508" s="181">
        <v>320</v>
      </c>
    </row>
    <row r="4509" spans="1:4" x14ac:dyDescent="0.35">
      <c r="A4509">
        <v>4708</v>
      </c>
      <c r="B4509" t="s">
        <v>20781</v>
      </c>
      <c r="C4509">
        <v>0</v>
      </c>
      <c r="D4509" s="181">
        <v>328.32</v>
      </c>
    </row>
    <row r="4510" spans="1:4" x14ac:dyDescent="0.35">
      <c r="A4510">
        <v>4709</v>
      </c>
      <c r="B4510" t="s">
        <v>20782</v>
      </c>
      <c r="C4510">
        <v>0</v>
      </c>
      <c r="D4510" s="181">
        <v>110.81</v>
      </c>
    </row>
    <row r="4511" spans="1:4" x14ac:dyDescent="0.35">
      <c r="A4511">
        <v>4832</v>
      </c>
      <c r="B4511" t="s">
        <v>20783</v>
      </c>
      <c r="C4511">
        <v>9</v>
      </c>
      <c r="D4511" s="181">
        <v>15.28</v>
      </c>
    </row>
    <row r="4512" spans="1:4" x14ac:dyDescent="0.35">
      <c r="A4512">
        <v>4833</v>
      </c>
      <c r="B4512" t="s">
        <v>20784</v>
      </c>
      <c r="C4512">
        <v>0</v>
      </c>
      <c r="D4512" s="181">
        <v>23.24</v>
      </c>
    </row>
    <row r="4513" spans="1:4" x14ac:dyDescent="0.35">
      <c r="A4513">
        <v>4834</v>
      </c>
      <c r="B4513" t="s">
        <v>20785</v>
      </c>
      <c r="C4513">
        <v>0</v>
      </c>
      <c r="D4513" s="181">
        <v>25.44</v>
      </c>
    </row>
    <row r="4514" spans="1:4" x14ac:dyDescent="0.35">
      <c r="A4514">
        <v>4835</v>
      </c>
      <c r="B4514" t="s">
        <v>20786</v>
      </c>
      <c r="C4514">
        <v>0</v>
      </c>
      <c r="D4514" s="181">
        <v>50.09</v>
      </c>
    </row>
    <row r="4515" spans="1:4" x14ac:dyDescent="0.35">
      <c r="A4515">
        <v>4836</v>
      </c>
      <c r="B4515" t="s">
        <v>20787</v>
      </c>
      <c r="C4515">
        <v>0</v>
      </c>
      <c r="D4515" s="181">
        <v>0.67</v>
      </c>
    </row>
    <row r="4516" spans="1:4" x14ac:dyDescent="0.35">
      <c r="A4516">
        <v>4837</v>
      </c>
      <c r="B4516" t="s">
        <v>20788</v>
      </c>
      <c r="C4516">
        <v>0</v>
      </c>
      <c r="D4516" s="181">
        <v>46.57</v>
      </c>
    </row>
    <row r="4517" spans="1:4" x14ac:dyDescent="0.35">
      <c r="A4517">
        <v>4838</v>
      </c>
      <c r="B4517" t="s">
        <v>20789</v>
      </c>
      <c r="C4517">
        <v>0</v>
      </c>
      <c r="D4517" s="181">
        <v>54.74</v>
      </c>
    </row>
    <row r="4518" spans="1:4" x14ac:dyDescent="0.35">
      <c r="A4518">
        <v>4839</v>
      </c>
      <c r="B4518" t="s">
        <v>20790</v>
      </c>
      <c r="C4518">
        <v>0</v>
      </c>
      <c r="D4518" s="181">
        <v>65.45</v>
      </c>
    </row>
    <row r="4519" spans="1:4" x14ac:dyDescent="0.35">
      <c r="A4519">
        <v>4840</v>
      </c>
      <c r="B4519" t="s">
        <v>20791</v>
      </c>
      <c r="C4519">
        <v>0</v>
      </c>
      <c r="D4519" s="181">
        <v>32.32</v>
      </c>
    </row>
    <row r="4520" spans="1:4" x14ac:dyDescent="0.35">
      <c r="A4520">
        <v>4841</v>
      </c>
      <c r="B4520" t="s">
        <v>20792</v>
      </c>
      <c r="C4520">
        <v>0</v>
      </c>
      <c r="D4520" s="181">
        <v>22.33</v>
      </c>
    </row>
    <row r="4521" spans="1:4" x14ac:dyDescent="0.35">
      <c r="A4521">
        <v>4842</v>
      </c>
      <c r="B4521" t="s">
        <v>20793</v>
      </c>
      <c r="C4521">
        <v>0</v>
      </c>
      <c r="D4521" s="181">
        <v>21.01</v>
      </c>
    </row>
    <row r="4522" spans="1:4" x14ac:dyDescent="0.35">
      <c r="A4522">
        <v>4843</v>
      </c>
      <c r="B4522" t="s">
        <v>20794</v>
      </c>
      <c r="C4522">
        <v>0</v>
      </c>
      <c r="D4522" s="181">
        <v>25.91</v>
      </c>
    </row>
    <row r="4523" spans="1:4" x14ac:dyDescent="0.35">
      <c r="A4523">
        <v>4844</v>
      </c>
      <c r="B4523" t="s">
        <v>20795</v>
      </c>
      <c r="C4523">
        <v>0</v>
      </c>
      <c r="D4523" s="181">
        <v>17.698</v>
      </c>
    </row>
    <row r="4524" spans="1:4" x14ac:dyDescent="0.35">
      <c r="A4524">
        <v>4845</v>
      </c>
      <c r="B4524" t="s">
        <v>20796</v>
      </c>
      <c r="C4524">
        <v>0</v>
      </c>
      <c r="D4524" s="181">
        <v>31.46</v>
      </c>
    </row>
    <row r="4525" spans="1:4" x14ac:dyDescent="0.35">
      <c r="A4525">
        <v>4846</v>
      </c>
      <c r="B4525" t="s">
        <v>20797</v>
      </c>
      <c r="C4525">
        <v>0</v>
      </c>
      <c r="D4525" s="181">
        <v>55.82</v>
      </c>
    </row>
    <row r="4526" spans="1:4" x14ac:dyDescent="0.35">
      <c r="A4526">
        <v>4847</v>
      </c>
      <c r="B4526" t="s">
        <v>20798</v>
      </c>
      <c r="C4526">
        <v>0</v>
      </c>
      <c r="D4526" s="181">
        <v>49.95</v>
      </c>
    </row>
    <row r="4527" spans="1:4" x14ac:dyDescent="0.35">
      <c r="A4527">
        <v>4848</v>
      </c>
      <c r="B4527" t="s">
        <v>20799</v>
      </c>
      <c r="C4527">
        <v>0</v>
      </c>
      <c r="D4527" s="181">
        <v>9.2729999999999997</v>
      </c>
    </row>
    <row r="4528" spans="1:4" x14ac:dyDescent="0.35">
      <c r="A4528">
        <v>4849</v>
      </c>
      <c r="B4528" t="s">
        <v>20800</v>
      </c>
      <c r="C4528">
        <v>1</v>
      </c>
      <c r="D4528" s="181">
        <v>247.61</v>
      </c>
    </row>
    <row r="4529" spans="1:4" x14ac:dyDescent="0.35">
      <c r="A4529">
        <v>4850</v>
      </c>
      <c r="B4529" t="s">
        <v>20801</v>
      </c>
      <c r="C4529">
        <v>1</v>
      </c>
      <c r="D4529" s="181">
        <v>224.75</v>
      </c>
    </row>
    <row r="4530" spans="1:4" x14ac:dyDescent="0.35">
      <c r="A4530">
        <v>4851</v>
      </c>
      <c r="B4530" t="s">
        <v>20802</v>
      </c>
      <c r="C4530">
        <v>1</v>
      </c>
      <c r="D4530" s="181">
        <v>217.9</v>
      </c>
    </row>
    <row r="4531" spans="1:4" x14ac:dyDescent="0.35">
      <c r="A4531">
        <v>4852</v>
      </c>
      <c r="B4531" t="s">
        <v>20803</v>
      </c>
      <c r="C4531">
        <v>0</v>
      </c>
      <c r="D4531" s="181">
        <v>6.56</v>
      </c>
    </row>
    <row r="4532" spans="1:4" x14ac:dyDescent="0.35">
      <c r="A4532">
        <v>4853</v>
      </c>
      <c r="B4532" t="s">
        <v>20804</v>
      </c>
      <c r="C4532">
        <v>36</v>
      </c>
      <c r="D4532" s="181">
        <v>5.71</v>
      </c>
    </row>
    <row r="4533" spans="1:4" x14ac:dyDescent="0.35">
      <c r="A4533">
        <v>4854</v>
      </c>
      <c r="B4533" t="s">
        <v>20805</v>
      </c>
      <c r="C4533">
        <v>0</v>
      </c>
      <c r="D4533" s="181">
        <v>23.465</v>
      </c>
    </row>
    <row r="4534" spans="1:4" x14ac:dyDescent="0.35">
      <c r="A4534">
        <v>4855</v>
      </c>
      <c r="B4534" t="s">
        <v>20806</v>
      </c>
      <c r="C4534">
        <v>0</v>
      </c>
      <c r="D4534" s="181">
        <v>26.02</v>
      </c>
    </row>
    <row r="4535" spans="1:4" x14ac:dyDescent="0.35">
      <c r="A4535">
        <v>4856</v>
      </c>
      <c r="B4535" t="s">
        <v>20807</v>
      </c>
      <c r="C4535">
        <v>6</v>
      </c>
      <c r="D4535" s="181">
        <v>23.39</v>
      </c>
    </row>
    <row r="4536" spans="1:4" x14ac:dyDescent="0.35">
      <c r="A4536">
        <v>4857</v>
      </c>
      <c r="B4536" t="s">
        <v>20808</v>
      </c>
      <c r="C4536">
        <v>0</v>
      </c>
      <c r="D4536" s="181">
        <v>17.86</v>
      </c>
    </row>
    <row r="4537" spans="1:4" x14ac:dyDescent="0.35">
      <c r="A4537">
        <v>4858</v>
      </c>
      <c r="B4537" t="s">
        <v>20809</v>
      </c>
      <c r="C4537">
        <v>0</v>
      </c>
      <c r="D4537" s="181">
        <v>16.120999999999999</v>
      </c>
    </row>
    <row r="4538" spans="1:4" x14ac:dyDescent="0.35">
      <c r="A4538">
        <v>4859</v>
      </c>
      <c r="B4538" t="s">
        <v>20810</v>
      </c>
      <c r="C4538">
        <v>-6</v>
      </c>
      <c r="D4538" s="181">
        <v>15.46</v>
      </c>
    </row>
    <row r="4539" spans="1:4" x14ac:dyDescent="0.35">
      <c r="A4539">
        <v>4860</v>
      </c>
      <c r="B4539" t="s">
        <v>20811</v>
      </c>
      <c r="C4539">
        <v>4</v>
      </c>
      <c r="D4539" s="181">
        <v>40.700000000000003</v>
      </c>
    </row>
    <row r="4540" spans="1:4" x14ac:dyDescent="0.35">
      <c r="A4540">
        <v>4861</v>
      </c>
      <c r="B4540" t="s">
        <v>20812</v>
      </c>
      <c r="C4540">
        <v>84</v>
      </c>
      <c r="D4540" s="181">
        <v>4.577</v>
      </c>
    </row>
    <row r="4541" spans="1:4" x14ac:dyDescent="0.35">
      <c r="A4541">
        <v>4862</v>
      </c>
      <c r="B4541" t="s">
        <v>20813</v>
      </c>
      <c r="C4541">
        <v>0</v>
      </c>
      <c r="D4541" s="181">
        <v>114.75</v>
      </c>
    </row>
    <row r="4542" spans="1:4" x14ac:dyDescent="0.35">
      <c r="A4542">
        <v>4863</v>
      </c>
      <c r="B4542" t="s">
        <v>20814</v>
      </c>
      <c r="C4542">
        <v>0</v>
      </c>
      <c r="D4542" s="181">
        <v>7.2190000000000003</v>
      </c>
    </row>
    <row r="4543" spans="1:4" x14ac:dyDescent="0.35">
      <c r="A4543">
        <v>4864</v>
      </c>
      <c r="B4543" t="s">
        <v>20815</v>
      </c>
      <c r="C4543">
        <v>30</v>
      </c>
      <c r="D4543" s="181">
        <v>5.71</v>
      </c>
    </row>
    <row r="4544" spans="1:4" x14ac:dyDescent="0.35">
      <c r="A4544">
        <v>4865</v>
      </c>
      <c r="B4544" t="s">
        <v>20816</v>
      </c>
      <c r="C4544">
        <v>0</v>
      </c>
      <c r="D4544" s="181">
        <v>20.05</v>
      </c>
    </row>
    <row r="4545" spans="1:4" x14ac:dyDescent="0.35">
      <c r="A4545">
        <v>4866</v>
      </c>
      <c r="B4545" t="s">
        <v>20817</v>
      </c>
      <c r="C4545">
        <v>0</v>
      </c>
      <c r="D4545" s="181">
        <v>10.88</v>
      </c>
    </row>
    <row r="4546" spans="1:4" x14ac:dyDescent="0.35">
      <c r="A4546">
        <v>4867</v>
      </c>
      <c r="B4546" t="s">
        <v>20818</v>
      </c>
      <c r="C4546">
        <v>0</v>
      </c>
      <c r="D4546" s="181">
        <v>19.890999999999998</v>
      </c>
    </row>
    <row r="4547" spans="1:4" x14ac:dyDescent="0.35">
      <c r="A4547">
        <v>4868</v>
      </c>
      <c r="B4547" t="s">
        <v>20819</v>
      </c>
      <c r="C4547">
        <v>0</v>
      </c>
      <c r="D4547" s="181">
        <v>2.5</v>
      </c>
    </row>
    <row r="4548" spans="1:4" x14ac:dyDescent="0.35">
      <c r="A4548">
        <v>4869</v>
      </c>
      <c r="B4548" t="s">
        <v>20820</v>
      </c>
      <c r="C4548">
        <v>0</v>
      </c>
      <c r="D4548" s="181">
        <v>53.92</v>
      </c>
    </row>
    <row r="4549" spans="1:4" x14ac:dyDescent="0.35">
      <c r="A4549">
        <v>4870</v>
      </c>
      <c r="B4549" t="s">
        <v>20821</v>
      </c>
      <c r="C4549">
        <v>0</v>
      </c>
      <c r="D4549" s="181">
        <v>84.19</v>
      </c>
    </row>
    <row r="4550" spans="1:4" x14ac:dyDescent="0.35">
      <c r="A4550">
        <v>4871</v>
      </c>
      <c r="B4550" t="s">
        <v>20822</v>
      </c>
      <c r="C4550">
        <v>0</v>
      </c>
      <c r="D4550" s="181">
        <v>71.53</v>
      </c>
    </row>
    <row r="4551" spans="1:4" x14ac:dyDescent="0.35">
      <c r="A4551">
        <v>4872</v>
      </c>
      <c r="B4551" t="s">
        <v>20823</v>
      </c>
      <c r="C4551">
        <v>0</v>
      </c>
      <c r="D4551" s="181">
        <v>81.555999999999997</v>
      </c>
    </row>
    <row r="4552" spans="1:4" x14ac:dyDescent="0.35">
      <c r="A4552">
        <v>4873</v>
      </c>
      <c r="B4552" t="s">
        <v>20824</v>
      </c>
      <c r="C4552">
        <v>0</v>
      </c>
      <c r="D4552" s="181">
        <v>12.266</v>
      </c>
    </row>
    <row r="4553" spans="1:4" x14ac:dyDescent="0.35">
      <c r="A4553">
        <v>4874</v>
      </c>
      <c r="B4553" t="s">
        <v>20825</v>
      </c>
      <c r="C4553">
        <v>0</v>
      </c>
      <c r="D4553" s="181">
        <v>5.0430000000000001</v>
      </c>
    </row>
    <row r="4554" spans="1:4" x14ac:dyDescent="0.35">
      <c r="A4554">
        <v>4875</v>
      </c>
      <c r="B4554" t="s">
        <v>20826</v>
      </c>
      <c r="C4554">
        <v>0</v>
      </c>
      <c r="D4554" s="181">
        <v>4.7919999999999998</v>
      </c>
    </row>
    <row r="4555" spans="1:4" x14ac:dyDescent="0.35">
      <c r="A4555">
        <v>4876</v>
      </c>
      <c r="B4555" t="s">
        <v>20827</v>
      </c>
      <c r="C4555">
        <v>12</v>
      </c>
      <c r="D4555" s="181">
        <v>9.66</v>
      </c>
    </row>
    <row r="4556" spans="1:4" x14ac:dyDescent="0.35">
      <c r="A4556">
        <v>4877</v>
      </c>
      <c r="B4556" t="s">
        <v>20828</v>
      </c>
      <c r="C4556">
        <v>0</v>
      </c>
      <c r="D4556" s="181">
        <v>24.19</v>
      </c>
    </row>
    <row r="4557" spans="1:4" x14ac:dyDescent="0.35">
      <c r="A4557">
        <v>4878</v>
      </c>
      <c r="B4557" t="s">
        <v>20829</v>
      </c>
      <c r="C4557">
        <v>0</v>
      </c>
      <c r="D4557" s="181">
        <v>313.5</v>
      </c>
    </row>
    <row r="4558" spans="1:4" x14ac:dyDescent="0.35">
      <c r="A4558">
        <v>4879</v>
      </c>
      <c r="B4558" t="s">
        <v>20830</v>
      </c>
      <c r="C4558">
        <v>0</v>
      </c>
      <c r="D4558" s="181">
        <v>104.5</v>
      </c>
    </row>
    <row r="4559" spans="1:4" x14ac:dyDescent="0.35">
      <c r="A4559">
        <v>4880</v>
      </c>
      <c r="B4559" t="s">
        <v>20831</v>
      </c>
      <c r="C4559">
        <v>0</v>
      </c>
      <c r="D4559" s="181">
        <v>23.75</v>
      </c>
    </row>
    <row r="4560" spans="1:4" x14ac:dyDescent="0.35">
      <c r="A4560">
        <v>4881</v>
      </c>
      <c r="B4560" t="s">
        <v>20832</v>
      </c>
      <c r="C4560">
        <v>0</v>
      </c>
      <c r="D4560" s="181">
        <v>142.6</v>
      </c>
    </row>
    <row r="4561" spans="1:4" x14ac:dyDescent="0.35">
      <c r="A4561">
        <v>4882</v>
      </c>
      <c r="B4561" t="s">
        <v>20833</v>
      </c>
      <c r="C4561">
        <v>0</v>
      </c>
      <c r="D4561" s="181">
        <v>40.615000000000002</v>
      </c>
    </row>
    <row r="4562" spans="1:4" x14ac:dyDescent="0.35">
      <c r="A4562">
        <v>4883</v>
      </c>
      <c r="B4562" t="s">
        <v>20834</v>
      </c>
      <c r="C4562">
        <v>0</v>
      </c>
      <c r="D4562" s="181">
        <v>58.395000000000003</v>
      </c>
    </row>
    <row r="4563" spans="1:4" x14ac:dyDescent="0.35">
      <c r="A4563">
        <v>4884</v>
      </c>
      <c r="B4563" t="s">
        <v>20835</v>
      </c>
      <c r="C4563">
        <v>0</v>
      </c>
      <c r="D4563" s="181">
        <v>32.75</v>
      </c>
    </row>
    <row r="4564" spans="1:4" x14ac:dyDescent="0.35">
      <c r="A4564">
        <v>4885</v>
      </c>
      <c r="B4564" t="s">
        <v>20836</v>
      </c>
      <c r="C4564">
        <v>0</v>
      </c>
      <c r="D4564" s="181">
        <v>28.4</v>
      </c>
    </row>
    <row r="4565" spans="1:4" x14ac:dyDescent="0.35">
      <c r="A4565">
        <v>4886</v>
      </c>
      <c r="B4565" t="s">
        <v>20837</v>
      </c>
      <c r="C4565">
        <v>0</v>
      </c>
      <c r="D4565" s="181">
        <v>74</v>
      </c>
    </row>
    <row r="4566" spans="1:4" x14ac:dyDescent="0.35">
      <c r="A4566">
        <v>4887</v>
      </c>
      <c r="B4566" t="s">
        <v>20838</v>
      </c>
      <c r="C4566">
        <v>0</v>
      </c>
      <c r="D4566" s="181">
        <v>75</v>
      </c>
    </row>
    <row r="4567" spans="1:4" x14ac:dyDescent="0.35">
      <c r="A4567">
        <v>4888</v>
      </c>
      <c r="B4567" t="s">
        <v>20839</v>
      </c>
      <c r="C4567">
        <v>0</v>
      </c>
      <c r="D4567" s="181">
        <v>34.5</v>
      </c>
    </row>
    <row r="4568" spans="1:4" x14ac:dyDescent="0.35">
      <c r="A4568">
        <v>4889</v>
      </c>
      <c r="B4568" t="s">
        <v>20840</v>
      </c>
      <c r="C4568">
        <v>0</v>
      </c>
      <c r="D4568" s="181">
        <v>21.6</v>
      </c>
    </row>
    <row r="4569" spans="1:4" x14ac:dyDescent="0.35">
      <c r="A4569">
        <v>4890</v>
      </c>
      <c r="B4569" t="s">
        <v>20841</v>
      </c>
      <c r="C4569">
        <v>0</v>
      </c>
      <c r="D4569" s="181">
        <v>34.9</v>
      </c>
    </row>
    <row r="4570" spans="1:4" x14ac:dyDescent="0.35">
      <c r="A4570">
        <v>4891</v>
      </c>
      <c r="B4570" t="s">
        <v>20842</v>
      </c>
      <c r="C4570">
        <v>30</v>
      </c>
      <c r="D4570" s="181">
        <v>12.22</v>
      </c>
    </row>
    <row r="4571" spans="1:4" x14ac:dyDescent="0.35">
      <c r="A4571">
        <v>4892</v>
      </c>
      <c r="B4571" t="s">
        <v>20843</v>
      </c>
      <c r="C4571">
        <v>0</v>
      </c>
      <c r="D4571" s="181">
        <v>19.593</v>
      </c>
    </row>
    <row r="4572" spans="1:4" x14ac:dyDescent="0.35">
      <c r="A4572">
        <v>4893</v>
      </c>
      <c r="B4572" t="s">
        <v>20844</v>
      </c>
      <c r="C4572">
        <v>0</v>
      </c>
      <c r="D4572" s="181">
        <v>42.75</v>
      </c>
    </row>
    <row r="4573" spans="1:4" x14ac:dyDescent="0.35">
      <c r="A4573">
        <v>4894</v>
      </c>
      <c r="B4573" t="s">
        <v>20845</v>
      </c>
      <c r="C4573">
        <v>0</v>
      </c>
      <c r="D4573" s="181">
        <v>6.7290000000000001</v>
      </c>
    </row>
    <row r="4574" spans="1:4" x14ac:dyDescent="0.35">
      <c r="A4574">
        <v>4895</v>
      </c>
      <c r="B4574" t="s">
        <v>20846</v>
      </c>
      <c r="C4574">
        <v>0</v>
      </c>
      <c r="D4574" s="181">
        <v>31.434999999999999</v>
      </c>
    </row>
    <row r="4575" spans="1:4" x14ac:dyDescent="0.35">
      <c r="A4575">
        <v>4896</v>
      </c>
      <c r="B4575" t="s">
        <v>20847</v>
      </c>
      <c r="C4575">
        <v>0</v>
      </c>
      <c r="D4575" s="181">
        <v>40.6</v>
      </c>
    </row>
    <row r="4576" spans="1:4" x14ac:dyDescent="0.35">
      <c r="A4576">
        <v>4897</v>
      </c>
      <c r="B4576" t="s">
        <v>20848</v>
      </c>
      <c r="C4576">
        <v>0</v>
      </c>
      <c r="D4576" s="181">
        <v>27.141999999999999</v>
      </c>
    </row>
    <row r="4577" spans="1:4" x14ac:dyDescent="0.35">
      <c r="A4577">
        <v>4898</v>
      </c>
      <c r="B4577" t="s">
        <v>20849</v>
      </c>
      <c r="C4577">
        <v>0</v>
      </c>
      <c r="D4577" s="181">
        <v>20.73</v>
      </c>
    </row>
    <row r="4578" spans="1:4" x14ac:dyDescent="0.35">
      <c r="A4578">
        <v>4899</v>
      </c>
      <c r="B4578" t="s">
        <v>20850</v>
      </c>
      <c r="C4578">
        <v>0</v>
      </c>
      <c r="D4578" s="181">
        <v>21.99</v>
      </c>
    </row>
    <row r="4579" spans="1:4" x14ac:dyDescent="0.35">
      <c r="A4579">
        <v>4900</v>
      </c>
      <c r="B4579" t="s">
        <v>20851</v>
      </c>
      <c r="C4579">
        <v>0</v>
      </c>
      <c r="D4579" s="181">
        <v>33.14</v>
      </c>
    </row>
    <row r="4580" spans="1:4" x14ac:dyDescent="0.35">
      <c r="A4580">
        <v>4901</v>
      </c>
      <c r="B4580" t="s">
        <v>20852</v>
      </c>
      <c r="C4580">
        <v>0</v>
      </c>
      <c r="D4580" s="181">
        <v>23.643999999999998</v>
      </c>
    </row>
    <row r="4581" spans="1:4" x14ac:dyDescent="0.35">
      <c r="A4581">
        <v>4902</v>
      </c>
      <c r="B4581" t="s">
        <v>20853</v>
      </c>
      <c r="C4581">
        <v>0</v>
      </c>
      <c r="D4581" s="181">
        <v>25.65</v>
      </c>
    </row>
    <row r="4582" spans="1:4" x14ac:dyDescent="0.35">
      <c r="A4582">
        <v>4903</v>
      </c>
      <c r="B4582" t="s">
        <v>20854</v>
      </c>
      <c r="C4582">
        <v>0</v>
      </c>
      <c r="D4582" s="181">
        <v>17.213000000000001</v>
      </c>
    </row>
    <row r="4583" spans="1:4" x14ac:dyDescent="0.35">
      <c r="A4583">
        <v>4904</v>
      </c>
      <c r="B4583" t="s">
        <v>20855</v>
      </c>
      <c r="C4583">
        <v>0</v>
      </c>
      <c r="D4583" s="181">
        <v>26.49</v>
      </c>
    </row>
    <row r="4584" spans="1:4" x14ac:dyDescent="0.35">
      <c r="A4584">
        <v>4905</v>
      </c>
      <c r="B4584" t="s">
        <v>20856</v>
      </c>
      <c r="C4584">
        <v>0</v>
      </c>
      <c r="D4584" s="181">
        <v>9.7799999999999994</v>
      </c>
    </row>
    <row r="4585" spans="1:4" x14ac:dyDescent="0.35">
      <c r="A4585">
        <v>4906</v>
      </c>
      <c r="B4585" t="s">
        <v>20857</v>
      </c>
      <c r="C4585">
        <v>0</v>
      </c>
      <c r="D4585" s="181">
        <v>74.150000000000006</v>
      </c>
    </row>
    <row r="4586" spans="1:4" x14ac:dyDescent="0.35">
      <c r="A4586">
        <v>4907</v>
      </c>
      <c r="B4586" t="s">
        <v>20858</v>
      </c>
      <c r="C4586">
        <v>0</v>
      </c>
      <c r="D4586" s="181">
        <v>82.16</v>
      </c>
    </row>
    <row r="4587" spans="1:4" x14ac:dyDescent="0.35">
      <c r="A4587">
        <v>4908</v>
      </c>
      <c r="B4587" t="s">
        <v>20859</v>
      </c>
      <c r="C4587">
        <v>0</v>
      </c>
      <c r="D4587" s="181">
        <v>31.01</v>
      </c>
    </row>
    <row r="4588" spans="1:4" x14ac:dyDescent="0.35">
      <c r="A4588">
        <v>4909</v>
      </c>
      <c r="B4588" t="s">
        <v>20860</v>
      </c>
      <c r="C4588">
        <v>0</v>
      </c>
      <c r="D4588" s="181">
        <v>30.8</v>
      </c>
    </row>
    <row r="4589" spans="1:4" x14ac:dyDescent="0.35">
      <c r="A4589">
        <v>4910</v>
      </c>
      <c r="B4589" t="s">
        <v>20861</v>
      </c>
      <c r="C4589">
        <v>0</v>
      </c>
      <c r="D4589" s="181">
        <v>32.22</v>
      </c>
    </row>
    <row r="4590" spans="1:4" x14ac:dyDescent="0.35">
      <c r="A4590">
        <v>4911</v>
      </c>
      <c r="B4590" t="s">
        <v>20862</v>
      </c>
      <c r="C4590">
        <v>0</v>
      </c>
      <c r="D4590" s="181">
        <v>56.11</v>
      </c>
    </row>
    <row r="4591" spans="1:4" x14ac:dyDescent="0.35">
      <c r="A4591">
        <v>4912</v>
      </c>
      <c r="B4591" t="s">
        <v>20863</v>
      </c>
      <c r="C4591">
        <v>0</v>
      </c>
      <c r="D4591" s="181">
        <v>82.41</v>
      </c>
    </row>
    <row r="4592" spans="1:4" x14ac:dyDescent="0.35">
      <c r="A4592">
        <v>4913</v>
      </c>
      <c r="B4592" t="s">
        <v>20864</v>
      </c>
      <c r="C4592">
        <v>0</v>
      </c>
      <c r="D4592" s="181">
        <v>102.71</v>
      </c>
    </row>
    <row r="4593" spans="1:4" x14ac:dyDescent="0.35">
      <c r="A4593">
        <v>4914</v>
      </c>
      <c r="B4593" t="s">
        <v>20865</v>
      </c>
      <c r="C4593">
        <v>0</v>
      </c>
      <c r="D4593" s="181">
        <v>61.71</v>
      </c>
    </row>
    <row r="4594" spans="1:4" x14ac:dyDescent="0.35">
      <c r="A4594">
        <v>4915</v>
      </c>
      <c r="B4594" t="s">
        <v>20866</v>
      </c>
      <c r="C4594">
        <v>0</v>
      </c>
      <c r="D4594" s="181">
        <v>112.07</v>
      </c>
    </row>
    <row r="4595" spans="1:4" x14ac:dyDescent="0.35">
      <c r="A4595">
        <v>4916</v>
      </c>
      <c r="B4595" t="s">
        <v>20867</v>
      </c>
      <c r="C4595">
        <v>0</v>
      </c>
      <c r="D4595" s="181">
        <v>86.11</v>
      </c>
    </row>
    <row r="4596" spans="1:4" x14ac:dyDescent="0.35">
      <c r="A4596">
        <v>4917</v>
      </c>
      <c r="B4596" t="s">
        <v>20868</v>
      </c>
      <c r="C4596">
        <v>0</v>
      </c>
      <c r="D4596" s="181">
        <v>27.86</v>
      </c>
    </row>
    <row r="4597" spans="1:4" x14ac:dyDescent="0.35">
      <c r="A4597">
        <v>4918</v>
      </c>
      <c r="B4597" t="s">
        <v>20869</v>
      </c>
      <c r="C4597">
        <v>0</v>
      </c>
      <c r="D4597" s="181">
        <v>175.8</v>
      </c>
    </row>
    <row r="4598" spans="1:4" x14ac:dyDescent="0.35">
      <c r="A4598">
        <v>4919</v>
      </c>
      <c r="B4598" t="s">
        <v>20870</v>
      </c>
      <c r="C4598">
        <v>0</v>
      </c>
      <c r="D4598" s="181">
        <v>74</v>
      </c>
    </row>
    <row r="4599" spans="1:4" x14ac:dyDescent="0.35">
      <c r="A4599">
        <v>4920</v>
      </c>
      <c r="B4599" t="s">
        <v>20871</v>
      </c>
      <c r="C4599">
        <v>0</v>
      </c>
      <c r="D4599" s="181">
        <v>6.8949999999999996</v>
      </c>
    </row>
    <row r="4600" spans="1:4" x14ac:dyDescent="0.35">
      <c r="A4600">
        <v>4921</v>
      </c>
      <c r="B4600" t="s">
        <v>20872</v>
      </c>
      <c r="C4600">
        <v>0</v>
      </c>
      <c r="D4600" s="181">
        <v>52.8</v>
      </c>
    </row>
    <row r="4601" spans="1:4" x14ac:dyDescent="0.35">
      <c r="A4601">
        <v>4922</v>
      </c>
      <c r="B4601" t="s">
        <v>20873</v>
      </c>
      <c r="C4601">
        <v>0</v>
      </c>
      <c r="D4601" s="181">
        <v>16.72</v>
      </c>
    </row>
    <row r="4602" spans="1:4" x14ac:dyDescent="0.35">
      <c r="A4602">
        <v>4923</v>
      </c>
      <c r="B4602" t="s">
        <v>20874</v>
      </c>
      <c r="C4602">
        <v>0</v>
      </c>
      <c r="D4602" s="181">
        <v>14.13</v>
      </c>
    </row>
    <row r="4603" spans="1:4" x14ac:dyDescent="0.35">
      <c r="A4603">
        <v>4924</v>
      </c>
      <c r="B4603" t="s">
        <v>20875</v>
      </c>
      <c r="C4603">
        <v>0</v>
      </c>
      <c r="D4603" s="181">
        <v>38.07</v>
      </c>
    </row>
    <row r="4604" spans="1:4" x14ac:dyDescent="0.35">
      <c r="A4604">
        <v>4925</v>
      </c>
      <c r="B4604" t="s">
        <v>20876</v>
      </c>
      <c r="C4604">
        <v>0</v>
      </c>
      <c r="D4604" s="181">
        <v>24.535</v>
      </c>
    </row>
    <row r="4605" spans="1:4" x14ac:dyDescent="0.35">
      <c r="A4605">
        <v>4926</v>
      </c>
      <c r="B4605" t="s">
        <v>20877</v>
      </c>
      <c r="C4605">
        <v>30</v>
      </c>
      <c r="D4605" s="181">
        <v>13.85</v>
      </c>
    </row>
    <row r="4606" spans="1:4" x14ac:dyDescent="0.35">
      <c r="A4606">
        <v>4927</v>
      </c>
      <c r="B4606" t="s">
        <v>20878</v>
      </c>
      <c r="C4606">
        <v>0</v>
      </c>
      <c r="D4606" s="181">
        <v>19.8</v>
      </c>
    </row>
    <row r="4607" spans="1:4" x14ac:dyDescent="0.35">
      <c r="A4607">
        <v>4928</v>
      </c>
      <c r="B4607" t="s">
        <v>20879</v>
      </c>
      <c r="C4607">
        <v>0</v>
      </c>
      <c r="D4607" s="181">
        <v>15.25</v>
      </c>
    </row>
    <row r="4608" spans="1:4" x14ac:dyDescent="0.35">
      <c r="A4608">
        <v>4929</v>
      </c>
      <c r="B4608" t="s">
        <v>20880</v>
      </c>
      <c r="C4608">
        <v>0</v>
      </c>
      <c r="D4608" s="181">
        <v>37.82</v>
      </c>
    </row>
    <row r="4609" spans="1:4" x14ac:dyDescent="0.35">
      <c r="A4609">
        <v>4930</v>
      </c>
      <c r="B4609" t="s">
        <v>20881</v>
      </c>
      <c r="C4609">
        <v>0</v>
      </c>
      <c r="D4609" s="181">
        <v>105.6</v>
      </c>
    </row>
    <row r="4610" spans="1:4" x14ac:dyDescent="0.35">
      <c r="A4610">
        <v>4931</v>
      </c>
      <c r="B4610" t="s">
        <v>20882</v>
      </c>
      <c r="C4610">
        <v>0</v>
      </c>
      <c r="D4610" s="181">
        <v>7.1</v>
      </c>
    </row>
    <row r="4611" spans="1:4" x14ac:dyDescent="0.35">
      <c r="A4611">
        <v>4932</v>
      </c>
      <c r="B4611" t="s">
        <v>20883</v>
      </c>
      <c r="C4611">
        <v>0</v>
      </c>
      <c r="D4611" s="181">
        <v>13.33</v>
      </c>
    </row>
    <row r="4612" spans="1:4" x14ac:dyDescent="0.35">
      <c r="A4612">
        <v>4933</v>
      </c>
      <c r="B4612" t="s">
        <v>20884</v>
      </c>
      <c r="C4612">
        <v>18</v>
      </c>
      <c r="D4612" s="181">
        <v>4.8499999999999996</v>
      </c>
    </row>
    <row r="4613" spans="1:4" x14ac:dyDescent="0.35">
      <c r="A4613">
        <v>4934</v>
      </c>
      <c r="B4613" t="s">
        <v>20885</v>
      </c>
      <c r="C4613">
        <v>12</v>
      </c>
      <c r="D4613" s="181">
        <v>4.8499999999999996</v>
      </c>
    </row>
    <row r="4614" spans="1:4" x14ac:dyDescent="0.35">
      <c r="A4614">
        <v>4935</v>
      </c>
      <c r="B4614" t="s">
        <v>20886</v>
      </c>
      <c r="C4614">
        <v>0</v>
      </c>
      <c r="D4614" s="181">
        <v>4.8499999999999996</v>
      </c>
    </row>
    <row r="4615" spans="1:4" x14ac:dyDescent="0.35">
      <c r="A4615">
        <v>4936</v>
      </c>
      <c r="B4615" t="s">
        <v>20887</v>
      </c>
      <c r="C4615">
        <v>0</v>
      </c>
      <c r="D4615" s="181">
        <v>4.8449999999999998</v>
      </c>
    </row>
    <row r="4616" spans="1:4" x14ac:dyDescent="0.35">
      <c r="A4616">
        <v>4937</v>
      </c>
      <c r="B4616" t="s">
        <v>20888</v>
      </c>
      <c r="C4616">
        <v>0</v>
      </c>
      <c r="D4616" s="181">
        <v>12.92</v>
      </c>
    </row>
    <row r="4617" spans="1:4" x14ac:dyDescent="0.35">
      <c r="A4617">
        <v>4938</v>
      </c>
      <c r="B4617" t="s">
        <v>20889</v>
      </c>
      <c r="C4617">
        <v>6</v>
      </c>
      <c r="D4617" s="181">
        <v>23.56</v>
      </c>
    </row>
    <row r="4618" spans="1:4" x14ac:dyDescent="0.35">
      <c r="A4618">
        <v>4939</v>
      </c>
      <c r="B4618" t="s">
        <v>20890</v>
      </c>
      <c r="C4618">
        <v>6</v>
      </c>
      <c r="D4618" s="181">
        <v>10.16</v>
      </c>
    </row>
    <row r="4619" spans="1:4" x14ac:dyDescent="0.35">
      <c r="A4619">
        <v>4940</v>
      </c>
      <c r="B4619" t="s">
        <v>20891</v>
      </c>
      <c r="C4619">
        <v>0</v>
      </c>
      <c r="D4619" s="181">
        <v>33.25</v>
      </c>
    </row>
    <row r="4620" spans="1:4" x14ac:dyDescent="0.35">
      <c r="A4620">
        <v>4941</v>
      </c>
      <c r="B4620" t="s">
        <v>20892</v>
      </c>
      <c r="C4620">
        <v>0</v>
      </c>
      <c r="D4620" s="181">
        <v>8.5500000000000007</v>
      </c>
    </row>
    <row r="4621" spans="1:4" x14ac:dyDescent="0.35">
      <c r="A4621">
        <v>4942</v>
      </c>
      <c r="B4621" t="s">
        <v>20893</v>
      </c>
      <c r="C4621">
        <v>0</v>
      </c>
      <c r="D4621" s="181">
        <v>0</v>
      </c>
    </row>
    <row r="4622" spans="1:4" x14ac:dyDescent="0.35">
      <c r="A4622">
        <v>4943</v>
      </c>
      <c r="B4622" t="s">
        <v>20894</v>
      </c>
      <c r="C4622">
        <v>0</v>
      </c>
      <c r="D4622" s="181">
        <v>101</v>
      </c>
    </row>
    <row r="4623" spans="1:4" x14ac:dyDescent="0.35">
      <c r="A4623">
        <v>4944</v>
      </c>
      <c r="B4623" t="s">
        <v>20895</v>
      </c>
      <c r="C4623">
        <v>0</v>
      </c>
      <c r="D4623" s="181">
        <v>129.19999999999999</v>
      </c>
    </row>
    <row r="4624" spans="1:4" x14ac:dyDescent="0.35">
      <c r="A4624">
        <v>4945</v>
      </c>
      <c r="B4624" t="s">
        <v>20896</v>
      </c>
      <c r="C4624">
        <v>24</v>
      </c>
      <c r="D4624" s="181">
        <v>6.24</v>
      </c>
    </row>
    <row r="4625" spans="1:4" x14ac:dyDescent="0.35">
      <c r="A4625">
        <v>4946</v>
      </c>
      <c r="B4625" t="s">
        <v>20897</v>
      </c>
      <c r="C4625">
        <v>84</v>
      </c>
      <c r="D4625" s="181">
        <v>2.84</v>
      </c>
    </row>
    <row r="4626" spans="1:4" x14ac:dyDescent="0.35">
      <c r="A4626">
        <v>4947</v>
      </c>
      <c r="B4626" t="s">
        <v>20898</v>
      </c>
      <c r="C4626">
        <v>3</v>
      </c>
      <c r="D4626" s="181">
        <v>19.95</v>
      </c>
    </row>
    <row r="4627" spans="1:4" x14ac:dyDescent="0.35">
      <c r="A4627">
        <v>4948</v>
      </c>
      <c r="B4627" t="s">
        <v>20899</v>
      </c>
      <c r="C4627">
        <v>24</v>
      </c>
      <c r="D4627" s="181">
        <v>15.12</v>
      </c>
    </row>
    <row r="4628" spans="1:4" x14ac:dyDescent="0.35">
      <c r="A4628">
        <v>4949</v>
      </c>
      <c r="B4628" t="s">
        <v>20900</v>
      </c>
      <c r="C4628">
        <v>0</v>
      </c>
      <c r="D4628" s="181">
        <v>35.909999999999997</v>
      </c>
    </row>
    <row r="4629" spans="1:4" x14ac:dyDescent="0.35">
      <c r="A4629">
        <v>4950</v>
      </c>
      <c r="B4629" t="s">
        <v>20901</v>
      </c>
      <c r="C4629">
        <v>12</v>
      </c>
      <c r="D4629" s="181">
        <v>44.46</v>
      </c>
    </row>
    <row r="4630" spans="1:4" x14ac:dyDescent="0.35">
      <c r="A4630">
        <v>4951</v>
      </c>
      <c r="B4630" t="s">
        <v>20902</v>
      </c>
      <c r="C4630">
        <v>0</v>
      </c>
      <c r="D4630" s="181">
        <v>14.971</v>
      </c>
    </row>
    <row r="4631" spans="1:4" x14ac:dyDescent="0.35">
      <c r="A4631">
        <v>4952</v>
      </c>
      <c r="B4631" t="s">
        <v>20903</v>
      </c>
      <c r="C4631">
        <v>12</v>
      </c>
      <c r="D4631" s="181">
        <v>18.100000000000001</v>
      </c>
    </row>
    <row r="4632" spans="1:4" x14ac:dyDescent="0.35">
      <c r="A4632">
        <v>4953</v>
      </c>
      <c r="B4632" t="s">
        <v>20904</v>
      </c>
      <c r="C4632">
        <v>0</v>
      </c>
      <c r="D4632" s="181">
        <v>10.53</v>
      </c>
    </row>
    <row r="4633" spans="1:4" x14ac:dyDescent="0.35">
      <c r="A4633">
        <v>4954</v>
      </c>
      <c r="B4633" t="s">
        <v>20905</v>
      </c>
      <c r="C4633">
        <v>0</v>
      </c>
      <c r="D4633" s="181">
        <v>68.400000000000006</v>
      </c>
    </row>
    <row r="4634" spans="1:4" x14ac:dyDescent="0.35">
      <c r="A4634">
        <v>4955</v>
      </c>
      <c r="B4634" t="s">
        <v>20906</v>
      </c>
      <c r="C4634">
        <v>0</v>
      </c>
      <c r="D4634" s="181">
        <v>0</v>
      </c>
    </row>
    <row r="4635" spans="1:4" x14ac:dyDescent="0.35">
      <c r="A4635">
        <v>4956</v>
      </c>
      <c r="B4635" t="s">
        <v>20907</v>
      </c>
      <c r="C4635">
        <v>0</v>
      </c>
      <c r="D4635" s="181">
        <v>68.28</v>
      </c>
    </row>
    <row r="4636" spans="1:4" x14ac:dyDescent="0.35">
      <c r="A4636">
        <v>4957</v>
      </c>
      <c r="B4636" t="s">
        <v>20908</v>
      </c>
      <c r="C4636">
        <v>0</v>
      </c>
      <c r="D4636" s="181">
        <v>285</v>
      </c>
    </row>
    <row r="4637" spans="1:4" x14ac:dyDescent="0.35">
      <c r="A4637">
        <v>4958</v>
      </c>
      <c r="B4637" t="s">
        <v>20909</v>
      </c>
      <c r="C4637">
        <v>0</v>
      </c>
      <c r="D4637" s="181">
        <v>680</v>
      </c>
    </row>
    <row r="4638" spans="1:4" x14ac:dyDescent="0.35">
      <c r="A4638">
        <v>4959</v>
      </c>
      <c r="B4638" t="s">
        <v>20910</v>
      </c>
      <c r="C4638">
        <v>0</v>
      </c>
      <c r="D4638" s="181">
        <v>7.12</v>
      </c>
    </row>
    <row r="4639" spans="1:4" x14ac:dyDescent="0.35">
      <c r="A4639">
        <v>4960</v>
      </c>
      <c r="B4639" t="s">
        <v>20911</v>
      </c>
      <c r="C4639">
        <v>0</v>
      </c>
      <c r="D4639" s="181">
        <v>0</v>
      </c>
    </row>
    <row r="4640" spans="1:4" x14ac:dyDescent="0.35">
      <c r="A4640">
        <v>4961</v>
      </c>
      <c r="B4640" t="s">
        <v>20912</v>
      </c>
      <c r="C4640">
        <v>0</v>
      </c>
      <c r="D4640" s="181">
        <v>5.04</v>
      </c>
    </row>
    <row r="4641" spans="1:4" x14ac:dyDescent="0.35">
      <c r="A4641">
        <v>4962</v>
      </c>
      <c r="B4641" t="s">
        <v>20913</v>
      </c>
      <c r="C4641">
        <v>0</v>
      </c>
      <c r="D4641" s="181">
        <v>50.9</v>
      </c>
    </row>
    <row r="4642" spans="1:4" x14ac:dyDescent="0.35">
      <c r="A4642">
        <v>4963</v>
      </c>
      <c r="B4642" t="s">
        <v>20914</v>
      </c>
      <c r="C4642">
        <v>0</v>
      </c>
      <c r="D4642" s="181">
        <v>9.3320000000000007</v>
      </c>
    </row>
    <row r="4643" spans="1:4" x14ac:dyDescent="0.35">
      <c r="A4643">
        <v>4964</v>
      </c>
      <c r="B4643" t="s">
        <v>20915</v>
      </c>
      <c r="C4643">
        <v>0</v>
      </c>
      <c r="D4643" s="181">
        <v>25.75</v>
      </c>
    </row>
    <row r="4644" spans="1:4" x14ac:dyDescent="0.35">
      <c r="A4644">
        <v>4965</v>
      </c>
      <c r="B4644" t="s">
        <v>20916</v>
      </c>
      <c r="C4644">
        <v>0</v>
      </c>
      <c r="D4644" s="181">
        <v>26.81</v>
      </c>
    </row>
    <row r="4645" spans="1:4" x14ac:dyDescent="0.35">
      <c r="A4645">
        <v>4966</v>
      </c>
      <c r="B4645" t="s">
        <v>20917</v>
      </c>
      <c r="C4645">
        <v>0</v>
      </c>
      <c r="D4645" s="181">
        <v>35.244999999999997</v>
      </c>
    </row>
    <row r="4646" spans="1:4" x14ac:dyDescent="0.35">
      <c r="A4646">
        <v>4967</v>
      </c>
      <c r="B4646" t="s">
        <v>20918</v>
      </c>
      <c r="C4646">
        <v>0</v>
      </c>
      <c r="D4646" s="181">
        <v>7.766</v>
      </c>
    </row>
    <row r="4647" spans="1:4" x14ac:dyDescent="0.35">
      <c r="A4647">
        <v>4968</v>
      </c>
      <c r="B4647" t="s">
        <v>20919</v>
      </c>
      <c r="C4647">
        <v>12</v>
      </c>
      <c r="D4647" s="181">
        <v>18.239999999999998</v>
      </c>
    </row>
    <row r="4648" spans="1:4" x14ac:dyDescent="0.35">
      <c r="A4648">
        <v>4969</v>
      </c>
      <c r="B4648" t="s">
        <v>20920</v>
      </c>
      <c r="C4648">
        <v>0</v>
      </c>
      <c r="D4648" s="181">
        <v>20.5</v>
      </c>
    </row>
    <row r="4649" spans="1:4" x14ac:dyDescent="0.35">
      <c r="A4649">
        <v>4970</v>
      </c>
      <c r="B4649" t="s">
        <v>20921</v>
      </c>
      <c r="C4649">
        <v>12</v>
      </c>
      <c r="D4649" s="181">
        <v>14.21</v>
      </c>
    </row>
    <row r="4650" spans="1:4" x14ac:dyDescent="0.35">
      <c r="A4650">
        <v>4971</v>
      </c>
      <c r="B4650" t="s">
        <v>20922</v>
      </c>
      <c r="C4650">
        <v>0</v>
      </c>
      <c r="D4650" s="181">
        <v>28.5</v>
      </c>
    </row>
    <row r="4651" spans="1:4" x14ac:dyDescent="0.35">
      <c r="A4651">
        <v>4972</v>
      </c>
      <c r="B4651" t="s">
        <v>20923</v>
      </c>
      <c r="C4651">
        <v>0</v>
      </c>
      <c r="D4651" s="181">
        <v>42.75</v>
      </c>
    </row>
    <row r="4652" spans="1:4" x14ac:dyDescent="0.35">
      <c r="A4652">
        <v>4973</v>
      </c>
      <c r="B4652" t="s">
        <v>20924</v>
      </c>
      <c r="C4652">
        <v>0</v>
      </c>
      <c r="D4652" s="181">
        <v>42.75</v>
      </c>
    </row>
    <row r="4653" spans="1:4" x14ac:dyDescent="0.35">
      <c r="A4653">
        <v>4974</v>
      </c>
      <c r="B4653" t="s">
        <v>20925</v>
      </c>
      <c r="C4653">
        <v>0</v>
      </c>
      <c r="D4653" s="181">
        <v>9.6189999999999998</v>
      </c>
    </row>
    <row r="4654" spans="1:4" x14ac:dyDescent="0.35">
      <c r="A4654">
        <v>4975</v>
      </c>
      <c r="B4654" t="s">
        <v>20926</v>
      </c>
      <c r="C4654">
        <v>0</v>
      </c>
      <c r="D4654" s="181">
        <v>3.8820000000000001</v>
      </c>
    </row>
    <row r="4655" spans="1:4" x14ac:dyDescent="0.35">
      <c r="A4655">
        <v>4976</v>
      </c>
      <c r="B4655" t="s">
        <v>20927</v>
      </c>
      <c r="C4655">
        <v>0</v>
      </c>
      <c r="D4655" s="181">
        <v>27.08</v>
      </c>
    </row>
    <row r="4656" spans="1:4" x14ac:dyDescent="0.35">
      <c r="A4656">
        <v>4977</v>
      </c>
      <c r="B4656" t="s">
        <v>20928</v>
      </c>
      <c r="C4656">
        <v>0</v>
      </c>
      <c r="D4656" s="181">
        <v>4.24</v>
      </c>
    </row>
    <row r="4657" spans="1:4" x14ac:dyDescent="0.35">
      <c r="A4657">
        <v>4978</v>
      </c>
      <c r="B4657" t="s">
        <v>20929</v>
      </c>
      <c r="C4657">
        <v>0</v>
      </c>
      <c r="D4657" s="181">
        <v>11.048999999999999</v>
      </c>
    </row>
    <row r="4658" spans="1:4" x14ac:dyDescent="0.35">
      <c r="A4658">
        <v>4979</v>
      </c>
      <c r="B4658" t="s">
        <v>20930</v>
      </c>
      <c r="C4658">
        <v>6</v>
      </c>
      <c r="D4658" s="181">
        <v>14.89</v>
      </c>
    </row>
    <row r="4659" spans="1:4" x14ac:dyDescent="0.35">
      <c r="A4659">
        <v>4980</v>
      </c>
      <c r="B4659" t="s">
        <v>20931</v>
      </c>
      <c r="C4659">
        <v>18</v>
      </c>
      <c r="D4659" s="181">
        <v>6.77</v>
      </c>
    </row>
    <row r="4660" spans="1:4" x14ac:dyDescent="0.35">
      <c r="A4660">
        <v>4981</v>
      </c>
      <c r="B4660" t="s">
        <v>20932</v>
      </c>
      <c r="C4660">
        <v>12</v>
      </c>
      <c r="D4660" s="181">
        <v>18.036000000000001</v>
      </c>
    </row>
    <row r="4661" spans="1:4" x14ac:dyDescent="0.35">
      <c r="A4661">
        <v>4982</v>
      </c>
      <c r="B4661" t="s">
        <v>20933</v>
      </c>
      <c r="C4661">
        <v>18</v>
      </c>
      <c r="D4661" s="181">
        <v>4.99</v>
      </c>
    </row>
    <row r="4662" spans="1:4" x14ac:dyDescent="0.35">
      <c r="A4662">
        <v>4983</v>
      </c>
      <c r="B4662" t="s">
        <v>20934</v>
      </c>
      <c r="C4662">
        <v>0</v>
      </c>
      <c r="D4662" s="181">
        <v>0</v>
      </c>
    </row>
    <row r="4663" spans="1:4" x14ac:dyDescent="0.35">
      <c r="A4663">
        <v>4984</v>
      </c>
      <c r="B4663" t="s">
        <v>20935</v>
      </c>
      <c r="C4663">
        <v>0</v>
      </c>
      <c r="D4663" s="181">
        <v>2.65</v>
      </c>
    </row>
    <row r="4664" spans="1:4" x14ac:dyDescent="0.35">
      <c r="A4664">
        <v>4985</v>
      </c>
      <c r="B4664" t="s">
        <v>20936</v>
      </c>
      <c r="C4664">
        <v>0</v>
      </c>
      <c r="D4664" s="181">
        <v>29.318000000000001</v>
      </c>
    </row>
    <row r="4665" spans="1:4" x14ac:dyDescent="0.35">
      <c r="A4665">
        <v>4986</v>
      </c>
      <c r="B4665" t="s">
        <v>20937</v>
      </c>
      <c r="C4665">
        <v>0</v>
      </c>
      <c r="D4665" s="181">
        <v>44.203000000000003</v>
      </c>
    </row>
    <row r="4666" spans="1:4" x14ac:dyDescent="0.35">
      <c r="A4666">
        <v>4987</v>
      </c>
      <c r="B4666" t="s">
        <v>20938</v>
      </c>
      <c r="C4666">
        <v>0</v>
      </c>
      <c r="D4666" s="181">
        <v>40.953000000000003</v>
      </c>
    </row>
    <row r="4667" spans="1:4" x14ac:dyDescent="0.35">
      <c r="A4667">
        <v>4988</v>
      </c>
      <c r="B4667" t="s">
        <v>20939</v>
      </c>
      <c r="C4667">
        <v>0</v>
      </c>
      <c r="D4667" s="181">
        <v>40.953000000000003</v>
      </c>
    </row>
    <row r="4668" spans="1:4" x14ac:dyDescent="0.35">
      <c r="A4668">
        <v>4989</v>
      </c>
      <c r="B4668" t="s">
        <v>20940</v>
      </c>
      <c r="C4668">
        <v>0</v>
      </c>
      <c r="D4668" s="181">
        <v>194</v>
      </c>
    </row>
    <row r="4669" spans="1:4" x14ac:dyDescent="0.35">
      <c r="A4669">
        <v>4990</v>
      </c>
      <c r="B4669" t="s">
        <v>20941</v>
      </c>
      <c r="C4669">
        <v>0</v>
      </c>
      <c r="D4669" s="181">
        <v>289.06</v>
      </c>
    </row>
    <row r="4670" spans="1:4" x14ac:dyDescent="0.35">
      <c r="A4670">
        <v>4991</v>
      </c>
      <c r="B4670" t="s">
        <v>20942</v>
      </c>
      <c r="C4670">
        <v>0</v>
      </c>
      <c r="D4670" s="181">
        <v>256.08</v>
      </c>
    </row>
    <row r="4671" spans="1:4" x14ac:dyDescent="0.35">
      <c r="A4671">
        <v>4992</v>
      </c>
      <c r="B4671" t="s">
        <v>20943</v>
      </c>
      <c r="C4671">
        <v>0</v>
      </c>
      <c r="D4671" s="181">
        <v>42</v>
      </c>
    </row>
    <row r="4672" spans="1:4" x14ac:dyDescent="0.35">
      <c r="A4672">
        <v>4993</v>
      </c>
      <c r="B4672" t="s">
        <v>20944</v>
      </c>
      <c r="C4672">
        <v>18</v>
      </c>
      <c r="D4672" s="181">
        <v>8.9600000000000009</v>
      </c>
    </row>
    <row r="4673" spans="1:4" x14ac:dyDescent="0.35">
      <c r="A4673">
        <v>4994</v>
      </c>
      <c r="B4673" t="s">
        <v>20945</v>
      </c>
      <c r="C4673">
        <v>0</v>
      </c>
      <c r="D4673" s="181">
        <v>54.5</v>
      </c>
    </row>
    <row r="4674" spans="1:4" x14ac:dyDescent="0.35">
      <c r="A4674">
        <v>4995</v>
      </c>
      <c r="B4674" t="s">
        <v>20946</v>
      </c>
      <c r="C4674">
        <v>0</v>
      </c>
      <c r="D4674" s="181">
        <v>24</v>
      </c>
    </row>
    <row r="4675" spans="1:4" x14ac:dyDescent="0.35">
      <c r="A4675">
        <v>4996</v>
      </c>
      <c r="B4675" t="s">
        <v>20947</v>
      </c>
      <c r="C4675">
        <v>0</v>
      </c>
      <c r="D4675" s="181">
        <v>21.625</v>
      </c>
    </row>
    <row r="4676" spans="1:4" x14ac:dyDescent="0.35">
      <c r="A4676">
        <v>4997</v>
      </c>
      <c r="B4676" t="s">
        <v>20948</v>
      </c>
      <c r="C4676">
        <v>18</v>
      </c>
      <c r="D4676" s="181">
        <v>5.94</v>
      </c>
    </row>
    <row r="4677" spans="1:4" x14ac:dyDescent="0.35">
      <c r="A4677">
        <v>4998</v>
      </c>
      <c r="B4677" t="s">
        <v>20949</v>
      </c>
      <c r="C4677">
        <v>0</v>
      </c>
      <c r="D4677" s="181">
        <v>6.51</v>
      </c>
    </row>
    <row r="4678" spans="1:4" x14ac:dyDescent="0.35">
      <c r="A4678">
        <v>4999</v>
      </c>
      <c r="B4678" t="s">
        <v>20950</v>
      </c>
      <c r="C4678">
        <v>0</v>
      </c>
      <c r="D4678" s="181">
        <v>7.2679999999999998</v>
      </c>
    </row>
    <row r="4679" spans="1:4" x14ac:dyDescent="0.35">
      <c r="A4679">
        <v>5000</v>
      </c>
      <c r="B4679" t="s">
        <v>20951</v>
      </c>
      <c r="C4679">
        <v>0</v>
      </c>
      <c r="D4679" s="181">
        <v>0</v>
      </c>
    </row>
    <row r="4680" spans="1:4" x14ac:dyDescent="0.35">
      <c r="A4680">
        <v>5001</v>
      </c>
      <c r="B4680" t="s">
        <v>20952</v>
      </c>
      <c r="C4680">
        <v>0</v>
      </c>
      <c r="D4680" s="181">
        <v>0</v>
      </c>
    </row>
    <row r="4681" spans="1:4" x14ac:dyDescent="0.35">
      <c r="A4681">
        <v>5002</v>
      </c>
      <c r="B4681" t="s">
        <v>20953</v>
      </c>
      <c r="C4681">
        <v>0</v>
      </c>
      <c r="D4681" s="181">
        <v>0</v>
      </c>
    </row>
    <row r="4682" spans="1:4" x14ac:dyDescent="0.35">
      <c r="A4682">
        <v>5003</v>
      </c>
      <c r="B4682" t="s">
        <v>20954</v>
      </c>
      <c r="C4682">
        <v>0</v>
      </c>
      <c r="D4682" s="181">
        <v>0</v>
      </c>
    </row>
    <row r="4683" spans="1:4" x14ac:dyDescent="0.35">
      <c r="A4683">
        <v>5004</v>
      </c>
      <c r="B4683" t="s">
        <v>20955</v>
      </c>
      <c r="C4683">
        <v>0</v>
      </c>
      <c r="D4683" s="181">
        <v>0</v>
      </c>
    </row>
    <row r="4684" spans="1:4" x14ac:dyDescent="0.35">
      <c r="A4684">
        <v>5005</v>
      </c>
      <c r="B4684" t="s">
        <v>20956</v>
      </c>
      <c r="C4684">
        <v>0</v>
      </c>
      <c r="D4684" s="181">
        <v>0</v>
      </c>
    </row>
    <row r="4685" spans="1:4" x14ac:dyDescent="0.35">
      <c r="A4685">
        <v>5006</v>
      </c>
      <c r="B4685" t="s">
        <v>20957</v>
      </c>
      <c r="C4685">
        <v>0</v>
      </c>
      <c r="D4685" s="181">
        <v>0</v>
      </c>
    </row>
    <row r="4686" spans="1:4" x14ac:dyDescent="0.35">
      <c r="A4686">
        <v>5007</v>
      </c>
      <c r="B4686" t="s">
        <v>20958</v>
      </c>
      <c r="C4686">
        <v>0</v>
      </c>
      <c r="D4686" s="181">
        <v>0</v>
      </c>
    </row>
    <row r="4687" spans="1:4" x14ac:dyDescent="0.35">
      <c r="A4687">
        <v>5008</v>
      </c>
      <c r="B4687" t="s">
        <v>20959</v>
      </c>
      <c r="C4687">
        <v>0</v>
      </c>
      <c r="D4687" s="181">
        <v>0</v>
      </c>
    </row>
    <row r="4688" spans="1:4" x14ac:dyDescent="0.35">
      <c r="A4688">
        <v>5009</v>
      </c>
      <c r="B4688" t="s">
        <v>20960</v>
      </c>
      <c r="C4688">
        <v>0</v>
      </c>
      <c r="D4688" s="181">
        <v>0</v>
      </c>
    </row>
    <row r="4689" spans="1:4" x14ac:dyDescent="0.35">
      <c r="A4689">
        <v>5010</v>
      </c>
      <c r="B4689" t="s">
        <v>20961</v>
      </c>
      <c r="C4689">
        <v>0</v>
      </c>
      <c r="D4689" s="181">
        <v>0</v>
      </c>
    </row>
    <row r="4690" spans="1:4" x14ac:dyDescent="0.35">
      <c r="A4690">
        <v>5011</v>
      </c>
      <c r="B4690" t="s">
        <v>20962</v>
      </c>
      <c r="C4690">
        <v>0</v>
      </c>
      <c r="D4690" s="181">
        <v>0</v>
      </c>
    </row>
    <row r="4691" spans="1:4" x14ac:dyDescent="0.35">
      <c r="A4691">
        <v>5012</v>
      </c>
      <c r="B4691" t="s">
        <v>20963</v>
      </c>
      <c r="C4691">
        <v>0</v>
      </c>
      <c r="D4691" s="181">
        <v>0</v>
      </c>
    </row>
    <row r="4692" spans="1:4" x14ac:dyDescent="0.35">
      <c r="A4692">
        <v>5013</v>
      </c>
      <c r="B4692" t="s">
        <v>20964</v>
      </c>
      <c r="C4692">
        <v>0</v>
      </c>
      <c r="D4692" s="181">
        <v>0</v>
      </c>
    </row>
    <row r="4693" spans="1:4" x14ac:dyDescent="0.35">
      <c r="A4693">
        <v>5014</v>
      </c>
      <c r="B4693" t="s">
        <v>20965</v>
      </c>
      <c r="C4693">
        <v>0</v>
      </c>
      <c r="D4693" s="181">
        <v>0</v>
      </c>
    </row>
    <row r="4694" spans="1:4" x14ac:dyDescent="0.35">
      <c r="A4694">
        <v>5015</v>
      </c>
      <c r="B4694" t="s">
        <v>20966</v>
      </c>
      <c r="C4694">
        <v>0</v>
      </c>
      <c r="D4694" s="181">
        <v>0</v>
      </c>
    </row>
    <row r="4695" spans="1:4" x14ac:dyDescent="0.35">
      <c r="A4695">
        <v>5016</v>
      </c>
      <c r="B4695" t="s">
        <v>20967</v>
      </c>
      <c r="C4695">
        <v>0</v>
      </c>
      <c r="D4695" s="181">
        <v>0</v>
      </c>
    </row>
    <row r="4696" spans="1:4" x14ac:dyDescent="0.35">
      <c r="A4696">
        <v>5017</v>
      </c>
      <c r="B4696" t="s">
        <v>20968</v>
      </c>
      <c r="C4696">
        <v>0</v>
      </c>
      <c r="D4696" s="181">
        <v>0</v>
      </c>
    </row>
    <row r="4697" spans="1:4" x14ac:dyDescent="0.35">
      <c r="A4697">
        <v>5018</v>
      </c>
      <c r="B4697" t="s">
        <v>20969</v>
      </c>
      <c r="C4697">
        <v>0</v>
      </c>
      <c r="D4697" s="181">
        <v>0</v>
      </c>
    </row>
    <row r="4698" spans="1:4" x14ac:dyDescent="0.35">
      <c r="A4698">
        <v>5019</v>
      </c>
      <c r="B4698" t="s">
        <v>20970</v>
      </c>
      <c r="C4698">
        <v>0</v>
      </c>
      <c r="D4698" s="181">
        <v>0</v>
      </c>
    </row>
    <row r="4699" spans="1:4" x14ac:dyDescent="0.35">
      <c r="A4699">
        <v>5020</v>
      </c>
      <c r="B4699" t="s">
        <v>20971</v>
      </c>
      <c r="C4699">
        <v>0</v>
      </c>
      <c r="D4699" s="181">
        <v>0</v>
      </c>
    </row>
    <row r="4700" spans="1:4" x14ac:dyDescent="0.35">
      <c r="A4700">
        <v>5021</v>
      </c>
      <c r="B4700" t="s">
        <v>20972</v>
      </c>
      <c r="C4700">
        <v>0</v>
      </c>
      <c r="D4700" s="181">
        <v>0</v>
      </c>
    </row>
    <row r="4701" spans="1:4" x14ac:dyDescent="0.35">
      <c r="A4701">
        <v>5022</v>
      </c>
      <c r="B4701" t="s">
        <v>20973</v>
      </c>
      <c r="C4701">
        <v>0</v>
      </c>
      <c r="D4701" s="181">
        <v>0</v>
      </c>
    </row>
    <row r="4702" spans="1:4" x14ac:dyDescent="0.35">
      <c r="A4702">
        <v>5023</v>
      </c>
      <c r="B4702" t="s">
        <v>20974</v>
      </c>
      <c r="C4702">
        <v>0</v>
      </c>
      <c r="D4702" s="181">
        <v>0</v>
      </c>
    </row>
    <row r="4703" spans="1:4" x14ac:dyDescent="0.35">
      <c r="A4703">
        <v>5024</v>
      </c>
      <c r="B4703" t="s">
        <v>20975</v>
      </c>
      <c r="C4703">
        <v>0</v>
      </c>
      <c r="D4703" s="181">
        <v>0</v>
      </c>
    </row>
    <row r="4704" spans="1:4" x14ac:dyDescent="0.35">
      <c r="A4704">
        <v>5025</v>
      </c>
      <c r="B4704" t="s">
        <v>20976</v>
      </c>
      <c r="C4704">
        <v>0</v>
      </c>
      <c r="D4704" s="181">
        <v>0</v>
      </c>
    </row>
    <row r="4705" spans="1:4" x14ac:dyDescent="0.35">
      <c r="A4705">
        <v>5026</v>
      </c>
      <c r="B4705" t="s">
        <v>20977</v>
      </c>
      <c r="C4705">
        <v>0</v>
      </c>
      <c r="D4705" s="181">
        <v>0</v>
      </c>
    </row>
    <row r="4706" spans="1:4" x14ac:dyDescent="0.35">
      <c r="A4706">
        <v>5027</v>
      </c>
      <c r="B4706" t="s">
        <v>20978</v>
      </c>
      <c r="C4706">
        <v>0</v>
      </c>
      <c r="D4706" s="181">
        <v>0</v>
      </c>
    </row>
    <row r="4707" spans="1:4" x14ac:dyDescent="0.35">
      <c r="A4707">
        <v>5028</v>
      </c>
      <c r="B4707" t="s">
        <v>20979</v>
      </c>
      <c r="C4707">
        <v>0</v>
      </c>
      <c r="D4707" s="181">
        <v>0</v>
      </c>
    </row>
    <row r="4708" spans="1:4" x14ac:dyDescent="0.35">
      <c r="A4708">
        <v>5029</v>
      </c>
      <c r="B4708" t="s">
        <v>20980</v>
      </c>
      <c r="C4708">
        <v>0</v>
      </c>
      <c r="D4708" s="181">
        <v>0</v>
      </c>
    </row>
    <row r="4709" spans="1:4" x14ac:dyDescent="0.35">
      <c r="A4709">
        <v>5030</v>
      </c>
      <c r="B4709" t="s">
        <v>20981</v>
      </c>
      <c r="C4709">
        <v>0</v>
      </c>
      <c r="D4709" s="181">
        <v>0</v>
      </c>
    </row>
    <row r="4710" spans="1:4" x14ac:dyDescent="0.35">
      <c r="A4710">
        <v>5031</v>
      </c>
      <c r="B4710" t="s">
        <v>20982</v>
      </c>
      <c r="C4710">
        <v>0</v>
      </c>
      <c r="D4710" s="181">
        <v>0</v>
      </c>
    </row>
    <row r="4711" spans="1:4" x14ac:dyDescent="0.35">
      <c r="A4711">
        <v>5032</v>
      </c>
      <c r="B4711" t="s">
        <v>20983</v>
      </c>
      <c r="C4711">
        <v>0</v>
      </c>
      <c r="D4711" s="181">
        <v>0</v>
      </c>
    </row>
    <row r="4712" spans="1:4" x14ac:dyDescent="0.35">
      <c r="A4712">
        <v>5033</v>
      </c>
      <c r="B4712" t="s">
        <v>20984</v>
      </c>
      <c r="C4712">
        <v>0</v>
      </c>
      <c r="D4712" s="181">
        <v>0</v>
      </c>
    </row>
    <row r="4713" spans="1:4" x14ac:dyDescent="0.35">
      <c r="A4713">
        <v>5034</v>
      </c>
      <c r="B4713" t="s">
        <v>20985</v>
      </c>
      <c r="C4713">
        <v>0</v>
      </c>
      <c r="D4713" s="181">
        <v>0</v>
      </c>
    </row>
    <row r="4714" spans="1:4" x14ac:dyDescent="0.35">
      <c r="A4714">
        <v>5035</v>
      </c>
      <c r="B4714" t="s">
        <v>20986</v>
      </c>
      <c r="C4714">
        <v>0</v>
      </c>
      <c r="D4714" s="181">
        <v>0</v>
      </c>
    </row>
    <row r="4715" spans="1:4" x14ac:dyDescent="0.35">
      <c r="A4715">
        <v>5036</v>
      </c>
      <c r="B4715" t="s">
        <v>20987</v>
      </c>
      <c r="C4715">
        <v>0</v>
      </c>
      <c r="D4715" s="181">
        <v>0</v>
      </c>
    </row>
    <row r="4716" spans="1:4" x14ac:dyDescent="0.35">
      <c r="A4716">
        <v>5037</v>
      </c>
      <c r="B4716" t="s">
        <v>20988</v>
      </c>
      <c r="C4716">
        <v>0</v>
      </c>
      <c r="D4716" s="181">
        <v>0</v>
      </c>
    </row>
    <row r="4717" spans="1:4" x14ac:dyDescent="0.35">
      <c r="A4717">
        <v>5038</v>
      </c>
      <c r="B4717" t="s">
        <v>20989</v>
      </c>
      <c r="C4717">
        <v>0</v>
      </c>
      <c r="D4717" s="181">
        <v>0</v>
      </c>
    </row>
    <row r="4718" spans="1:4" x14ac:dyDescent="0.35">
      <c r="A4718">
        <v>5039</v>
      </c>
      <c r="B4718" t="s">
        <v>20990</v>
      </c>
      <c r="C4718">
        <v>0</v>
      </c>
      <c r="D4718" s="181">
        <v>0</v>
      </c>
    </row>
    <row r="4719" spans="1:4" x14ac:dyDescent="0.35">
      <c r="A4719">
        <v>5040</v>
      </c>
      <c r="B4719" t="s">
        <v>20991</v>
      </c>
      <c r="C4719">
        <v>0</v>
      </c>
      <c r="D4719" s="181">
        <v>0</v>
      </c>
    </row>
    <row r="4720" spans="1:4" x14ac:dyDescent="0.35">
      <c r="A4720">
        <v>5041</v>
      </c>
      <c r="B4720" t="s">
        <v>20992</v>
      </c>
      <c r="C4720">
        <v>0</v>
      </c>
      <c r="D4720" s="181">
        <v>0</v>
      </c>
    </row>
    <row r="4721" spans="1:4" x14ac:dyDescent="0.35">
      <c r="A4721">
        <v>5042</v>
      </c>
      <c r="B4721" t="s">
        <v>20993</v>
      </c>
      <c r="C4721">
        <v>0</v>
      </c>
      <c r="D4721" s="181">
        <v>0</v>
      </c>
    </row>
    <row r="4722" spans="1:4" x14ac:dyDescent="0.35">
      <c r="A4722">
        <v>5043</v>
      </c>
      <c r="B4722" t="s">
        <v>20994</v>
      </c>
      <c r="C4722">
        <v>0</v>
      </c>
      <c r="D4722" s="181">
        <v>0</v>
      </c>
    </row>
    <row r="4723" spans="1:4" x14ac:dyDescent="0.35">
      <c r="A4723">
        <v>5044</v>
      </c>
      <c r="B4723" t="s">
        <v>20995</v>
      </c>
      <c r="C4723">
        <v>0</v>
      </c>
      <c r="D4723" s="181">
        <v>0</v>
      </c>
    </row>
    <row r="4724" spans="1:4" x14ac:dyDescent="0.35">
      <c r="A4724">
        <v>5045</v>
      </c>
      <c r="B4724" t="s">
        <v>20996</v>
      </c>
      <c r="C4724">
        <v>0</v>
      </c>
      <c r="D4724" s="181">
        <v>0</v>
      </c>
    </row>
    <row r="4725" spans="1:4" x14ac:dyDescent="0.35">
      <c r="A4725">
        <v>5046</v>
      </c>
      <c r="B4725" t="s">
        <v>20997</v>
      </c>
      <c r="C4725">
        <v>0</v>
      </c>
      <c r="D4725" s="181">
        <v>0</v>
      </c>
    </row>
    <row r="4726" spans="1:4" x14ac:dyDescent="0.35">
      <c r="A4726">
        <v>5047</v>
      </c>
      <c r="B4726" t="s">
        <v>20998</v>
      </c>
      <c r="C4726">
        <v>0</v>
      </c>
      <c r="D4726" s="181">
        <v>0</v>
      </c>
    </row>
    <row r="4727" spans="1:4" x14ac:dyDescent="0.35">
      <c r="A4727">
        <v>5048</v>
      </c>
      <c r="B4727" t="s">
        <v>20999</v>
      </c>
      <c r="C4727">
        <v>0</v>
      </c>
      <c r="D4727" s="181">
        <v>0</v>
      </c>
    </row>
    <row r="4728" spans="1:4" x14ac:dyDescent="0.35">
      <c r="A4728">
        <v>5049</v>
      </c>
      <c r="B4728" t="s">
        <v>21000</v>
      </c>
      <c r="C4728">
        <v>0</v>
      </c>
      <c r="D4728" s="181">
        <v>0</v>
      </c>
    </row>
    <row r="4729" spans="1:4" x14ac:dyDescent="0.35">
      <c r="A4729">
        <v>5050</v>
      </c>
      <c r="B4729" t="s">
        <v>21001</v>
      </c>
      <c r="C4729">
        <v>0</v>
      </c>
      <c r="D4729" s="181">
        <v>0</v>
      </c>
    </row>
    <row r="4730" spans="1:4" x14ac:dyDescent="0.35">
      <c r="A4730">
        <v>5051</v>
      </c>
      <c r="B4730" t="s">
        <v>21002</v>
      </c>
      <c r="C4730">
        <v>0</v>
      </c>
      <c r="D4730" s="181">
        <v>0</v>
      </c>
    </row>
    <row r="4731" spans="1:4" x14ac:dyDescent="0.35">
      <c r="A4731">
        <v>5052</v>
      </c>
      <c r="B4731" t="s">
        <v>21003</v>
      </c>
      <c r="C4731">
        <v>0</v>
      </c>
      <c r="D4731" s="181">
        <v>0</v>
      </c>
    </row>
    <row r="4732" spans="1:4" x14ac:dyDescent="0.35">
      <c r="A4732">
        <v>5053</v>
      </c>
      <c r="B4732" t="s">
        <v>21004</v>
      </c>
      <c r="C4732">
        <v>0</v>
      </c>
      <c r="D4732" s="181">
        <v>0</v>
      </c>
    </row>
    <row r="4733" spans="1:4" x14ac:dyDescent="0.35">
      <c r="A4733">
        <v>5054</v>
      </c>
      <c r="B4733" t="s">
        <v>21005</v>
      </c>
      <c r="C4733">
        <v>0</v>
      </c>
      <c r="D4733" s="181">
        <v>0</v>
      </c>
    </row>
    <row r="4734" spans="1:4" x14ac:dyDescent="0.35">
      <c r="A4734">
        <v>5055</v>
      </c>
      <c r="B4734" t="s">
        <v>21006</v>
      </c>
      <c r="C4734">
        <v>0</v>
      </c>
      <c r="D4734" s="181">
        <v>0</v>
      </c>
    </row>
    <row r="4735" spans="1:4" x14ac:dyDescent="0.35">
      <c r="A4735">
        <v>5056</v>
      </c>
      <c r="B4735" t="s">
        <v>21007</v>
      </c>
      <c r="C4735">
        <v>0</v>
      </c>
      <c r="D4735" s="181">
        <v>0</v>
      </c>
    </row>
    <row r="4736" spans="1:4" x14ac:dyDescent="0.35">
      <c r="A4736">
        <v>5057</v>
      </c>
      <c r="B4736" t="s">
        <v>21008</v>
      </c>
      <c r="C4736">
        <v>0</v>
      </c>
      <c r="D4736" s="181">
        <v>0</v>
      </c>
    </row>
    <row r="4737" spans="1:4" x14ac:dyDescent="0.35">
      <c r="A4737">
        <v>5058</v>
      </c>
      <c r="B4737" t="s">
        <v>21009</v>
      </c>
      <c r="C4737">
        <v>0</v>
      </c>
      <c r="D4737" s="181">
        <v>0</v>
      </c>
    </row>
    <row r="4738" spans="1:4" x14ac:dyDescent="0.35">
      <c r="A4738">
        <v>5059</v>
      </c>
      <c r="B4738" t="s">
        <v>21010</v>
      </c>
      <c r="C4738">
        <v>0</v>
      </c>
      <c r="D4738" s="181">
        <v>0</v>
      </c>
    </row>
    <row r="4739" spans="1:4" x14ac:dyDescent="0.35">
      <c r="A4739">
        <v>5060</v>
      </c>
      <c r="B4739" t="s">
        <v>21011</v>
      </c>
      <c r="C4739">
        <v>0</v>
      </c>
      <c r="D4739" s="181">
        <v>0</v>
      </c>
    </row>
    <row r="4740" spans="1:4" x14ac:dyDescent="0.35">
      <c r="A4740">
        <v>5061</v>
      </c>
      <c r="B4740" t="s">
        <v>21012</v>
      </c>
      <c r="C4740">
        <v>0</v>
      </c>
      <c r="D4740" s="181">
        <v>0</v>
      </c>
    </row>
    <row r="4741" spans="1:4" x14ac:dyDescent="0.35">
      <c r="A4741">
        <v>5062</v>
      </c>
      <c r="B4741" t="s">
        <v>21013</v>
      </c>
      <c r="C4741">
        <v>0</v>
      </c>
      <c r="D4741" s="181">
        <v>0</v>
      </c>
    </row>
    <row r="4742" spans="1:4" x14ac:dyDescent="0.35">
      <c r="A4742">
        <v>5063</v>
      </c>
      <c r="B4742" t="s">
        <v>21014</v>
      </c>
      <c r="C4742">
        <v>0</v>
      </c>
      <c r="D4742" s="181">
        <v>0</v>
      </c>
    </row>
    <row r="4743" spans="1:4" x14ac:dyDescent="0.35">
      <c r="A4743">
        <v>5064</v>
      </c>
      <c r="B4743" t="s">
        <v>21015</v>
      </c>
      <c r="C4743">
        <v>0</v>
      </c>
      <c r="D4743" s="181">
        <v>0</v>
      </c>
    </row>
    <row r="4744" spans="1:4" x14ac:dyDescent="0.35">
      <c r="A4744">
        <v>5065</v>
      </c>
      <c r="B4744" t="s">
        <v>21016</v>
      </c>
      <c r="C4744">
        <v>0</v>
      </c>
      <c r="D4744" s="181">
        <v>0</v>
      </c>
    </row>
    <row r="4745" spans="1:4" x14ac:dyDescent="0.35">
      <c r="A4745">
        <v>5066</v>
      </c>
      <c r="B4745" t="s">
        <v>21017</v>
      </c>
      <c r="C4745">
        <v>0</v>
      </c>
      <c r="D4745" s="181">
        <v>0</v>
      </c>
    </row>
    <row r="4746" spans="1:4" x14ac:dyDescent="0.35">
      <c r="A4746">
        <v>5067</v>
      </c>
      <c r="B4746" t="s">
        <v>21018</v>
      </c>
      <c r="C4746">
        <v>0</v>
      </c>
      <c r="D4746" s="181">
        <v>0</v>
      </c>
    </row>
    <row r="4747" spans="1:4" x14ac:dyDescent="0.35">
      <c r="A4747">
        <v>5068</v>
      </c>
      <c r="B4747" t="s">
        <v>21019</v>
      </c>
      <c r="C4747">
        <v>0</v>
      </c>
      <c r="D4747" s="181">
        <v>0</v>
      </c>
    </row>
    <row r="4748" spans="1:4" x14ac:dyDescent="0.35">
      <c r="A4748">
        <v>5069</v>
      </c>
      <c r="B4748" t="s">
        <v>21020</v>
      </c>
      <c r="C4748">
        <v>0</v>
      </c>
      <c r="D4748" s="181">
        <v>0</v>
      </c>
    </row>
    <row r="4749" spans="1:4" x14ac:dyDescent="0.35">
      <c r="A4749">
        <v>5070</v>
      </c>
      <c r="B4749" t="s">
        <v>21021</v>
      </c>
      <c r="C4749">
        <v>0</v>
      </c>
      <c r="D4749" s="181">
        <v>0</v>
      </c>
    </row>
    <row r="4750" spans="1:4" x14ac:dyDescent="0.35">
      <c r="A4750">
        <v>5071</v>
      </c>
      <c r="B4750" t="s">
        <v>21022</v>
      </c>
      <c r="C4750">
        <v>0</v>
      </c>
      <c r="D4750" s="181">
        <v>0</v>
      </c>
    </row>
    <row r="4751" spans="1:4" x14ac:dyDescent="0.35">
      <c r="A4751">
        <v>5072</v>
      </c>
      <c r="B4751" t="s">
        <v>21023</v>
      </c>
      <c r="C4751">
        <v>0</v>
      </c>
      <c r="D4751" s="181">
        <v>0</v>
      </c>
    </row>
    <row r="4752" spans="1:4" x14ac:dyDescent="0.35">
      <c r="A4752">
        <v>5073</v>
      </c>
      <c r="B4752" t="s">
        <v>21024</v>
      </c>
      <c r="C4752">
        <v>0</v>
      </c>
      <c r="D4752" s="181">
        <v>0</v>
      </c>
    </row>
    <row r="4753" spans="1:4" x14ac:dyDescent="0.35">
      <c r="A4753">
        <v>5074</v>
      </c>
      <c r="B4753" t="s">
        <v>21025</v>
      </c>
      <c r="C4753">
        <v>0</v>
      </c>
      <c r="D4753" s="181">
        <v>0</v>
      </c>
    </row>
    <row r="4754" spans="1:4" x14ac:dyDescent="0.35">
      <c r="A4754">
        <v>5075</v>
      </c>
      <c r="B4754" t="s">
        <v>21026</v>
      </c>
      <c r="C4754">
        <v>0</v>
      </c>
      <c r="D4754" s="181">
        <v>0</v>
      </c>
    </row>
    <row r="4755" spans="1:4" x14ac:dyDescent="0.35">
      <c r="A4755">
        <v>5076</v>
      </c>
      <c r="B4755" t="s">
        <v>21027</v>
      </c>
      <c r="C4755">
        <v>0</v>
      </c>
      <c r="D4755" s="181">
        <v>0</v>
      </c>
    </row>
    <row r="4756" spans="1:4" x14ac:dyDescent="0.35">
      <c r="A4756">
        <v>5077</v>
      </c>
      <c r="B4756" t="s">
        <v>21028</v>
      </c>
      <c r="C4756">
        <v>0</v>
      </c>
      <c r="D4756" s="181">
        <v>0</v>
      </c>
    </row>
    <row r="4757" spans="1:4" x14ac:dyDescent="0.35">
      <c r="A4757">
        <v>5078</v>
      </c>
      <c r="B4757" t="s">
        <v>21029</v>
      </c>
      <c r="C4757">
        <v>0</v>
      </c>
      <c r="D4757" s="181">
        <v>0</v>
      </c>
    </row>
    <row r="4758" spans="1:4" x14ac:dyDescent="0.35">
      <c r="A4758">
        <v>5079</v>
      </c>
      <c r="B4758" t="s">
        <v>21030</v>
      </c>
      <c r="C4758">
        <v>0</v>
      </c>
      <c r="D4758" s="181">
        <v>0</v>
      </c>
    </row>
    <row r="4759" spans="1:4" x14ac:dyDescent="0.35">
      <c r="A4759">
        <v>5080</v>
      </c>
      <c r="B4759" t="s">
        <v>21031</v>
      </c>
      <c r="C4759">
        <v>0</v>
      </c>
      <c r="D4759" s="181">
        <v>0</v>
      </c>
    </row>
    <row r="4760" spans="1:4" x14ac:dyDescent="0.35">
      <c r="A4760">
        <v>5081</v>
      </c>
      <c r="B4760" t="s">
        <v>21032</v>
      </c>
      <c r="C4760">
        <v>0</v>
      </c>
      <c r="D4760" s="181">
        <v>0</v>
      </c>
    </row>
    <row r="4761" spans="1:4" x14ac:dyDescent="0.35">
      <c r="A4761">
        <v>5082</v>
      </c>
      <c r="B4761" t="s">
        <v>21033</v>
      </c>
      <c r="C4761">
        <v>0</v>
      </c>
      <c r="D4761" s="181">
        <v>0</v>
      </c>
    </row>
    <row r="4762" spans="1:4" x14ac:dyDescent="0.35">
      <c r="A4762">
        <v>5083</v>
      </c>
      <c r="B4762" t="s">
        <v>21034</v>
      </c>
      <c r="C4762">
        <v>0</v>
      </c>
      <c r="D4762" s="181">
        <v>0</v>
      </c>
    </row>
    <row r="4763" spans="1:4" x14ac:dyDescent="0.35">
      <c r="A4763">
        <v>5084</v>
      </c>
      <c r="B4763" t="s">
        <v>21035</v>
      </c>
      <c r="C4763">
        <v>0</v>
      </c>
      <c r="D4763" s="181">
        <v>0</v>
      </c>
    </row>
    <row r="4764" spans="1:4" x14ac:dyDescent="0.35">
      <c r="A4764">
        <v>5085</v>
      </c>
      <c r="B4764" t="s">
        <v>21036</v>
      </c>
      <c r="C4764">
        <v>0</v>
      </c>
      <c r="D4764" s="181">
        <v>0</v>
      </c>
    </row>
    <row r="4765" spans="1:4" x14ac:dyDescent="0.35">
      <c r="A4765">
        <v>5086</v>
      </c>
      <c r="B4765" t="s">
        <v>21037</v>
      </c>
      <c r="C4765">
        <v>0</v>
      </c>
      <c r="D4765" s="181">
        <v>0</v>
      </c>
    </row>
    <row r="4766" spans="1:4" x14ac:dyDescent="0.35">
      <c r="A4766">
        <v>5087</v>
      </c>
      <c r="B4766" t="s">
        <v>21038</v>
      </c>
      <c r="C4766">
        <v>0</v>
      </c>
      <c r="D4766" s="181">
        <v>0</v>
      </c>
    </row>
    <row r="4767" spans="1:4" x14ac:dyDescent="0.35">
      <c r="A4767">
        <v>5088</v>
      </c>
      <c r="B4767" t="s">
        <v>21039</v>
      </c>
      <c r="C4767">
        <v>0</v>
      </c>
      <c r="D4767" s="181">
        <v>0</v>
      </c>
    </row>
    <row r="4768" spans="1:4" x14ac:dyDescent="0.35">
      <c r="A4768">
        <v>5089</v>
      </c>
      <c r="B4768" t="s">
        <v>21040</v>
      </c>
      <c r="C4768">
        <v>0</v>
      </c>
      <c r="D4768" s="181">
        <v>0</v>
      </c>
    </row>
    <row r="4769" spans="1:4" x14ac:dyDescent="0.35">
      <c r="A4769">
        <v>5090</v>
      </c>
      <c r="B4769" t="s">
        <v>21041</v>
      </c>
      <c r="C4769">
        <v>0</v>
      </c>
      <c r="D4769" s="181">
        <v>0</v>
      </c>
    </row>
    <row r="4770" spans="1:4" x14ac:dyDescent="0.35">
      <c r="A4770">
        <v>5091</v>
      </c>
      <c r="B4770" t="s">
        <v>21042</v>
      </c>
      <c r="C4770">
        <v>0</v>
      </c>
      <c r="D4770" s="181">
        <v>0</v>
      </c>
    </row>
    <row r="4771" spans="1:4" x14ac:dyDescent="0.35">
      <c r="A4771">
        <v>5092</v>
      </c>
      <c r="B4771" t="s">
        <v>21043</v>
      </c>
      <c r="C4771">
        <v>0</v>
      </c>
      <c r="D4771" s="181">
        <v>0</v>
      </c>
    </row>
    <row r="4772" spans="1:4" x14ac:dyDescent="0.35">
      <c r="A4772">
        <v>5093</v>
      </c>
      <c r="B4772" t="s">
        <v>21044</v>
      </c>
      <c r="C4772">
        <v>0</v>
      </c>
      <c r="D4772" s="181">
        <v>0</v>
      </c>
    </row>
    <row r="4773" spans="1:4" x14ac:dyDescent="0.35">
      <c r="A4773">
        <v>5094</v>
      </c>
      <c r="B4773" t="s">
        <v>21045</v>
      </c>
      <c r="C4773">
        <v>0</v>
      </c>
      <c r="D4773" s="181">
        <v>0</v>
      </c>
    </row>
    <row r="4774" spans="1:4" x14ac:dyDescent="0.35">
      <c r="A4774">
        <v>5095</v>
      </c>
      <c r="B4774" t="s">
        <v>21046</v>
      </c>
      <c r="C4774">
        <v>0</v>
      </c>
      <c r="D4774" s="181">
        <v>0</v>
      </c>
    </row>
    <row r="4775" spans="1:4" x14ac:dyDescent="0.35">
      <c r="A4775">
        <v>5096</v>
      </c>
      <c r="B4775" t="s">
        <v>21047</v>
      </c>
      <c r="C4775">
        <v>0</v>
      </c>
      <c r="D4775" s="181">
        <v>0</v>
      </c>
    </row>
    <row r="4776" spans="1:4" x14ac:dyDescent="0.35">
      <c r="A4776">
        <v>5097</v>
      </c>
      <c r="B4776" t="s">
        <v>21048</v>
      </c>
      <c r="C4776">
        <v>0</v>
      </c>
      <c r="D4776" s="181">
        <v>0</v>
      </c>
    </row>
    <row r="4777" spans="1:4" x14ac:dyDescent="0.35">
      <c r="A4777">
        <v>5098</v>
      </c>
      <c r="B4777" t="s">
        <v>21049</v>
      </c>
      <c r="C4777">
        <v>0</v>
      </c>
      <c r="D4777" s="181">
        <v>0</v>
      </c>
    </row>
    <row r="4778" spans="1:4" x14ac:dyDescent="0.35">
      <c r="A4778">
        <v>5099</v>
      </c>
      <c r="B4778" t="s">
        <v>21050</v>
      </c>
      <c r="C4778">
        <v>0</v>
      </c>
      <c r="D4778" s="181">
        <v>0</v>
      </c>
    </row>
    <row r="4779" spans="1:4" x14ac:dyDescent="0.35">
      <c r="A4779">
        <v>5100</v>
      </c>
      <c r="B4779" t="s">
        <v>21051</v>
      </c>
      <c r="C4779">
        <v>0</v>
      </c>
      <c r="D4779" s="181">
        <v>0</v>
      </c>
    </row>
    <row r="4780" spans="1:4" x14ac:dyDescent="0.35">
      <c r="A4780">
        <v>5101</v>
      </c>
      <c r="B4780" t="s">
        <v>21052</v>
      </c>
      <c r="C4780">
        <v>0</v>
      </c>
      <c r="D4780" s="181">
        <v>0</v>
      </c>
    </row>
    <row r="4781" spans="1:4" x14ac:dyDescent="0.35">
      <c r="A4781">
        <v>5102</v>
      </c>
      <c r="B4781" t="s">
        <v>21053</v>
      </c>
      <c r="C4781">
        <v>0</v>
      </c>
      <c r="D4781" s="181">
        <v>0</v>
      </c>
    </row>
    <row r="4782" spans="1:4" x14ac:dyDescent="0.35">
      <c r="A4782">
        <v>5103</v>
      </c>
      <c r="B4782" t="s">
        <v>21054</v>
      </c>
      <c r="C4782">
        <v>0</v>
      </c>
      <c r="D4782" s="181">
        <v>0</v>
      </c>
    </row>
    <row r="4783" spans="1:4" x14ac:dyDescent="0.35">
      <c r="A4783">
        <v>5104</v>
      </c>
      <c r="B4783" t="s">
        <v>21055</v>
      </c>
      <c r="C4783">
        <v>0</v>
      </c>
      <c r="D4783" s="181">
        <v>0</v>
      </c>
    </row>
    <row r="4784" spans="1:4" x14ac:dyDescent="0.35">
      <c r="A4784">
        <v>5105</v>
      </c>
      <c r="B4784" t="s">
        <v>21056</v>
      </c>
      <c r="C4784">
        <v>0</v>
      </c>
      <c r="D4784" s="181">
        <v>0</v>
      </c>
    </row>
    <row r="4785" spans="1:4" x14ac:dyDescent="0.35">
      <c r="A4785">
        <v>5106</v>
      </c>
      <c r="B4785" t="s">
        <v>21057</v>
      </c>
      <c r="C4785">
        <v>0</v>
      </c>
      <c r="D4785" s="181">
        <v>0</v>
      </c>
    </row>
    <row r="4786" spans="1:4" x14ac:dyDescent="0.35">
      <c r="A4786">
        <v>5107</v>
      </c>
      <c r="B4786" t="s">
        <v>21058</v>
      </c>
      <c r="C4786">
        <v>0</v>
      </c>
      <c r="D4786" s="181">
        <v>0</v>
      </c>
    </row>
    <row r="4787" spans="1:4" x14ac:dyDescent="0.35">
      <c r="A4787">
        <v>5108</v>
      </c>
      <c r="B4787" t="s">
        <v>21059</v>
      </c>
      <c r="C4787">
        <v>0</v>
      </c>
      <c r="D4787" s="181">
        <v>0</v>
      </c>
    </row>
    <row r="4788" spans="1:4" x14ac:dyDescent="0.35">
      <c r="A4788">
        <v>5109</v>
      </c>
      <c r="B4788" t="s">
        <v>21060</v>
      </c>
      <c r="C4788">
        <v>0</v>
      </c>
      <c r="D4788" s="181">
        <v>0</v>
      </c>
    </row>
    <row r="4789" spans="1:4" x14ac:dyDescent="0.35">
      <c r="A4789">
        <v>5110</v>
      </c>
      <c r="B4789" t="s">
        <v>21061</v>
      </c>
      <c r="C4789">
        <v>0</v>
      </c>
      <c r="D4789" s="181">
        <v>0</v>
      </c>
    </row>
    <row r="4790" spans="1:4" x14ac:dyDescent="0.35">
      <c r="A4790">
        <v>5111</v>
      </c>
      <c r="B4790" t="s">
        <v>21062</v>
      </c>
      <c r="C4790">
        <v>0</v>
      </c>
      <c r="D4790" s="181">
        <v>0</v>
      </c>
    </row>
    <row r="4791" spans="1:4" x14ac:dyDescent="0.35">
      <c r="A4791">
        <v>5112</v>
      </c>
      <c r="B4791" t="s">
        <v>21063</v>
      </c>
      <c r="C4791">
        <v>0</v>
      </c>
      <c r="D4791" s="181">
        <v>0</v>
      </c>
    </row>
    <row r="4792" spans="1:4" x14ac:dyDescent="0.35">
      <c r="A4792">
        <v>5113</v>
      </c>
      <c r="B4792" t="s">
        <v>21064</v>
      </c>
      <c r="C4792">
        <v>0</v>
      </c>
      <c r="D4792" s="181">
        <v>0</v>
      </c>
    </row>
    <row r="4793" spans="1:4" x14ac:dyDescent="0.35">
      <c r="A4793">
        <v>5114</v>
      </c>
      <c r="B4793" t="s">
        <v>21065</v>
      </c>
      <c r="C4793">
        <v>0</v>
      </c>
      <c r="D4793" s="181">
        <v>0</v>
      </c>
    </row>
    <row r="4794" spans="1:4" x14ac:dyDescent="0.35">
      <c r="A4794">
        <v>5115</v>
      </c>
      <c r="B4794" t="s">
        <v>21066</v>
      </c>
      <c r="C4794">
        <v>0</v>
      </c>
      <c r="D4794" s="181">
        <v>0</v>
      </c>
    </row>
    <row r="4795" spans="1:4" x14ac:dyDescent="0.35">
      <c r="A4795">
        <v>5116</v>
      </c>
      <c r="B4795" t="s">
        <v>21067</v>
      </c>
      <c r="C4795">
        <v>0</v>
      </c>
      <c r="D4795" s="181">
        <v>0</v>
      </c>
    </row>
    <row r="4796" spans="1:4" x14ac:dyDescent="0.35">
      <c r="A4796">
        <v>5117</v>
      </c>
      <c r="B4796" t="s">
        <v>21068</v>
      </c>
      <c r="C4796">
        <v>0</v>
      </c>
      <c r="D4796" s="181">
        <v>0</v>
      </c>
    </row>
    <row r="4797" spans="1:4" x14ac:dyDescent="0.35">
      <c r="A4797">
        <v>5118</v>
      </c>
      <c r="B4797" t="s">
        <v>21069</v>
      </c>
      <c r="C4797">
        <v>0</v>
      </c>
      <c r="D4797" s="181">
        <v>0</v>
      </c>
    </row>
    <row r="4798" spans="1:4" x14ac:dyDescent="0.35">
      <c r="A4798">
        <v>5119</v>
      </c>
      <c r="B4798" t="s">
        <v>21070</v>
      </c>
      <c r="C4798">
        <v>0</v>
      </c>
      <c r="D4798" s="181">
        <v>0</v>
      </c>
    </row>
    <row r="4799" spans="1:4" x14ac:dyDescent="0.35">
      <c r="A4799">
        <v>5120</v>
      </c>
      <c r="B4799" t="s">
        <v>21071</v>
      </c>
      <c r="C4799">
        <v>0</v>
      </c>
      <c r="D4799" s="181">
        <v>0</v>
      </c>
    </row>
    <row r="4800" spans="1:4" x14ac:dyDescent="0.35">
      <c r="A4800">
        <v>5121</v>
      </c>
      <c r="B4800" t="s">
        <v>21072</v>
      </c>
      <c r="C4800">
        <v>0</v>
      </c>
      <c r="D4800" s="181">
        <v>0</v>
      </c>
    </row>
    <row r="4801" spans="1:4" x14ac:dyDescent="0.35">
      <c r="A4801">
        <v>5122</v>
      </c>
      <c r="B4801" t="s">
        <v>21073</v>
      </c>
      <c r="C4801">
        <v>0</v>
      </c>
      <c r="D4801" s="181">
        <v>0</v>
      </c>
    </row>
    <row r="4802" spans="1:4" x14ac:dyDescent="0.35">
      <c r="A4802">
        <v>5123</v>
      </c>
      <c r="B4802" t="s">
        <v>21074</v>
      </c>
      <c r="C4802">
        <v>0</v>
      </c>
      <c r="D4802" s="181">
        <v>0</v>
      </c>
    </row>
    <row r="4803" spans="1:4" x14ac:dyDescent="0.35">
      <c r="A4803">
        <v>5124</v>
      </c>
      <c r="B4803" t="s">
        <v>21075</v>
      </c>
      <c r="C4803">
        <v>0</v>
      </c>
      <c r="D4803" s="181">
        <v>0</v>
      </c>
    </row>
    <row r="4804" spans="1:4" x14ac:dyDescent="0.35">
      <c r="A4804">
        <v>5125</v>
      </c>
      <c r="B4804" t="s">
        <v>21076</v>
      </c>
      <c r="C4804">
        <v>0</v>
      </c>
      <c r="D4804" s="181">
        <v>0</v>
      </c>
    </row>
    <row r="4805" spans="1:4" x14ac:dyDescent="0.35">
      <c r="A4805">
        <v>5126</v>
      </c>
      <c r="B4805" t="s">
        <v>21077</v>
      </c>
      <c r="C4805">
        <v>0</v>
      </c>
      <c r="D4805" s="181">
        <v>0</v>
      </c>
    </row>
    <row r="4806" spans="1:4" x14ac:dyDescent="0.35">
      <c r="A4806">
        <v>5127</v>
      </c>
      <c r="B4806" t="s">
        <v>21078</v>
      </c>
      <c r="C4806">
        <v>0</v>
      </c>
      <c r="D4806" s="181">
        <v>0</v>
      </c>
    </row>
    <row r="4807" spans="1:4" x14ac:dyDescent="0.35">
      <c r="A4807">
        <v>5128</v>
      </c>
      <c r="B4807" t="s">
        <v>21079</v>
      </c>
      <c r="C4807">
        <v>0</v>
      </c>
      <c r="D4807" s="181">
        <v>0</v>
      </c>
    </row>
    <row r="4808" spans="1:4" x14ac:dyDescent="0.35">
      <c r="A4808">
        <v>5129</v>
      </c>
      <c r="B4808" t="s">
        <v>21080</v>
      </c>
      <c r="C4808">
        <v>0</v>
      </c>
      <c r="D4808" s="181">
        <v>0</v>
      </c>
    </row>
    <row r="4809" spans="1:4" x14ac:dyDescent="0.35">
      <c r="A4809">
        <v>5130</v>
      </c>
      <c r="B4809" t="s">
        <v>21081</v>
      </c>
      <c r="C4809">
        <v>0</v>
      </c>
      <c r="D4809" s="181">
        <v>0</v>
      </c>
    </row>
    <row r="4810" spans="1:4" x14ac:dyDescent="0.35">
      <c r="A4810">
        <v>5131</v>
      </c>
      <c r="B4810" t="s">
        <v>21082</v>
      </c>
      <c r="C4810">
        <v>0</v>
      </c>
      <c r="D4810" s="181">
        <v>0</v>
      </c>
    </row>
    <row r="4811" spans="1:4" x14ac:dyDescent="0.35">
      <c r="A4811">
        <v>5132</v>
      </c>
      <c r="B4811" t="s">
        <v>21083</v>
      </c>
      <c r="C4811">
        <v>0</v>
      </c>
      <c r="D4811" s="181">
        <v>0</v>
      </c>
    </row>
    <row r="4812" spans="1:4" x14ac:dyDescent="0.35">
      <c r="A4812">
        <v>5133</v>
      </c>
      <c r="B4812" t="s">
        <v>21084</v>
      </c>
      <c r="C4812">
        <v>0</v>
      </c>
      <c r="D4812" s="181">
        <v>0</v>
      </c>
    </row>
    <row r="4813" spans="1:4" x14ac:dyDescent="0.35">
      <c r="A4813">
        <v>5134</v>
      </c>
      <c r="B4813" t="s">
        <v>21085</v>
      </c>
      <c r="C4813">
        <v>0</v>
      </c>
      <c r="D4813" s="181">
        <v>0</v>
      </c>
    </row>
    <row r="4814" spans="1:4" x14ac:dyDescent="0.35">
      <c r="A4814">
        <v>5135</v>
      </c>
      <c r="B4814" t="s">
        <v>21086</v>
      </c>
      <c r="C4814">
        <v>0</v>
      </c>
      <c r="D4814" s="181">
        <v>0</v>
      </c>
    </row>
    <row r="4815" spans="1:4" x14ac:dyDescent="0.35">
      <c r="A4815">
        <v>5136</v>
      </c>
      <c r="B4815" t="s">
        <v>21087</v>
      </c>
      <c r="C4815">
        <v>0</v>
      </c>
      <c r="D4815" s="181">
        <v>0</v>
      </c>
    </row>
    <row r="4816" spans="1:4" x14ac:dyDescent="0.35">
      <c r="A4816">
        <v>5137</v>
      </c>
      <c r="B4816" t="s">
        <v>21088</v>
      </c>
      <c r="C4816">
        <v>0</v>
      </c>
      <c r="D4816" s="181">
        <v>0</v>
      </c>
    </row>
    <row r="4817" spans="1:4" x14ac:dyDescent="0.35">
      <c r="A4817">
        <v>5138</v>
      </c>
      <c r="B4817" t="s">
        <v>21089</v>
      </c>
      <c r="C4817">
        <v>0</v>
      </c>
      <c r="D4817" s="181">
        <v>0</v>
      </c>
    </row>
    <row r="4818" spans="1:4" x14ac:dyDescent="0.35">
      <c r="A4818">
        <v>5139</v>
      </c>
      <c r="B4818" t="s">
        <v>21090</v>
      </c>
      <c r="C4818">
        <v>0</v>
      </c>
      <c r="D4818" s="181">
        <v>0</v>
      </c>
    </row>
    <row r="4819" spans="1:4" x14ac:dyDescent="0.35">
      <c r="A4819">
        <v>5140</v>
      </c>
      <c r="B4819" t="s">
        <v>21091</v>
      </c>
      <c r="C4819">
        <v>0</v>
      </c>
      <c r="D4819" s="181">
        <v>0</v>
      </c>
    </row>
    <row r="4820" spans="1:4" x14ac:dyDescent="0.35">
      <c r="A4820">
        <v>5141</v>
      </c>
      <c r="B4820" t="s">
        <v>21092</v>
      </c>
      <c r="C4820">
        <v>0</v>
      </c>
      <c r="D4820" s="181">
        <v>0</v>
      </c>
    </row>
    <row r="4821" spans="1:4" x14ac:dyDescent="0.35">
      <c r="A4821">
        <v>5142</v>
      </c>
      <c r="B4821" t="s">
        <v>21093</v>
      </c>
      <c r="C4821">
        <v>0</v>
      </c>
      <c r="D4821" s="181">
        <v>0</v>
      </c>
    </row>
    <row r="4822" spans="1:4" x14ac:dyDescent="0.35">
      <c r="A4822">
        <v>5143</v>
      </c>
      <c r="B4822" t="s">
        <v>21094</v>
      </c>
      <c r="C4822">
        <v>0</v>
      </c>
      <c r="D4822" s="181">
        <v>0</v>
      </c>
    </row>
    <row r="4823" spans="1:4" x14ac:dyDescent="0.35">
      <c r="A4823">
        <v>5144</v>
      </c>
      <c r="B4823" t="s">
        <v>21095</v>
      </c>
      <c r="C4823">
        <v>0</v>
      </c>
      <c r="D4823" s="181">
        <v>0</v>
      </c>
    </row>
    <row r="4824" spans="1:4" x14ac:dyDescent="0.35">
      <c r="A4824">
        <v>5145</v>
      </c>
      <c r="B4824" t="s">
        <v>21096</v>
      </c>
      <c r="C4824">
        <v>0</v>
      </c>
      <c r="D4824" s="181">
        <v>0</v>
      </c>
    </row>
    <row r="4825" spans="1:4" x14ac:dyDescent="0.35">
      <c r="A4825">
        <v>5146</v>
      </c>
      <c r="B4825" t="s">
        <v>21097</v>
      </c>
      <c r="C4825">
        <v>0</v>
      </c>
      <c r="D4825" s="181">
        <v>0</v>
      </c>
    </row>
    <row r="4826" spans="1:4" x14ac:dyDescent="0.35">
      <c r="A4826">
        <v>5147</v>
      </c>
      <c r="B4826" t="s">
        <v>21098</v>
      </c>
      <c r="C4826">
        <v>0</v>
      </c>
      <c r="D4826" s="181">
        <v>0</v>
      </c>
    </row>
    <row r="4827" spans="1:4" x14ac:dyDescent="0.35">
      <c r="A4827">
        <v>5148</v>
      </c>
      <c r="B4827" t="s">
        <v>21099</v>
      </c>
      <c r="C4827">
        <v>0</v>
      </c>
      <c r="D4827" s="181">
        <v>0</v>
      </c>
    </row>
    <row r="4828" spans="1:4" x14ac:dyDescent="0.35">
      <c r="A4828">
        <v>5149</v>
      </c>
      <c r="B4828" t="s">
        <v>21100</v>
      </c>
      <c r="C4828">
        <v>0</v>
      </c>
      <c r="D4828" s="181">
        <v>0</v>
      </c>
    </row>
    <row r="4829" spans="1:4" x14ac:dyDescent="0.35">
      <c r="A4829">
        <v>5150</v>
      </c>
      <c r="B4829" t="s">
        <v>21101</v>
      </c>
      <c r="C4829">
        <v>0</v>
      </c>
      <c r="D4829" s="181">
        <v>0</v>
      </c>
    </row>
    <row r="4830" spans="1:4" x14ac:dyDescent="0.35">
      <c r="A4830">
        <v>5151</v>
      </c>
      <c r="B4830" t="s">
        <v>21102</v>
      </c>
      <c r="C4830">
        <v>0</v>
      </c>
      <c r="D4830" s="181">
        <v>0</v>
      </c>
    </row>
    <row r="4831" spans="1:4" x14ac:dyDescent="0.35">
      <c r="A4831">
        <v>5152</v>
      </c>
      <c r="B4831" t="s">
        <v>21103</v>
      </c>
      <c r="C4831">
        <v>0</v>
      </c>
      <c r="D4831" s="181">
        <v>0</v>
      </c>
    </row>
    <row r="4832" spans="1:4" x14ac:dyDescent="0.35">
      <c r="A4832">
        <v>5153</v>
      </c>
      <c r="B4832" t="s">
        <v>21104</v>
      </c>
      <c r="C4832">
        <v>0</v>
      </c>
      <c r="D4832" s="181">
        <v>0</v>
      </c>
    </row>
    <row r="4833" spans="1:4" x14ac:dyDescent="0.35">
      <c r="A4833">
        <v>5154</v>
      </c>
      <c r="B4833" t="s">
        <v>21105</v>
      </c>
      <c r="C4833">
        <v>0</v>
      </c>
      <c r="D4833" s="181">
        <v>0</v>
      </c>
    </row>
    <row r="4834" spans="1:4" x14ac:dyDescent="0.35">
      <c r="A4834">
        <v>5155</v>
      </c>
      <c r="B4834" t="s">
        <v>21106</v>
      </c>
      <c r="C4834">
        <v>0</v>
      </c>
      <c r="D4834" s="181">
        <v>0</v>
      </c>
    </row>
    <row r="4835" spans="1:4" x14ac:dyDescent="0.35">
      <c r="A4835">
        <v>5156</v>
      </c>
      <c r="B4835" t="s">
        <v>21107</v>
      </c>
      <c r="C4835">
        <v>0</v>
      </c>
      <c r="D4835" s="181">
        <v>0</v>
      </c>
    </row>
    <row r="4836" spans="1:4" x14ac:dyDescent="0.35">
      <c r="A4836">
        <v>5157</v>
      </c>
      <c r="B4836" t="s">
        <v>21108</v>
      </c>
      <c r="C4836">
        <v>0</v>
      </c>
      <c r="D4836" s="181">
        <v>0</v>
      </c>
    </row>
    <row r="4837" spans="1:4" x14ac:dyDescent="0.35">
      <c r="A4837">
        <v>5158</v>
      </c>
      <c r="B4837" t="s">
        <v>21109</v>
      </c>
      <c r="C4837">
        <v>0</v>
      </c>
      <c r="D4837" s="181">
        <v>0</v>
      </c>
    </row>
    <row r="4838" spans="1:4" x14ac:dyDescent="0.35">
      <c r="A4838">
        <v>5159</v>
      </c>
      <c r="B4838" t="s">
        <v>21110</v>
      </c>
      <c r="C4838">
        <v>0</v>
      </c>
      <c r="D4838" s="181">
        <v>0</v>
      </c>
    </row>
    <row r="4839" spans="1:4" x14ac:dyDescent="0.35">
      <c r="A4839">
        <v>5160</v>
      </c>
      <c r="B4839" t="s">
        <v>21111</v>
      </c>
      <c r="C4839">
        <v>0</v>
      </c>
      <c r="D4839" s="181">
        <v>0</v>
      </c>
    </row>
    <row r="4840" spans="1:4" x14ac:dyDescent="0.35">
      <c r="A4840">
        <v>5161</v>
      </c>
      <c r="B4840" t="s">
        <v>21112</v>
      </c>
      <c r="C4840">
        <v>0</v>
      </c>
      <c r="D4840" s="181">
        <v>0</v>
      </c>
    </row>
    <row r="4841" spans="1:4" x14ac:dyDescent="0.35">
      <c r="A4841">
        <v>5162</v>
      </c>
      <c r="B4841" t="s">
        <v>21113</v>
      </c>
      <c r="C4841">
        <v>0</v>
      </c>
      <c r="D4841" s="181">
        <v>0</v>
      </c>
    </row>
    <row r="4842" spans="1:4" x14ac:dyDescent="0.35">
      <c r="A4842">
        <v>5163</v>
      </c>
      <c r="B4842" t="s">
        <v>21114</v>
      </c>
      <c r="C4842">
        <v>0</v>
      </c>
      <c r="D4842" s="181">
        <v>0</v>
      </c>
    </row>
    <row r="4843" spans="1:4" x14ac:dyDescent="0.35">
      <c r="A4843">
        <v>5164</v>
      </c>
      <c r="B4843" t="s">
        <v>21115</v>
      </c>
      <c r="C4843">
        <v>0</v>
      </c>
      <c r="D4843" s="181">
        <v>0</v>
      </c>
    </row>
    <row r="4844" spans="1:4" x14ac:dyDescent="0.35">
      <c r="A4844">
        <v>5165</v>
      </c>
      <c r="B4844" t="s">
        <v>21116</v>
      </c>
      <c r="C4844">
        <v>0</v>
      </c>
      <c r="D4844" s="181">
        <v>0</v>
      </c>
    </row>
    <row r="4845" spans="1:4" x14ac:dyDescent="0.35">
      <c r="A4845">
        <v>5166</v>
      </c>
      <c r="B4845" t="s">
        <v>21117</v>
      </c>
      <c r="C4845">
        <v>0</v>
      </c>
      <c r="D4845" s="181">
        <v>0</v>
      </c>
    </row>
    <row r="4846" spans="1:4" x14ac:dyDescent="0.35">
      <c r="A4846">
        <v>5168</v>
      </c>
      <c r="B4846" t="s">
        <v>21118</v>
      </c>
      <c r="C4846">
        <v>0</v>
      </c>
      <c r="D4846" s="181">
        <v>0</v>
      </c>
    </row>
    <row r="4847" spans="1:4" x14ac:dyDescent="0.35">
      <c r="A4847">
        <v>5169</v>
      </c>
      <c r="B4847" t="s">
        <v>21119</v>
      </c>
      <c r="C4847">
        <v>0</v>
      </c>
      <c r="D4847" s="181">
        <v>0</v>
      </c>
    </row>
    <row r="4848" spans="1:4" x14ac:dyDescent="0.35">
      <c r="A4848">
        <v>5170</v>
      </c>
      <c r="B4848" t="s">
        <v>21120</v>
      </c>
      <c r="C4848">
        <v>0</v>
      </c>
      <c r="D4848" s="181">
        <v>0</v>
      </c>
    </row>
    <row r="4849" spans="1:4" x14ac:dyDescent="0.35">
      <c r="A4849">
        <v>5171</v>
      </c>
      <c r="B4849" t="s">
        <v>21121</v>
      </c>
      <c r="C4849">
        <v>0</v>
      </c>
      <c r="D4849" s="181">
        <v>0</v>
      </c>
    </row>
    <row r="4850" spans="1:4" x14ac:dyDescent="0.35">
      <c r="A4850">
        <v>5172</v>
      </c>
      <c r="B4850" t="s">
        <v>21122</v>
      </c>
      <c r="C4850">
        <v>0</v>
      </c>
      <c r="D4850" s="181">
        <v>0</v>
      </c>
    </row>
    <row r="4851" spans="1:4" x14ac:dyDescent="0.35">
      <c r="A4851">
        <v>5173</v>
      </c>
      <c r="B4851" t="s">
        <v>21123</v>
      </c>
      <c r="C4851">
        <v>0</v>
      </c>
      <c r="D4851" s="181">
        <v>0</v>
      </c>
    </row>
    <row r="4852" spans="1:4" x14ac:dyDescent="0.35">
      <c r="A4852">
        <v>5174</v>
      </c>
      <c r="B4852" t="s">
        <v>21124</v>
      </c>
      <c r="C4852">
        <v>0</v>
      </c>
      <c r="D4852" s="181">
        <v>0</v>
      </c>
    </row>
    <row r="4853" spans="1:4" x14ac:dyDescent="0.35">
      <c r="A4853">
        <v>5175</v>
      </c>
      <c r="B4853" t="s">
        <v>21125</v>
      </c>
      <c r="C4853">
        <v>0</v>
      </c>
      <c r="D4853" s="181">
        <v>0</v>
      </c>
    </row>
    <row r="4854" spans="1:4" x14ac:dyDescent="0.35">
      <c r="A4854">
        <v>5176</v>
      </c>
      <c r="B4854" t="s">
        <v>21126</v>
      </c>
      <c r="C4854">
        <v>0</v>
      </c>
      <c r="D4854" s="181">
        <v>0</v>
      </c>
    </row>
    <row r="4855" spans="1:4" x14ac:dyDescent="0.35">
      <c r="A4855">
        <v>5177</v>
      </c>
      <c r="B4855" t="s">
        <v>21127</v>
      </c>
      <c r="C4855">
        <v>0</v>
      </c>
      <c r="D4855" s="181">
        <v>0</v>
      </c>
    </row>
    <row r="4856" spans="1:4" x14ac:dyDescent="0.35">
      <c r="A4856">
        <v>5178</v>
      </c>
      <c r="B4856" t="s">
        <v>21128</v>
      </c>
      <c r="C4856">
        <v>0</v>
      </c>
      <c r="D4856" s="181">
        <v>0</v>
      </c>
    </row>
    <row r="4857" spans="1:4" x14ac:dyDescent="0.35">
      <c r="A4857">
        <v>5179</v>
      </c>
      <c r="B4857" t="s">
        <v>21129</v>
      </c>
      <c r="C4857">
        <v>0</v>
      </c>
      <c r="D4857" s="181">
        <v>0</v>
      </c>
    </row>
    <row r="4858" spans="1:4" x14ac:dyDescent="0.35">
      <c r="A4858">
        <v>5180</v>
      </c>
      <c r="B4858" t="s">
        <v>21130</v>
      </c>
      <c r="C4858">
        <v>0</v>
      </c>
      <c r="D4858" s="181">
        <v>0</v>
      </c>
    </row>
    <row r="4859" spans="1:4" x14ac:dyDescent="0.35">
      <c r="A4859">
        <v>5181</v>
      </c>
      <c r="B4859" t="s">
        <v>21131</v>
      </c>
      <c r="C4859">
        <v>0</v>
      </c>
      <c r="D4859" s="181">
        <v>0</v>
      </c>
    </row>
    <row r="4860" spans="1:4" x14ac:dyDescent="0.35">
      <c r="A4860">
        <v>5182</v>
      </c>
      <c r="B4860" t="s">
        <v>21132</v>
      </c>
      <c r="C4860">
        <v>0</v>
      </c>
      <c r="D4860" s="181">
        <v>0</v>
      </c>
    </row>
    <row r="4861" spans="1:4" x14ac:dyDescent="0.35">
      <c r="A4861">
        <v>5183</v>
      </c>
      <c r="B4861" t="s">
        <v>21133</v>
      </c>
      <c r="C4861">
        <v>0</v>
      </c>
      <c r="D4861" s="181">
        <v>0</v>
      </c>
    </row>
    <row r="4862" spans="1:4" x14ac:dyDescent="0.35">
      <c r="A4862">
        <v>5184</v>
      </c>
      <c r="B4862" t="s">
        <v>21134</v>
      </c>
      <c r="C4862">
        <v>0</v>
      </c>
      <c r="D4862" s="181">
        <v>0</v>
      </c>
    </row>
    <row r="4863" spans="1:4" x14ac:dyDescent="0.35">
      <c r="A4863">
        <v>5185</v>
      </c>
      <c r="B4863" t="s">
        <v>21135</v>
      </c>
      <c r="C4863">
        <v>0</v>
      </c>
      <c r="D4863" s="181">
        <v>0</v>
      </c>
    </row>
    <row r="4864" spans="1:4" x14ac:dyDescent="0.35">
      <c r="A4864">
        <v>5186</v>
      </c>
      <c r="B4864" t="s">
        <v>21136</v>
      </c>
      <c r="C4864">
        <v>0</v>
      </c>
      <c r="D4864" s="181">
        <v>0</v>
      </c>
    </row>
    <row r="4865" spans="1:4" x14ac:dyDescent="0.35">
      <c r="A4865">
        <v>5187</v>
      </c>
      <c r="B4865" t="s">
        <v>21137</v>
      </c>
      <c r="C4865">
        <v>0</v>
      </c>
      <c r="D4865" s="181">
        <v>0</v>
      </c>
    </row>
    <row r="4866" spans="1:4" x14ac:dyDescent="0.35">
      <c r="A4866">
        <v>5188</v>
      </c>
      <c r="B4866" t="s">
        <v>21138</v>
      </c>
      <c r="C4866">
        <v>0</v>
      </c>
      <c r="D4866" s="181">
        <v>0</v>
      </c>
    </row>
    <row r="4867" spans="1:4" x14ac:dyDescent="0.35">
      <c r="A4867">
        <v>5189</v>
      </c>
      <c r="B4867" t="s">
        <v>21139</v>
      </c>
      <c r="C4867">
        <v>0</v>
      </c>
      <c r="D4867" s="181">
        <v>0</v>
      </c>
    </row>
    <row r="4868" spans="1:4" x14ac:dyDescent="0.35">
      <c r="A4868">
        <v>5190</v>
      </c>
      <c r="B4868" t="s">
        <v>21140</v>
      </c>
      <c r="C4868">
        <v>0</v>
      </c>
      <c r="D4868" s="181">
        <v>0</v>
      </c>
    </row>
    <row r="4869" spans="1:4" x14ac:dyDescent="0.35">
      <c r="A4869">
        <v>5191</v>
      </c>
      <c r="B4869" t="s">
        <v>21141</v>
      </c>
      <c r="C4869">
        <v>0</v>
      </c>
      <c r="D4869" s="181">
        <v>0</v>
      </c>
    </row>
    <row r="4870" spans="1:4" x14ac:dyDescent="0.35">
      <c r="A4870">
        <v>5192</v>
      </c>
      <c r="B4870" t="s">
        <v>21142</v>
      </c>
      <c r="C4870">
        <v>0</v>
      </c>
      <c r="D4870" s="181">
        <v>0</v>
      </c>
    </row>
    <row r="4871" spans="1:4" x14ac:dyDescent="0.35">
      <c r="A4871">
        <v>5193</v>
      </c>
      <c r="B4871" t="s">
        <v>21143</v>
      </c>
      <c r="C4871">
        <v>0</v>
      </c>
      <c r="D4871" s="181">
        <v>0</v>
      </c>
    </row>
    <row r="4872" spans="1:4" x14ac:dyDescent="0.35">
      <c r="A4872">
        <v>5194</v>
      </c>
      <c r="B4872" t="s">
        <v>21144</v>
      </c>
      <c r="C4872">
        <v>0</v>
      </c>
      <c r="D4872" s="181">
        <v>0</v>
      </c>
    </row>
    <row r="4873" spans="1:4" x14ac:dyDescent="0.35">
      <c r="A4873">
        <v>5195</v>
      </c>
      <c r="B4873" t="s">
        <v>21145</v>
      </c>
      <c r="C4873">
        <v>0</v>
      </c>
      <c r="D4873" s="181">
        <v>0</v>
      </c>
    </row>
    <row r="4874" spans="1:4" x14ac:dyDescent="0.35">
      <c r="A4874">
        <v>5196</v>
      </c>
      <c r="B4874" t="s">
        <v>21146</v>
      </c>
      <c r="C4874">
        <v>0</v>
      </c>
      <c r="D4874" s="181">
        <v>0</v>
      </c>
    </row>
    <row r="4875" spans="1:4" x14ac:dyDescent="0.35">
      <c r="A4875">
        <v>5197</v>
      </c>
      <c r="B4875" t="s">
        <v>21147</v>
      </c>
      <c r="C4875">
        <v>0</v>
      </c>
      <c r="D4875" s="181">
        <v>0</v>
      </c>
    </row>
    <row r="4876" spans="1:4" x14ac:dyDescent="0.35">
      <c r="A4876">
        <v>5198</v>
      </c>
      <c r="B4876" t="s">
        <v>21148</v>
      </c>
      <c r="C4876">
        <v>0</v>
      </c>
      <c r="D4876" s="181">
        <v>0</v>
      </c>
    </row>
    <row r="4877" spans="1:4" x14ac:dyDescent="0.35">
      <c r="A4877">
        <v>5199</v>
      </c>
      <c r="B4877" t="s">
        <v>21149</v>
      </c>
      <c r="C4877">
        <v>0</v>
      </c>
      <c r="D4877" s="181">
        <v>0</v>
      </c>
    </row>
    <row r="4878" spans="1:4" x14ac:dyDescent="0.35">
      <c r="A4878">
        <v>5200</v>
      </c>
      <c r="B4878" t="s">
        <v>21150</v>
      </c>
      <c r="C4878">
        <v>0</v>
      </c>
      <c r="D4878" s="181">
        <v>0</v>
      </c>
    </row>
    <row r="4879" spans="1:4" x14ac:dyDescent="0.35">
      <c r="A4879">
        <v>5201</v>
      </c>
      <c r="B4879" t="s">
        <v>21151</v>
      </c>
      <c r="C4879">
        <v>0</v>
      </c>
      <c r="D4879" s="181">
        <v>0</v>
      </c>
    </row>
    <row r="4880" spans="1:4" x14ac:dyDescent="0.35">
      <c r="A4880">
        <v>5203</v>
      </c>
      <c r="B4880" t="s">
        <v>21152</v>
      </c>
      <c r="C4880">
        <v>0</v>
      </c>
      <c r="D4880" s="181">
        <v>0</v>
      </c>
    </row>
    <row r="4881" spans="1:4" x14ac:dyDescent="0.35">
      <c r="A4881">
        <v>5204</v>
      </c>
      <c r="B4881" t="s">
        <v>21153</v>
      </c>
      <c r="C4881">
        <v>0</v>
      </c>
      <c r="D4881" s="181">
        <v>0</v>
      </c>
    </row>
    <row r="4882" spans="1:4" x14ac:dyDescent="0.35">
      <c r="A4882">
        <v>5205</v>
      </c>
      <c r="B4882" t="s">
        <v>21154</v>
      </c>
      <c r="C4882">
        <v>0</v>
      </c>
      <c r="D4882" s="181">
        <v>0</v>
      </c>
    </row>
    <row r="4883" spans="1:4" x14ac:dyDescent="0.35">
      <c r="A4883">
        <v>5207</v>
      </c>
      <c r="B4883" t="s">
        <v>21155</v>
      </c>
      <c r="C4883">
        <v>0</v>
      </c>
      <c r="D4883" s="181">
        <v>0</v>
      </c>
    </row>
    <row r="4884" spans="1:4" x14ac:dyDescent="0.35">
      <c r="A4884">
        <v>5208</v>
      </c>
      <c r="B4884" t="s">
        <v>21156</v>
      </c>
      <c r="C4884">
        <v>0</v>
      </c>
      <c r="D4884" s="181">
        <v>0</v>
      </c>
    </row>
    <row r="4885" spans="1:4" x14ac:dyDescent="0.35">
      <c r="A4885">
        <v>5209</v>
      </c>
      <c r="B4885" t="s">
        <v>21157</v>
      </c>
      <c r="C4885">
        <v>0</v>
      </c>
      <c r="D4885" s="181">
        <v>0</v>
      </c>
    </row>
    <row r="4886" spans="1:4" x14ac:dyDescent="0.35">
      <c r="A4886">
        <v>5210</v>
      </c>
      <c r="B4886" t="s">
        <v>21158</v>
      </c>
      <c r="C4886">
        <v>0</v>
      </c>
      <c r="D4886" s="181">
        <v>0</v>
      </c>
    </row>
    <row r="4887" spans="1:4" x14ac:dyDescent="0.35">
      <c r="A4887">
        <v>5211</v>
      </c>
      <c r="B4887" t="s">
        <v>21159</v>
      </c>
      <c r="C4887">
        <v>0</v>
      </c>
      <c r="D4887" s="181">
        <v>0</v>
      </c>
    </row>
    <row r="4888" spans="1:4" x14ac:dyDescent="0.35">
      <c r="A4888">
        <v>5212</v>
      </c>
      <c r="B4888" t="s">
        <v>21160</v>
      </c>
      <c r="C4888">
        <v>0</v>
      </c>
      <c r="D4888" s="181">
        <v>0</v>
      </c>
    </row>
    <row r="4889" spans="1:4" x14ac:dyDescent="0.35">
      <c r="A4889">
        <v>5213</v>
      </c>
      <c r="B4889" t="s">
        <v>21161</v>
      </c>
      <c r="C4889">
        <v>0</v>
      </c>
      <c r="D4889" s="181">
        <v>0</v>
      </c>
    </row>
    <row r="4890" spans="1:4" x14ac:dyDescent="0.35">
      <c r="A4890">
        <v>5214</v>
      </c>
      <c r="B4890" t="s">
        <v>21162</v>
      </c>
      <c r="C4890">
        <v>0</v>
      </c>
      <c r="D4890" s="181">
        <v>0</v>
      </c>
    </row>
    <row r="4891" spans="1:4" x14ac:dyDescent="0.35">
      <c r="A4891">
        <v>5215</v>
      </c>
      <c r="B4891" t="s">
        <v>21163</v>
      </c>
      <c r="C4891">
        <v>0</v>
      </c>
      <c r="D4891" s="181">
        <v>0</v>
      </c>
    </row>
    <row r="4892" spans="1:4" x14ac:dyDescent="0.35">
      <c r="A4892">
        <v>5216</v>
      </c>
      <c r="B4892" t="s">
        <v>21164</v>
      </c>
      <c r="C4892">
        <v>0</v>
      </c>
      <c r="D4892" s="181">
        <v>0</v>
      </c>
    </row>
    <row r="4893" spans="1:4" x14ac:dyDescent="0.35">
      <c r="A4893">
        <v>5217</v>
      </c>
      <c r="B4893" t="s">
        <v>21165</v>
      </c>
      <c r="C4893">
        <v>0</v>
      </c>
      <c r="D4893" s="181">
        <v>0</v>
      </c>
    </row>
    <row r="4894" spans="1:4" x14ac:dyDescent="0.35">
      <c r="A4894">
        <v>5218</v>
      </c>
      <c r="B4894" t="s">
        <v>21166</v>
      </c>
      <c r="C4894">
        <v>0</v>
      </c>
      <c r="D4894" s="181">
        <v>0</v>
      </c>
    </row>
    <row r="4895" spans="1:4" x14ac:dyDescent="0.35">
      <c r="A4895">
        <v>5219</v>
      </c>
      <c r="B4895" t="s">
        <v>21167</v>
      </c>
      <c r="C4895">
        <v>0</v>
      </c>
      <c r="D4895" s="181">
        <v>0</v>
      </c>
    </row>
    <row r="4896" spans="1:4" x14ac:dyDescent="0.35">
      <c r="A4896">
        <v>5220</v>
      </c>
      <c r="B4896" t="s">
        <v>21168</v>
      </c>
      <c r="C4896">
        <v>0</v>
      </c>
      <c r="D4896" s="181">
        <v>0</v>
      </c>
    </row>
    <row r="4897" spans="1:4" x14ac:dyDescent="0.35">
      <c r="A4897">
        <v>5221</v>
      </c>
      <c r="B4897" t="s">
        <v>21169</v>
      </c>
      <c r="C4897">
        <v>0</v>
      </c>
      <c r="D4897" s="181">
        <v>0</v>
      </c>
    </row>
    <row r="4898" spans="1:4" x14ac:dyDescent="0.35">
      <c r="A4898">
        <v>5222</v>
      </c>
      <c r="B4898" t="s">
        <v>21170</v>
      </c>
      <c r="C4898">
        <v>0</v>
      </c>
      <c r="D4898" s="181">
        <v>0</v>
      </c>
    </row>
    <row r="4899" spans="1:4" x14ac:dyDescent="0.35">
      <c r="A4899">
        <v>5223</v>
      </c>
      <c r="B4899" t="s">
        <v>21171</v>
      </c>
      <c r="C4899">
        <v>0</v>
      </c>
      <c r="D4899" s="181">
        <v>0</v>
      </c>
    </row>
    <row r="4900" spans="1:4" x14ac:dyDescent="0.35">
      <c r="A4900">
        <v>5225</v>
      </c>
      <c r="B4900" t="s">
        <v>21172</v>
      </c>
      <c r="C4900">
        <v>0</v>
      </c>
      <c r="D4900" s="181">
        <v>0</v>
      </c>
    </row>
    <row r="4901" spans="1:4" x14ac:dyDescent="0.35">
      <c r="A4901">
        <v>5226</v>
      </c>
      <c r="B4901" t="s">
        <v>21173</v>
      </c>
      <c r="C4901">
        <v>0</v>
      </c>
      <c r="D4901" s="181">
        <v>0</v>
      </c>
    </row>
    <row r="4902" spans="1:4" x14ac:dyDescent="0.35">
      <c r="A4902">
        <v>5227</v>
      </c>
      <c r="B4902" t="s">
        <v>21174</v>
      </c>
      <c r="C4902">
        <v>0</v>
      </c>
      <c r="D4902" s="181">
        <v>0</v>
      </c>
    </row>
    <row r="4903" spans="1:4" x14ac:dyDescent="0.35">
      <c r="A4903">
        <v>5228</v>
      </c>
      <c r="B4903" t="s">
        <v>21175</v>
      </c>
      <c r="C4903">
        <v>0</v>
      </c>
      <c r="D4903" s="181">
        <v>0</v>
      </c>
    </row>
    <row r="4904" spans="1:4" x14ac:dyDescent="0.35">
      <c r="A4904">
        <v>5229</v>
      </c>
      <c r="B4904" t="s">
        <v>21176</v>
      </c>
      <c r="C4904">
        <v>0</v>
      </c>
      <c r="D4904" s="181">
        <v>0</v>
      </c>
    </row>
    <row r="4905" spans="1:4" x14ac:dyDescent="0.35">
      <c r="A4905">
        <v>5230</v>
      </c>
      <c r="B4905" t="s">
        <v>21177</v>
      </c>
      <c r="C4905">
        <v>0</v>
      </c>
      <c r="D4905" s="181">
        <v>0</v>
      </c>
    </row>
    <row r="4906" spans="1:4" x14ac:dyDescent="0.35">
      <c r="A4906">
        <v>5231</v>
      </c>
      <c r="B4906" t="s">
        <v>21178</v>
      </c>
      <c r="C4906">
        <v>0</v>
      </c>
      <c r="D4906" s="181">
        <v>0</v>
      </c>
    </row>
    <row r="4907" spans="1:4" x14ac:dyDescent="0.35">
      <c r="A4907">
        <v>5232</v>
      </c>
      <c r="B4907" t="s">
        <v>21179</v>
      </c>
      <c r="C4907">
        <v>0</v>
      </c>
      <c r="D4907" s="181">
        <v>0</v>
      </c>
    </row>
    <row r="4908" spans="1:4" x14ac:dyDescent="0.35">
      <c r="A4908">
        <v>5233</v>
      </c>
      <c r="B4908" t="s">
        <v>21180</v>
      </c>
      <c r="C4908">
        <v>0</v>
      </c>
      <c r="D4908" s="181">
        <v>0</v>
      </c>
    </row>
    <row r="4909" spans="1:4" x14ac:dyDescent="0.35">
      <c r="A4909">
        <v>5234</v>
      </c>
      <c r="B4909" t="s">
        <v>21181</v>
      </c>
      <c r="C4909">
        <v>0</v>
      </c>
      <c r="D4909" s="181">
        <v>0</v>
      </c>
    </row>
    <row r="4910" spans="1:4" x14ac:dyDescent="0.35">
      <c r="A4910">
        <v>5235</v>
      </c>
      <c r="B4910" t="s">
        <v>21182</v>
      </c>
      <c r="C4910">
        <v>0</v>
      </c>
      <c r="D4910" s="181">
        <v>0</v>
      </c>
    </row>
    <row r="4911" spans="1:4" x14ac:dyDescent="0.35">
      <c r="A4911">
        <v>5236</v>
      </c>
      <c r="B4911" t="s">
        <v>21183</v>
      </c>
      <c r="C4911">
        <v>0</v>
      </c>
      <c r="D4911" s="181">
        <v>0</v>
      </c>
    </row>
    <row r="4912" spans="1:4" x14ac:dyDescent="0.35">
      <c r="A4912">
        <v>5237</v>
      </c>
      <c r="B4912" t="s">
        <v>21184</v>
      </c>
      <c r="C4912">
        <v>0</v>
      </c>
      <c r="D4912" s="181">
        <v>0</v>
      </c>
    </row>
    <row r="4913" spans="1:4" x14ac:dyDescent="0.35">
      <c r="A4913">
        <v>5238</v>
      </c>
      <c r="B4913" t="s">
        <v>21185</v>
      </c>
      <c r="C4913">
        <v>0</v>
      </c>
      <c r="D4913" s="181">
        <v>0</v>
      </c>
    </row>
    <row r="4914" spans="1:4" x14ac:dyDescent="0.35">
      <c r="A4914">
        <v>5239</v>
      </c>
      <c r="B4914" t="s">
        <v>21186</v>
      </c>
      <c r="C4914">
        <v>0</v>
      </c>
      <c r="D4914" s="181">
        <v>0</v>
      </c>
    </row>
    <row r="4915" spans="1:4" x14ac:dyDescent="0.35">
      <c r="A4915">
        <v>5240</v>
      </c>
      <c r="B4915" t="s">
        <v>21187</v>
      </c>
      <c r="C4915">
        <v>0</v>
      </c>
      <c r="D4915" s="181">
        <v>0</v>
      </c>
    </row>
    <row r="4916" spans="1:4" x14ac:dyDescent="0.35">
      <c r="A4916">
        <v>5241</v>
      </c>
      <c r="B4916" t="s">
        <v>21188</v>
      </c>
      <c r="C4916">
        <v>0</v>
      </c>
      <c r="D4916" s="181">
        <v>0</v>
      </c>
    </row>
    <row r="4917" spans="1:4" x14ac:dyDescent="0.35">
      <c r="A4917">
        <v>5242</v>
      </c>
      <c r="B4917" t="s">
        <v>21189</v>
      </c>
      <c r="C4917">
        <v>0</v>
      </c>
      <c r="D4917" s="181">
        <v>0</v>
      </c>
    </row>
    <row r="4918" spans="1:4" x14ac:dyDescent="0.35">
      <c r="A4918">
        <v>5243</v>
      </c>
      <c r="B4918" t="s">
        <v>21190</v>
      </c>
      <c r="C4918">
        <v>0</v>
      </c>
      <c r="D4918" s="181">
        <v>0</v>
      </c>
    </row>
    <row r="4919" spans="1:4" x14ac:dyDescent="0.35">
      <c r="A4919">
        <v>5244</v>
      </c>
      <c r="B4919" t="s">
        <v>21191</v>
      </c>
      <c r="C4919">
        <v>0</v>
      </c>
      <c r="D4919" s="181">
        <v>0</v>
      </c>
    </row>
    <row r="4920" spans="1:4" x14ac:dyDescent="0.35">
      <c r="A4920">
        <v>5245</v>
      </c>
      <c r="B4920" t="s">
        <v>21192</v>
      </c>
      <c r="C4920">
        <v>0</v>
      </c>
      <c r="D4920" s="181">
        <v>0</v>
      </c>
    </row>
    <row r="4921" spans="1:4" x14ac:dyDescent="0.35">
      <c r="A4921">
        <v>5246</v>
      </c>
      <c r="B4921" t="s">
        <v>21193</v>
      </c>
      <c r="C4921">
        <v>0</v>
      </c>
      <c r="D4921" s="181">
        <v>0</v>
      </c>
    </row>
    <row r="4922" spans="1:4" x14ac:dyDescent="0.35">
      <c r="A4922">
        <v>5247</v>
      </c>
      <c r="B4922" t="s">
        <v>21194</v>
      </c>
      <c r="C4922">
        <v>0</v>
      </c>
      <c r="D4922" s="181">
        <v>0</v>
      </c>
    </row>
    <row r="4923" spans="1:4" x14ac:dyDescent="0.35">
      <c r="A4923">
        <v>5248</v>
      </c>
      <c r="B4923" t="s">
        <v>21195</v>
      </c>
      <c r="C4923">
        <v>0</v>
      </c>
      <c r="D4923" s="181">
        <v>0</v>
      </c>
    </row>
    <row r="4924" spans="1:4" x14ac:dyDescent="0.35">
      <c r="A4924">
        <v>5249</v>
      </c>
      <c r="B4924" t="s">
        <v>21196</v>
      </c>
      <c r="C4924">
        <v>0</v>
      </c>
      <c r="D4924" s="181">
        <v>0</v>
      </c>
    </row>
    <row r="4925" spans="1:4" x14ac:dyDescent="0.35">
      <c r="A4925">
        <v>5250</v>
      </c>
      <c r="B4925" t="s">
        <v>21197</v>
      </c>
      <c r="C4925">
        <v>0</v>
      </c>
      <c r="D4925" s="181">
        <v>0</v>
      </c>
    </row>
    <row r="4926" spans="1:4" x14ac:dyDescent="0.35">
      <c r="A4926">
        <v>5251</v>
      </c>
      <c r="B4926" t="s">
        <v>21198</v>
      </c>
      <c r="C4926">
        <v>0</v>
      </c>
      <c r="D4926" s="181">
        <v>0</v>
      </c>
    </row>
    <row r="4927" spans="1:4" x14ac:dyDescent="0.35">
      <c r="A4927">
        <v>5252</v>
      </c>
      <c r="B4927" t="s">
        <v>21199</v>
      </c>
      <c r="C4927">
        <v>0</v>
      </c>
      <c r="D4927" s="181">
        <v>0</v>
      </c>
    </row>
    <row r="4928" spans="1:4" x14ac:dyDescent="0.35">
      <c r="A4928">
        <v>5253</v>
      </c>
      <c r="B4928" t="s">
        <v>21200</v>
      </c>
      <c r="C4928">
        <v>0</v>
      </c>
      <c r="D4928" s="181">
        <v>0</v>
      </c>
    </row>
    <row r="4929" spans="1:4" x14ac:dyDescent="0.35">
      <c r="A4929">
        <v>5254</v>
      </c>
      <c r="B4929" t="s">
        <v>21201</v>
      </c>
      <c r="C4929">
        <v>0</v>
      </c>
      <c r="D4929" s="181">
        <v>0</v>
      </c>
    </row>
    <row r="4930" spans="1:4" x14ac:dyDescent="0.35">
      <c r="A4930">
        <v>5255</v>
      </c>
      <c r="B4930" t="s">
        <v>21202</v>
      </c>
      <c r="C4930">
        <v>0</v>
      </c>
      <c r="D4930" s="181">
        <v>0</v>
      </c>
    </row>
    <row r="4931" spans="1:4" x14ac:dyDescent="0.35">
      <c r="A4931">
        <v>5256</v>
      </c>
      <c r="B4931" t="s">
        <v>21203</v>
      </c>
      <c r="C4931">
        <v>0</v>
      </c>
      <c r="D4931" s="181">
        <v>0</v>
      </c>
    </row>
    <row r="4932" spans="1:4" x14ac:dyDescent="0.35">
      <c r="A4932">
        <v>5257</v>
      </c>
      <c r="B4932" t="s">
        <v>21204</v>
      </c>
      <c r="C4932">
        <v>0</v>
      </c>
      <c r="D4932" s="181">
        <v>0</v>
      </c>
    </row>
    <row r="4933" spans="1:4" x14ac:dyDescent="0.35">
      <c r="A4933">
        <v>5258</v>
      </c>
      <c r="B4933" t="s">
        <v>21205</v>
      </c>
      <c r="C4933">
        <v>0</v>
      </c>
      <c r="D4933" s="181">
        <v>0</v>
      </c>
    </row>
    <row r="4934" spans="1:4" x14ac:dyDescent="0.35">
      <c r="A4934">
        <v>5259</v>
      </c>
      <c r="B4934" t="s">
        <v>21206</v>
      </c>
      <c r="C4934">
        <v>0</v>
      </c>
      <c r="D4934" s="181">
        <v>0</v>
      </c>
    </row>
    <row r="4935" spans="1:4" x14ac:dyDescent="0.35">
      <c r="A4935">
        <v>5260</v>
      </c>
      <c r="B4935" t="s">
        <v>21207</v>
      </c>
      <c r="C4935">
        <v>0</v>
      </c>
      <c r="D4935" s="181">
        <v>0</v>
      </c>
    </row>
    <row r="4936" spans="1:4" x14ac:dyDescent="0.35">
      <c r="A4936">
        <v>5261</v>
      </c>
      <c r="B4936" t="s">
        <v>21208</v>
      </c>
      <c r="C4936">
        <v>0</v>
      </c>
      <c r="D4936" s="181">
        <v>0</v>
      </c>
    </row>
    <row r="4937" spans="1:4" x14ac:dyDescent="0.35">
      <c r="A4937">
        <v>5262</v>
      </c>
      <c r="B4937" t="s">
        <v>21209</v>
      </c>
      <c r="C4937">
        <v>0</v>
      </c>
      <c r="D4937" s="181">
        <v>0</v>
      </c>
    </row>
    <row r="4938" spans="1:4" x14ac:dyDescent="0.35">
      <c r="A4938">
        <v>5263</v>
      </c>
      <c r="B4938" t="s">
        <v>21210</v>
      </c>
      <c r="C4938">
        <v>0</v>
      </c>
      <c r="D4938" s="181">
        <v>0</v>
      </c>
    </row>
    <row r="4939" spans="1:4" x14ac:dyDescent="0.35">
      <c r="A4939">
        <v>5264</v>
      </c>
      <c r="B4939" t="s">
        <v>21211</v>
      </c>
      <c r="C4939">
        <v>0</v>
      </c>
      <c r="D4939" s="181">
        <v>0</v>
      </c>
    </row>
    <row r="4940" spans="1:4" x14ac:dyDescent="0.35">
      <c r="A4940">
        <v>5265</v>
      </c>
      <c r="B4940" t="s">
        <v>21212</v>
      </c>
      <c r="C4940">
        <v>0</v>
      </c>
      <c r="D4940" s="181">
        <v>0</v>
      </c>
    </row>
    <row r="4941" spans="1:4" x14ac:dyDescent="0.35">
      <c r="A4941">
        <v>5266</v>
      </c>
      <c r="B4941" t="s">
        <v>21213</v>
      </c>
      <c r="C4941">
        <v>0</v>
      </c>
      <c r="D4941" s="181">
        <v>0</v>
      </c>
    </row>
    <row r="4942" spans="1:4" x14ac:dyDescent="0.35">
      <c r="A4942">
        <v>5267</v>
      </c>
      <c r="B4942" t="s">
        <v>21214</v>
      </c>
      <c r="C4942">
        <v>0</v>
      </c>
      <c r="D4942" s="181">
        <v>0</v>
      </c>
    </row>
    <row r="4943" spans="1:4" x14ac:dyDescent="0.35">
      <c r="A4943">
        <v>5268</v>
      </c>
      <c r="B4943" t="s">
        <v>21215</v>
      </c>
      <c r="C4943">
        <v>0</v>
      </c>
      <c r="D4943" s="181">
        <v>0</v>
      </c>
    </row>
    <row r="4944" spans="1:4" x14ac:dyDescent="0.35">
      <c r="A4944">
        <v>5269</v>
      </c>
      <c r="B4944" t="s">
        <v>21216</v>
      </c>
      <c r="C4944">
        <v>0</v>
      </c>
      <c r="D4944" s="181">
        <v>0</v>
      </c>
    </row>
    <row r="4945" spans="1:4" x14ac:dyDescent="0.35">
      <c r="A4945">
        <v>5270</v>
      </c>
      <c r="B4945" t="s">
        <v>21217</v>
      </c>
      <c r="C4945">
        <v>0</v>
      </c>
      <c r="D4945" s="181">
        <v>0</v>
      </c>
    </row>
    <row r="4946" spans="1:4" x14ac:dyDescent="0.35">
      <c r="A4946">
        <v>5271</v>
      </c>
      <c r="B4946" t="s">
        <v>21218</v>
      </c>
      <c r="C4946">
        <v>0</v>
      </c>
      <c r="D4946" s="181">
        <v>0</v>
      </c>
    </row>
    <row r="4947" spans="1:4" x14ac:dyDescent="0.35">
      <c r="A4947">
        <v>5272</v>
      </c>
      <c r="B4947" t="s">
        <v>21219</v>
      </c>
      <c r="C4947">
        <v>0</v>
      </c>
      <c r="D4947" s="181">
        <v>0</v>
      </c>
    </row>
    <row r="4948" spans="1:4" x14ac:dyDescent="0.35">
      <c r="A4948">
        <v>5273</v>
      </c>
      <c r="B4948" t="s">
        <v>21220</v>
      </c>
      <c r="C4948">
        <v>0</v>
      </c>
      <c r="D4948" s="181">
        <v>0</v>
      </c>
    </row>
    <row r="4949" spans="1:4" x14ac:dyDescent="0.35">
      <c r="A4949">
        <v>5274</v>
      </c>
      <c r="B4949" t="s">
        <v>21221</v>
      </c>
      <c r="C4949">
        <v>0</v>
      </c>
      <c r="D4949" s="181">
        <v>0</v>
      </c>
    </row>
    <row r="4950" spans="1:4" x14ac:dyDescent="0.35">
      <c r="A4950">
        <v>5275</v>
      </c>
      <c r="B4950" t="s">
        <v>21222</v>
      </c>
      <c r="C4950">
        <v>0</v>
      </c>
      <c r="D4950" s="181">
        <v>0</v>
      </c>
    </row>
    <row r="4951" spans="1:4" x14ac:dyDescent="0.35">
      <c r="A4951">
        <v>5276</v>
      </c>
      <c r="B4951" t="s">
        <v>21223</v>
      </c>
      <c r="C4951">
        <v>0</v>
      </c>
      <c r="D4951" s="181">
        <v>0</v>
      </c>
    </row>
    <row r="4952" spans="1:4" x14ac:dyDescent="0.35">
      <c r="A4952">
        <v>5277</v>
      </c>
      <c r="B4952" t="s">
        <v>21224</v>
      </c>
      <c r="C4952">
        <v>0</v>
      </c>
      <c r="D4952" s="181">
        <v>0</v>
      </c>
    </row>
    <row r="4953" spans="1:4" x14ac:dyDescent="0.35">
      <c r="A4953">
        <v>5278</v>
      </c>
      <c r="B4953" t="s">
        <v>21225</v>
      </c>
      <c r="C4953">
        <v>0</v>
      </c>
      <c r="D4953" s="181">
        <v>0</v>
      </c>
    </row>
    <row r="4954" spans="1:4" x14ac:dyDescent="0.35">
      <c r="A4954">
        <v>5279</v>
      </c>
      <c r="B4954" t="s">
        <v>21226</v>
      </c>
      <c r="C4954">
        <v>0</v>
      </c>
      <c r="D4954" s="181">
        <v>0</v>
      </c>
    </row>
    <row r="4955" spans="1:4" x14ac:dyDescent="0.35">
      <c r="A4955">
        <v>5280</v>
      </c>
      <c r="B4955" t="s">
        <v>21227</v>
      </c>
      <c r="C4955">
        <v>0</v>
      </c>
      <c r="D4955" s="181">
        <v>0</v>
      </c>
    </row>
    <row r="4956" spans="1:4" x14ac:dyDescent="0.35">
      <c r="A4956">
        <v>5281</v>
      </c>
      <c r="B4956" t="s">
        <v>21228</v>
      </c>
      <c r="C4956">
        <v>0</v>
      </c>
      <c r="D4956" s="181">
        <v>0</v>
      </c>
    </row>
    <row r="4957" spans="1:4" x14ac:dyDescent="0.35">
      <c r="A4957">
        <v>5282</v>
      </c>
      <c r="B4957" t="s">
        <v>21229</v>
      </c>
      <c r="C4957">
        <v>0</v>
      </c>
      <c r="D4957" s="181">
        <v>0</v>
      </c>
    </row>
    <row r="4958" spans="1:4" x14ac:dyDescent="0.35">
      <c r="A4958">
        <v>5283</v>
      </c>
      <c r="B4958" t="s">
        <v>21230</v>
      </c>
      <c r="C4958">
        <v>0</v>
      </c>
      <c r="D4958" s="181">
        <v>0</v>
      </c>
    </row>
    <row r="4959" spans="1:4" x14ac:dyDescent="0.35">
      <c r="A4959">
        <v>5284</v>
      </c>
      <c r="B4959" t="s">
        <v>21231</v>
      </c>
      <c r="C4959">
        <v>0</v>
      </c>
      <c r="D4959" s="181">
        <v>0</v>
      </c>
    </row>
    <row r="4960" spans="1:4" x14ac:dyDescent="0.35">
      <c r="A4960">
        <v>5285</v>
      </c>
      <c r="B4960" t="s">
        <v>21232</v>
      </c>
      <c r="C4960">
        <v>0</v>
      </c>
      <c r="D4960" s="181">
        <v>0</v>
      </c>
    </row>
    <row r="4961" spans="1:4" x14ac:dyDescent="0.35">
      <c r="A4961">
        <v>5286</v>
      </c>
      <c r="B4961" t="s">
        <v>21233</v>
      </c>
      <c r="C4961">
        <v>0</v>
      </c>
      <c r="D4961" s="181">
        <v>0</v>
      </c>
    </row>
    <row r="4962" spans="1:4" x14ac:dyDescent="0.35">
      <c r="A4962">
        <v>5287</v>
      </c>
      <c r="B4962" t="s">
        <v>21234</v>
      </c>
      <c r="C4962">
        <v>0</v>
      </c>
      <c r="D4962" s="181">
        <v>0</v>
      </c>
    </row>
    <row r="4963" spans="1:4" x14ac:dyDescent="0.35">
      <c r="A4963">
        <v>5288</v>
      </c>
      <c r="B4963" t="s">
        <v>21235</v>
      </c>
      <c r="C4963">
        <v>0</v>
      </c>
      <c r="D4963" s="181">
        <v>0</v>
      </c>
    </row>
    <row r="4964" spans="1:4" x14ac:dyDescent="0.35">
      <c r="A4964">
        <v>5289</v>
      </c>
      <c r="B4964" t="s">
        <v>21236</v>
      </c>
      <c r="C4964">
        <v>0</v>
      </c>
      <c r="D4964" s="181">
        <v>0</v>
      </c>
    </row>
    <row r="4965" spans="1:4" x14ac:dyDescent="0.35">
      <c r="A4965">
        <v>5290</v>
      </c>
      <c r="B4965" t="s">
        <v>21237</v>
      </c>
      <c r="C4965">
        <v>0</v>
      </c>
      <c r="D4965" s="181">
        <v>0</v>
      </c>
    </row>
    <row r="4966" spans="1:4" x14ac:dyDescent="0.35">
      <c r="A4966">
        <v>5291</v>
      </c>
      <c r="B4966" t="s">
        <v>21238</v>
      </c>
      <c r="C4966">
        <v>0</v>
      </c>
      <c r="D4966" s="181">
        <v>0</v>
      </c>
    </row>
    <row r="4967" spans="1:4" x14ac:dyDescent="0.35">
      <c r="A4967">
        <v>5292</v>
      </c>
      <c r="B4967" t="s">
        <v>21239</v>
      </c>
      <c r="C4967">
        <v>0</v>
      </c>
      <c r="D4967" s="181">
        <v>0</v>
      </c>
    </row>
    <row r="4968" spans="1:4" x14ac:dyDescent="0.35">
      <c r="A4968">
        <v>5293</v>
      </c>
      <c r="B4968" t="s">
        <v>21240</v>
      </c>
      <c r="C4968">
        <v>0</v>
      </c>
      <c r="D4968" s="181">
        <v>0</v>
      </c>
    </row>
    <row r="4969" spans="1:4" x14ac:dyDescent="0.35">
      <c r="A4969">
        <v>5294</v>
      </c>
      <c r="B4969" t="s">
        <v>21241</v>
      </c>
      <c r="C4969">
        <v>0</v>
      </c>
      <c r="D4969" s="181">
        <v>0</v>
      </c>
    </row>
    <row r="4970" spans="1:4" x14ac:dyDescent="0.35">
      <c r="A4970">
        <v>5295</v>
      </c>
      <c r="B4970" t="s">
        <v>21242</v>
      </c>
      <c r="C4970">
        <v>0</v>
      </c>
      <c r="D4970" s="181">
        <v>0</v>
      </c>
    </row>
    <row r="4971" spans="1:4" x14ac:dyDescent="0.35">
      <c r="A4971">
        <v>5296</v>
      </c>
      <c r="B4971" t="s">
        <v>21243</v>
      </c>
      <c r="C4971">
        <v>0</v>
      </c>
      <c r="D4971" s="181">
        <v>0</v>
      </c>
    </row>
    <row r="4972" spans="1:4" x14ac:dyDescent="0.35">
      <c r="A4972">
        <v>5297</v>
      </c>
      <c r="B4972" t="s">
        <v>21244</v>
      </c>
      <c r="C4972">
        <v>0</v>
      </c>
      <c r="D4972" s="181">
        <v>0</v>
      </c>
    </row>
    <row r="4973" spans="1:4" x14ac:dyDescent="0.35">
      <c r="A4973">
        <v>5298</v>
      </c>
      <c r="B4973" t="s">
        <v>21245</v>
      </c>
      <c r="C4973">
        <v>0</v>
      </c>
      <c r="D4973" s="181">
        <v>0</v>
      </c>
    </row>
    <row r="4974" spans="1:4" x14ac:dyDescent="0.35">
      <c r="A4974">
        <v>5299</v>
      </c>
      <c r="B4974" t="s">
        <v>21246</v>
      </c>
      <c r="C4974">
        <v>0</v>
      </c>
      <c r="D4974" s="181">
        <v>0</v>
      </c>
    </row>
    <row r="4975" spans="1:4" x14ac:dyDescent="0.35">
      <c r="A4975">
        <v>5300</v>
      </c>
      <c r="B4975" t="s">
        <v>21247</v>
      </c>
      <c r="C4975">
        <v>0</v>
      </c>
      <c r="D4975" s="181">
        <v>0</v>
      </c>
    </row>
    <row r="4976" spans="1:4" x14ac:dyDescent="0.35">
      <c r="A4976">
        <v>5301</v>
      </c>
      <c r="B4976" t="s">
        <v>21248</v>
      </c>
      <c r="C4976">
        <v>0</v>
      </c>
      <c r="D4976" s="181">
        <v>0</v>
      </c>
    </row>
    <row r="4977" spans="1:4" x14ac:dyDescent="0.35">
      <c r="A4977">
        <v>5302</v>
      </c>
      <c r="B4977" t="s">
        <v>21249</v>
      </c>
      <c r="C4977">
        <v>0</v>
      </c>
      <c r="D4977" s="181">
        <v>0</v>
      </c>
    </row>
    <row r="4978" spans="1:4" x14ac:dyDescent="0.35">
      <c r="A4978">
        <v>5303</v>
      </c>
      <c r="B4978" t="s">
        <v>21250</v>
      </c>
      <c r="C4978">
        <v>0</v>
      </c>
      <c r="D4978" s="181">
        <v>0</v>
      </c>
    </row>
    <row r="4979" spans="1:4" x14ac:dyDescent="0.35">
      <c r="A4979">
        <v>5304</v>
      </c>
      <c r="B4979" t="s">
        <v>21251</v>
      </c>
      <c r="C4979">
        <v>0</v>
      </c>
      <c r="D4979" s="181">
        <v>0</v>
      </c>
    </row>
    <row r="4980" spans="1:4" x14ac:dyDescent="0.35">
      <c r="A4980">
        <v>5305</v>
      </c>
      <c r="B4980" t="s">
        <v>21252</v>
      </c>
      <c r="C4980">
        <v>0</v>
      </c>
      <c r="D4980" s="181">
        <v>0</v>
      </c>
    </row>
    <row r="4981" spans="1:4" x14ac:dyDescent="0.35">
      <c r="A4981">
        <v>5306</v>
      </c>
      <c r="B4981" t="s">
        <v>21253</v>
      </c>
      <c r="C4981">
        <v>0</v>
      </c>
      <c r="D4981" s="181">
        <v>0</v>
      </c>
    </row>
    <row r="4982" spans="1:4" x14ac:dyDescent="0.35">
      <c r="A4982">
        <v>5307</v>
      </c>
      <c r="B4982" t="s">
        <v>21254</v>
      </c>
      <c r="C4982">
        <v>0</v>
      </c>
      <c r="D4982" s="181">
        <v>0</v>
      </c>
    </row>
    <row r="4983" spans="1:4" x14ac:dyDescent="0.35">
      <c r="A4983">
        <v>5308</v>
      </c>
      <c r="B4983" t="s">
        <v>21255</v>
      </c>
      <c r="C4983">
        <v>0</v>
      </c>
      <c r="D4983" s="181">
        <v>0</v>
      </c>
    </row>
    <row r="4984" spans="1:4" x14ac:dyDescent="0.35">
      <c r="A4984">
        <v>5309</v>
      </c>
      <c r="B4984" t="s">
        <v>21256</v>
      </c>
      <c r="C4984">
        <v>0</v>
      </c>
      <c r="D4984" s="181">
        <v>0</v>
      </c>
    </row>
    <row r="4985" spans="1:4" x14ac:dyDescent="0.35">
      <c r="A4985">
        <v>5310</v>
      </c>
      <c r="B4985" t="s">
        <v>21257</v>
      </c>
      <c r="C4985">
        <v>0</v>
      </c>
      <c r="D4985" s="181">
        <v>0</v>
      </c>
    </row>
    <row r="4986" spans="1:4" x14ac:dyDescent="0.35">
      <c r="A4986">
        <v>5311</v>
      </c>
      <c r="B4986" t="s">
        <v>21258</v>
      </c>
      <c r="C4986">
        <v>0</v>
      </c>
      <c r="D4986" s="181">
        <v>0</v>
      </c>
    </row>
    <row r="4987" spans="1:4" x14ac:dyDescent="0.35">
      <c r="A4987">
        <v>5312</v>
      </c>
      <c r="B4987" t="s">
        <v>21259</v>
      </c>
      <c r="C4987">
        <v>0</v>
      </c>
      <c r="D4987" s="181">
        <v>0</v>
      </c>
    </row>
    <row r="4988" spans="1:4" x14ac:dyDescent="0.35">
      <c r="A4988">
        <v>5313</v>
      </c>
      <c r="B4988" t="s">
        <v>21260</v>
      </c>
      <c r="C4988">
        <v>0</v>
      </c>
      <c r="D4988" s="181">
        <v>0</v>
      </c>
    </row>
    <row r="4989" spans="1:4" x14ac:dyDescent="0.35">
      <c r="A4989">
        <v>5314</v>
      </c>
      <c r="B4989" t="s">
        <v>21261</v>
      </c>
      <c r="C4989">
        <v>0</v>
      </c>
      <c r="D4989" s="181">
        <v>0</v>
      </c>
    </row>
    <row r="4990" spans="1:4" x14ac:dyDescent="0.35">
      <c r="A4990">
        <v>5315</v>
      </c>
      <c r="B4990" t="s">
        <v>21262</v>
      </c>
      <c r="C4990">
        <v>0</v>
      </c>
      <c r="D4990" s="181">
        <v>0</v>
      </c>
    </row>
    <row r="4991" spans="1:4" x14ac:dyDescent="0.35">
      <c r="A4991">
        <v>5316</v>
      </c>
      <c r="B4991" t="s">
        <v>21263</v>
      </c>
      <c r="C4991">
        <v>0</v>
      </c>
      <c r="D4991" s="181">
        <v>0</v>
      </c>
    </row>
    <row r="4992" spans="1:4" x14ac:dyDescent="0.35">
      <c r="A4992">
        <v>5317</v>
      </c>
      <c r="B4992" t="s">
        <v>21264</v>
      </c>
      <c r="C4992">
        <v>0</v>
      </c>
      <c r="D4992" s="181">
        <v>0</v>
      </c>
    </row>
    <row r="4993" spans="1:4" x14ac:dyDescent="0.35">
      <c r="A4993">
        <v>5318</v>
      </c>
      <c r="B4993" t="s">
        <v>21265</v>
      </c>
      <c r="C4993">
        <v>0</v>
      </c>
      <c r="D4993" s="181">
        <v>0</v>
      </c>
    </row>
    <row r="4994" spans="1:4" x14ac:dyDescent="0.35">
      <c r="A4994">
        <v>5319</v>
      </c>
      <c r="B4994" t="s">
        <v>21266</v>
      </c>
      <c r="C4994">
        <v>0</v>
      </c>
      <c r="D4994" s="181">
        <v>0</v>
      </c>
    </row>
    <row r="4995" spans="1:4" x14ac:dyDescent="0.35">
      <c r="A4995">
        <v>5320</v>
      </c>
      <c r="B4995" t="s">
        <v>21267</v>
      </c>
      <c r="C4995">
        <v>0</v>
      </c>
      <c r="D4995" s="181">
        <v>0</v>
      </c>
    </row>
    <row r="4996" spans="1:4" x14ac:dyDescent="0.35">
      <c r="A4996">
        <v>5321</v>
      </c>
      <c r="B4996" t="s">
        <v>21268</v>
      </c>
      <c r="C4996">
        <v>0</v>
      </c>
      <c r="D4996" s="181">
        <v>0</v>
      </c>
    </row>
    <row r="4997" spans="1:4" x14ac:dyDescent="0.35">
      <c r="A4997">
        <v>5322</v>
      </c>
      <c r="B4997" t="s">
        <v>21269</v>
      </c>
      <c r="C4997">
        <v>0</v>
      </c>
      <c r="D4997" s="181">
        <v>0</v>
      </c>
    </row>
    <row r="4998" spans="1:4" x14ac:dyDescent="0.35">
      <c r="A4998">
        <v>5323</v>
      </c>
      <c r="B4998" t="s">
        <v>21270</v>
      </c>
      <c r="C4998">
        <v>0</v>
      </c>
      <c r="D4998" s="181">
        <v>0</v>
      </c>
    </row>
    <row r="4999" spans="1:4" x14ac:dyDescent="0.35">
      <c r="A4999">
        <v>5324</v>
      </c>
      <c r="B4999" t="s">
        <v>21271</v>
      </c>
      <c r="C4999">
        <v>0</v>
      </c>
      <c r="D4999" s="181">
        <v>0</v>
      </c>
    </row>
    <row r="5000" spans="1:4" x14ac:dyDescent="0.35">
      <c r="A5000">
        <v>5325</v>
      </c>
      <c r="B5000" t="s">
        <v>21272</v>
      </c>
      <c r="C5000">
        <v>0</v>
      </c>
      <c r="D5000" s="181">
        <v>0</v>
      </c>
    </row>
    <row r="5001" spans="1:4" x14ac:dyDescent="0.35">
      <c r="A5001">
        <v>5326</v>
      </c>
      <c r="B5001" t="s">
        <v>21273</v>
      </c>
      <c r="C5001">
        <v>0</v>
      </c>
      <c r="D5001" s="181">
        <v>0</v>
      </c>
    </row>
    <row r="5002" spans="1:4" x14ac:dyDescent="0.35">
      <c r="A5002">
        <v>5327</v>
      </c>
      <c r="B5002" t="s">
        <v>21274</v>
      </c>
      <c r="C5002">
        <v>0</v>
      </c>
      <c r="D5002" s="181">
        <v>0</v>
      </c>
    </row>
    <row r="5003" spans="1:4" x14ac:dyDescent="0.35">
      <c r="A5003">
        <v>5328</v>
      </c>
      <c r="B5003" t="s">
        <v>21275</v>
      </c>
      <c r="C5003">
        <v>0</v>
      </c>
      <c r="D5003" s="181">
        <v>0</v>
      </c>
    </row>
    <row r="5004" spans="1:4" x14ac:dyDescent="0.35">
      <c r="A5004">
        <v>5329</v>
      </c>
      <c r="B5004" t="s">
        <v>21276</v>
      </c>
      <c r="C5004">
        <v>0</v>
      </c>
      <c r="D5004" s="181">
        <v>0</v>
      </c>
    </row>
    <row r="5005" spans="1:4" x14ac:dyDescent="0.35">
      <c r="A5005">
        <v>5330</v>
      </c>
      <c r="B5005" t="s">
        <v>21277</v>
      </c>
      <c r="C5005">
        <v>0</v>
      </c>
      <c r="D5005" s="181">
        <v>0</v>
      </c>
    </row>
    <row r="5006" spans="1:4" x14ac:dyDescent="0.35">
      <c r="A5006">
        <v>5331</v>
      </c>
      <c r="B5006" t="s">
        <v>21278</v>
      </c>
      <c r="C5006">
        <v>0</v>
      </c>
      <c r="D5006" s="181">
        <v>0</v>
      </c>
    </row>
    <row r="5007" spans="1:4" x14ac:dyDescent="0.35">
      <c r="A5007">
        <v>5332</v>
      </c>
      <c r="B5007" t="s">
        <v>21279</v>
      </c>
      <c r="C5007">
        <v>0</v>
      </c>
      <c r="D5007" s="181">
        <v>0</v>
      </c>
    </row>
    <row r="5008" spans="1:4" x14ac:dyDescent="0.35">
      <c r="A5008">
        <v>5333</v>
      </c>
      <c r="B5008" t="s">
        <v>21280</v>
      </c>
      <c r="C5008">
        <v>0</v>
      </c>
      <c r="D5008" s="181">
        <v>0</v>
      </c>
    </row>
    <row r="5009" spans="1:4" x14ac:dyDescent="0.35">
      <c r="A5009">
        <v>5334</v>
      </c>
      <c r="B5009" t="s">
        <v>21281</v>
      </c>
      <c r="C5009">
        <v>0</v>
      </c>
      <c r="D5009" s="181">
        <v>0</v>
      </c>
    </row>
    <row r="5010" spans="1:4" x14ac:dyDescent="0.35">
      <c r="A5010">
        <v>5335</v>
      </c>
      <c r="B5010" t="s">
        <v>21282</v>
      </c>
      <c r="C5010">
        <v>0</v>
      </c>
      <c r="D5010" s="181">
        <v>0</v>
      </c>
    </row>
    <row r="5011" spans="1:4" x14ac:dyDescent="0.35">
      <c r="A5011">
        <v>5336</v>
      </c>
      <c r="B5011" t="s">
        <v>21283</v>
      </c>
      <c r="C5011">
        <v>0</v>
      </c>
      <c r="D5011" s="181">
        <v>0</v>
      </c>
    </row>
    <row r="5012" spans="1:4" x14ac:dyDescent="0.35">
      <c r="A5012">
        <v>5337</v>
      </c>
      <c r="B5012" t="s">
        <v>21284</v>
      </c>
      <c r="C5012">
        <v>0</v>
      </c>
      <c r="D5012" s="181">
        <v>0</v>
      </c>
    </row>
    <row r="5013" spans="1:4" x14ac:dyDescent="0.35">
      <c r="A5013">
        <v>5338</v>
      </c>
      <c r="B5013" t="s">
        <v>21285</v>
      </c>
      <c r="C5013">
        <v>0</v>
      </c>
      <c r="D5013" s="181">
        <v>0</v>
      </c>
    </row>
    <row r="5014" spans="1:4" x14ac:dyDescent="0.35">
      <c r="A5014">
        <v>5339</v>
      </c>
      <c r="B5014" t="s">
        <v>21286</v>
      </c>
      <c r="C5014">
        <v>0</v>
      </c>
      <c r="D5014" s="181">
        <v>0</v>
      </c>
    </row>
    <row r="5015" spans="1:4" x14ac:dyDescent="0.35">
      <c r="A5015">
        <v>5340</v>
      </c>
      <c r="B5015" t="s">
        <v>21287</v>
      </c>
      <c r="C5015">
        <v>0</v>
      </c>
      <c r="D5015" s="181">
        <v>0</v>
      </c>
    </row>
    <row r="5016" spans="1:4" x14ac:dyDescent="0.35">
      <c r="A5016">
        <v>5341</v>
      </c>
      <c r="B5016" t="s">
        <v>21288</v>
      </c>
      <c r="C5016">
        <v>0</v>
      </c>
      <c r="D5016" s="181">
        <v>0</v>
      </c>
    </row>
    <row r="5017" spans="1:4" x14ac:dyDescent="0.35">
      <c r="A5017">
        <v>5342</v>
      </c>
      <c r="B5017" t="s">
        <v>21289</v>
      </c>
      <c r="C5017">
        <v>0</v>
      </c>
      <c r="D5017" s="181">
        <v>0</v>
      </c>
    </row>
    <row r="5018" spans="1:4" x14ac:dyDescent="0.35">
      <c r="A5018">
        <v>5343</v>
      </c>
      <c r="B5018" t="s">
        <v>21290</v>
      </c>
      <c r="C5018">
        <v>0</v>
      </c>
      <c r="D5018" s="181">
        <v>0</v>
      </c>
    </row>
    <row r="5019" spans="1:4" x14ac:dyDescent="0.35">
      <c r="A5019">
        <v>5344</v>
      </c>
      <c r="B5019" t="s">
        <v>21291</v>
      </c>
      <c r="C5019">
        <v>0</v>
      </c>
      <c r="D5019" s="181">
        <v>0</v>
      </c>
    </row>
    <row r="5020" spans="1:4" x14ac:dyDescent="0.35">
      <c r="A5020">
        <v>5345</v>
      </c>
      <c r="B5020" t="s">
        <v>21292</v>
      </c>
      <c r="C5020">
        <v>0</v>
      </c>
      <c r="D5020" s="181">
        <v>0</v>
      </c>
    </row>
    <row r="5021" spans="1:4" x14ac:dyDescent="0.35">
      <c r="A5021">
        <v>5346</v>
      </c>
      <c r="B5021" t="s">
        <v>21293</v>
      </c>
      <c r="C5021">
        <v>0</v>
      </c>
      <c r="D5021" s="181">
        <v>0</v>
      </c>
    </row>
    <row r="5022" spans="1:4" x14ac:dyDescent="0.35">
      <c r="A5022">
        <v>5347</v>
      </c>
      <c r="B5022" t="s">
        <v>21294</v>
      </c>
      <c r="C5022">
        <v>0</v>
      </c>
      <c r="D5022" s="181">
        <v>7.56</v>
      </c>
    </row>
    <row r="5023" spans="1:4" x14ac:dyDescent="0.35">
      <c r="A5023">
        <v>5348</v>
      </c>
      <c r="B5023" t="s">
        <v>21295</v>
      </c>
      <c r="C5023">
        <v>0</v>
      </c>
      <c r="D5023" s="181">
        <v>14.5</v>
      </c>
    </row>
    <row r="5024" spans="1:4" x14ac:dyDescent="0.35">
      <c r="A5024">
        <v>5349</v>
      </c>
      <c r="B5024" t="s">
        <v>21296</v>
      </c>
      <c r="C5024">
        <v>0</v>
      </c>
      <c r="D5024" s="181">
        <v>18</v>
      </c>
    </row>
    <row r="5025" spans="1:4" x14ac:dyDescent="0.35">
      <c r="A5025">
        <v>5350</v>
      </c>
      <c r="B5025" t="s">
        <v>21297</v>
      </c>
      <c r="C5025">
        <v>12</v>
      </c>
      <c r="D5025" s="181">
        <v>13.8</v>
      </c>
    </row>
    <row r="5026" spans="1:4" x14ac:dyDescent="0.35">
      <c r="A5026">
        <v>5351</v>
      </c>
      <c r="B5026" t="s">
        <v>21298</v>
      </c>
      <c r="C5026">
        <v>0</v>
      </c>
      <c r="D5026" s="181">
        <v>18</v>
      </c>
    </row>
    <row r="5027" spans="1:4" x14ac:dyDescent="0.35">
      <c r="A5027">
        <v>5352</v>
      </c>
      <c r="B5027" t="s">
        <v>21299</v>
      </c>
      <c r="C5027">
        <v>0</v>
      </c>
      <c r="D5027" s="181">
        <v>17.2</v>
      </c>
    </row>
    <row r="5028" spans="1:4" x14ac:dyDescent="0.35">
      <c r="A5028">
        <v>5353</v>
      </c>
      <c r="B5028" t="s">
        <v>21300</v>
      </c>
      <c r="C5028">
        <v>0</v>
      </c>
      <c r="D5028" s="181">
        <v>302.233</v>
      </c>
    </row>
    <row r="5029" spans="1:4" x14ac:dyDescent="0.35">
      <c r="A5029">
        <v>5354</v>
      </c>
      <c r="B5029" t="s">
        <v>21301</v>
      </c>
      <c r="C5029">
        <v>0</v>
      </c>
      <c r="D5029" s="181">
        <v>8.2100000000000009</v>
      </c>
    </row>
    <row r="5030" spans="1:4" x14ac:dyDescent="0.35">
      <c r="A5030">
        <v>5355</v>
      </c>
      <c r="B5030" t="s">
        <v>21302</v>
      </c>
      <c r="C5030">
        <v>0</v>
      </c>
      <c r="D5030" s="181">
        <v>18.899999999999999</v>
      </c>
    </row>
    <row r="5031" spans="1:4" x14ac:dyDescent="0.35">
      <c r="A5031">
        <v>5356</v>
      </c>
      <c r="B5031" t="s">
        <v>21303</v>
      </c>
      <c r="C5031">
        <v>0</v>
      </c>
      <c r="D5031" s="181">
        <v>19.149999999999999</v>
      </c>
    </row>
    <row r="5032" spans="1:4" x14ac:dyDescent="0.35">
      <c r="A5032">
        <v>5357</v>
      </c>
      <c r="B5032" t="s">
        <v>21304</v>
      </c>
      <c r="C5032">
        <v>0</v>
      </c>
      <c r="D5032" s="181">
        <v>24.95</v>
      </c>
    </row>
    <row r="5033" spans="1:4" x14ac:dyDescent="0.35">
      <c r="A5033">
        <v>5358</v>
      </c>
      <c r="B5033" t="s">
        <v>21305</v>
      </c>
      <c r="C5033">
        <v>0</v>
      </c>
      <c r="D5033" s="181">
        <v>13.33</v>
      </c>
    </row>
    <row r="5034" spans="1:4" x14ac:dyDescent="0.35">
      <c r="A5034">
        <v>5359</v>
      </c>
      <c r="B5034" t="s">
        <v>21306</v>
      </c>
      <c r="C5034">
        <v>0</v>
      </c>
      <c r="D5034" s="181">
        <v>12.02</v>
      </c>
    </row>
    <row r="5035" spans="1:4" x14ac:dyDescent="0.35">
      <c r="A5035">
        <v>5360</v>
      </c>
      <c r="B5035" t="s">
        <v>21307</v>
      </c>
      <c r="C5035">
        <v>0</v>
      </c>
      <c r="D5035" s="181">
        <v>16.989999999999998</v>
      </c>
    </row>
    <row r="5036" spans="1:4" x14ac:dyDescent="0.35">
      <c r="A5036">
        <v>5361</v>
      </c>
      <c r="B5036" t="s">
        <v>21308</v>
      </c>
      <c r="C5036">
        <v>0</v>
      </c>
      <c r="D5036" s="181">
        <v>20.256</v>
      </c>
    </row>
    <row r="5037" spans="1:4" x14ac:dyDescent="0.35">
      <c r="A5037">
        <v>5362</v>
      </c>
      <c r="B5037" t="s">
        <v>21309</v>
      </c>
      <c r="C5037">
        <v>3</v>
      </c>
      <c r="D5037" s="181">
        <v>15.07</v>
      </c>
    </row>
    <row r="5038" spans="1:4" x14ac:dyDescent="0.35">
      <c r="A5038">
        <v>5363</v>
      </c>
      <c r="B5038" t="s">
        <v>21310</v>
      </c>
      <c r="C5038">
        <v>0</v>
      </c>
      <c r="D5038" s="181">
        <v>21.58</v>
      </c>
    </row>
    <row r="5039" spans="1:4" x14ac:dyDescent="0.35">
      <c r="A5039">
        <v>5364</v>
      </c>
      <c r="B5039" t="s">
        <v>21311</v>
      </c>
      <c r="C5039">
        <v>0</v>
      </c>
      <c r="D5039" s="181">
        <v>2.774</v>
      </c>
    </row>
    <row r="5040" spans="1:4" x14ac:dyDescent="0.35">
      <c r="A5040">
        <v>5365</v>
      </c>
      <c r="B5040" t="s">
        <v>21312</v>
      </c>
      <c r="C5040">
        <v>0</v>
      </c>
      <c r="D5040" s="181">
        <v>13.09</v>
      </c>
    </row>
    <row r="5041" spans="1:4" x14ac:dyDescent="0.35">
      <c r="A5041">
        <v>5366</v>
      </c>
      <c r="B5041" t="s">
        <v>21313</v>
      </c>
      <c r="C5041">
        <v>0</v>
      </c>
      <c r="D5041" s="181">
        <v>7.7069999999999999</v>
      </c>
    </row>
    <row r="5042" spans="1:4" x14ac:dyDescent="0.35">
      <c r="A5042">
        <v>5367</v>
      </c>
      <c r="B5042" t="s">
        <v>21314</v>
      </c>
      <c r="C5042">
        <v>0</v>
      </c>
      <c r="D5042" s="181">
        <v>13.928000000000001</v>
      </c>
    </row>
    <row r="5043" spans="1:4" x14ac:dyDescent="0.35">
      <c r="A5043">
        <v>5368</v>
      </c>
      <c r="B5043" t="s">
        <v>21315</v>
      </c>
      <c r="C5043">
        <v>0</v>
      </c>
      <c r="D5043" s="181">
        <v>19.5</v>
      </c>
    </row>
    <row r="5044" spans="1:4" x14ac:dyDescent="0.35">
      <c r="A5044">
        <v>5369</v>
      </c>
      <c r="B5044" t="s">
        <v>21316</v>
      </c>
      <c r="C5044">
        <v>0</v>
      </c>
      <c r="D5044" s="181">
        <v>12.96</v>
      </c>
    </row>
    <row r="5045" spans="1:4" x14ac:dyDescent="0.35">
      <c r="A5045">
        <v>5370</v>
      </c>
      <c r="B5045" t="s">
        <v>21317</v>
      </c>
      <c r="C5045">
        <v>0</v>
      </c>
      <c r="D5045" s="181">
        <v>3.52</v>
      </c>
    </row>
    <row r="5046" spans="1:4" x14ac:dyDescent="0.35">
      <c r="A5046">
        <v>5371</v>
      </c>
      <c r="B5046" t="s">
        <v>21318</v>
      </c>
      <c r="C5046">
        <v>0</v>
      </c>
      <c r="D5046" s="181">
        <v>10.28</v>
      </c>
    </row>
    <row r="5047" spans="1:4" x14ac:dyDescent="0.35">
      <c r="A5047">
        <v>5372</v>
      </c>
      <c r="B5047" t="s">
        <v>21319</v>
      </c>
      <c r="C5047">
        <v>0</v>
      </c>
      <c r="D5047" s="181">
        <v>4.9960000000000004</v>
      </c>
    </row>
    <row r="5048" spans="1:4" x14ac:dyDescent="0.35">
      <c r="A5048">
        <v>5373</v>
      </c>
      <c r="B5048" t="s">
        <v>21320</v>
      </c>
      <c r="C5048">
        <v>3</v>
      </c>
      <c r="D5048" s="181">
        <v>10.28</v>
      </c>
    </row>
    <row r="5049" spans="1:4" x14ac:dyDescent="0.35">
      <c r="A5049">
        <v>5374</v>
      </c>
      <c r="B5049" t="s">
        <v>21321</v>
      </c>
      <c r="C5049">
        <v>0</v>
      </c>
      <c r="D5049" s="181">
        <v>2.9</v>
      </c>
    </row>
    <row r="5050" spans="1:4" x14ac:dyDescent="0.35">
      <c r="A5050">
        <v>5375</v>
      </c>
      <c r="B5050" t="s">
        <v>21322</v>
      </c>
      <c r="C5050">
        <v>0</v>
      </c>
      <c r="D5050" s="181">
        <v>38.450000000000003</v>
      </c>
    </row>
    <row r="5051" spans="1:4" x14ac:dyDescent="0.35">
      <c r="A5051">
        <v>5376</v>
      </c>
      <c r="B5051" t="s">
        <v>21323</v>
      </c>
      <c r="C5051">
        <v>12</v>
      </c>
      <c r="D5051" s="181">
        <v>20.8</v>
      </c>
    </row>
    <row r="5052" spans="1:4" x14ac:dyDescent="0.35">
      <c r="A5052">
        <v>5377</v>
      </c>
      <c r="B5052" t="s">
        <v>21324</v>
      </c>
      <c r="C5052">
        <v>0</v>
      </c>
      <c r="D5052" s="181">
        <v>77.83</v>
      </c>
    </row>
    <row r="5053" spans="1:4" x14ac:dyDescent="0.35">
      <c r="A5053">
        <v>5378</v>
      </c>
      <c r="B5053" t="s">
        <v>21325</v>
      </c>
      <c r="C5053">
        <v>0</v>
      </c>
      <c r="D5053" s="181">
        <v>8.9499999999999993</v>
      </c>
    </row>
    <row r="5054" spans="1:4" x14ac:dyDescent="0.35">
      <c r="A5054">
        <v>5379</v>
      </c>
      <c r="B5054" t="s">
        <v>21326</v>
      </c>
      <c r="C5054">
        <v>36</v>
      </c>
      <c r="D5054" s="181">
        <v>2.25</v>
      </c>
    </row>
    <row r="5055" spans="1:4" x14ac:dyDescent="0.35">
      <c r="A5055">
        <v>5380</v>
      </c>
      <c r="B5055" t="s">
        <v>21327</v>
      </c>
      <c r="C5055">
        <v>0</v>
      </c>
      <c r="D5055" s="181">
        <v>7.984</v>
      </c>
    </row>
    <row r="5056" spans="1:4" x14ac:dyDescent="0.35">
      <c r="A5056">
        <v>5381</v>
      </c>
      <c r="B5056" t="s">
        <v>21328</v>
      </c>
      <c r="C5056">
        <v>0</v>
      </c>
      <c r="D5056" s="181">
        <v>9.1750000000000007</v>
      </c>
    </row>
    <row r="5057" spans="1:4" x14ac:dyDescent="0.35">
      <c r="A5057">
        <v>5382</v>
      </c>
      <c r="B5057" t="s">
        <v>21329</v>
      </c>
      <c r="C5057">
        <v>0</v>
      </c>
      <c r="D5057" s="181">
        <v>9.43</v>
      </c>
    </row>
    <row r="5058" spans="1:4" x14ac:dyDescent="0.35">
      <c r="A5058">
        <v>5383</v>
      </c>
      <c r="B5058" t="s">
        <v>21330</v>
      </c>
      <c r="C5058">
        <v>0</v>
      </c>
      <c r="D5058" s="181">
        <v>21.69</v>
      </c>
    </row>
    <row r="5059" spans="1:4" x14ac:dyDescent="0.35">
      <c r="A5059">
        <v>5384</v>
      </c>
      <c r="B5059" t="s">
        <v>21331</v>
      </c>
      <c r="C5059">
        <v>0</v>
      </c>
      <c r="D5059" s="181">
        <v>14.45</v>
      </c>
    </row>
    <row r="5060" spans="1:4" x14ac:dyDescent="0.35">
      <c r="A5060">
        <v>5385</v>
      </c>
      <c r="B5060" t="s">
        <v>21332</v>
      </c>
      <c r="C5060">
        <v>0</v>
      </c>
      <c r="D5060" s="181">
        <v>12.4</v>
      </c>
    </row>
    <row r="5061" spans="1:4" x14ac:dyDescent="0.35">
      <c r="A5061">
        <v>5386</v>
      </c>
      <c r="B5061" t="s">
        <v>21333</v>
      </c>
      <c r="C5061">
        <v>0</v>
      </c>
      <c r="D5061" s="181">
        <v>3.2250000000000001</v>
      </c>
    </row>
    <row r="5062" spans="1:4" x14ac:dyDescent="0.35">
      <c r="A5062">
        <v>5387</v>
      </c>
      <c r="B5062" t="s">
        <v>21334</v>
      </c>
      <c r="C5062">
        <v>9</v>
      </c>
      <c r="D5062" s="181">
        <v>16.88</v>
      </c>
    </row>
    <row r="5063" spans="1:4" x14ac:dyDescent="0.35">
      <c r="A5063">
        <v>5388</v>
      </c>
      <c r="B5063" t="s">
        <v>21335</v>
      </c>
      <c r="C5063">
        <v>0</v>
      </c>
      <c r="D5063" s="181">
        <v>10.678000000000001</v>
      </c>
    </row>
    <row r="5064" spans="1:4" x14ac:dyDescent="0.35">
      <c r="A5064">
        <v>5389</v>
      </c>
      <c r="B5064" t="s">
        <v>21336</v>
      </c>
      <c r="C5064">
        <v>0</v>
      </c>
      <c r="D5064" s="181">
        <v>9.2100000000000009</v>
      </c>
    </row>
    <row r="5065" spans="1:4" x14ac:dyDescent="0.35">
      <c r="A5065">
        <v>5390</v>
      </c>
      <c r="B5065" t="s">
        <v>21337</v>
      </c>
      <c r="C5065">
        <v>0</v>
      </c>
      <c r="D5065" s="181">
        <v>26.356000000000002</v>
      </c>
    </row>
    <row r="5066" spans="1:4" x14ac:dyDescent="0.35">
      <c r="A5066">
        <v>5391</v>
      </c>
      <c r="B5066" t="s">
        <v>21338</v>
      </c>
      <c r="C5066">
        <v>0</v>
      </c>
      <c r="D5066" s="181">
        <v>28.33</v>
      </c>
    </row>
    <row r="5067" spans="1:4" x14ac:dyDescent="0.35">
      <c r="A5067">
        <v>5392</v>
      </c>
      <c r="B5067" t="s">
        <v>21339</v>
      </c>
      <c r="C5067">
        <v>0</v>
      </c>
      <c r="D5067" s="181">
        <v>55.03</v>
      </c>
    </row>
    <row r="5068" spans="1:4" x14ac:dyDescent="0.35">
      <c r="A5068">
        <v>5393</v>
      </c>
      <c r="B5068" t="s">
        <v>21340</v>
      </c>
      <c r="C5068">
        <v>3</v>
      </c>
      <c r="D5068" s="181">
        <v>12.15</v>
      </c>
    </row>
    <row r="5069" spans="1:4" x14ac:dyDescent="0.35">
      <c r="A5069">
        <v>5394</v>
      </c>
      <c r="B5069" t="s">
        <v>21341</v>
      </c>
      <c r="C5069">
        <v>0</v>
      </c>
      <c r="D5069" s="181">
        <v>4.3250000000000002</v>
      </c>
    </row>
    <row r="5070" spans="1:4" x14ac:dyDescent="0.35">
      <c r="A5070">
        <v>5395</v>
      </c>
      <c r="B5070" t="s">
        <v>21342</v>
      </c>
      <c r="C5070">
        <v>0</v>
      </c>
      <c r="D5070" s="181">
        <v>10.081</v>
      </c>
    </row>
    <row r="5071" spans="1:4" x14ac:dyDescent="0.35">
      <c r="A5071">
        <v>5396</v>
      </c>
      <c r="B5071" t="s">
        <v>21343</v>
      </c>
      <c r="C5071">
        <v>6</v>
      </c>
      <c r="D5071" s="181">
        <v>27.68</v>
      </c>
    </row>
    <row r="5072" spans="1:4" x14ac:dyDescent="0.35">
      <c r="A5072">
        <v>5397</v>
      </c>
      <c r="B5072" t="s">
        <v>21344</v>
      </c>
      <c r="C5072">
        <v>0</v>
      </c>
      <c r="D5072" s="181">
        <v>41.345999999999997</v>
      </c>
    </row>
    <row r="5073" spans="1:4" x14ac:dyDescent="0.35">
      <c r="A5073">
        <v>5398</v>
      </c>
      <c r="B5073" t="s">
        <v>21345</v>
      </c>
      <c r="C5073">
        <v>0</v>
      </c>
      <c r="D5073" s="181">
        <v>7.5650000000000004</v>
      </c>
    </row>
    <row r="5074" spans="1:4" x14ac:dyDescent="0.35">
      <c r="A5074">
        <v>5399</v>
      </c>
      <c r="B5074" t="s">
        <v>21346</v>
      </c>
      <c r="C5074">
        <v>0</v>
      </c>
      <c r="D5074" s="181">
        <v>10.303000000000001</v>
      </c>
    </row>
    <row r="5075" spans="1:4" x14ac:dyDescent="0.35">
      <c r="A5075">
        <v>5400</v>
      </c>
      <c r="B5075" t="s">
        <v>21347</v>
      </c>
      <c r="C5075">
        <v>0</v>
      </c>
      <c r="D5075" s="181">
        <v>48.66</v>
      </c>
    </row>
    <row r="5076" spans="1:4" x14ac:dyDescent="0.35">
      <c r="A5076">
        <v>5401</v>
      </c>
      <c r="B5076" t="s">
        <v>21348</v>
      </c>
      <c r="C5076">
        <v>0</v>
      </c>
      <c r="D5076" s="181">
        <v>6.92</v>
      </c>
    </row>
    <row r="5077" spans="1:4" x14ac:dyDescent="0.35">
      <c r="A5077">
        <v>5402</v>
      </c>
      <c r="B5077" t="s">
        <v>21349</v>
      </c>
      <c r="C5077">
        <v>12</v>
      </c>
      <c r="D5077" s="181">
        <v>8.3249999999999993</v>
      </c>
    </row>
    <row r="5078" spans="1:4" x14ac:dyDescent="0.35">
      <c r="A5078">
        <v>5403</v>
      </c>
      <c r="B5078" t="s">
        <v>21350</v>
      </c>
      <c r="C5078">
        <v>0</v>
      </c>
      <c r="D5078" s="181">
        <v>15.69</v>
      </c>
    </row>
    <row r="5079" spans="1:4" x14ac:dyDescent="0.35">
      <c r="A5079">
        <v>5404</v>
      </c>
      <c r="B5079" t="s">
        <v>21351</v>
      </c>
      <c r="C5079">
        <v>0</v>
      </c>
      <c r="D5079" s="181">
        <v>17.600000000000001</v>
      </c>
    </row>
    <row r="5080" spans="1:4" x14ac:dyDescent="0.35">
      <c r="A5080">
        <v>5405</v>
      </c>
      <c r="B5080" t="s">
        <v>21352</v>
      </c>
      <c r="C5080">
        <v>0</v>
      </c>
      <c r="D5080" s="181">
        <v>33.494999999999997</v>
      </c>
    </row>
    <row r="5081" spans="1:4" x14ac:dyDescent="0.35">
      <c r="A5081">
        <v>5406</v>
      </c>
      <c r="B5081" t="s">
        <v>21353</v>
      </c>
      <c r="C5081">
        <v>0</v>
      </c>
      <c r="D5081" s="181">
        <v>14.202999999999999</v>
      </c>
    </row>
    <row r="5082" spans="1:4" x14ac:dyDescent="0.35">
      <c r="A5082">
        <v>5407</v>
      </c>
      <c r="B5082" t="s">
        <v>21354</v>
      </c>
      <c r="C5082">
        <v>0</v>
      </c>
      <c r="D5082" s="181">
        <v>17.2</v>
      </c>
    </row>
    <row r="5083" spans="1:4" x14ac:dyDescent="0.35">
      <c r="A5083">
        <v>5408</v>
      </c>
      <c r="B5083" t="s">
        <v>21355</v>
      </c>
      <c r="C5083">
        <v>0</v>
      </c>
      <c r="D5083" s="181">
        <v>21.385000000000002</v>
      </c>
    </row>
    <row r="5084" spans="1:4" x14ac:dyDescent="0.35">
      <c r="A5084">
        <v>5409</v>
      </c>
      <c r="B5084" t="s">
        <v>21356</v>
      </c>
      <c r="C5084">
        <v>0</v>
      </c>
      <c r="D5084" s="181">
        <v>23.4</v>
      </c>
    </row>
    <row r="5085" spans="1:4" x14ac:dyDescent="0.35">
      <c r="A5085">
        <v>5410</v>
      </c>
      <c r="B5085" t="s">
        <v>21357</v>
      </c>
      <c r="C5085">
        <v>0</v>
      </c>
      <c r="D5085" s="181">
        <v>23.18</v>
      </c>
    </row>
    <row r="5086" spans="1:4" x14ac:dyDescent="0.35">
      <c r="A5086">
        <v>5411</v>
      </c>
      <c r="B5086" t="s">
        <v>21358</v>
      </c>
      <c r="C5086">
        <v>0</v>
      </c>
      <c r="D5086" s="181">
        <v>20.83</v>
      </c>
    </row>
    <row r="5087" spans="1:4" x14ac:dyDescent="0.35">
      <c r="A5087">
        <v>5412</v>
      </c>
      <c r="B5087" t="s">
        <v>21359</v>
      </c>
      <c r="C5087">
        <v>0</v>
      </c>
      <c r="D5087" s="181">
        <v>23.984999999999999</v>
      </c>
    </row>
    <row r="5088" spans="1:4" x14ac:dyDescent="0.35">
      <c r="A5088">
        <v>5413</v>
      </c>
      <c r="B5088" t="s">
        <v>21360</v>
      </c>
      <c r="C5088">
        <v>0</v>
      </c>
      <c r="D5088" s="181">
        <v>14.15</v>
      </c>
    </row>
    <row r="5089" spans="1:4" x14ac:dyDescent="0.35">
      <c r="A5089">
        <v>5414</v>
      </c>
      <c r="B5089" t="s">
        <v>21361</v>
      </c>
      <c r="C5089">
        <v>0</v>
      </c>
      <c r="D5089" s="181">
        <v>12.83</v>
      </c>
    </row>
    <row r="5090" spans="1:4" x14ac:dyDescent="0.35">
      <c r="A5090">
        <v>5415</v>
      </c>
      <c r="B5090" t="s">
        <v>21362</v>
      </c>
      <c r="C5090">
        <v>0</v>
      </c>
      <c r="D5090" s="181">
        <v>17.010000000000002</v>
      </c>
    </row>
    <row r="5091" spans="1:4" x14ac:dyDescent="0.35">
      <c r="A5091">
        <v>5416</v>
      </c>
      <c r="B5091" t="s">
        <v>21363</v>
      </c>
      <c r="C5091">
        <v>0</v>
      </c>
      <c r="D5091" s="181">
        <v>5.9130000000000003</v>
      </c>
    </row>
    <row r="5092" spans="1:4" x14ac:dyDescent="0.35">
      <c r="A5092">
        <v>5417</v>
      </c>
      <c r="B5092" t="s">
        <v>21364</v>
      </c>
      <c r="C5092">
        <v>0</v>
      </c>
      <c r="D5092" s="181">
        <v>2.5459999999999998</v>
      </c>
    </row>
    <row r="5093" spans="1:4" x14ac:dyDescent="0.35">
      <c r="A5093">
        <v>5418</v>
      </c>
      <c r="B5093" t="s">
        <v>21365</v>
      </c>
      <c r="C5093">
        <v>0</v>
      </c>
      <c r="D5093" s="181">
        <v>33.78</v>
      </c>
    </row>
    <row r="5094" spans="1:4" x14ac:dyDescent="0.35">
      <c r="A5094">
        <v>5419</v>
      </c>
      <c r="B5094" t="s">
        <v>21366</v>
      </c>
      <c r="C5094">
        <v>0</v>
      </c>
      <c r="D5094" s="181">
        <v>8.2650000000000006</v>
      </c>
    </row>
    <row r="5095" spans="1:4" x14ac:dyDescent="0.35">
      <c r="A5095">
        <v>5420</v>
      </c>
      <c r="B5095" t="s">
        <v>21367</v>
      </c>
      <c r="C5095">
        <v>0</v>
      </c>
      <c r="D5095" s="181">
        <v>11.22</v>
      </c>
    </row>
    <row r="5096" spans="1:4" x14ac:dyDescent="0.35">
      <c r="A5096">
        <v>5421</v>
      </c>
      <c r="B5096" t="s">
        <v>21368</v>
      </c>
      <c r="C5096">
        <v>0</v>
      </c>
      <c r="D5096" s="181">
        <v>22.295000000000002</v>
      </c>
    </row>
    <row r="5097" spans="1:4" x14ac:dyDescent="0.35">
      <c r="A5097">
        <v>5422</v>
      </c>
      <c r="B5097" t="s">
        <v>21369</v>
      </c>
      <c r="C5097">
        <v>9</v>
      </c>
      <c r="D5097" s="181">
        <v>7.87</v>
      </c>
    </row>
    <row r="5098" spans="1:4" x14ac:dyDescent="0.35">
      <c r="A5098">
        <v>5423</v>
      </c>
      <c r="B5098" t="s">
        <v>21370</v>
      </c>
      <c r="C5098">
        <v>66</v>
      </c>
      <c r="D5098" s="181">
        <v>22.8</v>
      </c>
    </row>
    <row r="5099" spans="1:4" x14ac:dyDescent="0.35">
      <c r="A5099">
        <v>5424</v>
      </c>
      <c r="B5099" t="s">
        <v>21371</v>
      </c>
      <c r="C5099">
        <v>0</v>
      </c>
      <c r="D5099" s="181">
        <v>28.65</v>
      </c>
    </row>
    <row r="5100" spans="1:4" x14ac:dyDescent="0.35">
      <c r="A5100">
        <v>5425</v>
      </c>
      <c r="B5100" t="s">
        <v>21372</v>
      </c>
      <c r="C5100">
        <v>0</v>
      </c>
      <c r="D5100" s="181">
        <v>11.46</v>
      </c>
    </row>
    <row r="5101" spans="1:4" x14ac:dyDescent="0.35">
      <c r="A5101">
        <v>5426</v>
      </c>
      <c r="B5101" t="s">
        <v>21373</v>
      </c>
      <c r="C5101">
        <v>0</v>
      </c>
      <c r="D5101" s="181">
        <v>20.661000000000001</v>
      </c>
    </row>
    <row r="5102" spans="1:4" x14ac:dyDescent="0.35">
      <c r="A5102">
        <v>5427</v>
      </c>
      <c r="B5102" t="s">
        <v>21374</v>
      </c>
      <c r="C5102">
        <v>0</v>
      </c>
      <c r="D5102" s="181">
        <v>5.5579999999999998</v>
      </c>
    </row>
    <row r="5103" spans="1:4" x14ac:dyDescent="0.35">
      <c r="A5103">
        <v>5428</v>
      </c>
      <c r="B5103" t="s">
        <v>21375</v>
      </c>
      <c r="C5103">
        <v>0</v>
      </c>
      <c r="D5103" s="181">
        <v>13.327999999999999</v>
      </c>
    </row>
    <row r="5104" spans="1:4" x14ac:dyDescent="0.35">
      <c r="A5104">
        <v>5429</v>
      </c>
      <c r="B5104" t="s">
        <v>21376</v>
      </c>
      <c r="C5104">
        <v>27</v>
      </c>
      <c r="D5104" s="181">
        <v>56.71</v>
      </c>
    </row>
    <row r="5105" spans="1:4" x14ac:dyDescent="0.35">
      <c r="A5105">
        <v>5430</v>
      </c>
      <c r="B5105" t="s">
        <v>21377</v>
      </c>
      <c r="C5105">
        <v>0</v>
      </c>
      <c r="D5105" s="181">
        <v>13.08</v>
      </c>
    </row>
    <row r="5106" spans="1:4" x14ac:dyDescent="0.35">
      <c r="A5106">
        <v>5431</v>
      </c>
      <c r="B5106" t="s">
        <v>21378</v>
      </c>
      <c r="C5106">
        <v>0</v>
      </c>
      <c r="D5106" s="181">
        <v>3.7749999999999999</v>
      </c>
    </row>
    <row r="5107" spans="1:4" x14ac:dyDescent="0.35">
      <c r="A5107">
        <v>5432</v>
      </c>
      <c r="B5107" t="s">
        <v>21379</v>
      </c>
      <c r="C5107">
        <v>0</v>
      </c>
      <c r="D5107" s="181">
        <v>19.96</v>
      </c>
    </row>
    <row r="5108" spans="1:4" x14ac:dyDescent="0.35">
      <c r="A5108">
        <v>5433</v>
      </c>
      <c r="B5108" t="s">
        <v>21380</v>
      </c>
      <c r="C5108">
        <v>0</v>
      </c>
      <c r="D5108" s="181">
        <v>19.579999999999998</v>
      </c>
    </row>
    <row r="5109" spans="1:4" x14ac:dyDescent="0.35">
      <c r="A5109">
        <v>5434</v>
      </c>
      <c r="B5109" t="s">
        <v>21381</v>
      </c>
      <c r="C5109">
        <v>0</v>
      </c>
      <c r="D5109" s="181">
        <v>11.85</v>
      </c>
    </row>
    <row r="5110" spans="1:4" x14ac:dyDescent="0.35">
      <c r="A5110">
        <v>5435</v>
      </c>
      <c r="B5110" t="s">
        <v>21382</v>
      </c>
      <c r="C5110">
        <v>0</v>
      </c>
      <c r="D5110" s="181">
        <v>20.43</v>
      </c>
    </row>
    <row r="5111" spans="1:4" x14ac:dyDescent="0.35">
      <c r="A5111">
        <v>5436</v>
      </c>
      <c r="B5111" t="s">
        <v>21383</v>
      </c>
      <c r="C5111">
        <v>0</v>
      </c>
      <c r="D5111" s="181">
        <v>52.25</v>
      </c>
    </row>
    <row r="5112" spans="1:4" x14ac:dyDescent="0.35">
      <c r="A5112">
        <v>5437</v>
      </c>
      <c r="B5112" t="s">
        <v>21384</v>
      </c>
      <c r="C5112">
        <v>0</v>
      </c>
      <c r="D5112" s="181">
        <v>3.86</v>
      </c>
    </row>
    <row r="5113" spans="1:4" x14ac:dyDescent="0.35">
      <c r="A5113">
        <v>5438</v>
      </c>
      <c r="B5113" t="s">
        <v>21385</v>
      </c>
      <c r="C5113">
        <v>0</v>
      </c>
      <c r="D5113" s="181">
        <v>33.43</v>
      </c>
    </row>
    <row r="5114" spans="1:4" x14ac:dyDescent="0.35">
      <c r="A5114">
        <v>5439</v>
      </c>
      <c r="B5114" t="s">
        <v>21386</v>
      </c>
      <c r="C5114">
        <v>12</v>
      </c>
      <c r="D5114" s="181">
        <v>12.38</v>
      </c>
    </row>
    <row r="5115" spans="1:4" x14ac:dyDescent="0.35">
      <c r="A5115">
        <v>5440</v>
      </c>
      <c r="B5115" t="s">
        <v>21387</v>
      </c>
      <c r="C5115">
        <v>0</v>
      </c>
      <c r="D5115" s="181">
        <v>142.54</v>
      </c>
    </row>
    <row r="5116" spans="1:4" x14ac:dyDescent="0.35">
      <c r="A5116">
        <v>5441</v>
      </c>
      <c r="B5116" t="s">
        <v>21388</v>
      </c>
      <c r="C5116">
        <v>0</v>
      </c>
      <c r="D5116" s="181">
        <v>21.800999999999998</v>
      </c>
    </row>
    <row r="5117" spans="1:4" x14ac:dyDescent="0.35">
      <c r="A5117">
        <v>5442</v>
      </c>
      <c r="B5117" t="s">
        <v>21389</v>
      </c>
      <c r="C5117">
        <v>8</v>
      </c>
      <c r="D5117" s="181">
        <v>10.952999999999999</v>
      </c>
    </row>
    <row r="5118" spans="1:4" x14ac:dyDescent="0.35">
      <c r="A5118">
        <v>5443</v>
      </c>
      <c r="B5118" t="s">
        <v>21390</v>
      </c>
      <c r="C5118">
        <v>3</v>
      </c>
      <c r="D5118" s="181">
        <v>7.2439999999999998</v>
      </c>
    </row>
    <row r="5119" spans="1:4" x14ac:dyDescent="0.35">
      <c r="A5119">
        <v>5444</v>
      </c>
      <c r="B5119" t="s">
        <v>21391</v>
      </c>
      <c r="C5119">
        <v>0</v>
      </c>
      <c r="D5119" s="181">
        <v>21.91</v>
      </c>
    </row>
    <row r="5120" spans="1:4" x14ac:dyDescent="0.35">
      <c r="A5120">
        <v>5445</v>
      </c>
      <c r="B5120" t="s">
        <v>21392</v>
      </c>
      <c r="C5120">
        <v>0</v>
      </c>
      <c r="D5120" s="181">
        <v>7.335</v>
      </c>
    </row>
    <row r="5121" spans="1:4" x14ac:dyDescent="0.35">
      <c r="A5121">
        <v>5446</v>
      </c>
      <c r="B5121" t="s">
        <v>21393</v>
      </c>
      <c r="C5121">
        <v>0</v>
      </c>
      <c r="D5121" s="181">
        <v>10.314</v>
      </c>
    </row>
    <row r="5122" spans="1:4" x14ac:dyDescent="0.35">
      <c r="A5122">
        <v>5447</v>
      </c>
      <c r="B5122" t="s">
        <v>21394</v>
      </c>
      <c r="C5122">
        <v>0</v>
      </c>
      <c r="D5122" s="181">
        <v>10.64</v>
      </c>
    </row>
    <row r="5123" spans="1:4" x14ac:dyDescent="0.35">
      <c r="A5123">
        <v>5448</v>
      </c>
      <c r="B5123" t="s">
        <v>21395</v>
      </c>
      <c r="C5123">
        <v>0</v>
      </c>
      <c r="D5123" s="181">
        <v>19.219000000000001</v>
      </c>
    </row>
    <row r="5124" spans="1:4" x14ac:dyDescent="0.35">
      <c r="A5124">
        <v>5449</v>
      </c>
      <c r="B5124" t="s">
        <v>21396</v>
      </c>
      <c r="C5124">
        <v>0</v>
      </c>
      <c r="D5124" s="181">
        <v>13.933</v>
      </c>
    </row>
    <row r="5125" spans="1:4" x14ac:dyDescent="0.35">
      <c r="A5125">
        <v>5450</v>
      </c>
      <c r="B5125" t="s">
        <v>21397</v>
      </c>
      <c r="C5125">
        <v>24</v>
      </c>
      <c r="D5125" s="181">
        <v>5.99</v>
      </c>
    </row>
    <row r="5126" spans="1:4" x14ac:dyDescent="0.35">
      <c r="A5126">
        <v>5451</v>
      </c>
      <c r="B5126" t="s">
        <v>21398</v>
      </c>
      <c r="C5126">
        <v>6</v>
      </c>
      <c r="D5126" s="181">
        <v>7.0529999999999999</v>
      </c>
    </row>
    <row r="5127" spans="1:4" x14ac:dyDescent="0.35">
      <c r="A5127">
        <v>5452</v>
      </c>
      <c r="B5127" t="s">
        <v>21399</v>
      </c>
      <c r="C5127">
        <v>0</v>
      </c>
      <c r="D5127" s="181">
        <v>12.35</v>
      </c>
    </row>
    <row r="5128" spans="1:4" x14ac:dyDescent="0.35">
      <c r="A5128">
        <v>5453</v>
      </c>
      <c r="B5128" t="s">
        <v>21400</v>
      </c>
      <c r="C5128">
        <v>0</v>
      </c>
      <c r="D5128" s="181">
        <v>28.03</v>
      </c>
    </row>
    <row r="5129" spans="1:4" x14ac:dyDescent="0.35">
      <c r="A5129">
        <v>5454</v>
      </c>
      <c r="B5129" t="s">
        <v>21401</v>
      </c>
      <c r="C5129">
        <v>0</v>
      </c>
      <c r="D5129" s="181">
        <v>8.16</v>
      </c>
    </row>
    <row r="5130" spans="1:4" x14ac:dyDescent="0.35">
      <c r="A5130">
        <v>5455</v>
      </c>
      <c r="B5130" t="s">
        <v>21402</v>
      </c>
      <c r="C5130">
        <v>0</v>
      </c>
      <c r="D5130" s="181">
        <v>31.463000000000001</v>
      </c>
    </row>
    <row r="5131" spans="1:4" x14ac:dyDescent="0.35">
      <c r="A5131">
        <v>5456</v>
      </c>
      <c r="B5131" t="s">
        <v>21403</v>
      </c>
      <c r="C5131">
        <v>0</v>
      </c>
      <c r="D5131" s="181">
        <v>27.465</v>
      </c>
    </row>
    <row r="5132" spans="1:4" x14ac:dyDescent="0.35">
      <c r="A5132">
        <v>5457</v>
      </c>
      <c r="B5132" t="s">
        <v>21404</v>
      </c>
      <c r="C5132">
        <v>12</v>
      </c>
      <c r="D5132" s="181">
        <v>15.16</v>
      </c>
    </row>
    <row r="5133" spans="1:4" x14ac:dyDescent="0.35">
      <c r="A5133">
        <v>5458</v>
      </c>
      <c r="B5133" t="s">
        <v>21405</v>
      </c>
      <c r="C5133">
        <v>0</v>
      </c>
      <c r="D5133" s="181">
        <v>6.65</v>
      </c>
    </row>
    <row r="5134" spans="1:4" x14ac:dyDescent="0.35">
      <c r="A5134">
        <v>5459</v>
      </c>
      <c r="B5134" t="s">
        <v>21406</v>
      </c>
      <c r="C5134">
        <v>0</v>
      </c>
      <c r="D5134" s="181">
        <v>9.9749999999999996</v>
      </c>
    </row>
    <row r="5135" spans="1:4" x14ac:dyDescent="0.35">
      <c r="A5135">
        <v>5460</v>
      </c>
      <c r="B5135" t="s">
        <v>21407</v>
      </c>
      <c r="C5135">
        <v>0</v>
      </c>
      <c r="D5135" s="181">
        <v>9.9749999999999996</v>
      </c>
    </row>
    <row r="5136" spans="1:4" x14ac:dyDescent="0.35">
      <c r="A5136">
        <v>5461</v>
      </c>
      <c r="B5136" t="s">
        <v>21408</v>
      </c>
      <c r="C5136">
        <v>0</v>
      </c>
      <c r="D5136" s="181">
        <v>8.82</v>
      </c>
    </row>
    <row r="5137" spans="1:4" x14ac:dyDescent="0.35">
      <c r="A5137">
        <v>5462</v>
      </c>
      <c r="B5137" t="s">
        <v>21409</v>
      </c>
      <c r="C5137">
        <v>0</v>
      </c>
      <c r="D5137" s="181">
        <v>9.9749999999999996</v>
      </c>
    </row>
    <row r="5138" spans="1:4" x14ac:dyDescent="0.35">
      <c r="A5138">
        <v>5463</v>
      </c>
      <c r="B5138" t="s">
        <v>21410</v>
      </c>
      <c r="C5138">
        <v>0</v>
      </c>
      <c r="D5138" s="181">
        <v>9.5</v>
      </c>
    </row>
    <row r="5139" spans="1:4" x14ac:dyDescent="0.35">
      <c r="A5139">
        <v>5464</v>
      </c>
      <c r="B5139" t="s">
        <v>21411</v>
      </c>
      <c r="C5139">
        <v>0</v>
      </c>
      <c r="D5139" s="181">
        <v>9.0250000000000004</v>
      </c>
    </row>
    <row r="5140" spans="1:4" x14ac:dyDescent="0.35">
      <c r="A5140">
        <v>5465</v>
      </c>
      <c r="B5140" t="s">
        <v>21412</v>
      </c>
      <c r="C5140">
        <v>0</v>
      </c>
      <c r="D5140" s="181">
        <v>8.5500000000000007</v>
      </c>
    </row>
    <row r="5141" spans="1:4" x14ac:dyDescent="0.35">
      <c r="A5141">
        <v>5466</v>
      </c>
      <c r="B5141" t="s">
        <v>21413</v>
      </c>
      <c r="C5141">
        <v>0</v>
      </c>
      <c r="D5141" s="181">
        <v>0</v>
      </c>
    </row>
    <row r="5142" spans="1:4" x14ac:dyDescent="0.35">
      <c r="A5142">
        <v>5467</v>
      </c>
      <c r="B5142" t="s">
        <v>21414</v>
      </c>
      <c r="C5142">
        <v>0</v>
      </c>
      <c r="D5142" s="181">
        <v>104.5</v>
      </c>
    </row>
    <row r="5143" spans="1:4" x14ac:dyDescent="0.35">
      <c r="A5143">
        <v>5468</v>
      </c>
      <c r="B5143" t="s">
        <v>21415</v>
      </c>
      <c r="C5143">
        <v>3</v>
      </c>
      <c r="D5143" s="181">
        <v>19.399999999999999</v>
      </c>
    </row>
    <row r="5144" spans="1:4" x14ac:dyDescent="0.35">
      <c r="A5144">
        <v>5469</v>
      </c>
      <c r="B5144" t="s">
        <v>21416</v>
      </c>
      <c r="C5144">
        <v>0</v>
      </c>
      <c r="D5144" s="181">
        <v>9.1</v>
      </c>
    </row>
    <row r="5145" spans="1:4" x14ac:dyDescent="0.35">
      <c r="A5145">
        <v>5470</v>
      </c>
      <c r="B5145" t="s">
        <v>21417</v>
      </c>
      <c r="C5145">
        <v>0</v>
      </c>
      <c r="D5145" s="181">
        <v>14.67</v>
      </c>
    </row>
    <row r="5146" spans="1:4" x14ac:dyDescent="0.35">
      <c r="A5146">
        <v>5471</v>
      </c>
      <c r="B5146" t="s">
        <v>21418</v>
      </c>
      <c r="C5146">
        <v>0</v>
      </c>
      <c r="D5146" s="181">
        <v>12.35</v>
      </c>
    </row>
    <row r="5147" spans="1:4" x14ac:dyDescent="0.35">
      <c r="A5147">
        <v>5472</v>
      </c>
      <c r="B5147" t="s">
        <v>21419</v>
      </c>
      <c r="C5147">
        <v>0</v>
      </c>
      <c r="D5147" s="181">
        <v>14.73</v>
      </c>
    </row>
    <row r="5148" spans="1:4" x14ac:dyDescent="0.35">
      <c r="A5148">
        <v>5473</v>
      </c>
      <c r="B5148" t="s">
        <v>21420</v>
      </c>
      <c r="C5148">
        <v>0</v>
      </c>
      <c r="D5148" s="181">
        <v>28.5</v>
      </c>
    </row>
    <row r="5149" spans="1:4" x14ac:dyDescent="0.35">
      <c r="A5149">
        <v>5474</v>
      </c>
      <c r="B5149" t="s">
        <v>21421</v>
      </c>
      <c r="C5149">
        <v>0</v>
      </c>
      <c r="D5149" s="181">
        <v>3.8</v>
      </c>
    </row>
    <row r="5150" spans="1:4" x14ac:dyDescent="0.35">
      <c r="A5150">
        <v>5475</v>
      </c>
      <c r="B5150" t="s">
        <v>21422</v>
      </c>
      <c r="C5150">
        <v>0</v>
      </c>
      <c r="D5150" s="181">
        <v>3.99</v>
      </c>
    </row>
    <row r="5151" spans="1:4" x14ac:dyDescent="0.35">
      <c r="A5151">
        <v>5476</v>
      </c>
      <c r="B5151" t="s">
        <v>21423</v>
      </c>
      <c r="C5151">
        <v>0</v>
      </c>
      <c r="D5151" s="181">
        <v>6.93</v>
      </c>
    </row>
    <row r="5152" spans="1:4" x14ac:dyDescent="0.35">
      <c r="A5152">
        <v>5477</v>
      </c>
      <c r="B5152" t="s">
        <v>21424</v>
      </c>
      <c r="C5152">
        <v>0</v>
      </c>
      <c r="D5152" s="181">
        <v>4.5999999999999996</v>
      </c>
    </row>
    <row r="5153" spans="1:4" x14ac:dyDescent="0.35">
      <c r="A5153">
        <v>5478</v>
      </c>
      <c r="B5153" t="s">
        <v>21425</v>
      </c>
      <c r="C5153">
        <v>12</v>
      </c>
      <c r="D5153" s="181">
        <v>11.75</v>
      </c>
    </row>
    <row r="5154" spans="1:4" x14ac:dyDescent="0.35">
      <c r="A5154">
        <v>5479</v>
      </c>
      <c r="B5154" t="s">
        <v>21426</v>
      </c>
      <c r="C5154">
        <v>0</v>
      </c>
      <c r="D5154" s="181">
        <v>20</v>
      </c>
    </row>
    <row r="5155" spans="1:4" x14ac:dyDescent="0.35">
      <c r="A5155">
        <v>5480</v>
      </c>
      <c r="B5155" t="s">
        <v>21427</v>
      </c>
      <c r="C5155">
        <v>0</v>
      </c>
      <c r="D5155" s="181">
        <v>12.9</v>
      </c>
    </row>
    <row r="5156" spans="1:4" x14ac:dyDescent="0.35">
      <c r="A5156">
        <v>5481</v>
      </c>
      <c r="B5156" t="s">
        <v>21428</v>
      </c>
      <c r="C5156">
        <v>18</v>
      </c>
      <c r="D5156" s="181">
        <v>5.99</v>
      </c>
    </row>
    <row r="5157" spans="1:4" x14ac:dyDescent="0.35">
      <c r="A5157">
        <v>5482</v>
      </c>
      <c r="B5157" t="s">
        <v>21429</v>
      </c>
      <c r="C5157">
        <v>0</v>
      </c>
      <c r="D5157" s="181">
        <v>19.95</v>
      </c>
    </row>
    <row r="5158" spans="1:4" x14ac:dyDescent="0.35">
      <c r="A5158">
        <v>5483</v>
      </c>
      <c r="B5158" t="s">
        <v>21430</v>
      </c>
      <c r="C5158">
        <v>0</v>
      </c>
      <c r="D5158" s="181">
        <v>34.92</v>
      </c>
    </row>
    <row r="5159" spans="1:4" x14ac:dyDescent="0.35">
      <c r="A5159">
        <v>5484</v>
      </c>
      <c r="B5159" t="s">
        <v>21431</v>
      </c>
      <c r="C5159">
        <v>0</v>
      </c>
      <c r="D5159" s="181">
        <v>11</v>
      </c>
    </row>
    <row r="5160" spans="1:4" x14ac:dyDescent="0.35">
      <c r="A5160">
        <v>5485</v>
      </c>
      <c r="B5160" t="s">
        <v>21432</v>
      </c>
      <c r="C5160">
        <v>0</v>
      </c>
      <c r="D5160" s="181">
        <v>13.154999999999999</v>
      </c>
    </row>
    <row r="5161" spans="1:4" x14ac:dyDescent="0.35">
      <c r="A5161">
        <v>5486</v>
      </c>
      <c r="B5161" t="s">
        <v>21433</v>
      </c>
      <c r="C5161">
        <v>0</v>
      </c>
      <c r="D5161" s="181">
        <v>3.31</v>
      </c>
    </row>
    <row r="5162" spans="1:4" x14ac:dyDescent="0.35">
      <c r="A5162">
        <v>5487</v>
      </c>
      <c r="B5162" t="s">
        <v>21434</v>
      </c>
      <c r="C5162">
        <v>18</v>
      </c>
      <c r="D5162" s="181">
        <v>4.32</v>
      </c>
    </row>
    <row r="5163" spans="1:4" x14ac:dyDescent="0.35">
      <c r="A5163">
        <v>5488</v>
      </c>
      <c r="B5163" t="s">
        <v>21435</v>
      </c>
      <c r="C5163">
        <v>0</v>
      </c>
      <c r="D5163" s="181">
        <v>40</v>
      </c>
    </row>
    <row r="5164" spans="1:4" x14ac:dyDescent="0.35">
      <c r="A5164">
        <v>5489</v>
      </c>
      <c r="B5164" t="s">
        <v>21436</v>
      </c>
      <c r="C5164">
        <v>48</v>
      </c>
      <c r="D5164" s="181">
        <v>3.56</v>
      </c>
    </row>
    <row r="5165" spans="1:4" x14ac:dyDescent="0.35">
      <c r="A5165">
        <v>5490</v>
      </c>
      <c r="B5165" t="s">
        <v>21437</v>
      </c>
      <c r="C5165">
        <v>0</v>
      </c>
      <c r="D5165" s="181">
        <v>3.69</v>
      </c>
    </row>
    <row r="5166" spans="1:4" x14ac:dyDescent="0.35">
      <c r="A5166">
        <v>5491</v>
      </c>
      <c r="B5166" t="s">
        <v>21438</v>
      </c>
      <c r="C5166">
        <v>0</v>
      </c>
      <c r="D5166" s="181">
        <v>3.69</v>
      </c>
    </row>
    <row r="5167" spans="1:4" x14ac:dyDescent="0.35">
      <c r="A5167">
        <v>5492</v>
      </c>
      <c r="B5167" t="s">
        <v>21439</v>
      </c>
      <c r="C5167">
        <v>0</v>
      </c>
      <c r="D5167" s="181">
        <v>29.5</v>
      </c>
    </row>
    <row r="5168" spans="1:4" x14ac:dyDescent="0.35">
      <c r="A5168">
        <v>5493</v>
      </c>
      <c r="B5168" t="s">
        <v>21440</v>
      </c>
      <c r="C5168">
        <v>0</v>
      </c>
      <c r="D5168" s="181">
        <v>7.35</v>
      </c>
    </row>
    <row r="5169" spans="1:4" x14ac:dyDescent="0.35">
      <c r="A5169">
        <v>5494</v>
      </c>
      <c r="B5169" t="s">
        <v>21441</v>
      </c>
      <c r="C5169">
        <v>0</v>
      </c>
      <c r="D5169" s="181">
        <v>11.3</v>
      </c>
    </row>
    <row r="5170" spans="1:4" x14ac:dyDescent="0.35">
      <c r="A5170">
        <v>5495</v>
      </c>
      <c r="B5170" t="s">
        <v>21442</v>
      </c>
      <c r="C5170">
        <v>72</v>
      </c>
      <c r="D5170" s="181">
        <v>4.3499999999999996</v>
      </c>
    </row>
    <row r="5171" spans="1:4" x14ac:dyDescent="0.35">
      <c r="A5171">
        <v>5496</v>
      </c>
      <c r="B5171" t="s">
        <v>21443</v>
      </c>
      <c r="C5171">
        <v>36</v>
      </c>
      <c r="D5171" s="181">
        <v>4.2850000000000001</v>
      </c>
    </row>
    <row r="5172" spans="1:4" x14ac:dyDescent="0.35">
      <c r="A5172">
        <v>5497</v>
      </c>
      <c r="B5172" t="s">
        <v>21444</v>
      </c>
      <c r="C5172">
        <v>0</v>
      </c>
      <c r="D5172" s="181">
        <v>27.14</v>
      </c>
    </row>
    <row r="5173" spans="1:4" x14ac:dyDescent="0.35">
      <c r="A5173">
        <v>5498</v>
      </c>
      <c r="B5173" t="s">
        <v>21445</v>
      </c>
      <c r="C5173">
        <v>0</v>
      </c>
      <c r="D5173" s="181">
        <v>17.829999999999998</v>
      </c>
    </row>
    <row r="5174" spans="1:4" x14ac:dyDescent="0.35">
      <c r="A5174">
        <v>5499</v>
      </c>
      <c r="B5174" t="s">
        <v>21446</v>
      </c>
      <c r="C5174">
        <v>0</v>
      </c>
      <c r="D5174" s="181">
        <v>13.154</v>
      </c>
    </row>
    <row r="5175" spans="1:4" x14ac:dyDescent="0.35">
      <c r="A5175">
        <v>5500</v>
      </c>
      <c r="B5175" t="s">
        <v>21447</v>
      </c>
      <c r="C5175">
        <v>36</v>
      </c>
      <c r="D5175" s="181">
        <v>7.7249999999999996</v>
      </c>
    </row>
    <row r="5176" spans="1:4" x14ac:dyDescent="0.35">
      <c r="A5176">
        <v>5501</v>
      </c>
      <c r="B5176" t="s">
        <v>21448</v>
      </c>
      <c r="C5176">
        <v>0</v>
      </c>
      <c r="D5176" s="181">
        <v>25.8</v>
      </c>
    </row>
    <row r="5177" spans="1:4" x14ac:dyDescent="0.35">
      <c r="A5177">
        <v>5502</v>
      </c>
      <c r="B5177" t="s">
        <v>21449</v>
      </c>
      <c r="C5177">
        <v>3</v>
      </c>
      <c r="D5177" s="181">
        <v>19.86</v>
      </c>
    </row>
    <row r="5178" spans="1:4" x14ac:dyDescent="0.35">
      <c r="A5178">
        <v>5503</v>
      </c>
      <c r="B5178" t="s">
        <v>21450</v>
      </c>
      <c r="C5178">
        <v>0</v>
      </c>
      <c r="D5178" s="181">
        <v>24.92</v>
      </c>
    </row>
    <row r="5179" spans="1:4" x14ac:dyDescent="0.35">
      <c r="A5179">
        <v>5504</v>
      </c>
      <c r="B5179" t="s">
        <v>21451</v>
      </c>
      <c r="C5179">
        <v>0</v>
      </c>
      <c r="D5179" s="181">
        <v>28.9</v>
      </c>
    </row>
    <row r="5180" spans="1:4" x14ac:dyDescent="0.35">
      <c r="A5180">
        <v>5505</v>
      </c>
      <c r="B5180" t="s">
        <v>21452</v>
      </c>
      <c r="C5180">
        <v>0</v>
      </c>
      <c r="D5180" s="181">
        <v>28.5</v>
      </c>
    </row>
    <row r="5181" spans="1:4" x14ac:dyDescent="0.35">
      <c r="A5181">
        <v>5506</v>
      </c>
      <c r="B5181" t="s">
        <v>21453</v>
      </c>
      <c r="C5181">
        <v>12</v>
      </c>
      <c r="D5181" s="181">
        <v>18.491</v>
      </c>
    </row>
    <row r="5182" spans="1:4" x14ac:dyDescent="0.35">
      <c r="A5182">
        <v>5507</v>
      </c>
      <c r="B5182" t="s">
        <v>21454</v>
      </c>
      <c r="C5182">
        <v>0</v>
      </c>
      <c r="D5182" s="181">
        <v>16.84</v>
      </c>
    </row>
    <row r="5183" spans="1:4" x14ac:dyDescent="0.35">
      <c r="A5183">
        <v>5508</v>
      </c>
      <c r="B5183" t="s">
        <v>21455</v>
      </c>
      <c r="C5183">
        <v>0</v>
      </c>
      <c r="D5183" s="181">
        <v>31.39</v>
      </c>
    </row>
    <row r="5184" spans="1:4" x14ac:dyDescent="0.35">
      <c r="A5184">
        <v>5509</v>
      </c>
      <c r="B5184" t="s">
        <v>21456</v>
      </c>
      <c r="C5184">
        <v>0</v>
      </c>
      <c r="D5184" s="181">
        <v>14.79</v>
      </c>
    </row>
    <row r="5185" spans="1:4" x14ac:dyDescent="0.35">
      <c r="A5185">
        <v>5510</v>
      </c>
      <c r="B5185" t="s">
        <v>21457</v>
      </c>
      <c r="C5185">
        <v>0</v>
      </c>
      <c r="D5185" s="181">
        <v>22.42</v>
      </c>
    </row>
    <row r="5186" spans="1:4" x14ac:dyDescent="0.35">
      <c r="A5186">
        <v>5511</v>
      </c>
      <c r="B5186" t="s">
        <v>21458</v>
      </c>
      <c r="C5186">
        <v>0</v>
      </c>
      <c r="D5186" s="181">
        <v>28.16</v>
      </c>
    </row>
    <row r="5187" spans="1:4" x14ac:dyDescent="0.35">
      <c r="A5187">
        <v>5512</v>
      </c>
      <c r="B5187" t="s">
        <v>21459</v>
      </c>
      <c r="C5187">
        <v>0</v>
      </c>
      <c r="D5187" s="181">
        <v>19.95</v>
      </c>
    </row>
    <row r="5188" spans="1:4" x14ac:dyDescent="0.35">
      <c r="A5188">
        <v>5513</v>
      </c>
      <c r="B5188" t="s">
        <v>21460</v>
      </c>
      <c r="C5188">
        <v>0</v>
      </c>
      <c r="D5188" s="181">
        <v>16.62</v>
      </c>
    </row>
    <row r="5189" spans="1:4" x14ac:dyDescent="0.35">
      <c r="A5189">
        <v>5514</v>
      </c>
      <c r="B5189" t="s">
        <v>21461</v>
      </c>
      <c r="C5189">
        <v>0</v>
      </c>
      <c r="D5189" s="181">
        <v>26.48</v>
      </c>
    </row>
    <row r="5190" spans="1:4" x14ac:dyDescent="0.35">
      <c r="A5190">
        <v>5515</v>
      </c>
      <c r="B5190" t="s">
        <v>21462</v>
      </c>
      <c r="C5190">
        <v>0</v>
      </c>
      <c r="D5190" s="181">
        <v>20.41</v>
      </c>
    </row>
    <row r="5191" spans="1:4" x14ac:dyDescent="0.35">
      <c r="A5191">
        <v>5516</v>
      </c>
      <c r="B5191" t="s">
        <v>21463</v>
      </c>
      <c r="C5191">
        <v>0</v>
      </c>
      <c r="D5191" s="181">
        <v>7.6059999999999999</v>
      </c>
    </row>
    <row r="5192" spans="1:4" x14ac:dyDescent="0.35">
      <c r="A5192">
        <v>5517</v>
      </c>
      <c r="B5192" t="s">
        <v>21464</v>
      </c>
      <c r="C5192">
        <v>0</v>
      </c>
      <c r="D5192" s="181">
        <v>11.76</v>
      </c>
    </row>
    <row r="5193" spans="1:4" x14ac:dyDescent="0.35">
      <c r="A5193">
        <v>5518</v>
      </c>
      <c r="B5193" t="s">
        <v>21465</v>
      </c>
      <c r="C5193">
        <v>0</v>
      </c>
      <c r="D5193" s="181">
        <v>15.319000000000001</v>
      </c>
    </row>
    <row r="5194" spans="1:4" x14ac:dyDescent="0.35">
      <c r="A5194">
        <v>5519</v>
      </c>
      <c r="B5194" t="s">
        <v>21466</v>
      </c>
      <c r="C5194">
        <v>12</v>
      </c>
      <c r="D5194" s="181">
        <v>10.050000000000001</v>
      </c>
    </row>
    <row r="5195" spans="1:4" x14ac:dyDescent="0.35">
      <c r="A5195">
        <v>5520</v>
      </c>
      <c r="B5195" t="s">
        <v>21467</v>
      </c>
      <c r="C5195">
        <v>0</v>
      </c>
      <c r="D5195" s="181">
        <v>8.3460000000000001</v>
      </c>
    </row>
    <row r="5196" spans="1:4" x14ac:dyDescent="0.35">
      <c r="A5196">
        <v>5521</v>
      </c>
      <c r="B5196" t="s">
        <v>21468</v>
      </c>
      <c r="C5196">
        <v>0</v>
      </c>
      <c r="D5196" s="181">
        <v>31.21</v>
      </c>
    </row>
    <row r="5197" spans="1:4" x14ac:dyDescent="0.35">
      <c r="A5197">
        <v>5522</v>
      </c>
      <c r="B5197" t="s">
        <v>21469</v>
      </c>
      <c r="C5197">
        <v>48</v>
      </c>
      <c r="D5197" s="181">
        <v>4.75</v>
      </c>
    </row>
    <row r="5198" spans="1:4" x14ac:dyDescent="0.35">
      <c r="A5198">
        <v>5523</v>
      </c>
      <c r="B5198" t="s">
        <v>21470</v>
      </c>
      <c r="C5198">
        <v>36</v>
      </c>
      <c r="D5198" s="181">
        <v>2.85</v>
      </c>
    </row>
    <row r="5199" spans="1:4" x14ac:dyDescent="0.35">
      <c r="A5199">
        <v>5524</v>
      </c>
      <c r="B5199" t="s">
        <v>21471</v>
      </c>
      <c r="C5199">
        <v>0</v>
      </c>
      <c r="D5199" s="181">
        <v>3.8</v>
      </c>
    </row>
    <row r="5200" spans="1:4" x14ac:dyDescent="0.35">
      <c r="A5200">
        <v>5525</v>
      </c>
      <c r="B5200" t="s">
        <v>21472</v>
      </c>
      <c r="C5200">
        <v>300</v>
      </c>
      <c r="D5200" s="181">
        <v>3.5630000000000002</v>
      </c>
    </row>
    <row r="5201" spans="1:4" x14ac:dyDescent="0.35">
      <c r="A5201">
        <v>5526</v>
      </c>
      <c r="B5201" t="s">
        <v>21473</v>
      </c>
      <c r="C5201">
        <v>0</v>
      </c>
      <c r="D5201" s="181">
        <v>7.8</v>
      </c>
    </row>
    <row r="5202" spans="1:4" x14ac:dyDescent="0.35">
      <c r="A5202">
        <v>5527</v>
      </c>
      <c r="B5202" t="s">
        <v>21474</v>
      </c>
      <c r="C5202">
        <v>0</v>
      </c>
      <c r="D5202" s="181">
        <v>35.520000000000003</v>
      </c>
    </row>
    <row r="5203" spans="1:4" x14ac:dyDescent="0.35">
      <c r="A5203">
        <v>5528</v>
      </c>
      <c r="B5203" t="s">
        <v>21475</v>
      </c>
      <c r="C5203">
        <v>0</v>
      </c>
      <c r="D5203" s="181">
        <v>4.2699999999999996</v>
      </c>
    </row>
    <row r="5204" spans="1:4" x14ac:dyDescent="0.35">
      <c r="A5204">
        <v>5529</v>
      </c>
      <c r="B5204" t="s">
        <v>21476</v>
      </c>
      <c r="C5204">
        <v>30</v>
      </c>
      <c r="D5204" s="181">
        <v>4.4219999999999997</v>
      </c>
    </row>
    <row r="5205" spans="1:4" x14ac:dyDescent="0.35">
      <c r="A5205">
        <v>5530</v>
      </c>
      <c r="B5205" t="s">
        <v>21477</v>
      </c>
      <c r="C5205">
        <v>0</v>
      </c>
      <c r="D5205" s="181">
        <v>57.6</v>
      </c>
    </row>
    <row r="5206" spans="1:4" x14ac:dyDescent="0.35">
      <c r="A5206">
        <v>5531</v>
      </c>
      <c r="B5206" t="s">
        <v>21478</v>
      </c>
      <c r="C5206">
        <v>0</v>
      </c>
      <c r="D5206" s="181">
        <v>70.271000000000001</v>
      </c>
    </row>
    <row r="5207" spans="1:4" x14ac:dyDescent="0.35">
      <c r="A5207">
        <v>5532</v>
      </c>
      <c r="B5207" t="s">
        <v>21479</v>
      </c>
      <c r="C5207">
        <v>0</v>
      </c>
      <c r="D5207" s="181">
        <v>220</v>
      </c>
    </row>
    <row r="5208" spans="1:4" x14ac:dyDescent="0.35">
      <c r="A5208">
        <v>5533</v>
      </c>
      <c r="B5208" t="s">
        <v>21480</v>
      </c>
      <c r="C5208">
        <v>0</v>
      </c>
      <c r="D5208" s="181">
        <v>66</v>
      </c>
    </row>
    <row r="5209" spans="1:4" x14ac:dyDescent="0.35">
      <c r="A5209">
        <v>5534</v>
      </c>
      <c r="B5209" t="s">
        <v>21481</v>
      </c>
      <c r="C5209">
        <v>480</v>
      </c>
      <c r="D5209" s="181">
        <v>1.65</v>
      </c>
    </row>
    <row r="5210" spans="1:4" x14ac:dyDescent="0.35">
      <c r="A5210">
        <v>5535</v>
      </c>
      <c r="B5210" t="s">
        <v>21482</v>
      </c>
      <c r="C5210">
        <v>0</v>
      </c>
      <c r="D5210" s="181">
        <v>10.82</v>
      </c>
    </row>
    <row r="5211" spans="1:4" x14ac:dyDescent="0.35">
      <c r="A5211">
        <v>5536</v>
      </c>
      <c r="B5211" t="s">
        <v>21483</v>
      </c>
      <c r="C5211">
        <v>0</v>
      </c>
      <c r="D5211" s="181">
        <v>12.978</v>
      </c>
    </row>
    <row r="5212" spans="1:4" x14ac:dyDescent="0.35">
      <c r="A5212">
        <v>5537</v>
      </c>
      <c r="B5212" t="s">
        <v>21484</v>
      </c>
      <c r="C5212">
        <v>0</v>
      </c>
      <c r="D5212" s="181">
        <v>9.6999999999999993</v>
      </c>
    </row>
    <row r="5213" spans="1:4" x14ac:dyDescent="0.35">
      <c r="A5213">
        <v>5538</v>
      </c>
      <c r="B5213" t="s">
        <v>21485</v>
      </c>
      <c r="C5213">
        <v>0</v>
      </c>
      <c r="D5213" s="181">
        <v>16.638000000000002</v>
      </c>
    </row>
    <row r="5214" spans="1:4" x14ac:dyDescent="0.35">
      <c r="A5214">
        <v>5539</v>
      </c>
      <c r="B5214" t="s">
        <v>21486</v>
      </c>
      <c r="C5214">
        <v>0</v>
      </c>
      <c r="D5214" s="181">
        <v>54.15</v>
      </c>
    </row>
    <row r="5215" spans="1:4" x14ac:dyDescent="0.35">
      <c r="A5215">
        <v>5540</v>
      </c>
      <c r="B5215" t="s">
        <v>21487</v>
      </c>
      <c r="C5215">
        <v>0</v>
      </c>
      <c r="D5215" s="181">
        <v>6.556</v>
      </c>
    </row>
    <row r="5216" spans="1:4" x14ac:dyDescent="0.35">
      <c r="A5216">
        <v>5541</v>
      </c>
      <c r="B5216" t="s">
        <v>21488</v>
      </c>
      <c r="C5216">
        <v>0</v>
      </c>
      <c r="D5216" s="181">
        <v>12.833</v>
      </c>
    </row>
    <row r="5217" spans="1:4" x14ac:dyDescent="0.35">
      <c r="A5217">
        <v>5542</v>
      </c>
      <c r="B5217" t="s">
        <v>21489</v>
      </c>
      <c r="C5217">
        <v>0</v>
      </c>
      <c r="D5217" s="181">
        <v>0</v>
      </c>
    </row>
    <row r="5218" spans="1:4" x14ac:dyDescent="0.35">
      <c r="A5218">
        <v>5543</v>
      </c>
      <c r="B5218" t="s">
        <v>21490</v>
      </c>
      <c r="C5218">
        <v>0</v>
      </c>
      <c r="D5218" s="181">
        <v>51.84</v>
      </c>
    </row>
    <row r="5219" spans="1:4" x14ac:dyDescent="0.35">
      <c r="A5219">
        <v>5544</v>
      </c>
      <c r="B5219" t="s">
        <v>21491</v>
      </c>
      <c r="C5219">
        <v>0</v>
      </c>
      <c r="D5219" s="181">
        <v>56.4</v>
      </c>
    </row>
    <row r="5220" spans="1:4" x14ac:dyDescent="0.35">
      <c r="A5220">
        <v>5545</v>
      </c>
      <c r="B5220" t="s">
        <v>21492</v>
      </c>
      <c r="C5220">
        <v>12</v>
      </c>
      <c r="D5220" s="181">
        <v>11.984999999999999</v>
      </c>
    </row>
    <row r="5221" spans="1:4" x14ac:dyDescent="0.35">
      <c r="A5221">
        <v>5546</v>
      </c>
      <c r="B5221" t="s">
        <v>21493</v>
      </c>
      <c r="C5221">
        <v>0</v>
      </c>
      <c r="D5221" s="181">
        <v>6.5510000000000002</v>
      </c>
    </row>
    <row r="5222" spans="1:4" x14ac:dyDescent="0.35">
      <c r="A5222">
        <v>5547</v>
      </c>
      <c r="B5222" t="s">
        <v>21494</v>
      </c>
      <c r="C5222">
        <v>0</v>
      </c>
      <c r="D5222" s="181">
        <v>19.739999999999998</v>
      </c>
    </row>
    <row r="5223" spans="1:4" x14ac:dyDescent="0.35">
      <c r="A5223">
        <v>5548</v>
      </c>
      <c r="B5223" t="s">
        <v>21495</v>
      </c>
      <c r="C5223">
        <v>0</v>
      </c>
      <c r="D5223" s="181">
        <v>10.387</v>
      </c>
    </row>
    <row r="5224" spans="1:4" x14ac:dyDescent="0.35">
      <c r="A5224">
        <v>5549</v>
      </c>
      <c r="B5224" t="s">
        <v>21496</v>
      </c>
      <c r="C5224">
        <v>0</v>
      </c>
      <c r="D5224" s="181">
        <v>8.8829999999999991</v>
      </c>
    </row>
    <row r="5225" spans="1:4" x14ac:dyDescent="0.35">
      <c r="A5225">
        <v>5550</v>
      </c>
      <c r="B5225" t="s">
        <v>21497</v>
      </c>
      <c r="C5225">
        <v>0</v>
      </c>
      <c r="D5225" s="181">
        <v>5.64</v>
      </c>
    </row>
    <row r="5226" spans="1:4" x14ac:dyDescent="0.35">
      <c r="A5226">
        <v>5551</v>
      </c>
      <c r="B5226" t="s">
        <v>21498</v>
      </c>
      <c r="C5226">
        <v>18</v>
      </c>
      <c r="D5226" s="181">
        <v>8.7799999999999994</v>
      </c>
    </row>
    <row r="5227" spans="1:4" x14ac:dyDescent="0.35">
      <c r="A5227">
        <v>5552</v>
      </c>
      <c r="B5227" t="s">
        <v>21499</v>
      </c>
      <c r="C5227">
        <v>0</v>
      </c>
      <c r="D5227" s="181">
        <v>18.239999999999998</v>
      </c>
    </row>
    <row r="5228" spans="1:4" x14ac:dyDescent="0.35">
      <c r="A5228">
        <v>5553</v>
      </c>
      <c r="B5228" t="s">
        <v>21500</v>
      </c>
      <c r="C5228">
        <v>0</v>
      </c>
      <c r="D5228" s="181">
        <v>30.54</v>
      </c>
    </row>
    <row r="5229" spans="1:4" x14ac:dyDescent="0.35">
      <c r="A5229">
        <v>5554</v>
      </c>
      <c r="B5229" t="s">
        <v>21501</v>
      </c>
      <c r="C5229">
        <v>0</v>
      </c>
      <c r="D5229" s="181">
        <v>6.72</v>
      </c>
    </row>
    <row r="5230" spans="1:4" x14ac:dyDescent="0.35">
      <c r="A5230">
        <v>5555</v>
      </c>
      <c r="B5230" t="s">
        <v>21502</v>
      </c>
      <c r="C5230">
        <v>0</v>
      </c>
      <c r="D5230" s="181">
        <v>5.45</v>
      </c>
    </row>
    <row r="5231" spans="1:4" x14ac:dyDescent="0.35">
      <c r="A5231">
        <v>5556</v>
      </c>
      <c r="B5231" t="s">
        <v>21503</v>
      </c>
      <c r="C5231">
        <v>0</v>
      </c>
      <c r="D5231" s="181">
        <v>6.3150000000000004</v>
      </c>
    </row>
    <row r="5232" spans="1:4" x14ac:dyDescent="0.35">
      <c r="A5232">
        <v>5557</v>
      </c>
      <c r="B5232" t="s">
        <v>21504</v>
      </c>
      <c r="C5232">
        <v>0</v>
      </c>
      <c r="D5232" s="181">
        <v>57.98</v>
      </c>
    </row>
    <row r="5233" spans="1:4" x14ac:dyDescent="0.35">
      <c r="A5233">
        <v>5558</v>
      </c>
      <c r="B5233" t="s">
        <v>21505</v>
      </c>
      <c r="C5233">
        <v>0</v>
      </c>
      <c r="D5233" s="181">
        <v>83.4</v>
      </c>
    </row>
    <row r="5234" spans="1:4" x14ac:dyDescent="0.35">
      <c r="A5234">
        <v>5559</v>
      </c>
      <c r="B5234" t="s">
        <v>21506</v>
      </c>
      <c r="C5234">
        <v>0</v>
      </c>
      <c r="D5234" s="181">
        <v>54.9</v>
      </c>
    </row>
    <row r="5235" spans="1:4" x14ac:dyDescent="0.35">
      <c r="A5235">
        <v>5560</v>
      </c>
      <c r="B5235" t="s">
        <v>21507</v>
      </c>
      <c r="C5235">
        <v>0</v>
      </c>
      <c r="D5235" s="181">
        <v>30.06</v>
      </c>
    </row>
    <row r="5236" spans="1:4" x14ac:dyDescent="0.35">
      <c r="A5236">
        <v>5561</v>
      </c>
      <c r="B5236" t="s">
        <v>21508</v>
      </c>
      <c r="C5236">
        <v>0</v>
      </c>
      <c r="D5236" s="181">
        <v>9.92</v>
      </c>
    </row>
    <row r="5237" spans="1:4" x14ac:dyDescent="0.35">
      <c r="A5237">
        <v>5562</v>
      </c>
      <c r="B5237" t="s">
        <v>21509</v>
      </c>
      <c r="C5237">
        <v>0</v>
      </c>
      <c r="D5237" s="181">
        <v>10.220000000000001</v>
      </c>
    </row>
    <row r="5238" spans="1:4" x14ac:dyDescent="0.35">
      <c r="A5238">
        <v>5563</v>
      </c>
      <c r="B5238" t="s">
        <v>21510</v>
      </c>
      <c r="C5238">
        <v>0</v>
      </c>
      <c r="D5238" s="181">
        <v>24.28</v>
      </c>
    </row>
    <row r="5239" spans="1:4" x14ac:dyDescent="0.35">
      <c r="A5239">
        <v>5564</v>
      </c>
      <c r="B5239" t="s">
        <v>21511</v>
      </c>
      <c r="C5239">
        <v>0</v>
      </c>
      <c r="D5239" s="181">
        <v>16.45</v>
      </c>
    </row>
    <row r="5240" spans="1:4" x14ac:dyDescent="0.35">
      <c r="A5240">
        <v>5565</v>
      </c>
      <c r="B5240" t="s">
        <v>21512</v>
      </c>
      <c r="C5240">
        <v>0</v>
      </c>
      <c r="D5240" s="181">
        <v>17.082999999999998</v>
      </c>
    </row>
    <row r="5241" spans="1:4" x14ac:dyDescent="0.35">
      <c r="A5241">
        <v>5566</v>
      </c>
      <c r="B5241" t="s">
        <v>21513</v>
      </c>
      <c r="C5241">
        <v>0</v>
      </c>
      <c r="D5241" s="181">
        <v>8.74</v>
      </c>
    </row>
    <row r="5242" spans="1:4" x14ac:dyDescent="0.35">
      <c r="A5242">
        <v>5567</v>
      </c>
      <c r="B5242" t="s">
        <v>21514</v>
      </c>
      <c r="C5242">
        <v>0</v>
      </c>
      <c r="D5242" s="181">
        <v>73.92</v>
      </c>
    </row>
    <row r="5243" spans="1:4" x14ac:dyDescent="0.35">
      <c r="A5243">
        <v>5568</v>
      </c>
      <c r="B5243" t="s">
        <v>21515</v>
      </c>
      <c r="C5243">
        <v>0</v>
      </c>
      <c r="D5243" s="181">
        <v>0</v>
      </c>
    </row>
    <row r="5244" spans="1:4" x14ac:dyDescent="0.35">
      <c r="A5244">
        <v>5569</v>
      </c>
      <c r="B5244" t="s">
        <v>21516</v>
      </c>
      <c r="C5244">
        <v>0</v>
      </c>
      <c r="D5244" s="181">
        <v>9.6</v>
      </c>
    </row>
    <row r="5245" spans="1:4" x14ac:dyDescent="0.35">
      <c r="A5245">
        <v>5570</v>
      </c>
      <c r="B5245" t="s">
        <v>21517</v>
      </c>
      <c r="C5245">
        <v>12</v>
      </c>
      <c r="D5245" s="181">
        <v>11.5</v>
      </c>
    </row>
    <row r="5246" spans="1:4" x14ac:dyDescent="0.35">
      <c r="A5246">
        <v>5571</v>
      </c>
      <c r="B5246" t="s">
        <v>21518</v>
      </c>
      <c r="C5246">
        <v>0</v>
      </c>
      <c r="D5246" s="181">
        <v>7.68</v>
      </c>
    </row>
    <row r="5247" spans="1:4" x14ac:dyDescent="0.35">
      <c r="A5247">
        <v>5572</v>
      </c>
      <c r="B5247" t="s">
        <v>21519</v>
      </c>
      <c r="C5247">
        <v>24</v>
      </c>
      <c r="D5247" s="181">
        <v>6.75</v>
      </c>
    </row>
    <row r="5248" spans="1:4" x14ac:dyDescent="0.35">
      <c r="A5248">
        <v>5573</v>
      </c>
      <c r="B5248" t="s">
        <v>21520</v>
      </c>
      <c r="C5248">
        <v>18</v>
      </c>
      <c r="D5248" s="181">
        <v>14</v>
      </c>
    </row>
    <row r="5249" spans="1:4" x14ac:dyDescent="0.35">
      <c r="A5249">
        <v>5574</v>
      </c>
      <c r="B5249" t="s">
        <v>21521</v>
      </c>
      <c r="C5249">
        <v>6</v>
      </c>
      <c r="D5249" s="181">
        <v>29.78</v>
      </c>
    </row>
    <row r="5250" spans="1:4" x14ac:dyDescent="0.35">
      <c r="A5250">
        <v>5575</v>
      </c>
      <c r="B5250" t="s">
        <v>21522</v>
      </c>
      <c r="C5250">
        <v>0</v>
      </c>
      <c r="D5250" s="181">
        <v>7.0309999999999997</v>
      </c>
    </row>
    <row r="5251" spans="1:4" x14ac:dyDescent="0.35">
      <c r="A5251">
        <v>5576</v>
      </c>
      <c r="B5251" t="s">
        <v>21523</v>
      </c>
      <c r="C5251">
        <v>0</v>
      </c>
      <c r="D5251" s="181">
        <v>8.7189999999999994</v>
      </c>
    </row>
    <row r="5252" spans="1:4" x14ac:dyDescent="0.35">
      <c r="A5252">
        <v>5577</v>
      </c>
      <c r="B5252" t="s">
        <v>21524</v>
      </c>
      <c r="C5252">
        <v>0</v>
      </c>
      <c r="D5252" s="181">
        <v>12.206</v>
      </c>
    </row>
    <row r="5253" spans="1:4" x14ac:dyDescent="0.35">
      <c r="A5253">
        <v>5578</v>
      </c>
      <c r="B5253" t="s">
        <v>21525</v>
      </c>
      <c r="C5253">
        <v>0</v>
      </c>
      <c r="D5253" s="181">
        <v>3.85</v>
      </c>
    </row>
    <row r="5254" spans="1:4" x14ac:dyDescent="0.35">
      <c r="A5254">
        <v>5579</v>
      </c>
      <c r="B5254" t="s">
        <v>21526</v>
      </c>
      <c r="C5254">
        <v>0</v>
      </c>
      <c r="D5254" s="181">
        <v>11.904</v>
      </c>
    </row>
    <row r="5255" spans="1:4" x14ac:dyDescent="0.35">
      <c r="A5255">
        <v>5580</v>
      </c>
      <c r="B5255" t="s">
        <v>21527</v>
      </c>
      <c r="C5255">
        <v>0</v>
      </c>
      <c r="D5255" s="181">
        <v>7.3230000000000004</v>
      </c>
    </row>
    <row r="5256" spans="1:4" x14ac:dyDescent="0.35">
      <c r="A5256">
        <v>5581</v>
      </c>
      <c r="B5256" t="s">
        <v>21528</v>
      </c>
      <c r="C5256">
        <v>0</v>
      </c>
      <c r="D5256" s="181">
        <v>89.6</v>
      </c>
    </row>
    <row r="5257" spans="1:4" x14ac:dyDescent="0.35">
      <c r="A5257">
        <v>5582</v>
      </c>
      <c r="B5257" t="s">
        <v>21529</v>
      </c>
      <c r="C5257">
        <v>0</v>
      </c>
      <c r="D5257" s="181">
        <v>7.5330000000000004</v>
      </c>
    </row>
    <row r="5258" spans="1:4" x14ac:dyDescent="0.35">
      <c r="A5258">
        <v>5583</v>
      </c>
      <c r="B5258" t="s">
        <v>21530</v>
      </c>
      <c r="C5258">
        <v>0</v>
      </c>
      <c r="D5258" s="181">
        <v>27.8</v>
      </c>
    </row>
    <row r="5259" spans="1:4" x14ac:dyDescent="0.35">
      <c r="A5259">
        <v>5584</v>
      </c>
      <c r="B5259" t="s">
        <v>21531</v>
      </c>
      <c r="C5259">
        <v>30</v>
      </c>
      <c r="D5259" s="181">
        <v>4.95</v>
      </c>
    </row>
    <row r="5260" spans="1:4" x14ac:dyDescent="0.35">
      <c r="A5260">
        <v>5585</v>
      </c>
      <c r="B5260" t="s">
        <v>21532</v>
      </c>
      <c r="C5260">
        <v>0</v>
      </c>
      <c r="D5260" s="181">
        <v>0</v>
      </c>
    </row>
    <row r="5261" spans="1:4" x14ac:dyDescent="0.35">
      <c r="A5261">
        <v>5586</v>
      </c>
      <c r="B5261" t="s">
        <v>21533</v>
      </c>
      <c r="C5261">
        <v>0</v>
      </c>
      <c r="D5261" s="181">
        <v>0</v>
      </c>
    </row>
    <row r="5262" spans="1:4" x14ac:dyDescent="0.35">
      <c r="A5262">
        <v>5587</v>
      </c>
      <c r="B5262" t="s">
        <v>21534</v>
      </c>
      <c r="C5262">
        <v>18</v>
      </c>
      <c r="D5262" s="181">
        <v>6.7</v>
      </c>
    </row>
    <row r="5263" spans="1:4" x14ac:dyDescent="0.35">
      <c r="A5263">
        <v>5588</v>
      </c>
      <c r="B5263" t="s">
        <v>21535</v>
      </c>
      <c r="C5263">
        <v>0</v>
      </c>
      <c r="D5263" s="181">
        <v>0</v>
      </c>
    </row>
    <row r="5264" spans="1:4" x14ac:dyDescent="0.35">
      <c r="A5264">
        <v>5589</v>
      </c>
      <c r="B5264" t="s">
        <v>21536</v>
      </c>
      <c r="C5264">
        <v>18</v>
      </c>
      <c r="D5264" s="181">
        <v>5.48</v>
      </c>
    </row>
    <row r="5265" spans="1:4" x14ac:dyDescent="0.35">
      <c r="A5265">
        <v>5590</v>
      </c>
      <c r="B5265" t="s">
        <v>21537</v>
      </c>
      <c r="C5265">
        <v>0</v>
      </c>
      <c r="D5265" s="181">
        <v>26.4</v>
      </c>
    </row>
    <row r="5266" spans="1:4" x14ac:dyDescent="0.35">
      <c r="A5266">
        <v>5591</v>
      </c>
      <c r="B5266" t="s">
        <v>21538</v>
      </c>
      <c r="C5266">
        <v>0</v>
      </c>
      <c r="D5266" s="181">
        <v>6.532</v>
      </c>
    </row>
    <row r="5267" spans="1:4" x14ac:dyDescent="0.35">
      <c r="A5267">
        <v>5592</v>
      </c>
      <c r="B5267" t="s">
        <v>21539</v>
      </c>
      <c r="C5267">
        <v>0</v>
      </c>
      <c r="D5267" s="181">
        <v>4.1360000000000001</v>
      </c>
    </row>
    <row r="5268" spans="1:4" x14ac:dyDescent="0.35">
      <c r="A5268">
        <v>5593</v>
      </c>
      <c r="B5268" t="s">
        <v>21540</v>
      </c>
      <c r="C5268">
        <v>12</v>
      </c>
      <c r="D5268" s="181">
        <v>5.27</v>
      </c>
    </row>
    <row r="5269" spans="1:4" x14ac:dyDescent="0.35">
      <c r="A5269">
        <v>5594</v>
      </c>
      <c r="B5269" t="s">
        <v>21541</v>
      </c>
      <c r="C5269">
        <v>0</v>
      </c>
      <c r="D5269" s="181">
        <v>6.9</v>
      </c>
    </row>
    <row r="5270" spans="1:4" x14ac:dyDescent="0.35">
      <c r="A5270">
        <v>5595</v>
      </c>
      <c r="B5270" t="s">
        <v>21542</v>
      </c>
      <c r="C5270">
        <v>0</v>
      </c>
      <c r="D5270" s="181">
        <v>5.81</v>
      </c>
    </row>
    <row r="5271" spans="1:4" x14ac:dyDescent="0.35">
      <c r="A5271">
        <v>5596</v>
      </c>
      <c r="B5271" t="s">
        <v>21543</v>
      </c>
      <c r="C5271">
        <v>18</v>
      </c>
      <c r="D5271" s="181">
        <v>5.27</v>
      </c>
    </row>
    <row r="5272" spans="1:4" x14ac:dyDescent="0.35">
      <c r="A5272">
        <v>5597</v>
      </c>
      <c r="B5272" t="s">
        <v>21544</v>
      </c>
      <c r="C5272">
        <v>12</v>
      </c>
      <c r="D5272" s="181">
        <v>6.1820000000000004</v>
      </c>
    </row>
    <row r="5273" spans="1:4" x14ac:dyDescent="0.35">
      <c r="A5273">
        <v>5598</v>
      </c>
      <c r="B5273" t="s">
        <v>21545</v>
      </c>
      <c r="C5273">
        <v>12</v>
      </c>
      <c r="D5273" s="181">
        <v>11.48</v>
      </c>
    </row>
    <row r="5274" spans="1:4" x14ac:dyDescent="0.35">
      <c r="A5274">
        <v>5599</v>
      </c>
      <c r="B5274" t="s">
        <v>21546</v>
      </c>
      <c r="C5274">
        <v>0</v>
      </c>
      <c r="D5274" s="181">
        <v>10.733000000000001</v>
      </c>
    </row>
    <row r="5275" spans="1:4" x14ac:dyDescent="0.35">
      <c r="A5275">
        <v>5600</v>
      </c>
      <c r="B5275" t="s">
        <v>21547</v>
      </c>
      <c r="C5275">
        <v>0</v>
      </c>
      <c r="D5275" s="181">
        <v>26.79</v>
      </c>
    </row>
    <row r="5276" spans="1:4" x14ac:dyDescent="0.35">
      <c r="A5276">
        <v>5601</v>
      </c>
      <c r="B5276" t="s">
        <v>21548</v>
      </c>
      <c r="C5276">
        <v>0</v>
      </c>
      <c r="D5276" s="181">
        <v>5.44</v>
      </c>
    </row>
    <row r="5277" spans="1:4" x14ac:dyDescent="0.35">
      <c r="A5277">
        <v>5602</v>
      </c>
      <c r="B5277" t="s">
        <v>21549</v>
      </c>
      <c r="C5277">
        <v>0</v>
      </c>
      <c r="D5277" s="181">
        <v>9.77</v>
      </c>
    </row>
    <row r="5278" spans="1:4" x14ac:dyDescent="0.35">
      <c r="A5278">
        <v>5603</v>
      </c>
      <c r="B5278" t="s">
        <v>21550</v>
      </c>
      <c r="C5278">
        <v>0</v>
      </c>
      <c r="D5278" s="181">
        <v>23.28</v>
      </c>
    </row>
    <row r="5279" spans="1:4" x14ac:dyDescent="0.35">
      <c r="A5279">
        <v>5604</v>
      </c>
      <c r="B5279" t="s">
        <v>21551</v>
      </c>
      <c r="C5279">
        <v>0</v>
      </c>
      <c r="D5279" s="181">
        <v>7.87</v>
      </c>
    </row>
    <row r="5280" spans="1:4" x14ac:dyDescent="0.35">
      <c r="A5280">
        <v>5605</v>
      </c>
      <c r="B5280" t="s">
        <v>21552</v>
      </c>
      <c r="C5280">
        <v>0</v>
      </c>
      <c r="D5280" s="181">
        <v>11</v>
      </c>
    </row>
    <row r="5281" spans="1:4" x14ac:dyDescent="0.35">
      <c r="A5281">
        <v>5606</v>
      </c>
      <c r="B5281" t="s">
        <v>21553</v>
      </c>
      <c r="C5281">
        <v>0</v>
      </c>
      <c r="D5281" s="181">
        <v>36</v>
      </c>
    </row>
    <row r="5282" spans="1:4" x14ac:dyDescent="0.35">
      <c r="A5282">
        <v>5607</v>
      </c>
      <c r="B5282" t="s">
        <v>21554</v>
      </c>
      <c r="C5282">
        <v>0</v>
      </c>
      <c r="D5282" s="181">
        <v>33.6</v>
      </c>
    </row>
    <row r="5283" spans="1:4" x14ac:dyDescent="0.35">
      <c r="A5283">
        <v>5608</v>
      </c>
      <c r="B5283" t="s">
        <v>21555</v>
      </c>
      <c r="C5283">
        <v>0</v>
      </c>
      <c r="D5283" s="181">
        <v>24.1</v>
      </c>
    </row>
    <row r="5284" spans="1:4" x14ac:dyDescent="0.35">
      <c r="A5284">
        <v>5609</v>
      </c>
      <c r="B5284" t="s">
        <v>21556</v>
      </c>
      <c r="C5284">
        <v>0</v>
      </c>
      <c r="D5284" s="181">
        <v>13.39</v>
      </c>
    </row>
    <row r="5285" spans="1:4" x14ac:dyDescent="0.35">
      <c r="A5285">
        <v>5610</v>
      </c>
      <c r="B5285" t="s">
        <v>21557</v>
      </c>
      <c r="C5285">
        <v>0</v>
      </c>
      <c r="D5285" s="181">
        <v>9.24</v>
      </c>
    </row>
    <row r="5286" spans="1:4" x14ac:dyDescent="0.35">
      <c r="A5286">
        <v>5611</v>
      </c>
      <c r="B5286" t="s">
        <v>21558</v>
      </c>
      <c r="C5286">
        <v>0</v>
      </c>
      <c r="D5286" s="181">
        <v>61.06</v>
      </c>
    </row>
    <row r="5287" spans="1:4" x14ac:dyDescent="0.35">
      <c r="A5287">
        <v>5612</v>
      </c>
      <c r="B5287" t="s">
        <v>21559</v>
      </c>
      <c r="C5287">
        <v>0</v>
      </c>
      <c r="D5287" s="181">
        <v>47.03</v>
      </c>
    </row>
    <row r="5288" spans="1:4" x14ac:dyDescent="0.35">
      <c r="A5288">
        <v>5613</v>
      </c>
      <c r="B5288" t="s">
        <v>21560</v>
      </c>
      <c r="C5288">
        <v>0</v>
      </c>
      <c r="D5288" s="181">
        <v>33.25</v>
      </c>
    </row>
    <row r="5289" spans="1:4" x14ac:dyDescent="0.35">
      <c r="A5289">
        <v>5614</v>
      </c>
      <c r="B5289" t="s">
        <v>21561</v>
      </c>
      <c r="C5289">
        <v>12</v>
      </c>
      <c r="D5289" s="181">
        <v>9.36</v>
      </c>
    </row>
    <row r="5290" spans="1:4" x14ac:dyDescent="0.35">
      <c r="A5290">
        <v>5615</v>
      </c>
      <c r="B5290" t="s">
        <v>21562</v>
      </c>
      <c r="C5290">
        <v>12</v>
      </c>
      <c r="D5290" s="181">
        <v>8.4700000000000006</v>
      </c>
    </row>
    <row r="5291" spans="1:4" x14ac:dyDescent="0.35">
      <c r="A5291">
        <v>5616</v>
      </c>
      <c r="B5291" t="s">
        <v>21563</v>
      </c>
      <c r="C5291">
        <v>30</v>
      </c>
      <c r="D5291" s="181">
        <v>9.0399999999999991</v>
      </c>
    </row>
    <row r="5292" spans="1:4" x14ac:dyDescent="0.35">
      <c r="A5292">
        <v>5617</v>
      </c>
      <c r="B5292" t="s">
        <v>21564</v>
      </c>
      <c r="C5292">
        <v>18</v>
      </c>
      <c r="D5292" s="181">
        <v>6.86</v>
      </c>
    </row>
    <row r="5293" spans="1:4" x14ac:dyDescent="0.35">
      <c r="A5293">
        <v>5618</v>
      </c>
      <c r="B5293" t="s">
        <v>21565</v>
      </c>
      <c r="C5293">
        <v>12</v>
      </c>
      <c r="D5293" s="181">
        <v>5.73</v>
      </c>
    </row>
    <row r="5294" spans="1:4" x14ac:dyDescent="0.35">
      <c r="A5294">
        <v>5619</v>
      </c>
      <c r="B5294" t="s">
        <v>21566</v>
      </c>
      <c r="C5294">
        <v>0</v>
      </c>
      <c r="D5294" s="181">
        <v>9.0250000000000004</v>
      </c>
    </row>
    <row r="5295" spans="1:4" x14ac:dyDescent="0.35">
      <c r="A5295">
        <v>5620</v>
      </c>
      <c r="B5295" t="s">
        <v>21567</v>
      </c>
      <c r="C5295">
        <v>0</v>
      </c>
      <c r="D5295" s="181">
        <v>22.61</v>
      </c>
    </row>
    <row r="5296" spans="1:4" x14ac:dyDescent="0.35">
      <c r="A5296">
        <v>5621</v>
      </c>
      <c r="B5296" t="s">
        <v>21568</v>
      </c>
      <c r="C5296">
        <v>6</v>
      </c>
      <c r="D5296" s="181">
        <v>7.1</v>
      </c>
    </row>
    <row r="5297" spans="1:4" x14ac:dyDescent="0.35">
      <c r="A5297">
        <v>5622</v>
      </c>
      <c r="B5297" t="s">
        <v>21569</v>
      </c>
      <c r="C5297">
        <v>0</v>
      </c>
      <c r="D5297" s="181">
        <v>37.68</v>
      </c>
    </row>
    <row r="5298" spans="1:4" x14ac:dyDescent="0.35">
      <c r="A5298">
        <v>5623</v>
      </c>
      <c r="B5298" t="s">
        <v>21570</v>
      </c>
      <c r="C5298">
        <v>0</v>
      </c>
      <c r="D5298" s="181">
        <v>0</v>
      </c>
    </row>
    <row r="5299" spans="1:4" x14ac:dyDescent="0.35">
      <c r="A5299">
        <v>5624</v>
      </c>
      <c r="B5299" t="s">
        <v>21571</v>
      </c>
      <c r="C5299">
        <v>0</v>
      </c>
      <c r="D5299" s="181">
        <v>16.8</v>
      </c>
    </row>
    <row r="5300" spans="1:4" x14ac:dyDescent="0.35">
      <c r="A5300">
        <v>5625</v>
      </c>
      <c r="B5300" t="s">
        <v>21572</v>
      </c>
      <c r="C5300">
        <v>0</v>
      </c>
      <c r="D5300" s="181">
        <v>17.899999999999999</v>
      </c>
    </row>
    <row r="5301" spans="1:4" x14ac:dyDescent="0.35">
      <c r="A5301">
        <v>5626</v>
      </c>
      <c r="B5301" t="s">
        <v>21573</v>
      </c>
      <c r="C5301">
        <v>0</v>
      </c>
      <c r="D5301" s="181">
        <v>28.5</v>
      </c>
    </row>
    <row r="5302" spans="1:4" x14ac:dyDescent="0.35">
      <c r="A5302">
        <v>5627</v>
      </c>
      <c r="B5302" t="s">
        <v>21574</v>
      </c>
      <c r="C5302">
        <v>0</v>
      </c>
      <c r="D5302" s="181">
        <v>13.93</v>
      </c>
    </row>
    <row r="5303" spans="1:4" x14ac:dyDescent="0.35">
      <c r="A5303">
        <v>5628</v>
      </c>
      <c r="B5303" t="s">
        <v>21575</v>
      </c>
      <c r="C5303">
        <v>0</v>
      </c>
      <c r="D5303" s="181">
        <v>61.1</v>
      </c>
    </row>
    <row r="5304" spans="1:4" x14ac:dyDescent="0.35">
      <c r="A5304">
        <v>5629</v>
      </c>
      <c r="B5304" t="s">
        <v>21576</v>
      </c>
      <c r="C5304">
        <v>0</v>
      </c>
      <c r="D5304" s="181">
        <v>9.94</v>
      </c>
    </row>
    <row r="5305" spans="1:4" x14ac:dyDescent="0.35">
      <c r="A5305">
        <v>5630</v>
      </c>
      <c r="B5305" t="s">
        <v>21577</v>
      </c>
      <c r="C5305">
        <v>6</v>
      </c>
      <c r="D5305" s="181">
        <v>9.3800000000000008</v>
      </c>
    </row>
    <row r="5306" spans="1:4" x14ac:dyDescent="0.35">
      <c r="A5306">
        <v>5631</v>
      </c>
      <c r="B5306" t="s">
        <v>21578</v>
      </c>
      <c r="C5306">
        <v>0</v>
      </c>
      <c r="D5306" s="181">
        <v>27.82</v>
      </c>
    </row>
    <row r="5307" spans="1:4" x14ac:dyDescent="0.35">
      <c r="A5307">
        <v>5632</v>
      </c>
      <c r="B5307" t="s">
        <v>21579</v>
      </c>
      <c r="C5307">
        <v>0</v>
      </c>
      <c r="D5307" s="181">
        <v>27.82</v>
      </c>
    </row>
    <row r="5308" spans="1:4" x14ac:dyDescent="0.35">
      <c r="A5308">
        <v>5633</v>
      </c>
      <c r="B5308" t="s">
        <v>21580</v>
      </c>
      <c r="C5308">
        <v>0</v>
      </c>
      <c r="D5308" s="181">
        <v>13.88</v>
      </c>
    </row>
    <row r="5309" spans="1:4" x14ac:dyDescent="0.35">
      <c r="A5309">
        <v>5634</v>
      </c>
      <c r="B5309" t="s">
        <v>21581</v>
      </c>
      <c r="C5309">
        <v>0</v>
      </c>
      <c r="D5309" s="181">
        <v>160.19999999999999</v>
      </c>
    </row>
    <row r="5310" spans="1:4" x14ac:dyDescent="0.35">
      <c r="A5310">
        <v>5635</v>
      </c>
      <c r="B5310" t="s">
        <v>21582</v>
      </c>
      <c r="C5310">
        <v>0</v>
      </c>
      <c r="D5310" s="181">
        <v>34.045999999999999</v>
      </c>
    </row>
    <row r="5311" spans="1:4" x14ac:dyDescent="0.35">
      <c r="A5311">
        <v>5636</v>
      </c>
      <c r="B5311" t="s">
        <v>21583</v>
      </c>
      <c r="C5311">
        <v>0</v>
      </c>
      <c r="D5311" s="181">
        <v>2.83</v>
      </c>
    </row>
    <row r="5312" spans="1:4" x14ac:dyDescent="0.35">
      <c r="A5312">
        <v>5637</v>
      </c>
      <c r="B5312" t="s">
        <v>21584</v>
      </c>
      <c r="C5312">
        <v>0</v>
      </c>
      <c r="D5312" s="181">
        <v>3.28</v>
      </c>
    </row>
    <row r="5313" spans="1:4" x14ac:dyDescent="0.35">
      <c r="A5313">
        <v>5638</v>
      </c>
      <c r="B5313" t="s">
        <v>21585</v>
      </c>
      <c r="C5313">
        <v>0</v>
      </c>
      <c r="D5313" s="181">
        <v>2.19</v>
      </c>
    </row>
    <row r="5314" spans="1:4" x14ac:dyDescent="0.35">
      <c r="A5314">
        <v>5639</v>
      </c>
      <c r="B5314" t="s">
        <v>21586</v>
      </c>
      <c r="C5314">
        <v>0</v>
      </c>
      <c r="D5314" s="181">
        <v>16.8</v>
      </c>
    </row>
    <row r="5315" spans="1:4" x14ac:dyDescent="0.35">
      <c r="A5315">
        <v>5640</v>
      </c>
      <c r="B5315" t="s">
        <v>21587</v>
      </c>
      <c r="C5315">
        <v>0</v>
      </c>
      <c r="D5315" s="181">
        <v>42.95</v>
      </c>
    </row>
    <row r="5316" spans="1:4" x14ac:dyDescent="0.35">
      <c r="A5316">
        <v>5641</v>
      </c>
      <c r="B5316" t="s">
        <v>21588</v>
      </c>
      <c r="C5316">
        <v>0</v>
      </c>
      <c r="D5316" s="181">
        <v>71.5</v>
      </c>
    </row>
    <row r="5317" spans="1:4" x14ac:dyDescent="0.35">
      <c r="A5317">
        <v>5642</v>
      </c>
      <c r="B5317" t="s">
        <v>21589</v>
      </c>
      <c r="C5317">
        <v>0</v>
      </c>
      <c r="D5317" s="181">
        <v>55.83</v>
      </c>
    </row>
    <row r="5318" spans="1:4" x14ac:dyDescent="0.35">
      <c r="A5318">
        <v>5643</v>
      </c>
      <c r="B5318" t="s">
        <v>21590</v>
      </c>
      <c r="C5318">
        <v>0</v>
      </c>
      <c r="D5318" s="181">
        <v>198.98</v>
      </c>
    </row>
    <row r="5319" spans="1:4" x14ac:dyDescent="0.35">
      <c r="A5319">
        <v>5644</v>
      </c>
      <c r="B5319" t="s">
        <v>21591</v>
      </c>
      <c r="C5319">
        <v>0</v>
      </c>
      <c r="D5319" s="181">
        <v>15.3</v>
      </c>
    </row>
    <row r="5320" spans="1:4" x14ac:dyDescent="0.35">
      <c r="A5320">
        <v>5645</v>
      </c>
      <c r="B5320" t="s">
        <v>21592</v>
      </c>
      <c r="C5320">
        <v>0</v>
      </c>
      <c r="D5320" s="181">
        <v>26.91</v>
      </c>
    </row>
    <row r="5321" spans="1:4" x14ac:dyDescent="0.35">
      <c r="A5321">
        <v>5646</v>
      </c>
      <c r="B5321" t="s">
        <v>21593</v>
      </c>
      <c r="C5321">
        <v>0</v>
      </c>
      <c r="D5321" s="181">
        <v>7.03</v>
      </c>
    </row>
    <row r="5322" spans="1:4" x14ac:dyDescent="0.35">
      <c r="A5322">
        <v>5647</v>
      </c>
      <c r="B5322" t="s">
        <v>21594</v>
      </c>
      <c r="C5322">
        <v>0</v>
      </c>
      <c r="D5322" s="181">
        <v>14.773</v>
      </c>
    </row>
    <row r="5323" spans="1:4" x14ac:dyDescent="0.35">
      <c r="A5323">
        <v>5648</v>
      </c>
      <c r="B5323" t="s">
        <v>21595</v>
      </c>
      <c r="C5323">
        <v>30</v>
      </c>
      <c r="D5323" s="181">
        <v>7.7249999999999996</v>
      </c>
    </row>
    <row r="5324" spans="1:4" x14ac:dyDescent="0.35">
      <c r="A5324">
        <v>5649</v>
      </c>
      <c r="B5324" t="s">
        <v>21596</v>
      </c>
      <c r="C5324">
        <v>0</v>
      </c>
      <c r="D5324" s="181">
        <v>43.134999999999998</v>
      </c>
    </row>
    <row r="5325" spans="1:4" x14ac:dyDescent="0.35">
      <c r="A5325">
        <v>5650</v>
      </c>
      <c r="B5325" t="s">
        <v>21597</v>
      </c>
      <c r="C5325">
        <v>24</v>
      </c>
      <c r="D5325" s="181">
        <v>10.199999999999999</v>
      </c>
    </row>
    <row r="5326" spans="1:4" x14ac:dyDescent="0.35">
      <c r="A5326">
        <v>5651</v>
      </c>
      <c r="B5326" t="s">
        <v>21598</v>
      </c>
      <c r="C5326">
        <v>24</v>
      </c>
      <c r="D5326" s="181">
        <v>33.25</v>
      </c>
    </row>
    <row r="5327" spans="1:4" x14ac:dyDescent="0.35">
      <c r="A5327">
        <v>5652</v>
      </c>
      <c r="B5327" t="s">
        <v>21599</v>
      </c>
      <c r="C5327">
        <v>0</v>
      </c>
      <c r="D5327" s="181">
        <v>21.85</v>
      </c>
    </row>
    <row r="5328" spans="1:4" x14ac:dyDescent="0.35">
      <c r="A5328">
        <v>5653</v>
      </c>
      <c r="B5328" t="s">
        <v>21600</v>
      </c>
      <c r="C5328">
        <v>12</v>
      </c>
      <c r="D5328" s="181">
        <v>6.0350000000000001</v>
      </c>
    </row>
    <row r="5329" spans="1:4" x14ac:dyDescent="0.35">
      <c r="A5329">
        <v>5654</v>
      </c>
      <c r="B5329" t="s">
        <v>21601</v>
      </c>
      <c r="C5329">
        <v>0</v>
      </c>
      <c r="D5329" s="181">
        <v>12.64</v>
      </c>
    </row>
    <row r="5330" spans="1:4" x14ac:dyDescent="0.35">
      <c r="A5330">
        <v>5655</v>
      </c>
      <c r="B5330" t="s">
        <v>21602</v>
      </c>
      <c r="C5330">
        <v>6</v>
      </c>
      <c r="D5330" s="181">
        <v>7.65</v>
      </c>
    </row>
    <row r="5331" spans="1:4" x14ac:dyDescent="0.35">
      <c r="A5331">
        <v>5656</v>
      </c>
      <c r="B5331" t="s">
        <v>21603</v>
      </c>
      <c r="C5331">
        <v>30</v>
      </c>
      <c r="D5331" s="181">
        <v>7.74</v>
      </c>
    </row>
    <row r="5332" spans="1:4" x14ac:dyDescent="0.35">
      <c r="A5332">
        <v>5657</v>
      </c>
      <c r="B5332" t="s">
        <v>21604</v>
      </c>
      <c r="C5332">
        <v>0</v>
      </c>
      <c r="D5332" s="181">
        <v>209</v>
      </c>
    </row>
    <row r="5333" spans="1:4" x14ac:dyDescent="0.35">
      <c r="A5333">
        <v>5658</v>
      </c>
      <c r="B5333" t="s">
        <v>21605</v>
      </c>
      <c r="C5333">
        <v>42</v>
      </c>
      <c r="D5333" s="181">
        <v>12.314</v>
      </c>
    </row>
    <row r="5334" spans="1:4" x14ac:dyDescent="0.35">
      <c r="A5334">
        <v>5659</v>
      </c>
      <c r="B5334" t="s">
        <v>21606</v>
      </c>
      <c r="C5334">
        <v>36</v>
      </c>
      <c r="D5334" s="181">
        <v>5.577</v>
      </c>
    </row>
    <row r="5335" spans="1:4" x14ac:dyDescent="0.35">
      <c r="A5335">
        <v>5660</v>
      </c>
      <c r="B5335" t="s">
        <v>21607</v>
      </c>
      <c r="C5335">
        <v>0</v>
      </c>
      <c r="D5335" s="181">
        <v>25.890999999999998</v>
      </c>
    </row>
    <row r="5336" spans="1:4" x14ac:dyDescent="0.35">
      <c r="A5336">
        <v>5661</v>
      </c>
      <c r="B5336" t="s">
        <v>21608</v>
      </c>
      <c r="C5336">
        <v>0</v>
      </c>
      <c r="D5336" s="181">
        <v>61.45</v>
      </c>
    </row>
    <row r="5337" spans="1:4" x14ac:dyDescent="0.35">
      <c r="A5337">
        <v>5662</v>
      </c>
      <c r="B5337" t="s">
        <v>21609</v>
      </c>
      <c r="C5337">
        <v>0</v>
      </c>
      <c r="D5337" s="181">
        <v>67.585999999999999</v>
      </c>
    </row>
    <row r="5338" spans="1:4" x14ac:dyDescent="0.35">
      <c r="A5338">
        <v>5663</v>
      </c>
      <c r="B5338" t="s">
        <v>21610</v>
      </c>
      <c r="C5338">
        <v>0</v>
      </c>
      <c r="D5338" s="181">
        <v>22.678000000000001</v>
      </c>
    </row>
    <row r="5339" spans="1:4" x14ac:dyDescent="0.35">
      <c r="A5339">
        <v>5664</v>
      </c>
      <c r="B5339" t="s">
        <v>21611</v>
      </c>
      <c r="C5339">
        <v>0</v>
      </c>
      <c r="D5339" s="181">
        <v>26.5</v>
      </c>
    </row>
    <row r="5340" spans="1:4" x14ac:dyDescent="0.35">
      <c r="A5340">
        <v>5665</v>
      </c>
      <c r="B5340" t="s">
        <v>21612</v>
      </c>
      <c r="C5340">
        <v>0</v>
      </c>
      <c r="D5340" s="181">
        <v>14.315</v>
      </c>
    </row>
    <row r="5341" spans="1:4" x14ac:dyDescent="0.35">
      <c r="A5341">
        <v>5666</v>
      </c>
      <c r="B5341" t="s">
        <v>21613</v>
      </c>
      <c r="C5341">
        <v>12</v>
      </c>
      <c r="D5341" s="181">
        <v>9.66</v>
      </c>
    </row>
    <row r="5342" spans="1:4" x14ac:dyDescent="0.35">
      <c r="A5342">
        <v>5667</v>
      </c>
      <c r="B5342" t="s">
        <v>21614</v>
      </c>
      <c r="C5342">
        <v>12</v>
      </c>
      <c r="D5342" s="181">
        <v>9.8000000000000007</v>
      </c>
    </row>
    <row r="5343" spans="1:4" x14ac:dyDescent="0.35">
      <c r="A5343">
        <v>5668</v>
      </c>
      <c r="B5343" t="s">
        <v>21615</v>
      </c>
      <c r="C5343">
        <v>12</v>
      </c>
      <c r="D5343" s="181">
        <v>8.1999999999999993</v>
      </c>
    </row>
    <row r="5344" spans="1:4" x14ac:dyDescent="0.35">
      <c r="A5344">
        <v>5669</v>
      </c>
      <c r="B5344" t="s">
        <v>21616</v>
      </c>
      <c r="C5344">
        <v>12</v>
      </c>
      <c r="D5344" s="181">
        <v>6.25</v>
      </c>
    </row>
    <row r="5345" spans="1:4" x14ac:dyDescent="0.35">
      <c r="A5345">
        <v>5670</v>
      </c>
      <c r="B5345" t="s">
        <v>21617</v>
      </c>
      <c r="C5345">
        <v>12</v>
      </c>
      <c r="D5345" s="181">
        <v>9</v>
      </c>
    </row>
    <row r="5346" spans="1:4" x14ac:dyDescent="0.35">
      <c r="A5346">
        <v>5671</v>
      </c>
      <c r="B5346" t="s">
        <v>21618</v>
      </c>
      <c r="C5346">
        <v>24</v>
      </c>
      <c r="D5346" s="181">
        <v>7.5739999999999998</v>
      </c>
    </row>
    <row r="5347" spans="1:4" x14ac:dyDescent="0.35">
      <c r="A5347">
        <v>5672</v>
      </c>
      <c r="B5347" t="s">
        <v>21619</v>
      </c>
      <c r="C5347">
        <v>60</v>
      </c>
      <c r="D5347" s="181">
        <v>7.9560000000000004</v>
      </c>
    </row>
    <row r="5348" spans="1:4" x14ac:dyDescent="0.35">
      <c r="A5348">
        <v>5673</v>
      </c>
      <c r="B5348" t="s">
        <v>21620</v>
      </c>
      <c r="C5348">
        <v>0</v>
      </c>
      <c r="D5348" s="181">
        <v>7.99</v>
      </c>
    </row>
    <row r="5349" spans="1:4" x14ac:dyDescent="0.35">
      <c r="A5349">
        <v>5674</v>
      </c>
      <c r="B5349" t="s">
        <v>21621</v>
      </c>
      <c r="C5349">
        <v>78</v>
      </c>
      <c r="D5349" s="181">
        <v>5.7</v>
      </c>
    </row>
    <row r="5350" spans="1:4" x14ac:dyDescent="0.35">
      <c r="A5350">
        <v>5675</v>
      </c>
      <c r="B5350" t="s">
        <v>21622</v>
      </c>
      <c r="C5350">
        <v>84</v>
      </c>
      <c r="D5350" s="181">
        <v>5.21</v>
      </c>
    </row>
    <row r="5351" spans="1:4" x14ac:dyDescent="0.35">
      <c r="A5351">
        <v>5676</v>
      </c>
      <c r="B5351" t="s">
        <v>21623</v>
      </c>
      <c r="C5351">
        <v>78</v>
      </c>
      <c r="D5351" s="181">
        <v>5.22</v>
      </c>
    </row>
    <row r="5352" spans="1:4" x14ac:dyDescent="0.35">
      <c r="A5352">
        <v>5677</v>
      </c>
      <c r="B5352" t="s">
        <v>21624</v>
      </c>
      <c r="C5352">
        <v>0</v>
      </c>
      <c r="D5352" s="181">
        <v>3.28</v>
      </c>
    </row>
    <row r="5353" spans="1:4" x14ac:dyDescent="0.35">
      <c r="A5353">
        <v>5678</v>
      </c>
      <c r="B5353" t="s">
        <v>21625</v>
      </c>
      <c r="C5353">
        <v>0</v>
      </c>
      <c r="D5353" s="181">
        <v>0</v>
      </c>
    </row>
    <row r="5354" spans="1:4" x14ac:dyDescent="0.35">
      <c r="A5354">
        <v>5679</v>
      </c>
      <c r="B5354" t="s">
        <v>21626</v>
      </c>
      <c r="C5354">
        <v>0</v>
      </c>
      <c r="D5354" s="181">
        <v>0</v>
      </c>
    </row>
    <row r="5355" spans="1:4" x14ac:dyDescent="0.35">
      <c r="A5355">
        <v>5680</v>
      </c>
      <c r="B5355" t="s">
        <v>21627</v>
      </c>
      <c r="C5355">
        <v>0</v>
      </c>
      <c r="D5355" s="181">
        <v>19.687000000000001</v>
      </c>
    </row>
    <row r="5356" spans="1:4" x14ac:dyDescent="0.35">
      <c r="A5356">
        <v>5681</v>
      </c>
      <c r="B5356" t="s">
        <v>21628</v>
      </c>
      <c r="C5356">
        <v>0</v>
      </c>
      <c r="D5356" s="181">
        <v>50.51</v>
      </c>
    </row>
    <row r="5357" spans="1:4" x14ac:dyDescent="0.35">
      <c r="A5357">
        <v>5682</v>
      </c>
      <c r="B5357" t="s">
        <v>21629</v>
      </c>
      <c r="C5357">
        <v>0</v>
      </c>
      <c r="D5357" s="181">
        <v>31.44</v>
      </c>
    </row>
    <row r="5358" spans="1:4" x14ac:dyDescent="0.35">
      <c r="A5358">
        <v>5683</v>
      </c>
      <c r="B5358" t="s">
        <v>21630</v>
      </c>
      <c r="C5358">
        <v>0</v>
      </c>
      <c r="D5358" s="181">
        <v>59.33</v>
      </c>
    </row>
    <row r="5359" spans="1:4" x14ac:dyDescent="0.35">
      <c r="A5359">
        <v>5684</v>
      </c>
      <c r="B5359" t="s">
        <v>21631</v>
      </c>
      <c r="C5359">
        <v>0</v>
      </c>
      <c r="D5359" s="181">
        <v>6.4130000000000003</v>
      </c>
    </row>
    <row r="5360" spans="1:4" x14ac:dyDescent="0.35">
      <c r="A5360">
        <v>5685</v>
      </c>
      <c r="B5360" t="s">
        <v>21632</v>
      </c>
      <c r="C5360">
        <v>0</v>
      </c>
      <c r="D5360" s="181">
        <v>6.4109999999999996</v>
      </c>
    </row>
    <row r="5361" spans="1:4" x14ac:dyDescent="0.35">
      <c r="A5361">
        <v>5686</v>
      </c>
      <c r="B5361" t="s">
        <v>21633</v>
      </c>
      <c r="C5361">
        <v>0</v>
      </c>
      <c r="D5361" s="181">
        <v>7.6950000000000003</v>
      </c>
    </row>
    <row r="5362" spans="1:4" x14ac:dyDescent="0.35">
      <c r="A5362">
        <v>5687</v>
      </c>
      <c r="B5362" t="s">
        <v>21634</v>
      </c>
      <c r="C5362">
        <v>0</v>
      </c>
      <c r="D5362" s="181">
        <v>5.13</v>
      </c>
    </row>
    <row r="5363" spans="1:4" x14ac:dyDescent="0.35">
      <c r="A5363">
        <v>5688</v>
      </c>
      <c r="B5363" t="s">
        <v>21635</v>
      </c>
      <c r="C5363">
        <v>0</v>
      </c>
      <c r="D5363" s="181">
        <v>7.6950000000000003</v>
      </c>
    </row>
    <row r="5364" spans="1:4" x14ac:dyDescent="0.35">
      <c r="A5364">
        <v>5689</v>
      </c>
      <c r="B5364" t="s">
        <v>21636</v>
      </c>
      <c r="C5364">
        <v>0</v>
      </c>
      <c r="D5364" s="181">
        <v>5.4470000000000001</v>
      </c>
    </row>
    <row r="5365" spans="1:4" x14ac:dyDescent="0.35">
      <c r="A5365">
        <v>5690</v>
      </c>
      <c r="B5365" t="s">
        <v>21637</v>
      </c>
      <c r="C5365">
        <v>0</v>
      </c>
      <c r="D5365" s="181">
        <v>8.5500000000000007</v>
      </c>
    </row>
    <row r="5366" spans="1:4" x14ac:dyDescent="0.35">
      <c r="A5366">
        <v>5691</v>
      </c>
      <c r="B5366" t="s">
        <v>21638</v>
      </c>
      <c r="C5366">
        <v>0</v>
      </c>
      <c r="D5366" s="181">
        <v>12.35</v>
      </c>
    </row>
    <row r="5367" spans="1:4" x14ac:dyDescent="0.35">
      <c r="A5367">
        <v>5692</v>
      </c>
      <c r="B5367" t="s">
        <v>21639</v>
      </c>
      <c r="C5367">
        <v>0</v>
      </c>
      <c r="D5367" s="181">
        <v>196</v>
      </c>
    </row>
    <row r="5368" spans="1:4" x14ac:dyDescent="0.35">
      <c r="A5368">
        <v>5693</v>
      </c>
      <c r="B5368" t="s">
        <v>21640</v>
      </c>
      <c r="C5368">
        <v>0</v>
      </c>
      <c r="D5368" s="181">
        <v>9.5</v>
      </c>
    </row>
    <row r="5369" spans="1:4" x14ac:dyDescent="0.35">
      <c r="A5369">
        <v>5694</v>
      </c>
      <c r="B5369" t="s">
        <v>21641</v>
      </c>
      <c r="C5369">
        <v>0</v>
      </c>
      <c r="D5369" s="181">
        <v>9.5</v>
      </c>
    </row>
    <row r="5370" spans="1:4" x14ac:dyDescent="0.35">
      <c r="A5370">
        <v>5695</v>
      </c>
      <c r="B5370" t="s">
        <v>21642</v>
      </c>
      <c r="C5370">
        <v>18</v>
      </c>
      <c r="D5370" s="181">
        <v>7.6</v>
      </c>
    </row>
    <row r="5371" spans="1:4" x14ac:dyDescent="0.35">
      <c r="A5371">
        <v>5696</v>
      </c>
      <c r="B5371" t="s">
        <v>21643</v>
      </c>
      <c r="C5371">
        <v>0</v>
      </c>
      <c r="D5371" s="181">
        <v>9.32</v>
      </c>
    </row>
    <row r="5372" spans="1:4" x14ac:dyDescent="0.35">
      <c r="A5372">
        <v>5697</v>
      </c>
      <c r="B5372" t="s">
        <v>21644</v>
      </c>
      <c r="C5372">
        <v>0</v>
      </c>
      <c r="D5372" s="181">
        <v>7.88</v>
      </c>
    </row>
    <row r="5373" spans="1:4" x14ac:dyDescent="0.35">
      <c r="A5373">
        <v>5698</v>
      </c>
      <c r="B5373" t="s">
        <v>21645</v>
      </c>
      <c r="C5373">
        <v>0</v>
      </c>
      <c r="D5373" s="181">
        <v>20.23</v>
      </c>
    </row>
    <row r="5374" spans="1:4" x14ac:dyDescent="0.35">
      <c r="A5374">
        <v>5699</v>
      </c>
      <c r="B5374" t="s">
        <v>21646</v>
      </c>
      <c r="C5374">
        <v>6</v>
      </c>
      <c r="D5374" s="181">
        <v>5.016</v>
      </c>
    </row>
    <row r="5375" spans="1:4" x14ac:dyDescent="0.35">
      <c r="A5375">
        <v>5700</v>
      </c>
      <c r="B5375" t="s">
        <v>21647</v>
      </c>
      <c r="C5375">
        <v>0</v>
      </c>
      <c r="D5375" s="181">
        <v>8.3309999999999995</v>
      </c>
    </row>
    <row r="5376" spans="1:4" x14ac:dyDescent="0.35">
      <c r="A5376">
        <v>5701</v>
      </c>
      <c r="B5376" t="s">
        <v>21648</v>
      </c>
      <c r="C5376">
        <v>0</v>
      </c>
      <c r="D5376" s="181">
        <v>6.2320000000000002</v>
      </c>
    </row>
    <row r="5377" spans="1:4" x14ac:dyDescent="0.35">
      <c r="A5377">
        <v>5702</v>
      </c>
      <c r="B5377" t="s">
        <v>21649</v>
      </c>
      <c r="C5377">
        <v>0</v>
      </c>
      <c r="D5377" s="181">
        <v>2.153</v>
      </c>
    </row>
    <row r="5378" spans="1:4" x14ac:dyDescent="0.35">
      <c r="A5378">
        <v>5703</v>
      </c>
      <c r="B5378" t="s">
        <v>21650</v>
      </c>
      <c r="C5378">
        <v>0</v>
      </c>
      <c r="D5378" s="181">
        <v>2.2799999999999998</v>
      </c>
    </row>
    <row r="5379" spans="1:4" x14ac:dyDescent="0.35">
      <c r="A5379">
        <v>5704</v>
      </c>
      <c r="B5379" t="s">
        <v>21651</v>
      </c>
      <c r="C5379">
        <v>0</v>
      </c>
      <c r="D5379" s="181">
        <v>2.2530000000000001</v>
      </c>
    </row>
    <row r="5380" spans="1:4" x14ac:dyDescent="0.35">
      <c r="A5380">
        <v>5705</v>
      </c>
      <c r="B5380" t="s">
        <v>21652</v>
      </c>
      <c r="C5380">
        <v>0</v>
      </c>
      <c r="D5380" s="181">
        <v>8.74</v>
      </c>
    </row>
    <row r="5381" spans="1:4" x14ac:dyDescent="0.35">
      <c r="A5381">
        <v>5706</v>
      </c>
      <c r="B5381" t="s">
        <v>21653</v>
      </c>
      <c r="C5381">
        <v>0</v>
      </c>
      <c r="D5381" s="181">
        <v>17.53</v>
      </c>
    </row>
    <row r="5382" spans="1:4" x14ac:dyDescent="0.35">
      <c r="A5382">
        <v>5707</v>
      </c>
      <c r="B5382" t="s">
        <v>21654</v>
      </c>
      <c r="C5382">
        <v>0</v>
      </c>
      <c r="D5382" s="181">
        <v>34.5</v>
      </c>
    </row>
    <row r="5383" spans="1:4" x14ac:dyDescent="0.35">
      <c r="A5383">
        <v>5708</v>
      </c>
      <c r="B5383" t="s">
        <v>21655</v>
      </c>
      <c r="C5383">
        <v>0</v>
      </c>
      <c r="D5383" s="181">
        <v>10.654999999999999</v>
      </c>
    </row>
    <row r="5384" spans="1:4" x14ac:dyDescent="0.35">
      <c r="A5384">
        <v>5709</v>
      </c>
      <c r="B5384" t="s">
        <v>21656</v>
      </c>
      <c r="C5384">
        <v>0</v>
      </c>
      <c r="D5384" s="181">
        <v>10.119999999999999</v>
      </c>
    </row>
    <row r="5385" spans="1:4" x14ac:dyDescent="0.35">
      <c r="A5385">
        <v>5710</v>
      </c>
      <c r="B5385" t="s">
        <v>21657</v>
      </c>
      <c r="C5385">
        <v>0</v>
      </c>
      <c r="D5385" s="181">
        <v>10.428000000000001</v>
      </c>
    </row>
    <row r="5386" spans="1:4" x14ac:dyDescent="0.35">
      <c r="A5386">
        <v>5711</v>
      </c>
      <c r="B5386" t="s">
        <v>21658</v>
      </c>
      <c r="C5386">
        <v>0</v>
      </c>
      <c r="D5386" s="181">
        <v>9.24</v>
      </c>
    </row>
    <row r="5387" spans="1:4" x14ac:dyDescent="0.35">
      <c r="A5387">
        <v>5712</v>
      </c>
      <c r="B5387" t="s">
        <v>21659</v>
      </c>
      <c r="C5387">
        <v>0</v>
      </c>
      <c r="D5387" s="181">
        <v>16.501000000000001</v>
      </c>
    </row>
    <row r="5388" spans="1:4" x14ac:dyDescent="0.35">
      <c r="A5388">
        <v>5713</v>
      </c>
      <c r="B5388" t="s">
        <v>21660</v>
      </c>
      <c r="C5388">
        <v>0</v>
      </c>
      <c r="D5388" s="181">
        <v>9.7680000000000007</v>
      </c>
    </row>
    <row r="5389" spans="1:4" x14ac:dyDescent="0.35">
      <c r="A5389">
        <v>5714</v>
      </c>
      <c r="B5389" t="s">
        <v>21661</v>
      </c>
      <c r="C5389">
        <v>24</v>
      </c>
      <c r="D5389" s="181">
        <v>4.4640000000000004</v>
      </c>
    </row>
    <row r="5390" spans="1:4" x14ac:dyDescent="0.35">
      <c r="A5390">
        <v>5715</v>
      </c>
      <c r="B5390" t="s">
        <v>21662</v>
      </c>
      <c r="C5390">
        <v>150</v>
      </c>
      <c r="D5390" s="181">
        <v>3.1869999999999998</v>
      </c>
    </row>
    <row r="5391" spans="1:4" x14ac:dyDescent="0.35">
      <c r="A5391">
        <v>5716</v>
      </c>
      <c r="B5391" t="s">
        <v>21663</v>
      </c>
      <c r="C5391">
        <v>0</v>
      </c>
      <c r="D5391" s="181">
        <v>5.2</v>
      </c>
    </row>
    <row r="5392" spans="1:4" x14ac:dyDescent="0.35">
      <c r="A5392">
        <v>5717</v>
      </c>
      <c r="B5392" t="s">
        <v>21664</v>
      </c>
      <c r="C5392">
        <v>0</v>
      </c>
      <c r="D5392" s="181">
        <v>23.975999999999999</v>
      </c>
    </row>
    <row r="5393" spans="1:4" x14ac:dyDescent="0.35">
      <c r="A5393">
        <v>5718</v>
      </c>
      <c r="B5393" t="s">
        <v>21665</v>
      </c>
      <c r="C5393">
        <v>0</v>
      </c>
      <c r="D5393" s="181">
        <v>15.18</v>
      </c>
    </row>
    <row r="5394" spans="1:4" x14ac:dyDescent="0.35">
      <c r="A5394">
        <v>5719</v>
      </c>
      <c r="B5394" t="s">
        <v>21666</v>
      </c>
      <c r="C5394">
        <v>0</v>
      </c>
      <c r="D5394" s="181">
        <v>8.2650000000000006</v>
      </c>
    </row>
    <row r="5395" spans="1:4" x14ac:dyDescent="0.35">
      <c r="A5395">
        <v>5720</v>
      </c>
      <c r="B5395" t="s">
        <v>21667</v>
      </c>
      <c r="C5395">
        <v>0</v>
      </c>
      <c r="D5395" s="181">
        <v>15.2</v>
      </c>
    </row>
    <row r="5396" spans="1:4" x14ac:dyDescent="0.35">
      <c r="A5396">
        <v>5721</v>
      </c>
      <c r="B5396" t="s">
        <v>21668</v>
      </c>
      <c r="C5396">
        <v>0</v>
      </c>
      <c r="D5396" s="181">
        <v>8.2650000000000006</v>
      </c>
    </row>
    <row r="5397" spans="1:4" x14ac:dyDescent="0.35">
      <c r="A5397">
        <v>5722</v>
      </c>
      <c r="B5397" t="s">
        <v>21669</v>
      </c>
      <c r="C5397">
        <v>0</v>
      </c>
      <c r="D5397" s="181">
        <v>16.896000000000001</v>
      </c>
    </row>
    <row r="5398" spans="1:4" x14ac:dyDescent="0.35">
      <c r="A5398">
        <v>5723</v>
      </c>
      <c r="B5398" t="s">
        <v>21670</v>
      </c>
      <c r="C5398">
        <v>3</v>
      </c>
      <c r="D5398" s="181">
        <v>9.93</v>
      </c>
    </row>
    <row r="5399" spans="1:4" x14ac:dyDescent="0.35">
      <c r="A5399">
        <v>5724</v>
      </c>
      <c r="B5399" t="s">
        <v>21671</v>
      </c>
      <c r="C5399">
        <v>0</v>
      </c>
      <c r="D5399" s="181">
        <v>13.16</v>
      </c>
    </row>
    <row r="5400" spans="1:4" x14ac:dyDescent="0.35">
      <c r="A5400">
        <v>5725</v>
      </c>
      <c r="B5400" t="s">
        <v>21672</v>
      </c>
      <c r="C5400">
        <v>0</v>
      </c>
      <c r="D5400" s="181">
        <v>14.17</v>
      </c>
    </row>
    <row r="5401" spans="1:4" x14ac:dyDescent="0.35">
      <c r="A5401">
        <v>5726</v>
      </c>
      <c r="B5401" t="s">
        <v>21673</v>
      </c>
      <c r="C5401">
        <v>0</v>
      </c>
      <c r="D5401" s="181">
        <v>13.55</v>
      </c>
    </row>
    <row r="5402" spans="1:4" x14ac:dyDescent="0.35">
      <c r="A5402">
        <v>5727</v>
      </c>
      <c r="B5402" t="s">
        <v>21674</v>
      </c>
      <c r="C5402">
        <v>0</v>
      </c>
      <c r="D5402" s="181">
        <v>19.53</v>
      </c>
    </row>
    <row r="5403" spans="1:4" x14ac:dyDescent="0.35">
      <c r="A5403">
        <v>5728</v>
      </c>
      <c r="B5403" t="s">
        <v>21675</v>
      </c>
      <c r="C5403">
        <v>0</v>
      </c>
      <c r="D5403" s="181">
        <v>18.739999999999998</v>
      </c>
    </row>
    <row r="5404" spans="1:4" x14ac:dyDescent="0.35">
      <c r="A5404">
        <v>5729</v>
      </c>
      <c r="B5404" t="s">
        <v>21676</v>
      </c>
      <c r="C5404">
        <v>9</v>
      </c>
      <c r="D5404" s="181">
        <v>16.98</v>
      </c>
    </row>
    <row r="5405" spans="1:4" x14ac:dyDescent="0.35">
      <c r="A5405">
        <v>5730</v>
      </c>
      <c r="B5405" t="s">
        <v>21677</v>
      </c>
      <c r="C5405">
        <v>0</v>
      </c>
      <c r="D5405" s="181">
        <v>15.94</v>
      </c>
    </row>
    <row r="5406" spans="1:4" x14ac:dyDescent="0.35">
      <c r="A5406">
        <v>5731</v>
      </c>
      <c r="B5406" t="s">
        <v>21678</v>
      </c>
      <c r="C5406">
        <v>0</v>
      </c>
      <c r="D5406" s="181">
        <v>11.87</v>
      </c>
    </row>
    <row r="5407" spans="1:4" x14ac:dyDescent="0.35">
      <c r="A5407">
        <v>5732</v>
      </c>
      <c r="B5407" t="s">
        <v>21679</v>
      </c>
      <c r="C5407">
        <v>0</v>
      </c>
      <c r="D5407" s="181">
        <v>15.07</v>
      </c>
    </row>
    <row r="5408" spans="1:4" x14ac:dyDescent="0.35">
      <c r="A5408">
        <v>5733</v>
      </c>
      <c r="B5408" t="s">
        <v>21680</v>
      </c>
      <c r="C5408">
        <v>0</v>
      </c>
      <c r="D5408" s="181">
        <v>33.96</v>
      </c>
    </row>
    <row r="5409" spans="1:4" x14ac:dyDescent="0.35">
      <c r="A5409">
        <v>5734</v>
      </c>
      <c r="B5409" t="s">
        <v>21681</v>
      </c>
      <c r="C5409">
        <v>0</v>
      </c>
      <c r="D5409" s="181">
        <v>17.71</v>
      </c>
    </row>
    <row r="5410" spans="1:4" x14ac:dyDescent="0.35">
      <c r="A5410">
        <v>5735</v>
      </c>
      <c r="B5410" t="s">
        <v>21682</v>
      </c>
      <c r="C5410">
        <v>0</v>
      </c>
      <c r="D5410" s="181">
        <v>17.63</v>
      </c>
    </row>
    <row r="5411" spans="1:4" x14ac:dyDescent="0.35">
      <c r="A5411">
        <v>5736</v>
      </c>
      <c r="B5411" t="s">
        <v>21683</v>
      </c>
      <c r="C5411">
        <v>0</v>
      </c>
      <c r="D5411" s="181">
        <v>10.57</v>
      </c>
    </row>
    <row r="5412" spans="1:4" x14ac:dyDescent="0.35">
      <c r="A5412">
        <v>5737</v>
      </c>
      <c r="B5412" t="s">
        <v>21684</v>
      </c>
      <c r="C5412">
        <v>0</v>
      </c>
      <c r="D5412" s="181">
        <v>16.3</v>
      </c>
    </row>
    <row r="5413" spans="1:4" x14ac:dyDescent="0.35">
      <c r="A5413">
        <v>5738</v>
      </c>
      <c r="B5413" t="s">
        <v>21685</v>
      </c>
      <c r="C5413">
        <v>0</v>
      </c>
      <c r="D5413" s="181">
        <v>25.609000000000002</v>
      </c>
    </row>
    <row r="5414" spans="1:4" x14ac:dyDescent="0.35">
      <c r="A5414">
        <v>5739</v>
      </c>
      <c r="B5414" t="s">
        <v>21686</v>
      </c>
      <c r="C5414">
        <v>24</v>
      </c>
      <c r="D5414" s="181">
        <v>10.34</v>
      </c>
    </row>
    <row r="5415" spans="1:4" x14ac:dyDescent="0.35">
      <c r="A5415">
        <v>5740</v>
      </c>
      <c r="B5415" t="s">
        <v>21687</v>
      </c>
      <c r="C5415">
        <v>0</v>
      </c>
      <c r="D5415" s="181">
        <v>353.38</v>
      </c>
    </row>
    <row r="5416" spans="1:4" x14ac:dyDescent="0.35">
      <c r="A5416">
        <v>5741</v>
      </c>
      <c r="B5416" t="s">
        <v>21688</v>
      </c>
      <c r="C5416">
        <v>0</v>
      </c>
      <c r="D5416" s="181">
        <v>53.33</v>
      </c>
    </row>
    <row r="5417" spans="1:4" x14ac:dyDescent="0.35">
      <c r="A5417">
        <v>5742</v>
      </c>
      <c r="B5417" t="s">
        <v>21689</v>
      </c>
      <c r="C5417">
        <v>0</v>
      </c>
      <c r="D5417" s="181">
        <v>11.9</v>
      </c>
    </row>
    <row r="5418" spans="1:4" x14ac:dyDescent="0.35">
      <c r="A5418">
        <v>5743</v>
      </c>
      <c r="B5418" t="s">
        <v>21690</v>
      </c>
      <c r="C5418">
        <v>0</v>
      </c>
      <c r="D5418" s="181">
        <v>29.04</v>
      </c>
    </row>
    <row r="5419" spans="1:4" x14ac:dyDescent="0.35">
      <c r="A5419">
        <v>5744</v>
      </c>
      <c r="B5419" t="s">
        <v>21691</v>
      </c>
      <c r="C5419">
        <v>0</v>
      </c>
      <c r="D5419" s="181">
        <v>21.9</v>
      </c>
    </row>
    <row r="5420" spans="1:4" x14ac:dyDescent="0.35">
      <c r="A5420">
        <v>5745</v>
      </c>
      <c r="B5420" t="s">
        <v>21692</v>
      </c>
      <c r="C5420">
        <v>0</v>
      </c>
      <c r="D5420" s="181">
        <v>28.616</v>
      </c>
    </row>
    <row r="5421" spans="1:4" x14ac:dyDescent="0.35">
      <c r="A5421">
        <v>5746</v>
      </c>
      <c r="B5421" t="s">
        <v>21693</v>
      </c>
      <c r="C5421">
        <v>0</v>
      </c>
      <c r="D5421" s="181">
        <v>9.85</v>
      </c>
    </row>
    <row r="5422" spans="1:4" x14ac:dyDescent="0.35">
      <c r="A5422">
        <v>5747</v>
      </c>
      <c r="B5422" t="s">
        <v>21694</v>
      </c>
      <c r="C5422">
        <v>6</v>
      </c>
      <c r="D5422" s="181">
        <v>6.9939999999999998</v>
      </c>
    </row>
    <row r="5423" spans="1:4" x14ac:dyDescent="0.35">
      <c r="A5423">
        <v>5748</v>
      </c>
      <c r="B5423" t="s">
        <v>21695</v>
      </c>
      <c r="C5423">
        <v>36</v>
      </c>
      <c r="D5423" s="181">
        <v>7.98</v>
      </c>
    </row>
    <row r="5424" spans="1:4" x14ac:dyDescent="0.35">
      <c r="A5424">
        <v>5749</v>
      </c>
      <c r="B5424" t="s">
        <v>21696</v>
      </c>
      <c r="C5424">
        <v>0</v>
      </c>
      <c r="D5424" s="181">
        <v>9.5</v>
      </c>
    </row>
    <row r="5425" spans="1:4" x14ac:dyDescent="0.35">
      <c r="A5425">
        <v>5750</v>
      </c>
      <c r="B5425" t="s">
        <v>21697</v>
      </c>
      <c r="C5425">
        <v>0</v>
      </c>
      <c r="D5425" s="181">
        <v>13.3</v>
      </c>
    </row>
    <row r="5426" spans="1:4" x14ac:dyDescent="0.35">
      <c r="A5426">
        <v>5751</v>
      </c>
      <c r="B5426" t="s">
        <v>21698</v>
      </c>
      <c r="C5426">
        <v>0</v>
      </c>
      <c r="D5426" s="181">
        <v>14.25</v>
      </c>
    </row>
    <row r="5427" spans="1:4" x14ac:dyDescent="0.35">
      <c r="A5427">
        <v>5752</v>
      </c>
      <c r="B5427" t="s">
        <v>21699</v>
      </c>
      <c r="C5427">
        <v>0</v>
      </c>
      <c r="D5427" s="181">
        <v>16.809999999999999</v>
      </c>
    </row>
    <row r="5428" spans="1:4" x14ac:dyDescent="0.35">
      <c r="A5428">
        <v>5753</v>
      </c>
      <c r="B5428" t="s">
        <v>21700</v>
      </c>
      <c r="C5428">
        <v>0</v>
      </c>
      <c r="D5428" s="181">
        <v>12.54</v>
      </c>
    </row>
    <row r="5429" spans="1:4" x14ac:dyDescent="0.35">
      <c r="A5429">
        <v>5754</v>
      </c>
      <c r="B5429" t="s">
        <v>21701</v>
      </c>
      <c r="C5429">
        <v>0</v>
      </c>
      <c r="D5429" s="181">
        <v>0</v>
      </c>
    </row>
    <row r="5430" spans="1:4" x14ac:dyDescent="0.35">
      <c r="A5430">
        <v>5755</v>
      </c>
      <c r="B5430" t="s">
        <v>21702</v>
      </c>
      <c r="C5430">
        <v>0</v>
      </c>
      <c r="D5430" s="181">
        <v>28.15</v>
      </c>
    </row>
    <row r="5431" spans="1:4" x14ac:dyDescent="0.35">
      <c r="A5431">
        <v>5756</v>
      </c>
      <c r="B5431" t="s">
        <v>21703</v>
      </c>
      <c r="C5431">
        <v>0</v>
      </c>
      <c r="D5431" s="181">
        <v>158.06</v>
      </c>
    </row>
    <row r="5432" spans="1:4" x14ac:dyDescent="0.35">
      <c r="A5432">
        <v>5757</v>
      </c>
      <c r="B5432" t="s">
        <v>21704</v>
      </c>
      <c r="C5432">
        <v>24</v>
      </c>
      <c r="D5432" s="181">
        <v>8.0909999999999993</v>
      </c>
    </row>
    <row r="5433" spans="1:4" x14ac:dyDescent="0.35">
      <c r="A5433">
        <v>5758</v>
      </c>
      <c r="B5433" t="s">
        <v>21705</v>
      </c>
      <c r="C5433">
        <v>0</v>
      </c>
      <c r="D5433" s="181">
        <v>11.53</v>
      </c>
    </row>
    <row r="5434" spans="1:4" x14ac:dyDescent="0.35">
      <c r="A5434">
        <v>5759</v>
      </c>
      <c r="B5434" t="s">
        <v>21706</v>
      </c>
      <c r="C5434">
        <v>0</v>
      </c>
      <c r="D5434" s="181">
        <v>4.6619999999999999</v>
      </c>
    </row>
    <row r="5435" spans="1:4" x14ac:dyDescent="0.35">
      <c r="A5435">
        <v>5760</v>
      </c>
      <c r="B5435" t="s">
        <v>21707</v>
      </c>
      <c r="C5435">
        <v>0</v>
      </c>
      <c r="D5435" s="181">
        <v>5.3</v>
      </c>
    </row>
    <row r="5436" spans="1:4" x14ac:dyDescent="0.35">
      <c r="A5436">
        <v>5761</v>
      </c>
      <c r="B5436" t="s">
        <v>21708</v>
      </c>
      <c r="C5436">
        <v>30</v>
      </c>
      <c r="D5436" s="181">
        <v>6.79</v>
      </c>
    </row>
    <row r="5437" spans="1:4" x14ac:dyDescent="0.35">
      <c r="A5437">
        <v>5762</v>
      </c>
      <c r="B5437" t="s">
        <v>21709</v>
      </c>
      <c r="C5437">
        <v>0</v>
      </c>
      <c r="D5437" s="181">
        <v>4.99</v>
      </c>
    </row>
    <row r="5438" spans="1:4" x14ac:dyDescent="0.35">
      <c r="A5438">
        <v>5763</v>
      </c>
      <c r="B5438" t="s">
        <v>21710</v>
      </c>
      <c r="C5438">
        <v>0</v>
      </c>
      <c r="D5438" s="181">
        <v>15.2</v>
      </c>
    </row>
    <row r="5439" spans="1:4" x14ac:dyDescent="0.35">
      <c r="A5439">
        <v>5764</v>
      </c>
      <c r="B5439" t="s">
        <v>21711</v>
      </c>
      <c r="C5439">
        <v>0</v>
      </c>
      <c r="D5439" s="181">
        <v>42.215000000000003</v>
      </c>
    </row>
    <row r="5440" spans="1:4" x14ac:dyDescent="0.35">
      <c r="A5440">
        <v>5765</v>
      </c>
      <c r="B5440" t="s">
        <v>21712</v>
      </c>
      <c r="C5440">
        <v>0</v>
      </c>
      <c r="D5440" s="181">
        <v>0</v>
      </c>
    </row>
    <row r="5441" spans="1:4" x14ac:dyDescent="0.35">
      <c r="A5441">
        <v>5766</v>
      </c>
      <c r="B5441" t="s">
        <v>21713</v>
      </c>
      <c r="C5441">
        <v>0</v>
      </c>
      <c r="D5441" s="181">
        <v>21.64</v>
      </c>
    </row>
    <row r="5442" spans="1:4" x14ac:dyDescent="0.35">
      <c r="A5442">
        <v>5767</v>
      </c>
      <c r="B5442" t="s">
        <v>21714</v>
      </c>
      <c r="C5442">
        <v>0</v>
      </c>
      <c r="D5442" s="181">
        <v>26.88</v>
      </c>
    </row>
    <row r="5443" spans="1:4" x14ac:dyDescent="0.35">
      <c r="A5443">
        <v>5768</v>
      </c>
      <c r="B5443" t="s">
        <v>21715</v>
      </c>
      <c r="C5443">
        <v>0</v>
      </c>
      <c r="D5443" s="181">
        <v>21.25</v>
      </c>
    </row>
    <row r="5444" spans="1:4" x14ac:dyDescent="0.35">
      <c r="A5444">
        <v>5769</v>
      </c>
      <c r="B5444" t="s">
        <v>21716</v>
      </c>
      <c r="C5444">
        <v>0</v>
      </c>
      <c r="D5444" s="181">
        <v>13.885</v>
      </c>
    </row>
    <row r="5445" spans="1:4" x14ac:dyDescent="0.35">
      <c r="A5445">
        <v>5770</v>
      </c>
      <c r="B5445" t="s">
        <v>21717</v>
      </c>
      <c r="C5445">
        <v>6</v>
      </c>
      <c r="D5445" s="181">
        <v>14.31</v>
      </c>
    </row>
    <row r="5446" spans="1:4" x14ac:dyDescent="0.35">
      <c r="A5446">
        <v>5771</v>
      </c>
      <c r="B5446" t="s">
        <v>21718</v>
      </c>
      <c r="C5446">
        <v>0</v>
      </c>
      <c r="D5446" s="181">
        <v>17.61</v>
      </c>
    </row>
    <row r="5447" spans="1:4" x14ac:dyDescent="0.35">
      <c r="A5447">
        <v>5772</v>
      </c>
      <c r="B5447" t="s">
        <v>21719</v>
      </c>
      <c r="C5447">
        <v>5</v>
      </c>
      <c r="D5447" s="181">
        <v>16.34</v>
      </c>
    </row>
    <row r="5448" spans="1:4" x14ac:dyDescent="0.35">
      <c r="A5448">
        <v>5773</v>
      </c>
      <c r="B5448" t="s">
        <v>21720</v>
      </c>
      <c r="C5448">
        <v>0</v>
      </c>
      <c r="D5448" s="181">
        <v>9.1750000000000007</v>
      </c>
    </row>
    <row r="5449" spans="1:4" x14ac:dyDescent="0.35">
      <c r="A5449">
        <v>5774</v>
      </c>
      <c r="B5449" t="s">
        <v>21721</v>
      </c>
      <c r="C5449">
        <v>0</v>
      </c>
      <c r="D5449" s="181">
        <v>12.3</v>
      </c>
    </row>
    <row r="5450" spans="1:4" x14ac:dyDescent="0.35">
      <c r="A5450">
        <v>5775</v>
      </c>
      <c r="B5450" t="s">
        <v>21722</v>
      </c>
      <c r="C5450">
        <v>0</v>
      </c>
      <c r="D5450" s="181">
        <v>8.6999999999999993</v>
      </c>
    </row>
    <row r="5451" spans="1:4" x14ac:dyDescent="0.35">
      <c r="A5451">
        <v>5776</v>
      </c>
      <c r="B5451" t="s">
        <v>21723</v>
      </c>
      <c r="C5451">
        <v>0</v>
      </c>
      <c r="D5451" s="181">
        <v>9.1999999999999993</v>
      </c>
    </row>
    <row r="5452" spans="1:4" x14ac:dyDescent="0.35">
      <c r="A5452">
        <v>5777</v>
      </c>
      <c r="B5452" t="s">
        <v>21724</v>
      </c>
      <c r="C5452">
        <v>0</v>
      </c>
      <c r="D5452" s="181">
        <v>6.2</v>
      </c>
    </row>
    <row r="5453" spans="1:4" x14ac:dyDescent="0.35">
      <c r="A5453">
        <v>5778</v>
      </c>
      <c r="B5453" t="s">
        <v>21725</v>
      </c>
      <c r="C5453">
        <v>0</v>
      </c>
      <c r="D5453" s="181">
        <v>7.3</v>
      </c>
    </row>
    <row r="5454" spans="1:4" x14ac:dyDescent="0.35">
      <c r="A5454">
        <v>5779</v>
      </c>
      <c r="B5454" t="s">
        <v>21726</v>
      </c>
      <c r="C5454">
        <v>0</v>
      </c>
      <c r="D5454" s="181">
        <v>7.2</v>
      </c>
    </row>
    <row r="5455" spans="1:4" x14ac:dyDescent="0.35">
      <c r="A5455">
        <v>5780</v>
      </c>
      <c r="B5455" t="s">
        <v>21727</v>
      </c>
      <c r="C5455">
        <v>0</v>
      </c>
      <c r="D5455" s="181">
        <v>3.9</v>
      </c>
    </row>
    <row r="5456" spans="1:4" x14ac:dyDescent="0.35">
      <c r="A5456">
        <v>5781</v>
      </c>
      <c r="B5456" t="s">
        <v>21728</v>
      </c>
      <c r="C5456">
        <v>0</v>
      </c>
      <c r="D5456" s="181">
        <v>8.4</v>
      </c>
    </row>
    <row r="5457" spans="1:4" x14ac:dyDescent="0.35">
      <c r="A5457">
        <v>5782</v>
      </c>
      <c r="B5457" t="s">
        <v>21729</v>
      </c>
      <c r="C5457">
        <v>0</v>
      </c>
      <c r="D5457" s="181">
        <v>5.4</v>
      </c>
    </row>
    <row r="5458" spans="1:4" x14ac:dyDescent="0.35">
      <c r="A5458">
        <v>5783</v>
      </c>
      <c r="B5458" t="s">
        <v>21730</v>
      </c>
      <c r="C5458">
        <v>0</v>
      </c>
      <c r="D5458" s="181">
        <v>6.8</v>
      </c>
    </row>
    <row r="5459" spans="1:4" x14ac:dyDescent="0.35">
      <c r="A5459">
        <v>5784</v>
      </c>
      <c r="B5459" t="s">
        <v>21731</v>
      </c>
      <c r="C5459">
        <v>0</v>
      </c>
      <c r="D5459" s="181">
        <v>11</v>
      </c>
    </row>
    <row r="5460" spans="1:4" x14ac:dyDescent="0.35">
      <c r="A5460">
        <v>5785</v>
      </c>
      <c r="B5460" t="s">
        <v>21732</v>
      </c>
      <c r="C5460">
        <v>0</v>
      </c>
      <c r="D5460" s="181">
        <v>6.4560000000000004</v>
      </c>
    </row>
    <row r="5461" spans="1:4" x14ac:dyDescent="0.35">
      <c r="A5461">
        <v>5786</v>
      </c>
      <c r="B5461" t="s">
        <v>21733</v>
      </c>
      <c r="C5461">
        <v>0</v>
      </c>
      <c r="D5461" s="181">
        <v>15.2</v>
      </c>
    </row>
    <row r="5462" spans="1:4" x14ac:dyDescent="0.35">
      <c r="A5462">
        <v>5787</v>
      </c>
      <c r="B5462" t="s">
        <v>21734</v>
      </c>
      <c r="C5462">
        <v>0</v>
      </c>
      <c r="D5462" s="181">
        <v>28</v>
      </c>
    </row>
    <row r="5463" spans="1:4" x14ac:dyDescent="0.35">
      <c r="A5463">
        <v>5788</v>
      </c>
      <c r="B5463" t="s">
        <v>21735</v>
      </c>
      <c r="C5463">
        <v>0</v>
      </c>
      <c r="D5463" s="181">
        <v>70</v>
      </c>
    </row>
    <row r="5464" spans="1:4" x14ac:dyDescent="0.35">
      <c r="A5464">
        <v>5789</v>
      </c>
      <c r="B5464" t="s">
        <v>21736</v>
      </c>
      <c r="C5464">
        <v>0</v>
      </c>
      <c r="D5464" s="181">
        <v>5.8</v>
      </c>
    </row>
    <row r="5465" spans="1:4" x14ac:dyDescent="0.35">
      <c r="A5465">
        <v>5790</v>
      </c>
      <c r="B5465" t="s">
        <v>21737</v>
      </c>
      <c r="C5465">
        <v>0</v>
      </c>
      <c r="D5465" s="181">
        <v>6.3</v>
      </c>
    </row>
    <row r="5466" spans="1:4" x14ac:dyDescent="0.35">
      <c r="A5466">
        <v>5791</v>
      </c>
      <c r="B5466" t="s">
        <v>21738</v>
      </c>
      <c r="C5466">
        <v>6</v>
      </c>
      <c r="D5466" s="181">
        <v>15.64</v>
      </c>
    </row>
    <row r="5467" spans="1:4" x14ac:dyDescent="0.35">
      <c r="A5467">
        <v>5792</v>
      </c>
      <c r="B5467" t="s">
        <v>21739</v>
      </c>
      <c r="C5467">
        <v>0</v>
      </c>
      <c r="D5467" s="181">
        <v>7.91</v>
      </c>
    </row>
    <row r="5468" spans="1:4" x14ac:dyDescent="0.35">
      <c r="A5468">
        <v>5793</v>
      </c>
      <c r="B5468" t="s">
        <v>21740</v>
      </c>
      <c r="C5468">
        <v>0</v>
      </c>
      <c r="D5468" s="181">
        <v>14.08</v>
      </c>
    </row>
    <row r="5469" spans="1:4" x14ac:dyDescent="0.35">
      <c r="A5469">
        <v>5794</v>
      </c>
      <c r="B5469" t="s">
        <v>21741</v>
      </c>
      <c r="C5469">
        <v>12</v>
      </c>
      <c r="D5469" s="181">
        <v>7.5</v>
      </c>
    </row>
    <row r="5470" spans="1:4" x14ac:dyDescent="0.35">
      <c r="A5470">
        <v>5795</v>
      </c>
      <c r="B5470" t="s">
        <v>21742</v>
      </c>
      <c r="C5470">
        <v>3</v>
      </c>
      <c r="D5470" s="181">
        <v>11.471</v>
      </c>
    </row>
    <row r="5471" spans="1:4" x14ac:dyDescent="0.35">
      <c r="A5471">
        <v>5796</v>
      </c>
      <c r="B5471" t="s">
        <v>21743</v>
      </c>
      <c r="C5471">
        <v>0</v>
      </c>
      <c r="D5471" s="181">
        <v>22.36</v>
      </c>
    </row>
    <row r="5472" spans="1:4" x14ac:dyDescent="0.35">
      <c r="A5472">
        <v>5797</v>
      </c>
      <c r="B5472" t="s">
        <v>21744</v>
      </c>
      <c r="C5472">
        <v>0</v>
      </c>
      <c r="D5472" s="181">
        <v>20</v>
      </c>
    </row>
    <row r="5473" spans="1:4" x14ac:dyDescent="0.35">
      <c r="A5473">
        <v>5798</v>
      </c>
      <c r="B5473" t="s">
        <v>21745</v>
      </c>
      <c r="C5473">
        <v>6</v>
      </c>
      <c r="D5473" s="181">
        <v>25.69</v>
      </c>
    </row>
    <row r="5474" spans="1:4" x14ac:dyDescent="0.35">
      <c r="A5474">
        <v>5799</v>
      </c>
      <c r="B5474" t="s">
        <v>21746</v>
      </c>
      <c r="C5474">
        <v>0</v>
      </c>
      <c r="D5474" s="181">
        <v>17.399999999999999</v>
      </c>
    </row>
    <row r="5475" spans="1:4" x14ac:dyDescent="0.35">
      <c r="A5475">
        <v>5800</v>
      </c>
      <c r="B5475" t="s">
        <v>21747</v>
      </c>
      <c r="C5475">
        <v>0</v>
      </c>
      <c r="D5475" s="181">
        <v>18.45</v>
      </c>
    </row>
    <row r="5476" spans="1:4" x14ac:dyDescent="0.35">
      <c r="A5476">
        <v>5801</v>
      </c>
      <c r="B5476" t="s">
        <v>21748</v>
      </c>
      <c r="C5476">
        <v>0</v>
      </c>
      <c r="D5476" s="181">
        <v>19.809999999999999</v>
      </c>
    </row>
    <row r="5477" spans="1:4" x14ac:dyDescent="0.35">
      <c r="A5477">
        <v>5802</v>
      </c>
      <c r="B5477" t="s">
        <v>21749</v>
      </c>
      <c r="C5477">
        <v>6</v>
      </c>
      <c r="D5477" s="181">
        <v>19.091000000000001</v>
      </c>
    </row>
    <row r="5478" spans="1:4" x14ac:dyDescent="0.35">
      <c r="A5478">
        <v>5803</v>
      </c>
      <c r="B5478" t="s">
        <v>21750</v>
      </c>
      <c r="C5478">
        <v>0</v>
      </c>
      <c r="D5478" s="181">
        <v>11.359</v>
      </c>
    </row>
    <row r="5479" spans="1:4" x14ac:dyDescent="0.35">
      <c r="A5479">
        <v>5804</v>
      </c>
      <c r="B5479" t="s">
        <v>21751</v>
      </c>
      <c r="C5479">
        <v>0</v>
      </c>
      <c r="D5479" s="181">
        <v>8.6159999999999997</v>
      </c>
    </row>
    <row r="5480" spans="1:4" x14ac:dyDescent="0.35">
      <c r="A5480">
        <v>5805</v>
      </c>
      <c r="B5480" t="s">
        <v>21752</v>
      </c>
      <c r="C5480">
        <v>0</v>
      </c>
      <c r="D5480" s="181">
        <v>57.02</v>
      </c>
    </row>
    <row r="5481" spans="1:4" x14ac:dyDescent="0.35">
      <c r="A5481">
        <v>5806</v>
      </c>
      <c r="B5481" t="s">
        <v>21753</v>
      </c>
      <c r="C5481">
        <v>0</v>
      </c>
      <c r="D5481" s="181">
        <v>3.2240000000000002</v>
      </c>
    </row>
    <row r="5482" spans="1:4" x14ac:dyDescent="0.35">
      <c r="A5482">
        <v>5807</v>
      </c>
      <c r="B5482" t="s">
        <v>21754</v>
      </c>
      <c r="C5482">
        <v>0</v>
      </c>
      <c r="D5482" s="181">
        <v>11.46</v>
      </c>
    </row>
    <row r="5483" spans="1:4" x14ac:dyDescent="0.35">
      <c r="A5483">
        <v>5808</v>
      </c>
      <c r="B5483" t="s">
        <v>21755</v>
      </c>
      <c r="C5483">
        <v>0</v>
      </c>
      <c r="D5483" s="181">
        <v>20.09</v>
      </c>
    </row>
    <row r="5484" spans="1:4" x14ac:dyDescent="0.35">
      <c r="A5484">
        <v>5809</v>
      </c>
      <c r="B5484" t="s">
        <v>21756</v>
      </c>
      <c r="C5484">
        <v>0</v>
      </c>
      <c r="D5484" s="181">
        <v>10.997</v>
      </c>
    </row>
    <row r="5485" spans="1:4" x14ac:dyDescent="0.35">
      <c r="A5485">
        <v>5810</v>
      </c>
      <c r="B5485" t="s">
        <v>21757</v>
      </c>
      <c r="C5485">
        <v>0</v>
      </c>
      <c r="D5485" s="181">
        <v>8.8580000000000005</v>
      </c>
    </row>
    <row r="5486" spans="1:4" x14ac:dyDescent="0.35">
      <c r="A5486">
        <v>5811</v>
      </c>
      <c r="B5486" t="s">
        <v>21758</v>
      </c>
      <c r="C5486">
        <v>0</v>
      </c>
      <c r="D5486" s="181">
        <v>12.608000000000001</v>
      </c>
    </row>
    <row r="5487" spans="1:4" x14ac:dyDescent="0.35">
      <c r="A5487">
        <v>5812</v>
      </c>
      <c r="B5487" t="s">
        <v>21759</v>
      </c>
      <c r="C5487">
        <v>0</v>
      </c>
      <c r="D5487" s="181">
        <v>7.92</v>
      </c>
    </row>
    <row r="5488" spans="1:4" x14ac:dyDescent="0.35">
      <c r="A5488">
        <v>5813</v>
      </c>
      <c r="B5488" t="s">
        <v>21760</v>
      </c>
      <c r="C5488">
        <v>6</v>
      </c>
      <c r="D5488" s="181">
        <v>22.2</v>
      </c>
    </row>
    <row r="5489" spans="1:4" x14ac:dyDescent="0.35">
      <c r="A5489">
        <v>5814</v>
      </c>
      <c r="B5489" t="s">
        <v>21761</v>
      </c>
      <c r="C5489">
        <v>0</v>
      </c>
      <c r="D5489" s="181">
        <v>22.92</v>
      </c>
    </row>
    <row r="5490" spans="1:4" x14ac:dyDescent="0.35">
      <c r="A5490">
        <v>5815</v>
      </c>
      <c r="B5490" t="s">
        <v>21762</v>
      </c>
      <c r="C5490">
        <v>0</v>
      </c>
      <c r="D5490" s="181">
        <v>17.38</v>
      </c>
    </row>
    <row r="5491" spans="1:4" x14ac:dyDescent="0.35">
      <c r="A5491">
        <v>5816</v>
      </c>
      <c r="B5491" t="s">
        <v>21763</v>
      </c>
      <c r="C5491">
        <v>3</v>
      </c>
      <c r="D5491" s="181">
        <v>45.97</v>
      </c>
    </row>
    <row r="5492" spans="1:4" x14ac:dyDescent="0.35">
      <c r="A5492">
        <v>5817</v>
      </c>
      <c r="B5492" t="s">
        <v>21764</v>
      </c>
      <c r="C5492">
        <v>9</v>
      </c>
      <c r="D5492" s="181">
        <v>25.35</v>
      </c>
    </row>
    <row r="5493" spans="1:4" x14ac:dyDescent="0.35">
      <c r="A5493">
        <v>5818</v>
      </c>
      <c r="B5493" t="s">
        <v>21765</v>
      </c>
      <c r="C5493">
        <v>0</v>
      </c>
      <c r="D5493" s="181">
        <v>8.7799999999999994</v>
      </c>
    </row>
    <row r="5494" spans="1:4" x14ac:dyDescent="0.35">
      <c r="A5494">
        <v>5819</v>
      </c>
      <c r="B5494" t="s">
        <v>21766</v>
      </c>
      <c r="C5494">
        <v>0</v>
      </c>
      <c r="D5494" s="181">
        <v>29.08</v>
      </c>
    </row>
    <row r="5495" spans="1:4" x14ac:dyDescent="0.35">
      <c r="A5495">
        <v>5820</v>
      </c>
      <c r="B5495" t="s">
        <v>21767</v>
      </c>
      <c r="C5495">
        <v>0</v>
      </c>
      <c r="D5495" s="181">
        <v>11.231</v>
      </c>
    </row>
    <row r="5496" spans="1:4" x14ac:dyDescent="0.35">
      <c r="A5496">
        <v>5821</v>
      </c>
      <c r="B5496" t="s">
        <v>21768</v>
      </c>
      <c r="C5496">
        <v>0</v>
      </c>
      <c r="D5496" s="181">
        <v>28.994</v>
      </c>
    </row>
    <row r="5497" spans="1:4" x14ac:dyDescent="0.35">
      <c r="A5497">
        <v>5822</v>
      </c>
      <c r="B5497" t="s">
        <v>21769</v>
      </c>
      <c r="C5497">
        <v>0</v>
      </c>
      <c r="D5497" s="181">
        <v>169.25</v>
      </c>
    </row>
    <row r="5498" spans="1:4" x14ac:dyDescent="0.35">
      <c r="A5498">
        <v>5823</v>
      </c>
      <c r="B5498" t="s">
        <v>21770</v>
      </c>
      <c r="C5498">
        <v>0</v>
      </c>
      <c r="D5498" s="181">
        <v>98.48</v>
      </c>
    </row>
    <row r="5499" spans="1:4" x14ac:dyDescent="0.35">
      <c r="A5499">
        <v>5824</v>
      </c>
      <c r="B5499" t="s">
        <v>21771</v>
      </c>
      <c r="C5499">
        <v>0</v>
      </c>
      <c r="D5499" s="181">
        <v>109.51</v>
      </c>
    </row>
    <row r="5500" spans="1:4" x14ac:dyDescent="0.35">
      <c r="A5500">
        <v>5825</v>
      </c>
      <c r="B5500" t="s">
        <v>21772</v>
      </c>
      <c r="C5500">
        <v>0</v>
      </c>
      <c r="D5500" s="181">
        <v>202.63</v>
      </c>
    </row>
    <row r="5501" spans="1:4" x14ac:dyDescent="0.35">
      <c r="A5501">
        <v>5826</v>
      </c>
      <c r="B5501" t="s">
        <v>21773</v>
      </c>
      <c r="C5501">
        <v>0</v>
      </c>
      <c r="D5501" s="181">
        <v>41.55</v>
      </c>
    </row>
    <row r="5502" spans="1:4" x14ac:dyDescent="0.35">
      <c r="A5502">
        <v>5827</v>
      </c>
      <c r="B5502" t="s">
        <v>21774</v>
      </c>
      <c r="C5502">
        <v>3</v>
      </c>
      <c r="D5502" s="181">
        <v>52.088000000000001</v>
      </c>
    </row>
    <row r="5503" spans="1:4" x14ac:dyDescent="0.35">
      <c r="A5503">
        <v>5828</v>
      </c>
      <c r="B5503" t="s">
        <v>21775</v>
      </c>
      <c r="C5503">
        <v>0</v>
      </c>
      <c r="D5503" s="181">
        <v>19.920000000000002</v>
      </c>
    </row>
    <row r="5504" spans="1:4" x14ac:dyDescent="0.35">
      <c r="A5504">
        <v>5829</v>
      </c>
      <c r="B5504" t="s">
        <v>21776</v>
      </c>
      <c r="C5504">
        <v>0</v>
      </c>
      <c r="D5504" s="181">
        <v>16.670000000000002</v>
      </c>
    </row>
    <row r="5505" spans="1:4" x14ac:dyDescent="0.35">
      <c r="A5505">
        <v>5830</v>
      </c>
      <c r="B5505" t="s">
        <v>21777</v>
      </c>
      <c r="C5505">
        <v>0</v>
      </c>
      <c r="D5505" s="181">
        <v>12.56</v>
      </c>
    </row>
    <row r="5506" spans="1:4" x14ac:dyDescent="0.35">
      <c r="A5506">
        <v>5831</v>
      </c>
      <c r="B5506" t="s">
        <v>21778</v>
      </c>
      <c r="C5506">
        <v>0</v>
      </c>
      <c r="D5506" s="181">
        <v>12.88</v>
      </c>
    </row>
    <row r="5507" spans="1:4" x14ac:dyDescent="0.35">
      <c r="A5507">
        <v>5832</v>
      </c>
      <c r="B5507" t="s">
        <v>21779</v>
      </c>
      <c r="C5507">
        <v>1</v>
      </c>
      <c r="D5507" s="181">
        <v>143.44</v>
      </c>
    </row>
    <row r="5508" spans="1:4" x14ac:dyDescent="0.35">
      <c r="A5508">
        <v>5833</v>
      </c>
      <c r="B5508" t="s">
        <v>21780</v>
      </c>
      <c r="C5508">
        <v>0</v>
      </c>
      <c r="D5508" s="181">
        <v>12.16</v>
      </c>
    </row>
    <row r="5509" spans="1:4" x14ac:dyDescent="0.35">
      <c r="A5509">
        <v>5834</v>
      </c>
      <c r="B5509" t="s">
        <v>21781</v>
      </c>
      <c r="C5509">
        <v>0</v>
      </c>
      <c r="D5509" s="181">
        <v>29.41</v>
      </c>
    </row>
    <row r="5510" spans="1:4" x14ac:dyDescent="0.35">
      <c r="A5510">
        <v>5835</v>
      </c>
      <c r="B5510" t="s">
        <v>21782</v>
      </c>
      <c r="C5510">
        <v>0</v>
      </c>
      <c r="D5510" s="181">
        <v>37.402999999999999</v>
      </c>
    </row>
    <row r="5511" spans="1:4" x14ac:dyDescent="0.35">
      <c r="A5511">
        <v>5836</v>
      </c>
      <c r="B5511" t="s">
        <v>21783</v>
      </c>
      <c r="C5511">
        <v>0</v>
      </c>
      <c r="D5511" s="181">
        <v>28.84</v>
      </c>
    </row>
    <row r="5512" spans="1:4" x14ac:dyDescent="0.35">
      <c r="A5512">
        <v>5837</v>
      </c>
      <c r="B5512" t="s">
        <v>21784</v>
      </c>
      <c r="C5512">
        <v>0</v>
      </c>
      <c r="D5512" s="181">
        <v>8.2799999999999994</v>
      </c>
    </row>
    <row r="5513" spans="1:4" x14ac:dyDescent="0.35">
      <c r="A5513">
        <v>5838</v>
      </c>
      <c r="B5513" t="s">
        <v>21785</v>
      </c>
      <c r="C5513">
        <v>0</v>
      </c>
      <c r="D5513" s="181">
        <v>15.5</v>
      </c>
    </row>
    <row r="5514" spans="1:4" x14ac:dyDescent="0.35">
      <c r="A5514">
        <v>5839</v>
      </c>
      <c r="B5514" t="s">
        <v>21786</v>
      </c>
      <c r="C5514">
        <v>0</v>
      </c>
      <c r="D5514" s="181">
        <v>140</v>
      </c>
    </row>
    <row r="5515" spans="1:4" x14ac:dyDescent="0.35">
      <c r="A5515">
        <v>5840</v>
      </c>
      <c r="B5515" t="s">
        <v>21787</v>
      </c>
      <c r="C5515">
        <v>0</v>
      </c>
      <c r="D5515" s="181">
        <v>65</v>
      </c>
    </row>
    <row r="5516" spans="1:4" x14ac:dyDescent="0.35">
      <c r="A5516">
        <v>5841</v>
      </c>
      <c r="B5516" t="s">
        <v>21788</v>
      </c>
      <c r="C5516">
        <v>0</v>
      </c>
      <c r="D5516" s="181">
        <v>174</v>
      </c>
    </row>
    <row r="5517" spans="1:4" x14ac:dyDescent="0.35">
      <c r="A5517">
        <v>5842</v>
      </c>
      <c r="B5517" t="s">
        <v>21789</v>
      </c>
      <c r="C5517">
        <v>0</v>
      </c>
      <c r="D5517" s="181">
        <v>33.979999999999997</v>
      </c>
    </row>
    <row r="5518" spans="1:4" x14ac:dyDescent="0.35">
      <c r="A5518">
        <v>5843</v>
      </c>
      <c r="B5518" t="s">
        <v>21790</v>
      </c>
      <c r="C5518">
        <v>3</v>
      </c>
      <c r="D5518" s="181">
        <v>16.91</v>
      </c>
    </row>
    <row r="5519" spans="1:4" x14ac:dyDescent="0.35">
      <c r="A5519">
        <v>5844</v>
      </c>
      <c r="B5519" t="s">
        <v>21791</v>
      </c>
      <c r="C5519">
        <v>0</v>
      </c>
      <c r="D5519" s="181">
        <v>21.184999999999999</v>
      </c>
    </row>
    <row r="5520" spans="1:4" x14ac:dyDescent="0.35">
      <c r="A5520">
        <v>5845</v>
      </c>
      <c r="B5520" t="s">
        <v>21792</v>
      </c>
      <c r="C5520">
        <v>0</v>
      </c>
      <c r="D5520" s="181">
        <v>21.294</v>
      </c>
    </row>
    <row r="5521" spans="1:4" x14ac:dyDescent="0.35">
      <c r="A5521">
        <v>5846</v>
      </c>
      <c r="B5521" t="s">
        <v>21793</v>
      </c>
      <c r="C5521">
        <v>0</v>
      </c>
      <c r="D5521" s="181">
        <v>22.63</v>
      </c>
    </row>
    <row r="5522" spans="1:4" x14ac:dyDescent="0.35">
      <c r="A5522">
        <v>5847</v>
      </c>
      <c r="B5522" t="s">
        <v>21794</v>
      </c>
      <c r="C5522">
        <v>57</v>
      </c>
      <c r="D5522" s="181">
        <v>11.473000000000001</v>
      </c>
    </row>
    <row r="5523" spans="1:4" x14ac:dyDescent="0.35">
      <c r="A5523">
        <v>5848</v>
      </c>
      <c r="B5523" t="s">
        <v>21795</v>
      </c>
      <c r="C5523">
        <v>0</v>
      </c>
      <c r="D5523" s="181">
        <v>6.5</v>
      </c>
    </row>
    <row r="5524" spans="1:4" x14ac:dyDescent="0.35">
      <c r="A5524">
        <v>5849</v>
      </c>
      <c r="B5524" t="s">
        <v>21796</v>
      </c>
      <c r="C5524">
        <v>0</v>
      </c>
      <c r="D5524" s="181">
        <v>69.2</v>
      </c>
    </row>
    <row r="5525" spans="1:4" x14ac:dyDescent="0.35">
      <c r="A5525">
        <v>5850</v>
      </c>
      <c r="B5525" t="s">
        <v>21797</v>
      </c>
      <c r="C5525">
        <v>0</v>
      </c>
      <c r="D5525" s="181">
        <v>0.88800000000000001</v>
      </c>
    </row>
    <row r="5526" spans="1:4" x14ac:dyDescent="0.35">
      <c r="A5526">
        <v>5851</v>
      </c>
      <c r="B5526" t="s">
        <v>21798</v>
      </c>
      <c r="C5526">
        <v>0</v>
      </c>
      <c r="D5526" s="181">
        <v>1.4</v>
      </c>
    </row>
    <row r="5527" spans="1:4" x14ac:dyDescent="0.35">
      <c r="A5527">
        <v>5852</v>
      </c>
      <c r="B5527" t="s">
        <v>21799</v>
      </c>
      <c r="C5527">
        <v>0</v>
      </c>
      <c r="D5527" s="181">
        <v>1.4</v>
      </c>
    </row>
    <row r="5528" spans="1:4" x14ac:dyDescent="0.35">
      <c r="A5528">
        <v>5853</v>
      </c>
      <c r="B5528" t="s">
        <v>21800</v>
      </c>
      <c r="C5528">
        <v>0</v>
      </c>
      <c r="D5528" s="181">
        <v>1.41</v>
      </c>
    </row>
    <row r="5529" spans="1:4" x14ac:dyDescent="0.35">
      <c r="A5529">
        <v>5854</v>
      </c>
      <c r="B5529" t="s">
        <v>21801</v>
      </c>
      <c r="C5529">
        <v>0</v>
      </c>
      <c r="D5529" s="181">
        <v>1.41</v>
      </c>
    </row>
    <row r="5530" spans="1:4" x14ac:dyDescent="0.35">
      <c r="A5530">
        <v>5855</v>
      </c>
      <c r="B5530" t="s">
        <v>21802</v>
      </c>
      <c r="C5530">
        <v>0</v>
      </c>
      <c r="D5530" s="181">
        <v>1.41</v>
      </c>
    </row>
    <row r="5531" spans="1:4" x14ac:dyDescent="0.35">
      <c r="A5531">
        <v>5856</v>
      </c>
      <c r="B5531" t="s">
        <v>21803</v>
      </c>
      <c r="C5531">
        <v>0</v>
      </c>
      <c r="D5531" s="181">
        <v>7.891</v>
      </c>
    </row>
    <row r="5532" spans="1:4" x14ac:dyDescent="0.35">
      <c r="A5532">
        <v>5857</v>
      </c>
      <c r="B5532" t="s">
        <v>21804</v>
      </c>
      <c r="C5532">
        <v>0</v>
      </c>
      <c r="D5532" s="181">
        <v>5.7610000000000001</v>
      </c>
    </row>
    <row r="5533" spans="1:4" x14ac:dyDescent="0.35">
      <c r="A5533">
        <v>5858</v>
      </c>
      <c r="B5533" t="s">
        <v>21805</v>
      </c>
      <c r="C5533">
        <v>0</v>
      </c>
      <c r="D5533" s="181">
        <v>4.0810000000000004</v>
      </c>
    </row>
    <row r="5534" spans="1:4" x14ac:dyDescent="0.35">
      <c r="A5534">
        <v>5859</v>
      </c>
      <c r="B5534" t="s">
        <v>21806</v>
      </c>
      <c r="C5534">
        <v>0</v>
      </c>
      <c r="D5534" s="181">
        <v>7.5709999999999997</v>
      </c>
    </row>
    <row r="5535" spans="1:4" x14ac:dyDescent="0.35">
      <c r="A5535">
        <v>5860</v>
      </c>
      <c r="B5535" t="s">
        <v>21807</v>
      </c>
      <c r="C5535">
        <v>0</v>
      </c>
      <c r="D5535" s="181">
        <v>10.301</v>
      </c>
    </row>
    <row r="5536" spans="1:4" x14ac:dyDescent="0.35">
      <c r="A5536">
        <v>5861</v>
      </c>
      <c r="B5536" t="s">
        <v>21808</v>
      </c>
      <c r="C5536">
        <v>0</v>
      </c>
      <c r="D5536" s="181">
        <v>5.7110000000000003</v>
      </c>
    </row>
    <row r="5537" spans="1:4" x14ac:dyDescent="0.35">
      <c r="A5537">
        <v>5862</v>
      </c>
      <c r="B5537" t="s">
        <v>21809</v>
      </c>
      <c r="C5537">
        <v>0</v>
      </c>
      <c r="D5537" s="181">
        <v>7.7309999999999999</v>
      </c>
    </row>
    <row r="5538" spans="1:4" x14ac:dyDescent="0.35">
      <c r="A5538">
        <v>5863</v>
      </c>
      <c r="B5538" t="s">
        <v>21810</v>
      </c>
      <c r="C5538">
        <v>0</v>
      </c>
      <c r="D5538" s="181">
        <v>9.7910000000000004</v>
      </c>
    </row>
    <row r="5539" spans="1:4" x14ac:dyDescent="0.35">
      <c r="A5539">
        <v>5864</v>
      </c>
      <c r="B5539" t="s">
        <v>21811</v>
      </c>
      <c r="C5539">
        <v>0</v>
      </c>
      <c r="D5539" s="181">
        <v>4.4859999999999998</v>
      </c>
    </row>
    <row r="5540" spans="1:4" x14ac:dyDescent="0.35">
      <c r="A5540">
        <v>5865</v>
      </c>
      <c r="B5540" t="s">
        <v>21812</v>
      </c>
      <c r="C5540">
        <v>0</v>
      </c>
      <c r="D5540" s="181">
        <v>3.411</v>
      </c>
    </row>
    <row r="5541" spans="1:4" x14ac:dyDescent="0.35">
      <c r="A5541">
        <v>5869</v>
      </c>
      <c r="B5541" t="s">
        <v>21813</v>
      </c>
      <c r="C5541">
        <v>0</v>
      </c>
      <c r="D5541" s="181">
        <v>21.561</v>
      </c>
    </row>
    <row r="5542" spans="1:4" x14ac:dyDescent="0.35">
      <c r="A5542">
        <v>5870</v>
      </c>
      <c r="B5542" t="s">
        <v>21814</v>
      </c>
      <c r="C5542">
        <v>0</v>
      </c>
      <c r="D5542" s="181">
        <v>19.111000000000001</v>
      </c>
    </row>
    <row r="5543" spans="1:4" x14ac:dyDescent="0.35">
      <c r="A5543">
        <v>5871</v>
      </c>
      <c r="B5543" t="s">
        <v>21815</v>
      </c>
      <c r="C5543">
        <v>0</v>
      </c>
      <c r="D5543" s="181">
        <v>4.2</v>
      </c>
    </row>
    <row r="5544" spans="1:4" x14ac:dyDescent="0.35">
      <c r="A5544">
        <v>5872</v>
      </c>
      <c r="B5544" t="s">
        <v>21816</v>
      </c>
      <c r="C5544">
        <v>0</v>
      </c>
      <c r="D5544" s="181">
        <v>3.1</v>
      </c>
    </row>
    <row r="5545" spans="1:4" x14ac:dyDescent="0.35">
      <c r="A5545">
        <v>5873</v>
      </c>
      <c r="B5545" t="s">
        <v>21817</v>
      </c>
      <c r="C5545">
        <v>0</v>
      </c>
      <c r="D5545" s="181">
        <v>3.55</v>
      </c>
    </row>
    <row r="5546" spans="1:4" x14ac:dyDescent="0.35">
      <c r="A5546">
        <v>5874</v>
      </c>
      <c r="B5546" t="s">
        <v>21818</v>
      </c>
      <c r="C5546">
        <v>0</v>
      </c>
      <c r="D5546" s="181">
        <v>3.75</v>
      </c>
    </row>
    <row r="5547" spans="1:4" x14ac:dyDescent="0.35">
      <c r="A5547">
        <v>5875</v>
      </c>
      <c r="B5547" t="s">
        <v>21819</v>
      </c>
      <c r="C5547">
        <v>0</v>
      </c>
      <c r="D5547" s="181">
        <v>4.05</v>
      </c>
    </row>
    <row r="5548" spans="1:4" x14ac:dyDescent="0.35">
      <c r="A5548">
        <v>5876</v>
      </c>
      <c r="B5548" t="s">
        <v>21820</v>
      </c>
      <c r="C5548">
        <v>0</v>
      </c>
      <c r="D5548" s="181">
        <v>7.5</v>
      </c>
    </row>
    <row r="5549" spans="1:4" x14ac:dyDescent="0.35">
      <c r="A5549">
        <v>5877</v>
      </c>
      <c r="B5549" t="s">
        <v>21821</v>
      </c>
      <c r="C5549">
        <v>0</v>
      </c>
      <c r="D5549" s="181">
        <v>3.65</v>
      </c>
    </row>
    <row r="5550" spans="1:4" x14ac:dyDescent="0.35">
      <c r="A5550">
        <v>5878</v>
      </c>
      <c r="B5550" t="s">
        <v>21822</v>
      </c>
      <c r="C5550">
        <v>0</v>
      </c>
      <c r="D5550" s="181">
        <v>4.5</v>
      </c>
    </row>
    <row r="5551" spans="1:4" x14ac:dyDescent="0.35">
      <c r="A5551">
        <v>5879</v>
      </c>
      <c r="B5551" t="s">
        <v>21823</v>
      </c>
      <c r="C5551">
        <v>0</v>
      </c>
      <c r="D5551" s="181">
        <v>4.75</v>
      </c>
    </row>
    <row r="5552" spans="1:4" x14ac:dyDescent="0.35">
      <c r="A5552">
        <v>5880</v>
      </c>
      <c r="B5552" t="s">
        <v>21824</v>
      </c>
      <c r="C5552">
        <v>0</v>
      </c>
      <c r="D5552" s="181">
        <v>3.08</v>
      </c>
    </row>
    <row r="5553" spans="1:4" x14ac:dyDescent="0.35">
      <c r="A5553">
        <v>5881</v>
      </c>
      <c r="B5553" t="s">
        <v>21825</v>
      </c>
      <c r="C5553">
        <v>0</v>
      </c>
      <c r="D5553" s="181">
        <v>3.2</v>
      </c>
    </row>
    <row r="5554" spans="1:4" x14ac:dyDescent="0.35">
      <c r="A5554">
        <v>5882</v>
      </c>
      <c r="B5554" t="s">
        <v>21826</v>
      </c>
      <c r="C5554">
        <v>0</v>
      </c>
      <c r="D5554" s="181">
        <v>1.9</v>
      </c>
    </row>
    <row r="5555" spans="1:4" x14ac:dyDescent="0.35">
      <c r="A5555">
        <v>5883</v>
      </c>
      <c r="B5555" t="s">
        <v>21827</v>
      </c>
      <c r="C5555">
        <v>0</v>
      </c>
      <c r="D5555" s="181">
        <v>2</v>
      </c>
    </row>
    <row r="5556" spans="1:4" x14ac:dyDescent="0.35">
      <c r="A5556">
        <v>5884</v>
      </c>
      <c r="B5556" t="s">
        <v>21828</v>
      </c>
      <c r="C5556">
        <v>0</v>
      </c>
      <c r="D5556" s="181">
        <v>13.01</v>
      </c>
    </row>
    <row r="5557" spans="1:4" x14ac:dyDescent="0.35">
      <c r="A5557">
        <v>5885</v>
      </c>
      <c r="B5557" t="s">
        <v>21829</v>
      </c>
      <c r="C5557">
        <v>18</v>
      </c>
      <c r="D5557" s="181">
        <v>2.2029999999999998</v>
      </c>
    </row>
    <row r="5558" spans="1:4" x14ac:dyDescent="0.35">
      <c r="A5558">
        <v>5886</v>
      </c>
      <c r="B5558" t="s">
        <v>21830</v>
      </c>
      <c r="C5558">
        <v>0</v>
      </c>
      <c r="D5558" s="181">
        <v>14.946999999999999</v>
      </c>
    </row>
    <row r="5559" spans="1:4" x14ac:dyDescent="0.35">
      <c r="A5559">
        <v>5887</v>
      </c>
      <c r="B5559" t="s">
        <v>21831</v>
      </c>
      <c r="C5559">
        <v>0</v>
      </c>
      <c r="D5559" s="181">
        <v>6.6529999999999996</v>
      </c>
    </row>
    <row r="5560" spans="1:4" x14ac:dyDescent="0.35">
      <c r="A5560">
        <v>5889</v>
      </c>
      <c r="B5560" t="s">
        <v>21832</v>
      </c>
      <c r="C5560">
        <v>0</v>
      </c>
      <c r="D5560" s="181">
        <v>12.85</v>
      </c>
    </row>
    <row r="5561" spans="1:4" x14ac:dyDescent="0.35">
      <c r="A5561">
        <v>5890</v>
      </c>
      <c r="B5561" t="s">
        <v>21833</v>
      </c>
      <c r="C5561">
        <v>0</v>
      </c>
      <c r="D5561" s="181">
        <v>28.5</v>
      </c>
    </row>
    <row r="5562" spans="1:4" x14ac:dyDescent="0.35">
      <c r="A5562">
        <v>5891</v>
      </c>
      <c r="B5562" t="s">
        <v>21834</v>
      </c>
      <c r="C5562">
        <v>0</v>
      </c>
      <c r="D5562" s="181">
        <v>12.96</v>
      </c>
    </row>
    <row r="5563" spans="1:4" x14ac:dyDescent="0.35">
      <c r="A5563">
        <v>5892</v>
      </c>
      <c r="B5563" t="s">
        <v>21835</v>
      </c>
      <c r="C5563">
        <v>0</v>
      </c>
      <c r="D5563" s="181">
        <v>3.6970000000000001</v>
      </c>
    </row>
    <row r="5564" spans="1:4" x14ac:dyDescent="0.35">
      <c r="A5564">
        <v>5893</v>
      </c>
      <c r="B5564" t="s">
        <v>21836</v>
      </c>
      <c r="C5564">
        <v>0</v>
      </c>
      <c r="D5564" s="181">
        <v>16.207000000000001</v>
      </c>
    </row>
    <row r="5565" spans="1:4" x14ac:dyDescent="0.35">
      <c r="A5565">
        <v>5894</v>
      </c>
      <c r="B5565" t="s">
        <v>21837</v>
      </c>
      <c r="C5565">
        <v>0</v>
      </c>
      <c r="D5565" s="181">
        <v>13.99</v>
      </c>
    </row>
    <row r="5566" spans="1:4" x14ac:dyDescent="0.35">
      <c r="A5566">
        <v>5895</v>
      </c>
      <c r="B5566" t="s">
        <v>21838</v>
      </c>
      <c r="C5566">
        <v>0</v>
      </c>
      <c r="D5566" s="181">
        <v>28.896000000000001</v>
      </c>
    </row>
    <row r="5567" spans="1:4" x14ac:dyDescent="0.35">
      <c r="A5567">
        <v>5896</v>
      </c>
      <c r="B5567" t="s">
        <v>21839</v>
      </c>
      <c r="C5567">
        <v>0</v>
      </c>
      <c r="D5567" s="181">
        <v>26.196000000000002</v>
      </c>
    </row>
    <row r="5568" spans="1:4" x14ac:dyDescent="0.35">
      <c r="A5568">
        <v>5897</v>
      </c>
      <c r="B5568" t="s">
        <v>21840</v>
      </c>
      <c r="C5568">
        <v>0</v>
      </c>
      <c r="D5568" s="181">
        <v>17.16</v>
      </c>
    </row>
    <row r="5569" spans="1:4" x14ac:dyDescent="0.35">
      <c r="A5569">
        <v>5898</v>
      </c>
      <c r="B5569" t="s">
        <v>21841</v>
      </c>
      <c r="C5569">
        <v>0</v>
      </c>
      <c r="D5569" s="181">
        <v>15.95</v>
      </c>
    </row>
    <row r="5570" spans="1:4" x14ac:dyDescent="0.35">
      <c r="A5570">
        <v>5899</v>
      </c>
      <c r="B5570" t="s">
        <v>21842</v>
      </c>
      <c r="C5570">
        <v>0</v>
      </c>
      <c r="D5570" s="181">
        <v>21.896000000000001</v>
      </c>
    </row>
    <row r="5571" spans="1:4" x14ac:dyDescent="0.35">
      <c r="A5571">
        <v>5900</v>
      </c>
      <c r="B5571" t="s">
        <v>21843</v>
      </c>
      <c r="C5571">
        <v>0</v>
      </c>
      <c r="D5571" s="181">
        <v>29.13</v>
      </c>
    </row>
    <row r="5572" spans="1:4" x14ac:dyDescent="0.35">
      <c r="A5572">
        <v>5901</v>
      </c>
      <c r="B5572" t="s">
        <v>21844</v>
      </c>
      <c r="C5572">
        <v>0</v>
      </c>
      <c r="D5572" s="181">
        <v>17.2</v>
      </c>
    </row>
    <row r="5573" spans="1:4" x14ac:dyDescent="0.35">
      <c r="A5573">
        <v>5902</v>
      </c>
      <c r="B5573" t="s">
        <v>21845</v>
      </c>
      <c r="C5573">
        <v>0</v>
      </c>
      <c r="D5573" s="181">
        <v>34.9</v>
      </c>
    </row>
    <row r="5574" spans="1:4" x14ac:dyDescent="0.35">
      <c r="A5574">
        <v>5903</v>
      </c>
      <c r="B5574" t="s">
        <v>21846</v>
      </c>
      <c r="C5574">
        <v>0</v>
      </c>
      <c r="D5574" s="181">
        <v>100.07</v>
      </c>
    </row>
    <row r="5575" spans="1:4" x14ac:dyDescent="0.35">
      <c r="A5575">
        <v>5904</v>
      </c>
      <c r="B5575" t="s">
        <v>21847</v>
      </c>
      <c r="C5575">
        <v>0</v>
      </c>
      <c r="D5575" s="181">
        <v>78.05</v>
      </c>
    </row>
    <row r="5576" spans="1:4" x14ac:dyDescent="0.35">
      <c r="A5576">
        <v>5905</v>
      </c>
      <c r="B5576" t="s">
        <v>21848</v>
      </c>
      <c r="C5576">
        <v>0</v>
      </c>
      <c r="D5576" s="181">
        <v>54.465000000000003</v>
      </c>
    </row>
    <row r="5577" spans="1:4" x14ac:dyDescent="0.35">
      <c r="A5577">
        <v>5906</v>
      </c>
      <c r="B5577" t="s">
        <v>21849</v>
      </c>
      <c r="C5577">
        <v>0</v>
      </c>
      <c r="D5577" s="181">
        <v>64.75</v>
      </c>
    </row>
    <row r="5578" spans="1:4" x14ac:dyDescent="0.35">
      <c r="A5578">
        <v>5907</v>
      </c>
      <c r="B5578" t="s">
        <v>21850</v>
      </c>
      <c r="C5578">
        <v>0</v>
      </c>
      <c r="D5578" s="181">
        <v>55.42</v>
      </c>
    </row>
    <row r="5579" spans="1:4" x14ac:dyDescent="0.35">
      <c r="A5579">
        <v>5908</v>
      </c>
      <c r="B5579" t="s">
        <v>21851</v>
      </c>
      <c r="C5579">
        <v>0</v>
      </c>
      <c r="D5579" s="181">
        <v>5.37</v>
      </c>
    </row>
    <row r="5580" spans="1:4" x14ac:dyDescent="0.35">
      <c r="A5580">
        <v>5909</v>
      </c>
      <c r="B5580" t="s">
        <v>21852</v>
      </c>
      <c r="C5580">
        <v>9</v>
      </c>
      <c r="D5580" s="181">
        <v>8.91</v>
      </c>
    </row>
    <row r="5581" spans="1:4" x14ac:dyDescent="0.35">
      <c r="A5581">
        <v>5910</v>
      </c>
      <c r="B5581" t="s">
        <v>21853</v>
      </c>
      <c r="C5581">
        <v>9</v>
      </c>
      <c r="D5581" s="181">
        <v>14.87</v>
      </c>
    </row>
    <row r="5582" spans="1:4" x14ac:dyDescent="0.35">
      <c r="A5582">
        <v>5911</v>
      </c>
      <c r="B5582" t="s">
        <v>21854</v>
      </c>
      <c r="C5582">
        <v>6</v>
      </c>
      <c r="D5582" s="181">
        <v>16.809999999999999</v>
      </c>
    </row>
    <row r="5583" spans="1:4" x14ac:dyDescent="0.35">
      <c r="A5583">
        <v>5912</v>
      </c>
      <c r="B5583" t="s">
        <v>21855</v>
      </c>
      <c r="C5583">
        <v>0</v>
      </c>
      <c r="D5583" s="181">
        <v>15.06</v>
      </c>
    </row>
    <row r="5584" spans="1:4" x14ac:dyDescent="0.35">
      <c r="A5584">
        <v>5913</v>
      </c>
      <c r="B5584" t="s">
        <v>21856</v>
      </c>
      <c r="C5584">
        <v>0</v>
      </c>
      <c r="D5584" s="181">
        <v>16.809999999999999</v>
      </c>
    </row>
    <row r="5585" spans="1:4" x14ac:dyDescent="0.35">
      <c r="A5585">
        <v>5914</v>
      </c>
      <c r="B5585" t="s">
        <v>21857</v>
      </c>
      <c r="C5585">
        <v>0</v>
      </c>
      <c r="D5585" s="181">
        <v>13.834</v>
      </c>
    </row>
    <row r="5586" spans="1:4" x14ac:dyDescent="0.35">
      <c r="A5586">
        <v>5915</v>
      </c>
      <c r="B5586" t="s">
        <v>21858</v>
      </c>
      <c r="C5586">
        <v>15</v>
      </c>
      <c r="D5586" s="181">
        <v>14.071999999999999</v>
      </c>
    </row>
    <row r="5587" spans="1:4" x14ac:dyDescent="0.35">
      <c r="A5587">
        <v>5916</v>
      </c>
      <c r="B5587" t="s">
        <v>21859</v>
      </c>
      <c r="C5587">
        <v>0</v>
      </c>
      <c r="D5587" s="181">
        <v>27.75</v>
      </c>
    </row>
    <row r="5588" spans="1:4" x14ac:dyDescent="0.35">
      <c r="A5588">
        <v>5917</v>
      </c>
      <c r="B5588" t="s">
        <v>21860</v>
      </c>
      <c r="C5588">
        <v>3</v>
      </c>
      <c r="D5588" s="181">
        <v>30.33</v>
      </c>
    </row>
    <row r="5589" spans="1:4" x14ac:dyDescent="0.35">
      <c r="A5589">
        <v>5918</v>
      </c>
      <c r="B5589" t="s">
        <v>21861</v>
      </c>
      <c r="C5589">
        <v>0</v>
      </c>
      <c r="D5589" s="181">
        <v>12.613</v>
      </c>
    </row>
    <row r="5590" spans="1:4" x14ac:dyDescent="0.35">
      <c r="A5590">
        <v>5919</v>
      </c>
      <c r="B5590" t="s">
        <v>21862</v>
      </c>
      <c r="C5590">
        <v>0</v>
      </c>
      <c r="D5590" s="181">
        <v>13.9</v>
      </c>
    </row>
    <row r="5591" spans="1:4" x14ac:dyDescent="0.35">
      <c r="A5591">
        <v>5920</v>
      </c>
      <c r="B5591" t="s">
        <v>21863</v>
      </c>
      <c r="C5591">
        <v>0</v>
      </c>
      <c r="D5591" s="181">
        <v>184.27</v>
      </c>
    </row>
    <row r="5592" spans="1:4" x14ac:dyDescent="0.35">
      <c r="A5592">
        <v>5921</v>
      </c>
      <c r="B5592" t="s">
        <v>21864</v>
      </c>
      <c r="C5592">
        <v>0</v>
      </c>
      <c r="D5592" s="181">
        <v>82.95</v>
      </c>
    </row>
    <row r="5593" spans="1:4" x14ac:dyDescent="0.35">
      <c r="A5593">
        <v>5922</v>
      </c>
      <c r="B5593" t="s">
        <v>21865</v>
      </c>
      <c r="C5593">
        <v>0</v>
      </c>
      <c r="D5593" s="181">
        <v>60.22</v>
      </c>
    </row>
    <row r="5594" spans="1:4" x14ac:dyDescent="0.35">
      <c r="A5594">
        <v>5923</v>
      </c>
      <c r="B5594" t="s">
        <v>21866</v>
      </c>
      <c r="C5594">
        <v>0</v>
      </c>
      <c r="D5594" s="181">
        <v>83.2</v>
      </c>
    </row>
    <row r="5595" spans="1:4" x14ac:dyDescent="0.35">
      <c r="A5595">
        <v>5924</v>
      </c>
      <c r="B5595" t="s">
        <v>21867</v>
      </c>
      <c r="C5595">
        <v>0</v>
      </c>
      <c r="D5595" s="181">
        <v>9.76</v>
      </c>
    </row>
    <row r="5596" spans="1:4" x14ac:dyDescent="0.35">
      <c r="A5596">
        <v>5925</v>
      </c>
      <c r="B5596" t="s">
        <v>21868</v>
      </c>
      <c r="C5596">
        <v>0</v>
      </c>
      <c r="D5596" s="181">
        <v>94.58</v>
      </c>
    </row>
    <row r="5597" spans="1:4" x14ac:dyDescent="0.35">
      <c r="A5597">
        <v>5926</v>
      </c>
      <c r="B5597" t="s">
        <v>21869</v>
      </c>
      <c r="C5597">
        <v>0</v>
      </c>
      <c r="D5597" s="181">
        <v>75.099999999999994</v>
      </c>
    </row>
    <row r="5598" spans="1:4" x14ac:dyDescent="0.35">
      <c r="A5598">
        <v>5927</v>
      </c>
      <c r="B5598" t="s">
        <v>21870</v>
      </c>
      <c r="C5598">
        <v>0</v>
      </c>
      <c r="D5598" s="181">
        <v>131.85</v>
      </c>
    </row>
    <row r="5599" spans="1:4" x14ac:dyDescent="0.35">
      <c r="A5599">
        <v>5928</v>
      </c>
      <c r="B5599" t="s">
        <v>21871</v>
      </c>
      <c r="C5599">
        <v>0</v>
      </c>
      <c r="D5599" s="181">
        <v>134.41</v>
      </c>
    </row>
    <row r="5600" spans="1:4" x14ac:dyDescent="0.35">
      <c r="A5600">
        <v>5929</v>
      </c>
      <c r="B5600" t="s">
        <v>21872</v>
      </c>
      <c r="C5600">
        <v>0</v>
      </c>
      <c r="D5600" s="181">
        <v>3.2709999999999999</v>
      </c>
    </row>
    <row r="5601" spans="1:4" x14ac:dyDescent="0.35">
      <c r="A5601">
        <v>5930</v>
      </c>
      <c r="B5601" t="s">
        <v>21873</v>
      </c>
      <c r="C5601">
        <v>0</v>
      </c>
      <c r="D5601" s="181">
        <v>4.2610000000000001</v>
      </c>
    </row>
    <row r="5602" spans="1:4" x14ac:dyDescent="0.35">
      <c r="A5602">
        <v>5931</v>
      </c>
      <c r="B5602" t="s">
        <v>21874</v>
      </c>
      <c r="C5602">
        <v>12</v>
      </c>
      <c r="D5602" s="181">
        <v>5.27</v>
      </c>
    </row>
    <row r="5603" spans="1:4" x14ac:dyDescent="0.35">
      <c r="A5603">
        <v>5932</v>
      </c>
      <c r="B5603" t="s">
        <v>21875</v>
      </c>
      <c r="C5603">
        <v>0</v>
      </c>
      <c r="D5603" s="181">
        <v>68.86</v>
      </c>
    </row>
    <row r="5604" spans="1:4" x14ac:dyDescent="0.35">
      <c r="A5604">
        <v>5933</v>
      </c>
      <c r="B5604" t="s">
        <v>21876</v>
      </c>
      <c r="C5604">
        <v>0</v>
      </c>
      <c r="D5604" s="181">
        <v>17.888000000000002</v>
      </c>
    </row>
    <row r="5605" spans="1:4" x14ac:dyDescent="0.35">
      <c r="A5605">
        <v>5934</v>
      </c>
      <c r="B5605" t="s">
        <v>21877</v>
      </c>
      <c r="C5605">
        <v>12</v>
      </c>
      <c r="D5605" s="181">
        <v>18.158000000000001</v>
      </c>
    </row>
    <row r="5606" spans="1:4" x14ac:dyDescent="0.35">
      <c r="A5606">
        <v>5935</v>
      </c>
      <c r="B5606" t="s">
        <v>21878</v>
      </c>
      <c r="C5606">
        <v>0</v>
      </c>
      <c r="D5606" s="181">
        <v>21.268000000000001</v>
      </c>
    </row>
    <row r="5607" spans="1:4" x14ac:dyDescent="0.35">
      <c r="A5607">
        <v>5936</v>
      </c>
      <c r="B5607" t="s">
        <v>21879</v>
      </c>
      <c r="C5607">
        <v>0</v>
      </c>
      <c r="D5607" s="181">
        <v>20.398</v>
      </c>
    </row>
    <row r="5608" spans="1:4" x14ac:dyDescent="0.35">
      <c r="A5608">
        <v>5937</v>
      </c>
      <c r="B5608" t="s">
        <v>21880</v>
      </c>
      <c r="C5608">
        <v>0</v>
      </c>
      <c r="D5608" s="181">
        <v>15.276</v>
      </c>
    </row>
    <row r="5609" spans="1:4" x14ac:dyDescent="0.35">
      <c r="A5609">
        <v>5938</v>
      </c>
      <c r="B5609" t="s">
        <v>21881</v>
      </c>
      <c r="C5609">
        <v>0</v>
      </c>
      <c r="D5609" s="181">
        <v>11.715999999999999</v>
      </c>
    </row>
    <row r="5610" spans="1:4" x14ac:dyDescent="0.35">
      <c r="A5610">
        <v>5939</v>
      </c>
      <c r="B5610" t="s">
        <v>21882</v>
      </c>
      <c r="C5610">
        <v>0</v>
      </c>
      <c r="D5610" s="181">
        <v>17.28</v>
      </c>
    </row>
    <row r="5611" spans="1:4" x14ac:dyDescent="0.35">
      <c r="A5611">
        <v>5940</v>
      </c>
      <c r="B5611" t="s">
        <v>21883</v>
      </c>
      <c r="C5611">
        <v>0</v>
      </c>
      <c r="D5611" s="181">
        <v>9.32</v>
      </c>
    </row>
    <row r="5612" spans="1:4" x14ac:dyDescent="0.35">
      <c r="A5612">
        <v>5941</v>
      </c>
      <c r="B5612" t="s">
        <v>21884</v>
      </c>
      <c r="C5612">
        <v>0</v>
      </c>
      <c r="D5612" s="181">
        <v>14.074999999999999</v>
      </c>
    </row>
    <row r="5613" spans="1:4" x14ac:dyDescent="0.35">
      <c r="A5613">
        <v>5942</v>
      </c>
      <c r="B5613" t="s">
        <v>21885</v>
      </c>
      <c r="C5613">
        <v>0</v>
      </c>
      <c r="D5613" s="181">
        <v>23.85</v>
      </c>
    </row>
    <row r="5614" spans="1:4" x14ac:dyDescent="0.35">
      <c r="A5614">
        <v>5943</v>
      </c>
      <c r="B5614" t="s">
        <v>21886</v>
      </c>
      <c r="C5614">
        <v>0</v>
      </c>
      <c r="D5614" s="181">
        <v>23.73</v>
      </c>
    </row>
    <row r="5615" spans="1:4" x14ac:dyDescent="0.35">
      <c r="A5615">
        <v>5944</v>
      </c>
      <c r="B5615" t="s">
        <v>21887</v>
      </c>
      <c r="C5615">
        <v>0</v>
      </c>
      <c r="D5615" s="181">
        <v>7.68</v>
      </c>
    </row>
    <row r="5616" spans="1:4" x14ac:dyDescent="0.35">
      <c r="A5616">
        <v>5945</v>
      </c>
      <c r="B5616" t="s">
        <v>21888</v>
      </c>
      <c r="C5616">
        <v>0</v>
      </c>
      <c r="D5616" s="181">
        <v>12.832000000000001</v>
      </c>
    </row>
    <row r="5617" spans="1:4" x14ac:dyDescent="0.35">
      <c r="A5617">
        <v>5946</v>
      </c>
      <c r="B5617" t="s">
        <v>21889</v>
      </c>
      <c r="C5617">
        <v>0</v>
      </c>
      <c r="D5617" s="181">
        <v>12.006</v>
      </c>
    </row>
    <row r="5618" spans="1:4" x14ac:dyDescent="0.35">
      <c r="A5618">
        <v>5947</v>
      </c>
      <c r="B5618" t="s">
        <v>21890</v>
      </c>
      <c r="C5618">
        <v>12</v>
      </c>
      <c r="D5618" s="181">
        <v>8</v>
      </c>
    </row>
    <row r="5619" spans="1:4" x14ac:dyDescent="0.35">
      <c r="A5619">
        <v>5948</v>
      </c>
      <c r="B5619" t="s">
        <v>21891</v>
      </c>
      <c r="C5619">
        <v>0</v>
      </c>
      <c r="D5619" s="181">
        <v>6.27</v>
      </c>
    </row>
    <row r="5620" spans="1:4" x14ac:dyDescent="0.35">
      <c r="A5620">
        <v>5949</v>
      </c>
      <c r="B5620" t="s">
        <v>21892</v>
      </c>
      <c r="C5620">
        <v>0</v>
      </c>
      <c r="D5620" s="181">
        <v>7.65</v>
      </c>
    </row>
    <row r="5621" spans="1:4" x14ac:dyDescent="0.35">
      <c r="A5621">
        <v>5950</v>
      </c>
      <c r="B5621" t="s">
        <v>21893</v>
      </c>
      <c r="C5621">
        <v>0</v>
      </c>
      <c r="D5621" s="181">
        <v>36.222999999999999</v>
      </c>
    </row>
    <row r="5622" spans="1:4" x14ac:dyDescent="0.35">
      <c r="A5622">
        <v>5951</v>
      </c>
      <c r="B5622" t="s">
        <v>21894</v>
      </c>
      <c r="C5622">
        <v>0</v>
      </c>
      <c r="D5622" s="181">
        <v>156.9</v>
      </c>
    </row>
    <row r="5623" spans="1:4" x14ac:dyDescent="0.35">
      <c r="A5623">
        <v>5952</v>
      </c>
      <c r="B5623" t="s">
        <v>21895</v>
      </c>
      <c r="C5623">
        <v>54</v>
      </c>
      <c r="D5623" s="181">
        <v>11.4</v>
      </c>
    </row>
    <row r="5624" spans="1:4" x14ac:dyDescent="0.35">
      <c r="A5624">
        <v>5953</v>
      </c>
      <c r="B5624" t="s">
        <v>21896</v>
      </c>
      <c r="C5624">
        <v>6</v>
      </c>
      <c r="D5624" s="181">
        <v>26.91</v>
      </c>
    </row>
    <row r="5625" spans="1:4" x14ac:dyDescent="0.35">
      <c r="A5625">
        <v>5954</v>
      </c>
      <c r="B5625" t="s">
        <v>21897</v>
      </c>
      <c r="C5625">
        <v>0</v>
      </c>
      <c r="D5625" s="181">
        <v>36.1</v>
      </c>
    </row>
    <row r="5626" spans="1:4" x14ac:dyDescent="0.35">
      <c r="A5626">
        <v>5955</v>
      </c>
      <c r="B5626" t="s">
        <v>21898</v>
      </c>
      <c r="C5626">
        <v>3</v>
      </c>
      <c r="D5626" s="181">
        <v>30.135999999999999</v>
      </c>
    </row>
    <row r="5627" spans="1:4" x14ac:dyDescent="0.35">
      <c r="A5627">
        <v>5956</v>
      </c>
      <c r="B5627" t="s">
        <v>21899</v>
      </c>
      <c r="C5627">
        <v>0</v>
      </c>
      <c r="D5627" s="181">
        <v>59.052999999999997</v>
      </c>
    </row>
    <row r="5628" spans="1:4" x14ac:dyDescent="0.35">
      <c r="A5628">
        <v>5957</v>
      </c>
      <c r="B5628" t="s">
        <v>21900</v>
      </c>
      <c r="C5628">
        <v>0</v>
      </c>
      <c r="D5628" s="181">
        <v>17.86</v>
      </c>
    </row>
    <row r="5629" spans="1:4" x14ac:dyDescent="0.35">
      <c r="A5629">
        <v>5958</v>
      </c>
      <c r="B5629" t="s">
        <v>21901</v>
      </c>
      <c r="C5629">
        <v>0</v>
      </c>
      <c r="D5629" s="181">
        <v>8.98</v>
      </c>
    </row>
    <row r="5630" spans="1:4" x14ac:dyDescent="0.35">
      <c r="A5630">
        <v>5959</v>
      </c>
      <c r="B5630" t="s">
        <v>21902</v>
      </c>
      <c r="C5630">
        <v>0</v>
      </c>
      <c r="D5630" s="181">
        <v>185.39</v>
      </c>
    </row>
    <row r="5631" spans="1:4" x14ac:dyDescent="0.35">
      <c r="A5631">
        <v>5960</v>
      </c>
      <c r="B5631" t="s">
        <v>21903</v>
      </c>
      <c r="C5631">
        <v>0</v>
      </c>
      <c r="D5631" s="181">
        <v>365.9</v>
      </c>
    </row>
    <row r="5632" spans="1:4" x14ac:dyDescent="0.35">
      <c r="A5632">
        <v>5961</v>
      </c>
      <c r="B5632" t="s">
        <v>21904</v>
      </c>
      <c r="C5632">
        <v>0</v>
      </c>
      <c r="D5632" s="181">
        <v>23.45</v>
      </c>
    </row>
    <row r="5633" spans="1:4" x14ac:dyDescent="0.35">
      <c r="A5633">
        <v>5962</v>
      </c>
      <c r="B5633" t="s">
        <v>21905</v>
      </c>
      <c r="C5633">
        <v>0</v>
      </c>
      <c r="D5633" s="181">
        <v>11.11</v>
      </c>
    </row>
    <row r="5634" spans="1:4" x14ac:dyDescent="0.35">
      <c r="A5634">
        <v>5963</v>
      </c>
      <c r="B5634" t="s">
        <v>21906</v>
      </c>
      <c r="C5634">
        <v>0</v>
      </c>
      <c r="D5634" s="181">
        <v>22.8</v>
      </c>
    </row>
    <row r="5635" spans="1:4" x14ac:dyDescent="0.35">
      <c r="A5635">
        <v>5964</v>
      </c>
      <c r="B5635" t="s">
        <v>21907</v>
      </c>
      <c r="C5635">
        <v>0</v>
      </c>
      <c r="D5635" s="181">
        <v>9.7100000000000009</v>
      </c>
    </row>
    <row r="5636" spans="1:4" x14ac:dyDescent="0.35">
      <c r="A5636">
        <v>5965</v>
      </c>
      <c r="B5636" t="s">
        <v>21908</v>
      </c>
      <c r="C5636">
        <v>0</v>
      </c>
      <c r="D5636" s="181">
        <v>34.93</v>
      </c>
    </row>
    <row r="5637" spans="1:4" x14ac:dyDescent="0.35">
      <c r="A5637">
        <v>5966</v>
      </c>
      <c r="B5637" t="s">
        <v>21909</v>
      </c>
      <c r="C5637">
        <v>0</v>
      </c>
      <c r="D5637" s="181">
        <v>43.45</v>
      </c>
    </row>
    <row r="5638" spans="1:4" x14ac:dyDescent="0.35">
      <c r="A5638">
        <v>5967</v>
      </c>
      <c r="B5638" t="s">
        <v>21910</v>
      </c>
      <c r="C5638">
        <v>0</v>
      </c>
      <c r="D5638" s="181">
        <v>16</v>
      </c>
    </row>
    <row r="5639" spans="1:4" x14ac:dyDescent="0.35">
      <c r="A5639">
        <v>5968</v>
      </c>
      <c r="B5639" t="s">
        <v>21911</v>
      </c>
      <c r="C5639">
        <v>0</v>
      </c>
      <c r="D5639" s="181">
        <v>19.87</v>
      </c>
    </row>
    <row r="5640" spans="1:4" x14ac:dyDescent="0.35">
      <c r="A5640">
        <v>5969</v>
      </c>
      <c r="B5640" t="s">
        <v>21912</v>
      </c>
      <c r="C5640">
        <v>0</v>
      </c>
      <c r="D5640" s="181">
        <v>11.38</v>
      </c>
    </row>
    <row r="5641" spans="1:4" x14ac:dyDescent="0.35">
      <c r="A5641">
        <v>5970</v>
      </c>
      <c r="B5641" t="s">
        <v>21913</v>
      </c>
      <c r="C5641">
        <v>0</v>
      </c>
      <c r="D5641" s="181">
        <v>14.94</v>
      </c>
    </row>
    <row r="5642" spans="1:4" x14ac:dyDescent="0.35">
      <c r="A5642">
        <v>5971</v>
      </c>
      <c r="B5642" t="s">
        <v>21914</v>
      </c>
      <c r="C5642">
        <v>6</v>
      </c>
      <c r="D5642" s="181">
        <v>22.26</v>
      </c>
    </row>
    <row r="5643" spans="1:4" x14ac:dyDescent="0.35">
      <c r="A5643">
        <v>5972</v>
      </c>
      <c r="B5643" t="s">
        <v>21915</v>
      </c>
      <c r="C5643">
        <v>0</v>
      </c>
      <c r="D5643" s="181">
        <v>20.66</v>
      </c>
    </row>
    <row r="5644" spans="1:4" x14ac:dyDescent="0.35">
      <c r="A5644">
        <v>5973</v>
      </c>
      <c r="B5644" t="s">
        <v>21916</v>
      </c>
      <c r="C5644">
        <v>0</v>
      </c>
      <c r="D5644" s="181">
        <v>26.61</v>
      </c>
    </row>
    <row r="5645" spans="1:4" x14ac:dyDescent="0.35">
      <c r="A5645">
        <v>5974</v>
      </c>
      <c r="B5645" t="s">
        <v>21917</v>
      </c>
      <c r="C5645">
        <v>0</v>
      </c>
      <c r="D5645" s="181">
        <v>17.75</v>
      </c>
    </row>
    <row r="5646" spans="1:4" x14ac:dyDescent="0.35">
      <c r="A5646">
        <v>5975</v>
      </c>
      <c r="B5646" t="s">
        <v>21918</v>
      </c>
      <c r="C5646">
        <v>0</v>
      </c>
      <c r="D5646" s="181">
        <v>7.86</v>
      </c>
    </row>
    <row r="5647" spans="1:4" x14ac:dyDescent="0.35">
      <c r="A5647">
        <v>5976</v>
      </c>
      <c r="B5647" t="s">
        <v>21919</v>
      </c>
      <c r="C5647">
        <v>6</v>
      </c>
      <c r="D5647" s="181">
        <v>17.91</v>
      </c>
    </row>
    <row r="5648" spans="1:4" x14ac:dyDescent="0.35">
      <c r="A5648">
        <v>5977</v>
      </c>
      <c r="B5648" t="s">
        <v>21920</v>
      </c>
      <c r="C5648">
        <v>9</v>
      </c>
      <c r="D5648" s="181">
        <v>19.260000000000002</v>
      </c>
    </row>
    <row r="5649" spans="1:4" x14ac:dyDescent="0.35">
      <c r="A5649">
        <v>5978</v>
      </c>
      <c r="B5649" t="s">
        <v>21921</v>
      </c>
      <c r="C5649">
        <v>0</v>
      </c>
      <c r="D5649" s="181">
        <v>16.27</v>
      </c>
    </row>
    <row r="5650" spans="1:4" x14ac:dyDescent="0.35">
      <c r="A5650">
        <v>5979</v>
      </c>
      <c r="B5650" t="s">
        <v>21922</v>
      </c>
      <c r="C5650">
        <v>0</v>
      </c>
      <c r="D5650" s="181">
        <v>21.832999999999998</v>
      </c>
    </row>
    <row r="5651" spans="1:4" x14ac:dyDescent="0.35">
      <c r="A5651">
        <v>5980</v>
      </c>
      <c r="B5651" t="s">
        <v>21923</v>
      </c>
      <c r="C5651">
        <v>0</v>
      </c>
      <c r="D5651" s="181">
        <v>23.74</v>
      </c>
    </row>
    <row r="5652" spans="1:4" x14ac:dyDescent="0.35">
      <c r="A5652">
        <v>5981</v>
      </c>
      <c r="B5652" t="s">
        <v>21924</v>
      </c>
      <c r="C5652">
        <v>0</v>
      </c>
      <c r="D5652" s="181">
        <v>45.9</v>
      </c>
    </row>
    <row r="5653" spans="1:4" x14ac:dyDescent="0.35">
      <c r="A5653">
        <v>5982</v>
      </c>
      <c r="B5653" t="s">
        <v>21925</v>
      </c>
      <c r="C5653">
        <v>0</v>
      </c>
      <c r="D5653" s="181">
        <v>53.9</v>
      </c>
    </row>
    <row r="5654" spans="1:4" x14ac:dyDescent="0.35">
      <c r="A5654">
        <v>5983</v>
      </c>
      <c r="B5654" t="s">
        <v>21926</v>
      </c>
      <c r="C5654">
        <v>0</v>
      </c>
      <c r="D5654" s="181">
        <v>51.7</v>
      </c>
    </row>
    <row r="5655" spans="1:4" x14ac:dyDescent="0.35">
      <c r="A5655">
        <v>5984</v>
      </c>
      <c r="B5655" t="s">
        <v>21927</v>
      </c>
      <c r="C5655">
        <v>6</v>
      </c>
      <c r="D5655" s="181">
        <v>10.88</v>
      </c>
    </row>
    <row r="5656" spans="1:4" x14ac:dyDescent="0.35">
      <c r="A5656">
        <v>5985</v>
      </c>
      <c r="B5656" t="s">
        <v>21928</v>
      </c>
      <c r="C5656">
        <v>0</v>
      </c>
      <c r="D5656" s="181">
        <v>35</v>
      </c>
    </row>
    <row r="5657" spans="1:4" x14ac:dyDescent="0.35">
      <c r="A5657">
        <v>5986</v>
      </c>
      <c r="B5657" t="s">
        <v>21929</v>
      </c>
      <c r="C5657">
        <v>0</v>
      </c>
      <c r="D5657" s="181">
        <v>73.92</v>
      </c>
    </row>
    <row r="5658" spans="1:4" x14ac:dyDescent="0.35">
      <c r="A5658">
        <v>5987</v>
      </c>
      <c r="B5658" t="s">
        <v>21930</v>
      </c>
      <c r="C5658">
        <v>0</v>
      </c>
      <c r="D5658" s="181">
        <v>24.884</v>
      </c>
    </row>
    <row r="5659" spans="1:4" x14ac:dyDescent="0.35">
      <c r="A5659">
        <v>5988</v>
      </c>
      <c r="B5659" t="s">
        <v>21931</v>
      </c>
      <c r="C5659">
        <v>0</v>
      </c>
      <c r="D5659" s="181">
        <v>28.614999999999998</v>
      </c>
    </row>
    <row r="5660" spans="1:4" x14ac:dyDescent="0.35">
      <c r="A5660">
        <v>5989</v>
      </c>
      <c r="B5660" t="s">
        <v>21932</v>
      </c>
      <c r="C5660">
        <v>0</v>
      </c>
      <c r="D5660" s="181">
        <v>51.98</v>
      </c>
    </row>
    <row r="5661" spans="1:4" x14ac:dyDescent="0.35">
      <c r="A5661">
        <v>5990</v>
      </c>
      <c r="B5661" t="s">
        <v>21933</v>
      </c>
      <c r="C5661">
        <v>0</v>
      </c>
      <c r="D5661" s="181">
        <v>59.1</v>
      </c>
    </row>
    <row r="5662" spans="1:4" x14ac:dyDescent="0.35">
      <c r="A5662">
        <v>5991</v>
      </c>
      <c r="B5662" t="s">
        <v>21934</v>
      </c>
      <c r="C5662">
        <v>0</v>
      </c>
      <c r="D5662" s="181">
        <v>19.835999999999999</v>
      </c>
    </row>
    <row r="5663" spans="1:4" x14ac:dyDescent="0.35">
      <c r="A5663">
        <v>5992</v>
      </c>
      <c r="B5663" t="s">
        <v>21935</v>
      </c>
      <c r="C5663">
        <v>0</v>
      </c>
      <c r="D5663" s="181">
        <v>47.63</v>
      </c>
    </row>
    <row r="5664" spans="1:4" x14ac:dyDescent="0.35">
      <c r="A5664">
        <v>5993</v>
      </c>
      <c r="B5664" t="s">
        <v>21936</v>
      </c>
      <c r="C5664">
        <v>0</v>
      </c>
      <c r="D5664" s="181">
        <v>33.229999999999997</v>
      </c>
    </row>
    <row r="5665" spans="1:4" x14ac:dyDescent="0.35">
      <c r="A5665">
        <v>5994</v>
      </c>
      <c r="B5665" t="s">
        <v>21937</v>
      </c>
      <c r="C5665">
        <v>0</v>
      </c>
      <c r="D5665" s="181">
        <v>11.83</v>
      </c>
    </row>
    <row r="5666" spans="1:4" x14ac:dyDescent="0.35">
      <c r="A5666">
        <v>5995</v>
      </c>
      <c r="B5666" t="s">
        <v>21938</v>
      </c>
      <c r="C5666">
        <v>0</v>
      </c>
      <c r="D5666" s="181">
        <v>9.9600000000000009</v>
      </c>
    </row>
    <row r="5667" spans="1:4" x14ac:dyDescent="0.35">
      <c r="A5667">
        <v>5996</v>
      </c>
      <c r="B5667" t="s">
        <v>21939</v>
      </c>
      <c r="C5667">
        <v>0</v>
      </c>
      <c r="D5667" s="181">
        <v>10</v>
      </c>
    </row>
    <row r="5668" spans="1:4" x14ac:dyDescent="0.35">
      <c r="A5668">
        <v>5997</v>
      </c>
      <c r="B5668" t="s">
        <v>21940</v>
      </c>
      <c r="C5668">
        <v>0</v>
      </c>
      <c r="D5668" s="181">
        <v>19.3</v>
      </c>
    </row>
    <row r="5669" spans="1:4" x14ac:dyDescent="0.35">
      <c r="A5669">
        <v>5998</v>
      </c>
      <c r="B5669" t="s">
        <v>21941</v>
      </c>
      <c r="C5669">
        <v>0</v>
      </c>
      <c r="D5669" s="181">
        <v>15.05</v>
      </c>
    </row>
    <row r="5670" spans="1:4" x14ac:dyDescent="0.35">
      <c r="A5670">
        <v>5999</v>
      </c>
      <c r="B5670" t="s">
        <v>21942</v>
      </c>
      <c r="C5670">
        <v>0</v>
      </c>
      <c r="D5670" s="181">
        <v>19.835000000000001</v>
      </c>
    </row>
    <row r="5671" spans="1:4" x14ac:dyDescent="0.35">
      <c r="A5671">
        <v>6000</v>
      </c>
      <c r="B5671" t="s">
        <v>21943</v>
      </c>
      <c r="C5671">
        <v>0</v>
      </c>
      <c r="D5671" s="181">
        <v>31.88</v>
      </c>
    </row>
    <row r="5672" spans="1:4" x14ac:dyDescent="0.35">
      <c r="A5672">
        <v>6001</v>
      </c>
      <c r="B5672" t="s">
        <v>21944</v>
      </c>
      <c r="C5672">
        <v>0</v>
      </c>
      <c r="D5672" s="181">
        <v>13.22</v>
      </c>
    </row>
    <row r="5673" spans="1:4" x14ac:dyDescent="0.35">
      <c r="A5673">
        <v>6003</v>
      </c>
      <c r="B5673" t="s">
        <v>21945</v>
      </c>
      <c r="C5673">
        <v>0</v>
      </c>
      <c r="D5673" s="181">
        <v>104.5</v>
      </c>
    </row>
    <row r="5674" spans="1:4" x14ac:dyDescent="0.35">
      <c r="A5674">
        <v>6004</v>
      </c>
      <c r="B5674" t="s">
        <v>21946</v>
      </c>
      <c r="C5674">
        <v>0</v>
      </c>
      <c r="D5674" s="181">
        <v>6.23</v>
      </c>
    </row>
    <row r="5675" spans="1:4" x14ac:dyDescent="0.35">
      <c r="A5675">
        <v>6005</v>
      </c>
      <c r="B5675" t="s">
        <v>21947</v>
      </c>
      <c r="C5675">
        <v>0</v>
      </c>
      <c r="D5675" s="181">
        <v>17.579999999999998</v>
      </c>
    </row>
    <row r="5676" spans="1:4" x14ac:dyDescent="0.35">
      <c r="A5676">
        <v>6006</v>
      </c>
      <c r="B5676" t="s">
        <v>21948</v>
      </c>
      <c r="C5676">
        <v>0</v>
      </c>
      <c r="D5676" s="181">
        <v>0</v>
      </c>
    </row>
    <row r="5677" spans="1:4" x14ac:dyDescent="0.35">
      <c r="A5677">
        <v>6007</v>
      </c>
      <c r="B5677" t="s">
        <v>21949</v>
      </c>
      <c r="C5677">
        <v>0</v>
      </c>
      <c r="D5677" s="181">
        <v>13.76</v>
      </c>
    </row>
    <row r="5678" spans="1:4" x14ac:dyDescent="0.35">
      <c r="A5678">
        <v>6008</v>
      </c>
      <c r="B5678" t="s">
        <v>21950</v>
      </c>
      <c r="C5678">
        <v>0</v>
      </c>
      <c r="D5678" s="181">
        <v>11.16</v>
      </c>
    </row>
    <row r="5679" spans="1:4" x14ac:dyDescent="0.35">
      <c r="A5679">
        <v>6009</v>
      </c>
      <c r="B5679" t="s">
        <v>21951</v>
      </c>
      <c r="C5679">
        <v>0</v>
      </c>
      <c r="D5679" s="181">
        <v>3.56</v>
      </c>
    </row>
    <row r="5680" spans="1:4" x14ac:dyDescent="0.35">
      <c r="A5680">
        <v>6010</v>
      </c>
      <c r="B5680" t="s">
        <v>21952</v>
      </c>
      <c r="C5680">
        <v>0</v>
      </c>
      <c r="D5680" s="181">
        <v>3.56</v>
      </c>
    </row>
    <row r="5681" spans="1:4" x14ac:dyDescent="0.35">
      <c r="A5681">
        <v>6011</v>
      </c>
      <c r="B5681" t="s">
        <v>21953</v>
      </c>
      <c r="C5681">
        <v>0</v>
      </c>
      <c r="D5681" s="181">
        <v>3.56</v>
      </c>
    </row>
    <row r="5682" spans="1:4" x14ac:dyDescent="0.35">
      <c r="A5682">
        <v>6012</v>
      </c>
      <c r="B5682" t="s">
        <v>21954</v>
      </c>
      <c r="C5682">
        <v>36</v>
      </c>
      <c r="D5682" s="181">
        <v>4.12</v>
      </c>
    </row>
    <row r="5683" spans="1:4" x14ac:dyDescent="0.35">
      <c r="A5683">
        <v>6013</v>
      </c>
      <c r="B5683" t="s">
        <v>21955</v>
      </c>
      <c r="C5683">
        <v>12</v>
      </c>
      <c r="D5683" s="181">
        <v>4.12</v>
      </c>
    </row>
    <row r="5684" spans="1:4" x14ac:dyDescent="0.35">
      <c r="A5684">
        <v>6014</v>
      </c>
      <c r="B5684" t="s">
        <v>21956</v>
      </c>
      <c r="C5684">
        <v>0</v>
      </c>
      <c r="D5684" s="181">
        <v>3.56</v>
      </c>
    </row>
    <row r="5685" spans="1:4" x14ac:dyDescent="0.35">
      <c r="A5685">
        <v>6015</v>
      </c>
      <c r="B5685" t="s">
        <v>21957</v>
      </c>
      <c r="C5685">
        <v>0</v>
      </c>
      <c r="D5685" s="181">
        <v>3.6850000000000001</v>
      </c>
    </row>
    <row r="5686" spans="1:4" x14ac:dyDescent="0.35">
      <c r="A5686">
        <v>6016</v>
      </c>
      <c r="B5686" t="s">
        <v>21958</v>
      </c>
      <c r="C5686">
        <v>9</v>
      </c>
      <c r="D5686" s="181">
        <v>13.11</v>
      </c>
    </row>
    <row r="5687" spans="1:4" x14ac:dyDescent="0.35">
      <c r="A5687">
        <v>6017</v>
      </c>
      <c r="B5687" t="s">
        <v>21959</v>
      </c>
      <c r="C5687">
        <v>0</v>
      </c>
      <c r="D5687" s="181">
        <v>10.3</v>
      </c>
    </row>
    <row r="5688" spans="1:4" x14ac:dyDescent="0.35">
      <c r="A5688">
        <v>6018</v>
      </c>
      <c r="B5688" t="s">
        <v>21960</v>
      </c>
      <c r="C5688">
        <v>0</v>
      </c>
      <c r="D5688" s="181">
        <v>12.4</v>
      </c>
    </row>
    <row r="5689" spans="1:4" x14ac:dyDescent="0.35">
      <c r="A5689">
        <v>6019</v>
      </c>
      <c r="B5689" t="s">
        <v>21961</v>
      </c>
      <c r="C5689">
        <v>3</v>
      </c>
      <c r="D5689" s="181">
        <v>25.01</v>
      </c>
    </row>
    <row r="5690" spans="1:4" x14ac:dyDescent="0.35">
      <c r="A5690">
        <v>6020</v>
      </c>
      <c r="B5690" t="s">
        <v>21962</v>
      </c>
      <c r="C5690">
        <v>0</v>
      </c>
      <c r="D5690" s="181">
        <v>7.33</v>
      </c>
    </row>
    <row r="5691" spans="1:4" x14ac:dyDescent="0.35">
      <c r="A5691">
        <v>6021</v>
      </c>
      <c r="B5691" t="s">
        <v>21963</v>
      </c>
      <c r="C5691">
        <v>0</v>
      </c>
      <c r="D5691" s="181">
        <v>14.61</v>
      </c>
    </row>
    <row r="5692" spans="1:4" x14ac:dyDescent="0.35">
      <c r="A5692">
        <v>6022</v>
      </c>
      <c r="B5692" t="s">
        <v>21964</v>
      </c>
      <c r="C5692">
        <v>0</v>
      </c>
      <c r="D5692" s="181">
        <v>14.9</v>
      </c>
    </row>
    <row r="5693" spans="1:4" x14ac:dyDescent="0.35">
      <c r="A5693">
        <v>6023</v>
      </c>
      <c r="B5693" t="s">
        <v>21965</v>
      </c>
      <c r="C5693">
        <v>0</v>
      </c>
      <c r="D5693" s="181">
        <v>0</v>
      </c>
    </row>
    <row r="5694" spans="1:4" x14ac:dyDescent="0.35">
      <c r="A5694">
        <v>6024</v>
      </c>
      <c r="B5694" t="s">
        <v>21966</v>
      </c>
      <c r="C5694">
        <v>6</v>
      </c>
      <c r="D5694" s="181">
        <v>22.3</v>
      </c>
    </row>
    <row r="5695" spans="1:4" x14ac:dyDescent="0.35">
      <c r="A5695">
        <v>6025</v>
      </c>
      <c r="B5695" t="s">
        <v>21967</v>
      </c>
      <c r="C5695">
        <v>0</v>
      </c>
      <c r="D5695" s="181">
        <v>8.6999999999999993</v>
      </c>
    </row>
    <row r="5696" spans="1:4" x14ac:dyDescent="0.35">
      <c r="A5696">
        <v>6026</v>
      </c>
      <c r="B5696" t="s">
        <v>21968</v>
      </c>
      <c r="C5696">
        <v>0</v>
      </c>
      <c r="D5696" s="181">
        <v>16.579999999999998</v>
      </c>
    </row>
    <row r="5697" spans="1:4" x14ac:dyDescent="0.35">
      <c r="A5697">
        <v>6027</v>
      </c>
      <c r="B5697" t="s">
        <v>21969</v>
      </c>
      <c r="C5697">
        <v>0</v>
      </c>
      <c r="D5697" s="181">
        <v>18.07</v>
      </c>
    </row>
    <row r="5698" spans="1:4" x14ac:dyDescent="0.35">
      <c r="A5698">
        <v>6028</v>
      </c>
      <c r="B5698" t="s">
        <v>21970</v>
      </c>
      <c r="C5698">
        <v>0</v>
      </c>
      <c r="D5698" s="181">
        <v>30.14</v>
      </c>
    </row>
    <row r="5699" spans="1:4" x14ac:dyDescent="0.35">
      <c r="A5699">
        <v>6029</v>
      </c>
      <c r="B5699" t="s">
        <v>21971</v>
      </c>
      <c r="C5699">
        <v>6</v>
      </c>
      <c r="D5699" s="181">
        <v>33.51</v>
      </c>
    </row>
    <row r="5700" spans="1:4" x14ac:dyDescent="0.35">
      <c r="A5700">
        <v>6030</v>
      </c>
      <c r="B5700" t="s">
        <v>21972</v>
      </c>
      <c r="C5700">
        <v>0</v>
      </c>
      <c r="D5700" s="181">
        <v>48.23</v>
      </c>
    </row>
    <row r="5701" spans="1:4" x14ac:dyDescent="0.35">
      <c r="A5701">
        <v>6031</v>
      </c>
      <c r="B5701" t="s">
        <v>21973</v>
      </c>
      <c r="C5701">
        <v>0</v>
      </c>
      <c r="D5701" s="181">
        <v>12.58</v>
      </c>
    </row>
    <row r="5702" spans="1:4" x14ac:dyDescent="0.35">
      <c r="A5702">
        <v>6032</v>
      </c>
      <c r="B5702" t="s">
        <v>21974</v>
      </c>
      <c r="C5702">
        <v>0</v>
      </c>
      <c r="D5702" s="181">
        <v>12.58</v>
      </c>
    </row>
    <row r="5703" spans="1:4" x14ac:dyDescent="0.35">
      <c r="A5703">
        <v>6033</v>
      </c>
      <c r="B5703" t="s">
        <v>21975</v>
      </c>
      <c r="C5703">
        <v>0</v>
      </c>
      <c r="D5703" s="181">
        <v>4.57</v>
      </c>
    </row>
    <row r="5704" spans="1:4" x14ac:dyDescent="0.35">
      <c r="A5704">
        <v>6034</v>
      </c>
      <c r="B5704" t="s">
        <v>21976</v>
      </c>
      <c r="C5704">
        <v>0</v>
      </c>
      <c r="D5704" s="181">
        <v>21.35</v>
      </c>
    </row>
    <row r="5705" spans="1:4" x14ac:dyDescent="0.35">
      <c r="A5705">
        <v>6035</v>
      </c>
      <c r="B5705" t="s">
        <v>21977</v>
      </c>
      <c r="C5705">
        <v>6</v>
      </c>
      <c r="D5705" s="181">
        <v>20.48</v>
      </c>
    </row>
    <row r="5706" spans="1:4" x14ac:dyDescent="0.35">
      <c r="A5706">
        <v>6036</v>
      </c>
      <c r="B5706" t="s">
        <v>21978</v>
      </c>
      <c r="C5706">
        <v>0</v>
      </c>
      <c r="D5706" s="181">
        <v>26.68</v>
      </c>
    </row>
    <row r="5707" spans="1:4" x14ac:dyDescent="0.35">
      <c r="A5707">
        <v>6037</v>
      </c>
      <c r="B5707" t="s">
        <v>21979</v>
      </c>
      <c r="C5707">
        <v>0</v>
      </c>
      <c r="D5707" s="181">
        <v>11.04</v>
      </c>
    </row>
    <row r="5708" spans="1:4" x14ac:dyDescent="0.35">
      <c r="A5708">
        <v>6038</v>
      </c>
      <c r="B5708" t="s">
        <v>21980</v>
      </c>
      <c r="C5708">
        <v>0</v>
      </c>
      <c r="D5708" s="181">
        <v>6.5380000000000003</v>
      </c>
    </row>
    <row r="5709" spans="1:4" x14ac:dyDescent="0.35">
      <c r="A5709">
        <v>6039</v>
      </c>
      <c r="B5709" t="s">
        <v>21981</v>
      </c>
      <c r="C5709">
        <v>0</v>
      </c>
      <c r="D5709" s="181">
        <v>23.82</v>
      </c>
    </row>
    <row r="5710" spans="1:4" x14ac:dyDescent="0.35">
      <c r="A5710">
        <v>6040</v>
      </c>
      <c r="B5710" t="s">
        <v>21982</v>
      </c>
      <c r="C5710">
        <v>0</v>
      </c>
      <c r="D5710" s="181">
        <v>23.82</v>
      </c>
    </row>
    <row r="5711" spans="1:4" x14ac:dyDescent="0.35">
      <c r="A5711">
        <v>6041</v>
      </c>
      <c r="B5711" t="s">
        <v>21983</v>
      </c>
      <c r="C5711">
        <v>0</v>
      </c>
      <c r="D5711" s="181">
        <v>28.54</v>
      </c>
    </row>
    <row r="5712" spans="1:4" x14ac:dyDescent="0.35">
      <c r="A5712">
        <v>6042</v>
      </c>
      <c r="B5712" t="s">
        <v>21984</v>
      </c>
      <c r="C5712">
        <v>0</v>
      </c>
      <c r="D5712" s="181">
        <v>27.86</v>
      </c>
    </row>
    <row r="5713" spans="1:4" x14ac:dyDescent="0.35">
      <c r="A5713">
        <v>6043</v>
      </c>
      <c r="B5713" t="s">
        <v>21985</v>
      </c>
      <c r="C5713">
        <v>0</v>
      </c>
      <c r="D5713" s="181">
        <v>18.559999999999999</v>
      </c>
    </row>
    <row r="5714" spans="1:4" x14ac:dyDescent="0.35">
      <c r="A5714">
        <v>6044</v>
      </c>
      <c r="B5714" t="s">
        <v>21986</v>
      </c>
      <c r="C5714">
        <v>0</v>
      </c>
      <c r="D5714" s="181">
        <v>19.02</v>
      </c>
    </row>
    <row r="5715" spans="1:4" x14ac:dyDescent="0.35">
      <c r="A5715">
        <v>6045</v>
      </c>
      <c r="B5715" t="s">
        <v>21987</v>
      </c>
      <c r="C5715">
        <v>0</v>
      </c>
      <c r="D5715" s="181">
        <v>67.010000000000005</v>
      </c>
    </row>
    <row r="5716" spans="1:4" x14ac:dyDescent="0.35">
      <c r="A5716">
        <v>6046</v>
      </c>
      <c r="B5716" t="s">
        <v>21988</v>
      </c>
      <c r="C5716">
        <v>0</v>
      </c>
      <c r="D5716" s="181">
        <v>129.18</v>
      </c>
    </row>
    <row r="5717" spans="1:4" x14ac:dyDescent="0.35">
      <c r="A5717">
        <v>6047</v>
      </c>
      <c r="B5717" t="s">
        <v>21989</v>
      </c>
      <c r="C5717">
        <v>0</v>
      </c>
      <c r="D5717" s="181">
        <v>68.53</v>
      </c>
    </row>
    <row r="5718" spans="1:4" x14ac:dyDescent="0.35">
      <c r="A5718">
        <v>6048</v>
      </c>
      <c r="B5718" t="s">
        <v>21990</v>
      </c>
      <c r="C5718">
        <v>0</v>
      </c>
      <c r="D5718" s="181">
        <v>75.95</v>
      </c>
    </row>
    <row r="5719" spans="1:4" x14ac:dyDescent="0.35">
      <c r="A5719">
        <v>6049</v>
      </c>
      <c r="B5719" t="s">
        <v>21991</v>
      </c>
      <c r="C5719">
        <v>0</v>
      </c>
      <c r="D5719" s="181">
        <v>81.11</v>
      </c>
    </row>
    <row r="5720" spans="1:4" x14ac:dyDescent="0.35">
      <c r="A5720">
        <v>6050</v>
      </c>
      <c r="B5720" t="s">
        <v>21992</v>
      </c>
      <c r="C5720">
        <v>0</v>
      </c>
      <c r="D5720" s="181">
        <v>13.14</v>
      </c>
    </row>
    <row r="5721" spans="1:4" x14ac:dyDescent="0.35">
      <c r="A5721">
        <v>6051</v>
      </c>
      <c r="B5721" t="s">
        <v>21993</v>
      </c>
      <c r="C5721">
        <v>0</v>
      </c>
      <c r="D5721" s="181">
        <v>17.68</v>
      </c>
    </row>
    <row r="5722" spans="1:4" x14ac:dyDescent="0.35">
      <c r="A5722">
        <v>6052</v>
      </c>
      <c r="B5722" t="s">
        <v>21994</v>
      </c>
      <c r="C5722">
        <v>0</v>
      </c>
      <c r="D5722" s="181">
        <v>10.33</v>
      </c>
    </row>
    <row r="5723" spans="1:4" x14ac:dyDescent="0.35">
      <c r="A5723">
        <v>6053</v>
      </c>
      <c r="B5723" t="s">
        <v>21995</v>
      </c>
      <c r="C5723">
        <v>0</v>
      </c>
      <c r="D5723" s="181">
        <v>24.99</v>
      </c>
    </row>
    <row r="5724" spans="1:4" x14ac:dyDescent="0.35">
      <c r="A5724">
        <v>6054</v>
      </c>
      <c r="B5724" t="s">
        <v>21996</v>
      </c>
      <c r="C5724">
        <v>0</v>
      </c>
      <c r="D5724" s="181">
        <v>16.93</v>
      </c>
    </row>
    <row r="5725" spans="1:4" x14ac:dyDescent="0.35">
      <c r="A5725">
        <v>6055</v>
      </c>
      <c r="B5725" t="s">
        <v>21997</v>
      </c>
      <c r="C5725">
        <v>6</v>
      </c>
      <c r="D5725" s="181">
        <v>18.524999999999999</v>
      </c>
    </row>
    <row r="5726" spans="1:4" x14ac:dyDescent="0.35">
      <c r="A5726">
        <v>6056</v>
      </c>
      <c r="B5726" t="s">
        <v>21998</v>
      </c>
      <c r="C5726">
        <v>0</v>
      </c>
      <c r="D5726" s="181">
        <v>8.06</v>
      </c>
    </row>
    <row r="5727" spans="1:4" x14ac:dyDescent="0.35">
      <c r="A5727">
        <v>6057</v>
      </c>
      <c r="B5727" t="s">
        <v>21999</v>
      </c>
      <c r="C5727">
        <v>6</v>
      </c>
      <c r="D5727" s="181">
        <v>8.82</v>
      </c>
    </row>
    <row r="5728" spans="1:4" x14ac:dyDescent="0.35">
      <c r="A5728">
        <v>6058</v>
      </c>
      <c r="B5728" t="s">
        <v>22000</v>
      </c>
      <c r="C5728">
        <v>0</v>
      </c>
      <c r="D5728" s="181">
        <v>10.031000000000001</v>
      </c>
    </row>
    <row r="5729" spans="1:4" x14ac:dyDescent="0.35">
      <c r="A5729">
        <v>6059</v>
      </c>
      <c r="B5729" t="s">
        <v>22001</v>
      </c>
      <c r="C5729">
        <v>36</v>
      </c>
      <c r="D5729" s="181">
        <v>3.95</v>
      </c>
    </row>
    <row r="5730" spans="1:4" x14ac:dyDescent="0.35">
      <c r="A5730">
        <v>6060</v>
      </c>
      <c r="B5730" t="s">
        <v>22002</v>
      </c>
      <c r="C5730">
        <v>0</v>
      </c>
      <c r="D5730" s="181">
        <v>6.35</v>
      </c>
    </row>
    <row r="5731" spans="1:4" x14ac:dyDescent="0.35">
      <c r="A5731">
        <v>6061</v>
      </c>
      <c r="B5731" t="s">
        <v>22003</v>
      </c>
      <c r="C5731">
        <v>0</v>
      </c>
      <c r="D5731" s="181">
        <v>6.99</v>
      </c>
    </row>
    <row r="5732" spans="1:4" x14ac:dyDescent="0.35">
      <c r="A5732">
        <v>6062</v>
      </c>
      <c r="B5732" t="s">
        <v>22004</v>
      </c>
      <c r="C5732">
        <v>0</v>
      </c>
      <c r="D5732" s="181">
        <v>2.76</v>
      </c>
    </row>
    <row r="5733" spans="1:4" x14ac:dyDescent="0.35">
      <c r="A5733">
        <v>6063</v>
      </c>
      <c r="B5733" t="s">
        <v>22005</v>
      </c>
      <c r="C5733">
        <v>0</v>
      </c>
      <c r="D5733" s="181">
        <v>12.79</v>
      </c>
    </row>
    <row r="5734" spans="1:4" x14ac:dyDescent="0.35">
      <c r="A5734">
        <v>6064</v>
      </c>
      <c r="B5734" t="s">
        <v>22006</v>
      </c>
      <c r="C5734">
        <v>0</v>
      </c>
      <c r="D5734" s="181">
        <v>7.085</v>
      </c>
    </row>
    <row r="5735" spans="1:4" x14ac:dyDescent="0.35">
      <c r="A5735">
        <v>6065</v>
      </c>
      <c r="B5735" t="s">
        <v>22007</v>
      </c>
      <c r="C5735">
        <v>6</v>
      </c>
      <c r="D5735" s="181">
        <v>13.09</v>
      </c>
    </row>
    <row r="5736" spans="1:4" x14ac:dyDescent="0.35">
      <c r="A5736">
        <v>6066</v>
      </c>
      <c r="B5736" t="s">
        <v>22008</v>
      </c>
      <c r="C5736">
        <v>0</v>
      </c>
      <c r="D5736" s="181">
        <v>12.79</v>
      </c>
    </row>
    <row r="5737" spans="1:4" x14ac:dyDescent="0.35">
      <c r="A5737">
        <v>6067</v>
      </c>
      <c r="B5737" t="s">
        <v>22009</v>
      </c>
      <c r="C5737">
        <v>0</v>
      </c>
      <c r="D5737" s="181">
        <v>12.91</v>
      </c>
    </row>
    <row r="5738" spans="1:4" x14ac:dyDescent="0.35">
      <c r="A5738">
        <v>6068</v>
      </c>
      <c r="B5738" t="s">
        <v>22010</v>
      </c>
      <c r="C5738">
        <v>0</v>
      </c>
      <c r="D5738" s="181">
        <v>18.53</v>
      </c>
    </row>
    <row r="5739" spans="1:4" x14ac:dyDescent="0.35">
      <c r="A5739">
        <v>6069</v>
      </c>
      <c r="B5739" t="s">
        <v>22011</v>
      </c>
      <c r="C5739">
        <v>0</v>
      </c>
      <c r="D5739" s="181">
        <v>28.4</v>
      </c>
    </row>
    <row r="5740" spans="1:4" x14ac:dyDescent="0.35">
      <c r="A5740">
        <v>6070</v>
      </c>
      <c r="B5740" t="s">
        <v>22012</v>
      </c>
      <c r="C5740">
        <v>0</v>
      </c>
      <c r="D5740" s="181">
        <v>17.074999999999999</v>
      </c>
    </row>
    <row r="5741" spans="1:4" x14ac:dyDescent="0.35">
      <c r="A5741">
        <v>6071</v>
      </c>
      <c r="B5741" t="s">
        <v>22013</v>
      </c>
      <c r="C5741">
        <v>0</v>
      </c>
      <c r="D5741" s="181">
        <v>31.846</v>
      </c>
    </row>
    <row r="5742" spans="1:4" x14ac:dyDescent="0.35">
      <c r="A5742">
        <v>6072</v>
      </c>
      <c r="B5742" t="s">
        <v>22014</v>
      </c>
      <c r="C5742">
        <v>0</v>
      </c>
      <c r="D5742" s="181">
        <v>6.91</v>
      </c>
    </row>
    <row r="5743" spans="1:4" x14ac:dyDescent="0.35">
      <c r="A5743">
        <v>6073</v>
      </c>
      <c r="B5743" t="s">
        <v>22015</v>
      </c>
      <c r="C5743">
        <v>0</v>
      </c>
      <c r="D5743" s="181">
        <v>9.5399999999999991</v>
      </c>
    </row>
    <row r="5744" spans="1:4" x14ac:dyDescent="0.35">
      <c r="A5744">
        <v>6074</v>
      </c>
      <c r="B5744" t="s">
        <v>22016</v>
      </c>
      <c r="C5744">
        <v>0</v>
      </c>
      <c r="D5744" s="181">
        <v>8.9499999999999993</v>
      </c>
    </row>
    <row r="5745" spans="1:4" x14ac:dyDescent="0.35">
      <c r="A5745">
        <v>6075</v>
      </c>
      <c r="B5745" t="s">
        <v>22017</v>
      </c>
      <c r="C5745">
        <v>0</v>
      </c>
      <c r="D5745" s="181">
        <v>0</v>
      </c>
    </row>
    <row r="5746" spans="1:4" x14ac:dyDescent="0.35">
      <c r="A5746">
        <v>6076</v>
      </c>
      <c r="B5746" t="s">
        <v>22018</v>
      </c>
      <c r="C5746">
        <v>0</v>
      </c>
      <c r="D5746" s="181">
        <v>22.95</v>
      </c>
    </row>
    <row r="5747" spans="1:4" x14ac:dyDescent="0.35">
      <c r="A5747">
        <v>6078</v>
      </c>
      <c r="B5747" t="s">
        <v>22019</v>
      </c>
      <c r="C5747">
        <v>0</v>
      </c>
      <c r="D5747" s="181">
        <v>16.323</v>
      </c>
    </row>
    <row r="5748" spans="1:4" x14ac:dyDescent="0.35">
      <c r="A5748">
        <v>6079</v>
      </c>
      <c r="B5748" t="s">
        <v>22020</v>
      </c>
      <c r="C5748">
        <v>0</v>
      </c>
      <c r="D5748" s="181">
        <v>16.323</v>
      </c>
    </row>
    <row r="5749" spans="1:4" x14ac:dyDescent="0.35">
      <c r="A5749">
        <v>6080</v>
      </c>
      <c r="B5749" t="s">
        <v>22021</v>
      </c>
      <c r="C5749">
        <v>0</v>
      </c>
      <c r="D5749" s="181">
        <v>27.36</v>
      </c>
    </row>
    <row r="5750" spans="1:4" x14ac:dyDescent="0.35">
      <c r="A5750">
        <v>6081</v>
      </c>
      <c r="B5750" t="s">
        <v>22022</v>
      </c>
      <c r="C5750">
        <v>0</v>
      </c>
      <c r="D5750" s="181">
        <v>24.6</v>
      </c>
    </row>
    <row r="5751" spans="1:4" x14ac:dyDescent="0.35">
      <c r="A5751">
        <v>6082</v>
      </c>
      <c r="B5751" t="s">
        <v>22023</v>
      </c>
      <c r="C5751">
        <v>0</v>
      </c>
      <c r="D5751" s="181">
        <v>22.943999999999999</v>
      </c>
    </row>
    <row r="5752" spans="1:4" x14ac:dyDescent="0.35">
      <c r="A5752">
        <v>6083</v>
      </c>
      <c r="B5752" t="s">
        <v>22024</v>
      </c>
      <c r="C5752">
        <v>0</v>
      </c>
      <c r="D5752" s="181">
        <v>25.29</v>
      </c>
    </row>
    <row r="5753" spans="1:4" x14ac:dyDescent="0.35">
      <c r="A5753">
        <v>6084</v>
      </c>
      <c r="B5753" t="s">
        <v>22025</v>
      </c>
      <c r="C5753">
        <v>12</v>
      </c>
      <c r="D5753" s="181">
        <v>26.67</v>
      </c>
    </row>
    <row r="5754" spans="1:4" x14ac:dyDescent="0.35">
      <c r="A5754">
        <v>6085</v>
      </c>
      <c r="B5754" t="s">
        <v>22026</v>
      </c>
      <c r="C5754">
        <v>42</v>
      </c>
      <c r="D5754" s="181">
        <v>5.625</v>
      </c>
    </row>
    <row r="5755" spans="1:4" x14ac:dyDescent="0.35">
      <c r="A5755">
        <v>6086</v>
      </c>
      <c r="B5755" t="s">
        <v>22027</v>
      </c>
      <c r="C5755">
        <v>0</v>
      </c>
      <c r="D5755" s="181">
        <v>3.0270000000000001</v>
      </c>
    </row>
    <row r="5756" spans="1:4" x14ac:dyDescent="0.35">
      <c r="A5756">
        <v>6087</v>
      </c>
      <c r="B5756" t="s">
        <v>22028</v>
      </c>
      <c r="C5756">
        <v>0</v>
      </c>
      <c r="D5756" s="181">
        <v>33.74</v>
      </c>
    </row>
    <row r="5757" spans="1:4" x14ac:dyDescent="0.35">
      <c r="A5757">
        <v>6088</v>
      </c>
      <c r="B5757" t="s">
        <v>22029</v>
      </c>
      <c r="C5757">
        <v>0</v>
      </c>
      <c r="D5757" s="181">
        <v>33</v>
      </c>
    </row>
    <row r="5758" spans="1:4" x14ac:dyDescent="0.35">
      <c r="A5758">
        <v>6089</v>
      </c>
      <c r="B5758" t="s">
        <v>22030</v>
      </c>
      <c r="C5758">
        <v>0</v>
      </c>
      <c r="D5758" s="181">
        <v>56</v>
      </c>
    </row>
    <row r="5759" spans="1:4" x14ac:dyDescent="0.35">
      <c r="A5759">
        <v>6090</v>
      </c>
      <c r="B5759" t="s">
        <v>22031</v>
      </c>
      <c r="C5759">
        <v>0</v>
      </c>
      <c r="D5759" s="181">
        <v>0</v>
      </c>
    </row>
    <row r="5760" spans="1:4" x14ac:dyDescent="0.35">
      <c r="A5760">
        <v>6091</v>
      </c>
      <c r="B5760" t="s">
        <v>22032</v>
      </c>
      <c r="C5760">
        <v>0</v>
      </c>
      <c r="D5760" s="181">
        <v>36</v>
      </c>
    </row>
    <row r="5761" spans="1:4" x14ac:dyDescent="0.35">
      <c r="A5761">
        <v>6092</v>
      </c>
      <c r="B5761" t="s">
        <v>22033</v>
      </c>
      <c r="C5761">
        <v>0</v>
      </c>
      <c r="D5761" s="181">
        <v>51.5</v>
      </c>
    </row>
    <row r="5762" spans="1:4" x14ac:dyDescent="0.35">
      <c r="A5762">
        <v>6093</v>
      </c>
      <c r="B5762" t="s">
        <v>22034</v>
      </c>
      <c r="C5762">
        <v>0</v>
      </c>
      <c r="D5762" s="181">
        <v>19.98</v>
      </c>
    </row>
    <row r="5763" spans="1:4" x14ac:dyDescent="0.35">
      <c r="A5763">
        <v>6094</v>
      </c>
      <c r="B5763" t="s">
        <v>22035</v>
      </c>
      <c r="C5763">
        <v>6</v>
      </c>
      <c r="D5763" s="181">
        <v>20.49</v>
      </c>
    </row>
    <row r="5764" spans="1:4" x14ac:dyDescent="0.35">
      <c r="A5764">
        <v>6095</v>
      </c>
      <c r="B5764" t="s">
        <v>22036</v>
      </c>
      <c r="C5764">
        <v>3</v>
      </c>
      <c r="D5764" s="181">
        <v>20.64</v>
      </c>
    </row>
    <row r="5765" spans="1:4" x14ac:dyDescent="0.35">
      <c r="A5765">
        <v>6096</v>
      </c>
      <c r="B5765" t="s">
        <v>22037</v>
      </c>
      <c r="C5765">
        <v>36</v>
      </c>
      <c r="D5765" s="181">
        <v>23.306000000000001</v>
      </c>
    </row>
    <row r="5766" spans="1:4" x14ac:dyDescent="0.35">
      <c r="A5766">
        <v>6097</v>
      </c>
      <c r="B5766" t="s">
        <v>22038</v>
      </c>
      <c r="C5766">
        <v>0</v>
      </c>
      <c r="D5766" s="181">
        <v>29.5</v>
      </c>
    </row>
    <row r="5767" spans="1:4" x14ac:dyDescent="0.35">
      <c r="A5767">
        <v>6098</v>
      </c>
      <c r="B5767" t="s">
        <v>22039</v>
      </c>
      <c r="C5767">
        <v>0</v>
      </c>
      <c r="D5767" s="181">
        <v>42.96</v>
      </c>
    </row>
    <row r="5768" spans="1:4" x14ac:dyDescent="0.35">
      <c r="A5768">
        <v>6099</v>
      </c>
      <c r="B5768" t="s">
        <v>22040</v>
      </c>
      <c r="C5768">
        <v>0</v>
      </c>
      <c r="D5768" s="181">
        <v>334.24</v>
      </c>
    </row>
    <row r="5769" spans="1:4" x14ac:dyDescent="0.35">
      <c r="A5769">
        <v>6100</v>
      </c>
      <c r="B5769" t="s">
        <v>22041</v>
      </c>
      <c r="C5769">
        <v>0</v>
      </c>
      <c r="D5769" s="181">
        <v>21.95</v>
      </c>
    </row>
    <row r="5770" spans="1:4" x14ac:dyDescent="0.35">
      <c r="A5770">
        <v>6101</v>
      </c>
      <c r="B5770" t="s">
        <v>22042</v>
      </c>
      <c r="C5770">
        <v>0</v>
      </c>
      <c r="D5770" s="181">
        <v>22.25</v>
      </c>
    </row>
    <row r="5771" spans="1:4" x14ac:dyDescent="0.35">
      <c r="A5771">
        <v>6102</v>
      </c>
      <c r="B5771" t="s">
        <v>22043</v>
      </c>
      <c r="C5771">
        <v>0</v>
      </c>
      <c r="D5771" s="181">
        <v>19.95</v>
      </c>
    </row>
    <row r="5772" spans="1:4" x14ac:dyDescent="0.35">
      <c r="A5772">
        <v>6103</v>
      </c>
      <c r="B5772" t="s">
        <v>22044</v>
      </c>
      <c r="C5772">
        <v>0</v>
      </c>
      <c r="D5772" s="181">
        <v>11.93</v>
      </c>
    </row>
    <row r="5773" spans="1:4" x14ac:dyDescent="0.35">
      <c r="A5773">
        <v>6104</v>
      </c>
      <c r="B5773" t="s">
        <v>22045</v>
      </c>
      <c r="C5773">
        <v>0</v>
      </c>
      <c r="D5773" s="181">
        <v>11.93</v>
      </c>
    </row>
    <row r="5774" spans="1:4" x14ac:dyDescent="0.35">
      <c r="A5774">
        <v>6105</v>
      </c>
      <c r="B5774" t="s">
        <v>22046</v>
      </c>
      <c r="C5774">
        <v>0</v>
      </c>
      <c r="D5774" s="181">
        <v>11.93</v>
      </c>
    </row>
    <row r="5775" spans="1:4" x14ac:dyDescent="0.35">
      <c r="A5775">
        <v>6106</v>
      </c>
      <c r="B5775" t="s">
        <v>22047</v>
      </c>
      <c r="C5775">
        <v>0</v>
      </c>
      <c r="D5775" s="181">
        <v>386.4</v>
      </c>
    </row>
    <row r="5776" spans="1:4" x14ac:dyDescent="0.35">
      <c r="A5776">
        <v>6107</v>
      </c>
      <c r="B5776" t="s">
        <v>22048</v>
      </c>
      <c r="C5776">
        <v>0</v>
      </c>
      <c r="D5776" s="181">
        <v>28.51</v>
      </c>
    </row>
    <row r="5777" spans="1:4" x14ac:dyDescent="0.35">
      <c r="A5777">
        <v>6108</v>
      </c>
      <c r="B5777" t="s">
        <v>22049</v>
      </c>
      <c r="C5777">
        <v>0</v>
      </c>
      <c r="D5777" s="181">
        <v>8.2100000000000009</v>
      </c>
    </row>
    <row r="5778" spans="1:4" x14ac:dyDescent="0.35">
      <c r="A5778">
        <v>6109</v>
      </c>
      <c r="B5778" t="s">
        <v>22050</v>
      </c>
      <c r="C5778">
        <v>0</v>
      </c>
      <c r="D5778" s="181">
        <v>10.178000000000001</v>
      </c>
    </row>
    <row r="5779" spans="1:4" x14ac:dyDescent="0.35">
      <c r="A5779">
        <v>6110</v>
      </c>
      <c r="B5779" t="s">
        <v>22051</v>
      </c>
      <c r="C5779">
        <v>0</v>
      </c>
      <c r="D5779" s="181">
        <v>276.67</v>
      </c>
    </row>
    <row r="5780" spans="1:4" x14ac:dyDescent="0.35">
      <c r="A5780">
        <v>6111</v>
      </c>
      <c r="B5780" t="s">
        <v>22052</v>
      </c>
      <c r="C5780">
        <v>0</v>
      </c>
      <c r="D5780" s="181">
        <v>10.55</v>
      </c>
    </row>
    <row r="5781" spans="1:4" x14ac:dyDescent="0.35">
      <c r="A5781">
        <v>6112</v>
      </c>
      <c r="B5781" t="s">
        <v>22053</v>
      </c>
      <c r="C5781">
        <v>0</v>
      </c>
      <c r="D5781" s="181">
        <v>18.190000000000001</v>
      </c>
    </row>
    <row r="5782" spans="1:4" x14ac:dyDescent="0.35">
      <c r="A5782">
        <v>6113</v>
      </c>
      <c r="B5782" t="s">
        <v>22054</v>
      </c>
      <c r="C5782">
        <v>0</v>
      </c>
      <c r="D5782" s="181">
        <v>7.68</v>
      </c>
    </row>
    <row r="5783" spans="1:4" x14ac:dyDescent="0.35">
      <c r="A5783">
        <v>6114</v>
      </c>
      <c r="B5783" t="s">
        <v>22055</v>
      </c>
      <c r="C5783">
        <v>3</v>
      </c>
      <c r="D5783" s="181">
        <v>17.72</v>
      </c>
    </row>
    <row r="5784" spans="1:4" x14ac:dyDescent="0.35">
      <c r="A5784">
        <v>6115</v>
      </c>
      <c r="B5784" t="s">
        <v>22056</v>
      </c>
      <c r="C5784">
        <v>0</v>
      </c>
      <c r="D5784" s="181">
        <v>16.32</v>
      </c>
    </row>
    <row r="5785" spans="1:4" x14ac:dyDescent="0.35">
      <c r="A5785">
        <v>6116</v>
      </c>
      <c r="B5785" t="s">
        <v>22057</v>
      </c>
      <c r="C5785">
        <v>3</v>
      </c>
      <c r="D5785" s="181">
        <v>21.33</v>
      </c>
    </row>
    <row r="5786" spans="1:4" x14ac:dyDescent="0.35">
      <c r="A5786">
        <v>6117</v>
      </c>
      <c r="B5786" t="s">
        <v>22058</v>
      </c>
      <c r="C5786">
        <v>0</v>
      </c>
      <c r="D5786" s="181">
        <v>30.24</v>
      </c>
    </row>
    <row r="5787" spans="1:4" x14ac:dyDescent="0.35">
      <c r="A5787">
        <v>6118</v>
      </c>
      <c r="B5787" t="s">
        <v>22059</v>
      </c>
      <c r="C5787">
        <v>0</v>
      </c>
      <c r="D5787" s="181">
        <v>10.73</v>
      </c>
    </row>
    <row r="5788" spans="1:4" x14ac:dyDescent="0.35">
      <c r="A5788">
        <v>6119</v>
      </c>
      <c r="B5788" t="s">
        <v>22060</v>
      </c>
      <c r="C5788">
        <v>0</v>
      </c>
      <c r="D5788" s="181">
        <v>61.73</v>
      </c>
    </row>
    <row r="5789" spans="1:4" x14ac:dyDescent="0.35">
      <c r="A5789">
        <v>6120</v>
      </c>
      <c r="B5789" t="s">
        <v>22061</v>
      </c>
      <c r="C5789">
        <v>3</v>
      </c>
      <c r="D5789" s="181">
        <v>23.27</v>
      </c>
    </row>
    <row r="5790" spans="1:4" x14ac:dyDescent="0.35">
      <c r="A5790">
        <v>6121</v>
      </c>
      <c r="B5790" t="s">
        <v>22062</v>
      </c>
      <c r="C5790">
        <v>9</v>
      </c>
      <c r="D5790" s="181">
        <v>15.75</v>
      </c>
    </row>
    <row r="5791" spans="1:4" x14ac:dyDescent="0.35">
      <c r="A5791">
        <v>6122</v>
      </c>
      <c r="B5791" t="s">
        <v>22063</v>
      </c>
      <c r="C5791">
        <v>0</v>
      </c>
      <c r="D5791" s="181">
        <v>13.72</v>
      </c>
    </row>
    <row r="5792" spans="1:4" x14ac:dyDescent="0.35">
      <c r="A5792">
        <v>6123</v>
      </c>
      <c r="B5792" t="s">
        <v>22064</v>
      </c>
      <c r="C5792">
        <v>0</v>
      </c>
      <c r="D5792" s="181">
        <v>10.33</v>
      </c>
    </row>
    <row r="5793" spans="1:4" x14ac:dyDescent="0.35">
      <c r="A5793">
        <v>6124</v>
      </c>
      <c r="B5793" t="s">
        <v>22065</v>
      </c>
      <c r="C5793">
        <v>0</v>
      </c>
      <c r="D5793" s="181">
        <v>8.57</v>
      </c>
    </row>
    <row r="5794" spans="1:4" x14ac:dyDescent="0.35">
      <c r="A5794">
        <v>6125</v>
      </c>
      <c r="B5794" t="s">
        <v>22066</v>
      </c>
      <c r="C5794">
        <v>0</v>
      </c>
      <c r="D5794" s="181">
        <v>25.84</v>
      </c>
    </row>
    <row r="5795" spans="1:4" x14ac:dyDescent="0.35">
      <c r="A5795">
        <v>6126</v>
      </c>
      <c r="B5795" t="s">
        <v>22067</v>
      </c>
      <c r="C5795">
        <v>0</v>
      </c>
      <c r="D5795" s="181">
        <v>55.51</v>
      </c>
    </row>
    <row r="5796" spans="1:4" x14ac:dyDescent="0.35">
      <c r="A5796">
        <v>6127</v>
      </c>
      <c r="B5796" t="s">
        <v>22068</v>
      </c>
      <c r="C5796">
        <v>0</v>
      </c>
      <c r="D5796" s="181">
        <v>19.45</v>
      </c>
    </row>
    <row r="5797" spans="1:4" x14ac:dyDescent="0.35">
      <c r="A5797">
        <v>6128</v>
      </c>
      <c r="B5797" t="s">
        <v>22069</v>
      </c>
      <c r="C5797">
        <v>0</v>
      </c>
      <c r="D5797" s="181">
        <v>46.55</v>
      </c>
    </row>
    <row r="5798" spans="1:4" x14ac:dyDescent="0.35">
      <c r="A5798">
        <v>6129</v>
      </c>
      <c r="B5798" t="s">
        <v>22070</v>
      </c>
      <c r="C5798">
        <v>0</v>
      </c>
      <c r="D5798" s="181">
        <v>53.25</v>
      </c>
    </row>
    <row r="5799" spans="1:4" x14ac:dyDescent="0.35">
      <c r="A5799">
        <v>6130</v>
      </c>
      <c r="B5799" t="s">
        <v>22071</v>
      </c>
      <c r="C5799">
        <v>0</v>
      </c>
      <c r="D5799" s="181">
        <v>12.6</v>
      </c>
    </row>
    <row r="5800" spans="1:4" x14ac:dyDescent="0.35">
      <c r="A5800">
        <v>6131</v>
      </c>
      <c r="B5800" t="s">
        <v>22072</v>
      </c>
      <c r="C5800">
        <v>0</v>
      </c>
      <c r="D5800" s="181">
        <v>155</v>
      </c>
    </row>
    <row r="5801" spans="1:4" x14ac:dyDescent="0.35">
      <c r="A5801">
        <v>6132</v>
      </c>
      <c r="B5801" t="s">
        <v>22073</v>
      </c>
      <c r="C5801">
        <v>3</v>
      </c>
      <c r="D5801" s="181">
        <v>24.45</v>
      </c>
    </row>
    <row r="5802" spans="1:4" x14ac:dyDescent="0.35">
      <c r="A5802">
        <v>6133</v>
      </c>
      <c r="B5802" t="s">
        <v>22074</v>
      </c>
      <c r="C5802">
        <v>0</v>
      </c>
      <c r="D5802" s="181">
        <v>33.950000000000003</v>
      </c>
    </row>
    <row r="5803" spans="1:4" x14ac:dyDescent="0.35">
      <c r="A5803">
        <v>6134</v>
      </c>
      <c r="B5803" t="s">
        <v>22075</v>
      </c>
      <c r="C5803">
        <v>0</v>
      </c>
      <c r="D5803" s="181">
        <v>41.4</v>
      </c>
    </row>
    <row r="5804" spans="1:4" x14ac:dyDescent="0.35">
      <c r="A5804">
        <v>6135</v>
      </c>
      <c r="B5804" t="s">
        <v>22076</v>
      </c>
      <c r="C5804">
        <v>0</v>
      </c>
      <c r="D5804" s="181">
        <v>41.4</v>
      </c>
    </row>
    <row r="5805" spans="1:4" x14ac:dyDescent="0.35">
      <c r="A5805">
        <v>6136</v>
      </c>
      <c r="B5805" t="s">
        <v>22077</v>
      </c>
      <c r="C5805">
        <v>0</v>
      </c>
      <c r="D5805" s="181">
        <v>41.4</v>
      </c>
    </row>
    <row r="5806" spans="1:4" x14ac:dyDescent="0.35">
      <c r="A5806">
        <v>6137</v>
      </c>
      <c r="B5806" t="s">
        <v>22078</v>
      </c>
      <c r="C5806">
        <v>0</v>
      </c>
      <c r="D5806" s="181">
        <v>41.4</v>
      </c>
    </row>
    <row r="5807" spans="1:4" x14ac:dyDescent="0.35">
      <c r="A5807">
        <v>6138</v>
      </c>
      <c r="B5807" t="s">
        <v>22079</v>
      </c>
      <c r="C5807">
        <v>0</v>
      </c>
      <c r="D5807" s="181">
        <v>41.4</v>
      </c>
    </row>
    <row r="5808" spans="1:4" x14ac:dyDescent="0.35">
      <c r="A5808">
        <v>6139</v>
      </c>
      <c r="B5808" t="s">
        <v>22080</v>
      </c>
      <c r="C5808">
        <v>0</v>
      </c>
      <c r="D5808" s="181">
        <v>35.42</v>
      </c>
    </row>
    <row r="5809" spans="1:4" x14ac:dyDescent="0.35">
      <c r="A5809">
        <v>6140</v>
      </c>
      <c r="B5809" t="s">
        <v>22081</v>
      </c>
      <c r="C5809">
        <v>12</v>
      </c>
      <c r="D5809" s="181">
        <v>31.861999999999998</v>
      </c>
    </row>
    <row r="5810" spans="1:4" x14ac:dyDescent="0.35">
      <c r="A5810">
        <v>6141</v>
      </c>
      <c r="B5810" t="s">
        <v>22082</v>
      </c>
      <c r="C5810">
        <v>0</v>
      </c>
      <c r="D5810" s="181">
        <v>26.25</v>
      </c>
    </row>
    <row r="5811" spans="1:4" x14ac:dyDescent="0.35">
      <c r="A5811">
        <v>6142</v>
      </c>
      <c r="B5811" t="s">
        <v>22083</v>
      </c>
      <c r="C5811">
        <v>0</v>
      </c>
      <c r="D5811" s="181">
        <v>24</v>
      </c>
    </row>
    <row r="5812" spans="1:4" x14ac:dyDescent="0.35">
      <c r="A5812">
        <v>6143</v>
      </c>
      <c r="B5812" t="s">
        <v>22084</v>
      </c>
      <c r="C5812">
        <v>12</v>
      </c>
      <c r="D5812" s="181">
        <v>41.37</v>
      </c>
    </row>
    <row r="5813" spans="1:4" x14ac:dyDescent="0.35">
      <c r="A5813">
        <v>6144</v>
      </c>
      <c r="B5813" t="s">
        <v>22085</v>
      </c>
      <c r="C5813">
        <v>0</v>
      </c>
      <c r="D5813" s="181">
        <v>24.684999999999999</v>
      </c>
    </row>
    <row r="5814" spans="1:4" x14ac:dyDescent="0.35">
      <c r="A5814">
        <v>6145</v>
      </c>
      <c r="B5814" t="s">
        <v>22086</v>
      </c>
      <c r="C5814">
        <v>0</v>
      </c>
      <c r="D5814" s="181">
        <v>27.376000000000001</v>
      </c>
    </row>
    <row r="5815" spans="1:4" x14ac:dyDescent="0.35">
      <c r="A5815">
        <v>6146</v>
      </c>
      <c r="B5815" t="s">
        <v>22087</v>
      </c>
      <c r="C5815">
        <v>3</v>
      </c>
      <c r="D5815" s="181">
        <v>15.24</v>
      </c>
    </row>
    <row r="5816" spans="1:4" x14ac:dyDescent="0.35">
      <c r="A5816">
        <v>6147</v>
      </c>
      <c r="B5816" t="s">
        <v>22088</v>
      </c>
      <c r="C5816">
        <v>0</v>
      </c>
      <c r="D5816" s="181">
        <v>8.85</v>
      </c>
    </row>
    <row r="5817" spans="1:4" x14ac:dyDescent="0.35">
      <c r="A5817">
        <v>6148</v>
      </c>
      <c r="B5817" t="s">
        <v>22089</v>
      </c>
      <c r="C5817">
        <v>0</v>
      </c>
      <c r="D5817" s="181">
        <v>27.84</v>
      </c>
    </row>
    <row r="5818" spans="1:4" x14ac:dyDescent="0.35">
      <c r="A5818">
        <v>6149</v>
      </c>
      <c r="B5818" t="s">
        <v>22090</v>
      </c>
      <c r="C5818">
        <v>0</v>
      </c>
      <c r="D5818" s="181">
        <v>8.42</v>
      </c>
    </row>
    <row r="5819" spans="1:4" x14ac:dyDescent="0.35">
      <c r="A5819">
        <v>6150</v>
      </c>
      <c r="B5819" t="s">
        <v>22091</v>
      </c>
      <c r="C5819">
        <v>0</v>
      </c>
      <c r="D5819" s="181">
        <v>45.8</v>
      </c>
    </row>
    <row r="5820" spans="1:4" x14ac:dyDescent="0.35">
      <c r="A5820">
        <v>6151</v>
      </c>
      <c r="B5820" t="s">
        <v>22092</v>
      </c>
      <c r="C5820">
        <v>0</v>
      </c>
      <c r="D5820" s="181">
        <v>61.351999999999997</v>
      </c>
    </row>
    <row r="5821" spans="1:4" x14ac:dyDescent="0.35">
      <c r="A5821">
        <v>6152</v>
      </c>
      <c r="B5821" t="s">
        <v>22093</v>
      </c>
      <c r="C5821">
        <v>0</v>
      </c>
      <c r="D5821" s="181">
        <v>40.204999999999998</v>
      </c>
    </row>
    <row r="5822" spans="1:4" x14ac:dyDescent="0.35">
      <c r="A5822">
        <v>6153</v>
      </c>
      <c r="B5822" t="s">
        <v>22094</v>
      </c>
      <c r="C5822">
        <v>0</v>
      </c>
      <c r="D5822" s="181">
        <v>31.14</v>
      </c>
    </row>
    <row r="5823" spans="1:4" x14ac:dyDescent="0.35">
      <c r="A5823">
        <v>6154</v>
      </c>
      <c r="B5823" t="s">
        <v>22095</v>
      </c>
      <c r="C5823">
        <v>0</v>
      </c>
      <c r="D5823" s="181">
        <v>9.5399999999999991</v>
      </c>
    </row>
    <row r="5824" spans="1:4" x14ac:dyDescent="0.35">
      <c r="A5824">
        <v>6155</v>
      </c>
      <c r="B5824" t="s">
        <v>22096</v>
      </c>
      <c r="C5824">
        <v>0</v>
      </c>
      <c r="D5824" s="181">
        <v>12.12</v>
      </c>
    </row>
    <row r="5825" spans="1:4" x14ac:dyDescent="0.35">
      <c r="A5825">
        <v>6156</v>
      </c>
      <c r="B5825" t="s">
        <v>22097</v>
      </c>
      <c r="C5825">
        <v>0</v>
      </c>
      <c r="D5825" s="181">
        <v>5.58</v>
      </c>
    </row>
    <row r="5826" spans="1:4" x14ac:dyDescent="0.35">
      <c r="A5826">
        <v>6157</v>
      </c>
      <c r="B5826" t="s">
        <v>22098</v>
      </c>
      <c r="C5826">
        <v>0</v>
      </c>
      <c r="D5826" s="181">
        <v>11.67</v>
      </c>
    </row>
    <row r="5827" spans="1:4" x14ac:dyDescent="0.35">
      <c r="A5827">
        <v>6158</v>
      </c>
      <c r="B5827" t="s">
        <v>22099</v>
      </c>
      <c r="C5827">
        <v>0</v>
      </c>
      <c r="D5827" s="181">
        <v>26.2</v>
      </c>
    </row>
    <row r="5828" spans="1:4" x14ac:dyDescent="0.35">
      <c r="A5828">
        <v>6159</v>
      </c>
      <c r="B5828" t="s">
        <v>22100</v>
      </c>
      <c r="C5828">
        <v>12</v>
      </c>
      <c r="D5828" s="181">
        <v>12.22</v>
      </c>
    </row>
    <row r="5829" spans="1:4" x14ac:dyDescent="0.35">
      <c r="A5829">
        <v>6160</v>
      </c>
      <c r="B5829" t="s">
        <v>22101</v>
      </c>
      <c r="C5829">
        <v>0</v>
      </c>
      <c r="D5829" s="181">
        <v>6.3470000000000004</v>
      </c>
    </row>
    <row r="5830" spans="1:4" x14ac:dyDescent="0.35">
      <c r="A5830">
        <v>6161</v>
      </c>
      <c r="B5830" t="s">
        <v>22102</v>
      </c>
      <c r="C5830">
        <v>0</v>
      </c>
      <c r="D5830" s="181">
        <v>6.29</v>
      </c>
    </row>
    <row r="5831" spans="1:4" x14ac:dyDescent="0.35">
      <c r="A5831">
        <v>6162</v>
      </c>
      <c r="B5831" t="s">
        <v>22103</v>
      </c>
      <c r="C5831">
        <v>0</v>
      </c>
      <c r="D5831" s="181">
        <v>5.61</v>
      </c>
    </row>
    <row r="5832" spans="1:4" x14ac:dyDescent="0.35">
      <c r="A5832">
        <v>6163</v>
      </c>
      <c r="B5832" t="s">
        <v>22104</v>
      </c>
      <c r="C5832">
        <v>0</v>
      </c>
      <c r="D5832" s="181">
        <v>4.8</v>
      </c>
    </row>
    <row r="5833" spans="1:4" x14ac:dyDescent="0.35">
      <c r="A5833">
        <v>6164</v>
      </c>
      <c r="B5833" t="s">
        <v>22105</v>
      </c>
      <c r="C5833">
        <v>0</v>
      </c>
      <c r="D5833" s="181">
        <v>12.57</v>
      </c>
    </row>
    <row r="5834" spans="1:4" x14ac:dyDescent="0.35">
      <c r="A5834">
        <v>6165</v>
      </c>
      <c r="B5834" t="s">
        <v>22106</v>
      </c>
      <c r="C5834">
        <v>0</v>
      </c>
      <c r="D5834" s="181">
        <v>58.8</v>
      </c>
    </row>
    <row r="5835" spans="1:4" x14ac:dyDescent="0.35">
      <c r="A5835">
        <v>6166</v>
      </c>
      <c r="B5835" t="s">
        <v>22107</v>
      </c>
      <c r="C5835">
        <v>0</v>
      </c>
      <c r="D5835" s="181">
        <v>88.05</v>
      </c>
    </row>
    <row r="5836" spans="1:4" x14ac:dyDescent="0.35">
      <c r="A5836">
        <v>6167</v>
      </c>
      <c r="B5836" t="s">
        <v>22108</v>
      </c>
      <c r="C5836">
        <v>0</v>
      </c>
      <c r="D5836" s="181">
        <v>59.85</v>
      </c>
    </row>
    <row r="5837" spans="1:4" x14ac:dyDescent="0.35">
      <c r="A5837">
        <v>6168</v>
      </c>
      <c r="B5837" t="s">
        <v>22109</v>
      </c>
      <c r="C5837">
        <v>0</v>
      </c>
      <c r="D5837" s="181">
        <v>66.36</v>
      </c>
    </row>
    <row r="5838" spans="1:4" x14ac:dyDescent="0.35">
      <c r="A5838">
        <v>6169</v>
      </c>
      <c r="B5838" t="s">
        <v>22110</v>
      </c>
      <c r="C5838">
        <v>0</v>
      </c>
      <c r="D5838" s="181">
        <v>34.06</v>
      </c>
    </row>
    <row r="5839" spans="1:4" x14ac:dyDescent="0.35">
      <c r="A5839">
        <v>6170</v>
      </c>
      <c r="B5839" t="s">
        <v>22111</v>
      </c>
      <c r="C5839">
        <v>0</v>
      </c>
      <c r="D5839" s="181">
        <v>78.260000000000005</v>
      </c>
    </row>
    <row r="5840" spans="1:4" x14ac:dyDescent="0.35">
      <c r="A5840">
        <v>6171</v>
      </c>
      <c r="B5840" t="s">
        <v>22112</v>
      </c>
      <c r="C5840">
        <v>0</v>
      </c>
      <c r="D5840" s="181">
        <v>95.18</v>
      </c>
    </row>
    <row r="5841" spans="1:4" x14ac:dyDescent="0.35">
      <c r="A5841">
        <v>6172</v>
      </c>
      <c r="B5841" t="s">
        <v>22113</v>
      </c>
      <c r="C5841">
        <v>0</v>
      </c>
      <c r="D5841" s="181">
        <v>68.53</v>
      </c>
    </row>
    <row r="5842" spans="1:4" x14ac:dyDescent="0.35">
      <c r="A5842">
        <v>6173</v>
      </c>
      <c r="B5842" t="s">
        <v>22114</v>
      </c>
      <c r="C5842">
        <v>0</v>
      </c>
      <c r="D5842" s="181">
        <v>53.49</v>
      </c>
    </row>
    <row r="5843" spans="1:4" x14ac:dyDescent="0.35">
      <c r="A5843">
        <v>6174</v>
      </c>
      <c r="B5843" t="s">
        <v>22115</v>
      </c>
      <c r="C5843">
        <v>0</v>
      </c>
      <c r="D5843" s="181">
        <v>75.11</v>
      </c>
    </row>
    <row r="5844" spans="1:4" x14ac:dyDescent="0.35">
      <c r="A5844">
        <v>6175</v>
      </c>
      <c r="B5844" t="s">
        <v>22116</v>
      </c>
      <c r="C5844">
        <v>0</v>
      </c>
      <c r="D5844" s="181">
        <v>95.95</v>
      </c>
    </row>
    <row r="5845" spans="1:4" x14ac:dyDescent="0.35">
      <c r="A5845">
        <v>6176</v>
      </c>
      <c r="B5845" t="s">
        <v>22117</v>
      </c>
      <c r="C5845">
        <v>0</v>
      </c>
      <c r="D5845" s="181">
        <v>2.99</v>
      </c>
    </row>
    <row r="5846" spans="1:4" x14ac:dyDescent="0.35">
      <c r="A5846">
        <v>6177</v>
      </c>
      <c r="B5846" t="s">
        <v>22118</v>
      </c>
      <c r="C5846">
        <v>0</v>
      </c>
      <c r="D5846" s="181">
        <v>6.18</v>
      </c>
    </row>
    <row r="5847" spans="1:4" x14ac:dyDescent="0.35">
      <c r="A5847">
        <v>6178</v>
      </c>
      <c r="B5847" t="s">
        <v>22119</v>
      </c>
      <c r="C5847">
        <v>0</v>
      </c>
      <c r="D5847" s="181">
        <v>36.770000000000003</v>
      </c>
    </row>
    <row r="5848" spans="1:4" x14ac:dyDescent="0.35">
      <c r="A5848">
        <v>6179</v>
      </c>
      <c r="B5848" t="s">
        <v>22120</v>
      </c>
      <c r="C5848">
        <v>0</v>
      </c>
      <c r="D5848" s="181">
        <v>4.57</v>
      </c>
    </row>
    <row r="5849" spans="1:4" x14ac:dyDescent="0.35">
      <c r="A5849">
        <v>6180</v>
      </c>
      <c r="B5849" t="s">
        <v>22121</v>
      </c>
      <c r="C5849">
        <v>0</v>
      </c>
      <c r="D5849" s="181">
        <v>30.356999999999999</v>
      </c>
    </row>
    <row r="5850" spans="1:4" x14ac:dyDescent="0.35">
      <c r="A5850">
        <v>6181</v>
      </c>
      <c r="B5850" t="s">
        <v>22122</v>
      </c>
      <c r="C5850">
        <v>0</v>
      </c>
      <c r="D5850" s="181">
        <v>41.765000000000001</v>
      </c>
    </row>
    <row r="5851" spans="1:4" x14ac:dyDescent="0.35">
      <c r="A5851">
        <v>6182</v>
      </c>
      <c r="B5851" t="s">
        <v>22123</v>
      </c>
      <c r="C5851">
        <v>0</v>
      </c>
      <c r="D5851" s="181">
        <v>38.15</v>
      </c>
    </row>
    <row r="5852" spans="1:4" x14ac:dyDescent="0.35">
      <c r="A5852">
        <v>6183</v>
      </c>
      <c r="B5852" t="s">
        <v>22124</v>
      </c>
      <c r="C5852">
        <v>0</v>
      </c>
      <c r="D5852" s="181">
        <v>25.9</v>
      </c>
    </row>
    <row r="5853" spans="1:4" x14ac:dyDescent="0.35">
      <c r="A5853">
        <v>6184</v>
      </c>
      <c r="B5853" t="s">
        <v>22125</v>
      </c>
      <c r="C5853">
        <v>0</v>
      </c>
      <c r="D5853" s="181">
        <v>31</v>
      </c>
    </row>
    <row r="5854" spans="1:4" x14ac:dyDescent="0.35">
      <c r="A5854">
        <v>6185</v>
      </c>
      <c r="B5854" t="s">
        <v>22126</v>
      </c>
      <c r="C5854">
        <v>0</v>
      </c>
      <c r="D5854" s="181">
        <v>19.75</v>
      </c>
    </row>
    <row r="5855" spans="1:4" x14ac:dyDescent="0.35">
      <c r="A5855">
        <v>6186</v>
      </c>
      <c r="B5855" t="s">
        <v>22127</v>
      </c>
      <c r="C5855">
        <v>0</v>
      </c>
      <c r="D5855" s="181">
        <v>33.31</v>
      </c>
    </row>
    <row r="5856" spans="1:4" x14ac:dyDescent="0.35">
      <c r="A5856">
        <v>6187</v>
      </c>
      <c r="B5856" t="s">
        <v>22128</v>
      </c>
      <c r="C5856">
        <v>0</v>
      </c>
      <c r="D5856" s="181">
        <v>50.09</v>
      </c>
    </row>
    <row r="5857" spans="1:4" x14ac:dyDescent="0.35">
      <c r="A5857">
        <v>6188</v>
      </c>
      <c r="B5857" t="s">
        <v>22129</v>
      </c>
      <c r="C5857">
        <v>0</v>
      </c>
      <c r="D5857" s="181">
        <v>22.92</v>
      </c>
    </row>
    <row r="5858" spans="1:4" x14ac:dyDescent="0.35">
      <c r="A5858">
        <v>6189</v>
      </c>
      <c r="B5858" t="s">
        <v>22130</v>
      </c>
      <c r="C5858">
        <v>0</v>
      </c>
      <c r="D5858" s="181">
        <v>41.81</v>
      </c>
    </row>
    <row r="5859" spans="1:4" x14ac:dyDescent="0.35">
      <c r="A5859">
        <v>6190</v>
      </c>
      <c r="B5859" t="s">
        <v>22131</v>
      </c>
      <c r="C5859">
        <v>0</v>
      </c>
      <c r="D5859" s="181">
        <v>19.37</v>
      </c>
    </row>
    <row r="5860" spans="1:4" x14ac:dyDescent="0.35">
      <c r="A5860">
        <v>6191</v>
      </c>
      <c r="B5860" t="s">
        <v>22132</v>
      </c>
      <c r="C5860">
        <v>0</v>
      </c>
      <c r="D5860" s="181">
        <v>28.56</v>
      </c>
    </row>
    <row r="5861" spans="1:4" x14ac:dyDescent="0.35">
      <c r="A5861">
        <v>6192</v>
      </c>
      <c r="B5861" t="s">
        <v>22133</v>
      </c>
      <c r="C5861">
        <v>0</v>
      </c>
      <c r="D5861" s="181">
        <v>55.52</v>
      </c>
    </row>
    <row r="5862" spans="1:4" x14ac:dyDescent="0.35">
      <c r="A5862">
        <v>6193</v>
      </c>
      <c r="B5862" t="s">
        <v>22134</v>
      </c>
      <c r="C5862">
        <v>0</v>
      </c>
      <c r="D5862" s="181">
        <v>53.47</v>
      </c>
    </row>
    <row r="5863" spans="1:4" x14ac:dyDescent="0.35">
      <c r="A5863">
        <v>6194</v>
      </c>
      <c r="B5863" t="s">
        <v>22135</v>
      </c>
      <c r="C5863">
        <v>0</v>
      </c>
      <c r="D5863" s="181">
        <v>10.61</v>
      </c>
    </row>
    <row r="5864" spans="1:4" x14ac:dyDescent="0.35">
      <c r="A5864">
        <v>6195</v>
      </c>
      <c r="B5864" t="s">
        <v>22136</v>
      </c>
      <c r="C5864">
        <v>0</v>
      </c>
      <c r="D5864" s="181">
        <v>23.16</v>
      </c>
    </row>
    <row r="5865" spans="1:4" x14ac:dyDescent="0.35">
      <c r="A5865">
        <v>6196</v>
      </c>
      <c r="B5865" t="s">
        <v>22137</v>
      </c>
      <c r="C5865">
        <v>0</v>
      </c>
      <c r="D5865" s="181">
        <v>99.45</v>
      </c>
    </row>
    <row r="5866" spans="1:4" x14ac:dyDescent="0.35">
      <c r="A5866">
        <v>6197</v>
      </c>
      <c r="B5866" t="s">
        <v>22138</v>
      </c>
      <c r="C5866">
        <v>0</v>
      </c>
      <c r="D5866" s="181">
        <v>44.58</v>
      </c>
    </row>
    <row r="5867" spans="1:4" x14ac:dyDescent="0.35">
      <c r="A5867">
        <v>6198</v>
      </c>
      <c r="B5867" t="s">
        <v>22139</v>
      </c>
      <c r="C5867">
        <v>42</v>
      </c>
      <c r="D5867" s="181">
        <v>9.3000000000000007</v>
      </c>
    </row>
    <row r="5868" spans="1:4" x14ac:dyDescent="0.35">
      <c r="A5868">
        <v>6199</v>
      </c>
      <c r="B5868" t="s">
        <v>22140</v>
      </c>
      <c r="C5868">
        <v>0</v>
      </c>
      <c r="D5868" s="181">
        <v>6.9450000000000003</v>
      </c>
    </row>
    <row r="5869" spans="1:4" x14ac:dyDescent="0.35">
      <c r="A5869">
        <v>6200</v>
      </c>
      <c r="B5869" t="s">
        <v>22141</v>
      </c>
      <c r="C5869">
        <v>0</v>
      </c>
      <c r="D5869" s="181">
        <v>0</v>
      </c>
    </row>
    <row r="5870" spans="1:4" x14ac:dyDescent="0.35">
      <c r="A5870">
        <v>6201</v>
      </c>
      <c r="B5870" t="s">
        <v>22142</v>
      </c>
      <c r="C5870">
        <v>0</v>
      </c>
      <c r="D5870" s="181">
        <v>9.51</v>
      </c>
    </row>
    <row r="5871" spans="1:4" x14ac:dyDescent="0.35">
      <c r="A5871">
        <v>6202</v>
      </c>
      <c r="B5871" t="s">
        <v>22143</v>
      </c>
      <c r="C5871">
        <v>0</v>
      </c>
      <c r="D5871" s="181">
        <v>11.23</v>
      </c>
    </row>
    <row r="5872" spans="1:4" x14ac:dyDescent="0.35">
      <c r="A5872">
        <v>6203</v>
      </c>
      <c r="B5872" t="s">
        <v>22144</v>
      </c>
      <c r="C5872">
        <v>0</v>
      </c>
      <c r="D5872" s="181">
        <v>112.13</v>
      </c>
    </row>
    <row r="5873" spans="1:4" x14ac:dyDescent="0.35">
      <c r="A5873">
        <v>6204</v>
      </c>
      <c r="B5873" t="s">
        <v>22145</v>
      </c>
      <c r="C5873">
        <v>0</v>
      </c>
      <c r="D5873" s="181">
        <v>14.228999999999999</v>
      </c>
    </row>
    <row r="5874" spans="1:4" x14ac:dyDescent="0.35">
      <c r="A5874">
        <v>6205</v>
      </c>
      <c r="B5874" t="s">
        <v>22146</v>
      </c>
      <c r="C5874">
        <v>0</v>
      </c>
      <c r="D5874" s="181">
        <v>42.17</v>
      </c>
    </row>
    <row r="5875" spans="1:4" x14ac:dyDescent="0.35">
      <c r="A5875">
        <v>6206</v>
      </c>
      <c r="B5875" t="s">
        <v>22147</v>
      </c>
      <c r="C5875">
        <v>0</v>
      </c>
      <c r="D5875" s="181">
        <v>27.384</v>
      </c>
    </row>
    <row r="5876" spans="1:4" x14ac:dyDescent="0.35">
      <c r="A5876">
        <v>6207</v>
      </c>
      <c r="B5876" t="s">
        <v>22148</v>
      </c>
      <c r="C5876">
        <v>0</v>
      </c>
      <c r="D5876" s="181">
        <v>18.541</v>
      </c>
    </row>
    <row r="5877" spans="1:4" x14ac:dyDescent="0.35">
      <c r="A5877">
        <v>6208</v>
      </c>
      <c r="B5877" t="s">
        <v>22149</v>
      </c>
      <c r="C5877">
        <v>1</v>
      </c>
      <c r="D5877" s="181">
        <v>124.07</v>
      </c>
    </row>
    <row r="5878" spans="1:4" x14ac:dyDescent="0.35">
      <c r="A5878">
        <v>6209</v>
      </c>
      <c r="B5878" t="s">
        <v>22150</v>
      </c>
      <c r="C5878">
        <v>1</v>
      </c>
      <c r="D5878" s="181">
        <v>82.545000000000002</v>
      </c>
    </row>
    <row r="5879" spans="1:4" x14ac:dyDescent="0.35">
      <c r="A5879">
        <v>6210</v>
      </c>
      <c r="B5879" t="s">
        <v>22151</v>
      </c>
      <c r="C5879">
        <v>1</v>
      </c>
      <c r="D5879" s="181">
        <v>1287.04</v>
      </c>
    </row>
    <row r="5880" spans="1:4" x14ac:dyDescent="0.35">
      <c r="A5880">
        <v>6211</v>
      </c>
      <c r="B5880" t="s">
        <v>22152</v>
      </c>
      <c r="C5880">
        <v>1</v>
      </c>
      <c r="D5880" s="181">
        <v>126.1</v>
      </c>
    </row>
    <row r="5881" spans="1:4" x14ac:dyDescent="0.35">
      <c r="A5881">
        <v>6212</v>
      </c>
      <c r="B5881" t="s">
        <v>22153</v>
      </c>
      <c r="C5881">
        <v>1</v>
      </c>
      <c r="D5881" s="181">
        <v>96.12</v>
      </c>
    </row>
    <row r="5882" spans="1:4" x14ac:dyDescent="0.35">
      <c r="A5882">
        <v>6213</v>
      </c>
      <c r="B5882" t="s">
        <v>22154</v>
      </c>
      <c r="C5882">
        <v>1</v>
      </c>
      <c r="D5882" s="181">
        <v>151.22</v>
      </c>
    </row>
    <row r="5883" spans="1:4" x14ac:dyDescent="0.35">
      <c r="A5883">
        <v>6214</v>
      </c>
      <c r="B5883" t="s">
        <v>22155</v>
      </c>
      <c r="C5883">
        <v>1</v>
      </c>
      <c r="D5883" s="181">
        <v>81.37</v>
      </c>
    </row>
    <row r="5884" spans="1:4" x14ac:dyDescent="0.35">
      <c r="A5884">
        <v>6215</v>
      </c>
      <c r="B5884" t="s">
        <v>22156</v>
      </c>
      <c r="C5884">
        <v>1</v>
      </c>
      <c r="D5884" s="181">
        <v>112</v>
      </c>
    </row>
    <row r="5885" spans="1:4" x14ac:dyDescent="0.35">
      <c r="A5885">
        <v>6216</v>
      </c>
      <c r="B5885" t="s">
        <v>22157</v>
      </c>
      <c r="C5885">
        <v>0</v>
      </c>
      <c r="D5885" s="181">
        <v>38.978000000000002</v>
      </c>
    </row>
    <row r="5886" spans="1:4" x14ac:dyDescent="0.35">
      <c r="A5886">
        <v>6217</v>
      </c>
      <c r="B5886" t="s">
        <v>22158</v>
      </c>
      <c r="C5886">
        <v>0</v>
      </c>
      <c r="D5886" s="181">
        <v>18.401</v>
      </c>
    </row>
    <row r="5887" spans="1:4" x14ac:dyDescent="0.35">
      <c r="A5887">
        <v>6218</v>
      </c>
      <c r="B5887" t="s">
        <v>22159</v>
      </c>
      <c r="C5887">
        <v>3</v>
      </c>
      <c r="D5887" s="181">
        <v>18.809999999999999</v>
      </c>
    </row>
    <row r="5888" spans="1:4" x14ac:dyDescent="0.35">
      <c r="A5888">
        <v>6219</v>
      </c>
      <c r="B5888" t="s">
        <v>22160</v>
      </c>
      <c r="C5888">
        <v>0</v>
      </c>
      <c r="D5888" s="181">
        <v>26.16</v>
      </c>
    </row>
    <row r="5889" spans="1:4" x14ac:dyDescent="0.35">
      <c r="A5889">
        <v>6220</v>
      </c>
      <c r="B5889" t="s">
        <v>22161</v>
      </c>
      <c r="C5889">
        <v>0</v>
      </c>
      <c r="D5889" s="181">
        <v>29.606000000000002</v>
      </c>
    </row>
    <row r="5890" spans="1:4" x14ac:dyDescent="0.35">
      <c r="A5890">
        <v>6221</v>
      </c>
      <c r="B5890" t="s">
        <v>22162</v>
      </c>
      <c r="C5890">
        <v>0</v>
      </c>
      <c r="D5890" s="181">
        <v>31.57</v>
      </c>
    </row>
    <row r="5891" spans="1:4" x14ac:dyDescent="0.35">
      <c r="A5891">
        <v>6222</v>
      </c>
      <c r="B5891" t="s">
        <v>22163</v>
      </c>
      <c r="C5891">
        <v>0</v>
      </c>
      <c r="D5891" s="181">
        <v>104.55</v>
      </c>
    </row>
    <row r="5892" spans="1:4" x14ac:dyDescent="0.35">
      <c r="A5892">
        <v>6223</v>
      </c>
      <c r="B5892" t="s">
        <v>22164</v>
      </c>
      <c r="C5892">
        <v>0</v>
      </c>
      <c r="D5892" s="181">
        <v>35.442999999999998</v>
      </c>
    </row>
    <row r="5893" spans="1:4" x14ac:dyDescent="0.35">
      <c r="A5893">
        <v>6224</v>
      </c>
      <c r="B5893" t="s">
        <v>22165</v>
      </c>
      <c r="C5893">
        <v>0</v>
      </c>
      <c r="D5893" s="181">
        <v>27.19</v>
      </c>
    </row>
    <row r="5894" spans="1:4" x14ac:dyDescent="0.35">
      <c r="A5894">
        <v>6225</v>
      </c>
      <c r="B5894" t="s">
        <v>22166</v>
      </c>
      <c r="C5894">
        <v>0</v>
      </c>
      <c r="D5894" s="181">
        <v>32.665999999999997</v>
      </c>
    </row>
    <row r="5895" spans="1:4" x14ac:dyDescent="0.35">
      <c r="A5895">
        <v>6226</v>
      </c>
      <c r="B5895" t="s">
        <v>22167</v>
      </c>
      <c r="C5895">
        <v>48</v>
      </c>
      <c r="D5895" s="181">
        <v>11.3</v>
      </c>
    </row>
    <row r="5896" spans="1:4" x14ac:dyDescent="0.35">
      <c r="A5896">
        <v>6227</v>
      </c>
      <c r="B5896" t="s">
        <v>22168</v>
      </c>
      <c r="C5896">
        <v>24</v>
      </c>
      <c r="D5896" s="181">
        <v>5.58</v>
      </c>
    </row>
    <row r="5897" spans="1:4" x14ac:dyDescent="0.35">
      <c r="A5897">
        <v>6228</v>
      </c>
      <c r="B5897" t="s">
        <v>22169</v>
      </c>
      <c r="C5897">
        <v>12</v>
      </c>
      <c r="D5897" s="181">
        <v>4.2300000000000004</v>
      </c>
    </row>
    <row r="5898" spans="1:4" x14ac:dyDescent="0.35">
      <c r="A5898">
        <v>6229</v>
      </c>
      <c r="B5898" t="s">
        <v>22170</v>
      </c>
      <c r="C5898">
        <v>0</v>
      </c>
      <c r="D5898" s="181">
        <v>8.16</v>
      </c>
    </row>
    <row r="5899" spans="1:4" x14ac:dyDescent="0.35">
      <c r="A5899">
        <v>6230</v>
      </c>
      <c r="B5899" t="s">
        <v>22171</v>
      </c>
      <c r="C5899">
        <v>0</v>
      </c>
      <c r="D5899" s="181">
        <v>20.329999999999998</v>
      </c>
    </row>
    <row r="5900" spans="1:4" x14ac:dyDescent="0.35">
      <c r="A5900">
        <v>6231</v>
      </c>
      <c r="B5900" t="s">
        <v>22172</v>
      </c>
      <c r="C5900">
        <v>0</v>
      </c>
      <c r="D5900" s="181">
        <v>63.56</v>
      </c>
    </row>
    <row r="5901" spans="1:4" x14ac:dyDescent="0.35">
      <c r="A5901">
        <v>6232</v>
      </c>
      <c r="B5901" t="s">
        <v>22173</v>
      </c>
      <c r="C5901">
        <v>0</v>
      </c>
      <c r="D5901" s="181">
        <v>8.15</v>
      </c>
    </row>
    <row r="5902" spans="1:4" x14ac:dyDescent="0.35">
      <c r="A5902">
        <v>6233</v>
      </c>
      <c r="B5902" t="s">
        <v>22174</v>
      </c>
      <c r="C5902">
        <v>0</v>
      </c>
      <c r="D5902" s="181">
        <v>32.69</v>
      </c>
    </row>
    <row r="5903" spans="1:4" x14ac:dyDescent="0.35">
      <c r="A5903">
        <v>6234</v>
      </c>
      <c r="B5903" t="s">
        <v>22175</v>
      </c>
      <c r="C5903">
        <v>0</v>
      </c>
      <c r="D5903" s="181">
        <v>124.95</v>
      </c>
    </row>
    <row r="5904" spans="1:4" x14ac:dyDescent="0.35">
      <c r="A5904">
        <v>6235</v>
      </c>
      <c r="B5904" t="s">
        <v>22176</v>
      </c>
      <c r="C5904">
        <v>0</v>
      </c>
      <c r="D5904" s="181">
        <v>238.8</v>
      </c>
    </row>
    <row r="5905" spans="1:4" x14ac:dyDescent="0.35">
      <c r="A5905">
        <v>6236</v>
      </c>
      <c r="B5905" t="s">
        <v>22177</v>
      </c>
      <c r="C5905">
        <v>0</v>
      </c>
      <c r="D5905" s="181">
        <v>72.790000000000006</v>
      </c>
    </row>
    <row r="5906" spans="1:4" x14ac:dyDescent="0.35">
      <c r="A5906">
        <v>6237</v>
      </c>
      <c r="B5906" t="s">
        <v>22178</v>
      </c>
      <c r="C5906">
        <v>3</v>
      </c>
      <c r="D5906" s="181">
        <v>35.67</v>
      </c>
    </row>
    <row r="5907" spans="1:4" x14ac:dyDescent="0.35">
      <c r="A5907">
        <v>6238</v>
      </c>
      <c r="B5907" t="s">
        <v>22179</v>
      </c>
      <c r="C5907">
        <v>0</v>
      </c>
      <c r="D5907" s="181">
        <v>20.12</v>
      </c>
    </row>
    <row r="5908" spans="1:4" x14ac:dyDescent="0.35">
      <c r="A5908">
        <v>6239</v>
      </c>
      <c r="B5908" t="s">
        <v>22180</v>
      </c>
      <c r="C5908">
        <v>0</v>
      </c>
      <c r="D5908" s="181">
        <v>31.75</v>
      </c>
    </row>
    <row r="5909" spans="1:4" x14ac:dyDescent="0.35">
      <c r="A5909">
        <v>6240</v>
      </c>
      <c r="B5909" t="s">
        <v>22181</v>
      </c>
      <c r="C5909">
        <v>0</v>
      </c>
      <c r="D5909" s="181">
        <v>39.880000000000003</v>
      </c>
    </row>
    <row r="5910" spans="1:4" x14ac:dyDescent="0.35">
      <c r="A5910">
        <v>6241</v>
      </c>
      <c r="B5910" t="s">
        <v>22182</v>
      </c>
      <c r="C5910">
        <v>0</v>
      </c>
      <c r="D5910" s="181">
        <v>51.88</v>
      </c>
    </row>
    <row r="5911" spans="1:4" x14ac:dyDescent="0.35">
      <c r="A5911">
        <v>6242</v>
      </c>
      <c r="B5911" t="s">
        <v>22183</v>
      </c>
      <c r="C5911">
        <v>0</v>
      </c>
      <c r="D5911" s="181">
        <v>72.680000000000007</v>
      </c>
    </row>
    <row r="5912" spans="1:4" x14ac:dyDescent="0.35">
      <c r="A5912">
        <v>6243</v>
      </c>
      <c r="B5912" t="s">
        <v>22184</v>
      </c>
      <c r="C5912">
        <v>0</v>
      </c>
      <c r="D5912" s="181">
        <v>52.84</v>
      </c>
    </row>
    <row r="5913" spans="1:4" x14ac:dyDescent="0.35">
      <c r="A5913">
        <v>6244</v>
      </c>
      <c r="B5913" t="s">
        <v>22185</v>
      </c>
      <c r="C5913">
        <v>6</v>
      </c>
      <c r="D5913" s="181">
        <v>21.3</v>
      </c>
    </row>
    <row r="5914" spans="1:4" x14ac:dyDescent="0.35">
      <c r="A5914">
        <v>6245</v>
      </c>
      <c r="B5914" t="s">
        <v>22186</v>
      </c>
      <c r="C5914">
        <v>0</v>
      </c>
      <c r="D5914" s="181">
        <v>22.52</v>
      </c>
    </row>
    <row r="5915" spans="1:4" x14ac:dyDescent="0.35">
      <c r="A5915">
        <v>6246</v>
      </c>
      <c r="B5915" t="s">
        <v>22187</v>
      </c>
      <c r="C5915">
        <v>6</v>
      </c>
      <c r="D5915" s="181">
        <v>36.03</v>
      </c>
    </row>
    <row r="5916" spans="1:4" x14ac:dyDescent="0.35">
      <c r="A5916">
        <v>6247</v>
      </c>
      <c r="B5916" t="s">
        <v>22188</v>
      </c>
      <c r="C5916">
        <v>0</v>
      </c>
      <c r="D5916" s="181">
        <v>195.22</v>
      </c>
    </row>
    <row r="5917" spans="1:4" x14ac:dyDescent="0.35">
      <c r="A5917">
        <v>6248</v>
      </c>
      <c r="B5917" t="s">
        <v>22189</v>
      </c>
      <c r="C5917">
        <v>0</v>
      </c>
      <c r="D5917" s="181">
        <v>38.4</v>
      </c>
    </row>
    <row r="5918" spans="1:4" x14ac:dyDescent="0.35">
      <c r="A5918">
        <v>6249</v>
      </c>
      <c r="B5918" t="s">
        <v>22190</v>
      </c>
      <c r="C5918">
        <v>0</v>
      </c>
      <c r="D5918" s="181">
        <v>12.2</v>
      </c>
    </row>
    <row r="5919" spans="1:4" x14ac:dyDescent="0.35">
      <c r="A5919">
        <v>6250</v>
      </c>
      <c r="B5919" t="s">
        <v>22191</v>
      </c>
      <c r="C5919">
        <v>0</v>
      </c>
      <c r="D5919" s="181">
        <v>63.5</v>
      </c>
    </row>
    <row r="5920" spans="1:4" x14ac:dyDescent="0.35">
      <c r="A5920">
        <v>6251</v>
      </c>
      <c r="B5920" t="s">
        <v>22192</v>
      </c>
      <c r="C5920">
        <v>0</v>
      </c>
      <c r="D5920" s="181">
        <v>39</v>
      </c>
    </row>
    <row r="5921" spans="1:4" x14ac:dyDescent="0.35">
      <c r="A5921">
        <v>6252</v>
      </c>
      <c r="B5921" t="s">
        <v>22193</v>
      </c>
      <c r="C5921">
        <v>0</v>
      </c>
      <c r="D5921" s="181">
        <v>65.8</v>
      </c>
    </row>
    <row r="5922" spans="1:4" x14ac:dyDescent="0.35">
      <c r="A5922">
        <v>6253</v>
      </c>
      <c r="B5922" t="s">
        <v>22194</v>
      </c>
      <c r="C5922">
        <v>0</v>
      </c>
      <c r="D5922" s="181">
        <v>4.2</v>
      </c>
    </row>
    <row r="5923" spans="1:4" x14ac:dyDescent="0.35">
      <c r="A5923">
        <v>6254</v>
      </c>
      <c r="B5923" t="s">
        <v>22195</v>
      </c>
      <c r="C5923">
        <v>0</v>
      </c>
      <c r="D5923" s="181">
        <v>0</v>
      </c>
    </row>
    <row r="5924" spans="1:4" x14ac:dyDescent="0.35">
      <c r="A5924">
        <v>6255</v>
      </c>
      <c r="B5924" t="s">
        <v>22196</v>
      </c>
      <c r="C5924">
        <v>3</v>
      </c>
      <c r="D5924" s="181">
        <v>0</v>
      </c>
    </row>
    <row r="5925" spans="1:4" x14ac:dyDescent="0.35">
      <c r="A5925">
        <v>6256</v>
      </c>
      <c r="B5925" t="s">
        <v>22197</v>
      </c>
      <c r="C5925">
        <v>0</v>
      </c>
      <c r="D5925" s="181">
        <v>36.25</v>
      </c>
    </row>
    <row r="5926" spans="1:4" x14ac:dyDescent="0.35">
      <c r="A5926">
        <v>6257</v>
      </c>
      <c r="B5926" t="s">
        <v>22198</v>
      </c>
      <c r="C5926">
        <v>6</v>
      </c>
      <c r="D5926" s="181">
        <v>9.82</v>
      </c>
    </row>
    <row r="5927" spans="1:4" x14ac:dyDescent="0.35">
      <c r="A5927">
        <v>6258</v>
      </c>
      <c r="B5927" t="s">
        <v>22199</v>
      </c>
      <c r="C5927">
        <v>0</v>
      </c>
      <c r="D5927" s="181">
        <v>28.03</v>
      </c>
    </row>
    <row r="5928" spans="1:4" x14ac:dyDescent="0.35">
      <c r="A5928">
        <v>6259</v>
      </c>
      <c r="B5928" t="s">
        <v>22200</v>
      </c>
      <c r="C5928">
        <v>0</v>
      </c>
      <c r="D5928" s="181">
        <v>10.031000000000001</v>
      </c>
    </row>
    <row r="5929" spans="1:4" x14ac:dyDescent="0.35">
      <c r="A5929">
        <v>6260</v>
      </c>
      <c r="B5929" t="s">
        <v>22201</v>
      </c>
      <c r="C5929">
        <v>18</v>
      </c>
      <c r="D5929" s="181">
        <v>8.8930000000000007</v>
      </c>
    </row>
    <row r="5930" spans="1:4" x14ac:dyDescent="0.35">
      <c r="A5930">
        <v>6261</v>
      </c>
      <c r="B5930" t="s">
        <v>22202</v>
      </c>
      <c r="C5930">
        <v>12</v>
      </c>
      <c r="D5930" s="181">
        <v>6.798</v>
      </c>
    </row>
    <row r="5931" spans="1:4" x14ac:dyDescent="0.35">
      <c r="A5931">
        <v>6262</v>
      </c>
      <c r="B5931" t="s">
        <v>22203</v>
      </c>
      <c r="C5931">
        <v>6</v>
      </c>
      <c r="D5931" s="181">
        <v>7.085</v>
      </c>
    </row>
    <row r="5932" spans="1:4" x14ac:dyDescent="0.35">
      <c r="A5932">
        <v>6263</v>
      </c>
      <c r="B5932" t="s">
        <v>22204</v>
      </c>
      <c r="C5932">
        <v>0</v>
      </c>
      <c r="D5932" s="181">
        <v>16.329999999999998</v>
      </c>
    </row>
    <row r="5933" spans="1:4" x14ac:dyDescent="0.35">
      <c r="A5933">
        <v>6264</v>
      </c>
      <c r="B5933" t="s">
        <v>22205</v>
      </c>
      <c r="C5933">
        <v>0</v>
      </c>
      <c r="D5933" s="181">
        <v>24</v>
      </c>
    </row>
    <row r="5934" spans="1:4" x14ac:dyDescent="0.35">
      <c r="A5934">
        <v>6265</v>
      </c>
      <c r="B5934" t="s">
        <v>22206</v>
      </c>
      <c r="C5934">
        <v>0</v>
      </c>
      <c r="D5934" s="181">
        <v>55.2</v>
      </c>
    </row>
    <row r="5935" spans="1:4" x14ac:dyDescent="0.35">
      <c r="A5935">
        <v>6266</v>
      </c>
      <c r="B5935" t="s">
        <v>22207</v>
      </c>
      <c r="C5935">
        <v>0</v>
      </c>
      <c r="D5935" s="181">
        <v>13.26</v>
      </c>
    </row>
    <row r="5936" spans="1:4" x14ac:dyDescent="0.35">
      <c r="A5936">
        <v>6267</v>
      </c>
      <c r="B5936" t="s">
        <v>22208</v>
      </c>
      <c r="C5936">
        <v>0</v>
      </c>
      <c r="D5936" s="181">
        <v>21.75</v>
      </c>
    </row>
    <row r="5937" spans="1:4" x14ac:dyDescent="0.35">
      <c r="A5937">
        <v>6268</v>
      </c>
      <c r="B5937" t="s">
        <v>22209</v>
      </c>
      <c r="C5937">
        <v>0</v>
      </c>
      <c r="D5937" s="181">
        <v>25.2</v>
      </c>
    </row>
    <row r="5938" spans="1:4" x14ac:dyDescent="0.35">
      <c r="A5938">
        <v>6269</v>
      </c>
      <c r="B5938" t="s">
        <v>22210</v>
      </c>
      <c r="C5938">
        <v>6</v>
      </c>
      <c r="D5938" s="181">
        <v>22.4</v>
      </c>
    </row>
    <row r="5939" spans="1:4" x14ac:dyDescent="0.35">
      <c r="A5939">
        <v>6270</v>
      </c>
      <c r="B5939" t="s">
        <v>22211</v>
      </c>
      <c r="C5939">
        <v>3</v>
      </c>
      <c r="D5939" s="181">
        <v>31.55</v>
      </c>
    </row>
    <row r="5940" spans="1:4" x14ac:dyDescent="0.35">
      <c r="A5940">
        <v>6271</v>
      </c>
      <c r="B5940" t="s">
        <v>22212</v>
      </c>
      <c r="C5940">
        <v>6</v>
      </c>
      <c r="D5940" s="181">
        <v>33.450000000000003</v>
      </c>
    </row>
    <row r="5941" spans="1:4" x14ac:dyDescent="0.35">
      <c r="A5941">
        <v>6272</v>
      </c>
      <c r="B5941" t="s">
        <v>22213</v>
      </c>
      <c r="C5941">
        <v>0</v>
      </c>
      <c r="D5941" s="181">
        <v>29.16</v>
      </c>
    </row>
    <row r="5942" spans="1:4" x14ac:dyDescent="0.35">
      <c r="A5942">
        <v>6273</v>
      </c>
      <c r="B5942" t="s">
        <v>22214</v>
      </c>
      <c r="C5942">
        <v>0</v>
      </c>
      <c r="D5942" s="181">
        <v>495.41</v>
      </c>
    </row>
    <row r="5943" spans="1:4" x14ac:dyDescent="0.35">
      <c r="A5943">
        <v>6274</v>
      </c>
      <c r="B5943" t="s">
        <v>22215</v>
      </c>
      <c r="C5943">
        <v>0</v>
      </c>
      <c r="D5943" s="181">
        <v>43.07</v>
      </c>
    </row>
    <row r="5944" spans="1:4" x14ac:dyDescent="0.35">
      <c r="A5944">
        <v>6275</v>
      </c>
      <c r="B5944" t="s">
        <v>22216</v>
      </c>
      <c r="C5944">
        <v>0</v>
      </c>
      <c r="D5944" s="181">
        <v>34.11</v>
      </c>
    </row>
    <row r="5945" spans="1:4" x14ac:dyDescent="0.35">
      <c r="A5945">
        <v>6276</v>
      </c>
      <c r="B5945" t="s">
        <v>22217</v>
      </c>
      <c r="C5945">
        <v>0</v>
      </c>
      <c r="D5945" s="181">
        <v>57.16</v>
      </c>
    </row>
    <row r="5946" spans="1:4" x14ac:dyDescent="0.35">
      <c r="A5946">
        <v>6277</v>
      </c>
      <c r="B5946" t="s">
        <v>22218</v>
      </c>
      <c r="C5946">
        <v>0</v>
      </c>
      <c r="D5946" s="181">
        <v>49.6</v>
      </c>
    </row>
    <row r="5947" spans="1:4" x14ac:dyDescent="0.35">
      <c r="A5947">
        <v>6278</v>
      </c>
      <c r="B5947" t="s">
        <v>22219</v>
      </c>
      <c r="C5947">
        <v>0</v>
      </c>
      <c r="D5947" s="181">
        <v>18.45</v>
      </c>
    </row>
    <row r="5948" spans="1:4" x14ac:dyDescent="0.35">
      <c r="A5948">
        <v>6279</v>
      </c>
      <c r="B5948" t="s">
        <v>22220</v>
      </c>
      <c r="C5948">
        <v>0</v>
      </c>
      <c r="D5948" s="181">
        <v>28.445</v>
      </c>
    </row>
    <row r="5949" spans="1:4" x14ac:dyDescent="0.35">
      <c r="A5949">
        <v>6280</v>
      </c>
      <c r="B5949" t="s">
        <v>22221</v>
      </c>
      <c r="C5949">
        <v>0</v>
      </c>
      <c r="D5949" s="181">
        <v>52.16</v>
      </c>
    </row>
    <row r="5950" spans="1:4" x14ac:dyDescent="0.35">
      <c r="A5950">
        <v>6281</v>
      </c>
      <c r="B5950" t="s">
        <v>22222</v>
      </c>
      <c r="C5950">
        <v>0</v>
      </c>
      <c r="D5950" s="181">
        <v>39.890999999999998</v>
      </c>
    </row>
    <row r="5951" spans="1:4" x14ac:dyDescent="0.35">
      <c r="A5951">
        <v>6282</v>
      </c>
      <c r="B5951" t="s">
        <v>22223</v>
      </c>
      <c r="C5951">
        <v>0</v>
      </c>
      <c r="D5951" s="181">
        <v>18.646000000000001</v>
      </c>
    </row>
    <row r="5952" spans="1:4" x14ac:dyDescent="0.35">
      <c r="A5952">
        <v>6283</v>
      </c>
      <c r="B5952" t="s">
        <v>22224</v>
      </c>
      <c r="C5952">
        <v>0</v>
      </c>
      <c r="D5952" s="181">
        <v>22.786000000000001</v>
      </c>
    </row>
    <row r="5953" spans="1:4" x14ac:dyDescent="0.35">
      <c r="A5953">
        <v>6284</v>
      </c>
      <c r="B5953" t="s">
        <v>22225</v>
      </c>
      <c r="C5953">
        <v>0</v>
      </c>
      <c r="D5953" s="181">
        <v>9.1750000000000007</v>
      </c>
    </row>
    <row r="5954" spans="1:4" x14ac:dyDescent="0.35">
      <c r="A5954">
        <v>6285</v>
      </c>
      <c r="B5954" t="s">
        <v>22226</v>
      </c>
      <c r="C5954">
        <v>0</v>
      </c>
      <c r="D5954" s="181">
        <v>64.995999999999995</v>
      </c>
    </row>
    <row r="5955" spans="1:4" x14ac:dyDescent="0.35">
      <c r="A5955">
        <v>6286</v>
      </c>
      <c r="B5955" t="s">
        <v>22227</v>
      </c>
      <c r="C5955">
        <v>0</v>
      </c>
      <c r="D5955" s="181">
        <v>5.9550000000000001</v>
      </c>
    </row>
    <row r="5956" spans="1:4" x14ac:dyDescent="0.35">
      <c r="A5956">
        <v>6287</v>
      </c>
      <c r="B5956" t="s">
        <v>22228</v>
      </c>
      <c r="C5956">
        <v>0</v>
      </c>
      <c r="D5956" s="181">
        <v>11.045999999999999</v>
      </c>
    </row>
    <row r="5957" spans="1:4" x14ac:dyDescent="0.35">
      <c r="A5957">
        <v>6288</v>
      </c>
      <c r="B5957" t="s">
        <v>22229</v>
      </c>
      <c r="C5957">
        <v>0</v>
      </c>
      <c r="D5957" s="181">
        <v>12.196</v>
      </c>
    </row>
    <row r="5958" spans="1:4" x14ac:dyDescent="0.35">
      <c r="A5958">
        <v>6289</v>
      </c>
      <c r="B5958" t="s">
        <v>22230</v>
      </c>
      <c r="C5958">
        <v>0</v>
      </c>
      <c r="D5958" s="181">
        <v>16.646000000000001</v>
      </c>
    </row>
    <row r="5959" spans="1:4" x14ac:dyDescent="0.35">
      <c r="A5959">
        <v>6290</v>
      </c>
      <c r="B5959" t="s">
        <v>22231</v>
      </c>
      <c r="C5959">
        <v>0</v>
      </c>
      <c r="D5959" s="181">
        <v>29.094999999999999</v>
      </c>
    </row>
    <row r="5960" spans="1:4" x14ac:dyDescent="0.35">
      <c r="A5960">
        <v>6291</v>
      </c>
      <c r="B5960" t="s">
        <v>22232</v>
      </c>
      <c r="C5960">
        <v>3</v>
      </c>
      <c r="D5960" s="181">
        <v>14.51</v>
      </c>
    </row>
    <row r="5961" spans="1:4" x14ac:dyDescent="0.35">
      <c r="A5961">
        <v>6292</v>
      </c>
      <c r="B5961" t="s">
        <v>22233</v>
      </c>
      <c r="C5961">
        <v>0</v>
      </c>
      <c r="D5961" s="181">
        <v>21.45</v>
      </c>
    </row>
    <row r="5962" spans="1:4" x14ac:dyDescent="0.35">
      <c r="A5962">
        <v>6293</v>
      </c>
      <c r="B5962" t="s">
        <v>22234</v>
      </c>
      <c r="C5962">
        <v>0</v>
      </c>
      <c r="D5962" s="181">
        <v>79.95</v>
      </c>
    </row>
    <row r="5963" spans="1:4" x14ac:dyDescent="0.35">
      <c r="A5963">
        <v>6294</v>
      </c>
      <c r="B5963" t="s">
        <v>22235</v>
      </c>
      <c r="C5963">
        <v>0</v>
      </c>
      <c r="D5963" s="181">
        <v>19.7</v>
      </c>
    </row>
    <row r="5964" spans="1:4" x14ac:dyDescent="0.35">
      <c r="A5964">
        <v>6295</v>
      </c>
      <c r="B5964" t="s">
        <v>22236</v>
      </c>
      <c r="C5964">
        <v>0</v>
      </c>
      <c r="D5964" s="181">
        <v>173.22</v>
      </c>
    </row>
    <row r="5965" spans="1:4" x14ac:dyDescent="0.35">
      <c r="A5965">
        <v>6296</v>
      </c>
      <c r="B5965" t="s">
        <v>22237</v>
      </c>
      <c r="C5965">
        <v>0</v>
      </c>
      <c r="D5965" s="181">
        <v>12.26</v>
      </c>
    </row>
    <row r="5966" spans="1:4" x14ac:dyDescent="0.35">
      <c r="A5966">
        <v>6297</v>
      </c>
      <c r="B5966" t="s">
        <v>22238</v>
      </c>
      <c r="C5966">
        <v>0</v>
      </c>
      <c r="D5966" s="181">
        <v>56.02</v>
      </c>
    </row>
    <row r="5967" spans="1:4" x14ac:dyDescent="0.35">
      <c r="A5967">
        <v>6298</v>
      </c>
      <c r="B5967" t="s">
        <v>22239</v>
      </c>
      <c r="C5967">
        <v>0</v>
      </c>
      <c r="D5967" s="181">
        <v>69.22</v>
      </c>
    </row>
    <row r="5968" spans="1:4" x14ac:dyDescent="0.35">
      <c r="A5968">
        <v>6299</v>
      </c>
      <c r="B5968" t="s">
        <v>22240</v>
      </c>
      <c r="C5968">
        <v>0</v>
      </c>
      <c r="D5968" s="181">
        <v>29.19</v>
      </c>
    </row>
    <row r="5969" spans="1:4" x14ac:dyDescent="0.35">
      <c r="A5969">
        <v>6300</v>
      </c>
      <c r="B5969" t="s">
        <v>22241</v>
      </c>
      <c r="C5969">
        <v>0</v>
      </c>
      <c r="D5969" s="181">
        <v>20.91</v>
      </c>
    </row>
    <row r="5970" spans="1:4" x14ac:dyDescent="0.35">
      <c r="A5970">
        <v>6301</v>
      </c>
      <c r="B5970" t="s">
        <v>22242</v>
      </c>
      <c r="C5970">
        <v>0</v>
      </c>
      <c r="D5970" s="181">
        <v>9.92</v>
      </c>
    </row>
    <row r="5971" spans="1:4" x14ac:dyDescent="0.35">
      <c r="A5971">
        <v>6302</v>
      </c>
      <c r="B5971" t="s">
        <v>22243</v>
      </c>
      <c r="C5971">
        <v>3</v>
      </c>
      <c r="D5971" s="181">
        <v>19.41</v>
      </c>
    </row>
    <row r="5972" spans="1:4" x14ac:dyDescent="0.35">
      <c r="A5972">
        <v>6303</v>
      </c>
      <c r="B5972" t="s">
        <v>22244</v>
      </c>
      <c r="C5972">
        <v>0</v>
      </c>
      <c r="D5972" s="181">
        <v>19.695</v>
      </c>
    </row>
    <row r="5973" spans="1:4" x14ac:dyDescent="0.35">
      <c r="A5973">
        <v>6304</v>
      </c>
      <c r="B5973" t="s">
        <v>22245</v>
      </c>
      <c r="C5973">
        <v>0</v>
      </c>
      <c r="D5973" s="181">
        <v>4.2249999999999996</v>
      </c>
    </row>
    <row r="5974" spans="1:4" x14ac:dyDescent="0.35">
      <c r="A5974">
        <v>6305</v>
      </c>
      <c r="B5974" t="s">
        <v>22246</v>
      </c>
      <c r="C5974">
        <v>42</v>
      </c>
      <c r="D5974" s="181">
        <v>6.33</v>
      </c>
    </row>
    <row r="5975" spans="1:4" x14ac:dyDescent="0.35">
      <c r="A5975">
        <v>6306</v>
      </c>
      <c r="B5975" t="s">
        <v>22247</v>
      </c>
      <c r="C5975">
        <v>18</v>
      </c>
      <c r="D5975" s="181">
        <v>6.33</v>
      </c>
    </row>
    <row r="5976" spans="1:4" x14ac:dyDescent="0.35">
      <c r="A5976">
        <v>6307</v>
      </c>
      <c r="B5976" t="s">
        <v>22248</v>
      </c>
      <c r="C5976">
        <v>0</v>
      </c>
      <c r="D5976" s="181">
        <v>0</v>
      </c>
    </row>
    <row r="5977" spans="1:4" x14ac:dyDescent="0.35">
      <c r="A5977">
        <v>6308</v>
      </c>
      <c r="B5977" t="s">
        <v>22249</v>
      </c>
      <c r="C5977">
        <v>0</v>
      </c>
      <c r="D5977" s="181">
        <v>0</v>
      </c>
    </row>
    <row r="5978" spans="1:4" x14ac:dyDescent="0.35">
      <c r="A5978">
        <v>6309</v>
      </c>
      <c r="B5978" t="s">
        <v>22250</v>
      </c>
      <c r="C5978">
        <v>0</v>
      </c>
      <c r="D5978" s="181">
        <v>0</v>
      </c>
    </row>
    <row r="5979" spans="1:4" x14ac:dyDescent="0.35">
      <c r="A5979">
        <v>6310</v>
      </c>
      <c r="B5979" t="s">
        <v>22251</v>
      </c>
      <c r="C5979">
        <v>0</v>
      </c>
      <c r="D5979" s="181">
        <v>32.659999999999997</v>
      </c>
    </row>
    <row r="5980" spans="1:4" x14ac:dyDescent="0.35">
      <c r="A5980">
        <v>6311</v>
      </c>
      <c r="B5980" t="s">
        <v>22252</v>
      </c>
      <c r="C5980">
        <v>0</v>
      </c>
      <c r="D5980" s="181">
        <v>52.35</v>
      </c>
    </row>
    <row r="5981" spans="1:4" x14ac:dyDescent="0.35">
      <c r="A5981">
        <v>6312</v>
      </c>
      <c r="B5981" t="s">
        <v>22253</v>
      </c>
      <c r="C5981">
        <v>0</v>
      </c>
      <c r="D5981" s="181">
        <v>80.87</v>
      </c>
    </row>
    <row r="5982" spans="1:4" x14ac:dyDescent="0.35">
      <c r="A5982">
        <v>6313</v>
      </c>
      <c r="B5982" t="s">
        <v>22254</v>
      </c>
      <c r="C5982">
        <v>0</v>
      </c>
      <c r="D5982" s="181">
        <v>35.42</v>
      </c>
    </row>
    <row r="5983" spans="1:4" x14ac:dyDescent="0.35">
      <c r="A5983">
        <v>6314</v>
      </c>
      <c r="B5983" t="s">
        <v>22255</v>
      </c>
      <c r="C5983">
        <v>12</v>
      </c>
      <c r="D5983" s="181">
        <v>38.549999999999997</v>
      </c>
    </row>
    <row r="5984" spans="1:4" x14ac:dyDescent="0.35">
      <c r="A5984">
        <v>6315</v>
      </c>
      <c r="B5984" t="s">
        <v>22256</v>
      </c>
      <c r="C5984">
        <v>6</v>
      </c>
      <c r="D5984" s="181">
        <v>19.542000000000002</v>
      </c>
    </row>
    <row r="5985" spans="1:4" x14ac:dyDescent="0.35">
      <c r="A5985">
        <v>6316</v>
      </c>
      <c r="B5985" t="s">
        <v>22257</v>
      </c>
      <c r="C5985">
        <v>0</v>
      </c>
      <c r="D5985" s="181">
        <v>82.47</v>
      </c>
    </row>
    <row r="5986" spans="1:4" x14ac:dyDescent="0.35">
      <c r="A5986">
        <v>6317</v>
      </c>
      <c r="B5986" t="s">
        <v>22258</v>
      </c>
      <c r="C5986">
        <v>0</v>
      </c>
      <c r="D5986" s="181">
        <v>7.2050000000000001</v>
      </c>
    </row>
    <row r="5987" spans="1:4" x14ac:dyDescent="0.35">
      <c r="A5987">
        <v>6318</v>
      </c>
      <c r="B5987" t="s">
        <v>22259</v>
      </c>
      <c r="C5987">
        <v>0</v>
      </c>
      <c r="D5987" s="181">
        <v>5.15</v>
      </c>
    </row>
    <row r="5988" spans="1:4" x14ac:dyDescent="0.35">
      <c r="A5988">
        <v>6319</v>
      </c>
      <c r="B5988" t="s">
        <v>22260</v>
      </c>
      <c r="C5988">
        <v>21</v>
      </c>
      <c r="D5988" s="181">
        <v>28.93</v>
      </c>
    </row>
    <row r="5989" spans="1:4" x14ac:dyDescent="0.35">
      <c r="A5989">
        <v>6320</v>
      </c>
      <c r="B5989" t="s">
        <v>22261</v>
      </c>
      <c r="C5989">
        <v>0</v>
      </c>
      <c r="D5989" s="181">
        <v>4.57</v>
      </c>
    </row>
    <row r="5990" spans="1:4" x14ac:dyDescent="0.35">
      <c r="A5990">
        <v>6321</v>
      </c>
      <c r="B5990" t="s">
        <v>22262</v>
      </c>
      <c r="C5990">
        <v>0</v>
      </c>
      <c r="D5990" s="181">
        <v>4.97</v>
      </c>
    </row>
    <row r="5991" spans="1:4" x14ac:dyDescent="0.35">
      <c r="A5991">
        <v>6322</v>
      </c>
      <c r="B5991" t="s">
        <v>22263</v>
      </c>
      <c r="C5991">
        <v>0</v>
      </c>
      <c r="D5991" s="181">
        <v>4.18</v>
      </c>
    </row>
    <row r="5992" spans="1:4" x14ac:dyDescent="0.35">
      <c r="A5992">
        <v>6323</v>
      </c>
      <c r="B5992" t="s">
        <v>22264</v>
      </c>
      <c r="C5992">
        <v>0</v>
      </c>
      <c r="D5992" s="181">
        <v>3.31</v>
      </c>
    </row>
    <row r="5993" spans="1:4" x14ac:dyDescent="0.35">
      <c r="A5993">
        <v>6324</v>
      </c>
      <c r="B5993" t="s">
        <v>22265</v>
      </c>
      <c r="C5993">
        <v>0</v>
      </c>
      <c r="D5993" s="181">
        <v>24.21</v>
      </c>
    </row>
    <row r="5994" spans="1:4" x14ac:dyDescent="0.35">
      <c r="A5994">
        <v>6325</v>
      </c>
      <c r="B5994" t="s">
        <v>22266</v>
      </c>
      <c r="C5994">
        <v>0</v>
      </c>
      <c r="D5994" s="181">
        <v>10.29</v>
      </c>
    </row>
    <row r="5995" spans="1:4" x14ac:dyDescent="0.35">
      <c r="A5995">
        <v>6326</v>
      </c>
      <c r="B5995" t="s">
        <v>22267</v>
      </c>
      <c r="C5995">
        <v>0</v>
      </c>
      <c r="D5995" s="181">
        <v>6.4619999999999997</v>
      </c>
    </row>
    <row r="5996" spans="1:4" x14ac:dyDescent="0.35">
      <c r="A5996">
        <v>6327</v>
      </c>
      <c r="B5996" t="s">
        <v>22268</v>
      </c>
      <c r="C5996">
        <v>0</v>
      </c>
      <c r="D5996" s="181">
        <v>4.3609999999999998</v>
      </c>
    </row>
    <row r="5997" spans="1:4" x14ac:dyDescent="0.35">
      <c r="A5997">
        <v>6328</v>
      </c>
      <c r="B5997" t="s">
        <v>22269</v>
      </c>
      <c r="C5997">
        <v>0</v>
      </c>
      <c r="D5997" s="181">
        <v>17.806999999999999</v>
      </c>
    </row>
    <row r="5998" spans="1:4" x14ac:dyDescent="0.35">
      <c r="A5998">
        <v>6329</v>
      </c>
      <c r="B5998" t="s">
        <v>22270</v>
      </c>
      <c r="C5998">
        <v>0</v>
      </c>
      <c r="D5998" s="181">
        <v>3.76</v>
      </c>
    </row>
    <row r="5999" spans="1:4" x14ac:dyDescent="0.35">
      <c r="A5999">
        <v>6330</v>
      </c>
      <c r="B5999" t="s">
        <v>22271</v>
      </c>
      <c r="C5999">
        <v>0</v>
      </c>
      <c r="D5999" s="181">
        <v>5.32</v>
      </c>
    </row>
    <row r="6000" spans="1:4" x14ac:dyDescent="0.35">
      <c r="A6000">
        <v>6331</v>
      </c>
      <c r="B6000" t="s">
        <v>22272</v>
      </c>
      <c r="C6000">
        <v>0</v>
      </c>
      <c r="D6000" s="181">
        <v>12.16</v>
      </c>
    </row>
    <row r="6001" spans="1:4" x14ac:dyDescent="0.35">
      <c r="A6001">
        <v>6332</v>
      </c>
      <c r="B6001" t="s">
        <v>22273</v>
      </c>
      <c r="C6001">
        <v>0</v>
      </c>
      <c r="D6001" s="181">
        <v>5.24</v>
      </c>
    </row>
    <row r="6002" spans="1:4" x14ac:dyDescent="0.35">
      <c r="A6002">
        <v>6334</v>
      </c>
      <c r="B6002" t="s">
        <v>22274</v>
      </c>
      <c r="C6002">
        <v>0</v>
      </c>
      <c r="D6002" s="181">
        <v>14.45</v>
      </c>
    </row>
    <row r="6003" spans="1:4" x14ac:dyDescent="0.35">
      <c r="A6003">
        <v>6335</v>
      </c>
      <c r="B6003" t="s">
        <v>22275</v>
      </c>
      <c r="C6003">
        <v>0</v>
      </c>
      <c r="D6003" s="181">
        <v>43.69</v>
      </c>
    </row>
    <row r="6004" spans="1:4" x14ac:dyDescent="0.35">
      <c r="A6004">
        <v>6336</v>
      </c>
      <c r="B6004" t="s">
        <v>22276</v>
      </c>
      <c r="C6004">
        <v>0</v>
      </c>
      <c r="D6004" s="181">
        <v>8.0960000000000001</v>
      </c>
    </row>
    <row r="6005" spans="1:4" x14ac:dyDescent="0.35">
      <c r="A6005">
        <v>6337</v>
      </c>
      <c r="B6005" t="s">
        <v>22277</v>
      </c>
      <c r="C6005">
        <v>0</v>
      </c>
      <c r="D6005" s="181">
        <v>18.46</v>
      </c>
    </row>
    <row r="6006" spans="1:4" x14ac:dyDescent="0.35">
      <c r="A6006">
        <v>6338</v>
      </c>
      <c r="B6006" t="s">
        <v>22278</v>
      </c>
      <c r="C6006">
        <v>0</v>
      </c>
      <c r="D6006" s="181">
        <v>4.4169999999999998</v>
      </c>
    </row>
    <row r="6007" spans="1:4" x14ac:dyDescent="0.35">
      <c r="A6007">
        <v>6339</v>
      </c>
      <c r="B6007" t="s">
        <v>22279</v>
      </c>
      <c r="C6007">
        <v>0</v>
      </c>
      <c r="D6007" s="181">
        <v>6.0330000000000004</v>
      </c>
    </row>
    <row r="6008" spans="1:4" x14ac:dyDescent="0.35">
      <c r="A6008">
        <v>6340</v>
      </c>
      <c r="B6008" t="s">
        <v>22280</v>
      </c>
      <c r="C6008">
        <v>0</v>
      </c>
      <c r="D6008" s="181">
        <v>6.032</v>
      </c>
    </row>
    <row r="6009" spans="1:4" x14ac:dyDescent="0.35">
      <c r="A6009">
        <v>6341</v>
      </c>
      <c r="B6009" t="s">
        <v>22281</v>
      </c>
      <c r="C6009">
        <v>0</v>
      </c>
      <c r="D6009" s="181">
        <v>4.9400000000000004</v>
      </c>
    </row>
    <row r="6010" spans="1:4" x14ac:dyDescent="0.35">
      <c r="A6010">
        <v>6342</v>
      </c>
      <c r="B6010" t="s">
        <v>22282</v>
      </c>
      <c r="C6010">
        <v>0</v>
      </c>
      <c r="D6010" s="181">
        <v>128.47999999999999</v>
      </c>
    </row>
    <row r="6011" spans="1:4" x14ac:dyDescent="0.35">
      <c r="A6011">
        <v>6343</v>
      </c>
      <c r="B6011" t="s">
        <v>22283</v>
      </c>
      <c r="C6011">
        <v>0</v>
      </c>
      <c r="D6011" s="181">
        <v>142.4</v>
      </c>
    </row>
    <row r="6012" spans="1:4" x14ac:dyDescent="0.35">
      <c r="A6012">
        <v>6344</v>
      </c>
      <c r="B6012" t="s">
        <v>22284</v>
      </c>
      <c r="C6012">
        <v>0</v>
      </c>
      <c r="D6012" s="181">
        <v>62.15</v>
      </c>
    </row>
    <row r="6013" spans="1:4" x14ac:dyDescent="0.35">
      <c r="A6013">
        <v>6345</v>
      </c>
      <c r="B6013" t="s">
        <v>22285</v>
      </c>
      <c r="C6013">
        <v>15</v>
      </c>
      <c r="D6013" s="181">
        <v>30.581</v>
      </c>
    </row>
    <row r="6014" spans="1:4" x14ac:dyDescent="0.35">
      <c r="A6014">
        <v>6346</v>
      </c>
      <c r="B6014" t="s">
        <v>22286</v>
      </c>
      <c r="C6014">
        <v>12</v>
      </c>
      <c r="D6014" s="181">
        <v>13.215999999999999</v>
      </c>
    </row>
    <row r="6015" spans="1:4" x14ac:dyDescent="0.35">
      <c r="A6015">
        <v>6347</v>
      </c>
      <c r="B6015" t="s">
        <v>22287</v>
      </c>
      <c r="C6015">
        <v>0</v>
      </c>
      <c r="D6015" s="181">
        <v>20.805</v>
      </c>
    </row>
    <row r="6016" spans="1:4" x14ac:dyDescent="0.35">
      <c r="A6016">
        <v>6348</v>
      </c>
      <c r="B6016" t="s">
        <v>22288</v>
      </c>
      <c r="C6016">
        <v>0</v>
      </c>
      <c r="D6016" s="181">
        <v>24.225000000000001</v>
      </c>
    </row>
    <row r="6017" spans="1:4" x14ac:dyDescent="0.35">
      <c r="A6017">
        <v>6349</v>
      </c>
      <c r="B6017" t="s">
        <v>22289</v>
      </c>
      <c r="C6017">
        <v>0</v>
      </c>
      <c r="D6017" s="181">
        <v>22.324999999999999</v>
      </c>
    </row>
    <row r="6018" spans="1:4" x14ac:dyDescent="0.35">
      <c r="A6018">
        <v>6350</v>
      </c>
      <c r="B6018" t="s">
        <v>22290</v>
      </c>
      <c r="C6018">
        <v>0</v>
      </c>
      <c r="D6018" s="181">
        <v>36.86</v>
      </c>
    </row>
    <row r="6019" spans="1:4" x14ac:dyDescent="0.35">
      <c r="A6019">
        <v>6351</v>
      </c>
      <c r="B6019" t="s">
        <v>22291</v>
      </c>
      <c r="C6019">
        <v>0</v>
      </c>
      <c r="D6019" s="181">
        <v>32.03</v>
      </c>
    </row>
    <row r="6020" spans="1:4" x14ac:dyDescent="0.35">
      <c r="A6020">
        <v>6352</v>
      </c>
      <c r="B6020" t="s">
        <v>22292</v>
      </c>
      <c r="C6020">
        <v>0</v>
      </c>
      <c r="D6020" s="181">
        <v>26.596</v>
      </c>
    </row>
    <row r="6021" spans="1:4" x14ac:dyDescent="0.35">
      <c r="A6021">
        <v>6353</v>
      </c>
      <c r="B6021" t="s">
        <v>22293</v>
      </c>
      <c r="C6021">
        <v>0</v>
      </c>
      <c r="D6021" s="181">
        <v>12.83</v>
      </c>
    </row>
    <row r="6022" spans="1:4" x14ac:dyDescent="0.35">
      <c r="A6022">
        <v>6354</v>
      </c>
      <c r="B6022" t="s">
        <v>22294</v>
      </c>
      <c r="C6022">
        <v>0</v>
      </c>
      <c r="D6022" s="181">
        <v>13.78</v>
      </c>
    </row>
    <row r="6023" spans="1:4" x14ac:dyDescent="0.35">
      <c r="A6023">
        <v>6356</v>
      </c>
      <c r="B6023" t="s">
        <v>22295</v>
      </c>
      <c r="C6023">
        <v>0</v>
      </c>
      <c r="D6023" s="181">
        <v>0</v>
      </c>
    </row>
    <row r="6024" spans="1:4" x14ac:dyDescent="0.35">
      <c r="A6024">
        <v>6357</v>
      </c>
      <c r="B6024" t="s">
        <v>22296</v>
      </c>
      <c r="C6024">
        <v>0</v>
      </c>
      <c r="D6024" s="181">
        <v>340</v>
      </c>
    </row>
    <row r="6025" spans="1:4" x14ac:dyDescent="0.35">
      <c r="A6025">
        <v>6358</v>
      </c>
      <c r="B6025" t="s">
        <v>22297</v>
      </c>
      <c r="C6025">
        <v>0</v>
      </c>
      <c r="D6025" s="181">
        <v>255</v>
      </c>
    </row>
    <row r="6026" spans="1:4" x14ac:dyDescent="0.35">
      <c r="A6026">
        <v>6359</v>
      </c>
      <c r="B6026" t="s">
        <v>22298</v>
      </c>
      <c r="C6026">
        <v>0</v>
      </c>
      <c r="D6026" s="181">
        <v>37.24</v>
      </c>
    </row>
    <row r="6027" spans="1:4" x14ac:dyDescent="0.35">
      <c r="A6027">
        <v>6360</v>
      </c>
      <c r="B6027" t="s">
        <v>22299</v>
      </c>
      <c r="C6027">
        <v>0</v>
      </c>
      <c r="D6027" s="181">
        <v>24.04</v>
      </c>
    </row>
    <row r="6028" spans="1:4" x14ac:dyDescent="0.35">
      <c r="A6028">
        <v>6361</v>
      </c>
      <c r="B6028" t="s">
        <v>22300</v>
      </c>
      <c r="C6028">
        <v>150</v>
      </c>
      <c r="D6028" s="181">
        <v>7.4249999999999998</v>
      </c>
    </row>
    <row r="6029" spans="1:4" x14ac:dyDescent="0.35">
      <c r="A6029">
        <v>6362</v>
      </c>
      <c r="B6029" t="s">
        <v>22301</v>
      </c>
      <c r="C6029">
        <v>0</v>
      </c>
      <c r="D6029" s="181">
        <v>34.26</v>
      </c>
    </row>
    <row r="6030" spans="1:4" x14ac:dyDescent="0.35">
      <c r="A6030">
        <v>6363</v>
      </c>
      <c r="B6030" t="s">
        <v>22302</v>
      </c>
      <c r="C6030">
        <v>0</v>
      </c>
      <c r="D6030" s="181">
        <v>14.54</v>
      </c>
    </row>
    <row r="6031" spans="1:4" x14ac:dyDescent="0.35">
      <c r="A6031">
        <v>6364</v>
      </c>
      <c r="B6031" t="s">
        <v>22303</v>
      </c>
      <c r="C6031">
        <v>0</v>
      </c>
      <c r="D6031" s="181">
        <v>44.887999999999998</v>
      </c>
    </row>
    <row r="6032" spans="1:4" x14ac:dyDescent="0.35">
      <c r="A6032">
        <v>6365</v>
      </c>
      <c r="B6032" t="s">
        <v>22304</v>
      </c>
      <c r="C6032">
        <v>0</v>
      </c>
      <c r="D6032" s="181">
        <v>0</v>
      </c>
    </row>
    <row r="6033" spans="1:4" x14ac:dyDescent="0.35">
      <c r="A6033">
        <v>6366</v>
      </c>
      <c r="B6033" t="s">
        <v>22305</v>
      </c>
      <c r="C6033">
        <v>0</v>
      </c>
      <c r="D6033" s="181">
        <v>58</v>
      </c>
    </row>
    <row r="6034" spans="1:4" x14ac:dyDescent="0.35">
      <c r="A6034">
        <v>6367</v>
      </c>
      <c r="B6034" t="s">
        <v>22306</v>
      </c>
      <c r="C6034">
        <v>0</v>
      </c>
      <c r="D6034" s="181">
        <v>70</v>
      </c>
    </row>
    <row r="6035" spans="1:4" x14ac:dyDescent="0.35">
      <c r="A6035">
        <v>6368</v>
      </c>
      <c r="B6035" t="s">
        <v>22307</v>
      </c>
      <c r="C6035">
        <v>12</v>
      </c>
      <c r="D6035" s="181">
        <v>14.8</v>
      </c>
    </row>
    <row r="6036" spans="1:4" x14ac:dyDescent="0.35">
      <c r="A6036">
        <v>6369</v>
      </c>
      <c r="B6036" t="s">
        <v>22308</v>
      </c>
      <c r="C6036">
        <v>6</v>
      </c>
      <c r="D6036" s="181">
        <v>11.5</v>
      </c>
    </row>
    <row r="6037" spans="1:4" x14ac:dyDescent="0.35">
      <c r="A6037">
        <v>6370</v>
      </c>
      <c r="B6037" t="s">
        <v>22309</v>
      </c>
      <c r="C6037">
        <v>0</v>
      </c>
      <c r="D6037" s="181">
        <v>12.5</v>
      </c>
    </row>
    <row r="6038" spans="1:4" x14ac:dyDescent="0.35">
      <c r="A6038">
        <v>6371</v>
      </c>
      <c r="B6038" t="s">
        <v>22310</v>
      </c>
      <c r="C6038">
        <v>0</v>
      </c>
      <c r="D6038" s="181">
        <v>0</v>
      </c>
    </row>
    <row r="6039" spans="1:4" x14ac:dyDescent="0.35">
      <c r="A6039">
        <v>6372</v>
      </c>
      <c r="B6039" t="s">
        <v>22311</v>
      </c>
      <c r="C6039">
        <v>24</v>
      </c>
      <c r="D6039" s="181">
        <v>11.5</v>
      </c>
    </row>
    <row r="6040" spans="1:4" x14ac:dyDescent="0.35">
      <c r="A6040">
        <v>6373</v>
      </c>
      <c r="B6040" t="s">
        <v>22312</v>
      </c>
      <c r="C6040">
        <v>0</v>
      </c>
      <c r="D6040" s="181">
        <v>52</v>
      </c>
    </row>
    <row r="6041" spans="1:4" x14ac:dyDescent="0.35">
      <c r="A6041">
        <v>6374</v>
      </c>
      <c r="B6041" t="s">
        <v>22313</v>
      </c>
      <c r="C6041">
        <v>6</v>
      </c>
      <c r="D6041" s="181">
        <v>22</v>
      </c>
    </row>
    <row r="6042" spans="1:4" x14ac:dyDescent="0.35">
      <c r="A6042">
        <v>6375</v>
      </c>
      <c r="B6042" t="s">
        <v>22314</v>
      </c>
      <c r="C6042">
        <v>18</v>
      </c>
      <c r="D6042" s="181">
        <v>12.5</v>
      </c>
    </row>
    <row r="6043" spans="1:4" x14ac:dyDescent="0.35">
      <c r="A6043">
        <v>6376</v>
      </c>
      <c r="B6043" t="s">
        <v>22315</v>
      </c>
      <c r="C6043">
        <v>0</v>
      </c>
      <c r="D6043" s="181">
        <v>30.36</v>
      </c>
    </row>
    <row r="6044" spans="1:4" x14ac:dyDescent="0.35">
      <c r="A6044">
        <v>6377</v>
      </c>
      <c r="B6044" t="s">
        <v>22316</v>
      </c>
      <c r="C6044">
        <v>42</v>
      </c>
      <c r="D6044" s="181">
        <v>6.7279999999999998</v>
      </c>
    </row>
    <row r="6045" spans="1:4" x14ac:dyDescent="0.35">
      <c r="A6045">
        <v>6378</v>
      </c>
      <c r="B6045" t="s">
        <v>22317</v>
      </c>
      <c r="C6045">
        <v>0</v>
      </c>
      <c r="D6045" s="181">
        <v>29.36</v>
      </c>
    </row>
    <row r="6046" spans="1:4" x14ac:dyDescent="0.35">
      <c r="A6046">
        <v>6379</v>
      </c>
      <c r="B6046" t="s">
        <v>22318</v>
      </c>
      <c r="C6046">
        <v>0</v>
      </c>
      <c r="D6046" s="181">
        <v>14.21</v>
      </c>
    </row>
    <row r="6047" spans="1:4" x14ac:dyDescent="0.35">
      <c r="A6047">
        <v>6380</v>
      </c>
      <c r="B6047" t="s">
        <v>22319</v>
      </c>
      <c r="C6047">
        <v>30</v>
      </c>
      <c r="D6047" s="181">
        <v>8.4600000000000009</v>
      </c>
    </row>
    <row r="6048" spans="1:4" x14ac:dyDescent="0.35">
      <c r="A6048">
        <v>6381</v>
      </c>
      <c r="B6048" t="s">
        <v>22320</v>
      </c>
      <c r="C6048">
        <v>0</v>
      </c>
      <c r="D6048" s="181">
        <v>6.4969999999999999</v>
      </c>
    </row>
    <row r="6049" spans="1:4" x14ac:dyDescent="0.35">
      <c r="A6049">
        <v>6382</v>
      </c>
      <c r="B6049" t="s">
        <v>22321</v>
      </c>
      <c r="C6049">
        <v>6</v>
      </c>
      <c r="D6049" s="181">
        <v>40.61</v>
      </c>
    </row>
    <row r="6050" spans="1:4" x14ac:dyDescent="0.35">
      <c r="A6050">
        <v>6383</v>
      </c>
      <c r="B6050" t="s">
        <v>22322</v>
      </c>
      <c r="C6050">
        <v>0</v>
      </c>
      <c r="D6050" s="181">
        <v>3.5270000000000001</v>
      </c>
    </row>
    <row r="6051" spans="1:4" x14ac:dyDescent="0.35">
      <c r="A6051">
        <v>6384</v>
      </c>
      <c r="B6051" t="s">
        <v>22323</v>
      </c>
      <c r="C6051">
        <v>0</v>
      </c>
      <c r="D6051" s="181">
        <v>17.55</v>
      </c>
    </row>
    <row r="6052" spans="1:4" x14ac:dyDescent="0.35">
      <c r="A6052">
        <v>6385</v>
      </c>
      <c r="B6052" t="s">
        <v>22324</v>
      </c>
      <c r="C6052">
        <v>6</v>
      </c>
      <c r="D6052" s="181">
        <v>26.95</v>
      </c>
    </row>
    <row r="6053" spans="1:4" x14ac:dyDescent="0.35">
      <c r="A6053">
        <v>6386</v>
      </c>
      <c r="B6053" t="s">
        <v>22325</v>
      </c>
      <c r="C6053">
        <v>0</v>
      </c>
      <c r="D6053" s="181">
        <v>24.55</v>
      </c>
    </row>
    <row r="6054" spans="1:4" x14ac:dyDescent="0.35">
      <c r="A6054">
        <v>6387</v>
      </c>
      <c r="B6054" t="s">
        <v>22326</v>
      </c>
      <c r="C6054">
        <v>0</v>
      </c>
      <c r="D6054" s="181">
        <v>20.45</v>
      </c>
    </row>
    <row r="6055" spans="1:4" x14ac:dyDescent="0.35">
      <c r="A6055">
        <v>6388</v>
      </c>
      <c r="B6055" t="s">
        <v>22327</v>
      </c>
      <c r="C6055">
        <v>0</v>
      </c>
      <c r="D6055" s="181">
        <v>91.93</v>
      </c>
    </row>
    <row r="6056" spans="1:4" x14ac:dyDescent="0.35">
      <c r="A6056">
        <v>6389</v>
      </c>
      <c r="B6056" t="s">
        <v>22328</v>
      </c>
      <c r="C6056">
        <v>0</v>
      </c>
      <c r="D6056" s="181">
        <v>6.79</v>
      </c>
    </row>
    <row r="6057" spans="1:4" x14ac:dyDescent="0.35">
      <c r="A6057">
        <v>6390</v>
      </c>
      <c r="B6057" t="s">
        <v>22329</v>
      </c>
      <c r="C6057">
        <v>0</v>
      </c>
      <c r="D6057" s="181">
        <v>13.61</v>
      </c>
    </row>
    <row r="6058" spans="1:4" x14ac:dyDescent="0.35">
      <c r="A6058">
        <v>6391</v>
      </c>
      <c r="B6058" t="s">
        <v>22330</v>
      </c>
      <c r="C6058">
        <v>0</v>
      </c>
      <c r="D6058" s="181">
        <v>14.16</v>
      </c>
    </row>
    <row r="6059" spans="1:4" x14ac:dyDescent="0.35">
      <c r="A6059">
        <v>6392</v>
      </c>
      <c r="B6059" t="s">
        <v>22331</v>
      </c>
      <c r="C6059">
        <v>6</v>
      </c>
      <c r="D6059" s="181">
        <v>17.024000000000001</v>
      </c>
    </row>
    <row r="6060" spans="1:4" x14ac:dyDescent="0.35">
      <c r="A6060">
        <v>6393</v>
      </c>
      <c r="B6060" t="s">
        <v>22332</v>
      </c>
      <c r="C6060">
        <v>0</v>
      </c>
      <c r="D6060" s="181">
        <v>6.5549999999999997</v>
      </c>
    </row>
    <row r="6061" spans="1:4" x14ac:dyDescent="0.35">
      <c r="A6061">
        <v>6394</v>
      </c>
      <c r="B6061" t="s">
        <v>22333</v>
      </c>
      <c r="C6061">
        <v>0</v>
      </c>
      <c r="D6061" s="181">
        <v>5.29</v>
      </c>
    </row>
    <row r="6062" spans="1:4" x14ac:dyDescent="0.35">
      <c r="A6062">
        <v>6395</v>
      </c>
      <c r="B6062" t="s">
        <v>22334</v>
      </c>
      <c r="C6062">
        <v>0</v>
      </c>
      <c r="D6062" s="181">
        <v>28.300999999999998</v>
      </c>
    </row>
    <row r="6063" spans="1:4" x14ac:dyDescent="0.35">
      <c r="A6063">
        <v>6396</v>
      </c>
      <c r="B6063" t="s">
        <v>22335</v>
      </c>
      <c r="C6063">
        <v>0</v>
      </c>
      <c r="D6063" s="181">
        <v>50.86</v>
      </c>
    </row>
    <row r="6064" spans="1:4" x14ac:dyDescent="0.35">
      <c r="A6064">
        <v>6397</v>
      </c>
      <c r="B6064" t="s">
        <v>22336</v>
      </c>
      <c r="C6064">
        <v>0</v>
      </c>
      <c r="D6064" s="181">
        <v>61.52</v>
      </c>
    </row>
    <row r="6065" spans="1:4" x14ac:dyDescent="0.35">
      <c r="A6065">
        <v>6398</v>
      </c>
      <c r="B6065" t="s">
        <v>22337</v>
      </c>
      <c r="C6065">
        <v>0</v>
      </c>
      <c r="D6065" s="181">
        <v>24.7</v>
      </c>
    </row>
    <row r="6066" spans="1:4" x14ac:dyDescent="0.35">
      <c r="A6066">
        <v>6399</v>
      </c>
      <c r="B6066" t="s">
        <v>22338</v>
      </c>
      <c r="C6066">
        <v>0</v>
      </c>
      <c r="D6066" s="181">
        <v>36.1</v>
      </c>
    </row>
    <row r="6067" spans="1:4" x14ac:dyDescent="0.35">
      <c r="A6067">
        <v>6400</v>
      </c>
      <c r="B6067" t="s">
        <v>22339</v>
      </c>
      <c r="C6067">
        <v>0</v>
      </c>
      <c r="D6067" s="181">
        <v>38.762999999999998</v>
      </c>
    </row>
    <row r="6068" spans="1:4" x14ac:dyDescent="0.35">
      <c r="A6068">
        <v>6401</v>
      </c>
      <c r="B6068" t="s">
        <v>22340</v>
      </c>
      <c r="C6068">
        <v>0</v>
      </c>
      <c r="D6068" s="181">
        <v>104.5</v>
      </c>
    </row>
    <row r="6069" spans="1:4" x14ac:dyDescent="0.35">
      <c r="A6069">
        <v>6402</v>
      </c>
      <c r="B6069" t="s">
        <v>22341</v>
      </c>
      <c r="C6069">
        <v>0</v>
      </c>
      <c r="D6069" s="181">
        <v>332.5</v>
      </c>
    </row>
    <row r="6070" spans="1:4" x14ac:dyDescent="0.35">
      <c r="A6070">
        <v>6403</v>
      </c>
      <c r="B6070" t="s">
        <v>22342</v>
      </c>
      <c r="C6070">
        <v>0</v>
      </c>
      <c r="D6070" s="181">
        <v>95</v>
      </c>
    </row>
    <row r="6071" spans="1:4" x14ac:dyDescent="0.35">
      <c r="A6071">
        <v>6404</v>
      </c>
      <c r="B6071" t="s">
        <v>22343</v>
      </c>
      <c r="C6071">
        <v>0</v>
      </c>
      <c r="D6071" s="181">
        <v>20.545000000000002</v>
      </c>
    </row>
    <row r="6072" spans="1:4" x14ac:dyDescent="0.35">
      <c r="A6072">
        <v>6405</v>
      </c>
      <c r="B6072" t="s">
        <v>22344</v>
      </c>
      <c r="C6072">
        <v>0</v>
      </c>
      <c r="D6072" s="181">
        <v>7.298</v>
      </c>
    </row>
    <row r="6073" spans="1:4" x14ac:dyDescent="0.35">
      <c r="A6073">
        <v>6406</v>
      </c>
      <c r="B6073" t="s">
        <v>22345</v>
      </c>
      <c r="C6073">
        <v>0</v>
      </c>
      <c r="D6073" s="181">
        <v>53.2</v>
      </c>
    </row>
    <row r="6074" spans="1:4" x14ac:dyDescent="0.35">
      <c r="A6074">
        <v>6407</v>
      </c>
      <c r="B6074" t="s">
        <v>22346</v>
      </c>
      <c r="C6074">
        <v>9</v>
      </c>
      <c r="D6074" s="181">
        <v>19.489999999999998</v>
      </c>
    </row>
    <row r="6075" spans="1:4" x14ac:dyDescent="0.35">
      <c r="A6075">
        <v>6408</v>
      </c>
      <c r="B6075" t="s">
        <v>22347</v>
      </c>
      <c r="C6075">
        <v>0</v>
      </c>
      <c r="D6075" s="181">
        <v>12.85</v>
      </c>
    </row>
    <row r="6076" spans="1:4" x14ac:dyDescent="0.35">
      <c r="A6076">
        <v>6409</v>
      </c>
      <c r="B6076" t="s">
        <v>22348</v>
      </c>
      <c r="C6076">
        <v>0</v>
      </c>
      <c r="D6076" s="181">
        <v>19.05</v>
      </c>
    </row>
    <row r="6077" spans="1:4" x14ac:dyDescent="0.35">
      <c r="A6077">
        <v>6410</v>
      </c>
      <c r="B6077" t="s">
        <v>22349</v>
      </c>
      <c r="C6077">
        <v>0</v>
      </c>
      <c r="D6077" s="181">
        <v>7.52</v>
      </c>
    </row>
    <row r="6078" spans="1:4" x14ac:dyDescent="0.35">
      <c r="A6078">
        <v>6411</v>
      </c>
      <c r="B6078" t="s">
        <v>22350</v>
      </c>
      <c r="C6078">
        <v>0</v>
      </c>
      <c r="D6078" s="181">
        <v>19.46</v>
      </c>
    </row>
    <row r="6079" spans="1:4" x14ac:dyDescent="0.35">
      <c r="A6079">
        <v>6412</v>
      </c>
      <c r="B6079" t="s">
        <v>22351</v>
      </c>
      <c r="C6079">
        <v>0</v>
      </c>
      <c r="D6079" s="181">
        <v>14.4</v>
      </c>
    </row>
    <row r="6080" spans="1:4" x14ac:dyDescent="0.35">
      <c r="A6080">
        <v>6413</v>
      </c>
      <c r="B6080" t="s">
        <v>22352</v>
      </c>
      <c r="C6080">
        <v>0</v>
      </c>
      <c r="D6080" s="181">
        <v>23.26</v>
      </c>
    </row>
    <row r="6081" spans="1:4" x14ac:dyDescent="0.35">
      <c r="A6081">
        <v>6414</v>
      </c>
      <c r="B6081" t="s">
        <v>22353</v>
      </c>
      <c r="C6081">
        <v>0</v>
      </c>
      <c r="D6081" s="181">
        <v>8.4</v>
      </c>
    </row>
    <row r="6082" spans="1:4" x14ac:dyDescent="0.35">
      <c r="A6082">
        <v>6415</v>
      </c>
      <c r="B6082" t="s">
        <v>22354</v>
      </c>
      <c r="C6082">
        <v>12</v>
      </c>
      <c r="D6082" s="181">
        <v>18.364999999999998</v>
      </c>
    </row>
    <row r="6083" spans="1:4" x14ac:dyDescent="0.35">
      <c r="A6083">
        <v>6416</v>
      </c>
      <c r="B6083" t="s">
        <v>22355</v>
      </c>
      <c r="C6083">
        <v>0</v>
      </c>
      <c r="D6083" s="181">
        <v>22.23</v>
      </c>
    </row>
    <row r="6084" spans="1:4" x14ac:dyDescent="0.35">
      <c r="A6084">
        <v>6417</v>
      </c>
      <c r="B6084" t="s">
        <v>22356</v>
      </c>
      <c r="C6084">
        <v>0</v>
      </c>
      <c r="D6084" s="181">
        <v>22.23</v>
      </c>
    </row>
    <row r="6085" spans="1:4" x14ac:dyDescent="0.35">
      <c r="A6085">
        <v>6418</v>
      </c>
      <c r="B6085" t="s">
        <v>22357</v>
      </c>
      <c r="C6085">
        <v>0</v>
      </c>
      <c r="D6085" s="181">
        <v>20.54</v>
      </c>
    </row>
    <row r="6086" spans="1:4" x14ac:dyDescent="0.35">
      <c r="A6086">
        <v>6419</v>
      </c>
      <c r="B6086" t="s">
        <v>22358</v>
      </c>
      <c r="C6086">
        <v>0</v>
      </c>
      <c r="D6086" s="181">
        <v>22.23</v>
      </c>
    </row>
    <row r="6087" spans="1:4" x14ac:dyDescent="0.35">
      <c r="A6087">
        <v>6420</v>
      </c>
      <c r="B6087" t="s">
        <v>22359</v>
      </c>
      <c r="C6087">
        <v>0</v>
      </c>
      <c r="D6087" s="181">
        <v>23.085000000000001</v>
      </c>
    </row>
    <row r="6088" spans="1:4" x14ac:dyDescent="0.35">
      <c r="A6088">
        <v>6421</v>
      </c>
      <c r="B6088" t="s">
        <v>22360</v>
      </c>
      <c r="C6088">
        <v>0</v>
      </c>
      <c r="D6088" s="181">
        <v>25.75</v>
      </c>
    </row>
    <row r="6089" spans="1:4" x14ac:dyDescent="0.35">
      <c r="A6089">
        <v>6422</v>
      </c>
      <c r="B6089" t="s">
        <v>22361</v>
      </c>
      <c r="C6089">
        <v>0</v>
      </c>
      <c r="D6089" s="181">
        <v>223.25</v>
      </c>
    </row>
    <row r="6090" spans="1:4" x14ac:dyDescent="0.35">
      <c r="A6090">
        <v>6423</v>
      </c>
      <c r="B6090" t="s">
        <v>22362</v>
      </c>
      <c r="C6090">
        <v>0</v>
      </c>
      <c r="D6090" s="181">
        <v>9.27</v>
      </c>
    </row>
    <row r="6091" spans="1:4" x14ac:dyDescent="0.35">
      <c r="A6091">
        <v>6424</v>
      </c>
      <c r="B6091" t="s">
        <v>22363</v>
      </c>
      <c r="C6091">
        <v>6</v>
      </c>
      <c r="D6091" s="181">
        <v>3.24</v>
      </c>
    </row>
    <row r="6092" spans="1:4" x14ac:dyDescent="0.35">
      <c r="A6092">
        <v>6425</v>
      </c>
      <c r="B6092" t="s">
        <v>22364</v>
      </c>
      <c r="C6092">
        <v>0</v>
      </c>
      <c r="D6092" s="181">
        <v>13.9</v>
      </c>
    </row>
    <row r="6093" spans="1:4" x14ac:dyDescent="0.35">
      <c r="A6093">
        <v>6426</v>
      </c>
      <c r="B6093" t="s">
        <v>22365</v>
      </c>
      <c r="C6093">
        <v>0</v>
      </c>
      <c r="D6093" s="181">
        <v>13.84</v>
      </c>
    </row>
    <row r="6094" spans="1:4" x14ac:dyDescent="0.35">
      <c r="A6094">
        <v>6427</v>
      </c>
      <c r="B6094" t="s">
        <v>22366</v>
      </c>
      <c r="C6094">
        <v>0</v>
      </c>
      <c r="D6094" s="181">
        <v>14.94</v>
      </c>
    </row>
    <row r="6095" spans="1:4" x14ac:dyDescent="0.35">
      <c r="A6095">
        <v>6428</v>
      </c>
      <c r="B6095" t="s">
        <v>22367</v>
      </c>
      <c r="C6095">
        <v>0</v>
      </c>
      <c r="D6095" s="181">
        <v>16.149999999999999</v>
      </c>
    </row>
    <row r="6096" spans="1:4" x14ac:dyDescent="0.35">
      <c r="A6096">
        <v>6429</v>
      </c>
      <c r="B6096" t="s">
        <v>22368</v>
      </c>
      <c r="C6096">
        <v>0</v>
      </c>
      <c r="D6096" s="181">
        <v>30.69</v>
      </c>
    </row>
    <row r="6097" spans="1:4" x14ac:dyDescent="0.35">
      <c r="A6097">
        <v>6430</v>
      </c>
      <c r="B6097" t="s">
        <v>22369</v>
      </c>
      <c r="C6097">
        <v>0</v>
      </c>
      <c r="D6097" s="181">
        <v>75</v>
      </c>
    </row>
    <row r="6098" spans="1:4" x14ac:dyDescent="0.35">
      <c r="A6098">
        <v>6431</v>
      </c>
      <c r="B6098" t="s">
        <v>22370</v>
      </c>
      <c r="C6098">
        <v>0</v>
      </c>
      <c r="D6098" s="181">
        <v>39.5</v>
      </c>
    </row>
    <row r="6099" spans="1:4" x14ac:dyDescent="0.35">
      <c r="A6099">
        <v>6432</v>
      </c>
      <c r="B6099" t="s">
        <v>22371</v>
      </c>
      <c r="C6099">
        <v>0</v>
      </c>
      <c r="D6099" s="181">
        <v>72.75</v>
      </c>
    </row>
    <row r="6100" spans="1:4" x14ac:dyDescent="0.35">
      <c r="A6100">
        <v>6433</v>
      </c>
      <c r="B6100" t="s">
        <v>22372</v>
      </c>
      <c r="C6100">
        <v>36</v>
      </c>
      <c r="D6100" s="181">
        <v>9.23</v>
      </c>
    </row>
    <row r="6101" spans="1:4" x14ac:dyDescent="0.35">
      <c r="A6101">
        <v>6434</v>
      </c>
      <c r="B6101" t="s">
        <v>22373</v>
      </c>
      <c r="C6101">
        <v>18</v>
      </c>
      <c r="D6101" s="181">
        <v>13.8</v>
      </c>
    </row>
    <row r="6102" spans="1:4" x14ac:dyDescent="0.35">
      <c r="A6102">
        <v>6435</v>
      </c>
      <c r="B6102" t="s">
        <v>22374</v>
      </c>
      <c r="C6102">
        <v>0</v>
      </c>
      <c r="D6102" s="181">
        <v>13.92</v>
      </c>
    </row>
    <row r="6103" spans="1:4" x14ac:dyDescent="0.35">
      <c r="A6103">
        <v>6436</v>
      </c>
      <c r="B6103" t="s">
        <v>22375</v>
      </c>
      <c r="C6103">
        <v>36</v>
      </c>
      <c r="D6103" s="181">
        <v>12.3</v>
      </c>
    </row>
    <row r="6104" spans="1:4" x14ac:dyDescent="0.35">
      <c r="A6104">
        <v>6437</v>
      </c>
      <c r="B6104" t="s">
        <v>22376</v>
      </c>
      <c r="C6104">
        <v>0</v>
      </c>
      <c r="D6104" s="181">
        <v>3.9</v>
      </c>
    </row>
    <row r="6105" spans="1:4" x14ac:dyDescent="0.35">
      <c r="A6105">
        <v>6438</v>
      </c>
      <c r="B6105" t="s">
        <v>22377</v>
      </c>
      <c r="C6105">
        <v>36</v>
      </c>
      <c r="D6105" s="181">
        <v>3</v>
      </c>
    </row>
    <row r="6106" spans="1:4" x14ac:dyDescent="0.35">
      <c r="A6106">
        <v>6439</v>
      </c>
      <c r="B6106" t="s">
        <v>22378</v>
      </c>
      <c r="C6106">
        <v>0</v>
      </c>
      <c r="D6106" s="181">
        <v>2.4950000000000001</v>
      </c>
    </row>
    <row r="6107" spans="1:4" x14ac:dyDescent="0.35">
      <c r="A6107">
        <v>6440</v>
      </c>
      <c r="B6107" t="s">
        <v>22379</v>
      </c>
      <c r="C6107">
        <v>0</v>
      </c>
      <c r="D6107" s="181">
        <v>10.119999999999999</v>
      </c>
    </row>
    <row r="6108" spans="1:4" x14ac:dyDescent="0.35">
      <c r="A6108">
        <v>6441</v>
      </c>
      <c r="B6108" t="s">
        <v>22380</v>
      </c>
      <c r="C6108">
        <v>0</v>
      </c>
      <c r="D6108" s="181">
        <v>21.8</v>
      </c>
    </row>
    <row r="6109" spans="1:4" x14ac:dyDescent="0.35">
      <c r="A6109">
        <v>6442</v>
      </c>
      <c r="B6109" t="s">
        <v>22381</v>
      </c>
      <c r="C6109">
        <v>0</v>
      </c>
      <c r="D6109" s="181">
        <v>24.75</v>
      </c>
    </row>
    <row r="6110" spans="1:4" x14ac:dyDescent="0.35">
      <c r="A6110">
        <v>6443</v>
      </c>
      <c r="B6110" t="s">
        <v>22382</v>
      </c>
      <c r="C6110">
        <v>0</v>
      </c>
      <c r="D6110" s="181">
        <v>29.83</v>
      </c>
    </row>
    <row r="6111" spans="1:4" x14ac:dyDescent="0.35">
      <c r="A6111">
        <v>6444</v>
      </c>
      <c r="B6111" t="s">
        <v>22383</v>
      </c>
      <c r="C6111">
        <v>0</v>
      </c>
      <c r="D6111" s="181">
        <v>22.1</v>
      </c>
    </row>
    <row r="6112" spans="1:4" x14ac:dyDescent="0.35">
      <c r="A6112">
        <v>6445</v>
      </c>
      <c r="B6112" t="s">
        <v>22384</v>
      </c>
      <c r="C6112">
        <v>0</v>
      </c>
      <c r="D6112" s="181">
        <v>22.1</v>
      </c>
    </row>
    <row r="6113" spans="1:4" x14ac:dyDescent="0.35">
      <c r="A6113">
        <v>6446</v>
      </c>
      <c r="B6113" t="s">
        <v>22385</v>
      </c>
      <c r="C6113">
        <v>0</v>
      </c>
      <c r="D6113" s="181">
        <v>24.65</v>
      </c>
    </row>
    <row r="6114" spans="1:4" x14ac:dyDescent="0.35">
      <c r="A6114">
        <v>6447</v>
      </c>
      <c r="B6114" t="s">
        <v>22386</v>
      </c>
      <c r="C6114">
        <v>0</v>
      </c>
      <c r="D6114" s="181">
        <v>19.97</v>
      </c>
    </row>
    <row r="6115" spans="1:4" x14ac:dyDescent="0.35">
      <c r="A6115">
        <v>6448</v>
      </c>
      <c r="B6115" t="s">
        <v>22387</v>
      </c>
      <c r="C6115">
        <v>0</v>
      </c>
      <c r="D6115" s="181">
        <v>11.81</v>
      </c>
    </row>
    <row r="6116" spans="1:4" x14ac:dyDescent="0.35">
      <c r="A6116">
        <v>6449</v>
      </c>
      <c r="B6116" t="s">
        <v>22388</v>
      </c>
      <c r="C6116">
        <v>0</v>
      </c>
      <c r="D6116" s="181">
        <v>11.9</v>
      </c>
    </row>
    <row r="6117" spans="1:4" x14ac:dyDescent="0.35">
      <c r="A6117">
        <v>6450</v>
      </c>
      <c r="B6117" t="s">
        <v>22389</v>
      </c>
      <c r="C6117">
        <v>0</v>
      </c>
      <c r="D6117" s="181">
        <v>94</v>
      </c>
    </row>
    <row r="6118" spans="1:4" x14ac:dyDescent="0.35">
      <c r="A6118">
        <v>6451</v>
      </c>
      <c r="B6118" t="s">
        <v>22390</v>
      </c>
      <c r="C6118">
        <v>0</v>
      </c>
      <c r="D6118" s="181">
        <v>28.9</v>
      </c>
    </row>
    <row r="6119" spans="1:4" x14ac:dyDescent="0.35">
      <c r="A6119">
        <v>6452</v>
      </c>
      <c r="B6119" t="s">
        <v>22391</v>
      </c>
      <c r="C6119">
        <v>0</v>
      </c>
      <c r="D6119" s="181">
        <v>13.5</v>
      </c>
    </row>
    <row r="6120" spans="1:4" x14ac:dyDescent="0.35">
      <c r="A6120">
        <v>6453</v>
      </c>
      <c r="B6120" t="s">
        <v>22392</v>
      </c>
      <c r="C6120">
        <v>0</v>
      </c>
      <c r="D6120" s="181">
        <v>11.05</v>
      </c>
    </row>
    <row r="6121" spans="1:4" x14ac:dyDescent="0.35">
      <c r="A6121">
        <v>6454</v>
      </c>
      <c r="B6121" t="s">
        <v>22393</v>
      </c>
      <c r="C6121">
        <v>0</v>
      </c>
      <c r="D6121" s="181">
        <v>7.5</v>
      </c>
    </row>
    <row r="6122" spans="1:4" x14ac:dyDescent="0.35">
      <c r="A6122">
        <v>6455</v>
      </c>
      <c r="B6122" t="s">
        <v>22394</v>
      </c>
      <c r="C6122">
        <v>0</v>
      </c>
      <c r="D6122" s="181">
        <v>22.373000000000001</v>
      </c>
    </row>
    <row r="6123" spans="1:4" x14ac:dyDescent="0.35">
      <c r="A6123">
        <v>6456</v>
      </c>
      <c r="B6123" t="s">
        <v>22395</v>
      </c>
      <c r="C6123">
        <v>0</v>
      </c>
      <c r="D6123" s="181">
        <v>9.6999999999999993</v>
      </c>
    </row>
    <row r="6124" spans="1:4" x14ac:dyDescent="0.35">
      <c r="A6124">
        <v>6457</v>
      </c>
      <c r="B6124" t="s">
        <v>22396</v>
      </c>
      <c r="C6124">
        <v>0</v>
      </c>
      <c r="D6124" s="181">
        <v>6.12</v>
      </c>
    </row>
    <row r="6125" spans="1:4" x14ac:dyDescent="0.35">
      <c r="A6125">
        <v>6458</v>
      </c>
      <c r="B6125" t="s">
        <v>22397</v>
      </c>
      <c r="C6125">
        <v>0</v>
      </c>
      <c r="D6125" s="181">
        <v>11.31</v>
      </c>
    </row>
    <row r="6126" spans="1:4" x14ac:dyDescent="0.35">
      <c r="A6126">
        <v>6459</v>
      </c>
      <c r="B6126" t="s">
        <v>22398</v>
      </c>
      <c r="C6126">
        <v>0</v>
      </c>
      <c r="D6126" s="181">
        <v>8.65</v>
      </c>
    </row>
    <row r="6127" spans="1:4" x14ac:dyDescent="0.35">
      <c r="A6127">
        <v>6460</v>
      </c>
      <c r="B6127" t="s">
        <v>22399</v>
      </c>
      <c r="C6127">
        <v>6</v>
      </c>
      <c r="D6127" s="181">
        <v>8.17</v>
      </c>
    </row>
    <row r="6128" spans="1:4" x14ac:dyDescent="0.35">
      <c r="A6128">
        <v>6461</v>
      </c>
      <c r="B6128" t="s">
        <v>22400</v>
      </c>
      <c r="C6128">
        <v>12</v>
      </c>
      <c r="D6128" s="181">
        <v>13.21</v>
      </c>
    </row>
    <row r="6129" spans="1:4" x14ac:dyDescent="0.35">
      <c r="A6129">
        <v>6462</v>
      </c>
      <c r="B6129" t="s">
        <v>22401</v>
      </c>
      <c r="C6129">
        <v>0</v>
      </c>
      <c r="D6129" s="181">
        <v>7.8</v>
      </c>
    </row>
    <row r="6130" spans="1:4" x14ac:dyDescent="0.35">
      <c r="A6130">
        <v>6463</v>
      </c>
      <c r="B6130" t="s">
        <v>22402</v>
      </c>
      <c r="C6130">
        <v>24</v>
      </c>
      <c r="D6130" s="181">
        <v>6.2</v>
      </c>
    </row>
    <row r="6131" spans="1:4" x14ac:dyDescent="0.35">
      <c r="A6131">
        <v>6464</v>
      </c>
      <c r="B6131" t="s">
        <v>22403</v>
      </c>
      <c r="C6131">
        <v>6</v>
      </c>
      <c r="D6131" s="181">
        <v>10.74</v>
      </c>
    </row>
    <row r="6132" spans="1:4" x14ac:dyDescent="0.35">
      <c r="A6132">
        <v>6465</v>
      </c>
      <c r="B6132" t="s">
        <v>22404</v>
      </c>
      <c r="C6132">
        <v>12</v>
      </c>
      <c r="D6132" s="181">
        <v>23.655000000000001</v>
      </c>
    </row>
    <row r="6133" spans="1:4" x14ac:dyDescent="0.35">
      <c r="A6133">
        <v>6466</v>
      </c>
      <c r="B6133" t="s">
        <v>22405</v>
      </c>
      <c r="C6133">
        <v>0</v>
      </c>
      <c r="D6133" s="181">
        <v>52.25</v>
      </c>
    </row>
    <row r="6134" spans="1:4" x14ac:dyDescent="0.35">
      <c r="A6134">
        <v>6467</v>
      </c>
      <c r="B6134" t="s">
        <v>22406</v>
      </c>
      <c r="C6134">
        <v>0</v>
      </c>
      <c r="D6134" s="181">
        <v>33.787999999999997</v>
      </c>
    </row>
    <row r="6135" spans="1:4" x14ac:dyDescent="0.35">
      <c r="A6135">
        <v>6468</v>
      </c>
      <c r="B6135" t="s">
        <v>22407</v>
      </c>
      <c r="C6135">
        <v>0</v>
      </c>
      <c r="D6135" s="181">
        <v>12.64</v>
      </c>
    </row>
    <row r="6136" spans="1:4" x14ac:dyDescent="0.35">
      <c r="A6136">
        <v>6469</v>
      </c>
      <c r="B6136" t="s">
        <v>22408</v>
      </c>
      <c r="C6136">
        <v>3</v>
      </c>
      <c r="D6136" s="181">
        <v>36.479999999999997</v>
      </c>
    </row>
    <row r="6137" spans="1:4" x14ac:dyDescent="0.35">
      <c r="A6137">
        <v>6470</v>
      </c>
      <c r="B6137" t="s">
        <v>22409</v>
      </c>
      <c r="C6137">
        <v>0</v>
      </c>
      <c r="D6137" s="181">
        <v>17.2</v>
      </c>
    </row>
    <row r="6138" spans="1:4" x14ac:dyDescent="0.35">
      <c r="A6138">
        <v>6471</v>
      </c>
      <c r="B6138" t="s">
        <v>22410</v>
      </c>
      <c r="C6138">
        <v>0</v>
      </c>
      <c r="D6138" s="181">
        <v>26.69</v>
      </c>
    </row>
    <row r="6139" spans="1:4" x14ac:dyDescent="0.35">
      <c r="A6139">
        <v>6472</v>
      </c>
      <c r="B6139" t="s">
        <v>22411</v>
      </c>
      <c r="C6139">
        <v>6</v>
      </c>
      <c r="D6139" s="181">
        <v>23.4</v>
      </c>
    </row>
    <row r="6140" spans="1:4" x14ac:dyDescent="0.35">
      <c r="A6140">
        <v>6473</v>
      </c>
      <c r="B6140" t="s">
        <v>22412</v>
      </c>
      <c r="C6140">
        <v>0</v>
      </c>
      <c r="D6140" s="181">
        <v>22.3</v>
      </c>
    </row>
    <row r="6141" spans="1:4" x14ac:dyDescent="0.35">
      <c r="A6141">
        <v>6474</v>
      </c>
      <c r="B6141" t="s">
        <v>22413</v>
      </c>
      <c r="C6141">
        <v>0</v>
      </c>
      <c r="D6141" s="181">
        <v>12.324999999999999</v>
      </c>
    </row>
    <row r="6142" spans="1:4" x14ac:dyDescent="0.35">
      <c r="A6142">
        <v>6475</v>
      </c>
      <c r="B6142" t="s">
        <v>22414</v>
      </c>
      <c r="C6142">
        <v>0</v>
      </c>
      <c r="D6142" s="181">
        <v>8.0890000000000004</v>
      </c>
    </row>
    <row r="6143" spans="1:4" x14ac:dyDescent="0.35">
      <c r="A6143">
        <v>6476</v>
      </c>
      <c r="B6143" t="s">
        <v>22415</v>
      </c>
      <c r="C6143">
        <v>6</v>
      </c>
      <c r="D6143" s="181">
        <v>4.5599999999999996</v>
      </c>
    </row>
    <row r="6144" spans="1:4" x14ac:dyDescent="0.35">
      <c r="A6144">
        <v>6477</v>
      </c>
      <c r="B6144" t="s">
        <v>22416</v>
      </c>
      <c r="C6144">
        <v>0</v>
      </c>
      <c r="D6144" s="181">
        <v>3.73</v>
      </c>
    </row>
    <row r="6145" spans="1:4" x14ac:dyDescent="0.35">
      <c r="A6145">
        <v>6478</v>
      </c>
      <c r="B6145" t="s">
        <v>22417</v>
      </c>
      <c r="C6145">
        <v>6</v>
      </c>
      <c r="D6145" s="181">
        <v>6.65</v>
      </c>
    </row>
    <row r="6146" spans="1:4" x14ac:dyDescent="0.35">
      <c r="A6146">
        <v>6479</v>
      </c>
      <c r="B6146" t="s">
        <v>22418</v>
      </c>
      <c r="C6146">
        <v>6</v>
      </c>
      <c r="D6146" s="181">
        <v>5.0659999999999998</v>
      </c>
    </row>
    <row r="6147" spans="1:4" x14ac:dyDescent="0.35">
      <c r="A6147">
        <v>6480</v>
      </c>
      <c r="B6147" t="s">
        <v>22419</v>
      </c>
      <c r="C6147">
        <v>6</v>
      </c>
      <c r="D6147" s="181">
        <v>4.4790000000000001</v>
      </c>
    </row>
    <row r="6148" spans="1:4" x14ac:dyDescent="0.35">
      <c r="A6148">
        <v>6481</v>
      </c>
      <c r="B6148" t="s">
        <v>22420</v>
      </c>
      <c r="C6148">
        <v>0</v>
      </c>
      <c r="D6148" s="181">
        <v>0</v>
      </c>
    </row>
    <row r="6149" spans="1:4" x14ac:dyDescent="0.35">
      <c r="A6149">
        <v>6482</v>
      </c>
      <c r="B6149" t="s">
        <v>22421</v>
      </c>
      <c r="C6149">
        <v>6</v>
      </c>
      <c r="D6149" s="181">
        <v>11.79</v>
      </c>
    </row>
    <row r="6150" spans="1:4" x14ac:dyDescent="0.35">
      <c r="A6150">
        <v>6483</v>
      </c>
      <c r="B6150" t="s">
        <v>22422</v>
      </c>
      <c r="C6150">
        <v>6</v>
      </c>
      <c r="D6150" s="181">
        <v>38.78</v>
      </c>
    </row>
    <row r="6151" spans="1:4" x14ac:dyDescent="0.35">
      <c r="A6151">
        <v>6484</v>
      </c>
      <c r="B6151" t="s">
        <v>22423</v>
      </c>
      <c r="C6151">
        <v>0</v>
      </c>
      <c r="D6151" s="181">
        <v>27.91</v>
      </c>
    </row>
    <row r="6152" spans="1:4" x14ac:dyDescent="0.35">
      <c r="A6152">
        <v>6485</v>
      </c>
      <c r="B6152" t="s">
        <v>22424</v>
      </c>
      <c r="C6152">
        <v>0</v>
      </c>
      <c r="D6152" s="181">
        <v>8.31</v>
      </c>
    </row>
    <row r="6153" spans="1:4" x14ac:dyDescent="0.35">
      <c r="A6153">
        <v>6486</v>
      </c>
      <c r="B6153" t="s">
        <v>22425</v>
      </c>
      <c r="C6153">
        <v>0</v>
      </c>
      <c r="D6153" s="181">
        <v>6.23</v>
      </c>
    </row>
    <row r="6154" spans="1:4" x14ac:dyDescent="0.35">
      <c r="A6154">
        <v>6487</v>
      </c>
      <c r="B6154" t="s">
        <v>22426</v>
      </c>
      <c r="C6154">
        <v>6</v>
      </c>
      <c r="D6154" s="181">
        <v>6.25</v>
      </c>
    </row>
    <row r="6155" spans="1:4" x14ac:dyDescent="0.35">
      <c r="A6155">
        <v>6488</v>
      </c>
      <c r="B6155" t="s">
        <v>22427</v>
      </c>
      <c r="C6155">
        <v>0</v>
      </c>
      <c r="D6155" s="181">
        <v>14.14</v>
      </c>
    </row>
    <row r="6156" spans="1:4" x14ac:dyDescent="0.35">
      <c r="A6156">
        <v>6489</v>
      </c>
      <c r="B6156" t="s">
        <v>22428</v>
      </c>
      <c r="C6156">
        <v>0</v>
      </c>
      <c r="D6156" s="181">
        <v>0</v>
      </c>
    </row>
    <row r="6157" spans="1:4" x14ac:dyDescent="0.35">
      <c r="A6157">
        <v>6490</v>
      </c>
      <c r="B6157" t="s">
        <v>22429</v>
      </c>
      <c r="C6157">
        <v>24</v>
      </c>
      <c r="D6157" s="181">
        <v>5.93</v>
      </c>
    </row>
    <row r="6158" spans="1:4" x14ac:dyDescent="0.35">
      <c r="A6158">
        <v>6491</v>
      </c>
      <c r="B6158" t="s">
        <v>22430</v>
      </c>
      <c r="C6158">
        <v>0</v>
      </c>
      <c r="D6158" s="181">
        <v>43.44</v>
      </c>
    </row>
    <row r="6159" spans="1:4" x14ac:dyDescent="0.35">
      <c r="A6159">
        <v>6492</v>
      </c>
      <c r="B6159" t="s">
        <v>22431</v>
      </c>
      <c r="C6159">
        <v>42</v>
      </c>
      <c r="D6159" s="181">
        <v>4.75</v>
      </c>
    </row>
    <row r="6160" spans="1:4" x14ac:dyDescent="0.35">
      <c r="A6160">
        <v>6493</v>
      </c>
      <c r="B6160" t="s">
        <v>22432</v>
      </c>
      <c r="C6160">
        <v>0</v>
      </c>
      <c r="D6160" s="181">
        <v>5.9379999999999997</v>
      </c>
    </row>
    <row r="6161" spans="1:4" x14ac:dyDescent="0.35">
      <c r="A6161">
        <v>6494</v>
      </c>
      <c r="B6161" t="s">
        <v>22433</v>
      </c>
      <c r="C6161">
        <v>0</v>
      </c>
      <c r="D6161" s="181">
        <v>32.448</v>
      </c>
    </row>
    <row r="6162" spans="1:4" x14ac:dyDescent="0.35">
      <c r="A6162">
        <v>6495</v>
      </c>
      <c r="B6162" t="s">
        <v>22434</v>
      </c>
      <c r="C6162">
        <v>0</v>
      </c>
      <c r="D6162" s="181">
        <v>38.4</v>
      </c>
    </row>
    <row r="6163" spans="1:4" x14ac:dyDescent="0.35">
      <c r="A6163">
        <v>6496</v>
      </c>
      <c r="B6163" t="s">
        <v>22435</v>
      </c>
      <c r="C6163">
        <v>0</v>
      </c>
      <c r="D6163" s="181">
        <v>27.84</v>
      </c>
    </row>
    <row r="6164" spans="1:4" x14ac:dyDescent="0.35">
      <c r="A6164">
        <v>6497</v>
      </c>
      <c r="B6164" t="s">
        <v>22436</v>
      </c>
      <c r="C6164">
        <v>0</v>
      </c>
      <c r="D6164" s="181">
        <v>29.76</v>
      </c>
    </row>
    <row r="6165" spans="1:4" x14ac:dyDescent="0.35">
      <c r="A6165">
        <v>6498</v>
      </c>
      <c r="B6165" t="s">
        <v>22437</v>
      </c>
      <c r="C6165">
        <v>0</v>
      </c>
      <c r="D6165" s="181">
        <v>32.06</v>
      </c>
    </row>
    <row r="6166" spans="1:4" x14ac:dyDescent="0.35">
      <c r="A6166">
        <v>6499</v>
      </c>
      <c r="B6166" t="s">
        <v>22438</v>
      </c>
      <c r="C6166">
        <v>0</v>
      </c>
      <c r="D6166" s="181">
        <v>30.029</v>
      </c>
    </row>
    <row r="6167" spans="1:4" x14ac:dyDescent="0.35">
      <c r="A6167">
        <v>6500</v>
      </c>
      <c r="B6167" t="s">
        <v>22439</v>
      </c>
      <c r="C6167">
        <v>0</v>
      </c>
      <c r="D6167" s="181">
        <v>34.090000000000003</v>
      </c>
    </row>
    <row r="6168" spans="1:4" x14ac:dyDescent="0.35">
      <c r="A6168">
        <v>6501</v>
      </c>
      <c r="B6168" t="s">
        <v>22440</v>
      </c>
      <c r="C6168">
        <v>0</v>
      </c>
      <c r="D6168" s="181">
        <v>20.754999999999999</v>
      </c>
    </row>
    <row r="6169" spans="1:4" x14ac:dyDescent="0.35">
      <c r="A6169">
        <v>6502</v>
      </c>
      <c r="B6169" t="s">
        <v>22441</v>
      </c>
      <c r="C6169">
        <v>0</v>
      </c>
      <c r="D6169" s="181">
        <v>17.239999999999998</v>
      </c>
    </row>
    <row r="6170" spans="1:4" x14ac:dyDescent="0.35">
      <c r="A6170">
        <v>6503</v>
      </c>
      <c r="B6170" t="s">
        <v>22442</v>
      </c>
      <c r="C6170">
        <v>3</v>
      </c>
      <c r="D6170" s="181">
        <v>8.7989999999999995</v>
      </c>
    </row>
    <row r="6171" spans="1:4" x14ac:dyDescent="0.35">
      <c r="A6171">
        <v>6504</v>
      </c>
      <c r="B6171" t="s">
        <v>22443</v>
      </c>
      <c r="C6171">
        <v>0</v>
      </c>
      <c r="D6171" s="181">
        <v>33.299999999999997</v>
      </c>
    </row>
    <row r="6172" spans="1:4" x14ac:dyDescent="0.35">
      <c r="A6172">
        <v>6505</v>
      </c>
      <c r="B6172" t="s">
        <v>22444</v>
      </c>
      <c r="C6172">
        <v>0</v>
      </c>
      <c r="D6172" s="181">
        <v>3.93</v>
      </c>
    </row>
    <row r="6173" spans="1:4" x14ac:dyDescent="0.35">
      <c r="A6173">
        <v>6506</v>
      </c>
      <c r="B6173" t="s">
        <v>22445</v>
      </c>
      <c r="C6173">
        <v>0</v>
      </c>
      <c r="D6173" s="181">
        <v>51.95</v>
      </c>
    </row>
    <row r="6174" spans="1:4" x14ac:dyDescent="0.35">
      <c r="A6174">
        <v>6507</v>
      </c>
      <c r="B6174" t="s">
        <v>22446</v>
      </c>
      <c r="C6174">
        <v>0</v>
      </c>
      <c r="D6174" s="181">
        <v>55.024999999999999</v>
      </c>
    </row>
    <row r="6175" spans="1:4" x14ac:dyDescent="0.35">
      <c r="A6175">
        <v>6508</v>
      </c>
      <c r="B6175" t="s">
        <v>22447</v>
      </c>
      <c r="C6175">
        <v>12</v>
      </c>
      <c r="D6175" s="181">
        <v>24.44</v>
      </c>
    </row>
    <row r="6176" spans="1:4" x14ac:dyDescent="0.35">
      <c r="A6176">
        <v>6509</v>
      </c>
      <c r="B6176" t="s">
        <v>22448</v>
      </c>
      <c r="C6176">
        <v>6</v>
      </c>
      <c r="D6176" s="181">
        <v>28.087</v>
      </c>
    </row>
    <row r="6177" spans="1:4" x14ac:dyDescent="0.35">
      <c r="A6177">
        <v>6510</v>
      </c>
      <c r="B6177" t="s">
        <v>22449</v>
      </c>
      <c r="C6177">
        <v>0</v>
      </c>
      <c r="D6177" s="181">
        <v>2.08</v>
      </c>
    </row>
    <row r="6178" spans="1:4" x14ac:dyDescent="0.35">
      <c r="A6178">
        <v>6511</v>
      </c>
      <c r="B6178" t="s">
        <v>22450</v>
      </c>
      <c r="C6178">
        <v>0</v>
      </c>
      <c r="D6178" s="181">
        <v>15.791</v>
      </c>
    </row>
    <row r="6179" spans="1:4" x14ac:dyDescent="0.35">
      <c r="A6179">
        <v>6512</v>
      </c>
      <c r="B6179" t="s">
        <v>22451</v>
      </c>
      <c r="C6179">
        <v>0</v>
      </c>
      <c r="D6179" s="181">
        <v>69.912000000000006</v>
      </c>
    </row>
    <row r="6180" spans="1:4" x14ac:dyDescent="0.35">
      <c r="A6180">
        <v>6513</v>
      </c>
      <c r="B6180" t="s">
        <v>22452</v>
      </c>
      <c r="C6180">
        <v>0</v>
      </c>
      <c r="D6180" s="181">
        <v>69.912000000000006</v>
      </c>
    </row>
    <row r="6181" spans="1:4" x14ac:dyDescent="0.35">
      <c r="A6181">
        <v>6514</v>
      </c>
      <c r="B6181" t="s">
        <v>22453</v>
      </c>
      <c r="C6181">
        <v>0</v>
      </c>
      <c r="D6181" s="181">
        <v>45.625999999999998</v>
      </c>
    </row>
    <row r="6182" spans="1:4" x14ac:dyDescent="0.35">
      <c r="A6182">
        <v>6515</v>
      </c>
      <c r="B6182" t="s">
        <v>22454</v>
      </c>
      <c r="C6182">
        <v>0</v>
      </c>
      <c r="D6182" s="181">
        <v>33.76</v>
      </c>
    </row>
    <row r="6183" spans="1:4" x14ac:dyDescent="0.35">
      <c r="A6183">
        <v>6516</v>
      </c>
      <c r="B6183" t="s">
        <v>22455</v>
      </c>
      <c r="C6183">
        <v>0</v>
      </c>
      <c r="D6183" s="181">
        <v>29.74</v>
      </c>
    </row>
    <row r="6184" spans="1:4" x14ac:dyDescent="0.35">
      <c r="A6184">
        <v>6517</v>
      </c>
      <c r="B6184" t="s">
        <v>22456</v>
      </c>
      <c r="C6184">
        <v>0</v>
      </c>
      <c r="D6184" s="181">
        <v>71.31</v>
      </c>
    </row>
    <row r="6185" spans="1:4" x14ac:dyDescent="0.35">
      <c r="A6185">
        <v>6518</v>
      </c>
      <c r="B6185" t="s">
        <v>22457</v>
      </c>
      <c r="C6185">
        <v>6</v>
      </c>
      <c r="D6185" s="181">
        <v>10.57</v>
      </c>
    </row>
    <row r="6186" spans="1:4" x14ac:dyDescent="0.35">
      <c r="A6186">
        <v>6519</v>
      </c>
      <c r="B6186" t="s">
        <v>22458</v>
      </c>
      <c r="C6186">
        <v>0</v>
      </c>
      <c r="D6186" s="181">
        <v>504</v>
      </c>
    </row>
    <row r="6187" spans="1:4" x14ac:dyDescent="0.35">
      <c r="A6187">
        <v>6520</v>
      </c>
      <c r="B6187" t="s">
        <v>22459</v>
      </c>
      <c r="C6187">
        <v>0</v>
      </c>
      <c r="D6187" s="181">
        <v>27.38</v>
      </c>
    </row>
    <row r="6188" spans="1:4" x14ac:dyDescent="0.35">
      <c r="A6188">
        <v>6521</v>
      </c>
      <c r="B6188" t="s">
        <v>22460</v>
      </c>
      <c r="C6188">
        <v>6</v>
      </c>
      <c r="D6188" s="181">
        <v>10.92</v>
      </c>
    </row>
    <row r="6189" spans="1:4" x14ac:dyDescent="0.35">
      <c r="A6189">
        <v>6522</v>
      </c>
      <c r="B6189" t="s">
        <v>22461</v>
      </c>
      <c r="C6189">
        <v>0</v>
      </c>
      <c r="D6189" s="181">
        <v>28.53</v>
      </c>
    </row>
    <row r="6190" spans="1:4" x14ac:dyDescent="0.35">
      <c r="A6190">
        <v>6523</v>
      </c>
      <c r="B6190" t="s">
        <v>22462</v>
      </c>
      <c r="C6190">
        <v>0</v>
      </c>
      <c r="D6190" s="181">
        <v>243.16</v>
      </c>
    </row>
    <row r="6191" spans="1:4" x14ac:dyDescent="0.35">
      <c r="A6191">
        <v>6524</v>
      </c>
      <c r="B6191" t="s">
        <v>22463</v>
      </c>
      <c r="C6191">
        <v>0</v>
      </c>
      <c r="D6191" s="181">
        <v>13.76</v>
      </c>
    </row>
    <row r="6192" spans="1:4" x14ac:dyDescent="0.35">
      <c r="A6192">
        <v>6525</v>
      </c>
      <c r="B6192" t="s">
        <v>22464</v>
      </c>
      <c r="C6192">
        <v>63</v>
      </c>
      <c r="D6192" s="181">
        <v>5.0629999999999997</v>
      </c>
    </row>
    <row r="6193" spans="1:4" x14ac:dyDescent="0.35">
      <c r="A6193">
        <v>6526</v>
      </c>
      <c r="B6193" t="s">
        <v>22465</v>
      </c>
      <c r="C6193">
        <v>0</v>
      </c>
      <c r="D6193" s="181">
        <v>10.28</v>
      </c>
    </row>
    <row r="6194" spans="1:4" x14ac:dyDescent="0.35">
      <c r="A6194">
        <v>6527</v>
      </c>
      <c r="B6194" t="s">
        <v>22466</v>
      </c>
      <c r="C6194">
        <v>72</v>
      </c>
      <c r="D6194" s="181">
        <v>5.3959999999999999</v>
      </c>
    </row>
    <row r="6195" spans="1:4" x14ac:dyDescent="0.35">
      <c r="A6195">
        <v>6528</v>
      </c>
      <c r="B6195" t="s">
        <v>22467</v>
      </c>
      <c r="C6195">
        <v>0</v>
      </c>
      <c r="D6195" s="181">
        <v>68.959999999999994</v>
      </c>
    </row>
    <row r="6196" spans="1:4" x14ac:dyDescent="0.35">
      <c r="A6196">
        <v>6529</v>
      </c>
      <c r="B6196" t="s">
        <v>22468</v>
      </c>
      <c r="C6196">
        <v>0</v>
      </c>
      <c r="D6196" s="181">
        <v>64.11</v>
      </c>
    </row>
    <row r="6197" spans="1:4" x14ac:dyDescent="0.35">
      <c r="A6197">
        <v>6530</v>
      </c>
      <c r="B6197" t="s">
        <v>22469</v>
      </c>
      <c r="C6197">
        <v>0</v>
      </c>
      <c r="D6197" s="181">
        <v>78.260000000000005</v>
      </c>
    </row>
    <row r="6198" spans="1:4" x14ac:dyDescent="0.35">
      <c r="A6198">
        <v>6531</v>
      </c>
      <c r="B6198" t="s">
        <v>22470</v>
      </c>
      <c r="C6198">
        <v>6</v>
      </c>
      <c r="D6198" s="181">
        <v>19.864999999999998</v>
      </c>
    </row>
    <row r="6199" spans="1:4" x14ac:dyDescent="0.35">
      <c r="A6199">
        <v>6532</v>
      </c>
      <c r="B6199" t="s">
        <v>22471</v>
      </c>
      <c r="C6199">
        <v>0</v>
      </c>
      <c r="D6199" s="181">
        <v>17.100000000000001</v>
      </c>
    </row>
    <row r="6200" spans="1:4" x14ac:dyDescent="0.35">
      <c r="A6200">
        <v>6533</v>
      </c>
      <c r="B6200" t="s">
        <v>22472</v>
      </c>
      <c r="C6200">
        <v>0</v>
      </c>
      <c r="D6200" s="181">
        <v>45</v>
      </c>
    </row>
    <row r="6201" spans="1:4" x14ac:dyDescent="0.35">
      <c r="A6201">
        <v>6534</v>
      </c>
      <c r="B6201" t="s">
        <v>22473</v>
      </c>
      <c r="C6201">
        <v>0</v>
      </c>
      <c r="D6201" s="181">
        <v>9.9</v>
      </c>
    </row>
    <row r="6202" spans="1:4" x14ac:dyDescent="0.35">
      <c r="A6202">
        <v>6535</v>
      </c>
      <c r="B6202" t="s">
        <v>22474</v>
      </c>
      <c r="C6202">
        <v>0</v>
      </c>
      <c r="D6202" s="181">
        <v>12.78</v>
      </c>
    </row>
    <row r="6203" spans="1:4" x14ac:dyDescent="0.35">
      <c r="A6203">
        <v>6536</v>
      </c>
      <c r="B6203" t="s">
        <v>22475</v>
      </c>
      <c r="C6203">
        <v>0</v>
      </c>
      <c r="D6203" s="181">
        <v>60.45</v>
      </c>
    </row>
    <row r="6204" spans="1:4" x14ac:dyDescent="0.35">
      <c r="A6204">
        <v>6537</v>
      </c>
      <c r="B6204" t="s">
        <v>22476</v>
      </c>
      <c r="C6204">
        <v>0</v>
      </c>
      <c r="D6204" s="181">
        <v>17.57</v>
      </c>
    </row>
    <row r="6205" spans="1:4" x14ac:dyDescent="0.35">
      <c r="A6205">
        <v>6538</v>
      </c>
      <c r="B6205" t="s">
        <v>22477</v>
      </c>
      <c r="C6205">
        <v>0</v>
      </c>
      <c r="D6205" s="181">
        <v>24.78</v>
      </c>
    </row>
    <row r="6206" spans="1:4" x14ac:dyDescent="0.35">
      <c r="A6206">
        <v>6539</v>
      </c>
      <c r="B6206" t="s">
        <v>22478</v>
      </c>
      <c r="C6206">
        <v>0</v>
      </c>
      <c r="D6206" s="181">
        <v>13.45</v>
      </c>
    </row>
    <row r="6207" spans="1:4" x14ac:dyDescent="0.35">
      <c r="A6207">
        <v>6540</v>
      </c>
      <c r="B6207" t="s">
        <v>22479</v>
      </c>
      <c r="C6207">
        <v>0</v>
      </c>
      <c r="D6207" s="181">
        <v>32.5</v>
      </c>
    </row>
    <row r="6208" spans="1:4" x14ac:dyDescent="0.35">
      <c r="A6208">
        <v>6541</v>
      </c>
      <c r="B6208" t="s">
        <v>22480</v>
      </c>
      <c r="C6208">
        <v>0</v>
      </c>
      <c r="D6208" s="181">
        <v>45</v>
      </c>
    </row>
    <row r="6209" spans="1:4" x14ac:dyDescent="0.35">
      <c r="A6209">
        <v>6542</v>
      </c>
      <c r="B6209" t="s">
        <v>22481</v>
      </c>
      <c r="C6209">
        <v>0</v>
      </c>
      <c r="D6209" s="181">
        <v>32.5</v>
      </c>
    </row>
    <row r="6210" spans="1:4" x14ac:dyDescent="0.35">
      <c r="A6210">
        <v>6543</v>
      </c>
      <c r="B6210" t="s">
        <v>22482</v>
      </c>
      <c r="C6210">
        <v>6</v>
      </c>
      <c r="D6210" s="181">
        <v>13.95</v>
      </c>
    </row>
    <row r="6211" spans="1:4" x14ac:dyDescent="0.35">
      <c r="A6211">
        <v>6544</v>
      </c>
      <c r="B6211" t="s">
        <v>22483</v>
      </c>
      <c r="C6211">
        <v>0</v>
      </c>
      <c r="D6211" s="181">
        <v>24.85</v>
      </c>
    </row>
    <row r="6212" spans="1:4" x14ac:dyDescent="0.35">
      <c r="A6212">
        <v>6545</v>
      </c>
      <c r="B6212" t="s">
        <v>22484</v>
      </c>
      <c r="C6212">
        <v>0</v>
      </c>
      <c r="D6212" s="181">
        <v>33</v>
      </c>
    </row>
    <row r="6213" spans="1:4" x14ac:dyDescent="0.35">
      <c r="A6213">
        <v>6546</v>
      </c>
      <c r="B6213" t="s">
        <v>22485</v>
      </c>
      <c r="C6213">
        <v>0</v>
      </c>
      <c r="D6213" s="181">
        <v>24.731000000000002</v>
      </c>
    </row>
    <row r="6214" spans="1:4" x14ac:dyDescent="0.35">
      <c r="A6214">
        <v>6547</v>
      </c>
      <c r="B6214" t="s">
        <v>22486</v>
      </c>
      <c r="C6214">
        <v>0</v>
      </c>
      <c r="D6214" s="181">
        <v>27.13</v>
      </c>
    </row>
    <row r="6215" spans="1:4" x14ac:dyDescent="0.35">
      <c r="A6215">
        <v>6548</v>
      </c>
      <c r="B6215" t="s">
        <v>22487</v>
      </c>
      <c r="C6215">
        <v>0</v>
      </c>
      <c r="D6215" s="181">
        <v>17.45</v>
      </c>
    </row>
    <row r="6216" spans="1:4" x14ac:dyDescent="0.35">
      <c r="A6216">
        <v>6549</v>
      </c>
      <c r="B6216" t="s">
        <v>22488</v>
      </c>
      <c r="C6216">
        <v>0</v>
      </c>
      <c r="D6216" s="181">
        <v>12.45</v>
      </c>
    </row>
    <row r="6217" spans="1:4" x14ac:dyDescent="0.35">
      <c r="A6217">
        <v>6550</v>
      </c>
      <c r="B6217" t="s">
        <v>22489</v>
      </c>
      <c r="C6217">
        <v>0</v>
      </c>
      <c r="D6217" s="181">
        <v>30.45</v>
      </c>
    </row>
    <row r="6218" spans="1:4" x14ac:dyDescent="0.35">
      <c r="A6218">
        <v>6551</v>
      </c>
      <c r="B6218" t="s">
        <v>22490</v>
      </c>
      <c r="C6218">
        <v>0</v>
      </c>
      <c r="D6218" s="181">
        <v>28.405000000000001</v>
      </c>
    </row>
    <row r="6219" spans="1:4" x14ac:dyDescent="0.35">
      <c r="A6219">
        <v>6552</v>
      </c>
      <c r="B6219" t="s">
        <v>22491</v>
      </c>
      <c r="C6219">
        <v>0</v>
      </c>
      <c r="D6219" s="181">
        <v>46.56</v>
      </c>
    </row>
    <row r="6220" spans="1:4" x14ac:dyDescent="0.35">
      <c r="A6220">
        <v>6553</v>
      </c>
      <c r="B6220" t="s">
        <v>22492</v>
      </c>
      <c r="C6220">
        <v>6</v>
      </c>
      <c r="D6220" s="181">
        <v>4.0599999999999996</v>
      </c>
    </row>
    <row r="6221" spans="1:4" x14ac:dyDescent="0.35">
      <c r="A6221">
        <v>6554</v>
      </c>
      <c r="B6221" t="s">
        <v>22493</v>
      </c>
      <c r="C6221">
        <v>0</v>
      </c>
      <c r="D6221" s="181">
        <v>24.57</v>
      </c>
    </row>
    <row r="6222" spans="1:4" x14ac:dyDescent="0.35">
      <c r="A6222">
        <v>6555</v>
      </c>
      <c r="B6222" t="s">
        <v>22494</v>
      </c>
      <c r="C6222">
        <v>6</v>
      </c>
      <c r="D6222" s="181">
        <v>13</v>
      </c>
    </row>
    <row r="6223" spans="1:4" x14ac:dyDescent="0.35">
      <c r="A6223">
        <v>6556</v>
      </c>
      <c r="B6223" t="s">
        <v>22495</v>
      </c>
      <c r="C6223">
        <v>0</v>
      </c>
      <c r="D6223" s="181">
        <v>12.91</v>
      </c>
    </row>
    <row r="6224" spans="1:4" x14ac:dyDescent="0.35">
      <c r="A6224">
        <v>6557</v>
      </c>
      <c r="B6224" t="s">
        <v>22496</v>
      </c>
      <c r="C6224">
        <v>0</v>
      </c>
      <c r="D6224" s="181">
        <v>18.98</v>
      </c>
    </row>
    <row r="6225" spans="1:4" x14ac:dyDescent="0.35">
      <c r="A6225">
        <v>6558</v>
      </c>
      <c r="B6225" t="s">
        <v>22497</v>
      </c>
      <c r="C6225">
        <v>0</v>
      </c>
      <c r="D6225" s="181">
        <v>22.57</v>
      </c>
    </row>
    <row r="6226" spans="1:4" x14ac:dyDescent="0.35">
      <c r="A6226">
        <v>6559</v>
      </c>
      <c r="B6226" t="s">
        <v>22498</v>
      </c>
      <c r="C6226">
        <v>0</v>
      </c>
      <c r="D6226" s="181">
        <v>6.47</v>
      </c>
    </row>
    <row r="6227" spans="1:4" x14ac:dyDescent="0.35">
      <c r="A6227">
        <v>6560</v>
      </c>
      <c r="B6227" t="s">
        <v>22499</v>
      </c>
      <c r="C6227">
        <v>0</v>
      </c>
      <c r="D6227" s="181">
        <v>9.85</v>
      </c>
    </row>
    <row r="6228" spans="1:4" x14ac:dyDescent="0.35">
      <c r="A6228">
        <v>6561</v>
      </c>
      <c r="B6228" t="s">
        <v>22500</v>
      </c>
      <c r="C6228">
        <v>0</v>
      </c>
      <c r="D6228" s="181">
        <v>51.41</v>
      </c>
    </row>
    <row r="6229" spans="1:4" x14ac:dyDescent="0.35">
      <c r="A6229">
        <v>6562</v>
      </c>
      <c r="B6229" t="s">
        <v>22501</v>
      </c>
      <c r="C6229">
        <v>0</v>
      </c>
      <c r="D6229" s="181">
        <v>52.38</v>
      </c>
    </row>
    <row r="6230" spans="1:4" x14ac:dyDescent="0.35">
      <c r="A6230">
        <v>6563</v>
      </c>
      <c r="B6230" t="s">
        <v>22502</v>
      </c>
      <c r="C6230">
        <v>0</v>
      </c>
      <c r="D6230" s="181">
        <v>30.07</v>
      </c>
    </row>
    <row r="6231" spans="1:4" x14ac:dyDescent="0.35">
      <c r="A6231">
        <v>6564</v>
      </c>
      <c r="B6231" t="s">
        <v>22503</v>
      </c>
      <c r="C6231">
        <v>0</v>
      </c>
      <c r="D6231" s="181">
        <v>56.26</v>
      </c>
    </row>
    <row r="6232" spans="1:4" x14ac:dyDescent="0.35">
      <c r="A6232">
        <v>6565</v>
      </c>
      <c r="B6232" t="s">
        <v>22504</v>
      </c>
      <c r="C6232">
        <v>0</v>
      </c>
      <c r="D6232" s="181">
        <v>11</v>
      </c>
    </row>
    <row r="6233" spans="1:4" x14ac:dyDescent="0.35">
      <c r="A6233">
        <v>6566</v>
      </c>
      <c r="B6233" t="s">
        <v>22505</v>
      </c>
      <c r="C6233">
        <v>0</v>
      </c>
      <c r="D6233" s="181">
        <v>12.945</v>
      </c>
    </row>
    <row r="6234" spans="1:4" x14ac:dyDescent="0.35">
      <c r="A6234">
        <v>6567</v>
      </c>
      <c r="B6234" t="s">
        <v>22506</v>
      </c>
      <c r="C6234">
        <v>0</v>
      </c>
      <c r="D6234" s="181">
        <v>41.71</v>
      </c>
    </row>
    <row r="6235" spans="1:4" x14ac:dyDescent="0.35">
      <c r="A6235">
        <v>6568</v>
      </c>
      <c r="B6235" t="s">
        <v>22507</v>
      </c>
      <c r="C6235">
        <v>0</v>
      </c>
      <c r="D6235" s="181">
        <v>145.5</v>
      </c>
    </row>
    <row r="6236" spans="1:4" x14ac:dyDescent="0.35">
      <c r="A6236">
        <v>6569</v>
      </c>
      <c r="B6236" t="s">
        <v>22508</v>
      </c>
      <c r="C6236">
        <v>0</v>
      </c>
      <c r="D6236" s="181">
        <v>640.20000000000005</v>
      </c>
    </row>
    <row r="6237" spans="1:4" x14ac:dyDescent="0.35">
      <c r="A6237">
        <v>6570</v>
      </c>
      <c r="B6237" t="s">
        <v>22509</v>
      </c>
      <c r="C6237">
        <v>0</v>
      </c>
      <c r="D6237" s="181">
        <v>649.9</v>
      </c>
    </row>
    <row r="6238" spans="1:4" x14ac:dyDescent="0.35">
      <c r="A6238">
        <v>6571</v>
      </c>
      <c r="B6238" t="s">
        <v>22510</v>
      </c>
      <c r="C6238">
        <v>0</v>
      </c>
      <c r="D6238" s="181">
        <v>34.04</v>
      </c>
    </row>
    <row r="6239" spans="1:4" x14ac:dyDescent="0.35">
      <c r="A6239">
        <v>6572</v>
      </c>
      <c r="B6239" t="s">
        <v>22511</v>
      </c>
      <c r="C6239">
        <v>0</v>
      </c>
      <c r="D6239" s="181">
        <v>32.659999999999997</v>
      </c>
    </row>
    <row r="6240" spans="1:4" x14ac:dyDescent="0.35">
      <c r="A6240">
        <v>6573</v>
      </c>
      <c r="B6240" t="s">
        <v>22512</v>
      </c>
      <c r="C6240">
        <v>0</v>
      </c>
      <c r="D6240" s="181">
        <v>10.35</v>
      </c>
    </row>
    <row r="6241" spans="1:4" x14ac:dyDescent="0.35">
      <c r="A6241">
        <v>6574</v>
      </c>
      <c r="B6241" t="s">
        <v>22513</v>
      </c>
      <c r="C6241">
        <v>0</v>
      </c>
      <c r="D6241" s="181">
        <v>11.65</v>
      </c>
    </row>
    <row r="6242" spans="1:4" x14ac:dyDescent="0.35">
      <c r="A6242">
        <v>6575</v>
      </c>
      <c r="B6242" t="s">
        <v>22514</v>
      </c>
      <c r="C6242">
        <v>0</v>
      </c>
      <c r="D6242" s="181">
        <v>43.22</v>
      </c>
    </row>
    <row r="6243" spans="1:4" x14ac:dyDescent="0.35">
      <c r="A6243">
        <v>6576</v>
      </c>
      <c r="B6243" t="s">
        <v>22515</v>
      </c>
      <c r="C6243">
        <v>0</v>
      </c>
      <c r="D6243" s="181">
        <v>26.3</v>
      </c>
    </row>
    <row r="6244" spans="1:4" x14ac:dyDescent="0.35">
      <c r="A6244">
        <v>6577</v>
      </c>
      <c r="B6244" t="s">
        <v>22516</v>
      </c>
      <c r="C6244">
        <v>0</v>
      </c>
      <c r="D6244" s="181">
        <v>12.8</v>
      </c>
    </row>
    <row r="6245" spans="1:4" x14ac:dyDescent="0.35">
      <c r="A6245">
        <v>6578</v>
      </c>
      <c r="B6245" t="s">
        <v>22517</v>
      </c>
      <c r="C6245">
        <v>0</v>
      </c>
      <c r="D6245" s="181">
        <v>6.85</v>
      </c>
    </row>
    <row r="6246" spans="1:4" x14ac:dyDescent="0.35">
      <c r="A6246">
        <v>6579</v>
      </c>
      <c r="B6246" t="s">
        <v>22518</v>
      </c>
      <c r="C6246">
        <v>0</v>
      </c>
      <c r="D6246" s="181">
        <v>24.81</v>
      </c>
    </row>
    <row r="6247" spans="1:4" x14ac:dyDescent="0.35">
      <c r="A6247">
        <v>6580</v>
      </c>
      <c r="B6247" t="s">
        <v>22519</v>
      </c>
      <c r="C6247">
        <v>0</v>
      </c>
      <c r="D6247" s="181">
        <v>16.66</v>
      </c>
    </row>
    <row r="6248" spans="1:4" x14ac:dyDescent="0.35">
      <c r="A6248">
        <v>6581</v>
      </c>
      <c r="B6248" t="s">
        <v>22520</v>
      </c>
      <c r="C6248">
        <v>0</v>
      </c>
      <c r="D6248" s="181">
        <v>10.73</v>
      </c>
    </row>
    <row r="6249" spans="1:4" x14ac:dyDescent="0.35">
      <c r="A6249">
        <v>6582</v>
      </c>
      <c r="B6249" t="s">
        <v>22521</v>
      </c>
      <c r="C6249">
        <v>0</v>
      </c>
      <c r="D6249" s="181">
        <v>32.450000000000003</v>
      </c>
    </row>
    <row r="6250" spans="1:4" x14ac:dyDescent="0.35">
      <c r="A6250">
        <v>6583</v>
      </c>
      <c r="B6250" t="s">
        <v>22522</v>
      </c>
      <c r="C6250">
        <v>0</v>
      </c>
      <c r="D6250" s="181">
        <v>8.15</v>
      </c>
    </row>
    <row r="6251" spans="1:4" x14ac:dyDescent="0.35">
      <c r="A6251">
        <v>6584</v>
      </c>
      <c r="B6251" t="s">
        <v>22523</v>
      </c>
      <c r="C6251">
        <v>0</v>
      </c>
      <c r="D6251" s="181">
        <v>19.39</v>
      </c>
    </row>
    <row r="6252" spans="1:4" x14ac:dyDescent="0.35">
      <c r="A6252">
        <v>6585</v>
      </c>
      <c r="B6252" t="s">
        <v>22524</v>
      </c>
      <c r="C6252">
        <v>0</v>
      </c>
      <c r="D6252" s="181">
        <v>40.880000000000003</v>
      </c>
    </row>
    <row r="6253" spans="1:4" x14ac:dyDescent="0.35">
      <c r="A6253">
        <v>6586</v>
      </c>
      <c r="B6253" t="s">
        <v>22525</v>
      </c>
      <c r="C6253">
        <v>0</v>
      </c>
      <c r="D6253" s="181">
        <v>27.46</v>
      </c>
    </row>
    <row r="6254" spans="1:4" x14ac:dyDescent="0.35">
      <c r="A6254">
        <v>6587</v>
      </c>
      <c r="B6254" t="s">
        <v>22526</v>
      </c>
      <c r="C6254">
        <v>0</v>
      </c>
      <c r="D6254" s="181">
        <v>40.630000000000003</v>
      </c>
    </row>
    <row r="6255" spans="1:4" x14ac:dyDescent="0.35">
      <c r="A6255">
        <v>6588</v>
      </c>
      <c r="B6255" t="s">
        <v>22527</v>
      </c>
      <c r="C6255">
        <v>0</v>
      </c>
      <c r="D6255" s="181">
        <v>27.66</v>
      </c>
    </row>
    <row r="6256" spans="1:4" x14ac:dyDescent="0.35">
      <c r="A6256">
        <v>6589</v>
      </c>
      <c r="B6256" t="s">
        <v>22528</v>
      </c>
      <c r="C6256">
        <v>0</v>
      </c>
      <c r="D6256" s="181">
        <v>27.78</v>
      </c>
    </row>
    <row r="6257" spans="1:4" x14ac:dyDescent="0.35">
      <c r="A6257">
        <v>6590</v>
      </c>
      <c r="B6257" t="s">
        <v>22529</v>
      </c>
      <c r="C6257">
        <v>0</v>
      </c>
      <c r="D6257" s="181">
        <v>27.94</v>
      </c>
    </row>
    <row r="6258" spans="1:4" x14ac:dyDescent="0.35">
      <c r="A6258">
        <v>6591</v>
      </c>
      <c r="B6258" t="s">
        <v>22530</v>
      </c>
      <c r="C6258">
        <v>0</v>
      </c>
      <c r="D6258" s="181">
        <v>16.32</v>
      </c>
    </row>
    <row r="6259" spans="1:4" x14ac:dyDescent="0.35">
      <c r="A6259">
        <v>6592</v>
      </c>
      <c r="B6259" t="s">
        <v>22531</v>
      </c>
      <c r="C6259">
        <v>0</v>
      </c>
      <c r="D6259" s="181">
        <v>36.520000000000003</v>
      </c>
    </row>
    <row r="6260" spans="1:4" x14ac:dyDescent="0.35">
      <c r="A6260">
        <v>6593</v>
      </c>
      <c r="B6260" t="s">
        <v>22532</v>
      </c>
      <c r="C6260">
        <v>18</v>
      </c>
      <c r="D6260" s="181">
        <v>6.87</v>
      </c>
    </row>
    <row r="6261" spans="1:4" x14ac:dyDescent="0.35">
      <c r="A6261">
        <v>6594</v>
      </c>
      <c r="B6261" t="s">
        <v>22533</v>
      </c>
      <c r="C6261">
        <v>0</v>
      </c>
      <c r="D6261" s="181">
        <v>10.19</v>
      </c>
    </row>
    <row r="6262" spans="1:4" x14ac:dyDescent="0.35">
      <c r="A6262">
        <v>6595</v>
      </c>
      <c r="B6262" t="s">
        <v>22534</v>
      </c>
      <c r="C6262">
        <v>0</v>
      </c>
      <c r="D6262" s="181">
        <v>10.61</v>
      </c>
    </row>
    <row r="6263" spans="1:4" x14ac:dyDescent="0.35">
      <c r="A6263">
        <v>6596</v>
      </c>
      <c r="B6263" t="s">
        <v>22535</v>
      </c>
      <c r="C6263">
        <v>0</v>
      </c>
      <c r="D6263" s="181">
        <v>9.51</v>
      </c>
    </row>
    <row r="6264" spans="1:4" x14ac:dyDescent="0.35">
      <c r="A6264">
        <v>6597</v>
      </c>
      <c r="B6264" t="s">
        <v>22536</v>
      </c>
      <c r="C6264">
        <v>0</v>
      </c>
      <c r="D6264" s="181">
        <v>36.92</v>
      </c>
    </row>
    <row r="6265" spans="1:4" x14ac:dyDescent="0.35">
      <c r="A6265">
        <v>6598</v>
      </c>
      <c r="B6265" t="s">
        <v>22537</v>
      </c>
      <c r="C6265">
        <v>0</v>
      </c>
      <c r="D6265" s="181">
        <v>28.65</v>
      </c>
    </row>
    <row r="6266" spans="1:4" x14ac:dyDescent="0.35">
      <c r="A6266">
        <v>6599</v>
      </c>
      <c r="B6266" t="s">
        <v>22538</v>
      </c>
      <c r="C6266">
        <v>0</v>
      </c>
      <c r="D6266" s="181">
        <v>37.85</v>
      </c>
    </row>
    <row r="6267" spans="1:4" x14ac:dyDescent="0.35">
      <c r="A6267">
        <v>6600</v>
      </c>
      <c r="B6267" t="s">
        <v>22539</v>
      </c>
      <c r="C6267">
        <v>12</v>
      </c>
      <c r="D6267" s="181">
        <v>9.9</v>
      </c>
    </row>
    <row r="6268" spans="1:4" x14ac:dyDescent="0.35">
      <c r="A6268">
        <v>6601</v>
      </c>
      <c r="B6268" t="s">
        <v>22540</v>
      </c>
      <c r="C6268">
        <v>0</v>
      </c>
      <c r="D6268" s="181">
        <v>28.56</v>
      </c>
    </row>
    <row r="6269" spans="1:4" x14ac:dyDescent="0.35">
      <c r="A6269">
        <v>6602</v>
      </c>
      <c r="B6269" t="s">
        <v>22541</v>
      </c>
      <c r="C6269">
        <v>0</v>
      </c>
      <c r="D6269" s="181">
        <v>13.6</v>
      </c>
    </row>
    <row r="6270" spans="1:4" x14ac:dyDescent="0.35">
      <c r="A6270">
        <v>6603</v>
      </c>
      <c r="B6270" t="s">
        <v>22542</v>
      </c>
      <c r="C6270">
        <v>0</v>
      </c>
      <c r="D6270" s="181">
        <v>16.149999999999999</v>
      </c>
    </row>
    <row r="6271" spans="1:4" x14ac:dyDescent="0.35">
      <c r="A6271">
        <v>6604</v>
      </c>
      <c r="B6271" t="s">
        <v>22543</v>
      </c>
      <c r="C6271">
        <v>0</v>
      </c>
      <c r="D6271" s="181">
        <v>51</v>
      </c>
    </row>
    <row r="6272" spans="1:4" x14ac:dyDescent="0.35">
      <c r="A6272">
        <v>6605</v>
      </c>
      <c r="B6272" t="s">
        <v>22544</v>
      </c>
      <c r="C6272">
        <v>0</v>
      </c>
      <c r="D6272" s="181">
        <v>20.7</v>
      </c>
    </row>
    <row r="6273" spans="1:4" x14ac:dyDescent="0.35">
      <c r="A6273">
        <v>6606</v>
      </c>
      <c r="B6273" t="s">
        <v>22545</v>
      </c>
      <c r="C6273">
        <v>0</v>
      </c>
      <c r="D6273" s="181">
        <v>78</v>
      </c>
    </row>
    <row r="6274" spans="1:4" x14ac:dyDescent="0.35">
      <c r="A6274">
        <v>6607</v>
      </c>
      <c r="B6274" t="s">
        <v>22546</v>
      </c>
      <c r="C6274">
        <v>0</v>
      </c>
      <c r="D6274" s="181">
        <v>65.28</v>
      </c>
    </row>
    <row r="6275" spans="1:4" x14ac:dyDescent="0.35">
      <c r="A6275">
        <v>6609</v>
      </c>
      <c r="B6275" t="s">
        <v>22547</v>
      </c>
      <c r="C6275">
        <v>0</v>
      </c>
      <c r="D6275" s="181">
        <v>53.68</v>
      </c>
    </row>
    <row r="6276" spans="1:4" x14ac:dyDescent="0.35">
      <c r="A6276">
        <v>6610</v>
      </c>
      <c r="B6276" t="s">
        <v>22548</v>
      </c>
      <c r="C6276">
        <v>0</v>
      </c>
      <c r="D6276" s="181">
        <v>134.34</v>
      </c>
    </row>
    <row r="6277" spans="1:4" x14ac:dyDescent="0.35">
      <c r="A6277">
        <v>6611</v>
      </c>
      <c r="B6277" t="s">
        <v>22549</v>
      </c>
      <c r="C6277">
        <v>0</v>
      </c>
      <c r="D6277" s="181">
        <v>531.15</v>
      </c>
    </row>
    <row r="6278" spans="1:4" x14ac:dyDescent="0.35">
      <c r="A6278">
        <v>6612</v>
      </c>
      <c r="B6278" t="s">
        <v>22550</v>
      </c>
      <c r="C6278">
        <v>0</v>
      </c>
      <c r="D6278" s="181">
        <v>436.04</v>
      </c>
    </row>
    <row r="6279" spans="1:4" x14ac:dyDescent="0.35">
      <c r="A6279">
        <v>6613</v>
      </c>
      <c r="B6279" t="s">
        <v>22551</v>
      </c>
      <c r="C6279">
        <v>0</v>
      </c>
      <c r="D6279" s="181">
        <v>51.064999999999998</v>
      </c>
    </row>
    <row r="6280" spans="1:4" x14ac:dyDescent="0.35">
      <c r="A6280">
        <v>6614</v>
      </c>
      <c r="B6280" t="s">
        <v>22552</v>
      </c>
      <c r="C6280">
        <v>0</v>
      </c>
      <c r="D6280" s="181">
        <v>73.902000000000001</v>
      </c>
    </row>
    <row r="6281" spans="1:4" x14ac:dyDescent="0.35">
      <c r="A6281">
        <v>6615</v>
      </c>
      <c r="B6281" t="s">
        <v>22553</v>
      </c>
      <c r="C6281">
        <v>0</v>
      </c>
      <c r="D6281" s="181">
        <v>100.11</v>
      </c>
    </row>
    <row r="6282" spans="1:4" x14ac:dyDescent="0.35">
      <c r="A6282">
        <v>6616</v>
      </c>
      <c r="B6282" t="s">
        <v>22554</v>
      </c>
      <c r="C6282">
        <v>0</v>
      </c>
      <c r="D6282" s="181">
        <v>66.516000000000005</v>
      </c>
    </row>
    <row r="6283" spans="1:4" x14ac:dyDescent="0.35">
      <c r="A6283">
        <v>6617</v>
      </c>
      <c r="B6283" t="s">
        <v>22555</v>
      </c>
      <c r="C6283">
        <v>0</v>
      </c>
      <c r="D6283" s="181">
        <v>73.835999999999999</v>
      </c>
    </row>
    <row r="6284" spans="1:4" x14ac:dyDescent="0.35">
      <c r="A6284">
        <v>6618</v>
      </c>
      <c r="B6284" t="s">
        <v>22556</v>
      </c>
      <c r="C6284">
        <v>0</v>
      </c>
      <c r="D6284" s="181">
        <v>80.625</v>
      </c>
    </row>
    <row r="6285" spans="1:4" x14ac:dyDescent="0.35">
      <c r="A6285">
        <v>6619</v>
      </c>
      <c r="B6285" t="s">
        <v>22557</v>
      </c>
      <c r="C6285">
        <v>0</v>
      </c>
      <c r="D6285" s="181">
        <v>231.79</v>
      </c>
    </row>
    <row r="6286" spans="1:4" x14ac:dyDescent="0.35">
      <c r="A6286">
        <v>6620</v>
      </c>
      <c r="B6286" t="s">
        <v>22558</v>
      </c>
      <c r="C6286">
        <v>0</v>
      </c>
      <c r="D6286" s="181">
        <v>126.98</v>
      </c>
    </row>
    <row r="6287" spans="1:4" x14ac:dyDescent="0.35">
      <c r="A6287">
        <v>6621</v>
      </c>
      <c r="B6287" t="s">
        <v>22559</v>
      </c>
      <c r="C6287">
        <v>0</v>
      </c>
      <c r="D6287" s="181">
        <v>27.5</v>
      </c>
    </row>
    <row r="6288" spans="1:4" x14ac:dyDescent="0.35">
      <c r="A6288">
        <v>6622</v>
      </c>
      <c r="B6288" t="s">
        <v>22560</v>
      </c>
      <c r="C6288">
        <v>3</v>
      </c>
      <c r="D6288" s="181">
        <v>16.73</v>
      </c>
    </row>
    <row r="6289" spans="1:4" x14ac:dyDescent="0.35">
      <c r="A6289">
        <v>6623</v>
      </c>
      <c r="B6289" t="s">
        <v>22561</v>
      </c>
      <c r="C6289">
        <v>3</v>
      </c>
      <c r="D6289" s="181">
        <v>15.8</v>
      </c>
    </row>
    <row r="6290" spans="1:4" x14ac:dyDescent="0.35">
      <c r="A6290">
        <v>6624</v>
      </c>
      <c r="B6290" t="s">
        <v>22562</v>
      </c>
      <c r="C6290">
        <v>9</v>
      </c>
      <c r="D6290" s="181">
        <v>24.98</v>
      </c>
    </row>
    <row r="6291" spans="1:4" x14ac:dyDescent="0.35">
      <c r="A6291">
        <v>6625</v>
      </c>
      <c r="B6291" t="s">
        <v>22563</v>
      </c>
      <c r="C6291">
        <v>0</v>
      </c>
      <c r="D6291" s="181">
        <v>22.12</v>
      </c>
    </row>
    <row r="6292" spans="1:4" x14ac:dyDescent="0.35">
      <c r="A6292">
        <v>6626</v>
      </c>
      <c r="B6292" t="s">
        <v>22564</v>
      </c>
      <c r="C6292">
        <v>0</v>
      </c>
      <c r="D6292" s="181">
        <v>10.199999999999999</v>
      </c>
    </row>
    <row r="6293" spans="1:4" x14ac:dyDescent="0.35">
      <c r="A6293">
        <v>6627</v>
      </c>
      <c r="B6293" t="s">
        <v>22565</v>
      </c>
      <c r="C6293">
        <v>0</v>
      </c>
      <c r="D6293" s="181">
        <v>26.45</v>
      </c>
    </row>
    <row r="6294" spans="1:4" x14ac:dyDescent="0.35">
      <c r="A6294">
        <v>6628</v>
      </c>
      <c r="B6294" t="s">
        <v>22566</v>
      </c>
      <c r="C6294">
        <v>0</v>
      </c>
      <c r="D6294" s="181">
        <v>3.59</v>
      </c>
    </row>
    <row r="6295" spans="1:4" x14ac:dyDescent="0.35">
      <c r="A6295">
        <v>6629</v>
      </c>
      <c r="B6295" t="s">
        <v>22567</v>
      </c>
      <c r="C6295">
        <v>0</v>
      </c>
      <c r="D6295" s="181">
        <v>5.77</v>
      </c>
    </row>
    <row r="6296" spans="1:4" x14ac:dyDescent="0.35">
      <c r="A6296">
        <v>6630</v>
      </c>
      <c r="B6296" t="s">
        <v>22568</v>
      </c>
      <c r="C6296">
        <v>6</v>
      </c>
      <c r="D6296" s="181">
        <v>4.18</v>
      </c>
    </row>
    <row r="6297" spans="1:4" x14ac:dyDescent="0.35">
      <c r="A6297">
        <v>6631</v>
      </c>
      <c r="B6297" t="s">
        <v>22569</v>
      </c>
      <c r="C6297">
        <v>0</v>
      </c>
      <c r="D6297" s="181">
        <v>4.18</v>
      </c>
    </row>
    <row r="6298" spans="1:4" x14ac:dyDescent="0.35">
      <c r="A6298">
        <v>6632</v>
      </c>
      <c r="B6298" t="s">
        <v>22570</v>
      </c>
      <c r="C6298">
        <v>0</v>
      </c>
      <c r="D6298" s="181">
        <v>1.97</v>
      </c>
    </row>
    <row r="6299" spans="1:4" x14ac:dyDescent="0.35">
      <c r="A6299">
        <v>6633</v>
      </c>
      <c r="B6299" t="s">
        <v>22571</v>
      </c>
      <c r="C6299">
        <v>0</v>
      </c>
      <c r="D6299" s="181">
        <v>26.82</v>
      </c>
    </row>
    <row r="6300" spans="1:4" x14ac:dyDescent="0.35">
      <c r="A6300">
        <v>6634</v>
      </c>
      <c r="B6300" t="s">
        <v>22572</v>
      </c>
      <c r="C6300">
        <v>0</v>
      </c>
      <c r="D6300" s="181">
        <v>10.523999999999999</v>
      </c>
    </row>
    <row r="6301" spans="1:4" x14ac:dyDescent="0.35">
      <c r="A6301">
        <v>6635</v>
      </c>
      <c r="B6301" t="s">
        <v>22573</v>
      </c>
      <c r="C6301">
        <v>0</v>
      </c>
      <c r="D6301" s="181">
        <v>221.89</v>
      </c>
    </row>
    <row r="6302" spans="1:4" x14ac:dyDescent="0.35">
      <c r="A6302">
        <v>6636</v>
      </c>
      <c r="B6302" t="s">
        <v>22574</v>
      </c>
      <c r="C6302">
        <v>0</v>
      </c>
      <c r="D6302" s="181">
        <v>97.13</v>
      </c>
    </row>
    <row r="6303" spans="1:4" x14ac:dyDescent="0.35">
      <c r="A6303">
        <v>6637</v>
      </c>
      <c r="B6303" t="s">
        <v>22575</v>
      </c>
      <c r="C6303">
        <v>0</v>
      </c>
      <c r="D6303" s="181">
        <v>93.36</v>
      </c>
    </row>
    <row r="6304" spans="1:4" x14ac:dyDescent="0.35">
      <c r="A6304">
        <v>6638</v>
      </c>
      <c r="B6304" t="s">
        <v>22576</v>
      </c>
      <c r="C6304">
        <v>78</v>
      </c>
      <c r="D6304" s="181">
        <v>46</v>
      </c>
    </row>
    <row r="6305" spans="1:4" x14ac:dyDescent="0.35">
      <c r="A6305">
        <v>6639</v>
      </c>
      <c r="B6305" t="s">
        <v>22577</v>
      </c>
      <c r="C6305">
        <v>0</v>
      </c>
      <c r="D6305" s="181">
        <v>3750</v>
      </c>
    </row>
    <row r="6306" spans="1:4" x14ac:dyDescent="0.35">
      <c r="A6306">
        <v>6640</v>
      </c>
      <c r="B6306" t="s">
        <v>22578</v>
      </c>
      <c r="C6306">
        <v>0</v>
      </c>
      <c r="D6306" s="181">
        <v>19</v>
      </c>
    </row>
    <row r="6307" spans="1:4" x14ac:dyDescent="0.35">
      <c r="A6307">
        <v>6641</v>
      </c>
      <c r="B6307" t="s">
        <v>22579</v>
      </c>
      <c r="C6307">
        <v>0</v>
      </c>
      <c r="D6307" s="181">
        <v>3.99</v>
      </c>
    </row>
    <row r="6308" spans="1:4" x14ac:dyDescent="0.35">
      <c r="A6308">
        <v>6642</v>
      </c>
      <c r="B6308" t="s">
        <v>22580</v>
      </c>
      <c r="C6308">
        <v>0</v>
      </c>
      <c r="D6308" s="181">
        <v>3.99</v>
      </c>
    </row>
    <row r="6309" spans="1:4" x14ac:dyDescent="0.35">
      <c r="A6309">
        <v>6643</v>
      </c>
      <c r="B6309" t="s">
        <v>22581</v>
      </c>
      <c r="C6309">
        <v>0</v>
      </c>
      <c r="D6309" s="181">
        <v>3.16</v>
      </c>
    </row>
    <row r="6310" spans="1:4" x14ac:dyDescent="0.35">
      <c r="A6310">
        <v>6644</v>
      </c>
      <c r="B6310" t="s">
        <v>22582</v>
      </c>
      <c r="C6310">
        <v>0</v>
      </c>
      <c r="D6310" s="181">
        <v>12</v>
      </c>
    </row>
    <row r="6311" spans="1:4" x14ac:dyDescent="0.35">
      <c r="A6311">
        <v>6645</v>
      </c>
      <c r="B6311" t="s">
        <v>22583</v>
      </c>
      <c r="C6311">
        <v>0</v>
      </c>
      <c r="D6311" s="181">
        <v>40</v>
      </c>
    </row>
    <row r="6312" spans="1:4" x14ac:dyDescent="0.35">
      <c r="A6312">
        <v>6646</v>
      </c>
      <c r="B6312" t="s">
        <v>22584</v>
      </c>
      <c r="C6312">
        <v>0</v>
      </c>
      <c r="D6312" s="181">
        <v>28.5</v>
      </c>
    </row>
    <row r="6313" spans="1:4" x14ac:dyDescent="0.35">
      <c r="A6313">
        <v>6647</v>
      </c>
      <c r="B6313" t="s">
        <v>22585</v>
      </c>
      <c r="C6313">
        <v>0</v>
      </c>
      <c r="D6313" s="181">
        <v>56.393000000000001</v>
      </c>
    </row>
    <row r="6314" spans="1:4" x14ac:dyDescent="0.35">
      <c r="A6314">
        <v>6648</v>
      </c>
      <c r="B6314" t="s">
        <v>22586</v>
      </c>
      <c r="C6314">
        <v>0</v>
      </c>
      <c r="D6314" s="181">
        <v>295</v>
      </c>
    </row>
    <row r="6315" spans="1:4" x14ac:dyDescent="0.35">
      <c r="A6315">
        <v>6649</v>
      </c>
      <c r="B6315" t="s">
        <v>22587</v>
      </c>
      <c r="C6315">
        <v>0</v>
      </c>
      <c r="D6315" s="181">
        <v>22.3</v>
      </c>
    </row>
    <row r="6316" spans="1:4" x14ac:dyDescent="0.35">
      <c r="A6316">
        <v>6650</v>
      </c>
      <c r="B6316" t="s">
        <v>22588</v>
      </c>
      <c r="C6316">
        <v>0</v>
      </c>
      <c r="D6316" s="181">
        <v>345</v>
      </c>
    </row>
    <row r="6317" spans="1:4" x14ac:dyDescent="0.35">
      <c r="A6317">
        <v>6651</v>
      </c>
      <c r="B6317" t="s">
        <v>22589</v>
      </c>
      <c r="C6317">
        <v>0</v>
      </c>
      <c r="D6317" s="181">
        <v>30</v>
      </c>
    </row>
    <row r="6318" spans="1:4" x14ac:dyDescent="0.35">
      <c r="A6318">
        <v>6652</v>
      </c>
      <c r="B6318" t="s">
        <v>22590</v>
      </c>
      <c r="C6318">
        <v>0</v>
      </c>
      <c r="D6318" s="181">
        <v>3.2</v>
      </c>
    </row>
    <row r="6319" spans="1:4" x14ac:dyDescent="0.35">
      <c r="A6319">
        <v>6653</v>
      </c>
      <c r="B6319" t="s">
        <v>22591</v>
      </c>
      <c r="C6319">
        <v>0</v>
      </c>
      <c r="D6319" s="181">
        <v>3.2</v>
      </c>
    </row>
    <row r="6320" spans="1:4" x14ac:dyDescent="0.35">
      <c r="A6320">
        <v>6654</v>
      </c>
      <c r="B6320" t="s">
        <v>22592</v>
      </c>
      <c r="C6320">
        <v>0</v>
      </c>
      <c r="D6320" s="181">
        <v>3.2</v>
      </c>
    </row>
    <row r="6321" spans="1:4" x14ac:dyDescent="0.35">
      <c r="A6321">
        <v>6655</v>
      </c>
      <c r="B6321" t="s">
        <v>22593</v>
      </c>
      <c r="C6321">
        <v>0</v>
      </c>
      <c r="D6321" s="181">
        <v>3.1</v>
      </c>
    </row>
    <row r="6322" spans="1:4" x14ac:dyDescent="0.35">
      <c r="A6322">
        <v>6656</v>
      </c>
      <c r="B6322" t="s">
        <v>22594</v>
      </c>
      <c r="C6322">
        <v>0</v>
      </c>
      <c r="D6322" s="181">
        <v>2</v>
      </c>
    </row>
    <row r="6323" spans="1:4" x14ac:dyDescent="0.35">
      <c r="A6323">
        <v>6657</v>
      </c>
      <c r="B6323" t="s">
        <v>22595</v>
      </c>
      <c r="C6323">
        <v>0</v>
      </c>
      <c r="D6323" s="181">
        <v>2</v>
      </c>
    </row>
    <row r="6324" spans="1:4" x14ac:dyDescent="0.35">
      <c r="A6324">
        <v>6658</v>
      </c>
      <c r="B6324" t="s">
        <v>22596</v>
      </c>
      <c r="C6324">
        <v>0</v>
      </c>
      <c r="D6324" s="181">
        <v>57.38</v>
      </c>
    </row>
    <row r="6325" spans="1:4" x14ac:dyDescent="0.35">
      <c r="A6325">
        <v>6659</v>
      </c>
      <c r="B6325" t="s">
        <v>22597</v>
      </c>
      <c r="C6325">
        <v>0</v>
      </c>
      <c r="D6325" s="181">
        <v>7.41</v>
      </c>
    </row>
    <row r="6326" spans="1:4" x14ac:dyDescent="0.35">
      <c r="A6326">
        <v>6660</v>
      </c>
      <c r="B6326" t="s">
        <v>22598</v>
      </c>
      <c r="C6326">
        <v>0</v>
      </c>
      <c r="D6326" s="181">
        <v>33</v>
      </c>
    </row>
    <row r="6327" spans="1:4" x14ac:dyDescent="0.35">
      <c r="A6327">
        <v>6661</v>
      </c>
      <c r="B6327" t="s">
        <v>22599</v>
      </c>
      <c r="C6327">
        <v>0</v>
      </c>
      <c r="D6327" s="181">
        <v>34.200000000000003</v>
      </c>
    </row>
    <row r="6328" spans="1:4" x14ac:dyDescent="0.35">
      <c r="A6328">
        <v>6662</v>
      </c>
      <c r="B6328" t="s">
        <v>22600</v>
      </c>
      <c r="C6328">
        <v>0</v>
      </c>
      <c r="D6328" s="181">
        <v>43.2</v>
      </c>
    </row>
    <row r="6329" spans="1:4" x14ac:dyDescent="0.35">
      <c r="A6329">
        <v>6663</v>
      </c>
      <c r="B6329" t="s">
        <v>22601</v>
      </c>
      <c r="C6329">
        <v>0</v>
      </c>
      <c r="D6329" s="181">
        <v>42.9</v>
      </c>
    </row>
    <row r="6330" spans="1:4" x14ac:dyDescent="0.35">
      <c r="A6330">
        <v>6664</v>
      </c>
      <c r="B6330" t="s">
        <v>22602</v>
      </c>
      <c r="C6330">
        <v>0</v>
      </c>
      <c r="D6330" s="181">
        <v>65.45</v>
      </c>
    </row>
    <row r="6331" spans="1:4" x14ac:dyDescent="0.35">
      <c r="A6331">
        <v>6665</v>
      </c>
      <c r="B6331" t="s">
        <v>22603</v>
      </c>
      <c r="C6331">
        <v>0</v>
      </c>
      <c r="D6331" s="181">
        <v>18.02</v>
      </c>
    </row>
    <row r="6332" spans="1:4" x14ac:dyDescent="0.35">
      <c r="A6332">
        <v>6666</v>
      </c>
      <c r="B6332" t="s">
        <v>22604</v>
      </c>
      <c r="C6332">
        <v>0</v>
      </c>
      <c r="D6332" s="181">
        <v>21.11</v>
      </c>
    </row>
    <row r="6333" spans="1:4" x14ac:dyDescent="0.35">
      <c r="A6333">
        <v>6667</v>
      </c>
      <c r="B6333" t="s">
        <v>22605</v>
      </c>
      <c r="C6333">
        <v>0</v>
      </c>
      <c r="D6333" s="181">
        <v>13.66</v>
      </c>
    </row>
    <row r="6334" spans="1:4" x14ac:dyDescent="0.35">
      <c r="A6334">
        <v>6668</v>
      </c>
      <c r="B6334" t="s">
        <v>22606</v>
      </c>
      <c r="C6334">
        <v>0</v>
      </c>
      <c r="D6334" s="181">
        <v>16.247</v>
      </c>
    </row>
    <row r="6335" spans="1:4" x14ac:dyDescent="0.35">
      <c r="A6335">
        <v>6669</v>
      </c>
      <c r="B6335" t="s">
        <v>22607</v>
      </c>
      <c r="C6335">
        <v>0</v>
      </c>
      <c r="D6335" s="181">
        <v>34.774000000000001</v>
      </c>
    </row>
    <row r="6336" spans="1:4" x14ac:dyDescent="0.35">
      <c r="A6336">
        <v>6670</v>
      </c>
      <c r="B6336" t="s">
        <v>22608</v>
      </c>
      <c r="C6336">
        <v>0</v>
      </c>
      <c r="D6336" s="181">
        <v>7.032</v>
      </c>
    </row>
    <row r="6337" spans="1:4" x14ac:dyDescent="0.35">
      <c r="A6337">
        <v>6671</v>
      </c>
      <c r="B6337" t="s">
        <v>22609</v>
      </c>
      <c r="C6337">
        <v>0</v>
      </c>
      <c r="D6337" s="181">
        <v>37.683999999999997</v>
      </c>
    </row>
    <row r="6338" spans="1:4" x14ac:dyDescent="0.35">
      <c r="A6338">
        <v>6672</v>
      </c>
      <c r="B6338" t="s">
        <v>22610</v>
      </c>
      <c r="C6338">
        <v>18</v>
      </c>
      <c r="D6338" s="181">
        <v>5.1829999999999998</v>
      </c>
    </row>
    <row r="6339" spans="1:4" x14ac:dyDescent="0.35">
      <c r="A6339">
        <v>6673</v>
      </c>
      <c r="B6339" t="s">
        <v>22611</v>
      </c>
      <c r="C6339">
        <v>0</v>
      </c>
      <c r="D6339" s="181">
        <v>20.350000000000001</v>
      </c>
    </row>
    <row r="6340" spans="1:4" x14ac:dyDescent="0.35">
      <c r="A6340">
        <v>6674</v>
      </c>
      <c r="B6340" t="s">
        <v>22612</v>
      </c>
      <c r="C6340">
        <v>0</v>
      </c>
      <c r="D6340" s="181">
        <v>13.25</v>
      </c>
    </row>
    <row r="6341" spans="1:4" x14ac:dyDescent="0.35">
      <c r="A6341">
        <v>6675</v>
      </c>
      <c r="B6341" t="s">
        <v>22613</v>
      </c>
      <c r="C6341">
        <v>0</v>
      </c>
      <c r="D6341" s="181">
        <v>24.7</v>
      </c>
    </row>
    <row r="6342" spans="1:4" x14ac:dyDescent="0.35">
      <c r="A6342">
        <v>6676</v>
      </c>
      <c r="B6342" t="s">
        <v>22614</v>
      </c>
      <c r="C6342">
        <v>0</v>
      </c>
      <c r="D6342" s="181">
        <v>0</v>
      </c>
    </row>
    <row r="6343" spans="1:4" x14ac:dyDescent="0.35">
      <c r="A6343">
        <v>6677</v>
      </c>
      <c r="B6343" t="s">
        <v>22615</v>
      </c>
      <c r="C6343">
        <v>12</v>
      </c>
      <c r="D6343" s="181">
        <v>17.100000000000001</v>
      </c>
    </row>
    <row r="6344" spans="1:4" x14ac:dyDescent="0.35">
      <c r="A6344">
        <v>6678</v>
      </c>
      <c r="B6344" t="s">
        <v>22616</v>
      </c>
      <c r="C6344">
        <v>12</v>
      </c>
      <c r="D6344" s="181">
        <v>9.0299999999999994</v>
      </c>
    </row>
    <row r="6345" spans="1:4" x14ac:dyDescent="0.35">
      <c r="A6345">
        <v>6679</v>
      </c>
      <c r="B6345" t="s">
        <v>22617</v>
      </c>
      <c r="C6345">
        <v>0</v>
      </c>
      <c r="D6345" s="181">
        <v>15.676</v>
      </c>
    </row>
    <row r="6346" spans="1:4" x14ac:dyDescent="0.35">
      <c r="A6346">
        <v>6680</v>
      </c>
      <c r="B6346" t="s">
        <v>22618</v>
      </c>
      <c r="C6346">
        <v>6</v>
      </c>
      <c r="D6346" s="181">
        <v>9.0299999999999994</v>
      </c>
    </row>
    <row r="6347" spans="1:4" x14ac:dyDescent="0.35">
      <c r="A6347">
        <v>6681</v>
      </c>
      <c r="B6347" t="s">
        <v>22619</v>
      </c>
      <c r="C6347">
        <v>6</v>
      </c>
      <c r="D6347" s="181">
        <v>24.7</v>
      </c>
    </row>
    <row r="6348" spans="1:4" x14ac:dyDescent="0.35">
      <c r="A6348">
        <v>6682</v>
      </c>
      <c r="B6348" t="s">
        <v>22620</v>
      </c>
      <c r="C6348">
        <v>12</v>
      </c>
      <c r="D6348" s="181">
        <v>7.6</v>
      </c>
    </row>
    <row r="6349" spans="1:4" x14ac:dyDescent="0.35">
      <c r="A6349">
        <v>6683</v>
      </c>
      <c r="B6349" t="s">
        <v>22621</v>
      </c>
      <c r="C6349">
        <v>0</v>
      </c>
      <c r="D6349" s="181">
        <v>39.36</v>
      </c>
    </row>
    <row r="6350" spans="1:4" x14ac:dyDescent="0.35">
      <c r="A6350">
        <v>6684</v>
      </c>
      <c r="B6350" t="s">
        <v>22622</v>
      </c>
      <c r="C6350">
        <v>0</v>
      </c>
      <c r="D6350" s="181">
        <v>17.721</v>
      </c>
    </row>
    <row r="6351" spans="1:4" x14ac:dyDescent="0.35">
      <c r="A6351">
        <v>6685</v>
      </c>
      <c r="B6351" t="s">
        <v>22623</v>
      </c>
      <c r="C6351">
        <v>0</v>
      </c>
      <c r="D6351" s="181">
        <v>9.07</v>
      </c>
    </row>
    <row r="6352" spans="1:4" x14ac:dyDescent="0.35">
      <c r="A6352">
        <v>6686</v>
      </c>
      <c r="B6352" t="s">
        <v>22624</v>
      </c>
      <c r="C6352">
        <v>0</v>
      </c>
      <c r="D6352" s="181">
        <v>6.82</v>
      </c>
    </row>
    <row r="6353" spans="1:4" x14ac:dyDescent="0.35">
      <c r="A6353">
        <v>6687</v>
      </c>
      <c r="B6353" t="s">
        <v>22625</v>
      </c>
      <c r="C6353">
        <v>0</v>
      </c>
      <c r="D6353" s="181">
        <v>5.53</v>
      </c>
    </row>
    <row r="6354" spans="1:4" x14ac:dyDescent="0.35">
      <c r="A6354">
        <v>6688</v>
      </c>
      <c r="B6354" t="s">
        <v>22626</v>
      </c>
      <c r="C6354">
        <v>6</v>
      </c>
      <c r="D6354" s="181">
        <v>17.29</v>
      </c>
    </row>
    <row r="6355" spans="1:4" x14ac:dyDescent="0.35">
      <c r="A6355">
        <v>6689</v>
      </c>
      <c r="B6355" t="s">
        <v>22627</v>
      </c>
      <c r="C6355">
        <v>12</v>
      </c>
      <c r="D6355" s="181">
        <v>8.2100000000000009</v>
      </c>
    </row>
    <row r="6356" spans="1:4" x14ac:dyDescent="0.35">
      <c r="A6356">
        <v>6690</v>
      </c>
      <c r="B6356" t="s">
        <v>22628</v>
      </c>
      <c r="C6356">
        <v>0</v>
      </c>
      <c r="D6356" s="181">
        <v>142.5</v>
      </c>
    </row>
    <row r="6357" spans="1:4" x14ac:dyDescent="0.35">
      <c r="A6357">
        <v>6691</v>
      </c>
      <c r="B6357" t="s">
        <v>22629</v>
      </c>
      <c r="C6357">
        <v>6</v>
      </c>
      <c r="D6357" s="181">
        <v>8.6300000000000008</v>
      </c>
    </row>
    <row r="6358" spans="1:4" x14ac:dyDescent="0.35">
      <c r="A6358">
        <v>6692</v>
      </c>
      <c r="B6358" t="s">
        <v>22630</v>
      </c>
      <c r="C6358">
        <v>0</v>
      </c>
      <c r="D6358" s="181">
        <v>12.58</v>
      </c>
    </row>
    <row r="6359" spans="1:4" x14ac:dyDescent="0.35">
      <c r="A6359">
        <v>6693</v>
      </c>
      <c r="B6359" t="s">
        <v>22631</v>
      </c>
      <c r="C6359">
        <v>0</v>
      </c>
      <c r="D6359" s="181">
        <v>8.02</v>
      </c>
    </row>
    <row r="6360" spans="1:4" x14ac:dyDescent="0.35">
      <c r="A6360">
        <v>6694</v>
      </c>
      <c r="B6360" t="s">
        <v>22632</v>
      </c>
      <c r="C6360">
        <v>6</v>
      </c>
      <c r="D6360" s="181">
        <v>12.24</v>
      </c>
    </row>
    <row r="6361" spans="1:4" x14ac:dyDescent="0.35">
      <c r="A6361">
        <v>6695</v>
      </c>
      <c r="B6361" t="s">
        <v>22633</v>
      </c>
      <c r="C6361">
        <v>0</v>
      </c>
      <c r="D6361" s="181">
        <v>0</v>
      </c>
    </row>
    <row r="6362" spans="1:4" x14ac:dyDescent="0.35">
      <c r="A6362">
        <v>6696</v>
      </c>
      <c r="B6362" t="s">
        <v>22634</v>
      </c>
      <c r="C6362">
        <v>0</v>
      </c>
      <c r="D6362" s="181">
        <v>15.576000000000001</v>
      </c>
    </row>
    <row r="6363" spans="1:4" x14ac:dyDescent="0.35">
      <c r="A6363">
        <v>6697</v>
      </c>
      <c r="B6363" t="s">
        <v>22635</v>
      </c>
      <c r="C6363">
        <v>0</v>
      </c>
      <c r="D6363" s="181">
        <v>40.200000000000003</v>
      </c>
    </row>
    <row r="6364" spans="1:4" x14ac:dyDescent="0.35">
      <c r="A6364">
        <v>6698</v>
      </c>
      <c r="B6364" t="s">
        <v>22636</v>
      </c>
      <c r="C6364">
        <v>12</v>
      </c>
      <c r="D6364" s="181">
        <v>9.31</v>
      </c>
    </row>
    <row r="6365" spans="1:4" x14ac:dyDescent="0.35">
      <c r="A6365">
        <v>6699</v>
      </c>
      <c r="B6365" t="s">
        <v>22637</v>
      </c>
      <c r="C6365">
        <v>6</v>
      </c>
      <c r="D6365" s="181">
        <v>10.38</v>
      </c>
    </row>
    <row r="6366" spans="1:4" x14ac:dyDescent="0.35">
      <c r="A6366">
        <v>6700</v>
      </c>
      <c r="B6366" t="s">
        <v>22638</v>
      </c>
      <c r="C6366">
        <v>6</v>
      </c>
      <c r="D6366" s="181">
        <v>14.25</v>
      </c>
    </row>
    <row r="6367" spans="1:4" x14ac:dyDescent="0.35">
      <c r="A6367">
        <v>6701</v>
      </c>
      <c r="B6367" t="s">
        <v>22639</v>
      </c>
      <c r="C6367">
        <v>12</v>
      </c>
      <c r="D6367" s="181">
        <v>4.9870000000000001</v>
      </c>
    </row>
    <row r="6368" spans="1:4" x14ac:dyDescent="0.35">
      <c r="A6368">
        <v>6702</v>
      </c>
      <c r="B6368" t="s">
        <v>22640</v>
      </c>
      <c r="C6368">
        <v>12</v>
      </c>
      <c r="D6368" s="181">
        <v>14.89</v>
      </c>
    </row>
    <row r="6369" spans="1:4" x14ac:dyDescent="0.35">
      <c r="A6369">
        <v>6703</v>
      </c>
      <c r="B6369" t="s">
        <v>22641</v>
      </c>
      <c r="C6369">
        <v>0</v>
      </c>
      <c r="D6369" s="181">
        <v>29.69</v>
      </c>
    </row>
    <row r="6370" spans="1:4" x14ac:dyDescent="0.35">
      <c r="A6370">
        <v>6704</v>
      </c>
      <c r="B6370" t="s">
        <v>22642</v>
      </c>
      <c r="C6370">
        <v>0</v>
      </c>
      <c r="D6370" s="181">
        <v>23.86</v>
      </c>
    </row>
    <row r="6371" spans="1:4" x14ac:dyDescent="0.35">
      <c r="A6371">
        <v>6705</v>
      </c>
      <c r="B6371" t="s">
        <v>22643</v>
      </c>
      <c r="C6371">
        <v>0</v>
      </c>
      <c r="D6371" s="181">
        <v>10.64</v>
      </c>
    </row>
    <row r="6372" spans="1:4" x14ac:dyDescent="0.35">
      <c r="A6372">
        <v>6706</v>
      </c>
      <c r="B6372" t="s">
        <v>22644</v>
      </c>
      <c r="C6372">
        <v>6</v>
      </c>
      <c r="D6372" s="181">
        <v>3.3250000000000002</v>
      </c>
    </row>
    <row r="6373" spans="1:4" x14ac:dyDescent="0.35">
      <c r="A6373">
        <v>6707</v>
      </c>
      <c r="B6373" t="s">
        <v>22645</v>
      </c>
      <c r="C6373">
        <v>0</v>
      </c>
      <c r="D6373" s="181">
        <v>28.42</v>
      </c>
    </row>
    <row r="6374" spans="1:4" x14ac:dyDescent="0.35">
      <c r="A6374">
        <v>6708</v>
      </c>
      <c r="B6374" t="s">
        <v>22646</v>
      </c>
      <c r="C6374">
        <v>0</v>
      </c>
      <c r="D6374" s="181">
        <v>27.81</v>
      </c>
    </row>
    <row r="6375" spans="1:4" x14ac:dyDescent="0.35">
      <c r="A6375">
        <v>6709</v>
      </c>
      <c r="B6375" t="s">
        <v>22647</v>
      </c>
      <c r="C6375">
        <v>0</v>
      </c>
      <c r="D6375" s="181">
        <v>14.42</v>
      </c>
    </row>
    <row r="6376" spans="1:4" x14ac:dyDescent="0.35">
      <c r="A6376">
        <v>6710</v>
      </c>
      <c r="B6376" t="s">
        <v>22648</v>
      </c>
      <c r="C6376">
        <v>0</v>
      </c>
      <c r="D6376" s="181">
        <v>7.78</v>
      </c>
    </row>
    <row r="6377" spans="1:4" x14ac:dyDescent="0.35">
      <c r="A6377">
        <v>6711</v>
      </c>
      <c r="B6377" t="s">
        <v>22649</v>
      </c>
      <c r="C6377">
        <v>18</v>
      </c>
      <c r="D6377" s="181">
        <v>5.68</v>
      </c>
    </row>
    <row r="6378" spans="1:4" x14ac:dyDescent="0.35">
      <c r="A6378">
        <v>6712</v>
      </c>
      <c r="B6378" t="s">
        <v>22650</v>
      </c>
      <c r="C6378">
        <v>9</v>
      </c>
      <c r="D6378" s="181">
        <v>16.626999999999999</v>
      </c>
    </row>
    <row r="6379" spans="1:4" x14ac:dyDescent="0.35">
      <c r="A6379">
        <v>6713</v>
      </c>
      <c r="B6379" t="s">
        <v>22651</v>
      </c>
      <c r="C6379">
        <v>9</v>
      </c>
      <c r="D6379" s="181">
        <v>16.809999999999999</v>
      </c>
    </row>
    <row r="6380" spans="1:4" x14ac:dyDescent="0.35">
      <c r="A6380">
        <v>6714</v>
      </c>
      <c r="B6380" t="s">
        <v>22652</v>
      </c>
      <c r="C6380">
        <v>0</v>
      </c>
      <c r="D6380" s="181">
        <v>58.27</v>
      </c>
    </row>
    <row r="6381" spans="1:4" x14ac:dyDescent="0.35">
      <c r="A6381">
        <v>6715</v>
      </c>
      <c r="B6381" t="s">
        <v>22653</v>
      </c>
      <c r="C6381">
        <v>0</v>
      </c>
      <c r="D6381" s="181">
        <v>8.4</v>
      </c>
    </row>
    <row r="6382" spans="1:4" x14ac:dyDescent="0.35">
      <c r="A6382">
        <v>6716</v>
      </c>
      <c r="B6382" t="s">
        <v>22654</v>
      </c>
      <c r="C6382">
        <v>0</v>
      </c>
      <c r="D6382" s="181">
        <v>12.9</v>
      </c>
    </row>
    <row r="6383" spans="1:4" x14ac:dyDescent="0.35">
      <c r="A6383">
        <v>6717</v>
      </c>
      <c r="B6383" t="s">
        <v>22655</v>
      </c>
      <c r="C6383">
        <v>0</v>
      </c>
      <c r="D6383" s="181">
        <v>61.9</v>
      </c>
    </row>
    <row r="6384" spans="1:4" x14ac:dyDescent="0.35">
      <c r="A6384">
        <v>6718</v>
      </c>
      <c r="B6384" t="s">
        <v>22656</v>
      </c>
      <c r="C6384">
        <v>0</v>
      </c>
      <c r="D6384" s="181">
        <v>139</v>
      </c>
    </row>
    <row r="6385" spans="1:4" x14ac:dyDescent="0.35">
      <c r="A6385">
        <v>6719</v>
      </c>
      <c r="B6385" t="s">
        <v>22657</v>
      </c>
      <c r="C6385">
        <v>24</v>
      </c>
      <c r="D6385" s="181">
        <v>9.0169999999999995</v>
      </c>
    </row>
    <row r="6386" spans="1:4" x14ac:dyDescent="0.35">
      <c r="A6386">
        <v>6720</v>
      </c>
      <c r="B6386" t="s">
        <v>22658</v>
      </c>
      <c r="C6386">
        <v>0</v>
      </c>
      <c r="D6386" s="181">
        <v>14</v>
      </c>
    </row>
    <row r="6387" spans="1:4" x14ac:dyDescent="0.35">
      <c r="A6387">
        <v>6721</v>
      </c>
      <c r="B6387" t="s">
        <v>22659</v>
      </c>
      <c r="C6387">
        <v>0</v>
      </c>
      <c r="D6387" s="181">
        <v>19.5</v>
      </c>
    </row>
    <row r="6388" spans="1:4" x14ac:dyDescent="0.35">
      <c r="A6388">
        <v>6722</v>
      </c>
      <c r="B6388" t="s">
        <v>22660</v>
      </c>
      <c r="C6388">
        <v>12</v>
      </c>
      <c r="D6388" s="181">
        <v>16.5</v>
      </c>
    </row>
    <row r="6389" spans="1:4" x14ac:dyDescent="0.35">
      <c r="A6389">
        <v>6723</v>
      </c>
      <c r="B6389" t="s">
        <v>22661</v>
      </c>
      <c r="C6389">
        <v>0</v>
      </c>
      <c r="D6389" s="181">
        <v>36</v>
      </c>
    </row>
    <row r="6390" spans="1:4" x14ac:dyDescent="0.35">
      <c r="A6390">
        <v>6724</v>
      </c>
      <c r="B6390" t="s">
        <v>22662</v>
      </c>
      <c r="C6390">
        <v>0</v>
      </c>
      <c r="D6390" s="181">
        <v>40</v>
      </c>
    </row>
    <row r="6391" spans="1:4" x14ac:dyDescent="0.35">
      <c r="A6391">
        <v>6725</v>
      </c>
      <c r="B6391" t="s">
        <v>22663</v>
      </c>
      <c r="C6391">
        <v>0</v>
      </c>
      <c r="D6391" s="181">
        <v>45.515999999999998</v>
      </c>
    </row>
    <row r="6392" spans="1:4" x14ac:dyDescent="0.35">
      <c r="A6392">
        <v>6726</v>
      </c>
      <c r="B6392" t="s">
        <v>22664</v>
      </c>
      <c r="C6392">
        <v>0</v>
      </c>
      <c r="D6392" s="181">
        <v>72.876000000000005</v>
      </c>
    </row>
    <row r="6393" spans="1:4" x14ac:dyDescent="0.35">
      <c r="A6393">
        <v>6727</v>
      </c>
      <c r="B6393" t="s">
        <v>22665</v>
      </c>
      <c r="C6393">
        <v>0</v>
      </c>
      <c r="D6393" s="181">
        <v>21.625</v>
      </c>
    </row>
    <row r="6394" spans="1:4" x14ac:dyDescent="0.35">
      <c r="A6394">
        <v>6728</v>
      </c>
      <c r="B6394" t="s">
        <v>22666</v>
      </c>
      <c r="C6394">
        <v>0</v>
      </c>
      <c r="D6394" s="181">
        <v>16.34</v>
      </c>
    </row>
    <row r="6395" spans="1:4" x14ac:dyDescent="0.35">
      <c r="A6395">
        <v>6729</v>
      </c>
      <c r="B6395" t="s">
        <v>22667</v>
      </c>
      <c r="C6395">
        <v>0</v>
      </c>
      <c r="D6395" s="181">
        <v>19.739999999999998</v>
      </c>
    </row>
    <row r="6396" spans="1:4" x14ac:dyDescent="0.35">
      <c r="A6396">
        <v>6730</v>
      </c>
      <c r="B6396" t="s">
        <v>22668</v>
      </c>
      <c r="C6396">
        <v>0</v>
      </c>
      <c r="D6396" s="181">
        <v>8.07</v>
      </c>
    </row>
    <row r="6397" spans="1:4" x14ac:dyDescent="0.35">
      <c r="A6397">
        <v>6731</v>
      </c>
      <c r="B6397" t="s">
        <v>22669</v>
      </c>
      <c r="C6397">
        <v>0</v>
      </c>
      <c r="D6397" s="181">
        <v>8.07</v>
      </c>
    </row>
    <row r="6398" spans="1:4" x14ac:dyDescent="0.35">
      <c r="A6398">
        <v>6732</v>
      </c>
      <c r="B6398" t="s">
        <v>22670</v>
      </c>
      <c r="C6398">
        <v>0</v>
      </c>
      <c r="D6398" s="181">
        <v>8.07</v>
      </c>
    </row>
    <row r="6399" spans="1:4" x14ac:dyDescent="0.35">
      <c r="A6399">
        <v>6733</v>
      </c>
      <c r="B6399" t="s">
        <v>22671</v>
      </c>
      <c r="C6399">
        <v>0</v>
      </c>
      <c r="D6399" s="181">
        <v>20.995000000000001</v>
      </c>
    </row>
    <row r="6400" spans="1:4" x14ac:dyDescent="0.35">
      <c r="A6400">
        <v>6734</v>
      </c>
      <c r="B6400" t="s">
        <v>22672</v>
      </c>
      <c r="C6400">
        <v>0</v>
      </c>
      <c r="D6400" s="181">
        <v>7.77</v>
      </c>
    </row>
    <row r="6401" spans="1:4" x14ac:dyDescent="0.35">
      <c r="A6401">
        <v>6735</v>
      </c>
      <c r="B6401" t="s">
        <v>22673</v>
      </c>
      <c r="C6401">
        <v>6</v>
      </c>
      <c r="D6401" s="181">
        <v>10</v>
      </c>
    </row>
    <row r="6402" spans="1:4" x14ac:dyDescent="0.35">
      <c r="A6402">
        <v>6736</v>
      </c>
      <c r="B6402" t="s">
        <v>22674</v>
      </c>
      <c r="C6402">
        <v>0</v>
      </c>
      <c r="D6402" s="181">
        <v>16.074000000000002</v>
      </c>
    </row>
    <row r="6403" spans="1:4" x14ac:dyDescent="0.35">
      <c r="A6403">
        <v>6737</v>
      </c>
      <c r="B6403" t="s">
        <v>22675</v>
      </c>
      <c r="C6403">
        <v>0</v>
      </c>
      <c r="D6403" s="181">
        <v>12.9</v>
      </c>
    </row>
    <row r="6404" spans="1:4" x14ac:dyDescent="0.35">
      <c r="A6404">
        <v>6738</v>
      </c>
      <c r="B6404" t="s">
        <v>22676</v>
      </c>
      <c r="C6404">
        <v>0</v>
      </c>
      <c r="D6404" s="181">
        <v>26.79</v>
      </c>
    </row>
    <row r="6405" spans="1:4" x14ac:dyDescent="0.35">
      <c r="A6405">
        <v>6739</v>
      </c>
      <c r="B6405" t="s">
        <v>22677</v>
      </c>
      <c r="C6405">
        <v>0</v>
      </c>
      <c r="D6405" s="181">
        <v>33.950000000000003</v>
      </c>
    </row>
    <row r="6406" spans="1:4" x14ac:dyDescent="0.35">
      <c r="A6406">
        <v>6740</v>
      </c>
      <c r="B6406" t="s">
        <v>22678</v>
      </c>
      <c r="C6406">
        <v>0</v>
      </c>
      <c r="D6406" s="181">
        <v>5.63</v>
      </c>
    </row>
    <row r="6407" spans="1:4" x14ac:dyDescent="0.35">
      <c r="A6407">
        <v>6741</v>
      </c>
      <c r="B6407" t="s">
        <v>22679</v>
      </c>
      <c r="C6407">
        <v>0</v>
      </c>
      <c r="D6407" s="181">
        <v>69</v>
      </c>
    </row>
    <row r="6408" spans="1:4" x14ac:dyDescent="0.35">
      <c r="A6408">
        <v>6742</v>
      </c>
      <c r="B6408" t="s">
        <v>22680</v>
      </c>
      <c r="C6408">
        <v>0</v>
      </c>
      <c r="D6408" s="181">
        <v>65</v>
      </c>
    </row>
    <row r="6409" spans="1:4" x14ac:dyDescent="0.35">
      <c r="A6409">
        <v>6743</v>
      </c>
      <c r="B6409" t="s">
        <v>22681</v>
      </c>
      <c r="C6409">
        <v>0</v>
      </c>
      <c r="D6409" s="181">
        <v>40.835000000000001</v>
      </c>
    </row>
    <row r="6410" spans="1:4" x14ac:dyDescent="0.35">
      <c r="A6410">
        <v>6744</v>
      </c>
      <c r="B6410" t="s">
        <v>22682</v>
      </c>
      <c r="C6410">
        <v>0</v>
      </c>
      <c r="D6410" s="181">
        <v>50</v>
      </c>
    </row>
    <row r="6411" spans="1:4" x14ac:dyDescent="0.35">
      <c r="A6411">
        <v>6745</v>
      </c>
      <c r="B6411" t="s">
        <v>22683</v>
      </c>
      <c r="C6411">
        <v>0</v>
      </c>
      <c r="D6411" s="181">
        <v>13.56</v>
      </c>
    </row>
    <row r="6412" spans="1:4" x14ac:dyDescent="0.35">
      <c r="A6412">
        <v>6746</v>
      </c>
      <c r="B6412" t="s">
        <v>22684</v>
      </c>
      <c r="C6412">
        <v>0</v>
      </c>
      <c r="D6412" s="181">
        <v>43.2</v>
      </c>
    </row>
    <row r="6413" spans="1:4" x14ac:dyDescent="0.35">
      <c r="A6413">
        <v>6747</v>
      </c>
      <c r="B6413" t="s">
        <v>22685</v>
      </c>
      <c r="C6413">
        <v>0</v>
      </c>
      <c r="D6413" s="181">
        <v>6.1369999999999996</v>
      </c>
    </row>
    <row r="6414" spans="1:4" x14ac:dyDescent="0.35">
      <c r="A6414">
        <v>6748</v>
      </c>
      <c r="B6414" t="s">
        <v>22686</v>
      </c>
      <c r="C6414">
        <v>0</v>
      </c>
      <c r="D6414" s="181">
        <v>3.6339999999999999</v>
      </c>
    </row>
    <row r="6415" spans="1:4" x14ac:dyDescent="0.35">
      <c r="A6415">
        <v>6749</v>
      </c>
      <c r="B6415" t="s">
        <v>22687</v>
      </c>
      <c r="C6415">
        <v>0</v>
      </c>
      <c r="D6415" s="181">
        <v>8.8930000000000007</v>
      </c>
    </row>
    <row r="6416" spans="1:4" x14ac:dyDescent="0.35">
      <c r="A6416">
        <v>6750</v>
      </c>
      <c r="B6416" t="s">
        <v>22688</v>
      </c>
      <c r="C6416">
        <v>0</v>
      </c>
      <c r="D6416" s="181">
        <v>23.82</v>
      </c>
    </row>
    <row r="6417" spans="1:4" x14ac:dyDescent="0.35">
      <c r="A6417">
        <v>6751</v>
      </c>
      <c r="B6417" t="s">
        <v>22689</v>
      </c>
      <c r="C6417">
        <v>12</v>
      </c>
      <c r="D6417" s="181">
        <v>23.582000000000001</v>
      </c>
    </row>
    <row r="6418" spans="1:4" x14ac:dyDescent="0.35">
      <c r="A6418">
        <v>6752</v>
      </c>
      <c r="B6418" t="s">
        <v>22690</v>
      </c>
      <c r="C6418">
        <v>0</v>
      </c>
      <c r="D6418" s="181">
        <v>11.709</v>
      </c>
    </row>
    <row r="6419" spans="1:4" x14ac:dyDescent="0.35">
      <c r="A6419">
        <v>6753</v>
      </c>
      <c r="B6419" t="s">
        <v>22691</v>
      </c>
      <c r="C6419">
        <v>0</v>
      </c>
      <c r="D6419" s="181">
        <v>47.902999999999999</v>
      </c>
    </row>
    <row r="6420" spans="1:4" x14ac:dyDescent="0.35">
      <c r="A6420">
        <v>6754</v>
      </c>
      <c r="B6420" t="s">
        <v>22692</v>
      </c>
      <c r="C6420">
        <v>6</v>
      </c>
      <c r="D6420" s="181">
        <v>6.8609999999999998</v>
      </c>
    </row>
    <row r="6421" spans="1:4" x14ac:dyDescent="0.35">
      <c r="A6421">
        <v>6755</v>
      </c>
      <c r="B6421" t="s">
        <v>22693</v>
      </c>
      <c r="C6421">
        <v>6</v>
      </c>
      <c r="D6421" s="181">
        <v>7.0250000000000004</v>
      </c>
    </row>
    <row r="6422" spans="1:4" x14ac:dyDescent="0.35">
      <c r="A6422">
        <v>6756</v>
      </c>
      <c r="B6422" t="s">
        <v>22694</v>
      </c>
      <c r="C6422">
        <v>0</v>
      </c>
      <c r="D6422" s="181">
        <v>6.056</v>
      </c>
    </row>
    <row r="6423" spans="1:4" x14ac:dyDescent="0.35">
      <c r="A6423">
        <v>6757</v>
      </c>
      <c r="B6423" t="s">
        <v>22695</v>
      </c>
      <c r="C6423">
        <v>0</v>
      </c>
      <c r="D6423" s="181">
        <v>7.18</v>
      </c>
    </row>
    <row r="6424" spans="1:4" x14ac:dyDescent="0.35">
      <c r="A6424">
        <v>6758</v>
      </c>
      <c r="B6424" t="s">
        <v>22696</v>
      </c>
      <c r="C6424">
        <v>0</v>
      </c>
      <c r="D6424" s="181">
        <v>0</v>
      </c>
    </row>
    <row r="6425" spans="1:4" x14ac:dyDescent="0.35">
      <c r="A6425">
        <v>6759</v>
      </c>
      <c r="B6425" t="s">
        <v>22697</v>
      </c>
      <c r="C6425">
        <v>0</v>
      </c>
      <c r="D6425" s="181">
        <v>48.45</v>
      </c>
    </row>
    <row r="6426" spans="1:4" x14ac:dyDescent="0.35">
      <c r="A6426">
        <v>6760</v>
      </c>
      <c r="B6426" t="s">
        <v>22698</v>
      </c>
      <c r="C6426">
        <v>0</v>
      </c>
      <c r="D6426" s="181">
        <v>19</v>
      </c>
    </row>
    <row r="6427" spans="1:4" x14ac:dyDescent="0.35">
      <c r="A6427">
        <v>6761</v>
      </c>
      <c r="B6427" t="s">
        <v>22699</v>
      </c>
      <c r="C6427">
        <v>0</v>
      </c>
      <c r="D6427" s="181">
        <v>7.7779999999999996</v>
      </c>
    </row>
    <row r="6428" spans="1:4" x14ac:dyDescent="0.35">
      <c r="A6428">
        <v>6762</v>
      </c>
      <c r="B6428" t="s">
        <v>22700</v>
      </c>
      <c r="C6428">
        <v>0</v>
      </c>
      <c r="D6428" s="181">
        <v>15.2</v>
      </c>
    </row>
    <row r="6429" spans="1:4" x14ac:dyDescent="0.35">
      <c r="A6429">
        <v>6763</v>
      </c>
      <c r="B6429" t="s">
        <v>22701</v>
      </c>
      <c r="C6429">
        <v>0</v>
      </c>
      <c r="D6429" s="181">
        <v>26.6</v>
      </c>
    </row>
    <row r="6430" spans="1:4" x14ac:dyDescent="0.35">
      <c r="A6430">
        <v>6764</v>
      </c>
      <c r="B6430" t="s">
        <v>22702</v>
      </c>
      <c r="C6430">
        <v>0</v>
      </c>
      <c r="D6430" s="181">
        <v>21.59</v>
      </c>
    </row>
    <row r="6431" spans="1:4" x14ac:dyDescent="0.35">
      <c r="A6431">
        <v>6765</v>
      </c>
      <c r="B6431" t="s">
        <v>22703</v>
      </c>
      <c r="C6431">
        <v>0</v>
      </c>
      <c r="D6431" s="181">
        <v>24.995999999999999</v>
      </c>
    </row>
    <row r="6432" spans="1:4" x14ac:dyDescent="0.35">
      <c r="A6432">
        <v>6766</v>
      </c>
      <c r="B6432" t="s">
        <v>22704</v>
      </c>
      <c r="C6432">
        <v>0</v>
      </c>
      <c r="D6432" s="181">
        <v>39</v>
      </c>
    </row>
    <row r="6433" spans="1:4" x14ac:dyDescent="0.35">
      <c r="A6433">
        <v>6767</v>
      </c>
      <c r="B6433" t="s">
        <v>22705</v>
      </c>
      <c r="C6433">
        <v>0</v>
      </c>
      <c r="D6433" s="181">
        <v>79</v>
      </c>
    </row>
    <row r="6434" spans="1:4" x14ac:dyDescent="0.35">
      <c r="A6434">
        <v>6768</v>
      </c>
      <c r="B6434" t="s">
        <v>22706</v>
      </c>
      <c r="C6434">
        <v>0</v>
      </c>
      <c r="D6434" s="181">
        <v>199</v>
      </c>
    </row>
    <row r="6435" spans="1:4" x14ac:dyDescent="0.35">
      <c r="A6435">
        <v>6769</v>
      </c>
      <c r="B6435" t="s">
        <v>22707</v>
      </c>
      <c r="C6435">
        <v>6</v>
      </c>
      <c r="D6435" s="181">
        <v>12.106</v>
      </c>
    </row>
    <row r="6436" spans="1:4" x14ac:dyDescent="0.35">
      <c r="A6436">
        <v>6770</v>
      </c>
      <c r="B6436" t="s">
        <v>22708</v>
      </c>
      <c r="C6436">
        <v>0</v>
      </c>
      <c r="D6436" s="181">
        <v>33</v>
      </c>
    </row>
    <row r="6437" spans="1:4" x14ac:dyDescent="0.35">
      <c r="A6437">
        <v>6771</v>
      </c>
      <c r="B6437" t="s">
        <v>22709</v>
      </c>
      <c r="C6437">
        <v>6</v>
      </c>
      <c r="D6437" s="181">
        <v>20.059999999999999</v>
      </c>
    </row>
    <row r="6438" spans="1:4" x14ac:dyDescent="0.35">
      <c r="A6438">
        <v>6772</v>
      </c>
      <c r="B6438" t="s">
        <v>22710</v>
      </c>
      <c r="C6438">
        <v>3</v>
      </c>
      <c r="D6438" s="181">
        <v>19.239999999999998</v>
      </c>
    </row>
    <row r="6439" spans="1:4" x14ac:dyDescent="0.35">
      <c r="A6439">
        <v>6773</v>
      </c>
      <c r="B6439" t="s">
        <v>22711</v>
      </c>
      <c r="C6439">
        <v>0</v>
      </c>
      <c r="D6439" s="181">
        <v>44.076999999999998</v>
      </c>
    </row>
    <row r="6440" spans="1:4" x14ac:dyDescent="0.35">
      <c r="A6440">
        <v>6774</v>
      </c>
      <c r="B6440" t="s">
        <v>22712</v>
      </c>
      <c r="C6440">
        <v>0</v>
      </c>
      <c r="D6440" s="181">
        <v>37.79</v>
      </c>
    </row>
    <row r="6441" spans="1:4" x14ac:dyDescent="0.35">
      <c r="A6441">
        <v>6775</v>
      </c>
      <c r="B6441" t="s">
        <v>22713</v>
      </c>
      <c r="C6441">
        <v>30</v>
      </c>
      <c r="D6441" s="181">
        <v>4.45</v>
      </c>
    </row>
    <row r="6442" spans="1:4" x14ac:dyDescent="0.35">
      <c r="A6442">
        <v>6776</v>
      </c>
      <c r="B6442" t="s">
        <v>22714</v>
      </c>
      <c r="C6442">
        <v>0</v>
      </c>
      <c r="D6442" s="181">
        <v>51.662999999999997</v>
      </c>
    </row>
    <row r="6443" spans="1:4" x14ac:dyDescent="0.35">
      <c r="A6443">
        <v>6778</v>
      </c>
      <c r="B6443" t="s">
        <v>22715</v>
      </c>
      <c r="C6443">
        <v>0</v>
      </c>
      <c r="D6443" s="181">
        <v>27.63</v>
      </c>
    </row>
    <row r="6444" spans="1:4" x14ac:dyDescent="0.35">
      <c r="A6444">
        <v>6779</v>
      </c>
      <c r="B6444" t="s">
        <v>22716</v>
      </c>
      <c r="C6444">
        <v>0</v>
      </c>
      <c r="D6444" s="181">
        <v>19.363</v>
      </c>
    </row>
    <row r="6445" spans="1:4" x14ac:dyDescent="0.35">
      <c r="A6445">
        <v>6780</v>
      </c>
      <c r="B6445" t="s">
        <v>22717</v>
      </c>
      <c r="C6445">
        <v>0</v>
      </c>
      <c r="D6445" s="181">
        <v>13.445</v>
      </c>
    </row>
    <row r="6446" spans="1:4" x14ac:dyDescent="0.35">
      <c r="A6446">
        <v>6781</v>
      </c>
      <c r="B6446" t="s">
        <v>22718</v>
      </c>
      <c r="C6446">
        <v>0</v>
      </c>
      <c r="D6446" s="181">
        <v>25.991</v>
      </c>
    </row>
    <row r="6447" spans="1:4" x14ac:dyDescent="0.35">
      <c r="A6447">
        <v>6782</v>
      </c>
      <c r="B6447" t="s">
        <v>22719</v>
      </c>
      <c r="C6447">
        <v>0</v>
      </c>
      <c r="D6447" s="181">
        <v>24.547999999999998</v>
      </c>
    </row>
    <row r="6448" spans="1:4" x14ac:dyDescent="0.35">
      <c r="A6448">
        <v>6783</v>
      </c>
      <c r="B6448" t="s">
        <v>22720</v>
      </c>
      <c r="C6448">
        <v>0</v>
      </c>
      <c r="D6448" s="181">
        <v>60.893000000000001</v>
      </c>
    </row>
    <row r="6449" spans="1:4" x14ac:dyDescent="0.35">
      <c r="A6449">
        <v>6784</v>
      </c>
      <c r="B6449" t="s">
        <v>22721</v>
      </c>
      <c r="C6449">
        <v>0</v>
      </c>
      <c r="D6449" s="181">
        <v>13.86</v>
      </c>
    </row>
    <row r="6450" spans="1:4" x14ac:dyDescent="0.35">
      <c r="A6450">
        <v>6785</v>
      </c>
      <c r="B6450" t="s">
        <v>22722</v>
      </c>
      <c r="C6450">
        <v>0</v>
      </c>
      <c r="D6450" s="181">
        <v>14.016</v>
      </c>
    </row>
    <row r="6451" spans="1:4" x14ac:dyDescent="0.35">
      <c r="A6451">
        <v>6786</v>
      </c>
      <c r="B6451" t="s">
        <v>22723</v>
      </c>
      <c r="C6451">
        <v>0</v>
      </c>
      <c r="D6451" s="181">
        <v>31</v>
      </c>
    </row>
    <row r="6452" spans="1:4" x14ac:dyDescent="0.35">
      <c r="A6452">
        <v>6787</v>
      </c>
      <c r="B6452" t="s">
        <v>22724</v>
      </c>
      <c r="C6452">
        <v>0</v>
      </c>
      <c r="D6452" s="181">
        <v>35.53</v>
      </c>
    </row>
    <row r="6453" spans="1:4" x14ac:dyDescent="0.35">
      <c r="A6453">
        <v>6788</v>
      </c>
      <c r="B6453" t="s">
        <v>22725</v>
      </c>
      <c r="C6453">
        <v>0</v>
      </c>
      <c r="D6453" s="181">
        <v>10.733000000000001</v>
      </c>
    </row>
    <row r="6454" spans="1:4" x14ac:dyDescent="0.35">
      <c r="A6454">
        <v>6789</v>
      </c>
      <c r="B6454" t="s">
        <v>22726</v>
      </c>
      <c r="C6454">
        <v>0</v>
      </c>
      <c r="D6454" s="181">
        <v>48.22</v>
      </c>
    </row>
    <row r="6455" spans="1:4" x14ac:dyDescent="0.35">
      <c r="A6455">
        <v>6790</v>
      </c>
      <c r="B6455" t="s">
        <v>22727</v>
      </c>
      <c r="C6455">
        <v>0</v>
      </c>
      <c r="D6455" s="181">
        <v>72.760000000000005</v>
      </c>
    </row>
    <row r="6456" spans="1:4" x14ac:dyDescent="0.35">
      <c r="A6456">
        <v>6791</v>
      </c>
      <c r="B6456" t="s">
        <v>22728</v>
      </c>
      <c r="C6456">
        <v>0</v>
      </c>
      <c r="D6456" s="181">
        <v>16.445</v>
      </c>
    </row>
    <row r="6457" spans="1:4" x14ac:dyDescent="0.35">
      <c r="A6457">
        <v>6792</v>
      </c>
      <c r="B6457" t="s">
        <v>22729</v>
      </c>
      <c r="C6457">
        <v>0</v>
      </c>
      <c r="D6457" s="181">
        <v>15.2</v>
      </c>
    </row>
    <row r="6458" spans="1:4" x14ac:dyDescent="0.35">
      <c r="A6458">
        <v>6793</v>
      </c>
      <c r="B6458" t="s">
        <v>22730</v>
      </c>
      <c r="C6458">
        <v>0</v>
      </c>
      <c r="D6458" s="181">
        <v>159.41</v>
      </c>
    </row>
    <row r="6459" spans="1:4" x14ac:dyDescent="0.35">
      <c r="A6459">
        <v>6794</v>
      </c>
      <c r="B6459" t="s">
        <v>22731</v>
      </c>
      <c r="C6459">
        <v>0</v>
      </c>
      <c r="D6459" s="181">
        <v>60.65</v>
      </c>
    </row>
    <row r="6460" spans="1:4" x14ac:dyDescent="0.35">
      <c r="A6460">
        <v>6795</v>
      </c>
      <c r="B6460" t="s">
        <v>22732</v>
      </c>
      <c r="C6460">
        <v>0</v>
      </c>
      <c r="D6460" s="181">
        <v>63.765000000000001</v>
      </c>
    </row>
    <row r="6461" spans="1:4" x14ac:dyDescent="0.35">
      <c r="A6461">
        <v>6796</v>
      </c>
      <c r="B6461" t="s">
        <v>22733</v>
      </c>
      <c r="C6461">
        <v>0</v>
      </c>
      <c r="D6461" s="181">
        <v>24.884</v>
      </c>
    </row>
    <row r="6462" spans="1:4" x14ac:dyDescent="0.35">
      <c r="A6462">
        <v>6797</v>
      </c>
      <c r="B6462" t="s">
        <v>22734</v>
      </c>
      <c r="C6462">
        <v>0</v>
      </c>
      <c r="D6462" s="181">
        <v>20.218</v>
      </c>
    </row>
    <row r="6463" spans="1:4" x14ac:dyDescent="0.35">
      <c r="A6463">
        <v>6798</v>
      </c>
      <c r="B6463" t="s">
        <v>22735</v>
      </c>
      <c r="C6463">
        <v>0</v>
      </c>
      <c r="D6463" s="181">
        <v>36.18</v>
      </c>
    </row>
    <row r="6464" spans="1:4" x14ac:dyDescent="0.35">
      <c r="A6464">
        <v>6799</v>
      </c>
      <c r="B6464" t="s">
        <v>22736</v>
      </c>
      <c r="C6464">
        <v>0</v>
      </c>
      <c r="D6464" s="181">
        <v>88.37</v>
      </c>
    </row>
    <row r="6465" spans="1:4" x14ac:dyDescent="0.35">
      <c r="A6465">
        <v>6800</v>
      </c>
      <c r="B6465" t="s">
        <v>22737</v>
      </c>
      <c r="C6465">
        <v>0</v>
      </c>
      <c r="D6465" s="181">
        <v>34.659999999999997</v>
      </c>
    </row>
    <row r="6466" spans="1:4" x14ac:dyDescent="0.35">
      <c r="A6466">
        <v>6801</v>
      </c>
      <c r="B6466" t="s">
        <v>22738</v>
      </c>
      <c r="C6466">
        <v>0</v>
      </c>
      <c r="D6466" s="181">
        <v>15.35</v>
      </c>
    </row>
    <row r="6467" spans="1:4" x14ac:dyDescent="0.35">
      <c r="A6467">
        <v>6802</v>
      </c>
      <c r="B6467" t="s">
        <v>22739</v>
      </c>
      <c r="C6467">
        <v>0</v>
      </c>
      <c r="D6467" s="181">
        <v>96.29</v>
      </c>
    </row>
    <row r="6468" spans="1:4" x14ac:dyDescent="0.35">
      <c r="A6468">
        <v>6803</v>
      </c>
      <c r="B6468" t="s">
        <v>22740</v>
      </c>
      <c r="C6468">
        <v>0</v>
      </c>
      <c r="D6468" s="181">
        <v>54.43</v>
      </c>
    </row>
    <row r="6469" spans="1:4" x14ac:dyDescent="0.35">
      <c r="A6469">
        <v>6804</v>
      </c>
      <c r="B6469" t="s">
        <v>22741</v>
      </c>
      <c r="C6469">
        <v>0</v>
      </c>
      <c r="D6469" s="181">
        <v>30.844999999999999</v>
      </c>
    </row>
    <row r="6470" spans="1:4" x14ac:dyDescent="0.35">
      <c r="A6470">
        <v>6805</v>
      </c>
      <c r="B6470" t="s">
        <v>22742</v>
      </c>
      <c r="C6470">
        <v>0</v>
      </c>
      <c r="D6470" s="181">
        <v>35.045999999999999</v>
      </c>
    </row>
    <row r="6471" spans="1:4" x14ac:dyDescent="0.35">
      <c r="A6471">
        <v>6806</v>
      </c>
      <c r="B6471" t="s">
        <v>22743</v>
      </c>
      <c r="C6471">
        <v>0</v>
      </c>
      <c r="D6471" s="181">
        <v>20.27</v>
      </c>
    </row>
    <row r="6472" spans="1:4" x14ac:dyDescent="0.35">
      <c r="A6472">
        <v>6807</v>
      </c>
      <c r="B6472" t="s">
        <v>22744</v>
      </c>
      <c r="C6472">
        <v>0</v>
      </c>
      <c r="D6472" s="181">
        <v>57.375</v>
      </c>
    </row>
    <row r="6473" spans="1:4" x14ac:dyDescent="0.35">
      <c r="A6473">
        <v>6808</v>
      </c>
      <c r="B6473" t="s">
        <v>22745</v>
      </c>
      <c r="C6473">
        <v>0</v>
      </c>
      <c r="D6473" s="181">
        <v>115.9</v>
      </c>
    </row>
    <row r="6474" spans="1:4" x14ac:dyDescent="0.35">
      <c r="A6474">
        <v>6809</v>
      </c>
      <c r="B6474" t="s">
        <v>22746</v>
      </c>
      <c r="C6474">
        <v>6</v>
      </c>
      <c r="D6474" s="181">
        <v>23.66</v>
      </c>
    </row>
    <row r="6475" spans="1:4" x14ac:dyDescent="0.35">
      <c r="A6475">
        <v>6810</v>
      </c>
      <c r="B6475" t="s">
        <v>22747</v>
      </c>
      <c r="C6475">
        <v>0</v>
      </c>
      <c r="D6475" s="181">
        <v>12.446</v>
      </c>
    </row>
    <row r="6476" spans="1:4" x14ac:dyDescent="0.35">
      <c r="A6476">
        <v>6811</v>
      </c>
      <c r="B6476" t="s">
        <v>22748</v>
      </c>
      <c r="C6476">
        <v>0</v>
      </c>
      <c r="D6476" s="181">
        <v>54.884999999999998</v>
      </c>
    </row>
    <row r="6477" spans="1:4" x14ac:dyDescent="0.35">
      <c r="A6477">
        <v>6812</v>
      </c>
      <c r="B6477" t="s">
        <v>22749</v>
      </c>
      <c r="C6477">
        <v>0</v>
      </c>
      <c r="D6477" s="181">
        <v>18.021999999999998</v>
      </c>
    </row>
    <row r="6478" spans="1:4" x14ac:dyDescent="0.35">
      <c r="A6478">
        <v>6813</v>
      </c>
      <c r="B6478" t="s">
        <v>22750</v>
      </c>
      <c r="C6478">
        <v>396</v>
      </c>
      <c r="D6478" s="181">
        <v>10.324</v>
      </c>
    </row>
    <row r="6479" spans="1:4" x14ac:dyDescent="0.35">
      <c r="A6479">
        <v>6814</v>
      </c>
      <c r="B6479" t="s">
        <v>22751</v>
      </c>
      <c r="C6479">
        <v>0</v>
      </c>
      <c r="D6479" s="181">
        <v>29.878</v>
      </c>
    </row>
    <row r="6480" spans="1:4" x14ac:dyDescent="0.35">
      <c r="A6480">
        <v>6815</v>
      </c>
      <c r="B6480" t="s">
        <v>22752</v>
      </c>
      <c r="C6480">
        <v>0</v>
      </c>
      <c r="D6480" s="181">
        <v>7.95</v>
      </c>
    </row>
    <row r="6481" spans="1:4" x14ac:dyDescent="0.35">
      <c r="A6481">
        <v>6816</v>
      </c>
      <c r="B6481" t="s">
        <v>22753</v>
      </c>
      <c r="C6481">
        <v>0</v>
      </c>
      <c r="D6481" s="181">
        <v>26.89</v>
      </c>
    </row>
    <row r="6482" spans="1:4" x14ac:dyDescent="0.35">
      <c r="A6482">
        <v>6817</v>
      </c>
      <c r="B6482" t="s">
        <v>22754</v>
      </c>
      <c r="C6482">
        <v>0</v>
      </c>
      <c r="D6482" s="181">
        <v>14.244999999999999</v>
      </c>
    </row>
    <row r="6483" spans="1:4" x14ac:dyDescent="0.35">
      <c r="A6483">
        <v>6818</v>
      </c>
      <c r="B6483" t="s">
        <v>22755</v>
      </c>
      <c r="C6483">
        <v>0</v>
      </c>
      <c r="D6483" s="181">
        <v>29.125</v>
      </c>
    </row>
    <row r="6484" spans="1:4" x14ac:dyDescent="0.35">
      <c r="A6484">
        <v>6819</v>
      </c>
      <c r="B6484" t="s">
        <v>22756</v>
      </c>
      <c r="C6484">
        <v>0</v>
      </c>
      <c r="D6484" s="181">
        <v>16.824999999999999</v>
      </c>
    </row>
    <row r="6485" spans="1:4" x14ac:dyDescent="0.35">
      <c r="A6485">
        <v>6820</v>
      </c>
      <c r="B6485" t="s">
        <v>22757</v>
      </c>
      <c r="C6485">
        <v>0</v>
      </c>
      <c r="D6485" s="181">
        <v>33.840000000000003</v>
      </c>
    </row>
    <row r="6486" spans="1:4" x14ac:dyDescent="0.35">
      <c r="A6486">
        <v>6821</v>
      </c>
      <c r="B6486" t="s">
        <v>22758</v>
      </c>
      <c r="C6486">
        <v>0</v>
      </c>
      <c r="D6486" s="181">
        <v>23.4</v>
      </c>
    </row>
    <row r="6487" spans="1:4" x14ac:dyDescent="0.35">
      <c r="A6487">
        <v>6822</v>
      </c>
      <c r="B6487" t="s">
        <v>22759</v>
      </c>
      <c r="C6487">
        <v>0</v>
      </c>
      <c r="D6487" s="181">
        <v>27.51</v>
      </c>
    </row>
    <row r="6488" spans="1:4" x14ac:dyDescent="0.35">
      <c r="A6488">
        <v>6823</v>
      </c>
      <c r="B6488" t="s">
        <v>22760</v>
      </c>
      <c r="C6488">
        <v>0</v>
      </c>
      <c r="D6488" s="181">
        <v>22.54</v>
      </c>
    </row>
    <row r="6489" spans="1:4" x14ac:dyDescent="0.35">
      <c r="A6489">
        <v>6824</v>
      </c>
      <c r="B6489" t="s">
        <v>22761</v>
      </c>
      <c r="C6489">
        <v>0</v>
      </c>
      <c r="D6489" s="181">
        <v>22.54</v>
      </c>
    </row>
    <row r="6490" spans="1:4" x14ac:dyDescent="0.35">
      <c r="A6490">
        <v>6825</v>
      </c>
      <c r="B6490" t="s">
        <v>22762</v>
      </c>
      <c r="C6490">
        <v>6</v>
      </c>
      <c r="D6490" s="181">
        <v>35.700000000000003</v>
      </c>
    </row>
    <row r="6491" spans="1:4" x14ac:dyDescent="0.35">
      <c r="A6491">
        <v>6826</v>
      </c>
      <c r="B6491" t="s">
        <v>22763</v>
      </c>
      <c r="C6491">
        <v>0</v>
      </c>
      <c r="D6491" s="181">
        <v>13.37</v>
      </c>
    </row>
    <row r="6492" spans="1:4" x14ac:dyDescent="0.35">
      <c r="A6492">
        <v>6827</v>
      </c>
      <c r="B6492" t="s">
        <v>22764</v>
      </c>
      <c r="C6492">
        <v>0</v>
      </c>
      <c r="D6492" s="181">
        <v>24.19</v>
      </c>
    </row>
    <row r="6493" spans="1:4" x14ac:dyDescent="0.35">
      <c r="A6493">
        <v>6828</v>
      </c>
      <c r="B6493" t="s">
        <v>22765</v>
      </c>
      <c r="C6493">
        <v>0</v>
      </c>
      <c r="D6493" s="181">
        <v>51.08</v>
      </c>
    </row>
    <row r="6494" spans="1:4" x14ac:dyDescent="0.35">
      <c r="A6494">
        <v>6829</v>
      </c>
      <c r="B6494" t="s">
        <v>22766</v>
      </c>
      <c r="C6494">
        <v>0</v>
      </c>
      <c r="D6494" s="181">
        <v>14.86</v>
      </c>
    </row>
    <row r="6495" spans="1:4" x14ac:dyDescent="0.35">
      <c r="A6495">
        <v>6830</v>
      </c>
      <c r="B6495" t="s">
        <v>20703</v>
      </c>
      <c r="C6495">
        <v>0</v>
      </c>
      <c r="D6495" s="181">
        <v>14</v>
      </c>
    </row>
    <row r="6496" spans="1:4" x14ac:dyDescent="0.35">
      <c r="A6496">
        <v>6831</v>
      </c>
      <c r="B6496" t="s">
        <v>22767</v>
      </c>
      <c r="C6496">
        <v>0</v>
      </c>
      <c r="D6496" s="181">
        <v>37.14</v>
      </c>
    </row>
    <row r="6497" spans="1:4" x14ac:dyDescent="0.35">
      <c r="A6497">
        <v>6832</v>
      </c>
      <c r="B6497" t="s">
        <v>22768</v>
      </c>
      <c r="C6497">
        <v>0</v>
      </c>
      <c r="D6497" s="181">
        <v>27.35</v>
      </c>
    </row>
    <row r="6498" spans="1:4" x14ac:dyDescent="0.35">
      <c r="A6498">
        <v>6833</v>
      </c>
      <c r="B6498" t="s">
        <v>22769</v>
      </c>
      <c r="C6498">
        <v>0</v>
      </c>
      <c r="D6498" s="181">
        <v>29.04</v>
      </c>
    </row>
    <row r="6499" spans="1:4" x14ac:dyDescent="0.35">
      <c r="A6499">
        <v>6834</v>
      </c>
      <c r="B6499" t="s">
        <v>22770</v>
      </c>
      <c r="C6499">
        <v>0</v>
      </c>
      <c r="D6499" s="181">
        <v>31.58</v>
      </c>
    </row>
    <row r="6500" spans="1:4" x14ac:dyDescent="0.35">
      <c r="A6500">
        <v>6835</v>
      </c>
      <c r="B6500" t="s">
        <v>22771</v>
      </c>
      <c r="C6500">
        <v>0</v>
      </c>
      <c r="D6500" s="181">
        <v>15.03</v>
      </c>
    </row>
    <row r="6501" spans="1:4" x14ac:dyDescent="0.35">
      <c r="A6501">
        <v>6836</v>
      </c>
      <c r="B6501" t="s">
        <v>22772</v>
      </c>
      <c r="C6501">
        <v>0</v>
      </c>
      <c r="D6501" s="181">
        <v>28.26</v>
      </c>
    </row>
    <row r="6502" spans="1:4" x14ac:dyDescent="0.35">
      <c r="A6502">
        <v>6837</v>
      </c>
      <c r="B6502" t="s">
        <v>22773</v>
      </c>
      <c r="C6502">
        <v>12</v>
      </c>
      <c r="D6502" s="181">
        <v>14.63</v>
      </c>
    </row>
    <row r="6503" spans="1:4" x14ac:dyDescent="0.35">
      <c r="A6503">
        <v>6838</v>
      </c>
      <c r="B6503" t="s">
        <v>22774</v>
      </c>
      <c r="C6503">
        <v>0</v>
      </c>
      <c r="D6503" s="181">
        <v>23.07</v>
      </c>
    </row>
    <row r="6504" spans="1:4" x14ac:dyDescent="0.35">
      <c r="A6504">
        <v>6839</v>
      </c>
      <c r="B6504" t="s">
        <v>22775</v>
      </c>
      <c r="C6504">
        <v>0</v>
      </c>
      <c r="D6504" s="181">
        <v>15.19</v>
      </c>
    </row>
    <row r="6505" spans="1:4" x14ac:dyDescent="0.35">
      <c r="A6505">
        <v>6840</v>
      </c>
      <c r="B6505" t="s">
        <v>22776</v>
      </c>
      <c r="C6505">
        <v>0</v>
      </c>
      <c r="D6505" s="181">
        <v>27.69</v>
      </c>
    </row>
    <row r="6506" spans="1:4" x14ac:dyDescent="0.35">
      <c r="A6506">
        <v>6841</v>
      </c>
      <c r="B6506" t="s">
        <v>22777</v>
      </c>
      <c r="C6506">
        <v>0</v>
      </c>
      <c r="D6506" s="181">
        <v>8.91</v>
      </c>
    </row>
    <row r="6507" spans="1:4" x14ac:dyDescent="0.35">
      <c r="A6507">
        <v>6842</v>
      </c>
      <c r="B6507" t="s">
        <v>22778</v>
      </c>
      <c r="C6507">
        <v>0</v>
      </c>
      <c r="D6507" s="181">
        <v>9.41</v>
      </c>
    </row>
    <row r="6508" spans="1:4" x14ac:dyDescent="0.35">
      <c r="A6508">
        <v>6843</v>
      </c>
      <c r="B6508" t="s">
        <v>22779</v>
      </c>
      <c r="C6508">
        <v>1</v>
      </c>
      <c r="D6508" s="181">
        <v>10.91</v>
      </c>
    </row>
    <row r="6509" spans="1:4" x14ac:dyDescent="0.35">
      <c r="A6509">
        <v>6844</v>
      </c>
      <c r="B6509" t="s">
        <v>22780</v>
      </c>
      <c r="C6509">
        <v>0</v>
      </c>
      <c r="D6509" s="181">
        <v>8.99</v>
      </c>
    </row>
    <row r="6510" spans="1:4" x14ac:dyDescent="0.35">
      <c r="A6510">
        <v>6845</v>
      </c>
      <c r="B6510" t="s">
        <v>22781</v>
      </c>
      <c r="C6510">
        <v>0</v>
      </c>
      <c r="D6510" s="181">
        <v>9.1</v>
      </c>
    </row>
    <row r="6511" spans="1:4" x14ac:dyDescent="0.35">
      <c r="A6511">
        <v>6846</v>
      </c>
      <c r="B6511" t="s">
        <v>22782</v>
      </c>
      <c r="C6511">
        <v>0</v>
      </c>
      <c r="D6511" s="181">
        <v>9.84</v>
      </c>
    </row>
    <row r="6512" spans="1:4" x14ac:dyDescent="0.35">
      <c r="A6512">
        <v>6847</v>
      </c>
      <c r="B6512" t="s">
        <v>22783</v>
      </c>
      <c r="C6512">
        <v>0</v>
      </c>
      <c r="D6512" s="181">
        <v>15.05</v>
      </c>
    </row>
    <row r="6513" spans="1:4" x14ac:dyDescent="0.35">
      <c r="A6513">
        <v>6848</v>
      </c>
      <c r="B6513" t="s">
        <v>22784</v>
      </c>
      <c r="C6513">
        <v>0</v>
      </c>
      <c r="D6513" s="181">
        <v>62.18</v>
      </c>
    </row>
    <row r="6514" spans="1:4" x14ac:dyDescent="0.35">
      <c r="A6514">
        <v>6849</v>
      </c>
      <c r="B6514" t="s">
        <v>22785</v>
      </c>
      <c r="C6514">
        <v>0</v>
      </c>
      <c r="D6514" s="181">
        <v>42.75</v>
      </c>
    </row>
    <row r="6515" spans="1:4" x14ac:dyDescent="0.35">
      <c r="A6515">
        <v>6850</v>
      </c>
      <c r="B6515" t="s">
        <v>22786</v>
      </c>
      <c r="C6515">
        <v>0</v>
      </c>
      <c r="D6515" s="181">
        <v>3.1</v>
      </c>
    </row>
    <row r="6516" spans="1:4" x14ac:dyDescent="0.35">
      <c r="A6516">
        <v>6851</v>
      </c>
      <c r="B6516" t="s">
        <v>22787</v>
      </c>
      <c r="C6516">
        <v>0</v>
      </c>
      <c r="D6516" s="181">
        <v>3.1</v>
      </c>
    </row>
    <row r="6517" spans="1:4" x14ac:dyDescent="0.35">
      <c r="A6517">
        <v>6852</v>
      </c>
      <c r="B6517" t="s">
        <v>22788</v>
      </c>
      <c r="C6517">
        <v>0</v>
      </c>
      <c r="D6517" s="181">
        <v>3.1</v>
      </c>
    </row>
    <row r="6518" spans="1:4" x14ac:dyDescent="0.35">
      <c r="A6518">
        <v>6853</v>
      </c>
      <c r="B6518" t="s">
        <v>22789</v>
      </c>
      <c r="C6518">
        <v>0</v>
      </c>
      <c r="D6518" s="181">
        <v>3.1</v>
      </c>
    </row>
    <row r="6519" spans="1:4" x14ac:dyDescent="0.35">
      <c r="A6519">
        <v>6854</v>
      </c>
      <c r="B6519" t="s">
        <v>22790</v>
      </c>
      <c r="C6519">
        <v>0</v>
      </c>
      <c r="D6519" s="181">
        <v>3.1</v>
      </c>
    </row>
    <row r="6520" spans="1:4" x14ac:dyDescent="0.35">
      <c r="A6520">
        <v>6855</v>
      </c>
      <c r="B6520" t="s">
        <v>22791</v>
      </c>
      <c r="C6520">
        <v>0</v>
      </c>
      <c r="D6520" s="181">
        <v>7.88</v>
      </c>
    </row>
    <row r="6521" spans="1:4" x14ac:dyDescent="0.35">
      <c r="A6521">
        <v>6856</v>
      </c>
      <c r="B6521" t="s">
        <v>22792</v>
      </c>
      <c r="C6521">
        <v>0</v>
      </c>
      <c r="D6521" s="181">
        <v>107.68</v>
      </c>
    </row>
    <row r="6522" spans="1:4" x14ac:dyDescent="0.35">
      <c r="A6522">
        <v>6857</v>
      </c>
      <c r="B6522" t="s">
        <v>22793</v>
      </c>
      <c r="C6522">
        <v>0</v>
      </c>
      <c r="D6522" s="181">
        <v>8.39</v>
      </c>
    </row>
    <row r="6523" spans="1:4" x14ac:dyDescent="0.35">
      <c r="A6523">
        <v>6858</v>
      </c>
      <c r="B6523" t="s">
        <v>22794</v>
      </c>
      <c r="C6523">
        <v>0</v>
      </c>
      <c r="D6523" s="181">
        <v>6.81</v>
      </c>
    </row>
    <row r="6524" spans="1:4" x14ac:dyDescent="0.35">
      <c r="A6524">
        <v>6859</v>
      </c>
      <c r="B6524" t="s">
        <v>22795</v>
      </c>
      <c r="C6524">
        <v>0</v>
      </c>
      <c r="D6524" s="181">
        <v>7</v>
      </c>
    </row>
    <row r="6525" spans="1:4" x14ac:dyDescent="0.35">
      <c r="A6525">
        <v>6860</v>
      </c>
      <c r="B6525" t="s">
        <v>22796</v>
      </c>
      <c r="C6525">
        <v>0</v>
      </c>
      <c r="D6525" s="181">
        <v>13.85</v>
      </c>
    </row>
    <row r="6526" spans="1:4" x14ac:dyDescent="0.35">
      <c r="A6526">
        <v>6861</v>
      </c>
      <c r="B6526" t="s">
        <v>22797</v>
      </c>
      <c r="C6526">
        <v>0</v>
      </c>
      <c r="D6526" s="181">
        <v>10.33</v>
      </c>
    </row>
    <row r="6527" spans="1:4" x14ac:dyDescent="0.35">
      <c r="A6527">
        <v>6862</v>
      </c>
      <c r="B6527" t="s">
        <v>22798</v>
      </c>
      <c r="C6527">
        <v>0</v>
      </c>
      <c r="D6527" s="181">
        <v>7.76</v>
      </c>
    </row>
    <row r="6528" spans="1:4" x14ac:dyDescent="0.35">
      <c r="A6528">
        <v>6863</v>
      </c>
      <c r="B6528" t="s">
        <v>22799</v>
      </c>
      <c r="C6528">
        <v>0</v>
      </c>
      <c r="D6528" s="181">
        <v>17.04</v>
      </c>
    </row>
    <row r="6529" spans="1:4" x14ac:dyDescent="0.35">
      <c r="A6529">
        <v>6864</v>
      </c>
      <c r="B6529" t="s">
        <v>22800</v>
      </c>
      <c r="C6529">
        <v>0</v>
      </c>
      <c r="D6529" s="181">
        <v>5.53</v>
      </c>
    </row>
    <row r="6530" spans="1:4" x14ac:dyDescent="0.35">
      <c r="A6530">
        <v>6865</v>
      </c>
      <c r="B6530" t="s">
        <v>22801</v>
      </c>
      <c r="C6530">
        <v>0</v>
      </c>
      <c r="D6530" s="181">
        <v>73.150000000000006</v>
      </c>
    </row>
    <row r="6531" spans="1:4" x14ac:dyDescent="0.35">
      <c r="A6531">
        <v>6866</v>
      </c>
      <c r="B6531" t="s">
        <v>22802</v>
      </c>
      <c r="C6531">
        <v>0</v>
      </c>
      <c r="D6531" s="181">
        <v>7.52</v>
      </c>
    </row>
    <row r="6532" spans="1:4" x14ac:dyDescent="0.35">
      <c r="A6532">
        <v>6867</v>
      </c>
      <c r="B6532" t="s">
        <v>22803</v>
      </c>
      <c r="C6532">
        <v>36</v>
      </c>
      <c r="D6532" s="181">
        <v>11.066000000000001</v>
      </c>
    </row>
    <row r="6533" spans="1:4" x14ac:dyDescent="0.35">
      <c r="A6533">
        <v>6868</v>
      </c>
      <c r="B6533" t="s">
        <v>22804</v>
      </c>
      <c r="C6533">
        <v>36</v>
      </c>
      <c r="D6533" s="181">
        <v>14.321999999999999</v>
      </c>
    </row>
    <row r="6534" spans="1:4" x14ac:dyDescent="0.35">
      <c r="A6534">
        <v>6869</v>
      </c>
      <c r="B6534" t="s">
        <v>22805</v>
      </c>
      <c r="C6534">
        <v>18</v>
      </c>
      <c r="D6534" s="181">
        <v>7.8120000000000003</v>
      </c>
    </row>
    <row r="6535" spans="1:4" x14ac:dyDescent="0.35">
      <c r="A6535">
        <v>6870</v>
      </c>
      <c r="B6535" t="s">
        <v>22806</v>
      </c>
      <c r="C6535">
        <v>0</v>
      </c>
      <c r="D6535" s="181">
        <v>9.4049999999999994</v>
      </c>
    </row>
    <row r="6536" spans="1:4" x14ac:dyDescent="0.35">
      <c r="A6536">
        <v>6871</v>
      </c>
      <c r="B6536" t="s">
        <v>22807</v>
      </c>
      <c r="C6536">
        <v>12</v>
      </c>
      <c r="D6536" s="181">
        <v>20.553000000000001</v>
      </c>
    </row>
    <row r="6537" spans="1:4" x14ac:dyDescent="0.35">
      <c r="A6537">
        <v>6872</v>
      </c>
      <c r="B6537" t="s">
        <v>22808</v>
      </c>
      <c r="C6537">
        <v>24</v>
      </c>
      <c r="D6537" s="181">
        <v>22.32</v>
      </c>
    </row>
    <row r="6538" spans="1:4" x14ac:dyDescent="0.35">
      <c r="A6538">
        <v>6873</v>
      </c>
      <c r="B6538" t="s">
        <v>22809</v>
      </c>
      <c r="C6538">
        <v>36</v>
      </c>
      <c r="D6538" s="181">
        <v>6.77</v>
      </c>
    </row>
    <row r="6539" spans="1:4" x14ac:dyDescent="0.35">
      <c r="A6539">
        <v>6874</v>
      </c>
      <c r="B6539" t="s">
        <v>22810</v>
      </c>
      <c r="C6539">
        <v>18</v>
      </c>
      <c r="D6539" s="181">
        <v>3.8029999999999999</v>
      </c>
    </row>
    <row r="6540" spans="1:4" x14ac:dyDescent="0.35">
      <c r="A6540">
        <v>6875</v>
      </c>
      <c r="B6540" t="s">
        <v>22811</v>
      </c>
      <c r="C6540">
        <v>30</v>
      </c>
      <c r="D6540" s="181">
        <v>3.806</v>
      </c>
    </row>
    <row r="6541" spans="1:4" x14ac:dyDescent="0.35">
      <c r="A6541">
        <v>6876</v>
      </c>
      <c r="B6541" t="s">
        <v>22812</v>
      </c>
      <c r="C6541">
        <v>3</v>
      </c>
      <c r="D6541" s="181">
        <v>18.2</v>
      </c>
    </row>
    <row r="6542" spans="1:4" x14ac:dyDescent="0.35">
      <c r="A6542">
        <v>6877</v>
      </c>
      <c r="B6542" t="s">
        <v>22813</v>
      </c>
      <c r="C6542">
        <v>0</v>
      </c>
      <c r="D6542" s="181">
        <v>22.73</v>
      </c>
    </row>
    <row r="6543" spans="1:4" x14ac:dyDescent="0.35">
      <c r="A6543">
        <v>6878</v>
      </c>
      <c r="B6543" t="s">
        <v>22814</v>
      </c>
      <c r="C6543">
        <v>0</v>
      </c>
      <c r="D6543" s="181">
        <v>13.33</v>
      </c>
    </row>
    <row r="6544" spans="1:4" x14ac:dyDescent="0.35">
      <c r="A6544">
        <v>6879</v>
      </c>
      <c r="B6544" t="s">
        <v>22815</v>
      </c>
      <c r="C6544">
        <v>3</v>
      </c>
      <c r="D6544" s="181">
        <v>21.37</v>
      </c>
    </row>
    <row r="6545" spans="1:4" x14ac:dyDescent="0.35">
      <c r="A6545">
        <v>6880</v>
      </c>
      <c r="B6545" t="s">
        <v>22816</v>
      </c>
      <c r="C6545">
        <v>0</v>
      </c>
      <c r="D6545" s="181">
        <v>20.49</v>
      </c>
    </row>
    <row r="6546" spans="1:4" x14ac:dyDescent="0.35">
      <c r="A6546">
        <v>6881</v>
      </c>
      <c r="B6546" t="s">
        <v>22817</v>
      </c>
      <c r="C6546">
        <v>0</v>
      </c>
      <c r="D6546" s="181">
        <v>23.72</v>
      </c>
    </row>
    <row r="6547" spans="1:4" x14ac:dyDescent="0.35">
      <c r="A6547">
        <v>6882</v>
      </c>
      <c r="B6547" t="s">
        <v>22818</v>
      </c>
      <c r="C6547">
        <v>0</v>
      </c>
      <c r="D6547" s="181">
        <v>31.31</v>
      </c>
    </row>
    <row r="6548" spans="1:4" x14ac:dyDescent="0.35">
      <c r="A6548">
        <v>6883</v>
      </c>
      <c r="B6548" t="s">
        <v>22819</v>
      </c>
      <c r="C6548">
        <v>0</v>
      </c>
      <c r="D6548" s="181">
        <v>8.58</v>
      </c>
    </row>
    <row r="6549" spans="1:4" x14ac:dyDescent="0.35">
      <c r="A6549">
        <v>6884</v>
      </c>
      <c r="B6549" t="s">
        <v>22820</v>
      </c>
      <c r="C6549">
        <v>3</v>
      </c>
      <c r="D6549" s="181">
        <v>21.45</v>
      </c>
    </row>
    <row r="6550" spans="1:4" x14ac:dyDescent="0.35">
      <c r="A6550">
        <v>6885</v>
      </c>
      <c r="B6550" t="s">
        <v>22821</v>
      </c>
      <c r="C6550">
        <v>3</v>
      </c>
      <c r="D6550" s="181">
        <v>16.02</v>
      </c>
    </row>
    <row r="6551" spans="1:4" x14ac:dyDescent="0.35">
      <c r="A6551">
        <v>6886</v>
      </c>
      <c r="B6551" t="s">
        <v>22822</v>
      </c>
      <c r="C6551">
        <v>0</v>
      </c>
      <c r="D6551" s="181">
        <v>21.14</v>
      </c>
    </row>
    <row r="6552" spans="1:4" x14ac:dyDescent="0.35">
      <c r="A6552">
        <v>6887</v>
      </c>
      <c r="B6552" t="s">
        <v>22823</v>
      </c>
      <c r="C6552">
        <v>0</v>
      </c>
      <c r="D6552" s="181">
        <v>24.11</v>
      </c>
    </row>
    <row r="6553" spans="1:4" x14ac:dyDescent="0.35">
      <c r="A6553">
        <v>6888</v>
      </c>
      <c r="B6553" t="s">
        <v>22824</v>
      </c>
      <c r="C6553">
        <v>3</v>
      </c>
      <c r="D6553" s="181">
        <v>8.18</v>
      </c>
    </row>
    <row r="6554" spans="1:4" x14ac:dyDescent="0.35">
      <c r="A6554">
        <v>6889</v>
      </c>
      <c r="B6554" t="s">
        <v>22825</v>
      </c>
      <c r="C6554">
        <v>0</v>
      </c>
      <c r="D6554" s="181">
        <v>15.96</v>
      </c>
    </row>
    <row r="6555" spans="1:4" x14ac:dyDescent="0.35">
      <c r="A6555">
        <v>6890</v>
      </c>
      <c r="B6555" t="s">
        <v>22826</v>
      </c>
      <c r="C6555">
        <v>0</v>
      </c>
      <c r="D6555" s="181">
        <v>13.21</v>
      </c>
    </row>
    <row r="6556" spans="1:4" x14ac:dyDescent="0.35">
      <c r="A6556">
        <v>6891</v>
      </c>
      <c r="B6556" t="s">
        <v>22827</v>
      </c>
      <c r="C6556">
        <v>0</v>
      </c>
      <c r="D6556" s="181">
        <v>41.45</v>
      </c>
    </row>
    <row r="6557" spans="1:4" x14ac:dyDescent="0.35">
      <c r="A6557">
        <v>6892</v>
      </c>
      <c r="B6557" t="s">
        <v>22828</v>
      </c>
      <c r="C6557">
        <v>0</v>
      </c>
      <c r="D6557" s="181">
        <v>10.35</v>
      </c>
    </row>
    <row r="6558" spans="1:4" x14ac:dyDescent="0.35">
      <c r="A6558">
        <v>6893</v>
      </c>
      <c r="B6558" t="s">
        <v>22829</v>
      </c>
      <c r="C6558">
        <v>0</v>
      </c>
      <c r="D6558" s="181">
        <v>7.37</v>
      </c>
    </row>
    <row r="6559" spans="1:4" x14ac:dyDescent="0.35">
      <c r="A6559">
        <v>6894</v>
      </c>
      <c r="B6559" t="s">
        <v>22830</v>
      </c>
      <c r="C6559">
        <v>0</v>
      </c>
      <c r="D6559" s="181">
        <v>20.86</v>
      </c>
    </row>
    <row r="6560" spans="1:4" x14ac:dyDescent="0.35">
      <c r="A6560">
        <v>6895</v>
      </c>
      <c r="B6560" t="s">
        <v>22831</v>
      </c>
      <c r="C6560">
        <v>0</v>
      </c>
      <c r="D6560" s="181">
        <v>8.81</v>
      </c>
    </row>
    <row r="6561" spans="1:4" x14ac:dyDescent="0.35">
      <c r="A6561">
        <v>6896</v>
      </c>
      <c r="B6561" t="s">
        <v>22832</v>
      </c>
      <c r="C6561">
        <v>6</v>
      </c>
      <c r="D6561" s="181">
        <v>21</v>
      </c>
    </row>
    <row r="6562" spans="1:4" x14ac:dyDescent="0.35">
      <c r="A6562">
        <v>6897</v>
      </c>
      <c r="B6562" t="s">
        <v>22833</v>
      </c>
      <c r="C6562">
        <v>6</v>
      </c>
      <c r="D6562" s="181">
        <v>21</v>
      </c>
    </row>
    <row r="6563" spans="1:4" x14ac:dyDescent="0.35">
      <c r="A6563">
        <v>6898</v>
      </c>
      <c r="B6563" t="s">
        <v>22834</v>
      </c>
      <c r="C6563">
        <v>3</v>
      </c>
      <c r="D6563" s="181">
        <v>29.085999999999999</v>
      </c>
    </row>
    <row r="6564" spans="1:4" x14ac:dyDescent="0.35">
      <c r="A6564">
        <v>6899</v>
      </c>
      <c r="B6564" t="s">
        <v>22835</v>
      </c>
      <c r="C6564">
        <v>0</v>
      </c>
      <c r="D6564" s="181">
        <v>30.59</v>
      </c>
    </row>
    <row r="6565" spans="1:4" x14ac:dyDescent="0.35">
      <c r="A6565">
        <v>6900</v>
      </c>
      <c r="B6565" t="s">
        <v>22836</v>
      </c>
      <c r="C6565">
        <v>0</v>
      </c>
      <c r="D6565" s="181">
        <v>3.952</v>
      </c>
    </row>
    <row r="6566" spans="1:4" x14ac:dyDescent="0.35">
      <c r="A6566">
        <v>6901</v>
      </c>
      <c r="B6566" t="s">
        <v>22837</v>
      </c>
      <c r="C6566">
        <v>162</v>
      </c>
      <c r="D6566" s="181">
        <v>4.8170000000000002</v>
      </c>
    </row>
    <row r="6567" spans="1:4" x14ac:dyDescent="0.35">
      <c r="A6567">
        <v>6902</v>
      </c>
      <c r="B6567" t="s">
        <v>22838</v>
      </c>
      <c r="C6567">
        <v>0</v>
      </c>
      <c r="D6567" s="181">
        <v>10.725</v>
      </c>
    </row>
    <row r="6568" spans="1:4" x14ac:dyDescent="0.35">
      <c r="A6568">
        <v>6903</v>
      </c>
      <c r="B6568" t="s">
        <v>22839</v>
      </c>
      <c r="C6568">
        <v>0</v>
      </c>
      <c r="D6568" s="181">
        <v>25.161000000000001</v>
      </c>
    </row>
    <row r="6569" spans="1:4" x14ac:dyDescent="0.35">
      <c r="A6569">
        <v>6904</v>
      </c>
      <c r="B6569" t="s">
        <v>22840</v>
      </c>
      <c r="C6569">
        <v>0</v>
      </c>
      <c r="D6569" s="181">
        <v>22.68</v>
      </c>
    </row>
    <row r="6570" spans="1:4" x14ac:dyDescent="0.35">
      <c r="A6570">
        <v>6905</v>
      </c>
      <c r="B6570" t="s">
        <v>22841</v>
      </c>
      <c r="C6570">
        <v>0</v>
      </c>
      <c r="D6570" s="181">
        <v>25.65</v>
      </c>
    </row>
    <row r="6571" spans="1:4" x14ac:dyDescent="0.35">
      <c r="A6571">
        <v>6906</v>
      </c>
      <c r="B6571" t="s">
        <v>22842</v>
      </c>
      <c r="C6571">
        <v>18</v>
      </c>
      <c r="D6571" s="181">
        <v>4.92</v>
      </c>
    </row>
    <row r="6572" spans="1:4" x14ac:dyDescent="0.35">
      <c r="A6572">
        <v>6907</v>
      </c>
      <c r="B6572" t="s">
        <v>22843</v>
      </c>
      <c r="C6572">
        <v>0</v>
      </c>
      <c r="D6572" s="181">
        <v>13.54</v>
      </c>
    </row>
    <row r="6573" spans="1:4" x14ac:dyDescent="0.35">
      <c r="A6573">
        <v>6908</v>
      </c>
      <c r="B6573" t="s">
        <v>22844</v>
      </c>
      <c r="C6573">
        <v>0</v>
      </c>
      <c r="D6573" s="181">
        <v>7.52</v>
      </c>
    </row>
    <row r="6574" spans="1:4" x14ac:dyDescent="0.35">
      <c r="A6574">
        <v>6909</v>
      </c>
      <c r="B6574" t="s">
        <v>22845</v>
      </c>
      <c r="C6574">
        <v>0</v>
      </c>
      <c r="D6574" s="181">
        <v>32.299999999999997</v>
      </c>
    </row>
    <row r="6575" spans="1:4" x14ac:dyDescent="0.35">
      <c r="A6575">
        <v>6910</v>
      </c>
      <c r="B6575" t="s">
        <v>22846</v>
      </c>
      <c r="C6575">
        <v>6</v>
      </c>
      <c r="D6575" s="181">
        <v>15.2</v>
      </c>
    </row>
    <row r="6576" spans="1:4" x14ac:dyDescent="0.35">
      <c r="A6576">
        <v>6911</v>
      </c>
      <c r="B6576" t="s">
        <v>22847</v>
      </c>
      <c r="C6576">
        <v>0</v>
      </c>
      <c r="D6576" s="181">
        <v>16.7</v>
      </c>
    </row>
    <row r="6577" spans="1:4" x14ac:dyDescent="0.35">
      <c r="A6577">
        <v>6912</v>
      </c>
      <c r="B6577" t="s">
        <v>22848</v>
      </c>
      <c r="C6577">
        <v>0</v>
      </c>
      <c r="D6577" s="181">
        <v>9.6</v>
      </c>
    </row>
    <row r="6578" spans="1:4" x14ac:dyDescent="0.35">
      <c r="A6578">
        <v>6913</v>
      </c>
      <c r="B6578" t="s">
        <v>22849</v>
      </c>
      <c r="C6578">
        <v>0</v>
      </c>
      <c r="D6578" s="181">
        <v>58.37</v>
      </c>
    </row>
    <row r="6579" spans="1:4" x14ac:dyDescent="0.35">
      <c r="A6579">
        <v>6914</v>
      </c>
      <c r="B6579" t="s">
        <v>22850</v>
      </c>
      <c r="C6579">
        <v>15</v>
      </c>
      <c r="D6579" s="181">
        <v>20.9</v>
      </c>
    </row>
    <row r="6580" spans="1:4" x14ac:dyDescent="0.35">
      <c r="A6580">
        <v>6915</v>
      </c>
      <c r="B6580" t="s">
        <v>22851</v>
      </c>
      <c r="C6580">
        <v>0</v>
      </c>
      <c r="D6580" s="181">
        <v>15.77</v>
      </c>
    </row>
    <row r="6581" spans="1:4" x14ac:dyDescent="0.35">
      <c r="A6581">
        <v>6916</v>
      </c>
      <c r="B6581" t="s">
        <v>22852</v>
      </c>
      <c r="C6581">
        <v>0</v>
      </c>
      <c r="D6581" s="181">
        <v>26.81</v>
      </c>
    </row>
    <row r="6582" spans="1:4" x14ac:dyDescent="0.35">
      <c r="A6582">
        <v>6917</v>
      </c>
      <c r="B6582" t="s">
        <v>22853</v>
      </c>
      <c r="C6582">
        <v>0</v>
      </c>
      <c r="D6582" s="181">
        <v>16.45</v>
      </c>
    </row>
    <row r="6583" spans="1:4" x14ac:dyDescent="0.35">
      <c r="A6583">
        <v>6918</v>
      </c>
      <c r="B6583" t="s">
        <v>22854</v>
      </c>
      <c r="C6583">
        <v>0</v>
      </c>
      <c r="D6583" s="181">
        <v>10.45</v>
      </c>
    </row>
    <row r="6584" spans="1:4" x14ac:dyDescent="0.35">
      <c r="A6584">
        <v>6919</v>
      </c>
      <c r="B6584" t="s">
        <v>22855</v>
      </c>
      <c r="C6584">
        <v>0</v>
      </c>
      <c r="D6584" s="181">
        <v>188.94</v>
      </c>
    </row>
    <row r="6585" spans="1:4" x14ac:dyDescent="0.35">
      <c r="A6585">
        <v>6920</v>
      </c>
      <c r="B6585" t="s">
        <v>22856</v>
      </c>
      <c r="C6585">
        <v>0</v>
      </c>
      <c r="D6585" s="181">
        <v>0</v>
      </c>
    </row>
    <row r="6586" spans="1:4" x14ac:dyDescent="0.35">
      <c r="A6586">
        <v>6921</v>
      </c>
      <c r="B6586" t="s">
        <v>22857</v>
      </c>
      <c r="C6586">
        <v>21</v>
      </c>
      <c r="D6586" s="181">
        <v>7.49</v>
      </c>
    </row>
    <row r="6587" spans="1:4" x14ac:dyDescent="0.35">
      <c r="A6587">
        <v>6922</v>
      </c>
      <c r="B6587" t="s">
        <v>22858</v>
      </c>
      <c r="C6587">
        <v>0</v>
      </c>
      <c r="D6587" s="181">
        <v>7.0659999999999998</v>
      </c>
    </row>
    <row r="6588" spans="1:4" x14ac:dyDescent="0.35">
      <c r="A6588">
        <v>6923</v>
      </c>
      <c r="B6588" t="s">
        <v>22859</v>
      </c>
      <c r="C6588">
        <v>0</v>
      </c>
      <c r="D6588" s="181">
        <v>24.582999999999998</v>
      </c>
    </row>
    <row r="6589" spans="1:4" x14ac:dyDescent="0.35">
      <c r="A6589">
        <v>6924</v>
      </c>
      <c r="B6589" t="s">
        <v>22860</v>
      </c>
      <c r="C6589">
        <v>0</v>
      </c>
      <c r="D6589" s="181">
        <v>50.575000000000003</v>
      </c>
    </row>
    <row r="6590" spans="1:4" x14ac:dyDescent="0.35">
      <c r="A6590">
        <v>6925</v>
      </c>
      <c r="B6590" t="s">
        <v>22861</v>
      </c>
      <c r="C6590">
        <v>0</v>
      </c>
      <c r="D6590" s="181">
        <v>16.2</v>
      </c>
    </row>
    <row r="6591" spans="1:4" x14ac:dyDescent="0.35">
      <c r="A6591">
        <v>6926</v>
      </c>
      <c r="B6591" t="s">
        <v>22862</v>
      </c>
      <c r="C6591">
        <v>0</v>
      </c>
      <c r="D6591" s="181">
        <v>71.37</v>
      </c>
    </row>
    <row r="6592" spans="1:4" x14ac:dyDescent="0.35">
      <c r="A6592">
        <v>6927</v>
      </c>
      <c r="B6592" t="s">
        <v>22863</v>
      </c>
      <c r="C6592">
        <v>0</v>
      </c>
      <c r="D6592" s="181">
        <v>12.35</v>
      </c>
    </row>
    <row r="6593" spans="1:4" x14ac:dyDescent="0.35">
      <c r="A6593">
        <v>6928</v>
      </c>
      <c r="B6593" t="s">
        <v>22864</v>
      </c>
      <c r="C6593">
        <v>0</v>
      </c>
      <c r="D6593" s="181">
        <v>27.9</v>
      </c>
    </row>
    <row r="6594" spans="1:4" x14ac:dyDescent="0.35">
      <c r="A6594">
        <v>6929</v>
      </c>
      <c r="B6594" t="s">
        <v>22865</v>
      </c>
      <c r="C6594">
        <v>0</v>
      </c>
      <c r="D6594" s="181">
        <v>2</v>
      </c>
    </row>
    <row r="6595" spans="1:4" x14ac:dyDescent="0.35">
      <c r="A6595">
        <v>6930</v>
      </c>
      <c r="B6595" t="s">
        <v>22866</v>
      </c>
      <c r="C6595">
        <v>0</v>
      </c>
      <c r="D6595" s="181">
        <v>32</v>
      </c>
    </row>
    <row r="6596" spans="1:4" x14ac:dyDescent="0.35">
      <c r="A6596">
        <v>6931</v>
      </c>
      <c r="B6596" t="s">
        <v>22867</v>
      </c>
      <c r="C6596">
        <v>48</v>
      </c>
      <c r="D6596" s="181">
        <v>3.51</v>
      </c>
    </row>
    <row r="6597" spans="1:4" x14ac:dyDescent="0.35">
      <c r="A6597">
        <v>6932</v>
      </c>
      <c r="B6597" t="s">
        <v>22868</v>
      </c>
      <c r="C6597">
        <v>0</v>
      </c>
      <c r="D6597" s="181">
        <v>4.8499999999999996</v>
      </c>
    </row>
    <row r="6598" spans="1:4" x14ac:dyDescent="0.35">
      <c r="A6598">
        <v>6933</v>
      </c>
      <c r="B6598" t="s">
        <v>22869</v>
      </c>
      <c r="C6598">
        <v>6</v>
      </c>
      <c r="D6598" s="181">
        <v>6.06</v>
      </c>
    </row>
    <row r="6599" spans="1:4" x14ac:dyDescent="0.35">
      <c r="A6599">
        <v>6934</v>
      </c>
      <c r="B6599" t="s">
        <v>22870</v>
      </c>
      <c r="C6599">
        <v>0</v>
      </c>
      <c r="D6599" s="181">
        <v>17.46</v>
      </c>
    </row>
    <row r="6600" spans="1:4" x14ac:dyDescent="0.35">
      <c r="A6600">
        <v>6935</v>
      </c>
      <c r="B6600" t="s">
        <v>22871</v>
      </c>
      <c r="C6600">
        <v>0</v>
      </c>
      <c r="D6600" s="181">
        <v>35.81</v>
      </c>
    </row>
    <row r="6601" spans="1:4" x14ac:dyDescent="0.35">
      <c r="A6601">
        <v>6936</v>
      </c>
      <c r="B6601" t="s">
        <v>22872</v>
      </c>
      <c r="C6601">
        <v>0</v>
      </c>
      <c r="D6601" s="181">
        <v>30.74</v>
      </c>
    </row>
    <row r="6602" spans="1:4" x14ac:dyDescent="0.35">
      <c r="A6602">
        <v>6937</v>
      </c>
      <c r="B6602" t="s">
        <v>22873</v>
      </c>
      <c r="C6602">
        <v>0</v>
      </c>
      <c r="D6602" s="181">
        <v>31</v>
      </c>
    </row>
    <row r="6603" spans="1:4" x14ac:dyDescent="0.35">
      <c r="A6603">
        <v>6938</v>
      </c>
      <c r="B6603" t="s">
        <v>22874</v>
      </c>
      <c r="C6603">
        <v>0</v>
      </c>
      <c r="D6603" s="181">
        <v>47.58</v>
      </c>
    </row>
    <row r="6604" spans="1:4" x14ac:dyDescent="0.35">
      <c r="A6604">
        <v>6939</v>
      </c>
      <c r="B6604" t="s">
        <v>22875</v>
      </c>
      <c r="C6604">
        <v>0</v>
      </c>
      <c r="D6604" s="181">
        <v>0</v>
      </c>
    </row>
    <row r="6605" spans="1:4" x14ac:dyDescent="0.35">
      <c r="A6605">
        <v>6940</v>
      </c>
      <c r="B6605" t="s">
        <v>22876</v>
      </c>
      <c r="C6605">
        <v>0</v>
      </c>
      <c r="D6605" s="181">
        <v>0</v>
      </c>
    </row>
    <row r="6606" spans="1:4" x14ac:dyDescent="0.35">
      <c r="A6606">
        <v>6941</v>
      </c>
      <c r="B6606" t="s">
        <v>22877</v>
      </c>
      <c r="C6606">
        <v>0</v>
      </c>
      <c r="D6606" s="181">
        <v>0</v>
      </c>
    </row>
    <row r="6607" spans="1:4" x14ac:dyDescent="0.35">
      <c r="A6607">
        <v>6942</v>
      </c>
      <c r="B6607" t="s">
        <v>22878</v>
      </c>
      <c r="C6607">
        <v>0</v>
      </c>
      <c r="D6607" s="181">
        <v>0</v>
      </c>
    </row>
    <row r="6608" spans="1:4" x14ac:dyDescent="0.35">
      <c r="A6608">
        <v>6943</v>
      </c>
      <c r="B6608" t="s">
        <v>22879</v>
      </c>
      <c r="C6608">
        <v>0</v>
      </c>
      <c r="D6608" s="181">
        <v>0</v>
      </c>
    </row>
    <row r="6609" spans="1:4" x14ac:dyDescent="0.35">
      <c r="A6609">
        <v>6944</v>
      </c>
      <c r="B6609" t="s">
        <v>22880</v>
      </c>
      <c r="C6609">
        <v>0</v>
      </c>
      <c r="D6609" s="181">
        <v>0</v>
      </c>
    </row>
    <row r="6610" spans="1:4" x14ac:dyDescent="0.35">
      <c r="A6610">
        <v>6945</v>
      </c>
      <c r="B6610" t="s">
        <v>22881</v>
      </c>
      <c r="C6610">
        <v>0</v>
      </c>
      <c r="D6610" s="181">
        <v>10.17</v>
      </c>
    </row>
    <row r="6611" spans="1:4" x14ac:dyDescent="0.35">
      <c r="A6611">
        <v>6946</v>
      </c>
      <c r="B6611" t="s">
        <v>22882</v>
      </c>
      <c r="C6611">
        <v>0</v>
      </c>
      <c r="D6611" s="181">
        <v>9.83</v>
      </c>
    </row>
    <row r="6612" spans="1:4" x14ac:dyDescent="0.35">
      <c r="A6612">
        <v>6947</v>
      </c>
      <c r="B6612" t="s">
        <v>22883</v>
      </c>
      <c r="C6612">
        <v>0</v>
      </c>
      <c r="D6612" s="181">
        <v>9.83</v>
      </c>
    </row>
    <row r="6613" spans="1:4" x14ac:dyDescent="0.35">
      <c r="A6613">
        <v>6948</v>
      </c>
      <c r="B6613" t="s">
        <v>22884</v>
      </c>
      <c r="C6613">
        <v>84</v>
      </c>
      <c r="D6613" s="181">
        <v>2.93</v>
      </c>
    </row>
    <row r="6614" spans="1:4" x14ac:dyDescent="0.35">
      <c r="A6614">
        <v>6949</v>
      </c>
      <c r="B6614" t="s">
        <v>22885</v>
      </c>
      <c r="C6614">
        <v>30</v>
      </c>
      <c r="D6614" s="181">
        <v>5.13</v>
      </c>
    </row>
    <row r="6615" spans="1:4" x14ac:dyDescent="0.35">
      <c r="A6615">
        <v>6950</v>
      </c>
      <c r="B6615" t="s">
        <v>22886</v>
      </c>
      <c r="C6615">
        <v>-6</v>
      </c>
      <c r="D6615" s="181">
        <v>2.9609999999999999</v>
      </c>
    </row>
    <row r="6616" spans="1:4" x14ac:dyDescent="0.35">
      <c r="A6616">
        <v>6951</v>
      </c>
      <c r="B6616" t="s">
        <v>22887</v>
      </c>
      <c r="C6616">
        <v>0</v>
      </c>
      <c r="D6616" s="181">
        <v>17.96</v>
      </c>
    </row>
    <row r="6617" spans="1:4" x14ac:dyDescent="0.35">
      <c r="A6617">
        <v>6952</v>
      </c>
      <c r="B6617" t="s">
        <v>22888</v>
      </c>
      <c r="C6617">
        <v>0</v>
      </c>
      <c r="D6617" s="181">
        <v>38.549999999999997</v>
      </c>
    </row>
    <row r="6618" spans="1:4" x14ac:dyDescent="0.35">
      <c r="A6618">
        <v>6953</v>
      </c>
      <c r="B6618" t="s">
        <v>22889</v>
      </c>
      <c r="C6618">
        <v>0</v>
      </c>
      <c r="D6618" s="181">
        <v>28.06</v>
      </c>
    </row>
    <row r="6619" spans="1:4" x14ac:dyDescent="0.35">
      <c r="A6619">
        <v>6954</v>
      </c>
      <c r="B6619" t="s">
        <v>22890</v>
      </c>
      <c r="C6619">
        <v>0</v>
      </c>
      <c r="D6619" s="181">
        <v>28.06</v>
      </c>
    </row>
    <row r="6620" spans="1:4" x14ac:dyDescent="0.35">
      <c r="A6620">
        <v>6955</v>
      </c>
      <c r="B6620" t="s">
        <v>22891</v>
      </c>
      <c r="C6620">
        <v>0</v>
      </c>
      <c r="D6620" s="181">
        <v>13.8</v>
      </c>
    </row>
    <row r="6621" spans="1:4" x14ac:dyDescent="0.35">
      <c r="A6621">
        <v>6956</v>
      </c>
      <c r="B6621" t="s">
        <v>22892</v>
      </c>
      <c r="C6621">
        <v>0</v>
      </c>
      <c r="D6621" s="181">
        <v>595</v>
      </c>
    </row>
    <row r="6622" spans="1:4" x14ac:dyDescent="0.35">
      <c r="A6622">
        <v>6957</v>
      </c>
      <c r="B6622" t="s">
        <v>22893</v>
      </c>
      <c r="C6622">
        <v>0</v>
      </c>
      <c r="D6622" s="181">
        <v>230</v>
      </c>
    </row>
    <row r="6623" spans="1:4" x14ac:dyDescent="0.35">
      <c r="A6623">
        <v>6958</v>
      </c>
      <c r="B6623" t="s">
        <v>22894</v>
      </c>
      <c r="C6623">
        <v>0</v>
      </c>
      <c r="D6623" s="181">
        <v>225</v>
      </c>
    </row>
    <row r="6624" spans="1:4" x14ac:dyDescent="0.35">
      <c r="A6624">
        <v>6959</v>
      </c>
      <c r="B6624" t="s">
        <v>22895</v>
      </c>
      <c r="C6624">
        <v>0</v>
      </c>
      <c r="D6624" s="181">
        <v>23.85</v>
      </c>
    </row>
    <row r="6625" spans="1:4" x14ac:dyDescent="0.35">
      <c r="A6625">
        <v>6960</v>
      </c>
      <c r="B6625" t="s">
        <v>22896</v>
      </c>
      <c r="C6625">
        <v>0</v>
      </c>
      <c r="D6625" s="181">
        <v>12.96</v>
      </c>
    </row>
    <row r="6626" spans="1:4" x14ac:dyDescent="0.35">
      <c r="A6626">
        <v>6961</v>
      </c>
      <c r="B6626" t="s">
        <v>22897</v>
      </c>
      <c r="C6626">
        <v>0</v>
      </c>
      <c r="D6626" s="181">
        <v>11.04</v>
      </c>
    </row>
    <row r="6627" spans="1:4" x14ac:dyDescent="0.35">
      <c r="A6627">
        <v>6962</v>
      </c>
      <c r="B6627" t="s">
        <v>22898</v>
      </c>
      <c r="C6627">
        <v>0</v>
      </c>
      <c r="D6627" s="181">
        <v>118.62</v>
      </c>
    </row>
    <row r="6628" spans="1:4" x14ac:dyDescent="0.35">
      <c r="A6628">
        <v>6963</v>
      </c>
      <c r="B6628" t="s">
        <v>22899</v>
      </c>
      <c r="C6628">
        <v>0</v>
      </c>
      <c r="D6628" s="181">
        <v>47.74</v>
      </c>
    </row>
    <row r="6629" spans="1:4" x14ac:dyDescent="0.35">
      <c r="A6629">
        <v>6964</v>
      </c>
      <c r="B6629" t="s">
        <v>22900</v>
      </c>
      <c r="C6629">
        <v>30</v>
      </c>
      <c r="D6629" s="181">
        <v>19.649999999999999</v>
      </c>
    </row>
    <row r="6630" spans="1:4" x14ac:dyDescent="0.35">
      <c r="A6630">
        <v>6965</v>
      </c>
      <c r="B6630" t="s">
        <v>22901</v>
      </c>
      <c r="C6630">
        <v>0</v>
      </c>
      <c r="D6630" s="181">
        <v>21.83</v>
      </c>
    </row>
    <row r="6631" spans="1:4" x14ac:dyDescent="0.35">
      <c r="A6631">
        <v>6966</v>
      </c>
      <c r="B6631" t="s">
        <v>22902</v>
      </c>
      <c r="C6631">
        <v>0</v>
      </c>
      <c r="D6631" s="181">
        <v>28.15</v>
      </c>
    </row>
    <row r="6632" spans="1:4" x14ac:dyDescent="0.35">
      <c r="A6632">
        <v>6967</v>
      </c>
      <c r="B6632" t="s">
        <v>22903</v>
      </c>
      <c r="C6632">
        <v>0</v>
      </c>
      <c r="D6632" s="181">
        <v>22.93</v>
      </c>
    </row>
    <row r="6633" spans="1:4" x14ac:dyDescent="0.35">
      <c r="A6633">
        <v>6968</v>
      </c>
      <c r="B6633" t="s">
        <v>22904</v>
      </c>
      <c r="C6633">
        <v>0</v>
      </c>
      <c r="D6633" s="181">
        <v>21.57</v>
      </c>
    </row>
    <row r="6634" spans="1:4" x14ac:dyDescent="0.35">
      <c r="A6634">
        <v>6969</v>
      </c>
      <c r="B6634" t="s">
        <v>22905</v>
      </c>
      <c r="C6634">
        <v>0</v>
      </c>
      <c r="D6634" s="181">
        <v>20.58</v>
      </c>
    </row>
    <row r="6635" spans="1:4" x14ac:dyDescent="0.35">
      <c r="A6635">
        <v>6970</v>
      </c>
      <c r="B6635" t="s">
        <v>22906</v>
      </c>
      <c r="C6635">
        <v>0</v>
      </c>
      <c r="D6635" s="181">
        <v>12.94</v>
      </c>
    </row>
    <row r="6636" spans="1:4" x14ac:dyDescent="0.35">
      <c r="A6636">
        <v>6971</v>
      </c>
      <c r="B6636" t="s">
        <v>22907</v>
      </c>
      <c r="C6636">
        <v>0</v>
      </c>
      <c r="D6636" s="181">
        <v>19.079999999999998</v>
      </c>
    </row>
    <row r="6637" spans="1:4" x14ac:dyDescent="0.35">
      <c r="A6637">
        <v>6972</v>
      </c>
      <c r="B6637" t="s">
        <v>22908</v>
      </c>
      <c r="C6637">
        <v>0</v>
      </c>
      <c r="D6637" s="181">
        <v>21.94</v>
      </c>
    </row>
    <row r="6638" spans="1:4" x14ac:dyDescent="0.35">
      <c r="A6638">
        <v>6973</v>
      </c>
      <c r="B6638" t="s">
        <v>22909</v>
      </c>
      <c r="C6638">
        <v>0</v>
      </c>
      <c r="D6638" s="181">
        <v>25.995000000000001</v>
      </c>
    </row>
    <row r="6639" spans="1:4" x14ac:dyDescent="0.35">
      <c r="A6639">
        <v>6974</v>
      </c>
      <c r="B6639" t="s">
        <v>22910</v>
      </c>
      <c r="C6639">
        <v>0</v>
      </c>
      <c r="D6639" s="181">
        <v>20.97</v>
      </c>
    </row>
    <row r="6640" spans="1:4" x14ac:dyDescent="0.35">
      <c r="A6640">
        <v>6975</v>
      </c>
      <c r="B6640" t="s">
        <v>22911</v>
      </c>
      <c r="C6640">
        <v>0</v>
      </c>
      <c r="D6640" s="181">
        <v>31.16</v>
      </c>
    </row>
    <row r="6641" spans="1:4" x14ac:dyDescent="0.35">
      <c r="A6641">
        <v>6976</v>
      </c>
      <c r="B6641" t="s">
        <v>22912</v>
      </c>
      <c r="C6641">
        <v>0</v>
      </c>
      <c r="D6641" s="181">
        <v>36.770000000000003</v>
      </c>
    </row>
    <row r="6642" spans="1:4" x14ac:dyDescent="0.35">
      <c r="A6642">
        <v>6977</v>
      </c>
      <c r="B6642" t="s">
        <v>22913</v>
      </c>
      <c r="C6642">
        <v>0</v>
      </c>
      <c r="D6642" s="181">
        <v>33.25</v>
      </c>
    </row>
    <row r="6643" spans="1:4" x14ac:dyDescent="0.35">
      <c r="A6643">
        <v>6978</v>
      </c>
      <c r="B6643" t="s">
        <v>22914</v>
      </c>
      <c r="C6643">
        <v>0</v>
      </c>
      <c r="D6643" s="181">
        <v>33.25</v>
      </c>
    </row>
    <row r="6644" spans="1:4" x14ac:dyDescent="0.35">
      <c r="A6644">
        <v>6979</v>
      </c>
      <c r="B6644" t="s">
        <v>22915</v>
      </c>
      <c r="C6644">
        <v>3</v>
      </c>
      <c r="D6644" s="181">
        <v>27.472999999999999</v>
      </c>
    </row>
    <row r="6645" spans="1:4" x14ac:dyDescent="0.35">
      <c r="A6645">
        <v>6980</v>
      </c>
      <c r="B6645" t="s">
        <v>22916</v>
      </c>
      <c r="C6645">
        <v>0</v>
      </c>
      <c r="D6645" s="181">
        <v>1.107</v>
      </c>
    </row>
    <row r="6646" spans="1:4" x14ac:dyDescent="0.35">
      <c r="A6646">
        <v>6981</v>
      </c>
      <c r="B6646" t="s">
        <v>22917</v>
      </c>
      <c r="C6646">
        <v>0</v>
      </c>
      <c r="D6646" s="181">
        <v>18.635000000000002</v>
      </c>
    </row>
    <row r="6647" spans="1:4" x14ac:dyDescent="0.35">
      <c r="A6647">
        <v>6982</v>
      </c>
      <c r="B6647" t="s">
        <v>22918</v>
      </c>
      <c r="C6647">
        <v>0</v>
      </c>
      <c r="D6647" s="181">
        <v>34.200000000000003</v>
      </c>
    </row>
    <row r="6648" spans="1:4" x14ac:dyDescent="0.35">
      <c r="A6648">
        <v>6983</v>
      </c>
      <c r="B6648" t="s">
        <v>22919</v>
      </c>
      <c r="C6648">
        <v>0</v>
      </c>
      <c r="D6648" s="181">
        <v>16.434999999999999</v>
      </c>
    </row>
    <row r="6649" spans="1:4" x14ac:dyDescent="0.35">
      <c r="A6649">
        <v>6984</v>
      </c>
      <c r="B6649" t="s">
        <v>22920</v>
      </c>
      <c r="C6649">
        <v>0</v>
      </c>
      <c r="D6649" s="181">
        <v>54.38</v>
      </c>
    </row>
    <row r="6650" spans="1:4" x14ac:dyDescent="0.35">
      <c r="A6650">
        <v>6985</v>
      </c>
      <c r="B6650" t="s">
        <v>22921</v>
      </c>
      <c r="C6650">
        <v>0</v>
      </c>
      <c r="D6650" s="181">
        <v>73.36</v>
      </c>
    </row>
    <row r="6651" spans="1:4" x14ac:dyDescent="0.35">
      <c r="A6651">
        <v>6986</v>
      </c>
      <c r="B6651" t="s">
        <v>22922</v>
      </c>
      <c r="C6651">
        <v>0</v>
      </c>
      <c r="D6651" s="181">
        <v>66.724999999999994</v>
      </c>
    </row>
    <row r="6652" spans="1:4" x14ac:dyDescent="0.35">
      <c r="A6652">
        <v>6987</v>
      </c>
      <c r="B6652" t="s">
        <v>22923</v>
      </c>
      <c r="C6652">
        <v>0</v>
      </c>
      <c r="D6652" s="181">
        <v>93.343000000000004</v>
      </c>
    </row>
    <row r="6653" spans="1:4" x14ac:dyDescent="0.35">
      <c r="A6653">
        <v>6988</v>
      </c>
      <c r="B6653" t="s">
        <v>22924</v>
      </c>
      <c r="C6653">
        <v>0</v>
      </c>
      <c r="D6653" s="181">
        <v>78.143000000000001</v>
      </c>
    </row>
    <row r="6654" spans="1:4" x14ac:dyDescent="0.35">
      <c r="A6654">
        <v>6989</v>
      </c>
      <c r="B6654" t="s">
        <v>22925</v>
      </c>
      <c r="C6654">
        <v>0</v>
      </c>
      <c r="D6654" s="181">
        <v>75.253</v>
      </c>
    </row>
    <row r="6655" spans="1:4" x14ac:dyDescent="0.35">
      <c r="A6655">
        <v>6990</v>
      </c>
      <c r="B6655" t="s">
        <v>22926</v>
      </c>
      <c r="C6655">
        <v>0</v>
      </c>
      <c r="D6655" s="181">
        <v>93.325999999999993</v>
      </c>
    </row>
    <row r="6656" spans="1:4" x14ac:dyDescent="0.35">
      <c r="A6656">
        <v>6991</v>
      </c>
      <c r="B6656" t="s">
        <v>22927</v>
      </c>
      <c r="C6656">
        <v>0</v>
      </c>
      <c r="D6656" s="181">
        <v>11.35</v>
      </c>
    </row>
    <row r="6657" spans="1:4" x14ac:dyDescent="0.35">
      <c r="A6657">
        <v>6992</v>
      </c>
      <c r="B6657" t="s">
        <v>22928</v>
      </c>
      <c r="C6657">
        <v>0</v>
      </c>
      <c r="D6657" s="181">
        <v>31.204999999999998</v>
      </c>
    </row>
    <row r="6658" spans="1:4" x14ac:dyDescent="0.35">
      <c r="A6658">
        <v>6993</v>
      </c>
      <c r="B6658" t="s">
        <v>22929</v>
      </c>
      <c r="C6658">
        <v>0</v>
      </c>
      <c r="D6658" s="181">
        <v>24.277999999999999</v>
      </c>
    </row>
    <row r="6659" spans="1:4" x14ac:dyDescent="0.35">
      <c r="A6659">
        <v>6994</v>
      </c>
      <c r="B6659" t="s">
        <v>22930</v>
      </c>
      <c r="C6659">
        <v>0</v>
      </c>
      <c r="D6659" s="181">
        <v>63</v>
      </c>
    </row>
    <row r="6660" spans="1:4" x14ac:dyDescent="0.35">
      <c r="A6660">
        <v>6995</v>
      </c>
      <c r="B6660" t="s">
        <v>22931</v>
      </c>
      <c r="C6660">
        <v>0</v>
      </c>
      <c r="D6660" s="181">
        <v>54.4</v>
      </c>
    </row>
    <row r="6661" spans="1:4" x14ac:dyDescent="0.35">
      <c r="A6661">
        <v>6996</v>
      </c>
      <c r="B6661" t="s">
        <v>22932</v>
      </c>
      <c r="C6661">
        <v>0</v>
      </c>
      <c r="D6661" s="181">
        <v>40.78</v>
      </c>
    </row>
    <row r="6662" spans="1:4" x14ac:dyDescent="0.35">
      <c r="A6662">
        <v>6997</v>
      </c>
      <c r="B6662" t="s">
        <v>22933</v>
      </c>
      <c r="C6662">
        <v>0</v>
      </c>
      <c r="D6662" s="181">
        <v>41.58</v>
      </c>
    </row>
    <row r="6663" spans="1:4" x14ac:dyDescent="0.35">
      <c r="A6663">
        <v>6998</v>
      </c>
      <c r="B6663" t="s">
        <v>22934</v>
      </c>
      <c r="C6663">
        <v>12</v>
      </c>
      <c r="D6663" s="181">
        <v>4.569</v>
      </c>
    </row>
    <row r="6664" spans="1:4" x14ac:dyDescent="0.35">
      <c r="A6664">
        <v>6999</v>
      </c>
      <c r="B6664" t="s">
        <v>22935</v>
      </c>
      <c r="C6664">
        <v>48</v>
      </c>
      <c r="D6664" s="181">
        <v>4.57</v>
      </c>
    </row>
    <row r="6665" spans="1:4" x14ac:dyDescent="0.35">
      <c r="A6665">
        <v>7000</v>
      </c>
      <c r="B6665" t="s">
        <v>22936</v>
      </c>
      <c r="C6665">
        <v>0</v>
      </c>
      <c r="D6665" s="181">
        <v>12.02</v>
      </c>
    </row>
    <row r="6666" spans="1:4" x14ac:dyDescent="0.35">
      <c r="A6666">
        <v>7001</v>
      </c>
      <c r="B6666" t="s">
        <v>22937</v>
      </c>
      <c r="C6666">
        <v>0</v>
      </c>
      <c r="D6666" s="181">
        <v>10.981</v>
      </c>
    </row>
    <row r="6667" spans="1:4" x14ac:dyDescent="0.35">
      <c r="A6667">
        <v>7002</v>
      </c>
      <c r="B6667" t="s">
        <v>22938</v>
      </c>
      <c r="C6667">
        <v>0</v>
      </c>
      <c r="D6667" s="181">
        <v>23.013999999999999</v>
      </c>
    </row>
    <row r="6668" spans="1:4" x14ac:dyDescent="0.35">
      <c r="A6668">
        <v>7003</v>
      </c>
      <c r="B6668" t="s">
        <v>22939</v>
      </c>
      <c r="C6668">
        <v>0</v>
      </c>
      <c r="D6668" s="181">
        <v>24.931000000000001</v>
      </c>
    </row>
    <row r="6669" spans="1:4" x14ac:dyDescent="0.35">
      <c r="A6669">
        <v>7004</v>
      </c>
      <c r="B6669" t="s">
        <v>22940</v>
      </c>
      <c r="C6669">
        <v>0</v>
      </c>
      <c r="D6669" s="181">
        <v>26.542999999999999</v>
      </c>
    </row>
    <row r="6670" spans="1:4" x14ac:dyDescent="0.35">
      <c r="A6670">
        <v>7005</v>
      </c>
      <c r="B6670" t="s">
        <v>22941</v>
      </c>
      <c r="C6670">
        <v>0</v>
      </c>
      <c r="D6670" s="181">
        <v>188.62</v>
      </c>
    </row>
    <row r="6671" spans="1:4" x14ac:dyDescent="0.35">
      <c r="A6671">
        <v>7006</v>
      </c>
      <c r="B6671" t="s">
        <v>22942</v>
      </c>
      <c r="C6671">
        <v>0</v>
      </c>
      <c r="D6671" s="181">
        <v>21.4</v>
      </c>
    </row>
    <row r="6672" spans="1:4" x14ac:dyDescent="0.35">
      <c r="A6672">
        <v>7007</v>
      </c>
      <c r="B6672" t="s">
        <v>22943</v>
      </c>
      <c r="C6672">
        <v>0</v>
      </c>
      <c r="D6672" s="181">
        <v>30.38</v>
      </c>
    </row>
    <row r="6673" spans="1:4" x14ac:dyDescent="0.35">
      <c r="A6673">
        <v>7008</v>
      </c>
      <c r="B6673" t="s">
        <v>22944</v>
      </c>
      <c r="C6673">
        <v>0</v>
      </c>
      <c r="D6673" s="181">
        <v>27.87</v>
      </c>
    </row>
    <row r="6674" spans="1:4" x14ac:dyDescent="0.35">
      <c r="A6674">
        <v>7009</v>
      </c>
      <c r="B6674" t="s">
        <v>22945</v>
      </c>
      <c r="C6674">
        <v>0</v>
      </c>
      <c r="D6674" s="181">
        <v>26.57</v>
      </c>
    </row>
    <row r="6675" spans="1:4" x14ac:dyDescent="0.35">
      <c r="A6675">
        <v>7010</v>
      </c>
      <c r="B6675" t="s">
        <v>22946</v>
      </c>
      <c r="C6675">
        <v>0</v>
      </c>
      <c r="D6675" s="181">
        <v>25.12</v>
      </c>
    </row>
    <row r="6676" spans="1:4" x14ac:dyDescent="0.35">
      <c r="A6676">
        <v>7011</v>
      </c>
      <c r="B6676" t="s">
        <v>22947</v>
      </c>
      <c r="C6676">
        <v>0</v>
      </c>
      <c r="D6676" s="181">
        <v>63.62</v>
      </c>
    </row>
    <row r="6677" spans="1:4" x14ac:dyDescent="0.35">
      <c r="A6677">
        <v>7012</v>
      </c>
      <c r="B6677" t="s">
        <v>22948</v>
      </c>
      <c r="C6677">
        <v>0</v>
      </c>
      <c r="D6677" s="181">
        <v>22.5</v>
      </c>
    </row>
    <row r="6678" spans="1:4" x14ac:dyDescent="0.35">
      <c r="A6678">
        <v>7013</v>
      </c>
      <c r="B6678" t="s">
        <v>22949</v>
      </c>
      <c r="C6678">
        <v>0</v>
      </c>
      <c r="D6678" s="181">
        <v>3103.76</v>
      </c>
    </row>
    <row r="6679" spans="1:4" x14ac:dyDescent="0.35">
      <c r="A6679">
        <v>7014</v>
      </c>
      <c r="B6679" t="s">
        <v>22950</v>
      </c>
      <c r="C6679">
        <v>0</v>
      </c>
      <c r="D6679" s="181">
        <v>278.48</v>
      </c>
    </row>
    <row r="6680" spans="1:4" x14ac:dyDescent="0.35">
      <c r="A6680">
        <v>7015</v>
      </c>
      <c r="B6680" t="s">
        <v>22951</v>
      </c>
      <c r="C6680">
        <v>0</v>
      </c>
      <c r="D6680" s="181">
        <v>29.69</v>
      </c>
    </row>
    <row r="6681" spans="1:4" x14ac:dyDescent="0.35">
      <c r="A6681">
        <v>7016</v>
      </c>
      <c r="B6681" t="s">
        <v>22952</v>
      </c>
      <c r="C6681">
        <v>0</v>
      </c>
      <c r="D6681" s="181">
        <v>38.4</v>
      </c>
    </row>
    <row r="6682" spans="1:4" x14ac:dyDescent="0.35">
      <c r="A6682">
        <v>7017</v>
      </c>
      <c r="B6682" t="s">
        <v>22953</v>
      </c>
      <c r="C6682">
        <v>0</v>
      </c>
      <c r="D6682" s="181">
        <v>24.66</v>
      </c>
    </row>
    <row r="6683" spans="1:4" x14ac:dyDescent="0.35">
      <c r="A6683">
        <v>7019</v>
      </c>
      <c r="B6683" t="s">
        <v>22954</v>
      </c>
      <c r="C6683">
        <v>42</v>
      </c>
      <c r="D6683" s="181">
        <v>10.065</v>
      </c>
    </row>
    <row r="6684" spans="1:4" x14ac:dyDescent="0.35">
      <c r="A6684">
        <v>7020</v>
      </c>
      <c r="B6684" t="s">
        <v>22955</v>
      </c>
      <c r="C6684">
        <v>0</v>
      </c>
      <c r="D6684" s="181">
        <v>13.94</v>
      </c>
    </row>
    <row r="6685" spans="1:4" x14ac:dyDescent="0.35">
      <c r="A6685">
        <v>7021</v>
      </c>
      <c r="B6685" t="s">
        <v>22956</v>
      </c>
      <c r="C6685">
        <v>0</v>
      </c>
      <c r="D6685" s="181">
        <v>17.486999999999998</v>
      </c>
    </row>
    <row r="6686" spans="1:4" x14ac:dyDescent="0.35">
      <c r="A6686">
        <v>7022</v>
      </c>
      <c r="B6686" t="s">
        <v>22957</v>
      </c>
      <c r="C6686">
        <v>0</v>
      </c>
      <c r="D6686" s="181">
        <v>8.32</v>
      </c>
    </row>
    <row r="6687" spans="1:4" x14ac:dyDescent="0.35">
      <c r="A6687">
        <v>7023</v>
      </c>
      <c r="B6687" t="s">
        <v>22958</v>
      </c>
      <c r="C6687">
        <v>0</v>
      </c>
      <c r="D6687" s="181">
        <v>86.4</v>
      </c>
    </row>
    <row r="6688" spans="1:4" x14ac:dyDescent="0.35">
      <c r="A6688">
        <v>7024</v>
      </c>
      <c r="B6688" t="s">
        <v>22959</v>
      </c>
      <c r="C6688">
        <v>0</v>
      </c>
      <c r="D6688" s="181">
        <v>55.8</v>
      </c>
    </row>
    <row r="6689" spans="1:4" x14ac:dyDescent="0.35">
      <c r="A6689">
        <v>7025</v>
      </c>
      <c r="B6689" t="s">
        <v>22960</v>
      </c>
      <c r="C6689">
        <v>6</v>
      </c>
      <c r="D6689" s="181">
        <v>12.9</v>
      </c>
    </row>
    <row r="6690" spans="1:4" x14ac:dyDescent="0.35">
      <c r="A6690">
        <v>7026</v>
      </c>
      <c r="B6690" t="s">
        <v>22961</v>
      </c>
      <c r="C6690">
        <v>6</v>
      </c>
      <c r="D6690" s="181">
        <v>7.4249999999999998</v>
      </c>
    </row>
    <row r="6691" spans="1:4" x14ac:dyDescent="0.35">
      <c r="A6691">
        <v>7027</v>
      </c>
      <c r="B6691" t="s">
        <v>22962</v>
      </c>
      <c r="C6691">
        <v>6</v>
      </c>
      <c r="D6691" s="181">
        <v>25.2</v>
      </c>
    </row>
    <row r="6692" spans="1:4" x14ac:dyDescent="0.35">
      <c r="A6692">
        <v>7028</v>
      </c>
      <c r="B6692" t="s">
        <v>22963</v>
      </c>
      <c r="C6692">
        <v>0</v>
      </c>
      <c r="D6692" s="181">
        <v>21.62</v>
      </c>
    </row>
    <row r="6693" spans="1:4" x14ac:dyDescent="0.35">
      <c r="A6693">
        <v>7029</v>
      </c>
      <c r="B6693" t="s">
        <v>22964</v>
      </c>
      <c r="C6693">
        <v>0</v>
      </c>
      <c r="D6693" s="181">
        <v>10.4</v>
      </c>
    </row>
    <row r="6694" spans="1:4" x14ac:dyDescent="0.35">
      <c r="A6694">
        <v>7030</v>
      </c>
      <c r="B6694" t="s">
        <v>22965</v>
      </c>
      <c r="C6694">
        <v>0</v>
      </c>
      <c r="D6694" s="181">
        <v>5.86</v>
      </c>
    </row>
    <row r="6695" spans="1:4" x14ac:dyDescent="0.35">
      <c r="A6695">
        <v>7031</v>
      </c>
      <c r="B6695" t="s">
        <v>22966</v>
      </c>
      <c r="C6695">
        <v>0</v>
      </c>
      <c r="D6695" s="181">
        <v>31.03</v>
      </c>
    </row>
    <row r="6696" spans="1:4" x14ac:dyDescent="0.35">
      <c r="A6696">
        <v>7032</v>
      </c>
      <c r="B6696" t="s">
        <v>22967</v>
      </c>
      <c r="C6696">
        <v>0</v>
      </c>
      <c r="D6696" s="181">
        <v>95.03</v>
      </c>
    </row>
    <row r="6697" spans="1:4" x14ac:dyDescent="0.35">
      <c r="A6697">
        <v>7033</v>
      </c>
      <c r="B6697" t="s">
        <v>22968</v>
      </c>
      <c r="C6697">
        <v>0</v>
      </c>
      <c r="D6697" s="181">
        <v>8.5500000000000007</v>
      </c>
    </row>
    <row r="6698" spans="1:4" x14ac:dyDescent="0.35">
      <c r="A6698">
        <v>7034</v>
      </c>
      <c r="B6698" t="s">
        <v>22969</v>
      </c>
      <c r="C6698">
        <v>0</v>
      </c>
      <c r="D6698" s="181">
        <v>34.200000000000003</v>
      </c>
    </row>
    <row r="6699" spans="1:4" x14ac:dyDescent="0.35">
      <c r="A6699">
        <v>7035</v>
      </c>
      <c r="B6699" t="s">
        <v>22970</v>
      </c>
      <c r="C6699">
        <v>0</v>
      </c>
      <c r="D6699" s="181">
        <v>10.45</v>
      </c>
    </row>
    <row r="6700" spans="1:4" x14ac:dyDescent="0.35">
      <c r="A6700">
        <v>7036</v>
      </c>
      <c r="B6700" t="s">
        <v>22971</v>
      </c>
      <c r="C6700">
        <v>0</v>
      </c>
      <c r="D6700" s="181">
        <v>11.31</v>
      </c>
    </row>
    <row r="6701" spans="1:4" x14ac:dyDescent="0.35">
      <c r="A6701">
        <v>7037</v>
      </c>
      <c r="B6701" t="s">
        <v>22972</v>
      </c>
      <c r="C6701">
        <v>0</v>
      </c>
      <c r="D6701" s="181">
        <v>40.950000000000003</v>
      </c>
    </row>
    <row r="6702" spans="1:4" x14ac:dyDescent="0.35">
      <c r="A6702">
        <v>7038</v>
      </c>
      <c r="B6702" t="s">
        <v>22973</v>
      </c>
      <c r="C6702">
        <v>0</v>
      </c>
      <c r="D6702" s="181">
        <v>28.6</v>
      </c>
    </row>
    <row r="6703" spans="1:4" x14ac:dyDescent="0.35">
      <c r="A6703">
        <v>7039</v>
      </c>
      <c r="B6703" t="s">
        <v>22974</v>
      </c>
      <c r="C6703">
        <v>0</v>
      </c>
      <c r="D6703" s="181">
        <v>12.1</v>
      </c>
    </row>
    <row r="6704" spans="1:4" x14ac:dyDescent="0.35">
      <c r="A6704">
        <v>7040</v>
      </c>
      <c r="B6704" t="s">
        <v>22975</v>
      </c>
      <c r="C6704">
        <v>12</v>
      </c>
      <c r="D6704" s="181">
        <v>7.2</v>
      </c>
    </row>
    <row r="6705" spans="1:4" x14ac:dyDescent="0.35">
      <c r="A6705">
        <v>7041</v>
      </c>
      <c r="B6705" t="s">
        <v>22976</v>
      </c>
      <c r="C6705">
        <v>0</v>
      </c>
      <c r="D6705" s="181">
        <v>6.13</v>
      </c>
    </row>
    <row r="6706" spans="1:4" x14ac:dyDescent="0.35">
      <c r="A6706">
        <v>7042</v>
      </c>
      <c r="B6706" t="s">
        <v>22977</v>
      </c>
      <c r="C6706">
        <v>0</v>
      </c>
      <c r="D6706" s="181">
        <v>11.25</v>
      </c>
    </row>
    <row r="6707" spans="1:4" x14ac:dyDescent="0.35">
      <c r="A6707">
        <v>7043</v>
      </c>
      <c r="B6707" t="s">
        <v>22978</v>
      </c>
      <c r="C6707">
        <v>0</v>
      </c>
      <c r="D6707" s="181">
        <v>22.5</v>
      </c>
    </row>
    <row r="6708" spans="1:4" x14ac:dyDescent="0.35">
      <c r="A6708">
        <v>7044</v>
      </c>
      <c r="B6708" t="s">
        <v>22979</v>
      </c>
      <c r="C6708">
        <v>0</v>
      </c>
      <c r="D6708" s="181">
        <v>22.5</v>
      </c>
    </row>
    <row r="6709" spans="1:4" x14ac:dyDescent="0.35">
      <c r="A6709">
        <v>7045</v>
      </c>
      <c r="B6709" t="s">
        <v>22980</v>
      </c>
      <c r="C6709">
        <v>0</v>
      </c>
      <c r="D6709" s="181">
        <v>22.5</v>
      </c>
    </row>
    <row r="6710" spans="1:4" x14ac:dyDescent="0.35">
      <c r="A6710">
        <v>7046</v>
      </c>
      <c r="B6710" t="s">
        <v>22981</v>
      </c>
      <c r="C6710">
        <v>0</v>
      </c>
      <c r="D6710" s="181">
        <v>17.100000000000001</v>
      </c>
    </row>
    <row r="6711" spans="1:4" x14ac:dyDescent="0.35">
      <c r="A6711">
        <v>7047</v>
      </c>
      <c r="B6711" t="s">
        <v>22982</v>
      </c>
      <c r="C6711">
        <v>0</v>
      </c>
      <c r="D6711" s="181">
        <v>16.966999999999999</v>
      </c>
    </row>
    <row r="6712" spans="1:4" x14ac:dyDescent="0.35">
      <c r="A6712">
        <v>7048</v>
      </c>
      <c r="B6712" t="s">
        <v>22983</v>
      </c>
      <c r="C6712">
        <v>6</v>
      </c>
      <c r="D6712" s="181">
        <v>14.21</v>
      </c>
    </row>
    <row r="6713" spans="1:4" x14ac:dyDescent="0.35">
      <c r="A6713">
        <v>7049</v>
      </c>
      <c r="B6713" t="s">
        <v>22984</v>
      </c>
      <c r="C6713">
        <v>0</v>
      </c>
      <c r="D6713" s="181">
        <v>26.6</v>
      </c>
    </row>
    <row r="6714" spans="1:4" x14ac:dyDescent="0.35">
      <c r="A6714">
        <v>7050</v>
      </c>
      <c r="B6714" t="s">
        <v>22985</v>
      </c>
      <c r="C6714">
        <v>0</v>
      </c>
      <c r="D6714" s="181">
        <v>57</v>
      </c>
    </row>
    <row r="6715" spans="1:4" x14ac:dyDescent="0.35">
      <c r="A6715">
        <v>7051</v>
      </c>
      <c r="B6715" t="s">
        <v>22986</v>
      </c>
      <c r="C6715">
        <v>0</v>
      </c>
      <c r="D6715" s="181">
        <v>24.58</v>
      </c>
    </row>
    <row r="6716" spans="1:4" x14ac:dyDescent="0.35">
      <c r="A6716">
        <v>7052</v>
      </c>
      <c r="B6716" t="s">
        <v>22987</v>
      </c>
      <c r="C6716">
        <v>0</v>
      </c>
      <c r="D6716" s="181">
        <v>15.01</v>
      </c>
    </row>
    <row r="6717" spans="1:4" x14ac:dyDescent="0.35">
      <c r="A6717">
        <v>7053</v>
      </c>
      <c r="B6717" t="s">
        <v>22988</v>
      </c>
      <c r="C6717">
        <v>0</v>
      </c>
      <c r="D6717" s="181">
        <v>15.58</v>
      </c>
    </row>
    <row r="6718" spans="1:4" x14ac:dyDescent="0.35">
      <c r="A6718">
        <v>7054</v>
      </c>
      <c r="B6718" t="s">
        <v>22989</v>
      </c>
      <c r="C6718">
        <v>0</v>
      </c>
      <c r="D6718" s="181">
        <v>22.61</v>
      </c>
    </row>
    <row r="6719" spans="1:4" x14ac:dyDescent="0.35">
      <c r="A6719">
        <v>7055</v>
      </c>
      <c r="B6719" t="s">
        <v>22990</v>
      </c>
      <c r="C6719">
        <v>0</v>
      </c>
      <c r="D6719" s="181">
        <v>9.1270000000000007</v>
      </c>
    </row>
    <row r="6720" spans="1:4" x14ac:dyDescent="0.35">
      <c r="A6720">
        <v>7056</v>
      </c>
      <c r="B6720" t="s">
        <v>22991</v>
      </c>
      <c r="C6720">
        <v>0</v>
      </c>
      <c r="D6720" s="181">
        <v>83.16</v>
      </c>
    </row>
    <row r="6721" spans="1:4" x14ac:dyDescent="0.35">
      <c r="A6721">
        <v>7057</v>
      </c>
      <c r="B6721" t="s">
        <v>22992</v>
      </c>
      <c r="C6721">
        <v>0</v>
      </c>
      <c r="D6721" s="181">
        <v>6.68</v>
      </c>
    </row>
    <row r="6722" spans="1:4" x14ac:dyDescent="0.35">
      <c r="A6722">
        <v>7058</v>
      </c>
      <c r="B6722" t="s">
        <v>22993</v>
      </c>
      <c r="C6722">
        <v>0</v>
      </c>
      <c r="D6722" s="181">
        <v>24.8</v>
      </c>
    </row>
    <row r="6723" spans="1:4" x14ac:dyDescent="0.35">
      <c r="A6723">
        <v>7059</v>
      </c>
      <c r="B6723" t="s">
        <v>22994</v>
      </c>
      <c r="C6723">
        <v>3</v>
      </c>
      <c r="D6723" s="181">
        <v>8.5500000000000007</v>
      </c>
    </row>
    <row r="6724" spans="1:4" x14ac:dyDescent="0.35">
      <c r="A6724">
        <v>7060</v>
      </c>
      <c r="B6724" t="s">
        <v>22995</v>
      </c>
      <c r="C6724">
        <v>0</v>
      </c>
      <c r="D6724" s="181">
        <v>7.96</v>
      </c>
    </row>
    <row r="6725" spans="1:4" x14ac:dyDescent="0.35">
      <c r="A6725">
        <v>7061</v>
      </c>
      <c r="B6725" t="s">
        <v>22996</v>
      </c>
      <c r="C6725">
        <v>0</v>
      </c>
      <c r="D6725" s="181">
        <v>30.53</v>
      </c>
    </row>
    <row r="6726" spans="1:4" x14ac:dyDescent="0.35">
      <c r="A6726">
        <v>7062</v>
      </c>
      <c r="B6726" t="s">
        <v>22997</v>
      </c>
      <c r="C6726">
        <v>0</v>
      </c>
      <c r="D6726" s="181">
        <v>130.94</v>
      </c>
    </row>
    <row r="6727" spans="1:4" x14ac:dyDescent="0.35">
      <c r="A6727">
        <v>7063</v>
      </c>
      <c r="B6727" t="s">
        <v>22998</v>
      </c>
      <c r="C6727">
        <v>0</v>
      </c>
      <c r="D6727" s="181">
        <v>17.68</v>
      </c>
    </row>
    <row r="6728" spans="1:4" x14ac:dyDescent="0.35">
      <c r="A6728">
        <v>7064</v>
      </c>
      <c r="B6728" t="s">
        <v>22999</v>
      </c>
      <c r="C6728">
        <v>0</v>
      </c>
      <c r="D6728" s="181">
        <v>24.17</v>
      </c>
    </row>
    <row r="6729" spans="1:4" x14ac:dyDescent="0.35">
      <c r="A6729">
        <v>7065</v>
      </c>
      <c r="B6729" t="s">
        <v>23000</v>
      </c>
      <c r="C6729">
        <v>0</v>
      </c>
      <c r="D6729" s="181">
        <v>71.17</v>
      </c>
    </row>
    <row r="6730" spans="1:4" x14ac:dyDescent="0.35">
      <c r="A6730">
        <v>7066</v>
      </c>
      <c r="B6730" t="s">
        <v>23001</v>
      </c>
      <c r="C6730">
        <v>6</v>
      </c>
      <c r="D6730" s="181">
        <v>19.170000000000002</v>
      </c>
    </row>
    <row r="6731" spans="1:4" x14ac:dyDescent="0.35">
      <c r="A6731">
        <v>7067</v>
      </c>
      <c r="B6731" t="s">
        <v>23002</v>
      </c>
      <c r="C6731">
        <v>0</v>
      </c>
      <c r="D6731" s="181">
        <v>122.34</v>
      </c>
    </row>
    <row r="6732" spans="1:4" x14ac:dyDescent="0.35">
      <c r="A6732">
        <v>7068</v>
      </c>
      <c r="B6732" t="s">
        <v>23003</v>
      </c>
      <c r="C6732">
        <v>0</v>
      </c>
      <c r="D6732" s="181">
        <v>16.62</v>
      </c>
    </row>
    <row r="6733" spans="1:4" x14ac:dyDescent="0.35">
      <c r="A6733">
        <v>7077</v>
      </c>
      <c r="B6733" t="s">
        <v>23004</v>
      </c>
      <c r="C6733">
        <v>0</v>
      </c>
      <c r="D6733" s="181">
        <v>16.27</v>
      </c>
    </row>
    <row r="6734" spans="1:4" x14ac:dyDescent="0.35">
      <c r="A6734">
        <v>7078</v>
      </c>
      <c r="B6734" t="s">
        <v>23005</v>
      </c>
      <c r="C6734">
        <v>3</v>
      </c>
      <c r="D6734" s="181">
        <v>11.36</v>
      </c>
    </row>
    <row r="6735" spans="1:4" x14ac:dyDescent="0.35">
      <c r="A6735">
        <v>7079</v>
      </c>
      <c r="B6735" t="s">
        <v>23006</v>
      </c>
      <c r="C6735">
        <v>0</v>
      </c>
      <c r="D6735" s="181">
        <v>333.16</v>
      </c>
    </row>
    <row r="6736" spans="1:4" x14ac:dyDescent="0.35">
      <c r="A6736">
        <v>7080</v>
      </c>
      <c r="B6736" t="s">
        <v>23007</v>
      </c>
      <c r="C6736">
        <v>0</v>
      </c>
      <c r="D6736" s="181">
        <v>13.97</v>
      </c>
    </row>
    <row r="6737" spans="1:4" x14ac:dyDescent="0.35">
      <c r="A6737">
        <v>7081</v>
      </c>
      <c r="B6737" t="s">
        <v>23008</v>
      </c>
      <c r="C6737">
        <v>6</v>
      </c>
      <c r="D6737" s="181">
        <v>43.33</v>
      </c>
    </row>
    <row r="6738" spans="1:4" x14ac:dyDescent="0.35">
      <c r="A6738">
        <v>7082</v>
      </c>
      <c r="B6738" t="s">
        <v>23009</v>
      </c>
      <c r="C6738">
        <v>0</v>
      </c>
      <c r="D6738" s="181">
        <v>75.88</v>
      </c>
    </row>
    <row r="6739" spans="1:4" x14ac:dyDescent="0.35">
      <c r="A6739">
        <v>7083</v>
      </c>
      <c r="B6739" t="s">
        <v>23010</v>
      </c>
      <c r="C6739">
        <v>0</v>
      </c>
      <c r="D6739" s="181">
        <v>80.11</v>
      </c>
    </row>
    <row r="6740" spans="1:4" x14ac:dyDescent="0.35">
      <c r="A6740">
        <v>7084</v>
      </c>
      <c r="B6740" t="s">
        <v>23011</v>
      </c>
      <c r="C6740">
        <v>0</v>
      </c>
      <c r="D6740" s="181">
        <v>16.82</v>
      </c>
    </row>
    <row r="6741" spans="1:4" x14ac:dyDescent="0.35">
      <c r="A6741">
        <v>7085</v>
      </c>
      <c r="B6741" t="s">
        <v>23012</v>
      </c>
      <c r="C6741">
        <v>0</v>
      </c>
      <c r="D6741" s="181">
        <v>12.8</v>
      </c>
    </row>
    <row r="6742" spans="1:4" x14ac:dyDescent="0.35">
      <c r="A6742">
        <v>7086</v>
      </c>
      <c r="B6742" t="s">
        <v>23013</v>
      </c>
      <c r="C6742">
        <v>0</v>
      </c>
      <c r="D6742" s="181">
        <v>12.14</v>
      </c>
    </row>
    <row r="6743" spans="1:4" x14ac:dyDescent="0.35">
      <c r="A6743">
        <v>7087</v>
      </c>
      <c r="B6743" t="s">
        <v>23014</v>
      </c>
      <c r="C6743">
        <v>30</v>
      </c>
      <c r="D6743" s="181">
        <v>9.468</v>
      </c>
    </row>
    <row r="6744" spans="1:4" x14ac:dyDescent="0.35">
      <c r="A6744">
        <v>7088</v>
      </c>
      <c r="B6744" t="s">
        <v>23015</v>
      </c>
      <c r="C6744">
        <v>0</v>
      </c>
      <c r="D6744" s="181">
        <v>10.39</v>
      </c>
    </row>
    <row r="6745" spans="1:4" x14ac:dyDescent="0.35">
      <c r="A6745">
        <v>7089</v>
      </c>
      <c r="B6745" t="s">
        <v>23016</v>
      </c>
      <c r="C6745">
        <v>0</v>
      </c>
      <c r="D6745" s="181">
        <v>13.5</v>
      </c>
    </row>
    <row r="6746" spans="1:4" x14ac:dyDescent="0.35">
      <c r="A6746">
        <v>7090</v>
      </c>
      <c r="B6746" t="s">
        <v>23017</v>
      </c>
      <c r="C6746">
        <v>6</v>
      </c>
      <c r="D6746" s="181">
        <v>49.16</v>
      </c>
    </row>
    <row r="6747" spans="1:4" x14ac:dyDescent="0.35">
      <c r="A6747">
        <v>7091</v>
      </c>
      <c r="B6747" t="s">
        <v>23018</v>
      </c>
      <c r="C6747">
        <v>0</v>
      </c>
      <c r="D6747" s="181">
        <v>55.95</v>
      </c>
    </row>
    <row r="6748" spans="1:4" x14ac:dyDescent="0.35">
      <c r="A6748">
        <v>7092</v>
      </c>
      <c r="B6748" t="s">
        <v>23019</v>
      </c>
      <c r="C6748">
        <v>6</v>
      </c>
      <c r="D6748" s="181">
        <v>10.45</v>
      </c>
    </row>
    <row r="6749" spans="1:4" x14ac:dyDescent="0.35">
      <c r="A6749">
        <v>7093</v>
      </c>
      <c r="B6749" t="s">
        <v>23020</v>
      </c>
      <c r="C6749">
        <v>0</v>
      </c>
      <c r="D6749" s="181">
        <v>123.31</v>
      </c>
    </row>
    <row r="6750" spans="1:4" x14ac:dyDescent="0.35">
      <c r="A6750">
        <v>7094</v>
      </c>
      <c r="B6750" t="s">
        <v>23021</v>
      </c>
      <c r="C6750">
        <v>0</v>
      </c>
      <c r="D6750" s="181">
        <v>20.350000000000001</v>
      </c>
    </row>
    <row r="6751" spans="1:4" x14ac:dyDescent="0.35">
      <c r="A6751">
        <v>7095</v>
      </c>
      <c r="B6751" t="s">
        <v>23022</v>
      </c>
      <c r="C6751">
        <v>12</v>
      </c>
      <c r="D6751" s="181">
        <v>11.01</v>
      </c>
    </row>
    <row r="6752" spans="1:4" x14ac:dyDescent="0.35">
      <c r="A6752">
        <v>7096</v>
      </c>
      <c r="B6752" t="s">
        <v>23023</v>
      </c>
      <c r="C6752">
        <v>0</v>
      </c>
      <c r="D6752" s="181">
        <v>48.96</v>
      </c>
    </row>
    <row r="6753" spans="1:4" x14ac:dyDescent="0.35">
      <c r="A6753">
        <v>7097</v>
      </c>
      <c r="B6753" t="s">
        <v>23024</v>
      </c>
      <c r="C6753">
        <v>0</v>
      </c>
      <c r="D6753" s="181">
        <v>128.44</v>
      </c>
    </row>
    <row r="6754" spans="1:4" x14ac:dyDescent="0.35">
      <c r="A6754">
        <v>7098</v>
      </c>
      <c r="B6754" t="s">
        <v>23025</v>
      </c>
      <c r="C6754">
        <v>6</v>
      </c>
      <c r="D6754" s="181">
        <v>33.380000000000003</v>
      </c>
    </row>
    <row r="6755" spans="1:4" x14ac:dyDescent="0.35">
      <c r="A6755">
        <v>7099</v>
      </c>
      <c r="B6755" t="s">
        <v>23026</v>
      </c>
      <c r="C6755">
        <v>0</v>
      </c>
      <c r="D6755" s="181">
        <v>389.18</v>
      </c>
    </row>
    <row r="6756" spans="1:4" x14ac:dyDescent="0.35">
      <c r="A6756">
        <v>7100</v>
      </c>
      <c r="B6756" t="s">
        <v>23027</v>
      </c>
      <c r="C6756">
        <v>9</v>
      </c>
      <c r="D6756" s="181">
        <v>10.3</v>
      </c>
    </row>
    <row r="6757" spans="1:4" x14ac:dyDescent="0.35">
      <c r="A6757">
        <v>7101</v>
      </c>
      <c r="B6757" t="s">
        <v>23028</v>
      </c>
      <c r="C6757">
        <v>0</v>
      </c>
      <c r="D6757" s="181">
        <v>11.45</v>
      </c>
    </row>
    <row r="6758" spans="1:4" x14ac:dyDescent="0.35">
      <c r="A6758">
        <v>7102</v>
      </c>
      <c r="B6758" t="s">
        <v>23029</v>
      </c>
      <c r="C6758">
        <v>0</v>
      </c>
      <c r="D6758" s="181">
        <v>11</v>
      </c>
    </row>
    <row r="6759" spans="1:4" x14ac:dyDescent="0.35">
      <c r="A6759">
        <v>7103</v>
      </c>
      <c r="B6759" t="s">
        <v>23030</v>
      </c>
      <c r="C6759">
        <v>6</v>
      </c>
      <c r="D6759" s="181">
        <v>42.69</v>
      </c>
    </row>
    <row r="6760" spans="1:4" x14ac:dyDescent="0.35">
      <c r="A6760">
        <v>7104</v>
      </c>
      <c r="B6760" t="s">
        <v>23031</v>
      </c>
      <c r="C6760">
        <v>0</v>
      </c>
      <c r="D6760" s="181">
        <v>22.4</v>
      </c>
    </row>
    <row r="6761" spans="1:4" x14ac:dyDescent="0.35">
      <c r="A6761">
        <v>7105</v>
      </c>
      <c r="B6761" t="s">
        <v>23032</v>
      </c>
      <c r="C6761">
        <v>6</v>
      </c>
      <c r="D6761" s="181">
        <v>6.5</v>
      </c>
    </row>
    <row r="6762" spans="1:4" x14ac:dyDescent="0.35">
      <c r="A6762">
        <v>7106</v>
      </c>
      <c r="B6762" t="s">
        <v>23033</v>
      </c>
      <c r="C6762">
        <v>0</v>
      </c>
      <c r="D6762" s="181">
        <v>76</v>
      </c>
    </row>
    <row r="6763" spans="1:4" x14ac:dyDescent="0.35">
      <c r="A6763">
        <v>7107</v>
      </c>
      <c r="B6763" t="s">
        <v>23034</v>
      </c>
      <c r="C6763">
        <v>0</v>
      </c>
      <c r="D6763" s="181">
        <v>76</v>
      </c>
    </row>
    <row r="6764" spans="1:4" x14ac:dyDescent="0.35">
      <c r="A6764">
        <v>7108</v>
      </c>
      <c r="B6764" t="s">
        <v>23035</v>
      </c>
      <c r="C6764">
        <v>0</v>
      </c>
      <c r="D6764" s="181">
        <v>22.05</v>
      </c>
    </row>
    <row r="6765" spans="1:4" x14ac:dyDescent="0.35">
      <c r="A6765">
        <v>7109</v>
      </c>
      <c r="B6765" t="s">
        <v>23036</v>
      </c>
      <c r="C6765">
        <v>12</v>
      </c>
      <c r="D6765" s="181">
        <v>9.27</v>
      </c>
    </row>
    <row r="6766" spans="1:4" x14ac:dyDescent="0.35">
      <c r="A6766">
        <v>7110</v>
      </c>
      <c r="B6766" t="s">
        <v>23037</v>
      </c>
      <c r="C6766">
        <v>0</v>
      </c>
      <c r="D6766" s="181">
        <v>0</v>
      </c>
    </row>
    <row r="6767" spans="1:4" x14ac:dyDescent="0.35">
      <c r="A6767">
        <v>7111</v>
      </c>
      <c r="B6767" t="s">
        <v>23038</v>
      </c>
      <c r="C6767">
        <v>0</v>
      </c>
      <c r="D6767" s="181">
        <v>51.2</v>
      </c>
    </row>
    <row r="6768" spans="1:4" x14ac:dyDescent="0.35">
      <c r="A6768">
        <v>7112</v>
      </c>
      <c r="B6768" t="s">
        <v>23039</v>
      </c>
      <c r="C6768">
        <v>0</v>
      </c>
      <c r="D6768" s="181">
        <v>5.99</v>
      </c>
    </row>
    <row r="6769" spans="1:4" x14ac:dyDescent="0.35">
      <c r="A6769">
        <v>7113</v>
      </c>
      <c r="B6769" t="s">
        <v>23040</v>
      </c>
      <c r="C6769">
        <v>0</v>
      </c>
      <c r="D6769" s="181">
        <v>27</v>
      </c>
    </row>
    <row r="6770" spans="1:4" x14ac:dyDescent="0.35">
      <c r="A6770">
        <v>7114</v>
      </c>
      <c r="B6770" t="s">
        <v>23041</v>
      </c>
      <c r="C6770">
        <v>12</v>
      </c>
      <c r="D6770" s="181">
        <v>8.1999999999999993</v>
      </c>
    </row>
    <row r="6771" spans="1:4" x14ac:dyDescent="0.35">
      <c r="A6771">
        <v>7115</v>
      </c>
      <c r="B6771" t="s">
        <v>23042</v>
      </c>
      <c r="C6771">
        <v>0</v>
      </c>
      <c r="D6771" s="181">
        <v>51.95</v>
      </c>
    </row>
    <row r="6772" spans="1:4" x14ac:dyDescent="0.35">
      <c r="A6772">
        <v>7116</v>
      </c>
      <c r="B6772" t="s">
        <v>23043</v>
      </c>
      <c r="C6772">
        <v>0</v>
      </c>
      <c r="D6772" s="181">
        <v>6.96</v>
      </c>
    </row>
    <row r="6773" spans="1:4" x14ac:dyDescent="0.35">
      <c r="A6773">
        <v>7117</v>
      </c>
      <c r="B6773" t="s">
        <v>23044</v>
      </c>
      <c r="C6773">
        <v>0</v>
      </c>
      <c r="D6773" s="181">
        <v>22.05</v>
      </c>
    </row>
    <row r="6774" spans="1:4" x14ac:dyDescent="0.35">
      <c r="A6774">
        <v>7118</v>
      </c>
      <c r="B6774" t="s">
        <v>23045</v>
      </c>
      <c r="C6774">
        <v>0</v>
      </c>
      <c r="D6774" s="181">
        <v>39.56</v>
      </c>
    </row>
    <row r="6775" spans="1:4" x14ac:dyDescent="0.35">
      <c r="A6775">
        <v>7119</v>
      </c>
      <c r="B6775" t="s">
        <v>23046</v>
      </c>
      <c r="C6775">
        <v>0</v>
      </c>
      <c r="D6775" s="181">
        <v>34.868000000000002</v>
      </c>
    </row>
    <row r="6776" spans="1:4" x14ac:dyDescent="0.35">
      <c r="A6776">
        <v>7120</v>
      </c>
      <c r="B6776" t="s">
        <v>23047</v>
      </c>
      <c r="C6776">
        <v>0</v>
      </c>
      <c r="D6776" s="181">
        <v>13.156000000000001</v>
      </c>
    </row>
    <row r="6777" spans="1:4" x14ac:dyDescent="0.35">
      <c r="A6777">
        <v>7121</v>
      </c>
      <c r="B6777" t="s">
        <v>23048</v>
      </c>
      <c r="C6777">
        <v>0</v>
      </c>
      <c r="D6777" s="181">
        <v>40.200000000000003</v>
      </c>
    </row>
    <row r="6778" spans="1:4" x14ac:dyDescent="0.35">
      <c r="A6778">
        <v>7122</v>
      </c>
      <c r="B6778" t="s">
        <v>23049</v>
      </c>
      <c r="C6778">
        <v>0</v>
      </c>
      <c r="D6778" s="181">
        <v>152</v>
      </c>
    </row>
    <row r="6779" spans="1:4" x14ac:dyDescent="0.35">
      <c r="A6779">
        <v>7123</v>
      </c>
      <c r="B6779" t="s">
        <v>23050</v>
      </c>
      <c r="C6779">
        <v>0</v>
      </c>
      <c r="D6779" s="181">
        <v>123.5</v>
      </c>
    </row>
    <row r="6780" spans="1:4" x14ac:dyDescent="0.35">
      <c r="A6780">
        <v>7124</v>
      </c>
      <c r="B6780" t="s">
        <v>23051</v>
      </c>
      <c r="C6780">
        <v>0</v>
      </c>
      <c r="D6780" s="181">
        <v>7.7169999999999996</v>
      </c>
    </row>
    <row r="6781" spans="1:4" x14ac:dyDescent="0.35">
      <c r="A6781">
        <v>7125</v>
      </c>
      <c r="B6781" t="s">
        <v>23052</v>
      </c>
      <c r="C6781">
        <v>0</v>
      </c>
      <c r="D6781" s="181">
        <v>167.2</v>
      </c>
    </row>
    <row r="6782" spans="1:4" x14ac:dyDescent="0.35">
      <c r="A6782">
        <v>7126</v>
      </c>
      <c r="B6782" t="s">
        <v>23053</v>
      </c>
      <c r="C6782">
        <v>0</v>
      </c>
      <c r="D6782" s="181">
        <v>6.94</v>
      </c>
    </row>
    <row r="6783" spans="1:4" x14ac:dyDescent="0.35">
      <c r="A6783">
        <v>7127</v>
      </c>
      <c r="B6783" t="s">
        <v>23054</v>
      </c>
      <c r="C6783">
        <v>0</v>
      </c>
      <c r="D6783" s="181">
        <v>19</v>
      </c>
    </row>
    <row r="6784" spans="1:4" x14ac:dyDescent="0.35">
      <c r="A6784">
        <v>7128</v>
      </c>
      <c r="B6784" t="s">
        <v>23055</v>
      </c>
      <c r="C6784">
        <v>0</v>
      </c>
      <c r="D6784" s="181">
        <v>62.7</v>
      </c>
    </row>
    <row r="6785" spans="1:4" x14ac:dyDescent="0.35">
      <c r="A6785">
        <v>7129</v>
      </c>
      <c r="B6785" t="s">
        <v>23056</v>
      </c>
      <c r="C6785">
        <v>0</v>
      </c>
      <c r="D6785" s="181">
        <v>31.35</v>
      </c>
    </row>
    <row r="6786" spans="1:4" x14ac:dyDescent="0.35">
      <c r="A6786">
        <v>7130</v>
      </c>
      <c r="B6786" t="s">
        <v>23057</v>
      </c>
      <c r="C6786">
        <v>0</v>
      </c>
      <c r="D6786" s="181">
        <v>38.67</v>
      </c>
    </row>
    <row r="6787" spans="1:4" x14ac:dyDescent="0.35">
      <c r="A6787">
        <v>7131</v>
      </c>
      <c r="B6787" t="s">
        <v>23058</v>
      </c>
      <c r="C6787">
        <v>0</v>
      </c>
      <c r="D6787" s="181">
        <v>12.82</v>
      </c>
    </row>
    <row r="6788" spans="1:4" x14ac:dyDescent="0.35">
      <c r="A6788">
        <v>7132</v>
      </c>
      <c r="B6788" t="s">
        <v>23059</v>
      </c>
      <c r="C6788">
        <v>18</v>
      </c>
      <c r="D6788" s="181">
        <v>6.78</v>
      </c>
    </row>
    <row r="6789" spans="1:4" x14ac:dyDescent="0.35">
      <c r="A6789">
        <v>7133</v>
      </c>
      <c r="B6789" t="s">
        <v>23060</v>
      </c>
      <c r="C6789">
        <v>0</v>
      </c>
      <c r="D6789" s="181">
        <v>518.4</v>
      </c>
    </row>
    <row r="6790" spans="1:4" x14ac:dyDescent="0.35">
      <c r="A6790">
        <v>7134</v>
      </c>
      <c r="B6790" t="s">
        <v>23061</v>
      </c>
      <c r="C6790">
        <v>72</v>
      </c>
      <c r="D6790" s="181">
        <v>12.967000000000001</v>
      </c>
    </row>
    <row r="6791" spans="1:4" x14ac:dyDescent="0.35">
      <c r="A6791">
        <v>7135</v>
      </c>
      <c r="B6791" t="s">
        <v>23062</v>
      </c>
      <c r="C6791">
        <v>72</v>
      </c>
      <c r="D6791" s="181">
        <v>12.967000000000001</v>
      </c>
    </row>
    <row r="6792" spans="1:4" x14ac:dyDescent="0.35">
      <c r="A6792">
        <v>7136</v>
      </c>
      <c r="B6792" t="s">
        <v>23063</v>
      </c>
      <c r="C6792">
        <v>0</v>
      </c>
      <c r="D6792" s="181">
        <v>14.25</v>
      </c>
    </row>
    <row r="6793" spans="1:4" x14ac:dyDescent="0.35">
      <c r="A6793">
        <v>7137</v>
      </c>
      <c r="B6793" t="s">
        <v>23064</v>
      </c>
      <c r="C6793">
        <v>0</v>
      </c>
      <c r="D6793" s="181">
        <v>28.03</v>
      </c>
    </row>
    <row r="6794" spans="1:4" x14ac:dyDescent="0.35">
      <c r="A6794">
        <v>7138</v>
      </c>
      <c r="B6794" t="s">
        <v>23065</v>
      </c>
      <c r="C6794">
        <v>6</v>
      </c>
      <c r="D6794" s="181">
        <v>5.34</v>
      </c>
    </row>
    <row r="6795" spans="1:4" x14ac:dyDescent="0.35">
      <c r="A6795">
        <v>7139</v>
      </c>
      <c r="B6795" t="s">
        <v>23066</v>
      </c>
      <c r="C6795">
        <v>0</v>
      </c>
      <c r="D6795" s="181">
        <v>7.13</v>
      </c>
    </row>
    <row r="6796" spans="1:4" x14ac:dyDescent="0.35">
      <c r="A6796">
        <v>7140</v>
      </c>
      <c r="B6796" t="s">
        <v>23067</v>
      </c>
      <c r="C6796">
        <v>6</v>
      </c>
      <c r="D6796" s="181">
        <v>6.6230000000000002</v>
      </c>
    </row>
    <row r="6797" spans="1:4" x14ac:dyDescent="0.35">
      <c r="A6797">
        <v>7141</v>
      </c>
      <c r="B6797" t="s">
        <v>23068</v>
      </c>
      <c r="C6797">
        <v>6</v>
      </c>
      <c r="D6797" s="181">
        <v>15.36</v>
      </c>
    </row>
    <row r="6798" spans="1:4" x14ac:dyDescent="0.35">
      <c r="A6798">
        <v>7142</v>
      </c>
      <c r="B6798" t="s">
        <v>23069</v>
      </c>
      <c r="C6798">
        <v>0</v>
      </c>
      <c r="D6798" s="181">
        <v>10.75</v>
      </c>
    </row>
    <row r="6799" spans="1:4" x14ac:dyDescent="0.35">
      <c r="A6799">
        <v>7143</v>
      </c>
      <c r="B6799" t="s">
        <v>23070</v>
      </c>
      <c r="C6799">
        <v>0</v>
      </c>
      <c r="D6799" s="181">
        <v>26.4</v>
      </c>
    </row>
    <row r="6800" spans="1:4" x14ac:dyDescent="0.35">
      <c r="A6800">
        <v>7144</v>
      </c>
      <c r="B6800" t="s">
        <v>23071</v>
      </c>
      <c r="C6800">
        <v>0</v>
      </c>
      <c r="D6800" s="181">
        <v>8.64</v>
      </c>
    </row>
    <row r="6801" spans="1:4" x14ac:dyDescent="0.35">
      <c r="A6801">
        <v>7145</v>
      </c>
      <c r="B6801" t="s">
        <v>23072</v>
      </c>
      <c r="C6801">
        <v>0</v>
      </c>
      <c r="D6801" s="181">
        <v>20.52</v>
      </c>
    </row>
    <row r="6802" spans="1:4" x14ac:dyDescent="0.35">
      <c r="A6802">
        <v>7146</v>
      </c>
      <c r="B6802" t="s">
        <v>23073</v>
      </c>
      <c r="C6802">
        <v>0</v>
      </c>
      <c r="D6802" s="181">
        <v>598.04999999999995</v>
      </c>
    </row>
    <row r="6803" spans="1:4" x14ac:dyDescent="0.35">
      <c r="A6803">
        <v>7147</v>
      </c>
      <c r="B6803" t="s">
        <v>23074</v>
      </c>
      <c r="C6803">
        <v>0</v>
      </c>
      <c r="D6803" s="181">
        <v>518.04999999999995</v>
      </c>
    </row>
    <row r="6804" spans="1:4" x14ac:dyDescent="0.35">
      <c r="A6804">
        <v>7148</v>
      </c>
      <c r="B6804" t="s">
        <v>23075</v>
      </c>
      <c r="C6804">
        <v>0</v>
      </c>
      <c r="D6804" s="181">
        <v>23.09</v>
      </c>
    </row>
    <row r="6805" spans="1:4" x14ac:dyDescent="0.35">
      <c r="A6805">
        <v>7149</v>
      </c>
      <c r="B6805" t="s">
        <v>23076</v>
      </c>
      <c r="C6805">
        <v>0</v>
      </c>
      <c r="D6805" s="181">
        <v>24.62</v>
      </c>
    </row>
    <row r="6806" spans="1:4" x14ac:dyDescent="0.35">
      <c r="A6806">
        <v>7150</v>
      </c>
      <c r="B6806" t="s">
        <v>23077</v>
      </c>
      <c r="C6806">
        <v>0</v>
      </c>
      <c r="D6806" s="181">
        <v>8.82</v>
      </c>
    </row>
    <row r="6807" spans="1:4" x14ac:dyDescent="0.35">
      <c r="A6807">
        <v>7151</v>
      </c>
      <c r="B6807" t="s">
        <v>23078</v>
      </c>
      <c r="C6807">
        <v>6</v>
      </c>
      <c r="D6807" s="181">
        <v>9.9499999999999993</v>
      </c>
    </row>
    <row r="6808" spans="1:4" x14ac:dyDescent="0.35">
      <c r="A6808">
        <v>7152</v>
      </c>
      <c r="B6808" t="s">
        <v>23079</v>
      </c>
      <c r="C6808">
        <v>3</v>
      </c>
      <c r="D6808" s="181">
        <v>30.02</v>
      </c>
    </row>
    <row r="6809" spans="1:4" x14ac:dyDescent="0.35">
      <c r="A6809">
        <v>7153</v>
      </c>
      <c r="B6809" t="s">
        <v>23080</v>
      </c>
      <c r="C6809">
        <v>15023</v>
      </c>
      <c r="D6809" s="181">
        <v>8.52</v>
      </c>
    </row>
    <row r="6810" spans="1:4" x14ac:dyDescent="0.35">
      <c r="A6810">
        <v>7154</v>
      </c>
      <c r="B6810" t="s">
        <v>23081</v>
      </c>
      <c r="C6810">
        <v>12</v>
      </c>
      <c r="D6810" s="181">
        <v>8.48</v>
      </c>
    </row>
    <row r="6811" spans="1:4" x14ac:dyDescent="0.35">
      <c r="A6811">
        <v>7155</v>
      </c>
      <c r="B6811" t="s">
        <v>23082</v>
      </c>
      <c r="C6811">
        <v>6</v>
      </c>
      <c r="D6811" s="181">
        <v>13.74</v>
      </c>
    </row>
    <row r="6812" spans="1:4" x14ac:dyDescent="0.35">
      <c r="A6812">
        <v>7156</v>
      </c>
      <c r="B6812" t="s">
        <v>23083</v>
      </c>
      <c r="C6812">
        <v>6</v>
      </c>
      <c r="D6812" s="181">
        <v>25.17</v>
      </c>
    </row>
    <row r="6813" spans="1:4" x14ac:dyDescent="0.35">
      <c r="A6813">
        <v>7157</v>
      </c>
      <c r="B6813" t="s">
        <v>23084</v>
      </c>
      <c r="C6813">
        <v>6</v>
      </c>
      <c r="D6813" s="181">
        <v>7.13</v>
      </c>
    </row>
    <row r="6814" spans="1:4" x14ac:dyDescent="0.35">
      <c r="A6814">
        <v>7158</v>
      </c>
      <c r="B6814" t="s">
        <v>23085</v>
      </c>
      <c r="C6814">
        <v>0</v>
      </c>
      <c r="D6814" s="181">
        <v>320.18</v>
      </c>
    </row>
    <row r="6815" spans="1:4" x14ac:dyDescent="0.35">
      <c r="A6815">
        <v>7159</v>
      </c>
      <c r="B6815" t="s">
        <v>23086</v>
      </c>
      <c r="C6815">
        <v>0</v>
      </c>
      <c r="D6815" s="181">
        <v>8.4600000000000009</v>
      </c>
    </row>
    <row r="6816" spans="1:4" x14ac:dyDescent="0.35">
      <c r="A6816">
        <v>7160</v>
      </c>
      <c r="B6816" t="s">
        <v>23087</v>
      </c>
      <c r="C6816">
        <v>12</v>
      </c>
      <c r="D6816" s="181">
        <v>9.7899999999999991</v>
      </c>
    </row>
    <row r="6817" spans="1:4" x14ac:dyDescent="0.35">
      <c r="A6817">
        <v>7161</v>
      </c>
      <c r="B6817" t="s">
        <v>23088</v>
      </c>
      <c r="C6817">
        <v>12</v>
      </c>
      <c r="D6817" s="181">
        <v>11.34</v>
      </c>
    </row>
    <row r="6818" spans="1:4" x14ac:dyDescent="0.35">
      <c r="A6818">
        <v>7162</v>
      </c>
      <c r="B6818" t="s">
        <v>23089</v>
      </c>
      <c r="C6818">
        <v>0</v>
      </c>
      <c r="D6818" s="181">
        <v>40.380000000000003</v>
      </c>
    </row>
    <row r="6819" spans="1:4" x14ac:dyDescent="0.35">
      <c r="A6819">
        <v>7163</v>
      </c>
      <c r="B6819" t="s">
        <v>23090</v>
      </c>
      <c r="C6819">
        <v>6</v>
      </c>
      <c r="D6819" s="181">
        <v>26.13</v>
      </c>
    </row>
    <row r="6820" spans="1:4" x14ac:dyDescent="0.35">
      <c r="A6820">
        <v>7164</v>
      </c>
      <c r="B6820" t="s">
        <v>23091</v>
      </c>
      <c r="C6820">
        <v>18</v>
      </c>
      <c r="D6820" s="181">
        <v>5.35</v>
      </c>
    </row>
    <row r="6821" spans="1:4" x14ac:dyDescent="0.35">
      <c r="A6821">
        <v>7165</v>
      </c>
      <c r="B6821" t="s">
        <v>23092</v>
      </c>
      <c r="C6821">
        <v>0</v>
      </c>
      <c r="D6821" s="181">
        <v>35.42</v>
      </c>
    </row>
    <row r="6822" spans="1:4" x14ac:dyDescent="0.35">
      <c r="A6822">
        <v>7166</v>
      </c>
      <c r="B6822" t="s">
        <v>23093</v>
      </c>
      <c r="C6822">
        <v>0</v>
      </c>
      <c r="D6822" s="181">
        <v>15.68</v>
      </c>
    </row>
    <row r="6823" spans="1:4" x14ac:dyDescent="0.35">
      <c r="A6823">
        <v>7167</v>
      </c>
      <c r="B6823" t="s">
        <v>23094</v>
      </c>
      <c r="C6823">
        <v>0</v>
      </c>
      <c r="D6823" s="181">
        <v>20.488</v>
      </c>
    </row>
    <row r="6824" spans="1:4" x14ac:dyDescent="0.35">
      <c r="A6824">
        <v>7168</v>
      </c>
      <c r="B6824" t="s">
        <v>23095</v>
      </c>
      <c r="C6824">
        <v>12</v>
      </c>
      <c r="D6824" s="181">
        <v>4.9550000000000001</v>
      </c>
    </row>
    <row r="6825" spans="1:4" x14ac:dyDescent="0.35">
      <c r="A6825">
        <v>7169</v>
      </c>
      <c r="B6825" t="s">
        <v>23096</v>
      </c>
      <c r="C6825">
        <v>0</v>
      </c>
      <c r="D6825" s="181">
        <v>4.9550000000000001</v>
      </c>
    </row>
    <row r="6826" spans="1:4" x14ac:dyDescent="0.35">
      <c r="A6826">
        <v>7170</v>
      </c>
      <c r="B6826" t="s">
        <v>23097</v>
      </c>
      <c r="C6826">
        <v>6</v>
      </c>
      <c r="D6826" s="181">
        <v>21</v>
      </c>
    </row>
    <row r="6827" spans="1:4" x14ac:dyDescent="0.35">
      <c r="A6827">
        <v>7171</v>
      </c>
      <c r="B6827" t="s">
        <v>23098</v>
      </c>
      <c r="C6827">
        <v>6</v>
      </c>
      <c r="D6827" s="181">
        <v>18.111000000000001</v>
      </c>
    </row>
    <row r="6828" spans="1:4" x14ac:dyDescent="0.35">
      <c r="A6828">
        <v>7172</v>
      </c>
      <c r="B6828" t="s">
        <v>23099</v>
      </c>
      <c r="C6828">
        <v>0</v>
      </c>
      <c r="D6828" s="181">
        <v>22.08</v>
      </c>
    </row>
    <row r="6829" spans="1:4" x14ac:dyDescent="0.35">
      <c r="A6829">
        <v>7173</v>
      </c>
      <c r="B6829" t="s">
        <v>23100</v>
      </c>
      <c r="C6829">
        <v>36</v>
      </c>
      <c r="D6829" s="181">
        <v>3.6</v>
      </c>
    </row>
    <row r="6830" spans="1:4" x14ac:dyDescent="0.35">
      <c r="A6830">
        <v>7174</v>
      </c>
      <c r="B6830" t="s">
        <v>23101</v>
      </c>
      <c r="C6830">
        <v>54</v>
      </c>
      <c r="D6830" s="181">
        <v>4.68</v>
      </c>
    </row>
    <row r="6831" spans="1:4" x14ac:dyDescent="0.35">
      <c r="A6831">
        <v>7175</v>
      </c>
      <c r="B6831" t="s">
        <v>23102</v>
      </c>
      <c r="C6831">
        <v>0</v>
      </c>
      <c r="D6831" s="181">
        <v>34.36</v>
      </c>
    </row>
    <row r="6832" spans="1:4" x14ac:dyDescent="0.35">
      <c r="A6832">
        <v>7176</v>
      </c>
      <c r="B6832" t="s">
        <v>23103</v>
      </c>
      <c r="C6832">
        <v>0</v>
      </c>
      <c r="D6832" s="181">
        <v>14.03</v>
      </c>
    </row>
    <row r="6833" spans="1:4" x14ac:dyDescent="0.35">
      <c r="A6833">
        <v>7177</v>
      </c>
      <c r="B6833" t="s">
        <v>23104</v>
      </c>
      <c r="C6833">
        <v>0</v>
      </c>
      <c r="D6833" s="181">
        <v>162.28</v>
      </c>
    </row>
    <row r="6834" spans="1:4" x14ac:dyDescent="0.35">
      <c r="A6834">
        <v>7178</v>
      </c>
      <c r="B6834" t="s">
        <v>23105</v>
      </c>
      <c r="C6834">
        <v>0</v>
      </c>
      <c r="D6834" s="181">
        <v>15.57</v>
      </c>
    </row>
    <row r="6835" spans="1:4" x14ac:dyDescent="0.35">
      <c r="A6835">
        <v>7179</v>
      </c>
      <c r="B6835" t="s">
        <v>23106</v>
      </c>
      <c r="C6835">
        <v>0</v>
      </c>
      <c r="D6835" s="181">
        <v>32.68</v>
      </c>
    </row>
    <row r="6836" spans="1:4" x14ac:dyDescent="0.35">
      <c r="A6836">
        <v>7180</v>
      </c>
      <c r="B6836" t="s">
        <v>23107</v>
      </c>
      <c r="C6836">
        <v>0</v>
      </c>
      <c r="D6836" s="181">
        <v>32.4</v>
      </c>
    </row>
    <row r="6837" spans="1:4" x14ac:dyDescent="0.35">
      <c r="A6837">
        <v>7181</v>
      </c>
      <c r="B6837" t="s">
        <v>23108</v>
      </c>
      <c r="C6837">
        <v>0</v>
      </c>
      <c r="D6837" s="181">
        <v>20.9</v>
      </c>
    </row>
    <row r="6838" spans="1:4" x14ac:dyDescent="0.35">
      <c r="A6838">
        <v>7182</v>
      </c>
      <c r="B6838" t="s">
        <v>23109</v>
      </c>
      <c r="C6838">
        <v>120</v>
      </c>
      <c r="D6838" s="181">
        <v>11.41</v>
      </c>
    </row>
    <row r="6839" spans="1:4" x14ac:dyDescent="0.35">
      <c r="A6839">
        <v>7183</v>
      </c>
      <c r="B6839" t="s">
        <v>23110</v>
      </c>
      <c r="C6839">
        <v>120</v>
      </c>
      <c r="D6839" s="181">
        <v>9.44</v>
      </c>
    </row>
    <row r="6840" spans="1:4" x14ac:dyDescent="0.35">
      <c r="A6840">
        <v>7184</v>
      </c>
      <c r="B6840" t="s">
        <v>23111</v>
      </c>
      <c r="C6840">
        <v>120</v>
      </c>
      <c r="D6840" s="181">
        <v>11</v>
      </c>
    </row>
    <row r="6841" spans="1:4" x14ac:dyDescent="0.35">
      <c r="A6841">
        <v>7185</v>
      </c>
      <c r="B6841" t="s">
        <v>23112</v>
      </c>
      <c r="C6841">
        <v>60</v>
      </c>
      <c r="D6841" s="181">
        <v>13.58</v>
      </c>
    </row>
    <row r="6842" spans="1:4" x14ac:dyDescent="0.35">
      <c r="A6842">
        <v>7186</v>
      </c>
      <c r="B6842" t="s">
        <v>23113</v>
      </c>
      <c r="C6842">
        <v>300</v>
      </c>
      <c r="D6842" s="181">
        <v>15.49</v>
      </c>
    </row>
    <row r="6843" spans="1:4" x14ac:dyDescent="0.35">
      <c r="A6843">
        <v>7187</v>
      </c>
      <c r="B6843" t="s">
        <v>23114</v>
      </c>
      <c r="C6843">
        <v>300</v>
      </c>
      <c r="D6843" s="181">
        <v>16.329999999999998</v>
      </c>
    </row>
    <row r="6844" spans="1:4" x14ac:dyDescent="0.35">
      <c r="A6844">
        <v>7188</v>
      </c>
      <c r="B6844" t="s">
        <v>23115</v>
      </c>
      <c r="C6844">
        <v>600</v>
      </c>
      <c r="D6844" s="181">
        <v>13.79</v>
      </c>
    </row>
    <row r="6845" spans="1:4" x14ac:dyDescent="0.35">
      <c r="A6845">
        <v>7189</v>
      </c>
      <c r="B6845" t="s">
        <v>23116</v>
      </c>
      <c r="C6845">
        <v>60</v>
      </c>
      <c r="D6845" s="181">
        <v>14.16</v>
      </c>
    </row>
    <row r="6846" spans="1:4" x14ac:dyDescent="0.35">
      <c r="A6846">
        <v>7190</v>
      </c>
      <c r="B6846" t="s">
        <v>23117</v>
      </c>
      <c r="C6846">
        <v>0</v>
      </c>
      <c r="D6846" s="181">
        <v>23.51</v>
      </c>
    </row>
    <row r="6847" spans="1:4" x14ac:dyDescent="0.35">
      <c r="A6847">
        <v>7191</v>
      </c>
      <c r="B6847" t="s">
        <v>23118</v>
      </c>
      <c r="C6847">
        <v>24</v>
      </c>
      <c r="D6847" s="181">
        <v>4.9800000000000004</v>
      </c>
    </row>
    <row r="6848" spans="1:4" x14ac:dyDescent="0.35">
      <c r="A6848">
        <v>7192</v>
      </c>
      <c r="B6848" t="s">
        <v>23119</v>
      </c>
      <c r="C6848">
        <v>0</v>
      </c>
      <c r="D6848" s="181">
        <v>14.44</v>
      </c>
    </row>
    <row r="6849" spans="1:4" x14ac:dyDescent="0.35">
      <c r="A6849">
        <v>7193</v>
      </c>
      <c r="B6849" t="s">
        <v>23120</v>
      </c>
      <c r="C6849">
        <v>6</v>
      </c>
      <c r="D6849" s="181">
        <v>25.65</v>
      </c>
    </row>
    <row r="6850" spans="1:4" x14ac:dyDescent="0.35">
      <c r="A6850">
        <v>7194</v>
      </c>
      <c r="B6850" t="s">
        <v>23121</v>
      </c>
      <c r="C6850">
        <v>0</v>
      </c>
      <c r="D6850" s="181">
        <v>18.5</v>
      </c>
    </row>
    <row r="6851" spans="1:4" x14ac:dyDescent="0.35">
      <c r="A6851">
        <v>7195</v>
      </c>
      <c r="B6851" t="s">
        <v>23122</v>
      </c>
      <c r="C6851">
        <v>3</v>
      </c>
      <c r="D6851" s="181">
        <v>41.47</v>
      </c>
    </row>
    <row r="6852" spans="1:4" x14ac:dyDescent="0.35">
      <c r="A6852">
        <v>7196</v>
      </c>
      <c r="B6852" t="s">
        <v>23123</v>
      </c>
      <c r="C6852">
        <v>0</v>
      </c>
      <c r="D6852" s="181">
        <v>37.270000000000003</v>
      </c>
    </row>
    <row r="6853" spans="1:4" x14ac:dyDescent="0.35">
      <c r="A6853">
        <v>7197</v>
      </c>
      <c r="B6853" t="s">
        <v>23124</v>
      </c>
      <c r="C6853">
        <v>0</v>
      </c>
      <c r="D6853" s="181">
        <v>16.670000000000002</v>
      </c>
    </row>
    <row r="6854" spans="1:4" x14ac:dyDescent="0.35">
      <c r="A6854">
        <v>7198</v>
      </c>
      <c r="B6854" t="s">
        <v>23125</v>
      </c>
      <c r="C6854">
        <v>0</v>
      </c>
      <c r="D6854" s="181">
        <v>9.42</v>
      </c>
    </row>
    <row r="6855" spans="1:4" x14ac:dyDescent="0.35">
      <c r="A6855">
        <v>7199</v>
      </c>
      <c r="B6855" t="s">
        <v>23126</v>
      </c>
      <c r="C6855">
        <v>0</v>
      </c>
      <c r="D6855" s="181">
        <v>25.83</v>
      </c>
    </row>
    <row r="6856" spans="1:4" x14ac:dyDescent="0.35">
      <c r="A6856">
        <v>7200</v>
      </c>
      <c r="B6856" t="s">
        <v>23127</v>
      </c>
      <c r="C6856">
        <v>0</v>
      </c>
      <c r="D6856" s="181">
        <v>15.05</v>
      </c>
    </row>
    <row r="6857" spans="1:4" x14ac:dyDescent="0.35">
      <c r="A6857">
        <v>7201</v>
      </c>
      <c r="B6857" t="s">
        <v>23128</v>
      </c>
      <c r="C6857">
        <v>3</v>
      </c>
      <c r="D6857" s="181">
        <v>18.491</v>
      </c>
    </row>
    <row r="6858" spans="1:4" x14ac:dyDescent="0.35">
      <c r="A6858">
        <v>7202</v>
      </c>
      <c r="B6858" t="s">
        <v>23129</v>
      </c>
      <c r="C6858">
        <v>3</v>
      </c>
      <c r="D6858" s="181">
        <v>26.14</v>
      </c>
    </row>
    <row r="6859" spans="1:4" x14ac:dyDescent="0.35">
      <c r="A6859">
        <v>7203</v>
      </c>
      <c r="B6859" t="s">
        <v>23130</v>
      </c>
      <c r="C6859">
        <v>0</v>
      </c>
      <c r="D6859" s="181">
        <v>11.25</v>
      </c>
    </row>
    <row r="6860" spans="1:4" x14ac:dyDescent="0.35">
      <c r="A6860">
        <v>7204</v>
      </c>
      <c r="B6860" t="s">
        <v>23131</v>
      </c>
      <c r="C6860">
        <v>0</v>
      </c>
      <c r="D6860" s="181">
        <v>31.18</v>
      </c>
    </row>
    <row r="6861" spans="1:4" x14ac:dyDescent="0.35">
      <c r="A6861">
        <v>7205</v>
      </c>
      <c r="B6861" t="s">
        <v>23132</v>
      </c>
      <c r="C6861">
        <v>0</v>
      </c>
      <c r="D6861" s="181">
        <v>31.18</v>
      </c>
    </row>
    <row r="6862" spans="1:4" x14ac:dyDescent="0.35">
      <c r="A6862">
        <v>7206</v>
      </c>
      <c r="B6862" t="s">
        <v>23133</v>
      </c>
      <c r="C6862">
        <v>0</v>
      </c>
      <c r="D6862" s="181">
        <v>46.22</v>
      </c>
    </row>
    <row r="6863" spans="1:4" x14ac:dyDescent="0.35">
      <c r="A6863">
        <v>7207</v>
      </c>
      <c r="B6863" t="s">
        <v>23134</v>
      </c>
      <c r="C6863">
        <v>0</v>
      </c>
      <c r="D6863" s="181">
        <v>40.380000000000003</v>
      </c>
    </row>
    <row r="6864" spans="1:4" x14ac:dyDescent="0.35">
      <c r="A6864">
        <v>7208</v>
      </c>
      <c r="B6864" t="s">
        <v>23135</v>
      </c>
      <c r="C6864">
        <v>0</v>
      </c>
      <c r="D6864" s="181">
        <v>35.700000000000003</v>
      </c>
    </row>
    <row r="6865" spans="1:4" x14ac:dyDescent="0.35">
      <c r="A6865">
        <v>7209</v>
      </c>
      <c r="B6865" t="s">
        <v>23136</v>
      </c>
      <c r="C6865">
        <v>3</v>
      </c>
      <c r="D6865" s="181">
        <v>20</v>
      </c>
    </row>
    <row r="6866" spans="1:4" x14ac:dyDescent="0.35">
      <c r="A6866">
        <v>7210</v>
      </c>
      <c r="B6866" t="s">
        <v>23137</v>
      </c>
      <c r="C6866">
        <v>3</v>
      </c>
      <c r="D6866" s="181">
        <v>18.5</v>
      </c>
    </row>
    <row r="6867" spans="1:4" x14ac:dyDescent="0.35">
      <c r="A6867">
        <v>7211</v>
      </c>
      <c r="B6867" t="s">
        <v>23138</v>
      </c>
      <c r="C6867">
        <v>0</v>
      </c>
      <c r="D6867" s="181">
        <v>20</v>
      </c>
    </row>
    <row r="6868" spans="1:4" x14ac:dyDescent="0.35">
      <c r="A6868">
        <v>7212</v>
      </c>
      <c r="B6868" t="s">
        <v>23139</v>
      </c>
      <c r="C6868">
        <v>0</v>
      </c>
      <c r="D6868" s="181">
        <v>20</v>
      </c>
    </row>
    <row r="6869" spans="1:4" x14ac:dyDescent="0.35">
      <c r="A6869">
        <v>7213</v>
      </c>
      <c r="B6869" t="s">
        <v>23140</v>
      </c>
      <c r="C6869">
        <v>6</v>
      </c>
      <c r="D6869" s="181">
        <v>9.3000000000000007</v>
      </c>
    </row>
    <row r="6870" spans="1:4" x14ac:dyDescent="0.35">
      <c r="A6870">
        <v>7214</v>
      </c>
      <c r="B6870" t="s">
        <v>23141</v>
      </c>
      <c r="C6870">
        <v>0</v>
      </c>
      <c r="D6870" s="181">
        <v>7.3</v>
      </c>
    </row>
    <row r="6871" spans="1:4" x14ac:dyDescent="0.35">
      <c r="A6871">
        <v>7215</v>
      </c>
      <c r="B6871" t="s">
        <v>23142</v>
      </c>
      <c r="C6871">
        <v>6</v>
      </c>
      <c r="D6871" s="181">
        <v>18.5</v>
      </c>
    </row>
    <row r="6872" spans="1:4" x14ac:dyDescent="0.35">
      <c r="A6872">
        <v>7216</v>
      </c>
      <c r="B6872" t="s">
        <v>23143</v>
      </c>
      <c r="C6872">
        <v>0</v>
      </c>
      <c r="D6872" s="181">
        <v>16.68</v>
      </c>
    </row>
    <row r="6873" spans="1:4" x14ac:dyDescent="0.35">
      <c r="A6873">
        <v>7217</v>
      </c>
      <c r="B6873" t="s">
        <v>23144</v>
      </c>
      <c r="C6873">
        <v>0</v>
      </c>
      <c r="D6873" s="181">
        <v>18</v>
      </c>
    </row>
    <row r="6874" spans="1:4" x14ac:dyDescent="0.35">
      <c r="A6874">
        <v>7218</v>
      </c>
      <c r="B6874" t="s">
        <v>23145</v>
      </c>
      <c r="C6874">
        <v>0</v>
      </c>
      <c r="D6874" s="181">
        <v>10.4</v>
      </c>
    </row>
    <row r="6875" spans="1:4" x14ac:dyDescent="0.35">
      <c r="A6875">
        <v>7219</v>
      </c>
      <c r="B6875" t="s">
        <v>23146</v>
      </c>
      <c r="C6875">
        <v>3</v>
      </c>
      <c r="D6875" s="181">
        <v>19.100000000000001</v>
      </c>
    </row>
    <row r="6876" spans="1:4" x14ac:dyDescent="0.35">
      <c r="A6876">
        <v>7220</v>
      </c>
      <c r="B6876" t="s">
        <v>23147</v>
      </c>
      <c r="C6876">
        <v>3</v>
      </c>
      <c r="D6876" s="181">
        <v>19.100000000000001</v>
      </c>
    </row>
    <row r="6877" spans="1:4" x14ac:dyDescent="0.35">
      <c r="A6877">
        <v>7221</v>
      </c>
      <c r="B6877" t="s">
        <v>23148</v>
      </c>
      <c r="C6877">
        <v>0</v>
      </c>
      <c r="D6877" s="181">
        <v>14.21</v>
      </c>
    </row>
    <row r="6878" spans="1:4" x14ac:dyDescent="0.35">
      <c r="A6878">
        <v>7222</v>
      </c>
      <c r="B6878" t="s">
        <v>23149</v>
      </c>
      <c r="C6878">
        <v>0</v>
      </c>
      <c r="D6878" s="181">
        <v>14.21</v>
      </c>
    </row>
    <row r="6879" spans="1:4" x14ac:dyDescent="0.35">
      <c r="A6879">
        <v>7223</v>
      </c>
      <c r="B6879" t="s">
        <v>23150</v>
      </c>
      <c r="C6879">
        <v>0</v>
      </c>
      <c r="D6879" s="181">
        <v>29.38</v>
      </c>
    </row>
    <row r="6880" spans="1:4" x14ac:dyDescent="0.35">
      <c r="A6880">
        <v>7224</v>
      </c>
      <c r="B6880" t="s">
        <v>23151</v>
      </c>
      <c r="C6880">
        <v>0</v>
      </c>
      <c r="D6880" s="181">
        <v>60</v>
      </c>
    </row>
    <row r="6881" spans="1:4" x14ac:dyDescent="0.35">
      <c r="A6881">
        <v>7225</v>
      </c>
      <c r="B6881" t="s">
        <v>23152</v>
      </c>
      <c r="C6881">
        <v>0</v>
      </c>
      <c r="D6881" s="181">
        <v>63.38</v>
      </c>
    </row>
    <row r="6882" spans="1:4" x14ac:dyDescent="0.35">
      <c r="A6882">
        <v>7226</v>
      </c>
      <c r="B6882" t="s">
        <v>23153</v>
      </c>
      <c r="C6882">
        <v>0</v>
      </c>
      <c r="D6882" s="181">
        <v>65.73</v>
      </c>
    </row>
    <row r="6883" spans="1:4" x14ac:dyDescent="0.35">
      <c r="A6883">
        <v>7227</v>
      </c>
      <c r="B6883" t="s">
        <v>23154</v>
      </c>
      <c r="C6883">
        <v>0</v>
      </c>
      <c r="D6883" s="181">
        <v>33</v>
      </c>
    </row>
    <row r="6884" spans="1:4" x14ac:dyDescent="0.35">
      <c r="A6884">
        <v>7228</v>
      </c>
      <c r="B6884" t="s">
        <v>23155</v>
      </c>
      <c r="C6884">
        <v>0</v>
      </c>
      <c r="D6884" s="181">
        <v>27.95</v>
      </c>
    </row>
    <row r="6885" spans="1:4" x14ac:dyDescent="0.35">
      <c r="A6885">
        <v>7229</v>
      </c>
      <c r="B6885" t="s">
        <v>23156</v>
      </c>
      <c r="C6885">
        <v>6</v>
      </c>
      <c r="D6885" s="181">
        <v>25.94</v>
      </c>
    </row>
    <row r="6886" spans="1:4" x14ac:dyDescent="0.35">
      <c r="A6886">
        <v>7230</v>
      </c>
      <c r="B6886" t="s">
        <v>23157</v>
      </c>
      <c r="C6886">
        <v>0</v>
      </c>
      <c r="D6886" s="181">
        <v>36.1</v>
      </c>
    </row>
    <row r="6887" spans="1:4" x14ac:dyDescent="0.35">
      <c r="A6887">
        <v>7231</v>
      </c>
      <c r="B6887" t="s">
        <v>23158</v>
      </c>
      <c r="C6887">
        <v>0</v>
      </c>
      <c r="D6887" s="181">
        <v>8.93</v>
      </c>
    </row>
    <row r="6888" spans="1:4" x14ac:dyDescent="0.35">
      <c r="A6888">
        <v>7232</v>
      </c>
      <c r="B6888" t="s">
        <v>23159</v>
      </c>
      <c r="C6888">
        <v>0</v>
      </c>
      <c r="D6888" s="181">
        <v>26.13</v>
      </c>
    </row>
    <row r="6889" spans="1:4" x14ac:dyDescent="0.35">
      <c r="A6889">
        <v>7233</v>
      </c>
      <c r="B6889" t="s">
        <v>23160</v>
      </c>
      <c r="C6889">
        <v>0</v>
      </c>
      <c r="D6889" s="181">
        <v>30.04</v>
      </c>
    </row>
    <row r="6890" spans="1:4" x14ac:dyDescent="0.35">
      <c r="A6890">
        <v>7234</v>
      </c>
      <c r="B6890" t="s">
        <v>23161</v>
      </c>
      <c r="C6890">
        <v>0</v>
      </c>
      <c r="D6890" s="181">
        <v>17.5</v>
      </c>
    </row>
    <row r="6891" spans="1:4" x14ac:dyDescent="0.35">
      <c r="A6891">
        <v>7235</v>
      </c>
      <c r="B6891" t="s">
        <v>23162</v>
      </c>
      <c r="C6891">
        <v>0</v>
      </c>
      <c r="D6891" s="181">
        <v>14.73</v>
      </c>
    </row>
    <row r="6892" spans="1:4" x14ac:dyDescent="0.35">
      <c r="A6892">
        <v>7236</v>
      </c>
      <c r="B6892" t="s">
        <v>23163</v>
      </c>
      <c r="C6892">
        <v>0</v>
      </c>
      <c r="D6892" s="181">
        <v>8.5500000000000007</v>
      </c>
    </row>
    <row r="6893" spans="1:4" x14ac:dyDescent="0.35">
      <c r="A6893">
        <v>7237</v>
      </c>
      <c r="B6893" t="s">
        <v>23164</v>
      </c>
      <c r="C6893">
        <v>0</v>
      </c>
      <c r="D6893" s="181">
        <v>8.5500000000000007</v>
      </c>
    </row>
    <row r="6894" spans="1:4" x14ac:dyDescent="0.35">
      <c r="A6894">
        <v>7238</v>
      </c>
      <c r="B6894" t="s">
        <v>23165</v>
      </c>
      <c r="C6894">
        <v>0</v>
      </c>
      <c r="D6894" s="181">
        <v>10.17</v>
      </c>
    </row>
    <row r="6895" spans="1:4" x14ac:dyDescent="0.35">
      <c r="A6895">
        <v>7239</v>
      </c>
      <c r="B6895" t="s">
        <v>23166</v>
      </c>
      <c r="C6895">
        <v>0</v>
      </c>
      <c r="D6895" s="181">
        <v>25.21</v>
      </c>
    </row>
    <row r="6896" spans="1:4" x14ac:dyDescent="0.35">
      <c r="A6896">
        <v>7240</v>
      </c>
      <c r="B6896" t="s">
        <v>23167</v>
      </c>
      <c r="C6896">
        <v>0</v>
      </c>
      <c r="D6896" s="181">
        <v>18.34</v>
      </c>
    </row>
    <row r="6897" spans="1:4" x14ac:dyDescent="0.35">
      <c r="A6897">
        <v>7241</v>
      </c>
      <c r="B6897" t="s">
        <v>23168</v>
      </c>
      <c r="C6897">
        <v>0</v>
      </c>
      <c r="D6897" s="181">
        <v>2.48</v>
      </c>
    </row>
    <row r="6898" spans="1:4" x14ac:dyDescent="0.35">
      <c r="A6898">
        <v>7242</v>
      </c>
      <c r="B6898" t="s">
        <v>23169</v>
      </c>
      <c r="C6898">
        <v>6</v>
      </c>
      <c r="D6898" s="181">
        <v>4.6100000000000003</v>
      </c>
    </row>
    <row r="6899" spans="1:4" x14ac:dyDescent="0.35">
      <c r="A6899">
        <v>7243</v>
      </c>
      <c r="B6899" t="s">
        <v>23170</v>
      </c>
      <c r="C6899">
        <v>0</v>
      </c>
      <c r="D6899" s="181">
        <v>65.099999999999994</v>
      </c>
    </row>
    <row r="6900" spans="1:4" x14ac:dyDescent="0.35">
      <c r="A6900">
        <v>7244</v>
      </c>
      <c r="B6900" t="s">
        <v>23171</v>
      </c>
      <c r="C6900">
        <v>12</v>
      </c>
      <c r="D6900" s="181">
        <v>7.65</v>
      </c>
    </row>
    <row r="6901" spans="1:4" x14ac:dyDescent="0.35">
      <c r="A6901">
        <v>7245</v>
      </c>
      <c r="B6901" t="s">
        <v>23172</v>
      </c>
      <c r="C6901">
        <v>0</v>
      </c>
      <c r="D6901" s="181">
        <v>7.65</v>
      </c>
    </row>
    <row r="6902" spans="1:4" x14ac:dyDescent="0.35">
      <c r="A6902">
        <v>7246</v>
      </c>
      <c r="B6902" t="s">
        <v>23173</v>
      </c>
      <c r="C6902">
        <v>0</v>
      </c>
      <c r="D6902" s="181">
        <v>7.65</v>
      </c>
    </row>
    <row r="6903" spans="1:4" x14ac:dyDescent="0.35">
      <c r="A6903">
        <v>7247</v>
      </c>
      <c r="B6903" t="s">
        <v>23174</v>
      </c>
      <c r="C6903">
        <v>0</v>
      </c>
      <c r="D6903" s="181">
        <v>24.5</v>
      </c>
    </row>
    <row r="6904" spans="1:4" x14ac:dyDescent="0.35">
      <c r="A6904">
        <v>7248</v>
      </c>
      <c r="B6904" t="s">
        <v>23175</v>
      </c>
      <c r="C6904">
        <v>0</v>
      </c>
      <c r="D6904" s="181">
        <v>14.42</v>
      </c>
    </row>
    <row r="6905" spans="1:4" x14ac:dyDescent="0.35">
      <c r="A6905">
        <v>7249</v>
      </c>
      <c r="B6905" t="s">
        <v>23176</v>
      </c>
      <c r="C6905">
        <v>0</v>
      </c>
      <c r="D6905" s="181">
        <v>6.89</v>
      </c>
    </row>
    <row r="6906" spans="1:4" x14ac:dyDescent="0.35">
      <c r="A6906">
        <v>7250</v>
      </c>
      <c r="B6906" t="s">
        <v>23177</v>
      </c>
      <c r="C6906">
        <v>0</v>
      </c>
      <c r="D6906" s="181">
        <v>9.83</v>
      </c>
    </row>
    <row r="6907" spans="1:4" x14ac:dyDescent="0.35">
      <c r="A6907">
        <v>7251</v>
      </c>
      <c r="B6907" t="s">
        <v>23178</v>
      </c>
      <c r="C6907">
        <v>0</v>
      </c>
      <c r="D6907" s="181">
        <v>47.38</v>
      </c>
    </row>
    <row r="6908" spans="1:4" x14ac:dyDescent="0.35">
      <c r="A6908">
        <v>7252</v>
      </c>
      <c r="B6908" t="s">
        <v>23179</v>
      </c>
      <c r="C6908">
        <v>0</v>
      </c>
      <c r="D6908" s="181">
        <v>16.5</v>
      </c>
    </row>
    <row r="6909" spans="1:4" x14ac:dyDescent="0.35">
      <c r="A6909">
        <v>7253</v>
      </c>
      <c r="B6909" t="s">
        <v>23180</v>
      </c>
      <c r="C6909">
        <v>0</v>
      </c>
      <c r="D6909" s="181">
        <v>73.599999999999994</v>
      </c>
    </row>
    <row r="6910" spans="1:4" x14ac:dyDescent="0.35">
      <c r="A6910">
        <v>7254</v>
      </c>
      <c r="B6910" t="s">
        <v>23181</v>
      </c>
      <c r="C6910">
        <v>0</v>
      </c>
      <c r="D6910" s="181">
        <v>48.23</v>
      </c>
    </row>
    <row r="6911" spans="1:4" x14ac:dyDescent="0.35">
      <c r="A6911">
        <v>7255</v>
      </c>
      <c r="B6911" t="s">
        <v>23182</v>
      </c>
      <c r="C6911">
        <v>0</v>
      </c>
      <c r="D6911" s="181">
        <v>48.03</v>
      </c>
    </row>
    <row r="6912" spans="1:4" x14ac:dyDescent="0.35">
      <c r="A6912">
        <v>7256</v>
      </c>
      <c r="B6912" t="s">
        <v>23183</v>
      </c>
      <c r="C6912">
        <v>0</v>
      </c>
      <c r="D6912" s="181">
        <v>9.3699999999999992</v>
      </c>
    </row>
    <row r="6913" spans="1:4" x14ac:dyDescent="0.35">
      <c r="A6913">
        <v>7257</v>
      </c>
      <c r="B6913" t="s">
        <v>23184</v>
      </c>
      <c r="C6913">
        <v>0</v>
      </c>
      <c r="D6913" s="181">
        <v>20.41</v>
      </c>
    </row>
    <row r="6914" spans="1:4" x14ac:dyDescent="0.35">
      <c r="A6914">
        <v>7258</v>
      </c>
      <c r="B6914" t="s">
        <v>23185</v>
      </c>
      <c r="C6914">
        <v>0</v>
      </c>
      <c r="D6914" s="181">
        <v>11.62</v>
      </c>
    </row>
    <row r="6915" spans="1:4" x14ac:dyDescent="0.35">
      <c r="A6915">
        <v>7259</v>
      </c>
      <c r="B6915" t="s">
        <v>23186</v>
      </c>
      <c r="C6915">
        <v>0</v>
      </c>
      <c r="D6915" s="181">
        <v>20.46</v>
      </c>
    </row>
    <row r="6916" spans="1:4" x14ac:dyDescent="0.35">
      <c r="A6916">
        <v>7260</v>
      </c>
      <c r="B6916" t="s">
        <v>23187</v>
      </c>
      <c r="C6916">
        <v>3</v>
      </c>
      <c r="D6916" s="181">
        <v>14.48</v>
      </c>
    </row>
    <row r="6917" spans="1:4" x14ac:dyDescent="0.35">
      <c r="A6917">
        <v>7261</v>
      </c>
      <c r="B6917" t="s">
        <v>23188</v>
      </c>
      <c r="C6917">
        <v>0</v>
      </c>
      <c r="D6917" s="181">
        <v>305</v>
      </c>
    </row>
    <row r="6918" spans="1:4" x14ac:dyDescent="0.35">
      <c r="A6918">
        <v>7262</v>
      </c>
      <c r="B6918" t="s">
        <v>23189</v>
      </c>
      <c r="C6918">
        <v>6</v>
      </c>
      <c r="D6918" s="181">
        <v>10.54</v>
      </c>
    </row>
    <row r="6919" spans="1:4" x14ac:dyDescent="0.35">
      <c r="A6919">
        <v>7263</v>
      </c>
      <c r="B6919" t="s">
        <v>23190</v>
      </c>
      <c r="C6919">
        <v>0</v>
      </c>
      <c r="D6919" s="181">
        <v>17.66</v>
      </c>
    </row>
    <row r="6920" spans="1:4" x14ac:dyDescent="0.35">
      <c r="A6920">
        <v>7264</v>
      </c>
      <c r="B6920" t="s">
        <v>23191</v>
      </c>
      <c r="C6920">
        <v>0</v>
      </c>
      <c r="D6920" s="181">
        <v>27.32</v>
      </c>
    </row>
    <row r="6921" spans="1:4" x14ac:dyDescent="0.35">
      <c r="A6921">
        <v>7265</v>
      </c>
      <c r="B6921" t="s">
        <v>23192</v>
      </c>
      <c r="C6921">
        <v>0</v>
      </c>
      <c r="D6921" s="181">
        <v>7.86</v>
      </c>
    </row>
    <row r="6922" spans="1:4" x14ac:dyDescent="0.35">
      <c r="A6922">
        <v>7266</v>
      </c>
      <c r="B6922" t="s">
        <v>23193</v>
      </c>
      <c r="C6922">
        <v>9</v>
      </c>
      <c r="D6922" s="181">
        <v>17.93</v>
      </c>
    </row>
    <row r="6923" spans="1:4" x14ac:dyDescent="0.35">
      <c r="A6923">
        <v>7267</v>
      </c>
      <c r="B6923" t="s">
        <v>23194</v>
      </c>
      <c r="C6923">
        <v>0</v>
      </c>
      <c r="D6923" s="181">
        <v>21.29</v>
      </c>
    </row>
    <row r="6924" spans="1:4" x14ac:dyDescent="0.35">
      <c r="A6924">
        <v>7268</v>
      </c>
      <c r="B6924" t="s">
        <v>23195</v>
      </c>
      <c r="C6924">
        <v>6</v>
      </c>
      <c r="D6924" s="181">
        <v>9.51</v>
      </c>
    </row>
    <row r="6925" spans="1:4" x14ac:dyDescent="0.35">
      <c r="A6925">
        <v>7269</v>
      </c>
      <c r="B6925" t="s">
        <v>23196</v>
      </c>
      <c r="C6925">
        <v>0</v>
      </c>
      <c r="D6925" s="181">
        <v>13.37</v>
      </c>
    </row>
    <row r="6926" spans="1:4" x14ac:dyDescent="0.35">
      <c r="A6926">
        <v>7270</v>
      </c>
      <c r="B6926" t="s">
        <v>23197</v>
      </c>
      <c r="C6926">
        <v>3</v>
      </c>
      <c r="D6926" s="181">
        <v>8.7799999999999994</v>
      </c>
    </row>
    <row r="6927" spans="1:4" x14ac:dyDescent="0.35">
      <c r="A6927">
        <v>7271</v>
      </c>
      <c r="B6927" t="s">
        <v>23198</v>
      </c>
      <c r="C6927">
        <v>6</v>
      </c>
      <c r="D6927" s="181">
        <v>21.66</v>
      </c>
    </row>
    <row r="6928" spans="1:4" x14ac:dyDescent="0.35">
      <c r="A6928">
        <v>7272</v>
      </c>
      <c r="B6928" t="s">
        <v>23199</v>
      </c>
      <c r="C6928">
        <v>0</v>
      </c>
      <c r="D6928" s="181">
        <v>21.66</v>
      </c>
    </row>
    <row r="6929" spans="1:4" x14ac:dyDescent="0.35">
      <c r="A6929">
        <v>7273</v>
      </c>
      <c r="B6929" t="s">
        <v>23200</v>
      </c>
      <c r="C6929">
        <v>0</v>
      </c>
      <c r="D6929" s="181">
        <v>15.69</v>
      </c>
    </row>
    <row r="6930" spans="1:4" x14ac:dyDescent="0.35">
      <c r="A6930">
        <v>7274</v>
      </c>
      <c r="B6930" t="s">
        <v>23201</v>
      </c>
      <c r="C6930">
        <v>0</v>
      </c>
      <c r="D6930" s="181">
        <v>8.26</v>
      </c>
    </row>
    <row r="6931" spans="1:4" x14ac:dyDescent="0.35">
      <c r="A6931">
        <v>7275</v>
      </c>
      <c r="B6931" t="s">
        <v>23202</v>
      </c>
      <c r="C6931">
        <v>3</v>
      </c>
      <c r="D6931" s="181">
        <v>20.440000000000001</v>
      </c>
    </row>
    <row r="6932" spans="1:4" x14ac:dyDescent="0.35">
      <c r="A6932">
        <v>7276</v>
      </c>
      <c r="B6932" t="s">
        <v>23203</v>
      </c>
      <c r="C6932">
        <v>0</v>
      </c>
      <c r="D6932" s="181">
        <v>18.91</v>
      </c>
    </row>
    <row r="6933" spans="1:4" x14ac:dyDescent="0.35">
      <c r="A6933">
        <v>7277</v>
      </c>
      <c r="B6933" t="s">
        <v>23204</v>
      </c>
      <c r="C6933">
        <v>12</v>
      </c>
      <c r="D6933" s="181">
        <v>7.58</v>
      </c>
    </row>
    <row r="6934" spans="1:4" x14ac:dyDescent="0.35">
      <c r="A6934">
        <v>7278</v>
      </c>
      <c r="B6934" t="s">
        <v>23205</v>
      </c>
      <c r="C6934">
        <v>0</v>
      </c>
      <c r="D6934" s="181">
        <v>25.65</v>
      </c>
    </row>
    <row r="6935" spans="1:4" x14ac:dyDescent="0.35">
      <c r="A6935">
        <v>7279</v>
      </c>
      <c r="B6935" t="s">
        <v>23206</v>
      </c>
      <c r="C6935">
        <v>0</v>
      </c>
      <c r="D6935" s="181">
        <v>17.05</v>
      </c>
    </row>
    <row r="6936" spans="1:4" x14ac:dyDescent="0.35">
      <c r="A6936">
        <v>7280</v>
      </c>
      <c r="B6936" t="s">
        <v>23207</v>
      </c>
      <c r="C6936">
        <v>0</v>
      </c>
      <c r="D6936" s="181">
        <v>19.95</v>
      </c>
    </row>
    <row r="6937" spans="1:4" x14ac:dyDescent="0.35">
      <c r="A6937">
        <v>7281</v>
      </c>
      <c r="B6937" t="s">
        <v>23208</v>
      </c>
      <c r="C6937">
        <v>6</v>
      </c>
      <c r="D6937" s="181">
        <v>9.69</v>
      </c>
    </row>
    <row r="6938" spans="1:4" x14ac:dyDescent="0.35">
      <c r="A6938">
        <v>7282</v>
      </c>
      <c r="B6938" t="s">
        <v>23209</v>
      </c>
      <c r="C6938">
        <v>24</v>
      </c>
      <c r="D6938" s="181">
        <v>18.98</v>
      </c>
    </row>
    <row r="6939" spans="1:4" x14ac:dyDescent="0.35">
      <c r="A6939">
        <v>7283</v>
      </c>
      <c r="B6939" t="s">
        <v>23210</v>
      </c>
      <c r="C6939">
        <v>0</v>
      </c>
      <c r="D6939" s="181">
        <v>370</v>
      </c>
    </row>
    <row r="6940" spans="1:4" x14ac:dyDescent="0.35">
      <c r="A6940">
        <v>7284</v>
      </c>
      <c r="B6940" t="s">
        <v>23211</v>
      </c>
      <c r="C6940">
        <v>0</v>
      </c>
      <c r="D6940" s="181">
        <v>0</v>
      </c>
    </row>
    <row r="6941" spans="1:4" x14ac:dyDescent="0.35">
      <c r="A6941">
        <v>7285</v>
      </c>
      <c r="B6941" t="s">
        <v>23212</v>
      </c>
      <c r="C6941">
        <v>0</v>
      </c>
      <c r="D6941" s="181">
        <v>19.12</v>
      </c>
    </row>
    <row r="6942" spans="1:4" x14ac:dyDescent="0.35">
      <c r="A6942">
        <v>7286</v>
      </c>
      <c r="B6942" t="s">
        <v>23213</v>
      </c>
      <c r="C6942">
        <v>48</v>
      </c>
      <c r="D6942" s="181">
        <v>9.17</v>
      </c>
    </row>
    <row r="6943" spans="1:4" x14ac:dyDescent="0.35">
      <c r="A6943">
        <v>7287</v>
      </c>
      <c r="B6943" t="s">
        <v>23214</v>
      </c>
      <c r="C6943">
        <v>48</v>
      </c>
      <c r="D6943" s="181">
        <v>9.17</v>
      </c>
    </row>
    <row r="6944" spans="1:4" x14ac:dyDescent="0.35">
      <c r="A6944">
        <v>7288</v>
      </c>
      <c r="B6944" t="s">
        <v>23215</v>
      </c>
      <c r="C6944">
        <v>6</v>
      </c>
      <c r="D6944" s="181">
        <v>5.27</v>
      </c>
    </row>
    <row r="6945" spans="1:4" x14ac:dyDescent="0.35">
      <c r="A6945">
        <v>7289</v>
      </c>
      <c r="B6945" t="s">
        <v>23216</v>
      </c>
      <c r="C6945">
        <v>12</v>
      </c>
      <c r="D6945" s="181">
        <v>5.7759999999999998</v>
      </c>
    </row>
    <row r="6946" spans="1:4" x14ac:dyDescent="0.35">
      <c r="A6946">
        <v>7290</v>
      </c>
      <c r="B6946" t="s">
        <v>23217</v>
      </c>
      <c r="C6946">
        <v>0</v>
      </c>
      <c r="D6946" s="181">
        <v>19.010000000000002</v>
      </c>
    </row>
    <row r="6947" spans="1:4" x14ac:dyDescent="0.35">
      <c r="A6947">
        <v>7291</v>
      </c>
      <c r="B6947" t="s">
        <v>23218</v>
      </c>
      <c r="C6947">
        <v>0</v>
      </c>
      <c r="D6947" s="181">
        <v>23.62</v>
      </c>
    </row>
    <row r="6948" spans="1:4" x14ac:dyDescent="0.35">
      <c r="A6948">
        <v>7292</v>
      </c>
      <c r="B6948" t="s">
        <v>23219</v>
      </c>
      <c r="C6948">
        <v>9</v>
      </c>
      <c r="D6948" s="181">
        <v>9.69</v>
      </c>
    </row>
    <row r="6949" spans="1:4" x14ac:dyDescent="0.35">
      <c r="A6949">
        <v>7293</v>
      </c>
      <c r="B6949" t="s">
        <v>23220</v>
      </c>
      <c r="C6949">
        <v>0</v>
      </c>
      <c r="D6949" s="181">
        <v>10.45</v>
      </c>
    </row>
    <row r="6950" spans="1:4" x14ac:dyDescent="0.35">
      <c r="A6950">
        <v>7294</v>
      </c>
      <c r="B6950" t="s">
        <v>23221</v>
      </c>
      <c r="C6950">
        <v>0</v>
      </c>
      <c r="D6950" s="181">
        <v>23.49</v>
      </c>
    </row>
    <row r="6951" spans="1:4" x14ac:dyDescent="0.35">
      <c r="A6951">
        <v>7295</v>
      </c>
      <c r="B6951" t="s">
        <v>23222</v>
      </c>
      <c r="C6951">
        <v>6</v>
      </c>
      <c r="D6951" s="181">
        <v>24.95</v>
      </c>
    </row>
    <row r="6952" spans="1:4" x14ac:dyDescent="0.35">
      <c r="A6952">
        <v>7296</v>
      </c>
      <c r="B6952" t="s">
        <v>23223</v>
      </c>
      <c r="C6952">
        <v>0</v>
      </c>
      <c r="D6952" s="181">
        <v>29.36</v>
      </c>
    </row>
    <row r="6953" spans="1:4" x14ac:dyDescent="0.35">
      <c r="A6953">
        <v>7297</v>
      </c>
      <c r="B6953" t="s">
        <v>23224</v>
      </c>
      <c r="C6953">
        <v>0</v>
      </c>
      <c r="D6953" s="181">
        <v>24.69</v>
      </c>
    </row>
    <row r="6954" spans="1:4" x14ac:dyDescent="0.35">
      <c r="A6954">
        <v>7298</v>
      </c>
      <c r="B6954" t="s">
        <v>23225</v>
      </c>
      <c r="C6954">
        <v>0</v>
      </c>
      <c r="D6954" s="181">
        <v>29.36</v>
      </c>
    </row>
    <row r="6955" spans="1:4" x14ac:dyDescent="0.35">
      <c r="A6955">
        <v>7299</v>
      </c>
      <c r="B6955" t="s">
        <v>23226</v>
      </c>
      <c r="C6955">
        <v>0</v>
      </c>
      <c r="D6955" s="181">
        <v>29.36</v>
      </c>
    </row>
    <row r="6956" spans="1:4" x14ac:dyDescent="0.35">
      <c r="A6956">
        <v>7300</v>
      </c>
      <c r="B6956" t="s">
        <v>23227</v>
      </c>
      <c r="C6956">
        <v>0</v>
      </c>
      <c r="D6956" s="181">
        <v>0</v>
      </c>
    </row>
    <row r="6957" spans="1:4" x14ac:dyDescent="0.35">
      <c r="A6957">
        <v>7301</v>
      </c>
      <c r="B6957" t="s">
        <v>23228</v>
      </c>
      <c r="C6957">
        <v>6</v>
      </c>
      <c r="D6957" s="181">
        <v>9.36</v>
      </c>
    </row>
    <row r="6958" spans="1:4" x14ac:dyDescent="0.35">
      <c r="A6958">
        <v>7302</v>
      </c>
      <c r="B6958" t="s">
        <v>23229</v>
      </c>
      <c r="C6958">
        <v>0</v>
      </c>
      <c r="D6958" s="181">
        <v>44.1</v>
      </c>
    </row>
    <row r="6959" spans="1:4" x14ac:dyDescent="0.35">
      <c r="A6959">
        <v>7303</v>
      </c>
      <c r="B6959" t="s">
        <v>23230</v>
      </c>
      <c r="C6959">
        <v>0</v>
      </c>
      <c r="D6959" s="181">
        <v>18.739999999999998</v>
      </c>
    </row>
    <row r="6960" spans="1:4" x14ac:dyDescent="0.35">
      <c r="A6960">
        <v>7304</v>
      </c>
      <c r="B6960" t="s">
        <v>23231</v>
      </c>
      <c r="C6960">
        <v>0</v>
      </c>
      <c r="D6960" s="181">
        <v>15.43</v>
      </c>
    </row>
    <row r="6961" spans="1:4" x14ac:dyDescent="0.35">
      <c r="A6961">
        <v>7305</v>
      </c>
      <c r="B6961" t="s">
        <v>23232</v>
      </c>
      <c r="C6961">
        <v>24</v>
      </c>
      <c r="D6961" s="181">
        <v>14.88</v>
      </c>
    </row>
    <row r="6962" spans="1:4" x14ac:dyDescent="0.35">
      <c r="A6962">
        <v>7306</v>
      </c>
      <c r="B6962" t="s">
        <v>23233</v>
      </c>
      <c r="C6962">
        <v>12</v>
      </c>
      <c r="D6962" s="181">
        <v>5.415</v>
      </c>
    </row>
    <row r="6963" spans="1:4" x14ac:dyDescent="0.35">
      <c r="A6963">
        <v>7307</v>
      </c>
      <c r="B6963" t="s">
        <v>23234</v>
      </c>
      <c r="C6963">
        <v>0</v>
      </c>
      <c r="D6963" s="181">
        <v>38.762999999999998</v>
      </c>
    </row>
    <row r="6964" spans="1:4" x14ac:dyDescent="0.35">
      <c r="A6964">
        <v>7308</v>
      </c>
      <c r="B6964" t="s">
        <v>23235</v>
      </c>
      <c r="C6964">
        <v>0</v>
      </c>
      <c r="D6964" s="181">
        <v>0</v>
      </c>
    </row>
    <row r="6965" spans="1:4" x14ac:dyDescent="0.35">
      <c r="A6965">
        <v>7309</v>
      </c>
      <c r="B6965" t="s">
        <v>23236</v>
      </c>
      <c r="C6965">
        <v>6</v>
      </c>
      <c r="D6965" s="181">
        <v>18.899999999999999</v>
      </c>
    </row>
    <row r="6966" spans="1:4" x14ac:dyDescent="0.35">
      <c r="A6966">
        <v>7310</v>
      </c>
      <c r="B6966" t="s">
        <v>23237</v>
      </c>
      <c r="C6966">
        <v>0</v>
      </c>
      <c r="D6966" s="181">
        <v>134.4</v>
      </c>
    </row>
    <row r="6967" spans="1:4" x14ac:dyDescent="0.35">
      <c r="A6967">
        <v>7311</v>
      </c>
      <c r="B6967" t="s">
        <v>23238</v>
      </c>
      <c r="C6967">
        <v>0</v>
      </c>
      <c r="D6967" s="181">
        <v>20.257000000000001</v>
      </c>
    </row>
    <row r="6968" spans="1:4" x14ac:dyDescent="0.35">
      <c r="A6968">
        <v>7312</v>
      </c>
      <c r="B6968" t="s">
        <v>23239</v>
      </c>
      <c r="C6968">
        <v>0</v>
      </c>
      <c r="D6968" s="181">
        <v>24.655000000000001</v>
      </c>
    </row>
    <row r="6969" spans="1:4" x14ac:dyDescent="0.35">
      <c r="A6969">
        <v>7313</v>
      </c>
      <c r="B6969" t="s">
        <v>23240</v>
      </c>
      <c r="C6969">
        <v>6</v>
      </c>
      <c r="D6969" s="181">
        <v>7.0030000000000001</v>
      </c>
    </row>
    <row r="6970" spans="1:4" x14ac:dyDescent="0.35">
      <c r="A6970">
        <v>7314</v>
      </c>
      <c r="B6970" t="s">
        <v>23241</v>
      </c>
      <c r="C6970">
        <v>6</v>
      </c>
      <c r="D6970" s="181">
        <v>7.415</v>
      </c>
    </row>
    <row r="6971" spans="1:4" x14ac:dyDescent="0.35">
      <c r="A6971">
        <v>7315</v>
      </c>
      <c r="B6971" t="s">
        <v>23242</v>
      </c>
      <c r="C6971">
        <v>0</v>
      </c>
      <c r="D6971" s="181">
        <v>53.1</v>
      </c>
    </row>
    <row r="6972" spans="1:4" x14ac:dyDescent="0.35">
      <c r="A6972">
        <v>7316</v>
      </c>
      <c r="B6972" t="s">
        <v>23243</v>
      </c>
      <c r="C6972">
        <v>0</v>
      </c>
      <c r="D6972" s="181">
        <v>54.12</v>
      </c>
    </row>
    <row r="6973" spans="1:4" x14ac:dyDescent="0.35">
      <c r="A6973">
        <v>7317</v>
      </c>
      <c r="B6973" t="s">
        <v>23244</v>
      </c>
      <c r="C6973">
        <v>0</v>
      </c>
      <c r="D6973" s="181">
        <v>41.77</v>
      </c>
    </row>
    <row r="6974" spans="1:4" x14ac:dyDescent="0.35">
      <c r="A6974">
        <v>7318</v>
      </c>
      <c r="B6974" t="s">
        <v>23245</v>
      </c>
      <c r="C6974">
        <v>0</v>
      </c>
      <c r="D6974" s="181">
        <v>69.912000000000006</v>
      </c>
    </row>
    <row r="6975" spans="1:4" x14ac:dyDescent="0.35">
      <c r="A6975">
        <v>7319</v>
      </c>
      <c r="B6975" t="s">
        <v>23246</v>
      </c>
      <c r="C6975">
        <v>0</v>
      </c>
      <c r="D6975" s="181">
        <v>69.912000000000006</v>
      </c>
    </row>
    <row r="6976" spans="1:4" x14ac:dyDescent="0.35">
      <c r="A6976">
        <v>7320</v>
      </c>
      <c r="B6976" t="s">
        <v>23247</v>
      </c>
      <c r="C6976">
        <v>18</v>
      </c>
      <c r="D6976" s="181">
        <v>4.6059999999999999</v>
      </c>
    </row>
    <row r="6977" spans="1:4" x14ac:dyDescent="0.35">
      <c r="A6977">
        <v>7321</v>
      </c>
      <c r="B6977" t="s">
        <v>23248</v>
      </c>
      <c r="C6977">
        <v>0</v>
      </c>
      <c r="D6977" s="181">
        <v>87.56</v>
      </c>
    </row>
    <row r="6978" spans="1:4" x14ac:dyDescent="0.35">
      <c r="A6978">
        <v>7322</v>
      </c>
      <c r="B6978" t="s">
        <v>23249</v>
      </c>
      <c r="C6978">
        <v>0</v>
      </c>
      <c r="D6978" s="181">
        <v>27.395</v>
      </c>
    </row>
    <row r="6979" spans="1:4" x14ac:dyDescent="0.35">
      <c r="A6979">
        <v>7323</v>
      </c>
      <c r="B6979" t="s">
        <v>23250</v>
      </c>
      <c r="C6979">
        <v>0</v>
      </c>
      <c r="D6979" s="181">
        <v>25.92</v>
      </c>
    </row>
    <row r="6980" spans="1:4" x14ac:dyDescent="0.35">
      <c r="A6980">
        <v>7324</v>
      </c>
      <c r="B6980" t="s">
        <v>23251</v>
      </c>
      <c r="C6980">
        <v>6</v>
      </c>
      <c r="D6980" s="181">
        <v>8.4890000000000008</v>
      </c>
    </row>
    <row r="6981" spans="1:4" x14ac:dyDescent="0.35">
      <c r="A6981">
        <v>7325</v>
      </c>
      <c r="B6981" t="s">
        <v>23252</v>
      </c>
      <c r="C6981">
        <v>6</v>
      </c>
      <c r="D6981" s="181">
        <v>5.84</v>
      </c>
    </row>
    <row r="6982" spans="1:4" x14ac:dyDescent="0.35">
      <c r="A6982">
        <v>7326</v>
      </c>
      <c r="B6982" t="s">
        <v>23253</v>
      </c>
      <c r="C6982">
        <v>6</v>
      </c>
      <c r="D6982" s="181">
        <v>17.100000000000001</v>
      </c>
    </row>
    <row r="6983" spans="1:4" x14ac:dyDescent="0.35">
      <c r="A6983">
        <v>7327</v>
      </c>
      <c r="B6983" t="s">
        <v>23254</v>
      </c>
      <c r="C6983">
        <v>1</v>
      </c>
      <c r="D6983" s="181">
        <v>85.5</v>
      </c>
    </row>
    <row r="6984" spans="1:4" x14ac:dyDescent="0.35">
      <c r="A6984">
        <v>7328</v>
      </c>
      <c r="B6984" t="s">
        <v>23255</v>
      </c>
      <c r="C6984">
        <v>1</v>
      </c>
      <c r="D6984" s="181">
        <v>142.5</v>
      </c>
    </row>
    <row r="6985" spans="1:4" x14ac:dyDescent="0.35">
      <c r="A6985">
        <v>7329</v>
      </c>
      <c r="B6985" t="s">
        <v>23256</v>
      </c>
      <c r="C6985">
        <v>0</v>
      </c>
      <c r="D6985" s="181">
        <v>15.2</v>
      </c>
    </row>
    <row r="6986" spans="1:4" x14ac:dyDescent="0.35">
      <c r="A6986">
        <v>7330</v>
      </c>
      <c r="B6986" t="s">
        <v>23257</v>
      </c>
      <c r="C6986">
        <v>0</v>
      </c>
      <c r="D6986" s="181">
        <v>84.55</v>
      </c>
    </row>
    <row r="6987" spans="1:4" x14ac:dyDescent="0.35">
      <c r="A6987">
        <v>7332</v>
      </c>
      <c r="B6987" t="s">
        <v>23258</v>
      </c>
      <c r="C6987">
        <v>15</v>
      </c>
      <c r="D6987" s="181">
        <v>13.99</v>
      </c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85D1B-66ED-4962-8934-C956FDA74E3F}">
  <sheetPr codeName="Foglio11"/>
  <dimension ref="A1:E1494"/>
  <sheetViews>
    <sheetView topLeftCell="A30" workbookViewId="0">
      <selection activeCell="D35" sqref="D35"/>
    </sheetView>
  </sheetViews>
  <sheetFormatPr defaultRowHeight="14.5" x14ac:dyDescent="0.35"/>
  <cols>
    <col min="1" max="1" width="11.54296875" bestFit="1" customWidth="1"/>
    <col min="2" max="2" width="10.453125" bestFit="1" customWidth="1"/>
    <col min="3" max="3" width="13.08984375" bestFit="1" customWidth="1"/>
    <col min="4" max="4" width="32.90625" bestFit="1" customWidth="1"/>
    <col min="5" max="5" width="18.453125" bestFit="1" customWidth="1"/>
  </cols>
  <sheetData>
    <row r="1" spans="1:5" x14ac:dyDescent="0.35">
      <c r="A1" t="s">
        <v>16272</v>
      </c>
      <c r="B1" t="s">
        <v>31612</v>
      </c>
      <c r="C1" t="s">
        <v>31613</v>
      </c>
      <c r="D1" t="s">
        <v>31614</v>
      </c>
      <c r="E1" t="s">
        <v>31615</v>
      </c>
    </row>
    <row r="2" spans="1:5" x14ac:dyDescent="0.35">
      <c r="A2">
        <v>9</v>
      </c>
      <c r="B2" s="267">
        <v>45245</v>
      </c>
      <c r="C2">
        <v>2418</v>
      </c>
      <c r="D2" t="s">
        <v>31616</v>
      </c>
      <c r="E2">
        <v>2.84</v>
      </c>
    </row>
    <row r="3" spans="1:5" x14ac:dyDescent="0.35">
      <c r="A3">
        <v>10</v>
      </c>
      <c r="B3" s="267">
        <v>45087</v>
      </c>
      <c r="C3">
        <v>2418</v>
      </c>
      <c r="D3" t="s">
        <v>31616</v>
      </c>
      <c r="E3">
        <v>3.25</v>
      </c>
    </row>
    <row r="4" spans="1:5" x14ac:dyDescent="0.35">
      <c r="A4">
        <v>11</v>
      </c>
      <c r="B4" s="267">
        <v>45087</v>
      </c>
      <c r="C4">
        <v>2418</v>
      </c>
      <c r="D4" t="s">
        <v>31616</v>
      </c>
      <c r="E4">
        <v>5.07</v>
      </c>
    </row>
    <row r="5" spans="1:5" x14ac:dyDescent="0.35">
      <c r="A5">
        <v>14</v>
      </c>
      <c r="B5" s="267">
        <v>45206</v>
      </c>
      <c r="C5">
        <v>2418</v>
      </c>
      <c r="D5" t="s">
        <v>31616</v>
      </c>
      <c r="E5">
        <v>4.33</v>
      </c>
    </row>
    <row r="6" spans="1:5" x14ac:dyDescent="0.35">
      <c r="A6">
        <v>58</v>
      </c>
      <c r="B6" s="267">
        <v>44952</v>
      </c>
      <c r="C6">
        <v>146</v>
      </c>
      <c r="D6" t="s">
        <v>31617</v>
      </c>
      <c r="E6">
        <v>4.6970000000000001</v>
      </c>
    </row>
    <row r="7" spans="1:5" x14ac:dyDescent="0.35">
      <c r="A7">
        <v>59</v>
      </c>
      <c r="B7" s="267">
        <v>44952</v>
      </c>
      <c r="C7">
        <v>146</v>
      </c>
      <c r="D7" t="s">
        <v>31617</v>
      </c>
      <c r="E7">
        <v>1.35</v>
      </c>
    </row>
    <row r="8" spans="1:5" x14ac:dyDescent="0.35">
      <c r="A8">
        <v>72</v>
      </c>
      <c r="B8" s="267">
        <v>45245</v>
      </c>
      <c r="C8">
        <v>2418</v>
      </c>
      <c r="D8" t="s">
        <v>31616</v>
      </c>
      <c r="E8">
        <v>9.6329999999999991</v>
      </c>
    </row>
    <row r="9" spans="1:5" x14ac:dyDescent="0.35">
      <c r="A9">
        <v>120</v>
      </c>
      <c r="B9" s="267">
        <v>45258</v>
      </c>
      <c r="C9">
        <v>2657</v>
      </c>
      <c r="D9" t="s">
        <v>31619</v>
      </c>
      <c r="E9">
        <v>7.7030000000000003</v>
      </c>
    </row>
    <row r="10" spans="1:5" x14ac:dyDescent="0.35">
      <c r="A10">
        <v>120</v>
      </c>
      <c r="B10" s="267">
        <v>45258</v>
      </c>
      <c r="C10">
        <v>2657</v>
      </c>
      <c r="D10" t="s">
        <v>31619</v>
      </c>
      <c r="E10">
        <v>10.48</v>
      </c>
    </row>
    <row r="11" spans="1:5" x14ac:dyDescent="0.35">
      <c r="A11">
        <v>203</v>
      </c>
      <c r="B11" s="267">
        <v>45275</v>
      </c>
      <c r="C11">
        <v>1410</v>
      </c>
      <c r="D11" t="s">
        <v>31620</v>
      </c>
      <c r="E11">
        <v>0.35399999999999998</v>
      </c>
    </row>
    <row r="12" spans="1:5" x14ac:dyDescent="0.35">
      <c r="A12">
        <v>204</v>
      </c>
      <c r="B12" s="267">
        <v>45254</v>
      </c>
      <c r="C12">
        <v>2440</v>
      </c>
      <c r="D12" t="s">
        <v>31622</v>
      </c>
      <c r="E12">
        <v>0.23899999999999999</v>
      </c>
    </row>
    <row r="13" spans="1:5" x14ac:dyDescent="0.35">
      <c r="A13">
        <v>205</v>
      </c>
      <c r="B13" s="267">
        <v>45141</v>
      </c>
      <c r="C13">
        <v>1517</v>
      </c>
      <c r="D13" t="s">
        <v>31623</v>
      </c>
      <c r="E13">
        <v>0.34</v>
      </c>
    </row>
    <row r="14" spans="1:5" x14ac:dyDescent="0.35">
      <c r="A14">
        <v>206</v>
      </c>
      <c r="B14" s="267">
        <v>45237</v>
      </c>
      <c r="C14">
        <v>2440</v>
      </c>
      <c r="D14" t="s">
        <v>31622</v>
      </c>
      <c r="E14">
        <v>0.34</v>
      </c>
    </row>
    <row r="15" spans="1:5" x14ac:dyDescent="0.35">
      <c r="A15">
        <v>210</v>
      </c>
      <c r="B15" s="267">
        <v>45266</v>
      </c>
      <c r="C15">
        <v>2036</v>
      </c>
      <c r="D15" t="s">
        <v>31624</v>
      </c>
      <c r="E15">
        <v>0.77400000000000002</v>
      </c>
    </row>
    <row r="16" spans="1:5" x14ac:dyDescent="0.35">
      <c r="A16">
        <v>212</v>
      </c>
      <c r="B16" s="267">
        <v>45280</v>
      </c>
      <c r="C16">
        <v>1517</v>
      </c>
      <c r="D16" t="s">
        <v>31623</v>
      </c>
      <c r="E16">
        <v>0.41</v>
      </c>
    </row>
    <row r="17" spans="1:5" x14ac:dyDescent="0.35">
      <c r="A17">
        <v>220</v>
      </c>
      <c r="B17" s="267">
        <v>45238</v>
      </c>
      <c r="C17">
        <v>1410</v>
      </c>
      <c r="D17" t="s">
        <v>31620</v>
      </c>
      <c r="E17">
        <v>0.79200000000000004</v>
      </c>
    </row>
    <row r="18" spans="1:5" x14ac:dyDescent="0.35">
      <c r="A18">
        <v>220</v>
      </c>
      <c r="B18" s="267">
        <v>45238</v>
      </c>
      <c r="C18">
        <v>1410</v>
      </c>
      <c r="D18" t="s">
        <v>31620</v>
      </c>
      <c r="E18">
        <v>1.0649999999999999</v>
      </c>
    </row>
    <row r="19" spans="1:5" x14ac:dyDescent="0.35">
      <c r="A19">
        <v>220</v>
      </c>
      <c r="B19" s="267">
        <v>45238</v>
      </c>
      <c r="C19">
        <v>1410</v>
      </c>
      <c r="D19" t="s">
        <v>31620</v>
      </c>
      <c r="E19">
        <v>0.68400000000000005</v>
      </c>
    </row>
    <row r="20" spans="1:5" x14ac:dyDescent="0.35">
      <c r="A20">
        <v>233</v>
      </c>
      <c r="B20" s="267">
        <v>45252</v>
      </c>
      <c r="C20">
        <v>2019</v>
      </c>
      <c r="D20" t="s">
        <v>31618</v>
      </c>
      <c r="E20">
        <v>0.52300000000000002</v>
      </c>
    </row>
    <row r="21" spans="1:5" x14ac:dyDescent="0.35">
      <c r="A21">
        <v>234</v>
      </c>
      <c r="B21" s="267">
        <v>45272</v>
      </c>
      <c r="C21">
        <v>2019</v>
      </c>
      <c r="D21" t="s">
        <v>31618</v>
      </c>
      <c r="E21">
        <v>0.52300000000000002</v>
      </c>
    </row>
    <row r="22" spans="1:5" x14ac:dyDescent="0.35">
      <c r="A22">
        <v>238</v>
      </c>
      <c r="B22" s="267">
        <v>45288</v>
      </c>
      <c r="C22">
        <v>2019</v>
      </c>
      <c r="D22" t="s">
        <v>31618</v>
      </c>
      <c r="E22">
        <v>0.47</v>
      </c>
    </row>
    <row r="23" spans="1:5" x14ac:dyDescent="0.35">
      <c r="A23">
        <v>240</v>
      </c>
      <c r="B23" s="267">
        <v>45275</v>
      </c>
      <c r="C23">
        <v>1410</v>
      </c>
      <c r="D23" t="s">
        <v>31620</v>
      </c>
      <c r="E23">
        <v>2.4329999999999998</v>
      </c>
    </row>
    <row r="24" spans="1:5" x14ac:dyDescent="0.35">
      <c r="A24">
        <v>241</v>
      </c>
      <c r="B24" s="267">
        <v>45259</v>
      </c>
      <c r="C24">
        <v>2019</v>
      </c>
      <c r="D24" t="s">
        <v>31618</v>
      </c>
      <c r="E24">
        <v>0.85499999999999998</v>
      </c>
    </row>
    <row r="25" spans="1:5" x14ac:dyDescent="0.35">
      <c r="A25">
        <v>245</v>
      </c>
      <c r="B25" s="267">
        <v>45280</v>
      </c>
      <c r="C25">
        <v>1517</v>
      </c>
      <c r="D25" t="s">
        <v>31623</v>
      </c>
      <c r="E25">
        <v>0.82</v>
      </c>
    </row>
    <row r="26" spans="1:5" x14ac:dyDescent="0.35">
      <c r="A26">
        <v>246</v>
      </c>
      <c r="B26" s="267">
        <v>45116</v>
      </c>
      <c r="C26">
        <v>2684</v>
      </c>
      <c r="D26" t="s">
        <v>31626</v>
      </c>
      <c r="E26">
        <v>2.16</v>
      </c>
    </row>
    <row r="27" spans="1:5" x14ac:dyDescent="0.35">
      <c r="A27">
        <v>250</v>
      </c>
      <c r="B27" s="267">
        <v>45223</v>
      </c>
      <c r="C27">
        <v>2019</v>
      </c>
      <c r="D27" t="s">
        <v>31618</v>
      </c>
      <c r="E27">
        <v>0.94499999999999995</v>
      </c>
    </row>
    <row r="28" spans="1:5" x14ac:dyDescent="0.35">
      <c r="A28">
        <v>259</v>
      </c>
      <c r="B28" s="267">
        <v>45289</v>
      </c>
      <c r="C28">
        <v>2019</v>
      </c>
      <c r="D28" t="s">
        <v>31618</v>
      </c>
      <c r="E28">
        <v>0.8</v>
      </c>
    </row>
    <row r="29" spans="1:5" x14ac:dyDescent="0.35">
      <c r="A29">
        <v>262</v>
      </c>
      <c r="B29" s="267">
        <v>45289</v>
      </c>
      <c r="C29">
        <v>2019</v>
      </c>
      <c r="D29" t="s">
        <v>31618</v>
      </c>
      <c r="E29">
        <v>1.1499999999999999</v>
      </c>
    </row>
    <row r="30" spans="1:5" x14ac:dyDescent="0.35">
      <c r="A30">
        <v>264</v>
      </c>
      <c r="B30" s="267">
        <v>45278</v>
      </c>
      <c r="C30">
        <v>2019</v>
      </c>
      <c r="D30" t="s">
        <v>31618</v>
      </c>
      <c r="E30">
        <v>0.65</v>
      </c>
    </row>
    <row r="31" spans="1:5" x14ac:dyDescent="0.35">
      <c r="A31">
        <v>266</v>
      </c>
      <c r="B31" s="267">
        <v>45289</v>
      </c>
      <c r="C31">
        <v>2019</v>
      </c>
      <c r="D31" t="s">
        <v>31618</v>
      </c>
      <c r="E31">
        <v>0.65</v>
      </c>
    </row>
    <row r="32" spans="1:5" x14ac:dyDescent="0.35">
      <c r="A32">
        <v>267</v>
      </c>
      <c r="B32" s="267">
        <v>45247</v>
      </c>
      <c r="C32">
        <v>2019</v>
      </c>
      <c r="D32" t="s">
        <v>31618</v>
      </c>
      <c r="E32">
        <v>0.79</v>
      </c>
    </row>
    <row r="33" spans="1:5" x14ac:dyDescent="0.35">
      <c r="A33">
        <v>270</v>
      </c>
      <c r="B33" s="267">
        <v>45275</v>
      </c>
      <c r="C33">
        <v>1410</v>
      </c>
      <c r="D33" t="s">
        <v>31620</v>
      </c>
      <c r="E33">
        <v>1.389</v>
      </c>
    </row>
    <row r="34" spans="1:5" x14ac:dyDescent="0.35">
      <c r="A34">
        <v>271</v>
      </c>
      <c r="B34" s="267">
        <v>45275</v>
      </c>
      <c r="C34">
        <v>1410</v>
      </c>
      <c r="D34" t="s">
        <v>31620</v>
      </c>
      <c r="E34">
        <v>1.647</v>
      </c>
    </row>
    <row r="35" spans="1:5" x14ac:dyDescent="0.35">
      <c r="A35">
        <v>274</v>
      </c>
      <c r="B35" s="267">
        <v>45212</v>
      </c>
      <c r="C35">
        <v>2467</v>
      </c>
      <c r="D35" t="s">
        <v>31627</v>
      </c>
      <c r="E35">
        <v>1.27</v>
      </c>
    </row>
    <row r="36" spans="1:5" x14ac:dyDescent="0.35">
      <c r="A36">
        <v>274</v>
      </c>
      <c r="B36" s="267">
        <v>45212</v>
      </c>
      <c r="C36">
        <v>2467</v>
      </c>
      <c r="D36" t="s">
        <v>31627</v>
      </c>
      <c r="E36">
        <v>1.27</v>
      </c>
    </row>
    <row r="37" spans="1:5" x14ac:dyDescent="0.35">
      <c r="A37">
        <v>275</v>
      </c>
      <c r="B37" s="267">
        <v>45212</v>
      </c>
      <c r="C37">
        <v>2467</v>
      </c>
      <c r="D37" t="s">
        <v>31627</v>
      </c>
      <c r="E37">
        <v>0.6</v>
      </c>
    </row>
    <row r="38" spans="1:5" x14ac:dyDescent="0.35">
      <c r="A38">
        <v>276</v>
      </c>
      <c r="B38" s="267">
        <v>45210</v>
      </c>
      <c r="C38">
        <v>2467</v>
      </c>
      <c r="D38" t="s">
        <v>31627</v>
      </c>
      <c r="E38">
        <v>1.1200000000000001</v>
      </c>
    </row>
    <row r="39" spans="1:5" x14ac:dyDescent="0.35">
      <c r="A39">
        <v>277</v>
      </c>
      <c r="B39" s="267">
        <v>45238</v>
      </c>
      <c r="C39">
        <v>1410</v>
      </c>
      <c r="D39" t="s">
        <v>31620</v>
      </c>
      <c r="E39">
        <v>0.67800000000000005</v>
      </c>
    </row>
    <row r="40" spans="1:5" x14ac:dyDescent="0.35">
      <c r="A40">
        <v>278</v>
      </c>
      <c r="B40" s="267">
        <v>45275</v>
      </c>
      <c r="C40">
        <v>1410</v>
      </c>
      <c r="D40" t="s">
        <v>31620</v>
      </c>
      <c r="E40">
        <v>0.875</v>
      </c>
    </row>
    <row r="41" spans="1:5" x14ac:dyDescent="0.35">
      <c r="A41">
        <v>279</v>
      </c>
      <c r="B41" s="267">
        <v>45275</v>
      </c>
      <c r="C41">
        <v>1410</v>
      </c>
      <c r="D41" t="s">
        <v>31620</v>
      </c>
      <c r="E41">
        <v>0.36499999999999999</v>
      </c>
    </row>
    <row r="42" spans="1:5" x14ac:dyDescent="0.35">
      <c r="A42">
        <v>279</v>
      </c>
      <c r="B42" s="267">
        <v>45275</v>
      </c>
      <c r="C42">
        <v>1410</v>
      </c>
      <c r="D42" t="s">
        <v>31620</v>
      </c>
      <c r="E42">
        <v>0.379</v>
      </c>
    </row>
    <row r="43" spans="1:5" x14ac:dyDescent="0.35">
      <c r="A43">
        <v>280</v>
      </c>
      <c r="B43" s="267">
        <v>45275</v>
      </c>
      <c r="C43">
        <v>1410</v>
      </c>
      <c r="D43" t="s">
        <v>31620</v>
      </c>
      <c r="E43">
        <v>0.67300000000000004</v>
      </c>
    </row>
    <row r="44" spans="1:5" x14ac:dyDescent="0.35">
      <c r="A44">
        <v>280</v>
      </c>
      <c r="B44" s="267">
        <v>45275</v>
      </c>
      <c r="C44">
        <v>1410</v>
      </c>
      <c r="D44" t="s">
        <v>31620</v>
      </c>
      <c r="E44">
        <v>0.748</v>
      </c>
    </row>
    <row r="45" spans="1:5" x14ac:dyDescent="0.35">
      <c r="A45">
        <v>280</v>
      </c>
      <c r="B45" s="267">
        <v>45275</v>
      </c>
      <c r="C45">
        <v>2019</v>
      </c>
      <c r="D45" t="s">
        <v>31618</v>
      </c>
      <c r="E45">
        <v>0.8</v>
      </c>
    </row>
    <row r="46" spans="1:5" x14ac:dyDescent="0.35">
      <c r="A46">
        <v>281</v>
      </c>
      <c r="B46" s="267">
        <v>45275</v>
      </c>
      <c r="C46">
        <v>1410</v>
      </c>
      <c r="D46" t="s">
        <v>31620</v>
      </c>
      <c r="E46">
        <v>0.79</v>
      </c>
    </row>
    <row r="47" spans="1:5" x14ac:dyDescent="0.35">
      <c r="A47">
        <v>282</v>
      </c>
      <c r="B47" s="267">
        <v>45280</v>
      </c>
      <c r="C47">
        <v>1517</v>
      </c>
      <c r="D47" t="s">
        <v>31623</v>
      </c>
      <c r="E47">
        <v>0.53</v>
      </c>
    </row>
    <row r="48" spans="1:5" x14ac:dyDescent="0.35">
      <c r="A48">
        <v>284</v>
      </c>
      <c r="B48" s="267">
        <v>45087</v>
      </c>
      <c r="C48">
        <v>1410</v>
      </c>
      <c r="D48" t="s">
        <v>31620</v>
      </c>
      <c r="E48">
        <v>0.37</v>
      </c>
    </row>
    <row r="49" spans="1:5" x14ac:dyDescent="0.35">
      <c r="A49">
        <v>287</v>
      </c>
      <c r="B49" s="267">
        <v>45275</v>
      </c>
      <c r="C49">
        <v>1410</v>
      </c>
      <c r="D49" t="s">
        <v>31620</v>
      </c>
      <c r="E49">
        <v>0.995</v>
      </c>
    </row>
    <row r="50" spans="1:5" x14ac:dyDescent="0.35">
      <c r="A50">
        <v>288</v>
      </c>
      <c r="B50" s="267">
        <v>45065</v>
      </c>
      <c r="C50">
        <v>2684</v>
      </c>
      <c r="D50" t="s">
        <v>31626</v>
      </c>
      <c r="E50">
        <v>6.8</v>
      </c>
    </row>
    <row r="51" spans="1:5" x14ac:dyDescent="0.35">
      <c r="A51">
        <v>296</v>
      </c>
      <c r="B51" s="267">
        <v>45265</v>
      </c>
      <c r="C51">
        <v>253</v>
      </c>
      <c r="D51" t="s">
        <v>31629</v>
      </c>
      <c r="E51">
        <v>0.56000000000000005</v>
      </c>
    </row>
    <row r="52" spans="1:5" x14ac:dyDescent="0.35">
      <c r="A52">
        <v>298</v>
      </c>
      <c r="B52" s="267">
        <v>45238</v>
      </c>
      <c r="C52">
        <v>1410</v>
      </c>
      <c r="D52" t="s">
        <v>31620</v>
      </c>
      <c r="E52">
        <v>1.665</v>
      </c>
    </row>
    <row r="53" spans="1:5" x14ac:dyDescent="0.35">
      <c r="A53">
        <v>308</v>
      </c>
      <c r="B53" s="267">
        <v>45280</v>
      </c>
      <c r="C53">
        <v>1517</v>
      </c>
      <c r="D53" t="s">
        <v>31623</v>
      </c>
      <c r="E53">
        <v>0.43</v>
      </c>
    </row>
    <row r="54" spans="1:5" x14ac:dyDescent="0.35">
      <c r="A54">
        <v>321</v>
      </c>
      <c r="B54" s="267">
        <v>45217</v>
      </c>
      <c r="C54">
        <v>2338</v>
      </c>
      <c r="D54" t="s">
        <v>31630</v>
      </c>
      <c r="E54">
        <v>10.5</v>
      </c>
    </row>
    <row r="55" spans="1:5" x14ac:dyDescent="0.35">
      <c r="A55">
        <v>322</v>
      </c>
      <c r="B55" s="267">
        <v>45217</v>
      </c>
      <c r="C55">
        <v>2338</v>
      </c>
      <c r="D55" t="s">
        <v>31630</v>
      </c>
      <c r="E55">
        <v>10.5</v>
      </c>
    </row>
    <row r="56" spans="1:5" x14ac:dyDescent="0.35">
      <c r="A56">
        <v>327</v>
      </c>
      <c r="B56" s="267">
        <v>45245</v>
      </c>
      <c r="C56">
        <v>2418</v>
      </c>
      <c r="D56" t="s">
        <v>31616</v>
      </c>
      <c r="E56">
        <v>3.4820000000000002</v>
      </c>
    </row>
    <row r="57" spans="1:5" x14ac:dyDescent="0.35">
      <c r="A57">
        <v>345</v>
      </c>
      <c r="B57" s="267">
        <v>45259</v>
      </c>
      <c r="C57">
        <v>2503</v>
      </c>
      <c r="D57" t="s">
        <v>31631</v>
      </c>
      <c r="E57">
        <v>23.715</v>
      </c>
    </row>
    <row r="58" spans="1:5" x14ac:dyDescent="0.35">
      <c r="A58">
        <v>366</v>
      </c>
      <c r="B58" s="267">
        <v>45258</v>
      </c>
      <c r="C58">
        <v>2633</v>
      </c>
      <c r="D58" t="s">
        <v>31632</v>
      </c>
      <c r="E58">
        <v>26.009</v>
      </c>
    </row>
    <row r="59" spans="1:5" x14ac:dyDescent="0.35">
      <c r="A59">
        <v>367</v>
      </c>
      <c r="B59" s="267">
        <v>45024</v>
      </c>
      <c r="C59">
        <v>1517</v>
      </c>
      <c r="D59" t="s">
        <v>31623</v>
      </c>
      <c r="E59">
        <v>23.7</v>
      </c>
    </row>
    <row r="60" spans="1:5" x14ac:dyDescent="0.35">
      <c r="A60">
        <v>379</v>
      </c>
      <c r="B60" s="267">
        <v>45138</v>
      </c>
      <c r="C60">
        <v>294</v>
      </c>
      <c r="D60" t="s">
        <v>31628</v>
      </c>
      <c r="E60">
        <v>9.5</v>
      </c>
    </row>
    <row r="61" spans="1:5" x14ac:dyDescent="0.35">
      <c r="A61">
        <v>391</v>
      </c>
      <c r="B61" s="267">
        <v>45207</v>
      </c>
      <c r="C61">
        <v>2019</v>
      </c>
      <c r="D61" t="s">
        <v>31618</v>
      </c>
      <c r="E61">
        <v>8.49</v>
      </c>
    </row>
    <row r="62" spans="1:5" x14ac:dyDescent="0.35">
      <c r="A62">
        <v>410</v>
      </c>
      <c r="B62" s="267">
        <v>45149</v>
      </c>
      <c r="C62">
        <v>294</v>
      </c>
      <c r="D62" t="s">
        <v>31628</v>
      </c>
      <c r="E62">
        <v>11.25</v>
      </c>
    </row>
    <row r="63" spans="1:5" x14ac:dyDescent="0.35">
      <c r="A63">
        <v>411</v>
      </c>
      <c r="B63" s="267">
        <v>45235</v>
      </c>
      <c r="C63">
        <v>2440</v>
      </c>
      <c r="D63" t="s">
        <v>31622</v>
      </c>
      <c r="E63">
        <v>7.99</v>
      </c>
    </row>
    <row r="64" spans="1:5" x14ac:dyDescent="0.35">
      <c r="A64">
        <v>415</v>
      </c>
      <c r="B64" s="267">
        <v>45138</v>
      </c>
      <c r="C64">
        <v>294</v>
      </c>
      <c r="D64" t="s">
        <v>31628</v>
      </c>
      <c r="E64">
        <v>11.9</v>
      </c>
    </row>
    <row r="65" spans="1:5" x14ac:dyDescent="0.35">
      <c r="A65">
        <v>416</v>
      </c>
      <c r="B65" s="267">
        <v>45267</v>
      </c>
      <c r="C65">
        <v>1517</v>
      </c>
      <c r="D65" t="s">
        <v>31623</v>
      </c>
      <c r="E65">
        <v>9.6</v>
      </c>
    </row>
    <row r="66" spans="1:5" x14ac:dyDescent="0.35">
      <c r="A66">
        <v>420</v>
      </c>
      <c r="B66" s="267">
        <v>44958</v>
      </c>
      <c r="C66">
        <v>2939</v>
      </c>
      <c r="D66" t="s">
        <v>31634</v>
      </c>
      <c r="E66">
        <v>10.32</v>
      </c>
    </row>
    <row r="67" spans="1:5" x14ac:dyDescent="0.35">
      <c r="A67">
        <v>425</v>
      </c>
      <c r="B67" s="267">
        <v>44949</v>
      </c>
      <c r="C67">
        <v>294</v>
      </c>
      <c r="D67" t="s">
        <v>31628</v>
      </c>
      <c r="E67">
        <v>8.75</v>
      </c>
    </row>
    <row r="68" spans="1:5" x14ac:dyDescent="0.35">
      <c r="A68">
        <v>436</v>
      </c>
      <c r="B68" s="267">
        <v>45196</v>
      </c>
      <c r="C68">
        <v>1336</v>
      </c>
      <c r="D68" t="s">
        <v>31633</v>
      </c>
      <c r="E68">
        <v>11.95</v>
      </c>
    </row>
    <row r="69" spans="1:5" x14ac:dyDescent="0.35">
      <c r="A69">
        <v>437</v>
      </c>
      <c r="B69" s="267">
        <v>45169</v>
      </c>
      <c r="C69">
        <v>1336</v>
      </c>
      <c r="D69" t="s">
        <v>31633</v>
      </c>
      <c r="E69">
        <v>12.69</v>
      </c>
    </row>
    <row r="70" spans="1:5" x14ac:dyDescent="0.35">
      <c r="A70">
        <v>440</v>
      </c>
      <c r="B70" s="267">
        <v>45253</v>
      </c>
      <c r="C70">
        <v>2019</v>
      </c>
      <c r="D70" t="s">
        <v>31618</v>
      </c>
      <c r="E70">
        <v>9.2899999999999991</v>
      </c>
    </row>
    <row r="71" spans="1:5" x14ac:dyDescent="0.35">
      <c r="A71">
        <v>441</v>
      </c>
      <c r="B71" s="267">
        <v>45140</v>
      </c>
      <c r="C71">
        <v>1312</v>
      </c>
      <c r="D71" t="s">
        <v>31637</v>
      </c>
      <c r="E71">
        <v>4.8520000000000003</v>
      </c>
    </row>
    <row r="72" spans="1:5" x14ac:dyDescent="0.35">
      <c r="A72">
        <v>458</v>
      </c>
      <c r="B72" s="267">
        <v>45188</v>
      </c>
      <c r="C72">
        <v>294</v>
      </c>
      <c r="D72" t="s">
        <v>31628</v>
      </c>
      <c r="E72">
        <v>11.95</v>
      </c>
    </row>
    <row r="73" spans="1:5" x14ac:dyDescent="0.35">
      <c r="A73">
        <v>473</v>
      </c>
      <c r="B73" s="267">
        <v>45138</v>
      </c>
      <c r="C73">
        <v>294</v>
      </c>
      <c r="D73" t="s">
        <v>31628</v>
      </c>
      <c r="E73">
        <v>26.5</v>
      </c>
    </row>
    <row r="74" spans="1:5" x14ac:dyDescent="0.35">
      <c r="A74">
        <v>497</v>
      </c>
      <c r="B74" s="267">
        <v>45196</v>
      </c>
      <c r="C74">
        <v>1336</v>
      </c>
      <c r="D74" t="s">
        <v>31633</v>
      </c>
      <c r="E74">
        <v>15.75</v>
      </c>
    </row>
    <row r="75" spans="1:5" x14ac:dyDescent="0.35">
      <c r="A75">
        <v>503</v>
      </c>
      <c r="B75" s="267">
        <v>45180</v>
      </c>
      <c r="C75">
        <v>2356</v>
      </c>
      <c r="D75" t="s">
        <v>31635</v>
      </c>
      <c r="E75">
        <v>8</v>
      </c>
    </row>
    <row r="76" spans="1:5" x14ac:dyDescent="0.35">
      <c r="A76">
        <v>504</v>
      </c>
      <c r="B76" s="267">
        <v>45196</v>
      </c>
      <c r="C76">
        <v>1336</v>
      </c>
      <c r="D76" t="s">
        <v>31633</v>
      </c>
      <c r="E76">
        <v>10.44</v>
      </c>
    </row>
    <row r="77" spans="1:5" x14ac:dyDescent="0.35">
      <c r="A77">
        <v>518</v>
      </c>
      <c r="B77" s="267">
        <v>45035</v>
      </c>
      <c r="C77">
        <v>1401</v>
      </c>
      <c r="D77" t="s">
        <v>31638</v>
      </c>
      <c r="E77">
        <v>8.4390000000000001</v>
      </c>
    </row>
    <row r="78" spans="1:5" x14ac:dyDescent="0.35">
      <c r="A78">
        <v>520</v>
      </c>
      <c r="B78" s="267">
        <v>45188</v>
      </c>
      <c r="C78">
        <v>294</v>
      </c>
      <c r="D78" t="s">
        <v>31628</v>
      </c>
      <c r="E78">
        <v>7.85</v>
      </c>
    </row>
    <row r="79" spans="1:5" x14ac:dyDescent="0.35">
      <c r="A79">
        <v>521</v>
      </c>
      <c r="B79" s="267">
        <v>44958</v>
      </c>
      <c r="C79">
        <v>2939</v>
      </c>
      <c r="D79" t="s">
        <v>31634</v>
      </c>
      <c r="E79">
        <v>9.24</v>
      </c>
    </row>
    <row r="80" spans="1:5" x14ac:dyDescent="0.35">
      <c r="A80">
        <v>524</v>
      </c>
      <c r="B80" s="267">
        <v>45163</v>
      </c>
      <c r="C80">
        <v>294</v>
      </c>
      <c r="D80" t="s">
        <v>31628</v>
      </c>
      <c r="E80">
        <v>11.65</v>
      </c>
    </row>
    <row r="81" spans="1:5" x14ac:dyDescent="0.35">
      <c r="A81">
        <v>528</v>
      </c>
      <c r="B81" s="267">
        <v>45040</v>
      </c>
      <c r="C81">
        <v>2188</v>
      </c>
      <c r="D81" t="s">
        <v>31636</v>
      </c>
      <c r="E81">
        <v>11.831</v>
      </c>
    </row>
    <row r="82" spans="1:5" x14ac:dyDescent="0.35">
      <c r="A82">
        <v>530</v>
      </c>
      <c r="B82" s="267">
        <v>45188</v>
      </c>
      <c r="C82">
        <v>294</v>
      </c>
      <c r="D82" t="s">
        <v>31628</v>
      </c>
      <c r="E82">
        <v>10.25</v>
      </c>
    </row>
    <row r="83" spans="1:5" x14ac:dyDescent="0.35">
      <c r="A83">
        <v>531</v>
      </c>
      <c r="B83" s="267">
        <v>45280</v>
      </c>
      <c r="C83">
        <v>1517</v>
      </c>
      <c r="D83" t="s">
        <v>31623</v>
      </c>
      <c r="E83">
        <v>7.8</v>
      </c>
    </row>
    <row r="84" spans="1:5" x14ac:dyDescent="0.35">
      <c r="A84">
        <v>533</v>
      </c>
      <c r="B84" s="267">
        <v>45140</v>
      </c>
      <c r="C84">
        <v>1336</v>
      </c>
      <c r="D84" t="s">
        <v>31633</v>
      </c>
      <c r="E84">
        <v>11.12</v>
      </c>
    </row>
    <row r="85" spans="1:5" x14ac:dyDescent="0.35">
      <c r="A85">
        <v>535</v>
      </c>
      <c r="B85" s="267">
        <v>45138</v>
      </c>
      <c r="C85">
        <v>294</v>
      </c>
      <c r="D85" t="s">
        <v>31628</v>
      </c>
      <c r="E85">
        <v>9.65</v>
      </c>
    </row>
    <row r="86" spans="1:5" x14ac:dyDescent="0.35">
      <c r="A86">
        <v>537</v>
      </c>
      <c r="B86" s="267">
        <v>45162</v>
      </c>
      <c r="C86">
        <v>128</v>
      </c>
      <c r="D86" t="s">
        <v>31640</v>
      </c>
      <c r="E86">
        <v>12.85</v>
      </c>
    </row>
    <row r="87" spans="1:5" x14ac:dyDescent="0.35">
      <c r="A87">
        <v>538</v>
      </c>
      <c r="B87" s="267">
        <v>45188</v>
      </c>
      <c r="C87">
        <v>294</v>
      </c>
      <c r="D87" t="s">
        <v>31628</v>
      </c>
      <c r="E87">
        <v>9.4</v>
      </c>
    </row>
    <row r="88" spans="1:5" x14ac:dyDescent="0.35">
      <c r="A88">
        <v>540</v>
      </c>
      <c r="B88" s="267">
        <v>45138</v>
      </c>
      <c r="C88">
        <v>294</v>
      </c>
      <c r="D88" t="s">
        <v>31628</v>
      </c>
      <c r="E88">
        <v>10.8</v>
      </c>
    </row>
    <row r="89" spans="1:5" x14ac:dyDescent="0.35">
      <c r="A89">
        <v>548</v>
      </c>
      <c r="B89" s="267">
        <v>45184</v>
      </c>
      <c r="C89">
        <v>1307</v>
      </c>
      <c r="D89" t="s">
        <v>31641</v>
      </c>
      <c r="E89">
        <v>16.12</v>
      </c>
    </row>
    <row r="90" spans="1:5" x14ac:dyDescent="0.35">
      <c r="A90">
        <v>549</v>
      </c>
      <c r="B90" s="267">
        <v>45184</v>
      </c>
      <c r="C90">
        <v>1307</v>
      </c>
      <c r="D90" t="s">
        <v>31641</v>
      </c>
      <c r="E90">
        <v>20.190000000000001</v>
      </c>
    </row>
    <row r="91" spans="1:5" x14ac:dyDescent="0.35">
      <c r="A91">
        <v>550</v>
      </c>
      <c r="B91" s="267">
        <v>45196</v>
      </c>
      <c r="C91">
        <v>116</v>
      </c>
      <c r="D91" t="s">
        <v>31642</v>
      </c>
      <c r="E91">
        <v>18.96</v>
      </c>
    </row>
    <row r="92" spans="1:5" x14ac:dyDescent="0.35">
      <c r="A92">
        <v>551</v>
      </c>
      <c r="B92" s="267">
        <v>45191</v>
      </c>
      <c r="C92">
        <v>901</v>
      </c>
      <c r="D92" t="s">
        <v>31639</v>
      </c>
      <c r="E92">
        <v>10.7</v>
      </c>
    </row>
    <row r="93" spans="1:5" x14ac:dyDescent="0.35">
      <c r="A93">
        <v>555</v>
      </c>
      <c r="B93" s="267">
        <v>45040</v>
      </c>
      <c r="C93">
        <v>2188</v>
      </c>
      <c r="D93" t="s">
        <v>31636</v>
      </c>
      <c r="E93">
        <v>8.8970000000000002</v>
      </c>
    </row>
    <row r="94" spans="1:5" x14ac:dyDescent="0.35">
      <c r="A94">
        <v>556</v>
      </c>
      <c r="B94" s="267">
        <v>45040</v>
      </c>
      <c r="C94">
        <v>2188</v>
      </c>
      <c r="D94" t="s">
        <v>31636</v>
      </c>
      <c r="E94">
        <v>6.4880000000000004</v>
      </c>
    </row>
    <row r="95" spans="1:5" x14ac:dyDescent="0.35">
      <c r="A95">
        <v>559</v>
      </c>
      <c r="B95" s="267">
        <v>45140</v>
      </c>
      <c r="C95">
        <v>1312</v>
      </c>
      <c r="D95" t="s">
        <v>31637</v>
      </c>
      <c r="E95">
        <v>5.1820000000000004</v>
      </c>
    </row>
    <row r="96" spans="1:5" x14ac:dyDescent="0.35">
      <c r="A96">
        <v>562</v>
      </c>
      <c r="B96" s="267">
        <v>45025</v>
      </c>
      <c r="C96">
        <v>2036</v>
      </c>
      <c r="D96" t="s">
        <v>31624</v>
      </c>
      <c r="E96">
        <v>12.39</v>
      </c>
    </row>
    <row r="97" spans="1:5" x14ac:dyDescent="0.35">
      <c r="A97">
        <v>568</v>
      </c>
      <c r="B97" s="267">
        <v>45273</v>
      </c>
      <c r="C97">
        <v>145</v>
      </c>
      <c r="D97" t="s">
        <v>31643</v>
      </c>
      <c r="E97">
        <v>13.849</v>
      </c>
    </row>
    <row r="98" spans="1:5" x14ac:dyDescent="0.35">
      <c r="A98">
        <v>569</v>
      </c>
      <c r="B98" s="267">
        <v>45191</v>
      </c>
      <c r="C98">
        <v>901</v>
      </c>
      <c r="D98" t="s">
        <v>31639</v>
      </c>
      <c r="E98">
        <v>13.66</v>
      </c>
    </row>
    <row r="99" spans="1:5" x14ac:dyDescent="0.35">
      <c r="A99">
        <v>600</v>
      </c>
      <c r="B99" s="267">
        <v>45254</v>
      </c>
      <c r="C99">
        <v>1336</v>
      </c>
      <c r="D99" t="s">
        <v>31633</v>
      </c>
      <c r="E99">
        <v>10.01</v>
      </c>
    </row>
    <row r="100" spans="1:5" x14ac:dyDescent="0.35">
      <c r="A100">
        <v>602</v>
      </c>
      <c r="B100" s="267">
        <v>44972</v>
      </c>
      <c r="C100">
        <v>294</v>
      </c>
      <c r="D100" t="s">
        <v>31628</v>
      </c>
      <c r="E100">
        <v>21.445</v>
      </c>
    </row>
    <row r="101" spans="1:5" x14ac:dyDescent="0.35">
      <c r="A101">
        <v>604</v>
      </c>
      <c r="B101" s="267">
        <v>45196</v>
      </c>
      <c r="C101">
        <v>1336</v>
      </c>
      <c r="D101" t="s">
        <v>31633</v>
      </c>
      <c r="E101">
        <v>18.600000000000001</v>
      </c>
    </row>
    <row r="102" spans="1:5" x14ac:dyDescent="0.35">
      <c r="A102">
        <v>608</v>
      </c>
      <c r="B102" s="267">
        <v>45180</v>
      </c>
      <c r="C102">
        <v>2356</v>
      </c>
      <c r="D102" t="s">
        <v>31635</v>
      </c>
      <c r="E102">
        <v>14.5</v>
      </c>
    </row>
    <row r="103" spans="1:5" x14ac:dyDescent="0.35">
      <c r="A103">
        <v>609</v>
      </c>
      <c r="B103" s="267">
        <v>45042</v>
      </c>
      <c r="C103">
        <v>294</v>
      </c>
      <c r="D103" t="s">
        <v>31628</v>
      </c>
      <c r="E103">
        <v>22.5</v>
      </c>
    </row>
    <row r="104" spans="1:5" x14ac:dyDescent="0.35">
      <c r="A104">
        <v>612</v>
      </c>
      <c r="B104" s="267">
        <v>45149</v>
      </c>
      <c r="C104">
        <v>294</v>
      </c>
      <c r="D104" t="s">
        <v>31628</v>
      </c>
      <c r="E104">
        <v>15.95</v>
      </c>
    </row>
    <row r="105" spans="1:5" x14ac:dyDescent="0.35">
      <c r="A105">
        <v>615</v>
      </c>
      <c r="B105" s="267">
        <v>45196</v>
      </c>
      <c r="C105">
        <v>1336</v>
      </c>
      <c r="D105" t="s">
        <v>31633</v>
      </c>
      <c r="E105">
        <v>13.83</v>
      </c>
    </row>
    <row r="106" spans="1:5" x14ac:dyDescent="0.35">
      <c r="A106">
        <v>621</v>
      </c>
      <c r="B106" s="267">
        <v>45106</v>
      </c>
      <c r="C106">
        <v>294</v>
      </c>
      <c r="D106" t="s">
        <v>31628</v>
      </c>
      <c r="E106">
        <v>11.25</v>
      </c>
    </row>
    <row r="107" spans="1:5" x14ac:dyDescent="0.35">
      <c r="A107">
        <v>623</v>
      </c>
      <c r="B107" s="267">
        <v>45254</v>
      </c>
      <c r="C107">
        <v>2036</v>
      </c>
      <c r="D107" t="s">
        <v>31624</v>
      </c>
      <c r="E107">
        <v>25.88</v>
      </c>
    </row>
    <row r="108" spans="1:5" x14ac:dyDescent="0.35">
      <c r="A108">
        <v>624</v>
      </c>
      <c r="B108" s="267">
        <v>45149</v>
      </c>
      <c r="C108">
        <v>294</v>
      </c>
      <c r="D108" t="s">
        <v>31628</v>
      </c>
      <c r="E108">
        <v>23.95</v>
      </c>
    </row>
    <row r="109" spans="1:5" x14ac:dyDescent="0.35">
      <c r="A109">
        <v>625</v>
      </c>
      <c r="B109" s="267">
        <v>45126</v>
      </c>
      <c r="C109">
        <v>801</v>
      </c>
      <c r="D109" t="s">
        <v>31644</v>
      </c>
      <c r="E109">
        <v>9.07</v>
      </c>
    </row>
    <row r="110" spans="1:5" x14ac:dyDescent="0.35">
      <c r="A110">
        <v>626</v>
      </c>
      <c r="B110" s="267">
        <v>45126</v>
      </c>
      <c r="C110">
        <v>801</v>
      </c>
      <c r="D110" t="s">
        <v>31644</v>
      </c>
      <c r="E110">
        <v>8.34</v>
      </c>
    </row>
    <row r="111" spans="1:5" x14ac:dyDescent="0.35">
      <c r="A111">
        <v>631</v>
      </c>
      <c r="B111" s="267">
        <v>45075</v>
      </c>
      <c r="C111">
        <v>294</v>
      </c>
      <c r="D111" t="s">
        <v>31628</v>
      </c>
      <c r="E111">
        <v>9.9499999999999993</v>
      </c>
    </row>
    <row r="112" spans="1:5" x14ac:dyDescent="0.35">
      <c r="A112">
        <v>634</v>
      </c>
      <c r="B112" s="267">
        <v>45239</v>
      </c>
      <c r="C112">
        <v>2325</v>
      </c>
      <c r="D112" t="s">
        <v>31645</v>
      </c>
      <c r="E112">
        <v>8.6199999999999992</v>
      </c>
    </row>
    <row r="113" spans="1:5" x14ac:dyDescent="0.35">
      <c r="A113">
        <v>635</v>
      </c>
      <c r="B113" s="267">
        <v>45099</v>
      </c>
      <c r="C113">
        <v>2325</v>
      </c>
      <c r="D113" t="s">
        <v>31645</v>
      </c>
      <c r="E113">
        <v>12.887</v>
      </c>
    </row>
    <row r="114" spans="1:5" x14ac:dyDescent="0.35">
      <c r="A114">
        <v>642</v>
      </c>
      <c r="B114" s="267">
        <v>45075</v>
      </c>
      <c r="C114">
        <v>294</v>
      </c>
      <c r="D114" t="s">
        <v>31628</v>
      </c>
      <c r="E114">
        <v>10.95</v>
      </c>
    </row>
    <row r="115" spans="1:5" x14ac:dyDescent="0.35">
      <c r="A115">
        <v>643</v>
      </c>
      <c r="B115" s="267">
        <v>44958</v>
      </c>
      <c r="C115">
        <v>2939</v>
      </c>
      <c r="D115" t="s">
        <v>31634</v>
      </c>
      <c r="E115">
        <v>7.31</v>
      </c>
    </row>
    <row r="116" spans="1:5" x14ac:dyDescent="0.35">
      <c r="A116">
        <v>644</v>
      </c>
      <c r="B116" s="267">
        <v>45106</v>
      </c>
      <c r="C116">
        <v>294</v>
      </c>
      <c r="D116" t="s">
        <v>31628</v>
      </c>
      <c r="E116">
        <v>17.850000000000001</v>
      </c>
    </row>
    <row r="117" spans="1:5" x14ac:dyDescent="0.35">
      <c r="A117">
        <v>648</v>
      </c>
      <c r="B117" s="267">
        <v>45239</v>
      </c>
      <c r="C117">
        <v>2325</v>
      </c>
      <c r="D117" t="s">
        <v>31645</v>
      </c>
      <c r="E117">
        <v>6.1669999999999998</v>
      </c>
    </row>
    <row r="118" spans="1:5" x14ac:dyDescent="0.35">
      <c r="A118">
        <v>651</v>
      </c>
      <c r="B118" s="267">
        <v>45099</v>
      </c>
      <c r="C118">
        <v>2325</v>
      </c>
      <c r="D118" t="s">
        <v>31645</v>
      </c>
      <c r="E118">
        <v>9.4550000000000001</v>
      </c>
    </row>
    <row r="119" spans="1:5" x14ac:dyDescent="0.35">
      <c r="A119">
        <v>652</v>
      </c>
      <c r="B119" s="267">
        <v>45126</v>
      </c>
      <c r="C119">
        <v>2325</v>
      </c>
      <c r="D119" t="s">
        <v>31645</v>
      </c>
      <c r="E119">
        <v>4.91</v>
      </c>
    </row>
    <row r="120" spans="1:5" x14ac:dyDescent="0.35">
      <c r="A120">
        <v>655</v>
      </c>
      <c r="B120" s="267">
        <v>45189</v>
      </c>
      <c r="C120">
        <v>1517</v>
      </c>
      <c r="D120" t="s">
        <v>31623</v>
      </c>
      <c r="E120">
        <v>6.2</v>
      </c>
    </row>
    <row r="121" spans="1:5" x14ac:dyDescent="0.35">
      <c r="A121">
        <v>656</v>
      </c>
      <c r="B121" s="267">
        <v>45189</v>
      </c>
      <c r="C121">
        <v>1517</v>
      </c>
      <c r="D121" t="s">
        <v>31623</v>
      </c>
      <c r="E121">
        <v>6.2</v>
      </c>
    </row>
    <row r="122" spans="1:5" x14ac:dyDescent="0.35">
      <c r="A122">
        <v>665</v>
      </c>
      <c r="B122" s="267">
        <v>45269</v>
      </c>
      <c r="C122">
        <v>2019</v>
      </c>
      <c r="D122" t="s">
        <v>31618</v>
      </c>
      <c r="E122">
        <v>12.15</v>
      </c>
    </row>
    <row r="123" spans="1:5" x14ac:dyDescent="0.35">
      <c r="A123">
        <v>667</v>
      </c>
      <c r="B123" s="267">
        <v>45149</v>
      </c>
      <c r="C123">
        <v>2188</v>
      </c>
      <c r="D123" t="s">
        <v>31636</v>
      </c>
      <c r="E123">
        <v>6.4829999999999997</v>
      </c>
    </row>
    <row r="124" spans="1:5" x14ac:dyDescent="0.35">
      <c r="A124">
        <v>668</v>
      </c>
      <c r="B124" s="267">
        <v>45040</v>
      </c>
      <c r="C124">
        <v>2188</v>
      </c>
      <c r="D124" t="s">
        <v>31636</v>
      </c>
      <c r="E124">
        <v>6.0650000000000004</v>
      </c>
    </row>
    <row r="125" spans="1:5" x14ac:dyDescent="0.35">
      <c r="A125">
        <v>672</v>
      </c>
      <c r="B125" s="267">
        <v>45259</v>
      </c>
      <c r="C125">
        <v>2440</v>
      </c>
      <c r="D125" t="s">
        <v>31622</v>
      </c>
      <c r="E125">
        <v>2.79</v>
      </c>
    </row>
    <row r="126" spans="1:5" x14ac:dyDescent="0.35">
      <c r="A126">
        <v>682</v>
      </c>
      <c r="B126" s="267">
        <v>45016</v>
      </c>
      <c r="C126">
        <v>2832</v>
      </c>
      <c r="D126" t="s">
        <v>31646</v>
      </c>
      <c r="E126">
        <v>147.9</v>
      </c>
    </row>
    <row r="127" spans="1:5" x14ac:dyDescent="0.35">
      <c r="A127">
        <v>683</v>
      </c>
      <c r="B127" s="267">
        <v>45231</v>
      </c>
      <c r="C127">
        <v>2356</v>
      </c>
      <c r="D127" t="s">
        <v>31635</v>
      </c>
      <c r="E127">
        <v>36.5</v>
      </c>
    </row>
    <row r="128" spans="1:5" x14ac:dyDescent="0.35">
      <c r="A128">
        <v>683</v>
      </c>
      <c r="B128" s="267">
        <v>45231</v>
      </c>
      <c r="C128">
        <v>2356</v>
      </c>
      <c r="D128" t="s">
        <v>31635</v>
      </c>
      <c r="E128">
        <v>35.5</v>
      </c>
    </row>
    <row r="129" spans="1:5" x14ac:dyDescent="0.35">
      <c r="A129">
        <v>684</v>
      </c>
      <c r="B129" s="267">
        <v>45231</v>
      </c>
      <c r="C129">
        <v>2356</v>
      </c>
      <c r="D129" t="s">
        <v>31635</v>
      </c>
      <c r="E129">
        <v>32.6</v>
      </c>
    </row>
    <row r="130" spans="1:5" x14ac:dyDescent="0.35">
      <c r="A130">
        <v>689</v>
      </c>
      <c r="B130" s="267">
        <v>45200</v>
      </c>
      <c r="C130">
        <v>1007</v>
      </c>
      <c r="D130" t="s">
        <v>31647</v>
      </c>
      <c r="E130">
        <v>43.5</v>
      </c>
    </row>
    <row r="131" spans="1:5" x14ac:dyDescent="0.35">
      <c r="A131">
        <v>689</v>
      </c>
      <c r="B131" s="267">
        <v>45200</v>
      </c>
      <c r="C131">
        <v>2019</v>
      </c>
      <c r="D131" t="s">
        <v>31618</v>
      </c>
      <c r="E131">
        <v>40.9</v>
      </c>
    </row>
    <row r="132" spans="1:5" x14ac:dyDescent="0.35">
      <c r="A132">
        <v>691</v>
      </c>
      <c r="B132" s="267">
        <v>45016</v>
      </c>
      <c r="C132">
        <v>2832</v>
      </c>
      <c r="D132" t="s">
        <v>31646</v>
      </c>
      <c r="E132">
        <v>40.880000000000003</v>
      </c>
    </row>
    <row r="133" spans="1:5" x14ac:dyDescent="0.35">
      <c r="A133">
        <v>697</v>
      </c>
      <c r="B133" s="267">
        <v>45257</v>
      </c>
      <c r="C133">
        <v>2631</v>
      </c>
      <c r="D133" t="s">
        <v>31649</v>
      </c>
      <c r="E133">
        <v>25.073</v>
      </c>
    </row>
    <row r="134" spans="1:5" x14ac:dyDescent="0.35">
      <c r="A134">
        <v>703</v>
      </c>
      <c r="B134" s="267">
        <v>45141</v>
      </c>
      <c r="C134">
        <v>1517</v>
      </c>
      <c r="D134" t="s">
        <v>31623</v>
      </c>
      <c r="E134">
        <v>17.8</v>
      </c>
    </row>
    <row r="135" spans="1:5" x14ac:dyDescent="0.35">
      <c r="A135">
        <v>711</v>
      </c>
      <c r="B135" s="267">
        <v>45106</v>
      </c>
      <c r="C135">
        <v>294</v>
      </c>
      <c r="D135" t="s">
        <v>31628</v>
      </c>
      <c r="E135">
        <v>3.95</v>
      </c>
    </row>
    <row r="136" spans="1:5" x14ac:dyDescent="0.35">
      <c r="A136">
        <v>712</v>
      </c>
      <c r="B136" s="267">
        <v>45239</v>
      </c>
      <c r="C136">
        <v>2325</v>
      </c>
      <c r="D136" t="s">
        <v>31645</v>
      </c>
      <c r="E136">
        <v>7.9020000000000001</v>
      </c>
    </row>
    <row r="137" spans="1:5" x14ac:dyDescent="0.35">
      <c r="A137">
        <v>714</v>
      </c>
      <c r="B137" s="267">
        <v>45149</v>
      </c>
      <c r="C137">
        <v>294</v>
      </c>
      <c r="D137" t="s">
        <v>31628</v>
      </c>
      <c r="E137">
        <v>14.75</v>
      </c>
    </row>
    <row r="138" spans="1:5" x14ac:dyDescent="0.35">
      <c r="A138">
        <v>715</v>
      </c>
      <c r="B138" s="267">
        <v>45061</v>
      </c>
      <c r="C138">
        <v>2325</v>
      </c>
      <c r="D138" t="s">
        <v>31645</v>
      </c>
      <c r="E138">
        <v>10.692</v>
      </c>
    </row>
    <row r="139" spans="1:5" x14ac:dyDescent="0.35">
      <c r="A139">
        <v>716</v>
      </c>
      <c r="B139" s="267">
        <v>45239</v>
      </c>
      <c r="C139">
        <v>2325</v>
      </c>
      <c r="D139" t="s">
        <v>31645</v>
      </c>
      <c r="E139">
        <v>14.227</v>
      </c>
    </row>
    <row r="140" spans="1:5" x14ac:dyDescent="0.35">
      <c r="A140">
        <v>719</v>
      </c>
      <c r="B140" s="267">
        <v>45149</v>
      </c>
      <c r="C140">
        <v>294</v>
      </c>
      <c r="D140" t="s">
        <v>31628</v>
      </c>
      <c r="E140">
        <v>17.95</v>
      </c>
    </row>
    <row r="141" spans="1:5" x14ac:dyDescent="0.35">
      <c r="A141">
        <v>722</v>
      </c>
      <c r="B141" s="267">
        <v>44953</v>
      </c>
      <c r="C141">
        <v>2503</v>
      </c>
      <c r="D141" t="s">
        <v>31631</v>
      </c>
      <c r="E141">
        <v>22.064</v>
      </c>
    </row>
    <row r="142" spans="1:5" x14ac:dyDescent="0.35">
      <c r="A142">
        <v>751</v>
      </c>
      <c r="B142" s="267">
        <v>45260</v>
      </c>
      <c r="C142">
        <v>1517</v>
      </c>
      <c r="D142" t="s">
        <v>31623</v>
      </c>
      <c r="E142">
        <v>7.6</v>
      </c>
    </row>
    <row r="143" spans="1:5" x14ac:dyDescent="0.35">
      <c r="A143">
        <v>775</v>
      </c>
      <c r="B143" s="267">
        <v>45280</v>
      </c>
      <c r="C143">
        <v>1517</v>
      </c>
      <c r="D143" t="s">
        <v>31623</v>
      </c>
      <c r="E143">
        <v>16</v>
      </c>
    </row>
    <row r="144" spans="1:5" x14ac:dyDescent="0.35">
      <c r="A144">
        <v>777</v>
      </c>
      <c r="B144" s="267">
        <v>44958</v>
      </c>
      <c r="C144">
        <v>2939</v>
      </c>
      <c r="D144" t="s">
        <v>31634</v>
      </c>
      <c r="E144">
        <v>18.7</v>
      </c>
    </row>
    <row r="145" spans="1:5" x14ac:dyDescent="0.35">
      <c r="A145">
        <v>784</v>
      </c>
      <c r="B145" s="267">
        <v>45239</v>
      </c>
      <c r="C145">
        <v>2325</v>
      </c>
      <c r="D145" t="s">
        <v>31645</v>
      </c>
      <c r="E145">
        <v>11.834</v>
      </c>
    </row>
    <row r="146" spans="1:5" x14ac:dyDescent="0.35">
      <c r="A146">
        <v>785</v>
      </c>
      <c r="B146" s="267">
        <v>45099</v>
      </c>
      <c r="C146">
        <v>2325</v>
      </c>
      <c r="D146" t="s">
        <v>31645</v>
      </c>
      <c r="E146">
        <v>23.32</v>
      </c>
    </row>
    <row r="147" spans="1:5" x14ac:dyDescent="0.35">
      <c r="A147">
        <v>792</v>
      </c>
      <c r="B147" s="267">
        <v>45223</v>
      </c>
      <c r="C147">
        <v>514</v>
      </c>
      <c r="D147" t="s">
        <v>31650</v>
      </c>
      <c r="E147">
        <v>3.37</v>
      </c>
    </row>
    <row r="148" spans="1:5" x14ac:dyDescent="0.35">
      <c r="A148">
        <v>800</v>
      </c>
      <c r="B148" s="267">
        <v>45149</v>
      </c>
      <c r="C148">
        <v>294</v>
      </c>
      <c r="D148" t="s">
        <v>31628</v>
      </c>
      <c r="E148">
        <v>10.85</v>
      </c>
    </row>
    <row r="149" spans="1:5" x14ac:dyDescent="0.35">
      <c r="A149">
        <v>804</v>
      </c>
      <c r="B149" s="267">
        <v>45196</v>
      </c>
      <c r="C149">
        <v>1336</v>
      </c>
      <c r="D149" t="s">
        <v>31633</v>
      </c>
      <c r="E149">
        <v>13.07</v>
      </c>
    </row>
    <row r="150" spans="1:5" x14ac:dyDescent="0.35">
      <c r="A150">
        <v>806</v>
      </c>
      <c r="B150" s="267">
        <v>45258</v>
      </c>
      <c r="C150">
        <v>2657</v>
      </c>
      <c r="D150" t="s">
        <v>31619</v>
      </c>
      <c r="E150">
        <v>8.73</v>
      </c>
    </row>
    <row r="151" spans="1:5" x14ac:dyDescent="0.35">
      <c r="A151">
        <v>815</v>
      </c>
      <c r="B151" s="267">
        <v>45223</v>
      </c>
      <c r="C151">
        <v>514</v>
      </c>
      <c r="D151" t="s">
        <v>31650</v>
      </c>
      <c r="E151">
        <v>9.2200000000000006</v>
      </c>
    </row>
    <row r="152" spans="1:5" x14ac:dyDescent="0.35">
      <c r="A152">
        <v>816</v>
      </c>
      <c r="B152" s="267">
        <v>45223</v>
      </c>
      <c r="C152">
        <v>514</v>
      </c>
      <c r="D152" t="s">
        <v>31650</v>
      </c>
      <c r="E152">
        <v>6.03</v>
      </c>
    </row>
    <row r="153" spans="1:5" x14ac:dyDescent="0.35">
      <c r="A153">
        <v>819</v>
      </c>
      <c r="B153" s="267">
        <v>45223</v>
      </c>
      <c r="C153">
        <v>514</v>
      </c>
      <c r="D153" t="s">
        <v>31650</v>
      </c>
      <c r="E153">
        <v>3.37</v>
      </c>
    </row>
    <row r="154" spans="1:5" x14ac:dyDescent="0.35">
      <c r="A154">
        <v>823</v>
      </c>
      <c r="B154" s="267">
        <v>45223</v>
      </c>
      <c r="C154">
        <v>514</v>
      </c>
      <c r="D154" t="s">
        <v>31650</v>
      </c>
      <c r="E154">
        <v>3.37</v>
      </c>
    </row>
    <row r="155" spans="1:5" x14ac:dyDescent="0.35">
      <c r="A155">
        <v>824</v>
      </c>
      <c r="B155" s="267">
        <v>45223</v>
      </c>
      <c r="C155">
        <v>514</v>
      </c>
      <c r="D155" t="s">
        <v>31650</v>
      </c>
      <c r="E155">
        <v>3.37</v>
      </c>
    </row>
    <row r="156" spans="1:5" x14ac:dyDescent="0.35">
      <c r="A156">
        <v>825</v>
      </c>
      <c r="B156" s="267">
        <v>45223</v>
      </c>
      <c r="C156">
        <v>514</v>
      </c>
      <c r="D156" t="s">
        <v>31650</v>
      </c>
      <c r="E156">
        <v>3.37</v>
      </c>
    </row>
    <row r="157" spans="1:5" x14ac:dyDescent="0.35">
      <c r="A157">
        <v>831</v>
      </c>
      <c r="B157" s="267">
        <v>45180</v>
      </c>
      <c r="C157">
        <v>1517</v>
      </c>
      <c r="D157" t="s">
        <v>31623</v>
      </c>
      <c r="E157">
        <v>31</v>
      </c>
    </row>
    <row r="158" spans="1:5" x14ac:dyDescent="0.35">
      <c r="A158">
        <v>835</v>
      </c>
      <c r="B158" s="267">
        <v>45013</v>
      </c>
      <c r="C158">
        <v>514</v>
      </c>
      <c r="D158" t="s">
        <v>31650</v>
      </c>
      <c r="E158">
        <v>3.22</v>
      </c>
    </row>
    <row r="159" spans="1:5" x14ac:dyDescent="0.35">
      <c r="A159">
        <v>836</v>
      </c>
      <c r="B159" s="267">
        <v>45223</v>
      </c>
      <c r="C159">
        <v>514</v>
      </c>
      <c r="D159" t="s">
        <v>31650</v>
      </c>
      <c r="E159">
        <v>3.37</v>
      </c>
    </row>
    <row r="160" spans="1:5" x14ac:dyDescent="0.35">
      <c r="A160">
        <v>852</v>
      </c>
      <c r="B160" s="267">
        <v>45121</v>
      </c>
      <c r="C160">
        <v>2357</v>
      </c>
      <c r="D160" t="s">
        <v>31625</v>
      </c>
      <c r="E160">
        <v>25.4</v>
      </c>
    </row>
    <row r="161" spans="1:5" x14ac:dyDescent="0.35">
      <c r="A161">
        <v>862</v>
      </c>
      <c r="B161" s="267">
        <v>45223</v>
      </c>
      <c r="C161">
        <v>514</v>
      </c>
      <c r="D161" t="s">
        <v>31650</v>
      </c>
      <c r="E161">
        <v>3.37</v>
      </c>
    </row>
    <row r="162" spans="1:5" x14ac:dyDescent="0.35">
      <c r="A162">
        <v>867</v>
      </c>
      <c r="B162" s="267">
        <v>45088</v>
      </c>
      <c r="C162">
        <v>504</v>
      </c>
      <c r="D162" t="s">
        <v>31652</v>
      </c>
      <c r="E162">
        <v>21.584</v>
      </c>
    </row>
    <row r="163" spans="1:5" x14ac:dyDescent="0.35">
      <c r="A163">
        <v>873</v>
      </c>
      <c r="B163" s="267">
        <v>45014</v>
      </c>
      <c r="C163">
        <v>1517</v>
      </c>
      <c r="D163" t="s">
        <v>31623</v>
      </c>
      <c r="E163">
        <v>3.4</v>
      </c>
    </row>
    <row r="164" spans="1:5" x14ac:dyDescent="0.35">
      <c r="A164">
        <v>875</v>
      </c>
      <c r="B164" s="267">
        <v>45180</v>
      </c>
      <c r="C164">
        <v>1517</v>
      </c>
      <c r="D164" t="s">
        <v>31623</v>
      </c>
      <c r="E164">
        <v>4.4000000000000004</v>
      </c>
    </row>
    <row r="165" spans="1:5" x14ac:dyDescent="0.35">
      <c r="A165">
        <v>879</v>
      </c>
      <c r="B165" s="267">
        <v>45118</v>
      </c>
      <c r="C165">
        <v>2312</v>
      </c>
      <c r="D165" t="s">
        <v>31653</v>
      </c>
      <c r="E165">
        <v>9</v>
      </c>
    </row>
    <row r="166" spans="1:5" x14ac:dyDescent="0.35">
      <c r="A166">
        <v>897</v>
      </c>
      <c r="B166" s="267">
        <v>45266</v>
      </c>
      <c r="C166">
        <v>2036</v>
      </c>
      <c r="D166" t="s">
        <v>31624</v>
      </c>
      <c r="E166">
        <v>14.96</v>
      </c>
    </row>
    <row r="167" spans="1:5" x14ac:dyDescent="0.35">
      <c r="A167">
        <v>900</v>
      </c>
      <c r="B167" s="267">
        <v>45266</v>
      </c>
      <c r="C167">
        <v>2036</v>
      </c>
      <c r="D167" t="s">
        <v>31624</v>
      </c>
      <c r="E167">
        <v>9.7899999999999991</v>
      </c>
    </row>
    <row r="168" spans="1:5" x14ac:dyDescent="0.35">
      <c r="A168">
        <v>912</v>
      </c>
      <c r="B168" s="267">
        <v>45040</v>
      </c>
      <c r="C168">
        <v>2188</v>
      </c>
      <c r="D168" t="s">
        <v>31636</v>
      </c>
      <c r="E168">
        <v>12.289</v>
      </c>
    </row>
    <row r="169" spans="1:5" x14ac:dyDescent="0.35">
      <c r="A169">
        <v>914</v>
      </c>
      <c r="B169" s="267">
        <v>45196</v>
      </c>
      <c r="C169">
        <v>2188</v>
      </c>
      <c r="D169" t="s">
        <v>31636</v>
      </c>
      <c r="E169">
        <v>10.19</v>
      </c>
    </row>
    <row r="170" spans="1:5" x14ac:dyDescent="0.35">
      <c r="A170">
        <v>916</v>
      </c>
      <c r="B170" s="267">
        <v>45063</v>
      </c>
      <c r="C170">
        <v>1517</v>
      </c>
      <c r="D170" t="s">
        <v>31623</v>
      </c>
      <c r="E170">
        <v>13.8</v>
      </c>
    </row>
    <row r="171" spans="1:5" x14ac:dyDescent="0.35">
      <c r="A171">
        <v>919</v>
      </c>
      <c r="B171" s="267">
        <v>45050</v>
      </c>
      <c r="C171">
        <v>1517</v>
      </c>
      <c r="D171" t="s">
        <v>31623</v>
      </c>
      <c r="E171">
        <v>30.946999999999999</v>
      </c>
    </row>
    <row r="172" spans="1:5" x14ac:dyDescent="0.35">
      <c r="A172">
        <v>928</v>
      </c>
      <c r="B172" s="267">
        <v>45239</v>
      </c>
      <c r="C172">
        <v>2325</v>
      </c>
      <c r="D172" t="s">
        <v>31645</v>
      </c>
      <c r="E172">
        <v>7.58</v>
      </c>
    </row>
    <row r="173" spans="1:5" x14ac:dyDescent="0.35">
      <c r="A173">
        <v>936</v>
      </c>
      <c r="B173" s="267">
        <v>45088</v>
      </c>
      <c r="C173">
        <v>1006</v>
      </c>
      <c r="D173" t="s">
        <v>31651</v>
      </c>
      <c r="E173">
        <v>11.14</v>
      </c>
    </row>
    <row r="174" spans="1:5" x14ac:dyDescent="0.35">
      <c r="A174">
        <v>938</v>
      </c>
      <c r="B174" s="267">
        <v>45163</v>
      </c>
      <c r="C174">
        <v>294</v>
      </c>
      <c r="D174" t="s">
        <v>31628</v>
      </c>
      <c r="E174">
        <v>6.85</v>
      </c>
    </row>
    <row r="175" spans="1:5" x14ac:dyDescent="0.35">
      <c r="A175">
        <v>942</v>
      </c>
      <c r="B175" s="267">
        <v>45087</v>
      </c>
      <c r="C175">
        <v>2418</v>
      </c>
      <c r="D175" t="s">
        <v>31616</v>
      </c>
      <c r="E175">
        <v>7.17</v>
      </c>
    </row>
    <row r="176" spans="1:5" x14ac:dyDescent="0.35">
      <c r="A176">
        <v>944</v>
      </c>
      <c r="B176" s="267">
        <v>45168</v>
      </c>
      <c r="C176">
        <v>1517</v>
      </c>
      <c r="D176" t="s">
        <v>31623</v>
      </c>
      <c r="E176">
        <v>14.8</v>
      </c>
    </row>
    <row r="177" spans="1:5" x14ac:dyDescent="0.35">
      <c r="A177">
        <v>946</v>
      </c>
      <c r="B177" s="267">
        <v>45168</v>
      </c>
      <c r="C177">
        <v>1517</v>
      </c>
      <c r="D177" t="s">
        <v>31623</v>
      </c>
      <c r="E177">
        <v>16</v>
      </c>
    </row>
    <row r="178" spans="1:5" x14ac:dyDescent="0.35">
      <c r="A178">
        <v>952</v>
      </c>
      <c r="B178" s="267">
        <v>45076</v>
      </c>
      <c r="C178">
        <v>1006</v>
      </c>
      <c r="D178" t="s">
        <v>31651</v>
      </c>
      <c r="E178">
        <v>12.56</v>
      </c>
    </row>
    <row r="179" spans="1:5" x14ac:dyDescent="0.35">
      <c r="A179">
        <v>953</v>
      </c>
      <c r="B179" s="267">
        <v>45088</v>
      </c>
      <c r="C179">
        <v>1006</v>
      </c>
      <c r="D179" t="s">
        <v>31651</v>
      </c>
      <c r="E179">
        <v>13.8</v>
      </c>
    </row>
    <row r="180" spans="1:5" x14ac:dyDescent="0.35">
      <c r="A180">
        <v>955</v>
      </c>
      <c r="B180" s="267">
        <v>45253</v>
      </c>
      <c r="C180">
        <v>2135</v>
      </c>
      <c r="D180" t="s">
        <v>31654</v>
      </c>
      <c r="E180">
        <v>10.119999999999999</v>
      </c>
    </row>
    <row r="181" spans="1:5" x14ac:dyDescent="0.35">
      <c r="A181">
        <v>957</v>
      </c>
      <c r="B181" s="267">
        <v>45088</v>
      </c>
      <c r="C181">
        <v>1006</v>
      </c>
      <c r="D181" t="s">
        <v>31651</v>
      </c>
      <c r="E181">
        <v>12.77</v>
      </c>
    </row>
    <row r="182" spans="1:5" x14ac:dyDescent="0.35">
      <c r="A182">
        <v>967</v>
      </c>
      <c r="B182" s="267">
        <v>45025</v>
      </c>
      <c r="C182">
        <v>615</v>
      </c>
      <c r="D182" t="s">
        <v>31655</v>
      </c>
      <c r="E182">
        <v>4.5620000000000003</v>
      </c>
    </row>
    <row r="183" spans="1:5" x14ac:dyDescent="0.35">
      <c r="A183">
        <v>992</v>
      </c>
      <c r="B183" s="267">
        <v>44960</v>
      </c>
      <c r="C183">
        <v>2931</v>
      </c>
      <c r="D183" t="s">
        <v>31656</v>
      </c>
      <c r="E183">
        <v>8.1199999999999992</v>
      </c>
    </row>
    <row r="184" spans="1:5" x14ac:dyDescent="0.35">
      <c r="A184">
        <v>1002</v>
      </c>
      <c r="B184" s="267">
        <v>44958</v>
      </c>
      <c r="C184">
        <v>2939</v>
      </c>
      <c r="D184" t="s">
        <v>31634</v>
      </c>
      <c r="E184">
        <v>22.12</v>
      </c>
    </row>
    <row r="185" spans="1:5" x14ac:dyDescent="0.35">
      <c r="A185">
        <v>1005</v>
      </c>
      <c r="B185" s="267">
        <v>45141</v>
      </c>
      <c r="C185">
        <v>294</v>
      </c>
      <c r="D185" t="s">
        <v>31628</v>
      </c>
      <c r="E185">
        <v>24.88</v>
      </c>
    </row>
    <row r="186" spans="1:5" x14ac:dyDescent="0.35">
      <c r="A186">
        <v>1013</v>
      </c>
      <c r="B186" s="267">
        <v>44952</v>
      </c>
      <c r="C186">
        <v>146</v>
      </c>
      <c r="D186" t="s">
        <v>31617</v>
      </c>
      <c r="E186">
        <v>3.984</v>
      </c>
    </row>
    <row r="187" spans="1:5" x14ac:dyDescent="0.35">
      <c r="A187">
        <v>1015</v>
      </c>
      <c r="B187" s="267">
        <v>44958</v>
      </c>
      <c r="C187">
        <v>2939</v>
      </c>
      <c r="D187" t="s">
        <v>31634</v>
      </c>
      <c r="E187">
        <v>9.9700000000000006</v>
      </c>
    </row>
    <row r="188" spans="1:5" x14ac:dyDescent="0.35">
      <c r="A188">
        <v>1016</v>
      </c>
      <c r="B188" s="267">
        <v>45254</v>
      </c>
      <c r="C188">
        <v>2019</v>
      </c>
      <c r="D188" t="s">
        <v>31618</v>
      </c>
      <c r="E188">
        <v>14.99</v>
      </c>
    </row>
    <row r="189" spans="1:5" x14ac:dyDescent="0.35">
      <c r="A189">
        <v>1020</v>
      </c>
      <c r="B189" s="267">
        <v>45196</v>
      </c>
      <c r="C189">
        <v>1336</v>
      </c>
      <c r="D189" t="s">
        <v>31633</v>
      </c>
      <c r="E189">
        <v>11.19</v>
      </c>
    </row>
    <row r="190" spans="1:5" x14ac:dyDescent="0.35">
      <c r="A190">
        <v>1021</v>
      </c>
      <c r="B190" s="267">
        <v>45267</v>
      </c>
      <c r="C190">
        <v>1517</v>
      </c>
      <c r="D190" t="s">
        <v>31623</v>
      </c>
      <c r="E190">
        <v>13.2</v>
      </c>
    </row>
    <row r="191" spans="1:5" x14ac:dyDescent="0.35">
      <c r="A191">
        <v>1039</v>
      </c>
      <c r="B191" s="267">
        <v>45012</v>
      </c>
      <c r="C191">
        <v>3023</v>
      </c>
      <c r="D191" t="s">
        <v>31657</v>
      </c>
      <c r="E191">
        <v>39</v>
      </c>
    </row>
    <row r="192" spans="1:5" x14ac:dyDescent="0.35">
      <c r="A192">
        <v>1041</v>
      </c>
      <c r="B192" s="267">
        <v>44958</v>
      </c>
      <c r="C192">
        <v>2939</v>
      </c>
      <c r="D192" t="s">
        <v>31634</v>
      </c>
      <c r="E192">
        <v>854.77</v>
      </c>
    </row>
    <row r="193" spans="1:5" x14ac:dyDescent="0.35">
      <c r="A193">
        <v>1043</v>
      </c>
      <c r="B193" s="267">
        <v>45163</v>
      </c>
      <c r="C193">
        <v>294</v>
      </c>
      <c r="D193" t="s">
        <v>31628</v>
      </c>
      <c r="E193">
        <v>23.5</v>
      </c>
    </row>
    <row r="194" spans="1:5" x14ac:dyDescent="0.35">
      <c r="A194">
        <v>1048</v>
      </c>
      <c r="B194" s="267">
        <v>45180</v>
      </c>
      <c r="C194">
        <v>1517</v>
      </c>
      <c r="D194" t="s">
        <v>31623</v>
      </c>
      <c r="E194">
        <v>9.4</v>
      </c>
    </row>
    <row r="195" spans="1:5" x14ac:dyDescent="0.35">
      <c r="A195">
        <v>1051</v>
      </c>
      <c r="B195" s="267">
        <v>44958</v>
      </c>
      <c r="C195">
        <v>2939</v>
      </c>
      <c r="D195" t="s">
        <v>31634</v>
      </c>
      <c r="E195">
        <v>13.36</v>
      </c>
    </row>
    <row r="196" spans="1:5" x14ac:dyDescent="0.35">
      <c r="A196">
        <v>1052</v>
      </c>
      <c r="B196" s="267">
        <v>44958</v>
      </c>
      <c r="C196">
        <v>2939</v>
      </c>
      <c r="D196" t="s">
        <v>31634</v>
      </c>
      <c r="E196">
        <v>7.39</v>
      </c>
    </row>
    <row r="197" spans="1:5" x14ac:dyDescent="0.35">
      <c r="A197">
        <v>1061</v>
      </c>
      <c r="B197" s="267">
        <v>45234</v>
      </c>
      <c r="C197">
        <v>2950</v>
      </c>
      <c r="D197" t="s">
        <v>31658</v>
      </c>
      <c r="E197">
        <v>69.67</v>
      </c>
    </row>
    <row r="198" spans="1:5" x14ac:dyDescent="0.35">
      <c r="A198">
        <v>1063</v>
      </c>
      <c r="B198" s="267">
        <v>45016</v>
      </c>
      <c r="C198">
        <v>2832</v>
      </c>
      <c r="D198" t="s">
        <v>31646</v>
      </c>
      <c r="E198">
        <v>35.64</v>
      </c>
    </row>
    <row r="199" spans="1:5" x14ac:dyDescent="0.35">
      <c r="A199">
        <v>1068</v>
      </c>
      <c r="B199" s="267">
        <v>45036</v>
      </c>
      <c r="C199">
        <v>3028</v>
      </c>
      <c r="D199" t="s">
        <v>31659</v>
      </c>
      <c r="E199">
        <v>46.42</v>
      </c>
    </row>
    <row r="200" spans="1:5" x14ac:dyDescent="0.35">
      <c r="A200">
        <v>1101</v>
      </c>
      <c r="B200" s="267">
        <v>45180</v>
      </c>
      <c r="C200">
        <v>1517</v>
      </c>
      <c r="D200" t="s">
        <v>31623</v>
      </c>
      <c r="E200">
        <v>16.5</v>
      </c>
    </row>
    <row r="201" spans="1:5" x14ac:dyDescent="0.35">
      <c r="A201">
        <v>1102</v>
      </c>
      <c r="B201" s="267">
        <v>45272</v>
      </c>
      <c r="C201">
        <v>2019</v>
      </c>
      <c r="D201" t="s">
        <v>31618</v>
      </c>
      <c r="E201">
        <v>8.49</v>
      </c>
    </row>
    <row r="202" spans="1:5" x14ac:dyDescent="0.35">
      <c r="A202">
        <v>1103</v>
      </c>
      <c r="B202" s="267">
        <v>45149</v>
      </c>
      <c r="C202">
        <v>294</v>
      </c>
      <c r="D202" t="s">
        <v>31628</v>
      </c>
      <c r="E202">
        <v>12.75</v>
      </c>
    </row>
    <row r="203" spans="1:5" x14ac:dyDescent="0.35">
      <c r="A203">
        <v>1105</v>
      </c>
      <c r="B203" s="267">
        <v>45259</v>
      </c>
      <c r="C203">
        <v>294</v>
      </c>
      <c r="D203" t="s">
        <v>31628</v>
      </c>
      <c r="E203">
        <v>9.25</v>
      </c>
    </row>
    <row r="204" spans="1:5" x14ac:dyDescent="0.35">
      <c r="A204">
        <v>1106</v>
      </c>
      <c r="B204" s="267">
        <v>45163</v>
      </c>
      <c r="C204">
        <v>294</v>
      </c>
      <c r="D204" t="s">
        <v>31628</v>
      </c>
      <c r="E204">
        <v>12.25</v>
      </c>
    </row>
    <row r="205" spans="1:5" x14ac:dyDescent="0.35">
      <c r="A205">
        <v>1108</v>
      </c>
      <c r="B205" s="267">
        <v>45196</v>
      </c>
      <c r="C205">
        <v>1336</v>
      </c>
      <c r="D205" t="s">
        <v>31633</v>
      </c>
      <c r="E205">
        <v>16.23</v>
      </c>
    </row>
    <row r="206" spans="1:5" x14ac:dyDescent="0.35">
      <c r="A206">
        <v>1110</v>
      </c>
      <c r="B206" s="267">
        <v>44958</v>
      </c>
      <c r="C206">
        <v>2939</v>
      </c>
      <c r="D206" t="s">
        <v>31634</v>
      </c>
      <c r="E206">
        <v>12.31</v>
      </c>
    </row>
    <row r="207" spans="1:5" x14ac:dyDescent="0.35">
      <c r="A207">
        <v>1112</v>
      </c>
      <c r="B207" s="267">
        <v>44973</v>
      </c>
      <c r="C207">
        <v>2312</v>
      </c>
      <c r="D207" t="s">
        <v>31653</v>
      </c>
      <c r="E207">
        <v>27.3</v>
      </c>
    </row>
    <row r="208" spans="1:5" x14ac:dyDescent="0.35">
      <c r="A208">
        <v>1117</v>
      </c>
      <c r="B208" s="267">
        <v>45267</v>
      </c>
      <c r="C208">
        <v>1517</v>
      </c>
      <c r="D208" t="s">
        <v>31623</v>
      </c>
      <c r="E208">
        <v>11.7</v>
      </c>
    </row>
    <row r="209" spans="1:5" x14ac:dyDescent="0.35">
      <c r="A209">
        <v>1118</v>
      </c>
      <c r="B209" s="267">
        <v>45254</v>
      </c>
      <c r="C209">
        <v>2312</v>
      </c>
      <c r="D209" t="s">
        <v>31653</v>
      </c>
      <c r="E209">
        <v>15.996</v>
      </c>
    </row>
    <row r="210" spans="1:5" x14ac:dyDescent="0.35">
      <c r="A210">
        <v>1122</v>
      </c>
      <c r="B210" s="267">
        <v>45280</v>
      </c>
      <c r="C210">
        <v>1517</v>
      </c>
      <c r="D210" t="s">
        <v>31623</v>
      </c>
      <c r="E210">
        <v>11.83</v>
      </c>
    </row>
    <row r="211" spans="1:5" x14ac:dyDescent="0.35">
      <c r="A211">
        <v>1127</v>
      </c>
      <c r="B211" s="267">
        <v>45050</v>
      </c>
      <c r="C211">
        <v>1517</v>
      </c>
      <c r="D211" t="s">
        <v>31623</v>
      </c>
      <c r="E211">
        <v>21.946000000000002</v>
      </c>
    </row>
    <row r="212" spans="1:5" x14ac:dyDescent="0.35">
      <c r="A212">
        <v>1131</v>
      </c>
      <c r="B212" s="267">
        <v>45267</v>
      </c>
      <c r="C212">
        <v>1517</v>
      </c>
      <c r="D212" t="s">
        <v>31623</v>
      </c>
      <c r="E212">
        <v>11.2</v>
      </c>
    </row>
    <row r="213" spans="1:5" x14ac:dyDescent="0.35">
      <c r="A213">
        <v>1139</v>
      </c>
      <c r="B213" s="267">
        <v>45265</v>
      </c>
      <c r="C213">
        <v>2931</v>
      </c>
      <c r="D213" t="s">
        <v>31656</v>
      </c>
      <c r="E213">
        <v>6.67</v>
      </c>
    </row>
    <row r="214" spans="1:5" x14ac:dyDescent="0.35">
      <c r="A214">
        <v>1140</v>
      </c>
      <c r="B214" s="267">
        <v>45265</v>
      </c>
      <c r="C214">
        <v>2931</v>
      </c>
      <c r="D214" t="s">
        <v>31656</v>
      </c>
      <c r="E214">
        <v>8.3000000000000007</v>
      </c>
    </row>
    <row r="215" spans="1:5" x14ac:dyDescent="0.35">
      <c r="A215">
        <v>1149</v>
      </c>
      <c r="B215" s="267">
        <v>44949</v>
      </c>
      <c r="C215">
        <v>294</v>
      </c>
      <c r="D215" t="s">
        <v>31628</v>
      </c>
      <c r="E215">
        <v>10.35</v>
      </c>
    </row>
    <row r="216" spans="1:5" x14ac:dyDescent="0.35">
      <c r="A216">
        <v>1162</v>
      </c>
      <c r="B216" s="267">
        <v>45267</v>
      </c>
      <c r="C216">
        <v>1517</v>
      </c>
      <c r="D216" t="s">
        <v>31623</v>
      </c>
      <c r="E216">
        <v>10.5</v>
      </c>
    </row>
    <row r="217" spans="1:5" x14ac:dyDescent="0.35">
      <c r="A217">
        <v>1164</v>
      </c>
      <c r="B217" s="267">
        <v>45040</v>
      </c>
      <c r="C217">
        <v>2036</v>
      </c>
      <c r="D217" t="s">
        <v>31624</v>
      </c>
      <c r="E217">
        <v>15.9</v>
      </c>
    </row>
    <row r="218" spans="1:5" x14ac:dyDescent="0.35">
      <c r="A218">
        <v>1171</v>
      </c>
      <c r="B218" s="267">
        <v>45254</v>
      </c>
      <c r="C218">
        <v>2036</v>
      </c>
      <c r="D218" t="s">
        <v>31624</v>
      </c>
      <c r="E218">
        <v>10.504</v>
      </c>
    </row>
    <row r="219" spans="1:5" x14ac:dyDescent="0.35">
      <c r="A219">
        <v>1174</v>
      </c>
      <c r="B219" s="267">
        <v>44957</v>
      </c>
      <c r="C219">
        <v>2633</v>
      </c>
      <c r="D219" t="s">
        <v>31632</v>
      </c>
      <c r="E219">
        <v>52.722999999999999</v>
      </c>
    </row>
    <row r="220" spans="1:5" x14ac:dyDescent="0.35">
      <c r="A220">
        <v>1176</v>
      </c>
      <c r="B220" s="267">
        <v>45160</v>
      </c>
      <c r="C220">
        <v>2436</v>
      </c>
      <c r="D220" t="s">
        <v>31660</v>
      </c>
      <c r="E220">
        <v>7.35</v>
      </c>
    </row>
    <row r="221" spans="1:5" x14ac:dyDescent="0.35">
      <c r="A221">
        <v>1188</v>
      </c>
      <c r="B221" s="267">
        <v>45210</v>
      </c>
      <c r="C221">
        <v>2373</v>
      </c>
      <c r="D221" t="s">
        <v>31661</v>
      </c>
      <c r="E221">
        <v>15.132999999999999</v>
      </c>
    </row>
    <row r="222" spans="1:5" x14ac:dyDescent="0.35">
      <c r="A222">
        <v>1200</v>
      </c>
      <c r="B222" s="267">
        <v>45140</v>
      </c>
      <c r="C222">
        <v>1336</v>
      </c>
      <c r="D222" t="s">
        <v>31633</v>
      </c>
      <c r="E222">
        <v>9.0299999999999994</v>
      </c>
    </row>
    <row r="223" spans="1:5" x14ac:dyDescent="0.35">
      <c r="A223">
        <v>1204</v>
      </c>
      <c r="B223" s="267">
        <v>45258</v>
      </c>
      <c r="C223">
        <v>2633</v>
      </c>
      <c r="D223" t="s">
        <v>31632</v>
      </c>
      <c r="E223">
        <v>22.695</v>
      </c>
    </row>
    <row r="224" spans="1:5" x14ac:dyDescent="0.35">
      <c r="A224">
        <v>1207</v>
      </c>
      <c r="B224" s="267">
        <v>45239</v>
      </c>
      <c r="C224">
        <v>2325</v>
      </c>
      <c r="D224" t="s">
        <v>31645</v>
      </c>
      <c r="E224">
        <v>12.65</v>
      </c>
    </row>
    <row r="225" spans="1:5" x14ac:dyDescent="0.35">
      <c r="A225">
        <v>1208</v>
      </c>
      <c r="B225" s="267">
        <v>45239</v>
      </c>
      <c r="C225">
        <v>2325</v>
      </c>
      <c r="D225" t="s">
        <v>31645</v>
      </c>
      <c r="E225">
        <v>8.7159999999999993</v>
      </c>
    </row>
    <row r="226" spans="1:5" x14ac:dyDescent="0.35">
      <c r="A226">
        <v>1212</v>
      </c>
      <c r="B226" s="267">
        <v>45239</v>
      </c>
      <c r="C226">
        <v>2325</v>
      </c>
      <c r="D226" t="s">
        <v>31645</v>
      </c>
      <c r="E226">
        <v>17.239999999999998</v>
      </c>
    </row>
    <row r="227" spans="1:5" x14ac:dyDescent="0.35">
      <c r="A227">
        <v>1213</v>
      </c>
      <c r="B227" s="267">
        <v>44980</v>
      </c>
      <c r="C227">
        <v>1336</v>
      </c>
      <c r="D227" t="s">
        <v>31633</v>
      </c>
      <c r="E227">
        <v>16.850000000000001</v>
      </c>
    </row>
    <row r="228" spans="1:5" x14ac:dyDescent="0.35">
      <c r="A228">
        <v>1215</v>
      </c>
      <c r="B228" s="267">
        <v>45149</v>
      </c>
      <c r="C228">
        <v>2633</v>
      </c>
      <c r="D228" t="s">
        <v>31632</v>
      </c>
      <c r="E228">
        <v>6.92</v>
      </c>
    </row>
    <row r="229" spans="1:5" x14ac:dyDescent="0.35">
      <c r="A229">
        <v>1253</v>
      </c>
      <c r="B229" s="267">
        <v>45180</v>
      </c>
      <c r="C229">
        <v>1517</v>
      </c>
      <c r="D229" t="s">
        <v>31623</v>
      </c>
      <c r="E229">
        <v>25.5</v>
      </c>
    </row>
    <row r="230" spans="1:5" x14ac:dyDescent="0.35">
      <c r="A230">
        <v>1264</v>
      </c>
      <c r="B230" s="267">
        <v>45163</v>
      </c>
      <c r="C230">
        <v>294</v>
      </c>
      <c r="D230" t="s">
        <v>31628</v>
      </c>
      <c r="E230">
        <v>6.95</v>
      </c>
    </row>
    <row r="231" spans="1:5" x14ac:dyDescent="0.35">
      <c r="A231">
        <v>1311</v>
      </c>
      <c r="B231" s="267">
        <v>45149</v>
      </c>
      <c r="C231">
        <v>294</v>
      </c>
      <c r="D231" t="s">
        <v>31628</v>
      </c>
      <c r="E231">
        <v>12.95</v>
      </c>
    </row>
    <row r="232" spans="1:5" x14ac:dyDescent="0.35">
      <c r="A232">
        <v>1318</v>
      </c>
      <c r="B232" s="267">
        <v>45149</v>
      </c>
      <c r="C232">
        <v>294</v>
      </c>
      <c r="D232" t="s">
        <v>31628</v>
      </c>
      <c r="E232">
        <v>7.95</v>
      </c>
    </row>
    <row r="233" spans="1:5" x14ac:dyDescent="0.35">
      <c r="A233">
        <v>1319</v>
      </c>
      <c r="B233" s="267">
        <v>45126</v>
      </c>
      <c r="C233">
        <v>2325</v>
      </c>
      <c r="D233" t="s">
        <v>31645</v>
      </c>
      <c r="E233">
        <v>7.41</v>
      </c>
    </row>
    <row r="234" spans="1:5" x14ac:dyDescent="0.35">
      <c r="A234">
        <v>1324</v>
      </c>
      <c r="B234" s="267">
        <v>45196</v>
      </c>
      <c r="C234">
        <v>1336</v>
      </c>
      <c r="D234" t="s">
        <v>31633</v>
      </c>
      <c r="E234">
        <v>9.73</v>
      </c>
    </row>
    <row r="235" spans="1:5" x14ac:dyDescent="0.35">
      <c r="A235">
        <v>1327</v>
      </c>
      <c r="B235" s="267">
        <v>45149</v>
      </c>
      <c r="C235">
        <v>294</v>
      </c>
      <c r="D235" t="s">
        <v>31628</v>
      </c>
      <c r="E235">
        <v>9.1</v>
      </c>
    </row>
    <row r="236" spans="1:5" x14ac:dyDescent="0.35">
      <c r="A236">
        <v>1335</v>
      </c>
      <c r="B236" s="267">
        <v>45267</v>
      </c>
      <c r="C236">
        <v>1517</v>
      </c>
      <c r="D236" t="s">
        <v>31623</v>
      </c>
      <c r="E236">
        <v>18.100000000000001</v>
      </c>
    </row>
    <row r="237" spans="1:5" x14ac:dyDescent="0.35">
      <c r="A237">
        <v>1337</v>
      </c>
      <c r="B237" s="267">
        <v>45149</v>
      </c>
      <c r="C237">
        <v>2188</v>
      </c>
      <c r="D237" t="s">
        <v>31636</v>
      </c>
      <c r="E237">
        <v>7.6139999999999999</v>
      </c>
    </row>
    <row r="238" spans="1:5" x14ac:dyDescent="0.35">
      <c r="A238">
        <v>1338</v>
      </c>
      <c r="B238" s="267">
        <v>44957</v>
      </c>
      <c r="C238">
        <v>2633</v>
      </c>
      <c r="D238" t="s">
        <v>31632</v>
      </c>
      <c r="E238">
        <v>13.558999999999999</v>
      </c>
    </row>
    <row r="239" spans="1:5" x14ac:dyDescent="0.35">
      <c r="A239">
        <v>1343</v>
      </c>
      <c r="B239" s="267">
        <v>45092</v>
      </c>
      <c r="C239">
        <v>901</v>
      </c>
      <c r="D239" t="s">
        <v>31639</v>
      </c>
      <c r="E239">
        <v>7.04</v>
      </c>
    </row>
    <row r="240" spans="1:5" x14ac:dyDescent="0.35">
      <c r="A240">
        <v>1345</v>
      </c>
      <c r="B240" s="267">
        <v>45191</v>
      </c>
      <c r="C240">
        <v>901</v>
      </c>
      <c r="D240" t="s">
        <v>31639</v>
      </c>
      <c r="E240">
        <v>5.4</v>
      </c>
    </row>
    <row r="241" spans="1:5" x14ac:dyDescent="0.35">
      <c r="A241">
        <v>1346</v>
      </c>
      <c r="B241" s="267">
        <v>45279</v>
      </c>
      <c r="C241">
        <v>2019</v>
      </c>
      <c r="D241" t="s">
        <v>31618</v>
      </c>
      <c r="E241">
        <v>5.35</v>
      </c>
    </row>
    <row r="242" spans="1:5" x14ac:dyDescent="0.35">
      <c r="A242">
        <v>1347</v>
      </c>
      <c r="B242" s="267">
        <v>45191</v>
      </c>
      <c r="C242">
        <v>901</v>
      </c>
      <c r="D242" t="s">
        <v>31639</v>
      </c>
      <c r="E242">
        <v>6.35</v>
      </c>
    </row>
    <row r="243" spans="1:5" x14ac:dyDescent="0.35">
      <c r="A243">
        <v>1348</v>
      </c>
      <c r="B243" s="267">
        <v>45106</v>
      </c>
      <c r="C243">
        <v>294</v>
      </c>
      <c r="D243" t="s">
        <v>31628</v>
      </c>
      <c r="E243">
        <v>5.75</v>
      </c>
    </row>
    <row r="244" spans="1:5" x14ac:dyDescent="0.35">
      <c r="A244">
        <v>1355</v>
      </c>
      <c r="B244" s="267">
        <v>45194</v>
      </c>
      <c r="C244">
        <v>146</v>
      </c>
      <c r="D244" t="s">
        <v>31617</v>
      </c>
      <c r="E244">
        <v>3.2</v>
      </c>
    </row>
    <row r="245" spans="1:5" x14ac:dyDescent="0.35">
      <c r="A245">
        <v>1363</v>
      </c>
      <c r="B245" s="267">
        <v>45092</v>
      </c>
      <c r="C245">
        <v>1517</v>
      </c>
      <c r="D245" t="s">
        <v>31623</v>
      </c>
      <c r="E245">
        <v>13.3</v>
      </c>
    </row>
    <row r="246" spans="1:5" x14ac:dyDescent="0.35">
      <c r="A246">
        <v>1367</v>
      </c>
      <c r="B246" s="267">
        <v>44956</v>
      </c>
      <c r="C246">
        <v>2867</v>
      </c>
      <c r="D246" t="s">
        <v>31662</v>
      </c>
      <c r="E246">
        <v>17.577000000000002</v>
      </c>
    </row>
    <row r="247" spans="1:5" x14ac:dyDescent="0.35">
      <c r="A247">
        <v>1386</v>
      </c>
      <c r="B247" s="267">
        <v>45279</v>
      </c>
      <c r="C247">
        <v>2228</v>
      </c>
      <c r="D247" t="s">
        <v>31663</v>
      </c>
      <c r="E247">
        <v>4.63</v>
      </c>
    </row>
    <row r="248" spans="1:5" x14ac:dyDescent="0.35">
      <c r="A248">
        <v>1394</v>
      </c>
      <c r="B248" s="267">
        <v>45267</v>
      </c>
      <c r="C248">
        <v>1517</v>
      </c>
      <c r="D248" t="s">
        <v>31623</v>
      </c>
      <c r="E248">
        <v>8.6999999999999993</v>
      </c>
    </row>
    <row r="249" spans="1:5" x14ac:dyDescent="0.35">
      <c r="A249">
        <v>1404</v>
      </c>
      <c r="B249" s="267">
        <v>45239</v>
      </c>
      <c r="C249">
        <v>2325</v>
      </c>
      <c r="D249" t="s">
        <v>31645</v>
      </c>
      <c r="E249">
        <v>7.8</v>
      </c>
    </row>
    <row r="250" spans="1:5" x14ac:dyDescent="0.35">
      <c r="A250">
        <v>1406</v>
      </c>
      <c r="B250" s="267">
        <v>45239</v>
      </c>
      <c r="C250">
        <v>2325</v>
      </c>
      <c r="D250" t="s">
        <v>31645</v>
      </c>
      <c r="E250">
        <v>7.17</v>
      </c>
    </row>
    <row r="251" spans="1:5" x14ac:dyDescent="0.35">
      <c r="A251">
        <v>1409</v>
      </c>
      <c r="B251" s="267">
        <v>45138</v>
      </c>
      <c r="C251">
        <v>294</v>
      </c>
      <c r="D251" t="s">
        <v>31628</v>
      </c>
      <c r="E251">
        <v>11.45</v>
      </c>
    </row>
    <row r="252" spans="1:5" x14ac:dyDescent="0.35">
      <c r="A252">
        <v>1410</v>
      </c>
      <c r="B252" s="267">
        <v>45076</v>
      </c>
      <c r="C252">
        <v>1006</v>
      </c>
      <c r="D252" t="s">
        <v>31651</v>
      </c>
      <c r="E252">
        <v>12.65</v>
      </c>
    </row>
    <row r="253" spans="1:5" x14ac:dyDescent="0.35">
      <c r="A253">
        <v>1411</v>
      </c>
      <c r="B253" s="267">
        <v>45188</v>
      </c>
      <c r="C253">
        <v>294</v>
      </c>
      <c r="D253" t="s">
        <v>31628</v>
      </c>
      <c r="E253">
        <v>29.9</v>
      </c>
    </row>
    <row r="254" spans="1:5" x14ac:dyDescent="0.35">
      <c r="A254">
        <v>1412</v>
      </c>
      <c r="B254" s="267">
        <v>44953</v>
      </c>
      <c r="C254">
        <v>2345</v>
      </c>
      <c r="D254" t="s">
        <v>31664</v>
      </c>
      <c r="E254">
        <v>4.5</v>
      </c>
    </row>
    <row r="255" spans="1:5" x14ac:dyDescent="0.35">
      <c r="A255">
        <v>1413</v>
      </c>
      <c r="B255" s="267">
        <v>45107</v>
      </c>
      <c r="C255">
        <v>2345</v>
      </c>
      <c r="D255" t="s">
        <v>31664</v>
      </c>
      <c r="E255">
        <v>5.65</v>
      </c>
    </row>
    <row r="256" spans="1:5" x14ac:dyDescent="0.35">
      <c r="A256">
        <v>1414</v>
      </c>
      <c r="B256" s="267">
        <v>45182</v>
      </c>
      <c r="C256">
        <v>2345</v>
      </c>
      <c r="D256" t="s">
        <v>31664</v>
      </c>
      <c r="E256">
        <v>6.05</v>
      </c>
    </row>
    <row r="257" spans="1:5" x14ac:dyDescent="0.35">
      <c r="A257">
        <v>1415</v>
      </c>
      <c r="B257" s="267">
        <v>45182</v>
      </c>
      <c r="C257">
        <v>2345</v>
      </c>
      <c r="D257" t="s">
        <v>31664</v>
      </c>
      <c r="E257">
        <v>6.5</v>
      </c>
    </row>
    <row r="258" spans="1:5" x14ac:dyDescent="0.35">
      <c r="A258">
        <v>1416</v>
      </c>
      <c r="B258" s="267">
        <v>45107</v>
      </c>
      <c r="C258">
        <v>2345</v>
      </c>
      <c r="D258" t="s">
        <v>31664</v>
      </c>
      <c r="E258">
        <v>9.74</v>
      </c>
    </row>
    <row r="259" spans="1:5" x14ac:dyDescent="0.35">
      <c r="A259">
        <v>1419</v>
      </c>
      <c r="B259" s="267">
        <v>45107</v>
      </c>
      <c r="C259">
        <v>2345</v>
      </c>
      <c r="D259" t="s">
        <v>31664</v>
      </c>
      <c r="E259">
        <v>12.13</v>
      </c>
    </row>
    <row r="260" spans="1:5" x14ac:dyDescent="0.35">
      <c r="A260">
        <v>1420</v>
      </c>
      <c r="B260" s="267">
        <v>45182</v>
      </c>
      <c r="C260">
        <v>2345</v>
      </c>
      <c r="D260" t="s">
        <v>31664</v>
      </c>
      <c r="E260">
        <v>12.586</v>
      </c>
    </row>
    <row r="261" spans="1:5" x14ac:dyDescent="0.35">
      <c r="A261">
        <v>1422</v>
      </c>
      <c r="B261" s="267">
        <v>45182</v>
      </c>
      <c r="C261">
        <v>2345</v>
      </c>
      <c r="D261" t="s">
        <v>31664</v>
      </c>
      <c r="E261">
        <v>7.6059999999999999</v>
      </c>
    </row>
    <row r="262" spans="1:5" x14ac:dyDescent="0.35">
      <c r="A262">
        <v>1424</v>
      </c>
      <c r="B262" s="267">
        <v>45258</v>
      </c>
      <c r="C262">
        <v>2633</v>
      </c>
      <c r="D262" t="s">
        <v>31632</v>
      </c>
      <c r="E262">
        <v>37.409999999999997</v>
      </c>
    </row>
    <row r="263" spans="1:5" x14ac:dyDescent="0.35">
      <c r="A263">
        <v>1429</v>
      </c>
      <c r="B263" s="267">
        <v>45163</v>
      </c>
      <c r="C263">
        <v>294</v>
      </c>
      <c r="D263" t="s">
        <v>31628</v>
      </c>
      <c r="E263">
        <v>21.95</v>
      </c>
    </row>
    <row r="264" spans="1:5" x14ac:dyDescent="0.35">
      <c r="A264">
        <v>1453</v>
      </c>
      <c r="B264" s="267">
        <v>45149</v>
      </c>
      <c r="C264">
        <v>294</v>
      </c>
      <c r="D264" t="s">
        <v>31628</v>
      </c>
      <c r="E264">
        <v>13.98</v>
      </c>
    </row>
    <row r="265" spans="1:5" x14ac:dyDescent="0.35">
      <c r="A265">
        <v>1454</v>
      </c>
      <c r="B265" s="267">
        <v>45198</v>
      </c>
      <c r="C265">
        <v>2772</v>
      </c>
      <c r="D265" t="s">
        <v>31665</v>
      </c>
      <c r="E265">
        <v>23.85</v>
      </c>
    </row>
    <row r="266" spans="1:5" x14ac:dyDescent="0.35">
      <c r="A266">
        <v>1457</v>
      </c>
      <c r="B266" s="267">
        <v>45239</v>
      </c>
      <c r="C266">
        <v>2325</v>
      </c>
      <c r="D266" t="s">
        <v>31645</v>
      </c>
      <c r="E266">
        <v>8.2119999999999997</v>
      </c>
    </row>
    <row r="267" spans="1:5" x14ac:dyDescent="0.35">
      <c r="A267">
        <v>1460</v>
      </c>
      <c r="B267" s="267">
        <v>45168</v>
      </c>
      <c r="C267">
        <v>308</v>
      </c>
      <c r="D267" t="s">
        <v>31666</v>
      </c>
      <c r="E267">
        <v>6.65</v>
      </c>
    </row>
    <row r="268" spans="1:5" x14ac:dyDescent="0.35">
      <c r="A268">
        <v>1469</v>
      </c>
      <c r="B268" s="267">
        <v>45052</v>
      </c>
      <c r="C268">
        <v>146</v>
      </c>
      <c r="D268" t="s">
        <v>31617</v>
      </c>
      <c r="E268">
        <v>3.19</v>
      </c>
    </row>
    <row r="269" spans="1:5" x14ac:dyDescent="0.35">
      <c r="A269">
        <v>1478</v>
      </c>
      <c r="B269" s="267">
        <v>45194</v>
      </c>
      <c r="C269">
        <v>146</v>
      </c>
      <c r="D269" t="s">
        <v>31617</v>
      </c>
      <c r="E269">
        <v>3.2</v>
      </c>
    </row>
    <row r="270" spans="1:5" x14ac:dyDescent="0.35">
      <c r="A270">
        <v>1479</v>
      </c>
      <c r="B270" s="267">
        <v>45194</v>
      </c>
      <c r="C270">
        <v>146</v>
      </c>
      <c r="D270" t="s">
        <v>31617</v>
      </c>
      <c r="E270">
        <v>6.99</v>
      </c>
    </row>
    <row r="271" spans="1:5" x14ac:dyDescent="0.35">
      <c r="A271">
        <v>1505</v>
      </c>
      <c r="B271" s="267">
        <v>45267</v>
      </c>
      <c r="C271">
        <v>1517</v>
      </c>
      <c r="D271" t="s">
        <v>31623</v>
      </c>
      <c r="E271">
        <v>17</v>
      </c>
    </row>
    <row r="272" spans="1:5" x14ac:dyDescent="0.35">
      <c r="A272">
        <v>1507</v>
      </c>
      <c r="B272" s="267">
        <v>45267</v>
      </c>
      <c r="C272">
        <v>1517</v>
      </c>
      <c r="D272" t="s">
        <v>31623</v>
      </c>
      <c r="E272">
        <v>9.1</v>
      </c>
    </row>
    <row r="273" spans="1:5" x14ac:dyDescent="0.35">
      <c r="A273">
        <v>1510</v>
      </c>
      <c r="B273" s="267">
        <v>45267</v>
      </c>
      <c r="C273">
        <v>1517</v>
      </c>
      <c r="D273" t="s">
        <v>31623</v>
      </c>
      <c r="E273">
        <v>9.1999999999999993</v>
      </c>
    </row>
    <row r="274" spans="1:5" x14ac:dyDescent="0.35">
      <c r="A274">
        <v>1512</v>
      </c>
      <c r="B274" s="267">
        <v>45196</v>
      </c>
      <c r="C274">
        <v>1336</v>
      </c>
      <c r="D274" t="s">
        <v>31633</v>
      </c>
      <c r="E274">
        <v>10.67</v>
      </c>
    </row>
    <row r="275" spans="1:5" x14ac:dyDescent="0.35">
      <c r="A275">
        <v>1513</v>
      </c>
      <c r="B275" s="267">
        <v>45196</v>
      </c>
      <c r="C275">
        <v>1336</v>
      </c>
      <c r="D275" t="s">
        <v>31633</v>
      </c>
      <c r="E275">
        <v>15.68</v>
      </c>
    </row>
    <row r="276" spans="1:5" x14ac:dyDescent="0.35">
      <c r="A276">
        <v>1515</v>
      </c>
      <c r="B276" s="267">
        <v>45063</v>
      </c>
      <c r="C276">
        <v>1336</v>
      </c>
      <c r="D276" t="s">
        <v>31633</v>
      </c>
      <c r="E276">
        <v>12.14</v>
      </c>
    </row>
    <row r="277" spans="1:5" x14ac:dyDescent="0.35">
      <c r="A277">
        <v>1516</v>
      </c>
      <c r="B277" s="267">
        <v>45169</v>
      </c>
      <c r="C277">
        <v>1336</v>
      </c>
      <c r="D277" t="s">
        <v>31633</v>
      </c>
      <c r="E277">
        <v>22.18</v>
      </c>
    </row>
    <row r="278" spans="1:5" x14ac:dyDescent="0.35">
      <c r="A278">
        <v>1517</v>
      </c>
      <c r="B278" s="267">
        <v>45217</v>
      </c>
      <c r="C278">
        <v>2338</v>
      </c>
      <c r="D278" t="s">
        <v>31630</v>
      </c>
      <c r="E278">
        <v>13.9</v>
      </c>
    </row>
    <row r="279" spans="1:5" x14ac:dyDescent="0.35">
      <c r="A279">
        <v>1520</v>
      </c>
      <c r="B279" s="267">
        <v>45250</v>
      </c>
      <c r="C279">
        <v>219</v>
      </c>
      <c r="D279" t="s">
        <v>31667</v>
      </c>
      <c r="E279">
        <v>9.3930000000000007</v>
      </c>
    </row>
    <row r="280" spans="1:5" x14ac:dyDescent="0.35">
      <c r="A280">
        <v>1541</v>
      </c>
      <c r="B280" s="267">
        <v>44958</v>
      </c>
      <c r="C280">
        <v>2939</v>
      </c>
      <c r="D280" t="s">
        <v>31634</v>
      </c>
      <c r="E280">
        <v>7.16</v>
      </c>
    </row>
    <row r="281" spans="1:5" x14ac:dyDescent="0.35">
      <c r="A281">
        <v>1545</v>
      </c>
      <c r="B281" s="267">
        <v>45239</v>
      </c>
      <c r="C281">
        <v>2325</v>
      </c>
      <c r="D281" t="s">
        <v>31645</v>
      </c>
      <c r="E281">
        <v>7.3049999999999997</v>
      </c>
    </row>
    <row r="282" spans="1:5" x14ac:dyDescent="0.35">
      <c r="A282">
        <v>1547</v>
      </c>
      <c r="B282" s="267">
        <v>45239</v>
      </c>
      <c r="C282">
        <v>2325</v>
      </c>
      <c r="D282" t="s">
        <v>31645</v>
      </c>
      <c r="E282">
        <v>10.82</v>
      </c>
    </row>
    <row r="283" spans="1:5" x14ac:dyDescent="0.35">
      <c r="A283">
        <v>1567</v>
      </c>
      <c r="B283" s="267">
        <v>45188</v>
      </c>
      <c r="C283">
        <v>294</v>
      </c>
      <c r="D283" t="s">
        <v>31628</v>
      </c>
      <c r="E283">
        <v>22.95</v>
      </c>
    </row>
    <row r="284" spans="1:5" x14ac:dyDescent="0.35">
      <c r="A284">
        <v>1576</v>
      </c>
      <c r="B284" s="267">
        <v>45061</v>
      </c>
      <c r="C284">
        <v>2325</v>
      </c>
      <c r="D284" t="s">
        <v>31645</v>
      </c>
      <c r="E284">
        <v>3.39</v>
      </c>
    </row>
    <row r="285" spans="1:5" x14ac:dyDescent="0.35">
      <c r="A285">
        <v>1577</v>
      </c>
      <c r="B285" s="267">
        <v>45196</v>
      </c>
      <c r="C285">
        <v>1336</v>
      </c>
      <c r="D285" t="s">
        <v>31633</v>
      </c>
      <c r="E285">
        <v>7.07</v>
      </c>
    </row>
    <row r="286" spans="1:5" x14ac:dyDescent="0.35">
      <c r="A286">
        <v>1585</v>
      </c>
      <c r="B286" s="267">
        <v>45006</v>
      </c>
      <c r="C286">
        <v>2772</v>
      </c>
      <c r="D286" t="s">
        <v>31665</v>
      </c>
      <c r="E286">
        <v>21.03</v>
      </c>
    </row>
    <row r="287" spans="1:5" x14ac:dyDescent="0.35">
      <c r="A287">
        <v>1600</v>
      </c>
      <c r="B287" s="267">
        <v>45042</v>
      </c>
      <c r="C287">
        <v>294</v>
      </c>
      <c r="D287" t="s">
        <v>31628</v>
      </c>
      <c r="E287">
        <v>9.9499999999999993</v>
      </c>
    </row>
    <row r="288" spans="1:5" x14ac:dyDescent="0.35">
      <c r="A288">
        <v>1609</v>
      </c>
      <c r="B288" s="267">
        <v>45180</v>
      </c>
      <c r="C288">
        <v>2356</v>
      </c>
      <c r="D288" t="s">
        <v>31635</v>
      </c>
      <c r="E288">
        <v>7.1</v>
      </c>
    </row>
    <row r="289" spans="1:5" x14ac:dyDescent="0.35">
      <c r="A289">
        <v>1610</v>
      </c>
      <c r="B289" s="267">
        <v>45118</v>
      </c>
      <c r="C289">
        <v>2312</v>
      </c>
      <c r="D289" t="s">
        <v>31653</v>
      </c>
      <c r="E289">
        <v>16.73</v>
      </c>
    </row>
    <row r="290" spans="1:5" x14ac:dyDescent="0.35">
      <c r="A290">
        <v>1612</v>
      </c>
      <c r="B290" s="267">
        <v>45134</v>
      </c>
      <c r="C290">
        <v>2440</v>
      </c>
      <c r="D290" t="s">
        <v>31622</v>
      </c>
      <c r="E290">
        <v>7.49</v>
      </c>
    </row>
    <row r="291" spans="1:5" x14ac:dyDescent="0.35">
      <c r="A291">
        <v>1613</v>
      </c>
      <c r="B291" s="267">
        <v>45254</v>
      </c>
      <c r="C291">
        <v>1336</v>
      </c>
      <c r="D291" t="s">
        <v>31633</v>
      </c>
      <c r="E291">
        <v>11.69</v>
      </c>
    </row>
    <row r="292" spans="1:5" x14ac:dyDescent="0.35">
      <c r="A292">
        <v>1614</v>
      </c>
      <c r="B292" s="267">
        <v>45196</v>
      </c>
      <c r="C292">
        <v>1336</v>
      </c>
      <c r="D292" t="s">
        <v>31633</v>
      </c>
      <c r="E292">
        <v>16.75</v>
      </c>
    </row>
    <row r="293" spans="1:5" x14ac:dyDescent="0.35">
      <c r="A293">
        <v>1615</v>
      </c>
      <c r="B293" s="267">
        <v>45140</v>
      </c>
      <c r="C293">
        <v>1336</v>
      </c>
      <c r="D293" t="s">
        <v>31633</v>
      </c>
      <c r="E293">
        <v>21.76</v>
      </c>
    </row>
    <row r="294" spans="1:5" x14ac:dyDescent="0.35">
      <c r="A294">
        <v>1618</v>
      </c>
      <c r="B294" s="267">
        <v>45196</v>
      </c>
      <c r="C294">
        <v>1336</v>
      </c>
      <c r="D294" t="s">
        <v>31633</v>
      </c>
      <c r="E294">
        <v>54.42</v>
      </c>
    </row>
    <row r="295" spans="1:5" x14ac:dyDescent="0.35">
      <c r="A295">
        <v>1630</v>
      </c>
      <c r="B295" s="267">
        <v>45188</v>
      </c>
      <c r="C295">
        <v>294</v>
      </c>
      <c r="D295" t="s">
        <v>31628</v>
      </c>
      <c r="E295">
        <v>32.450000000000003</v>
      </c>
    </row>
    <row r="296" spans="1:5" x14ac:dyDescent="0.35">
      <c r="A296">
        <v>1655</v>
      </c>
      <c r="B296" s="267">
        <v>45182</v>
      </c>
      <c r="C296">
        <v>2345</v>
      </c>
      <c r="D296" t="s">
        <v>31664</v>
      </c>
      <c r="E296">
        <v>6.2569999999999997</v>
      </c>
    </row>
    <row r="297" spans="1:5" x14ac:dyDescent="0.35">
      <c r="A297">
        <v>1656</v>
      </c>
      <c r="B297" s="267">
        <v>45182</v>
      </c>
      <c r="C297">
        <v>2345</v>
      </c>
      <c r="D297" t="s">
        <v>31664</v>
      </c>
      <c r="E297">
        <v>9.6270000000000007</v>
      </c>
    </row>
    <row r="298" spans="1:5" x14ac:dyDescent="0.35">
      <c r="A298">
        <v>1663</v>
      </c>
      <c r="B298" s="267">
        <v>45245</v>
      </c>
      <c r="C298">
        <v>2418</v>
      </c>
      <c r="D298" t="s">
        <v>31616</v>
      </c>
      <c r="E298">
        <v>5.5380000000000003</v>
      </c>
    </row>
    <row r="299" spans="1:5" x14ac:dyDescent="0.35">
      <c r="A299">
        <v>1664</v>
      </c>
      <c r="B299" s="267">
        <v>45107</v>
      </c>
      <c r="C299">
        <v>2345</v>
      </c>
      <c r="D299" t="s">
        <v>31664</v>
      </c>
      <c r="E299">
        <v>12.58</v>
      </c>
    </row>
    <row r="300" spans="1:5" x14ac:dyDescent="0.35">
      <c r="A300">
        <v>1666</v>
      </c>
      <c r="B300" s="267">
        <v>45182</v>
      </c>
      <c r="C300">
        <v>2345</v>
      </c>
      <c r="D300" t="s">
        <v>31664</v>
      </c>
      <c r="E300">
        <v>4.4660000000000002</v>
      </c>
    </row>
    <row r="301" spans="1:5" x14ac:dyDescent="0.35">
      <c r="A301">
        <v>1677</v>
      </c>
      <c r="B301" s="267">
        <v>45144</v>
      </c>
      <c r="C301">
        <v>2194</v>
      </c>
      <c r="D301" t="s">
        <v>31668</v>
      </c>
      <c r="E301">
        <v>9.35</v>
      </c>
    </row>
    <row r="302" spans="1:5" x14ac:dyDescent="0.35">
      <c r="A302">
        <v>1679</v>
      </c>
      <c r="B302" s="267">
        <v>45144</v>
      </c>
      <c r="C302">
        <v>2194</v>
      </c>
      <c r="D302" t="s">
        <v>31668</v>
      </c>
      <c r="E302">
        <v>12.33</v>
      </c>
    </row>
    <row r="303" spans="1:5" x14ac:dyDescent="0.35">
      <c r="A303">
        <v>1699</v>
      </c>
      <c r="B303" s="267">
        <v>45168</v>
      </c>
      <c r="C303">
        <v>1517</v>
      </c>
      <c r="D303" t="s">
        <v>31623</v>
      </c>
      <c r="E303">
        <v>11</v>
      </c>
    </row>
    <row r="304" spans="1:5" x14ac:dyDescent="0.35">
      <c r="A304">
        <v>1704</v>
      </c>
      <c r="B304" s="267">
        <v>45196</v>
      </c>
      <c r="C304">
        <v>1336</v>
      </c>
      <c r="D304" t="s">
        <v>31633</v>
      </c>
      <c r="E304">
        <v>7.53</v>
      </c>
    </row>
    <row r="305" spans="1:5" x14ac:dyDescent="0.35">
      <c r="A305">
        <v>1705</v>
      </c>
      <c r="B305" s="267">
        <v>45087</v>
      </c>
      <c r="C305">
        <v>3023</v>
      </c>
      <c r="D305" t="s">
        <v>31657</v>
      </c>
      <c r="E305">
        <v>41.41</v>
      </c>
    </row>
    <row r="306" spans="1:5" x14ac:dyDescent="0.35">
      <c r="A306">
        <v>1707</v>
      </c>
      <c r="B306" s="267">
        <v>45239</v>
      </c>
      <c r="C306">
        <v>2325</v>
      </c>
      <c r="D306" t="s">
        <v>31645</v>
      </c>
      <c r="E306">
        <v>8.3109999999999999</v>
      </c>
    </row>
    <row r="307" spans="1:5" x14ac:dyDescent="0.35">
      <c r="A307">
        <v>1708</v>
      </c>
      <c r="B307" s="267">
        <v>45196</v>
      </c>
      <c r="C307">
        <v>1336</v>
      </c>
      <c r="D307" t="s">
        <v>31633</v>
      </c>
      <c r="E307">
        <v>5.08</v>
      </c>
    </row>
    <row r="308" spans="1:5" x14ac:dyDescent="0.35">
      <c r="A308">
        <v>1710</v>
      </c>
      <c r="B308" s="267">
        <v>45194</v>
      </c>
      <c r="C308">
        <v>146</v>
      </c>
      <c r="D308" t="s">
        <v>31617</v>
      </c>
      <c r="E308">
        <v>18.05</v>
      </c>
    </row>
    <row r="309" spans="1:5" x14ac:dyDescent="0.35">
      <c r="A309">
        <v>1711</v>
      </c>
      <c r="B309" s="267">
        <v>45239</v>
      </c>
      <c r="C309">
        <v>2325</v>
      </c>
      <c r="D309" t="s">
        <v>31645</v>
      </c>
      <c r="E309">
        <v>16.341000000000001</v>
      </c>
    </row>
    <row r="310" spans="1:5" x14ac:dyDescent="0.35">
      <c r="A310">
        <v>1714</v>
      </c>
      <c r="B310" s="267">
        <v>45052</v>
      </c>
      <c r="C310">
        <v>146</v>
      </c>
      <c r="D310" t="s">
        <v>31617</v>
      </c>
      <c r="E310">
        <v>39.090000000000003</v>
      </c>
    </row>
    <row r="311" spans="1:5" x14ac:dyDescent="0.35">
      <c r="A311">
        <v>1716</v>
      </c>
      <c r="B311" s="267">
        <v>45149</v>
      </c>
      <c r="C311">
        <v>294</v>
      </c>
      <c r="D311" t="s">
        <v>31628</v>
      </c>
      <c r="E311">
        <v>8.75</v>
      </c>
    </row>
    <row r="312" spans="1:5" x14ac:dyDescent="0.35">
      <c r="A312">
        <v>1722</v>
      </c>
      <c r="B312" s="267">
        <v>45245</v>
      </c>
      <c r="C312">
        <v>2418</v>
      </c>
      <c r="D312" t="s">
        <v>31616</v>
      </c>
      <c r="E312">
        <v>3.5609999999999999</v>
      </c>
    </row>
    <row r="313" spans="1:5" x14ac:dyDescent="0.35">
      <c r="A313">
        <v>1722</v>
      </c>
      <c r="B313" s="267">
        <v>45245</v>
      </c>
      <c r="C313">
        <v>2418</v>
      </c>
      <c r="D313" t="s">
        <v>31616</v>
      </c>
      <c r="E313">
        <v>3.5609999999999999</v>
      </c>
    </row>
    <row r="314" spans="1:5" x14ac:dyDescent="0.35">
      <c r="A314">
        <v>1724</v>
      </c>
      <c r="B314" s="267">
        <v>45245</v>
      </c>
      <c r="C314">
        <v>2418</v>
      </c>
      <c r="D314" t="s">
        <v>31616</v>
      </c>
      <c r="E314">
        <v>2.38</v>
      </c>
    </row>
    <row r="315" spans="1:5" x14ac:dyDescent="0.35">
      <c r="A315">
        <v>1727</v>
      </c>
      <c r="B315" s="267">
        <v>45245</v>
      </c>
      <c r="C315">
        <v>2418</v>
      </c>
      <c r="D315" t="s">
        <v>31616</v>
      </c>
      <c r="E315">
        <v>1.7430000000000001</v>
      </c>
    </row>
    <row r="316" spans="1:5" x14ac:dyDescent="0.35">
      <c r="A316">
        <v>1729</v>
      </c>
      <c r="B316" s="267">
        <v>45042</v>
      </c>
      <c r="C316">
        <v>294</v>
      </c>
      <c r="D316" t="s">
        <v>31628</v>
      </c>
      <c r="E316">
        <v>11.65</v>
      </c>
    </row>
    <row r="317" spans="1:5" x14ac:dyDescent="0.35">
      <c r="A317">
        <v>1730</v>
      </c>
      <c r="B317" s="267">
        <v>45230</v>
      </c>
      <c r="C317">
        <v>313</v>
      </c>
      <c r="D317" t="s">
        <v>31669</v>
      </c>
      <c r="E317">
        <v>8.4269999999999996</v>
      </c>
    </row>
    <row r="318" spans="1:5" x14ac:dyDescent="0.35">
      <c r="A318">
        <v>1737</v>
      </c>
      <c r="B318" s="267">
        <v>45239</v>
      </c>
      <c r="C318">
        <v>2325</v>
      </c>
      <c r="D318" t="s">
        <v>31645</v>
      </c>
      <c r="E318">
        <v>9.3629999999999995</v>
      </c>
    </row>
    <row r="319" spans="1:5" x14ac:dyDescent="0.35">
      <c r="A319">
        <v>1739</v>
      </c>
      <c r="B319" s="267">
        <v>45280</v>
      </c>
      <c r="C319">
        <v>1517</v>
      </c>
      <c r="D319" t="s">
        <v>31623</v>
      </c>
      <c r="E319">
        <v>9.4</v>
      </c>
    </row>
    <row r="320" spans="1:5" x14ac:dyDescent="0.35">
      <c r="A320">
        <v>1741</v>
      </c>
      <c r="B320" s="267">
        <v>45280</v>
      </c>
      <c r="C320">
        <v>1517</v>
      </c>
      <c r="D320" t="s">
        <v>31623</v>
      </c>
      <c r="E320">
        <v>8.4</v>
      </c>
    </row>
    <row r="321" spans="1:5" x14ac:dyDescent="0.35">
      <c r="A321">
        <v>1745</v>
      </c>
      <c r="B321" s="267">
        <v>45149</v>
      </c>
      <c r="C321">
        <v>294</v>
      </c>
      <c r="D321" t="s">
        <v>31628</v>
      </c>
      <c r="E321">
        <v>5.55</v>
      </c>
    </row>
    <row r="322" spans="1:5" x14ac:dyDescent="0.35">
      <c r="A322">
        <v>1748</v>
      </c>
      <c r="B322" s="267">
        <v>45188</v>
      </c>
      <c r="C322">
        <v>294</v>
      </c>
      <c r="D322" t="s">
        <v>31628</v>
      </c>
      <c r="E322">
        <v>7.85</v>
      </c>
    </row>
    <row r="323" spans="1:5" x14ac:dyDescent="0.35">
      <c r="A323">
        <v>1764</v>
      </c>
      <c r="B323" s="267">
        <v>45210</v>
      </c>
      <c r="C323">
        <v>2373</v>
      </c>
      <c r="D323" t="s">
        <v>31661</v>
      </c>
      <c r="E323">
        <v>21.885999999999999</v>
      </c>
    </row>
    <row r="324" spans="1:5" x14ac:dyDescent="0.35">
      <c r="A324">
        <v>1792</v>
      </c>
      <c r="B324" s="267">
        <v>44951</v>
      </c>
      <c r="C324">
        <v>2036</v>
      </c>
      <c r="D324" t="s">
        <v>31624</v>
      </c>
      <c r="E324">
        <v>9.11</v>
      </c>
    </row>
    <row r="325" spans="1:5" x14ac:dyDescent="0.35">
      <c r="A325">
        <v>1804</v>
      </c>
      <c r="B325" s="267">
        <v>44951</v>
      </c>
      <c r="C325">
        <v>2036</v>
      </c>
      <c r="D325" t="s">
        <v>31624</v>
      </c>
      <c r="E325">
        <v>9.7200000000000006</v>
      </c>
    </row>
    <row r="326" spans="1:5" x14ac:dyDescent="0.35">
      <c r="A326">
        <v>1810</v>
      </c>
      <c r="B326" s="267">
        <v>45090</v>
      </c>
      <c r="C326">
        <v>1518</v>
      </c>
      <c r="D326" t="s">
        <v>31670</v>
      </c>
      <c r="E326">
        <v>8.01</v>
      </c>
    </row>
    <row r="327" spans="1:5" x14ac:dyDescent="0.35">
      <c r="A327">
        <v>1811</v>
      </c>
      <c r="B327" s="267">
        <v>45209</v>
      </c>
      <c r="C327">
        <v>1518</v>
      </c>
      <c r="D327" t="s">
        <v>31670</v>
      </c>
      <c r="E327">
        <v>6.49</v>
      </c>
    </row>
    <row r="328" spans="1:5" x14ac:dyDescent="0.35">
      <c r="A328">
        <v>1813</v>
      </c>
      <c r="B328" s="267">
        <v>45209</v>
      </c>
      <c r="C328">
        <v>1518</v>
      </c>
      <c r="D328" t="s">
        <v>31670</v>
      </c>
      <c r="E328">
        <v>13.13</v>
      </c>
    </row>
    <row r="329" spans="1:5" x14ac:dyDescent="0.35">
      <c r="A329">
        <v>1816</v>
      </c>
      <c r="B329" s="267">
        <v>45209</v>
      </c>
      <c r="C329">
        <v>1518</v>
      </c>
      <c r="D329" t="s">
        <v>31670</v>
      </c>
      <c r="E329">
        <v>3.73</v>
      </c>
    </row>
    <row r="330" spans="1:5" x14ac:dyDescent="0.35">
      <c r="A330">
        <v>1838</v>
      </c>
      <c r="B330" s="267">
        <v>45209</v>
      </c>
      <c r="C330">
        <v>1518</v>
      </c>
      <c r="D330" t="s">
        <v>31670</v>
      </c>
      <c r="E330">
        <v>8.02</v>
      </c>
    </row>
    <row r="331" spans="1:5" x14ac:dyDescent="0.35">
      <c r="A331">
        <v>1841</v>
      </c>
      <c r="B331" s="267">
        <v>45138</v>
      </c>
      <c r="C331">
        <v>294</v>
      </c>
      <c r="D331" t="s">
        <v>31628</v>
      </c>
      <c r="E331">
        <v>13.75</v>
      </c>
    </row>
    <row r="332" spans="1:5" x14ac:dyDescent="0.35">
      <c r="A332">
        <v>1841</v>
      </c>
      <c r="B332" s="267">
        <v>45138</v>
      </c>
      <c r="C332">
        <v>294</v>
      </c>
      <c r="D332" t="s">
        <v>31628</v>
      </c>
      <c r="E332">
        <v>13.28</v>
      </c>
    </row>
    <row r="333" spans="1:5" x14ac:dyDescent="0.35">
      <c r="A333">
        <v>1842</v>
      </c>
      <c r="B333" s="267">
        <v>45200</v>
      </c>
      <c r="C333">
        <v>2019</v>
      </c>
      <c r="D333" t="s">
        <v>31618</v>
      </c>
      <c r="E333">
        <v>9.99</v>
      </c>
    </row>
    <row r="334" spans="1:5" x14ac:dyDescent="0.35">
      <c r="A334">
        <v>1846</v>
      </c>
      <c r="B334" s="267">
        <v>45225</v>
      </c>
      <c r="C334">
        <v>1504</v>
      </c>
      <c r="D334" t="s">
        <v>31671</v>
      </c>
      <c r="E334">
        <v>3.45</v>
      </c>
    </row>
    <row r="335" spans="1:5" x14ac:dyDescent="0.35">
      <c r="A335">
        <v>1852</v>
      </c>
      <c r="B335" s="267">
        <v>45259</v>
      </c>
      <c r="C335">
        <v>294</v>
      </c>
      <c r="D335" t="s">
        <v>31628</v>
      </c>
      <c r="E335">
        <v>12.95</v>
      </c>
    </row>
    <row r="336" spans="1:5" x14ac:dyDescent="0.35">
      <c r="A336">
        <v>1853</v>
      </c>
      <c r="B336" s="267">
        <v>44929</v>
      </c>
      <c r="C336">
        <v>1504</v>
      </c>
      <c r="D336" t="s">
        <v>31671</v>
      </c>
      <c r="E336">
        <v>8.32</v>
      </c>
    </row>
    <row r="337" spans="1:5" x14ac:dyDescent="0.35">
      <c r="A337">
        <v>1857</v>
      </c>
      <c r="B337" s="267">
        <v>45225</v>
      </c>
      <c r="C337">
        <v>1504</v>
      </c>
      <c r="D337" t="s">
        <v>31671</v>
      </c>
      <c r="E337">
        <v>2.65</v>
      </c>
    </row>
    <row r="338" spans="1:5" x14ac:dyDescent="0.35">
      <c r="A338">
        <v>1858</v>
      </c>
      <c r="B338" s="267">
        <v>45246</v>
      </c>
      <c r="C338">
        <v>1504</v>
      </c>
      <c r="D338" t="s">
        <v>31671</v>
      </c>
      <c r="E338">
        <v>1.952</v>
      </c>
    </row>
    <row r="339" spans="1:5" x14ac:dyDescent="0.35">
      <c r="A339">
        <v>1859</v>
      </c>
      <c r="B339" s="267">
        <v>45225</v>
      </c>
      <c r="C339">
        <v>1504</v>
      </c>
      <c r="D339" t="s">
        <v>31671</v>
      </c>
      <c r="E339">
        <v>2.9</v>
      </c>
    </row>
    <row r="340" spans="1:5" x14ac:dyDescent="0.35">
      <c r="A340">
        <v>1862</v>
      </c>
      <c r="B340" s="267">
        <v>45225</v>
      </c>
      <c r="C340">
        <v>1504</v>
      </c>
      <c r="D340" t="s">
        <v>31671</v>
      </c>
      <c r="E340">
        <v>2.95</v>
      </c>
    </row>
    <row r="341" spans="1:5" x14ac:dyDescent="0.35">
      <c r="A341">
        <v>1864</v>
      </c>
      <c r="B341" s="267">
        <v>44929</v>
      </c>
      <c r="C341">
        <v>1504</v>
      </c>
      <c r="D341" t="s">
        <v>31671</v>
      </c>
      <c r="E341">
        <v>10.94</v>
      </c>
    </row>
    <row r="342" spans="1:5" x14ac:dyDescent="0.35">
      <c r="A342">
        <v>1870</v>
      </c>
      <c r="B342" s="267">
        <v>45267</v>
      </c>
      <c r="C342">
        <v>1517</v>
      </c>
      <c r="D342" t="s">
        <v>31623</v>
      </c>
      <c r="E342">
        <v>10.95</v>
      </c>
    </row>
    <row r="343" spans="1:5" x14ac:dyDescent="0.35">
      <c r="A343">
        <v>1905</v>
      </c>
      <c r="B343" s="267">
        <v>45116</v>
      </c>
      <c r="C343">
        <v>2440</v>
      </c>
      <c r="D343" t="s">
        <v>31622</v>
      </c>
      <c r="E343">
        <v>7.49</v>
      </c>
    </row>
    <row r="344" spans="1:5" x14ac:dyDescent="0.35">
      <c r="A344">
        <v>1910</v>
      </c>
      <c r="B344" s="267">
        <v>45279</v>
      </c>
      <c r="C344">
        <v>1203</v>
      </c>
      <c r="D344" t="s">
        <v>31672</v>
      </c>
      <c r="E344">
        <v>13.763999999999999</v>
      </c>
    </row>
    <row r="345" spans="1:5" x14ac:dyDescent="0.35">
      <c r="A345">
        <v>1911</v>
      </c>
      <c r="B345" s="267">
        <v>45279</v>
      </c>
      <c r="C345">
        <v>1203</v>
      </c>
      <c r="D345" t="s">
        <v>31672</v>
      </c>
      <c r="E345">
        <v>11.496</v>
      </c>
    </row>
    <row r="346" spans="1:5" x14ac:dyDescent="0.35">
      <c r="A346">
        <v>1914</v>
      </c>
      <c r="B346" s="267">
        <v>45259</v>
      </c>
      <c r="C346">
        <v>294</v>
      </c>
      <c r="D346" t="s">
        <v>31628</v>
      </c>
      <c r="E346">
        <v>8.4499999999999993</v>
      </c>
    </row>
    <row r="347" spans="1:5" x14ac:dyDescent="0.35">
      <c r="A347">
        <v>1918</v>
      </c>
      <c r="B347" s="267">
        <v>45012</v>
      </c>
      <c r="C347">
        <v>3087</v>
      </c>
      <c r="D347" t="s">
        <v>31673</v>
      </c>
      <c r="E347">
        <v>17.193000000000001</v>
      </c>
    </row>
    <row r="348" spans="1:5" x14ac:dyDescent="0.35">
      <c r="A348">
        <v>1925</v>
      </c>
      <c r="B348" s="267">
        <v>45012</v>
      </c>
      <c r="C348">
        <v>3087</v>
      </c>
      <c r="D348" t="s">
        <v>31673</v>
      </c>
      <c r="E348">
        <v>15.34</v>
      </c>
    </row>
    <row r="349" spans="1:5" x14ac:dyDescent="0.35">
      <c r="A349">
        <v>1934</v>
      </c>
      <c r="B349" s="267">
        <v>45042</v>
      </c>
      <c r="C349">
        <v>294</v>
      </c>
      <c r="D349" t="s">
        <v>31628</v>
      </c>
      <c r="E349">
        <v>9.85</v>
      </c>
    </row>
    <row r="350" spans="1:5" x14ac:dyDescent="0.35">
      <c r="A350">
        <v>1952</v>
      </c>
      <c r="B350" s="267">
        <v>45163</v>
      </c>
      <c r="C350">
        <v>294</v>
      </c>
      <c r="D350" t="s">
        <v>31628</v>
      </c>
      <c r="E350">
        <v>37.9</v>
      </c>
    </row>
    <row r="351" spans="1:5" x14ac:dyDescent="0.35">
      <c r="A351">
        <v>1954</v>
      </c>
      <c r="B351" s="267">
        <v>45267</v>
      </c>
      <c r="C351">
        <v>1517</v>
      </c>
      <c r="D351" t="s">
        <v>31623</v>
      </c>
      <c r="E351">
        <v>7.6</v>
      </c>
    </row>
    <row r="352" spans="1:5" x14ac:dyDescent="0.35">
      <c r="A352">
        <v>1972</v>
      </c>
      <c r="B352" s="267">
        <v>45051</v>
      </c>
      <c r="C352">
        <v>2026</v>
      </c>
      <c r="D352" t="s">
        <v>31674</v>
      </c>
      <c r="E352">
        <v>18.72</v>
      </c>
    </row>
    <row r="353" spans="1:5" x14ac:dyDescent="0.35">
      <c r="A353">
        <v>1973</v>
      </c>
      <c r="B353" s="267">
        <v>45242</v>
      </c>
      <c r="C353">
        <v>2026</v>
      </c>
      <c r="D353" t="s">
        <v>31674</v>
      </c>
      <c r="E353">
        <v>5.8630000000000004</v>
      </c>
    </row>
    <row r="354" spans="1:5" x14ac:dyDescent="0.35">
      <c r="A354">
        <v>1974</v>
      </c>
      <c r="B354" s="267">
        <v>45002</v>
      </c>
      <c r="C354">
        <v>2026</v>
      </c>
      <c r="D354" t="s">
        <v>31674</v>
      </c>
      <c r="E354">
        <v>8.64</v>
      </c>
    </row>
    <row r="355" spans="1:5" x14ac:dyDescent="0.35">
      <c r="A355">
        <v>1975</v>
      </c>
      <c r="B355" s="267">
        <v>45242</v>
      </c>
      <c r="C355">
        <v>2026</v>
      </c>
      <c r="D355" t="s">
        <v>31674</v>
      </c>
      <c r="E355">
        <v>8.6219999999999999</v>
      </c>
    </row>
    <row r="356" spans="1:5" x14ac:dyDescent="0.35">
      <c r="A356">
        <v>1976</v>
      </c>
      <c r="B356" s="267">
        <v>45216</v>
      </c>
      <c r="C356">
        <v>2026</v>
      </c>
      <c r="D356" t="s">
        <v>31674</v>
      </c>
      <c r="E356">
        <v>5.36</v>
      </c>
    </row>
    <row r="357" spans="1:5" x14ac:dyDescent="0.35">
      <c r="A357">
        <v>1977</v>
      </c>
      <c r="B357" s="267">
        <v>45242</v>
      </c>
      <c r="C357">
        <v>2026</v>
      </c>
      <c r="D357" t="s">
        <v>31674</v>
      </c>
      <c r="E357">
        <v>56.521999999999998</v>
      </c>
    </row>
    <row r="358" spans="1:5" x14ac:dyDescent="0.35">
      <c r="A358">
        <v>1979</v>
      </c>
      <c r="B358" s="267">
        <v>45131</v>
      </c>
      <c r="C358">
        <v>2026</v>
      </c>
      <c r="D358" t="s">
        <v>31674</v>
      </c>
      <c r="E358">
        <v>6.7389999999999999</v>
      </c>
    </row>
    <row r="359" spans="1:5" x14ac:dyDescent="0.35">
      <c r="A359">
        <v>1980</v>
      </c>
      <c r="B359" s="267">
        <v>45131</v>
      </c>
      <c r="C359">
        <v>2026</v>
      </c>
      <c r="D359" t="s">
        <v>31674</v>
      </c>
      <c r="E359">
        <v>3.7149999999999999</v>
      </c>
    </row>
    <row r="360" spans="1:5" x14ac:dyDescent="0.35">
      <c r="A360">
        <v>1982</v>
      </c>
      <c r="B360" s="267">
        <v>45131</v>
      </c>
      <c r="C360">
        <v>2026</v>
      </c>
      <c r="D360" t="s">
        <v>31674</v>
      </c>
      <c r="E360">
        <v>17.664000000000001</v>
      </c>
    </row>
    <row r="361" spans="1:5" x14ac:dyDescent="0.35">
      <c r="A361">
        <v>1983</v>
      </c>
      <c r="B361" s="267">
        <v>45216</v>
      </c>
      <c r="C361">
        <v>2026</v>
      </c>
      <c r="D361" t="s">
        <v>31674</v>
      </c>
      <c r="E361">
        <v>24</v>
      </c>
    </row>
    <row r="362" spans="1:5" x14ac:dyDescent="0.35">
      <c r="A362">
        <v>1994</v>
      </c>
      <c r="B362" s="267">
        <v>45216</v>
      </c>
      <c r="C362">
        <v>2026</v>
      </c>
      <c r="D362" t="s">
        <v>31674</v>
      </c>
      <c r="E362">
        <v>26.88</v>
      </c>
    </row>
    <row r="363" spans="1:5" x14ac:dyDescent="0.35">
      <c r="A363">
        <v>1995</v>
      </c>
      <c r="B363" s="267">
        <v>45131</v>
      </c>
      <c r="C363">
        <v>2026</v>
      </c>
      <c r="D363" t="s">
        <v>31674</v>
      </c>
      <c r="E363">
        <v>8.2080000000000002</v>
      </c>
    </row>
    <row r="364" spans="1:5" x14ac:dyDescent="0.35">
      <c r="A364">
        <v>1998</v>
      </c>
      <c r="B364" s="267">
        <v>45131</v>
      </c>
      <c r="C364">
        <v>2026</v>
      </c>
      <c r="D364" t="s">
        <v>31674</v>
      </c>
      <c r="E364">
        <v>9.5039999999999996</v>
      </c>
    </row>
    <row r="365" spans="1:5" x14ac:dyDescent="0.35">
      <c r="A365">
        <v>2003</v>
      </c>
      <c r="B365" s="267">
        <v>45118</v>
      </c>
      <c r="C365">
        <v>2026</v>
      </c>
      <c r="D365" t="s">
        <v>31674</v>
      </c>
      <c r="E365">
        <v>187.2</v>
      </c>
    </row>
    <row r="366" spans="1:5" x14ac:dyDescent="0.35">
      <c r="A366">
        <v>2032</v>
      </c>
      <c r="B366" s="267">
        <v>44945</v>
      </c>
      <c r="C366">
        <v>630</v>
      </c>
      <c r="D366" t="s">
        <v>31675</v>
      </c>
      <c r="E366">
        <v>16.21</v>
      </c>
    </row>
    <row r="367" spans="1:5" x14ac:dyDescent="0.35">
      <c r="A367">
        <v>2033</v>
      </c>
      <c r="B367" s="267">
        <v>45235</v>
      </c>
      <c r="C367">
        <v>630</v>
      </c>
      <c r="D367" t="s">
        <v>31675</v>
      </c>
      <c r="E367">
        <v>3.85</v>
      </c>
    </row>
    <row r="368" spans="1:5" x14ac:dyDescent="0.35">
      <c r="A368">
        <v>2034</v>
      </c>
      <c r="B368" s="267">
        <v>45180</v>
      </c>
      <c r="C368">
        <v>2204</v>
      </c>
      <c r="D368" t="s">
        <v>31676</v>
      </c>
      <c r="E368">
        <v>7.61</v>
      </c>
    </row>
    <row r="369" spans="1:5" x14ac:dyDescent="0.35">
      <c r="A369">
        <v>2035</v>
      </c>
      <c r="B369" s="267">
        <v>45199</v>
      </c>
      <c r="C369">
        <v>510</v>
      </c>
      <c r="D369" t="s">
        <v>31677</v>
      </c>
      <c r="E369">
        <v>12.82</v>
      </c>
    </row>
    <row r="370" spans="1:5" x14ac:dyDescent="0.35">
      <c r="A370">
        <v>2036</v>
      </c>
      <c r="B370" s="267">
        <v>45199</v>
      </c>
      <c r="C370">
        <v>510</v>
      </c>
      <c r="D370" t="s">
        <v>31677</v>
      </c>
      <c r="E370">
        <v>12.82</v>
      </c>
    </row>
    <row r="371" spans="1:5" x14ac:dyDescent="0.35">
      <c r="A371">
        <v>2060</v>
      </c>
      <c r="B371" s="267">
        <v>44956</v>
      </c>
      <c r="C371">
        <v>602</v>
      </c>
      <c r="D371" t="s">
        <v>31678</v>
      </c>
      <c r="E371">
        <v>145.5</v>
      </c>
    </row>
    <row r="372" spans="1:5" x14ac:dyDescent="0.35">
      <c r="A372">
        <v>2061</v>
      </c>
      <c r="B372" s="267">
        <v>45007</v>
      </c>
      <c r="C372">
        <v>602</v>
      </c>
      <c r="D372" t="s">
        <v>31678</v>
      </c>
      <c r="E372">
        <v>32</v>
      </c>
    </row>
    <row r="373" spans="1:5" x14ac:dyDescent="0.35">
      <c r="A373">
        <v>2065</v>
      </c>
      <c r="B373" s="267">
        <v>45209</v>
      </c>
      <c r="C373">
        <v>630</v>
      </c>
      <c r="D373" t="s">
        <v>31675</v>
      </c>
      <c r="E373">
        <v>4.5999999999999996</v>
      </c>
    </row>
    <row r="374" spans="1:5" x14ac:dyDescent="0.35">
      <c r="A374">
        <v>2071</v>
      </c>
      <c r="B374" s="267">
        <v>45242</v>
      </c>
      <c r="C374">
        <v>2026</v>
      </c>
      <c r="D374" t="s">
        <v>31674</v>
      </c>
      <c r="E374">
        <v>9.9149999999999991</v>
      </c>
    </row>
    <row r="375" spans="1:5" x14ac:dyDescent="0.35">
      <c r="A375">
        <v>2073</v>
      </c>
      <c r="B375" s="267">
        <v>45190</v>
      </c>
      <c r="C375">
        <v>2297</v>
      </c>
      <c r="D375" t="s">
        <v>31679</v>
      </c>
      <c r="E375">
        <v>25</v>
      </c>
    </row>
    <row r="376" spans="1:5" x14ac:dyDescent="0.35">
      <c r="A376">
        <v>2075</v>
      </c>
      <c r="B376" s="267">
        <v>45216</v>
      </c>
      <c r="C376">
        <v>2026</v>
      </c>
      <c r="D376" t="s">
        <v>31674</v>
      </c>
      <c r="E376">
        <v>23.33</v>
      </c>
    </row>
    <row r="377" spans="1:5" x14ac:dyDescent="0.35">
      <c r="A377">
        <v>2076</v>
      </c>
      <c r="B377" s="267">
        <v>45250</v>
      </c>
      <c r="C377">
        <v>2026</v>
      </c>
      <c r="D377" t="s">
        <v>31674</v>
      </c>
      <c r="E377">
        <v>43.11</v>
      </c>
    </row>
    <row r="378" spans="1:5" x14ac:dyDescent="0.35">
      <c r="A378">
        <v>2077</v>
      </c>
      <c r="B378" s="267">
        <v>45118</v>
      </c>
      <c r="C378">
        <v>2026</v>
      </c>
      <c r="D378" t="s">
        <v>31674</v>
      </c>
      <c r="E378">
        <v>69.12</v>
      </c>
    </row>
    <row r="379" spans="1:5" x14ac:dyDescent="0.35">
      <c r="A379">
        <v>2078</v>
      </c>
      <c r="B379" s="267">
        <v>44971</v>
      </c>
      <c r="C379">
        <v>2258</v>
      </c>
      <c r="D379" t="s">
        <v>31680</v>
      </c>
      <c r="E379">
        <v>15.98</v>
      </c>
    </row>
    <row r="380" spans="1:5" x14ac:dyDescent="0.35">
      <c r="A380">
        <v>2079</v>
      </c>
      <c r="B380" s="267">
        <v>45092</v>
      </c>
      <c r="C380">
        <v>2258</v>
      </c>
      <c r="D380" t="s">
        <v>31680</v>
      </c>
      <c r="E380">
        <v>10.63</v>
      </c>
    </row>
    <row r="381" spans="1:5" x14ac:dyDescent="0.35">
      <c r="A381">
        <v>2080</v>
      </c>
      <c r="B381" s="267">
        <v>45092</v>
      </c>
      <c r="C381">
        <v>2258</v>
      </c>
      <c r="D381" t="s">
        <v>31680</v>
      </c>
      <c r="E381">
        <v>10.63</v>
      </c>
    </row>
    <row r="382" spans="1:5" x14ac:dyDescent="0.35">
      <c r="A382">
        <v>2081</v>
      </c>
      <c r="B382" s="267">
        <v>45092</v>
      </c>
      <c r="C382">
        <v>2258</v>
      </c>
      <c r="D382" t="s">
        <v>31680</v>
      </c>
      <c r="E382">
        <v>10.63</v>
      </c>
    </row>
    <row r="383" spans="1:5" x14ac:dyDescent="0.35">
      <c r="A383">
        <v>2083</v>
      </c>
      <c r="B383" s="267">
        <v>45092</v>
      </c>
      <c r="C383">
        <v>2258</v>
      </c>
      <c r="D383" t="s">
        <v>31680</v>
      </c>
      <c r="E383">
        <v>14.06</v>
      </c>
    </row>
    <row r="384" spans="1:5" x14ac:dyDescent="0.35">
      <c r="A384">
        <v>2104</v>
      </c>
      <c r="B384" s="267">
        <v>45109</v>
      </c>
      <c r="C384">
        <v>257</v>
      </c>
      <c r="D384" t="s">
        <v>31681</v>
      </c>
      <c r="E384">
        <v>33</v>
      </c>
    </row>
    <row r="385" spans="1:5" x14ac:dyDescent="0.35">
      <c r="A385">
        <v>2105</v>
      </c>
      <c r="B385" s="267">
        <v>45133</v>
      </c>
      <c r="C385">
        <v>257</v>
      </c>
      <c r="D385" t="s">
        <v>31681</v>
      </c>
      <c r="E385">
        <v>12.5</v>
      </c>
    </row>
    <row r="386" spans="1:5" x14ac:dyDescent="0.35">
      <c r="A386">
        <v>2106</v>
      </c>
      <c r="B386" s="267">
        <v>45133</v>
      </c>
      <c r="C386">
        <v>257</v>
      </c>
      <c r="D386" t="s">
        <v>31681</v>
      </c>
      <c r="E386">
        <v>8.9</v>
      </c>
    </row>
    <row r="387" spans="1:5" x14ac:dyDescent="0.35">
      <c r="A387">
        <v>2130</v>
      </c>
      <c r="B387" s="267">
        <v>45241</v>
      </c>
      <c r="C387">
        <v>2327</v>
      </c>
      <c r="D387" t="s">
        <v>31682</v>
      </c>
      <c r="E387">
        <v>6.96</v>
      </c>
    </row>
    <row r="388" spans="1:5" x14ac:dyDescent="0.35">
      <c r="A388">
        <v>2133</v>
      </c>
      <c r="B388" s="267">
        <v>45241</v>
      </c>
      <c r="C388">
        <v>2327</v>
      </c>
      <c r="D388" t="s">
        <v>31682</v>
      </c>
      <c r="E388">
        <v>10.35</v>
      </c>
    </row>
    <row r="389" spans="1:5" x14ac:dyDescent="0.35">
      <c r="A389">
        <v>2140</v>
      </c>
      <c r="B389" s="267">
        <v>45215</v>
      </c>
      <c r="C389">
        <v>230</v>
      </c>
      <c r="D389" t="s">
        <v>31683</v>
      </c>
      <c r="E389">
        <v>6.18</v>
      </c>
    </row>
    <row r="390" spans="1:5" x14ac:dyDescent="0.35">
      <c r="A390">
        <v>2164</v>
      </c>
      <c r="B390" s="267">
        <v>45260</v>
      </c>
      <c r="C390">
        <v>2930</v>
      </c>
      <c r="D390" t="s">
        <v>31684</v>
      </c>
      <c r="E390">
        <v>7.5949999999999998</v>
      </c>
    </row>
    <row r="391" spans="1:5" x14ac:dyDescent="0.35">
      <c r="A391">
        <v>2165</v>
      </c>
      <c r="B391" s="267">
        <v>45169</v>
      </c>
      <c r="C391">
        <v>2930</v>
      </c>
      <c r="D391" t="s">
        <v>31684</v>
      </c>
      <c r="E391">
        <v>7.04</v>
      </c>
    </row>
    <row r="392" spans="1:5" x14ac:dyDescent="0.35">
      <c r="A392">
        <v>2166</v>
      </c>
      <c r="B392" s="267">
        <v>45212</v>
      </c>
      <c r="C392">
        <v>2930</v>
      </c>
      <c r="D392" t="s">
        <v>31684</v>
      </c>
      <c r="E392">
        <v>7.04</v>
      </c>
    </row>
    <row r="393" spans="1:5" x14ac:dyDescent="0.35">
      <c r="A393">
        <v>2171</v>
      </c>
      <c r="B393" s="267">
        <v>45050</v>
      </c>
      <c r="C393">
        <v>1517</v>
      </c>
      <c r="D393" t="s">
        <v>31623</v>
      </c>
      <c r="E393">
        <v>1.5</v>
      </c>
    </row>
    <row r="394" spans="1:5" x14ac:dyDescent="0.35">
      <c r="A394">
        <v>2176</v>
      </c>
      <c r="B394" s="267">
        <v>45242</v>
      </c>
      <c r="C394">
        <v>2019</v>
      </c>
      <c r="D394" t="s">
        <v>31618</v>
      </c>
      <c r="E394">
        <v>2.19</v>
      </c>
    </row>
    <row r="395" spans="1:5" x14ac:dyDescent="0.35">
      <c r="A395">
        <v>2177</v>
      </c>
      <c r="B395" s="267">
        <v>45242</v>
      </c>
      <c r="C395">
        <v>2019</v>
      </c>
      <c r="D395" t="s">
        <v>31618</v>
      </c>
      <c r="E395">
        <v>2.19</v>
      </c>
    </row>
    <row r="396" spans="1:5" x14ac:dyDescent="0.35">
      <c r="A396">
        <v>2178</v>
      </c>
      <c r="B396" s="267">
        <v>45242</v>
      </c>
      <c r="C396">
        <v>2019</v>
      </c>
      <c r="D396" t="s">
        <v>31618</v>
      </c>
      <c r="E396">
        <v>2.19</v>
      </c>
    </row>
    <row r="397" spans="1:5" x14ac:dyDescent="0.35">
      <c r="A397">
        <v>2181</v>
      </c>
      <c r="B397" s="267">
        <v>45242</v>
      </c>
      <c r="C397">
        <v>2019</v>
      </c>
      <c r="D397" t="s">
        <v>31618</v>
      </c>
      <c r="E397">
        <v>2.19</v>
      </c>
    </row>
    <row r="398" spans="1:5" x14ac:dyDescent="0.35">
      <c r="A398">
        <v>2185</v>
      </c>
      <c r="B398" s="267">
        <v>45025</v>
      </c>
      <c r="C398">
        <v>2116</v>
      </c>
      <c r="D398" t="s">
        <v>31685</v>
      </c>
      <c r="E398">
        <v>33.72</v>
      </c>
    </row>
    <row r="399" spans="1:5" x14ac:dyDescent="0.35">
      <c r="A399">
        <v>2186</v>
      </c>
      <c r="B399" s="267">
        <v>45025</v>
      </c>
      <c r="C399">
        <v>2116</v>
      </c>
      <c r="D399" t="s">
        <v>31685</v>
      </c>
      <c r="E399">
        <v>33.72</v>
      </c>
    </row>
    <row r="400" spans="1:5" x14ac:dyDescent="0.35">
      <c r="A400">
        <v>2189</v>
      </c>
      <c r="B400" s="267">
        <v>45144</v>
      </c>
      <c r="C400">
        <v>2116</v>
      </c>
      <c r="D400" t="s">
        <v>31685</v>
      </c>
      <c r="E400">
        <v>9.31</v>
      </c>
    </row>
    <row r="401" spans="1:5" x14ac:dyDescent="0.35">
      <c r="A401">
        <v>2190</v>
      </c>
      <c r="B401" s="267">
        <v>45144</v>
      </c>
      <c r="C401">
        <v>2116</v>
      </c>
      <c r="D401" t="s">
        <v>31685</v>
      </c>
      <c r="E401">
        <v>9.5</v>
      </c>
    </row>
    <row r="402" spans="1:5" x14ac:dyDescent="0.35">
      <c r="A402">
        <v>2191</v>
      </c>
      <c r="B402" s="267">
        <v>45144</v>
      </c>
      <c r="C402">
        <v>2116</v>
      </c>
      <c r="D402" t="s">
        <v>31685</v>
      </c>
      <c r="E402">
        <v>12.35</v>
      </c>
    </row>
    <row r="403" spans="1:5" x14ac:dyDescent="0.35">
      <c r="A403">
        <v>2193</v>
      </c>
      <c r="B403" s="267">
        <v>45144</v>
      </c>
      <c r="C403">
        <v>2116</v>
      </c>
      <c r="D403" t="s">
        <v>31685</v>
      </c>
      <c r="E403">
        <v>7.6</v>
      </c>
    </row>
    <row r="404" spans="1:5" x14ac:dyDescent="0.35">
      <c r="A404">
        <v>2198</v>
      </c>
      <c r="B404" s="267">
        <v>45071</v>
      </c>
      <c r="C404">
        <v>2337</v>
      </c>
      <c r="D404" t="s">
        <v>31686</v>
      </c>
      <c r="E404">
        <v>7.91</v>
      </c>
    </row>
    <row r="405" spans="1:5" x14ac:dyDescent="0.35">
      <c r="A405">
        <v>2204</v>
      </c>
      <c r="B405" s="267">
        <v>45259</v>
      </c>
      <c r="C405">
        <v>294</v>
      </c>
      <c r="D405" t="s">
        <v>31628</v>
      </c>
      <c r="E405">
        <v>11.98</v>
      </c>
    </row>
    <row r="406" spans="1:5" x14ac:dyDescent="0.35">
      <c r="A406">
        <v>2214</v>
      </c>
      <c r="B406" s="267">
        <v>45071</v>
      </c>
      <c r="C406">
        <v>1319</v>
      </c>
      <c r="D406" t="s">
        <v>31687</v>
      </c>
      <c r="E406">
        <v>12.46</v>
      </c>
    </row>
    <row r="407" spans="1:5" x14ac:dyDescent="0.35">
      <c r="A407">
        <v>2215</v>
      </c>
      <c r="B407" s="267">
        <v>45107</v>
      </c>
      <c r="C407">
        <v>2103</v>
      </c>
      <c r="D407" t="s">
        <v>31688</v>
      </c>
      <c r="E407">
        <v>2.94</v>
      </c>
    </row>
    <row r="408" spans="1:5" x14ac:dyDescent="0.35">
      <c r="A408">
        <v>2216</v>
      </c>
      <c r="B408" s="267">
        <v>45209</v>
      </c>
      <c r="C408">
        <v>1319</v>
      </c>
      <c r="D408" t="s">
        <v>31687</v>
      </c>
      <c r="E408">
        <v>4.83</v>
      </c>
    </row>
    <row r="409" spans="1:5" x14ac:dyDescent="0.35">
      <c r="A409">
        <v>2217</v>
      </c>
      <c r="B409" s="267">
        <v>45209</v>
      </c>
      <c r="C409">
        <v>1319</v>
      </c>
      <c r="D409" t="s">
        <v>31687</v>
      </c>
      <c r="E409">
        <v>7.71</v>
      </c>
    </row>
    <row r="410" spans="1:5" x14ac:dyDescent="0.35">
      <c r="A410">
        <v>2222</v>
      </c>
      <c r="B410" s="267">
        <v>45071</v>
      </c>
      <c r="C410">
        <v>1319</v>
      </c>
      <c r="D410" t="s">
        <v>31687</v>
      </c>
      <c r="E410">
        <v>3.94</v>
      </c>
    </row>
    <row r="411" spans="1:5" x14ac:dyDescent="0.35">
      <c r="A411">
        <v>2224</v>
      </c>
      <c r="B411" s="267">
        <v>45209</v>
      </c>
      <c r="C411">
        <v>1319</v>
      </c>
      <c r="D411" t="s">
        <v>31687</v>
      </c>
      <c r="E411">
        <v>11.52</v>
      </c>
    </row>
    <row r="412" spans="1:5" x14ac:dyDescent="0.35">
      <c r="A412">
        <v>2231</v>
      </c>
      <c r="B412" s="267">
        <v>44945</v>
      </c>
      <c r="C412">
        <v>630</v>
      </c>
      <c r="D412" t="s">
        <v>31675</v>
      </c>
      <c r="E412">
        <v>4.41</v>
      </c>
    </row>
    <row r="413" spans="1:5" x14ac:dyDescent="0.35">
      <c r="A413">
        <v>2246</v>
      </c>
      <c r="B413" s="267">
        <v>45180</v>
      </c>
      <c r="C413">
        <v>106</v>
      </c>
      <c r="D413" t="s">
        <v>31689</v>
      </c>
      <c r="E413">
        <v>4.72</v>
      </c>
    </row>
    <row r="414" spans="1:5" x14ac:dyDescent="0.35">
      <c r="A414">
        <v>2254</v>
      </c>
      <c r="B414" s="267">
        <v>45105</v>
      </c>
      <c r="C414">
        <v>518</v>
      </c>
      <c r="D414" t="s">
        <v>31690</v>
      </c>
      <c r="E414">
        <v>6.87</v>
      </c>
    </row>
    <row r="415" spans="1:5" x14ac:dyDescent="0.35">
      <c r="A415">
        <v>2255</v>
      </c>
      <c r="B415" s="267">
        <v>45179</v>
      </c>
      <c r="C415">
        <v>518</v>
      </c>
      <c r="D415" t="s">
        <v>31690</v>
      </c>
      <c r="E415">
        <v>5.91</v>
      </c>
    </row>
    <row r="416" spans="1:5" x14ac:dyDescent="0.35">
      <c r="A416">
        <v>2257</v>
      </c>
      <c r="B416" s="267">
        <v>45241</v>
      </c>
      <c r="C416">
        <v>2327</v>
      </c>
      <c r="D416" t="s">
        <v>31682</v>
      </c>
      <c r="E416">
        <v>7.72</v>
      </c>
    </row>
    <row r="417" spans="1:5" x14ac:dyDescent="0.35">
      <c r="A417">
        <v>2259</v>
      </c>
      <c r="B417" s="267">
        <v>45241</v>
      </c>
      <c r="C417">
        <v>2327</v>
      </c>
      <c r="D417" t="s">
        <v>31682</v>
      </c>
      <c r="E417">
        <v>13</v>
      </c>
    </row>
    <row r="418" spans="1:5" x14ac:dyDescent="0.35">
      <c r="A418">
        <v>2271</v>
      </c>
      <c r="B418" s="267">
        <v>45241</v>
      </c>
      <c r="C418">
        <v>2327</v>
      </c>
      <c r="D418" t="s">
        <v>31682</v>
      </c>
      <c r="E418">
        <v>8.74</v>
      </c>
    </row>
    <row r="419" spans="1:5" x14ac:dyDescent="0.35">
      <c r="A419">
        <v>2275</v>
      </c>
      <c r="B419" s="267">
        <v>45133</v>
      </c>
      <c r="C419">
        <v>257</v>
      </c>
      <c r="D419" t="s">
        <v>31681</v>
      </c>
      <c r="E419">
        <v>10.5</v>
      </c>
    </row>
    <row r="420" spans="1:5" x14ac:dyDescent="0.35">
      <c r="A420">
        <v>2276</v>
      </c>
      <c r="B420" s="267">
        <v>45065</v>
      </c>
      <c r="C420">
        <v>257</v>
      </c>
      <c r="D420" t="s">
        <v>31681</v>
      </c>
      <c r="E420">
        <v>0</v>
      </c>
    </row>
    <row r="421" spans="1:5" x14ac:dyDescent="0.35">
      <c r="A421">
        <v>2288</v>
      </c>
      <c r="B421" s="267">
        <v>45149</v>
      </c>
      <c r="C421">
        <v>2188</v>
      </c>
      <c r="D421" t="s">
        <v>31636</v>
      </c>
      <c r="E421">
        <v>6.6550000000000002</v>
      </c>
    </row>
    <row r="422" spans="1:5" x14ac:dyDescent="0.35">
      <c r="A422">
        <v>2289</v>
      </c>
      <c r="B422" s="267">
        <v>45149</v>
      </c>
      <c r="C422">
        <v>2188</v>
      </c>
      <c r="D422" t="s">
        <v>31636</v>
      </c>
      <c r="E422">
        <v>36.529000000000003</v>
      </c>
    </row>
    <row r="423" spans="1:5" x14ac:dyDescent="0.35">
      <c r="A423">
        <v>2294</v>
      </c>
      <c r="B423" s="267">
        <v>45149</v>
      </c>
      <c r="C423">
        <v>825</v>
      </c>
      <c r="D423" t="s">
        <v>31691</v>
      </c>
      <c r="E423">
        <v>7.609</v>
      </c>
    </row>
    <row r="424" spans="1:5" x14ac:dyDescent="0.35">
      <c r="A424">
        <v>2295</v>
      </c>
      <c r="B424" s="267">
        <v>45149</v>
      </c>
      <c r="C424">
        <v>825</v>
      </c>
      <c r="D424" t="s">
        <v>31691</v>
      </c>
      <c r="E424">
        <v>4.32</v>
      </c>
    </row>
    <row r="425" spans="1:5" x14ac:dyDescent="0.35">
      <c r="A425">
        <v>2317</v>
      </c>
      <c r="B425" s="267">
        <v>45121</v>
      </c>
      <c r="C425">
        <v>2015</v>
      </c>
      <c r="D425" t="s">
        <v>31692</v>
      </c>
      <c r="E425">
        <v>6.3339999999999996</v>
      </c>
    </row>
    <row r="426" spans="1:5" x14ac:dyDescent="0.35">
      <c r="A426">
        <v>2323</v>
      </c>
      <c r="B426" s="267">
        <v>45121</v>
      </c>
      <c r="C426">
        <v>2015</v>
      </c>
      <c r="D426" t="s">
        <v>31692</v>
      </c>
      <c r="E426">
        <v>37</v>
      </c>
    </row>
    <row r="427" spans="1:5" x14ac:dyDescent="0.35">
      <c r="A427">
        <v>2335</v>
      </c>
      <c r="B427" s="267">
        <v>45113</v>
      </c>
      <c r="C427">
        <v>222</v>
      </c>
      <c r="D427" t="s">
        <v>31693</v>
      </c>
      <c r="E427">
        <v>17.64</v>
      </c>
    </row>
    <row r="428" spans="1:5" x14ac:dyDescent="0.35">
      <c r="A428">
        <v>2336</v>
      </c>
      <c r="B428" s="267">
        <v>45113</v>
      </c>
      <c r="C428">
        <v>222</v>
      </c>
      <c r="D428" t="s">
        <v>31693</v>
      </c>
      <c r="E428">
        <v>17.64</v>
      </c>
    </row>
    <row r="429" spans="1:5" x14ac:dyDescent="0.35">
      <c r="A429">
        <v>2338</v>
      </c>
      <c r="B429" s="267">
        <v>45190</v>
      </c>
      <c r="C429">
        <v>222</v>
      </c>
      <c r="D429" t="s">
        <v>31693</v>
      </c>
      <c r="E429">
        <v>17.64</v>
      </c>
    </row>
    <row r="430" spans="1:5" x14ac:dyDescent="0.35">
      <c r="A430">
        <v>2339</v>
      </c>
      <c r="B430" s="267">
        <v>45113</v>
      </c>
      <c r="C430">
        <v>222</v>
      </c>
      <c r="D430" t="s">
        <v>31693</v>
      </c>
      <c r="E430">
        <v>20.7</v>
      </c>
    </row>
    <row r="431" spans="1:5" x14ac:dyDescent="0.35">
      <c r="A431">
        <v>2340</v>
      </c>
      <c r="B431" s="267">
        <v>45269</v>
      </c>
      <c r="C431">
        <v>222</v>
      </c>
      <c r="D431" t="s">
        <v>31693</v>
      </c>
      <c r="E431">
        <v>17.64</v>
      </c>
    </row>
    <row r="432" spans="1:5" x14ac:dyDescent="0.35">
      <c r="A432">
        <v>2341</v>
      </c>
      <c r="B432" s="267">
        <v>45190</v>
      </c>
      <c r="C432">
        <v>222</v>
      </c>
      <c r="D432" t="s">
        <v>31693</v>
      </c>
      <c r="E432">
        <v>7.02</v>
      </c>
    </row>
    <row r="433" spans="1:5" x14ac:dyDescent="0.35">
      <c r="A433">
        <v>2342</v>
      </c>
      <c r="B433" s="267">
        <v>45190</v>
      </c>
      <c r="C433">
        <v>222</v>
      </c>
      <c r="D433" t="s">
        <v>31693</v>
      </c>
      <c r="E433">
        <v>22.5</v>
      </c>
    </row>
    <row r="434" spans="1:5" x14ac:dyDescent="0.35">
      <c r="A434">
        <v>2360</v>
      </c>
      <c r="B434" s="267">
        <v>45138</v>
      </c>
      <c r="C434">
        <v>294</v>
      </c>
      <c r="D434" t="s">
        <v>31628</v>
      </c>
      <c r="E434">
        <v>7.5</v>
      </c>
    </row>
    <row r="435" spans="1:5" x14ac:dyDescent="0.35">
      <c r="A435">
        <v>2367</v>
      </c>
      <c r="B435" s="267">
        <v>45184</v>
      </c>
      <c r="C435">
        <v>1307</v>
      </c>
      <c r="D435" t="s">
        <v>31641</v>
      </c>
      <c r="E435">
        <v>25.5</v>
      </c>
    </row>
    <row r="436" spans="1:5" x14ac:dyDescent="0.35">
      <c r="A436">
        <v>2374</v>
      </c>
      <c r="B436" s="267">
        <v>44972</v>
      </c>
      <c r="C436">
        <v>294</v>
      </c>
      <c r="D436" t="s">
        <v>31628</v>
      </c>
      <c r="E436">
        <v>20.146999999999998</v>
      </c>
    </row>
    <row r="437" spans="1:5" x14ac:dyDescent="0.35">
      <c r="A437">
        <v>2374</v>
      </c>
      <c r="B437" s="267">
        <v>44972</v>
      </c>
      <c r="C437">
        <v>294</v>
      </c>
      <c r="D437" t="s">
        <v>31628</v>
      </c>
      <c r="E437">
        <v>3.0910000000000002</v>
      </c>
    </row>
    <row r="438" spans="1:5" x14ac:dyDescent="0.35">
      <c r="A438">
        <v>2375</v>
      </c>
      <c r="B438" s="267">
        <v>45182</v>
      </c>
      <c r="C438">
        <v>294</v>
      </c>
      <c r="D438" t="s">
        <v>31628</v>
      </c>
      <c r="E438">
        <v>22.2</v>
      </c>
    </row>
    <row r="439" spans="1:5" x14ac:dyDescent="0.35">
      <c r="A439">
        <v>2385</v>
      </c>
      <c r="B439" s="267">
        <v>45007</v>
      </c>
      <c r="C439">
        <v>2297</v>
      </c>
      <c r="D439" t="s">
        <v>31679</v>
      </c>
      <c r="E439">
        <v>42</v>
      </c>
    </row>
    <row r="440" spans="1:5" x14ac:dyDescent="0.35">
      <c r="A440">
        <v>2387</v>
      </c>
      <c r="B440" s="267">
        <v>45145</v>
      </c>
      <c r="C440">
        <v>2327</v>
      </c>
      <c r="D440" t="s">
        <v>31682</v>
      </c>
      <c r="E440">
        <v>11.37</v>
      </c>
    </row>
    <row r="441" spans="1:5" x14ac:dyDescent="0.35">
      <c r="A441">
        <v>2409</v>
      </c>
      <c r="B441" s="267">
        <v>45040</v>
      </c>
      <c r="C441">
        <v>2188</v>
      </c>
      <c r="D441" t="s">
        <v>31636</v>
      </c>
      <c r="E441">
        <v>14.015000000000001</v>
      </c>
    </row>
    <row r="442" spans="1:5" x14ac:dyDescent="0.35">
      <c r="A442">
        <v>2411</v>
      </c>
      <c r="B442" s="267">
        <v>45106</v>
      </c>
      <c r="C442">
        <v>294</v>
      </c>
      <c r="D442" t="s">
        <v>31628</v>
      </c>
      <c r="E442">
        <v>9.4499999999999993</v>
      </c>
    </row>
    <row r="443" spans="1:5" x14ac:dyDescent="0.35">
      <c r="A443">
        <v>2428</v>
      </c>
      <c r="B443" s="267">
        <v>45180</v>
      </c>
      <c r="C443">
        <v>1517</v>
      </c>
      <c r="D443" t="s">
        <v>31623</v>
      </c>
      <c r="E443">
        <v>21.8</v>
      </c>
    </row>
    <row r="444" spans="1:5" x14ac:dyDescent="0.35">
      <c r="A444">
        <v>2434</v>
      </c>
      <c r="B444" s="267">
        <v>45072</v>
      </c>
      <c r="C444">
        <v>2509</v>
      </c>
      <c r="D444" t="s">
        <v>31694</v>
      </c>
      <c r="E444">
        <v>16</v>
      </c>
    </row>
    <row r="445" spans="1:5" x14ac:dyDescent="0.35">
      <c r="A445">
        <v>2450</v>
      </c>
      <c r="B445" s="267">
        <v>45072</v>
      </c>
      <c r="C445">
        <v>2509</v>
      </c>
      <c r="D445" t="s">
        <v>31694</v>
      </c>
      <c r="E445">
        <v>8.64</v>
      </c>
    </row>
    <row r="446" spans="1:5" x14ac:dyDescent="0.35">
      <c r="A446">
        <v>2460</v>
      </c>
      <c r="B446" s="267">
        <v>45199</v>
      </c>
      <c r="C446">
        <v>510</v>
      </c>
      <c r="D446" t="s">
        <v>31677</v>
      </c>
      <c r="E446">
        <v>8.3800000000000008</v>
      </c>
    </row>
    <row r="447" spans="1:5" x14ac:dyDescent="0.35">
      <c r="A447">
        <v>2461</v>
      </c>
      <c r="B447" s="267">
        <v>45069</v>
      </c>
      <c r="C447">
        <v>306</v>
      </c>
      <c r="D447" t="s">
        <v>31695</v>
      </c>
      <c r="E447">
        <v>36.762999999999998</v>
      </c>
    </row>
    <row r="448" spans="1:5" x14ac:dyDescent="0.35">
      <c r="A448">
        <v>2462</v>
      </c>
      <c r="B448" s="267">
        <v>44967</v>
      </c>
      <c r="C448">
        <v>2258</v>
      </c>
      <c r="D448" t="s">
        <v>31680</v>
      </c>
      <c r="E448">
        <v>4.9400000000000004</v>
      </c>
    </row>
    <row r="449" spans="1:5" x14ac:dyDescent="0.35">
      <c r="A449">
        <v>2465</v>
      </c>
      <c r="B449" s="267">
        <v>44959</v>
      </c>
      <c r="C449">
        <v>2743</v>
      </c>
      <c r="D449" t="s">
        <v>31696</v>
      </c>
      <c r="E449">
        <v>29.27</v>
      </c>
    </row>
    <row r="450" spans="1:5" x14ac:dyDescent="0.35">
      <c r="A450">
        <v>2474</v>
      </c>
      <c r="B450" s="267">
        <v>44951</v>
      </c>
      <c r="C450">
        <v>2538</v>
      </c>
      <c r="D450" t="s">
        <v>31697</v>
      </c>
      <c r="E450">
        <v>12.29</v>
      </c>
    </row>
    <row r="451" spans="1:5" x14ac:dyDescent="0.35">
      <c r="A451">
        <v>2475</v>
      </c>
      <c r="B451" s="267">
        <v>45026</v>
      </c>
      <c r="C451">
        <v>2538</v>
      </c>
      <c r="D451" t="s">
        <v>31697</v>
      </c>
      <c r="E451">
        <v>12.96</v>
      </c>
    </row>
    <row r="452" spans="1:5" x14ac:dyDescent="0.35">
      <c r="A452">
        <v>2476</v>
      </c>
      <c r="B452" s="267">
        <v>45075</v>
      </c>
      <c r="C452">
        <v>2538</v>
      </c>
      <c r="D452" t="s">
        <v>31697</v>
      </c>
      <c r="E452">
        <v>33.5</v>
      </c>
    </row>
    <row r="453" spans="1:5" x14ac:dyDescent="0.35">
      <c r="A453">
        <v>2477</v>
      </c>
      <c r="B453" s="267">
        <v>45075</v>
      </c>
      <c r="C453">
        <v>2538</v>
      </c>
      <c r="D453" t="s">
        <v>31697</v>
      </c>
      <c r="E453">
        <v>33.5</v>
      </c>
    </row>
    <row r="454" spans="1:5" x14ac:dyDescent="0.35">
      <c r="A454">
        <v>2514</v>
      </c>
      <c r="B454" s="267">
        <v>45180</v>
      </c>
      <c r="C454">
        <v>1517</v>
      </c>
      <c r="D454" t="s">
        <v>31623</v>
      </c>
      <c r="E454">
        <v>10.5</v>
      </c>
    </row>
    <row r="455" spans="1:5" x14ac:dyDescent="0.35">
      <c r="A455">
        <v>2528</v>
      </c>
      <c r="B455" s="267">
        <v>45239</v>
      </c>
      <c r="C455">
        <v>2325</v>
      </c>
      <c r="D455" t="s">
        <v>31645</v>
      </c>
      <c r="E455">
        <v>10.128</v>
      </c>
    </row>
    <row r="456" spans="1:5" x14ac:dyDescent="0.35">
      <c r="A456">
        <v>2529</v>
      </c>
      <c r="B456" s="267">
        <v>45274</v>
      </c>
      <c r="C456">
        <v>116</v>
      </c>
      <c r="D456" t="s">
        <v>31642</v>
      </c>
      <c r="E456">
        <v>12.17</v>
      </c>
    </row>
    <row r="457" spans="1:5" x14ac:dyDescent="0.35">
      <c r="A457">
        <v>2531</v>
      </c>
      <c r="B457" s="267">
        <v>45118</v>
      </c>
      <c r="C457">
        <v>2026</v>
      </c>
      <c r="D457" t="s">
        <v>31674</v>
      </c>
      <c r="E457">
        <v>13.39</v>
      </c>
    </row>
    <row r="458" spans="1:5" x14ac:dyDescent="0.35">
      <c r="A458">
        <v>2532</v>
      </c>
      <c r="B458" s="267">
        <v>45002</v>
      </c>
      <c r="C458">
        <v>2026</v>
      </c>
      <c r="D458" t="s">
        <v>31674</v>
      </c>
      <c r="E458">
        <v>11.231999999999999</v>
      </c>
    </row>
    <row r="459" spans="1:5" x14ac:dyDescent="0.35">
      <c r="A459">
        <v>2533</v>
      </c>
      <c r="B459" s="267">
        <v>45090</v>
      </c>
      <c r="C459">
        <v>1518</v>
      </c>
      <c r="D459" t="s">
        <v>31670</v>
      </c>
      <c r="E459">
        <v>4.83</v>
      </c>
    </row>
    <row r="460" spans="1:5" x14ac:dyDescent="0.35">
      <c r="A460">
        <v>2540</v>
      </c>
      <c r="B460" s="267">
        <v>44951</v>
      </c>
      <c r="C460">
        <v>2036</v>
      </c>
      <c r="D460" t="s">
        <v>31624</v>
      </c>
      <c r="E460">
        <v>11.63</v>
      </c>
    </row>
    <row r="461" spans="1:5" x14ac:dyDescent="0.35">
      <c r="A461">
        <v>2543</v>
      </c>
      <c r="B461" s="267">
        <v>44972</v>
      </c>
      <c r="C461">
        <v>294</v>
      </c>
      <c r="D461" t="s">
        <v>31628</v>
      </c>
      <c r="E461">
        <v>7.65</v>
      </c>
    </row>
    <row r="462" spans="1:5" x14ac:dyDescent="0.35">
      <c r="A462">
        <v>2552</v>
      </c>
      <c r="B462" s="267">
        <v>44970</v>
      </c>
      <c r="C462">
        <v>3072</v>
      </c>
      <c r="D462" t="s">
        <v>31698</v>
      </c>
      <c r="E462">
        <v>16.32</v>
      </c>
    </row>
    <row r="463" spans="1:5" x14ac:dyDescent="0.35">
      <c r="A463">
        <v>2556</v>
      </c>
      <c r="B463" s="267">
        <v>45196</v>
      </c>
      <c r="C463">
        <v>116</v>
      </c>
      <c r="D463" t="s">
        <v>31642</v>
      </c>
      <c r="E463">
        <v>15.15</v>
      </c>
    </row>
    <row r="464" spans="1:5" x14ac:dyDescent="0.35">
      <c r="A464">
        <v>2557</v>
      </c>
      <c r="B464" s="267">
        <v>45149</v>
      </c>
      <c r="C464">
        <v>116</v>
      </c>
      <c r="D464" t="s">
        <v>31642</v>
      </c>
      <c r="E464">
        <v>28.13</v>
      </c>
    </row>
    <row r="465" spans="1:5" x14ac:dyDescent="0.35">
      <c r="A465">
        <v>2560</v>
      </c>
      <c r="B465" s="267">
        <v>45063</v>
      </c>
      <c r="C465">
        <v>116</v>
      </c>
      <c r="D465" t="s">
        <v>31642</v>
      </c>
      <c r="E465">
        <v>41.88</v>
      </c>
    </row>
    <row r="466" spans="1:5" x14ac:dyDescent="0.35">
      <c r="A466">
        <v>2562</v>
      </c>
      <c r="B466" s="267">
        <v>44990</v>
      </c>
      <c r="C466">
        <v>3093</v>
      </c>
      <c r="D466" t="s">
        <v>31699</v>
      </c>
      <c r="E466">
        <v>17.02</v>
      </c>
    </row>
    <row r="467" spans="1:5" x14ac:dyDescent="0.35">
      <c r="A467">
        <v>2563</v>
      </c>
      <c r="B467" s="267">
        <v>45250</v>
      </c>
      <c r="C467">
        <v>2026</v>
      </c>
      <c r="D467" t="s">
        <v>31674</v>
      </c>
      <c r="E467">
        <v>33.53</v>
      </c>
    </row>
    <row r="468" spans="1:5" x14ac:dyDescent="0.35">
      <c r="A468">
        <v>2569</v>
      </c>
      <c r="B468" s="267">
        <v>45083</v>
      </c>
      <c r="C468">
        <v>2619</v>
      </c>
      <c r="D468" t="s">
        <v>31700</v>
      </c>
      <c r="E468">
        <v>23.33</v>
      </c>
    </row>
    <row r="469" spans="1:5" x14ac:dyDescent="0.35">
      <c r="A469">
        <v>2578</v>
      </c>
      <c r="B469" s="267">
        <v>45260</v>
      </c>
      <c r="C469">
        <v>3072</v>
      </c>
      <c r="D469" t="s">
        <v>31698</v>
      </c>
      <c r="E469">
        <v>58.56</v>
      </c>
    </row>
    <row r="470" spans="1:5" x14ac:dyDescent="0.35">
      <c r="A470">
        <v>2593</v>
      </c>
      <c r="B470" s="267">
        <v>44958</v>
      </c>
      <c r="C470">
        <v>2939</v>
      </c>
      <c r="D470" t="s">
        <v>31634</v>
      </c>
      <c r="E470">
        <v>13.21</v>
      </c>
    </row>
    <row r="471" spans="1:5" x14ac:dyDescent="0.35">
      <c r="A471">
        <v>2596</v>
      </c>
      <c r="B471" s="267">
        <v>45196</v>
      </c>
      <c r="C471">
        <v>116</v>
      </c>
      <c r="D471" t="s">
        <v>31642</v>
      </c>
      <c r="E471">
        <v>33.15</v>
      </c>
    </row>
    <row r="472" spans="1:5" x14ac:dyDescent="0.35">
      <c r="A472">
        <v>2597</v>
      </c>
      <c r="B472" s="267">
        <v>45063</v>
      </c>
      <c r="C472">
        <v>116</v>
      </c>
      <c r="D472" t="s">
        <v>31642</v>
      </c>
      <c r="E472">
        <v>24.56</v>
      </c>
    </row>
    <row r="473" spans="1:5" x14ac:dyDescent="0.35">
      <c r="A473">
        <v>2598</v>
      </c>
      <c r="B473" s="267">
        <v>45189</v>
      </c>
      <c r="C473">
        <v>1851</v>
      </c>
      <c r="D473" t="s">
        <v>31701</v>
      </c>
      <c r="E473">
        <v>31</v>
      </c>
    </row>
    <row r="474" spans="1:5" x14ac:dyDescent="0.35">
      <c r="A474">
        <v>2599</v>
      </c>
      <c r="B474" s="267">
        <v>45180</v>
      </c>
      <c r="C474">
        <v>1851</v>
      </c>
      <c r="D474" t="s">
        <v>31701</v>
      </c>
      <c r="E474">
        <v>117.12</v>
      </c>
    </row>
    <row r="475" spans="1:5" x14ac:dyDescent="0.35">
      <c r="A475">
        <v>2600</v>
      </c>
      <c r="B475" s="267">
        <v>45180</v>
      </c>
      <c r="C475">
        <v>1851</v>
      </c>
      <c r="D475" t="s">
        <v>31701</v>
      </c>
      <c r="E475">
        <v>12</v>
      </c>
    </row>
    <row r="476" spans="1:5" x14ac:dyDescent="0.35">
      <c r="A476">
        <v>2601</v>
      </c>
      <c r="B476" s="267">
        <v>45116</v>
      </c>
      <c r="C476">
        <v>2147</v>
      </c>
      <c r="D476" t="s">
        <v>31702</v>
      </c>
      <c r="E476">
        <v>118</v>
      </c>
    </row>
    <row r="477" spans="1:5" x14ac:dyDescent="0.35">
      <c r="A477">
        <v>2603</v>
      </c>
      <c r="B477" s="267">
        <v>45116</v>
      </c>
      <c r="C477">
        <v>2147</v>
      </c>
      <c r="D477" t="s">
        <v>31702</v>
      </c>
      <c r="E477">
        <v>17.5</v>
      </c>
    </row>
    <row r="478" spans="1:5" x14ac:dyDescent="0.35">
      <c r="A478">
        <v>2604</v>
      </c>
      <c r="B478" s="267">
        <v>45099</v>
      </c>
      <c r="C478">
        <v>2147</v>
      </c>
      <c r="D478" t="s">
        <v>31702</v>
      </c>
      <c r="E478">
        <v>22.356000000000002</v>
      </c>
    </row>
    <row r="479" spans="1:5" x14ac:dyDescent="0.35">
      <c r="A479">
        <v>2623</v>
      </c>
      <c r="B479" s="267">
        <v>45141</v>
      </c>
      <c r="C479">
        <v>294</v>
      </c>
      <c r="D479" t="s">
        <v>31628</v>
      </c>
      <c r="E479">
        <v>63.9</v>
      </c>
    </row>
    <row r="480" spans="1:5" x14ac:dyDescent="0.35">
      <c r="A480">
        <v>2624</v>
      </c>
      <c r="B480" s="267">
        <v>45160</v>
      </c>
      <c r="C480">
        <v>294</v>
      </c>
      <c r="D480" t="s">
        <v>31628</v>
      </c>
      <c r="E480">
        <v>6.6</v>
      </c>
    </row>
    <row r="481" spans="1:5" x14ac:dyDescent="0.35">
      <c r="A481">
        <v>2632</v>
      </c>
      <c r="B481" s="267">
        <v>45025</v>
      </c>
      <c r="C481">
        <v>2116</v>
      </c>
      <c r="D481" t="s">
        <v>31685</v>
      </c>
      <c r="E481">
        <v>8.27</v>
      </c>
    </row>
    <row r="482" spans="1:5" x14ac:dyDescent="0.35">
      <c r="A482">
        <v>2639</v>
      </c>
      <c r="B482" s="267">
        <v>45143</v>
      </c>
      <c r="C482">
        <v>319</v>
      </c>
      <c r="D482" t="s">
        <v>31703</v>
      </c>
      <c r="E482">
        <v>18.98</v>
      </c>
    </row>
    <row r="483" spans="1:5" x14ac:dyDescent="0.35">
      <c r="A483">
        <v>2643</v>
      </c>
      <c r="B483" s="267">
        <v>45251</v>
      </c>
      <c r="C483">
        <v>527</v>
      </c>
      <c r="D483" t="s">
        <v>31704</v>
      </c>
      <c r="E483">
        <v>6.5010000000000003</v>
      </c>
    </row>
    <row r="484" spans="1:5" x14ac:dyDescent="0.35">
      <c r="A484">
        <v>2671</v>
      </c>
      <c r="B484" s="267">
        <v>45107</v>
      </c>
      <c r="C484">
        <v>2918</v>
      </c>
      <c r="D484" t="s">
        <v>31705</v>
      </c>
      <c r="E484">
        <v>25.56</v>
      </c>
    </row>
    <row r="485" spans="1:5" x14ac:dyDescent="0.35">
      <c r="A485">
        <v>2673</v>
      </c>
      <c r="B485" s="267">
        <v>45092</v>
      </c>
      <c r="C485">
        <v>2258</v>
      </c>
      <c r="D485" t="s">
        <v>31680</v>
      </c>
      <c r="E485">
        <v>6.38</v>
      </c>
    </row>
    <row r="486" spans="1:5" x14ac:dyDescent="0.35">
      <c r="A486">
        <v>2675</v>
      </c>
      <c r="B486" s="267">
        <v>44953</v>
      </c>
      <c r="C486">
        <v>116</v>
      </c>
      <c r="D486" t="s">
        <v>31642</v>
      </c>
      <c r="E486">
        <v>21.533000000000001</v>
      </c>
    </row>
    <row r="487" spans="1:5" x14ac:dyDescent="0.35">
      <c r="A487">
        <v>2679</v>
      </c>
      <c r="B487" s="267">
        <v>45215</v>
      </c>
      <c r="C487">
        <v>230</v>
      </c>
      <c r="D487" t="s">
        <v>31683</v>
      </c>
      <c r="E487">
        <v>23.2</v>
      </c>
    </row>
    <row r="488" spans="1:5" x14ac:dyDescent="0.35">
      <c r="A488">
        <v>2681</v>
      </c>
      <c r="B488" s="267">
        <v>45197</v>
      </c>
      <c r="C488">
        <v>2512</v>
      </c>
      <c r="D488" t="s">
        <v>31706</v>
      </c>
      <c r="E488">
        <v>51</v>
      </c>
    </row>
    <row r="489" spans="1:5" x14ac:dyDescent="0.35">
      <c r="A489">
        <v>2688</v>
      </c>
      <c r="B489" s="267">
        <v>44958</v>
      </c>
      <c r="C489">
        <v>2939</v>
      </c>
      <c r="D489" t="s">
        <v>31634</v>
      </c>
      <c r="E489">
        <v>21.36</v>
      </c>
    </row>
    <row r="490" spans="1:5" x14ac:dyDescent="0.35">
      <c r="A490">
        <v>2701</v>
      </c>
      <c r="B490" s="267">
        <v>45246</v>
      </c>
      <c r="C490">
        <v>2495</v>
      </c>
      <c r="D490" t="s">
        <v>31707</v>
      </c>
      <c r="E490">
        <v>5.843</v>
      </c>
    </row>
    <row r="491" spans="1:5" x14ac:dyDescent="0.35">
      <c r="A491">
        <v>2703</v>
      </c>
      <c r="B491" s="267">
        <v>45246</v>
      </c>
      <c r="C491">
        <v>2495</v>
      </c>
      <c r="D491" t="s">
        <v>31707</v>
      </c>
      <c r="E491">
        <v>5.9279999999999999</v>
      </c>
    </row>
    <row r="492" spans="1:5" x14ac:dyDescent="0.35">
      <c r="A492">
        <v>2704</v>
      </c>
      <c r="B492" s="267">
        <v>45107</v>
      </c>
      <c r="C492">
        <v>2495</v>
      </c>
      <c r="D492" t="s">
        <v>31707</v>
      </c>
      <c r="E492">
        <v>7.79</v>
      </c>
    </row>
    <row r="493" spans="1:5" x14ac:dyDescent="0.35">
      <c r="A493">
        <v>2705</v>
      </c>
      <c r="B493" s="267">
        <v>45107</v>
      </c>
      <c r="C493">
        <v>2495</v>
      </c>
      <c r="D493" t="s">
        <v>31707</v>
      </c>
      <c r="E493">
        <v>8.74</v>
      </c>
    </row>
    <row r="494" spans="1:5" x14ac:dyDescent="0.35">
      <c r="A494">
        <v>2706</v>
      </c>
      <c r="B494" s="267">
        <v>45246</v>
      </c>
      <c r="C494">
        <v>2495</v>
      </c>
      <c r="D494" t="s">
        <v>31707</v>
      </c>
      <c r="E494">
        <v>7.3390000000000004</v>
      </c>
    </row>
    <row r="495" spans="1:5" x14ac:dyDescent="0.35">
      <c r="A495">
        <v>2709</v>
      </c>
      <c r="B495" s="267">
        <v>45107</v>
      </c>
      <c r="C495">
        <v>2495</v>
      </c>
      <c r="D495" t="s">
        <v>31707</v>
      </c>
      <c r="E495">
        <v>14.18</v>
      </c>
    </row>
    <row r="496" spans="1:5" x14ac:dyDescent="0.35">
      <c r="A496">
        <v>2710</v>
      </c>
      <c r="B496" s="267">
        <v>45179</v>
      </c>
      <c r="C496">
        <v>527</v>
      </c>
      <c r="D496" t="s">
        <v>31704</v>
      </c>
      <c r="E496">
        <v>7.83</v>
      </c>
    </row>
    <row r="497" spans="1:5" x14ac:dyDescent="0.35">
      <c r="A497">
        <v>2712</v>
      </c>
      <c r="B497" s="267">
        <v>45179</v>
      </c>
      <c r="C497">
        <v>527</v>
      </c>
      <c r="D497" t="s">
        <v>31704</v>
      </c>
      <c r="E497">
        <v>22.64</v>
      </c>
    </row>
    <row r="498" spans="1:5" x14ac:dyDescent="0.35">
      <c r="A498">
        <v>2714</v>
      </c>
      <c r="B498" s="267">
        <v>45179</v>
      </c>
      <c r="C498">
        <v>527</v>
      </c>
      <c r="D498" t="s">
        <v>31704</v>
      </c>
      <c r="E498">
        <v>8.77</v>
      </c>
    </row>
    <row r="499" spans="1:5" x14ac:dyDescent="0.35">
      <c r="A499">
        <v>2715</v>
      </c>
      <c r="B499" s="267">
        <v>45143</v>
      </c>
      <c r="C499">
        <v>527</v>
      </c>
      <c r="D499" t="s">
        <v>31704</v>
      </c>
      <c r="E499">
        <v>5.09</v>
      </c>
    </row>
    <row r="500" spans="1:5" x14ac:dyDescent="0.35">
      <c r="A500">
        <v>2716</v>
      </c>
      <c r="B500" s="267">
        <v>45278</v>
      </c>
      <c r="C500">
        <v>527</v>
      </c>
      <c r="D500" t="s">
        <v>31704</v>
      </c>
      <c r="E500">
        <v>14.81</v>
      </c>
    </row>
    <row r="501" spans="1:5" x14ac:dyDescent="0.35">
      <c r="A501">
        <v>2717</v>
      </c>
      <c r="B501" s="267">
        <v>45278</v>
      </c>
      <c r="C501">
        <v>527</v>
      </c>
      <c r="D501" t="s">
        <v>31704</v>
      </c>
      <c r="E501">
        <v>3.53</v>
      </c>
    </row>
    <row r="502" spans="1:5" x14ac:dyDescent="0.35">
      <c r="A502">
        <v>2720</v>
      </c>
      <c r="B502" s="267">
        <v>45278</v>
      </c>
      <c r="C502">
        <v>527</v>
      </c>
      <c r="D502" t="s">
        <v>31704</v>
      </c>
      <c r="E502">
        <v>4.3499999999999996</v>
      </c>
    </row>
    <row r="503" spans="1:5" x14ac:dyDescent="0.35">
      <c r="A503">
        <v>2721</v>
      </c>
      <c r="B503" s="267">
        <v>45016</v>
      </c>
      <c r="C503">
        <v>527</v>
      </c>
      <c r="D503" t="s">
        <v>31704</v>
      </c>
      <c r="E503">
        <v>64.39</v>
      </c>
    </row>
    <row r="504" spans="1:5" x14ac:dyDescent="0.35">
      <c r="A504">
        <v>2728</v>
      </c>
      <c r="B504" s="267">
        <v>45107</v>
      </c>
      <c r="C504">
        <v>2495</v>
      </c>
      <c r="D504" t="s">
        <v>31707</v>
      </c>
      <c r="E504">
        <v>18.91</v>
      </c>
    </row>
    <row r="505" spans="1:5" x14ac:dyDescent="0.35">
      <c r="A505">
        <v>2731</v>
      </c>
      <c r="B505" s="267">
        <v>45246</v>
      </c>
      <c r="C505">
        <v>2495</v>
      </c>
      <c r="D505" t="s">
        <v>31707</v>
      </c>
      <c r="E505">
        <v>17.29</v>
      </c>
    </row>
    <row r="506" spans="1:5" x14ac:dyDescent="0.35">
      <c r="A506">
        <v>2746</v>
      </c>
      <c r="B506" s="267">
        <v>45267</v>
      </c>
      <c r="C506">
        <v>2699</v>
      </c>
      <c r="D506" t="s">
        <v>31708</v>
      </c>
      <c r="E506">
        <v>7.01</v>
      </c>
    </row>
    <row r="507" spans="1:5" x14ac:dyDescent="0.35">
      <c r="A507">
        <v>2748</v>
      </c>
      <c r="B507" s="267">
        <v>45260</v>
      </c>
      <c r="C507">
        <v>2880</v>
      </c>
      <c r="D507" t="s">
        <v>31709</v>
      </c>
      <c r="E507">
        <v>68.400000000000006</v>
      </c>
    </row>
    <row r="508" spans="1:5" x14ac:dyDescent="0.35">
      <c r="A508">
        <v>2751</v>
      </c>
      <c r="B508" s="267">
        <v>45087</v>
      </c>
      <c r="C508">
        <v>3023</v>
      </c>
      <c r="D508" t="s">
        <v>31657</v>
      </c>
      <c r="E508">
        <v>37.57</v>
      </c>
    </row>
    <row r="509" spans="1:5" x14ac:dyDescent="0.35">
      <c r="A509">
        <v>2753</v>
      </c>
      <c r="B509" s="267">
        <v>44956</v>
      </c>
      <c r="C509">
        <v>2867</v>
      </c>
      <c r="D509" t="s">
        <v>31662</v>
      </c>
      <c r="E509">
        <v>44.06</v>
      </c>
    </row>
    <row r="510" spans="1:5" x14ac:dyDescent="0.35">
      <c r="A510">
        <v>2764</v>
      </c>
      <c r="B510" s="267">
        <v>45107</v>
      </c>
      <c r="C510">
        <v>2019</v>
      </c>
      <c r="D510" t="s">
        <v>31618</v>
      </c>
      <c r="E510">
        <v>43.99</v>
      </c>
    </row>
    <row r="511" spans="1:5" x14ac:dyDescent="0.35">
      <c r="A511">
        <v>2770</v>
      </c>
      <c r="B511" s="267">
        <v>45118</v>
      </c>
      <c r="C511">
        <v>2509</v>
      </c>
      <c r="D511" t="s">
        <v>31694</v>
      </c>
      <c r="E511">
        <v>7.83</v>
      </c>
    </row>
    <row r="512" spans="1:5" x14ac:dyDescent="0.35">
      <c r="A512">
        <v>2771</v>
      </c>
      <c r="B512" s="267">
        <v>45072</v>
      </c>
      <c r="C512">
        <v>2509</v>
      </c>
      <c r="D512" t="s">
        <v>31694</v>
      </c>
      <c r="E512">
        <v>8.14</v>
      </c>
    </row>
    <row r="513" spans="1:5" x14ac:dyDescent="0.35">
      <c r="A513">
        <v>2772</v>
      </c>
      <c r="B513" s="267">
        <v>45072</v>
      </c>
      <c r="C513">
        <v>2509</v>
      </c>
      <c r="D513" t="s">
        <v>31694</v>
      </c>
      <c r="E513">
        <v>10.45</v>
      </c>
    </row>
    <row r="514" spans="1:5" x14ac:dyDescent="0.35">
      <c r="A514">
        <v>2773</v>
      </c>
      <c r="B514" s="267">
        <v>45072</v>
      </c>
      <c r="C514">
        <v>2509</v>
      </c>
      <c r="D514" t="s">
        <v>31694</v>
      </c>
      <c r="E514">
        <v>8.77</v>
      </c>
    </row>
    <row r="515" spans="1:5" x14ac:dyDescent="0.35">
      <c r="A515">
        <v>2774</v>
      </c>
      <c r="B515" s="267">
        <v>44959</v>
      </c>
      <c r="C515">
        <v>2509</v>
      </c>
      <c r="D515" t="s">
        <v>31694</v>
      </c>
      <c r="E515">
        <v>7.65</v>
      </c>
    </row>
    <row r="516" spans="1:5" x14ac:dyDescent="0.35">
      <c r="A516">
        <v>2775</v>
      </c>
      <c r="B516" s="267">
        <v>45118</v>
      </c>
      <c r="C516">
        <v>2509</v>
      </c>
      <c r="D516" t="s">
        <v>31694</v>
      </c>
      <c r="E516">
        <v>10.08</v>
      </c>
    </row>
    <row r="517" spans="1:5" x14ac:dyDescent="0.35">
      <c r="A517">
        <v>2776</v>
      </c>
      <c r="B517" s="267">
        <v>45118</v>
      </c>
      <c r="C517">
        <v>2509</v>
      </c>
      <c r="D517" t="s">
        <v>31694</v>
      </c>
      <c r="E517">
        <v>6.66</v>
      </c>
    </row>
    <row r="518" spans="1:5" x14ac:dyDescent="0.35">
      <c r="A518">
        <v>2797</v>
      </c>
      <c r="B518" s="267">
        <v>45200</v>
      </c>
      <c r="C518">
        <v>2019</v>
      </c>
      <c r="D518" t="s">
        <v>31618</v>
      </c>
      <c r="E518">
        <v>42</v>
      </c>
    </row>
    <row r="519" spans="1:5" x14ac:dyDescent="0.35">
      <c r="A519">
        <v>2835</v>
      </c>
      <c r="B519" s="267">
        <v>45077</v>
      </c>
      <c r="C519">
        <v>2738</v>
      </c>
      <c r="D519" t="s">
        <v>31710</v>
      </c>
      <c r="E519">
        <v>128.08000000000001</v>
      </c>
    </row>
    <row r="520" spans="1:5" x14ac:dyDescent="0.35">
      <c r="A520">
        <v>2843</v>
      </c>
      <c r="B520" s="267">
        <v>45188</v>
      </c>
      <c r="C520">
        <v>294</v>
      </c>
      <c r="D520" t="s">
        <v>31628</v>
      </c>
      <c r="E520">
        <v>10.25</v>
      </c>
    </row>
    <row r="521" spans="1:5" x14ac:dyDescent="0.35">
      <c r="A521">
        <v>2847</v>
      </c>
      <c r="B521" s="267">
        <v>45071</v>
      </c>
      <c r="C521">
        <v>2589</v>
      </c>
      <c r="D521" t="s">
        <v>31711</v>
      </c>
      <c r="E521">
        <v>13.11</v>
      </c>
    </row>
    <row r="522" spans="1:5" x14ac:dyDescent="0.35">
      <c r="A522">
        <v>2851</v>
      </c>
      <c r="B522" s="267">
        <v>45092</v>
      </c>
      <c r="C522">
        <v>2258</v>
      </c>
      <c r="D522" t="s">
        <v>31680</v>
      </c>
      <c r="E522">
        <v>7.76</v>
      </c>
    </row>
    <row r="523" spans="1:5" x14ac:dyDescent="0.35">
      <c r="A523">
        <v>2859</v>
      </c>
      <c r="B523" s="267">
        <v>45260</v>
      </c>
      <c r="C523">
        <v>2880</v>
      </c>
      <c r="D523" t="s">
        <v>31709</v>
      </c>
      <c r="E523">
        <v>7.2960000000000003</v>
      </c>
    </row>
    <row r="524" spans="1:5" x14ac:dyDescent="0.35">
      <c r="A524">
        <v>2865</v>
      </c>
      <c r="B524" s="267">
        <v>45225</v>
      </c>
      <c r="C524">
        <v>1504</v>
      </c>
      <c r="D524" t="s">
        <v>31671</v>
      </c>
      <c r="E524">
        <v>1.4</v>
      </c>
    </row>
    <row r="525" spans="1:5" x14ac:dyDescent="0.35">
      <c r="A525">
        <v>2871</v>
      </c>
      <c r="B525" s="267">
        <v>45245</v>
      </c>
      <c r="C525">
        <v>2418</v>
      </c>
      <c r="D525" t="s">
        <v>31616</v>
      </c>
      <c r="E525">
        <v>3.4489999999999998</v>
      </c>
    </row>
    <row r="526" spans="1:5" x14ac:dyDescent="0.35">
      <c r="A526">
        <v>2875</v>
      </c>
      <c r="B526" s="267">
        <v>44988</v>
      </c>
      <c r="C526">
        <v>2036</v>
      </c>
      <c r="D526" t="s">
        <v>31624</v>
      </c>
      <c r="E526">
        <v>48.09</v>
      </c>
    </row>
    <row r="527" spans="1:5" x14ac:dyDescent="0.35">
      <c r="A527">
        <v>2897</v>
      </c>
      <c r="B527" s="267">
        <v>45259</v>
      </c>
      <c r="C527">
        <v>2503</v>
      </c>
      <c r="D527" t="s">
        <v>31631</v>
      </c>
      <c r="E527">
        <v>17.667000000000002</v>
      </c>
    </row>
    <row r="528" spans="1:5" x14ac:dyDescent="0.35">
      <c r="A528">
        <v>2898</v>
      </c>
      <c r="B528" s="267">
        <v>45144</v>
      </c>
      <c r="C528">
        <v>2194</v>
      </c>
      <c r="D528" t="s">
        <v>31668</v>
      </c>
      <c r="E528">
        <v>4.01</v>
      </c>
    </row>
    <row r="529" spans="1:5" x14ac:dyDescent="0.35">
      <c r="A529">
        <v>2996</v>
      </c>
      <c r="B529" s="267">
        <v>45087</v>
      </c>
      <c r="C529">
        <v>2194</v>
      </c>
      <c r="D529" t="s">
        <v>31668</v>
      </c>
      <c r="E529">
        <v>23.59</v>
      </c>
    </row>
    <row r="530" spans="1:5" x14ac:dyDescent="0.35">
      <c r="A530">
        <v>3000</v>
      </c>
      <c r="B530" s="267">
        <v>45002</v>
      </c>
      <c r="C530">
        <v>2026</v>
      </c>
      <c r="D530" t="s">
        <v>31674</v>
      </c>
      <c r="E530">
        <v>37.756999999999998</v>
      </c>
    </row>
    <row r="531" spans="1:5" x14ac:dyDescent="0.35">
      <c r="A531">
        <v>3001</v>
      </c>
      <c r="B531" s="267">
        <v>45257</v>
      </c>
      <c r="C531">
        <v>2631</v>
      </c>
      <c r="D531" t="s">
        <v>31649</v>
      </c>
      <c r="E531">
        <v>55.813000000000002</v>
      </c>
    </row>
    <row r="532" spans="1:5" x14ac:dyDescent="0.35">
      <c r="A532">
        <v>3016</v>
      </c>
      <c r="B532" s="267">
        <v>45133</v>
      </c>
      <c r="C532">
        <v>306</v>
      </c>
      <c r="D532" t="s">
        <v>31695</v>
      </c>
      <c r="E532">
        <v>7.7679999999999998</v>
      </c>
    </row>
    <row r="533" spans="1:5" x14ac:dyDescent="0.35">
      <c r="A533">
        <v>3017</v>
      </c>
      <c r="B533" s="267">
        <v>44952</v>
      </c>
      <c r="C533">
        <v>306</v>
      </c>
      <c r="D533" t="s">
        <v>31695</v>
      </c>
      <c r="E533">
        <v>10.239000000000001</v>
      </c>
    </row>
    <row r="534" spans="1:5" x14ac:dyDescent="0.35">
      <c r="A534">
        <v>3018</v>
      </c>
      <c r="B534" s="267">
        <v>45230</v>
      </c>
      <c r="C534">
        <v>306</v>
      </c>
      <c r="D534" t="s">
        <v>31695</v>
      </c>
      <c r="E534">
        <v>7.77</v>
      </c>
    </row>
    <row r="535" spans="1:5" x14ac:dyDescent="0.35">
      <c r="A535">
        <v>3021</v>
      </c>
      <c r="B535" s="267">
        <v>45230</v>
      </c>
      <c r="C535">
        <v>306</v>
      </c>
      <c r="D535" t="s">
        <v>31695</v>
      </c>
      <c r="E535">
        <v>6.1</v>
      </c>
    </row>
    <row r="536" spans="1:5" x14ac:dyDescent="0.35">
      <c r="A536">
        <v>3022</v>
      </c>
      <c r="B536" s="267">
        <v>45069</v>
      </c>
      <c r="C536">
        <v>306</v>
      </c>
      <c r="D536" t="s">
        <v>31695</v>
      </c>
      <c r="E536">
        <v>16.975000000000001</v>
      </c>
    </row>
    <row r="537" spans="1:5" x14ac:dyDescent="0.35">
      <c r="A537">
        <v>3023</v>
      </c>
      <c r="B537" s="267">
        <v>45133</v>
      </c>
      <c r="C537">
        <v>306</v>
      </c>
      <c r="D537" t="s">
        <v>31695</v>
      </c>
      <c r="E537">
        <v>6.101</v>
      </c>
    </row>
    <row r="538" spans="1:5" x14ac:dyDescent="0.35">
      <c r="A538">
        <v>3045</v>
      </c>
      <c r="B538" s="267">
        <v>45088</v>
      </c>
      <c r="C538">
        <v>2796</v>
      </c>
      <c r="D538" t="s">
        <v>31712</v>
      </c>
      <c r="E538">
        <v>4.33</v>
      </c>
    </row>
    <row r="539" spans="1:5" x14ac:dyDescent="0.35">
      <c r="A539">
        <v>3060</v>
      </c>
      <c r="B539" s="267">
        <v>45104</v>
      </c>
      <c r="C539">
        <v>2825</v>
      </c>
      <c r="D539" t="s">
        <v>31713</v>
      </c>
      <c r="E539">
        <v>24</v>
      </c>
    </row>
    <row r="540" spans="1:5" x14ac:dyDescent="0.35">
      <c r="A540">
        <v>3064</v>
      </c>
      <c r="B540" s="267">
        <v>45133</v>
      </c>
      <c r="C540">
        <v>306</v>
      </c>
      <c r="D540" t="s">
        <v>31695</v>
      </c>
      <c r="E540">
        <v>7.0170000000000003</v>
      </c>
    </row>
    <row r="541" spans="1:5" x14ac:dyDescent="0.35">
      <c r="A541">
        <v>3067</v>
      </c>
      <c r="B541" s="267">
        <v>44958</v>
      </c>
      <c r="C541">
        <v>2939</v>
      </c>
      <c r="D541" t="s">
        <v>31634</v>
      </c>
      <c r="E541">
        <v>8.5299999999999994</v>
      </c>
    </row>
    <row r="542" spans="1:5" x14ac:dyDescent="0.35">
      <c r="A542">
        <v>3068</v>
      </c>
      <c r="B542" s="267">
        <v>45197</v>
      </c>
      <c r="C542">
        <v>2512</v>
      </c>
      <c r="D542" t="s">
        <v>31706</v>
      </c>
      <c r="E542">
        <v>15.5</v>
      </c>
    </row>
    <row r="543" spans="1:5" x14ac:dyDescent="0.35">
      <c r="A543">
        <v>3070</v>
      </c>
      <c r="B543" s="267">
        <v>45149</v>
      </c>
      <c r="C543">
        <v>2188</v>
      </c>
      <c r="D543" t="s">
        <v>31636</v>
      </c>
      <c r="E543">
        <v>8.077</v>
      </c>
    </row>
    <row r="544" spans="1:5" x14ac:dyDescent="0.35">
      <c r="A544">
        <v>3102</v>
      </c>
      <c r="B544" s="267">
        <v>45071</v>
      </c>
      <c r="C544">
        <v>2337</v>
      </c>
      <c r="D544" t="s">
        <v>31686</v>
      </c>
      <c r="E544">
        <v>3.58</v>
      </c>
    </row>
    <row r="545" spans="1:5" x14ac:dyDescent="0.35">
      <c r="A545">
        <v>3103</v>
      </c>
      <c r="B545" s="267">
        <v>45071</v>
      </c>
      <c r="C545">
        <v>2337</v>
      </c>
      <c r="D545" t="s">
        <v>31686</v>
      </c>
      <c r="E545">
        <v>3.1</v>
      </c>
    </row>
    <row r="546" spans="1:5" x14ac:dyDescent="0.35">
      <c r="A546">
        <v>3104</v>
      </c>
      <c r="B546" s="267">
        <v>45071</v>
      </c>
      <c r="C546">
        <v>2337</v>
      </c>
      <c r="D546" t="s">
        <v>31686</v>
      </c>
      <c r="E546">
        <v>5.7</v>
      </c>
    </row>
    <row r="547" spans="1:5" x14ac:dyDescent="0.35">
      <c r="A547">
        <v>3107</v>
      </c>
      <c r="B547" s="267">
        <v>45216</v>
      </c>
      <c r="C547">
        <v>2026</v>
      </c>
      <c r="D547" t="s">
        <v>31674</v>
      </c>
      <c r="E547">
        <v>10.8</v>
      </c>
    </row>
    <row r="548" spans="1:5" x14ac:dyDescent="0.35">
      <c r="A548">
        <v>3108</v>
      </c>
      <c r="B548" s="267">
        <v>45131</v>
      </c>
      <c r="C548">
        <v>2026</v>
      </c>
      <c r="D548" t="s">
        <v>31674</v>
      </c>
      <c r="E548">
        <v>14.88</v>
      </c>
    </row>
    <row r="549" spans="1:5" x14ac:dyDescent="0.35">
      <c r="A549">
        <v>3114</v>
      </c>
      <c r="B549" s="267">
        <v>45051</v>
      </c>
      <c r="C549">
        <v>2026</v>
      </c>
      <c r="D549" t="s">
        <v>31674</v>
      </c>
      <c r="E549">
        <v>11.08</v>
      </c>
    </row>
    <row r="550" spans="1:5" x14ac:dyDescent="0.35">
      <c r="A550">
        <v>3115</v>
      </c>
      <c r="B550" s="267">
        <v>45051</v>
      </c>
      <c r="C550">
        <v>2026</v>
      </c>
      <c r="D550" t="s">
        <v>31674</v>
      </c>
      <c r="E550">
        <v>7.6</v>
      </c>
    </row>
    <row r="551" spans="1:5" x14ac:dyDescent="0.35">
      <c r="A551">
        <v>3116</v>
      </c>
      <c r="B551" s="267">
        <v>45216</v>
      </c>
      <c r="C551">
        <v>2026</v>
      </c>
      <c r="D551" t="s">
        <v>31674</v>
      </c>
      <c r="E551">
        <v>4.92</v>
      </c>
    </row>
    <row r="552" spans="1:5" x14ac:dyDescent="0.35">
      <c r="A552">
        <v>3120</v>
      </c>
      <c r="B552" s="267">
        <v>45242</v>
      </c>
      <c r="C552">
        <v>2026</v>
      </c>
      <c r="D552" t="s">
        <v>31674</v>
      </c>
      <c r="E552">
        <v>4.423</v>
      </c>
    </row>
    <row r="553" spans="1:5" x14ac:dyDescent="0.35">
      <c r="A553">
        <v>3121</v>
      </c>
      <c r="B553" s="267">
        <v>45131</v>
      </c>
      <c r="C553">
        <v>2026</v>
      </c>
      <c r="D553" t="s">
        <v>31674</v>
      </c>
      <c r="E553">
        <v>4.4320000000000004</v>
      </c>
    </row>
    <row r="554" spans="1:5" x14ac:dyDescent="0.35">
      <c r="A554">
        <v>3124</v>
      </c>
      <c r="B554" s="267">
        <v>45216</v>
      </c>
      <c r="C554">
        <v>2026</v>
      </c>
      <c r="D554" t="s">
        <v>31674</v>
      </c>
      <c r="E554">
        <v>5.62</v>
      </c>
    </row>
    <row r="555" spans="1:5" x14ac:dyDescent="0.35">
      <c r="A555">
        <v>3130</v>
      </c>
      <c r="B555" s="267">
        <v>45131</v>
      </c>
      <c r="C555">
        <v>2026</v>
      </c>
      <c r="D555" t="s">
        <v>31674</v>
      </c>
      <c r="E555">
        <v>11.04</v>
      </c>
    </row>
    <row r="556" spans="1:5" x14ac:dyDescent="0.35">
      <c r="A556">
        <v>3134</v>
      </c>
      <c r="B556" s="267">
        <v>45131</v>
      </c>
      <c r="C556">
        <v>2026</v>
      </c>
      <c r="D556" t="s">
        <v>31674</v>
      </c>
      <c r="E556">
        <v>16.416</v>
      </c>
    </row>
    <row r="557" spans="1:5" x14ac:dyDescent="0.35">
      <c r="A557">
        <v>3138</v>
      </c>
      <c r="B557" s="267">
        <v>45075</v>
      </c>
      <c r="C557">
        <v>2538</v>
      </c>
      <c r="D557" t="s">
        <v>31697</v>
      </c>
      <c r="E557">
        <v>13.5</v>
      </c>
    </row>
    <row r="558" spans="1:5" x14ac:dyDescent="0.35">
      <c r="A558">
        <v>3143</v>
      </c>
      <c r="B558" s="267">
        <v>45180</v>
      </c>
      <c r="C558">
        <v>2537</v>
      </c>
      <c r="D558" t="s">
        <v>31714</v>
      </c>
      <c r="E558">
        <v>39</v>
      </c>
    </row>
    <row r="559" spans="1:5" x14ac:dyDescent="0.35">
      <c r="A559">
        <v>3143</v>
      </c>
      <c r="B559" s="267">
        <v>45180</v>
      </c>
      <c r="C559">
        <v>2537</v>
      </c>
      <c r="D559" t="s">
        <v>31714</v>
      </c>
      <c r="E559">
        <v>39</v>
      </c>
    </row>
    <row r="560" spans="1:5" x14ac:dyDescent="0.35">
      <c r="A560">
        <v>3151</v>
      </c>
      <c r="B560" s="267">
        <v>45258</v>
      </c>
      <c r="C560">
        <v>2539</v>
      </c>
      <c r="D560" t="s">
        <v>31715</v>
      </c>
      <c r="E560">
        <v>5.4359999999999999</v>
      </c>
    </row>
    <row r="561" spans="1:5" x14ac:dyDescent="0.35">
      <c r="A561">
        <v>3153</v>
      </c>
      <c r="B561" s="267">
        <v>45138</v>
      </c>
      <c r="C561">
        <v>2539</v>
      </c>
      <c r="D561" t="s">
        <v>31715</v>
      </c>
      <c r="E561">
        <v>7.1959999999999997</v>
      </c>
    </row>
    <row r="562" spans="1:5" x14ac:dyDescent="0.35">
      <c r="A562">
        <v>3155</v>
      </c>
      <c r="B562" s="267">
        <v>45235</v>
      </c>
      <c r="C562">
        <v>2539</v>
      </c>
      <c r="D562" t="s">
        <v>31715</v>
      </c>
      <c r="E562">
        <v>9.51</v>
      </c>
    </row>
    <row r="563" spans="1:5" x14ac:dyDescent="0.35">
      <c r="A563">
        <v>3156</v>
      </c>
      <c r="B563" s="267">
        <v>45258</v>
      </c>
      <c r="C563">
        <v>2539</v>
      </c>
      <c r="D563" t="s">
        <v>31715</v>
      </c>
      <c r="E563">
        <v>7.8250000000000002</v>
      </c>
    </row>
    <row r="564" spans="1:5" x14ac:dyDescent="0.35">
      <c r="A564">
        <v>3158</v>
      </c>
      <c r="B564" s="267">
        <v>45258</v>
      </c>
      <c r="C564">
        <v>2539</v>
      </c>
      <c r="D564" t="s">
        <v>31715</v>
      </c>
      <c r="E564">
        <v>7.1660000000000004</v>
      </c>
    </row>
    <row r="565" spans="1:5" x14ac:dyDescent="0.35">
      <c r="A565">
        <v>3175</v>
      </c>
      <c r="B565" s="267">
        <v>45092</v>
      </c>
      <c r="C565">
        <v>2258</v>
      </c>
      <c r="D565" t="s">
        <v>31680</v>
      </c>
      <c r="E565">
        <v>5.95</v>
      </c>
    </row>
    <row r="566" spans="1:5" x14ac:dyDescent="0.35">
      <c r="A566">
        <v>3176</v>
      </c>
      <c r="B566" s="267">
        <v>45092</v>
      </c>
      <c r="C566">
        <v>2258</v>
      </c>
      <c r="D566" t="s">
        <v>31680</v>
      </c>
      <c r="E566">
        <v>6.38</v>
      </c>
    </row>
    <row r="567" spans="1:5" x14ac:dyDescent="0.35">
      <c r="A567">
        <v>3182</v>
      </c>
      <c r="B567" s="267">
        <v>45107</v>
      </c>
      <c r="C567">
        <v>2548</v>
      </c>
      <c r="D567" t="s">
        <v>31716</v>
      </c>
      <c r="E567">
        <v>11.4</v>
      </c>
    </row>
    <row r="568" spans="1:5" x14ac:dyDescent="0.35">
      <c r="A568">
        <v>3183</v>
      </c>
      <c r="B568" s="267">
        <v>45107</v>
      </c>
      <c r="C568">
        <v>2548</v>
      </c>
      <c r="D568" t="s">
        <v>31716</v>
      </c>
      <c r="E568">
        <v>18.05</v>
      </c>
    </row>
    <row r="569" spans="1:5" x14ac:dyDescent="0.35">
      <c r="A569">
        <v>3184</v>
      </c>
      <c r="B569" s="267">
        <v>45107</v>
      </c>
      <c r="C569">
        <v>2548</v>
      </c>
      <c r="D569" t="s">
        <v>31716</v>
      </c>
      <c r="E569">
        <v>13.78</v>
      </c>
    </row>
    <row r="570" spans="1:5" x14ac:dyDescent="0.35">
      <c r="A570">
        <v>3186</v>
      </c>
      <c r="B570" s="267">
        <v>44971</v>
      </c>
      <c r="C570">
        <v>2258</v>
      </c>
      <c r="D570" t="s">
        <v>31680</v>
      </c>
      <c r="E570">
        <v>10.34</v>
      </c>
    </row>
    <row r="571" spans="1:5" x14ac:dyDescent="0.35">
      <c r="A571">
        <v>3195</v>
      </c>
      <c r="B571" s="267">
        <v>45190</v>
      </c>
      <c r="C571">
        <v>2297</v>
      </c>
      <c r="D571" t="s">
        <v>31679</v>
      </c>
      <c r="E571">
        <v>22</v>
      </c>
    </row>
    <row r="572" spans="1:5" x14ac:dyDescent="0.35">
      <c r="A572">
        <v>3206</v>
      </c>
      <c r="B572" s="267">
        <v>45279</v>
      </c>
      <c r="C572">
        <v>1203</v>
      </c>
      <c r="D572" t="s">
        <v>31672</v>
      </c>
      <c r="E572">
        <v>7.5039999999999996</v>
      </c>
    </row>
    <row r="573" spans="1:5" x14ac:dyDescent="0.35">
      <c r="A573">
        <v>3224</v>
      </c>
      <c r="B573" s="267">
        <v>45050</v>
      </c>
      <c r="C573">
        <v>1517</v>
      </c>
      <c r="D573" t="s">
        <v>31623</v>
      </c>
      <c r="E573">
        <v>19.946000000000002</v>
      </c>
    </row>
    <row r="574" spans="1:5" x14ac:dyDescent="0.35">
      <c r="A574">
        <v>3240</v>
      </c>
      <c r="B574" s="267">
        <v>45116</v>
      </c>
      <c r="C574">
        <v>2147</v>
      </c>
      <c r="D574" t="s">
        <v>31702</v>
      </c>
      <c r="E574">
        <v>4.97</v>
      </c>
    </row>
    <row r="575" spans="1:5" x14ac:dyDescent="0.35">
      <c r="A575">
        <v>3244</v>
      </c>
      <c r="B575" s="267">
        <v>45116</v>
      </c>
      <c r="C575">
        <v>2147</v>
      </c>
      <c r="D575" t="s">
        <v>31702</v>
      </c>
      <c r="E575">
        <v>8.1</v>
      </c>
    </row>
    <row r="576" spans="1:5" x14ac:dyDescent="0.35">
      <c r="A576">
        <v>3245</v>
      </c>
      <c r="B576" s="267">
        <v>44957</v>
      </c>
      <c r="C576">
        <v>2147</v>
      </c>
      <c r="D576" t="s">
        <v>31702</v>
      </c>
      <c r="E576">
        <v>8.0960000000000001</v>
      </c>
    </row>
    <row r="577" spans="1:5" x14ac:dyDescent="0.35">
      <c r="A577">
        <v>3250</v>
      </c>
      <c r="B577" s="267">
        <v>45253</v>
      </c>
      <c r="C577">
        <v>2147</v>
      </c>
      <c r="D577" t="s">
        <v>31702</v>
      </c>
      <c r="E577">
        <v>4</v>
      </c>
    </row>
    <row r="578" spans="1:5" x14ac:dyDescent="0.35">
      <c r="A578">
        <v>3251</v>
      </c>
      <c r="B578" s="267">
        <v>45253</v>
      </c>
      <c r="C578">
        <v>2147</v>
      </c>
      <c r="D578" t="s">
        <v>31702</v>
      </c>
      <c r="E578">
        <v>4.444</v>
      </c>
    </row>
    <row r="579" spans="1:5" x14ac:dyDescent="0.35">
      <c r="A579">
        <v>3261</v>
      </c>
      <c r="B579" s="267">
        <v>45092</v>
      </c>
      <c r="C579">
        <v>2258</v>
      </c>
      <c r="D579" t="s">
        <v>31680</v>
      </c>
      <c r="E579">
        <v>4.5</v>
      </c>
    </row>
    <row r="580" spans="1:5" x14ac:dyDescent="0.35">
      <c r="A580">
        <v>3262</v>
      </c>
      <c r="B580" s="267">
        <v>45099</v>
      </c>
      <c r="C580">
        <v>1504</v>
      </c>
      <c r="D580" t="s">
        <v>31671</v>
      </c>
      <c r="E580">
        <v>2</v>
      </c>
    </row>
    <row r="581" spans="1:5" x14ac:dyDescent="0.35">
      <c r="A581">
        <v>3265</v>
      </c>
      <c r="B581" s="267">
        <v>45246</v>
      </c>
      <c r="C581">
        <v>1504</v>
      </c>
      <c r="D581" t="s">
        <v>31671</v>
      </c>
      <c r="E581">
        <v>3.2639999999999998</v>
      </c>
    </row>
    <row r="582" spans="1:5" x14ac:dyDescent="0.35">
      <c r="A582">
        <v>3267</v>
      </c>
      <c r="B582" s="267">
        <v>45107</v>
      </c>
      <c r="C582">
        <v>2548</v>
      </c>
      <c r="D582" t="s">
        <v>31716</v>
      </c>
      <c r="E582">
        <v>16.149999999999999</v>
      </c>
    </row>
    <row r="583" spans="1:5" x14ac:dyDescent="0.35">
      <c r="A583">
        <v>3277</v>
      </c>
      <c r="B583" s="267">
        <v>45253</v>
      </c>
      <c r="C583">
        <v>2135</v>
      </c>
      <c r="D583" t="s">
        <v>31654</v>
      </c>
      <c r="E583">
        <v>12.327999999999999</v>
      </c>
    </row>
    <row r="584" spans="1:5" x14ac:dyDescent="0.35">
      <c r="A584">
        <v>3278</v>
      </c>
      <c r="B584" s="267">
        <v>45253</v>
      </c>
      <c r="C584">
        <v>2135</v>
      </c>
      <c r="D584" t="s">
        <v>31654</v>
      </c>
      <c r="E584">
        <v>13.891999999999999</v>
      </c>
    </row>
    <row r="585" spans="1:5" x14ac:dyDescent="0.35">
      <c r="A585">
        <v>3280</v>
      </c>
      <c r="B585" s="267">
        <v>45169</v>
      </c>
      <c r="C585">
        <v>2135</v>
      </c>
      <c r="D585" t="s">
        <v>31654</v>
      </c>
      <c r="E585">
        <v>49.5</v>
      </c>
    </row>
    <row r="586" spans="1:5" x14ac:dyDescent="0.35">
      <c r="A586">
        <v>3282</v>
      </c>
      <c r="B586" s="267">
        <v>45253</v>
      </c>
      <c r="C586">
        <v>2135</v>
      </c>
      <c r="D586" t="s">
        <v>31654</v>
      </c>
      <c r="E586">
        <v>11.5</v>
      </c>
    </row>
    <row r="587" spans="1:5" x14ac:dyDescent="0.35">
      <c r="A587">
        <v>3283</v>
      </c>
      <c r="B587" s="267">
        <v>45253</v>
      </c>
      <c r="C587">
        <v>2135</v>
      </c>
      <c r="D587" t="s">
        <v>31654</v>
      </c>
      <c r="E587">
        <v>10.579000000000001</v>
      </c>
    </row>
    <row r="588" spans="1:5" x14ac:dyDescent="0.35">
      <c r="A588">
        <v>3294</v>
      </c>
      <c r="B588" s="267">
        <v>45087</v>
      </c>
      <c r="C588">
        <v>2194</v>
      </c>
      <c r="D588" t="s">
        <v>31668</v>
      </c>
      <c r="E588">
        <v>17.28</v>
      </c>
    </row>
    <row r="589" spans="1:5" x14ac:dyDescent="0.35">
      <c r="A589">
        <v>3308</v>
      </c>
      <c r="B589" s="267">
        <v>44957</v>
      </c>
      <c r="C589">
        <v>2147</v>
      </c>
      <c r="D589" t="s">
        <v>31702</v>
      </c>
      <c r="E589">
        <v>7.6360000000000001</v>
      </c>
    </row>
    <row r="590" spans="1:5" x14ac:dyDescent="0.35">
      <c r="A590">
        <v>3314</v>
      </c>
      <c r="B590" s="267">
        <v>45177</v>
      </c>
      <c r="C590">
        <v>510</v>
      </c>
      <c r="D590" t="s">
        <v>31677</v>
      </c>
      <c r="E590">
        <v>8.3789999999999996</v>
      </c>
    </row>
    <row r="591" spans="1:5" x14ac:dyDescent="0.35">
      <c r="A591">
        <v>3316</v>
      </c>
      <c r="B591" s="267">
        <v>45199</v>
      </c>
      <c r="C591">
        <v>510</v>
      </c>
      <c r="D591" t="s">
        <v>31677</v>
      </c>
      <c r="E591">
        <v>12.82</v>
      </c>
    </row>
    <row r="592" spans="1:5" x14ac:dyDescent="0.35">
      <c r="A592">
        <v>3317</v>
      </c>
      <c r="B592" s="267">
        <v>45107</v>
      </c>
      <c r="C592">
        <v>510</v>
      </c>
      <c r="D592" t="s">
        <v>31677</v>
      </c>
      <c r="E592">
        <v>17.87</v>
      </c>
    </row>
    <row r="593" spans="1:5" x14ac:dyDescent="0.35">
      <c r="A593">
        <v>3321</v>
      </c>
      <c r="B593" s="267">
        <v>45088</v>
      </c>
      <c r="C593">
        <v>504</v>
      </c>
      <c r="D593" t="s">
        <v>31652</v>
      </c>
      <c r="E593">
        <v>240</v>
      </c>
    </row>
    <row r="594" spans="1:5" x14ac:dyDescent="0.35">
      <c r="A594">
        <v>3339</v>
      </c>
      <c r="B594" s="267">
        <v>45196</v>
      </c>
      <c r="C594">
        <v>116</v>
      </c>
      <c r="D594" t="s">
        <v>31642</v>
      </c>
      <c r="E594">
        <v>61.42</v>
      </c>
    </row>
    <row r="595" spans="1:5" x14ac:dyDescent="0.35">
      <c r="A595">
        <v>3345</v>
      </c>
      <c r="B595" s="267">
        <v>45121</v>
      </c>
      <c r="C595">
        <v>2015</v>
      </c>
      <c r="D595" t="s">
        <v>31692</v>
      </c>
      <c r="E595">
        <v>7.75</v>
      </c>
    </row>
    <row r="596" spans="1:5" x14ac:dyDescent="0.35">
      <c r="A596">
        <v>3349</v>
      </c>
      <c r="B596" s="267">
        <v>45144</v>
      </c>
      <c r="C596">
        <v>2194</v>
      </c>
      <c r="D596" t="s">
        <v>31668</v>
      </c>
      <c r="E596">
        <v>16.48</v>
      </c>
    </row>
    <row r="597" spans="1:5" x14ac:dyDescent="0.35">
      <c r="A597">
        <v>3350</v>
      </c>
      <c r="B597" s="267">
        <v>45266</v>
      </c>
      <c r="C597">
        <v>2568</v>
      </c>
      <c r="D597" t="s">
        <v>31717</v>
      </c>
      <c r="E597">
        <v>7.12</v>
      </c>
    </row>
    <row r="598" spans="1:5" x14ac:dyDescent="0.35">
      <c r="A598">
        <v>3351</v>
      </c>
      <c r="B598" s="267">
        <v>45266</v>
      </c>
      <c r="C598">
        <v>2568</v>
      </c>
      <c r="D598" t="s">
        <v>31717</v>
      </c>
      <c r="E598">
        <v>10.45</v>
      </c>
    </row>
    <row r="599" spans="1:5" x14ac:dyDescent="0.35">
      <c r="A599">
        <v>3352</v>
      </c>
      <c r="B599" s="267">
        <v>45266</v>
      </c>
      <c r="C599">
        <v>2568</v>
      </c>
      <c r="D599" t="s">
        <v>31717</v>
      </c>
      <c r="E599">
        <v>7.12</v>
      </c>
    </row>
    <row r="600" spans="1:5" x14ac:dyDescent="0.35">
      <c r="A600">
        <v>3354</v>
      </c>
      <c r="B600" s="267">
        <v>45266</v>
      </c>
      <c r="C600">
        <v>2568</v>
      </c>
      <c r="D600" t="s">
        <v>31717</v>
      </c>
      <c r="E600">
        <v>9.69</v>
      </c>
    </row>
    <row r="601" spans="1:5" x14ac:dyDescent="0.35">
      <c r="A601">
        <v>3372</v>
      </c>
      <c r="B601" s="267">
        <v>45126</v>
      </c>
      <c r="C601">
        <v>2036</v>
      </c>
      <c r="D601" t="s">
        <v>31624</v>
      </c>
      <c r="E601">
        <v>47.8</v>
      </c>
    </row>
    <row r="602" spans="1:5" x14ac:dyDescent="0.35">
      <c r="A602">
        <v>3379</v>
      </c>
      <c r="B602" s="267">
        <v>45077</v>
      </c>
      <c r="C602">
        <v>2738</v>
      </c>
      <c r="D602" t="s">
        <v>31710</v>
      </c>
      <c r="E602">
        <v>25.36</v>
      </c>
    </row>
    <row r="603" spans="1:5" x14ac:dyDescent="0.35">
      <c r="A603">
        <v>3380</v>
      </c>
      <c r="B603" s="267">
        <v>45259</v>
      </c>
      <c r="C603">
        <v>2613</v>
      </c>
      <c r="D603" t="s">
        <v>31718</v>
      </c>
      <c r="E603">
        <v>4.4169999999999998</v>
      </c>
    </row>
    <row r="604" spans="1:5" x14ac:dyDescent="0.35">
      <c r="A604">
        <v>3396</v>
      </c>
      <c r="B604" s="267">
        <v>45242</v>
      </c>
      <c r="C604">
        <v>2194</v>
      </c>
      <c r="D604" t="s">
        <v>31668</v>
      </c>
      <c r="E604">
        <v>26.17</v>
      </c>
    </row>
    <row r="605" spans="1:5" x14ac:dyDescent="0.35">
      <c r="A605">
        <v>3401</v>
      </c>
      <c r="B605" s="267">
        <v>44958</v>
      </c>
      <c r="C605">
        <v>2939</v>
      </c>
      <c r="D605" t="s">
        <v>31634</v>
      </c>
      <c r="E605">
        <v>6.41</v>
      </c>
    </row>
    <row r="606" spans="1:5" x14ac:dyDescent="0.35">
      <c r="A606">
        <v>3427</v>
      </c>
      <c r="B606" s="267">
        <v>45188</v>
      </c>
      <c r="C606">
        <v>294</v>
      </c>
      <c r="D606" t="s">
        <v>31628</v>
      </c>
      <c r="E606">
        <v>9.25</v>
      </c>
    </row>
    <row r="607" spans="1:5" x14ac:dyDescent="0.35">
      <c r="A607">
        <v>3437</v>
      </c>
      <c r="B607" s="267">
        <v>45280</v>
      </c>
      <c r="C607">
        <v>2617</v>
      </c>
      <c r="D607" t="s">
        <v>31719</v>
      </c>
      <c r="E607">
        <v>4.5</v>
      </c>
    </row>
    <row r="608" spans="1:5" x14ac:dyDescent="0.35">
      <c r="A608">
        <v>3438</v>
      </c>
      <c r="B608" s="267">
        <v>45258</v>
      </c>
      <c r="C608">
        <v>2617</v>
      </c>
      <c r="D608" t="s">
        <v>31719</v>
      </c>
      <c r="E608">
        <v>4.5</v>
      </c>
    </row>
    <row r="609" spans="1:5" x14ac:dyDescent="0.35">
      <c r="A609">
        <v>3439</v>
      </c>
      <c r="B609" s="267">
        <v>45252</v>
      </c>
      <c r="C609">
        <v>630</v>
      </c>
      <c r="D609" t="s">
        <v>31675</v>
      </c>
      <c r="E609">
        <v>4.8730000000000002</v>
      </c>
    </row>
    <row r="610" spans="1:5" x14ac:dyDescent="0.35">
      <c r="A610">
        <v>3441</v>
      </c>
      <c r="B610" s="267">
        <v>45252</v>
      </c>
      <c r="C610">
        <v>630</v>
      </c>
      <c r="D610" t="s">
        <v>31675</v>
      </c>
      <c r="E610">
        <v>8.7629999999999999</v>
      </c>
    </row>
    <row r="611" spans="1:5" x14ac:dyDescent="0.35">
      <c r="A611">
        <v>3442</v>
      </c>
      <c r="B611" s="267">
        <v>45245</v>
      </c>
      <c r="C611">
        <v>2418</v>
      </c>
      <c r="D611" t="s">
        <v>31616</v>
      </c>
      <c r="E611">
        <v>3.6640000000000001</v>
      </c>
    </row>
    <row r="612" spans="1:5" x14ac:dyDescent="0.35">
      <c r="A612">
        <v>3444</v>
      </c>
      <c r="B612" s="267">
        <v>45246</v>
      </c>
      <c r="C612">
        <v>2598</v>
      </c>
      <c r="D612" t="s">
        <v>31720</v>
      </c>
      <c r="E612">
        <v>7.5529999999999999</v>
      </c>
    </row>
    <row r="613" spans="1:5" x14ac:dyDescent="0.35">
      <c r="A613">
        <v>3446</v>
      </c>
      <c r="B613" s="267">
        <v>45201</v>
      </c>
      <c r="C613">
        <v>319</v>
      </c>
      <c r="D613" t="s">
        <v>31703</v>
      </c>
      <c r="E613">
        <v>8.3529999999999998</v>
      </c>
    </row>
    <row r="614" spans="1:5" x14ac:dyDescent="0.35">
      <c r="A614">
        <v>3453</v>
      </c>
      <c r="B614" s="267">
        <v>45245</v>
      </c>
      <c r="C614">
        <v>2418</v>
      </c>
      <c r="D614" t="s">
        <v>31616</v>
      </c>
      <c r="E614">
        <v>3.778</v>
      </c>
    </row>
    <row r="615" spans="1:5" x14ac:dyDescent="0.35">
      <c r="A615">
        <v>3455</v>
      </c>
      <c r="B615" s="267">
        <v>45177</v>
      </c>
      <c r="C615">
        <v>1517</v>
      </c>
      <c r="D615" t="s">
        <v>31623</v>
      </c>
      <c r="E615">
        <v>9</v>
      </c>
    </row>
    <row r="616" spans="1:5" x14ac:dyDescent="0.35">
      <c r="A616">
        <v>3502</v>
      </c>
      <c r="B616" s="267">
        <v>44988</v>
      </c>
      <c r="C616">
        <v>2036</v>
      </c>
      <c r="D616" t="s">
        <v>31624</v>
      </c>
      <c r="E616">
        <v>43.76</v>
      </c>
    </row>
    <row r="617" spans="1:5" x14ac:dyDescent="0.35">
      <c r="A617">
        <v>3504</v>
      </c>
      <c r="B617" s="267">
        <v>44972</v>
      </c>
      <c r="C617">
        <v>294</v>
      </c>
      <c r="D617" t="s">
        <v>31628</v>
      </c>
      <c r="E617">
        <v>23.146999999999998</v>
      </c>
    </row>
    <row r="618" spans="1:5" x14ac:dyDescent="0.35">
      <c r="A618">
        <v>3515</v>
      </c>
      <c r="B618" s="267">
        <v>45245</v>
      </c>
      <c r="C618">
        <v>2418</v>
      </c>
      <c r="D618" t="s">
        <v>31616</v>
      </c>
      <c r="E618">
        <v>3.5289999999999999</v>
      </c>
    </row>
    <row r="619" spans="1:5" x14ac:dyDescent="0.35">
      <c r="A619">
        <v>3545</v>
      </c>
      <c r="B619" s="267">
        <v>45149</v>
      </c>
      <c r="C619">
        <v>294</v>
      </c>
      <c r="D619" t="s">
        <v>31628</v>
      </c>
      <c r="E619">
        <v>12.5</v>
      </c>
    </row>
    <row r="620" spans="1:5" x14ac:dyDescent="0.35">
      <c r="A620">
        <v>3547</v>
      </c>
      <c r="B620" s="267">
        <v>45172</v>
      </c>
      <c r="C620">
        <v>2647</v>
      </c>
      <c r="D620" t="s">
        <v>31721</v>
      </c>
      <c r="E620">
        <v>8.0359999999999996</v>
      </c>
    </row>
    <row r="621" spans="1:5" x14ac:dyDescent="0.35">
      <c r="A621">
        <v>3566</v>
      </c>
      <c r="B621" s="267">
        <v>45040</v>
      </c>
      <c r="C621">
        <v>2188</v>
      </c>
      <c r="D621" t="s">
        <v>31636</v>
      </c>
      <c r="E621">
        <v>12.553000000000001</v>
      </c>
    </row>
    <row r="622" spans="1:5" x14ac:dyDescent="0.35">
      <c r="A622">
        <v>3605</v>
      </c>
      <c r="B622" s="267">
        <v>45131</v>
      </c>
      <c r="C622">
        <v>2026</v>
      </c>
      <c r="D622" t="s">
        <v>31674</v>
      </c>
      <c r="E622">
        <v>21.786999999999999</v>
      </c>
    </row>
    <row r="623" spans="1:5" x14ac:dyDescent="0.35">
      <c r="A623">
        <v>3611</v>
      </c>
      <c r="B623" s="267">
        <v>45177</v>
      </c>
      <c r="C623">
        <v>2338</v>
      </c>
      <c r="D623" t="s">
        <v>31630</v>
      </c>
      <c r="E623">
        <v>10.6</v>
      </c>
    </row>
    <row r="624" spans="1:5" x14ac:dyDescent="0.35">
      <c r="A624">
        <v>3612</v>
      </c>
      <c r="B624" s="267">
        <v>45217</v>
      </c>
      <c r="C624">
        <v>2338</v>
      </c>
      <c r="D624" t="s">
        <v>31630</v>
      </c>
      <c r="E624">
        <v>11.8</v>
      </c>
    </row>
    <row r="625" spans="1:5" x14ac:dyDescent="0.35">
      <c r="A625">
        <v>3613</v>
      </c>
      <c r="B625" s="267">
        <v>45217</v>
      </c>
      <c r="C625">
        <v>2338</v>
      </c>
      <c r="D625" t="s">
        <v>31630</v>
      </c>
      <c r="E625">
        <v>21.5</v>
      </c>
    </row>
    <row r="626" spans="1:5" x14ac:dyDescent="0.35">
      <c r="A626">
        <v>3626</v>
      </c>
      <c r="B626" s="267">
        <v>45199</v>
      </c>
      <c r="C626">
        <v>510</v>
      </c>
      <c r="D626" t="s">
        <v>31677</v>
      </c>
      <c r="E626">
        <v>12.82</v>
      </c>
    </row>
    <row r="627" spans="1:5" x14ac:dyDescent="0.35">
      <c r="A627">
        <v>3638</v>
      </c>
      <c r="B627" s="267">
        <v>44945</v>
      </c>
      <c r="C627">
        <v>630</v>
      </c>
      <c r="D627" t="s">
        <v>31675</v>
      </c>
      <c r="E627">
        <v>45.57</v>
      </c>
    </row>
    <row r="628" spans="1:5" x14ac:dyDescent="0.35">
      <c r="A628">
        <v>3641</v>
      </c>
      <c r="B628" s="267">
        <v>45219</v>
      </c>
      <c r="C628">
        <v>2619</v>
      </c>
      <c r="D628" t="s">
        <v>31700</v>
      </c>
      <c r="E628">
        <v>12.9</v>
      </c>
    </row>
    <row r="629" spans="1:5" x14ac:dyDescent="0.35">
      <c r="A629">
        <v>3642</v>
      </c>
      <c r="B629" s="267">
        <v>45219</v>
      </c>
      <c r="C629">
        <v>2619</v>
      </c>
      <c r="D629" t="s">
        <v>31700</v>
      </c>
      <c r="E629">
        <v>3.47</v>
      </c>
    </row>
    <row r="630" spans="1:5" x14ac:dyDescent="0.35">
      <c r="A630">
        <v>3643</v>
      </c>
      <c r="B630" s="267">
        <v>45083</v>
      </c>
      <c r="C630">
        <v>2619</v>
      </c>
      <c r="D630" t="s">
        <v>31700</v>
      </c>
      <c r="E630">
        <v>9.5</v>
      </c>
    </row>
    <row r="631" spans="1:5" x14ac:dyDescent="0.35">
      <c r="A631">
        <v>3644</v>
      </c>
      <c r="B631" s="267">
        <v>45266</v>
      </c>
      <c r="C631">
        <v>2568</v>
      </c>
      <c r="D631" t="s">
        <v>31717</v>
      </c>
      <c r="E631">
        <v>8.93</v>
      </c>
    </row>
    <row r="632" spans="1:5" x14ac:dyDescent="0.35">
      <c r="A632">
        <v>3658</v>
      </c>
      <c r="B632" s="267">
        <v>45168</v>
      </c>
      <c r="C632">
        <v>306</v>
      </c>
      <c r="D632" t="s">
        <v>31695</v>
      </c>
      <c r="E632">
        <v>6.101</v>
      </c>
    </row>
    <row r="633" spans="1:5" x14ac:dyDescent="0.35">
      <c r="A633">
        <v>3659</v>
      </c>
      <c r="B633" s="267">
        <v>45133</v>
      </c>
      <c r="C633">
        <v>306</v>
      </c>
      <c r="D633" t="s">
        <v>31695</v>
      </c>
      <c r="E633">
        <v>7.0170000000000003</v>
      </c>
    </row>
    <row r="634" spans="1:5" x14ac:dyDescent="0.35">
      <c r="A634">
        <v>3661</v>
      </c>
      <c r="B634" s="267">
        <v>45168</v>
      </c>
      <c r="C634">
        <v>306</v>
      </c>
      <c r="D634" t="s">
        <v>31695</v>
      </c>
      <c r="E634">
        <v>7.0170000000000003</v>
      </c>
    </row>
    <row r="635" spans="1:5" x14ac:dyDescent="0.35">
      <c r="A635">
        <v>3662</v>
      </c>
      <c r="B635" s="267">
        <v>45230</v>
      </c>
      <c r="C635">
        <v>306</v>
      </c>
      <c r="D635" t="s">
        <v>31695</v>
      </c>
      <c r="E635">
        <v>7.01</v>
      </c>
    </row>
    <row r="636" spans="1:5" x14ac:dyDescent="0.35">
      <c r="A636">
        <v>3663</v>
      </c>
      <c r="B636" s="267">
        <v>45133</v>
      </c>
      <c r="C636">
        <v>306</v>
      </c>
      <c r="D636" t="s">
        <v>31695</v>
      </c>
      <c r="E636">
        <v>9.5340000000000007</v>
      </c>
    </row>
    <row r="637" spans="1:5" x14ac:dyDescent="0.35">
      <c r="A637">
        <v>3664</v>
      </c>
      <c r="B637" s="267">
        <v>45230</v>
      </c>
      <c r="C637">
        <v>306</v>
      </c>
      <c r="D637" t="s">
        <v>31695</v>
      </c>
      <c r="E637">
        <v>9.18</v>
      </c>
    </row>
    <row r="638" spans="1:5" x14ac:dyDescent="0.35">
      <c r="A638">
        <v>3668</v>
      </c>
      <c r="B638" s="267">
        <v>45077</v>
      </c>
      <c r="C638">
        <v>2762</v>
      </c>
      <c r="D638" t="s">
        <v>31722</v>
      </c>
      <c r="E638">
        <v>51.2</v>
      </c>
    </row>
    <row r="639" spans="1:5" x14ac:dyDescent="0.35">
      <c r="A639">
        <v>3672</v>
      </c>
      <c r="B639" s="267">
        <v>45087</v>
      </c>
      <c r="C639">
        <v>2418</v>
      </c>
      <c r="D639" t="s">
        <v>31616</v>
      </c>
      <c r="E639">
        <v>6.26</v>
      </c>
    </row>
    <row r="640" spans="1:5" x14ac:dyDescent="0.35">
      <c r="A640">
        <v>3680</v>
      </c>
      <c r="B640" s="267">
        <v>45144</v>
      </c>
      <c r="C640">
        <v>2194</v>
      </c>
      <c r="D640" t="s">
        <v>31668</v>
      </c>
      <c r="E640">
        <v>37.29</v>
      </c>
    </row>
    <row r="641" spans="1:5" x14ac:dyDescent="0.35">
      <c r="A641">
        <v>3681</v>
      </c>
      <c r="B641" s="267">
        <v>45242</v>
      </c>
      <c r="C641">
        <v>2194</v>
      </c>
      <c r="D641" t="s">
        <v>31668</v>
      </c>
      <c r="E641">
        <v>2.2400000000000002</v>
      </c>
    </row>
    <row r="642" spans="1:5" x14ac:dyDescent="0.35">
      <c r="A642">
        <v>3687</v>
      </c>
      <c r="B642" s="267">
        <v>45278</v>
      </c>
      <c r="C642">
        <v>527</v>
      </c>
      <c r="D642" t="s">
        <v>31704</v>
      </c>
      <c r="E642">
        <v>5.67</v>
      </c>
    </row>
    <row r="643" spans="1:5" x14ac:dyDescent="0.35">
      <c r="A643">
        <v>3688</v>
      </c>
      <c r="B643" s="267">
        <v>45235</v>
      </c>
      <c r="C643">
        <v>2539</v>
      </c>
      <c r="D643" t="s">
        <v>31715</v>
      </c>
      <c r="E643">
        <v>23.5</v>
      </c>
    </row>
    <row r="644" spans="1:5" x14ac:dyDescent="0.35">
      <c r="A644">
        <v>3689</v>
      </c>
      <c r="B644" s="267">
        <v>45258</v>
      </c>
      <c r="C644">
        <v>2539</v>
      </c>
      <c r="D644" t="s">
        <v>31715</v>
      </c>
      <c r="E644">
        <v>7.1660000000000004</v>
      </c>
    </row>
    <row r="645" spans="1:5" x14ac:dyDescent="0.35">
      <c r="A645">
        <v>3695</v>
      </c>
      <c r="B645" s="267">
        <v>45250</v>
      </c>
      <c r="C645">
        <v>2635</v>
      </c>
      <c r="D645" t="s">
        <v>31723</v>
      </c>
      <c r="E645">
        <v>5.43</v>
      </c>
    </row>
    <row r="646" spans="1:5" x14ac:dyDescent="0.35">
      <c r="A646">
        <v>3703</v>
      </c>
      <c r="B646" s="267">
        <v>45007</v>
      </c>
      <c r="C646">
        <v>602</v>
      </c>
      <c r="D646" t="s">
        <v>31678</v>
      </c>
      <c r="E646">
        <v>45</v>
      </c>
    </row>
    <row r="647" spans="1:5" x14ac:dyDescent="0.35">
      <c r="A647">
        <v>3704</v>
      </c>
      <c r="B647" s="267">
        <v>44956</v>
      </c>
      <c r="C647">
        <v>602</v>
      </c>
      <c r="D647" t="s">
        <v>31678</v>
      </c>
      <c r="E647">
        <v>140.65</v>
      </c>
    </row>
    <row r="648" spans="1:5" x14ac:dyDescent="0.35">
      <c r="A648">
        <v>3705</v>
      </c>
      <c r="B648" s="267">
        <v>44956</v>
      </c>
      <c r="C648">
        <v>602</v>
      </c>
      <c r="D648" t="s">
        <v>31678</v>
      </c>
      <c r="E648">
        <v>116.4</v>
      </c>
    </row>
    <row r="649" spans="1:5" x14ac:dyDescent="0.35">
      <c r="A649">
        <v>3713</v>
      </c>
      <c r="B649" s="267">
        <v>45008</v>
      </c>
      <c r="C649">
        <v>2135</v>
      </c>
      <c r="D649" t="s">
        <v>31654</v>
      </c>
      <c r="E649">
        <v>11.5</v>
      </c>
    </row>
    <row r="650" spans="1:5" x14ac:dyDescent="0.35">
      <c r="A650">
        <v>3714</v>
      </c>
      <c r="B650" s="267">
        <v>45099</v>
      </c>
      <c r="C650">
        <v>630</v>
      </c>
      <c r="D650" t="s">
        <v>31675</v>
      </c>
      <c r="E650">
        <v>10.547000000000001</v>
      </c>
    </row>
    <row r="651" spans="1:5" x14ac:dyDescent="0.35">
      <c r="A651">
        <v>3716</v>
      </c>
      <c r="B651" s="267">
        <v>45092</v>
      </c>
      <c r="C651">
        <v>2258</v>
      </c>
      <c r="D651" t="s">
        <v>31680</v>
      </c>
      <c r="E651">
        <v>13.18</v>
      </c>
    </row>
    <row r="652" spans="1:5" x14ac:dyDescent="0.35">
      <c r="A652">
        <v>3718</v>
      </c>
      <c r="B652" s="267">
        <v>45198</v>
      </c>
      <c r="C652">
        <v>2644</v>
      </c>
      <c r="D652" t="s">
        <v>31724</v>
      </c>
      <c r="E652">
        <v>3.93</v>
      </c>
    </row>
    <row r="653" spans="1:5" x14ac:dyDescent="0.35">
      <c r="A653">
        <v>3729</v>
      </c>
      <c r="B653" s="267">
        <v>45107</v>
      </c>
      <c r="C653">
        <v>2815</v>
      </c>
      <c r="D653" t="s">
        <v>31725</v>
      </c>
      <c r="E653">
        <v>118</v>
      </c>
    </row>
    <row r="654" spans="1:5" x14ac:dyDescent="0.35">
      <c r="A654">
        <v>3730</v>
      </c>
      <c r="B654" s="267">
        <v>45235</v>
      </c>
      <c r="C654">
        <v>2539</v>
      </c>
      <c r="D654" t="s">
        <v>31715</v>
      </c>
      <c r="E654">
        <v>23.5</v>
      </c>
    </row>
    <row r="655" spans="1:5" x14ac:dyDescent="0.35">
      <c r="A655">
        <v>3732</v>
      </c>
      <c r="B655" s="267">
        <v>45198</v>
      </c>
      <c r="C655">
        <v>2635</v>
      </c>
      <c r="D655" t="s">
        <v>31723</v>
      </c>
      <c r="E655">
        <v>4.0999999999999996</v>
      </c>
    </row>
    <row r="656" spans="1:5" x14ac:dyDescent="0.35">
      <c r="A656">
        <v>3734</v>
      </c>
      <c r="B656" s="267">
        <v>45149</v>
      </c>
      <c r="C656">
        <v>116</v>
      </c>
      <c r="D656" t="s">
        <v>31642</v>
      </c>
      <c r="E656">
        <v>25.725999999999999</v>
      </c>
    </row>
    <row r="657" spans="1:5" x14ac:dyDescent="0.35">
      <c r="A657">
        <v>3737</v>
      </c>
      <c r="B657" s="267">
        <v>45209</v>
      </c>
      <c r="C657">
        <v>1518</v>
      </c>
      <c r="D657" t="s">
        <v>31670</v>
      </c>
      <c r="E657">
        <v>14.81</v>
      </c>
    </row>
    <row r="658" spans="1:5" x14ac:dyDescent="0.35">
      <c r="A658">
        <v>3744</v>
      </c>
      <c r="B658" s="267">
        <v>45016</v>
      </c>
      <c r="C658">
        <v>527</v>
      </c>
      <c r="D658" t="s">
        <v>31704</v>
      </c>
      <c r="E658">
        <v>64.39</v>
      </c>
    </row>
    <row r="659" spans="1:5" x14ac:dyDescent="0.35">
      <c r="A659">
        <v>3745</v>
      </c>
      <c r="B659" s="267">
        <v>45023</v>
      </c>
      <c r="C659">
        <v>527</v>
      </c>
      <c r="D659" t="s">
        <v>31704</v>
      </c>
      <c r="E659">
        <v>0</v>
      </c>
    </row>
    <row r="660" spans="1:5" x14ac:dyDescent="0.35">
      <c r="A660">
        <v>3748</v>
      </c>
      <c r="B660" s="267">
        <v>45016</v>
      </c>
      <c r="C660">
        <v>527</v>
      </c>
      <c r="D660" t="s">
        <v>31704</v>
      </c>
      <c r="E660">
        <v>87.49</v>
      </c>
    </row>
    <row r="661" spans="1:5" x14ac:dyDescent="0.35">
      <c r="A661">
        <v>3753</v>
      </c>
      <c r="B661" s="267">
        <v>45254</v>
      </c>
      <c r="C661">
        <v>527</v>
      </c>
      <c r="D661" t="s">
        <v>31704</v>
      </c>
      <c r="E661">
        <v>19.881</v>
      </c>
    </row>
    <row r="662" spans="1:5" x14ac:dyDescent="0.35">
      <c r="A662">
        <v>3754</v>
      </c>
      <c r="B662" s="267">
        <v>45217</v>
      </c>
      <c r="C662">
        <v>527</v>
      </c>
      <c r="D662" t="s">
        <v>31704</v>
      </c>
      <c r="E662">
        <v>25.43</v>
      </c>
    </row>
    <row r="663" spans="1:5" x14ac:dyDescent="0.35">
      <c r="A663">
        <v>3757</v>
      </c>
      <c r="B663" s="267">
        <v>45217</v>
      </c>
      <c r="C663">
        <v>527</v>
      </c>
      <c r="D663" t="s">
        <v>31704</v>
      </c>
      <c r="E663">
        <v>32.57</v>
      </c>
    </row>
    <row r="664" spans="1:5" x14ac:dyDescent="0.35">
      <c r="A664">
        <v>3761</v>
      </c>
      <c r="B664" s="267">
        <v>45040</v>
      </c>
      <c r="C664">
        <v>2036</v>
      </c>
      <c r="D664" t="s">
        <v>31624</v>
      </c>
      <c r="E664">
        <v>39.130000000000003</v>
      </c>
    </row>
    <row r="665" spans="1:5" x14ac:dyDescent="0.35">
      <c r="A665">
        <v>3762</v>
      </c>
      <c r="B665" s="267">
        <v>45025</v>
      </c>
      <c r="C665">
        <v>2036</v>
      </c>
      <c r="D665" t="s">
        <v>31624</v>
      </c>
      <c r="E665">
        <v>44.35</v>
      </c>
    </row>
    <row r="666" spans="1:5" x14ac:dyDescent="0.35">
      <c r="A666">
        <v>3763</v>
      </c>
      <c r="B666" s="267">
        <v>44989</v>
      </c>
      <c r="C666">
        <v>1851</v>
      </c>
      <c r="D666" t="s">
        <v>31701</v>
      </c>
      <c r="E666">
        <v>281.08999999999997</v>
      </c>
    </row>
    <row r="667" spans="1:5" x14ac:dyDescent="0.35">
      <c r="A667">
        <v>3766</v>
      </c>
      <c r="B667" s="267">
        <v>45180</v>
      </c>
      <c r="C667">
        <v>2656</v>
      </c>
      <c r="D667" t="s">
        <v>31726</v>
      </c>
      <c r="E667">
        <v>19.95</v>
      </c>
    </row>
    <row r="668" spans="1:5" x14ac:dyDescent="0.35">
      <c r="A668">
        <v>3768</v>
      </c>
      <c r="B668" s="267">
        <v>45042</v>
      </c>
      <c r="C668">
        <v>294</v>
      </c>
      <c r="D668" t="s">
        <v>31628</v>
      </c>
      <c r="E668">
        <v>16.463999999999999</v>
      </c>
    </row>
    <row r="669" spans="1:5" x14ac:dyDescent="0.35">
      <c r="A669">
        <v>3782</v>
      </c>
      <c r="B669" s="267">
        <v>45259</v>
      </c>
      <c r="C669">
        <v>2503</v>
      </c>
      <c r="D669" t="s">
        <v>31631</v>
      </c>
      <c r="E669">
        <v>26.13</v>
      </c>
    </row>
    <row r="670" spans="1:5" x14ac:dyDescent="0.35">
      <c r="A670">
        <v>3801</v>
      </c>
      <c r="B670" s="267">
        <v>45280</v>
      </c>
      <c r="C670">
        <v>1517</v>
      </c>
      <c r="D670" t="s">
        <v>31623</v>
      </c>
      <c r="E670">
        <v>8.4</v>
      </c>
    </row>
    <row r="671" spans="1:5" x14ac:dyDescent="0.35">
      <c r="A671">
        <v>3802</v>
      </c>
      <c r="B671" s="267">
        <v>45260</v>
      </c>
      <c r="C671">
        <v>1517</v>
      </c>
      <c r="D671" t="s">
        <v>31623</v>
      </c>
      <c r="E671">
        <v>20.2</v>
      </c>
    </row>
    <row r="672" spans="1:5" x14ac:dyDescent="0.35">
      <c r="A672">
        <v>3852</v>
      </c>
      <c r="B672" s="267">
        <v>45230</v>
      </c>
      <c r="C672">
        <v>306</v>
      </c>
      <c r="D672" t="s">
        <v>31695</v>
      </c>
      <c r="E672">
        <v>12.1</v>
      </c>
    </row>
    <row r="673" spans="1:5" x14ac:dyDescent="0.35">
      <c r="A673">
        <v>3853</v>
      </c>
      <c r="B673" s="267">
        <v>45069</v>
      </c>
      <c r="C673">
        <v>306</v>
      </c>
      <c r="D673" t="s">
        <v>31695</v>
      </c>
      <c r="E673">
        <v>19.010000000000002</v>
      </c>
    </row>
    <row r="674" spans="1:5" x14ac:dyDescent="0.35">
      <c r="A674">
        <v>3859</v>
      </c>
      <c r="B674" s="267">
        <v>45118</v>
      </c>
      <c r="C674">
        <v>2026</v>
      </c>
      <c r="D674" t="s">
        <v>31674</v>
      </c>
      <c r="E674">
        <v>21.75</v>
      </c>
    </row>
    <row r="675" spans="1:5" x14ac:dyDescent="0.35">
      <c r="A675">
        <v>3862</v>
      </c>
      <c r="B675" s="267">
        <v>45002</v>
      </c>
      <c r="C675">
        <v>2026</v>
      </c>
      <c r="D675" t="s">
        <v>31674</v>
      </c>
      <c r="E675">
        <v>43.2</v>
      </c>
    </row>
    <row r="676" spans="1:5" x14ac:dyDescent="0.35">
      <c r="A676">
        <v>3864</v>
      </c>
      <c r="B676" s="267">
        <v>45143</v>
      </c>
      <c r="C676">
        <v>319</v>
      </c>
      <c r="D676" t="s">
        <v>31703</v>
      </c>
      <c r="E676">
        <v>13.55</v>
      </c>
    </row>
    <row r="677" spans="1:5" x14ac:dyDescent="0.35">
      <c r="A677">
        <v>3877</v>
      </c>
      <c r="B677" s="267">
        <v>45210</v>
      </c>
      <c r="C677">
        <v>2373</v>
      </c>
      <c r="D677" t="s">
        <v>31661</v>
      </c>
      <c r="E677">
        <v>26.518000000000001</v>
      </c>
    </row>
    <row r="678" spans="1:5" x14ac:dyDescent="0.35">
      <c r="A678">
        <v>3880</v>
      </c>
      <c r="B678" s="267">
        <v>45040</v>
      </c>
      <c r="C678">
        <v>2036</v>
      </c>
      <c r="D678" t="s">
        <v>31624</v>
      </c>
      <c r="E678">
        <v>31.35</v>
      </c>
    </row>
    <row r="679" spans="1:5" x14ac:dyDescent="0.35">
      <c r="A679">
        <v>3881</v>
      </c>
      <c r="B679" s="267">
        <v>45169</v>
      </c>
      <c r="C679">
        <v>1336</v>
      </c>
      <c r="D679" t="s">
        <v>31633</v>
      </c>
      <c r="E679">
        <v>21.14</v>
      </c>
    </row>
    <row r="680" spans="1:5" x14ac:dyDescent="0.35">
      <c r="A680">
        <v>3885</v>
      </c>
      <c r="B680" s="267">
        <v>45131</v>
      </c>
      <c r="C680">
        <v>2026</v>
      </c>
      <c r="D680" t="s">
        <v>31674</v>
      </c>
      <c r="E680">
        <v>30.844999999999999</v>
      </c>
    </row>
    <row r="681" spans="1:5" x14ac:dyDescent="0.35">
      <c r="A681">
        <v>3891</v>
      </c>
      <c r="B681" s="267">
        <v>45175</v>
      </c>
      <c r="C681">
        <v>2656</v>
      </c>
      <c r="D681" t="s">
        <v>31726</v>
      </c>
      <c r="E681">
        <v>41.8</v>
      </c>
    </row>
    <row r="682" spans="1:5" x14ac:dyDescent="0.35">
      <c r="A682">
        <v>3892</v>
      </c>
      <c r="B682" s="267">
        <v>45023</v>
      </c>
      <c r="C682">
        <v>527</v>
      </c>
      <c r="D682" t="s">
        <v>31704</v>
      </c>
      <c r="E682">
        <v>11.05</v>
      </c>
    </row>
    <row r="683" spans="1:5" x14ac:dyDescent="0.35">
      <c r="A683">
        <v>3910</v>
      </c>
      <c r="B683" s="267">
        <v>45182</v>
      </c>
      <c r="C683">
        <v>294</v>
      </c>
      <c r="D683" t="s">
        <v>31628</v>
      </c>
      <c r="E683">
        <v>24.39</v>
      </c>
    </row>
    <row r="684" spans="1:5" x14ac:dyDescent="0.35">
      <c r="A684">
        <v>3919</v>
      </c>
      <c r="B684" s="267">
        <v>45143</v>
      </c>
      <c r="C684">
        <v>319</v>
      </c>
      <c r="D684" t="s">
        <v>31703</v>
      </c>
      <c r="E684">
        <v>20.55</v>
      </c>
    </row>
    <row r="685" spans="1:5" x14ac:dyDescent="0.35">
      <c r="A685">
        <v>3934</v>
      </c>
      <c r="B685" s="267">
        <v>45259</v>
      </c>
      <c r="C685">
        <v>2503</v>
      </c>
      <c r="D685" t="s">
        <v>31631</v>
      </c>
      <c r="E685">
        <v>21.672999999999998</v>
      </c>
    </row>
    <row r="686" spans="1:5" x14ac:dyDescent="0.35">
      <c r="A686">
        <v>3937</v>
      </c>
      <c r="B686" s="267">
        <v>45014</v>
      </c>
      <c r="C686">
        <v>294</v>
      </c>
      <c r="D686" t="s">
        <v>31628</v>
      </c>
      <c r="E686">
        <v>18.5</v>
      </c>
    </row>
    <row r="687" spans="1:5" x14ac:dyDescent="0.35">
      <c r="A687">
        <v>3950</v>
      </c>
      <c r="B687" s="267">
        <v>45246</v>
      </c>
      <c r="C687">
        <v>2495</v>
      </c>
      <c r="D687" t="s">
        <v>31707</v>
      </c>
      <c r="E687">
        <v>10.925000000000001</v>
      </c>
    </row>
    <row r="688" spans="1:5" x14ac:dyDescent="0.35">
      <c r="A688">
        <v>3954</v>
      </c>
      <c r="B688" s="267">
        <v>45189</v>
      </c>
      <c r="C688">
        <v>1517</v>
      </c>
      <c r="D688" t="s">
        <v>31623</v>
      </c>
      <c r="E688">
        <v>9.1999999999999993</v>
      </c>
    </row>
    <row r="689" spans="1:5" x14ac:dyDescent="0.35">
      <c r="A689">
        <v>3967</v>
      </c>
      <c r="B689" s="267">
        <v>45107</v>
      </c>
      <c r="C689">
        <v>2685</v>
      </c>
      <c r="D689" t="s">
        <v>31727</v>
      </c>
      <c r="E689">
        <v>5.56</v>
      </c>
    </row>
    <row r="690" spans="1:5" x14ac:dyDescent="0.35">
      <c r="A690">
        <v>3968</v>
      </c>
      <c r="B690" s="267">
        <v>45079</v>
      </c>
      <c r="C690">
        <v>2685</v>
      </c>
      <c r="D690" t="s">
        <v>31727</v>
      </c>
      <c r="E690">
        <v>5.13</v>
      </c>
    </row>
    <row r="691" spans="1:5" x14ac:dyDescent="0.35">
      <c r="A691">
        <v>4009</v>
      </c>
      <c r="B691" s="267">
        <v>45180</v>
      </c>
      <c r="C691">
        <v>2537</v>
      </c>
      <c r="D691" t="s">
        <v>31714</v>
      </c>
      <c r="E691">
        <v>12.5</v>
      </c>
    </row>
    <row r="692" spans="1:5" x14ac:dyDescent="0.35">
      <c r="A692">
        <v>4009</v>
      </c>
      <c r="B692" s="267">
        <v>45180</v>
      </c>
      <c r="C692">
        <v>2537</v>
      </c>
      <c r="D692" t="s">
        <v>31714</v>
      </c>
      <c r="E692">
        <v>12.5</v>
      </c>
    </row>
    <row r="693" spans="1:5" x14ac:dyDescent="0.35">
      <c r="A693">
        <v>4016</v>
      </c>
      <c r="B693" s="267">
        <v>45008</v>
      </c>
      <c r="C693">
        <v>2147</v>
      </c>
      <c r="D693" t="s">
        <v>31702</v>
      </c>
      <c r="E693">
        <v>10.58</v>
      </c>
    </row>
    <row r="694" spans="1:5" x14ac:dyDescent="0.35">
      <c r="A694">
        <v>4029</v>
      </c>
      <c r="B694" s="267">
        <v>45103</v>
      </c>
      <c r="C694">
        <v>219</v>
      </c>
      <c r="D694" t="s">
        <v>31667</v>
      </c>
      <c r="E694">
        <v>2.976</v>
      </c>
    </row>
    <row r="695" spans="1:5" x14ac:dyDescent="0.35">
      <c r="A695">
        <v>4030</v>
      </c>
      <c r="B695" s="267">
        <v>44952</v>
      </c>
      <c r="C695">
        <v>219</v>
      </c>
      <c r="D695" t="s">
        <v>31667</v>
      </c>
      <c r="E695">
        <v>2.09</v>
      </c>
    </row>
    <row r="696" spans="1:5" x14ac:dyDescent="0.35">
      <c r="A696">
        <v>4031</v>
      </c>
      <c r="B696" s="267">
        <v>45103</v>
      </c>
      <c r="C696">
        <v>219</v>
      </c>
      <c r="D696" t="s">
        <v>31667</v>
      </c>
      <c r="E696">
        <v>2.0289999999999999</v>
      </c>
    </row>
    <row r="697" spans="1:5" x14ac:dyDescent="0.35">
      <c r="A697">
        <v>4033</v>
      </c>
      <c r="B697" s="267">
        <v>45033</v>
      </c>
      <c r="C697">
        <v>2026</v>
      </c>
      <c r="D697" t="s">
        <v>31674</v>
      </c>
      <c r="E697">
        <v>33.984000000000002</v>
      </c>
    </row>
    <row r="698" spans="1:5" x14ac:dyDescent="0.35">
      <c r="A698">
        <v>4039</v>
      </c>
      <c r="B698" s="267">
        <v>45071</v>
      </c>
      <c r="C698">
        <v>2337</v>
      </c>
      <c r="D698" t="s">
        <v>31686</v>
      </c>
      <c r="E698">
        <v>3.29</v>
      </c>
    </row>
    <row r="699" spans="1:5" x14ac:dyDescent="0.35">
      <c r="A699">
        <v>4041</v>
      </c>
      <c r="B699" s="267">
        <v>45072</v>
      </c>
      <c r="C699">
        <v>2509</v>
      </c>
      <c r="D699" t="s">
        <v>31694</v>
      </c>
      <c r="E699">
        <v>23.3</v>
      </c>
    </row>
    <row r="700" spans="1:5" x14ac:dyDescent="0.35">
      <c r="A700">
        <v>4046</v>
      </c>
      <c r="B700" s="267">
        <v>45188</v>
      </c>
      <c r="C700">
        <v>294</v>
      </c>
      <c r="D700" t="s">
        <v>31628</v>
      </c>
      <c r="E700">
        <v>16.95</v>
      </c>
    </row>
    <row r="701" spans="1:5" x14ac:dyDescent="0.35">
      <c r="A701">
        <v>4053</v>
      </c>
      <c r="B701" s="267">
        <v>45209</v>
      </c>
      <c r="C701">
        <v>630</v>
      </c>
      <c r="D701" t="s">
        <v>31675</v>
      </c>
      <c r="E701">
        <v>4.8899999999999997</v>
      </c>
    </row>
    <row r="702" spans="1:5" x14ac:dyDescent="0.35">
      <c r="A702">
        <v>4054</v>
      </c>
      <c r="B702" s="267">
        <v>45140</v>
      </c>
      <c r="C702">
        <v>1312</v>
      </c>
      <c r="D702" t="s">
        <v>31637</v>
      </c>
      <c r="E702">
        <v>4.9000000000000004</v>
      </c>
    </row>
    <row r="703" spans="1:5" x14ac:dyDescent="0.35">
      <c r="A703">
        <v>4073</v>
      </c>
      <c r="B703" s="267">
        <v>45267</v>
      </c>
      <c r="C703">
        <v>2699</v>
      </c>
      <c r="D703" t="s">
        <v>31708</v>
      </c>
      <c r="E703">
        <v>16.34</v>
      </c>
    </row>
    <row r="704" spans="1:5" x14ac:dyDescent="0.35">
      <c r="A704">
        <v>4076</v>
      </c>
      <c r="B704" s="267">
        <v>45201</v>
      </c>
      <c r="C704">
        <v>2697</v>
      </c>
      <c r="D704" t="s">
        <v>31728</v>
      </c>
      <c r="E704">
        <v>65.099999999999994</v>
      </c>
    </row>
    <row r="705" spans="1:5" x14ac:dyDescent="0.35">
      <c r="A705">
        <v>4077</v>
      </c>
      <c r="B705" s="267">
        <v>45201</v>
      </c>
      <c r="C705">
        <v>2697</v>
      </c>
      <c r="D705" t="s">
        <v>31728</v>
      </c>
      <c r="E705">
        <v>35.340000000000003</v>
      </c>
    </row>
    <row r="706" spans="1:5" x14ac:dyDescent="0.35">
      <c r="A706">
        <v>4078</v>
      </c>
      <c r="B706" s="267">
        <v>45201</v>
      </c>
      <c r="C706">
        <v>2697</v>
      </c>
      <c r="D706" t="s">
        <v>31728</v>
      </c>
      <c r="E706">
        <v>18.600000000000001</v>
      </c>
    </row>
    <row r="707" spans="1:5" x14ac:dyDescent="0.35">
      <c r="A707">
        <v>4085</v>
      </c>
      <c r="B707" s="267">
        <v>45230</v>
      </c>
      <c r="C707">
        <v>306</v>
      </c>
      <c r="D707" t="s">
        <v>31695</v>
      </c>
      <c r="E707">
        <v>6.97</v>
      </c>
    </row>
    <row r="708" spans="1:5" x14ac:dyDescent="0.35">
      <c r="A708">
        <v>4105</v>
      </c>
      <c r="B708" s="267">
        <v>45126</v>
      </c>
      <c r="C708">
        <v>2036</v>
      </c>
      <c r="D708" t="s">
        <v>31624</v>
      </c>
      <c r="E708">
        <v>11.53</v>
      </c>
    </row>
    <row r="709" spans="1:5" x14ac:dyDescent="0.35">
      <c r="A709">
        <v>4106</v>
      </c>
      <c r="B709" s="267">
        <v>45182</v>
      </c>
      <c r="C709">
        <v>2345</v>
      </c>
      <c r="D709" t="s">
        <v>31664</v>
      </c>
      <c r="E709">
        <v>9.0459999999999994</v>
      </c>
    </row>
    <row r="710" spans="1:5" x14ac:dyDescent="0.35">
      <c r="A710">
        <v>4116</v>
      </c>
      <c r="B710" s="267">
        <v>44972</v>
      </c>
      <c r="C710">
        <v>294</v>
      </c>
      <c r="D710" t="s">
        <v>31628</v>
      </c>
      <c r="E710">
        <v>29.273</v>
      </c>
    </row>
    <row r="711" spans="1:5" x14ac:dyDescent="0.35">
      <c r="A711">
        <v>4117</v>
      </c>
      <c r="B711" s="267">
        <v>45143</v>
      </c>
      <c r="C711">
        <v>319</v>
      </c>
      <c r="D711" t="s">
        <v>31703</v>
      </c>
      <c r="E711">
        <v>26.52</v>
      </c>
    </row>
    <row r="712" spans="1:5" x14ac:dyDescent="0.35">
      <c r="A712">
        <v>4138</v>
      </c>
      <c r="B712" s="267">
        <v>45258</v>
      </c>
      <c r="C712">
        <v>2703</v>
      </c>
      <c r="D712" t="s">
        <v>31729</v>
      </c>
      <c r="E712">
        <v>18.724</v>
      </c>
    </row>
    <row r="713" spans="1:5" x14ac:dyDescent="0.35">
      <c r="A713">
        <v>4139</v>
      </c>
      <c r="B713" s="267">
        <v>45258</v>
      </c>
      <c r="C713">
        <v>2703</v>
      </c>
      <c r="D713" t="s">
        <v>31729</v>
      </c>
      <c r="E713">
        <v>23.988</v>
      </c>
    </row>
    <row r="714" spans="1:5" x14ac:dyDescent="0.35">
      <c r="A714">
        <v>4139</v>
      </c>
      <c r="B714" s="267">
        <v>45258</v>
      </c>
      <c r="C714">
        <v>2703</v>
      </c>
      <c r="D714" t="s">
        <v>31729</v>
      </c>
      <c r="E714">
        <v>69.912000000000006</v>
      </c>
    </row>
    <row r="715" spans="1:5" x14ac:dyDescent="0.35">
      <c r="A715">
        <v>4140</v>
      </c>
      <c r="B715" s="267">
        <v>45258</v>
      </c>
      <c r="C715">
        <v>2703</v>
      </c>
      <c r="D715" t="s">
        <v>31729</v>
      </c>
      <c r="E715">
        <v>55.835999999999999</v>
      </c>
    </row>
    <row r="716" spans="1:5" x14ac:dyDescent="0.35">
      <c r="A716">
        <v>4140</v>
      </c>
      <c r="B716" s="267">
        <v>45258</v>
      </c>
      <c r="C716">
        <v>2703</v>
      </c>
      <c r="D716" t="s">
        <v>31729</v>
      </c>
      <c r="E716">
        <v>69.912000000000006</v>
      </c>
    </row>
    <row r="717" spans="1:5" x14ac:dyDescent="0.35">
      <c r="A717">
        <v>4141</v>
      </c>
      <c r="B717" s="267">
        <v>45258</v>
      </c>
      <c r="C717">
        <v>2703</v>
      </c>
      <c r="D717" t="s">
        <v>31729</v>
      </c>
      <c r="E717">
        <v>141</v>
      </c>
    </row>
    <row r="718" spans="1:5" x14ac:dyDescent="0.35">
      <c r="A718">
        <v>4145</v>
      </c>
      <c r="B718" s="267">
        <v>45092</v>
      </c>
      <c r="C718">
        <v>1517</v>
      </c>
      <c r="D718" t="s">
        <v>31623</v>
      </c>
      <c r="E718">
        <v>23</v>
      </c>
    </row>
    <row r="719" spans="1:5" x14ac:dyDescent="0.35">
      <c r="A719">
        <v>4156</v>
      </c>
      <c r="B719" s="267">
        <v>45189</v>
      </c>
      <c r="C719">
        <v>1517</v>
      </c>
      <c r="D719" t="s">
        <v>31623</v>
      </c>
      <c r="E719">
        <v>16.2</v>
      </c>
    </row>
    <row r="720" spans="1:5" x14ac:dyDescent="0.35">
      <c r="A720">
        <v>4182</v>
      </c>
      <c r="B720" s="267">
        <v>45184</v>
      </c>
      <c r="C720">
        <v>1307</v>
      </c>
      <c r="D720" t="s">
        <v>31641</v>
      </c>
      <c r="E720">
        <v>22.58</v>
      </c>
    </row>
    <row r="721" spans="1:5" x14ac:dyDescent="0.35">
      <c r="A721">
        <v>4195</v>
      </c>
      <c r="B721" s="267">
        <v>45210</v>
      </c>
      <c r="C721">
        <v>2373</v>
      </c>
      <c r="D721" t="s">
        <v>31661</v>
      </c>
      <c r="E721">
        <v>26.751999999999999</v>
      </c>
    </row>
    <row r="722" spans="1:5" x14ac:dyDescent="0.35">
      <c r="A722">
        <v>4214</v>
      </c>
      <c r="B722" s="267">
        <v>45061</v>
      </c>
      <c r="C722">
        <v>2704</v>
      </c>
      <c r="D722" t="s">
        <v>31730</v>
      </c>
      <c r="E722">
        <v>8.25</v>
      </c>
    </row>
    <row r="723" spans="1:5" x14ac:dyDescent="0.35">
      <c r="A723">
        <v>4215</v>
      </c>
      <c r="B723" s="267">
        <v>45061</v>
      </c>
      <c r="C723">
        <v>2704</v>
      </c>
      <c r="D723" t="s">
        <v>31730</v>
      </c>
      <c r="E723">
        <v>9.1199999999999992</v>
      </c>
    </row>
    <row r="724" spans="1:5" x14ac:dyDescent="0.35">
      <c r="A724">
        <v>4216</v>
      </c>
      <c r="B724" s="267">
        <v>45131</v>
      </c>
      <c r="C724">
        <v>2704</v>
      </c>
      <c r="D724" t="s">
        <v>31730</v>
      </c>
      <c r="E724">
        <v>10.233000000000001</v>
      </c>
    </row>
    <row r="725" spans="1:5" x14ac:dyDescent="0.35">
      <c r="A725">
        <v>4217</v>
      </c>
      <c r="B725" s="267">
        <v>45131</v>
      </c>
      <c r="C725">
        <v>2704</v>
      </c>
      <c r="D725" t="s">
        <v>31730</v>
      </c>
      <c r="E725">
        <v>7.774</v>
      </c>
    </row>
    <row r="726" spans="1:5" x14ac:dyDescent="0.35">
      <c r="A726">
        <v>4218</v>
      </c>
      <c r="B726" s="267">
        <v>45222</v>
      </c>
      <c r="C726">
        <v>2704</v>
      </c>
      <c r="D726" t="s">
        <v>31730</v>
      </c>
      <c r="E726">
        <v>7.77</v>
      </c>
    </row>
    <row r="727" spans="1:5" x14ac:dyDescent="0.35">
      <c r="A727">
        <v>4219</v>
      </c>
      <c r="B727" s="267">
        <v>45061</v>
      </c>
      <c r="C727">
        <v>2704</v>
      </c>
      <c r="D727" t="s">
        <v>31730</v>
      </c>
      <c r="E727">
        <v>8.9600000000000009</v>
      </c>
    </row>
    <row r="728" spans="1:5" x14ac:dyDescent="0.35">
      <c r="A728">
        <v>4220</v>
      </c>
      <c r="B728" s="267">
        <v>45061</v>
      </c>
      <c r="C728">
        <v>2704</v>
      </c>
      <c r="D728" t="s">
        <v>31730</v>
      </c>
      <c r="E728">
        <v>5.71</v>
      </c>
    </row>
    <row r="729" spans="1:5" x14ac:dyDescent="0.35">
      <c r="A729">
        <v>4240</v>
      </c>
      <c r="B729" s="267">
        <v>45201</v>
      </c>
      <c r="C729">
        <v>2686</v>
      </c>
      <c r="D729" t="s">
        <v>31731</v>
      </c>
      <c r="E729">
        <v>7.4640000000000004</v>
      </c>
    </row>
    <row r="730" spans="1:5" x14ac:dyDescent="0.35">
      <c r="A730">
        <v>4241</v>
      </c>
      <c r="B730" s="267">
        <v>45016</v>
      </c>
      <c r="C730">
        <v>2686</v>
      </c>
      <c r="D730" t="s">
        <v>31731</v>
      </c>
      <c r="E730">
        <v>4.1749999999999998</v>
      </c>
    </row>
    <row r="731" spans="1:5" x14ac:dyDescent="0.35">
      <c r="A731">
        <v>4244</v>
      </c>
      <c r="B731" s="267">
        <v>45149</v>
      </c>
      <c r="C731">
        <v>116</v>
      </c>
      <c r="D731" t="s">
        <v>31642</v>
      </c>
      <c r="E731">
        <v>19.556999999999999</v>
      </c>
    </row>
    <row r="732" spans="1:5" x14ac:dyDescent="0.35">
      <c r="A732">
        <v>4250</v>
      </c>
      <c r="B732" s="267">
        <v>45092</v>
      </c>
      <c r="C732">
        <v>2258</v>
      </c>
      <c r="D732" t="s">
        <v>31680</v>
      </c>
      <c r="E732">
        <v>6.38</v>
      </c>
    </row>
    <row r="733" spans="1:5" x14ac:dyDescent="0.35">
      <c r="A733">
        <v>4251</v>
      </c>
      <c r="B733" s="267">
        <v>45251</v>
      </c>
      <c r="C733">
        <v>527</v>
      </c>
      <c r="D733" t="s">
        <v>31704</v>
      </c>
      <c r="E733">
        <v>12.926</v>
      </c>
    </row>
    <row r="734" spans="1:5" x14ac:dyDescent="0.35">
      <c r="A734">
        <v>4252</v>
      </c>
      <c r="B734" s="267">
        <v>45246</v>
      </c>
      <c r="C734">
        <v>2495</v>
      </c>
      <c r="D734" t="s">
        <v>31707</v>
      </c>
      <c r="E734">
        <v>7.125</v>
      </c>
    </row>
    <row r="735" spans="1:5" x14ac:dyDescent="0.35">
      <c r="A735">
        <v>4261</v>
      </c>
      <c r="B735" s="267">
        <v>44988</v>
      </c>
      <c r="C735">
        <v>2036</v>
      </c>
      <c r="D735" t="s">
        <v>31624</v>
      </c>
      <c r="E735">
        <v>53.82</v>
      </c>
    </row>
    <row r="736" spans="1:5" x14ac:dyDescent="0.35">
      <c r="A736">
        <v>4263</v>
      </c>
      <c r="B736" s="267">
        <v>45106</v>
      </c>
      <c r="C736">
        <v>294</v>
      </c>
      <c r="D736" t="s">
        <v>31628</v>
      </c>
      <c r="E736">
        <v>23.45</v>
      </c>
    </row>
    <row r="737" spans="1:5" x14ac:dyDescent="0.35">
      <c r="A737">
        <v>4266</v>
      </c>
      <c r="B737" s="267">
        <v>45230</v>
      </c>
      <c r="C737">
        <v>306</v>
      </c>
      <c r="D737" t="s">
        <v>31695</v>
      </c>
      <c r="E737">
        <v>81.48</v>
      </c>
    </row>
    <row r="738" spans="1:5" x14ac:dyDescent="0.35">
      <c r="A738">
        <v>4267</v>
      </c>
      <c r="B738" s="267">
        <v>45069</v>
      </c>
      <c r="C738">
        <v>306</v>
      </c>
      <c r="D738" t="s">
        <v>31695</v>
      </c>
      <c r="E738">
        <v>10.087999999999999</v>
      </c>
    </row>
    <row r="739" spans="1:5" x14ac:dyDescent="0.35">
      <c r="A739">
        <v>4282</v>
      </c>
      <c r="B739" s="267">
        <v>45141</v>
      </c>
      <c r="C739">
        <v>1851</v>
      </c>
      <c r="D739" t="s">
        <v>31701</v>
      </c>
      <c r="E739">
        <v>69.12</v>
      </c>
    </row>
    <row r="740" spans="1:5" x14ac:dyDescent="0.35">
      <c r="A740">
        <v>4283</v>
      </c>
      <c r="B740" s="267">
        <v>45141</v>
      </c>
      <c r="C740">
        <v>1851</v>
      </c>
      <c r="D740" t="s">
        <v>31701</v>
      </c>
      <c r="E740">
        <v>24</v>
      </c>
    </row>
    <row r="741" spans="1:5" x14ac:dyDescent="0.35">
      <c r="A741">
        <v>4284</v>
      </c>
      <c r="B741" s="267">
        <v>45189</v>
      </c>
      <c r="C741">
        <v>1851</v>
      </c>
      <c r="D741" t="s">
        <v>31701</v>
      </c>
      <c r="E741">
        <v>159.36000000000001</v>
      </c>
    </row>
    <row r="742" spans="1:5" x14ac:dyDescent="0.35">
      <c r="A742">
        <v>4291</v>
      </c>
      <c r="B742" s="267">
        <v>45188</v>
      </c>
      <c r="C742">
        <v>2723</v>
      </c>
      <c r="D742" t="s">
        <v>31732</v>
      </c>
      <c r="E742">
        <v>23.5</v>
      </c>
    </row>
    <row r="743" spans="1:5" x14ac:dyDescent="0.35">
      <c r="A743">
        <v>4292</v>
      </c>
      <c r="B743" s="267">
        <v>45188</v>
      </c>
      <c r="C743">
        <v>2723</v>
      </c>
      <c r="D743" t="s">
        <v>31732</v>
      </c>
      <c r="E743">
        <v>21</v>
      </c>
    </row>
    <row r="744" spans="1:5" x14ac:dyDescent="0.35">
      <c r="A744">
        <v>4294</v>
      </c>
      <c r="B744" s="267">
        <v>45188</v>
      </c>
      <c r="C744">
        <v>2723</v>
      </c>
      <c r="D744" t="s">
        <v>31732</v>
      </c>
      <c r="E744">
        <v>3.09</v>
      </c>
    </row>
    <row r="745" spans="1:5" x14ac:dyDescent="0.35">
      <c r="A745">
        <v>4295</v>
      </c>
      <c r="B745" s="267">
        <v>45188</v>
      </c>
      <c r="C745">
        <v>2723</v>
      </c>
      <c r="D745" t="s">
        <v>31732</v>
      </c>
      <c r="E745">
        <v>23.5</v>
      </c>
    </row>
    <row r="746" spans="1:5" x14ac:dyDescent="0.35">
      <c r="A746">
        <v>4304</v>
      </c>
      <c r="B746" s="267">
        <v>45188</v>
      </c>
      <c r="C746">
        <v>2723</v>
      </c>
      <c r="D746" t="s">
        <v>31732</v>
      </c>
      <c r="E746">
        <v>12.79</v>
      </c>
    </row>
    <row r="747" spans="1:5" x14ac:dyDescent="0.35">
      <c r="A747">
        <v>4314</v>
      </c>
      <c r="B747" s="267">
        <v>44953</v>
      </c>
      <c r="C747">
        <v>2727</v>
      </c>
      <c r="D747" t="s">
        <v>31733</v>
      </c>
      <c r="E747">
        <v>21.66</v>
      </c>
    </row>
    <row r="748" spans="1:5" x14ac:dyDescent="0.35">
      <c r="A748">
        <v>4315</v>
      </c>
      <c r="B748" s="267">
        <v>45197</v>
      </c>
      <c r="C748">
        <v>2727</v>
      </c>
      <c r="D748" t="s">
        <v>31733</v>
      </c>
      <c r="E748">
        <v>4.24</v>
      </c>
    </row>
    <row r="749" spans="1:5" x14ac:dyDescent="0.35">
      <c r="A749">
        <v>4317</v>
      </c>
      <c r="B749" s="267">
        <v>45197</v>
      </c>
      <c r="C749">
        <v>2727</v>
      </c>
      <c r="D749" t="s">
        <v>31733</v>
      </c>
      <c r="E749">
        <v>3.75</v>
      </c>
    </row>
    <row r="750" spans="1:5" x14ac:dyDescent="0.35">
      <c r="A750">
        <v>4318</v>
      </c>
      <c r="B750" s="267">
        <v>44953</v>
      </c>
      <c r="C750">
        <v>2727</v>
      </c>
      <c r="D750" t="s">
        <v>31733</v>
      </c>
      <c r="E750">
        <v>3.61</v>
      </c>
    </row>
    <row r="751" spans="1:5" x14ac:dyDescent="0.35">
      <c r="A751">
        <v>4319</v>
      </c>
      <c r="B751" s="267">
        <v>45197</v>
      </c>
      <c r="C751">
        <v>2727</v>
      </c>
      <c r="D751" t="s">
        <v>31733</v>
      </c>
      <c r="E751">
        <v>8.18</v>
      </c>
    </row>
    <row r="752" spans="1:5" x14ac:dyDescent="0.35">
      <c r="A752">
        <v>4322</v>
      </c>
      <c r="B752" s="267">
        <v>44957</v>
      </c>
      <c r="C752">
        <v>527</v>
      </c>
      <c r="D752" t="s">
        <v>31704</v>
      </c>
      <c r="E752">
        <v>14.92</v>
      </c>
    </row>
    <row r="753" spans="1:5" x14ac:dyDescent="0.35">
      <c r="A753">
        <v>4328</v>
      </c>
      <c r="B753" s="267">
        <v>45200</v>
      </c>
      <c r="C753">
        <v>1408</v>
      </c>
      <c r="D753" t="s">
        <v>31621</v>
      </c>
      <c r="E753">
        <v>42.9</v>
      </c>
    </row>
    <row r="754" spans="1:5" x14ac:dyDescent="0.35">
      <c r="A754">
        <v>4335</v>
      </c>
      <c r="B754" s="267">
        <v>45116</v>
      </c>
      <c r="C754">
        <v>2147</v>
      </c>
      <c r="D754" t="s">
        <v>31702</v>
      </c>
      <c r="E754">
        <v>5.4</v>
      </c>
    </row>
    <row r="755" spans="1:5" x14ac:dyDescent="0.35">
      <c r="A755">
        <v>4354</v>
      </c>
      <c r="B755" s="267">
        <v>45219</v>
      </c>
      <c r="C755">
        <v>2110</v>
      </c>
      <c r="D755" t="s">
        <v>31734</v>
      </c>
      <c r="E755">
        <v>3.15</v>
      </c>
    </row>
    <row r="756" spans="1:5" x14ac:dyDescent="0.35">
      <c r="A756">
        <v>4354</v>
      </c>
      <c r="B756" s="267">
        <v>45219</v>
      </c>
      <c r="C756">
        <v>2110</v>
      </c>
      <c r="D756" t="s">
        <v>31734</v>
      </c>
      <c r="E756">
        <v>3.1520000000000001</v>
      </c>
    </row>
    <row r="757" spans="1:5" x14ac:dyDescent="0.35">
      <c r="A757">
        <v>4355</v>
      </c>
      <c r="B757" s="267">
        <v>45219</v>
      </c>
      <c r="C757">
        <v>2110</v>
      </c>
      <c r="D757" t="s">
        <v>31734</v>
      </c>
      <c r="E757">
        <v>3.1</v>
      </c>
    </row>
    <row r="758" spans="1:5" x14ac:dyDescent="0.35">
      <c r="A758">
        <v>4355</v>
      </c>
      <c r="B758" s="267">
        <v>45219</v>
      </c>
      <c r="C758">
        <v>2110</v>
      </c>
      <c r="D758" t="s">
        <v>31734</v>
      </c>
      <c r="E758">
        <v>3.1019999999999999</v>
      </c>
    </row>
    <row r="759" spans="1:5" x14ac:dyDescent="0.35">
      <c r="A759">
        <v>4356</v>
      </c>
      <c r="B759" s="267">
        <v>45219</v>
      </c>
      <c r="C759">
        <v>2110</v>
      </c>
      <c r="D759" t="s">
        <v>31734</v>
      </c>
      <c r="E759">
        <v>3.15</v>
      </c>
    </row>
    <row r="760" spans="1:5" x14ac:dyDescent="0.35">
      <c r="A760">
        <v>4356</v>
      </c>
      <c r="B760" s="267">
        <v>45219</v>
      </c>
      <c r="C760">
        <v>2110</v>
      </c>
      <c r="D760" t="s">
        <v>31734</v>
      </c>
      <c r="E760">
        <v>3.1520000000000001</v>
      </c>
    </row>
    <row r="761" spans="1:5" x14ac:dyDescent="0.35">
      <c r="A761">
        <v>4359</v>
      </c>
      <c r="B761" s="267">
        <v>45141</v>
      </c>
      <c r="C761">
        <v>2736</v>
      </c>
      <c r="D761" t="s">
        <v>31735</v>
      </c>
      <c r="E761">
        <v>7.5049999999999999</v>
      </c>
    </row>
    <row r="762" spans="1:5" x14ac:dyDescent="0.35">
      <c r="A762">
        <v>4361</v>
      </c>
      <c r="B762" s="267">
        <v>45180</v>
      </c>
      <c r="C762">
        <v>2656</v>
      </c>
      <c r="D762" t="s">
        <v>31726</v>
      </c>
      <c r="E762">
        <v>209</v>
      </c>
    </row>
    <row r="763" spans="1:5" x14ac:dyDescent="0.35">
      <c r="A763">
        <v>4377</v>
      </c>
      <c r="B763" s="267">
        <v>44946</v>
      </c>
      <c r="C763">
        <v>2735</v>
      </c>
      <c r="D763" t="s">
        <v>31736</v>
      </c>
      <c r="E763">
        <v>5.43</v>
      </c>
    </row>
    <row r="764" spans="1:5" x14ac:dyDescent="0.35">
      <c r="A764">
        <v>4383</v>
      </c>
      <c r="B764" s="267">
        <v>45251</v>
      </c>
      <c r="C764">
        <v>527</v>
      </c>
      <c r="D764" t="s">
        <v>31704</v>
      </c>
      <c r="E764">
        <v>0</v>
      </c>
    </row>
    <row r="765" spans="1:5" x14ac:dyDescent="0.35">
      <c r="A765">
        <v>4396</v>
      </c>
      <c r="B765" s="267">
        <v>44951</v>
      </c>
      <c r="C765">
        <v>2036</v>
      </c>
      <c r="D765" t="s">
        <v>31624</v>
      </c>
      <c r="E765">
        <v>9.86</v>
      </c>
    </row>
    <row r="766" spans="1:5" x14ac:dyDescent="0.35">
      <c r="A766">
        <v>4404</v>
      </c>
      <c r="B766" s="267">
        <v>45099</v>
      </c>
      <c r="C766">
        <v>1504</v>
      </c>
      <c r="D766" t="s">
        <v>31671</v>
      </c>
      <c r="E766">
        <v>6.7960000000000003</v>
      </c>
    </row>
    <row r="767" spans="1:5" x14ac:dyDescent="0.35">
      <c r="A767">
        <v>4406</v>
      </c>
      <c r="B767" s="267">
        <v>45225</v>
      </c>
      <c r="C767">
        <v>1504</v>
      </c>
      <c r="D767" t="s">
        <v>31671</v>
      </c>
      <c r="E767">
        <v>6.93</v>
      </c>
    </row>
    <row r="768" spans="1:5" x14ac:dyDescent="0.35">
      <c r="A768">
        <v>4411</v>
      </c>
      <c r="B768" s="267">
        <v>45006</v>
      </c>
      <c r="C768">
        <v>2116</v>
      </c>
      <c r="D768" t="s">
        <v>31685</v>
      </c>
      <c r="E768">
        <v>24.7</v>
      </c>
    </row>
    <row r="769" spans="1:5" x14ac:dyDescent="0.35">
      <c r="A769">
        <v>4412</v>
      </c>
      <c r="B769" s="267">
        <v>45006</v>
      </c>
      <c r="C769">
        <v>2116</v>
      </c>
      <c r="D769" t="s">
        <v>31685</v>
      </c>
      <c r="E769">
        <v>18.62</v>
      </c>
    </row>
    <row r="770" spans="1:5" x14ac:dyDescent="0.35">
      <c r="A770">
        <v>4429</v>
      </c>
      <c r="B770" s="267">
        <v>45008</v>
      </c>
      <c r="C770">
        <v>2135</v>
      </c>
      <c r="D770" t="s">
        <v>31654</v>
      </c>
      <c r="E770">
        <v>18.489999999999998</v>
      </c>
    </row>
    <row r="771" spans="1:5" x14ac:dyDescent="0.35">
      <c r="A771">
        <v>4430</v>
      </c>
      <c r="B771" s="267">
        <v>45143</v>
      </c>
      <c r="C771">
        <v>319</v>
      </c>
      <c r="D771" t="s">
        <v>31703</v>
      </c>
      <c r="E771">
        <v>16.57</v>
      </c>
    </row>
    <row r="772" spans="1:5" x14ac:dyDescent="0.35">
      <c r="A772">
        <v>4437</v>
      </c>
      <c r="B772" s="267">
        <v>45008</v>
      </c>
      <c r="C772">
        <v>2135</v>
      </c>
      <c r="D772" t="s">
        <v>31654</v>
      </c>
      <c r="E772">
        <v>67.16</v>
      </c>
    </row>
    <row r="773" spans="1:5" x14ac:dyDescent="0.35">
      <c r="A773">
        <v>4451</v>
      </c>
      <c r="B773" s="267">
        <v>45182</v>
      </c>
      <c r="C773">
        <v>294</v>
      </c>
      <c r="D773" t="s">
        <v>31628</v>
      </c>
      <c r="E773">
        <v>27.58</v>
      </c>
    </row>
    <row r="774" spans="1:5" x14ac:dyDescent="0.35">
      <c r="A774">
        <v>4483</v>
      </c>
      <c r="B774" s="267">
        <v>45077</v>
      </c>
      <c r="C774">
        <v>2738</v>
      </c>
      <c r="D774" t="s">
        <v>31710</v>
      </c>
      <c r="E774">
        <v>29.58</v>
      </c>
    </row>
    <row r="775" spans="1:5" x14ac:dyDescent="0.35">
      <c r="A775">
        <v>4503</v>
      </c>
      <c r="B775" s="267">
        <v>45209</v>
      </c>
      <c r="C775">
        <v>1319</v>
      </c>
      <c r="D775" t="s">
        <v>31687</v>
      </c>
      <c r="E775">
        <v>8.09</v>
      </c>
    </row>
    <row r="776" spans="1:5" x14ac:dyDescent="0.35">
      <c r="A776">
        <v>4506</v>
      </c>
      <c r="B776" s="267">
        <v>45107</v>
      </c>
      <c r="C776">
        <v>510</v>
      </c>
      <c r="D776" t="s">
        <v>31677</v>
      </c>
      <c r="E776">
        <v>13.36</v>
      </c>
    </row>
    <row r="777" spans="1:5" x14ac:dyDescent="0.35">
      <c r="A777">
        <v>4507</v>
      </c>
      <c r="B777" s="267">
        <v>45199</v>
      </c>
      <c r="C777">
        <v>510</v>
      </c>
      <c r="D777" t="s">
        <v>31677</v>
      </c>
      <c r="E777">
        <v>16.760000000000002</v>
      </c>
    </row>
    <row r="778" spans="1:5" x14ac:dyDescent="0.35">
      <c r="A778">
        <v>4508</v>
      </c>
      <c r="B778" s="267">
        <v>45177</v>
      </c>
      <c r="C778">
        <v>510</v>
      </c>
      <c r="D778" t="s">
        <v>31677</v>
      </c>
      <c r="E778">
        <v>17.527999999999999</v>
      </c>
    </row>
    <row r="779" spans="1:5" x14ac:dyDescent="0.35">
      <c r="A779">
        <v>4509</v>
      </c>
      <c r="B779" s="267">
        <v>45180</v>
      </c>
      <c r="C779">
        <v>2656</v>
      </c>
      <c r="D779" t="s">
        <v>31726</v>
      </c>
      <c r="E779">
        <v>26.13</v>
      </c>
    </row>
    <row r="780" spans="1:5" x14ac:dyDescent="0.35">
      <c r="A780">
        <v>4510</v>
      </c>
      <c r="B780" s="267">
        <v>45230</v>
      </c>
      <c r="C780">
        <v>306</v>
      </c>
      <c r="D780" t="s">
        <v>31695</v>
      </c>
      <c r="E780">
        <v>28.69</v>
      </c>
    </row>
    <row r="781" spans="1:5" x14ac:dyDescent="0.35">
      <c r="A781">
        <v>4518</v>
      </c>
      <c r="B781" s="267">
        <v>45099</v>
      </c>
      <c r="C781">
        <v>630</v>
      </c>
      <c r="D781" t="s">
        <v>31675</v>
      </c>
      <c r="E781">
        <v>4.5949999999999998</v>
      </c>
    </row>
    <row r="782" spans="1:5" x14ac:dyDescent="0.35">
      <c r="A782">
        <v>4520</v>
      </c>
      <c r="B782" s="267">
        <v>45079</v>
      </c>
      <c r="C782">
        <v>2685</v>
      </c>
      <c r="D782" t="s">
        <v>31727</v>
      </c>
      <c r="E782">
        <v>3.7759999999999998</v>
      </c>
    </row>
    <row r="783" spans="1:5" x14ac:dyDescent="0.35">
      <c r="A783">
        <v>4521</v>
      </c>
      <c r="B783" s="267">
        <v>45079</v>
      </c>
      <c r="C783">
        <v>2685</v>
      </c>
      <c r="D783" t="s">
        <v>31727</v>
      </c>
      <c r="E783">
        <v>4.63</v>
      </c>
    </row>
    <row r="784" spans="1:5" x14ac:dyDescent="0.35">
      <c r="A784">
        <v>4522</v>
      </c>
      <c r="B784" s="267">
        <v>45168</v>
      </c>
      <c r="C784">
        <v>306</v>
      </c>
      <c r="D784" t="s">
        <v>31695</v>
      </c>
      <c r="E784">
        <v>16.2</v>
      </c>
    </row>
    <row r="785" spans="1:5" x14ac:dyDescent="0.35">
      <c r="A785">
        <v>4523</v>
      </c>
      <c r="B785" s="267">
        <v>45118</v>
      </c>
      <c r="C785">
        <v>2509</v>
      </c>
      <c r="D785" t="s">
        <v>31694</v>
      </c>
      <c r="E785">
        <v>9.14</v>
      </c>
    </row>
    <row r="786" spans="1:5" x14ac:dyDescent="0.35">
      <c r="A786">
        <v>4539</v>
      </c>
      <c r="B786" s="267">
        <v>45247</v>
      </c>
      <c r="C786">
        <v>630</v>
      </c>
      <c r="D786" t="s">
        <v>31675</v>
      </c>
      <c r="E786">
        <v>3.9329999999999998</v>
      </c>
    </row>
    <row r="787" spans="1:5" x14ac:dyDescent="0.35">
      <c r="A787">
        <v>4544</v>
      </c>
      <c r="B787" s="267">
        <v>45257</v>
      </c>
      <c r="C787">
        <v>2763</v>
      </c>
      <c r="D787" t="s">
        <v>31737</v>
      </c>
      <c r="E787">
        <v>5.95</v>
      </c>
    </row>
    <row r="788" spans="1:5" x14ac:dyDescent="0.35">
      <c r="A788">
        <v>4545</v>
      </c>
      <c r="B788" s="267">
        <v>45257</v>
      </c>
      <c r="C788">
        <v>2763</v>
      </c>
      <c r="D788" t="s">
        <v>31737</v>
      </c>
      <c r="E788">
        <v>7.5380000000000003</v>
      </c>
    </row>
    <row r="789" spans="1:5" x14ac:dyDescent="0.35">
      <c r="A789">
        <v>4546</v>
      </c>
      <c r="B789" s="267">
        <v>45257</v>
      </c>
      <c r="C789">
        <v>2763</v>
      </c>
      <c r="D789" t="s">
        <v>31737</v>
      </c>
      <c r="E789">
        <v>5.58</v>
      </c>
    </row>
    <row r="790" spans="1:5" x14ac:dyDescent="0.35">
      <c r="A790">
        <v>4547</v>
      </c>
      <c r="B790" s="267">
        <v>45257</v>
      </c>
      <c r="C790">
        <v>2763</v>
      </c>
      <c r="D790" t="s">
        <v>31737</v>
      </c>
      <c r="E790">
        <v>5.8540000000000001</v>
      </c>
    </row>
    <row r="791" spans="1:5" x14ac:dyDescent="0.35">
      <c r="A791">
        <v>4548</v>
      </c>
      <c r="B791" s="267">
        <v>45257</v>
      </c>
      <c r="C791">
        <v>2763</v>
      </c>
      <c r="D791" t="s">
        <v>31737</v>
      </c>
      <c r="E791">
        <v>5.3209999999999997</v>
      </c>
    </row>
    <row r="792" spans="1:5" x14ac:dyDescent="0.35">
      <c r="A792">
        <v>4549</v>
      </c>
      <c r="B792" s="267">
        <v>45209</v>
      </c>
      <c r="C792">
        <v>630</v>
      </c>
      <c r="D792" t="s">
        <v>31675</v>
      </c>
      <c r="E792">
        <v>4.45</v>
      </c>
    </row>
    <row r="793" spans="1:5" x14ac:dyDescent="0.35">
      <c r="A793">
        <v>4550</v>
      </c>
      <c r="B793" s="267">
        <v>45099</v>
      </c>
      <c r="C793">
        <v>630</v>
      </c>
      <c r="D793" t="s">
        <v>31675</v>
      </c>
      <c r="E793">
        <v>6.9269999999999996</v>
      </c>
    </row>
    <row r="794" spans="1:5" x14ac:dyDescent="0.35">
      <c r="A794">
        <v>4572</v>
      </c>
      <c r="B794" s="267">
        <v>45188</v>
      </c>
      <c r="C794">
        <v>2723</v>
      </c>
      <c r="D794" t="s">
        <v>31732</v>
      </c>
      <c r="E794">
        <v>19</v>
      </c>
    </row>
    <row r="795" spans="1:5" x14ac:dyDescent="0.35">
      <c r="A795">
        <v>4587</v>
      </c>
      <c r="B795" s="267">
        <v>44988</v>
      </c>
      <c r="C795">
        <v>2771</v>
      </c>
      <c r="D795" t="s">
        <v>31738</v>
      </c>
      <c r="E795">
        <v>7.0540000000000003</v>
      </c>
    </row>
    <row r="796" spans="1:5" x14ac:dyDescent="0.35">
      <c r="A796">
        <v>4606</v>
      </c>
      <c r="B796" s="267">
        <v>45009</v>
      </c>
      <c r="C796">
        <v>2738</v>
      </c>
      <c r="D796" t="s">
        <v>31710</v>
      </c>
      <c r="E796">
        <v>18.8</v>
      </c>
    </row>
    <row r="797" spans="1:5" x14ac:dyDescent="0.35">
      <c r="A797">
        <v>4607</v>
      </c>
      <c r="B797" s="267">
        <v>45077</v>
      </c>
      <c r="C797">
        <v>2738</v>
      </c>
      <c r="D797" t="s">
        <v>31710</v>
      </c>
      <c r="E797">
        <v>21.89</v>
      </c>
    </row>
    <row r="798" spans="1:5" x14ac:dyDescent="0.35">
      <c r="A798">
        <v>4608</v>
      </c>
      <c r="B798" s="267">
        <v>44984</v>
      </c>
      <c r="C798">
        <v>2771</v>
      </c>
      <c r="D798" t="s">
        <v>31738</v>
      </c>
      <c r="E798">
        <v>17.739999999999998</v>
      </c>
    </row>
    <row r="799" spans="1:5" x14ac:dyDescent="0.35">
      <c r="A799">
        <v>4623</v>
      </c>
      <c r="B799" s="267">
        <v>45002</v>
      </c>
      <c r="C799">
        <v>2373</v>
      </c>
      <c r="D799" t="s">
        <v>31661</v>
      </c>
      <c r="E799">
        <v>7.1909999999999998</v>
      </c>
    </row>
    <row r="800" spans="1:5" x14ac:dyDescent="0.35">
      <c r="A800">
        <v>4708</v>
      </c>
      <c r="B800" s="267">
        <v>45002</v>
      </c>
      <c r="C800">
        <v>2026</v>
      </c>
      <c r="D800" t="s">
        <v>31674</v>
      </c>
      <c r="E800">
        <v>328.32</v>
      </c>
    </row>
    <row r="801" spans="1:5" x14ac:dyDescent="0.35">
      <c r="A801">
        <v>4709</v>
      </c>
      <c r="B801" s="267">
        <v>45002</v>
      </c>
      <c r="C801">
        <v>2026</v>
      </c>
      <c r="D801" t="s">
        <v>31674</v>
      </c>
      <c r="E801">
        <v>110.81</v>
      </c>
    </row>
    <row r="802" spans="1:5" x14ac:dyDescent="0.35">
      <c r="A802">
        <v>4832</v>
      </c>
      <c r="B802" s="267">
        <v>44988</v>
      </c>
      <c r="C802">
        <v>2036</v>
      </c>
      <c r="D802" t="s">
        <v>31624</v>
      </c>
      <c r="E802">
        <v>25.97</v>
      </c>
    </row>
    <row r="803" spans="1:5" x14ac:dyDescent="0.35">
      <c r="A803">
        <v>4841</v>
      </c>
      <c r="B803" s="267">
        <v>45118</v>
      </c>
      <c r="C803">
        <v>2026</v>
      </c>
      <c r="D803" t="s">
        <v>31674</v>
      </c>
      <c r="E803">
        <v>22.33</v>
      </c>
    </row>
    <row r="804" spans="1:5" x14ac:dyDescent="0.35">
      <c r="A804">
        <v>4842</v>
      </c>
      <c r="B804" s="267">
        <v>45118</v>
      </c>
      <c r="C804">
        <v>2026</v>
      </c>
      <c r="D804" t="s">
        <v>31674</v>
      </c>
      <c r="E804">
        <v>21.01</v>
      </c>
    </row>
    <row r="805" spans="1:5" x14ac:dyDescent="0.35">
      <c r="A805">
        <v>4846</v>
      </c>
      <c r="B805" s="267">
        <v>45118</v>
      </c>
      <c r="C805">
        <v>2026</v>
      </c>
      <c r="D805" t="s">
        <v>31674</v>
      </c>
      <c r="E805">
        <v>55.82</v>
      </c>
    </row>
    <row r="806" spans="1:5" x14ac:dyDescent="0.35">
      <c r="A806">
        <v>4853</v>
      </c>
      <c r="B806" s="267">
        <v>45222</v>
      </c>
      <c r="C806">
        <v>2704</v>
      </c>
      <c r="D806" t="s">
        <v>31730</v>
      </c>
      <c r="E806">
        <v>5.71</v>
      </c>
    </row>
    <row r="807" spans="1:5" x14ac:dyDescent="0.35">
      <c r="A807">
        <v>4856</v>
      </c>
      <c r="B807" s="267">
        <v>45126</v>
      </c>
      <c r="C807">
        <v>2036</v>
      </c>
      <c r="D807" t="s">
        <v>31624</v>
      </c>
      <c r="E807">
        <v>23.39</v>
      </c>
    </row>
    <row r="808" spans="1:5" x14ac:dyDescent="0.35">
      <c r="A808">
        <v>4858</v>
      </c>
      <c r="B808" s="267">
        <v>45016</v>
      </c>
      <c r="C808">
        <v>2763</v>
      </c>
      <c r="D808" t="s">
        <v>31737</v>
      </c>
      <c r="E808">
        <v>16.122</v>
      </c>
    </row>
    <row r="809" spans="1:5" x14ac:dyDescent="0.35">
      <c r="A809">
        <v>4859</v>
      </c>
      <c r="B809" s="267">
        <v>45239</v>
      </c>
      <c r="C809">
        <v>2763</v>
      </c>
      <c r="D809" t="s">
        <v>31737</v>
      </c>
      <c r="E809">
        <v>15.46</v>
      </c>
    </row>
    <row r="810" spans="1:5" x14ac:dyDescent="0.35">
      <c r="A810">
        <v>4860</v>
      </c>
      <c r="B810" s="267">
        <v>45239</v>
      </c>
      <c r="C810">
        <v>2763</v>
      </c>
      <c r="D810" t="s">
        <v>31737</v>
      </c>
      <c r="E810">
        <v>40.700000000000003</v>
      </c>
    </row>
    <row r="811" spans="1:5" x14ac:dyDescent="0.35">
      <c r="A811">
        <v>4863</v>
      </c>
      <c r="B811" s="267">
        <v>45131</v>
      </c>
      <c r="C811">
        <v>2704</v>
      </c>
      <c r="D811" t="s">
        <v>31730</v>
      </c>
      <c r="E811">
        <v>7.2190000000000003</v>
      </c>
    </row>
    <row r="812" spans="1:5" x14ac:dyDescent="0.35">
      <c r="A812">
        <v>4864</v>
      </c>
      <c r="B812" s="267">
        <v>45222</v>
      </c>
      <c r="C812">
        <v>2704</v>
      </c>
      <c r="D812" t="s">
        <v>31730</v>
      </c>
      <c r="E812">
        <v>5.71</v>
      </c>
    </row>
    <row r="813" spans="1:5" x14ac:dyDescent="0.35">
      <c r="A813">
        <v>4865</v>
      </c>
      <c r="B813" s="267">
        <v>44956</v>
      </c>
      <c r="C813">
        <v>2867</v>
      </c>
      <c r="D813" t="s">
        <v>31662</v>
      </c>
      <c r="E813">
        <v>20.52</v>
      </c>
    </row>
    <row r="814" spans="1:5" x14ac:dyDescent="0.35">
      <c r="A814">
        <v>4876</v>
      </c>
      <c r="B814" s="267">
        <v>45253</v>
      </c>
      <c r="C814">
        <v>2135</v>
      </c>
      <c r="D814" t="s">
        <v>31654</v>
      </c>
      <c r="E814">
        <v>9.66</v>
      </c>
    </row>
    <row r="815" spans="1:5" x14ac:dyDescent="0.35">
      <c r="A815">
        <v>4892</v>
      </c>
      <c r="B815" s="267">
        <v>44965</v>
      </c>
      <c r="C815">
        <v>2771</v>
      </c>
      <c r="D815" t="s">
        <v>31738</v>
      </c>
      <c r="E815">
        <v>19.593</v>
      </c>
    </row>
    <row r="816" spans="1:5" x14ac:dyDescent="0.35">
      <c r="A816">
        <v>4893</v>
      </c>
      <c r="B816" s="267">
        <v>44984</v>
      </c>
      <c r="C816">
        <v>2771</v>
      </c>
      <c r="D816" t="s">
        <v>31738</v>
      </c>
      <c r="E816">
        <v>42.75</v>
      </c>
    </row>
    <row r="817" spans="1:5" x14ac:dyDescent="0.35">
      <c r="A817">
        <v>4898</v>
      </c>
      <c r="B817" s="267">
        <v>45217</v>
      </c>
      <c r="C817">
        <v>527</v>
      </c>
      <c r="D817" t="s">
        <v>31704</v>
      </c>
      <c r="E817">
        <v>20.73</v>
      </c>
    </row>
    <row r="818" spans="1:5" x14ac:dyDescent="0.35">
      <c r="A818">
        <v>4902</v>
      </c>
      <c r="B818" s="267">
        <v>45083</v>
      </c>
      <c r="C818">
        <v>2619</v>
      </c>
      <c r="D818" t="s">
        <v>31700</v>
      </c>
      <c r="E818">
        <v>25.65</v>
      </c>
    </row>
    <row r="819" spans="1:5" x14ac:dyDescent="0.35">
      <c r="A819">
        <v>4904</v>
      </c>
      <c r="B819" s="267">
        <v>45087</v>
      </c>
      <c r="C819">
        <v>2194</v>
      </c>
      <c r="D819" t="s">
        <v>31668</v>
      </c>
      <c r="E819">
        <v>26.49</v>
      </c>
    </row>
    <row r="820" spans="1:5" x14ac:dyDescent="0.35">
      <c r="A820">
        <v>4925</v>
      </c>
      <c r="B820" s="267">
        <v>45251</v>
      </c>
      <c r="C820">
        <v>527</v>
      </c>
      <c r="D820" t="s">
        <v>31704</v>
      </c>
      <c r="E820">
        <v>24.535</v>
      </c>
    </row>
    <row r="821" spans="1:5" x14ac:dyDescent="0.35">
      <c r="A821">
        <v>4926</v>
      </c>
      <c r="B821" s="267">
        <v>45188</v>
      </c>
      <c r="C821">
        <v>294</v>
      </c>
      <c r="D821" t="s">
        <v>31628</v>
      </c>
      <c r="E821">
        <v>13.85</v>
      </c>
    </row>
    <row r="822" spans="1:5" x14ac:dyDescent="0.35">
      <c r="A822">
        <v>4933</v>
      </c>
      <c r="B822" s="267">
        <v>45223</v>
      </c>
      <c r="C822">
        <v>2790</v>
      </c>
      <c r="D822" t="s">
        <v>31739</v>
      </c>
      <c r="E822">
        <v>4.8499999999999996</v>
      </c>
    </row>
    <row r="823" spans="1:5" x14ac:dyDescent="0.35">
      <c r="A823">
        <v>4934</v>
      </c>
      <c r="B823" s="267">
        <v>45223</v>
      </c>
      <c r="C823">
        <v>2790</v>
      </c>
      <c r="D823" t="s">
        <v>31739</v>
      </c>
      <c r="E823">
        <v>4.8499999999999996</v>
      </c>
    </row>
    <row r="824" spans="1:5" x14ac:dyDescent="0.35">
      <c r="A824">
        <v>4935</v>
      </c>
      <c r="B824" s="267">
        <v>45223</v>
      </c>
      <c r="C824">
        <v>2790</v>
      </c>
      <c r="D824" t="s">
        <v>31739</v>
      </c>
      <c r="E824">
        <v>4.8499999999999996</v>
      </c>
    </row>
    <row r="825" spans="1:5" x14ac:dyDescent="0.35">
      <c r="A825">
        <v>4936</v>
      </c>
      <c r="B825" s="267">
        <v>45125</v>
      </c>
      <c r="C825">
        <v>2790</v>
      </c>
      <c r="D825" t="s">
        <v>31739</v>
      </c>
      <c r="E825">
        <v>4.8449999999999998</v>
      </c>
    </row>
    <row r="826" spans="1:5" x14ac:dyDescent="0.35">
      <c r="A826">
        <v>4937</v>
      </c>
      <c r="B826" s="267">
        <v>45223</v>
      </c>
      <c r="C826">
        <v>2790</v>
      </c>
      <c r="D826" t="s">
        <v>31739</v>
      </c>
      <c r="E826">
        <v>12.92</v>
      </c>
    </row>
    <row r="827" spans="1:5" x14ac:dyDescent="0.35">
      <c r="A827">
        <v>4938</v>
      </c>
      <c r="B827" s="267">
        <v>45069</v>
      </c>
      <c r="C827">
        <v>2790</v>
      </c>
      <c r="D827" t="s">
        <v>31739</v>
      </c>
      <c r="E827">
        <v>23.56</v>
      </c>
    </row>
    <row r="828" spans="1:5" x14ac:dyDescent="0.35">
      <c r="A828">
        <v>4939</v>
      </c>
      <c r="B828" s="267">
        <v>45230</v>
      </c>
      <c r="C828">
        <v>306</v>
      </c>
      <c r="D828" t="s">
        <v>31695</v>
      </c>
      <c r="E828">
        <v>10.16</v>
      </c>
    </row>
    <row r="829" spans="1:5" x14ac:dyDescent="0.35">
      <c r="A829">
        <v>4945</v>
      </c>
      <c r="B829" s="267">
        <v>45230</v>
      </c>
      <c r="C829">
        <v>2613</v>
      </c>
      <c r="D829" t="s">
        <v>31718</v>
      </c>
      <c r="E829">
        <v>6.24</v>
      </c>
    </row>
    <row r="830" spans="1:5" x14ac:dyDescent="0.35">
      <c r="A830">
        <v>4946</v>
      </c>
      <c r="B830" s="267">
        <v>44999</v>
      </c>
      <c r="C830">
        <v>219</v>
      </c>
      <c r="D830" t="s">
        <v>31667</v>
      </c>
      <c r="E830">
        <v>2.84</v>
      </c>
    </row>
    <row r="831" spans="1:5" x14ac:dyDescent="0.35">
      <c r="A831">
        <v>4947</v>
      </c>
      <c r="B831" s="267">
        <v>45118</v>
      </c>
      <c r="C831">
        <v>2036</v>
      </c>
      <c r="D831" t="s">
        <v>31624</v>
      </c>
      <c r="E831">
        <v>19.95</v>
      </c>
    </row>
    <row r="832" spans="1:5" x14ac:dyDescent="0.35">
      <c r="A832">
        <v>4948</v>
      </c>
      <c r="B832" s="267">
        <v>45063</v>
      </c>
      <c r="C832">
        <v>116</v>
      </c>
      <c r="D832" t="s">
        <v>31642</v>
      </c>
      <c r="E832">
        <v>18.91</v>
      </c>
    </row>
    <row r="833" spans="1:5" x14ac:dyDescent="0.35">
      <c r="A833">
        <v>4951</v>
      </c>
      <c r="B833" s="267">
        <v>45088</v>
      </c>
      <c r="C833">
        <v>504</v>
      </c>
      <c r="D833" t="s">
        <v>31652</v>
      </c>
      <c r="E833">
        <v>14.971</v>
      </c>
    </row>
    <row r="834" spans="1:5" x14ac:dyDescent="0.35">
      <c r="A834">
        <v>4952</v>
      </c>
      <c r="B834" s="267">
        <v>45043</v>
      </c>
      <c r="C834">
        <v>504</v>
      </c>
      <c r="D834" t="s">
        <v>31652</v>
      </c>
      <c r="E834">
        <v>18.100000000000001</v>
      </c>
    </row>
    <row r="835" spans="1:5" x14ac:dyDescent="0.35">
      <c r="A835">
        <v>4956</v>
      </c>
      <c r="B835" s="267">
        <v>45016</v>
      </c>
      <c r="C835">
        <v>2832</v>
      </c>
      <c r="D835" t="s">
        <v>31646</v>
      </c>
      <c r="E835">
        <v>58.09</v>
      </c>
    </row>
    <row r="836" spans="1:5" x14ac:dyDescent="0.35">
      <c r="A836">
        <v>4967</v>
      </c>
      <c r="B836" s="267">
        <v>44984</v>
      </c>
      <c r="C836">
        <v>2771</v>
      </c>
      <c r="D836" t="s">
        <v>31738</v>
      </c>
      <c r="E836">
        <v>7.77</v>
      </c>
    </row>
    <row r="837" spans="1:5" x14ac:dyDescent="0.35">
      <c r="A837">
        <v>4968</v>
      </c>
      <c r="B837" s="267">
        <v>45223</v>
      </c>
      <c r="C837">
        <v>2790</v>
      </c>
      <c r="D837" t="s">
        <v>31739</v>
      </c>
      <c r="E837">
        <v>18.239999999999998</v>
      </c>
    </row>
    <row r="838" spans="1:5" x14ac:dyDescent="0.35">
      <c r="A838">
        <v>4970</v>
      </c>
      <c r="B838" s="267">
        <v>45196</v>
      </c>
      <c r="C838">
        <v>116</v>
      </c>
      <c r="D838" t="s">
        <v>31642</v>
      </c>
      <c r="E838">
        <v>14.21</v>
      </c>
    </row>
    <row r="839" spans="1:5" x14ac:dyDescent="0.35">
      <c r="A839">
        <v>4976</v>
      </c>
      <c r="B839" s="267">
        <v>45088</v>
      </c>
      <c r="C839">
        <v>2796</v>
      </c>
      <c r="D839" t="s">
        <v>31712</v>
      </c>
      <c r="E839">
        <v>27.08</v>
      </c>
    </row>
    <row r="840" spans="1:5" x14ac:dyDescent="0.35">
      <c r="A840">
        <v>4979</v>
      </c>
      <c r="B840" s="267">
        <v>45088</v>
      </c>
      <c r="C840">
        <v>2796</v>
      </c>
      <c r="D840" t="s">
        <v>31712</v>
      </c>
      <c r="E840">
        <v>14.89</v>
      </c>
    </row>
    <row r="841" spans="1:5" x14ac:dyDescent="0.35">
      <c r="A841">
        <v>4980</v>
      </c>
      <c r="B841" s="267">
        <v>45088</v>
      </c>
      <c r="C841">
        <v>2796</v>
      </c>
      <c r="D841" t="s">
        <v>31712</v>
      </c>
      <c r="E841">
        <v>0</v>
      </c>
    </row>
    <row r="842" spans="1:5" x14ac:dyDescent="0.35">
      <c r="A842">
        <v>4981</v>
      </c>
      <c r="B842" s="267">
        <v>45088</v>
      </c>
      <c r="C842">
        <v>2796</v>
      </c>
      <c r="D842" t="s">
        <v>31712</v>
      </c>
      <c r="E842">
        <v>18.036000000000001</v>
      </c>
    </row>
    <row r="843" spans="1:5" x14ac:dyDescent="0.35">
      <c r="A843">
        <v>4982</v>
      </c>
      <c r="B843" s="267">
        <v>45076</v>
      </c>
      <c r="C843">
        <v>2796</v>
      </c>
      <c r="D843" t="s">
        <v>31712</v>
      </c>
      <c r="E843">
        <v>4.99</v>
      </c>
    </row>
    <row r="844" spans="1:5" x14ac:dyDescent="0.35">
      <c r="A844">
        <v>4989</v>
      </c>
      <c r="B844" s="267">
        <v>44956</v>
      </c>
      <c r="C844">
        <v>602</v>
      </c>
      <c r="D844" t="s">
        <v>31678</v>
      </c>
      <c r="E844">
        <v>194</v>
      </c>
    </row>
    <row r="845" spans="1:5" x14ac:dyDescent="0.35">
      <c r="A845">
        <v>4993</v>
      </c>
      <c r="B845" s="267">
        <v>45168</v>
      </c>
      <c r="C845">
        <v>306</v>
      </c>
      <c r="D845" t="s">
        <v>31695</v>
      </c>
      <c r="E845">
        <v>8.9600000000000009</v>
      </c>
    </row>
    <row r="846" spans="1:5" x14ac:dyDescent="0.35">
      <c r="A846">
        <v>4996</v>
      </c>
      <c r="B846" s="267">
        <v>44952</v>
      </c>
      <c r="C846">
        <v>306</v>
      </c>
      <c r="D846" t="s">
        <v>31695</v>
      </c>
      <c r="E846">
        <v>21.626000000000001</v>
      </c>
    </row>
    <row r="847" spans="1:5" x14ac:dyDescent="0.35">
      <c r="A847">
        <v>4997</v>
      </c>
      <c r="B847" s="267">
        <v>45241</v>
      </c>
      <c r="C847">
        <v>2327</v>
      </c>
      <c r="D847" t="s">
        <v>31682</v>
      </c>
      <c r="E847">
        <v>5.94</v>
      </c>
    </row>
    <row r="848" spans="1:5" x14ac:dyDescent="0.35">
      <c r="A848">
        <v>4998</v>
      </c>
      <c r="B848" s="267">
        <v>45257</v>
      </c>
      <c r="C848">
        <v>2763</v>
      </c>
      <c r="D848" t="s">
        <v>31737</v>
      </c>
      <c r="E848">
        <v>6.51</v>
      </c>
    </row>
    <row r="849" spans="1:5" x14ac:dyDescent="0.35">
      <c r="A849">
        <v>5376</v>
      </c>
      <c r="B849" s="267">
        <v>45063</v>
      </c>
      <c r="C849">
        <v>1336</v>
      </c>
      <c r="D849" t="s">
        <v>31633</v>
      </c>
      <c r="E849">
        <v>20.8</v>
      </c>
    </row>
    <row r="850" spans="1:5" x14ac:dyDescent="0.35">
      <c r="A850">
        <v>5391</v>
      </c>
      <c r="B850" s="267">
        <v>45187</v>
      </c>
      <c r="C850">
        <v>2738</v>
      </c>
      <c r="D850" t="s">
        <v>31710</v>
      </c>
      <c r="E850">
        <v>28.33</v>
      </c>
    </row>
    <row r="851" spans="1:5" x14ac:dyDescent="0.35">
      <c r="A851">
        <v>5392</v>
      </c>
      <c r="B851" s="267">
        <v>45187</v>
      </c>
      <c r="C851">
        <v>2738</v>
      </c>
      <c r="D851" t="s">
        <v>31710</v>
      </c>
      <c r="E851">
        <v>55.03</v>
      </c>
    </row>
    <row r="852" spans="1:5" x14ac:dyDescent="0.35">
      <c r="A852">
        <v>5402</v>
      </c>
      <c r="B852" s="267">
        <v>45259</v>
      </c>
      <c r="C852">
        <v>2503</v>
      </c>
      <c r="D852" t="s">
        <v>31631</v>
      </c>
      <c r="E852">
        <v>8.3249999999999993</v>
      </c>
    </row>
    <row r="853" spans="1:5" x14ac:dyDescent="0.35">
      <c r="A853">
        <v>5404</v>
      </c>
      <c r="B853" s="267">
        <v>45267</v>
      </c>
      <c r="C853">
        <v>1517</v>
      </c>
      <c r="D853" t="s">
        <v>31623</v>
      </c>
      <c r="E853">
        <v>17.600000000000001</v>
      </c>
    </row>
    <row r="854" spans="1:5" x14ac:dyDescent="0.35">
      <c r="A854">
        <v>5423</v>
      </c>
      <c r="B854" s="267">
        <v>45168</v>
      </c>
      <c r="C854">
        <v>1517</v>
      </c>
      <c r="D854" t="s">
        <v>31623</v>
      </c>
      <c r="E854">
        <v>22.8</v>
      </c>
    </row>
    <row r="855" spans="1:5" x14ac:dyDescent="0.35">
      <c r="A855">
        <v>5431</v>
      </c>
      <c r="B855" s="267">
        <v>45079</v>
      </c>
      <c r="C855">
        <v>2685</v>
      </c>
      <c r="D855" t="s">
        <v>31727</v>
      </c>
      <c r="E855">
        <v>3.7759999999999998</v>
      </c>
    </row>
    <row r="856" spans="1:5" x14ac:dyDescent="0.35">
      <c r="A856">
        <v>5433</v>
      </c>
      <c r="B856" s="267">
        <v>45051</v>
      </c>
      <c r="C856">
        <v>2026</v>
      </c>
      <c r="D856" t="s">
        <v>31674</v>
      </c>
      <c r="E856">
        <v>19.579999999999998</v>
      </c>
    </row>
    <row r="857" spans="1:5" x14ac:dyDescent="0.35">
      <c r="A857">
        <v>5441</v>
      </c>
      <c r="B857" s="267">
        <v>44959</v>
      </c>
      <c r="C857">
        <v>2657</v>
      </c>
      <c r="D857" t="s">
        <v>31619</v>
      </c>
      <c r="E857">
        <v>21.802</v>
      </c>
    </row>
    <row r="858" spans="1:5" x14ac:dyDescent="0.35">
      <c r="A858">
        <v>5442</v>
      </c>
      <c r="B858" s="267">
        <v>45258</v>
      </c>
      <c r="C858">
        <v>2657</v>
      </c>
      <c r="D858" t="s">
        <v>31619</v>
      </c>
      <c r="E858">
        <v>10.954000000000001</v>
      </c>
    </row>
    <row r="859" spans="1:5" x14ac:dyDescent="0.35">
      <c r="A859">
        <v>5443</v>
      </c>
      <c r="B859" s="267">
        <v>45258</v>
      </c>
      <c r="C859">
        <v>2657</v>
      </c>
      <c r="D859" t="s">
        <v>31619</v>
      </c>
      <c r="E859">
        <v>7.2439999999999998</v>
      </c>
    </row>
    <row r="860" spans="1:5" x14ac:dyDescent="0.35">
      <c r="A860">
        <v>5450</v>
      </c>
      <c r="B860" s="267">
        <v>45179</v>
      </c>
      <c r="C860">
        <v>518</v>
      </c>
      <c r="D860" t="s">
        <v>31690</v>
      </c>
      <c r="E860">
        <v>5.99</v>
      </c>
    </row>
    <row r="861" spans="1:5" x14ac:dyDescent="0.35">
      <c r="A861">
        <v>5451</v>
      </c>
      <c r="B861" s="267">
        <v>44965</v>
      </c>
      <c r="C861">
        <v>2771</v>
      </c>
      <c r="D861" t="s">
        <v>31738</v>
      </c>
      <c r="E861">
        <v>7.0540000000000003</v>
      </c>
    </row>
    <row r="862" spans="1:5" x14ac:dyDescent="0.35">
      <c r="A862">
        <v>5452</v>
      </c>
      <c r="B862" s="267">
        <v>45144</v>
      </c>
      <c r="C862">
        <v>2116</v>
      </c>
      <c r="D862" t="s">
        <v>31685</v>
      </c>
      <c r="E862">
        <v>12.35</v>
      </c>
    </row>
    <row r="863" spans="1:5" x14ac:dyDescent="0.35">
      <c r="A863">
        <v>5478</v>
      </c>
      <c r="B863" s="267">
        <v>44945</v>
      </c>
      <c r="C863">
        <v>630</v>
      </c>
      <c r="D863" t="s">
        <v>31675</v>
      </c>
      <c r="E863">
        <v>11.75</v>
      </c>
    </row>
    <row r="864" spans="1:5" x14ac:dyDescent="0.35">
      <c r="A864">
        <v>5487</v>
      </c>
      <c r="B864" s="267">
        <v>45149</v>
      </c>
      <c r="C864">
        <v>825</v>
      </c>
      <c r="D864" t="s">
        <v>31691</v>
      </c>
      <c r="E864">
        <v>4.32</v>
      </c>
    </row>
    <row r="865" spans="1:5" x14ac:dyDescent="0.35">
      <c r="A865">
        <v>5488</v>
      </c>
      <c r="B865" s="267">
        <v>45107</v>
      </c>
      <c r="C865">
        <v>2815</v>
      </c>
      <c r="D865" t="s">
        <v>31725</v>
      </c>
      <c r="E865">
        <v>40</v>
      </c>
    </row>
    <row r="866" spans="1:5" x14ac:dyDescent="0.35">
      <c r="A866">
        <v>5488</v>
      </c>
      <c r="B866" s="267">
        <v>45107</v>
      </c>
      <c r="C866">
        <v>2815</v>
      </c>
      <c r="D866" t="s">
        <v>31725</v>
      </c>
      <c r="E866">
        <v>40</v>
      </c>
    </row>
    <row r="867" spans="1:5" x14ac:dyDescent="0.35">
      <c r="A867">
        <v>5489</v>
      </c>
      <c r="B867" s="267">
        <v>45230</v>
      </c>
      <c r="C867">
        <v>306</v>
      </c>
      <c r="D867" t="s">
        <v>31695</v>
      </c>
      <c r="E867">
        <v>3.56</v>
      </c>
    </row>
    <row r="868" spans="1:5" x14ac:dyDescent="0.35">
      <c r="A868">
        <v>5495</v>
      </c>
      <c r="B868" s="267">
        <v>45143</v>
      </c>
      <c r="C868">
        <v>2613</v>
      </c>
      <c r="D868" t="s">
        <v>31718</v>
      </c>
      <c r="E868">
        <v>4.3499999999999996</v>
      </c>
    </row>
    <row r="869" spans="1:5" x14ac:dyDescent="0.35">
      <c r="A869">
        <v>5496</v>
      </c>
      <c r="B869" s="267">
        <v>45230</v>
      </c>
      <c r="C869">
        <v>2613</v>
      </c>
      <c r="D869" t="s">
        <v>31718</v>
      </c>
      <c r="E869">
        <v>4.2859999999999996</v>
      </c>
    </row>
    <row r="870" spans="1:5" x14ac:dyDescent="0.35">
      <c r="A870">
        <v>5500</v>
      </c>
      <c r="B870" s="267">
        <v>45088</v>
      </c>
      <c r="C870">
        <v>504</v>
      </c>
      <c r="D870" t="s">
        <v>31652</v>
      </c>
      <c r="E870">
        <v>7.7249999999999996</v>
      </c>
    </row>
    <row r="871" spans="1:5" x14ac:dyDescent="0.35">
      <c r="A871">
        <v>5506</v>
      </c>
      <c r="B871" s="267">
        <v>45169</v>
      </c>
      <c r="C871">
        <v>2135</v>
      </c>
      <c r="D871" t="s">
        <v>31654</v>
      </c>
      <c r="E871">
        <v>18.492000000000001</v>
      </c>
    </row>
    <row r="872" spans="1:5" x14ac:dyDescent="0.35">
      <c r="A872">
        <v>5517</v>
      </c>
      <c r="B872" s="267">
        <v>44984</v>
      </c>
      <c r="C872">
        <v>2771</v>
      </c>
      <c r="D872" t="s">
        <v>31738</v>
      </c>
      <c r="E872">
        <v>11.76</v>
      </c>
    </row>
    <row r="873" spans="1:5" x14ac:dyDescent="0.35">
      <c r="A873">
        <v>5518</v>
      </c>
      <c r="B873" s="267">
        <v>44984</v>
      </c>
      <c r="C873">
        <v>2771</v>
      </c>
      <c r="D873" t="s">
        <v>31738</v>
      </c>
      <c r="E873">
        <v>15.32</v>
      </c>
    </row>
    <row r="874" spans="1:5" x14ac:dyDescent="0.35">
      <c r="A874">
        <v>5522</v>
      </c>
      <c r="B874" s="267">
        <v>45088</v>
      </c>
      <c r="C874">
        <v>2796</v>
      </c>
      <c r="D874" t="s">
        <v>31712</v>
      </c>
      <c r="E874">
        <v>4.75</v>
      </c>
    </row>
    <row r="875" spans="1:5" x14ac:dyDescent="0.35">
      <c r="A875">
        <v>5523</v>
      </c>
      <c r="B875" s="267">
        <v>44971</v>
      </c>
      <c r="C875">
        <v>2796</v>
      </c>
      <c r="D875" t="s">
        <v>31712</v>
      </c>
      <c r="E875">
        <v>2.85</v>
      </c>
    </row>
    <row r="876" spans="1:5" x14ac:dyDescent="0.35">
      <c r="A876">
        <v>5524</v>
      </c>
      <c r="B876" s="267">
        <v>44971</v>
      </c>
      <c r="C876">
        <v>2796</v>
      </c>
      <c r="D876" t="s">
        <v>31712</v>
      </c>
      <c r="E876">
        <v>3.8</v>
      </c>
    </row>
    <row r="877" spans="1:5" x14ac:dyDescent="0.35">
      <c r="A877">
        <v>5525</v>
      </c>
      <c r="B877" s="267">
        <v>45252</v>
      </c>
      <c r="C877">
        <v>630</v>
      </c>
      <c r="D877" t="s">
        <v>31675</v>
      </c>
      <c r="E877">
        <v>3.5630000000000002</v>
      </c>
    </row>
    <row r="878" spans="1:5" x14ac:dyDescent="0.35">
      <c r="A878">
        <v>5529</v>
      </c>
      <c r="B878" s="267">
        <v>45242</v>
      </c>
      <c r="C878">
        <v>2026</v>
      </c>
      <c r="D878" t="s">
        <v>31674</v>
      </c>
      <c r="E878">
        <v>4.423</v>
      </c>
    </row>
    <row r="879" spans="1:5" x14ac:dyDescent="0.35">
      <c r="A879">
        <v>5531</v>
      </c>
      <c r="B879" s="267">
        <v>44989</v>
      </c>
      <c r="C879">
        <v>1851</v>
      </c>
      <c r="D879" t="s">
        <v>31701</v>
      </c>
      <c r="E879">
        <v>70.272000000000006</v>
      </c>
    </row>
    <row r="880" spans="1:5" x14ac:dyDescent="0.35">
      <c r="A880">
        <v>5532</v>
      </c>
      <c r="B880" s="267">
        <v>45202</v>
      </c>
      <c r="C880">
        <v>2817</v>
      </c>
      <c r="D880" t="s">
        <v>31740</v>
      </c>
      <c r="E880">
        <v>220</v>
      </c>
    </row>
    <row r="881" spans="1:5" x14ac:dyDescent="0.35">
      <c r="A881">
        <v>5533</v>
      </c>
      <c r="B881" s="267">
        <v>45202</v>
      </c>
      <c r="C881">
        <v>2817</v>
      </c>
      <c r="D881" t="s">
        <v>31740</v>
      </c>
      <c r="E881">
        <v>66</v>
      </c>
    </row>
    <row r="882" spans="1:5" x14ac:dyDescent="0.35">
      <c r="A882">
        <v>5534</v>
      </c>
      <c r="B882" s="267">
        <v>45225</v>
      </c>
      <c r="C882">
        <v>1504</v>
      </c>
      <c r="D882" t="s">
        <v>31671</v>
      </c>
      <c r="E882">
        <v>1.65</v>
      </c>
    </row>
    <row r="883" spans="1:5" x14ac:dyDescent="0.35">
      <c r="A883">
        <v>5537</v>
      </c>
      <c r="B883" s="267">
        <v>44998</v>
      </c>
      <c r="C883">
        <v>2818</v>
      </c>
      <c r="D883" t="s">
        <v>31741</v>
      </c>
      <c r="E883">
        <v>9.6999999999999993</v>
      </c>
    </row>
    <row r="884" spans="1:5" x14ac:dyDescent="0.35">
      <c r="A884">
        <v>5538</v>
      </c>
      <c r="B884" s="267">
        <v>44984</v>
      </c>
      <c r="C884">
        <v>2771</v>
      </c>
      <c r="D884" t="s">
        <v>31738</v>
      </c>
      <c r="E884">
        <v>16.638999999999999</v>
      </c>
    </row>
    <row r="885" spans="1:5" x14ac:dyDescent="0.35">
      <c r="A885">
        <v>5543</v>
      </c>
      <c r="B885" s="267">
        <v>45068</v>
      </c>
      <c r="C885">
        <v>2657</v>
      </c>
      <c r="D885" t="s">
        <v>31619</v>
      </c>
      <c r="E885">
        <v>51.84</v>
      </c>
    </row>
    <row r="886" spans="1:5" x14ac:dyDescent="0.35">
      <c r="A886">
        <v>5546</v>
      </c>
      <c r="B886" s="267">
        <v>45000</v>
      </c>
      <c r="C886">
        <v>518</v>
      </c>
      <c r="D886" t="s">
        <v>31690</v>
      </c>
      <c r="E886">
        <v>6.5519999999999996</v>
      </c>
    </row>
    <row r="887" spans="1:5" x14ac:dyDescent="0.35">
      <c r="A887">
        <v>5548</v>
      </c>
      <c r="B887" s="267">
        <v>45000</v>
      </c>
      <c r="C887">
        <v>518</v>
      </c>
      <c r="D887" t="s">
        <v>31690</v>
      </c>
      <c r="E887">
        <v>10.387</v>
      </c>
    </row>
    <row r="888" spans="1:5" x14ac:dyDescent="0.35">
      <c r="A888">
        <v>5551</v>
      </c>
      <c r="B888" s="267">
        <v>45219</v>
      </c>
      <c r="C888">
        <v>2619</v>
      </c>
      <c r="D888" t="s">
        <v>31700</v>
      </c>
      <c r="E888">
        <v>8.7799999999999994</v>
      </c>
    </row>
    <row r="889" spans="1:5" x14ac:dyDescent="0.35">
      <c r="A889">
        <v>5570</v>
      </c>
      <c r="B889" s="267">
        <v>45240</v>
      </c>
      <c r="C889">
        <v>2823</v>
      </c>
      <c r="D889" t="s">
        <v>31742</v>
      </c>
      <c r="E889">
        <v>11.5</v>
      </c>
    </row>
    <row r="890" spans="1:5" x14ac:dyDescent="0.35">
      <c r="A890">
        <v>5572</v>
      </c>
      <c r="B890" s="267">
        <v>45070</v>
      </c>
      <c r="C890">
        <v>2823</v>
      </c>
      <c r="D890" t="s">
        <v>31742</v>
      </c>
      <c r="E890">
        <v>6.75</v>
      </c>
    </row>
    <row r="891" spans="1:5" x14ac:dyDescent="0.35">
      <c r="A891">
        <v>5573</v>
      </c>
      <c r="B891" s="267">
        <v>45240</v>
      </c>
      <c r="C891">
        <v>2823</v>
      </c>
      <c r="D891" t="s">
        <v>31742</v>
      </c>
      <c r="E891">
        <v>14</v>
      </c>
    </row>
    <row r="892" spans="1:5" x14ac:dyDescent="0.35">
      <c r="A892">
        <v>5574</v>
      </c>
      <c r="B892" s="267">
        <v>45218</v>
      </c>
      <c r="C892">
        <v>2823</v>
      </c>
      <c r="D892" t="s">
        <v>31742</v>
      </c>
      <c r="E892">
        <v>29.78</v>
      </c>
    </row>
    <row r="893" spans="1:5" x14ac:dyDescent="0.35">
      <c r="A893">
        <v>5583</v>
      </c>
      <c r="B893" s="267">
        <v>44979</v>
      </c>
      <c r="C893">
        <v>2825</v>
      </c>
      <c r="D893" t="s">
        <v>31713</v>
      </c>
      <c r="E893">
        <v>27.8</v>
      </c>
    </row>
    <row r="894" spans="1:5" x14ac:dyDescent="0.35">
      <c r="A894">
        <v>5584</v>
      </c>
      <c r="B894" s="267">
        <v>45104</v>
      </c>
      <c r="C894">
        <v>2825</v>
      </c>
      <c r="D894" t="s">
        <v>31713</v>
      </c>
      <c r="E894">
        <v>4.95</v>
      </c>
    </row>
    <row r="895" spans="1:5" x14ac:dyDescent="0.35">
      <c r="A895">
        <v>5587</v>
      </c>
      <c r="B895" s="267">
        <v>45104</v>
      </c>
      <c r="C895">
        <v>2825</v>
      </c>
      <c r="D895" t="s">
        <v>31713</v>
      </c>
      <c r="E895">
        <v>6.7</v>
      </c>
    </row>
    <row r="896" spans="1:5" x14ac:dyDescent="0.35">
      <c r="A896">
        <v>5589</v>
      </c>
      <c r="B896" s="267">
        <v>45104</v>
      </c>
      <c r="C896">
        <v>2825</v>
      </c>
      <c r="D896" t="s">
        <v>31713</v>
      </c>
      <c r="E896">
        <v>5.48</v>
      </c>
    </row>
    <row r="897" spans="1:5" x14ac:dyDescent="0.35">
      <c r="A897">
        <v>5593</v>
      </c>
      <c r="B897" s="267">
        <v>45210</v>
      </c>
      <c r="C897">
        <v>2826</v>
      </c>
      <c r="D897" t="s">
        <v>31743</v>
      </c>
      <c r="E897">
        <v>5.27</v>
      </c>
    </row>
    <row r="898" spans="1:5" x14ac:dyDescent="0.35">
      <c r="A898">
        <v>5596</v>
      </c>
      <c r="B898" s="267">
        <v>45210</v>
      </c>
      <c r="C898">
        <v>2826</v>
      </c>
      <c r="D898" t="s">
        <v>31743</v>
      </c>
      <c r="E898">
        <v>5.27</v>
      </c>
    </row>
    <row r="899" spans="1:5" x14ac:dyDescent="0.35">
      <c r="A899">
        <v>5597</v>
      </c>
      <c r="B899" s="267">
        <v>45239</v>
      </c>
      <c r="C899">
        <v>2325</v>
      </c>
      <c r="D899" t="s">
        <v>31645</v>
      </c>
      <c r="E899">
        <v>6.1829999999999998</v>
      </c>
    </row>
    <row r="900" spans="1:5" x14ac:dyDescent="0.35">
      <c r="A900">
        <v>5598</v>
      </c>
      <c r="B900" s="267">
        <v>45223</v>
      </c>
      <c r="C900">
        <v>2635</v>
      </c>
      <c r="D900" t="s">
        <v>31723</v>
      </c>
      <c r="E900">
        <v>11.48</v>
      </c>
    </row>
    <row r="901" spans="1:5" x14ac:dyDescent="0.35">
      <c r="A901">
        <v>5600</v>
      </c>
      <c r="B901" s="267">
        <v>45016</v>
      </c>
      <c r="C901">
        <v>527</v>
      </c>
      <c r="D901" t="s">
        <v>31704</v>
      </c>
      <c r="E901">
        <v>26.79</v>
      </c>
    </row>
    <row r="902" spans="1:5" x14ac:dyDescent="0.35">
      <c r="A902">
        <v>5614</v>
      </c>
      <c r="B902" s="267">
        <v>45069</v>
      </c>
      <c r="C902">
        <v>2828</v>
      </c>
      <c r="D902" t="s">
        <v>31744</v>
      </c>
      <c r="E902">
        <v>9.36</v>
      </c>
    </row>
    <row r="903" spans="1:5" x14ac:dyDescent="0.35">
      <c r="A903">
        <v>5615</v>
      </c>
      <c r="B903" s="267">
        <v>45069</v>
      </c>
      <c r="C903">
        <v>2828</v>
      </c>
      <c r="D903" t="s">
        <v>31744</v>
      </c>
      <c r="E903">
        <v>8.4700000000000006</v>
      </c>
    </row>
    <row r="904" spans="1:5" x14ac:dyDescent="0.35">
      <c r="A904">
        <v>5616</v>
      </c>
      <c r="B904" s="267">
        <v>45069</v>
      </c>
      <c r="C904">
        <v>2828</v>
      </c>
      <c r="D904" t="s">
        <v>31744</v>
      </c>
      <c r="E904">
        <v>9.0399999999999991</v>
      </c>
    </row>
    <row r="905" spans="1:5" x14ac:dyDescent="0.35">
      <c r="A905">
        <v>5617</v>
      </c>
      <c r="B905" s="267">
        <v>45069</v>
      </c>
      <c r="C905">
        <v>2828</v>
      </c>
      <c r="D905" t="s">
        <v>31744</v>
      </c>
      <c r="E905">
        <v>6.86</v>
      </c>
    </row>
    <row r="906" spans="1:5" x14ac:dyDescent="0.35">
      <c r="A906">
        <v>5618</v>
      </c>
      <c r="B906" s="267">
        <v>45069</v>
      </c>
      <c r="C906">
        <v>2828</v>
      </c>
      <c r="D906" t="s">
        <v>31744</v>
      </c>
      <c r="E906">
        <v>5.73</v>
      </c>
    </row>
    <row r="907" spans="1:5" x14ac:dyDescent="0.35">
      <c r="A907">
        <v>5621</v>
      </c>
      <c r="B907" s="267">
        <v>45069</v>
      </c>
      <c r="C907">
        <v>2828</v>
      </c>
      <c r="D907" t="s">
        <v>31744</v>
      </c>
      <c r="E907">
        <v>7.1</v>
      </c>
    </row>
    <row r="908" spans="1:5" x14ac:dyDescent="0.35">
      <c r="A908">
        <v>5635</v>
      </c>
      <c r="B908" s="267">
        <v>44959</v>
      </c>
      <c r="C908">
        <v>2589</v>
      </c>
      <c r="D908" t="s">
        <v>31711</v>
      </c>
      <c r="E908">
        <v>34.046999999999997</v>
      </c>
    </row>
    <row r="909" spans="1:5" x14ac:dyDescent="0.35">
      <c r="A909">
        <v>5640</v>
      </c>
      <c r="B909" s="267">
        <v>45016</v>
      </c>
      <c r="C909">
        <v>2832</v>
      </c>
      <c r="D909" t="s">
        <v>31646</v>
      </c>
      <c r="E909">
        <v>42.95</v>
      </c>
    </row>
    <row r="910" spans="1:5" x14ac:dyDescent="0.35">
      <c r="A910">
        <v>5642</v>
      </c>
      <c r="B910" s="267">
        <v>45016</v>
      </c>
      <c r="C910">
        <v>2832</v>
      </c>
      <c r="D910" t="s">
        <v>31646</v>
      </c>
      <c r="E910">
        <v>55.83</v>
      </c>
    </row>
    <row r="911" spans="1:5" x14ac:dyDescent="0.35">
      <c r="A911">
        <v>5643</v>
      </c>
      <c r="B911" s="267">
        <v>45016</v>
      </c>
      <c r="C911">
        <v>2832</v>
      </c>
      <c r="D911" t="s">
        <v>31646</v>
      </c>
      <c r="E911">
        <v>198.98</v>
      </c>
    </row>
    <row r="912" spans="1:5" x14ac:dyDescent="0.35">
      <c r="A912">
        <v>5648</v>
      </c>
      <c r="B912" s="267">
        <v>45134</v>
      </c>
      <c r="C912">
        <v>2834</v>
      </c>
      <c r="D912" t="s">
        <v>31745</v>
      </c>
      <c r="E912">
        <v>7.7249999999999996</v>
      </c>
    </row>
    <row r="913" spans="1:5" x14ac:dyDescent="0.35">
      <c r="A913">
        <v>5650</v>
      </c>
      <c r="B913" s="267">
        <v>45245</v>
      </c>
      <c r="C913">
        <v>2834</v>
      </c>
      <c r="D913" t="s">
        <v>31745</v>
      </c>
      <c r="E913">
        <v>10.199999999999999</v>
      </c>
    </row>
    <row r="914" spans="1:5" x14ac:dyDescent="0.35">
      <c r="A914">
        <v>5651</v>
      </c>
      <c r="B914" s="267">
        <v>45134</v>
      </c>
      <c r="C914">
        <v>2834</v>
      </c>
      <c r="D914" t="s">
        <v>31745</v>
      </c>
      <c r="E914">
        <v>33.25</v>
      </c>
    </row>
    <row r="915" spans="1:5" x14ac:dyDescent="0.35">
      <c r="A915">
        <v>5652</v>
      </c>
      <c r="B915" s="267">
        <v>45245</v>
      </c>
      <c r="C915">
        <v>2834</v>
      </c>
      <c r="D915" t="s">
        <v>31745</v>
      </c>
      <c r="E915">
        <v>21.85</v>
      </c>
    </row>
    <row r="916" spans="1:5" x14ac:dyDescent="0.35">
      <c r="A916">
        <v>5653</v>
      </c>
      <c r="B916" s="267">
        <v>45134</v>
      </c>
      <c r="C916">
        <v>2834</v>
      </c>
      <c r="D916" t="s">
        <v>31745</v>
      </c>
      <c r="E916">
        <v>6.0350000000000001</v>
      </c>
    </row>
    <row r="917" spans="1:5" x14ac:dyDescent="0.35">
      <c r="A917">
        <v>5655</v>
      </c>
      <c r="B917" s="267">
        <v>45245</v>
      </c>
      <c r="C917">
        <v>2834</v>
      </c>
      <c r="D917" t="s">
        <v>31745</v>
      </c>
      <c r="E917">
        <v>7.65</v>
      </c>
    </row>
    <row r="918" spans="1:5" x14ac:dyDescent="0.35">
      <c r="A918">
        <v>5656</v>
      </c>
      <c r="B918" s="267">
        <v>45245</v>
      </c>
      <c r="C918">
        <v>2834</v>
      </c>
      <c r="D918" t="s">
        <v>31745</v>
      </c>
      <c r="E918">
        <v>7.74</v>
      </c>
    </row>
    <row r="919" spans="1:5" x14ac:dyDescent="0.35">
      <c r="A919">
        <v>5658</v>
      </c>
      <c r="B919" s="267">
        <v>45258</v>
      </c>
      <c r="C919">
        <v>2703</v>
      </c>
      <c r="D919" t="s">
        <v>31729</v>
      </c>
      <c r="E919">
        <v>12.314</v>
      </c>
    </row>
    <row r="920" spans="1:5" x14ac:dyDescent="0.35">
      <c r="A920">
        <v>5659</v>
      </c>
      <c r="B920" s="267">
        <v>45258</v>
      </c>
      <c r="C920">
        <v>2703</v>
      </c>
      <c r="D920" t="s">
        <v>31729</v>
      </c>
      <c r="E920">
        <v>5.577</v>
      </c>
    </row>
    <row r="921" spans="1:5" x14ac:dyDescent="0.35">
      <c r="A921">
        <v>5666</v>
      </c>
      <c r="B921" s="267">
        <v>45077</v>
      </c>
      <c r="C921">
        <v>2835</v>
      </c>
      <c r="D921" t="s">
        <v>31746</v>
      </c>
      <c r="E921">
        <v>9.66</v>
      </c>
    </row>
    <row r="922" spans="1:5" x14ac:dyDescent="0.35">
      <c r="A922">
        <v>5667</v>
      </c>
      <c r="B922" s="267">
        <v>45198</v>
      </c>
      <c r="C922">
        <v>2835</v>
      </c>
      <c r="D922" t="s">
        <v>31746</v>
      </c>
      <c r="E922">
        <v>9.8000000000000007</v>
      </c>
    </row>
    <row r="923" spans="1:5" x14ac:dyDescent="0.35">
      <c r="A923">
        <v>5668</v>
      </c>
      <c r="B923" s="267">
        <v>45198</v>
      </c>
      <c r="C923">
        <v>2835</v>
      </c>
      <c r="D923" t="s">
        <v>31746</v>
      </c>
      <c r="E923">
        <v>8.1999999999999993</v>
      </c>
    </row>
    <row r="924" spans="1:5" x14ac:dyDescent="0.35">
      <c r="A924">
        <v>5669</v>
      </c>
      <c r="B924" s="267">
        <v>45077</v>
      </c>
      <c r="C924">
        <v>2835</v>
      </c>
      <c r="D924" t="s">
        <v>31746</v>
      </c>
      <c r="E924">
        <v>6.25</v>
      </c>
    </row>
    <row r="925" spans="1:5" x14ac:dyDescent="0.35">
      <c r="A925">
        <v>5670</v>
      </c>
      <c r="B925" s="267">
        <v>45198</v>
      </c>
      <c r="C925">
        <v>2835</v>
      </c>
      <c r="D925" t="s">
        <v>31746</v>
      </c>
      <c r="E925">
        <v>9</v>
      </c>
    </row>
    <row r="926" spans="1:5" x14ac:dyDescent="0.35">
      <c r="A926">
        <v>5671</v>
      </c>
      <c r="B926" s="267">
        <v>45258</v>
      </c>
      <c r="C926">
        <v>2703</v>
      </c>
      <c r="D926" t="s">
        <v>31729</v>
      </c>
      <c r="E926">
        <v>7.5739999999999998</v>
      </c>
    </row>
    <row r="927" spans="1:5" x14ac:dyDescent="0.35">
      <c r="A927">
        <v>5672</v>
      </c>
      <c r="B927" s="267">
        <v>45258</v>
      </c>
      <c r="C927">
        <v>2703</v>
      </c>
      <c r="D927" t="s">
        <v>31729</v>
      </c>
      <c r="E927">
        <v>7.9560000000000004</v>
      </c>
    </row>
    <row r="928" spans="1:5" x14ac:dyDescent="0.35">
      <c r="A928">
        <v>5673</v>
      </c>
      <c r="B928" s="267">
        <v>44952</v>
      </c>
      <c r="C928">
        <v>2703</v>
      </c>
      <c r="D928" t="s">
        <v>31729</v>
      </c>
      <c r="E928">
        <v>7.99</v>
      </c>
    </row>
    <row r="929" spans="1:5" x14ac:dyDescent="0.35">
      <c r="A929">
        <v>5674</v>
      </c>
      <c r="B929" s="267">
        <v>45274</v>
      </c>
      <c r="C929">
        <v>2836</v>
      </c>
      <c r="D929" t="s">
        <v>31747</v>
      </c>
      <c r="E929">
        <v>5.7</v>
      </c>
    </row>
    <row r="930" spans="1:5" x14ac:dyDescent="0.35">
      <c r="A930">
        <v>5675</v>
      </c>
      <c r="B930" s="267">
        <v>45274</v>
      </c>
      <c r="C930">
        <v>2836</v>
      </c>
      <c r="D930" t="s">
        <v>31747</v>
      </c>
      <c r="E930">
        <v>5.21</v>
      </c>
    </row>
    <row r="931" spans="1:5" x14ac:dyDescent="0.35">
      <c r="A931">
        <v>5676</v>
      </c>
      <c r="B931" s="267">
        <v>45274</v>
      </c>
      <c r="C931">
        <v>2836</v>
      </c>
      <c r="D931" t="s">
        <v>31747</v>
      </c>
      <c r="E931">
        <v>5.22</v>
      </c>
    </row>
    <row r="932" spans="1:5" x14ac:dyDescent="0.35">
      <c r="A932">
        <v>5693</v>
      </c>
      <c r="B932" s="267">
        <v>45107</v>
      </c>
      <c r="C932">
        <v>2838</v>
      </c>
      <c r="D932" t="s">
        <v>31748</v>
      </c>
      <c r="E932">
        <v>9.5</v>
      </c>
    </row>
    <row r="933" spans="1:5" x14ac:dyDescent="0.35">
      <c r="A933">
        <v>5694</v>
      </c>
      <c r="B933" s="267">
        <v>45107</v>
      </c>
      <c r="C933">
        <v>2838</v>
      </c>
      <c r="D933" t="s">
        <v>31748</v>
      </c>
      <c r="E933">
        <v>9.5</v>
      </c>
    </row>
    <row r="934" spans="1:5" x14ac:dyDescent="0.35">
      <c r="A934">
        <v>5695</v>
      </c>
      <c r="B934" s="267">
        <v>45107</v>
      </c>
      <c r="C934">
        <v>2838</v>
      </c>
      <c r="D934" t="s">
        <v>31748</v>
      </c>
      <c r="E934">
        <v>7.6</v>
      </c>
    </row>
    <row r="935" spans="1:5" x14ac:dyDescent="0.35">
      <c r="A935">
        <v>5699</v>
      </c>
      <c r="B935" s="267">
        <v>45257</v>
      </c>
      <c r="C935">
        <v>2763</v>
      </c>
      <c r="D935" t="s">
        <v>31737</v>
      </c>
      <c r="E935">
        <v>5.0170000000000003</v>
      </c>
    </row>
    <row r="936" spans="1:5" x14ac:dyDescent="0.35">
      <c r="A936">
        <v>5714</v>
      </c>
      <c r="B936" s="267">
        <v>45103</v>
      </c>
      <c r="C936">
        <v>219</v>
      </c>
      <c r="D936" t="s">
        <v>31667</v>
      </c>
      <c r="E936">
        <v>4.4640000000000004</v>
      </c>
    </row>
    <row r="937" spans="1:5" x14ac:dyDescent="0.35">
      <c r="A937">
        <v>5715</v>
      </c>
      <c r="B937" s="267">
        <v>45103</v>
      </c>
      <c r="C937">
        <v>219</v>
      </c>
      <c r="D937" t="s">
        <v>31667</v>
      </c>
      <c r="E937">
        <v>3.1880000000000002</v>
      </c>
    </row>
    <row r="938" spans="1:5" x14ac:dyDescent="0.35">
      <c r="A938">
        <v>5733</v>
      </c>
      <c r="B938" s="267">
        <v>45198</v>
      </c>
      <c r="C938">
        <v>2772</v>
      </c>
      <c r="D938" t="s">
        <v>31665</v>
      </c>
      <c r="E938">
        <v>33.96</v>
      </c>
    </row>
    <row r="939" spans="1:5" x14ac:dyDescent="0.35">
      <c r="A939">
        <v>5734</v>
      </c>
      <c r="B939" s="267">
        <v>45198</v>
      </c>
      <c r="C939">
        <v>2772</v>
      </c>
      <c r="D939" t="s">
        <v>31665</v>
      </c>
      <c r="E939">
        <v>17.71</v>
      </c>
    </row>
    <row r="940" spans="1:5" x14ac:dyDescent="0.35">
      <c r="A940">
        <v>5741</v>
      </c>
      <c r="B940" s="267">
        <v>45198</v>
      </c>
      <c r="C940">
        <v>2772</v>
      </c>
      <c r="D940" t="s">
        <v>31665</v>
      </c>
      <c r="E940">
        <v>53.33</v>
      </c>
    </row>
    <row r="941" spans="1:5" x14ac:dyDescent="0.35">
      <c r="A941">
        <v>5743</v>
      </c>
      <c r="B941" s="267">
        <v>45182</v>
      </c>
      <c r="C941">
        <v>294</v>
      </c>
      <c r="D941" t="s">
        <v>31628</v>
      </c>
      <c r="E941">
        <v>29.04</v>
      </c>
    </row>
    <row r="942" spans="1:5" x14ac:dyDescent="0.35">
      <c r="A942">
        <v>5748</v>
      </c>
      <c r="B942" s="267">
        <v>45144</v>
      </c>
      <c r="C942">
        <v>2116</v>
      </c>
      <c r="D942" t="s">
        <v>31685</v>
      </c>
      <c r="E942">
        <v>7.98</v>
      </c>
    </row>
    <row r="943" spans="1:5" x14ac:dyDescent="0.35">
      <c r="A943">
        <v>5752</v>
      </c>
      <c r="B943" s="267">
        <v>44977</v>
      </c>
      <c r="C943">
        <v>2503</v>
      </c>
      <c r="D943" t="s">
        <v>31631</v>
      </c>
      <c r="E943">
        <v>21.68</v>
      </c>
    </row>
    <row r="944" spans="1:5" x14ac:dyDescent="0.35">
      <c r="A944">
        <v>5757</v>
      </c>
      <c r="B944" s="267">
        <v>45131</v>
      </c>
      <c r="C944">
        <v>2704</v>
      </c>
      <c r="D944" t="s">
        <v>31730</v>
      </c>
      <c r="E944">
        <v>8.0909999999999993</v>
      </c>
    </row>
    <row r="945" spans="1:5" x14ac:dyDescent="0.35">
      <c r="A945">
        <v>5761</v>
      </c>
      <c r="B945" s="267">
        <v>45179</v>
      </c>
      <c r="C945">
        <v>518</v>
      </c>
      <c r="D945" t="s">
        <v>31690</v>
      </c>
      <c r="E945">
        <v>6.79</v>
      </c>
    </row>
    <row r="946" spans="1:5" x14ac:dyDescent="0.35">
      <c r="A946">
        <v>5762</v>
      </c>
      <c r="B946" s="267">
        <v>45088</v>
      </c>
      <c r="C946">
        <v>2796</v>
      </c>
      <c r="D946" t="s">
        <v>31712</v>
      </c>
      <c r="E946">
        <v>4.99</v>
      </c>
    </row>
    <row r="947" spans="1:5" x14ac:dyDescent="0.35">
      <c r="A947">
        <v>5772</v>
      </c>
      <c r="B947" s="267">
        <v>44988</v>
      </c>
      <c r="C947">
        <v>2036</v>
      </c>
      <c r="D947" t="s">
        <v>31624</v>
      </c>
      <c r="E947">
        <v>16.34</v>
      </c>
    </row>
    <row r="948" spans="1:5" x14ac:dyDescent="0.35">
      <c r="A948">
        <v>5791</v>
      </c>
      <c r="B948" s="267">
        <v>45116</v>
      </c>
      <c r="C948">
        <v>2147</v>
      </c>
      <c r="D948" t="s">
        <v>31702</v>
      </c>
      <c r="E948">
        <v>15.64</v>
      </c>
    </row>
    <row r="949" spans="1:5" x14ac:dyDescent="0.35">
      <c r="A949">
        <v>5794</v>
      </c>
      <c r="B949" s="267">
        <v>45240</v>
      </c>
      <c r="C949">
        <v>2823</v>
      </c>
      <c r="D949" t="s">
        <v>31742</v>
      </c>
      <c r="E949">
        <v>0</v>
      </c>
    </row>
    <row r="950" spans="1:5" x14ac:dyDescent="0.35">
      <c r="A950">
        <v>5795</v>
      </c>
      <c r="B950" s="267">
        <v>44972</v>
      </c>
      <c r="C950">
        <v>294</v>
      </c>
      <c r="D950" t="s">
        <v>31628</v>
      </c>
      <c r="E950">
        <v>11.472</v>
      </c>
    </row>
    <row r="951" spans="1:5" x14ac:dyDescent="0.35">
      <c r="A951">
        <v>5810</v>
      </c>
      <c r="B951" s="267">
        <v>44959</v>
      </c>
      <c r="C951">
        <v>2036</v>
      </c>
      <c r="D951" t="s">
        <v>31624</v>
      </c>
      <c r="E951">
        <v>8.859</v>
      </c>
    </row>
    <row r="952" spans="1:5" x14ac:dyDescent="0.35">
      <c r="A952">
        <v>5819</v>
      </c>
      <c r="B952" s="267">
        <v>45025</v>
      </c>
      <c r="C952">
        <v>2036</v>
      </c>
      <c r="D952" t="s">
        <v>31624</v>
      </c>
      <c r="E952">
        <v>29.08</v>
      </c>
    </row>
    <row r="953" spans="1:5" x14ac:dyDescent="0.35">
      <c r="A953">
        <v>5827</v>
      </c>
      <c r="B953" s="267">
        <v>45210</v>
      </c>
      <c r="C953">
        <v>2373</v>
      </c>
      <c r="D953" t="s">
        <v>31661</v>
      </c>
      <c r="E953">
        <v>52.088000000000001</v>
      </c>
    </row>
    <row r="954" spans="1:5" x14ac:dyDescent="0.35">
      <c r="A954">
        <v>5847</v>
      </c>
      <c r="B954" s="267">
        <v>45257</v>
      </c>
      <c r="C954">
        <v>2357</v>
      </c>
      <c r="D954" t="s">
        <v>31625</v>
      </c>
      <c r="E954">
        <v>11.474</v>
      </c>
    </row>
    <row r="955" spans="1:5" x14ac:dyDescent="0.35">
      <c r="A955">
        <v>5884</v>
      </c>
      <c r="B955" s="267">
        <v>45159</v>
      </c>
      <c r="C955">
        <v>2860</v>
      </c>
      <c r="D955" t="s">
        <v>31749</v>
      </c>
      <c r="E955">
        <v>13.01</v>
      </c>
    </row>
    <row r="956" spans="1:5" x14ac:dyDescent="0.35">
      <c r="A956">
        <v>5885</v>
      </c>
      <c r="B956" s="267">
        <v>45125</v>
      </c>
      <c r="C956">
        <v>2790</v>
      </c>
      <c r="D956" t="s">
        <v>31739</v>
      </c>
      <c r="E956">
        <v>2.2040000000000002</v>
      </c>
    </row>
    <row r="957" spans="1:5" x14ac:dyDescent="0.35">
      <c r="A957">
        <v>5891</v>
      </c>
      <c r="B957" s="267">
        <v>45131</v>
      </c>
      <c r="C957">
        <v>2026</v>
      </c>
      <c r="D957" t="s">
        <v>31674</v>
      </c>
      <c r="E957">
        <v>12.96</v>
      </c>
    </row>
    <row r="958" spans="1:5" x14ac:dyDescent="0.35">
      <c r="A958">
        <v>5904</v>
      </c>
      <c r="B958" s="267">
        <v>45258</v>
      </c>
      <c r="C958">
        <v>2864</v>
      </c>
      <c r="D958" t="s">
        <v>31750</v>
      </c>
      <c r="E958">
        <v>78.052000000000007</v>
      </c>
    </row>
    <row r="959" spans="1:5" x14ac:dyDescent="0.35">
      <c r="A959">
        <v>5906</v>
      </c>
      <c r="B959" s="267">
        <v>45258</v>
      </c>
      <c r="C959">
        <v>2864</v>
      </c>
      <c r="D959" t="s">
        <v>31750</v>
      </c>
      <c r="E959">
        <v>64.751999999999995</v>
      </c>
    </row>
    <row r="960" spans="1:5" x14ac:dyDescent="0.35">
      <c r="A960">
        <v>5911</v>
      </c>
      <c r="B960" s="267">
        <v>45258</v>
      </c>
      <c r="C960">
        <v>2864</v>
      </c>
      <c r="D960" t="s">
        <v>31750</v>
      </c>
      <c r="E960">
        <v>16.811</v>
      </c>
    </row>
    <row r="961" spans="1:5" x14ac:dyDescent="0.35">
      <c r="A961">
        <v>5913</v>
      </c>
      <c r="B961" s="267">
        <v>45258</v>
      </c>
      <c r="C961">
        <v>2864</v>
      </c>
      <c r="D961" t="s">
        <v>31750</v>
      </c>
      <c r="E961">
        <v>16.811</v>
      </c>
    </row>
    <row r="962" spans="1:5" x14ac:dyDescent="0.35">
      <c r="A962">
        <v>5915</v>
      </c>
      <c r="B962" s="267">
        <v>45258</v>
      </c>
      <c r="C962">
        <v>2864</v>
      </c>
      <c r="D962" t="s">
        <v>31750</v>
      </c>
      <c r="E962">
        <v>14.071999999999999</v>
      </c>
    </row>
    <row r="963" spans="1:5" x14ac:dyDescent="0.35">
      <c r="A963">
        <v>5931</v>
      </c>
      <c r="B963" s="267">
        <v>45210</v>
      </c>
      <c r="C963">
        <v>2826</v>
      </c>
      <c r="D963" t="s">
        <v>31743</v>
      </c>
      <c r="E963">
        <v>5.27</v>
      </c>
    </row>
    <row r="964" spans="1:5" x14ac:dyDescent="0.35">
      <c r="A964">
        <v>5947</v>
      </c>
      <c r="B964" s="267">
        <v>45198</v>
      </c>
      <c r="C964">
        <v>2835</v>
      </c>
      <c r="D964" t="s">
        <v>31746</v>
      </c>
      <c r="E964">
        <v>8</v>
      </c>
    </row>
    <row r="965" spans="1:5" x14ac:dyDescent="0.35">
      <c r="A965">
        <v>5949</v>
      </c>
      <c r="B965" s="267">
        <v>45188</v>
      </c>
      <c r="C965">
        <v>294</v>
      </c>
      <c r="D965" t="s">
        <v>31628</v>
      </c>
      <c r="E965">
        <v>7.65</v>
      </c>
    </row>
    <row r="966" spans="1:5" x14ac:dyDescent="0.35">
      <c r="A966">
        <v>5952</v>
      </c>
      <c r="B966" s="267">
        <v>45280</v>
      </c>
      <c r="C966">
        <v>1517</v>
      </c>
      <c r="D966" t="s">
        <v>31623</v>
      </c>
      <c r="E966">
        <v>11.4</v>
      </c>
    </row>
    <row r="967" spans="1:5" x14ac:dyDescent="0.35">
      <c r="A967">
        <v>5957</v>
      </c>
      <c r="B967" s="267">
        <v>45182</v>
      </c>
      <c r="C967">
        <v>294</v>
      </c>
      <c r="D967" t="s">
        <v>31628</v>
      </c>
      <c r="E967">
        <v>17.86</v>
      </c>
    </row>
    <row r="968" spans="1:5" x14ac:dyDescent="0.35">
      <c r="A968">
        <v>5979</v>
      </c>
      <c r="B968" s="267">
        <v>44956</v>
      </c>
      <c r="C968">
        <v>2867</v>
      </c>
      <c r="D968" t="s">
        <v>31662</v>
      </c>
      <c r="E968">
        <v>21.832999999999998</v>
      </c>
    </row>
    <row r="969" spans="1:5" x14ac:dyDescent="0.35">
      <c r="A969">
        <v>5984</v>
      </c>
      <c r="B969" s="267">
        <v>45104</v>
      </c>
      <c r="C969">
        <v>2825</v>
      </c>
      <c r="D969" t="s">
        <v>31713</v>
      </c>
      <c r="E969">
        <v>10.88</v>
      </c>
    </row>
    <row r="970" spans="1:5" x14ac:dyDescent="0.35">
      <c r="A970">
        <v>5985</v>
      </c>
      <c r="B970" s="267">
        <v>44979</v>
      </c>
      <c r="C970">
        <v>2825</v>
      </c>
      <c r="D970" t="s">
        <v>31713</v>
      </c>
      <c r="E970">
        <v>35</v>
      </c>
    </row>
    <row r="971" spans="1:5" x14ac:dyDescent="0.35">
      <c r="A971">
        <v>5999</v>
      </c>
      <c r="B971" s="267">
        <v>44957</v>
      </c>
      <c r="C971">
        <v>2772</v>
      </c>
      <c r="D971" t="s">
        <v>31665</v>
      </c>
      <c r="E971">
        <v>19.835999999999999</v>
      </c>
    </row>
    <row r="972" spans="1:5" x14ac:dyDescent="0.35">
      <c r="A972">
        <v>6005</v>
      </c>
      <c r="B972" s="267">
        <v>45235</v>
      </c>
      <c r="C972">
        <v>2539</v>
      </c>
      <c r="D972" t="s">
        <v>31715</v>
      </c>
      <c r="E972">
        <v>17.579999999999998</v>
      </c>
    </row>
    <row r="973" spans="1:5" x14ac:dyDescent="0.35">
      <c r="A973">
        <v>6012</v>
      </c>
      <c r="B973" s="267">
        <v>45172</v>
      </c>
      <c r="C973">
        <v>2875</v>
      </c>
      <c r="D973" t="s">
        <v>31751</v>
      </c>
      <c r="E973">
        <v>4.13</v>
      </c>
    </row>
    <row r="974" spans="1:5" x14ac:dyDescent="0.35">
      <c r="A974">
        <v>6013</v>
      </c>
      <c r="B974" s="267">
        <v>45172</v>
      </c>
      <c r="C974">
        <v>2875</v>
      </c>
      <c r="D974" t="s">
        <v>31751</v>
      </c>
      <c r="E974">
        <v>4.13</v>
      </c>
    </row>
    <row r="975" spans="1:5" x14ac:dyDescent="0.35">
      <c r="A975">
        <v>6035</v>
      </c>
      <c r="B975" s="267">
        <v>45071</v>
      </c>
      <c r="C975">
        <v>1319</v>
      </c>
      <c r="D975" t="s">
        <v>31687</v>
      </c>
      <c r="E975">
        <v>20.48</v>
      </c>
    </row>
    <row r="976" spans="1:5" x14ac:dyDescent="0.35">
      <c r="A976">
        <v>6048</v>
      </c>
      <c r="B976" s="267">
        <v>44959</v>
      </c>
      <c r="C976">
        <v>2743</v>
      </c>
      <c r="D976" t="s">
        <v>31696</v>
      </c>
      <c r="E976">
        <v>75.95</v>
      </c>
    </row>
    <row r="977" spans="1:5" x14ac:dyDescent="0.35">
      <c r="A977">
        <v>6055</v>
      </c>
      <c r="B977" s="267">
        <v>45260</v>
      </c>
      <c r="C977">
        <v>2880</v>
      </c>
      <c r="D977" t="s">
        <v>31709</v>
      </c>
      <c r="E977">
        <v>18.524999999999999</v>
      </c>
    </row>
    <row r="978" spans="1:5" x14ac:dyDescent="0.35">
      <c r="A978">
        <v>6056</v>
      </c>
      <c r="B978" s="267">
        <v>45260</v>
      </c>
      <c r="C978">
        <v>2880</v>
      </c>
      <c r="D978" t="s">
        <v>31709</v>
      </c>
      <c r="E978">
        <v>8.06</v>
      </c>
    </row>
    <row r="979" spans="1:5" x14ac:dyDescent="0.35">
      <c r="A979">
        <v>6057</v>
      </c>
      <c r="B979" s="267">
        <v>45260</v>
      </c>
      <c r="C979">
        <v>2880</v>
      </c>
      <c r="D979" t="s">
        <v>31709</v>
      </c>
      <c r="E979">
        <v>8.82</v>
      </c>
    </row>
    <row r="980" spans="1:5" x14ac:dyDescent="0.35">
      <c r="A980">
        <v>6059</v>
      </c>
      <c r="B980" s="267">
        <v>45260</v>
      </c>
      <c r="C980">
        <v>2880</v>
      </c>
      <c r="D980" t="s">
        <v>31709</v>
      </c>
      <c r="E980">
        <v>3.95</v>
      </c>
    </row>
    <row r="981" spans="1:5" x14ac:dyDescent="0.35">
      <c r="A981">
        <v>6065</v>
      </c>
      <c r="B981" s="267">
        <v>45198</v>
      </c>
      <c r="C981">
        <v>2772</v>
      </c>
      <c r="D981" t="s">
        <v>31665</v>
      </c>
      <c r="E981">
        <v>13.09</v>
      </c>
    </row>
    <row r="982" spans="1:5" x14ac:dyDescent="0.35">
      <c r="A982">
        <v>6083</v>
      </c>
      <c r="B982" s="267">
        <v>45043</v>
      </c>
      <c r="C982">
        <v>504</v>
      </c>
      <c r="D982" t="s">
        <v>31652</v>
      </c>
      <c r="E982">
        <v>25.29</v>
      </c>
    </row>
    <row r="983" spans="1:5" x14ac:dyDescent="0.35">
      <c r="A983">
        <v>6085</v>
      </c>
      <c r="B983" s="267">
        <v>45088</v>
      </c>
      <c r="C983">
        <v>504</v>
      </c>
      <c r="D983" t="s">
        <v>31652</v>
      </c>
      <c r="E983">
        <v>5.625</v>
      </c>
    </row>
    <row r="984" spans="1:5" x14ac:dyDescent="0.35">
      <c r="A984">
        <v>6086</v>
      </c>
      <c r="B984" s="267">
        <v>45239</v>
      </c>
      <c r="C984">
        <v>2325</v>
      </c>
      <c r="D984" t="s">
        <v>31645</v>
      </c>
      <c r="E984">
        <v>3.0270000000000001</v>
      </c>
    </row>
    <row r="985" spans="1:5" x14ac:dyDescent="0.35">
      <c r="A985">
        <v>6094</v>
      </c>
      <c r="B985" s="267">
        <v>45190</v>
      </c>
      <c r="C985">
        <v>2297</v>
      </c>
      <c r="D985" t="s">
        <v>31679</v>
      </c>
      <c r="E985">
        <v>20.49</v>
      </c>
    </row>
    <row r="986" spans="1:5" x14ac:dyDescent="0.35">
      <c r="A986">
        <v>6095</v>
      </c>
      <c r="B986" s="267">
        <v>45190</v>
      </c>
      <c r="C986">
        <v>2297</v>
      </c>
      <c r="D986" t="s">
        <v>31679</v>
      </c>
      <c r="E986">
        <v>20.64</v>
      </c>
    </row>
    <row r="987" spans="1:5" x14ac:dyDescent="0.35">
      <c r="A987">
        <v>6096</v>
      </c>
      <c r="B987" s="267">
        <v>45182</v>
      </c>
      <c r="C987">
        <v>116</v>
      </c>
      <c r="D987" t="s">
        <v>31642</v>
      </c>
      <c r="E987">
        <v>24.05</v>
      </c>
    </row>
    <row r="988" spans="1:5" x14ac:dyDescent="0.35">
      <c r="A988">
        <v>6098</v>
      </c>
      <c r="B988" s="267">
        <v>45016</v>
      </c>
      <c r="C988">
        <v>2832</v>
      </c>
      <c r="D988" t="s">
        <v>31646</v>
      </c>
      <c r="E988">
        <v>42.96</v>
      </c>
    </row>
    <row r="989" spans="1:5" x14ac:dyDescent="0.35">
      <c r="A989">
        <v>6109</v>
      </c>
      <c r="B989" s="267">
        <v>45131</v>
      </c>
      <c r="C989">
        <v>2026</v>
      </c>
      <c r="D989" t="s">
        <v>31674</v>
      </c>
      <c r="E989">
        <v>10.178000000000001</v>
      </c>
    </row>
    <row r="990" spans="1:5" x14ac:dyDescent="0.35">
      <c r="A990">
        <v>6139</v>
      </c>
      <c r="B990" s="267">
        <v>45253</v>
      </c>
      <c r="C990">
        <v>2135</v>
      </c>
      <c r="D990" t="s">
        <v>31654</v>
      </c>
      <c r="E990">
        <v>35.42</v>
      </c>
    </row>
    <row r="991" spans="1:5" x14ac:dyDescent="0.35">
      <c r="A991">
        <v>6140</v>
      </c>
      <c r="B991" s="267">
        <v>45259</v>
      </c>
      <c r="C991">
        <v>2503</v>
      </c>
      <c r="D991" t="s">
        <v>31631</v>
      </c>
      <c r="E991">
        <v>31.861999999999998</v>
      </c>
    </row>
    <row r="992" spans="1:5" x14ac:dyDescent="0.35">
      <c r="A992">
        <v>6141</v>
      </c>
      <c r="B992" s="267">
        <v>44977</v>
      </c>
      <c r="C992">
        <v>2503</v>
      </c>
      <c r="D992" t="s">
        <v>31631</v>
      </c>
      <c r="E992">
        <v>26.25</v>
      </c>
    </row>
    <row r="993" spans="1:5" x14ac:dyDescent="0.35">
      <c r="A993">
        <v>6157</v>
      </c>
      <c r="B993" s="267">
        <v>45273</v>
      </c>
      <c r="C993">
        <v>145</v>
      </c>
      <c r="D993" t="s">
        <v>31643</v>
      </c>
      <c r="E993">
        <v>11.67</v>
      </c>
    </row>
    <row r="994" spans="1:5" x14ac:dyDescent="0.35">
      <c r="A994">
        <v>6158</v>
      </c>
      <c r="B994" s="267">
        <v>45198</v>
      </c>
      <c r="C994">
        <v>145</v>
      </c>
      <c r="D994" t="s">
        <v>31643</v>
      </c>
      <c r="E994">
        <v>26.2</v>
      </c>
    </row>
    <row r="995" spans="1:5" x14ac:dyDescent="0.35">
      <c r="A995">
        <v>6159</v>
      </c>
      <c r="B995" s="267">
        <v>45079</v>
      </c>
      <c r="C995">
        <v>145</v>
      </c>
      <c r="D995" t="s">
        <v>31643</v>
      </c>
      <c r="E995">
        <v>12.22</v>
      </c>
    </row>
    <row r="996" spans="1:5" x14ac:dyDescent="0.35">
      <c r="A996">
        <v>6186</v>
      </c>
      <c r="B996" s="267">
        <v>45118</v>
      </c>
      <c r="C996">
        <v>2036</v>
      </c>
      <c r="D996" t="s">
        <v>31624</v>
      </c>
      <c r="E996">
        <v>33.31</v>
      </c>
    </row>
    <row r="997" spans="1:5" x14ac:dyDescent="0.35">
      <c r="A997">
        <v>6198</v>
      </c>
      <c r="B997" s="267">
        <v>45189</v>
      </c>
      <c r="C997">
        <v>1517</v>
      </c>
      <c r="D997" t="s">
        <v>31623</v>
      </c>
      <c r="E997">
        <v>9.3000000000000007</v>
      </c>
    </row>
    <row r="998" spans="1:5" x14ac:dyDescent="0.35">
      <c r="A998">
        <v>6219</v>
      </c>
      <c r="B998" s="267">
        <v>45198</v>
      </c>
      <c r="C998">
        <v>2772</v>
      </c>
      <c r="D998" t="s">
        <v>31665</v>
      </c>
      <c r="E998">
        <v>26.16</v>
      </c>
    </row>
    <row r="999" spans="1:5" x14ac:dyDescent="0.35">
      <c r="A999">
        <v>6221</v>
      </c>
      <c r="B999" s="267">
        <v>45050</v>
      </c>
      <c r="C999">
        <v>2772</v>
      </c>
      <c r="D999" t="s">
        <v>31665</v>
      </c>
      <c r="E999">
        <v>31.57</v>
      </c>
    </row>
    <row r="1000" spans="1:5" x14ac:dyDescent="0.35">
      <c r="A1000">
        <v>6225</v>
      </c>
      <c r="B1000" s="267">
        <v>45104</v>
      </c>
      <c r="C1000">
        <v>2825</v>
      </c>
      <c r="D1000" t="s">
        <v>31713</v>
      </c>
      <c r="E1000">
        <v>0</v>
      </c>
    </row>
    <row r="1001" spans="1:5" x14ac:dyDescent="0.35">
      <c r="A1001">
        <v>6226</v>
      </c>
      <c r="B1001" s="267">
        <v>45104</v>
      </c>
      <c r="C1001">
        <v>2825</v>
      </c>
      <c r="D1001" t="s">
        <v>31713</v>
      </c>
      <c r="E1001">
        <v>11.3</v>
      </c>
    </row>
    <row r="1002" spans="1:5" x14ac:dyDescent="0.35">
      <c r="A1002">
        <v>6227</v>
      </c>
      <c r="B1002" s="267">
        <v>45209</v>
      </c>
      <c r="C1002">
        <v>1319</v>
      </c>
      <c r="D1002" t="s">
        <v>31687</v>
      </c>
      <c r="E1002">
        <v>5.58</v>
      </c>
    </row>
    <row r="1003" spans="1:5" x14ac:dyDescent="0.35">
      <c r="A1003">
        <v>6228</v>
      </c>
      <c r="B1003" s="267">
        <v>45209</v>
      </c>
      <c r="C1003">
        <v>1319</v>
      </c>
      <c r="D1003" t="s">
        <v>31687</v>
      </c>
      <c r="E1003">
        <v>4.2300000000000004</v>
      </c>
    </row>
    <row r="1004" spans="1:5" x14ac:dyDescent="0.35">
      <c r="A1004">
        <v>6229</v>
      </c>
      <c r="B1004" s="267">
        <v>44957</v>
      </c>
      <c r="C1004">
        <v>2834</v>
      </c>
      <c r="D1004" t="s">
        <v>31745</v>
      </c>
      <c r="E1004">
        <v>8.16</v>
      </c>
    </row>
    <row r="1005" spans="1:5" x14ac:dyDescent="0.35">
      <c r="A1005">
        <v>6259</v>
      </c>
      <c r="B1005" s="267">
        <v>45099</v>
      </c>
      <c r="C1005">
        <v>630</v>
      </c>
      <c r="D1005" t="s">
        <v>31675</v>
      </c>
      <c r="E1005">
        <v>10.032</v>
      </c>
    </row>
    <row r="1006" spans="1:5" x14ac:dyDescent="0.35">
      <c r="A1006">
        <v>6260</v>
      </c>
      <c r="B1006" s="267">
        <v>45099</v>
      </c>
      <c r="C1006">
        <v>630</v>
      </c>
      <c r="D1006" t="s">
        <v>31675</v>
      </c>
      <c r="E1006">
        <v>8.8930000000000007</v>
      </c>
    </row>
    <row r="1007" spans="1:5" x14ac:dyDescent="0.35">
      <c r="A1007">
        <v>6261</v>
      </c>
      <c r="B1007" s="267">
        <v>45099</v>
      </c>
      <c r="C1007">
        <v>630</v>
      </c>
      <c r="D1007" t="s">
        <v>31675</v>
      </c>
      <c r="E1007">
        <v>6.798</v>
      </c>
    </row>
    <row r="1008" spans="1:5" x14ac:dyDescent="0.35">
      <c r="A1008">
        <v>6262</v>
      </c>
      <c r="B1008" s="267">
        <v>45131</v>
      </c>
      <c r="C1008">
        <v>2026</v>
      </c>
      <c r="D1008" t="s">
        <v>31674</v>
      </c>
      <c r="E1008">
        <v>7.085</v>
      </c>
    </row>
    <row r="1009" spans="1:5" x14ac:dyDescent="0.35">
      <c r="A1009">
        <v>6263</v>
      </c>
      <c r="B1009" s="267">
        <v>45216</v>
      </c>
      <c r="C1009">
        <v>2026</v>
      </c>
      <c r="D1009" t="s">
        <v>31674</v>
      </c>
      <c r="E1009">
        <v>16.329999999999998</v>
      </c>
    </row>
    <row r="1010" spans="1:5" x14ac:dyDescent="0.35">
      <c r="A1010">
        <v>6272</v>
      </c>
      <c r="B1010" s="267">
        <v>44972</v>
      </c>
      <c r="C1010">
        <v>294</v>
      </c>
      <c r="D1010" t="s">
        <v>31628</v>
      </c>
      <c r="E1010">
        <v>37.183</v>
      </c>
    </row>
    <row r="1011" spans="1:5" x14ac:dyDescent="0.35">
      <c r="A1011">
        <v>6305</v>
      </c>
      <c r="B1011" s="267">
        <v>45180</v>
      </c>
      <c r="C1011">
        <v>106</v>
      </c>
      <c r="D1011" t="s">
        <v>31689</v>
      </c>
      <c r="E1011">
        <v>6.33</v>
      </c>
    </row>
    <row r="1012" spans="1:5" x14ac:dyDescent="0.35">
      <c r="A1012">
        <v>6306</v>
      </c>
      <c r="B1012" s="267">
        <v>45180</v>
      </c>
      <c r="C1012">
        <v>106</v>
      </c>
      <c r="D1012" t="s">
        <v>31689</v>
      </c>
      <c r="E1012">
        <v>6.33</v>
      </c>
    </row>
    <row r="1013" spans="1:5" x14ac:dyDescent="0.35">
      <c r="A1013">
        <v>6307</v>
      </c>
      <c r="B1013" s="267">
        <v>45180</v>
      </c>
      <c r="C1013">
        <v>106</v>
      </c>
      <c r="D1013" t="s">
        <v>31689</v>
      </c>
      <c r="E1013">
        <v>0</v>
      </c>
    </row>
    <row r="1014" spans="1:5" x14ac:dyDescent="0.35">
      <c r="A1014">
        <v>6311</v>
      </c>
      <c r="B1014" s="267">
        <v>45008</v>
      </c>
      <c r="C1014">
        <v>2135</v>
      </c>
      <c r="D1014" t="s">
        <v>31654</v>
      </c>
      <c r="E1014">
        <v>52.35</v>
      </c>
    </row>
    <row r="1015" spans="1:5" x14ac:dyDescent="0.35">
      <c r="A1015">
        <v>6319</v>
      </c>
      <c r="B1015" s="267">
        <v>45177</v>
      </c>
      <c r="C1015">
        <v>2312</v>
      </c>
      <c r="D1015" t="s">
        <v>31653</v>
      </c>
      <c r="E1015">
        <v>28.93</v>
      </c>
    </row>
    <row r="1016" spans="1:5" x14ac:dyDescent="0.35">
      <c r="A1016">
        <v>6324</v>
      </c>
      <c r="B1016" s="267">
        <v>45278</v>
      </c>
      <c r="C1016">
        <v>2019</v>
      </c>
      <c r="D1016" t="s">
        <v>31618</v>
      </c>
      <c r="E1016">
        <v>24.21</v>
      </c>
    </row>
    <row r="1017" spans="1:5" x14ac:dyDescent="0.35">
      <c r="A1017">
        <v>6328</v>
      </c>
      <c r="B1017" s="267">
        <v>45210</v>
      </c>
      <c r="C1017">
        <v>2373</v>
      </c>
      <c r="D1017" t="s">
        <v>31661</v>
      </c>
      <c r="E1017">
        <v>17.806999999999999</v>
      </c>
    </row>
    <row r="1018" spans="1:5" x14ac:dyDescent="0.35">
      <c r="A1018">
        <v>6345</v>
      </c>
      <c r="B1018" s="267">
        <v>45273</v>
      </c>
      <c r="C1018">
        <v>145</v>
      </c>
      <c r="D1018" t="s">
        <v>31643</v>
      </c>
      <c r="E1018">
        <v>30.581</v>
      </c>
    </row>
    <row r="1019" spans="1:5" x14ac:dyDescent="0.35">
      <c r="A1019">
        <v>6346</v>
      </c>
      <c r="B1019" s="267">
        <v>45273</v>
      </c>
      <c r="C1019">
        <v>145</v>
      </c>
      <c r="D1019" t="s">
        <v>31643</v>
      </c>
      <c r="E1019">
        <v>13.215999999999999</v>
      </c>
    </row>
    <row r="1020" spans="1:5" x14ac:dyDescent="0.35">
      <c r="A1020">
        <v>6361</v>
      </c>
      <c r="B1020" s="267">
        <v>45250</v>
      </c>
      <c r="C1020">
        <v>2635</v>
      </c>
      <c r="D1020" t="s">
        <v>31723</v>
      </c>
      <c r="E1020">
        <v>7.4249999999999998</v>
      </c>
    </row>
    <row r="1021" spans="1:5" x14ac:dyDescent="0.35">
      <c r="A1021">
        <v>6364</v>
      </c>
      <c r="B1021" s="267">
        <v>44956</v>
      </c>
      <c r="C1021">
        <v>2867</v>
      </c>
      <c r="D1021" t="s">
        <v>31662</v>
      </c>
      <c r="E1021">
        <v>44.887999999999998</v>
      </c>
    </row>
    <row r="1022" spans="1:5" x14ac:dyDescent="0.35">
      <c r="A1022">
        <v>6368</v>
      </c>
      <c r="B1022" s="267">
        <v>45109</v>
      </c>
      <c r="C1022">
        <v>257</v>
      </c>
      <c r="D1022" t="s">
        <v>31681</v>
      </c>
      <c r="E1022">
        <v>14.5</v>
      </c>
    </row>
    <row r="1023" spans="1:5" x14ac:dyDescent="0.35">
      <c r="A1023">
        <v>6372</v>
      </c>
      <c r="B1023" s="267">
        <v>45109</v>
      </c>
      <c r="C1023">
        <v>257</v>
      </c>
      <c r="D1023" t="s">
        <v>31681</v>
      </c>
      <c r="E1023">
        <v>11.5</v>
      </c>
    </row>
    <row r="1024" spans="1:5" x14ac:dyDescent="0.35">
      <c r="A1024">
        <v>6373</v>
      </c>
      <c r="B1024" s="267">
        <v>45149</v>
      </c>
      <c r="C1024">
        <v>2916</v>
      </c>
      <c r="D1024" t="s">
        <v>31752</v>
      </c>
      <c r="E1024">
        <v>52</v>
      </c>
    </row>
    <row r="1025" spans="1:5" x14ac:dyDescent="0.35">
      <c r="A1025">
        <v>6374</v>
      </c>
      <c r="B1025" s="267">
        <v>45149</v>
      </c>
      <c r="C1025">
        <v>2916</v>
      </c>
      <c r="D1025" t="s">
        <v>31752</v>
      </c>
      <c r="E1025">
        <v>22</v>
      </c>
    </row>
    <row r="1026" spans="1:5" x14ac:dyDescent="0.35">
      <c r="A1026">
        <v>6375</v>
      </c>
      <c r="B1026" s="267">
        <v>45149</v>
      </c>
      <c r="C1026">
        <v>2916</v>
      </c>
      <c r="D1026" t="s">
        <v>31752</v>
      </c>
      <c r="E1026">
        <v>12.5</v>
      </c>
    </row>
    <row r="1027" spans="1:5" x14ac:dyDescent="0.35">
      <c r="A1027">
        <v>6377</v>
      </c>
      <c r="B1027" s="267">
        <v>45196</v>
      </c>
      <c r="C1027">
        <v>116</v>
      </c>
      <c r="D1027" t="s">
        <v>31642</v>
      </c>
      <c r="E1027">
        <v>4.83</v>
      </c>
    </row>
    <row r="1028" spans="1:5" x14ac:dyDescent="0.35">
      <c r="A1028">
        <v>6378</v>
      </c>
      <c r="B1028" s="267">
        <v>45196</v>
      </c>
      <c r="C1028">
        <v>116</v>
      </c>
      <c r="D1028" t="s">
        <v>31642</v>
      </c>
      <c r="E1028">
        <v>29.36</v>
      </c>
    </row>
    <row r="1029" spans="1:5" x14ac:dyDescent="0.35">
      <c r="A1029">
        <v>6379</v>
      </c>
      <c r="B1029" s="267">
        <v>45196</v>
      </c>
      <c r="C1029">
        <v>116</v>
      </c>
      <c r="D1029" t="s">
        <v>31642</v>
      </c>
      <c r="E1029">
        <v>14.21</v>
      </c>
    </row>
    <row r="1030" spans="1:5" x14ac:dyDescent="0.35">
      <c r="A1030">
        <v>6380</v>
      </c>
      <c r="B1030" s="267">
        <v>45107</v>
      </c>
      <c r="C1030">
        <v>2918</v>
      </c>
      <c r="D1030" t="s">
        <v>31705</v>
      </c>
      <c r="E1030">
        <v>8.4600000000000009</v>
      </c>
    </row>
    <row r="1031" spans="1:5" x14ac:dyDescent="0.35">
      <c r="A1031">
        <v>6381</v>
      </c>
      <c r="B1031" s="267">
        <v>44998</v>
      </c>
      <c r="C1031">
        <v>2918</v>
      </c>
      <c r="D1031" t="s">
        <v>31705</v>
      </c>
      <c r="E1031">
        <v>6.4980000000000002</v>
      </c>
    </row>
    <row r="1032" spans="1:5" x14ac:dyDescent="0.35">
      <c r="A1032">
        <v>6382</v>
      </c>
      <c r="B1032" s="267">
        <v>45107</v>
      </c>
      <c r="C1032">
        <v>2918</v>
      </c>
      <c r="D1032" t="s">
        <v>31705</v>
      </c>
      <c r="E1032">
        <v>40.61</v>
      </c>
    </row>
    <row r="1033" spans="1:5" x14ac:dyDescent="0.35">
      <c r="A1033">
        <v>6392</v>
      </c>
      <c r="B1033" s="267">
        <v>45210</v>
      </c>
      <c r="C1033">
        <v>2373</v>
      </c>
      <c r="D1033" t="s">
        <v>31661</v>
      </c>
      <c r="E1033">
        <v>17.024000000000001</v>
      </c>
    </row>
    <row r="1034" spans="1:5" x14ac:dyDescent="0.35">
      <c r="A1034">
        <v>6399</v>
      </c>
      <c r="B1034" s="267">
        <v>45180</v>
      </c>
      <c r="C1034">
        <v>2656</v>
      </c>
      <c r="D1034" t="s">
        <v>31726</v>
      </c>
      <c r="E1034">
        <v>36.1</v>
      </c>
    </row>
    <row r="1035" spans="1:5" x14ac:dyDescent="0.35">
      <c r="A1035">
        <v>6402</v>
      </c>
      <c r="B1035" s="267">
        <v>45107</v>
      </c>
      <c r="C1035">
        <v>2548</v>
      </c>
      <c r="D1035" t="s">
        <v>31716</v>
      </c>
      <c r="E1035">
        <v>332.5</v>
      </c>
    </row>
    <row r="1036" spans="1:5" x14ac:dyDescent="0.35">
      <c r="A1036">
        <v>6407</v>
      </c>
      <c r="B1036" s="267">
        <v>45009</v>
      </c>
      <c r="C1036">
        <v>2738</v>
      </c>
      <c r="D1036" t="s">
        <v>31710</v>
      </c>
      <c r="E1036">
        <v>19.489999999999998</v>
      </c>
    </row>
    <row r="1037" spans="1:5" x14ac:dyDescent="0.35">
      <c r="A1037">
        <v>6415</v>
      </c>
      <c r="B1037" s="267">
        <v>44956</v>
      </c>
      <c r="C1037">
        <v>2867</v>
      </c>
      <c r="D1037" t="s">
        <v>31662</v>
      </c>
      <c r="E1037">
        <v>18.366</v>
      </c>
    </row>
    <row r="1038" spans="1:5" x14ac:dyDescent="0.35">
      <c r="A1038">
        <v>6417</v>
      </c>
      <c r="B1038" s="267">
        <v>44956</v>
      </c>
      <c r="C1038">
        <v>2867</v>
      </c>
      <c r="D1038" t="s">
        <v>31662</v>
      </c>
      <c r="E1038">
        <v>22.231000000000002</v>
      </c>
    </row>
    <row r="1039" spans="1:5" x14ac:dyDescent="0.35">
      <c r="A1039">
        <v>6419</v>
      </c>
      <c r="B1039" s="267">
        <v>44956</v>
      </c>
      <c r="C1039">
        <v>2867</v>
      </c>
      <c r="D1039" t="s">
        <v>31662</v>
      </c>
      <c r="E1039">
        <v>22.231000000000002</v>
      </c>
    </row>
    <row r="1040" spans="1:5" x14ac:dyDescent="0.35">
      <c r="A1040">
        <v>6420</v>
      </c>
      <c r="B1040" s="267">
        <v>44956</v>
      </c>
      <c r="C1040">
        <v>2867</v>
      </c>
      <c r="D1040" t="s">
        <v>31662</v>
      </c>
      <c r="E1040">
        <v>23.085999999999999</v>
      </c>
    </row>
    <row r="1041" spans="1:5" x14ac:dyDescent="0.35">
      <c r="A1041">
        <v>6424</v>
      </c>
      <c r="B1041" s="267">
        <v>45188</v>
      </c>
      <c r="C1041">
        <v>2723</v>
      </c>
      <c r="D1041" t="s">
        <v>31732</v>
      </c>
      <c r="E1041">
        <v>3.24</v>
      </c>
    </row>
    <row r="1042" spans="1:5" x14ac:dyDescent="0.35">
      <c r="A1042">
        <v>6428</v>
      </c>
      <c r="B1042" s="267">
        <v>45198</v>
      </c>
      <c r="C1042">
        <v>2772</v>
      </c>
      <c r="D1042" t="s">
        <v>31665</v>
      </c>
      <c r="E1042">
        <v>16.149999999999999</v>
      </c>
    </row>
    <row r="1043" spans="1:5" x14ac:dyDescent="0.35">
      <c r="A1043">
        <v>6433</v>
      </c>
      <c r="B1043" s="267">
        <v>45104</v>
      </c>
      <c r="C1043">
        <v>2825</v>
      </c>
      <c r="D1043" t="s">
        <v>31713</v>
      </c>
      <c r="E1043">
        <v>9.23</v>
      </c>
    </row>
    <row r="1044" spans="1:5" x14ac:dyDescent="0.35">
      <c r="A1044">
        <v>6434</v>
      </c>
      <c r="B1044" s="267">
        <v>45104</v>
      </c>
      <c r="C1044">
        <v>2825</v>
      </c>
      <c r="D1044" t="s">
        <v>31713</v>
      </c>
      <c r="E1044">
        <v>13.8</v>
      </c>
    </row>
    <row r="1045" spans="1:5" x14ac:dyDescent="0.35">
      <c r="A1045">
        <v>6436</v>
      </c>
      <c r="B1045" s="267">
        <v>45104</v>
      </c>
      <c r="C1045">
        <v>2825</v>
      </c>
      <c r="D1045" t="s">
        <v>31713</v>
      </c>
      <c r="E1045">
        <v>12.3</v>
      </c>
    </row>
    <row r="1046" spans="1:5" x14ac:dyDescent="0.35">
      <c r="A1046">
        <v>6437</v>
      </c>
      <c r="B1046" s="267">
        <v>45104</v>
      </c>
      <c r="C1046">
        <v>2825</v>
      </c>
      <c r="D1046" t="s">
        <v>31713</v>
      </c>
      <c r="E1046">
        <v>3.9</v>
      </c>
    </row>
    <row r="1047" spans="1:5" x14ac:dyDescent="0.35">
      <c r="A1047">
        <v>6438</v>
      </c>
      <c r="B1047" s="267">
        <v>45104</v>
      </c>
      <c r="C1047">
        <v>2825</v>
      </c>
      <c r="D1047" t="s">
        <v>31713</v>
      </c>
      <c r="E1047">
        <v>3</v>
      </c>
    </row>
    <row r="1048" spans="1:5" x14ac:dyDescent="0.35">
      <c r="A1048">
        <v>6440</v>
      </c>
      <c r="B1048" s="267">
        <v>44957</v>
      </c>
      <c r="C1048">
        <v>2147</v>
      </c>
      <c r="D1048" t="s">
        <v>31702</v>
      </c>
      <c r="E1048">
        <v>10.119999999999999</v>
      </c>
    </row>
    <row r="1049" spans="1:5" x14ac:dyDescent="0.35">
      <c r="A1049">
        <v>6457</v>
      </c>
      <c r="B1049" s="267">
        <v>45077</v>
      </c>
      <c r="C1049">
        <v>2927</v>
      </c>
      <c r="D1049" t="s">
        <v>31753</v>
      </c>
      <c r="E1049">
        <v>6.12</v>
      </c>
    </row>
    <row r="1050" spans="1:5" x14ac:dyDescent="0.35">
      <c r="A1050">
        <v>6458</v>
      </c>
      <c r="B1050" s="267">
        <v>45212</v>
      </c>
      <c r="C1050">
        <v>2927</v>
      </c>
      <c r="D1050" t="s">
        <v>31753</v>
      </c>
      <c r="E1050">
        <v>11.31</v>
      </c>
    </row>
    <row r="1051" spans="1:5" x14ac:dyDescent="0.35">
      <c r="A1051">
        <v>6459</v>
      </c>
      <c r="B1051" s="267">
        <v>45212</v>
      </c>
      <c r="C1051">
        <v>2927</v>
      </c>
      <c r="D1051" t="s">
        <v>31753</v>
      </c>
      <c r="E1051">
        <v>8.65</v>
      </c>
    </row>
    <row r="1052" spans="1:5" x14ac:dyDescent="0.35">
      <c r="A1052">
        <v>6460</v>
      </c>
      <c r="B1052" s="267">
        <v>45212</v>
      </c>
      <c r="C1052">
        <v>2927</v>
      </c>
      <c r="D1052" t="s">
        <v>31753</v>
      </c>
      <c r="E1052">
        <v>8.17</v>
      </c>
    </row>
    <row r="1053" spans="1:5" x14ac:dyDescent="0.35">
      <c r="A1053">
        <v>6461</v>
      </c>
      <c r="B1053" s="267">
        <v>45077</v>
      </c>
      <c r="C1053">
        <v>2927</v>
      </c>
      <c r="D1053" t="s">
        <v>31753</v>
      </c>
      <c r="E1053">
        <v>13.21</v>
      </c>
    </row>
    <row r="1054" spans="1:5" x14ac:dyDescent="0.35">
      <c r="A1054">
        <v>6462</v>
      </c>
      <c r="B1054" s="267">
        <v>45077</v>
      </c>
      <c r="C1054">
        <v>2927</v>
      </c>
      <c r="D1054" t="s">
        <v>31753</v>
      </c>
      <c r="E1054">
        <v>7.8</v>
      </c>
    </row>
    <row r="1055" spans="1:5" x14ac:dyDescent="0.35">
      <c r="A1055">
        <v>6463</v>
      </c>
      <c r="B1055" s="267">
        <v>45212</v>
      </c>
      <c r="C1055">
        <v>2927</v>
      </c>
      <c r="D1055" t="s">
        <v>31753</v>
      </c>
      <c r="E1055">
        <v>6.2</v>
      </c>
    </row>
    <row r="1056" spans="1:5" x14ac:dyDescent="0.35">
      <c r="A1056">
        <v>6464</v>
      </c>
      <c r="B1056" s="267">
        <v>45077</v>
      </c>
      <c r="C1056">
        <v>2927</v>
      </c>
      <c r="D1056" t="s">
        <v>31753</v>
      </c>
      <c r="E1056">
        <v>10.74</v>
      </c>
    </row>
    <row r="1057" spans="1:5" x14ac:dyDescent="0.35">
      <c r="A1057">
        <v>6468</v>
      </c>
      <c r="B1057" s="267">
        <v>45077</v>
      </c>
      <c r="C1057">
        <v>2927</v>
      </c>
      <c r="D1057" t="s">
        <v>31753</v>
      </c>
      <c r="E1057">
        <v>12.64</v>
      </c>
    </row>
    <row r="1058" spans="1:5" x14ac:dyDescent="0.35">
      <c r="A1058">
        <v>6475</v>
      </c>
      <c r="B1058" s="267">
        <v>45001</v>
      </c>
      <c r="C1058">
        <v>2930</v>
      </c>
      <c r="D1058" t="s">
        <v>31684</v>
      </c>
      <c r="E1058">
        <v>8.0890000000000004</v>
      </c>
    </row>
    <row r="1059" spans="1:5" x14ac:dyDescent="0.35">
      <c r="A1059">
        <v>6478</v>
      </c>
      <c r="B1059" s="267">
        <v>44998</v>
      </c>
      <c r="C1059">
        <v>2918</v>
      </c>
      <c r="D1059" t="s">
        <v>31705</v>
      </c>
      <c r="E1059">
        <v>6.65</v>
      </c>
    </row>
    <row r="1060" spans="1:5" x14ac:dyDescent="0.35">
      <c r="A1060">
        <v>6482</v>
      </c>
      <c r="B1060" s="267">
        <v>45021</v>
      </c>
      <c r="C1060">
        <v>2881</v>
      </c>
      <c r="D1060" t="s">
        <v>31754</v>
      </c>
      <c r="E1060">
        <v>11.79</v>
      </c>
    </row>
    <row r="1061" spans="1:5" x14ac:dyDescent="0.35">
      <c r="A1061">
        <v>6483</v>
      </c>
      <c r="B1061" s="267">
        <v>45021</v>
      </c>
      <c r="C1061">
        <v>2881</v>
      </c>
      <c r="D1061" t="s">
        <v>31754</v>
      </c>
      <c r="E1061">
        <v>38.78</v>
      </c>
    </row>
    <row r="1062" spans="1:5" x14ac:dyDescent="0.35">
      <c r="A1062">
        <v>6485</v>
      </c>
      <c r="B1062" s="267">
        <v>45021</v>
      </c>
      <c r="C1062">
        <v>2881</v>
      </c>
      <c r="D1062" t="s">
        <v>31754</v>
      </c>
      <c r="E1062">
        <v>8.31</v>
      </c>
    </row>
    <row r="1063" spans="1:5" x14ac:dyDescent="0.35">
      <c r="A1063">
        <v>6486</v>
      </c>
      <c r="B1063" s="267">
        <v>44957</v>
      </c>
      <c r="C1063">
        <v>2881</v>
      </c>
      <c r="D1063" t="s">
        <v>31754</v>
      </c>
      <c r="E1063">
        <v>6.23</v>
      </c>
    </row>
    <row r="1064" spans="1:5" x14ac:dyDescent="0.35">
      <c r="A1064">
        <v>6487</v>
      </c>
      <c r="B1064" s="267">
        <v>44957</v>
      </c>
      <c r="C1064">
        <v>2881</v>
      </c>
      <c r="D1064" t="s">
        <v>31754</v>
      </c>
      <c r="E1064">
        <v>6.25</v>
      </c>
    </row>
    <row r="1065" spans="1:5" x14ac:dyDescent="0.35">
      <c r="A1065">
        <v>6490</v>
      </c>
      <c r="B1065" s="267">
        <v>45107</v>
      </c>
      <c r="C1065">
        <v>2918</v>
      </c>
      <c r="D1065" t="s">
        <v>31705</v>
      </c>
      <c r="E1065">
        <v>5.93</v>
      </c>
    </row>
    <row r="1066" spans="1:5" x14ac:dyDescent="0.35">
      <c r="A1066">
        <v>6492</v>
      </c>
      <c r="B1066" s="267">
        <v>45244</v>
      </c>
      <c r="C1066">
        <v>2933</v>
      </c>
      <c r="D1066" t="s">
        <v>31755</v>
      </c>
      <c r="E1066">
        <v>4.75</v>
      </c>
    </row>
    <row r="1067" spans="1:5" x14ac:dyDescent="0.35">
      <c r="A1067">
        <v>6503</v>
      </c>
      <c r="B1067" s="267">
        <v>45258</v>
      </c>
      <c r="C1067">
        <v>2657</v>
      </c>
      <c r="D1067" t="s">
        <v>31619</v>
      </c>
      <c r="E1067">
        <v>8.7989999999999995</v>
      </c>
    </row>
    <row r="1068" spans="1:5" x14ac:dyDescent="0.35">
      <c r="A1068">
        <v>6504</v>
      </c>
      <c r="B1068" s="267">
        <v>45179</v>
      </c>
      <c r="C1068">
        <v>527</v>
      </c>
      <c r="D1068" t="s">
        <v>31704</v>
      </c>
      <c r="E1068">
        <v>33.299999999999997</v>
      </c>
    </row>
    <row r="1069" spans="1:5" x14ac:dyDescent="0.35">
      <c r="A1069">
        <v>6509</v>
      </c>
      <c r="B1069" s="267">
        <v>45210</v>
      </c>
      <c r="C1069">
        <v>2373</v>
      </c>
      <c r="D1069" t="s">
        <v>31661</v>
      </c>
      <c r="E1069">
        <v>28.087</v>
      </c>
    </row>
    <row r="1070" spans="1:5" x14ac:dyDescent="0.35">
      <c r="A1070">
        <v>6512</v>
      </c>
      <c r="B1070" s="267">
        <v>45258</v>
      </c>
      <c r="C1070">
        <v>2703</v>
      </c>
      <c r="D1070" t="s">
        <v>31729</v>
      </c>
      <c r="E1070">
        <v>45.683999999999997</v>
      </c>
    </row>
    <row r="1071" spans="1:5" x14ac:dyDescent="0.35">
      <c r="A1071">
        <v>6512</v>
      </c>
      <c r="B1071" s="267">
        <v>45258</v>
      </c>
      <c r="C1071">
        <v>2703</v>
      </c>
      <c r="D1071" t="s">
        <v>31729</v>
      </c>
      <c r="E1071">
        <v>69.912000000000006</v>
      </c>
    </row>
    <row r="1072" spans="1:5" x14ac:dyDescent="0.35">
      <c r="A1072">
        <v>6513</v>
      </c>
      <c r="B1072" s="267">
        <v>45258</v>
      </c>
      <c r="C1072">
        <v>2703</v>
      </c>
      <c r="D1072" t="s">
        <v>31729</v>
      </c>
      <c r="E1072">
        <v>50.76</v>
      </c>
    </row>
    <row r="1073" spans="1:5" x14ac:dyDescent="0.35">
      <c r="A1073">
        <v>6513</v>
      </c>
      <c r="B1073" s="267">
        <v>45258</v>
      </c>
      <c r="C1073">
        <v>2703</v>
      </c>
      <c r="D1073" t="s">
        <v>31729</v>
      </c>
      <c r="E1073">
        <v>69.912000000000006</v>
      </c>
    </row>
    <row r="1074" spans="1:5" x14ac:dyDescent="0.35">
      <c r="A1074">
        <v>6514</v>
      </c>
      <c r="B1074" s="267">
        <v>45033</v>
      </c>
      <c r="C1074">
        <v>294</v>
      </c>
      <c r="D1074" t="s">
        <v>31628</v>
      </c>
      <c r="E1074">
        <v>45.625</v>
      </c>
    </row>
    <row r="1075" spans="1:5" x14ac:dyDescent="0.35">
      <c r="A1075">
        <v>6521</v>
      </c>
      <c r="B1075" s="267">
        <v>45189</v>
      </c>
      <c r="C1075">
        <v>2036</v>
      </c>
      <c r="D1075" t="s">
        <v>31624</v>
      </c>
      <c r="E1075">
        <v>10.92</v>
      </c>
    </row>
    <row r="1076" spans="1:5" x14ac:dyDescent="0.35">
      <c r="A1076">
        <v>6525</v>
      </c>
      <c r="B1076" s="267">
        <v>45099</v>
      </c>
      <c r="C1076">
        <v>1504</v>
      </c>
      <c r="D1076" t="s">
        <v>31671</v>
      </c>
      <c r="E1076">
        <v>5.0629999999999997</v>
      </c>
    </row>
    <row r="1077" spans="1:5" x14ac:dyDescent="0.35">
      <c r="A1077">
        <v>6527</v>
      </c>
      <c r="B1077" s="267">
        <v>45247</v>
      </c>
      <c r="C1077">
        <v>630</v>
      </c>
      <c r="D1077" t="s">
        <v>31675</v>
      </c>
      <c r="E1077">
        <v>5.3959999999999999</v>
      </c>
    </row>
    <row r="1078" spans="1:5" x14ac:dyDescent="0.35">
      <c r="A1078">
        <v>6528</v>
      </c>
      <c r="B1078" s="267">
        <v>44959</v>
      </c>
      <c r="C1078">
        <v>2743</v>
      </c>
      <c r="D1078" t="s">
        <v>31696</v>
      </c>
      <c r="E1078">
        <v>68.959999999999994</v>
      </c>
    </row>
    <row r="1079" spans="1:5" x14ac:dyDescent="0.35">
      <c r="A1079">
        <v>6529</v>
      </c>
      <c r="B1079" s="267">
        <v>45191</v>
      </c>
      <c r="C1079">
        <v>2743</v>
      </c>
      <c r="D1079" t="s">
        <v>31696</v>
      </c>
      <c r="E1079">
        <v>64.11</v>
      </c>
    </row>
    <row r="1080" spans="1:5" x14ac:dyDescent="0.35">
      <c r="A1080">
        <v>6531</v>
      </c>
      <c r="B1080" s="267">
        <v>44959</v>
      </c>
      <c r="C1080">
        <v>2743</v>
      </c>
      <c r="D1080" t="s">
        <v>31696</v>
      </c>
      <c r="E1080">
        <v>19.864999999999998</v>
      </c>
    </row>
    <row r="1081" spans="1:5" x14ac:dyDescent="0.35">
      <c r="A1081">
        <v>6543</v>
      </c>
      <c r="B1081" s="267">
        <v>45144</v>
      </c>
      <c r="C1081">
        <v>2194</v>
      </c>
      <c r="D1081" t="s">
        <v>31668</v>
      </c>
      <c r="E1081">
        <v>13.95</v>
      </c>
    </row>
    <row r="1082" spans="1:5" x14ac:dyDescent="0.35">
      <c r="A1082">
        <v>6553</v>
      </c>
      <c r="B1082" s="267">
        <v>45107</v>
      </c>
      <c r="C1082">
        <v>2685</v>
      </c>
      <c r="D1082" t="s">
        <v>31727</v>
      </c>
      <c r="E1082">
        <v>4.0599999999999996</v>
      </c>
    </row>
    <row r="1083" spans="1:5" x14ac:dyDescent="0.35">
      <c r="A1083">
        <v>6554</v>
      </c>
      <c r="B1083" s="267">
        <v>45192</v>
      </c>
      <c r="C1083">
        <v>2943</v>
      </c>
      <c r="D1083" t="s">
        <v>31756</v>
      </c>
      <c r="E1083">
        <v>24.57</v>
      </c>
    </row>
    <row r="1084" spans="1:5" x14ac:dyDescent="0.35">
      <c r="A1084">
        <v>6555</v>
      </c>
      <c r="B1084" s="267">
        <v>45198</v>
      </c>
      <c r="C1084">
        <v>2772</v>
      </c>
      <c r="D1084" t="s">
        <v>31665</v>
      </c>
      <c r="E1084">
        <v>13</v>
      </c>
    </row>
    <row r="1085" spans="1:5" x14ac:dyDescent="0.35">
      <c r="A1085">
        <v>6565</v>
      </c>
      <c r="B1085" s="267">
        <v>45190</v>
      </c>
      <c r="C1085">
        <v>2297</v>
      </c>
      <c r="D1085" t="s">
        <v>31679</v>
      </c>
      <c r="E1085">
        <v>11</v>
      </c>
    </row>
    <row r="1086" spans="1:5" x14ac:dyDescent="0.35">
      <c r="A1086">
        <v>6593</v>
      </c>
      <c r="B1086" s="267">
        <v>45179</v>
      </c>
      <c r="C1086">
        <v>518</v>
      </c>
      <c r="D1086" t="s">
        <v>31690</v>
      </c>
      <c r="E1086">
        <v>6.87</v>
      </c>
    </row>
    <row r="1087" spans="1:5" x14ac:dyDescent="0.35">
      <c r="A1087">
        <v>6597</v>
      </c>
      <c r="B1087" s="267">
        <v>44988</v>
      </c>
      <c r="C1087">
        <v>2036</v>
      </c>
      <c r="D1087" t="s">
        <v>31624</v>
      </c>
      <c r="E1087">
        <v>36.92</v>
      </c>
    </row>
    <row r="1088" spans="1:5" x14ac:dyDescent="0.35">
      <c r="A1088">
        <v>6600</v>
      </c>
      <c r="B1088" s="267">
        <v>45190</v>
      </c>
      <c r="C1088">
        <v>222</v>
      </c>
      <c r="D1088" t="s">
        <v>31693</v>
      </c>
      <c r="E1088">
        <v>9.9</v>
      </c>
    </row>
    <row r="1089" spans="1:5" x14ac:dyDescent="0.35">
      <c r="A1089">
        <v>6606</v>
      </c>
      <c r="B1089" s="267">
        <v>45113</v>
      </c>
      <c r="C1089">
        <v>222</v>
      </c>
      <c r="D1089" t="s">
        <v>31693</v>
      </c>
      <c r="E1089">
        <v>78</v>
      </c>
    </row>
    <row r="1090" spans="1:5" x14ac:dyDescent="0.35">
      <c r="A1090">
        <v>6640</v>
      </c>
      <c r="B1090" s="267">
        <v>45212</v>
      </c>
      <c r="C1090">
        <v>2927</v>
      </c>
      <c r="D1090" t="s">
        <v>31753</v>
      </c>
      <c r="E1090">
        <v>19</v>
      </c>
    </row>
    <row r="1091" spans="1:5" x14ac:dyDescent="0.35">
      <c r="A1091">
        <v>6659</v>
      </c>
      <c r="B1091" s="267">
        <v>45201</v>
      </c>
      <c r="C1091">
        <v>2686</v>
      </c>
      <c r="D1091" t="s">
        <v>31731</v>
      </c>
      <c r="E1091">
        <v>7.4080000000000004</v>
      </c>
    </row>
    <row r="1092" spans="1:5" x14ac:dyDescent="0.35">
      <c r="A1092">
        <v>6672</v>
      </c>
      <c r="B1092" s="267">
        <v>44957</v>
      </c>
      <c r="C1092">
        <v>2026</v>
      </c>
      <c r="D1092" t="s">
        <v>31674</v>
      </c>
      <c r="E1092">
        <v>5.1840000000000002</v>
      </c>
    </row>
    <row r="1093" spans="1:5" x14ac:dyDescent="0.35">
      <c r="A1093">
        <v>6675</v>
      </c>
      <c r="B1093" s="267">
        <v>45071</v>
      </c>
      <c r="C1093">
        <v>2991</v>
      </c>
      <c r="D1093" t="s">
        <v>31757</v>
      </c>
      <c r="E1093">
        <v>24.7</v>
      </c>
    </row>
    <row r="1094" spans="1:5" x14ac:dyDescent="0.35">
      <c r="A1094">
        <v>6677</v>
      </c>
      <c r="B1094" s="267">
        <v>45061</v>
      </c>
      <c r="C1094">
        <v>2991</v>
      </c>
      <c r="D1094" t="s">
        <v>31757</v>
      </c>
      <c r="E1094">
        <v>17.100000000000001</v>
      </c>
    </row>
    <row r="1095" spans="1:5" x14ac:dyDescent="0.35">
      <c r="A1095">
        <v>6678</v>
      </c>
      <c r="B1095" s="267">
        <v>45197</v>
      </c>
      <c r="C1095">
        <v>2991</v>
      </c>
      <c r="D1095" t="s">
        <v>31757</v>
      </c>
      <c r="E1095">
        <v>9.0299999999999994</v>
      </c>
    </row>
    <row r="1096" spans="1:5" x14ac:dyDescent="0.35">
      <c r="A1096">
        <v>6679</v>
      </c>
      <c r="B1096" s="267">
        <v>44959</v>
      </c>
      <c r="C1096">
        <v>2991</v>
      </c>
      <c r="D1096" t="s">
        <v>31757</v>
      </c>
      <c r="E1096">
        <v>15.675000000000001</v>
      </c>
    </row>
    <row r="1097" spans="1:5" x14ac:dyDescent="0.35">
      <c r="A1097">
        <v>6680</v>
      </c>
      <c r="B1097" s="267">
        <v>45197</v>
      </c>
      <c r="C1097">
        <v>2991</v>
      </c>
      <c r="D1097" t="s">
        <v>31757</v>
      </c>
      <c r="E1097">
        <v>9.0299999999999994</v>
      </c>
    </row>
    <row r="1098" spans="1:5" x14ac:dyDescent="0.35">
      <c r="A1098">
        <v>6681</v>
      </c>
      <c r="B1098" s="267">
        <v>45197</v>
      </c>
      <c r="C1098">
        <v>2991</v>
      </c>
      <c r="D1098" t="s">
        <v>31757</v>
      </c>
      <c r="E1098">
        <v>24.7</v>
      </c>
    </row>
    <row r="1099" spans="1:5" x14ac:dyDescent="0.35">
      <c r="A1099">
        <v>6682</v>
      </c>
      <c r="B1099" s="267">
        <v>45197</v>
      </c>
      <c r="C1099">
        <v>2991</v>
      </c>
      <c r="D1099" t="s">
        <v>31757</v>
      </c>
      <c r="E1099">
        <v>7.6</v>
      </c>
    </row>
    <row r="1100" spans="1:5" x14ac:dyDescent="0.35">
      <c r="A1100">
        <v>6684</v>
      </c>
      <c r="B1100" s="267">
        <v>45141</v>
      </c>
      <c r="C1100">
        <v>2995</v>
      </c>
      <c r="D1100" t="s">
        <v>31758</v>
      </c>
      <c r="E1100">
        <v>17.722000000000001</v>
      </c>
    </row>
    <row r="1101" spans="1:5" x14ac:dyDescent="0.35">
      <c r="A1101">
        <v>6685</v>
      </c>
      <c r="B1101" s="267">
        <v>45141</v>
      </c>
      <c r="C1101">
        <v>2995</v>
      </c>
      <c r="D1101" t="s">
        <v>31758</v>
      </c>
      <c r="E1101">
        <v>9.077</v>
      </c>
    </row>
    <row r="1102" spans="1:5" x14ac:dyDescent="0.35">
      <c r="A1102">
        <v>6686</v>
      </c>
      <c r="B1102" s="267">
        <v>45141</v>
      </c>
      <c r="C1102">
        <v>2995</v>
      </c>
      <c r="D1102" t="s">
        <v>31758</v>
      </c>
      <c r="E1102">
        <v>6.83</v>
      </c>
    </row>
    <row r="1103" spans="1:5" x14ac:dyDescent="0.35">
      <c r="A1103">
        <v>6687</v>
      </c>
      <c r="B1103" s="267">
        <v>45072</v>
      </c>
      <c r="C1103">
        <v>2995</v>
      </c>
      <c r="D1103" t="s">
        <v>31758</v>
      </c>
      <c r="E1103">
        <v>5.53</v>
      </c>
    </row>
    <row r="1104" spans="1:5" x14ac:dyDescent="0.35">
      <c r="A1104">
        <v>6688</v>
      </c>
      <c r="B1104" s="267">
        <v>45141</v>
      </c>
      <c r="C1104">
        <v>2995</v>
      </c>
      <c r="D1104" t="s">
        <v>31758</v>
      </c>
      <c r="E1104">
        <v>17.29</v>
      </c>
    </row>
    <row r="1105" spans="1:5" x14ac:dyDescent="0.35">
      <c r="A1105">
        <v>6689</v>
      </c>
      <c r="B1105" s="267">
        <v>45141</v>
      </c>
      <c r="C1105">
        <v>2995</v>
      </c>
      <c r="D1105" t="s">
        <v>31758</v>
      </c>
      <c r="E1105">
        <v>8.2129999999999992</v>
      </c>
    </row>
    <row r="1106" spans="1:5" x14ac:dyDescent="0.35">
      <c r="A1106">
        <v>6696</v>
      </c>
      <c r="B1106" s="267">
        <v>44971</v>
      </c>
      <c r="C1106">
        <v>2258</v>
      </c>
      <c r="D1106" t="s">
        <v>31680</v>
      </c>
      <c r="E1106">
        <v>15.574999999999999</v>
      </c>
    </row>
    <row r="1107" spans="1:5" x14ac:dyDescent="0.35">
      <c r="A1107">
        <v>6697</v>
      </c>
      <c r="B1107" s="267">
        <v>45092</v>
      </c>
      <c r="C1107">
        <v>2258</v>
      </c>
      <c r="D1107" t="s">
        <v>31680</v>
      </c>
      <c r="E1107">
        <v>40.200000000000003</v>
      </c>
    </row>
    <row r="1108" spans="1:5" x14ac:dyDescent="0.35">
      <c r="A1108">
        <v>6698</v>
      </c>
      <c r="B1108" s="267">
        <v>44959</v>
      </c>
      <c r="C1108">
        <v>3001</v>
      </c>
      <c r="D1108" t="s">
        <v>31759</v>
      </c>
      <c r="E1108">
        <v>9.31</v>
      </c>
    </row>
    <row r="1109" spans="1:5" x14ac:dyDescent="0.35">
      <c r="A1109">
        <v>6699</v>
      </c>
      <c r="B1109" s="267">
        <v>45183</v>
      </c>
      <c r="C1109">
        <v>3001</v>
      </c>
      <c r="D1109" t="s">
        <v>31759</v>
      </c>
      <c r="E1109">
        <v>10.38</v>
      </c>
    </row>
    <row r="1110" spans="1:5" x14ac:dyDescent="0.35">
      <c r="A1110">
        <v>6701</v>
      </c>
      <c r="B1110" s="267">
        <v>44959</v>
      </c>
      <c r="C1110">
        <v>3001</v>
      </c>
      <c r="D1110" t="s">
        <v>31759</v>
      </c>
      <c r="E1110">
        <v>4.9870000000000001</v>
      </c>
    </row>
    <row r="1111" spans="1:5" x14ac:dyDescent="0.35">
      <c r="A1111">
        <v>6702</v>
      </c>
      <c r="B1111" s="267">
        <v>45183</v>
      </c>
      <c r="C1111">
        <v>3001</v>
      </c>
      <c r="D1111" t="s">
        <v>31759</v>
      </c>
      <c r="E1111">
        <v>14.89</v>
      </c>
    </row>
    <row r="1112" spans="1:5" x14ac:dyDescent="0.35">
      <c r="A1112">
        <v>6706</v>
      </c>
      <c r="B1112" s="267">
        <v>45024</v>
      </c>
      <c r="C1112">
        <v>2736</v>
      </c>
      <c r="D1112" t="s">
        <v>31735</v>
      </c>
      <c r="E1112">
        <v>3.3250000000000002</v>
      </c>
    </row>
    <row r="1113" spans="1:5" x14ac:dyDescent="0.35">
      <c r="A1113">
        <v>6707</v>
      </c>
      <c r="B1113" s="267">
        <v>45025</v>
      </c>
      <c r="C1113">
        <v>2036</v>
      </c>
      <c r="D1113" t="s">
        <v>31624</v>
      </c>
      <c r="E1113">
        <v>28.42</v>
      </c>
    </row>
    <row r="1114" spans="1:5" x14ac:dyDescent="0.35">
      <c r="A1114">
        <v>6710</v>
      </c>
      <c r="B1114" s="267">
        <v>45230</v>
      </c>
      <c r="C1114">
        <v>3003</v>
      </c>
      <c r="D1114" t="s">
        <v>31760</v>
      </c>
      <c r="E1114">
        <v>7.78</v>
      </c>
    </row>
    <row r="1115" spans="1:5" x14ac:dyDescent="0.35">
      <c r="A1115">
        <v>6711</v>
      </c>
      <c r="B1115" s="267">
        <v>45197</v>
      </c>
      <c r="C1115">
        <v>2727</v>
      </c>
      <c r="D1115" t="s">
        <v>31733</v>
      </c>
      <c r="E1115">
        <v>5.68</v>
      </c>
    </row>
    <row r="1116" spans="1:5" x14ac:dyDescent="0.35">
      <c r="A1116">
        <v>6712</v>
      </c>
      <c r="B1116" s="267">
        <v>45258</v>
      </c>
      <c r="C1116">
        <v>2864</v>
      </c>
      <c r="D1116" t="s">
        <v>31750</v>
      </c>
      <c r="E1116">
        <v>16.628</v>
      </c>
    </row>
    <row r="1117" spans="1:5" x14ac:dyDescent="0.35">
      <c r="A1117">
        <v>6713</v>
      </c>
      <c r="B1117" s="267">
        <v>45258</v>
      </c>
      <c r="C1117">
        <v>2864</v>
      </c>
      <c r="D1117" t="s">
        <v>31750</v>
      </c>
      <c r="E1117">
        <v>16.811</v>
      </c>
    </row>
    <row r="1118" spans="1:5" x14ac:dyDescent="0.35">
      <c r="A1118">
        <v>6717</v>
      </c>
      <c r="B1118" s="267">
        <v>45258</v>
      </c>
      <c r="C1118">
        <v>2864</v>
      </c>
      <c r="D1118" t="s">
        <v>31750</v>
      </c>
      <c r="E1118">
        <v>61.902000000000001</v>
      </c>
    </row>
    <row r="1119" spans="1:5" x14ac:dyDescent="0.35">
      <c r="A1119">
        <v>6718</v>
      </c>
      <c r="B1119" s="267">
        <v>45043</v>
      </c>
      <c r="C1119">
        <v>504</v>
      </c>
      <c r="D1119" t="s">
        <v>31652</v>
      </c>
      <c r="E1119">
        <v>139</v>
      </c>
    </row>
    <row r="1120" spans="1:5" x14ac:dyDescent="0.35">
      <c r="A1120">
        <v>6719</v>
      </c>
      <c r="B1120" s="267">
        <v>45163</v>
      </c>
      <c r="C1120">
        <v>2084</v>
      </c>
      <c r="D1120" t="s">
        <v>31761</v>
      </c>
      <c r="E1120">
        <v>9.0169999999999995</v>
      </c>
    </row>
    <row r="1121" spans="1:5" x14ac:dyDescent="0.35">
      <c r="A1121">
        <v>6721</v>
      </c>
      <c r="B1121" s="267">
        <v>45188</v>
      </c>
      <c r="C1121">
        <v>2723</v>
      </c>
      <c r="D1121" t="s">
        <v>31732</v>
      </c>
      <c r="E1121">
        <v>19.5</v>
      </c>
    </row>
    <row r="1122" spans="1:5" x14ac:dyDescent="0.35">
      <c r="A1122">
        <v>6722</v>
      </c>
      <c r="B1122" s="267">
        <v>45188</v>
      </c>
      <c r="C1122">
        <v>2723</v>
      </c>
      <c r="D1122" t="s">
        <v>31732</v>
      </c>
      <c r="E1122">
        <v>16.5</v>
      </c>
    </row>
    <row r="1123" spans="1:5" x14ac:dyDescent="0.35">
      <c r="A1123">
        <v>6724</v>
      </c>
      <c r="B1123" s="267">
        <v>45188</v>
      </c>
      <c r="C1123">
        <v>2723</v>
      </c>
      <c r="D1123" t="s">
        <v>31732</v>
      </c>
      <c r="E1123">
        <v>40</v>
      </c>
    </row>
    <row r="1124" spans="1:5" x14ac:dyDescent="0.35">
      <c r="A1124">
        <v>6725</v>
      </c>
      <c r="B1124" s="267">
        <v>44956</v>
      </c>
      <c r="C1124">
        <v>2867</v>
      </c>
      <c r="D1124" t="s">
        <v>31662</v>
      </c>
      <c r="E1124">
        <v>45.515999999999998</v>
      </c>
    </row>
    <row r="1125" spans="1:5" x14ac:dyDescent="0.35">
      <c r="A1125">
        <v>6726</v>
      </c>
      <c r="B1125" s="267">
        <v>44956</v>
      </c>
      <c r="C1125">
        <v>2867</v>
      </c>
      <c r="D1125" t="s">
        <v>31662</v>
      </c>
      <c r="E1125">
        <v>72.876000000000005</v>
      </c>
    </row>
    <row r="1126" spans="1:5" x14ac:dyDescent="0.35">
      <c r="A1126">
        <v>6727</v>
      </c>
      <c r="B1126" s="267">
        <v>44952</v>
      </c>
      <c r="C1126">
        <v>306</v>
      </c>
      <c r="D1126" t="s">
        <v>31695</v>
      </c>
      <c r="E1126">
        <v>21.626000000000001</v>
      </c>
    </row>
    <row r="1127" spans="1:5" x14ac:dyDescent="0.35">
      <c r="A1127">
        <v>6730</v>
      </c>
      <c r="B1127" s="267">
        <v>45075</v>
      </c>
      <c r="C1127">
        <v>3015</v>
      </c>
      <c r="D1127" t="s">
        <v>31762</v>
      </c>
      <c r="E1127">
        <v>8.07</v>
      </c>
    </row>
    <row r="1128" spans="1:5" x14ac:dyDescent="0.35">
      <c r="A1128">
        <v>6731</v>
      </c>
      <c r="B1128" s="267">
        <v>45075</v>
      </c>
      <c r="C1128">
        <v>3015</v>
      </c>
      <c r="D1128" t="s">
        <v>31762</v>
      </c>
      <c r="E1128">
        <v>8.07</v>
      </c>
    </row>
    <row r="1129" spans="1:5" x14ac:dyDescent="0.35">
      <c r="A1129">
        <v>6732</v>
      </c>
      <c r="B1129" s="267">
        <v>45075</v>
      </c>
      <c r="C1129">
        <v>3015</v>
      </c>
      <c r="D1129" t="s">
        <v>31762</v>
      </c>
      <c r="E1129">
        <v>8.07</v>
      </c>
    </row>
    <row r="1130" spans="1:5" x14ac:dyDescent="0.35">
      <c r="A1130">
        <v>6734</v>
      </c>
      <c r="B1130" s="267">
        <v>45063</v>
      </c>
      <c r="C1130">
        <v>3017</v>
      </c>
      <c r="D1130" t="s">
        <v>31763</v>
      </c>
      <c r="E1130">
        <v>7.77</v>
      </c>
    </row>
    <row r="1131" spans="1:5" x14ac:dyDescent="0.35">
      <c r="A1131">
        <v>6735</v>
      </c>
      <c r="B1131" s="267">
        <v>45063</v>
      </c>
      <c r="C1131">
        <v>3017</v>
      </c>
      <c r="D1131" t="s">
        <v>31763</v>
      </c>
      <c r="E1131">
        <v>10</v>
      </c>
    </row>
    <row r="1132" spans="1:5" x14ac:dyDescent="0.35">
      <c r="A1132">
        <v>6736</v>
      </c>
      <c r="B1132" s="267">
        <v>44980</v>
      </c>
      <c r="C1132">
        <v>3017</v>
      </c>
      <c r="D1132" t="s">
        <v>31763</v>
      </c>
      <c r="E1132">
        <v>16.074000000000002</v>
      </c>
    </row>
    <row r="1133" spans="1:5" x14ac:dyDescent="0.35">
      <c r="A1133">
        <v>6740</v>
      </c>
      <c r="B1133" s="267">
        <v>45063</v>
      </c>
      <c r="C1133">
        <v>3017</v>
      </c>
      <c r="D1133" t="s">
        <v>31763</v>
      </c>
      <c r="E1133">
        <v>5.63</v>
      </c>
    </row>
    <row r="1134" spans="1:5" x14ac:dyDescent="0.35">
      <c r="A1134">
        <v>6746</v>
      </c>
      <c r="B1134" s="267">
        <v>44959</v>
      </c>
      <c r="C1134">
        <v>3024</v>
      </c>
      <c r="D1134" t="s">
        <v>31764</v>
      </c>
      <c r="E1134">
        <v>43.2</v>
      </c>
    </row>
    <row r="1135" spans="1:5" x14ac:dyDescent="0.35">
      <c r="A1135">
        <v>6749</v>
      </c>
      <c r="B1135" s="267">
        <v>44959</v>
      </c>
      <c r="C1135">
        <v>3024</v>
      </c>
      <c r="D1135" t="s">
        <v>31764</v>
      </c>
      <c r="E1135">
        <v>8.8940000000000001</v>
      </c>
    </row>
    <row r="1136" spans="1:5" x14ac:dyDescent="0.35">
      <c r="A1136">
        <v>6751</v>
      </c>
      <c r="B1136" s="267">
        <v>44959</v>
      </c>
      <c r="C1136">
        <v>3024</v>
      </c>
      <c r="D1136" t="s">
        <v>31764</v>
      </c>
      <c r="E1136">
        <v>23.582000000000001</v>
      </c>
    </row>
    <row r="1137" spans="1:5" x14ac:dyDescent="0.35">
      <c r="A1137">
        <v>6753</v>
      </c>
      <c r="B1137" s="267">
        <v>44959</v>
      </c>
      <c r="C1137">
        <v>3024</v>
      </c>
      <c r="D1137" t="s">
        <v>31764</v>
      </c>
      <c r="E1137">
        <v>47.904000000000003</v>
      </c>
    </row>
    <row r="1138" spans="1:5" x14ac:dyDescent="0.35">
      <c r="A1138">
        <v>6757</v>
      </c>
      <c r="B1138" s="267">
        <v>44959</v>
      </c>
      <c r="C1138">
        <v>3024</v>
      </c>
      <c r="D1138" t="s">
        <v>31764</v>
      </c>
      <c r="E1138">
        <v>7.18</v>
      </c>
    </row>
    <row r="1139" spans="1:5" x14ac:dyDescent="0.35">
      <c r="A1139">
        <v>6762</v>
      </c>
      <c r="B1139" s="267">
        <v>44992</v>
      </c>
      <c r="C1139">
        <v>3022</v>
      </c>
      <c r="D1139" t="s">
        <v>31765</v>
      </c>
      <c r="E1139">
        <v>15.2</v>
      </c>
    </row>
    <row r="1140" spans="1:5" x14ac:dyDescent="0.35">
      <c r="A1140">
        <v>6764</v>
      </c>
      <c r="B1140" s="267">
        <v>45219</v>
      </c>
      <c r="C1140">
        <v>2619</v>
      </c>
      <c r="D1140" t="s">
        <v>31700</v>
      </c>
      <c r="E1140">
        <v>21.59</v>
      </c>
    </row>
    <row r="1141" spans="1:5" x14ac:dyDescent="0.35">
      <c r="A1141">
        <v>6771</v>
      </c>
      <c r="B1141" s="267">
        <v>45198</v>
      </c>
      <c r="C1141">
        <v>2772</v>
      </c>
      <c r="D1141" t="s">
        <v>31665</v>
      </c>
      <c r="E1141">
        <v>20.059999999999999</v>
      </c>
    </row>
    <row r="1142" spans="1:5" x14ac:dyDescent="0.35">
      <c r="A1142">
        <v>6772</v>
      </c>
      <c r="B1142" s="267">
        <v>45198</v>
      </c>
      <c r="C1142">
        <v>2772</v>
      </c>
      <c r="D1142" t="s">
        <v>31665</v>
      </c>
      <c r="E1142">
        <v>19.239999999999998</v>
      </c>
    </row>
    <row r="1143" spans="1:5" x14ac:dyDescent="0.35">
      <c r="A1143">
        <v>6775</v>
      </c>
      <c r="B1143" s="267">
        <v>45077</v>
      </c>
      <c r="C1143">
        <v>3027</v>
      </c>
      <c r="D1143" t="s">
        <v>31766</v>
      </c>
      <c r="E1143">
        <v>4.45</v>
      </c>
    </row>
    <row r="1144" spans="1:5" x14ac:dyDescent="0.35">
      <c r="A1144">
        <v>6778</v>
      </c>
      <c r="B1144" s="267">
        <v>45182</v>
      </c>
      <c r="C1144">
        <v>294</v>
      </c>
      <c r="D1144" t="s">
        <v>31628</v>
      </c>
      <c r="E1144">
        <v>27.63</v>
      </c>
    </row>
    <row r="1145" spans="1:5" x14ac:dyDescent="0.35">
      <c r="A1145">
        <v>6788</v>
      </c>
      <c r="B1145" s="267">
        <v>44957</v>
      </c>
      <c r="C1145">
        <v>527</v>
      </c>
      <c r="D1145" t="s">
        <v>31704</v>
      </c>
      <c r="E1145">
        <v>10.733000000000001</v>
      </c>
    </row>
    <row r="1146" spans="1:5" x14ac:dyDescent="0.35">
      <c r="A1146">
        <v>6801</v>
      </c>
      <c r="B1146" s="267">
        <v>45118</v>
      </c>
      <c r="C1146">
        <v>2026</v>
      </c>
      <c r="D1146" t="s">
        <v>31674</v>
      </c>
      <c r="E1146">
        <v>15.35</v>
      </c>
    </row>
    <row r="1147" spans="1:5" x14ac:dyDescent="0.35">
      <c r="A1147">
        <v>6806</v>
      </c>
      <c r="B1147" s="267">
        <v>45118</v>
      </c>
      <c r="C1147">
        <v>2026</v>
      </c>
      <c r="D1147" t="s">
        <v>31674</v>
      </c>
      <c r="E1147">
        <v>20.27</v>
      </c>
    </row>
    <row r="1148" spans="1:5" x14ac:dyDescent="0.35">
      <c r="A1148">
        <v>6809</v>
      </c>
      <c r="B1148" s="267">
        <v>44984</v>
      </c>
      <c r="C1148">
        <v>2771</v>
      </c>
      <c r="D1148" t="s">
        <v>31738</v>
      </c>
      <c r="E1148">
        <v>23.66</v>
      </c>
    </row>
    <row r="1149" spans="1:5" x14ac:dyDescent="0.35">
      <c r="A1149">
        <v>6812</v>
      </c>
      <c r="B1149" s="267">
        <v>45210</v>
      </c>
      <c r="C1149">
        <v>2373</v>
      </c>
      <c r="D1149" t="s">
        <v>31661</v>
      </c>
      <c r="E1149">
        <v>18.021999999999998</v>
      </c>
    </row>
    <row r="1150" spans="1:5" x14ac:dyDescent="0.35">
      <c r="A1150">
        <v>6813</v>
      </c>
      <c r="B1150" s="267">
        <v>45257</v>
      </c>
      <c r="C1150">
        <v>1228</v>
      </c>
      <c r="D1150" t="s">
        <v>31767</v>
      </c>
      <c r="E1150">
        <v>10.324</v>
      </c>
    </row>
    <row r="1151" spans="1:5" x14ac:dyDescent="0.35">
      <c r="A1151">
        <v>6815</v>
      </c>
      <c r="B1151" s="267">
        <v>45088</v>
      </c>
      <c r="C1151">
        <v>319</v>
      </c>
      <c r="D1151" t="s">
        <v>31703</v>
      </c>
      <c r="E1151">
        <v>7.95</v>
      </c>
    </row>
    <row r="1152" spans="1:5" x14ac:dyDescent="0.35">
      <c r="A1152">
        <v>6816</v>
      </c>
      <c r="B1152" s="267">
        <v>45051</v>
      </c>
      <c r="C1152">
        <v>2503</v>
      </c>
      <c r="D1152" t="s">
        <v>31631</v>
      </c>
      <c r="E1152">
        <v>26.89</v>
      </c>
    </row>
    <row r="1153" spans="1:5" x14ac:dyDescent="0.35">
      <c r="A1153">
        <v>6820</v>
      </c>
      <c r="B1153" s="267">
        <v>45251</v>
      </c>
      <c r="C1153">
        <v>527</v>
      </c>
      <c r="D1153" t="s">
        <v>31704</v>
      </c>
      <c r="E1153">
        <v>33.840000000000003</v>
      </c>
    </row>
    <row r="1154" spans="1:5" x14ac:dyDescent="0.35">
      <c r="A1154">
        <v>6834</v>
      </c>
      <c r="B1154" s="267">
        <v>44988</v>
      </c>
      <c r="C1154">
        <v>2036</v>
      </c>
      <c r="D1154" t="s">
        <v>31624</v>
      </c>
      <c r="E1154">
        <v>40.270000000000003</v>
      </c>
    </row>
    <row r="1155" spans="1:5" x14ac:dyDescent="0.35">
      <c r="A1155">
        <v>6837</v>
      </c>
      <c r="B1155" s="267">
        <v>45212</v>
      </c>
      <c r="C1155">
        <v>2927</v>
      </c>
      <c r="D1155" t="s">
        <v>31753</v>
      </c>
      <c r="E1155">
        <v>14.63</v>
      </c>
    </row>
    <row r="1156" spans="1:5" x14ac:dyDescent="0.35">
      <c r="A1156">
        <v>6847</v>
      </c>
      <c r="B1156" s="267">
        <v>45159</v>
      </c>
      <c r="C1156">
        <v>2860</v>
      </c>
      <c r="D1156" t="s">
        <v>31749</v>
      </c>
      <c r="E1156">
        <v>15.05</v>
      </c>
    </row>
    <row r="1157" spans="1:5" x14ac:dyDescent="0.35">
      <c r="A1157">
        <v>6855</v>
      </c>
      <c r="B1157" s="267">
        <v>44958</v>
      </c>
      <c r="C1157">
        <v>2939</v>
      </c>
      <c r="D1157" t="s">
        <v>31634</v>
      </c>
      <c r="E1157">
        <v>7.88</v>
      </c>
    </row>
    <row r="1158" spans="1:5" x14ac:dyDescent="0.35">
      <c r="A1158">
        <v>6856</v>
      </c>
      <c r="B1158" s="267">
        <v>44958</v>
      </c>
      <c r="C1158">
        <v>2939</v>
      </c>
      <c r="D1158" t="s">
        <v>31634</v>
      </c>
      <c r="E1158">
        <v>107.68</v>
      </c>
    </row>
    <row r="1159" spans="1:5" x14ac:dyDescent="0.35">
      <c r="A1159">
        <v>6857</v>
      </c>
      <c r="B1159" s="267">
        <v>44958</v>
      </c>
      <c r="C1159">
        <v>2939</v>
      </c>
      <c r="D1159" t="s">
        <v>31634</v>
      </c>
      <c r="E1159">
        <v>8.39</v>
      </c>
    </row>
    <row r="1160" spans="1:5" x14ac:dyDescent="0.35">
      <c r="A1160">
        <v>6858</v>
      </c>
      <c r="B1160" s="267">
        <v>44958</v>
      </c>
      <c r="C1160">
        <v>2939</v>
      </c>
      <c r="D1160" t="s">
        <v>31634</v>
      </c>
      <c r="E1160">
        <v>6.81</v>
      </c>
    </row>
    <row r="1161" spans="1:5" x14ac:dyDescent="0.35">
      <c r="A1161">
        <v>6859</v>
      </c>
      <c r="B1161" s="267">
        <v>44958</v>
      </c>
      <c r="C1161">
        <v>2939</v>
      </c>
      <c r="D1161" t="s">
        <v>31634</v>
      </c>
      <c r="E1161">
        <v>7</v>
      </c>
    </row>
    <row r="1162" spans="1:5" x14ac:dyDescent="0.35">
      <c r="A1162">
        <v>6860</v>
      </c>
      <c r="B1162" s="267">
        <v>44958</v>
      </c>
      <c r="C1162">
        <v>2939</v>
      </c>
      <c r="D1162" t="s">
        <v>31634</v>
      </c>
      <c r="E1162">
        <v>13.85</v>
      </c>
    </row>
    <row r="1163" spans="1:5" x14ac:dyDescent="0.35">
      <c r="A1163">
        <v>6861</v>
      </c>
      <c r="B1163" s="267">
        <v>44958</v>
      </c>
      <c r="C1163">
        <v>2939</v>
      </c>
      <c r="D1163" t="s">
        <v>31634</v>
      </c>
      <c r="E1163">
        <v>10.33</v>
      </c>
    </row>
    <row r="1164" spans="1:5" x14ac:dyDescent="0.35">
      <c r="A1164">
        <v>6862</v>
      </c>
      <c r="B1164" s="267">
        <v>44958</v>
      </c>
      <c r="C1164">
        <v>2939</v>
      </c>
      <c r="D1164" t="s">
        <v>31634</v>
      </c>
      <c r="E1164">
        <v>7.76</v>
      </c>
    </row>
    <row r="1165" spans="1:5" x14ac:dyDescent="0.35">
      <c r="A1165">
        <v>6863</v>
      </c>
      <c r="B1165" s="267">
        <v>44958</v>
      </c>
      <c r="C1165">
        <v>2939</v>
      </c>
      <c r="D1165" t="s">
        <v>31634</v>
      </c>
      <c r="E1165">
        <v>17.04</v>
      </c>
    </row>
    <row r="1166" spans="1:5" x14ac:dyDescent="0.35">
      <c r="A1166">
        <v>6864</v>
      </c>
      <c r="B1166" s="267">
        <v>44946</v>
      </c>
      <c r="C1166">
        <v>2735</v>
      </c>
      <c r="D1166" t="s">
        <v>31736</v>
      </c>
      <c r="E1166">
        <v>5.53</v>
      </c>
    </row>
    <row r="1167" spans="1:5" x14ac:dyDescent="0.35">
      <c r="A1167">
        <v>6865</v>
      </c>
      <c r="B1167" s="267">
        <v>45069</v>
      </c>
      <c r="C1167">
        <v>2790</v>
      </c>
      <c r="D1167" t="s">
        <v>31739</v>
      </c>
      <c r="E1167">
        <v>73.150000000000006</v>
      </c>
    </row>
    <row r="1168" spans="1:5" x14ac:dyDescent="0.35">
      <c r="A1168">
        <v>6866</v>
      </c>
      <c r="B1168" s="267">
        <v>45223</v>
      </c>
      <c r="C1168">
        <v>2790</v>
      </c>
      <c r="D1168" t="s">
        <v>31739</v>
      </c>
      <c r="E1168">
        <v>7.52</v>
      </c>
    </row>
    <row r="1169" spans="1:5" x14ac:dyDescent="0.35">
      <c r="A1169">
        <v>6867</v>
      </c>
      <c r="B1169" s="267">
        <v>45246</v>
      </c>
      <c r="C1169">
        <v>3071</v>
      </c>
      <c r="D1169" t="s">
        <v>31768</v>
      </c>
      <c r="E1169">
        <v>11.067</v>
      </c>
    </row>
    <row r="1170" spans="1:5" x14ac:dyDescent="0.35">
      <c r="A1170">
        <v>6868</v>
      </c>
      <c r="B1170" s="267">
        <v>45246</v>
      </c>
      <c r="C1170">
        <v>3071</v>
      </c>
      <c r="D1170" t="s">
        <v>31768</v>
      </c>
      <c r="E1170">
        <v>14.321999999999999</v>
      </c>
    </row>
    <row r="1171" spans="1:5" x14ac:dyDescent="0.35">
      <c r="A1171">
        <v>6869</v>
      </c>
      <c r="B1171" s="267">
        <v>45246</v>
      </c>
      <c r="C1171">
        <v>3071</v>
      </c>
      <c r="D1171" t="s">
        <v>31768</v>
      </c>
      <c r="E1171">
        <v>7.8120000000000003</v>
      </c>
    </row>
    <row r="1172" spans="1:5" x14ac:dyDescent="0.35">
      <c r="A1172">
        <v>6870</v>
      </c>
      <c r="B1172" s="267">
        <v>45029</v>
      </c>
      <c r="C1172">
        <v>3071</v>
      </c>
      <c r="D1172" t="s">
        <v>31768</v>
      </c>
      <c r="E1172">
        <v>9.4060000000000006</v>
      </c>
    </row>
    <row r="1173" spans="1:5" x14ac:dyDescent="0.35">
      <c r="A1173">
        <v>6871</v>
      </c>
      <c r="B1173" s="267">
        <v>45246</v>
      </c>
      <c r="C1173">
        <v>3071</v>
      </c>
      <c r="D1173" t="s">
        <v>31768</v>
      </c>
      <c r="E1173">
        <v>20.553000000000001</v>
      </c>
    </row>
    <row r="1174" spans="1:5" x14ac:dyDescent="0.35">
      <c r="A1174">
        <v>6872</v>
      </c>
      <c r="B1174" s="267">
        <v>45246</v>
      </c>
      <c r="C1174">
        <v>3071</v>
      </c>
      <c r="D1174" t="s">
        <v>31768</v>
      </c>
      <c r="E1174">
        <v>22.32</v>
      </c>
    </row>
    <row r="1175" spans="1:5" x14ac:dyDescent="0.35">
      <c r="A1175">
        <v>6873</v>
      </c>
      <c r="B1175" s="267">
        <v>45183</v>
      </c>
      <c r="C1175">
        <v>3071</v>
      </c>
      <c r="D1175" t="s">
        <v>31768</v>
      </c>
      <c r="E1175">
        <v>6.77</v>
      </c>
    </row>
    <row r="1176" spans="1:5" x14ac:dyDescent="0.35">
      <c r="A1176">
        <v>6874</v>
      </c>
      <c r="B1176" s="267">
        <v>45250</v>
      </c>
      <c r="C1176">
        <v>219</v>
      </c>
      <c r="D1176" t="s">
        <v>31667</v>
      </c>
      <c r="E1176">
        <v>3.8029999999999999</v>
      </c>
    </row>
    <row r="1177" spans="1:5" x14ac:dyDescent="0.35">
      <c r="A1177">
        <v>6875</v>
      </c>
      <c r="B1177" s="267">
        <v>45250</v>
      </c>
      <c r="C1177">
        <v>219</v>
      </c>
      <c r="D1177" t="s">
        <v>31667</v>
      </c>
      <c r="E1177">
        <v>3.806</v>
      </c>
    </row>
    <row r="1178" spans="1:5" x14ac:dyDescent="0.35">
      <c r="A1178">
        <v>6896</v>
      </c>
      <c r="B1178" s="267">
        <v>45190</v>
      </c>
      <c r="C1178">
        <v>2297</v>
      </c>
      <c r="D1178" t="s">
        <v>31679</v>
      </c>
      <c r="E1178">
        <v>21</v>
      </c>
    </row>
    <row r="1179" spans="1:5" x14ac:dyDescent="0.35">
      <c r="A1179">
        <v>6897</v>
      </c>
      <c r="B1179" s="267">
        <v>45190</v>
      </c>
      <c r="C1179">
        <v>2297</v>
      </c>
      <c r="D1179" t="s">
        <v>31679</v>
      </c>
      <c r="E1179">
        <v>21</v>
      </c>
    </row>
    <row r="1180" spans="1:5" x14ac:dyDescent="0.35">
      <c r="A1180">
        <v>6898</v>
      </c>
      <c r="B1180" s="267">
        <v>44956</v>
      </c>
      <c r="C1180">
        <v>2297</v>
      </c>
      <c r="D1180" t="s">
        <v>31679</v>
      </c>
      <c r="E1180">
        <v>29.087</v>
      </c>
    </row>
    <row r="1181" spans="1:5" x14ac:dyDescent="0.35">
      <c r="A1181">
        <v>6899</v>
      </c>
      <c r="B1181" s="267">
        <v>44956</v>
      </c>
      <c r="C1181">
        <v>2297</v>
      </c>
      <c r="D1181" t="s">
        <v>31679</v>
      </c>
      <c r="E1181">
        <v>30.59</v>
      </c>
    </row>
    <row r="1182" spans="1:5" x14ac:dyDescent="0.35">
      <c r="A1182">
        <v>6900</v>
      </c>
      <c r="B1182" s="267">
        <v>45016</v>
      </c>
      <c r="C1182">
        <v>3073</v>
      </c>
      <c r="D1182" t="s">
        <v>31769</v>
      </c>
      <c r="E1182">
        <v>3.952</v>
      </c>
    </row>
    <row r="1183" spans="1:5" x14ac:dyDescent="0.35">
      <c r="A1183">
        <v>6901</v>
      </c>
      <c r="B1183" s="267">
        <v>45016</v>
      </c>
      <c r="C1183">
        <v>3073</v>
      </c>
      <c r="D1183" t="s">
        <v>31769</v>
      </c>
      <c r="E1183">
        <v>4.8170000000000002</v>
      </c>
    </row>
    <row r="1184" spans="1:5" x14ac:dyDescent="0.35">
      <c r="A1184">
        <v>6902</v>
      </c>
      <c r="B1184" s="267">
        <v>44985</v>
      </c>
      <c r="C1184">
        <v>3073</v>
      </c>
      <c r="D1184" t="s">
        <v>31769</v>
      </c>
      <c r="E1184">
        <v>10.725</v>
      </c>
    </row>
    <row r="1185" spans="1:5" x14ac:dyDescent="0.35">
      <c r="A1185">
        <v>6903</v>
      </c>
      <c r="B1185" s="267">
        <v>44972</v>
      </c>
      <c r="C1185">
        <v>294</v>
      </c>
      <c r="D1185" t="s">
        <v>31628</v>
      </c>
      <c r="E1185">
        <v>25.161999999999999</v>
      </c>
    </row>
    <row r="1186" spans="1:5" x14ac:dyDescent="0.35">
      <c r="A1186">
        <v>6904</v>
      </c>
      <c r="B1186" s="267">
        <v>45182</v>
      </c>
      <c r="C1186">
        <v>294</v>
      </c>
      <c r="D1186" t="s">
        <v>31628</v>
      </c>
      <c r="E1186">
        <v>22.68</v>
      </c>
    </row>
    <row r="1187" spans="1:5" x14ac:dyDescent="0.35">
      <c r="A1187">
        <v>6905</v>
      </c>
      <c r="B1187" s="267">
        <v>45260</v>
      </c>
      <c r="C1187">
        <v>3072</v>
      </c>
      <c r="D1187" t="s">
        <v>31698</v>
      </c>
      <c r="E1187">
        <v>25.65</v>
      </c>
    </row>
    <row r="1188" spans="1:5" x14ac:dyDescent="0.35">
      <c r="A1188">
        <v>6906</v>
      </c>
      <c r="B1188" s="267">
        <v>45216</v>
      </c>
      <c r="C1188">
        <v>2026</v>
      </c>
      <c r="D1188" t="s">
        <v>31674</v>
      </c>
      <c r="E1188">
        <v>4.92</v>
      </c>
    </row>
    <row r="1189" spans="1:5" x14ac:dyDescent="0.35">
      <c r="A1189">
        <v>6907</v>
      </c>
      <c r="B1189" s="267">
        <v>45183</v>
      </c>
      <c r="C1189">
        <v>3001</v>
      </c>
      <c r="D1189" t="s">
        <v>31759</v>
      </c>
      <c r="E1189">
        <v>13.54</v>
      </c>
    </row>
    <row r="1190" spans="1:5" x14ac:dyDescent="0.35">
      <c r="A1190">
        <v>6908</v>
      </c>
      <c r="B1190" s="267">
        <v>45021</v>
      </c>
      <c r="C1190">
        <v>2881</v>
      </c>
      <c r="D1190" t="s">
        <v>31754</v>
      </c>
      <c r="E1190">
        <v>7.52</v>
      </c>
    </row>
    <row r="1191" spans="1:5" x14ac:dyDescent="0.35">
      <c r="A1191">
        <v>6909</v>
      </c>
      <c r="B1191" s="267">
        <v>44959</v>
      </c>
      <c r="C1191">
        <v>2991</v>
      </c>
      <c r="D1191" t="s">
        <v>31757</v>
      </c>
      <c r="E1191">
        <v>32.299999999999997</v>
      </c>
    </row>
    <row r="1192" spans="1:5" x14ac:dyDescent="0.35">
      <c r="A1192">
        <v>6910</v>
      </c>
      <c r="B1192" s="267">
        <v>45061</v>
      </c>
      <c r="C1192">
        <v>2991</v>
      </c>
      <c r="D1192" t="s">
        <v>31757</v>
      </c>
      <c r="E1192">
        <v>15.2</v>
      </c>
    </row>
    <row r="1193" spans="1:5" x14ac:dyDescent="0.35">
      <c r="A1193">
        <v>6919</v>
      </c>
      <c r="B1193" s="267">
        <v>44957</v>
      </c>
      <c r="C1193">
        <v>527</v>
      </c>
      <c r="D1193" t="s">
        <v>31704</v>
      </c>
      <c r="E1193">
        <v>188.94</v>
      </c>
    </row>
    <row r="1194" spans="1:5" x14ac:dyDescent="0.35">
      <c r="A1194">
        <v>6920</v>
      </c>
      <c r="B1194" s="267">
        <v>44959</v>
      </c>
      <c r="C1194">
        <v>2991</v>
      </c>
      <c r="D1194" t="s">
        <v>31757</v>
      </c>
      <c r="E1194">
        <v>0</v>
      </c>
    </row>
    <row r="1195" spans="1:5" x14ac:dyDescent="0.35">
      <c r="A1195">
        <v>6921</v>
      </c>
      <c r="B1195" s="267">
        <v>45258</v>
      </c>
      <c r="C1195">
        <v>2657</v>
      </c>
      <c r="D1195" t="s">
        <v>31619</v>
      </c>
      <c r="E1195">
        <v>7.49</v>
      </c>
    </row>
    <row r="1196" spans="1:5" x14ac:dyDescent="0.35">
      <c r="A1196">
        <v>6922</v>
      </c>
      <c r="B1196" s="267">
        <v>44959</v>
      </c>
      <c r="C1196">
        <v>2657</v>
      </c>
      <c r="D1196" t="s">
        <v>31619</v>
      </c>
      <c r="E1196">
        <v>7.0659999999999998</v>
      </c>
    </row>
    <row r="1197" spans="1:5" x14ac:dyDescent="0.35">
      <c r="A1197">
        <v>6923</v>
      </c>
      <c r="B1197" s="267">
        <v>44972</v>
      </c>
      <c r="C1197">
        <v>294</v>
      </c>
      <c r="D1197" t="s">
        <v>31628</v>
      </c>
      <c r="E1197">
        <v>24.584</v>
      </c>
    </row>
    <row r="1198" spans="1:5" x14ac:dyDescent="0.35">
      <c r="A1198">
        <v>6924</v>
      </c>
      <c r="B1198" s="267">
        <v>44972</v>
      </c>
      <c r="C1198">
        <v>294</v>
      </c>
      <c r="D1198" t="s">
        <v>31628</v>
      </c>
      <c r="E1198">
        <v>50.575000000000003</v>
      </c>
    </row>
    <row r="1199" spans="1:5" x14ac:dyDescent="0.35">
      <c r="A1199">
        <v>6928</v>
      </c>
      <c r="B1199" s="267">
        <v>45201</v>
      </c>
      <c r="C1199">
        <v>2697</v>
      </c>
      <c r="D1199" t="s">
        <v>31728</v>
      </c>
      <c r="E1199">
        <v>27.9</v>
      </c>
    </row>
    <row r="1200" spans="1:5" x14ac:dyDescent="0.35">
      <c r="A1200">
        <v>6929</v>
      </c>
      <c r="B1200" s="267">
        <v>45104</v>
      </c>
      <c r="C1200">
        <v>2825</v>
      </c>
      <c r="D1200" t="s">
        <v>31713</v>
      </c>
      <c r="E1200">
        <v>2</v>
      </c>
    </row>
    <row r="1201" spans="1:5" x14ac:dyDescent="0.35">
      <c r="A1201">
        <v>6930</v>
      </c>
      <c r="B1201" s="267">
        <v>44979</v>
      </c>
      <c r="C1201">
        <v>2825</v>
      </c>
      <c r="D1201" t="s">
        <v>31713</v>
      </c>
      <c r="E1201">
        <v>32</v>
      </c>
    </row>
    <row r="1202" spans="1:5" x14ac:dyDescent="0.35">
      <c r="A1202">
        <v>6931</v>
      </c>
      <c r="B1202" s="267">
        <v>45198</v>
      </c>
      <c r="C1202">
        <v>2635</v>
      </c>
      <c r="D1202" t="s">
        <v>31723</v>
      </c>
      <c r="E1202">
        <v>3.51</v>
      </c>
    </row>
    <row r="1203" spans="1:5" x14ac:dyDescent="0.35">
      <c r="A1203">
        <v>6932</v>
      </c>
      <c r="B1203" s="267">
        <v>44980</v>
      </c>
      <c r="C1203">
        <v>2790</v>
      </c>
      <c r="D1203" t="s">
        <v>31739</v>
      </c>
      <c r="E1203">
        <v>4.8499999999999996</v>
      </c>
    </row>
    <row r="1204" spans="1:5" x14ac:dyDescent="0.35">
      <c r="A1204">
        <v>6933</v>
      </c>
      <c r="B1204" s="267">
        <v>44984</v>
      </c>
      <c r="C1204">
        <v>2771</v>
      </c>
      <c r="D1204" t="s">
        <v>31738</v>
      </c>
      <c r="E1204">
        <v>6.06</v>
      </c>
    </row>
    <row r="1205" spans="1:5" x14ac:dyDescent="0.35">
      <c r="A1205">
        <v>6934</v>
      </c>
      <c r="B1205" s="267">
        <v>44984</v>
      </c>
      <c r="C1205">
        <v>2771</v>
      </c>
      <c r="D1205" t="s">
        <v>31738</v>
      </c>
      <c r="E1205">
        <v>17.46</v>
      </c>
    </row>
    <row r="1206" spans="1:5" x14ac:dyDescent="0.35">
      <c r="A1206">
        <v>6935</v>
      </c>
      <c r="B1206" s="267">
        <v>44988</v>
      </c>
      <c r="C1206">
        <v>2036</v>
      </c>
      <c r="D1206" t="s">
        <v>31624</v>
      </c>
      <c r="E1206">
        <v>35.81</v>
      </c>
    </row>
    <row r="1207" spans="1:5" x14ac:dyDescent="0.35">
      <c r="A1207">
        <v>6936</v>
      </c>
      <c r="B1207" s="267">
        <v>44988</v>
      </c>
      <c r="C1207">
        <v>2036</v>
      </c>
      <c r="D1207" t="s">
        <v>31624</v>
      </c>
      <c r="E1207">
        <v>30.74</v>
      </c>
    </row>
    <row r="1208" spans="1:5" x14ac:dyDescent="0.35">
      <c r="A1208">
        <v>6937</v>
      </c>
      <c r="B1208" s="267">
        <v>44988</v>
      </c>
      <c r="C1208">
        <v>2036</v>
      </c>
      <c r="D1208" t="s">
        <v>31624</v>
      </c>
      <c r="E1208">
        <v>31</v>
      </c>
    </row>
    <row r="1209" spans="1:5" x14ac:dyDescent="0.35">
      <c r="A1209">
        <v>6938</v>
      </c>
      <c r="B1209" s="267">
        <v>44988</v>
      </c>
      <c r="C1209">
        <v>2036</v>
      </c>
      <c r="D1209" t="s">
        <v>31624</v>
      </c>
      <c r="E1209">
        <v>47.58</v>
      </c>
    </row>
    <row r="1210" spans="1:5" x14ac:dyDescent="0.35">
      <c r="A1210">
        <v>6945</v>
      </c>
      <c r="B1210" s="267">
        <v>45110</v>
      </c>
      <c r="C1210">
        <v>3082</v>
      </c>
      <c r="D1210" t="s">
        <v>31770</v>
      </c>
      <c r="E1210">
        <v>10.17</v>
      </c>
    </row>
    <row r="1211" spans="1:5" x14ac:dyDescent="0.35">
      <c r="A1211">
        <v>6946</v>
      </c>
      <c r="B1211" s="267">
        <v>45007</v>
      </c>
      <c r="C1211">
        <v>3081</v>
      </c>
      <c r="D1211" t="s">
        <v>31771</v>
      </c>
      <c r="E1211">
        <v>9.83</v>
      </c>
    </row>
    <row r="1212" spans="1:5" x14ac:dyDescent="0.35">
      <c r="A1212">
        <v>6947</v>
      </c>
      <c r="B1212" s="267">
        <v>45007</v>
      </c>
      <c r="C1212">
        <v>3081</v>
      </c>
      <c r="D1212" t="s">
        <v>31771</v>
      </c>
      <c r="E1212">
        <v>9.83</v>
      </c>
    </row>
    <row r="1213" spans="1:5" x14ac:dyDescent="0.35">
      <c r="A1213">
        <v>6948</v>
      </c>
      <c r="B1213" s="267">
        <v>45087</v>
      </c>
      <c r="C1213">
        <v>2418</v>
      </c>
      <c r="D1213" t="s">
        <v>31616</v>
      </c>
      <c r="E1213">
        <v>2.93</v>
      </c>
    </row>
    <row r="1214" spans="1:5" x14ac:dyDescent="0.35">
      <c r="A1214">
        <v>6948</v>
      </c>
      <c r="B1214" s="267">
        <v>45087</v>
      </c>
      <c r="C1214">
        <v>2418</v>
      </c>
      <c r="D1214" t="s">
        <v>31616</v>
      </c>
      <c r="E1214">
        <v>2.93</v>
      </c>
    </row>
    <row r="1215" spans="1:5" x14ac:dyDescent="0.35">
      <c r="A1215">
        <v>6948</v>
      </c>
      <c r="B1215" s="267">
        <v>45087</v>
      </c>
      <c r="C1215">
        <v>2418</v>
      </c>
      <c r="D1215" t="s">
        <v>31616</v>
      </c>
      <c r="E1215">
        <v>2.93</v>
      </c>
    </row>
    <row r="1216" spans="1:5" x14ac:dyDescent="0.35">
      <c r="A1216">
        <v>6949</v>
      </c>
      <c r="B1216" s="267">
        <v>45230</v>
      </c>
      <c r="C1216">
        <v>2736</v>
      </c>
      <c r="D1216" t="s">
        <v>31735</v>
      </c>
      <c r="E1216">
        <v>5.13</v>
      </c>
    </row>
    <row r="1217" spans="1:5" x14ac:dyDescent="0.35">
      <c r="A1217">
        <v>6949</v>
      </c>
      <c r="B1217" s="267">
        <v>45230</v>
      </c>
      <c r="C1217">
        <v>2736</v>
      </c>
      <c r="D1217" t="s">
        <v>31735</v>
      </c>
      <c r="E1217">
        <v>5.13</v>
      </c>
    </row>
    <row r="1218" spans="1:5" x14ac:dyDescent="0.35">
      <c r="A1218">
        <v>6950</v>
      </c>
      <c r="B1218" s="267">
        <v>45141</v>
      </c>
      <c r="C1218">
        <v>2736</v>
      </c>
      <c r="D1218" t="s">
        <v>31735</v>
      </c>
      <c r="E1218">
        <v>2.9620000000000002</v>
      </c>
    </row>
    <row r="1219" spans="1:5" x14ac:dyDescent="0.35">
      <c r="A1219">
        <v>6951</v>
      </c>
      <c r="B1219" s="267">
        <v>45016</v>
      </c>
      <c r="C1219">
        <v>2838</v>
      </c>
      <c r="D1219" t="s">
        <v>31748</v>
      </c>
      <c r="E1219">
        <v>17.96</v>
      </c>
    </row>
    <row r="1220" spans="1:5" x14ac:dyDescent="0.35">
      <c r="A1220">
        <v>6952</v>
      </c>
      <c r="B1220" s="267">
        <v>45008</v>
      </c>
      <c r="C1220">
        <v>2135</v>
      </c>
      <c r="D1220" t="s">
        <v>31654</v>
      </c>
      <c r="E1220">
        <v>38.549999999999997</v>
      </c>
    </row>
    <row r="1221" spans="1:5" x14ac:dyDescent="0.35">
      <c r="A1221">
        <v>6953</v>
      </c>
      <c r="B1221" s="267">
        <v>45008</v>
      </c>
      <c r="C1221">
        <v>2135</v>
      </c>
      <c r="D1221" t="s">
        <v>31654</v>
      </c>
      <c r="E1221">
        <v>28.06</v>
      </c>
    </row>
    <row r="1222" spans="1:5" x14ac:dyDescent="0.35">
      <c r="A1222">
        <v>6954</v>
      </c>
      <c r="B1222" s="267">
        <v>45008</v>
      </c>
      <c r="C1222">
        <v>2135</v>
      </c>
      <c r="D1222" t="s">
        <v>31654</v>
      </c>
      <c r="E1222">
        <v>28.06</v>
      </c>
    </row>
    <row r="1223" spans="1:5" x14ac:dyDescent="0.35">
      <c r="A1223">
        <v>6955</v>
      </c>
      <c r="B1223" s="267">
        <v>45008</v>
      </c>
      <c r="C1223">
        <v>2135</v>
      </c>
      <c r="D1223" t="s">
        <v>31654</v>
      </c>
      <c r="E1223">
        <v>13.8</v>
      </c>
    </row>
    <row r="1224" spans="1:5" x14ac:dyDescent="0.35">
      <c r="A1224">
        <v>6956</v>
      </c>
      <c r="B1224" s="267">
        <v>45006</v>
      </c>
      <c r="C1224">
        <v>2772</v>
      </c>
      <c r="D1224" t="s">
        <v>31665</v>
      </c>
      <c r="E1224">
        <v>595</v>
      </c>
    </row>
    <row r="1225" spans="1:5" x14ac:dyDescent="0.35">
      <c r="A1225">
        <v>6957</v>
      </c>
      <c r="B1225" s="267">
        <v>45006</v>
      </c>
      <c r="C1225">
        <v>2772</v>
      </c>
      <c r="D1225" t="s">
        <v>31665</v>
      </c>
      <c r="E1225">
        <v>230</v>
      </c>
    </row>
    <row r="1226" spans="1:5" x14ac:dyDescent="0.35">
      <c r="A1226">
        <v>6958</v>
      </c>
      <c r="B1226" s="267">
        <v>45006</v>
      </c>
      <c r="C1226">
        <v>2772</v>
      </c>
      <c r="D1226" t="s">
        <v>31665</v>
      </c>
      <c r="E1226">
        <v>225</v>
      </c>
    </row>
    <row r="1227" spans="1:5" x14ac:dyDescent="0.35">
      <c r="A1227">
        <v>6959</v>
      </c>
      <c r="B1227" s="267">
        <v>45006</v>
      </c>
      <c r="C1227">
        <v>2772</v>
      </c>
      <c r="D1227" t="s">
        <v>31665</v>
      </c>
      <c r="E1227">
        <v>23.85</v>
      </c>
    </row>
    <row r="1228" spans="1:5" x14ac:dyDescent="0.35">
      <c r="A1228">
        <v>6960</v>
      </c>
      <c r="B1228" s="267">
        <v>45198</v>
      </c>
      <c r="C1228">
        <v>2772</v>
      </c>
      <c r="D1228" t="s">
        <v>31665</v>
      </c>
      <c r="E1228">
        <v>12.96</v>
      </c>
    </row>
    <row r="1229" spans="1:5" x14ac:dyDescent="0.35">
      <c r="A1229">
        <v>6967</v>
      </c>
      <c r="B1229" s="267">
        <v>45009</v>
      </c>
      <c r="C1229">
        <v>2738</v>
      </c>
      <c r="D1229" t="s">
        <v>31710</v>
      </c>
      <c r="E1229">
        <v>22.93</v>
      </c>
    </row>
    <row r="1230" spans="1:5" x14ac:dyDescent="0.35">
      <c r="A1230">
        <v>6968</v>
      </c>
      <c r="B1230" s="267">
        <v>45187</v>
      </c>
      <c r="C1230">
        <v>2738</v>
      </c>
      <c r="D1230" t="s">
        <v>31710</v>
      </c>
      <c r="E1230">
        <v>21.57</v>
      </c>
    </row>
    <row r="1231" spans="1:5" x14ac:dyDescent="0.35">
      <c r="A1231">
        <v>6973</v>
      </c>
      <c r="B1231" s="267">
        <v>45012</v>
      </c>
      <c r="C1231">
        <v>3023</v>
      </c>
      <c r="D1231" t="s">
        <v>31657</v>
      </c>
      <c r="E1231">
        <v>25.995000000000001</v>
      </c>
    </row>
    <row r="1232" spans="1:5" x14ac:dyDescent="0.35">
      <c r="A1232">
        <v>6974</v>
      </c>
      <c r="B1232" s="267">
        <v>45013</v>
      </c>
      <c r="C1232">
        <v>514</v>
      </c>
      <c r="D1232" t="s">
        <v>31650</v>
      </c>
      <c r="E1232">
        <v>20.97</v>
      </c>
    </row>
    <row r="1233" spans="1:5" x14ac:dyDescent="0.35">
      <c r="A1233">
        <v>6975</v>
      </c>
      <c r="B1233" s="267">
        <v>45179</v>
      </c>
      <c r="C1233">
        <v>3087</v>
      </c>
      <c r="D1233" t="s">
        <v>31673</v>
      </c>
      <c r="E1233">
        <v>31.16</v>
      </c>
    </row>
    <row r="1234" spans="1:5" x14ac:dyDescent="0.35">
      <c r="A1234">
        <v>6976</v>
      </c>
      <c r="B1234" s="267">
        <v>45179</v>
      </c>
      <c r="C1234">
        <v>3087</v>
      </c>
      <c r="D1234" t="s">
        <v>31673</v>
      </c>
      <c r="E1234">
        <v>36.770000000000003</v>
      </c>
    </row>
    <row r="1235" spans="1:5" x14ac:dyDescent="0.35">
      <c r="A1235">
        <v>6977</v>
      </c>
      <c r="B1235" s="267">
        <v>45179</v>
      </c>
      <c r="C1235">
        <v>3087</v>
      </c>
      <c r="D1235" t="s">
        <v>31673</v>
      </c>
      <c r="E1235">
        <v>33.25</v>
      </c>
    </row>
    <row r="1236" spans="1:5" x14ac:dyDescent="0.35">
      <c r="A1236">
        <v>6978</v>
      </c>
      <c r="B1236" s="267">
        <v>45179</v>
      </c>
      <c r="C1236">
        <v>3087</v>
      </c>
      <c r="D1236" t="s">
        <v>31673</v>
      </c>
      <c r="E1236">
        <v>33.25</v>
      </c>
    </row>
    <row r="1237" spans="1:5" x14ac:dyDescent="0.35">
      <c r="A1237">
        <v>6979</v>
      </c>
      <c r="B1237" s="267">
        <v>45012</v>
      </c>
      <c r="C1237">
        <v>3087</v>
      </c>
      <c r="D1237" t="s">
        <v>31673</v>
      </c>
      <c r="E1237">
        <v>27.472999999999999</v>
      </c>
    </row>
    <row r="1238" spans="1:5" x14ac:dyDescent="0.35">
      <c r="A1238">
        <v>6980</v>
      </c>
      <c r="B1238" s="267">
        <v>45012</v>
      </c>
      <c r="C1238">
        <v>3087</v>
      </c>
      <c r="D1238" t="s">
        <v>31673</v>
      </c>
      <c r="E1238">
        <v>1.1080000000000001</v>
      </c>
    </row>
    <row r="1239" spans="1:5" x14ac:dyDescent="0.35">
      <c r="A1239">
        <v>6981</v>
      </c>
      <c r="B1239" s="267">
        <v>45012</v>
      </c>
      <c r="C1239">
        <v>3087</v>
      </c>
      <c r="D1239" t="s">
        <v>31673</v>
      </c>
      <c r="E1239">
        <v>18.635999999999999</v>
      </c>
    </row>
    <row r="1240" spans="1:5" x14ac:dyDescent="0.35">
      <c r="A1240">
        <v>6982</v>
      </c>
      <c r="B1240" s="267">
        <v>45012</v>
      </c>
      <c r="C1240">
        <v>3087</v>
      </c>
      <c r="D1240" t="s">
        <v>31673</v>
      </c>
      <c r="E1240">
        <v>34.200000000000003</v>
      </c>
    </row>
    <row r="1241" spans="1:5" x14ac:dyDescent="0.35">
      <c r="A1241">
        <v>6983</v>
      </c>
      <c r="B1241" s="267">
        <v>45012</v>
      </c>
      <c r="C1241">
        <v>3087</v>
      </c>
      <c r="D1241" t="s">
        <v>31673</v>
      </c>
      <c r="E1241">
        <v>16.434999999999999</v>
      </c>
    </row>
    <row r="1242" spans="1:5" x14ac:dyDescent="0.35">
      <c r="A1242">
        <v>6984</v>
      </c>
      <c r="B1242" s="267">
        <v>45012</v>
      </c>
      <c r="C1242">
        <v>3087</v>
      </c>
      <c r="D1242" t="s">
        <v>31673</v>
      </c>
      <c r="E1242">
        <v>54.38</v>
      </c>
    </row>
    <row r="1243" spans="1:5" x14ac:dyDescent="0.35">
      <c r="A1243">
        <v>6985</v>
      </c>
      <c r="B1243" s="267">
        <v>45012</v>
      </c>
      <c r="C1243">
        <v>3087</v>
      </c>
      <c r="D1243" t="s">
        <v>31673</v>
      </c>
      <c r="E1243">
        <v>73.36</v>
      </c>
    </row>
    <row r="1244" spans="1:5" x14ac:dyDescent="0.35">
      <c r="A1244">
        <v>6986</v>
      </c>
      <c r="B1244" s="267">
        <v>45012</v>
      </c>
      <c r="C1244">
        <v>3087</v>
      </c>
      <c r="D1244" t="s">
        <v>31673</v>
      </c>
      <c r="E1244">
        <v>66.724999999999994</v>
      </c>
    </row>
    <row r="1245" spans="1:5" x14ac:dyDescent="0.35">
      <c r="A1245">
        <v>6987</v>
      </c>
      <c r="B1245" s="267">
        <v>45012</v>
      </c>
      <c r="C1245">
        <v>3087</v>
      </c>
      <c r="D1245" t="s">
        <v>31673</v>
      </c>
      <c r="E1245">
        <v>93.343000000000004</v>
      </c>
    </row>
    <row r="1246" spans="1:5" x14ac:dyDescent="0.35">
      <c r="A1246">
        <v>6988</v>
      </c>
      <c r="B1246" s="267">
        <v>45012</v>
      </c>
      <c r="C1246">
        <v>3087</v>
      </c>
      <c r="D1246" t="s">
        <v>31673</v>
      </c>
      <c r="E1246">
        <v>78.143000000000001</v>
      </c>
    </row>
    <row r="1247" spans="1:5" x14ac:dyDescent="0.35">
      <c r="A1247">
        <v>6989</v>
      </c>
      <c r="B1247" s="267">
        <v>45012</v>
      </c>
      <c r="C1247">
        <v>3087</v>
      </c>
      <c r="D1247" t="s">
        <v>31673</v>
      </c>
      <c r="E1247">
        <v>75.253</v>
      </c>
    </row>
    <row r="1248" spans="1:5" x14ac:dyDescent="0.35">
      <c r="A1248">
        <v>6990</v>
      </c>
      <c r="B1248" s="267">
        <v>45012</v>
      </c>
      <c r="C1248">
        <v>3087</v>
      </c>
      <c r="D1248" t="s">
        <v>31673</v>
      </c>
      <c r="E1248">
        <v>93.325999999999993</v>
      </c>
    </row>
    <row r="1249" spans="1:5" x14ac:dyDescent="0.35">
      <c r="A1249">
        <v>6991</v>
      </c>
      <c r="B1249" s="267">
        <v>45012</v>
      </c>
      <c r="C1249">
        <v>3087</v>
      </c>
      <c r="D1249" t="s">
        <v>31673</v>
      </c>
      <c r="E1249">
        <v>11.35</v>
      </c>
    </row>
    <row r="1250" spans="1:5" x14ac:dyDescent="0.35">
      <c r="A1250">
        <v>6992</v>
      </c>
      <c r="B1250" s="267">
        <v>45012</v>
      </c>
      <c r="C1250">
        <v>3087</v>
      </c>
      <c r="D1250" t="s">
        <v>31673</v>
      </c>
      <c r="E1250">
        <v>31.204999999999998</v>
      </c>
    </row>
    <row r="1251" spans="1:5" x14ac:dyDescent="0.35">
      <c r="A1251">
        <v>6993</v>
      </c>
      <c r="B1251" s="267">
        <v>45012</v>
      </c>
      <c r="C1251">
        <v>3087</v>
      </c>
      <c r="D1251" t="s">
        <v>31673</v>
      </c>
      <c r="E1251">
        <v>24.277999999999999</v>
      </c>
    </row>
    <row r="1252" spans="1:5" x14ac:dyDescent="0.35">
      <c r="A1252">
        <v>6994</v>
      </c>
      <c r="B1252" s="267">
        <v>45012</v>
      </c>
      <c r="C1252">
        <v>3023</v>
      </c>
      <c r="D1252" t="s">
        <v>31657</v>
      </c>
      <c r="E1252">
        <v>63</v>
      </c>
    </row>
    <row r="1253" spans="1:5" x14ac:dyDescent="0.35">
      <c r="A1253">
        <v>6995</v>
      </c>
      <c r="B1253" s="267">
        <v>45050</v>
      </c>
      <c r="C1253">
        <v>2772</v>
      </c>
      <c r="D1253" t="s">
        <v>31665</v>
      </c>
      <c r="E1253">
        <v>54.4</v>
      </c>
    </row>
    <row r="1254" spans="1:5" x14ac:dyDescent="0.35">
      <c r="A1254">
        <v>6996</v>
      </c>
      <c r="B1254" s="267">
        <v>45050</v>
      </c>
      <c r="C1254">
        <v>2772</v>
      </c>
      <c r="D1254" t="s">
        <v>31665</v>
      </c>
      <c r="E1254">
        <v>40.78</v>
      </c>
    </row>
    <row r="1255" spans="1:5" x14ac:dyDescent="0.35">
      <c r="A1255">
        <v>6997</v>
      </c>
      <c r="B1255" s="267">
        <v>45050</v>
      </c>
      <c r="C1255">
        <v>2772</v>
      </c>
      <c r="D1255" t="s">
        <v>31665</v>
      </c>
      <c r="E1255">
        <v>41.58</v>
      </c>
    </row>
    <row r="1256" spans="1:5" x14ac:dyDescent="0.35">
      <c r="A1256">
        <v>6998</v>
      </c>
      <c r="B1256" s="267">
        <v>45111</v>
      </c>
      <c r="C1256">
        <v>2930</v>
      </c>
      <c r="D1256" t="s">
        <v>31684</v>
      </c>
      <c r="E1256">
        <v>4.57</v>
      </c>
    </row>
    <row r="1257" spans="1:5" x14ac:dyDescent="0.35">
      <c r="A1257">
        <v>6999</v>
      </c>
      <c r="B1257" s="267">
        <v>45138</v>
      </c>
      <c r="C1257">
        <v>2930</v>
      </c>
      <c r="D1257" t="s">
        <v>31684</v>
      </c>
      <c r="E1257">
        <v>4.57</v>
      </c>
    </row>
    <row r="1258" spans="1:5" x14ac:dyDescent="0.35">
      <c r="A1258">
        <v>7000</v>
      </c>
      <c r="B1258" s="267">
        <v>45013</v>
      </c>
      <c r="C1258">
        <v>514</v>
      </c>
      <c r="D1258" t="s">
        <v>31650</v>
      </c>
      <c r="E1258">
        <v>12.02</v>
      </c>
    </row>
    <row r="1259" spans="1:5" x14ac:dyDescent="0.35">
      <c r="A1259">
        <v>7001</v>
      </c>
      <c r="B1259" s="267">
        <v>45033</v>
      </c>
      <c r="C1259">
        <v>294</v>
      </c>
      <c r="D1259" t="s">
        <v>31628</v>
      </c>
      <c r="E1259">
        <v>10.981999999999999</v>
      </c>
    </row>
    <row r="1260" spans="1:5" x14ac:dyDescent="0.35">
      <c r="A1260">
        <v>7002</v>
      </c>
      <c r="B1260" s="267">
        <v>45033</v>
      </c>
      <c r="C1260">
        <v>294</v>
      </c>
      <c r="D1260" t="s">
        <v>31628</v>
      </c>
      <c r="E1260">
        <v>23.013999999999999</v>
      </c>
    </row>
    <row r="1261" spans="1:5" x14ac:dyDescent="0.35">
      <c r="A1261">
        <v>7003</v>
      </c>
      <c r="B1261" s="267">
        <v>45033</v>
      </c>
      <c r="C1261">
        <v>294</v>
      </c>
      <c r="D1261" t="s">
        <v>31628</v>
      </c>
      <c r="E1261">
        <v>24.931000000000001</v>
      </c>
    </row>
    <row r="1262" spans="1:5" x14ac:dyDescent="0.35">
      <c r="A1262">
        <v>7004</v>
      </c>
      <c r="B1262" s="267">
        <v>45033</v>
      </c>
      <c r="C1262">
        <v>294</v>
      </c>
      <c r="D1262" t="s">
        <v>31628</v>
      </c>
      <c r="E1262">
        <v>26.542999999999999</v>
      </c>
    </row>
    <row r="1263" spans="1:5" x14ac:dyDescent="0.35">
      <c r="A1263">
        <v>7009</v>
      </c>
      <c r="B1263" s="267">
        <v>45143</v>
      </c>
      <c r="C1263">
        <v>319</v>
      </c>
      <c r="D1263" t="s">
        <v>31703</v>
      </c>
      <c r="E1263">
        <v>26.57</v>
      </c>
    </row>
    <row r="1264" spans="1:5" x14ac:dyDescent="0.35">
      <c r="A1264">
        <v>7017</v>
      </c>
      <c r="B1264" s="267">
        <v>45040</v>
      </c>
      <c r="C1264">
        <v>2036</v>
      </c>
      <c r="D1264" t="s">
        <v>31624</v>
      </c>
      <c r="E1264">
        <v>24.66</v>
      </c>
    </row>
    <row r="1265" spans="1:5" x14ac:dyDescent="0.35">
      <c r="A1265">
        <v>7019</v>
      </c>
      <c r="B1265" s="267">
        <v>45035</v>
      </c>
      <c r="C1265">
        <v>1401</v>
      </c>
      <c r="D1265" t="s">
        <v>31638</v>
      </c>
      <c r="E1265">
        <v>10.065</v>
      </c>
    </row>
    <row r="1266" spans="1:5" x14ac:dyDescent="0.35">
      <c r="A1266">
        <v>7021</v>
      </c>
      <c r="B1266" s="267">
        <v>45040</v>
      </c>
      <c r="C1266">
        <v>2188</v>
      </c>
      <c r="D1266" t="s">
        <v>31636</v>
      </c>
      <c r="E1266">
        <v>17.486999999999998</v>
      </c>
    </row>
    <row r="1267" spans="1:5" x14ac:dyDescent="0.35">
      <c r="A1267">
        <v>7022</v>
      </c>
      <c r="B1267" s="267">
        <v>45044</v>
      </c>
      <c r="C1267">
        <v>2686</v>
      </c>
      <c r="D1267" t="s">
        <v>31731</v>
      </c>
      <c r="E1267">
        <v>8.32</v>
      </c>
    </row>
    <row r="1268" spans="1:5" x14ac:dyDescent="0.35">
      <c r="A1268">
        <v>7023</v>
      </c>
      <c r="B1268" s="267">
        <v>45254</v>
      </c>
      <c r="C1268">
        <v>3094</v>
      </c>
      <c r="D1268" t="s">
        <v>31772</v>
      </c>
      <c r="E1268">
        <v>86.4</v>
      </c>
    </row>
    <row r="1269" spans="1:5" x14ac:dyDescent="0.35">
      <c r="A1269">
        <v>7024</v>
      </c>
      <c r="B1269" s="267">
        <v>45051</v>
      </c>
      <c r="C1269">
        <v>3094</v>
      </c>
      <c r="D1269" t="s">
        <v>31772</v>
      </c>
      <c r="E1269">
        <v>55.8</v>
      </c>
    </row>
    <row r="1270" spans="1:5" x14ac:dyDescent="0.35">
      <c r="A1270">
        <v>7025</v>
      </c>
      <c r="B1270" s="267">
        <v>45254</v>
      </c>
      <c r="C1270">
        <v>3094</v>
      </c>
      <c r="D1270" t="s">
        <v>31772</v>
      </c>
      <c r="E1270">
        <v>12.9</v>
      </c>
    </row>
    <row r="1271" spans="1:5" x14ac:dyDescent="0.35">
      <c r="A1271">
        <v>7026</v>
      </c>
      <c r="B1271" s="267">
        <v>45254</v>
      </c>
      <c r="C1271">
        <v>3094</v>
      </c>
      <c r="D1271" t="s">
        <v>31772</v>
      </c>
      <c r="E1271">
        <v>7.4249999999999998</v>
      </c>
    </row>
    <row r="1272" spans="1:5" x14ac:dyDescent="0.35">
      <c r="A1272">
        <v>7027</v>
      </c>
      <c r="B1272" s="267">
        <v>45254</v>
      </c>
      <c r="C1272">
        <v>3094</v>
      </c>
      <c r="D1272" t="s">
        <v>31772</v>
      </c>
      <c r="E1272">
        <v>25.2</v>
      </c>
    </row>
    <row r="1273" spans="1:5" x14ac:dyDescent="0.35">
      <c r="A1273">
        <v>7028</v>
      </c>
      <c r="B1273" s="267">
        <v>44990</v>
      </c>
      <c r="C1273">
        <v>3093</v>
      </c>
      <c r="D1273" t="s">
        <v>31699</v>
      </c>
      <c r="E1273">
        <v>21.62</v>
      </c>
    </row>
    <row r="1274" spans="1:5" x14ac:dyDescent="0.35">
      <c r="A1274">
        <v>7029</v>
      </c>
      <c r="B1274" s="267">
        <v>44990</v>
      </c>
      <c r="C1274">
        <v>3093</v>
      </c>
      <c r="D1274" t="s">
        <v>31699</v>
      </c>
      <c r="E1274">
        <v>10.4</v>
      </c>
    </row>
    <row r="1275" spans="1:5" x14ac:dyDescent="0.35">
      <c r="A1275">
        <v>7030</v>
      </c>
      <c r="B1275" s="267">
        <v>45043</v>
      </c>
      <c r="C1275">
        <v>2204</v>
      </c>
      <c r="D1275" t="s">
        <v>31676</v>
      </c>
      <c r="E1275">
        <v>5.86</v>
      </c>
    </row>
    <row r="1276" spans="1:5" x14ac:dyDescent="0.35">
      <c r="A1276">
        <v>7031</v>
      </c>
      <c r="B1276" s="267">
        <v>45043</v>
      </c>
      <c r="C1276">
        <v>504</v>
      </c>
      <c r="D1276" t="s">
        <v>31652</v>
      </c>
      <c r="E1276">
        <v>31.03</v>
      </c>
    </row>
    <row r="1277" spans="1:5" x14ac:dyDescent="0.35">
      <c r="A1277">
        <v>7032</v>
      </c>
      <c r="B1277" s="267">
        <v>45043</v>
      </c>
      <c r="C1277">
        <v>504</v>
      </c>
      <c r="D1277" t="s">
        <v>31652</v>
      </c>
      <c r="E1277">
        <v>95.03</v>
      </c>
    </row>
    <row r="1278" spans="1:5" x14ac:dyDescent="0.35">
      <c r="A1278">
        <v>7033</v>
      </c>
      <c r="B1278" s="267">
        <v>44990</v>
      </c>
      <c r="C1278">
        <v>3087</v>
      </c>
      <c r="D1278" t="s">
        <v>31673</v>
      </c>
      <c r="E1278">
        <v>8.5500000000000007</v>
      </c>
    </row>
    <row r="1279" spans="1:5" x14ac:dyDescent="0.35">
      <c r="A1279">
        <v>7034</v>
      </c>
      <c r="B1279" s="267">
        <v>44990</v>
      </c>
      <c r="C1279">
        <v>3087</v>
      </c>
      <c r="D1279" t="s">
        <v>31673</v>
      </c>
      <c r="E1279">
        <v>34.200000000000003</v>
      </c>
    </row>
    <row r="1280" spans="1:5" x14ac:dyDescent="0.35">
      <c r="A1280">
        <v>7035</v>
      </c>
      <c r="B1280" s="267">
        <v>44990</v>
      </c>
      <c r="C1280">
        <v>3087</v>
      </c>
      <c r="D1280" t="s">
        <v>31673</v>
      </c>
      <c r="E1280">
        <v>10.45</v>
      </c>
    </row>
    <row r="1281" spans="1:5" x14ac:dyDescent="0.35">
      <c r="A1281">
        <v>7036</v>
      </c>
      <c r="B1281" s="267">
        <v>44990</v>
      </c>
      <c r="C1281">
        <v>3087</v>
      </c>
      <c r="D1281" t="s">
        <v>31673</v>
      </c>
      <c r="E1281">
        <v>11.31</v>
      </c>
    </row>
    <row r="1282" spans="1:5" x14ac:dyDescent="0.35">
      <c r="A1282">
        <v>7037</v>
      </c>
      <c r="B1282" s="267">
        <v>45051</v>
      </c>
      <c r="C1282">
        <v>2503</v>
      </c>
      <c r="D1282" t="s">
        <v>31631</v>
      </c>
      <c r="E1282">
        <v>40.950000000000003</v>
      </c>
    </row>
    <row r="1283" spans="1:5" x14ac:dyDescent="0.35">
      <c r="A1283">
        <v>7038</v>
      </c>
      <c r="B1283" s="267">
        <v>45051</v>
      </c>
      <c r="C1283">
        <v>2503</v>
      </c>
      <c r="D1283" t="s">
        <v>31631</v>
      </c>
      <c r="E1283">
        <v>28.6</v>
      </c>
    </row>
    <row r="1284" spans="1:5" x14ac:dyDescent="0.35">
      <c r="A1284">
        <v>7039</v>
      </c>
      <c r="B1284" s="267">
        <v>45051</v>
      </c>
      <c r="C1284">
        <v>2026</v>
      </c>
      <c r="D1284" t="s">
        <v>31674</v>
      </c>
      <c r="E1284">
        <v>12.1</v>
      </c>
    </row>
    <row r="1285" spans="1:5" x14ac:dyDescent="0.35">
      <c r="A1285">
        <v>7040</v>
      </c>
      <c r="B1285" s="267">
        <v>45235</v>
      </c>
      <c r="C1285">
        <v>2539</v>
      </c>
      <c r="D1285" t="s">
        <v>31715</v>
      </c>
      <c r="E1285">
        <v>7.2</v>
      </c>
    </row>
    <row r="1286" spans="1:5" x14ac:dyDescent="0.35">
      <c r="A1286">
        <v>7041</v>
      </c>
      <c r="B1286" s="267">
        <v>45077</v>
      </c>
      <c r="C1286">
        <v>2762</v>
      </c>
      <c r="D1286" t="s">
        <v>31722</v>
      </c>
      <c r="E1286">
        <v>6.13</v>
      </c>
    </row>
    <row r="1287" spans="1:5" x14ac:dyDescent="0.35">
      <c r="A1287">
        <v>7042</v>
      </c>
      <c r="B1287" s="267">
        <v>45077</v>
      </c>
      <c r="C1287">
        <v>2762</v>
      </c>
      <c r="D1287" t="s">
        <v>31722</v>
      </c>
      <c r="E1287">
        <v>11.25</v>
      </c>
    </row>
    <row r="1288" spans="1:5" x14ac:dyDescent="0.35">
      <c r="A1288">
        <v>7043</v>
      </c>
      <c r="B1288" s="267">
        <v>45077</v>
      </c>
      <c r="C1288">
        <v>2762</v>
      </c>
      <c r="D1288" t="s">
        <v>31722</v>
      </c>
      <c r="E1288">
        <v>22.5</v>
      </c>
    </row>
    <row r="1289" spans="1:5" x14ac:dyDescent="0.35">
      <c r="A1289">
        <v>7044</v>
      </c>
      <c r="B1289" s="267">
        <v>45077</v>
      </c>
      <c r="C1289">
        <v>2762</v>
      </c>
      <c r="D1289" t="s">
        <v>31722</v>
      </c>
      <c r="E1289">
        <v>22.5</v>
      </c>
    </row>
    <row r="1290" spans="1:5" x14ac:dyDescent="0.35">
      <c r="A1290">
        <v>7045</v>
      </c>
      <c r="B1290" s="267">
        <v>45077</v>
      </c>
      <c r="C1290">
        <v>2762</v>
      </c>
      <c r="D1290" t="s">
        <v>31722</v>
      </c>
      <c r="E1290">
        <v>22.5</v>
      </c>
    </row>
    <row r="1291" spans="1:5" x14ac:dyDescent="0.35">
      <c r="A1291">
        <v>7046</v>
      </c>
      <c r="B1291" s="267">
        <v>45065</v>
      </c>
      <c r="C1291">
        <v>2684</v>
      </c>
      <c r="D1291" t="s">
        <v>31626</v>
      </c>
      <c r="E1291">
        <v>17.100000000000001</v>
      </c>
    </row>
    <row r="1292" spans="1:5" x14ac:dyDescent="0.35">
      <c r="A1292">
        <v>7047</v>
      </c>
      <c r="B1292" s="267">
        <v>45149</v>
      </c>
      <c r="C1292">
        <v>116</v>
      </c>
      <c r="D1292" t="s">
        <v>31642</v>
      </c>
      <c r="E1292">
        <v>16.966999999999999</v>
      </c>
    </row>
    <row r="1293" spans="1:5" x14ac:dyDescent="0.35">
      <c r="A1293">
        <v>7048</v>
      </c>
      <c r="B1293" s="267">
        <v>45196</v>
      </c>
      <c r="C1293">
        <v>116</v>
      </c>
      <c r="D1293" t="s">
        <v>31642</v>
      </c>
      <c r="E1293">
        <v>14.21</v>
      </c>
    </row>
    <row r="1294" spans="1:5" x14ac:dyDescent="0.35">
      <c r="A1294">
        <v>7049</v>
      </c>
      <c r="B1294" s="267">
        <v>45064</v>
      </c>
      <c r="C1294">
        <v>2036</v>
      </c>
      <c r="D1294" t="s">
        <v>31624</v>
      </c>
      <c r="E1294">
        <v>26.6</v>
      </c>
    </row>
    <row r="1295" spans="1:5" x14ac:dyDescent="0.35">
      <c r="A1295">
        <v>7050</v>
      </c>
      <c r="B1295" s="267">
        <v>45063</v>
      </c>
      <c r="C1295">
        <v>116</v>
      </c>
      <c r="D1295" t="s">
        <v>31642</v>
      </c>
      <c r="E1295">
        <v>57</v>
      </c>
    </row>
    <row r="1296" spans="1:5" x14ac:dyDescent="0.35">
      <c r="A1296">
        <v>7051</v>
      </c>
      <c r="B1296" s="267">
        <v>45069</v>
      </c>
      <c r="C1296">
        <v>2790</v>
      </c>
      <c r="D1296" t="s">
        <v>31739</v>
      </c>
      <c r="E1296">
        <v>24.58</v>
      </c>
    </row>
    <row r="1297" spans="1:5" x14ac:dyDescent="0.35">
      <c r="A1297">
        <v>7052</v>
      </c>
      <c r="B1297" s="267">
        <v>45076</v>
      </c>
      <c r="C1297">
        <v>3100</v>
      </c>
      <c r="D1297" t="s">
        <v>31773</v>
      </c>
      <c r="E1297">
        <v>15.01</v>
      </c>
    </row>
    <row r="1298" spans="1:5" x14ac:dyDescent="0.35">
      <c r="A1298">
        <v>7053</v>
      </c>
      <c r="B1298" s="267">
        <v>45076</v>
      </c>
      <c r="C1298">
        <v>3100</v>
      </c>
      <c r="D1298" t="s">
        <v>31773</v>
      </c>
      <c r="E1298">
        <v>15.58</v>
      </c>
    </row>
    <row r="1299" spans="1:5" x14ac:dyDescent="0.35">
      <c r="A1299">
        <v>7054</v>
      </c>
      <c r="B1299" s="267">
        <v>45076</v>
      </c>
      <c r="C1299">
        <v>3100</v>
      </c>
      <c r="D1299" t="s">
        <v>31773</v>
      </c>
      <c r="E1299">
        <v>22.61</v>
      </c>
    </row>
    <row r="1300" spans="1:5" x14ac:dyDescent="0.35">
      <c r="A1300">
        <v>7055</v>
      </c>
      <c r="B1300" s="267">
        <v>45069</v>
      </c>
      <c r="C1300">
        <v>306</v>
      </c>
      <c r="D1300" t="s">
        <v>31695</v>
      </c>
      <c r="E1300">
        <v>9.1270000000000007</v>
      </c>
    </row>
    <row r="1301" spans="1:5" x14ac:dyDescent="0.35">
      <c r="A1301">
        <v>7083</v>
      </c>
      <c r="B1301" s="267">
        <v>45075</v>
      </c>
      <c r="C1301">
        <v>319</v>
      </c>
      <c r="D1301" t="s">
        <v>31703</v>
      </c>
      <c r="E1301">
        <v>80.11</v>
      </c>
    </row>
    <row r="1302" spans="1:5" x14ac:dyDescent="0.35">
      <c r="A1302">
        <v>7084</v>
      </c>
      <c r="B1302" s="267">
        <v>45075</v>
      </c>
      <c r="C1302">
        <v>319</v>
      </c>
      <c r="D1302" t="s">
        <v>31703</v>
      </c>
      <c r="E1302">
        <v>16.82</v>
      </c>
    </row>
    <row r="1303" spans="1:5" x14ac:dyDescent="0.35">
      <c r="A1303">
        <v>7085</v>
      </c>
      <c r="B1303" s="267">
        <v>45077</v>
      </c>
      <c r="C1303">
        <v>2738</v>
      </c>
      <c r="D1303" t="s">
        <v>31710</v>
      </c>
      <c r="E1303">
        <v>12.8</v>
      </c>
    </row>
    <row r="1304" spans="1:5" x14ac:dyDescent="0.35">
      <c r="A1304">
        <v>7086</v>
      </c>
      <c r="B1304" s="267">
        <v>45077</v>
      </c>
      <c r="C1304">
        <v>2738</v>
      </c>
      <c r="D1304" t="s">
        <v>31710</v>
      </c>
      <c r="E1304">
        <v>12.14</v>
      </c>
    </row>
    <row r="1305" spans="1:5" x14ac:dyDescent="0.35">
      <c r="A1305">
        <v>7087</v>
      </c>
      <c r="B1305" s="267">
        <v>45249</v>
      </c>
      <c r="C1305">
        <v>3124</v>
      </c>
      <c r="D1305" t="s">
        <v>31774</v>
      </c>
      <c r="E1305">
        <v>9.468</v>
      </c>
    </row>
    <row r="1306" spans="1:5" x14ac:dyDescent="0.35">
      <c r="A1306">
        <v>7088</v>
      </c>
      <c r="B1306" s="267">
        <v>45077</v>
      </c>
      <c r="C1306">
        <v>2738</v>
      </c>
      <c r="D1306" t="s">
        <v>31710</v>
      </c>
      <c r="E1306">
        <v>10.39</v>
      </c>
    </row>
    <row r="1307" spans="1:5" x14ac:dyDescent="0.35">
      <c r="A1307">
        <v>7089</v>
      </c>
      <c r="B1307" s="267">
        <v>45212</v>
      </c>
      <c r="C1307">
        <v>827</v>
      </c>
      <c r="D1307" t="s">
        <v>31775</v>
      </c>
      <c r="E1307">
        <v>13.5</v>
      </c>
    </row>
    <row r="1308" spans="1:5" x14ac:dyDescent="0.35">
      <c r="A1308">
        <v>7106</v>
      </c>
      <c r="B1308" s="267">
        <v>45107</v>
      </c>
      <c r="C1308">
        <v>2918</v>
      </c>
      <c r="D1308" t="s">
        <v>31705</v>
      </c>
      <c r="E1308">
        <v>76</v>
      </c>
    </row>
    <row r="1309" spans="1:5" x14ac:dyDescent="0.35">
      <c r="A1309">
        <v>7107</v>
      </c>
      <c r="B1309" s="267">
        <v>45107</v>
      </c>
      <c r="C1309">
        <v>2918</v>
      </c>
      <c r="D1309" t="s">
        <v>31705</v>
      </c>
      <c r="E1309">
        <v>76</v>
      </c>
    </row>
    <row r="1310" spans="1:5" x14ac:dyDescent="0.35">
      <c r="A1310">
        <v>7108</v>
      </c>
      <c r="B1310" s="267">
        <v>45113</v>
      </c>
      <c r="C1310">
        <v>222</v>
      </c>
      <c r="D1310" t="s">
        <v>31693</v>
      </c>
      <c r="E1310">
        <v>22.05</v>
      </c>
    </row>
    <row r="1311" spans="1:5" x14ac:dyDescent="0.35">
      <c r="A1311">
        <v>7109</v>
      </c>
      <c r="B1311" s="267">
        <v>45190</v>
      </c>
      <c r="C1311">
        <v>222</v>
      </c>
      <c r="D1311" t="s">
        <v>31693</v>
      </c>
      <c r="E1311">
        <v>9.27</v>
      </c>
    </row>
    <row r="1312" spans="1:5" x14ac:dyDescent="0.35">
      <c r="A1312">
        <v>7110</v>
      </c>
      <c r="B1312" s="267">
        <v>45083</v>
      </c>
      <c r="C1312">
        <v>2619</v>
      </c>
      <c r="D1312" t="s">
        <v>31700</v>
      </c>
      <c r="E1312">
        <v>0</v>
      </c>
    </row>
    <row r="1313" spans="1:5" x14ac:dyDescent="0.35">
      <c r="A1313">
        <v>7111</v>
      </c>
      <c r="B1313" s="267">
        <v>45083</v>
      </c>
      <c r="C1313">
        <v>2619</v>
      </c>
      <c r="D1313" t="s">
        <v>31700</v>
      </c>
      <c r="E1313">
        <v>51.2</v>
      </c>
    </row>
    <row r="1314" spans="1:5" x14ac:dyDescent="0.35">
      <c r="A1314">
        <v>7112</v>
      </c>
      <c r="B1314" s="267">
        <v>45120</v>
      </c>
      <c r="C1314">
        <v>2019</v>
      </c>
      <c r="D1314" t="s">
        <v>31618</v>
      </c>
      <c r="E1314">
        <v>5.99</v>
      </c>
    </row>
    <row r="1315" spans="1:5" x14ac:dyDescent="0.35">
      <c r="A1315">
        <v>7113</v>
      </c>
      <c r="B1315" s="267">
        <v>45266</v>
      </c>
      <c r="C1315">
        <v>2036</v>
      </c>
      <c r="D1315" t="s">
        <v>31624</v>
      </c>
      <c r="E1315">
        <v>27</v>
      </c>
    </row>
    <row r="1316" spans="1:5" x14ac:dyDescent="0.35">
      <c r="A1316">
        <v>7117</v>
      </c>
      <c r="B1316" s="267">
        <v>45113</v>
      </c>
      <c r="C1316">
        <v>222</v>
      </c>
      <c r="D1316" t="s">
        <v>31693</v>
      </c>
      <c r="E1316">
        <v>22.05</v>
      </c>
    </row>
    <row r="1317" spans="1:5" x14ac:dyDescent="0.35">
      <c r="A1317">
        <v>7118</v>
      </c>
      <c r="B1317" s="267">
        <v>45099</v>
      </c>
      <c r="C1317">
        <v>2135</v>
      </c>
      <c r="D1317" t="s">
        <v>31654</v>
      </c>
      <c r="E1317">
        <v>39.56</v>
      </c>
    </row>
    <row r="1318" spans="1:5" x14ac:dyDescent="0.35">
      <c r="A1318">
        <v>7119</v>
      </c>
      <c r="B1318" s="267">
        <v>45099</v>
      </c>
      <c r="C1318">
        <v>2135</v>
      </c>
      <c r="D1318" t="s">
        <v>31654</v>
      </c>
      <c r="E1318">
        <v>34.868000000000002</v>
      </c>
    </row>
    <row r="1319" spans="1:5" x14ac:dyDescent="0.35">
      <c r="A1319">
        <v>7120</v>
      </c>
      <c r="B1319" s="267">
        <v>45099</v>
      </c>
      <c r="C1319">
        <v>2147</v>
      </c>
      <c r="D1319" t="s">
        <v>31702</v>
      </c>
      <c r="E1319">
        <v>13.156000000000001</v>
      </c>
    </row>
    <row r="1320" spans="1:5" x14ac:dyDescent="0.35">
      <c r="A1320">
        <v>7121</v>
      </c>
      <c r="B1320" s="267">
        <v>45092</v>
      </c>
      <c r="C1320">
        <v>2258</v>
      </c>
      <c r="D1320" t="s">
        <v>31680</v>
      </c>
      <c r="E1320">
        <v>40.200000000000003</v>
      </c>
    </row>
    <row r="1321" spans="1:5" x14ac:dyDescent="0.35">
      <c r="A1321">
        <v>7122</v>
      </c>
      <c r="B1321" s="267">
        <v>45107</v>
      </c>
      <c r="C1321">
        <v>2548</v>
      </c>
      <c r="D1321" t="s">
        <v>31716</v>
      </c>
      <c r="E1321">
        <v>152</v>
      </c>
    </row>
    <row r="1322" spans="1:5" x14ac:dyDescent="0.35">
      <c r="A1322">
        <v>7123</v>
      </c>
      <c r="B1322" s="267">
        <v>45107</v>
      </c>
      <c r="C1322">
        <v>2548</v>
      </c>
      <c r="D1322" t="s">
        <v>31716</v>
      </c>
      <c r="E1322">
        <v>123.5</v>
      </c>
    </row>
    <row r="1323" spans="1:5" x14ac:dyDescent="0.35">
      <c r="A1323">
        <v>7124</v>
      </c>
      <c r="B1323" s="267">
        <v>45099</v>
      </c>
      <c r="C1323">
        <v>630</v>
      </c>
      <c r="D1323" t="s">
        <v>31675</v>
      </c>
      <c r="E1323">
        <v>7.7169999999999996</v>
      </c>
    </row>
    <row r="1324" spans="1:5" x14ac:dyDescent="0.35">
      <c r="A1324">
        <v>7125</v>
      </c>
      <c r="B1324" s="267">
        <v>45105</v>
      </c>
      <c r="C1324">
        <v>3105</v>
      </c>
      <c r="D1324" t="s">
        <v>31776</v>
      </c>
      <c r="E1324">
        <v>167.2</v>
      </c>
    </row>
    <row r="1325" spans="1:5" x14ac:dyDescent="0.35">
      <c r="A1325">
        <v>7126</v>
      </c>
      <c r="B1325" s="267">
        <v>45105</v>
      </c>
      <c r="C1325">
        <v>3105</v>
      </c>
      <c r="D1325" t="s">
        <v>31776</v>
      </c>
      <c r="E1325">
        <v>6.94</v>
      </c>
    </row>
    <row r="1326" spans="1:5" x14ac:dyDescent="0.35">
      <c r="A1326">
        <v>7127</v>
      </c>
      <c r="B1326" s="267">
        <v>45105</v>
      </c>
      <c r="C1326">
        <v>3105</v>
      </c>
      <c r="D1326" t="s">
        <v>31776</v>
      </c>
      <c r="E1326">
        <v>19</v>
      </c>
    </row>
    <row r="1327" spans="1:5" x14ac:dyDescent="0.35">
      <c r="A1327">
        <v>7128</v>
      </c>
      <c r="B1327" s="267">
        <v>45105</v>
      </c>
      <c r="C1327">
        <v>3105</v>
      </c>
      <c r="D1327" t="s">
        <v>31776</v>
      </c>
      <c r="E1327">
        <v>62.7</v>
      </c>
    </row>
    <row r="1328" spans="1:5" x14ac:dyDescent="0.35">
      <c r="A1328">
        <v>7129</v>
      </c>
      <c r="B1328" s="267">
        <v>45105</v>
      </c>
      <c r="C1328">
        <v>3105</v>
      </c>
      <c r="D1328" t="s">
        <v>31776</v>
      </c>
      <c r="E1328">
        <v>31.35</v>
      </c>
    </row>
    <row r="1329" spans="1:5" x14ac:dyDescent="0.35">
      <c r="A1329">
        <v>7130</v>
      </c>
      <c r="B1329" s="267">
        <v>45105</v>
      </c>
      <c r="C1329">
        <v>3105</v>
      </c>
      <c r="D1329" t="s">
        <v>31776</v>
      </c>
      <c r="E1329">
        <v>38.67</v>
      </c>
    </row>
    <row r="1330" spans="1:5" x14ac:dyDescent="0.35">
      <c r="A1330">
        <v>7131</v>
      </c>
      <c r="B1330" s="267">
        <v>45107</v>
      </c>
      <c r="C1330">
        <v>510</v>
      </c>
      <c r="D1330" t="s">
        <v>31677</v>
      </c>
      <c r="E1330">
        <v>12.82</v>
      </c>
    </row>
    <row r="1331" spans="1:5" x14ac:dyDescent="0.35">
      <c r="A1331">
        <v>7132</v>
      </c>
      <c r="B1331" s="267">
        <v>44992</v>
      </c>
      <c r="C1331">
        <v>3022</v>
      </c>
      <c r="D1331" t="s">
        <v>31765</v>
      </c>
      <c r="E1331">
        <v>6.78</v>
      </c>
    </row>
    <row r="1332" spans="1:5" x14ac:dyDescent="0.35">
      <c r="A1332">
        <v>7133</v>
      </c>
      <c r="B1332" s="267">
        <v>45106</v>
      </c>
      <c r="C1332">
        <v>1851</v>
      </c>
      <c r="D1332" t="s">
        <v>31701</v>
      </c>
      <c r="E1332">
        <v>518.4</v>
      </c>
    </row>
    <row r="1333" spans="1:5" x14ac:dyDescent="0.35">
      <c r="A1333">
        <v>7134</v>
      </c>
      <c r="B1333" s="267">
        <v>44992</v>
      </c>
      <c r="C1333">
        <v>3108</v>
      </c>
      <c r="D1333" t="s">
        <v>31777</v>
      </c>
      <c r="E1333">
        <v>12.967000000000001</v>
      </c>
    </row>
    <row r="1334" spans="1:5" x14ac:dyDescent="0.35">
      <c r="A1334">
        <v>7135</v>
      </c>
      <c r="B1334" s="267">
        <v>44992</v>
      </c>
      <c r="C1334">
        <v>3108</v>
      </c>
      <c r="D1334" t="s">
        <v>31777</v>
      </c>
      <c r="E1334">
        <v>12.967000000000001</v>
      </c>
    </row>
    <row r="1335" spans="1:5" x14ac:dyDescent="0.35">
      <c r="A1335">
        <v>7136</v>
      </c>
      <c r="B1335" s="267">
        <v>45084</v>
      </c>
      <c r="C1335">
        <v>3107</v>
      </c>
      <c r="D1335" t="s">
        <v>31778</v>
      </c>
      <c r="E1335">
        <v>14.25</v>
      </c>
    </row>
    <row r="1336" spans="1:5" x14ac:dyDescent="0.35">
      <c r="A1336">
        <v>7137</v>
      </c>
      <c r="B1336" s="267">
        <v>45084</v>
      </c>
      <c r="C1336">
        <v>3107</v>
      </c>
      <c r="D1336" t="s">
        <v>31778</v>
      </c>
      <c r="E1336">
        <v>28.03</v>
      </c>
    </row>
    <row r="1337" spans="1:5" x14ac:dyDescent="0.35">
      <c r="A1337">
        <v>7138</v>
      </c>
      <c r="B1337" s="267">
        <v>45084</v>
      </c>
      <c r="C1337">
        <v>3107</v>
      </c>
      <c r="D1337" t="s">
        <v>31778</v>
      </c>
      <c r="E1337">
        <v>5.34</v>
      </c>
    </row>
    <row r="1338" spans="1:5" x14ac:dyDescent="0.35">
      <c r="A1338">
        <v>7139</v>
      </c>
      <c r="B1338" s="267">
        <v>45084</v>
      </c>
      <c r="C1338">
        <v>3107</v>
      </c>
      <c r="D1338" t="s">
        <v>31778</v>
      </c>
      <c r="E1338">
        <v>7.13</v>
      </c>
    </row>
    <row r="1339" spans="1:5" x14ac:dyDescent="0.35">
      <c r="A1339">
        <v>7140</v>
      </c>
      <c r="B1339" s="267">
        <v>45138</v>
      </c>
      <c r="C1339">
        <v>3106</v>
      </c>
      <c r="D1339" t="s">
        <v>31779</v>
      </c>
      <c r="E1339">
        <v>6.6239999999999997</v>
      </c>
    </row>
    <row r="1340" spans="1:5" x14ac:dyDescent="0.35">
      <c r="A1340">
        <v>7141</v>
      </c>
      <c r="B1340" s="267">
        <v>45138</v>
      </c>
      <c r="C1340">
        <v>3106</v>
      </c>
      <c r="D1340" t="s">
        <v>31779</v>
      </c>
      <c r="E1340">
        <v>15.36</v>
      </c>
    </row>
    <row r="1341" spans="1:5" x14ac:dyDescent="0.35">
      <c r="A1341">
        <v>7142</v>
      </c>
      <c r="B1341" s="267">
        <v>45138</v>
      </c>
      <c r="C1341">
        <v>3106</v>
      </c>
      <c r="D1341" t="s">
        <v>31779</v>
      </c>
      <c r="E1341">
        <v>10.75</v>
      </c>
    </row>
    <row r="1342" spans="1:5" x14ac:dyDescent="0.35">
      <c r="A1342">
        <v>7143</v>
      </c>
      <c r="B1342" s="267">
        <v>45138</v>
      </c>
      <c r="C1342">
        <v>3106</v>
      </c>
      <c r="D1342" t="s">
        <v>31779</v>
      </c>
      <c r="E1342">
        <v>26.4</v>
      </c>
    </row>
    <row r="1343" spans="1:5" x14ac:dyDescent="0.35">
      <c r="A1343">
        <v>7144</v>
      </c>
      <c r="B1343" s="267">
        <v>45138</v>
      </c>
      <c r="C1343">
        <v>3106</v>
      </c>
      <c r="D1343" t="s">
        <v>31779</v>
      </c>
      <c r="E1343">
        <v>8.64</v>
      </c>
    </row>
    <row r="1344" spans="1:5" x14ac:dyDescent="0.35">
      <c r="A1344">
        <v>7145</v>
      </c>
      <c r="B1344" s="267">
        <v>45023</v>
      </c>
      <c r="C1344">
        <v>2036</v>
      </c>
      <c r="D1344" t="s">
        <v>31624</v>
      </c>
      <c r="E1344">
        <v>20.52</v>
      </c>
    </row>
    <row r="1345" spans="1:5" x14ac:dyDescent="0.35">
      <c r="A1345">
        <v>7148</v>
      </c>
      <c r="B1345" s="267">
        <v>45227</v>
      </c>
      <c r="C1345">
        <v>2357</v>
      </c>
      <c r="D1345" t="s">
        <v>31625</v>
      </c>
      <c r="E1345">
        <v>23.09</v>
      </c>
    </row>
    <row r="1346" spans="1:5" x14ac:dyDescent="0.35">
      <c r="A1346">
        <v>7149</v>
      </c>
      <c r="B1346" s="267">
        <v>45227</v>
      </c>
      <c r="C1346">
        <v>2357</v>
      </c>
      <c r="D1346" t="s">
        <v>31625</v>
      </c>
      <c r="E1346">
        <v>24.62</v>
      </c>
    </row>
    <row r="1347" spans="1:5" x14ac:dyDescent="0.35">
      <c r="A1347">
        <v>7151</v>
      </c>
      <c r="B1347" s="267">
        <v>45278</v>
      </c>
      <c r="C1347">
        <v>2019</v>
      </c>
      <c r="D1347" t="s">
        <v>31618</v>
      </c>
      <c r="E1347">
        <v>9.9499999999999993</v>
      </c>
    </row>
    <row r="1348" spans="1:5" x14ac:dyDescent="0.35">
      <c r="A1348">
        <v>7153</v>
      </c>
      <c r="B1348" s="267">
        <v>45287</v>
      </c>
      <c r="C1348">
        <v>2633</v>
      </c>
      <c r="D1348" t="s">
        <v>31632</v>
      </c>
      <c r="E1348">
        <v>8.52</v>
      </c>
    </row>
    <row r="1349" spans="1:5" x14ac:dyDescent="0.35">
      <c r="A1349">
        <v>7154</v>
      </c>
      <c r="B1349" s="267">
        <v>45107</v>
      </c>
      <c r="C1349">
        <v>2685</v>
      </c>
      <c r="D1349" t="s">
        <v>31727</v>
      </c>
      <c r="E1349">
        <v>8.48</v>
      </c>
    </row>
    <row r="1350" spans="1:5" x14ac:dyDescent="0.35">
      <c r="A1350">
        <v>7155</v>
      </c>
      <c r="B1350" s="267">
        <v>45121</v>
      </c>
      <c r="C1350">
        <v>2357</v>
      </c>
      <c r="D1350" t="s">
        <v>31625</v>
      </c>
      <c r="E1350">
        <v>13.74</v>
      </c>
    </row>
    <row r="1351" spans="1:5" x14ac:dyDescent="0.35">
      <c r="A1351">
        <v>7156</v>
      </c>
      <c r="B1351" s="267">
        <v>45126</v>
      </c>
      <c r="C1351">
        <v>2036</v>
      </c>
      <c r="D1351" t="s">
        <v>31624</v>
      </c>
      <c r="E1351">
        <v>25.17</v>
      </c>
    </row>
    <row r="1352" spans="1:5" x14ac:dyDescent="0.35">
      <c r="A1352">
        <v>7157</v>
      </c>
      <c r="B1352" s="267">
        <v>45124</v>
      </c>
      <c r="C1352">
        <v>3109</v>
      </c>
      <c r="D1352" t="s">
        <v>31780</v>
      </c>
      <c r="E1352">
        <v>7.13</v>
      </c>
    </row>
    <row r="1353" spans="1:5" x14ac:dyDescent="0.35">
      <c r="A1353">
        <v>7159</v>
      </c>
      <c r="B1353" s="267">
        <v>45124</v>
      </c>
      <c r="C1353">
        <v>3109</v>
      </c>
      <c r="D1353" t="s">
        <v>31780</v>
      </c>
      <c r="E1353">
        <v>8.4600000000000009</v>
      </c>
    </row>
    <row r="1354" spans="1:5" x14ac:dyDescent="0.35">
      <c r="A1354">
        <v>7160</v>
      </c>
      <c r="B1354" s="267">
        <v>45124</v>
      </c>
      <c r="C1354">
        <v>3109</v>
      </c>
      <c r="D1354" t="s">
        <v>31780</v>
      </c>
      <c r="E1354">
        <v>9.7899999999999991</v>
      </c>
    </row>
    <row r="1355" spans="1:5" x14ac:dyDescent="0.35">
      <c r="A1355">
        <v>7161</v>
      </c>
      <c r="B1355" s="267">
        <v>45124</v>
      </c>
      <c r="C1355">
        <v>3109</v>
      </c>
      <c r="D1355" t="s">
        <v>31780</v>
      </c>
      <c r="E1355">
        <v>11.34</v>
      </c>
    </row>
    <row r="1356" spans="1:5" x14ac:dyDescent="0.35">
      <c r="A1356">
        <v>7162</v>
      </c>
      <c r="B1356" s="267">
        <v>45124</v>
      </c>
      <c r="C1356">
        <v>3109</v>
      </c>
      <c r="D1356" t="s">
        <v>31780</v>
      </c>
      <c r="E1356">
        <v>40.380000000000003</v>
      </c>
    </row>
    <row r="1357" spans="1:5" x14ac:dyDescent="0.35">
      <c r="A1357">
        <v>7163</v>
      </c>
      <c r="B1357" s="267">
        <v>45124</v>
      </c>
      <c r="C1357">
        <v>3109</v>
      </c>
      <c r="D1357" t="s">
        <v>31780</v>
      </c>
      <c r="E1357">
        <v>26.13</v>
      </c>
    </row>
    <row r="1358" spans="1:5" x14ac:dyDescent="0.35">
      <c r="A1358">
        <v>7164</v>
      </c>
      <c r="B1358" s="267">
        <v>45239</v>
      </c>
      <c r="C1358">
        <v>2325</v>
      </c>
      <c r="D1358" t="s">
        <v>31645</v>
      </c>
      <c r="E1358">
        <v>5.35</v>
      </c>
    </row>
    <row r="1359" spans="1:5" x14ac:dyDescent="0.35">
      <c r="A1359">
        <v>7165</v>
      </c>
      <c r="B1359" s="267">
        <v>45216</v>
      </c>
      <c r="C1359">
        <v>2026</v>
      </c>
      <c r="D1359" t="s">
        <v>31674</v>
      </c>
      <c r="E1359">
        <v>35.42</v>
      </c>
    </row>
    <row r="1360" spans="1:5" x14ac:dyDescent="0.35">
      <c r="A1360">
        <v>7166</v>
      </c>
      <c r="B1360" s="267">
        <v>45121</v>
      </c>
      <c r="C1360">
        <v>2015</v>
      </c>
      <c r="D1360" t="s">
        <v>31692</v>
      </c>
      <c r="E1360">
        <v>15.68</v>
      </c>
    </row>
    <row r="1361" spans="1:5" x14ac:dyDescent="0.35">
      <c r="A1361">
        <v>7167</v>
      </c>
      <c r="B1361" s="267">
        <v>45121</v>
      </c>
      <c r="C1361">
        <v>2015</v>
      </c>
      <c r="D1361" t="s">
        <v>31692</v>
      </c>
      <c r="E1361">
        <v>20.489000000000001</v>
      </c>
    </row>
    <row r="1362" spans="1:5" x14ac:dyDescent="0.35">
      <c r="A1362">
        <v>7168</v>
      </c>
      <c r="B1362" s="267">
        <v>45121</v>
      </c>
      <c r="C1362">
        <v>2015</v>
      </c>
      <c r="D1362" t="s">
        <v>31692</v>
      </c>
      <c r="E1362">
        <v>4.9550000000000001</v>
      </c>
    </row>
    <row r="1363" spans="1:5" x14ac:dyDescent="0.35">
      <c r="A1363">
        <v>7169</v>
      </c>
      <c r="B1363" s="267">
        <v>45121</v>
      </c>
      <c r="C1363">
        <v>2015</v>
      </c>
      <c r="D1363" t="s">
        <v>31692</v>
      </c>
      <c r="E1363">
        <v>4.9550000000000001</v>
      </c>
    </row>
    <row r="1364" spans="1:5" x14ac:dyDescent="0.35">
      <c r="A1364">
        <v>7170</v>
      </c>
      <c r="B1364" s="267">
        <v>45121</v>
      </c>
      <c r="C1364">
        <v>2015</v>
      </c>
      <c r="D1364" t="s">
        <v>31692</v>
      </c>
      <c r="E1364">
        <v>21</v>
      </c>
    </row>
    <row r="1365" spans="1:5" x14ac:dyDescent="0.35">
      <c r="A1365">
        <v>7171</v>
      </c>
      <c r="B1365" s="267">
        <v>45121</v>
      </c>
      <c r="C1365">
        <v>2015</v>
      </c>
      <c r="D1365" t="s">
        <v>31692</v>
      </c>
      <c r="E1365">
        <v>18.111000000000001</v>
      </c>
    </row>
    <row r="1366" spans="1:5" x14ac:dyDescent="0.35">
      <c r="A1366">
        <v>7172</v>
      </c>
      <c r="B1366" s="267">
        <v>45131</v>
      </c>
      <c r="C1366">
        <v>2026</v>
      </c>
      <c r="D1366" t="s">
        <v>31674</v>
      </c>
      <c r="E1366">
        <v>22.08</v>
      </c>
    </row>
    <row r="1367" spans="1:5" x14ac:dyDescent="0.35">
      <c r="A1367">
        <v>7173</v>
      </c>
      <c r="B1367" s="267">
        <v>45223</v>
      </c>
      <c r="C1367">
        <v>2635</v>
      </c>
      <c r="D1367" t="s">
        <v>31723</v>
      </c>
      <c r="E1367">
        <v>3.6</v>
      </c>
    </row>
    <row r="1368" spans="1:5" x14ac:dyDescent="0.35">
      <c r="A1368">
        <v>7174</v>
      </c>
      <c r="B1368" s="267">
        <v>45250</v>
      </c>
      <c r="C1368">
        <v>2635</v>
      </c>
      <c r="D1368" t="s">
        <v>31723</v>
      </c>
      <c r="E1368">
        <v>4.68</v>
      </c>
    </row>
    <row r="1369" spans="1:5" x14ac:dyDescent="0.35">
      <c r="A1369">
        <v>7178</v>
      </c>
      <c r="B1369" s="267">
        <v>45184</v>
      </c>
      <c r="C1369">
        <v>527</v>
      </c>
      <c r="D1369" t="s">
        <v>31704</v>
      </c>
      <c r="E1369">
        <v>15.57</v>
      </c>
    </row>
    <row r="1370" spans="1:5" x14ac:dyDescent="0.35">
      <c r="A1370">
        <v>7182</v>
      </c>
      <c r="B1370" s="267">
        <v>45195</v>
      </c>
      <c r="C1370">
        <v>2579</v>
      </c>
      <c r="D1370" t="s">
        <v>31648</v>
      </c>
      <c r="E1370">
        <v>11.41</v>
      </c>
    </row>
    <row r="1371" spans="1:5" x14ac:dyDescent="0.35">
      <c r="A1371">
        <v>7183</v>
      </c>
      <c r="B1371" s="267">
        <v>45195</v>
      </c>
      <c r="C1371">
        <v>2579</v>
      </c>
      <c r="D1371" t="s">
        <v>31648</v>
      </c>
      <c r="E1371">
        <v>9.44</v>
      </c>
    </row>
    <row r="1372" spans="1:5" x14ac:dyDescent="0.35">
      <c r="A1372">
        <v>7184</v>
      </c>
      <c r="B1372" s="267">
        <v>45195</v>
      </c>
      <c r="C1372">
        <v>2579</v>
      </c>
      <c r="D1372" t="s">
        <v>31648</v>
      </c>
      <c r="E1372">
        <v>11</v>
      </c>
    </row>
    <row r="1373" spans="1:5" x14ac:dyDescent="0.35">
      <c r="A1373">
        <v>7185</v>
      </c>
      <c r="B1373" s="267">
        <v>45195</v>
      </c>
      <c r="C1373">
        <v>2579</v>
      </c>
      <c r="D1373" t="s">
        <v>31648</v>
      </c>
      <c r="E1373">
        <v>13.58</v>
      </c>
    </row>
    <row r="1374" spans="1:5" x14ac:dyDescent="0.35">
      <c r="A1374">
        <v>7186</v>
      </c>
      <c r="B1374" s="267">
        <v>45195</v>
      </c>
      <c r="C1374">
        <v>2579</v>
      </c>
      <c r="D1374" t="s">
        <v>31648</v>
      </c>
      <c r="E1374">
        <v>15.49</v>
      </c>
    </row>
    <row r="1375" spans="1:5" x14ac:dyDescent="0.35">
      <c r="A1375">
        <v>7187</v>
      </c>
      <c r="B1375" s="267">
        <v>45195</v>
      </c>
      <c r="C1375">
        <v>2579</v>
      </c>
      <c r="D1375" t="s">
        <v>31648</v>
      </c>
      <c r="E1375">
        <v>16.329999999999998</v>
      </c>
    </row>
    <row r="1376" spans="1:5" x14ac:dyDescent="0.35">
      <c r="A1376">
        <v>7188</v>
      </c>
      <c r="B1376" s="267">
        <v>45195</v>
      </c>
      <c r="C1376">
        <v>2579</v>
      </c>
      <c r="D1376" t="s">
        <v>31648</v>
      </c>
      <c r="E1376">
        <v>13.79</v>
      </c>
    </row>
    <row r="1377" spans="1:5" x14ac:dyDescent="0.35">
      <c r="A1377">
        <v>7189</v>
      </c>
      <c r="B1377" s="267">
        <v>45195</v>
      </c>
      <c r="C1377">
        <v>2579</v>
      </c>
      <c r="D1377" t="s">
        <v>31648</v>
      </c>
      <c r="E1377">
        <v>14.16</v>
      </c>
    </row>
    <row r="1378" spans="1:5" x14ac:dyDescent="0.35">
      <c r="A1378">
        <v>7190</v>
      </c>
      <c r="B1378" s="267">
        <v>45185</v>
      </c>
      <c r="C1378">
        <v>2327</v>
      </c>
      <c r="D1378" t="s">
        <v>31682</v>
      </c>
      <c r="E1378">
        <v>23.51</v>
      </c>
    </row>
    <row r="1379" spans="1:5" x14ac:dyDescent="0.35">
      <c r="A1379">
        <v>7191</v>
      </c>
      <c r="B1379" s="267">
        <v>45183</v>
      </c>
      <c r="C1379">
        <v>3071</v>
      </c>
      <c r="D1379" t="s">
        <v>31768</v>
      </c>
      <c r="E1379">
        <v>4.9800000000000004</v>
      </c>
    </row>
    <row r="1380" spans="1:5" x14ac:dyDescent="0.35">
      <c r="A1380">
        <v>7192</v>
      </c>
      <c r="B1380" s="267">
        <v>45183</v>
      </c>
      <c r="C1380">
        <v>3001</v>
      </c>
      <c r="D1380" t="s">
        <v>31759</v>
      </c>
      <c r="E1380">
        <v>14.44</v>
      </c>
    </row>
    <row r="1381" spans="1:5" x14ac:dyDescent="0.35">
      <c r="A1381">
        <v>7193</v>
      </c>
      <c r="B1381" s="267">
        <v>45183</v>
      </c>
      <c r="C1381">
        <v>3001</v>
      </c>
      <c r="D1381" t="s">
        <v>31759</v>
      </c>
      <c r="E1381">
        <v>25.65</v>
      </c>
    </row>
    <row r="1382" spans="1:5" x14ac:dyDescent="0.35">
      <c r="A1382">
        <v>7194</v>
      </c>
      <c r="B1382" s="267">
        <v>45183</v>
      </c>
      <c r="C1382">
        <v>3001</v>
      </c>
      <c r="D1382" t="s">
        <v>31759</v>
      </c>
      <c r="E1382">
        <v>18.5</v>
      </c>
    </row>
    <row r="1383" spans="1:5" x14ac:dyDescent="0.35">
      <c r="A1383">
        <v>7195</v>
      </c>
      <c r="B1383" s="267">
        <v>45184</v>
      </c>
      <c r="C1383">
        <v>1307</v>
      </c>
      <c r="D1383" t="s">
        <v>31641</v>
      </c>
      <c r="E1383">
        <v>41.47</v>
      </c>
    </row>
    <row r="1384" spans="1:5" x14ac:dyDescent="0.35">
      <c r="A1384">
        <v>7196</v>
      </c>
      <c r="B1384" s="267">
        <v>45184</v>
      </c>
      <c r="C1384">
        <v>1307</v>
      </c>
      <c r="D1384" t="s">
        <v>31641</v>
      </c>
      <c r="E1384">
        <v>37.270000000000003</v>
      </c>
    </row>
    <row r="1385" spans="1:5" x14ac:dyDescent="0.35">
      <c r="A1385">
        <v>7197</v>
      </c>
      <c r="B1385" s="267">
        <v>45187</v>
      </c>
      <c r="C1385">
        <v>2738</v>
      </c>
      <c r="D1385" t="s">
        <v>31710</v>
      </c>
      <c r="E1385">
        <v>16.670000000000002</v>
      </c>
    </row>
    <row r="1386" spans="1:5" x14ac:dyDescent="0.35">
      <c r="A1386">
        <v>7200</v>
      </c>
      <c r="B1386" s="267">
        <v>45159</v>
      </c>
      <c r="C1386">
        <v>2860</v>
      </c>
      <c r="D1386" t="s">
        <v>31749</v>
      </c>
      <c r="E1386">
        <v>15.05</v>
      </c>
    </row>
    <row r="1387" spans="1:5" x14ac:dyDescent="0.35">
      <c r="A1387">
        <v>7201</v>
      </c>
      <c r="B1387" s="267">
        <v>45253</v>
      </c>
      <c r="C1387">
        <v>2135</v>
      </c>
      <c r="D1387" t="s">
        <v>31654</v>
      </c>
      <c r="E1387">
        <v>18.492000000000001</v>
      </c>
    </row>
    <row r="1388" spans="1:5" x14ac:dyDescent="0.35">
      <c r="A1388">
        <v>7203</v>
      </c>
      <c r="B1388" s="267">
        <v>45116</v>
      </c>
      <c r="C1388">
        <v>2147</v>
      </c>
      <c r="D1388" t="s">
        <v>31702</v>
      </c>
      <c r="E1388">
        <v>11.25</v>
      </c>
    </row>
    <row r="1389" spans="1:5" x14ac:dyDescent="0.35">
      <c r="A1389">
        <v>7204</v>
      </c>
      <c r="B1389" s="267">
        <v>45025</v>
      </c>
      <c r="C1389">
        <v>2036</v>
      </c>
      <c r="D1389" t="s">
        <v>31624</v>
      </c>
      <c r="E1389">
        <v>31.18</v>
      </c>
    </row>
    <row r="1390" spans="1:5" x14ac:dyDescent="0.35">
      <c r="A1390">
        <v>7205</v>
      </c>
      <c r="B1390" s="267">
        <v>45025</v>
      </c>
      <c r="C1390">
        <v>2036</v>
      </c>
      <c r="D1390" t="s">
        <v>31624</v>
      </c>
      <c r="E1390">
        <v>31.18</v>
      </c>
    </row>
    <row r="1391" spans="1:5" x14ac:dyDescent="0.35">
      <c r="A1391">
        <v>7206</v>
      </c>
      <c r="B1391" s="267">
        <v>45187</v>
      </c>
      <c r="C1391">
        <v>2738</v>
      </c>
      <c r="D1391" t="s">
        <v>31710</v>
      </c>
      <c r="E1391">
        <v>46.22</v>
      </c>
    </row>
    <row r="1392" spans="1:5" x14ac:dyDescent="0.35">
      <c r="A1392">
        <v>7207</v>
      </c>
      <c r="B1392" s="267">
        <v>45182</v>
      </c>
      <c r="C1392">
        <v>294</v>
      </c>
      <c r="D1392" t="s">
        <v>31628</v>
      </c>
      <c r="E1392">
        <v>40.380000000000003</v>
      </c>
    </row>
    <row r="1393" spans="1:5" x14ac:dyDescent="0.35">
      <c r="A1393">
        <v>7208</v>
      </c>
      <c r="B1393" s="267">
        <v>45182</v>
      </c>
      <c r="C1393">
        <v>294</v>
      </c>
      <c r="D1393" t="s">
        <v>31628</v>
      </c>
      <c r="E1393">
        <v>35.700000000000003</v>
      </c>
    </row>
    <row r="1394" spans="1:5" x14ac:dyDescent="0.35">
      <c r="A1394">
        <v>7209</v>
      </c>
      <c r="B1394" s="267">
        <v>45188</v>
      </c>
      <c r="C1394">
        <v>2723</v>
      </c>
      <c r="D1394" t="s">
        <v>31732</v>
      </c>
      <c r="E1394">
        <v>20</v>
      </c>
    </row>
    <row r="1395" spans="1:5" x14ac:dyDescent="0.35">
      <c r="A1395">
        <v>7210</v>
      </c>
      <c r="B1395" s="267">
        <v>45188</v>
      </c>
      <c r="C1395">
        <v>2723</v>
      </c>
      <c r="D1395" t="s">
        <v>31732</v>
      </c>
      <c r="E1395">
        <v>18.5</v>
      </c>
    </row>
    <row r="1396" spans="1:5" x14ac:dyDescent="0.35">
      <c r="A1396">
        <v>7211</v>
      </c>
      <c r="B1396" s="267">
        <v>45188</v>
      </c>
      <c r="C1396">
        <v>2723</v>
      </c>
      <c r="D1396" t="s">
        <v>31732</v>
      </c>
      <c r="E1396">
        <v>20</v>
      </c>
    </row>
    <row r="1397" spans="1:5" x14ac:dyDescent="0.35">
      <c r="A1397">
        <v>7212</v>
      </c>
      <c r="B1397" s="267">
        <v>45188</v>
      </c>
      <c r="C1397">
        <v>2723</v>
      </c>
      <c r="D1397" t="s">
        <v>31732</v>
      </c>
      <c r="E1397">
        <v>20</v>
      </c>
    </row>
    <row r="1398" spans="1:5" x14ac:dyDescent="0.35">
      <c r="A1398">
        <v>7213</v>
      </c>
      <c r="B1398" s="267">
        <v>45198</v>
      </c>
      <c r="C1398">
        <v>2835</v>
      </c>
      <c r="D1398" t="s">
        <v>31746</v>
      </c>
      <c r="E1398">
        <v>9.3000000000000007</v>
      </c>
    </row>
    <row r="1399" spans="1:5" x14ac:dyDescent="0.35">
      <c r="A1399">
        <v>7214</v>
      </c>
      <c r="B1399" s="267">
        <v>45190</v>
      </c>
      <c r="C1399">
        <v>2297</v>
      </c>
      <c r="D1399" t="s">
        <v>31679</v>
      </c>
      <c r="E1399">
        <v>7.3</v>
      </c>
    </row>
    <row r="1400" spans="1:5" x14ac:dyDescent="0.35">
      <c r="A1400">
        <v>7215</v>
      </c>
      <c r="B1400" s="267">
        <v>45190</v>
      </c>
      <c r="C1400">
        <v>2297</v>
      </c>
      <c r="D1400" t="s">
        <v>31679</v>
      </c>
      <c r="E1400">
        <v>18.5</v>
      </c>
    </row>
    <row r="1401" spans="1:5" x14ac:dyDescent="0.35">
      <c r="A1401">
        <v>7216</v>
      </c>
      <c r="B1401" s="267">
        <v>45190</v>
      </c>
      <c r="C1401">
        <v>2297</v>
      </c>
      <c r="D1401" t="s">
        <v>31679</v>
      </c>
      <c r="E1401">
        <v>16.68</v>
      </c>
    </row>
    <row r="1402" spans="1:5" x14ac:dyDescent="0.35">
      <c r="A1402">
        <v>7217</v>
      </c>
      <c r="B1402" s="267">
        <v>45190</v>
      </c>
      <c r="C1402">
        <v>2297</v>
      </c>
      <c r="D1402" t="s">
        <v>31679</v>
      </c>
      <c r="E1402">
        <v>18</v>
      </c>
    </row>
    <row r="1403" spans="1:5" x14ac:dyDescent="0.35">
      <c r="A1403">
        <v>7218</v>
      </c>
      <c r="B1403" s="267">
        <v>45197</v>
      </c>
      <c r="C1403">
        <v>2512</v>
      </c>
      <c r="D1403" t="s">
        <v>31706</v>
      </c>
      <c r="E1403">
        <v>10.4</v>
      </c>
    </row>
    <row r="1404" spans="1:5" x14ac:dyDescent="0.35">
      <c r="A1404">
        <v>7219</v>
      </c>
      <c r="B1404" s="267">
        <v>45180</v>
      </c>
      <c r="C1404">
        <v>3116</v>
      </c>
      <c r="D1404" t="s">
        <v>31781</v>
      </c>
      <c r="E1404">
        <v>19.100000000000001</v>
      </c>
    </row>
    <row r="1405" spans="1:5" x14ac:dyDescent="0.35">
      <c r="A1405">
        <v>7220</v>
      </c>
      <c r="B1405" s="267">
        <v>45180</v>
      </c>
      <c r="C1405">
        <v>3116</v>
      </c>
      <c r="D1405" t="s">
        <v>31781</v>
      </c>
      <c r="E1405">
        <v>19.100000000000001</v>
      </c>
    </row>
    <row r="1406" spans="1:5" x14ac:dyDescent="0.35">
      <c r="A1406">
        <v>7221</v>
      </c>
      <c r="B1406" s="267">
        <v>45196</v>
      </c>
      <c r="C1406">
        <v>116</v>
      </c>
      <c r="D1406" t="s">
        <v>31642</v>
      </c>
      <c r="E1406">
        <v>14.21</v>
      </c>
    </row>
    <row r="1407" spans="1:5" x14ac:dyDescent="0.35">
      <c r="A1407">
        <v>7222</v>
      </c>
      <c r="B1407" s="267">
        <v>45196</v>
      </c>
      <c r="C1407">
        <v>116</v>
      </c>
      <c r="D1407" t="s">
        <v>31642</v>
      </c>
      <c r="E1407">
        <v>14.21</v>
      </c>
    </row>
    <row r="1408" spans="1:5" x14ac:dyDescent="0.35">
      <c r="A1408">
        <v>7223</v>
      </c>
      <c r="B1408" s="267">
        <v>45198</v>
      </c>
      <c r="C1408">
        <v>2772</v>
      </c>
      <c r="D1408" t="s">
        <v>31665</v>
      </c>
      <c r="E1408">
        <v>29.38</v>
      </c>
    </row>
    <row r="1409" spans="1:5" x14ac:dyDescent="0.35">
      <c r="A1409">
        <v>7224</v>
      </c>
      <c r="B1409" s="267">
        <v>45198</v>
      </c>
      <c r="C1409">
        <v>2772</v>
      </c>
      <c r="D1409" t="s">
        <v>31665</v>
      </c>
      <c r="E1409">
        <v>60</v>
      </c>
    </row>
    <row r="1410" spans="1:5" x14ac:dyDescent="0.35">
      <c r="A1410">
        <v>7225</v>
      </c>
      <c r="B1410" s="267">
        <v>45087</v>
      </c>
      <c r="C1410">
        <v>3023</v>
      </c>
      <c r="D1410" t="s">
        <v>31657</v>
      </c>
      <c r="E1410">
        <v>63.38</v>
      </c>
    </row>
    <row r="1411" spans="1:5" x14ac:dyDescent="0.35">
      <c r="A1411">
        <v>7226</v>
      </c>
      <c r="B1411" s="267">
        <v>45087</v>
      </c>
      <c r="C1411">
        <v>3023</v>
      </c>
      <c r="D1411" t="s">
        <v>31657</v>
      </c>
      <c r="E1411">
        <v>65.73</v>
      </c>
    </row>
    <row r="1412" spans="1:5" x14ac:dyDescent="0.35">
      <c r="A1412">
        <v>7227</v>
      </c>
      <c r="B1412" s="267">
        <v>45087</v>
      </c>
      <c r="C1412">
        <v>3023</v>
      </c>
      <c r="D1412" t="s">
        <v>31657</v>
      </c>
      <c r="E1412">
        <v>33</v>
      </c>
    </row>
    <row r="1413" spans="1:5" x14ac:dyDescent="0.35">
      <c r="A1413">
        <v>7228</v>
      </c>
      <c r="B1413" s="267">
        <v>45087</v>
      </c>
      <c r="C1413">
        <v>3023</v>
      </c>
      <c r="D1413" t="s">
        <v>31657</v>
      </c>
      <c r="E1413">
        <v>27.95</v>
      </c>
    </row>
    <row r="1414" spans="1:5" x14ac:dyDescent="0.35">
      <c r="A1414">
        <v>7229</v>
      </c>
      <c r="B1414" s="267">
        <v>45179</v>
      </c>
      <c r="C1414">
        <v>3087</v>
      </c>
      <c r="D1414" t="s">
        <v>31673</v>
      </c>
      <c r="E1414">
        <v>25.94</v>
      </c>
    </row>
    <row r="1415" spans="1:5" x14ac:dyDescent="0.35">
      <c r="A1415">
        <v>7229</v>
      </c>
      <c r="B1415" s="267">
        <v>45179</v>
      </c>
      <c r="C1415">
        <v>3087</v>
      </c>
      <c r="D1415" t="s">
        <v>31673</v>
      </c>
      <c r="E1415">
        <v>25.94</v>
      </c>
    </row>
    <row r="1416" spans="1:5" x14ac:dyDescent="0.35">
      <c r="A1416">
        <v>7230</v>
      </c>
      <c r="B1416" s="267">
        <v>45179</v>
      </c>
      <c r="C1416">
        <v>3087</v>
      </c>
      <c r="D1416" t="s">
        <v>31673</v>
      </c>
      <c r="E1416">
        <v>36.1</v>
      </c>
    </row>
    <row r="1417" spans="1:5" x14ac:dyDescent="0.35">
      <c r="A1417">
        <v>7231</v>
      </c>
      <c r="B1417" s="267">
        <v>45179</v>
      </c>
      <c r="C1417">
        <v>3087</v>
      </c>
      <c r="D1417" t="s">
        <v>31673</v>
      </c>
      <c r="E1417">
        <v>8.93</v>
      </c>
    </row>
    <row r="1418" spans="1:5" x14ac:dyDescent="0.35">
      <c r="A1418">
        <v>7232</v>
      </c>
      <c r="B1418" s="267">
        <v>45179</v>
      </c>
      <c r="C1418">
        <v>3087</v>
      </c>
      <c r="D1418" t="s">
        <v>31673</v>
      </c>
      <c r="E1418">
        <v>26.13</v>
      </c>
    </row>
    <row r="1419" spans="1:5" x14ac:dyDescent="0.35">
      <c r="A1419">
        <v>7233</v>
      </c>
      <c r="B1419" s="267">
        <v>45179</v>
      </c>
      <c r="C1419">
        <v>3087</v>
      </c>
      <c r="D1419" t="s">
        <v>31673</v>
      </c>
      <c r="E1419">
        <v>30.04</v>
      </c>
    </row>
    <row r="1420" spans="1:5" x14ac:dyDescent="0.35">
      <c r="A1420">
        <v>7234</v>
      </c>
      <c r="B1420" s="267">
        <v>45179</v>
      </c>
      <c r="C1420">
        <v>3087</v>
      </c>
      <c r="D1420" t="s">
        <v>31673</v>
      </c>
      <c r="E1420">
        <v>17.5</v>
      </c>
    </row>
    <row r="1421" spans="1:5" x14ac:dyDescent="0.35">
      <c r="A1421">
        <v>7235</v>
      </c>
      <c r="B1421" s="267">
        <v>45179</v>
      </c>
      <c r="C1421">
        <v>3087</v>
      </c>
      <c r="D1421" t="s">
        <v>31673</v>
      </c>
      <c r="E1421">
        <v>14.73</v>
      </c>
    </row>
    <row r="1422" spans="1:5" x14ac:dyDescent="0.35">
      <c r="A1422">
        <v>7236</v>
      </c>
      <c r="B1422" s="267">
        <v>45179</v>
      </c>
      <c r="C1422">
        <v>3087</v>
      </c>
      <c r="D1422" t="s">
        <v>31673</v>
      </c>
      <c r="E1422">
        <v>8.5500000000000007</v>
      </c>
    </row>
    <row r="1423" spans="1:5" x14ac:dyDescent="0.35">
      <c r="A1423">
        <v>7237</v>
      </c>
      <c r="B1423" s="267">
        <v>45179</v>
      </c>
      <c r="C1423">
        <v>3087</v>
      </c>
      <c r="D1423" t="s">
        <v>31673</v>
      </c>
      <c r="E1423">
        <v>8.5500000000000007</v>
      </c>
    </row>
    <row r="1424" spans="1:5" x14ac:dyDescent="0.35">
      <c r="A1424">
        <v>7238</v>
      </c>
      <c r="B1424" s="267">
        <v>45179</v>
      </c>
      <c r="C1424">
        <v>3087</v>
      </c>
      <c r="D1424" t="s">
        <v>31673</v>
      </c>
      <c r="E1424">
        <v>10.17</v>
      </c>
    </row>
    <row r="1425" spans="1:5" x14ac:dyDescent="0.35">
      <c r="A1425">
        <v>7239</v>
      </c>
      <c r="B1425" s="267">
        <v>45242</v>
      </c>
      <c r="C1425">
        <v>2194</v>
      </c>
      <c r="D1425" t="s">
        <v>31668</v>
      </c>
      <c r="E1425">
        <v>4.32</v>
      </c>
    </row>
    <row r="1426" spans="1:5" x14ac:dyDescent="0.35">
      <c r="A1426">
        <v>7240</v>
      </c>
      <c r="B1426" s="267">
        <v>45212</v>
      </c>
      <c r="C1426">
        <v>2927</v>
      </c>
      <c r="D1426" t="s">
        <v>31753</v>
      </c>
      <c r="E1426">
        <v>18.34</v>
      </c>
    </row>
    <row r="1427" spans="1:5" x14ac:dyDescent="0.35">
      <c r="A1427">
        <v>7241</v>
      </c>
      <c r="B1427" s="267">
        <v>45209</v>
      </c>
      <c r="C1427">
        <v>1518</v>
      </c>
      <c r="D1427" t="s">
        <v>31670</v>
      </c>
      <c r="E1427">
        <v>2.48</v>
      </c>
    </row>
    <row r="1428" spans="1:5" x14ac:dyDescent="0.35">
      <c r="A1428">
        <v>7242</v>
      </c>
      <c r="B1428" s="267">
        <v>45215</v>
      </c>
      <c r="C1428">
        <v>230</v>
      </c>
      <c r="D1428" t="s">
        <v>31683</v>
      </c>
      <c r="E1428">
        <v>4.6100000000000003</v>
      </c>
    </row>
    <row r="1429" spans="1:5" x14ac:dyDescent="0.35">
      <c r="A1429">
        <v>7243</v>
      </c>
      <c r="B1429" s="267">
        <v>45215</v>
      </c>
      <c r="C1429">
        <v>230</v>
      </c>
      <c r="D1429" t="s">
        <v>31683</v>
      </c>
      <c r="E1429">
        <v>65.099999999999994</v>
      </c>
    </row>
    <row r="1430" spans="1:5" x14ac:dyDescent="0.35">
      <c r="A1430">
        <v>7244</v>
      </c>
      <c r="B1430" s="267">
        <v>45217</v>
      </c>
      <c r="C1430">
        <v>3119</v>
      </c>
      <c r="D1430" t="s">
        <v>31782</v>
      </c>
      <c r="E1430">
        <v>7.65</v>
      </c>
    </row>
    <row r="1431" spans="1:5" x14ac:dyDescent="0.35">
      <c r="A1431">
        <v>7245</v>
      </c>
      <c r="B1431" s="267">
        <v>45217</v>
      </c>
      <c r="C1431">
        <v>3119</v>
      </c>
      <c r="D1431" t="s">
        <v>31782</v>
      </c>
      <c r="E1431">
        <v>7.65</v>
      </c>
    </row>
    <row r="1432" spans="1:5" x14ac:dyDescent="0.35">
      <c r="A1432">
        <v>7246</v>
      </c>
      <c r="B1432" s="267">
        <v>45217</v>
      </c>
      <c r="C1432">
        <v>3119</v>
      </c>
      <c r="D1432" t="s">
        <v>31782</v>
      </c>
      <c r="E1432">
        <v>7.65</v>
      </c>
    </row>
    <row r="1433" spans="1:5" x14ac:dyDescent="0.35">
      <c r="A1433">
        <v>7247</v>
      </c>
      <c r="B1433" s="267">
        <v>45240</v>
      </c>
      <c r="C1433">
        <v>2823</v>
      </c>
      <c r="D1433" t="s">
        <v>31742</v>
      </c>
      <c r="E1433">
        <v>24.5</v>
      </c>
    </row>
    <row r="1434" spans="1:5" x14ac:dyDescent="0.35">
      <c r="A1434">
        <v>7248</v>
      </c>
      <c r="B1434" s="267">
        <v>45223</v>
      </c>
      <c r="C1434">
        <v>514</v>
      </c>
      <c r="D1434" t="s">
        <v>31650</v>
      </c>
      <c r="E1434">
        <v>14.42</v>
      </c>
    </row>
    <row r="1435" spans="1:5" x14ac:dyDescent="0.35">
      <c r="A1435">
        <v>7249</v>
      </c>
      <c r="B1435" s="267">
        <v>45223</v>
      </c>
      <c r="C1435">
        <v>514</v>
      </c>
      <c r="D1435" t="s">
        <v>31650</v>
      </c>
      <c r="E1435">
        <v>6.89</v>
      </c>
    </row>
    <row r="1436" spans="1:5" x14ac:dyDescent="0.35">
      <c r="A1436">
        <v>7250</v>
      </c>
      <c r="B1436" s="267">
        <v>45223</v>
      </c>
      <c r="C1436">
        <v>514</v>
      </c>
      <c r="D1436" t="s">
        <v>31650</v>
      </c>
      <c r="E1436">
        <v>9.83</v>
      </c>
    </row>
    <row r="1437" spans="1:5" x14ac:dyDescent="0.35">
      <c r="A1437">
        <v>7251</v>
      </c>
      <c r="B1437" s="267">
        <v>45217</v>
      </c>
      <c r="C1437">
        <v>527</v>
      </c>
      <c r="D1437" t="s">
        <v>31704</v>
      </c>
      <c r="E1437">
        <v>47.38</v>
      </c>
    </row>
    <row r="1438" spans="1:5" x14ac:dyDescent="0.35">
      <c r="A1438">
        <v>7252</v>
      </c>
      <c r="B1438" s="267">
        <v>45217</v>
      </c>
      <c r="C1438">
        <v>527</v>
      </c>
      <c r="D1438" t="s">
        <v>31704</v>
      </c>
      <c r="E1438">
        <v>16.5</v>
      </c>
    </row>
    <row r="1439" spans="1:5" x14ac:dyDescent="0.35">
      <c r="A1439">
        <v>7253</v>
      </c>
      <c r="B1439" s="267">
        <v>45217</v>
      </c>
      <c r="C1439">
        <v>527</v>
      </c>
      <c r="D1439" t="s">
        <v>31704</v>
      </c>
      <c r="E1439">
        <v>73.599999999999994</v>
      </c>
    </row>
    <row r="1440" spans="1:5" x14ac:dyDescent="0.35">
      <c r="A1440">
        <v>7254</v>
      </c>
      <c r="B1440" s="267">
        <v>45217</v>
      </c>
      <c r="C1440">
        <v>527</v>
      </c>
      <c r="D1440" t="s">
        <v>31704</v>
      </c>
      <c r="E1440">
        <v>48.23</v>
      </c>
    </row>
    <row r="1441" spans="1:5" x14ac:dyDescent="0.35">
      <c r="A1441">
        <v>7261</v>
      </c>
      <c r="B1441" s="267">
        <v>45088</v>
      </c>
      <c r="C1441">
        <v>504</v>
      </c>
      <c r="D1441" t="s">
        <v>31652</v>
      </c>
      <c r="E1441">
        <v>305</v>
      </c>
    </row>
    <row r="1442" spans="1:5" x14ac:dyDescent="0.35">
      <c r="A1442">
        <v>7278</v>
      </c>
      <c r="B1442" s="267">
        <v>45230</v>
      </c>
      <c r="C1442">
        <v>3087</v>
      </c>
      <c r="D1442" t="s">
        <v>31673</v>
      </c>
      <c r="E1442">
        <v>25.65</v>
      </c>
    </row>
    <row r="1443" spans="1:5" x14ac:dyDescent="0.35">
      <c r="A1443">
        <v>7279</v>
      </c>
      <c r="B1443" s="267">
        <v>45118</v>
      </c>
      <c r="C1443">
        <v>2036</v>
      </c>
      <c r="D1443" t="s">
        <v>31624</v>
      </c>
      <c r="E1443">
        <v>17.05</v>
      </c>
    </row>
    <row r="1444" spans="1:5" x14ac:dyDescent="0.35">
      <c r="A1444">
        <v>7280</v>
      </c>
      <c r="B1444" s="267">
        <v>45088</v>
      </c>
      <c r="C1444">
        <v>2796</v>
      </c>
      <c r="D1444" t="s">
        <v>31712</v>
      </c>
      <c r="E1444">
        <v>19.95</v>
      </c>
    </row>
    <row r="1445" spans="1:5" x14ac:dyDescent="0.35">
      <c r="A1445">
        <v>7281</v>
      </c>
      <c r="B1445" s="267">
        <v>44968</v>
      </c>
      <c r="C1445">
        <v>2116</v>
      </c>
      <c r="D1445" t="s">
        <v>31685</v>
      </c>
      <c r="E1445">
        <v>9.69</v>
      </c>
    </row>
    <row r="1446" spans="1:5" x14ac:dyDescent="0.35">
      <c r="A1446">
        <v>7282</v>
      </c>
      <c r="B1446" s="267">
        <v>45118</v>
      </c>
      <c r="C1446">
        <v>2312</v>
      </c>
      <c r="D1446" t="s">
        <v>31653</v>
      </c>
      <c r="E1446">
        <v>16.79</v>
      </c>
    </row>
    <row r="1447" spans="1:5" x14ac:dyDescent="0.35">
      <c r="A1447">
        <v>7283</v>
      </c>
      <c r="B1447" s="267">
        <v>45088</v>
      </c>
      <c r="C1447">
        <v>2815</v>
      </c>
      <c r="D1447" t="s">
        <v>31725</v>
      </c>
      <c r="E1447">
        <v>370</v>
      </c>
    </row>
    <row r="1448" spans="1:5" x14ac:dyDescent="0.35">
      <c r="A1448">
        <v>7284</v>
      </c>
      <c r="B1448" s="267">
        <v>45149</v>
      </c>
      <c r="C1448">
        <v>116</v>
      </c>
      <c r="D1448" t="s">
        <v>31642</v>
      </c>
      <c r="E1448">
        <v>0</v>
      </c>
    </row>
    <row r="1449" spans="1:5" x14ac:dyDescent="0.35">
      <c r="A1449">
        <v>7285</v>
      </c>
      <c r="B1449" s="267">
        <v>45118</v>
      </c>
      <c r="C1449">
        <v>2026</v>
      </c>
      <c r="D1449" t="s">
        <v>31674</v>
      </c>
      <c r="E1449">
        <v>19.12</v>
      </c>
    </row>
    <row r="1450" spans="1:5" x14ac:dyDescent="0.35">
      <c r="A1450">
        <v>7286</v>
      </c>
      <c r="B1450" s="267">
        <v>45180</v>
      </c>
      <c r="C1450">
        <v>3123</v>
      </c>
      <c r="D1450" t="s">
        <v>31783</v>
      </c>
      <c r="E1450">
        <v>9.17</v>
      </c>
    </row>
    <row r="1451" spans="1:5" x14ac:dyDescent="0.35">
      <c r="A1451">
        <v>7287</v>
      </c>
      <c r="B1451" s="267">
        <v>45180</v>
      </c>
      <c r="C1451">
        <v>3123</v>
      </c>
      <c r="D1451" t="s">
        <v>31783</v>
      </c>
      <c r="E1451">
        <v>9.17</v>
      </c>
    </row>
    <row r="1452" spans="1:5" x14ac:dyDescent="0.35">
      <c r="A1452">
        <v>7288</v>
      </c>
      <c r="B1452" s="267">
        <v>45210</v>
      </c>
      <c r="C1452">
        <v>2826</v>
      </c>
      <c r="D1452" t="s">
        <v>31743</v>
      </c>
      <c r="E1452">
        <v>5.27</v>
      </c>
    </row>
    <row r="1453" spans="1:5" x14ac:dyDescent="0.35">
      <c r="A1453">
        <v>7289</v>
      </c>
      <c r="B1453" s="267">
        <v>45210</v>
      </c>
      <c r="C1453">
        <v>2826</v>
      </c>
      <c r="D1453" t="s">
        <v>31743</v>
      </c>
      <c r="E1453">
        <v>5.7759999999999998</v>
      </c>
    </row>
    <row r="1454" spans="1:5" x14ac:dyDescent="0.35">
      <c r="A1454">
        <v>7293</v>
      </c>
      <c r="B1454" s="267">
        <v>45149</v>
      </c>
      <c r="C1454">
        <v>2568</v>
      </c>
      <c r="D1454" t="s">
        <v>31717</v>
      </c>
      <c r="E1454">
        <v>10.45</v>
      </c>
    </row>
    <row r="1455" spans="1:5" x14ac:dyDescent="0.35">
      <c r="A1455">
        <v>7294</v>
      </c>
      <c r="B1455" s="267">
        <v>44968</v>
      </c>
      <c r="C1455">
        <v>3122</v>
      </c>
      <c r="D1455" t="s">
        <v>31784</v>
      </c>
      <c r="E1455">
        <v>22.6</v>
      </c>
    </row>
    <row r="1456" spans="1:5" x14ac:dyDescent="0.35">
      <c r="A1456">
        <v>7294</v>
      </c>
      <c r="B1456" s="267">
        <v>44968</v>
      </c>
      <c r="C1456">
        <v>3122</v>
      </c>
      <c r="D1456" t="s">
        <v>31784</v>
      </c>
      <c r="E1456">
        <v>23.49</v>
      </c>
    </row>
    <row r="1457" spans="1:5" x14ac:dyDescent="0.35">
      <c r="A1457">
        <v>7295</v>
      </c>
      <c r="B1457" s="267">
        <v>44968</v>
      </c>
      <c r="C1457">
        <v>3122</v>
      </c>
      <c r="D1457" t="s">
        <v>31784</v>
      </c>
      <c r="E1457">
        <v>24.95</v>
      </c>
    </row>
    <row r="1458" spans="1:5" x14ac:dyDescent="0.35">
      <c r="A1458">
        <v>7296</v>
      </c>
      <c r="B1458" s="267">
        <v>44968</v>
      </c>
      <c r="C1458">
        <v>3122</v>
      </c>
      <c r="D1458" t="s">
        <v>31784</v>
      </c>
      <c r="E1458">
        <v>29.36</v>
      </c>
    </row>
    <row r="1459" spans="1:5" x14ac:dyDescent="0.35">
      <c r="A1459">
        <v>7297</v>
      </c>
      <c r="B1459" s="267">
        <v>44968</v>
      </c>
      <c r="C1459">
        <v>3122</v>
      </c>
      <c r="D1459" t="s">
        <v>31784</v>
      </c>
      <c r="E1459">
        <v>24.69</v>
      </c>
    </row>
    <row r="1460" spans="1:5" x14ac:dyDescent="0.35">
      <c r="A1460">
        <v>7298</v>
      </c>
      <c r="B1460" s="267">
        <v>44968</v>
      </c>
      <c r="C1460">
        <v>3122</v>
      </c>
      <c r="D1460" t="s">
        <v>31784</v>
      </c>
      <c r="E1460">
        <v>29.36</v>
      </c>
    </row>
    <row r="1461" spans="1:5" x14ac:dyDescent="0.35">
      <c r="A1461">
        <v>7299</v>
      </c>
      <c r="B1461" s="267">
        <v>44968</v>
      </c>
      <c r="C1461">
        <v>3122</v>
      </c>
      <c r="D1461" t="s">
        <v>31784</v>
      </c>
      <c r="E1461">
        <v>29.36</v>
      </c>
    </row>
    <row r="1462" spans="1:5" x14ac:dyDescent="0.35">
      <c r="A1462">
        <v>7300</v>
      </c>
      <c r="B1462" s="267">
        <v>44968</v>
      </c>
      <c r="C1462">
        <v>3122</v>
      </c>
      <c r="D1462" t="s">
        <v>31784</v>
      </c>
      <c r="E1462">
        <v>0</v>
      </c>
    </row>
    <row r="1463" spans="1:5" x14ac:dyDescent="0.35">
      <c r="A1463">
        <v>7301</v>
      </c>
      <c r="B1463" s="267">
        <v>44968</v>
      </c>
      <c r="C1463">
        <v>3122</v>
      </c>
      <c r="D1463" t="s">
        <v>31784</v>
      </c>
      <c r="E1463">
        <v>9.36</v>
      </c>
    </row>
    <row r="1464" spans="1:5" x14ac:dyDescent="0.35">
      <c r="A1464">
        <v>7302</v>
      </c>
      <c r="B1464" s="267">
        <v>44968</v>
      </c>
      <c r="C1464">
        <v>3122</v>
      </c>
      <c r="D1464" t="s">
        <v>31784</v>
      </c>
      <c r="E1464">
        <v>44.1</v>
      </c>
    </row>
    <row r="1465" spans="1:5" x14ac:dyDescent="0.35">
      <c r="A1465">
        <v>7303</v>
      </c>
      <c r="B1465" s="267">
        <v>44968</v>
      </c>
      <c r="C1465">
        <v>3122</v>
      </c>
      <c r="D1465" t="s">
        <v>31784</v>
      </c>
      <c r="E1465">
        <v>18.739999999999998</v>
      </c>
    </row>
    <row r="1466" spans="1:5" x14ac:dyDescent="0.35">
      <c r="A1466">
        <v>7304</v>
      </c>
      <c r="B1466" s="267">
        <v>44968</v>
      </c>
      <c r="C1466">
        <v>3122</v>
      </c>
      <c r="D1466" t="s">
        <v>31784</v>
      </c>
      <c r="E1466">
        <v>15.43</v>
      </c>
    </row>
    <row r="1467" spans="1:5" x14ac:dyDescent="0.35">
      <c r="A1467">
        <v>7305</v>
      </c>
      <c r="B1467" s="267">
        <v>45245</v>
      </c>
      <c r="C1467">
        <v>2834</v>
      </c>
      <c r="D1467" t="s">
        <v>31745</v>
      </c>
      <c r="E1467">
        <v>14.88</v>
      </c>
    </row>
    <row r="1468" spans="1:5" x14ac:dyDescent="0.35">
      <c r="A1468">
        <v>7306</v>
      </c>
      <c r="B1468" s="267">
        <v>45210</v>
      </c>
      <c r="C1468">
        <v>2826</v>
      </c>
      <c r="D1468" t="s">
        <v>31743</v>
      </c>
      <c r="E1468">
        <v>5.415</v>
      </c>
    </row>
    <row r="1469" spans="1:5" x14ac:dyDescent="0.35">
      <c r="A1469">
        <v>7307</v>
      </c>
      <c r="B1469" s="267">
        <v>45245</v>
      </c>
      <c r="C1469">
        <v>923</v>
      </c>
      <c r="D1469" t="s">
        <v>31785</v>
      </c>
      <c r="E1469">
        <v>38.764000000000003</v>
      </c>
    </row>
    <row r="1470" spans="1:5" x14ac:dyDescent="0.35">
      <c r="A1470">
        <v>7308</v>
      </c>
      <c r="B1470" s="267">
        <v>45246</v>
      </c>
      <c r="C1470">
        <v>3071</v>
      </c>
      <c r="D1470" t="s">
        <v>31768</v>
      </c>
      <c r="E1470">
        <v>0</v>
      </c>
    </row>
    <row r="1471" spans="1:5" x14ac:dyDescent="0.35">
      <c r="A1471">
        <v>7309</v>
      </c>
      <c r="B1471" s="267">
        <v>45246</v>
      </c>
      <c r="C1471">
        <v>3123</v>
      </c>
      <c r="D1471" t="s">
        <v>31783</v>
      </c>
      <c r="E1471">
        <v>18.899999999999999</v>
      </c>
    </row>
    <row r="1472" spans="1:5" x14ac:dyDescent="0.35">
      <c r="A1472">
        <v>7310</v>
      </c>
      <c r="B1472" s="267">
        <v>45180</v>
      </c>
      <c r="C1472">
        <v>1851</v>
      </c>
      <c r="D1472" t="s">
        <v>31701</v>
      </c>
      <c r="E1472">
        <v>134.4</v>
      </c>
    </row>
    <row r="1473" spans="1:5" x14ac:dyDescent="0.35">
      <c r="A1473">
        <v>7311</v>
      </c>
      <c r="B1473" s="267">
        <v>45210</v>
      </c>
      <c r="C1473">
        <v>2373</v>
      </c>
      <c r="D1473" t="s">
        <v>31661</v>
      </c>
      <c r="E1473">
        <v>20.257000000000001</v>
      </c>
    </row>
    <row r="1474" spans="1:5" x14ac:dyDescent="0.35">
      <c r="A1474">
        <v>7312</v>
      </c>
      <c r="B1474" s="267">
        <v>45210</v>
      </c>
      <c r="C1474">
        <v>2373</v>
      </c>
      <c r="D1474" t="s">
        <v>31661</v>
      </c>
      <c r="E1474">
        <v>24.655000000000001</v>
      </c>
    </row>
    <row r="1475" spans="1:5" x14ac:dyDescent="0.35">
      <c r="A1475">
        <v>7313</v>
      </c>
      <c r="B1475" s="267">
        <v>45250</v>
      </c>
      <c r="C1475">
        <v>219</v>
      </c>
      <c r="D1475" t="s">
        <v>31667</v>
      </c>
      <c r="E1475">
        <v>7.0039999999999996</v>
      </c>
    </row>
    <row r="1476" spans="1:5" x14ac:dyDescent="0.35">
      <c r="A1476">
        <v>7314</v>
      </c>
      <c r="B1476" s="267">
        <v>45250</v>
      </c>
      <c r="C1476">
        <v>219</v>
      </c>
      <c r="D1476" t="s">
        <v>31667</v>
      </c>
      <c r="E1476">
        <v>7.4160000000000004</v>
      </c>
    </row>
    <row r="1477" spans="1:5" x14ac:dyDescent="0.35">
      <c r="A1477">
        <v>7315</v>
      </c>
      <c r="B1477" s="267">
        <v>45254</v>
      </c>
      <c r="C1477">
        <v>3094</v>
      </c>
      <c r="D1477" t="s">
        <v>31772</v>
      </c>
      <c r="E1477">
        <v>53.1</v>
      </c>
    </row>
    <row r="1478" spans="1:5" x14ac:dyDescent="0.35">
      <c r="A1478">
        <v>7316</v>
      </c>
      <c r="B1478" s="267">
        <v>45252</v>
      </c>
      <c r="C1478">
        <v>2036</v>
      </c>
      <c r="D1478" t="s">
        <v>31624</v>
      </c>
      <c r="E1478">
        <v>54.12</v>
      </c>
    </row>
    <row r="1479" spans="1:5" x14ac:dyDescent="0.35">
      <c r="A1479">
        <v>7317</v>
      </c>
      <c r="B1479" s="267">
        <v>45252</v>
      </c>
      <c r="C1479">
        <v>2036</v>
      </c>
      <c r="D1479" t="s">
        <v>31624</v>
      </c>
      <c r="E1479">
        <v>41.77</v>
      </c>
    </row>
    <row r="1480" spans="1:5" x14ac:dyDescent="0.35">
      <c r="A1480">
        <v>7318</v>
      </c>
      <c r="B1480" s="267">
        <v>45258</v>
      </c>
      <c r="C1480">
        <v>2703</v>
      </c>
      <c r="D1480" t="s">
        <v>31729</v>
      </c>
      <c r="E1480">
        <v>69.912000000000006</v>
      </c>
    </row>
    <row r="1481" spans="1:5" x14ac:dyDescent="0.35">
      <c r="A1481">
        <v>7319</v>
      </c>
      <c r="B1481" s="267">
        <v>45258</v>
      </c>
      <c r="C1481">
        <v>2703</v>
      </c>
      <c r="D1481" t="s">
        <v>31729</v>
      </c>
      <c r="E1481">
        <v>69.912000000000006</v>
      </c>
    </row>
    <row r="1482" spans="1:5" x14ac:dyDescent="0.35">
      <c r="A1482">
        <v>7320</v>
      </c>
      <c r="B1482" s="267">
        <v>45258</v>
      </c>
      <c r="C1482">
        <v>2703</v>
      </c>
      <c r="D1482" t="s">
        <v>31729</v>
      </c>
      <c r="E1482">
        <v>4.6059999999999999</v>
      </c>
    </row>
    <row r="1483" spans="1:5" x14ac:dyDescent="0.35">
      <c r="A1483">
        <v>7321</v>
      </c>
      <c r="B1483" s="267">
        <v>45258</v>
      </c>
      <c r="C1483">
        <v>2864</v>
      </c>
      <c r="D1483" t="s">
        <v>31750</v>
      </c>
      <c r="E1483">
        <v>87.561999999999998</v>
      </c>
    </row>
    <row r="1484" spans="1:5" x14ac:dyDescent="0.35">
      <c r="A1484">
        <v>7322</v>
      </c>
      <c r="B1484" s="267">
        <v>45259</v>
      </c>
      <c r="C1484">
        <v>2503</v>
      </c>
      <c r="D1484" t="s">
        <v>31631</v>
      </c>
      <c r="E1484">
        <v>27.395</v>
      </c>
    </row>
    <row r="1485" spans="1:5" x14ac:dyDescent="0.35">
      <c r="A1485">
        <v>7323</v>
      </c>
      <c r="B1485" s="267">
        <v>45260</v>
      </c>
      <c r="C1485">
        <v>3072</v>
      </c>
      <c r="D1485" t="s">
        <v>31698</v>
      </c>
      <c r="E1485">
        <v>25.92</v>
      </c>
    </row>
    <row r="1486" spans="1:5" x14ac:dyDescent="0.35">
      <c r="A1486">
        <v>7324</v>
      </c>
      <c r="B1486" s="267">
        <v>45258</v>
      </c>
      <c r="C1486">
        <v>2657</v>
      </c>
      <c r="D1486" t="s">
        <v>31619</v>
      </c>
      <c r="E1486">
        <v>8.4890000000000008</v>
      </c>
    </row>
    <row r="1487" spans="1:5" x14ac:dyDescent="0.35">
      <c r="A1487">
        <v>7325</v>
      </c>
      <c r="B1487" s="267">
        <v>45260</v>
      </c>
      <c r="C1487">
        <v>2880</v>
      </c>
      <c r="D1487" t="s">
        <v>31709</v>
      </c>
      <c r="E1487">
        <v>5.84</v>
      </c>
    </row>
    <row r="1488" spans="1:5" x14ac:dyDescent="0.35">
      <c r="A1488">
        <v>7326</v>
      </c>
      <c r="B1488" s="267">
        <v>45260</v>
      </c>
      <c r="C1488">
        <v>2880</v>
      </c>
      <c r="D1488" t="s">
        <v>31709</v>
      </c>
      <c r="E1488">
        <v>17.100000000000001</v>
      </c>
    </row>
    <row r="1489" spans="1:5" x14ac:dyDescent="0.35">
      <c r="A1489">
        <v>7327</v>
      </c>
      <c r="B1489" s="267">
        <v>45260</v>
      </c>
      <c r="C1489">
        <v>2880</v>
      </c>
      <c r="D1489" t="s">
        <v>31709</v>
      </c>
      <c r="E1489">
        <v>85.5</v>
      </c>
    </row>
    <row r="1490" spans="1:5" x14ac:dyDescent="0.35">
      <c r="A1490">
        <v>7328</v>
      </c>
      <c r="B1490" s="267">
        <v>45260</v>
      </c>
      <c r="C1490">
        <v>2880</v>
      </c>
      <c r="D1490" t="s">
        <v>31709</v>
      </c>
      <c r="E1490">
        <v>142.5</v>
      </c>
    </row>
    <row r="1491" spans="1:5" x14ac:dyDescent="0.35">
      <c r="A1491">
        <v>7329</v>
      </c>
      <c r="B1491" s="267">
        <v>45242</v>
      </c>
      <c r="C1491">
        <v>2194</v>
      </c>
      <c r="D1491" t="s">
        <v>31668</v>
      </c>
      <c r="E1491">
        <v>2.61</v>
      </c>
    </row>
    <row r="1492" spans="1:5" x14ac:dyDescent="0.35">
      <c r="A1492">
        <v>7330</v>
      </c>
      <c r="B1492" s="267">
        <v>45273</v>
      </c>
      <c r="C1492">
        <v>145</v>
      </c>
      <c r="D1492" t="s">
        <v>31643</v>
      </c>
      <c r="E1492">
        <v>84.55</v>
      </c>
    </row>
    <row r="1493" spans="1:5" x14ac:dyDescent="0.35">
      <c r="A1493">
        <v>7331</v>
      </c>
      <c r="B1493" s="267">
        <v>45279</v>
      </c>
      <c r="C1493">
        <v>1203</v>
      </c>
      <c r="D1493" t="s">
        <v>31672</v>
      </c>
      <c r="E1493">
        <v>16.446000000000002</v>
      </c>
    </row>
    <row r="1494" spans="1:5" x14ac:dyDescent="0.35">
      <c r="A1494">
        <v>7332</v>
      </c>
      <c r="B1494" s="267">
        <v>45288</v>
      </c>
      <c r="C1494">
        <v>2019</v>
      </c>
      <c r="D1494" t="s">
        <v>31618</v>
      </c>
      <c r="E1494">
        <v>13.99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11409-F2B8-41F9-AB36-84BCCD080269}">
  <sheetPr codeName="Foglio5"/>
  <dimension ref="A1:G4143"/>
  <sheetViews>
    <sheetView workbookViewId="0">
      <selection activeCell="G6" sqref="G6"/>
    </sheetView>
  </sheetViews>
  <sheetFormatPr defaultRowHeight="14.5" x14ac:dyDescent="0.35"/>
  <cols>
    <col min="1" max="1" width="14.90625" bestFit="1" customWidth="1"/>
    <col min="2" max="2" width="80.7265625" bestFit="1" customWidth="1"/>
    <col min="3" max="3" width="9" bestFit="1" customWidth="1"/>
    <col min="4" max="4" width="6.26953125" bestFit="1" customWidth="1"/>
    <col min="5" max="5" width="4.81640625" bestFit="1" customWidth="1"/>
    <col min="6" max="6" width="14" bestFit="1" customWidth="1"/>
    <col min="7" max="7" width="28.90625" bestFit="1" customWidth="1"/>
    <col min="8" max="8" width="14" bestFit="1" customWidth="1"/>
    <col min="9" max="9" width="28.90625" bestFit="1" customWidth="1"/>
    <col min="10" max="10" width="14" bestFit="1" customWidth="1"/>
    <col min="11" max="11" width="7.6328125" bestFit="1" customWidth="1"/>
    <col min="12" max="12" width="20.54296875" bestFit="1" customWidth="1"/>
    <col min="13" max="13" width="29" bestFit="1" customWidth="1"/>
    <col min="14" max="15" width="41.90625" bestFit="1" customWidth="1"/>
    <col min="16" max="16" width="13.36328125" bestFit="1" customWidth="1"/>
    <col min="17" max="17" width="14" bestFit="1" customWidth="1"/>
    <col min="18" max="18" width="10.453125" bestFit="1" customWidth="1"/>
    <col min="19" max="19" width="28.90625" bestFit="1" customWidth="1"/>
    <col min="20" max="20" width="12.81640625" bestFit="1" customWidth="1"/>
    <col min="21" max="21" width="30.54296875" bestFit="1" customWidth="1"/>
    <col min="22" max="22" width="25.6328125" bestFit="1" customWidth="1"/>
    <col min="23" max="23" width="18.6328125" bestFit="1" customWidth="1"/>
    <col min="24" max="24" width="10.453125" bestFit="1" customWidth="1"/>
    <col min="25" max="25" width="13" bestFit="1" customWidth="1"/>
    <col min="26" max="26" width="11.36328125" bestFit="1" customWidth="1"/>
    <col min="27" max="27" width="9.26953125" bestFit="1" customWidth="1"/>
    <col min="28" max="28" width="20.36328125" bestFit="1" customWidth="1"/>
    <col min="29" max="30" width="80.7265625" bestFit="1" customWidth="1"/>
    <col min="31" max="31" width="13.08984375" bestFit="1" customWidth="1"/>
    <col min="32" max="32" width="13.453125" bestFit="1" customWidth="1"/>
    <col min="33" max="33" width="14.08984375" bestFit="1" customWidth="1"/>
    <col min="34" max="34" width="13.81640625" bestFit="1" customWidth="1"/>
    <col min="35" max="35" width="14.1796875" bestFit="1" customWidth="1"/>
    <col min="37" max="37" width="8.26953125" bestFit="1" customWidth="1"/>
    <col min="38" max="38" width="8.54296875" bestFit="1" customWidth="1"/>
    <col min="39" max="39" width="23.81640625" bestFit="1" customWidth="1"/>
    <col min="40" max="40" width="22.36328125" bestFit="1" customWidth="1"/>
    <col min="41" max="41" width="14.90625" bestFit="1" customWidth="1"/>
    <col min="42" max="42" width="12.54296875" bestFit="1" customWidth="1"/>
    <col min="43" max="43" width="80.7265625" bestFit="1" customWidth="1"/>
    <col min="44" max="44" width="11.81640625" bestFit="1" customWidth="1"/>
  </cols>
  <sheetData>
    <row r="1" spans="1:7" x14ac:dyDescent="0.35">
      <c r="A1" t="s">
        <v>23330</v>
      </c>
      <c r="B1" t="s">
        <v>14171</v>
      </c>
      <c r="C1" t="s">
        <v>23331</v>
      </c>
      <c r="D1" t="s">
        <v>23332</v>
      </c>
      <c r="E1" t="s">
        <v>23333</v>
      </c>
      <c r="F1" t="s">
        <v>23334</v>
      </c>
      <c r="G1" t="s">
        <v>23335</v>
      </c>
    </row>
    <row r="2" spans="1:7" x14ac:dyDescent="0.35">
      <c r="A2" t="s">
        <v>23336</v>
      </c>
      <c r="B2" t="s">
        <v>27478</v>
      </c>
      <c r="C2">
        <v>6</v>
      </c>
      <c r="D2">
        <v>37.5</v>
      </c>
      <c r="E2">
        <v>0.7</v>
      </c>
      <c r="F2">
        <v>21.55</v>
      </c>
      <c r="G2">
        <v>20.9</v>
      </c>
    </row>
    <row r="3" spans="1:7" x14ac:dyDescent="0.35">
      <c r="A3" t="s">
        <v>23337</v>
      </c>
      <c r="B3" t="s">
        <v>27479</v>
      </c>
      <c r="C3">
        <v>6</v>
      </c>
      <c r="D3">
        <v>40</v>
      </c>
      <c r="E3">
        <v>0.7</v>
      </c>
      <c r="F3">
        <v>4</v>
      </c>
      <c r="G3">
        <v>4</v>
      </c>
    </row>
    <row r="4" spans="1:7" x14ac:dyDescent="0.35">
      <c r="A4" t="s">
        <v>23338</v>
      </c>
      <c r="B4" t="s">
        <v>27480</v>
      </c>
      <c r="C4">
        <v>6</v>
      </c>
      <c r="D4">
        <v>42</v>
      </c>
      <c r="E4">
        <v>0.7</v>
      </c>
      <c r="F4">
        <v>12.5</v>
      </c>
      <c r="G4">
        <v>12.5</v>
      </c>
    </row>
    <row r="5" spans="1:7" x14ac:dyDescent="0.35">
      <c r="A5" t="s">
        <v>23339</v>
      </c>
      <c r="B5" t="s">
        <v>27481</v>
      </c>
      <c r="C5">
        <v>6</v>
      </c>
      <c r="D5">
        <v>38.5</v>
      </c>
      <c r="E5">
        <v>0.7</v>
      </c>
      <c r="F5">
        <v>12.5</v>
      </c>
      <c r="G5">
        <v>12.5</v>
      </c>
    </row>
    <row r="6" spans="1:7" x14ac:dyDescent="0.35">
      <c r="A6" t="s">
        <v>23340</v>
      </c>
      <c r="B6" t="s">
        <v>27482</v>
      </c>
      <c r="C6">
        <v>6</v>
      </c>
      <c r="D6">
        <v>46</v>
      </c>
      <c r="E6">
        <v>0.7</v>
      </c>
      <c r="F6">
        <v>28.35</v>
      </c>
      <c r="G6">
        <v>27.5</v>
      </c>
    </row>
    <row r="7" spans="1:7" x14ac:dyDescent="0.35">
      <c r="A7" t="s">
        <v>23341</v>
      </c>
      <c r="B7" t="s">
        <v>27483</v>
      </c>
      <c r="C7">
        <v>6</v>
      </c>
      <c r="D7">
        <v>38</v>
      </c>
      <c r="E7">
        <v>0.7</v>
      </c>
      <c r="F7">
        <v>18.75</v>
      </c>
      <c r="G7">
        <v>18.190000000000001</v>
      </c>
    </row>
    <row r="8" spans="1:7" x14ac:dyDescent="0.35">
      <c r="A8" t="s">
        <v>23342</v>
      </c>
      <c r="B8" t="s">
        <v>27484</v>
      </c>
      <c r="C8">
        <v>6</v>
      </c>
      <c r="D8">
        <v>38</v>
      </c>
      <c r="E8">
        <v>0.7</v>
      </c>
      <c r="F8">
        <v>30.95</v>
      </c>
      <c r="G8">
        <v>30.02</v>
      </c>
    </row>
    <row r="9" spans="1:7" x14ac:dyDescent="0.35">
      <c r="A9" t="s">
        <v>23343</v>
      </c>
      <c r="B9" t="s">
        <v>27485</v>
      </c>
      <c r="C9">
        <v>6</v>
      </c>
      <c r="D9">
        <v>38</v>
      </c>
      <c r="E9">
        <v>0.7</v>
      </c>
      <c r="F9">
        <v>15.25</v>
      </c>
      <c r="G9">
        <v>15.25</v>
      </c>
    </row>
    <row r="10" spans="1:7" x14ac:dyDescent="0.35">
      <c r="A10" t="s">
        <v>23344</v>
      </c>
      <c r="B10" t="s">
        <v>27486</v>
      </c>
      <c r="C10">
        <v>6</v>
      </c>
      <c r="D10">
        <v>38</v>
      </c>
      <c r="E10">
        <v>0.7</v>
      </c>
      <c r="F10">
        <v>14.25</v>
      </c>
      <c r="G10">
        <v>14.25</v>
      </c>
    </row>
    <row r="11" spans="1:7" x14ac:dyDescent="0.35">
      <c r="A11" t="s">
        <v>23345</v>
      </c>
      <c r="B11" t="s">
        <v>27487</v>
      </c>
      <c r="C11">
        <v>6</v>
      </c>
      <c r="D11">
        <v>42</v>
      </c>
      <c r="E11">
        <v>0.7</v>
      </c>
      <c r="F11">
        <v>16.55</v>
      </c>
      <c r="G11">
        <v>16.05</v>
      </c>
    </row>
    <row r="12" spans="1:7" x14ac:dyDescent="0.35">
      <c r="A12" t="s">
        <v>23346</v>
      </c>
      <c r="B12" t="s">
        <v>27488</v>
      </c>
      <c r="C12">
        <v>6</v>
      </c>
      <c r="D12">
        <v>37.5</v>
      </c>
      <c r="E12">
        <v>0.7</v>
      </c>
      <c r="F12">
        <v>15.45</v>
      </c>
      <c r="G12">
        <v>14.99</v>
      </c>
    </row>
    <row r="13" spans="1:7" x14ac:dyDescent="0.35">
      <c r="A13" t="s">
        <v>23347</v>
      </c>
      <c r="B13" t="s">
        <v>27489</v>
      </c>
      <c r="C13">
        <v>6</v>
      </c>
      <c r="D13">
        <v>43</v>
      </c>
      <c r="E13">
        <v>0.7</v>
      </c>
      <c r="F13">
        <v>14.25</v>
      </c>
      <c r="G13">
        <v>14.25</v>
      </c>
    </row>
    <row r="14" spans="1:7" x14ac:dyDescent="0.35">
      <c r="A14" t="s">
        <v>23348</v>
      </c>
      <c r="B14" t="s">
        <v>27490</v>
      </c>
      <c r="C14">
        <v>6</v>
      </c>
      <c r="D14">
        <v>37.5</v>
      </c>
      <c r="E14">
        <v>0.7</v>
      </c>
      <c r="F14">
        <v>14.55</v>
      </c>
      <c r="G14">
        <v>14.11</v>
      </c>
    </row>
    <row r="15" spans="1:7" x14ac:dyDescent="0.35">
      <c r="A15" t="s">
        <v>23349</v>
      </c>
      <c r="B15" t="s">
        <v>27491</v>
      </c>
      <c r="C15">
        <v>6</v>
      </c>
      <c r="D15">
        <v>40</v>
      </c>
      <c r="E15">
        <v>0.7</v>
      </c>
      <c r="F15">
        <v>21.05</v>
      </c>
      <c r="G15">
        <v>20.420000000000002</v>
      </c>
    </row>
    <row r="16" spans="1:7" x14ac:dyDescent="0.35">
      <c r="A16" t="s">
        <v>23350</v>
      </c>
      <c r="B16" t="s">
        <v>27492</v>
      </c>
      <c r="C16">
        <v>6</v>
      </c>
      <c r="D16">
        <v>40</v>
      </c>
      <c r="E16">
        <v>0.7</v>
      </c>
      <c r="F16">
        <v>11.15</v>
      </c>
      <c r="G16">
        <v>10.82</v>
      </c>
    </row>
    <row r="17" spans="1:7" x14ac:dyDescent="0.35">
      <c r="A17" t="s">
        <v>23351</v>
      </c>
      <c r="B17" t="s">
        <v>27493</v>
      </c>
      <c r="C17">
        <v>6</v>
      </c>
      <c r="D17">
        <v>41.3</v>
      </c>
      <c r="E17">
        <v>0.7</v>
      </c>
      <c r="F17">
        <v>25</v>
      </c>
      <c r="G17">
        <v>25</v>
      </c>
    </row>
    <row r="18" spans="1:7" x14ac:dyDescent="0.35">
      <c r="A18" t="s">
        <v>23352</v>
      </c>
      <c r="B18" t="s">
        <v>27494</v>
      </c>
      <c r="C18">
        <v>6</v>
      </c>
      <c r="D18">
        <v>35</v>
      </c>
      <c r="E18">
        <v>1</v>
      </c>
      <c r="F18">
        <v>7.75</v>
      </c>
      <c r="G18">
        <v>7.36</v>
      </c>
    </row>
    <row r="19" spans="1:7" x14ac:dyDescent="0.35">
      <c r="A19" t="s">
        <v>23353</v>
      </c>
      <c r="B19" t="s">
        <v>27495</v>
      </c>
      <c r="C19">
        <v>6</v>
      </c>
      <c r="D19">
        <v>35</v>
      </c>
      <c r="E19">
        <v>0.7</v>
      </c>
      <c r="F19">
        <v>6.55</v>
      </c>
      <c r="G19">
        <v>6.35</v>
      </c>
    </row>
    <row r="20" spans="1:7" x14ac:dyDescent="0.35">
      <c r="A20" t="s">
        <v>23354</v>
      </c>
      <c r="B20" t="s">
        <v>27496</v>
      </c>
      <c r="C20">
        <v>6</v>
      </c>
      <c r="D20">
        <v>43.2</v>
      </c>
      <c r="E20">
        <v>0.48</v>
      </c>
      <c r="F20">
        <v>36</v>
      </c>
      <c r="G20">
        <v>36</v>
      </c>
    </row>
    <row r="21" spans="1:7" x14ac:dyDescent="0.35">
      <c r="A21" t="s">
        <v>23355</v>
      </c>
      <c r="B21" t="s">
        <v>27497</v>
      </c>
      <c r="C21">
        <v>6</v>
      </c>
      <c r="D21">
        <v>43.69</v>
      </c>
      <c r="E21">
        <v>0.48</v>
      </c>
      <c r="F21">
        <v>39</v>
      </c>
      <c r="G21">
        <v>39</v>
      </c>
    </row>
    <row r="22" spans="1:7" x14ac:dyDescent="0.35">
      <c r="A22" t="s">
        <v>23356</v>
      </c>
      <c r="B22" t="s">
        <v>27498</v>
      </c>
      <c r="C22">
        <v>6</v>
      </c>
      <c r="D22">
        <v>43.5</v>
      </c>
      <c r="E22">
        <v>0.5</v>
      </c>
      <c r="F22">
        <v>27.45</v>
      </c>
      <c r="G22">
        <v>26.63</v>
      </c>
    </row>
    <row r="23" spans="1:7" x14ac:dyDescent="0.35">
      <c r="A23" t="s">
        <v>23357</v>
      </c>
      <c r="B23" t="s">
        <v>27499</v>
      </c>
      <c r="C23">
        <v>6</v>
      </c>
      <c r="D23">
        <v>40</v>
      </c>
      <c r="E23">
        <v>0.7</v>
      </c>
      <c r="F23">
        <v>7.35</v>
      </c>
      <c r="G23">
        <v>7.13</v>
      </c>
    </row>
    <row r="24" spans="1:7" x14ac:dyDescent="0.35">
      <c r="A24" t="s">
        <v>23358</v>
      </c>
      <c r="B24" t="s">
        <v>27500</v>
      </c>
      <c r="C24">
        <v>6</v>
      </c>
      <c r="D24">
        <v>40.5</v>
      </c>
      <c r="E24">
        <v>0.7</v>
      </c>
      <c r="F24">
        <v>14.55</v>
      </c>
      <c r="G24">
        <v>13.82</v>
      </c>
    </row>
    <row r="25" spans="1:7" x14ac:dyDescent="0.35">
      <c r="A25" t="s">
        <v>23359</v>
      </c>
      <c r="B25" t="s">
        <v>27501</v>
      </c>
      <c r="C25">
        <v>6</v>
      </c>
      <c r="D25">
        <v>35</v>
      </c>
      <c r="E25">
        <v>0.7</v>
      </c>
      <c r="F25">
        <v>15.15</v>
      </c>
      <c r="G25">
        <v>14.7</v>
      </c>
    </row>
    <row r="26" spans="1:7" x14ac:dyDescent="0.35">
      <c r="A26" t="s">
        <v>23360</v>
      </c>
      <c r="B26" t="s">
        <v>27502</v>
      </c>
      <c r="C26">
        <v>6</v>
      </c>
      <c r="D26">
        <v>42</v>
      </c>
      <c r="E26">
        <v>0.7</v>
      </c>
      <c r="F26">
        <v>9.25</v>
      </c>
      <c r="G26">
        <v>8.9700000000000006</v>
      </c>
    </row>
    <row r="27" spans="1:7" x14ac:dyDescent="0.35">
      <c r="A27" t="s">
        <v>23361</v>
      </c>
      <c r="B27" t="s">
        <v>27503</v>
      </c>
      <c r="C27">
        <v>6</v>
      </c>
      <c r="D27">
        <v>42</v>
      </c>
      <c r="E27">
        <v>0.7</v>
      </c>
      <c r="F27">
        <v>9.25</v>
      </c>
      <c r="G27">
        <v>8.9700000000000006</v>
      </c>
    </row>
    <row r="28" spans="1:7" x14ac:dyDescent="0.35">
      <c r="A28" t="s">
        <v>23362</v>
      </c>
      <c r="B28" t="s">
        <v>27504</v>
      </c>
      <c r="C28">
        <v>6</v>
      </c>
      <c r="D28">
        <v>20</v>
      </c>
      <c r="E28">
        <v>0.5</v>
      </c>
      <c r="F28">
        <v>17.45</v>
      </c>
      <c r="G28">
        <v>16.93</v>
      </c>
    </row>
    <row r="29" spans="1:7" x14ac:dyDescent="0.35">
      <c r="A29" t="s">
        <v>23363</v>
      </c>
      <c r="B29" t="s">
        <v>27505</v>
      </c>
      <c r="C29">
        <v>6</v>
      </c>
      <c r="D29">
        <v>37.5</v>
      </c>
      <c r="E29">
        <v>0.7</v>
      </c>
      <c r="F29">
        <v>7.45</v>
      </c>
      <c r="G29">
        <v>7.23</v>
      </c>
    </row>
    <row r="30" spans="1:7" x14ac:dyDescent="0.35">
      <c r="A30" t="s">
        <v>23364</v>
      </c>
      <c r="B30" t="s">
        <v>27506</v>
      </c>
      <c r="C30">
        <v>6</v>
      </c>
      <c r="D30">
        <v>37.5</v>
      </c>
      <c r="E30">
        <v>1</v>
      </c>
      <c r="F30">
        <v>8.75</v>
      </c>
      <c r="G30">
        <v>8.49</v>
      </c>
    </row>
    <row r="31" spans="1:7" x14ac:dyDescent="0.35">
      <c r="A31" t="s">
        <v>23365</v>
      </c>
      <c r="B31" t="s">
        <v>27507</v>
      </c>
      <c r="C31">
        <v>6</v>
      </c>
      <c r="D31">
        <v>40</v>
      </c>
      <c r="E31">
        <v>0.7</v>
      </c>
      <c r="F31">
        <v>13.95</v>
      </c>
      <c r="G31">
        <v>13.53</v>
      </c>
    </row>
    <row r="32" spans="1:7" x14ac:dyDescent="0.35">
      <c r="A32" t="s">
        <v>23366</v>
      </c>
      <c r="B32" t="s">
        <v>27508</v>
      </c>
      <c r="C32">
        <v>6</v>
      </c>
      <c r="D32">
        <v>58.6</v>
      </c>
      <c r="E32">
        <v>0.7</v>
      </c>
      <c r="F32">
        <v>28.75</v>
      </c>
      <c r="G32">
        <v>27.89</v>
      </c>
    </row>
    <row r="33" spans="1:7" x14ac:dyDescent="0.35">
      <c r="A33" t="s">
        <v>23367</v>
      </c>
      <c r="B33" t="s">
        <v>27509</v>
      </c>
      <c r="C33">
        <v>6</v>
      </c>
      <c r="D33">
        <v>40</v>
      </c>
      <c r="E33">
        <v>0.7</v>
      </c>
      <c r="F33">
        <v>20.45</v>
      </c>
      <c r="G33">
        <v>20.45</v>
      </c>
    </row>
    <row r="34" spans="1:7" x14ac:dyDescent="0.35">
      <c r="A34" t="s">
        <v>23368</v>
      </c>
      <c r="B34" t="s">
        <v>27510</v>
      </c>
      <c r="C34">
        <v>10</v>
      </c>
      <c r="D34">
        <v>41.92</v>
      </c>
      <c r="E34">
        <v>0.48</v>
      </c>
      <c r="F34">
        <v>36</v>
      </c>
      <c r="G34">
        <v>36</v>
      </c>
    </row>
    <row r="35" spans="1:7" x14ac:dyDescent="0.35">
      <c r="A35" t="s">
        <v>23369</v>
      </c>
      <c r="B35" t="s">
        <v>27511</v>
      </c>
      <c r="C35">
        <v>6</v>
      </c>
      <c r="D35">
        <v>43.4</v>
      </c>
      <c r="E35">
        <v>0.7</v>
      </c>
      <c r="F35">
        <v>59.85</v>
      </c>
      <c r="G35">
        <v>58.05</v>
      </c>
    </row>
    <row r="36" spans="1:7" x14ac:dyDescent="0.35">
      <c r="A36" t="s">
        <v>23370</v>
      </c>
      <c r="B36" t="s">
        <v>27512</v>
      </c>
      <c r="C36">
        <v>6</v>
      </c>
      <c r="D36">
        <v>18</v>
      </c>
      <c r="E36">
        <v>0.7</v>
      </c>
      <c r="F36">
        <v>12.95</v>
      </c>
      <c r="G36">
        <v>12.56</v>
      </c>
    </row>
    <row r="37" spans="1:7" x14ac:dyDescent="0.35">
      <c r="A37" t="s">
        <v>23371</v>
      </c>
      <c r="B37" t="s">
        <v>27513</v>
      </c>
      <c r="C37">
        <v>6</v>
      </c>
      <c r="D37">
        <v>18</v>
      </c>
      <c r="E37">
        <v>0.7</v>
      </c>
      <c r="F37">
        <v>9.5</v>
      </c>
      <c r="G37">
        <v>9.5</v>
      </c>
    </row>
    <row r="38" spans="1:7" x14ac:dyDescent="0.35">
      <c r="A38" t="s">
        <v>23372</v>
      </c>
      <c r="B38" t="s">
        <v>27514</v>
      </c>
      <c r="C38">
        <v>6</v>
      </c>
      <c r="D38">
        <v>40</v>
      </c>
      <c r="E38">
        <v>0.7</v>
      </c>
      <c r="F38">
        <v>22.45</v>
      </c>
      <c r="G38">
        <v>21.78</v>
      </c>
    </row>
    <row r="39" spans="1:7" x14ac:dyDescent="0.35">
      <c r="A39" t="s">
        <v>23373</v>
      </c>
      <c r="B39" t="s">
        <v>27515</v>
      </c>
      <c r="C39">
        <v>6</v>
      </c>
      <c r="D39">
        <v>32</v>
      </c>
      <c r="E39">
        <v>0.5</v>
      </c>
      <c r="F39">
        <v>8.9499999999999993</v>
      </c>
      <c r="G39">
        <v>8.68</v>
      </c>
    </row>
    <row r="40" spans="1:7" x14ac:dyDescent="0.35">
      <c r="A40" t="s">
        <v>23374</v>
      </c>
      <c r="B40" t="s">
        <v>27516</v>
      </c>
      <c r="C40">
        <v>6</v>
      </c>
      <c r="D40">
        <v>17</v>
      </c>
      <c r="E40">
        <v>0.7</v>
      </c>
      <c r="F40">
        <v>10.15</v>
      </c>
      <c r="G40">
        <v>9.85</v>
      </c>
    </row>
    <row r="41" spans="1:7" x14ac:dyDescent="0.35">
      <c r="A41" t="s">
        <v>23375</v>
      </c>
      <c r="B41" t="s">
        <v>27517</v>
      </c>
      <c r="C41">
        <v>6</v>
      </c>
      <c r="D41">
        <v>52</v>
      </c>
      <c r="E41">
        <v>0.7</v>
      </c>
      <c r="F41">
        <v>12.15</v>
      </c>
      <c r="G41">
        <v>11.79</v>
      </c>
    </row>
    <row r="42" spans="1:7" x14ac:dyDescent="0.35">
      <c r="A42" t="s">
        <v>23376</v>
      </c>
      <c r="B42" t="s">
        <v>27518</v>
      </c>
      <c r="C42">
        <v>6</v>
      </c>
      <c r="D42">
        <v>42</v>
      </c>
      <c r="E42">
        <v>0.7</v>
      </c>
      <c r="F42">
        <v>26.95</v>
      </c>
      <c r="G42">
        <v>26.95</v>
      </c>
    </row>
    <row r="43" spans="1:7" x14ac:dyDescent="0.35">
      <c r="A43" t="s">
        <v>23377</v>
      </c>
      <c r="B43" t="s">
        <v>27519</v>
      </c>
      <c r="C43">
        <v>6</v>
      </c>
      <c r="D43">
        <v>40</v>
      </c>
      <c r="E43">
        <v>0.7</v>
      </c>
      <c r="F43">
        <v>22.85</v>
      </c>
      <c r="G43">
        <v>22.16</v>
      </c>
    </row>
    <row r="44" spans="1:7" x14ac:dyDescent="0.35">
      <c r="A44" t="s">
        <v>23378</v>
      </c>
      <c r="B44" t="s">
        <v>27520</v>
      </c>
      <c r="C44">
        <v>6</v>
      </c>
      <c r="D44">
        <v>38</v>
      </c>
      <c r="E44">
        <v>0.7</v>
      </c>
      <c r="F44">
        <v>6.95</v>
      </c>
      <c r="G44">
        <v>6.74</v>
      </c>
    </row>
    <row r="45" spans="1:7" x14ac:dyDescent="0.35">
      <c r="A45" t="s">
        <v>23379</v>
      </c>
      <c r="B45" t="s">
        <v>27521</v>
      </c>
      <c r="C45">
        <v>6</v>
      </c>
      <c r="D45">
        <v>37.5</v>
      </c>
      <c r="E45">
        <v>0.7</v>
      </c>
      <c r="F45">
        <v>5.55</v>
      </c>
      <c r="G45">
        <v>5.38</v>
      </c>
    </row>
    <row r="46" spans="1:7" x14ac:dyDescent="0.35">
      <c r="A46" t="s">
        <v>23380</v>
      </c>
      <c r="B46" t="s">
        <v>27522</v>
      </c>
      <c r="C46">
        <v>6</v>
      </c>
      <c r="D46">
        <v>37.5</v>
      </c>
      <c r="E46">
        <v>0.7</v>
      </c>
      <c r="F46">
        <v>7.25</v>
      </c>
      <c r="G46">
        <v>7.03</v>
      </c>
    </row>
    <row r="47" spans="1:7" x14ac:dyDescent="0.35">
      <c r="A47" t="s">
        <v>23381</v>
      </c>
      <c r="B47" t="s">
        <v>27523</v>
      </c>
      <c r="C47">
        <v>6</v>
      </c>
      <c r="D47">
        <v>47</v>
      </c>
      <c r="E47">
        <v>0.7</v>
      </c>
      <c r="F47">
        <v>11.15</v>
      </c>
      <c r="G47">
        <v>10.82</v>
      </c>
    </row>
    <row r="48" spans="1:7" x14ac:dyDescent="0.35">
      <c r="A48" t="s">
        <v>23382</v>
      </c>
      <c r="B48" t="s">
        <v>27524</v>
      </c>
      <c r="C48">
        <v>6</v>
      </c>
      <c r="D48">
        <v>40</v>
      </c>
      <c r="E48">
        <v>0.7</v>
      </c>
      <c r="F48">
        <v>8.5</v>
      </c>
      <c r="G48">
        <v>8.5</v>
      </c>
    </row>
    <row r="49" spans="1:7" x14ac:dyDescent="0.35">
      <c r="A49" t="s">
        <v>23383</v>
      </c>
      <c r="B49" t="s">
        <v>27525</v>
      </c>
      <c r="C49">
        <v>6</v>
      </c>
      <c r="D49">
        <v>45</v>
      </c>
      <c r="E49">
        <v>0.7</v>
      </c>
      <c r="F49">
        <v>5.35</v>
      </c>
      <c r="G49">
        <v>5.19</v>
      </c>
    </row>
    <row r="50" spans="1:7" x14ac:dyDescent="0.35">
      <c r="A50" t="s">
        <v>23384</v>
      </c>
      <c r="B50" t="s">
        <v>27526</v>
      </c>
      <c r="C50">
        <v>6</v>
      </c>
      <c r="D50">
        <v>45</v>
      </c>
      <c r="E50">
        <v>1</v>
      </c>
      <c r="F50">
        <v>6.75</v>
      </c>
      <c r="G50">
        <v>6.55</v>
      </c>
    </row>
    <row r="51" spans="1:7" x14ac:dyDescent="0.35">
      <c r="A51" t="s">
        <v>23385</v>
      </c>
      <c r="B51" t="s">
        <v>27527</v>
      </c>
      <c r="C51">
        <v>6</v>
      </c>
      <c r="D51">
        <v>43</v>
      </c>
      <c r="E51">
        <v>0.7</v>
      </c>
      <c r="F51">
        <v>20.95</v>
      </c>
      <c r="G51">
        <v>20.32</v>
      </c>
    </row>
    <row r="52" spans="1:7" x14ac:dyDescent="0.35">
      <c r="A52" t="s">
        <v>23386</v>
      </c>
      <c r="B52" t="s">
        <v>27528</v>
      </c>
      <c r="C52">
        <v>3</v>
      </c>
      <c r="D52">
        <v>40</v>
      </c>
      <c r="E52">
        <v>0.5</v>
      </c>
      <c r="F52">
        <v>23.15</v>
      </c>
      <c r="G52">
        <v>22.46</v>
      </c>
    </row>
    <row r="53" spans="1:7" x14ac:dyDescent="0.35">
      <c r="A53" t="s">
        <v>23387</v>
      </c>
      <c r="B53" t="s">
        <v>27529</v>
      </c>
      <c r="C53">
        <v>6</v>
      </c>
      <c r="D53">
        <v>40</v>
      </c>
      <c r="E53">
        <v>1</v>
      </c>
      <c r="F53">
        <v>22.95</v>
      </c>
      <c r="G53">
        <v>22.26</v>
      </c>
    </row>
    <row r="54" spans="1:7" x14ac:dyDescent="0.35">
      <c r="A54" t="s">
        <v>23388</v>
      </c>
      <c r="B54" t="s">
        <v>27530</v>
      </c>
      <c r="C54">
        <v>6</v>
      </c>
      <c r="D54">
        <v>32</v>
      </c>
      <c r="E54">
        <v>0.5</v>
      </c>
      <c r="F54">
        <v>11.05</v>
      </c>
      <c r="G54">
        <v>10.72</v>
      </c>
    </row>
    <row r="55" spans="1:7" x14ac:dyDescent="0.35">
      <c r="A55" t="s">
        <v>23389</v>
      </c>
      <c r="B55" t="s">
        <v>27531</v>
      </c>
      <c r="C55">
        <v>6</v>
      </c>
      <c r="D55">
        <v>32</v>
      </c>
      <c r="E55">
        <v>1</v>
      </c>
      <c r="F55">
        <v>15.45</v>
      </c>
      <c r="G55">
        <v>14.99</v>
      </c>
    </row>
    <row r="56" spans="1:7" x14ac:dyDescent="0.35">
      <c r="A56" t="s">
        <v>23390</v>
      </c>
      <c r="B56" t="s">
        <v>27532</v>
      </c>
      <c r="C56">
        <v>3</v>
      </c>
      <c r="D56">
        <v>14</v>
      </c>
      <c r="E56">
        <v>0.5</v>
      </c>
      <c r="F56">
        <v>21.35</v>
      </c>
      <c r="G56">
        <v>20.71</v>
      </c>
    </row>
    <row r="57" spans="1:7" x14ac:dyDescent="0.35">
      <c r="A57" t="s">
        <v>23391</v>
      </c>
      <c r="B57" t="s">
        <v>27533</v>
      </c>
      <c r="C57">
        <v>6</v>
      </c>
      <c r="D57">
        <v>32</v>
      </c>
      <c r="E57">
        <v>0.5</v>
      </c>
      <c r="F57">
        <v>15.45</v>
      </c>
      <c r="G57">
        <v>14.99</v>
      </c>
    </row>
    <row r="58" spans="1:7" x14ac:dyDescent="0.35">
      <c r="A58" t="s">
        <v>23392</v>
      </c>
      <c r="B58" t="s">
        <v>27534</v>
      </c>
      <c r="C58">
        <v>3</v>
      </c>
      <c r="D58">
        <v>40</v>
      </c>
      <c r="E58">
        <v>1.5</v>
      </c>
      <c r="F58">
        <v>52.95</v>
      </c>
      <c r="G58">
        <v>51.36</v>
      </c>
    </row>
    <row r="59" spans="1:7" x14ac:dyDescent="0.35">
      <c r="A59" t="s">
        <v>23393</v>
      </c>
      <c r="B59" t="s">
        <v>27535</v>
      </c>
      <c r="C59">
        <v>3</v>
      </c>
      <c r="D59">
        <v>40</v>
      </c>
      <c r="E59">
        <v>0.5</v>
      </c>
      <c r="F59">
        <v>23.15</v>
      </c>
      <c r="G59">
        <v>22.46</v>
      </c>
    </row>
    <row r="60" spans="1:7" x14ac:dyDescent="0.35">
      <c r="A60" t="s">
        <v>23394</v>
      </c>
      <c r="B60" t="s">
        <v>27536</v>
      </c>
      <c r="C60">
        <v>6</v>
      </c>
      <c r="D60">
        <v>40</v>
      </c>
      <c r="E60">
        <v>0.5</v>
      </c>
      <c r="F60">
        <v>16.95</v>
      </c>
      <c r="G60">
        <v>16.440000000000001</v>
      </c>
    </row>
    <row r="61" spans="1:7" x14ac:dyDescent="0.35">
      <c r="A61" t="s">
        <v>23395</v>
      </c>
      <c r="B61" t="s">
        <v>27537</v>
      </c>
      <c r="C61">
        <v>6</v>
      </c>
      <c r="D61">
        <v>40</v>
      </c>
      <c r="E61">
        <v>1</v>
      </c>
      <c r="F61">
        <v>23.95</v>
      </c>
      <c r="G61">
        <v>23.23</v>
      </c>
    </row>
    <row r="62" spans="1:7" x14ac:dyDescent="0.35">
      <c r="A62" t="s">
        <v>23396</v>
      </c>
      <c r="B62" t="s">
        <v>27538</v>
      </c>
      <c r="C62">
        <v>6</v>
      </c>
      <c r="D62">
        <v>47</v>
      </c>
      <c r="E62">
        <v>0.5</v>
      </c>
      <c r="F62">
        <v>23.95</v>
      </c>
      <c r="G62">
        <v>23.23</v>
      </c>
    </row>
    <row r="63" spans="1:7" x14ac:dyDescent="0.35">
      <c r="A63" t="s">
        <v>23397</v>
      </c>
      <c r="B63" t="s">
        <v>27539</v>
      </c>
      <c r="C63">
        <v>3</v>
      </c>
      <c r="D63">
        <v>40</v>
      </c>
      <c r="E63">
        <v>0.5</v>
      </c>
      <c r="F63">
        <v>25.85</v>
      </c>
      <c r="G63">
        <v>25.07</v>
      </c>
    </row>
    <row r="64" spans="1:7" x14ac:dyDescent="0.35">
      <c r="A64" t="s">
        <v>23398</v>
      </c>
      <c r="B64" t="s">
        <v>27540</v>
      </c>
      <c r="C64">
        <v>6</v>
      </c>
      <c r="D64">
        <v>40</v>
      </c>
      <c r="E64">
        <v>0.5</v>
      </c>
      <c r="F64">
        <v>14.35</v>
      </c>
      <c r="G64">
        <v>13.92</v>
      </c>
    </row>
    <row r="65" spans="1:7" x14ac:dyDescent="0.35">
      <c r="A65" t="s">
        <v>23399</v>
      </c>
      <c r="B65" t="s">
        <v>27541</v>
      </c>
      <c r="C65">
        <v>6</v>
      </c>
      <c r="D65">
        <v>40</v>
      </c>
      <c r="E65">
        <v>1</v>
      </c>
      <c r="F65">
        <v>21.15</v>
      </c>
      <c r="G65">
        <v>20.52</v>
      </c>
    </row>
    <row r="66" spans="1:7" x14ac:dyDescent="0.35">
      <c r="A66" t="s">
        <v>23400</v>
      </c>
      <c r="B66" t="s">
        <v>27542</v>
      </c>
      <c r="C66">
        <v>6</v>
      </c>
      <c r="D66">
        <v>12</v>
      </c>
      <c r="E66">
        <v>0.75</v>
      </c>
      <c r="F66">
        <v>32.950000000000003</v>
      </c>
      <c r="G66">
        <v>31.96</v>
      </c>
    </row>
    <row r="67" spans="1:7" x14ac:dyDescent="0.35">
      <c r="A67" t="s">
        <v>23401</v>
      </c>
      <c r="B67" t="s">
        <v>27543</v>
      </c>
      <c r="C67">
        <v>6</v>
      </c>
      <c r="D67">
        <v>12</v>
      </c>
      <c r="E67">
        <v>0.75</v>
      </c>
      <c r="F67">
        <v>26.85</v>
      </c>
      <c r="G67">
        <v>26.04</v>
      </c>
    </row>
    <row r="68" spans="1:7" x14ac:dyDescent="0.35">
      <c r="A68" t="s">
        <v>23402</v>
      </c>
      <c r="B68" t="s">
        <v>27544</v>
      </c>
      <c r="C68">
        <v>6</v>
      </c>
      <c r="D68">
        <v>12</v>
      </c>
      <c r="E68">
        <v>0.75</v>
      </c>
      <c r="F68">
        <v>31.85</v>
      </c>
      <c r="G68">
        <v>30.89</v>
      </c>
    </row>
    <row r="69" spans="1:7" x14ac:dyDescent="0.35">
      <c r="A69" t="s">
        <v>23403</v>
      </c>
      <c r="B69" t="s">
        <v>27545</v>
      </c>
      <c r="C69">
        <v>6</v>
      </c>
      <c r="D69">
        <v>39</v>
      </c>
      <c r="E69">
        <v>0.7</v>
      </c>
      <c r="F69">
        <v>12.05</v>
      </c>
      <c r="G69">
        <v>11.69</v>
      </c>
    </row>
    <row r="70" spans="1:7" x14ac:dyDescent="0.35">
      <c r="A70" t="s">
        <v>23404</v>
      </c>
      <c r="B70" t="s">
        <v>27546</v>
      </c>
      <c r="C70">
        <v>6</v>
      </c>
      <c r="D70">
        <v>40</v>
      </c>
      <c r="E70">
        <v>0.7</v>
      </c>
      <c r="F70">
        <v>21.65</v>
      </c>
      <c r="G70">
        <v>21</v>
      </c>
    </row>
    <row r="71" spans="1:7" x14ac:dyDescent="0.35">
      <c r="A71" t="s">
        <v>23405</v>
      </c>
      <c r="B71" t="s">
        <v>27547</v>
      </c>
      <c r="C71">
        <v>6</v>
      </c>
      <c r="D71">
        <v>40</v>
      </c>
      <c r="E71">
        <v>0.7</v>
      </c>
      <c r="F71">
        <v>21.75</v>
      </c>
      <c r="G71">
        <v>21.1</v>
      </c>
    </row>
    <row r="72" spans="1:7" x14ac:dyDescent="0.35">
      <c r="A72" t="s">
        <v>23406</v>
      </c>
      <c r="B72" t="s">
        <v>27548</v>
      </c>
      <c r="C72">
        <v>6</v>
      </c>
      <c r="D72">
        <v>43</v>
      </c>
      <c r="E72">
        <v>0.7</v>
      </c>
      <c r="F72">
        <v>42.75</v>
      </c>
      <c r="G72">
        <v>41.47</v>
      </c>
    </row>
    <row r="73" spans="1:7" x14ac:dyDescent="0.35">
      <c r="A73" t="s">
        <v>23407</v>
      </c>
      <c r="B73" t="s">
        <v>27549</v>
      </c>
      <c r="C73">
        <v>6</v>
      </c>
      <c r="D73">
        <v>55.5</v>
      </c>
      <c r="E73">
        <v>0.7</v>
      </c>
      <c r="F73">
        <v>128.94999999999999</v>
      </c>
      <c r="G73">
        <v>125.08</v>
      </c>
    </row>
    <row r="74" spans="1:7" x14ac:dyDescent="0.35">
      <c r="A74" t="s">
        <v>23408</v>
      </c>
      <c r="B74" t="s">
        <v>27550</v>
      </c>
      <c r="C74">
        <v>6</v>
      </c>
      <c r="D74">
        <v>40</v>
      </c>
      <c r="E74">
        <v>0.7</v>
      </c>
      <c r="F74">
        <v>43.45</v>
      </c>
      <c r="G74">
        <v>43.45</v>
      </c>
    </row>
    <row r="75" spans="1:7" x14ac:dyDescent="0.35">
      <c r="A75" t="s">
        <v>23409</v>
      </c>
      <c r="B75" t="s">
        <v>27551</v>
      </c>
      <c r="C75">
        <v>6</v>
      </c>
      <c r="D75">
        <v>43</v>
      </c>
      <c r="E75">
        <v>0.7</v>
      </c>
      <c r="F75">
        <v>74.849999999999994</v>
      </c>
      <c r="G75">
        <v>72.599999999999994</v>
      </c>
    </row>
    <row r="76" spans="1:7" x14ac:dyDescent="0.35">
      <c r="A76" t="s">
        <v>23410</v>
      </c>
      <c r="B76" t="s">
        <v>27552</v>
      </c>
      <c r="C76">
        <v>6</v>
      </c>
      <c r="D76">
        <v>43</v>
      </c>
      <c r="E76">
        <v>0.7</v>
      </c>
      <c r="F76">
        <v>82.65</v>
      </c>
      <c r="G76">
        <v>80.17</v>
      </c>
    </row>
    <row r="77" spans="1:7" x14ac:dyDescent="0.35">
      <c r="A77" t="s">
        <v>23411</v>
      </c>
      <c r="B77" t="s">
        <v>27553</v>
      </c>
      <c r="C77">
        <v>6</v>
      </c>
      <c r="D77">
        <v>43</v>
      </c>
      <c r="E77">
        <v>0.7</v>
      </c>
      <c r="F77">
        <v>97.85</v>
      </c>
      <c r="G77">
        <v>94.91</v>
      </c>
    </row>
    <row r="78" spans="1:7" x14ac:dyDescent="0.35">
      <c r="A78" t="s">
        <v>23412</v>
      </c>
      <c r="B78" t="s">
        <v>27554</v>
      </c>
      <c r="C78">
        <v>4</v>
      </c>
      <c r="D78">
        <v>40</v>
      </c>
      <c r="E78">
        <v>0.7</v>
      </c>
      <c r="F78">
        <v>122.65</v>
      </c>
      <c r="G78">
        <v>118.97</v>
      </c>
    </row>
    <row r="79" spans="1:7" x14ac:dyDescent="0.35">
      <c r="A79" t="s">
        <v>23413</v>
      </c>
      <c r="B79" t="s">
        <v>27555</v>
      </c>
      <c r="C79">
        <v>6</v>
      </c>
      <c r="D79">
        <v>46</v>
      </c>
      <c r="E79">
        <v>0.7</v>
      </c>
      <c r="F79">
        <v>148.75</v>
      </c>
      <c r="G79">
        <v>144.29</v>
      </c>
    </row>
    <row r="80" spans="1:7" x14ac:dyDescent="0.35">
      <c r="A80" t="s">
        <v>23414</v>
      </c>
      <c r="B80" t="s">
        <v>27556</v>
      </c>
      <c r="C80">
        <v>4</v>
      </c>
      <c r="D80">
        <v>46</v>
      </c>
      <c r="E80">
        <v>0.7</v>
      </c>
      <c r="F80">
        <v>299.85000000000002</v>
      </c>
      <c r="G80">
        <v>290.85000000000002</v>
      </c>
    </row>
    <row r="81" spans="1:7" x14ac:dyDescent="0.35">
      <c r="A81" t="s">
        <v>23415</v>
      </c>
      <c r="B81" t="s">
        <v>27557</v>
      </c>
      <c r="C81">
        <v>4</v>
      </c>
      <c r="D81">
        <v>46</v>
      </c>
      <c r="E81">
        <v>0.7</v>
      </c>
      <c r="F81">
        <v>399.85</v>
      </c>
      <c r="G81">
        <v>387.85</v>
      </c>
    </row>
    <row r="82" spans="1:7" x14ac:dyDescent="0.35">
      <c r="A82" t="s">
        <v>23416</v>
      </c>
      <c r="B82" t="s">
        <v>27558</v>
      </c>
      <c r="C82">
        <v>6</v>
      </c>
      <c r="D82">
        <v>40</v>
      </c>
      <c r="E82">
        <v>0.15</v>
      </c>
      <c r="F82">
        <v>19.649999999999999</v>
      </c>
      <c r="G82">
        <v>19.059999999999999</v>
      </c>
    </row>
    <row r="83" spans="1:7" x14ac:dyDescent="0.35">
      <c r="A83" t="s">
        <v>23417</v>
      </c>
      <c r="B83" t="s">
        <v>27559</v>
      </c>
      <c r="C83">
        <v>6</v>
      </c>
      <c r="D83">
        <v>40</v>
      </c>
      <c r="E83">
        <v>0.6</v>
      </c>
      <c r="F83">
        <v>37.5</v>
      </c>
      <c r="G83">
        <v>37.5</v>
      </c>
    </row>
    <row r="84" spans="1:7" x14ac:dyDescent="0.35">
      <c r="A84" t="s">
        <v>23418</v>
      </c>
      <c r="B84" t="s">
        <v>27560</v>
      </c>
      <c r="C84">
        <v>6</v>
      </c>
      <c r="D84">
        <v>40</v>
      </c>
      <c r="E84">
        <v>0.7</v>
      </c>
      <c r="F84">
        <v>16.45</v>
      </c>
      <c r="G84">
        <v>15.96</v>
      </c>
    </row>
    <row r="85" spans="1:7" x14ac:dyDescent="0.35">
      <c r="A85" t="s">
        <v>23419</v>
      </c>
      <c r="B85" t="s">
        <v>27561</v>
      </c>
      <c r="C85">
        <v>3</v>
      </c>
      <c r="D85">
        <v>40</v>
      </c>
      <c r="E85">
        <v>0.7</v>
      </c>
      <c r="F85">
        <v>25.25</v>
      </c>
      <c r="G85">
        <v>24.49</v>
      </c>
    </row>
    <row r="86" spans="1:7" x14ac:dyDescent="0.35">
      <c r="A86" t="s">
        <v>23420</v>
      </c>
      <c r="B86" t="s">
        <v>27562</v>
      </c>
      <c r="C86">
        <v>3</v>
      </c>
      <c r="D86">
        <v>40</v>
      </c>
      <c r="E86">
        <v>0.7</v>
      </c>
      <c r="F86">
        <v>24.85</v>
      </c>
      <c r="G86">
        <v>24.1</v>
      </c>
    </row>
    <row r="87" spans="1:7" x14ac:dyDescent="0.35">
      <c r="A87" t="s">
        <v>23421</v>
      </c>
      <c r="B87" t="s">
        <v>27563</v>
      </c>
      <c r="C87">
        <v>6</v>
      </c>
      <c r="D87">
        <v>48</v>
      </c>
      <c r="E87">
        <v>0.7</v>
      </c>
      <c r="F87">
        <v>25.45</v>
      </c>
      <c r="G87">
        <v>24.69</v>
      </c>
    </row>
    <row r="88" spans="1:7" x14ac:dyDescent="0.35">
      <c r="A88" t="s">
        <v>23422</v>
      </c>
      <c r="B88" t="s">
        <v>27564</v>
      </c>
      <c r="C88">
        <v>3</v>
      </c>
      <c r="D88">
        <v>40</v>
      </c>
      <c r="E88">
        <v>0.7</v>
      </c>
      <c r="F88">
        <v>32.950000000000003</v>
      </c>
      <c r="G88">
        <v>31.96</v>
      </c>
    </row>
    <row r="89" spans="1:7" x14ac:dyDescent="0.35">
      <c r="A89" t="s">
        <v>23423</v>
      </c>
      <c r="B89" t="s">
        <v>27565</v>
      </c>
      <c r="C89">
        <v>6</v>
      </c>
      <c r="D89">
        <v>40</v>
      </c>
      <c r="E89">
        <v>0.7</v>
      </c>
      <c r="F89">
        <v>34.950000000000003</v>
      </c>
      <c r="G89">
        <v>33.9</v>
      </c>
    </row>
    <row r="90" spans="1:7" x14ac:dyDescent="0.35">
      <c r="A90" t="s">
        <v>23424</v>
      </c>
      <c r="B90" t="s">
        <v>27566</v>
      </c>
      <c r="C90">
        <v>3</v>
      </c>
      <c r="D90">
        <v>43</v>
      </c>
      <c r="E90">
        <v>0.7</v>
      </c>
      <c r="F90">
        <v>46.95</v>
      </c>
      <c r="G90">
        <v>45.54</v>
      </c>
    </row>
    <row r="91" spans="1:7" x14ac:dyDescent="0.35">
      <c r="A91" t="s">
        <v>23425</v>
      </c>
      <c r="B91" t="s">
        <v>27567</v>
      </c>
      <c r="C91">
        <v>3</v>
      </c>
      <c r="D91">
        <v>40</v>
      </c>
      <c r="E91">
        <v>0.7</v>
      </c>
      <c r="F91">
        <v>49.25</v>
      </c>
      <c r="G91">
        <v>47.77</v>
      </c>
    </row>
    <row r="92" spans="1:7" x14ac:dyDescent="0.35">
      <c r="A92" t="s">
        <v>23426</v>
      </c>
      <c r="B92" t="s">
        <v>27568</v>
      </c>
      <c r="C92">
        <v>6</v>
      </c>
      <c r="D92">
        <v>43</v>
      </c>
      <c r="E92">
        <v>0.7</v>
      </c>
      <c r="F92">
        <v>76.849999999999994</v>
      </c>
      <c r="G92">
        <v>74.540000000000006</v>
      </c>
    </row>
    <row r="93" spans="1:7" x14ac:dyDescent="0.35">
      <c r="A93" t="s">
        <v>23427</v>
      </c>
      <c r="B93" t="s">
        <v>27569</v>
      </c>
      <c r="C93">
        <v>6</v>
      </c>
      <c r="D93">
        <v>43</v>
      </c>
      <c r="E93">
        <v>0.7</v>
      </c>
      <c r="F93">
        <v>77.849999999999994</v>
      </c>
      <c r="G93">
        <v>75.510000000000005</v>
      </c>
    </row>
    <row r="94" spans="1:7" x14ac:dyDescent="0.35">
      <c r="A94" t="s">
        <v>23428</v>
      </c>
      <c r="B94" t="s">
        <v>27570</v>
      </c>
      <c r="C94">
        <v>6</v>
      </c>
      <c r="D94">
        <v>61.3</v>
      </c>
      <c r="E94">
        <v>0.7</v>
      </c>
      <c r="F94">
        <v>45.95</v>
      </c>
      <c r="G94">
        <v>44.57</v>
      </c>
    </row>
    <row r="95" spans="1:7" x14ac:dyDescent="0.35">
      <c r="A95" t="s">
        <v>23429</v>
      </c>
      <c r="B95" t="s">
        <v>27571</v>
      </c>
      <c r="C95">
        <v>6</v>
      </c>
      <c r="D95">
        <v>61</v>
      </c>
      <c r="E95">
        <v>0.7</v>
      </c>
      <c r="F95">
        <v>41.45</v>
      </c>
      <c r="G95">
        <v>40.21</v>
      </c>
    </row>
    <row r="96" spans="1:7" x14ac:dyDescent="0.35">
      <c r="A96" t="s">
        <v>23430</v>
      </c>
      <c r="B96" t="s">
        <v>27572</v>
      </c>
      <c r="C96">
        <v>6</v>
      </c>
      <c r="D96">
        <v>58.9</v>
      </c>
      <c r="E96">
        <v>0.7</v>
      </c>
      <c r="F96">
        <v>43.25</v>
      </c>
      <c r="G96">
        <v>41.95</v>
      </c>
    </row>
    <row r="97" spans="1:7" x14ac:dyDescent="0.35">
      <c r="A97" t="s">
        <v>23431</v>
      </c>
      <c r="B97" t="s">
        <v>27573</v>
      </c>
      <c r="C97">
        <v>6</v>
      </c>
      <c r="D97">
        <v>48</v>
      </c>
      <c r="E97">
        <v>0.7</v>
      </c>
      <c r="F97">
        <v>27.85</v>
      </c>
      <c r="G97">
        <v>27.01</v>
      </c>
    </row>
    <row r="98" spans="1:7" x14ac:dyDescent="0.35">
      <c r="A98" t="s">
        <v>23432</v>
      </c>
      <c r="B98" t="s">
        <v>27574</v>
      </c>
      <c r="C98">
        <v>6</v>
      </c>
      <c r="D98">
        <v>48</v>
      </c>
      <c r="E98">
        <v>1</v>
      </c>
      <c r="F98">
        <v>44.95</v>
      </c>
      <c r="G98">
        <v>43.6</v>
      </c>
    </row>
    <row r="99" spans="1:7" x14ac:dyDescent="0.35">
      <c r="A99" t="s">
        <v>23433</v>
      </c>
      <c r="B99" t="s">
        <v>27575</v>
      </c>
      <c r="C99">
        <v>6</v>
      </c>
      <c r="D99">
        <v>40</v>
      </c>
      <c r="E99">
        <v>0.7</v>
      </c>
      <c r="F99">
        <v>29.85</v>
      </c>
      <c r="G99">
        <v>28.95</v>
      </c>
    </row>
    <row r="100" spans="1:7" x14ac:dyDescent="0.35">
      <c r="A100" t="s">
        <v>23434</v>
      </c>
      <c r="B100" t="s">
        <v>27576</v>
      </c>
      <c r="C100">
        <v>6</v>
      </c>
      <c r="D100">
        <v>27.8</v>
      </c>
      <c r="E100">
        <v>0.5</v>
      </c>
      <c r="F100">
        <v>19.95</v>
      </c>
      <c r="G100">
        <v>19.350000000000001</v>
      </c>
    </row>
    <row r="101" spans="1:7" x14ac:dyDescent="0.35">
      <c r="A101" t="s">
        <v>23435</v>
      </c>
      <c r="B101" t="s">
        <v>27577</v>
      </c>
      <c r="C101">
        <v>6</v>
      </c>
      <c r="D101">
        <v>38.1</v>
      </c>
      <c r="E101">
        <v>0.5</v>
      </c>
      <c r="F101">
        <v>16.75</v>
      </c>
      <c r="G101">
        <v>16.25</v>
      </c>
    </row>
    <row r="102" spans="1:7" x14ac:dyDescent="0.35">
      <c r="A102" t="s">
        <v>23436</v>
      </c>
      <c r="B102" t="s">
        <v>27578</v>
      </c>
      <c r="C102">
        <v>6</v>
      </c>
      <c r="D102">
        <v>31.2</v>
      </c>
      <c r="E102">
        <v>0.5</v>
      </c>
      <c r="F102">
        <v>13</v>
      </c>
      <c r="G102">
        <v>13</v>
      </c>
    </row>
    <row r="103" spans="1:7" x14ac:dyDescent="0.35">
      <c r="A103" t="s">
        <v>23437</v>
      </c>
      <c r="B103" t="s">
        <v>27579</v>
      </c>
      <c r="C103">
        <v>6</v>
      </c>
      <c r="D103">
        <v>55</v>
      </c>
      <c r="E103">
        <v>0.7</v>
      </c>
      <c r="F103">
        <v>9.9499999999999993</v>
      </c>
      <c r="G103">
        <v>9.65</v>
      </c>
    </row>
    <row r="104" spans="1:7" x14ac:dyDescent="0.35">
      <c r="A104" t="s">
        <v>23438</v>
      </c>
      <c r="B104" t="s">
        <v>27580</v>
      </c>
      <c r="C104">
        <v>6</v>
      </c>
      <c r="D104">
        <v>26</v>
      </c>
      <c r="E104">
        <v>0.7</v>
      </c>
      <c r="F104">
        <v>5</v>
      </c>
      <c r="G104">
        <v>5</v>
      </c>
    </row>
    <row r="105" spans="1:7" x14ac:dyDescent="0.35">
      <c r="A105" t="s">
        <v>23439</v>
      </c>
      <c r="B105" t="s">
        <v>27581</v>
      </c>
      <c r="C105">
        <v>6</v>
      </c>
      <c r="D105">
        <v>55</v>
      </c>
      <c r="E105">
        <v>0.7</v>
      </c>
      <c r="F105">
        <v>11.95</v>
      </c>
      <c r="G105">
        <v>11.59</v>
      </c>
    </row>
    <row r="106" spans="1:7" x14ac:dyDescent="0.35">
      <c r="A106" t="s">
        <v>23440</v>
      </c>
      <c r="B106" t="s">
        <v>27582</v>
      </c>
      <c r="C106">
        <v>12</v>
      </c>
      <c r="D106">
        <v>40</v>
      </c>
      <c r="E106">
        <v>1</v>
      </c>
      <c r="F106">
        <v>7.75</v>
      </c>
      <c r="G106">
        <v>7.52</v>
      </c>
    </row>
    <row r="107" spans="1:7" x14ac:dyDescent="0.35">
      <c r="A107" t="s">
        <v>23441</v>
      </c>
      <c r="B107" t="s">
        <v>27583</v>
      </c>
      <c r="C107">
        <v>12</v>
      </c>
      <c r="D107">
        <v>40</v>
      </c>
      <c r="E107">
        <v>1</v>
      </c>
      <c r="F107">
        <v>7.35</v>
      </c>
      <c r="G107">
        <v>7.13</v>
      </c>
    </row>
    <row r="108" spans="1:7" x14ac:dyDescent="0.35">
      <c r="A108" t="s">
        <v>23442</v>
      </c>
      <c r="B108" t="s">
        <v>27584</v>
      </c>
      <c r="C108">
        <v>24</v>
      </c>
      <c r="D108">
        <v>40</v>
      </c>
      <c r="E108">
        <v>0.2</v>
      </c>
      <c r="F108">
        <v>3.15</v>
      </c>
      <c r="G108">
        <v>3.06</v>
      </c>
    </row>
    <row r="109" spans="1:7" x14ac:dyDescent="0.35">
      <c r="A109" t="s">
        <v>23443</v>
      </c>
      <c r="B109" t="s">
        <v>27585</v>
      </c>
      <c r="C109">
        <v>12</v>
      </c>
      <c r="D109">
        <v>40</v>
      </c>
      <c r="E109">
        <v>0.5</v>
      </c>
      <c r="F109">
        <v>5.15</v>
      </c>
      <c r="G109">
        <v>5</v>
      </c>
    </row>
    <row r="110" spans="1:7" x14ac:dyDescent="0.35">
      <c r="A110" t="s">
        <v>23444</v>
      </c>
      <c r="B110" t="s">
        <v>27586</v>
      </c>
      <c r="C110">
        <v>6</v>
      </c>
      <c r="D110">
        <v>40</v>
      </c>
      <c r="E110">
        <v>0.7</v>
      </c>
      <c r="F110">
        <v>5.65</v>
      </c>
      <c r="G110">
        <v>5.48</v>
      </c>
    </row>
    <row r="111" spans="1:7" x14ac:dyDescent="0.35">
      <c r="A111" t="s">
        <v>23445</v>
      </c>
      <c r="B111" t="s">
        <v>27587</v>
      </c>
      <c r="C111">
        <v>6</v>
      </c>
      <c r="D111">
        <v>40</v>
      </c>
      <c r="E111">
        <v>1.75</v>
      </c>
      <c r="F111">
        <v>14.45</v>
      </c>
      <c r="G111">
        <v>14.02</v>
      </c>
    </row>
    <row r="112" spans="1:7" x14ac:dyDescent="0.35">
      <c r="A112" t="s">
        <v>23446</v>
      </c>
      <c r="B112" t="s">
        <v>27588</v>
      </c>
      <c r="C112">
        <v>1</v>
      </c>
      <c r="D112">
        <v>40</v>
      </c>
      <c r="E112">
        <v>4.5</v>
      </c>
      <c r="F112">
        <v>43.95</v>
      </c>
      <c r="G112">
        <v>43.95</v>
      </c>
    </row>
    <row r="113" spans="1:7" x14ac:dyDescent="0.35">
      <c r="A113" t="s">
        <v>23447</v>
      </c>
      <c r="B113" t="s">
        <v>27589</v>
      </c>
      <c r="C113">
        <v>12</v>
      </c>
      <c r="D113">
        <v>40</v>
      </c>
      <c r="E113">
        <v>1</v>
      </c>
      <c r="F113">
        <v>7.95</v>
      </c>
      <c r="G113">
        <v>7.71</v>
      </c>
    </row>
    <row r="114" spans="1:7" x14ac:dyDescent="0.35">
      <c r="A114" t="s">
        <v>23448</v>
      </c>
      <c r="B114" t="s">
        <v>27590</v>
      </c>
      <c r="C114">
        <v>6</v>
      </c>
      <c r="D114">
        <v>40</v>
      </c>
      <c r="E114">
        <v>0.7</v>
      </c>
      <c r="F114">
        <v>5.95</v>
      </c>
      <c r="G114">
        <v>5.77</v>
      </c>
    </row>
    <row r="115" spans="1:7" x14ac:dyDescent="0.35">
      <c r="A115" t="s">
        <v>23449</v>
      </c>
      <c r="B115" t="s">
        <v>27591</v>
      </c>
      <c r="C115">
        <v>6</v>
      </c>
      <c r="D115">
        <v>40</v>
      </c>
      <c r="E115">
        <v>0.7</v>
      </c>
      <c r="F115">
        <v>5.5</v>
      </c>
      <c r="G115">
        <v>5.5</v>
      </c>
    </row>
    <row r="116" spans="1:7" x14ac:dyDescent="0.35">
      <c r="A116" t="s">
        <v>23450</v>
      </c>
      <c r="B116" t="s">
        <v>27592</v>
      </c>
      <c r="C116">
        <v>6</v>
      </c>
      <c r="D116">
        <v>42.3</v>
      </c>
      <c r="E116">
        <v>0.7</v>
      </c>
      <c r="F116">
        <v>23.95</v>
      </c>
      <c r="G116">
        <v>23.23</v>
      </c>
    </row>
    <row r="117" spans="1:7" x14ac:dyDescent="0.35">
      <c r="A117" t="s">
        <v>23451</v>
      </c>
      <c r="B117" t="s">
        <v>27593</v>
      </c>
      <c r="C117">
        <v>6</v>
      </c>
      <c r="D117">
        <v>42.3</v>
      </c>
      <c r="E117">
        <v>1.75</v>
      </c>
      <c r="F117">
        <v>67.75</v>
      </c>
      <c r="G117">
        <v>65.72</v>
      </c>
    </row>
    <row r="118" spans="1:7" x14ac:dyDescent="0.35">
      <c r="A118" t="s">
        <v>23452</v>
      </c>
      <c r="B118" t="s">
        <v>27594</v>
      </c>
      <c r="C118">
        <v>1</v>
      </c>
      <c r="D118">
        <v>42.3</v>
      </c>
      <c r="E118">
        <v>4.5</v>
      </c>
      <c r="F118">
        <v>229.85</v>
      </c>
      <c r="G118">
        <v>222.95</v>
      </c>
    </row>
    <row r="119" spans="1:7" x14ac:dyDescent="0.35">
      <c r="A119" t="s">
        <v>23453</v>
      </c>
      <c r="B119" t="s">
        <v>27595</v>
      </c>
      <c r="C119">
        <v>6</v>
      </c>
      <c r="D119">
        <v>35</v>
      </c>
      <c r="E119">
        <v>0.7</v>
      </c>
      <c r="F119">
        <v>6.5</v>
      </c>
      <c r="G119">
        <v>6.5</v>
      </c>
    </row>
    <row r="120" spans="1:7" x14ac:dyDescent="0.35">
      <c r="A120" t="s">
        <v>23454</v>
      </c>
      <c r="B120" t="s">
        <v>27596</v>
      </c>
      <c r="C120">
        <v>20</v>
      </c>
      <c r="D120">
        <v>38.799999999999997</v>
      </c>
      <c r="E120">
        <v>0.25</v>
      </c>
      <c r="F120">
        <v>8.65</v>
      </c>
      <c r="G120">
        <v>8.39</v>
      </c>
    </row>
    <row r="121" spans="1:7" x14ac:dyDescent="0.35">
      <c r="A121" t="s">
        <v>23455</v>
      </c>
      <c r="B121" t="s">
        <v>27597</v>
      </c>
      <c r="C121">
        <v>6</v>
      </c>
      <c r="D121">
        <v>40</v>
      </c>
      <c r="E121">
        <v>0.7</v>
      </c>
      <c r="F121">
        <v>7.35</v>
      </c>
      <c r="G121">
        <v>7.13</v>
      </c>
    </row>
    <row r="122" spans="1:7" x14ac:dyDescent="0.35">
      <c r="A122" t="s">
        <v>23456</v>
      </c>
      <c r="B122" t="s">
        <v>27598</v>
      </c>
      <c r="C122">
        <v>6</v>
      </c>
      <c r="D122">
        <v>40</v>
      </c>
      <c r="E122">
        <v>0.7</v>
      </c>
      <c r="F122">
        <v>5.5</v>
      </c>
      <c r="G122">
        <v>5.5</v>
      </c>
    </row>
    <row r="123" spans="1:7" x14ac:dyDescent="0.35">
      <c r="A123" t="s">
        <v>23457</v>
      </c>
      <c r="B123" t="s">
        <v>27599</v>
      </c>
      <c r="C123">
        <v>12</v>
      </c>
      <c r="D123">
        <v>40</v>
      </c>
      <c r="E123">
        <v>1</v>
      </c>
      <c r="F123">
        <v>7.75</v>
      </c>
      <c r="G123">
        <v>7.52</v>
      </c>
    </row>
    <row r="124" spans="1:7" x14ac:dyDescent="0.35">
      <c r="A124" t="s">
        <v>23458</v>
      </c>
      <c r="B124" t="s">
        <v>27600</v>
      </c>
      <c r="C124">
        <v>6</v>
      </c>
      <c r="D124">
        <v>38</v>
      </c>
      <c r="E124">
        <v>0.7</v>
      </c>
      <c r="F124">
        <v>7.25</v>
      </c>
      <c r="G124">
        <v>7.03</v>
      </c>
    </row>
    <row r="125" spans="1:7" x14ac:dyDescent="0.35">
      <c r="A125" t="s">
        <v>23459</v>
      </c>
      <c r="B125" t="s">
        <v>27601</v>
      </c>
      <c r="C125">
        <v>6</v>
      </c>
      <c r="D125">
        <v>38</v>
      </c>
      <c r="E125">
        <v>0.7</v>
      </c>
      <c r="F125">
        <v>5.5</v>
      </c>
      <c r="G125">
        <v>5.5</v>
      </c>
    </row>
    <row r="126" spans="1:7" x14ac:dyDescent="0.35">
      <c r="A126" t="s">
        <v>23460</v>
      </c>
      <c r="B126" t="s">
        <v>27602</v>
      </c>
      <c r="C126">
        <v>12</v>
      </c>
      <c r="D126">
        <v>38</v>
      </c>
      <c r="E126">
        <v>1</v>
      </c>
      <c r="F126">
        <v>8.4499999999999993</v>
      </c>
      <c r="G126">
        <v>8.1999999999999993</v>
      </c>
    </row>
    <row r="127" spans="1:7" x14ac:dyDescent="0.35">
      <c r="A127" t="s">
        <v>23461</v>
      </c>
      <c r="B127" t="s">
        <v>27603</v>
      </c>
      <c r="C127">
        <v>6</v>
      </c>
      <c r="D127">
        <v>40</v>
      </c>
      <c r="E127">
        <v>0.7</v>
      </c>
      <c r="F127">
        <v>9.25</v>
      </c>
      <c r="G127">
        <v>8.9700000000000006</v>
      </c>
    </row>
    <row r="128" spans="1:7" x14ac:dyDescent="0.35">
      <c r="A128" t="s">
        <v>23462</v>
      </c>
      <c r="B128" t="s">
        <v>27604</v>
      </c>
      <c r="C128">
        <v>6</v>
      </c>
      <c r="D128">
        <v>40</v>
      </c>
      <c r="E128">
        <v>0.6</v>
      </c>
      <c r="F128">
        <v>40</v>
      </c>
      <c r="G128">
        <v>40</v>
      </c>
    </row>
    <row r="129" spans="1:7" x14ac:dyDescent="0.35">
      <c r="A129" t="s">
        <v>23463</v>
      </c>
      <c r="B129" t="s">
        <v>27605</v>
      </c>
      <c r="C129">
        <v>6</v>
      </c>
      <c r="D129">
        <v>40</v>
      </c>
      <c r="E129">
        <v>0.7</v>
      </c>
      <c r="F129">
        <v>80.45</v>
      </c>
      <c r="G129">
        <v>78.040000000000006</v>
      </c>
    </row>
    <row r="130" spans="1:7" x14ac:dyDescent="0.35">
      <c r="A130" t="s">
        <v>23464</v>
      </c>
      <c r="B130" t="s">
        <v>27606</v>
      </c>
      <c r="C130">
        <v>6</v>
      </c>
      <c r="D130">
        <v>40</v>
      </c>
      <c r="E130">
        <v>0.6</v>
      </c>
      <c r="F130">
        <v>45.35</v>
      </c>
      <c r="G130">
        <v>43.99</v>
      </c>
    </row>
    <row r="131" spans="1:7" x14ac:dyDescent="0.35">
      <c r="A131" t="s">
        <v>23465</v>
      </c>
      <c r="B131" t="s">
        <v>27607</v>
      </c>
      <c r="C131">
        <v>3</v>
      </c>
      <c r="D131">
        <v>40</v>
      </c>
      <c r="E131">
        <v>0.7</v>
      </c>
      <c r="F131">
        <v>29.95</v>
      </c>
      <c r="G131">
        <v>29.05</v>
      </c>
    </row>
    <row r="132" spans="1:7" x14ac:dyDescent="0.35">
      <c r="A132" t="s">
        <v>23466</v>
      </c>
      <c r="B132" t="s">
        <v>27608</v>
      </c>
      <c r="C132">
        <v>6</v>
      </c>
      <c r="D132">
        <v>44.4</v>
      </c>
      <c r="E132">
        <v>0.7</v>
      </c>
      <c r="F132">
        <v>29.75</v>
      </c>
      <c r="G132">
        <v>28.86</v>
      </c>
    </row>
    <row r="133" spans="1:7" x14ac:dyDescent="0.35">
      <c r="A133" t="s">
        <v>23467</v>
      </c>
      <c r="B133" t="s">
        <v>27609</v>
      </c>
      <c r="C133">
        <v>6</v>
      </c>
      <c r="D133">
        <v>41.6</v>
      </c>
      <c r="E133">
        <v>0.7</v>
      </c>
      <c r="F133">
        <v>41.95</v>
      </c>
      <c r="G133">
        <v>40.69</v>
      </c>
    </row>
    <row r="134" spans="1:7" x14ac:dyDescent="0.35">
      <c r="A134" t="s">
        <v>23468</v>
      </c>
      <c r="B134" t="s">
        <v>27610</v>
      </c>
      <c r="C134">
        <v>6</v>
      </c>
      <c r="D134">
        <v>40</v>
      </c>
      <c r="E134">
        <v>0.7</v>
      </c>
      <c r="F134">
        <v>32.450000000000003</v>
      </c>
      <c r="G134">
        <v>31.48</v>
      </c>
    </row>
    <row r="135" spans="1:7" x14ac:dyDescent="0.35">
      <c r="A135" t="s">
        <v>23469</v>
      </c>
      <c r="B135" t="s">
        <v>27611</v>
      </c>
      <c r="C135">
        <v>6</v>
      </c>
      <c r="D135">
        <v>45</v>
      </c>
      <c r="E135">
        <v>0.7</v>
      </c>
      <c r="F135">
        <v>43.95</v>
      </c>
      <c r="G135">
        <v>42.63</v>
      </c>
    </row>
    <row r="136" spans="1:7" x14ac:dyDescent="0.35">
      <c r="A136" t="s">
        <v>23470</v>
      </c>
      <c r="B136" t="s">
        <v>27612</v>
      </c>
      <c r="C136">
        <v>6</v>
      </c>
      <c r="D136">
        <v>40</v>
      </c>
      <c r="E136">
        <v>0.7</v>
      </c>
      <c r="F136">
        <v>15.75</v>
      </c>
      <c r="G136">
        <v>15.28</v>
      </c>
    </row>
    <row r="137" spans="1:7" x14ac:dyDescent="0.35">
      <c r="A137" t="s">
        <v>23471</v>
      </c>
      <c r="B137" t="s">
        <v>27613</v>
      </c>
      <c r="C137">
        <v>6</v>
      </c>
      <c r="D137">
        <v>40</v>
      </c>
      <c r="E137">
        <v>0.7</v>
      </c>
      <c r="F137">
        <v>24.75</v>
      </c>
      <c r="G137">
        <v>24.01</v>
      </c>
    </row>
    <row r="138" spans="1:7" x14ac:dyDescent="0.35">
      <c r="A138" t="s">
        <v>23472</v>
      </c>
      <c r="B138" t="s">
        <v>27614</v>
      </c>
      <c r="C138">
        <v>6</v>
      </c>
      <c r="D138">
        <v>48</v>
      </c>
      <c r="E138">
        <v>0.7</v>
      </c>
      <c r="F138">
        <v>19.649999999999999</v>
      </c>
      <c r="G138">
        <v>19.059999999999999</v>
      </c>
    </row>
    <row r="139" spans="1:7" x14ac:dyDescent="0.35">
      <c r="A139" t="s">
        <v>23473</v>
      </c>
      <c r="B139" t="s">
        <v>27615</v>
      </c>
      <c r="C139">
        <v>6</v>
      </c>
      <c r="D139">
        <v>43.5</v>
      </c>
      <c r="E139">
        <v>0.5</v>
      </c>
      <c r="F139">
        <v>18.25</v>
      </c>
      <c r="G139">
        <v>17.7</v>
      </c>
    </row>
    <row r="140" spans="1:7" x14ac:dyDescent="0.35">
      <c r="A140" t="s">
        <v>23474</v>
      </c>
      <c r="B140" t="s">
        <v>27616</v>
      </c>
      <c r="C140">
        <v>6</v>
      </c>
      <c r="D140">
        <v>46</v>
      </c>
      <c r="E140">
        <v>0.7</v>
      </c>
      <c r="F140">
        <v>21.55</v>
      </c>
      <c r="G140">
        <v>20.9</v>
      </c>
    </row>
    <row r="141" spans="1:7" x14ac:dyDescent="0.35">
      <c r="A141" t="s">
        <v>23475</v>
      </c>
      <c r="B141" t="s">
        <v>27617</v>
      </c>
      <c r="C141">
        <v>6</v>
      </c>
      <c r="D141">
        <v>40</v>
      </c>
      <c r="E141">
        <v>0.7</v>
      </c>
      <c r="F141">
        <v>11.95</v>
      </c>
      <c r="G141">
        <v>11.59</v>
      </c>
    </row>
    <row r="142" spans="1:7" x14ac:dyDescent="0.35">
      <c r="A142" t="s">
        <v>23476</v>
      </c>
      <c r="B142" t="s">
        <v>27618</v>
      </c>
      <c r="C142">
        <v>6</v>
      </c>
      <c r="D142">
        <v>40</v>
      </c>
      <c r="E142">
        <v>0.7</v>
      </c>
      <c r="F142">
        <v>11.95</v>
      </c>
      <c r="G142">
        <v>11.59</v>
      </c>
    </row>
    <row r="143" spans="1:7" x14ac:dyDescent="0.35">
      <c r="A143" t="s">
        <v>23477</v>
      </c>
      <c r="B143" t="s">
        <v>27619</v>
      </c>
      <c r="C143">
        <v>6</v>
      </c>
      <c r="D143">
        <v>43</v>
      </c>
      <c r="E143">
        <v>0.5</v>
      </c>
      <c r="F143">
        <v>20.149999999999999</v>
      </c>
      <c r="G143">
        <v>19.55</v>
      </c>
    </row>
    <row r="144" spans="1:7" x14ac:dyDescent="0.35">
      <c r="A144" t="s">
        <v>23478</v>
      </c>
      <c r="B144" t="s">
        <v>27620</v>
      </c>
      <c r="C144">
        <v>6</v>
      </c>
      <c r="D144">
        <v>43</v>
      </c>
      <c r="E144">
        <v>0.5</v>
      </c>
      <c r="F144">
        <v>22.5</v>
      </c>
      <c r="G144">
        <v>22.5</v>
      </c>
    </row>
    <row r="145" spans="1:7" x14ac:dyDescent="0.35">
      <c r="A145" t="s">
        <v>23479</v>
      </c>
      <c r="B145" t="s">
        <v>27621</v>
      </c>
      <c r="C145">
        <v>6</v>
      </c>
      <c r="D145">
        <v>48.9</v>
      </c>
      <c r="E145">
        <v>0.7</v>
      </c>
      <c r="F145">
        <v>38.950000000000003</v>
      </c>
      <c r="G145">
        <v>37.78</v>
      </c>
    </row>
    <row r="146" spans="1:7" x14ac:dyDescent="0.35">
      <c r="A146" t="s">
        <v>23480</v>
      </c>
      <c r="B146" t="s">
        <v>27622</v>
      </c>
      <c r="C146">
        <v>6</v>
      </c>
      <c r="D146">
        <v>48.9</v>
      </c>
      <c r="E146">
        <v>0.7</v>
      </c>
      <c r="F146">
        <v>35</v>
      </c>
      <c r="G146">
        <v>35</v>
      </c>
    </row>
    <row r="147" spans="1:7" x14ac:dyDescent="0.35">
      <c r="A147" t="s">
        <v>23481</v>
      </c>
      <c r="B147" t="s">
        <v>27623</v>
      </c>
      <c r="C147">
        <v>6</v>
      </c>
      <c r="D147">
        <v>43</v>
      </c>
      <c r="E147">
        <v>0.7</v>
      </c>
      <c r="F147">
        <v>45.35</v>
      </c>
      <c r="G147">
        <v>43.99</v>
      </c>
    </row>
    <row r="148" spans="1:7" x14ac:dyDescent="0.35">
      <c r="A148" t="s">
        <v>23482</v>
      </c>
      <c r="B148" t="s">
        <v>27624</v>
      </c>
      <c r="C148">
        <v>6</v>
      </c>
      <c r="D148">
        <v>40</v>
      </c>
      <c r="E148">
        <v>0.7</v>
      </c>
      <c r="F148">
        <v>15.45</v>
      </c>
      <c r="G148">
        <v>14.99</v>
      </c>
    </row>
    <row r="149" spans="1:7" x14ac:dyDescent="0.35">
      <c r="A149" t="s">
        <v>23483</v>
      </c>
      <c r="B149" t="s">
        <v>27625</v>
      </c>
      <c r="C149">
        <v>6</v>
      </c>
      <c r="D149">
        <v>40</v>
      </c>
      <c r="E149">
        <v>0.7</v>
      </c>
      <c r="F149">
        <v>16.45</v>
      </c>
      <c r="G149">
        <v>15.96</v>
      </c>
    </row>
    <row r="150" spans="1:7" x14ac:dyDescent="0.35">
      <c r="A150" t="s">
        <v>23484</v>
      </c>
      <c r="B150" t="s">
        <v>27626</v>
      </c>
      <c r="C150">
        <v>6</v>
      </c>
      <c r="D150">
        <v>40</v>
      </c>
      <c r="E150">
        <v>0.5</v>
      </c>
      <c r="F150">
        <v>15.75</v>
      </c>
      <c r="G150">
        <v>15.75</v>
      </c>
    </row>
    <row r="151" spans="1:7" x14ac:dyDescent="0.35">
      <c r="A151" t="s">
        <v>23485</v>
      </c>
      <c r="B151" t="s">
        <v>27627</v>
      </c>
      <c r="C151">
        <v>6</v>
      </c>
      <c r="D151">
        <v>50</v>
      </c>
      <c r="E151">
        <v>0.5</v>
      </c>
      <c r="F151">
        <v>25.25</v>
      </c>
      <c r="G151">
        <v>24.49</v>
      </c>
    </row>
    <row r="152" spans="1:7" x14ac:dyDescent="0.35">
      <c r="A152" t="s">
        <v>23486</v>
      </c>
      <c r="B152" t="s">
        <v>27628</v>
      </c>
      <c r="C152">
        <v>6</v>
      </c>
      <c r="D152">
        <v>55.6</v>
      </c>
      <c r="E152">
        <v>0.5</v>
      </c>
      <c r="F152">
        <v>136.55000000000001</v>
      </c>
      <c r="G152">
        <v>132.44999999999999</v>
      </c>
    </row>
    <row r="153" spans="1:7" x14ac:dyDescent="0.35">
      <c r="A153" t="s">
        <v>23487</v>
      </c>
      <c r="B153" t="s">
        <v>27629</v>
      </c>
      <c r="C153">
        <v>6</v>
      </c>
      <c r="D153">
        <v>60.7</v>
      </c>
      <c r="E153">
        <v>0.5</v>
      </c>
      <c r="F153">
        <v>205.85</v>
      </c>
      <c r="G153">
        <v>199.67</v>
      </c>
    </row>
    <row r="154" spans="1:7" x14ac:dyDescent="0.35">
      <c r="A154" t="s">
        <v>23488</v>
      </c>
      <c r="B154" t="s">
        <v>27630</v>
      </c>
      <c r="C154">
        <v>6</v>
      </c>
      <c r="D154">
        <v>50</v>
      </c>
      <c r="E154">
        <v>0.5</v>
      </c>
      <c r="F154">
        <v>60</v>
      </c>
      <c r="G154">
        <v>60</v>
      </c>
    </row>
    <row r="155" spans="1:7" x14ac:dyDescent="0.35">
      <c r="A155" t="s">
        <v>23489</v>
      </c>
      <c r="B155" t="s">
        <v>27631</v>
      </c>
      <c r="C155">
        <v>6</v>
      </c>
      <c r="D155">
        <v>50</v>
      </c>
      <c r="E155">
        <v>0.5</v>
      </c>
      <c r="F155">
        <v>60.95</v>
      </c>
      <c r="G155">
        <v>59.12</v>
      </c>
    </row>
    <row r="156" spans="1:7" x14ac:dyDescent="0.35">
      <c r="A156" t="s">
        <v>23490</v>
      </c>
      <c r="B156" t="s">
        <v>27632</v>
      </c>
      <c r="C156">
        <v>6</v>
      </c>
      <c r="D156">
        <v>46</v>
      </c>
      <c r="E156">
        <v>0.5</v>
      </c>
      <c r="F156">
        <v>33</v>
      </c>
      <c r="G156">
        <v>33</v>
      </c>
    </row>
    <row r="157" spans="1:7" x14ac:dyDescent="0.35">
      <c r="A157" t="s">
        <v>23491</v>
      </c>
      <c r="B157" t="s">
        <v>27633</v>
      </c>
      <c r="C157">
        <v>6</v>
      </c>
      <c r="D157">
        <v>50</v>
      </c>
      <c r="E157">
        <v>0.5</v>
      </c>
      <c r="F157">
        <v>70</v>
      </c>
      <c r="G157">
        <v>70</v>
      </c>
    </row>
    <row r="158" spans="1:7" x14ac:dyDescent="0.35">
      <c r="A158" t="s">
        <v>23492</v>
      </c>
      <c r="B158" t="s">
        <v>27634</v>
      </c>
      <c r="C158">
        <v>6</v>
      </c>
      <c r="D158">
        <v>50</v>
      </c>
      <c r="E158">
        <v>0.5</v>
      </c>
      <c r="F158">
        <v>70</v>
      </c>
      <c r="G158">
        <v>70</v>
      </c>
    </row>
    <row r="159" spans="1:7" x14ac:dyDescent="0.35">
      <c r="A159" t="s">
        <v>23493</v>
      </c>
      <c r="B159" t="s">
        <v>27635</v>
      </c>
      <c r="C159">
        <v>6</v>
      </c>
      <c r="D159">
        <v>50</v>
      </c>
      <c r="E159">
        <v>0.5</v>
      </c>
      <c r="F159">
        <v>65.849999999999994</v>
      </c>
      <c r="G159">
        <v>65.849999999999994</v>
      </c>
    </row>
    <row r="160" spans="1:7" x14ac:dyDescent="0.35">
      <c r="A160" t="s">
        <v>23494</v>
      </c>
      <c r="B160" t="s">
        <v>27636</v>
      </c>
      <c r="C160">
        <v>6</v>
      </c>
      <c r="D160">
        <v>50</v>
      </c>
      <c r="E160">
        <v>0.5</v>
      </c>
      <c r="F160">
        <v>72</v>
      </c>
      <c r="G160">
        <v>72</v>
      </c>
    </row>
    <row r="161" spans="1:7" x14ac:dyDescent="0.35">
      <c r="A161" t="s">
        <v>23495</v>
      </c>
      <c r="B161" t="s">
        <v>27637</v>
      </c>
      <c r="C161">
        <v>6</v>
      </c>
      <c r="D161">
        <v>50</v>
      </c>
      <c r="E161">
        <v>0.5</v>
      </c>
      <c r="F161">
        <v>89.25</v>
      </c>
      <c r="G161">
        <v>86.57</v>
      </c>
    </row>
    <row r="162" spans="1:7" x14ac:dyDescent="0.35">
      <c r="A162" t="s">
        <v>23496</v>
      </c>
      <c r="B162" t="s">
        <v>27638</v>
      </c>
      <c r="C162">
        <v>6</v>
      </c>
      <c r="D162">
        <v>40</v>
      </c>
      <c r="E162">
        <v>0.5</v>
      </c>
      <c r="F162">
        <v>17</v>
      </c>
      <c r="G162">
        <v>17</v>
      </c>
    </row>
    <row r="163" spans="1:7" x14ac:dyDescent="0.35">
      <c r="A163" t="s">
        <v>23497</v>
      </c>
      <c r="B163" t="s">
        <v>27639</v>
      </c>
      <c r="C163">
        <v>6</v>
      </c>
      <c r="D163">
        <v>40</v>
      </c>
      <c r="E163">
        <v>0.5</v>
      </c>
      <c r="F163">
        <v>14.75</v>
      </c>
      <c r="G163">
        <v>14.75</v>
      </c>
    </row>
    <row r="164" spans="1:7" x14ac:dyDescent="0.35">
      <c r="A164" t="s">
        <v>23498</v>
      </c>
      <c r="B164" t="s">
        <v>27640</v>
      </c>
      <c r="C164">
        <v>6</v>
      </c>
      <c r="D164">
        <v>40</v>
      </c>
      <c r="E164">
        <v>0.5</v>
      </c>
      <c r="F164">
        <v>10.5</v>
      </c>
      <c r="G164">
        <v>10.5</v>
      </c>
    </row>
    <row r="165" spans="1:7" x14ac:dyDescent="0.35">
      <c r="A165" t="s">
        <v>23499</v>
      </c>
      <c r="B165" t="s">
        <v>27641</v>
      </c>
      <c r="C165">
        <v>6</v>
      </c>
      <c r="D165">
        <v>42</v>
      </c>
      <c r="E165">
        <v>0.7</v>
      </c>
      <c r="F165">
        <v>12.65</v>
      </c>
      <c r="G165">
        <v>12.65</v>
      </c>
    </row>
    <row r="166" spans="1:7" x14ac:dyDescent="0.35">
      <c r="A166" t="s">
        <v>23500</v>
      </c>
      <c r="B166" t="s">
        <v>27642</v>
      </c>
      <c r="C166">
        <v>6</v>
      </c>
      <c r="D166">
        <v>42</v>
      </c>
      <c r="E166">
        <v>0.7</v>
      </c>
      <c r="F166">
        <v>16.05</v>
      </c>
      <c r="G166">
        <v>15.25</v>
      </c>
    </row>
    <row r="167" spans="1:7" x14ac:dyDescent="0.35">
      <c r="A167" t="s">
        <v>23501</v>
      </c>
      <c r="B167" t="s">
        <v>27643</v>
      </c>
      <c r="C167">
        <v>6</v>
      </c>
      <c r="D167">
        <v>40</v>
      </c>
      <c r="E167">
        <v>0.7</v>
      </c>
      <c r="F167">
        <v>28.55</v>
      </c>
      <c r="G167">
        <v>27.69</v>
      </c>
    </row>
    <row r="168" spans="1:7" x14ac:dyDescent="0.35">
      <c r="A168" t="s">
        <v>23502</v>
      </c>
      <c r="B168" t="s">
        <v>27644</v>
      </c>
      <c r="C168">
        <v>6</v>
      </c>
      <c r="D168">
        <v>38</v>
      </c>
      <c r="E168">
        <v>0.7</v>
      </c>
      <c r="F168">
        <v>7.45</v>
      </c>
      <c r="G168">
        <v>7.23</v>
      </c>
    </row>
    <row r="169" spans="1:7" x14ac:dyDescent="0.35">
      <c r="A169" t="s">
        <v>23503</v>
      </c>
      <c r="B169" t="s">
        <v>27645</v>
      </c>
      <c r="C169">
        <v>6</v>
      </c>
      <c r="D169">
        <v>38</v>
      </c>
      <c r="E169">
        <v>0.35</v>
      </c>
      <c r="F169">
        <v>26.25</v>
      </c>
      <c r="G169">
        <v>25.46</v>
      </c>
    </row>
    <row r="170" spans="1:7" x14ac:dyDescent="0.35">
      <c r="A170" t="s">
        <v>23504</v>
      </c>
      <c r="B170" t="s">
        <v>27646</v>
      </c>
      <c r="C170">
        <v>3</v>
      </c>
      <c r="D170">
        <v>46.1</v>
      </c>
      <c r="E170">
        <v>0.7</v>
      </c>
      <c r="F170">
        <v>93.45</v>
      </c>
      <c r="G170">
        <v>90.65</v>
      </c>
    </row>
    <row r="171" spans="1:7" x14ac:dyDescent="0.35">
      <c r="A171" t="s">
        <v>23505</v>
      </c>
      <c r="B171" t="s">
        <v>27647</v>
      </c>
      <c r="C171">
        <v>3</v>
      </c>
      <c r="D171">
        <v>45.9</v>
      </c>
      <c r="E171">
        <v>0.7</v>
      </c>
      <c r="F171">
        <v>73.25</v>
      </c>
      <c r="G171">
        <v>71.05</v>
      </c>
    </row>
    <row r="172" spans="1:7" x14ac:dyDescent="0.35">
      <c r="A172" t="s">
        <v>23506</v>
      </c>
      <c r="B172" t="s">
        <v>27648</v>
      </c>
      <c r="C172">
        <v>6</v>
      </c>
      <c r="D172">
        <v>12.5</v>
      </c>
      <c r="E172">
        <v>0.75</v>
      </c>
      <c r="F172">
        <v>21.15</v>
      </c>
      <c r="G172">
        <v>20.52</v>
      </c>
    </row>
    <row r="173" spans="1:7" x14ac:dyDescent="0.35">
      <c r="A173" t="s">
        <v>23507</v>
      </c>
      <c r="B173" t="s">
        <v>27649</v>
      </c>
      <c r="C173">
        <v>6</v>
      </c>
      <c r="D173">
        <v>12</v>
      </c>
      <c r="E173">
        <v>0.75</v>
      </c>
      <c r="F173">
        <v>22.05</v>
      </c>
      <c r="G173">
        <v>20.95</v>
      </c>
    </row>
    <row r="174" spans="1:7" x14ac:dyDescent="0.35">
      <c r="A174" t="s">
        <v>23508</v>
      </c>
      <c r="B174" t="s">
        <v>27650</v>
      </c>
      <c r="C174">
        <v>6</v>
      </c>
      <c r="D174">
        <v>12</v>
      </c>
      <c r="E174">
        <v>0.75</v>
      </c>
      <c r="F174">
        <v>23.05</v>
      </c>
      <c r="G174">
        <v>21.9</v>
      </c>
    </row>
    <row r="175" spans="1:7" x14ac:dyDescent="0.35">
      <c r="A175" t="s">
        <v>23509</v>
      </c>
      <c r="B175" t="s">
        <v>27651</v>
      </c>
      <c r="C175">
        <v>6</v>
      </c>
      <c r="D175">
        <v>12</v>
      </c>
      <c r="E175">
        <v>0.75</v>
      </c>
      <c r="F175">
        <v>19.350000000000001</v>
      </c>
      <c r="G175">
        <v>18.38</v>
      </c>
    </row>
    <row r="176" spans="1:7" x14ac:dyDescent="0.35">
      <c r="A176" t="s">
        <v>23510</v>
      </c>
      <c r="B176" t="s">
        <v>27652</v>
      </c>
      <c r="C176">
        <v>6</v>
      </c>
      <c r="D176">
        <v>12.5</v>
      </c>
      <c r="E176">
        <v>0.75</v>
      </c>
      <c r="F176">
        <v>24.75</v>
      </c>
      <c r="G176">
        <v>24.01</v>
      </c>
    </row>
    <row r="177" spans="1:7" x14ac:dyDescent="0.35">
      <c r="A177" t="s">
        <v>23511</v>
      </c>
      <c r="B177" t="s">
        <v>27653</v>
      </c>
      <c r="C177">
        <v>6</v>
      </c>
      <c r="D177">
        <v>16</v>
      </c>
      <c r="E177">
        <v>0.7</v>
      </c>
      <c r="F177">
        <v>8.4499999999999993</v>
      </c>
      <c r="G177">
        <v>8.1999999999999993</v>
      </c>
    </row>
    <row r="178" spans="1:7" x14ac:dyDescent="0.35">
      <c r="A178" t="s">
        <v>23512</v>
      </c>
      <c r="B178" t="s">
        <v>27654</v>
      </c>
      <c r="C178">
        <v>6</v>
      </c>
      <c r="D178">
        <v>40</v>
      </c>
      <c r="E178">
        <v>0.7</v>
      </c>
      <c r="F178">
        <v>21.35</v>
      </c>
      <c r="G178">
        <v>20.71</v>
      </c>
    </row>
    <row r="179" spans="1:7" x14ac:dyDescent="0.35">
      <c r="A179" t="s">
        <v>23513</v>
      </c>
      <c r="B179" t="s">
        <v>27655</v>
      </c>
      <c r="C179">
        <v>6</v>
      </c>
      <c r="D179">
        <v>40</v>
      </c>
      <c r="E179">
        <v>0.7</v>
      </c>
      <c r="F179">
        <v>68.849999999999994</v>
      </c>
      <c r="G179">
        <v>66.78</v>
      </c>
    </row>
    <row r="180" spans="1:7" x14ac:dyDescent="0.35">
      <c r="A180" t="s">
        <v>23514</v>
      </c>
      <c r="B180" t="s">
        <v>27656</v>
      </c>
      <c r="C180">
        <v>6</v>
      </c>
      <c r="D180">
        <v>47</v>
      </c>
      <c r="E180">
        <v>0.7</v>
      </c>
      <c r="F180">
        <v>49.85</v>
      </c>
      <c r="G180">
        <v>48.35</v>
      </c>
    </row>
    <row r="181" spans="1:7" x14ac:dyDescent="0.35">
      <c r="A181" t="s">
        <v>23515</v>
      </c>
      <c r="B181" t="s">
        <v>27657</v>
      </c>
      <c r="C181">
        <v>6</v>
      </c>
      <c r="D181">
        <v>47</v>
      </c>
      <c r="E181">
        <v>0.7</v>
      </c>
      <c r="F181">
        <v>56.85</v>
      </c>
      <c r="G181">
        <v>55.14</v>
      </c>
    </row>
    <row r="182" spans="1:7" x14ac:dyDescent="0.35">
      <c r="A182" t="s">
        <v>23516</v>
      </c>
      <c r="B182" t="s">
        <v>27658</v>
      </c>
      <c r="C182">
        <v>6</v>
      </c>
      <c r="D182">
        <v>20</v>
      </c>
      <c r="E182">
        <v>1</v>
      </c>
      <c r="F182">
        <v>2.15</v>
      </c>
      <c r="G182">
        <v>2.09</v>
      </c>
    </row>
    <row r="183" spans="1:7" x14ac:dyDescent="0.35">
      <c r="A183" t="s">
        <v>23517</v>
      </c>
      <c r="B183" t="s">
        <v>27659</v>
      </c>
      <c r="C183">
        <v>6</v>
      </c>
      <c r="D183">
        <v>21</v>
      </c>
      <c r="E183">
        <v>0.7</v>
      </c>
      <c r="F183">
        <v>1.85</v>
      </c>
      <c r="G183">
        <v>1.79</v>
      </c>
    </row>
    <row r="184" spans="1:7" x14ac:dyDescent="0.35">
      <c r="A184" t="s">
        <v>23518</v>
      </c>
      <c r="B184" t="s">
        <v>27660</v>
      </c>
      <c r="C184">
        <v>6</v>
      </c>
      <c r="D184">
        <v>29</v>
      </c>
      <c r="E184">
        <v>0.7</v>
      </c>
      <c r="F184">
        <v>5.65</v>
      </c>
      <c r="G184">
        <v>5.48</v>
      </c>
    </row>
    <row r="185" spans="1:7" x14ac:dyDescent="0.35">
      <c r="A185" t="s">
        <v>23519</v>
      </c>
      <c r="B185" t="s">
        <v>27661</v>
      </c>
      <c r="C185">
        <v>6</v>
      </c>
      <c r="D185">
        <v>29</v>
      </c>
      <c r="E185">
        <v>1</v>
      </c>
      <c r="F185">
        <v>7.25</v>
      </c>
      <c r="G185">
        <v>7.03</v>
      </c>
    </row>
    <row r="186" spans="1:7" x14ac:dyDescent="0.35">
      <c r="A186" t="s">
        <v>23520</v>
      </c>
      <c r="B186" t="s">
        <v>27662</v>
      </c>
      <c r="C186">
        <v>6</v>
      </c>
      <c r="D186">
        <v>34</v>
      </c>
      <c r="E186">
        <v>0.7</v>
      </c>
      <c r="F186">
        <v>14.45</v>
      </c>
      <c r="G186">
        <v>14.02</v>
      </c>
    </row>
    <row r="187" spans="1:7" x14ac:dyDescent="0.35">
      <c r="A187" t="s">
        <v>23521</v>
      </c>
      <c r="B187" t="s">
        <v>27663</v>
      </c>
      <c r="C187">
        <v>6</v>
      </c>
      <c r="D187">
        <v>70</v>
      </c>
      <c r="E187">
        <v>0.7</v>
      </c>
      <c r="F187">
        <v>11.65</v>
      </c>
      <c r="G187">
        <v>11.3</v>
      </c>
    </row>
    <row r="188" spans="1:7" x14ac:dyDescent="0.35">
      <c r="A188" t="s">
        <v>23522</v>
      </c>
      <c r="B188" t="s">
        <v>27664</v>
      </c>
      <c r="C188">
        <v>6</v>
      </c>
      <c r="D188">
        <v>23</v>
      </c>
      <c r="E188">
        <v>0.7</v>
      </c>
      <c r="F188">
        <v>7.45</v>
      </c>
      <c r="G188">
        <v>7.23</v>
      </c>
    </row>
    <row r="189" spans="1:7" x14ac:dyDescent="0.35">
      <c r="A189" t="s">
        <v>23523</v>
      </c>
      <c r="B189" t="s">
        <v>27665</v>
      </c>
      <c r="C189">
        <v>30</v>
      </c>
      <c r="D189">
        <v>30</v>
      </c>
      <c r="E189">
        <v>0.03</v>
      </c>
      <c r="F189">
        <v>0.75</v>
      </c>
      <c r="G189">
        <v>0.73</v>
      </c>
    </row>
    <row r="190" spans="1:7" x14ac:dyDescent="0.35">
      <c r="A190" t="s">
        <v>23524</v>
      </c>
      <c r="B190" t="s">
        <v>27666</v>
      </c>
      <c r="C190">
        <v>6</v>
      </c>
      <c r="D190">
        <v>30</v>
      </c>
      <c r="E190">
        <v>0.7</v>
      </c>
      <c r="F190">
        <v>6.65</v>
      </c>
      <c r="G190">
        <v>6.45</v>
      </c>
    </row>
    <row r="191" spans="1:7" x14ac:dyDescent="0.35">
      <c r="A191" t="s">
        <v>23525</v>
      </c>
      <c r="B191" t="s">
        <v>27667</v>
      </c>
      <c r="C191">
        <v>6</v>
      </c>
      <c r="D191">
        <v>35</v>
      </c>
      <c r="E191">
        <v>0.7</v>
      </c>
      <c r="F191">
        <v>8.5</v>
      </c>
      <c r="G191">
        <v>8.5</v>
      </c>
    </row>
    <row r="192" spans="1:7" x14ac:dyDescent="0.35">
      <c r="A192" t="s">
        <v>23526</v>
      </c>
      <c r="B192" t="s">
        <v>27668</v>
      </c>
      <c r="C192">
        <v>96</v>
      </c>
      <c r="D192">
        <v>17</v>
      </c>
      <c r="E192">
        <v>0.05</v>
      </c>
      <c r="F192">
        <v>1.1499999999999999</v>
      </c>
      <c r="G192">
        <v>1.1200000000000001</v>
      </c>
    </row>
    <row r="193" spans="1:7" x14ac:dyDescent="0.35">
      <c r="A193" t="s">
        <v>23527</v>
      </c>
      <c r="B193" t="s">
        <v>27669</v>
      </c>
      <c r="C193">
        <v>6</v>
      </c>
      <c r="D193">
        <v>15.5</v>
      </c>
      <c r="E193">
        <v>0.7</v>
      </c>
      <c r="F193">
        <v>6.5</v>
      </c>
      <c r="G193">
        <v>6.5</v>
      </c>
    </row>
    <row r="194" spans="1:7" x14ac:dyDescent="0.35">
      <c r="A194" t="s">
        <v>23528</v>
      </c>
      <c r="B194" t="s">
        <v>27670</v>
      </c>
      <c r="C194">
        <v>6</v>
      </c>
      <c r="D194">
        <v>15.5</v>
      </c>
      <c r="E194">
        <v>1</v>
      </c>
      <c r="F194">
        <v>8.15</v>
      </c>
      <c r="G194">
        <v>7.91</v>
      </c>
    </row>
    <row r="195" spans="1:7" x14ac:dyDescent="0.35">
      <c r="A195" t="s">
        <v>23529</v>
      </c>
      <c r="B195" t="s">
        <v>27671</v>
      </c>
      <c r="C195">
        <v>6</v>
      </c>
      <c r="D195">
        <v>43</v>
      </c>
      <c r="E195">
        <v>0.7</v>
      </c>
      <c r="F195">
        <v>12.25</v>
      </c>
      <c r="G195">
        <v>11.88</v>
      </c>
    </row>
    <row r="196" spans="1:7" x14ac:dyDescent="0.35">
      <c r="A196" t="s">
        <v>23530</v>
      </c>
      <c r="B196" t="s">
        <v>27672</v>
      </c>
      <c r="C196">
        <v>6</v>
      </c>
      <c r="D196">
        <v>15.5</v>
      </c>
      <c r="E196">
        <v>0.7</v>
      </c>
      <c r="F196">
        <v>7.95</v>
      </c>
      <c r="G196">
        <v>7.71</v>
      </c>
    </row>
    <row r="197" spans="1:7" x14ac:dyDescent="0.35">
      <c r="A197" t="s">
        <v>23531</v>
      </c>
      <c r="B197" t="s">
        <v>27673</v>
      </c>
      <c r="C197">
        <v>6</v>
      </c>
      <c r="D197">
        <v>15.5</v>
      </c>
      <c r="E197">
        <v>1</v>
      </c>
      <c r="F197">
        <v>7</v>
      </c>
      <c r="G197">
        <v>7</v>
      </c>
    </row>
    <row r="198" spans="1:7" x14ac:dyDescent="0.35">
      <c r="A198" t="s">
        <v>23532</v>
      </c>
      <c r="B198" t="s">
        <v>27674</v>
      </c>
      <c r="C198">
        <v>6</v>
      </c>
      <c r="D198">
        <v>40</v>
      </c>
      <c r="E198">
        <v>1</v>
      </c>
      <c r="F198">
        <v>4.95</v>
      </c>
      <c r="G198">
        <v>4.8</v>
      </c>
    </row>
    <row r="199" spans="1:7" x14ac:dyDescent="0.35">
      <c r="A199" t="s">
        <v>23533</v>
      </c>
      <c r="B199" t="s">
        <v>27675</v>
      </c>
      <c r="C199">
        <v>6</v>
      </c>
      <c r="D199">
        <v>41</v>
      </c>
      <c r="E199">
        <v>0.7</v>
      </c>
      <c r="F199">
        <v>22.95</v>
      </c>
      <c r="G199">
        <v>22.26</v>
      </c>
    </row>
    <row r="200" spans="1:7" x14ac:dyDescent="0.35">
      <c r="A200" t="s">
        <v>23534</v>
      </c>
      <c r="B200" t="s">
        <v>27676</v>
      </c>
      <c r="C200">
        <v>6</v>
      </c>
      <c r="D200">
        <v>37</v>
      </c>
      <c r="E200">
        <v>0.7</v>
      </c>
      <c r="F200">
        <v>22.85</v>
      </c>
      <c r="G200">
        <v>22.16</v>
      </c>
    </row>
    <row r="201" spans="1:7" x14ac:dyDescent="0.35">
      <c r="A201" t="s">
        <v>23535</v>
      </c>
      <c r="B201" t="s">
        <v>27677</v>
      </c>
      <c r="C201">
        <v>6</v>
      </c>
      <c r="D201">
        <v>40</v>
      </c>
      <c r="E201">
        <v>0.7</v>
      </c>
      <c r="F201">
        <v>10.25</v>
      </c>
      <c r="G201">
        <v>9.94</v>
      </c>
    </row>
    <row r="202" spans="1:7" x14ac:dyDescent="0.35">
      <c r="A202" t="s">
        <v>23536</v>
      </c>
      <c r="B202" t="s">
        <v>27678</v>
      </c>
      <c r="C202">
        <v>6</v>
      </c>
      <c r="D202">
        <v>37.5</v>
      </c>
      <c r="E202">
        <v>0.7</v>
      </c>
      <c r="F202">
        <v>9.75</v>
      </c>
      <c r="G202">
        <v>9.4600000000000009</v>
      </c>
    </row>
    <row r="203" spans="1:7" x14ac:dyDescent="0.35">
      <c r="A203" t="s">
        <v>23537</v>
      </c>
      <c r="B203" t="s">
        <v>27679</v>
      </c>
      <c r="C203">
        <v>6</v>
      </c>
      <c r="D203">
        <v>37.5</v>
      </c>
      <c r="E203">
        <v>0.7</v>
      </c>
      <c r="F203">
        <v>9.9499999999999993</v>
      </c>
      <c r="G203">
        <v>9.65</v>
      </c>
    </row>
    <row r="204" spans="1:7" x14ac:dyDescent="0.35">
      <c r="A204" t="s">
        <v>23538</v>
      </c>
      <c r="B204" t="s">
        <v>27680</v>
      </c>
      <c r="C204">
        <v>6</v>
      </c>
      <c r="D204">
        <v>37.5</v>
      </c>
      <c r="E204">
        <v>0.7</v>
      </c>
      <c r="F204">
        <v>10.25</v>
      </c>
      <c r="G204">
        <v>9.94</v>
      </c>
    </row>
    <row r="205" spans="1:7" x14ac:dyDescent="0.35">
      <c r="A205" t="s">
        <v>23539</v>
      </c>
      <c r="B205" t="s">
        <v>27681</v>
      </c>
      <c r="C205">
        <v>6</v>
      </c>
      <c r="D205">
        <v>37.5</v>
      </c>
      <c r="E205">
        <v>0.7</v>
      </c>
      <c r="F205">
        <v>8.9499999999999993</v>
      </c>
      <c r="G205">
        <v>8.68</v>
      </c>
    </row>
    <row r="206" spans="1:7" x14ac:dyDescent="0.35">
      <c r="A206" t="s">
        <v>23540</v>
      </c>
      <c r="B206" t="s">
        <v>27682</v>
      </c>
      <c r="C206">
        <v>6</v>
      </c>
      <c r="D206">
        <v>60</v>
      </c>
      <c r="E206">
        <v>0.7</v>
      </c>
      <c r="F206">
        <v>83.55</v>
      </c>
      <c r="G206">
        <v>81.040000000000006</v>
      </c>
    </row>
    <row r="207" spans="1:7" x14ac:dyDescent="0.35">
      <c r="A207" t="s">
        <v>23541</v>
      </c>
      <c r="B207" t="s">
        <v>27683</v>
      </c>
      <c r="C207">
        <v>6</v>
      </c>
      <c r="D207">
        <v>60</v>
      </c>
      <c r="E207">
        <v>0.7</v>
      </c>
      <c r="F207">
        <v>94.45</v>
      </c>
      <c r="G207">
        <v>91.62</v>
      </c>
    </row>
    <row r="208" spans="1:7" x14ac:dyDescent="0.35">
      <c r="A208" t="s">
        <v>23542</v>
      </c>
      <c r="B208" t="s">
        <v>27684</v>
      </c>
      <c r="C208">
        <v>6</v>
      </c>
      <c r="D208">
        <v>60</v>
      </c>
      <c r="E208">
        <v>0.7</v>
      </c>
      <c r="F208">
        <v>94.45</v>
      </c>
      <c r="G208">
        <v>91.62</v>
      </c>
    </row>
    <row r="209" spans="1:7" x14ac:dyDescent="0.35">
      <c r="A209" t="s">
        <v>23543</v>
      </c>
      <c r="B209" t="s">
        <v>27685</v>
      </c>
      <c r="C209">
        <v>6</v>
      </c>
      <c r="D209">
        <v>61.8</v>
      </c>
      <c r="E209">
        <v>0.7</v>
      </c>
      <c r="F209">
        <v>31.65</v>
      </c>
      <c r="G209">
        <v>31.65</v>
      </c>
    </row>
    <row r="210" spans="1:7" x14ac:dyDescent="0.35">
      <c r="A210" t="s">
        <v>23544</v>
      </c>
      <c r="B210" t="s">
        <v>27686</v>
      </c>
      <c r="C210">
        <v>6</v>
      </c>
      <c r="D210">
        <v>46</v>
      </c>
      <c r="E210">
        <v>0.7</v>
      </c>
      <c r="F210">
        <v>60</v>
      </c>
      <c r="G210">
        <v>60</v>
      </c>
    </row>
    <row r="211" spans="1:7" x14ac:dyDescent="0.35">
      <c r="A211" t="s">
        <v>23545</v>
      </c>
      <c r="B211" t="s">
        <v>27687</v>
      </c>
      <c r="C211">
        <v>6</v>
      </c>
      <c r="D211">
        <v>50</v>
      </c>
      <c r="E211">
        <v>0.7</v>
      </c>
      <c r="F211">
        <v>25.15</v>
      </c>
      <c r="G211">
        <v>25.15</v>
      </c>
    </row>
    <row r="212" spans="1:7" x14ac:dyDescent="0.35">
      <c r="A212" t="s">
        <v>23546</v>
      </c>
      <c r="B212" t="s">
        <v>27688</v>
      </c>
      <c r="C212">
        <v>3</v>
      </c>
      <c r="D212">
        <v>46</v>
      </c>
      <c r="E212">
        <v>0.7</v>
      </c>
      <c r="F212">
        <v>32.450000000000003</v>
      </c>
      <c r="G212">
        <v>31.48</v>
      </c>
    </row>
    <row r="213" spans="1:7" x14ac:dyDescent="0.35">
      <c r="A213" t="s">
        <v>23547</v>
      </c>
      <c r="B213" t="s">
        <v>27689</v>
      </c>
      <c r="C213">
        <v>6</v>
      </c>
      <c r="D213">
        <v>50</v>
      </c>
      <c r="E213">
        <v>0.7</v>
      </c>
      <c r="F213">
        <v>54.65</v>
      </c>
      <c r="G213">
        <v>53.01</v>
      </c>
    </row>
    <row r="214" spans="1:7" x14ac:dyDescent="0.35">
      <c r="A214" t="s">
        <v>23548</v>
      </c>
      <c r="B214" t="s">
        <v>27690</v>
      </c>
      <c r="C214">
        <v>6</v>
      </c>
      <c r="D214">
        <v>42.8</v>
      </c>
      <c r="E214">
        <v>0.7</v>
      </c>
      <c r="F214">
        <v>14.85</v>
      </c>
      <c r="G214">
        <v>14.4</v>
      </c>
    </row>
    <row r="215" spans="1:7" x14ac:dyDescent="0.35">
      <c r="A215" t="s">
        <v>23549</v>
      </c>
      <c r="B215" t="s">
        <v>27691</v>
      </c>
      <c r="C215">
        <v>6</v>
      </c>
      <c r="D215">
        <v>46</v>
      </c>
      <c r="E215">
        <v>0.7</v>
      </c>
      <c r="F215">
        <v>27.95</v>
      </c>
      <c r="G215">
        <v>27.11</v>
      </c>
    </row>
    <row r="216" spans="1:7" x14ac:dyDescent="0.35">
      <c r="A216" t="s">
        <v>23550</v>
      </c>
      <c r="B216" t="s">
        <v>27692</v>
      </c>
      <c r="C216">
        <v>6</v>
      </c>
      <c r="D216">
        <v>62.8</v>
      </c>
      <c r="E216">
        <v>0.7</v>
      </c>
      <c r="F216">
        <v>36.65</v>
      </c>
      <c r="G216">
        <v>35.549999999999997</v>
      </c>
    </row>
    <row r="217" spans="1:7" x14ac:dyDescent="0.35">
      <c r="A217" t="s">
        <v>23551</v>
      </c>
      <c r="B217" t="s">
        <v>27693</v>
      </c>
      <c r="C217">
        <v>6</v>
      </c>
      <c r="D217">
        <v>40</v>
      </c>
      <c r="E217">
        <v>0.7</v>
      </c>
      <c r="F217">
        <v>18.45</v>
      </c>
      <c r="G217">
        <v>18.45</v>
      </c>
    </row>
    <row r="218" spans="1:7" x14ac:dyDescent="0.35">
      <c r="A218" t="s">
        <v>23552</v>
      </c>
      <c r="B218" t="s">
        <v>27694</v>
      </c>
      <c r="C218">
        <v>6</v>
      </c>
      <c r="D218">
        <v>50</v>
      </c>
      <c r="E218">
        <v>0.7</v>
      </c>
      <c r="F218">
        <v>82.45</v>
      </c>
      <c r="G218">
        <v>79.98</v>
      </c>
    </row>
    <row r="219" spans="1:7" x14ac:dyDescent="0.35">
      <c r="A219" t="s">
        <v>23553</v>
      </c>
      <c r="B219" t="s">
        <v>27695</v>
      </c>
      <c r="C219">
        <v>12</v>
      </c>
      <c r="D219">
        <v>42.8</v>
      </c>
      <c r="E219">
        <v>0.7</v>
      </c>
      <c r="F219">
        <v>13.95</v>
      </c>
      <c r="G219">
        <v>13.95</v>
      </c>
    </row>
    <row r="220" spans="1:7" x14ac:dyDescent="0.35">
      <c r="A220" t="s">
        <v>23554</v>
      </c>
      <c r="B220" t="s">
        <v>27696</v>
      </c>
      <c r="C220">
        <v>12</v>
      </c>
      <c r="D220">
        <v>42.8</v>
      </c>
      <c r="E220">
        <v>0.7</v>
      </c>
      <c r="F220">
        <v>13.75</v>
      </c>
      <c r="G220">
        <v>13.34</v>
      </c>
    </row>
    <row r="221" spans="1:7" x14ac:dyDescent="0.35">
      <c r="A221" t="s">
        <v>23555</v>
      </c>
      <c r="B221" t="s">
        <v>27697</v>
      </c>
      <c r="C221">
        <v>6</v>
      </c>
      <c r="D221">
        <v>40</v>
      </c>
      <c r="E221">
        <v>0.7</v>
      </c>
      <c r="F221">
        <v>15.85</v>
      </c>
      <c r="G221">
        <v>15.85</v>
      </c>
    </row>
    <row r="222" spans="1:7" x14ac:dyDescent="0.35">
      <c r="A222" t="s">
        <v>23556</v>
      </c>
      <c r="B222" t="s">
        <v>27698</v>
      </c>
      <c r="C222">
        <v>6</v>
      </c>
      <c r="D222">
        <v>46</v>
      </c>
      <c r="E222">
        <v>0.7</v>
      </c>
      <c r="F222">
        <v>34.85</v>
      </c>
      <c r="G222">
        <v>33.799999999999997</v>
      </c>
    </row>
    <row r="223" spans="1:7" x14ac:dyDescent="0.35">
      <c r="A223" t="s">
        <v>23557</v>
      </c>
      <c r="B223" t="s">
        <v>27699</v>
      </c>
      <c r="C223">
        <v>6</v>
      </c>
      <c r="D223">
        <v>43.2</v>
      </c>
      <c r="E223">
        <v>0.5</v>
      </c>
      <c r="F223">
        <v>15.85</v>
      </c>
      <c r="G223">
        <v>15.37</v>
      </c>
    </row>
    <row r="224" spans="1:7" x14ac:dyDescent="0.35">
      <c r="A224" t="s">
        <v>23558</v>
      </c>
      <c r="B224" t="s">
        <v>27700</v>
      </c>
      <c r="C224">
        <v>6</v>
      </c>
      <c r="D224">
        <v>57</v>
      </c>
      <c r="E224">
        <v>0.5</v>
      </c>
      <c r="F224">
        <v>26.45</v>
      </c>
      <c r="G224">
        <v>25.66</v>
      </c>
    </row>
    <row r="225" spans="1:7" x14ac:dyDescent="0.35">
      <c r="A225" t="s">
        <v>23559</v>
      </c>
      <c r="B225" t="s">
        <v>27701</v>
      </c>
      <c r="C225">
        <v>6</v>
      </c>
      <c r="D225">
        <v>40</v>
      </c>
      <c r="E225">
        <v>0.7</v>
      </c>
      <c r="F225">
        <v>17.95</v>
      </c>
      <c r="G225">
        <v>17.41</v>
      </c>
    </row>
    <row r="226" spans="1:7" x14ac:dyDescent="0.35">
      <c r="A226" t="s">
        <v>23560</v>
      </c>
      <c r="B226" t="s">
        <v>27702</v>
      </c>
      <c r="C226">
        <v>6</v>
      </c>
      <c r="D226">
        <v>38</v>
      </c>
      <c r="E226">
        <v>0.7</v>
      </c>
      <c r="F226">
        <v>18.649999999999999</v>
      </c>
      <c r="G226">
        <v>18.09</v>
      </c>
    </row>
    <row r="227" spans="1:7" x14ac:dyDescent="0.35">
      <c r="A227" t="s">
        <v>23561</v>
      </c>
      <c r="B227" t="s">
        <v>27703</v>
      </c>
      <c r="C227">
        <v>6</v>
      </c>
      <c r="D227">
        <v>43.3</v>
      </c>
      <c r="E227">
        <v>0.7</v>
      </c>
      <c r="F227">
        <v>39.85</v>
      </c>
      <c r="G227">
        <v>38.65</v>
      </c>
    </row>
    <row r="228" spans="1:7" x14ac:dyDescent="0.35">
      <c r="A228" t="s">
        <v>23562</v>
      </c>
      <c r="B228" t="s">
        <v>27704</v>
      </c>
      <c r="C228">
        <v>6</v>
      </c>
      <c r="D228">
        <v>40</v>
      </c>
      <c r="E228">
        <v>0.7</v>
      </c>
      <c r="F228">
        <v>19.95</v>
      </c>
      <c r="G228">
        <v>19.350000000000001</v>
      </c>
    </row>
    <row r="229" spans="1:7" x14ac:dyDescent="0.35">
      <c r="A229" t="s">
        <v>23563</v>
      </c>
      <c r="B229" t="s">
        <v>27705</v>
      </c>
      <c r="C229">
        <v>6</v>
      </c>
      <c r="D229">
        <v>40</v>
      </c>
      <c r="E229">
        <v>0.7</v>
      </c>
      <c r="F229">
        <v>15</v>
      </c>
      <c r="G229">
        <v>15</v>
      </c>
    </row>
    <row r="230" spans="1:7" x14ac:dyDescent="0.35">
      <c r="A230" t="s">
        <v>23564</v>
      </c>
      <c r="B230" t="s">
        <v>27706</v>
      </c>
      <c r="C230">
        <v>12</v>
      </c>
      <c r="D230">
        <v>44.7</v>
      </c>
      <c r="E230">
        <v>0.2</v>
      </c>
      <c r="F230">
        <v>7.95</v>
      </c>
      <c r="G230">
        <v>7.71</v>
      </c>
    </row>
    <row r="231" spans="1:7" x14ac:dyDescent="0.35">
      <c r="A231" t="s">
        <v>23565</v>
      </c>
      <c r="B231" t="s">
        <v>27707</v>
      </c>
      <c r="C231">
        <v>12</v>
      </c>
      <c r="D231">
        <v>48</v>
      </c>
      <c r="E231">
        <v>0.1</v>
      </c>
      <c r="F231">
        <v>6.25</v>
      </c>
      <c r="G231">
        <v>6.06</v>
      </c>
    </row>
    <row r="232" spans="1:7" x14ac:dyDescent="0.35">
      <c r="A232" t="s">
        <v>23566</v>
      </c>
      <c r="B232" t="s">
        <v>27708</v>
      </c>
      <c r="C232">
        <v>6</v>
      </c>
      <c r="D232">
        <v>40</v>
      </c>
      <c r="E232">
        <v>0.7</v>
      </c>
      <c r="F232">
        <v>11.75</v>
      </c>
      <c r="G232">
        <v>11.75</v>
      </c>
    </row>
    <row r="233" spans="1:7" x14ac:dyDescent="0.35">
      <c r="A233" t="s">
        <v>23567</v>
      </c>
      <c r="B233" t="s">
        <v>27709</v>
      </c>
      <c r="C233">
        <v>12</v>
      </c>
      <c r="D233">
        <v>28</v>
      </c>
      <c r="E233">
        <v>0.1</v>
      </c>
      <c r="F233">
        <v>6.05</v>
      </c>
      <c r="G233">
        <v>5.87</v>
      </c>
    </row>
    <row r="234" spans="1:7" x14ac:dyDescent="0.35">
      <c r="A234" t="s">
        <v>23568</v>
      </c>
      <c r="B234" t="s">
        <v>27710</v>
      </c>
      <c r="C234">
        <v>6</v>
      </c>
      <c r="D234">
        <v>37.5</v>
      </c>
      <c r="E234">
        <v>0.7</v>
      </c>
      <c r="F234">
        <v>7</v>
      </c>
      <c r="G234">
        <v>7</v>
      </c>
    </row>
    <row r="235" spans="1:7" x14ac:dyDescent="0.35">
      <c r="A235" t="s">
        <v>23569</v>
      </c>
      <c r="B235" t="s">
        <v>27711</v>
      </c>
      <c r="C235">
        <v>6</v>
      </c>
      <c r="D235">
        <v>38</v>
      </c>
      <c r="E235">
        <v>0.7</v>
      </c>
      <c r="F235">
        <v>5.25</v>
      </c>
      <c r="G235">
        <v>5.09</v>
      </c>
    </row>
    <row r="236" spans="1:7" x14ac:dyDescent="0.35">
      <c r="A236" t="s">
        <v>23570</v>
      </c>
      <c r="B236" t="s">
        <v>27712</v>
      </c>
      <c r="C236">
        <v>6</v>
      </c>
      <c r="D236">
        <v>40</v>
      </c>
      <c r="E236">
        <v>0.7</v>
      </c>
      <c r="F236">
        <v>7.5</v>
      </c>
      <c r="G236">
        <v>7.5</v>
      </c>
    </row>
    <row r="237" spans="1:7" x14ac:dyDescent="0.35">
      <c r="A237" t="s">
        <v>23571</v>
      </c>
      <c r="B237" t="s">
        <v>27713</v>
      </c>
      <c r="C237">
        <v>6</v>
      </c>
      <c r="D237">
        <v>11</v>
      </c>
      <c r="E237">
        <v>0.7</v>
      </c>
      <c r="F237">
        <v>7.35</v>
      </c>
      <c r="G237">
        <v>7.13</v>
      </c>
    </row>
    <row r="238" spans="1:7" x14ac:dyDescent="0.35">
      <c r="A238" t="s">
        <v>23572</v>
      </c>
      <c r="B238" t="s">
        <v>27714</v>
      </c>
      <c r="C238">
        <v>6</v>
      </c>
      <c r="D238">
        <v>11</v>
      </c>
      <c r="E238">
        <v>1</v>
      </c>
      <c r="F238">
        <v>8.9499999999999993</v>
      </c>
      <c r="G238">
        <v>8.68</v>
      </c>
    </row>
    <row r="239" spans="1:7" x14ac:dyDescent="0.35">
      <c r="A239" t="s">
        <v>23573</v>
      </c>
      <c r="B239" t="s">
        <v>27715</v>
      </c>
      <c r="C239">
        <v>1</v>
      </c>
      <c r="D239">
        <v>11</v>
      </c>
      <c r="E239">
        <v>3</v>
      </c>
      <c r="F239">
        <v>45.25</v>
      </c>
      <c r="G239">
        <v>43.89</v>
      </c>
    </row>
    <row r="240" spans="1:7" x14ac:dyDescent="0.35">
      <c r="A240" t="s">
        <v>23574</v>
      </c>
      <c r="B240" t="s">
        <v>27716</v>
      </c>
      <c r="C240">
        <v>6</v>
      </c>
      <c r="D240">
        <v>29</v>
      </c>
      <c r="E240">
        <v>1</v>
      </c>
      <c r="F240">
        <v>15.5</v>
      </c>
      <c r="G240">
        <v>15.5</v>
      </c>
    </row>
    <row r="241" spans="1:7" x14ac:dyDescent="0.35">
      <c r="A241" t="s">
        <v>23575</v>
      </c>
      <c r="B241" t="s">
        <v>27717</v>
      </c>
      <c r="C241">
        <v>6</v>
      </c>
      <c r="D241">
        <v>43</v>
      </c>
      <c r="E241">
        <v>0.7</v>
      </c>
      <c r="F241">
        <v>22.45</v>
      </c>
      <c r="G241">
        <v>21.78</v>
      </c>
    </row>
    <row r="242" spans="1:7" x14ac:dyDescent="0.35">
      <c r="A242" t="s">
        <v>23576</v>
      </c>
      <c r="B242" t="s">
        <v>27718</v>
      </c>
      <c r="C242">
        <v>6</v>
      </c>
      <c r="D242">
        <v>43</v>
      </c>
      <c r="E242">
        <v>0.7</v>
      </c>
      <c r="F242">
        <v>33</v>
      </c>
      <c r="G242">
        <v>33</v>
      </c>
    </row>
    <row r="243" spans="1:7" x14ac:dyDescent="0.35">
      <c r="A243" t="s">
        <v>23577</v>
      </c>
      <c r="B243" t="s">
        <v>27719</v>
      </c>
      <c r="C243">
        <v>6</v>
      </c>
      <c r="D243">
        <v>43</v>
      </c>
      <c r="E243">
        <v>0.7</v>
      </c>
      <c r="F243">
        <v>14.95</v>
      </c>
      <c r="G243">
        <v>14.5</v>
      </c>
    </row>
    <row r="244" spans="1:7" x14ac:dyDescent="0.35">
      <c r="A244" t="s">
        <v>23578</v>
      </c>
      <c r="B244" t="s">
        <v>27720</v>
      </c>
      <c r="C244">
        <v>12</v>
      </c>
      <c r="D244">
        <v>43</v>
      </c>
      <c r="E244">
        <v>1</v>
      </c>
      <c r="F244">
        <v>17.45</v>
      </c>
      <c r="G244">
        <v>16.93</v>
      </c>
    </row>
    <row r="245" spans="1:7" x14ac:dyDescent="0.35">
      <c r="A245" t="s">
        <v>23579</v>
      </c>
      <c r="B245" t="s">
        <v>27721</v>
      </c>
      <c r="C245">
        <v>6</v>
      </c>
      <c r="D245">
        <v>40</v>
      </c>
      <c r="E245">
        <v>0.7</v>
      </c>
      <c r="F245">
        <v>9.4499999999999993</v>
      </c>
      <c r="G245">
        <v>9.17</v>
      </c>
    </row>
    <row r="246" spans="1:7" x14ac:dyDescent="0.35">
      <c r="A246" t="s">
        <v>23580</v>
      </c>
      <c r="B246" t="s">
        <v>27722</v>
      </c>
      <c r="C246">
        <v>3</v>
      </c>
      <c r="D246">
        <v>42</v>
      </c>
      <c r="E246">
        <v>0.6</v>
      </c>
      <c r="F246">
        <v>18.95</v>
      </c>
      <c r="G246">
        <v>18.38</v>
      </c>
    </row>
    <row r="247" spans="1:7" x14ac:dyDescent="0.35">
      <c r="A247" t="s">
        <v>23581</v>
      </c>
      <c r="B247" t="s">
        <v>27723</v>
      </c>
      <c r="C247">
        <v>6</v>
      </c>
      <c r="D247">
        <v>42</v>
      </c>
      <c r="E247">
        <v>0.7</v>
      </c>
      <c r="F247">
        <v>10.5</v>
      </c>
      <c r="G247">
        <v>10.5</v>
      </c>
    </row>
    <row r="248" spans="1:7" x14ac:dyDescent="0.35">
      <c r="A248" t="s">
        <v>23582</v>
      </c>
      <c r="B248" t="s">
        <v>27724</v>
      </c>
      <c r="C248">
        <v>6</v>
      </c>
      <c r="D248">
        <v>41.7</v>
      </c>
      <c r="E248">
        <v>0.7</v>
      </c>
      <c r="F248">
        <v>10.5</v>
      </c>
      <c r="G248">
        <v>10.5</v>
      </c>
    </row>
    <row r="249" spans="1:7" x14ac:dyDescent="0.35">
      <c r="A249" t="s">
        <v>23583</v>
      </c>
      <c r="B249" t="s">
        <v>27725</v>
      </c>
      <c r="C249">
        <v>4</v>
      </c>
      <c r="D249">
        <v>47</v>
      </c>
      <c r="E249">
        <v>0.7</v>
      </c>
      <c r="F249">
        <v>20</v>
      </c>
      <c r="G249">
        <v>20</v>
      </c>
    </row>
    <row r="250" spans="1:7" x14ac:dyDescent="0.35">
      <c r="A250" t="s">
        <v>23584</v>
      </c>
      <c r="B250" t="s">
        <v>27726</v>
      </c>
      <c r="C250">
        <v>4</v>
      </c>
      <c r="D250">
        <v>57</v>
      </c>
      <c r="E250">
        <v>0.7</v>
      </c>
      <c r="F250">
        <v>38.950000000000003</v>
      </c>
      <c r="G250">
        <v>37.78</v>
      </c>
    </row>
    <row r="251" spans="1:7" x14ac:dyDescent="0.35">
      <c r="A251" t="s">
        <v>23585</v>
      </c>
      <c r="B251" t="s">
        <v>27727</v>
      </c>
      <c r="C251">
        <v>24</v>
      </c>
      <c r="D251">
        <v>40</v>
      </c>
      <c r="E251">
        <v>0.25</v>
      </c>
      <c r="F251">
        <v>5</v>
      </c>
      <c r="G251">
        <v>5</v>
      </c>
    </row>
    <row r="252" spans="1:7" x14ac:dyDescent="0.35">
      <c r="A252" t="s">
        <v>23586</v>
      </c>
      <c r="B252" t="s">
        <v>27728</v>
      </c>
      <c r="C252">
        <v>6</v>
      </c>
      <c r="D252">
        <v>43</v>
      </c>
      <c r="E252">
        <v>0.7</v>
      </c>
      <c r="F252">
        <v>16.05</v>
      </c>
      <c r="G252">
        <v>15.57</v>
      </c>
    </row>
    <row r="253" spans="1:7" x14ac:dyDescent="0.35">
      <c r="A253" t="s">
        <v>23587</v>
      </c>
      <c r="B253" t="s">
        <v>27729</v>
      </c>
      <c r="C253">
        <v>6</v>
      </c>
      <c r="D253">
        <v>43</v>
      </c>
      <c r="E253">
        <v>0.7</v>
      </c>
      <c r="F253">
        <v>21.45</v>
      </c>
      <c r="G253">
        <v>20.81</v>
      </c>
    </row>
    <row r="254" spans="1:7" x14ac:dyDescent="0.35">
      <c r="A254" t="s">
        <v>23588</v>
      </c>
      <c r="B254" t="s">
        <v>27730</v>
      </c>
      <c r="C254">
        <v>6</v>
      </c>
      <c r="D254">
        <v>48</v>
      </c>
      <c r="E254">
        <v>0.7</v>
      </c>
      <c r="F254">
        <v>89.95</v>
      </c>
      <c r="G254">
        <v>87.25</v>
      </c>
    </row>
    <row r="255" spans="1:7" x14ac:dyDescent="0.35">
      <c r="A255" t="s">
        <v>23589</v>
      </c>
      <c r="B255" t="s">
        <v>27731</v>
      </c>
      <c r="C255">
        <v>6</v>
      </c>
      <c r="D255">
        <v>46</v>
      </c>
      <c r="E255">
        <v>0.7</v>
      </c>
      <c r="F255">
        <v>169.65</v>
      </c>
      <c r="G255">
        <v>161.16999999999999</v>
      </c>
    </row>
    <row r="256" spans="1:7" x14ac:dyDescent="0.35">
      <c r="A256" t="s">
        <v>23590</v>
      </c>
      <c r="B256" t="s">
        <v>27732</v>
      </c>
      <c r="C256">
        <v>6</v>
      </c>
      <c r="D256">
        <v>43</v>
      </c>
      <c r="E256">
        <v>0.7</v>
      </c>
      <c r="F256">
        <v>16.05</v>
      </c>
      <c r="G256">
        <v>15.57</v>
      </c>
    </row>
    <row r="257" spans="1:7" x14ac:dyDescent="0.35">
      <c r="A257" t="s">
        <v>23591</v>
      </c>
      <c r="B257" t="s">
        <v>27733</v>
      </c>
      <c r="C257">
        <v>6</v>
      </c>
      <c r="D257">
        <v>50</v>
      </c>
      <c r="E257">
        <v>0.5</v>
      </c>
      <c r="F257">
        <v>16.05</v>
      </c>
      <c r="G257">
        <v>15.57</v>
      </c>
    </row>
    <row r="258" spans="1:7" x14ac:dyDescent="0.35">
      <c r="A258" t="s">
        <v>23592</v>
      </c>
      <c r="B258" t="s">
        <v>27734</v>
      </c>
      <c r="C258">
        <v>6</v>
      </c>
      <c r="D258">
        <v>40</v>
      </c>
      <c r="E258">
        <v>0.7</v>
      </c>
      <c r="F258">
        <v>9.9499999999999993</v>
      </c>
      <c r="G258">
        <v>9.65</v>
      </c>
    </row>
    <row r="259" spans="1:7" x14ac:dyDescent="0.35">
      <c r="A259" t="s">
        <v>23593</v>
      </c>
      <c r="B259" t="s">
        <v>27735</v>
      </c>
      <c r="C259">
        <v>6</v>
      </c>
      <c r="D259">
        <v>43.8</v>
      </c>
      <c r="E259">
        <v>0.7</v>
      </c>
      <c r="F259">
        <v>5</v>
      </c>
      <c r="G259">
        <v>5</v>
      </c>
    </row>
    <row r="260" spans="1:7" x14ac:dyDescent="0.35">
      <c r="A260" t="s">
        <v>23594</v>
      </c>
      <c r="B260" t="s">
        <v>27736</v>
      </c>
      <c r="C260">
        <v>6</v>
      </c>
      <c r="D260">
        <v>40</v>
      </c>
      <c r="E260">
        <v>0.7</v>
      </c>
      <c r="F260">
        <v>18.45</v>
      </c>
      <c r="G260">
        <v>18.45</v>
      </c>
    </row>
    <row r="261" spans="1:7" x14ac:dyDescent="0.35">
      <c r="A261" t="s">
        <v>23595</v>
      </c>
      <c r="B261" t="s">
        <v>27737</v>
      </c>
      <c r="C261">
        <v>6</v>
      </c>
      <c r="D261">
        <v>46.2</v>
      </c>
      <c r="E261">
        <v>0.5</v>
      </c>
      <c r="F261">
        <v>19.95</v>
      </c>
      <c r="G261">
        <v>19.350000000000001</v>
      </c>
    </row>
    <row r="262" spans="1:7" x14ac:dyDescent="0.35">
      <c r="A262" t="s">
        <v>23596</v>
      </c>
      <c r="B262" t="s">
        <v>27738</v>
      </c>
      <c r="C262">
        <v>6</v>
      </c>
      <c r="D262">
        <v>58.5</v>
      </c>
      <c r="E262">
        <v>0.5</v>
      </c>
      <c r="F262">
        <v>20.75</v>
      </c>
      <c r="G262">
        <v>20.13</v>
      </c>
    </row>
    <row r="263" spans="1:7" x14ac:dyDescent="0.35">
      <c r="A263" t="s">
        <v>23597</v>
      </c>
      <c r="B263" t="s">
        <v>27739</v>
      </c>
      <c r="C263">
        <v>24</v>
      </c>
      <c r="D263">
        <v>46</v>
      </c>
      <c r="E263">
        <v>0.05</v>
      </c>
      <c r="F263">
        <v>4.05</v>
      </c>
      <c r="G263">
        <v>3.93</v>
      </c>
    </row>
    <row r="264" spans="1:7" x14ac:dyDescent="0.35">
      <c r="A264" t="s">
        <v>23598</v>
      </c>
      <c r="B264" t="s">
        <v>27740</v>
      </c>
      <c r="C264">
        <v>6</v>
      </c>
      <c r="D264">
        <v>46</v>
      </c>
      <c r="E264">
        <v>0.7</v>
      </c>
      <c r="F264">
        <v>32.25</v>
      </c>
      <c r="G264">
        <v>32.25</v>
      </c>
    </row>
    <row r="265" spans="1:7" x14ac:dyDescent="0.35">
      <c r="A265" t="s">
        <v>23599</v>
      </c>
      <c r="B265" t="s">
        <v>27741</v>
      </c>
      <c r="C265">
        <v>6</v>
      </c>
      <c r="D265">
        <v>46.2</v>
      </c>
      <c r="E265">
        <v>0.7</v>
      </c>
      <c r="F265">
        <v>189.95</v>
      </c>
      <c r="G265">
        <v>184.25</v>
      </c>
    </row>
    <row r="266" spans="1:7" x14ac:dyDescent="0.35">
      <c r="A266" t="s">
        <v>23600</v>
      </c>
      <c r="B266" t="s">
        <v>27742</v>
      </c>
      <c r="C266">
        <v>1</v>
      </c>
      <c r="D266">
        <v>46</v>
      </c>
      <c r="E266">
        <v>0.7</v>
      </c>
      <c r="F266">
        <v>945.85</v>
      </c>
      <c r="G266">
        <v>917.47</v>
      </c>
    </row>
    <row r="267" spans="1:7" x14ac:dyDescent="0.35">
      <c r="A267" t="s">
        <v>23601</v>
      </c>
      <c r="B267" t="s">
        <v>27743</v>
      </c>
      <c r="C267">
        <v>6</v>
      </c>
      <c r="D267">
        <v>47.4</v>
      </c>
      <c r="E267">
        <v>0.7</v>
      </c>
      <c r="F267">
        <v>22.45</v>
      </c>
      <c r="G267">
        <v>21.78</v>
      </c>
    </row>
    <row r="268" spans="1:7" x14ac:dyDescent="0.35">
      <c r="A268" t="s">
        <v>23602</v>
      </c>
      <c r="B268" t="s">
        <v>27744</v>
      </c>
      <c r="C268">
        <v>6</v>
      </c>
      <c r="D268">
        <v>50.8</v>
      </c>
      <c r="E268">
        <v>0.7</v>
      </c>
      <c r="F268">
        <v>65.849999999999994</v>
      </c>
      <c r="G268">
        <v>63.87</v>
      </c>
    </row>
    <row r="269" spans="1:7" x14ac:dyDescent="0.35">
      <c r="A269" t="s">
        <v>23603</v>
      </c>
      <c r="B269" t="s">
        <v>27745</v>
      </c>
      <c r="C269">
        <v>6</v>
      </c>
      <c r="D269">
        <v>46</v>
      </c>
      <c r="E269">
        <v>0.7</v>
      </c>
      <c r="F269">
        <v>97.85</v>
      </c>
      <c r="G269">
        <v>94.91</v>
      </c>
    </row>
    <row r="270" spans="1:7" x14ac:dyDescent="0.35">
      <c r="A270" t="s">
        <v>23604</v>
      </c>
      <c r="B270" t="s">
        <v>27746</v>
      </c>
      <c r="C270">
        <v>6</v>
      </c>
      <c r="D270">
        <v>46</v>
      </c>
      <c r="E270">
        <v>1</v>
      </c>
      <c r="F270">
        <v>72.849999999999994</v>
      </c>
      <c r="G270">
        <v>70.66</v>
      </c>
    </row>
    <row r="271" spans="1:7" x14ac:dyDescent="0.35">
      <c r="A271" t="s">
        <v>23605</v>
      </c>
      <c r="B271" t="s">
        <v>27747</v>
      </c>
      <c r="C271">
        <v>6</v>
      </c>
      <c r="D271">
        <v>46</v>
      </c>
      <c r="E271">
        <v>0.7</v>
      </c>
      <c r="F271">
        <v>27.45</v>
      </c>
      <c r="G271">
        <v>26.63</v>
      </c>
    </row>
    <row r="272" spans="1:7" x14ac:dyDescent="0.35">
      <c r="A272" t="s">
        <v>23606</v>
      </c>
      <c r="B272" t="s">
        <v>27748</v>
      </c>
      <c r="C272">
        <v>6</v>
      </c>
      <c r="D272">
        <v>40</v>
      </c>
      <c r="E272">
        <v>0.7</v>
      </c>
      <c r="F272">
        <v>12.45</v>
      </c>
      <c r="G272">
        <v>12.08</v>
      </c>
    </row>
    <row r="273" spans="1:7" x14ac:dyDescent="0.35">
      <c r="A273" t="s">
        <v>23607</v>
      </c>
      <c r="B273" t="s">
        <v>27749</v>
      </c>
      <c r="C273">
        <v>6</v>
      </c>
      <c r="D273">
        <v>40</v>
      </c>
      <c r="E273">
        <v>1</v>
      </c>
      <c r="F273">
        <v>17.95</v>
      </c>
      <c r="G273">
        <v>17.41</v>
      </c>
    </row>
    <row r="274" spans="1:7" x14ac:dyDescent="0.35">
      <c r="A274" t="s">
        <v>23608</v>
      </c>
      <c r="B274" t="s">
        <v>27750</v>
      </c>
      <c r="C274">
        <v>6</v>
      </c>
      <c r="D274">
        <v>40</v>
      </c>
      <c r="E274">
        <v>1</v>
      </c>
      <c r="F274">
        <v>31.85</v>
      </c>
      <c r="G274">
        <v>30.89</v>
      </c>
    </row>
    <row r="275" spans="1:7" x14ac:dyDescent="0.35">
      <c r="A275" t="s">
        <v>23609</v>
      </c>
      <c r="B275" t="s">
        <v>27751</v>
      </c>
      <c r="C275">
        <v>4</v>
      </c>
      <c r="D275">
        <v>40</v>
      </c>
      <c r="E275">
        <v>0.5</v>
      </c>
      <c r="F275">
        <v>32.950000000000003</v>
      </c>
      <c r="G275">
        <v>31.96</v>
      </c>
    </row>
    <row r="276" spans="1:7" x14ac:dyDescent="0.35">
      <c r="A276" t="s">
        <v>23610</v>
      </c>
      <c r="B276" t="s">
        <v>27752</v>
      </c>
      <c r="C276">
        <v>6</v>
      </c>
      <c r="D276">
        <v>40</v>
      </c>
      <c r="E276">
        <v>0.5</v>
      </c>
      <c r="F276">
        <v>19.649999999999999</v>
      </c>
      <c r="G276">
        <v>19.059999999999999</v>
      </c>
    </row>
    <row r="277" spans="1:7" x14ac:dyDescent="0.35">
      <c r="A277" t="s">
        <v>23611</v>
      </c>
      <c r="B277" t="s">
        <v>27753</v>
      </c>
      <c r="C277">
        <v>6</v>
      </c>
      <c r="D277">
        <v>24</v>
      </c>
      <c r="E277">
        <v>0.7</v>
      </c>
      <c r="F277">
        <v>7.45</v>
      </c>
      <c r="G277">
        <v>7.23</v>
      </c>
    </row>
    <row r="278" spans="1:7" x14ac:dyDescent="0.35">
      <c r="A278" t="s">
        <v>23612</v>
      </c>
      <c r="B278" t="s">
        <v>27754</v>
      </c>
      <c r="C278">
        <v>4</v>
      </c>
      <c r="D278">
        <v>40</v>
      </c>
      <c r="E278">
        <v>0.7</v>
      </c>
      <c r="F278">
        <v>28.75</v>
      </c>
      <c r="G278">
        <v>27.89</v>
      </c>
    </row>
    <row r="279" spans="1:7" x14ac:dyDescent="0.35">
      <c r="A279" t="s">
        <v>23613</v>
      </c>
      <c r="B279" t="s">
        <v>27755</v>
      </c>
      <c r="C279">
        <v>6</v>
      </c>
      <c r="D279">
        <v>40</v>
      </c>
      <c r="E279">
        <v>0.7</v>
      </c>
      <c r="F279">
        <v>10.95</v>
      </c>
      <c r="G279">
        <v>10.62</v>
      </c>
    </row>
    <row r="280" spans="1:7" x14ac:dyDescent="0.35">
      <c r="A280" t="s">
        <v>23614</v>
      </c>
      <c r="B280" t="s">
        <v>27756</v>
      </c>
      <c r="C280">
        <v>6</v>
      </c>
      <c r="D280">
        <v>40</v>
      </c>
      <c r="E280">
        <v>0.7</v>
      </c>
      <c r="F280">
        <v>16.149999999999999</v>
      </c>
      <c r="G280">
        <v>15.67</v>
      </c>
    </row>
    <row r="281" spans="1:7" x14ac:dyDescent="0.35">
      <c r="A281" t="s">
        <v>23615</v>
      </c>
      <c r="B281" t="s">
        <v>27757</v>
      </c>
      <c r="C281">
        <v>6</v>
      </c>
      <c r="D281">
        <v>40</v>
      </c>
      <c r="E281">
        <v>0.7</v>
      </c>
      <c r="F281">
        <v>21.25</v>
      </c>
      <c r="G281">
        <v>20.61</v>
      </c>
    </row>
    <row r="282" spans="1:7" x14ac:dyDescent="0.35">
      <c r="A282" t="s">
        <v>23616</v>
      </c>
      <c r="B282" t="s">
        <v>27758</v>
      </c>
      <c r="C282">
        <v>6</v>
      </c>
      <c r="D282">
        <v>12.5</v>
      </c>
      <c r="E282">
        <v>0.75</v>
      </c>
      <c r="F282">
        <v>315</v>
      </c>
      <c r="G282">
        <v>315</v>
      </c>
    </row>
    <row r="283" spans="1:7" x14ac:dyDescent="0.35">
      <c r="A283" t="s">
        <v>23617</v>
      </c>
      <c r="B283" t="s">
        <v>27759</v>
      </c>
      <c r="C283">
        <v>6</v>
      </c>
      <c r="D283">
        <v>40</v>
      </c>
      <c r="E283">
        <v>0.7</v>
      </c>
      <c r="F283">
        <v>18.05</v>
      </c>
      <c r="G283">
        <v>17.510000000000002</v>
      </c>
    </row>
    <row r="284" spans="1:7" x14ac:dyDescent="0.35">
      <c r="A284" t="s">
        <v>23618</v>
      </c>
      <c r="B284" t="s">
        <v>27760</v>
      </c>
      <c r="C284">
        <v>6</v>
      </c>
      <c r="D284">
        <v>40</v>
      </c>
      <c r="E284">
        <v>0.7</v>
      </c>
      <c r="F284">
        <v>129.65</v>
      </c>
      <c r="G284">
        <v>125.76</v>
      </c>
    </row>
    <row r="285" spans="1:7" x14ac:dyDescent="0.35">
      <c r="A285" t="s">
        <v>23619</v>
      </c>
      <c r="B285" t="s">
        <v>27761</v>
      </c>
      <c r="C285">
        <v>6</v>
      </c>
      <c r="D285">
        <v>40</v>
      </c>
      <c r="E285">
        <v>0.7</v>
      </c>
      <c r="F285">
        <v>25</v>
      </c>
      <c r="G285">
        <v>25</v>
      </c>
    </row>
    <row r="286" spans="1:7" x14ac:dyDescent="0.35">
      <c r="A286" t="s">
        <v>23620</v>
      </c>
      <c r="B286" t="s">
        <v>27762</v>
      </c>
      <c r="C286">
        <v>6</v>
      </c>
      <c r="D286">
        <v>40</v>
      </c>
      <c r="E286">
        <v>0.7</v>
      </c>
      <c r="F286">
        <v>52.85</v>
      </c>
      <c r="G286">
        <v>51.26</v>
      </c>
    </row>
    <row r="287" spans="1:7" x14ac:dyDescent="0.35">
      <c r="A287" t="s">
        <v>23621</v>
      </c>
      <c r="B287" t="s">
        <v>27763</v>
      </c>
      <c r="C287">
        <v>6</v>
      </c>
      <c r="D287">
        <v>40</v>
      </c>
      <c r="E287">
        <v>0.7</v>
      </c>
      <c r="F287">
        <v>15.55</v>
      </c>
      <c r="G287">
        <v>15.08</v>
      </c>
    </row>
    <row r="288" spans="1:7" x14ac:dyDescent="0.35">
      <c r="A288" t="s">
        <v>23622</v>
      </c>
      <c r="B288" t="s">
        <v>27764</v>
      </c>
      <c r="C288">
        <v>6</v>
      </c>
      <c r="D288">
        <v>46</v>
      </c>
      <c r="E288">
        <v>0.7</v>
      </c>
      <c r="F288">
        <v>33.450000000000003</v>
      </c>
      <c r="G288">
        <v>32.450000000000003</v>
      </c>
    </row>
    <row r="289" spans="1:7" x14ac:dyDescent="0.35">
      <c r="A289" t="s">
        <v>23623</v>
      </c>
      <c r="B289" t="s">
        <v>27765</v>
      </c>
      <c r="C289">
        <v>6</v>
      </c>
      <c r="D289">
        <v>46</v>
      </c>
      <c r="E289">
        <v>0.7</v>
      </c>
      <c r="F289">
        <v>49.85</v>
      </c>
      <c r="G289">
        <v>48.35</v>
      </c>
    </row>
    <row r="290" spans="1:7" x14ac:dyDescent="0.35">
      <c r="A290" t="s">
        <v>23624</v>
      </c>
      <c r="B290" t="s">
        <v>27766</v>
      </c>
      <c r="C290">
        <v>6</v>
      </c>
      <c r="D290">
        <v>45.2</v>
      </c>
      <c r="E290">
        <v>0.7</v>
      </c>
      <c r="F290">
        <v>126.85</v>
      </c>
      <c r="G290">
        <v>123.04</v>
      </c>
    </row>
    <row r="291" spans="1:7" x14ac:dyDescent="0.35">
      <c r="A291" t="s">
        <v>23625</v>
      </c>
      <c r="B291" t="s">
        <v>27767</v>
      </c>
      <c r="C291">
        <v>6</v>
      </c>
      <c r="D291">
        <v>48.7</v>
      </c>
      <c r="E291">
        <v>0.7</v>
      </c>
      <c r="F291">
        <v>32</v>
      </c>
      <c r="G291">
        <v>32</v>
      </c>
    </row>
    <row r="292" spans="1:7" x14ac:dyDescent="0.35">
      <c r="A292" t="s">
        <v>23627</v>
      </c>
      <c r="B292" t="s">
        <v>27768</v>
      </c>
      <c r="C292">
        <v>6</v>
      </c>
      <c r="D292">
        <v>46</v>
      </c>
      <c r="E292">
        <v>0.7</v>
      </c>
      <c r="F292">
        <v>16.95</v>
      </c>
      <c r="G292">
        <v>16.95</v>
      </c>
    </row>
    <row r="293" spans="1:7" x14ac:dyDescent="0.35">
      <c r="A293" t="s">
        <v>23628</v>
      </c>
      <c r="B293" t="s">
        <v>27769</v>
      </c>
      <c r="C293">
        <v>6</v>
      </c>
      <c r="D293">
        <v>46</v>
      </c>
      <c r="E293">
        <v>0.7</v>
      </c>
      <c r="F293">
        <v>24.45</v>
      </c>
      <c r="G293">
        <v>23.72</v>
      </c>
    </row>
    <row r="294" spans="1:7" x14ac:dyDescent="0.35">
      <c r="A294" t="s">
        <v>23629</v>
      </c>
      <c r="B294" t="s">
        <v>27770</v>
      </c>
      <c r="C294">
        <v>6</v>
      </c>
      <c r="D294">
        <v>46</v>
      </c>
      <c r="E294">
        <v>0.7</v>
      </c>
      <c r="F294">
        <v>20.75</v>
      </c>
      <c r="G294">
        <v>20.13</v>
      </c>
    </row>
    <row r="295" spans="1:7" x14ac:dyDescent="0.35">
      <c r="A295" t="s">
        <v>23630</v>
      </c>
      <c r="B295" t="s">
        <v>27771</v>
      </c>
      <c r="C295">
        <v>6</v>
      </c>
      <c r="D295">
        <v>46</v>
      </c>
      <c r="E295">
        <v>0.7</v>
      </c>
      <c r="F295">
        <v>24</v>
      </c>
      <c r="G295">
        <v>24</v>
      </c>
    </row>
    <row r="296" spans="1:7" x14ac:dyDescent="0.35">
      <c r="A296" t="s">
        <v>23631</v>
      </c>
      <c r="B296" t="s">
        <v>27772</v>
      </c>
      <c r="C296">
        <v>6</v>
      </c>
      <c r="D296">
        <v>46</v>
      </c>
      <c r="E296">
        <v>0.7</v>
      </c>
      <c r="F296">
        <v>22.95</v>
      </c>
      <c r="G296">
        <v>22.26</v>
      </c>
    </row>
    <row r="297" spans="1:7" x14ac:dyDescent="0.35">
      <c r="A297" t="s">
        <v>23632</v>
      </c>
      <c r="B297" t="s">
        <v>27773</v>
      </c>
      <c r="C297">
        <v>6</v>
      </c>
      <c r="D297">
        <v>43</v>
      </c>
      <c r="E297">
        <v>0.7</v>
      </c>
      <c r="F297">
        <v>17.45</v>
      </c>
      <c r="G297">
        <v>16.93</v>
      </c>
    </row>
    <row r="298" spans="1:7" x14ac:dyDescent="0.35">
      <c r="A298" t="s">
        <v>23633</v>
      </c>
      <c r="B298" t="s">
        <v>27774</v>
      </c>
      <c r="C298">
        <v>6</v>
      </c>
      <c r="D298">
        <v>17</v>
      </c>
      <c r="E298">
        <v>0.7</v>
      </c>
      <c r="F298">
        <v>8.4499999999999993</v>
      </c>
      <c r="G298">
        <v>8.1999999999999993</v>
      </c>
    </row>
    <row r="299" spans="1:7" x14ac:dyDescent="0.35">
      <c r="A299" t="s">
        <v>23634</v>
      </c>
      <c r="B299" t="s">
        <v>27775</v>
      </c>
      <c r="C299">
        <v>6</v>
      </c>
      <c r="D299">
        <v>56.2</v>
      </c>
      <c r="E299">
        <v>0.7</v>
      </c>
      <c r="F299">
        <v>29.95</v>
      </c>
      <c r="G299">
        <v>29.05</v>
      </c>
    </row>
    <row r="300" spans="1:7" x14ac:dyDescent="0.35">
      <c r="A300" t="s">
        <v>23635</v>
      </c>
      <c r="B300" t="s">
        <v>27776</v>
      </c>
      <c r="C300">
        <v>6</v>
      </c>
      <c r="D300">
        <v>55.8</v>
      </c>
      <c r="E300">
        <v>0.7</v>
      </c>
      <c r="F300">
        <v>31.75</v>
      </c>
      <c r="G300">
        <v>30.8</v>
      </c>
    </row>
    <row r="301" spans="1:7" x14ac:dyDescent="0.35">
      <c r="A301" t="s">
        <v>23636</v>
      </c>
      <c r="B301" t="s">
        <v>27777</v>
      </c>
      <c r="C301">
        <v>6</v>
      </c>
      <c r="D301">
        <v>46</v>
      </c>
      <c r="E301">
        <v>0.7</v>
      </c>
      <c r="F301">
        <v>25.15</v>
      </c>
      <c r="G301">
        <v>24.4</v>
      </c>
    </row>
    <row r="302" spans="1:7" x14ac:dyDescent="0.35">
      <c r="A302" t="s">
        <v>23637</v>
      </c>
      <c r="B302" t="s">
        <v>27778</v>
      </c>
      <c r="C302">
        <v>6</v>
      </c>
      <c r="D302">
        <v>37.5</v>
      </c>
      <c r="E302">
        <v>1</v>
      </c>
      <c r="F302">
        <v>6.85</v>
      </c>
      <c r="G302">
        <v>6.64</v>
      </c>
    </row>
    <row r="303" spans="1:7" x14ac:dyDescent="0.35">
      <c r="A303" t="s">
        <v>23638</v>
      </c>
      <c r="B303" t="s">
        <v>27779</v>
      </c>
      <c r="C303">
        <v>6</v>
      </c>
      <c r="D303">
        <v>38</v>
      </c>
      <c r="E303">
        <v>1</v>
      </c>
      <c r="F303">
        <v>6.25</v>
      </c>
      <c r="G303">
        <v>6.06</v>
      </c>
    </row>
    <row r="304" spans="1:7" x14ac:dyDescent="0.35">
      <c r="A304" t="s">
        <v>23639</v>
      </c>
      <c r="B304" t="s">
        <v>27780</v>
      </c>
      <c r="C304">
        <v>1</v>
      </c>
      <c r="D304">
        <v>43</v>
      </c>
      <c r="E304">
        <v>0.5</v>
      </c>
      <c r="F304">
        <v>26.45</v>
      </c>
      <c r="G304">
        <v>25.66</v>
      </c>
    </row>
    <row r="305" spans="1:7" x14ac:dyDescent="0.35">
      <c r="A305" t="s">
        <v>23640</v>
      </c>
      <c r="B305" t="s">
        <v>27781</v>
      </c>
      <c r="C305">
        <v>6</v>
      </c>
      <c r="D305">
        <v>40</v>
      </c>
      <c r="E305">
        <v>1</v>
      </c>
      <c r="F305">
        <v>8.75</v>
      </c>
      <c r="G305">
        <v>8.49</v>
      </c>
    </row>
    <row r="306" spans="1:7" x14ac:dyDescent="0.35">
      <c r="A306" t="s">
        <v>23641</v>
      </c>
      <c r="B306" t="s">
        <v>27782</v>
      </c>
      <c r="C306">
        <v>6</v>
      </c>
      <c r="D306">
        <v>38</v>
      </c>
      <c r="E306">
        <v>1</v>
      </c>
      <c r="F306">
        <v>7.95</v>
      </c>
      <c r="G306">
        <v>7.71</v>
      </c>
    </row>
    <row r="307" spans="1:7" x14ac:dyDescent="0.35">
      <c r="A307" t="s">
        <v>23642</v>
      </c>
      <c r="B307" t="s">
        <v>27783</v>
      </c>
      <c r="C307">
        <v>6</v>
      </c>
      <c r="D307">
        <v>61</v>
      </c>
      <c r="E307">
        <v>0.7</v>
      </c>
      <c r="F307">
        <v>31.75</v>
      </c>
      <c r="G307">
        <v>30.8</v>
      </c>
    </row>
    <row r="308" spans="1:7" x14ac:dyDescent="0.35">
      <c r="A308" t="s">
        <v>23643</v>
      </c>
      <c r="B308" t="s">
        <v>27784</v>
      </c>
      <c r="C308">
        <v>6</v>
      </c>
      <c r="D308">
        <v>15</v>
      </c>
      <c r="E308">
        <v>0.75</v>
      </c>
      <c r="F308">
        <v>8.9499999999999993</v>
      </c>
      <c r="G308">
        <v>8.68</v>
      </c>
    </row>
    <row r="309" spans="1:7" x14ac:dyDescent="0.35">
      <c r="A309" t="s">
        <v>23644</v>
      </c>
      <c r="B309" t="s">
        <v>27785</v>
      </c>
      <c r="C309">
        <v>6</v>
      </c>
      <c r="D309">
        <v>40</v>
      </c>
      <c r="E309">
        <v>0.6</v>
      </c>
      <c r="F309">
        <v>27.25</v>
      </c>
      <c r="G309">
        <v>26.43</v>
      </c>
    </row>
    <row r="310" spans="1:7" x14ac:dyDescent="0.35">
      <c r="A310" t="s">
        <v>23645</v>
      </c>
      <c r="B310" t="s">
        <v>27786</v>
      </c>
      <c r="C310">
        <v>6</v>
      </c>
      <c r="D310">
        <v>48</v>
      </c>
      <c r="E310">
        <v>0.7</v>
      </c>
      <c r="F310">
        <v>67.5</v>
      </c>
      <c r="G310">
        <v>67.5</v>
      </c>
    </row>
    <row r="311" spans="1:7" x14ac:dyDescent="0.35">
      <c r="A311" t="s">
        <v>23646</v>
      </c>
      <c r="B311" t="s">
        <v>27787</v>
      </c>
      <c r="C311">
        <v>6</v>
      </c>
      <c r="D311">
        <v>48</v>
      </c>
      <c r="E311">
        <v>0.7</v>
      </c>
      <c r="F311">
        <v>59.85</v>
      </c>
      <c r="G311">
        <v>58.05</v>
      </c>
    </row>
    <row r="312" spans="1:7" x14ac:dyDescent="0.35">
      <c r="A312" t="s">
        <v>23647</v>
      </c>
      <c r="B312" t="s">
        <v>27788</v>
      </c>
      <c r="C312">
        <v>6</v>
      </c>
      <c r="D312">
        <v>35.200000000000003</v>
      </c>
      <c r="E312">
        <v>0.7</v>
      </c>
      <c r="F312">
        <v>15.95</v>
      </c>
      <c r="G312">
        <v>15.47</v>
      </c>
    </row>
    <row r="313" spans="1:7" x14ac:dyDescent="0.35">
      <c r="A313" t="s">
        <v>23648</v>
      </c>
      <c r="B313" t="s">
        <v>27789</v>
      </c>
      <c r="C313">
        <v>6</v>
      </c>
      <c r="D313">
        <v>35.200000000000003</v>
      </c>
      <c r="E313">
        <v>0.7</v>
      </c>
      <c r="F313">
        <v>16.25</v>
      </c>
      <c r="G313">
        <v>15.76</v>
      </c>
    </row>
    <row r="314" spans="1:7" x14ac:dyDescent="0.35">
      <c r="A314" t="s">
        <v>23649</v>
      </c>
      <c r="B314" t="s">
        <v>27790</v>
      </c>
      <c r="C314">
        <v>6</v>
      </c>
      <c r="D314">
        <v>35.200000000000003</v>
      </c>
      <c r="E314">
        <v>0.7</v>
      </c>
      <c r="F314">
        <v>16.75</v>
      </c>
      <c r="G314">
        <v>16.25</v>
      </c>
    </row>
    <row r="315" spans="1:7" x14ac:dyDescent="0.35">
      <c r="A315" t="s">
        <v>23650</v>
      </c>
      <c r="B315" t="s">
        <v>27791</v>
      </c>
      <c r="C315">
        <v>6</v>
      </c>
      <c r="D315">
        <v>40</v>
      </c>
      <c r="E315">
        <v>0.7</v>
      </c>
      <c r="F315">
        <v>17.95</v>
      </c>
      <c r="G315">
        <v>17.95</v>
      </c>
    </row>
    <row r="316" spans="1:7" x14ac:dyDescent="0.35">
      <c r="A316" t="s">
        <v>23651</v>
      </c>
      <c r="B316" t="s">
        <v>27792</v>
      </c>
      <c r="C316">
        <v>12</v>
      </c>
      <c r="D316">
        <v>40</v>
      </c>
      <c r="E316">
        <v>1</v>
      </c>
      <c r="F316">
        <v>16.45</v>
      </c>
      <c r="G316">
        <v>15.96</v>
      </c>
    </row>
    <row r="317" spans="1:7" x14ac:dyDescent="0.35">
      <c r="A317" t="s">
        <v>23652</v>
      </c>
      <c r="B317" t="s">
        <v>27793</v>
      </c>
      <c r="C317">
        <v>6</v>
      </c>
      <c r="D317">
        <v>40</v>
      </c>
      <c r="E317">
        <v>0.7</v>
      </c>
      <c r="F317">
        <v>15.45</v>
      </c>
      <c r="G317">
        <v>14.99</v>
      </c>
    </row>
    <row r="318" spans="1:7" x14ac:dyDescent="0.35">
      <c r="A318" t="s">
        <v>23653</v>
      </c>
      <c r="B318" t="s">
        <v>27794</v>
      </c>
      <c r="C318">
        <v>6</v>
      </c>
      <c r="D318">
        <v>46</v>
      </c>
      <c r="E318">
        <v>1</v>
      </c>
      <c r="F318">
        <v>32.450000000000003</v>
      </c>
      <c r="G318">
        <v>31.48</v>
      </c>
    </row>
    <row r="319" spans="1:7" x14ac:dyDescent="0.35">
      <c r="A319" t="s">
        <v>23654</v>
      </c>
      <c r="B319" t="s">
        <v>27795</v>
      </c>
      <c r="C319">
        <v>6</v>
      </c>
      <c r="D319">
        <v>43</v>
      </c>
      <c r="E319">
        <v>0.7</v>
      </c>
      <c r="F319">
        <v>26.95</v>
      </c>
      <c r="G319">
        <v>26.14</v>
      </c>
    </row>
    <row r="320" spans="1:7" x14ac:dyDescent="0.35">
      <c r="A320" t="s">
        <v>23655</v>
      </c>
      <c r="B320" t="s">
        <v>27796</v>
      </c>
      <c r="C320">
        <v>6</v>
      </c>
      <c r="D320">
        <v>43</v>
      </c>
      <c r="E320">
        <v>0.7</v>
      </c>
      <c r="F320">
        <v>35</v>
      </c>
      <c r="G320">
        <v>35</v>
      </c>
    </row>
    <row r="321" spans="1:7" x14ac:dyDescent="0.35">
      <c r="A321" t="s">
        <v>23656</v>
      </c>
      <c r="B321" t="s">
        <v>27797</v>
      </c>
      <c r="C321">
        <v>6</v>
      </c>
      <c r="D321">
        <v>46</v>
      </c>
      <c r="E321">
        <v>0.7</v>
      </c>
      <c r="F321">
        <v>149.75</v>
      </c>
      <c r="G321">
        <v>145.26</v>
      </c>
    </row>
    <row r="322" spans="1:7" x14ac:dyDescent="0.35">
      <c r="A322" t="s">
        <v>23657</v>
      </c>
      <c r="B322" t="s">
        <v>27798</v>
      </c>
      <c r="C322">
        <v>6</v>
      </c>
      <c r="D322">
        <v>40</v>
      </c>
      <c r="E322">
        <v>0.7</v>
      </c>
      <c r="F322">
        <v>8.25</v>
      </c>
      <c r="G322">
        <v>8</v>
      </c>
    </row>
    <row r="323" spans="1:7" x14ac:dyDescent="0.35">
      <c r="A323" t="s">
        <v>23658</v>
      </c>
      <c r="B323" t="s">
        <v>27799</v>
      </c>
      <c r="C323">
        <v>12</v>
      </c>
      <c r="D323">
        <v>45</v>
      </c>
      <c r="E323">
        <v>0.25</v>
      </c>
      <c r="F323">
        <v>4.1500000000000004</v>
      </c>
      <c r="G323">
        <v>4.03</v>
      </c>
    </row>
    <row r="324" spans="1:7" x14ac:dyDescent="0.35">
      <c r="A324" t="s">
        <v>23659</v>
      </c>
      <c r="B324" t="s">
        <v>27800</v>
      </c>
      <c r="C324">
        <v>6</v>
      </c>
      <c r="D324">
        <v>46.5</v>
      </c>
      <c r="E324">
        <v>0.7</v>
      </c>
      <c r="F324">
        <v>26</v>
      </c>
      <c r="G324">
        <v>26</v>
      </c>
    </row>
    <row r="325" spans="1:7" x14ac:dyDescent="0.35">
      <c r="A325" t="s">
        <v>23660</v>
      </c>
      <c r="B325" t="s">
        <v>27801</v>
      </c>
      <c r="C325">
        <v>6</v>
      </c>
      <c r="D325">
        <v>40</v>
      </c>
      <c r="E325">
        <v>0.7</v>
      </c>
      <c r="F325">
        <v>25.95</v>
      </c>
      <c r="G325">
        <v>25.17</v>
      </c>
    </row>
    <row r="326" spans="1:7" x14ac:dyDescent="0.35">
      <c r="A326" t="s">
        <v>23661</v>
      </c>
      <c r="B326" t="s">
        <v>27802</v>
      </c>
      <c r="C326">
        <v>6</v>
      </c>
      <c r="D326">
        <v>40</v>
      </c>
      <c r="E326">
        <v>0.7</v>
      </c>
      <c r="F326">
        <v>31.95</v>
      </c>
      <c r="G326">
        <v>30.35</v>
      </c>
    </row>
    <row r="327" spans="1:7" x14ac:dyDescent="0.35">
      <c r="A327" t="s">
        <v>23662</v>
      </c>
      <c r="B327" t="s">
        <v>27803</v>
      </c>
      <c r="C327">
        <v>6</v>
      </c>
      <c r="D327">
        <v>54</v>
      </c>
      <c r="E327">
        <v>0.7</v>
      </c>
      <c r="F327">
        <v>22.25</v>
      </c>
      <c r="G327">
        <v>21.14</v>
      </c>
    </row>
    <row r="328" spans="1:7" x14ac:dyDescent="0.35">
      <c r="A328" t="s">
        <v>23663</v>
      </c>
      <c r="B328" t="s">
        <v>27804</v>
      </c>
      <c r="C328">
        <v>6</v>
      </c>
      <c r="D328">
        <v>42</v>
      </c>
      <c r="E328">
        <v>0.7</v>
      </c>
      <c r="F328">
        <v>12.45</v>
      </c>
      <c r="G328">
        <v>12.08</v>
      </c>
    </row>
    <row r="329" spans="1:7" x14ac:dyDescent="0.35">
      <c r="A329" t="s">
        <v>23664</v>
      </c>
      <c r="B329" t="s">
        <v>27805</v>
      </c>
      <c r="C329">
        <v>6</v>
      </c>
      <c r="D329">
        <v>40</v>
      </c>
      <c r="E329">
        <v>0.7</v>
      </c>
      <c r="F329">
        <v>31</v>
      </c>
      <c r="G329">
        <v>31</v>
      </c>
    </row>
    <row r="330" spans="1:7" x14ac:dyDescent="0.35">
      <c r="A330" t="s">
        <v>23665</v>
      </c>
      <c r="B330" t="s">
        <v>27806</v>
      </c>
      <c r="C330">
        <v>6</v>
      </c>
      <c r="D330">
        <v>40</v>
      </c>
      <c r="E330">
        <v>0.7</v>
      </c>
      <c r="F330">
        <v>17.95</v>
      </c>
      <c r="G330">
        <v>17.41</v>
      </c>
    </row>
    <row r="331" spans="1:7" x14ac:dyDescent="0.35">
      <c r="A331" t="s">
        <v>23666</v>
      </c>
      <c r="B331" t="s">
        <v>27807</v>
      </c>
      <c r="C331">
        <v>6</v>
      </c>
      <c r="D331">
        <v>43</v>
      </c>
      <c r="E331">
        <v>0.7</v>
      </c>
      <c r="F331">
        <v>20.05</v>
      </c>
      <c r="G331">
        <v>19.45</v>
      </c>
    </row>
    <row r="332" spans="1:7" x14ac:dyDescent="0.35">
      <c r="A332" t="s">
        <v>23667</v>
      </c>
      <c r="B332" t="s">
        <v>27808</v>
      </c>
      <c r="C332">
        <v>6</v>
      </c>
      <c r="D332">
        <v>12.6</v>
      </c>
      <c r="E332">
        <v>0.75</v>
      </c>
      <c r="F332">
        <v>27.05</v>
      </c>
      <c r="G332">
        <v>26.24</v>
      </c>
    </row>
    <row r="333" spans="1:7" x14ac:dyDescent="0.35">
      <c r="A333" t="s">
        <v>23668</v>
      </c>
      <c r="B333" t="s">
        <v>27809</v>
      </c>
      <c r="C333">
        <v>6</v>
      </c>
      <c r="D333">
        <v>12</v>
      </c>
      <c r="E333">
        <v>0.75</v>
      </c>
      <c r="F333">
        <v>31.95</v>
      </c>
      <c r="G333">
        <v>31.95</v>
      </c>
    </row>
    <row r="334" spans="1:7" x14ac:dyDescent="0.35">
      <c r="A334" t="s">
        <v>23669</v>
      </c>
      <c r="B334" t="s">
        <v>27810</v>
      </c>
      <c r="C334">
        <v>6</v>
      </c>
      <c r="D334">
        <v>40</v>
      </c>
      <c r="E334">
        <v>0.7</v>
      </c>
      <c r="F334">
        <v>41.85</v>
      </c>
      <c r="G334">
        <v>40.590000000000003</v>
      </c>
    </row>
    <row r="335" spans="1:7" x14ac:dyDescent="0.35">
      <c r="A335" t="s">
        <v>23670</v>
      </c>
      <c r="B335" t="s">
        <v>27811</v>
      </c>
      <c r="C335">
        <v>6</v>
      </c>
      <c r="D335">
        <v>33</v>
      </c>
      <c r="E335">
        <v>0.7</v>
      </c>
      <c r="F335">
        <v>9.75</v>
      </c>
      <c r="G335">
        <v>9.4600000000000009</v>
      </c>
    </row>
    <row r="336" spans="1:7" x14ac:dyDescent="0.35">
      <c r="A336" t="s">
        <v>23671</v>
      </c>
      <c r="B336" t="s">
        <v>27812</v>
      </c>
      <c r="C336">
        <v>60</v>
      </c>
      <c r="D336">
        <v>37.5</v>
      </c>
      <c r="E336">
        <v>0.05</v>
      </c>
      <c r="F336">
        <v>0.85</v>
      </c>
      <c r="G336">
        <v>0.82</v>
      </c>
    </row>
    <row r="337" spans="1:7" x14ac:dyDescent="0.35">
      <c r="A337" t="s">
        <v>23672</v>
      </c>
      <c r="B337" t="s">
        <v>27813</v>
      </c>
      <c r="C337">
        <v>6</v>
      </c>
      <c r="D337">
        <v>40</v>
      </c>
      <c r="E337">
        <v>1</v>
      </c>
      <c r="F337">
        <v>15</v>
      </c>
      <c r="G337">
        <v>15</v>
      </c>
    </row>
    <row r="338" spans="1:7" x14ac:dyDescent="0.35">
      <c r="A338" t="s">
        <v>23673</v>
      </c>
      <c r="B338" t="s">
        <v>27814</v>
      </c>
      <c r="C338">
        <v>6</v>
      </c>
      <c r="D338">
        <v>40</v>
      </c>
      <c r="E338">
        <v>1</v>
      </c>
      <c r="F338">
        <v>29.75</v>
      </c>
      <c r="G338">
        <v>28.86</v>
      </c>
    </row>
    <row r="339" spans="1:7" x14ac:dyDescent="0.35">
      <c r="A339" t="s">
        <v>23674</v>
      </c>
      <c r="B339" t="s">
        <v>27815</v>
      </c>
      <c r="C339">
        <v>6</v>
      </c>
      <c r="D339">
        <v>32</v>
      </c>
      <c r="E339">
        <v>0.7</v>
      </c>
      <c r="F339">
        <v>5.55</v>
      </c>
      <c r="G339">
        <v>5.38</v>
      </c>
    </row>
    <row r="340" spans="1:7" x14ac:dyDescent="0.35">
      <c r="A340" t="s">
        <v>23675</v>
      </c>
      <c r="B340" t="s">
        <v>27816</v>
      </c>
      <c r="C340">
        <v>6</v>
      </c>
      <c r="D340">
        <v>32</v>
      </c>
      <c r="E340">
        <v>1</v>
      </c>
      <c r="F340">
        <v>7.45</v>
      </c>
      <c r="G340">
        <v>7.45</v>
      </c>
    </row>
    <row r="341" spans="1:7" x14ac:dyDescent="0.35">
      <c r="A341" t="s">
        <v>23676</v>
      </c>
      <c r="B341" t="s">
        <v>27817</v>
      </c>
      <c r="C341">
        <v>6</v>
      </c>
      <c r="D341">
        <v>40</v>
      </c>
      <c r="E341">
        <v>1</v>
      </c>
      <c r="F341">
        <v>69.349999999999994</v>
      </c>
      <c r="G341">
        <v>67.27</v>
      </c>
    </row>
    <row r="342" spans="1:7" x14ac:dyDescent="0.35">
      <c r="A342" t="s">
        <v>23677</v>
      </c>
      <c r="B342" t="s">
        <v>27818</v>
      </c>
      <c r="C342">
        <v>12</v>
      </c>
      <c r="D342">
        <v>40</v>
      </c>
      <c r="E342">
        <v>0.5</v>
      </c>
      <c r="F342">
        <v>22.25</v>
      </c>
      <c r="G342">
        <v>21.58</v>
      </c>
    </row>
    <row r="343" spans="1:7" x14ac:dyDescent="0.35">
      <c r="A343" t="s">
        <v>23678</v>
      </c>
      <c r="B343" t="s">
        <v>27819</v>
      </c>
      <c r="C343">
        <v>6</v>
      </c>
      <c r="D343">
        <v>40</v>
      </c>
      <c r="E343">
        <v>1</v>
      </c>
      <c r="F343">
        <v>37.450000000000003</v>
      </c>
      <c r="G343">
        <v>36.33</v>
      </c>
    </row>
    <row r="344" spans="1:7" x14ac:dyDescent="0.35">
      <c r="A344" t="s">
        <v>23679</v>
      </c>
      <c r="B344" t="s">
        <v>27820</v>
      </c>
      <c r="C344">
        <v>6</v>
      </c>
      <c r="D344">
        <v>40</v>
      </c>
      <c r="E344">
        <v>1</v>
      </c>
      <c r="F344">
        <v>18.95</v>
      </c>
      <c r="G344">
        <v>18.38</v>
      </c>
    </row>
    <row r="345" spans="1:7" x14ac:dyDescent="0.35">
      <c r="A345" t="s">
        <v>23680</v>
      </c>
      <c r="B345" t="s">
        <v>27821</v>
      </c>
      <c r="C345">
        <v>12</v>
      </c>
      <c r="D345">
        <v>40</v>
      </c>
      <c r="E345">
        <v>0.5</v>
      </c>
      <c r="F345">
        <v>15.25</v>
      </c>
      <c r="G345">
        <v>14.79</v>
      </c>
    </row>
    <row r="346" spans="1:7" x14ac:dyDescent="0.35">
      <c r="A346" t="s">
        <v>23681</v>
      </c>
      <c r="B346" t="s">
        <v>27822</v>
      </c>
      <c r="C346">
        <v>6</v>
      </c>
      <c r="D346">
        <v>40</v>
      </c>
      <c r="E346">
        <v>0.7</v>
      </c>
      <c r="F346">
        <v>17.45</v>
      </c>
      <c r="G346">
        <v>16.93</v>
      </c>
    </row>
    <row r="347" spans="1:7" x14ac:dyDescent="0.35">
      <c r="A347" t="s">
        <v>23682</v>
      </c>
      <c r="B347" t="s">
        <v>27823</v>
      </c>
      <c r="C347">
        <v>6</v>
      </c>
      <c r="D347">
        <v>43</v>
      </c>
      <c r="E347">
        <v>0.7</v>
      </c>
      <c r="F347">
        <v>10.45</v>
      </c>
      <c r="G347">
        <v>10.14</v>
      </c>
    </row>
    <row r="348" spans="1:7" x14ac:dyDescent="0.35">
      <c r="A348" t="s">
        <v>23683</v>
      </c>
      <c r="B348" t="s">
        <v>27824</v>
      </c>
      <c r="C348">
        <v>6</v>
      </c>
      <c r="D348">
        <v>40</v>
      </c>
      <c r="E348">
        <v>0.7</v>
      </c>
      <c r="F348">
        <v>10.95</v>
      </c>
      <c r="G348">
        <v>10.62</v>
      </c>
    </row>
    <row r="349" spans="1:7" x14ac:dyDescent="0.35">
      <c r="A349" t="s">
        <v>23684</v>
      </c>
      <c r="B349" t="s">
        <v>27825</v>
      </c>
      <c r="C349">
        <v>6</v>
      </c>
      <c r="D349">
        <v>40</v>
      </c>
      <c r="E349">
        <v>0.7</v>
      </c>
      <c r="F349">
        <v>16.95</v>
      </c>
      <c r="G349">
        <v>16.440000000000001</v>
      </c>
    </row>
    <row r="350" spans="1:7" x14ac:dyDescent="0.35">
      <c r="A350" t="s">
        <v>23685</v>
      </c>
      <c r="B350" t="s">
        <v>27826</v>
      </c>
      <c r="C350">
        <v>6</v>
      </c>
      <c r="D350">
        <v>40</v>
      </c>
      <c r="E350">
        <v>0.7</v>
      </c>
      <c r="F350">
        <v>15.45</v>
      </c>
      <c r="G350">
        <v>14.99</v>
      </c>
    </row>
    <row r="351" spans="1:7" x14ac:dyDescent="0.35">
      <c r="A351" t="s">
        <v>23686</v>
      </c>
      <c r="B351" t="s">
        <v>27827</v>
      </c>
      <c r="C351">
        <v>6</v>
      </c>
      <c r="D351">
        <v>17</v>
      </c>
      <c r="E351">
        <v>0.7</v>
      </c>
      <c r="F351">
        <v>7.45</v>
      </c>
      <c r="G351">
        <v>7.23</v>
      </c>
    </row>
    <row r="352" spans="1:7" x14ac:dyDescent="0.35">
      <c r="A352" t="s">
        <v>23687</v>
      </c>
      <c r="B352" t="s">
        <v>27828</v>
      </c>
      <c r="C352">
        <v>6</v>
      </c>
      <c r="D352">
        <v>16.100000000000001</v>
      </c>
      <c r="E352">
        <v>0.7</v>
      </c>
      <c r="F352">
        <v>10.85</v>
      </c>
      <c r="G352">
        <v>10.52</v>
      </c>
    </row>
    <row r="353" spans="1:7" x14ac:dyDescent="0.35">
      <c r="A353" t="s">
        <v>23688</v>
      </c>
      <c r="B353" t="s">
        <v>27829</v>
      </c>
      <c r="C353">
        <v>6</v>
      </c>
      <c r="D353">
        <v>17</v>
      </c>
      <c r="E353">
        <v>0.7</v>
      </c>
      <c r="F353">
        <v>8.15</v>
      </c>
      <c r="G353">
        <v>7.91</v>
      </c>
    </row>
    <row r="354" spans="1:7" x14ac:dyDescent="0.35">
      <c r="A354" t="s">
        <v>23689</v>
      </c>
      <c r="B354" t="s">
        <v>27830</v>
      </c>
      <c r="C354">
        <v>6</v>
      </c>
      <c r="D354">
        <v>17</v>
      </c>
      <c r="E354">
        <v>0.7</v>
      </c>
      <c r="F354">
        <v>7.95</v>
      </c>
      <c r="G354">
        <v>7.71</v>
      </c>
    </row>
    <row r="355" spans="1:7" x14ac:dyDescent="0.35">
      <c r="A355" t="s">
        <v>23690</v>
      </c>
      <c r="B355" t="s">
        <v>27831</v>
      </c>
      <c r="C355">
        <v>6</v>
      </c>
      <c r="D355">
        <v>40</v>
      </c>
      <c r="E355">
        <v>0.7</v>
      </c>
      <c r="F355">
        <v>10.5</v>
      </c>
      <c r="G355">
        <v>10.5</v>
      </c>
    </row>
    <row r="356" spans="1:7" x14ac:dyDescent="0.35">
      <c r="A356" t="s">
        <v>23691</v>
      </c>
      <c r="B356" t="s">
        <v>27832</v>
      </c>
      <c r="C356">
        <v>6</v>
      </c>
      <c r="D356">
        <v>53.5</v>
      </c>
      <c r="E356">
        <v>0.7</v>
      </c>
      <c r="F356">
        <v>54.85</v>
      </c>
      <c r="G356">
        <v>53.2</v>
      </c>
    </row>
    <row r="357" spans="1:7" x14ac:dyDescent="0.35">
      <c r="A357" t="s">
        <v>23692</v>
      </c>
      <c r="B357" t="s">
        <v>27833</v>
      </c>
      <c r="C357">
        <v>6</v>
      </c>
      <c r="D357">
        <v>46</v>
      </c>
      <c r="E357">
        <v>0.5</v>
      </c>
      <c r="F357">
        <v>83.75</v>
      </c>
      <c r="G357">
        <v>81.239999999999995</v>
      </c>
    </row>
    <row r="358" spans="1:7" x14ac:dyDescent="0.35">
      <c r="A358" t="s">
        <v>23693</v>
      </c>
      <c r="B358" t="s">
        <v>27834</v>
      </c>
      <c r="C358">
        <v>12</v>
      </c>
      <c r="D358">
        <v>46</v>
      </c>
      <c r="E358">
        <v>0.5</v>
      </c>
      <c r="F358">
        <v>77.75</v>
      </c>
      <c r="G358">
        <v>75.42</v>
      </c>
    </row>
    <row r="359" spans="1:7" x14ac:dyDescent="0.35">
      <c r="A359" t="s">
        <v>23694</v>
      </c>
      <c r="B359" t="s">
        <v>27835</v>
      </c>
      <c r="C359">
        <v>12</v>
      </c>
      <c r="D359">
        <v>46</v>
      </c>
      <c r="E359">
        <v>0.5</v>
      </c>
      <c r="F359">
        <v>75.849999999999994</v>
      </c>
      <c r="G359">
        <v>73.569999999999993</v>
      </c>
    </row>
    <row r="360" spans="1:7" x14ac:dyDescent="0.35">
      <c r="A360" t="s">
        <v>23695</v>
      </c>
      <c r="B360" t="s">
        <v>27836</v>
      </c>
      <c r="C360">
        <v>6</v>
      </c>
      <c r="D360">
        <v>41.5</v>
      </c>
      <c r="E360">
        <v>0.5</v>
      </c>
      <c r="F360">
        <v>15.95</v>
      </c>
      <c r="G360">
        <v>15.47</v>
      </c>
    </row>
    <row r="361" spans="1:7" x14ac:dyDescent="0.35">
      <c r="A361" t="s">
        <v>23696</v>
      </c>
      <c r="B361" t="s">
        <v>27837</v>
      </c>
      <c r="C361">
        <v>6</v>
      </c>
      <c r="D361">
        <v>46</v>
      </c>
      <c r="E361">
        <v>0.7</v>
      </c>
      <c r="F361">
        <v>26.95</v>
      </c>
      <c r="G361">
        <v>26.14</v>
      </c>
    </row>
    <row r="362" spans="1:7" x14ac:dyDescent="0.35">
      <c r="A362" t="s">
        <v>23697</v>
      </c>
      <c r="B362" t="s">
        <v>27838</v>
      </c>
      <c r="C362">
        <v>6</v>
      </c>
      <c r="D362">
        <v>46</v>
      </c>
      <c r="E362">
        <v>0.7</v>
      </c>
      <c r="F362">
        <v>48.75</v>
      </c>
      <c r="G362">
        <v>48.75</v>
      </c>
    </row>
    <row r="363" spans="1:7" x14ac:dyDescent="0.35">
      <c r="A363" t="s">
        <v>23698</v>
      </c>
      <c r="B363" t="s">
        <v>27839</v>
      </c>
      <c r="C363">
        <v>6</v>
      </c>
      <c r="D363">
        <v>40</v>
      </c>
      <c r="E363">
        <v>0.7</v>
      </c>
      <c r="F363">
        <v>17.850000000000001</v>
      </c>
      <c r="G363">
        <v>17.309999999999999</v>
      </c>
    </row>
    <row r="364" spans="1:7" x14ac:dyDescent="0.35">
      <c r="A364" t="s">
        <v>23699</v>
      </c>
      <c r="B364" t="s">
        <v>27840</v>
      </c>
      <c r="C364">
        <v>12</v>
      </c>
      <c r="D364">
        <v>40</v>
      </c>
      <c r="E364">
        <v>1</v>
      </c>
      <c r="F364">
        <v>17.95</v>
      </c>
      <c r="G364">
        <v>17.95</v>
      </c>
    </row>
    <row r="365" spans="1:7" x14ac:dyDescent="0.35">
      <c r="A365" t="s">
        <v>23700</v>
      </c>
      <c r="B365" t="s">
        <v>27841</v>
      </c>
      <c r="C365">
        <v>6</v>
      </c>
      <c r="D365">
        <v>40</v>
      </c>
      <c r="E365">
        <v>1</v>
      </c>
      <c r="F365">
        <v>14.25</v>
      </c>
      <c r="G365">
        <v>13.82</v>
      </c>
    </row>
    <row r="366" spans="1:7" x14ac:dyDescent="0.35">
      <c r="A366" t="s">
        <v>23701</v>
      </c>
      <c r="B366" t="s">
        <v>27842</v>
      </c>
      <c r="C366">
        <v>120</v>
      </c>
      <c r="D366">
        <v>40</v>
      </c>
      <c r="E366">
        <v>0.05</v>
      </c>
      <c r="F366">
        <v>1.1499999999999999</v>
      </c>
      <c r="G366">
        <v>1.1499999999999999</v>
      </c>
    </row>
    <row r="367" spans="1:7" x14ac:dyDescent="0.35">
      <c r="A367" t="s">
        <v>23702</v>
      </c>
      <c r="B367" t="s">
        <v>27843</v>
      </c>
      <c r="C367">
        <v>6</v>
      </c>
      <c r="D367">
        <v>40</v>
      </c>
      <c r="E367">
        <v>0.7</v>
      </c>
      <c r="F367">
        <v>6.45</v>
      </c>
      <c r="G367">
        <v>6.26</v>
      </c>
    </row>
    <row r="368" spans="1:7" x14ac:dyDescent="0.35">
      <c r="A368" t="s">
        <v>23703</v>
      </c>
      <c r="B368" t="s">
        <v>27844</v>
      </c>
      <c r="C368">
        <v>3</v>
      </c>
      <c r="D368">
        <v>40</v>
      </c>
      <c r="E368">
        <v>3</v>
      </c>
      <c r="F368">
        <v>38.950000000000003</v>
      </c>
      <c r="G368">
        <v>37.78</v>
      </c>
    </row>
    <row r="369" spans="1:7" x14ac:dyDescent="0.35">
      <c r="A369" t="s">
        <v>23704</v>
      </c>
      <c r="B369" t="s">
        <v>27845</v>
      </c>
      <c r="C369">
        <v>6</v>
      </c>
      <c r="D369">
        <v>40</v>
      </c>
      <c r="E369">
        <v>0.7</v>
      </c>
      <c r="F369">
        <v>38.75</v>
      </c>
      <c r="G369">
        <v>37.590000000000003</v>
      </c>
    </row>
    <row r="370" spans="1:7" x14ac:dyDescent="0.35">
      <c r="A370" t="s">
        <v>23705</v>
      </c>
      <c r="B370" t="s">
        <v>27846</v>
      </c>
      <c r="C370">
        <v>60</v>
      </c>
      <c r="D370">
        <v>46</v>
      </c>
      <c r="E370">
        <v>0.05</v>
      </c>
      <c r="F370">
        <v>4</v>
      </c>
      <c r="G370">
        <v>4</v>
      </c>
    </row>
    <row r="371" spans="1:7" x14ac:dyDescent="0.35">
      <c r="A371" t="s">
        <v>23706</v>
      </c>
      <c r="B371" t="s">
        <v>27847</v>
      </c>
      <c r="C371">
        <v>6</v>
      </c>
      <c r="D371">
        <v>46</v>
      </c>
      <c r="E371">
        <v>0.7</v>
      </c>
      <c r="F371">
        <v>26.85</v>
      </c>
      <c r="G371">
        <v>26.85</v>
      </c>
    </row>
    <row r="372" spans="1:7" x14ac:dyDescent="0.35">
      <c r="A372" t="s">
        <v>23707</v>
      </c>
      <c r="B372" t="s">
        <v>27848</v>
      </c>
      <c r="C372">
        <v>6</v>
      </c>
      <c r="D372">
        <v>45</v>
      </c>
      <c r="E372">
        <v>0.7</v>
      </c>
      <c r="F372">
        <v>38.450000000000003</v>
      </c>
      <c r="G372">
        <v>37.299999999999997</v>
      </c>
    </row>
    <row r="373" spans="1:7" x14ac:dyDescent="0.35">
      <c r="A373" t="s">
        <v>23708</v>
      </c>
      <c r="B373" t="s">
        <v>27849</v>
      </c>
      <c r="C373">
        <v>6</v>
      </c>
      <c r="D373">
        <v>45</v>
      </c>
      <c r="E373">
        <v>0.7</v>
      </c>
      <c r="F373">
        <v>24</v>
      </c>
      <c r="G373">
        <v>24</v>
      </c>
    </row>
    <row r="374" spans="1:7" x14ac:dyDescent="0.35">
      <c r="A374" t="s">
        <v>23709</v>
      </c>
      <c r="B374" t="s">
        <v>27850</v>
      </c>
      <c r="C374">
        <v>6</v>
      </c>
      <c r="D374">
        <v>45</v>
      </c>
      <c r="E374">
        <v>0.7</v>
      </c>
      <c r="F374">
        <v>26.85</v>
      </c>
      <c r="G374">
        <v>26.04</v>
      </c>
    </row>
    <row r="375" spans="1:7" x14ac:dyDescent="0.35">
      <c r="A375" t="s">
        <v>23710</v>
      </c>
      <c r="B375" t="s">
        <v>27851</v>
      </c>
      <c r="C375">
        <v>6</v>
      </c>
      <c r="D375">
        <v>45</v>
      </c>
      <c r="E375">
        <v>0.7</v>
      </c>
      <c r="F375">
        <v>10.25</v>
      </c>
      <c r="G375">
        <v>10.25</v>
      </c>
    </row>
    <row r="376" spans="1:7" x14ac:dyDescent="0.35">
      <c r="A376" t="s">
        <v>23711</v>
      </c>
      <c r="B376" t="s">
        <v>27852</v>
      </c>
      <c r="C376">
        <v>6</v>
      </c>
      <c r="D376">
        <v>43.5</v>
      </c>
      <c r="E376">
        <v>0.7</v>
      </c>
      <c r="F376">
        <v>76.849999999999994</v>
      </c>
      <c r="G376">
        <v>74.540000000000006</v>
      </c>
    </row>
    <row r="377" spans="1:7" x14ac:dyDescent="0.35">
      <c r="A377" t="s">
        <v>23712</v>
      </c>
      <c r="B377" t="s">
        <v>27853</v>
      </c>
      <c r="C377">
        <v>6</v>
      </c>
      <c r="D377">
        <v>45</v>
      </c>
      <c r="E377">
        <v>0.7</v>
      </c>
      <c r="F377">
        <v>24.5</v>
      </c>
      <c r="G377">
        <v>24.5</v>
      </c>
    </row>
    <row r="378" spans="1:7" x14ac:dyDescent="0.35">
      <c r="A378" t="s">
        <v>23713</v>
      </c>
      <c r="B378" t="s">
        <v>27854</v>
      </c>
      <c r="C378">
        <v>6</v>
      </c>
      <c r="D378">
        <v>43</v>
      </c>
      <c r="E378">
        <v>0.7</v>
      </c>
      <c r="F378">
        <v>14.5</v>
      </c>
      <c r="G378">
        <v>14.5</v>
      </c>
    </row>
    <row r="379" spans="1:7" x14ac:dyDescent="0.35">
      <c r="A379" t="s">
        <v>23714</v>
      </c>
      <c r="B379" t="s">
        <v>27855</v>
      </c>
      <c r="C379">
        <v>6</v>
      </c>
      <c r="D379">
        <v>40</v>
      </c>
      <c r="E379">
        <v>0.7</v>
      </c>
      <c r="F379">
        <v>38.950000000000003</v>
      </c>
      <c r="G379">
        <v>37.78</v>
      </c>
    </row>
    <row r="380" spans="1:7" x14ac:dyDescent="0.35">
      <c r="A380" t="s">
        <v>23715</v>
      </c>
      <c r="B380" t="s">
        <v>27856</v>
      </c>
      <c r="C380">
        <v>6</v>
      </c>
      <c r="D380">
        <v>40</v>
      </c>
      <c r="E380">
        <v>0.7</v>
      </c>
      <c r="F380">
        <v>34.85</v>
      </c>
      <c r="G380">
        <v>33.799999999999997</v>
      </c>
    </row>
    <row r="381" spans="1:7" x14ac:dyDescent="0.35">
      <c r="A381" t="s">
        <v>23716</v>
      </c>
      <c r="B381" t="s">
        <v>27857</v>
      </c>
      <c r="C381">
        <v>6</v>
      </c>
      <c r="D381">
        <v>43</v>
      </c>
      <c r="E381">
        <v>0.7</v>
      </c>
      <c r="F381">
        <v>38.950000000000003</v>
      </c>
      <c r="G381">
        <v>37.78</v>
      </c>
    </row>
    <row r="382" spans="1:7" x14ac:dyDescent="0.35">
      <c r="A382" t="s">
        <v>23717</v>
      </c>
      <c r="B382" t="s">
        <v>27858</v>
      </c>
      <c r="C382">
        <v>6</v>
      </c>
      <c r="D382">
        <v>43</v>
      </c>
      <c r="E382">
        <v>0.7</v>
      </c>
      <c r="F382">
        <v>59.85</v>
      </c>
      <c r="G382">
        <v>58.05</v>
      </c>
    </row>
    <row r="383" spans="1:7" x14ac:dyDescent="0.35">
      <c r="A383" t="s">
        <v>23718</v>
      </c>
      <c r="B383" t="s">
        <v>27859</v>
      </c>
      <c r="C383">
        <v>6</v>
      </c>
      <c r="D383">
        <v>43</v>
      </c>
      <c r="E383">
        <v>0.7</v>
      </c>
      <c r="F383">
        <v>52.85</v>
      </c>
      <c r="G383">
        <v>51.26</v>
      </c>
    </row>
    <row r="384" spans="1:7" x14ac:dyDescent="0.35">
      <c r="A384" t="s">
        <v>23719</v>
      </c>
      <c r="B384" t="s">
        <v>27860</v>
      </c>
      <c r="C384">
        <v>6</v>
      </c>
      <c r="D384">
        <v>47.6</v>
      </c>
      <c r="E384">
        <v>0.7</v>
      </c>
      <c r="F384">
        <v>140.44999999999999</v>
      </c>
      <c r="G384">
        <v>136.24</v>
      </c>
    </row>
    <row r="385" spans="1:7" x14ac:dyDescent="0.35">
      <c r="A385" t="s">
        <v>23720</v>
      </c>
      <c r="B385" t="s">
        <v>27861</v>
      </c>
      <c r="C385">
        <v>3</v>
      </c>
      <c r="D385">
        <v>48.1</v>
      </c>
      <c r="E385">
        <v>0.7</v>
      </c>
      <c r="F385">
        <v>426.65</v>
      </c>
      <c r="G385">
        <v>413.85</v>
      </c>
    </row>
    <row r="386" spans="1:7" x14ac:dyDescent="0.35">
      <c r="A386" t="s">
        <v>23721</v>
      </c>
      <c r="B386" t="s">
        <v>27862</v>
      </c>
      <c r="C386">
        <v>3</v>
      </c>
      <c r="D386">
        <v>48</v>
      </c>
      <c r="E386">
        <v>0.7</v>
      </c>
      <c r="F386">
        <v>598.75</v>
      </c>
      <c r="G386">
        <v>580.79</v>
      </c>
    </row>
    <row r="387" spans="1:7" x14ac:dyDescent="0.35">
      <c r="A387" t="s">
        <v>23722</v>
      </c>
      <c r="B387" t="s">
        <v>27863</v>
      </c>
      <c r="C387">
        <v>6</v>
      </c>
      <c r="D387">
        <v>43</v>
      </c>
      <c r="E387">
        <v>0.7</v>
      </c>
      <c r="F387">
        <v>42.85</v>
      </c>
      <c r="G387">
        <v>41.56</v>
      </c>
    </row>
    <row r="388" spans="1:7" x14ac:dyDescent="0.35">
      <c r="A388" t="s">
        <v>23723</v>
      </c>
      <c r="B388" t="s">
        <v>27864</v>
      </c>
      <c r="C388">
        <v>6</v>
      </c>
      <c r="D388">
        <v>22</v>
      </c>
      <c r="E388">
        <v>0.5</v>
      </c>
      <c r="F388">
        <v>16.350000000000001</v>
      </c>
      <c r="G388">
        <v>15.86</v>
      </c>
    </row>
    <row r="389" spans="1:7" x14ac:dyDescent="0.35">
      <c r="A389" t="s">
        <v>23724</v>
      </c>
      <c r="B389" t="s">
        <v>27865</v>
      </c>
      <c r="C389">
        <v>6</v>
      </c>
      <c r="D389">
        <v>23</v>
      </c>
      <c r="E389">
        <v>0.7</v>
      </c>
      <c r="F389">
        <v>16.350000000000001</v>
      </c>
      <c r="G389">
        <v>15.86</v>
      </c>
    </row>
    <row r="390" spans="1:7" x14ac:dyDescent="0.35">
      <c r="A390" t="s">
        <v>23725</v>
      </c>
      <c r="B390" t="s">
        <v>27866</v>
      </c>
      <c r="C390">
        <v>6</v>
      </c>
      <c r="D390">
        <v>40</v>
      </c>
      <c r="E390">
        <v>0.7</v>
      </c>
      <c r="F390">
        <v>11.5</v>
      </c>
      <c r="G390">
        <v>11.5</v>
      </c>
    </row>
    <row r="391" spans="1:7" x14ac:dyDescent="0.35">
      <c r="A391" t="s">
        <v>23726</v>
      </c>
      <c r="B391" t="s">
        <v>27867</v>
      </c>
      <c r="C391">
        <v>6</v>
      </c>
      <c r="D391">
        <v>33</v>
      </c>
      <c r="E391">
        <v>0.7</v>
      </c>
      <c r="F391">
        <v>8.15</v>
      </c>
      <c r="G391">
        <v>7.91</v>
      </c>
    </row>
    <row r="392" spans="1:7" x14ac:dyDescent="0.35">
      <c r="A392" t="s">
        <v>23727</v>
      </c>
      <c r="B392" t="s">
        <v>27868</v>
      </c>
      <c r="C392">
        <v>6</v>
      </c>
      <c r="D392">
        <v>43</v>
      </c>
      <c r="E392">
        <v>0.7</v>
      </c>
      <c r="F392">
        <v>16.45</v>
      </c>
      <c r="G392">
        <v>15.96</v>
      </c>
    </row>
    <row r="393" spans="1:7" x14ac:dyDescent="0.35">
      <c r="A393" t="s">
        <v>23728</v>
      </c>
      <c r="B393" t="s">
        <v>27869</v>
      </c>
      <c r="C393">
        <v>6</v>
      </c>
      <c r="D393">
        <v>43</v>
      </c>
      <c r="E393">
        <v>0.7</v>
      </c>
      <c r="F393">
        <v>19</v>
      </c>
      <c r="G393">
        <v>19</v>
      </c>
    </row>
    <row r="394" spans="1:7" x14ac:dyDescent="0.35">
      <c r="A394" t="s">
        <v>23729</v>
      </c>
      <c r="B394" t="s">
        <v>27870</v>
      </c>
      <c r="C394">
        <v>6</v>
      </c>
      <c r="D394">
        <v>37.5</v>
      </c>
      <c r="E394">
        <v>0.7</v>
      </c>
      <c r="F394">
        <v>17</v>
      </c>
      <c r="G394">
        <v>17</v>
      </c>
    </row>
    <row r="395" spans="1:7" x14ac:dyDescent="0.35">
      <c r="A395" t="s">
        <v>23730</v>
      </c>
      <c r="B395" t="s">
        <v>27871</v>
      </c>
      <c r="C395">
        <v>6</v>
      </c>
      <c r="D395">
        <v>37.5</v>
      </c>
      <c r="E395">
        <v>0.7</v>
      </c>
      <c r="F395">
        <v>19.5</v>
      </c>
      <c r="G395">
        <v>19.5</v>
      </c>
    </row>
    <row r="396" spans="1:7" x14ac:dyDescent="0.35">
      <c r="A396" t="s">
        <v>23731</v>
      </c>
      <c r="B396" t="s">
        <v>27872</v>
      </c>
      <c r="C396">
        <v>6</v>
      </c>
      <c r="D396">
        <v>40</v>
      </c>
      <c r="E396">
        <v>0.7</v>
      </c>
      <c r="F396">
        <v>10.45</v>
      </c>
      <c r="G396">
        <v>10.14</v>
      </c>
    </row>
    <row r="397" spans="1:7" x14ac:dyDescent="0.35">
      <c r="A397" t="s">
        <v>23732</v>
      </c>
      <c r="B397" t="s">
        <v>27873</v>
      </c>
      <c r="C397">
        <v>6</v>
      </c>
      <c r="D397">
        <v>37.5</v>
      </c>
      <c r="E397">
        <v>0.7</v>
      </c>
      <c r="F397">
        <v>5.45</v>
      </c>
      <c r="G397">
        <v>5.29</v>
      </c>
    </row>
    <row r="398" spans="1:7" x14ac:dyDescent="0.35">
      <c r="A398" t="s">
        <v>23733</v>
      </c>
      <c r="B398" t="s">
        <v>27874</v>
      </c>
      <c r="C398">
        <v>6</v>
      </c>
      <c r="D398">
        <v>37.5</v>
      </c>
      <c r="E398">
        <v>0.7</v>
      </c>
      <c r="F398">
        <v>7.35</v>
      </c>
      <c r="G398">
        <v>7.13</v>
      </c>
    </row>
    <row r="399" spans="1:7" x14ac:dyDescent="0.35">
      <c r="A399" t="s">
        <v>23734</v>
      </c>
      <c r="B399" t="s">
        <v>27875</v>
      </c>
      <c r="C399">
        <v>6</v>
      </c>
      <c r="D399">
        <v>37.5</v>
      </c>
      <c r="E399">
        <v>1</v>
      </c>
      <c r="F399">
        <v>8.9499999999999993</v>
      </c>
      <c r="G399">
        <v>8.68</v>
      </c>
    </row>
    <row r="400" spans="1:7" x14ac:dyDescent="0.35">
      <c r="A400" t="s">
        <v>23735</v>
      </c>
      <c r="B400" t="s">
        <v>27876</v>
      </c>
      <c r="C400">
        <v>6</v>
      </c>
      <c r="D400">
        <v>37.5</v>
      </c>
      <c r="E400">
        <v>0.7</v>
      </c>
      <c r="F400">
        <v>8.85</v>
      </c>
      <c r="G400">
        <v>8.58</v>
      </c>
    </row>
    <row r="401" spans="1:7" x14ac:dyDescent="0.35">
      <c r="A401" t="s">
        <v>23736</v>
      </c>
      <c r="B401" t="s">
        <v>27877</v>
      </c>
      <c r="C401">
        <v>6</v>
      </c>
      <c r="D401">
        <v>37.5</v>
      </c>
      <c r="E401">
        <v>1</v>
      </c>
      <c r="F401">
        <v>8.9499999999999993</v>
      </c>
      <c r="G401">
        <v>8.68</v>
      </c>
    </row>
    <row r="402" spans="1:7" x14ac:dyDescent="0.35">
      <c r="A402" t="s">
        <v>23737</v>
      </c>
      <c r="B402" t="s">
        <v>27878</v>
      </c>
      <c r="C402">
        <v>6</v>
      </c>
      <c r="D402">
        <v>38</v>
      </c>
      <c r="E402">
        <v>0.7</v>
      </c>
      <c r="F402">
        <v>12.25</v>
      </c>
      <c r="G402">
        <v>11.88</v>
      </c>
    </row>
    <row r="403" spans="1:7" x14ac:dyDescent="0.35">
      <c r="A403" t="s">
        <v>23738</v>
      </c>
      <c r="B403" t="s">
        <v>27879</v>
      </c>
      <c r="C403">
        <v>6</v>
      </c>
      <c r="D403">
        <v>38</v>
      </c>
      <c r="E403">
        <v>0.7</v>
      </c>
      <c r="F403">
        <v>12.65</v>
      </c>
      <c r="G403">
        <v>12.65</v>
      </c>
    </row>
    <row r="404" spans="1:7" x14ac:dyDescent="0.35">
      <c r="A404" t="s">
        <v>23739</v>
      </c>
      <c r="B404" t="s">
        <v>27880</v>
      </c>
      <c r="C404">
        <v>6</v>
      </c>
      <c r="D404">
        <v>38</v>
      </c>
      <c r="E404">
        <v>0.7</v>
      </c>
      <c r="F404">
        <v>17.95</v>
      </c>
      <c r="G404">
        <v>17.41</v>
      </c>
    </row>
    <row r="405" spans="1:7" x14ac:dyDescent="0.35">
      <c r="A405" t="s">
        <v>23740</v>
      </c>
      <c r="B405" t="s">
        <v>27881</v>
      </c>
      <c r="C405">
        <v>3</v>
      </c>
      <c r="D405">
        <v>43</v>
      </c>
      <c r="E405">
        <v>0.7</v>
      </c>
      <c r="F405">
        <v>81.650000000000006</v>
      </c>
      <c r="G405">
        <v>79.2</v>
      </c>
    </row>
    <row r="406" spans="1:7" x14ac:dyDescent="0.35">
      <c r="A406" t="s">
        <v>23741</v>
      </c>
      <c r="B406" t="s">
        <v>27882</v>
      </c>
      <c r="C406">
        <v>6</v>
      </c>
      <c r="D406">
        <v>40</v>
      </c>
      <c r="E406">
        <v>0.7</v>
      </c>
      <c r="F406">
        <v>24.25</v>
      </c>
      <c r="G406">
        <v>23.52</v>
      </c>
    </row>
    <row r="407" spans="1:7" x14ac:dyDescent="0.35">
      <c r="A407" t="s">
        <v>23742</v>
      </c>
      <c r="B407" t="s">
        <v>27883</v>
      </c>
      <c r="C407">
        <v>6</v>
      </c>
      <c r="D407">
        <v>37.5</v>
      </c>
      <c r="E407">
        <v>0.7</v>
      </c>
      <c r="F407">
        <v>13.45</v>
      </c>
      <c r="G407">
        <v>13.05</v>
      </c>
    </row>
    <row r="408" spans="1:7" x14ac:dyDescent="0.35">
      <c r="A408" t="s">
        <v>23743</v>
      </c>
      <c r="B408" t="s">
        <v>27884</v>
      </c>
      <c r="C408">
        <v>6</v>
      </c>
      <c r="D408">
        <v>40</v>
      </c>
      <c r="E408">
        <v>0.7</v>
      </c>
      <c r="F408">
        <v>87.25</v>
      </c>
      <c r="G408">
        <v>87.25</v>
      </c>
    </row>
    <row r="409" spans="1:7" x14ac:dyDescent="0.35">
      <c r="A409" t="s">
        <v>23744</v>
      </c>
      <c r="B409" t="s">
        <v>27885</v>
      </c>
      <c r="C409">
        <v>6</v>
      </c>
      <c r="D409">
        <v>40</v>
      </c>
      <c r="E409">
        <v>1</v>
      </c>
      <c r="F409">
        <v>79.25</v>
      </c>
      <c r="G409">
        <v>76.87</v>
      </c>
    </row>
    <row r="410" spans="1:7" x14ac:dyDescent="0.35">
      <c r="A410" t="s">
        <v>23745</v>
      </c>
      <c r="B410" t="s">
        <v>27886</v>
      </c>
      <c r="C410">
        <v>6</v>
      </c>
      <c r="D410">
        <v>46</v>
      </c>
      <c r="E410">
        <v>0.7</v>
      </c>
      <c r="F410">
        <v>19.95</v>
      </c>
      <c r="G410">
        <v>19.350000000000001</v>
      </c>
    </row>
    <row r="411" spans="1:7" x14ac:dyDescent="0.35">
      <c r="A411" t="s">
        <v>23746</v>
      </c>
      <c r="B411" t="s">
        <v>27887</v>
      </c>
      <c r="C411">
        <v>6</v>
      </c>
      <c r="D411">
        <v>40</v>
      </c>
      <c r="E411">
        <v>0.7</v>
      </c>
      <c r="F411">
        <v>14.25</v>
      </c>
      <c r="G411">
        <v>13.82</v>
      </c>
    </row>
    <row r="412" spans="1:7" x14ac:dyDescent="0.35">
      <c r="A412" t="s">
        <v>23747</v>
      </c>
      <c r="B412" t="s">
        <v>27888</v>
      </c>
      <c r="C412">
        <v>6</v>
      </c>
      <c r="D412">
        <v>42</v>
      </c>
      <c r="E412">
        <v>0.7</v>
      </c>
      <c r="F412">
        <v>84.75</v>
      </c>
      <c r="G412">
        <v>82.21</v>
      </c>
    </row>
    <row r="413" spans="1:7" x14ac:dyDescent="0.35">
      <c r="A413" t="s">
        <v>23748</v>
      </c>
      <c r="B413" t="s">
        <v>27889</v>
      </c>
      <c r="C413">
        <v>6</v>
      </c>
      <c r="D413">
        <v>40</v>
      </c>
      <c r="E413">
        <v>0.7</v>
      </c>
      <c r="F413">
        <v>30.95</v>
      </c>
      <c r="G413">
        <v>30.02</v>
      </c>
    </row>
    <row r="414" spans="1:7" x14ac:dyDescent="0.35">
      <c r="A414" t="s">
        <v>23749</v>
      </c>
      <c r="B414" t="s">
        <v>27890</v>
      </c>
      <c r="C414">
        <v>6</v>
      </c>
      <c r="D414">
        <v>41.8</v>
      </c>
      <c r="E414">
        <v>0.7</v>
      </c>
      <c r="F414">
        <v>18.649999999999999</v>
      </c>
      <c r="G414">
        <v>18.09</v>
      </c>
    </row>
    <row r="415" spans="1:7" x14ac:dyDescent="0.35">
      <c r="A415" t="s">
        <v>23750</v>
      </c>
      <c r="B415" t="s">
        <v>27891</v>
      </c>
      <c r="C415">
        <v>6</v>
      </c>
      <c r="D415">
        <v>41.8</v>
      </c>
      <c r="E415">
        <v>0.7</v>
      </c>
      <c r="F415">
        <v>15.95</v>
      </c>
      <c r="G415">
        <v>15.47</v>
      </c>
    </row>
    <row r="416" spans="1:7" x14ac:dyDescent="0.35">
      <c r="A416" t="s">
        <v>23751</v>
      </c>
      <c r="B416" t="s">
        <v>27892</v>
      </c>
      <c r="C416">
        <v>6</v>
      </c>
      <c r="D416">
        <v>40</v>
      </c>
      <c r="E416">
        <v>0.7</v>
      </c>
      <c r="F416">
        <v>31.95</v>
      </c>
      <c r="G416">
        <v>31.95</v>
      </c>
    </row>
    <row r="417" spans="1:7" x14ac:dyDescent="0.35">
      <c r="A417" t="s">
        <v>23752</v>
      </c>
      <c r="B417" t="s">
        <v>27893</v>
      </c>
      <c r="C417">
        <v>6</v>
      </c>
      <c r="D417">
        <v>20</v>
      </c>
      <c r="E417">
        <v>1</v>
      </c>
      <c r="F417">
        <v>13.95</v>
      </c>
      <c r="G417">
        <v>13.25</v>
      </c>
    </row>
    <row r="418" spans="1:7" x14ac:dyDescent="0.35">
      <c r="A418" t="s">
        <v>23753</v>
      </c>
      <c r="B418" t="s">
        <v>27894</v>
      </c>
      <c r="C418">
        <v>6</v>
      </c>
      <c r="D418">
        <v>43.3</v>
      </c>
      <c r="E418">
        <v>0.7</v>
      </c>
      <c r="F418">
        <v>15.45</v>
      </c>
      <c r="G418">
        <v>15.45</v>
      </c>
    </row>
    <row r="419" spans="1:7" x14ac:dyDescent="0.35">
      <c r="A419" t="s">
        <v>23754</v>
      </c>
      <c r="B419" t="s">
        <v>27895</v>
      </c>
      <c r="C419">
        <v>6</v>
      </c>
      <c r="D419">
        <v>43.3</v>
      </c>
      <c r="E419">
        <v>0.5</v>
      </c>
      <c r="F419">
        <v>12</v>
      </c>
      <c r="G419">
        <v>12</v>
      </c>
    </row>
    <row r="420" spans="1:7" x14ac:dyDescent="0.35">
      <c r="A420" t="s">
        <v>23755</v>
      </c>
      <c r="B420" t="s">
        <v>27896</v>
      </c>
      <c r="C420">
        <v>6</v>
      </c>
      <c r="D420">
        <v>42.4</v>
      </c>
      <c r="E420">
        <v>0.5</v>
      </c>
      <c r="F420">
        <v>16.95</v>
      </c>
      <c r="G420">
        <v>16.95</v>
      </c>
    </row>
    <row r="421" spans="1:7" x14ac:dyDescent="0.35">
      <c r="A421" t="s">
        <v>23756</v>
      </c>
      <c r="B421" t="s">
        <v>27897</v>
      </c>
      <c r="C421">
        <v>3</v>
      </c>
      <c r="D421">
        <v>43.3</v>
      </c>
      <c r="E421">
        <v>1.5</v>
      </c>
      <c r="F421">
        <v>32.15</v>
      </c>
      <c r="G421">
        <v>31.19</v>
      </c>
    </row>
    <row r="422" spans="1:7" x14ac:dyDescent="0.35">
      <c r="A422" t="s">
        <v>23757</v>
      </c>
      <c r="B422" t="s">
        <v>27898</v>
      </c>
      <c r="C422">
        <v>6</v>
      </c>
      <c r="D422">
        <v>21</v>
      </c>
      <c r="E422">
        <v>0.7</v>
      </c>
      <c r="F422">
        <v>6</v>
      </c>
      <c r="G422">
        <v>6</v>
      </c>
    </row>
    <row r="423" spans="1:7" x14ac:dyDescent="0.35">
      <c r="A423" t="s">
        <v>23758</v>
      </c>
      <c r="B423" t="s">
        <v>27899</v>
      </c>
      <c r="C423">
        <v>6</v>
      </c>
      <c r="D423">
        <v>16</v>
      </c>
      <c r="E423">
        <v>0.7</v>
      </c>
      <c r="F423">
        <v>4.6500000000000004</v>
      </c>
      <c r="G423">
        <v>4.51</v>
      </c>
    </row>
    <row r="424" spans="1:7" x14ac:dyDescent="0.35">
      <c r="A424" t="s">
        <v>23759</v>
      </c>
      <c r="B424" t="s">
        <v>27900</v>
      </c>
      <c r="C424">
        <v>6</v>
      </c>
      <c r="D424">
        <v>16</v>
      </c>
      <c r="E424">
        <v>1</v>
      </c>
      <c r="F424">
        <v>5.15</v>
      </c>
      <c r="G424">
        <v>5</v>
      </c>
    </row>
    <row r="425" spans="1:7" x14ac:dyDescent="0.35">
      <c r="A425" t="s">
        <v>23760</v>
      </c>
      <c r="B425" t="s">
        <v>27901</v>
      </c>
      <c r="C425">
        <v>6</v>
      </c>
      <c r="D425">
        <v>45</v>
      </c>
      <c r="E425">
        <v>0.5</v>
      </c>
      <c r="F425">
        <v>22.25</v>
      </c>
      <c r="G425">
        <v>21.58</v>
      </c>
    </row>
    <row r="426" spans="1:7" x14ac:dyDescent="0.35">
      <c r="A426" t="s">
        <v>23761</v>
      </c>
      <c r="B426" t="s">
        <v>27902</v>
      </c>
      <c r="C426">
        <v>6</v>
      </c>
      <c r="D426">
        <v>45</v>
      </c>
      <c r="E426">
        <v>0.5</v>
      </c>
      <c r="F426">
        <v>19.850000000000001</v>
      </c>
      <c r="G426">
        <v>19.25</v>
      </c>
    </row>
    <row r="427" spans="1:7" x14ac:dyDescent="0.35">
      <c r="A427" t="s">
        <v>23762</v>
      </c>
      <c r="B427" t="s">
        <v>27903</v>
      </c>
      <c r="C427">
        <v>6</v>
      </c>
      <c r="D427">
        <v>47</v>
      </c>
      <c r="E427">
        <v>0.5</v>
      </c>
      <c r="F427">
        <v>18.75</v>
      </c>
      <c r="G427">
        <v>18.190000000000001</v>
      </c>
    </row>
    <row r="428" spans="1:7" x14ac:dyDescent="0.35">
      <c r="A428" t="s">
        <v>23763</v>
      </c>
      <c r="B428" t="s">
        <v>27904</v>
      </c>
      <c r="C428">
        <v>6</v>
      </c>
      <c r="D428">
        <v>43</v>
      </c>
      <c r="E428">
        <v>0.7</v>
      </c>
      <c r="F428">
        <v>11.95</v>
      </c>
      <c r="G428">
        <v>11.59</v>
      </c>
    </row>
    <row r="429" spans="1:7" x14ac:dyDescent="0.35">
      <c r="A429" t="s">
        <v>23764</v>
      </c>
      <c r="B429" t="s">
        <v>27905</v>
      </c>
      <c r="C429">
        <v>6</v>
      </c>
      <c r="D429">
        <v>43</v>
      </c>
      <c r="E429">
        <v>0.7</v>
      </c>
      <c r="F429">
        <v>13.25</v>
      </c>
      <c r="G429">
        <v>12.85</v>
      </c>
    </row>
    <row r="430" spans="1:7" x14ac:dyDescent="0.35">
      <c r="A430" t="s">
        <v>23765</v>
      </c>
      <c r="B430" t="s">
        <v>27906</v>
      </c>
      <c r="C430">
        <v>6</v>
      </c>
      <c r="D430">
        <v>37.5</v>
      </c>
      <c r="E430">
        <v>0.7</v>
      </c>
      <c r="F430">
        <v>6</v>
      </c>
      <c r="G430">
        <v>6</v>
      </c>
    </row>
    <row r="431" spans="1:7" x14ac:dyDescent="0.35">
      <c r="A431" t="s">
        <v>23766</v>
      </c>
      <c r="B431" t="s">
        <v>27907</v>
      </c>
      <c r="C431">
        <v>6</v>
      </c>
      <c r="D431">
        <v>40</v>
      </c>
      <c r="E431">
        <v>0.7</v>
      </c>
      <c r="F431">
        <v>12.15</v>
      </c>
      <c r="G431">
        <v>11.79</v>
      </c>
    </row>
    <row r="432" spans="1:7" x14ac:dyDescent="0.35">
      <c r="A432" t="s">
        <v>23767</v>
      </c>
      <c r="B432" t="s">
        <v>27908</v>
      </c>
      <c r="C432">
        <v>6</v>
      </c>
      <c r="D432">
        <v>30</v>
      </c>
      <c r="E432">
        <v>1</v>
      </c>
      <c r="F432">
        <v>8.15</v>
      </c>
      <c r="G432">
        <v>7.74</v>
      </c>
    </row>
    <row r="433" spans="1:7" x14ac:dyDescent="0.35">
      <c r="A433" t="s">
        <v>23768</v>
      </c>
      <c r="B433" t="s">
        <v>27909</v>
      </c>
      <c r="C433">
        <v>6</v>
      </c>
      <c r="D433">
        <v>40</v>
      </c>
      <c r="E433">
        <v>0.7</v>
      </c>
      <c r="F433">
        <v>9.85</v>
      </c>
      <c r="G433">
        <v>9.5500000000000007</v>
      </c>
    </row>
    <row r="434" spans="1:7" x14ac:dyDescent="0.35">
      <c r="A434" t="s">
        <v>23769</v>
      </c>
      <c r="B434" t="s">
        <v>27910</v>
      </c>
      <c r="C434">
        <v>6</v>
      </c>
      <c r="D434">
        <v>40</v>
      </c>
      <c r="E434">
        <v>0.7</v>
      </c>
      <c r="F434">
        <v>6.95</v>
      </c>
      <c r="G434">
        <v>6.74</v>
      </c>
    </row>
    <row r="435" spans="1:7" x14ac:dyDescent="0.35">
      <c r="A435" t="s">
        <v>23770</v>
      </c>
      <c r="B435" t="s">
        <v>27911</v>
      </c>
      <c r="C435">
        <v>6</v>
      </c>
      <c r="D435">
        <v>40</v>
      </c>
      <c r="E435">
        <v>1</v>
      </c>
      <c r="F435">
        <v>10.75</v>
      </c>
      <c r="G435">
        <v>10.43</v>
      </c>
    </row>
    <row r="436" spans="1:7" x14ac:dyDescent="0.35">
      <c r="A436" t="s">
        <v>23771</v>
      </c>
      <c r="B436" t="s">
        <v>27912</v>
      </c>
      <c r="C436">
        <v>6</v>
      </c>
      <c r="D436">
        <v>40</v>
      </c>
      <c r="E436">
        <v>0.7</v>
      </c>
      <c r="F436">
        <v>15.75</v>
      </c>
      <c r="G436">
        <v>15.28</v>
      </c>
    </row>
    <row r="437" spans="1:7" x14ac:dyDescent="0.35">
      <c r="A437" t="s">
        <v>23772</v>
      </c>
      <c r="B437" t="s">
        <v>27913</v>
      </c>
      <c r="C437">
        <v>6</v>
      </c>
      <c r="D437">
        <v>40</v>
      </c>
      <c r="E437">
        <v>1</v>
      </c>
      <c r="F437">
        <v>9</v>
      </c>
      <c r="G437">
        <v>9</v>
      </c>
    </row>
    <row r="438" spans="1:7" x14ac:dyDescent="0.35">
      <c r="A438" t="s">
        <v>23773</v>
      </c>
      <c r="B438" t="s">
        <v>27914</v>
      </c>
      <c r="C438">
        <v>6</v>
      </c>
      <c r="D438">
        <v>43</v>
      </c>
      <c r="E438">
        <v>0.7</v>
      </c>
      <c r="F438">
        <v>19.05</v>
      </c>
      <c r="G438">
        <v>18.48</v>
      </c>
    </row>
    <row r="439" spans="1:7" x14ac:dyDescent="0.35">
      <c r="A439" t="s">
        <v>23774</v>
      </c>
      <c r="B439" t="s">
        <v>27915</v>
      </c>
      <c r="C439">
        <v>6</v>
      </c>
      <c r="D439">
        <v>40</v>
      </c>
      <c r="E439">
        <v>0.7</v>
      </c>
      <c r="F439">
        <v>12.45</v>
      </c>
      <c r="G439">
        <v>12.08</v>
      </c>
    </row>
    <row r="440" spans="1:7" x14ac:dyDescent="0.35">
      <c r="A440" t="s">
        <v>23775</v>
      </c>
      <c r="B440" t="s">
        <v>27916</v>
      </c>
      <c r="C440">
        <v>6</v>
      </c>
      <c r="D440">
        <v>40</v>
      </c>
      <c r="E440">
        <v>0.7</v>
      </c>
      <c r="F440">
        <v>22</v>
      </c>
      <c r="G440">
        <v>22</v>
      </c>
    </row>
    <row r="441" spans="1:7" x14ac:dyDescent="0.35">
      <c r="A441" t="s">
        <v>23776</v>
      </c>
      <c r="B441" t="s">
        <v>27917</v>
      </c>
      <c r="C441">
        <v>6</v>
      </c>
      <c r="D441">
        <v>40</v>
      </c>
      <c r="E441">
        <v>1</v>
      </c>
      <c r="F441">
        <v>12.95</v>
      </c>
      <c r="G441">
        <v>12.56</v>
      </c>
    </row>
    <row r="442" spans="1:7" x14ac:dyDescent="0.35">
      <c r="A442" t="s">
        <v>23777</v>
      </c>
      <c r="B442" t="s">
        <v>27918</v>
      </c>
      <c r="C442">
        <v>6</v>
      </c>
      <c r="D442">
        <v>35</v>
      </c>
      <c r="E442">
        <v>0.7</v>
      </c>
      <c r="F442">
        <v>6</v>
      </c>
      <c r="G442">
        <v>6</v>
      </c>
    </row>
    <row r="443" spans="1:7" x14ac:dyDescent="0.35">
      <c r="A443" t="s">
        <v>23778</v>
      </c>
      <c r="B443" t="s">
        <v>27919</v>
      </c>
      <c r="C443">
        <v>6</v>
      </c>
      <c r="D443">
        <v>35</v>
      </c>
      <c r="E443">
        <v>0.7</v>
      </c>
      <c r="F443">
        <v>10</v>
      </c>
      <c r="G443">
        <v>10</v>
      </c>
    </row>
    <row r="444" spans="1:7" x14ac:dyDescent="0.35">
      <c r="A444" t="s">
        <v>23779</v>
      </c>
      <c r="B444" t="s">
        <v>27920</v>
      </c>
      <c r="C444">
        <v>6</v>
      </c>
      <c r="D444">
        <v>37.5</v>
      </c>
      <c r="E444">
        <v>0.7</v>
      </c>
      <c r="F444">
        <v>4</v>
      </c>
      <c r="G444">
        <v>4</v>
      </c>
    </row>
    <row r="445" spans="1:7" x14ac:dyDescent="0.35">
      <c r="A445" t="s">
        <v>23780</v>
      </c>
      <c r="B445" t="s">
        <v>27921</v>
      </c>
      <c r="C445">
        <v>6</v>
      </c>
      <c r="D445">
        <v>37.5</v>
      </c>
      <c r="E445">
        <v>0.7</v>
      </c>
      <c r="F445">
        <v>4</v>
      </c>
      <c r="G445">
        <v>4</v>
      </c>
    </row>
    <row r="446" spans="1:7" x14ac:dyDescent="0.35">
      <c r="A446" t="s">
        <v>23781</v>
      </c>
      <c r="B446" t="s">
        <v>27922</v>
      </c>
      <c r="C446">
        <v>6</v>
      </c>
      <c r="D446">
        <v>38</v>
      </c>
      <c r="E446">
        <v>0.7</v>
      </c>
      <c r="F446">
        <v>5.75</v>
      </c>
      <c r="G446">
        <v>5.58</v>
      </c>
    </row>
    <row r="447" spans="1:7" x14ac:dyDescent="0.35">
      <c r="A447" t="s">
        <v>23782</v>
      </c>
      <c r="B447" t="s">
        <v>27923</v>
      </c>
      <c r="C447">
        <v>6</v>
      </c>
      <c r="D447">
        <v>45</v>
      </c>
      <c r="E447">
        <v>0.7</v>
      </c>
      <c r="F447">
        <v>12.95</v>
      </c>
      <c r="G447">
        <v>12.56</v>
      </c>
    </row>
    <row r="448" spans="1:7" x14ac:dyDescent="0.35">
      <c r="A448" t="s">
        <v>23783</v>
      </c>
      <c r="B448" t="s">
        <v>27924</v>
      </c>
      <c r="C448">
        <v>120</v>
      </c>
      <c r="D448">
        <v>40</v>
      </c>
      <c r="E448">
        <v>0.05</v>
      </c>
      <c r="F448">
        <v>1.05</v>
      </c>
      <c r="G448">
        <v>1.02</v>
      </c>
    </row>
    <row r="449" spans="1:7" x14ac:dyDescent="0.35">
      <c r="A449" t="s">
        <v>23784</v>
      </c>
      <c r="B449" t="s">
        <v>27925</v>
      </c>
      <c r="C449">
        <v>6</v>
      </c>
      <c r="D449">
        <v>40</v>
      </c>
      <c r="E449">
        <v>0.7</v>
      </c>
      <c r="F449">
        <v>6.65</v>
      </c>
      <c r="G449">
        <v>6.45</v>
      </c>
    </row>
    <row r="450" spans="1:7" x14ac:dyDescent="0.35">
      <c r="A450" t="s">
        <v>23785</v>
      </c>
      <c r="B450" t="s">
        <v>27926</v>
      </c>
      <c r="C450">
        <v>6</v>
      </c>
      <c r="D450">
        <v>40</v>
      </c>
      <c r="E450">
        <v>1</v>
      </c>
      <c r="F450">
        <v>8.15</v>
      </c>
      <c r="G450">
        <v>7.91</v>
      </c>
    </row>
    <row r="451" spans="1:7" x14ac:dyDescent="0.35">
      <c r="A451" t="s">
        <v>23786</v>
      </c>
      <c r="B451" t="s">
        <v>27927</v>
      </c>
      <c r="C451">
        <v>6</v>
      </c>
      <c r="D451">
        <v>37.5</v>
      </c>
      <c r="E451">
        <v>0.7</v>
      </c>
      <c r="F451">
        <v>7.45</v>
      </c>
      <c r="G451">
        <v>7.23</v>
      </c>
    </row>
    <row r="452" spans="1:7" x14ac:dyDescent="0.35">
      <c r="A452" t="s">
        <v>23787</v>
      </c>
      <c r="B452" t="s">
        <v>27928</v>
      </c>
      <c r="C452">
        <v>6</v>
      </c>
      <c r="D452">
        <v>43</v>
      </c>
      <c r="E452">
        <v>0.7</v>
      </c>
      <c r="F452">
        <v>19.850000000000001</v>
      </c>
      <c r="G452">
        <v>18.86</v>
      </c>
    </row>
    <row r="453" spans="1:7" x14ac:dyDescent="0.35">
      <c r="A453" t="s">
        <v>23788</v>
      </c>
      <c r="B453" t="s">
        <v>27929</v>
      </c>
      <c r="C453">
        <v>6</v>
      </c>
      <c r="D453">
        <v>43</v>
      </c>
      <c r="E453">
        <v>0.7</v>
      </c>
      <c r="F453">
        <v>30.25</v>
      </c>
      <c r="G453">
        <v>29.34</v>
      </c>
    </row>
    <row r="454" spans="1:7" x14ac:dyDescent="0.35">
      <c r="A454" t="s">
        <v>23789</v>
      </c>
      <c r="B454" t="s">
        <v>27930</v>
      </c>
      <c r="C454">
        <v>6</v>
      </c>
      <c r="D454">
        <v>43</v>
      </c>
      <c r="E454">
        <v>0.7</v>
      </c>
      <c r="F454">
        <v>36.950000000000003</v>
      </c>
      <c r="G454">
        <v>35.840000000000003</v>
      </c>
    </row>
    <row r="455" spans="1:7" x14ac:dyDescent="0.35">
      <c r="A455" t="s">
        <v>23790</v>
      </c>
      <c r="B455" t="s">
        <v>27931</v>
      </c>
      <c r="C455">
        <v>6</v>
      </c>
      <c r="D455">
        <v>43</v>
      </c>
      <c r="E455">
        <v>0.7</v>
      </c>
      <c r="F455">
        <v>47.05</v>
      </c>
      <c r="G455">
        <v>45.64</v>
      </c>
    </row>
    <row r="456" spans="1:7" x14ac:dyDescent="0.35">
      <c r="A456" t="s">
        <v>23791</v>
      </c>
      <c r="B456" t="s">
        <v>27932</v>
      </c>
      <c r="C456">
        <v>6</v>
      </c>
      <c r="D456">
        <v>40</v>
      </c>
      <c r="E456">
        <v>0.5</v>
      </c>
      <c r="F456">
        <v>14.85</v>
      </c>
      <c r="G456">
        <v>14.4</v>
      </c>
    </row>
    <row r="457" spans="1:7" x14ac:dyDescent="0.35">
      <c r="A457" t="s">
        <v>23792</v>
      </c>
      <c r="B457" t="s">
        <v>27933</v>
      </c>
      <c r="C457">
        <v>6</v>
      </c>
      <c r="D457">
        <v>43</v>
      </c>
      <c r="E457">
        <v>0.5</v>
      </c>
      <c r="F457">
        <v>20.25</v>
      </c>
      <c r="G457">
        <v>19.64</v>
      </c>
    </row>
    <row r="458" spans="1:7" x14ac:dyDescent="0.35">
      <c r="A458" t="s">
        <v>23793</v>
      </c>
      <c r="B458" t="s">
        <v>27934</v>
      </c>
      <c r="C458">
        <v>6</v>
      </c>
      <c r="D458">
        <v>41.4</v>
      </c>
      <c r="E458">
        <v>0.5</v>
      </c>
      <c r="F458">
        <v>14.85</v>
      </c>
      <c r="G458">
        <v>14.4</v>
      </c>
    </row>
    <row r="459" spans="1:7" x14ac:dyDescent="0.35">
      <c r="A459" t="s">
        <v>23794</v>
      </c>
      <c r="B459" t="s">
        <v>27935</v>
      </c>
      <c r="C459">
        <v>6</v>
      </c>
      <c r="D459">
        <v>40</v>
      </c>
      <c r="E459">
        <v>0.7</v>
      </c>
      <c r="F459">
        <v>39.65</v>
      </c>
      <c r="G459">
        <v>38.46</v>
      </c>
    </row>
    <row r="460" spans="1:7" x14ac:dyDescent="0.35">
      <c r="A460" t="s">
        <v>23795</v>
      </c>
      <c r="B460" t="s">
        <v>27936</v>
      </c>
      <c r="C460">
        <v>6</v>
      </c>
      <c r="D460">
        <v>40</v>
      </c>
      <c r="E460">
        <v>0.7</v>
      </c>
      <c r="F460">
        <v>50.85</v>
      </c>
      <c r="G460">
        <v>49.32</v>
      </c>
    </row>
    <row r="461" spans="1:7" x14ac:dyDescent="0.35">
      <c r="A461" t="s">
        <v>23796</v>
      </c>
      <c r="B461" t="s">
        <v>27937</v>
      </c>
      <c r="C461">
        <v>6</v>
      </c>
      <c r="D461">
        <v>45</v>
      </c>
      <c r="E461">
        <v>0.7</v>
      </c>
      <c r="F461">
        <v>25.85</v>
      </c>
      <c r="G461">
        <v>25.07</v>
      </c>
    </row>
    <row r="462" spans="1:7" x14ac:dyDescent="0.35">
      <c r="A462" t="s">
        <v>23797</v>
      </c>
      <c r="B462" t="s">
        <v>27938</v>
      </c>
      <c r="C462">
        <v>3</v>
      </c>
      <c r="D462">
        <v>43</v>
      </c>
      <c r="E462">
        <v>0.7</v>
      </c>
      <c r="F462">
        <v>32</v>
      </c>
      <c r="G462">
        <v>32</v>
      </c>
    </row>
    <row r="463" spans="1:7" x14ac:dyDescent="0.35">
      <c r="A463" t="s">
        <v>23798</v>
      </c>
      <c r="B463" t="s">
        <v>27939</v>
      </c>
      <c r="C463">
        <v>6</v>
      </c>
      <c r="D463">
        <v>40</v>
      </c>
      <c r="E463">
        <v>0.7</v>
      </c>
      <c r="F463">
        <v>18.5</v>
      </c>
      <c r="G463">
        <v>18.5</v>
      </c>
    </row>
    <row r="464" spans="1:7" x14ac:dyDescent="0.35">
      <c r="A464" t="s">
        <v>23799</v>
      </c>
      <c r="B464" t="s">
        <v>27940</v>
      </c>
      <c r="C464">
        <v>3</v>
      </c>
      <c r="D464">
        <v>43</v>
      </c>
      <c r="E464">
        <v>0.7</v>
      </c>
      <c r="F464">
        <v>46.15</v>
      </c>
      <c r="G464">
        <v>44.77</v>
      </c>
    </row>
    <row r="465" spans="1:7" x14ac:dyDescent="0.35">
      <c r="A465" t="s">
        <v>23800</v>
      </c>
      <c r="B465" t="s">
        <v>27941</v>
      </c>
      <c r="C465">
        <v>3</v>
      </c>
      <c r="D465">
        <v>43</v>
      </c>
      <c r="E465">
        <v>0.7</v>
      </c>
      <c r="F465">
        <v>31.85</v>
      </c>
      <c r="G465">
        <v>30.89</v>
      </c>
    </row>
    <row r="466" spans="1:7" x14ac:dyDescent="0.35">
      <c r="A466" t="s">
        <v>23801</v>
      </c>
      <c r="B466" t="s">
        <v>27942</v>
      </c>
      <c r="C466">
        <v>6</v>
      </c>
      <c r="D466">
        <v>40</v>
      </c>
      <c r="E466">
        <v>0.7</v>
      </c>
      <c r="F466">
        <v>26.25</v>
      </c>
      <c r="G466">
        <v>25.46</v>
      </c>
    </row>
    <row r="467" spans="1:7" x14ac:dyDescent="0.35">
      <c r="A467" t="s">
        <v>23802</v>
      </c>
      <c r="B467" t="s">
        <v>27943</v>
      </c>
      <c r="C467">
        <v>192</v>
      </c>
      <c r="D467">
        <v>40</v>
      </c>
      <c r="E467">
        <v>0.05</v>
      </c>
      <c r="F467">
        <v>0.45</v>
      </c>
      <c r="G467">
        <v>0.44</v>
      </c>
    </row>
    <row r="468" spans="1:7" x14ac:dyDescent="0.35">
      <c r="A468" t="s">
        <v>23803</v>
      </c>
      <c r="B468" t="s">
        <v>27944</v>
      </c>
      <c r="C468">
        <v>12</v>
      </c>
      <c r="D468">
        <v>40</v>
      </c>
      <c r="E468">
        <v>1</v>
      </c>
      <c r="F468">
        <v>4.3499999999999996</v>
      </c>
      <c r="G468">
        <v>4.22</v>
      </c>
    </row>
    <row r="469" spans="1:7" x14ac:dyDescent="0.35">
      <c r="A469" t="s">
        <v>23804</v>
      </c>
      <c r="B469" t="s">
        <v>27945</v>
      </c>
      <c r="C469">
        <v>6</v>
      </c>
      <c r="D469">
        <v>30</v>
      </c>
      <c r="E469">
        <v>0.7</v>
      </c>
      <c r="F469">
        <v>12.15</v>
      </c>
      <c r="G469">
        <v>11.79</v>
      </c>
    </row>
    <row r="470" spans="1:7" x14ac:dyDescent="0.35">
      <c r="A470" t="s">
        <v>23805</v>
      </c>
      <c r="B470" t="s">
        <v>27946</v>
      </c>
      <c r="C470">
        <v>6</v>
      </c>
      <c r="D470">
        <v>19</v>
      </c>
      <c r="E470">
        <v>0.75</v>
      </c>
      <c r="F470">
        <v>9.9499999999999993</v>
      </c>
      <c r="G470">
        <v>9.65</v>
      </c>
    </row>
    <row r="471" spans="1:7" x14ac:dyDescent="0.35">
      <c r="A471" t="s">
        <v>23806</v>
      </c>
      <c r="B471" t="s">
        <v>27947</v>
      </c>
      <c r="C471">
        <v>6</v>
      </c>
      <c r="D471">
        <v>18</v>
      </c>
      <c r="E471">
        <v>0.75</v>
      </c>
      <c r="F471">
        <v>14.45</v>
      </c>
      <c r="G471">
        <v>14.02</v>
      </c>
    </row>
    <row r="472" spans="1:7" x14ac:dyDescent="0.35">
      <c r="A472" t="s">
        <v>23807</v>
      </c>
      <c r="B472" t="s">
        <v>27948</v>
      </c>
      <c r="C472">
        <v>6</v>
      </c>
      <c r="D472">
        <v>16</v>
      </c>
      <c r="E472">
        <v>0.75</v>
      </c>
      <c r="F472">
        <v>15.65</v>
      </c>
      <c r="G472">
        <v>15.18</v>
      </c>
    </row>
    <row r="473" spans="1:7" x14ac:dyDescent="0.35">
      <c r="A473" t="s">
        <v>23808</v>
      </c>
      <c r="B473" t="s">
        <v>27949</v>
      </c>
      <c r="C473">
        <v>6</v>
      </c>
      <c r="D473">
        <v>18</v>
      </c>
      <c r="E473">
        <v>0.75</v>
      </c>
      <c r="F473">
        <v>13.95</v>
      </c>
      <c r="G473">
        <v>13.53</v>
      </c>
    </row>
    <row r="474" spans="1:7" x14ac:dyDescent="0.35">
      <c r="A474" t="s">
        <v>23809</v>
      </c>
      <c r="B474" t="s">
        <v>27950</v>
      </c>
      <c r="C474">
        <v>6</v>
      </c>
      <c r="D474">
        <v>38</v>
      </c>
      <c r="E474">
        <v>0.5</v>
      </c>
      <c r="F474">
        <v>9</v>
      </c>
      <c r="G474">
        <v>9</v>
      </c>
    </row>
    <row r="475" spans="1:7" x14ac:dyDescent="0.35">
      <c r="A475" t="s">
        <v>23810</v>
      </c>
      <c r="B475" t="s">
        <v>27951</v>
      </c>
      <c r="C475">
        <v>6</v>
      </c>
      <c r="D475">
        <v>40</v>
      </c>
      <c r="E475">
        <v>0.5</v>
      </c>
      <c r="F475">
        <v>9</v>
      </c>
      <c r="G475">
        <v>9</v>
      </c>
    </row>
    <row r="476" spans="1:7" x14ac:dyDescent="0.35">
      <c r="A476" t="s">
        <v>23811</v>
      </c>
      <c r="B476" t="s">
        <v>27952</v>
      </c>
      <c r="C476">
        <v>6</v>
      </c>
      <c r="D476">
        <v>40</v>
      </c>
      <c r="E476">
        <v>0.7</v>
      </c>
      <c r="F476">
        <v>12</v>
      </c>
      <c r="G476">
        <v>12</v>
      </c>
    </row>
    <row r="477" spans="1:7" x14ac:dyDescent="0.35">
      <c r="A477" t="s">
        <v>23812</v>
      </c>
      <c r="B477" t="s">
        <v>27952</v>
      </c>
      <c r="C477">
        <v>4</v>
      </c>
      <c r="D477">
        <v>40</v>
      </c>
      <c r="E477">
        <v>0.7</v>
      </c>
      <c r="F477">
        <v>13.25</v>
      </c>
      <c r="G477">
        <v>12.85</v>
      </c>
    </row>
    <row r="478" spans="1:7" x14ac:dyDescent="0.35">
      <c r="A478" t="s">
        <v>23813</v>
      </c>
      <c r="B478" t="s">
        <v>27953</v>
      </c>
      <c r="C478">
        <v>6</v>
      </c>
      <c r="D478">
        <v>40</v>
      </c>
      <c r="E478">
        <v>0.7</v>
      </c>
      <c r="F478">
        <v>23.95</v>
      </c>
      <c r="G478">
        <v>23.23</v>
      </c>
    </row>
    <row r="479" spans="1:7" x14ac:dyDescent="0.35">
      <c r="A479" t="s">
        <v>23814</v>
      </c>
      <c r="B479" t="s">
        <v>27954</v>
      </c>
      <c r="C479">
        <v>6</v>
      </c>
      <c r="D479">
        <v>40</v>
      </c>
      <c r="E479">
        <v>0.7</v>
      </c>
      <c r="F479">
        <v>17.95</v>
      </c>
      <c r="G479">
        <v>17.41</v>
      </c>
    </row>
    <row r="480" spans="1:7" x14ac:dyDescent="0.35">
      <c r="A480" t="s">
        <v>23815</v>
      </c>
      <c r="B480" t="s">
        <v>27955</v>
      </c>
      <c r="C480">
        <v>6</v>
      </c>
      <c r="D480">
        <v>40</v>
      </c>
      <c r="E480">
        <v>0.7</v>
      </c>
      <c r="F480">
        <v>23.85</v>
      </c>
      <c r="G480">
        <v>23.85</v>
      </c>
    </row>
    <row r="481" spans="1:7" x14ac:dyDescent="0.35">
      <c r="A481" t="s">
        <v>23816</v>
      </c>
      <c r="B481" t="s">
        <v>27956</v>
      </c>
      <c r="C481">
        <v>6</v>
      </c>
      <c r="D481">
        <v>40</v>
      </c>
      <c r="E481">
        <v>1.75</v>
      </c>
      <c r="F481">
        <v>54.85</v>
      </c>
      <c r="G481">
        <v>53.2</v>
      </c>
    </row>
    <row r="482" spans="1:7" x14ac:dyDescent="0.35">
      <c r="A482" t="s">
        <v>23817</v>
      </c>
      <c r="B482" t="s">
        <v>27957</v>
      </c>
      <c r="C482">
        <v>6</v>
      </c>
      <c r="D482">
        <v>40</v>
      </c>
      <c r="E482">
        <v>1</v>
      </c>
      <c r="F482">
        <v>22.25</v>
      </c>
      <c r="G482">
        <v>22.25</v>
      </c>
    </row>
    <row r="483" spans="1:7" x14ac:dyDescent="0.35">
      <c r="A483" t="s">
        <v>23818</v>
      </c>
      <c r="B483" t="s">
        <v>27958</v>
      </c>
      <c r="C483">
        <v>6</v>
      </c>
      <c r="D483">
        <v>40</v>
      </c>
      <c r="E483">
        <v>0.7</v>
      </c>
      <c r="F483">
        <v>28.95</v>
      </c>
      <c r="G483">
        <v>28.08</v>
      </c>
    </row>
    <row r="484" spans="1:7" x14ac:dyDescent="0.35">
      <c r="A484" t="s">
        <v>23819</v>
      </c>
      <c r="B484" t="s">
        <v>27959</v>
      </c>
      <c r="C484">
        <v>6</v>
      </c>
      <c r="D484">
        <v>40</v>
      </c>
      <c r="E484">
        <v>1</v>
      </c>
      <c r="F484">
        <v>25.95</v>
      </c>
      <c r="G484">
        <v>25.17</v>
      </c>
    </row>
    <row r="485" spans="1:7" x14ac:dyDescent="0.35">
      <c r="A485" t="s">
        <v>23820</v>
      </c>
      <c r="B485" t="s">
        <v>27960</v>
      </c>
      <c r="C485">
        <v>6</v>
      </c>
      <c r="D485">
        <v>50</v>
      </c>
      <c r="E485">
        <v>1</v>
      </c>
      <c r="F485">
        <v>34.75</v>
      </c>
      <c r="G485">
        <v>34.75</v>
      </c>
    </row>
    <row r="486" spans="1:7" x14ac:dyDescent="0.35">
      <c r="A486" t="s">
        <v>23821</v>
      </c>
      <c r="B486" t="s">
        <v>27961</v>
      </c>
      <c r="C486">
        <v>6</v>
      </c>
      <c r="D486">
        <v>40</v>
      </c>
      <c r="E486">
        <v>0.7</v>
      </c>
      <c r="F486">
        <v>20.55</v>
      </c>
      <c r="G486">
        <v>19.93</v>
      </c>
    </row>
    <row r="487" spans="1:7" x14ac:dyDescent="0.35">
      <c r="A487" t="s">
        <v>23822</v>
      </c>
      <c r="B487" t="s">
        <v>27962</v>
      </c>
      <c r="C487">
        <v>6</v>
      </c>
      <c r="D487">
        <v>46</v>
      </c>
      <c r="E487">
        <v>0.7</v>
      </c>
      <c r="F487">
        <v>56.85</v>
      </c>
      <c r="G487">
        <v>55.14</v>
      </c>
    </row>
    <row r="488" spans="1:7" x14ac:dyDescent="0.35">
      <c r="A488" t="s">
        <v>23823</v>
      </c>
      <c r="B488" t="s">
        <v>27963</v>
      </c>
      <c r="C488">
        <v>6</v>
      </c>
      <c r="D488">
        <v>40</v>
      </c>
      <c r="E488">
        <v>0.7</v>
      </c>
      <c r="F488">
        <v>10.25</v>
      </c>
      <c r="G488">
        <v>10.25</v>
      </c>
    </row>
    <row r="489" spans="1:7" x14ac:dyDescent="0.35">
      <c r="A489" t="s">
        <v>23824</v>
      </c>
      <c r="B489" t="s">
        <v>27964</v>
      </c>
      <c r="C489">
        <v>12</v>
      </c>
      <c r="D489">
        <v>40</v>
      </c>
      <c r="E489">
        <v>1</v>
      </c>
      <c r="F489">
        <v>14.75</v>
      </c>
      <c r="G489">
        <v>14.31</v>
      </c>
    </row>
    <row r="490" spans="1:7" x14ac:dyDescent="0.35">
      <c r="A490" t="s">
        <v>23825</v>
      </c>
      <c r="B490" t="s">
        <v>27965</v>
      </c>
      <c r="C490">
        <v>6</v>
      </c>
      <c r="D490">
        <v>43</v>
      </c>
      <c r="E490">
        <v>0.7</v>
      </c>
      <c r="F490">
        <v>21.95</v>
      </c>
      <c r="G490">
        <v>21.29</v>
      </c>
    </row>
    <row r="491" spans="1:7" x14ac:dyDescent="0.35">
      <c r="A491" t="s">
        <v>23826</v>
      </c>
      <c r="B491" t="s">
        <v>27966</v>
      </c>
      <c r="C491">
        <v>6</v>
      </c>
      <c r="D491">
        <v>46</v>
      </c>
      <c r="E491">
        <v>0.7</v>
      </c>
      <c r="F491">
        <v>19.25</v>
      </c>
      <c r="G491">
        <v>18.670000000000002</v>
      </c>
    </row>
    <row r="492" spans="1:7" x14ac:dyDescent="0.35">
      <c r="A492" t="s">
        <v>23827</v>
      </c>
      <c r="B492" t="s">
        <v>27967</v>
      </c>
      <c r="C492">
        <v>6</v>
      </c>
      <c r="D492">
        <v>43</v>
      </c>
      <c r="E492">
        <v>0.7</v>
      </c>
      <c r="F492">
        <v>17.95</v>
      </c>
      <c r="G492">
        <v>17.41</v>
      </c>
    </row>
    <row r="493" spans="1:7" x14ac:dyDescent="0.35">
      <c r="A493" t="s">
        <v>23828</v>
      </c>
      <c r="B493" t="s">
        <v>27968</v>
      </c>
      <c r="C493">
        <v>6</v>
      </c>
      <c r="D493">
        <v>43</v>
      </c>
      <c r="E493">
        <v>1</v>
      </c>
      <c r="F493">
        <v>31</v>
      </c>
      <c r="G493">
        <v>31</v>
      </c>
    </row>
    <row r="494" spans="1:7" x14ac:dyDescent="0.35">
      <c r="A494" t="s">
        <v>23829</v>
      </c>
      <c r="B494" t="s">
        <v>27969</v>
      </c>
      <c r="C494">
        <v>6</v>
      </c>
      <c r="D494">
        <v>46</v>
      </c>
      <c r="E494">
        <v>0.7</v>
      </c>
      <c r="F494">
        <v>23.15</v>
      </c>
      <c r="G494">
        <v>22.46</v>
      </c>
    </row>
    <row r="495" spans="1:7" x14ac:dyDescent="0.35">
      <c r="A495" t="s">
        <v>23830</v>
      </c>
      <c r="B495" t="s">
        <v>27970</v>
      </c>
      <c r="C495">
        <v>6</v>
      </c>
      <c r="D495">
        <v>46</v>
      </c>
      <c r="E495">
        <v>0.7</v>
      </c>
      <c r="F495">
        <v>99.85</v>
      </c>
      <c r="G495">
        <v>96.85</v>
      </c>
    </row>
    <row r="496" spans="1:7" x14ac:dyDescent="0.35">
      <c r="A496" t="s">
        <v>23831</v>
      </c>
      <c r="B496" t="s">
        <v>27971</v>
      </c>
      <c r="C496">
        <v>6</v>
      </c>
      <c r="D496">
        <v>55.7</v>
      </c>
      <c r="E496">
        <v>0.7</v>
      </c>
      <c r="F496">
        <v>260</v>
      </c>
      <c r="G496">
        <v>260</v>
      </c>
    </row>
    <row r="497" spans="1:7" x14ac:dyDescent="0.35">
      <c r="A497" t="s">
        <v>23832</v>
      </c>
      <c r="B497" t="s">
        <v>27972</v>
      </c>
      <c r="C497">
        <v>4</v>
      </c>
      <c r="D497">
        <v>46</v>
      </c>
      <c r="E497">
        <v>0.7</v>
      </c>
      <c r="F497">
        <v>232.85</v>
      </c>
      <c r="G497">
        <v>225.86</v>
      </c>
    </row>
    <row r="498" spans="1:7" x14ac:dyDescent="0.35">
      <c r="A498" t="s">
        <v>23833</v>
      </c>
      <c r="B498" t="s">
        <v>27973</v>
      </c>
      <c r="C498">
        <v>6</v>
      </c>
      <c r="D498">
        <v>53</v>
      </c>
      <c r="E498">
        <v>0.7</v>
      </c>
      <c r="F498">
        <v>450.45</v>
      </c>
      <c r="G498">
        <v>427.93</v>
      </c>
    </row>
    <row r="499" spans="1:7" x14ac:dyDescent="0.35">
      <c r="A499" t="s">
        <v>23834</v>
      </c>
      <c r="B499" t="s">
        <v>27974</v>
      </c>
      <c r="C499">
        <v>2</v>
      </c>
      <c r="D499">
        <v>46</v>
      </c>
      <c r="E499">
        <v>0.7</v>
      </c>
      <c r="F499">
        <v>419.75</v>
      </c>
      <c r="G499">
        <v>407.16</v>
      </c>
    </row>
    <row r="500" spans="1:7" x14ac:dyDescent="0.35">
      <c r="A500" t="s">
        <v>23835</v>
      </c>
      <c r="B500" t="s">
        <v>27975</v>
      </c>
      <c r="C500">
        <v>2</v>
      </c>
      <c r="D500">
        <v>46</v>
      </c>
      <c r="E500">
        <v>0.7</v>
      </c>
      <c r="F500">
        <v>367.55</v>
      </c>
      <c r="G500">
        <v>356.52</v>
      </c>
    </row>
    <row r="501" spans="1:7" x14ac:dyDescent="0.35">
      <c r="A501" t="s">
        <v>23836</v>
      </c>
      <c r="B501" t="s">
        <v>27976</v>
      </c>
      <c r="C501">
        <v>6</v>
      </c>
      <c r="D501">
        <v>48.9</v>
      </c>
      <c r="E501">
        <v>0.7</v>
      </c>
      <c r="F501">
        <v>59.95</v>
      </c>
      <c r="G501">
        <v>58.15</v>
      </c>
    </row>
    <row r="502" spans="1:7" x14ac:dyDescent="0.35">
      <c r="A502" t="s">
        <v>23837</v>
      </c>
      <c r="B502" t="s">
        <v>27977</v>
      </c>
      <c r="C502">
        <v>6</v>
      </c>
      <c r="D502">
        <v>46</v>
      </c>
      <c r="E502">
        <v>0.7</v>
      </c>
      <c r="F502">
        <v>24.25</v>
      </c>
      <c r="G502">
        <v>23.52</v>
      </c>
    </row>
    <row r="503" spans="1:7" x14ac:dyDescent="0.35">
      <c r="A503" t="s">
        <v>23838</v>
      </c>
      <c r="B503" t="s">
        <v>27978</v>
      </c>
      <c r="C503">
        <v>6</v>
      </c>
      <c r="D503">
        <v>46</v>
      </c>
      <c r="E503">
        <v>0.7</v>
      </c>
      <c r="F503">
        <v>24</v>
      </c>
      <c r="G503">
        <v>24</v>
      </c>
    </row>
    <row r="504" spans="1:7" x14ac:dyDescent="0.35">
      <c r="A504" t="s">
        <v>23839</v>
      </c>
      <c r="B504" t="s">
        <v>27979</v>
      </c>
      <c r="C504">
        <v>6</v>
      </c>
      <c r="D504">
        <v>46</v>
      </c>
      <c r="E504">
        <v>1</v>
      </c>
      <c r="F504">
        <v>31.95</v>
      </c>
      <c r="G504">
        <v>30.99</v>
      </c>
    </row>
    <row r="505" spans="1:7" x14ac:dyDescent="0.35">
      <c r="A505" t="s">
        <v>23840</v>
      </c>
      <c r="B505" t="s">
        <v>27980</v>
      </c>
      <c r="C505">
        <v>6</v>
      </c>
      <c r="D505">
        <v>52.8</v>
      </c>
      <c r="E505">
        <v>0.7</v>
      </c>
      <c r="F505">
        <v>28</v>
      </c>
      <c r="G505">
        <v>28</v>
      </c>
    </row>
    <row r="506" spans="1:7" x14ac:dyDescent="0.35">
      <c r="A506" t="s">
        <v>23841</v>
      </c>
      <c r="B506" t="s">
        <v>27981</v>
      </c>
      <c r="C506">
        <v>6</v>
      </c>
      <c r="D506">
        <v>46</v>
      </c>
      <c r="E506">
        <v>1</v>
      </c>
      <c r="F506">
        <v>28.75</v>
      </c>
      <c r="G506">
        <v>27.89</v>
      </c>
    </row>
    <row r="507" spans="1:7" x14ac:dyDescent="0.35">
      <c r="A507" t="s">
        <v>23842</v>
      </c>
      <c r="B507" t="s">
        <v>27982</v>
      </c>
      <c r="C507">
        <v>6</v>
      </c>
      <c r="D507">
        <v>43</v>
      </c>
      <c r="E507">
        <v>0.7</v>
      </c>
      <c r="F507">
        <v>39.75</v>
      </c>
      <c r="G507">
        <v>38.56</v>
      </c>
    </row>
    <row r="508" spans="1:7" x14ac:dyDescent="0.35">
      <c r="A508" t="s">
        <v>23843</v>
      </c>
      <c r="B508" t="s">
        <v>27983</v>
      </c>
      <c r="C508">
        <v>6</v>
      </c>
      <c r="D508">
        <v>43</v>
      </c>
      <c r="E508">
        <v>0.7</v>
      </c>
      <c r="F508">
        <v>21.65</v>
      </c>
      <c r="G508">
        <v>21</v>
      </c>
    </row>
    <row r="509" spans="1:7" x14ac:dyDescent="0.35">
      <c r="A509" t="s">
        <v>23844</v>
      </c>
      <c r="B509" t="s">
        <v>27984</v>
      </c>
      <c r="C509">
        <v>6</v>
      </c>
      <c r="D509">
        <v>43</v>
      </c>
      <c r="E509">
        <v>0.7</v>
      </c>
      <c r="F509">
        <v>46.75</v>
      </c>
      <c r="G509">
        <v>46.75</v>
      </c>
    </row>
    <row r="510" spans="1:7" x14ac:dyDescent="0.35">
      <c r="A510" t="s">
        <v>23845</v>
      </c>
      <c r="B510" t="s">
        <v>27985</v>
      </c>
      <c r="C510">
        <v>6</v>
      </c>
      <c r="D510">
        <v>46</v>
      </c>
      <c r="E510">
        <v>0.7</v>
      </c>
      <c r="F510">
        <v>31.65</v>
      </c>
      <c r="G510">
        <v>30.7</v>
      </c>
    </row>
    <row r="511" spans="1:7" x14ac:dyDescent="0.35">
      <c r="A511" t="s">
        <v>23846</v>
      </c>
      <c r="B511" t="s">
        <v>27986</v>
      </c>
      <c r="C511">
        <v>6</v>
      </c>
      <c r="D511">
        <v>46</v>
      </c>
      <c r="E511">
        <v>0.7</v>
      </c>
      <c r="F511">
        <v>27.45</v>
      </c>
      <c r="G511">
        <v>26.63</v>
      </c>
    </row>
    <row r="512" spans="1:7" x14ac:dyDescent="0.35">
      <c r="A512" t="s">
        <v>23847</v>
      </c>
      <c r="B512" t="s">
        <v>27987</v>
      </c>
      <c r="C512">
        <v>6</v>
      </c>
      <c r="D512">
        <v>46</v>
      </c>
      <c r="E512">
        <v>0.7</v>
      </c>
      <c r="F512">
        <v>28.65</v>
      </c>
      <c r="G512">
        <v>27.79</v>
      </c>
    </row>
    <row r="513" spans="1:7" x14ac:dyDescent="0.35">
      <c r="A513" t="s">
        <v>23848</v>
      </c>
      <c r="B513" t="s">
        <v>27988</v>
      </c>
      <c r="C513">
        <v>6</v>
      </c>
      <c r="D513">
        <v>43</v>
      </c>
      <c r="E513">
        <v>0.5</v>
      </c>
      <c r="F513">
        <v>16.75</v>
      </c>
      <c r="G513">
        <v>16.25</v>
      </c>
    </row>
    <row r="514" spans="1:7" x14ac:dyDescent="0.35">
      <c r="A514" t="s">
        <v>23849</v>
      </c>
      <c r="B514" t="s">
        <v>27989</v>
      </c>
      <c r="C514">
        <v>6</v>
      </c>
      <c r="D514">
        <v>18</v>
      </c>
      <c r="E514">
        <v>1</v>
      </c>
      <c r="F514">
        <v>3.45</v>
      </c>
      <c r="G514">
        <v>3.35</v>
      </c>
    </row>
    <row r="515" spans="1:7" x14ac:dyDescent="0.35">
      <c r="A515" t="s">
        <v>23850</v>
      </c>
      <c r="B515" t="s">
        <v>27990</v>
      </c>
      <c r="C515">
        <v>6</v>
      </c>
      <c r="D515">
        <v>17</v>
      </c>
      <c r="E515">
        <v>0.7</v>
      </c>
      <c r="F515">
        <v>4.45</v>
      </c>
      <c r="G515">
        <v>4.32</v>
      </c>
    </row>
    <row r="516" spans="1:7" x14ac:dyDescent="0.35">
      <c r="A516" t="s">
        <v>23851</v>
      </c>
      <c r="B516" t="s">
        <v>27991</v>
      </c>
      <c r="C516">
        <v>6</v>
      </c>
      <c r="D516">
        <v>50</v>
      </c>
      <c r="E516">
        <v>0.5</v>
      </c>
      <c r="F516">
        <v>2.65</v>
      </c>
      <c r="G516">
        <v>2.57</v>
      </c>
    </row>
    <row r="517" spans="1:7" x14ac:dyDescent="0.35">
      <c r="A517" t="s">
        <v>23852</v>
      </c>
      <c r="B517" t="s">
        <v>27992</v>
      </c>
      <c r="C517">
        <v>6</v>
      </c>
      <c r="D517">
        <v>15</v>
      </c>
      <c r="E517">
        <v>0.7</v>
      </c>
      <c r="F517">
        <v>4.05</v>
      </c>
      <c r="G517">
        <v>3.93</v>
      </c>
    </row>
    <row r="518" spans="1:7" x14ac:dyDescent="0.35">
      <c r="A518" t="s">
        <v>23853</v>
      </c>
      <c r="B518" t="s">
        <v>27993</v>
      </c>
      <c r="C518">
        <v>6</v>
      </c>
      <c r="D518">
        <v>15</v>
      </c>
      <c r="E518">
        <v>0.7</v>
      </c>
      <c r="F518">
        <v>2.5</v>
      </c>
      <c r="G518">
        <v>2.5</v>
      </c>
    </row>
    <row r="519" spans="1:7" x14ac:dyDescent="0.35">
      <c r="A519" t="s">
        <v>23854</v>
      </c>
      <c r="B519" t="s">
        <v>27994</v>
      </c>
      <c r="C519">
        <v>6</v>
      </c>
      <c r="D519">
        <v>16</v>
      </c>
      <c r="E519">
        <v>1</v>
      </c>
      <c r="F519">
        <v>3.75</v>
      </c>
      <c r="G519">
        <v>3.64</v>
      </c>
    </row>
    <row r="520" spans="1:7" x14ac:dyDescent="0.35">
      <c r="A520" t="s">
        <v>23855</v>
      </c>
      <c r="B520" t="s">
        <v>27995</v>
      </c>
      <c r="C520">
        <v>6</v>
      </c>
      <c r="D520">
        <v>16</v>
      </c>
      <c r="E520">
        <v>0.7</v>
      </c>
      <c r="F520">
        <v>2.5499999999999998</v>
      </c>
      <c r="G520">
        <v>2.4700000000000002</v>
      </c>
    </row>
    <row r="521" spans="1:7" x14ac:dyDescent="0.35">
      <c r="A521" t="s">
        <v>23856</v>
      </c>
      <c r="B521" t="s">
        <v>27996</v>
      </c>
      <c r="C521">
        <v>6</v>
      </c>
      <c r="D521">
        <v>46</v>
      </c>
      <c r="E521">
        <v>0.7</v>
      </c>
      <c r="F521">
        <v>22.75</v>
      </c>
      <c r="G521">
        <v>22.07</v>
      </c>
    </row>
    <row r="522" spans="1:7" x14ac:dyDescent="0.35">
      <c r="A522" t="s">
        <v>23857</v>
      </c>
      <c r="B522" t="s">
        <v>27997</v>
      </c>
      <c r="C522">
        <v>6</v>
      </c>
      <c r="D522">
        <v>50.3</v>
      </c>
      <c r="E522">
        <v>0.7</v>
      </c>
      <c r="F522">
        <v>38.450000000000003</v>
      </c>
      <c r="G522">
        <v>37.299999999999997</v>
      </c>
    </row>
    <row r="523" spans="1:7" x14ac:dyDescent="0.35">
      <c r="A523" t="s">
        <v>23858</v>
      </c>
      <c r="B523" t="s">
        <v>27998</v>
      </c>
      <c r="C523">
        <v>6</v>
      </c>
      <c r="D523">
        <v>38</v>
      </c>
      <c r="E523">
        <v>0.7</v>
      </c>
      <c r="F523">
        <v>14.75</v>
      </c>
      <c r="G523">
        <v>14.31</v>
      </c>
    </row>
    <row r="524" spans="1:7" x14ac:dyDescent="0.35">
      <c r="A524" t="s">
        <v>23859</v>
      </c>
      <c r="B524" t="s">
        <v>27999</v>
      </c>
      <c r="C524">
        <v>12</v>
      </c>
      <c r="D524">
        <v>40</v>
      </c>
      <c r="E524">
        <v>0.7</v>
      </c>
      <c r="F524">
        <v>9.65</v>
      </c>
      <c r="G524">
        <v>9.65</v>
      </c>
    </row>
    <row r="525" spans="1:7" x14ac:dyDescent="0.35">
      <c r="A525" t="s">
        <v>23860</v>
      </c>
      <c r="B525" t="s">
        <v>28000</v>
      </c>
      <c r="C525">
        <v>12</v>
      </c>
      <c r="D525">
        <v>38</v>
      </c>
      <c r="E525">
        <v>0.7</v>
      </c>
      <c r="F525">
        <v>6.45</v>
      </c>
      <c r="G525">
        <v>6.26</v>
      </c>
    </row>
    <row r="526" spans="1:7" x14ac:dyDescent="0.35">
      <c r="A526" t="s">
        <v>23861</v>
      </c>
      <c r="B526" t="s">
        <v>28001</v>
      </c>
      <c r="C526">
        <v>6</v>
      </c>
      <c r="D526">
        <v>37.5</v>
      </c>
      <c r="E526">
        <v>0.7</v>
      </c>
      <c r="F526">
        <v>13</v>
      </c>
      <c r="G526">
        <v>13</v>
      </c>
    </row>
    <row r="527" spans="1:7" x14ac:dyDescent="0.35">
      <c r="A527" t="s">
        <v>23862</v>
      </c>
      <c r="B527" t="s">
        <v>28002</v>
      </c>
      <c r="C527">
        <v>6</v>
      </c>
      <c r="D527">
        <v>38</v>
      </c>
      <c r="E527">
        <v>0.7</v>
      </c>
      <c r="F527">
        <v>13.45</v>
      </c>
      <c r="G527">
        <v>13.05</v>
      </c>
    </row>
    <row r="528" spans="1:7" x14ac:dyDescent="0.35">
      <c r="A528" t="s">
        <v>23863</v>
      </c>
      <c r="B528" t="s">
        <v>28003</v>
      </c>
      <c r="C528">
        <v>12</v>
      </c>
      <c r="D528">
        <v>37.5</v>
      </c>
      <c r="E528">
        <v>0.7</v>
      </c>
      <c r="F528">
        <v>5.65</v>
      </c>
      <c r="G528">
        <v>5.37</v>
      </c>
    </row>
    <row r="529" spans="1:7" x14ac:dyDescent="0.35">
      <c r="A529" t="s">
        <v>23864</v>
      </c>
      <c r="B529" t="s">
        <v>28004</v>
      </c>
      <c r="C529">
        <v>6</v>
      </c>
      <c r="D529">
        <v>12</v>
      </c>
      <c r="E529">
        <v>0.75</v>
      </c>
      <c r="F529">
        <v>6.55</v>
      </c>
      <c r="G529">
        <v>6.35</v>
      </c>
    </row>
    <row r="530" spans="1:7" x14ac:dyDescent="0.35">
      <c r="A530" t="s">
        <v>23865</v>
      </c>
      <c r="B530" t="s">
        <v>28005</v>
      </c>
      <c r="C530">
        <v>6</v>
      </c>
      <c r="D530">
        <v>12</v>
      </c>
      <c r="E530">
        <v>0.75</v>
      </c>
      <c r="F530">
        <v>6.65</v>
      </c>
      <c r="G530">
        <v>6.45</v>
      </c>
    </row>
    <row r="531" spans="1:7" x14ac:dyDescent="0.35">
      <c r="A531" t="s">
        <v>23866</v>
      </c>
      <c r="B531" t="s">
        <v>28006</v>
      </c>
      <c r="C531">
        <v>6</v>
      </c>
      <c r="D531">
        <v>42</v>
      </c>
      <c r="E531">
        <v>0.7</v>
      </c>
      <c r="F531">
        <v>35.85</v>
      </c>
      <c r="G531">
        <v>34.770000000000003</v>
      </c>
    </row>
    <row r="532" spans="1:7" x14ac:dyDescent="0.35">
      <c r="A532" t="s">
        <v>23867</v>
      </c>
      <c r="B532" t="s">
        <v>28007</v>
      </c>
      <c r="C532">
        <v>6</v>
      </c>
      <c r="D532">
        <v>43</v>
      </c>
      <c r="E532">
        <v>0.7</v>
      </c>
      <c r="F532">
        <v>32.35</v>
      </c>
      <c r="G532">
        <v>31.38</v>
      </c>
    </row>
    <row r="533" spans="1:7" x14ac:dyDescent="0.35">
      <c r="A533" t="s">
        <v>23868</v>
      </c>
      <c r="B533" t="s">
        <v>28008</v>
      </c>
      <c r="C533">
        <v>6</v>
      </c>
      <c r="D533">
        <v>43</v>
      </c>
      <c r="E533">
        <v>0.7</v>
      </c>
      <c r="F533">
        <v>32.35</v>
      </c>
      <c r="G533">
        <v>31.38</v>
      </c>
    </row>
    <row r="534" spans="1:7" x14ac:dyDescent="0.35">
      <c r="A534" t="s">
        <v>23869</v>
      </c>
      <c r="B534" t="s">
        <v>28009</v>
      </c>
      <c r="C534">
        <v>6</v>
      </c>
      <c r="D534">
        <v>43</v>
      </c>
      <c r="E534">
        <v>0.7</v>
      </c>
      <c r="F534">
        <v>27.75</v>
      </c>
      <c r="G534">
        <v>26.92</v>
      </c>
    </row>
    <row r="535" spans="1:7" x14ac:dyDescent="0.35">
      <c r="A535" t="s">
        <v>23870</v>
      </c>
      <c r="B535" t="s">
        <v>28010</v>
      </c>
      <c r="C535">
        <v>6</v>
      </c>
      <c r="D535">
        <v>43</v>
      </c>
      <c r="E535">
        <v>0.7</v>
      </c>
      <c r="F535">
        <v>10.85</v>
      </c>
      <c r="G535">
        <v>10.31</v>
      </c>
    </row>
    <row r="536" spans="1:7" x14ac:dyDescent="0.35">
      <c r="A536" t="s">
        <v>23871</v>
      </c>
      <c r="B536" t="s">
        <v>28011</v>
      </c>
      <c r="C536">
        <v>6</v>
      </c>
      <c r="D536">
        <v>30</v>
      </c>
      <c r="E536">
        <v>0.7</v>
      </c>
      <c r="F536">
        <v>14</v>
      </c>
      <c r="G536">
        <v>14</v>
      </c>
    </row>
    <row r="537" spans="1:7" x14ac:dyDescent="0.35">
      <c r="A537" t="s">
        <v>23872</v>
      </c>
      <c r="B537" t="s">
        <v>28012</v>
      </c>
      <c r="C537">
        <v>6</v>
      </c>
      <c r="D537">
        <v>46</v>
      </c>
      <c r="E537">
        <v>0.7</v>
      </c>
      <c r="F537">
        <v>40.85</v>
      </c>
      <c r="G537">
        <v>39.619999999999997</v>
      </c>
    </row>
    <row r="538" spans="1:7" x14ac:dyDescent="0.35">
      <c r="A538" t="s">
        <v>23873</v>
      </c>
      <c r="B538" t="s">
        <v>28013</v>
      </c>
      <c r="C538">
        <v>8</v>
      </c>
      <c r="D538">
        <v>42</v>
      </c>
      <c r="E538">
        <v>0.5</v>
      </c>
      <c r="F538">
        <v>36.25</v>
      </c>
      <c r="G538">
        <v>34.44</v>
      </c>
    </row>
    <row r="539" spans="1:7" x14ac:dyDescent="0.35">
      <c r="A539" t="s">
        <v>23874</v>
      </c>
      <c r="B539" t="s">
        <v>28014</v>
      </c>
      <c r="C539">
        <v>12</v>
      </c>
      <c r="D539">
        <v>50</v>
      </c>
      <c r="E539">
        <v>0.5</v>
      </c>
      <c r="F539">
        <v>18.5</v>
      </c>
      <c r="G539">
        <v>18.5</v>
      </c>
    </row>
    <row r="540" spans="1:7" x14ac:dyDescent="0.35">
      <c r="A540" t="s">
        <v>23875</v>
      </c>
      <c r="B540" t="s">
        <v>28015</v>
      </c>
      <c r="C540">
        <v>12</v>
      </c>
      <c r="D540">
        <v>59</v>
      </c>
      <c r="E540">
        <v>0.5</v>
      </c>
      <c r="F540">
        <v>14.85</v>
      </c>
      <c r="G540">
        <v>14.4</v>
      </c>
    </row>
    <row r="541" spans="1:7" x14ac:dyDescent="0.35">
      <c r="A541" t="s">
        <v>23876</v>
      </c>
      <c r="B541" t="s">
        <v>28016</v>
      </c>
      <c r="C541">
        <v>12</v>
      </c>
      <c r="D541">
        <v>40</v>
      </c>
      <c r="E541">
        <v>0.5</v>
      </c>
      <c r="F541">
        <v>11.75</v>
      </c>
      <c r="G541">
        <v>11.4</v>
      </c>
    </row>
    <row r="542" spans="1:7" x14ac:dyDescent="0.35">
      <c r="A542" t="s">
        <v>23877</v>
      </c>
      <c r="B542" t="s">
        <v>28017</v>
      </c>
      <c r="C542">
        <v>12</v>
      </c>
      <c r="D542">
        <v>24</v>
      </c>
      <c r="E542">
        <v>0.5</v>
      </c>
      <c r="F542">
        <v>9.65</v>
      </c>
      <c r="G542">
        <v>9.36</v>
      </c>
    </row>
    <row r="543" spans="1:7" x14ac:dyDescent="0.35">
      <c r="A543" t="s">
        <v>23878</v>
      </c>
      <c r="B543" t="s">
        <v>28018</v>
      </c>
      <c r="C543">
        <v>6</v>
      </c>
      <c r="D543">
        <v>41</v>
      </c>
      <c r="E543">
        <v>0.7</v>
      </c>
      <c r="F543">
        <v>32</v>
      </c>
      <c r="G543">
        <v>32</v>
      </c>
    </row>
    <row r="544" spans="1:7" x14ac:dyDescent="0.35">
      <c r="A544" t="s">
        <v>23879</v>
      </c>
      <c r="B544" t="s">
        <v>28019</v>
      </c>
      <c r="C544">
        <v>6</v>
      </c>
      <c r="D544">
        <v>45</v>
      </c>
      <c r="E544">
        <v>0.7</v>
      </c>
      <c r="F544">
        <v>109.75</v>
      </c>
      <c r="G544">
        <v>104.26</v>
      </c>
    </row>
    <row r="545" spans="1:7" x14ac:dyDescent="0.35">
      <c r="A545" t="s">
        <v>23880</v>
      </c>
      <c r="B545" t="s">
        <v>28020</v>
      </c>
      <c r="C545">
        <v>6</v>
      </c>
      <c r="D545">
        <v>40</v>
      </c>
      <c r="E545">
        <v>1</v>
      </c>
      <c r="F545">
        <v>15</v>
      </c>
      <c r="G545">
        <v>15</v>
      </c>
    </row>
    <row r="546" spans="1:7" x14ac:dyDescent="0.35">
      <c r="A546" t="s">
        <v>23881</v>
      </c>
      <c r="B546" t="s">
        <v>28021</v>
      </c>
      <c r="C546">
        <v>6</v>
      </c>
      <c r="D546">
        <v>46</v>
      </c>
      <c r="E546">
        <v>0.7</v>
      </c>
      <c r="F546">
        <v>27.5</v>
      </c>
      <c r="G546">
        <v>27.5</v>
      </c>
    </row>
    <row r="547" spans="1:7" x14ac:dyDescent="0.35">
      <c r="A547" t="s">
        <v>23882</v>
      </c>
      <c r="B547" t="s">
        <v>28022</v>
      </c>
      <c r="C547">
        <v>6</v>
      </c>
      <c r="D547">
        <v>48.3</v>
      </c>
      <c r="E547">
        <v>0.7</v>
      </c>
      <c r="F547">
        <v>132.85</v>
      </c>
      <c r="G547">
        <v>128.86000000000001</v>
      </c>
    </row>
    <row r="548" spans="1:7" x14ac:dyDescent="0.35">
      <c r="A548" t="s">
        <v>23883</v>
      </c>
      <c r="B548" t="s">
        <v>28023</v>
      </c>
      <c r="C548">
        <v>48</v>
      </c>
      <c r="D548">
        <v>46</v>
      </c>
      <c r="E548">
        <v>0.05</v>
      </c>
      <c r="F548">
        <v>3.05</v>
      </c>
      <c r="G548">
        <v>2.96</v>
      </c>
    </row>
    <row r="549" spans="1:7" x14ac:dyDescent="0.35">
      <c r="A549" t="s">
        <v>23884</v>
      </c>
      <c r="B549" t="s">
        <v>28024</v>
      </c>
      <c r="C549">
        <v>12</v>
      </c>
      <c r="D549">
        <v>46</v>
      </c>
      <c r="E549">
        <v>0.2</v>
      </c>
      <c r="F549">
        <v>9.65</v>
      </c>
      <c r="G549">
        <v>9.36</v>
      </c>
    </row>
    <row r="550" spans="1:7" x14ac:dyDescent="0.35">
      <c r="A550" t="s">
        <v>23885</v>
      </c>
      <c r="B550" t="s">
        <v>28025</v>
      </c>
      <c r="C550">
        <v>6</v>
      </c>
      <c r="D550">
        <v>46</v>
      </c>
      <c r="E550">
        <v>0.7</v>
      </c>
      <c r="F550">
        <v>20.5</v>
      </c>
      <c r="G550">
        <v>20.5</v>
      </c>
    </row>
    <row r="551" spans="1:7" x14ac:dyDescent="0.35">
      <c r="A551" t="s">
        <v>23886</v>
      </c>
      <c r="B551" t="s">
        <v>28026</v>
      </c>
      <c r="C551">
        <v>6</v>
      </c>
      <c r="D551">
        <v>46</v>
      </c>
      <c r="E551">
        <v>0.7</v>
      </c>
      <c r="F551">
        <v>20.5</v>
      </c>
      <c r="G551">
        <v>20.5</v>
      </c>
    </row>
    <row r="552" spans="1:7" x14ac:dyDescent="0.35">
      <c r="A552" t="s">
        <v>23887</v>
      </c>
      <c r="B552" t="s">
        <v>28027</v>
      </c>
      <c r="C552">
        <v>6</v>
      </c>
      <c r="D552">
        <v>52.8</v>
      </c>
      <c r="E552">
        <v>0.7</v>
      </c>
      <c r="F552">
        <v>29.45</v>
      </c>
      <c r="G552">
        <v>28.57</v>
      </c>
    </row>
    <row r="553" spans="1:7" x14ac:dyDescent="0.35">
      <c r="A553" t="s">
        <v>23888</v>
      </c>
      <c r="B553" t="s">
        <v>28028</v>
      </c>
      <c r="C553">
        <v>6</v>
      </c>
      <c r="D553">
        <v>48</v>
      </c>
      <c r="E553">
        <v>1</v>
      </c>
      <c r="F553">
        <v>20.95</v>
      </c>
      <c r="G553">
        <v>20.32</v>
      </c>
    </row>
    <row r="554" spans="1:7" x14ac:dyDescent="0.35">
      <c r="A554" t="s">
        <v>23889</v>
      </c>
      <c r="B554" t="s">
        <v>28029</v>
      </c>
      <c r="C554">
        <v>6</v>
      </c>
      <c r="D554">
        <v>48</v>
      </c>
      <c r="E554">
        <v>0.7</v>
      </c>
      <c r="F554">
        <v>34.950000000000003</v>
      </c>
      <c r="G554">
        <v>33.9</v>
      </c>
    </row>
    <row r="555" spans="1:7" x14ac:dyDescent="0.35">
      <c r="A555" t="s">
        <v>23890</v>
      </c>
      <c r="B555" t="s">
        <v>28030</v>
      </c>
      <c r="C555">
        <v>6</v>
      </c>
      <c r="D555">
        <v>44</v>
      </c>
      <c r="E555">
        <v>0.7</v>
      </c>
      <c r="F555">
        <v>17.95</v>
      </c>
      <c r="G555">
        <v>17.41</v>
      </c>
    </row>
    <row r="556" spans="1:7" x14ac:dyDescent="0.35">
      <c r="A556" t="s">
        <v>23891</v>
      </c>
      <c r="B556" t="s">
        <v>28031</v>
      </c>
      <c r="C556">
        <v>6</v>
      </c>
      <c r="D556">
        <v>44</v>
      </c>
      <c r="E556">
        <v>0.7</v>
      </c>
      <c r="F556">
        <v>16.850000000000001</v>
      </c>
      <c r="G556">
        <v>16.34</v>
      </c>
    </row>
    <row r="557" spans="1:7" x14ac:dyDescent="0.35">
      <c r="A557" t="s">
        <v>23892</v>
      </c>
      <c r="B557" t="s">
        <v>28032</v>
      </c>
      <c r="C557">
        <v>6</v>
      </c>
      <c r="D557">
        <v>44</v>
      </c>
      <c r="E557">
        <v>0.7</v>
      </c>
      <c r="F557">
        <v>16.850000000000001</v>
      </c>
      <c r="G557">
        <v>16.34</v>
      </c>
    </row>
    <row r="558" spans="1:7" x14ac:dyDescent="0.35">
      <c r="A558" t="s">
        <v>23893</v>
      </c>
      <c r="B558" t="s">
        <v>28033</v>
      </c>
      <c r="C558">
        <v>6</v>
      </c>
      <c r="D558">
        <v>40</v>
      </c>
      <c r="E558">
        <v>0.7</v>
      </c>
      <c r="F558">
        <v>16.95</v>
      </c>
      <c r="G558">
        <v>16.440000000000001</v>
      </c>
    </row>
    <row r="559" spans="1:7" x14ac:dyDescent="0.35">
      <c r="A559" t="s">
        <v>23894</v>
      </c>
      <c r="B559" t="s">
        <v>28034</v>
      </c>
      <c r="C559">
        <v>6</v>
      </c>
      <c r="D559">
        <v>20</v>
      </c>
      <c r="E559">
        <v>0.7</v>
      </c>
      <c r="F559">
        <v>16.850000000000001</v>
      </c>
      <c r="G559">
        <v>16.34</v>
      </c>
    </row>
    <row r="560" spans="1:7" x14ac:dyDescent="0.35">
      <c r="A560" t="s">
        <v>23895</v>
      </c>
      <c r="B560" t="s">
        <v>28035</v>
      </c>
      <c r="C560">
        <v>6</v>
      </c>
      <c r="D560">
        <v>42.1</v>
      </c>
      <c r="E560">
        <v>0.35</v>
      </c>
      <c r="F560">
        <v>14.95</v>
      </c>
      <c r="G560">
        <v>14.5</v>
      </c>
    </row>
    <row r="561" spans="1:7" x14ac:dyDescent="0.35">
      <c r="A561" t="s">
        <v>23896</v>
      </c>
      <c r="B561" t="s">
        <v>28036</v>
      </c>
      <c r="C561">
        <v>12</v>
      </c>
      <c r="D561">
        <v>38.200000000000003</v>
      </c>
      <c r="E561">
        <v>0.1</v>
      </c>
      <c r="F561">
        <v>8.5</v>
      </c>
      <c r="G561">
        <v>8.5</v>
      </c>
    </row>
    <row r="562" spans="1:7" x14ac:dyDescent="0.35">
      <c r="A562" t="s">
        <v>23897</v>
      </c>
      <c r="B562" t="s">
        <v>28037</v>
      </c>
      <c r="C562">
        <v>12</v>
      </c>
      <c r="D562">
        <v>42</v>
      </c>
      <c r="E562">
        <v>0.1</v>
      </c>
      <c r="F562">
        <v>9.4499999999999993</v>
      </c>
      <c r="G562">
        <v>9.17</v>
      </c>
    </row>
    <row r="563" spans="1:7" x14ac:dyDescent="0.35">
      <c r="A563" t="s">
        <v>23898</v>
      </c>
      <c r="B563" t="s">
        <v>28038</v>
      </c>
      <c r="C563">
        <v>6</v>
      </c>
      <c r="D563">
        <v>30</v>
      </c>
      <c r="E563">
        <v>0.5</v>
      </c>
      <c r="F563">
        <v>8.5</v>
      </c>
      <c r="G563">
        <v>8.5</v>
      </c>
    </row>
    <row r="564" spans="1:7" x14ac:dyDescent="0.35">
      <c r="A564" t="s">
        <v>23899</v>
      </c>
      <c r="B564" t="s">
        <v>28039</v>
      </c>
      <c r="C564">
        <v>12</v>
      </c>
      <c r="D564">
        <v>30</v>
      </c>
      <c r="E564">
        <v>0.2</v>
      </c>
      <c r="F564">
        <v>7.15</v>
      </c>
      <c r="G564">
        <v>6.94</v>
      </c>
    </row>
    <row r="565" spans="1:7" x14ac:dyDescent="0.35">
      <c r="A565" t="s">
        <v>23900</v>
      </c>
      <c r="B565" t="s">
        <v>28040</v>
      </c>
      <c r="C565">
        <v>6</v>
      </c>
      <c r="D565">
        <v>40</v>
      </c>
      <c r="E565">
        <v>0.7</v>
      </c>
      <c r="F565">
        <v>17.850000000000001</v>
      </c>
      <c r="G565">
        <v>17.309999999999999</v>
      </c>
    </row>
    <row r="566" spans="1:7" x14ac:dyDescent="0.35">
      <c r="A566" t="s">
        <v>23901</v>
      </c>
      <c r="B566" t="s">
        <v>28041</v>
      </c>
      <c r="C566">
        <v>12</v>
      </c>
      <c r="D566">
        <v>39</v>
      </c>
      <c r="E566">
        <v>0.2</v>
      </c>
      <c r="F566">
        <v>7</v>
      </c>
      <c r="G566">
        <v>7</v>
      </c>
    </row>
    <row r="567" spans="1:7" x14ac:dyDescent="0.35">
      <c r="A567" t="s">
        <v>23902</v>
      </c>
      <c r="B567" t="s">
        <v>28042</v>
      </c>
      <c r="C567">
        <v>12</v>
      </c>
      <c r="D567">
        <v>44</v>
      </c>
      <c r="E567">
        <v>0.2</v>
      </c>
      <c r="F567">
        <v>7.95</v>
      </c>
      <c r="G567">
        <v>7.71</v>
      </c>
    </row>
    <row r="568" spans="1:7" x14ac:dyDescent="0.35">
      <c r="A568" t="s">
        <v>23903</v>
      </c>
      <c r="B568" t="s">
        <v>28043</v>
      </c>
      <c r="C568">
        <v>6</v>
      </c>
      <c r="D568">
        <v>40</v>
      </c>
      <c r="E568">
        <v>0.5</v>
      </c>
      <c r="F568">
        <v>11.45</v>
      </c>
      <c r="G568">
        <v>11.11</v>
      </c>
    </row>
    <row r="569" spans="1:7" x14ac:dyDescent="0.35">
      <c r="A569" t="s">
        <v>23904</v>
      </c>
      <c r="B569" t="s">
        <v>28044</v>
      </c>
      <c r="C569">
        <v>6</v>
      </c>
      <c r="D569">
        <v>40</v>
      </c>
      <c r="E569">
        <v>0.7</v>
      </c>
      <c r="F569">
        <v>4.45</v>
      </c>
      <c r="G569">
        <v>4.32</v>
      </c>
    </row>
    <row r="570" spans="1:7" x14ac:dyDescent="0.35">
      <c r="A570" t="s">
        <v>23905</v>
      </c>
      <c r="B570" t="s">
        <v>28045</v>
      </c>
      <c r="C570">
        <v>12</v>
      </c>
      <c r="D570">
        <v>40</v>
      </c>
      <c r="E570">
        <v>1</v>
      </c>
      <c r="F570">
        <v>6.45</v>
      </c>
      <c r="G570">
        <v>6.26</v>
      </c>
    </row>
    <row r="571" spans="1:7" x14ac:dyDescent="0.35">
      <c r="A571" t="s">
        <v>23906</v>
      </c>
      <c r="B571" t="s">
        <v>28046</v>
      </c>
      <c r="C571">
        <v>6</v>
      </c>
      <c r="D571">
        <v>40</v>
      </c>
      <c r="E571">
        <v>0.7</v>
      </c>
      <c r="F571">
        <v>15.95</v>
      </c>
      <c r="G571">
        <v>15.47</v>
      </c>
    </row>
    <row r="572" spans="1:7" x14ac:dyDescent="0.35">
      <c r="A572" t="s">
        <v>23907</v>
      </c>
      <c r="B572" t="s">
        <v>28047</v>
      </c>
      <c r="C572">
        <v>6</v>
      </c>
      <c r="D572">
        <v>40</v>
      </c>
      <c r="E572">
        <v>0.7</v>
      </c>
      <c r="F572">
        <v>7.65</v>
      </c>
      <c r="G572">
        <v>7.42</v>
      </c>
    </row>
    <row r="573" spans="1:7" x14ac:dyDescent="0.35">
      <c r="A573" t="s">
        <v>23908</v>
      </c>
      <c r="B573" t="s">
        <v>28048</v>
      </c>
      <c r="C573">
        <v>6</v>
      </c>
      <c r="D573">
        <v>46.3</v>
      </c>
      <c r="E573">
        <v>0.7</v>
      </c>
      <c r="F573">
        <v>13.85</v>
      </c>
      <c r="G573">
        <v>13.43</v>
      </c>
    </row>
    <row r="574" spans="1:7" x14ac:dyDescent="0.35">
      <c r="A574" t="s">
        <v>23909</v>
      </c>
      <c r="B574" t="s">
        <v>28049</v>
      </c>
      <c r="C574">
        <v>6</v>
      </c>
      <c r="D574">
        <v>46.3</v>
      </c>
      <c r="E574">
        <v>0.7</v>
      </c>
      <c r="F574">
        <v>12.95</v>
      </c>
      <c r="G574">
        <v>12.56</v>
      </c>
    </row>
    <row r="575" spans="1:7" x14ac:dyDescent="0.35">
      <c r="A575" t="s">
        <v>23910</v>
      </c>
      <c r="B575" t="s">
        <v>28050</v>
      </c>
      <c r="C575">
        <v>6</v>
      </c>
      <c r="D575">
        <v>46.3</v>
      </c>
      <c r="E575">
        <v>0.7</v>
      </c>
      <c r="F575">
        <v>12.75</v>
      </c>
      <c r="G575">
        <v>12.37</v>
      </c>
    </row>
    <row r="576" spans="1:7" x14ac:dyDescent="0.35">
      <c r="A576" t="s">
        <v>23911</v>
      </c>
      <c r="B576" t="s">
        <v>28051</v>
      </c>
      <c r="C576">
        <v>6</v>
      </c>
      <c r="D576">
        <v>50</v>
      </c>
      <c r="E576">
        <v>0.7</v>
      </c>
      <c r="F576">
        <v>7.5</v>
      </c>
      <c r="G576">
        <v>7.5</v>
      </c>
    </row>
    <row r="577" spans="1:7" x14ac:dyDescent="0.35">
      <c r="A577" t="s">
        <v>23912</v>
      </c>
      <c r="B577" t="s">
        <v>28052</v>
      </c>
      <c r="C577">
        <v>6</v>
      </c>
      <c r="D577">
        <v>50</v>
      </c>
      <c r="E577">
        <v>0.7</v>
      </c>
      <c r="F577">
        <v>14.25</v>
      </c>
      <c r="G577">
        <v>13.82</v>
      </c>
    </row>
    <row r="578" spans="1:7" x14ac:dyDescent="0.35">
      <c r="A578" t="s">
        <v>23913</v>
      </c>
      <c r="B578" t="s">
        <v>28053</v>
      </c>
      <c r="C578">
        <v>6</v>
      </c>
      <c r="D578">
        <v>40</v>
      </c>
      <c r="E578">
        <v>0.7</v>
      </c>
      <c r="F578">
        <v>15.85</v>
      </c>
      <c r="G578">
        <v>15.37</v>
      </c>
    </row>
    <row r="579" spans="1:7" x14ac:dyDescent="0.35">
      <c r="A579" t="s">
        <v>23914</v>
      </c>
      <c r="B579" t="s">
        <v>28054</v>
      </c>
      <c r="C579">
        <v>6</v>
      </c>
      <c r="D579">
        <v>47</v>
      </c>
      <c r="E579">
        <v>0.7</v>
      </c>
      <c r="F579">
        <v>21.85</v>
      </c>
      <c r="G579">
        <v>21.19</v>
      </c>
    </row>
    <row r="580" spans="1:7" x14ac:dyDescent="0.35">
      <c r="A580" t="s">
        <v>23915</v>
      </c>
      <c r="B580" t="s">
        <v>28055</v>
      </c>
      <c r="C580">
        <v>6</v>
      </c>
      <c r="D580">
        <v>43</v>
      </c>
      <c r="E580">
        <v>0.7</v>
      </c>
      <c r="F580">
        <v>34.25</v>
      </c>
      <c r="G580">
        <v>33.22</v>
      </c>
    </row>
    <row r="581" spans="1:7" x14ac:dyDescent="0.35">
      <c r="A581" t="s">
        <v>23916</v>
      </c>
      <c r="B581" t="s">
        <v>28056</v>
      </c>
      <c r="C581">
        <v>6</v>
      </c>
      <c r="D581">
        <v>40</v>
      </c>
      <c r="E581">
        <v>0.7</v>
      </c>
      <c r="F581">
        <v>16.95</v>
      </c>
      <c r="G581">
        <v>16.440000000000001</v>
      </c>
    </row>
    <row r="582" spans="1:7" x14ac:dyDescent="0.35">
      <c r="A582" t="s">
        <v>23917</v>
      </c>
      <c r="B582" t="s">
        <v>28057</v>
      </c>
      <c r="C582">
        <v>6</v>
      </c>
      <c r="D582">
        <v>40</v>
      </c>
      <c r="E582">
        <v>0.7</v>
      </c>
      <c r="F582">
        <v>18.55</v>
      </c>
      <c r="G582">
        <v>17.989999999999998</v>
      </c>
    </row>
    <row r="583" spans="1:7" x14ac:dyDescent="0.35">
      <c r="A583" t="s">
        <v>23918</v>
      </c>
      <c r="B583" t="s">
        <v>28058</v>
      </c>
      <c r="C583">
        <v>6</v>
      </c>
      <c r="D583">
        <v>46.2</v>
      </c>
      <c r="E583">
        <v>0.7</v>
      </c>
      <c r="F583">
        <v>18.75</v>
      </c>
      <c r="G583">
        <v>18.190000000000001</v>
      </c>
    </row>
    <row r="584" spans="1:7" x14ac:dyDescent="0.35">
      <c r="A584" t="s">
        <v>23919</v>
      </c>
      <c r="B584" t="s">
        <v>28059</v>
      </c>
      <c r="C584">
        <v>6</v>
      </c>
      <c r="D584">
        <v>40</v>
      </c>
      <c r="E584">
        <v>0.7</v>
      </c>
      <c r="F584">
        <v>5</v>
      </c>
      <c r="G584">
        <v>5</v>
      </c>
    </row>
    <row r="585" spans="1:7" x14ac:dyDescent="0.35">
      <c r="A585" t="s">
        <v>23920</v>
      </c>
      <c r="B585" t="s">
        <v>28060</v>
      </c>
      <c r="C585">
        <v>12</v>
      </c>
      <c r="D585">
        <v>40</v>
      </c>
      <c r="E585">
        <v>1</v>
      </c>
      <c r="F585">
        <v>5.65</v>
      </c>
      <c r="G585">
        <v>5.48</v>
      </c>
    </row>
    <row r="586" spans="1:7" x14ac:dyDescent="0.35">
      <c r="A586" t="s">
        <v>23921</v>
      </c>
      <c r="B586" t="s">
        <v>28061</v>
      </c>
      <c r="C586">
        <v>6</v>
      </c>
      <c r="D586">
        <v>40</v>
      </c>
      <c r="E586">
        <v>0.7</v>
      </c>
      <c r="F586">
        <v>17</v>
      </c>
      <c r="G586">
        <v>17</v>
      </c>
    </row>
    <row r="587" spans="1:7" x14ac:dyDescent="0.35">
      <c r="A587" t="s">
        <v>23922</v>
      </c>
      <c r="B587" t="s">
        <v>28062</v>
      </c>
      <c r="C587">
        <v>6</v>
      </c>
      <c r="D587">
        <v>40</v>
      </c>
      <c r="E587">
        <v>0.7</v>
      </c>
      <c r="F587">
        <v>11.15</v>
      </c>
      <c r="G587">
        <v>10.82</v>
      </c>
    </row>
    <row r="588" spans="1:7" x14ac:dyDescent="0.35">
      <c r="A588" t="s">
        <v>23923</v>
      </c>
      <c r="B588" t="s">
        <v>28063</v>
      </c>
      <c r="C588">
        <v>6</v>
      </c>
      <c r="D588">
        <v>40</v>
      </c>
      <c r="E588">
        <v>0.7</v>
      </c>
      <c r="F588">
        <v>9.75</v>
      </c>
      <c r="G588">
        <v>9.75</v>
      </c>
    </row>
    <row r="589" spans="1:7" x14ac:dyDescent="0.35">
      <c r="A589" t="s">
        <v>23924</v>
      </c>
      <c r="B589" t="s">
        <v>28064</v>
      </c>
      <c r="C589">
        <v>6</v>
      </c>
      <c r="D589">
        <v>60</v>
      </c>
      <c r="E589">
        <v>0.7</v>
      </c>
      <c r="F589">
        <v>11.55</v>
      </c>
      <c r="G589">
        <v>11.2</v>
      </c>
    </row>
    <row r="590" spans="1:7" x14ac:dyDescent="0.35">
      <c r="A590" t="s">
        <v>23925</v>
      </c>
      <c r="B590" t="s">
        <v>28065</v>
      </c>
      <c r="C590">
        <v>6</v>
      </c>
      <c r="D590">
        <v>60</v>
      </c>
      <c r="E590">
        <v>0.7</v>
      </c>
      <c r="F590">
        <v>11.45</v>
      </c>
      <c r="G590">
        <v>11.11</v>
      </c>
    </row>
    <row r="591" spans="1:7" x14ac:dyDescent="0.35">
      <c r="A591" t="s">
        <v>23926</v>
      </c>
      <c r="B591" t="s">
        <v>28066</v>
      </c>
      <c r="C591">
        <v>6</v>
      </c>
      <c r="D591">
        <v>47</v>
      </c>
      <c r="E591">
        <v>0.7</v>
      </c>
      <c r="F591">
        <v>47.45</v>
      </c>
      <c r="G591">
        <v>46.03</v>
      </c>
    </row>
    <row r="592" spans="1:7" x14ac:dyDescent="0.35">
      <c r="A592" t="s">
        <v>23927</v>
      </c>
      <c r="B592" t="s">
        <v>28067</v>
      </c>
      <c r="C592">
        <v>6</v>
      </c>
      <c r="D592">
        <v>63.5</v>
      </c>
      <c r="E592">
        <v>0.5</v>
      </c>
      <c r="F592">
        <v>18.25</v>
      </c>
      <c r="G592">
        <v>17.7</v>
      </c>
    </row>
    <row r="593" spans="1:7" x14ac:dyDescent="0.35">
      <c r="A593" t="s">
        <v>23928</v>
      </c>
      <c r="B593" t="s">
        <v>28068</v>
      </c>
      <c r="C593">
        <v>6</v>
      </c>
      <c r="D593">
        <v>40</v>
      </c>
      <c r="E593">
        <v>0.7</v>
      </c>
      <c r="F593">
        <v>20.85</v>
      </c>
      <c r="G593">
        <v>20.22</v>
      </c>
    </row>
    <row r="594" spans="1:7" x14ac:dyDescent="0.35">
      <c r="A594" t="s">
        <v>23929</v>
      </c>
      <c r="B594" t="s">
        <v>28069</v>
      </c>
      <c r="C594">
        <v>6</v>
      </c>
      <c r="D594">
        <v>46.7</v>
      </c>
      <c r="E594">
        <v>0.7</v>
      </c>
      <c r="F594">
        <v>47.95</v>
      </c>
      <c r="G594">
        <v>46.51</v>
      </c>
    </row>
    <row r="595" spans="1:7" x14ac:dyDescent="0.35">
      <c r="A595" t="s">
        <v>23930</v>
      </c>
      <c r="B595" t="s">
        <v>28070</v>
      </c>
      <c r="C595">
        <v>6</v>
      </c>
      <c r="D595">
        <v>46.7</v>
      </c>
      <c r="E595">
        <v>0.7</v>
      </c>
      <c r="F595">
        <v>24.5</v>
      </c>
      <c r="G595">
        <v>24.5</v>
      </c>
    </row>
    <row r="596" spans="1:7" x14ac:dyDescent="0.35">
      <c r="A596" t="s">
        <v>23931</v>
      </c>
      <c r="B596" t="s">
        <v>28071</v>
      </c>
      <c r="C596">
        <v>6</v>
      </c>
      <c r="D596">
        <v>40</v>
      </c>
      <c r="E596">
        <v>0.7</v>
      </c>
      <c r="F596">
        <v>10.45</v>
      </c>
      <c r="G596">
        <v>10.14</v>
      </c>
    </row>
    <row r="597" spans="1:7" x14ac:dyDescent="0.35">
      <c r="A597" t="s">
        <v>23932</v>
      </c>
      <c r="B597" t="s">
        <v>28072</v>
      </c>
      <c r="C597">
        <v>6</v>
      </c>
      <c r="D597">
        <v>40</v>
      </c>
      <c r="E597">
        <v>1</v>
      </c>
      <c r="F597">
        <v>2.5499999999999998</v>
      </c>
      <c r="G597">
        <v>2.4700000000000002</v>
      </c>
    </row>
    <row r="598" spans="1:7" x14ac:dyDescent="0.35">
      <c r="A598" t="s">
        <v>23933</v>
      </c>
      <c r="B598" t="s">
        <v>28073</v>
      </c>
      <c r="C598">
        <v>6</v>
      </c>
      <c r="D598">
        <v>40</v>
      </c>
      <c r="E598">
        <v>0.7</v>
      </c>
      <c r="F598">
        <v>3.5</v>
      </c>
      <c r="G598">
        <v>3.5</v>
      </c>
    </row>
    <row r="599" spans="1:7" x14ac:dyDescent="0.35">
      <c r="A599" t="s">
        <v>23934</v>
      </c>
      <c r="B599" t="s">
        <v>28074</v>
      </c>
      <c r="C599">
        <v>6</v>
      </c>
      <c r="D599">
        <v>45</v>
      </c>
      <c r="E599">
        <v>0.5</v>
      </c>
      <c r="F599">
        <v>23.85</v>
      </c>
      <c r="G599">
        <v>23.13</v>
      </c>
    </row>
    <row r="600" spans="1:7" x14ac:dyDescent="0.35">
      <c r="A600" t="s">
        <v>23935</v>
      </c>
      <c r="B600" t="s">
        <v>28075</v>
      </c>
      <c r="C600">
        <v>6</v>
      </c>
      <c r="D600">
        <v>47</v>
      </c>
      <c r="E600">
        <v>0.5</v>
      </c>
      <c r="F600">
        <v>23.25</v>
      </c>
      <c r="G600">
        <v>23.25</v>
      </c>
    </row>
    <row r="601" spans="1:7" x14ac:dyDescent="0.35">
      <c r="A601" t="s">
        <v>23936</v>
      </c>
      <c r="B601" t="s">
        <v>28076</v>
      </c>
      <c r="C601">
        <v>3</v>
      </c>
      <c r="D601">
        <v>40</v>
      </c>
      <c r="E601">
        <v>0.7</v>
      </c>
      <c r="F601">
        <v>12.5</v>
      </c>
      <c r="G601">
        <v>12.5</v>
      </c>
    </row>
    <row r="602" spans="1:7" x14ac:dyDescent="0.35">
      <c r="A602" t="s">
        <v>23937</v>
      </c>
      <c r="B602" t="s">
        <v>28077</v>
      </c>
      <c r="C602">
        <v>6</v>
      </c>
      <c r="D602">
        <v>40</v>
      </c>
      <c r="E602">
        <v>0.7</v>
      </c>
      <c r="F602">
        <v>9.9499999999999993</v>
      </c>
      <c r="G602">
        <v>9.65</v>
      </c>
    </row>
    <row r="603" spans="1:7" x14ac:dyDescent="0.35">
      <c r="A603" t="s">
        <v>23938</v>
      </c>
      <c r="B603" t="s">
        <v>28078</v>
      </c>
      <c r="C603">
        <v>3</v>
      </c>
      <c r="D603">
        <v>40</v>
      </c>
      <c r="E603">
        <v>0.7</v>
      </c>
      <c r="F603">
        <v>16.75</v>
      </c>
      <c r="G603">
        <v>16.25</v>
      </c>
    </row>
    <row r="604" spans="1:7" x14ac:dyDescent="0.35">
      <c r="A604" t="s">
        <v>23939</v>
      </c>
      <c r="B604" t="s">
        <v>28079</v>
      </c>
      <c r="C604">
        <v>6</v>
      </c>
      <c r="D604">
        <v>40</v>
      </c>
      <c r="E604">
        <v>0.7</v>
      </c>
      <c r="F604">
        <v>14.95</v>
      </c>
      <c r="G604">
        <v>14.5</v>
      </c>
    </row>
    <row r="605" spans="1:7" x14ac:dyDescent="0.35">
      <c r="A605" t="s">
        <v>23940</v>
      </c>
      <c r="B605" t="s">
        <v>28080</v>
      </c>
      <c r="C605">
        <v>6</v>
      </c>
      <c r="D605">
        <v>25</v>
      </c>
      <c r="E605">
        <v>0.7</v>
      </c>
      <c r="F605">
        <v>8.5</v>
      </c>
      <c r="G605">
        <v>8.5</v>
      </c>
    </row>
    <row r="606" spans="1:7" x14ac:dyDescent="0.35">
      <c r="A606" t="s">
        <v>23941</v>
      </c>
      <c r="B606" t="s">
        <v>28081</v>
      </c>
      <c r="C606">
        <v>6</v>
      </c>
      <c r="D606">
        <v>45.6</v>
      </c>
      <c r="E606">
        <v>0.7</v>
      </c>
      <c r="F606">
        <v>64.650000000000006</v>
      </c>
      <c r="G606">
        <v>62.71</v>
      </c>
    </row>
    <row r="607" spans="1:7" x14ac:dyDescent="0.35">
      <c r="A607" t="s">
        <v>23942</v>
      </c>
      <c r="B607" t="s">
        <v>28082</v>
      </c>
      <c r="C607">
        <v>6</v>
      </c>
      <c r="D607">
        <v>40</v>
      </c>
      <c r="E607">
        <v>0.7</v>
      </c>
      <c r="F607">
        <v>17.45</v>
      </c>
      <c r="G607">
        <v>16.93</v>
      </c>
    </row>
    <row r="608" spans="1:7" x14ac:dyDescent="0.35">
      <c r="A608" t="s">
        <v>23943</v>
      </c>
      <c r="B608" t="s">
        <v>28083</v>
      </c>
      <c r="C608">
        <v>6</v>
      </c>
      <c r="D608">
        <v>47</v>
      </c>
      <c r="E608">
        <v>0.7</v>
      </c>
      <c r="F608">
        <v>16.75</v>
      </c>
      <c r="G608">
        <v>16.75</v>
      </c>
    </row>
    <row r="609" spans="1:7" x14ac:dyDescent="0.35">
      <c r="A609" t="s">
        <v>23944</v>
      </c>
      <c r="B609" t="s">
        <v>28084</v>
      </c>
      <c r="C609">
        <v>6</v>
      </c>
      <c r="D609">
        <v>47</v>
      </c>
      <c r="E609">
        <v>0.7</v>
      </c>
      <c r="F609">
        <v>18.149999999999999</v>
      </c>
      <c r="G609">
        <v>17.61</v>
      </c>
    </row>
    <row r="610" spans="1:7" x14ac:dyDescent="0.35">
      <c r="A610" t="s">
        <v>23945</v>
      </c>
      <c r="B610" t="s">
        <v>28085</v>
      </c>
      <c r="C610">
        <v>12</v>
      </c>
      <c r="D610">
        <v>43</v>
      </c>
      <c r="E610">
        <v>0.5</v>
      </c>
      <c r="F610">
        <v>41.55</v>
      </c>
      <c r="G610">
        <v>40.299999999999997</v>
      </c>
    </row>
    <row r="611" spans="1:7" x14ac:dyDescent="0.35">
      <c r="A611" t="s">
        <v>23946</v>
      </c>
      <c r="B611" t="s">
        <v>28086</v>
      </c>
      <c r="C611">
        <v>6</v>
      </c>
      <c r="D611">
        <v>42</v>
      </c>
      <c r="E611">
        <v>0.7</v>
      </c>
      <c r="F611">
        <v>15.25</v>
      </c>
      <c r="G611">
        <v>14.79</v>
      </c>
    </row>
    <row r="612" spans="1:7" x14ac:dyDescent="0.35">
      <c r="A612" t="s">
        <v>23947</v>
      </c>
      <c r="B612" t="s">
        <v>28087</v>
      </c>
      <c r="C612">
        <v>6</v>
      </c>
      <c r="D612">
        <v>45</v>
      </c>
      <c r="E612">
        <v>0.7</v>
      </c>
      <c r="F612">
        <v>29.45</v>
      </c>
      <c r="G612">
        <v>28.57</v>
      </c>
    </row>
    <row r="613" spans="1:7" x14ac:dyDescent="0.35">
      <c r="A613" t="s">
        <v>23948</v>
      </c>
      <c r="B613" t="s">
        <v>28088</v>
      </c>
      <c r="C613">
        <v>6</v>
      </c>
      <c r="D613">
        <v>45</v>
      </c>
      <c r="E613">
        <v>0.7</v>
      </c>
      <c r="F613">
        <v>28</v>
      </c>
      <c r="G613">
        <v>28</v>
      </c>
    </row>
    <row r="614" spans="1:7" x14ac:dyDescent="0.35">
      <c r="A614" t="s">
        <v>23949</v>
      </c>
      <c r="B614" t="s">
        <v>28089</v>
      </c>
      <c r="C614">
        <v>6</v>
      </c>
      <c r="D614">
        <v>45</v>
      </c>
      <c r="E614">
        <v>0.7</v>
      </c>
      <c r="F614">
        <v>18</v>
      </c>
      <c r="G614">
        <v>18</v>
      </c>
    </row>
    <row r="615" spans="1:7" x14ac:dyDescent="0.35">
      <c r="A615" t="s">
        <v>23950</v>
      </c>
      <c r="B615" t="s">
        <v>28090</v>
      </c>
      <c r="C615">
        <v>6</v>
      </c>
      <c r="D615">
        <v>45</v>
      </c>
      <c r="E615">
        <v>0.7</v>
      </c>
      <c r="F615">
        <v>15</v>
      </c>
      <c r="G615">
        <v>15</v>
      </c>
    </row>
    <row r="616" spans="1:7" x14ac:dyDescent="0.35">
      <c r="A616" t="s">
        <v>23951</v>
      </c>
      <c r="B616" t="s">
        <v>28091</v>
      </c>
      <c r="C616">
        <v>6</v>
      </c>
      <c r="D616">
        <v>41.5</v>
      </c>
      <c r="E616">
        <v>0.7</v>
      </c>
      <c r="F616">
        <v>12.95</v>
      </c>
      <c r="G616">
        <v>12.56</v>
      </c>
    </row>
    <row r="617" spans="1:7" x14ac:dyDescent="0.35">
      <c r="A617" t="s">
        <v>23952</v>
      </c>
      <c r="B617" t="s">
        <v>28092</v>
      </c>
      <c r="C617">
        <v>6</v>
      </c>
      <c r="D617">
        <v>20</v>
      </c>
      <c r="E617">
        <v>0.5</v>
      </c>
      <c r="F617">
        <v>11.75</v>
      </c>
      <c r="G617">
        <v>11.4</v>
      </c>
    </row>
    <row r="618" spans="1:7" x14ac:dyDescent="0.35">
      <c r="A618" t="s">
        <v>23953</v>
      </c>
      <c r="B618" t="s">
        <v>28093</v>
      </c>
      <c r="C618">
        <v>6</v>
      </c>
      <c r="D618">
        <v>20</v>
      </c>
      <c r="E618">
        <v>0.5</v>
      </c>
      <c r="F618">
        <v>11.95</v>
      </c>
      <c r="G618">
        <v>11.59</v>
      </c>
    </row>
    <row r="619" spans="1:7" x14ac:dyDescent="0.35">
      <c r="A619" t="s">
        <v>23954</v>
      </c>
      <c r="B619" t="s">
        <v>28094</v>
      </c>
      <c r="C619">
        <v>6</v>
      </c>
      <c r="D619">
        <v>41.5</v>
      </c>
      <c r="E619">
        <v>0.7</v>
      </c>
      <c r="F619">
        <v>8.9499999999999993</v>
      </c>
      <c r="G619">
        <v>8.68</v>
      </c>
    </row>
    <row r="620" spans="1:7" x14ac:dyDescent="0.35">
      <c r="A620" t="s">
        <v>23955</v>
      </c>
      <c r="B620" t="s">
        <v>28095</v>
      </c>
      <c r="C620">
        <v>6</v>
      </c>
      <c r="D620">
        <v>41.5</v>
      </c>
      <c r="E620">
        <v>0.7</v>
      </c>
      <c r="F620">
        <v>15.85</v>
      </c>
      <c r="G620">
        <v>15.37</v>
      </c>
    </row>
    <row r="621" spans="1:7" x14ac:dyDescent="0.35">
      <c r="A621" t="s">
        <v>23956</v>
      </c>
      <c r="B621" t="s">
        <v>28096</v>
      </c>
      <c r="C621">
        <v>6</v>
      </c>
      <c r="D621">
        <v>45</v>
      </c>
      <c r="E621">
        <v>0.7</v>
      </c>
      <c r="F621">
        <v>14.25</v>
      </c>
      <c r="G621">
        <v>13.82</v>
      </c>
    </row>
    <row r="622" spans="1:7" x14ac:dyDescent="0.35">
      <c r="A622" t="s">
        <v>23957</v>
      </c>
      <c r="B622" t="s">
        <v>28097</v>
      </c>
      <c r="C622">
        <v>6</v>
      </c>
      <c r="D622">
        <v>35</v>
      </c>
      <c r="E622">
        <v>0.7</v>
      </c>
      <c r="F622">
        <v>4.8499999999999996</v>
      </c>
      <c r="G622">
        <v>4.7</v>
      </c>
    </row>
    <row r="623" spans="1:7" x14ac:dyDescent="0.35">
      <c r="A623" t="s">
        <v>23958</v>
      </c>
      <c r="B623" t="s">
        <v>28098</v>
      </c>
      <c r="C623">
        <v>6</v>
      </c>
      <c r="D623">
        <v>75.5</v>
      </c>
      <c r="E623">
        <v>0.7</v>
      </c>
      <c r="F623">
        <v>42.95</v>
      </c>
      <c r="G623">
        <v>41.66</v>
      </c>
    </row>
    <row r="624" spans="1:7" x14ac:dyDescent="0.35">
      <c r="A624" t="s">
        <v>23959</v>
      </c>
      <c r="B624" t="s">
        <v>28099</v>
      </c>
      <c r="C624">
        <v>6</v>
      </c>
      <c r="D624">
        <v>50</v>
      </c>
      <c r="E624">
        <v>0.7</v>
      </c>
      <c r="F624">
        <v>15</v>
      </c>
      <c r="G624">
        <v>15</v>
      </c>
    </row>
    <row r="625" spans="1:7" x14ac:dyDescent="0.35">
      <c r="A625" t="s">
        <v>23960</v>
      </c>
      <c r="B625" t="s">
        <v>28100</v>
      </c>
      <c r="C625">
        <v>6</v>
      </c>
      <c r="D625">
        <v>42</v>
      </c>
      <c r="E625">
        <v>0.7</v>
      </c>
      <c r="F625">
        <v>86.15</v>
      </c>
      <c r="G625">
        <v>83.57</v>
      </c>
    </row>
    <row r="626" spans="1:7" x14ac:dyDescent="0.35">
      <c r="A626" t="s">
        <v>23961</v>
      </c>
      <c r="B626" t="s">
        <v>28101</v>
      </c>
      <c r="C626">
        <v>6</v>
      </c>
      <c r="D626">
        <v>24</v>
      </c>
      <c r="E626">
        <v>0.7</v>
      </c>
      <c r="F626">
        <v>4.3499999999999996</v>
      </c>
      <c r="G626">
        <v>4.22</v>
      </c>
    </row>
    <row r="627" spans="1:7" x14ac:dyDescent="0.35">
      <c r="A627" t="s">
        <v>23962</v>
      </c>
      <c r="B627" t="s">
        <v>28102</v>
      </c>
      <c r="C627">
        <v>6</v>
      </c>
      <c r="D627">
        <v>24</v>
      </c>
      <c r="E627">
        <v>0.7</v>
      </c>
      <c r="F627">
        <v>4.3499999999999996</v>
      </c>
      <c r="G627">
        <v>4.22</v>
      </c>
    </row>
    <row r="628" spans="1:7" x14ac:dyDescent="0.35">
      <c r="A628" t="s">
        <v>23963</v>
      </c>
      <c r="B628" t="s">
        <v>28103</v>
      </c>
      <c r="C628">
        <v>6</v>
      </c>
      <c r="D628">
        <v>17</v>
      </c>
      <c r="E628">
        <v>0.7</v>
      </c>
      <c r="F628">
        <v>3.95</v>
      </c>
      <c r="G628">
        <v>3.95</v>
      </c>
    </row>
    <row r="629" spans="1:7" x14ac:dyDescent="0.35">
      <c r="A629" t="s">
        <v>23964</v>
      </c>
      <c r="B629" t="s">
        <v>28104</v>
      </c>
      <c r="C629">
        <v>6</v>
      </c>
      <c r="D629">
        <v>24</v>
      </c>
      <c r="E629">
        <v>0.7</v>
      </c>
      <c r="F629">
        <v>4.3499999999999996</v>
      </c>
      <c r="G629">
        <v>4.22</v>
      </c>
    </row>
    <row r="630" spans="1:7" x14ac:dyDescent="0.35">
      <c r="A630" t="s">
        <v>23965</v>
      </c>
      <c r="B630" t="s">
        <v>28105</v>
      </c>
      <c r="C630">
        <v>6</v>
      </c>
      <c r="D630">
        <v>17</v>
      </c>
      <c r="E630">
        <v>0.7</v>
      </c>
      <c r="F630">
        <v>4.25</v>
      </c>
      <c r="G630">
        <v>4.12</v>
      </c>
    </row>
    <row r="631" spans="1:7" x14ac:dyDescent="0.35">
      <c r="A631" t="s">
        <v>23966</v>
      </c>
      <c r="B631" t="s">
        <v>28106</v>
      </c>
      <c r="C631">
        <v>6</v>
      </c>
      <c r="D631">
        <v>17</v>
      </c>
      <c r="E631">
        <v>0.7</v>
      </c>
      <c r="F631">
        <v>4.3499999999999996</v>
      </c>
      <c r="G631">
        <v>4.22</v>
      </c>
    </row>
    <row r="632" spans="1:7" x14ac:dyDescent="0.35">
      <c r="A632" t="s">
        <v>23967</v>
      </c>
      <c r="B632" t="s">
        <v>28107</v>
      </c>
      <c r="C632">
        <v>6</v>
      </c>
      <c r="D632">
        <v>14.9</v>
      </c>
      <c r="E632">
        <v>0.7</v>
      </c>
      <c r="F632">
        <v>10.55</v>
      </c>
      <c r="G632">
        <v>10.23</v>
      </c>
    </row>
    <row r="633" spans="1:7" x14ac:dyDescent="0.35">
      <c r="A633" t="s">
        <v>23968</v>
      </c>
      <c r="B633" t="s">
        <v>28108</v>
      </c>
      <c r="C633">
        <v>6</v>
      </c>
      <c r="D633">
        <v>38</v>
      </c>
      <c r="E633">
        <v>0.7</v>
      </c>
      <c r="F633">
        <v>7.95</v>
      </c>
      <c r="G633">
        <v>7.71</v>
      </c>
    </row>
    <row r="634" spans="1:7" x14ac:dyDescent="0.35">
      <c r="A634" t="s">
        <v>23969</v>
      </c>
      <c r="B634" t="s">
        <v>28109</v>
      </c>
      <c r="C634">
        <v>6</v>
      </c>
      <c r="D634">
        <v>17</v>
      </c>
      <c r="E634">
        <v>0.7</v>
      </c>
      <c r="F634">
        <v>4.25</v>
      </c>
      <c r="G634">
        <v>4.12</v>
      </c>
    </row>
    <row r="635" spans="1:7" x14ac:dyDescent="0.35">
      <c r="A635" t="s">
        <v>23970</v>
      </c>
      <c r="B635" t="s">
        <v>28110</v>
      </c>
      <c r="C635">
        <v>6</v>
      </c>
      <c r="D635">
        <v>35</v>
      </c>
      <c r="E635">
        <v>1</v>
      </c>
      <c r="F635">
        <v>4.25</v>
      </c>
      <c r="G635">
        <v>4.12</v>
      </c>
    </row>
    <row r="636" spans="1:7" x14ac:dyDescent="0.35">
      <c r="A636" t="s">
        <v>23971</v>
      </c>
      <c r="B636" t="s">
        <v>28111</v>
      </c>
      <c r="C636">
        <v>6</v>
      </c>
      <c r="D636">
        <v>38</v>
      </c>
      <c r="E636">
        <v>0.7</v>
      </c>
      <c r="F636">
        <v>4.1500000000000004</v>
      </c>
      <c r="G636">
        <v>4.03</v>
      </c>
    </row>
    <row r="637" spans="1:7" x14ac:dyDescent="0.35">
      <c r="A637" t="s">
        <v>23972</v>
      </c>
      <c r="B637" t="s">
        <v>28112</v>
      </c>
      <c r="C637">
        <v>6</v>
      </c>
      <c r="D637">
        <v>17</v>
      </c>
      <c r="E637">
        <v>0.7</v>
      </c>
      <c r="F637">
        <v>4.25</v>
      </c>
      <c r="G637">
        <v>4.12</v>
      </c>
    </row>
    <row r="638" spans="1:7" x14ac:dyDescent="0.35">
      <c r="A638" t="s">
        <v>23973</v>
      </c>
      <c r="B638" t="s">
        <v>28113</v>
      </c>
      <c r="C638">
        <v>6</v>
      </c>
      <c r="D638">
        <v>24</v>
      </c>
      <c r="E638">
        <v>0.7</v>
      </c>
      <c r="F638">
        <v>4.25</v>
      </c>
      <c r="G638">
        <v>4.12</v>
      </c>
    </row>
    <row r="639" spans="1:7" x14ac:dyDescent="0.35">
      <c r="A639" t="s">
        <v>23974</v>
      </c>
      <c r="B639" t="s">
        <v>28114</v>
      </c>
      <c r="C639">
        <v>6</v>
      </c>
      <c r="D639">
        <v>14.9</v>
      </c>
      <c r="E639">
        <v>0.7</v>
      </c>
      <c r="F639">
        <v>10</v>
      </c>
      <c r="G639">
        <v>10</v>
      </c>
    </row>
    <row r="640" spans="1:7" x14ac:dyDescent="0.35">
      <c r="A640" t="s">
        <v>23975</v>
      </c>
      <c r="B640" t="s">
        <v>28115</v>
      </c>
      <c r="C640">
        <v>6</v>
      </c>
      <c r="D640">
        <v>17</v>
      </c>
      <c r="E640">
        <v>0.7</v>
      </c>
      <c r="F640">
        <v>4.25</v>
      </c>
      <c r="G640">
        <v>4.12</v>
      </c>
    </row>
    <row r="641" spans="1:7" x14ac:dyDescent="0.35">
      <c r="A641" t="s">
        <v>23976</v>
      </c>
      <c r="B641" t="s">
        <v>28116</v>
      </c>
      <c r="C641">
        <v>6</v>
      </c>
      <c r="D641">
        <v>24</v>
      </c>
      <c r="E641">
        <v>0.7</v>
      </c>
      <c r="F641">
        <v>4.3499999999999996</v>
      </c>
      <c r="G641">
        <v>4.22</v>
      </c>
    </row>
    <row r="642" spans="1:7" x14ac:dyDescent="0.35">
      <c r="A642" t="s">
        <v>23977</v>
      </c>
      <c r="B642" t="s">
        <v>28117</v>
      </c>
      <c r="C642">
        <v>6</v>
      </c>
      <c r="D642">
        <v>17</v>
      </c>
      <c r="E642">
        <v>0.7</v>
      </c>
      <c r="F642">
        <v>4.25</v>
      </c>
      <c r="G642">
        <v>4.12</v>
      </c>
    </row>
    <row r="643" spans="1:7" x14ac:dyDescent="0.35">
      <c r="A643" t="s">
        <v>23978</v>
      </c>
      <c r="B643" t="s">
        <v>28118</v>
      </c>
      <c r="C643">
        <v>6</v>
      </c>
      <c r="D643">
        <v>24</v>
      </c>
      <c r="E643">
        <v>0.7</v>
      </c>
      <c r="F643">
        <v>4.1500000000000004</v>
      </c>
      <c r="G643">
        <v>4.03</v>
      </c>
    </row>
    <row r="644" spans="1:7" x14ac:dyDescent="0.35">
      <c r="A644" t="s">
        <v>23979</v>
      </c>
      <c r="B644" t="s">
        <v>28119</v>
      </c>
      <c r="C644">
        <v>6</v>
      </c>
      <c r="D644">
        <v>14.9</v>
      </c>
      <c r="E644">
        <v>0.7</v>
      </c>
      <c r="F644">
        <v>11.45</v>
      </c>
      <c r="G644">
        <v>11.11</v>
      </c>
    </row>
    <row r="645" spans="1:7" x14ac:dyDescent="0.35">
      <c r="A645" t="s">
        <v>23980</v>
      </c>
      <c r="B645" t="s">
        <v>28120</v>
      </c>
      <c r="C645">
        <v>6</v>
      </c>
      <c r="D645">
        <v>17</v>
      </c>
      <c r="E645">
        <v>0.7</v>
      </c>
      <c r="F645">
        <v>4.25</v>
      </c>
      <c r="G645">
        <v>4.12</v>
      </c>
    </row>
    <row r="646" spans="1:7" x14ac:dyDescent="0.35">
      <c r="A646" t="s">
        <v>23981</v>
      </c>
      <c r="B646" t="s">
        <v>28121</v>
      </c>
      <c r="C646">
        <v>6</v>
      </c>
      <c r="D646">
        <v>17</v>
      </c>
      <c r="E646">
        <v>0.7</v>
      </c>
      <c r="F646">
        <v>4.25</v>
      </c>
      <c r="G646">
        <v>4.12</v>
      </c>
    </row>
    <row r="647" spans="1:7" x14ac:dyDescent="0.35">
      <c r="A647" t="s">
        <v>23982</v>
      </c>
      <c r="B647" t="s">
        <v>28122</v>
      </c>
      <c r="C647">
        <v>6</v>
      </c>
      <c r="D647">
        <v>37.5</v>
      </c>
      <c r="E647">
        <v>1</v>
      </c>
      <c r="F647">
        <v>4.45</v>
      </c>
      <c r="G647">
        <v>4.32</v>
      </c>
    </row>
    <row r="648" spans="1:7" x14ac:dyDescent="0.35">
      <c r="A648" t="s">
        <v>23983</v>
      </c>
      <c r="B648" t="s">
        <v>28123</v>
      </c>
      <c r="C648">
        <v>6</v>
      </c>
      <c r="D648">
        <v>17</v>
      </c>
      <c r="E648">
        <v>0.7</v>
      </c>
      <c r="F648">
        <v>4.3499999999999996</v>
      </c>
      <c r="G648">
        <v>4.22</v>
      </c>
    </row>
    <row r="649" spans="1:7" x14ac:dyDescent="0.35">
      <c r="A649" t="s">
        <v>23984</v>
      </c>
      <c r="B649" t="s">
        <v>28124</v>
      </c>
      <c r="C649">
        <v>6</v>
      </c>
      <c r="D649">
        <v>15</v>
      </c>
      <c r="E649">
        <v>0.7</v>
      </c>
      <c r="F649">
        <v>4.25</v>
      </c>
      <c r="G649">
        <v>4.12</v>
      </c>
    </row>
    <row r="650" spans="1:7" x14ac:dyDescent="0.35">
      <c r="A650" t="s">
        <v>23985</v>
      </c>
      <c r="B650" t="s">
        <v>28125</v>
      </c>
      <c r="C650">
        <v>6</v>
      </c>
      <c r="D650">
        <v>43</v>
      </c>
      <c r="E650">
        <v>1</v>
      </c>
      <c r="F650">
        <v>12.15</v>
      </c>
      <c r="G650">
        <v>11.79</v>
      </c>
    </row>
    <row r="651" spans="1:7" x14ac:dyDescent="0.35">
      <c r="A651" t="s">
        <v>23986</v>
      </c>
      <c r="B651" t="s">
        <v>28126</v>
      </c>
      <c r="C651">
        <v>12</v>
      </c>
      <c r="D651">
        <v>37.5</v>
      </c>
      <c r="E651">
        <v>1</v>
      </c>
      <c r="F651">
        <v>8.75</v>
      </c>
      <c r="G651">
        <v>8.49</v>
      </c>
    </row>
    <row r="652" spans="1:7" x14ac:dyDescent="0.35">
      <c r="A652" t="s">
        <v>23987</v>
      </c>
      <c r="B652" t="s">
        <v>28127</v>
      </c>
      <c r="C652">
        <v>6</v>
      </c>
      <c r="D652">
        <v>47</v>
      </c>
      <c r="E652">
        <v>0.7</v>
      </c>
      <c r="F652">
        <v>13.65</v>
      </c>
      <c r="G652">
        <v>13.24</v>
      </c>
    </row>
    <row r="653" spans="1:7" x14ac:dyDescent="0.35">
      <c r="A653" t="s">
        <v>23988</v>
      </c>
      <c r="B653" t="s">
        <v>28128</v>
      </c>
      <c r="C653">
        <v>6</v>
      </c>
      <c r="D653">
        <v>22</v>
      </c>
      <c r="E653">
        <v>0.75</v>
      </c>
      <c r="F653">
        <v>9.75</v>
      </c>
      <c r="G653">
        <v>9.26</v>
      </c>
    </row>
    <row r="654" spans="1:7" x14ac:dyDescent="0.35">
      <c r="A654" t="s">
        <v>23989</v>
      </c>
      <c r="B654" t="s">
        <v>28129</v>
      </c>
      <c r="C654">
        <v>6</v>
      </c>
      <c r="D654">
        <v>45</v>
      </c>
      <c r="E654">
        <v>0.5</v>
      </c>
      <c r="F654">
        <v>47.95</v>
      </c>
      <c r="G654">
        <v>46.51</v>
      </c>
    </row>
    <row r="655" spans="1:7" x14ac:dyDescent="0.35">
      <c r="A655" t="s">
        <v>23990</v>
      </c>
      <c r="B655" t="s">
        <v>28130</v>
      </c>
      <c r="C655">
        <v>6</v>
      </c>
      <c r="D655">
        <v>55</v>
      </c>
      <c r="E655">
        <v>0.7</v>
      </c>
      <c r="F655">
        <v>19</v>
      </c>
      <c r="G655">
        <v>19</v>
      </c>
    </row>
    <row r="656" spans="1:7" x14ac:dyDescent="0.35">
      <c r="A656" t="s">
        <v>23991</v>
      </c>
      <c r="B656" t="s">
        <v>28131</v>
      </c>
      <c r="C656">
        <v>6</v>
      </c>
      <c r="D656">
        <v>45</v>
      </c>
      <c r="E656">
        <v>0.5</v>
      </c>
      <c r="F656">
        <v>39</v>
      </c>
      <c r="G656">
        <v>39</v>
      </c>
    </row>
    <row r="657" spans="1:7" x14ac:dyDescent="0.35">
      <c r="A657" t="s">
        <v>23992</v>
      </c>
      <c r="B657" t="s">
        <v>28132</v>
      </c>
      <c r="C657">
        <v>6</v>
      </c>
      <c r="D657">
        <v>45</v>
      </c>
      <c r="E657">
        <v>0.5</v>
      </c>
      <c r="F657">
        <v>61.75</v>
      </c>
      <c r="G657">
        <v>59.9</v>
      </c>
    </row>
    <row r="658" spans="1:7" x14ac:dyDescent="0.35">
      <c r="A658" t="s">
        <v>23993</v>
      </c>
      <c r="B658" t="s">
        <v>28133</v>
      </c>
      <c r="C658">
        <v>6</v>
      </c>
      <c r="D658">
        <v>40</v>
      </c>
      <c r="E658">
        <v>0.5</v>
      </c>
      <c r="F658">
        <v>19.75</v>
      </c>
      <c r="G658">
        <v>19.16</v>
      </c>
    </row>
    <row r="659" spans="1:7" x14ac:dyDescent="0.35">
      <c r="A659" t="s">
        <v>23994</v>
      </c>
      <c r="B659" t="s">
        <v>28134</v>
      </c>
      <c r="C659">
        <v>6</v>
      </c>
      <c r="D659">
        <v>45</v>
      </c>
      <c r="E659">
        <v>0.5</v>
      </c>
      <c r="F659">
        <v>54.55</v>
      </c>
      <c r="G659">
        <v>52.91</v>
      </c>
    </row>
    <row r="660" spans="1:7" x14ac:dyDescent="0.35">
      <c r="A660" t="s">
        <v>23995</v>
      </c>
      <c r="B660" t="s">
        <v>28135</v>
      </c>
      <c r="C660">
        <v>6</v>
      </c>
      <c r="D660">
        <v>18</v>
      </c>
      <c r="E660">
        <v>0.5</v>
      </c>
      <c r="F660">
        <v>13.45</v>
      </c>
      <c r="G660">
        <v>13.05</v>
      </c>
    </row>
    <row r="661" spans="1:7" x14ac:dyDescent="0.35">
      <c r="A661" t="s">
        <v>23996</v>
      </c>
      <c r="B661" t="s">
        <v>28136</v>
      </c>
      <c r="C661">
        <v>6</v>
      </c>
      <c r="D661">
        <v>45</v>
      </c>
      <c r="E661">
        <v>0.7</v>
      </c>
      <c r="F661">
        <v>11.95</v>
      </c>
      <c r="G661">
        <v>11.59</v>
      </c>
    </row>
    <row r="662" spans="1:7" x14ac:dyDescent="0.35">
      <c r="A662" t="s">
        <v>23997</v>
      </c>
      <c r="B662" t="s">
        <v>28137</v>
      </c>
      <c r="C662">
        <v>6</v>
      </c>
      <c r="D662">
        <v>47</v>
      </c>
      <c r="E662">
        <v>0.7</v>
      </c>
      <c r="F662">
        <v>21.45</v>
      </c>
      <c r="G662">
        <v>20.81</v>
      </c>
    </row>
    <row r="663" spans="1:7" x14ac:dyDescent="0.35">
      <c r="A663" t="s">
        <v>23998</v>
      </c>
      <c r="B663" t="s">
        <v>28138</v>
      </c>
      <c r="C663">
        <v>6</v>
      </c>
      <c r="D663">
        <v>25</v>
      </c>
      <c r="E663">
        <v>0.7</v>
      </c>
      <c r="F663">
        <v>7.95</v>
      </c>
      <c r="G663">
        <v>7.71</v>
      </c>
    </row>
    <row r="664" spans="1:7" x14ac:dyDescent="0.35">
      <c r="A664" t="s">
        <v>23999</v>
      </c>
      <c r="B664" t="s">
        <v>28139</v>
      </c>
      <c r="C664">
        <v>6</v>
      </c>
      <c r="D664">
        <v>38</v>
      </c>
      <c r="E664">
        <v>0.7</v>
      </c>
      <c r="F664">
        <v>8.35</v>
      </c>
      <c r="G664">
        <v>8.1</v>
      </c>
    </row>
    <row r="665" spans="1:7" x14ac:dyDescent="0.35">
      <c r="A665" t="s">
        <v>24000</v>
      </c>
      <c r="B665" t="s">
        <v>28140</v>
      </c>
      <c r="C665">
        <v>6</v>
      </c>
      <c r="D665">
        <v>40</v>
      </c>
      <c r="E665">
        <v>0.7</v>
      </c>
      <c r="F665">
        <v>13.15</v>
      </c>
      <c r="G665">
        <v>12.76</v>
      </c>
    </row>
    <row r="666" spans="1:7" x14ac:dyDescent="0.35">
      <c r="A666" t="s">
        <v>24001</v>
      </c>
      <c r="B666" t="s">
        <v>28141</v>
      </c>
      <c r="C666">
        <v>6</v>
      </c>
      <c r="D666">
        <v>38</v>
      </c>
      <c r="E666">
        <v>0.7</v>
      </c>
      <c r="F666">
        <v>7.85</v>
      </c>
      <c r="G666">
        <v>7.61</v>
      </c>
    </row>
    <row r="667" spans="1:7" x14ac:dyDescent="0.35">
      <c r="A667" t="s">
        <v>24002</v>
      </c>
      <c r="B667" t="s">
        <v>28142</v>
      </c>
      <c r="C667">
        <v>6</v>
      </c>
      <c r="D667">
        <v>40</v>
      </c>
      <c r="E667">
        <v>0.7</v>
      </c>
      <c r="F667">
        <v>8.65</v>
      </c>
      <c r="G667">
        <v>8.65</v>
      </c>
    </row>
    <row r="668" spans="1:7" x14ac:dyDescent="0.35">
      <c r="A668" t="s">
        <v>24003</v>
      </c>
      <c r="B668" t="s">
        <v>28143</v>
      </c>
      <c r="C668">
        <v>6</v>
      </c>
      <c r="D668">
        <v>45</v>
      </c>
      <c r="E668">
        <v>0.7</v>
      </c>
      <c r="F668">
        <v>23</v>
      </c>
      <c r="G668">
        <v>23</v>
      </c>
    </row>
    <row r="669" spans="1:7" x14ac:dyDescent="0.35">
      <c r="A669" t="s">
        <v>24004</v>
      </c>
      <c r="B669" t="s">
        <v>28144</v>
      </c>
      <c r="C669">
        <v>6</v>
      </c>
      <c r="D669">
        <v>40</v>
      </c>
      <c r="E669">
        <v>0.7</v>
      </c>
      <c r="F669">
        <v>8.0500000000000007</v>
      </c>
      <c r="G669">
        <v>7.81</v>
      </c>
    </row>
    <row r="670" spans="1:7" x14ac:dyDescent="0.35">
      <c r="A670" t="s">
        <v>24005</v>
      </c>
      <c r="B670" t="s">
        <v>28145</v>
      </c>
      <c r="C670">
        <v>6</v>
      </c>
      <c r="D670">
        <v>40</v>
      </c>
      <c r="E670">
        <v>0.7</v>
      </c>
      <c r="F670">
        <v>11.25</v>
      </c>
      <c r="G670">
        <v>10.91</v>
      </c>
    </row>
    <row r="671" spans="1:7" x14ac:dyDescent="0.35">
      <c r="A671" t="s">
        <v>24006</v>
      </c>
      <c r="B671" t="s">
        <v>28146</v>
      </c>
      <c r="C671">
        <v>6</v>
      </c>
      <c r="D671">
        <v>40</v>
      </c>
      <c r="E671">
        <v>1</v>
      </c>
      <c r="F671">
        <v>11.5</v>
      </c>
      <c r="G671">
        <v>11.5</v>
      </c>
    </row>
    <row r="672" spans="1:7" x14ac:dyDescent="0.35">
      <c r="A672" t="s">
        <v>24007</v>
      </c>
      <c r="B672" t="s">
        <v>28147</v>
      </c>
      <c r="C672">
        <v>6</v>
      </c>
      <c r="D672">
        <v>11</v>
      </c>
      <c r="E672">
        <v>0.75</v>
      </c>
      <c r="F672">
        <v>12.25</v>
      </c>
      <c r="G672">
        <v>11.88</v>
      </c>
    </row>
    <row r="673" spans="1:7" x14ac:dyDescent="0.35">
      <c r="A673" t="s">
        <v>24008</v>
      </c>
      <c r="B673" t="s">
        <v>28148</v>
      </c>
      <c r="C673">
        <v>6</v>
      </c>
      <c r="D673">
        <v>11</v>
      </c>
      <c r="E673">
        <v>0.75</v>
      </c>
      <c r="F673">
        <v>11.95</v>
      </c>
      <c r="G673">
        <v>11.59</v>
      </c>
    </row>
    <row r="674" spans="1:7" x14ac:dyDescent="0.35">
      <c r="A674" t="s">
        <v>24009</v>
      </c>
      <c r="B674" t="s">
        <v>28149</v>
      </c>
      <c r="C674">
        <v>6</v>
      </c>
      <c r="D674">
        <v>15</v>
      </c>
      <c r="E674">
        <v>0.5</v>
      </c>
      <c r="F674">
        <v>5.5</v>
      </c>
      <c r="G674">
        <v>5.5</v>
      </c>
    </row>
    <row r="675" spans="1:7" x14ac:dyDescent="0.35">
      <c r="A675" t="s">
        <v>24010</v>
      </c>
      <c r="B675" t="s">
        <v>28150</v>
      </c>
      <c r="C675">
        <v>6</v>
      </c>
      <c r="D675">
        <v>40</v>
      </c>
      <c r="E675">
        <v>0.7</v>
      </c>
      <c r="F675">
        <v>10.95</v>
      </c>
      <c r="G675">
        <v>10.95</v>
      </c>
    </row>
    <row r="676" spans="1:7" x14ac:dyDescent="0.35">
      <c r="A676" t="s">
        <v>24011</v>
      </c>
      <c r="B676" t="s">
        <v>28151</v>
      </c>
      <c r="C676">
        <v>6</v>
      </c>
      <c r="D676">
        <v>40</v>
      </c>
      <c r="E676">
        <v>1</v>
      </c>
      <c r="F676">
        <v>12.65</v>
      </c>
      <c r="G676">
        <v>12.27</v>
      </c>
    </row>
    <row r="677" spans="1:7" x14ac:dyDescent="0.35">
      <c r="A677" t="s">
        <v>24012</v>
      </c>
      <c r="B677" t="s">
        <v>28152</v>
      </c>
      <c r="C677">
        <v>6</v>
      </c>
      <c r="D677">
        <v>40</v>
      </c>
      <c r="E677">
        <v>0.7</v>
      </c>
      <c r="F677">
        <v>14.25</v>
      </c>
      <c r="G677">
        <v>13.82</v>
      </c>
    </row>
    <row r="678" spans="1:7" x14ac:dyDescent="0.35">
      <c r="A678" t="s">
        <v>24013</v>
      </c>
      <c r="B678" t="s">
        <v>28153</v>
      </c>
      <c r="C678">
        <v>6</v>
      </c>
      <c r="D678">
        <v>44</v>
      </c>
      <c r="E678">
        <v>0.7</v>
      </c>
      <c r="F678">
        <v>18</v>
      </c>
      <c r="G678">
        <v>18</v>
      </c>
    </row>
    <row r="679" spans="1:7" x14ac:dyDescent="0.35">
      <c r="A679" t="s">
        <v>24014</v>
      </c>
      <c r="B679" t="s">
        <v>28154</v>
      </c>
      <c r="C679">
        <v>6</v>
      </c>
      <c r="D679">
        <v>40</v>
      </c>
      <c r="E679">
        <v>0.7</v>
      </c>
      <c r="F679">
        <v>20</v>
      </c>
      <c r="G679">
        <v>20</v>
      </c>
    </row>
    <row r="680" spans="1:7" x14ac:dyDescent="0.35">
      <c r="A680" t="s">
        <v>24015</v>
      </c>
      <c r="B680" t="s">
        <v>28155</v>
      </c>
      <c r="C680">
        <v>6</v>
      </c>
      <c r="D680">
        <v>25</v>
      </c>
      <c r="E680">
        <v>0.7</v>
      </c>
      <c r="F680">
        <v>6.15</v>
      </c>
      <c r="G680">
        <v>5.97</v>
      </c>
    </row>
    <row r="681" spans="1:7" x14ac:dyDescent="0.35">
      <c r="A681" t="s">
        <v>24016</v>
      </c>
      <c r="B681" t="s">
        <v>28156</v>
      </c>
      <c r="C681">
        <v>6</v>
      </c>
      <c r="D681">
        <v>43</v>
      </c>
      <c r="E681">
        <v>0.7</v>
      </c>
      <c r="F681">
        <v>6.15</v>
      </c>
      <c r="G681">
        <v>5.97</v>
      </c>
    </row>
    <row r="682" spans="1:7" x14ac:dyDescent="0.35">
      <c r="A682" t="s">
        <v>24017</v>
      </c>
      <c r="B682" t="s">
        <v>28157</v>
      </c>
      <c r="C682">
        <v>6</v>
      </c>
      <c r="D682">
        <v>40</v>
      </c>
      <c r="E682">
        <v>0.7</v>
      </c>
      <c r="F682">
        <v>6.15</v>
      </c>
      <c r="G682">
        <v>5.97</v>
      </c>
    </row>
    <row r="683" spans="1:7" x14ac:dyDescent="0.35">
      <c r="A683" t="s">
        <v>24018</v>
      </c>
      <c r="B683" t="s">
        <v>28158</v>
      </c>
      <c r="C683">
        <v>6</v>
      </c>
      <c r="D683">
        <v>40</v>
      </c>
      <c r="E683">
        <v>0.7</v>
      </c>
      <c r="F683">
        <v>6.15</v>
      </c>
      <c r="G683">
        <v>5.97</v>
      </c>
    </row>
    <row r="684" spans="1:7" x14ac:dyDescent="0.35">
      <c r="A684" t="s">
        <v>24019</v>
      </c>
      <c r="B684" t="s">
        <v>28159</v>
      </c>
      <c r="C684">
        <v>6</v>
      </c>
      <c r="D684">
        <v>40</v>
      </c>
      <c r="E684">
        <v>0.7</v>
      </c>
      <c r="F684">
        <v>6.15</v>
      </c>
      <c r="G684">
        <v>5.97</v>
      </c>
    </row>
    <row r="685" spans="1:7" x14ac:dyDescent="0.35">
      <c r="A685" t="s">
        <v>24020</v>
      </c>
      <c r="B685" t="s">
        <v>28160</v>
      </c>
      <c r="C685">
        <v>6</v>
      </c>
      <c r="D685">
        <v>35</v>
      </c>
      <c r="E685">
        <v>0.7</v>
      </c>
      <c r="F685">
        <v>16.45</v>
      </c>
      <c r="G685">
        <v>15.96</v>
      </c>
    </row>
    <row r="686" spans="1:7" x14ac:dyDescent="0.35">
      <c r="A686" t="s">
        <v>24021</v>
      </c>
      <c r="B686" t="s">
        <v>28161</v>
      </c>
      <c r="C686">
        <v>12</v>
      </c>
      <c r="D686">
        <v>40</v>
      </c>
      <c r="E686">
        <v>1</v>
      </c>
      <c r="F686">
        <v>23.25</v>
      </c>
      <c r="G686">
        <v>22.55</v>
      </c>
    </row>
    <row r="687" spans="1:7" x14ac:dyDescent="0.35">
      <c r="A687" t="s">
        <v>24022</v>
      </c>
      <c r="B687" t="s">
        <v>28162</v>
      </c>
      <c r="C687">
        <v>6</v>
      </c>
      <c r="D687">
        <v>40</v>
      </c>
      <c r="E687">
        <v>0.7</v>
      </c>
      <c r="F687">
        <v>23.95</v>
      </c>
      <c r="G687">
        <v>23.23</v>
      </c>
    </row>
    <row r="688" spans="1:7" x14ac:dyDescent="0.35">
      <c r="A688" t="s">
        <v>24023</v>
      </c>
      <c r="B688" t="s">
        <v>28163</v>
      </c>
      <c r="C688">
        <v>6</v>
      </c>
      <c r="D688">
        <v>40</v>
      </c>
      <c r="E688">
        <v>0.7</v>
      </c>
      <c r="F688">
        <v>19.95</v>
      </c>
      <c r="G688">
        <v>19.350000000000001</v>
      </c>
    </row>
    <row r="689" spans="1:7" x14ac:dyDescent="0.35">
      <c r="A689" t="s">
        <v>24024</v>
      </c>
      <c r="B689" t="s">
        <v>28164</v>
      </c>
      <c r="C689">
        <v>6</v>
      </c>
      <c r="D689">
        <v>43</v>
      </c>
      <c r="E689">
        <v>0.7</v>
      </c>
      <c r="F689">
        <v>44.75</v>
      </c>
      <c r="G689">
        <v>43.41</v>
      </c>
    </row>
    <row r="690" spans="1:7" x14ac:dyDescent="0.35">
      <c r="A690" t="s">
        <v>24025</v>
      </c>
      <c r="B690" t="s">
        <v>28165</v>
      </c>
      <c r="C690">
        <v>6</v>
      </c>
      <c r="D690">
        <v>43</v>
      </c>
      <c r="E690">
        <v>1</v>
      </c>
      <c r="F690">
        <v>42.85</v>
      </c>
      <c r="G690">
        <v>41.56</v>
      </c>
    </row>
    <row r="691" spans="1:7" x14ac:dyDescent="0.35">
      <c r="A691" t="s">
        <v>24026</v>
      </c>
      <c r="B691" t="s">
        <v>28166</v>
      </c>
      <c r="C691">
        <v>6</v>
      </c>
      <c r="D691">
        <v>43</v>
      </c>
      <c r="E691">
        <v>0.7</v>
      </c>
      <c r="F691">
        <v>62.45</v>
      </c>
      <c r="G691">
        <v>60.58</v>
      </c>
    </row>
    <row r="692" spans="1:7" x14ac:dyDescent="0.35">
      <c r="A692" t="s">
        <v>24027</v>
      </c>
      <c r="B692" t="s">
        <v>28167</v>
      </c>
      <c r="C692">
        <v>6</v>
      </c>
      <c r="D692">
        <v>40</v>
      </c>
      <c r="E692">
        <v>0.7</v>
      </c>
      <c r="F692">
        <v>18.45</v>
      </c>
      <c r="G692">
        <v>17.899999999999999</v>
      </c>
    </row>
    <row r="693" spans="1:7" x14ac:dyDescent="0.35">
      <c r="A693" t="s">
        <v>24028</v>
      </c>
      <c r="B693" t="s">
        <v>28168</v>
      </c>
      <c r="C693">
        <v>6</v>
      </c>
      <c r="D693">
        <v>40</v>
      </c>
      <c r="E693">
        <v>0.7</v>
      </c>
      <c r="F693">
        <v>16.45</v>
      </c>
      <c r="G693">
        <v>16.45</v>
      </c>
    </row>
    <row r="694" spans="1:7" x14ac:dyDescent="0.35">
      <c r="A694" t="s">
        <v>24029</v>
      </c>
      <c r="B694" t="s">
        <v>28169</v>
      </c>
      <c r="C694">
        <v>6</v>
      </c>
      <c r="D694">
        <v>51.5</v>
      </c>
      <c r="E694">
        <v>0.7</v>
      </c>
      <c r="F694">
        <v>69.849999999999994</v>
      </c>
      <c r="G694">
        <v>69.849999999999994</v>
      </c>
    </row>
    <row r="695" spans="1:7" x14ac:dyDescent="0.35">
      <c r="A695" t="s">
        <v>24030</v>
      </c>
      <c r="B695" t="s">
        <v>28170</v>
      </c>
      <c r="C695">
        <v>6</v>
      </c>
      <c r="D695">
        <v>45.5</v>
      </c>
      <c r="E695">
        <v>0.7</v>
      </c>
      <c r="F695">
        <v>55.85</v>
      </c>
      <c r="G695">
        <v>54.17</v>
      </c>
    </row>
    <row r="696" spans="1:7" x14ac:dyDescent="0.35">
      <c r="A696" t="s">
        <v>24031</v>
      </c>
      <c r="B696" t="s">
        <v>28171</v>
      </c>
      <c r="C696">
        <v>6</v>
      </c>
      <c r="D696">
        <v>48</v>
      </c>
      <c r="E696">
        <v>0.7</v>
      </c>
      <c r="F696">
        <v>299.25</v>
      </c>
      <c r="G696">
        <v>290.27</v>
      </c>
    </row>
    <row r="697" spans="1:7" x14ac:dyDescent="0.35">
      <c r="A697" t="s">
        <v>24032</v>
      </c>
      <c r="B697" t="s">
        <v>28172</v>
      </c>
      <c r="C697">
        <v>6</v>
      </c>
      <c r="D697">
        <v>48</v>
      </c>
      <c r="E697">
        <v>0.7</v>
      </c>
      <c r="F697">
        <v>346.55</v>
      </c>
      <c r="G697">
        <v>336.15</v>
      </c>
    </row>
    <row r="698" spans="1:7" x14ac:dyDescent="0.35">
      <c r="A698" t="s">
        <v>24033</v>
      </c>
      <c r="B698" t="s">
        <v>28173</v>
      </c>
      <c r="C698">
        <v>6</v>
      </c>
      <c r="D698">
        <v>53</v>
      </c>
      <c r="E698">
        <v>0.7</v>
      </c>
      <c r="F698">
        <v>459.95</v>
      </c>
      <c r="G698">
        <v>446.15</v>
      </c>
    </row>
    <row r="699" spans="1:7" x14ac:dyDescent="0.35">
      <c r="A699" t="s">
        <v>24034</v>
      </c>
      <c r="B699" t="s">
        <v>28174</v>
      </c>
      <c r="C699">
        <v>6</v>
      </c>
      <c r="D699">
        <v>36</v>
      </c>
      <c r="E699">
        <v>0.7</v>
      </c>
      <c r="F699">
        <v>2.5499999999999998</v>
      </c>
      <c r="G699">
        <v>2.4700000000000002</v>
      </c>
    </row>
    <row r="700" spans="1:7" x14ac:dyDescent="0.35">
      <c r="A700" t="s">
        <v>24035</v>
      </c>
      <c r="B700" t="s">
        <v>28175</v>
      </c>
      <c r="C700">
        <v>6</v>
      </c>
      <c r="D700">
        <v>21</v>
      </c>
      <c r="E700">
        <v>0.7</v>
      </c>
      <c r="F700">
        <v>10.95</v>
      </c>
      <c r="G700">
        <v>10.62</v>
      </c>
    </row>
    <row r="701" spans="1:7" x14ac:dyDescent="0.35">
      <c r="A701" t="s">
        <v>24036</v>
      </c>
      <c r="B701" t="s">
        <v>28176</v>
      </c>
      <c r="C701">
        <v>6</v>
      </c>
      <c r="D701">
        <v>24.7</v>
      </c>
      <c r="E701">
        <v>0.7</v>
      </c>
      <c r="F701">
        <v>21.45</v>
      </c>
      <c r="G701">
        <v>20.81</v>
      </c>
    </row>
    <row r="702" spans="1:7" x14ac:dyDescent="0.35">
      <c r="A702" t="s">
        <v>24037</v>
      </c>
      <c r="B702" t="s">
        <v>28177</v>
      </c>
      <c r="C702">
        <v>6</v>
      </c>
      <c r="D702">
        <v>43</v>
      </c>
      <c r="E702">
        <v>0.7</v>
      </c>
      <c r="F702">
        <v>8.5</v>
      </c>
      <c r="G702">
        <v>8.5</v>
      </c>
    </row>
    <row r="703" spans="1:7" x14ac:dyDescent="0.35">
      <c r="A703" t="s">
        <v>24038</v>
      </c>
      <c r="B703" t="s">
        <v>28178</v>
      </c>
      <c r="C703">
        <v>6</v>
      </c>
      <c r="D703">
        <v>43</v>
      </c>
      <c r="E703">
        <v>0.7</v>
      </c>
      <c r="F703">
        <v>13.25</v>
      </c>
      <c r="G703">
        <v>12.85</v>
      </c>
    </row>
    <row r="704" spans="1:7" x14ac:dyDescent="0.35">
      <c r="A704" t="s">
        <v>24039</v>
      </c>
      <c r="B704" t="s">
        <v>28179</v>
      </c>
      <c r="C704">
        <v>6</v>
      </c>
      <c r="D704">
        <v>43</v>
      </c>
      <c r="E704">
        <v>0.7</v>
      </c>
      <c r="F704">
        <v>12.95</v>
      </c>
      <c r="G704">
        <v>12.56</v>
      </c>
    </row>
    <row r="705" spans="1:7" x14ac:dyDescent="0.35">
      <c r="A705" t="s">
        <v>24040</v>
      </c>
      <c r="B705" t="s">
        <v>28180</v>
      </c>
      <c r="C705">
        <v>6</v>
      </c>
      <c r="D705">
        <v>37.5</v>
      </c>
      <c r="E705">
        <v>0.7</v>
      </c>
      <c r="F705">
        <v>10.95</v>
      </c>
      <c r="G705">
        <v>10.62</v>
      </c>
    </row>
    <row r="706" spans="1:7" x14ac:dyDescent="0.35">
      <c r="A706" t="s">
        <v>24041</v>
      </c>
      <c r="B706" t="s">
        <v>28181</v>
      </c>
      <c r="C706">
        <v>6</v>
      </c>
      <c r="D706">
        <v>37.5</v>
      </c>
      <c r="E706">
        <v>0.7</v>
      </c>
      <c r="F706">
        <v>10.45</v>
      </c>
      <c r="G706">
        <v>10.14</v>
      </c>
    </row>
    <row r="707" spans="1:7" x14ac:dyDescent="0.35">
      <c r="A707" t="s">
        <v>24042</v>
      </c>
      <c r="B707" t="s">
        <v>28182</v>
      </c>
      <c r="C707">
        <v>6</v>
      </c>
      <c r="D707">
        <v>37.5</v>
      </c>
      <c r="E707">
        <v>0.7</v>
      </c>
      <c r="F707">
        <v>10.45</v>
      </c>
      <c r="G707">
        <v>10.14</v>
      </c>
    </row>
    <row r="708" spans="1:7" x14ac:dyDescent="0.35">
      <c r="A708" t="s">
        <v>24043</v>
      </c>
      <c r="B708" t="s">
        <v>28183</v>
      </c>
      <c r="C708">
        <v>6</v>
      </c>
      <c r="D708">
        <v>28</v>
      </c>
      <c r="E708">
        <v>0.7</v>
      </c>
      <c r="F708">
        <v>13.45</v>
      </c>
      <c r="G708">
        <v>13.05</v>
      </c>
    </row>
    <row r="709" spans="1:7" x14ac:dyDescent="0.35">
      <c r="A709" t="s">
        <v>24044</v>
      </c>
      <c r="B709" t="s">
        <v>28184</v>
      </c>
      <c r="C709">
        <v>6</v>
      </c>
      <c r="D709">
        <v>23</v>
      </c>
      <c r="E709">
        <v>0.7</v>
      </c>
      <c r="F709">
        <v>13.25</v>
      </c>
      <c r="G709">
        <v>12.85</v>
      </c>
    </row>
    <row r="710" spans="1:7" x14ac:dyDescent="0.35">
      <c r="A710" t="s">
        <v>24045</v>
      </c>
      <c r="B710" t="s">
        <v>28185</v>
      </c>
      <c r="C710">
        <v>6</v>
      </c>
      <c r="D710">
        <v>40</v>
      </c>
      <c r="E710">
        <v>0.7</v>
      </c>
      <c r="F710">
        <v>25.95</v>
      </c>
      <c r="G710">
        <v>25.17</v>
      </c>
    </row>
    <row r="711" spans="1:7" x14ac:dyDescent="0.35">
      <c r="A711" t="s">
        <v>24046</v>
      </c>
      <c r="B711" t="s">
        <v>28186</v>
      </c>
      <c r="C711">
        <v>6</v>
      </c>
      <c r="D711">
        <v>40</v>
      </c>
      <c r="E711">
        <v>1</v>
      </c>
      <c r="F711">
        <v>11.65</v>
      </c>
      <c r="G711">
        <v>11.3</v>
      </c>
    </row>
    <row r="712" spans="1:7" x14ac:dyDescent="0.35">
      <c r="A712" t="s">
        <v>24047</v>
      </c>
      <c r="B712" t="s">
        <v>28187</v>
      </c>
      <c r="C712">
        <v>6</v>
      </c>
      <c r="D712">
        <v>40</v>
      </c>
      <c r="E712">
        <v>1</v>
      </c>
      <c r="F712">
        <v>16.45</v>
      </c>
      <c r="G712">
        <v>15.96</v>
      </c>
    </row>
    <row r="713" spans="1:7" x14ac:dyDescent="0.35">
      <c r="A713" t="s">
        <v>24048</v>
      </c>
      <c r="B713" t="s">
        <v>28188</v>
      </c>
      <c r="C713">
        <v>6</v>
      </c>
      <c r="D713">
        <v>45</v>
      </c>
      <c r="E713">
        <v>0.5</v>
      </c>
      <c r="F713">
        <v>23.05</v>
      </c>
      <c r="G713">
        <v>22.36</v>
      </c>
    </row>
    <row r="714" spans="1:7" x14ac:dyDescent="0.35">
      <c r="A714" t="s">
        <v>24049</v>
      </c>
      <c r="B714" t="s">
        <v>28189</v>
      </c>
      <c r="C714">
        <v>6</v>
      </c>
      <c r="D714">
        <v>45</v>
      </c>
      <c r="E714">
        <v>0.5</v>
      </c>
      <c r="F714">
        <v>18.75</v>
      </c>
      <c r="G714">
        <v>18.190000000000001</v>
      </c>
    </row>
    <row r="715" spans="1:7" x14ac:dyDescent="0.35">
      <c r="A715" t="s">
        <v>24050</v>
      </c>
      <c r="B715" t="s">
        <v>28190</v>
      </c>
      <c r="C715">
        <v>6</v>
      </c>
      <c r="D715">
        <v>57</v>
      </c>
      <c r="E715">
        <v>0.5</v>
      </c>
      <c r="F715">
        <v>25.25</v>
      </c>
      <c r="G715">
        <v>24.49</v>
      </c>
    </row>
    <row r="716" spans="1:7" x14ac:dyDescent="0.35">
      <c r="A716" t="s">
        <v>24051</v>
      </c>
      <c r="B716" t="s">
        <v>28191</v>
      </c>
      <c r="C716">
        <v>6</v>
      </c>
      <c r="D716">
        <v>40</v>
      </c>
      <c r="E716">
        <v>0.7</v>
      </c>
      <c r="F716">
        <v>5.65</v>
      </c>
      <c r="G716">
        <v>5.65</v>
      </c>
    </row>
    <row r="717" spans="1:7" x14ac:dyDescent="0.35">
      <c r="A717" t="s">
        <v>24052</v>
      </c>
      <c r="B717" t="s">
        <v>28192</v>
      </c>
      <c r="C717">
        <v>6</v>
      </c>
      <c r="D717">
        <v>47</v>
      </c>
      <c r="E717">
        <v>0.7</v>
      </c>
      <c r="F717">
        <v>6.35</v>
      </c>
      <c r="G717">
        <v>6.35</v>
      </c>
    </row>
    <row r="718" spans="1:7" x14ac:dyDescent="0.35">
      <c r="A718" t="s">
        <v>24053</v>
      </c>
      <c r="B718" t="s">
        <v>28193</v>
      </c>
      <c r="C718">
        <v>6</v>
      </c>
      <c r="D718">
        <v>40</v>
      </c>
      <c r="E718">
        <v>0.7</v>
      </c>
      <c r="F718">
        <v>7.95</v>
      </c>
      <c r="G718">
        <v>7.71</v>
      </c>
    </row>
    <row r="719" spans="1:7" x14ac:dyDescent="0.35">
      <c r="A719" t="s">
        <v>24054</v>
      </c>
      <c r="B719" t="s">
        <v>28194</v>
      </c>
      <c r="C719">
        <v>6</v>
      </c>
      <c r="D719">
        <v>37.5</v>
      </c>
      <c r="E719">
        <v>1</v>
      </c>
      <c r="F719">
        <v>2.0499999999999998</v>
      </c>
      <c r="G719">
        <v>1.99</v>
      </c>
    </row>
    <row r="720" spans="1:7" x14ac:dyDescent="0.35">
      <c r="A720" t="s">
        <v>24055</v>
      </c>
      <c r="B720" t="s">
        <v>28195</v>
      </c>
      <c r="C720">
        <v>6</v>
      </c>
      <c r="D720">
        <v>22</v>
      </c>
      <c r="E720">
        <v>0.7</v>
      </c>
      <c r="F720">
        <v>12.95</v>
      </c>
      <c r="G720">
        <v>12.56</v>
      </c>
    </row>
    <row r="721" spans="1:7" x14ac:dyDescent="0.35">
      <c r="A721" t="s">
        <v>24056</v>
      </c>
      <c r="B721" t="s">
        <v>28196</v>
      </c>
      <c r="C721">
        <v>6</v>
      </c>
      <c r="D721">
        <v>40</v>
      </c>
      <c r="E721">
        <v>0.7</v>
      </c>
      <c r="F721">
        <v>19.850000000000001</v>
      </c>
      <c r="G721">
        <v>19.25</v>
      </c>
    </row>
    <row r="722" spans="1:7" x14ac:dyDescent="0.35">
      <c r="A722" t="s">
        <v>24057</v>
      </c>
      <c r="B722" t="s">
        <v>28197</v>
      </c>
      <c r="C722">
        <v>12</v>
      </c>
      <c r="D722">
        <v>40</v>
      </c>
      <c r="E722">
        <v>1</v>
      </c>
      <c r="F722">
        <v>10.55</v>
      </c>
      <c r="G722">
        <v>10.23</v>
      </c>
    </row>
    <row r="723" spans="1:7" x14ac:dyDescent="0.35">
      <c r="A723" t="s">
        <v>24058</v>
      </c>
      <c r="B723" t="s">
        <v>28198</v>
      </c>
      <c r="C723">
        <v>6</v>
      </c>
      <c r="D723">
        <v>38</v>
      </c>
      <c r="E723">
        <v>0.7</v>
      </c>
      <c r="F723">
        <v>13.85</v>
      </c>
      <c r="G723">
        <v>13.43</v>
      </c>
    </row>
    <row r="724" spans="1:7" x14ac:dyDescent="0.35">
      <c r="A724" t="s">
        <v>24059</v>
      </c>
      <c r="B724" t="s">
        <v>28199</v>
      </c>
      <c r="C724">
        <v>6</v>
      </c>
      <c r="D724">
        <v>38</v>
      </c>
      <c r="E724">
        <v>0.7</v>
      </c>
      <c r="F724">
        <v>37.950000000000003</v>
      </c>
      <c r="G724">
        <v>36.81</v>
      </c>
    </row>
    <row r="725" spans="1:7" x14ac:dyDescent="0.35">
      <c r="A725" t="s">
        <v>24060</v>
      </c>
      <c r="B725" t="s">
        <v>28200</v>
      </c>
      <c r="C725">
        <v>6</v>
      </c>
      <c r="D725">
        <v>50</v>
      </c>
      <c r="E725">
        <v>0.7</v>
      </c>
      <c r="F725">
        <v>45</v>
      </c>
      <c r="G725">
        <v>45</v>
      </c>
    </row>
    <row r="726" spans="1:7" x14ac:dyDescent="0.35">
      <c r="A726" t="s">
        <v>24061</v>
      </c>
      <c r="B726" t="s">
        <v>28201</v>
      </c>
      <c r="C726">
        <v>6</v>
      </c>
      <c r="D726">
        <v>50</v>
      </c>
      <c r="E726">
        <v>0.7</v>
      </c>
      <c r="F726">
        <v>34.950000000000003</v>
      </c>
      <c r="G726">
        <v>33.9</v>
      </c>
    </row>
    <row r="727" spans="1:7" x14ac:dyDescent="0.35">
      <c r="A727" t="s">
        <v>24062</v>
      </c>
      <c r="B727" t="s">
        <v>28202</v>
      </c>
      <c r="C727">
        <v>6</v>
      </c>
      <c r="D727">
        <v>50</v>
      </c>
      <c r="E727">
        <v>0.7</v>
      </c>
      <c r="F727">
        <v>33.950000000000003</v>
      </c>
      <c r="G727">
        <v>33.950000000000003</v>
      </c>
    </row>
    <row r="728" spans="1:7" x14ac:dyDescent="0.35">
      <c r="A728" t="s">
        <v>24063</v>
      </c>
      <c r="B728" t="s">
        <v>28203</v>
      </c>
      <c r="C728">
        <v>6</v>
      </c>
      <c r="D728">
        <v>50</v>
      </c>
      <c r="E728">
        <v>0.7</v>
      </c>
      <c r="F728">
        <v>34.450000000000003</v>
      </c>
      <c r="G728">
        <v>33.42</v>
      </c>
    </row>
    <row r="729" spans="1:7" x14ac:dyDescent="0.35">
      <c r="A729" t="s">
        <v>24064</v>
      </c>
      <c r="B729" t="s">
        <v>28204</v>
      </c>
      <c r="C729">
        <v>6</v>
      </c>
      <c r="D729">
        <v>50</v>
      </c>
      <c r="E729">
        <v>0.7</v>
      </c>
      <c r="F729">
        <v>39.75</v>
      </c>
      <c r="G729">
        <v>38.56</v>
      </c>
    </row>
    <row r="730" spans="1:7" x14ac:dyDescent="0.35">
      <c r="A730" t="s">
        <v>24065</v>
      </c>
      <c r="B730" t="s">
        <v>28205</v>
      </c>
      <c r="C730">
        <v>6</v>
      </c>
      <c r="D730">
        <v>50</v>
      </c>
      <c r="E730">
        <v>0.7</v>
      </c>
      <c r="F730">
        <v>41.85</v>
      </c>
      <c r="G730">
        <v>40.590000000000003</v>
      </c>
    </row>
    <row r="731" spans="1:7" x14ac:dyDescent="0.35">
      <c r="A731" t="s">
        <v>24066</v>
      </c>
      <c r="B731" t="s">
        <v>28206</v>
      </c>
      <c r="C731">
        <v>6</v>
      </c>
      <c r="D731">
        <v>56.1</v>
      </c>
      <c r="E731">
        <v>0.7</v>
      </c>
      <c r="F731">
        <v>77.849999999999994</v>
      </c>
      <c r="G731">
        <v>75.510000000000005</v>
      </c>
    </row>
    <row r="732" spans="1:7" x14ac:dyDescent="0.35">
      <c r="A732" t="s">
        <v>24067</v>
      </c>
      <c r="B732" t="s">
        <v>28207</v>
      </c>
      <c r="C732">
        <v>6</v>
      </c>
      <c r="D732">
        <v>55.2</v>
      </c>
      <c r="E732">
        <v>0.7</v>
      </c>
      <c r="F732">
        <v>71.95</v>
      </c>
      <c r="G732">
        <v>69.790000000000006</v>
      </c>
    </row>
    <row r="733" spans="1:7" x14ac:dyDescent="0.35">
      <c r="A733" t="s">
        <v>24068</v>
      </c>
      <c r="B733" t="s">
        <v>28208</v>
      </c>
      <c r="C733">
        <v>6</v>
      </c>
      <c r="D733">
        <v>50</v>
      </c>
      <c r="E733">
        <v>0.7</v>
      </c>
      <c r="F733">
        <v>26.15</v>
      </c>
      <c r="G733">
        <v>25.37</v>
      </c>
    </row>
    <row r="734" spans="1:7" x14ac:dyDescent="0.35">
      <c r="A734" t="s">
        <v>24069</v>
      </c>
      <c r="B734" t="s">
        <v>28209</v>
      </c>
      <c r="C734">
        <v>6</v>
      </c>
      <c r="D734">
        <v>50</v>
      </c>
      <c r="E734">
        <v>0.7</v>
      </c>
      <c r="F734">
        <v>26.85</v>
      </c>
      <c r="G734">
        <v>26.04</v>
      </c>
    </row>
    <row r="735" spans="1:7" x14ac:dyDescent="0.35">
      <c r="A735" t="s">
        <v>24070</v>
      </c>
      <c r="B735" t="s">
        <v>28210</v>
      </c>
      <c r="C735">
        <v>6</v>
      </c>
      <c r="D735">
        <v>50</v>
      </c>
      <c r="E735">
        <v>0.7</v>
      </c>
      <c r="F735">
        <v>46.45</v>
      </c>
      <c r="G735">
        <v>45.06</v>
      </c>
    </row>
    <row r="736" spans="1:7" x14ac:dyDescent="0.35">
      <c r="A736" t="s">
        <v>24071</v>
      </c>
      <c r="B736" t="s">
        <v>28211</v>
      </c>
      <c r="C736">
        <v>6</v>
      </c>
      <c r="D736">
        <v>38</v>
      </c>
      <c r="E736">
        <v>0.7</v>
      </c>
      <c r="F736">
        <v>8.85</v>
      </c>
      <c r="G736">
        <v>8.58</v>
      </c>
    </row>
    <row r="737" spans="1:7" x14ac:dyDescent="0.35">
      <c r="A737" t="s">
        <v>24072</v>
      </c>
      <c r="B737" t="s">
        <v>28212</v>
      </c>
      <c r="C737">
        <v>6</v>
      </c>
      <c r="D737">
        <v>40</v>
      </c>
      <c r="E737">
        <v>0.7</v>
      </c>
      <c r="F737">
        <v>11.65</v>
      </c>
      <c r="G737">
        <v>11.65</v>
      </c>
    </row>
    <row r="738" spans="1:7" x14ac:dyDescent="0.35">
      <c r="A738" t="s">
        <v>24073</v>
      </c>
      <c r="B738" t="s">
        <v>28213</v>
      </c>
      <c r="C738">
        <v>12</v>
      </c>
      <c r="D738">
        <v>45</v>
      </c>
      <c r="E738">
        <v>1</v>
      </c>
      <c r="F738">
        <v>12.45</v>
      </c>
      <c r="G738">
        <v>12.08</v>
      </c>
    </row>
    <row r="739" spans="1:7" x14ac:dyDescent="0.35">
      <c r="A739" t="s">
        <v>24074</v>
      </c>
      <c r="B739" t="s">
        <v>28214</v>
      </c>
      <c r="C739">
        <v>6</v>
      </c>
      <c r="D739">
        <v>45</v>
      </c>
      <c r="E739">
        <v>0.7</v>
      </c>
      <c r="F739">
        <v>12.65</v>
      </c>
      <c r="G739">
        <v>12.27</v>
      </c>
    </row>
    <row r="740" spans="1:7" x14ac:dyDescent="0.35">
      <c r="A740" t="s">
        <v>24075</v>
      </c>
      <c r="B740" t="s">
        <v>28215</v>
      </c>
      <c r="C740">
        <v>6</v>
      </c>
      <c r="D740">
        <v>45</v>
      </c>
      <c r="E740">
        <v>0.7</v>
      </c>
      <c r="F740">
        <v>22.95</v>
      </c>
      <c r="G740">
        <v>22.26</v>
      </c>
    </row>
    <row r="741" spans="1:7" x14ac:dyDescent="0.35">
      <c r="A741" t="s">
        <v>24076</v>
      </c>
      <c r="B741" t="s">
        <v>28216</v>
      </c>
      <c r="C741">
        <v>6</v>
      </c>
      <c r="D741">
        <v>40</v>
      </c>
      <c r="E741">
        <v>1</v>
      </c>
      <c r="F741">
        <v>9.4499999999999993</v>
      </c>
      <c r="G741">
        <v>9.4499999999999993</v>
      </c>
    </row>
    <row r="742" spans="1:7" x14ac:dyDescent="0.35">
      <c r="A742" t="s">
        <v>24077</v>
      </c>
      <c r="B742" t="s">
        <v>28217</v>
      </c>
      <c r="C742">
        <v>6</v>
      </c>
      <c r="D742">
        <v>40</v>
      </c>
      <c r="E742">
        <v>0.7</v>
      </c>
      <c r="F742">
        <v>9.9499999999999993</v>
      </c>
      <c r="G742">
        <v>9.65</v>
      </c>
    </row>
    <row r="743" spans="1:7" x14ac:dyDescent="0.35">
      <c r="A743" t="s">
        <v>24078</v>
      </c>
      <c r="B743" t="s">
        <v>28218</v>
      </c>
      <c r="C743">
        <v>6</v>
      </c>
      <c r="D743">
        <v>40</v>
      </c>
      <c r="E743">
        <v>0.7</v>
      </c>
      <c r="F743">
        <v>11.25</v>
      </c>
      <c r="G743">
        <v>10.91</v>
      </c>
    </row>
    <row r="744" spans="1:7" x14ac:dyDescent="0.35">
      <c r="A744" t="s">
        <v>24079</v>
      </c>
      <c r="B744" t="s">
        <v>28219</v>
      </c>
      <c r="C744">
        <v>6</v>
      </c>
      <c r="D744">
        <v>40</v>
      </c>
      <c r="E744">
        <v>0.7</v>
      </c>
      <c r="F744">
        <v>9.65</v>
      </c>
      <c r="G744">
        <v>9.65</v>
      </c>
    </row>
    <row r="745" spans="1:7" x14ac:dyDescent="0.35">
      <c r="A745" t="s">
        <v>24080</v>
      </c>
      <c r="B745" t="s">
        <v>28220</v>
      </c>
      <c r="C745">
        <v>6</v>
      </c>
      <c r="D745">
        <v>45.6</v>
      </c>
      <c r="E745">
        <v>0.7</v>
      </c>
      <c r="F745">
        <v>19.850000000000001</v>
      </c>
      <c r="G745">
        <v>19.25</v>
      </c>
    </row>
    <row r="746" spans="1:7" x14ac:dyDescent="0.35">
      <c r="A746" t="s">
        <v>24081</v>
      </c>
      <c r="B746" t="s">
        <v>28221</v>
      </c>
      <c r="C746">
        <v>6</v>
      </c>
      <c r="D746">
        <v>45.6</v>
      </c>
      <c r="E746">
        <v>0.7</v>
      </c>
      <c r="F746">
        <v>19.55</v>
      </c>
      <c r="G746">
        <v>18.96</v>
      </c>
    </row>
    <row r="747" spans="1:7" x14ac:dyDescent="0.35">
      <c r="A747" t="s">
        <v>24082</v>
      </c>
      <c r="B747" t="s">
        <v>28222</v>
      </c>
      <c r="C747">
        <v>6</v>
      </c>
      <c r="D747">
        <v>45</v>
      </c>
      <c r="E747">
        <v>0.7</v>
      </c>
      <c r="F747">
        <v>12.35</v>
      </c>
      <c r="G747">
        <v>11.98</v>
      </c>
    </row>
    <row r="748" spans="1:7" x14ac:dyDescent="0.35">
      <c r="A748" t="s">
        <v>24083</v>
      </c>
      <c r="B748" t="s">
        <v>28223</v>
      </c>
      <c r="C748">
        <v>6</v>
      </c>
      <c r="D748">
        <v>45</v>
      </c>
      <c r="E748">
        <v>0.7</v>
      </c>
      <c r="F748">
        <v>15.95</v>
      </c>
      <c r="G748">
        <v>15.47</v>
      </c>
    </row>
    <row r="749" spans="1:7" x14ac:dyDescent="0.35">
      <c r="A749" t="s">
        <v>24084</v>
      </c>
      <c r="B749" t="s">
        <v>28224</v>
      </c>
      <c r="C749">
        <v>6</v>
      </c>
      <c r="D749">
        <v>15</v>
      </c>
      <c r="E749">
        <v>0.7</v>
      </c>
      <c r="F749">
        <v>16.45</v>
      </c>
      <c r="G749">
        <v>15.96</v>
      </c>
    </row>
    <row r="750" spans="1:7" x14ac:dyDescent="0.35">
      <c r="A750" t="s">
        <v>24085</v>
      </c>
      <c r="B750" t="s">
        <v>28225</v>
      </c>
      <c r="C750">
        <v>6</v>
      </c>
      <c r="D750">
        <v>40</v>
      </c>
      <c r="E750">
        <v>0.7</v>
      </c>
      <c r="F750">
        <v>18.95</v>
      </c>
      <c r="G750">
        <v>18.38</v>
      </c>
    </row>
    <row r="751" spans="1:7" x14ac:dyDescent="0.35">
      <c r="A751" t="s">
        <v>24086</v>
      </c>
      <c r="B751" t="s">
        <v>28226</v>
      </c>
      <c r="C751">
        <v>12</v>
      </c>
      <c r="D751">
        <v>46.3</v>
      </c>
      <c r="E751">
        <v>0.05</v>
      </c>
      <c r="F751">
        <v>2.95</v>
      </c>
      <c r="G751">
        <v>2.86</v>
      </c>
    </row>
    <row r="752" spans="1:7" x14ac:dyDescent="0.35">
      <c r="A752" t="s">
        <v>24087</v>
      </c>
      <c r="B752" t="s">
        <v>28227</v>
      </c>
      <c r="C752">
        <v>6</v>
      </c>
      <c r="D752">
        <v>46.3</v>
      </c>
      <c r="E752">
        <v>0.7</v>
      </c>
      <c r="F752">
        <v>30.45</v>
      </c>
      <c r="G752">
        <v>30.45</v>
      </c>
    </row>
    <row r="753" spans="1:7" x14ac:dyDescent="0.35">
      <c r="A753" t="s">
        <v>24088</v>
      </c>
      <c r="B753" t="s">
        <v>28228</v>
      </c>
      <c r="C753">
        <v>3</v>
      </c>
      <c r="D753">
        <v>49.7</v>
      </c>
      <c r="E753">
        <v>0.7</v>
      </c>
      <c r="F753">
        <v>418.75</v>
      </c>
      <c r="G753">
        <v>406.19</v>
      </c>
    </row>
    <row r="754" spans="1:7" x14ac:dyDescent="0.35">
      <c r="A754" t="s">
        <v>24089</v>
      </c>
      <c r="B754" t="s">
        <v>28229</v>
      </c>
      <c r="C754">
        <v>6</v>
      </c>
      <c r="D754">
        <v>52.3</v>
      </c>
      <c r="E754">
        <v>0.7</v>
      </c>
      <c r="F754">
        <v>400.75</v>
      </c>
      <c r="G754">
        <v>380.71</v>
      </c>
    </row>
    <row r="755" spans="1:7" x14ac:dyDescent="0.35">
      <c r="A755" t="s">
        <v>24090</v>
      </c>
      <c r="B755" t="s">
        <v>28230</v>
      </c>
      <c r="C755">
        <v>2</v>
      </c>
      <c r="D755">
        <v>41.9</v>
      </c>
      <c r="E755">
        <v>0.7</v>
      </c>
      <c r="F755">
        <v>1644.25</v>
      </c>
      <c r="G755">
        <v>1594.92</v>
      </c>
    </row>
    <row r="756" spans="1:7" x14ac:dyDescent="0.35">
      <c r="A756" t="s">
        <v>24091</v>
      </c>
      <c r="B756" t="s">
        <v>28230</v>
      </c>
      <c r="C756">
        <v>1</v>
      </c>
      <c r="D756">
        <v>41.9</v>
      </c>
      <c r="E756">
        <v>0.7</v>
      </c>
      <c r="F756">
        <v>1582.25</v>
      </c>
      <c r="G756">
        <v>1534.78</v>
      </c>
    </row>
    <row r="757" spans="1:7" x14ac:dyDescent="0.35">
      <c r="A757" t="s">
        <v>24092</v>
      </c>
      <c r="B757" t="s">
        <v>28231</v>
      </c>
      <c r="C757">
        <v>6</v>
      </c>
      <c r="D757">
        <v>51.2</v>
      </c>
      <c r="E757">
        <v>0.7</v>
      </c>
      <c r="F757">
        <v>102.65</v>
      </c>
      <c r="G757">
        <v>99.57</v>
      </c>
    </row>
    <row r="758" spans="1:7" x14ac:dyDescent="0.35">
      <c r="A758" t="s">
        <v>24093</v>
      </c>
      <c r="B758" t="s">
        <v>28232</v>
      </c>
      <c r="C758">
        <v>6</v>
      </c>
      <c r="D758">
        <v>46.3</v>
      </c>
      <c r="E758">
        <v>1</v>
      </c>
      <c r="F758">
        <v>29.95</v>
      </c>
      <c r="G758">
        <v>29.05</v>
      </c>
    </row>
    <row r="759" spans="1:7" x14ac:dyDescent="0.35">
      <c r="A759" t="s">
        <v>24094</v>
      </c>
      <c r="B759" t="s">
        <v>28233</v>
      </c>
      <c r="C759">
        <v>6</v>
      </c>
      <c r="D759">
        <v>46.3</v>
      </c>
      <c r="E759">
        <v>0.7</v>
      </c>
      <c r="F759">
        <v>23.25</v>
      </c>
      <c r="G759">
        <v>22.55</v>
      </c>
    </row>
    <row r="760" spans="1:7" x14ac:dyDescent="0.35">
      <c r="A760" t="s">
        <v>24095</v>
      </c>
      <c r="B760" t="s">
        <v>28234</v>
      </c>
      <c r="C760">
        <v>6</v>
      </c>
      <c r="D760">
        <v>46.3</v>
      </c>
      <c r="E760">
        <v>0.7</v>
      </c>
      <c r="F760">
        <v>134.85</v>
      </c>
      <c r="G760">
        <v>130.80000000000001</v>
      </c>
    </row>
    <row r="761" spans="1:7" x14ac:dyDescent="0.35">
      <c r="A761" t="s">
        <v>24096</v>
      </c>
      <c r="B761" t="s">
        <v>28235</v>
      </c>
      <c r="C761">
        <v>6</v>
      </c>
      <c r="D761">
        <v>46.3</v>
      </c>
      <c r="E761">
        <v>0.7</v>
      </c>
      <c r="F761">
        <v>29.25</v>
      </c>
      <c r="G761">
        <v>28.37</v>
      </c>
    </row>
    <row r="762" spans="1:7" x14ac:dyDescent="0.35">
      <c r="A762" t="s">
        <v>24097</v>
      </c>
      <c r="B762" t="s">
        <v>28235</v>
      </c>
      <c r="C762">
        <v>6</v>
      </c>
      <c r="D762">
        <v>46.3</v>
      </c>
      <c r="E762">
        <v>0.7</v>
      </c>
      <c r="F762">
        <v>29.25</v>
      </c>
      <c r="G762">
        <v>28.37</v>
      </c>
    </row>
    <row r="763" spans="1:7" x14ac:dyDescent="0.35">
      <c r="A763" t="s">
        <v>24098</v>
      </c>
      <c r="B763" t="s">
        <v>28236</v>
      </c>
      <c r="C763">
        <v>6</v>
      </c>
      <c r="D763">
        <v>40</v>
      </c>
      <c r="E763">
        <v>0.7</v>
      </c>
      <c r="F763">
        <v>7.95</v>
      </c>
      <c r="G763">
        <v>7.71</v>
      </c>
    </row>
    <row r="764" spans="1:7" x14ac:dyDescent="0.35">
      <c r="A764" t="s">
        <v>24099</v>
      </c>
      <c r="B764" t="s">
        <v>28237</v>
      </c>
      <c r="C764">
        <v>6</v>
      </c>
      <c r="D764">
        <v>40</v>
      </c>
      <c r="E764">
        <v>0.7</v>
      </c>
      <c r="F764">
        <v>15.85</v>
      </c>
      <c r="G764">
        <v>15.37</v>
      </c>
    </row>
    <row r="765" spans="1:7" x14ac:dyDescent="0.35">
      <c r="A765" t="s">
        <v>24100</v>
      </c>
      <c r="B765" t="s">
        <v>28238</v>
      </c>
      <c r="C765">
        <v>6</v>
      </c>
      <c r="D765">
        <v>40</v>
      </c>
      <c r="E765">
        <v>0.7</v>
      </c>
      <c r="F765">
        <v>15.35</v>
      </c>
      <c r="G765">
        <v>14.89</v>
      </c>
    </row>
    <row r="766" spans="1:7" x14ac:dyDescent="0.35">
      <c r="A766" t="s">
        <v>24101</v>
      </c>
      <c r="B766" t="s">
        <v>28239</v>
      </c>
      <c r="C766">
        <v>6</v>
      </c>
      <c r="D766">
        <v>47</v>
      </c>
      <c r="E766">
        <v>0.7</v>
      </c>
      <c r="F766">
        <v>16.649999999999999</v>
      </c>
      <c r="G766">
        <v>16.149999999999999</v>
      </c>
    </row>
    <row r="767" spans="1:7" x14ac:dyDescent="0.35">
      <c r="A767" t="s">
        <v>24102</v>
      </c>
      <c r="B767" t="s">
        <v>28240</v>
      </c>
      <c r="C767">
        <v>6</v>
      </c>
      <c r="D767">
        <v>40</v>
      </c>
      <c r="E767">
        <v>0.7</v>
      </c>
      <c r="F767">
        <v>14.15</v>
      </c>
      <c r="G767">
        <v>13.73</v>
      </c>
    </row>
    <row r="768" spans="1:7" x14ac:dyDescent="0.35">
      <c r="A768" t="s">
        <v>24103</v>
      </c>
      <c r="B768" t="s">
        <v>28241</v>
      </c>
      <c r="C768">
        <v>6</v>
      </c>
      <c r="D768">
        <v>40</v>
      </c>
      <c r="E768">
        <v>0.7</v>
      </c>
      <c r="F768">
        <v>14.55</v>
      </c>
      <c r="G768">
        <v>14.55</v>
      </c>
    </row>
    <row r="769" spans="1:7" x14ac:dyDescent="0.35">
      <c r="A769" t="s">
        <v>24104</v>
      </c>
      <c r="B769" t="s">
        <v>28242</v>
      </c>
      <c r="C769">
        <v>6</v>
      </c>
      <c r="D769">
        <v>46</v>
      </c>
      <c r="E769">
        <v>1</v>
      </c>
      <c r="F769">
        <v>19.95</v>
      </c>
      <c r="G769">
        <v>19.350000000000001</v>
      </c>
    </row>
    <row r="770" spans="1:7" x14ac:dyDescent="0.35">
      <c r="A770" t="s">
        <v>24105</v>
      </c>
      <c r="B770" t="s">
        <v>28243</v>
      </c>
      <c r="C770">
        <v>6</v>
      </c>
      <c r="D770">
        <v>47</v>
      </c>
      <c r="E770">
        <v>0.7</v>
      </c>
      <c r="F770">
        <v>56.95</v>
      </c>
      <c r="G770">
        <v>55.24</v>
      </c>
    </row>
    <row r="771" spans="1:7" x14ac:dyDescent="0.35">
      <c r="A771" t="s">
        <v>24106</v>
      </c>
      <c r="B771" t="s">
        <v>28244</v>
      </c>
      <c r="C771">
        <v>6</v>
      </c>
      <c r="D771">
        <v>40</v>
      </c>
      <c r="E771">
        <v>0.7</v>
      </c>
      <c r="F771">
        <v>47.65</v>
      </c>
      <c r="G771">
        <v>46.22</v>
      </c>
    </row>
    <row r="772" spans="1:7" x14ac:dyDescent="0.35">
      <c r="A772" t="s">
        <v>24107</v>
      </c>
      <c r="B772" t="s">
        <v>28245</v>
      </c>
      <c r="C772">
        <v>6</v>
      </c>
      <c r="D772">
        <v>55.1</v>
      </c>
      <c r="E772">
        <v>0.7</v>
      </c>
      <c r="F772">
        <v>57</v>
      </c>
      <c r="G772">
        <v>57</v>
      </c>
    </row>
    <row r="773" spans="1:7" x14ac:dyDescent="0.35">
      <c r="A773" t="s">
        <v>24108</v>
      </c>
      <c r="B773" t="s">
        <v>28246</v>
      </c>
      <c r="C773">
        <v>3</v>
      </c>
      <c r="D773">
        <v>46</v>
      </c>
      <c r="E773">
        <v>0.7</v>
      </c>
      <c r="F773">
        <v>562.35</v>
      </c>
      <c r="G773">
        <v>545.48</v>
      </c>
    </row>
    <row r="774" spans="1:7" x14ac:dyDescent="0.35">
      <c r="A774" t="s">
        <v>24109</v>
      </c>
      <c r="B774" t="s">
        <v>28247</v>
      </c>
      <c r="C774">
        <v>3</v>
      </c>
      <c r="D774">
        <v>46</v>
      </c>
      <c r="E774">
        <v>0.7</v>
      </c>
      <c r="F774">
        <v>1545.25</v>
      </c>
      <c r="G774">
        <v>1498.89</v>
      </c>
    </row>
    <row r="775" spans="1:7" x14ac:dyDescent="0.35">
      <c r="A775" t="s">
        <v>24110</v>
      </c>
      <c r="B775" t="s">
        <v>28248</v>
      </c>
      <c r="C775">
        <v>6</v>
      </c>
      <c r="D775">
        <v>40</v>
      </c>
      <c r="E775">
        <v>0.7</v>
      </c>
      <c r="F775">
        <v>10</v>
      </c>
      <c r="G775">
        <v>10</v>
      </c>
    </row>
    <row r="776" spans="1:7" x14ac:dyDescent="0.35">
      <c r="A776" t="s">
        <v>24111</v>
      </c>
      <c r="B776" t="s">
        <v>28249</v>
      </c>
      <c r="C776">
        <v>6</v>
      </c>
      <c r="D776">
        <v>40</v>
      </c>
      <c r="E776">
        <v>0.7</v>
      </c>
      <c r="F776">
        <v>9.25</v>
      </c>
      <c r="G776">
        <v>9.25</v>
      </c>
    </row>
    <row r="777" spans="1:7" x14ac:dyDescent="0.35">
      <c r="A777" t="s">
        <v>24112</v>
      </c>
      <c r="B777" t="s">
        <v>28250</v>
      </c>
      <c r="C777">
        <v>6</v>
      </c>
      <c r="D777">
        <v>40</v>
      </c>
      <c r="E777">
        <v>1</v>
      </c>
      <c r="F777">
        <v>11.85</v>
      </c>
      <c r="G777">
        <v>11.49</v>
      </c>
    </row>
    <row r="778" spans="1:7" x14ac:dyDescent="0.35">
      <c r="A778" t="s">
        <v>24113</v>
      </c>
      <c r="B778" t="s">
        <v>28251</v>
      </c>
      <c r="C778">
        <v>12</v>
      </c>
      <c r="D778">
        <v>40</v>
      </c>
      <c r="E778">
        <v>1</v>
      </c>
      <c r="F778">
        <v>11.25</v>
      </c>
      <c r="G778">
        <v>10.91</v>
      </c>
    </row>
    <row r="779" spans="1:7" x14ac:dyDescent="0.35">
      <c r="A779" t="s">
        <v>24114</v>
      </c>
      <c r="B779" t="s">
        <v>28252</v>
      </c>
      <c r="C779">
        <v>6</v>
      </c>
      <c r="D779">
        <v>40</v>
      </c>
      <c r="E779">
        <v>0.7</v>
      </c>
      <c r="F779">
        <v>10.25</v>
      </c>
      <c r="G779">
        <v>9.94</v>
      </c>
    </row>
    <row r="780" spans="1:7" x14ac:dyDescent="0.35">
      <c r="A780" t="s">
        <v>24115</v>
      </c>
      <c r="B780" t="s">
        <v>28253</v>
      </c>
      <c r="C780">
        <v>6</v>
      </c>
      <c r="D780">
        <v>54.2</v>
      </c>
      <c r="E780">
        <v>0.7</v>
      </c>
      <c r="F780">
        <v>69.849999999999994</v>
      </c>
      <c r="G780">
        <v>67.75</v>
      </c>
    </row>
    <row r="781" spans="1:7" x14ac:dyDescent="0.35">
      <c r="A781" t="s">
        <v>24116</v>
      </c>
      <c r="B781" t="s">
        <v>28254</v>
      </c>
      <c r="C781">
        <v>6</v>
      </c>
      <c r="D781">
        <v>40</v>
      </c>
      <c r="E781">
        <v>0.7</v>
      </c>
      <c r="F781">
        <v>7.85</v>
      </c>
      <c r="G781">
        <v>7.85</v>
      </c>
    </row>
    <row r="782" spans="1:7" x14ac:dyDescent="0.35">
      <c r="A782" t="s">
        <v>24117</v>
      </c>
      <c r="B782" t="s">
        <v>28255</v>
      </c>
      <c r="C782">
        <v>6</v>
      </c>
      <c r="D782">
        <v>40</v>
      </c>
      <c r="E782">
        <v>0.7</v>
      </c>
      <c r="F782">
        <v>6.95</v>
      </c>
      <c r="G782">
        <v>6.95</v>
      </c>
    </row>
    <row r="783" spans="1:7" x14ac:dyDescent="0.35">
      <c r="A783" t="s">
        <v>24118</v>
      </c>
      <c r="B783" t="s">
        <v>28256</v>
      </c>
      <c r="C783">
        <v>6</v>
      </c>
      <c r="D783">
        <v>40</v>
      </c>
      <c r="E783">
        <v>1</v>
      </c>
      <c r="F783">
        <v>16.95</v>
      </c>
      <c r="G783">
        <v>16.440000000000001</v>
      </c>
    </row>
    <row r="784" spans="1:7" x14ac:dyDescent="0.35">
      <c r="A784" t="s">
        <v>24119</v>
      </c>
      <c r="B784" t="s">
        <v>28257</v>
      </c>
      <c r="C784">
        <v>6</v>
      </c>
      <c r="D784">
        <v>40</v>
      </c>
      <c r="E784">
        <v>0.7</v>
      </c>
      <c r="F784">
        <v>40.950000000000003</v>
      </c>
      <c r="G784">
        <v>39.72</v>
      </c>
    </row>
    <row r="785" spans="1:7" x14ac:dyDescent="0.35">
      <c r="A785" t="s">
        <v>24120</v>
      </c>
      <c r="B785" t="s">
        <v>28258</v>
      </c>
      <c r="C785">
        <v>6</v>
      </c>
      <c r="D785">
        <v>40</v>
      </c>
      <c r="E785">
        <v>0.7</v>
      </c>
      <c r="F785">
        <v>46.85</v>
      </c>
      <c r="G785">
        <v>45.44</v>
      </c>
    </row>
    <row r="786" spans="1:7" x14ac:dyDescent="0.35">
      <c r="A786" t="s">
        <v>24121</v>
      </c>
      <c r="B786" t="s">
        <v>28259</v>
      </c>
      <c r="C786">
        <v>8</v>
      </c>
      <c r="D786">
        <v>40</v>
      </c>
      <c r="E786">
        <v>0.2</v>
      </c>
      <c r="F786">
        <v>2.15</v>
      </c>
      <c r="G786">
        <v>2.09</v>
      </c>
    </row>
    <row r="787" spans="1:7" x14ac:dyDescent="0.35">
      <c r="A787" t="s">
        <v>24122</v>
      </c>
      <c r="B787" t="s">
        <v>28260</v>
      </c>
      <c r="C787">
        <v>6</v>
      </c>
      <c r="D787">
        <v>40</v>
      </c>
      <c r="E787">
        <v>0.5</v>
      </c>
      <c r="F787">
        <v>8.9499999999999993</v>
      </c>
      <c r="G787">
        <v>8.68</v>
      </c>
    </row>
    <row r="788" spans="1:7" x14ac:dyDescent="0.35">
      <c r="A788" t="s">
        <v>24123</v>
      </c>
      <c r="B788" t="s">
        <v>28261</v>
      </c>
      <c r="C788">
        <v>6</v>
      </c>
      <c r="D788">
        <v>40</v>
      </c>
      <c r="E788">
        <v>0.7</v>
      </c>
      <c r="F788">
        <v>9.4499999999999993</v>
      </c>
      <c r="G788">
        <v>9.17</v>
      </c>
    </row>
    <row r="789" spans="1:7" x14ac:dyDescent="0.35">
      <c r="A789" t="s">
        <v>24124</v>
      </c>
      <c r="B789" t="s">
        <v>28262</v>
      </c>
      <c r="C789">
        <v>6</v>
      </c>
      <c r="D789">
        <v>17</v>
      </c>
      <c r="E789">
        <v>0.7</v>
      </c>
      <c r="F789">
        <v>5.05</v>
      </c>
      <c r="G789">
        <v>4.8</v>
      </c>
    </row>
    <row r="790" spans="1:7" x14ac:dyDescent="0.35">
      <c r="A790" t="s">
        <v>24125</v>
      </c>
      <c r="B790" t="s">
        <v>28263</v>
      </c>
      <c r="C790">
        <v>6</v>
      </c>
      <c r="D790">
        <v>40</v>
      </c>
      <c r="E790">
        <v>0.7</v>
      </c>
      <c r="F790">
        <v>12.95</v>
      </c>
      <c r="G790">
        <v>12.56</v>
      </c>
    </row>
    <row r="791" spans="1:7" x14ac:dyDescent="0.35">
      <c r="A791" t="s">
        <v>24126</v>
      </c>
      <c r="B791" t="s">
        <v>28264</v>
      </c>
      <c r="C791">
        <v>6</v>
      </c>
      <c r="D791">
        <v>40</v>
      </c>
      <c r="E791">
        <v>0.5</v>
      </c>
      <c r="F791">
        <v>15.85</v>
      </c>
      <c r="G791">
        <v>15.37</v>
      </c>
    </row>
    <row r="792" spans="1:7" x14ac:dyDescent="0.35">
      <c r="A792" t="s">
        <v>24127</v>
      </c>
      <c r="B792" t="s">
        <v>28265</v>
      </c>
      <c r="C792">
        <v>6</v>
      </c>
      <c r="D792">
        <v>40</v>
      </c>
      <c r="E792">
        <v>0.5</v>
      </c>
      <c r="F792">
        <v>18.95</v>
      </c>
      <c r="G792">
        <v>18.38</v>
      </c>
    </row>
    <row r="793" spans="1:7" x14ac:dyDescent="0.35">
      <c r="A793" t="s">
        <v>24128</v>
      </c>
      <c r="B793" t="s">
        <v>28266</v>
      </c>
      <c r="C793">
        <v>6</v>
      </c>
      <c r="D793">
        <v>45</v>
      </c>
      <c r="E793">
        <v>0.7</v>
      </c>
      <c r="F793">
        <v>26.85</v>
      </c>
      <c r="G793">
        <v>26.04</v>
      </c>
    </row>
    <row r="794" spans="1:7" x14ac:dyDescent="0.35">
      <c r="A794" t="s">
        <v>24129</v>
      </c>
      <c r="B794" t="s">
        <v>28267</v>
      </c>
      <c r="C794">
        <v>6</v>
      </c>
      <c r="D794">
        <v>40</v>
      </c>
      <c r="E794">
        <v>0.5</v>
      </c>
      <c r="F794">
        <v>17.45</v>
      </c>
      <c r="G794">
        <v>16.93</v>
      </c>
    </row>
    <row r="795" spans="1:7" x14ac:dyDescent="0.35">
      <c r="A795" t="s">
        <v>24130</v>
      </c>
      <c r="B795" t="s">
        <v>28268</v>
      </c>
      <c r="C795">
        <v>6</v>
      </c>
      <c r="D795">
        <v>40</v>
      </c>
      <c r="E795">
        <v>0.7</v>
      </c>
      <c r="F795">
        <v>22.75</v>
      </c>
      <c r="G795">
        <v>22.07</v>
      </c>
    </row>
    <row r="796" spans="1:7" x14ac:dyDescent="0.35">
      <c r="A796" t="s">
        <v>24131</v>
      </c>
      <c r="B796" t="s">
        <v>28269</v>
      </c>
      <c r="C796">
        <v>6</v>
      </c>
      <c r="D796">
        <v>37.5</v>
      </c>
      <c r="E796">
        <v>0.5</v>
      </c>
      <c r="F796">
        <v>19.75</v>
      </c>
      <c r="G796">
        <v>19.16</v>
      </c>
    </row>
    <row r="797" spans="1:7" x14ac:dyDescent="0.35">
      <c r="A797" t="s">
        <v>24132</v>
      </c>
      <c r="B797" t="s">
        <v>28270</v>
      </c>
      <c r="C797">
        <v>6</v>
      </c>
      <c r="D797">
        <v>37.5</v>
      </c>
      <c r="E797">
        <v>0.7</v>
      </c>
      <c r="F797">
        <v>22.85</v>
      </c>
      <c r="G797">
        <v>22.16</v>
      </c>
    </row>
    <row r="798" spans="1:7" x14ac:dyDescent="0.35">
      <c r="A798" t="s">
        <v>24133</v>
      </c>
      <c r="B798" t="s">
        <v>28271</v>
      </c>
      <c r="C798">
        <v>6</v>
      </c>
      <c r="D798">
        <v>47</v>
      </c>
      <c r="E798">
        <v>0.7</v>
      </c>
      <c r="F798">
        <v>26.85</v>
      </c>
      <c r="G798">
        <v>26.04</v>
      </c>
    </row>
    <row r="799" spans="1:7" x14ac:dyDescent="0.35">
      <c r="A799" t="s">
        <v>24134</v>
      </c>
      <c r="B799" t="s">
        <v>28272</v>
      </c>
      <c r="C799">
        <v>6</v>
      </c>
      <c r="D799">
        <v>40</v>
      </c>
      <c r="E799">
        <v>0.7</v>
      </c>
      <c r="F799">
        <v>8.4499999999999993</v>
      </c>
      <c r="G799">
        <v>8.1999999999999993</v>
      </c>
    </row>
    <row r="800" spans="1:7" x14ac:dyDescent="0.35">
      <c r="A800" t="s">
        <v>24135</v>
      </c>
      <c r="B800" t="s">
        <v>28273</v>
      </c>
      <c r="C800">
        <v>6</v>
      </c>
      <c r="D800">
        <v>37.5</v>
      </c>
      <c r="E800">
        <v>0.7</v>
      </c>
      <c r="F800">
        <v>8</v>
      </c>
      <c r="G800">
        <v>8</v>
      </c>
    </row>
    <row r="801" spans="1:7" x14ac:dyDescent="0.35">
      <c r="A801" t="s">
        <v>24136</v>
      </c>
      <c r="B801" t="s">
        <v>28274</v>
      </c>
      <c r="C801">
        <v>6</v>
      </c>
      <c r="D801">
        <v>21</v>
      </c>
      <c r="E801">
        <v>0.7</v>
      </c>
      <c r="F801">
        <v>8</v>
      </c>
      <c r="G801">
        <v>8</v>
      </c>
    </row>
    <row r="802" spans="1:7" x14ac:dyDescent="0.35">
      <c r="A802" t="s">
        <v>24137</v>
      </c>
      <c r="B802" t="s">
        <v>28275</v>
      </c>
      <c r="C802">
        <v>6</v>
      </c>
      <c r="D802">
        <v>17</v>
      </c>
      <c r="E802">
        <v>1</v>
      </c>
      <c r="F802">
        <v>6.45</v>
      </c>
      <c r="G802">
        <v>6.26</v>
      </c>
    </row>
    <row r="803" spans="1:7" x14ac:dyDescent="0.35">
      <c r="A803" t="s">
        <v>24138</v>
      </c>
      <c r="B803" t="s">
        <v>28276</v>
      </c>
      <c r="C803">
        <v>6</v>
      </c>
      <c r="D803">
        <v>40</v>
      </c>
      <c r="E803">
        <v>0.7</v>
      </c>
      <c r="F803">
        <v>4.95</v>
      </c>
      <c r="G803">
        <v>4.95</v>
      </c>
    </row>
    <row r="804" spans="1:7" x14ac:dyDescent="0.35">
      <c r="A804" t="s">
        <v>24139</v>
      </c>
      <c r="B804" t="s">
        <v>28277</v>
      </c>
      <c r="C804">
        <v>6</v>
      </c>
      <c r="D804">
        <v>40</v>
      </c>
      <c r="E804">
        <v>1</v>
      </c>
      <c r="F804">
        <v>5.75</v>
      </c>
      <c r="G804">
        <v>5.75</v>
      </c>
    </row>
    <row r="805" spans="1:7" x14ac:dyDescent="0.35">
      <c r="A805" t="s">
        <v>24140</v>
      </c>
      <c r="B805" t="s">
        <v>28278</v>
      </c>
      <c r="C805">
        <v>6</v>
      </c>
      <c r="D805">
        <v>40</v>
      </c>
      <c r="E805">
        <v>1</v>
      </c>
      <c r="F805">
        <v>2.4500000000000002</v>
      </c>
      <c r="G805">
        <v>2.38</v>
      </c>
    </row>
    <row r="806" spans="1:7" x14ac:dyDescent="0.35">
      <c r="A806" t="s">
        <v>24141</v>
      </c>
      <c r="B806" t="s">
        <v>28279</v>
      </c>
      <c r="C806">
        <v>6</v>
      </c>
      <c r="D806">
        <v>40</v>
      </c>
      <c r="E806">
        <v>0.7</v>
      </c>
      <c r="F806">
        <v>12.75</v>
      </c>
      <c r="G806">
        <v>12.37</v>
      </c>
    </row>
    <row r="807" spans="1:7" x14ac:dyDescent="0.35">
      <c r="A807" t="s">
        <v>24142</v>
      </c>
      <c r="B807" t="s">
        <v>28280</v>
      </c>
      <c r="C807">
        <v>6</v>
      </c>
      <c r="D807">
        <v>38</v>
      </c>
      <c r="E807">
        <v>0.7</v>
      </c>
      <c r="F807">
        <v>4.6500000000000004</v>
      </c>
      <c r="G807">
        <v>4.51</v>
      </c>
    </row>
    <row r="808" spans="1:7" x14ac:dyDescent="0.35">
      <c r="A808" t="s">
        <v>24143</v>
      </c>
      <c r="B808" t="s">
        <v>28281</v>
      </c>
      <c r="C808">
        <v>6</v>
      </c>
      <c r="D808">
        <v>40</v>
      </c>
      <c r="E808">
        <v>1</v>
      </c>
      <c r="F808">
        <v>19.95</v>
      </c>
      <c r="G808">
        <v>19.350000000000001</v>
      </c>
    </row>
    <row r="809" spans="1:7" x14ac:dyDescent="0.35">
      <c r="A809" t="s">
        <v>24144</v>
      </c>
      <c r="B809" t="s">
        <v>28282</v>
      </c>
      <c r="C809">
        <v>6</v>
      </c>
      <c r="D809">
        <v>50</v>
      </c>
      <c r="E809">
        <v>0.7</v>
      </c>
      <c r="F809">
        <v>17.350000000000001</v>
      </c>
      <c r="G809">
        <v>16.829999999999998</v>
      </c>
    </row>
    <row r="810" spans="1:7" x14ac:dyDescent="0.35">
      <c r="A810" t="s">
        <v>24145</v>
      </c>
      <c r="B810" t="s">
        <v>28283</v>
      </c>
      <c r="C810">
        <v>6</v>
      </c>
      <c r="D810">
        <v>50</v>
      </c>
      <c r="E810">
        <v>0.7</v>
      </c>
      <c r="F810">
        <v>20.95</v>
      </c>
      <c r="G810">
        <v>20.32</v>
      </c>
    </row>
    <row r="811" spans="1:7" x14ac:dyDescent="0.35">
      <c r="A811" t="s">
        <v>24146</v>
      </c>
      <c r="B811" t="s">
        <v>28284</v>
      </c>
      <c r="C811">
        <v>6</v>
      </c>
      <c r="D811">
        <v>30</v>
      </c>
      <c r="E811">
        <v>0.7</v>
      </c>
      <c r="F811">
        <v>6.45</v>
      </c>
      <c r="G811">
        <v>6.26</v>
      </c>
    </row>
    <row r="812" spans="1:7" x14ac:dyDescent="0.35">
      <c r="A812" t="s">
        <v>24147</v>
      </c>
      <c r="B812" t="s">
        <v>28285</v>
      </c>
      <c r="C812">
        <v>6</v>
      </c>
      <c r="D812">
        <v>21.5</v>
      </c>
      <c r="E812">
        <v>0.5</v>
      </c>
      <c r="F812">
        <v>5.85</v>
      </c>
      <c r="G812">
        <v>5.67</v>
      </c>
    </row>
    <row r="813" spans="1:7" x14ac:dyDescent="0.35">
      <c r="A813" t="s">
        <v>24148</v>
      </c>
      <c r="B813" t="s">
        <v>28286</v>
      </c>
      <c r="C813">
        <v>6</v>
      </c>
      <c r="D813">
        <v>40</v>
      </c>
      <c r="E813">
        <v>0.7</v>
      </c>
      <c r="F813">
        <v>17.649999999999999</v>
      </c>
      <c r="G813">
        <v>17.12</v>
      </c>
    </row>
    <row r="814" spans="1:7" x14ac:dyDescent="0.35">
      <c r="A814" t="s">
        <v>24149</v>
      </c>
      <c r="B814" t="s">
        <v>28287</v>
      </c>
      <c r="C814">
        <v>6</v>
      </c>
      <c r="D814">
        <v>40</v>
      </c>
      <c r="E814">
        <v>0.7</v>
      </c>
      <c r="F814">
        <v>19.45</v>
      </c>
      <c r="G814">
        <v>18.87</v>
      </c>
    </row>
    <row r="815" spans="1:7" x14ac:dyDescent="0.35">
      <c r="A815" t="s">
        <v>24150</v>
      </c>
      <c r="B815" t="s">
        <v>28288</v>
      </c>
      <c r="C815">
        <v>6</v>
      </c>
      <c r="D815">
        <v>40</v>
      </c>
      <c r="E815">
        <v>0.7</v>
      </c>
      <c r="F815">
        <v>19.95</v>
      </c>
      <c r="G815">
        <v>19.350000000000001</v>
      </c>
    </row>
    <row r="816" spans="1:7" x14ac:dyDescent="0.35">
      <c r="A816" t="s">
        <v>24151</v>
      </c>
      <c r="B816" t="s">
        <v>28289</v>
      </c>
      <c r="C816">
        <v>6</v>
      </c>
      <c r="D816">
        <v>40</v>
      </c>
      <c r="E816">
        <v>0.7</v>
      </c>
      <c r="F816">
        <v>5.45</v>
      </c>
      <c r="G816">
        <v>5.29</v>
      </c>
    </row>
    <row r="817" spans="1:7" x14ac:dyDescent="0.35">
      <c r="A817" t="s">
        <v>24152</v>
      </c>
      <c r="B817" t="s">
        <v>28290</v>
      </c>
      <c r="C817">
        <v>6</v>
      </c>
      <c r="D817">
        <v>17</v>
      </c>
      <c r="E817">
        <v>0.75</v>
      </c>
      <c r="F817">
        <v>6</v>
      </c>
      <c r="G817">
        <v>6</v>
      </c>
    </row>
    <row r="818" spans="1:7" x14ac:dyDescent="0.35">
      <c r="A818" t="s">
        <v>24153</v>
      </c>
      <c r="B818" t="s">
        <v>28291</v>
      </c>
      <c r="C818">
        <v>6</v>
      </c>
      <c r="D818">
        <v>42</v>
      </c>
      <c r="E818">
        <v>0.7</v>
      </c>
      <c r="F818">
        <v>20.45</v>
      </c>
      <c r="G818">
        <v>19.84</v>
      </c>
    </row>
    <row r="819" spans="1:7" x14ac:dyDescent="0.35">
      <c r="A819" t="s">
        <v>24154</v>
      </c>
      <c r="B819" t="s">
        <v>28292</v>
      </c>
      <c r="C819">
        <v>6</v>
      </c>
      <c r="D819">
        <v>42</v>
      </c>
      <c r="E819">
        <v>0.7</v>
      </c>
      <c r="F819">
        <v>33</v>
      </c>
      <c r="G819">
        <v>33</v>
      </c>
    </row>
    <row r="820" spans="1:7" x14ac:dyDescent="0.35">
      <c r="A820" t="s">
        <v>24155</v>
      </c>
      <c r="B820" t="s">
        <v>28293</v>
      </c>
      <c r="C820">
        <v>6</v>
      </c>
      <c r="D820">
        <v>42</v>
      </c>
      <c r="E820">
        <v>0.7</v>
      </c>
      <c r="F820">
        <v>53.65</v>
      </c>
      <c r="G820">
        <v>52.04</v>
      </c>
    </row>
    <row r="821" spans="1:7" x14ac:dyDescent="0.35">
      <c r="A821" t="s">
        <v>24156</v>
      </c>
      <c r="B821" t="s">
        <v>28294</v>
      </c>
      <c r="C821">
        <v>6</v>
      </c>
      <c r="D821">
        <v>25</v>
      </c>
      <c r="E821">
        <v>0.7</v>
      </c>
      <c r="F821">
        <v>8.75</v>
      </c>
      <c r="G821">
        <v>8.49</v>
      </c>
    </row>
    <row r="822" spans="1:7" x14ac:dyDescent="0.35">
      <c r="A822" t="s">
        <v>24157</v>
      </c>
      <c r="B822" t="s">
        <v>28295</v>
      </c>
      <c r="C822">
        <v>6</v>
      </c>
      <c r="D822">
        <v>25</v>
      </c>
      <c r="E822">
        <v>0.7</v>
      </c>
      <c r="F822">
        <v>8.15</v>
      </c>
      <c r="G822">
        <v>7.91</v>
      </c>
    </row>
    <row r="823" spans="1:7" x14ac:dyDescent="0.35">
      <c r="A823" t="s">
        <v>24158</v>
      </c>
      <c r="B823" t="s">
        <v>28296</v>
      </c>
      <c r="C823">
        <v>200</v>
      </c>
      <c r="D823">
        <v>25</v>
      </c>
      <c r="E823">
        <v>0.05</v>
      </c>
      <c r="F823">
        <v>0.95</v>
      </c>
      <c r="G823">
        <v>0.92</v>
      </c>
    </row>
    <row r="824" spans="1:7" x14ac:dyDescent="0.35">
      <c r="A824" t="s">
        <v>24159</v>
      </c>
      <c r="B824" t="s">
        <v>28297</v>
      </c>
      <c r="C824">
        <v>6</v>
      </c>
      <c r="D824">
        <v>25</v>
      </c>
      <c r="E824">
        <v>1</v>
      </c>
      <c r="F824">
        <v>8.9499999999999993</v>
      </c>
      <c r="G824">
        <v>8.68</v>
      </c>
    </row>
    <row r="825" spans="1:7" x14ac:dyDescent="0.35">
      <c r="A825" t="s">
        <v>24160</v>
      </c>
      <c r="B825" t="s">
        <v>28298</v>
      </c>
      <c r="C825">
        <v>6</v>
      </c>
      <c r="D825">
        <v>40</v>
      </c>
      <c r="E825">
        <v>0.7</v>
      </c>
      <c r="F825">
        <v>21.85</v>
      </c>
      <c r="G825">
        <v>21.85</v>
      </c>
    </row>
    <row r="826" spans="1:7" x14ac:dyDescent="0.35">
      <c r="A826" t="s">
        <v>24161</v>
      </c>
      <c r="B826" t="s">
        <v>28299</v>
      </c>
      <c r="C826">
        <v>6</v>
      </c>
      <c r="D826">
        <v>43.2</v>
      </c>
      <c r="E826">
        <v>0.7</v>
      </c>
      <c r="F826">
        <v>40.85</v>
      </c>
      <c r="G826">
        <v>39.619999999999997</v>
      </c>
    </row>
    <row r="827" spans="1:7" x14ac:dyDescent="0.35">
      <c r="A827" t="s">
        <v>24162</v>
      </c>
      <c r="B827" t="s">
        <v>28300</v>
      </c>
      <c r="C827">
        <v>12</v>
      </c>
      <c r="D827">
        <v>40</v>
      </c>
      <c r="E827">
        <v>0.5</v>
      </c>
      <c r="F827">
        <v>46.35</v>
      </c>
      <c r="G827">
        <v>44.96</v>
      </c>
    </row>
    <row r="828" spans="1:7" x14ac:dyDescent="0.35">
      <c r="A828" t="s">
        <v>24163</v>
      </c>
      <c r="B828" t="s">
        <v>28301</v>
      </c>
      <c r="C828">
        <v>6</v>
      </c>
      <c r="D828">
        <v>40</v>
      </c>
      <c r="E828">
        <v>1</v>
      </c>
      <c r="F828">
        <v>22.95</v>
      </c>
      <c r="G828">
        <v>22.26</v>
      </c>
    </row>
    <row r="829" spans="1:7" x14ac:dyDescent="0.35">
      <c r="A829" t="s">
        <v>24164</v>
      </c>
      <c r="B829" t="s">
        <v>28302</v>
      </c>
      <c r="C829">
        <v>6</v>
      </c>
      <c r="D829">
        <v>40</v>
      </c>
      <c r="E829">
        <v>0.7</v>
      </c>
      <c r="F829">
        <v>23.25</v>
      </c>
      <c r="G829">
        <v>22.55</v>
      </c>
    </row>
    <row r="830" spans="1:7" x14ac:dyDescent="0.35">
      <c r="A830" t="s">
        <v>24165</v>
      </c>
      <c r="B830" t="s">
        <v>28303</v>
      </c>
      <c r="C830">
        <v>6</v>
      </c>
      <c r="D830">
        <v>40</v>
      </c>
      <c r="E830">
        <v>0.7</v>
      </c>
      <c r="F830">
        <v>89</v>
      </c>
      <c r="G830">
        <v>89</v>
      </c>
    </row>
    <row r="831" spans="1:7" x14ac:dyDescent="0.35">
      <c r="A831" t="s">
        <v>24166</v>
      </c>
      <c r="B831" t="s">
        <v>28304</v>
      </c>
      <c r="C831">
        <v>6</v>
      </c>
      <c r="D831">
        <v>40</v>
      </c>
      <c r="E831">
        <v>0.7</v>
      </c>
      <c r="F831">
        <v>92.5</v>
      </c>
      <c r="G831">
        <v>92.5</v>
      </c>
    </row>
    <row r="832" spans="1:7" x14ac:dyDescent="0.35">
      <c r="A832" t="s">
        <v>24167</v>
      </c>
      <c r="B832" t="s">
        <v>28305</v>
      </c>
      <c r="C832">
        <v>6</v>
      </c>
      <c r="D832">
        <v>40</v>
      </c>
      <c r="E832">
        <v>0.7</v>
      </c>
      <c r="F832">
        <v>199.85</v>
      </c>
      <c r="G832">
        <v>193.85</v>
      </c>
    </row>
    <row r="833" spans="1:7" x14ac:dyDescent="0.35">
      <c r="A833" t="s">
        <v>24168</v>
      </c>
      <c r="B833" t="s">
        <v>28306</v>
      </c>
      <c r="C833">
        <v>6</v>
      </c>
      <c r="D833">
        <v>40</v>
      </c>
      <c r="E833">
        <v>0.7</v>
      </c>
      <c r="F833">
        <v>5.25</v>
      </c>
      <c r="G833">
        <v>5.09</v>
      </c>
    </row>
    <row r="834" spans="1:7" x14ac:dyDescent="0.35">
      <c r="A834" t="s">
        <v>24169</v>
      </c>
      <c r="B834" t="s">
        <v>28307</v>
      </c>
      <c r="C834">
        <v>6</v>
      </c>
      <c r="D834">
        <v>47</v>
      </c>
      <c r="E834">
        <v>0.7</v>
      </c>
      <c r="F834">
        <v>19.850000000000001</v>
      </c>
      <c r="G834">
        <v>19.25</v>
      </c>
    </row>
    <row r="835" spans="1:7" x14ac:dyDescent="0.35">
      <c r="A835" t="s">
        <v>24170</v>
      </c>
      <c r="B835" t="s">
        <v>28308</v>
      </c>
      <c r="C835">
        <v>6</v>
      </c>
      <c r="D835">
        <v>12</v>
      </c>
      <c r="E835">
        <v>0.75</v>
      </c>
      <c r="F835">
        <v>23.05</v>
      </c>
      <c r="G835">
        <v>22.36</v>
      </c>
    </row>
    <row r="836" spans="1:7" x14ac:dyDescent="0.35">
      <c r="A836" t="s">
        <v>24171</v>
      </c>
      <c r="B836" t="s">
        <v>28309</v>
      </c>
      <c r="C836">
        <v>6</v>
      </c>
      <c r="D836">
        <v>12</v>
      </c>
      <c r="E836">
        <v>0.75</v>
      </c>
      <c r="F836">
        <v>18.649999999999999</v>
      </c>
      <c r="G836">
        <v>17.72</v>
      </c>
    </row>
    <row r="837" spans="1:7" x14ac:dyDescent="0.35">
      <c r="A837" t="s">
        <v>24172</v>
      </c>
      <c r="B837" t="s">
        <v>28310</v>
      </c>
      <c r="C837">
        <v>6</v>
      </c>
      <c r="D837">
        <v>12</v>
      </c>
      <c r="E837">
        <v>0.75</v>
      </c>
      <c r="F837">
        <v>25.65</v>
      </c>
      <c r="G837">
        <v>24.37</v>
      </c>
    </row>
    <row r="838" spans="1:7" x14ac:dyDescent="0.35">
      <c r="A838" t="s">
        <v>24173</v>
      </c>
      <c r="B838" t="s">
        <v>28311</v>
      </c>
      <c r="C838">
        <v>6</v>
      </c>
      <c r="D838">
        <v>12</v>
      </c>
      <c r="E838">
        <v>0.75</v>
      </c>
      <c r="F838">
        <v>26.65</v>
      </c>
      <c r="G838">
        <v>25.85</v>
      </c>
    </row>
    <row r="839" spans="1:7" x14ac:dyDescent="0.35">
      <c r="A839" t="s">
        <v>24174</v>
      </c>
      <c r="B839" t="s">
        <v>28312</v>
      </c>
      <c r="C839">
        <v>6</v>
      </c>
      <c r="D839">
        <v>12</v>
      </c>
      <c r="E839">
        <v>0.75</v>
      </c>
      <c r="F839">
        <v>23.05</v>
      </c>
      <c r="G839">
        <v>21.9</v>
      </c>
    </row>
    <row r="840" spans="1:7" x14ac:dyDescent="0.35">
      <c r="A840" t="s">
        <v>24175</v>
      </c>
      <c r="B840" t="s">
        <v>28313</v>
      </c>
      <c r="C840">
        <v>6</v>
      </c>
      <c r="D840">
        <v>12</v>
      </c>
      <c r="E840">
        <v>0.75</v>
      </c>
      <c r="F840">
        <v>19.850000000000001</v>
      </c>
      <c r="G840">
        <v>18.86</v>
      </c>
    </row>
    <row r="841" spans="1:7" x14ac:dyDescent="0.35">
      <c r="A841" t="s">
        <v>24176</v>
      </c>
      <c r="B841" t="s">
        <v>28314</v>
      </c>
      <c r="C841">
        <v>6</v>
      </c>
      <c r="D841">
        <v>12</v>
      </c>
      <c r="E841">
        <v>0.75</v>
      </c>
      <c r="F841">
        <v>22.85</v>
      </c>
      <c r="G841">
        <v>21.71</v>
      </c>
    </row>
    <row r="842" spans="1:7" x14ac:dyDescent="0.35">
      <c r="A842" t="s">
        <v>24177</v>
      </c>
      <c r="B842" t="s">
        <v>28315</v>
      </c>
      <c r="C842">
        <v>6</v>
      </c>
      <c r="D842">
        <v>40</v>
      </c>
      <c r="E842">
        <v>0.7</v>
      </c>
      <c r="F842">
        <v>5.5</v>
      </c>
      <c r="G842">
        <v>5.5</v>
      </c>
    </row>
    <row r="843" spans="1:7" x14ac:dyDescent="0.35">
      <c r="A843" t="s">
        <v>24178</v>
      </c>
      <c r="B843" t="s">
        <v>28316</v>
      </c>
      <c r="C843">
        <v>6</v>
      </c>
      <c r="D843">
        <v>40</v>
      </c>
      <c r="E843">
        <v>0.7</v>
      </c>
      <c r="F843">
        <v>11</v>
      </c>
      <c r="G843">
        <v>11</v>
      </c>
    </row>
    <row r="844" spans="1:7" x14ac:dyDescent="0.35">
      <c r="A844" t="s">
        <v>24179</v>
      </c>
      <c r="B844" t="s">
        <v>28317</v>
      </c>
      <c r="C844">
        <v>6</v>
      </c>
      <c r="D844">
        <v>44</v>
      </c>
      <c r="E844">
        <v>0.7</v>
      </c>
      <c r="F844">
        <v>18.95</v>
      </c>
      <c r="G844">
        <v>18.38</v>
      </c>
    </row>
    <row r="845" spans="1:7" x14ac:dyDescent="0.35">
      <c r="A845" t="s">
        <v>24180</v>
      </c>
      <c r="B845" t="s">
        <v>28318</v>
      </c>
      <c r="C845">
        <v>6</v>
      </c>
      <c r="D845">
        <v>40</v>
      </c>
      <c r="E845">
        <v>0.7</v>
      </c>
      <c r="F845">
        <v>11.75</v>
      </c>
      <c r="G845">
        <v>11.4</v>
      </c>
    </row>
    <row r="846" spans="1:7" x14ac:dyDescent="0.35">
      <c r="A846" t="s">
        <v>24181</v>
      </c>
      <c r="B846" t="s">
        <v>28319</v>
      </c>
      <c r="C846">
        <v>6</v>
      </c>
      <c r="D846">
        <v>43</v>
      </c>
      <c r="E846">
        <v>0.7</v>
      </c>
      <c r="F846">
        <v>15.45</v>
      </c>
      <c r="G846">
        <v>14.99</v>
      </c>
    </row>
    <row r="847" spans="1:7" x14ac:dyDescent="0.35">
      <c r="A847" t="s">
        <v>24182</v>
      </c>
      <c r="B847" t="s">
        <v>28320</v>
      </c>
      <c r="C847">
        <v>6</v>
      </c>
      <c r="D847">
        <v>43</v>
      </c>
      <c r="E847">
        <v>0.7</v>
      </c>
      <c r="F847">
        <v>20.45</v>
      </c>
      <c r="G847">
        <v>19.84</v>
      </c>
    </row>
    <row r="848" spans="1:7" x14ac:dyDescent="0.35">
      <c r="A848" t="s">
        <v>24183</v>
      </c>
      <c r="B848" t="s">
        <v>28321</v>
      </c>
      <c r="C848">
        <v>6</v>
      </c>
      <c r="D848">
        <v>40</v>
      </c>
      <c r="E848">
        <v>0.7</v>
      </c>
      <c r="F848">
        <v>15</v>
      </c>
      <c r="G848">
        <v>15</v>
      </c>
    </row>
    <row r="849" spans="1:7" x14ac:dyDescent="0.35">
      <c r="A849" t="s">
        <v>24184</v>
      </c>
      <c r="B849" t="s">
        <v>28322</v>
      </c>
      <c r="C849">
        <v>6</v>
      </c>
      <c r="D849">
        <v>43</v>
      </c>
      <c r="E849">
        <v>0.7</v>
      </c>
      <c r="F849">
        <v>20.149999999999999</v>
      </c>
      <c r="G849">
        <v>19.14</v>
      </c>
    </row>
    <row r="850" spans="1:7" x14ac:dyDescent="0.35">
      <c r="A850" t="s">
        <v>24185</v>
      </c>
      <c r="B850" t="s">
        <v>28323</v>
      </c>
      <c r="C850">
        <v>3</v>
      </c>
      <c r="D850">
        <v>40</v>
      </c>
      <c r="E850">
        <v>0.7</v>
      </c>
      <c r="F850">
        <v>25.95</v>
      </c>
      <c r="G850">
        <v>25.17</v>
      </c>
    </row>
    <row r="851" spans="1:7" x14ac:dyDescent="0.35">
      <c r="A851" t="s">
        <v>24186</v>
      </c>
      <c r="B851" t="s">
        <v>28324</v>
      </c>
      <c r="C851">
        <v>3</v>
      </c>
      <c r="D851">
        <v>43</v>
      </c>
      <c r="E851">
        <v>0.7</v>
      </c>
      <c r="F851">
        <v>24.45</v>
      </c>
      <c r="G851">
        <v>23.72</v>
      </c>
    </row>
    <row r="852" spans="1:7" x14ac:dyDescent="0.35">
      <c r="A852" t="s">
        <v>24187</v>
      </c>
      <c r="B852" t="s">
        <v>28325</v>
      </c>
      <c r="C852">
        <v>3</v>
      </c>
      <c r="D852">
        <v>40</v>
      </c>
      <c r="E852">
        <v>0.7</v>
      </c>
      <c r="F852">
        <v>13.85</v>
      </c>
      <c r="G852">
        <v>13.43</v>
      </c>
    </row>
    <row r="853" spans="1:7" x14ac:dyDescent="0.35">
      <c r="A853" t="s">
        <v>24188</v>
      </c>
      <c r="B853" t="s">
        <v>28326</v>
      </c>
      <c r="C853">
        <v>3</v>
      </c>
      <c r="D853">
        <v>43</v>
      </c>
      <c r="E853">
        <v>0.7</v>
      </c>
      <c r="F853">
        <v>23.95</v>
      </c>
      <c r="G853">
        <v>23.23</v>
      </c>
    </row>
    <row r="854" spans="1:7" x14ac:dyDescent="0.35">
      <c r="A854" t="s">
        <v>24189</v>
      </c>
      <c r="B854" t="s">
        <v>28327</v>
      </c>
      <c r="C854">
        <v>3</v>
      </c>
      <c r="D854">
        <v>43</v>
      </c>
      <c r="E854">
        <v>0.7</v>
      </c>
      <c r="F854">
        <v>21</v>
      </c>
      <c r="G854">
        <v>21</v>
      </c>
    </row>
    <row r="855" spans="1:7" x14ac:dyDescent="0.35">
      <c r="A855" t="s">
        <v>24190</v>
      </c>
      <c r="B855" t="s">
        <v>28328</v>
      </c>
      <c r="C855">
        <v>3</v>
      </c>
      <c r="D855">
        <v>41</v>
      </c>
      <c r="E855">
        <v>0.7</v>
      </c>
      <c r="F855">
        <v>25.45</v>
      </c>
      <c r="G855">
        <v>24.69</v>
      </c>
    </row>
    <row r="856" spans="1:7" x14ac:dyDescent="0.35">
      <c r="A856" t="s">
        <v>24191</v>
      </c>
      <c r="B856" t="s">
        <v>28329</v>
      </c>
      <c r="C856">
        <v>6</v>
      </c>
      <c r="D856">
        <v>40</v>
      </c>
      <c r="E856">
        <v>0.7</v>
      </c>
      <c r="F856">
        <v>17.45</v>
      </c>
      <c r="G856">
        <v>16.93</v>
      </c>
    </row>
    <row r="857" spans="1:7" x14ac:dyDescent="0.35">
      <c r="A857" t="s">
        <v>24192</v>
      </c>
      <c r="B857" t="s">
        <v>28330</v>
      </c>
      <c r="C857">
        <v>6</v>
      </c>
      <c r="D857">
        <v>43</v>
      </c>
      <c r="E857">
        <v>0.7</v>
      </c>
      <c r="F857">
        <v>20</v>
      </c>
      <c r="G857">
        <v>20</v>
      </c>
    </row>
    <row r="858" spans="1:7" x14ac:dyDescent="0.35">
      <c r="A858" t="s">
        <v>24193</v>
      </c>
      <c r="B858" t="s">
        <v>28331</v>
      </c>
      <c r="C858">
        <v>6</v>
      </c>
      <c r="D858">
        <v>15</v>
      </c>
      <c r="E858">
        <v>0.7</v>
      </c>
      <c r="F858">
        <v>11.55</v>
      </c>
      <c r="G858">
        <v>11.2</v>
      </c>
    </row>
    <row r="859" spans="1:7" x14ac:dyDescent="0.35">
      <c r="A859" t="s">
        <v>24194</v>
      </c>
      <c r="B859" t="s">
        <v>28332</v>
      </c>
      <c r="C859">
        <v>6</v>
      </c>
      <c r="D859">
        <v>40</v>
      </c>
      <c r="E859">
        <v>0.7</v>
      </c>
      <c r="F859">
        <v>18.149999999999999</v>
      </c>
      <c r="G859">
        <v>17.61</v>
      </c>
    </row>
    <row r="860" spans="1:7" x14ac:dyDescent="0.35">
      <c r="A860" t="s">
        <v>24195</v>
      </c>
      <c r="B860" t="s">
        <v>28333</v>
      </c>
      <c r="C860">
        <v>3</v>
      </c>
      <c r="D860">
        <v>43</v>
      </c>
      <c r="E860">
        <v>0.7</v>
      </c>
      <c r="F860">
        <v>37.65</v>
      </c>
      <c r="G860">
        <v>36.520000000000003</v>
      </c>
    </row>
    <row r="861" spans="1:7" x14ac:dyDescent="0.35">
      <c r="A861" t="s">
        <v>24196</v>
      </c>
      <c r="B861" t="s">
        <v>28334</v>
      </c>
      <c r="C861">
        <v>6</v>
      </c>
      <c r="D861">
        <v>43</v>
      </c>
      <c r="E861">
        <v>0.7</v>
      </c>
      <c r="F861">
        <v>27.95</v>
      </c>
      <c r="G861">
        <v>27.95</v>
      </c>
    </row>
    <row r="862" spans="1:7" x14ac:dyDescent="0.35">
      <c r="A862" t="s">
        <v>24197</v>
      </c>
      <c r="B862" t="s">
        <v>28335</v>
      </c>
      <c r="C862">
        <v>6</v>
      </c>
      <c r="D862">
        <v>43</v>
      </c>
      <c r="E862">
        <v>0.7</v>
      </c>
      <c r="F862">
        <v>112.75</v>
      </c>
      <c r="G862">
        <v>109.37</v>
      </c>
    </row>
    <row r="863" spans="1:7" x14ac:dyDescent="0.35">
      <c r="A863" t="s">
        <v>24198</v>
      </c>
      <c r="B863" t="s">
        <v>28336</v>
      </c>
      <c r="C863">
        <v>6</v>
      </c>
      <c r="D863">
        <v>43</v>
      </c>
      <c r="E863">
        <v>0.7</v>
      </c>
      <c r="F863">
        <v>299.85000000000002</v>
      </c>
      <c r="G863">
        <v>290.85000000000002</v>
      </c>
    </row>
    <row r="864" spans="1:7" x14ac:dyDescent="0.35">
      <c r="A864" t="s">
        <v>24199</v>
      </c>
      <c r="B864" t="s">
        <v>28337</v>
      </c>
      <c r="C864">
        <v>6</v>
      </c>
      <c r="D864">
        <v>43</v>
      </c>
      <c r="E864">
        <v>0.7</v>
      </c>
      <c r="F864">
        <v>40.950000000000003</v>
      </c>
      <c r="G864">
        <v>39.72</v>
      </c>
    </row>
    <row r="865" spans="1:7" x14ac:dyDescent="0.35">
      <c r="A865" t="s">
        <v>24200</v>
      </c>
      <c r="B865" t="s">
        <v>28338</v>
      </c>
      <c r="C865">
        <v>6</v>
      </c>
      <c r="D865">
        <v>43</v>
      </c>
      <c r="E865">
        <v>0.7</v>
      </c>
      <c r="F865">
        <v>41.95</v>
      </c>
      <c r="G865">
        <v>40.69</v>
      </c>
    </row>
    <row r="866" spans="1:7" x14ac:dyDescent="0.35">
      <c r="A866" t="s">
        <v>24201</v>
      </c>
      <c r="B866" t="s">
        <v>28339</v>
      </c>
      <c r="C866">
        <v>6</v>
      </c>
      <c r="D866">
        <v>43</v>
      </c>
      <c r="E866">
        <v>0.7</v>
      </c>
      <c r="F866">
        <v>26</v>
      </c>
      <c r="G866">
        <v>26</v>
      </c>
    </row>
    <row r="867" spans="1:7" x14ac:dyDescent="0.35">
      <c r="A867" t="s">
        <v>24202</v>
      </c>
      <c r="B867" t="s">
        <v>28340</v>
      </c>
      <c r="C867">
        <v>6</v>
      </c>
      <c r="D867">
        <v>41.8</v>
      </c>
      <c r="E867">
        <v>0.7</v>
      </c>
      <c r="F867">
        <v>11.85</v>
      </c>
      <c r="G867">
        <v>11.85</v>
      </c>
    </row>
    <row r="868" spans="1:7" x14ac:dyDescent="0.35">
      <c r="A868" t="s">
        <v>24203</v>
      </c>
      <c r="B868" t="s">
        <v>28341</v>
      </c>
      <c r="C868">
        <v>6</v>
      </c>
      <c r="D868">
        <v>45</v>
      </c>
      <c r="E868">
        <v>0.5</v>
      </c>
      <c r="F868">
        <v>16.5</v>
      </c>
      <c r="G868">
        <v>16.5</v>
      </c>
    </row>
    <row r="869" spans="1:7" x14ac:dyDescent="0.35">
      <c r="A869" t="s">
        <v>24204</v>
      </c>
      <c r="B869" t="s">
        <v>28342</v>
      </c>
      <c r="C869">
        <v>6</v>
      </c>
      <c r="D869">
        <v>43</v>
      </c>
      <c r="E869">
        <v>0.5</v>
      </c>
      <c r="F869">
        <v>17.649999999999999</v>
      </c>
      <c r="G869">
        <v>17.12</v>
      </c>
    </row>
    <row r="870" spans="1:7" x14ac:dyDescent="0.35">
      <c r="A870" t="s">
        <v>24205</v>
      </c>
      <c r="B870" t="s">
        <v>28343</v>
      </c>
      <c r="C870">
        <v>6</v>
      </c>
      <c r="D870">
        <v>48</v>
      </c>
      <c r="E870">
        <v>0.7</v>
      </c>
      <c r="F870">
        <v>92.45</v>
      </c>
      <c r="G870">
        <v>89.68</v>
      </c>
    </row>
    <row r="871" spans="1:7" x14ac:dyDescent="0.35">
      <c r="A871" t="s">
        <v>24206</v>
      </c>
      <c r="B871" t="s">
        <v>28344</v>
      </c>
      <c r="C871">
        <v>6</v>
      </c>
      <c r="D871">
        <v>48</v>
      </c>
      <c r="E871">
        <v>0.7</v>
      </c>
      <c r="F871">
        <v>212.85</v>
      </c>
      <c r="G871">
        <v>206.46</v>
      </c>
    </row>
    <row r="872" spans="1:7" x14ac:dyDescent="0.35">
      <c r="A872" t="s">
        <v>24207</v>
      </c>
      <c r="B872" t="s">
        <v>28345</v>
      </c>
      <c r="C872">
        <v>6</v>
      </c>
      <c r="D872">
        <v>45.5</v>
      </c>
      <c r="E872">
        <v>0.7</v>
      </c>
      <c r="F872">
        <v>418.95</v>
      </c>
      <c r="G872">
        <v>406.38</v>
      </c>
    </row>
    <row r="873" spans="1:7" x14ac:dyDescent="0.35">
      <c r="A873" t="s">
        <v>24208</v>
      </c>
      <c r="B873" t="s">
        <v>28346</v>
      </c>
      <c r="C873">
        <v>6</v>
      </c>
      <c r="D873">
        <v>48</v>
      </c>
      <c r="E873">
        <v>0.7</v>
      </c>
      <c r="F873">
        <v>367.55</v>
      </c>
      <c r="G873">
        <v>356.52</v>
      </c>
    </row>
    <row r="874" spans="1:7" x14ac:dyDescent="0.35">
      <c r="A874" t="s">
        <v>24209</v>
      </c>
      <c r="B874" t="s">
        <v>28347</v>
      </c>
      <c r="C874">
        <v>6</v>
      </c>
      <c r="D874">
        <v>38</v>
      </c>
      <c r="E874">
        <v>0.7</v>
      </c>
      <c r="F874">
        <v>3.5</v>
      </c>
      <c r="G874">
        <v>3.5</v>
      </c>
    </row>
    <row r="875" spans="1:7" x14ac:dyDescent="0.35">
      <c r="A875" t="s">
        <v>24210</v>
      </c>
      <c r="B875" t="s">
        <v>28348</v>
      </c>
      <c r="C875">
        <v>6</v>
      </c>
      <c r="D875">
        <v>38</v>
      </c>
      <c r="E875">
        <v>0.7</v>
      </c>
      <c r="F875">
        <v>4.95</v>
      </c>
      <c r="G875">
        <v>4.8</v>
      </c>
    </row>
    <row r="876" spans="1:7" x14ac:dyDescent="0.35">
      <c r="A876" t="s">
        <v>24211</v>
      </c>
      <c r="B876" t="s">
        <v>28349</v>
      </c>
      <c r="C876">
        <v>6</v>
      </c>
      <c r="D876">
        <v>38</v>
      </c>
      <c r="E876">
        <v>0.7</v>
      </c>
      <c r="F876">
        <v>4.5</v>
      </c>
      <c r="G876">
        <v>4.5</v>
      </c>
    </row>
    <row r="877" spans="1:7" x14ac:dyDescent="0.35">
      <c r="A877" t="s">
        <v>24212</v>
      </c>
      <c r="B877" t="s">
        <v>28350</v>
      </c>
      <c r="C877">
        <v>6</v>
      </c>
      <c r="D877">
        <v>40</v>
      </c>
      <c r="E877">
        <v>0.7</v>
      </c>
      <c r="F877">
        <v>22.95</v>
      </c>
      <c r="G877">
        <v>22.26</v>
      </c>
    </row>
    <row r="878" spans="1:7" x14ac:dyDescent="0.35">
      <c r="A878" t="s">
        <v>24213</v>
      </c>
      <c r="B878" t="s">
        <v>28351</v>
      </c>
      <c r="C878">
        <v>6</v>
      </c>
      <c r="D878">
        <v>40</v>
      </c>
      <c r="E878">
        <v>0.7</v>
      </c>
      <c r="F878">
        <v>4.95</v>
      </c>
      <c r="G878">
        <v>4.95</v>
      </c>
    </row>
    <row r="879" spans="1:7" x14ac:dyDescent="0.35">
      <c r="A879" t="s">
        <v>24214</v>
      </c>
      <c r="B879" t="s">
        <v>28352</v>
      </c>
      <c r="C879">
        <v>12</v>
      </c>
      <c r="D879">
        <v>40</v>
      </c>
      <c r="E879">
        <v>1</v>
      </c>
      <c r="F879">
        <v>7.65</v>
      </c>
      <c r="G879">
        <v>7.42</v>
      </c>
    </row>
    <row r="880" spans="1:7" x14ac:dyDescent="0.35">
      <c r="A880" t="s">
        <v>24215</v>
      </c>
      <c r="B880" t="s">
        <v>28353</v>
      </c>
      <c r="C880">
        <v>6</v>
      </c>
      <c r="D880">
        <v>40</v>
      </c>
      <c r="E880">
        <v>0.7</v>
      </c>
      <c r="F880">
        <v>4.75</v>
      </c>
      <c r="G880">
        <v>4.6100000000000003</v>
      </c>
    </row>
    <row r="881" spans="1:7" x14ac:dyDescent="0.35">
      <c r="A881" t="s">
        <v>24216</v>
      </c>
      <c r="B881" t="s">
        <v>28354</v>
      </c>
      <c r="C881">
        <v>12</v>
      </c>
      <c r="D881">
        <v>40</v>
      </c>
      <c r="E881">
        <v>1</v>
      </c>
      <c r="F881">
        <v>5.95</v>
      </c>
      <c r="G881">
        <v>5.77</v>
      </c>
    </row>
    <row r="882" spans="1:7" x14ac:dyDescent="0.35">
      <c r="A882" t="s">
        <v>24217</v>
      </c>
      <c r="B882" t="s">
        <v>28355</v>
      </c>
      <c r="C882">
        <v>12</v>
      </c>
      <c r="D882">
        <v>35</v>
      </c>
      <c r="E882">
        <v>1</v>
      </c>
      <c r="F882">
        <v>5.95</v>
      </c>
      <c r="G882">
        <v>5.95</v>
      </c>
    </row>
    <row r="883" spans="1:7" x14ac:dyDescent="0.35">
      <c r="A883" t="s">
        <v>24218</v>
      </c>
      <c r="B883" t="s">
        <v>28356</v>
      </c>
      <c r="C883">
        <v>48</v>
      </c>
      <c r="D883">
        <v>35</v>
      </c>
      <c r="E883">
        <v>0.2</v>
      </c>
      <c r="F883">
        <v>2.25</v>
      </c>
      <c r="G883">
        <v>2.25</v>
      </c>
    </row>
    <row r="884" spans="1:7" x14ac:dyDescent="0.35">
      <c r="A884" t="s">
        <v>24219</v>
      </c>
      <c r="B884" t="s">
        <v>28357</v>
      </c>
      <c r="C884">
        <v>6</v>
      </c>
      <c r="D884">
        <v>35</v>
      </c>
      <c r="E884">
        <v>0.7</v>
      </c>
      <c r="F884">
        <v>4.45</v>
      </c>
      <c r="G884">
        <v>4.45</v>
      </c>
    </row>
    <row r="885" spans="1:7" x14ac:dyDescent="0.35">
      <c r="A885" t="s">
        <v>24220</v>
      </c>
      <c r="B885" t="s">
        <v>28358</v>
      </c>
      <c r="C885">
        <v>4</v>
      </c>
      <c r="D885">
        <v>35</v>
      </c>
      <c r="E885">
        <v>3</v>
      </c>
      <c r="F885">
        <v>25.75</v>
      </c>
      <c r="G885">
        <v>25.75</v>
      </c>
    </row>
    <row r="886" spans="1:7" x14ac:dyDescent="0.35">
      <c r="A886" t="s">
        <v>24221</v>
      </c>
      <c r="B886" t="s">
        <v>28359</v>
      </c>
      <c r="C886">
        <v>6</v>
      </c>
      <c r="D886">
        <v>37.5</v>
      </c>
      <c r="E886">
        <v>0.7</v>
      </c>
      <c r="F886">
        <v>4.55</v>
      </c>
      <c r="G886">
        <v>4.55</v>
      </c>
    </row>
    <row r="887" spans="1:7" x14ac:dyDescent="0.35">
      <c r="A887" t="s">
        <v>24222</v>
      </c>
      <c r="B887" t="s">
        <v>28360</v>
      </c>
      <c r="C887">
        <v>4</v>
      </c>
      <c r="D887">
        <v>40</v>
      </c>
      <c r="E887">
        <v>0.7</v>
      </c>
      <c r="F887">
        <v>16.350000000000001</v>
      </c>
      <c r="G887">
        <v>15.86</v>
      </c>
    </row>
    <row r="888" spans="1:7" x14ac:dyDescent="0.35">
      <c r="A888" t="s">
        <v>24223</v>
      </c>
      <c r="B888" t="s">
        <v>28361</v>
      </c>
      <c r="C888">
        <v>4</v>
      </c>
      <c r="D888">
        <v>40</v>
      </c>
      <c r="E888">
        <v>0.7</v>
      </c>
      <c r="F888">
        <v>10.5</v>
      </c>
      <c r="G888">
        <v>10.5</v>
      </c>
    </row>
    <row r="889" spans="1:7" x14ac:dyDescent="0.35">
      <c r="A889" t="s">
        <v>24224</v>
      </c>
      <c r="B889" t="s">
        <v>28362</v>
      </c>
      <c r="C889">
        <v>4</v>
      </c>
      <c r="D889">
        <v>40</v>
      </c>
      <c r="E889">
        <v>0.7</v>
      </c>
      <c r="F889">
        <v>11.5</v>
      </c>
      <c r="G889">
        <v>11.5</v>
      </c>
    </row>
    <row r="890" spans="1:7" x14ac:dyDescent="0.35">
      <c r="A890" t="s">
        <v>24225</v>
      </c>
      <c r="B890" t="s">
        <v>28363</v>
      </c>
      <c r="C890">
        <v>4</v>
      </c>
      <c r="D890">
        <v>40</v>
      </c>
      <c r="E890">
        <v>0.7</v>
      </c>
      <c r="F890">
        <v>10.5</v>
      </c>
      <c r="G890">
        <v>10.5</v>
      </c>
    </row>
    <row r="891" spans="1:7" x14ac:dyDescent="0.35">
      <c r="A891" t="s">
        <v>24226</v>
      </c>
      <c r="B891" t="s">
        <v>28364</v>
      </c>
      <c r="C891">
        <v>6</v>
      </c>
      <c r="D891">
        <v>24</v>
      </c>
      <c r="E891">
        <v>0.5</v>
      </c>
      <c r="F891">
        <v>10.95</v>
      </c>
      <c r="G891">
        <v>10.62</v>
      </c>
    </row>
    <row r="892" spans="1:7" x14ac:dyDescent="0.35">
      <c r="A892" t="s">
        <v>24227</v>
      </c>
      <c r="B892" t="s">
        <v>28365</v>
      </c>
      <c r="C892">
        <v>1</v>
      </c>
      <c r="D892">
        <v>45</v>
      </c>
      <c r="E892">
        <v>0.5</v>
      </c>
      <c r="F892">
        <v>499.85</v>
      </c>
      <c r="G892">
        <v>484.85</v>
      </c>
    </row>
    <row r="893" spans="1:7" x14ac:dyDescent="0.35">
      <c r="A893" t="s">
        <v>24228</v>
      </c>
      <c r="B893" t="s">
        <v>28366</v>
      </c>
      <c r="C893">
        <v>6</v>
      </c>
      <c r="D893">
        <v>40</v>
      </c>
      <c r="E893">
        <v>0.7</v>
      </c>
      <c r="F893">
        <v>28.95</v>
      </c>
      <c r="G893">
        <v>28.08</v>
      </c>
    </row>
    <row r="894" spans="1:7" x14ac:dyDescent="0.35">
      <c r="A894" t="s">
        <v>24229</v>
      </c>
      <c r="B894" t="s">
        <v>28367</v>
      </c>
      <c r="C894">
        <v>6</v>
      </c>
      <c r="D894">
        <v>40</v>
      </c>
      <c r="E894">
        <v>0.7</v>
      </c>
      <c r="F894">
        <v>28.45</v>
      </c>
      <c r="G894">
        <v>28.45</v>
      </c>
    </row>
    <row r="895" spans="1:7" x14ac:dyDescent="0.35">
      <c r="A895" t="s">
        <v>24230</v>
      </c>
      <c r="B895" t="s">
        <v>28368</v>
      </c>
      <c r="C895">
        <v>6</v>
      </c>
      <c r="D895">
        <v>40</v>
      </c>
      <c r="E895">
        <v>0.7</v>
      </c>
      <c r="F895">
        <v>38.75</v>
      </c>
      <c r="G895">
        <v>37.590000000000003</v>
      </c>
    </row>
    <row r="896" spans="1:7" x14ac:dyDescent="0.35">
      <c r="A896" t="s">
        <v>24231</v>
      </c>
      <c r="B896" t="s">
        <v>28369</v>
      </c>
      <c r="C896">
        <v>6</v>
      </c>
      <c r="D896">
        <v>40</v>
      </c>
      <c r="E896">
        <v>0.7</v>
      </c>
      <c r="F896">
        <v>53.65</v>
      </c>
      <c r="G896">
        <v>52.04</v>
      </c>
    </row>
    <row r="897" spans="1:7" x14ac:dyDescent="0.35">
      <c r="A897" t="s">
        <v>24232</v>
      </c>
      <c r="B897" t="s">
        <v>28370</v>
      </c>
      <c r="C897">
        <v>6</v>
      </c>
      <c r="D897">
        <v>40</v>
      </c>
      <c r="E897">
        <v>0.7</v>
      </c>
      <c r="F897">
        <v>30.95</v>
      </c>
      <c r="G897">
        <v>30.02</v>
      </c>
    </row>
    <row r="898" spans="1:7" x14ac:dyDescent="0.35">
      <c r="A898" t="s">
        <v>24233</v>
      </c>
      <c r="B898" t="s">
        <v>28371</v>
      </c>
      <c r="C898">
        <v>6</v>
      </c>
      <c r="D898">
        <v>40</v>
      </c>
      <c r="E898">
        <v>0.7</v>
      </c>
      <c r="F898">
        <v>20.75</v>
      </c>
      <c r="G898">
        <v>20.13</v>
      </c>
    </row>
    <row r="899" spans="1:7" x14ac:dyDescent="0.35">
      <c r="A899" t="s">
        <v>24234</v>
      </c>
      <c r="B899" t="s">
        <v>28372</v>
      </c>
      <c r="C899">
        <v>6</v>
      </c>
      <c r="D899">
        <v>40</v>
      </c>
      <c r="E899">
        <v>0.7</v>
      </c>
      <c r="F899">
        <v>21.45</v>
      </c>
      <c r="G899">
        <v>20.81</v>
      </c>
    </row>
    <row r="900" spans="1:7" x14ac:dyDescent="0.35">
      <c r="A900" t="s">
        <v>24235</v>
      </c>
      <c r="B900" t="s">
        <v>28373</v>
      </c>
      <c r="C900">
        <v>6</v>
      </c>
      <c r="D900">
        <v>40</v>
      </c>
      <c r="E900">
        <v>1</v>
      </c>
      <c r="F900">
        <v>15.25</v>
      </c>
      <c r="G900">
        <v>14.79</v>
      </c>
    </row>
    <row r="901" spans="1:7" x14ac:dyDescent="0.35">
      <c r="A901" t="s">
        <v>24236</v>
      </c>
      <c r="B901" t="s">
        <v>28374</v>
      </c>
      <c r="C901">
        <v>6</v>
      </c>
      <c r="D901">
        <v>40.299999999999997</v>
      </c>
      <c r="E901">
        <v>0.7</v>
      </c>
      <c r="F901">
        <v>18.95</v>
      </c>
      <c r="G901">
        <v>18.38</v>
      </c>
    </row>
    <row r="902" spans="1:7" x14ac:dyDescent="0.35">
      <c r="A902" t="s">
        <v>24237</v>
      </c>
      <c r="B902" t="s">
        <v>28375</v>
      </c>
      <c r="C902">
        <v>4</v>
      </c>
      <c r="D902">
        <v>40</v>
      </c>
      <c r="E902">
        <v>0.7</v>
      </c>
      <c r="F902">
        <v>31.85</v>
      </c>
      <c r="G902">
        <v>31.85</v>
      </c>
    </row>
    <row r="903" spans="1:7" x14ac:dyDescent="0.35">
      <c r="A903" t="s">
        <v>24238</v>
      </c>
      <c r="B903" t="s">
        <v>28376</v>
      </c>
      <c r="C903">
        <v>4</v>
      </c>
      <c r="D903">
        <v>40</v>
      </c>
      <c r="E903">
        <v>0.7</v>
      </c>
      <c r="F903">
        <v>31.85</v>
      </c>
      <c r="G903">
        <v>31.85</v>
      </c>
    </row>
    <row r="904" spans="1:7" x14ac:dyDescent="0.35">
      <c r="A904" t="s">
        <v>24239</v>
      </c>
      <c r="B904" t="s">
        <v>28377</v>
      </c>
      <c r="C904">
        <v>6</v>
      </c>
      <c r="D904">
        <v>16.5</v>
      </c>
      <c r="E904">
        <v>1</v>
      </c>
      <c r="F904">
        <v>17.850000000000001</v>
      </c>
      <c r="G904">
        <v>17.309999999999999</v>
      </c>
    </row>
    <row r="905" spans="1:7" x14ac:dyDescent="0.35">
      <c r="A905" t="s">
        <v>24240</v>
      </c>
      <c r="B905" t="s">
        <v>28378</v>
      </c>
      <c r="C905">
        <v>6</v>
      </c>
      <c r="D905">
        <v>14.9</v>
      </c>
      <c r="E905">
        <v>1</v>
      </c>
      <c r="F905">
        <v>7.95</v>
      </c>
      <c r="G905">
        <v>7.71</v>
      </c>
    </row>
    <row r="906" spans="1:7" x14ac:dyDescent="0.35">
      <c r="A906" t="s">
        <v>24241</v>
      </c>
      <c r="B906" t="s">
        <v>28379</v>
      </c>
      <c r="C906">
        <v>6</v>
      </c>
      <c r="D906">
        <v>18</v>
      </c>
      <c r="E906">
        <v>1</v>
      </c>
      <c r="F906">
        <v>7.95</v>
      </c>
      <c r="G906">
        <v>7.71</v>
      </c>
    </row>
    <row r="907" spans="1:7" x14ac:dyDescent="0.35">
      <c r="A907" t="s">
        <v>24242</v>
      </c>
      <c r="B907" t="s">
        <v>28380</v>
      </c>
      <c r="C907">
        <v>6</v>
      </c>
      <c r="D907">
        <v>38</v>
      </c>
      <c r="E907">
        <v>0.7</v>
      </c>
      <c r="F907">
        <v>35.950000000000003</v>
      </c>
      <c r="G907">
        <v>34.869999999999997</v>
      </c>
    </row>
    <row r="908" spans="1:7" x14ac:dyDescent="0.35">
      <c r="A908" t="s">
        <v>24243</v>
      </c>
      <c r="B908" t="s">
        <v>28381</v>
      </c>
      <c r="C908">
        <v>6</v>
      </c>
      <c r="D908">
        <v>19</v>
      </c>
      <c r="E908">
        <v>0.75</v>
      </c>
      <c r="F908">
        <v>3.15</v>
      </c>
      <c r="G908">
        <v>3.06</v>
      </c>
    </row>
    <row r="909" spans="1:7" x14ac:dyDescent="0.35">
      <c r="A909" t="s">
        <v>24244</v>
      </c>
      <c r="B909" t="s">
        <v>28382</v>
      </c>
      <c r="C909">
        <v>6</v>
      </c>
      <c r="D909">
        <v>38</v>
      </c>
      <c r="E909">
        <v>0.7</v>
      </c>
      <c r="F909">
        <v>36.450000000000003</v>
      </c>
      <c r="G909">
        <v>35.36</v>
      </c>
    </row>
    <row r="910" spans="1:7" x14ac:dyDescent="0.35">
      <c r="A910" t="s">
        <v>24245</v>
      </c>
      <c r="B910" t="s">
        <v>28383</v>
      </c>
      <c r="C910">
        <v>6</v>
      </c>
      <c r="D910">
        <v>38</v>
      </c>
      <c r="E910">
        <v>0.7</v>
      </c>
      <c r="F910">
        <v>33.75</v>
      </c>
      <c r="G910">
        <v>32.74</v>
      </c>
    </row>
    <row r="911" spans="1:7" x14ac:dyDescent="0.35">
      <c r="A911" t="s">
        <v>24246</v>
      </c>
      <c r="B911" t="s">
        <v>28384</v>
      </c>
      <c r="C911">
        <v>6</v>
      </c>
      <c r="D911">
        <v>38</v>
      </c>
      <c r="E911">
        <v>0.7</v>
      </c>
      <c r="F911">
        <v>28.85</v>
      </c>
      <c r="G911">
        <v>27.98</v>
      </c>
    </row>
    <row r="912" spans="1:7" x14ac:dyDescent="0.35">
      <c r="A912" t="s">
        <v>24247</v>
      </c>
      <c r="B912" t="s">
        <v>28385</v>
      </c>
      <c r="C912">
        <v>6</v>
      </c>
      <c r="D912">
        <v>40</v>
      </c>
      <c r="E912">
        <v>0.7</v>
      </c>
      <c r="F912">
        <v>44.85</v>
      </c>
      <c r="G912">
        <v>43.5</v>
      </c>
    </row>
    <row r="913" spans="1:7" x14ac:dyDescent="0.35">
      <c r="A913" t="s">
        <v>24248</v>
      </c>
      <c r="B913" t="s">
        <v>28386</v>
      </c>
      <c r="C913">
        <v>6</v>
      </c>
      <c r="D913">
        <v>40</v>
      </c>
      <c r="E913">
        <v>0.7</v>
      </c>
      <c r="F913">
        <v>35.85</v>
      </c>
      <c r="G913">
        <v>34.770000000000003</v>
      </c>
    </row>
    <row r="914" spans="1:7" x14ac:dyDescent="0.35">
      <c r="A914" t="s">
        <v>24249</v>
      </c>
      <c r="B914" t="s">
        <v>28387</v>
      </c>
      <c r="C914">
        <v>6</v>
      </c>
      <c r="D914">
        <v>40</v>
      </c>
      <c r="E914">
        <v>0.7</v>
      </c>
      <c r="F914">
        <v>48.95</v>
      </c>
      <c r="G914">
        <v>47.48</v>
      </c>
    </row>
    <row r="915" spans="1:7" x14ac:dyDescent="0.35">
      <c r="A915" t="s">
        <v>24250</v>
      </c>
      <c r="B915" t="s">
        <v>28388</v>
      </c>
      <c r="C915">
        <v>6</v>
      </c>
      <c r="D915">
        <v>40</v>
      </c>
      <c r="E915">
        <v>0.7</v>
      </c>
      <c r="F915">
        <v>40.85</v>
      </c>
      <c r="G915">
        <v>39.619999999999997</v>
      </c>
    </row>
    <row r="916" spans="1:7" x14ac:dyDescent="0.35">
      <c r="A916" t="s">
        <v>24251</v>
      </c>
      <c r="B916" t="s">
        <v>28389</v>
      </c>
      <c r="C916">
        <v>6</v>
      </c>
      <c r="D916">
        <v>45</v>
      </c>
      <c r="E916">
        <v>1</v>
      </c>
      <c r="F916">
        <v>4.6500000000000004</v>
      </c>
      <c r="G916">
        <v>4.51</v>
      </c>
    </row>
    <row r="917" spans="1:7" x14ac:dyDescent="0.35">
      <c r="A917" t="s">
        <v>24252</v>
      </c>
      <c r="B917" t="s">
        <v>28390</v>
      </c>
      <c r="C917">
        <v>6</v>
      </c>
      <c r="D917">
        <v>38</v>
      </c>
      <c r="E917">
        <v>0.7</v>
      </c>
      <c r="F917">
        <v>10.15</v>
      </c>
      <c r="G917">
        <v>9.85</v>
      </c>
    </row>
    <row r="918" spans="1:7" x14ac:dyDescent="0.35">
      <c r="A918" t="s">
        <v>24253</v>
      </c>
      <c r="B918" t="s">
        <v>28391</v>
      </c>
      <c r="C918">
        <v>6</v>
      </c>
      <c r="D918">
        <v>40</v>
      </c>
      <c r="E918">
        <v>0.7</v>
      </c>
      <c r="F918">
        <v>17.25</v>
      </c>
      <c r="G918">
        <v>16.73</v>
      </c>
    </row>
    <row r="919" spans="1:7" x14ac:dyDescent="0.35">
      <c r="A919" t="s">
        <v>24254</v>
      </c>
      <c r="B919" t="s">
        <v>28392</v>
      </c>
      <c r="C919">
        <v>6</v>
      </c>
      <c r="D919">
        <v>55</v>
      </c>
      <c r="E919">
        <v>0.7</v>
      </c>
      <c r="F919">
        <v>16</v>
      </c>
      <c r="G919">
        <v>16</v>
      </c>
    </row>
    <row r="920" spans="1:7" x14ac:dyDescent="0.35">
      <c r="A920" t="s">
        <v>24255</v>
      </c>
      <c r="B920" t="s">
        <v>28393</v>
      </c>
      <c r="C920">
        <v>6</v>
      </c>
      <c r="D920">
        <v>40</v>
      </c>
      <c r="E920">
        <v>0.7</v>
      </c>
      <c r="F920">
        <v>17.649999999999999</v>
      </c>
      <c r="G920">
        <v>17.12</v>
      </c>
    </row>
    <row r="921" spans="1:7" x14ac:dyDescent="0.35">
      <c r="A921" t="s">
        <v>24256</v>
      </c>
      <c r="B921" t="s">
        <v>28394</v>
      </c>
      <c r="C921">
        <v>6</v>
      </c>
      <c r="D921">
        <v>58</v>
      </c>
      <c r="E921">
        <v>0.7</v>
      </c>
      <c r="F921">
        <v>54.85</v>
      </c>
      <c r="G921">
        <v>53.2</v>
      </c>
    </row>
    <row r="922" spans="1:7" x14ac:dyDescent="0.35">
      <c r="A922" t="s">
        <v>24257</v>
      </c>
      <c r="B922" t="s">
        <v>28395</v>
      </c>
      <c r="C922">
        <v>6</v>
      </c>
      <c r="D922">
        <v>40</v>
      </c>
      <c r="E922">
        <v>0.7</v>
      </c>
      <c r="F922">
        <v>32.15</v>
      </c>
      <c r="G922">
        <v>31.19</v>
      </c>
    </row>
    <row r="923" spans="1:7" x14ac:dyDescent="0.35">
      <c r="A923" t="s">
        <v>24258</v>
      </c>
      <c r="B923" t="s">
        <v>28396</v>
      </c>
      <c r="C923">
        <v>6</v>
      </c>
      <c r="D923">
        <v>46</v>
      </c>
      <c r="E923">
        <v>0.7</v>
      </c>
      <c r="F923">
        <v>36.5</v>
      </c>
      <c r="G923">
        <v>36.5</v>
      </c>
    </row>
    <row r="924" spans="1:7" x14ac:dyDescent="0.35">
      <c r="A924" t="s">
        <v>24259</v>
      </c>
      <c r="B924" t="s">
        <v>28397</v>
      </c>
      <c r="C924">
        <v>6</v>
      </c>
      <c r="D924">
        <v>40</v>
      </c>
      <c r="E924">
        <v>0.7</v>
      </c>
      <c r="F924">
        <v>7.85</v>
      </c>
      <c r="G924">
        <v>7.46</v>
      </c>
    </row>
    <row r="925" spans="1:7" x14ac:dyDescent="0.35">
      <c r="A925" t="s">
        <v>24260</v>
      </c>
      <c r="B925" t="s">
        <v>28398</v>
      </c>
      <c r="C925">
        <v>6</v>
      </c>
      <c r="D925">
        <v>40</v>
      </c>
      <c r="E925">
        <v>0.7</v>
      </c>
      <c r="F925">
        <v>4.3499999999999996</v>
      </c>
      <c r="G925">
        <v>4.22</v>
      </c>
    </row>
    <row r="926" spans="1:7" x14ac:dyDescent="0.35">
      <c r="A926" t="s">
        <v>24261</v>
      </c>
      <c r="B926" t="s">
        <v>28399</v>
      </c>
      <c r="C926">
        <v>6</v>
      </c>
      <c r="D926">
        <v>48.2</v>
      </c>
      <c r="E926">
        <v>0.7</v>
      </c>
      <c r="F926">
        <v>19.95</v>
      </c>
      <c r="G926">
        <v>19.350000000000001</v>
      </c>
    </row>
    <row r="927" spans="1:7" x14ac:dyDescent="0.35">
      <c r="A927" t="s">
        <v>24262</v>
      </c>
      <c r="B927" t="s">
        <v>28400</v>
      </c>
      <c r="C927">
        <v>6</v>
      </c>
      <c r="D927">
        <v>40</v>
      </c>
      <c r="E927">
        <v>0.7</v>
      </c>
      <c r="F927">
        <v>23.35</v>
      </c>
      <c r="G927">
        <v>22.65</v>
      </c>
    </row>
    <row r="928" spans="1:7" x14ac:dyDescent="0.35">
      <c r="A928" t="s">
        <v>24263</v>
      </c>
      <c r="B928" t="s">
        <v>28401</v>
      </c>
      <c r="C928">
        <v>6</v>
      </c>
      <c r="D928">
        <v>38</v>
      </c>
      <c r="E928">
        <v>0.7</v>
      </c>
      <c r="F928">
        <v>3.95</v>
      </c>
      <c r="G928">
        <v>3.83</v>
      </c>
    </row>
    <row r="929" spans="1:7" x14ac:dyDescent="0.35">
      <c r="A929" t="s">
        <v>24264</v>
      </c>
      <c r="B929" t="s">
        <v>28402</v>
      </c>
      <c r="C929">
        <v>6</v>
      </c>
      <c r="D929">
        <v>40</v>
      </c>
      <c r="E929">
        <v>0.7</v>
      </c>
      <c r="F929">
        <v>25.45</v>
      </c>
      <c r="G929">
        <v>24.69</v>
      </c>
    </row>
    <row r="930" spans="1:7" x14ac:dyDescent="0.35">
      <c r="A930" t="s">
        <v>24265</v>
      </c>
      <c r="B930" t="s">
        <v>28403</v>
      </c>
      <c r="C930">
        <v>6</v>
      </c>
      <c r="D930">
        <v>40</v>
      </c>
      <c r="E930">
        <v>0.7</v>
      </c>
      <c r="F930">
        <v>40.25</v>
      </c>
      <c r="G930">
        <v>39.04</v>
      </c>
    </row>
    <row r="931" spans="1:7" x14ac:dyDescent="0.35">
      <c r="A931" t="s">
        <v>24266</v>
      </c>
      <c r="B931" t="s">
        <v>28404</v>
      </c>
      <c r="C931">
        <v>6</v>
      </c>
      <c r="D931">
        <v>40</v>
      </c>
      <c r="E931">
        <v>0.7</v>
      </c>
      <c r="F931">
        <v>21.75</v>
      </c>
      <c r="G931">
        <v>21.1</v>
      </c>
    </row>
    <row r="932" spans="1:7" x14ac:dyDescent="0.35">
      <c r="A932" t="s">
        <v>24267</v>
      </c>
      <c r="B932" t="s">
        <v>28405</v>
      </c>
      <c r="C932">
        <v>6</v>
      </c>
      <c r="D932">
        <v>40</v>
      </c>
      <c r="E932">
        <v>0.7</v>
      </c>
      <c r="F932">
        <v>49.85</v>
      </c>
      <c r="G932">
        <v>48.35</v>
      </c>
    </row>
    <row r="933" spans="1:7" x14ac:dyDescent="0.35">
      <c r="A933" t="s">
        <v>24268</v>
      </c>
      <c r="B933" t="s">
        <v>28406</v>
      </c>
      <c r="C933">
        <v>6</v>
      </c>
      <c r="D933">
        <v>40</v>
      </c>
      <c r="E933">
        <v>0.7</v>
      </c>
      <c r="F933">
        <v>8.65</v>
      </c>
      <c r="G933">
        <v>8.65</v>
      </c>
    </row>
    <row r="934" spans="1:7" x14ac:dyDescent="0.35">
      <c r="A934" t="s">
        <v>24269</v>
      </c>
      <c r="B934" t="s">
        <v>28407</v>
      </c>
      <c r="C934">
        <v>6</v>
      </c>
      <c r="D934">
        <v>40</v>
      </c>
      <c r="E934">
        <v>0.7</v>
      </c>
      <c r="F934">
        <v>6.15</v>
      </c>
      <c r="G934">
        <v>5.97</v>
      </c>
    </row>
    <row r="935" spans="1:7" x14ac:dyDescent="0.35">
      <c r="A935" t="s">
        <v>24270</v>
      </c>
      <c r="B935" t="s">
        <v>28408</v>
      </c>
      <c r="C935">
        <v>6</v>
      </c>
      <c r="D935">
        <v>40</v>
      </c>
      <c r="E935">
        <v>0.7</v>
      </c>
      <c r="F935">
        <v>10.95</v>
      </c>
      <c r="G935">
        <v>10.62</v>
      </c>
    </row>
    <row r="936" spans="1:7" x14ac:dyDescent="0.35">
      <c r="A936" t="s">
        <v>24271</v>
      </c>
      <c r="B936" t="s">
        <v>28409</v>
      </c>
      <c r="C936">
        <v>6</v>
      </c>
      <c r="D936">
        <v>40</v>
      </c>
      <c r="E936">
        <v>0.7</v>
      </c>
      <c r="F936">
        <v>9</v>
      </c>
      <c r="G936">
        <v>9</v>
      </c>
    </row>
    <row r="937" spans="1:7" x14ac:dyDescent="0.35">
      <c r="A937" t="s">
        <v>24272</v>
      </c>
      <c r="B937" t="s">
        <v>28410</v>
      </c>
      <c r="C937">
        <v>6</v>
      </c>
      <c r="D937">
        <v>40</v>
      </c>
      <c r="E937">
        <v>0.7</v>
      </c>
      <c r="F937">
        <v>78.650000000000006</v>
      </c>
      <c r="G937">
        <v>76.290000000000006</v>
      </c>
    </row>
    <row r="938" spans="1:7" x14ac:dyDescent="0.35">
      <c r="A938" t="s">
        <v>24273</v>
      </c>
      <c r="B938" t="s">
        <v>28411</v>
      </c>
      <c r="C938">
        <v>6</v>
      </c>
      <c r="D938">
        <v>40</v>
      </c>
      <c r="E938">
        <v>0.7</v>
      </c>
      <c r="F938">
        <v>27.75</v>
      </c>
      <c r="G938">
        <v>26.92</v>
      </c>
    </row>
    <row r="939" spans="1:7" x14ac:dyDescent="0.35">
      <c r="A939" t="s">
        <v>24274</v>
      </c>
      <c r="B939" t="s">
        <v>28412</v>
      </c>
      <c r="C939">
        <v>6</v>
      </c>
      <c r="D939">
        <v>40</v>
      </c>
      <c r="E939">
        <v>0.7</v>
      </c>
      <c r="F939">
        <v>14.15</v>
      </c>
      <c r="G939">
        <v>13.73</v>
      </c>
    </row>
    <row r="940" spans="1:7" x14ac:dyDescent="0.35">
      <c r="A940" t="s">
        <v>24275</v>
      </c>
      <c r="B940" t="s">
        <v>28413</v>
      </c>
      <c r="C940">
        <v>6</v>
      </c>
      <c r="D940">
        <v>40</v>
      </c>
      <c r="E940">
        <v>0.7</v>
      </c>
      <c r="F940">
        <v>13.95</v>
      </c>
      <c r="G940">
        <v>13.53</v>
      </c>
    </row>
    <row r="941" spans="1:7" x14ac:dyDescent="0.35">
      <c r="A941" t="s">
        <v>24276</v>
      </c>
      <c r="B941" t="s">
        <v>28414</v>
      </c>
      <c r="C941">
        <v>6</v>
      </c>
      <c r="D941">
        <v>26.5</v>
      </c>
      <c r="E941">
        <v>0.7</v>
      </c>
      <c r="F941">
        <v>11.15</v>
      </c>
      <c r="G941">
        <v>10.82</v>
      </c>
    </row>
    <row r="942" spans="1:7" x14ac:dyDescent="0.35">
      <c r="A942" t="s">
        <v>24277</v>
      </c>
      <c r="B942" t="s">
        <v>28415</v>
      </c>
      <c r="C942">
        <v>6</v>
      </c>
      <c r="D942">
        <v>40</v>
      </c>
      <c r="E942">
        <v>0.7</v>
      </c>
      <c r="F942">
        <v>22.75</v>
      </c>
      <c r="G942">
        <v>22.07</v>
      </c>
    </row>
    <row r="943" spans="1:7" x14ac:dyDescent="0.35">
      <c r="A943" t="s">
        <v>24278</v>
      </c>
      <c r="B943" t="s">
        <v>28416</v>
      </c>
      <c r="C943">
        <v>6</v>
      </c>
      <c r="D943">
        <v>40</v>
      </c>
      <c r="E943">
        <v>0.7</v>
      </c>
      <c r="F943">
        <v>34.450000000000003</v>
      </c>
      <c r="G943">
        <v>33.42</v>
      </c>
    </row>
    <row r="944" spans="1:7" x14ac:dyDescent="0.35">
      <c r="A944" t="s">
        <v>24279</v>
      </c>
      <c r="B944" t="s">
        <v>28417</v>
      </c>
      <c r="C944">
        <v>6</v>
      </c>
      <c r="D944">
        <v>40</v>
      </c>
      <c r="E944">
        <v>0.7</v>
      </c>
      <c r="F944">
        <v>72.45</v>
      </c>
      <c r="G944">
        <v>70.28</v>
      </c>
    </row>
    <row r="945" spans="1:7" x14ac:dyDescent="0.35">
      <c r="A945" t="s">
        <v>24280</v>
      </c>
      <c r="B945" t="s">
        <v>28418</v>
      </c>
      <c r="C945">
        <v>6</v>
      </c>
      <c r="D945">
        <v>40</v>
      </c>
      <c r="E945">
        <v>0.7</v>
      </c>
      <c r="F945">
        <v>6.15</v>
      </c>
      <c r="G945">
        <v>5.97</v>
      </c>
    </row>
    <row r="946" spans="1:7" x14ac:dyDescent="0.35">
      <c r="A946" t="s">
        <v>24281</v>
      </c>
      <c r="B946" t="s">
        <v>28419</v>
      </c>
      <c r="C946">
        <v>6</v>
      </c>
      <c r="D946">
        <v>57</v>
      </c>
      <c r="E946">
        <v>0.7</v>
      </c>
      <c r="F946">
        <v>24.15</v>
      </c>
      <c r="G946">
        <v>23.43</v>
      </c>
    </row>
    <row r="947" spans="1:7" x14ac:dyDescent="0.35">
      <c r="A947" t="s">
        <v>24282</v>
      </c>
      <c r="B947" t="s">
        <v>28420</v>
      </c>
      <c r="C947">
        <v>6</v>
      </c>
      <c r="D947">
        <v>40</v>
      </c>
      <c r="E947">
        <v>0.7</v>
      </c>
      <c r="F947">
        <v>24.15</v>
      </c>
      <c r="G947">
        <v>23.43</v>
      </c>
    </row>
    <row r="948" spans="1:7" x14ac:dyDescent="0.35">
      <c r="A948" t="s">
        <v>24283</v>
      </c>
      <c r="B948" t="s">
        <v>28421</v>
      </c>
      <c r="C948">
        <v>6</v>
      </c>
      <c r="D948">
        <v>40</v>
      </c>
      <c r="E948">
        <v>0.7</v>
      </c>
      <c r="F948">
        <v>24.15</v>
      </c>
      <c r="G948">
        <v>23.43</v>
      </c>
    </row>
    <row r="949" spans="1:7" x14ac:dyDescent="0.35">
      <c r="A949" t="s">
        <v>24284</v>
      </c>
      <c r="B949" t="s">
        <v>28422</v>
      </c>
      <c r="C949">
        <v>6</v>
      </c>
      <c r="D949">
        <v>40</v>
      </c>
      <c r="E949">
        <v>0.7</v>
      </c>
      <c r="F949">
        <v>24.15</v>
      </c>
      <c r="G949">
        <v>23.43</v>
      </c>
    </row>
    <row r="950" spans="1:7" x14ac:dyDescent="0.35">
      <c r="A950" t="s">
        <v>24285</v>
      </c>
      <c r="B950" t="s">
        <v>28423</v>
      </c>
      <c r="C950">
        <v>6</v>
      </c>
      <c r="D950">
        <v>40</v>
      </c>
      <c r="E950">
        <v>0.7</v>
      </c>
      <c r="F950">
        <v>24.15</v>
      </c>
      <c r="G950">
        <v>23.43</v>
      </c>
    </row>
    <row r="951" spans="1:7" x14ac:dyDescent="0.35">
      <c r="A951" t="s">
        <v>24286</v>
      </c>
      <c r="B951" t="s">
        <v>28424</v>
      </c>
      <c r="C951">
        <v>6</v>
      </c>
      <c r="D951">
        <v>40</v>
      </c>
      <c r="E951">
        <v>0.7</v>
      </c>
      <c r="F951">
        <v>24.15</v>
      </c>
      <c r="G951">
        <v>23.43</v>
      </c>
    </row>
    <row r="952" spans="1:7" x14ac:dyDescent="0.35">
      <c r="A952" t="s">
        <v>24287</v>
      </c>
      <c r="B952" t="s">
        <v>28425</v>
      </c>
      <c r="C952">
        <v>6</v>
      </c>
      <c r="D952">
        <v>40</v>
      </c>
      <c r="E952">
        <v>0.7</v>
      </c>
      <c r="F952">
        <v>18.5</v>
      </c>
      <c r="G952">
        <v>18.5</v>
      </c>
    </row>
    <row r="953" spans="1:7" x14ac:dyDescent="0.35">
      <c r="A953" t="s">
        <v>24288</v>
      </c>
      <c r="B953" t="s">
        <v>28426</v>
      </c>
      <c r="C953">
        <v>6</v>
      </c>
      <c r="D953">
        <v>40</v>
      </c>
      <c r="E953">
        <v>0.7</v>
      </c>
      <c r="F953">
        <v>17</v>
      </c>
      <c r="G953">
        <v>17</v>
      </c>
    </row>
    <row r="954" spans="1:7" x14ac:dyDescent="0.35">
      <c r="A954" t="s">
        <v>24289</v>
      </c>
      <c r="B954" t="s">
        <v>28427</v>
      </c>
      <c r="C954">
        <v>6</v>
      </c>
      <c r="D954">
        <v>40</v>
      </c>
      <c r="E954">
        <v>0.7</v>
      </c>
      <c r="F954">
        <v>24.15</v>
      </c>
      <c r="G954">
        <v>23.43</v>
      </c>
    </row>
    <row r="955" spans="1:7" x14ac:dyDescent="0.35">
      <c r="A955" t="s">
        <v>24290</v>
      </c>
      <c r="B955" t="s">
        <v>28428</v>
      </c>
      <c r="C955">
        <v>6</v>
      </c>
      <c r="D955">
        <v>49</v>
      </c>
      <c r="E955">
        <v>0.7</v>
      </c>
      <c r="F955">
        <v>22.85</v>
      </c>
      <c r="G955">
        <v>22.16</v>
      </c>
    </row>
    <row r="956" spans="1:7" x14ac:dyDescent="0.35">
      <c r="A956" t="s">
        <v>24291</v>
      </c>
      <c r="B956" t="s">
        <v>28429</v>
      </c>
      <c r="C956">
        <v>3</v>
      </c>
      <c r="D956">
        <v>35</v>
      </c>
      <c r="E956">
        <v>0.5</v>
      </c>
      <c r="F956">
        <v>12.35</v>
      </c>
      <c r="G956">
        <v>11.98</v>
      </c>
    </row>
    <row r="957" spans="1:7" x14ac:dyDescent="0.35">
      <c r="A957" t="s">
        <v>24292</v>
      </c>
      <c r="B957" t="s">
        <v>28430</v>
      </c>
      <c r="C957">
        <v>12</v>
      </c>
      <c r="D957">
        <v>44</v>
      </c>
      <c r="E957">
        <v>0.7</v>
      </c>
      <c r="F957">
        <v>16.45</v>
      </c>
      <c r="G957">
        <v>15.96</v>
      </c>
    </row>
    <row r="958" spans="1:7" x14ac:dyDescent="0.35">
      <c r="A958" t="s">
        <v>24293</v>
      </c>
      <c r="B958" t="s">
        <v>28431</v>
      </c>
      <c r="C958">
        <v>3</v>
      </c>
      <c r="D958">
        <v>42</v>
      </c>
      <c r="E958">
        <v>0.7</v>
      </c>
      <c r="F958">
        <v>16.45</v>
      </c>
      <c r="G958">
        <v>15.96</v>
      </c>
    </row>
    <row r="959" spans="1:7" x14ac:dyDescent="0.35">
      <c r="A959" t="s">
        <v>24294</v>
      </c>
      <c r="B959" t="s">
        <v>28432</v>
      </c>
      <c r="C959">
        <v>6</v>
      </c>
      <c r="D959">
        <v>35</v>
      </c>
      <c r="E959">
        <v>0.5</v>
      </c>
      <c r="F959">
        <v>12.15</v>
      </c>
      <c r="G959">
        <v>11.79</v>
      </c>
    </row>
    <row r="960" spans="1:7" x14ac:dyDescent="0.35">
      <c r="A960" t="s">
        <v>24295</v>
      </c>
      <c r="B960" t="s">
        <v>28433</v>
      </c>
      <c r="C960">
        <v>3</v>
      </c>
      <c r="D960">
        <v>42</v>
      </c>
      <c r="E960">
        <v>0.7</v>
      </c>
      <c r="F960">
        <v>13.15</v>
      </c>
      <c r="G960">
        <v>12.76</v>
      </c>
    </row>
    <row r="961" spans="1:7" x14ac:dyDescent="0.35">
      <c r="A961" t="s">
        <v>24296</v>
      </c>
      <c r="B961" t="s">
        <v>28434</v>
      </c>
      <c r="C961">
        <v>3</v>
      </c>
      <c r="D961">
        <v>40</v>
      </c>
      <c r="E961">
        <v>0.7</v>
      </c>
      <c r="F961">
        <v>16.649999999999999</v>
      </c>
      <c r="G961">
        <v>16.149999999999999</v>
      </c>
    </row>
    <row r="962" spans="1:7" x14ac:dyDescent="0.35">
      <c r="A962" t="s">
        <v>24297</v>
      </c>
      <c r="B962" t="s">
        <v>28435</v>
      </c>
      <c r="C962">
        <v>3</v>
      </c>
      <c r="D962">
        <v>40</v>
      </c>
      <c r="E962">
        <v>0.7</v>
      </c>
      <c r="F962">
        <v>19.850000000000001</v>
      </c>
      <c r="G962">
        <v>19.25</v>
      </c>
    </row>
    <row r="963" spans="1:7" x14ac:dyDescent="0.35">
      <c r="A963" t="s">
        <v>24298</v>
      </c>
      <c r="B963" t="s">
        <v>28436</v>
      </c>
      <c r="C963">
        <v>3</v>
      </c>
      <c r="D963">
        <v>35</v>
      </c>
      <c r="E963">
        <v>0.5</v>
      </c>
      <c r="F963">
        <v>14.35</v>
      </c>
      <c r="G963">
        <v>13.92</v>
      </c>
    </row>
    <row r="964" spans="1:7" x14ac:dyDescent="0.35">
      <c r="A964" t="s">
        <v>24299</v>
      </c>
      <c r="B964" t="s">
        <v>28437</v>
      </c>
      <c r="C964">
        <v>3</v>
      </c>
      <c r="D964">
        <v>40</v>
      </c>
      <c r="E964">
        <v>0.7</v>
      </c>
      <c r="F964">
        <v>24.35</v>
      </c>
      <c r="G964">
        <v>23.62</v>
      </c>
    </row>
    <row r="965" spans="1:7" x14ac:dyDescent="0.35">
      <c r="A965" t="s">
        <v>24300</v>
      </c>
      <c r="B965" t="s">
        <v>28438</v>
      </c>
      <c r="C965">
        <v>3</v>
      </c>
      <c r="D965">
        <v>41</v>
      </c>
      <c r="E965">
        <v>0.7</v>
      </c>
      <c r="F965">
        <v>29.75</v>
      </c>
      <c r="G965">
        <v>28.86</v>
      </c>
    </row>
    <row r="966" spans="1:7" x14ac:dyDescent="0.35">
      <c r="A966" t="s">
        <v>24301</v>
      </c>
      <c r="B966" t="s">
        <v>28439</v>
      </c>
      <c r="C966">
        <v>3</v>
      </c>
      <c r="D966">
        <v>43</v>
      </c>
      <c r="E966">
        <v>0.7</v>
      </c>
      <c r="F966">
        <v>44.25</v>
      </c>
      <c r="G966">
        <v>42.92</v>
      </c>
    </row>
    <row r="967" spans="1:7" x14ac:dyDescent="0.35">
      <c r="A967" t="s">
        <v>24302</v>
      </c>
      <c r="B967" t="s">
        <v>28440</v>
      </c>
      <c r="C967">
        <v>6</v>
      </c>
      <c r="D967">
        <v>16.5</v>
      </c>
      <c r="E967">
        <v>0.5</v>
      </c>
      <c r="F967">
        <v>9.85</v>
      </c>
      <c r="G967">
        <v>9.5500000000000007</v>
      </c>
    </row>
    <row r="968" spans="1:7" x14ac:dyDescent="0.35">
      <c r="A968" t="s">
        <v>24303</v>
      </c>
      <c r="B968" t="s">
        <v>28440</v>
      </c>
      <c r="C968">
        <v>12</v>
      </c>
      <c r="D968">
        <v>16.5</v>
      </c>
      <c r="E968">
        <v>0.5</v>
      </c>
      <c r="F968">
        <v>9.85</v>
      </c>
      <c r="G968">
        <v>9.85</v>
      </c>
    </row>
    <row r="969" spans="1:7" x14ac:dyDescent="0.35">
      <c r="A969" t="s">
        <v>24304</v>
      </c>
      <c r="B969" t="s">
        <v>28441</v>
      </c>
      <c r="C969">
        <v>6</v>
      </c>
      <c r="D969">
        <v>16.5</v>
      </c>
      <c r="E969">
        <v>0.7</v>
      </c>
      <c r="F969">
        <v>15.45</v>
      </c>
      <c r="G969">
        <v>14.99</v>
      </c>
    </row>
    <row r="970" spans="1:7" x14ac:dyDescent="0.35">
      <c r="A970" t="s">
        <v>24305</v>
      </c>
      <c r="B970" t="s">
        <v>28442</v>
      </c>
      <c r="C970">
        <v>6</v>
      </c>
      <c r="D970">
        <v>11.5</v>
      </c>
      <c r="E970">
        <v>0.75</v>
      </c>
      <c r="F970">
        <v>11.85</v>
      </c>
      <c r="G970">
        <v>11.49</v>
      </c>
    </row>
    <row r="971" spans="1:7" x14ac:dyDescent="0.35">
      <c r="A971" t="s">
        <v>24306</v>
      </c>
      <c r="B971" t="s">
        <v>28443</v>
      </c>
      <c r="C971">
        <v>6</v>
      </c>
      <c r="D971">
        <v>40</v>
      </c>
      <c r="E971">
        <v>0.7</v>
      </c>
      <c r="F971">
        <v>78.95</v>
      </c>
      <c r="G971">
        <v>76.58</v>
      </c>
    </row>
    <row r="972" spans="1:7" x14ac:dyDescent="0.35">
      <c r="A972" t="s">
        <v>24307</v>
      </c>
      <c r="B972" t="s">
        <v>28444</v>
      </c>
      <c r="C972">
        <v>6</v>
      </c>
      <c r="D972">
        <v>38</v>
      </c>
      <c r="E972">
        <v>0.7</v>
      </c>
      <c r="F972">
        <v>3.25</v>
      </c>
      <c r="G972">
        <v>3.15</v>
      </c>
    </row>
    <row r="973" spans="1:7" x14ac:dyDescent="0.35">
      <c r="A973" t="s">
        <v>24308</v>
      </c>
      <c r="B973" t="s">
        <v>28445</v>
      </c>
      <c r="C973">
        <v>12</v>
      </c>
      <c r="D973">
        <v>38</v>
      </c>
      <c r="E973">
        <v>1</v>
      </c>
      <c r="F973">
        <v>3.05</v>
      </c>
      <c r="G973">
        <v>2.96</v>
      </c>
    </row>
    <row r="974" spans="1:7" x14ac:dyDescent="0.35">
      <c r="A974" t="s">
        <v>24309</v>
      </c>
      <c r="B974" t="s">
        <v>28446</v>
      </c>
      <c r="C974">
        <v>6</v>
      </c>
      <c r="D974">
        <v>40</v>
      </c>
      <c r="E974">
        <v>0.7</v>
      </c>
      <c r="F974">
        <v>8.15</v>
      </c>
      <c r="G974">
        <v>7.91</v>
      </c>
    </row>
    <row r="975" spans="1:7" x14ac:dyDescent="0.35">
      <c r="A975" t="s">
        <v>24310</v>
      </c>
      <c r="B975" t="s">
        <v>28447</v>
      </c>
      <c r="C975">
        <v>6</v>
      </c>
      <c r="D975">
        <v>40</v>
      </c>
      <c r="E975">
        <v>0.7</v>
      </c>
      <c r="F975">
        <v>9.9499999999999993</v>
      </c>
      <c r="G975">
        <v>9.4499999999999993</v>
      </c>
    </row>
    <row r="976" spans="1:7" x14ac:dyDescent="0.35">
      <c r="A976" t="s">
        <v>24311</v>
      </c>
      <c r="B976" t="s">
        <v>28448</v>
      </c>
      <c r="C976">
        <v>6</v>
      </c>
      <c r="D976">
        <v>40</v>
      </c>
      <c r="E976">
        <v>0.7</v>
      </c>
      <c r="F976">
        <v>19.5</v>
      </c>
      <c r="G976">
        <v>19.5</v>
      </c>
    </row>
    <row r="977" spans="1:7" x14ac:dyDescent="0.35">
      <c r="A977" t="s">
        <v>24312</v>
      </c>
      <c r="B977" t="s">
        <v>28449</v>
      </c>
      <c r="C977">
        <v>6</v>
      </c>
      <c r="D977">
        <v>40</v>
      </c>
      <c r="E977">
        <v>0.7</v>
      </c>
      <c r="F977">
        <v>25.25</v>
      </c>
      <c r="G977">
        <v>24.49</v>
      </c>
    </row>
    <row r="978" spans="1:7" x14ac:dyDescent="0.35">
      <c r="A978" t="s">
        <v>24313</v>
      </c>
      <c r="B978" t="s">
        <v>28450</v>
      </c>
      <c r="C978">
        <v>6</v>
      </c>
      <c r="D978">
        <v>41</v>
      </c>
      <c r="E978">
        <v>0.7</v>
      </c>
      <c r="F978">
        <v>39.450000000000003</v>
      </c>
      <c r="G978">
        <v>38.270000000000003</v>
      </c>
    </row>
    <row r="979" spans="1:7" x14ac:dyDescent="0.35">
      <c r="A979" t="s">
        <v>24314</v>
      </c>
      <c r="B979" t="s">
        <v>28451</v>
      </c>
      <c r="C979">
        <v>6</v>
      </c>
      <c r="D979">
        <v>42</v>
      </c>
      <c r="E979">
        <v>0.7</v>
      </c>
      <c r="F979">
        <v>26.45</v>
      </c>
      <c r="G979">
        <v>25.66</v>
      </c>
    </row>
    <row r="980" spans="1:7" x14ac:dyDescent="0.35">
      <c r="A980" t="s">
        <v>24315</v>
      </c>
      <c r="B980" t="s">
        <v>28452</v>
      </c>
      <c r="C980">
        <v>6</v>
      </c>
      <c r="D980">
        <v>41</v>
      </c>
      <c r="E980">
        <v>0.7</v>
      </c>
      <c r="F980">
        <v>21.85</v>
      </c>
      <c r="G980">
        <v>20.76</v>
      </c>
    </row>
    <row r="981" spans="1:7" x14ac:dyDescent="0.35">
      <c r="A981" t="s">
        <v>24316</v>
      </c>
      <c r="B981" t="s">
        <v>28453</v>
      </c>
      <c r="C981">
        <v>6</v>
      </c>
      <c r="D981">
        <v>41</v>
      </c>
      <c r="E981">
        <v>0.7</v>
      </c>
      <c r="F981">
        <v>18.45</v>
      </c>
      <c r="G981">
        <v>17.53</v>
      </c>
    </row>
    <row r="982" spans="1:7" x14ac:dyDescent="0.35">
      <c r="A982" t="s">
        <v>24317</v>
      </c>
      <c r="B982" t="s">
        <v>28454</v>
      </c>
      <c r="C982">
        <v>6</v>
      </c>
      <c r="D982">
        <v>44</v>
      </c>
      <c r="E982">
        <v>0.7</v>
      </c>
      <c r="F982">
        <v>27.45</v>
      </c>
      <c r="G982">
        <v>26.63</v>
      </c>
    </row>
    <row r="983" spans="1:7" x14ac:dyDescent="0.35">
      <c r="A983" t="s">
        <v>24318</v>
      </c>
      <c r="B983" t="s">
        <v>28455</v>
      </c>
      <c r="C983">
        <v>6</v>
      </c>
      <c r="D983">
        <v>40</v>
      </c>
      <c r="E983">
        <v>0.7</v>
      </c>
      <c r="F983">
        <v>25.75</v>
      </c>
      <c r="G983">
        <v>24.98</v>
      </c>
    </row>
    <row r="984" spans="1:7" x14ac:dyDescent="0.35">
      <c r="A984" t="s">
        <v>24319</v>
      </c>
      <c r="B984" t="s">
        <v>28456</v>
      </c>
      <c r="C984">
        <v>6</v>
      </c>
      <c r="D984">
        <v>41</v>
      </c>
      <c r="E984">
        <v>0.7</v>
      </c>
      <c r="F984">
        <v>49.25</v>
      </c>
      <c r="G984">
        <v>47.77</v>
      </c>
    </row>
    <row r="985" spans="1:7" x14ac:dyDescent="0.35">
      <c r="A985" t="s">
        <v>24320</v>
      </c>
      <c r="B985" t="s">
        <v>28457</v>
      </c>
      <c r="C985">
        <v>6</v>
      </c>
      <c r="D985">
        <v>41</v>
      </c>
      <c r="E985">
        <v>0.7</v>
      </c>
      <c r="F985">
        <v>37.25</v>
      </c>
      <c r="G985">
        <v>36.130000000000003</v>
      </c>
    </row>
    <row r="986" spans="1:7" x14ac:dyDescent="0.35">
      <c r="A986" t="s">
        <v>24321</v>
      </c>
      <c r="B986" t="s">
        <v>28458</v>
      </c>
      <c r="C986">
        <v>6</v>
      </c>
      <c r="D986">
        <v>41</v>
      </c>
      <c r="E986">
        <v>0.7</v>
      </c>
      <c r="F986">
        <v>49.85</v>
      </c>
      <c r="G986">
        <v>48.35</v>
      </c>
    </row>
    <row r="987" spans="1:7" x14ac:dyDescent="0.35">
      <c r="A987" t="s">
        <v>24322</v>
      </c>
      <c r="B987" t="s">
        <v>28459</v>
      </c>
      <c r="C987">
        <v>12</v>
      </c>
      <c r="D987">
        <v>45</v>
      </c>
      <c r="E987">
        <v>0.5</v>
      </c>
      <c r="F987">
        <v>22.25</v>
      </c>
      <c r="G987">
        <v>21.58</v>
      </c>
    </row>
    <row r="988" spans="1:7" x14ac:dyDescent="0.35">
      <c r="A988" t="s">
        <v>24323</v>
      </c>
      <c r="B988" t="s">
        <v>28460</v>
      </c>
      <c r="C988">
        <v>12</v>
      </c>
      <c r="D988">
        <v>46.5</v>
      </c>
      <c r="E988">
        <v>0.7</v>
      </c>
      <c r="F988">
        <v>39.450000000000003</v>
      </c>
      <c r="G988">
        <v>38.270000000000003</v>
      </c>
    </row>
    <row r="989" spans="1:7" x14ac:dyDescent="0.35">
      <c r="A989" t="s">
        <v>24324</v>
      </c>
      <c r="B989" t="s">
        <v>28461</v>
      </c>
      <c r="C989">
        <v>6</v>
      </c>
      <c r="D989">
        <v>40</v>
      </c>
      <c r="E989">
        <v>0.7</v>
      </c>
      <c r="F989">
        <v>13.85</v>
      </c>
      <c r="G989">
        <v>13.43</v>
      </c>
    </row>
    <row r="990" spans="1:7" x14ac:dyDescent="0.35">
      <c r="A990" t="s">
        <v>24325</v>
      </c>
      <c r="B990" t="s">
        <v>28462</v>
      </c>
      <c r="C990">
        <v>6</v>
      </c>
      <c r="D990">
        <v>40</v>
      </c>
      <c r="E990">
        <v>1</v>
      </c>
      <c r="F990">
        <v>26</v>
      </c>
      <c r="G990">
        <v>26</v>
      </c>
    </row>
    <row r="991" spans="1:7" x14ac:dyDescent="0.35">
      <c r="A991" t="s">
        <v>24326</v>
      </c>
      <c r="B991" t="s">
        <v>28463</v>
      </c>
      <c r="C991">
        <v>6</v>
      </c>
      <c r="D991">
        <v>40</v>
      </c>
      <c r="E991">
        <v>0.7</v>
      </c>
      <c r="F991">
        <v>22.5</v>
      </c>
      <c r="G991">
        <v>22.5</v>
      </c>
    </row>
    <row r="992" spans="1:7" x14ac:dyDescent="0.35">
      <c r="A992" t="s">
        <v>24327</v>
      </c>
      <c r="B992" t="s">
        <v>28464</v>
      </c>
      <c r="C992">
        <v>6</v>
      </c>
      <c r="D992">
        <v>40</v>
      </c>
      <c r="E992">
        <v>0.7</v>
      </c>
      <c r="F992">
        <v>25.95</v>
      </c>
      <c r="G992">
        <v>25.17</v>
      </c>
    </row>
    <row r="993" spans="1:7" x14ac:dyDescent="0.35">
      <c r="A993" t="s">
        <v>24328</v>
      </c>
      <c r="B993" t="s">
        <v>28465</v>
      </c>
      <c r="C993">
        <v>6</v>
      </c>
      <c r="D993">
        <v>40</v>
      </c>
      <c r="E993">
        <v>0.7</v>
      </c>
      <c r="F993">
        <v>23.65</v>
      </c>
      <c r="G993">
        <v>23.65</v>
      </c>
    </row>
    <row r="994" spans="1:7" x14ac:dyDescent="0.35">
      <c r="A994" t="s">
        <v>24329</v>
      </c>
      <c r="B994" t="s">
        <v>28466</v>
      </c>
      <c r="C994">
        <v>6</v>
      </c>
      <c r="D994">
        <v>40</v>
      </c>
      <c r="E994">
        <v>1</v>
      </c>
      <c r="F994">
        <v>28.75</v>
      </c>
      <c r="G994">
        <v>27.89</v>
      </c>
    </row>
    <row r="995" spans="1:7" x14ac:dyDescent="0.35">
      <c r="A995" t="s">
        <v>24330</v>
      </c>
      <c r="B995" t="s">
        <v>28467</v>
      </c>
      <c r="C995">
        <v>6</v>
      </c>
      <c r="D995">
        <v>40</v>
      </c>
      <c r="E995">
        <v>0.7</v>
      </c>
      <c r="F995">
        <v>36.950000000000003</v>
      </c>
      <c r="G995">
        <v>35.840000000000003</v>
      </c>
    </row>
    <row r="996" spans="1:7" x14ac:dyDescent="0.35">
      <c r="A996" t="s">
        <v>24331</v>
      </c>
      <c r="B996" t="s">
        <v>28468</v>
      </c>
      <c r="C996">
        <v>120</v>
      </c>
      <c r="D996">
        <v>40</v>
      </c>
      <c r="E996">
        <v>0.05</v>
      </c>
      <c r="F996">
        <v>3.75</v>
      </c>
      <c r="G996">
        <v>3.64</v>
      </c>
    </row>
    <row r="997" spans="1:7" x14ac:dyDescent="0.35">
      <c r="A997" t="s">
        <v>24332</v>
      </c>
      <c r="B997" t="s">
        <v>28469</v>
      </c>
      <c r="C997">
        <v>6</v>
      </c>
      <c r="D997">
        <v>40</v>
      </c>
      <c r="E997">
        <v>0.7</v>
      </c>
      <c r="F997">
        <v>145.85</v>
      </c>
      <c r="G997">
        <v>141.47</v>
      </c>
    </row>
    <row r="998" spans="1:7" x14ac:dyDescent="0.35">
      <c r="A998" t="s">
        <v>24333</v>
      </c>
      <c r="B998" t="s">
        <v>28470</v>
      </c>
      <c r="C998">
        <v>6</v>
      </c>
      <c r="D998">
        <v>40</v>
      </c>
      <c r="E998">
        <v>0.7</v>
      </c>
      <c r="F998">
        <v>94.45</v>
      </c>
      <c r="G998">
        <v>94.45</v>
      </c>
    </row>
    <row r="999" spans="1:7" x14ac:dyDescent="0.35">
      <c r="A999" t="s">
        <v>24334</v>
      </c>
      <c r="B999" t="s">
        <v>28471</v>
      </c>
      <c r="C999">
        <v>6</v>
      </c>
      <c r="D999">
        <v>40</v>
      </c>
      <c r="E999">
        <v>0.5</v>
      </c>
      <c r="F999">
        <v>314.75</v>
      </c>
      <c r="G999">
        <v>305.31</v>
      </c>
    </row>
    <row r="1000" spans="1:7" x14ac:dyDescent="0.35">
      <c r="A1000" t="s">
        <v>24335</v>
      </c>
      <c r="B1000" t="s">
        <v>28472</v>
      </c>
      <c r="C1000">
        <v>3</v>
      </c>
      <c r="D1000">
        <v>40</v>
      </c>
      <c r="E1000">
        <v>0.7</v>
      </c>
      <c r="F1000">
        <v>132.85</v>
      </c>
      <c r="G1000">
        <v>132.85</v>
      </c>
    </row>
    <row r="1001" spans="1:7" x14ac:dyDescent="0.35">
      <c r="A1001" t="s">
        <v>24336</v>
      </c>
      <c r="B1001" t="s">
        <v>28473</v>
      </c>
      <c r="C1001">
        <v>6</v>
      </c>
      <c r="D1001">
        <v>40</v>
      </c>
      <c r="E1001">
        <v>1</v>
      </c>
      <c r="F1001">
        <v>37.35</v>
      </c>
      <c r="G1001">
        <v>36.229999999999997</v>
      </c>
    </row>
    <row r="1002" spans="1:7" x14ac:dyDescent="0.35">
      <c r="A1002" t="s">
        <v>24337</v>
      </c>
      <c r="B1002" t="s">
        <v>28474</v>
      </c>
      <c r="C1002">
        <v>3</v>
      </c>
      <c r="D1002">
        <v>40</v>
      </c>
      <c r="E1002">
        <v>0.7</v>
      </c>
      <c r="F1002">
        <v>194.85</v>
      </c>
      <c r="G1002">
        <v>189</v>
      </c>
    </row>
    <row r="1003" spans="1:7" x14ac:dyDescent="0.35">
      <c r="A1003" t="s">
        <v>24338</v>
      </c>
      <c r="B1003" t="s">
        <v>28475</v>
      </c>
      <c r="C1003">
        <v>6</v>
      </c>
      <c r="D1003">
        <v>40</v>
      </c>
      <c r="E1003">
        <v>0.35</v>
      </c>
      <c r="F1003">
        <v>12.95</v>
      </c>
      <c r="G1003">
        <v>12.56</v>
      </c>
    </row>
    <row r="1004" spans="1:7" x14ac:dyDescent="0.35">
      <c r="A1004" t="s">
        <v>24339</v>
      </c>
      <c r="B1004" t="s">
        <v>28476</v>
      </c>
      <c r="C1004">
        <v>6</v>
      </c>
      <c r="D1004">
        <v>40</v>
      </c>
      <c r="E1004">
        <v>0.35</v>
      </c>
      <c r="F1004">
        <v>12.95</v>
      </c>
      <c r="G1004">
        <v>12.56</v>
      </c>
    </row>
    <row r="1005" spans="1:7" x14ac:dyDescent="0.35">
      <c r="A1005" t="s">
        <v>24340</v>
      </c>
      <c r="B1005" t="s">
        <v>28477</v>
      </c>
      <c r="C1005">
        <v>6</v>
      </c>
      <c r="D1005">
        <v>40</v>
      </c>
      <c r="E1005">
        <v>0.35</v>
      </c>
      <c r="F1005">
        <v>12.95</v>
      </c>
      <c r="G1005">
        <v>12.56</v>
      </c>
    </row>
    <row r="1006" spans="1:7" x14ac:dyDescent="0.35">
      <c r="A1006" t="s">
        <v>24341</v>
      </c>
      <c r="B1006" t="s">
        <v>28478</v>
      </c>
      <c r="C1006">
        <v>6</v>
      </c>
      <c r="D1006">
        <v>40</v>
      </c>
      <c r="E1006">
        <v>0.35</v>
      </c>
      <c r="F1006">
        <v>12.95</v>
      </c>
      <c r="G1006">
        <v>12.56</v>
      </c>
    </row>
    <row r="1007" spans="1:7" x14ac:dyDescent="0.35">
      <c r="A1007" t="s">
        <v>24342</v>
      </c>
      <c r="B1007" t="s">
        <v>28479</v>
      </c>
      <c r="C1007">
        <v>6</v>
      </c>
      <c r="D1007">
        <v>40</v>
      </c>
      <c r="E1007">
        <v>0.35</v>
      </c>
      <c r="F1007">
        <v>12.95</v>
      </c>
      <c r="G1007">
        <v>12.56</v>
      </c>
    </row>
    <row r="1008" spans="1:7" x14ac:dyDescent="0.35">
      <c r="A1008" t="s">
        <v>24343</v>
      </c>
      <c r="B1008" t="s">
        <v>28480</v>
      </c>
      <c r="C1008">
        <v>6</v>
      </c>
      <c r="D1008">
        <v>40</v>
      </c>
      <c r="E1008">
        <v>0.35</v>
      </c>
      <c r="F1008">
        <v>12.95</v>
      </c>
      <c r="G1008">
        <v>12.56</v>
      </c>
    </row>
    <row r="1009" spans="1:7" x14ac:dyDescent="0.35">
      <c r="A1009" t="s">
        <v>24344</v>
      </c>
      <c r="B1009" t="s">
        <v>28481</v>
      </c>
      <c r="C1009">
        <v>6</v>
      </c>
      <c r="D1009">
        <v>20</v>
      </c>
      <c r="E1009">
        <v>0.7</v>
      </c>
      <c r="F1009">
        <v>8.75</v>
      </c>
      <c r="G1009">
        <v>8.49</v>
      </c>
    </row>
    <row r="1010" spans="1:7" x14ac:dyDescent="0.35">
      <c r="A1010" t="s">
        <v>24345</v>
      </c>
      <c r="B1010" t="s">
        <v>28482</v>
      </c>
      <c r="C1010">
        <v>6</v>
      </c>
      <c r="D1010">
        <v>40</v>
      </c>
      <c r="E1010">
        <v>0.7</v>
      </c>
      <c r="F1010">
        <v>9.9499999999999993</v>
      </c>
      <c r="G1010">
        <v>9.65</v>
      </c>
    </row>
    <row r="1011" spans="1:7" x14ac:dyDescent="0.35">
      <c r="A1011" t="s">
        <v>24346</v>
      </c>
      <c r="B1011" t="s">
        <v>28483</v>
      </c>
      <c r="C1011">
        <v>6</v>
      </c>
      <c r="D1011">
        <v>46</v>
      </c>
      <c r="E1011">
        <v>0.7</v>
      </c>
      <c r="F1011">
        <v>13.65</v>
      </c>
      <c r="G1011">
        <v>13.24</v>
      </c>
    </row>
    <row r="1012" spans="1:7" x14ac:dyDescent="0.35">
      <c r="A1012" t="s">
        <v>24347</v>
      </c>
      <c r="B1012" t="s">
        <v>28484</v>
      </c>
      <c r="C1012">
        <v>6</v>
      </c>
      <c r="D1012">
        <v>42</v>
      </c>
      <c r="E1012">
        <v>0.7</v>
      </c>
      <c r="F1012">
        <v>12.95</v>
      </c>
      <c r="G1012">
        <v>12.56</v>
      </c>
    </row>
    <row r="1013" spans="1:7" x14ac:dyDescent="0.35">
      <c r="A1013" t="s">
        <v>24348</v>
      </c>
      <c r="B1013" t="s">
        <v>28485</v>
      </c>
      <c r="C1013">
        <v>6</v>
      </c>
      <c r="D1013">
        <v>42</v>
      </c>
      <c r="E1013">
        <v>0.7</v>
      </c>
      <c r="F1013">
        <v>27.65</v>
      </c>
      <c r="G1013">
        <v>26.82</v>
      </c>
    </row>
    <row r="1014" spans="1:7" x14ac:dyDescent="0.35">
      <c r="A1014" t="s">
        <v>24349</v>
      </c>
      <c r="B1014" t="s">
        <v>28486</v>
      </c>
      <c r="C1014">
        <v>6</v>
      </c>
      <c r="D1014">
        <v>42</v>
      </c>
      <c r="E1014">
        <v>0.7</v>
      </c>
      <c r="F1014">
        <v>15.25</v>
      </c>
      <c r="G1014">
        <v>14.79</v>
      </c>
    </row>
    <row r="1015" spans="1:7" x14ac:dyDescent="0.35">
      <c r="A1015" t="s">
        <v>24350</v>
      </c>
      <c r="B1015" t="s">
        <v>28487</v>
      </c>
      <c r="C1015">
        <v>6</v>
      </c>
      <c r="D1015">
        <v>40</v>
      </c>
      <c r="E1015">
        <v>0.7</v>
      </c>
      <c r="F1015">
        <v>22.45</v>
      </c>
      <c r="G1015">
        <v>21.78</v>
      </c>
    </row>
    <row r="1016" spans="1:7" x14ac:dyDescent="0.35">
      <c r="A1016" t="s">
        <v>24351</v>
      </c>
      <c r="B1016" t="s">
        <v>28488</v>
      </c>
      <c r="C1016">
        <v>6</v>
      </c>
      <c r="D1016">
        <v>40</v>
      </c>
      <c r="E1016">
        <v>0.7</v>
      </c>
      <c r="F1016">
        <v>23.95</v>
      </c>
      <c r="G1016">
        <v>23.23</v>
      </c>
    </row>
    <row r="1017" spans="1:7" x14ac:dyDescent="0.35">
      <c r="A1017" t="s">
        <v>24352</v>
      </c>
      <c r="B1017" t="s">
        <v>28489</v>
      </c>
      <c r="C1017">
        <v>6</v>
      </c>
      <c r="D1017">
        <v>40</v>
      </c>
      <c r="E1017">
        <v>0.7</v>
      </c>
      <c r="F1017">
        <v>36.25</v>
      </c>
      <c r="G1017">
        <v>35.159999999999997</v>
      </c>
    </row>
    <row r="1018" spans="1:7" x14ac:dyDescent="0.35">
      <c r="A1018" t="s">
        <v>24353</v>
      </c>
      <c r="B1018" t="s">
        <v>28490</v>
      </c>
      <c r="C1018">
        <v>6</v>
      </c>
      <c r="D1018">
        <v>40</v>
      </c>
      <c r="E1018">
        <v>0.7</v>
      </c>
      <c r="F1018">
        <v>16.850000000000001</v>
      </c>
      <c r="G1018">
        <v>16.34</v>
      </c>
    </row>
    <row r="1019" spans="1:7" x14ac:dyDescent="0.35">
      <c r="A1019" t="s">
        <v>24354</v>
      </c>
      <c r="B1019" t="s">
        <v>28491</v>
      </c>
      <c r="C1019">
        <v>6</v>
      </c>
      <c r="D1019">
        <v>40</v>
      </c>
      <c r="E1019">
        <v>0.7</v>
      </c>
      <c r="F1019">
        <v>14.95</v>
      </c>
      <c r="G1019">
        <v>14.5</v>
      </c>
    </row>
    <row r="1020" spans="1:7" x14ac:dyDescent="0.35">
      <c r="A1020" t="s">
        <v>24355</v>
      </c>
      <c r="B1020" t="s">
        <v>28492</v>
      </c>
      <c r="C1020">
        <v>6</v>
      </c>
      <c r="D1020">
        <v>40</v>
      </c>
      <c r="E1020">
        <v>1</v>
      </c>
      <c r="F1020">
        <v>27.45</v>
      </c>
      <c r="G1020">
        <v>26.63</v>
      </c>
    </row>
    <row r="1021" spans="1:7" x14ac:dyDescent="0.35">
      <c r="A1021" t="s">
        <v>24356</v>
      </c>
      <c r="B1021" t="s">
        <v>28493</v>
      </c>
      <c r="C1021">
        <v>6</v>
      </c>
      <c r="D1021">
        <v>40</v>
      </c>
      <c r="E1021">
        <v>0.7</v>
      </c>
      <c r="F1021">
        <v>24.95</v>
      </c>
      <c r="G1021">
        <v>24.2</v>
      </c>
    </row>
    <row r="1022" spans="1:7" x14ac:dyDescent="0.35">
      <c r="A1022" t="s">
        <v>24357</v>
      </c>
      <c r="B1022" t="s">
        <v>28494</v>
      </c>
      <c r="C1022">
        <v>6</v>
      </c>
      <c r="D1022">
        <v>41.2</v>
      </c>
      <c r="E1022">
        <v>0.5</v>
      </c>
      <c r="F1022">
        <v>22.75</v>
      </c>
      <c r="G1022">
        <v>22.07</v>
      </c>
    </row>
    <row r="1023" spans="1:7" x14ac:dyDescent="0.35">
      <c r="A1023" t="s">
        <v>24358</v>
      </c>
      <c r="B1023" t="s">
        <v>28495</v>
      </c>
      <c r="C1023">
        <v>6</v>
      </c>
      <c r="D1023">
        <v>7</v>
      </c>
      <c r="E1023">
        <v>0.75</v>
      </c>
      <c r="F1023">
        <v>3.55</v>
      </c>
      <c r="G1023">
        <v>3.44</v>
      </c>
    </row>
    <row r="1024" spans="1:7" x14ac:dyDescent="0.35">
      <c r="A1024" t="s">
        <v>24359</v>
      </c>
      <c r="B1024" t="s">
        <v>28496</v>
      </c>
      <c r="C1024">
        <v>6</v>
      </c>
      <c r="D1024">
        <v>15</v>
      </c>
      <c r="E1024">
        <v>0.75</v>
      </c>
      <c r="F1024">
        <v>4.25</v>
      </c>
      <c r="G1024">
        <v>4.12</v>
      </c>
    </row>
    <row r="1025" spans="1:7" x14ac:dyDescent="0.35">
      <c r="A1025" t="s">
        <v>24360</v>
      </c>
      <c r="B1025" t="s">
        <v>28497</v>
      </c>
      <c r="C1025">
        <v>6</v>
      </c>
      <c r="D1025">
        <v>15</v>
      </c>
      <c r="E1025">
        <v>0.75</v>
      </c>
      <c r="F1025">
        <v>4.1500000000000004</v>
      </c>
      <c r="G1025">
        <v>4.03</v>
      </c>
    </row>
    <row r="1026" spans="1:7" x14ac:dyDescent="0.35">
      <c r="A1026" t="s">
        <v>24361</v>
      </c>
      <c r="B1026" t="s">
        <v>28498</v>
      </c>
      <c r="C1026">
        <v>6</v>
      </c>
      <c r="D1026">
        <v>45</v>
      </c>
      <c r="E1026">
        <v>0.5</v>
      </c>
      <c r="F1026">
        <v>20.45</v>
      </c>
      <c r="G1026">
        <v>19.84</v>
      </c>
    </row>
    <row r="1027" spans="1:7" x14ac:dyDescent="0.35">
      <c r="A1027" t="s">
        <v>24362</v>
      </c>
      <c r="B1027" t="s">
        <v>28499</v>
      </c>
      <c r="C1027">
        <v>6</v>
      </c>
      <c r="D1027">
        <v>40</v>
      </c>
      <c r="E1027">
        <v>0.7</v>
      </c>
      <c r="F1027">
        <v>15.25</v>
      </c>
      <c r="G1027">
        <v>15.25</v>
      </c>
    </row>
    <row r="1028" spans="1:7" x14ac:dyDescent="0.35">
      <c r="A1028" t="s">
        <v>24363</v>
      </c>
      <c r="B1028" t="s">
        <v>28500</v>
      </c>
      <c r="C1028">
        <v>6</v>
      </c>
      <c r="D1028">
        <v>37.5</v>
      </c>
      <c r="E1028">
        <v>0.7</v>
      </c>
      <c r="F1028">
        <v>14.45</v>
      </c>
      <c r="G1028">
        <v>14.45</v>
      </c>
    </row>
    <row r="1029" spans="1:7" x14ac:dyDescent="0.35">
      <c r="A1029" t="s">
        <v>24364</v>
      </c>
      <c r="B1029" t="s">
        <v>28501</v>
      </c>
      <c r="C1029">
        <v>6</v>
      </c>
      <c r="D1029">
        <v>37.5</v>
      </c>
      <c r="E1029">
        <v>0.7</v>
      </c>
      <c r="F1029">
        <v>14.85</v>
      </c>
      <c r="G1029">
        <v>14.85</v>
      </c>
    </row>
    <row r="1030" spans="1:7" x14ac:dyDescent="0.35">
      <c r="A1030" t="s">
        <v>24365</v>
      </c>
      <c r="B1030" t="s">
        <v>28502</v>
      </c>
      <c r="C1030">
        <v>6</v>
      </c>
      <c r="D1030">
        <v>37.5</v>
      </c>
      <c r="E1030">
        <v>0.7</v>
      </c>
      <c r="F1030">
        <v>14.85</v>
      </c>
      <c r="G1030">
        <v>14.85</v>
      </c>
    </row>
    <row r="1031" spans="1:7" x14ac:dyDescent="0.35">
      <c r="A1031" t="s">
        <v>24366</v>
      </c>
      <c r="B1031" t="s">
        <v>28503</v>
      </c>
      <c r="C1031">
        <v>6</v>
      </c>
      <c r="D1031">
        <v>37.5</v>
      </c>
      <c r="E1031">
        <v>1</v>
      </c>
      <c r="F1031">
        <v>19.95</v>
      </c>
      <c r="G1031">
        <v>19.350000000000001</v>
      </c>
    </row>
    <row r="1032" spans="1:7" x14ac:dyDescent="0.35">
      <c r="A1032" t="s">
        <v>24367</v>
      </c>
      <c r="B1032" t="s">
        <v>28504</v>
      </c>
      <c r="C1032">
        <v>6</v>
      </c>
      <c r="D1032">
        <v>37.5</v>
      </c>
      <c r="E1032">
        <v>0.7</v>
      </c>
      <c r="F1032">
        <v>17.649999999999999</v>
      </c>
      <c r="G1032">
        <v>17.12</v>
      </c>
    </row>
    <row r="1033" spans="1:7" x14ac:dyDescent="0.35">
      <c r="A1033" t="s">
        <v>24368</v>
      </c>
      <c r="B1033" t="s">
        <v>28505</v>
      </c>
      <c r="C1033">
        <v>6</v>
      </c>
      <c r="D1033">
        <v>37.5</v>
      </c>
      <c r="E1033">
        <v>0.7</v>
      </c>
      <c r="F1033">
        <v>17.649999999999999</v>
      </c>
      <c r="G1033">
        <v>17.12</v>
      </c>
    </row>
    <row r="1034" spans="1:7" x14ac:dyDescent="0.35">
      <c r="A1034" t="s">
        <v>24369</v>
      </c>
      <c r="B1034" t="s">
        <v>28506</v>
      </c>
      <c r="C1034">
        <v>6</v>
      </c>
      <c r="D1034">
        <v>37.5</v>
      </c>
      <c r="E1034">
        <v>0.7</v>
      </c>
      <c r="F1034">
        <v>17.45</v>
      </c>
      <c r="G1034">
        <v>16.93</v>
      </c>
    </row>
    <row r="1035" spans="1:7" x14ac:dyDescent="0.35">
      <c r="A1035" t="s">
        <v>24370</v>
      </c>
      <c r="B1035" t="s">
        <v>28507</v>
      </c>
      <c r="C1035">
        <v>3</v>
      </c>
      <c r="D1035">
        <v>44</v>
      </c>
      <c r="E1035">
        <v>0.7</v>
      </c>
      <c r="F1035">
        <v>13.75</v>
      </c>
      <c r="G1035">
        <v>13.34</v>
      </c>
    </row>
    <row r="1036" spans="1:7" x14ac:dyDescent="0.35">
      <c r="A1036" t="s">
        <v>24371</v>
      </c>
      <c r="B1036" t="s">
        <v>28508</v>
      </c>
      <c r="C1036">
        <v>6</v>
      </c>
      <c r="D1036">
        <v>44</v>
      </c>
      <c r="E1036">
        <v>0.7</v>
      </c>
      <c r="F1036">
        <v>10.85</v>
      </c>
      <c r="G1036">
        <v>10.85</v>
      </c>
    </row>
    <row r="1037" spans="1:7" x14ac:dyDescent="0.35">
      <c r="A1037" t="s">
        <v>24372</v>
      </c>
      <c r="B1037" t="s">
        <v>28509</v>
      </c>
      <c r="C1037">
        <v>6</v>
      </c>
      <c r="D1037">
        <v>41.5</v>
      </c>
      <c r="E1037">
        <v>0.7</v>
      </c>
      <c r="F1037">
        <v>12.85</v>
      </c>
      <c r="G1037">
        <v>12.46</v>
      </c>
    </row>
    <row r="1038" spans="1:7" x14ac:dyDescent="0.35">
      <c r="A1038" t="s">
        <v>24373</v>
      </c>
      <c r="B1038" t="s">
        <v>28510</v>
      </c>
      <c r="C1038">
        <v>6</v>
      </c>
      <c r="D1038">
        <v>44.4</v>
      </c>
      <c r="E1038">
        <v>0.7</v>
      </c>
      <c r="F1038">
        <v>32.85</v>
      </c>
      <c r="G1038">
        <v>31.86</v>
      </c>
    </row>
    <row r="1039" spans="1:7" x14ac:dyDescent="0.35">
      <c r="A1039" t="s">
        <v>24374</v>
      </c>
      <c r="B1039" t="s">
        <v>28511</v>
      </c>
      <c r="C1039">
        <v>6</v>
      </c>
      <c r="D1039">
        <v>40</v>
      </c>
      <c r="E1039">
        <v>0.7</v>
      </c>
      <c r="F1039">
        <v>9.65</v>
      </c>
      <c r="G1039">
        <v>9.36</v>
      </c>
    </row>
    <row r="1040" spans="1:7" x14ac:dyDescent="0.35">
      <c r="A1040" t="s">
        <v>24375</v>
      </c>
      <c r="B1040" t="s">
        <v>28512</v>
      </c>
      <c r="C1040">
        <v>6</v>
      </c>
      <c r="D1040">
        <v>40.299999999999997</v>
      </c>
      <c r="E1040">
        <v>0.7</v>
      </c>
      <c r="F1040">
        <v>7.25</v>
      </c>
      <c r="G1040">
        <v>7.03</v>
      </c>
    </row>
    <row r="1041" spans="1:7" x14ac:dyDescent="0.35">
      <c r="A1041" t="s">
        <v>24376</v>
      </c>
      <c r="B1041" t="s">
        <v>28513</v>
      </c>
      <c r="C1041">
        <v>6</v>
      </c>
      <c r="D1041">
        <v>40.299999999999997</v>
      </c>
      <c r="E1041">
        <v>0.7</v>
      </c>
      <c r="F1041">
        <v>9.5</v>
      </c>
      <c r="G1041">
        <v>9.5</v>
      </c>
    </row>
    <row r="1042" spans="1:7" x14ac:dyDescent="0.35">
      <c r="A1042" t="s">
        <v>24377</v>
      </c>
      <c r="B1042" t="s">
        <v>28514</v>
      </c>
      <c r="C1042">
        <v>6</v>
      </c>
      <c r="D1042">
        <v>40.299999999999997</v>
      </c>
      <c r="E1042">
        <v>0.7</v>
      </c>
      <c r="F1042">
        <v>7.25</v>
      </c>
      <c r="G1042">
        <v>7.03</v>
      </c>
    </row>
    <row r="1043" spans="1:7" x14ac:dyDescent="0.35">
      <c r="A1043" t="s">
        <v>24378</v>
      </c>
      <c r="B1043" t="s">
        <v>28515</v>
      </c>
      <c r="C1043">
        <v>6</v>
      </c>
      <c r="D1043">
        <v>41.3</v>
      </c>
      <c r="E1043">
        <v>0.7</v>
      </c>
      <c r="F1043">
        <v>9.15</v>
      </c>
      <c r="G1043">
        <v>8.8800000000000008</v>
      </c>
    </row>
    <row r="1044" spans="1:7" x14ac:dyDescent="0.35">
      <c r="A1044" t="s">
        <v>24379</v>
      </c>
      <c r="B1044" t="s">
        <v>28516</v>
      </c>
      <c r="C1044">
        <v>6</v>
      </c>
      <c r="D1044">
        <v>41.3</v>
      </c>
      <c r="E1044">
        <v>0.7</v>
      </c>
      <c r="F1044">
        <v>9.15</v>
      </c>
      <c r="G1044">
        <v>8.8800000000000008</v>
      </c>
    </row>
    <row r="1045" spans="1:7" x14ac:dyDescent="0.35">
      <c r="A1045" t="s">
        <v>24380</v>
      </c>
      <c r="B1045" t="s">
        <v>28517</v>
      </c>
      <c r="C1045">
        <v>6</v>
      </c>
      <c r="D1045">
        <v>47.3</v>
      </c>
      <c r="E1045">
        <v>0.7</v>
      </c>
      <c r="F1045">
        <v>9.15</v>
      </c>
      <c r="G1045">
        <v>8.8800000000000008</v>
      </c>
    </row>
    <row r="1046" spans="1:7" x14ac:dyDescent="0.35">
      <c r="A1046" t="s">
        <v>24381</v>
      </c>
      <c r="B1046" t="s">
        <v>28518</v>
      </c>
      <c r="C1046">
        <v>6</v>
      </c>
      <c r="D1046">
        <v>40</v>
      </c>
      <c r="E1046">
        <v>1.5</v>
      </c>
      <c r="F1046">
        <v>9.5500000000000007</v>
      </c>
      <c r="G1046">
        <v>9.07</v>
      </c>
    </row>
    <row r="1047" spans="1:7" x14ac:dyDescent="0.35">
      <c r="A1047" t="s">
        <v>24382</v>
      </c>
      <c r="B1047" t="s">
        <v>28519</v>
      </c>
      <c r="C1047">
        <v>6</v>
      </c>
      <c r="D1047">
        <v>40</v>
      </c>
      <c r="E1047">
        <v>1</v>
      </c>
      <c r="F1047">
        <v>6.65</v>
      </c>
      <c r="G1047">
        <v>6.45</v>
      </c>
    </row>
    <row r="1048" spans="1:7" x14ac:dyDescent="0.35">
      <c r="A1048" t="s">
        <v>24383</v>
      </c>
      <c r="B1048" t="s">
        <v>28520</v>
      </c>
      <c r="C1048">
        <v>12</v>
      </c>
      <c r="D1048">
        <v>40</v>
      </c>
      <c r="E1048">
        <v>1</v>
      </c>
      <c r="F1048">
        <v>3.55</v>
      </c>
      <c r="G1048">
        <v>3.44</v>
      </c>
    </row>
    <row r="1049" spans="1:7" x14ac:dyDescent="0.35">
      <c r="A1049" t="s">
        <v>24384</v>
      </c>
      <c r="B1049" t="s">
        <v>28521</v>
      </c>
      <c r="C1049">
        <v>6</v>
      </c>
      <c r="D1049">
        <v>32</v>
      </c>
      <c r="E1049">
        <v>0.5</v>
      </c>
      <c r="F1049">
        <v>6.05</v>
      </c>
      <c r="G1049">
        <v>5.87</v>
      </c>
    </row>
    <row r="1050" spans="1:7" x14ac:dyDescent="0.35">
      <c r="A1050" t="s">
        <v>24385</v>
      </c>
      <c r="B1050" t="s">
        <v>28522</v>
      </c>
      <c r="C1050">
        <v>6</v>
      </c>
      <c r="D1050">
        <v>15</v>
      </c>
      <c r="E1050">
        <v>0.5</v>
      </c>
      <c r="F1050">
        <v>6.65</v>
      </c>
      <c r="G1050">
        <v>6.32</v>
      </c>
    </row>
    <row r="1051" spans="1:7" x14ac:dyDescent="0.35">
      <c r="A1051" t="s">
        <v>24386</v>
      </c>
      <c r="B1051" t="s">
        <v>28523</v>
      </c>
      <c r="C1051">
        <v>6</v>
      </c>
      <c r="D1051">
        <v>32</v>
      </c>
      <c r="E1051">
        <v>0.5</v>
      </c>
      <c r="F1051">
        <v>6.05</v>
      </c>
      <c r="G1051">
        <v>5.75</v>
      </c>
    </row>
    <row r="1052" spans="1:7" x14ac:dyDescent="0.35">
      <c r="A1052" t="s">
        <v>24387</v>
      </c>
      <c r="B1052" t="s">
        <v>28524</v>
      </c>
      <c r="C1052">
        <v>8</v>
      </c>
      <c r="D1052">
        <v>44.9</v>
      </c>
      <c r="E1052">
        <v>0.6</v>
      </c>
      <c r="F1052">
        <v>30.5</v>
      </c>
      <c r="G1052">
        <v>30.5</v>
      </c>
    </row>
    <row r="1053" spans="1:7" x14ac:dyDescent="0.35">
      <c r="A1053" t="s">
        <v>24388</v>
      </c>
      <c r="B1053" t="s">
        <v>28525</v>
      </c>
      <c r="C1053">
        <v>6</v>
      </c>
      <c r="D1053">
        <v>40</v>
      </c>
      <c r="E1053">
        <v>0.7</v>
      </c>
      <c r="F1053">
        <v>14.85</v>
      </c>
      <c r="G1053">
        <v>14.4</v>
      </c>
    </row>
    <row r="1054" spans="1:7" x14ac:dyDescent="0.35">
      <c r="A1054" t="s">
        <v>24389</v>
      </c>
      <c r="B1054" t="s">
        <v>28526</v>
      </c>
      <c r="C1054">
        <v>6</v>
      </c>
      <c r="D1054">
        <v>40</v>
      </c>
      <c r="E1054">
        <v>0.7</v>
      </c>
      <c r="F1054">
        <v>7</v>
      </c>
      <c r="G1054">
        <v>7</v>
      </c>
    </row>
    <row r="1055" spans="1:7" x14ac:dyDescent="0.35">
      <c r="A1055" t="s">
        <v>24390</v>
      </c>
      <c r="B1055" t="s">
        <v>28527</v>
      </c>
      <c r="C1055">
        <v>6</v>
      </c>
      <c r="D1055">
        <v>40</v>
      </c>
      <c r="E1055">
        <v>1</v>
      </c>
      <c r="F1055">
        <v>8.65</v>
      </c>
      <c r="G1055">
        <v>8.39</v>
      </c>
    </row>
    <row r="1056" spans="1:7" x14ac:dyDescent="0.35">
      <c r="A1056" t="s">
        <v>24391</v>
      </c>
      <c r="B1056" t="s">
        <v>28528</v>
      </c>
      <c r="C1056">
        <v>6</v>
      </c>
      <c r="D1056">
        <v>44</v>
      </c>
      <c r="E1056">
        <v>0.7</v>
      </c>
      <c r="F1056">
        <v>64.849999999999994</v>
      </c>
      <c r="G1056">
        <v>62.9</v>
      </c>
    </row>
    <row r="1057" spans="1:7" x14ac:dyDescent="0.35">
      <c r="A1057" t="s">
        <v>24392</v>
      </c>
      <c r="B1057" t="s">
        <v>28529</v>
      </c>
      <c r="C1057">
        <v>6</v>
      </c>
      <c r="D1057">
        <v>42</v>
      </c>
      <c r="E1057">
        <v>0.7</v>
      </c>
      <c r="F1057">
        <v>60</v>
      </c>
      <c r="G1057">
        <v>60</v>
      </c>
    </row>
    <row r="1058" spans="1:7" x14ac:dyDescent="0.35">
      <c r="A1058" t="s">
        <v>24393</v>
      </c>
      <c r="B1058" t="s">
        <v>28530</v>
      </c>
      <c r="C1058">
        <v>6</v>
      </c>
      <c r="D1058">
        <v>42</v>
      </c>
      <c r="E1058">
        <v>0.7</v>
      </c>
      <c r="F1058">
        <v>84.75</v>
      </c>
      <c r="G1058">
        <v>82.21</v>
      </c>
    </row>
    <row r="1059" spans="1:7" x14ac:dyDescent="0.35">
      <c r="A1059" t="s">
        <v>24394</v>
      </c>
      <c r="B1059" t="s">
        <v>28531</v>
      </c>
      <c r="C1059">
        <v>6</v>
      </c>
      <c r="D1059">
        <v>40</v>
      </c>
      <c r="E1059">
        <v>0.7</v>
      </c>
      <c r="F1059">
        <v>9.9499999999999993</v>
      </c>
      <c r="G1059">
        <v>9.65</v>
      </c>
    </row>
    <row r="1060" spans="1:7" x14ac:dyDescent="0.35">
      <c r="A1060" t="s">
        <v>24395</v>
      </c>
      <c r="B1060" t="s">
        <v>28532</v>
      </c>
      <c r="C1060">
        <v>6</v>
      </c>
      <c r="D1060">
        <v>42</v>
      </c>
      <c r="E1060">
        <v>0.7</v>
      </c>
      <c r="F1060">
        <v>27.85</v>
      </c>
      <c r="G1060">
        <v>27.85</v>
      </c>
    </row>
    <row r="1061" spans="1:7" x14ac:dyDescent="0.35">
      <c r="A1061" t="s">
        <v>24396</v>
      </c>
      <c r="B1061" t="s">
        <v>28533</v>
      </c>
      <c r="C1061">
        <v>6</v>
      </c>
      <c r="D1061">
        <v>40</v>
      </c>
      <c r="E1061">
        <v>0.7</v>
      </c>
      <c r="F1061">
        <v>12.75</v>
      </c>
      <c r="G1061">
        <v>12.37</v>
      </c>
    </row>
    <row r="1062" spans="1:7" x14ac:dyDescent="0.35">
      <c r="A1062" t="s">
        <v>24397</v>
      </c>
      <c r="B1062" t="s">
        <v>28534</v>
      </c>
      <c r="C1062">
        <v>6</v>
      </c>
      <c r="D1062">
        <v>42</v>
      </c>
      <c r="E1062">
        <v>0.7</v>
      </c>
      <c r="F1062">
        <v>30.95</v>
      </c>
      <c r="G1062">
        <v>30.02</v>
      </c>
    </row>
    <row r="1063" spans="1:7" x14ac:dyDescent="0.35">
      <c r="A1063" t="s">
        <v>24398</v>
      </c>
      <c r="B1063" t="s">
        <v>28535</v>
      </c>
      <c r="C1063">
        <v>6</v>
      </c>
      <c r="D1063">
        <v>57.5</v>
      </c>
      <c r="E1063">
        <v>0.7</v>
      </c>
      <c r="F1063">
        <v>144.85</v>
      </c>
      <c r="G1063">
        <v>140.5</v>
      </c>
    </row>
    <row r="1064" spans="1:7" x14ac:dyDescent="0.35">
      <c r="A1064" t="s">
        <v>24399</v>
      </c>
      <c r="B1064" t="s">
        <v>28536</v>
      </c>
      <c r="C1064">
        <v>6</v>
      </c>
      <c r="D1064">
        <v>58.5</v>
      </c>
      <c r="E1064">
        <v>0.7</v>
      </c>
      <c r="F1064">
        <v>127.05</v>
      </c>
      <c r="G1064">
        <v>123.24</v>
      </c>
    </row>
    <row r="1065" spans="1:7" x14ac:dyDescent="0.35">
      <c r="A1065" t="s">
        <v>24400</v>
      </c>
      <c r="B1065" t="s">
        <v>28537</v>
      </c>
      <c r="C1065">
        <v>6</v>
      </c>
      <c r="D1065">
        <v>46</v>
      </c>
      <c r="E1065">
        <v>0.7</v>
      </c>
      <c r="F1065">
        <v>28.25</v>
      </c>
      <c r="G1065">
        <v>27.4</v>
      </c>
    </row>
    <row r="1066" spans="1:7" x14ac:dyDescent="0.35">
      <c r="A1066" t="s">
        <v>24401</v>
      </c>
      <c r="B1066" t="s">
        <v>28538</v>
      </c>
      <c r="C1066">
        <v>6</v>
      </c>
      <c r="D1066">
        <v>54.9</v>
      </c>
      <c r="E1066">
        <v>0.7</v>
      </c>
      <c r="F1066">
        <v>335.35</v>
      </c>
      <c r="G1066">
        <v>325.29000000000002</v>
      </c>
    </row>
    <row r="1067" spans="1:7" x14ac:dyDescent="0.35">
      <c r="A1067" t="s">
        <v>24402</v>
      </c>
      <c r="B1067" t="s">
        <v>28539</v>
      </c>
      <c r="C1067">
        <v>12</v>
      </c>
      <c r="D1067">
        <v>40</v>
      </c>
      <c r="E1067">
        <v>0.5</v>
      </c>
      <c r="F1067">
        <v>11.45</v>
      </c>
      <c r="G1067">
        <v>11.11</v>
      </c>
    </row>
    <row r="1068" spans="1:7" x14ac:dyDescent="0.35">
      <c r="A1068" t="s">
        <v>24403</v>
      </c>
      <c r="B1068" t="s">
        <v>28540</v>
      </c>
      <c r="C1068">
        <v>6</v>
      </c>
      <c r="D1068">
        <v>40</v>
      </c>
      <c r="E1068">
        <v>0.7</v>
      </c>
      <c r="F1068">
        <v>13</v>
      </c>
      <c r="G1068">
        <v>13</v>
      </c>
    </row>
    <row r="1069" spans="1:7" x14ac:dyDescent="0.35">
      <c r="A1069" t="s">
        <v>24404</v>
      </c>
      <c r="B1069" t="s">
        <v>28541</v>
      </c>
      <c r="C1069">
        <v>6</v>
      </c>
      <c r="D1069">
        <v>29</v>
      </c>
      <c r="E1069">
        <v>0.7</v>
      </c>
      <c r="F1069">
        <v>11.5</v>
      </c>
      <c r="G1069">
        <v>11.5</v>
      </c>
    </row>
    <row r="1070" spans="1:7" x14ac:dyDescent="0.35">
      <c r="A1070" t="s">
        <v>24405</v>
      </c>
      <c r="B1070" t="s">
        <v>28542</v>
      </c>
      <c r="C1070">
        <v>6</v>
      </c>
      <c r="D1070">
        <v>20</v>
      </c>
      <c r="E1070">
        <v>0.75</v>
      </c>
      <c r="F1070">
        <v>10.95</v>
      </c>
      <c r="G1070">
        <v>10.62</v>
      </c>
    </row>
    <row r="1071" spans="1:7" x14ac:dyDescent="0.35">
      <c r="A1071" t="s">
        <v>24406</v>
      </c>
      <c r="B1071" t="s">
        <v>28543</v>
      </c>
      <c r="C1071">
        <v>6</v>
      </c>
      <c r="D1071">
        <v>20</v>
      </c>
      <c r="E1071">
        <v>0.75</v>
      </c>
      <c r="F1071">
        <v>5.85</v>
      </c>
      <c r="G1071">
        <v>5.67</v>
      </c>
    </row>
    <row r="1072" spans="1:7" x14ac:dyDescent="0.35">
      <c r="A1072" t="s">
        <v>24407</v>
      </c>
      <c r="B1072" t="s">
        <v>28544</v>
      </c>
      <c r="C1072">
        <v>6</v>
      </c>
      <c r="D1072">
        <v>19</v>
      </c>
      <c r="E1072">
        <v>0.75</v>
      </c>
      <c r="F1072">
        <v>6.85</v>
      </c>
      <c r="G1072">
        <v>6.64</v>
      </c>
    </row>
    <row r="1073" spans="1:7" x14ac:dyDescent="0.35">
      <c r="A1073" t="s">
        <v>24408</v>
      </c>
      <c r="B1073" t="s">
        <v>28545</v>
      </c>
      <c r="C1073">
        <v>6</v>
      </c>
      <c r="D1073">
        <v>20</v>
      </c>
      <c r="E1073">
        <v>0.75</v>
      </c>
      <c r="F1073">
        <v>5.5</v>
      </c>
      <c r="G1073">
        <v>5.5</v>
      </c>
    </row>
    <row r="1074" spans="1:7" x14ac:dyDescent="0.35">
      <c r="A1074" t="s">
        <v>24409</v>
      </c>
      <c r="B1074" t="s">
        <v>28546</v>
      </c>
      <c r="C1074">
        <v>6</v>
      </c>
      <c r="D1074">
        <v>44.2</v>
      </c>
      <c r="E1074">
        <v>0.7</v>
      </c>
      <c r="F1074">
        <v>14.95</v>
      </c>
      <c r="G1074">
        <v>14.5</v>
      </c>
    </row>
    <row r="1075" spans="1:7" x14ac:dyDescent="0.35">
      <c r="A1075" t="s">
        <v>24410</v>
      </c>
      <c r="B1075" t="s">
        <v>28547</v>
      </c>
      <c r="C1075">
        <v>6</v>
      </c>
      <c r="D1075">
        <v>43</v>
      </c>
      <c r="E1075">
        <v>0.7</v>
      </c>
      <c r="F1075">
        <v>11</v>
      </c>
      <c r="G1075">
        <v>11</v>
      </c>
    </row>
    <row r="1076" spans="1:7" x14ac:dyDescent="0.35">
      <c r="A1076" t="s">
        <v>24411</v>
      </c>
      <c r="B1076" t="s">
        <v>28548</v>
      </c>
      <c r="C1076">
        <v>6</v>
      </c>
      <c r="D1076">
        <v>40</v>
      </c>
      <c r="E1076">
        <v>0.7</v>
      </c>
      <c r="F1076">
        <v>5.15</v>
      </c>
      <c r="G1076">
        <v>5</v>
      </c>
    </row>
    <row r="1077" spans="1:7" x14ac:dyDescent="0.35">
      <c r="A1077" t="s">
        <v>24412</v>
      </c>
      <c r="B1077" t="s">
        <v>28549</v>
      </c>
      <c r="C1077">
        <v>6</v>
      </c>
      <c r="D1077">
        <v>43</v>
      </c>
      <c r="E1077">
        <v>0.7</v>
      </c>
      <c r="F1077">
        <v>24</v>
      </c>
      <c r="G1077">
        <v>24</v>
      </c>
    </row>
    <row r="1078" spans="1:7" x14ac:dyDescent="0.35">
      <c r="A1078" t="s">
        <v>24413</v>
      </c>
      <c r="B1078" t="s">
        <v>28550</v>
      </c>
      <c r="C1078">
        <v>6</v>
      </c>
      <c r="D1078">
        <v>38</v>
      </c>
      <c r="E1078">
        <v>0.7</v>
      </c>
      <c r="F1078">
        <v>19.25</v>
      </c>
      <c r="G1078">
        <v>18.670000000000002</v>
      </c>
    </row>
    <row r="1079" spans="1:7" x14ac:dyDescent="0.35">
      <c r="A1079" t="s">
        <v>24414</v>
      </c>
      <c r="B1079" t="s">
        <v>28551</v>
      </c>
      <c r="C1079">
        <v>6</v>
      </c>
      <c r="D1079">
        <v>14.5</v>
      </c>
      <c r="E1079">
        <v>1</v>
      </c>
      <c r="F1079">
        <v>5.15</v>
      </c>
      <c r="G1079">
        <v>5</v>
      </c>
    </row>
    <row r="1080" spans="1:7" x14ac:dyDescent="0.35">
      <c r="A1080" t="s">
        <v>24415</v>
      </c>
      <c r="B1080" t="s">
        <v>28552</v>
      </c>
      <c r="C1080">
        <v>6</v>
      </c>
      <c r="D1080">
        <v>20</v>
      </c>
      <c r="E1080">
        <v>1</v>
      </c>
      <c r="F1080">
        <v>5.35</v>
      </c>
      <c r="G1080">
        <v>5.19</v>
      </c>
    </row>
    <row r="1081" spans="1:7" x14ac:dyDescent="0.35">
      <c r="A1081" t="s">
        <v>24416</v>
      </c>
      <c r="B1081" t="s">
        <v>28553</v>
      </c>
      <c r="C1081">
        <v>120</v>
      </c>
      <c r="D1081">
        <v>40</v>
      </c>
      <c r="E1081">
        <v>0.05</v>
      </c>
      <c r="F1081">
        <v>1.25</v>
      </c>
      <c r="G1081">
        <v>1.21</v>
      </c>
    </row>
    <row r="1082" spans="1:7" x14ac:dyDescent="0.35">
      <c r="A1082" t="s">
        <v>24417</v>
      </c>
      <c r="B1082" t="s">
        <v>28554</v>
      </c>
      <c r="C1082">
        <v>12</v>
      </c>
      <c r="D1082">
        <v>40</v>
      </c>
      <c r="E1082">
        <v>0.35</v>
      </c>
      <c r="F1082">
        <v>6.45</v>
      </c>
      <c r="G1082">
        <v>6.26</v>
      </c>
    </row>
    <row r="1083" spans="1:7" x14ac:dyDescent="0.35">
      <c r="A1083" t="s">
        <v>24418</v>
      </c>
      <c r="B1083" t="s">
        <v>28555</v>
      </c>
      <c r="C1083">
        <v>6</v>
      </c>
      <c r="D1083">
        <v>40</v>
      </c>
      <c r="E1083">
        <v>0.7</v>
      </c>
      <c r="F1083">
        <v>7.75</v>
      </c>
      <c r="G1083">
        <v>7.75</v>
      </c>
    </row>
    <row r="1084" spans="1:7" x14ac:dyDescent="0.35">
      <c r="A1084" t="s">
        <v>24419</v>
      </c>
      <c r="B1084" t="s">
        <v>28556</v>
      </c>
      <c r="C1084">
        <v>3</v>
      </c>
      <c r="D1084">
        <v>40</v>
      </c>
      <c r="E1084">
        <v>0.7</v>
      </c>
      <c r="F1084">
        <v>31.95</v>
      </c>
      <c r="G1084">
        <v>30.99</v>
      </c>
    </row>
    <row r="1085" spans="1:7" x14ac:dyDescent="0.35">
      <c r="A1085" t="s">
        <v>24420</v>
      </c>
      <c r="B1085" t="s">
        <v>28557</v>
      </c>
      <c r="C1085">
        <v>6</v>
      </c>
      <c r="D1085">
        <v>43</v>
      </c>
      <c r="E1085">
        <v>0.7</v>
      </c>
      <c r="F1085">
        <v>12.5</v>
      </c>
      <c r="G1085">
        <v>12.5</v>
      </c>
    </row>
    <row r="1086" spans="1:7" x14ac:dyDescent="0.35">
      <c r="A1086" t="s">
        <v>24421</v>
      </c>
      <c r="B1086" t="s">
        <v>28558</v>
      </c>
      <c r="C1086">
        <v>6</v>
      </c>
      <c r="D1086">
        <v>25</v>
      </c>
      <c r="E1086">
        <v>0.5</v>
      </c>
      <c r="F1086">
        <v>6.95</v>
      </c>
      <c r="G1086">
        <v>6.6</v>
      </c>
    </row>
    <row r="1087" spans="1:7" x14ac:dyDescent="0.35">
      <c r="A1087" t="s">
        <v>24422</v>
      </c>
      <c r="B1087" t="s">
        <v>28559</v>
      </c>
      <c r="C1087">
        <v>6</v>
      </c>
      <c r="D1087">
        <v>40</v>
      </c>
      <c r="E1087">
        <v>0.7</v>
      </c>
      <c r="F1087">
        <v>7.5</v>
      </c>
      <c r="G1087">
        <v>7.5</v>
      </c>
    </row>
    <row r="1088" spans="1:7" x14ac:dyDescent="0.35">
      <c r="A1088" t="s">
        <v>24423</v>
      </c>
      <c r="B1088" t="s">
        <v>28560</v>
      </c>
      <c r="C1088">
        <v>6</v>
      </c>
      <c r="D1088">
        <v>38</v>
      </c>
      <c r="E1088">
        <v>0.7</v>
      </c>
      <c r="F1088">
        <v>13.05</v>
      </c>
      <c r="G1088">
        <v>12.66</v>
      </c>
    </row>
    <row r="1089" spans="1:7" x14ac:dyDescent="0.35">
      <c r="A1089" t="s">
        <v>24424</v>
      </c>
      <c r="B1089" t="s">
        <v>28561</v>
      </c>
      <c r="C1089">
        <v>6</v>
      </c>
      <c r="D1089">
        <v>61.2</v>
      </c>
      <c r="E1089">
        <v>0.7</v>
      </c>
      <c r="F1089">
        <v>49.55</v>
      </c>
      <c r="G1089">
        <v>48.06</v>
      </c>
    </row>
    <row r="1090" spans="1:7" x14ac:dyDescent="0.35">
      <c r="A1090" t="s">
        <v>24425</v>
      </c>
      <c r="B1090" t="s">
        <v>28562</v>
      </c>
      <c r="C1090">
        <v>6</v>
      </c>
      <c r="D1090">
        <v>40</v>
      </c>
      <c r="E1090">
        <v>0.7</v>
      </c>
      <c r="F1090">
        <v>15.65</v>
      </c>
      <c r="G1090">
        <v>15.18</v>
      </c>
    </row>
    <row r="1091" spans="1:7" x14ac:dyDescent="0.35">
      <c r="A1091" t="s">
        <v>24426</v>
      </c>
      <c r="B1091" t="s">
        <v>28563</v>
      </c>
      <c r="C1091">
        <v>6</v>
      </c>
      <c r="D1091">
        <v>46</v>
      </c>
      <c r="E1091">
        <v>0.7</v>
      </c>
      <c r="F1091">
        <v>42.95</v>
      </c>
      <c r="G1091">
        <v>40.799999999999997</v>
      </c>
    </row>
    <row r="1092" spans="1:7" x14ac:dyDescent="0.35">
      <c r="A1092" t="s">
        <v>24427</v>
      </c>
      <c r="B1092" t="s">
        <v>28564</v>
      </c>
      <c r="C1092">
        <v>6</v>
      </c>
      <c r="D1092">
        <v>57</v>
      </c>
      <c r="E1092">
        <v>0.7</v>
      </c>
      <c r="F1092">
        <v>22.75</v>
      </c>
      <c r="G1092">
        <v>22.07</v>
      </c>
    </row>
    <row r="1093" spans="1:7" x14ac:dyDescent="0.35">
      <c r="A1093" t="s">
        <v>24428</v>
      </c>
      <c r="B1093" t="s">
        <v>28565</v>
      </c>
      <c r="C1093">
        <v>6</v>
      </c>
      <c r="D1093">
        <v>61.2</v>
      </c>
      <c r="E1093">
        <v>0.7</v>
      </c>
      <c r="F1093">
        <v>47.25</v>
      </c>
      <c r="G1093">
        <v>45.83</v>
      </c>
    </row>
    <row r="1094" spans="1:7" x14ac:dyDescent="0.35">
      <c r="A1094" t="s">
        <v>24429</v>
      </c>
      <c r="B1094" t="s">
        <v>28566</v>
      </c>
      <c r="C1094">
        <v>6</v>
      </c>
      <c r="D1094">
        <v>43</v>
      </c>
      <c r="E1094">
        <v>0.7</v>
      </c>
      <c r="F1094">
        <v>14.85</v>
      </c>
      <c r="G1094">
        <v>14.85</v>
      </c>
    </row>
    <row r="1095" spans="1:7" x14ac:dyDescent="0.35">
      <c r="A1095" t="s">
        <v>24430</v>
      </c>
      <c r="B1095" t="s">
        <v>28567</v>
      </c>
      <c r="C1095">
        <v>6</v>
      </c>
      <c r="D1095">
        <v>40</v>
      </c>
      <c r="E1095">
        <v>0.7</v>
      </c>
      <c r="F1095">
        <v>24.45</v>
      </c>
      <c r="G1095">
        <v>23.72</v>
      </c>
    </row>
    <row r="1096" spans="1:7" x14ac:dyDescent="0.35">
      <c r="A1096" t="s">
        <v>24431</v>
      </c>
      <c r="B1096" t="s">
        <v>28568</v>
      </c>
      <c r="C1096">
        <v>6</v>
      </c>
      <c r="D1096">
        <v>54</v>
      </c>
      <c r="E1096">
        <v>0.7</v>
      </c>
      <c r="F1096">
        <v>19</v>
      </c>
      <c r="G1096">
        <v>19</v>
      </c>
    </row>
    <row r="1097" spans="1:7" x14ac:dyDescent="0.35">
      <c r="A1097" t="s">
        <v>24432</v>
      </c>
      <c r="B1097" t="s">
        <v>28569</v>
      </c>
      <c r="C1097">
        <v>6</v>
      </c>
      <c r="D1097">
        <v>40</v>
      </c>
      <c r="E1097">
        <v>0.7</v>
      </c>
      <c r="F1097">
        <v>18.5</v>
      </c>
      <c r="G1097">
        <v>18.5</v>
      </c>
    </row>
    <row r="1098" spans="1:7" x14ac:dyDescent="0.35">
      <c r="A1098" t="s">
        <v>24433</v>
      </c>
      <c r="B1098" t="s">
        <v>28570</v>
      </c>
      <c r="C1098">
        <v>6</v>
      </c>
      <c r="D1098">
        <v>43</v>
      </c>
      <c r="E1098">
        <v>0.7</v>
      </c>
      <c r="F1098">
        <v>16.850000000000001</v>
      </c>
      <c r="G1098">
        <v>16.34</v>
      </c>
    </row>
    <row r="1099" spans="1:7" x14ac:dyDescent="0.35">
      <c r="A1099" t="s">
        <v>24434</v>
      </c>
      <c r="B1099" t="s">
        <v>28571</v>
      </c>
      <c r="C1099">
        <v>6</v>
      </c>
      <c r="D1099">
        <v>43</v>
      </c>
      <c r="E1099">
        <v>0.7</v>
      </c>
      <c r="F1099">
        <v>44.85</v>
      </c>
      <c r="G1099">
        <v>43.5</v>
      </c>
    </row>
    <row r="1100" spans="1:7" x14ac:dyDescent="0.35">
      <c r="A1100" t="s">
        <v>24435</v>
      </c>
      <c r="B1100" t="s">
        <v>28572</v>
      </c>
      <c r="C1100">
        <v>12</v>
      </c>
      <c r="D1100">
        <v>45</v>
      </c>
      <c r="E1100">
        <v>0.15</v>
      </c>
      <c r="F1100">
        <v>14.45</v>
      </c>
      <c r="G1100">
        <v>14.02</v>
      </c>
    </row>
    <row r="1101" spans="1:7" x14ac:dyDescent="0.35">
      <c r="A1101" t="s">
        <v>24436</v>
      </c>
      <c r="B1101" t="s">
        <v>28573</v>
      </c>
      <c r="C1101">
        <v>6</v>
      </c>
      <c r="D1101">
        <v>46</v>
      </c>
      <c r="E1101">
        <v>0.7</v>
      </c>
      <c r="F1101">
        <v>24.25</v>
      </c>
      <c r="G1101">
        <v>23.52</v>
      </c>
    </row>
    <row r="1102" spans="1:7" x14ac:dyDescent="0.35">
      <c r="A1102" t="s">
        <v>24437</v>
      </c>
      <c r="B1102" t="s">
        <v>28574</v>
      </c>
      <c r="C1102">
        <v>6</v>
      </c>
      <c r="D1102">
        <v>43</v>
      </c>
      <c r="E1102">
        <v>0.7</v>
      </c>
      <c r="F1102">
        <v>23.95</v>
      </c>
      <c r="G1102">
        <v>23.95</v>
      </c>
    </row>
    <row r="1103" spans="1:7" x14ac:dyDescent="0.35">
      <c r="A1103" t="s">
        <v>24438</v>
      </c>
      <c r="B1103" t="s">
        <v>28575</v>
      </c>
      <c r="C1103">
        <v>6</v>
      </c>
      <c r="D1103">
        <v>46</v>
      </c>
      <c r="E1103">
        <v>0.7</v>
      </c>
      <c r="F1103">
        <v>24.45</v>
      </c>
      <c r="G1103">
        <v>23.72</v>
      </c>
    </row>
    <row r="1104" spans="1:7" x14ac:dyDescent="0.35">
      <c r="A1104" t="s">
        <v>24439</v>
      </c>
      <c r="B1104" t="s">
        <v>28576</v>
      </c>
      <c r="C1104">
        <v>6</v>
      </c>
      <c r="D1104">
        <v>40</v>
      </c>
      <c r="E1104">
        <v>0.7</v>
      </c>
      <c r="F1104">
        <v>47.95</v>
      </c>
      <c r="G1104">
        <v>46.51</v>
      </c>
    </row>
    <row r="1105" spans="1:7" x14ac:dyDescent="0.35">
      <c r="A1105" t="s">
        <v>24440</v>
      </c>
      <c r="B1105" t="s">
        <v>28577</v>
      </c>
      <c r="C1105">
        <v>6</v>
      </c>
      <c r="D1105">
        <v>40</v>
      </c>
      <c r="E1105">
        <v>0.7</v>
      </c>
      <c r="F1105">
        <v>10.95</v>
      </c>
      <c r="G1105">
        <v>10.62</v>
      </c>
    </row>
    <row r="1106" spans="1:7" x14ac:dyDescent="0.35">
      <c r="A1106" t="s">
        <v>24441</v>
      </c>
      <c r="B1106" t="s">
        <v>28578</v>
      </c>
      <c r="C1106">
        <v>6</v>
      </c>
      <c r="D1106">
        <v>40</v>
      </c>
      <c r="E1106">
        <v>0.7</v>
      </c>
      <c r="F1106">
        <v>18.5</v>
      </c>
      <c r="G1106">
        <v>18.5</v>
      </c>
    </row>
    <row r="1107" spans="1:7" x14ac:dyDescent="0.35">
      <c r="A1107" t="s">
        <v>24442</v>
      </c>
      <c r="B1107" t="s">
        <v>28579</v>
      </c>
      <c r="C1107">
        <v>6</v>
      </c>
      <c r="D1107">
        <v>38</v>
      </c>
      <c r="E1107">
        <v>0.7</v>
      </c>
      <c r="F1107">
        <v>18</v>
      </c>
      <c r="G1107">
        <v>18</v>
      </c>
    </row>
    <row r="1108" spans="1:7" x14ac:dyDescent="0.35">
      <c r="A1108" t="s">
        <v>24443</v>
      </c>
      <c r="B1108" t="s">
        <v>28580</v>
      </c>
      <c r="C1108">
        <v>6</v>
      </c>
      <c r="D1108">
        <v>38</v>
      </c>
      <c r="E1108">
        <v>0.7</v>
      </c>
      <c r="F1108">
        <v>35.85</v>
      </c>
      <c r="G1108">
        <v>34.770000000000003</v>
      </c>
    </row>
    <row r="1109" spans="1:7" x14ac:dyDescent="0.35">
      <c r="A1109" t="s">
        <v>24444</v>
      </c>
      <c r="B1109" t="s">
        <v>28581</v>
      </c>
      <c r="C1109">
        <v>6</v>
      </c>
      <c r="D1109">
        <v>38</v>
      </c>
      <c r="E1109">
        <v>0.7</v>
      </c>
      <c r="F1109">
        <v>10.15</v>
      </c>
      <c r="G1109">
        <v>9.85</v>
      </c>
    </row>
    <row r="1110" spans="1:7" x14ac:dyDescent="0.35">
      <c r="A1110" t="s">
        <v>24445</v>
      </c>
      <c r="B1110" t="s">
        <v>28582</v>
      </c>
      <c r="C1110">
        <v>6</v>
      </c>
      <c r="D1110">
        <v>38</v>
      </c>
      <c r="E1110">
        <v>0.7</v>
      </c>
      <c r="F1110">
        <v>10.95</v>
      </c>
      <c r="G1110">
        <v>10.62</v>
      </c>
    </row>
    <row r="1111" spans="1:7" x14ac:dyDescent="0.35">
      <c r="A1111" t="s">
        <v>24446</v>
      </c>
      <c r="B1111" t="s">
        <v>28583</v>
      </c>
      <c r="C1111">
        <v>6</v>
      </c>
      <c r="D1111">
        <v>38</v>
      </c>
      <c r="E1111">
        <v>0.7</v>
      </c>
      <c r="F1111">
        <v>9.5</v>
      </c>
      <c r="G1111">
        <v>9.5</v>
      </c>
    </row>
    <row r="1112" spans="1:7" x14ac:dyDescent="0.35">
      <c r="A1112" t="s">
        <v>24447</v>
      </c>
      <c r="B1112" t="s">
        <v>28584</v>
      </c>
      <c r="C1112">
        <v>6</v>
      </c>
      <c r="D1112">
        <v>38</v>
      </c>
      <c r="E1112">
        <v>0.7</v>
      </c>
      <c r="F1112">
        <v>9.35</v>
      </c>
      <c r="G1112">
        <v>8.8800000000000008</v>
      </c>
    </row>
    <row r="1113" spans="1:7" x14ac:dyDescent="0.35">
      <c r="A1113" t="s">
        <v>24448</v>
      </c>
      <c r="B1113" t="s">
        <v>28585</v>
      </c>
      <c r="C1113">
        <v>6</v>
      </c>
      <c r="D1113">
        <v>40</v>
      </c>
      <c r="E1113">
        <v>0.7</v>
      </c>
      <c r="F1113">
        <v>13.5</v>
      </c>
      <c r="G1113">
        <v>13.5</v>
      </c>
    </row>
    <row r="1114" spans="1:7" x14ac:dyDescent="0.35">
      <c r="A1114" t="s">
        <v>24449</v>
      </c>
      <c r="B1114" t="s">
        <v>28586</v>
      </c>
      <c r="C1114">
        <v>6</v>
      </c>
      <c r="D1114">
        <v>40</v>
      </c>
      <c r="E1114">
        <v>0.7</v>
      </c>
      <c r="F1114">
        <v>15</v>
      </c>
      <c r="G1114">
        <v>15</v>
      </c>
    </row>
    <row r="1115" spans="1:7" x14ac:dyDescent="0.35">
      <c r="A1115" t="s">
        <v>24450</v>
      </c>
      <c r="B1115" t="s">
        <v>28587</v>
      </c>
      <c r="C1115">
        <v>6</v>
      </c>
      <c r="D1115">
        <v>38</v>
      </c>
      <c r="E1115">
        <v>0.7</v>
      </c>
      <c r="F1115">
        <v>19</v>
      </c>
      <c r="G1115">
        <v>19</v>
      </c>
    </row>
    <row r="1116" spans="1:7" x14ac:dyDescent="0.35">
      <c r="A1116" t="s">
        <v>24451</v>
      </c>
      <c r="B1116" t="s">
        <v>28588</v>
      </c>
      <c r="C1116">
        <v>6</v>
      </c>
      <c r="D1116">
        <v>40</v>
      </c>
      <c r="E1116">
        <v>0.7</v>
      </c>
      <c r="F1116">
        <v>17</v>
      </c>
      <c r="G1116">
        <v>17</v>
      </c>
    </row>
    <row r="1117" spans="1:7" x14ac:dyDescent="0.35">
      <c r="A1117" t="s">
        <v>24452</v>
      </c>
      <c r="B1117" t="s">
        <v>28589</v>
      </c>
      <c r="C1117">
        <v>6</v>
      </c>
      <c r="D1117">
        <v>40</v>
      </c>
      <c r="E1117">
        <v>0.7</v>
      </c>
      <c r="F1117">
        <v>31.95</v>
      </c>
      <c r="G1117">
        <v>30.99</v>
      </c>
    </row>
    <row r="1118" spans="1:7" x14ac:dyDescent="0.35">
      <c r="A1118" t="s">
        <v>24453</v>
      </c>
      <c r="B1118" t="s">
        <v>28590</v>
      </c>
      <c r="C1118">
        <v>6</v>
      </c>
      <c r="D1118">
        <v>43</v>
      </c>
      <c r="E1118">
        <v>0.7</v>
      </c>
      <c r="F1118">
        <v>18.850000000000001</v>
      </c>
      <c r="G1118">
        <v>18.28</v>
      </c>
    </row>
    <row r="1119" spans="1:7" x14ac:dyDescent="0.35">
      <c r="A1119" t="s">
        <v>24454</v>
      </c>
      <c r="B1119" t="s">
        <v>28591</v>
      </c>
      <c r="C1119">
        <v>6</v>
      </c>
      <c r="D1119">
        <v>40</v>
      </c>
      <c r="E1119">
        <v>0.7</v>
      </c>
      <c r="F1119">
        <v>4</v>
      </c>
      <c r="G1119">
        <v>4</v>
      </c>
    </row>
    <row r="1120" spans="1:7" x14ac:dyDescent="0.35">
      <c r="A1120" t="s">
        <v>24455</v>
      </c>
      <c r="B1120" t="s">
        <v>28592</v>
      </c>
      <c r="C1120">
        <v>6</v>
      </c>
      <c r="D1120">
        <v>40</v>
      </c>
      <c r="E1120">
        <v>0.7</v>
      </c>
      <c r="F1120">
        <v>10.95</v>
      </c>
      <c r="G1120">
        <v>10.62</v>
      </c>
    </row>
    <row r="1121" spans="1:7" x14ac:dyDescent="0.35">
      <c r="A1121" t="s">
        <v>24456</v>
      </c>
      <c r="B1121" t="s">
        <v>28593</v>
      </c>
      <c r="C1121">
        <v>6</v>
      </c>
      <c r="D1121">
        <v>34</v>
      </c>
      <c r="E1121">
        <v>0.7</v>
      </c>
      <c r="F1121">
        <v>3</v>
      </c>
      <c r="G1121">
        <v>3</v>
      </c>
    </row>
    <row r="1122" spans="1:7" x14ac:dyDescent="0.35">
      <c r="A1122" t="s">
        <v>24457</v>
      </c>
      <c r="B1122" t="s">
        <v>28594</v>
      </c>
      <c r="C1122">
        <v>6</v>
      </c>
      <c r="D1122">
        <v>44</v>
      </c>
      <c r="E1122">
        <v>0.7</v>
      </c>
      <c r="F1122">
        <v>17.05</v>
      </c>
      <c r="G1122">
        <v>16.54</v>
      </c>
    </row>
    <row r="1123" spans="1:7" x14ac:dyDescent="0.35">
      <c r="A1123" t="s">
        <v>24458</v>
      </c>
      <c r="B1123" t="s">
        <v>28595</v>
      </c>
      <c r="C1123">
        <v>6</v>
      </c>
      <c r="D1123">
        <v>40</v>
      </c>
      <c r="E1123">
        <v>0.7</v>
      </c>
      <c r="F1123">
        <v>16.75</v>
      </c>
      <c r="G1123">
        <v>16.25</v>
      </c>
    </row>
    <row r="1124" spans="1:7" x14ac:dyDescent="0.35">
      <c r="A1124" t="s">
        <v>24459</v>
      </c>
      <c r="B1124" t="s">
        <v>28596</v>
      </c>
      <c r="C1124">
        <v>6</v>
      </c>
      <c r="D1124">
        <v>42</v>
      </c>
      <c r="E1124">
        <v>0.7</v>
      </c>
      <c r="F1124">
        <v>11.95</v>
      </c>
      <c r="G1124">
        <v>11.59</v>
      </c>
    </row>
    <row r="1125" spans="1:7" x14ac:dyDescent="0.35">
      <c r="A1125" t="s">
        <v>24460</v>
      </c>
      <c r="B1125" t="s">
        <v>28597</v>
      </c>
      <c r="C1125">
        <v>6</v>
      </c>
      <c r="D1125">
        <v>40</v>
      </c>
      <c r="E1125">
        <v>1</v>
      </c>
      <c r="F1125">
        <v>18</v>
      </c>
      <c r="G1125">
        <v>18</v>
      </c>
    </row>
    <row r="1126" spans="1:7" x14ac:dyDescent="0.35">
      <c r="A1126" t="s">
        <v>24461</v>
      </c>
      <c r="B1126" t="s">
        <v>28598</v>
      </c>
      <c r="C1126">
        <v>6</v>
      </c>
      <c r="D1126">
        <v>42</v>
      </c>
      <c r="E1126">
        <v>0.5</v>
      </c>
      <c r="F1126">
        <v>23.65</v>
      </c>
      <c r="G1126">
        <v>23.65</v>
      </c>
    </row>
    <row r="1127" spans="1:7" x14ac:dyDescent="0.35">
      <c r="A1127" t="s">
        <v>24462</v>
      </c>
      <c r="B1127" t="s">
        <v>28599</v>
      </c>
      <c r="C1127">
        <v>6</v>
      </c>
      <c r="D1127">
        <v>46</v>
      </c>
      <c r="E1127">
        <v>0.5</v>
      </c>
      <c r="F1127">
        <v>42.95</v>
      </c>
      <c r="G1127">
        <v>41.66</v>
      </c>
    </row>
    <row r="1128" spans="1:7" x14ac:dyDescent="0.35">
      <c r="A1128" t="s">
        <v>24463</v>
      </c>
      <c r="B1128" t="s">
        <v>28600</v>
      </c>
      <c r="C1128">
        <v>6</v>
      </c>
      <c r="D1128">
        <v>41</v>
      </c>
      <c r="E1128">
        <v>0.5</v>
      </c>
      <c r="F1128">
        <v>25.75</v>
      </c>
      <c r="G1128">
        <v>24.98</v>
      </c>
    </row>
    <row r="1129" spans="1:7" x14ac:dyDescent="0.35">
      <c r="A1129" t="s">
        <v>24464</v>
      </c>
      <c r="B1129" t="s">
        <v>28601</v>
      </c>
      <c r="C1129">
        <v>6</v>
      </c>
      <c r="D1129">
        <v>40</v>
      </c>
      <c r="E1129">
        <v>0.5</v>
      </c>
      <c r="F1129">
        <v>21.75</v>
      </c>
      <c r="G1129">
        <v>21.75</v>
      </c>
    </row>
    <row r="1130" spans="1:7" x14ac:dyDescent="0.35">
      <c r="A1130" t="s">
        <v>24465</v>
      </c>
      <c r="B1130" t="s">
        <v>28602</v>
      </c>
      <c r="C1130">
        <v>6</v>
      </c>
      <c r="D1130">
        <v>40</v>
      </c>
      <c r="E1130">
        <v>0.7</v>
      </c>
      <c r="F1130">
        <v>12.85</v>
      </c>
      <c r="G1130">
        <v>12.46</v>
      </c>
    </row>
    <row r="1131" spans="1:7" x14ac:dyDescent="0.35">
      <c r="A1131" t="s">
        <v>24466</v>
      </c>
      <c r="B1131" t="s">
        <v>28603</v>
      </c>
      <c r="C1131">
        <v>6</v>
      </c>
      <c r="D1131">
        <v>40</v>
      </c>
      <c r="E1131">
        <v>0.7</v>
      </c>
      <c r="F1131">
        <v>13.25</v>
      </c>
      <c r="G1131">
        <v>12.85</v>
      </c>
    </row>
    <row r="1132" spans="1:7" x14ac:dyDescent="0.35">
      <c r="A1132" t="s">
        <v>24467</v>
      </c>
      <c r="B1132" t="s">
        <v>28604</v>
      </c>
      <c r="C1132">
        <v>6</v>
      </c>
      <c r="D1132">
        <v>40</v>
      </c>
      <c r="E1132">
        <v>0.7</v>
      </c>
      <c r="F1132">
        <v>15.45</v>
      </c>
      <c r="G1132">
        <v>14.99</v>
      </c>
    </row>
    <row r="1133" spans="1:7" x14ac:dyDescent="0.35">
      <c r="A1133" t="s">
        <v>24468</v>
      </c>
      <c r="B1133" t="s">
        <v>28605</v>
      </c>
      <c r="C1133">
        <v>6</v>
      </c>
      <c r="D1133">
        <v>38</v>
      </c>
      <c r="E1133">
        <v>0.7</v>
      </c>
      <c r="F1133">
        <v>15.45</v>
      </c>
      <c r="G1133">
        <v>14.99</v>
      </c>
    </row>
    <row r="1134" spans="1:7" x14ac:dyDescent="0.35">
      <c r="A1134" t="s">
        <v>24469</v>
      </c>
      <c r="B1134" t="s">
        <v>28606</v>
      </c>
      <c r="C1134">
        <v>6</v>
      </c>
      <c r="D1134">
        <v>16.5</v>
      </c>
      <c r="E1134">
        <v>0.75</v>
      </c>
      <c r="F1134">
        <v>8.75</v>
      </c>
      <c r="G1134">
        <v>8.49</v>
      </c>
    </row>
    <row r="1135" spans="1:7" x14ac:dyDescent="0.35">
      <c r="A1135" t="s">
        <v>24470</v>
      </c>
      <c r="B1135" t="s">
        <v>28607</v>
      </c>
      <c r="C1135">
        <v>6</v>
      </c>
      <c r="D1135">
        <v>16.5</v>
      </c>
      <c r="E1135">
        <v>0.75</v>
      </c>
      <c r="F1135">
        <v>7.15</v>
      </c>
      <c r="G1135">
        <v>6.94</v>
      </c>
    </row>
    <row r="1136" spans="1:7" x14ac:dyDescent="0.35">
      <c r="A1136" t="s">
        <v>24471</v>
      </c>
      <c r="B1136" t="s">
        <v>28608</v>
      </c>
      <c r="C1136">
        <v>6</v>
      </c>
      <c r="D1136">
        <v>43</v>
      </c>
      <c r="E1136">
        <v>0.7</v>
      </c>
      <c r="F1136">
        <v>20</v>
      </c>
      <c r="G1136">
        <v>20</v>
      </c>
    </row>
    <row r="1137" spans="1:7" x14ac:dyDescent="0.35">
      <c r="A1137" t="s">
        <v>24472</v>
      </c>
      <c r="B1137" t="s">
        <v>28609</v>
      </c>
      <c r="C1137">
        <v>6</v>
      </c>
      <c r="D1137">
        <v>40</v>
      </c>
      <c r="E1137">
        <v>0.7</v>
      </c>
      <c r="F1137">
        <v>38.950000000000003</v>
      </c>
      <c r="G1137">
        <v>37.78</v>
      </c>
    </row>
    <row r="1138" spans="1:7" x14ac:dyDescent="0.35">
      <c r="A1138" t="s">
        <v>24473</v>
      </c>
      <c r="B1138" t="s">
        <v>28610</v>
      </c>
      <c r="C1138">
        <v>6</v>
      </c>
      <c r="D1138">
        <v>40</v>
      </c>
      <c r="E1138">
        <v>0.7</v>
      </c>
      <c r="F1138">
        <v>33.85</v>
      </c>
      <c r="G1138">
        <v>32.83</v>
      </c>
    </row>
    <row r="1139" spans="1:7" x14ac:dyDescent="0.35">
      <c r="A1139" t="s">
        <v>24474</v>
      </c>
      <c r="B1139" t="s">
        <v>28611</v>
      </c>
      <c r="C1139">
        <v>6</v>
      </c>
      <c r="D1139">
        <v>60</v>
      </c>
      <c r="E1139">
        <v>0.5</v>
      </c>
      <c r="F1139">
        <v>43.55</v>
      </c>
      <c r="G1139">
        <v>42.24</v>
      </c>
    </row>
    <row r="1140" spans="1:7" x14ac:dyDescent="0.35">
      <c r="A1140" t="s">
        <v>24475</v>
      </c>
      <c r="B1140" t="s">
        <v>28612</v>
      </c>
      <c r="C1140">
        <v>6</v>
      </c>
      <c r="D1140">
        <v>46</v>
      </c>
      <c r="E1140">
        <v>0.5</v>
      </c>
      <c r="F1140">
        <v>20.85</v>
      </c>
      <c r="G1140">
        <v>20.22</v>
      </c>
    </row>
    <row r="1141" spans="1:7" x14ac:dyDescent="0.35">
      <c r="A1141" t="s">
        <v>24476</v>
      </c>
      <c r="B1141" t="s">
        <v>28613</v>
      </c>
      <c r="C1141">
        <v>6</v>
      </c>
      <c r="D1141">
        <v>59.6</v>
      </c>
      <c r="E1141">
        <v>0.7</v>
      </c>
      <c r="F1141">
        <v>30.95</v>
      </c>
      <c r="G1141">
        <v>30.02</v>
      </c>
    </row>
    <row r="1142" spans="1:7" x14ac:dyDescent="0.35">
      <c r="A1142" t="s">
        <v>24477</v>
      </c>
      <c r="B1142" t="s">
        <v>28614</v>
      </c>
      <c r="C1142">
        <v>6</v>
      </c>
      <c r="D1142">
        <v>57.4</v>
      </c>
      <c r="E1142">
        <v>0.7</v>
      </c>
      <c r="F1142">
        <v>34.950000000000003</v>
      </c>
      <c r="G1142">
        <v>33.9</v>
      </c>
    </row>
    <row r="1143" spans="1:7" x14ac:dyDescent="0.35">
      <c r="A1143" t="s">
        <v>24478</v>
      </c>
      <c r="B1143" t="s">
        <v>28615</v>
      </c>
      <c r="C1143">
        <v>6</v>
      </c>
      <c r="D1143">
        <v>46</v>
      </c>
      <c r="E1143">
        <v>0.7</v>
      </c>
      <c r="F1143">
        <v>27.25</v>
      </c>
      <c r="G1143">
        <v>26.43</v>
      </c>
    </row>
    <row r="1144" spans="1:7" x14ac:dyDescent="0.35">
      <c r="A1144" t="s">
        <v>24479</v>
      </c>
      <c r="B1144" t="s">
        <v>28616</v>
      </c>
      <c r="C1144">
        <v>6</v>
      </c>
      <c r="D1144">
        <v>41.7</v>
      </c>
      <c r="E1144">
        <v>0.7</v>
      </c>
      <c r="F1144">
        <v>18.149999999999999</v>
      </c>
      <c r="G1144">
        <v>17.61</v>
      </c>
    </row>
    <row r="1145" spans="1:7" x14ac:dyDescent="0.35">
      <c r="A1145" t="s">
        <v>24480</v>
      </c>
      <c r="B1145" t="s">
        <v>28617</v>
      </c>
      <c r="C1145">
        <v>8</v>
      </c>
      <c r="D1145">
        <v>40</v>
      </c>
      <c r="E1145">
        <v>0.2</v>
      </c>
      <c r="F1145">
        <v>4.25</v>
      </c>
      <c r="G1145">
        <v>4.12</v>
      </c>
    </row>
    <row r="1146" spans="1:7" x14ac:dyDescent="0.35">
      <c r="A1146" t="s">
        <v>24481</v>
      </c>
      <c r="B1146" t="s">
        <v>28618</v>
      </c>
      <c r="C1146">
        <v>6</v>
      </c>
      <c r="D1146">
        <v>40</v>
      </c>
      <c r="E1146">
        <v>0.7</v>
      </c>
      <c r="F1146">
        <v>269.75</v>
      </c>
      <c r="G1146">
        <v>261.66000000000003</v>
      </c>
    </row>
    <row r="1147" spans="1:7" x14ac:dyDescent="0.35">
      <c r="A1147" t="s">
        <v>24482</v>
      </c>
      <c r="B1147" t="s">
        <v>28619</v>
      </c>
      <c r="C1147">
        <v>6</v>
      </c>
      <c r="D1147">
        <v>40</v>
      </c>
      <c r="E1147">
        <v>0.7</v>
      </c>
      <c r="F1147">
        <v>17.95</v>
      </c>
      <c r="G1147">
        <v>17.41</v>
      </c>
    </row>
    <row r="1148" spans="1:7" x14ac:dyDescent="0.35">
      <c r="A1148" t="s">
        <v>24483</v>
      </c>
      <c r="B1148" t="s">
        <v>28620</v>
      </c>
      <c r="C1148">
        <v>6</v>
      </c>
      <c r="D1148">
        <v>40</v>
      </c>
      <c r="E1148">
        <v>1</v>
      </c>
      <c r="F1148">
        <v>22.95</v>
      </c>
      <c r="G1148">
        <v>22.26</v>
      </c>
    </row>
    <row r="1149" spans="1:7" x14ac:dyDescent="0.35">
      <c r="A1149" t="s">
        <v>24484</v>
      </c>
      <c r="B1149" t="s">
        <v>28620</v>
      </c>
      <c r="C1149">
        <v>12</v>
      </c>
      <c r="D1149">
        <v>40</v>
      </c>
      <c r="E1149">
        <v>1</v>
      </c>
      <c r="F1149">
        <v>26.95</v>
      </c>
      <c r="G1149">
        <v>26.14</v>
      </c>
    </row>
    <row r="1150" spans="1:7" x14ac:dyDescent="0.35">
      <c r="A1150" t="s">
        <v>24485</v>
      </c>
      <c r="B1150" t="s">
        <v>28621</v>
      </c>
      <c r="C1150">
        <v>12</v>
      </c>
      <c r="D1150">
        <v>40</v>
      </c>
      <c r="E1150">
        <v>1</v>
      </c>
      <c r="F1150">
        <v>29.85</v>
      </c>
      <c r="G1150">
        <v>28.95</v>
      </c>
    </row>
    <row r="1151" spans="1:7" x14ac:dyDescent="0.35">
      <c r="A1151" t="s">
        <v>24486</v>
      </c>
      <c r="B1151" t="s">
        <v>28622</v>
      </c>
      <c r="C1151">
        <v>12</v>
      </c>
      <c r="D1151">
        <v>40</v>
      </c>
      <c r="E1151">
        <v>1</v>
      </c>
      <c r="F1151">
        <v>32.75</v>
      </c>
      <c r="G1151">
        <v>31.77</v>
      </c>
    </row>
    <row r="1152" spans="1:7" x14ac:dyDescent="0.35">
      <c r="A1152" t="s">
        <v>24487</v>
      </c>
      <c r="B1152" t="s">
        <v>28623</v>
      </c>
      <c r="C1152">
        <v>12</v>
      </c>
      <c r="D1152">
        <v>40</v>
      </c>
      <c r="E1152">
        <v>1</v>
      </c>
      <c r="F1152">
        <v>26.85</v>
      </c>
      <c r="G1152">
        <v>26.04</v>
      </c>
    </row>
    <row r="1153" spans="1:7" x14ac:dyDescent="0.35">
      <c r="A1153" t="s">
        <v>24488</v>
      </c>
      <c r="B1153" t="s">
        <v>28624</v>
      </c>
      <c r="C1153">
        <v>6</v>
      </c>
      <c r="D1153">
        <v>40</v>
      </c>
      <c r="E1153">
        <v>0.7</v>
      </c>
      <c r="F1153">
        <v>90.85</v>
      </c>
      <c r="G1153">
        <v>90.85</v>
      </c>
    </row>
    <row r="1154" spans="1:7" x14ac:dyDescent="0.35">
      <c r="A1154" t="s">
        <v>24489</v>
      </c>
      <c r="B1154" t="s">
        <v>28625</v>
      </c>
      <c r="C1154">
        <v>6</v>
      </c>
      <c r="D1154">
        <v>43</v>
      </c>
      <c r="E1154">
        <v>0.7</v>
      </c>
      <c r="F1154">
        <v>12.45</v>
      </c>
      <c r="G1154">
        <v>12.08</v>
      </c>
    </row>
    <row r="1155" spans="1:7" x14ac:dyDescent="0.35">
      <c r="A1155" t="s">
        <v>24490</v>
      </c>
      <c r="B1155" t="s">
        <v>28626</v>
      </c>
      <c r="C1155">
        <v>6</v>
      </c>
      <c r="D1155">
        <v>43</v>
      </c>
      <c r="E1155">
        <v>0.7</v>
      </c>
      <c r="F1155">
        <v>12.45</v>
      </c>
      <c r="G1155">
        <v>12.08</v>
      </c>
    </row>
    <row r="1156" spans="1:7" x14ac:dyDescent="0.35">
      <c r="A1156" t="s">
        <v>24491</v>
      </c>
      <c r="B1156" t="s">
        <v>28627</v>
      </c>
      <c r="C1156">
        <v>6</v>
      </c>
      <c r="D1156">
        <v>40</v>
      </c>
      <c r="E1156">
        <v>0.7</v>
      </c>
      <c r="F1156">
        <v>20.149999999999999</v>
      </c>
      <c r="G1156">
        <v>19.55</v>
      </c>
    </row>
    <row r="1157" spans="1:7" x14ac:dyDescent="0.35">
      <c r="A1157" t="s">
        <v>24492</v>
      </c>
      <c r="B1157" t="s">
        <v>28628</v>
      </c>
      <c r="C1157">
        <v>6</v>
      </c>
      <c r="D1157">
        <v>40</v>
      </c>
      <c r="E1157">
        <v>0.7</v>
      </c>
      <c r="F1157">
        <v>32</v>
      </c>
      <c r="G1157">
        <v>32</v>
      </c>
    </row>
    <row r="1158" spans="1:7" x14ac:dyDescent="0.35">
      <c r="A1158" t="s">
        <v>24493</v>
      </c>
      <c r="B1158" t="s">
        <v>28629</v>
      </c>
      <c r="C1158">
        <v>6</v>
      </c>
      <c r="D1158">
        <v>46</v>
      </c>
      <c r="E1158">
        <v>0.7</v>
      </c>
      <c r="F1158">
        <v>24.95</v>
      </c>
      <c r="G1158">
        <v>24.95</v>
      </c>
    </row>
    <row r="1159" spans="1:7" x14ac:dyDescent="0.35">
      <c r="A1159" t="s">
        <v>24494</v>
      </c>
      <c r="B1159" t="s">
        <v>28630</v>
      </c>
      <c r="C1159">
        <v>6</v>
      </c>
      <c r="D1159">
        <v>46</v>
      </c>
      <c r="E1159">
        <v>0.7</v>
      </c>
      <c r="F1159">
        <v>29.65</v>
      </c>
      <c r="G1159">
        <v>28.76</v>
      </c>
    </row>
    <row r="1160" spans="1:7" x14ac:dyDescent="0.35">
      <c r="A1160" t="s">
        <v>24495</v>
      </c>
      <c r="B1160" t="s">
        <v>28631</v>
      </c>
      <c r="C1160">
        <v>6</v>
      </c>
      <c r="D1160">
        <v>46</v>
      </c>
      <c r="E1160">
        <v>0.7</v>
      </c>
      <c r="F1160">
        <v>61.95</v>
      </c>
      <c r="G1160">
        <v>60.09</v>
      </c>
    </row>
    <row r="1161" spans="1:7" x14ac:dyDescent="0.35">
      <c r="A1161" t="s">
        <v>24496</v>
      </c>
      <c r="B1161" t="s">
        <v>28632</v>
      </c>
      <c r="C1161">
        <v>6</v>
      </c>
      <c r="D1161">
        <v>46</v>
      </c>
      <c r="E1161">
        <v>0.7</v>
      </c>
      <c r="F1161">
        <v>136.25</v>
      </c>
      <c r="G1161">
        <v>129.44</v>
      </c>
    </row>
    <row r="1162" spans="1:7" x14ac:dyDescent="0.35">
      <c r="A1162" t="s">
        <v>24497</v>
      </c>
      <c r="B1162" t="s">
        <v>28633</v>
      </c>
      <c r="C1162">
        <v>6</v>
      </c>
      <c r="D1162">
        <v>46</v>
      </c>
      <c r="E1162">
        <v>0.7</v>
      </c>
      <c r="F1162">
        <v>188.95</v>
      </c>
      <c r="G1162">
        <v>183.28</v>
      </c>
    </row>
    <row r="1163" spans="1:7" x14ac:dyDescent="0.35">
      <c r="A1163" t="s">
        <v>24498</v>
      </c>
      <c r="B1163" t="s">
        <v>28634</v>
      </c>
      <c r="C1163">
        <v>12</v>
      </c>
      <c r="D1163">
        <v>47.5</v>
      </c>
      <c r="E1163">
        <v>0.7</v>
      </c>
      <c r="F1163">
        <v>20.95</v>
      </c>
      <c r="G1163">
        <v>20.32</v>
      </c>
    </row>
    <row r="1164" spans="1:7" x14ac:dyDescent="0.35">
      <c r="A1164" t="s">
        <v>24499</v>
      </c>
      <c r="B1164" t="s">
        <v>28635</v>
      </c>
      <c r="C1164">
        <v>6</v>
      </c>
      <c r="D1164">
        <v>40</v>
      </c>
      <c r="E1164">
        <v>0.7</v>
      </c>
      <c r="F1164">
        <v>23.75</v>
      </c>
      <c r="G1164">
        <v>23.04</v>
      </c>
    </row>
    <row r="1165" spans="1:7" x14ac:dyDescent="0.35">
      <c r="A1165" t="s">
        <v>24500</v>
      </c>
      <c r="B1165" t="s">
        <v>28636</v>
      </c>
      <c r="C1165">
        <v>6</v>
      </c>
      <c r="D1165">
        <v>0</v>
      </c>
      <c r="E1165">
        <v>1</v>
      </c>
      <c r="F1165">
        <v>1.5</v>
      </c>
      <c r="G1165">
        <v>1.5</v>
      </c>
    </row>
    <row r="1166" spans="1:7" x14ac:dyDescent="0.35">
      <c r="A1166" t="s">
        <v>24501</v>
      </c>
      <c r="B1166" t="s">
        <v>28637</v>
      </c>
      <c r="C1166">
        <v>6</v>
      </c>
      <c r="D1166">
        <v>40</v>
      </c>
      <c r="E1166">
        <v>0.7</v>
      </c>
      <c r="F1166">
        <v>13.35</v>
      </c>
      <c r="G1166">
        <v>12.95</v>
      </c>
    </row>
    <row r="1167" spans="1:7" x14ac:dyDescent="0.35">
      <c r="A1167" t="s">
        <v>24502</v>
      </c>
      <c r="B1167" t="s">
        <v>28638</v>
      </c>
      <c r="C1167">
        <v>6</v>
      </c>
      <c r="D1167">
        <v>19.5</v>
      </c>
      <c r="E1167">
        <v>0.75</v>
      </c>
      <c r="F1167">
        <v>8.65</v>
      </c>
      <c r="G1167">
        <v>8.39</v>
      </c>
    </row>
    <row r="1168" spans="1:7" x14ac:dyDescent="0.35">
      <c r="A1168" t="s">
        <v>24503</v>
      </c>
      <c r="B1168" t="s">
        <v>28639</v>
      </c>
      <c r="C1168">
        <v>6</v>
      </c>
      <c r="D1168">
        <v>19.5</v>
      </c>
      <c r="E1168">
        <v>0.75</v>
      </c>
      <c r="F1168">
        <v>13.05</v>
      </c>
      <c r="G1168">
        <v>12.66</v>
      </c>
    </row>
    <row r="1169" spans="1:7" x14ac:dyDescent="0.35">
      <c r="A1169" t="s">
        <v>24504</v>
      </c>
      <c r="B1169" t="s">
        <v>28640</v>
      </c>
      <c r="C1169">
        <v>6</v>
      </c>
      <c r="D1169">
        <v>20</v>
      </c>
      <c r="E1169">
        <v>0.75</v>
      </c>
      <c r="F1169">
        <v>31.25</v>
      </c>
      <c r="G1169">
        <v>30.31</v>
      </c>
    </row>
    <row r="1170" spans="1:7" x14ac:dyDescent="0.35">
      <c r="A1170" t="s">
        <v>24505</v>
      </c>
      <c r="B1170" t="s">
        <v>28641</v>
      </c>
      <c r="C1170">
        <v>6</v>
      </c>
      <c r="D1170">
        <v>20</v>
      </c>
      <c r="E1170">
        <v>0.75</v>
      </c>
      <c r="F1170">
        <v>7.15</v>
      </c>
      <c r="G1170">
        <v>6.79</v>
      </c>
    </row>
    <row r="1171" spans="1:7" x14ac:dyDescent="0.35">
      <c r="A1171" t="s">
        <v>24506</v>
      </c>
      <c r="B1171" t="s">
        <v>28642</v>
      </c>
      <c r="C1171">
        <v>6</v>
      </c>
      <c r="D1171">
        <v>20</v>
      </c>
      <c r="E1171">
        <v>0.75</v>
      </c>
      <c r="F1171">
        <v>6.25</v>
      </c>
      <c r="G1171">
        <v>5.94</v>
      </c>
    </row>
    <row r="1172" spans="1:7" x14ac:dyDescent="0.35">
      <c r="A1172" t="s">
        <v>24507</v>
      </c>
      <c r="B1172" t="s">
        <v>28643</v>
      </c>
      <c r="C1172">
        <v>6</v>
      </c>
      <c r="D1172">
        <v>20</v>
      </c>
      <c r="E1172">
        <v>0.75</v>
      </c>
      <c r="F1172">
        <v>6.25</v>
      </c>
      <c r="G1172">
        <v>5.94</v>
      </c>
    </row>
    <row r="1173" spans="1:7" x14ac:dyDescent="0.35">
      <c r="A1173" t="s">
        <v>24508</v>
      </c>
      <c r="B1173" t="s">
        <v>28644</v>
      </c>
      <c r="C1173">
        <v>6</v>
      </c>
      <c r="D1173">
        <v>41</v>
      </c>
      <c r="E1173">
        <v>0.7</v>
      </c>
      <c r="F1173">
        <v>5.45</v>
      </c>
      <c r="G1173">
        <v>5.29</v>
      </c>
    </row>
    <row r="1174" spans="1:7" x14ac:dyDescent="0.35">
      <c r="A1174" t="s">
        <v>24509</v>
      </c>
      <c r="B1174" t="s">
        <v>28645</v>
      </c>
      <c r="C1174">
        <v>6</v>
      </c>
      <c r="D1174">
        <v>43.8</v>
      </c>
      <c r="E1174">
        <v>0.7</v>
      </c>
      <c r="F1174">
        <v>19.95</v>
      </c>
      <c r="G1174">
        <v>19.350000000000001</v>
      </c>
    </row>
    <row r="1175" spans="1:7" x14ac:dyDescent="0.35">
      <c r="A1175" t="s">
        <v>24510</v>
      </c>
      <c r="B1175" t="s">
        <v>28646</v>
      </c>
      <c r="C1175">
        <v>6</v>
      </c>
      <c r="D1175">
        <v>19</v>
      </c>
      <c r="E1175">
        <v>0.75</v>
      </c>
      <c r="F1175">
        <v>11.95</v>
      </c>
      <c r="G1175">
        <v>11.59</v>
      </c>
    </row>
    <row r="1176" spans="1:7" x14ac:dyDescent="0.35">
      <c r="A1176" t="s">
        <v>24511</v>
      </c>
      <c r="B1176" t="s">
        <v>28647</v>
      </c>
      <c r="C1176">
        <v>6</v>
      </c>
      <c r="D1176">
        <v>20</v>
      </c>
      <c r="E1176">
        <v>0.75</v>
      </c>
      <c r="F1176">
        <v>20.75</v>
      </c>
      <c r="G1176">
        <v>20.13</v>
      </c>
    </row>
    <row r="1177" spans="1:7" x14ac:dyDescent="0.35">
      <c r="A1177" t="s">
        <v>24512</v>
      </c>
      <c r="B1177" t="s">
        <v>28648</v>
      </c>
      <c r="C1177">
        <v>6</v>
      </c>
      <c r="D1177">
        <v>20</v>
      </c>
      <c r="E1177">
        <v>0.75</v>
      </c>
      <c r="F1177">
        <v>28.95</v>
      </c>
      <c r="G1177">
        <v>28.08</v>
      </c>
    </row>
    <row r="1178" spans="1:7" x14ac:dyDescent="0.35">
      <c r="A1178" t="s">
        <v>24513</v>
      </c>
      <c r="B1178" t="s">
        <v>28649</v>
      </c>
      <c r="C1178">
        <v>4</v>
      </c>
      <c r="D1178">
        <v>20</v>
      </c>
      <c r="E1178">
        <v>0.75</v>
      </c>
      <c r="F1178">
        <v>16.95</v>
      </c>
      <c r="G1178">
        <v>16.440000000000001</v>
      </c>
    </row>
    <row r="1179" spans="1:7" x14ac:dyDescent="0.35">
      <c r="A1179" t="s">
        <v>24514</v>
      </c>
      <c r="B1179" t="s">
        <v>28650</v>
      </c>
      <c r="C1179">
        <v>6</v>
      </c>
      <c r="D1179">
        <v>12</v>
      </c>
      <c r="E1179">
        <v>0.75</v>
      </c>
      <c r="F1179">
        <v>4.55</v>
      </c>
      <c r="G1179">
        <v>4.41</v>
      </c>
    </row>
    <row r="1180" spans="1:7" x14ac:dyDescent="0.35">
      <c r="A1180" t="s">
        <v>24515</v>
      </c>
      <c r="B1180" t="s">
        <v>28651</v>
      </c>
      <c r="C1180">
        <v>6</v>
      </c>
      <c r="D1180">
        <v>15</v>
      </c>
      <c r="E1180">
        <v>0.75</v>
      </c>
      <c r="F1180">
        <v>4.6500000000000004</v>
      </c>
      <c r="G1180">
        <v>4.51</v>
      </c>
    </row>
    <row r="1181" spans="1:7" x14ac:dyDescent="0.35">
      <c r="A1181" t="s">
        <v>24516</v>
      </c>
      <c r="B1181" t="s">
        <v>28652</v>
      </c>
      <c r="C1181">
        <v>6</v>
      </c>
      <c r="D1181">
        <v>19</v>
      </c>
      <c r="E1181">
        <v>0.75</v>
      </c>
      <c r="F1181">
        <v>9.25</v>
      </c>
      <c r="G1181">
        <v>8.9700000000000006</v>
      </c>
    </row>
    <row r="1182" spans="1:7" x14ac:dyDescent="0.35">
      <c r="A1182" t="s">
        <v>24517</v>
      </c>
      <c r="B1182" t="s">
        <v>28653</v>
      </c>
      <c r="C1182">
        <v>6</v>
      </c>
      <c r="D1182">
        <v>19</v>
      </c>
      <c r="E1182">
        <v>0.75</v>
      </c>
      <c r="F1182">
        <v>4.1500000000000004</v>
      </c>
      <c r="G1182">
        <v>4.03</v>
      </c>
    </row>
    <row r="1183" spans="1:7" x14ac:dyDescent="0.35">
      <c r="A1183" t="s">
        <v>24518</v>
      </c>
      <c r="B1183" t="s">
        <v>28654</v>
      </c>
      <c r="C1183">
        <v>8</v>
      </c>
      <c r="D1183">
        <v>19</v>
      </c>
      <c r="E1183">
        <v>0.2</v>
      </c>
      <c r="F1183">
        <v>2.35</v>
      </c>
      <c r="G1183">
        <v>2.2799999999999998</v>
      </c>
    </row>
    <row r="1184" spans="1:7" x14ac:dyDescent="0.35">
      <c r="A1184" t="s">
        <v>24519</v>
      </c>
      <c r="B1184" t="s">
        <v>28655</v>
      </c>
      <c r="C1184">
        <v>6</v>
      </c>
      <c r="D1184">
        <v>20</v>
      </c>
      <c r="E1184">
        <v>0.75</v>
      </c>
      <c r="F1184">
        <v>17.850000000000001</v>
      </c>
      <c r="G1184">
        <v>17.309999999999999</v>
      </c>
    </row>
    <row r="1185" spans="1:7" x14ac:dyDescent="0.35">
      <c r="A1185" t="s">
        <v>24520</v>
      </c>
      <c r="B1185" t="s">
        <v>28656</v>
      </c>
      <c r="C1185">
        <v>6</v>
      </c>
      <c r="D1185">
        <v>18</v>
      </c>
      <c r="E1185">
        <v>0.75</v>
      </c>
      <c r="F1185">
        <v>6.05</v>
      </c>
      <c r="G1185">
        <v>5.87</v>
      </c>
    </row>
    <row r="1186" spans="1:7" x14ac:dyDescent="0.35">
      <c r="A1186" t="s">
        <v>24521</v>
      </c>
      <c r="B1186" t="s">
        <v>28657</v>
      </c>
      <c r="C1186">
        <v>6</v>
      </c>
      <c r="D1186">
        <v>40</v>
      </c>
      <c r="E1186">
        <v>0.7</v>
      </c>
      <c r="F1186">
        <v>21.65</v>
      </c>
      <c r="G1186">
        <v>21</v>
      </c>
    </row>
    <row r="1187" spans="1:7" x14ac:dyDescent="0.35">
      <c r="A1187" t="s">
        <v>24522</v>
      </c>
      <c r="B1187" t="s">
        <v>28658</v>
      </c>
      <c r="C1187">
        <v>6</v>
      </c>
      <c r="D1187">
        <v>40</v>
      </c>
      <c r="E1187">
        <v>1</v>
      </c>
      <c r="F1187">
        <v>25.95</v>
      </c>
      <c r="G1187">
        <v>25.17</v>
      </c>
    </row>
    <row r="1188" spans="1:7" x14ac:dyDescent="0.35">
      <c r="A1188" t="s">
        <v>24523</v>
      </c>
      <c r="B1188" t="s">
        <v>28659</v>
      </c>
      <c r="C1188">
        <v>6</v>
      </c>
      <c r="D1188">
        <v>40</v>
      </c>
      <c r="E1188">
        <v>0.7</v>
      </c>
      <c r="F1188">
        <v>26.85</v>
      </c>
      <c r="G1188">
        <v>26.04</v>
      </c>
    </row>
    <row r="1189" spans="1:7" x14ac:dyDescent="0.35">
      <c r="A1189" t="s">
        <v>24524</v>
      </c>
      <c r="B1189" t="s">
        <v>28660</v>
      </c>
      <c r="C1189">
        <v>6</v>
      </c>
      <c r="D1189">
        <v>38.4</v>
      </c>
      <c r="E1189">
        <v>0.7</v>
      </c>
      <c r="F1189">
        <v>7.65</v>
      </c>
      <c r="G1189">
        <v>7.42</v>
      </c>
    </row>
    <row r="1190" spans="1:7" x14ac:dyDescent="0.35">
      <c r="A1190" t="s">
        <v>24525</v>
      </c>
      <c r="B1190" t="s">
        <v>28661</v>
      </c>
      <c r="C1190">
        <v>6</v>
      </c>
      <c r="D1190">
        <v>40.200000000000003</v>
      </c>
      <c r="E1190">
        <v>0.7</v>
      </c>
      <c r="F1190">
        <v>18.45</v>
      </c>
      <c r="G1190">
        <v>17.899999999999999</v>
      </c>
    </row>
    <row r="1191" spans="1:7" x14ac:dyDescent="0.35">
      <c r="A1191" t="s">
        <v>24526</v>
      </c>
      <c r="B1191" t="s">
        <v>28662</v>
      </c>
      <c r="C1191">
        <v>6</v>
      </c>
      <c r="D1191">
        <v>38</v>
      </c>
      <c r="E1191">
        <v>0.7</v>
      </c>
      <c r="F1191">
        <v>13.75</v>
      </c>
      <c r="G1191">
        <v>13.34</v>
      </c>
    </row>
    <row r="1192" spans="1:7" x14ac:dyDescent="0.35">
      <c r="A1192" t="s">
        <v>24527</v>
      </c>
      <c r="B1192" t="s">
        <v>28663</v>
      </c>
      <c r="C1192">
        <v>6</v>
      </c>
      <c r="D1192">
        <v>38</v>
      </c>
      <c r="E1192">
        <v>0.7</v>
      </c>
      <c r="F1192">
        <v>29.85</v>
      </c>
      <c r="G1192">
        <v>28.95</v>
      </c>
    </row>
    <row r="1193" spans="1:7" x14ac:dyDescent="0.35">
      <c r="A1193" t="s">
        <v>24528</v>
      </c>
      <c r="B1193" t="s">
        <v>28664</v>
      </c>
      <c r="C1193">
        <v>6</v>
      </c>
      <c r="D1193">
        <v>38</v>
      </c>
      <c r="E1193">
        <v>0.7</v>
      </c>
      <c r="F1193">
        <v>22.95</v>
      </c>
      <c r="G1193">
        <v>22.26</v>
      </c>
    </row>
    <row r="1194" spans="1:7" x14ac:dyDescent="0.35">
      <c r="A1194" t="s">
        <v>24529</v>
      </c>
      <c r="B1194" t="s">
        <v>28665</v>
      </c>
      <c r="C1194">
        <v>6</v>
      </c>
      <c r="D1194">
        <v>34</v>
      </c>
      <c r="E1194">
        <v>0.7</v>
      </c>
      <c r="F1194">
        <v>6.5</v>
      </c>
      <c r="G1194">
        <v>6.5</v>
      </c>
    </row>
    <row r="1195" spans="1:7" x14ac:dyDescent="0.35">
      <c r="A1195" t="s">
        <v>24530</v>
      </c>
      <c r="B1195" t="s">
        <v>28666</v>
      </c>
      <c r="C1195">
        <v>6</v>
      </c>
      <c r="D1195">
        <v>37.5</v>
      </c>
      <c r="E1195">
        <v>0.7</v>
      </c>
      <c r="F1195">
        <v>6.55</v>
      </c>
      <c r="G1195">
        <v>6.35</v>
      </c>
    </row>
    <row r="1196" spans="1:7" x14ac:dyDescent="0.35">
      <c r="A1196" t="s">
        <v>24531</v>
      </c>
      <c r="B1196" t="s">
        <v>28667</v>
      </c>
      <c r="C1196">
        <v>6</v>
      </c>
      <c r="D1196">
        <v>38</v>
      </c>
      <c r="E1196">
        <v>0.7</v>
      </c>
      <c r="F1196">
        <v>5.35</v>
      </c>
      <c r="G1196">
        <v>5.19</v>
      </c>
    </row>
    <row r="1197" spans="1:7" x14ac:dyDescent="0.35">
      <c r="A1197" t="s">
        <v>24532</v>
      </c>
      <c r="B1197" t="s">
        <v>28668</v>
      </c>
      <c r="C1197">
        <v>6</v>
      </c>
      <c r="D1197">
        <v>37.5</v>
      </c>
      <c r="E1197">
        <v>0.7</v>
      </c>
      <c r="F1197">
        <v>15.95</v>
      </c>
      <c r="G1197">
        <v>15.47</v>
      </c>
    </row>
    <row r="1198" spans="1:7" x14ac:dyDescent="0.35">
      <c r="A1198" t="s">
        <v>24533</v>
      </c>
      <c r="B1198" t="s">
        <v>28669</v>
      </c>
      <c r="C1198">
        <v>6</v>
      </c>
      <c r="D1198">
        <v>40</v>
      </c>
      <c r="E1198">
        <v>0.7</v>
      </c>
      <c r="F1198">
        <v>14.95</v>
      </c>
      <c r="G1198">
        <v>14.5</v>
      </c>
    </row>
    <row r="1199" spans="1:7" x14ac:dyDescent="0.35">
      <c r="A1199" t="s">
        <v>24534</v>
      </c>
      <c r="B1199" t="s">
        <v>28670</v>
      </c>
      <c r="C1199">
        <v>3</v>
      </c>
      <c r="D1199">
        <v>45</v>
      </c>
      <c r="E1199">
        <v>0.7</v>
      </c>
      <c r="F1199">
        <v>19.75</v>
      </c>
      <c r="G1199">
        <v>19.16</v>
      </c>
    </row>
    <row r="1200" spans="1:7" x14ac:dyDescent="0.35">
      <c r="A1200" t="s">
        <v>24535</v>
      </c>
      <c r="B1200" t="s">
        <v>28671</v>
      </c>
      <c r="C1200">
        <v>6</v>
      </c>
      <c r="D1200">
        <v>40</v>
      </c>
      <c r="E1200">
        <v>0.7</v>
      </c>
      <c r="F1200">
        <v>25.35</v>
      </c>
      <c r="G1200">
        <v>24.59</v>
      </c>
    </row>
    <row r="1201" spans="1:7" x14ac:dyDescent="0.35">
      <c r="A1201" t="s">
        <v>24536</v>
      </c>
      <c r="B1201" t="s">
        <v>28672</v>
      </c>
      <c r="C1201">
        <v>6</v>
      </c>
      <c r="D1201">
        <v>40</v>
      </c>
      <c r="E1201">
        <v>0.7</v>
      </c>
      <c r="F1201">
        <v>25.35</v>
      </c>
      <c r="G1201">
        <v>24.59</v>
      </c>
    </row>
    <row r="1202" spans="1:7" x14ac:dyDescent="0.35">
      <c r="A1202" t="s">
        <v>24537</v>
      </c>
      <c r="B1202" t="s">
        <v>28673</v>
      </c>
      <c r="C1202">
        <v>6</v>
      </c>
      <c r="D1202">
        <v>46</v>
      </c>
      <c r="E1202">
        <v>0.7</v>
      </c>
      <c r="F1202">
        <v>23</v>
      </c>
      <c r="G1202">
        <v>23</v>
      </c>
    </row>
    <row r="1203" spans="1:7" x14ac:dyDescent="0.35">
      <c r="A1203" t="s">
        <v>24538</v>
      </c>
      <c r="B1203" t="s">
        <v>28674</v>
      </c>
      <c r="C1203">
        <v>6</v>
      </c>
      <c r="D1203">
        <v>46</v>
      </c>
      <c r="E1203">
        <v>0.7</v>
      </c>
      <c r="F1203">
        <v>24.95</v>
      </c>
      <c r="G1203">
        <v>24.2</v>
      </c>
    </row>
    <row r="1204" spans="1:7" x14ac:dyDescent="0.35">
      <c r="A1204" t="s">
        <v>24539</v>
      </c>
      <c r="B1204" t="s">
        <v>28675</v>
      </c>
      <c r="C1204">
        <v>6</v>
      </c>
      <c r="D1204">
        <v>40</v>
      </c>
      <c r="E1204">
        <v>0.7</v>
      </c>
      <c r="F1204">
        <v>12.65</v>
      </c>
      <c r="G1204">
        <v>12.27</v>
      </c>
    </row>
    <row r="1205" spans="1:7" x14ac:dyDescent="0.35">
      <c r="A1205" t="s">
        <v>24540</v>
      </c>
      <c r="B1205" t="s">
        <v>28676</v>
      </c>
      <c r="C1205">
        <v>12</v>
      </c>
      <c r="D1205">
        <v>40</v>
      </c>
      <c r="E1205">
        <v>0.7</v>
      </c>
      <c r="F1205">
        <v>5.55</v>
      </c>
      <c r="G1205">
        <v>5.38</v>
      </c>
    </row>
    <row r="1206" spans="1:7" x14ac:dyDescent="0.35">
      <c r="A1206" t="s">
        <v>24541</v>
      </c>
      <c r="B1206" t="s">
        <v>28676</v>
      </c>
      <c r="C1206">
        <v>6</v>
      </c>
      <c r="D1206">
        <v>40</v>
      </c>
      <c r="E1206">
        <v>0.7</v>
      </c>
      <c r="F1206">
        <v>4.8499999999999996</v>
      </c>
      <c r="G1206">
        <v>4.7</v>
      </c>
    </row>
    <row r="1207" spans="1:7" x14ac:dyDescent="0.35">
      <c r="A1207" t="s">
        <v>24542</v>
      </c>
      <c r="B1207" t="s">
        <v>28677</v>
      </c>
      <c r="C1207">
        <v>6</v>
      </c>
      <c r="D1207">
        <v>40</v>
      </c>
      <c r="E1207">
        <v>1</v>
      </c>
      <c r="F1207">
        <v>5.75</v>
      </c>
      <c r="G1207">
        <v>5.58</v>
      </c>
    </row>
    <row r="1208" spans="1:7" x14ac:dyDescent="0.35">
      <c r="A1208" t="s">
        <v>24543</v>
      </c>
      <c r="B1208" t="s">
        <v>28678</v>
      </c>
      <c r="C1208">
        <v>6</v>
      </c>
      <c r="D1208">
        <v>16.5</v>
      </c>
      <c r="E1208">
        <v>0.7</v>
      </c>
      <c r="F1208">
        <v>5.95</v>
      </c>
      <c r="G1208">
        <v>5.77</v>
      </c>
    </row>
    <row r="1209" spans="1:7" x14ac:dyDescent="0.35">
      <c r="A1209" t="s">
        <v>24544</v>
      </c>
      <c r="B1209" t="s">
        <v>28679</v>
      </c>
      <c r="C1209">
        <v>6</v>
      </c>
      <c r="D1209">
        <v>16.5</v>
      </c>
      <c r="E1209">
        <v>1</v>
      </c>
      <c r="F1209">
        <v>8.4499999999999993</v>
      </c>
      <c r="G1209">
        <v>8.1999999999999993</v>
      </c>
    </row>
    <row r="1210" spans="1:7" x14ac:dyDescent="0.35">
      <c r="A1210" t="s">
        <v>24545</v>
      </c>
      <c r="B1210" t="s">
        <v>28680</v>
      </c>
      <c r="C1210">
        <v>6</v>
      </c>
      <c r="D1210">
        <v>47.4</v>
      </c>
      <c r="E1210">
        <v>0.7</v>
      </c>
      <c r="F1210">
        <v>18.95</v>
      </c>
      <c r="G1210">
        <v>18.38</v>
      </c>
    </row>
    <row r="1211" spans="1:7" x14ac:dyDescent="0.35">
      <c r="A1211" t="s">
        <v>24546</v>
      </c>
      <c r="B1211" t="s">
        <v>28681</v>
      </c>
      <c r="C1211">
        <v>6</v>
      </c>
      <c r="D1211">
        <v>40</v>
      </c>
      <c r="E1211">
        <v>0.7</v>
      </c>
      <c r="F1211">
        <v>19.55</v>
      </c>
      <c r="G1211">
        <v>18.96</v>
      </c>
    </row>
    <row r="1212" spans="1:7" x14ac:dyDescent="0.35">
      <c r="A1212" t="s">
        <v>24547</v>
      </c>
      <c r="B1212" t="s">
        <v>28682</v>
      </c>
      <c r="C1212">
        <v>6</v>
      </c>
      <c r="D1212">
        <v>43.4</v>
      </c>
      <c r="E1212">
        <v>0.7</v>
      </c>
      <c r="F1212">
        <v>20.75</v>
      </c>
      <c r="G1212">
        <v>20.13</v>
      </c>
    </row>
    <row r="1213" spans="1:7" x14ac:dyDescent="0.35">
      <c r="A1213" t="s">
        <v>24548</v>
      </c>
      <c r="B1213" t="s">
        <v>28683</v>
      </c>
      <c r="C1213">
        <v>24</v>
      </c>
      <c r="D1213">
        <v>45</v>
      </c>
      <c r="E1213">
        <v>0.15</v>
      </c>
      <c r="F1213">
        <v>6</v>
      </c>
      <c r="G1213">
        <v>6</v>
      </c>
    </row>
    <row r="1214" spans="1:7" x14ac:dyDescent="0.35">
      <c r="A1214" t="s">
        <v>24549</v>
      </c>
      <c r="B1214" t="s">
        <v>28684</v>
      </c>
      <c r="C1214">
        <v>6</v>
      </c>
      <c r="D1214">
        <v>43</v>
      </c>
      <c r="E1214">
        <v>0.7</v>
      </c>
      <c r="F1214">
        <v>198.75</v>
      </c>
      <c r="G1214">
        <v>192.79</v>
      </c>
    </row>
    <row r="1215" spans="1:7" x14ac:dyDescent="0.35">
      <c r="A1215" t="s">
        <v>24550</v>
      </c>
      <c r="B1215" t="s">
        <v>28685</v>
      </c>
      <c r="C1215">
        <v>1</v>
      </c>
      <c r="D1215">
        <v>43.8</v>
      </c>
      <c r="E1215">
        <v>0.7</v>
      </c>
      <c r="F1215">
        <v>499.85</v>
      </c>
      <c r="G1215">
        <v>484.85</v>
      </c>
    </row>
    <row r="1216" spans="1:7" x14ac:dyDescent="0.35">
      <c r="A1216" t="s">
        <v>24551</v>
      </c>
      <c r="B1216" t="s">
        <v>28686</v>
      </c>
      <c r="C1216">
        <v>1</v>
      </c>
      <c r="D1216">
        <v>43.2</v>
      </c>
      <c r="E1216">
        <v>0.7</v>
      </c>
      <c r="F1216">
        <v>3989.95</v>
      </c>
      <c r="G1216">
        <v>3790.45</v>
      </c>
    </row>
    <row r="1217" spans="1:7" x14ac:dyDescent="0.35">
      <c r="A1217" t="s">
        <v>24552</v>
      </c>
      <c r="B1217" t="s">
        <v>28687</v>
      </c>
      <c r="C1217">
        <v>6</v>
      </c>
      <c r="D1217">
        <v>46.5</v>
      </c>
      <c r="E1217">
        <v>0.7</v>
      </c>
      <c r="F1217">
        <v>47.65</v>
      </c>
      <c r="G1217">
        <v>46.22</v>
      </c>
    </row>
    <row r="1218" spans="1:7" x14ac:dyDescent="0.35">
      <c r="A1218" t="s">
        <v>24553</v>
      </c>
      <c r="B1218" t="s">
        <v>28688</v>
      </c>
      <c r="C1218">
        <v>1</v>
      </c>
      <c r="D1218">
        <v>45</v>
      </c>
      <c r="E1218">
        <v>0.7</v>
      </c>
      <c r="F1218">
        <v>892.55</v>
      </c>
      <c r="G1218">
        <v>865.77</v>
      </c>
    </row>
    <row r="1219" spans="1:7" x14ac:dyDescent="0.35">
      <c r="A1219" t="s">
        <v>24554</v>
      </c>
      <c r="B1219" t="s">
        <v>28689</v>
      </c>
      <c r="C1219">
        <v>6</v>
      </c>
      <c r="D1219">
        <v>46.9</v>
      </c>
      <c r="E1219">
        <v>0.7</v>
      </c>
      <c r="F1219">
        <v>254.85</v>
      </c>
      <c r="G1219">
        <v>247.2</v>
      </c>
    </row>
    <row r="1220" spans="1:7" x14ac:dyDescent="0.35">
      <c r="A1220" t="s">
        <v>24555</v>
      </c>
      <c r="B1220" t="s">
        <v>28690</v>
      </c>
      <c r="C1220">
        <v>6</v>
      </c>
      <c r="D1220">
        <v>46.5</v>
      </c>
      <c r="E1220">
        <v>0.7</v>
      </c>
      <c r="F1220">
        <v>88.55</v>
      </c>
      <c r="G1220">
        <v>85.89</v>
      </c>
    </row>
    <row r="1221" spans="1:7" x14ac:dyDescent="0.35">
      <c r="A1221" t="s">
        <v>24556</v>
      </c>
      <c r="B1221" t="s">
        <v>28691</v>
      </c>
      <c r="C1221">
        <v>6</v>
      </c>
      <c r="D1221">
        <v>45.8</v>
      </c>
      <c r="E1221">
        <v>0.7</v>
      </c>
      <c r="F1221">
        <v>89.75</v>
      </c>
      <c r="G1221">
        <v>87.06</v>
      </c>
    </row>
    <row r="1222" spans="1:7" x14ac:dyDescent="0.35">
      <c r="A1222" t="s">
        <v>24557</v>
      </c>
      <c r="B1222" t="s">
        <v>28692</v>
      </c>
      <c r="C1222">
        <v>6</v>
      </c>
      <c r="D1222">
        <v>43</v>
      </c>
      <c r="E1222">
        <v>0.7</v>
      </c>
      <c r="F1222">
        <v>24.85</v>
      </c>
      <c r="G1222">
        <v>24.1</v>
      </c>
    </row>
    <row r="1223" spans="1:7" x14ac:dyDescent="0.35">
      <c r="A1223" t="s">
        <v>24558</v>
      </c>
      <c r="B1223" t="s">
        <v>28693</v>
      </c>
      <c r="C1223">
        <v>6</v>
      </c>
      <c r="D1223">
        <v>43</v>
      </c>
      <c r="E1223">
        <v>1</v>
      </c>
      <c r="F1223">
        <v>33.65</v>
      </c>
      <c r="G1223">
        <v>32.64</v>
      </c>
    </row>
    <row r="1224" spans="1:7" x14ac:dyDescent="0.35">
      <c r="A1224" t="s">
        <v>24559</v>
      </c>
      <c r="B1224" t="s">
        <v>28694</v>
      </c>
      <c r="C1224">
        <v>6</v>
      </c>
      <c r="D1224">
        <v>43</v>
      </c>
      <c r="E1224">
        <v>0.7</v>
      </c>
      <c r="F1224">
        <v>39.950000000000003</v>
      </c>
      <c r="G1224">
        <v>38.75</v>
      </c>
    </row>
    <row r="1225" spans="1:7" x14ac:dyDescent="0.35">
      <c r="A1225" t="s">
        <v>24560</v>
      </c>
      <c r="B1225" t="s">
        <v>28695</v>
      </c>
      <c r="C1225">
        <v>6</v>
      </c>
      <c r="D1225">
        <v>43</v>
      </c>
      <c r="E1225">
        <v>0.7</v>
      </c>
      <c r="F1225">
        <v>23.75</v>
      </c>
      <c r="G1225">
        <v>23.04</v>
      </c>
    </row>
    <row r="1226" spans="1:7" x14ac:dyDescent="0.35">
      <c r="A1226" t="s">
        <v>24561</v>
      </c>
      <c r="B1226" t="s">
        <v>28696</v>
      </c>
      <c r="C1226">
        <v>6</v>
      </c>
      <c r="D1226">
        <v>42</v>
      </c>
      <c r="E1226">
        <v>0.7</v>
      </c>
      <c r="F1226">
        <v>35</v>
      </c>
      <c r="G1226">
        <v>35</v>
      </c>
    </row>
    <row r="1227" spans="1:7" x14ac:dyDescent="0.35">
      <c r="A1227" t="s">
        <v>24562</v>
      </c>
      <c r="B1227" t="s">
        <v>28697</v>
      </c>
      <c r="C1227">
        <v>6</v>
      </c>
      <c r="D1227">
        <v>50</v>
      </c>
      <c r="E1227">
        <v>1</v>
      </c>
      <c r="F1227">
        <v>9.9499999999999993</v>
      </c>
      <c r="G1227">
        <v>9.65</v>
      </c>
    </row>
    <row r="1228" spans="1:7" x14ac:dyDescent="0.35">
      <c r="A1228" t="s">
        <v>24563</v>
      </c>
      <c r="B1228" t="s">
        <v>28698</v>
      </c>
      <c r="C1228">
        <v>6</v>
      </c>
      <c r="D1228">
        <v>42</v>
      </c>
      <c r="E1228">
        <v>0.7</v>
      </c>
      <c r="F1228">
        <v>38.25</v>
      </c>
      <c r="G1228">
        <v>37.1</v>
      </c>
    </row>
    <row r="1229" spans="1:7" x14ac:dyDescent="0.35">
      <c r="A1229" t="s">
        <v>24564</v>
      </c>
      <c r="B1229" t="s">
        <v>28699</v>
      </c>
      <c r="C1229">
        <v>6</v>
      </c>
      <c r="D1229">
        <v>40</v>
      </c>
      <c r="E1229">
        <v>1</v>
      </c>
      <c r="F1229">
        <v>15.95</v>
      </c>
      <c r="G1229">
        <v>15.47</v>
      </c>
    </row>
    <row r="1230" spans="1:7" x14ac:dyDescent="0.35">
      <c r="A1230" t="s">
        <v>24565</v>
      </c>
      <c r="B1230" t="s">
        <v>28700</v>
      </c>
      <c r="C1230">
        <v>6</v>
      </c>
      <c r="D1230">
        <v>40</v>
      </c>
      <c r="E1230">
        <v>0.7</v>
      </c>
      <c r="F1230">
        <v>9.65</v>
      </c>
      <c r="G1230">
        <v>9.36</v>
      </c>
    </row>
    <row r="1231" spans="1:7" x14ac:dyDescent="0.35">
      <c r="A1231" t="s">
        <v>24566</v>
      </c>
      <c r="B1231" t="s">
        <v>28701</v>
      </c>
      <c r="C1231">
        <v>6</v>
      </c>
      <c r="D1231">
        <v>40</v>
      </c>
      <c r="E1231">
        <v>1</v>
      </c>
      <c r="F1231">
        <v>7.45</v>
      </c>
      <c r="G1231">
        <v>7.23</v>
      </c>
    </row>
    <row r="1232" spans="1:7" x14ac:dyDescent="0.35">
      <c r="A1232" t="s">
        <v>24567</v>
      </c>
      <c r="B1232" t="s">
        <v>28702</v>
      </c>
      <c r="C1232">
        <v>6</v>
      </c>
      <c r="D1232">
        <v>55</v>
      </c>
      <c r="E1232">
        <v>1</v>
      </c>
      <c r="F1232">
        <v>10.65</v>
      </c>
      <c r="G1232">
        <v>10.119999999999999</v>
      </c>
    </row>
    <row r="1233" spans="1:7" x14ac:dyDescent="0.35">
      <c r="A1233" t="s">
        <v>24568</v>
      </c>
      <c r="B1233" t="s">
        <v>28703</v>
      </c>
      <c r="C1233">
        <v>6</v>
      </c>
      <c r="D1233">
        <v>18</v>
      </c>
      <c r="E1233">
        <v>0.7</v>
      </c>
      <c r="F1233">
        <v>14.85</v>
      </c>
      <c r="G1233">
        <v>14.4</v>
      </c>
    </row>
    <row r="1234" spans="1:7" x14ac:dyDescent="0.35">
      <c r="A1234" t="s">
        <v>24569</v>
      </c>
      <c r="B1234" t="s">
        <v>28704</v>
      </c>
      <c r="C1234">
        <v>6</v>
      </c>
      <c r="D1234">
        <v>40</v>
      </c>
      <c r="E1234">
        <v>0.7</v>
      </c>
      <c r="F1234">
        <v>5</v>
      </c>
      <c r="G1234">
        <v>5</v>
      </c>
    </row>
    <row r="1235" spans="1:7" x14ac:dyDescent="0.35">
      <c r="A1235" t="s">
        <v>24570</v>
      </c>
      <c r="B1235" t="s">
        <v>28705</v>
      </c>
      <c r="C1235">
        <v>6</v>
      </c>
      <c r="D1235">
        <v>30</v>
      </c>
      <c r="E1235">
        <v>0.7</v>
      </c>
      <c r="F1235">
        <v>18.95</v>
      </c>
      <c r="G1235">
        <v>18.38</v>
      </c>
    </row>
    <row r="1236" spans="1:7" x14ac:dyDescent="0.35">
      <c r="A1236" t="s">
        <v>24571</v>
      </c>
      <c r="B1236" t="s">
        <v>28706</v>
      </c>
      <c r="C1236">
        <v>6</v>
      </c>
      <c r="D1236">
        <v>40</v>
      </c>
      <c r="E1236">
        <v>0.7</v>
      </c>
      <c r="F1236">
        <v>20.95</v>
      </c>
      <c r="G1236">
        <v>20.32</v>
      </c>
    </row>
    <row r="1237" spans="1:7" x14ac:dyDescent="0.35">
      <c r="A1237" t="s">
        <v>24572</v>
      </c>
      <c r="B1237" t="s">
        <v>28707</v>
      </c>
      <c r="C1237">
        <v>6</v>
      </c>
      <c r="D1237">
        <v>40</v>
      </c>
      <c r="E1237">
        <v>0.7</v>
      </c>
      <c r="F1237">
        <v>25.95</v>
      </c>
      <c r="G1237">
        <v>25.17</v>
      </c>
    </row>
    <row r="1238" spans="1:7" x14ac:dyDescent="0.35">
      <c r="A1238" t="s">
        <v>24573</v>
      </c>
      <c r="B1238" t="s">
        <v>28708</v>
      </c>
      <c r="C1238">
        <v>6</v>
      </c>
      <c r="D1238">
        <v>66.900000000000006</v>
      </c>
      <c r="E1238">
        <v>0.7</v>
      </c>
      <c r="F1238">
        <v>37.85</v>
      </c>
      <c r="G1238">
        <v>36.71</v>
      </c>
    </row>
    <row r="1239" spans="1:7" x14ac:dyDescent="0.35">
      <c r="A1239" t="s">
        <v>24574</v>
      </c>
      <c r="B1239" t="s">
        <v>28709</v>
      </c>
      <c r="C1239">
        <v>6</v>
      </c>
      <c r="D1239">
        <v>40</v>
      </c>
      <c r="E1239">
        <v>0.7</v>
      </c>
      <c r="F1239">
        <v>13.75</v>
      </c>
      <c r="G1239">
        <v>13.06</v>
      </c>
    </row>
    <row r="1240" spans="1:7" x14ac:dyDescent="0.35">
      <c r="A1240" t="s">
        <v>24575</v>
      </c>
      <c r="B1240" t="s">
        <v>28710</v>
      </c>
      <c r="C1240">
        <v>12</v>
      </c>
      <c r="D1240">
        <v>42</v>
      </c>
      <c r="E1240">
        <v>1</v>
      </c>
      <c r="F1240">
        <v>17.45</v>
      </c>
      <c r="G1240">
        <v>16.579999999999998</v>
      </c>
    </row>
    <row r="1241" spans="1:7" x14ac:dyDescent="0.35">
      <c r="A1241" t="s">
        <v>24576</v>
      </c>
      <c r="B1241" t="s">
        <v>28711</v>
      </c>
      <c r="C1241">
        <v>6</v>
      </c>
      <c r="D1241">
        <v>42</v>
      </c>
      <c r="E1241">
        <v>0.7</v>
      </c>
      <c r="F1241">
        <v>23.45</v>
      </c>
      <c r="G1241">
        <v>23.45</v>
      </c>
    </row>
    <row r="1242" spans="1:7" x14ac:dyDescent="0.35">
      <c r="A1242" t="s">
        <v>24577</v>
      </c>
      <c r="B1242" t="s">
        <v>28712</v>
      </c>
      <c r="C1242">
        <v>6</v>
      </c>
      <c r="D1242">
        <v>42</v>
      </c>
      <c r="E1242">
        <v>0.7</v>
      </c>
      <c r="F1242">
        <v>41.85</v>
      </c>
      <c r="G1242">
        <v>40.590000000000003</v>
      </c>
    </row>
    <row r="1243" spans="1:7" x14ac:dyDescent="0.35">
      <c r="A1243" t="s">
        <v>24578</v>
      </c>
      <c r="B1243" t="s">
        <v>28713</v>
      </c>
      <c r="C1243">
        <v>6</v>
      </c>
      <c r="D1243">
        <v>41.8</v>
      </c>
      <c r="E1243">
        <v>0.7</v>
      </c>
      <c r="F1243">
        <v>8.25</v>
      </c>
      <c r="G1243">
        <v>8</v>
      </c>
    </row>
    <row r="1244" spans="1:7" x14ac:dyDescent="0.35">
      <c r="A1244" t="s">
        <v>24579</v>
      </c>
      <c r="B1244" t="s">
        <v>28714</v>
      </c>
      <c r="C1244">
        <v>12</v>
      </c>
      <c r="D1244">
        <v>40</v>
      </c>
      <c r="E1244">
        <v>1</v>
      </c>
      <c r="F1244">
        <v>4.75</v>
      </c>
      <c r="G1244">
        <v>4.6100000000000003</v>
      </c>
    </row>
    <row r="1245" spans="1:7" x14ac:dyDescent="0.35">
      <c r="A1245" t="s">
        <v>24580</v>
      </c>
      <c r="B1245" t="s">
        <v>28715</v>
      </c>
      <c r="C1245">
        <v>6</v>
      </c>
      <c r="D1245">
        <v>44</v>
      </c>
      <c r="E1245">
        <v>1</v>
      </c>
      <c r="F1245">
        <v>12.85</v>
      </c>
      <c r="G1245">
        <v>12.46</v>
      </c>
    </row>
    <row r="1246" spans="1:7" x14ac:dyDescent="0.35">
      <c r="A1246" t="s">
        <v>24581</v>
      </c>
      <c r="B1246" t="s">
        <v>28716</v>
      </c>
      <c r="C1246">
        <v>6</v>
      </c>
      <c r="D1246">
        <v>41.5</v>
      </c>
      <c r="E1246">
        <v>0.5</v>
      </c>
      <c r="F1246">
        <v>10.95</v>
      </c>
      <c r="G1246">
        <v>10.62</v>
      </c>
    </row>
    <row r="1247" spans="1:7" x14ac:dyDescent="0.35">
      <c r="A1247" t="s">
        <v>24582</v>
      </c>
      <c r="B1247" t="s">
        <v>28717</v>
      </c>
      <c r="C1247">
        <v>6</v>
      </c>
      <c r="D1247">
        <v>42.5</v>
      </c>
      <c r="E1247">
        <v>0.5</v>
      </c>
      <c r="F1247">
        <v>15.75</v>
      </c>
      <c r="G1247">
        <v>15.28</v>
      </c>
    </row>
    <row r="1248" spans="1:7" x14ac:dyDescent="0.35">
      <c r="A1248" t="s">
        <v>24583</v>
      </c>
      <c r="B1248" t="s">
        <v>28718</v>
      </c>
      <c r="C1248">
        <v>6</v>
      </c>
      <c r="D1248">
        <v>43</v>
      </c>
      <c r="E1248">
        <v>0.7</v>
      </c>
      <c r="F1248">
        <v>46.95</v>
      </c>
      <c r="G1248">
        <v>45.54</v>
      </c>
    </row>
    <row r="1249" spans="1:7" x14ac:dyDescent="0.35">
      <c r="A1249" t="s">
        <v>24584</v>
      </c>
      <c r="B1249" t="s">
        <v>28719</v>
      </c>
      <c r="C1249">
        <v>6</v>
      </c>
      <c r="D1249">
        <v>43</v>
      </c>
      <c r="E1249">
        <v>0.7</v>
      </c>
      <c r="F1249">
        <v>60.45</v>
      </c>
      <c r="G1249">
        <v>58.64</v>
      </c>
    </row>
    <row r="1250" spans="1:7" x14ac:dyDescent="0.35">
      <c r="A1250" t="s">
        <v>24585</v>
      </c>
      <c r="B1250" t="s">
        <v>28720</v>
      </c>
      <c r="C1250">
        <v>6</v>
      </c>
      <c r="D1250">
        <v>43</v>
      </c>
      <c r="E1250">
        <v>0.7</v>
      </c>
      <c r="F1250">
        <v>79.650000000000006</v>
      </c>
      <c r="G1250">
        <v>77.260000000000005</v>
      </c>
    </row>
    <row r="1251" spans="1:7" x14ac:dyDescent="0.35">
      <c r="A1251" t="s">
        <v>24586</v>
      </c>
      <c r="B1251" t="s">
        <v>28721</v>
      </c>
      <c r="C1251">
        <v>6</v>
      </c>
      <c r="D1251">
        <v>43</v>
      </c>
      <c r="E1251">
        <v>0.7</v>
      </c>
      <c r="F1251">
        <v>23.75</v>
      </c>
      <c r="G1251">
        <v>23.04</v>
      </c>
    </row>
    <row r="1252" spans="1:7" x14ac:dyDescent="0.35">
      <c r="A1252" t="s">
        <v>24587</v>
      </c>
      <c r="B1252" t="s">
        <v>28722</v>
      </c>
      <c r="C1252">
        <v>6</v>
      </c>
      <c r="D1252">
        <v>40</v>
      </c>
      <c r="E1252">
        <v>0.7</v>
      </c>
      <c r="F1252">
        <v>10.75</v>
      </c>
      <c r="G1252">
        <v>10.43</v>
      </c>
    </row>
    <row r="1253" spans="1:7" x14ac:dyDescent="0.35">
      <c r="A1253" t="s">
        <v>24588</v>
      </c>
      <c r="B1253" t="s">
        <v>28723</v>
      </c>
      <c r="C1253">
        <v>6</v>
      </c>
      <c r="D1253">
        <v>40</v>
      </c>
      <c r="E1253">
        <v>0.7</v>
      </c>
      <c r="F1253">
        <v>26.65</v>
      </c>
      <c r="G1253">
        <v>26.65</v>
      </c>
    </row>
    <row r="1254" spans="1:7" x14ac:dyDescent="0.35">
      <c r="A1254" t="s">
        <v>24589</v>
      </c>
      <c r="B1254" t="s">
        <v>28724</v>
      </c>
      <c r="C1254">
        <v>6</v>
      </c>
      <c r="D1254">
        <v>50</v>
      </c>
      <c r="E1254">
        <v>0.7</v>
      </c>
      <c r="F1254">
        <v>21.65</v>
      </c>
      <c r="G1254">
        <v>21</v>
      </c>
    </row>
    <row r="1255" spans="1:7" x14ac:dyDescent="0.35">
      <c r="A1255" t="s">
        <v>24590</v>
      </c>
      <c r="B1255" t="s">
        <v>28725</v>
      </c>
      <c r="C1255">
        <v>12</v>
      </c>
      <c r="D1255">
        <v>50</v>
      </c>
      <c r="E1255">
        <v>1</v>
      </c>
      <c r="F1255">
        <v>21.85</v>
      </c>
      <c r="G1255">
        <v>21.19</v>
      </c>
    </row>
    <row r="1256" spans="1:7" x14ac:dyDescent="0.35">
      <c r="A1256" t="s">
        <v>24591</v>
      </c>
      <c r="B1256" t="s">
        <v>28726</v>
      </c>
      <c r="C1256">
        <v>6</v>
      </c>
      <c r="D1256">
        <v>40</v>
      </c>
      <c r="E1256">
        <v>0.7</v>
      </c>
      <c r="F1256">
        <v>25.95</v>
      </c>
      <c r="G1256">
        <v>25.17</v>
      </c>
    </row>
    <row r="1257" spans="1:7" x14ac:dyDescent="0.35">
      <c r="A1257" t="s">
        <v>24592</v>
      </c>
      <c r="B1257" t="s">
        <v>28727</v>
      </c>
      <c r="C1257">
        <v>12</v>
      </c>
      <c r="D1257">
        <v>40</v>
      </c>
      <c r="E1257">
        <v>1</v>
      </c>
      <c r="F1257">
        <v>27.95</v>
      </c>
      <c r="G1257">
        <v>27.11</v>
      </c>
    </row>
    <row r="1258" spans="1:7" x14ac:dyDescent="0.35">
      <c r="A1258" t="s">
        <v>24593</v>
      </c>
      <c r="B1258" t="s">
        <v>28728</v>
      </c>
      <c r="C1258">
        <v>6</v>
      </c>
      <c r="D1258">
        <v>40</v>
      </c>
      <c r="E1258">
        <v>0.7</v>
      </c>
      <c r="F1258">
        <v>97.85</v>
      </c>
      <c r="G1258">
        <v>94.91</v>
      </c>
    </row>
    <row r="1259" spans="1:7" x14ac:dyDescent="0.35">
      <c r="A1259" t="s">
        <v>24594</v>
      </c>
      <c r="B1259" t="s">
        <v>28729</v>
      </c>
      <c r="C1259">
        <v>6</v>
      </c>
      <c r="D1259">
        <v>40</v>
      </c>
      <c r="E1259">
        <v>0.7</v>
      </c>
      <c r="F1259">
        <v>26.45</v>
      </c>
      <c r="G1259">
        <v>25.66</v>
      </c>
    </row>
    <row r="1260" spans="1:7" x14ac:dyDescent="0.35">
      <c r="A1260" t="s">
        <v>24595</v>
      </c>
      <c r="B1260" t="s">
        <v>28730</v>
      </c>
      <c r="C1260">
        <v>6</v>
      </c>
      <c r="D1260">
        <v>37.5</v>
      </c>
      <c r="E1260">
        <v>0.7</v>
      </c>
      <c r="F1260">
        <v>6.95</v>
      </c>
      <c r="G1260">
        <v>6.74</v>
      </c>
    </row>
    <row r="1261" spans="1:7" x14ac:dyDescent="0.35">
      <c r="A1261" t="s">
        <v>24596</v>
      </c>
      <c r="B1261" t="s">
        <v>28731</v>
      </c>
      <c r="C1261">
        <v>6</v>
      </c>
      <c r="D1261">
        <v>37.5</v>
      </c>
      <c r="E1261">
        <v>0.7</v>
      </c>
      <c r="F1261">
        <v>6.95</v>
      </c>
      <c r="G1261">
        <v>6.74</v>
      </c>
    </row>
    <row r="1262" spans="1:7" x14ac:dyDescent="0.35">
      <c r="A1262" t="s">
        <v>24597</v>
      </c>
      <c r="B1262" t="s">
        <v>28732</v>
      </c>
      <c r="C1262">
        <v>6</v>
      </c>
      <c r="D1262">
        <v>37.5</v>
      </c>
      <c r="E1262">
        <v>0.7</v>
      </c>
      <c r="F1262">
        <v>5.75</v>
      </c>
      <c r="G1262">
        <v>5.58</v>
      </c>
    </row>
    <row r="1263" spans="1:7" x14ac:dyDescent="0.35">
      <c r="A1263" t="s">
        <v>24598</v>
      </c>
      <c r="B1263" t="s">
        <v>28733</v>
      </c>
      <c r="C1263">
        <v>6</v>
      </c>
      <c r="D1263">
        <v>37.5</v>
      </c>
      <c r="E1263">
        <v>1</v>
      </c>
      <c r="F1263">
        <v>6.35</v>
      </c>
      <c r="G1263">
        <v>6.16</v>
      </c>
    </row>
    <row r="1264" spans="1:7" x14ac:dyDescent="0.35">
      <c r="A1264" t="s">
        <v>24599</v>
      </c>
      <c r="B1264" t="s">
        <v>28734</v>
      </c>
      <c r="C1264">
        <v>6</v>
      </c>
      <c r="D1264">
        <v>40</v>
      </c>
      <c r="E1264">
        <v>0.7</v>
      </c>
      <c r="F1264">
        <v>22.95</v>
      </c>
      <c r="G1264">
        <v>22.95</v>
      </c>
    </row>
    <row r="1265" spans="1:7" x14ac:dyDescent="0.35">
      <c r="A1265" t="s">
        <v>24600</v>
      </c>
      <c r="B1265" t="s">
        <v>28735</v>
      </c>
      <c r="C1265">
        <v>48</v>
      </c>
      <c r="D1265">
        <v>40</v>
      </c>
      <c r="E1265">
        <v>0.05</v>
      </c>
      <c r="F1265">
        <v>4.45</v>
      </c>
      <c r="G1265">
        <v>4.32</v>
      </c>
    </row>
    <row r="1266" spans="1:7" x14ac:dyDescent="0.35">
      <c r="A1266" t="s">
        <v>24601</v>
      </c>
      <c r="B1266" t="s">
        <v>28736</v>
      </c>
      <c r="C1266">
        <v>6</v>
      </c>
      <c r="D1266">
        <v>35</v>
      </c>
      <c r="E1266">
        <v>0.7</v>
      </c>
      <c r="F1266">
        <v>24.45</v>
      </c>
      <c r="G1266">
        <v>23.72</v>
      </c>
    </row>
    <row r="1267" spans="1:7" x14ac:dyDescent="0.35">
      <c r="A1267" t="s">
        <v>24602</v>
      </c>
      <c r="B1267" t="s">
        <v>28737</v>
      </c>
      <c r="C1267">
        <v>6</v>
      </c>
      <c r="D1267">
        <v>52.5</v>
      </c>
      <c r="E1267">
        <v>0.7</v>
      </c>
      <c r="F1267">
        <v>87.95</v>
      </c>
      <c r="G1267">
        <v>85.31</v>
      </c>
    </row>
    <row r="1268" spans="1:7" x14ac:dyDescent="0.35">
      <c r="A1268" t="s">
        <v>24603</v>
      </c>
      <c r="B1268" t="s">
        <v>28738</v>
      </c>
      <c r="C1268">
        <v>6</v>
      </c>
      <c r="D1268">
        <v>40</v>
      </c>
      <c r="E1268">
        <v>0.7</v>
      </c>
      <c r="F1268">
        <v>11.75</v>
      </c>
      <c r="G1268">
        <v>11.4</v>
      </c>
    </row>
    <row r="1269" spans="1:7" x14ac:dyDescent="0.35">
      <c r="A1269" t="s">
        <v>24604</v>
      </c>
      <c r="B1269" t="s">
        <v>28739</v>
      </c>
      <c r="C1269">
        <v>6</v>
      </c>
      <c r="D1269">
        <v>46.3</v>
      </c>
      <c r="E1269">
        <v>0.7</v>
      </c>
      <c r="F1269">
        <v>12.45</v>
      </c>
      <c r="G1269">
        <v>12.08</v>
      </c>
    </row>
    <row r="1270" spans="1:7" x14ac:dyDescent="0.35">
      <c r="A1270" t="s">
        <v>24605</v>
      </c>
      <c r="B1270" t="s">
        <v>28740</v>
      </c>
      <c r="C1270">
        <v>6</v>
      </c>
      <c r="D1270">
        <v>40</v>
      </c>
      <c r="E1270">
        <v>0.7</v>
      </c>
      <c r="F1270">
        <v>25.25</v>
      </c>
      <c r="G1270">
        <v>24.49</v>
      </c>
    </row>
    <row r="1271" spans="1:7" x14ac:dyDescent="0.35">
      <c r="A1271" t="s">
        <v>24606</v>
      </c>
      <c r="B1271" t="s">
        <v>28741</v>
      </c>
      <c r="C1271">
        <v>6</v>
      </c>
      <c r="D1271">
        <v>40</v>
      </c>
      <c r="E1271">
        <v>0.5</v>
      </c>
      <c r="F1271">
        <v>15.55</v>
      </c>
      <c r="G1271">
        <v>15.08</v>
      </c>
    </row>
    <row r="1272" spans="1:7" x14ac:dyDescent="0.35">
      <c r="A1272" t="s">
        <v>24607</v>
      </c>
      <c r="B1272" t="s">
        <v>28742</v>
      </c>
      <c r="C1272">
        <v>1</v>
      </c>
      <c r="D1272">
        <v>40</v>
      </c>
      <c r="E1272">
        <v>1</v>
      </c>
      <c r="F1272">
        <v>31.95</v>
      </c>
      <c r="G1272">
        <v>30.99</v>
      </c>
    </row>
    <row r="1273" spans="1:7" x14ac:dyDescent="0.35">
      <c r="A1273" t="s">
        <v>24608</v>
      </c>
      <c r="B1273" t="s">
        <v>28743</v>
      </c>
      <c r="C1273">
        <v>6</v>
      </c>
      <c r="D1273">
        <v>50</v>
      </c>
      <c r="E1273">
        <v>0.7</v>
      </c>
      <c r="F1273">
        <v>49.85</v>
      </c>
      <c r="G1273">
        <v>48.35</v>
      </c>
    </row>
    <row r="1274" spans="1:7" x14ac:dyDescent="0.35">
      <c r="A1274" t="s">
        <v>24609</v>
      </c>
      <c r="B1274" t="s">
        <v>28744</v>
      </c>
      <c r="C1274">
        <v>6</v>
      </c>
      <c r="D1274">
        <v>45</v>
      </c>
      <c r="E1274">
        <v>0.7</v>
      </c>
      <c r="F1274">
        <v>67.650000000000006</v>
      </c>
      <c r="G1274">
        <v>65.62</v>
      </c>
    </row>
    <row r="1275" spans="1:7" x14ac:dyDescent="0.35">
      <c r="A1275" t="s">
        <v>24610</v>
      </c>
      <c r="B1275" t="s">
        <v>28745</v>
      </c>
      <c r="C1275">
        <v>6</v>
      </c>
      <c r="D1275">
        <v>20</v>
      </c>
      <c r="E1275">
        <v>0.75</v>
      </c>
      <c r="F1275">
        <v>5</v>
      </c>
      <c r="G1275">
        <v>5</v>
      </c>
    </row>
    <row r="1276" spans="1:7" x14ac:dyDescent="0.35">
      <c r="A1276" t="s">
        <v>24611</v>
      </c>
      <c r="B1276" t="s">
        <v>28746</v>
      </c>
      <c r="C1276">
        <v>6</v>
      </c>
      <c r="D1276">
        <v>20</v>
      </c>
      <c r="E1276">
        <v>0.75</v>
      </c>
      <c r="F1276">
        <v>14.25</v>
      </c>
      <c r="G1276">
        <v>13.82</v>
      </c>
    </row>
    <row r="1277" spans="1:7" x14ac:dyDescent="0.35">
      <c r="A1277" t="s">
        <v>24612</v>
      </c>
      <c r="B1277" t="s">
        <v>28747</v>
      </c>
      <c r="C1277">
        <v>6</v>
      </c>
      <c r="D1277">
        <v>42</v>
      </c>
      <c r="E1277">
        <v>0.5</v>
      </c>
      <c r="F1277">
        <v>52.85</v>
      </c>
      <c r="G1277">
        <v>51.26</v>
      </c>
    </row>
    <row r="1278" spans="1:7" x14ac:dyDescent="0.35">
      <c r="A1278" t="s">
        <v>24613</v>
      </c>
      <c r="B1278" t="s">
        <v>28748</v>
      </c>
      <c r="C1278">
        <v>12</v>
      </c>
      <c r="D1278">
        <v>42</v>
      </c>
      <c r="E1278">
        <v>0.7</v>
      </c>
      <c r="F1278">
        <v>16.95</v>
      </c>
      <c r="G1278">
        <v>16.440000000000001</v>
      </c>
    </row>
    <row r="1279" spans="1:7" x14ac:dyDescent="0.35">
      <c r="A1279" t="s">
        <v>24614</v>
      </c>
      <c r="B1279" t="s">
        <v>28749</v>
      </c>
      <c r="C1279">
        <v>12</v>
      </c>
      <c r="D1279">
        <v>43</v>
      </c>
      <c r="E1279">
        <v>0.7</v>
      </c>
      <c r="F1279">
        <v>15.5</v>
      </c>
      <c r="G1279">
        <v>15.5</v>
      </c>
    </row>
    <row r="1280" spans="1:7" x14ac:dyDescent="0.35">
      <c r="A1280" t="s">
        <v>24615</v>
      </c>
      <c r="B1280" t="s">
        <v>28750</v>
      </c>
      <c r="C1280">
        <v>6</v>
      </c>
      <c r="D1280">
        <v>41</v>
      </c>
      <c r="E1280">
        <v>0.7</v>
      </c>
      <c r="F1280">
        <v>8</v>
      </c>
      <c r="G1280">
        <v>8</v>
      </c>
    </row>
    <row r="1281" spans="1:7" x14ac:dyDescent="0.35">
      <c r="A1281" t="s">
        <v>24616</v>
      </c>
      <c r="B1281" t="s">
        <v>28751</v>
      </c>
      <c r="C1281">
        <v>6</v>
      </c>
      <c r="D1281">
        <v>40</v>
      </c>
      <c r="E1281">
        <v>0.7</v>
      </c>
      <c r="F1281">
        <v>10.35</v>
      </c>
      <c r="G1281">
        <v>9.83</v>
      </c>
    </row>
    <row r="1282" spans="1:7" x14ac:dyDescent="0.35">
      <c r="A1282" t="s">
        <v>24617</v>
      </c>
      <c r="B1282" t="s">
        <v>28752</v>
      </c>
      <c r="C1282">
        <v>6</v>
      </c>
      <c r="D1282">
        <v>45</v>
      </c>
      <c r="E1282">
        <v>0.7</v>
      </c>
      <c r="F1282">
        <v>12.25</v>
      </c>
      <c r="G1282">
        <v>11.88</v>
      </c>
    </row>
    <row r="1283" spans="1:7" x14ac:dyDescent="0.35">
      <c r="A1283" t="s">
        <v>24618</v>
      </c>
      <c r="B1283" t="s">
        <v>28753</v>
      </c>
      <c r="C1283">
        <v>3</v>
      </c>
      <c r="D1283">
        <v>45</v>
      </c>
      <c r="E1283">
        <v>0.7</v>
      </c>
      <c r="F1283">
        <v>93.95</v>
      </c>
      <c r="G1283">
        <v>91.13</v>
      </c>
    </row>
    <row r="1284" spans="1:7" x14ac:dyDescent="0.35">
      <c r="A1284" t="s">
        <v>24619</v>
      </c>
      <c r="B1284" t="s">
        <v>28754</v>
      </c>
      <c r="C1284">
        <v>6</v>
      </c>
      <c r="D1284">
        <v>45</v>
      </c>
      <c r="E1284">
        <v>0.7</v>
      </c>
      <c r="F1284">
        <v>25</v>
      </c>
      <c r="G1284">
        <v>25</v>
      </c>
    </row>
    <row r="1285" spans="1:7" x14ac:dyDescent="0.35">
      <c r="A1285" t="s">
        <v>24620</v>
      </c>
      <c r="B1285" t="s">
        <v>28755</v>
      </c>
      <c r="C1285">
        <v>6</v>
      </c>
      <c r="D1285">
        <v>45</v>
      </c>
      <c r="E1285">
        <v>0.7</v>
      </c>
      <c r="F1285">
        <v>18.649999999999999</v>
      </c>
      <c r="G1285">
        <v>18.09</v>
      </c>
    </row>
    <row r="1286" spans="1:7" x14ac:dyDescent="0.35">
      <c r="A1286" t="s">
        <v>24621</v>
      </c>
      <c r="B1286" t="s">
        <v>28756</v>
      </c>
      <c r="C1286">
        <v>6</v>
      </c>
      <c r="D1286">
        <v>45</v>
      </c>
      <c r="E1286">
        <v>0.7</v>
      </c>
      <c r="F1286">
        <v>22</v>
      </c>
      <c r="G1286">
        <v>22</v>
      </c>
    </row>
    <row r="1287" spans="1:7" x14ac:dyDescent="0.35">
      <c r="A1287" t="s">
        <v>24622</v>
      </c>
      <c r="B1287" t="s">
        <v>28757</v>
      </c>
      <c r="C1287">
        <v>6</v>
      </c>
      <c r="D1287">
        <v>45</v>
      </c>
      <c r="E1287">
        <v>0.7</v>
      </c>
      <c r="F1287">
        <v>34.25</v>
      </c>
      <c r="G1287">
        <v>33.22</v>
      </c>
    </row>
    <row r="1288" spans="1:7" x14ac:dyDescent="0.35">
      <c r="A1288" t="s">
        <v>24623</v>
      </c>
      <c r="B1288" t="s">
        <v>28758</v>
      </c>
      <c r="C1288">
        <v>6</v>
      </c>
      <c r="D1288">
        <v>45</v>
      </c>
      <c r="E1288">
        <v>0.7</v>
      </c>
      <c r="F1288">
        <v>34.65</v>
      </c>
      <c r="G1288">
        <v>33.61</v>
      </c>
    </row>
    <row r="1289" spans="1:7" x14ac:dyDescent="0.35">
      <c r="A1289" t="s">
        <v>24624</v>
      </c>
      <c r="B1289" t="s">
        <v>28759</v>
      </c>
      <c r="C1289">
        <v>6</v>
      </c>
      <c r="D1289">
        <v>40</v>
      </c>
      <c r="E1289">
        <v>0.7</v>
      </c>
      <c r="F1289">
        <v>13.05</v>
      </c>
      <c r="G1289">
        <v>12.66</v>
      </c>
    </row>
    <row r="1290" spans="1:7" x14ac:dyDescent="0.35">
      <c r="A1290" t="s">
        <v>24625</v>
      </c>
      <c r="B1290" t="s">
        <v>28760</v>
      </c>
      <c r="C1290">
        <v>6</v>
      </c>
      <c r="D1290">
        <v>40</v>
      </c>
      <c r="E1290">
        <v>0.7</v>
      </c>
      <c r="F1290">
        <v>23.95</v>
      </c>
      <c r="G1290">
        <v>23.23</v>
      </c>
    </row>
    <row r="1291" spans="1:7" x14ac:dyDescent="0.35">
      <c r="A1291" t="s">
        <v>24626</v>
      </c>
      <c r="B1291" t="s">
        <v>28761</v>
      </c>
      <c r="C1291">
        <v>6</v>
      </c>
      <c r="D1291">
        <v>40</v>
      </c>
      <c r="E1291">
        <v>1</v>
      </c>
      <c r="F1291">
        <v>34.450000000000003</v>
      </c>
      <c r="G1291">
        <v>33.42</v>
      </c>
    </row>
    <row r="1292" spans="1:7" x14ac:dyDescent="0.35">
      <c r="A1292" t="s">
        <v>24627</v>
      </c>
      <c r="B1292" t="s">
        <v>28762</v>
      </c>
      <c r="C1292">
        <v>6</v>
      </c>
      <c r="D1292">
        <v>40</v>
      </c>
      <c r="E1292">
        <v>0.7</v>
      </c>
      <c r="F1292">
        <v>48.95</v>
      </c>
      <c r="G1292">
        <v>47.48</v>
      </c>
    </row>
    <row r="1293" spans="1:7" x14ac:dyDescent="0.35">
      <c r="A1293" t="s">
        <v>24628</v>
      </c>
      <c r="B1293" t="s">
        <v>28763</v>
      </c>
      <c r="C1293">
        <v>6</v>
      </c>
      <c r="D1293">
        <v>40</v>
      </c>
      <c r="E1293">
        <v>0.7</v>
      </c>
      <c r="F1293">
        <v>9.9499999999999993</v>
      </c>
      <c r="G1293">
        <v>9.65</v>
      </c>
    </row>
    <row r="1294" spans="1:7" x14ac:dyDescent="0.35">
      <c r="A1294" t="s">
        <v>24629</v>
      </c>
      <c r="B1294" t="s">
        <v>28764</v>
      </c>
      <c r="C1294">
        <v>6</v>
      </c>
      <c r="D1294">
        <v>40</v>
      </c>
      <c r="E1294">
        <v>0.7</v>
      </c>
      <c r="F1294">
        <v>10.65</v>
      </c>
      <c r="G1294">
        <v>10.33</v>
      </c>
    </row>
    <row r="1295" spans="1:7" x14ac:dyDescent="0.35">
      <c r="A1295" t="s">
        <v>24630</v>
      </c>
      <c r="B1295" t="s">
        <v>28765</v>
      </c>
      <c r="C1295">
        <v>6</v>
      </c>
      <c r="D1295">
        <v>40</v>
      </c>
      <c r="E1295">
        <v>0.7</v>
      </c>
      <c r="F1295">
        <v>10.65</v>
      </c>
      <c r="G1295">
        <v>10.33</v>
      </c>
    </row>
    <row r="1296" spans="1:7" x14ac:dyDescent="0.35">
      <c r="A1296" t="s">
        <v>24631</v>
      </c>
      <c r="B1296" t="s">
        <v>28766</v>
      </c>
      <c r="C1296">
        <v>6</v>
      </c>
      <c r="D1296">
        <v>40</v>
      </c>
      <c r="E1296">
        <v>0.7</v>
      </c>
      <c r="F1296">
        <v>10.65</v>
      </c>
      <c r="G1296">
        <v>10.33</v>
      </c>
    </row>
    <row r="1297" spans="1:7" x14ac:dyDescent="0.35">
      <c r="A1297" t="s">
        <v>24632</v>
      </c>
      <c r="B1297" t="s">
        <v>28767</v>
      </c>
      <c r="C1297">
        <v>6</v>
      </c>
      <c r="D1297">
        <v>46</v>
      </c>
      <c r="E1297">
        <v>0.5</v>
      </c>
      <c r="F1297">
        <v>54.45</v>
      </c>
      <c r="G1297">
        <v>52.82</v>
      </c>
    </row>
    <row r="1298" spans="1:7" x14ac:dyDescent="0.35">
      <c r="A1298" t="s">
        <v>24633</v>
      </c>
      <c r="B1298" t="s">
        <v>28768</v>
      </c>
      <c r="C1298">
        <v>6</v>
      </c>
      <c r="D1298">
        <v>46</v>
      </c>
      <c r="E1298">
        <v>0.5</v>
      </c>
      <c r="F1298">
        <v>115</v>
      </c>
      <c r="G1298">
        <v>115</v>
      </c>
    </row>
    <row r="1299" spans="1:7" x14ac:dyDescent="0.35">
      <c r="A1299" t="s">
        <v>24634</v>
      </c>
      <c r="B1299" t="s">
        <v>28769</v>
      </c>
      <c r="C1299">
        <v>6</v>
      </c>
      <c r="D1299">
        <v>46</v>
      </c>
      <c r="E1299">
        <v>0.5</v>
      </c>
      <c r="F1299">
        <v>149.75</v>
      </c>
      <c r="G1299">
        <v>145.26</v>
      </c>
    </row>
    <row r="1300" spans="1:7" x14ac:dyDescent="0.35">
      <c r="A1300" t="s">
        <v>24635</v>
      </c>
      <c r="B1300" t="s">
        <v>28770</v>
      </c>
      <c r="C1300">
        <v>6</v>
      </c>
      <c r="D1300">
        <v>40</v>
      </c>
      <c r="E1300">
        <v>0.6</v>
      </c>
      <c r="F1300">
        <v>18.95</v>
      </c>
      <c r="G1300">
        <v>18.38</v>
      </c>
    </row>
    <row r="1301" spans="1:7" x14ac:dyDescent="0.35">
      <c r="A1301" t="s">
        <v>24636</v>
      </c>
      <c r="B1301" t="s">
        <v>28771</v>
      </c>
      <c r="C1301">
        <v>6</v>
      </c>
      <c r="D1301">
        <v>40</v>
      </c>
      <c r="E1301">
        <v>0.7</v>
      </c>
      <c r="F1301">
        <v>7.25</v>
      </c>
      <c r="G1301">
        <v>7.03</v>
      </c>
    </row>
    <row r="1302" spans="1:7" x14ac:dyDescent="0.35">
      <c r="A1302" t="s">
        <v>24637</v>
      </c>
      <c r="B1302" t="s">
        <v>28772</v>
      </c>
      <c r="C1302">
        <v>6</v>
      </c>
      <c r="D1302">
        <v>40</v>
      </c>
      <c r="E1302">
        <v>0.7</v>
      </c>
      <c r="F1302">
        <v>18.95</v>
      </c>
      <c r="G1302">
        <v>18.38</v>
      </c>
    </row>
    <row r="1303" spans="1:7" x14ac:dyDescent="0.35">
      <c r="A1303" t="s">
        <v>24638</v>
      </c>
      <c r="B1303" t="s">
        <v>28773</v>
      </c>
      <c r="C1303">
        <v>6</v>
      </c>
      <c r="D1303">
        <v>40</v>
      </c>
      <c r="E1303">
        <v>0.7</v>
      </c>
      <c r="F1303">
        <v>28.95</v>
      </c>
      <c r="G1303">
        <v>28.08</v>
      </c>
    </row>
    <row r="1304" spans="1:7" x14ac:dyDescent="0.35">
      <c r="A1304" t="s">
        <v>24639</v>
      </c>
      <c r="B1304" t="s">
        <v>28774</v>
      </c>
      <c r="C1304">
        <v>6</v>
      </c>
      <c r="D1304">
        <v>40</v>
      </c>
      <c r="E1304">
        <v>0.7</v>
      </c>
      <c r="F1304">
        <v>29.95</v>
      </c>
      <c r="G1304">
        <v>29.95</v>
      </c>
    </row>
    <row r="1305" spans="1:7" x14ac:dyDescent="0.35">
      <c r="A1305" t="s">
        <v>24640</v>
      </c>
      <c r="B1305" t="s">
        <v>28775</v>
      </c>
      <c r="C1305">
        <v>6</v>
      </c>
      <c r="D1305">
        <v>40</v>
      </c>
      <c r="E1305">
        <v>0.7</v>
      </c>
      <c r="F1305">
        <v>50.95</v>
      </c>
      <c r="G1305">
        <v>49.42</v>
      </c>
    </row>
    <row r="1306" spans="1:7" x14ac:dyDescent="0.35">
      <c r="A1306" t="s">
        <v>24641</v>
      </c>
      <c r="B1306" t="s">
        <v>28776</v>
      </c>
      <c r="C1306">
        <v>6</v>
      </c>
      <c r="D1306">
        <v>44.2</v>
      </c>
      <c r="E1306">
        <v>0.7</v>
      </c>
      <c r="F1306">
        <v>104</v>
      </c>
      <c r="G1306">
        <v>104</v>
      </c>
    </row>
    <row r="1307" spans="1:7" x14ac:dyDescent="0.35">
      <c r="A1307" t="s">
        <v>24642</v>
      </c>
      <c r="B1307" t="s">
        <v>28777</v>
      </c>
      <c r="C1307">
        <v>6</v>
      </c>
      <c r="D1307">
        <v>41</v>
      </c>
      <c r="E1307">
        <v>0.7</v>
      </c>
      <c r="F1307">
        <v>10</v>
      </c>
      <c r="G1307">
        <v>10</v>
      </c>
    </row>
    <row r="1308" spans="1:7" x14ac:dyDescent="0.35">
      <c r="A1308" t="s">
        <v>24643</v>
      </c>
      <c r="B1308" t="s">
        <v>28778</v>
      </c>
      <c r="C1308">
        <v>6</v>
      </c>
      <c r="D1308">
        <v>55</v>
      </c>
      <c r="E1308">
        <v>1</v>
      </c>
      <c r="F1308">
        <v>6.95</v>
      </c>
      <c r="G1308">
        <v>6.74</v>
      </c>
    </row>
    <row r="1309" spans="1:7" x14ac:dyDescent="0.35">
      <c r="A1309" t="s">
        <v>24644</v>
      </c>
      <c r="B1309" t="s">
        <v>28779</v>
      </c>
      <c r="C1309">
        <v>6</v>
      </c>
      <c r="D1309">
        <v>43</v>
      </c>
      <c r="E1309">
        <v>0.7</v>
      </c>
      <c r="F1309">
        <v>10</v>
      </c>
      <c r="G1309">
        <v>10</v>
      </c>
    </row>
    <row r="1310" spans="1:7" x14ac:dyDescent="0.35">
      <c r="A1310" t="s">
        <v>24645</v>
      </c>
      <c r="B1310" t="s">
        <v>28780</v>
      </c>
      <c r="C1310">
        <v>6</v>
      </c>
      <c r="D1310">
        <v>43</v>
      </c>
      <c r="E1310">
        <v>0.7</v>
      </c>
      <c r="F1310">
        <v>14.25</v>
      </c>
      <c r="G1310">
        <v>13.82</v>
      </c>
    </row>
    <row r="1311" spans="1:7" x14ac:dyDescent="0.35">
      <c r="A1311" t="s">
        <v>24646</v>
      </c>
      <c r="B1311" t="s">
        <v>28781</v>
      </c>
      <c r="C1311">
        <v>6</v>
      </c>
      <c r="D1311">
        <v>43</v>
      </c>
      <c r="E1311">
        <v>0.7</v>
      </c>
      <c r="F1311">
        <v>10.5</v>
      </c>
      <c r="G1311">
        <v>10.5</v>
      </c>
    </row>
    <row r="1312" spans="1:7" x14ac:dyDescent="0.35">
      <c r="A1312" t="s">
        <v>24647</v>
      </c>
      <c r="B1312" t="s">
        <v>28782</v>
      </c>
      <c r="C1312">
        <v>6</v>
      </c>
      <c r="D1312">
        <v>43</v>
      </c>
      <c r="E1312">
        <v>0.7</v>
      </c>
      <c r="F1312">
        <v>17.850000000000001</v>
      </c>
      <c r="G1312">
        <v>17.309999999999999</v>
      </c>
    </row>
    <row r="1313" spans="1:7" x14ac:dyDescent="0.35">
      <c r="A1313" t="s">
        <v>24648</v>
      </c>
      <c r="B1313" t="s">
        <v>28783</v>
      </c>
      <c r="C1313">
        <v>6</v>
      </c>
      <c r="D1313">
        <v>43</v>
      </c>
      <c r="E1313">
        <v>0.7</v>
      </c>
      <c r="F1313">
        <v>19.95</v>
      </c>
      <c r="G1313">
        <v>19.350000000000001</v>
      </c>
    </row>
    <row r="1314" spans="1:7" x14ac:dyDescent="0.35">
      <c r="A1314" t="s">
        <v>24649</v>
      </c>
      <c r="B1314" t="s">
        <v>28784</v>
      </c>
      <c r="C1314">
        <v>6</v>
      </c>
      <c r="D1314">
        <v>40</v>
      </c>
      <c r="E1314">
        <v>0.7</v>
      </c>
      <c r="F1314">
        <v>13.15</v>
      </c>
      <c r="G1314">
        <v>12.76</v>
      </c>
    </row>
    <row r="1315" spans="1:7" x14ac:dyDescent="0.35">
      <c r="A1315" t="s">
        <v>24650</v>
      </c>
      <c r="B1315" t="s">
        <v>28785</v>
      </c>
      <c r="C1315">
        <v>6</v>
      </c>
      <c r="D1315">
        <v>46.3</v>
      </c>
      <c r="E1315">
        <v>0.7</v>
      </c>
      <c r="F1315">
        <v>25</v>
      </c>
      <c r="G1315">
        <v>25</v>
      </c>
    </row>
    <row r="1316" spans="1:7" x14ac:dyDescent="0.35">
      <c r="A1316" t="s">
        <v>24651</v>
      </c>
      <c r="B1316" t="s">
        <v>28786</v>
      </c>
      <c r="C1316">
        <v>4</v>
      </c>
      <c r="D1316">
        <v>47</v>
      </c>
      <c r="E1316">
        <v>0.7</v>
      </c>
      <c r="F1316">
        <v>157.85</v>
      </c>
      <c r="G1316">
        <v>157.85</v>
      </c>
    </row>
    <row r="1317" spans="1:7" x14ac:dyDescent="0.35">
      <c r="A1317" t="s">
        <v>24652</v>
      </c>
      <c r="B1317" t="s">
        <v>28787</v>
      </c>
      <c r="C1317">
        <v>6</v>
      </c>
      <c r="D1317">
        <v>47</v>
      </c>
      <c r="E1317">
        <v>0.7</v>
      </c>
      <c r="F1317">
        <v>31.5</v>
      </c>
      <c r="G1317">
        <v>31.5</v>
      </c>
    </row>
    <row r="1318" spans="1:7" x14ac:dyDescent="0.35">
      <c r="A1318" t="s">
        <v>24653</v>
      </c>
      <c r="B1318" t="s">
        <v>28788</v>
      </c>
      <c r="C1318">
        <v>6</v>
      </c>
      <c r="D1318">
        <v>47</v>
      </c>
      <c r="E1318">
        <v>0.7</v>
      </c>
      <c r="F1318">
        <v>31.5</v>
      </c>
      <c r="G1318">
        <v>31.5</v>
      </c>
    </row>
    <row r="1319" spans="1:7" x14ac:dyDescent="0.35">
      <c r="A1319" t="s">
        <v>24654</v>
      </c>
      <c r="B1319" t="s">
        <v>28789</v>
      </c>
      <c r="C1319">
        <v>6</v>
      </c>
      <c r="D1319">
        <v>47</v>
      </c>
      <c r="E1319">
        <v>0.7</v>
      </c>
      <c r="F1319">
        <v>32.450000000000003</v>
      </c>
      <c r="G1319">
        <v>32.450000000000003</v>
      </c>
    </row>
    <row r="1320" spans="1:7" x14ac:dyDescent="0.35">
      <c r="A1320" t="s">
        <v>24655</v>
      </c>
      <c r="B1320" t="s">
        <v>28790</v>
      </c>
      <c r="C1320">
        <v>6</v>
      </c>
      <c r="D1320">
        <v>40</v>
      </c>
      <c r="E1320">
        <v>0.7</v>
      </c>
      <c r="F1320">
        <v>24.95</v>
      </c>
      <c r="G1320">
        <v>24.2</v>
      </c>
    </row>
    <row r="1321" spans="1:7" x14ac:dyDescent="0.35">
      <c r="A1321" t="s">
        <v>24656</v>
      </c>
      <c r="B1321" t="s">
        <v>28791</v>
      </c>
      <c r="C1321">
        <v>6</v>
      </c>
      <c r="D1321">
        <v>40</v>
      </c>
      <c r="E1321">
        <v>0.7</v>
      </c>
      <c r="F1321">
        <v>21.95</v>
      </c>
      <c r="G1321">
        <v>21.29</v>
      </c>
    </row>
    <row r="1322" spans="1:7" x14ac:dyDescent="0.35">
      <c r="A1322" t="s">
        <v>24657</v>
      </c>
      <c r="B1322" t="s">
        <v>28792</v>
      </c>
      <c r="C1322">
        <v>6</v>
      </c>
      <c r="D1322">
        <v>40</v>
      </c>
      <c r="E1322">
        <v>0.7</v>
      </c>
      <c r="F1322">
        <v>20.45</v>
      </c>
      <c r="G1322">
        <v>19.84</v>
      </c>
    </row>
    <row r="1323" spans="1:7" x14ac:dyDescent="0.35">
      <c r="A1323" t="s">
        <v>24658</v>
      </c>
      <c r="B1323" t="s">
        <v>28793</v>
      </c>
      <c r="C1323">
        <v>6</v>
      </c>
      <c r="D1323">
        <v>40</v>
      </c>
      <c r="E1323">
        <v>0.7</v>
      </c>
      <c r="F1323">
        <v>23.65</v>
      </c>
      <c r="G1323">
        <v>22.94</v>
      </c>
    </row>
    <row r="1324" spans="1:7" x14ac:dyDescent="0.35">
      <c r="A1324" t="s">
        <v>24659</v>
      </c>
      <c r="B1324" t="s">
        <v>28794</v>
      </c>
      <c r="C1324">
        <v>6</v>
      </c>
      <c r="D1324">
        <v>43</v>
      </c>
      <c r="E1324">
        <v>0.7</v>
      </c>
      <c r="F1324">
        <v>24.85</v>
      </c>
      <c r="G1324">
        <v>24.1</v>
      </c>
    </row>
    <row r="1325" spans="1:7" x14ac:dyDescent="0.35">
      <c r="A1325" t="s">
        <v>24660</v>
      </c>
      <c r="B1325" t="s">
        <v>28795</v>
      </c>
      <c r="C1325">
        <v>6</v>
      </c>
      <c r="D1325">
        <v>43</v>
      </c>
      <c r="E1325">
        <v>0.7</v>
      </c>
      <c r="F1325">
        <v>26.95</v>
      </c>
      <c r="G1325">
        <v>26.14</v>
      </c>
    </row>
    <row r="1326" spans="1:7" x14ac:dyDescent="0.35">
      <c r="A1326" t="s">
        <v>24661</v>
      </c>
      <c r="B1326" t="s">
        <v>28796</v>
      </c>
      <c r="C1326">
        <v>6</v>
      </c>
      <c r="D1326">
        <v>44</v>
      </c>
      <c r="E1326">
        <v>0.7</v>
      </c>
      <c r="F1326">
        <v>9.9499999999999993</v>
      </c>
      <c r="G1326">
        <v>9.65</v>
      </c>
    </row>
    <row r="1327" spans="1:7" x14ac:dyDescent="0.35">
      <c r="A1327" t="s">
        <v>24662</v>
      </c>
      <c r="B1327" t="s">
        <v>28797</v>
      </c>
      <c r="C1327">
        <v>12</v>
      </c>
      <c r="D1327">
        <v>28</v>
      </c>
      <c r="E1327">
        <v>0.35</v>
      </c>
      <c r="F1327">
        <v>5.55</v>
      </c>
      <c r="G1327">
        <v>5.38</v>
      </c>
    </row>
    <row r="1328" spans="1:7" x14ac:dyDescent="0.35">
      <c r="A1328" t="s">
        <v>24663</v>
      </c>
      <c r="B1328" t="s">
        <v>28798</v>
      </c>
      <c r="C1328">
        <v>6</v>
      </c>
      <c r="D1328">
        <v>28</v>
      </c>
      <c r="E1328">
        <v>0.7</v>
      </c>
      <c r="F1328">
        <v>7.95</v>
      </c>
      <c r="G1328">
        <v>7.71</v>
      </c>
    </row>
    <row r="1329" spans="1:7" x14ac:dyDescent="0.35">
      <c r="A1329" t="s">
        <v>24664</v>
      </c>
      <c r="B1329" t="s">
        <v>28799</v>
      </c>
      <c r="C1329">
        <v>1</v>
      </c>
      <c r="D1329">
        <v>40</v>
      </c>
      <c r="E1329">
        <v>0.5</v>
      </c>
      <c r="F1329">
        <v>198.75</v>
      </c>
      <c r="G1329">
        <v>192.79</v>
      </c>
    </row>
    <row r="1330" spans="1:7" x14ac:dyDescent="0.35">
      <c r="A1330" t="s">
        <v>24665</v>
      </c>
      <c r="B1330" t="s">
        <v>28800</v>
      </c>
      <c r="C1330">
        <v>6</v>
      </c>
      <c r="D1330">
        <v>17</v>
      </c>
      <c r="E1330">
        <v>0.7</v>
      </c>
      <c r="F1330">
        <v>11.75</v>
      </c>
      <c r="G1330">
        <v>11.4</v>
      </c>
    </row>
    <row r="1331" spans="1:7" x14ac:dyDescent="0.35">
      <c r="A1331" t="s">
        <v>24666</v>
      </c>
      <c r="B1331" t="s">
        <v>28801</v>
      </c>
      <c r="C1331">
        <v>60</v>
      </c>
      <c r="D1331">
        <v>17</v>
      </c>
      <c r="E1331">
        <v>0.05</v>
      </c>
      <c r="F1331">
        <v>2.25</v>
      </c>
      <c r="G1331">
        <v>2.1800000000000002</v>
      </c>
    </row>
    <row r="1332" spans="1:7" x14ac:dyDescent="0.35">
      <c r="A1332" t="s">
        <v>24667</v>
      </c>
      <c r="B1332" t="s">
        <v>28802</v>
      </c>
      <c r="C1332">
        <v>6</v>
      </c>
      <c r="D1332">
        <v>17</v>
      </c>
      <c r="E1332">
        <v>0.7</v>
      </c>
      <c r="F1332">
        <v>8.85</v>
      </c>
      <c r="G1332">
        <v>8.58</v>
      </c>
    </row>
    <row r="1333" spans="1:7" x14ac:dyDescent="0.35">
      <c r="A1333" t="s">
        <v>24668</v>
      </c>
      <c r="B1333" t="s">
        <v>28803</v>
      </c>
      <c r="C1333">
        <v>6</v>
      </c>
      <c r="D1333">
        <v>18</v>
      </c>
      <c r="E1333">
        <v>0.7</v>
      </c>
      <c r="F1333">
        <v>7.45</v>
      </c>
      <c r="G1333">
        <v>7.23</v>
      </c>
    </row>
    <row r="1334" spans="1:7" x14ac:dyDescent="0.35">
      <c r="A1334" t="s">
        <v>24669</v>
      </c>
      <c r="B1334" t="s">
        <v>28804</v>
      </c>
      <c r="C1334">
        <v>6</v>
      </c>
      <c r="D1334">
        <v>12.5</v>
      </c>
      <c r="E1334">
        <v>0.75</v>
      </c>
      <c r="F1334">
        <v>189.95</v>
      </c>
      <c r="G1334">
        <v>184.25</v>
      </c>
    </row>
    <row r="1335" spans="1:7" x14ac:dyDescent="0.35">
      <c r="A1335" t="s">
        <v>24670</v>
      </c>
      <c r="B1335" t="s">
        <v>28805</v>
      </c>
      <c r="C1335">
        <v>6</v>
      </c>
      <c r="D1335">
        <v>15</v>
      </c>
      <c r="E1335">
        <v>0.75</v>
      </c>
      <c r="F1335">
        <v>3.35</v>
      </c>
      <c r="G1335">
        <v>3.25</v>
      </c>
    </row>
    <row r="1336" spans="1:7" x14ac:dyDescent="0.35">
      <c r="A1336" t="s">
        <v>24671</v>
      </c>
      <c r="B1336" t="s">
        <v>28806</v>
      </c>
      <c r="C1336">
        <v>6</v>
      </c>
      <c r="D1336">
        <v>15</v>
      </c>
      <c r="E1336">
        <v>1</v>
      </c>
      <c r="F1336">
        <v>6.35</v>
      </c>
      <c r="G1336">
        <v>6.16</v>
      </c>
    </row>
    <row r="1337" spans="1:7" x14ac:dyDescent="0.35">
      <c r="A1337" t="s">
        <v>24672</v>
      </c>
      <c r="B1337" t="s">
        <v>28807</v>
      </c>
      <c r="C1337">
        <v>6</v>
      </c>
      <c r="D1337">
        <v>40</v>
      </c>
      <c r="E1337">
        <v>0.7</v>
      </c>
      <c r="F1337">
        <v>28.05</v>
      </c>
      <c r="G1337">
        <v>27.21</v>
      </c>
    </row>
    <row r="1338" spans="1:7" x14ac:dyDescent="0.35">
      <c r="A1338" t="s">
        <v>24673</v>
      </c>
      <c r="B1338" t="s">
        <v>28808</v>
      </c>
      <c r="C1338">
        <v>6</v>
      </c>
      <c r="D1338">
        <v>38</v>
      </c>
      <c r="E1338">
        <v>0.7</v>
      </c>
      <c r="F1338">
        <v>127.45</v>
      </c>
      <c r="G1338">
        <v>127.45</v>
      </c>
    </row>
    <row r="1339" spans="1:7" x14ac:dyDescent="0.35">
      <c r="A1339" t="s">
        <v>24674</v>
      </c>
      <c r="B1339" t="s">
        <v>28809</v>
      </c>
      <c r="C1339">
        <v>6</v>
      </c>
      <c r="D1339">
        <v>38</v>
      </c>
      <c r="E1339">
        <v>0.7</v>
      </c>
      <c r="F1339">
        <v>36.950000000000003</v>
      </c>
      <c r="G1339">
        <v>36.950000000000003</v>
      </c>
    </row>
    <row r="1340" spans="1:7" x14ac:dyDescent="0.35">
      <c r="A1340" t="s">
        <v>24675</v>
      </c>
      <c r="B1340" t="s">
        <v>28810</v>
      </c>
      <c r="C1340">
        <v>6</v>
      </c>
      <c r="D1340">
        <v>38</v>
      </c>
      <c r="E1340">
        <v>0.7</v>
      </c>
      <c r="F1340">
        <v>35.25</v>
      </c>
      <c r="G1340">
        <v>34.19</v>
      </c>
    </row>
    <row r="1341" spans="1:7" x14ac:dyDescent="0.35">
      <c r="A1341" t="s">
        <v>24676</v>
      </c>
      <c r="B1341" t="s">
        <v>28811</v>
      </c>
      <c r="C1341">
        <v>6</v>
      </c>
      <c r="D1341">
        <v>38</v>
      </c>
      <c r="E1341">
        <v>0.7</v>
      </c>
      <c r="F1341">
        <v>26.25</v>
      </c>
      <c r="G1341">
        <v>26.25</v>
      </c>
    </row>
    <row r="1342" spans="1:7" x14ac:dyDescent="0.35">
      <c r="A1342" t="s">
        <v>24677</v>
      </c>
      <c r="B1342" t="s">
        <v>28812</v>
      </c>
      <c r="C1342">
        <v>6</v>
      </c>
      <c r="D1342">
        <v>38</v>
      </c>
      <c r="E1342">
        <v>0.7</v>
      </c>
      <c r="F1342">
        <v>30.85</v>
      </c>
      <c r="G1342">
        <v>30.85</v>
      </c>
    </row>
    <row r="1343" spans="1:7" x14ac:dyDescent="0.35">
      <c r="A1343" t="s">
        <v>24678</v>
      </c>
      <c r="B1343" t="s">
        <v>28813</v>
      </c>
      <c r="C1343">
        <v>6</v>
      </c>
      <c r="D1343">
        <v>38</v>
      </c>
      <c r="E1343">
        <v>0.7</v>
      </c>
      <c r="F1343">
        <v>30.75</v>
      </c>
      <c r="G1343">
        <v>29.83</v>
      </c>
    </row>
    <row r="1344" spans="1:7" x14ac:dyDescent="0.35">
      <c r="A1344" t="s">
        <v>24679</v>
      </c>
      <c r="B1344" t="s">
        <v>28814</v>
      </c>
      <c r="C1344">
        <v>6</v>
      </c>
      <c r="D1344">
        <v>40</v>
      </c>
      <c r="E1344">
        <v>0.7</v>
      </c>
      <c r="F1344">
        <v>99.85</v>
      </c>
      <c r="G1344">
        <v>96.85</v>
      </c>
    </row>
    <row r="1345" spans="1:7" x14ac:dyDescent="0.35">
      <c r="A1345" t="s">
        <v>24680</v>
      </c>
      <c r="B1345" t="s">
        <v>28815</v>
      </c>
      <c r="C1345">
        <v>6</v>
      </c>
      <c r="D1345">
        <v>40</v>
      </c>
      <c r="E1345">
        <v>0.7</v>
      </c>
      <c r="F1345">
        <v>21.85</v>
      </c>
      <c r="G1345">
        <v>21.19</v>
      </c>
    </row>
    <row r="1346" spans="1:7" x14ac:dyDescent="0.35">
      <c r="A1346" t="s">
        <v>24681</v>
      </c>
      <c r="B1346" t="s">
        <v>28816</v>
      </c>
      <c r="C1346">
        <v>6</v>
      </c>
      <c r="D1346">
        <v>40</v>
      </c>
      <c r="E1346">
        <v>0.7</v>
      </c>
      <c r="F1346">
        <v>20.45</v>
      </c>
      <c r="G1346">
        <v>19.84</v>
      </c>
    </row>
    <row r="1347" spans="1:7" x14ac:dyDescent="0.35">
      <c r="A1347" t="s">
        <v>24682</v>
      </c>
      <c r="B1347" t="s">
        <v>28817</v>
      </c>
      <c r="C1347">
        <v>6</v>
      </c>
      <c r="D1347">
        <v>40</v>
      </c>
      <c r="E1347">
        <v>0.7</v>
      </c>
      <c r="F1347">
        <v>25.95</v>
      </c>
      <c r="G1347">
        <v>25.17</v>
      </c>
    </row>
    <row r="1348" spans="1:7" x14ac:dyDescent="0.35">
      <c r="A1348" t="s">
        <v>24683</v>
      </c>
      <c r="B1348" t="s">
        <v>28818</v>
      </c>
      <c r="C1348">
        <v>6</v>
      </c>
      <c r="D1348">
        <v>40</v>
      </c>
      <c r="E1348">
        <v>0.7</v>
      </c>
      <c r="F1348">
        <v>4.5</v>
      </c>
      <c r="G1348">
        <v>4.5</v>
      </c>
    </row>
    <row r="1349" spans="1:7" x14ac:dyDescent="0.35">
      <c r="A1349" t="s">
        <v>24684</v>
      </c>
      <c r="B1349" t="s">
        <v>28819</v>
      </c>
      <c r="C1349">
        <v>6</v>
      </c>
      <c r="D1349">
        <v>41</v>
      </c>
      <c r="E1349">
        <v>0.7</v>
      </c>
      <c r="F1349">
        <v>23.25</v>
      </c>
      <c r="G1349">
        <v>22.55</v>
      </c>
    </row>
    <row r="1350" spans="1:7" x14ac:dyDescent="0.35">
      <c r="A1350" t="s">
        <v>24685</v>
      </c>
      <c r="B1350" t="s">
        <v>28820</v>
      </c>
      <c r="C1350">
        <v>6</v>
      </c>
      <c r="D1350">
        <v>40</v>
      </c>
      <c r="E1350">
        <v>0.7</v>
      </c>
      <c r="F1350">
        <v>7.45</v>
      </c>
      <c r="G1350">
        <v>7.23</v>
      </c>
    </row>
    <row r="1351" spans="1:7" x14ac:dyDescent="0.35">
      <c r="A1351" t="s">
        <v>24686</v>
      </c>
      <c r="B1351" t="s">
        <v>28821</v>
      </c>
      <c r="C1351">
        <v>6</v>
      </c>
      <c r="D1351">
        <v>40</v>
      </c>
      <c r="E1351">
        <v>0.7</v>
      </c>
      <c r="F1351">
        <v>33.950000000000003</v>
      </c>
      <c r="G1351">
        <v>32.93</v>
      </c>
    </row>
    <row r="1352" spans="1:7" x14ac:dyDescent="0.35">
      <c r="A1352" t="s">
        <v>24687</v>
      </c>
      <c r="B1352" t="s">
        <v>28822</v>
      </c>
      <c r="C1352">
        <v>6</v>
      </c>
      <c r="D1352">
        <v>45</v>
      </c>
      <c r="E1352">
        <v>0.7</v>
      </c>
      <c r="F1352">
        <v>8.5</v>
      </c>
      <c r="G1352">
        <v>8.5</v>
      </c>
    </row>
    <row r="1353" spans="1:7" x14ac:dyDescent="0.35">
      <c r="A1353" t="s">
        <v>24688</v>
      </c>
      <c r="B1353" t="s">
        <v>28823</v>
      </c>
      <c r="C1353">
        <v>6</v>
      </c>
      <c r="D1353">
        <v>40</v>
      </c>
      <c r="E1353">
        <v>0.7</v>
      </c>
      <c r="F1353">
        <v>9.85</v>
      </c>
      <c r="G1353">
        <v>9.5500000000000007</v>
      </c>
    </row>
    <row r="1354" spans="1:7" x14ac:dyDescent="0.35">
      <c r="A1354" t="s">
        <v>24689</v>
      </c>
      <c r="B1354" t="s">
        <v>28824</v>
      </c>
      <c r="C1354">
        <v>6</v>
      </c>
      <c r="D1354">
        <v>40</v>
      </c>
      <c r="E1354">
        <v>0.7</v>
      </c>
      <c r="F1354">
        <v>18</v>
      </c>
      <c r="G1354">
        <v>18</v>
      </c>
    </row>
    <row r="1355" spans="1:7" x14ac:dyDescent="0.35">
      <c r="A1355" t="s">
        <v>24690</v>
      </c>
      <c r="B1355" t="s">
        <v>28825</v>
      </c>
      <c r="C1355">
        <v>6</v>
      </c>
      <c r="D1355">
        <v>15</v>
      </c>
      <c r="E1355">
        <v>1</v>
      </c>
      <c r="F1355">
        <v>6.65</v>
      </c>
      <c r="G1355">
        <v>6.45</v>
      </c>
    </row>
    <row r="1356" spans="1:7" x14ac:dyDescent="0.35">
      <c r="A1356" t="s">
        <v>24691</v>
      </c>
      <c r="B1356" t="s">
        <v>28826</v>
      </c>
      <c r="C1356">
        <v>6</v>
      </c>
      <c r="D1356">
        <v>17</v>
      </c>
      <c r="E1356">
        <v>0.7</v>
      </c>
      <c r="F1356">
        <v>5.85</v>
      </c>
      <c r="G1356">
        <v>5.67</v>
      </c>
    </row>
    <row r="1357" spans="1:7" x14ac:dyDescent="0.35">
      <c r="A1357" t="s">
        <v>24692</v>
      </c>
      <c r="B1357" t="s">
        <v>28827</v>
      </c>
      <c r="C1357">
        <v>6</v>
      </c>
      <c r="D1357">
        <v>15</v>
      </c>
      <c r="E1357">
        <v>1</v>
      </c>
      <c r="F1357">
        <v>6.35</v>
      </c>
      <c r="G1357">
        <v>6.16</v>
      </c>
    </row>
    <row r="1358" spans="1:7" x14ac:dyDescent="0.35">
      <c r="A1358" t="s">
        <v>24693</v>
      </c>
      <c r="B1358" t="s">
        <v>28828</v>
      </c>
      <c r="C1358">
        <v>6</v>
      </c>
      <c r="D1358">
        <v>43</v>
      </c>
      <c r="E1358">
        <v>0.7</v>
      </c>
      <c r="F1358">
        <v>25.25</v>
      </c>
      <c r="G1358">
        <v>24.49</v>
      </c>
    </row>
    <row r="1359" spans="1:7" x14ac:dyDescent="0.35">
      <c r="A1359" t="s">
        <v>24694</v>
      </c>
      <c r="B1359" t="s">
        <v>28829</v>
      </c>
      <c r="C1359">
        <v>6</v>
      </c>
      <c r="D1359">
        <v>40</v>
      </c>
      <c r="E1359">
        <v>0.7</v>
      </c>
      <c r="F1359">
        <v>18.45</v>
      </c>
      <c r="G1359">
        <v>17.899999999999999</v>
      </c>
    </row>
    <row r="1360" spans="1:7" x14ac:dyDescent="0.35">
      <c r="A1360" t="s">
        <v>24695</v>
      </c>
      <c r="B1360" t="s">
        <v>28830</v>
      </c>
      <c r="C1360">
        <v>3</v>
      </c>
      <c r="D1360">
        <v>40</v>
      </c>
      <c r="E1360">
        <v>0.7</v>
      </c>
      <c r="F1360">
        <v>84.75</v>
      </c>
      <c r="G1360">
        <v>82.21</v>
      </c>
    </row>
    <row r="1361" spans="1:7" x14ac:dyDescent="0.35">
      <c r="A1361" t="s">
        <v>24696</v>
      </c>
      <c r="B1361" t="s">
        <v>28831</v>
      </c>
      <c r="C1361">
        <v>6</v>
      </c>
      <c r="D1361">
        <v>37.5</v>
      </c>
      <c r="E1361">
        <v>0.7</v>
      </c>
      <c r="F1361">
        <v>16.05</v>
      </c>
      <c r="G1361">
        <v>15.57</v>
      </c>
    </row>
    <row r="1362" spans="1:7" x14ac:dyDescent="0.35">
      <c r="A1362" t="s">
        <v>24697</v>
      </c>
      <c r="B1362" t="s">
        <v>28832</v>
      </c>
      <c r="C1362">
        <v>6</v>
      </c>
      <c r="D1362">
        <v>40</v>
      </c>
      <c r="E1362">
        <v>0.7</v>
      </c>
      <c r="F1362">
        <v>19.95</v>
      </c>
      <c r="G1362">
        <v>19.350000000000001</v>
      </c>
    </row>
    <row r="1363" spans="1:7" x14ac:dyDescent="0.35">
      <c r="A1363" t="s">
        <v>24698</v>
      </c>
      <c r="B1363" t="s">
        <v>28833</v>
      </c>
      <c r="C1363">
        <v>3</v>
      </c>
      <c r="D1363">
        <v>42</v>
      </c>
      <c r="E1363">
        <v>0.7</v>
      </c>
      <c r="F1363">
        <v>28.65</v>
      </c>
      <c r="G1363">
        <v>27.79</v>
      </c>
    </row>
    <row r="1364" spans="1:7" x14ac:dyDescent="0.35">
      <c r="A1364" t="s">
        <v>24699</v>
      </c>
      <c r="B1364" t="s">
        <v>28834</v>
      </c>
      <c r="C1364">
        <v>6</v>
      </c>
      <c r="D1364">
        <v>46</v>
      </c>
      <c r="E1364">
        <v>0.7</v>
      </c>
      <c r="F1364">
        <v>22.85</v>
      </c>
      <c r="G1364">
        <v>22.16</v>
      </c>
    </row>
    <row r="1365" spans="1:7" x14ac:dyDescent="0.35">
      <c r="A1365" t="s">
        <v>24700</v>
      </c>
      <c r="B1365" t="s">
        <v>28835</v>
      </c>
      <c r="C1365">
        <v>6</v>
      </c>
      <c r="D1365">
        <v>40</v>
      </c>
      <c r="E1365">
        <v>0.7</v>
      </c>
      <c r="F1365">
        <v>56.75</v>
      </c>
      <c r="G1365">
        <v>55.05</v>
      </c>
    </row>
    <row r="1366" spans="1:7" x14ac:dyDescent="0.35">
      <c r="A1366" t="s">
        <v>24701</v>
      </c>
      <c r="B1366" t="s">
        <v>28836</v>
      </c>
      <c r="C1366">
        <v>6</v>
      </c>
      <c r="D1366">
        <v>40</v>
      </c>
      <c r="E1366">
        <v>0.7</v>
      </c>
      <c r="F1366">
        <v>12.45</v>
      </c>
      <c r="G1366">
        <v>12.08</v>
      </c>
    </row>
    <row r="1367" spans="1:7" x14ac:dyDescent="0.35">
      <c r="A1367" t="s">
        <v>24702</v>
      </c>
      <c r="B1367" t="s">
        <v>28837</v>
      </c>
      <c r="C1367">
        <v>12</v>
      </c>
      <c r="D1367">
        <v>40</v>
      </c>
      <c r="E1367">
        <v>1</v>
      </c>
      <c r="F1367">
        <v>13.15</v>
      </c>
      <c r="G1367">
        <v>12.76</v>
      </c>
    </row>
    <row r="1368" spans="1:7" x14ac:dyDescent="0.35">
      <c r="A1368" t="s">
        <v>24703</v>
      </c>
      <c r="B1368" t="s">
        <v>28838</v>
      </c>
      <c r="C1368">
        <v>6</v>
      </c>
      <c r="D1368">
        <v>40</v>
      </c>
      <c r="E1368">
        <v>0.7</v>
      </c>
      <c r="F1368">
        <v>6.5</v>
      </c>
      <c r="G1368">
        <v>6.5</v>
      </c>
    </row>
    <row r="1369" spans="1:7" x14ac:dyDescent="0.35">
      <c r="A1369" t="s">
        <v>24704</v>
      </c>
      <c r="B1369" t="s">
        <v>28839</v>
      </c>
      <c r="C1369">
        <v>6</v>
      </c>
      <c r="D1369">
        <v>43</v>
      </c>
      <c r="E1369">
        <v>0.7</v>
      </c>
      <c r="F1369">
        <v>15.95</v>
      </c>
      <c r="G1369">
        <v>15.47</v>
      </c>
    </row>
    <row r="1370" spans="1:7" x14ac:dyDescent="0.35">
      <c r="A1370" t="s">
        <v>24705</v>
      </c>
      <c r="B1370" t="s">
        <v>28840</v>
      </c>
      <c r="C1370">
        <v>6</v>
      </c>
      <c r="D1370">
        <v>43</v>
      </c>
      <c r="E1370">
        <v>1</v>
      </c>
      <c r="F1370">
        <v>16</v>
      </c>
      <c r="G1370">
        <v>16</v>
      </c>
    </row>
    <row r="1371" spans="1:7" x14ac:dyDescent="0.35">
      <c r="A1371" t="s">
        <v>24706</v>
      </c>
      <c r="B1371" t="s">
        <v>28841</v>
      </c>
      <c r="C1371">
        <v>6</v>
      </c>
      <c r="D1371">
        <v>43</v>
      </c>
      <c r="E1371">
        <v>0.7</v>
      </c>
      <c r="F1371">
        <v>16</v>
      </c>
      <c r="G1371">
        <v>16</v>
      </c>
    </row>
    <row r="1372" spans="1:7" x14ac:dyDescent="0.35">
      <c r="A1372" t="s">
        <v>24707</v>
      </c>
      <c r="B1372" t="s">
        <v>28842</v>
      </c>
      <c r="C1372">
        <v>6</v>
      </c>
      <c r="D1372">
        <v>43</v>
      </c>
      <c r="E1372">
        <v>0.7</v>
      </c>
      <c r="F1372">
        <v>16.75</v>
      </c>
      <c r="G1372">
        <v>16.25</v>
      </c>
    </row>
    <row r="1373" spans="1:7" x14ac:dyDescent="0.35">
      <c r="A1373" t="s">
        <v>24708</v>
      </c>
      <c r="B1373" t="s">
        <v>28843</v>
      </c>
      <c r="C1373">
        <v>6</v>
      </c>
      <c r="D1373">
        <v>43</v>
      </c>
      <c r="E1373">
        <v>0.7</v>
      </c>
      <c r="F1373">
        <v>15.85</v>
      </c>
      <c r="G1373">
        <v>15.37</v>
      </c>
    </row>
    <row r="1374" spans="1:7" x14ac:dyDescent="0.35">
      <c r="A1374" t="s">
        <v>24709</v>
      </c>
      <c r="B1374" t="s">
        <v>28844</v>
      </c>
      <c r="C1374">
        <v>6</v>
      </c>
      <c r="D1374">
        <v>43</v>
      </c>
      <c r="E1374">
        <v>1</v>
      </c>
      <c r="F1374">
        <v>17.25</v>
      </c>
      <c r="G1374">
        <v>16.73</v>
      </c>
    </row>
    <row r="1375" spans="1:7" x14ac:dyDescent="0.35">
      <c r="A1375" t="s">
        <v>24710</v>
      </c>
      <c r="B1375" t="s">
        <v>28845</v>
      </c>
      <c r="C1375">
        <v>6</v>
      </c>
      <c r="D1375">
        <v>15</v>
      </c>
      <c r="E1375">
        <v>0.75</v>
      </c>
      <c r="F1375">
        <v>4.25</v>
      </c>
      <c r="G1375">
        <v>4.12</v>
      </c>
    </row>
    <row r="1376" spans="1:7" x14ac:dyDescent="0.35">
      <c r="A1376" t="s">
        <v>24711</v>
      </c>
      <c r="B1376" t="s">
        <v>28846</v>
      </c>
      <c r="C1376">
        <v>6</v>
      </c>
      <c r="D1376">
        <v>15</v>
      </c>
      <c r="E1376">
        <v>0.75</v>
      </c>
      <c r="F1376">
        <v>4.6500000000000004</v>
      </c>
      <c r="G1376">
        <v>4.51</v>
      </c>
    </row>
    <row r="1377" spans="1:7" x14ac:dyDescent="0.35">
      <c r="A1377" t="s">
        <v>24712</v>
      </c>
      <c r="B1377" t="s">
        <v>28847</v>
      </c>
      <c r="C1377">
        <v>6</v>
      </c>
      <c r="D1377">
        <v>14.8</v>
      </c>
      <c r="E1377">
        <v>0.75</v>
      </c>
      <c r="F1377">
        <v>4.55</v>
      </c>
      <c r="G1377">
        <v>4.41</v>
      </c>
    </row>
    <row r="1378" spans="1:7" x14ac:dyDescent="0.35">
      <c r="A1378" t="s">
        <v>24713</v>
      </c>
      <c r="B1378" t="s">
        <v>28848</v>
      </c>
      <c r="C1378">
        <v>6</v>
      </c>
      <c r="D1378">
        <v>43.5</v>
      </c>
      <c r="E1378">
        <v>0.7</v>
      </c>
      <c r="F1378">
        <v>23.95</v>
      </c>
      <c r="G1378">
        <v>23.23</v>
      </c>
    </row>
    <row r="1379" spans="1:7" x14ac:dyDescent="0.35">
      <c r="A1379" t="s">
        <v>24714</v>
      </c>
      <c r="B1379" t="s">
        <v>28849</v>
      </c>
      <c r="C1379">
        <v>6</v>
      </c>
      <c r="D1379">
        <v>43.5</v>
      </c>
      <c r="E1379">
        <v>0.7</v>
      </c>
      <c r="F1379">
        <v>26.05</v>
      </c>
      <c r="G1379">
        <v>25.27</v>
      </c>
    </row>
    <row r="1380" spans="1:7" x14ac:dyDescent="0.35">
      <c r="A1380" t="s">
        <v>24715</v>
      </c>
      <c r="B1380" t="s">
        <v>28850</v>
      </c>
      <c r="C1380">
        <v>6</v>
      </c>
      <c r="D1380">
        <v>40</v>
      </c>
      <c r="E1380">
        <v>1</v>
      </c>
      <c r="F1380">
        <v>8</v>
      </c>
      <c r="G1380">
        <v>8</v>
      </c>
    </row>
    <row r="1381" spans="1:7" x14ac:dyDescent="0.35">
      <c r="A1381" t="s">
        <v>24716</v>
      </c>
      <c r="B1381" t="s">
        <v>28851</v>
      </c>
      <c r="C1381">
        <v>6</v>
      </c>
      <c r="D1381">
        <v>45</v>
      </c>
      <c r="E1381">
        <v>0.7</v>
      </c>
      <c r="F1381">
        <v>3.95</v>
      </c>
      <c r="G1381">
        <v>3.83</v>
      </c>
    </row>
    <row r="1382" spans="1:7" x14ac:dyDescent="0.35">
      <c r="A1382" t="s">
        <v>24717</v>
      </c>
      <c r="B1382" t="s">
        <v>28852</v>
      </c>
      <c r="C1382">
        <v>12</v>
      </c>
      <c r="D1382">
        <v>45</v>
      </c>
      <c r="E1382">
        <v>1</v>
      </c>
      <c r="F1382">
        <v>3.95</v>
      </c>
      <c r="G1382">
        <v>3.83</v>
      </c>
    </row>
    <row r="1383" spans="1:7" x14ac:dyDescent="0.35">
      <c r="A1383" t="s">
        <v>24718</v>
      </c>
      <c r="B1383" t="s">
        <v>28853</v>
      </c>
      <c r="C1383">
        <v>8</v>
      </c>
      <c r="D1383">
        <v>45</v>
      </c>
      <c r="E1383">
        <v>0.2</v>
      </c>
      <c r="F1383">
        <v>1.75</v>
      </c>
      <c r="G1383">
        <v>1.7</v>
      </c>
    </row>
    <row r="1384" spans="1:7" x14ac:dyDescent="0.35">
      <c r="A1384" t="s">
        <v>24719</v>
      </c>
      <c r="B1384" t="s">
        <v>28854</v>
      </c>
      <c r="C1384">
        <v>6</v>
      </c>
      <c r="D1384">
        <v>40</v>
      </c>
      <c r="E1384">
        <v>0.7</v>
      </c>
      <c r="F1384">
        <v>12.95</v>
      </c>
      <c r="G1384">
        <v>12.3</v>
      </c>
    </row>
    <row r="1385" spans="1:7" x14ac:dyDescent="0.35">
      <c r="A1385" t="s">
        <v>24720</v>
      </c>
      <c r="B1385" t="s">
        <v>28855</v>
      </c>
      <c r="C1385">
        <v>6</v>
      </c>
      <c r="D1385">
        <v>40</v>
      </c>
      <c r="E1385">
        <v>1</v>
      </c>
      <c r="F1385">
        <v>4.6500000000000004</v>
      </c>
      <c r="G1385">
        <v>4.42</v>
      </c>
    </row>
    <row r="1386" spans="1:7" x14ac:dyDescent="0.35">
      <c r="A1386" t="s">
        <v>24721</v>
      </c>
      <c r="B1386" t="s">
        <v>28856</v>
      </c>
      <c r="C1386">
        <v>6</v>
      </c>
      <c r="D1386">
        <v>40</v>
      </c>
      <c r="E1386">
        <v>0.7</v>
      </c>
      <c r="F1386">
        <v>6.5</v>
      </c>
      <c r="G1386">
        <v>6.5</v>
      </c>
    </row>
    <row r="1387" spans="1:7" x14ac:dyDescent="0.35">
      <c r="A1387" t="s">
        <v>24722</v>
      </c>
      <c r="B1387" t="s">
        <v>28857</v>
      </c>
      <c r="C1387">
        <v>6</v>
      </c>
      <c r="D1387">
        <v>52</v>
      </c>
      <c r="E1387">
        <v>0.7</v>
      </c>
      <c r="F1387">
        <v>24</v>
      </c>
      <c r="G1387">
        <v>24</v>
      </c>
    </row>
    <row r="1388" spans="1:7" x14ac:dyDescent="0.35">
      <c r="A1388" t="s">
        <v>24723</v>
      </c>
      <c r="B1388" t="s">
        <v>28858</v>
      </c>
      <c r="C1388">
        <v>6</v>
      </c>
      <c r="D1388">
        <v>45</v>
      </c>
      <c r="E1388">
        <v>0.7</v>
      </c>
      <c r="F1388">
        <v>47.95</v>
      </c>
      <c r="G1388">
        <v>46.51</v>
      </c>
    </row>
    <row r="1389" spans="1:7" x14ac:dyDescent="0.35">
      <c r="A1389" t="s">
        <v>24724</v>
      </c>
      <c r="B1389" t="s">
        <v>28859</v>
      </c>
      <c r="C1389">
        <v>1</v>
      </c>
      <c r="D1389">
        <v>40</v>
      </c>
      <c r="E1389">
        <v>0.7</v>
      </c>
      <c r="F1389">
        <v>85.05</v>
      </c>
      <c r="G1389">
        <v>82.5</v>
      </c>
    </row>
    <row r="1390" spans="1:7" x14ac:dyDescent="0.35">
      <c r="A1390" t="s">
        <v>24725</v>
      </c>
      <c r="B1390" t="s">
        <v>28860</v>
      </c>
      <c r="C1390">
        <v>6</v>
      </c>
      <c r="D1390">
        <v>25</v>
      </c>
      <c r="E1390">
        <v>0.5</v>
      </c>
      <c r="F1390">
        <v>17.05</v>
      </c>
      <c r="G1390">
        <v>16.54</v>
      </c>
    </row>
    <row r="1391" spans="1:7" x14ac:dyDescent="0.35">
      <c r="A1391" t="s">
        <v>24726</v>
      </c>
      <c r="B1391" t="s">
        <v>28861</v>
      </c>
      <c r="C1391">
        <v>6</v>
      </c>
      <c r="D1391">
        <v>25</v>
      </c>
      <c r="E1391">
        <v>0.5</v>
      </c>
      <c r="F1391">
        <v>17.05</v>
      </c>
      <c r="G1391">
        <v>16.54</v>
      </c>
    </row>
    <row r="1392" spans="1:7" x14ac:dyDescent="0.35">
      <c r="A1392" t="s">
        <v>24727</v>
      </c>
      <c r="B1392" t="s">
        <v>28862</v>
      </c>
      <c r="C1392">
        <v>6</v>
      </c>
      <c r="D1392">
        <v>25</v>
      </c>
      <c r="E1392">
        <v>0.5</v>
      </c>
      <c r="F1392">
        <v>17.05</v>
      </c>
      <c r="G1392">
        <v>16.54</v>
      </c>
    </row>
    <row r="1393" spans="1:7" x14ac:dyDescent="0.35">
      <c r="A1393" t="s">
        <v>24728</v>
      </c>
      <c r="B1393" t="s">
        <v>28863</v>
      </c>
      <c r="C1393">
        <v>6</v>
      </c>
      <c r="D1393">
        <v>25</v>
      </c>
      <c r="E1393">
        <v>0.5</v>
      </c>
      <c r="F1393">
        <v>17.05</v>
      </c>
      <c r="G1393">
        <v>16.54</v>
      </c>
    </row>
    <row r="1394" spans="1:7" x14ac:dyDescent="0.35">
      <c r="A1394" t="s">
        <v>24729</v>
      </c>
      <c r="B1394" t="s">
        <v>28864</v>
      </c>
      <c r="C1394">
        <v>6</v>
      </c>
      <c r="D1394">
        <v>25</v>
      </c>
      <c r="E1394">
        <v>0.5</v>
      </c>
      <c r="F1394">
        <v>17.05</v>
      </c>
      <c r="G1394">
        <v>16.54</v>
      </c>
    </row>
    <row r="1395" spans="1:7" x14ac:dyDescent="0.35">
      <c r="A1395" t="s">
        <v>24730</v>
      </c>
      <c r="B1395" t="s">
        <v>28865</v>
      </c>
      <c r="C1395">
        <v>6</v>
      </c>
      <c r="D1395">
        <v>25</v>
      </c>
      <c r="E1395">
        <v>0.5</v>
      </c>
      <c r="F1395">
        <v>17.05</v>
      </c>
      <c r="G1395">
        <v>16.54</v>
      </c>
    </row>
    <row r="1396" spans="1:7" x14ac:dyDescent="0.35">
      <c r="A1396" t="s">
        <v>24731</v>
      </c>
      <c r="B1396" t="s">
        <v>28866</v>
      </c>
      <c r="C1396">
        <v>6</v>
      </c>
      <c r="D1396">
        <v>40</v>
      </c>
      <c r="E1396">
        <v>0.7</v>
      </c>
      <c r="F1396">
        <v>11.35</v>
      </c>
      <c r="G1396">
        <v>11.01</v>
      </c>
    </row>
    <row r="1397" spans="1:7" x14ac:dyDescent="0.35">
      <c r="A1397" t="s">
        <v>24732</v>
      </c>
      <c r="B1397" t="s">
        <v>28867</v>
      </c>
      <c r="C1397">
        <v>6</v>
      </c>
      <c r="D1397">
        <v>40</v>
      </c>
      <c r="E1397">
        <v>0.7</v>
      </c>
      <c r="F1397">
        <v>30.85</v>
      </c>
      <c r="G1397">
        <v>29.92</v>
      </c>
    </row>
    <row r="1398" spans="1:7" x14ac:dyDescent="0.35">
      <c r="A1398" t="s">
        <v>24733</v>
      </c>
      <c r="B1398" t="s">
        <v>28868</v>
      </c>
      <c r="C1398">
        <v>6</v>
      </c>
      <c r="D1398">
        <v>40</v>
      </c>
      <c r="E1398">
        <v>0.7</v>
      </c>
      <c r="F1398">
        <v>22.25</v>
      </c>
      <c r="G1398">
        <v>21.58</v>
      </c>
    </row>
    <row r="1399" spans="1:7" x14ac:dyDescent="0.35">
      <c r="A1399" t="s">
        <v>24734</v>
      </c>
      <c r="B1399" t="s">
        <v>28869</v>
      </c>
      <c r="C1399">
        <v>6</v>
      </c>
      <c r="D1399">
        <v>40</v>
      </c>
      <c r="E1399">
        <v>0.7</v>
      </c>
      <c r="F1399">
        <v>30.85</v>
      </c>
      <c r="G1399">
        <v>29.92</v>
      </c>
    </row>
    <row r="1400" spans="1:7" x14ac:dyDescent="0.35">
      <c r="A1400" t="s">
        <v>24735</v>
      </c>
      <c r="B1400" t="s">
        <v>28870</v>
      </c>
      <c r="C1400">
        <v>6</v>
      </c>
      <c r="D1400">
        <v>37.5</v>
      </c>
      <c r="E1400">
        <v>1</v>
      </c>
      <c r="F1400">
        <v>18.55</v>
      </c>
      <c r="G1400">
        <v>17.989999999999998</v>
      </c>
    </row>
    <row r="1401" spans="1:7" x14ac:dyDescent="0.35">
      <c r="A1401" t="s">
        <v>24736</v>
      </c>
      <c r="B1401" t="s">
        <v>28871</v>
      </c>
      <c r="C1401">
        <v>6</v>
      </c>
      <c r="D1401">
        <v>37.5</v>
      </c>
      <c r="E1401">
        <v>0.7</v>
      </c>
      <c r="F1401">
        <v>18.95</v>
      </c>
      <c r="G1401">
        <v>18.38</v>
      </c>
    </row>
    <row r="1402" spans="1:7" x14ac:dyDescent="0.35">
      <c r="A1402" t="s">
        <v>24737</v>
      </c>
      <c r="B1402" t="s">
        <v>28872</v>
      </c>
      <c r="C1402">
        <v>6</v>
      </c>
      <c r="D1402">
        <v>40</v>
      </c>
      <c r="E1402">
        <v>0.7</v>
      </c>
      <c r="F1402">
        <v>15.95</v>
      </c>
      <c r="G1402">
        <v>15.47</v>
      </c>
    </row>
    <row r="1403" spans="1:7" x14ac:dyDescent="0.35">
      <c r="A1403" t="s">
        <v>24738</v>
      </c>
      <c r="B1403" t="s">
        <v>28873</v>
      </c>
      <c r="C1403">
        <v>6</v>
      </c>
      <c r="D1403">
        <v>40</v>
      </c>
      <c r="E1403">
        <v>0.7</v>
      </c>
      <c r="F1403">
        <v>18.75</v>
      </c>
      <c r="G1403">
        <v>18.190000000000001</v>
      </c>
    </row>
    <row r="1404" spans="1:7" x14ac:dyDescent="0.35">
      <c r="A1404" t="s">
        <v>24739</v>
      </c>
      <c r="B1404" t="s">
        <v>28874</v>
      </c>
      <c r="C1404">
        <v>1</v>
      </c>
      <c r="D1404">
        <v>45</v>
      </c>
      <c r="E1404">
        <v>0.7</v>
      </c>
      <c r="F1404">
        <v>239.85</v>
      </c>
      <c r="G1404">
        <v>232.65</v>
      </c>
    </row>
    <row r="1405" spans="1:7" x14ac:dyDescent="0.35">
      <c r="A1405" t="s">
        <v>24740</v>
      </c>
      <c r="B1405" t="s">
        <v>28875</v>
      </c>
      <c r="C1405">
        <v>6</v>
      </c>
      <c r="D1405">
        <v>45</v>
      </c>
      <c r="E1405">
        <v>0.7</v>
      </c>
      <c r="F1405">
        <v>44.85</v>
      </c>
      <c r="G1405">
        <v>43.5</v>
      </c>
    </row>
    <row r="1406" spans="1:7" x14ac:dyDescent="0.35">
      <c r="A1406" t="s">
        <v>24741</v>
      </c>
      <c r="B1406" t="s">
        <v>28876</v>
      </c>
      <c r="C1406">
        <v>2</v>
      </c>
      <c r="D1406">
        <v>40</v>
      </c>
      <c r="E1406">
        <v>0.7</v>
      </c>
      <c r="F1406">
        <v>43.05</v>
      </c>
      <c r="G1406">
        <v>41.76</v>
      </c>
    </row>
    <row r="1407" spans="1:7" x14ac:dyDescent="0.35">
      <c r="A1407" t="s">
        <v>24742</v>
      </c>
      <c r="B1407" t="s">
        <v>28877</v>
      </c>
      <c r="C1407">
        <v>6</v>
      </c>
      <c r="D1407">
        <v>45</v>
      </c>
      <c r="E1407">
        <v>0.7</v>
      </c>
      <c r="F1407">
        <v>22.95</v>
      </c>
      <c r="G1407">
        <v>22.95</v>
      </c>
    </row>
    <row r="1408" spans="1:7" x14ac:dyDescent="0.35">
      <c r="A1408" t="s">
        <v>24743</v>
      </c>
      <c r="B1408" t="s">
        <v>28878</v>
      </c>
      <c r="C1408">
        <v>6</v>
      </c>
      <c r="D1408">
        <v>37.5</v>
      </c>
      <c r="E1408">
        <v>1</v>
      </c>
      <c r="F1408">
        <v>1.95</v>
      </c>
      <c r="G1408">
        <v>1.89</v>
      </c>
    </row>
    <row r="1409" spans="1:7" x14ac:dyDescent="0.35">
      <c r="A1409" t="s">
        <v>24744</v>
      </c>
      <c r="B1409" t="s">
        <v>28879</v>
      </c>
      <c r="C1409">
        <v>6</v>
      </c>
      <c r="D1409">
        <v>46</v>
      </c>
      <c r="E1409">
        <v>0.5</v>
      </c>
      <c r="F1409">
        <v>18</v>
      </c>
      <c r="G1409">
        <v>18</v>
      </c>
    </row>
    <row r="1410" spans="1:7" x14ac:dyDescent="0.35">
      <c r="A1410" t="s">
        <v>24745</v>
      </c>
      <c r="B1410" t="s">
        <v>28880</v>
      </c>
      <c r="C1410">
        <v>6</v>
      </c>
      <c r="D1410">
        <v>45</v>
      </c>
      <c r="E1410">
        <v>0.7</v>
      </c>
      <c r="F1410">
        <v>33.950000000000003</v>
      </c>
      <c r="G1410">
        <v>32.93</v>
      </c>
    </row>
    <row r="1411" spans="1:7" x14ac:dyDescent="0.35">
      <c r="A1411" t="s">
        <v>24746</v>
      </c>
      <c r="B1411" t="s">
        <v>28881</v>
      </c>
      <c r="C1411">
        <v>6</v>
      </c>
      <c r="D1411">
        <v>43</v>
      </c>
      <c r="E1411">
        <v>0.7</v>
      </c>
      <c r="F1411">
        <v>27.55</v>
      </c>
      <c r="G1411">
        <v>26.72</v>
      </c>
    </row>
    <row r="1412" spans="1:7" x14ac:dyDescent="0.35">
      <c r="A1412" t="s">
        <v>24747</v>
      </c>
      <c r="B1412" t="s">
        <v>28882</v>
      </c>
      <c r="C1412">
        <v>6</v>
      </c>
      <c r="D1412">
        <v>45</v>
      </c>
      <c r="E1412">
        <v>0.7</v>
      </c>
      <c r="F1412">
        <v>27.95</v>
      </c>
      <c r="G1412">
        <v>27.11</v>
      </c>
    </row>
    <row r="1413" spans="1:7" x14ac:dyDescent="0.35">
      <c r="A1413" t="s">
        <v>24748</v>
      </c>
      <c r="B1413" t="s">
        <v>28883</v>
      </c>
      <c r="C1413">
        <v>6</v>
      </c>
      <c r="D1413">
        <v>43</v>
      </c>
      <c r="E1413">
        <v>0.7</v>
      </c>
      <c r="F1413">
        <v>45.85</v>
      </c>
      <c r="G1413">
        <v>44.47</v>
      </c>
    </row>
    <row r="1414" spans="1:7" x14ac:dyDescent="0.35">
      <c r="A1414" t="s">
        <v>24749</v>
      </c>
      <c r="B1414" t="s">
        <v>28884</v>
      </c>
      <c r="C1414">
        <v>6</v>
      </c>
      <c r="D1414">
        <v>40</v>
      </c>
      <c r="E1414">
        <v>0.7</v>
      </c>
      <c r="F1414">
        <v>16.5</v>
      </c>
      <c r="G1414">
        <v>16.5</v>
      </c>
    </row>
    <row r="1415" spans="1:7" x14ac:dyDescent="0.35">
      <c r="A1415" t="s">
        <v>24750</v>
      </c>
      <c r="B1415" t="s">
        <v>28885</v>
      </c>
      <c r="C1415">
        <v>6</v>
      </c>
      <c r="D1415">
        <v>40</v>
      </c>
      <c r="E1415">
        <v>0.7</v>
      </c>
      <c r="F1415">
        <v>6.35</v>
      </c>
      <c r="G1415">
        <v>6.16</v>
      </c>
    </row>
    <row r="1416" spans="1:7" x14ac:dyDescent="0.35">
      <c r="A1416" t="s">
        <v>24751</v>
      </c>
      <c r="B1416" t="s">
        <v>28886</v>
      </c>
      <c r="C1416">
        <v>4</v>
      </c>
      <c r="D1416">
        <v>45</v>
      </c>
      <c r="E1416">
        <v>0.7</v>
      </c>
      <c r="F1416">
        <v>68.75</v>
      </c>
      <c r="G1416">
        <v>66.69</v>
      </c>
    </row>
    <row r="1417" spans="1:7" x14ac:dyDescent="0.35">
      <c r="A1417" t="s">
        <v>24752</v>
      </c>
      <c r="B1417" t="s">
        <v>28887</v>
      </c>
      <c r="C1417">
        <v>6</v>
      </c>
      <c r="D1417">
        <v>40</v>
      </c>
      <c r="E1417">
        <v>0.7</v>
      </c>
      <c r="F1417">
        <v>16.95</v>
      </c>
      <c r="G1417">
        <v>16.100000000000001</v>
      </c>
    </row>
    <row r="1418" spans="1:7" x14ac:dyDescent="0.35">
      <c r="A1418" t="s">
        <v>24753</v>
      </c>
      <c r="B1418" t="s">
        <v>28888</v>
      </c>
      <c r="C1418">
        <v>6</v>
      </c>
      <c r="D1418">
        <v>46</v>
      </c>
      <c r="E1418">
        <v>0.7</v>
      </c>
      <c r="F1418">
        <v>38.75</v>
      </c>
      <c r="G1418">
        <v>36.81</v>
      </c>
    </row>
    <row r="1419" spans="1:7" x14ac:dyDescent="0.35">
      <c r="A1419" t="s">
        <v>24754</v>
      </c>
      <c r="B1419" t="s">
        <v>28889</v>
      </c>
      <c r="C1419">
        <v>6</v>
      </c>
      <c r="D1419">
        <v>43</v>
      </c>
      <c r="E1419">
        <v>0.7</v>
      </c>
      <c r="F1419">
        <v>20.85</v>
      </c>
      <c r="G1419">
        <v>20.22</v>
      </c>
    </row>
    <row r="1420" spans="1:7" x14ac:dyDescent="0.35">
      <c r="A1420" t="s">
        <v>24755</v>
      </c>
      <c r="B1420" t="s">
        <v>28890</v>
      </c>
      <c r="C1420">
        <v>6</v>
      </c>
      <c r="D1420">
        <v>43</v>
      </c>
      <c r="E1420">
        <v>0.7</v>
      </c>
      <c r="F1420">
        <v>37.950000000000003</v>
      </c>
      <c r="G1420">
        <v>36.81</v>
      </c>
    </row>
    <row r="1421" spans="1:7" x14ac:dyDescent="0.35">
      <c r="A1421" t="s">
        <v>24756</v>
      </c>
      <c r="B1421" t="s">
        <v>28891</v>
      </c>
      <c r="C1421">
        <v>6</v>
      </c>
      <c r="D1421">
        <v>40</v>
      </c>
      <c r="E1421">
        <v>0.7</v>
      </c>
      <c r="F1421">
        <v>23.05</v>
      </c>
      <c r="G1421">
        <v>22.36</v>
      </c>
    </row>
    <row r="1422" spans="1:7" x14ac:dyDescent="0.35">
      <c r="A1422" t="s">
        <v>24757</v>
      </c>
      <c r="B1422" t="s">
        <v>28892</v>
      </c>
      <c r="C1422">
        <v>6</v>
      </c>
      <c r="D1422">
        <v>42</v>
      </c>
      <c r="E1422">
        <v>0.7</v>
      </c>
      <c r="F1422">
        <v>16.45</v>
      </c>
      <c r="G1422">
        <v>15.96</v>
      </c>
    </row>
    <row r="1423" spans="1:7" x14ac:dyDescent="0.35">
      <c r="A1423" t="s">
        <v>24758</v>
      </c>
      <c r="B1423" t="s">
        <v>28893</v>
      </c>
      <c r="C1423">
        <v>6</v>
      </c>
      <c r="D1423">
        <v>40</v>
      </c>
      <c r="E1423">
        <v>0.5</v>
      </c>
      <c r="F1423">
        <v>14</v>
      </c>
      <c r="G1423">
        <v>14</v>
      </c>
    </row>
    <row r="1424" spans="1:7" x14ac:dyDescent="0.35">
      <c r="A1424" t="s">
        <v>24759</v>
      </c>
      <c r="B1424" t="s">
        <v>28894</v>
      </c>
      <c r="C1424">
        <v>6</v>
      </c>
      <c r="D1424">
        <v>40</v>
      </c>
      <c r="E1424">
        <v>0.5</v>
      </c>
      <c r="F1424">
        <v>16.45</v>
      </c>
      <c r="G1424">
        <v>15.96</v>
      </c>
    </row>
    <row r="1425" spans="1:7" x14ac:dyDescent="0.35">
      <c r="A1425" t="s">
        <v>24760</v>
      </c>
      <c r="B1425" t="s">
        <v>28895</v>
      </c>
      <c r="C1425">
        <v>10</v>
      </c>
      <c r="D1425">
        <v>40</v>
      </c>
      <c r="E1425">
        <v>0.5</v>
      </c>
      <c r="F1425">
        <v>15</v>
      </c>
      <c r="G1425">
        <v>15</v>
      </c>
    </row>
    <row r="1426" spans="1:7" x14ac:dyDescent="0.35">
      <c r="A1426" t="s">
        <v>24761</v>
      </c>
      <c r="B1426" t="s">
        <v>28896</v>
      </c>
      <c r="C1426">
        <v>6</v>
      </c>
      <c r="D1426">
        <v>43</v>
      </c>
      <c r="E1426">
        <v>0.7</v>
      </c>
      <c r="F1426">
        <v>14.45</v>
      </c>
      <c r="G1426">
        <v>14.02</v>
      </c>
    </row>
    <row r="1427" spans="1:7" x14ac:dyDescent="0.35">
      <c r="A1427" t="s">
        <v>24762</v>
      </c>
      <c r="B1427" t="s">
        <v>28897</v>
      </c>
      <c r="C1427">
        <v>6</v>
      </c>
      <c r="D1427">
        <v>20</v>
      </c>
      <c r="E1427">
        <v>0.5</v>
      </c>
      <c r="F1427">
        <v>8.9499999999999993</v>
      </c>
      <c r="G1427">
        <v>8.68</v>
      </c>
    </row>
    <row r="1428" spans="1:7" x14ac:dyDescent="0.35">
      <c r="A1428" t="s">
        <v>24763</v>
      </c>
      <c r="B1428" t="s">
        <v>28898</v>
      </c>
      <c r="C1428">
        <v>6</v>
      </c>
      <c r="D1428">
        <v>20</v>
      </c>
      <c r="E1428">
        <v>0.5</v>
      </c>
      <c r="F1428">
        <v>8.0500000000000007</v>
      </c>
      <c r="G1428">
        <v>7.81</v>
      </c>
    </row>
    <row r="1429" spans="1:7" x14ac:dyDescent="0.35">
      <c r="A1429" t="s">
        <v>24764</v>
      </c>
      <c r="B1429" t="s">
        <v>28899</v>
      </c>
      <c r="C1429">
        <v>6</v>
      </c>
      <c r="D1429">
        <v>20</v>
      </c>
      <c r="E1429">
        <v>0.5</v>
      </c>
      <c r="F1429">
        <v>7.95</v>
      </c>
      <c r="G1429">
        <v>7.71</v>
      </c>
    </row>
    <row r="1430" spans="1:7" x14ac:dyDescent="0.35">
      <c r="A1430" t="s">
        <v>24765</v>
      </c>
      <c r="B1430" t="s">
        <v>28900</v>
      </c>
      <c r="C1430">
        <v>6</v>
      </c>
      <c r="D1430">
        <v>40</v>
      </c>
      <c r="E1430">
        <v>0.7</v>
      </c>
      <c r="F1430">
        <v>27.55</v>
      </c>
      <c r="G1430">
        <v>26.72</v>
      </c>
    </row>
    <row r="1431" spans="1:7" x14ac:dyDescent="0.35">
      <c r="A1431" t="s">
        <v>24766</v>
      </c>
      <c r="B1431" t="s">
        <v>28901</v>
      </c>
      <c r="C1431">
        <v>6</v>
      </c>
      <c r="D1431">
        <v>46</v>
      </c>
      <c r="E1431">
        <v>0.7</v>
      </c>
      <c r="F1431">
        <v>47.85</v>
      </c>
      <c r="G1431">
        <v>46.41</v>
      </c>
    </row>
    <row r="1432" spans="1:7" x14ac:dyDescent="0.35">
      <c r="A1432" t="s">
        <v>24767</v>
      </c>
      <c r="B1432" t="s">
        <v>28902</v>
      </c>
      <c r="C1432">
        <v>6</v>
      </c>
      <c r="D1432">
        <v>46</v>
      </c>
      <c r="E1432">
        <v>0.7</v>
      </c>
      <c r="F1432">
        <v>24.05</v>
      </c>
      <c r="G1432">
        <v>22.85</v>
      </c>
    </row>
    <row r="1433" spans="1:7" x14ac:dyDescent="0.35">
      <c r="A1433" t="s">
        <v>24768</v>
      </c>
      <c r="B1433" t="s">
        <v>28903</v>
      </c>
      <c r="C1433">
        <v>6</v>
      </c>
      <c r="D1433">
        <v>42</v>
      </c>
      <c r="E1433">
        <v>0.5</v>
      </c>
      <c r="F1433">
        <v>14.85</v>
      </c>
      <c r="G1433">
        <v>14.4</v>
      </c>
    </row>
    <row r="1434" spans="1:7" x14ac:dyDescent="0.35">
      <c r="A1434" t="s">
        <v>24769</v>
      </c>
      <c r="B1434" t="s">
        <v>28904</v>
      </c>
      <c r="C1434">
        <v>6</v>
      </c>
      <c r="D1434">
        <v>42</v>
      </c>
      <c r="E1434">
        <v>0.5</v>
      </c>
      <c r="F1434">
        <v>12.55</v>
      </c>
      <c r="G1434">
        <v>12.17</v>
      </c>
    </row>
    <row r="1435" spans="1:7" x14ac:dyDescent="0.35">
      <c r="A1435" t="s">
        <v>24770</v>
      </c>
      <c r="B1435" t="s">
        <v>28905</v>
      </c>
      <c r="C1435">
        <v>6</v>
      </c>
      <c r="D1435">
        <v>40</v>
      </c>
      <c r="E1435">
        <v>0.7</v>
      </c>
      <c r="F1435">
        <v>17.45</v>
      </c>
      <c r="G1435">
        <v>17.45</v>
      </c>
    </row>
    <row r="1436" spans="1:7" x14ac:dyDescent="0.35">
      <c r="A1436" t="s">
        <v>24771</v>
      </c>
      <c r="B1436" t="s">
        <v>28906</v>
      </c>
      <c r="C1436">
        <v>6</v>
      </c>
      <c r="D1436">
        <v>40</v>
      </c>
      <c r="E1436">
        <v>0.7</v>
      </c>
      <c r="F1436">
        <v>21.45</v>
      </c>
      <c r="G1436">
        <v>20.81</v>
      </c>
    </row>
    <row r="1437" spans="1:7" x14ac:dyDescent="0.35">
      <c r="A1437" t="s">
        <v>24772</v>
      </c>
      <c r="B1437" t="s">
        <v>28907</v>
      </c>
      <c r="C1437">
        <v>6</v>
      </c>
      <c r="D1437">
        <v>43</v>
      </c>
      <c r="E1437">
        <v>0.7</v>
      </c>
      <c r="F1437">
        <v>31.95</v>
      </c>
      <c r="G1437">
        <v>30.99</v>
      </c>
    </row>
    <row r="1438" spans="1:7" x14ac:dyDescent="0.35">
      <c r="A1438" t="s">
        <v>24773</v>
      </c>
      <c r="B1438" t="s">
        <v>28908</v>
      </c>
      <c r="C1438">
        <v>6</v>
      </c>
      <c r="D1438">
        <v>40</v>
      </c>
      <c r="E1438">
        <v>0.7</v>
      </c>
      <c r="F1438">
        <v>16.75</v>
      </c>
      <c r="G1438">
        <v>16.75</v>
      </c>
    </row>
    <row r="1439" spans="1:7" x14ac:dyDescent="0.35">
      <c r="A1439" t="s">
        <v>24774</v>
      </c>
      <c r="B1439" t="s">
        <v>28909</v>
      </c>
      <c r="C1439">
        <v>6</v>
      </c>
      <c r="D1439">
        <v>40</v>
      </c>
      <c r="E1439">
        <v>0.7</v>
      </c>
      <c r="F1439">
        <v>6</v>
      </c>
      <c r="G1439">
        <v>6</v>
      </c>
    </row>
    <row r="1440" spans="1:7" x14ac:dyDescent="0.35">
      <c r="A1440" t="s">
        <v>24775</v>
      </c>
      <c r="B1440" t="s">
        <v>28910</v>
      </c>
      <c r="C1440">
        <v>6</v>
      </c>
      <c r="D1440">
        <v>40</v>
      </c>
      <c r="E1440">
        <v>0.7</v>
      </c>
      <c r="F1440">
        <v>7.35</v>
      </c>
      <c r="G1440">
        <v>7.13</v>
      </c>
    </row>
    <row r="1441" spans="1:7" x14ac:dyDescent="0.35">
      <c r="A1441" t="s">
        <v>24776</v>
      </c>
      <c r="B1441" t="s">
        <v>28911</v>
      </c>
      <c r="C1441">
        <v>1</v>
      </c>
      <c r="D1441">
        <v>43</v>
      </c>
      <c r="E1441">
        <v>0.75</v>
      </c>
      <c r="F1441">
        <v>3585.85</v>
      </c>
      <c r="G1441">
        <v>3478.27</v>
      </c>
    </row>
    <row r="1442" spans="1:7" x14ac:dyDescent="0.35">
      <c r="A1442" t="s">
        <v>24777</v>
      </c>
      <c r="B1442" t="s">
        <v>28912</v>
      </c>
      <c r="C1442">
        <v>2</v>
      </c>
      <c r="D1442">
        <v>42</v>
      </c>
      <c r="E1442">
        <v>2.1</v>
      </c>
      <c r="F1442">
        <v>95</v>
      </c>
      <c r="G1442">
        <v>95</v>
      </c>
    </row>
    <row r="1443" spans="1:7" x14ac:dyDescent="0.35">
      <c r="A1443" t="s">
        <v>24778</v>
      </c>
      <c r="B1443" t="s">
        <v>28913</v>
      </c>
      <c r="C1443">
        <v>6</v>
      </c>
      <c r="D1443">
        <v>43</v>
      </c>
      <c r="E1443">
        <v>0.7</v>
      </c>
      <c r="F1443">
        <v>25.45</v>
      </c>
      <c r="G1443">
        <v>25.45</v>
      </c>
    </row>
    <row r="1444" spans="1:7" x14ac:dyDescent="0.35">
      <c r="A1444" t="s">
        <v>24779</v>
      </c>
      <c r="B1444" t="s">
        <v>28914</v>
      </c>
      <c r="C1444">
        <v>6</v>
      </c>
      <c r="D1444">
        <v>43</v>
      </c>
      <c r="E1444">
        <v>0.7</v>
      </c>
      <c r="F1444">
        <v>52.85</v>
      </c>
      <c r="G1444">
        <v>51.26</v>
      </c>
    </row>
    <row r="1445" spans="1:7" x14ac:dyDescent="0.35">
      <c r="A1445" t="s">
        <v>24780</v>
      </c>
      <c r="B1445" t="s">
        <v>28915</v>
      </c>
      <c r="C1445">
        <v>6</v>
      </c>
      <c r="D1445">
        <v>40</v>
      </c>
      <c r="E1445">
        <v>0.7</v>
      </c>
      <c r="F1445">
        <v>18.95</v>
      </c>
      <c r="G1445">
        <v>18.38</v>
      </c>
    </row>
    <row r="1446" spans="1:7" x14ac:dyDescent="0.35">
      <c r="A1446" t="s">
        <v>24781</v>
      </c>
      <c r="B1446" t="s">
        <v>28916</v>
      </c>
      <c r="C1446">
        <v>6</v>
      </c>
      <c r="D1446">
        <v>38</v>
      </c>
      <c r="E1446">
        <v>0.7</v>
      </c>
      <c r="F1446">
        <v>10.15</v>
      </c>
      <c r="G1446">
        <v>9.85</v>
      </c>
    </row>
    <row r="1447" spans="1:7" x14ac:dyDescent="0.35">
      <c r="A1447" t="s">
        <v>24782</v>
      </c>
      <c r="B1447" t="s">
        <v>28917</v>
      </c>
      <c r="C1447">
        <v>6</v>
      </c>
      <c r="D1447">
        <v>40</v>
      </c>
      <c r="E1447">
        <v>0.7</v>
      </c>
      <c r="F1447">
        <v>11.85</v>
      </c>
      <c r="G1447">
        <v>11.85</v>
      </c>
    </row>
    <row r="1448" spans="1:7" x14ac:dyDescent="0.35">
      <c r="A1448" t="s">
        <v>24783</v>
      </c>
      <c r="B1448" t="s">
        <v>28918</v>
      </c>
      <c r="C1448">
        <v>6</v>
      </c>
      <c r="D1448">
        <v>40</v>
      </c>
      <c r="E1448">
        <v>0.7</v>
      </c>
      <c r="F1448">
        <v>15.25</v>
      </c>
      <c r="G1448">
        <v>15.25</v>
      </c>
    </row>
    <row r="1449" spans="1:7" x14ac:dyDescent="0.35">
      <c r="A1449" t="s">
        <v>24784</v>
      </c>
      <c r="B1449" t="s">
        <v>28919</v>
      </c>
      <c r="C1449">
        <v>6</v>
      </c>
      <c r="D1449">
        <v>40</v>
      </c>
      <c r="E1449">
        <v>0.7</v>
      </c>
      <c r="F1449">
        <v>8.85</v>
      </c>
      <c r="G1449">
        <v>8.58</v>
      </c>
    </row>
    <row r="1450" spans="1:7" x14ac:dyDescent="0.35">
      <c r="A1450" t="s">
        <v>24785</v>
      </c>
      <c r="B1450" t="s">
        <v>28920</v>
      </c>
      <c r="C1450">
        <v>6</v>
      </c>
      <c r="D1450">
        <v>40</v>
      </c>
      <c r="E1450">
        <v>0.7</v>
      </c>
      <c r="F1450">
        <v>11.45</v>
      </c>
      <c r="G1450">
        <v>10.88</v>
      </c>
    </row>
    <row r="1451" spans="1:7" x14ac:dyDescent="0.35">
      <c r="A1451" t="s">
        <v>24786</v>
      </c>
      <c r="B1451" t="s">
        <v>28921</v>
      </c>
      <c r="C1451">
        <v>6</v>
      </c>
      <c r="D1451">
        <v>38</v>
      </c>
      <c r="E1451">
        <v>0.7</v>
      </c>
      <c r="F1451">
        <v>12.85</v>
      </c>
      <c r="G1451">
        <v>12.46</v>
      </c>
    </row>
    <row r="1452" spans="1:7" x14ac:dyDescent="0.35">
      <c r="A1452" t="s">
        <v>24787</v>
      </c>
      <c r="B1452" t="s">
        <v>28922</v>
      </c>
      <c r="C1452">
        <v>6</v>
      </c>
      <c r="D1452">
        <v>47</v>
      </c>
      <c r="E1452">
        <v>0.5</v>
      </c>
      <c r="F1452">
        <v>26.05</v>
      </c>
      <c r="G1452">
        <v>25.27</v>
      </c>
    </row>
    <row r="1453" spans="1:7" x14ac:dyDescent="0.35">
      <c r="A1453" t="s">
        <v>24788</v>
      </c>
      <c r="B1453" t="s">
        <v>28923</v>
      </c>
      <c r="C1453">
        <v>6</v>
      </c>
      <c r="D1453">
        <v>40</v>
      </c>
      <c r="E1453">
        <v>0.5</v>
      </c>
      <c r="F1453">
        <v>21.85</v>
      </c>
      <c r="G1453">
        <v>21.19</v>
      </c>
    </row>
    <row r="1454" spans="1:7" x14ac:dyDescent="0.35">
      <c r="A1454" t="s">
        <v>24789</v>
      </c>
      <c r="B1454" t="s">
        <v>28924</v>
      </c>
      <c r="C1454">
        <v>6</v>
      </c>
      <c r="D1454">
        <v>35</v>
      </c>
      <c r="E1454">
        <v>0.5</v>
      </c>
      <c r="F1454">
        <v>22.25</v>
      </c>
      <c r="G1454">
        <v>22.25</v>
      </c>
    </row>
    <row r="1455" spans="1:7" x14ac:dyDescent="0.35">
      <c r="A1455" t="s">
        <v>24790</v>
      </c>
      <c r="B1455" t="s">
        <v>28925</v>
      </c>
      <c r="C1455">
        <v>6</v>
      </c>
      <c r="D1455">
        <v>47.2</v>
      </c>
      <c r="E1455">
        <v>0.5</v>
      </c>
      <c r="F1455">
        <v>11.95</v>
      </c>
      <c r="G1455">
        <v>11.59</v>
      </c>
    </row>
    <row r="1456" spans="1:7" x14ac:dyDescent="0.35">
      <c r="A1456" t="s">
        <v>24791</v>
      </c>
      <c r="B1456" t="s">
        <v>28926</v>
      </c>
      <c r="C1456">
        <v>6</v>
      </c>
      <c r="D1456">
        <v>57.2</v>
      </c>
      <c r="E1456">
        <v>0.5</v>
      </c>
      <c r="F1456">
        <v>21.35</v>
      </c>
      <c r="G1456">
        <v>20.71</v>
      </c>
    </row>
    <row r="1457" spans="1:7" x14ac:dyDescent="0.35">
      <c r="A1457" t="s">
        <v>24792</v>
      </c>
      <c r="B1457" t="s">
        <v>28927</v>
      </c>
      <c r="C1457">
        <v>6</v>
      </c>
      <c r="D1457">
        <v>46.5</v>
      </c>
      <c r="E1457">
        <v>0.5</v>
      </c>
      <c r="F1457">
        <v>27.25</v>
      </c>
      <c r="G1457">
        <v>26.43</v>
      </c>
    </row>
    <row r="1458" spans="1:7" x14ac:dyDescent="0.35">
      <c r="A1458" t="s">
        <v>24793</v>
      </c>
      <c r="B1458" t="s">
        <v>28928</v>
      </c>
      <c r="C1458">
        <v>6</v>
      </c>
      <c r="D1458">
        <v>40</v>
      </c>
      <c r="E1458">
        <v>0.7</v>
      </c>
      <c r="F1458">
        <v>25.65</v>
      </c>
      <c r="G1458">
        <v>24.88</v>
      </c>
    </row>
    <row r="1459" spans="1:7" x14ac:dyDescent="0.35">
      <c r="A1459" t="s">
        <v>24794</v>
      </c>
      <c r="B1459" t="s">
        <v>28929</v>
      </c>
      <c r="C1459">
        <v>6</v>
      </c>
      <c r="D1459">
        <v>38</v>
      </c>
      <c r="E1459">
        <v>0.5</v>
      </c>
      <c r="F1459">
        <v>11.65</v>
      </c>
      <c r="G1459">
        <v>11.3</v>
      </c>
    </row>
    <row r="1460" spans="1:7" x14ac:dyDescent="0.35">
      <c r="A1460" t="s">
        <v>24795</v>
      </c>
      <c r="B1460" t="s">
        <v>28930</v>
      </c>
      <c r="C1460">
        <v>6</v>
      </c>
      <c r="D1460">
        <v>40</v>
      </c>
      <c r="E1460">
        <v>1</v>
      </c>
      <c r="F1460">
        <v>11.85</v>
      </c>
      <c r="G1460">
        <v>11.49</v>
      </c>
    </row>
    <row r="1461" spans="1:7" x14ac:dyDescent="0.35">
      <c r="A1461" t="s">
        <v>24796</v>
      </c>
      <c r="B1461" t="s">
        <v>28931</v>
      </c>
      <c r="C1461">
        <v>6</v>
      </c>
      <c r="D1461">
        <v>40</v>
      </c>
      <c r="E1461">
        <v>0.7</v>
      </c>
      <c r="F1461">
        <v>23.25</v>
      </c>
      <c r="G1461">
        <v>22.09</v>
      </c>
    </row>
    <row r="1462" spans="1:7" x14ac:dyDescent="0.35">
      <c r="A1462" t="s">
        <v>24797</v>
      </c>
      <c r="B1462" t="s">
        <v>28932</v>
      </c>
      <c r="C1462">
        <v>6</v>
      </c>
      <c r="D1462">
        <v>41.3</v>
      </c>
      <c r="E1462">
        <v>0.7</v>
      </c>
      <c r="F1462">
        <v>27.95</v>
      </c>
      <c r="G1462">
        <v>27.11</v>
      </c>
    </row>
    <row r="1463" spans="1:7" x14ac:dyDescent="0.35">
      <c r="A1463" t="s">
        <v>24798</v>
      </c>
      <c r="B1463" t="s">
        <v>28933</v>
      </c>
      <c r="C1463">
        <v>3</v>
      </c>
      <c r="D1463">
        <v>40</v>
      </c>
      <c r="E1463">
        <v>0.7</v>
      </c>
      <c r="F1463">
        <v>18.95</v>
      </c>
      <c r="G1463">
        <v>18.38</v>
      </c>
    </row>
    <row r="1464" spans="1:7" x14ac:dyDescent="0.35">
      <c r="A1464" t="s">
        <v>24799</v>
      </c>
      <c r="B1464" t="s">
        <v>28934</v>
      </c>
      <c r="C1464">
        <v>6</v>
      </c>
      <c r="D1464">
        <v>41</v>
      </c>
      <c r="E1464">
        <v>0.5</v>
      </c>
      <c r="F1464">
        <v>16.95</v>
      </c>
      <c r="G1464">
        <v>16.440000000000001</v>
      </c>
    </row>
    <row r="1465" spans="1:7" x14ac:dyDescent="0.35">
      <c r="A1465" t="s">
        <v>24800</v>
      </c>
      <c r="B1465" t="s">
        <v>28935</v>
      </c>
      <c r="C1465">
        <v>6</v>
      </c>
      <c r="D1465">
        <v>42</v>
      </c>
      <c r="E1465">
        <v>0.5</v>
      </c>
      <c r="F1465">
        <v>13.25</v>
      </c>
      <c r="G1465">
        <v>12.85</v>
      </c>
    </row>
    <row r="1466" spans="1:7" x14ac:dyDescent="0.35">
      <c r="A1466" t="s">
        <v>24801</v>
      </c>
      <c r="B1466" t="s">
        <v>28936</v>
      </c>
      <c r="C1466">
        <v>6</v>
      </c>
      <c r="D1466">
        <v>42</v>
      </c>
      <c r="E1466">
        <v>0.7</v>
      </c>
      <c r="F1466">
        <v>16.850000000000001</v>
      </c>
      <c r="G1466">
        <v>16.34</v>
      </c>
    </row>
    <row r="1467" spans="1:7" x14ac:dyDescent="0.35">
      <c r="A1467" t="s">
        <v>24802</v>
      </c>
      <c r="B1467" t="s">
        <v>28937</v>
      </c>
      <c r="C1467">
        <v>6</v>
      </c>
      <c r="D1467">
        <v>40</v>
      </c>
      <c r="E1467">
        <v>0.7</v>
      </c>
      <c r="F1467">
        <v>17.25</v>
      </c>
      <c r="G1467">
        <v>16.73</v>
      </c>
    </row>
    <row r="1468" spans="1:7" x14ac:dyDescent="0.35">
      <c r="A1468" t="s">
        <v>24803</v>
      </c>
      <c r="B1468" t="s">
        <v>28938</v>
      </c>
      <c r="C1468">
        <v>6</v>
      </c>
      <c r="D1468">
        <v>40</v>
      </c>
      <c r="E1468">
        <v>0.7</v>
      </c>
      <c r="F1468">
        <v>9.85</v>
      </c>
      <c r="G1468">
        <v>9.5500000000000007</v>
      </c>
    </row>
    <row r="1469" spans="1:7" x14ac:dyDescent="0.35">
      <c r="A1469" t="s">
        <v>24804</v>
      </c>
      <c r="B1469" t="s">
        <v>28939</v>
      </c>
      <c r="C1469">
        <v>6</v>
      </c>
      <c r="D1469">
        <v>40</v>
      </c>
      <c r="E1469">
        <v>0.7</v>
      </c>
      <c r="F1469">
        <v>24.85</v>
      </c>
      <c r="G1469">
        <v>24.1</v>
      </c>
    </row>
    <row r="1470" spans="1:7" x14ac:dyDescent="0.35">
      <c r="A1470" t="s">
        <v>24805</v>
      </c>
      <c r="B1470" t="s">
        <v>28940</v>
      </c>
      <c r="C1470">
        <v>6</v>
      </c>
      <c r="D1470">
        <v>20</v>
      </c>
      <c r="E1470">
        <v>0.5</v>
      </c>
      <c r="F1470">
        <v>15.95</v>
      </c>
      <c r="G1470">
        <v>15.47</v>
      </c>
    </row>
    <row r="1471" spans="1:7" x14ac:dyDescent="0.35">
      <c r="A1471" t="s">
        <v>24806</v>
      </c>
      <c r="B1471" t="s">
        <v>28941</v>
      </c>
      <c r="C1471">
        <v>6</v>
      </c>
      <c r="D1471">
        <v>20</v>
      </c>
      <c r="E1471">
        <v>1</v>
      </c>
      <c r="F1471">
        <v>25.55</v>
      </c>
      <c r="G1471">
        <v>24.78</v>
      </c>
    </row>
    <row r="1472" spans="1:7" x14ac:dyDescent="0.35">
      <c r="A1472" t="s">
        <v>24807</v>
      </c>
      <c r="B1472" t="s">
        <v>28942</v>
      </c>
      <c r="C1472">
        <v>6</v>
      </c>
      <c r="D1472">
        <v>46</v>
      </c>
      <c r="E1472">
        <v>0.7</v>
      </c>
      <c r="F1472">
        <v>19.95</v>
      </c>
      <c r="G1472">
        <v>19.350000000000001</v>
      </c>
    </row>
    <row r="1473" spans="1:7" x14ac:dyDescent="0.35">
      <c r="A1473" t="s">
        <v>24808</v>
      </c>
      <c r="B1473" t="s">
        <v>28943</v>
      </c>
      <c r="C1473">
        <v>6</v>
      </c>
      <c r="D1473">
        <v>40</v>
      </c>
      <c r="E1473">
        <v>0.7</v>
      </c>
      <c r="F1473">
        <v>16.5</v>
      </c>
      <c r="G1473">
        <v>16.5</v>
      </c>
    </row>
    <row r="1474" spans="1:7" x14ac:dyDescent="0.35">
      <c r="A1474" t="s">
        <v>24809</v>
      </c>
      <c r="B1474" t="s">
        <v>28944</v>
      </c>
      <c r="C1474">
        <v>6</v>
      </c>
      <c r="D1474">
        <v>46.25</v>
      </c>
      <c r="E1474">
        <v>0.8</v>
      </c>
      <c r="F1474">
        <v>41.35</v>
      </c>
      <c r="G1474">
        <v>40.11</v>
      </c>
    </row>
    <row r="1475" spans="1:7" x14ac:dyDescent="0.35">
      <c r="A1475" t="s">
        <v>24810</v>
      </c>
      <c r="B1475" t="s">
        <v>28945</v>
      </c>
      <c r="C1475">
        <v>6</v>
      </c>
      <c r="D1475">
        <v>40</v>
      </c>
      <c r="E1475">
        <v>0.7</v>
      </c>
      <c r="F1475">
        <v>10.15</v>
      </c>
      <c r="G1475">
        <v>9.85</v>
      </c>
    </row>
    <row r="1476" spans="1:7" x14ac:dyDescent="0.35">
      <c r="A1476" t="s">
        <v>24811</v>
      </c>
      <c r="B1476" t="s">
        <v>28946</v>
      </c>
      <c r="C1476">
        <v>6</v>
      </c>
      <c r="D1476">
        <v>57.5</v>
      </c>
      <c r="E1476">
        <v>0.5</v>
      </c>
      <c r="F1476">
        <v>13.25</v>
      </c>
      <c r="G1476">
        <v>12.85</v>
      </c>
    </row>
    <row r="1477" spans="1:7" x14ac:dyDescent="0.35">
      <c r="A1477" t="s">
        <v>24812</v>
      </c>
      <c r="B1477" t="s">
        <v>28947</v>
      </c>
      <c r="C1477">
        <v>6</v>
      </c>
      <c r="D1477">
        <v>40</v>
      </c>
      <c r="E1477">
        <v>0.7</v>
      </c>
      <c r="F1477">
        <v>12.95</v>
      </c>
      <c r="G1477">
        <v>12.56</v>
      </c>
    </row>
    <row r="1478" spans="1:7" x14ac:dyDescent="0.35">
      <c r="A1478" t="s">
        <v>24813</v>
      </c>
      <c r="B1478" t="s">
        <v>28948</v>
      </c>
      <c r="C1478">
        <v>6</v>
      </c>
      <c r="D1478">
        <v>40</v>
      </c>
      <c r="E1478">
        <v>0.7</v>
      </c>
      <c r="F1478">
        <v>14.85</v>
      </c>
      <c r="G1478">
        <v>14.4</v>
      </c>
    </row>
    <row r="1479" spans="1:7" x14ac:dyDescent="0.35">
      <c r="A1479" t="s">
        <v>24814</v>
      </c>
      <c r="B1479" t="s">
        <v>28949</v>
      </c>
      <c r="C1479">
        <v>6</v>
      </c>
      <c r="D1479">
        <v>43</v>
      </c>
      <c r="E1479">
        <v>0.7</v>
      </c>
      <c r="F1479">
        <v>18.45</v>
      </c>
      <c r="G1479">
        <v>17.899999999999999</v>
      </c>
    </row>
    <row r="1480" spans="1:7" x14ac:dyDescent="0.35">
      <c r="A1480" t="s">
        <v>24815</v>
      </c>
      <c r="B1480" t="s">
        <v>28950</v>
      </c>
      <c r="C1480">
        <v>6</v>
      </c>
      <c r="D1480">
        <v>43</v>
      </c>
      <c r="E1480">
        <v>0.7</v>
      </c>
      <c r="F1480">
        <v>18.05</v>
      </c>
      <c r="G1480">
        <v>17.510000000000002</v>
      </c>
    </row>
    <row r="1481" spans="1:7" x14ac:dyDescent="0.35">
      <c r="A1481" t="s">
        <v>24816</v>
      </c>
      <c r="B1481" t="s">
        <v>28951</v>
      </c>
      <c r="C1481">
        <v>6</v>
      </c>
      <c r="D1481">
        <v>43</v>
      </c>
      <c r="E1481">
        <v>0.7</v>
      </c>
      <c r="F1481">
        <v>9.75</v>
      </c>
      <c r="G1481">
        <v>9.4600000000000009</v>
      </c>
    </row>
    <row r="1482" spans="1:7" x14ac:dyDescent="0.35">
      <c r="A1482" t="s">
        <v>24817</v>
      </c>
      <c r="B1482" t="s">
        <v>28952</v>
      </c>
      <c r="C1482">
        <v>12</v>
      </c>
      <c r="D1482">
        <v>43</v>
      </c>
      <c r="E1482">
        <v>1</v>
      </c>
      <c r="F1482">
        <v>8.5</v>
      </c>
      <c r="G1482">
        <v>8.5</v>
      </c>
    </row>
    <row r="1483" spans="1:7" x14ac:dyDescent="0.35">
      <c r="A1483" t="s">
        <v>24818</v>
      </c>
      <c r="B1483" t="s">
        <v>28953</v>
      </c>
      <c r="C1483">
        <v>6</v>
      </c>
      <c r="D1483">
        <v>40</v>
      </c>
      <c r="E1483">
        <v>0.5</v>
      </c>
      <c r="F1483">
        <v>8.75</v>
      </c>
      <c r="G1483">
        <v>8.49</v>
      </c>
    </row>
    <row r="1484" spans="1:7" x14ac:dyDescent="0.35">
      <c r="A1484" t="s">
        <v>24819</v>
      </c>
      <c r="B1484" t="s">
        <v>28954</v>
      </c>
      <c r="C1484">
        <v>6</v>
      </c>
      <c r="D1484">
        <v>41.3</v>
      </c>
      <c r="E1484">
        <v>0.7</v>
      </c>
      <c r="F1484">
        <v>15.75</v>
      </c>
      <c r="G1484">
        <v>15.28</v>
      </c>
    </row>
    <row r="1485" spans="1:7" x14ac:dyDescent="0.35">
      <c r="A1485" t="s">
        <v>24820</v>
      </c>
      <c r="B1485" t="s">
        <v>28955</v>
      </c>
      <c r="C1485">
        <v>6</v>
      </c>
      <c r="D1485">
        <v>41</v>
      </c>
      <c r="E1485">
        <v>0.7</v>
      </c>
      <c r="F1485">
        <v>16.45</v>
      </c>
      <c r="G1485">
        <v>15.63</v>
      </c>
    </row>
    <row r="1486" spans="1:7" x14ac:dyDescent="0.35">
      <c r="A1486" t="s">
        <v>24821</v>
      </c>
      <c r="B1486" t="s">
        <v>28956</v>
      </c>
      <c r="C1486">
        <v>6</v>
      </c>
      <c r="D1486">
        <v>42</v>
      </c>
      <c r="E1486">
        <v>0.7</v>
      </c>
      <c r="F1486">
        <v>20.55</v>
      </c>
      <c r="G1486">
        <v>19.52</v>
      </c>
    </row>
    <row r="1487" spans="1:7" x14ac:dyDescent="0.35">
      <c r="A1487" t="s">
        <v>24822</v>
      </c>
      <c r="B1487" t="s">
        <v>28957</v>
      </c>
      <c r="C1487">
        <v>6</v>
      </c>
      <c r="D1487">
        <v>41</v>
      </c>
      <c r="E1487">
        <v>0.7</v>
      </c>
      <c r="F1487">
        <v>20.65</v>
      </c>
      <c r="G1487">
        <v>19.62</v>
      </c>
    </row>
    <row r="1488" spans="1:7" x14ac:dyDescent="0.35">
      <c r="A1488" t="s">
        <v>24823</v>
      </c>
      <c r="B1488" t="s">
        <v>28958</v>
      </c>
      <c r="C1488">
        <v>6</v>
      </c>
      <c r="D1488">
        <v>45</v>
      </c>
      <c r="E1488">
        <v>0.7</v>
      </c>
      <c r="F1488">
        <v>9.9499999999999993</v>
      </c>
      <c r="G1488">
        <v>9.65</v>
      </c>
    </row>
    <row r="1489" spans="1:7" x14ac:dyDescent="0.35">
      <c r="A1489" t="s">
        <v>24824</v>
      </c>
      <c r="B1489" t="s">
        <v>28959</v>
      </c>
      <c r="C1489">
        <v>6</v>
      </c>
      <c r="D1489">
        <v>40</v>
      </c>
      <c r="E1489">
        <v>0.7</v>
      </c>
      <c r="F1489">
        <v>41.75</v>
      </c>
      <c r="G1489">
        <v>40.5</v>
      </c>
    </row>
    <row r="1490" spans="1:7" x14ac:dyDescent="0.35">
      <c r="A1490" t="s">
        <v>24825</v>
      </c>
      <c r="B1490" t="s">
        <v>28960</v>
      </c>
      <c r="C1490">
        <v>6</v>
      </c>
      <c r="D1490">
        <v>40</v>
      </c>
      <c r="E1490">
        <v>0.7</v>
      </c>
      <c r="F1490">
        <v>80</v>
      </c>
      <c r="G1490">
        <v>80</v>
      </c>
    </row>
    <row r="1491" spans="1:7" x14ac:dyDescent="0.35">
      <c r="A1491" t="s">
        <v>24826</v>
      </c>
      <c r="B1491" t="s">
        <v>28961</v>
      </c>
      <c r="C1491">
        <v>6</v>
      </c>
      <c r="D1491">
        <v>22</v>
      </c>
      <c r="E1491">
        <v>0.35</v>
      </c>
      <c r="F1491">
        <v>9.9499999999999993</v>
      </c>
      <c r="G1491">
        <v>9.65</v>
      </c>
    </row>
    <row r="1492" spans="1:7" x14ac:dyDescent="0.35">
      <c r="A1492" t="s">
        <v>24827</v>
      </c>
      <c r="B1492" t="s">
        <v>28962</v>
      </c>
      <c r="C1492">
        <v>6</v>
      </c>
      <c r="D1492">
        <v>22</v>
      </c>
      <c r="E1492">
        <v>0.35</v>
      </c>
      <c r="F1492">
        <v>9.9499999999999993</v>
      </c>
      <c r="G1492">
        <v>9.65</v>
      </c>
    </row>
    <row r="1493" spans="1:7" x14ac:dyDescent="0.35">
      <c r="A1493" t="s">
        <v>24828</v>
      </c>
      <c r="B1493" t="s">
        <v>28963</v>
      </c>
      <c r="C1493">
        <v>6</v>
      </c>
      <c r="D1493">
        <v>22</v>
      </c>
      <c r="E1493">
        <v>0.35</v>
      </c>
      <c r="F1493">
        <v>9.9499999999999993</v>
      </c>
      <c r="G1493">
        <v>9.65</v>
      </c>
    </row>
    <row r="1494" spans="1:7" x14ac:dyDescent="0.35">
      <c r="A1494" t="s">
        <v>24829</v>
      </c>
      <c r="B1494" t="s">
        <v>28964</v>
      </c>
      <c r="C1494">
        <v>6</v>
      </c>
      <c r="D1494">
        <v>40</v>
      </c>
      <c r="E1494">
        <v>0.7</v>
      </c>
      <c r="F1494">
        <v>16.850000000000001</v>
      </c>
      <c r="G1494">
        <v>16.34</v>
      </c>
    </row>
    <row r="1495" spans="1:7" x14ac:dyDescent="0.35">
      <c r="A1495" t="s">
        <v>24830</v>
      </c>
      <c r="B1495" t="s">
        <v>28965</v>
      </c>
      <c r="C1495">
        <v>6</v>
      </c>
      <c r="D1495">
        <v>40</v>
      </c>
      <c r="E1495">
        <v>0.7</v>
      </c>
      <c r="F1495">
        <v>17</v>
      </c>
      <c r="G1495">
        <v>17</v>
      </c>
    </row>
    <row r="1496" spans="1:7" x14ac:dyDescent="0.35">
      <c r="A1496" t="s">
        <v>24831</v>
      </c>
      <c r="B1496" t="s">
        <v>28966</v>
      </c>
      <c r="C1496">
        <v>6</v>
      </c>
      <c r="D1496">
        <v>20</v>
      </c>
      <c r="E1496">
        <v>0.5</v>
      </c>
      <c r="F1496">
        <v>10.25</v>
      </c>
      <c r="G1496">
        <v>9.94</v>
      </c>
    </row>
    <row r="1497" spans="1:7" x14ac:dyDescent="0.35">
      <c r="A1497" t="s">
        <v>24832</v>
      </c>
      <c r="B1497" t="s">
        <v>28967</v>
      </c>
      <c r="C1497">
        <v>6</v>
      </c>
      <c r="D1497">
        <v>40</v>
      </c>
      <c r="E1497">
        <v>0.5</v>
      </c>
      <c r="F1497">
        <v>12.95</v>
      </c>
      <c r="G1497">
        <v>12.56</v>
      </c>
    </row>
    <row r="1498" spans="1:7" x14ac:dyDescent="0.35">
      <c r="A1498" t="s">
        <v>24833</v>
      </c>
      <c r="B1498" t="s">
        <v>28968</v>
      </c>
      <c r="C1498">
        <v>6</v>
      </c>
      <c r="D1498">
        <v>40</v>
      </c>
      <c r="E1498">
        <v>0.7</v>
      </c>
      <c r="F1498">
        <v>5.45</v>
      </c>
      <c r="G1498">
        <v>5.29</v>
      </c>
    </row>
    <row r="1499" spans="1:7" x14ac:dyDescent="0.35">
      <c r="A1499" t="s">
        <v>24834</v>
      </c>
      <c r="B1499" t="s">
        <v>28969</v>
      </c>
      <c r="C1499">
        <v>3</v>
      </c>
      <c r="D1499">
        <v>40</v>
      </c>
      <c r="E1499">
        <v>4.5</v>
      </c>
      <c r="F1499">
        <v>44.65</v>
      </c>
      <c r="G1499">
        <v>43.31</v>
      </c>
    </row>
    <row r="1500" spans="1:7" x14ac:dyDescent="0.35">
      <c r="A1500" t="s">
        <v>24835</v>
      </c>
      <c r="B1500" t="s">
        <v>28970</v>
      </c>
      <c r="C1500">
        <v>12</v>
      </c>
      <c r="D1500">
        <v>40</v>
      </c>
      <c r="E1500">
        <v>1</v>
      </c>
      <c r="F1500">
        <v>9.4499999999999993</v>
      </c>
      <c r="G1500">
        <v>9.17</v>
      </c>
    </row>
    <row r="1501" spans="1:7" x14ac:dyDescent="0.35">
      <c r="A1501" t="s">
        <v>24836</v>
      </c>
      <c r="B1501" t="s">
        <v>28971</v>
      </c>
      <c r="C1501">
        <v>12</v>
      </c>
      <c r="D1501">
        <v>40</v>
      </c>
      <c r="E1501">
        <v>1</v>
      </c>
      <c r="F1501">
        <v>9.9499999999999993</v>
      </c>
      <c r="G1501">
        <v>9.65</v>
      </c>
    </row>
    <row r="1502" spans="1:7" x14ac:dyDescent="0.35">
      <c r="A1502" t="s">
        <v>24837</v>
      </c>
      <c r="B1502" t="s">
        <v>28972</v>
      </c>
      <c r="C1502">
        <v>12</v>
      </c>
      <c r="D1502">
        <v>40</v>
      </c>
      <c r="E1502">
        <v>1</v>
      </c>
      <c r="F1502">
        <v>8.4499999999999993</v>
      </c>
      <c r="G1502">
        <v>8.1999999999999993</v>
      </c>
    </row>
    <row r="1503" spans="1:7" x14ac:dyDescent="0.35">
      <c r="A1503" t="s">
        <v>24838</v>
      </c>
      <c r="B1503" t="s">
        <v>28973</v>
      </c>
      <c r="C1503">
        <v>6</v>
      </c>
      <c r="D1503">
        <v>47</v>
      </c>
      <c r="E1503">
        <v>0.5</v>
      </c>
      <c r="F1503">
        <v>15</v>
      </c>
      <c r="G1503">
        <v>15</v>
      </c>
    </row>
    <row r="1504" spans="1:7" x14ac:dyDescent="0.35">
      <c r="A1504" t="s">
        <v>24839</v>
      </c>
      <c r="B1504" t="s">
        <v>28974</v>
      </c>
      <c r="C1504">
        <v>6</v>
      </c>
      <c r="D1504">
        <v>40</v>
      </c>
      <c r="E1504">
        <v>0.7</v>
      </c>
      <c r="F1504">
        <v>28</v>
      </c>
      <c r="G1504">
        <v>28</v>
      </c>
    </row>
    <row r="1505" spans="1:7" x14ac:dyDescent="0.35">
      <c r="A1505" t="s">
        <v>24840</v>
      </c>
      <c r="B1505" t="s">
        <v>28975</v>
      </c>
      <c r="C1505">
        <v>6</v>
      </c>
      <c r="D1505">
        <v>30</v>
      </c>
      <c r="E1505">
        <v>0.5</v>
      </c>
      <c r="F1505">
        <v>19.55</v>
      </c>
      <c r="G1505">
        <v>18.96</v>
      </c>
    </row>
    <row r="1506" spans="1:7" x14ac:dyDescent="0.35">
      <c r="A1506" t="s">
        <v>24841</v>
      </c>
      <c r="B1506" t="s">
        <v>28976</v>
      </c>
      <c r="C1506">
        <v>6</v>
      </c>
      <c r="D1506">
        <v>18</v>
      </c>
      <c r="E1506">
        <v>0.5</v>
      </c>
      <c r="F1506">
        <v>11.35</v>
      </c>
      <c r="G1506">
        <v>11.01</v>
      </c>
    </row>
    <row r="1507" spans="1:7" x14ac:dyDescent="0.35">
      <c r="A1507" t="s">
        <v>24842</v>
      </c>
      <c r="B1507" t="s">
        <v>28977</v>
      </c>
      <c r="C1507">
        <v>6</v>
      </c>
      <c r="D1507">
        <v>19</v>
      </c>
      <c r="E1507">
        <v>0.5</v>
      </c>
      <c r="F1507">
        <v>11.05</v>
      </c>
      <c r="G1507">
        <v>10.5</v>
      </c>
    </row>
    <row r="1508" spans="1:7" x14ac:dyDescent="0.35">
      <c r="A1508" t="s">
        <v>24843</v>
      </c>
      <c r="B1508" t="s">
        <v>28978</v>
      </c>
      <c r="C1508">
        <v>6</v>
      </c>
      <c r="D1508">
        <v>17</v>
      </c>
      <c r="E1508">
        <v>0.5</v>
      </c>
      <c r="F1508">
        <v>10.95</v>
      </c>
      <c r="G1508">
        <v>10.62</v>
      </c>
    </row>
    <row r="1509" spans="1:7" x14ac:dyDescent="0.35">
      <c r="A1509" t="s">
        <v>24844</v>
      </c>
      <c r="B1509" t="s">
        <v>28979</v>
      </c>
      <c r="C1509">
        <v>6</v>
      </c>
      <c r="D1509">
        <v>44</v>
      </c>
      <c r="E1509">
        <v>0.5</v>
      </c>
      <c r="F1509">
        <v>18.75</v>
      </c>
      <c r="G1509">
        <v>18.190000000000001</v>
      </c>
    </row>
    <row r="1510" spans="1:7" x14ac:dyDescent="0.35">
      <c r="A1510" t="s">
        <v>24845</v>
      </c>
      <c r="B1510" t="s">
        <v>28980</v>
      </c>
      <c r="C1510">
        <v>6</v>
      </c>
      <c r="D1510">
        <v>18</v>
      </c>
      <c r="E1510">
        <v>0.5</v>
      </c>
      <c r="F1510">
        <v>8.5</v>
      </c>
      <c r="G1510">
        <v>8.5</v>
      </c>
    </row>
    <row r="1511" spans="1:7" x14ac:dyDescent="0.35">
      <c r="A1511" t="s">
        <v>24846</v>
      </c>
      <c r="B1511" t="s">
        <v>28981</v>
      </c>
      <c r="C1511">
        <v>6</v>
      </c>
      <c r="D1511">
        <v>18</v>
      </c>
      <c r="E1511">
        <v>0.5</v>
      </c>
      <c r="F1511">
        <v>10.85</v>
      </c>
      <c r="G1511">
        <v>10.52</v>
      </c>
    </row>
    <row r="1512" spans="1:7" x14ac:dyDescent="0.35">
      <c r="A1512" t="s">
        <v>24847</v>
      </c>
      <c r="B1512" t="s">
        <v>28982</v>
      </c>
      <c r="C1512">
        <v>6</v>
      </c>
      <c r="D1512">
        <v>18</v>
      </c>
      <c r="E1512">
        <v>0.5</v>
      </c>
      <c r="F1512">
        <v>10.5</v>
      </c>
      <c r="G1512">
        <v>10.5</v>
      </c>
    </row>
    <row r="1513" spans="1:7" x14ac:dyDescent="0.35">
      <c r="A1513" t="s">
        <v>24848</v>
      </c>
      <c r="B1513" t="s">
        <v>28983</v>
      </c>
      <c r="C1513">
        <v>6</v>
      </c>
      <c r="D1513">
        <v>44</v>
      </c>
      <c r="E1513">
        <v>0.7</v>
      </c>
      <c r="F1513">
        <v>33.15</v>
      </c>
      <c r="G1513">
        <v>32.159999999999997</v>
      </c>
    </row>
    <row r="1514" spans="1:7" x14ac:dyDescent="0.35">
      <c r="A1514" t="s">
        <v>24849</v>
      </c>
      <c r="B1514" t="s">
        <v>28984</v>
      </c>
      <c r="C1514">
        <v>6</v>
      </c>
      <c r="D1514">
        <v>35</v>
      </c>
      <c r="E1514">
        <v>0.7</v>
      </c>
      <c r="F1514">
        <v>7.85</v>
      </c>
      <c r="G1514">
        <v>7.61</v>
      </c>
    </row>
    <row r="1515" spans="1:7" x14ac:dyDescent="0.35">
      <c r="A1515" t="s">
        <v>24850</v>
      </c>
      <c r="B1515" t="s">
        <v>28985</v>
      </c>
      <c r="C1515">
        <v>20</v>
      </c>
      <c r="D1515">
        <v>28</v>
      </c>
      <c r="E1515">
        <v>0.02</v>
      </c>
      <c r="F1515">
        <v>0.85</v>
      </c>
      <c r="G1515">
        <v>0.82</v>
      </c>
    </row>
    <row r="1516" spans="1:7" x14ac:dyDescent="0.35">
      <c r="A1516" t="s">
        <v>24851</v>
      </c>
      <c r="B1516" t="s">
        <v>28986</v>
      </c>
      <c r="C1516">
        <v>6</v>
      </c>
      <c r="D1516">
        <v>35</v>
      </c>
      <c r="E1516">
        <v>0.7</v>
      </c>
      <c r="F1516">
        <v>17.850000000000001</v>
      </c>
      <c r="G1516">
        <v>17.309999999999999</v>
      </c>
    </row>
    <row r="1517" spans="1:7" x14ac:dyDescent="0.35">
      <c r="A1517" t="s">
        <v>24852</v>
      </c>
      <c r="B1517" t="s">
        <v>28987</v>
      </c>
      <c r="C1517">
        <v>6</v>
      </c>
      <c r="D1517">
        <v>35</v>
      </c>
      <c r="E1517">
        <v>0.7</v>
      </c>
      <c r="F1517">
        <v>17.850000000000001</v>
      </c>
      <c r="G1517">
        <v>17.309999999999999</v>
      </c>
    </row>
    <row r="1518" spans="1:7" x14ac:dyDescent="0.35">
      <c r="A1518" t="s">
        <v>24853</v>
      </c>
      <c r="B1518" t="s">
        <v>28988</v>
      </c>
      <c r="C1518">
        <v>6</v>
      </c>
      <c r="D1518">
        <v>40</v>
      </c>
      <c r="E1518">
        <v>0.7</v>
      </c>
      <c r="F1518">
        <v>17.850000000000001</v>
      </c>
      <c r="G1518">
        <v>17.309999999999999</v>
      </c>
    </row>
    <row r="1519" spans="1:7" x14ac:dyDescent="0.35">
      <c r="A1519" t="s">
        <v>24854</v>
      </c>
      <c r="B1519" t="s">
        <v>28989</v>
      </c>
      <c r="C1519">
        <v>6</v>
      </c>
      <c r="D1519">
        <v>35</v>
      </c>
      <c r="E1519">
        <v>0.7</v>
      </c>
      <c r="F1519">
        <v>17.850000000000001</v>
      </c>
      <c r="G1519">
        <v>17.309999999999999</v>
      </c>
    </row>
    <row r="1520" spans="1:7" x14ac:dyDescent="0.35">
      <c r="A1520" t="s">
        <v>24855</v>
      </c>
      <c r="B1520" t="s">
        <v>28990</v>
      </c>
      <c r="C1520">
        <v>6</v>
      </c>
      <c r="D1520">
        <v>40</v>
      </c>
      <c r="E1520">
        <v>0.7</v>
      </c>
      <c r="F1520">
        <v>24.65</v>
      </c>
      <c r="G1520">
        <v>23.91</v>
      </c>
    </row>
    <row r="1521" spans="1:7" x14ac:dyDescent="0.35">
      <c r="A1521" t="s">
        <v>24856</v>
      </c>
      <c r="B1521" t="s">
        <v>28991</v>
      </c>
      <c r="C1521">
        <v>6</v>
      </c>
      <c r="D1521">
        <v>47</v>
      </c>
      <c r="E1521">
        <v>0.7</v>
      </c>
      <c r="F1521">
        <v>164.85</v>
      </c>
      <c r="G1521">
        <v>159.9</v>
      </c>
    </row>
    <row r="1522" spans="1:7" x14ac:dyDescent="0.35">
      <c r="A1522" t="s">
        <v>24857</v>
      </c>
      <c r="B1522" t="s">
        <v>28992</v>
      </c>
      <c r="C1522">
        <v>1</v>
      </c>
      <c r="D1522">
        <v>42</v>
      </c>
      <c r="E1522">
        <v>0.7</v>
      </c>
      <c r="F1522">
        <v>425.85</v>
      </c>
      <c r="G1522">
        <v>413.07</v>
      </c>
    </row>
    <row r="1523" spans="1:7" x14ac:dyDescent="0.35">
      <c r="A1523" t="s">
        <v>24858</v>
      </c>
      <c r="B1523" t="s">
        <v>28993</v>
      </c>
      <c r="C1523">
        <v>6</v>
      </c>
      <c r="D1523">
        <v>50.6</v>
      </c>
      <c r="E1523">
        <v>0.7</v>
      </c>
      <c r="F1523">
        <v>36.85</v>
      </c>
      <c r="G1523">
        <v>35.74</v>
      </c>
    </row>
    <row r="1524" spans="1:7" x14ac:dyDescent="0.35">
      <c r="A1524" t="s">
        <v>24859</v>
      </c>
      <c r="B1524" t="s">
        <v>28994</v>
      </c>
      <c r="C1524">
        <v>6</v>
      </c>
      <c r="D1524">
        <v>40</v>
      </c>
      <c r="E1524">
        <v>0.7</v>
      </c>
      <c r="F1524">
        <v>13.95</v>
      </c>
      <c r="G1524">
        <v>13.53</v>
      </c>
    </row>
    <row r="1525" spans="1:7" x14ac:dyDescent="0.35">
      <c r="A1525" t="s">
        <v>24860</v>
      </c>
      <c r="B1525" t="s">
        <v>28995</v>
      </c>
      <c r="C1525">
        <v>6</v>
      </c>
      <c r="D1525">
        <v>40</v>
      </c>
      <c r="E1525">
        <v>0.7</v>
      </c>
      <c r="F1525">
        <v>19.850000000000001</v>
      </c>
      <c r="G1525">
        <v>19.25</v>
      </c>
    </row>
    <row r="1526" spans="1:7" x14ac:dyDescent="0.35">
      <c r="A1526" t="s">
        <v>24861</v>
      </c>
      <c r="B1526" t="s">
        <v>28996</v>
      </c>
      <c r="C1526">
        <v>6</v>
      </c>
      <c r="D1526">
        <v>42</v>
      </c>
      <c r="E1526">
        <v>0.7</v>
      </c>
      <c r="F1526">
        <v>22.05</v>
      </c>
      <c r="G1526">
        <v>21.39</v>
      </c>
    </row>
    <row r="1527" spans="1:7" x14ac:dyDescent="0.35">
      <c r="A1527" t="s">
        <v>24862</v>
      </c>
      <c r="B1527" t="s">
        <v>28997</v>
      </c>
      <c r="C1527">
        <v>6</v>
      </c>
      <c r="D1527">
        <v>46</v>
      </c>
      <c r="E1527">
        <v>0.7</v>
      </c>
      <c r="F1527">
        <v>34.450000000000003</v>
      </c>
      <c r="G1527">
        <v>33.42</v>
      </c>
    </row>
    <row r="1528" spans="1:7" x14ac:dyDescent="0.35">
      <c r="A1528" t="s">
        <v>24863</v>
      </c>
      <c r="B1528" t="s">
        <v>28998</v>
      </c>
      <c r="C1528">
        <v>6</v>
      </c>
      <c r="D1528">
        <v>46</v>
      </c>
      <c r="E1528">
        <v>0.7</v>
      </c>
      <c r="F1528">
        <v>41.25</v>
      </c>
      <c r="G1528">
        <v>40.01</v>
      </c>
    </row>
    <row r="1529" spans="1:7" x14ac:dyDescent="0.35">
      <c r="A1529" t="s">
        <v>24864</v>
      </c>
      <c r="B1529" t="s">
        <v>28999</v>
      </c>
      <c r="C1529">
        <v>6</v>
      </c>
      <c r="D1529">
        <v>46</v>
      </c>
      <c r="E1529">
        <v>0.7</v>
      </c>
      <c r="F1529">
        <v>38</v>
      </c>
      <c r="G1529">
        <v>38</v>
      </c>
    </row>
    <row r="1530" spans="1:7" x14ac:dyDescent="0.35">
      <c r="A1530" t="s">
        <v>24865</v>
      </c>
      <c r="B1530" t="s">
        <v>29000</v>
      </c>
      <c r="C1530">
        <v>6</v>
      </c>
      <c r="D1530">
        <v>44</v>
      </c>
      <c r="E1530">
        <v>0.7</v>
      </c>
      <c r="F1530">
        <v>31.55</v>
      </c>
      <c r="G1530">
        <v>30.6</v>
      </c>
    </row>
    <row r="1531" spans="1:7" x14ac:dyDescent="0.35">
      <c r="A1531" t="s">
        <v>24866</v>
      </c>
      <c r="B1531" t="s">
        <v>29001</v>
      </c>
      <c r="C1531">
        <v>6</v>
      </c>
      <c r="D1531">
        <v>46</v>
      </c>
      <c r="E1531">
        <v>0.7</v>
      </c>
      <c r="F1531">
        <v>41.15</v>
      </c>
      <c r="G1531">
        <v>39.92</v>
      </c>
    </row>
    <row r="1532" spans="1:7" x14ac:dyDescent="0.35">
      <c r="A1532" t="s">
        <v>24867</v>
      </c>
      <c r="B1532" t="s">
        <v>29002</v>
      </c>
      <c r="C1532">
        <v>6</v>
      </c>
      <c r="D1532">
        <v>43.7</v>
      </c>
      <c r="E1532">
        <v>0.5</v>
      </c>
      <c r="F1532">
        <v>17.75</v>
      </c>
      <c r="G1532">
        <v>17.22</v>
      </c>
    </row>
    <row r="1533" spans="1:7" x14ac:dyDescent="0.35">
      <c r="A1533" t="s">
        <v>24868</v>
      </c>
      <c r="B1533" t="s">
        <v>29003</v>
      </c>
      <c r="C1533">
        <v>6</v>
      </c>
      <c r="D1533">
        <v>48</v>
      </c>
      <c r="E1533">
        <v>0.5</v>
      </c>
      <c r="F1533">
        <v>11</v>
      </c>
      <c r="G1533">
        <v>11</v>
      </c>
    </row>
    <row r="1534" spans="1:7" x14ac:dyDescent="0.35">
      <c r="A1534" t="s">
        <v>24869</v>
      </c>
      <c r="B1534" t="s">
        <v>29004</v>
      </c>
      <c r="C1534">
        <v>6</v>
      </c>
      <c r="D1534">
        <v>38.270000000000003</v>
      </c>
      <c r="E1534">
        <v>0.55000000000000004</v>
      </c>
      <c r="F1534">
        <v>6</v>
      </c>
      <c r="G1534">
        <v>6</v>
      </c>
    </row>
    <row r="1535" spans="1:7" x14ac:dyDescent="0.35">
      <c r="A1535" t="s">
        <v>24870</v>
      </c>
      <c r="B1535" t="s">
        <v>29005</v>
      </c>
      <c r="C1535">
        <v>6</v>
      </c>
      <c r="D1535">
        <v>37.5</v>
      </c>
      <c r="E1535">
        <v>0.5</v>
      </c>
      <c r="F1535">
        <v>12.95</v>
      </c>
      <c r="G1535">
        <v>12.95</v>
      </c>
    </row>
    <row r="1536" spans="1:7" x14ac:dyDescent="0.35">
      <c r="A1536" t="s">
        <v>24871</v>
      </c>
      <c r="B1536" t="s">
        <v>29006</v>
      </c>
      <c r="C1536">
        <v>6</v>
      </c>
      <c r="D1536">
        <v>40</v>
      </c>
      <c r="E1536">
        <v>0.5</v>
      </c>
      <c r="F1536">
        <v>7.85</v>
      </c>
      <c r="G1536">
        <v>7.61</v>
      </c>
    </row>
    <row r="1537" spans="1:7" x14ac:dyDescent="0.35">
      <c r="A1537" t="s">
        <v>24872</v>
      </c>
      <c r="B1537" t="s">
        <v>29007</v>
      </c>
      <c r="C1537">
        <v>6</v>
      </c>
      <c r="D1537">
        <v>42.6</v>
      </c>
      <c r="E1537">
        <v>0.5</v>
      </c>
      <c r="F1537">
        <v>12.65</v>
      </c>
      <c r="G1537">
        <v>12.65</v>
      </c>
    </row>
    <row r="1538" spans="1:7" x14ac:dyDescent="0.35">
      <c r="A1538" t="s">
        <v>24873</v>
      </c>
      <c r="B1538" t="s">
        <v>29008</v>
      </c>
      <c r="C1538">
        <v>6</v>
      </c>
      <c r="D1538">
        <v>38</v>
      </c>
      <c r="E1538">
        <v>0.7</v>
      </c>
      <c r="F1538">
        <v>5.75</v>
      </c>
      <c r="G1538">
        <v>5.58</v>
      </c>
    </row>
    <row r="1539" spans="1:7" x14ac:dyDescent="0.35">
      <c r="A1539" t="s">
        <v>24874</v>
      </c>
      <c r="B1539" t="s">
        <v>29009</v>
      </c>
      <c r="C1539">
        <v>6</v>
      </c>
      <c r="D1539">
        <v>40</v>
      </c>
      <c r="E1539">
        <v>0.5</v>
      </c>
      <c r="F1539">
        <v>8.65</v>
      </c>
      <c r="G1539">
        <v>8.39</v>
      </c>
    </row>
    <row r="1540" spans="1:7" x14ac:dyDescent="0.35">
      <c r="A1540" t="s">
        <v>24875</v>
      </c>
      <c r="B1540" t="s">
        <v>29010</v>
      </c>
      <c r="C1540">
        <v>6</v>
      </c>
      <c r="D1540">
        <v>58</v>
      </c>
      <c r="E1540">
        <v>0.7</v>
      </c>
      <c r="F1540">
        <v>18.95</v>
      </c>
      <c r="G1540">
        <v>18.38</v>
      </c>
    </row>
    <row r="1541" spans="1:7" x14ac:dyDescent="0.35">
      <c r="A1541" t="s">
        <v>24876</v>
      </c>
      <c r="B1541" t="s">
        <v>29011</v>
      </c>
      <c r="C1541">
        <v>6</v>
      </c>
      <c r="D1541">
        <v>40</v>
      </c>
      <c r="E1541">
        <v>0.7</v>
      </c>
      <c r="F1541">
        <v>11.95</v>
      </c>
      <c r="G1541">
        <v>11.59</v>
      </c>
    </row>
    <row r="1542" spans="1:7" x14ac:dyDescent="0.35">
      <c r="A1542" t="s">
        <v>24877</v>
      </c>
      <c r="B1542" t="s">
        <v>29012</v>
      </c>
      <c r="C1542">
        <v>6</v>
      </c>
      <c r="D1542">
        <v>46</v>
      </c>
      <c r="E1542">
        <v>0.7</v>
      </c>
      <c r="F1542">
        <v>21.75</v>
      </c>
      <c r="G1542">
        <v>21.1</v>
      </c>
    </row>
    <row r="1543" spans="1:7" x14ac:dyDescent="0.35">
      <c r="A1543" t="s">
        <v>24878</v>
      </c>
      <c r="B1543" t="s">
        <v>29013</v>
      </c>
      <c r="C1543">
        <v>6</v>
      </c>
      <c r="D1543">
        <v>46</v>
      </c>
      <c r="E1543">
        <v>0.7</v>
      </c>
      <c r="F1543">
        <v>22.95</v>
      </c>
      <c r="G1543">
        <v>22.26</v>
      </c>
    </row>
    <row r="1544" spans="1:7" x14ac:dyDescent="0.35">
      <c r="A1544" t="s">
        <v>24879</v>
      </c>
      <c r="B1544" t="s">
        <v>29014</v>
      </c>
      <c r="C1544">
        <v>6</v>
      </c>
      <c r="D1544">
        <v>46</v>
      </c>
      <c r="E1544">
        <v>0.7</v>
      </c>
      <c r="F1544">
        <v>23.45</v>
      </c>
      <c r="G1544">
        <v>22.75</v>
      </c>
    </row>
    <row r="1545" spans="1:7" x14ac:dyDescent="0.35">
      <c r="A1545" t="s">
        <v>24880</v>
      </c>
      <c r="B1545" t="s">
        <v>29015</v>
      </c>
      <c r="C1545">
        <v>6</v>
      </c>
      <c r="D1545">
        <v>40</v>
      </c>
      <c r="E1545">
        <v>1</v>
      </c>
      <c r="F1545">
        <v>5.65</v>
      </c>
      <c r="G1545">
        <v>5.48</v>
      </c>
    </row>
    <row r="1546" spans="1:7" x14ac:dyDescent="0.35">
      <c r="A1546" t="s">
        <v>24881</v>
      </c>
      <c r="B1546" t="s">
        <v>29016</v>
      </c>
      <c r="C1546">
        <v>12</v>
      </c>
      <c r="D1546">
        <v>37.5</v>
      </c>
      <c r="E1546">
        <v>1</v>
      </c>
      <c r="F1546">
        <v>5.95</v>
      </c>
      <c r="G1546">
        <v>5.77</v>
      </c>
    </row>
    <row r="1547" spans="1:7" x14ac:dyDescent="0.35">
      <c r="A1547" t="s">
        <v>24882</v>
      </c>
      <c r="B1547" t="s">
        <v>29017</v>
      </c>
      <c r="C1547">
        <v>12</v>
      </c>
      <c r="D1547">
        <v>37.5</v>
      </c>
      <c r="E1547">
        <v>1</v>
      </c>
      <c r="F1547">
        <v>5.85</v>
      </c>
      <c r="G1547">
        <v>5.67</v>
      </c>
    </row>
    <row r="1548" spans="1:7" x14ac:dyDescent="0.35">
      <c r="A1548" t="s">
        <v>24883</v>
      </c>
      <c r="B1548" t="s">
        <v>29018</v>
      </c>
      <c r="C1548">
        <v>12</v>
      </c>
      <c r="D1548">
        <v>37.5</v>
      </c>
      <c r="E1548">
        <v>1</v>
      </c>
      <c r="F1548">
        <v>5.5</v>
      </c>
      <c r="G1548">
        <v>5.5</v>
      </c>
    </row>
    <row r="1549" spans="1:7" x14ac:dyDescent="0.35">
      <c r="A1549" t="s">
        <v>24884</v>
      </c>
      <c r="B1549" t="s">
        <v>29019</v>
      </c>
      <c r="C1549">
        <v>12</v>
      </c>
      <c r="D1549">
        <v>37.5</v>
      </c>
      <c r="E1549">
        <v>1</v>
      </c>
      <c r="F1549">
        <v>5.95</v>
      </c>
      <c r="G1549">
        <v>5.77</v>
      </c>
    </row>
    <row r="1550" spans="1:7" x14ac:dyDescent="0.35">
      <c r="A1550" t="s">
        <v>24885</v>
      </c>
      <c r="B1550" t="s">
        <v>29020</v>
      </c>
      <c r="C1550">
        <v>12</v>
      </c>
      <c r="D1550">
        <v>37.5</v>
      </c>
      <c r="E1550">
        <v>1</v>
      </c>
      <c r="F1550">
        <v>5.95</v>
      </c>
      <c r="G1550">
        <v>5.77</v>
      </c>
    </row>
    <row r="1551" spans="1:7" x14ac:dyDescent="0.35">
      <c r="A1551" t="s">
        <v>24886</v>
      </c>
      <c r="B1551" t="s">
        <v>29021</v>
      </c>
      <c r="C1551">
        <v>6</v>
      </c>
      <c r="D1551">
        <v>20</v>
      </c>
      <c r="E1551">
        <v>0.7</v>
      </c>
      <c r="F1551">
        <v>12.5</v>
      </c>
      <c r="G1551">
        <v>12.5</v>
      </c>
    </row>
    <row r="1552" spans="1:7" x14ac:dyDescent="0.35">
      <c r="A1552" t="s">
        <v>24887</v>
      </c>
      <c r="B1552" t="s">
        <v>29022</v>
      </c>
      <c r="C1552">
        <v>6</v>
      </c>
      <c r="D1552">
        <v>31</v>
      </c>
      <c r="E1552">
        <v>0.5</v>
      </c>
      <c r="F1552">
        <v>9</v>
      </c>
      <c r="G1552">
        <v>9</v>
      </c>
    </row>
    <row r="1553" spans="1:7" x14ac:dyDescent="0.35">
      <c r="A1553" t="s">
        <v>24888</v>
      </c>
      <c r="B1553" t="s">
        <v>29023</v>
      </c>
      <c r="C1553">
        <v>12</v>
      </c>
      <c r="D1553">
        <v>50</v>
      </c>
      <c r="E1553">
        <v>1</v>
      </c>
      <c r="F1553">
        <v>5.85</v>
      </c>
      <c r="G1553">
        <v>5.67</v>
      </c>
    </row>
    <row r="1554" spans="1:7" x14ac:dyDescent="0.35">
      <c r="A1554" t="s">
        <v>24889</v>
      </c>
      <c r="B1554" t="s">
        <v>29024</v>
      </c>
      <c r="C1554">
        <v>120</v>
      </c>
      <c r="D1554">
        <v>33</v>
      </c>
      <c r="E1554">
        <v>0.05</v>
      </c>
      <c r="F1554">
        <v>0.75</v>
      </c>
      <c r="G1554">
        <v>0.73</v>
      </c>
    </row>
    <row r="1555" spans="1:7" x14ac:dyDescent="0.35">
      <c r="A1555" t="s">
        <v>24890</v>
      </c>
      <c r="B1555" t="s">
        <v>29025</v>
      </c>
      <c r="C1555">
        <v>6</v>
      </c>
      <c r="D1555">
        <v>33</v>
      </c>
      <c r="E1555">
        <v>0.7</v>
      </c>
      <c r="F1555">
        <v>5.95</v>
      </c>
      <c r="G1555">
        <v>5.95</v>
      </c>
    </row>
    <row r="1556" spans="1:7" x14ac:dyDescent="0.35">
      <c r="A1556" t="s">
        <v>24891</v>
      </c>
      <c r="B1556" t="s">
        <v>29026</v>
      </c>
      <c r="C1556">
        <v>12</v>
      </c>
      <c r="D1556">
        <v>33</v>
      </c>
      <c r="E1556">
        <v>1</v>
      </c>
      <c r="F1556">
        <v>6.85</v>
      </c>
      <c r="G1556">
        <v>6.64</v>
      </c>
    </row>
    <row r="1557" spans="1:7" x14ac:dyDescent="0.35">
      <c r="A1557" t="s">
        <v>24892</v>
      </c>
      <c r="B1557" t="s">
        <v>29027</v>
      </c>
      <c r="C1557">
        <v>12</v>
      </c>
      <c r="D1557">
        <v>33</v>
      </c>
      <c r="E1557">
        <v>0.5</v>
      </c>
      <c r="F1557">
        <v>5.15</v>
      </c>
      <c r="G1557">
        <v>5</v>
      </c>
    </row>
    <row r="1558" spans="1:7" x14ac:dyDescent="0.35">
      <c r="A1558" t="s">
        <v>24893</v>
      </c>
      <c r="B1558" t="s">
        <v>29028</v>
      </c>
      <c r="C1558">
        <v>6</v>
      </c>
      <c r="D1558">
        <v>40</v>
      </c>
      <c r="E1558">
        <v>0.7</v>
      </c>
      <c r="F1558">
        <v>7.35</v>
      </c>
      <c r="G1558">
        <v>7.13</v>
      </c>
    </row>
    <row r="1559" spans="1:7" x14ac:dyDescent="0.35">
      <c r="A1559" t="s">
        <v>24894</v>
      </c>
      <c r="B1559" t="s">
        <v>29029</v>
      </c>
      <c r="C1559">
        <v>6</v>
      </c>
      <c r="D1559">
        <v>30</v>
      </c>
      <c r="E1559">
        <v>1</v>
      </c>
      <c r="F1559">
        <v>8.35</v>
      </c>
      <c r="G1559">
        <v>8.1</v>
      </c>
    </row>
    <row r="1560" spans="1:7" x14ac:dyDescent="0.35">
      <c r="A1560" t="s">
        <v>24895</v>
      </c>
      <c r="B1560" t="s">
        <v>29030</v>
      </c>
      <c r="C1560">
        <v>9</v>
      </c>
      <c r="D1560">
        <v>17</v>
      </c>
      <c r="E1560">
        <v>0.7</v>
      </c>
      <c r="F1560">
        <v>14</v>
      </c>
      <c r="G1560">
        <v>14</v>
      </c>
    </row>
    <row r="1561" spans="1:7" x14ac:dyDescent="0.35">
      <c r="A1561" t="s">
        <v>24896</v>
      </c>
      <c r="B1561" t="s">
        <v>29031</v>
      </c>
      <c r="C1561">
        <v>6</v>
      </c>
      <c r="D1561">
        <v>40</v>
      </c>
      <c r="E1561">
        <v>0.5</v>
      </c>
      <c r="F1561">
        <v>13.25</v>
      </c>
      <c r="G1561">
        <v>12.85</v>
      </c>
    </row>
    <row r="1562" spans="1:7" x14ac:dyDescent="0.35">
      <c r="A1562" t="s">
        <v>24897</v>
      </c>
      <c r="B1562" t="s">
        <v>29032</v>
      </c>
      <c r="C1562">
        <v>6</v>
      </c>
      <c r="D1562">
        <v>40</v>
      </c>
      <c r="E1562">
        <v>0.7</v>
      </c>
      <c r="F1562">
        <v>14.95</v>
      </c>
      <c r="G1562">
        <v>14.5</v>
      </c>
    </row>
    <row r="1563" spans="1:7" x14ac:dyDescent="0.35">
      <c r="A1563" t="s">
        <v>24898</v>
      </c>
      <c r="B1563" t="s">
        <v>29033</v>
      </c>
      <c r="C1563">
        <v>6</v>
      </c>
      <c r="D1563">
        <v>46</v>
      </c>
      <c r="E1563">
        <v>0.7</v>
      </c>
      <c r="F1563">
        <v>16</v>
      </c>
      <c r="G1563">
        <v>16</v>
      </c>
    </row>
    <row r="1564" spans="1:7" x14ac:dyDescent="0.35">
      <c r="A1564" t="s">
        <v>24899</v>
      </c>
      <c r="B1564" t="s">
        <v>29034</v>
      </c>
      <c r="C1564">
        <v>6</v>
      </c>
      <c r="D1564">
        <v>46</v>
      </c>
      <c r="E1564">
        <v>0.7</v>
      </c>
      <c r="F1564">
        <v>14.15</v>
      </c>
      <c r="G1564">
        <v>13.73</v>
      </c>
    </row>
    <row r="1565" spans="1:7" x14ac:dyDescent="0.35">
      <c r="A1565" t="s">
        <v>24900</v>
      </c>
      <c r="B1565" t="s">
        <v>29035</v>
      </c>
      <c r="C1565">
        <v>4</v>
      </c>
      <c r="D1565">
        <v>46</v>
      </c>
      <c r="E1565">
        <v>0.7</v>
      </c>
      <c r="F1565">
        <v>29.85</v>
      </c>
      <c r="G1565">
        <v>28.95</v>
      </c>
    </row>
    <row r="1566" spans="1:7" x14ac:dyDescent="0.35">
      <c r="A1566" t="s">
        <v>24901</v>
      </c>
      <c r="B1566" t="s">
        <v>29036</v>
      </c>
      <c r="C1566">
        <v>6</v>
      </c>
      <c r="D1566">
        <v>45</v>
      </c>
      <c r="E1566">
        <v>0.5</v>
      </c>
      <c r="F1566">
        <v>49.95</v>
      </c>
      <c r="G1566">
        <v>48.45</v>
      </c>
    </row>
    <row r="1567" spans="1:7" x14ac:dyDescent="0.35">
      <c r="A1567" t="s">
        <v>24902</v>
      </c>
      <c r="B1567" t="s">
        <v>29037</v>
      </c>
      <c r="C1567">
        <v>6</v>
      </c>
      <c r="D1567">
        <v>45</v>
      </c>
      <c r="E1567">
        <v>0.7</v>
      </c>
      <c r="F1567">
        <v>47.45</v>
      </c>
      <c r="G1567">
        <v>46.03</v>
      </c>
    </row>
    <row r="1568" spans="1:7" x14ac:dyDescent="0.35">
      <c r="A1568" t="s">
        <v>24903</v>
      </c>
      <c r="B1568" t="s">
        <v>29038</v>
      </c>
      <c r="C1568">
        <v>6</v>
      </c>
      <c r="D1568">
        <v>43</v>
      </c>
      <c r="E1568">
        <v>0.7</v>
      </c>
      <c r="F1568">
        <v>18.5</v>
      </c>
      <c r="G1568">
        <v>18.5</v>
      </c>
    </row>
    <row r="1569" spans="1:7" x14ac:dyDescent="0.35">
      <c r="A1569" t="s">
        <v>24904</v>
      </c>
      <c r="B1569" t="s">
        <v>29039</v>
      </c>
      <c r="C1569">
        <v>6</v>
      </c>
      <c r="D1569">
        <v>40</v>
      </c>
      <c r="E1569">
        <v>0.7</v>
      </c>
      <c r="F1569">
        <v>26.75</v>
      </c>
      <c r="G1569">
        <v>26.75</v>
      </c>
    </row>
    <row r="1570" spans="1:7" x14ac:dyDescent="0.35">
      <c r="A1570" t="s">
        <v>24905</v>
      </c>
      <c r="B1570" t="s">
        <v>29040</v>
      </c>
      <c r="C1570">
        <v>6</v>
      </c>
      <c r="D1570">
        <v>40</v>
      </c>
      <c r="E1570">
        <v>1</v>
      </c>
      <c r="F1570">
        <v>19.95</v>
      </c>
      <c r="G1570">
        <v>19.350000000000001</v>
      </c>
    </row>
    <row r="1571" spans="1:7" x14ac:dyDescent="0.35">
      <c r="A1571" t="s">
        <v>24906</v>
      </c>
      <c r="B1571" t="s">
        <v>29041</v>
      </c>
      <c r="C1571">
        <v>6</v>
      </c>
      <c r="D1571">
        <v>40</v>
      </c>
      <c r="E1571">
        <v>1</v>
      </c>
      <c r="F1571">
        <v>21.5</v>
      </c>
      <c r="G1571">
        <v>21.5</v>
      </c>
    </row>
    <row r="1572" spans="1:7" x14ac:dyDescent="0.35">
      <c r="A1572" t="s">
        <v>24907</v>
      </c>
      <c r="B1572" t="s">
        <v>29042</v>
      </c>
      <c r="C1572">
        <v>6</v>
      </c>
      <c r="D1572">
        <v>45</v>
      </c>
      <c r="E1572">
        <v>0.7</v>
      </c>
      <c r="F1572">
        <v>44.45</v>
      </c>
      <c r="G1572">
        <v>43.12</v>
      </c>
    </row>
    <row r="1573" spans="1:7" x14ac:dyDescent="0.35">
      <c r="A1573" t="s">
        <v>24908</v>
      </c>
      <c r="B1573" t="s">
        <v>29043</v>
      </c>
      <c r="C1573">
        <v>6</v>
      </c>
      <c r="D1573">
        <v>40</v>
      </c>
      <c r="E1573">
        <v>0.7</v>
      </c>
      <c r="F1573">
        <v>13</v>
      </c>
      <c r="G1573">
        <v>13</v>
      </c>
    </row>
    <row r="1574" spans="1:7" x14ac:dyDescent="0.35">
      <c r="A1574" t="s">
        <v>24909</v>
      </c>
      <c r="B1574" t="s">
        <v>29044</v>
      </c>
      <c r="C1574">
        <v>6</v>
      </c>
      <c r="D1574">
        <v>40</v>
      </c>
      <c r="E1574">
        <v>1</v>
      </c>
      <c r="F1574">
        <v>9.65</v>
      </c>
      <c r="G1574">
        <v>9.65</v>
      </c>
    </row>
    <row r="1575" spans="1:7" x14ac:dyDescent="0.35">
      <c r="A1575" t="s">
        <v>24910</v>
      </c>
      <c r="B1575" t="s">
        <v>29045</v>
      </c>
      <c r="C1575">
        <v>6</v>
      </c>
      <c r="D1575">
        <v>30</v>
      </c>
      <c r="E1575">
        <v>0.7</v>
      </c>
      <c r="F1575">
        <v>8.5</v>
      </c>
      <c r="G1575">
        <v>8.5</v>
      </c>
    </row>
    <row r="1576" spans="1:7" x14ac:dyDescent="0.35">
      <c r="A1576" t="s">
        <v>24911</v>
      </c>
      <c r="B1576" t="s">
        <v>29046</v>
      </c>
      <c r="C1576">
        <v>60</v>
      </c>
      <c r="D1576">
        <v>39.58</v>
      </c>
      <c r="E1576">
        <v>0.15</v>
      </c>
      <c r="F1576">
        <v>17.5</v>
      </c>
      <c r="G1576">
        <v>17.5</v>
      </c>
    </row>
    <row r="1577" spans="1:7" x14ac:dyDescent="0.35">
      <c r="A1577" t="s">
        <v>24912</v>
      </c>
      <c r="B1577" t="s">
        <v>29047</v>
      </c>
      <c r="C1577">
        <v>6</v>
      </c>
      <c r="D1577">
        <v>45</v>
      </c>
      <c r="E1577">
        <v>0.7</v>
      </c>
      <c r="F1577">
        <v>1119.8499999999999</v>
      </c>
      <c r="G1577">
        <v>1086.25</v>
      </c>
    </row>
    <row r="1578" spans="1:7" x14ac:dyDescent="0.35">
      <c r="A1578" t="s">
        <v>24913</v>
      </c>
      <c r="B1578" t="s">
        <v>29048</v>
      </c>
      <c r="C1578">
        <v>6</v>
      </c>
      <c r="D1578">
        <v>40</v>
      </c>
      <c r="E1578">
        <v>1</v>
      </c>
      <c r="F1578">
        <v>26.95</v>
      </c>
      <c r="G1578">
        <v>26.14</v>
      </c>
    </row>
    <row r="1579" spans="1:7" x14ac:dyDescent="0.35">
      <c r="A1579" t="s">
        <v>24914</v>
      </c>
      <c r="B1579" t="s">
        <v>29049</v>
      </c>
      <c r="C1579">
        <v>6</v>
      </c>
      <c r="D1579">
        <v>20</v>
      </c>
      <c r="E1579">
        <v>0.75</v>
      </c>
      <c r="F1579">
        <v>17.95</v>
      </c>
      <c r="G1579">
        <v>17.41</v>
      </c>
    </row>
    <row r="1580" spans="1:7" x14ac:dyDescent="0.35">
      <c r="A1580" t="s">
        <v>24915</v>
      </c>
      <c r="B1580" t="s">
        <v>29050</v>
      </c>
      <c r="C1580">
        <v>6</v>
      </c>
      <c r="D1580">
        <v>20</v>
      </c>
      <c r="E1580">
        <v>0.75</v>
      </c>
      <c r="F1580">
        <v>41.75</v>
      </c>
      <c r="G1580">
        <v>40.5</v>
      </c>
    </row>
    <row r="1581" spans="1:7" x14ac:dyDescent="0.35">
      <c r="A1581" t="s">
        <v>24916</v>
      </c>
      <c r="B1581" t="s">
        <v>29051</v>
      </c>
      <c r="C1581">
        <v>6</v>
      </c>
      <c r="D1581">
        <v>20</v>
      </c>
      <c r="E1581">
        <v>0.75</v>
      </c>
      <c r="F1581">
        <v>12.75</v>
      </c>
      <c r="G1581">
        <v>12.37</v>
      </c>
    </row>
    <row r="1582" spans="1:7" x14ac:dyDescent="0.35">
      <c r="A1582" t="s">
        <v>24917</v>
      </c>
      <c r="B1582" t="s">
        <v>29052</v>
      </c>
      <c r="C1582">
        <v>6</v>
      </c>
      <c r="D1582">
        <v>20</v>
      </c>
      <c r="E1582">
        <v>0.75</v>
      </c>
      <c r="F1582">
        <v>6.45</v>
      </c>
      <c r="G1582">
        <v>6.26</v>
      </c>
    </row>
    <row r="1583" spans="1:7" x14ac:dyDescent="0.35">
      <c r="A1583" t="s">
        <v>24918</v>
      </c>
      <c r="B1583" t="s">
        <v>29053</v>
      </c>
      <c r="C1583">
        <v>6</v>
      </c>
      <c r="D1583">
        <v>20</v>
      </c>
      <c r="E1583">
        <v>0.75</v>
      </c>
      <c r="F1583">
        <v>81.05</v>
      </c>
      <c r="G1583">
        <v>78.62</v>
      </c>
    </row>
    <row r="1584" spans="1:7" x14ac:dyDescent="0.35">
      <c r="A1584" t="s">
        <v>24919</v>
      </c>
      <c r="B1584" t="s">
        <v>29054</v>
      </c>
      <c r="C1584">
        <v>6</v>
      </c>
      <c r="D1584">
        <v>20</v>
      </c>
      <c r="E1584">
        <v>0.75</v>
      </c>
      <c r="F1584">
        <v>10.050000000000001</v>
      </c>
      <c r="G1584">
        <v>9.75</v>
      </c>
    </row>
    <row r="1585" spans="1:7" x14ac:dyDescent="0.35">
      <c r="A1585" t="s">
        <v>24920</v>
      </c>
      <c r="B1585" t="s">
        <v>29055</v>
      </c>
      <c r="C1585">
        <v>6</v>
      </c>
      <c r="D1585">
        <v>45</v>
      </c>
      <c r="E1585">
        <v>0.7</v>
      </c>
      <c r="F1585">
        <v>14.85</v>
      </c>
      <c r="G1585">
        <v>14.4</v>
      </c>
    </row>
    <row r="1586" spans="1:7" x14ac:dyDescent="0.35">
      <c r="A1586" t="s">
        <v>24921</v>
      </c>
      <c r="B1586" t="s">
        <v>29056</v>
      </c>
      <c r="C1586">
        <v>6</v>
      </c>
      <c r="D1586">
        <v>42</v>
      </c>
      <c r="E1586">
        <v>0.5</v>
      </c>
      <c r="F1586">
        <v>13.85</v>
      </c>
      <c r="G1586">
        <v>13.43</v>
      </c>
    </row>
    <row r="1587" spans="1:7" x14ac:dyDescent="0.35">
      <c r="A1587" t="s">
        <v>24922</v>
      </c>
      <c r="B1587" t="s">
        <v>29057</v>
      </c>
      <c r="C1587">
        <v>6</v>
      </c>
      <c r="D1587">
        <v>42</v>
      </c>
      <c r="E1587">
        <v>0.5</v>
      </c>
      <c r="F1587">
        <v>12.5</v>
      </c>
      <c r="G1587">
        <v>12.5</v>
      </c>
    </row>
    <row r="1588" spans="1:7" x14ac:dyDescent="0.35">
      <c r="A1588" t="s">
        <v>24923</v>
      </c>
      <c r="B1588" t="s">
        <v>29058</v>
      </c>
      <c r="C1588">
        <v>6</v>
      </c>
      <c r="D1588">
        <v>45</v>
      </c>
      <c r="E1588">
        <v>0.5</v>
      </c>
      <c r="F1588">
        <v>14.95</v>
      </c>
      <c r="G1588">
        <v>14.5</v>
      </c>
    </row>
    <row r="1589" spans="1:7" x14ac:dyDescent="0.35">
      <c r="A1589" t="s">
        <v>24924</v>
      </c>
      <c r="B1589" t="s">
        <v>29059</v>
      </c>
      <c r="C1589">
        <v>6</v>
      </c>
      <c r="D1589">
        <v>45</v>
      </c>
      <c r="E1589">
        <v>0.5</v>
      </c>
      <c r="F1589">
        <v>25.85</v>
      </c>
      <c r="G1589">
        <v>25.85</v>
      </c>
    </row>
    <row r="1590" spans="1:7" x14ac:dyDescent="0.35">
      <c r="A1590" t="s">
        <v>24925</v>
      </c>
      <c r="B1590" t="s">
        <v>29060</v>
      </c>
      <c r="C1590">
        <v>6</v>
      </c>
      <c r="D1590">
        <v>45</v>
      </c>
      <c r="E1590">
        <v>0.5</v>
      </c>
      <c r="F1590">
        <v>13.45</v>
      </c>
      <c r="G1590">
        <v>13.05</v>
      </c>
    </row>
    <row r="1591" spans="1:7" x14ac:dyDescent="0.35">
      <c r="A1591" t="s">
        <v>24926</v>
      </c>
      <c r="B1591" t="s">
        <v>29061</v>
      </c>
      <c r="C1591">
        <v>6</v>
      </c>
      <c r="D1591">
        <v>20</v>
      </c>
      <c r="E1591">
        <v>0.5</v>
      </c>
      <c r="F1591">
        <v>17.25</v>
      </c>
      <c r="G1591">
        <v>16.73</v>
      </c>
    </row>
    <row r="1592" spans="1:7" x14ac:dyDescent="0.35">
      <c r="A1592" t="s">
        <v>24927</v>
      </c>
      <c r="B1592" t="s">
        <v>29062</v>
      </c>
      <c r="C1592">
        <v>6</v>
      </c>
      <c r="D1592">
        <v>41.8</v>
      </c>
      <c r="E1592">
        <v>0.7</v>
      </c>
      <c r="F1592">
        <v>14</v>
      </c>
      <c r="G1592">
        <v>14</v>
      </c>
    </row>
    <row r="1593" spans="1:7" x14ac:dyDescent="0.35">
      <c r="A1593" t="s">
        <v>24928</v>
      </c>
      <c r="B1593" t="s">
        <v>29063</v>
      </c>
      <c r="C1593">
        <v>6</v>
      </c>
      <c r="D1593">
        <v>37.799999999999997</v>
      </c>
      <c r="E1593">
        <v>0.7</v>
      </c>
      <c r="F1593">
        <v>19</v>
      </c>
      <c r="G1593">
        <v>19</v>
      </c>
    </row>
    <row r="1594" spans="1:7" x14ac:dyDescent="0.35">
      <c r="A1594" t="s">
        <v>24929</v>
      </c>
      <c r="B1594" t="s">
        <v>29064</v>
      </c>
      <c r="C1594">
        <v>6</v>
      </c>
      <c r="D1594">
        <v>43.8</v>
      </c>
      <c r="E1594">
        <v>0.7</v>
      </c>
      <c r="F1594">
        <v>23.15</v>
      </c>
      <c r="G1594">
        <v>22.46</v>
      </c>
    </row>
    <row r="1595" spans="1:7" x14ac:dyDescent="0.35">
      <c r="A1595" t="s">
        <v>24930</v>
      </c>
      <c r="B1595" t="s">
        <v>29065</v>
      </c>
      <c r="C1595">
        <v>6</v>
      </c>
      <c r="D1595">
        <v>41.8</v>
      </c>
      <c r="E1595">
        <v>0.7</v>
      </c>
      <c r="F1595">
        <v>18.149999999999999</v>
      </c>
      <c r="G1595">
        <v>17.61</v>
      </c>
    </row>
    <row r="1596" spans="1:7" x14ac:dyDescent="0.35">
      <c r="A1596" t="s">
        <v>24931</v>
      </c>
      <c r="B1596" t="s">
        <v>29066</v>
      </c>
      <c r="C1596">
        <v>6</v>
      </c>
      <c r="D1596">
        <v>58.8</v>
      </c>
      <c r="E1596">
        <v>0.7</v>
      </c>
      <c r="F1596">
        <v>16.5</v>
      </c>
      <c r="G1596">
        <v>16.5</v>
      </c>
    </row>
    <row r="1597" spans="1:7" x14ac:dyDescent="0.35">
      <c r="A1597" t="s">
        <v>24932</v>
      </c>
      <c r="B1597" t="s">
        <v>29067</v>
      </c>
      <c r="C1597">
        <v>6</v>
      </c>
      <c r="D1597">
        <v>43.8</v>
      </c>
      <c r="E1597">
        <v>0.7</v>
      </c>
      <c r="F1597">
        <v>17.649999999999999</v>
      </c>
      <c r="G1597">
        <v>17.12</v>
      </c>
    </row>
    <row r="1598" spans="1:7" x14ac:dyDescent="0.35">
      <c r="A1598" t="s">
        <v>24933</v>
      </c>
      <c r="B1598" t="s">
        <v>29068</v>
      </c>
      <c r="C1598">
        <v>6</v>
      </c>
      <c r="D1598">
        <v>43.8</v>
      </c>
      <c r="E1598">
        <v>0.7</v>
      </c>
      <c r="F1598">
        <v>18.45</v>
      </c>
      <c r="G1598">
        <v>17.899999999999999</v>
      </c>
    </row>
    <row r="1599" spans="1:7" x14ac:dyDescent="0.35">
      <c r="A1599" t="s">
        <v>24934</v>
      </c>
      <c r="B1599" t="s">
        <v>29069</v>
      </c>
      <c r="C1599">
        <v>6</v>
      </c>
      <c r="D1599">
        <v>43.8</v>
      </c>
      <c r="E1599">
        <v>0.7</v>
      </c>
      <c r="F1599">
        <v>16</v>
      </c>
      <c r="G1599">
        <v>16</v>
      </c>
    </row>
    <row r="1600" spans="1:7" x14ac:dyDescent="0.35">
      <c r="A1600" t="s">
        <v>24935</v>
      </c>
      <c r="B1600" t="s">
        <v>29070</v>
      </c>
      <c r="C1600">
        <v>6</v>
      </c>
      <c r="D1600">
        <v>40</v>
      </c>
      <c r="E1600">
        <v>0.7</v>
      </c>
      <c r="F1600">
        <v>7.45</v>
      </c>
      <c r="G1600">
        <v>7.23</v>
      </c>
    </row>
    <row r="1601" spans="1:7" x14ac:dyDescent="0.35">
      <c r="A1601" t="s">
        <v>24936</v>
      </c>
      <c r="B1601" t="s">
        <v>29071</v>
      </c>
      <c r="C1601">
        <v>6</v>
      </c>
      <c r="D1601">
        <v>40</v>
      </c>
      <c r="E1601">
        <v>1</v>
      </c>
      <c r="F1601">
        <v>9.5500000000000007</v>
      </c>
      <c r="G1601">
        <v>9.26</v>
      </c>
    </row>
    <row r="1602" spans="1:7" x14ac:dyDescent="0.35">
      <c r="A1602" t="s">
        <v>24937</v>
      </c>
      <c r="B1602" t="s">
        <v>29072</v>
      </c>
      <c r="C1602">
        <v>6</v>
      </c>
      <c r="D1602">
        <v>50</v>
      </c>
      <c r="E1602">
        <v>0.7</v>
      </c>
      <c r="F1602">
        <v>19.850000000000001</v>
      </c>
      <c r="G1602">
        <v>19.850000000000001</v>
      </c>
    </row>
    <row r="1603" spans="1:7" x14ac:dyDescent="0.35">
      <c r="A1603" t="s">
        <v>24938</v>
      </c>
      <c r="B1603" t="s">
        <v>29073</v>
      </c>
      <c r="C1603">
        <v>6</v>
      </c>
      <c r="D1603">
        <v>45</v>
      </c>
      <c r="E1603">
        <v>0.7</v>
      </c>
      <c r="F1603">
        <v>17.95</v>
      </c>
      <c r="G1603">
        <v>17.41</v>
      </c>
    </row>
    <row r="1604" spans="1:7" x14ac:dyDescent="0.35">
      <c r="A1604" t="s">
        <v>24939</v>
      </c>
      <c r="B1604" t="s">
        <v>29074</v>
      </c>
      <c r="C1604">
        <v>6</v>
      </c>
      <c r="D1604">
        <v>45</v>
      </c>
      <c r="E1604">
        <v>0.7</v>
      </c>
      <c r="F1604">
        <v>15.95</v>
      </c>
      <c r="G1604">
        <v>15.95</v>
      </c>
    </row>
    <row r="1605" spans="1:7" x14ac:dyDescent="0.35">
      <c r="A1605" t="s">
        <v>24940</v>
      </c>
      <c r="B1605" t="s">
        <v>29075</v>
      </c>
      <c r="C1605">
        <v>6</v>
      </c>
      <c r="D1605">
        <v>21.5</v>
      </c>
      <c r="E1605">
        <v>0.7</v>
      </c>
      <c r="F1605">
        <v>11.15</v>
      </c>
      <c r="G1605">
        <v>10.82</v>
      </c>
    </row>
    <row r="1606" spans="1:7" x14ac:dyDescent="0.35">
      <c r="A1606" t="s">
        <v>24941</v>
      </c>
      <c r="B1606" t="s">
        <v>29076</v>
      </c>
      <c r="C1606">
        <v>6</v>
      </c>
      <c r="D1606">
        <v>43</v>
      </c>
      <c r="E1606">
        <v>0.2</v>
      </c>
      <c r="F1606">
        <v>7.85</v>
      </c>
      <c r="G1606">
        <v>7.61</v>
      </c>
    </row>
    <row r="1607" spans="1:7" x14ac:dyDescent="0.35">
      <c r="A1607" t="s">
        <v>24942</v>
      </c>
      <c r="B1607" t="s">
        <v>29077</v>
      </c>
      <c r="C1607">
        <v>6</v>
      </c>
      <c r="D1607">
        <v>45.3</v>
      </c>
      <c r="E1607">
        <v>0.7</v>
      </c>
      <c r="F1607">
        <v>53.45</v>
      </c>
      <c r="G1607">
        <v>51.85</v>
      </c>
    </row>
    <row r="1608" spans="1:7" x14ac:dyDescent="0.35">
      <c r="A1608" t="s">
        <v>24943</v>
      </c>
      <c r="B1608" t="s">
        <v>29078</v>
      </c>
      <c r="C1608">
        <v>6</v>
      </c>
      <c r="D1608">
        <v>41</v>
      </c>
      <c r="E1608">
        <v>0.35</v>
      </c>
      <c r="F1608">
        <v>43.65</v>
      </c>
      <c r="G1608">
        <v>42.34</v>
      </c>
    </row>
    <row r="1609" spans="1:7" x14ac:dyDescent="0.35">
      <c r="A1609" t="s">
        <v>24944</v>
      </c>
      <c r="B1609" t="s">
        <v>29079</v>
      </c>
      <c r="C1609">
        <v>6</v>
      </c>
      <c r="D1609">
        <v>41</v>
      </c>
      <c r="E1609">
        <v>0.7</v>
      </c>
      <c r="F1609">
        <v>69.75</v>
      </c>
      <c r="G1609">
        <v>67.66</v>
      </c>
    </row>
    <row r="1610" spans="1:7" x14ac:dyDescent="0.35">
      <c r="A1610" t="s">
        <v>24945</v>
      </c>
      <c r="B1610" t="s">
        <v>29080</v>
      </c>
      <c r="C1610">
        <v>6</v>
      </c>
      <c r="D1610">
        <v>40</v>
      </c>
      <c r="E1610">
        <v>0.7</v>
      </c>
      <c r="F1610">
        <v>59.95</v>
      </c>
      <c r="G1610">
        <v>58.15</v>
      </c>
    </row>
    <row r="1611" spans="1:7" x14ac:dyDescent="0.35">
      <c r="A1611" t="s">
        <v>24946</v>
      </c>
      <c r="B1611" t="s">
        <v>29081</v>
      </c>
      <c r="C1611">
        <v>3</v>
      </c>
      <c r="D1611">
        <v>40</v>
      </c>
      <c r="E1611">
        <v>0.7</v>
      </c>
      <c r="F1611">
        <v>335.85</v>
      </c>
      <c r="G1611">
        <v>325.77</v>
      </c>
    </row>
    <row r="1612" spans="1:7" x14ac:dyDescent="0.35">
      <c r="A1612" t="s">
        <v>24947</v>
      </c>
      <c r="B1612" t="s">
        <v>29082</v>
      </c>
      <c r="C1612">
        <v>6</v>
      </c>
      <c r="D1612">
        <v>40</v>
      </c>
      <c r="E1612">
        <v>0.7</v>
      </c>
      <c r="F1612">
        <v>88.75</v>
      </c>
      <c r="G1612">
        <v>86.09</v>
      </c>
    </row>
    <row r="1613" spans="1:7" x14ac:dyDescent="0.35">
      <c r="A1613" t="s">
        <v>24948</v>
      </c>
      <c r="B1613" t="s">
        <v>29083</v>
      </c>
      <c r="C1613">
        <v>6</v>
      </c>
      <c r="D1613">
        <v>40</v>
      </c>
      <c r="E1613">
        <v>0.7</v>
      </c>
      <c r="F1613">
        <v>28.05</v>
      </c>
      <c r="G1613">
        <v>27.21</v>
      </c>
    </row>
    <row r="1614" spans="1:7" x14ac:dyDescent="0.35">
      <c r="A1614" t="s">
        <v>24949</v>
      </c>
      <c r="B1614" t="s">
        <v>29084</v>
      </c>
      <c r="C1614">
        <v>6</v>
      </c>
      <c r="D1614">
        <v>20</v>
      </c>
      <c r="E1614">
        <v>0.7</v>
      </c>
      <c r="F1614">
        <v>7.45</v>
      </c>
      <c r="G1614">
        <v>7.23</v>
      </c>
    </row>
    <row r="1615" spans="1:7" x14ac:dyDescent="0.35">
      <c r="A1615" t="s">
        <v>24950</v>
      </c>
      <c r="B1615" t="s">
        <v>29085</v>
      </c>
      <c r="C1615">
        <v>6</v>
      </c>
      <c r="D1615">
        <v>40</v>
      </c>
      <c r="E1615">
        <v>0.7</v>
      </c>
      <c r="F1615">
        <v>15.25</v>
      </c>
      <c r="G1615">
        <v>14.79</v>
      </c>
    </row>
    <row r="1616" spans="1:7" x14ac:dyDescent="0.35">
      <c r="A1616" t="s">
        <v>24951</v>
      </c>
      <c r="B1616" t="s">
        <v>29086</v>
      </c>
      <c r="C1616">
        <v>24</v>
      </c>
      <c r="D1616">
        <v>11.5</v>
      </c>
      <c r="E1616">
        <v>0.2</v>
      </c>
      <c r="F1616">
        <v>1.45</v>
      </c>
      <c r="G1616">
        <v>1.41</v>
      </c>
    </row>
    <row r="1617" spans="1:7" x14ac:dyDescent="0.35">
      <c r="A1617" t="s">
        <v>24952</v>
      </c>
      <c r="B1617" t="s">
        <v>29087</v>
      </c>
      <c r="C1617">
        <v>12</v>
      </c>
      <c r="D1617">
        <v>11.5</v>
      </c>
      <c r="E1617">
        <v>0.37</v>
      </c>
      <c r="F1617">
        <v>2</v>
      </c>
      <c r="G1617">
        <v>2</v>
      </c>
    </row>
    <row r="1618" spans="1:7" x14ac:dyDescent="0.35">
      <c r="A1618" t="s">
        <v>24953</v>
      </c>
      <c r="B1618" t="s">
        <v>29088</v>
      </c>
      <c r="C1618">
        <v>6</v>
      </c>
      <c r="D1618">
        <v>11.5</v>
      </c>
      <c r="E1618">
        <v>0.75</v>
      </c>
      <c r="F1618">
        <v>3.45</v>
      </c>
      <c r="G1618">
        <v>3.35</v>
      </c>
    </row>
    <row r="1619" spans="1:7" x14ac:dyDescent="0.35">
      <c r="A1619" t="s">
        <v>24954</v>
      </c>
      <c r="B1619" t="s">
        <v>29089</v>
      </c>
      <c r="C1619">
        <v>6</v>
      </c>
      <c r="D1619">
        <v>11.5</v>
      </c>
      <c r="E1619">
        <v>0.75</v>
      </c>
      <c r="F1619">
        <v>4.25</v>
      </c>
      <c r="G1619">
        <v>4.12</v>
      </c>
    </row>
    <row r="1620" spans="1:7" x14ac:dyDescent="0.35">
      <c r="A1620" t="s">
        <v>24955</v>
      </c>
      <c r="B1620" t="s">
        <v>29090</v>
      </c>
      <c r="C1620">
        <v>6</v>
      </c>
      <c r="D1620">
        <v>12.5</v>
      </c>
      <c r="E1620">
        <v>0.75</v>
      </c>
      <c r="F1620">
        <v>4.25</v>
      </c>
      <c r="G1620">
        <v>4.12</v>
      </c>
    </row>
    <row r="1621" spans="1:7" x14ac:dyDescent="0.35">
      <c r="A1621" t="s">
        <v>24956</v>
      </c>
      <c r="B1621" t="s">
        <v>29091</v>
      </c>
      <c r="C1621">
        <v>24</v>
      </c>
      <c r="D1621">
        <v>11</v>
      </c>
      <c r="E1621">
        <v>0.2</v>
      </c>
      <c r="F1621">
        <v>2.0499999999999998</v>
      </c>
      <c r="G1621">
        <v>1.99</v>
      </c>
    </row>
    <row r="1622" spans="1:7" x14ac:dyDescent="0.35">
      <c r="A1622" t="s">
        <v>24957</v>
      </c>
      <c r="B1622" t="s">
        <v>29092</v>
      </c>
      <c r="C1622">
        <v>24</v>
      </c>
      <c r="D1622">
        <v>11</v>
      </c>
      <c r="E1622">
        <v>0.2</v>
      </c>
      <c r="F1622">
        <v>2.0499999999999998</v>
      </c>
      <c r="G1622">
        <v>1.99</v>
      </c>
    </row>
    <row r="1623" spans="1:7" x14ac:dyDescent="0.35">
      <c r="A1623" t="s">
        <v>24958</v>
      </c>
      <c r="B1623" t="s">
        <v>29093</v>
      </c>
      <c r="C1623">
        <v>6</v>
      </c>
      <c r="D1623">
        <v>40</v>
      </c>
      <c r="E1623">
        <v>0.7</v>
      </c>
      <c r="F1623">
        <v>7.65</v>
      </c>
      <c r="G1623">
        <v>7.42</v>
      </c>
    </row>
    <row r="1624" spans="1:7" x14ac:dyDescent="0.35">
      <c r="A1624" t="s">
        <v>24959</v>
      </c>
      <c r="B1624" t="s">
        <v>29094</v>
      </c>
      <c r="C1624">
        <v>6</v>
      </c>
      <c r="D1624">
        <v>22</v>
      </c>
      <c r="E1624">
        <v>0.7</v>
      </c>
      <c r="F1624">
        <v>11</v>
      </c>
      <c r="G1624">
        <v>11</v>
      </c>
    </row>
    <row r="1625" spans="1:7" x14ac:dyDescent="0.35">
      <c r="A1625" t="s">
        <v>24960</v>
      </c>
      <c r="B1625" t="s">
        <v>29095</v>
      </c>
      <c r="C1625">
        <v>12</v>
      </c>
      <c r="D1625">
        <v>38</v>
      </c>
      <c r="E1625">
        <v>0.4</v>
      </c>
      <c r="F1625">
        <v>12.65</v>
      </c>
      <c r="G1625">
        <v>12.27</v>
      </c>
    </row>
    <row r="1626" spans="1:7" x14ac:dyDescent="0.35">
      <c r="A1626" t="s">
        <v>24961</v>
      </c>
      <c r="B1626" t="s">
        <v>29096</v>
      </c>
      <c r="C1626">
        <v>6</v>
      </c>
      <c r="D1626">
        <v>33</v>
      </c>
      <c r="E1626">
        <v>0.7</v>
      </c>
      <c r="F1626">
        <v>9.5500000000000007</v>
      </c>
      <c r="G1626">
        <v>9.07</v>
      </c>
    </row>
    <row r="1627" spans="1:7" x14ac:dyDescent="0.35">
      <c r="A1627" t="s">
        <v>24962</v>
      </c>
      <c r="B1627" t="s">
        <v>29097</v>
      </c>
      <c r="C1627">
        <v>6</v>
      </c>
      <c r="D1627">
        <v>45</v>
      </c>
      <c r="E1627">
        <v>0.5</v>
      </c>
      <c r="F1627">
        <v>27</v>
      </c>
      <c r="G1627">
        <v>27</v>
      </c>
    </row>
    <row r="1628" spans="1:7" x14ac:dyDescent="0.35">
      <c r="A1628" t="s">
        <v>24963</v>
      </c>
      <c r="B1628" t="s">
        <v>29098</v>
      </c>
      <c r="C1628">
        <v>6</v>
      </c>
      <c r="D1628">
        <v>45</v>
      </c>
      <c r="E1628">
        <v>0.5</v>
      </c>
      <c r="F1628">
        <v>19.45</v>
      </c>
      <c r="G1628">
        <v>18.48</v>
      </c>
    </row>
    <row r="1629" spans="1:7" x14ac:dyDescent="0.35">
      <c r="A1629" t="s">
        <v>24964</v>
      </c>
      <c r="B1629" t="s">
        <v>29099</v>
      </c>
      <c r="C1629">
        <v>6</v>
      </c>
      <c r="D1629">
        <v>45</v>
      </c>
      <c r="E1629">
        <v>0.5</v>
      </c>
      <c r="F1629">
        <v>30.45</v>
      </c>
      <c r="G1629">
        <v>29.54</v>
      </c>
    </row>
    <row r="1630" spans="1:7" x14ac:dyDescent="0.35">
      <c r="A1630" t="s">
        <v>24965</v>
      </c>
      <c r="B1630" t="s">
        <v>29100</v>
      </c>
      <c r="C1630">
        <v>6</v>
      </c>
      <c r="D1630">
        <v>45</v>
      </c>
      <c r="E1630">
        <v>0.7</v>
      </c>
      <c r="F1630">
        <v>28</v>
      </c>
      <c r="G1630">
        <v>28</v>
      </c>
    </row>
    <row r="1631" spans="1:7" x14ac:dyDescent="0.35">
      <c r="A1631" t="s">
        <v>24966</v>
      </c>
      <c r="B1631" t="s">
        <v>29101</v>
      </c>
      <c r="C1631">
        <v>6</v>
      </c>
      <c r="D1631">
        <v>44.5</v>
      </c>
      <c r="E1631">
        <v>0.7</v>
      </c>
      <c r="F1631">
        <v>34.65</v>
      </c>
      <c r="G1631">
        <v>33.61</v>
      </c>
    </row>
    <row r="1632" spans="1:7" x14ac:dyDescent="0.35">
      <c r="A1632" t="s">
        <v>24967</v>
      </c>
      <c r="B1632" t="s">
        <v>29102</v>
      </c>
      <c r="C1632">
        <v>6</v>
      </c>
      <c r="D1632">
        <v>30</v>
      </c>
      <c r="E1632">
        <v>0.5</v>
      </c>
      <c r="F1632">
        <v>6.45</v>
      </c>
      <c r="G1632">
        <v>6.26</v>
      </c>
    </row>
    <row r="1633" spans="1:7" x14ac:dyDescent="0.35">
      <c r="A1633" t="s">
        <v>24968</v>
      </c>
      <c r="B1633" t="s">
        <v>29103</v>
      </c>
      <c r="C1633">
        <v>6</v>
      </c>
      <c r="D1633">
        <v>40</v>
      </c>
      <c r="E1633">
        <v>0.7</v>
      </c>
      <c r="F1633">
        <v>8.4499999999999993</v>
      </c>
      <c r="G1633">
        <v>8.1999999999999993</v>
      </c>
    </row>
    <row r="1634" spans="1:7" x14ac:dyDescent="0.35">
      <c r="A1634" t="s">
        <v>24969</v>
      </c>
      <c r="B1634" t="s">
        <v>29104</v>
      </c>
      <c r="C1634">
        <v>6</v>
      </c>
      <c r="D1634">
        <v>27</v>
      </c>
      <c r="E1634">
        <v>0.7</v>
      </c>
      <c r="F1634">
        <v>14.25</v>
      </c>
      <c r="G1634">
        <v>13.54</v>
      </c>
    </row>
    <row r="1635" spans="1:7" x14ac:dyDescent="0.35">
      <c r="A1635" t="s">
        <v>24970</v>
      </c>
      <c r="B1635" t="s">
        <v>29105</v>
      </c>
      <c r="C1635">
        <v>6</v>
      </c>
      <c r="D1635">
        <v>27</v>
      </c>
      <c r="E1635">
        <v>0.7</v>
      </c>
      <c r="F1635">
        <v>14.25</v>
      </c>
      <c r="G1635">
        <v>13.82</v>
      </c>
    </row>
    <row r="1636" spans="1:7" x14ac:dyDescent="0.35">
      <c r="A1636" t="s">
        <v>24971</v>
      </c>
      <c r="B1636" t="s">
        <v>29106</v>
      </c>
      <c r="C1636">
        <v>6</v>
      </c>
      <c r="D1636">
        <v>40</v>
      </c>
      <c r="E1636">
        <v>0.7</v>
      </c>
      <c r="F1636">
        <v>18.25</v>
      </c>
      <c r="G1636">
        <v>17.7</v>
      </c>
    </row>
    <row r="1637" spans="1:7" x14ac:dyDescent="0.35">
      <c r="A1637" t="s">
        <v>24972</v>
      </c>
      <c r="B1637" t="s">
        <v>29107</v>
      </c>
      <c r="C1637">
        <v>6</v>
      </c>
      <c r="D1637">
        <v>38</v>
      </c>
      <c r="E1637">
        <v>0.7</v>
      </c>
      <c r="F1637">
        <v>6.95</v>
      </c>
      <c r="G1637">
        <v>6.74</v>
      </c>
    </row>
    <row r="1638" spans="1:7" x14ac:dyDescent="0.35">
      <c r="A1638" t="s">
        <v>24973</v>
      </c>
      <c r="B1638" t="s">
        <v>29108</v>
      </c>
      <c r="C1638">
        <v>6</v>
      </c>
      <c r="D1638">
        <v>38</v>
      </c>
      <c r="E1638">
        <v>1</v>
      </c>
      <c r="F1638">
        <v>6.95</v>
      </c>
      <c r="G1638">
        <v>6.74</v>
      </c>
    </row>
    <row r="1639" spans="1:7" x14ac:dyDescent="0.35">
      <c r="A1639" t="s">
        <v>24974</v>
      </c>
      <c r="B1639" t="s">
        <v>29109</v>
      </c>
      <c r="C1639">
        <v>6</v>
      </c>
      <c r="D1639">
        <v>14.5</v>
      </c>
      <c r="E1639">
        <v>0.75</v>
      </c>
      <c r="F1639">
        <v>6.05</v>
      </c>
      <c r="G1639">
        <v>5.87</v>
      </c>
    </row>
    <row r="1640" spans="1:7" x14ac:dyDescent="0.35">
      <c r="A1640" t="s">
        <v>24975</v>
      </c>
      <c r="B1640" t="s">
        <v>29110</v>
      </c>
      <c r="C1640">
        <v>6</v>
      </c>
      <c r="D1640">
        <v>7.5</v>
      </c>
      <c r="E1640">
        <v>0.75</v>
      </c>
      <c r="F1640">
        <v>4.95</v>
      </c>
      <c r="G1640">
        <v>4.8</v>
      </c>
    </row>
    <row r="1641" spans="1:7" x14ac:dyDescent="0.35">
      <c r="A1641" t="s">
        <v>24976</v>
      </c>
      <c r="B1641" t="s">
        <v>29111</v>
      </c>
      <c r="C1641">
        <v>6</v>
      </c>
      <c r="D1641">
        <v>11.5</v>
      </c>
      <c r="E1641">
        <v>0.75</v>
      </c>
      <c r="F1641">
        <v>5.25</v>
      </c>
      <c r="G1641">
        <v>5.09</v>
      </c>
    </row>
    <row r="1642" spans="1:7" x14ac:dyDescent="0.35">
      <c r="A1642" t="s">
        <v>24977</v>
      </c>
      <c r="B1642" t="s">
        <v>29112</v>
      </c>
      <c r="C1642">
        <v>6</v>
      </c>
      <c r="D1642">
        <v>11</v>
      </c>
      <c r="E1642">
        <v>0.75</v>
      </c>
      <c r="F1642">
        <v>5.95</v>
      </c>
      <c r="G1642">
        <v>5.77</v>
      </c>
    </row>
    <row r="1643" spans="1:7" x14ac:dyDescent="0.35">
      <c r="A1643" t="s">
        <v>24978</v>
      </c>
      <c r="B1643" t="s">
        <v>29113</v>
      </c>
      <c r="C1643">
        <v>6</v>
      </c>
      <c r="D1643">
        <v>16</v>
      </c>
      <c r="E1643">
        <v>1</v>
      </c>
      <c r="F1643">
        <v>3</v>
      </c>
      <c r="G1643">
        <v>3</v>
      </c>
    </row>
    <row r="1644" spans="1:7" x14ac:dyDescent="0.35">
      <c r="A1644" t="s">
        <v>24979</v>
      </c>
      <c r="B1644" t="s">
        <v>29114</v>
      </c>
      <c r="C1644">
        <v>6</v>
      </c>
      <c r="D1644">
        <v>60</v>
      </c>
      <c r="E1644">
        <v>0.7</v>
      </c>
      <c r="F1644">
        <v>30</v>
      </c>
      <c r="G1644">
        <v>30</v>
      </c>
    </row>
    <row r="1645" spans="1:7" x14ac:dyDescent="0.35">
      <c r="A1645" t="s">
        <v>24980</v>
      </c>
      <c r="B1645" t="s">
        <v>29114</v>
      </c>
      <c r="C1645">
        <v>3</v>
      </c>
      <c r="D1645">
        <v>60</v>
      </c>
      <c r="E1645">
        <v>0.7</v>
      </c>
      <c r="F1645">
        <v>32.35</v>
      </c>
      <c r="G1645">
        <v>31.38</v>
      </c>
    </row>
    <row r="1646" spans="1:7" x14ac:dyDescent="0.35">
      <c r="A1646" t="s">
        <v>24981</v>
      </c>
      <c r="B1646" t="s">
        <v>29115</v>
      </c>
      <c r="C1646">
        <v>6</v>
      </c>
      <c r="D1646">
        <v>40</v>
      </c>
      <c r="E1646">
        <v>0.7</v>
      </c>
      <c r="F1646">
        <v>14</v>
      </c>
      <c r="G1646">
        <v>14</v>
      </c>
    </row>
    <row r="1647" spans="1:7" x14ac:dyDescent="0.35">
      <c r="A1647" t="s">
        <v>24982</v>
      </c>
      <c r="B1647" t="s">
        <v>29116</v>
      </c>
      <c r="C1647">
        <v>9</v>
      </c>
      <c r="D1647">
        <v>45</v>
      </c>
      <c r="E1647">
        <v>0.7</v>
      </c>
      <c r="F1647">
        <v>21.75</v>
      </c>
      <c r="G1647">
        <v>21.1</v>
      </c>
    </row>
    <row r="1648" spans="1:7" x14ac:dyDescent="0.35">
      <c r="A1648" t="s">
        <v>24983</v>
      </c>
      <c r="B1648" t="s">
        <v>29117</v>
      </c>
      <c r="C1648">
        <v>12</v>
      </c>
      <c r="D1648">
        <v>45</v>
      </c>
      <c r="E1648">
        <v>0.15</v>
      </c>
      <c r="F1648">
        <v>5.95</v>
      </c>
      <c r="G1648">
        <v>5.77</v>
      </c>
    </row>
    <row r="1649" spans="1:7" x14ac:dyDescent="0.35">
      <c r="A1649" t="s">
        <v>24984</v>
      </c>
      <c r="B1649" t="s">
        <v>29118</v>
      </c>
      <c r="C1649">
        <v>6</v>
      </c>
      <c r="D1649">
        <v>46</v>
      </c>
      <c r="E1649">
        <v>0.5</v>
      </c>
      <c r="F1649">
        <v>20.65</v>
      </c>
      <c r="G1649">
        <v>20.03</v>
      </c>
    </row>
    <row r="1650" spans="1:7" x14ac:dyDescent="0.35">
      <c r="A1650" t="s">
        <v>24985</v>
      </c>
      <c r="B1650" t="s">
        <v>29119</v>
      </c>
      <c r="C1650">
        <v>6</v>
      </c>
      <c r="D1650">
        <v>46</v>
      </c>
      <c r="E1650">
        <v>0.5</v>
      </c>
      <c r="F1650">
        <v>20.65</v>
      </c>
      <c r="G1650">
        <v>20.03</v>
      </c>
    </row>
    <row r="1651" spans="1:7" x14ac:dyDescent="0.35">
      <c r="A1651" t="s">
        <v>24986</v>
      </c>
      <c r="B1651" t="s">
        <v>29120</v>
      </c>
      <c r="C1651">
        <v>6</v>
      </c>
      <c r="D1651">
        <v>46</v>
      </c>
      <c r="E1651">
        <v>0.5</v>
      </c>
      <c r="F1651">
        <v>20.65</v>
      </c>
      <c r="G1651">
        <v>20.03</v>
      </c>
    </row>
    <row r="1652" spans="1:7" x14ac:dyDescent="0.35">
      <c r="A1652" t="s">
        <v>24987</v>
      </c>
      <c r="B1652" t="s">
        <v>29121</v>
      </c>
      <c r="C1652">
        <v>6</v>
      </c>
      <c r="D1652">
        <v>40</v>
      </c>
      <c r="E1652">
        <v>0.7</v>
      </c>
      <c r="F1652">
        <v>19</v>
      </c>
      <c r="G1652">
        <v>19</v>
      </c>
    </row>
    <row r="1653" spans="1:7" x14ac:dyDescent="0.35">
      <c r="A1653" t="s">
        <v>24988</v>
      </c>
      <c r="B1653" t="s">
        <v>29122</v>
      </c>
      <c r="C1653">
        <v>6</v>
      </c>
      <c r="D1653">
        <v>40</v>
      </c>
      <c r="E1653">
        <v>0.7</v>
      </c>
      <c r="F1653">
        <v>11.65</v>
      </c>
      <c r="G1653">
        <v>11.3</v>
      </c>
    </row>
    <row r="1654" spans="1:7" x14ac:dyDescent="0.35">
      <c r="A1654" t="s">
        <v>24989</v>
      </c>
      <c r="B1654" t="s">
        <v>29123</v>
      </c>
      <c r="C1654">
        <v>6</v>
      </c>
      <c r="D1654">
        <v>40</v>
      </c>
      <c r="E1654">
        <v>0.7</v>
      </c>
      <c r="F1654">
        <v>10</v>
      </c>
      <c r="G1654">
        <v>10</v>
      </c>
    </row>
    <row r="1655" spans="1:7" x14ac:dyDescent="0.35">
      <c r="A1655" t="s">
        <v>24990</v>
      </c>
      <c r="B1655" t="s">
        <v>29124</v>
      </c>
      <c r="C1655">
        <v>6</v>
      </c>
      <c r="D1655">
        <v>40</v>
      </c>
      <c r="E1655">
        <v>0.7</v>
      </c>
      <c r="F1655">
        <v>8.75</v>
      </c>
      <c r="G1655">
        <v>8.49</v>
      </c>
    </row>
    <row r="1656" spans="1:7" x14ac:dyDescent="0.35">
      <c r="A1656" t="s">
        <v>24991</v>
      </c>
      <c r="B1656" t="s">
        <v>29125</v>
      </c>
      <c r="C1656">
        <v>6</v>
      </c>
      <c r="D1656">
        <v>40</v>
      </c>
      <c r="E1656">
        <v>0.7</v>
      </c>
      <c r="F1656">
        <v>26.15</v>
      </c>
      <c r="G1656">
        <v>25.37</v>
      </c>
    </row>
    <row r="1657" spans="1:7" x14ac:dyDescent="0.35">
      <c r="A1657" t="s">
        <v>24992</v>
      </c>
      <c r="B1657" t="s">
        <v>29126</v>
      </c>
      <c r="C1657">
        <v>6</v>
      </c>
      <c r="D1657">
        <v>40</v>
      </c>
      <c r="E1657">
        <v>0.5</v>
      </c>
      <c r="F1657">
        <v>14.25</v>
      </c>
      <c r="G1657">
        <v>13.82</v>
      </c>
    </row>
    <row r="1658" spans="1:7" x14ac:dyDescent="0.35">
      <c r="A1658" t="s">
        <v>24993</v>
      </c>
      <c r="B1658" t="s">
        <v>29127</v>
      </c>
      <c r="C1658">
        <v>6</v>
      </c>
      <c r="D1658">
        <v>44</v>
      </c>
      <c r="E1658">
        <v>0.7</v>
      </c>
      <c r="F1658">
        <v>14.25</v>
      </c>
      <c r="G1658">
        <v>14.25</v>
      </c>
    </row>
    <row r="1659" spans="1:7" x14ac:dyDescent="0.35">
      <c r="A1659" t="s">
        <v>24994</v>
      </c>
      <c r="B1659" t="s">
        <v>29128</v>
      </c>
      <c r="C1659">
        <v>6</v>
      </c>
      <c r="D1659">
        <v>44</v>
      </c>
      <c r="E1659">
        <v>0.7</v>
      </c>
      <c r="F1659">
        <v>15.45</v>
      </c>
      <c r="G1659">
        <v>14.99</v>
      </c>
    </row>
    <row r="1660" spans="1:7" x14ac:dyDescent="0.35">
      <c r="A1660" t="s">
        <v>24995</v>
      </c>
      <c r="B1660" t="s">
        <v>29129</v>
      </c>
      <c r="C1660">
        <v>6</v>
      </c>
      <c r="D1660">
        <v>44</v>
      </c>
      <c r="E1660">
        <v>0.7</v>
      </c>
      <c r="F1660">
        <v>17.350000000000001</v>
      </c>
      <c r="G1660">
        <v>16.829999999999998</v>
      </c>
    </row>
    <row r="1661" spans="1:7" x14ac:dyDescent="0.35">
      <c r="A1661" t="s">
        <v>24996</v>
      </c>
      <c r="B1661" t="s">
        <v>29130</v>
      </c>
      <c r="C1661">
        <v>6</v>
      </c>
      <c r="D1661">
        <v>16</v>
      </c>
      <c r="E1661">
        <v>0.75</v>
      </c>
      <c r="F1661">
        <v>7.95</v>
      </c>
      <c r="G1661">
        <v>7.71</v>
      </c>
    </row>
    <row r="1662" spans="1:7" x14ac:dyDescent="0.35">
      <c r="A1662" t="s">
        <v>24997</v>
      </c>
      <c r="B1662" t="s">
        <v>29131</v>
      </c>
      <c r="C1662">
        <v>6</v>
      </c>
      <c r="D1662">
        <v>55</v>
      </c>
      <c r="E1662">
        <v>0.7</v>
      </c>
      <c r="F1662">
        <v>14</v>
      </c>
      <c r="G1662">
        <v>14</v>
      </c>
    </row>
    <row r="1663" spans="1:7" x14ac:dyDescent="0.35">
      <c r="A1663" t="s">
        <v>24998</v>
      </c>
      <c r="B1663" t="s">
        <v>29132</v>
      </c>
      <c r="C1663">
        <v>6</v>
      </c>
      <c r="D1663">
        <v>40</v>
      </c>
      <c r="E1663">
        <v>0.7</v>
      </c>
      <c r="F1663">
        <v>7.95</v>
      </c>
      <c r="G1663">
        <v>7.71</v>
      </c>
    </row>
    <row r="1664" spans="1:7" x14ac:dyDescent="0.35">
      <c r="A1664" t="s">
        <v>24999</v>
      </c>
      <c r="B1664" t="s">
        <v>29133</v>
      </c>
      <c r="C1664">
        <v>6</v>
      </c>
      <c r="D1664">
        <v>43</v>
      </c>
      <c r="E1664">
        <v>0.7</v>
      </c>
      <c r="F1664">
        <v>36.75</v>
      </c>
      <c r="G1664">
        <v>35.65</v>
      </c>
    </row>
    <row r="1665" spans="1:7" x14ac:dyDescent="0.35">
      <c r="A1665" t="s">
        <v>25000</v>
      </c>
      <c r="B1665" t="s">
        <v>29134</v>
      </c>
      <c r="C1665">
        <v>6</v>
      </c>
      <c r="D1665">
        <v>17.899999999999999</v>
      </c>
      <c r="E1665">
        <v>0.7</v>
      </c>
      <c r="F1665">
        <v>8.4499999999999993</v>
      </c>
      <c r="G1665">
        <v>8.1999999999999993</v>
      </c>
    </row>
    <row r="1666" spans="1:7" x14ac:dyDescent="0.35">
      <c r="A1666" t="s">
        <v>25001</v>
      </c>
      <c r="B1666" t="s">
        <v>29135</v>
      </c>
      <c r="C1666">
        <v>6</v>
      </c>
      <c r="D1666">
        <v>40</v>
      </c>
      <c r="E1666">
        <v>0.7</v>
      </c>
      <c r="F1666">
        <v>19.149999999999999</v>
      </c>
      <c r="G1666">
        <v>18.579999999999998</v>
      </c>
    </row>
    <row r="1667" spans="1:7" x14ac:dyDescent="0.35">
      <c r="A1667" t="s">
        <v>25002</v>
      </c>
      <c r="B1667" t="s">
        <v>29136</v>
      </c>
      <c r="C1667">
        <v>6</v>
      </c>
      <c r="D1667">
        <v>37.5</v>
      </c>
      <c r="E1667">
        <v>0.7</v>
      </c>
      <c r="F1667">
        <v>3.75</v>
      </c>
      <c r="G1667">
        <v>3.64</v>
      </c>
    </row>
    <row r="1668" spans="1:7" x14ac:dyDescent="0.35">
      <c r="A1668" t="s">
        <v>25003</v>
      </c>
      <c r="B1668" t="s">
        <v>29137</v>
      </c>
      <c r="C1668">
        <v>6</v>
      </c>
      <c r="D1668">
        <v>37.5</v>
      </c>
      <c r="E1668">
        <v>0.7</v>
      </c>
      <c r="F1668">
        <v>5.35</v>
      </c>
      <c r="G1668">
        <v>5.19</v>
      </c>
    </row>
    <row r="1669" spans="1:7" x14ac:dyDescent="0.35">
      <c r="A1669" t="s">
        <v>25004</v>
      </c>
      <c r="B1669" t="s">
        <v>29138</v>
      </c>
      <c r="C1669">
        <v>8</v>
      </c>
      <c r="D1669">
        <v>37.5</v>
      </c>
      <c r="E1669">
        <v>0.2</v>
      </c>
      <c r="F1669">
        <v>1.45</v>
      </c>
      <c r="G1669">
        <v>1.41</v>
      </c>
    </row>
    <row r="1670" spans="1:7" x14ac:dyDescent="0.35">
      <c r="A1670" t="s">
        <v>25005</v>
      </c>
      <c r="B1670" t="s">
        <v>29139</v>
      </c>
      <c r="C1670">
        <v>6</v>
      </c>
      <c r="D1670">
        <v>37.5</v>
      </c>
      <c r="E1670">
        <v>1</v>
      </c>
      <c r="F1670">
        <v>4.1500000000000004</v>
      </c>
      <c r="G1670">
        <v>4.03</v>
      </c>
    </row>
    <row r="1671" spans="1:7" x14ac:dyDescent="0.35">
      <c r="A1671" t="s">
        <v>25006</v>
      </c>
      <c r="B1671" t="s">
        <v>29140</v>
      </c>
      <c r="C1671">
        <v>12</v>
      </c>
      <c r="D1671">
        <v>37.5</v>
      </c>
      <c r="E1671">
        <v>0.7</v>
      </c>
      <c r="F1671">
        <v>5.15</v>
      </c>
      <c r="G1671">
        <v>5</v>
      </c>
    </row>
    <row r="1672" spans="1:7" x14ac:dyDescent="0.35">
      <c r="A1672" t="s">
        <v>25007</v>
      </c>
      <c r="B1672" t="s">
        <v>29141</v>
      </c>
      <c r="C1672">
        <v>6</v>
      </c>
      <c r="D1672">
        <v>41</v>
      </c>
      <c r="E1672">
        <v>0.5</v>
      </c>
      <c r="F1672">
        <v>20.95</v>
      </c>
      <c r="G1672">
        <v>20.32</v>
      </c>
    </row>
    <row r="1673" spans="1:7" x14ac:dyDescent="0.35">
      <c r="A1673" t="s">
        <v>25008</v>
      </c>
      <c r="B1673" t="s">
        <v>29142</v>
      </c>
      <c r="C1673">
        <v>6</v>
      </c>
      <c r="D1673">
        <v>47</v>
      </c>
      <c r="E1673">
        <v>0.7</v>
      </c>
      <c r="F1673">
        <v>21.55</v>
      </c>
      <c r="G1673">
        <v>20.9</v>
      </c>
    </row>
    <row r="1674" spans="1:7" x14ac:dyDescent="0.35">
      <c r="A1674" t="s">
        <v>25009</v>
      </c>
      <c r="B1674" t="s">
        <v>29143</v>
      </c>
      <c r="C1674">
        <v>6</v>
      </c>
      <c r="D1674">
        <v>41</v>
      </c>
      <c r="E1674">
        <v>0.7</v>
      </c>
      <c r="F1674">
        <v>19.95</v>
      </c>
      <c r="G1674">
        <v>19.350000000000001</v>
      </c>
    </row>
    <row r="1675" spans="1:7" x14ac:dyDescent="0.35">
      <c r="A1675" t="s">
        <v>25010</v>
      </c>
      <c r="B1675" t="s">
        <v>29144</v>
      </c>
      <c r="C1675">
        <v>6</v>
      </c>
      <c r="D1675">
        <v>40</v>
      </c>
      <c r="E1675">
        <v>0.7</v>
      </c>
      <c r="F1675">
        <v>20.75</v>
      </c>
      <c r="G1675">
        <v>20.13</v>
      </c>
    </row>
    <row r="1676" spans="1:7" x14ac:dyDescent="0.35">
      <c r="A1676" t="s">
        <v>25011</v>
      </c>
      <c r="B1676" t="s">
        <v>29145</v>
      </c>
      <c r="C1676">
        <v>6</v>
      </c>
      <c r="D1676">
        <v>40</v>
      </c>
      <c r="E1676">
        <v>0.5</v>
      </c>
      <c r="F1676">
        <v>5.45</v>
      </c>
      <c r="G1676">
        <v>5.29</v>
      </c>
    </row>
    <row r="1677" spans="1:7" x14ac:dyDescent="0.35">
      <c r="A1677" t="s">
        <v>25012</v>
      </c>
      <c r="B1677" t="s">
        <v>29146</v>
      </c>
      <c r="C1677">
        <v>6</v>
      </c>
      <c r="D1677">
        <v>40</v>
      </c>
      <c r="E1677">
        <v>0.7</v>
      </c>
      <c r="F1677">
        <v>20.85</v>
      </c>
      <c r="G1677">
        <v>20.22</v>
      </c>
    </row>
    <row r="1678" spans="1:7" x14ac:dyDescent="0.35">
      <c r="A1678" t="s">
        <v>25013</v>
      </c>
      <c r="B1678" t="s">
        <v>29147</v>
      </c>
      <c r="C1678">
        <v>6</v>
      </c>
      <c r="D1678">
        <v>40</v>
      </c>
      <c r="E1678">
        <v>0.5</v>
      </c>
      <c r="F1678">
        <v>16.95</v>
      </c>
      <c r="G1678">
        <v>16.440000000000001</v>
      </c>
    </row>
    <row r="1679" spans="1:7" x14ac:dyDescent="0.35">
      <c r="A1679" t="s">
        <v>25014</v>
      </c>
      <c r="B1679" t="s">
        <v>29148</v>
      </c>
      <c r="C1679">
        <v>6</v>
      </c>
      <c r="D1679">
        <v>40</v>
      </c>
      <c r="E1679">
        <v>0.7</v>
      </c>
      <c r="F1679">
        <v>6.45</v>
      </c>
      <c r="G1679">
        <v>6.26</v>
      </c>
    </row>
    <row r="1680" spans="1:7" x14ac:dyDescent="0.35">
      <c r="A1680" t="s">
        <v>25015</v>
      </c>
      <c r="B1680" t="s">
        <v>29149</v>
      </c>
      <c r="C1680">
        <v>6</v>
      </c>
      <c r="D1680">
        <v>45</v>
      </c>
      <c r="E1680">
        <v>0.7</v>
      </c>
      <c r="F1680">
        <v>19.75</v>
      </c>
      <c r="G1680">
        <v>19.16</v>
      </c>
    </row>
    <row r="1681" spans="1:7" x14ac:dyDescent="0.35">
      <c r="A1681" t="s">
        <v>25016</v>
      </c>
      <c r="B1681" t="s">
        <v>29150</v>
      </c>
      <c r="C1681">
        <v>6</v>
      </c>
      <c r="D1681">
        <v>43</v>
      </c>
      <c r="E1681">
        <v>0.5</v>
      </c>
      <c r="F1681">
        <v>19.45</v>
      </c>
      <c r="G1681">
        <v>18.87</v>
      </c>
    </row>
    <row r="1682" spans="1:7" x14ac:dyDescent="0.35">
      <c r="A1682" t="s">
        <v>25017</v>
      </c>
      <c r="B1682" t="s">
        <v>29151</v>
      </c>
      <c r="C1682">
        <v>6</v>
      </c>
      <c r="D1682">
        <v>43</v>
      </c>
      <c r="E1682">
        <v>0.7</v>
      </c>
      <c r="F1682">
        <v>11.95</v>
      </c>
      <c r="G1682">
        <v>11.59</v>
      </c>
    </row>
    <row r="1683" spans="1:7" x14ac:dyDescent="0.35">
      <c r="A1683" t="s">
        <v>25018</v>
      </c>
      <c r="B1683" t="s">
        <v>29152</v>
      </c>
      <c r="C1683">
        <v>6</v>
      </c>
      <c r="D1683">
        <v>43</v>
      </c>
      <c r="E1683">
        <v>0.7</v>
      </c>
      <c r="F1683">
        <v>11.95</v>
      </c>
      <c r="G1683">
        <v>11.59</v>
      </c>
    </row>
    <row r="1684" spans="1:7" x14ac:dyDescent="0.35">
      <c r="A1684" t="s">
        <v>25019</v>
      </c>
      <c r="B1684" t="s">
        <v>29153</v>
      </c>
      <c r="C1684">
        <v>6</v>
      </c>
      <c r="D1684">
        <v>43</v>
      </c>
      <c r="E1684">
        <v>0.7</v>
      </c>
      <c r="F1684">
        <v>11.95</v>
      </c>
      <c r="G1684">
        <v>11.59</v>
      </c>
    </row>
    <row r="1685" spans="1:7" x14ac:dyDescent="0.35">
      <c r="A1685" t="s">
        <v>25020</v>
      </c>
      <c r="B1685" t="s">
        <v>29154</v>
      </c>
      <c r="C1685">
        <v>6</v>
      </c>
      <c r="D1685">
        <v>43</v>
      </c>
      <c r="E1685">
        <v>0.7</v>
      </c>
      <c r="F1685">
        <v>11.95</v>
      </c>
      <c r="G1685">
        <v>11.59</v>
      </c>
    </row>
    <row r="1686" spans="1:7" x14ac:dyDescent="0.35">
      <c r="A1686" t="s">
        <v>25021</v>
      </c>
      <c r="B1686" t="s">
        <v>29155</v>
      </c>
      <c r="C1686">
        <v>6</v>
      </c>
      <c r="D1686">
        <v>40</v>
      </c>
      <c r="E1686">
        <v>0.7</v>
      </c>
      <c r="F1686">
        <v>11</v>
      </c>
      <c r="G1686">
        <v>11</v>
      </c>
    </row>
    <row r="1687" spans="1:7" x14ac:dyDescent="0.35">
      <c r="A1687" t="s">
        <v>25022</v>
      </c>
      <c r="B1687" t="s">
        <v>29156</v>
      </c>
      <c r="C1687">
        <v>12</v>
      </c>
      <c r="D1687">
        <v>40</v>
      </c>
      <c r="E1687">
        <v>0.7</v>
      </c>
      <c r="F1687">
        <v>22.05</v>
      </c>
      <c r="G1687">
        <v>21.39</v>
      </c>
    </row>
    <row r="1688" spans="1:7" x14ac:dyDescent="0.35">
      <c r="A1688" t="s">
        <v>25023</v>
      </c>
      <c r="B1688" t="s">
        <v>29157</v>
      </c>
      <c r="C1688">
        <v>6</v>
      </c>
      <c r="D1688">
        <v>42.3</v>
      </c>
      <c r="E1688">
        <v>0.7</v>
      </c>
      <c r="F1688">
        <v>12</v>
      </c>
      <c r="G1688">
        <v>12</v>
      </c>
    </row>
    <row r="1689" spans="1:7" x14ac:dyDescent="0.35">
      <c r="A1689" t="s">
        <v>25024</v>
      </c>
      <c r="B1689" t="s">
        <v>29158</v>
      </c>
      <c r="C1689">
        <v>6</v>
      </c>
      <c r="D1689">
        <v>40</v>
      </c>
      <c r="E1689">
        <v>0.5</v>
      </c>
      <c r="F1689">
        <v>15.45</v>
      </c>
      <c r="G1689">
        <v>14.99</v>
      </c>
    </row>
    <row r="1690" spans="1:7" x14ac:dyDescent="0.35">
      <c r="A1690" t="s">
        <v>25025</v>
      </c>
      <c r="B1690" t="s">
        <v>29159</v>
      </c>
      <c r="C1690">
        <v>2</v>
      </c>
      <c r="D1690">
        <v>40</v>
      </c>
      <c r="E1690">
        <v>1.5</v>
      </c>
      <c r="F1690">
        <v>47</v>
      </c>
      <c r="G1690">
        <v>47</v>
      </c>
    </row>
    <row r="1691" spans="1:7" x14ac:dyDescent="0.35">
      <c r="A1691" t="s">
        <v>25026</v>
      </c>
      <c r="B1691" t="s">
        <v>29160</v>
      </c>
      <c r="C1691">
        <v>3</v>
      </c>
      <c r="D1691">
        <v>42</v>
      </c>
      <c r="E1691">
        <v>0.7</v>
      </c>
      <c r="F1691">
        <v>119.85</v>
      </c>
      <c r="G1691">
        <v>116.25</v>
      </c>
    </row>
    <row r="1692" spans="1:7" x14ac:dyDescent="0.35">
      <c r="A1692" t="s">
        <v>25027</v>
      </c>
      <c r="B1692" t="s">
        <v>29161</v>
      </c>
      <c r="C1692">
        <v>3</v>
      </c>
      <c r="D1692">
        <v>57.1</v>
      </c>
      <c r="E1692">
        <v>0.7</v>
      </c>
      <c r="F1692">
        <v>51.95</v>
      </c>
      <c r="G1692">
        <v>50.39</v>
      </c>
    </row>
    <row r="1693" spans="1:7" x14ac:dyDescent="0.35">
      <c r="A1693" t="s">
        <v>25028</v>
      </c>
      <c r="B1693" t="s">
        <v>29162</v>
      </c>
      <c r="C1693">
        <v>6</v>
      </c>
      <c r="D1693">
        <v>46</v>
      </c>
      <c r="E1693">
        <v>0.7</v>
      </c>
      <c r="F1693">
        <v>28</v>
      </c>
      <c r="G1693">
        <v>28</v>
      </c>
    </row>
    <row r="1694" spans="1:7" x14ac:dyDescent="0.35">
      <c r="A1694" t="s">
        <v>25029</v>
      </c>
      <c r="B1694" t="s">
        <v>29163</v>
      </c>
      <c r="C1694">
        <v>6</v>
      </c>
      <c r="D1694">
        <v>35</v>
      </c>
      <c r="E1694">
        <v>0.7</v>
      </c>
      <c r="F1694">
        <v>13.45</v>
      </c>
      <c r="G1694">
        <v>13.45</v>
      </c>
    </row>
    <row r="1695" spans="1:7" x14ac:dyDescent="0.35">
      <c r="A1695" t="s">
        <v>25030</v>
      </c>
      <c r="B1695" t="s">
        <v>29164</v>
      </c>
      <c r="C1695">
        <v>6</v>
      </c>
      <c r="D1695">
        <v>43</v>
      </c>
      <c r="E1695">
        <v>0.7</v>
      </c>
      <c r="F1695">
        <v>22.95</v>
      </c>
      <c r="G1695">
        <v>22.26</v>
      </c>
    </row>
    <row r="1696" spans="1:7" x14ac:dyDescent="0.35">
      <c r="A1696" t="s">
        <v>25031</v>
      </c>
      <c r="B1696" t="s">
        <v>29165</v>
      </c>
      <c r="C1696">
        <v>6</v>
      </c>
      <c r="D1696">
        <v>48</v>
      </c>
      <c r="E1696">
        <v>0.7</v>
      </c>
      <c r="F1696">
        <v>24.75</v>
      </c>
      <c r="G1696">
        <v>24.01</v>
      </c>
    </row>
    <row r="1697" spans="1:7" x14ac:dyDescent="0.35">
      <c r="A1697" t="s">
        <v>25032</v>
      </c>
      <c r="B1697" t="s">
        <v>29166</v>
      </c>
      <c r="C1697">
        <v>12</v>
      </c>
      <c r="D1697">
        <v>48</v>
      </c>
      <c r="E1697">
        <v>1</v>
      </c>
      <c r="F1697">
        <v>29.25</v>
      </c>
      <c r="G1697">
        <v>28.37</v>
      </c>
    </row>
    <row r="1698" spans="1:7" x14ac:dyDescent="0.35">
      <c r="A1698" t="s">
        <v>25033</v>
      </c>
      <c r="B1698" t="s">
        <v>29167</v>
      </c>
      <c r="C1698">
        <v>6</v>
      </c>
      <c r="D1698">
        <v>48</v>
      </c>
      <c r="E1698">
        <v>0.7</v>
      </c>
      <c r="F1698">
        <v>17</v>
      </c>
      <c r="G1698">
        <v>17</v>
      </c>
    </row>
    <row r="1699" spans="1:7" x14ac:dyDescent="0.35">
      <c r="A1699" t="s">
        <v>25034</v>
      </c>
      <c r="B1699" t="s">
        <v>29168</v>
      </c>
      <c r="C1699">
        <v>6</v>
      </c>
      <c r="D1699">
        <v>40</v>
      </c>
      <c r="E1699">
        <v>0.7</v>
      </c>
      <c r="F1699">
        <v>16.45</v>
      </c>
      <c r="G1699">
        <v>15.96</v>
      </c>
    </row>
    <row r="1700" spans="1:7" x14ac:dyDescent="0.35">
      <c r="A1700" t="s">
        <v>25035</v>
      </c>
      <c r="B1700" t="s">
        <v>29169</v>
      </c>
      <c r="C1700">
        <v>6</v>
      </c>
      <c r="D1700">
        <v>43</v>
      </c>
      <c r="E1700">
        <v>0.7</v>
      </c>
      <c r="F1700">
        <v>15</v>
      </c>
      <c r="G1700">
        <v>15</v>
      </c>
    </row>
    <row r="1701" spans="1:7" x14ac:dyDescent="0.35">
      <c r="A1701" t="s">
        <v>25036</v>
      </c>
      <c r="B1701" t="s">
        <v>29170</v>
      </c>
      <c r="C1701">
        <v>6</v>
      </c>
      <c r="D1701">
        <v>50</v>
      </c>
      <c r="E1701">
        <v>0.7</v>
      </c>
      <c r="F1701">
        <v>31</v>
      </c>
      <c r="G1701">
        <v>31</v>
      </c>
    </row>
    <row r="1702" spans="1:7" x14ac:dyDescent="0.35">
      <c r="A1702" t="s">
        <v>25037</v>
      </c>
      <c r="B1702" t="s">
        <v>29171</v>
      </c>
      <c r="C1702">
        <v>6</v>
      </c>
      <c r="D1702">
        <v>43</v>
      </c>
      <c r="E1702">
        <v>0.7</v>
      </c>
      <c r="F1702">
        <v>63.45</v>
      </c>
      <c r="G1702">
        <v>61.55</v>
      </c>
    </row>
    <row r="1703" spans="1:7" x14ac:dyDescent="0.35">
      <c r="A1703" t="s">
        <v>25038</v>
      </c>
      <c r="B1703" t="s">
        <v>29172</v>
      </c>
      <c r="C1703">
        <v>6</v>
      </c>
      <c r="D1703">
        <v>40</v>
      </c>
      <c r="E1703">
        <v>0.7</v>
      </c>
      <c r="F1703">
        <v>14</v>
      </c>
      <c r="G1703">
        <v>14</v>
      </c>
    </row>
    <row r="1704" spans="1:7" x14ac:dyDescent="0.35">
      <c r="A1704" t="s">
        <v>25039</v>
      </c>
      <c r="B1704" t="s">
        <v>29173</v>
      </c>
      <c r="C1704">
        <v>6</v>
      </c>
      <c r="D1704">
        <v>48</v>
      </c>
      <c r="E1704">
        <v>1</v>
      </c>
      <c r="F1704">
        <v>17</v>
      </c>
      <c r="G1704">
        <v>17</v>
      </c>
    </row>
    <row r="1705" spans="1:7" x14ac:dyDescent="0.35">
      <c r="A1705" t="s">
        <v>25040</v>
      </c>
      <c r="B1705" t="s">
        <v>29174</v>
      </c>
      <c r="C1705">
        <v>6</v>
      </c>
      <c r="D1705">
        <v>40</v>
      </c>
      <c r="E1705">
        <v>0.7</v>
      </c>
      <c r="F1705">
        <v>21.75</v>
      </c>
      <c r="G1705">
        <v>21.1</v>
      </c>
    </row>
    <row r="1706" spans="1:7" x14ac:dyDescent="0.35">
      <c r="A1706" t="s">
        <v>25041</v>
      </c>
      <c r="B1706" t="s">
        <v>29175</v>
      </c>
      <c r="C1706">
        <v>6</v>
      </c>
      <c r="D1706">
        <v>47.2</v>
      </c>
      <c r="E1706">
        <v>0.7</v>
      </c>
      <c r="F1706">
        <v>40.75</v>
      </c>
      <c r="G1706">
        <v>39.53</v>
      </c>
    </row>
    <row r="1707" spans="1:7" x14ac:dyDescent="0.35">
      <c r="A1707" t="s">
        <v>25042</v>
      </c>
      <c r="B1707" t="s">
        <v>29176</v>
      </c>
      <c r="C1707">
        <v>6</v>
      </c>
      <c r="D1707">
        <v>40</v>
      </c>
      <c r="E1707">
        <v>0.7</v>
      </c>
      <c r="F1707">
        <v>18.850000000000001</v>
      </c>
      <c r="G1707">
        <v>18.28</v>
      </c>
    </row>
    <row r="1708" spans="1:7" x14ac:dyDescent="0.35">
      <c r="A1708" t="s">
        <v>25043</v>
      </c>
      <c r="B1708" t="s">
        <v>29177</v>
      </c>
      <c r="C1708">
        <v>6</v>
      </c>
      <c r="D1708">
        <v>40</v>
      </c>
      <c r="E1708">
        <v>0.7</v>
      </c>
      <c r="F1708">
        <v>12.35</v>
      </c>
      <c r="G1708">
        <v>11.98</v>
      </c>
    </row>
    <row r="1709" spans="1:7" x14ac:dyDescent="0.35">
      <c r="A1709" t="s">
        <v>25044</v>
      </c>
      <c r="B1709" t="s">
        <v>29178</v>
      </c>
      <c r="C1709">
        <v>6</v>
      </c>
      <c r="D1709">
        <v>40</v>
      </c>
      <c r="E1709">
        <v>0.7</v>
      </c>
      <c r="F1709">
        <v>14.85</v>
      </c>
      <c r="G1709">
        <v>14.4</v>
      </c>
    </row>
    <row r="1710" spans="1:7" x14ac:dyDescent="0.35">
      <c r="A1710" t="s">
        <v>25045</v>
      </c>
      <c r="B1710" t="s">
        <v>29179</v>
      </c>
      <c r="C1710">
        <v>6</v>
      </c>
      <c r="D1710">
        <v>40</v>
      </c>
      <c r="E1710">
        <v>0.7</v>
      </c>
      <c r="F1710">
        <v>7.55</v>
      </c>
      <c r="G1710">
        <v>7.32</v>
      </c>
    </row>
    <row r="1711" spans="1:7" x14ac:dyDescent="0.35">
      <c r="A1711" t="s">
        <v>25046</v>
      </c>
      <c r="B1711" t="s">
        <v>29180</v>
      </c>
      <c r="C1711">
        <v>6</v>
      </c>
      <c r="D1711">
        <v>46.3</v>
      </c>
      <c r="E1711">
        <v>0.7</v>
      </c>
      <c r="F1711">
        <v>40.25</v>
      </c>
      <c r="G1711">
        <v>39.04</v>
      </c>
    </row>
    <row r="1712" spans="1:7" x14ac:dyDescent="0.35">
      <c r="A1712" t="s">
        <v>25047</v>
      </c>
      <c r="B1712" t="s">
        <v>29181</v>
      </c>
      <c r="C1712">
        <v>6</v>
      </c>
      <c r="D1712">
        <v>40</v>
      </c>
      <c r="E1712">
        <v>0.7</v>
      </c>
      <c r="F1712">
        <v>9.25</v>
      </c>
      <c r="G1712">
        <v>8.7899999999999991</v>
      </c>
    </row>
    <row r="1713" spans="1:7" x14ac:dyDescent="0.35">
      <c r="A1713" t="s">
        <v>25048</v>
      </c>
      <c r="B1713" t="s">
        <v>29182</v>
      </c>
      <c r="C1713">
        <v>6</v>
      </c>
      <c r="D1713">
        <v>40</v>
      </c>
      <c r="E1713">
        <v>0.7</v>
      </c>
      <c r="F1713">
        <v>22.45</v>
      </c>
      <c r="G1713">
        <v>21.78</v>
      </c>
    </row>
    <row r="1714" spans="1:7" x14ac:dyDescent="0.35">
      <c r="A1714" t="s">
        <v>25049</v>
      </c>
      <c r="B1714" t="s">
        <v>29183</v>
      </c>
      <c r="C1714">
        <v>6</v>
      </c>
      <c r="D1714">
        <v>46</v>
      </c>
      <c r="E1714">
        <v>0.7</v>
      </c>
      <c r="F1714">
        <v>41.75</v>
      </c>
      <c r="G1714">
        <v>40.5</v>
      </c>
    </row>
    <row r="1715" spans="1:7" x14ac:dyDescent="0.35">
      <c r="A1715" t="s">
        <v>25050</v>
      </c>
      <c r="B1715" t="s">
        <v>29184</v>
      </c>
      <c r="C1715">
        <v>6</v>
      </c>
      <c r="D1715">
        <v>46</v>
      </c>
      <c r="E1715">
        <v>0.7</v>
      </c>
      <c r="F1715">
        <v>18</v>
      </c>
      <c r="G1715">
        <v>18</v>
      </c>
    </row>
    <row r="1716" spans="1:7" x14ac:dyDescent="0.35">
      <c r="A1716" t="s">
        <v>25051</v>
      </c>
      <c r="B1716" t="s">
        <v>29185</v>
      </c>
      <c r="C1716">
        <v>6</v>
      </c>
      <c r="D1716">
        <v>56.2</v>
      </c>
      <c r="E1716">
        <v>0.7</v>
      </c>
      <c r="F1716">
        <v>53.85</v>
      </c>
      <c r="G1716">
        <v>52.23</v>
      </c>
    </row>
    <row r="1717" spans="1:7" x14ac:dyDescent="0.35">
      <c r="A1717" t="s">
        <v>25052</v>
      </c>
      <c r="B1717" t="s">
        <v>29186</v>
      </c>
      <c r="C1717">
        <v>6</v>
      </c>
      <c r="D1717">
        <v>40</v>
      </c>
      <c r="E1717">
        <v>0.7</v>
      </c>
      <c r="F1717">
        <v>14</v>
      </c>
      <c r="G1717">
        <v>14</v>
      </c>
    </row>
    <row r="1718" spans="1:7" x14ac:dyDescent="0.35">
      <c r="A1718" t="s">
        <v>25053</v>
      </c>
      <c r="B1718" t="s">
        <v>29187</v>
      </c>
      <c r="C1718">
        <v>6</v>
      </c>
      <c r="D1718">
        <v>43</v>
      </c>
      <c r="E1718">
        <v>0.7</v>
      </c>
      <c r="F1718">
        <v>31</v>
      </c>
      <c r="G1718">
        <v>31</v>
      </c>
    </row>
    <row r="1719" spans="1:7" x14ac:dyDescent="0.35">
      <c r="A1719" t="s">
        <v>25054</v>
      </c>
      <c r="B1719" t="s">
        <v>29188</v>
      </c>
      <c r="C1719">
        <v>6</v>
      </c>
      <c r="D1719">
        <v>46</v>
      </c>
      <c r="E1719">
        <v>0.7</v>
      </c>
      <c r="F1719">
        <v>31.75</v>
      </c>
      <c r="G1719">
        <v>30.8</v>
      </c>
    </row>
    <row r="1720" spans="1:7" x14ac:dyDescent="0.35">
      <c r="A1720" t="s">
        <v>25055</v>
      </c>
      <c r="B1720" t="s">
        <v>29189</v>
      </c>
      <c r="C1720">
        <v>96</v>
      </c>
      <c r="D1720">
        <v>46</v>
      </c>
      <c r="E1720">
        <v>0.05</v>
      </c>
      <c r="F1720">
        <v>3.35</v>
      </c>
      <c r="G1720">
        <v>3.25</v>
      </c>
    </row>
    <row r="1721" spans="1:7" x14ac:dyDescent="0.35">
      <c r="A1721" t="s">
        <v>25056</v>
      </c>
      <c r="B1721" t="s">
        <v>29190</v>
      </c>
      <c r="C1721">
        <v>6</v>
      </c>
      <c r="D1721">
        <v>46</v>
      </c>
      <c r="E1721">
        <v>0.7</v>
      </c>
      <c r="F1721">
        <v>29.65</v>
      </c>
      <c r="G1721">
        <v>28.76</v>
      </c>
    </row>
    <row r="1722" spans="1:7" x14ac:dyDescent="0.35">
      <c r="A1722" t="s">
        <v>25057</v>
      </c>
      <c r="B1722" t="s">
        <v>29191</v>
      </c>
      <c r="C1722">
        <v>6</v>
      </c>
      <c r="D1722">
        <v>46</v>
      </c>
      <c r="E1722">
        <v>0.7</v>
      </c>
      <c r="F1722">
        <v>20</v>
      </c>
      <c r="G1722">
        <v>20</v>
      </c>
    </row>
    <row r="1723" spans="1:7" x14ac:dyDescent="0.35">
      <c r="A1723" t="s">
        <v>25058</v>
      </c>
      <c r="B1723" t="s">
        <v>29192</v>
      </c>
      <c r="C1723">
        <v>6</v>
      </c>
      <c r="D1723">
        <v>46</v>
      </c>
      <c r="E1723">
        <v>1</v>
      </c>
      <c r="F1723">
        <v>24.85</v>
      </c>
      <c r="G1723">
        <v>24.1</v>
      </c>
    </row>
    <row r="1724" spans="1:7" x14ac:dyDescent="0.35">
      <c r="A1724" t="s">
        <v>25059</v>
      </c>
      <c r="B1724" t="s">
        <v>29193</v>
      </c>
      <c r="C1724">
        <v>6</v>
      </c>
      <c r="D1724">
        <v>46</v>
      </c>
      <c r="E1724">
        <v>0.7</v>
      </c>
      <c r="F1724">
        <v>20.45</v>
      </c>
      <c r="G1724">
        <v>19.84</v>
      </c>
    </row>
    <row r="1725" spans="1:7" x14ac:dyDescent="0.35">
      <c r="A1725" t="s">
        <v>25060</v>
      </c>
      <c r="B1725" t="s">
        <v>29194</v>
      </c>
      <c r="C1725">
        <v>6</v>
      </c>
      <c r="D1725">
        <v>46</v>
      </c>
      <c r="E1725">
        <v>0.7</v>
      </c>
      <c r="F1725">
        <v>43</v>
      </c>
      <c r="G1725">
        <v>43</v>
      </c>
    </row>
    <row r="1726" spans="1:7" x14ac:dyDescent="0.35">
      <c r="A1726" t="s">
        <v>25061</v>
      </c>
      <c r="B1726" t="s">
        <v>29195</v>
      </c>
      <c r="C1726">
        <v>6</v>
      </c>
      <c r="D1726">
        <v>46</v>
      </c>
      <c r="E1726">
        <v>0.7</v>
      </c>
      <c r="F1726">
        <v>42.95</v>
      </c>
      <c r="G1726">
        <v>41.66</v>
      </c>
    </row>
    <row r="1727" spans="1:7" x14ac:dyDescent="0.35">
      <c r="A1727" t="s">
        <v>25062</v>
      </c>
      <c r="B1727" t="s">
        <v>29196</v>
      </c>
      <c r="C1727">
        <v>6</v>
      </c>
      <c r="D1727">
        <v>46</v>
      </c>
      <c r="E1727">
        <v>0.7</v>
      </c>
      <c r="F1727">
        <v>78</v>
      </c>
      <c r="G1727">
        <v>78</v>
      </c>
    </row>
    <row r="1728" spans="1:7" x14ac:dyDescent="0.35">
      <c r="A1728" t="s">
        <v>25063</v>
      </c>
      <c r="B1728" t="s">
        <v>29197</v>
      </c>
      <c r="C1728">
        <v>6</v>
      </c>
      <c r="D1728">
        <v>46</v>
      </c>
      <c r="E1728">
        <v>0.7</v>
      </c>
      <c r="F1728">
        <v>19.45</v>
      </c>
      <c r="G1728">
        <v>18.87</v>
      </c>
    </row>
    <row r="1729" spans="1:7" x14ac:dyDescent="0.35">
      <c r="A1729" t="s">
        <v>25064</v>
      </c>
      <c r="B1729" t="s">
        <v>29198</v>
      </c>
      <c r="C1729">
        <v>6</v>
      </c>
      <c r="D1729">
        <v>42</v>
      </c>
      <c r="E1729">
        <v>0.7</v>
      </c>
      <c r="F1729">
        <v>17.95</v>
      </c>
      <c r="G1729">
        <v>17.41</v>
      </c>
    </row>
    <row r="1730" spans="1:7" x14ac:dyDescent="0.35">
      <c r="A1730" t="s">
        <v>25065</v>
      </c>
      <c r="B1730" t="s">
        <v>29199</v>
      </c>
      <c r="C1730">
        <v>6</v>
      </c>
      <c r="D1730">
        <v>42</v>
      </c>
      <c r="E1730">
        <v>0.7</v>
      </c>
      <c r="F1730">
        <v>16.45</v>
      </c>
      <c r="G1730">
        <v>15.96</v>
      </c>
    </row>
    <row r="1731" spans="1:7" x14ac:dyDescent="0.35">
      <c r="A1731" t="s">
        <v>25066</v>
      </c>
      <c r="B1731" t="s">
        <v>29200</v>
      </c>
      <c r="C1731">
        <v>6</v>
      </c>
      <c r="D1731">
        <v>42</v>
      </c>
      <c r="E1731">
        <v>0.7</v>
      </c>
      <c r="F1731">
        <v>14.25</v>
      </c>
      <c r="G1731">
        <v>14.25</v>
      </c>
    </row>
    <row r="1732" spans="1:7" x14ac:dyDescent="0.35">
      <c r="A1732" t="s">
        <v>25067</v>
      </c>
      <c r="B1732" t="s">
        <v>29201</v>
      </c>
      <c r="C1732">
        <v>6</v>
      </c>
      <c r="D1732">
        <v>41</v>
      </c>
      <c r="E1732">
        <v>0.7</v>
      </c>
      <c r="F1732">
        <v>14.45</v>
      </c>
      <c r="G1732">
        <v>14.02</v>
      </c>
    </row>
    <row r="1733" spans="1:7" x14ac:dyDescent="0.35">
      <c r="A1733" t="s">
        <v>25068</v>
      </c>
      <c r="B1733" t="s">
        <v>29202</v>
      </c>
      <c r="C1733">
        <v>6</v>
      </c>
      <c r="D1733">
        <v>43</v>
      </c>
      <c r="E1733">
        <v>1</v>
      </c>
      <c r="F1733">
        <v>29.95</v>
      </c>
      <c r="G1733">
        <v>29.05</v>
      </c>
    </row>
    <row r="1734" spans="1:7" x14ac:dyDescent="0.35">
      <c r="A1734" t="s">
        <v>25069</v>
      </c>
      <c r="B1734" t="s">
        <v>29203</v>
      </c>
      <c r="C1734">
        <v>6</v>
      </c>
      <c r="D1734">
        <v>43</v>
      </c>
      <c r="E1734">
        <v>0.7</v>
      </c>
      <c r="F1734">
        <v>25.85</v>
      </c>
      <c r="G1734">
        <v>25.85</v>
      </c>
    </row>
    <row r="1735" spans="1:7" x14ac:dyDescent="0.35">
      <c r="A1735" t="s">
        <v>25070</v>
      </c>
      <c r="B1735" t="s">
        <v>29204</v>
      </c>
      <c r="C1735">
        <v>6</v>
      </c>
      <c r="D1735">
        <v>46</v>
      </c>
      <c r="E1735">
        <v>0.7</v>
      </c>
      <c r="F1735">
        <v>57.85</v>
      </c>
      <c r="G1735">
        <v>56.11</v>
      </c>
    </row>
    <row r="1736" spans="1:7" x14ac:dyDescent="0.35">
      <c r="A1736" t="s">
        <v>25071</v>
      </c>
      <c r="B1736" t="s">
        <v>29205</v>
      </c>
      <c r="C1736">
        <v>6</v>
      </c>
      <c r="D1736">
        <v>46</v>
      </c>
      <c r="E1736">
        <v>0.7</v>
      </c>
      <c r="F1736">
        <v>114.75</v>
      </c>
      <c r="G1736">
        <v>111.31</v>
      </c>
    </row>
    <row r="1737" spans="1:7" x14ac:dyDescent="0.35">
      <c r="A1737" t="s">
        <v>25072</v>
      </c>
      <c r="B1737" t="s">
        <v>29206</v>
      </c>
      <c r="C1737">
        <v>6</v>
      </c>
      <c r="D1737">
        <v>48</v>
      </c>
      <c r="E1737">
        <v>0.7</v>
      </c>
      <c r="F1737">
        <v>169.75</v>
      </c>
      <c r="G1737">
        <v>164.66</v>
      </c>
    </row>
    <row r="1738" spans="1:7" x14ac:dyDescent="0.35">
      <c r="A1738" t="s">
        <v>25073</v>
      </c>
      <c r="B1738" t="s">
        <v>29207</v>
      </c>
      <c r="C1738">
        <v>6</v>
      </c>
      <c r="D1738">
        <v>46</v>
      </c>
      <c r="E1738">
        <v>0.7</v>
      </c>
      <c r="F1738">
        <v>43.65</v>
      </c>
      <c r="G1738">
        <v>42.34</v>
      </c>
    </row>
    <row r="1739" spans="1:7" x14ac:dyDescent="0.35">
      <c r="A1739" t="s">
        <v>25074</v>
      </c>
      <c r="B1739" t="s">
        <v>29208</v>
      </c>
      <c r="C1739">
        <v>6</v>
      </c>
      <c r="D1739">
        <v>48</v>
      </c>
      <c r="E1739">
        <v>0.7</v>
      </c>
      <c r="F1739">
        <v>27.45</v>
      </c>
      <c r="G1739">
        <v>26.63</v>
      </c>
    </row>
    <row r="1740" spans="1:7" x14ac:dyDescent="0.35">
      <c r="A1740" t="s">
        <v>25075</v>
      </c>
      <c r="B1740" t="s">
        <v>29209</v>
      </c>
      <c r="C1740">
        <v>12</v>
      </c>
      <c r="D1740">
        <v>40</v>
      </c>
      <c r="E1740">
        <v>0.2</v>
      </c>
      <c r="F1740">
        <v>9.65</v>
      </c>
      <c r="G1740">
        <v>9.36</v>
      </c>
    </row>
    <row r="1741" spans="1:7" x14ac:dyDescent="0.35">
      <c r="A1741" t="s">
        <v>25076</v>
      </c>
      <c r="B1741" t="s">
        <v>29210</v>
      </c>
      <c r="C1741">
        <v>6</v>
      </c>
      <c r="D1741">
        <v>40</v>
      </c>
      <c r="E1741">
        <v>0.7</v>
      </c>
      <c r="F1741">
        <v>18.95</v>
      </c>
      <c r="G1741">
        <v>18.38</v>
      </c>
    </row>
    <row r="1742" spans="1:7" x14ac:dyDescent="0.35">
      <c r="A1742" t="s">
        <v>25077</v>
      </c>
      <c r="B1742" t="s">
        <v>29211</v>
      </c>
      <c r="C1742">
        <v>6</v>
      </c>
      <c r="D1742">
        <v>60</v>
      </c>
      <c r="E1742">
        <v>0.7</v>
      </c>
      <c r="F1742">
        <v>32</v>
      </c>
      <c r="G1742">
        <v>32</v>
      </c>
    </row>
    <row r="1743" spans="1:7" x14ac:dyDescent="0.35">
      <c r="A1743" t="s">
        <v>25078</v>
      </c>
      <c r="B1743" t="s">
        <v>29212</v>
      </c>
      <c r="C1743">
        <v>6</v>
      </c>
      <c r="D1743">
        <v>43</v>
      </c>
      <c r="E1743">
        <v>0.7</v>
      </c>
      <c r="F1743">
        <v>24.85</v>
      </c>
      <c r="G1743">
        <v>24.1</v>
      </c>
    </row>
    <row r="1744" spans="1:7" x14ac:dyDescent="0.35">
      <c r="A1744" t="s">
        <v>25079</v>
      </c>
      <c r="B1744" t="s">
        <v>29213</v>
      </c>
      <c r="C1744">
        <v>6</v>
      </c>
      <c r="D1744">
        <v>46</v>
      </c>
      <c r="E1744">
        <v>0.7</v>
      </c>
      <c r="F1744">
        <v>44.25</v>
      </c>
      <c r="G1744">
        <v>42.92</v>
      </c>
    </row>
    <row r="1745" spans="1:7" x14ac:dyDescent="0.35">
      <c r="A1745" t="s">
        <v>25080</v>
      </c>
      <c r="B1745" t="s">
        <v>29214</v>
      </c>
      <c r="C1745">
        <v>6</v>
      </c>
      <c r="D1745">
        <v>46</v>
      </c>
      <c r="E1745">
        <v>0.7</v>
      </c>
      <c r="F1745">
        <v>34.25</v>
      </c>
      <c r="G1745">
        <v>33.22</v>
      </c>
    </row>
    <row r="1746" spans="1:7" x14ac:dyDescent="0.35">
      <c r="A1746" t="s">
        <v>25081</v>
      </c>
      <c r="B1746" t="s">
        <v>29215</v>
      </c>
      <c r="C1746">
        <v>6</v>
      </c>
      <c r="D1746">
        <v>43</v>
      </c>
      <c r="E1746">
        <v>0.7</v>
      </c>
      <c r="F1746">
        <v>136</v>
      </c>
      <c r="G1746">
        <v>136</v>
      </c>
    </row>
    <row r="1747" spans="1:7" x14ac:dyDescent="0.35">
      <c r="A1747" t="s">
        <v>25082</v>
      </c>
      <c r="B1747" t="s">
        <v>29216</v>
      </c>
      <c r="C1747">
        <v>1</v>
      </c>
      <c r="D1747">
        <v>50.61</v>
      </c>
      <c r="E1747">
        <v>10</v>
      </c>
      <c r="F1747">
        <v>79950</v>
      </c>
      <c r="G1747">
        <v>77551.5</v>
      </c>
    </row>
    <row r="1748" spans="1:7" x14ac:dyDescent="0.35">
      <c r="A1748" t="s">
        <v>25083</v>
      </c>
      <c r="B1748" t="s">
        <v>29217</v>
      </c>
      <c r="C1748">
        <v>6</v>
      </c>
      <c r="D1748">
        <v>40</v>
      </c>
      <c r="E1748">
        <v>0.7</v>
      </c>
      <c r="F1748">
        <v>16.850000000000001</v>
      </c>
      <c r="G1748">
        <v>16.850000000000001</v>
      </c>
    </row>
    <row r="1749" spans="1:7" x14ac:dyDescent="0.35">
      <c r="A1749" t="s">
        <v>25084</v>
      </c>
      <c r="B1749" t="s">
        <v>29218</v>
      </c>
      <c r="C1749">
        <v>6</v>
      </c>
      <c r="D1749">
        <v>60</v>
      </c>
      <c r="E1749">
        <v>0.7</v>
      </c>
      <c r="F1749">
        <v>26.85</v>
      </c>
      <c r="G1749">
        <v>26.04</v>
      </c>
    </row>
    <row r="1750" spans="1:7" x14ac:dyDescent="0.35">
      <c r="A1750" t="s">
        <v>25085</v>
      </c>
      <c r="B1750" t="s">
        <v>29219</v>
      </c>
      <c r="C1750">
        <v>6</v>
      </c>
      <c r="D1750">
        <v>40</v>
      </c>
      <c r="E1750">
        <v>0.7</v>
      </c>
      <c r="F1750">
        <v>21.95</v>
      </c>
      <c r="G1750">
        <v>21.29</v>
      </c>
    </row>
    <row r="1751" spans="1:7" x14ac:dyDescent="0.35">
      <c r="A1751" t="s">
        <v>25086</v>
      </c>
      <c r="B1751" t="s">
        <v>29220</v>
      </c>
      <c r="C1751">
        <v>6</v>
      </c>
      <c r="D1751">
        <v>40</v>
      </c>
      <c r="E1751">
        <v>1</v>
      </c>
      <c r="F1751">
        <v>29.45</v>
      </c>
      <c r="G1751">
        <v>29.45</v>
      </c>
    </row>
    <row r="1752" spans="1:7" x14ac:dyDescent="0.35">
      <c r="A1752" t="s">
        <v>25087</v>
      </c>
      <c r="B1752" t="s">
        <v>29221</v>
      </c>
      <c r="C1752">
        <v>6</v>
      </c>
      <c r="D1752">
        <v>40</v>
      </c>
      <c r="E1752">
        <v>0.7</v>
      </c>
      <c r="F1752">
        <v>26.45</v>
      </c>
      <c r="G1752">
        <v>25.66</v>
      </c>
    </row>
    <row r="1753" spans="1:7" x14ac:dyDescent="0.35">
      <c r="A1753" t="s">
        <v>25088</v>
      </c>
      <c r="B1753" t="s">
        <v>29222</v>
      </c>
      <c r="C1753">
        <v>6</v>
      </c>
      <c r="D1753">
        <v>43</v>
      </c>
      <c r="E1753">
        <v>0.7</v>
      </c>
      <c r="F1753">
        <v>26.75</v>
      </c>
      <c r="G1753">
        <v>25.95</v>
      </c>
    </row>
    <row r="1754" spans="1:7" x14ac:dyDescent="0.35">
      <c r="A1754" t="s">
        <v>25089</v>
      </c>
      <c r="B1754" t="s">
        <v>29223</v>
      </c>
      <c r="C1754">
        <v>3</v>
      </c>
      <c r="D1754">
        <v>40</v>
      </c>
      <c r="E1754">
        <v>0.7</v>
      </c>
      <c r="F1754">
        <v>37.85</v>
      </c>
      <c r="G1754">
        <v>36.71</v>
      </c>
    </row>
    <row r="1755" spans="1:7" x14ac:dyDescent="0.35">
      <c r="A1755" t="s">
        <v>25090</v>
      </c>
      <c r="B1755" t="s">
        <v>29224</v>
      </c>
      <c r="C1755">
        <v>6</v>
      </c>
      <c r="D1755">
        <v>40</v>
      </c>
      <c r="E1755">
        <v>0.7</v>
      </c>
      <c r="F1755">
        <v>29.95</v>
      </c>
      <c r="G1755">
        <v>29.05</v>
      </c>
    </row>
    <row r="1756" spans="1:7" x14ac:dyDescent="0.35">
      <c r="A1756" t="s">
        <v>25091</v>
      </c>
      <c r="B1756" t="s">
        <v>29225</v>
      </c>
      <c r="C1756">
        <v>6</v>
      </c>
      <c r="D1756">
        <v>40</v>
      </c>
      <c r="E1756">
        <v>0.7</v>
      </c>
      <c r="F1756">
        <v>63.25</v>
      </c>
      <c r="G1756">
        <v>61.35</v>
      </c>
    </row>
    <row r="1757" spans="1:7" x14ac:dyDescent="0.35">
      <c r="A1757" t="s">
        <v>25092</v>
      </c>
      <c r="B1757" t="s">
        <v>29226</v>
      </c>
      <c r="C1757">
        <v>3</v>
      </c>
      <c r="D1757">
        <v>40</v>
      </c>
      <c r="E1757">
        <v>0.7</v>
      </c>
      <c r="F1757">
        <v>188.75</v>
      </c>
      <c r="G1757">
        <v>188.75</v>
      </c>
    </row>
    <row r="1758" spans="1:7" x14ac:dyDescent="0.35">
      <c r="A1758" t="s">
        <v>25093</v>
      </c>
      <c r="B1758" t="s">
        <v>29227</v>
      </c>
      <c r="C1758">
        <v>3</v>
      </c>
      <c r="D1758">
        <v>43.8</v>
      </c>
      <c r="E1758">
        <v>0.7</v>
      </c>
      <c r="F1758">
        <v>385</v>
      </c>
      <c r="G1758">
        <v>385</v>
      </c>
    </row>
    <row r="1759" spans="1:7" x14ac:dyDescent="0.35">
      <c r="A1759" t="s">
        <v>25094</v>
      </c>
      <c r="B1759" t="s">
        <v>29228</v>
      </c>
      <c r="C1759">
        <v>3</v>
      </c>
      <c r="D1759">
        <v>45.1</v>
      </c>
      <c r="E1759">
        <v>0.7</v>
      </c>
      <c r="F1759">
        <v>1301.95</v>
      </c>
      <c r="G1759">
        <v>1262.8900000000001</v>
      </c>
    </row>
    <row r="1760" spans="1:7" x14ac:dyDescent="0.35">
      <c r="A1760" t="s">
        <v>25095</v>
      </c>
      <c r="B1760" t="s">
        <v>29229</v>
      </c>
      <c r="C1760">
        <v>3</v>
      </c>
      <c r="D1760">
        <v>43</v>
      </c>
      <c r="E1760">
        <v>0.7</v>
      </c>
      <c r="F1760">
        <v>819.75</v>
      </c>
      <c r="G1760">
        <v>795.16</v>
      </c>
    </row>
    <row r="1761" spans="1:7" x14ac:dyDescent="0.35">
      <c r="A1761" t="s">
        <v>25096</v>
      </c>
      <c r="B1761" t="s">
        <v>29230</v>
      </c>
      <c r="C1761">
        <v>1</v>
      </c>
      <c r="D1761">
        <v>48.2</v>
      </c>
      <c r="E1761">
        <v>0.7</v>
      </c>
      <c r="F1761">
        <v>2730.05</v>
      </c>
      <c r="G1761">
        <v>2593.5500000000002</v>
      </c>
    </row>
    <row r="1762" spans="1:7" x14ac:dyDescent="0.35">
      <c r="A1762" t="s">
        <v>25097</v>
      </c>
      <c r="B1762" t="s">
        <v>29231</v>
      </c>
      <c r="C1762">
        <v>4</v>
      </c>
      <c r="D1762">
        <v>40</v>
      </c>
      <c r="E1762">
        <v>0.6</v>
      </c>
      <c r="F1762">
        <v>38.950000000000003</v>
      </c>
      <c r="G1762">
        <v>37.78</v>
      </c>
    </row>
    <row r="1763" spans="1:7" x14ac:dyDescent="0.35">
      <c r="A1763" t="s">
        <v>25098</v>
      </c>
      <c r="B1763" t="s">
        <v>29232</v>
      </c>
      <c r="C1763">
        <v>6</v>
      </c>
      <c r="D1763">
        <v>43</v>
      </c>
      <c r="E1763">
        <v>0.7</v>
      </c>
      <c r="F1763">
        <v>27.95</v>
      </c>
      <c r="G1763">
        <v>27.95</v>
      </c>
    </row>
    <row r="1764" spans="1:7" x14ac:dyDescent="0.35">
      <c r="A1764" t="s">
        <v>25099</v>
      </c>
      <c r="B1764" t="s">
        <v>29233</v>
      </c>
      <c r="C1764">
        <v>6</v>
      </c>
      <c r="D1764">
        <v>43</v>
      </c>
      <c r="E1764">
        <v>0.7</v>
      </c>
      <c r="F1764">
        <v>28.45</v>
      </c>
      <c r="G1764">
        <v>27.6</v>
      </c>
    </row>
    <row r="1765" spans="1:7" x14ac:dyDescent="0.35">
      <c r="A1765" t="s">
        <v>25100</v>
      </c>
      <c r="B1765" t="s">
        <v>29234</v>
      </c>
      <c r="C1765">
        <v>6</v>
      </c>
      <c r="D1765">
        <v>43</v>
      </c>
      <c r="E1765">
        <v>0.7</v>
      </c>
      <c r="F1765">
        <v>21.95</v>
      </c>
      <c r="G1765">
        <v>21.29</v>
      </c>
    </row>
    <row r="1766" spans="1:7" x14ac:dyDescent="0.35">
      <c r="A1766" t="s">
        <v>25101</v>
      </c>
      <c r="B1766" t="s">
        <v>29235</v>
      </c>
      <c r="C1766">
        <v>6</v>
      </c>
      <c r="D1766">
        <v>43</v>
      </c>
      <c r="E1766">
        <v>0.7</v>
      </c>
      <c r="F1766">
        <v>37.65</v>
      </c>
      <c r="G1766">
        <v>36.520000000000003</v>
      </c>
    </row>
    <row r="1767" spans="1:7" x14ac:dyDescent="0.35">
      <c r="A1767" t="s">
        <v>25102</v>
      </c>
      <c r="B1767" t="s">
        <v>29236</v>
      </c>
      <c r="C1767">
        <v>12</v>
      </c>
      <c r="D1767">
        <v>40</v>
      </c>
      <c r="E1767">
        <v>1</v>
      </c>
      <c r="F1767">
        <v>35.85</v>
      </c>
      <c r="G1767">
        <v>34.770000000000003</v>
      </c>
    </row>
    <row r="1768" spans="1:7" x14ac:dyDescent="0.35">
      <c r="A1768" t="s">
        <v>25103</v>
      </c>
      <c r="B1768" t="s">
        <v>29237</v>
      </c>
      <c r="C1768">
        <v>12</v>
      </c>
      <c r="D1768">
        <v>43</v>
      </c>
      <c r="E1768">
        <v>1</v>
      </c>
      <c r="F1768">
        <v>44.45</v>
      </c>
      <c r="G1768">
        <v>43.12</v>
      </c>
    </row>
    <row r="1769" spans="1:7" x14ac:dyDescent="0.35">
      <c r="A1769" t="s">
        <v>25104</v>
      </c>
      <c r="B1769" t="s">
        <v>29238</v>
      </c>
      <c r="C1769">
        <v>6</v>
      </c>
      <c r="D1769">
        <v>47</v>
      </c>
      <c r="E1769">
        <v>0.7</v>
      </c>
      <c r="F1769">
        <v>32.65</v>
      </c>
      <c r="G1769">
        <v>32.65</v>
      </c>
    </row>
    <row r="1770" spans="1:7" x14ac:dyDescent="0.35">
      <c r="A1770" t="s">
        <v>25105</v>
      </c>
      <c r="B1770" t="s">
        <v>29239</v>
      </c>
      <c r="C1770">
        <v>1</v>
      </c>
      <c r="D1770">
        <v>56.3</v>
      </c>
      <c r="E1770">
        <v>0.7</v>
      </c>
      <c r="F1770">
        <v>2299.35</v>
      </c>
      <c r="G1770">
        <v>2184.38</v>
      </c>
    </row>
    <row r="1771" spans="1:7" x14ac:dyDescent="0.35">
      <c r="A1771" t="s">
        <v>25106</v>
      </c>
      <c r="B1771" t="s">
        <v>29240</v>
      </c>
      <c r="C1771">
        <v>6</v>
      </c>
      <c r="D1771">
        <v>50</v>
      </c>
      <c r="E1771">
        <v>0.7</v>
      </c>
      <c r="F1771">
        <v>20.95</v>
      </c>
      <c r="G1771">
        <v>20.32</v>
      </c>
    </row>
    <row r="1772" spans="1:7" x14ac:dyDescent="0.35">
      <c r="A1772" t="s">
        <v>25107</v>
      </c>
      <c r="B1772" t="s">
        <v>29241</v>
      </c>
      <c r="C1772">
        <v>6</v>
      </c>
      <c r="D1772">
        <v>46</v>
      </c>
      <c r="E1772">
        <v>0.7</v>
      </c>
      <c r="F1772">
        <v>35.950000000000003</v>
      </c>
      <c r="G1772">
        <v>34.869999999999997</v>
      </c>
    </row>
    <row r="1773" spans="1:7" x14ac:dyDescent="0.35">
      <c r="A1773" t="s">
        <v>25108</v>
      </c>
      <c r="B1773" t="s">
        <v>29242</v>
      </c>
      <c r="C1773">
        <v>6</v>
      </c>
      <c r="D1773">
        <v>49.1</v>
      </c>
      <c r="E1773">
        <v>0.7</v>
      </c>
      <c r="F1773">
        <v>31.95</v>
      </c>
      <c r="G1773">
        <v>30.99</v>
      </c>
    </row>
    <row r="1774" spans="1:7" x14ac:dyDescent="0.35">
      <c r="A1774" t="s">
        <v>25109</v>
      </c>
      <c r="B1774" t="s">
        <v>29243</v>
      </c>
      <c r="C1774">
        <v>6</v>
      </c>
      <c r="D1774">
        <v>46</v>
      </c>
      <c r="E1774">
        <v>0.7</v>
      </c>
      <c r="F1774">
        <v>19.95</v>
      </c>
      <c r="G1774">
        <v>19.350000000000001</v>
      </c>
    </row>
    <row r="1775" spans="1:7" x14ac:dyDescent="0.35">
      <c r="A1775" t="s">
        <v>25110</v>
      </c>
      <c r="B1775" t="s">
        <v>29244</v>
      </c>
      <c r="C1775">
        <v>6</v>
      </c>
      <c r="D1775">
        <v>50.5</v>
      </c>
      <c r="E1775">
        <v>0.7</v>
      </c>
      <c r="F1775">
        <v>26.95</v>
      </c>
      <c r="G1775">
        <v>26.14</v>
      </c>
    </row>
    <row r="1776" spans="1:7" x14ac:dyDescent="0.35">
      <c r="A1776" t="s">
        <v>25111</v>
      </c>
      <c r="B1776" t="s">
        <v>29245</v>
      </c>
      <c r="C1776">
        <v>6</v>
      </c>
      <c r="D1776">
        <v>43</v>
      </c>
      <c r="E1776">
        <v>0.7</v>
      </c>
      <c r="F1776">
        <v>99.45</v>
      </c>
      <c r="G1776">
        <v>96.47</v>
      </c>
    </row>
    <row r="1777" spans="1:7" x14ac:dyDescent="0.35">
      <c r="A1777" t="s">
        <v>25112</v>
      </c>
      <c r="B1777" t="s">
        <v>29246</v>
      </c>
      <c r="C1777">
        <v>1</v>
      </c>
      <c r="D1777">
        <v>50.7</v>
      </c>
      <c r="E1777">
        <v>0.7</v>
      </c>
      <c r="F1777">
        <v>2829.75</v>
      </c>
      <c r="G1777">
        <v>2688.26</v>
      </c>
    </row>
    <row r="1778" spans="1:7" x14ac:dyDescent="0.35">
      <c r="A1778" t="s">
        <v>25113</v>
      </c>
      <c r="B1778" t="s">
        <v>29247</v>
      </c>
      <c r="C1778">
        <v>6</v>
      </c>
      <c r="D1778">
        <v>43</v>
      </c>
      <c r="E1778">
        <v>0.7</v>
      </c>
      <c r="F1778">
        <v>26.75</v>
      </c>
      <c r="G1778">
        <v>25.95</v>
      </c>
    </row>
    <row r="1779" spans="1:7" x14ac:dyDescent="0.35">
      <c r="A1779" t="s">
        <v>25114</v>
      </c>
      <c r="B1779" t="s">
        <v>29248</v>
      </c>
      <c r="C1779">
        <v>6</v>
      </c>
      <c r="D1779">
        <v>43</v>
      </c>
      <c r="E1779">
        <v>0.7</v>
      </c>
      <c r="F1779">
        <v>20.75</v>
      </c>
      <c r="G1779">
        <v>20.13</v>
      </c>
    </row>
    <row r="1780" spans="1:7" x14ac:dyDescent="0.35">
      <c r="A1780" t="s">
        <v>25115</v>
      </c>
      <c r="B1780" t="s">
        <v>29249</v>
      </c>
      <c r="C1780">
        <v>6</v>
      </c>
      <c r="D1780">
        <v>43</v>
      </c>
      <c r="E1780">
        <v>0.7</v>
      </c>
      <c r="F1780">
        <v>32.85</v>
      </c>
      <c r="G1780">
        <v>31.86</v>
      </c>
    </row>
    <row r="1781" spans="1:7" x14ac:dyDescent="0.35">
      <c r="A1781" t="s">
        <v>25116</v>
      </c>
      <c r="B1781" t="s">
        <v>29250</v>
      </c>
      <c r="C1781">
        <v>3</v>
      </c>
      <c r="D1781">
        <v>40</v>
      </c>
      <c r="E1781">
        <v>0.7</v>
      </c>
      <c r="F1781">
        <v>19.95</v>
      </c>
      <c r="G1781">
        <v>19.350000000000001</v>
      </c>
    </row>
    <row r="1782" spans="1:7" x14ac:dyDescent="0.35">
      <c r="A1782" t="s">
        <v>25117</v>
      </c>
      <c r="B1782" t="s">
        <v>29251</v>
      </c>
      <c r="C1782">
        <v>6</v>
      </c>
      <c r="D1782">
        <v>40</v>
      </c>
      <c r="E1782">
        <v>0.7</v>
      </c>
      <c r="F1782">
        <v>22.95</v>
      </c>
      <c r="G1782">
        <v>22.26</v>
      </c>
    </row>
    <row r="1783" spans="1:7" x14ac:dyDescent="0.35">
      <c r="A1783" t="s">
        <v>25118</v>
      </c>
      <c r="B1783" t="s">
        <v>29252</v>
      </c>
      <c r="C1783">
        <v>6</v>
      </c>
      <c r="D1783">
        <v>40</v>
      </c>
      <c r="E1783">
        <v>0.7</v>
      </c>
      <c r="F1783">
        <v>32.450000000000003</v>
      </c>
      <c r="G1783">
        <v>31.48</v>
      </c>
    </row>
    <row r="1784" spans="1:7" x14ac:dyDescent="0.35">
      <c r="A1784" t="s">
        <v>25119</v>
      </c>
      <c r="B1784" t="s">
        <v>29253</v>
      </c>
      <c r="C1784">
        <v>3</v>
      </c>
      <c r="D1784">
        <v>40</v>
      </c>
      <c r="E1784">
        <v>0.7</v>
      </c>
      <c r="F1784">
        <v>56.45</v>
      </c>
      <c r="G1784">
        <v>54.76</v>
      </c>
    </row>
    <row r="1785" spans="1:7" x14ac:dyDescent="0.35">
      <c r="A1785" t="s">
        <v>25120</v>
      </c>
      <c r="B1785" t="s">
        <v>29254</v>
      </c>
      <c r="C1785">
        <v>3</v>
      </c>
      <c r="D1785">
        <v>43</v>
      </c>
      <c r="E1785">
        <v>0.7</v>
      </c>
      <c r="F1785">
        <v>148.75</v>
      </c>
      <c r="G1785">
        <v>144.29</v>
      </c>
    </row>
    <row r="1786" spans="1:7" x14ac:dyDescent="0.35">
      <c r="A1786" t="s">
        <v>25121</v>
      </c>
      <c r="B1786" t="s">
        <v>29255</v>
      </c>
      <c r="C1786">
        <v>6</v>
      </c>
      <c r="D1786">
        <v>40</v>
      </c>
      <c r="E1786">
        <v>0.7</v>
      </c>
      <c r="F1786">
        <v>26.95</v>
      </c>
      <c r="G1786">
        <v>26.14</v>
      </c>
    </row>
    <row r="1787" spans="1:7" x14ac:dyDescent="0.35">
      <c r="A1787" t="s">
        <v>25122</v>
      </c>
      <c r="B1787" t="s">
        <v>29256</v>
      </c>
      <c r="C1787">
        <v>6</v>
      </c>
      <c r="D1787">
        <v>40</v>
      </c>
      <c r="E1787">
        <v>0.7</v>
      </c>
      <c r="F1787">
        <v>21.45</v>
      </c>
      <c r="G1787">
        <v>20.81</v>
      </c>
    </row>
    <row r="1788" spans="1:7" x14ac:dyDescent="0.35">
      <c r="A1788" t="s">
        <v>25123</v>
      </c>
      <c r="B1788" t="s">
        <v>29257</v>
      </c>
      <c r="C1788">
        <v>12</v>
      </c>
      <c r="D1788">
        <v>40</v>
      </c>
      <c r="E1788">
        <v>1</v>
      </c>
      <c r="F1788">
        <v>28.75</v>
      </c>
      <c r="G1788">
        <v>27.89</v>
      </c>
    </row>
    <row r="1789" spans="1:7" x14ac:dyDescent="0.35">
      <c r="A1789" t="s">
        <v>25124</v>
      </c>
      <c r="B1789" t="s">
        <v>29258</v>
      </c>
      <c r="C1789">
        <v>3</v>
      </c>
      <c r="D1789">
        <v>40</v>
      </c>
      <c r="E1789">
        <v>0.7</v>
      </c>
      <c r="F1789">
        <v>17.25</v>
      </c>
      <c r="G1789">
        <v>16.73</v>
      </c>
    </row>
    <row r="1790" spans="1:7" x14ac:dyDescent="0.35">
      <c r="A1790" t="s">
        <v>25125</v>
      </c>
      <c r="B1790" t="s">
        <v>29259</v>
      </c>
      <c r="C1790">
        <v>6</v>
      </c>
      <c r="D1790">
        <v>40</v>
      </c>
      <c r="E1790">
        <v>0.6</v>
      </c>
      <c r="F1790">
        <v>65</v>
      </c>
      <c r="G1790">
        <v>65</v>
      </c>
    </row>
    <row r="1791" spans="1:7" x14ac:dyDescent="0.35">
      <c r="A1791" t="s">
        <v>25126</v>
      </c>
      <c r="B1791" t="s">
        <v>29260</v>
      </c>
      <c r="C1791">
        <v>6</v>
      </c>
      <c r="D1791">
        <v>40</v>
      </c>
      <c r="E1791">
        <v>1</v>
      </c>
      <c r="F1791">
        <v>39.75</v>
      </c>
      <c r="G1791">
        <v>38.56</v>
      </c>
    </row>
    <row r="1792" spans="1:7" x14ac:dyDescent="0.35">
      <c r="A1792" t="s">
        <v>25127</v>
      </c>
      <c r="B1792" t="s">
        <v>29261</v>
      </c>
      <c r="C1792">
        <v>6</v>
      </c>
      <c r="D1792">
        <v>43</v>
      </c>
      <c r="E1792">
        <v>0.7</v>
      </c>
      <c r="F1792">
        <v>28.5</v>
      </c>
      <c r="G1792">
        <v>28.5</v>
      </c>
    </row>
    <row r="1793" spans="1:7" x14ac:dyDescent="0.35">
      <c r="A1793" t="s">
        <v>25128</v>
      </c>
      <c r="B1793" t="s">
        <v>29262</v>
      </c>
      <c r="C1793">
        <v>6</v>
      </c>
      <c r="D1793">
        <v>40</v>
      </c>
      <c r="E1793">
        <v>0.7</v>
      </c>
      <c r="F1793">
        <v>21.25</v>
      </c>
      <c r="G1793">
        <v>20.61</v>
      </c>
    </row>
    <row r="1794" spans="1:7" x14ac:dyDescent="0.35">
      <c r="A1794" t="s">
        <v>25129</v>
      </c>
      <c r="B1794" t="s">
        <v>29263</v>
      </c>
      <c r="C1794">
        <v>6</v>
      </c>
      <c r="D1794">
        <v>43</v>
      </c>
      <c r="E1794">
        <v>0.7</v>
      </c>
      <c r="F1794">
        <v>47.95</v>
      </c>
      <c r="G1794">
        <v>46.51</v>
      </c>
    </row>
    <row r="1795" spans="1:7" x14ac:dyDescent="0.35">
      <c r="A1795" t="s">
        <v>25130</v>
      </c>
      <c r="B1795" t="s">
        <v>29264</v>
      </c>
      <c r="C1795">
        <v>6</v>
      </c>
      <c r="D1795">
        <v>43</v>
      </c>
      <c r="E1795">
        <v>0.7</v>
      </c>
      <c r="F1795">
        <v>84.75</v>
      </c>
      <c r="G1795">
        <v>82.21</v>
      </c>
    </row>
    <row r="1796" spans="1:7" x14ac:dyDescent="0.35">
      <c r="A1796" t="s">
        <v>25131</v>
      </c>
      <c r="B1796" t="s">
        <v>29265</v>
      </c>
      <c r="C1796">
        <v>6</v>
      </c>
      <c r="D1796">
        <v>46</v>
      </c>
      <c r="E1796">
        <v>0.7</v>
      </c>
      <c r="F1796">
        <v>56</v>
      </c>
      <c r="G1796">
        <v>56</v>
      </c>
    </row>
    <row r="1797" spans="1:7" x14ac:dyDescent="0.35">
      <c r="A1797" t="s">
        <v>25132</v>
      </c>
      <c r="B1797" t="s">
        <v>29266</v>
      </c>
      <c r="C1797">
        <v>6</v>
      </c>
      <c r="D1797">
        <v>46</v>
      </c>
      <c r="E1797">
        <v>0.7</v>
      </c>
      <c r="F1797">
        <v>64.95</v>
      </c>
      <c r="G1797">
        <v>63</v>
      </c>
    </row>
    <row r="1798" spans="1:7" x14ac:dyDescent="0.35">
      <c r="A1798" t="s">
        <v>25133</v>
      </c>
      <c r="B1798" t="s">
        <v>29267</v>
      </c>
      <c r="C1798">
        <v>6</v>
      </c>
      <c r="D1798">
        <v>43</v>
      </c>
      <c r="E1798">
        <v>0.7</v>
      </c>
      <c r="F1798">
        <v>28.95</v>
      </c>
      <c r="G1798">
        <v>28.08</v>
      </c>
    </row>
    <row r="1799" spans="1:7" x14ac:dyDescent="0.35">
      <c r="A1799" t="s">
        <v>25134</v>
      </c>
      <c r="B1799" t="s">
        <v>29268</v>
      </c>
      <c r="C1799">
        <v>6</v>
      </c>
      <c r="D1799">
        <v>46</v>
      </c>
      <c r="E1799">
        <v>0.7</v>
      </c>
      <c r="F1799">
        <v>34.950000000000003</v>
      </c>
      <c r="G1799">
        <v>33.9</v>
      </c>
    </row>
    <row r="1800" spans="1:7" x14ac:dyDescent="0.35">
      <c r="A1800" t="s">
        <v>25135</v>
      </c>
      <c r="B1800" t="s">
        <v>29269</v>
      </c>
      <c r="C1800">
        <v>6</v>
      </c>
      <c r="D1800">
        <v>46</v>
      </c>
      <c r="E1800">
        <v>0.7</v>
      </c>
      <c r="F1800">
        <v>30.75</v>
      </c>
      <c r="G1800">
        <v>29.83</v>
      </c>
    </row>
    <row r="1801" spans="1:7" x14ac:dyDescent="0.35">
      <c r="A1801" t="s">
        <v>25136</v>
      </c>
      <c r="B1801" t="s">
        <v>29270</v>
      </c>
      <c r="C1801">
        <v>6</v>
      </c>
      <c r="D1801">
        <v>43</v>
      </c>
      <c r="E1801">
        <v>1</v>
      </c>
      <c r="F1801">
        <v>47.85</v>
      </c>
      <c r="G1801">
        <v>46.41</v>
      </c>
    </row>
    <row r="1802" spans="1:7" x14ac:dyDescent="0.35">
      <c r="A1802" t="s">
        <v>25137</v>
      </c>
      <c r="B1802" t="s">
        <v>29271</v>
      </c>
      <c r="C1802">
        <v>6</v>
      </c>
      <c r="D1802">
        <v>40</v>
      </c>
      <c r="E1802">
        <v>0.7</v>
      </c>
      <c r="F1802">
        <v>15.45</v>
      </c>
      <c r="G1802">
        <v>14.99</v>
      </c>
    </row>
    <row r="1803" spans="1:7" x14ac:dyDescent="0.35">
      <c r="A1803" t="s">
        <v>25138</v>
      </c>
      <c r="B1803" t="s">
        <v>29272</v>
      </c>
      <c r="C1803">
        <v>6</v>
      </c>
      <c r="D1803">
        <v>40</v>
      </c>
      <c r="E1803">
        <v>0.7</v>
      </c>
      <c r="F1803">
        <v>23.65</v>
      </c>
      <c r="G1803">
        <v>22.94</v>
      </c>
    </row>
    <row r="1804" spans="1:7" x14ac:dyDescent="0.35">
      <c r="A1804" t="s">
        <v>25139</v>
      </c>
      <c r="B1804" t="s">
        <v>29273</v>
      </c>
      <c r="C1804">
        <v>6</v>
      </c>
      <c r="D1804">
        <v>40</v>
      </c>
      <c r="E1804">
        <v>0.7</v>
      </c>
      <c r="F1804">
        <v>26.95</v>
      </c>
      <c r="G1804">
        <v>26.14</v>
      </c>
    </row>
    <row r="1805" spans="1:7" x14ac:dyDescent="0.35">
      <c r="A1805" t="s">
        <v>25140</v>
      </c>
      <c r="B1805" t="s">
        <v>29274</v>
      </c>
      <c r="C1805">
        <v>1</v>
      </c>
      <c r="D1805">
        <v>43</v>
      </c>
      <c r="E1805">
        <v>0.7</v>
      </c>
      <c r="F1805">
        <v>1910.95</v>
      </c>
      <c r="G1805">
        <v>1853.62</v>
      </c>
    </row>
    <row r="1806" spans="1:7" x14ac:dyDescent="0.35">
      <c r="A1806" t="s">
        <v>25141</v>
      </c>
      <c r="B1806" t="s">
        <v>29275</v>
      </c>
      <c r="C1806">
        <v>6</v>
      </c>
      <c r="D1806">
        <v>43</v>
      </c>
      <c r="E1806">
        <v>0.7</v>
      </c>
      <c r="F1806">
        <v>77.95</v>
      </c>
      <c r="G1806">
        <v>75.61</v>
      </c>
    </row>
    <row r="1807" spans="1:7" x14ac:dyDescent="0.35">
      <c r="A1807" t="s">
        <v>25142</v>
      </c>
      <c r="B1807" t="s">
        <v>29276</v>
      </c>
      <c r="C1807">
        <v>6</v>
      </c>
      <c r="D1807">
        <v>48.8</v>
      </c>
      <c r="E1807">
        <v>0.7</v>
      </c>
      <c r="F1807">
        <v>39.75</v>
      </c>
      <c r="G1807">
        <v>38.56</v>
      </c>
    </row>
    <row r="1808" spans="1:7" x14ac:dyDescent="0.35">
      <c r="A1808" t="s">
        <v>25143</v>
      </c>
      <c r="B1808" t="s">
        <v>29277</v>
      </c>
      <c r="C1808">
        <v>6</v>
      </c>
      <c r="D1808">
        <v>43</v>
      </c>
      <c r="E1808">
        <v>0.7</v>
      </c>
      <c r="F1808">
        <v>22.35</v>
      </c>
      <c r="G1808">
        <v>21.68</v>
      </c>
    </row>
    <row r="1809" spans="1:7" x14ac:dyDescent="0.35">
      <c r="A1809" t="s">
        <v>25144</v>
      </c>
      <c r="B1809" t="s">
        <v>29278</v>
      </c>
      <c r="C1809">
        <v>6</v>
      </c>
      <c r="D1809">
        <v>43</v>
      </c>
      <c r="E1809">
        <v>0.7</v>
      </c>
      <c r="F1809">
        <v>22.45</v>
      </c>
      <c r="G1809">
        <v>21.78</v>
      </c>
    </row>
    <row r="1810" spans="1:7" x14ac:dyDescent="0.35">
      <c r="A1810" t="s">
        <v>25145</v>
      </c>
      <c r="B1810" t="s">
        <v>29279</v>
      </c>
      <c r="C1810">
        <v>6</v>
      </c>
      <c r="D1810">
        <v>15</v>
      </c>
      <c r="E1810">
        <v>1</v>
      </c>
      <c r="F1810">
        <v>10.85</v>
      </c>
      <c r="G1810">
        <v>10.52</v>
      </c>
    </row>
    <row r="1811" spans="1:7" x14ac:dyDescent="0.35">
      <c r="A1811" t="s">
        <v>25146</v>
      </c>
      <c r="B1811" t="s">
        <v>29280</v>
      </c>
      <c r="C1811">
        <v>6</v>
      </c>
      <c r="D1811">
        <v>38</v>
      </c>
      <c r="E1811">
        <v>0.7</v>
      </c>
      <c r="F1811">
        <v>15.15</v>
      </c>
      <c r="G1811">
        <v>14.39</v>
      </c>
    </row>
    <row r="1812" spans="1:7" x14ac:dyDescent="0.35">
      <c r="A1812" t="s">
        <v>25147</v>
      </c>
      <c r="B1812" t="s">
        <v>29281</v>
      </c>
      <c r="C1812">
        <v>6</v>
      </c>
      <c r="D1812">
        <v>47</v>
      </c>
      <c r="E1812">
        <v>1</v>
      </c>
      <c r="F1812">
        <v>9.15</v>
      </c>
      <c r="G1812">
        <v>8.8800000000000008</v>
      </c>
    </row>
    <row r="1813" spans="1:7" x14ac:dyDescent="0.35">
      <c r="A1813" t="s">
        <v>25148</v>
      </c>
      <c r="B1813" t="s">
        <v>29282</v>
      </c>
      <c r="C1813">
        <v>6</v>
      </c>
      <c r="D1813">
        <v>43</v>
      </c>
      <c r="E1813">
        <v>0.7</v>
      </c>
      <c r="F1813">
        <v>7.5</v>
      </c>
      <c r="G1813">
        <v>7.5</v>
      </c>
    </row>
    <row r="1814" spans="1:7" x14ac:dyDescent="0.35">
      <c r="A1814" t="s">
        <v>25149</v>
      </c>
      <c r="B1814" t="s">
        <v>29283</v>
      </c>
      <c r="C1814">
        <v>6</v>
      </c>
      <c r="D1814">
        <v>40</v>
      </c>
      <c r="E1814">
        <v>0.5</v>
      </c>
      <c r="F1814">
        <v>19</v>
      </c>
      <c r="G1814">
        <v>19</v>
      </c>
    </row>
    <row r="1815" spans="1:7" x14ac:dyDescent="0.35">
      <c r="A1815" t="s">
        <v>25150</v>
      </c>
      <c r="B1815" t="s">
        <v>29284</v>
      </c>
      <c r="C1815">
        <v>6</v>
      </c>
      <c r="D1815">
        <v>40</v>
      </c>
      <c r="E1815">
        <v>0.7</v>
      </c>
      <c r="F1815">
        <v>58.45</v>
      </c>
      <c r="G1815">
        <v>56.7</v>
      </c>
    </row>
    <row r="1816" spans="1:7" x14ac:dyDescent="0.35">
      <c r="A1816" t="s">
        <v>25151</v>
      </c>
      <c r="B1816" t="s">
        <v>29285</v>
      </c>
      <c r="C1816">
        <v>6</v>
      </c>
      <c r="D1816">
        <v>49.2</v>
      </c>
      <c r="E1816">
        <v>0.7</v>
      </c>
      <c r="F1816">
        <v>12.85</v>
      </c>
      <c r="G1816">
        <v>12.46</v>
      </c>
    </row>
    <row r="1817" spans="1:7" x14ac:dyDescent="0.35">
      <c r="A1817" t="s">
        <v>25152</v>
      </c>
      <c r="B1817" t="s">
        <v>29286</v>
      </c>
      <c r="C1817">
        <v>6</v>
      </c>
      <c r="D1817">
        <v>42</v>
      </c>
      <c r="E1817">
        <v>0.5</v>
      </c>
      <c r="F1817">
        <v>21.05</v>
      </c>
      <c r="G1817">
        <v>20.420000000000002</v>
      </c>
    </row>
    <row r="1818" spans="1:7" x14ac:dyDescent="0.35">
      <c r="A1818" t="s">
        <v>25153</v>
      </c>
      <c r="B1818" t="s">
        <v>29287</v>
      </c>
      <c r="C1818">
        <v>6</v>
      </c>
      <c r="D1818">
        <v>40</v>
      </c>
      <c r="E1818">
        <v>0.7</v>
      </c>
      <c r="F1818">
        <v>3.95</v>
      </c>
      <c r="G1818">
        <v>3.83</v>
      </c>
    </row>
    <row r="1819" spans="1:7" x14ac:dyDescent="0.35">
      <c r="A1819" t="s">
        <v>25154</v>
      </c>
      <c r="B1819" t="s">
        <v>29288</v>
      </c>
      <c r="C1819">
        <v>6</v>
      </c>
      <c r="D1819">
        <v>15.5</v>
      </c>
      <c r="E1819">
        <v>0.75</v>
      </c>
      <c r="F1819">
        <v>10.75</v>
      </c>
      <c r="G1819">
        <v>10.43</v>
      </c>
    </row>
    <row r="1820" spans="1:7" x14ac:dyDescent="0.35">
      <c r="A1820" t="s">
        <v>25155</v>
      </c>
      <c r="B1820" t="s">
        <v>29289</v>
      </c>
      <c r="C1820">
        <v>6</v>
      </c>
      <c r="D1820">
        <v>15.5</v>
      </c>
      <c r="E1820">
        <v>0.75</v>
      </c>
      <c r="F1820">
        <v>41.95</v>
      </c>
      <c r="G1820">
        <v>40.69</v>
      </c>
    </row>
    <row r="1821" spans="1:7" x14ac:dyDescent="0.35">
      <c r="A1821" t="s">
        <v>25156</v>
      </c>
      <c r="B1821" t="s">
        <v>29290</v>
      </c>
      <c r="C1821">
        <v>6</v>
      </c>
      <c r="D1821">
        <v>20</v>
      </c>
      <c r="E1821">
        <v>0.75</v>
      </c>
      <c r="F1821">
        <v>34.85</v>
      </c>
      <c r="G1821">
        <v>33.799999999999997</v>
      </c>
    </row>
    <row r="1822" spans="1:7" x14ac:dyDescent="0.35">
      <c r="A1822" t="s">
        <v>25157</v>
      </c>
      <c r="B1822" t="s">
        <v>29291</v>
      </c>
      <c r="C1822">
        <v>6</v>
      </c>
      <c r="D1822">
        <v>37.5</v>
      </c>
      <c r="E1822">
        <v>0.7</v>
      </c>
      <c r="F1822">
        <v>2.4500000000000002</v>
      </c>
      <c r="G1822">
        <v>2.38</v>
      </c>
    </row>
    <row r="1823" spans="1:7" x14ac:dyDescent="0.35">
      <c r="A1823" t="s">
        <v>25158</v>
      </c>
      <c r="B1823" t="s">
        <v>29292</v>
      </c>
      <c r="C1823">
        <v>192</v>
      </c>
      <c r="D1823">
        <v>37.5</v>
      </c>
      <c r="E1823">
        <v>0.05</v>
      </c>
      <c r="F1823">
        <v>0.6</v>
      </c>
      <c r="G1823">
        <v>0.57999999999999996</v>
      </c>
    </row>
    <row r="1824" spans="1:7" x14ac:dyDescent="0.35">
      <c r="A1824" t="s">
        <v>25159</v>
      </c>
      <c r="B1824" t="s">
        <v>29293</v>
      </c>
      <c r="C1824">
        <v>48</v>
      </c>
      <c r="D1824">
        <v>37.5</v>
      </c>
      <c r="E1824">
        <v>0.2</v>
      </c>
      <c r="F1824">
        <v>1.85</v>
      </c>
      <c r="G1824">
        <v>1.79</v>
      </c>
    </row>
    <row r="1825" spans="1:7" x14ac:dyDescent="0.35">
      <c r="A1825" t="s">
        <v>25160</v>
      </c>
      <c r="B1825" t="s">
        <v>29294</v>
      </c>
      <c r="C1825">
        <v>24</v>
      </c>
      <c r="D1825">
        <v>37.5</v>
      </c>
      <c r="E1825">
        <v>0.35</v>
      </c>
      <c r="F1825">
        <v>2.95</v>
      </c>
      <c r="G1825">
        <v>2.86</v>
      </c>
    </row>
    <row r="1826" spans="1:7" x14ac:dyDescent="0.35">
      <c r="A1826" t="s">
        <v>25161</v>
      </c>
      <c r="B1826" t="s">
        <v>29295</v>
      </c>
      <c r="C1826">
        <v>6</v>
      </c>
      <c r="D1826">
        <v>37.5</v>
      </c>
      <c r="E1826">
        <v>0.7</v>
      </c>
      <c r="F1826">
        <v>4.3499999999999996</v>
      </c>
      <c r="G1826">
        <v>4.22</v>
      </c>
    </row>
    <row r="1827" spans="1:7" x14ac:dyDescent="0.35">
      <c r="A1827" t="s">
        <v>25162</v>
      </c>
      <c r="B1827" t="s">
        <v>29296</v>
      </c>
      <c r="C1827">
        <v>6</v>
      </c>
      <c r="D1827">
        <v>37.5</v>
      </c>
      <c r="E1827">
        <v>1</v>
      </c>
      <c r="F1827">
        <v>5.45</v>
      </c>
      <c r="G1827">
        <v>5.29</v>
      </c>
    </row>
    <row r="1828" spans="1:7" x14ac:dyDescent="0.35">
      <c r="A1828" t="s">
        <v>25163</v>
      </c>
      <c r="B1828" t="s">
        <v>29297</v>
      </c>
      <c r="C1828">
        <v>6</v>
      </c>
      <c r="D1828">
        <v>37.5</v>
      </c>
      <c r="E1828">
        <v>0.7</v>
      </c>
      <c r="F1828">
        <v>4.6500000000000004</v>
      </c>
      <c r="G1828">
        <v>4.6500000000000004</v>
      </c>
    </row>
    <row r="1829" spans="1:7" x14ac:dyDescent="0.35">
      <c r="A1829" t="s">
        <v>25164</v>
      </c>
      <c r="B1829" t="s">
        <v>29298</v>
      </c>
      <c r="C1829">
        <v>6</v>
      </c>
      <c r="D1829">
        <v>37.5</v>
      </c>
      <c r="E1829">
        <v>1</v>
      </c>
      <c r="F1829">
        <v>6.95</v>
      </c>
      <c r="G1829">
        <v>6.74</v>
      </c>
    </row>
    <row r="1830" spans="1:7" x14ac:dyDescent="0.35">
      <c r="A1830" t="s">
        <v>25165</v>
      </c>
      <c r="B1830" t="s">
        <v>29299</v>
      </c>
      <c r="C1830">
        <v>6</v>
      </c>
      <c r="D1830">
        <v>37.5</v>
      </c>
      <c r="E1830">
        <v>0.7</v>
      </c>
      <c r="F1830">
        <v>5.65</v>
      </c>
      <c r="G1830">
        <v>5.48</v>
      </c>
    </row>
    <row r="1831" spans="1:7" x14ac:dyDescent="0.35">
      <c r="A1831" t="s">
        <v>25166</v>
      </c>
      <c r="B1831" t="s">
        <v>29300</v>
      </c>
      <c r="C1831">
        <v>8</v>
      </c>
      <c r="D1831">
        <v>40</v>
      </c>
      <c r="E1831">
        <v>1</v>
      </c>
      <c r="F1831">
        <v>13.15</v>
      </c>
      <c r="G1831">
        <v>12.76</v>
      </c>
    </row>
    <row r="1832" spans="1:7" x14ac:dyDescent="0.35">
      <c r="A1832" t="s">
        <v>25167</v>
      </c>
      <c r="B1832" t="s">
        <v>29301</v>
      </c>
      <c r="C1832">
        <v>6</v>
      </c>
      <c r="D1832">
        <v>75.5</v>
      </c>
      <c r="E1832">
        <v>0.7</v>
      </c>
      <c r="F1832">
        <v>12.25</v>
      </c>
      <c r="G1832">
        <v>11.88</v>
      </c>
    </row>
    <row r="1833" spans="1:7" x14ac:dyDescent="0.35">
      <c r="A1833" t="s">
        <v>25168</v>
      </c>
      <c r="B1833" t="s">
        <v>29302</v>
      </c>
      <c r="C1833">
        <v>6</v>
      </c>
      <c r="D1833">
        <v>40</v>
      </c>
      <c r="E1833">
        <v>0.7</v>
      </c>
      <c r="F1833">
        <v>10.95</v>
      </c>
      <c r="G1833">
        <v>10.95</v>
      </c>
    </row>
    <row r="1834" spans="1:7" x14ac:dyDescent="0.35">
      <c r="A1834" t="s">
        <v>25169</v>
      </c>
      <c r="B1834" t="s">
        <v>29303</v>
      </c>
      <c r="C1834">
        <v>6</v>
      </c>
      <c r="D1834">
        <v>12</v>
      </c>
      <c r="E1834">
        <v>0.75</v>
      </c>
      <c r="F1834">
        <v>26.95</v>
      </c>
      <c r="G1834">
        <v>26.14</v>
      </c>
    </row>
    <row r="1835" spans="1:7" x14ac:dyDescent="0.35">
      <c r="A1835" t="s">
        <v>25170</v>
      </c>
      <c r="B1835" t="s">
        <v>29304</v>
      </c>
      <c r="C1835">
        <v>6</v>
      </c>
      <c r="D1835">
        <v>46</v>
      </c>
      <c r="E1835">
        <v>0.7</v>
      </c>
      <c r="F1835">
        <v>26.85</v>
      </c>
      <c r="G1835">
        <v>26.04</v>
      </c>
    </row>
    <row r="1836" spans="1:7" x14ac:dyDescent="0.35">
      <c r="A1836" t="s">
        <v>25171</v>
      </c>
      <c r="B1836" t="s">
        <v>29305</v>
      </c>
      <c r="C1836">
        <v>6</v>
      </c>
      <c r="D1836">
        <v>45.7</v>
      </c>
      <c r="E1836">
        <v>0.7</v>
      </c>
      <c r="F1836">
        <v>22.65</v>
      </c>
      <c r="G1836">
        <v>21.97</v>
      </c>
    </row>
    <row r="1837" spans="1:7" x14ac:dyDescent="0.35">
      <c r="A1837" t="s">
        <v>25172</v>
      </c>
      <c r="B1837" t="s">
        <v>29306</v>
      </c>
      <c r="C1837">
        <v>12</v>
      </c>
      <c r="D1837">
        <v>19.8</v>
      </c>
      <c r="E1837">
        <v>0.25</v>
      </c>
      <c r="F1837">
        <v>9.85</v>
      </c>
      <c r="G1837">
        <v>9.5500000000000007</v>
      </c>
    </row>
    <row r="1838" spans="1:7" x14ac:dyDescent="0.35">
      <c r="A1838" t="s">
        <v>25173</v>
      </c>
      <c r="B1838" t="s">
        <v>29307</v>
      </c>
      <c r="C1838">
        <v>6</v>
      </c>
      <c r="D1838">
        <v>19</v>
      </c>
      <c r="E1838">
        <v>0.75</v>
      </c>
      <c r="F1838">
        <v>12.25</v>
      </c>
      <c r="G1838">
        <v>11.88</v>
      </c>
    </row>
    <row r="1839" spans="1:7" x14ac:dyDescent="0.35">
      <c r="A1839" t="s">
        <v>25174</v>
      </c>
      <c r="B1839" t="s">
        <v>29308</v>
      </c>
      <c r="C1839">
        <v>6</v>
      </c>
      <c r="D1839">
        <v>19</v>
      </c>
      <c r="E1839">
        <v>0.75</v>
      </c>
      <c r="F1839">
        <v>5.45</v>
      </c>
      <c r="G1839">
        <v>5.29</v>
      </c>
    </row>
    <row r="1840" spans="1:7" x14ac:dyDescent="0.35">
      <c r="A1840" t="s">
        <v>25175</v>
      </c>
      <c r="B1840" t="s">
        <v>29309</v>
      </c>
      <c r="C1840">
        <v>6</v>
      </c>
      <c r="D1840">
        <v>20</v>
      </c>
      <c r="E1840">
        <v>1</v>
      </c>
      <c r="F1840">
        <v>9.9499999999999993</v>
      </c>
      <c r="G1840">
        <v>9.65</v>
      </c>
    </row>
    <row r="1841" spans="1:7" x14ac:dyDescent="0.35">
      <c r="A1841" t="s">
        <v>25176</v>
      </c>
      <c r="B1841" t="s">
        <v>29310</v>
      </c>
      <c r="C1841">
        <v>8</v>
      </c>
      <c r="D1841">
        <v>19.8</v>
      </c>
      <c r="E1841">
        <v>1</v>
      </c>
      <c r="F1841">
        <v>24.85</v>
      </c>
      <c r="G1841">
        <v>24.1</v>
      </c>
    </row>
    <row r="1842" spans="1:7" x14ac:dyDescent="0.35">
      <c r="A1842" t="s">
        <v>25177</v>
      </c>
      <c r="B1842" t="s">
        <v>29311</v>
      </c>
      <c r="C1842">
        <v>6</v>
      </c>
      <c r="D1842">
        <v>20</v>
      </c>
      <c r="E1842">
        <v>0.75</v>
      </c>
      <c r="F1842">
        <v>9.4499999999999993</v>
      </c>
      <c r="G1842">
        <v>9.17</v>
      </c>
    </row>
    <row r="1843" spans="1:7" x14ac:dyDescent="0.35">
      <c r="A1843" t="s">
        <v>25178</v>
      </c>
      <c r="B1843" t="s">
        <v>29312</v>
      </c>
      <c r="C1843">
        <v>6</v>
      </c>
      <c r="D1843">
        <v>20</v>
      </c>
      <c r="E1843">
        <v>0.75</v>
      </c>
      <c r="F1843">
        <v>13.65</v>
      </c>
      <c r="G1843">
        <v>13.24</v>
      </c>
    </row>
    <row r="1844" spans="1:7" x14ac:dyDescent="0.35">
      <c r="A1844" t="s">
        <v>25179</v>
      </c>
      <c r="B1844" t="s">
        <v>29313</v>
      </c>
      <c r="C1844">
        <v>6</v>
      </c>
      <c r="D1844">
        <v>20</v>
      </c>
      <c r="E1844">
        <v>0.75</v>
      </c>
      <c r="F1844">
        <v>19.649999999999999</v>
      </c>
      <c r="G1844">
        <v>19.059999999999999</v>
      </c>
    </row>
    <row r="1845" spans="1:7" x14ac:dyDescent="0.35">
      <c r="A1845" t="s">
        <v>25180</v>
      </c>
      <c r="B1845" t="s">
        <v>29314</v>
      </c>
      <c r="C1845">
        <v>6</v>
      </c>
      <c r="D1845">
        <v>44</v>
      </c>
      <c r="E1845">
        <v>0.7</v>
      </c>
      <c r="F1845">
        <v>20.45</v>
      </c>
      <c r="G1845">
        <v>19.84</v>
      </c>
    </row>
    <row r="1846" spans="1:7" x14ac:dyDescent="0.35">
      <c r="A1846" t="s">
        <v>25181</v>
      </c>
      <c r="B1846" t="s">
        <v>29315</v>
      </c>
      <c r="C1846">
        <v>6</v>
      </c>
      <c r="D1846">
        <v>35</v>
      </c>
      <c r="E1846">
        <v>0.7</v>
      </c>
      <c r="F1846">
        <v>16.95</v>
      </c>
      <c r="G1846">
        <v>16.440000000000001</v>
      </c>
    </row>
    <row r="1847" spans="1:7" x14ac:dyDescent="0.35">
      <c r="A1847" t="s">
        <v>25182</v>
      </c>
      <c r="B1847" t="s">
        <v>29316</v>
      </c>
      <c r="C1847">
        <v>6</v>
      </c>
      <c r="D1847">
        <v>43</v>
      </c>
      <c r="E1847">
        <v>0.7</v>
      </c>
      <c r="F1847">
        <v>19.850000000000001</v>
      </c>
      <c r="G1847">
        <v>19.25</v>
      </c>
    </row>
    <row r="1848" spans="1:7" x14ac:dyDescent="0.35">
      <c r="A1848" t="s">
        <v>25183</v>
      </c>
      <c r="B1848" t="s">
        <v>29317</v>
      </c>
      <c r="C1848">
        <v>6</v>
      </c>
      <c r="D1848">
        <v>42</v>
      </c>
      <c r="E1848">
        <v>0.7</v>
      </c>
      <c r="F1848">
        <v>19.850000000000001</v>
      </c>
      <c r="G1848">
        <v>19.25</v>
      </c>
    </row>
    <row r="1849" spans="1:7" x14ac:dyDescent="0.35">
      <c r="A1849" t="s">
        <v>25184</v>
      </c>
      <c r="B1849" t="s">
        <v>29318</v>
      </c>
      <c r="C1849">
        <v>6</v>
      </c>
      <c r="D1849">
        <v>28</v>
      </c>
      <c r="E1849">
        <v>0.7</v>
      </c>
      <c r="F1849">
        <v>23.45</v>
      </c>
      <c r="G1849">
        <v>22.28</v>
      </c>
    </row>
    <row r="1850" spans="1:7" x14ac:dyDescent="0.35">
      <c r="A1850" t="s">
        <v>25185</v>
      </c>
      <c r="B1850" t="s">
        <v>29319</v>
      </c>
      <c r="C1850">
        <v>6</v>
      </c>
      <c r="D1850">
        <v>40</v>
      </c>
      <c r="E1850">
        <v>0.7</v>
      </c>
      <c r="F1850">
        <v>10.55</v>
      </c>
      <c r="G1850">
        <v>10.02</v>
      </c>
    </row>
    <row r="1851" spans="1:7" x14ac:dyDescent="0.35">
      <c r="A1851" t="s">
        <v>25186</v>
      </c>
      <c r="B1851" t="s">
        <v>29320</v>
      </c>
      <c r="C1851">
        <v>6</v>
      </c>
      <c r="D1851">
        <v>40</v>
      </c>
      <c r="E1851">
        <v>0.7</v>
      </c>
      <c r="F1851">
        <v>12.85</v>
      </c>
      <c r="G1851">
        <v>12.21</v>
      </c>
    </row>
    <row r="1852" spans="1:7" x14ac:dyDescent="0.35">
      <c r="A1852" t="s">
        <v>25187</v>
      </c>
      <c r="B1852" t="s">
        <v>29321</v>
      </c>
      <c r="C1852">
        <v>6</v>
      </c>
      <c r="D1852">
        <v>38</v>
      </c>
      <c r="E1852">
        <v>0.7</v>
      </c>
      <c r="F1852">
        <v>10.65</v>
      </c>
      <c r="G1852">
        <v>10.33</v>
      </c>
    </row>
    <row r="1853" spans="1:7" x14ac:dyDescent="0.35">
      <c r="A1853" t="s">
        <v>25188</v>
      </c>
      <c r="B1853" t="s">
        <v>29322</v>
      </c>
      <c r="C1853">
        <v>6</v>
      </c>
      <c r="D1853">
        <v>38</v>
      </c>
      <c r="E1853">
        <v>0.7</v>
      </c>
      <c r="F1853">
        <v>10.65</v>
      </c>
      <c r="G1853">
        <v>10.119999999999999</v>
      </c>
    </row>
    <row r="1854" spans="1:7" x14ac:dyDescent="0.35">
      <c r="A1854" t="s">
        <v>25189</v>
      </c>
      <c r="B1854" t="s">
        <v>29323</v>
      </c>
      <c r="C1854">
        <v>6</v>
      </c>
      <c r="D1854">
        <v>38</v>
      </c>
      <c r="E1854">
        <v>0.7</v>
      </c>
      <c r="F1854">
        <v>10.65</v>
      </c>
      <c r="G1854">
        <v>10.119999999999999</v>
      </c>
    </row>
    <row r="1855" spans="1:7" x14ac:dyDescent="0.35">
      <c r="A1855" t="s">
        <v>25190</v>
      </c>
      <c r="B1855" t="s">
        <v>29324</v>
      </c>
      <c r="C1855">
        <v>6</v>
      </c>
      <c r="D1855">
        <v>38</v>
      </c>
      <c r="E1855">
        <v>0.7</v>
      </c>
      <c r="F1855">
        <v>10.65</v>
      </c>
      <c r="G1855">
        <v>10.119999999999999</v>
      </c>
    </row>
    <row r="1856" spans="1:7" x14ac:dyDescent="0.35">
      <c r="A1856" t="s">
        <v>25191</v>
      </c>
      <c r="B1856" t="s">
        <v>29325</v>
      </c>
      <c r="C1856">
        <v>12</v>
      </c>
      <c r="D1856">
        <v>40</v>
      </c>
      <c r="E1856">
        <v>1</v>
      </c>
      <c r="F1856">
        <v>15.95</v>
      </c>
      <c r="G1856">
        <v>15.47</v>
      </c>
    </row>
    <row r="1857" spans="1:7" x14ac:dyDescent="0.35">
      <c r="A1857" t="s">
        <v>25192</v>
      </c>
      <c r="B1857" t="s">
        <v>29326</v>
      </c>
      <c r="C1857">
        <v>12</v>
      </c>
      <c r="D1857">
        <v>40</v>
      </c>
      <c r="E1857">
        <v>0.35</v>
      </c>
      <c r="F1857">
        <v>6.25</v>
      </c>
      <c r="G1857">
        <v>6.06</v>
      </c>
    </row>
    <row r="1858" spans="1:7" x14ac:dyDescent="0.35">
      <c r="A1858" t="s">
        <v>25193</v>
      </c>
      <c r="B1858" t="s">
        <v>29327</v>
      </c>
      <c r="C1858">
        <v>6</v>
      </c>
      <c r="D1858">
        <v>40</v>
      </c>
      <c r="E1858">
        <v>0.7</v>
      </c>
      <c r="F1858">
        <v>51.25</v>
      </c>
      <c r="G1858">
        <v>49.71</v>
      </c>
    </row>
    <row r="1859" spans="1:7" x14ac:dyDescent="0.35">
      <c r="A1859" t="s">
        <v>25194</v>
      </c>
      <c r="B1859" t="s">
        <v>29328</v>
      </c>
      <c r="C1859">
        <v>6</v>
      </c>
      <c r="D1859">
        <v>40</v>
      </c>
      <c r="E1859">
        <v>0.7</v>
      </c>
      <c r="F1859">
        <v>26.95</v>
      </c>
      <c r="G1859">
        <v>26.14</v>
      </c>
    </row>
    <row r="1860" spans="1:7" x14ac:dyDescent="0.35">
      <c r="A1860" t="s">
        <v>25195</v>
      </c>
      <c r="B1860" t="s">
        <v>29329</v>
      </c>
      <c r="C1860">
        <v>6</v>
      </c>
      <c r="D1860">
        <v>69</v>
      </c>
      <c r="E1860">
        <v>0.7</v>
      </c>
      <c r="F1860">
        <v>15.25</v>
      </c>
      <c r="G1860">
        <v>14.79</v>
      </c>
    </row>
    <row r="1861" spans="1:7" x14ac:dyDescent="0.35">
      <c r="A1861" t="s">
        <v>25196</v>
      </c>
      <c r="B1861" t="s">
        <v>29330</v>
      </c>
      <c r="C1861">
        <v>12</v>
      </c>
      <c r="D1861">
        <v>69</v>
      </c>
      <c r="E1861">
        <v>0.1</v>
      </c>
      <c r="F1861">
        <v>2.95</v>
      </c>
      <c r="G1861">
        <v>2.86</v>
      </c>
    </row>
    <row r="1862" spans="1:7" x14ac:dyDescent="0.35">
      <c r="A1862" t="s">
        <v>25197</v>
      </c>
      <c r="B1862" t="s">
        <v>29331</v>
      </c>
      <c r="C1862">
        <v>6</v>
      </c>
      <c r="D1862">
        <v>69</v>
      </c>
      <c r="E1862">
        <v>0.7</v>
      </c>
      <c r="F1862">
        <v>11.95</v>
      </c>
      <c r="G1862">
        <v>11.59</v>
      </c>
    </row>
    <row r="1863" spans="1:7" x14ac:dyDescent="0.35">
      <c r="A1863" t="s">
        <v>25198</v>
      </c>
      <c r="B1863" t="s">
        <v>29332</v>
      </c>
      <c r="C1863">
        <v>6</v>
      </c>
      <c r="D1863">
        <v>45</v>
      </c>
      <c r="E1863">
        <v>0.7</v>
      </c>
      <c r="F1863">
        <v>21.25</v>
      </c>
      <c r="G1863">
        <v>20.61</v>
      </c>
    </row>
    <row r="1864" spans="1:7" x14ac:dyDescent="0.35">
      <c r="A1864" t="s">
        <v>25199</v>
      </c>
      <c r="B1864" t="s">
        <v>29333</v>
      </c>
      <c r="C1864">
        <v>12</v>
      </c>
      <c r="D1864">
        <v>40</v>
      </c>
      <c r="E1864">
        <v>1</v>
      </c>
      <c r="F1864">
        <v>9.75</v>
      </c>
      <c r="G1864">
        <v>9.4600000000000009</v>
      </c>
    </row>
    <row r="1865" spans="1:7" x14ac:dyDescent="0.35">
      <c r="A1865" t="s">
        <v>25200</v>
      </c>
      <c r="B1865" t="s">
        <v>29334</v>
      </c>
      <c r="C1865">
        <v>6</v>
      </c>
      <c r="D1865">
        <v>35</v>
      </c>
      <c r="E1865">
        <v>0.7</v>
      </c>
      <c r="F1865">
        <v>5.45</v>
      </c>
      <c r="G1865">
        <v>5.29</v>
      </c>
    </row>
    <row r="1866" spans="1:7" x14ac:dyDescent="0.35">
      <c r="A1866" t="s">
        <v>25201</v>
      </c>
      <c r="B1866" t="s">
        <v>29335</v>
      </c>
      <c r="C1866">
        <v>6</v>
      </c>
      <c r="D1866">
        <v>40</v>
      </c>
      <c r="E1866">
        <v>1</v>
      </c>
      <c r="F1866">
        <v>15.5</v>
      </c>
      <c r="G1866">
        <v>15.5</v>
      </c>
    </row>
    <row r="1867" spans="1:7" x14ac:dyDescent="0.35">
      <c r="A1867" t="s">
        <v>25202</v>
      </c>
      <c r="B1867" t="s">
        <v>29336</v>
      </c>
      <c r="C1867">
        <v>6</v>
      </c>
      <c r="D1867">
        <v>40</v>
      </c>
      <c r="E1867">
        <v>0.7</v>
      </c>
      <c r="F1867">
        <v>4.6500000000000004</v>
      </c>
      <c r="G1867">
        <v>4.51</v>
      </c>
    </row>
    <row r="1868" spans="1:7" x14ac:dyDescent="0.35">
      <c r="A1868" t="s">
        <v>25203</v>
      </c>
      <c r="B1868" t="s">
        <v>29336</v>
      </c>
      <c r="C1868">
        <v>12</v>
      </c>
      <c r="D1868">
        <v>40</v>
      </c>
      <c r="E1868">
        <v>0.7</v>
      </c>
      <c r="F1868">
        <v>4.6500000000000004</v>
      </c>
      <c r="G1868">
        <v>4.51</v>
      </c>
    </row>
    <row r="1869" spans="1:7" x14ac:dyDescent="0.35">
      <c r="A1869" t="s">
        <v>25204</v>
      </c>
      <c r="B1869" t="s">
        <v>29337</v>
      </c>
      <c r="C1869">
        <v>6</v>
      </c>
      <c r="D1869">
        <v>40</v>
      </c>
      <c r="E1869">
        <v>1</v>
      </c>
      <c r="F1869">
        <v>5.45</v>
      </c>
      <c r="G1869">
        <v>5.29</v>
      </c>
    </row>
    <row r="1870" spans="1:7" x14ac:dyDescent="0.35">
      <c r="A1870" t="s">
        <v>25205</v>
      </c>
      <c r="B1870" t="s">
        <v>29338</v>
      </c>
      <c r="C1870">
        <v>6</v>
      </c>
      <c r="D1870">
        <v>35.5</v>
      </c>
      <c r="E1870">
        <v>0.5</v>
      </c>
      <c r="F1870">
        <v>23</v>
      </c>
      <c r="G1870">
        <v>23</v>
      </c>
    </row>
    <row r="1871" spans="1:7" x14ac:dyDescent="0.35">
      <c r="A1871" t="s">
        <v>25206</v>
      </c>
      <c r="B1871" t="s">
        <v>29339</v>
      </c>
      <c r="C1871">
        <v>6</v>
      </c>
      <c r="D1871">
        <v>45</v>
      </c>
      <c r="E1871">
        <v>0.7</v>
      </c>
      <c r="F1871">
        <v>16.55</v>
      </c>
      <c r="G1871">
        <v>16.05</v>
      </c>
    </row>
    <row r="1872" spans="1:7" x14ac:dyDescent="0.35">
      <c r="A1872" t="s">
        <v>25207</v>
      </c>
      <c r="B1872" t="s">
        <v>29340</v>
      </c>
      <c r="C1872">
        <v>6</v>
      </c>
      <c r="D1872">
        <v>45</v>
      </c>
      <c r="E1872">
        <v>0.7</v>
      </c>
      <c r="F1872">
        <v>22.95</v>
      </c>
      <c r="G1872">
        <v>22.26</v>
      </c>
    </row>
    <row r="1873" spans="1:7" x14ac:dyDescent="0.35">
      <c r="A1873" t="s">
        <v>25208</v>
      </c>
      <c r="B1873" t="s">
        <v>29341</v>
      </c>
      <c r="C1873">
        <v>6</v>
      </c>
      <c r="D1873">
        <v>38</v>
      </c>
      <c r="E1873">
        <v>1</v>
      </c>
      <c r="F1873">
        <v>5.45</v>
      </c>
      <c r="G1873">
        <v>5.29</v>
      </c>
    </row>
    <row r="1874" spans="1:7" x14ac:dyDescent="0.35">
      <c r="A1874" t="s">
        <v>25209</v>
      </c>
      <c r="B1874" t="s">
        <v>29342</v>
      </c>
      <c r="C1874">
        <v>6</v>
      </c>
      <c r="D1874">
        <v>40</v>
      </c>
      <c r="E1874">
        <v>1</v>
      </c>
      <c r="F1874">
        <v>5.55</v>
      </c>
      <c r="G1874">
        <v>5.38</v>
      </c>
    </row>
    <row r="1875" spans="1:7" x14ac:dyDescent="0.35">
      <c r="A1875" t="s">
        <v>25210</v>
      </c>
      <c r="B1875" t="s">
        <v>29343</v>
      </c>
      <c r="C1875">
        <v>6</v>
      </c>
      <c r="D1875">
        <v>43</v>
      </c>
      <c r="E1875">
        <v>0.7</v>
      </c>
      <c r="F1875">
        <v>12.45</v>
      </c>
      <c r="G1875">
        <v>12.08</v>
      </c>
    </row>
    <row r="1876" spans="1:7" x14ac:dyDescent="0.35">
      <c r="A1876" t="s">
        <v>25211</v>
      </c>
      <c r="B1876" t="s">
        <v>29344</v>
      </c>
      <c r="C1876">
        <v>6</v>
      </c>
      <c r="D1876">
        <v>40</v>
      </c>
      <c r="E1876">
        <v>0.7</v>
      </c>
      <c r="F1876">
        <v>22.45</v>
      </c>
      <c r="G1876">
        <v>21.78</v>
      </c>
    </row>
    <row r="1877" spans="1:7" x14ac:dyDescent="0.35">
      <c r="A1877" t="s">
        <v>25212</v>
      </c>
      <c r="B1877" t="s">
        <v>29345</v>
      </c>
      <c r="C1877">
        <v>3</v>
      </c>
      <c r="D1877">
        <v>46</v>
      </c>
      <c r="E1877">
        <v>0.7</v>
      </c>
      <c r="F1877">
        <v>30.45</v>
      </c>
      <c r="G1877">
        <v>29.54</v>
      </c>
    </row>
    <row r="1878" spans="1:7" x14ac:dyDescent="0.35">
      <c r="A1878" t="s">
        <v>25213</v>
      </c>
      <c r="B1878" t="s">
        <v>29346</v>
      </c>
      <c r="C1878">
        <v>3</v>
      </c>
      <c r="D1878">
        <v>46</v>
      </c>
      <c r="E1878">
        <v>0.7</v>
      </c>
      <c r="F1878">
        <v>31.45</v>
      </c>
      <c r="G1878">
        <v>30.51</v>
      </c>
    </row>
    <row r="1879" spans="1:7" x14ac:dyDescent="0.35">
      <c r="A1879" t="s">
        <v>25214</v>
      </c>
      <c r="B1879" t="s">
        <v>29347</v>
      </c>
      <c r="C1879">
        <v>6</v>
      </c>
      <c r="D1879">
        <v>37.5</v>
      </c>
      <c r="E1879">
        <v>1</v>
      </c>
      <c r="F1879">
        <v>5.5</v>
      </c>
      <c r="G1879">
        <v>5.5</v>
      </c>
    </row>
    <row r="1880" spans="1:7" x14ac:dyDescent="0.35">
      <c r="A1880" t="s">
        <v>25215</v>
      </c>
      <c r="B1880" t="s">
        <v>29348</v>
      </c>
      <c r="C1880">
        <v>6</v>
      </c>
      <c r="D1880">
        <v>40</v>
      </c>
      <c r="E1880">
        <v>0.7</v>
      </c>
      <c r="F1880">
        <v>14.45</v>
      </c>
      <c r="G1880">
        <v>14.02</v>
      </c>
    </row>
    <row r="1881" spans="1:7" x14ac:dyDescent="0.35">
      <c r="A1881" t="s">
        <v>25216</v>
      </c>
      <c r="B1881" t="s">
        <v>29349</v>
      </c>
      <c r="C1881">
        <v>6</v>
      </c>
      <c r="D1881">
        <v>40</v>
      </c>
      <c r="E1881">
        <v>0.7</v>
      </c>
      <c r="F1881">
        <v>20.95</v>
      </c>
      <c r="G1881">
        <v>20.95</v>
      </c>
    </row>
    <row r="1882" spans="1:7" x14ac:dyDescent="0.35">
      <c r="A1882" t="s">
        <v>25217</v>
      </c>
      <c r="B1882" t="s">
        <v>29350</v>
      </c>
      <c r="C1882">
        <v>6</v>
      </c>
      <c r="D1882">
        <v>40</v>
      </c>
      <c r="E1882">
        <v>0.7</v>
      </c>
      <c r="F1882">
        <v>21.45</v>
      </c>
      <c r="G1882">
        <v>21.45</v>
      </c>
    </row>
    <row r="1883" spans="1:7" x14ac:dyDescent="0.35">
      <c r="A1883" t="s">
        <v>25218</v>
      </c>
      <c r="B1883" t="s">
        <v>29351</v>
      </c>
      <c r="C1883">
        <v>6</v>
      </c>
      <c r="D1883">
        <v>40</v>
      </c>
      <c r="E1883">
        <v>0.7</v>
      </c>
      <c r="F1883">
        <v>21.45</v>
      </c>
      <c r="G1883">
        <v>21.45</v>
      </c>
    </row>
    <row r="1884" spans="1:7" x14ac:dyDescent="0.35">
      <c r="A1884" t="s">
        <v>25219</v>
      </c>
      <c r="B1884" t="s">
        <v>29352</v>
      </c>
      <c r="C1884">
        <v>12</v>
      </c>
      <c r="D1884">
        <v>40</v>
      </c>
      <c r="E1884">
        <v>0.2</v>
      </c>
      <c r="F1884">
        <v>6.95</v>
      </c>
      <c r="G1884">
        <v>6.74</v>
      </c>
    </row>
    <row r="1885" spans="1:7" x14ac:dyDescent="0.35">
      <c r="A1885" t="s">
        <v>25220</v>
      </c>
      <c r="B1885" t="s">
        <v>29353</v>
      </c>
      <c r="C1885">
        <v>6</v>
      </c>
      <c r="D1885">
        <v>40</v>
      </c>
      <c r="E1885">
        <v>0.7</v>
      </c>
      <c r="F1885">
        <v>20.45</v>
      </c>
      <c r="G1885">
        <v>20.45</v>
      </c>
    </row>
    <row r="1886" spans="1:7" x14ac:dyDescent="0.35">
      <c r="A1886" t="s">
        <v>25221</v>
      </c>
      <c r="B1886" t="s">
        <v>29354</v>
      </c>
      <c r="C1886">
        <v>6</v>
      </c>
      <c r="D1886">
        <v>40</v>
      </c>
      <c r="E1886">
        <v>1.75</v>
      </c>
      <c r="F1886">
        <v>70.349999999999994</v>
      </c>
      <c r="G1886">
        <v>68.239999999999995</v>
      </c>
    </row>
    <row r="1887" spans="1:7" x14ac:dyDescent="0.35">
      <c r="A1887" t="s">
        <v>25222</v>
      </c>
      <c r="B1887" t="s">
        <v>29355</v>
      </c>
      <c r="C1887">
        <v>2</v>
      </c>
      <c r="D1887">
        <v>40</v>
      </c>
      <c r="E1887">
        <v>3</v>
      </c>
      <c r="F1887">
        <v>124.45</v>
      </c>
      <c r="G1887">
        <v>120.72</v>
      </c>
    </row>
    <row r="1888" spans="1:7" x14ac:dyDescent="0.35">
      <c r="A1888" t="s">
        <v>25223</v>
      </c>
      <c r="B1888" t="s">
        <v>29356</v>
      </c>
      <c r="C1888">
        <v>6</v>
      </c>
      <c r="D1888">
        <v>15</v>
      </c>
      <c r="E1888">
        <v>1</v>
      </c>
      <c r="F1888">
        <v>2</v>
      </c>
      <c r="G1888">
        <v>2</v>
      </c>
    </row>
    <row r="1889" spans="1:7" x14ac:dyDescent="0.35">
      <c r="A1889" t="s">
        <v>25224</v>
      </c>
      <c r="B1889" t="s">
        <v>29357</v>
      </c>
      <c r="C1889">
        <v>6</v>
      </c>
      <c r="D1889">
        <v>40</v>
      </c>
      <c r="E1889">
        <v>0.7</v>
      </c>
      <c r="F1889">
        <v>10.95</v>
      </c>
      <c r="G1889">
        <v>10.62</v>
      </c>
    </row>
    <row r="1890" spans="1:7" x14ac:dyDescent="0.35">
      <c r="A1890" t="s">
        <v>25225</v>
      </c>
      <c r="B1890" t="s">
        <v>29358</v>
      </c>
      <c r="C1890">
        <v>6</v>
      </c>
      <c r="D1890">
        <v>40</v>
      </c>
      <c r="E1890">
        <v>0.7</v>
      </c>
      <c r="F1890">
        <v>9.85</v>
      </c>
      <c r="G1890">
        <v>9.36</v>
      </c>
    </row>
    <row r="1891" spans="1:7" x14ac:dyDescent="0.35">
      <c r="A1891" t="s">
        <v>25226</v>
      </c>
      <c r="B1891" t="s">
        <v>29359</v>
      </c>
      <c r="C1891">
        <v>6</v>
      </c>
      <c r="D1891">
        <v>43</v>
      </c>
      <c r="E1891">
        <v>0.5</v>
      </c>
      <c r="F1891">
        <v>19.95</v>
      </c>
      <c r="G1891">
        <v>19.350000000000001</v>
      </c>
    </row>
    <row r="1892" spans="1:7" x14ac:dyDescent="0.35">
      <c r="A1892" t="s">
        <v>25227</v>
      </c>
      <c r="B1892" t="s">
        <v>29360</v>
      </c>
      <c r="C1892">
        <v>6</v>
      </c>
      <c r="D1892">
        <v>65</v>
      </c>
      <c r="E1892">
        <v>0.5</v>
      </c>
      <c r="F1892">
        <v>20.45</v>
      </c>
      <c r="G1892">
        <v>19.84</v>
      </c>
    </row>
    <row r="1893" spans="1:7" x14ac:dyDescent="0.35">
      <c r="A1893" t="s">
        <v>25228</v>
      </c>
      <c r="B1893" t="s">
        <v>29361</v>
      </c>
      <c r="C1893">
        <v>6</v>
      </c>
      <c r="D1893">
        <v>27</v>
      </c>
      <c r="E1893">
        <v>0.7</v>
      </c>
      <c r="F1893">
        <v>3.85</v>
      </c>
      <c r="G1893">
        <v>3.73</v>
      </c>
    </row>
    <row r="1894" spans="1:7" x14ac:dyDescent="0.35">
      <c r="A1894" t="s">
        <v>25229</v>
      </c>
      <c r="B1894" t="s">
        <v>29362</v>
      </c>
      <c r="C1894">
        <v>6</v>
      </c>
      <c r="D1894">
        <v>27</v>
      </c>
      <c r="E1894">
        <v>1</v>
      </c>
      <c r="F1894">
        <v>5.85</v>
      </c>
      <c r="G1894">
        <v>5.67</v>
      </c>
    </row>
    <row r="1895" spans="1:7" x14ac:dyDescent="0.35">
      <c r="A1895" t="s">
        <v>25230</v>
      </c>
      <c r="B1895" t="s">
        <v>29363</v>
      </c>
      <c r="C1895">
        <v>6</v>
      </c>
      <c r="D1895">
        <v>40</v>
      </c>
      <c r="E1895">
        <v>0.7</v>
      </c>
      <c r="F1895">
        <v>16.5</v>
      </c>
      <c r="G1895">
        <v>16.5</v>
      </c>
    </row>
    <row r="1896" spans="1:7" x14ac:dyDescent="0.35">
      <c r="A1896" t="s">
        <v>25231</v>
      </c>
      <c r="B1896" t="s">
        <v>29364</v>
      </c>
      <c r="C1896">
        <v>6</v>
      </c>
      <c r="D1896">
        <v>40</v>
      </c>
      <c r="E1896">
        <v>0.7</v>
      </c>
      <c r="F1896">
        <v>14.95</v>
      </c>
      <c r="G1896">
        <v>14.95</v>
      </c>
    </row>
    <row r="1897" spans="1:7" x14ac:dyDescent="0.35">
      <c r="A1897" t="s">
        <v>25232</v>
      </c>
      <c r="B1897" t="s">
        <v>29365</v>
      </c>
      <c r="C1897">
        <v>6</v>
      </c>
      <c r="D1897">
        <v>40</v>
      </c>
      <c r="E1897">
        <v>1</v>
      </c>
      <c r="F1897">
        <v>12.5</v>
      </c>
      <c r="G1897">
        <v>12.5</v>
      </c>
    </row>
    <row r="1898" spans="1:7" x14ac:dyDescent="0.35">
      <c r="A1898" t="s">
        <v>25233</v>
      </c>
      <c r="B1898" t="s">
        <v>29366</v>
      </c>
      <c r="C1898">
        <v>1</v>
      </c>
      <c r="D1898">
        <v>40</v>
      </c>
      <c r="E1898">
        <v>2.8</v>
      </c>
      <c r="F1898">
        <v>68.75</v>
      </c>
      <c r="G1898">
        <v>66.69</v>
      </c>
    </row>
    <row r="1899" spans="1:7" x14ac:dyDescent="0.35">
      <c r="A1899" t="s">
        <v>25234</v>
      </c>
      <c r="B1899" t="s">
        <v>29367</v>
      </c>
      <c r="C1899">
        <v>6</v>
      </c>
      <c r="D1899">
        <v>42</v>
      </c>
      <c r="E1899">
        <v>0.5</v>
      </c>
      <c r="F1899">
        <v>19.95</v>
      </c>
      <c r="G1899">
        <v>19.350000000000001</v>
      </c>
    </row>
    <row r="1900" spans="1:7" x14ac:dyDescent="0.35">
      <c r="A1900" t="s">
        <v>25235</v>
      </c>
      <c r="B1900" t="s">
        <v>29368</v>
      </c>
      <c r="C1900">
        <v>6</v>
      </c>
      <c r="D1900">
        <v>43.9</v>
      </c>
      <c r="E1900">
        <v>0.7</v>
      </c>
      <c r="F1900">
        <v>18.45</v>
      </c>
      <c r="G1900">
        <v>17.899999999999999</v>
      </c>
    </row>
    <row r="1901" spans="1:7" x14ac:dyDescent="0.35">
      <c r="A1901" t="s">
        <v>25236</v>
      </c>
      <c r="B1901" t="s">
        <v>29369</v>
      </c>
      <c r="C1901">
        <v>6</v>
      </c>
      <c r="D1901">
        <v>45</v>
      </c>
      <c r="E1901">
        <v>0.7</v>
      </c>
      <c r="F1901">
        <v>18.850000000000001</v>
      </c>
      <c r="G1901">
        <v>18.28</v>
      </c>
    </row>
    <row r="1902" spans="1:7" x14ac:dyDescent="0.35">
      <c r="A1902" t="s">
        <v>25237</v>
      </c>
      <c r="B1902" t="s">
        <v>29370</v>
      </c>
      <c r="C1902">
        <v>6</v>
      </c>
      <c r="D1902">
        <v>40</v>
      </c>
      <c r="E1902">
        <v>0.7</v>
      </c>
      <c r="F1902">
        <v>12.15</v>
      </c>
      <c r="G1902">
        <v>11.79</v>
      </c>
    </row>
    <row r="1903" spans="1:7" x14ac:dyDescent="0.35">
      <c r="A1903" t="s">
        <v>25238</v>
      </c>
      <c r="B1903" t="s">
        <v>29371</v>
      </c>
      <c r="C1903">
        <v>6</v>
      </c>
      <c r="D1903">
        <v>40</v>
      </c>
      <c r="E1903">
        <v>0.7</v>
      </c>
      <c r="F1903">
        <v>20.25</v>
      </c>
      <c r="G1903">
        <v>19.64</v>
      </c>
    </row>
    <row r="1904" spans="1:7" x14ac:dyDescent="0.35">
      <c r="A1904" t="s">
        <v>25239</v>
      </c>
      <c r="B1904" t="s">
        <v>29372</v>
      </c>
      <c r="C1904">
        <v>6</v>
      </c>
      <c r="D1904">
        <v>40</v>
      </c>
      <c r="E1904">
        <v>0.7</v>
      </c>
      <c r="F1904">
        <v>16.850000000000001</v>
      </c>
      <c r="G1904">
        <v>16.34</v>
      </c>
    </row>
    <row r="1905" spans="1:7" x14ac:dyDescent="0.35">
      <c r="A1905" t="s">
        <v>25240</v>
      </c>
      <c r="B1905" t="s">
        <v>29373</v>
      </c>
      <c r="C1905">
        <v>8</v>
      </c>
      <c r="D1905">
        <v>45</v>
      </c>
      <c r="E1905">
        <v>0.7</v>
      </c>
      <c r="F1905">
        <v>119</v>
      </c>
      <c r="G1905">
        <v>119</v>
      </c>
    </row>
    <row r="1906" spans="1:7" x14ac:dyDescent="0.35">
      <c r="A1906" t="s">
        <v>25241</v>
      </c>
      <c r="B1906" t="s">
        <v>29374</v>
      </c>
      <c r="C1906">
        <v>8</v>
      </c>
      <c r="D1906">
        <v>45</v>
      </c>
      <c r="E1906">
        <v>0.7</v>
      </c>
      <c r="F1906">
        <v>145</v>
      </c>
      <c r="G1906">
        <v>145</v>
      </c>
    </row>
    <row r="1907" spans="1:7" x14ac:dyDescent="0.35">
      <c r="A1907" t="s">
        <v>25242</v>
      </c>
      <c r="B1907" t="s">
        <v>29375</v>
      </c>
      <c r="C1907">
        <v>8</v>
      </c>
      <c r="D1907">
        <v>45</v>
      </c>
      <c r="E1907">
        <v>0.7</v>
      </c>
      <c r="F1907">
        <v>59</v>
      </c>
      <c r="G1907">
        <v>59</v>
      </c>
    </row>
    <row r="1908" spans="1:7" x14ac:dyDescent="0.35">
      <c r="A1908" t="s">
        <v>25243</v>
      </c>
      <c r="B1908" t="s">
        <v>29376</v>
      </c>
      <c r="C1908">
        <v>6</v>
      </c>
      <c r="D1908">
        <v>40</v>
      </c>
      <c r="E1908">
        <v>0.7</v>
      </c>
      <c r="F1908">
        <v>10.5</v>
      </c>
      <c r="G1908">
        <v>10.5</v>
      </c>
    </row>
    <row r="1909" spans="1:7" x14ac:dyDescent="0.35">
      <c r="A1909" t="s">
        <v>25244</v>
      </c>
      <c r="B1909" t="s">
        <v>29377</v>
      </c>
      <c r="C1909">
        <v>6</v>
      </c>
      <c r="D1909">
        <v>43</v>
      </c>
      <c r="E1909">
        <v>0.7</v>
      </c>
      <c r="F1909">
        <v>72.849999999999994</v>
      </c>
      <c r="G1909">
        <v>72.849999999999994</v>
      </c>
    </row>
    <row r="1910" spans="1:7" x14ac:dyDescent="0.35">
      <c r="A1910" t="s">
        <v>25245</v>
      </c>
      <c r="B1910" t="s">
        <v>29378</v>
      </c>
      <c r="C1910">
        <v>6</v>
      </c>
      <c r="D1910">
        <v>46</v>
      </c>
      <c r="E1910">
        <v>0.7</v>
      </c>
      <c r="F1910">
        <v>32.85</v>
      </c>
      <c r="G1910">
        <v>31.86</v>
      </c>
    </row>
    <row r="1911" spans="1:7" x14ac:dyDescent="0.35">
      <c r="A1911" t="s">
        <v>25246</v>
      </c>
      <c r="B1911" t="s">
        <v>29379</v>
      </c>
      <c r="C1911">
        <v>6</v>
      </c>
      <c r="D1911">
        <v>63</v>
      </c>
      <c r="E1911">
        <v>0.7</v>
      </c>
      <c r="F1911">
        <v>12.95</v>
      </c>
      <c r="G1911">
        <v>12.56</v>
      </c>
    </row>
    <row r="1912" spans="1:7" x14ac:dyDescent="0.35">
      <c r="A1912" t="s">
        <v>25247</v>
      </c>
      <c r="B1912" t="s">
        <v>29379</v>
      </c>
      <c r="C1912">
        <v>6</v>
      </c>
      <c r="D1912">
        <v>63</v>
      </c>
      <c r="E1912">
        <v>0.7</v>
      </c>
      <c r="F1912">
        <v>11.95</v>
      </c>
      <c r="G1912">
        <v>11.59</v>
      </c>
    </row>
    <row r="1913" spans="1:7" x14ac:dyDescent="0.35">
      <c r="A1913" t="s">
        <v>25248</v>
      </c>
      <c r="B1913" t="s">
        <v>29380</v>
      </c>
      <c r="C1913">
        <v>6</v>
      </c>
      <c r="D1913">
        <v>40</v>
      </c>
      <c r="E1913">
        <v>0.7</v>
      </c>
      <c r="F1913">
        <v>7.15</v>
      </c>
      <c r="G1913">
        <v>6.94</v>
      </c>
    </row>
    <row r="1914" spans="1:7" x14ac:dyDescent="0.35">
      <c r="A1914" t="s">
        <v>25249</v>
      </c>
      <c r="B1914" t="s">
        <v>29381</v>
      </c>
      <c r="C1914">
        <v>6</v>
      </c>
      <c r="D1914">
        <v>40</v>
      </c>
      <c r="E1914">
        <v>0.7</v>
      </c>
      <c r="F1914">
        <v>10</v>
      </c>
      <c r="G1914">
        <v>10</v>
      </c>
    </row>
    <row r="1915" spans="1:7" x14ac:dyDescent="0.35">
      <c r="A1915" t="s">
        <v>25250</v>
      </c>
      <c r="B1915" t="s">
        <v>29382</v>
      </c>
      <c r="C1915">
        <v>12</v>
      </c>
      <c r="D1915">
        <v>40</v>
      </c>
      <c r="E1915">
        <v>0.7</v>
      </c>
      <c r="F1915">
        <v>3.75</v>
      </c>
      <c r="G1915">
        <v>3.64</v>
      </c>
    </row>
    <row r="1916" spans="1:7" x14ac:dyDescent="0.35">
      <c r="A1916" t="s">
        <v>25251</v>
      </c>
      <c r="B1916" t="s">
        <v>29383</v>
      </c>
      <c r="C1916">
        <v>12</v>
      </c>
      <c r="D1916">
        <v>46</v>
      </c>
      <c r="E1916">
        <v>0.7</v>
      </c>
      <c r="F1916">
        <v>6.55</v>
      </c>
      <c r="G1916">
        <v>6.35</v>
      </c>
    </row>
    <row r="1917" spans="1:7" x14ac:dyDescent="0.35">
      <c r="A1917" t="s">
        <v>25252</v>
      </c>
      <c r="B1917" t="s">
        <v>29384</v>
      </c>
      <c r="C1917">
        <v>6</v>
      </c>
      <c r="D1917">
        <v>46</v>
      </c>
      <c r="E1917">
        <v>0.7</v>
      </c>
      <c r="F1917">
        <v>6.95</v>
      </c>
      <c r="G1917">
        <v>6.74</v>
      </c>
    </row>
    <row r="1918" spans="1:7" x14ac:dyDescent="0.35">
      <c r="A1918" t="s">
        <v>25253</v>
      </c>
      <c r="B1918" t="s">
        <v>29385</v>
      </c>
      <c r="C1918">
        <v>12</v>
      </c>
      <c r="D1918">
        <v>40</v>
      </c>
      <c r="E1918">
        <v>0.7</v>
      </c>
      <c r="F1918">
        <v>3.15</v>
      </c>
      <c r="G1918">
        <v>3.06</v>
      </c>
    </row>
    <row r="1919" spans="1:7" x14ac:dyDescent="0.35">
      <c r="A1919" t="s">
        <v>25254</v>
      </c>
      <c r="B1919" t="s">
        <v>29386</v>
      </c>
      <c r="C1919">
        <v>6</v>
      </c>
      <c r="D1919">
        <v>42</v>
      </c>
      <c r="E1919">
        <v>0.7</v>
      </c>
      <c r="F1919">
        <v>2.15</v>
      </c>
      <c r="G1919">
        <v>2.04</v>
      </c>
    </row>
    <row r="1920" spans="1:7" x14ac:dyDescent="0.35">
      <c r="A1920" t="s">
        <v>25255</v>
      </c>
      <c r="B1920" t="s">
        <v>29387</v>
      </c>
      <c r="C1920">
        <v>6</v>
      </c>
      <c r="D1920">
        <v>43</v>
      </c>
      <c r="E1920">
        <v>0.7</v>
      </c>
      <c r="F1920">
        <v>19.850000000000001</v>
      </c>
      <c r="G1920">
        <v>19.25</v>
      </c>
    </row>
    <row r="1921" spans="1:7" x14ac:dyDescent="0.35">
      <c r="A1921" t="s">
        <v>25256</v>
      </c>
      <c r="B1921" t="s">
        <v>29388</v>
      </c>
      <c r="C1921">
        <v>6</v>
      </c>
      <c r="D1921">
        <v>40</v>
      </c>
      <c r="E1921">
        <v>0.7</v>
      </c>
      <c r="F1921">
        <v>18.95</v>
      </c>
      <c r="G1921">
        <v>18.95</v>
      </c>
    </row>
    <row r="1922" spans="1:7" x14ac:dyDescent="0.35">
      <c r="A1922" t="s">
        <v>25257</v>
      </c>
      <c r="B1922" t="s">
        <v>29389</v>
      </c>
      <c r="C1922">
        <v>6</v>
      </c>
      <c r="D1922">
        <v>41.7</v>
      </c>
      <c r="E1922">
        <v>0.5</v>
      </c>
      <c r="F1922">
        <v>14</v>
      </c>
      <c r="G1922">
        <v>14</v>
      </c>
    </row>
    <row r="1923" spans="1:7" x14ac:dyDescent="0.35">
      <c r="A1923" t="s">
        <v>25258</v>
      </c>
      <c r="B1923" t="s">
        <v>29390</v>
      </c>
      <c r="C1923">
        <v>6</v>
      </c>
      <c r="D1923">
        <v>46</v>
      </c>
      <c r="E1923">
        <v>0.5</v>
      </c>
      <c r="F1923">
        <v>10.75</v>
      </c>
      <c r="G1923">
        <v>10.43</v>
      </c>
    </row>
    <row r="1924" spans="1:7" x14ac:dyDescent="0.35">
      <c r="A1924" t="s">
        <v>25259</v>
      </c>
      <c r="B1924" t="s">
        <v>29391</v>
      </c>
      <c r="C1924">
        <v>6</v>
      </c>
      <c r="D1924">
        <v>46</v>
      </c>
      <c r="E1924">
        <v>1</v>
      </c>
      <c r="F1924">
        <v>16.95</v>
      </c>
      <c r="G1924">
        <v>16.100000000000001</v>
      </c>
    </row>
    <row r="1925" spans="1:7" x14ac:dyDescent="0.35">
      <c r="A1925" t="s">
        <v>25260</v>
      </c>
      <c r="B1925" t="s">
        <v>29392</v>
      </c>
      <c r="C1925">
        <v>6</v>
      </c>
      <c r="D1925">
        <v>40</v>
      </c>
      <c r="E1925">
        <v>0.5</v>
      </c>
      <c r="F1925">
        <v>11.25</v>
      </c>
      <c r="G1925">
        <v>10.91</v>
      </c>
    </row>
    <row r="1926" spans="1:7" x14ac:dyDescent="0.35">
      <c r="A1926" t="s">
        <v>25261</v>
      </c>
      <c r="B1926" t="s">
        <v>29393</v>
      </c>
      <c r="C1926">
        <v>6</v>
      </c>
      <c r="D1926">
        <v>42</v>
      </c>
      <c r="E1926">
        <v>0.5</v>
      </c>
      <c r="F1926">
        <v>11.75</v>
      </c>
      <c r="G1926">
        <v>11.4</v>
      </c>
    </row>
    <row r="1927" spans="1:7" x14ac:dyDescent="0.35">
      <c r="A1927" t="s">
        <v>25262</v>
      </c>
      <c r="B1927" t="s">
        <v>29394</v>
      </c>
      <c r="C1927">
        <v>6</v>
      </c>
      <c r="D1927">
        <v>42.5</v>
      </c>
      <c r="E1927">
        <v>0.7</v>
      </c>
      <c r="F1927">
        <v>13.65</v>
      </c>
      <c r="G1927">
        <v>13.24</v>
      </c>
    </row>
    <row r="1928" spans="1:7" x14ac:dyDescent="0.35">
      <c r="A1928" t="s">
        <v>25263</v>
      </c>
      <c r="B1928" t="s">
        <v>29395</v>
      </c>
      <c r="C1928">
        <v>6</v>
      </c>
      <c r="D1928">
        <v>17.5</v>
      </c>
      <c r="E1928">
        <v>0.75</v>
      </c>
      <c r="F1928">
        <v>5.95</v>
      </c>
      <c r="G1928">
        <v>5.77</v>
      </c>
    </row>
    <row r="1929" spans="1:7" x14ac:dyDescent="0.35">
      <c r="A1929" t="s">
        <v>25264</v>
      </c>
      <c r="B1929" t="s">
        <v>29396</v>
      </c>
      <c r="C1929">
        <v>6</v>
      </c>
      <c r="D1929">
        <v>40</v>
      </c>
      <c r="E1929">
        <v>0.7</v>
      </c>
      <c r="F1929">
        <v>12.45</v>
      </c>
      <c r="G1929">
        <v>12.08</v>
      </c>
    </row>
    <row r="1930" spans="1:7" x14ac:dyDescent="0.35">
      <c r="A1930" t="s">
        <v>25265</v>
      </c>
      <c r="B1930" t="s">
        <v>29397</v>
      </c>
      <c r="C1930">
        <v>6</v>
      </c>
      <c r="D1930">
        <v>47</v>
      </c>
      <c r="E1930">
        <v>0.7</v>
      </c>
      <c r="F1930">
        <v>11.75</v>
      </c>
      <c r="G1930">
        <v>11.75</v>
      </c>
    </row>
    <row r="1931" spans="1:7" x14ac:dyDescent="0.35">
      <c r="A1931" t="s">
        <v>25266</v>
      </c>
      <c r="B1931" t="s">
        <v>29398</v>
      </c>
      <c r="C1931">
        <v>6</v>
      </c>
      <c r="D1931">
        <v>40</v>
      </c>
      <c r="E1931">
        <v>1</v>
      </c>
      <c r="F1931">
        <v>8.15</v>
      </c>
      <c r="G1931">
        <v>7.91</v>
      </c>
    </row>
    <row r="1932" spans="1:7" x14ac:dyDescent="0.35">
      <c r="A1932" t="s">
        <v>25267</v>
      </c>
      <c r="B1932" t="s">
        <v>29399</v>
      </c>
      <c r="C1932">
        <v>6</v>
      </c>
      <c r="D1932">
        <v>40</v>
      </c>
      <c r="E1932">
        <v>1</v>
      </c>
      <c r="F1932">
        <v>26.95</v>
      </c>
      <c r="G1932">
        <v>26.14</v>
      </c>
    </row>
    <row r="1933" spans="1:7" x14ac:dyDescent="0.35">
      <c r="A1933" t="s">
        <v>25268</v>
      </c>
      <c r="B1933" t="s">
        <v>29400</v>
      </c>
      <c r="C1933">
        <v>1</v>
      </c>
      <c r="D1933">
        <v>40</v>
      </c>
      <c r="E1933">
        <v>0.5</v>
      </c>
      <c r="F1933">
        <v>1498.75</v>
      </c>
      <c r="G1933">
        <v>1453.79</v>
      </c>
    </row>
    <row r="1934" spans="1:7" x14ac:dyDescent="0.35">
      <c r="A1934" t="s">
        <v>25269</v>
      </c>
      <c r="B1934" t="s">
        <v>29401</v>
      </c>
      <c r="C1934">
        <v>6</v>
      </c>
      <c r="D1934">
        <v>45</v>
      </c>
      <c r="E1934">
        <v>0.7</v>
      </c>
      <c r="F1934">
        <v>22.15</v>
      </c>
      <c r="G1934">
        <v>22.15</v>
      </c>
    </row>
    <row r="1935" spans="1:7" x14ac:dyDescent="0.35">
      <c r="A1935" t="s">
        <v>25270</v>
      </c>
      <c r="B1935" t="s">
        <v>29402</v>
      </c>
      <c r="C1935">
        <v>3</v>
      </c>
      <c r="D1935">
        <v>40</v>
      </c>
      <c r="E1935">
        <v>0.7</v>
      </c>
      <c r="F1935">
        <v>259</v>
      </c>
      <c r="G1935">
        <v>259</v>
      </c>
    </row>
    <row r="1936" spans="1:7" x14ac:dyDescent="0.35">
      <c r="A1936" t="s">
        <v>25271</v>
      </c>
      <c r="B1936" t="s">
        <v>29403</v>
      </c>
      <c r="C1936">
        <v>6</v>
      </c>
      <c r="D1936">
        <v>40</v>
      </c>
      <c r="E1936">
        <v>0.7</v>
      </c>
      <c r="F1936">
        <v>24.65</v>
      </c>
      <c r="G1936">
        <v>23.91</v>
      </c>
    </row>
    <row r="1937" spans="1:7" x14ac:dyDescent="0.35">
      <c r="A1937" t="s">
        <v>25272</v>
      </c>
      <c r="B1937" t="s">
        <v>29404</v>
      </c>
      <c r="C1937">
        <v>6</v>
      </c>
      <c r="D1937">
        <v>40</v>
      </c>
      <c r="E1937">
        <v>0.7</v>
      </c>
      <c r="F1937">
        <v>23.55</v>
      </c>
      <c r="G1937">
        <v>22.84</v>
      </c>
    </row>
    <row r="1938" spans="1:7" x14ac:dyDescent="0.35">
      <c r="A1938" t="s">
        <v>25273</v>
      </c>
      <c r="B1938" t="s">
        <v>29405</v>
      </c>
      <c r="C1938">
        <v>6</v>
      </c>
      <c r="D1938">
        <v>40</v>
      </c>
      <c r="E1938">
        <v>0.7</v>
      </c>
      <c r="F1938">
        <v>28.35</v>
      </c>
      <c r="G1938">
        <v>27.5</v>
      </c>
    </row>
    <row r="1939" spans="1:7" x14ac:dyDescent="0.35">
      <c r="A1939" t="s">
        <v>25274</v>
      </c>
      <c r="B1939" t="s">
        <v>29406</v>
      </c>
      <c r="C1939">
        <v>6</v>
      </c>
      <c r="D1939">
        <v>40</v>
      </c>
      <c r="E1939">
        <v>0.7</v>
      </c>
      <c r="F1939">
        <v>27</v>
      </c>
      <c r="G1939">
        <v>27</v>
      </c>
    </row>
    <row r="1940" spans="1:7" x14ac:dyDescent="0.35">
      <c r="A1940" t="s">
        <v>25275</v>
      </c>
      <c r="B1940" t="s">
        <v>29407</v>
      </c>
      <c r="C1940">
        <v>6</v>
      </c>
      <c r="D1940">
        <v>55</v>
      </c>
      <c r="E1940">
        <v>0.7</v>
      </c>
      <c r="F1940">
        <v>24</v>
      </c>
      <c r="G1940">
        <v>24</v>
      </c>
    </row>
    <row r="1941" spans="1:7" x14ac:dyDescent="0.35">
      <c r="A1941" t="s">
        <v>25276</v>
      </c>
      <c r="B1941" t="s">
        <v>29408</v>
      </c>
      <c r="C1941">
        <v>6</v>
      </c>
      <c r="D1941">
        <v>42</v>
      </c>
      <c r="E1941">
        <v>0.7</v>
      </c>
      <c r="F1941">
        <v>19.850000000000001</v>
      </c>
      <c r="G1941">
        <v>19.25</v>
      </c>
    </row>
    <row r="1942" spans="1:7" x14ac:dyDescent="0.35">
      <c r="A1942" t="s">
        <v>25277</v>
      </c>
      <c r="B1942" t="s">
        <v>29409</v>
      </c>
      <c r="C1942">
        <v>6</v>
      </c>
      <c r="D1942">
        <v>40</v>
      </c>
      <c r="E1942">
        <v>0.7</v>
      </c>
      <c r="F1942">
        <v>10.15</v>
      </c>
      <c r="G1942">
        <v>9.85</v>
      </c>
    </row>
    <row r="1943" spans="1:7" x14ac:dyDescent="0.35">
      <c r="A1943" t="s">
        <v>25278</v>
      </c>
      <c r="B1943" t="s">
        <v>29410</v>
      </c>
      <c r="C1943">
        <v>6</v>
      </c>
      <c r="D1943">
        <v>41.2</v>
      </c>
      <c r="E1943">
        <v>0.7</v>
      </c>
      <c r="F1943">
        <v>9.9499999999999993</v>
      </c>
      <c r="G1943">
        <v>9.65</v>
      </c>
    </row>
    <row r="1944" spans="1:7" x14ac:dyDescent="0.35">
      <c r="A1944" t="s">
        <v>25279</v>
      </c>
      <c r="B1944" t="s">
        <v>29411</v>
      </c>
      <c r="C1944">
        <v>6</v>
      </c>
      <c r="D1944">
        <v>50</v>
      </c>
      <c r="E1944">
        <v>0.7</v>
      </c>
      <c r="F1944">
        <v>18.649999999999999</v>
      </c>
      <c r="G1944">
        <v>18.09</v>
      </c>
    </row>
    <row r="1945" spans="1:7" x14ac:dyDescent="0.35">
      <c r="A1945" t="s">
        <v>25280</v>
      </c>
      <c r="B1945" t="s">
        <v>29412</v>
      </c>
      <c r="C1945">
        <v>6</v>
      </c>
      <c r="D1945">
        <v>40</v>
      </c>
      <c r="E1945">
        <v>0.7</v>
      </c>
      <c r="F1945">
        <v>13.35</v>
      </c>
      <c r="G1945">
        <v>12.68</v>
      </c>
    </row>
    <row r="1946" spans="1:7" x14ac:dyDescent="0.35">
      <c r="A1946" t="s">
        <v>25281</v>
      </c>
      <c r="B1946" t="s">
        <v>29413</v>
      </c>
      <c r="C1946">
        <v>6</v>
      </c>
      <c r="D1946">
        <v>41.4</v>
      </c>
      <c r="E1946">
        <v>0.7</v>
      </c>
      <c r="F1946">
        <v>10.95</v>
      </c>
      <c r="G1946">
        <v>10.62</v>
      </c>
    </row>
    <row r="1947" spans="1:7" x14ac:dyDescent="0.35">
      <c r="A1947" t="s">
        <v>25282</v>
      </c>
      <c r="B1947" t="s">
        <v>29414</v>
      </c>
      <c r="C1947">
        <v>6</v>
      </c>
      <c r="D1947">
        <v>25</v>
      </c>
      <c r="E1947">
        <v>0.7</v>
      </c>
      <c r="F1947">
        <v>12</v>
      </c>
      <c r="G1947">
        <v>12</v>
      </c>
    </row>
    <row r="1948" spans="1:7" x14ac:dyDescent="0.35">
      <c r="A1948" t="s">
        <v>25283</v>
      </c>
      <c r="B1948" t="s">
        <v>29415</v>
      </c>
      <c r="C1948">
        <v>6</v>
      </c>
      <c r="D1948">
        <v>57</v>
      </c>
      <c r="E1948">
        <v>0.7</v>
      </c>
      <c r="F1948">
        <v>12.65</v>
      </c>
      <c r="G1948">
        <v>12.27</v>
      </c>
    </row>
    <row r="1949" spans="1:7" x14ac:dyDescent="0.35">
      <c r="A1949" t="s">
        <v>25284</v>
      </c>
      <c r="B1949" t="s">
        <v>29416</v>
      </c>
      <c r="C1949">
        <v>6</v>
      </c>
      <c r="D1949">
        <v>26</v>
      </c>
      <c r="E1949">
        <v>0.7</v>
      </c>
      <c r="F1949">
        <v>11.95</v>
      </c>
      <c r="G1949">
        <v>11.59</v>
      </c>
    </row>
    <row r="1950" spans="1:7" x14ac:dyDescent="0.35">
      <c r="A1950" t="s">
        <v>25285</v>
      </c>
      <c r="B1950" t="s">
        <v>29417</v>
      </c>
      <c r="C1950">
        <v>6</v>
      </c>
      <c r="D1950">
        <v>26.4</v>
      </c>
      <c r="E1950">
        <v>0.7</v>
      </c>
      <c r="F1950">
        <v>11</v>
      </c>
      <c r="G1950">
        <v>11</v>
      </c>
    </row>
    <row r="1951" spans="1:7" x14ac:dyDescent="0.35">
      <c r="A1951" t="s">
        <v>25286</v>
      </c>
      <c r="B1951" t="s">
        <v>29418</v>
      </c>
      <c r="C1951">
        <v>6</v>
      </c>
      <c r="D1951">
        <v>49.3</v>
      </c>
      <c r="E1951">
        <v>0.7</v>
      </c>
      <c r="F1951">
        <v>34.85</v>
      </c>
      <c r="G1951">
        <v>33.799999999999997</v>
      </c>
    </row>
    <row r="1952" spans="1:7" x14ac:dyDescent="0.35">
      <c r="A1952" t="s">
        <v>25287</v>
      </c>
      <c r="B1952" t="s">
        <v>29419</v>
      </c>
      <c r="C1952">
        <v>12</v>
      </c>
      <c r="D1952">
        <v>40</v>
      </c>
      <c r="E1952">
        <v>1</v>
      </c>
      <c r="F1952">
        <v>6.15</v>
      </c>
      <c r="G1952">
        <v>5.97</v>
      </c>
    </row>
    <row r="1953" spans="1:7" x14ac:dyDescent="0.35">
      <c r="A1953" t="s">
        <v>25288</v>
      </c>
      <c r="B1953" t="s">
        <v>29420</v>
      </c>
      <c r="C1953">
        <v>6</v>
      </c>
      <c r="D1953">
        <v>50</v>
      </c>
      <c r="E1953">
        <v>0.7</v>
      </c>
      <c r="F1953">
        <v>41.95</v>
      </c>
      <c r="G1953">
        <v>40.69</v>
      </c>
    </row>
    <row r="1954" spans="1:7" x14ac:dyDescent="0.35">
      <c r="A1954" t="s">
        <v>25289</v>
      </c>
      <c r="B1954" t="s">
        <v>29421</v>
      </c>
      <c r="C1954">
        <v>6</v>
      </c>
      <c r="D1954">
        <v>42</v>
      </c>
      <c r="E1954">
        <v>0.7</v>
      </c>
      <c r="F1954">
        <v>36.65</v>
      </c>
      <c r="G1954">
        <v>35.549999999999997</v>
      </c>
    </row>
    <row r="1955" spans="1:7" x14ac:dyDescent="0.35">
      <c r="A1955" t="s">
        <v>25290</v>
      </c>
      <c r="B1955" t="s">
        <v>29422</v>
      </c>
      <c r="C1955">
        <v>6</v>
      </c>
      <c r="D1955">
        <v>43</v>
      </c>
      <c r="E1955">
        <v>0.7</v>
      </c>
      <c r="F1955">
        <v>36.85</v>
      </c>
      <c r="G1955">
        <v>35.74</v>
      </c>
    </row>
    <row r="1956" spans="1:7" x14ac:dyDescent="0.35">
      <c r="A1956" t="s">
        <v>25291</v>
      </c>
      <c r="B1956" t="s">
        <v>29423</v>
      </c>
      <c r="C1956">
        <v>6</v>
      </c>
      <c r="D1956">
        <v>40</v>
      </c>
      <c r="E1956">
        <v>0.7</v>
      </c>
      <c r="F1956">
        <v>20.75</v>
      </c>
      <c r="G1956">
        <v>20.13</v>
      </c>
    </row>
    <row r="1957" spans="1:7" x14ac:dyDescent="0.35">
      <c r="A1957" t="s">
        <v>25292</v>
      </c>
      <c r="B1957" t="s">
        <v>29424</v>
      </c>
      <c r="C1957">
        <v>6</v>
      </c>
      <c r="D1957">
        <v>41.6</v>
      </c>
      <c r="E1957">
        <v>0.7</v>
      </c>
      <c r="F1957">
        <v>20.45</v>
      </c>
      <c r="G1957">
        <v>19.84</v>
      </c>
    </row>
    <row r="1958" spans="1:7" x14ac:dyDescent="0.35">
      <c r="A1958" t="s">
        <v>25293</v>
      </c>
      <c r="B1958" t="s">
        <v>29425</v>
      </c>
      <c r="C1958">
        <v>6</v>
      </c>
      <c r="D1958">
        <v>41.3</v>
      </c>
      <c r="E1958">
        <v>0.7</v>
      </c>
      <c r="F1958">
        <v>21.25</v>
      </c>
      <c r="G1958">
        <v>20.61</v>
      </c>
    </row>
    <row r="1959" spans="1:7" x14ac:dyDescent="0.35">
      <c r="A1959" t="s">
        <v>25294</v>
      </c>
      <c r="B1959" t="s">
        <v>29426</v>
      </c>
      <c r="C1959">
        <v>6</v>
      </c>
      <c r="D1959">
        <v>40</v>
      </c>
      <c r="E1959">
        <v>0.7</v>
      </c>
      <c r="F1959">
        <v>7.25</v>
      </c>
      <c r="G1959">
        <v>7.03</v>
      </c>
    </row>
    <row r="1960" spans="1:7" x14ac:dyDescent="0.35">
      <c r="A1960" t="s">
        <v>25295</v>
      </c>
      <c r="B1960" t="s">
        <v>29427</v>
      </c>
      <c r="C1960">
        <v>6</v>
      </c>
      <c r="D1960">
        <v>40</v>
      </c>
      <c r="E1960">
        <v>0.7</v>
      </c>
      <c r="F1960">
        <v>12.35</v>
      </c>
      <c r="G1960">
        <v>11.73</v>
      </c>
    </row>
    <row r="1961" spans="1:7" x14ac:dyDescent="0.35">
      <c r="A1961" t="s">
        <v>25296</v>
      </c>
      <c r="B1961" t="s">
        <v>29428</v>
      </c>
      <c r="C1961">
        <v>6</v>
      </c>
      <c r="D1961">
        <v>46.2</v>
      </c>
      <c r="E1961">
        <v>0.7</v>
      </c>
      <c r="F1961">
        <v>61.45</v>
      </c>
      <c r="G1961">
        <v>59.61</v>
      </c>
    </row>
    <row r="1962" spans="1:7" x14ac:dyDescent="0.35">
      <c r="A1962" t="s">
        <v>25297</v>
      </c>
      <c r="B1962" t="s">
        <v>29429</v>
      </c>
      <c r="C1962">
        <v>6</v>
      </c>
      <c r="D1962">
        <v>46.3</v>
      </c>
      <c r="E1962">
        <v>0.5</v>
      </c>
      <c r="F1962">
        <v>24.75</v>
      </c>
      <c r="G1962">
        <v>24.01</v>
      </c>
    </row>
    <row r="1963" spans="1:7" x14ac:dyDescent="0.35">
      <c r="A1963" t="s">
        <v>25298</v>
      </c>
      <c r="B1963" t="s">
        <v>29430</v>
      </c>
      <c r="C1963">
        <v>6</v>
      </c>
      <c r="D1963">
        <v>47</v>
      </c>
      <c r="E1963">
        <v>0.5</v>
      </c>
      <c r="F1963">
        <v>15.75</v>
      </c>
      <c r="G1963">
        <v>15.28</v>
      </c>
    </row>
    <row r="1964" spans="1:7" x14ac:dyDescent="0.35">
      <c r="A1964" t="s">
        <v>25299</v>
      </c>
      <c r="B1964" t="s">
        <v>29431</v>
      </c>
      <c r="C1964">
        <v>6</v>
      </c>
      <c r="D1964">
        <v>48</v>
      </c>
      <c r="E1964">
        <v>0.7</v>
      </c>
      <c r="F1964">
        <v>27.45</v>
      </c>
      <c r="G1964">
        <v>26.63</v>
      </c>
    </row>
    <row r="1965" spans="1:7" x14ac:dyDescent="0.35">
      <c r="A1965" t="s">
        <v>25300</v>
      </c>
      <c r="B1965" t="s">
        <v>29432</v>
      </c>
      <c r="C1965">
        <v>12</v>
      </c>
      <c r="D1965">
        <v>43.4</v>
      </c>
      <c r="E1965">
        <v>1</v>
      </c>
      <c r="F1965">
        <v>24.45</v>
      </c>
      <c r="G1965">
        <v>23.72</v>
      </c>
    </row>
    <row r="1966" spans="1:7" x14ac:dyDescent="0.35">
      <c r="A1966" t="s">
        <v>25301</v>
      </c>
      <c r="B1966" t="s">
        <v>29433</v>
      </c>
      <c r="C1966">
        <v>6</v>
      </c>
      <c r="D1966">
        <v>41.4</v>
      </c>
      <c r="E1966">
        <v>0.7</v>
      </c>
      <c r="F1966">
        <v>18.75</v>
      </c>
      <c r="G1966">
        <v>18.190000000000001</v>
      </c>
    </row>
    <row r="1967" spans="1:7" x14ac:dyDescent="0.35">
      <c r="A1967" t="s">
        <v>25302</v>
      </c>
      <c r="B1967" t="s">
        <v>29434</v>
      </c>
      <c r="C1967">
        <v>96</v>
      </c>
      <c r="D1967">
        <v>41.4</v>
      </c>
      <c r="E1967">
        <v>0.05</v>
      </c>
      <c r="F1967">
        <v>2.35</v>
      </c>
      <c r="G1967">
        <v>2.2799999999999998</v>
      </c>
    </row>
    <row r="1968" spans="1:7" x14ac:dyDescent="0.35">
      <c r="A1968" t="s">
        <v>25303</v>
      </c>
      <c r="B1968" t="s">
        <v>29435</v>
      </c>
      <c r="C1968">
        <v>12</v>
      </c>
      <c r="D1968">
        <v>41.4</v>
      </c>
      <c r="E1968">
        <v>0.35</v>
      </c>
      <c r="F1968">
        <v>10.55</v>
      </c>
      <c r="G1968">
        <v>10.23</v>
      </c>
    </row>
    <row r="1969" spans="1:7" x14ac:dyDescent="0.35">
      <c r="A1969" t="s">
        <v>25304</v>
      </c>
      <c r="B1969" t="s">
        <v>29436</v>
      </c>
      <c r="C1969">
        <v>6</v>
      </c>
      <c r="D1969">
        <v>41.4</v>
      </c>
      <c r="E1969">
        <v>0.7</v>
      </c>
      <c r="F1969">
        <v>18.45</v>
      </c>
      <c r="G1969">
        <v>18.45</v>
      </c>
    </row>
    <row r="1970" spans="1:7" x14ac:dyDescent="0.35">
      <c r="A1970" t="s">
        <v>25305</v>
      </c>
      <c r="B1970" t="s">
        <v>29437</v>
      </c>
      <c r="C1970">
        <v>6</v>
      </c>
      <c r="D1970">
        <v>41.4</v>
      </c>
      <c r="E1970">
        <v>1.75</v>
      </c>
      <c r="F1970">
        <v>46.25</v>
      </c>
      <c r="G1970">
        <v>44.86</v>
      </c>
    </row>
    <row r="1971" spans="1:7" x14ac:dyDescent="0.35">
      <c r="A1971" t="s">
        <v>25306</v>
      </c>
      <c r="B1971" t="s">
        <v>29438</v>
      </c>
      <c r="C1971">
        <v>96</v>
      </c>
      <c r="D1971">
        <v>44</v>
      </c>
      <c r="E1971">
        <v>0.05</v>
      </c>
      <c r="F1971">
        <v>2.25</v>
      </c>
      <c r="G1971">
        <v>2.1800000000000002</v>
      </c>
    </row>
    <row r="1972" spans="1:7" x14ac:dyDescent="0.35">
      <c r="A1972" t="s">
        <v>25307</v>
      </c>
      <c r="B1972" t="s">
        <v>29439</v>
      </c>
      <c r="C1972">
        <v>24</v>
      </c>
      <c r="D1972">
        <v>44</v>
      </c>
      <c r="E1972">
        <v>0.2</v>
      </c>
      <c r="F1972">
        <v>5.95</v>
      </c>
      <c r="G1972">
        <v>5.77</v>
      </c>
    </row>
    <row r="1973" spans="1:7" x14ac:dyDescent="0.35">
      <c r="A1973" t="s">
        <v>25308</v>
      </c>
      <c r="B1973" t="s">
        <v>29440</v>
      </c>
      <c r="C1973">
        <v>6</v>
      </c>
      <c r="D1973">
        <v>43.4</v>
      </c>
      <c r="E1973">
        <v>0.7</v>
      </c>
      <c r="F1973">
        <v>20.45</v>
      </c>
      <c r="G1973">
        <v>19.84</v>
      </c>
    </row>
    <row r="1974" spans="1:7" x14ac:dyDescent="0.35">
      <c r="A1974" t="s">
        <v>25309</v>
      </c>
      <c r="B1974" t="s">
        <v>29441</v>
      </c>
      <c r="C1974">
        <v>6</v>
      </c>
      <c r="D1974">
        <v>43.4</v>
      </c>
      <c r="E1974">
        <v>0.7</v>
      </c>
      <c r="F1974">
        <v>20</v>
      </c>
      <c r="G1974">
        <v>20</v>
      </c>
    </row>
    <row r="1975" spans="1:7" x14ac:dyDescent="0.35">
      <c r="A1975" t="s">
        <v>25310</v>
      </c>
      <c r="B1975" t="s">
        <v>29442</v>
      </c>
      <c r="C1975">
        <v>6</v>
      </c>
      <c r="D1975">
        <v>43.4</v>
      </c>
      <c r="E1975">
        <v>0.7</v>
      </c>
      <c r="F1975">
        <v>20</v>
      </c>
      <c r="G1975">
        <v>20</v>
      </c>
    </row>
    <row r="1976" spans="1:7" x14ac:dyDescent="0.35">
      <c r="A1976" t="s">
        <v>25311</v>
      </c>
      <c r="B1976" t="s">
        <v>29443</v>
      </c>
      <c r="C1976">
        <v>6</v>
      </c>
      <c r="D1976">
        <v>44</v>
      </c>
      <c r="E1976">
        <v>0.5</v>
      </c>
      <c r="F1976">
        <v>19.75</v>
      </c>
      <c r="G1976">
        <v>19.16</v>
      </c>
    </row>
    <row r="1977" spans="1:7" x14ac:dyDescent="0.35">
      <c r="A1977" t="s">
        <v>25312</v>
      </c>
      <c r="B1977" t="s">
        <v>29444</v>
      </c>
      <c r="C1977">
        <v>6</v>
      </c>
      <c r="D1977">
        <v>40</v>
      </c>
      <c r="E1977">
        <v>1</v>
      </c>
      <c r="F1977">
        <v>92.85</v>
      </c>
      <c r="G1977">
        <v>92.85</v>
      </c>
    </row>
    <row r="1978" spans="1:7" x14ac:dyDescent="0.35">
      <c r="A1978" t="s">
        <v>25313</v>
      </c>
      <c r="B1978" t="s">
        <v>29445</v>
      </c>
      <c r="C1978">
        <v>3</v>
      </c>
      <c r="D1978">
        <v>40</v>
      </c>
      <c r="E1978">
        <v>0.7</v>
      </c>
      <c r="F1978">
        <v>814.75</v>
      </c>
      <c r="G1978">
        <v>790.31</v>
      </c>
    </row>
    <row r="1979" spans="1:7" x14ac:dyDescent="0.35">
      <c r="A1979" t="s">
        <v>25314</v>
      </c>
      <c r="B1979" t="s">
        <v>29446</v>
      </c>
      <c r="C1979">
        <v>12</v>
      </c>
      <c r="D1979">
        <v>40</v>
      </c>
      <c r="E1979">
        <v>0.05</v>
      </c>
      <c r="F1979">
        <v>4.75</v>
      </c>
      <c r="G1979">
        <v>4.51</v>
      </c>
    </row>
    <row r="1980" spans="1:7" x14ac:dyDescent="0.35">
      <c r="A1980" t="s">
        <v>25315</v>
      </c>
      <c r="B1980" t="s">
        <v>29447</v>
      </c>
      <c r="C1980">
        <v>12</v>
      </c>
      <c r="D1980">
        <v>40</v>
      </c>
      <c r="E1980">
        <v>1</v>
      </c>
      <c r="F1980">
        <v>48.75</v>
      </c>
      <c r="G1980">
        <v>47.29</v>
      </c>
    </row>
    <row r="1981" spans="1:7" x14ac:dyDescent="0.35">
      <c r="A1981" t="s">
        <v>25316</v>
      </c>
      <c r="B1981" t="s">
        <v>29448</v>
      </c>
      <c r="C1981">
        <v>3</v>
      </c>
      <c r="D1981">
        <v>45</v>
      </c>
      <c r="E1981">
        <v>0.7</v>
      </c>
      <c r="F1981">
        <v>15.45</v>
      </c>
      <c r="G1981">
        <v>14.99</v>
      </c>
    </row>
    <row r="1982" spans="1:7" x14ac:dyDescent="0.35">
      <c r="A1982" t="s">
        <v>23626</v>
      </c>
      <c r="B1982" t="s">
        <v>29449</v>
      </c>
      <c r="C1982">
        <v>6</v>
      </c>
      <c r="D1982">
        <v>45</v>
      </c>
      <c r="E1982">
        <v>0.7</v>
      </c>
      <c r="F1982">
        <v>8.85</v>
      </c>
      <c r="G1982">
        <v>8.58</v>
      </c>
    </row>
    <row r="1983" spans="1:7" x14ac:dyDescent="0.35">
      <c r="A1983" t="s">
        <v>25317</v>
      </c>
      <c r="B1983" t="s">
        <v>29450</v>
      </c>
      <c r="C1983">
        <v>6</v>
      </c>
      <c r="D1983">
        <v>45</v>
      </c>
      <c r="E1983">
        <v>0.7</v>
      </c>
      <c r="F1983">
        <v>9.4499999999999993</v>
      </c>
      <c r="G1983">
        <v>9.17</v>
      </c>
    </row>
    <row r="1984" spans="1:7" x14ac:dyDescent="0.35">
      <c r="A1984" t="s">
        <v>25318</v>
      </c>
      <c r="B1984" t="s">
        <v>29451</v>
      </c>
      <c r="C1984">
        <v>6</v>
      </c>
      <c r="D1984">
        <v>40</v>
      </c>
      <c r="E1984">
        <v>0.7</v>
      </c>
      <c r="F1984">
        <v>17.850000000000001</v>
      </c>
      <c r="G1984">
        <v>17.309999999999999</v>
      </c>
    </row>
    <row r="1985" spans="1:7" x14ac:dyDescent="0.35">
      <c r="A1985" t="s">
        <v>25319</v>
      </c>
      <c r="B1985" t="s">
        <v>29452</v>
      </c>
      <c r="C1985">
        <v>6</v>
      </c>
      <c r="D1985">
        <v>44</v>
      </c>
      <c r="E1985">
        <v>0.5</v>
      </c>
      <c r="F1985">
        <v>25.95</v>
      </c>
      <c r="G1985">
        <v>25.17</v>
      </c>
    </row>
    <row r="1986" spans="1:7" x14ac:dyDescent="0.35">
      <c r="A1986" t="s">
        <v>25320</v>
      </c>
      <c r="B1986" t="s">
        <v>29453</v>
      </c>
      <c r="C1986">
        <v>6</v>
      </c>
      <c r="D1986">
        <v>44</v>
      </c>
      <c r="E1986">
        <v>0.5</v>
      </c>
      <c r="F1986">
        <v>25.95</v>
      </c>
      <c r="G1986">
        <v>25.17</v>
      </c>
    </row>
    <row r="1987" spans="1:7" x14ac:dyDescent="0.35">
      <c r="A1987" t="s">
        <v>25321</v>
      </c>
      <c r="B1987" t="s">
        <v>29454</v>
      </c>
      <c r="C1987">
        <v>6</v>
      </c>
      <c r="D1987">
        <v>44</v>
      </c>
      <c r="E1987">
        <v>0.5</v>
      </c>
      <c r="F1987">
        <v>19.75</v>
      </c>
      <c r="G1987">
        <v>19.16</v>
      </c>
    </row>
    <row r="1988" spans="1:7" x14ac:dyDescent="0.35">
      <c r="A1988" t="s">
        <v>25322</v>
      </c>
      <c r="B1988" t="s">
        <v>29455</v>
      </c>
      <c r="C1988">
        <v>6</v>
      </c>
      <c r="D1988">
        <v>40</v>
      </c>
      <c r="E1988">
        <v>0.7</v>
      </c>
      <c r="F1988">
        <v>17.95</v>
      </c>
      <c r="G1988">
        <v>17.41</v>
      </c>
    </row>
    <row r="1989" spans="1:7" x14ac:dyDescent="0.35">
      <c r="A1989" t="s">
        <v>25323</v>
      </c>
      <c r="B1989" t="s">
        <v>29456</v>
      </c>
      <c r="C1989">
        <v>6</v>
      </c>
      <c r="D1989">
        <v>28</v>
      </c>
      <c r="E1989">
        <v>0.5</v>
      </c>
      <c r="F1989">
        <v>23.25</v>
      </c>
      <c r="G1989">
        <v>22.09</v>
      </c>
    </row>
    <row r="1990" spans="1:7" x14ac:dyDescent="0.35">
      <c r="A1990" t="s">
        <v>25324</v>
      </c>
      <c r="B1990" t="s">
        <v>29457</v>
      </c>
      <c r="C1990">
        <v>12</v>
      </c>
      <c r="D1990">
        <v>40.5</v>
      </c>
      <c r="E1990">
        <v>0.5</v>
      </c>
      <c r="F1990">
        <v>13.75</v>
      </c>
      <c r="G1990">
        <v>13.34</v>
      </c>
    </row>
    <row r="1991" spans="1:7" x14ac:dyDescent="0.35">
      <c r="A1991" t="s">
        <v>25325</v>
      </c>
      <c r="B1991" t="s">
        <v>29458</v>
      </c>
      <c r="C1991">
        <v>6</v>
      </c>
      <c r="D1991">
        <v>47</v>
      </c>
      <c r="E1991">
        <v>0.5</v>
      </c>
      <c r="F1991">
        <v>40.25</v>
      </c>
      <c r="G1991">
        <v>39.04</v>
      </c>
    </row>
    <row r="1992" spans="1:7" x14ac:dyDescent="0.35">
      <c r="A1992" t="s">
        <v>25326</v>
      </c>
      <c r="B1992" t="s">
        <v>29459</v>
      </c>
      <c r="C1992">
        <v>12</v>
      </c>
      <c r="D1992">
        <v>42</v>
      </c>
      <c r="E1992">
        <v>0.5</v>
      </c>
      <c r="F1992">
        <v>9.15</v>
      </c>
      <c r="G1992">
        <v>8.8800000000000008</v>
      </c>
    </row>
    <row r="1993" spans="1:7" x14ac:dyDescent="0.35">
      <c r="A1993" t="s">
        <v>25327</v>
      </c>
      <c r="B1993" t="s">
        <v>29460</v>
      </c>
      <c r="C1993">
        <v>6</v>
      </c>
      <c r="D1993">
        <v>42</v>
      </c>
      <c r="E1993">
        <v>0.5</v>
      </c>
      <c r="F1993">
        <v>16.850000000000001</v>
      </c>
      <c r="G1993">
        <v>16.34</v>
      </c>
    </row>
    <row r="1994" spans="1:7" x14ac:dyDescent="0.35">
      <c r="A1994" t="s">
        <v>25328</v>
      </c>
      <c r="B1994" t="s">
        <v>29461</v>
      </c>
      <c r="C1994">
        <v>6</v>
      </c>
      <c r="D1994">
        <v>30</v>
      </c>
      <c r="E1994">
        <v>0.5</v>
      </c>
      <c r="F1994">
        <v>29.45</v>
      </c>
      <c r="G1994">
        <v>28.57</v>
      </c>
    </row>
    <row r="1995" spans="1:7" x14ac:dyDescent="0.35">
      <c r="A1995" t="s">
        <v>25329</v>
      </c>
      <c r="B1995" t="s">
        <v>29462</v>
      </c>
      <c r="C1995">
        <v>6</v>
      </c>
      <c r="D1995">
        <v>40</v>
      </c>
      <c r="E1995">
        <v>0.7</v>
      </c>
      <c r="F1995">
        <v>26.95</v>
      </c>
      <c r="G1995">
        <v>26.14</v>
      </c>
    </row>
    <row r="1996" spans="1:7" x14ac:dyDescent="0.35">
      <c r="A1996" t="s">
        <v>25330</v>
      </c>
      <c r="B1996" t="s">
        <v>29463</v>
      </c>
      <c r="C1996">
        <v>36</v>
      </c>
      <c r="D1996">
        <v>35</v>
      </c>
      <c r="E1996">
        <v>0.2</v>
      </c>
      <c r="F1996">
        <v>1.95</v>
      </c>
      <c r="G1996">
        <v>1.89</v>
      </c>
    </row>
    <row r="1997" spans="1:7" x14ac:dyDescent="0.35">
      <c r="A1997" t="s">
        <v>25331</v>
      </c>
      <c r="B1997" t="s">
        <v>29464</v>
      </c>
      <c r="C1997">
        <v>6</v>
      </c>
      <c r="D1997">
        <v>35</v>
      </c>
      <c r="E1997">
        <v>0.7</v>
      </c>
      <c r="F1997">
        <v>4.1500000000000004</v>
      </c>
      <c r="G1997">
        <v>4.03</v>
      </c>
    </row>
    <row r="1998" spans="1:7" x14ac:dyDescent="0.35">
      <c r="A1998" t="s">
        <v>25332</v>
      </c>
      <c r="B1998" t="s">
        <v>29465</v>
      </c>
      <c r="C1998">
        <v>6</v>
      </c>
      <c r="D1998">
        <v>43</v>
      </c>
      <c r="E1998">
        <v>0.7</v>
      </c>
      <c r="F1998">
        <v>255.85</v>
      </c>
      <c r="G1998">
        <v>248.17</v>
      </c>
    </row>
    <row r="1999" spans="1:7" x14ac:dyDescent="0.35">
      <c r="A1999" t="s">
        <v>25333</v>
      </c>
      <c r="B1999" t="s">
        <v>29466</v>
      </c>
      <c r="C1999">
        <v>6</v>
      </c>
      <c r="D1999">
        <v>43</v>
      </c>
      <c r="E1999">
        <v>0.7</v>
      </c>
      <c r="F1999">
        <v>68.95</v>
      </c>
      <c r="G1999">
        <v>68.95</v>
      </c>
    </row>
    <row r="2000" spans="1:7" x14ac:dyDescent="0.35">
      <c r="A2000" t="s">
        <v>25334</v>
      </c>
      <c r="B2000" t="s">
        <v>29467</v>
      </c>
      <c r="C2000">
        <v>6</v>
      </c>
      <c r="D2000">
        <v>63</v>
      </c>
      <c r="E2000">
        <v>0.7</v>
      </c>
      <c r="F2000">
        <v>52.65</v>
      </c>
      <c r="G2000">
        <v>51.07</v>
      </c>
    </row>
    <row r="2001" spans="1:7" x14ac:dyDescent="0.35">
      <c r="A2001" t="s">
        <v>25335</v>
      </c>
      <c r="B2001" t="s">
        <v>29468</v>
      </c>
      <c r="C2001">
        <v>6</v>
      </c>
      <c r="D2001">
        <v>46</v>
      </c>
      <c r="E2001">
        <v>0.7</v>
      </c>
      <c r="F2001">
        <v>21.95</v>
      </c>
      <c r="G2001">
        <v>21.29</v>
      </c>
    </row>
    <row r="2002" spans="1:7" x14ac:dyDescent="0.35">
      <c r="A2002" t="s">
        <v>25336</v>
      </c>
      <c r="B2002" t="s">
        <v>29469</v>
      </c>
      <c r="C2002">
        <v>6</v>
      </c>
      <c r="D2002">
        <v>48</v>
      </c>
      <c r="E2002">
        <v>0.7</v>
      </c>
      <c r="F2002">
        <v>25.75</v>
      </c>
      <c r="G2002">
        <v>24.98</v>
      </c>
    </row>
    <row r="2003" spans="1:7" x14ac:dyDescent="0.35">
      <c r="A2003" t="s">
        <v>25337</v>
      </c>
      <c r="B2003" t="s">
        <v>29470</v>
      </c>
      <c r="C2003">
        <v>6</v>
      </c>
      <c r="D2003">
        <v>48</v>
      </c>
      <c r="E2003">
        <v>0.7</v>
      </c>
      <c r="F2003">
        <v>23.05</v>
      </c>
      <c r="G2003">
        <v>22.36</v>
      </c>
    </row>
    <row r="2004" spans="1:7" x14ac:dyDescent="0.35">
      <c r="A2004" t="s">
        <v>25338</v>
      </c>
      <c r="B2004" t="s">
        <v>29471</v>
      </c>
      <c r="C2004">
        <v>6</v>
      </c>
      <c r="D2004">
        <v>40</v>
      </c>
      <c r="E2004">
        <v>0.7</v>
      </c>
      <c r="F2004">
        <v>19.95</v>
      </c>
      <c r="G2004">
        <v>19.350000000000001</v>
      </c>
    </row>
    <row r="2005" spans="1:7" x14ac:dyDescent="0.35">
      <c r="A2005" t="s">
        <v>25339</v>
      </c>
      <c r="B2005" t="s">
        <v>29472</v>
      </c>
      <c r="C2005">
        <v>6</v>
      </c>
      <c r="D2005">
        <v>40</v>
      </c>
      <c r="E2005">
        <v>0.7</v>
      </c>
      <c r="F2005">
        <v>25.85</v>
      </c>
      <c r="G2005">
        <v>25.07</v>
      </c>
    </row>
    <row r="2006" spans="1:7" x14ac:dyDescent="0.35">
      <c r="A2006" t="s">
        <v>25340</v>
      </c>
      <c r="B2006" t="s">
        <v>29473</v>
      </c>
      <c r="C2006">
        <v>6</v>
      </c>
      <c r="D2006">
        <v>40</v>
      </c>
      <c r="E2006">
        <v>0.7</v>
      </c>
      <c r="F2006">
        <v>41.55</v>
      </c>
      <c r="G2006">
        <v>40.299999999999997</v>
      </c>
    </row>
    <row r="2007" spans="1:7" x14ac:dyDescent="0.35">
      <c r="A2007" t="s">
        <v>25341</v>
      </c>
      <c r="B2007" t="s">
        <v>29474</v>
      </c>
      <c r="C2007">
        <v>6</v>
      </c>
      <c r="D2007">
        <v>43.5</v>
      </c>
      <c r="E2007">
        <v>0.7</v>
      </c>
      <c r="F2007">
        <v>17.95</v>
      </c>
      <c r="G2007">
        <v>17.41</v>
      </c>
    </row>
    <row r="2008" spans="1:7" x14ac:dyDescent="0.35">
      <c r="A2008" t="s">
        <v>25342</v>
      </c>
      <c r="B2008" t="s">
        <v>29475</v>
      </c>
      <c r="C2008">
        <v>6</v>
      </c>
      <c r="D2008">
        <v>40</v>
      </c>
      <c r="E2008">
        <v>0.7</v>
      </c>
      <c r="F2008">
        <v>19.45</v>
      </c>
      <c r="G2008">
        <v>18.87</v>
      </c>
    </row>
    <row r="2009" spans="1:7" x14ac:dyDescent="0.35">
      <c r="A2009" t="s">
        <v>25343</v>
      </c>
      <c r="B2009" t="s">
        <v>29476</v>
      </c>
      <c r="C2009">
        <v>6</v>
      </c>
      <c r="D2009">
        <v>40</v>
      </c>
      <c r="E2009">
        <v>0.7</v>
      </c>
      <c r="F2009">
        <v>21.95</v>
      </c>
      <c r="G2009">
        <v>21.29</v>
      </c>
    </row>
    <row r="2010" spans="1:7" x14ac:dyDescent="0.35">
      <c r="A2010" t="s">
        <v>25344</v>
      </c>
      <c r="B2010" t="s">
        <v>29477</v>
      </c>
      <c r="C2010">
        <v>6</v>
      </c>
      <c r="D2010">
        <v>44</v>
      </c>
      <c r="E2010">
        <v>0.7</v>
      </c>
      <c r="F2010">
        <v>63.95</v>
      </c>
      <c r="G2010">
        <v>62.03</v>
      </c>
    </row>
    <row r="2011" spans="1:7" x14ac:dyDescent="0.35">
      <c r="A2011" t="s">
        <v>25345</v>
      </c>
      <c r="B2011" t="s">
        <v>29478</v>
      </c>
      <c r="C2011">
        <v>6</v>
      </c>
      <c r="D2011">
        <v>43</v>
      </c>
      <c r="E2011">
        <v>0.7</v>
      </c>
      <c r="F2011">
        <v>89.95</v>
      </c>
      <c r="G2011">
        <v>87.25</v>
      </c>
    </row>
    <row r="2012" spans="1:7" x14ac:dyDescent="0.35">
      <c r="A2012" t="s">
        <v>25346</v>
      </c>
      <c r="B2012" t="s">
        <v>29479</v>
      </c>
      <c r="C2012">
        <v>3</v>
      </c>
      <c r="D2012">
        <v>46</v>
      </c>
      <c r="E2012">
        <v>0.7</v>
      </c>
      <c r="F2012">
        <v>192</v>
      </c>
      <c r="G2012">
        <v>192</v>
      </c>
    </row>
    <row r="2013" spans="1:7" x14ac:dyDescent="0.35">
      <c r="A2013" t="s">
        <v>25347</v>
      </c>
      <c r="B2013" t="s">
        <v>29480</v>
      </c>
      <c r="C2013">
        <v>6</v>
      </c>
      <c r="D2013">
        <v>63.9</v>
      </c>
      <c r="E2013">
        <v>0.7</v>
      </c>
      <c r="F2013">
        <v>57.75</v>
      </c>
      <c r="G2013">
        <v>56.02</v>
      </c>
    </row>
    <row r="2014" spans="1:7" x14ac:dyDescent="0.35">
      <c r="A2014" t="s">
        <v>25348</v>
      </c>
      <c r="B2014" t="s">
        <v>29481</v>
      </c>
      <c r="C2014">
        <v>3</v>
      </c>
      <c r="D2014">
        <v>45.1</v>
      </c>
      <c r="E2014">
        <v>0.7</v>
      </c>
      <c r="F2014">
        <v>795</v>
      </c>
      <c r="G2014">
        <v>795</v>
      </c>
    </row>
    <row r="2015" spans="1:7" x14ac:dyDescent="0.35">
      <c r="A2015" t="s">
        <v>25349</v>
      </c>
      <c r="B2015" t="s">
        <v>29482</v>
      </c>
      <c r="C2015">
        <v>12</v>
      </c>
      <c r="D2015">
        <v>40</v>
      </c>
      <c r="E2015">
        <v>0.2</v>
      </c>
      <c r="F2015">
        <v>20.55</v>
      </c>
      <c r="G2015">
        <v>19.52</v>
      </c>
    </row>
    <row r="2016" spans="1:7" x14ac:dyDescent="0.35">
      <c r="A2016" t="s">
        <v>25350</v>
      </c>
      <c r="B2016" t="s">
        <v>29483</v>
      </c>
      <c r="C2016">
        <v>12</v>
      </c>
      <c r="D2016">
        <v>38</v>
      </c>
      <c r="E2016">
        <v>0.7</v>
      </c>
      <c r="F2016">
        <v>13.15</v>
      </c>
      <c r="G2016">
        <v>12.76</v>
      </c>
    </row>
    <row r="2017" spans="1:7" x14ac:dyDescent="0.35">
      <c r="A2017" t="s">
        <v>25351</v>
      </c>
      <c r="B2017" t="s">
        <v>29484</v>
      </c>
      <c r="C2017">
        <v>6</v>
      </c>
      <c r="D2017">
        <v>43</v>
      </c>
      <c r="E2017">
        <v>0.7</v>
      </c>
      <c r="F2017">
        <v>20.95</v>
      </c>
      <c r="G2017">
        <v>20.32</v>
      </c>
    </row>
    <row r="2018" spans="1:7" x14ac:dyDescent="0.35">
      <c r="A2018" t="s">
        <v>25352</v>
      </c>
      <c r="B2018" t="s">
        <v>29485</v>
      </c>
      <c r="C2018">
        <v>6</v>
      </c>
      <c r="D2018">
        <v>43</v>
      </c>
      <c r="E2018">
        <v>0.7</v>
      </c>
      <c r="F2018">
        <v>20.5</v>
      </c>
      <c r="G2018">
        <v>20.5</v>
      </c>
    </row>
    <row r="2019" spans="1:7" x14ac:dyDescent="0.35">
      <c r="A2019" t="s">
        <v>25353</v>
      </c>
      <c r="B2019" t="s">
        <v>29486</v>
      </c>
      <c r="C2019">
        <v>6</v>
      </c>
      <c r="D2019">
        <v>43</v>
      </c>
      <c r="E2019">
        <v>0.7</v>
      </c>
      <c r="F2019">
        <v>14.95</v>
      </c>
      <c r="G2019">
        <v>14.5</v>
      </c>
    </row>
    <row r="2020" spans="1:7" x14ac:dyDescent="0.35">
      <c r="A2020" t="s">
        <v>25354</v>
      </c>
      <c r="B2020" t="s">
        <v>29487</v>
      </c>
      <c r="C2020">
        <v>6</v>
      </c>
      <c r="D2020">
        <v>43</v>
      </c>
      <c r="E2020">
        <v>0.7</v>
      </c>
      <c r="F2020">
        <v>15.65</v>
      </c>
      <c r="G2020">
        <v>15.18</v>
      </c>
    </row>
    <row r="2021" spans="1:7" x14ac:dyDescent="0.35">
      <c r="A2021" t="s">
        <v>25355</v>
      </c>
      <c r="B2021" t="s">
        <v>29488</v>
      </c>
      <c r="C2021">
        <v>6</v>
      </c>
      <c r="D2021">
        <v>43</v>
      </c>
      <c r="E2021">
        <v>0.7</v>
      </c>
      <c r="F2021">
        <v>14.65</v>
      </c>
      <c r="G2021">
        <v>14.21</v>
      </c>
    </row>
    <row r="2022" spans="1:7" x14ac:dyDescent="0.35">
      <c r="A2022" t="s">
        <v>25356</v>
      </c>
      <c r="B2022" t="s">
        <v>29489</v>
      </c>
      <c r="C2022">
        <v>6</v>
      </c>
      <c r="D2022">
        <v>43</v>
      </c>
      <c r="E2022">
        <v>0.7</v>
      </c>
      <c r="F2022">
        <v>10.95</v>
      </c>
      <c r="G2022">
        <v>10.62</v>
      </c>
    </row>
    <row r="2023" spans="1:7" x14ac:dyDescent="0.35">
      <c r="A2023" t="s">
        <v>25357</v>
      </c>
      <c r="B2023" t="s">
        <v>29490</v>
      </c>
      <c r="C2023">
        <v>12</v>
      </c>
      <c r="D2023">
        <v>24</v>
      </c>
      <c r="E2023">
        <v>0.1</v>
      </c>
      <c r="F2023">
        <v>17.649999999999999</v>
      </c>
      <c r="G2023">
        <v>16.77</v>
      </c>
    </row>
    <row r="2024" spans="1:7" x14ac:dyDescent="0.35">
      <c r="A2024" t="s">
        <v>25358</v>
      </c>
      <c r="B2024" t="s">
        <v>29491</v>
      </c>
      <c r="C2024">
        <v>6</v>
      </c>
      <c r="D2024">
        <v>43</v>
      </c>
      <c r="E2024">
        <v>0.7</v>
      </c>
      <c r="F2024">
        <v>25.5</v>
      </c>
      <c r="G2024">
        <v>25.5</v>
      </c>
    </row>
    <row r="2025" spans="1:7" x14ac:dyDescent="0.35">
      <c r="A2025" t="s">
        <v>25359</v>
      </c>
      <c r="B2025" t="s">
        <v>29492</v>
      </c>
      <c r="C2025">
        <v>6</v>
      </c>
      <c r="D2025">
        <v>40</v>
      </c>
      <c r="E2025">
        <v>0.7</v>
      </c>
      <c r="F2025">
        <v>21.85</v>
      </c>
      <c r="G2025">
        <v>21.19</v>
      </c>
    </row>
    <row r="2026" spans="1:7" x14ac:dyDescent="0.35">
      <c r="A2026" t="s">
        <v>25360</v>
      </c>
      <c r="B2026" t="s">
        <v>29493</v>
      </c>
      <c r="C2026">
        <v>6</v>
      </c>
      <c r="D2026">
        <v>43</v>
      </c>
      <c r="E2026">
        <v>0.7</v>
      </c>
      <c r="F2026">
        <v>17.649999999999999</v>
      </c>
      <c r="G2026">
        <v>17.12</v>
      </c>
    </row>
    <row r="2027" spans="1:7" x14ac:dyDescent="0.35">
      <c r="A2027" t="s">
        <v>25361</v>
      </c>
      <c r="B2027" t="s">
        <v>29494</v>
      </c>
      <c r="C2027">
        <v>6</v>
      </c>
      <c r="D2027">
        <v>30</v>
      </c>
      <c r="E2027">
        <v>0.7</v>
      </c>
      <c r="F2027">
        <v>7</v>
      </c>
      <c r="G2027">
        <v>7</v>
      </c>
    </row>
    <row r="2028" spans="1:7" x14ac:dyDescent="0.35">
      <c r="A2028" t="s">
        <v>25362</v>
      </c>
      <c r="B2028" t="s">
        <v>29495</v>
      </c>
      <c r="C2028">
        <v>6</v>
      </c>
      <c r="D2028">
        <v>44</v>
      </c>
      <c r="E2028">
        <v>0.5</v>
      </c>
      <c r="F2028">
        <v>17.850000000000001</v>
      </c>
      <c r="G2028">
        <v>17.309999999999999</v>
      </c>
    </row>
    <row r="2029" spans="1:7" x14ac:dyDescent="0.35">
      <c r="A2029" t="s">
        <v>25363</v>
      </c>
      <c r="B2029" t="s">
        <v>29496</v>
      </c>
      <c r="C2029">
        <v>6</v>
      </c>
      <c r="D2029">
        <v>45</v>
      </c>
      <c r="E2029">
        <v>0.5</v>
      </c>
      <c r="F2029">
        <v>21.5</v>
      </c>
      <c r="G2029">
        <v>21.5</v>
      </c>
    </row>
    <row r="2030" spans="1:7" x14ac:dyDescent="0.35">
      <c r="A2030" t="s">
        <v>25364</v>
      </c>
      <c r="B2030" t="s">
        <v>29497</v>
      </c>
      <c r="C2030">
        <v>6</v>
      </c>
      <c r="D2030">
        <v>17</v>
      </c>
      <c r="E2030">
        <v>0.75</v>
      </c>
      <c r="F2030">
        <v>9.4499999999999993</v>
      </c>
      <c r="G2030">
        <v>9.17</v>
      </c>
    </row>
    <row r="2031" spans="1:7" x14ac:dyDescent="0.35">
      <c r="A2031" t="s">
        <v>25365</v>
      </c>
      <c r="B2031" t="s">
        <v>29498</v>
      </c>
      <c r="C2031">
        <v>6</v>
      </c>
      <c r="D2031">
        <v>17</v>
      </c>
      <c r="E2031">
        <v>0.75</v>
      </c>
      <c r="F2031">
        <v>7.5</v>
      </c>
      <c r="G2031">
        <v>7.5</v>
      </c>
    </row>
    <row r="2032" spans="1:7" x14ac:dyDescent="0.35">
      <c r="A2032" t="s">
        <v>25366</v>
      </c>
      <c r="B2032" t="s">
        <v>29499</v>
      </c>
      <c r="C2032">
        <v>6</v>
      </c>
      <c r="D2032">
        <v>17</v>
      </c>
      <c r="E2032">
        <v>0.75</v>
      </c>
      <c r="F2032">
        <v>8.5</v>
      </c>
      <c r="G2032">
        <v>8.5</v>
      </c>
    </row>
    <row r="2033" spans="1:7" x14ac:dyDescent="0.35">
      <c r="A2033" t="s">
        <v>25367</v>
      </c>
      <c r="B2033" t="s">
        <v>29500</v>
      </c>
      <c r="C2033">
        <v>6</v>
      </c>
      <c r="D2033">
        <v>40</v>
      </c>
      <c r="E2033">
        <v>0.5</v>
      </c>
      <c r="F2033">
        <v>19.350000000000001</v>
      </c>
      <c r="G2033">
        <v>18.77</v>
      </c>
    </row>
    <row r="2034" spans="1:7" x14ac:dyDescent="0.35">
      <c r="A2034" t="s">
        <v>25368</v>
      </c>
      <c r="B2034" t="s">
        <v>29501</v>
      </c>
      <c r="C2034">
        <v>6</v>
      </c>
      <c r="D2034">
        <v>17</v>
      </c>
      <c r="E2034">
        <v>0.7</v>
      </c>
      <c r="F2034">
        <v>12.45</v>
      </c>
      <c r="G2034">
        <v>12.08</v>
      </c>
    </row>
    <row r="2035" spans="1:7" x14ac:dyDescent="0.35">
      <c r="A2035" t="s">
        <v>25369</v>
      </c>
      <c r="B2035" t="s">
        <v>29502</v>
      </c>
      <c r="C2035">
        <v>6</v>
      </c>
      <c r="D2035">
        <v>40</v>
      </c>
      <c r="E2035">
        <v>0.7</v>
      </c>
      <c r="F2035">
        <v>6.5</v>
      </c>
      <c r="G2035">
        <v>6.5</v>
      </c>
    </row>
    <row r="2036" spans="1:7" x14ac:dyDescent="0.35">
      <c r="A2036" t="s">
        <v>25370</v>
      </c>
      <c r="B2036" t="s">
        <v>29503</v>
      </c>
      <c r="C2036">
        <v>6</v>
      </c>
      <c r="D2036">
        <v>50</v>
      </c>
      <c r="E2036">
        <v>0.7</v>
      </c>
      <c r="F2036">
        <v>8.85</v>
      </c>
      <c r="G2036">
        <v>8.58</v>
      </c>
    </row>
    <row r="2037" spans="1:7" x14ac:dyDescent="0.35">
      <c r="A2037" t="s">
        <v>25371</v>
      </c>
      <c r="B2037" t="s">
        <v>29504</v>
      </c>
      <c r="C2037">
        <v>6</v>
      </c>
      <c r="D2037">
        <v>50</v>
      </c>
      <c r="E2037">
        <v>1</v>
      </c>
      <c r="F2037">
        <v>6.55</v>
      </c>
      <c r="G2037">
        <v>6.35</v>
      </c>
    </row>
    <row r="2038" spans="1:7" x14ac:dyDescent="0.35">
      <c r="A2038" t="s">
        <v>25372</v>
      </c>
      <c r="B2038" t="s">
        <v>29505</v>
      </c>
      <c r="C2038">
        <v>6</v>
      </c>
      <c r="D2038">
        <v>55</v>
      </c>
      <c r="E2038">
        <v>1</v>
      </c>
      <c r="F2038">
        <v>9.4499999999999993</v>
      </c>
      <c r="G2038">
        <v>9.17</v>
      </c>
    </row>
    <row r="2039" spans="1:7" x14ac:dyDescent="0.35">
      <c r="A2039" t="s">
        <v>25373</v>
      </c>
      <c r="B2039" t="s">
        <v>29506</v>
      </c>
      <c r="C2039">
        <v>6</v>
      </c>
      <c r="D2039">
        <v>55</v>
      </c>
      <c r="E2039">
        <v>0.7</v>
      </c>
      <c r="F2039">
        <v>15.05</v>
      </c>
      <c r="G2039">
        <v>14.6</v>
      </c>
    </row>
    <row r="2040" spans="1:7" x14ac:dyDescent="0.35">
      <c r="A2040" t="s">
        <v>25374</v>
      </c>
      <c r="B2040" t="s">
        <v>29507</v>
      </c>
      <c r="C2040">
        <v>6</v>
      </c>
      <c r="D2040">
        <v>50</v>
      </c>
      <c r="E2040">
        <v>0.7</v>
      </c>
      <c r="F2040">
        <v>14</v>
      </c>
      <c r="G2040">
        <v>14</v>
      </c>
    </row>
    <row r="2041" spans="1:7" x14ac:dyDescent="0.35">
      <c r="A2041" t="s">
        <v>25375</v>
      </c>
      <c r="B2041" t="s">
        <v>29508</v>
      </c>
      <c r="C2041">
        <v>6</v>
      </c>
      <c r="D2041">
        <v>42</v>
      </c>
      <c r="E2041">
        <v>0.7</v>
      </c>
      <c r="F2041">
        <v>10.5</v>
      </c>
      <c r="G2041">
        <v>10.5</v>
      </c>
    </row>
    <row r="2042" spans="1:7" x14ac:dyDescent="0.35">
      <c r="A2042" t="s">
        <v>25376</v>
      </c>
      <c r="B2042" t="s">
        <v>29509</v>
      </c>
      <c r="C2042">
        <v>6</v>
      </c>
      <c r="D2042">
        <v>45</v>
      </c>
      <c r="E2042">
        <v>0.7</v>
      </c>
      <c r="F2042">
        <v>22.45</v>
      </c>
      <c r="G2042">
        <v>21.78</v>
      </c>
    </row>
    <row r="2043" spans="1:7" x14ac:dyDescent="0.35">
      <c r="A2043" t="s">
        <v>25377</v>
      </c>
      <c r="B2043" t="s">
        <v>29510</v>
      </c>
      <c r="C2043">
        <v>6</v>
      </c>
      <c r="D2043">
        <v>40</v>
      </c>
      <c r="E2043">
        <v>0.5</v>
      </c>
      <c r="F2043">
        <v>20.45</v>
      </c>
      <c r="G2043">
        <v>19.84</v>
      </c>
    </row>
    <row r="2044" spans="1:7" x14ac:dyDescent="0.35">
      <c r="A2044" t="s">
        <v>25378</v>
      </c>
      <c r="B2044" t="s">
        <v>29511</v>
      </c>
      <c r="C2044">
        <v>6</v>
      </c>
      <c r="D2044">
        <v>40</v>
      </c>
      <c r="E2044">
        <v>0.5</v>
      </c>
      <c r="F2044">
        <v>19</v>
      </c>
      <c r="G2044">
        <v>19</v>
      </c>
    </row>
    <row r="2045" spans="1:7" x14ac:dyDescent="0.35">
      <c r="A2045" t="s">
        <v>25379</v>
      </c>
      <c r="B2045" t="s">
        <v>29512</v>
      </c>
      <c r="C2045">
        <v>6</v>
      </c>
      <c r="D2045">
        <v>40</v>
      </c>
      <c r="E2045">
        <v>1</v>
      </c>
      <c r="F2045">
        <v>2.5</v>
      </c>
      <c r="G2045">
        <v>2.5</v>
      </c>
    </row>
    <row r="2046" spans="1:7" x14ac:dyDescent="0.35">
      <c r="A2046" t="s">
        <v>25380</v>
      </c>
      <c r="B2046" t="s">
        <v>29513</v>
      </c>
      <c r="C2046">
        <v>6</v>
      </c>
      <c r="D2046">
        <v>41</v>
      </c>
      <c r="E2046">
        <v>0.5</v>
      </c>
      <c r="F2046">
        <v>23.85</v>
      </c>
      <c r="G2046">
        <v>23.13</v>
      </c>
    </row>
    <row r="2047" spans="1:7" x14ac:dyDescent="0.35">
      <c r="A2047" t="s">
        <v>25381</v>
      </c>
      <c r="B2047" t="s">
        <v>29514</v>
      </c>
      <c r="C2047">
        <v>6</v>
      </c>
      <c r="D2047">
        <v>59</v>
      </c>
      <c r="E2047">
        <v>0.7</v>
      </c>
      <c r="F2047">
        <v>18</v>
      </c>
      <c r="G2047">
        <v>18</v>
      </c>
    </row>
    <row r="2048" spans="1:7" x14ac:dyDescent="0.35">
      <c r="A2048" t="s">
        <v>25382</v>
      </c>
      <c r="B2048" t="s">
        <v>29515</v>
      </c>
      <c r="C2048">
        <v>6</v>
      </c>
      <c r="D2048">
        <v>46</v>
      </c>
      <c r="E2048">
        <v>0.7</v>
      </c>
      <c r="F2048">
        <v>15</v>
      </c>
      <c r="G2048">
        <v>15</v>
      </c>
    </row>
    <row r="2049" spans="1:7" x14ac:dyDescent="0.35">
      <c r="A2049" t="s">
        <v>25383</v>
      </c>
      <c r="B2049" t="s">
        <v>29516</v>
      </c>
      <c r="C2049">
        <v>6</v>
      </c>
      <c r="D2049">
        <v>45</v>
      </c>
      <c r="E2049">
        <v>0.7</v>
      </c>
      <c r="F2049">
        <v>13.95</v>
      </c>
      <c r="G2049">
        <v>13.53</v>
      </c>
    </row>
    <row r="2050" spans="1:7" x14ac:dyDescent="0.35">
      <c r="A2050" t="s">
        <v>25384</v>
      </c>
      <c r="B2050" t="s">
        <v>29517</v>
      </c>
      <c r="C2050">
        <v>6</v>
      </c>
      <c r="D2050">
        <v>43</v>
      </c>
      <c r="E2050">
        <v>0.5</v>
      </c>
      <c r="F2050">
        <v>19.05</v>
      </c>
      <c r="G2050">
        <v>18.48</v>
      </c>
    </row>
    <row r="2051" spans="1:7" x14ac:dyDescent="0.35">
      <c r="A2051" t="s">
        <v>25385</v>
      </c>
      <c r="B2051" t="s">
        <v>29518</v>
      </c>
      <c r="C2051">
        <v>6</v>
      </c>
      <c r="D2051">
        <v>42.9</v>
      </c>
      <c r="E2051">
        <v>0.7</v>
      </c>
      <c r="F2051">
        <v>19.75</v>
      </c>
      <c r="G2051">
        <v>19.75</v>
      </c>
    </row>
    <row r="2052" spans="1:7" x14ac:dyDescent="0.35">
      <c r="A2052" t="s">
        <v>25386</v>
      </c>
      <c r="B2052" t="s">
        <v>29519</v>
      </c>
      <c r="C2052">
        <v>6</v>
      </c>
      <c r="D2052">
        <v>43.7</v>
      </c>
      <c r="E2052">
        <v>0.7</v>
      </c>
      <c r="F2052">
        <v>19.25</v>
      </c>
      <c r="G2052">
        <v>19.25</v>
      </c>
    </row>
    <row r="2053" spans="1:7" x14ac:dyDescent="0.35">
      <c r="A2053" t="s">
        <v>25387</v>
      </c>
      <c r="B2053" t="s">
        <v>29520</v>
      </c>
      <c r="C2053">
        <v>6</v>
      </c>
      <c r="D2053">
        <v>43</v>
      </c>
      <c r="E2053">
        <v>0.7</v>
      </c>
      <c r="F2053">
        <v>32</v>
      </c>
      <c r="G2053">
        <v>32</v>
      </c>
    </row>
    <row r="2054" spans="1:7" x14ac:dyDescent="0.35">
      <c r="A2054" t="s">
        <v>25388</v>
      </c>
      <c r="B2054" t="s">
        <v>29521</v>
      </c>
      <c r="C2054">
        <v>6</v>
      </c>
      <c r="D2054">
        <v>55.3</v>
      </c>
      <c r="E2054">
        <v>0.7</v>
      </c>
      <c r="F2054">
        <v>205</v>
      </c>
      <c r="G2054">
        <v>205</v>
      </c>
    </row>
    <row r="2055" spans="1:7" x14ac:dyDescent="0.35">
      <c r="A2055" t="s">
        <v>25389</v>
      </c>
      <c r="B2055" t="s">
        <v>29522</v>
      </c>
      <c r="C2055">
        <v>6</v>
      </c>
      <c r="D2055">
        <v>35</v>
      </c>
      <c r="E2055">
        <v>0.7</v>
      </c>
      <c r="F2055">
        <v>8.4499999999999993</v>
      </c>
      <c r="G2055">
        <v>8.1999999999999993</v>
      </c>
    </row>
    <row r="2056" spans="1:7" x14ac:dyDescent="0.35">
      <c r="A2056" t="s">
        <v>25390</v>
      </c>
      <c r="B2056" t="s">
        <v>29523</v>
      </c>
      <c r="C2056">
        <v>12</v>
      </c>
      <c r="D2056">
        <v>17</v>
      </c>
      <c r="E2056">
        <v>0.7</v>
      </c>
      <c r="F2056">
        <v>6.75</v>
      </c>
      <c r="G2056">
        <v>6.55</v>
      </c>
    </row>
    <row r="2057" spans="1:7" x14ac:dyDescent="0.35">
      <c r="A2057" t="s">
        <v>25391</v>
      </c>
      <c r="B2057" t="s">
        <v>29524</v>
      </c>
      <c r="C2057">
        <v>6</v>
      </c>
      <c r="D2057">
        <v>46</v>
      </c>
      <c r="E2057">
        <v>0.7</v>
      </c>
      <c r="F2057">
        <v>24.45</v>
      </c>
      <c r="G2057">
        <v>23.72</v>
      </c>
    </row>
    <row r="2058" spans="1:7" x14ac:dyDescent="0.35">
      <c r="A2058" t="s">
        <v>25392</v>
      </c>
      <c r="B2058" t="s">
        <v>29525</v>
      </c>
      <c r="C2058">
        <v>6</v>
      </c>
      <c r="D2058">
        <v>46</v>
      </c>
      <c r="E2058">
        <v>0.7</v>
      </c>
      <c r="F2058">
        <v>24</v>
      </c>
      <c r="G2058">
        <v>24</v>
      </c>
    </row>
    <row r="2059" spans="1:7" x14ac:dyDescent="0.35">
      <c r="A2059" t="s">
        <v>25393</v>
      </c>
      <c r="B2059" t="s">
        <v>29526</v>
      </c>
      <c r="C2059">
        <v>6</v>
      </c>
      <c r="D2059">
        <v>46</v>
      </c>
      <c r="E2059">
        <v>0.7</v>
      </c>
      <c r="F2059">
        <v>32.75</v>
      </c>
      <c r="G2059">
        <v>31.77</v>
      </c>
    </row>
    <row r="2060" spans="1:7" x14ac:dyDescent="0.35">
      <c r="A2060" t="s">
        <v>25394</v>
      </c>
      <c r="B2060" t="s">
        <v>29527</v>
      </c>
      <c r="C2060">
        <v>6</v>
      </c>
      <c r="D2060">
        <v>40</v>
      </c>
      <c r="E2060">
        <v>0.7</v>
      </c>
      <c r="F2060">
        <v>22.45</v>
      </c>
      <c r="G2060">
        <v>21.78</v>
      </c>
    </row>
    <row r="2061" spans="1:7" x14ac:dyDescent="0.35">
      <c r="A2061" t="s">
        <v>25395</v>
      </c>
      <c r="B2061" t="s">
        <v>29528</v>
      </c>
      <c r="C2061">
        <v>6</v>
      </c>
      <c r="D2061">
        <v>40</v>
      </c>
      <c r="E2061">
        <v>0.7</v>
      </c>
      <c r="F2061">
        <v>13</v>
      </c>
      <c r="G2061">
        <v>13</v>
      </c>
    </row>
    <row r="2062" spans="1:7" x14ac:dyDescent="0.35">
      <c r="A2062" t="s">
        <v>25396</v>
      </c>
      <c r="B2062" t="s">
        <v>29529</v>
      </c>
      <c r="C2062">
        <v>10</v>
      </c>
      <c r="D2062">
        <v>42</v>
      </c>
      <c r="E2062">
        <v>0.15</v>
      </c>
      <c r="F2062">
        <v>13.85</v>
      </c>
      <c r="G2062">
        <v>13.43</v>
      </c>
    </row>
    <row r="2063" spans="1:7" x14ac:dyDescent="0.35">
      <c r="A2063" t="s">
        <v>25397</v>
      </c>
      <c r="B2063" t="s">
        <v>29530</v>
      </c>
      <c r="C2063">
        <v>6</v>
      </c>
      <c r="D2063">
        <v>40</v>
      </c>
      <c r="E2063">
        <v>0.7</v>
      </c>
      <c r="F2063">
        <v>40.75</v>
      </c>
      <c r="G2063">
        <v>39.53</v>
      </c>
    </row>
    <row r="2064" spans="1:7" x14ac:dyDescent="0.35">
      <c r="A2064" t="s">
        <v>25398</v>
      </c>
      <c r="B2064" t="s">
        <v>29531</v>
      </c>
      <c r="C2064">
        <v>6</v>
      </c>
      <c r="D2064">
        <v>40</v>
      </c>
      <c r="E2064">
        <v>0.7</v>
      </c>
      <c r="F2064">
        <v>58.05</v>
      </c>
      <c r="G2064">
        <v>56.31</v>
      </c>
    </row>
    <row r="2065" spans="1:7" x14ac:dyDescent="0.35">
      <c r="A2065" t="s">
        <v>25399</v>
      </c>
      <c r="B2065" t="s">
        <v>29532</v>
      </c>
      <c r="C2065">
        <v>6</v>
      </c>
      <c r="D2065">
        <v>40</v>
      </c>
      <c r="E2065">
        <v>0.7</v>
      </c>
      <c r="F2065">
        <v>30.45</v>
      </c>
      <c r="G2065">
        <v>29.54</v>
      </c>
    </row>
    <row r="2066" spans="1:7" x14ac:dyDescent="0.35">
      <c r="A2066" t="s">
        <v>25400</v>
      </c>
      <c r="B2066" t="s">
        <v>29533</v>
      </c>
      <c r="C2066">
        <v>6</v>
      </c>
      <c r="D2066">
        <v>55</v>
      </c>
      <c r="E2066">
        <v>0.7</v>
      </c>
      <c r="F2066">
        <v>12.35</v>
      </c>
      <c r="G2066">
        <v>11.98</v>
      </c>
    </row>
    <row r="2067" spans="1:7" x14ac:dyDescent="0.35">
      <c r="A2067" t="s">
        <v>25401</v>
      </c>
      <c r="B2067" t="s">
        <v>29534</v>
      </c>
      <c r="C2067">
        <v>6</v>
      </c>
      <c r="D2067">
        <v>55</v>
      </c>
      <c r="E2067">
        <v>0.7</v>
      </c>
      <c r="F2067">
        <v>12.35</v>
      </c>
      <c r="G2067">
        <v>11.98</v>
      </c>
    </row>
    <row r="2068" spans="1:7" x14ac:dyDescent="0.35">
      <c r="A2068" t="s">
        <v>25402</v>
      </c>
      <c r="B2068" t="s">
        <v>29535</v>
      </c>
      <c r="C2068">
        <v>6</v>
      </c>
      <c r="D2068">
        <v>40</v>
      </c>
      <c r="E2068">
        <v>0.5</v>
      </c>
      <c r="F2068">
        <v>8.75</v>
      </c>
      <c r="G2068">
        <v>8.49</v>
      </c>
    </row>
    <row r="2069" spans="1:7" x14ac:dyDescent="0.35">
      <c r="A2069" t="s">
        <v>25403</v>
      </c>
      <c r="B2069" t="s">
        <v>29536</v>
      </c>
      <c r="C2069">
        <v>6</v>
      </c>
      <c r="D2069">
        <v>17</v>
      </c>
      <c r="E2069">
        <v>0.7</v>
      </c>
      <c r="F2069">
        <v>16.649999999999999</v>
      </c>
      <c r="G2069">
        <v>15.82</v>
      </c>
    </row>
    <row r="2070" spans="1:7" x14ac:dyDescent="0.35">
      <c r="A2070" t="s">
        <v>25404</v>
      </c>
      <c r="B2070" t="s">
        <v>29537</v>
      </c>
      <c r="C2070">
        <v>6</v>
      </c>
      <c r="D2070">
        <v>40</v>
      </c>
      <c r="E2070">
        <v>0.5</v>
      </c>
      <c r="F2070">
        <v>9</v>
      </c>
      <c r="G2070">
        <v>9</v>
      </c>
    </row>
    <row r="2071" spans="1:7" x14ac:dyDescent="0.35">
      <c r="A2071" t="s">
        <v>25405</v>
      </c>
      <c r="B2071" t="s">
        <v>29538</v>
      </c>
      <c r="C2071">
        <v>6</v>
      </c>
      <c r="D2071">
        <v>40</v>
      </c>
      <c r="E2071">
        <v>0.5</v>
      </c>
      <c r="F2071">
        <v>8.9499999999999993</v>
      </c>
      <c r="G2071">
        <v>8.5</v>
      </c>
    </row>
    <row r="2072" spans="1:7" x14ac:dyDescent="0.35">
      <c r="A2072" t="s">
        <v>25406</v>
      </c>
      <c r="B2072" t="s">
        <v>29539</v>
      </c>
      <c r="C2072">
        <v>6</v>
      </c>
      <c r="D2072">
        <v>40</v>
      </c>
      <c r="E2072">
        <v>0.7</v>
      </c>
      <c r="F2072">
        <v>11</v>
      </c>
      <c r="G2072">
        <v>11</v>
      </c>
    </row>
    <row r="2073" spans="1:7" x14ac:dyDescent="0.35">
      <c r="A2073" t="s">
        <v>25407</v>
      </c>
      <c r="B2073" t="s">
        <v>29540</v>
      </c>
      <c r="C2073">
        <v>6</v>
      </c>
      <c r="D2073">
        <v>49</v>
      </c>
      <c r="E2073">
        <v>1</v>
      </c>
      <c r="F2073">
        <v>5.75</v>
      </c>
      <c r="G2073">
        <v>5.46</v>
      </c>
    </row>
    <row r="2074" spans="1:7" x14ac:dyDescent="0.35">
      <c r="A2074" t="s">
        <v>25408</v>
      </c>
      <c r="B2074" t="s">
        <v>29541</v>
      </c>
      <c r="C2074">
        <v>6</v>
      </c>
      <c r="D2074">
        <v>40</v>
      </c>
      <c r="E2074">
        <v>0.7</v>
      </c>
      <c r="F2074">
        <v>19.75</v>
      </c>
      <c r="G2074">
        <v>19.16</v>
      </c>
    </row>
    <row r="2075" spans="1:7" x14ac:dyDescent="0.35">
      <c r="A2075" t="s">
        <v>25409</v>
      </c>
      <c r="B2075" t="s">
        <v>29542</v>
      </c>
      <c r="C2075">
        <v>6</v>
      </c>
      <c r="D2075">
        <v>40</v>
      </c>
      <c r="E2075">
        <v>0.7</v>
      </c>
      <c r="F2075">
        <v>33.15</v>
      </c>
      <c r="G2075">
        <v>32.159999999999997</v>
      </c>
    </row>
    <row r="2076" spans="1:7" x14ac:dyDescent="0.35">
      <c r="A2076" t="s">
        <v>25410</v>
      </c>
      <c r="B2076" t="s">
        <v>29543</v>
      </c>
      <c r="C2076">
        <v>6</v>
      </c>
      <c r="D2076">
        <v>40</v>
      </c>
      <c r="E2076">
        <v>0.7</v>
      </c>
      <c r="F2076">
        <v>20</v>
      </c>
      <c r="G2076">
        <v>20</v>
      </c>
    </row>
    <row r="2077" spans="1:7" x14ac:dyDescent="0.35">
      <c r="A2077" t="s">
        <v>25411</v>
      </c>
      <c r="B2077" t="s">
        <v>29544</v>
      </c>
      <c r="C2077">
        <v>6</v>
      </c>
      <c r="D2077">
        <v>42</v>
      </c>
      <c r="E2077">
        <v>0.5</v>
      </c>
      <c r="F2077">
        <v>44.05</v>
      </c>
      <c r="G2077">
        <v>42.73</v>
      </c>
    </row>
    <row r="2078" spans="1:7" x14ac:dyDescent="0.35">
      <c r="A2078" t="s">
        <v>25412</v>
      </c>
      <c r="B2078" t="s">
        <v>29545</v>
      </c>
      <c r="C2078">
        <v>6</v>
      </c>
      <c r="D2078">
        <v>40</v>
      </c>
      <c r="E2078">
        <v>0.7</v>
      </c>
      <c r="F2078">
        <v>7.5</v>
      </c>
      <c r="G2078">
        <v>7.5</v>
      </c>
    </row>
    <row r="2079" spans="1:7" x14ac:dyDescent="0.35">
      <c r="A2079" t="s">
        <v>25413</v>
      </c>
      <c r="B2079" t="s">
        <v>29546</v>
      </c>
      <c r="C2079">
        <v>6</v>
      </c>
      <c r="D2079">
        <v>40</v>
      </c>
      <c r="E2079">
        <v>0.7</v>
      </c>
      <c r="F2079">
        <v>8.25</v>
      </c>
      <c r="G2079">
        <v>8</v>
      </c>
    </row>
    <row r="2080" spans="1:7" x14ac:dyDescent="0.35">
      <c r="A2080" t="s">
        <v>25414</v>
      </c>
      <c r="B2080" t="s">
        <v>29547</v>
      </c>
      <c r="C2080">
        <v>6</v>
      </c>
      <c r="D2080">
        <v>50</v>
      </c>
      <c r="E2080">
        <v>0.7</v>
      </c>
      <c r="F2080">
        <v>15.65</v>
      </c>
      <c r="G2080">
        <v>15.18</v>
      </c>
    </row>
    <row r="2081" spans="1:7" x14ac:dyDescent="0.35">
      <c r="A2081" t="s">
        <v>25415</v>
      </c>
      <c r="B2081" t="s">
        <v>29548</v>
      </c>
      <c r="C2081">
        <v>6</v>
      </c>
      <c r="D2081">
        <v>45</v>
      </c>
      <c r="E2081">
        <v>0.7</v>
      </c>
      <c r="F2081">
        <v>21.75</v>
      </c>
      <c r="G2081">
        <v>21.1</v>
      </c>
    </row>
    <row r="2082" spans="1:7" x14ac:dyDescent="0.35">
      <c r="A2082" t="s">
        <v>25416</v>
      </c>
      <c r="B2082" t="s">
        <v>29549</v>
      </c>
      <c r="C2082">
        <v>6</v>
      </c>
      <c r="D2082">
        <v>45</v>
      </c>
      <c r="E2082">
        <v>0.7</v>
      </c>
      <c r="F2082">
        <v>31.25</v>
      </c>
      <c r="G2082">
        <v>30.31</v>
      </c>
    </row>
    <row r="2083" spans="1:7" x14ac:dyDescent="0.35">
      <c r="A2083" t="s">
        <v>25417</v>
      </c>
      <c r="B2083" t="s">
        <v>29550</v>
      </c>
      <c r="C2083">
        <v>6</v>
      </c>
      <c r="D2083">
        <v>46</v>
      </c>
      <c r="E2083">
        <v>1</v>
      </c>
      <c r="F2083">
        <v>19.850000000000001</v>
      </c>
      <c r="G2083">
        <v>19.25</v>
      </c>
    </row>
    <row r="2084" spans="1:7" x14ac:dyDescent="0.35">
      <c r="A2084" t="s">
        <v>25418</v>
      </c>
      <c r="B2084" t="s">
        <v>29551</v>
      </c>
      <c r="C2084">
        <v>6</v>
      </c>
      <c r="D2084">
        <v>40</v>
      </c>
      <c r="E2084">
        <v>0.7</v>
      </c>
      <c r="F2084">
        <v>16</v>
      </c>
      <c r="G2084">
        <v>16</v>
      </c>
    </row>
    <row r="2085" spans="1:7" x14ac:dyDescent="0.35">
      <c r="A2085" t="s">
        <v>25419</v>
      </c>
      <c r="B2085" t="s">
        <v>29552</v>
      </c>
      <c r="C2085">
        <v>6</v>
      </c>
      <c r="D2085">
        <v>40</v>
      </c>
      <c r="E2085">
        <v>0.7</v>
      </c>
      <c r="F2085">
        <v>29.55</v>
      </c>
      <c r="G2085">
        <v>28.66</v>
      </c>
    </row>
    <row r="2086" spans="1:7" x14ac:dyDescent="0.35">
      <c r="A2086" t="s">
        <v>25420</v>
      </c>
      <c r="B2086" t="s">
        <v>29553</v>
      </c>
      <c r="C2086">
        <v>6</v>
      </c>
      <c r="D2086">
        <v>43</v>
      </c>
      <c r="E2086">
        <v>0.7</v>
      </c>
      <c r="F2086">
        <v>17.75</v>
      </c>
      <c r="G2086">
        <v>17.22</v>
      </c>
    </row>
    <row r="2087" spans="1:7" x14ac:dyDescent="0.35">
      <c r="A2087" t="s">
        <v>25421</v>
      </c>
      <c r="B2087" t="s">
        <v>29554</v>
      </c>
      <c r="C2087">
        <v>6</v>
      </c>
      <c r="D2087">
        <v>40</v>
      </c>
      <c r="E2087">
        <v>0.7</v>
      </c>
      <c r="F2087">
        <v>7.85</v>
      </c>
      <c r="G2087">
        <v>7.61</v>
      </c>
    </row>
    <row r="2088" spans="1:7" x14ac:dyDescent="0.35">
      <c r="A2088" t="s">
        <v>25422</v>
      </c>
      <c r="B2088" t="s">
        <v>29555</v>
      </c>
      <c r="C2088">
        <v>6</v>
      </c>
      <c r="D2088">
        <v>40</v>
      </c>
      <c r="E2088">
        <v>1</v>
      </c>
      <c r="F2088">
        <v>8.9499999999999993</v>
      </c>
      <c r="G2088">
        <v>8.68</v>
      </c>
    </row>
    <row r="2089" spans="1:7" x14ac:dyDescent="0.35">
      <c r="A2089" t="s">
        <v>25423</v>
      </c>
      <c r="B2089" t="s">
        <v>29556</v>
      </c>
      <c r="C2089">
        <v>6</v>
      </c>
      <c r="D2089">
        <v>45</v>
      </c>
      <c r="E2089">
        <v>0.7</v>
      </c>
      <c r="F2089">
        <v>30.45</v>
      </c>
      <c r="G2089">
        <v>29.54</v>
      </c>
    </row>
    <row r="2090" spans="1:7" x14ac:dyDescent="0.35">
      <c r="A2090" t="s">
        <v>25424</v>
      </c>
      <c r="B2090" t="s">
        <v>29557</v>
      </c>
      <c r="C2090">
        <v>6</v>
      </c>
      <c r="D2090">
        <v>40</v>
      </c>
      <c r="E2090">
        <v>0.7</v>
      </c>
      <c r="F2090">
        <v>19.95</v>
      </c>
      <c r="G2090">
        <v>19.350000000000001</v>
      </c>
    </row>
    <row r="2091" spans="1:7" x14ac:dyDescent="0.35">
      <c r="A2091" t="s">
        <v>25425</v>
      </c>
      <c r="B2091" t="s">
        <v>29558</v>
      </c>
      <c r="C2091">
        <v>6</v>
      </c>
      <c r="D2091">
        <v>47.5</v>
      </c>
      <c r="E2091">
        <v>0.7</v>
      </c>
      <c r="F2091">
        <v>69.849999999999994</v>
      </c>
      <c r="G2091">
        <v>67.75</v>
      </c>
    </row>
    <row r="2092" spans="1:7" x14ac:dyDescent="0.35">
      <c r="A2092" t="s">
        <v>25426</v>
      </c>
      <c r="B2092" t="s">
        <v>29559</v>
      </c>
      <c r="C2092">
        <v>6</v>
      </c>
      <c r="D2092">
        <v>40</v>
      </c>
      <c r="E2092">
        <v>0.7</v>
      </c>
      <c r="F2092">
        <v>25.5</v>
      </c>
      <c r="G2092">
        <v>25.5</v>
      </c>
    </row>
    <row r="2093" spans="1:7" x14ac:dyDescent="0.35">
      <c r="A2093" t="s">
        <v>25427</v>
      </c>
      <c r="B2093" t="s">
        <v>29560</v>
      </c>
      <c r="C2093">
        <v>6</v>
      </c>
      <c r="D2093">
        <v>44</v>
      </c>
      <c r="E2093">
        <v>0.7</v>
      </c>
      <c r="F2093">
        <v>44</v>
      </c>
      <c r="G2093">
        <v>44</v>
      </c>
    </row>
    <row r="2094" spans="1:7" x14ac:dyDescent="0.35">
      <c r="A2094" t="s">
        <v>25428</v>
      </c>
      <c r="B2094" t="s">
        <v>29561</v>
      </c>
      <c r="C2094">
        <v>1</v>
      </c>
      <c r="D2094">
        <v>53.5</v>
      </c>
      <c r="E2094">
        <v>0.7</v>
      </c>
      <c r="F2094">
        <v>551.25</v>
      </c>
      <c r="G2094">
        <v>534.71</v>
      </c>
    </row>
    <row r="2095" spans="1:7" x14ac:dyDescent="0.35">
      <c r="A2095" t="s">
        <v>25429</v>
      </c>
      <c r="B2095" t="s">
        <v>29562</v>
      </c>
      <c r="C2095">
        <v>6</v>
      </c>
      <c r="D2095">
        <v>42</v>
      </c>
      <c r="E2095">
        <v>0.7</v>
      </c>
      <c r="F2095">
        <v>27.45</v>
      </c>
      <c r="G2095">
        <v>26.63</v>
      </c>
    </row>
    <row r="2096" spans="1:7" x14ac:dyDescent="0.35">
      <c r="A2096" t="s">
        <v>25430</v>
      </c>
      <c r="B2096" t="s">
        <v>29563</v>
      </c>
      <c r="C2096">
        <v>6</v>
      </c>
      <c r="D2096">
        <v>40</v>
      </c>
      <c r="E2096">
        <v>1</v>
      </c>
      <c r="F2096">
        <v>29.45</v>
      </c>
      <c r="G2096">
        <v>28.57</v>
      </c>
    </row>
    <row r="2097" spans="1:7" x14ac:dyDescent="0.35">
      <c r="A2097" t="s">
        <v>25431</v>
      </c>
      <c r="B2097" t="s">
        <v>29564</v>
      </c>
      <c r="C2097">
        <v>6</v>
      </c>
      <c r="D2097">
        <v>40</v>
      </c>
      <c r="E2097">
        <v>0.7</v>
      </c>
      <c r="F2097">
        <v>17</v>
      </c>
      <c r="G2097">
        <v>17</v>
      </c>
    </row>
    <row r="2098" spans="1:7" x14ac:dyDescent="0.35">
      <c r="A2098" t="s">
        <v>25432</v>
      </c>
      <c r="B2098" t="s">
        <v>29565</v>
      </c>
      <c r="C2098">
        <v>6</v>
      </c>
      <c r="D2098">
        <v>42</v>
      </c>
      <c r="E2098">
        <v>0.7</v>
      </c>
      <c r="F2098">
        <v>26.5</v>
      </c>
      <c r="G2098">
        <v>26.5</v>
      </c>
    </row>
    <row r="2099" spans="1:7" x14ac:dyDescent="0.35">
      <c r="A2099" t="s">
        <v>25433</v>
      </c>
      <c r="B2099" t="s">
        <v>29566</v>
      </c>
      <c r="C2099">
        <v>6</v>
      </c>
      <c r="D2099">
        <v>44</v>
      </c>
      <c r="E2099">
        <v>1</v>
      </c>
      <c r="F2099">
        <v>29.25</v>
      </c>
      <c r="G2099">
        <v>28.37</v>
      </c>
    </row>
    <row r="2100" spans="1:7" x14ac:dyDescent="0.35">
      <c r="A2100" t="s">
        <v>25434</v>
      </c>
      <c r="B2100" t="s">
        <v>29567</v>
      </c>
      <c r="C2100">
        <v>6</v>
      </c>
      <c r="D2100">
        <v>43.6</v>
      </c>
      <c r="E2100">
        <v>1</v>
      </c>
      <c r="F2100">
        <v>19.5</v>
      </c>
      <c r="G2100">
        <v>19.5</v>
      </c>
    </row>
    <row r="2101" spans="1:7" x14ac:dyDescent="0.35">
      <c r="A2101" t="s">
        <v>25435</v>
      </c>
      <c r="B2101" t="s">
        <v>29568</v>
      </c>
      <c r="C2101">
        <v>6</v>
      </c>
      <c r="D2101">
        <v>42.5</v>
      </c>
      <c r="E2101">
        <v>1</v>
      </c>
      <c r="F2101">
        <v>18.25</v>
      </c>
      <c r="G2101">
        <v>17.7</v>
      </c>
    </row>
    <row r="2102" spans="1:7" x14ac:dyDescent="0.35">
      <c r="A2102" t="s">
        <v>25436</v>
      </c>
      <c r="B2102" t="s">
        <v>29569</v>
      </c>
      <c r="C2102">
        <v>6</v>
      </c>
      <c r="D2102">
        <v>40</v>
      </c>
      <c r="E2102">
        <v>0.7</v>
      </c>
      <c r="F2102">
        <v>16.5</v>
      </c>
      <c r="G2102">
        <v>16.5</v>
      </c>
    </row>
    <row r="2103" spans="1:7" x14ac:dyDescent="0.35">
      <c r="A2103" t="s">
        <v>25437</v>
      </c>
      <c r="B2103" t="s">
        <v>29570</v>
      </c>
      <c r="C2103">
        <v>6</v>
      </c>
      <c r="D2103">
        <v>46.4</v>
      </c>
      <c r="E2103">
        <v>0.7</v>
      </c>
      <c r="F2103">
        <v>27</v>
      </c>
      <c r="G2103">
        <v>27</v>
      </c>
    </row>
    <row r="2104" spans="1:7" x14ac:dyDescent="0.35">
      <c r="A2104" t="s">
        <v>25438</v>
      </c>
      <c r="B2104" t="s">
        <v>29571</v>
      </c>
      <c r="C2104">
        <v>6</v>
      </c>
      <c r="D2104">
        <v>46.4</v>
      </c>
      <c r="E2104">
        <v>0.7</v>
      </c>
      <c r="F2104">
        <v>26</v>
      </c>
      <c r="G2104">
        <v>26</v>
      </c>
    </row>
    <row r="2105" spans="1:7" x14ac:dyDescent="0.35">
      <c r="A2105" t="s">
        <v>25439</v>
      </c>
      <c r="B2105" t="s">
        <v>29572</v>
      </c>
      <c r="C2105">
        <v>6</v>
      </c>
      <c r="D2105">
        <v>46</v>
      </c>
      <c r="E2105">
        <v>0.7</v>
      </c>
      <c r="F2105">
        <v>20.350000000000001</v>
      </c>
      <c r="G2105">
        <v>19.739999999999998</v>
      </c>
    </row>
    <row r="2106" spans="1:7" x14ac:dyDescent="0.35">
      <c r="A2106" t="s">
        <v>25440</v>
      </c>
      <c r="B2106" t="s">
        <v>29573</v>
      </c>
      <c r="C2106">
        <v>6</v>
      </c>
      <c r="D2106">
        <v>40</v>
      </c>
      <c r="E2106">
        <v>0.7</v>
      </c>
      <c r="F2106">
        <v>14.65</v>
      </c>
      <c r="G2106">
        <v>14.21</v>
      </c>
    </row>
    <row r="2107" spans="1:7" x14ac:dyDescent="0.35">
      <c r="A2107" t="s">
        <v>25441</v>
      </c>
      <c r="B2107" t="s">
        <v>29574</v>
      </c>
      <c r="C2107">
        <v>6</v>
      </c>
      <c r="D2107">
        <v>30</v>
      </c>
      <c r="E2107">
        <v>0.7</v>
      </c>
      <c r="F2107">
        <v>8.65</v>
      </c>
      <c r="G2107">
        <v>8.39</v>
      </c>
    </row>
    <row r="2108" spans="1:7" x14ac:dyDescent="0.35">
      <c r="A2108" t="s">
        <v>25442</v>
      </c>
      <c r="B2108" t="s">
        <v>29575</v>
      </c>
      <c r="C2108">
        <v>6</v>
      </c>
      <c r="D2108">
        <v>30</v>
      </c>
      <c r="E2108">
        <v>0.7</v>
      </c>
      <c r="F2108">
        <v>7.05</v>
      </c>
      <c r="G2108">
        <v>6.84</v>
      </c>
    </row>
    <row r="2109" spans="1:7" x14ac:dyDescent="0.35">
      <c r="A2109" t="s">
        <v>25443</v>
      </c>
      <c r="B2109" t="s">
        <v>29576</v>
      </c>
      <c r="C2109">
        <v>6</v>
      </c>
      <c r="D2109">
        <v>30</v>
      </c>
      <c r="E2109">
        <v>0.7</v>
      </c>
      <c r="F2109">
        <v>6.55</v>
      </c>
      <c r="G2109">
        <v>6.35</v>
      </c>
    </row>
    <row r="2110" spans="1:7" x14ac:dyDescent="0.35">
      <c r="A2110" t="s">
        <v>25444</v>
      </c>
      <c r="B2110" t="s">
        <v>29577</v>
      </c>
      <c r="C2110">
        <v>6</v>
      </c>
      <c r="D2110">
        <v>40</v>
      </c>
      <c r="E2110">
        <v>1</v>
      </c>
      <c r="F2110">
        <v>8.65</v>
      </c>
      <c r="G2110">
        <v>8.39</v>
      </c>
    </row>
    <row r="2111" spans="1:7" x14ac:dyDescent="0.35">
      <c r="A2111" t="s">
        <v>25445</v>
      </c>
      <c r="B2111" t="s">
        <v>29578</v>
      </c>
      <c r="C2111">
        <v>12</v>
      </c>
      <c r="D2111">
        <v>40</v>
      </c>
      <c r="E2111">
        <v>0.7</v>
      </c>
      <c r="F2111">
        <v>21.75</v>
      </c>
      <c r="G2111">
        <v>21.1</v>
      </c>
    </row>
    <row r="2112" spans="1:7" x14ac:dyDescent="0.35">
      <c r="A2112" t="s">
        <v>25446</v>
      </c>
      <c r="B2112" t="s">
        <v>29579</v>
      </c>
      <c r="C2112">
        <v>12</v>
      </c>
      <c r="D2112">
        <v>40</v>
      </c>
      <c r="E2112">
        <v>0.7</v>
      </c>
      <c r="F2112">
        <v>20.85</v>
      </c>
      <c r="G2112">
        <v>19.809999999999999</v>
      </c>
    </row>
    <row r="2113" spans="1:7" x14ac:dyDescent="0.35">
      <c r="A2113" t="s">
        <v>25447</v>
      </c>
      <c r="B2113" t="s">
        <v>29580</v>
      </c>
      <c r="C2113">
        <v>6</v>
      </c>
      <c r="D2113">
        <v>20</v>
      </c>
      <c r="E2113">
        <v>0.7</v>
      </c>
      <c r="F2113">
        <v>19.25</v>
      </c>
      <c r="G2113">
        <v>18.670000000000002</v>
      </c>
    </row>
    <row r="2114" spans="1:7" x14ac:dyDescent="0.35">
      <c r="A2114" t="s">
        <v>25448</v>
      </c>
      <c r="B2114" t="s">
        <v>29581</v>
      </c>
      <c r="C2114">
        <v>6</v>
      </c>
      <c r="D2114">
        <v>54</v>
      </c>
      <c r="E2114">
        <v>0.7</v>
      </c>
      <c r="F2114">
        <v>25</v>
      </c>
      <c r="G2114">
        <v>25</v>
      </c>
    </row>
    <row r="2115" spans="1:7" x14ac:dyDescent="0.35">
      <c r="A2115" t="s">
        <v>25449</v>
      </c>
      <c r="B2115" t="s">
        <v>29582</v>
      </c>
      <c r="C2115">
        <v>6</v>
      </c>
      <c r="D2115">
        <v>40</v>
      </c>
      <c r="E2115">
        <v>0.7</v>
      </c>
      <c r="F2115">
        <v>11.45</v>
      </c>
      <c r="G2115">
        <v>11.11</v>
      </c>
    </row>
    <row r="2116" spans="1:7" x14ac:dyDescent="0.35">
      <c r="A2116" t="s">
        <v>25450</v>
      </c>
      <c r="B2116" t="s">
        <v>29583</v>
      </c>
      <c r="C2116">
        <v>6</v>
      </c>
      <c r="D2116">
        <v>40</v>
      </c>
      <c r="E2116">
        <v>0.7</v>
      </c>
      <c r="F2116">
        <v>10.65</v>
      </c>
      <c r="G2116">
        <v>10.33</v>
      </c>
    </row>
    <row r="2117" spans="1:7" x14ac:dyDescent="0.35">
      <c r="A2117" t="s">
        <v>25451</v>
      </c>
      <c r="B2117" t="s">
        <v>29584</v>
      </c>
      <c r="C2117">
        <v>24</v>
      </c>
      <c r="D2117">
        <v>40</v>
      </c>
      <c r="E2117">
        <v>0.5</v>
      </c>
      <c r="F2117">
        <v>4.55</v>
      </c>
      <c r="G2117">
        <v>4.41</v>
      </c>
    </row>
    <row r="2118" spans="1:7" x14ac:dyDescent="0.35">
      <c r="A2118" t="s">
        <v>25452</v>
      </c>
      <c r="B2118" t="s">
        <v>29585</v>
      </c>
      <c r="C2118">
        <v>48</v>
      </c>
      <c r="D2118">
        <v>40</v>
      </c>
      <c r="E2118">
        <v>0.2</v>
      </c>
      <c r="F2118">
        <v>2.5499999999999998</v>
      </c>
      <c r="G2118">
        <v>2.4700000000000002</v>
      </c>
    </row>
    <row r="2119" spans="1:7" x14ac:dyDescent="0.35">
      <c r="A2119" t="s">
        <v>25453</v>
      </c>
      <c r="B2119" t="s">
        <v>29586</v>
      </c>
      <c r="C2119">
        <v>6</v>
      </c>
      <c r="D2119">
        <v>40</v>
      </c>
      <c r="E2119">
        <v>0.7</v>
      </c>
      <c r="F2119">
        <v>5.25</v>
      </c>
      <c r="G2119">
        <v>5.09</v>
      </c>
    </row>
    <row r="2120" spans="1:7" x14ac:dyDescent="0.35">
      <c r="A2120" t="s">
        <v>25454</v>
      </c>
      <c r="B2120" t="s">
        <v>29587</v>
      </c>
      <c r="C2120">
        <v>6</v>
      </c>
      <c r="D2120">
        <v>40</v>
      </c>
      <c r="E2120">
        <v>1.5</v>
      </c>
      <c r="F2120">
        <v>15.65</v>
      </c>
      <c r="G2120">
        <v>15.18</v>
      </c>
    </row>
    <row r="2121" spans="1:7" x14ac:dyDescent="0.35">
      <c r="A2121" t="s">
        <v>25455</v>
      </c>
      <c r="B2121" t="s">
        <v>29588</v>
      </c>
      <c r="C2121">
        <v>6</v>
      </c>
      <c r="D2121">
        <v>40</v>
      </c>
      <c r="E2121">
        <v>1</v>
      </c>
      <c r="F2121">
        <v>6.5</v>
      </c>
      <c r="G2121">
        <v>6.5</v>
      </c>
    </row>
    <row r="2122" spans="1:7" x14ac:dyDescent="0.35">
      <c r="A2122" t="s">
        <v>25456</v>
      </c>
      <c r="B2122" t="s">
        <v>29589</v>
      </c>
      <c r="C2122">
        <v>120</v>
      </c>
      <c r="D2122">
        <v>40</v>
      </c>
      <c r="E2122">
        <v>0.05</v>
      </c>
      <c r="F2122">
        <v>0.85</v>
      </c>
      <c r="G2122">
        <v>0.82</v>
      </c>
    </row>
    <row r="2123" spans="1:7" x14ac:dyDescent="0.35">
      <c r="A2123" t="s">
        <v>25457</v>
      </c>
      <c r="B2123" t="s">
        <v>29590</v>
      </c>
      <c r="C2123">
        <v>6</v>
      </c>
      <c r="D2123">
        <v>50</v>
      </c>
      <c r="E2123">
        <v>0.7</v>
      </c>
      <c r="F2123">
        <v>12.15</v>
      </c>
      <c r="G2123">
        <v>12.15</v>
      </c>
    </row>
    <row r="2124" spans="1:7" x14ac:dyDescent="0.35">
      <c r="A2124" t="s">
        <v>25458</v>
      </c>
      <c r="B2124" t="s">
        <v>29591</v>
      </c>
      <c r="C2124">
        <v>6</v>
      </c>
      <c r="D2124">
        <v>50</v>
      </c>
      <c r="E2124">
        <v>0.7</v>
      </c>
      <c r="F2124">
        <v>8</v>
      </c>
      <c r="G2124">
        <v>8</v>
      </c>
    </row>
    <row r="2125" spans="1:7" x14ac:dyDescent="0.35">
      <c r="A2125" t="s">
        <v>25459</v>
      </c>
      <c r="B2125" t="s">
        <v>29592</v>
      </c>
      <c r="C2125">
        <v>6</v>
      </c>
      <c r="D2125">
        <v>50</v>
      </c>
      <c r="E2125">
        <v>1</v>
      </c>
      <c r="F2125">
        <v>10.95</v>
      </c>
      <c r="G2125">
        <v>10.62</v>
      </c>
    </row>
    <row r="2126" spans="1:7" x14ac:dyDescent="0.35">
      <c r="A2126" t="s">
        <v>25460</v>
      </c>
      <c r="B2126" t="s">
        <v>29593</v>
      </c>
      <c r="C2126">
        <v>6</v>
      </c>
      <c r="D2126">
        <v>46</v>
      </c>
      <c r="E2126">
        <v>0.7</v>
      </c>
      <c r="F2126">
        <v>15.5</v>
      </c>
      <c r="G2126">
        <v>15.5</v>
      </c>
    </row>
    <row r="2127" spans="1:7" x14ac:dyDescent="0.35">
      <c r="A2127" t="s">
        <v>25461</v>
      </c>
      <c r="B2127" t="s">
        <v>29594</v>
      </c>
      <c r="C2127">
        <v>6</v>
      </c>
      <c r="D2127">
        <v>41.87</v>
      </c>
      <c r="E2127">
        <v>0.7</v>
      </c>
      <c r="F2127">
        <v>42</v>
      </c>
      <c r="G2127">
        <v>42</v>
      </c>
    </row>
    <row r="2128" spans="1:7" x14ac:dyDescent="0.35">
      <c r="A2128" t="s">
        <v>25462</v>
      </c>
      <c r="B2128" t="s">
        <v>29595</v>
      </c>
      <c r="C2128">
        <v>6</v>
      </c>
      <c r="D2128">
        <v>45</v>
      </c>
      <c r="E2128">
        <v>0.7</v>
      </c>
      <c r="F2128">
        <v>34.25</v>
      </c>
      <c r="G2128">
        <v>34.25</v>
      </c>
    </row>
    <row r="2129" spans="1:7" x14ac:dyDescent="0.35">
      <c r="A2129" t="s">
        <v>25463</v>
      </c>
      <c r="B2129" t="s">
        <v>29596</v>
      </c>
      <c r="C2129">
        <v>6</v>
      </c>
      <c r="D2129">
        <v>49</v>
      </c>
      <c r="E2129">
        <v>0.7</v>
      </c>
      <c r="F2129">
        <v>13</v>
      </c>
      <c r="G2129">
        <v>13</v>
      </c>
    </row>
    <row r="2130" spans="1:7" x14ac:dyDescent="0.35">
      <c r="A2130" t="s">
        <v>25464</v>
      </c>
      <c r="B2130" t="s">
        <v>29597</v>
      </c>
      <c r="C2130">
        <v>6</v>
      </c>
      <c r="D2130">
        <v>42</v>
      </c>
      <c r="E2130">
        <v>0.7</v>
      </c>
      <c r="F2130">
        <v>13</v>
      </c>
      <c r="G2130">
        <v>13</v>
      </c>
    </row>
    <row r="2131" spans="1:7" x14ac:dyDescent="0.35">
      <c r="A2131" t="s">
        <v>25465</v>
      </c>
      <c r="B2131" t="s">
        <v>29598</v>
      </c>
      <c r="C2131">
        <v>6</v>
      </c>
      <c r="D2131">
        <v>42.2</v>
      </c>
      <c r="E2131">
        <v>0.1</v>
      </c>
      <c r="F2131">
        <v>8.35</v>
      </c>
      <c r="G2131">
        <v>8.1</v>
      </c>
    </row>
    <row r="2132" spans="1:7" x14ac:dyDescent="0.35">
      <c r="A2132" t="s">
        <v>25466</v>
      </c>
      <c r="B2132" t="s">
        <v>29599</v>
      </c>
      <c r="C2132">
        <v>12</v>
      </c>
      <c r="D2132">
        <v>48.6</v>
      </c>
      <c r="E2132">
        <v>0.1</v>
      </c>
      <c r="F2132">
        <v>7.95</v>
      </c>
      <c r="G2132">
        <v>7.71</v>
      </c>
    </row>
    <row r="2133" spans="1:7" x14ac:dyDescent="0.35">
      <c r="A2133" t="s">
        <v>25467</v>
      </c>
      <c r="B2133" t="s">
        <v>29599</v>
      </c>
      <c r="C2133">
        <v>6</v>
      </c>
      <c r="D2133">
        <v>48.6</v>
      </c>
      <c r="E2133">
        <v>0.1</v>
      </c>
      <c r="F2133">
        <v>7.95</v>
      </c>
      <c r="G2133">
        <v>7.55</v>
      </c>
    </row>
    <row r="2134" spans="1:7" x14ac:dyDescent="0.35">
      <c r="A2134" t="s">
        <v>25468</v>
      </c>
      <c r="B2134" t="s">
        <v>29600</v>
      </c>
      <c r="C2134">
        <v>12</v>
      </c>
      <c r="D2134">
        <v>45.6</v>
      </c>
      <c r="E2134">
        <v>0.3</v>
      </c>
      <c r="F2134">
        <v>23.45</v>
      </c>
      <c r="G2134">
        <v>22.28</v>
      </c>
    </row>
    <row r="2135" spans="1:7" x14ac:dyDescent="0.35">
      <c r="A2135" t="s">
        <v>25469</v>
      </c>
      <c r="B2135" t="s">
        <v>29601</v>
      </c>
      <c r="C2135">
        <v>6</v>
      </c>
      <c r="D2135">
        <v>46.1</v>
      </c>
      <c r="E2135">
        <v>0.1</v>
      </c>
      <c r="F2135">
        <v>7.95</v>
      </c>
      <c r="G2135">
        <v>7.55</v>
      </c>
    </row>
    <row r="2136" spans="1:7" x14ac:dyDescent="0.35">
      <c r="A2136" t="s">
        <v>25470</v>
      </c>
      <c r="B2136" t="s">
        <v>29601</v>
      </c>
      <c r="C2136">
        <v>24</v>
      </c>
      <c r="D2136">
        <v>46.1</v>
      </c>
      <c r="E2136">
        <v>0.1</v>
      </c>
      <c r="F2136">
        <v>7.95</v>
      </c>
      <c r="G2136">
        <v>7.55</v>
      </c>
    </row>
    <row r="2137" spans="1:7" x14ac:dyDescent="0.35">
      <c r="A2137" t="s">
        <v>25471</v>
      </c>
      <c r="B2137" t="s">
        <v>29602</v>
      </c>
      <c r="C2137">
        <v>6</v>
      </c>
      <c r="D2137">
        <v>40</v>
      </c>
      <c r="E2137">
        <v>0.7</v>
      </c>
      <c r="F2137">
        <v>39.85</v>
      </c>
      <c r="G2137">
        <v>38.65</v>
      </c>
    </row>
    <row r="2138" spans="1:7" x14ac:dyDescent="0.35">
      <c r="A2138" t="s">
        <v>25472</v>
      </c>
      <c r="B2138" t="s">
        <v>29603</v>
      </c>
      <c r="C2138">
        <v>6</v>
      </c>
      <c r="D2138">
        <v>43</v>
      </c>
      <c r="E2138">
        <v>0.7</v>
      </c>
      <c r="F2138">
        <v>12.5</v>
      </c>
      <c r="G2138">
        <v>12.5</v>
      </c>
    </row>
    <row r="2139" spans="1:7" x14ac:dyDescent="0.35">
      <c r="A2139" t="s">
        <v>25473</v>
      </c>
      <c r="B2139" t="s">
        <v>29604</v>
      </c>
      <c r="C2139">
        <v>12</v>
      </c>
      <c r="D2139">
        <v>53.5</v>
      </c>
      <c r="E2139">
        <v>0.5</v>
      </c>
      <c r="F2139">
        <v>14</v>
      </c>
      <c r="G2139">
        <v>14</v>
      </c>
    </row>
    <row r="2140" spans="1:7" x14ac:dyDescent="0.35">
      <c r="A2140" t="s">
        <v>25474</v>
      </c>
      <c r="B2140" t="s">
        <v>29605</v>
      </c>
      <c r="C2140">
        <v>6</v>
      </c>
      <c r="D2140">
        <v>50</v>
      </c>
      <c r="E2140">
        <v>0.7</v>
      </c>
      <c r="F2140">
        <v>17.850000000000001</v>
      </c>
      <c r="G2140">
        <v>17.309999999999999</v>
      </c>
    </row>
    <row r="2141" spans="1:7" x14ac:dyDescent="0.35">
      <c r="A2141" t="s">
        <v>25475</v>
      </c>
      <c r="B2141" t="s">
        <v>29606</v>
      </c>
      <c r="C2141">
        <v>12</v>
      </c>
      <c r="D2141">
        <v>50</v>
      </c>
      <c r="E2141">
        <v>1</v>
      </c>
      <c r="F2141">
        <v>16.25</v>
      </c>
      <c r="G2141">
        <v>16.25</v>
      </c>
    </row>
    <row r="2142" spans="1:7" x14ac:dyDescent="0.35">
      <c r="A2142" t="s">
        <v>25476</v>
      </c>
      <c r="B2142" t="s">
        <v>29607</v>
      </c>
      <c r="C2142">
        <v>6</v>
      </c>
      <c r="D2142">
        <v>40</v>
      </c>
      <c r="E2142">
        <v>1</v>
      </c>
      <c r="F2142">
        <v>19.75</v>
      </c>
      <c r="G2142">
        <v>19.16</v>
      </c>
    </row>
    <row r="2143" spans="1:7" x14ac:dyDescent="0.35">
      <c r="A2143" t="s">
        <v>25477</v>
      </c>
      <c r="B2143" t="s">
        <v>29608</v>
      </c>
      <c r="C2143">
        <v>120</v>
      </c>
      <c r="D2143">
        <v>40</v>
      </c>
      <c r="E2143">
        <v>0.05</v>
      </c>
      <c r="F2143">
        <v>1.1499999999999999</v>
      </c>
      <c r="G2143">
        <v>1.1200000000000001</v>
      </c>
    </row>
    <row r="2144" spans="1:7" x14ac:dyDescent="0.35">
      <c r="A2144" t="s">
        <v>25478</v>
      </c>
      <c r="B2144" t="s">
        <v>29609</v>
      </c>
      <c r="C2144">
        <v>6</v>
      </c>
      <c r="D2144">
        <v>40</v>
      </c>
      <c r="E2144">
        <v>0.7</v>
      </c>
      <c r="F2144">
        <v>10.45</v>
      </c>
      <c r="G2144">
        <v>10.14</v>
      </c>
    </row>
    <row r="2145" spans="1:7" x14ac:dyDescent="0.35">
      <c r="A2145" t="s">
        <v>25479</v>
      </c>
      <c r="B2145" t="s">
        <v>29610</v>
      </c>
      <c r="C2145">
        <v>6</v>
      </c>
      <c r="D2145">
        <v>40</v>
      </c>
      <c r="E2145">
        <v>1</v>
      </c>
      <c r="F2145">
        <v>14.15</v>
      </c>
      <c r="G2145">
        <v>13.73</v>
      </c>
    </row>
    <row r="2146" spans="1:7" x14ac:dyDescent="0.35">
      <c r="A2146" t="s">
        <v>25480</v>
      </c>
      <c r="B2146" t="s">
        <v>29611</v>
      </c>
      <c r="C2146">
        <v>1</v>
      </c>
      <c r="D2146">
        <v>40</v>
      </c>
      <c r="E2146">
        <v>3</v>
      </c>
      <c r="F2146">
        <v>47.95</v>
      </c>
      <c r="G2146">
        <v>47.95</v>
      </c>
    </row>
    <row r="2147" spans="1:7" x14ac:dyDescent="0.35">
      <c r="A2147" t="s">
        <v>25481</v>
      </c>
      <c r="B2147" t="s">
        <v>29612</v>
      </c>
      <c r="C2147">
        <v>6</v>
      </c>
      <c r="D2147">
        <v>43</v>
      </c>
      <c r="E2147">
        <v>0.7</v>
      </c>
      <c r="F2147">
        <v>14.65</v>
      </c>
      <c r="G2147">
        <v>14.21</v>
      </c>
    </row>
    <row r="2148" spans="1:7" x14ac:dyDescent="0.35">
      <c r="A2148" t="s">
        <v>25482</v>
      </c>
      <c r="B2148" t="s">
        <v>29613</v>
      </c>
      <c r="C2148">
        <v>6</v>
      </c>
      <c r="D2148">
        <v>43</v>
      </c>
      <c r="E2148">
        <v>0.7</v>
      </c>
      <c r="F2148">
        <v>14.85</v>
      </c>
      <c r="G2148">
        <v>14.4</v>
      </c>
    </row>
    <row r="2149" spans="1:7" x14ac:dyDescent="0.35">
      <c r="A2149" t="s">
        <v>25483</v>
      </c>
      <c r="B2149" t="s">
        <v>29614</v>
      </c>
      <c r="C2149">
        <v>6</v>
      </c>
      <c r="D2149">
        <v>45</v>
      </c>
      <c r="E2149">
        <v>1</v>
      </c>
      <c r="F2149">
        <v>84.95</v>
      </c>
      <c r="G2149">
        <v>84.95</v>
      </c>
    </row>
    <row r="2150" spans="1:7" x14ac:dyDescent="0.35">
      <c r="A2150" t="s">
        <v>25484</v>
      </c>
      <c r="B2150" t="s">
        <v>29615</v>
      </c>
      <c r="C2150">
        <v>6</v>
      </c>
      <c r="D2150">
        <v>45</v>
      </c>
      <c r="E2150">
        <v>0.7</v>
      </c>
      <c r="F2150">
        <v>25.75</v>
      </c>
      <c r="G2150">
        <v>24.98</v>
      </c>
    </row>
    <row r="2151" spans="1:7" x14ac:dyDescent="0.35">
      <c r="A2151" t="s">
        <v>25485</v>
      </c>
      <c r="B2151" t="s">
        <v>29616</v>
      </c>
      <c r="C2151">
        <v>6</v>
      </c>
      <c r="D2151">
        <v>50</v>
      </c>
      <c r="E2151">
        <v>0.7</v>
      </c>
      <c r="F2151">
        <v>24.65</v>
      </c>
      <c r="G2151">
        <v>24.65</v>
      </c>
    </row>
    <row r="2152" spans="1:7" x14ac:dyDescent="0.35">
      <c r="A2152" t="s">
        <v>25486</v>
      </c>
      <c r="B2152" t="s">
        <v>29617</v>
      </c>
      <c r="C2152">
        <v>12</v>
      </c>
      <c r="D2152">
        <v>45</v>
      </c>
      <c r="E2152">
        <v>0.35</v>
      </c>
      <c r="F2152">
        <v>12.15</v>
      </c>
      <c r="G2152">
        <v>11.79</v>
      </c>
    </row>
    <row r="2153" spans="1:7" x14ac:dyDescent="0.35">
      <c r="A2153" t="s">
        <v>25487</v>
      </c>
      <c r="B2153" t="s">
        <v>29618</v>
      </c>
      <c r="C2153">
        <v>6</v>
      </c>
      <c r="D2153">
        <v>45</v>
      </c>
      <c r="E2153">
        <v>0.7</v>
      </c>
      <c r="F2153">
        <v>11</v>
      </c>
      <c r="G2153">
        <v>11</v>
      </c>
    </row>
    <row r="2154" spans="1:7" x14ac:dyDescent="0.35">
      <c r="A2154" t="s">
        <v>25488</v>
      </c>
      <c r="B2154" t="s">
        <v>29619</v>
      </c>
      <c r="C2154">
        <v>12</v>
      </c>
      <c r="D2154">
        <v>45</v>
      </c>
      <c r="E2154">
        <v>1</v>
      </c>
      <c r="F2154">
        <v>17.45</v>
      </c>
      <c r="G2154">
        <v>17.45</v>
      </c>
    </row>
    <row r="2155" spans="1:7" x14ac:dyDescent="0.35">
      <c r="A2155" t="s">
        <v>25489</v>
      </c>
      <c r="B2155" t="s">
        <v>29620</v>
      </c>
      <c r="C2155">
        <v>12</v>
      </c>
      <c r="D2155">
        <v>53.5</v>
      </c>
      <c r="E2155">
        <v>0.5</v>
      </c>
      <c r="F2155">
        <v>14</v>
      </c>
      <c r="G2155">
        <v>14</v>
      </c>
    </row>
    <row r="2156" spans="1:7" x14ac:dyDescent="0.35">
      <c r="A2156" t="s">
        <v>25490</v>
      </c>
      <c r="B2156" t="s">
        <v>29621</v>
      </c>
      <c r="C2156">
        <v>6</v>
      </c>
      <c r="D2156">
        <v>50</v>
      </c>
      <c r="E2156">
        <v>0.7</v>
      </c>
      <c r="F2156">
        <v>19.95</v>
      </c>
      <c r="G2156">
        <v>19.350000000000001</v>
      </c>
    </row>
    <row r="2157" spans="1:7" x14ac:dyDescent="0.35">
      <c r="A2157" t="s">
        <v>25491</v>
      </c>
      <c r="B2157" t="s">
        <v>29622</v>
      </c>
      <c r="C2157">
        <v>6</v>
      </c>
      <c r="D2157">
        <v>46</v>
      </c>
      <c r="E2157">
        <v>0.7</v>
      </c>
      <c r="F2157">
        <v>24.85</v>
      </c>
      <c r="G2157">
        <v>24.1</v>
      </c>
    </row>
    <row r="2158" spans="1:7" x14ac:dyDescent="0.35">
      <c r="A2158" t="s">
        <v>25492</v>
      </c>
      <c r="B2158" t="s">
        <v>29623</v>
      </c>
      <c r="C2158">
        <v>6</v>
      </c>
      <c r="D2158">
        <v>46</v>
      </c>
      <c r="E2158">
        <v>0.7</v>
      </c>
      <c r="F2158">
        <v>60.35</v>
      </c>
      <c r="G2158">
        <v>58.54</v>
      </c>
    </row>
    <row r="2159" spans="1:7" x14ac:dyDescent="0.35">
      <c r="A2159" t="s">
        <v>25493</v>
      </c>
      <c r="B2159" t="s">
        <v>29624</v>
      </c>
      <c r="C2159">
        <v>6</v>
      </c>
      <c r="D2159">
        <v>46</v>
      </c>
      <c r="E2159">
        <v>0.7</v>
      </c>
      <c r="F2159">
        <v>44.35</v>
      </c>
      <c r="G2159">
        <v>43.02</v>
      </c>
    </row>
    <row r="2160" spans="1:7" x14ac:dyDescent="0.35">
      <c r="A2160" t="s">
        <v>25494</v>
      </c>
      <c r="B2160" t="s">
        <v>29625</v>
      </c>
      <c r="C2160">
        <v>6</v>
      </c>
      <c r="D2160">
        <v>35</v>
      </c>
      <c r="E2160">
        <v>0.7</v>
      </c>
      <c r="F2160">
        <v>5.75</v>
      </c>
      <c r="G2160">
        <v>5.58</v>
      </c>
    </row>
    <row r="2161" spans="1:7" x14ac:dyDescent="0.35">
      <c r="A2161" t="s">
        <v>25495</v>
      </c>
      <c r="B2161" t="s">
        <v>29626</v>
      </c>
      <c r="C2161">
        <v>6</v>
      </c>
      <c r="D2161">
        <v>35</v>
      </c>
      <c r="E2161">
        <v>1</v>
      </c>
      <c r="F2161">
        <v>7.85</v>
      </c>
      <c r="G2161">
        <v>7.61</v>
      </c>
    </row>
    <row r="2162" spans="1:7" x14ac:dyDescent="0.35">
      <c r="A2162" t="s">
        <v>25496</v>
      </c>
      <c r="B2162" t="s">
        <v>29627</v>
      </c>
      <c r="C2162">
        <v>6</v>
      </c>
      <c r="D2162">
        <v>35</v>
      </c>
      <c r="E2162">
        <v>1</v>
      </c>
      <c r="F2162">
        <v>7.85</v>
      </c>
      <c r="G2162">
        <v>7.61</v>
      </c>
    </row>
    <row r="2163" spans="1:7" x14ac:dyDescent="0.35">
      <c r="A2163" t="s">
        <v>25497</v>
      </c>
      <c r="B2163" t="s">
        <v>29628</v>
      </c>
      <c r="C2163">
        <v>12</v>
      </c>
      <c r="D2163">
        <v>35</v>
      </c>
      <c r="E2163">
        <v>0.1</v>
      </c>
      <c r="F2163">
        <v>1.45</v>
      </c>
      <c r="G2163">
        <v>1.41</v>
      </c>
    </row>
    <row r="2164" spans="1:7" x14ac:dyDescent="0.35">
      <c r="A2164" t="s">
        <v>25498</v>
      </c>
      <c r="B2164" t="s">
        <v>29629</v>
      </c>
      <c r="C2164">
        <v>48</v>
      </c>
      <c r="D2164">
        <v>35</v>
      </c>
      <c r="E2164">
        <v>0.2</v>
      </c>
      <c r="F2164">
        <v>2.15</v>
      </c>
      <c r="G2164">
        <v>2.15</v>
      </c>
    </row>
    <row r="2165" spans="1:7" x14ac:dyDescent="0.35">
      <c r="A2165" t="s">
        <v>25499</v>
      </c>
      <c r="B2165" t="s">
        <v>29630</v>
      </c>
      <c r="C2165">
        <v>6</v>
      </c>
      <c r="D2165">
        <v>35</v>
      </c>
      <c r="E2165">
        <v>0.5</v>
      </c>
      <c r="F2165">
        <v>4.45</v>
      </c>
      <c r="G2165">
        <v>4.45</v>
      </c>
    </row>
    <row r="2166" spans="1:7" x14ac:dyDescent="0.35">
      <c r="A2166" t="s">
        <v>25500</v>
      </c>
      <c r="B2166" t="s">
        <v>29631</v>
      </c>
      <c r="C2166">
        <v>6</v>
      </c>
      <c r="D2166">
        <v>35</v>
      </c>
      <c r="E2166">
        <v>1.75</v>
      </c>
      <c r="F2166">
        <v>14.85</v>
      </c>
      <c r="G2166">
        <v>14.4</v>
      </c>
    </row>
    <row r="2167" spans="1:7" x14ac:dyDescent="0.35">
      <c r="A2167" t="s">
        <v>25501</v>
      </c>
      <c r="B2167" t="s">
        <v>29632</v>
      </c>
      <c r="C2167">
        <v>6</v>
      </c>
      <c r="D2167">
        <v>33</v>
      </c>
      <c r="E2167">
        <v>1</v>
      </c>
      <c r="F2167">
        <v>11.75</v>
      </c>
      <c r="G2167">
        <v>11.4</v>
      </c>
    </row>
    <row r="2168" spans="1:7" x14ac:dyDescent="0.35">
      <c r="A2168" t="s">
        <v>25502</v>
      </c>
      <c r="B2168" t="s">
        <v>29633</v>
      </c>
      <c r="C2168">
        <v>6</v>
      </c>
      <c r="D2168">
        <v>38</v>
      </c>
      <c r="E2168">
        <v>0.5</v>
      </c>
      <c r="F2168">
        <v>13.45</v>
      </c>
      <c r="G2168">
        <v>13.05</v>
      </c>
    </row>
    <row r="2169" spans="1:7" x14ac:dyDescent="0.35">
      <c r="A2169" t="s">
        <v>25503</v>
      </c>
      <c r="B2169" t="s">
        <v>29634</v>
      </c>
      <c r="C2169">
        <v>6</v>
      </c>
      <c r="D2169">
        <v>38</v>
      </c>
      <c r="E2169">
        <v>1</v>
      </c>
      <c r="F2169">
        <v>18.649999999999999</v>
      </c>
      <c r="G2169">
        <v>18.09</v>
      </c>
    </row>
    <row r="2170" spans="1:7" x14ac:dyDescent="0.35">
      <c r="A2170" t="s">
        <v>25504</v>
      </c>
      <c r="B2170" t="s">
        <v>29635</v>
      </c>
      <c r="C2170">
        <v>6</v>
      </c>
      <c r="D2170">
        <v>35</v>
      </c>
      <c r="E2170">
        <v>1.75</v>
      </c>
      <c r="F2170">
        <v>15.85</v>
      </c>
      <c r="G2170">
        <v>15.85</v>
      </c>
    </row>
    <row r="2171" spans="1:7" x14ac:dyDescent="0.35">
      <c r="A2171" t="s">
        <v>25505</v>
      </c>
      <c r="B2171" t="s">
        <v>29636</v>
      </c>
      <c r="C2171">
        <v>10</v>
      </c>
      <c r="D2171">
        <v>35</v>
      </c>
      <c r="E2171">
        <v>0.5</v>
      </c>
      <c r="F2171">
        <v>7.85</v>
      </c>
      <c r="G2171">
        <v>7.61</v>
      </c>
    </row>
    <row r="2172" spans="1:7" x14ac:dyDescent="0.35">
      <c r="A2172" t="s">
        <v>25506</v>
      </c>
      <c r="B2172" t="s">
        <v>29637</v>
      </c>
      <c r="C2172">
        <v>6</v>
      </c>
      <c r="D2172">
        <v>43</v>
      </c>
      <c r="E2172">
        <v>0.7</v>
      </c>
      <c r="F2172">
        <v>22.65</v>
      </c>
      <c r="G2172">
        <v>21.97</v>
      </c>
    </row>
    <row r="2173" spans="1:7" x14ac:dyDescent="0.35">
      <c r="A2173" t="s">
        <v>25507</v>
      </c>
      <c r="B2173" t="s">
        <v>29638</v>
      </c>
      <c r="C2173">
        <v>6</v>
      </c>
      <c r="D2173">
        <v>65</v>
      </c>
      <c r="E2173">
        <v>0.5</v>
      </c>
      <c r="F2173">
        <v>12.25</v>
      </c>
      <c r="G2173">
        <v>11.88</v>
      </c>
    </row>
    <row r="2174" spans="1:7" x14ac:dyDescent="0.35">
      <c r="A2174" t="s">
        <v>25508</v>
      </c>
      <c r="B2174" t="s">
        <v>29639</v>
      </c>
      <c r="C2174">
        <v>6</v>
      </c>
      <c r="D2174">
        <v>45</v>
      </c>
      <c r="E2174">
        <v>0.7</v>
      </c>
      <c r="F2174">
        <v>19.5</v>
      </c>
      <c r="G2174">
        <v>19.5</v>
      </c>
    </row>
    <row r="2175" spans="1:7" x14ac:dyDescent="0.35">
      <c r="A2175" t="s">
        <v>25509</v>
      </c>
      <c r="B2175" t="s">
        <v>29640</v>
      </c>
      <c r="C2175">
        <v>6</v>
      </c>
      <c r="D2175">
        <v>43</v>
      </c>
      <c r="E2175">
        <v>0.7</v>
      </c>
      <c r="F2175">
        <v>16</v>
      </c>
      <c r="G2175">
        <v>16</v>
      </c>
    </row>
    <row r="2176" spans="1:7" x14ac:dyDescent="0.35">
      <c r="A2176" t="s">
        <v>25510</v>
      </c>
      <c r="B2176" t="s">
        <v>29641</v>
      </c>
      <c r="C2176">
        <v>3</v>
      </c>
      <c r="D2176">
        <v>46</v>
      </c>
      <c r="E2176">
        <v>0.7</v>
      </c>
      <c r="F2176">
        <v>89.75</v>
      </c>
      <c r="G2176">
        <v>87.06</v>
      </c>
    </row>
    <row r="2177" spans="1:7" x14ac:dyDescent="0.35">
      <c r="A2177" t="s">
        <v>25511</v>
      </c>
      <c r="B2177" t="s">
        <v>29642</v>
      </c>
      <c r="C2177">
        <v>6</v>
      </c>
      <c r="D2177">
        <v>40</v>
      </c>
      <c r="E2177">
        <v>0.7</v>
      </c>
      <c r="F2177">
        <v>21.45</v>
      </c>
      <c r="G2177">
        <v>20.81</v>
      </c>
    </row>
    <row r="2178" spans="1:7" x14ac:dyDescent="0.35">
      <c r="A2178" t="s">
        <v>25512</v>
      </c>
      <c r="B2178" t="s">
        <v>29643</v>
      </c>
      <c r="C2178">
        <v>6</v>
      </c>
      <c r="D2178">
        <v>40</v>
      </c>
      <c r="E2178">
        <v>0.7</v>
      </c>
      <c r="F2178">
        <v>17.649999999999999</v>
      </c>
      <c r="G2178">
        <v>17.649999999999999</v>
      </c>
    </row>
    <row r="2179" spans="1:7" x14ac:dyDescent="0.35">
      <c r="A2179" t="s">
        <v>25513</v>
      </c>
      <c r="B2179" t="s">
        <v>29644</v>
      </c>
      <c r="C2179">
        <v>6</v>
      </c>
      <c r="D2179">
        <v>40</v>
      </c>
      <c r="E2179">
        <v>1</v>
      </c>
      <c r="F2179">
        <v>15.75</v>
      </c>
      <c r="G2179">
        <v>15.28</v>
      </c>
    </row>
    <row r="2180" spans="1:7" x14ac:dyDescent="0.35">
      <c r="A2180" t="s">
        <v>25514</v>
      </c>
      <c r="B2180" t="s">
        <v>29645</v>
      </c>
      <c r="C2180">
        <v>6</v>
      </c>
      <c r="D2180">
        <v>46</v>
      </c>
      <c r="E2180">
        <v>0.7</v>
      </c>
      <c r="F2180">
        <v>30.75</v>
      </c>
      <c r="G2180">
        <v>29.83</v>
      </c>
    </row>
    <row r="2181" spans="1:7" x14ac:dyDescent="0.35">
      <c r="A2181" t="s">
        <v>25515</v>
      </c>
      <c r="B2181" t="s">
        <v>29646</v>
      </c>
      <c r="C2181">
        <v>6</v>
      </c>
      <c r="D2181">
        <v>40</v>
      </c>
      <c r="E2181">
        <v>1</v>
      </c>
      <c r="F2181">
        <v>18.95</v>
      </c>
      <c r="G2181">
        <v>18.38</v>
      </c>
    </row>
    <row r="2182" spans="1:7" x14ac:dyDescent="0.35">
      <c r="A2182" t="s">
        <v>25516</v>
      </c>
      <c r="B2182" t="s">
        <v>29647</v>
      </c>
      <c r="C2182">
        <v>6</v>
      </c>
      <c r="D2182">
        <v>40</v>
      </c>
      <c r="E2182">
        <v>0.7</v>
      </c>
      <c r="F2182">
        <v>17.649999999999999</v>
      </c>
      <c r="G2182">
        <v>17.12</v>
      </c>
    </row>
    <row r="2183" spans="1:7" x14ac:dyDescent="0.35">
      <c r="A2183" t="s">
        <v>25517</v>
      </c>
      <c r="B2183" t="s">
        <v>29648</v>
      </c>
      <c r="C2183">
        <v>6</v>
      </c>
      <c r="D2183">
        <v>43</v>
      </c>
      <c r="E2183">
        <v>0.7</v>
      </c>
      <c r="F2183">
        <v>22</v>
      </c>
      <c r="G2183">
        <v>22</v>
      </c>
    </row>
    <row r="2184" spans="1:7" x14ac:dyDescent="0.35">
      <c r="A2184" t="s">
        <v>25518</v>
      </c>
      <c r="B2184" t="s">
        <v>29649</v>
      </c>
      <c r="C2184">
        <v>6</v>
      </c>
      <c r="D2184">
        <v>43</v>
      </c>
      <c r="E2184">
        <v>0.7</v>
      </c>
      <c r="F2184">
        <v>54.75</v>
      </c>
      <c r="G2184">
        <v>53.11</v>
      </c>
    </row>
    <row r="2185" spans="1:7" x14ac:dyDescent="0.35">
      <c r="A2185" t="s">
        <v>25519</v>
      </c>
      <c r="B2185" t="s">
        <v>29650</v>
      </c>
      <c r="C2185">
        <v>6</v>
      </c>
      <c r="D2185">
        <v>40</v>
      </c>
      <c r="E2185">
        <v>0.7</v>
      </c>
      <c r="F2185">
        <v>20.85</v>
      </c>
      <c r="G2185">
        <v>20.22</v>
      </c>
    </row>
    <row r="2186" spans="1:7" x14ac:dyDescent="0.35">
      <c r="A2186" t="s">
        <v>25520</v>
      </c>
      <c r="B2186" t="s">
        <v>29651</v>
      </c>
      <c r="C2186">
        <v>6</v>
      </c>
      <c r="D2186">
        <v>40</v>
      </c>
      <c r="E2186">
        <v>0.7</v>
      </c>
      <c r="F2186">
        <v>12.95</v>
      </c>
      <c r="G2186">
        <v>12.56</v>
      </c>
    </row>
    <row r="2187" spans="1:7" x14ac:dyDescent="0.35">
      <c r="A2187" t="s">
        <v>25521</v>
      </c>
      <c r="B2187" t="s">
        <v>29652</v>
      </c>
      <c r="C2187">
        <v>6</v>
      </c>
      <c r="D2187">
        <v>40</v>
      </c>
      <c r="E2187">
        <v>0.7</v>
      </c>
      <c r="F2187">
        <v>15.65</v>
      </c>
      <c r="G2187">
        <v>15.18</v>
      </c>
    </row>
    <row r="2188" spans="1:7" x14ac:dyDescent="0.35">
      <c r="A2188" t="s">
        <v>25522</v>
      </c>
      <c r="B2188" t="s">
        <v>29653</v>
      </c>
      <c r="C2188">
        <v>6</v>
      </c>
      <c r="D2188">
        <v>40</v>
      </c>
      <c r="E2188">
        <v>1</v>
      </c>
      <c r="F2188">
        <v>28</v>
      </c>
      <c r="G2188">
        <v>28</v>
      </c>
    </row>
    <row r="2189" spans="1:7" x14ac:dyDescent="0.35">
      <c r="A2189" t="s">
        <v>25523</v>
      </c>
      <c r="B2189" t="s">
        <v>29654</v>
      </c>
      <c r="C2189">
        <v>6</v>
      </c>
      <c r="D2189">
        <v>40</v>
      </c>
      <c r="E2189">
        <v>0.7</v>
      </c>
      <c r="F2189">
        <v>22.95</v>
      </c>
      <c r="G2189">
        <v>22.26</v>
      </c>
    </row>
    <row r="2190" spans="1:7" x14ac:dyDescent="0.35">
      <c r="A2190" t="s">
        <v>25524</v>
      </c>
      <c r="B2190" t="s">
        <v>29655</v>
      </c>
      <c r="C2190">
        <v>6</v>
      </c>
      <c r="D2190">
        <v>43</v>
      </c>
      <c r="E2190">
        <v>0.7</v>
      </c>
      <c r="F2190">
        <v>16.25</v>
      </c>
      <c r="G2190">
        <v>15.76</v>
      </c>
    </row>
    <row r="2191" spans="1:7" x14ac:dyDescent="0.35">
      <c r="A2191" t="s">
        <v>25525</v>
      </c>
      <c r="B2191" t="s">
        <v>29656</v>
      </c>
      <c r="C2191">
        <v>120</v>
      </c>
      <c r="D2191">
        <v>40</v>
      </c>
      <c r="E2191">
        <v>0.05</v>
      </c>
      <c r="F2191">
        <v>1.05</v>
      </c>
      <c r="G2191">
        <v>1.02</v>
      </c>
    </row>
    <row r="2192" spans="1:7" x14ac:dyDescent="0.35">
      <c r="A2192" t="s">
        <v>25526</v>
      </c>
      <c r="B2192" t="s">
        <v>29657</v>
      </c>
      <c r="C2192">
        <v>6</v>
      </c>
      <c r="D2192">
        <v>40</v>
      </c>
      <c r="E2192">
        <v>0.7</v>
      </c>
      <c r="F2192">
        <v>7.35</v>
      </c>
      <c r="G2192">
        <v>7.13</v>
      </c>
    </row>
    <row r="2193" spans="1:7" x14ac:dyDescent="0.35">
      <c r="A2193" t="s">
        <v>25527</v>
      </c>
      <c r="B2193" t="s">
        <v>29658</v>
      </c>
      <c r="C2193">
        <v>12</v>
      </c>
      <c r="D2193">
        <v>40</v>
      </c>
      <c r="E2193">
        <v>1</v>
      </c>
      <c r="F2193">
        <v>7.25</v>
      </c>
      <c r="G2193">
        <v>7.03</v>
      </c>
    </row>
    <row r="2194" spans="1:7" x14ac:dyDescent="0.35">
      <c r="A2194" t="s">
        <v>25528</v>
      </c>
      <c r="B2194" t="s">
        <v>29659</v>
      </c>
      <c r="C2194">
        <v>6</v>
      </c>
      <c r="D2194">
        <v>32.5</v>
      </c>
      <c r="E2194">
        <v>0.7</v>
      </c>
      <c r="F2194">
        <v>6.85</v>
      </c>
      <c r="G2194">
        <v>6.64</v>
      </c>
    </row>
    <row r="2195" spans="1:7" x14ac:dyDescent="0.35">
      <c r="A2195" t="s">
        <v>25529</v>
      </c>
      <c r="B2195" t="s">
        <v>29660</v>
      </c>
      <c r="C2195">
        <v>12</v>
      </c>
      <c r="D2195">
        <v>43</v>
      </c>
      <c r="E2195">
        <v>1</v>
      </c>
      <c r="F2195">
        <v>12.65</v>
      </c>
      <c r="G2195">
        <v>12.27</v>
      </c>
    </row>
    <row r="2196" spans="1:7" x14ac:dyDescent="0.35">
      <c r="A2196" t="s">
        <v>25530</v>
      </c>
      <c r="B2196" t="s">
        <v>29661</v>
      </c>
      <c r="C2196">
        <v>6</v>
      </c>
      <c r="D2196">
        <v>43</v>
      </c>
      <c r="E2196">
        <v>0.7</v>
      </c>
      <c r="F2196">
        <v>9.5500000000000007</v>
      </c>
      <c r="G2196">
        <v>9.26</v>
      </c>
    </row>
    <row r="2197" spans="1:7" x14ac:dyDescent="0.35">
      <c r="A2197" t="s">
        <v>25531</v>
      </c>
      <c r="B2197" t="s">
        <v>29662</v>
      </c>
      <c r="C2197">
        <v>6</v>
      </c>
      <c r="D2197">
        <v>45</v>
      </c>
      <c r="E2197">
        <v>0.7</v>
      </c>
      <c r="F2197">
        <v>9.15</v>
      </c>
      <c r="G2197">
        <v>8.8800000000000008</v>
      </c>
    </row>
    <row r="2198" spans="1:7" x14ac:dyDescent="0.35">
      <c r="A2198" t="s">
        <v>25532</v>
      </c>
      <c r="B2198" t="s">
        <v>29663</v>
      </c>
      <c r="C2198">
        <v>6</v>
      </c>
      <c r="D2198">
        <v>43</v>
      </c>
      <c r="E2198">
        <v>0.7</v>
      </c>
      <c r="F2198">
        <v>11.75</v>
      </c>
      <c r="G2198">
        <v>11.4</v>
      </c>
    </row>
    <row r="2199" spans="1:7" x14ac:dyDescent="0.35">
      <c r="A2199" t="s">
        <v>25533</v>
      </c>
      <c r="B2199" t="s">
        <v>29664</v>
      </c>
      <c r="C2199">
        <v>6</v>
      </c>
      <c r="D2199">
        <v>32.5</v>
      </c>
      <c r="E2199">
        <v>0.7</v>
      </c>
      <c r="F2199">
        <v>6.95</v>
      </c>
      <c r="G2199">
        <v>6.74</v>
      </c>
    </row>
    <row r="2200" spans="1:7" x14ac:dyDescent="0.35">
      <c r="A2200" t="s">
        <v>25534</v>
      </c>
      <c r="B2200" t="s">
        <v>29665</v>
      </c>
      <c r="C2200">
        <v>12</v>
      </c>
      <c r="D2200">
        <v>32.5</v>
      </c>
      <c r="E2200">
        <v>1</v>
      </c>
      <c r="F2200">
        <v>7.75</v>
      </c>
      <c r="G2200">
        <v>7.52</v>
      </c>
    </row>
    <row r="2201" spans="1:7" x14ac:dyDescent="0.35">
      <c r="A2201" t="s">
        <v>25535</v>
      </c>
      <c r="B2201" t="s">
        <v>29666</v>
      </c>
      <c r="C2201">
        <v>6</v>
      </c>
      <c r="D2201">
        <v>55.5</v>
      </c>
      <c r="E2201">
        <v>0.7</v>
      </c>
      <c r="F2201">
        <v>135</v>
      </c>
      <c r="G2201">
        <v>135</v>
      </c>
    </row>
    <row r="2202" spans="1:7" x14ac:dyDescent="0.35">
      <c r="A2202" t="s">
        <v>25536</v>
      </c>
      <c r="B2202" t="s">
        <v>29667</v>
      </c>
      <c r="C2202">
        <v>6</v>
      </c>
      <c r="D2202">
        <v>32.5</v>
      </c>
      <c r="E2202">
        <v>0.7</v>
      </c>
      <c r="F2202">
        <v>6.95</v>
      </c>
      <c r="G2202">
        <v>6.74</v>
      </c>
    </row>
    <row r="2203" spans="1:7" x14ac:dyDescent="0.35">
      <c r="A2203" t="s">
        <v>25537</v>
      </c>
      <c r="B2203" t="s">
        <v>29668</v>
      </c>
      <c r="C2203">
        <v>6</v>
      </c>
      <c r="D2203">
        <v>32.5</v>
      </c>
      <c r="E2203">
        <v>0.7</v>
      </c>
      <c r="F2203">
        <v>6.85</v>
      </c>
      <c r="G2203">
        <v>6.64</v>
      </c>
    </row>
    <row r="2204" spans="1:7" x14ac:dyDescent="0.35">
      <c r="A2204" t="s">
        <v>25538</v>
      </c>
      <c r="B2204" t="s">
        <v>29669</v>
      </c>
      <c r="C2204">
        <v>6</v>
      </c>
      <c r="D2204">
        <v>40</v>
      </c>
      <c r="E2204">
        <v>0.7</v>
      </c>
      <c r="F2204">
        <v>15.05</v>
      </c>
      <c r="G2204">
        <v>14.6</v>
      </c>
    </row>
    <row r="2205" spans="1:7" x14ac:dyDescent="0.35">
      <c r="A2205" t="s">
        <v>25539</v>
      </c>
      <c r="B2205" t="s">
        <v>29670</v>
      </c>
      <c r="C2205">
        <v>4</v>
      </c>
      <c r="D2205">
        <v>43</v>
      </c>
      <c r="E2205">
        <v>0.7</v>
      </c>
      <c r="F2205">
        <v>8.75</v>
      </c>
      <c r="G2205">
        <v>8.49</v>
      </c>
    </row>
    <row r="2206" spans="1:7" x14ac:dyDescent="0.35">
      <c r="A2206" t="s">
        <v>25540</v>
      </c>
      <c r="B2206" t="s">
        <v>29671</v>
      </c>
      <c r="C2206">
        <v>6</v>
      </c>
      <c r="D2206">
        <v>43</v>
      </c>
      <c r="E2206">
        <v>1</v>
      </c>
      <c r="F2206">
        <v>11.25</v>
      </c>
      <c r="G2206">
        <v>10.91</v>
      </c>
    </row>
    <row r="2207" spans="1:7" x14ac:dyDescent="0.35">
      <c r="A2207" t="s">
        <v>25541</v>
      </c>
      <c r="B2207" t="s">
        <v>29672</v>
      </c>
      <c r="C2207">
        <v>4</v>
      </c>
      <c r="D2207">
        <v>43</v>
      </c>
      <c r="E2207">
        <v>0.5</v>
      </c>
      <c r="F2207">
        <v>17.25</v>
      </c>
      <c r="G2207">
        <v>16.73</v>
      </c>
    </row>
    <row r="2208" spans="1:7" x14ac:dyDescent="0.35">
      <c r="A2208" t="s">
        <v>25542</v>
      </c>
      <c r="B2208" t="s">
        <v>29673</v>
      </c>
      <c r="C2208">
        <v>4</v>
      </c>
      <c r="D2208">
        <v>43</v>
      </c>
      <c r="E2208">
        <v>0.7</v>
      </c>
      <c r="F2208">
        <v>7.5</v>
      </c>
      <c r="G2208">
        <v>7.5</v>
      </c>
    </row>
    <row r="2209" spans="1:7" x14ac:dyDescent="0.35">
      <c r="A2209" t="s">
        <v>25543</v>
      </c>
      <c r="B2209" t="s">
        <v>29674</v>
      </c>
      <c r="C2209">
        <v>6</v>
      </c>
      <c r="D2209">
        <v>40</v>
      </c>
      <c r="E2209">
        <v>0.7</v>
      </c>
      <c r="F2209">
        <v>16.95</v>
      </c>
      <c r="G2209">
        <v>16.440000000000001</v>
      </c>
    </row>
    <row r="2210" spans="1:7" x14ac:dyDescent="0.35">
      <c r="A2210" t="s">
        <v>25544</v>
      </c>
      <c r="B2210" t="s">
        <v>29675</v>
      </c>
      <c r="C2210">
        <v>6</v>
      </c>
      <c r="D2210">
        <v>45</v>
      </c>
      <c r="E2210">
        <v>0.7</v>
      </c>
      <c r="F2210">
        <v>23.75</v>
      </c>
      <c r="G2210">
        <v>23.04</v>
      </c>
    </row>
    <row r="2211" spans="1:7" x14ac:dyDescent="0.35">
      <c r="A2211" t="s">
        <v>25545</v>
      </c>
      <c r="B2211" t="s">
        <v>29676</v>
      </c>
      <c r="C2211">
        <v>6</v>
      </c>
      <c r="D2211">
        <v>40</v>
      </c>
      <c r="E2211">
        <v>0.7</v>
      </c>
      <c r="F2211">
        <v>17.05</v>
      </c>
      <c r="G2211">
        <v>16.2</v>
      </c>
    </row>
    <row r="2212" spans="1:7" x14ac:dyDescent="0.35">
      <c r="A2212" t="s">
        <v>25546</v>
      </c>
      <c r="B2212" t="s">
        <v>29677</v>
      </c>
      <c r="C2212">
        <v>192</v>
      </c>
      <c r="D2212">
        <v>40</v>
      </c>
      <c r="E2212">
        <v>0.05</v>
      </c>
      <c r="F2212">
        <v>1.45</v>
      </c>
      <c r="G2212">
        <v>1.45</v>
      </c>
    </row>
    <row r="2213" spans="1:7" x14ac:dyDescent="0.35">
      <c r="A2213" t="s">
        <v>25547</v>
      </c>
      <c r="B2213" t="s">
        <v>29678</v>
      </c>
      <c r="C2213">
        <v>24</v>
      </c>
      <c r="D2213">
        <v>40</v>
      </c>
      <c r="E2213">
        <v>0.2</v>
      </c>
      <c r="F2213">
        <v>6.85</v>
      </c>
      <c r="G2213">
        <v>6.64</v>
      </c>
    </row>
    <row r="2214" spans="1:7" x14ac:dyDescent="0.35">
      <c r="A2214" t="s">
        <v>25548</v>
      </c>
      <c r="B2214" t="s">
        <v>29679</v>
      </c>
      <c r="C2214">
        <v>24</v>
      </c>
      <c r="D2214">
        <v>40</v>
      </c>
      <c r="E2214">
        <v>0.35</v>
      </c>
      <c r="F2214">
        <v>9.75</v>
      </c>
      <c r="G2214">
        <v>9.4600000000000009</v>
      </c>
    </row>
    <row r="2215" spans="1:7" x14ac:dyDescent="0.35">
      <c r="A2215" t="s">
        <v>25549</v>
      </c>
      <c r="B2215" t="s">
        <v>29680</v>
      </c>
      <c r="C2215">
        <v>24</v>
      </c>
      <c r="D2215">
        <v>40</v>
      </c>
      <c r="E2215">
        <v>0.2</v>
      </c>
      <c r="F2215">
        <v>44.85</v>
      </c>
      <c r="G2215">
        <v>43.5</v>
      </c>
    </row>
    <row r="2216" spans="1:7" x14ac:dyDescent="0.35">
      <c r="A2216" t="s">
        <v>25550</v>
      </c>
      <c r="B2216" t="s">
        <v>29681</v>
      </c>
      <c r="C2216">
        <v>3</v>
      </c>
      <c r="D2216">
        <v>43.8</v>
      </c>
      <c r="E2216">
        <v>1</v>
      </c>
      <c r="F2216">
        <v>241.55</v>
      </c>
      <c r="G2216">
        <v>229.47</v>
      </c>
    </row>
    <row r="2217" spans="1:7" x14ac:dyDescent="0.35">
      <c r="A2217" t="s">
        <v>25551</v>
      </c>
      <c r="B2217" t="s">
        <v>29682</v>
      </c>
      <c r="C2217">
        <v>3</v>
      </c>
      <c r="D2217">
        <v>43.8</v>
      </c>
      <c r="E2217">
        <v>0.7</v>
      </c>
      <c r="F2217">
        <v>250</v>
      </c>
      <c r="G2217">
        <v>250</v>
      </c>
    </row>
    <row r="2218" spans="1:7" x14ac:dyDescent="0.35">
      <c r="A2218" t="s">
        <v>25552</v>
      </c>
      <c r="B2218" t="s">
        <v>29683</v>
      </c>
      <c r="C2218">
        <v>4</v>
      </c>
      <c r="D2218">
        <v>40</v>
      </c>
      <c r="E2218">
        <v>0.7</v>
      </c>
      <c r="F2218">
        <v>170</v>
      </c>
      <c r="G2218">
        <v>170</v>
      </c>
    </row>
    <row r="2219" spans="1:7" x14ac:dyDescent="0.35">
      <c r="A2219" t="s">
        <v>25553</v>
      </c>
      <c r="B2219" t="s">
        <v>29684</v>
      </c>
      <c r="C2219">
        <v>4</v>
      </c>
      <c r="D2219">
        <v>40</v>
      </c>
      <c r="E2219">
        <v>0.7</v>
      </c>
      <c r="F2219">
        <v>170</v>
      </c>
      <c r="G2219">
        <v>170</v>
      </c>
    </row>
    <row r="2220" spans="1:7" x14ac:dyDescent="0.35">
      <c r="A2220" t="s">
        <v>25554</v>
      </c>
      <c r="B2220" t="s">
        <v>29685</v>
      </c>
      <c r="C2220">
        <v>6</v>
      </c>
      <c r="D2220">
        <v>55.8</v>
      </c>
      <c r="E2220">
        <v>1</v>
      </c>
      <c r="F2220">
        <v>160</v>
      </c>
      <c r="G2220">
        <v>160</v>
      </c>
    </row>
    <row r="2221" spans="1:7" x14ac:dyDescent="0.35">
      <c r="A2221" t="s">
        <v>25555</v>
      </c>
      <c r="B2221" t="s">
        <v>29686</v>
      </c>
      <c r="C2221">
        <v>4</v>
      </c>
      <c r="D2221">
        <v>40</v>
      </c>
      <c r="E2221">
        <v>0.7</v>
      </c>
      <c r="F2221">
        <v>154.85</v>
      </c>
      <c r="G2221">
        <v>150.19999999999999</v>
      </c>
    </row>
    <row r="2222" spans="1:7" x14ac:dyDescent="0.35">
      <c r="A2222" t="s">
        <v>25556</v>
      </c>
      <c r="B2222" t="s">
        <v>29687</v>
      </c>
      <c r="C2222">
        <v>12</v>
      </c>
      <c r="D2222">
        <v>40</v>
      </c>
      <c r="E2222">
        <v>1</v>
      </c>
      <c r="F2222">
        <v>21</v>
      </c>
      <c r="G2222">
        <v>21</v>
      </c>
    </row>
    <row r="2223" spans="1:7" x14ac:dyDescent="0.35">
      <c r="A2223" t="s">
        <v>25557</v>
      </c>
      <c r="B2223" t="s">
        <v>29688</v>
      </c>
      <c r="C2223">
        <v>6</v>
      </c>
      <c r="D2223">
        <v>40</v>
      </c>
      <c r="E2223">
        <v>0.7</v>
      </c>
      <c r="F2223">
        <v>17.45</v>
      </c>
      <c r="G2223">
        <v>16.93</v>
      </c>
    </row>
    <row r="2224" spans="1:7" x14ac:dyDescent="0.35">
      <c r="A2224" t="s">
        <v>25558</v>
      </c>
      <c r="B2224" t="s">
        <v>29689</v>
      </c>
      <c r="C2224">
        <v>6</v>
      </c>
      <c r="D2224">
        <v>40</v>
      </c>
      <c r="E2224">
        <v>1</v>
      </c>
      <c r="F2224">
        <v>31.95</v>
      </c>
      <c r="G2224">
        <v>31.95</v>
      </c>
    </row>
    <row r="2225" spans="1:7" x14ac:dyDescent="0.35">
      <c r="A2225" t="s">
        <v>25559</v>
      </c>
      <c r="B2225" t="s">
        <v>29690</v>
      </c>
      <c r="C2225">
        <v>6</v>
      </c>
      <c r="D2225">
        <v>40</v>
      </c>
      <c r="E2225">
        <v>0.7</v>
      </c>
      <c r="F2225">
        <v>25.65</v>
      </c>
      <c r="G2225">
        <v>24.88</v>
      </c>
    </row>
    <row r="2226" spans="1:7" x14ac:dyDescent="0.35">
      <c r="A2226" t="s">
        <v>25560</v>
      </c>
      <c r="B2226" t="s">
        <v>29691</v>
      </c>
      <c r="C2226">
        <v>6</v>
      </c>
      <c r="D2226">
        <v>43</v>
      </c>
      <c r="E2226">
        <v>0.7</v>
      </c>
      <c r="F2226">
        <v>26.25</v>
      </c>
      <c r="G2226">
        <v>25.46</v>
      </c>
    </row>
    <row r="2227" spans="1:7" x14ac:dyDescent="0.35">
      <c r="A2227" t="s">
        <v>25561</v>
      </c>
      <c r="B2227" t="s">
        <v>29692</v>
      </c>
      <c r="C2227">
        <v>6</v>
      </c>
      <c r="D2227">
        <v>43</v>
      </c>
      <c r="E2227">
        <v>1</v>
      </c>
      <c r="F2227">
        <v>34.85</v>
      </c>
      <c r="G2227">
        <v>33.799999999999997</v>
      </c>
    </row>
    <row r="2228" spans="1:7" x14ac:dyDescent="0.35">
      <c r="A2228" t="s">
        <v>25562</v>
      </c>
      <c r="B2228" t="s">
        <v>29693</v>
      </c>
      <c r="C2228">
        <v>24</v>
      </c>
      <c r="D2228">
        <v>40</v>
      </c>
      <c r="E2228">
        <v>0.2</v>
      </c>
      <c r="F2228">
        <v>2.85</v>
      </c>
      <c r="G2228">
        <v>2.76</v>
      </c>
    </row>
    <row r="2229" spans="1:7" x14ac:dyDescent="0.35">
      <c r="A2229" t="s">
        <v>25563</v>
      </c>
      <c r="B2229" t="s">
        <v>29694</v>
      </c>
      <c r="C2229">
        <v>6</v>
      </c>
      <c r="D2229">
        <v>40</v>
      </c>
      <c r="E2229">
        <v>0.7</v>
      </c>
      <c r="F2229">
        <v>5.45</v>
      </c>
      <c r="G2229">
        <v>5.45</v>
      </c>
    </row>
    <row r="2230" spans="1:7" x14ac:dyDescent="0.35">
      <c r="A2230" t="s">
        <v>25564</v>
      </c>
      <c r="B2230" t="s">
        <v>29695</v>
      </c>
      <c r="C2230">
        <v>4</v>
      </c>
      <c r="D2230">
        <v>40</v>
      </c>
      <c r="E2230">
        <v>3</v>
      </c>
      <c r="F2230">
        <v>28.45</v>
      </c>
      <c r="G2230">
        <v>28.45</v>
      </c>
    </row>
    <row r="2231" spans="1:7" x14ac:dyDescent="0.35">
      <c r="A2231" t="s">
        <v>25565</v>
      </c>
      <c r="B2231" t="s">
        <v>29696</v>
      </c>
      <c r="C2231">
        <v>6</v>
      </c>
      <c r="D2231">
        <v>40</v>
      </c>
      <c r="E2231">
        <v>0.7</v>
      </c>
      <c r="F2231">
        <v>23.95</v>
      </c>
      <c r="G2231">
        <v>23.23</v>
      </c>
    </row>
    <row r="2232" spans="1:7" x14ac:dyDescent="0.35">
      <c r="A2232" t="s">
        <v>25566</v>
      </c>
      <c r="B2232" t="s">
        <v>29697</v>
      </c>
      <c r="C2232">
        <v>12</v>
      </c>
      <c r="D2232">
        <v>38</v>
      </c>
      <c r="E2232">
        <v>1</v>
      </c>
      <c r="F2232">
        <v>9.65</v>
      </c>
      <c r="G2232">
        <v>9.36</v>
      </c>
    </row>
    <row r="2233" spans="1:7" x14ac:dyDescent="0.35">
      <c r="A2233" t="s">
        <v>25567</v>
      </c>
      <c r="B2233" t="s">
        <v>29698</v>
      </c>
      <c r="C2233">
        <v>6</v>
      </c>
      <c r="D2233">
        <v>38</v>
      </c>
      <c r="E2233">
        <v>0.7</v>
      </c>
      <c r="F2233">
        <v>7.45</v>
      </c>
      <c r="G2233">
        <v>7.23</v>
      </c>
    </row>
    <row r="2234" spans="1:7" x14ac:dyDescent="0.35">
      <c r="A2234" t="s">
        <v>25568</v>
      </c>
      <c r="B2234" t="s">
        <v>29699</v>
      </c>
      <c r="C2234">
        <v>12</v>
      </c>
      <c r="D2234">
        <v>38</v>
      </c>
      <c r="E2234">
        <v>1</v>
      </c>
      <c r="F2234">
        <v>9.15</v>
      </c>
      <c r="G2234">
        <v>8.8800000000000008</v>
      </c>
    </row>
    <row r="2235" spans="1:7" x14ac:dyDescent="0.35">
      <c r="A2235" t="s">
        <v>25569</v>
      </c>
      <c r="B2235" t="s">
        <v>29700</v>
      </c>
      <c r="C2235">
        <v>6</v>
      </c>
      <c r="D2235">
        <v>40</v>
      </c>
      <c r="E2235">
        <v>0.7</v>
      </c>
      <c r="F2235">
        <v>41.45</v>
      </c>
      <c r="G2235">
        <v>40.21</v>
      </c>
    </row>
    <row r="2236" spans="1:7" x14ac:dyDescent="0.35">
      <c r="A2236" t="s">
        <v>25570</v>
      </c>
      <c r="B2236" t="s">
        <v>29701</v>
      </c>
      <c r="C2236">
        <v>3</v>
      </c>
      <c r="D2236">
        <v>38</v>
      </c>
      <c r="E2236">
        <v>0.7</v>
      </c>
      <c r="F2236">
        <v>62.85</v>
      </c>
      <c r="G2236">
        <v>60.96</v>
      </c>
    </row>
    <row r="2237" spans="1:7" x14ac:dyDescent="0.35">
      <c r="A2237" t="s">
        <v>25571</v>
      </c>
      <c r="B2237" t="s">
        <v>29702</v>
      </c>
      <c r="C2237">
        <v>6</v>
      </c>
      <c r="D2237">
        <v>38</v>
      </c>
      <c r="E2237">
        <v>0.7</v>
      </c>
      <c r="F2237">
        <v>12.75</v>
      </c>
      <c r="G2237">
        <v>12.37</v>
      </c>
    </row>
    <row r="2238" spans="1:7" x14ac:dyDescent="0.35">
      <c r="A2238" t="s">
        <v>25572</v>
      </c>
      <c r="B2238" t="s">
        <v>29703</v>
      </c>
      <c r="C2238">
        <v>6</v>
      </c>
      <c r="D2238">
        <v>42</v>
      </c>
      <c r="E2238">
        <v>0.5</v>
      </c>
      <c r="F2238">
        <v>19.149999999999999</v>
      </c>
      <c r="G2238">
        <v>18.579999999999998</v>
      </c>
    </row>
    <row r="2239" spans="1:7" x14ac:dyDescent="0.35">
      <c r="A2239" t="s">
        <v>25573</v>
      </c>
      <c r="B2239" t="s">
        <v>29704</v>
      </c>
      <c r="C2239">
        <v>6</v>
      </c>
      <c r="D2239">
        <v>40</v>
      </c>
      <c r="E2239">
        <v>0.7</v>
      </c>
      <c r="F2239">
        <v>12.85</v>
      </c>
      <c r="G2239">
        <v>12.46</v>
      </c>
    </row>
    <row r="2240" spans="1:7" x14ac:dyDescent="0.35">
      <c r="A2240" t="s">
        <v>25574</v>
      </c>
      <c r="B2240" t="s">
        <v>29705</v>
      </c>
      <c r="C2240">
        <v>6</v>
      </c>
      <c r="D2240">
        <v>40</v>
      </c>
      <c r="E2240">
        <v>0.7</v>
      </c>
      <c r="F2240">
        <v>19.850000000000001</v>
      </c>
      <c r="G2240">
        <v>18.86</v>
      </c>
    </row>
    <row r="2241" spans="1:7" x14ac:dyDescent="0.35">
      <c r="A2241" t="s">
        <v>25575</v>
      </c>
      <c r="B2241" t="s">
        <v>29706</v>
      </c>
      <c r="C2241">
        <v>6</v>
      </c>
      <c r="D2241">
        <v>45</v>
      </c>
      <c r="E2241">
        <v>0.5</v>
      </c>
      <c r="F2241">
        <v>14</v>
      </c>
      <c r="G2241">
        <v>14</v>
      </c>
    </row>
    <row r="2242" spans="1:7" x14ac:dyDescent="0.35">
      <c r="A2242" t="s">
        <v>25576</v>
      </c>
      <c r="B2242" t="s">
        <v>29707</v>
      </c>
      <c r="C2242">
        <v>6</v>
      </c>
      <c r="D2242">
        <v>45</v>
      </c>
      <c r="E2242">
        <v>0.5</v>
      </c>
      <c r="F2242">
        <v>12</v>
      </c>
      <c r="G2242">
        <v>12</v>
      </c>
    </row>
    <row r="2243" spans="1:7" x14ac:dyDescent="0.35">
      <c r="A2243" t="s">
        <v>25577</v>
      </c>
      <c r="B2243" t="s">
        <v>29708</v>
      </c>
      <c r="C2243">
        <v>6</v>
      </c>
      <c r="D2243">
        <v>59.45</v>
      </c>
      <c r="E2243">
        <v>0.5</v>
      </c>
      <c r="F2243">
        <v>27</v>
      </c>
      <c r="G2243">
        <v>27</v>
      </c>
    </row>
    <row r="2244" spans="1:7" x14ac:dyDescent="0.35">
      <c r="A2244" t="s">
        <v>25578</v>
      </c>
      <c r="B2244" t="s">
        <v>29709</v>
      </c>
      <c r="C2244">
        <v>6</v>
      </c>
      <c r="D2244">
        <v>45</v>
      </c>
      <c r="E2244">
        <v>0.5</v>
      </c>
      <c r="F2244">
        <v>20.45</v>
      </c>
      <c r="G2244">
        <v>19.84</v>
      </c>
    </row>
    <row r="2245" spans="1:7" x14ac:dyDescent="0.35">
      <c r="A2245" t="s">
        <v>25579</v>
      </c>
      <c r="B2245" t="s">
        <v>29710</v>
      </c>
      <c r="C2245">
        <v>6</v>
      </c>
      <c r="D2245">
        <v>45</v>
      </c>
      <c r="E2245">
        <v>0.5</v>
      </c>
      <c r="F2245">
        <v>20.75</v>
      </c>
      <c r="G2245">
        <v>20.13</v>
      </c>
    </row>
    <row r="2246" spans="1:7" x14ac:dyDescent="0.35">
      <c r="A2246" t="s">
        <v>25580</v>
      </c>
      <c r="B2246" t="s">
        <v>29711</v>
      </c>
      <c r="C2246">
        <v>6</v>
      </c>
      <c r="D2246">
        <v>45</v>
      </c>
      <c r="E2246">
        <v>0.5</v>
      </c>
      <c r="F2246">
        <v>18.5</v>
      </c>
      <c r="G2246">
        <v>18.5</v>
      </c>
    </row>
    <row r="2247" spans="1:7" x14ac:dyDescent="0.35">
      <c r="A2247" t="s">
        <v>25581</v>
      </c>
      <c r="B2247" t="s">
        <v>29712</v>
      </c>
      <c r="C2247">
        <v>6</v>
      </c>
      <c r="D2247">
        <v>45</v>
      </c>
      <c r="E2247">
        <v>0.5</v>
      </c>
      <c r="F2247">
        <v>12</v>
      </c>
      <c r="G2247">
        <v>12</v>
      </c>
    </row>
    <row r="2248" spans="1:7" x14ac:dyDescent="0.35">
      <c r="A2248" t="s">
        <v>25582</v>
      </c>
      <c r="B2248" t="s">
        <v>29713</v>
      </c>
      <c r="C2248">
        <v>6</v>
      </c>
      <c r="D2248">
        <v>37.5</v>
      </c>
      <c r="E2248">
        <v>0.5</v>
      </c>
      <c r="F2248">
        <v>21.35</v>
      </c>
      <c r="G2248">
        <v>20.71</v>
      </c>
    </row>
    <row r="2249" spans="1:7" x14ac:dyDescent="0.35">
      <c r="A2249" t="s">
        <v>25583</v>
      </c>
      <c r="B2249" t="s">
        <v>29714</v>
      </c>
      <c r="C2249">
        <v>6</v>
      </c>
      <c r="D2249">
        <v>40</v>
      </c>
      <c r="E2249">
        <v>0.7</v>
      </c>
      <c r="F2249">
        <v>4.45</v>
      </c>
      <c r="G2249">
        <v>4.32</v>
      </c>
    </row>
    <row r="2250" spans="1:7" x14ac:dyDescent="0.35">
      <c r="A2250" t="s">
        <v>25584</v>
      </c>
      <c r="B2250" t="s">
        <v>29715</v>
      </c>
      <c r="C2250">
        <v>6</v>
      </c>
      <c r="D2250">
        <v>38</v>
      </c>
      <c r="E2250">
        <v>0.7</v>
      </c>
      <c r="F2250">
        <v>4.3499999999999996</v>
      </c>
      <c r="G2250">
        <v>4.22</v>
      </c>
    </row>
    <row r="2251" spans="1:7" x14ac:dyDescent="0.35">
      <c r="A2251" t="s">
        <v>25585</v>
      </c>
      <c r="B2251" t="s">
        <v>29716</v>
      </c>
      <c r="C2251">
        <v>6</v>
      </c>
      <c r="D2251">
        <v>37.5</v>
      </c>
      <c r="E2251">
        <v>0.7</v>
      </c>
      <c r="F2251">
        <v>13.45</v>
      </c>
      <c r="G2251">
        <v>13.05</v>
      </c>
    </row>
    <row r="2252" spans="1:7" x14ac:dyDescent="0.35">
      <c r="A2252" t="s">
        <v>25586</v>
      </c>
      <c r="B2252" t="s">
        <v>29717</v>
      </c>
      <c r="C2252">
        <v>6</v>
      </c>
      <c r="D2252">
        <v>37.5</v>
      </c>
      <c r="E2252">
        <v>0.7</v>
      </c>
      <c r="F2252">
        <v>14.75</v>
      </c>
      <c r="G2252">
        <v>14.31</v>
      </c>
    </row>
    <row r="2253" spans="1:7" x14ac:dyDescent="0.35">
      <c r="A2253" t="s">
        <v>25587</v>
      </c>
      <c r="B2253" t="s">
        <v>29718</v>
      </c>
      <c r="C2253">
        <v>6</v>
      </c>
      <c r="D2253">
        <v>40</v>
      </c>
      <c r="E2253">
        <v>1</v>
      </c>
      <c r="F2253">
        <v>11.5</v>
      </c>
      <c r="G2253">
        <v>11.5</v>
      </c>
    </row>
    <row r="2254" spans="1:7" x14ac:dyDescent="0.35">
      <c r="A2254" t="s">
        <v>25588</v>
      </c>
      <c r="B2254" t="s">
        <v>29719</v>
      </c>
      <c r="C2254">
        <v>6</v>
      </c>
      <c r="D2254">
        <v>40</v>
      </c>
      <c r="E2254">
        <v>0.7</v>
      </c>
      <c r="F2254">
        <v>17.350000000000001</v>
      </c>
      <c r="G2254">
        <v>16.48</v>
      </c>
    </row>
    <row r="2255" spans="1:7" x14ac:dyDescent="0.35">
      <c r="A2255" t="s">
        <v>25589</v>
      </c>
      <c r="B2255" t="s">
        <v>29720</v>
      </c>
      <c r="C2255">
        <v>6</v>
      </c>
      <c r="D2255">
        <v>46.3</v>
      </c>
      <c r="E2255">
        <v>0.5</v>
      </c>
      <c r="F2255">
        <v>16.95</v>
      </c>
      <c r="G2255">
        <v>16.440000000000001</v>
      </c>
    </row>
    <row r="2256" spans="1:7" x14ac:dyDescent="0.35">
      <c r="A2256" t="s">
        <v>25590</v>
      </c>
      <c r="B2256" t="s">
        <v>29721</v>
      </c>
      <c r="C2256">
        <v>6</v>
      </c>
      <c r="D2256">
        <v>40</v>
      </c>
      <c r="E2256">
        <v>0.7</v>
      </c>
      <c r="F2256">
        <v>58.45</v>
      </c>
      <c r="G2256">
        <v>56.7</v>
      </c>
    </row>
    <row r="2257" spans="1:7" x14ac:dyDescent="0.35">
      <c r="A2257" t="s">
        <v>25591</v>
      </c>
      <c r="B2257" t="s">
        <v>29722</v>
      </c>
      <c r="C2257">
        <v>6</v>
      </c>
      <c r="D2257">
        <v>40</v>
      </c>
      <c r="E2257">
        <v>0.7</v>
      </c>
      <c r="F2257">
        <v>27.15</v>
      </c>
      <c r="G2257">
        <v>27.15</v>
      </c>
    </row>
    <row r="2258" spans="1:7" x14ac:dyDescent="0.35">
      <c r="A2258" t="s">
        <v>25592</v>
      </c>
      <c r="B2258" t="s">
        <v>29723</v>
      </c>
      <c r="C2258">
        <v>6</v>
      </c>
      <c r="D2258">
        <v>40</v>
      </c>
      <c r="E2258">
        <v>0.7</v>
      </c>
      <c r="F2258">
        <v>24.35</v>
      </c>
      <c r="G2258">
        <v>23.62</v>
      </c>
    </row>
    <row r="2259" spans="1:7" x14ac:dyDescent="0.35">
      <c r="A2259" t="s">
        <v>25593</v>
      </c>
      <c r="B2259" t="s">
        <v>29724</v>
      </c>
      <c r="C2259">
        <v>6</v>
      </c>
      <c r="D2259">
        <v>40</v>
      </c>
      <c r="E2259">
        <v>0.7</v>
      </c>
      <c r="F2259">
        <v>26.15</v>
      </c>
      <c r="G2259">
        <v>25.37</v>
      </c>
    </row>
    <row r="2260" spans="1:7" x14ac:dyDescent="0.35">
      <c r="A2260" t="s">
        <v>25594</v>
      </c>
      <c r="B2260" t="s">
        <v>29725</v>
      </c>
      <c r="C2260">
        <v>6</v>
      </c>
      <c r="D2260">
        <v>16</v>
      </c>
      <c r="E2260">
        <v>0.7</v>
      </c>
      <c r="F2260">
        <v>8.85</v>
      </c>
      <c r="G2260">
        <v>8.58</v>
      </c>
    </row>
    <row r="2261" spans="1:7" x14ac:dyDescent="0.35">
      <c r="A2261" t="s">
        <v>25595</v>
      </c>
      <c r="B2261" t="s">
        <v>29726</v>
      </c>
      <c r="C2261">
        <v>6</v>
      </c>
      <c r="D2261">
        <v>46</v>
      </c>
      <c r="E2261">
        <v>0.7</v>
      </c>
      <c r="F2261">
        <v>55.45</v>
      </c>
      <c r="G2261">
        <v>53.79</v>
      </c>
    </row>
    <row r="2262" spans="1:7" x14ac:dyDescent="0.35">
      <c r="A2262" t="s">
        <v>25596</v>
      </c>
      <c r="B2262" t="s">
        <v>29727</v>
      </c>
      <c r="C2262">
        <v>6</v>
      </c>
      <c r="D2262">
        <v>20</v>
      </c>
      <c r="E2262">
        <v>0.7</v>
      </c>
      <c r="F2262">
        <v>15.75</v>
      </c>
      <c r="G2262">
        <v>14.96</v>
      </c>
    </row>
    <row r="2263" spans="1:7" x14ac:dyDescent="0.35">
      <c r="A2263" t="s">
        <v>25597</v>
      </c>
      <c r="B2263" t="s">
        <v>29728</v>
      </c>
      <c r="C2263">
        <v>6</v>
      </c>
      <c r="D2263">
        <v>48</v>
      </c>
      <c r="E2263">
        <v>0.5</v>
      </c>
      <c r="F2263">
        <v>29.25</v>
      </c>
      <c r="G2263">
        <v>28.37</v>
      </c>
    </row>
    <row r="2264" spans="1:7" x14ac:dyDescent="0.35">
      <c r="A2264" t="s">
        <v>25598</v>
      </c>
      <c r="B2264" t="s">
        <v>29729</v>
      </c>
      <c r="C2264">
        <v>6</v>
      </c>
      <c r="D2264">
        <v>48</v>
      </c>
      <c r="E2264">
        <v>0.5</v>
      </c>
      <c r="F2264">
        <v>27</v>
      </c>
      <c r="G2264">
        <v>27</v>
      </c>
    </row>
    <row r="2265" spans="1:7" x14ac:dyDescent="0.35">
      <c r="A2265" t="s">
        <v>25599</v>
      </c>
      <c r="B2265" t="s">
        <v>29730</v>
      </c>
      <c r="C2265">
        <v>6</v>
      </c>
      <c r="D2265">
        <v>48</v>
      </c>
      <c r="E2265">
        <v>0.5</v>
      </c>
      <c r="F2265">
        <v>34.25</v>
      </c>
      <c r="G2265">
        <v>33.22</v>
      </c>
    </row>
    <row r="2266" spans="1:7" x14ac:dyDescent="0.35">
      <c r="A2266" t="s">
        <v>25600</v>
      </c>
      <c r="B2266" t="s">
        <v>29731</v>
      </c>
      <c r="C2266">
        <v>6</v>
      </c>
      <c r="D2266">
        <v>43</v>
      </c>
      <c r="E2266">
        <v>0.7</v>
      </c>
      <c r="F2266">
        <v>16.5</v>
      </c>
      <c r="G2266">
        <v>16.5</v>
      </c>
    </row>
    <row r="2267" spans="1:7" x14ac:dyDescent="0.35">
      <c r="A2267" t="s">
        <v>25601</v>
      </c>
      <c r="B2267" t="s">
        <v>29732</v>
      </c>
      <c r="C2267">
        <v>6</v>
      </c>
      <c r="D2267">
        <v>58</v>
      </c>
      <c r="E2267">
        <v>0.2</v>
      </c>
      <c r="F2267">
        <v>7</v>
      </c>
      <c r="G2267">
        <v>7</v>
      </c>
    </row>
    <row r="2268" spans="1:7" x14ac:dyDescent="0.35">
      <c r="A2268" t="s">
        <v>25602</v>
      </c>
      <c r="B2268" t="s">
        <v>29733</v>
      </c>
      <c r="C2268">
        <v>12</v>
      </c>
      <c r="D2268">
        <v>59</v>
      </c>
      <c r="E2268">
        <v>0.2</v>
      </c>
      <c r="F2268">
        <v>6</v>
      </c>
      <c r="G2268">
        <v>6</v>
      </c>
    </row>
    <row r="2269" spans="1:7" x14ac:dyDescent="0.35">
      <c r="A2269" t="s">
        <v>25603</v>
      </c>
      <c r="B2269" t="s">
        <v>29734</v>
      </c>
      <c r="C2269">
        <v>6</v>
      </c>
      <c r="D2269">
        <v>54.3</v>
      </c>
      <c r="E2269">
        <v>0.7</v>
      </c>
      <c r="F2269">
        <v>61.95</v>
      </c>
      <c r="G2269">
        <v>60.09</v>
      </c>
    </row>
    <row r="2270" spans="1:7" x14ac:dyDescent="0.35">
      <c r="A2270" t="s">
        <v>25604</v>
      </c>
      <c r="B2270" t="s">
        <v>29735</v>
      </c>
      <c r="C2270">
        <v>6</v>
      </c>
      <c r="D2270">
        <v>45</v>
      </c>
      <c r="E2270">
        <v>1</v>
      </c>
      <c r="F2270">
        <v>37.15</v>
      </c>
      <c r="G2270">
        <v>36.04</v>
      </c>
    </row>
    <row r="2271" spans="1:7" x14ac:dyDescent="0.35">
      <c r="A2271" t="s">
        <v>25605</v>
      </c>
      <c r="B2271" t="s">
        <v>29736</v>
      </c>
      <c r="C2271">
        <v>6</v>
      </c>
      <c r="D2271">
        <v>40</v>
      </c>
      <c r="E2271">
        <v>0.7</v>
      </c>
      <c r="F2271">
        <v>8.9499999999999993</v>
      </c>
      <c r="G2271">
        <v>8.68</v>
      </c>
    </row>
    <row r="2272" spans="1:7" x14ac:dyDescent="0.35">
      <c r="A2272" t="s">
        <v>25606</v>
      </c>
      <c r="B2272" t="s">
        <v>29737</v>
      </c>
      <c r="C2272">
        <v>4</v>
      </c>
      <c r="D2272">
        <v>45</v>
      </c>
      <c r="E2272">
        <v>0.7</v>
      </c>
      <c r="F2272">
        <v>95.95</v>
      </c>
      <c r="G2272">
        <v>93.07</v>
      </c>
    </row>
    <row r="2273" spans="1:7" x14ac:dyDescent="0.35">
      <c r="A2273" t="s">
        <v>25607</v>
      </c>
      <c r="B2273" t="s">
        <v>29738</v>
      </c>
      <c r="C2273">
        <v>6</v>
      </c>
      <c r="D2273">
        <v>63.8</v>
      </c>
      <c r="E2273">
        <v>0.7</v>
      </c>
      <c r="F2273">
        <v>24.15</v>
      </c>
      <c r="G2273">
        <v>23.43</v>
      </c>
    </row>
    <row r="2274" spans="1:7" x14ac:dyDescent="0.35">
      <c r="A2274" t="s">
        <v>25608</v>
      </c>
      <c r="B2274" t="s">
        <v>29739</v>
      </c>
      <c r="C2274">
        <v>6</v>
      </c>
      <c r="D2274">
        <v>60.3</v>
      </c>
      <c r="E2274">
        <v>0.7</v>
      </c>
      <c r="F2274">
        <v>25.65</v>
      </c>
      <c r="G2274">
        <v>24.88</v>
      </c>
    </row>
    <row r="2275" spans="1:7" x14ac:dyDescent="0.35">
      <c r="A2275" t="s">
        <v>25609</v>
      </c>
      <c r="B2275" t="s">
        <v>29740</v>
      </c>
      <c r="C2275">
        <v>6</v>
      </c>
      <c r="D2275">
        <v>18</v>
      </c>
      <c r="E2275">
        <v>0.5</v>
      </c>
      <c r="F2275">
        <v>9.25</v>
      </c>
      <c r="G2275">
        <v>8.7899999999999991</v>
      </c>
    </row>
    <row r="2276" spans="1:7" x14ac:dyDescent="0.35">
      <c r="A2276" t="s">
        <v>25610</v>
      </c>
      <c r="B2276" t="s">
        <v>29741</v>
      </c>
      <c r="C2276">
        <v>6</v>
      </c>
      <c r="D2276">
        <v>42</v>
      </c>
      <c r="E2276">
        <v>0.7</v>
      </c>
      <c r="F2276">
        <v>24.5</v>
      </c>
      <c r="G2276">
        <v>24.5</v>
      </c>
    </row>
    <row r="2277" spans="1:7" x14ac:dyDescent="0.35">
      <c r="A2277" t="s">
        <v>25611</v>
      </c>
      <c r="B2277" t="s">
        <v>29742</v>
      </c>
      <c r="C2277">
        <v>6</v>
      </c>
      <c r="D2277">
        <v>34</v>
      </c>
      <c r="E2277">
        <v>0.7</v>
      </c>
      <c r="F2277">
        <v>44.65</v>
      </c>
      <c r="G2277">
        <v>43.31</v>
      </c>
    </row>
    <row r="2278" spans="1:7" x14ac:dyDescent="0.35">
      <c r="A2278" t="s">
        <v>25612</v>
      </c>
      <c r="B2278" t="s">
        <v>29743</v>
      </c>
      <c r="C2278">
        <v>6</v>
      </c>
      <c r="D2278">
        <v>40</v>
      </c>
      <c r="E2278">
        <v>0.7</v>
      </c>
      <c r="F2278">
        <v>36.950000000000003</v>
      </c>
      <c r="G2278">
        <v>36.950000000000003</v>
      </c>
    </row>
    <row r="2279" spans="1:7" x14ac:dyDescent="0.35">
      <c r="A2279" t="s">
        <v>25613</v>
      </c>
      <c r="B2279" t="s">
        <v>29744</v>
      </c>
      <c r="C2279">
        <v>6</v>
      </c>
      <c r="D2279">
        <v>40</v>
      </c>
      <c r="E2279">
        <v>0.7</v>
      </c>
      <c r="F2279">
        <v>25.95</v>
      </c>
      <c r="G2279">
        <v>25.17</v>
      </c>
    </row>
    <row r="2280" spans="1:7" x14ac:dyDescent="0.35">
      <c r="A2280" t="s">
        <v>25614</v>
      </c>
      <c r="B2280" t="s">
        <v>29745</v>
      </c>
      <c r="C2280">
        <v>6</v>
      </c>
      <c r="D2280">
        <v>40</v>
      </c>
      <c r="E2280">
        <v>0.7</v>
      </c>
      <c r="F2280">
        <v>31.45</v>
      </c>
      <c r="G2280">
        <v>31.45</v>
      </c>
    </row>
    <row r="2281" spans="1:7" x14ac:dyDescent="0.35">
      <c r="A2281" t="s">
        <v>25615</v>
      </c>
      <c r="B2281" t="s">
        <v>29746</v>
      </c>
      <c r="C2281">
        <v>6</v>
      </c>
      <c r="D2281">
        <v>18</v>
      </c>
      <c r="E2281">
        <v>0.7</v>
      </c>
      <c r="F2281">
        <v>4.8499999999999996</v>
      </c>
      <c r="G2281">
        <v>4.7</v>
      </c>
    </row>
    <row r="2282" spans="1:7" x14ac:dyDescent="0.35">
      <c r="A2282" t="s">
        <v>25616</v>
      </c>
      <c r="B2282" t="s">
        <v>29747</v>
      </c>
      <c r="C2282">
        <v>6</v>
      </c>
      <c r="D2282">
        <v>63.8</v>
      </c>
      <c r="E2282">
        <v>0.7</v>
      </c>
      <c r="F2282">
        <v>193.35</v>
      </c>
      <c r="G2282">
        <v>187.55</v>
      </c>
    </row>
    <row r="2283" spans="1:7" x14ac:dyDescent="0.35">
      <c r="A2283" t="s">
        <v>25617</v>
      </c>
      <c r="B2283" t="s">
        <v>29748</v>
      </c>
      <c r="C2283">
        <v>6</v>
      </c>
      <c r="D2283">
        <v>48.2</v>
      </c>
      <c r="E2283">
        <v>0.7</v>
      </c>
      <c r="F2283">
        <v>59.85</v>
      </c>
      <c r="G2283">
        <v>58.05</v>
      </c>
    </row>
    <row r="2284" spans="1:7" x14ac:dyDescent="0.35">
      <c r="A2284" t="s">
        <v>25618</v>
      </c>
      <c r="B2284" t="s">
        <v>29749</v>
      </c>
      <c r="C2284">
        <v>6</v>
      </c>
      <c r="D2284">
        <v>45.7</v>
      </c>
      <c r="E2284">
        <v>0.7</v>
      </c>
      <c r="F2284">
        <v>25.45</v>
      </c>
      <c r="G2284">
        <v>25.45</v>
      </c>
    </row>
    <row r="2285" spans="1:7" x14ac:dyDescent="0.35">
      <c r="A2285" t="s">
        <v>25619</v>
      </c>
      <c r="B2285" t="s">
        <v>29750</v>
      </c>
      <c r="C2285">
        <v>6</v>
      </c>
      <c r="D2285">
        <v>42</v>
      </c>
      <c r="E2285">
        <v>0.5</v>
      </c>
      <c r="F2285">
        <v>25.35</v>
      </c>
      <c r="G2285">
        <v>24.59</v>
      </c>
    </row>
    <row r="2286" spans="1:7" x14ac:dyDescent="0.35">
      <c r="A2286" t="s">
        <v>25620</v>
      </c>
      <c r="B2286" t="s">
        <v>29751</v>
      </c>
      <c r="C2286">
        <v>6</v>
      </c>
      <c r="D2286">
        <v>40</v>
      </c>
      <c r="E2286">
        <v>0.7</v>
      </c>
      <c r="F2286">
        <v>5.75</v>
      </c>
      <c r="G2286">
        <v>5.58</v>
      </c>
    </row>
    <row r="2287" spans="1:7" x14ac:dyDescent="0.35">
      <c r="A2287" t="s">
        <v>25621</v>
      </c>
      <c r="B2287" t="s">
        <v>29752</v>
      </c>
      <c r="C2287">
        <v>6</v>
      </c>
      <c r="D2287">
        <v>43</v>
      </c>
      <c r="E2287">
        <v>0.7</v>
      </c>
      <c r="F2287">
        <v>17.75</v>
      </c>
      <c r="G2287">
        <v>17.75</v>
      </c>
    </row>
    <row r="2288" spans="1:7" x14ac:dyDescent="0.35">
      <c r="A2288" t="s">
        <v>25622</v>
      </c>
      <c r="B2288" t="s">
        <v>29753</v>
      </c>
      <c r="C2288">
        <v>6</v>
      </c>
      <c r="D2288">
        <v>43</v>
      </c>
      <c r="E2288">
        <v>0.7</v>
      </c>
      <c r="F2288">
        <v>12.75</v>
      </c>
      <c r="G2288">
        <v>12.37</v>
      </c>
    </row>
    <row r="2289" spans="1:7" x14ac:dyDescent="0.35">
      <c r="A2289" t="s">
        <v>25623</v>
      </c>
      <c r="B2289" t="s">
        <v>29754</v>
      </c>
      <c r="C2289">
        <v>6</v>
      </c>
      <c r="D2289">
        <v>52.5</v>
      </c>
      <c r="E2289">
        <v>0.7</v>
      </c>
      <c r="F2289">
        <v>99.75</v>
      </c>
      <c r="G2289">
        <v>96.76</v>
      </c>
    </row>
    <row r="2290" spans="1:7" x14ac:dyDescent="0.35">
      <c r="A2290" t="s">
        <v>25624</v>
      </c>
      <c r="B2290" t="s">
        <v>29755</v>
      </c>
      <c r="C2290">
        <v>6</v>
      </c>
      <c r="D2290">
        <v>58.4</v>
      </c>
      <c r="E2290">
        <v>0.7</v>
      </c>
      <c r="F2290">
        <v>78.75</v>
      </c>
      <c r="G2290">
        <v>76.39</v>
      </c>
    </row>
    <row r="2291" spans="1:7" x14ac:dyDescent="0.35">
      <c r="A2291" t="s">
        <v>25625</v>
      </c>
      <c r="B2291" t="s">
        <v>29756</v>
      </c>
      <c r="C2291">
        <v>6</v>
      </c>
      <c r="D2291">
        <v>50</v>
      </c>
      <c r="E2291">
        <v>0.7</v>
      </c>
      <c r="F2291">
        <v>61.95</v>
      </c>
      <c r="G2291">
        <v>58.85</v>
      </c>
    </row>
    <row r="2292" spans="1:7" x14ac:dyDescent="0.35">
      <c r="A2292" t="s">
        <v>25626</v>
      </c>
      <c r="B2292" t="s">
        <v>29757</v>
      </c>
      <c r="C2292">
        <v>6</v>
      </c>
      <c r="D2292">
        <v>50</v>
      </c>
      <c r="E2292">
        <v>0.7</v>
      </c>
      <c r="F2292">
        <v>59.85</v>
      </c>
      <c r="G2292">
        <v>56.86</v>
      </c>
    </row>
    <row r="2293" spans="1:7" x14ac:dyDescent="0.35">
      <c r="A2293" t="s">
        <v>25627</v>
      </c>
      <c r="B2293" t="s">
        <v>29758</v>
      </c>
      <c r="C2293">
        <v>8</v>
      </c>
      <c r="D2293">
        <v>49.4</v>
      </c>
      <c r="E2293">
        <v>0.7</v>
      </c>
      <c r="F2293">
        <v>58.45</v>
      </c>
      <c r="G2293">
        <v>56.7</v>
      </c>
    </row>
    <row r="2294" spans="1:7" x14ac:dyDescent="0.35">
      <c r="A2294" t="s">
        <v>25628</v>
      </c>
      <c r="B2294" t="s">
        <v>29759</v>
      </c>
      <c r="C2294">
        <v>6</v>
      </c>
      <c r="D2294">
        <v>46</v>
      </c>
      <c r="E2294">
        <v>0.7</v>
      </c>
      <c r="F2294">
        <v>64.849999999999994</v>
      </c>
      <c r="G2294">
        <v>62.9</v>
      </c>
    </row>
    <row r="2295" spans="1:7" x14ac:dyDescent="0.35">
      <c r="A2295" t="s">
        <v>25629</v>
      </c>
      <c r="B2295" t="s">
        <v>29760</v>
      </c>
      <c r="C2295">
        <v>6</v>
      </c>
      <c r="D2295">
        <v>46</v>
      </c>
      <c r="E2295">
        <v>0.7</v>
      </c>
      <c r="F2295">
        <v>63.95</v>
      </c>
      <c r="G2295">
        <v>62.03</v>
      </c>
    </row>
    <row r="2296" spans="1:7" x14ac:dyDescent="0.35">
      <c r="A2296" t="s">
        <v>25630</v>
      </c>
      <c r="B2296" t="s">
        <v>29761</v>
      </c>
      <c r="C2296">
        <v>6</v>
      </c>
      <c r="D2296">
        <v>46</v>
      </c>
      <c r="E2296">
        <v>0.7</v>
      </c>
      <c r="F2296">
        <v>36.85</v>
      </c>
      <c r="G2296">
        <v>35.74</v>
      </c>
    </row>
    <row r="2297" spans="1:7" x14ac:dyDescent="0.35">
      <c r="A2297" t="s">
        <v>25631</v>
      </c>
      <c r="B2297" t="s">
        <v>29762</v>
      </c>
      <c r="C2297">
        <v>24</v>
      </c>
      <c r="D2297">
        <v>46</v>
      </c>
      <c r="E2297">
        <v>0.2</v>
      </c>
      <c r="F2297">
        <v>12.95</v>
      </c>
      <c r="G2297">
        <v>12.3</v>
      </c>
    </row>
    <row r="2298" spans="1:7" x14ac:dyDescent="0.35">
      <c r="A2298" t="s">
        <v>25632</v>
      </c>
      <c r="B2298" t="s">
        <v>29763</v>
      </c>
      <c r="C2298">
        <v>6</v>
      </c>
      <c r="D2298">
        <v>46</v>
      </c>
      <c r="E2298">
        <v>0.7</v>
      </c>
      <c r="F2298">
        <v>23.95</v>
      </c>
      <c r="G2298">
        <v>23.95</v>
      </c>
    </row>
    <row r="2299" spans="1:7" x14ac:dyDescent="0.35">
      <c r="A2299" t="s">
        <v>25633</v>
      </c>
      <c r="B2299" t="s">
        <v>29764</v>
      </c>
      <c r="C2299">
        <v>6</v>
      </c>
      <c r="D2299">
        <v>46</v>
      </c>
      <c r="E2299">
        <v>0.7</v>
      </c>
      <c r="F2299">
        <v>31.95</v>
      </c>
      <c r="G2299">
        <v>31.95</v>
      </c>
    </row>
    <row r="2300" spans="1:7" x14ac:dyDescent="0.35">
      <c r="A2300" t="s">
        <v>25634</v>
      </c>
      <c r="B2300" t="s">
        <v>29765</v>
      </c>
      <c r="C2300">
        <v>6</v>
      </c>
      <c r="D2300">
        <v>48.7</v>
      </c>
      <c r="E2300">
        <v>0.7</v>
      </c>
      <c r="F2300">
        <v>52.85</v>
      </c>
      <c r="G2300">
        <v>51.26</v>
      </c>
    </row>
    <row r="2301" spans="1:7" x14ac:dyDescent="0.35">
      <c r="A2301" t="s">
        <v>25635</v>
      </c>
      <c r="B2301" t="s">
        <v>29766</v>
      </c>
      <c r="C2301">
        <v>6</v>
      </c>
      <c r="D2301">
        <v>50.6</v>
      </c>
      <c r="E2301">
        <v>0.7</v>
      </c>
      <c r="F2301">
        <v>49.5</v>
      </c>
      <c r="G2301">
        <v>49.5</v>
      </c>
    </row>
    <row r="2302" spans="1:7" x14ac:dyDescent="0.35">
      <c r="A2302" t="s">
        <v>25636</v>
      </c>
      <c r="B2302" t="s">
        <v>29767</v>
      </c>
      <c r="C2302">
        <v>6</v>
      </c>
      <c r="D2302">
        <v>49.2</v>
      </c>
      <c r="E2302">
        <v>0.7</v>
      </c>
      <c r="F2302">
        <v>49.5</v>
      </c>
      <c r="G2302">
        <v>49.5</v>
      </c>
    </row>
    <row r="2303" spans="1:7" x14ac:dyDescent="0.35">
      <c r="A2303" t="s">
        <v>25637</v>
      </c>
      <c r="B2303" t="s">
        <v>29768</v>
      </c>
      <c r="C2303">
        <v>6</v>
      </c>
      <c r="D2303">
        <v>49.1</v>
      </c>
      <c r="E2303">
        <v>0.7</v>
      </c>
      <c r="F2303">
        <v>55</v>
      </c>
      <c r="G2303">
        <v>55</v>
      </c>
    </row>
    <row r="2304" spans="1:7" x14ac:dyDescent="0.35">
      <c r="A2304" t="s">
        <v>25638</v>
      </c>
      <c r="B2304" t="s">
        <v>29769</v>
      </c>
      <c r="C2304">
        <v>6</v>
      </c>
      <c r="D2304">
        <v>40</v>
      </c>
      <c r="E2304">
        <v>0.7</v>
      </c>
      <c r="F2304">
        <v>11</v>
      </c>
      <c r="G2304">
        <v>11</v>
      </c>
    </row>
    <row r="2305" spans="1:7" x14ac:dyDescent="0.35">
      <c r="A2305" t="s">
        <v>25639</v>
      </c>
      <c r="B2305" t="s">
        <v>29770</v>
      </c>
      <c r="C2305">
        <v>6</v>
      </c>
      <c r="D2305">
        <v>38</v>
      </c>
      <c r="E2305">
        <v>0.7</v>
      </c>
      <c r="F2305">
        <v>11.45</v>
      </c>
      <c r="G2305">
        <v>11.11</v>
      </c>
    </row>
    <row r="2306" spans="1:7" x14ac:dyDescent="0.35">
      <c r="A2306" t="s">
        <v>25640</v>
      </c>
      <c r="B2306" t="s">
        <v>29771</v>
      </c>
      <c r="C2306">
        <v>6</v>
      </c>
      <c r="D2306">
        <v>42</v>
      </c>
      <c r="E2306">
        <v>0.7</v>
      </c>
      <c r="F2306">
        <v>13.85</v>
      </c>
      <c r="G2306">
        <v>13.43</v>
      </c>
    </row>
    <row r="2307" spans="1:7" x14ac:dyDescent="0.35">
      <c r="A2307" t="s">
        <v>25641</v>
      </c>
      <c r="B2307" t="s">
        <v>29772</v>
      </c>
      <c r="C2307">
        <v>6</v>
      </c>
      <c r="D2307">
        <v>57</v>
      </c>
      <c r="E2307">
        <v>0.5</v>
      </c>
      <c r="F2307">
        <v>15.95</v>
      </c>
      <c r="G2307">
        <v>15.47</v>
      </c>
    </row>
    <row r="2308" spans="1:7" x14ac:dyDescent="0.35">
      <c r="A2308" t="s">
        <v>25642</v>
      </c>
      <c r="B2308" t="s">
        <v>29773</v>
      </c>
      <c r="C2308">
        <v>6</v>
      </c>
      <c r="D2308">
        <v>47</v>
      </c>
      <c r="E2308">
        <v>0.7</v>
      </c>
      <c r="F2308">
        <v>15.35</v>
      </c>
      <c r="G2308">
        <v>14.89</v>
      </c>
    </row>
    <row r="2309" spans="1:7" x14ac:dyDescent="0.35">
      <c r="A2309" t="s">
        <v>25643</v>
      </c>
      <c r="B2309" t="s">
        <v>29774</v>
      </c>
      <c r="C2309">
        <v>6</v>
      </c>
      <c r="D2309">
        <v>46</v>
      </c>
      <c r="E2309">
        <v>0.7</v>
      </c>
      <c r="F2309">
        <v>28</v>
      </c>
      <c r="G2309">
        <v>28</v>
      </c>
    </row>
    <row r="2310" spans="1:7" x14ac:dyDescent="0.35">
      <c r="A2310" t="s">
        <v>25644</v>
      </c>
      <c r="B2310" t="s">
        <v>29775</v>
      </c>
      <c r="C2310">
        <v>6</v>
      </c>
      <c r="D2310">
        <v>38</v>
      </c>
      <c r="E2310">
        <v>0.7</v>
      </c>
      <c r="F2310">
        <v>6.75</v>
      </c>
      <c r="G2310">
        <v>6.55</v>
      </c>
    </row>
    <row r="2311" spans="1:7" x14ac:dyDescent="0.35">
      <c r="A2311" t="s">
        <v>25645</v>
      </c>
      <c r="B2311" t="s">
        <v>29776</v>
      </c>
      <c r="C2311">
        <v>6</v>
      </c>
      <c r="D2311">
        <v>37.5</v>
      </c>
      <c r="E2311">
        <v>0.7</v>
      </c>
      <c r="F2311">
        <v>5.55</v>
      </c>
      <c r="G2311">
        <v>5.38</v>
      </c>
    </row>
    <row r="2312" spans="1:7" x14ac:dyDescent="0.35">
      <c r="A2312" t="s">
        <v>25646</v>
      </c>
      <c r="B2312" t="s">
        <v>29777</v>
      </c>
      <c r="C2312">
        <v>12</v>
      </c>
      <c r="D2312">
        <v>12.5</v>
      </c>
      <c r="E2312">
        <v>0.5</v>
      </c>
      <c r="F2312">
        <v>19.25</v>
      </c>
      <c r="G2312">
        <v>18.29</v>
      </c>
    </row>
    <row r="2313" spans="1:7" x14ac:dyDescent="0.35">
      <c r="A2313" t="s">
        <v>25647</v>
      </c>
      <c r="B2313" t="s">
        <v>29778</v>
      </c>
      <c r="C2313">
        <v>6</v>
      </c>
      <c r="D2313">
        <v>40</v>
      </c>
      <c r="E2313">
        <v>0.7</v>
      </c>
      <c r="F2313">
        <v>19</v>
      </c>
      <c r="G2313">
        <v>19</v>
      </c>
    </row>
    <row r="2314" spans="1:7" x14ac:dyDescent="0.35">
      <c r="A2314" t="s">
        <v>25648</v>
      </c>
      <c r="B2314" t="s">
        <v>29779</v>
      </c>
      <c r="C2314">
        <v>6</v>
      </c>
      <c r="D2314">
        <v>40</v>
      </c>
      <c r="E2314">
        <v>0.7</v>
      </c>
      <c r="F2314">
        <v>29.5</v>
      </c>
      <c r="G2314">
        <v>29.5</v>
      </c>
    </row>
    <row r="2315" spans="1:7" x14ac:dyDescent="0.35">
      <c r="A2315" t="s">
        <v>25649</v>
      </c>
      <c r="B2315" t="s">
        <v>29780</v>
      </c>
      <c r="C2315">
        <v>6</v>
      </c>
      <c r="D2315">
        <v>40</v>
      </c>
      <c r="E2315">
        <v>0.7</v>
      </c>
      <c r="F2315">
        <v>16.5</v>
      </c>
      <c r="G2315">
        <v>16.5</v>
      </c>
    </row>
    <row r="2316" spans="1:7" x14ac:dyDescent="0.35">
      <c r="A2316" t="s">
        <v>25650</v>
      </c>
      <c r="B2316" t="s">
        <v>29781</v>
      </c>
      <c r="C2316">
        <v>4</v>
      </c>
      <c r="D2316">
        <v>65.5</v>
      </c>
      <c r="E2316">
        <v>0.7</v>
      </c>
      <c r="F2316">
        <v>194.75</v>
      </c>
      <c r="G2316">
        <v>188.91</v>
      </c>
    </row>
    <row r="2317" spans="1:7" x14ac:dyDescent="0.35">
      <c r="A2317" t="s">
        <v>25651</v>
      </c>
      <c r="B2317" t="s">
        <v>29782</v>
      </c>
      <c r="C2317">
        <v>6</v>
      </c>
      <c r="D2317">
        <v>56</v>
      </c>
      <c r="E2317">
        <v>0.7</v>
      </c>
      <c r="F2317">
        <v>20.149999999999999</v>
      </c>
      <c r="G2317">
        <v>19.55</v>
      </c>
    </row>
    <row r="2318" spans="1:7" x14ac:dyDescent="0.35">
      <c r="A2318" t="s">
        <v>25652</v>
      </c>
      <c r="B2318" t="s">
        <v>29783</v>
      </c>
      <c r="C2318">
        <v>6</v>
      </c>
      <c r="D2318">
        <v>43</v>
      </c>
      <c r="E2318">
        <v>0.7</v>
      </c>
      <c r="F2318">
        <v>21.45</v>
      </c>
      <c r="G2318">
        <v>20.81</v>
      </c>
    </row>
    <row r="2319" spans="1:7" x14ac:dyDescent="0.35">
      <c r="A2319" t="s">
        <v>25653</v>
      </c>
      <c r="B2319" t="s">
        <v>29784</v>
      </c>
      <c r="C2319">
        <v>6</v>
      </c>
      <c r="D2319">
        <v>43</v>
      </c>
      <c r="E2319">
        <v>0.7</v>
      </c>
      <c r="F2319">
        <v>38.950000000000003</v>
      </c>
      <c r="G2319">
        <v>37.78</v>
      </c>
    </row>
    <row r="2320" spans="1:7" x14ac:dyDescent="0.35">
      <c r="A2320" t="s">
        <v>25654</v>
      </c>
      <c r="B2320" t="s">
        <v>29785</v>
      </c>
      <c r="C2320">
        <v>8</v>
      </c>
      <c r="D2320">
        <v>18</v>
      </c>
      <c r="E2320">
        <v>0.2</v>
      </c>
      <c r="F2320">
        <v>1.75</v>
      </c>
      <c r="G2320">
        <v>1.7</v>
      </c>
    </row>
    <row r="2321" spans="1:7" x14ac:dyDescent="0.35">
      <c r="A2321" t="s">
        <v>25655</v>
      </c>
      <c r="B2321" t="s">
        <v>29786</v>
      </c>
      <c r="C2321">
        <v>6</v>
      </c>
      <c r="D2321">
        <v>40</v>
      </c>
      <c r="E2321">
        <v>0.7</v>
      </c>
      <c r="F2321">
        <v>22.45</v>
      </c>
      <c r="G2321">
        <v>22.45</v>
      </c>
    </row>
    <row r="2322" spans="1:7" x14ac:dyDescent="0.35">
      <c r="A2322" t="s">
        <v>25656</v>
      </c>
      <c r="B2322" t="s">
        <v>29787</v>
      </c>
      <c r="C2322">
        <v>30</v>
      </c>
      <c r="D2322">
        <v>20</v>
      </c>
      <c r="E2322">
        <v>0.02</v>
      </c>
      <c r="F2322">
        <v>0.35</v>
      </c>
      <c r="G2322">
        <v>0.34</v>
      </c>
    </row>
    <row r="2323" spans="1:7" x14ac:dyDescent="0.35">
      <c r="A2323" t="s">
        <v>25657</v>
      </c>
      <c r="B2323" t="s">
        <v>29788</v>
      </c>
      <c r="C2323">
        <v>6</v>
      </c>
      <c r="D2323">
        <v>46</v>
      </c>
      <c r="E2323">
        <v>0.7</v>
      </c>
      <c r="F2323">
        <v>45.35</v>
      </c>
      <c r="G2323">
        <v>43.99</v>
      </c>
    </row>
    <row r="2324" spans="1:7" x14ac:dyDescent="0.35">
      <c r="A2324" t="s">
        <v>25658</v>
      </c>
      <c r="B2324" t="s">
        <v>29789</v>
      </c>
      <c r="C2324">
        <v>6</v>
      </c>
      <c r="D2324">
        <v>46</v>
      </c>
      <c r="E2324">
        <v>0.7</v>
      </c>
      <c r="F2324">
        <v>45.35</v>
      </c>
      <c r="G2324">
        <v>43.99</v>
      </c>
    </row>
    <row r="2325" spans="1:7" x14ac:dyDescent="0.35">
      <c r="A2325" t="s">
        <v>25659</v>
      </c>
      <c r="B2325" t="s">
        <v>29790</v>
      </c>
      <c r="C2325">
        <v>6</v>
      </c>
      <c r="D2325">
        <v>50</v>
      </c>
      <c r="E2325">
        <v>0.7</v>
      </c>
      <c r="F2325">
        <v>25.15</v>
      </c>
      <c r="G2325">
        <v>25.15</v>
      </c>
    </row>
    <row r="2326" spans="1:7" x14ac:dyDescent="0.35">
      <c r="A2326" t="s">
        <v>25660</v>
      </c>
      <c r="B2326" t="s">
        <v>29791</v>
      </c>
      <c r="C2326">
        <v>6</v>
      </c>
      <c r="D2326">
        <v>50</v>
      </c>
      <c r="E2326">
        <v>0.7</v>
      </c>
      <c r="F2326">
        <v>17.850000000000001</v>
      </c>
      <c r="G2326">
        <v>17.309999999999999</v>
      </c>
    </row>
    <row r="2327" spans="1:7" x14ac:dyDescent="0.35">
      <c r="A2327" t="s">
        <v>25661</v>
      </c>
      <c r="B2327" t="s">
        <v>29792</v>
      </c>
      <c r="C2327">
        <v>6</v>
      </c>
      <c r="D2327">
        <v>43</v>
      </c>
      <c r="E2327">
        <v>0.7</v>
      </c>
      <c r="F2327">
        <v>18.45</v>
      </c>
      <c r="G2327">
        <v>18.45</v>
      </c>
    </row>
    <row r="2328" spans="1:7" x14ac:dyDescent="0.35">
      <c r="A2328" t="s">
        <v>25662</v>
      </c>
      <c r="B2328" t="s">
        <v>29793</v>
      </c>
      <c r="C2328">
        <v>6</v>
      </c>
      <c r="D2328">
        <v>43</v>
      </c>
      <c r="E2328">
        <v>0.7</v>
      </c>
      <c r="F2328">
        <v>26.45</v>
      </c>
      <c r="G2328">
        <v>25.66</v>
      </c>
    </row>
    <row r="2329" spans="1:7" x14ac:dyDescent="0.35">
      <c r="A2329" t="s">
        <v>25663</v>
      </c>
      <c r="B2329" t="s">
        <v>29794</v>
      </c>
      <c r="C2329">
        <v>6</v>
      </c>
      <c r="D2329">
        <v>43</v>
      </c>
      <c r="E2329">
        <v>0.7</v>
      </c>
      <c r="F2329">
        <v>38.950000000000003</v>
      </c>
      <c r="G2329">
        <v>37.78</v>
      </c>
    </row>
    <row r="2330" spans="1:7" x14ac:dyDescent="0.35">
      <c r="A2330" t="s">
        <v>25664</v>
      </c>
      <c r="B2330" t="s">
        <v>29795</v>
      </c>
      <c r="C2330">
        <v>6</v>
      </c>
      <c r="D2330">
        <v>43</v>
      </c>
      <c r="E2330">
        <v>0.7</v>
      </c>
      <c r="F2330">
        <v>33.950000000000003</v>
      </c>
      <c r="G2330">
        <v>32.93</v>
      </c>
    </row>
    <row r="2331" spans="1:7" x14ac:dyDescent="0.35">
      <c r="A2331" t="s">
        <v>25665</v>
      </c>
      <c r="B2331" t="s">
        <v>29796</v>
      </c>
      <c r="C2331">
        <v>6</v>
      </c>
      <c r="D2331">
        <v>20</v>
      </c>
      <c r="E2331">
        <v>0.5</v>
      </c>
      <c r="F2331">
        <v>14.95</v>
      </c>
      <c r="G2331">
        <v>14.5</v>
      </c>
    </row>
    <row r="2332" spans="1:7" x14ac:dyDescent="0.35">
      <c r="A2332" t="s">
        <v>25666</v>
      </c>
      <c r="B2332" t="s">
        <v>29797</v>
      </c>
      <c r="C2332">
        <v>6</v>
      </c>
      <c r="D2332">
        <v>20</v>
      </c>
      <c r="E2332">
        <v>0.5</v>
      </c>
      <c r="F2332">
        <v>14.95</v>
      </c>
      <c r="G2332">
        <v>14.5</v>
      </c>
    </row>
    <row r="2333" spans="1:7" x14ac:dyDescent="0.35">
      <c r="A2333" t="s">
        <v>25667</v>
      </c>
      <c r="B2333" t="s">
        <v>29798</v>
      </c>
      <c r="C2333">
        <v>6</v>
      </c>
      <c r="D2333">
        <v>40</v>
      </c>
      <c r="E2333">
        <v>0.5</v>
      </c>
      <c r="F2333">
        <v>11.5</v>
      </c>
      <c r="G2333">
        <v>11.5</v>
      </c>
    </row>
    <row r="2334" spans="1:7" x14ac:dyDescent="0.35">
      <c r="A2334" t="s">
        <v>25668</v>
      </c>
      <c r="B2334" t="s">
        <v>29799</v>
      </c>
      <c r="C2334">
        <v>6</v>
      </c>
      <c r="D2334">
        <v>20</v>
      </c>
      <c r="E2334">
        <v>0.75</v>
      </c>
      <c r="F2334">
        <v>6.95</v>
      </c>
      <c r="G2334">
        <v>6.74</v>
      </c>
    </row>
    <row r="2335" spans="1:7" x14ac:dyDescent="0.35">
      <c r="A2335" t="s">
        <v>25669</v>
      </c>
      <c r="B2335" t="s">
        <v>29800</v>
      </c>
      <c r="C2335">
        <v>6</v>
      </c>
      <c r="D2335">
        <v>20</v>
      </c>
      <c r="E2335">
        <v>0.75</v>
      </c>
      <c r="F2335">
        <v>6.95</v>
      </c>
      <c r="G2335">
        <v>6.74</v>
      </c>
    </row>
    <row r="2336" spans="1:7" x14ac:dyDescent="0.35">
      <c r="A2336" t="s">
        <v>25670</v>
      </c>
      <c r="B2336" t="s">
        <v>29801</v>
      </c>
      <c r="C2336">
        <v>6</v>
      </c>
      <c r="D2336">
        <v>20</v>
      </c>
      <c r="E2336">
        <v>0.75</v>
      </c>
      <c r="F2336">
        <v>6.15</v>
      </c>
      <c r="G2336">
        <v>5.97</v>
      </c>
    </row>
    <row r="2337" spans="1:7" x14ac:dyDescent="0.35">
      <c r="A2337" t="s">
        <v>25671</v>
      </c>
      <c r="B2337" t="s">
        <v>29802</v>
      </c>
      <c r="C2337">
        <v>6</v>
      </c>
      <c r="D2337">
        <v>46</v>
      </c>
      <c r="E2337">
        <v>0.7</v>
      </c>
      <c r="F2337">
        <v>38.049999999999997</v>
      </c>
      <c r="G2337">
        <v>36.909999999999997</v>
      </c>
    </row>
    <row r="2338" spans="1:7" x14ac:dyDescent="0.35">
      <c r="A2338" t="s">
        <v>25672</v>
      </c>
      <c r="B2338" t="s">
        <v>29803</v>
      </c>
      <c r="C2338">
        <v>12</v>
      </c>
      <c r="D2338">
        <v>40</v>
      </c>
      <c r="E2338">
        <v>1</v>
      </c>
      <c r="F2338">
        <v>3.95</v>
      </c>
      <c r="G2338">
        <v>3.83</v>
      </c>
    </row>
    <row r="2339" spans="1:7" x14ac:dyDescent="0.35">
      <c r="A2339" t="s">
        <v>25673</v>
      </c>
      <c r="B2339" t="s">
        <v>29804</v>
      </c>
      <c r="C2339">
        <v>24</v>
      </c>
      <c r="D2339">
        <v>32</v>
      </c>
      <c r="E2339">
        <v>0.5</v>
      </c>
      <c r="F2339">
        <v>3.25</v>
      </c>
      <c r="G2339">
        <v>3.15</v>
      </c>
    </row>
    <row r="2340" spans="1:7" x14ac:dyDescent="0.35">
      <c r="A2340" t="s">
        <v>25674</v>
      </c>
      <c r="B2340" t="s">
        <v>29805</v>
      </c>
      <c r="C2340">
        <v>6</v>
      </c>
      <c r="D2340">
        <v>37.5</v>
      </c>
      <c r="E2340">
        <v>0.7</v>
      </c>
      <c r="F2340">
        <v>3.85</v>
      </c>
      <c r="G2340">
        <v>3.73</v>
      </c>
    </row>
    <row r="2341" spans="1:7" x14ac:dyDescent="0.35">
      <c r="A2341" t="s">
        <v>25675</v>
      </c>
      <c r="B2341" t="s">
        <v>29806</v>
      </c>
      <c r="C2341">
        <v>15</v>
      </c>
      <c r="D2341">
        <v>25</v>
      </c>
      <c r="E2341">
        <v>0.5</v>
      </c>
      <c r="F2341">
        <v>6.35</v>
      </c>
      <c r="G2341">
        <v>6.03</v>
      </c>
    </row>
    <row r="2342" spans="1:7" x14ac:dyDescent="0.35">
      <c r="A2342" t="s">
        <v>25676</v>
      </c>
      <c r="B2342" t="s">
        <v>29807</v>
      </c>
      <c r="C2342">
        <v>6</v>
      </c>
      <c r="D2342">
        <v>25</v>
      </c>
      <c r="E2342">
        <v>1</v>
      </c>
      <c r="F2342">
        <v>8.35</v>
      </c>
      <c r="G2342">
        <v>7.93</v>
      </c>
    </row>
    <row r="2343" spans="1:7" x14ac:dyDescent="0.35">
      <c r="A2343" t="s">
        <v>25677</v>
      </c>
      <c r="B2343" t="s">
        <v>29808</v>
      </c>
      <c r="C2343">
        <v>6</v>
      </c>
      <c r="D2343">
        <v>47</v>
      </c>
      <c r="E2343">
        <v>0.5</v>
      </c>
      <c r="F2343">
        <v>22.45</v>
      </c>
      <c r="G2343">
        <v>21.78</v>
      </c>
    </row>
    <row r="2344" spans="1:7" x14ac:dyDescent="0.35">
      <c r="A2344" t="s">
        <v>25678</v>
      </c>
      <c r="B2344" t="s">
        <v>29809</v>
      </c>
      <c r="C2344">
        <v>6</v>
      </c>
      <c r="D2344">
        <v>40</v>
      </c>
      <c r="E2344">
        <v>0.5</v>
      </c>
      <c r="F2344">
        <v>20.95</v>
      </c>
      <c r="G2344">
        <v>20.32</v>
      </c>
    </row>
    <row r="2345" spans="1:7" x14ac:dyDescent="0.35">
      <c r="A2345" t="s">
        <v>25679</v>
      </c>
      <c r="B2345" t="s">
        <v>29810</v>
      </c>
      <c r="C2345">
        <v>6</v>
      </c>
      <c r="D2345">
        <v>47</v>
      </c>
      <c r="E2345">
        <v>0.7</v>
      </c>
      <c r="F2345">
        <v>25.15</v>
      </c>
      <c r="G2345">
        <v>24.4</v>
      </c>
    </row>
    <row r="2346" spans="1:7" x14ac:dyDescent="0.35">
      <c r="A2346" t="s">
        <v>25680</v>
      </c>
      <c r="B2346" t="s">
        <v>29811</v>
      </c>
      <c r="C2346">
        <v>6</v>
      </c>
      <c r="D2346">
        <v>40</v>
      </c>
      <c r="E2346">
        <v>1</v>
      </c>
      <c r="F2346">
        <v>13.65</v>
      </c>
      <c r="G2346">
        <v>13.24</v>
      </c>
    </row>
    <row r="2347" spans="1:7" x14ac:dyDescent="0.35">
      <c r="A2347" t="s">
        <v>25681</v>
      </c>
      <c r="B2347" t="s">
        <v>29812</v>
      </c>
      <c r="C2347">
        <v>60</v>
      </c>
      <c r="D2347">
        <v>40</v>
      </c>
      <c r="E2347">
        <v>0.05</v>
      </c>
      <c r="F2347">
        <v>1.55</v>
      </c>
      <c r="G2347">
        <v>1.5</v>
      </c>
    </row>
    <row r="2348" spans="1:7" x14ac:dyDescent="0.35">
      <c r="A2348" t="s">
        <v>25682</v>
      </c>
      <c r="B2348" t="s">
        <v>29813</v>
      </c>
      <c r="C2348">
        <v>6</v>
      </c>
      <c r="D2348">
        <v>40</v>
      </c>
      <c r="E2348">
        <v>0.7</v>
      </c>
      <c r="F2348">
        <v>10.45</v>
      </c>
      <c r="G2348">
        <v>10.45</v>
      </c>
    </row>
    <row r="2349" spans="1:7" x14ac:dyDescent="0.35">
      <c r="A2349" t="s">
        <v>25683</v>
      </c>
      <c r="B2349" t="s">
        <v>29814</v>
      </c>
      <c r="C2349">
        <v>6</v>
      </c>
      <c r="D2349">
        <v>40</v>
      </c>
      <c r="E2349">
        <v>1</v>
      </c>
      <c r="F2349">
        <v>12.45</v>
      </c>
      <c r="G2349">
        <v>12.45</v>
      </c>
    </row>
    <row r="2350" spans="1:7" x14ac:dyDescent="0.35">
      <c r="A2350" t="s">
        <v>25684</v>
      </c>
      <c r="B2350" t="s">
        <v>29815</v>
      </c>
      <c r="C2350">
        <v>6</v>
      </c>
      <c r="D2350">
        <v>40</v>
      </c>
      <c r="E2350">
        <v>0.7</v>
      </c>
      <c r="F2350">
        <v>22.85</v>
      </c>
      <c r="G2350">
        <v>22.16</v>
      </c>
    </row>
    <row r="2351" spans="1:7" x14ac:dyDescent="0.35">
      <c r="A2351" t="s">
        <v>25685</v>
      </c>
      <c r="B2351" t="s">
        <v>29816</v>
      </c>
      <c r="C2351">
        <v>6</v>
      </c>
      <c r="D2351">
        <v>46.9</v>
      </c>
      <c r="E2351">
        <v>0.7</v>
      </c>
      <c r="F2351">
        <v>20.55</v>
      </c>
      <c r="G2351">
        <v>19.93</v>
      </c>
    </row>
    <row r="2352" spans="1:7" x14ac:dyDescent="0.35">
      <c r="A2352" t="s">
        <v>25686</v>
      </c>
      <c r="B2352" t="s">
        <v>29817</v>
      </c>
      <c r="C2352">
        <v>6</v>
      </c>
      <c r="D2352">
        <v>40</v>
      </c>
      <c r="E2352">
        <v>0.7</v>
      </c>
      <c r="F2352">
        <v>97.45</v>
      </c>
      <c r="G2352">
        <v>94.53</v>
      </c>
    </row>
    <row r="2353" spans="1:7" x14ac:dyDescent="0.35">
      <c r="A2353" t="s">
        <v>25687</v>
      </c>
      <c r="B2353" t="s">
        <v>29818</v>
      </c>
      <c r="C2353">
        <v>6</v>
      </c>
      <c r="D2353">
        <v>43</v>
      </c>
      <c r="E2353">
        <v>0.7</v>
      </c>
      <c r="F2353">
        <v>37.549999999999997</v>
      </c>
      <c r="G2353">
        <v>36.42</v>
      </c>
    </row>
    <row r="2354" spans="1:7" x14ac:dyDescent="0.35">
      <c r="A2354" t="s">
        <v>25688</v>
      </c>
      <c r="B2354" t="s">
        <v>29819</v>
      </c>
      <c r="C2354">
        <v>6</v>
      </c>
      <c r="D2354">
        <v>35</v>
      </c>
      <c r="E2354">
        <v>0.7</v>
      </c>
      <c r="F2354">
        <v>12.55</v>
      </c>
      <c r="G2354">
        <v>12.17</v>
      </c>
    </row>
    <row r="2355" spans="1:7" x14ac:dyDescent="0.35">
      <c r="A2355" t="s">
        <v>25689</v>
      </c>
      <c r="B2355" t="s">
        <v>29820</v>
      </c>
      <c r="C2355">
        <v>3</v>
      </c>
      <c r="D2355">
        <v>40</v>
      </c>
      <c r="E2355">
        <v>0.7</v>
      </c>
      <c r="F2355">
        <v>13.95</v>
      </c>
      <c r="G2355">
        <v>13.53</v>
      </c>
    </row>
    <row r="2356" spans="1:7" x14ac:dyDescent="0.35">
      <c r="A2356" t="s">
        <v>25690</v>
      </c>
      <c r="B2356" t="s">
        <v>29821</v>
      </c>
      <c r="C2356">
        <v>6</v>
      </c>
      <c r="D2356">
        <v>40</v>
      </c>
      <c r="E2356">
        <v>0.7</v>
      </c>
      <c r="F2356">
        <v>88.25</v>
      </c>
      <c r="G2356">
        <v>85.6</v>
      </c>
    </row>
    <row r="2357" spans="1:7" x14ac:dyDescent="0.35">
      <c r="A2357" t="s">
        <v>25691</v>
      </c>
      <c r="B2357" t="s">
        <v>29822</v>
      </c>
      <c r="C2357">
        <v>6</v>
      </c>
      <c r="D2357">
        <v>40</v>
      </c>
      <c r="E2357">
        <v>0.7</v>
      </c>
      <c r="F2357">
        <v>63.05</v>
      </c>
      <c r="G2357">
        <v>61.16</v>
      </c>
    </row>
    <row r="2358" spans="1:7" x14ac:dyDescent="0.35">
      <c r="A2358" t="s">
        <v>25692</v>
      </c>
      <c r="B2358" t="s">
        <v>29823</v>
      </c>
      <c r="C2358">
        <v>6</v>
      </c>
      <c r="D2358">
        <v>40</v>
      </c>
      <c r="E2358">
        <v>0.7</v>
      </c>
      <c r="F2358">
        <v>39</v>
      </c>
      <c r="G2358">
        <v>39</v>
      </c>
    </row>
    <row r="2359" spans="1:7" x14ac:dyDescent="0.35">
      <c r="A2359" t="s">
        <v>25693</v>
      </c>
      <c r="B2359" t="s">
        <v>29824</v>
      </c>
      <c r="C2359">
        <v>12</v>
      </c>
      <c r="D2359">
        <v>40</v>
      </c>
      <c r="E2359">
        <v>0.7</v>
      </c>
      <c r="F2359">
        <v>27.5</v>
      </c>
      <c r="G2359">
        <v>27.5</v>
      </c>
    </row>
    <row r="2360" spans="1:7" x14ac:dyDescent="0.35">
      <c r="A2360" t="s">
        <v>25694</v>
      </c>
      <c r="B2360" t="s">
        <v>29825</v>
      </c>
      <c r="C2360">
        <v>6</v>
      </c>
      <c r="D2360">
        <v>20</v>
      </c>
      <c r="E2360">
        <v>0.7</v>
      </c>
      <c r="F2360">
        <v>4.55</v>
      </c>
      <c r="G2360">
        <v>4.41</v>
      </c>
    </row>
    <row r="2361" spans="1:7" x14ac:dyDescent="0.35">
      <c r="A2361" t="s">
        <v>25695</v>
      </c>
      <c r="B2361" t="s">
        <v>29826</v>
      </c>
      <c r="C2361">
        <v>12</v>
      </c>
      <c r="D2361">
        <v>53</v>
      </c>
      <c r="E2361">
        <v>0.5</v>
      </c>
      <c r="F2361">
        <v>45.95</v>
      </c>
      <c r="G2361">
        <v>44.57</v>
      </c>
    </row>
    <row r="2362" spans="1:7" x14ac:dyDescent="0.35">
      <c r="A2362" t="s">
        <v>25696</v>
      </c>
      <c r="B2362" t="s">
        <v>29827</v>
      </c>
      <c r="C2362">
        <v>6</v>
      </c>
      <c r="D2362">
        <v>42.6</v>
      </c>
      <c r="E2362">
        <v>0.5</v>
      </c>
      <c r="F2362">
        <v>18.95</v>
      </c>
      <c r="G2362">
        <v>18.38</v>
      </c>
    </row>
    <row r="2363" spans="1:7" x14ac:dyDescent="0.35">
      <c r="A2363" t="s">
        <v>25697</v>
      </c>
      <c r="B2363" t="s">
        <v>29828</v>
      </c>
      <c r="C2363">
        <v>6</v>
      </c>
      <c r="D2363">
        <v>47.2</v>
      </c>
      <c r="E2363">
        <v>0.5</v>
      </c>
      <c r="F2363">
        <v>27.35</v>
      </c>
      <c r="G2363">
        <v>26.53</v>
      </c>
    </row>
    <row r="2364" spans="1:7" x14ac:dyDescent="0.35">
      <c r="A2364" t="s">
        <v>25698</v>
      </c>
      <c r="B2364" t="s">
        <v>29829</v>
      </c>
      <c r="C2364">
        <v>6</v>
      </c>
      <c r="D2364">
        <v>40</v>
      </c>
      <c r="E2364">
        <v>0.7</v>
      </c>
      <c r="F2364">
        <v>18.55</v>
      </c>
      <c r="G2364">
        <v>17.989999999999998</v>
      </c>
    </row>
    <row r="2365" spans="1:7" x14ac:dyDescent="0.35">
      <c r="A2365" t="s">
        <v>25699</v>
      </c>
      <c r="B2365" t="s">
        <v>29830</v>
      </c>
      <c r="C2365">
        <v>6</v>
      </c>
      <c r="D2365">
        <v>40</v>
      </c>
      <c r="E2365">
        <v>0.7</v>
      </c>
      <c r="F2365">
        <v>15.25</v>
      </c>
      <c r="G2365">
        <v>14.79</v>
      </c>
    </row>
    <row r="2366" spans="1:7" x14ac:dyDescent="0.35">
      <c r="A2366" t="s">
        <v>25700</v>
      </c>
      <c r="B2366" t="s">
        <v>29831</v>
      </c>
      <c r="C2366">
        <v>6</v>
      </c>
      <c r="D2366">
        <v>38</v>
      </c>
      <c r="E2366">
        <v>0.7</v>
      </c>
      <c r="F2366">
        <v>20</v>
      </c>
      <c r="G2366">
        <v>20</v>
      </c>
    </row>
    <row r="2367" spans="1:7" x14ac:dyDescent="0.35">
      <c r="A2367" t="s">
        <v>25701</v>
      </c>
      <c r="B2367" t="s">
        <v>29832</v>
      </c>
      <c r="C2367">
        <v>6</v>
      </c>
      <c r="D2367">
        <v>38</v>
      </c>
      <c r="E2367">
        <v>0.7</v>
      </c>
      <c r="F2367">
        <v>46.95</v>
      </c>
      <c r="G2367">
        <v>45.54</v>
      </c>
    </row>
    <row r="2368" spans="1:7" x14ac:dyDescent="0.35">
      <c r="A2368" t="s">
        <v>25702</v>
      </c>
      <c r="B2368" t="s">
        <v>29833</v>
      </c>
      <c r="C2368">
        <v>6</v>
      </c>
      <c r="D2368">
        <v>38</v>
      </c>
      <c r="E2368">
        <v>0.7</v>
      </c>
      <c r="F2368">
        <v>15.45</v>
      </c>
      <c r="G2368">
        <v>14.99</v>
      </c>
    </row>
    <row r="2369" spans="1:7" x14ac:dyDescent="0.35">
      <c r="A2369" t="s">
        <v>25703</v>
      </c>
      <c r="B2369" t="s">
        <v>29834</v>
      </c>
      <c r="C2369">
        <v>6</v>
      </c>
      <c r="D2369">
        <v>38</v>
      </c>
      <c r="E2369">
        <v>0.7</v>
      </c>
      <c r="F2369">
        <v>41.45</v>
      </c>
      <c r="G2369">
        <v>40.21</v>
      </c>
    </row>
    <row r="2370" spans="1:7" x14ac:dyDescent="0.35">
      <c r="A2370" t="s">
        <v>25704</v>
      </c>
      <c r="B2370" t="s">
        <v>29835</v>
      </c>
      <c r="C2370">
        <v>6</v>
      </c>
      <c r="D2370">
        <v>38</v>
      </c>
      <c r="E2370">
        <v>0.7</v>
      </c>
      <c r="F2370">
        <v>36.25</v>
      </c>
      <c r="G2370">
        <v>35.159999999999997</v>
      </c>
    </row>
    <row r="2371" spans="1:7" x14ac:dyDescent="0.35">
      <c r="A2371" t="s">
        <v>25705</v>
      </c>
      <c r="B2371" t="s">
        <v>29836</v>
      </c>
      <c r="C2371">
        <v>6</v>
      </c>
      <c r="D2371">
        <v>38</v>
      </c>
      <c r="E2371">
        <v>0.7</v>
      </c>
      <c r="F2371">
        <v>29.85</v>
      </c>
      <c r="G2371">
        <v>28.95</v>
      </c>
    </row>
    <row r="2372" spans="1:7" x14ac:dyDescent="0.35">
      <c r="A2372" t="s">
        <v>25706</v>
      </c>
      <c r="B2372" t="s">
        <v>29837</v>
      </c>
      <c r="C2372">
        <v>6</v>
      </c>
      <c r="D2372">
        <v>38</v>
      </c>
      <c r="E2372">
        <v>0.7</v>
      </c>
      <c r="F2372">
        <v>34.950000000000003</v>
      </c>
      <c r="G2372">
        <v>33.9</v>
      </c>
    </row>
    <row r="2373" spans="1:7" x14ac:dyDescent="0.35">
      <c r="A2373" t="s">
        <v>25707</v>
      </c>
      <c r="B2373" t="s">
        <v>29838</v>
      </c>
      <c r="C2373">
        <v>6</v>
      </c>
      <c r="D2373">
        <v>38</v>
      </c>
      <c r="E2373">
        <v>0.7</v>
      </c>
      <c r="F2373">
        <v>35.65</v>
      </c>
      <c r="G2373">
        <v>34.58</v>
      </c>
    </row>
    <row r="2374" spans="1:7" x14ac:dyDescent="0.35">
      <c r="A2374" t="s">
        <v>25708</v>
      </c>
      <c r="B2374" t="s">
        <v>29839</v>
      </c>
      <c r="C2374">
        <v>6</v>
      </c>
      <c r="D2374">
        <v>38</v>
      </c>
      <c r="E2374">
        <v>0.7</v>
      </c>
      <c r="F2374">
        <v>34.450000000000003</v>
      </c>
      <c r="G2374">
        <v>33.42</v>
      </c>
    </row>
    <row r="2375" spans="1:7" x14ac:dyDescent="0.35">
      <c r="A2375" t="s">
        <v>25709</v>
      </c>
      <c r="B2375" t="s">
        <v>29840</v>
      </c>
      <c r="C2375">
        <v>6</v>
      </c>
      <c r="D2375">
        <v>38</v>
      </c>
      <c r="E2375">
        <v>0.7</v>
      </c>
      <c r="F2375">
        <v>15</v>
      </c>
      <c r="G2375">
        <v>15</v>
      </c>
    </row>
    <row r="2376" spans="1:7" x14ac:dyDescent="0.35">
      <c r="A2376" t="s">
        <v>25710</v>
      </c>
      <c r="B2376" t="s">
        <v>29841</v>
      </c>
      <c r="C2376">
        <v>6</v>
      </c>
      <c r="D2376">
        <v>38</v>
      </c>
      <c r="E2376">
        <v>0.7</v>
      </c>
      <c r="F2376">
        <v>49.95</v>
      </c>
      <c r="G2376">
        <v>48.45</v>
      </c>
    </row>
    <row r="2377" spans="1:7" x14ac:dyDescent="0.35">
      <c r="A2377" t="s">
        <v>25711</v>
      </c>
      <c r="B2377" t="s">
        <v>29842</v>
      </c>
      <c r="C2377">
        <v>6</v>
      </c>
      <c r="D2377">
        <v>40</v>
      </c>
      <c r="E2377">
        <v>0.7</v>
      </c>
      <c r="F2377">
        <v>9.4499999999999993</v>
      </c>
      <c r="G2377">
        <v>9.17</v>
      </c>
    </row>
    <row r="2378" spans="1:7" x14ac:dyDescent="0.35">
      <c r="A2378" t="s">
        <v>25712</v>
      </c>
      <c r="B2378" t="s">
        <v>29843</v>
      </c>
      <c r="C2378">
        <v>6</v>
      </c>
      <c r="D2378">
        <v>40</v>
      </c>
      <c r="E2378">
        <v>0.7</v>
      </c>
      <c r="F2378">
        <v>19.45</v>
      </c>
      <c r="G2378">
        <v>18.87</v>
      </c>
    </row>
    <row r="2379" spans="1:7" x14ac:dyDescent="0.35">
      <c r="A2379" t="s">
        <v>25713</v>
      </c>
      <c r="B2379" t="s">
        <v>29844</v>
      </c>
      <c r="C2379">
        <v>6</v>
      </c>
      <c r="D2379">
        <v>40</v>
      </c>
      <c r="E2379">
        <v>0.7</v>
      </c>
      <c r="F2379">
        <v>29.05</v>
      </c>
      <c r="G2379">
        <v>27.6</v>
      </c>
    </row>
    <row r="2380" spans="1:7" x14ac:dyDescent="0.35">
      <c r="A2380" t="s">
        <v>25714</v>
      </c>
      <c r="B2380" t="s">
        <v>29845</v>
      </c>
      <c r="C2380">
        <v>6</v>
      </c>
      <c r="D2380">
        <v>40</v>
      </c>
      <c r="E2380">
        <v>0.7</v>
      </c>
      <c r="F2380">
        <v>36.35</v>
      </c>
      <c r="G2380">
        <v>35.26</v>
      </c>
    </row>
    <row r="2381" spans="1:7" x14ac:dyDescent="0.35">
      <c r="A2381" t="s">
        <v>25715</v>
      </c>
      <c r="B2381" t="s">
        <v>29846</v>
      </c>
      <c r="C2381">
        <v>6</v>
      </c>
      <c r="D2381">
        <v>40</v>
      </c>
      <c r="E2381">
        <v>0.5</v>
      </c>
      <c r="F2381">
        <v>16.55</v>
      </c>
      <c r="G2381">
        <v>16.05</v>
      </c>
    </row>
    <row r="2382" spans="1:7" x14ac:dyDescent="0.35">
      <c r="A2382" t="s">
        <v>25716</v>
      </c>
      <c r="B2382" t="s">
        <v>29847</v>
      </c>
      <c r="C2382">
        <v>6</v>
      </c>
      <c r="D2382">
        <v>40</v>
      </c>
      <c r="E2382">
        <v>0.7</v>
      </c>
      <c r="F2382">
        <v>26.65</v>
      </c>
      <c r="G2382">
        <v>25.85</v>
      </c>
    </row>
    <row r="2383" spans="1:7" x14ac:dyDescent="0.35">
      <c r="A2383" t="s">
        <v>25717</v>
      </c>
      <c r="B2383" t="s">
        <v>29848</v>
      </c>
      <c r="C2383">
        <v>6</v>
      </c>
      <c r="D2383">
        <v>47</v>
      </c>
      <c r="E2383">
        <v>0.7</v>
      </c>
      <c r="F2383">
        <v>23.45</v>
      </c>
      <c r="G2383">
        <v>22.75</v>
      </c>
    </row>
    <row r="2384" spans="1:7" x14ac:dyDescent="0.35">
      <c r="A2384" t="s">
        <v>25718</v>
      </c>
      <c r="B2384" t="s">
        <v>29849</v>
      </c>
      <c r="C2384">
        <v>6</v>
      </c>
      <c r="D2384">
        <v>40</v>
      </c>
      <c r="E2384">
        <v>0.7</v>
      </c>
      <c r="F2384">
        <v>23.45</v>
      </c>
      <c r="G2384">
        <v>22.75</v>
      </c>
    </row>
    <row r="2385" spans="1:7" x14ac:dyDescent="0.35">
      <c r="A2385" t="s">
        <v>25719</v>
      </c>
      <c r="B2385" t="s">
        <v>29850</v>
      </c>
      <c r="C2385">
        <v>6</v>
      </c>
      <c r="D2385">
        <v>40</v>
      </c>
      <c r="E2385">
        <v>0.7</v>
      </c>
      <c r="F2385">
        <v>22.85</v>
      </c>
      <c r="G2385">
        <v>22.16</v>
      </c>
    </row>
    <row r="2386" spans="1:7" x14ac:dyDescent="0.35">
      <c r="A2386" t="s">
        <v>25720</v>
      </c>
      <c r="B2386" t="s">
        <v>29851</v>
      </c>
      <c r="C2386">
        <v>6</v>
      </c>
      <c r="D2386">
        <v>43</v>
      </c>
      <c r="E2386">
        <v>0.7</v>
      </c>
      <c r="F2386">
        <v>36.950000000000003</v>
      </c>
      <c r="G2386">
        <v>35.840000000000003</v>
      </c>
    </row>
    <row r="2387" spans="1:7" x14ac:dyDescent="0.35">
      <c r="A2387" t="s">
        <v>25721</v>
      </c>
      <c r="B2387" t="s">
        <v>29852</v>
      </c>
      <c r="C2387">
        <v>6</v>
      </c>
      <c r="D2387">
        <v>41</v>
      </c>
      <c r="E2387">
        <v>0.7</v>
      </c>
      <c r="F2387">
        <v>35.950000000000003</v>
      </c>
      <c r="G2387">
        <v>34.869999999999997</v>
      </c>
    </row>
    <row r="2388" spans="1:7" x14ac:dyDescent="0.35">
      <c r="A2388" t="s">
        <v>25722</v>
      </c>
      <c r="B2388" t="s">
        <v>29853</v>
      </c>
      <c r="C2388">
        <v>3</v>
      </c>
      <c r="D2388">
        <v>46</v>
      </c>
      <c r="E2388">
        <v>0.7</v>
      </c>
      <c r="F2388">
        <v>29.95</v>
      </c>
      <c r="G2388">
        <v>29.05</v>
      </c>
    </row>
    <row r="2389" spans="1:7" x14ac:dyDescent="0.35">
      <c r="A2389" t="s">
        <v>25723</v>
      </c>
      <c r="B2389" t="s">
        <v>29854</v>
      </c>
      <c r="C2389">
        <v>3</v>
      </c>
      <c r="D2389">
        <v>42</v>
      </c>
      <c r="E2389">
        <v>0.7</v>
      </c>
      <c r="F2389">
        <v>30.95</v>
      </c>
      <c r="G2389">
        <v>30.02</v>
      </c>
    </row>
    <row r="2390" spans="1:7" x14ac:dyDescent="0.35">
      <c r="A2390" t="s">
        <v>25724</v>
      </c>
      <c r="B2390" t="s">
        <v>29855</v>
      </c>
      <c r="C2390">
        <v>3</v>
      </c>
      <c r="D2390">
        <v>42</v>
      </c>
      <c r="E2390">
        <v>0.7</v>
      </c>
      <c r="F2390">
        <v>30.95</v>
      </c>
      <c r="G2390">
        <v>30.02</v>
      </c>
    </row>
    <row r="2391" spans="1:7" x14ac:dyDescent="0.35">
      <c r="A2391" t="s">
        <v>25725</v>
      </c>
      <c r="B2391" t="s">
        <v>29856</v>
      </c>
      <c r="C2391">
        <v>6</v>
      </c>
      <c r="D2391">
        <v>45</v>
      </c>
      <c r="E2391">
        <v>0.7</v>
      </c>
      <c r="F2391">
        <v>37</v>
      </c>
      <c r="G2391">
        <v>37</v>
      </c>
    </row>
    <row r="2392" spans="1:7" x14ac:dyDescent="0.35">
      <c r="A2392" t="s">
        <v>25726</v>
      </c>
      <c r="B2392" t="s">
        <v>29857</v>
      </c>
      <c r="C2392">
        <v>6</v>
      </c>
      <c r="D2392">
        <v>40</v>
      </c>
      <c r="E2392">
        <v>0.7</v>
      </c>
      <c r="F2392">
        <v>15.85</v>
      </c>
      <c r="G2392">
        <v>15.37</v>
      </c>
    </row>
    <row r="2393" spans="1:7" x14ac:dyDescent="0.35">
      <c r="A2393" t="s">
        <v>25727</v>
      </c>
      <c r="B2393" t="s">
        <v>29858</v>
      </c>
      <c r="C2393">
        <v>6</v>
      </c>
      <c r="D2393">
        <v>40</v>
      </c>
      <c r="E2393">
        <v>0.7</v>
      </c>
      <c r="F2393">
        <v>13.15</v>
      </c>
      <c r="G2393">
        <v>12.76</v>
      </c>
    </row>
    <row r="2394" spans="1:7" x14ac:dyDescent="0.35">
      <c r="A2394" t="s">
        <v>25728</v>
      </c>
      <c r="B2394" t="s">
        <v>29859</v>
      </c>
      <c r="C2394">
        <v>8</v>
      </c>
      <c r="D2394">
        <v>30</v>
      </c>
      <c r="E2394">
        <v>0.7</v>
      </c>
      <c r="F2394">
        <v>9.25</v>
      </c>
      <c r="G2394">
        <v>8.9700000000000006</v>
      </c>
    </row>
    <row r="2395" spans="1:7" x14ac:dyDescent="0.35">
      <c r="A2395" t="s">
        <v>25729</v>
      </c>
      <c r="B2395" t="s">
        <v>29860</v>
      </c>
      <c r="C2395">
        <v>4</v>
      </c>
      <c r="D2395">
        <v>41</v>
      </c>
      <c r="E2395">
        <v>0.7</v>
      </c>
      <c r="F2395">
        <v>86.35</v>
      </c>
      <c r="G2395">
        <v>83.76</v>
      </c>
    </row>
    <row r="2396" spans="1:7" x14ac:dyDescent="0.35">
      <c r="A2396" t="s">
        <v>25730</v>
      </c>
      <c r="B2396" t="s">
        <v>29861</v>
      </c>
      <c r="C2396">
        <v>6</v>
      </c>
      <c r="D2396">
        <v>40</v>
      </c>
      <c r="E2396">
        <v>0.7</v>
      </c>
      <c r="F2396">
        <v>8.4499999999999993</v>
      </c>
      <c r="G2396">
        <v>8.1999999999999993</v>
      </c>
    </row>
    <row r="2397" spans="1:7" x14ac:dyDescent="0.35">
      <c r="A2397" t="s">
        <v>25731</v>
      </c>
      <c r="B2397" t="s">
        <v>29862</v>
      </c>
      <c r="C2397">
        <v>6</v>
      </c>
      <c r="D2397">
        <v>40</v>
      </c>
      <c r="E2397">
        <v>0.7</v>
      </c>
      <c r="F2397">
        <v>6.45</v>
      </c>
      <c r="G2397">
        <v>6.45</v>
      </c>
    </row>
    <row r="2398" spans="1:7" x14ac:dyDescent="0.35">
      <c r="A2398" t="s">
        <v>25732</v>
      </c>
      <c r="B2398" t="s">
        <v>29863</v>
      </c>
      <c r="C2398">
        <v>6</v>
      </c>
      <c r="D2398">
        <v>40</v>
      </c>
      <c r="E2398">
        <v>0.7</v>
      </c>
      <c r="F2398">
        <v>13.95</v>
      </c>
      <c r="G2398">
        <v>13.53</v>
      </c>
    </row>
    <row r="2399" spans="1:7" x14ac:dyDescent="0.35">
      <c r="A2399" t="s">
        <v>25733</v>
      </c>
      <c r="B2399" t="s">
        <v>29864</v>
      </c>
      <c r="C2399">
        <v>6</v>
      </c>
      <c r="D2399">
        <v>32</v>
      </c>
      <c r="E2399">
        <v>0.7</v>
      </c>
      <c r="F2399">
        <v>12.25</v>
      </c>
      <c r="G2399">
        <v>11.88</v>
      </c>
    </row>
    <row r="2400" spans="1:7" x14ac:dyDescent="0.35">
      <c r="A2400" t="s">
        <v>25734</v>
      </c>
      <c r="B2400" t="s">
        <v>29865</v>
      </c>
      <c r="C2400">
        <v>6</v>
      </c>
      <c r="D2400">
        <v>40</v>
      </c>
      <c r="E2400">
        <v>0.7</v>
      </c>
      <c r="F2400">
        <v>17.95</v>
      </c>
      <c r="G2400">
        <v>17.41</v>
      </c>
    </row>
    <row r="2401" spans="1:7" x14ac:dyDescent="0.35">
      <c r="A2401" t="s">
        <v>25735</v>
      </c>
      <c r="B2401" t="s">
        <v>29866</v>
      </c>
      <c r="C2401">
        <v>6</v>
      </c>
      <c r="D2401">
        <v>40</v>
      </c>
      <c r="E2401">
        <v>0.7</v>
      </c>
      <c r="F2401">
        <v>38.950000000000003</v>
      </c>
      <c r="G2401">
        <v>37.78</v>
      </c>
    </row>
    <row r="2402" spans="1:7" x14ac:dyDescent="0.35">
      <c r="A2402" t="s">
        <v>25736</v>
      </c>
      <c r="B2402" t="s">
        <v>29867</v>
      </c>
      <c r="C2402">
        <v>6</v>
      </c>
      <c r="D2402">
        <v>40</v>
      </c>
      <c r="E2402">
        <v>0.7</v>
      </c>
      <c r="F2402">
        <v>17.850000000000001</v>
      </c>
      <c r="G2402">
        <v>16.96</v>
      </c>
    </row>
    <row r="2403" spans="1:7" x14ac:dyDescent="0.35">
      <c r="A2403" t="s">
        <v>25737</v>
      </c>
      <c r="B2403" t="s">
        <v>29868</v>
      </c>
      <c r="C2403">
        <v>6</v>
      </c>
      <c r="D2403">
        <v>40</v>
      </c>
      <c r="E2403">
        <v>0.5</v>
      </c>
      <c r="F2403">
        <v>17.850000000000001</v>
      </c>
      <c r="G2403">
        <v>17.309999999999999</v>
      </c>
    </row>
    <row r="2404" spans="1:7" x14ac:dyDescent="0.35">
      <c r="A2404" t="s">
        <v>25738</v>
      </c>
      <c r="B2404" t="s">
        <v>29869</v>
      </c>
      <c r="C2404">
        <v>6</v>
      </c>
      <c r="D2404">
        <v>17</v>
      </c>
      <c r="E2404">
        <v>0.75</v>
      </c>
      <c r="F2404">
        <v>11.75</v>
      </c>
      <c r="G2404">
        <v>11.4</v>
      </c>
    </row>
    <row r="2405" spans="1:7" x14ac:dyDescent="0.35">
      <c r="A2405" t="s">
        <v>25739</v>
      </c>
      <c r="B2405" t="s">
        <v>29870</v>
      </c>
      <c r="C2405">
        <v>6</v>
      </c>
      <c r="D2405">
        <v>16.5</v>
      </c>
      <c r="E2405">
        <v>0.75</v>
      </c>
      <c r="F2405">
        <v>10.95</v>
      </c>
      <c r="G2405">
        <v>10.62</v>
      </c>
    </row>
    <row r="2406" spans="1:7" x14ac:dyDescent="0.35">
      <c r="A2406" t="s">
        <v>25740</v>
      </c>
      <c r="B2406" t="s">
        <v>29871</v>
      </c>
      <c r="C2406">
        <v>6</v>
      </c>
      <c r="D2406">
        <v>16</v>
      </c>
      <c r="E2406">
        <v>0.75</v>
      </c>
      <c r="F2406">
        <v>10.45</v>
      </c>
      <c r="G2406">
        <v>10.14</v>
      </c>
    </row>
    <row r="2407" spans="1:7" x14ac:dyDescent="0.35">
      <c r="A2407" t="s">
        <v>25741</v>
      </c>
      <c r="B2407" t="s">
        <v>29872</v>
      </c>
      <c r="C2407">
        <v>6</v>
      </c>
      <c r="D2407">
        <v>42</v>
      </c>
      <c r="E2407">
        <v>0.7</v>
      </c>
      <c r="F2407">
        <v>11.95</v>
      </c>
      <c r="G2407">
        <v>11.59</v>
      </c>
    </row>
    <row r="2408" spans="1:7" x14ac:dyDescent="0.35">
      <c r="A2408" t="s">
        <v>25742</v>
      </c>
      <c r="B2408" t="s">
        <v>29873</v>
      </c>
      <c r="C2408">
        <v>6</v>
      </c>
      <c r="D2408">
        <v>42</v>
      </c>
      <c r="E2408">
        <v>0.7</v>
      </c>
      <c r="F2408">
        <v>11.95</v>
      </c>
      <c r="G2408">
        <v>11.59</v>
      </c>
    </row>
    <row r="2409" spans="1:7" x14ac:dyDescent="0.35">
      <c r="A2409" t="s">
        <v>25743</v>
      </c>
      <c r="B2409" t="s">
        <v>29874</v>
      </c>
      <c r="C2409">
        <v>6</v>
      </c>
      <c r="D2409">
        <v>18</v>
      </c>
      <c r="E2409">
        <v>0.5</v>
      </c>
      <c r="F2409">
        <v>8.0500000000000007</v>
      </c>
      <c r="G2409">
        <v>7.81</v>
      </c>
    </row>
    <row r="2410" spans="1:7" x14ac:dyDescent="0.35">
      <c r="A2410" t="s">
        <v>25744</v>
      </c>
      <c r="B2410" t="s">
        <v>29875</v>
      </c>
      <c r="C2410">
        <v>6</v>
      </c>
      <c r="D2410">
        <v>40</v>
      </c>
      <c r="E2410">
        <v>0.7</v>
      </c>
      <c r="F2410">
        <v>41.65</v>
      </c>
      <c r="G2410">
        <v>40.4</v>
      </c>
    </row>
    <row r="2411" spans="1:7" x14ac:dyDescent="0.35">
      <c r="A2411" t="s">
        <v>25745</v>
      </c>
      <c r="B2411" t="s">
        <v>29876</v>
      </c>
      <c r="C2411">
        <v>6</v>
      </c>
      <c r="D2411">
        <v>40</v>
      </c>
      <c r="E2411">
        <v>1.5</v>
      </c>
      <c r="F2411">
        <v>6.15</v>
      </c>
      <c r="G2411">
        <v>5.97</v>
      </c>
    </row>
    <row r="2412" spans="1:7" x14ac:dyDescent="0.35">
      <c r="A2412" t="s">
        <v>25746</v>
      </c>
      <c r="B2412" t="s">
        <v>29877</v>
      </c>
      <c r="C2412">
        <v>6</v>
      </c>
      <c r="D2412">
        <v>40</v>
      </c>
      <c r="E2412">
        <v>2</v>
      </c>
      <c r="F2412">
        <v>11.65</v>
      </c>
      <c r="G2412">
        <v>11.3</v>
      </c>
    </row>
    <row r="2413" spans="1:7" x14ac:dyDescent="0.35">
      <c r="A2413" t="s">
        <v>25747</v>
      </c>
      <c r="B2413" t="s">
        <v>29878</v>
      </c>
      <c r="C2413">
        <v>6</v>
      </c>
      <c r="D2413">
        <v>40</v>
      </c>
      <c r="E2413">
        <v>0.7</v>
      </c>
      <c r="F2413">
        <v>4.3499999999999996</v>
      </c>
      <c r="G2413">
        <v>4.22</v>
      </c>
    </row>
    <row r="2414" spans="1:7" x14ac:dyDescent="0.35">
      <c r="A2414" t="s">
        <v>25748</v>
      </c>
      <c r="B2414" t="s">
        <v>29879</v>
      </c>
      <c r="C2414">
        <v>6</v>
      </c>
      <c r="D2414">
        <v>40</v>
      </c>
      <c r="E2414">
        <v>0.7</v>
      </c>
      <c r="F2414">
        <v>4.95</v>
      </c>
      <c r="G2414">
        <v>4.8</v>
      </c>
    </row>
    <row r="2415" spans="1:7" x14ac:dyDescent="0.35">
      <c r="A2415" t="s">
        <v>25749</v>
      </c>
      <c r="B2415" t="s">
        <v>29880</v>
      </c>
      <c r="C2415">
        <v>6</v>
      </c>
      <c r="D2415">
        <v>37.5</v>
      </c>
      <c r="E2415">
        <v>0.7</v>
      </c>
      <c r="F2415">
        <v>14.45</v>
      </c>
      <c r="G2415">
        <v>14.02</v>
      </c>
    </row>
    <row r="2416" spans="1:7" x14ac:dyDescent="0.35">
      <c r="A2416" t="s">
        <v>25750</v>
      </c>
      <c r="B2416" t="s">
        <v>29881</v>
      </c>
      <c r="C2416">
        <v>6</v>
      </c>
      <c r="D2416">
        <v>37.5</v>
      </c>
      <c r="E2416">
        <v>0.7</v>
      </c>
      <c r="F2416">
        <v>14.25</v>
      </c>
      <c r="G2416">
        <v>13.82</v>
      </c>
    </row>
    <row r="2417" spans="1:7" x14ac:dyDescent="0.35">
      <c r="A2417" t="s">
        <v>25751</v>
      </c>
      <c r="B2417" t="s">
        <v>29882</v>
      </c>
      <c r="C2417">
        <v>6</v>
      </c>
      <c r="D2417">
        <v>37.5</v>
      </c>
      <c r="E2417">
        <v>0.7</v>
      </c>
      <c r="F2417">
        <v>14.25</v>
      </c>
      <c r="G2417">
        <v>13.82</v>
      </c>
    </row>
    <row r="2418" spans="1:7" x14ac:dyDescent="0.35">
      <c r="A2418" t="s">
        <v>25752</v>
      </c>
      <c r="B2418" t="s">
        <v>29883</v>
      </c>
      <c r="C2418">
        <v>6</v>
      </c>
      <c r="D2418">
        <v>37.5</v>
      </c>
      <c r="E2418">
        <v>0.7</v>
      </c>
      <c r="F2418">
        <v>14.25</v>
      </c>
      <c r="G2418">
        <v>13.82</v>
      </c>
    </row>
    <row r="2419" spans="1:7" x14ac:dyDescent="0.35">
      <c r="A2419" t="s">
        <v>25753</v>
      </c>
      <c r="B2419" t="s">
        <v>29884</v>
      </c>
      <c r="C2419">
        <v>6</v>
      </c>
      <c r="D2419">
        <v>37.5</v>
      </c>
      <c r="E2419">
        <v>0.7</v>
      </c>
      <c r="F2419">
        <v>14.25</v>
      </c>
      <c r="G2419">
        <v>13.54</v>
      </c>
    </row>
    <row r="2420" spans="1:7" x14ac:dyDescent="0.35">
      <c r="A2420" t="s">
        <v>25754</v>
      </c>
      <c r="B2420" t="s">
        <v>29885</v>
      </c>
      <c r="C2420">
        <v>6</v>
      </c>
      <c r="D2420">
        <v>40</v>
      </c>
      <c r="E2420">
        <v>0.7</v>
      </c>
      <c r="F2420">
        <v>15.85</v>
      </c>
      <c r="G2420">
        <v>15.37</v>
      </c>
    </row>
    <row r="2421" spans="1:7" x14ac:dyDescent="0.35">
      <c r="A2421" t="s">
        <v>25755</v>
      </c>
      <c r="B2421" t="s">
        <v>29886</v>
      </c>
      <c r="C2421">
        <v>6</v>
      </c>
      <c r="D2421">
        <v>42.2</v>
      </c>
      <c r="E2421">
        <v>0.7</v>
      </c>
      <c r="F2421">
        <v>98.35</v>
      </c>
      <c r="G2421">
        <v>95.4</v>
      </c>
    </row>
    <row r="2422" spans="1:7" x14ac:dyDescent="0.35">
      <c r="A2422" t="s">
        <v>25756</v>
      </c>
      <c r="B2422" t="s">
        <v>29887</v>
      </c>
      <c r="C2422">
        <v>12</v>
      </c>
      <c r="D2422">
        <v>41.3</v>
      </c>
      <c r="E2422">
        <v>0.7</v>
      </c>
      <c r="F2422">
        <v>67.349999999999994</v>
      </c>
      <c r="G2422">
        <v>65.33</v>
      </c>
    </row>
    <row r="2423" spans="1:7" x14ac:dyDescent="0.35">
      <c r="A2423" t="s">
        <v>25757</v>
      </c>
      <c r="B2423" t="s">
        <v>29888</v>
      </c>
      <c r="C2423">
        <v>6</v>
      </c>
      <c r="D2423">
        <v>45</v>
      </c>
      <c r="E2423">
        <v>0.5</v>
      </c>
      <c r="F2423">
        <v>23.85</v>
      </c>
      <c r="G2423">
        <v>23.13</v>
      </c>
    </row>
    <row r="2424" spans="1:7" x14ac:dyDescent="0.35">
      <c r="A2424" t="s">
        <v>25758</v>
      </c>
      <c r="B2424" t="s">
        <v>29889</v>
      </c>
      <c r="C2424">
        <v>6</v>
      </c>
      <c r="D2424">
        <v>43</v>
      </c>
      <c r="E2424">
        <v>0.7</v>
      </c>
      <c r="F2424">
        <v>47.45</v>
      </c>
      <c r="G2424">
        <v>46.03</v>
      </c>
    </row>
    <row r="2425" spans="1:7" x14ac:dyDescent="0.35">
      <c r="A2425" t="s">
        <v>25759</v>
      </c>
      <c r="B2425" t="s">
        <v>29890</v>
      </c>
      <c r="C2425">
        <v>6</v>
      </c>
      <c r="D2425">
        <v>56.4</v>
      </c>
      <c r="E2425">
        <v>0.7</v>
      </c>
      <c r="F2425">
        <v>127.85</v>
      </c>
      <c r="G2425">
        <v>124.01</v>
      </c>
    </row>
    <row r="2426" spans="1:7" x14ac:dyDescent="0.35">
      <c r="A2426" t="s">
        <v>25760</v>
      </c>
      <c r="B2426" t="s">
        <v>29891</v>
      </c>
      <c r="C2426">
        <v>6</v>
      </c>
      <c r="D2426">
        <v>43</v>
      </c>
      <c r="E2426">
        <v>0.7</v>
      </c>
      <c r="F2426">
        <v>55.85</v>
      </c>
      <c r="G2426">
        <v>55.85</v>
      </c>
    </row>
    <row r="2427" spans="1:7" x14ac:dyDescent="0.35">
      <c r="A2427" t="s">
        <v>25761</v>
      </c>
      <c r="B2427" t="s">
        <v>29892</v>
      </c>
      <c r="C2427">
        <v>6</v>
      </c>
      <c r="D2427">
        <v>48</v>
      </c>
      <c r="E2427">
        <v>0.7</v>
      </c>
      <c r="F2427">
        <v>33.450000000000003</v>
      </c>
      <c r="G2427">
        <v>32.450000000000003</v>
      </c>
    </row>
    <row r="2428" spans="1:7" x14ac:dyDescent="0.35">
      <c r="A2428" t="s">
        <v>25762</v>
      </c>
      <c r="B2428" t="s">
        <v>29893</v>
      </c>
      <c r="C2428">
        <v>6</v>
      </c>
      <c r="D2428">
        <v>43</v>
      </c>
      <c r="E2428">
        <v>0.7</v>
      </c>
      <c r="F2428">
        <v>77.849999999999994</v>
      </c>
      <c r="G2428">
        <v>75.510000000000005</v>
      </c>
    </row>
    <row r="2429" spans="1:7" x14ac:dyDescent="0.35">
      <c r="A2429" t="s">
        <v>25763</v>
      </c>
      <c r="B2429" t="s">
        <v>29894</v>
      </c>
      <c r="C2429">
        <v>6</v>
      </c>
      <c r="D2429">
        <v>12.5</v>
      </c>
      <c r="E2429">
        <v>0.75</v>
      </c>
      <c r="F2429">
        <v>27.45</v>
      </c>
      <c r="G2429">
        <v>26.63</v>
      </c>
    </row>
    <row r="2430" spans="1:7" x14ac:dyDescent="0.35">
      <c r="A2430" t="s">
        <v>25764</v>
      </c>
      <c r="B2430" t="s">
        <v>29895</v>
      </c>
      <c r="C2430">
        <v>6</v>
      </c>
      <c r="D2430">
        <v>12.5</v>
      </c>
      <c r="E2430">
        <v>0.75</v>
      </c>
      <c r="F2430">
        <v>23.45</v>
      </c>
      <c r="G2430">
        <v>22.75</v>
      </c>
    </row>
    <row r="2431" spans="1:7" x14ac:dyDescent="0.35">
      <c r="A2431" t="s">
        <v>25765</v>
      </c>
      <c r="B2431" t="s">
        <v>29896</v>
      </c>
      <c r="C2431">
        <v>6</v>
      </c>
      <c r="D2431">
        <v>12.5</v>
      </c>
      <c r="E2431">
        <v>0.75</v>
      </c>
      <c r="F2431">
        <v>24.85</v>
      </c>
      <c r="G2431">
        <v>24.1</v>
      </c>
    </row>
    <row r="2432" spans="1:7" x14ac:dyDescent="0.35">
      <c r="A2432" t="s">
        <v>25766</v>
      </c>
      <c r="B2432" t="s">
        <v>29897</v>
      </c>
      <c r="C2432">
        <v>6</v>
      </c>
      <c r="D2432">
        <v>43</v>
      </c>
      <c r="E2432">
        <v>0.7</v>
      </c>
      <c r="F2432">
        <v>32.450000000000003</v>
      </c>
      <c r="G2432">
        <v>31.48</v>
      </c>
    </row>
    <row r="2433" spans="1:7" x14ac:dyDescent="0.35">
      <c r="A2433" t="s">
        <v>25767</v>
      </c>
      <c r="B2433" t="s">
        <v>29898</v>
      </c>
      <c r="C2433">
        <v>6</v>
      </c>
      <c r="D2433">
        <v>47</v>
      </c>
      <c r="E2433">
        <v>0.7</v>
      </c>
      <c r="F2433">
        <v>28.65</v>
      </c>
      <c r="G2433">
        <v>27.79</v>
      </c>
    </row>
    <row r="2434" spans="1:7" x14ac:dyDescent="0.35">
      <c r="A2434" t="s">
        <v>25768</v>
      </c>
      <c r="B2434" t="s">
        <v>29899</v>
      </c>
      <c r="C2434">
        <v>6</v>
      </c>
      <c r="D2434">
        <v>44</v>
      </c>
      <c r="E2434">
        <v>0.7</v>
      </c>
      <c r="F2434">
        <v>30.45</v>
      </c>
      <c r="G2434">
        <v>29.54</v>
      </c>
    </row>
    <row r="2435" spans="1:7" x14ac:dyDescent="0.35">
      <c r="A2435" t="s">
        <v>25769</v>
      </c>
      <c r="B2435" t="s">
        <v>29900</v>
      </c>
      <c r="C2435">
        <v>6</v>
      </c>
      <c r="D2435">
        <v>46</v>
      </c>
      <c r="E2435">
        <v>0.7</v>
      </c>
      <c r="F2435">
        <v>31.45</v>
      </c>
      <c r="G2435">
        <v>30.51</v>
      </c>
    </row>
    <row r="2436" spans="1:7" x14ac:dyDescent="0.35">
      <c r="A2436" t="s">
        <v>25770</v>
      </c>
      <c r="B2436" t="s">
        <v>29901</v>
      </c>
      <c r="C2436">
        <v>6</v>
      </c>
      <c r="D2436">
        <v>47</v>
      </c>
      <c r="E2436">
        <v>0.7</v>
      </c>
      <c r="F2436">
        <v>28.15</v>
      </c>
      <c r="G2436">
        <v>27.31</v>
      </c>
    </row>
    <row r="2437" spans="1:7" x14ac:dyDescent="0.35">
      <c r="A2437" t="s">
        <v>25771</v>
      </c>
      <c r="B2437" t="s">
        <v>29902</v>
      </c>
      <c r="C2437">
        <v>6</v>
      </c>
      <c r="D2437">
        <v>46</v>
      </c>
      <c r="E2437">
        <v>0.7</v>
      </c>
      <c r="F2437">
        <v>19.45</v>
      </c>
      <c r="G2437">
        <v>18.87</v>
      </c>
    </row>
    <row r="2438" spans="1:7" x14ac:dyDescent="0.35">
      <c r="A2438" t="s">
        <v>25772</v>
      </c>
      <c r="B2438" t="s">
        <v>29903</v>
      </c>
      <c r="C2438">
        <v>6</v>
      </c>
      <c r="D2438">
        <v>35</v>
      </c>
      <c r="E2438">
        <v>0.7</v>
      </c>
      <c r="F2438">
        <v>13.25</v>
      </c>
      <c r="G2438">
        <v>12.85</v>
      </c>
    </row>
    <row r="2439" spans="1:7" x14ac:dyDescent="0.35">
      <c r="A2439" t="s">
        <v>25773</v>
      </c>
      <c r="B2439" t="s">
        <v>29904</v>
      </c>
      <c r="C2439">
        <v>6</v>
      </c>
      <c r="D2439">
        <v>47</v>
      </c>
      <c r="E2439">
        <v>0.7</v>
      </c>
      <c r="F2439">
        <v>5.85</v>
      </c>
      <c r="G2439">
        <v>5.67</v>
      </c>
    </row>
    <row r="2440" spans="1:7" x14ac:dyDescent="0.35">
      <c r="A2440" t="s">
        <v>25774</v>
      </c>
      <c r="B2440" t="s">
        <v>29905</v>
      </c>
      <c r="C2440">
        <v>6</v>
      </c>
      <c r="D2440">
        <v>37.5</v>
      </c>
      <c r="E2440">
        <v>0.7</v>
      </c>
      <c r="F2440">
        <v>12.85</v>
      </c>
      <c r="G2440">
        <v>12.46</v>
      </c>
    </row>
    <row r="2441" spans="1:7" x14ac:dyDescent="0.35">
      <c r="A2441" t="s">
        <v>25775</v>
      </c>
      <c r="B2441" t="s">
        <v>29906</v>
      </c>
      <c r="C2441">
        <v>6</v>
      </c>
      <c r="D2441">
        <v>40</v>
      </c>
      <c r="E2441">
        <v>0.7</v>
      </c>
      <c r="F2441">
        <v>22.85</v>
      </c>
      <c r="G2441">
        <v>22.16</v>
      </c>
    </row>
    <row r="2442" spans="1:7" x14ac:dyDescent="0.35">
      <c r="A2442" t="s">
        <v>25776</v>
      </c>
      <c r="B2442" t="s">
        <v>29907</v>
      </c>
      <c r="C2442">
        <v>6</v>
      </c>
      <c r="D2442">
        <v>56.5</v>
      </c>
      <c r="E2442">
        <v>0.7</v>
      </c>
      <c r="F2442">
        <v>64.45</v>
      </c>
      <c r="G2442">
        <v>62.52</v>
      </c>
    </row>
    <row r="2443" spans="1:7" x14ac:dyDescent="0.35">
      <c r="A2443" t="s">
        <v>25777</v>
      </c>
      <c r="B2443" t="s">
        <v>29908</v>
      </c>
      <c r="C2443">
        <v>6</v>
      </c>
      <c r="D2443">
        <v>48</v>
      </c>
      <c r="E2443">
        <v>0.7</v>
      </c>
      <c r="F2443">
        <v>45.95</v>
      </c>
      <c r="G2443">
        <v>44.57</v>
      </c>
    </row>
    <row r="2444" spans="1:7" x14ac:dyDescent="0.35">
      <c r="A2444" t="s">
        <v>25778</v>
      </c>
      <c r="B2444" t="s">
        <v>29909</v>
      </c>
      <c r="C2444">
        <v>6</v>
      </c>
      <c r="D2444">
        <v>53.4</v>
      </c>
      <c r="E2444">
        <v>0.7</v>
      </c>
      <c r="F2444">
        <v>341.25</v>
      </c>
      <c r="G2444">
        <v>331.01</v>
      </c>
    </row>
    <row r="2445" spans="1:7" x14ac:dyDescent="0.35">
      <c r="A2445" t="s">
        <v>25779</v>
      </c>
      <c r="B2445" t="s">
        <v>29910</v>
      </c>
      <c r="C2445">
        <v>6</v>
      </c>
      <c r="D2445">
        <v>46.2</v>
      </c>
      <c r="E2445">
        <v>0.7</v>
      </c>
      <c r="F2445">
        <v>1084.95</v>
      </c>
      <c r="G2445">
        <v>1052.4000000000001</v>
      </c>
    </row>
    <row r="2446" spans="1:7" x14ac:dyDescent="0.35">
      <c r="A2446" t="s">
        <v>25780</v>
      </c>
      <c r="B2446" t="s">
        <v>29911</v>
      </c>
      <c r="C2446">
        <v>12</v>
      </c>
      <c r="D2446">
        <v>40</v>
      </c>
      <c r="E2446">
        <v>1</v>
      </c>
      <c r="F2446">
        <v>30.95</v>
      </c>
      <c r="G2446">
        <v>30.02</v>
      </c>
    </row>
    <row r="2447" spans="1:7" x14ac:dyDescent="0.35">
      <c r="A2447" t="s">
        <v>25781</v>
      </c>
      <c r="B2447" t="s">
        <v>29912</v>
      </c>
      <c r="C2447">
        <v>6</v>
      </c>
      <c r="D2447">
        <v>48</v>
      </c>
      <c r="E2447">
        <v>1</v>
      </c>
      <c r="F2447">
        <v>47.95</v>
      </c>
      <c r="G2447">
        <v>46.51</v>
      </c>
    </row>
    <row r="2448" spans="1:7" x14ac:dyDescent="0.35">
      <c r="A2448" t="s">
        <v>25782</v>
      </c>
      <c r="B2448" t="s">
        <v>29913</v>
      </c>
      <c r="C2448">
        <v>6</v>
      </c>
      <c r="D2448">
        <v>48</v>
      </c>
      <c r="E2448">
        <v>0.7</v>
      </c>
      <c r="F2448">
        <v>25.95</v>
      </c>
      <c r="G2448">
        <v>25.17</v>
      </c>
    </row>
    <row r="2449" spans="1:7" x14ac:dyDescent="0.35">
      <c r="A2449" t="s">
        <v>25783</v>
      </c>
      <c r="B2449" t="s">
        <v>29914</v>
      </c>
      <c r="C2449">
        <v>6</v>
      </c>
      <c r="D2449">
        <v>40</v>
      </c>
      <c r="E2449">
        <v>0.7</v>
      </c>
      <c r="F2449">
        <v>18.149999999999999</v>
      </c>
      <c r="G2449">
        <v>18.149999999999999</v>
      </c>
    </row>
    <row r="2450" spans="1:7" x14ac:dyDescent="0.35">
      <c r="A2450" t="s">
        <v>25784</v>
      </c>
      <c r="B2450" t="s">
        <v>29915</v>
      </c>
      <c r="C2450">
        <v>6</v>
      </c>
      <c r="D2450">
        <v>25</v>
      </c>
      <c r="E2450">
        <v>1</v>
      </c>
      <c r="F2450">
        <v>4.25</v>
      </c>
      <c r="G2450">
        <v>4.12</v>
      </c>
    </row>
    <row r="2451" spans="1:7" x14ac:dyDescent="0.35">
      <c r="A2451" t="s">
        <v>25785</v>
      </c>
      <c r="B2451" t="s">
        <v>29916</v>
      </c>
      <c r="C2451">
        <v>6</v>
      </c>
      <c r="D2451">
        <v>46</v>
      </c>
      <c r="E2451">
        <v>0.7</v>
      </c>
      <c r="F2451">
        <v>21.45</v>
      </c>
      <c r="G2451">
        <v>20.81</v>
      </c>
    </row>
    <row r="2452" spans="1:7" x14ac:dyDescent="0.35">
      <c r="A2452" t="s">
        <v>25786</v>
      </c>
      <c r="B2452" t="s">
        <v>29917</v>
      </c>
      <c r="C2452">
        <v>6</v>
      </c>
      <c r="D2452">
        <v>40</v>
      </c>
      <c r="E2452">
        <v>0.7</v>
      </c>
      <c r="F2452">
        <v>12</v>
      </c>
      <c r="G2452">
        <v>12</v>
      </c>
    </row>
    <row r="2453" spans="1:7" x14ac:dyDescent="0.35">
      <c r="A2453" t="s">
        <v>25787</v>
      </c>
      <c r="B2453" t="s">
        <v>29918</v>
      </c>
      <c r="C2453">
        <v>6</v>
      </c>
      <c r="D2453">
        <v>40</v>
      </c>
      <c r="E2453">
        <v>0.7</v>
      </c>
      <c r="F2453">
        <v>15</v>
      </c>
      <c r="G2453">
        <v>15</v>
      </c>
    </row>
    <row r="2454" spans="1:7" x14ac:dyDescent="0.35">
      <c r="A2454" t="s">
        <v>25788</v>
      </c>
      <c r="B2454" t="s">
        <v>29919</v>
      </c>
      <c r="C2454">
        <v>6</v>
      </c>
      <c r="D2454">
        <v>40</v>
      </c>
      <c r="E2454">
        <v>0.7</v>
      </c>
      <c r="F2454">
        <v>14.55</v>
      </c>
      <c r="G2454">
        <v>13.82</v>
      </c>
    </row>
    <row r="2455" spans="1:7" x14ac:dyDescent="0.35">
      <c r="A2455" t="s">
        <v>25789</v>
      </c>
      <c r="B2455" t="s">
        <v>29920</v>
      </c>
      <c r="C2455">
        <v>6</v>
      </c>
      <c r="D2455">
        <v>40</v>
      </c>
      <c r="E2455">
        <v>0.7</v>
      </c>
      <c r="F2455">
        <v>15</v>
      </c>
      <c r="G2455">
        <v>15</v>
      </c>
    </row>
    <row r="2456" spans="1:7" x14ac:dyDescent="0.35">
      <c r="A2456" t="s">
        <v>25790</v>
      </c>
      <c r="B2456" t="s">
        <v>29921</v>
      </c>
      <c r="C2456">
        <v>6</v>
      </c>
      <c r="D2456">
        <v>40</v>
      </c>
      <c r="E2456">
        <v>0.7</v>
      </c>
      <c r="F2456">
        <v>5.65</v>
      </c>
      <c r="G2456">
        <v>5.48</v>
      </c>
    </row>
    <row r="2457" spans="1:7" x14ac:dyDescent="0.35">
      <c r="A2457" t="s">
        <v>25791</v>
      </c>
      <c r="B2457" t="s">
        <v>29922</v>
      </c>
      <c r="C2457">
        <v>6</v>
      </c>
      <c r="D2457">
        <v>37.5</v>
      </c>
      <c r="E2457">
        <v>0.7</v>
      </c>
      <c r="F2457">
        <v>3.75</v>
      </c>
      <c r="G2457">
        <v>3.64</v>
      </c>
    </row>
    <row r="2458" spans="1:7" x14ac:dyDescent="0.35">
      <c r="A2458" t="s">
        <v>25792</v>
      </c>
      <c r="B2458" t="s">
        <v>29923</v>
      </c>
      <c r="C2458">
        <v>6</v>
      </c>
      <c r="D2458">
        <v>37.5</v>
      </c>
      <c r="E2458">
        <v>0.7</v>
      </c>
      <c r="F2458">
        <v>4.75</v>
      </c>
      <c r="G2458">
        <v>4.6100000000000003</v>
      </c>
    </row>
    <row r="2459" spans="1:7" x14ac:dyDescent="0.35">
      <c r="A2459" t="s">
        <v>25793</v>
      </c>
      <c r="B2459" t="s">
        <v>29924</v>
      </c>
      <c r="C2459">
        <v>6</v>
      </c>
      <c r="D2459">
        <v>40</v>
      </c>
      <c r="E2459">
        <v>1</v>
      </c>
      <c r="F2459">
        <v>36.950000000000003</v>
      </c>
      <c r="G2459">
        <v>35.840000000000003</v>
      </c>
    </row>
    <row r="2460" spans="1:7" x14ac:dyDescent="0.35">
      <c r="A2460" t="s">
        <v>25794</v>
      </c>
      <c r="B2460" t="s">
        <v>29925</v>
      </c>
      <c r="C2460">
        <v>12</v>
      </c>
      <c r="D2460">
        <v>40</v>
      </c>
      <c r="E2460">
        <v>0.7</v>
      </c>
      <c r="F2460">
        <v>13.5</v>
      </c>
      <c r="G2460">
        <v>13.5</v>
      </c>
    </row>
    <row r="2461" spans="1:7" x14ac:dyDescent="0.35">
      <c r="A2461" t="s">
        <v>25795</v>
      </c>
      <c r="B2461" t="s">
        <v>29926</v>
      </c>
      <c r="C2461">
        <v>12</v>
      </c>
      <c r="D2461">
        <v>40</v>
      </c>
      <c r="E2461">
        <v>1</v>
      </c>
      <c r="F2461">
        <v>17.95</v>
      </c>
      <c r="G2461">
        <v>17.41</v>
      </c>
    </row>
    <row r="2462" spans="1:7" x14ac:dyDescent="0.35">
      <c r="A2462" t="s">
        <v>25796</v>
      </c>
      <c r="B2462" t="s">
        <v>29927</v>
      </c>
      <c r="C2462">
        <v>12</v>
      </c>
      <c r="D2462">
        <v>40</v>
      </c>
      <c r="E2462">
        <v>1</v>
      </c>
      <c r="F2462">
        <v>5.5</v>
      </c>
      <c r="G2462">
        <v>5.5</v>
      </c>
    </row>
    <row r="2463" spans="1:7" x14ac:dyDescent="0.35">
      <c r="A2463" t="s">
        <v>25797</v>
      </c>
      <c r="B2463" t="s">
        <v>29928</v>
      </c>
      <c r="C2463">
        <v>6</v>
      </c>
      <c r="D2463">
        <v>44</v>
      </c>
      <c r="E2463">
        <v>0.7</v>
      </c>
      <c r="F2463">
        <v>21.95</v>
      </c>
      <c r="G2463">
        <v>21.29</v>
      </c>
    </row>
    <row r="2464" spans="1:7" x14ac:dyDescent="0.35">
      <c r="A2464" t="s">
        <v>25798</v>
      </c>
      <c r="B2464" t="s">
        <v>29929</v>
      </c>
      <c r="C2464">
        <v>6</v>
      </c>
      <c r="D2464">
        <v>40</v>
      </c>
      <c r="E2464">
        <v>0.7</v>
      </c>
      <c r="F2464">
        <v>17.45</v>
      </c>
      <c r="G2464">
        <v>17.45</v>
      </c>
    </row>
    <row r="2465" spans="1:7" x14ac:dyDescent="0.35">
      <c r="A2465" t="s">
        <v>25799</v>
      </c>
      <c r="B2465" t="s">
        <v>29930</v>
      </c>
      <c r="C2465">
        <v>4</v>
      </c>
      <c r="D2465">
        <v>40</v>
      </c>
      <c r="E2465">
        <v>0.7</v>
      </c>
      <c r="F2465">
        <v>50.85</v>
      </c>
      <c r="G2465">
        <v>49.32</v>
      </c>
    </row>
    <row r="2466" spans="1:7" x14ac:dyDescent="0.35">
      <c r="A2466" t="s">
        <v>25800</v>
      </c>
      <c r="B2466" t="s">
        <v>29931</v>
      </c>
      <c r="C2466">
        <v>6</v>
      </c>
      <c r="D2466">
        <v>28</v>
      </c>
      <c r="E2466">
        <v>1</v>
      </c>
      <c r="F2466">
        <v>5</v>
      </c>
      <c r="G2466">
        <v>5</v>
      </c>
    </row>
    <row r="2467" spans="1:7" x14ac:dyDescent="0.35">
      <c r="A2467" t="s">
        <v>25801</v>
      </c>
      <c r="B2467" t="s">
        <v>29932</v>
      </c>
      <c r="C2467">
        <v>6</v>
      </c>
      <c r="D2467">
        <v>18</v>
      </c>
      <c r="E2467">
        <v>0.7</v>
      </c>
      <c r="F2467">
        <v>7.85</v>
      </c>
      <c r="G2467">
        <v>7.46</v>
      </c>
    </row>
    <row r="2468" spans="1:7" x14ac:dyDescent="0.35">
      <c r="A2468" t="s">
        <v>25802</v>
      </c>
      <c r="B2468" t="s">
        <v>29933</v>
      </c>
      <c r="C2468">
        <v>6</v>
      </c>
      <c r="D2468">
        <v>40</v>
      </c>
      <c r="E2468">
        <v>0.5</v>
      </c>
      <c r="F2468">
        <v>19.45</v>
      </c>
      <c r="G2468">
        <v>18.87</v>
      </c>
    </row>
    <row r="2469" spans="1:7" x14ac:dyDescent="0.35">
      <c r="A2469" t="s">
        <v>25803</v>
      </c>
      <c r="B2469" t="s">
        <v>29934</v>
      </c>
      <c r="C2469">
        <v>6</v>
      </c>
      <c r="D2469">
        <v>40</v>
      </c>
      <c r="E2469">
        <v>0.5</v>
      </c>
      <c r="F2469">
        <v>18.850000000000001</v>
      </c>
      <c r="G2469">
        <v>18.28</v>
      </c>
    </row>
    <row r="2470" spans="1:7" x14ac:dyDescent="0.35">
      <c r="A2470" t="s">
        <v>25804</v>
      </c>
      <c r="B2470" t="s">
        <v>29935</v>
      </c>
      <c r="C2470">
        <v>3</v>
      </c>
      <c r="D2470">
        <v>45</v>
      </c>
      <c r="E2470">
        <v>0.7</v>
      </c>
      <c r="F2470">
        <v>40.950000000000003</v>
      </c>
      <c r="G2470">
        <v>39.72</v>
      </c>
    </row>
    <row r="2471" spans="1:7" x14ac:dyDescent="0.35">
      <c r="A2471" t="s">
        <v>25805</v>
      </c>
      <c r="B2471" t="s">
        <v>29936</v>
      </c>
      <c r="C2471">
        <v>6</v>
      </c>
      <c r="D2471">
        <v>46.3</v>
      </c>
      <c r="E2471">
        <v>0.7</v>
      </c>
      <c r="F2471">
        <v>27.85</v>
      </c>
      <c r="G2471">
        <v>27.85</v>
      </c>
    </row>
    <row r="2472" spans="1:7" x14ac:dyDescent="0.35">
      <c r="A2472" t="s">
        <v>25806</v>
      </c>
      <c r="B2472" t="s">
        <v>29937</v>
      </c>
      <c r="C2472">
        <v>6</v>
      </c>
      <c r="D2472">
        <v>46.3</v>
      </c>
      <c r="E2472">
        <v>0.7</v>
      </c>
      <c r="F2472">
        <v>98.75</v>
      </c>
      <c r="G2472">
        <v>95.79</v>
      </c>
    </row>
    <row r="2473" spans="1:7" x14ac:dyDescent="0.35">
      <c r="A2473" t="s">
        <v>25807</v>
      </c>
      <c r="B2473" t="s">
        <v>29938</v>
      </c>
      <c r="C2473">
        <v>6</v>
      </c>
      <c r="D2473">
        <v>46.3</v>
      </c>
      <c r="E2473">
        <v>0.7</v>
      </c>
      <c r="F2473">
        <v>20.65</v>
      </c>
      <c r="G2473">
        <v>20.03</v>
      </c>
    </row>
    <row r="2474" spans="1:7" x14ac:dyDescent="0.35">
      <c r="A2474" t="s">
        <v>25808</v>
      </c>
      <c r="B2474" t="s">
        <v>29939</v>
      </c>
      <c r="C2474">
        <v>6</v>
      </c>
      <c r="D2474">
        <v>40</v>
      </c>
      <c r="E2474">
        <v>0.7</v>
      </c>
      <c r="F2474">
        <v>6</v>
      </c>
      <c r="G2474">
        <v>6</v>
      </c>
    </row>
    <row r="2475" spans="1:7" x14ac:dyDescent="0.35">
      <c r="A2475" t="s">
        <v>25809</v>
      </c>
      <c r="B2475" t="s">
        <v>29940</v>
      </c>
      <c r="C2475">
        <v>6</v>
      </c>
      <c r="D2475">
        <v>40</v>
      </c>
      <c r="E2475">
        <v>0.7</v>
      </c>
      <c r="F2475">
        <v>5.95</v>
      </c>
      <c r="G2475">
        <v>5.77</v>
      </c>
    </row>
    <row r="2476" spans="1:7" x14ac:dyDescent="0.35">
      <c r="A2476" t="s">
        <v>25810</v>
      </c>
      <c r="B2476" t="s">
        <v>29941</v>
      </c>
      <c r="C2476">
        <v>6</v>
      </c>
      <c r="D2476">
        <v>40</v>
      </c>
      <c r="E2476">
        <v>0.7</v>
      </c>
      <c r="F2476">
        <v>9.75</v>
      </c>
      <c r="G2476">
        <v>9.4600000000000009</v>
      </c>
    </row>
    <row r="2477" spans="1:7" x14ac:dyDescent="0.35">
      <c r="A2477" t="s">
        <v>25811</v>
      </c>
      <c r="B2477" t="s">
        <v>29942</v>
      </c>
      <c r="C2477">
        <v>1</v>
      </c>
      <c r="D2477">
        <v>40</v>
      </c>
      <c r="E2477">
        <v>0.7</v>
      </c>
      <c r="F2477">
        <v>127</v>
      </c>
      <c r="G2477">
        <v>127</v>
      </c>
    </row>
    <row r="2478" spans="1:7" x14ac:dyDescent="0.35">
      <c r="A2478" t="s">
        <v>25812</v>
      </c>
      <c r="B2478" t="s">
        <v>29943</v>
      </c>
      <c r="C2478">
        <v>1</v>
      </c>
      <c r="D2478">
        <v>40</v>
      </c>
      <c r="E2478">
        <v>0.7</v>
      </c>
      <c r="F2478">
        <v>128.15</v>
      </c>
      <c r="G2478">
        <v>124.31</v>
      </c>
    </row>
    <row r="2479" spans="1:7" x14ac:dyDescent="0.35">
      <c r="A2479" t="s">
        <v>25813</v>
      </c>
      <c r="B2479" t="s">
        <v>29944</v>
      </c>
      <c r="C2479">
        <v>6</v>
      </c>
      <c r="D2479">
        <v>40</v>
      </c>
      <c r="E2479">
        <v>0.7</v>
      </c>
      <c r="F2479">
        <v>6.95</v>
      </c>
      <c r="G2479">
        <v>6.6</v>
      </c>
    </row>
    <row r="2480" spans="1:7" x14ac:dyDescent="0.35">
      <c r="A2480" t="s">
        <v>25814</v>
      </c>
      <c r="B2480" t="s">
        <v>29945</v>
      </c>
      <c r="C2480">
        <v>6</v>
      </c>
      <c r="D2480">
        <v>40</v>
      </c>
      <c r="E2480">
        <v>0.5</v>
      </c>
      <c r="F2480">
        <v>21.75</v>
      </c>
      <c r="G2480">
        <v>21.1</v>
      </c>
    </row>
    <row r="2481" spans="1:7" x14ac:dyDescent="0.35">
      <c r="A2481" t="s">
        <v>25815</v>
      </c>
      <c r="B2481" t="s">
        <v>29946</v>
      </c>
      <c r="C2481">
        <v>6</v>
      </c>
      <c r="D2481">
        <v>30</v>
      </c>
      <c r="E2481">
        <v>0.7</v>
      </c>
      <c r="F2481">
        <v>29.05</v>
      </c>
      <c r="G2481">
        <v>28.18</v>
      </c>
    </row>
    <row r="2482" spans="1:7" x14ac:dyDescent="0.35">
      <c r="A2482" t="s">
        <v>25816</v>
      </c>
      <c r="B2482" t="s">
        <v>29947</v>
      </c>
      <c r="C2482">
        <v>3</v>
      </c>
      <c r="D2482">
        <v>36</v>
      </c>
      <c r="E2482">
        <v>0.7</v>
      </c>
      <c r="F2482">
        <v>21.45</v>
      </c>
      <c r="G2482">
        <v>20.81</v>
      </c>
    </row>
    <row r="2483" spans="1:7" x14ac:dyDescent="0.35">
      <c r="A2483" t="s">
        <v>25817</v>
      </c>
      <c r="B2483" t="s">
        <v>29948</v>
      </c>
      <c r="C2483">
        <v>6</v>
      </c>
      <c r="D2483">
        <v>15</v>
      </c>
      <c r="E2483">
        <v>0.7</v>
      </c>
      <c r="F2483">
        <v>6.25</v>
      </c>
      <c r="G2483">
        <v>6.06</v>
      </c>
    </row>
    <row r="2484" spans="1:7" x14ac:dyDescent="0.35">
      <c r="A2484" t="s">
        <v>25818</v>
      </c>
      <c r="B2484" t="s">
        <v>29949</v>
      </c>
      <c r="C2484">
        <v>6</v>
      </c>
      <c r="D2484">
        <v>15</v>
      </c>
      <c r="E2484">
        <v>0.7</v>
      </c>
      <c r="F2484">
        <v>6.35</v>
      </c>
      <c r="G2484">
        <v>6.16</v>
      </c>
    </row>
    <row r="2485" spans="1:7" x14ac:dyDescent="0.35">
      <c r="A2485" t="s">
        <v>25819</v>
      </c>
      <c r="B2485" t="s">
        <v>29950</v>
      </c>
      <c r="C2485">
        <v>6</v>
      </c>
      <c r="D2485">
        <v>15</v>
      </c>
      <c r="E2485">
        <v>0.7</v>
      </c>
      <c r="F2485">
        <v>5.5</v>
      </c>
      <c r="G2485">
        <v>5.5</v>
      </c>
    </row>
    <row r="2486" spans="1:7" x14ac:dyDescent="0.35">
      <c r="A2486" t="s">
        <v>25820</v>
      </c>
      <c r="B2486" t="s">
        <v>29951</v>
      </c>
      <c r="C2486">
        <v>6</v>
      </c>
      <c r="D2486">
        <v>15</v>
      </c>
      <c r="E2486">
        <v>0.7</v>
      </c>
      <c r="F2486">
        <v>6.15</v>
      </c>
      <c r="G2486">
        <v>5.97</v>
      </c>
    </row>
    <row r="2487" spans="1:7" x14ac:dyDescent="0.35">
      <c r="A2487" t="s">
        <v>25821</v>
      </c>
      <c r="B2487" t="s">
        <v>29952</v>
      </c>
      <c r="C2487">
        <v>6</v>
      </c>
      <c r="D2487">
        <v>25</v>
      </c>
      <c r="E2487">
        <v>0.5</v>
      </c>
      <c r="F2487">
        <v>2.85</v>
      </c>
      <c r="G2487">
        <v>2.76</v>
      </c>
    </row>
    <row r="2488" spans="1:7" x14ac:dyDescent="0.35">
      <c r="A2488" t="s">
        <v>25822</v>
      </c>
      <c r="B2488" t="s">
        <v>29953</v>
      </c>
      <c r="C2488">
        <v>8</v>
      </c>
      <c r="D2488">
        <v>25</v>
      </c>
      <c r="E2488">
        <v>0.2</v>
      </c>
      <c r="F2488">
        <v>1.75</v>
      </c>
      <c r="G2488">
        <v>1.7</v>
      </c>
    </row>
    <row r="2489" spans="1:7" x14ac:dyDescent="0.35">
      <c r="A2489" t="s">
        <v>25823</v>
      </c>
      <c r="B2489" t="s">
        <v>29954</v>
      </c>
      <c r="C2489">
        <v>12</v>
      </c>
      <c r="D2489">
        <v>42</v>
      </c>
      <c r="E2489">
        <v>0.7</v>
      </c>
      <c r="F2489">
        <v>19.95</v>
      </c>
      <c r="G2489">
        <v>19.350000000000001</v>
      </c>
    </row>
    <row r="2490" spans="1:7" x14ac:dyDescent="0.35">
      <c r="A2490" t="s">
        <v>25824</v>
      </c>
      <c r="B2490" t="s">
        <v>29955</v>
      </c>
      <c r="C2490">
        <v>12</v>
      </c>
      <c r="D2490">
        <v>31</v>
      </c>
      <c r="E2490">
        <v>1</v>
      </c>
      <c r="F2490">
        <v>9.65</v>
      </c>
      <c r="G2490">
        <v>9.65</v>
      </c>
    </row>
    <row r="2491" spans="1:7" x14ac:dyDescent="0.35">
      <c r="A2491" t="s">
        <v>25825</v>
      </c>
      <c r="B2491" t="s">
        <v>29956</v>
      </c>
      <c r="C2491">
        <v>6</v>
      </c>
      <c r="D2491">
        <v>31</v>
      </c>
      <c r="E2491">
        <v>0.7</v>
      </c>
      <c r="F2491">
        <v>7.85</v>
      </c>
      <c r="G2491">
        <v>7.85</v>
      </c>
    </row>
    <row r="2492" spans="1:7" x14ac:dyDescent="0.35">
      <c r="A2492" t="s">
        <v>25826</v>
      </c>
      <c r="B2492" t="s">
        <v>29957</v>
      </c>
      <c r="C2492">
        <v>6</v>
      </c>
      <c r="D2492">
        <v>22</v>
      </c>
      <c r="E2492">
        <v>0.7</v>
      </c>
      <c r="F2492">
        <v>7.65</v>
      </c>
      <c r="G2492">
        <v>7.65</v>
      </c>
    </row>
    <row r="2493" spans="1:7" x14ac:dyDescent="0.35">
      <c r="A2493" t="s">
        <v>25827</v>
      </c>
      <c r="B2493" t="s">
        <v>29958</v>
      </c>
      <c r="C2493">
        <v>6</v>
      </c>
      <c r="D2493">
        <v>43</v>
      </c>
      <c r="E2493">
        <v>0.5</v>
      </c>
      <c r="F2493">
        <v>21.75</v>
      </c>
      <c r="G2493">
        <v>21.1</v>
      </c>
    </row>
    <row r="2494" spans="1:7" x14ac:dyDescent="0.35">
      <c r="A2494" t="s">
        <v>25828</v>
      </c>
      <c r="B2494" t="s">
        <v>29959</v>
      </c>
      <c r="C2494">
        <v>6</v>
      </c>
      <c r="D2494">
        <v>40</v>
      </c>
      <c r="E2494">
        <v>0.5</v>
      </c>
      <c r="F2494">
        <v>19.95</v>
      </c>
      <c r="G2494">
        <v>19.350000000000001</v>
      </c>
    </row>
    <row r="2495" spans="1:7" x14ac:dyDescent="0.35">
      <c r="A2495" t="s">
        <v>25829</v>
      </c>
      <c r="B2495" t="s">
        <v>29960</v>
      </c>
      <c r="C2495">
        <v>6</v>
      </c>
      <c r="D2495">
        <v>40</v>
      </c>
      <c r="E2495">
        <v>0.5</v>
      </c>
      <c r="F2495">
        <v>24.45</v>
      </c>
      <c r="G2495">
        <v>23.72</v>
      </c>
    </row>
    <row r="2496" spans="1:7" x14ac:dyDescent="0.35">
      <c r="A2496" t="s">
        <v>25830</v>
      </c>
      <c r="B2496" t="s">
        <v>29961</v>
      </c>
      <c r="C2496">
        <v>6</v>
      </c>
      <c r="D2496">
        <v>40</v>
      </c>
      <c r="E2496">
        <v>0.5</v>
      </c>
      <c r="F2496">
        <v>20</v>
      </c>
      <c r="G2496">
        <v>20</v>
      </c>
    </row>
    <row r="2497" spans="1:7" x14ac:dyDescent="0.35">
      <c r="A2497" t="s">
        <v>25831</v>
      </c>
      <c r="B2497" t="s">
        <v>29962</v>
      </c>
      <c r="C2497">
        <v>6</v>
      </c>
      <c r="D2497">
        <v>40</v>
      </c>
      <c r="E2497">
        <v>0.5</v>
      </c>
      <c r="F2497">
        <v>19</v>
      </c>
      <c r="G2497">
        <v>19</v>
      </c>
    </row>
    <row r="2498" spans="1:7" x14ac:dyDescent="0.35">
      <c r="A2498" t="s">
        <v>25832</v>
      </c>
      <c r="B2498" t="s">
        <v>29963</v>
      </c>
      <c r="C2498">
        <v>6</v>
      </c>
      <c r="D2498">
        <v>17</v>
      </c>
      <c r="E2498">
        <v>0.75</v>
      </c>
      <c r="F2498">
        <v>8.4499999999999993</v>
      </c>
      <c r="G2498">
        <v>8.1999999999999993</v>
      </c>
    </row>
    <row r="2499" spans="1:7" x14ac:dyDescent="0.35">
      <c r="A2499" t="s">
        <v>25833</v>
      </c>
      <c r="B2499" t="s">
        <v>29964</v>
      </c>
      <c r="C2499">
        <v>6</v>
      </c>
      <c r="D2499">
        <v>17</v>
      </c>
      <c r="E2499">
        <v>0.75</v>
      </c>
      <c r="F2499">
        <v>8.15</v>
      </c>
      <c r="G2499">
        <v>7.91</v>
      </c>
    </row>
    <row r="2500" spans="1:7" x14ac:dyDescent="0.35">
      <c r="A2500" t="s">
        <v>25834</v>
      </c>
      <c r="B2500" t="s">
        <v>29965</v>
      </c>
      <c r="C2500">
        <v>6</v>
      </c>
      <c r="D2500">
        <v>17</v>
      </c>
      <c r="E2500">
        <v>0.75</v>
      </c>
      <c r="F2500">
        <v>8.4499999999999993</v>
      </c>
      <c r="G2500">
        <v>8.1999999999999993</v>
      </c>
    </row>
    <row r="2501" spans="1:7" x14ac:dyDescent="0.35">
      <c r="A2501" t="s">
        <v>25835</v>
      </c>
      <c r="B2501" t="s">
        <v>29966</v>
      </c>
      <c r="C2501">
        <v>6</v>
      </c>
      <c r="D2501">
        <v>25</v>
      </c>
      <c r="E2501">
        <v>0.5</v>
      </c>
      <c r="F2501">
        <v>4.25</v>
      </c>
      <c r="G2501">
        <v>4.12</v>
      </c>
    </row>
    <row r="2502" spans="1:7" x14ac:dyDescent="0.35">
      <c r="A2502" t="s">
        <v>25836</v>
      </c>
      <c r="B2502" t="s">
        <v>29967</v>
      </c>
      <c r="C2502">
        <v>6</v>
      </c>
      <c r="D2502">
        <v>30</v>
      </c>
      <c r="E2502">
        <v>0.7</v>
      </c>
      <c r="F2502">
        <v>6.95</v>
      </c>
      <c r="G2502">
        <v>6.74</v>
      </c>
    </row>
    <row r="2503" spans="1:7" x14ac:dyDescent="0.35">
      <c r="A2503" t="s">
        <v>25837</v>
      </c>
      <c r="B2503" t="s">
        <v>29968</v>
      </c>
      <c r="C2503">
        <v>6</v>
      </c>
      <c r="D2503">
        <v>30</v>
      </c>
      <c r="E2503">
        <v>0.7</v>
      </c>
      <c r="F2503">
        <v>5.15</v>
      </c>
      <c r="G2503">
        <v>5</v>
      </c>
    </row>
    <row r="2504" spans="1:7" x14ac:dyDescent="0.35">
      <c r="A2504" t="s">
        <v>25838</v>
      </c>
      <c r="B2504" t="s">
        <v>29969</v>
      </c>
      <c r="C2504">
        <v>6</v>
      </c>
      <c r="D2504">
        <v>46</v>
      </c>
      <c r="E2504">
        <v>0.7</v>
      </c>
      <c r="F2504">
        <v>18</v>
      </c>
      <c r="G2504">
        <v>18</v>
      </c>
    </row>
    <row r="2505" spans="1:7" x14ac:dyDescent="0.35">
      <c r="A2505" t="s">
        <v>25839</v>
      </c>
      <c r="B2505" t="s">
        <v>29970</v>
      </c>
      <c r="C2505">
        <v>6</v>
      </c>
      <c r="D2505">
        <v>46</v>
      </c>
      <c r="E2505">
        <v>0.7</v>
      </c>
      <c r="F2505">
        <v>20.149999999999999</v>
      </c>
      <c r="G2505">
        <v>19.55</v>
      </c>
    </row>
    <row r="2506" spans="1:7" x14ac:dyDescent="0.35">
      <c r="A2506" t="s">
        <v>25840</v>
      </c>
      <c r="B2506" t="s">
        <v>29971</v>
      </c>
      <c r="C2506">
        <v>6</v>
      </c>
      <c r="D2506">
        <v>40</v>
      </c>
      <c r="E2506">
        <v>0.7</v>
      </c>
      <c r="F2506">
        <v>17.850000000000001</v>
      </c>
      <c r="G2506">
        <v>17.309999999999999</v>
      </c>
    </row>
    <row r="2507" spans="1:7" x14ac:dyDescent="0.35">
      <c r="A2507" t="s">
        <v>25841</v>
      </c>
      <c r="B2507" t="s">
        <v>29972</v>
      </c>
      <c r="C2507">
        <v>12</v>
      </c>
      <c r="D2507">
        <v>41.5</v>
      </c>
      <c r="E2507">
        <v>1</v>
      </c>
      <c r="F2507">
        <v>9.65</v>
      </c>
      <c r="G2507">
        <v>9.36</v>
      </c>
    </row>
    <row r="2508" spans="1:7" x14ac:dyDescent="0.35">
      <c r="A2508" t="s">
        <v>25842</v>
      </c>
      <c r="B2508" t="s">
        <v>29973</v>
      </c>
      <c r="C2508">
        <v>6</v>
      </c>
      <c r="D2508">
        <v>43</v>
      </c>
      <c r="E2508">
        <v>0.7</v>
      </c>
      <c r="F2508">
        <v>29.5</v>
      </c>
      <c r="G2508">
        <v>29.5</v>
      </c>
    </row>
    <row r="2509" spans="1:7" x14ac:dyDescent="0.35">
      <c r="A2509" t="s">
        <v>25843</v>
      </c>
      <c r="B2509" t="s">
        <v>29974</v>
      </c>
      <c r="C2509">
        <v>6</v>
      </c>
      <c r="D2509">
        <v>42</v>
      </c>
      <c r="E2509">
        <v>0.7</v>
      </c>
      <c r="F2509">
        <v>14.35</v>
      </c>
      <c r="G2509">
        <v>13.92</v>
      </c>
    </row>
    <row r="2510" spans="1:7" x14ac:dyDescent="0.35">
      <c r="A2510" t="s">
        <v>25844</v>
      </c>
      <c r="B2510" t="s">
        <v>29975</v>
      </c>
      <c r="C2510">
        <v>6</v>
      </c>
      <c r="D2510">
        <v>35</v>
      </c>
      <c r="E2510">
        <v>0.7</v>
      </c>
      <c r="F2510">
        <v>11.25</v>
      </c>
      <c r="G2510">
        <v>10.91</v>
      </c>
    </row>
    <row r="2511" spans="1:7" x14ac:dyDescent="0.35">
      <c r="A2511" t="s">
        <v>25845</v>
      </c>
      <c r="B2511" t="s">
        <v>29976</v>
      </c>
      <c r="C2511">
        <v>6</v>
      </c>
      <c r="D2511">
        <v>40</v>
      </c>
      <c r="E2511">
        <v>0.7</v>
      </c>
      <c r="F2511">
        <v>7.75</v>
      </c>
      <c r="G2511">
        <v>7.52</v>
      </c>
    </row>
    <row r="2512" spans="1:7" x14ac:dyDescent="0.35">
      <c r="A2512" t="s">
        <v>25846</v>
      </c>
      <c r="B2512" t="s">
        <v>29977</v>
      </c>
      <c r="C2512">
        <v>6</v>
      </c>
      <c r="D2512">
        <v>40</v>
      </c>
      <c r="E2512">
        <v>0.7</v>
      </c>
      <c r="F2512">
        <v>16.45</v>
      </c>
      <c r="G2512">
        <v>15.96</v>
      </c>
    </row>
    <row r="2513" spans="1:7" x14ac:dyDescent="0.35">
      <c r="A2513" t="s">
        <v>25847</v>
      </c>
      <c r="B2513" t="s">
        <v>29978</v>
      </c>
      <c r="C2513">
        <v>6</v>
      </c>
      <c r="D2513">
        <v>46</v>
      </c>
      <c r="E2513">
        <v>0.7</v>
      </c>
      <c r="F2513">
        <v>19</v>
      </c>
      <c r="G2513">
        <v>19</v>
      </c>
    </row>
    <row r="2514" spans="1:7" x14ac:dyDescent="0.35">
      <c r="A2514" t="s">
        <v>25848</v>
      </c>
      <c r="B2514" t="s">
        <v>29979</v>
      </c>
      <c r="C2514">
        <v>6</v>
      </c>
      <c r="D2514">
        <v>46</v>
      </c>
      <c r="E2514">
        <v>0.7</v>
      </c>
      <c r="F2514">
        <v>50.45</v>
      </c>
      <c r="G2514">
        <v>48.94</v>
      </c>
    </row>
    <row r="2515" spans="1:7" x14ac:dyDescent="0.35">
      <c r="A2515" t="s">
        <v>25849</v>
      </c>
      <c r="B2515" t="s">
        <v>29980</v>
      </c>
      <c r="C2515">
        <v>3</v>
      </c>
      <c r="D2515">
        <v>50.2</v>
      </c>
      <c r="E2515">
        <v>0.7</v>
      </c>
      <c r="F2515">
        <v>99.85</v>
      </c>
      <c r="G2515">
        <v>96.85</v>
      </c>
    </row>
    <row r="2516" spans="1:7" x14ac:dyDescent="0.35">
      <c r="A2516" t="s">
        <v>25850</v>
      </c>
      <c r="B2516" t="s">
        <v>29981</v>
      </c>
      <c r="C2516">
        <v>3</v>
      </c>
      <c r="D2516">
        <v>47</v>
      </c>
      <c r="E2516">
        <v>0.7</v>
      </c>
      <c r="F2516">
        <v>441.05</v>
      </c>
      <c r="G2516">
        <v>427.82</v>
      </c>
    </row>
    <row r="2517" spans="1:7" x14ac:dyDescent="0.35">
      <c r="A2517" t="s">
        <v>25851</v>
      </c>
      <c r="B2517" t="s">
        <v>29982</v>
      </c>
      <c r="C2517">
        <v>6</v>
      </c>
      <c r="D2517">
        <v>61.1</v>
      </c>
      <c r="E2517">
        <v>0.7</v>
      </c>
      <c r="F2517">
        <v>44.65</v>
      </c>
      <c r="G2517">
        <v>42.42</v>
      </c>
    </row>
    <row r="2518" spans="1:7" x14ac:dyDescent="0.35">
      <c r="A2518" t="s">
        <v>25852</v>
      </c>
      <c r="B2518" t="s">
        <v>29983</v>
      </c>
      <c r="C2518">
        <v>6</v>
      </c>
      <c r="D2518">
        <v>46</v>
      </c>
      <c r="E2518">
        <v>0.7</v>
      </c>
      <c r="F2518">
        <v>20.75</v>
      </c>
      <c r="G2518">
        <v>20.13</v>
      </c>
    </row>
    <row r="2519" spans="1:7" x14ac:dyDescent="0.35">
      <c r="A2519" t="s">
        <v>25853</v>
      </c>
      <c r="B2519" t="s">
        <v>29984</v>
      </c>
      <c r="C2519">
        <v>6</v>
      </c>
      <c r="D2519">
        <v>40</v>
      </c>
      <c r="E2519">
        <v>0.7</v>
      </c>
      <c r="F2519">
        <v>8.9499999999999993</v>
      </c>
      <c r="G2519">
        <v>8.68</v>
      </c>
    </row>
    <row r="2520" spans="1:7" x14ac:dyDescent="0.35">
      <c r="A2520" t="s">
        <v>25854</v>
      </c>
      <c r="B2520" t="s">
        <v>29985</v>
      </c>
      <c r="C2520">
        <v>6</v>
      </c>
      <c r="D2520">
        <v>40</v>
      </c>
      <c r="E2520">
        <v>1</v>
      </c>
      <c r="F2520">
        <v>11</v>
      </c>
      <c r="G2520">
        <v>11</v>
      </c>
    </row>
    <row r="2521" spans="1:7" x14ac:dyDescent="0.35">
      <c r="A2521" t="s">
        <v>25855</v>
      </c>
      <c r="B2521" t="s">
        <v>29986</v>
      </c>
      <c r="C2521">
        <v>6</v>
      </c>
      <c r="D2521">
        <v>40</v>
      </c>
      <c r="E2521">
        <v>0.7</v>
      </c>
      <c r="F2521">
        <v>7.45</v>
      </c>
      <c r="G2521">
        <v>7.45</v>
      </c>
    </row>
    <row r="2522" spans="1:7" x14ac:dyDescent="0.35">
      <c r="A2522" t="s">
        <v>25856</v>
      </c>
      <c r="B2522" t="s">
        <v>29987</v>
      </c>
      <c r="C2522">
        <v>6</v>
      </c>
      <c r="D2522">
        <v>46</v>
      </c>
      <c r="E2522">
        <v>0.7</v>
      </c>
      <c r="F2522">
        <v>16.5</v>
      </c>
      <c r="G2522">
        <v>16.5</v>
      </c>
    </row>
    <row r="2523" spans="1:7" x14ac:dyDescent="0.35">
      <c r="A2523" t="s">
        <v>25857</v>
      </c>
      <c r="B2523" t="s">
        <v>29988</v>
      </c>
      <c r="C2523">
        <v>3</v>
      </c>
      <c r="D2523">
        <v>43</v>
      </c>
      <c r="E2523">
        <v>0.7</v>
      </c>
      <c r="F2523">
        <v>27.25</v>
      </c>
      <c r="G2523">
        <v>26.43</v>
      </c>
    </row>
    <row r="2524" spans="1:7" x14ac:dyDescent="0.35">
      <c r="A2524" t="s">
        <v>25858</v>
      </c>
      <c r="B2524" t="s">
        <v>29989</v>
      </c>
      <c r="C2524">
        <v>6</v>
      </c>
      <c r="D2524">
        <v>40</v>
      </c>
      <c r="E2524">
        <v>0.7</v>
      </c>
      <c r="F2524">
        <v>13.95</v>
      </c>
      <c r="G2524">
        <v>13.53</v>
      </c>
    </row>
    <row r="2525" spans="1:7" x14ac:dyDescent="0.35">
      <c r="A2525" t="s">
        <v>25859</v>
      </c>
      <c r="B2525" t="s">
        <v>29990</v>
      </c>
      <c r="C2525">
        <v>3</v>
      </c>
      <c r="D2525">
        <v>48</v>
      </c>
      <c r="E2525">
        <v>0.7</v>
      </c>
      <c r="F2525">
        <v>86.25</v>
      </c>
      <c r="G2525">
        <v>83.66</v>
      </c>
    </row>
    <row r="2526" spans="1:7" x14ac:dyDescent="0.35">
      <c r="A2526" t="s">
        <v>25860</v>
      </c>
      <c r="B2526" t="s">
        <v>29991</v>
      </c>
      <c r="C2526">
        <v>6</v>
      </c>
      <c r="D2526">
        <v>48</v>
      </c>
      <c r="E2526">
        <v>0.7</v>
      </c>
      <c r="F2526">
        <v>78.45</v>
      </c>
      <c r="G2526">
        <v>76.099999999999994</v>
      </c>
    </row>
    <row r="2527" spans="1:7" x14ac:dyDescent="0.35">
      <c r="A2527" t="s">
        <v>25861</v>
      </c>
      <c r="B2527" t="s">
        <v>29992</v>
      </c>
      <c r="C2527">
        <v>1</v>
      </c>
      <c r="D2527">
        <v>48</v>
      </c>
      <c r="E2527">
        <v>0.7</v>
      </c>
      <c r="F2527">
        <v>558.75</v>
      </c>
      <c r="G2527">
        <v>541.99</v>
      </c>
    </row>
    <row r="2528" spans="1:7" x14ac:dyDescent="0.35">
      <c r="A2528" t="s">
        <v>25862</v>
      </c>
      <c r="B2528" t="s">
        <v>29993</v>
      </c>
      <c r="C2528">
        <v>6</v>
      </c>
      <c r="D2528">
        <v>48</v>
      </c>
      <c r="E2528">
        <v>0.7</v>
      </c>
      <c r="F2528">
        <v>264.75</v>
      </c>
      <c r="G2528">
        <v>256.81</v>
      </c>
    </row>
    <row r="2529" spans="1:7" x14ac:dyDescent="0.35">
      <c r="A2529" t="s">
        <v>25863</v>
      </c>
      <c r="B2529" t="s">
        <v>29994</v>
      </c>
      <c r="C2529">
        <v>6</v>
      </c>
      <c r="D2529">
        <v>53.7</v>
      </c>
      <c r="E2529">
        <v>0.7</v>
      </c>
      <c r="F2529">
        <v>327.64999999999998</v>
      </c>
      <c r="G2529">
        <v>317.82</v>
      </c>
    </row>
    <row r="2530" spans="1:7" x14ac:dyDescent="0.35">
      <c r="A2530" t="s">
        <v>25864</v>
      </c>
      <c r="B2530" t="s">
        <v>29995</v>
      </c>
      <c r="C2530">
        <v>6</v>
      </c>
      <c r="D2530">
        <v>40</v>
      </c>
      <c r="E2530">
        <v>0.7</v>
      </c>
      <c r="F2530">
        <v>40.15</v>
      </c>
      <c r="G2530">
        <v>38.950000000000003</v>
      </c>
    </row>
    <row r="2531" spans="1:7" x14ac:dyDescent="0.35">
      <c r="A2531" t="s">
        <v>25865</v>
      </c>
      <c r="B2531" t="s">
        <v>29996</v>
      </c>
      <c r="C2531">
        <v>6</v>
      </c>
      <c r="D2531">
        <v>62</v>
      </c>
      <c r="E2531">
        <v>0.7</v>
      </c>
      <c r="F2531">
        <v>11.95</v>
      </c>
      <c r="G2531">
        <v>11.95</v>
      </c>
    </row>
    <row r="2532" spans="1:7" x14ac:dyDescent="0.35">
      <c r="A2532" t="s">
        <v>25866</v>
      </c>
      <c r="B2532" t="s">
        <v>29997</v>
      </c>
      <c r="C2532">
        <v>6</v>
      </c>
      <c r="D2532">
        <v>40</v>
      </c>
      <c r="E2532">
        <v>0.7</v>
      </c>
      <c r="F2532">
        <v>8.75</v>
      </c>
      <c r="G2532">
        <v>8.49</v>
      </c>
    </row>
    <row r="2533" spans="1:7" x14ac:dyDescent="0.35">
      <c r="A2533" t="s">
        <v>25867</v>
      </c>
      <c r="B2533" t="s">
        <v>29998</v>
      </c>
      <c r="C2533">
        <v>6</v>
      </c>
      <c r="D2533">
        <v>50</v>
      </c>
      <c r="E2533">
        <v>0.7</v>
      </c>
      <c r="F2533">
        <v>8.65</v>
      </c>
      <c r="G2533">
        <v>8.39</v>
      </c>
    </row>
    <row r="2534" spans="1:7" x14ac:dyDescent="0.35">
      <c r="A2534" t="s">
        <v>25868</v>
      </c>
      <c r="B2534" t="s">
        <v>29999</v>
      </c>
      <c r="C2534">
        <v>6</v>
      </c>
      <c r="D2534">
        <v>55</v>
      </c>
      <c r="E2534">
        <v>0.7</v>
      </c>
      <c r="F2534">
        <v>11.95</v>
      </c>
      <c r="G2534">
        <v>11.59</v>
      </c>
    </row>
    <row r="2535" spans="1:7" x14ac:dyDescent="0.35">
      <c r="A2535" t="s">
        <v>25869</v>
      </c>
      <c r="B2535" t="s">
        <v>30000</v>
      </c>
      <c r="C2535">
        <v>6</v>
      </c>
      <c r="D2535">
        <v>50</v>
      </c>
      <c r="E2535">
        <v>0.7</v>
      </c>
      <c r="F2535">
        <v>17.45</v>
      </c>
      <c r="G2535">
        <v>16.93</v>
      </c>
    </row>
    <row r="2536" spans="1:7" x14ac:dyDescent="0.35">
      <c r="A2536" t="s">
        <v>25870</v>
      </c>
      <c r="B2536" t="s">
        <v>30001</v>
      </c>
      <c r="C2536">
        <v>6</v>
      </c>
      <c r="D2536">
        <v>25</v>
      </c>
      <c r="E2536">
        <v>1</v>
      </c>
      <c r="F2536">
        <v>15.95</v>
      </c>
      <c r="G2536">
        <v>15.47</v>
      </c>
    </row>
    <row r="2537" spans="1:7" x14ac:dyDescent="0.35">
      <c r="A2537" t="s">
        <v>25871</v>
      </c>
      <c r="B2537" t="s">
        <v>30002</v>
      </c>
      <c r="C2537">
        <v>6</v>
      </c>
      <c r="D2537">
        <v>30</v>
      </c>
      <c r="E2537">
        <v>0.7</v>
      </c>
      <c r="F2537">
        <v>16.25</v>
      </c>
      <c r="G2537">
        <v>15.76</v>
      </c>
    </row>
    <row r="2538" spans="1:7" x14ac:dyDescent="0.35">
      <c r="A2538" t="s">
        <v>25872</v>
      </c>
      <c r="B2538" t="s">
        <v>30003</v>
      </c>
      <c r="C2538">
        <v>6</v>
      </c>
      <c r="D2538">
        <v>45.1</v>
      </c>
      <c r="E2538">
        <v>0.7</v>
      </c>
      <c r="F2538">
        <v>17.850000000000001</v>
      </c>
      <c r="G2538">
        <v>16.96</v>
      </c>
    </row>
    <row r="2539" spans="1:7" x14ac:dyDescent="0.35">
      <c r="A2539" t="s">
        <v>25873</v>
      </c>
      <c r="B2539" t="s">
        <v>30004</v>
      </c>
      <c r="C2539">
        <v>6</v>
      </c>
      <c r="D2539">
        <v>38</v>
      </c>
      <c r="E2539">
        <v>0.5</v>
      </c>
      <c r="F2539">
        <v>17.25</v>
      </c>
      <c r="G2539">
        <v>16.73</v>
      </c>
    </row>
    <row r="2540" spans="1:7" x14ac:dyDescent="0.35">
      <c r="A2540" t="s">
        <v>25874</v>
      </c>
      <c r="B2540" t="s">
        <v>30005</v>
      </c>
      <c r="C2540">
        <v>6</v>
      </c>
      <c r="D2540">
        <v>43</v>
      </c>
      <c r="E2540">
        <v>0.7</v>
      </c>
      <c r="F2540">
        <v>18.5</v>
      </c>
      <c r="G2540">
        <v>18.5</v>
      </c>
    </row>
    <row r="2541" spans="1:7" x14ac:dyDescent="0.35">
      <c r="A2541" t="s">
        <v>25875</v>
      </c>
      <c r="B2541" t="s">
        <v>30006</v>
      </c>
      <c r="C2541">
        <v>12</v>
      </c>
      <c r="D2541">
        <v>38</v>
      </c>
      <c r="E2541">
        <v>0.7</v>
      </c>
      <c r="F2541">
        <v>16.350000000000001</v>
      </c>
      <c r="G2541">
        <v>15.86</v>
      </c>
    </row>
    <row r="2542" spans="1:7" x14ac:dyDescent="0.35">
      <c r="A2542" t="s">
        <v>25876</v>
      </c>
      <c r="B2542" t="s">
        <v>30007</v>
      </c>
      <c r="C2542">
        <v>12</v>
      </c>
      <c r="D2542">
        <v>38</v>
      </c>
      <c r="E2542">
        <v>0.7</v>
      </c>
      <c r="F2542">
        <v>20.95</v>
      </c>
      <c r="G2542">
        <v>20.32</v>
      </c>
    </row>
    <row r="2543" spans="1:7" x14ac:dyDescent="0.35">
      <c r="A2543" t="s">
        <v>25877</v>
      </c>
      <c r="B2543" t="s">
        <v>30008</v>
      </c>
      <c r="C2543">
        <v>6</v>
      </c>
      <c r="D2543">
        <v>43</v>
      </c>
      <c r="E2543">
        <v>0.7</v>
      </c>
      <c r="F2543">
        <v>15.95</v>
      </c>
      <c r="G2543">
        <v>15.47</v>
      </c>
    </row>
    <row r="2544" spans="1:7" x14ac:dyDescent="0.35">
      <c r="A2544" t="s">
        <v>25878</v>
      </c>
      <c r="B2544" t="s">
        <v>30009</v>
      </c>
      <c r="C2544">
        <v>6</v>
      </c>
      <c r="D2544">
        <v>40</v>
      </c>
      <c r="E2544">
        <v>0.7</v>
      </c>
      <c r="F2544">
        <v>16</v>
      </c>
      <c r="G2544">
        <v>16</v>
      </c>
    </row>
    <row r="2545" spans="1:7" x14ac:dyDescent="0.35">
      <c r="A2545" t="s">
        <v>25879</v>
      </c>
      <c r="B2545" t="s">
        <v>30010</v>
      </c>
      <c r="C2545">
        <v>6</v>
      </c>
      <c r="D2545">
        <v>44</v>
      </c>
      <c r="E2545">
        <v>0.7</v>
      </c>
      <c r="F2545">
        <v>16</v>
      </c>
      <c r="G2545">
        <v>16</v>
      </c>
    </row>
    <row r="2546" spans="1:7" x14ac:dyDescent="0.35">
      <c r="A2546" t="s">
        <v>25880</v>
      </c>
      <c r="B2546" t="s">
        <v>30011</v>
      </c>
      <c r="C2546">
        <v>6</v>
      </c>
      <c r="D2546">
        <v>40</v>
      </c>
      <c r="E2546">
        <v>0.7</v>
      </c>
      <c r="F2546">
        <v>15.5</v>
      </c>
      <c r="G2546">
        <v>15.5</v>
      </c>
    </row>
    <row r="2547" spans="1:7" x14ac:dyDescent="0.35">
      <c r="A2547" t="s">
        <v>25881</v>
      </c>
      <c r="B2547" t="s">
        <v>30012</v>
      </c>
      <c r="C2547">
        <v>4</v>
      </c>
      <c r="D2547">
        <v>40</v>
      </c>
      <c r="E2547">
        <v>1</v>
      </c>
      <c r="F2547">
        <v>63.45</v>
      </c>
      <c r="G2547">
        <v>61.55</v>
      </c>
    </row>
    <row r="2548" spans="1:7" x14ac:dyDescent="0.35">
      <c r="A2548" t="s">
        <v>25882</v>
      </c>
      <c r="B2548" t="s">
        <v>30013</v>
      </c>
      <c r="C2548">
        <v>6</v>
      </c>
      <c r="D2548">
        <v>12.5</v>
      </c>
      <c r="E2548">
        <v>0.75</v>
      </c>
      <c r="F2548">
        <v>9.5</v>
      </c>
      <c r="G2548">
        <v>9.5</v>
      </c>
    </row>
    <row r="2549" spans="1:7" x14ac:dyDescent="0.35">
      <c r="A2549" t="s">
        <v>25883</v>
      </c>
      <c r="B2549" t="s">
        <v>30014</v>
      </c>
      <c r="C2549">
        <v>6</v>
      </c>
      <c r="D2549">
        <v>12.5</v>
      </c>
      <c r="E2549">
        <v>0.75</v>
      </c>
      <c r="F2549">
        <v>10.5</v>
      </c>
      <c r="G2549">
        <v>10.5</v>
      </c>
    </row>
    <row r="2550" spans="1:7" x14ac:dyDescent="0.35">
      <c r="A2550" t="s">
        <v>25884</v>
      </c>
      <c r="B2550" t="s">
        <v>30015</v>
      </c>
      <c r="C2550">
        <v>6</v>
      </c>
      <c r="D2550">
        <v>12.5</v>
      </c>
      <c r="E2550">
        <v>0.75</v>
      </c>
      <c r="F2550">
        <v>10</v>
      </c>
      <c r="G2550">
        <v>10</v>
      </c>
    </row>
    <row r="2551" spans="1:7" x14ac:dyDescent="0.35">
      <c r="A2551" t="s">
        <v>25885</v>
      </c>
      <c r="B2551" t="s">
        <v>30016</v>
      </c>
      <c r="C2551">
        <v>6</v>
      </c>
      <c r="D2551">
        <v>12.5</v>
      </c>
      <c r="E2551">
        <v>0.75</v>
      </c>
      <c r="F2551">
        <v>10.5</v>
      </c>
      <c r="G2551">
        <v>10.5</v>
      </c>
    </row>
    <row r="2552" spans="1:7" x14ac:dyDescent="0.35">
      <c r="A2552" t="s">
        <v>25886</v>
      </c>
      <c r="B2552" t="s">
        <v>30017</v>
      </c>
      <c r="C2552">
        <v>6</v>
      </c>
      <c r="D2552">
        <v>40</v>
      </c>
      <c r="E2552">
        <v>0.7</v>
      </c>
      <c r="F2552">
        <v>5.5</v>
      </c>
      <c r="G2552">
        <v>5.5</v>
      </c>
    </row>
    <row r="2553" spans="1:7" x14ac:dyDescent="0.35">
      <c r="A2553" t="s">
        <v>25887</v>
      </c>
      <c r="B2553" t="s">
        <v>30018</v>
      </c>
      <c r="C2553">
        <v>6</v>
      </c>
      <c r="D2553">
        <v>40</v>
      </c>
      <c r="E2553">
        <v>0.7</v>
      </c>
      <c r="F2553">
        <v>64.849999999999994</v>
      </c>
      <c r="G2553">
        <v>62.9</v>
      </c>
    </row>
    <row r="2554" spans="1:7" x14ac:dyDescent="0.35">
      <c r="A2554" t="s">
        <v>25888</v>
      </c>
      <c r="B2554" t="s">
        <v>30019</v>
      </c>
      <c r="C2554">
        <v>6</v>
      </c>
      <c r="D2554">
        <v>15</v>
      </c>
      <c r="E2554">
        <v>0.75</v>
      </c>
      <c r="F2554">
        <v>4.95</v>
      </c>
      <c r="G2554">
        <v>4.8</v>
      </c>
    </row>
    <row r="2555" spans="1:7" x14ac:dyDescent="0.35">
      <c r="A2555" t="s">
        <v>25889</v>
      </c>
      <c r="B2555" t="s">
        <v>30020</v>
      </c>
      <c r="C2555">
        <v>6</v>
      </c>
      <c r="D2555">
        <v>40</v>
      </c>
      <c r="E2555">
        <v>0.7</v>
      </c>
      <c r="F2555">
        <v>13.45</v>
      </c>
      <c r="G2555">
        <v>12.78</v>
      </c>
    </row>
    <row r="2556" spans="1:7" x14ac:dyDescent="0.35">
      <c r="A2556" t="s">
        <v>25890</v>
      </c>
      <c r="B2556" t="s">
        <v>30021</v>
      </c>
      <c r="C2556">
        <v>6</v>
      </c>
      <c r="D2556">
        <v>40</v>
      </c>
      <c r="E2556">
        <v>0.7</v>
      </c>
      <c r="F2556">
        <v>26.85</v>
      </c>
      <c r="G2556">
        <v>26.04</v>
      </c>
    </row>
    <row r="2557" spans="1:7" x14ac:dyDescent="0.35">
      <c r="A2557" t="s">
        <v>25891</v>
      </c>
      <c r="B2557" t="s">
        <v>30022</v>
      </c>
      <c r="C2557">
        <v>6</v>
      </c>
      <c r="D2557">
        <v>38</v>
      </c>
      <c r="E2557">
        <v>0.7</v>
      </c>
      <c r="F2557">
        <v>4.8499999999999996</v>
      </c>
      <c r="G2557">
        <v>4.7</v>
      </c>
    </row>
    <row r="2558" spans="1:7" x14ac:dyDescent="0.35">
      <c r="A2558" t="s">
        <v>25892</v>
      </c>
      <c r="B2558" t="s">
        <v>30023</v>
      </c>
      <c r="C2558">
        <v>12</v>
      </c>
      <c r="D2558">
        <v>41.5</v>
      </c>
      <c r="E2558">
        <v>0.5</v>
      </c>
      <c r="F2558">
        <v>5.85</v>
      </c>
      <c r="G2558">
        <v>5.67</v>
      </c>
    </row>
    <row r="2559" spans="1:7" x14ac:dyDescent="0.35">
      <c r="A2559" t="s">
        <v>25893</v>
      </c>
      <c r="B2559" t="s">
        <v>30024</v>
      </c>
      <c r="C2559">
        <v>6</v>
      </c>
      <c r="D2559">
        <v>46</v>
      </c>
      <c r="E2559">
        <v>0.7</v>
      </c>
      <c r="F2559">
        <v>22.5</v>
      </c>
      <c r="G2559">
        <v>22.5</v>
      </c>
    </row>
    <row r="2560" spans="1:7" x14ac:dyDescent="0.35">
      <c r="A2560" t="s">
        <v>25894</v>
      </c>
      <c r="B2560" t="s">
        <v>30025</v>
      </c>
      <c r="C2560">
        <v>6</v>
      </c>
      <c r="D2560">
        <v>46</v>
      </c>
      <c r="E2560">
        <v>0.7</v>
      </c>
      <c r="F2560">
        <v>19.25</v>
      </c>
      <c r="G2560">
        <v>18.670000000000002</v>
      </c>
    </row>
    <row r="2561" spans="1:7" x14ac:dyDescent="0.35">
      <c r="A2561" t="s">
        <v>25895</v>
      </c>
      <c r="B2561" t="s">
        <v>30026</v>
      </c>
      <c r="C2561">
        <v>12</v>
      </c>
      <c r="D2561">
        <v>15</v>
      </c>
      <c r="E2561">
        <v>0.72</v>
      </c>
      <c r="F2561">
        <v>31.15</v>
      </c>
      <c r="G2561">
        <v>29.59</v>
      </c>
    </row>
    <row r="2562" spans="1:7" x14ac:dyDescent="0.35">
      <c r="A2562" t="s">
        <v>25896</v>
      </c>
      <c r="B2562" t="s">
        <v>30027</v>
      </c>
      <c r="C2562">
        <v>6</v>
      </c>
      <c r="D2562">
        <v>58.2</v>
      </c>
      <c r="E2562">
        <v>0.7</v>
      </c>
      <c r="F2562">
        <v>28.25</v>
      </c>
      <c r="G2562">
        <v>27.4</v>
      </c>
    </row>
    <row r="2563" spans="1:7" x14ac:dyDescent="0.35">
      <c r="A2563" t="s">
        <v>25897</v>
      </c>
      <c r="B2563" t="s">
        <v>30028</v>
      </c>
      <c r="C2563">
        <v>6</v>
      </c>
      <c r="D2563">
        <v>46</v>
      </c>
      <c r="E2563">
        <v>0.7</v>
      </c>
      <c r="F2563">
        <v>24.95</v>
      </c>
      <c r="G2563">
        <v>24.2</v>
      </c>
    </row>
    <row r="2564" spans="1:7" x14ac:dyDescent="0.35">
      <c r="A2564" t="s">
        <v>25898</v>
      </c>
      <c r="B2564" t="s">
        <v>30029</v>
      </c>
      <c r="C2564">
        <v>6</v>
      </c>
      <c r="D2564">
        <v>54</v>
      </c>
      <c r="E2564">
        <v>0.7</v>
      </c>
      <c r="F2564">
        <v>59.75</v>
      </c>
      <c r="G2564">
        <v>57.96</v>
      </c>
    </row>
    <row r="2565" spans="1:7" x14ac:dyDescent="0.35">
      <c r="A2565" t="s">
        <v>25899</v>
      </c>
      <c r="B2565" t="s">
        <v>30030</v>
      </c>
      <c r="C2565">
        <v>6</v>
      </c>
      <c r="D2565">
        <v>46</v>
      </c>
      <c r="E2565">
        <v>0.7</v>
      </c>
      <c r="F2565">
        <v>42.95</v>
      </c>
      <c r="G2565">
        <v>41.66</v>
      </c>
    </row>
    <row r="2566" spans="1:7" x14ac:dyDescent="0.35">
      <c r="A2566" t="s">
        <v>25900</v>
      </c>
      <c r="B2566" t="s">
        <v>30031</v>
      </c>
      <c r="C2566">
        <v>6</v>
      </c>
      <c r="D2566">
        <v>40</v>
      </c>
      <c r="E2566">
        <v>0.7</v>
      </c>
      <c r="F2566">
        <v>68.95</v>
      </c>
      <c r="G2566">
        <v>66.88</v>
      </c>
    </row>
    <row r="2567" spans="1:7" x14ac:dyDescent="0.35">
      <c r="A2567" t="s">
        <v>25901</v>
      </c>
      <c r="B2567" t="s">
        <v>30032</v>
      </c>
      <c r="C2567">
        <v>6</v>
      </c>
      <c r="D2567">
        <v>43</v>
      </c>
      <c r="E2567">
        <v>0.7</v>
      </c>
      <c r="F2567">
        <v>335.65</v>
      </c>
      <c r="G2567">
        <v>325.58</v>
      </c>
    </row>
    <row r="2568" spans="1:7" x14ac:dyDescent="0.35">
      <c r="A2568" t="s">
        <v>25902</v>
      </c>
      <c r="B2568" t="s">
        <v>30033</v>
      </c>
      <c r="C2568">
        <v>3</v>
      </c>
      <c r="D2568">
        <v>43</v>
      </c>
      <c r="E2568">
        <v>0.7</v>
      </c>
      <c r="F2568">
        <v>1975.85</v>
      </c>
      <c r="G2568">
        <v>1916.57</v>
      </c>
    </row>
    <row r="2569" spans="1:7" x14ac:dyDescent="0.35">
      <c r="A2569" t="s">
        <v>25903</v>
      </c>
      <c r="B2569" t="s">
        <v>30034</v>
      </c>
      <c r="C2569">
        <v>6</v>
      </c>
      <c r="D2569">
        <v>40</v>
      </c>
      <c r="E2569">
        <v>0.7</v>
      </c>
      <c r="F2569">
        <v>106.65</v>
      </c>
      <c r="G2569">
        <v>103.45</v>
      </c>
    </row>
    <row r="2570" spans="1:7" x14ac:dyDescent="0.35">
      <c r="A2570" t="s">
        <v>25904</v>
      </c>
      <c r="B2570" t="s">
        <v>30035</v>
      </c>
      <c r="C2570">
        <v>6</v>
      </c>
      <c r="D2570">
        <v>43</v>
      </c>
      <c r="E2570">
        <v>0.7</v>
      </c>
      <c r="F2570">
        <v>138.75</v>
      </c>
      <c r="G2570">
        <v>134.59</v>
      </c>
    </row>
    <row r="2571" spans="1:7" x14ac:dyDescent="0.35">
      <c r="A2571" t="s">
        <v>25905</v>
      </c>
      <c r="B2571" t="s">
        <v>30036</v>
      </c>
      <c r="C2571">
        <v>6</v>
      </c>
      <c r="D2571">
        <v>50.3</v>
      </c>
      <c r="E2571">
        <v>0.7</v>
      </c>
      <c r="F2571">
        <v>142.85</v>
      </c>
      <c r="G2571">
        <v>138.56</v>
      </c>
    </row>
    <row r="2572" spans="1:7" x14ac:dyDescent="0.35">
      <c r="A2572" t="s">
        <v>25906</v>
      </c>
      <c r="B2572" t="s">
        <v>30037</v>
      </c>
      <c r="C2572">
        <v>6</v>
      </c>
      <c r="D2572">
        <v>40</v>
      </c>
      <c r="E2572">
        <v>0.7</v>
      </c>
      <c r="F2572">
        <v>66.45</v>
      </c>
      <c r="G2572">
        <v>64.459999999999994</v>
      </c>
    </row>
    <row r="2573" spans="1:7" x14ac:dyDescent="0.35">
      <c r="A2573" t="s">
        <v>25907</v>
      </c>
      <c r="B2573" t="s">
        <v>30038</v>
      </c>
      <c r="C2573">
        <v>6</v>
      </c>
      <c r="D2573">
        <v>43</v>
      </c>
      <c r="E2573">
        <v>0.7</v>
      </c>
      <c r="F2573">
        <v>114.95</v>
      </c>
      <c r="G2573">
        <v>111.5</v>
      </c>
    </row>
    <row r="2574" spans="1:7" x14ac:dyDescent="0.35">
      <c r="A2574" t="s">
        <v>25908</v>
      </c>
      <c r="B2574" t="s">
        <v>30039</v>
      </c>
      <c r="C2574">
        <v>6</v>
      </c>
      <c r="D2574">
        <v>43</v>
      </c>
      <c r="E2574">
        <v>0.7</v>
      </c>
      <c r="F2574">
        <v>279.85000000000002</v>
      </c>
      <c r="G2574">
        <v>271.45</v>
      </c>
    </row>
    <row r="2575" spans="1:7" x14ac:dyDescent="0.35">
      <c r="A2575" t="s">
        <v>25909</v>
      </c>
      <c r="B2575" t="s">
        <v>30040</v>
      </c>
      <c r="C2575">
        <v>6</v>
      </c>
      <c r="D2575">
        <v>44</v>
      </c>
      <c r="E2575">
        <v>0.7</v>
      </c>
      <c r="F2575">
        <v>493.25</v>
      </c>
      <c r="G2575">
        <v>478.45</v>
      </c>
    </row>
    <row r="2576" spans="1:7" x14ac:dyDescent="0.35">
      <c r="A2576" t="s">
        <v>25910</v>
      </c>
      <c r="B2576" t="s">
        <v>30041</v>
      </c>
      <c r="C2576">
        <v>1</v>
      </c>
      <c r="D2576">
        <v>45</v>
      </c>
      <c r="E2576">
        <v>0.7</v>
      </c>
      <c r="F2576">
        <v>4425.25</v>
      </c>
      <c r="G2576">
        <v>4292.49</v>
      </c>
    </row>
    <row r="2577" spans="1:7" x14ac:dyDescent="0.35">
      <c r="A2577" t="s">
        <v>25911</v>
      </c>
      <c r="B2577" t="s">
        <v>30042</v>
      </c>
      <c r="C2577">
        <v>1</v>
      </c>
      <c r="D2577">
        <v>45</v>
      </c>
      <c r="E2577">
        <v>0.7</v>
      </c>
      <c r="F2577">
        <v>4675.95</v>
      </c>
      <c r="G2577">
        <v>4442.1499999999996</v>
      </c>
    </row>
    <row r="2578" spans="1:7" x14ac:dyDescent="0.35">
      <c r="A2578" t="s">
        <v>25912</v>
      </c>
      <c r="B2578" t="s">
        <v>30043</v>
      </c>
      <c r="C2578">
        <v>1</v>
      </c>
      <c r="D2578">
        <v>44.8</v>
      </c>
      <c r="E2578">
        <v>0.7</v>
      </c>
      <c r="F2578">
        <v>6803.85</v>
      </c>
      <c r="G2578">
        <v>6599.73</v>
      </c>
    </row>
    <row r="2579" spans="1:7" x14ac:dyDescent="0.35">
      <c r="A2579" t="s">
        <v>25913</v>
      </c>
      <c r="B2579" t="s">
        <v>30044</v>
      </c>
      <c r="C2579">
        <v>3</v>
      </c>
      <c r="D2579">
        <v>43</v>
      </c>
      <c r="E2579">
        <v>0.7</v>
      </c>
      <c r="F2579">
        <v>259.85000000000002</v>
      </c>
      <c r="G2579">
        <v>252.05</v>
      </c>
    </row>
    <row r="2580" spans="1:7" x14ac:dyDescent="0.35">
      <c r="A2580" t="s">
        <v>25914</v>
      </c>
      <c r="B2580" t="s">
        <v>30045</v>
      </c>
      <c r="C2580">
        <v>3</v>
      </c>
      <c r="D2580">
        <v>48</v>
      </c>
      <c r="E2580">
        <v>0.7</v>
      </c>
      <c r="F2580">
        <v>385.65</v>
      </c>
      <c r="G2580">
        <v>385.65</v>
      </c>
    </row>
    <row r="2581" spans="1:7" x14ac:dyDescent="0.35">
      <c r="A2581" t="s">
        <v>25915</v>
      </c>
      <c r="B2581" t="s">
        <v>30046</v>
      </c>
      <c r="C2581">
        <v>6</v>
      </c>
      <c r="D2581">
        <v>40</v>
      </c>
      <c r="E2581">
        <v>0.7</v>
      </c>
      <c r="F2581">
        <v>66.849999999999994</v>
      </c>
      <c r="G2581">
        <v>64.84</v>
      </c>
    </row>
    <row r="2582" spans="1:7" x14ac:dyDescent="0.35">
      <c r="A2582" t="s">
        <v>25916</v>
      </c>
      <c r="B2582" t="s">
        <v>30047</v>
      </c>
      <c r="C2582">
        <v>6</v>
      </c>
      <c r="D2582">
        <v>15.9</v>
      </c>
      <c r="E2582">
        <v>0.7</v>
      </c>
      <c r="F2582">
        <v>15.55</v>
      </c>
      <c r="G2582">
        <v>15.08</v>
      </c>
    </row>
    <row r="2583" spans="1:7" x14ac:dyDescent="0.35">
      <c r="A2583" t="s">
        <v>25917</v>
      </c>
      <c r="B2583" t="s">
        <v>30048</v>
      </c>
      <c r="C2583">
        <v>6</v>
      </c>
      <c r="D2583">
        <v>37.5</v>
      </c>
      <c r="E2583">
        <v>0.7</v>
      </c>
      <c r="F2583">
        <v>14.45</v>
      </c>
      <c r="G2583">
        <v>14.02</v>
      </c>
    </row>
    <row r="2584" spans="1:7" x14ac:dyDescent="0.35">
      <c r="A2584" t="s">
        <v>25918</v>
      </c>
      <c r="B2584" t="s">
        <v>30049</v>
      </c>
      <c r="C2584">
        <v>6</v>
      </c>
      <c r="D2584">
        <v>40</v>
      </c>
      <c r="E2584">
        <v>0.5</v>
      </c>
      <c r="F2584">
        <v>16.149999999999999</v>
      </c>
      <c r="G2584">
        <v>15.67</v>
      </c>
    </row>
    <row r="2585" spans="1:7" x14ac:dyDescent="0.35">
      <c r="A2585" t="s">
        <v>25919</v>
      </c>
      <c r="B2585" t="s">
        <v>30050</v>
      </c>
      <c r="C2585">
        <v>6</v>
      </c>
      <c r="D2585">
        <v>22</v>
      </c>
      <c r="E2585">
        <v>0.5</v>
      </c>
      <c r="F2585">
        <v>18.45</v>
      </c>
      <c r="G2585">
        <v>17.899999999999999</v>
      </c>
    </row>
    <row r="2586" spans="1:7" x14ac:dyDescent="0.35">
      <c r="A2586" t="s">
        <v>25920</v>
      </c>
      <c r="B2586" t="s">
        <v>30051</v>
      </c>
      <c r="C2586">
        <v>6</v>
      </c>
      <c r="D2586">
        <v>46.1</v>
      </c>
      <c r="E2586">
        <v>0.5</v>
      </c>
      <c r="F2586">
        <v>14</v>
      </c>
      <c r="G2586">
        <v>14</v>
      </c>
    </row>
    <row r="2587" spans="1:7" x14ac:dyDescent="0.35">
      <c r="A2587" t="s">
        <v>25921</v>
      </c>
      <c r="B2587" t="s">
        <v>30052</v>
      </c>
      <c r="C2587">
        <v>12</v>
      </c>
      <c r="D2587">
        <v>47.3</v>
      </c>
      <c r="E2587">
        <v>0.5</v>
      </c>
      <c r="F2587">
        <v>17.95</v>
      </c>
      <c r="G2587">
        <v>17.41</v>
      </c>
    </row>
    <row r="2588" spans="1:7" x14ac:dyDescent="0.35">
      <c r="A2588" t="s">
        <v>25922</v>
      </c>
      <c r="B2588" t="s">
        <v>30053</v>
      </c>
      <c r="C2588">
        <v>6</v>
      </c>
      <c r="D2588">
        <v>44.4</v>
      </c>
      <c r="E2588">
        <v>0.7</v>
      </c>
      <c r="F2588">
        <v>69.650000000000006</v>
      </c>
      <c r="G2588">
        <v>67.56</v>
      </c>
    </row>
    <row r="2589" spans="1:7" x14ac:dyDescent="0.35">
      <c r="A2589" t="s">
        <v>25923</v>
      </c>
      <c r="B2589" t="s">
        <v>30054</v>
      </c>
      <c r="C2589">
        <v>6</v>
      </c>
      <c r="D2589">
        <v>42</v>
      </c>
      <c r="E2589">
        <v>0.7</v>
      </c>
      <c r="F2589">
        <v>62.15</v>
      </c>
      <c r="G2589">
        <v>60.29</v>
      </c>
    </row>
    <row r="2590" spans="1:7" x14ac:dyDescent="0.35">
      <c r="A2590" t="s">
        <v>25924</v>
      </c>
      <c r="B2590" t="s">
        <v>30055</v>
      </c>
      <c r="C2590">
        <v>6</v>
      </c>
      <c r="D2590">
        <v>52.4</v>
      </c>
      <c r="E2590">
        <v>0.7</v>
      </c>
      <c r="F2590">
        <v>74.55</v>
      </c>
      <c r="G2590">
        <v>72.31</v>
      </c>
    </row>
    <row r="2591" spans="1:7" x14ac:dyDescent="0.35">
      <c r="A2591" t="s">
        <v>25925</v>
      </c>
      <c r="B2591" t="s">
        <v>30056</v>
      </c>
      <c r="C2591">
        <v>6</v>
      </c>
      <c r="D2591">
        <v>52.6</v>
      </c>
      <c r="E2591">
        <v>0.7</v>
      </c>
      <c r="F2591">
        <v>74.55</v>
      </c>
      <c r="G2591">
        <v>72.31</v>
      </c>
    </row>
    <row r="2592" spans="1:7" x14ac:dyDescent="0.35">
      <c r="A2592" t="s">
        <v>25926</v>
      </c>
      <c r="B2592" t="s">
        <v>30057</v>
      </c>
      <c r="C2592">
        <v>6</v>
      </c>
      <c r="D2592">
        <v>47</v>
      </c>
      <c r="E2592">
        <v>0.7</v>
      </c>
      <c r="F2592">
        <v>79.55</v>
      </c>
      <c r="G2592">
        <v>77.16</v>
      </c>
    </row>
    <row r="2593" spans="1:7" x14ac:dyDescent="0.35">
      <c r="A2593" t="s">
        <v>25927</v>
      </c>
      <c r="B2593" t="s">
        <v>30058</v>
      </c>
      <c r="C2593">
        <v>6</v>
      </c>
      <c r="D2593">
        <v>40</v>
      </c>
      <c r="E2593">
        <v>0.7</v>
      </c>
      <c r="F2593">
        <v>43.75</v>
      </c>
      <c r="G2593">
        <v>42.44</v>
      </c>
    </row>
    <row r="2594" spans="1:7" x14ac:dyDescent="0.35">
      <c r="A2594" t="s">
        <v>25928</v>
      </c>
      <c r="B2594" t="s">
        <v>30059</v>
      </c>
      <c r="C2594">
        <v>6</v>
      </c>
      <c r="D2594">
        <v>46.1</v>
      </c>
      <c r="E2594">
        <v>0.7</v>
      </c>
      <c r="F2594">
        <v>35.75</v>
      </c>
      <c r="G2594">
        <v>34.68</v>
      </c>
    </row>
    <row r="2595" spans="1:7" x14ac:dyDescent="0.35">
      <c r="A2595" t="s">
        <v>25929</v>
      </c>
      <c r="B2595" t="s">
        <v>30060</v>
      </c>
      <c r="C2595">
        <v>6</v>
      </c>
      <c r="D2595">
        <v>46</v>
      </c>
      <c r="E2595">
        <v>0.7</v>
      </c>
      <c r="F2595">
        <v>28.15</v>
      </c>
      <c r="G2595">
        <v>27.31</v>
      </c>
    </row>
    <row r="2596" spans="1:7" x14ac:dyDescent="0.35">
      <c r="A2596" t="s">
        <v>25930</v>
      </c>
      <c r="B2596" t="s">
        <v>30061</v>
      </c>
      <c r="C2596">
        <v>4</v>
      </c>
      <c r="D2596">
        <v>48</v>
      </c>
      <c r="E2596">
        <v>0.7</v>
      </c>
      <c r="F2596">
        <v>74.55</v>
      </c>
      <c r="G2596">
        <v>72.31</v>
      </c>
    </row>
    <row r="2597" spans="1:7" x14ac:dyDescent="0.35">
      <c r="A2597" t="s">
        <v>25931</v>
      </c>
      <c r="B2597" t="s">
        <v>30062</v>
      </c>
      <c r="C2597">
        <v>12</v>
      </c>
      <c r="D2597">
        <v>37.5</v>
      </c>
      <c r="E2597">
        <v>0.7</v>
      </c>
      <c r="F2597">
        <v>11.85</v>
      </c>
      <c r="G2597">
        <v>11.49</v>
      </c>
    </row>
    <row r="2598" spans="1:7" x14ac:dyDescent="0.35">
      <c r="A2598" t="s">
        <v>25932</v>
      </c>
      <c r="B2598" t="s">
        <v>30063</v>
      </c>
      <c r="C2598">
        <v>12</v>
      </c>
      <c r="D2598">
        <v>30</v>
      </c>
      <c r="E2598">
        <v>0.7</v>
      </c>
      <c r="F2598">
        <v>7.55</v>
      </c>
      <c r="G2598">
        <v>7.17</v>
      </c>
    </row>
    <row r="2599" spans="1:7" x14ac:dyDescent="0.35">
      <c r="A2599" t="s">
        <v>25933</v>
      </c>
      <c r="B2599" t="s">
        <v>30064</v>
      </c>
      <c r="C2599">
        <v>6</v>
      </c>
      <c r="D2599">
        <v>40</v>
      </c>
      <c r="E2599">
        <v>0.7</v>
      </c>
      <c r="F2599">
        <v>12</v>
      </c>
      <c r="G2599">
        <v>12</v>
      </c>
    </row>
    <row r="2600" spans="1:7" x14ac:dyDescent="0.35">
      <c r="A2600" t="s">
        <v>25934</v>
      </c>
      <c r="B2600" t="s">
        <v>30065</v>
      </c>
      <c r="C2600">
        <v>6</v>
      </c>
      <c r="D2600">
        <v>19</v>
      </c>
      <c r="E2600">
        <v>0.75</v>
      </c>
      <c r="F2600">
        <v>7.75</v>
      </c>
      <c r="G2600">
        <v>7.52</v>
      </c>
    </row>
    <row r="2601" spans="1:7" x14ac:dyDescent="0.35">
      <c r="A2601" t="s">
        <v>25935</v>
      </c>
      <c r="B2601" t="s">
        <v>30066</v>
      </c>
      <c r="C2601">
        <v>6</v>
      </c>
      <c r="D2601">
        <v>38</v>
      </c>
      <c r="E2601">
        <v>0.7</v>
      </c>
      <c r="F2601">
        <v>19.350000000000001</v>
      </c>
      <c r="G2601">
        <v>18.77</v>
      </c>
    </row>
    <row r="2602" spans="1:7" x14ac:dyDescent="0.35">
      <c r="A2602" t="s">
        <v>25936</v>
      </c>
      <c r="B2602" t="s">
        <v>30067</v>
      </c>
      <c r="C2602">
        <v>6</v>
      </c>
      <c r="D2602">
        <v>44</v>
      </c>
      <c r="E2602">
        <v>1</v>
      </c>
      <c r="F2602">
        <v>16.25</v>
      </c>
      <c r="G2602">
        <v>15.76</v>
      </c>
    </row>
    <row r="2603" spans="1:7" x14ac:dyDescent="0.35">
      <c r="A2603" t="s">
        <v>25937</v>
      </c>
      <c r="B2603" t="s">
        <v>30068</v>
      </c>
      <c r="C2603">
        <v>6</v>
      </c>
      <c r="D2603">
        <v>38</v>
      </c>
      <c r="E2603">
        <v>0.7</v>
      </c>
      <c r="F2603">
        <v>7.95</v>
      </c>
      <c r="G2603">
        <v>7.71</v>
      </c>
    </row>
    <row r="2604" spans="1:7" x14ac:dyDescent="0.35">
      <c r="A2604" t="s">
        <v>25938</v>
      </c>
      <c r="B2604" t="s">
        <v>30069</v>
      </c>
      <c r="C2604">
        <v>6</v>
      </c>
      <c r="D2604">
        <v>40</v>
      </c>
      <c r="E2604">
        <v>0.7</v>
      </c>
      <c r="F2604">
        <v>8</v>
      </c>
      <c r="G2604">
        <v>8</v>
      </c>
    </row>
    <row r="2605" spans="1:7" x14ac:dyDescent="0.35">
      <c r="A2605" t="s">
        <v>25939</v>
      </c>
      <c r="B2605" t="s">
        <v>30070</v>
      </c>
      <c r="C2605">
        <v>6</v>
      </c>
      <c r="D2605">
        <v>44</v>
      </c>
      <c r="E2605">
        <v>0.5</v>
      </c>
      <c r="F2605">
        <v>14</v>
      </c>
      <c r="G2605">
        <v>14</v>
      </c>
    </row>
    <row r="2606" spans="1:7" x14ac:dyDescent="0.35">
      <c r="A2606" t="s">
        <v>25940</v>
      </c>
      <c r="B2606" t="s">
        <v>30071</v>
      </c>
      <c r="C2606">
        <v>6</v>
      </c>
      <c r="D2606">
        <v>43</v>
      </c>
      <c r="E2606">
        <v>0.5</v>
      </c>
      <c r="F2606">
        <v>24.15</v>
      </c>
      <c r="G2606">
        <v>23.43</v>
      </c>
    </row>
    <row r="2607" spans="1:7" x14ac:dyDescent="0.35">
      <c r="A2607" t="s">
        <v>25941</v>
      </c>
      <c r="B2607" t="s">
        <v>30072</v>
      </c>
      <c r="C2607">
        <v>6</v>
      </c>
      <c r="D2607">
        <v>14.5</v>
      </c>
      <c r="E2607">
        <v>0.75</v>
      </c>
      <c r="F2607">
        <v>6</v>
      </c>
      <c r="G2607">
        <v>6</v>
      </c>
    </row>
    <row r="2608" spans="1:7" x14ac:dyDescent="0.35">
      <c r="A2608" t="s">
        <v>25942</v>
      </c>
      <c r="B2608" t="s">
        <v>30073</v>
      </c>
      <c r="C2608">
        <v>3</v>
      </c>
      <c r="D2608">
        <v>40</v>
      </c>
      <c r="E2608">
        <v>0.7</v>
      </c>
      <c r="F2608">
        <v>20.95</v>
      </c>
      <c r="G2608">
        <v>20.32</v>
      </c>
    </row>
    <row r="2609" spans="1:7" x14ac:dyDescent="0.35">
      <c r="A2609" t="s">
        <v>25943</v>
      </c>
      <c r="B2609" t="s">
        <v>30074</v>
      </c>
      <c r="C2609">
        <v>12</v>
      </c>
      <c r="D2609">
        <v>40</v>
      </c>
      <c r="E2609">
        <v>0.5</v>
      </c>
      <c r="F2609">
        <v>12.55</v>
      </c>
      <c r="G2609">
        <v>12.17</v>
      </c>
    </row>
    <row r="2610" spans="1:7" x14ac:dyDescent="0.35">
      <c r="A2610" t="s">
        <v>25944</v>
      </c>
      <c r="B2610" t="s">
        <v>30075</v>
      </c>
      <c r="C2610">
        <v>6</v>
      </c>
      <c r="D2610">
        <v>47</v>
      </c>
      <c r="E2610">
        <v>0.7</v>
      </c>
      <c r="F2610">
        <v>25.45</v>
      </c>
      <c r="G2610">
        <v>24.69</v>
      </c>
    </row>
    <row r="2611" spans="1:7" x14ac:dyDescent="0.35">
      <c r="A2611" t="s">
        <v>25945</v>
      </c>
      <c r="B2611" t="s">
        <v>30076</v>
      </c>
      <c r="C2611">
        <v>6</v>
      </c>
      <c r="D2611">
        <v>40</v>
      </c>
      <c r="E2611">
        <v>0.7</v>
      </c>
      <c r="F2611">
        <v>17.25</v>
      </c>
      <c r="G2611">
        <v>16.73</v>
      </c>
    </row>
    <row r="2612" spans="1:7" x14ac:dyDescent="0.35">
      <c r="A2612" t="s">
        <v>25946</v>
      </c>
      <c r="B2612" t="s">
        <v>30077</v>
      </c>
      <c r="C2612">
        <v>6</v>
      </c>
      <c r="D2612">
        <v>40</v>
      </c>
      <c r="E2612">
        <v>0.7</v>
      </c>
      <c r="F2612">
        <v>4.1500000000000004</v>
      </c>
      <c r="G2612">
        <v>4.03</v>
      </c>
    </row>
    <row r="2613" spans="1:7" x14ac:dyDescent="0.35">
      <c r="A2613" t="s">
        <v>25947</v>
      </c>
      <c r="B2613" t="s">
        <v>30078</v>
      </c>
      <c r="C2613">
        <v>6</v>
      </c>
      <c r="D2613">
        <v>40</v>
      </c>
      <c r="E2613">
        <v>0.7</v>
      </c>
      <c r="F2613">
        <v>6.65</v>
      </c>
      <c r="G2613">
        <v>6.45</v>
      </c>
    </row>
    <row r="2614" spans="1:7" x14ac:dyDescent="0.35">
      <c r="A2614" t="s">
        <v>25948</v>
      </c>
      <c r="B2614" t="s">
        <v>30079</v>
      </c>
      <c r="C2614">
        <v>12</v>
      </c>
      <c r="D2614">
        <v>40</v>
      </c>
      <c r="E2614">
        <v>1</v>
      </c>
      <c r="F2614">
        <v>5.35</v>
      </c>
      <c r="G2614">
        <v>5.19</v>
      </c>
    </row>
    <row r="2615" spans="1:7" x14ac:dyDescent="0.35">
      <c r="A2615" t="s">
        <v>25949</v>
      </c>
      <c r="B2615" t="s">
        <v>30080</v>
      </c>
      <c r="C2615">
        <v>6</v>
      </c>
      <c r="D2615">
        <v>51.2</v>
      </c>
      <c r="E2615">
        <v>0.7</v>
      </c>
      <c r="F2615">
        <v>30.75</v>
      </c>
      <c r="G2615">
        <v>29.83</v>
      </c>
    </row>
    <row r="2616" spans="1:7" x14ac:dyDescent="0.35">
      <c r="A2616" t="s">
        <v>25950</v>
      </c>
      <c r="B2616" t="s">
        <v>30081</v>
      </c>
      <c r="C2616">
        <v>6</v>
      </c>
      <c r="D2616">
        <v>40</v>
      </c>
      <c r="E2616">
        <v>0.7</v>
      </c>
      <c r="F2616">
        <v>6.45</v>
      </c>
      <c r="G2616">
        <v>6.26</v>
      </c>
    </row>
    <row r="2617" spans="1:7" x14ac:dyDescent="0.35">
      <c r="A2617" t="s">
        <v>25951</v>
      </c>
      <c r="B2617" t="s">
        <v>30082</v>
      </c>
      <c r="C2617">
        <v>6</v>
      </c>
      <c r="D2617">
        <v>40</v>
      </c>
      <c r="E2617">
        <v>0.7</v>
      </c>
      <c r="F2617">
        <v>32.75</v>
      </c>
      <c r="G2617">
        <v>31.77</v>
      </c>
    </row>
    <row r="2618" spans="1:7" x14ac:dyDescent="0.35">
      <c r="A2618" t="s">
        <v>25952</v>
      </c>
      <c r="B2618" t="s">
        <v>30083</v>
      </c>
      <c r="C2618">
        <v>6</v>
      </c>
      <c r="D2618">
        <v>41</v>
      </c>
      <c r="E2618">
        <v>1</v>
      </c>
      <c r="F2618">
        <v>15.75</v>
      </c>
      <c r="G2618">
        <v>15.28</v>
      </c>
    </row>
    <row r="2619" spans="1:7" x14ac:dyDescent="0.35">
      <c r="A2619" t="s">
        <v>25953</v>
      </c>
      <c r="B2619" t="s">
        <v>30084</v>
      </c>
      <c r="C2619">
        <v>12</v>
      </c>
      <c r="D2619">
        <v>41</v>
      </c>
      <c r="E2619">
        <v>0.2</v>
      </c>
      <c r="F2619">
        <v>12.95</v>
      </c>
      <c r="G2619">
        <v>12.56</v>
      </c>
    </row>
    <row r="2620" spans="1:7" x14ac:dyDescent="0.35">
      <c r="A2620" t="s">
        <v>25954</v>
      </c>
      <c r="B2620" t="s">
        <v>30085</v>
      </c>
      <c r="C2620">
        <v>6</v>
      </c>
      <c r="D2620">
        <v>41</v>
      </c>
      <c r="E2620">
        <v>0.7</v>
      </c>
      <c r="F2620">
        <v>12.15</v>
      </c>
      <c r="G2620">
        <v>11.79</v>
      </c>
    </row>
    <row r="2621" spans="1:7" x14ac:dyDescent="0.35">
      <c r="A2621" t="s">
        <v>25955</v>
      </c>
      <c r="B2621" t="s">
        <v>30086</v>
      </c>
      <c r="C2621">
        <v>6</v>
      </c>
      <c r="D2621">
        <v>41</v>
      </c>
      <c r="E2621">
        <v>0.7</v>
      </c>
      <c r="F2621">
        <v>12.85</v>
      </c>
      <c r="G2621">
        <v>12.85</v>
      </c>
    </row>
    <row r="2622" spans="1:7" x14ac:dyDescent="0.35">
      <c r="A2622" t="s">
        <v>25956</v>
      </c>
      <c r="B2622" t="s">
        <v>30087</v>
      </c>
      <c r="C2622">
        <v>6</v>
      </c>
      <c r="D2622">
        <v>41</v>
      </c>
      <c r="E2622">
        <v>1</v>
      </c>
      <c r="F2622">
        <v>15.75</v>
      </c>
      <c r="G2622">
        <v>15.28</v>
      </c>
    </row>
    <row r="2623" spans="1:7" x14ac:dyDescent="0.35">
      <c r="A2623" t="s">
        <v>25957</v>
      </c>
      <c r="B2623" t="s">
        <v>30088</v>
      </c>
      <c r="C2623">
        <v>6</v>
      </c>
      <c r="D2623">
        <v>41</v>
      </c>
      <c r="E2623">
        <v>1</v>
      </c>
      <c r="F2623">
        <v>15.95</v>
      </c>
      <c r="G2623">
        <v>15.47</v>
      </c>
    </row>
    <row r="2624" spans="1:7" x14ac:dyDescent="0.35">
      <c r="A2624" t="s">
        <v>25958</v>
      </c>
      <c r="B2624" t="s">
        <v>30089</v>
      </c>
      <c r="C2624">
        <v>6</v>
      </c>
      <c r="D2624">
        <v>21</v>
      </c>
      <c r="E2624">
        <v>0.7</v>
      </c>
      <c r="F2624">
        <v>6.85</v>
      </c>
      <c r="G2624">
        <v>6.64</v>
      </c>
    </row>
    <row r="2625" spans="1:7" x14ac:dyDescent="0.35">
      <c r="A2625" t="s">
        <v>25959</v>
      </c>
      <c r="B2625" t="s">
        <v>30090</v>
      </c>
      <c r="C2625">
        <v>6</v>
      </c>
      <c r="D2625">
        <v>21</v>
      </c>
      <c r="E2625">
        <v>1</v>
      </c>
      <c r="F2625">
        <v>7.95</v>
      </c>
      <c r="G2625">
        <v>7.71</v>
      </c>
    </row>
    <row r="2626" spans="1:7" x14ac:dyDescent="0.35">
      <c r="A2626" t="s">
        <v>25960</v>
      </c>
      <c r="B2626" t="s">
        <v>30091</v>
      </c>
      <c r="C2626">
        <v>6</v>
      </c>
      <c r="D2626">
        <v>21</v>
      </c>
      <c r="E2626">
        <v>0.7</v>
      </c>
      <c r="F2626">
        <v>8.75</v>
      </c>
      <c r="G2626">
        <v>8.49</v>
      </c>
    </row>
    <row r="2627" spans="1:7" x14ac:dyDescent="0.35">
      <c r="A2627" t="s">
        <v>25961</v>
      </c>
      <c r="B2627" t="s">
        <v>30092</v>
      </c>
      <c r="C2627">
        <v>6</v>
      </c>
      <c r="D2627">
        <v>21</v>
      </c>
      <c r="E2627">
        <v>0.7</v>
      </c>
      <c r="F2627">
        <v>8.9499999999999993</v>
      </c>
      <c r="G2627">
        <v>8.68</v>
      </c>
    </row>
    <row r="2628" spans="1:7" x14ac:dyDescent="0.35">
      <c r="A2628" t="s">
        <v>25962</v>
      </c>
      <c r="B2628" t="s">
        <v>30093</v>
      </c>
      <c r="C2628">
        <v>3</v>
      </c>
      <c r="D2628">
        <v>40</v>
      </c>
      <c r="E2628">
        <v>0.7</v>
      </c>
      <c r="F2628">
        <v>93.45</v>
      </c>
      <c r="G2628">
        <v>90.65</v>
      </c>
    </row>
    <row r="2629" spans="1:7" x14ac:dyDescent="0.35">
      <c r="A2629" t="s">
        <v>25963</v>
      </c>
      <c r="B2629" t="s">
        <v>30094</v>
      </c>
      <c r="C2629">
        <v>6</v>
      </c>
      <c r="D2629">
        <v>40</v>
      </c>
      <c r="E2629">
        <v>0.7</v>
      </c>
      <c r="F2629">
        <v>30.55</v>
      </c>
      <c r="G2629">
        <v>29.63</v>
      </c>
    </row>
    <row r="2630" spans="1:7" x14ac:dyDescent="0.35">
      <c r="A2630" t="s">
        <v>25964</v>
      </c>
      <c r="B2630" t="s">
        <v>30095</v>
      </c>
      <c r="C2630">
        <v>6</v>
      </c>
      <c r="D2630">
        <v>40</v>
      </c>
      <c r="E2630">
        <v>0.7</v>
      </c>
      <c r="F2630">
        <v>6.95</v>
      </c>
      <c r="G2630">
        <v>6.74</v>
      </c>
    </row>
    <row r="2631" spans="1:7" x14ac:dyDescent="0.35">
      <c r="A2631" t="s">
        <v>25965</v>
      </c>
      <c r="B2631" t="s">
        <v>30096</v>
      </c>
      <c r="C2631">
        <v>6</v>
      </c>
      <c r="D2631">
        <v>40</v>
      </c>
      <c r="E2631">
        <v>1</v>
      </c>
      <c r="F2631">
        <v>6.65</v>
      </c>
      <c r="G2631">
        <v>6.45</v>
      </c>
    </row>
    <row r="2632" spans="1:7" x14ac:dyDescent="0.35">
      <c r="A2632" t="s">
        <v>25966</v>
      </c>
      <c r="B2632" t="s">
        <v>30097</v>
      </c>
      <c r="C2632">
        <v>6</v>
      </c>
      <c r="D2632">
        <v>40</v>
      </c>
      <c r="E2632">
        <v>0.7</v>
      </c>
      <c r="F2632">
        <v>16.75</v>
      </c>
      <c r="G2632">
        <v>15.91</v>
      </c>
    </row>
    <row r="2633" spans="1:7" x14ac:dyDescent="0.35">
      <c r="A2633" t="s">
        <v>25967</v>
      </c>
      <c r="B2633" t="s">
        <v>30098</v>
      </c>
      <c r="C2633">
        <v>6</v>
      </c>
      <c r="D2633">
        <v>40</v>
      </c>
      <c r="E2633">
        <v>0.7</v>
      </c>
      <c r="F2633">
        <v>17.25</v>
      </c>
      <c r="G2633">
        <v>16.73</v>
      </c>
    </row>
    <row r="2634" spans="1:7" x14ac:dyDescent="0.35">
      <c r="A2634" t="s">
        <v>25968</v>
      </c>
      <c r="B2634" t="s">
        <v>30099</v>
      </c>
      <c r="C2634">
        <v>6</v>
      </c>
      <c r="D2634">
        <v>38</v>
      </c>
      <c r="E2634">
        <v>0.7</v>
      </c>
      <c r="F2634">
        <v>7.15</v>
      </c>
      <c r="G2634">
        <v>7.15</v>
      </c>
    </row>
    <row r="2635" spans="1:7" x14ac:dyDescent="0.35">
      <c r="A2635" t="s">
        <v>25969</v>
      </c>
      <c r="B2635" t="s">
        <v>30100</v>
      </c>
      <c r="C2635">
        <v>6</v>
      </c>
      <c r="D2635">
        <v>38</v>
      </c>
      <c r="E2635">
        <v>1</v>
      </c>
      <c r="F2635">
        <v>12.25</v>
      </c>
      <c r="G2635">
        <v>12.25</v>
      </c>
    </row>
    <row r="2636" spans="1:7" x14ac:dyDescent="0.35">
      <c r="A2636" t="s">
        <v>25970</v>
      </c>
      <c r="B2636" t="s">
        <v>30101</v>
      </c>
      <c r="C2636">
        <v>6</v>
      </c>
      <c r="D2636">
        <v>43</v>
      </c>
      <c r="E2636">
        <v>0.7</v>
      </c>
      <c r="F2636">
        <v>29.95</v>
      </c>
      <c r="G2636">
        <v>29.05</v>
      </c>
    </row>
    <row r="2637" spans="1:7" x14ac:dyDescent="0.35">
      <c r="A2637" t="s">
        <v>25971</v>
      </c>
      <c r="B2637" t="s">
        <v>30102</v>
      </c>
      <c r="C2637">
        <v>6</v>
      </c>
      <c r="D2637">
        <v>27</v>
      </c>
      <c r="E2637">
        <v>0.2</v>
      </c>
      <c r="F2637">
        <v>7.5</v>
      </c>
      <c r="G2637">
        <v>7.5</v>
      </c>
    </row>
    <row r="2638" spans="1:7" x14ac:dyDescent="0.35">
      <c r="A2638" t="s">
        <v>25972</v>
      </c>
      <c r="B2638" t="s">
        <v>30103</v>
      </c>
      <c r="C2638">
        <v>6</v>
      </c>
      <c r="D2638">
        <v>27</v>
      </c>
      <c r="E2638">
        <v>0.5</v>
      </c>
      <c r="F2638">
        <v>17</v>
      </c>
      <c r="G2638">
        <v>17</v>
      </c>
    </row>
    <row r="2639" spans="1:7" x14ac:dyDescent="0.35">
      <c r="A2639" t="s">
        <v>25973</v>
      </c>
      <c r="B2639" t="s">
        <v>30104</v>
      </c>
      <c r="C2639">
        <v>4</v>
      </c>
      <c r="D2639">
        <v>40</v>
      </c>
      <c r="E2639">
        <v>0.7</v>
      </c>
      <c r="F2639">
        <v>16.149999999999999</v>
      </c>
      <c r="G2639">
        <v>16.149999999999999</v>
      </c>
    </row>
    <row r="2640" spans="1:7" x14ac:dyDescent="0.35">
      <c r="A2640" t="s">
        <v>25974</v>
      </c>
      <c r="B2640" t="s">
        <v>30105</v>
      </c>
      <c r="C2640">
        <v>6</v>
      </c>
      <c r="D2640">
        <v>42.7</v>
      </c>
      <c r="E2640">
        <v>0.7</v>
      </c>
      <c r="F2640">
        <v>18.75</v>
      </c>
      <c r="G2640">
        <v>18.75</v>
      </c>
    </row>
    <row r="2641" spans="1:7" x14ac:dyDescent="0.35">
      <c r="A2641" t="s">
        <v>25975</v>
      </c>
      <c r="B2641" t="s">
        <v>30106</v>
      </c>
      <c r="C2641">
        <v>6</v>
      </c>
      <c r="D2641">
        <v>42.7</v>
      </c>
      <c r="E2641">
        <v>1</v>
      </c>
      <c r="F2641">
        <v>23.45</v>
      </c>
      <c r="G2641">
        <v>23.45</v>
      </c>
    </row>
    <row r="2642" spans="1:7" x14ac:dyDescent="0.35">
      <c r="A2642" t="s">
        <v>25976</v>
      </c>
      <c r="B2642" t="s">
        <v>30107</v>
      </c>
      <c r="C2642">
        <v>6</v>
      </c>
      <c r="D2642">
        <v>42.7</v>
      </c>
      <c r="E2642">
        <v>0.7</v>
      </c>
      <c r="F2642">
        <v>21.95</v>
      </c>
      <c r="G2642">
        <v>21.29</v>
      </c>
    </row>
    <row r="2643" spans="1:7" x14ac:dyDescent="0.35">
      <c r="A2643" t="s">
        <v>25977</v>
      </c>
      <c r="B2643" t="s">
        <v>30108</v>
      </c>
      <c r="C2643">
        <v>6</v>
      </c>
      <c r="D2643">
        <v>26</v>
      </c>
      <c r="E2643">
        <v>1</v>
      </c>
      <c r="F2643">
        <v>9.25</v>
      </c>
      <c r="G2643">
        <v>8.9700000000000006</v>
      </c>
    </row>
    <row r="2644" spans="1:7" x14ac:dyDescent="0.35">
      <c r="A2644" t="s">
        <v>25978</v>
      </c>
      <c r="B2644" t="s">
        <v>30109</v>
      </c>
      <c r="C2644">
        <v>6</v>
      </c>
      <c r="D2644">
        <v>36</v>
      </c>
      <c r="E2644">
        <v>0.7</v>
      </c>
      <c r="F2644">
        <v>2.65</v>
      </c>
      <c r="G2644">
        <v>2.57</v>
      </c>
    </row>
    <row r="2645" spans="1:7" x14ac:dyDescent="0.35">
      <c r="A2645" t="s">
        <v>25979</v>
      </c>
      <c r="B2645" t="s">
        <v>30110</v>
      </c>
      <c r="C2645">
        <v>6</v>
      </c>
      <c r="D2645">
        <v>15</v>
      </c>
      <c r="E2645">
        <v>0.7</v>
      </c>
      <c r="F2645">
        <v>10.75</v>
      </c>
      <c r="G2645">
        <v>10.43</v>
      </c>
    </row>
    <row r="2646" spans="1:7" x14ac:dyDescent="0.35">
      <c r="A2646" t="s">
        <v>25980</v>
      </c>
      <c r="B2646" t="s">
        <v>30111</v>
      </c>
      <c r="C2646">
        <v>6</v>
      </c>
      <c r="D2646">
        <v>27</v>
      </c>
      <c r="E2646">
        <v>0.7</v>
      </c>
      <c r="F2646">
        <v>8.0500000000000007</v>
      </c>
      <c r="G2646">
        <v>7.81</v>
      </c>
    </row>
    <row r="2647" spans="1:7" x14ac:dyDescent="0.35">
      <c r="A2647" t="s">
        <v>25981</v>
      </c>
      <c r="B2647" t="s">
        <v>30112</v>
      </c>
      <c r="C2647">
        <v>6</v>
      </c>
      <c r="D2647">
        <v>40</v>
      </c>
      <c r="E2647">
        <v>0.7</v>
      </c>
      <c r="F2647">
        <v>10</v>
      </c>
      <c r="G2647">
        <v>10</v>
      </c>
    </row>
    <row r="2648" spans="1:7" x14ac:dyDescent="0.35">
      <c r="A2648" t="s">
        <v>25982</v>
      </c>
      <c r="B2648" t="s">
        <v>30113</v>
      </c>
      <c r="C2648">
        <v>6</v>
      </c>
      <c r="D2648">
        <v>19</v>
      </c>
      <c r="E2648">
        <v>0.75</v>
      </c>
      <c r="F2648">
        <v>3.35</v>
      </c>
      <c r="G2648">
        <v>3.25</v>
      </c>
    </row>
    <row r="2649" spans="1:7" x14ac:dyDescent="0.35">
      <c r="A2649" t="s">
        <v>25983</v>
      </c>
      <c r="B2649" t="s">
        <v>30114</v>
      </c>
      <c r="C2649">
        <v>6</v>
      </c>
      <c r="D2649">
        <v>43</v>
      </c>
      <c r="E2649">
        <v>0.7</v>
      </c>
      <c r="F2649">
        <v>56.65</v>
      </c>
      <c r="G2649">
        <v>54.95</v>
      </c>
    </row>
    <row r="2650" spans="1:7" x14ac:dyDescent="0.35">
      <c r="A2650" t="s">
        <v>25984</v>
      </c>
      <c r="B2650" t="s">
        <v>30115</v>
      </c>
      <c r="C2650">
        <v>6</v>
      </c>
      <c r="D2650">
        <v>48</v>
      </c>
      <c r="E2650">
        <v>0.7</v>
      </c>
      <c r="F2650">
        <v>79.849999999999994</v>
      </c>
      <c r="G2650">
        <v>77.45</v>
      </c>
    </row>
    <row r="2651" spans="1:7" x14ac:dyDescent="0.35">
      <c r="A2651" t="s">
        <v>25985</v>
      </c>
      <c r="B2651" t="s">
        <v>30116</v>
      </c>
      <c r="C2651">
        <v>6</v>
      </c>
      <c r="D2651">
        <v>48</v>
      </c>
      <c r="E2651">
        <v>0.7</v>
      </c>
      <c r="F2651">
        <v>75</v>
      </c>
      <c r="G2651">
        <v>75</v>
      </c>
    </row>
    <row r="2652" spans="1:7" x14ac:dyDescent="0.35">
      <c r="A2652" t="s">
        <v>25986</v>
      </c>
      <c r="B2652" t="s">
        <v>30117</v>
      </c>
      <c r="C2652">
        <v>6</v>
      </c>
      <c r="D2652">
        <v>50</v>
      </c>
      <c r="E2652">
        <v>0.7</v>
      </c>
      <c r="F2652">
        <v>89.95</v>
      </c>
      <c r="G2652">
        <v>87.25</v>
      </c>
    </row>
    <row r="2653" spans="1:7" x14ac:dyDescent="0.35">
      <c r="A2653" t="s">
        <v>25987</v>
      </c>
      <c r="B2653" t="s">
        <v>30118</v>
      </c>
      <c r="C2653">
        <v>6</v>
      </c>
      <c r="D2653">
        <v>56</v>
      </c>
      <c r="E2653">
        <v>0.7</v>
      </c>
      <c r="F2653">
        <v>120</v>
      </c>
      <c r="G2653">
        <v>120</v>
      </c>
    </row>
    <row r="2654" spans="1:7" x14ac:dyDescent="0.35">
      <c r="A2654" t="s">
        <v>25988</v>
      </c>
      <c r="B2654" t="s">
        <v>30119</v>
      </c>
      <c r="C2654">
        <v>6</v>
      </c>
      <c r="D2654">
        <v>43</v>
      </c>
      <c r="E2654">
        <v>0.7</v>
      </c>
      <c r="F2654">
        <v>26.5</v>
      </c>
      <c r="G2654">
        <v>26.5</v>
      </c>
    </row>
    <row r="2655" spans="1:7" x14ac:dyDescent="0.35">
      <c r="A2655" t="s">
        <v>25989</v>
      </c>
      <c r="B2655" t="s">
        <v>30120</v>
      </c>
      <c r="C2655">
        <v>6</v>
      </c>
      <c r="D2655">
        <v>50</v>
      </c>
      <c r="E2655">
        <v>0.7</v>
      </c>
      <c r="F2655">
        <v>86.95</v>
      </c>
      <c r="G2655">
        <v>84.34</v>
      </c>
    </row>
    <row r="2656" spans="1:7" x14ac:dyDescent="0.35">
      <c r="A2656" t="s">
        <v>25990</v>
      </c>
      <c r="B2656" t="s">
        <v>30121</v>
      </c>
      <c r="C2656">
        <v>6</v>
      </c>
      <c r="D2656">
        <v>40</v>
      </c>
      <c r="E2656">
        <v>0.7</v>
      </c>
      <c r="F2656">
        <v>42.85</v>
      </c>
      <c r="G2656">
        <v>41.56</v>
      </c>
    </row>
    <row r="2657" spans="1:7" x14ac:dyDescent="0.35">
      <c r="A2657" t="s">
        <v>25991</v>
      </c>
      <c r="B2657" t="s">
        <v>30122</v>
      </c>
      <c r="C2657">
        <v>6</v>
      </c>
      <c r="D2657">
        <v>40</v>
      </c>
      <c r="E2657">
        <v>0.7</v>
      </c>
      <c r="F2657">
        <v>28.25</v>
      </c>
      <c r="G2657">
        <v>27.4</v>
      </c>
    </row>
    <row r="2658" spans="1:7" x14ac:dyDescent="0.35">
      <c r="A2658" t="s">
        <v>25992</v>
      </c>
      <c r="B2658" t="s">
        <v>30123</v>
      </c>
      <c r="C2658">
        <v>4</v>
      </c>
      <c r="D2658">
        <v>40</v>
      </c>
      <c r="E2658">
        <v>0.35</v>
      </c>
      <c r="F2658">
        <v>31.35</v>
      </c>
      <c r="G2658">
        <v>30.41</v>
      </c>
    </row>
    <row r="2659" spans="1:7" x14ac:dyDescent="0.35">
      <c r="A2659" t="s">
        <v>25993</v>
      </c>
      <c r="B2659" t="s">
        <v>30124</v>
      </c>
      <c r="C2659">
        <v>6</v>
      </c>
      <c r="D2659">
        <v>40</v>
      </c>
      <c r="E2659">
        <v>0.7</v>
      </c>
      <c r="F2659">
        <v>12.65</v>
      </c>
      <c r="G2659">
        <v>12.65</v>
      </c>
    </row>
    <row r="2660" spans="1:7" x14ac:dyDescent="0.35">
      <c r="A2660" t="s">
        <v>25994</v>
      </c>
      <c r="B2660" t="s">
        <v>30125</v>
      </c>
      <c r="C2660">
        <v>6</v>
      </c>
      <c r="D2660">
        <v>45.2</v>
      </c>
      <c r="E2660">
        <v>0.7</v>
      </c>
      <c r="F2660">
        <v>17.5</v>
      </c>
      <c r="G2660">
        <v>17.5</v>
      </c>
    </row>
    <row r="2661" spans="1:7" x14ac:dyDescent="0.35">
      <c r="A2661" t="s">
        <v>25995</v>
      </c>
      <c r="B2661" t="s">
        <v>30126</v>
      </c>
      <c r="C2661">
        <v>6</v>
      </c>
      <c r="D2661">
        <v>8</v>
      </c>
      <c r="E2661">
        <v>0.75</v>
      </c>
      <c r="F2661">
        <v>7</v>
      </c>
      <c r="G2661">
        <v>7</v>
      </c>
    </row>
    <row r="2662" spans="1:7" x14ac:dyDescent="0.35">
      <c r="A2662" t="s">
        <v>25996</v>
      </c>
      <c r="B2662" t="s">
        <v>30127</v>
      </c>
      <c r="C2662">
        <v>6</v>
      </c>
      <c r="D2662">
        <v>28.5</v>
      </c>
      <c r="E2662">
        <v>0.7</v>
      </c>
      <c r="F2662">
        <v>9.4499999999999993</v>
      </c>
      <c r="G2662">
        <v>9.17</v>
      </c>
    </row>
    <row r="2663" spans="1:7" x14ac:dyDescent="0.35">
      <c r="A2663" t="s">
        <v>25997</v>
      </c>
      <c r="B2663" t="s">
        <v>30128</v>
      </c>
      <c r="C2663">
        <v>6</v>
      </c>
      <c r="D2663">
        <v>15</v>
      </c>
      <c r="E2663">
        <v>0.75</v>
      </c>
      <c r="F2663">
        <v>4.8499999999999996</v>
      </c>
      <c r="G2663">
        <v>4.7</v>
      </c>
    </row>
    <row r="2664" spans="1:7" x14ac:dyDescent="0.35">
      <c r="A2664" t="s">
        <v>25998</v>
      </c>
      <c r="B2664" t="s">
        <v>30129</v>
      </c>
      <c r="C2664">
        <v>6</v>
      </c>
      <c r="D2664">
        <v>15</v>
      </c>
      <c r="E2664">
        <v>1.5</v>
      </c>
      <c r="F2664">
        <v>8.15</v>
      </c>
      <c r="G2664">
        <v>7.91</v>
      </c>
    </row>
    <row r="2665" spans="1:7" x14ac:dyDescent="0.35">
      <c r="A2665" t="s">
        <v>25999</v>
      </c>
      <c r="B2665" t="s">
        <v>30130</v>
      </c>
      <c r="C2665">
        <v>6</v>
      </c>
      <c r="D2665">
        <v>40</v>
      </c>
      <c r="E2665">
        <v>0.5</v>
      </c>
      <c r="F2665">
        <v>21.45</v>
      </c>
      <c r="G2665">
        <v>20.81</v>
      </c>
    </row>
    <row r="2666" spans="1:7" x14ac:dyDescent="0.35">
      <c r="A2666" t="s">
        <v>26000</v>
      </c>
      <c r="B2666" t="s">
        <v>30131</v>
      </c>
      <c r="C2666">
        <v>6</v>
      </c>
      <c r="D2666">
        <v>43</v>
      </c>
      <c r="E2666">
        <v>0.7</v>
      </c>
      <c r="F2666">
        <v>54.55</v>
      </c>
      <c r="G2666">
        <v>52.91</v>
      </c>
    </row>
    <row r="2667" spans="1:7" x14ac:dyDescent="0.35">
      <c r="A2667" t="s">
        <v>26001</v>
      </c>
      <c r="B2667" t="s">
        <v>30132</v>
      </c>
      <c r="C2667">
        <v>6</v>
      </c>
      <c r="D2667">
        <v>40</v>
      </c>
      <c r="E2667">
        <v>0.7</v>
      </c>
      <c r="F2667">
        <v>23.25</v>
      </c>
      <c r="G2667">
        <v>22.55</v>
      </c>
    </row>
    <row r="2668" spans="1:7" x14ac:dyDescent="0.35">
      <c r="A2668" t="s">
        <v>26002</v>
      </c>
      <c r="B2668" t="s">
        <v>30133</v>
      </c>
      <c r="C2668">
        <v>6</v>
      </c>
      <c r="D2668">
        <v>40</v>
      </c>
      <c r="E2668">
        <v>0.7</v>
      </c>
      <c r="F2668">
        <v>23.85</v>
      </c>
      <c r="G2668">
        <v>23.13</v>
      </c>
    </row>
    <row r="2669" spans="1:7" x14ac:dyDescent="0.35">
      <c r="A2669" t="s">
        <v>26003</v>
      </c>
      <c r="B2669" t="s">
        <v>30134</v>
      </c>
      <c r="C2669">
        <v>6</v>
      </c>
      <c r="D2669">
        <v>40</v>
      </c>
      <c r="E2669">
        <v>0.7</v>
      </c>
      <c r="F2669">
        <v>17.75</v>
      </c>
      <c r="G2669">
        <v>17.22</v>
      </c>
    </row>
    <row r="2670" spans="1:7" x14ac:dyDescent="0.35">
      <c r="A2670" t="s">
        <v>26004</v>
      </c>
      <c r="B2670" t="s">
        <v>30135</v>
      </c>
      <c r="C2670">
        <v>4</v>
      </c>
      <c r="D2670">
        <v>40</v>
      </c>
      <c r="E2670">
        <v>0.5</v>
      </c>
      <c r="F2670">
        <v>14.75</v>
      </c>
      <c r="G2670">
        <v>14.31</v>
      </c>
    </row>
    <row r="2671" spans="1:7" x14ac:dyDescent="0.35">
      <c r="A2671" t="s">
        <v>26005</v>
      </c>
      <c r="B2671" t="s">
        <v>30136</v>
      </c>
      <c r="C2671">
        <v>6</v>
      </c>
      <c r="D2671">
        <v>40</v>
      </c>
      <c r="E2671">
        <v>0.7</v>
      </c>
      <c r="F2671">
        <v>20.45</v>
      </c>
      <c r="G2671">
        <v>19.84</v>
      </c>
    </row>
    <row r="2672" spans="1:7" x14ac:dyDescent="0.35">
      <c r="A2672" t="s">
        <v>26006</v>
      </c>
      <c r="B2672" t="s">
        <v>30137</v>
      </c>
      <c r="C2672">
        <v>6</v>
      </c>
      <c r="D2672">
        <v>40</v>
      </c>
      <c r="E2672">
        <v>0.7</v>
      </c>
      <c r="F2672">
        <v>20.85</v>
      </c>
      <c r="G2672">
        <v>20.22</v>
      </c>
    </row>
    <row r="2673" spans="1:7" x14ac:dyDescent="0.35">
      <c r="A2673" t="s">
        <v>26007</v>
      </c>
      <c r="B2673" t="s">
        <v>30138</v>
      </c>
      <c r="C2673">
        <v>6</v>
      </c>
      <c r="D2673">
        <v>45</v>
      </c>
      <c r="E2673">
        <v>0.7</v>
      </c>
      <c r="F2673">
        <v>57.75</v>
      </c>
      <c r="G2673">
        <v>56.02</v>
      </c>
    </row>
    <row r="2674" spans="1:7" x14ac:dyDescent="0.35">
      <c r="A2674" t="s">
        <v>26008</v>
      </c>
      <c r="B2674" t="s">
        <v>30139</v>
      </c>
      <c r="C2674">
        <v>6</v>
      </c>
      <c r="D2674">
        <v>60</v>
      </c>
      <c r="E2674">
        <v>0.5</v>
      </c>
      <c r="F2674">
        <v>12.65</v>
      </c>
      <c r="G2674">
        <v>12.27</v>
      </c>
    </row>
    <row r="2675" spans="1:7" x14ac:dyDescent="0.35">
      <c r="A2675" t="s">
        <v>26009</v>
      </c>
      <c r="B2675" t="s">
        <v>30140</v>
      </c>
      <c r="C2675">
        <v>6</v>
      </c>
      <c r="D2675">
        <v>41.5</v>
      </c>
      <c r="E2675">
        <v>0.7</v>
      </c>
      <c r="F2675">
        <v>16.75</v>
      </c>
      <c r="G2675">
        <v>16.25</v>
      </c>
    </row>
    <row r="2676" spans="1:7" x14ac:dyDescent="0.35">
      <c r="A2676" t="s">
        <v>26010</v>
      </c>
      <c r="B2676" t="s">
        <v>30141</v>
      </c>
      <c r="C2676">
        <v>6</v>
      </c>
      <c r="D2676">
        <v>40</v>
      </c>
      <c r="E2676">
        <v>0.7</v>
      </c>
      <c r="F2676">
        <v>9.35</v>
      </c>
      <c r="G2676">
        <v>9.35</v>
      </c>
    </row>
    <row r="2677" spans="1:7" x14ac:dyDescent="0.35">
      <c r="A2677" t="s">
        <v>26011</v>
      </c>
      <c r="B2677" t="s">
        <v>30142</v>
      </c>
      <c r="C2677">
        <v>6</v>
      </c>
      <c r="D2677">
        <v>40</v>
      </c>
      <c r="E2677">
        <v>0.7</v>
      </c>
      <c r="F2677">
        <v>11.95</v>
      </c>
      <c r="G2677">
        <v>11.95</v>
      </c>
    </row>
    <row r="2678" spans="1:7" x14ac:dyDescent="0.35">
      <c r="A2678" t="s">
        <v>26012</v>
      </c>
      <c r="B2678" t="s">
        <v>30143</v>
      </c>
      <c r="C2678">
        <v>3</v>
      </c>
      <c r="D2678">
        <v>40</v>
      </c>
      <c r="E2678">
        <v>0.7</v>
      </c>
      <c r="F2678">
        <v>28.45</v>
      </c>
      <c r="G2678">
        <v>28.45</v>
      </c>
    </row>
    <row r="2679" spans="1:7" x14ac:dyDescent="0.35">
      <c r="A2679" t="s">
        <v>26013</v>
      </c>
      <c r="B2679" t="s">
        <v>30144</v>
      </c>
      <c r="C2679">
        <v>6</v>
      </c>
      <c r="D2679">
        <v>40</v>
      </c>
      <c r="E2679">
        <v>0.7</v>
      </c>
      <c r="F2679">
        <v>7.05</v>
      </c>
      <c r="G2679">
        <v>7.05</v>
      </c>
    </row>
    <row r="2680" spans="1:7" x14ac:dyDescent="0.35">
      <c r="A2680" t="s">
        <v>26014</v>
      </c>
      <c r="B2680" t="s">
        <v>30145</v>
      </c>
      <c r="C2680">
        <v>6</v>
      </c>
      <c r="D2680">
        <v>40</v>
      </c>
      <c r="E2680">
        <v>0.7</v>
      </c>
      <c r="F2680">
        <v>5.95</v>
      </c>
      <c r="G2680">
        <v>5.77</v>
      </c>
    </row>
    <row r="2681" spans="1:7" x14ac:dyDescent="0.35">
      <c r="A2681" t="s">
        <v>26015</v>
      </c>
      <c r="B2681" t="s">
        <v>30146</v>
      </c>
      <c r="C2681">
        <v>6</v>
      </c>
      <c r="D2681">
        <v>45</v>
      </c>
      <c r="E2681">
        <v>0.7</v>
      </c>
      <c r="F2681">
        <v>17.25</v>
      </c>
      <c r="G2681">
        <v>16.73</v>
      </c>
    </row>
    <row r="2682" spans="1:7" x14ac:dyDescent="0.35">
      <c r="A2682" t="s">
        <v>26016</v>
      </c>
      <c r="B2682" t="s">
        <v>30147</v>
      </c>
      <c r="C2682">
        <v>6</v>
      </c>
      <c r="D2682">
        <v>40</v>
      </c>
      <c r="E2682">
        <v>0.7</v>
      </c>
      <c r="F2682">
        <v>12.85</v>
      </c>
      <c r="G2682">
        <v>12.46</v>
      </c>
    </row>
    <row r="2683" spans="1:7" x14ac:dyDescent="0.35">
      <c r="A2683" t="s">
        <v>26017</v>
      </c>
      <c r="B2683" t="s">
        <v>30148</v>
      </c>
      <c r="C2683">
        <v>6</v>
      </c>
      <c r="D2683">
        <v>40</v>
      </c>
      <c r="E2683">
        <v>0.7</v>
      </c>
      <c r="F2683">
        <v>8.9499999999999993</v>
      </c>
      <c r="G2683">
        <v>8.68</v>
      </c>
    </row>
    <row r="2684" spans="1:7" x14ac:dyDescent="0.35">
      <c r="A2684" t="s">
        <v>26018</v>
      </c>
      <c r="B2684" t="s">
        <v>30149</v>
      </c>
      <c r="C2684">
        <v>6</v>
      </c>
      <c r="D2684">
        <v>40</v>
      </c>
      <c r="E2684">
        <v>0.7</v>
      </c>
      <c r="F2684">
        <v>9.75</v>
      </c>
      <c r="G2684">
        <v>9.4600000000000009</v>
      </c>
    </row>
    <row r="2685" spans="1:7" x14ac:dyDescent="0.35">
      <c r="A2685" t="s">
        <v>26019</v>
      </c>
      <c r="B2685" t="s">
        <v>30150</v>
      </c>
      <c r="C2685">
        <v>12</v>
      </c>
      <c r="D2685">
        <v>40</v>
      </c>
      <c r="E2685">
        <v>0.7</v>
      </c>
      <c r="F2685">
        <v>13.05</v>
      </c>
      <c r="G2685">
        <v>12.66</v>
      </c>
    </row>
    <row r="2686" spans="1:7" x14ac:dyDescent="0.35">
      <c r="A2686" t="s">
        <v>26020</v>
      </c>
      <c r="B2686" t="s">
        <v>30151</v>
      </c>
      <c r="C2686">
        <v>12</v>
      </c>
      <c r="D2686">
        <v>50</v>
      </c>
      <c r="E2686">
        <v>0.7</v>
      </c>
      <c r="F2686">
        <v>9.4499999999999993</v>
      </c>
      <c r="G2686">
        <v>9.17</v>
      </c>
    </row>
    <row r="2687" spans="1:7" x14ac:dyDescent="0.35">
      <c r="A2687" t="s">
        <v>26021</v>
      </c>
      <c r="B2687" t="s">
        <v>30152</v>
      </c>
      <c r="C2687">
        <v>6</v>
      </c>
      <c r="D2687">
        <v>41.9</v>
      </c>
      <c r="E2687">
        <v>0.7</v>
      </c>
      <c r="F2687">
        <v>18.850000000000001</v>
      </c>
      <c r="G2687">
        <v>17.91</v>
      </c>
    </row>
    <row r="2688" spans="1:7" x14ac:dyDescent="0.35">
      <c r="A2688" t="s">
        <v>26022</v>
      </c>
      <c r="B2688" t="s">
        <v>30153</v>
      </c>
      <c r="C2688">
        <v>6</v>
      </c>
      <c r="D2688">
        <v>38</v>
      </c>
      <c r="E2688">
        <v>0.7</v>
      </c>
      <c r="F2688">
        <v>18.45</v>
      </c>
      <c r="G2688">
        <v>17.899999999999999</v>
      </c>
    </row>
    <row r="2689" spans="1:7" x14ac:dyDescent="0.35">
      <c r="A2689" t="s">
        <v>26023</v>
      </c>
      <c r="B2689" t="s">
        <v>30154</v>
      </c>
      <c r="C2689">
        <v>6</v>
      </c>
      <c r="D2689">
        <v>40</v>
      </c>
      <c r="E2689">
        <v>0.7</v>
      </c>
      <c r="F2689">
        <v>15.5</v>
      </c>
      <c r="G2689">
        <v>15.5</v>
      </c>
    </row>
    <row r="2690" spans="1:7" x14ac:dyDescent="0.35">
      <c r="A2690" t="s">
        <v>26024</v>
      </c>
      <c r="B2690" t="s">
        <v>30155</v>
      </c>
      <c r="C2690">
        <v>6</v>
      </c>
      <c r="D2690">
        <v>40</v>
      </c>
      <c r="E2690">
        <v>0.5</v>
      </c>
      <c r="F2690">
        <v>13.15</v>
      </c>
      <c r="G2690">
        <v>12.76</v>
      </c>
    </row>
    <row r="2691" spans="1:7" x14ac:dyDescent="0.35">
      <c r="A2691" t="s">
        <v>26025</v>
      </c>
      <c r="B2691" t="s">
        <v>30156</v>
      </c>
      <c r="C2691">
        <v>6</v>
      </c>
      <c r="D2691">
        <v>40</v>
      </c>
      <c r="E2691">
        <v>0.7</v>
      </c>
      <c r="F2691">
        <v>18.45</v>
      </c>
      <c r="G2691">
        <v>17.899999999999999</v>
      </c>
    </row>
    <row r="2692" spans="1:7" x14ac:dyDescent="0.35">
      <c r="A2692" t="s">
        <v>26026</v>
      </c>
      <c r="B2692" t="s">
        <v>30157</v>
      </c>
      <c r="C2692">
        <v>6</v>
      </c>
      <c r="D2692">
        <v>40</v>
      </c>
      <c r="E2692">
        <v>0.7</v>
      </c>
      <c r="F2692">
        <v>15.25</v>
      </c>
      <c r="G2692">
        <v>14.79</v>
      </c>
    </row>
    <row r="2693" spans="1:7" x14ac:dyDescent="0.35">
      <c r="A2693" t="s">
        <v>26027</v>
      </c>
      <c r="B2693" t="s">
        <v>30158</v>
      </c>
      <c r="C2693">
        <v>12</v>
      </c>
      <c r="D2693">
        <v>38</v>
      </c>
      <c r="E2693">
        <v>1</v>
      </c>
      <c r="F2693">
        <v>7.35</v>
      </c>
      <c r="G2693">
        <v>7.13</v>
      </c>
    </row>
    <row r="2694" spans="1:7" x14ac:dyDescent="0.35">
      <c r="A2694" t="s">
        <v>26028</v>
      </c>
      <c r="B2694" t="s">
        <v>30159</v>
      </c>
      <c r="C2694">
        <v>12</v>
      </c>
      <c r="D2694">
        <v>40</v>
      </c>
      <c r="E2694">
        <v>1</v>
      </c>
      <c r="F2694">
        <v>10.65</v>
      </c>
      <c r="G2694">
        <v>10.33</v>
      </c>
    </row>
    <row r="2695" spans="1:7" x14ac:dyDescent="0.35">
      <c r="A2695" t="s">
        <v>26029</v>
      </c>
      <c r="B2695" t="s">
        <v>30160</v>
      </c>
      <c r="C2695">
        <v>12</v>
      </c>
      <c r="D2695">
        <v>38</v>
      </c>
      <c r="E2695">
        <v>0.7</v>
      </c>
      <c r="F2695">
        <v>6.45</v>
      </c>
      <c r="G2695">
        <v>6.45</v>
      </c>
    </row>
    <row r="2696" spans="1:7" x14ac:dyDescent="0.35">
      <c r="A2696" t="s">
        <v>26030</v>
      </c>
      <c r="B2696" t="s">
        <v>30161</v>
      </c>
      <c r="C2696">
        <v>20</v>
      </c>
      <c r="D2696">
        <v>40</v>
      </c>
      <c r="E2696">
        <v>0.15</v>
      </c>
      <c r="F2696">
        <v>24.15</v>
      </c>
      <c r="G2696">
        <v>23.43</v>
      </c>
    </row>
    <row r="2697" spans="1:7" x14ac:dyDescent="0.35">
      <c r="A2697" t="s">
        <v>26031</v>
      </c>
      <c r="B2697" t="s">
        <v>30162</v>
      </c>
      <c r="C2697">
        <v>6</v>
      </c>
      <c r="D2697">
        <v>40</v>
      </c>
      <c r="E2697">
        <v>0.7</v>
      </c>
      <c r="F2697">
        <v>15.15</v>
      </c>
      <c r="G2697">
        <v>14.7</v>
      </c>
    </row>
    <row r="2698" spans="1:7" x14ac:dyDescent="0.35">
      <c r="A2698" t="s">
        <v>26032</v>
      </c>
      <c r="B2698" t="s">
        <v>30163</v>
      </c>
      <c r="C2698">
        <v>6</v>
      </c>
      <c r="D2698">
        <v>40</v>
      </c>
      <c r="E2698">
        <v>0.7</v>
      </c>
      <c r="F2698">
        <v>16.25</v>
      </c>
      <c r="G2698">
        <v>15.76</v>
      </c>
    </row>
    <row r="2699" spans="1:7" x14ac:dyDescent="0.35">
      <c r="A2699" t="s">
        <v>26033</v>
      </c>
      <c r="B2699" t="s">
        <v>30164</v>
      </c>
      <c r="C2699">
        <v>6</v>
      </c>
      <c r="D2699">
        <v>40</v>
      </c>
      <c r="E2699">
        <v>0.7</v>
      </c>
      <c r="F2699">
        <v>55.45</v>
      </c>
      <c r="G2699">
        <v>55.45</v>
      </c>
    </row>
    <row r="2700" spans="1:7" x14ac:dyDescent="0.35">
      <c r="A2700" t="s">
        <v>26034</v>
      </c>
      <c r="B2700" t="s">
        <v>30165</v>
      </c>
      <c r="C2700">
        <v>6</v>
      </c>
      <c r="D2700">
        <v>40</v>
      </c>
      <c r="E2700">
        <v>0.7</v>
      </c>
      <c r="F2700">
        <v>33.049999999999997</v>
      </c>
      <c r="G2700">
        <v>32.06</v>
      </c>
    </row>
    <row r="2701" spans="1:7" x14ac:dyDescent="0.35">
      <c r="A2701" t="s">
        <v>26035</v>
      </c>
      <c r="B2701" t="s">
        <v>30166</v>
      </c>
      <c r="C2701">
        <v>6</v>
      </c>
      <c r="D2701">
        <v>40</v>
      </c>
      <c r="E2701">
        <v>0.7</v>
      </c>
      <c r="F2701">
        <v>31.15</v>
      </c>
      <c r="G2701">
        <v>30.22</v>
      </c>
    </row>
    <row r="2702" spans="1:7" x14ac:dyDescent="0.35">
      <c r="A2702" t="s">
        <v>26036</v>
      </c>
      <c r="B2702" t="s">
        <v>30167</v>
      </c>
      <c r="C2702">
        <v>6</v>
      </c>
      <c r="D2702">
        <v>38</v>
      </c>
      <c r="E2702">
        <v>0.7</v>
      </c>
      <c r="F2702">
        <v>15.95</v>
      </c>
      <c r="G2702">
        <v>15.47</v>
      </c>
    </row>
    <row r="2703" spans="1:7" x14ac:dyDescent="0.35">
      <c r="A2703" t="s">
        <v>26037</v>
      </c>
      <c r="B2703" t="s">
        <v>30168</v>
      </c>
      <c r="C2703">
        <v>6</v>
      </c>
      <c r="D2703">
        <v>40</v>
      </c>
      <c r="E2703">
        <v>0.7</v>
      </c>
      <c r="F2703">
        <v>6.95</v>
      </c>
      <c r="G2703">
        <v>6.74</v>
      </c>
    </row>
    <row r="2704" spans="1:7" x14ac:dyDescent="0.35">
      <c r="A2704" t="s">
        <v>26038</v>
      </c>
      <c r="B2704" t="s">
        <v>30169</v>
      </c>
      <c r="C2704">
        <v>6</v>
      </c>
      <c r="D2704">
        <v>45</v>
      </c>
      <c r="E2704">
        <v>0.7</v>
      </c>
      <c r="F2704">
        <v>36.35</v>
      </c>
      <c r="G2704">
        <v>35.26</v>
      </c>
    </row>
    <row r="2705" spans="1:7" x14ac:dyDescent="0.35">
      <c r="A2705" t="s">
        <v>26039</v>
      </c>
      <c r="B2705" t="s">
        <v>30170</v>
      </c>
      <c r="C2705">
        <v>6</v>
      </c>
      <c r="D2705">
        <v>43</v>
      </c>
      <c r="E2705">
        <v>0.7</v>
      </c>
      <c r="F2705">
        <v>14.95</v>
      </c>
      <c r="G2705">
        <v>14.5</v>
      </c>
    </row>
    <row r="2706" spans="1:7" x14ac:dyDescent="0.35">
      <c r="A2706" t="s">
        <v>26040</v>
      </c>
      <c r="B2706" t="s">
        <v>30171</v>
      </c>
      <c r="C2706">
        <v>6</v>
      </c>
      <c r="D2706">
        <v>44</v>
      </c>
      <c r="E2706">
        <v>0.7</v>
      </c>
      <c r="F2706">
        <v>9.75</v>
      </c>
      <c r="G2706">
        <v>9.4600000000000009</v>
      </c>
    </row>
    <row r="2707" spans="1:7" x14ac:dyDescent="0.35">
      <c r="A2707" t="s">
        <v>26041</v>
      </c>
      <c r="B2707" t="s">
        <v>30172</v>
      </c>
      <c r="C2707">
        <v>6</v>
      </c>
      <c r="D2707">
        <v>40</v>
      </c>
      <c r="E2707">
        <v>0.7</v>
      </c>
      <c r="F2707">
        <v>9.25</v>
      </c>
      <c r="G2707">
        <v>8.9700000000000006</v>
      </c>
    </row>
    <row r="2708" spans="1:7" x14ac:dyDescent="0.35">
      <c r="A2708" t="s">
        <v>26042</v>
      </c>
      <c r="B2708" t="s">
        <v>30173</v>
      </c>
      <c r="C2708">
        <v>6</v>
      </c>
      <c r="D2708">
        <v>63</v>
      </c>
      <c r="E2708">
        <v>0.7</v>
      </c>
      <c r="F2708">
        <v>7.55</v>
      </c>
      <c r="G2708">
        <v>7.32</v>
      </c>
    </row>
    <row r="2709" spans="1:7" x14ac:dyDescent="0.35">
      <c r="A2709" t="s">
        <v>26043</v>
      </c>
      <c r="B2709" t="s">
        <v>30174</v>
      </c>
      <c r="C2709">
        <v>6</v>
      </c>
      <c r="D2709">
        <v>40</v>
      </c>
      <c r="E2709">
        <v>0.7</v>
      </c>
      <c r="F2709">
        <v>5.95</v>
      </c>
      <c r="G2709">
        <v>5.77</v>
      </c>
    </row>
    <row r="2710" spans="1:7" x14ac:dyDescent="0.35">
      <c r="A2710" t="s">
        <v>26044</v>
      </c>
      <c r="B2710" t="s">
        <v>30175</v>
      </c>
      <c r="C2710">
        <v>6</v>
      </c>
      <c r="D2710">
        <v>41.7</v>
      </c>
      <c r="E2710">
        <v>0.7</v>
      </c>
      <c r="F2710">
        <v>35.950000000000003</v>
      </c>
      <c r="G2710">
        <v>34.869999999999997</v>
      </c>
    </row>
    <row r="2711" spans="1:7" x14ac:dyDescent="0.35">
      <c r="A2711" t="s">
        <v>26045</v>
      </c>
      <c r="B2711" t="s">
        <v>30176</v>
      </c>
      <c r="C2711">
        <v>6</v>
      </c>
      <c r="D2711">
        <v>43</v>
      </c>
      <c r="E2711">
        <v>0.7</v>
      </c>
      <c r="F2711">
        <v>31.45</v>
      </c>
      <c r="G2711">
        <v>30.51</v>
      </c>
    </row>
    <row r="2712" spans="1:7" x14ac:dyDescent="0.35">
      <c r="A2712" t="s">
        <v>26046</v>
      </c>
      <c r="B2712" t="s">
        <v>30177</v>
      </c>
      <c r="C2712">
        <v>6</v>
      </c>
      <c r="D2712">
        <v>42.4</v>
      </c>
      <c r="E2712">
        <v>0.7</v>
      </c>
      <c r="F2712">
        <v>28.25</v>
      </c>
      <c r="G2712">
        <v>27.4</v>
      </c>
    </row>
    <row r="2713" spans="1:7" x14ac:dyDescent="0.35">
      <c r="A2713" t="s">
        <v>26047</v>
      </c>
      <c r="B2713" t="s">
        <v>30178</v>
      </c>
      <c r="C2713">
        <v>6</v>
      </c>
      <c r="D2713">
        <v>45.7</v>
      </c>
      <c r="E2713">
        <v>0.7</v>
      </c>
      <c r="F2713">
        <v>27.95</v>
      </c>
      <c r="G2713">
        <v>27.11</v>
      </c>
    </row>
    <row r="2714" spans="1:7" x14ac:dyDescent="0.35">
      <c r="A2714" t="s">
        <v>26048</v>
      </c>
      <c r="B2714" t="s">
        <v>30179</v>
      </c>
      <c r="C2714">
        <v>6</v>
      </c>
      <c r="D2714">
        <v>40</v>
      </c>
      <c r="E2714">
        <v>0.35</v>
      </c>
      <c r="F2714">
        <v>8.0500000000000007</v>
      </c>
      <c r="G2714">
        <v>7.81</v>
      </c>
    </row>
    <row r="2715" spans="1:7" x14ac:dyDescent="0.35">
      <c r="A2715" t="s">
        <v>26049</v>
      </c>
      <c r="B2715" t="s">
        <v>30180</v>
      </c>
      <c r="C2715">
        <v>6</v>
      </c>
      <c r="D2715">
        <v>40</v>
      </c>
      <c r="E2715">
        <v>0.35</v>
      </c>
      <c r="F2715">
        <v>8.0500000000000007</v>
      </c>
      <c r="G2715">
        <v>7.81</v>
      </c>
    </row>
    <row r="2716" spans="1:7" x14ac:dyDescent="0.35">
      <c r="A2716" t="s">
        <v>26050</v>
      </c>
      <c r="B2716" t="s">
        <v>30181</v>
      </c>
      <c r="C2716">
        <v>6</v>
      </c>
      <c r="D2716">
        <v>40</v>
      </c>
      <c r="E2716">
        <v>0.35</v>
      </c>
      <c r="F2716">
        <v>6.55</v>
      </c>
      <c r="G2716">
        <v>6.35</v>
      </c>
    </row>
    <row r="2717" spans="1:7" x14ac:dyDescent="0.35">
      <c r="A2717" t="s">
        <v>26051</v>
      </c>
      <c r="B2717" t="s">
        <v>30182</v>
      </c>
      <c r="C2717">
        <v>6</v>
      </c>
      <c r="D2717">
        <v>40</v>
      </c>
      <c r="E2717">
        <v>0.35</v>
      </c>
      <c r="F2717">
        <v>8.0500000000000007</v>
      </c>
      <c r="G2717">
        <v>7.81</v>
      </c>
    </row>
    <row r="2718" spans="1:7" x14ac:dyDescent="0.35">
      <c r="A2718" t="s">
        <v>26052</v>
      </c>
      <c r="B2718" t="s">
        <v>30183</v>
      </c>
      <c r="C2718">
        <v>6</v>
      </c>
      <c r="D2718">
        <v>20</v>
      </c>
      <c r="E2718">
        <v>0.7</v>
      </c>
      <c r="F2718">
        <v>10.85</v>
      </c>
      <c r="G2718">
        <v>10.85</v>
      </c>
    </row>
    <row r="2719" spans="1:7" x14ac:dyDescent="0.35">
      <c r="A2719" t="s">
        <v>26053</v>
      </c>
      <c r="B2719" t="s">
        <v>30184</v>
      </c>
      <c r="C2719">
        <v>12</v>
      </c>
      <c r="D2719">
        <v>20</v>
      </c>
      <c r="E2719">
        <v>1</v>
      </c>
      <c r="F2719">
        <v>12.45</v>
      </c>
      <c r="G2719">
        <v>12.45</v>
      </c>
    </row>
    <row r="2720" spans="1:7" x14ac:dyDescent="0.35">
      <c r="A2720" t="s">
        <v>26054</v>
      </c>
      <c r="B2720" t="s">
        <v>30185</v>
      </c>
      <c r="C2720">
        <v>6</v>
      </c>
      <c r="D2720">
        <v>46</v>
      </c>
      <c r="E2720">
        <v>0.7</v>
      </c>
      <c r="F2720">
        <v>26.85</v>
      </c>
      <c r="G2720">
        <v>26.04</v>
      </c>
    </row>
    <row r="2721" spans="1:7" x14ac:dyDescent="0.35">
      <c r="A2721" t="s">
        <v>26055</v>
      </c>
      <c r="B2721" t="s">
        <v>30186</v>
      </c>
      <c r="C2721">
        <v>6</v>
      </c>
      <c r="D2721">
        <v>50</v>
      </c>
      <c r="E2721">
        <v>0.7</v>
      </c>
      <c r="F2721">
        <v>19.649999999999999</v>
      </c>
      <c r="G2721">
        <v>19.059999999999999</v>
      </c>
    </row>
    <row r="2722" spans="1:7" x14ac:dyDescent="0.35">
      <c r="A2722" t="s">
        <v>26056</v>
      </c>
      <c r="B2722" t="s">
        <v>30187</v>
      </c>
      <c r="C2722">
        <v>6</v>
      </c>
      <c r="D2722">
        <v>38</v>
      </c>
      <c r="E2722">
        <v>0.5</v>
      </c>
      <c r="F2722">
        <v>7.95</v>
      </c>
      <c r="G2722">
        <v>7.71</v>
      </c>
    </row>
    <row r="2723" spans="1:7" x14ac:dyDescent="0.35">
      <c r="A2723" t="s">
        <v>26057</v>
      </c>
      <c r="B2723" t="s">
        <v>30188</v>
      </c>
      <c r="C2723">
        <v>6</v>
      </c>
      <c r="D2723">
        <v>41.8</v>
      </c>
      <c r="E2723">
        <v>0.7</v>
      </c>
      <c r="F2723">
        <v>14.15</v>
      </c>
      <c r="G2723">
        <v>13.73</v>
      </c>
    </row>
    <row r="2724" spans="1:7" x14ac:dyDescent="0.35">
      <c r="A2724" t="s">
        <v>26058</v>
      </c>
      <c r="B2724" t="s">
        <v>30189</v>
      </c>
      <c r="C2724">
        <v>6</v>
      </c>
      <c r="D2724">
        <v>41.8</v>
      </c>
      <c r="E2724">
        <v>0.7</v>
      </c>
      <c r="F2724">
        <v>13.95</v>
      </c>
      <c r="G2724">
        <v>13.53</v>
      </c>
    </row>
    <row r="2725" spans="1:7" x14ac:dyDescent="0.35">
      <c r="A2725" t="s">
        <v>26059</v>
      </c>
      <c r="B2725" t="s">
        <v>30190</v>
      </c>
      <c r="C2725">
        <v>6</v>
      </c>
      <c r="D2725">
        <v>41.8</v>
      </c>
      <c r="E2725">
        <v>0.7</v>
      </c>
      <c r="F2725">
        <v>14.15</v>
      </c>
      <c r="G2725">
        <v>13.73</v>
      </c>
    </row>
    <row r="2726" spans="1:7" x14ac:dyDescent="0.35">
      <c r="A2726" t="s">
        <v>26060</v>
      </c>
      <c r="B2726" t="s">
        <v>30191</v>
      </c>
      <c r="C2726">
        <v>6</v>
      </c>
      <c r="D2726">
        <v>41.8</v>
      </c>
      <c r="E2726">
        <v>0.7</v>
      </c>
      <c r="F2726">
        <v>14.15</v>
      </c>
      <c r="G2726">
        <v>13.73</v>
      </c>
    </row>
    <row r="2727" spans="1:7" x14ac:dyDescent="0.35">
      <c r="A2727" t="s">
        <v>26061</v>
      </c>
      <c r="B2727" t="s">
        <v>30192</v>
      </c>
      <c r="C2727">
        <v>12</v>
      </c>
      <c r="D2727">
        <v>35</v>
      </c>
      <c r="E2727">
        <v>0.5</v>
      </c>
      <c r="F2727">
        <v>3.85</v>
      </c>
      <c r="G2727">
        <v>3.73</v>
      </c>
    </row>
    <row r="2728" spans="1:7" x14ac:dyDescent="0.35">
      <c r="A2728" t="s">
        <v>26062</v>
      </c>
      <c r="B2728" t="s">
        <v>30193</v>
      </c>
      <c r="C2728">
        <v>12</v>
      </c>
      <c r="D2728">
        <v>35</v>
      </c>
      <c r="E2728">
        <v>0.5</v>
      </c>
      <c r="F2728">
        <v>3.95</v>
      </c>
      <c r="G2728">
        <v>3.83</v>
      </c>
    </row>
    <row r="2729" spans="1:7" x14ac:dyDescent="0.35">
      <c r="A2729" t="s">
        <v>26063</v>
      </c>
      <c r="B2729" t="s">
        <v>30194</v>
      </c>
      <c r="C2729">
        <v>12</v>
      </c>
      <c r="D2729">
        <v>50</v>
      </c>
      <c r="E2729">
        <v>0.5</v>
      </c>
      <c r="F2729">
        <v>3.95</v>
      </c>
      <c r="G2729">
        <v>3.83</v>
      </c>
    </row>
    <row r="2730" spans="1:7" x14ac:dyDescent="0.35">
      <c r="A2730" t="s">
        <v>26064</v>
      </c>
      <c r="B2730" t="s">
        <v>30195</v>
      </c>
      <c r="C2730">
        <v>6</v>
      </c>
      <c r="D2730">
        <v>38</v>
      </c>
      <c r="E2730">
        <v>0.7</v>
      </c>
      <c r="F2730">
        <v>12</v>
      </c>
      <c r="G2730">
        <v>12</v>
      </c>
    </row>
    <row r="2731" spans="1:7" x14ac:dyDescent="0.35">
      <c r="A2731" t="s">
        <v>26065</v>
      </c>
      <c r="B2731" t="s">
        <v>30196</v>
      </c>
      <c r="C2731">
        <v>6</v>
      </c>
      <c r="D2731">
        <v>47</v>
      </c>
      <c r="E2731">
        <v>0.7</v>
      </c>
      <c r="F2731">
        <v>148</v>
      </c>
      <c r="G2731">
        <v>148</v>
      </c>
    </row>
    <row r="2732" spans="1:7" x14ac:dyDescent="0.35">
      <c r="A2732" t="s">
        <v>26066</v>
      </c>
      <c r="B2732" t="s">
        <v>30197</v>
      </c>
      <c r="C2732">
        <v>6</v>
      </c>
      <c r="D2732">
        <v>45</v>
      </c>
      <c r="E2732">
        <v>0.7</v>
      </c>
      <c r="F2732">
        <v>39</v>
      </c>
      <c r="G2732">
        <v>39</v>
      </c>
    </row>
    <row r="2733" spans="1:7" x14ac:dyDescent="0.35">
      <c r="A2733" t="s">
        <v>26067</v>
      </c>
      <c r="B2733" t="s">
        <v>30198</v>
      </c>
      <c r="C2733">
        <v>6</v>
      </c>
      <c r="D2733">
        <v>45</v>
      </c>
      <c r="E2733">
        <v>0.7</v>
      </c>
      <c r="F2733">
        <v>42.95</v>
      </c>
      <c r="G2733">
        <v>42.95</v>
      </c>
    </row>
    <row r="2734" spans="1:7" x14ac:dyDescent="0.35">
      <c r="A2734" t="s">
        <v>26068</v>
      </c>
      <c r="B2734" t="s">
        <v>30199</v>
      </c>
      <c r="C2734">
        <v>6</v>
      </c>
      <c r="D2734">
        <v>40</v>
      </c>
      <c r="E2734">
        <v>0.7</v>
      </c>
      <c r="F2734">
        <v>8.9499999999999993</v>
      </c>
      <c r="G2734">
        <v>8.68</v>
      </c>
    </row>
    <row r="2735" spans="1:7" x14ac:dyDescent="0.35">
      <c r="A2735" t="s">
        <v>26069</v>
      </c>
      <c r="B2735" t="s">
        <v>30200</v>
      </c>
      <c r="C2735">
        <v>6</v>
      </c>
      <c r="D2735">
        <v>45</v>
      </c>
      <c r="E2735">
        <v>0.5</v>
      </c>
      <c r="F2735">
        <v>30.45</v>
      </c>
      <c r="G2735">
        <v>29.54</v>
      </c>
    </row>
    <row r="2736" spans="1:7" x14ac:dyDescent="0.35">
      <c r="A2736" t="s">
        <v>26070</v>
      </c>
      <c r="B2736" t="s">
        <v>30201</v>
      </c>
      <c r="C2736">
        <v>6</v>
      </c>
      <c r="D2736">
        <v>12.5</v>
      </c>
      <c r="E2736">
        <v>0.75</v>
      </c>
      <c r="F2736">
        <v>45.75</v>
      </c>
      <c r="G2736">
        <v>43.46</v>
      </c>
    </row>
    <row r="2737" spans="1:7" x14ac:dyDescent="0.35">
      <c r="A2737" t="s">
        <v>26071</v>
      </c>
      <c r="B2737" t="s">
        <v>30202</v>
      </c>
      <c r="C2737">
        <v>6</v>
      </c>
      <c r="D2737">
        <v>12</v>
      </c>
      <c r="E2737">
        <v>0.75</v>
      </c>
      <c r="F2737">
        <v>42.95</v>
      </c>
      <c r="G2737">
        <v>42.95</v>
      </c>
    </row>
    <row r="2738" spans="1:7" x14ac:dyDescent="0.35">
      <c r="A2738" t="s">
        <v>26072</v>
      </c>
      <c r="B2738" t="s">
        <v>30203</v>
      </c>
      <c r="C2738">
        <v>6</v>
      </c>
      <c r="D2738">
        <v>12</v>
      </c>
      <c r="E2738">
        <v>0.75</v>
      </c>
      <c r="F2738">
        <v>42.85</v>
      </c>
      <c r="G2738">
        <v>41.56</v>
      </c>
    </row>
    <row r="2739" spans="1:7" x14ac:dyDescent="0.35">
      <c r="A2739" t="s">
        <v>26073</v>
      </c>
      <c r="B2739" t="s">
        <v>30204</v>
      </c>
      <c r="C2739">
        <v>1</v>
      </c>
      <c r="D2739">
        <v>12</v>
      </c>
      <c r="E2739">
        <v>4.5</v>
      </c>
      <c r="F2739">
        <v>244.85</v>
      </c>
      <c r="G2739">
        <v>237.5</v>
      </c>
    </row>
    <row r="2740" spans="1:7" x14ac:dyDescent="0.35">
      <c r="A2740" t="s">
        <v>26074</v>
      </c>
      <c r="B2740" t="s">
        <v>30205</v>
      </c>
      <c r="C2740">
        <v>6</v>
      </c>
      <c r="D2740">
        <v>12</v>
      </c>
      <c r="E2740">
        <v>0.75</v>
      </c>
      <c r="F2740">
        <v>33.35</v>
      </c>
      <c r="G2740">
        <v>32.35</v>
      </c>
    </row>
    <row r="2741" spans="1:7" x14ac:dyDescent="0.35">
      <c r="A2741" t="s">
        <v>26075</v>
      </c>
      <c r="B2741" t="s">
        <v>30206</v>
      </c>
      <c r="C2741">
        <v>6</v>
      </c>
      <c r="D2741">
        <v>12.5</v>
      </c>
      <c r="E2741">
        <v>0.75</v>
      </c>
      <c r="F2741">
        <v>30.85</v>
      </c>
      <c r="G2741">
        <v>29.92</v>
      </c>
    </row>
    <row r="2742" spans="1:7" x14ac:dyDescent="0.35">
      <c r="A2742" t="s">
        <v>26076</v>
      </c>
      <c r="B2742" t="s">
        <v>30207</v>
      </c>
      <c r="C2742">
        <v>3</v>
      </c>
      <c r="D2742">
        <v>12</v>
      </c>
      <c r="E2742">
        <v>1.5</v>
      </c>
      <c r="F2742">
        <v>72.849999999999994</v>
      </c>
      <c r="G2742">
        <v>70.66</v>
      </c>
    </row>
    <row r="2743" spans="1:7" x14ac:dyDescent="0.35">
      <c r="A2743" t="s">
        <v>26077</v>
      </c>
      <c r="B2743" t="s">
        <v>30208</v>
      </c>
      <c r="C2743">
        <v>6</v>
      </c>
      <c r="D2743">
        <v>12</v>
      </c>
      <c r="E2743">
        <v>0.75</v>
      </c>
      <c r="F2743">
        <v>33.85</v>
      </c>
      <c r="G2743">
        <v>32.83</v>
      </c>
    </row>
    <row r="2744" spans="1:7" x14ac:dyDescent="0.35">
      <c r="A2744" t="s">
        <v>26078</v>
      </c>
      <c r="B2744" t="s">
        <v>30209</v>
      </c>
      <c r="C2744">
        <v>6</v>
      </c>
      <c r="D2744">
        <v>12</v>
      </c>
      <c r="E2744">
        <v>0.75</v>
      </c>
      <c r="F2744">
        <v>39.85</v>
      </c>
      <c r="G2744">
        <v>39.85</v>
      </c>
    </row>
    <row r="2745" spans="1:7" x14ac:dyDescent="0.35">
      <c r="A2745" t="s">
        <v>26079</v>
      </c>
      <c r="B2745" t="s">
        <v>30210</v>
      </c>
      <c r="C2745">
        <v>6</v>
      </c>
      <c r="D2745">
        <v>12</v>
      </c>
      <c r="E2745">
        <v>0.75</v>
      </c>
      <c r="F2745">
        <v>38.950000000000003</v>
      </c>
      <c r="G2745">
        <v>37.78</v>
      </c>
    </row>
    <row r="2746" spans="1:7" x14ac:dyDescent="0.35">
      <c r="A2746" t="s">
        <v>26080</v>
      </c>
      <c r="B2746" t="s">
        <v>30211</v>
      </c>
      <c r="C2746">
        <v>6</v>
      </c>
      <c r="D2746">
        <v>42</v>
      </c>
      <c r="E2746">
        <v>0.7</v>
      </c>
      <c r="F2746">
        <v>37.85</v>
      </c>
      <c r="G2746">
        <v>36.71</v>
      </c>
    </row>
    <row r="2747" spans="1:7" x14ac:dyDescent="0.35">
      <c r="A2747" t="s">
        <v>26081</v>
      </c>
      <c r="B2747" t="s">
        <v>30212</v>
      </c>
      <c r="C2747">
        <v>6</v>
      </c>
      <c r="D2747">
        <v>42</v>
      </c>
      <c r="E2747">
        <v>0.7</v>
      </c>
      <c r="F2747">
        <v>24.75</v>
      </c>
      <c r="G2747">
        <v>24.01</v>
      </c>
    </row>
    <row r="2748" spans="1:7" x14ac:dyDescent="0.35">
      <c r="A2748" t="s">
        <v>26082</v>
      </c>
      <c r="B2748" t="s">
        <v>30213</v>
      </c>
      <c r="C2748">
        <v>48</v>
      </c>
      <c r="D2748">
        <v>39.5</v>
      </c>
      <c r="E2748">
        <v>0.05</v>
      </c>
      <c r="F2748">
        <v>2.5499999999999998</v>
      </c>
      <c r="G2748">
        <v>2.5499999999999998</v>
      </c>
    </row>
    <row r="2749" spans="1:7" x14ac:dyDescent="0.35">
      <c r="A2749" t="s">
        <v>26083</v>
      </c>
      <c r="B2749" t="s">
        <v>30214</v>
      </c>
      <c r="C2749">
        <v>6</v>
      </c>
      <c r="D2749">
        <v>39.5</v>
      </c>
      <c r="E2749">
        <v>0.7</v>
      </c>
      <c r="F2749">
        <v>9.85</v>
      </c>
      <c r="G2749">
        <v>9.5500000000000007</v>
      </c>
    </row>
    <row r="2750" spans="1:7" x14ac:dyDescent="0.35">
      <c r="A2750" t="s">
        <v>26084</v>
      </c>
      <c r="B2750" t="s">
        <v>30215</v>
      </c>
      <c r="C2750">
        <v>6</v>
      </c>
      <c r="D2750">
        <v>39.5</v>
      </c>
      <c r="E2750">
        <v>1</v>
      </c>
      <c r="F2750">
        <v>10.5</v>
      </c>
      <c r="G2750">
        <v>10.5</v>
      </c>
    </row>
    <row r="2751" spans="1:7" x14ac:dyDescent="0.35">
      <c r="A2751" t="s">
        <v>26085</v>
      </c>
      <c r="B2751" t="s">
        <v>30216</v>
      </c>
      <c r="C2751">
        <v>6</v>
      </c>
      <c r="D2751">
        <v>37.5</v>
      </c>
      <c r="E2751">
        <v>0.7</v>
      </c>
      <c r="F2751">
        <v>9.85</v>
      </c>
      <c r="G2751">
        <v>9.5500000000000007</v>
      </c>
    </row>
    <row r="2752" spans="1:7" x14ac:dyDescent="0.35">
      <c r="A2752" t="s">
        <v>26086</v>
      </c>
      <c r="B2752" t="s">
        <v>30217</v>
      </c>
      <c r="C2752">
        <v>6</v>
      </c>
      <c r="D2752">
        <v>37.5</v>
      </c>
      <c r="E2752">
        <v>0.7</v>
      </c>
      <c r="F2752">
        <v>8.5</v>
      </c>
      <c r="G2752">
        <v>8.5</v>
      </c>
    </row>
    <row r="2753" spans="1:7" x14ac:dyDescent="0.35">
      <c r="A2753" t="s">
        <v>26087</v>
      </c>
      <c r="B2753" t="s">
        <v>30218</v>
      </c>
      <c r="C2753">
        <v>6</v>
      </c>
      <c r="D2753">
        <v>40</v>
      </c>
      <c r="E2753">
        <v>0.7</v>
      </c>
      <c r="F2753">
        <v>26.65</v>
      </c>
      <c r="G2753">
        <v>25.85</v>
      </c>
    </row>
    <row r="2754" spans="1:7" x14ac:dyDescent="0.35">
      <c r="A2754" t="s">
        <v>26088</v>
      </c>
      <c r="B2754" t="s">
        <v>30219</v>
      </c>
      <c r="C2754">
        <v>1</v>
      </c>
      <c r="D2754">
        <v>40</v>
      </c>
      <c r="E2754">
        <v>0.7</v>
      </c>
      <c r="F2754">
        <v>32.25</v>
      </c>
      <c r="G2754">
        <v>31.28</v>
      </c>
    </row>
    <row r="2755" spans="1:7" x14ac:dyDescent="0.35">
      <c r="A2755" t="s">
        <v>26089</v>
      </c>
      <c r="B2755" t="s">
        <v>30220</v>
      </c>
      <c r="C2755">
        <v>6</v>
      </c>
      <c r="D2755">
        <v>40</v>
      </c>
      <c r="E2755">
        <v>0.7</v>
      </c>
      <c r="F2755">
        <v>72.95</v>
      </c>
      <c r="G2755">
        <v>70.760000000000005</v>
      </c>
    </row>
    <row r="2756" spans="1:7" x14ac:dyDescent="0.35">
      <c r="A2756" t="s">
        <v>26090</v>
      </c>
      <c r="B2756" t="s">
        <v>30221</v>
      </c>
      <c r="C2756">
        <v>6</v>
      </c>
      <c r="D2756">
        <v>43</v>
      </c>
      <c r="E2756">
        <v>0.7</v>
      </c>
      <c r="F2756">
        <v>61.75</v>
      </c>
      <c r="G2756">
        <v>59.9</v>
      </c>
    </row>
    <row r="2757" spans="1:7" x14ac:dyDescent="0.35">
      <c r="A2757" t="s">
        <v>26091</v>
      </c>
      <c r="B2757" t="s">
        <v>30222</v>
      </c>
      <c r="C2757">
        <v>6</v>
      </c>
      <c r="D2757">
        <v>43</v>
      </c>
      <c r="E2757">
        <v>0.7</v>
      </c>
      <c r="F2757">
        <v>62.95</v>
      </c>
      <c r="G2757">
        <v>61.06</v>
      </c>
    </row>
    <row r="2758" spans="1:7" x14ac:dyDescent="0.35">
      <c r="A2758" t="s">
        <v>26092</v>
      </c>
      <c r="B2758" t="s">
        <v>30223</v>
      </c>
      <c r="C2758">
        <v>6</v>
      </c>
      <c r="D2758">
        <v>40</v>
      </c>
      <c r="E2758">
        <v>0.7</v>
      </c>
      <c r="F2758">
        <v>62.95</v>
      </c>
      <c r="G2758">
        <v>61.06</v>
      </c>
    </row>
    <row r="2759" spans="1:7" x14ac:dyDescent="0.35">
      <c r="A2759" t="s">
        <v>26093</v>
      </c>
      <c r="B2759" t="s">
        <v>30224</v>
      </c>
      <c r="C2759">
        <v>6</v>
      </c>
      <c r="D2759">
        <v>43</v>
      </c>
      <c r="E2759">
        <v>0.7</v>
      </c>
      <c r="F2759">
        <v>62.95</v>
      </c>
      <c r="G2759">
        <v>61.06</v>
      </c>
    </row>
    <row r="2760" spans="1:7" x14ac:dyDescent="0.35">
      <c r="A2760" t="s">
        <v>26094</v>
      </c>
      <c r="B2760" t="s">
        <v>30225</v>
      </c>
      <c r="C2760">
        <v>6</v>
      </c>
      <c r="D2760">
        <v>41.5</v>
      </c>
      <c r="E2760">
        <v>0.7</v>
      </c>
      <c r="F2760">
        <v>12.95</v>
      </c>
      <c r="G2760">
        <v>12.56</v>
      </c>
    </row>
    <row r="2761" spans="1:7" x14ac:dyDescent="0.35">
      <c r="A2761" t="s">
        <v>26095</v>
      </c>
      <c r="B2761" t="s">
        <v>30226</v>
      </c>
      <c r="C2761">
        <v>6</v>
      </c>
      <c r="D2761">
        <v>37.5</v>
      </c>
      <c r="E2761">
        <v>0.7</v>
      </c>
      <c r="F2761">
        <v>9</v>
      </c>
      <c r="G2761">
        <v>9</v>
      </c>
    </row>
    <row r="2762" spans="1:7" x14ac:dyDescent="0.35">
      <c r="A2762" t="s">
        <v>26096</v>
      </c>
      <c r="B2762" t="s">
        <v>30227</v>
      </c>
      <c r="C2762">
        <v>6</v>
      </c>
      <c r="D2762">
        <v>43.5</v>
      </c>
      <c r="E2762">
        <v>0.7</v>
      </c>
      <c r="F2762">
        <v>15.5</v>
      </c>
      <c r="G2762">
        <v>15.5</v>
      </c>
    </row>
    <row r="2763" spans="1:7" x14ac:dyDescent="0.35">
      <c r="A2763" t="s">
        <v>26097</v>
      </c>
      <c r="B2763" t="s">
        <v>30228</v>
      </c>
      <c r="C2763">
        <v>6</v>
      </c>
      <c r="D2763">
        <v>47</v>
      </c>
      <c r="E2763">
        <v>0.5</v>
      </c>
      <c r="F2763">
        <v>21.95</v>
      </c>
      <c r="G2763">
        <v>21.95</v>
      </c>
    </row>
    <row r="2764" spans="1:7" x14ac:dyDescent="0.35">
      <c r="A2764" t="s">
        <v>26098</v>
      </c>
      <c r="B2764" t="s">
        <v>30229</v>
      </c>
      <c r="C2764">
        <v>96</v>
      </c>
      <c r="D2764">
        <v>40</v>
      </c>
      <c r="E2764">
        <v>0.05</v>
      </c>
      <c r="F2764">
        <v>1.65</v>
      </c>
      <c r="G2764">
        <v>1.6</v>
      </c>
    </row>
    <row r="2765" spans="1:7" x14ac:dyDescent="0.35">
      <c r="A2765" t="s">
        <v>26099</v>
      </c>
      <c r="B2765" t="s">
        <v>30230</v>
      </c>
      <c r="C2765">
        <v>6</v>
      </c>
      <c r="D2765">
        <v>40</v>
      </c>
      <c r="E2765">
        <v>0.7</v>
      </c>
      <c r="F2765">
        <v>14.65</v>
      </c>
      <c r="G2765">
        <v>14.21</v>
      </c>
    </row>
    <row r="2766" spans="1:7" x14ac:dyDescent="0.35">
      <c r="A2766" t="s">
        <v>26100</v>
      </c>
      <c r="B2766" t="s">
        <v>30231</v>
      </c>
      <c r="C2766">
        <v>6</v>
      </c>
      <c r="D2766">
        <v>40</v>
      </c>
      <c r="E2766">
        <v>1</v>
      </c>
      <c r="F2766">
        <v>21.45</v>
      </c>
      <c r="G2766">
        <v>20.81</v>
      </c>
    </row>
    <row r="2767" spans="1:7" x14ac:dyDescent="0.35">
      <c r="A2767" t="s">
        <v>26101</v>
      </c>
      <c r="B2767" t="s">
        <v>30232</v>
      </c>
      <c r="C2767">
        <v>6</v>
      </c>
      <c r="D2767">
        <v>40</v>
      </c>
      <c r="E2767">
        <v>0.7</v>
      </c>
      <c r="F2767">
        <v>18.649999999999999</v>
      </c>
      <c r="G2767">
        <v>18.649999999999999</v>
      </c>
    </row>
    <row r="2768" spans="1:7" x14ac:dyDescent="0.35">
      <c r="A2768" t="s">
        <v>26102</v>
      </c>
      <c r="B2768" t="s">
        <v>30233</v>
      </c>
      <c r="C2768">
        <v>6</v>
      </c>
      <c r="D2768">
        <v>40</v>
      </c>
      <c r="E2768">
        <v>0.7</v>
      </c>
      <c r="F2768">
        <v>12.95</v>
      </c>
      <c r="G2768">
        <v>12.95</v>
      </c>
    </row>
    <row r="2769" spans="1:7" x14ac:dyDescent="0.35">
      <c r="A2769" t="s">
        <v>26103</v>
      </c>
      <c r="B2769" t="s">
        <v>30234</v>
      </c>
      <c r="C2769">
        <v>6</v>
      </c>
      <c r="D2769">
        <v>40</v>
      </c>
      <c r="E2769">
        <v>0.7</v>
      </c>
      <c r="F2769">
        <v>16</v>
      </c>
      <c r="G2769">
        <v>16</v>
      </c>
    </row>
    <row r="2770" spans="1:7" x14ac:dyDescent="0.35">
      <c r="A2770" t="s">
        <v>26104</v>
      </c>
      <c r="B2770" t="s">
        <v>30235</v>
      </c>
      <c r="C2770">
        <v>6</v>
      </c>
      <c r="D2770">
        <v>40</v>
      </c>
      <c r="E2770">
        <v>0.7</v>
      </c>
      <c r="F2770">
        <v>16</v>
      </c>
      <c r="G2770">
        <v>16</v>
      </c>
    </row>
    <row r="2771" spans="1:7" x14ac:dyDescent="0.35">
      <c r="A2771" t="s">
        <v>26105</v>
      </c>
      <c r="B2771" t="s">
        <v>30236</v>
      </c>
      <c r="C2771">
        <v>6</v>
      </c>
      <c r="D2771">
        <v>45.3</v>
      </c>
      <c r="E2771">
        <v>0.7</v>
      </c>
      <c r="F2771">
        <v>71.349999999999994</v>
      </c>
      <c r="G2771">
        <v>69.209999999999994</v>
      </c>
    </row>
    <row r="2772" spans="1:7" x14ac:dyDescent="0.35">
      <c r="A2772" t="s">
        <v>26106</v>
      </c>
      <c r="B2772" t="s">
        <v>30237</v>
      </c>
      <c r="C2772">
        <v>6</v>
      </c>
      <c r="D2772">
        <v>42</v>
      </c>
      <c r="E2772">
        <v>0.7</v>
      </c>
      <c r="F2772">
        <v>19</v>
      </c>
      <c r="G2772">
        <v>19</v>
      </c>
    </row>
    <row r="2773" spans="1:7" x14ac:dyDescent="0.35">
      <c r="A2773" t="s">
        <v>26107</v>
      </c>
      <c r="B2773" t="s">
        <v>30238</v>
      </c>
      <c r="C2773">
        <v>6</v>
      </c>
      <c r="D2773">
        <v>42</v>
      </c>
      <c r="E2773">
        <v>0.7</v>
      </c>
      <c r="F2773">
        <v>39.950000000000003</v>
      </c>
      <c r="G2773">
        <v>37.950000000000003</v>
      </c>
    </row>
    <row r="2774" spans="1:7" x14ac:dyDescent="0.35">
      <c r="A2774" t="s">
        <v>26108</v>
      </c>
      <c r="B2774" t="s">
        <v>30239</v>
      </c>
      <c r="C2774">
        <v>6</v>
      </c>
      <c r="D2774">
        <v>50</v>
      </c>
      <c r="E2774">
        <v>1</v>
      </c>
      <c r="F2774">
        <v>8.15</v>
      </c>
      <c r="G2774">
        <v>7.91</v>
      </c>
    </row>
    <row r="2775" spans="1:7" x14ac:dyDescent="0.35">
      <c r="A2775" t="s">
        <v>26109</v>
      </c>
      <c r="B2775" t="s">
        <v>30240</v>
      </c>
      <c r="C2775">
        <v>6</v>
      </c>
      <c r="D2775">
        <v>50</v>
      </c>
      <c r="E2775">
        <v>0.7</v>
      </c>
      <c r="F2775">
        <v>24.15</v>
      </c>
      <c r="G2775">
        <v>22.94</v>
      </c>
    </row>
    <row r="2776" spans="1:7" x14ac:dyDescent="0.35">
      <c r="A2776" t="s">
        <v>26110</v>
      </c>
      <c r="B2776" t="s">
        <v>30241</v>
      </c>
      <c r="C2776">
        <v>6</v>
      </c>
      <c r="D2776">
        <v>60</v>
      </c>
      <c r="E2776">
        <v>0.7</v>
      </c>
      <c r="F2776">
        <v>24.15</v>
      </c>
      <c r="G2776">
        <v>22.94</v>
      </c>
    </row>
    <row r="2777" spans="1:7" x14ac:dyDescent="0.35">
      <c r="A2777" t="s">
        <v>26111</v>
      </c>
      <c r="B2777" t="s">
        <v>30242</v>
      </c>
      <c r="C2777">
        <v>6</v>
      </c>
      <c r="D2777">
        <v>40</v>
      </c>
      <c r="E2777">
        <v>0.7</v>
      </c>
      <c r="F2777">
        <v>18.95</v>
      </c>
      <c r="G2777">
        <v>18.38</v>
      </c>
    </row>
    <row r="2778" spans="1:7" x14ac:dyDescent="0.35">
      <c r="A2778" t="s">
        <v>26112</v>
      </c>
      <c r="B2778" t="s">
        <v>30243</v>
      </c>
      <c r="C2778">
        <v>6</v>
      </c>
      <c r="D2778">
        <v>40</v>
      </c>
      <c r="E2778">
        <v>0.7</v>
      </c>
      <c r="F2778">
        <v>11.35</v>
      </c>
      <c r="G2778">
        <v>11.01</v>
      </c>
    </row>
    <row r="2779" spans="1:7" x14ac:dyDescent="0.35">
      <c r="A2779" t="s">
        <v>26113</v>
      </c>
      <c r="B2779" t="s">
        <v>30244</v>
      </c>
      <c r="C2779">
        <v>6</v>
      </c>
      <c r="D2779">
        <v>40</v>
      </c>
      <c r="E2779">
        <v>0.7</v>
      </c>
      <c r="F2779">
        <v>11.5</v>
      </c>
      <c r="G2779">
        <v>11.5</v>
      </c>
    </row>
    <row r="2780" spans="1:7" x14ac:dyDescent="0.35">
      <c r="A2780" t="s">
        <v>26114</v>
      </c>
      <c r="B2780" t="s">
        <v>30245</v>
      </c>
      <c r="C2780">
        <v>6</v>
      </c>
      <c r="D2780">
        <v>43</v>
      </c>
      <c r="E2780">
        <v>0.7</v>
      </c>
      <c r="F2780">
        <v>35.75</v>
      </c>
      <c r="G2780">
        <v>34.68</v>
      </c>
    </row>
    <row r="2781" spans="1:7" x14ac:dyDescent="0.35">
      <c r="A2781" t="s">
        <v>26115</v>
      </c>
      <c r="B2781" t="s">
        <v>30246</v>
      </c>
      <c r="C2781">
        <v>6</v>
      </c>
      <c r="D2781">
        <v>43</v>
      </c>
      <c r="E2781">
        <v>0.7</v>
      </c>
      <c r="F2781">
        <v>35.75</v>
      </c>
      <c r="G2781">
        <v>34.68</v>
      </c>
    </row>
    <row r="2782" spans="1:7" x14ac:dyDescent="0.35">
      <c r="A2782" t="s">
        <v>26116</v>
      </c>
      <c r="B2782" t="s">
        <v>30247</v>
      </c>
      <c r="C2782">
        <v>6</v>
      </c>
      <c r="D2782">
        <v>43.4</v>
      </c>
      <c r="E2782">
        <v>0.7</v>
      </c>
      <c r="F2782">
        <v>33.75</v>
      </c>
      <c r="G2782">
        <v>33.75</v>
      </c>
    </row>
    <row r="2783" spans="1:7" x14ac:dyDescent="0.35">
      <c r="A2783" t="s">
        <v>26117</v>
      </c>
      <c r="B2783" t="s">
        <v>30248</v>
      </c>
      <c r="C2783">
        <v>6</v>
      </c>
      <c r="D2783">
        <v>43.4</v>
      </c>
      <c r="E2783">
        <v>0.7</v>
      </c>
      <c r="F2783">
        <v>57.85</v>
      </c>
      <c r="G2783">
        <v>56.11</v>
      </c>
    </row>
    <row r="2784" spans="1:7" x14ac:dyDescent="0.35">
      <c r="A2784" t="s">
        <v>26118</v>
      </c>
      <c r="B2784" t="s">
        <v>30249</v>
      </c>
      <c r="C2784">
        <v>6</v>
      </c>
      <c r="D2784">
        <v>58</v>
      </c>
      <c r="E2784">
        <v>0.7</v>
      </c>
      <c r="F2784">
        <v>234.85</v>
      </c>
      <c r="G2784">
        <v>227.8</v>
      </c>
    </row>
    <row r="2785" spans="1:7" x14ac:dyDescent="0.35">
      <c r="A2785" t="s">
        <v>26119</v>
      </c>
      <c r="B2785" t="s">
        <v>30250</v>
      </c>
      <c r="C2785">
        <v>6</v>
      </c>
      <c r="D2785">
        <v>38</v>
      </c>
      <c r="E2785">
        <v>0.7</v>
      </c>
      <c r="F2785">
        <v>2.85</v>
      </c>
      <c r="G2785">
        <v>2.76</v>
      </c>
    </row>
    <row r="2786" spans="1:7" x14ac:dyDescent="0.35">
      <c r="A2786" t="s">
        <v>26120</v>
      </c>
      <c r="B2786" t="s">
        <v>30251</v>
      </c>
      <c r="C2786">
        <v>6</v>
      </c>
      <c r="D2786">
        <v>13.5</v>
      </c>
      <c r="E2786">
        <v>0.75</v>
      </c>
      <c r="F2786">
        <v>5.95</v>
      </c>
      <c r="G2786">
        <v>5.77</v>
      </c>
    </row>
    <row r="2787" spans="1:7" x14ac:dyDescent="0.35">
      <c r="A2787" t="s">
        <v>26121</v>
      </c>
      <c r="B2787" t="s">
        <v>30252</v>
      </c>
      <c r="C2787">
        <v>6</v>
      </c>
      <c r="D2787">
        <v>17</v>
      </c>
      <c r="E2787">
        <v>0.5</v>
      </c>
      <c r="F2787">
        <v>7.85</v>
      </c>
      <c r="G2787">
        <v>7.61</v>
      </c>
    </row>
    <row r="2788" spans="1:7" x14ac:dyDescent="0.35">
      <c r="A2788" t="s">
        <v>26122</v>
      </c>
      <c r="B2788" t="s">
        <v>30253</v>
      </c>
      <c r="C2788">
        <v>6</v>
      </c>
      <c r="D2788">
        <v>17</v>
      </c>
      <c r="E2788">
        <v>0.7</v>
      </c>
      <c r="F2788">
        <v>8.4499999999999993</v>
      </c>
      <c r="G2788">
        <v>8.1999999999999993</v>
      </c>
    </row>
    <row r="2789" spans="1:7" x14ac:dyDescent="0.35">
      <c r="A2789" t="s">
        <v>26123</v>
      </c>
      <c r="B2789" t="s">
        <v>30254</v>
      </c>
      <c r="C2789">
        <v>24</v>
      </c>
      <c r="D2789">
        <v>17</v>
      </c>
      <c r="E2789">
        <v>0.05</v>
      </c>
      <c r="F2789">
        <v>2.5499999999999998</v>
      </c>
      <c r="G2789">
        <v>2.4700000000000002</v>
      </c>
    </row>
    <row r="2790" spans="1:7" x14ac:dyDescent="0.35">
      <c r="A2790" t="s">
        <v>26124</v>
      </c>
      <c r="B2790" t="s">
        <v>30255</v>
      </c>
      <c r="C2790">
        <v>6</v>
      </c>
      <c r="D2790">
        <v>17</v>
      </c>
      <c r="E2790">
        <v>0.5</v>
      </c>
      <c r="F2790">
        <v>7.25</v>
      </c>
      <c r="G2790">
        <v>7.25</v>
      </c>
    </row>
    <row r="2791" spans="1:7" x14ac:dyDescent="0.35">
      <c r="A2791" t="s">
        <v>26125</v>
      </c>
      <c r="B2791" t="s">
        <v>30256</v>
      </c>
      <c r="C2791">
        <v>6</v>
      </c>
      <c r="D2791">
        <v>15</v>
      </c>
      <c r="E2791">
        <v>0.5</v>
      </c>
      <c r="F2791">
        <v>7.25</v>
      </c>
      <c r="G2791">
        <v>7.03</v>
      </c>
    </row>
    <row r="2792" spans="1:7" x14ac:dyDescent="0.35">
      <c r="A2792" t="s">
        <v>26126</v>
      </c>
      <c r="B2792" t="s">
        <v>30257</v>
      </c>
      <c r="C2792">
        <v>6</v>
      </c>
      <c r="D2792">
        <v>15</v>
      </c>
      <c r="E2792">
        <v>0.5</v>
      </c>
      <c r="F2792">
        <v>7.15</v>
      </c>
      <c r="G2792">
        <v>6.94</v>
      </c>
    </row>
    <row r="2793" spans="1:7" x14ac:dyDescent="0.35">
      <c r="A2793" t="s">
        <v>26127</v>
      </c>
      <c r="B2793" t="s">
        <v>30258</v>
      </c>
      <c r="C2793">
        <v>6</v>
      </c>
      <c r="D2793">
        <v>15</v>
      </c>
      <c r="E2793">
        <v>0.7</v>
      </c>
      <c r="F2793">
        <v>8.25</v>
      </c>
      <c r="G2793">
        <v>8</v>
      </c>
    </row>
    <row r="2794" spans="1:7" x14ac:dyDescent="0.35">
      <c r="A2794" t="s">
        <v>26128</v>
      </c>
      <c r="B2794" t="s">
        <v>30259</v>
      </c>
      <c r="C2794">
        <v>6</v>
      </c>
      <c r="D2794">
        <v>23</v>
      </c>
      <c r="E2794">
        <v>0.7</v>
      </c>
      <c r="F2794">
        <v>17.45</v>
      </c>
      <c r="G2794">
        <v>16.93</v>
      </c>
    </row>
    <row r="2795" spans="1:7" x14ac:dyDescent="0.35">
      <c r="A2795" t="s">
        <v>26129</v>
      </c>
      <c r="B2795" t="s">
        <v>30260</v>
      </c>
      <c r="C2795">
        <v>6</v>
      </c>
      <c r="D2795">
        <v>40</v>
      </c>
      <c r="E2795">
        <v>0.5</v>
      </c>
      <c r="F2795">
        <v>8</v>
      </c>
      <c r="G2795">
        <v>8</v>
      </c>
    </row>
    <row r="2796" spans="1:7" x14ac:dyDescent="0.35">
      <c r="A2796" t="s">
        <v>26130</v>
      </c>
      <c r="B2796" t="s">
        <v>30261</v>
      </c>
      <c r="C2796">
        <v>6</v>
      </c>
      <c r="D2796">
        <v>46</v>
      </c>
      <c r="E2796">
        <v>0.7</v>
      </c>
      <c r="F2796">
        <v>17.95</v>
      </c>
      <c r="G2796">
        <v>17.41</v>
      </c>
    </row>
    <row r="2797" spans="1:7" x14ac:dyDescent="0.35">
      <c r="A2797" t="s">
        <v>26131</v>
      </c>
      <c r="B2797" t="s">
        <v>30262</v>
      </c>
      <c r="C2797">
        <v>6</v>
      </c>
      <c r="D2797">
        <v>12</v>
      </c>
      <c r="E2797">
        <v>0.75</v>
      </c>
      <c r="F2797">
        <v>31.75</v>
      </c>
      <c r="G2797">
        <v>31.75</v>
      </c>
    </row>
    <row r="2798" spans="1:7" x14ac:dyDescent="0.35">
      <c r="A2798" t="s">
        <v>26132</v>
      </c>
      <c r="B2798" t="s">
        <v>30263</v>
      </c>
      <c r="C2798">
        <v>3</v>
      </c>
      <c r="D2798">
        <v>12</v>
      </c>
      <c r="E2798">
        <v>1.5</v>
      </c>
      <c r="F2798">
        <v>56.05</v>
      </c>
      <c r="G2798">
        <v>54.37</v>
      </c>
    </row>
    <row r="2799" spans="1:7" x14ac:dyDescent="0.35">
      <c r="A2799" t="s">
        <v>26133</v>
      </c>
      <c r="B2799" t="s">
        <v>30264</v>
      </c>
      <c r="C2799">
        <v>12</v>
      </c>
      <c r="D2799">
        <v>12</v>
      </c>
      <c r="E2799">
        <v>0.37</v>
      </c>
      <c r="F2799">
        <v>14.95</v>
      </c>
      <c r="G2799">
        <v>14.2</v>
      </c>
    </row>
    <row r="2800" spans="1:7" x14ac:dyDescent="0.35">
      <c r="A2800" t="s">
        <v>26134</v>
      </c>
      <c r="B2800" t="s">
        <v>30265</v>
      </c>
      <c r="C2800">
        <v>6</v>
      </c>
      <c r="D2800">
        <v>50</v>
      </c>
      <c r="E2800">
        <v>0.7</v>
      </c>
      <c r="F2800">
        <v>46.75</v>
      </c>
      <c r="G2800">
        <v>45.35</v>
      </c>
    </row>
    <row r="2801" spans="1:7" x14ac:dyDescent="0.35">
      <c r="A2801" t="s">
        <v>26135</v>
      </c>
      <c r="B2801" t="s">
        <v>30266</v>
      </c>
      <c r="C2801">
        <v>6</v>
      </c>
      <c r="D2801">
        <v>24</v>
      </c>
      <c r="E2801">
        <v>0.5</v>
      </c>
      <c r="F2801">
        <v>18.350000000000001</v>
      </c>
      <c r="G2801">
        <v>17.8</v>
      </c>
    </row>
    <row r="2802" spans="1:7" x14ac:dyDescent="0.35">
      <c r="A2802" t="s">
        <v>26136</v>
      </c>
      <c r="B2802" t="s">
        <v>30267</v>
      </c>
      <c r="C2802">
        <v>6</v>
      </c>
      <c r="D2802">
        <v>24</v>
      </c>
      <c r="E2802">
        <v>0.5</v>
      </c>
      <c r="F2802">
        <v>16.75</v>
      </c>
      <c r="G2802">
        <v>16.25</v>
      </c>
    </row>
    <row r="2803" spans="1:7" x14ac:dyDescent="0.35">
      <c r="A2803" t="s">
        <v>26137</v>
      </c>
      <c r="B2803" t="s">
        <v>30268</v>
      </c>
      <c r="C2803">
        <v>6</v>
      </c>
      <c r="D2803">
        <v>22</v>
      </c>
      <c r="E2803">
        <v>0.5</v>
      </c>
      <c r="F2803">
        <v>16.75</v>
      </c>
      <c r="G2803">
        <v>16.25</v>
      </c>
    </row>
    <row r="2804" spans="1:7" x14ac:dyDescent="0.35">
      <c r="A2804" t="s">
        <v>26138</v>
      </c>
      <c r="B2804" t="s">
        <v>30269</v>
      </c>
      <c r="C2804">
        <v>12</v>
      </c>
      <c r="D2804">
        <v>40</v>
      </c>
      <c r="E2804">
        <v>1</v>
      </c>
      <c r="F2804">
        <v>5.75</v>
      </c>
      <c r="G2804">
        <v>5.58</v>
      </c>
    </row>
    <row r="2805" spans="1:7" x14ac:dyDescent="0.35">
      <c r="A2805" t="s">
        <v>26139</v>
      </c>
      <c r="B2805" t="s">
        <v>30270</v>
      </c>
      <c r="C2805">
        <v>6</v>
      </c>
      <c r="D2805">
        <v>46</v>
      </c>
      <c r="E2805">
        <v>0.7</v>
      </c>
      <c r="F2805">
        <v>25.15</v>
      </c>
      <c r="G2805">
        <v>24.4</v>
      </c>
    </row>
    <row r="2806" spans="1:7" x14ac:dyDescent="0.35">
      <c r="A2806" t="s">
        <v>26140</v>
      </c>
      <c r="B2806" t="s">
        <v>30271</v>
      </c>
      <c r="C2806">
        <v>6</v>
      </c>
      <c r="D2806">
        <v>37.5</v>
      </c>
      <c r="E2806">
        <v>1</v>
      </c>
      <c r="F2806">
        <v>4.5</v>
      </c>
      <c r="G2806">
        <v>4.5</v>
      </c>
    </row>
    <row r="2807" spans="1:7" x14ac:dyDescent="0.35">
      <c r="A2807" t="s">
        <v>26141</v>
      </c>
      <c r="B2807" t="s">
        <v>30272</v>
      </c>
      <c r="C2807">
        <v>6</v>
      </c>
      <c r="D2807">
        <v>37.5</v>
      </c>
      <c r="E2807">
        <v>1</v>
      </c>
      <c r="F2807">
        <v>4.5</v>
      </c>
      <c r="G2807">
        <v>4.5</v>
      </c>
    </row>
    <row r="2808" spans="1:7" x14ac:dyDescent="0.35">
      <c r="A2808" t="s">
        <v>26142</v>
      </c>
      <c r="B2808" t="s">
        <v>30273</v>
      </c>
      <c r="C2808">
        <v>6</v>
      </c>
      <c r="D2808">
        <v>37.5</v>
      </c>
      <c r="E2808">
        <v>1</v>
      </c>
      <c r="F2808">
        <v>4.75</v>
      </c>
      <c r="G2808">
        <v>4.6100000000000003</v>
      </c>
    </row>
    <row r="2809" spans="1:7" x14ac:dyDescent="0.35">
      <c r="A2809" t="s">
        <v>26143</v>
      </c>
      <c r="B2809" t="s">
        <v>30274</v>
      </c>
      <c r="C2809">
        <v>6</v>
      </c>
      <c r="D2809">
        <v>40</v>
      </c>
      <c r="E2809">
        <v>0.7</v>
      </c>
      <c r="F2809">
        <v>13.45</v>
      </c>
      <c r="G2809">
        <v>13.05</v>
      </c>
    </row>
    <row r="2810" spans="1:7" x14ac:dyDescent="0.35">
      <c r="A2810" t="s">
        <v>26144</v>
      </c>
      <c r="B2810" t="s">
        <v>30275</v>
      </c>
      <c r="C2810">
        <v>6</v>
      </c>
      <c r="D2810">
        <v>40</v>
      </c>
      <c r="E2810">
        <v>0.7</v>
      </c>
      <c r="F2810">
        <v>14.95</v>
      </c>
      <c r="G2810">
        <v>14.5</v>
      </c>
    </row>
    <row r="2811" spans="1:7" x14ac:dyDescent="0.35">
      <c r="A2811" t="s">
        <v>26145</v>
      </c>
      <c r="B2811" t="s">
        <v>30276</v>
      </c>
      <c r="C2811">
        <v>6</v>
      </c>
      <c r="D2811">
        <v>42.7</v>
      </c>
      <c r="E2811">
        <v>0.7</v>
      </c>
      <c r="F2811">
        <v>19.45</v>
      </c>
      <c r="G2811">
        <v>18.87</v>
      </c>
    </row>
    <row r="2812" spans="1:7" x14ac:dyDescent="0.35">
      <c r="A2812" t="s">
        <v>26146</v>
      </c>
      <c r="B2812" t="s">
        <v>30277</v>
      </c>
      <c r="C2812">
        <v>6</v>
      </c>
      <c r="D2812">
        <v>40</v>
      </c>
      <c r="E2812">
        <v>0.7</v>
      </c>
      <c r="F2812">
        <v>14.5</v>
      </c>
      <c r="G2812">
        <v>14.5</v>
      </c>
    </row>
    <row r="2813" spans="1:7" x14ac:dyDescent="0.35">
      <c r="A2813" t="s">
        <v>26147</v>
      </c>
      <c r="B2813" t="s">
        <v>30278</v>
      </c>
      <c r="C2813">
        <v>6</v>
      </c>
      <c r="D2813">
        <v>61.9</v>
      </c>
      <c r="E2813">
        <v>0.5</v>
      </c>
      <c r="F2813">
        <v>173.25</v>
      </c>
      <c r="G2813">
        <v>168.05</v>
      </c>
    </row>
    <row r="2814" spans="1:7" x14ac:dyDescent="0.35">
      <c r="A2814" t="s">
        <v>26148</v>
      </c>
      <c r="B2814" t="s">
        <v>30279</v>
      </c>
      <c r="C2814">
        <v>6</v>
      </c>
      <c r="D2814">
        <v>51.1</v>
      </c>
      <c r="E2814">
        <v>0.5</v>
      </c>
      <c r="F2814">
        <v>194.25</v>
      </c>
      <c r="G2814">
        <v>188.42</v>
      </c>
    </row>
    <row r="2815" spans="1:7" x14ac:dyDescent="0.35">
      <c r="A2815" t="s">
        <v>26149</v>
      </c>
      <c r="B2815" t="s">
        <v>30280</v>
      </c>
      <c r="C2815">
        <v>6</v>
      </c>
      <c r="D2815">
        <v>47</v>
      </c>
      <c r="E2815">
        <v>0.5</v>
      </c>
      <c r="F2815">
        <v>18.55</v>
      </c>
      <c r="G2815">
        <v>17.989999999999998</v>
      </c>
    </row>
    <row r="2816" spans="1:7" x14ac:dyDescent="0.35">
      <c r="A2816" t="s">
        <v>26150</v>
      </c>
      <c r="B2816" t="s">
        <v>30281</v>
      </c>
      <c r="C2816">
        <v>6</v>
      </c>
      <c r="D2816">
        <v>40</v>
      </c>
      <c r="E2816">
        <v>0.7</v>
      </c>
      <c r="F2816">
        <v>13.95</v>
      </c>
      <c r="G2816">
        <v>13.53</v>
      </c>
    </row>
    <row r="2817" spans="1:7" x14ac:dyDescent="0.35">
      <c r="A2817" t="s">
        <v>26151</v>
      </c>
      <c r="B2817" t="s">
        <v>30282</v>
      </c>
      <c r="C2817">
        <v>6</v>
      </c>
      <c r="D2817">
        <v>40</v>
      </c>
      <c r="E2817">
        <v>1</v>
      </c>
      <c r="F2817">
        <v>18.649999999999999</v>
      </c>
      <c r="G2817">
        <v>17.72</v>
      </c>
    </row>
    <row r="2818" spans="1:7" x14ac:dyDescent="0.35">
      <c r="A2818" t="s">
        <v>26152</v>
      </c>
      <c r="B2818" t="s">
        <v>30283</v>
      </c>
      <c r="C2818">
        <v>6</v>
      </c>
      <c r="D2818">
        <v>40</v>
      </c>
      <c r="E2818">
        <v>0.7</v>
      </c>
      <c r="F2818">
        <v>12.95</v>
      </c>
      <c r="G2818">
        <v>12.56</v>
      </c>
    </row>
    <row r="2819" spans="1:7" x14ac:dyDescent="0.35">
      <c r="A2819" t="s">
        <v>26153</v>
      </c>
      <c r="B2819" t="s">
        <v>30284</v>
      </c>
      <c r="C2819">
        <v>6</v>
      </c>
      <c r="D2819">
        <v>50</v>
      </c>
      <c r="E2819">
        <v>0.7</v>
      </c>
      <c r="F2819">
        <v>46.75</v>
      </c>
      <c r="G2819">
        <v>45.35</v>
      </c>
    </row>
    <row r="2820" spans="1:7" x14ac:dyDescent="0.35">
      <c r="A2820" t="s">
        <v>26154</v>
      </c>
      <c r="B2820" t="s">
        <v>30285</v>
      </c>
      <c r="C2820">
        <v>6</v>
      </c>
      <c r="D2820">
        <v>29</v>
      </c>
      <c r="E2820">
        <v>1</v>
      </c>
      <c r="F2820">
        <v>13.95</v>
      </c>
      <c r="G2820">
        <v>13.53</v>
      </c>
    </row>
    <row r="2821" spans="1:7" x14ac:dyDescent="0.35">
      <c r="A2821" t="s">
        <v>26155</v>
      </c>
      <c r="B2821" t="s">
        <v>30286</v>
      </c>
      <c r="C2821">
        <v>6</v>
      </c>
      <c r="D2821">
        <v>45</v>
      </c>
      <c r="E2821">
        <v>0.7</v>
      </c>
      <c r="F2821">
        <v>11.35</v>
      </c>
      <c r="G2821">
        <v>11.01</v>
      </c>
    </row>
    <row r="2822" spans="1:7" x14ac:dyDescent="0.35">
      <c r="A2822" t="s">
        <v>26156</v>
      </c>
      <c r="B2822" t="s">
        <v>30287</v>
      </c>
      <c r="C2822">
        <v>6</v>
      </c>
      <c r="D2822">
        <v>40</v>
      </c>
      <c r="E2822">
        <v>1</v>
      </c>
      <c r="F2822">
        <v>11.45</v>
      </c>
      <c r="G2822">
        <v>11.11</v>
      </c>
    </row>
    <row r="2823" spans="1:7" x14ac:dyDescent="0.35">
      <c r="A2823" t="s">
        <v>26157</v>
      </c>
      <c r="B2823" t="s">
        <v>30288</v>
      </c>
      <c r="C2823">
        <v>4</v>
      </c>
      <c r="D2823">
        <v>42</v>
      </c>
      <c r="E2823">
        <v>0.7</v>
      </c>
      <c r="F2823">
        <v>16</v>
      </c>
      <c r="G2823">
        <v>16</v>
      </c>
    </row>
    <row r="2824" spans="1:7" x14ac:dyDescent="0.35">
      <c r="A2824" t="s">
        <v>26158</v>
      </c>
      <c r="B2824" t="s">
        <v>30289</v>
      </c>
      <c r="C2824">
        <v>4</v>
      </c>
      <c r="D2824">
        <v>45</v>
      </c>
      <c r="E2824">
        <v>0.7</v>
      </c>
      <c r="F2824">
        <v>46</v>
      </c>
      <c r="G2824">
        <v>46</v>
      </c>
    </row>
    <row r="2825" spans="1:7" x14ac:dyDescent="0.35">
      <c r="A2825" t="s">
        <v>26159</v>
      </c>
      <c r="B2825" t="s">
        <v>30290</v>
      </c>
      <c r="C2825">
        <v>3</v>
      </c>
      <c r="D2825">
        <v>45</v>
      </c>
      <c r="E2825">
        <v>0.7</v>
      </c>
      <c r="F2825">
        <v>164.85</v>
      </c>
      <c r="G2825">
        <v>159.9</v>
      </c>
    </row>
    <row r="2826" spans="1:7" x14ac:dyDescent="0.35">
      <c r="A2826" t="s">
        <v>26160</v>
      </c>
      <c r="B2826" t="s">
        <v>30291</v>
      </c>
      <c r="C2826">
        <v>6</v>
      </c>
      <c r="D2826">
        <v>40</v>
      </c>
      <c r="E2826">
        <v>1</v>
      </c>
      <c r="F2826">
        <v>11.5</v>
      </c>
      <c r="G2826">
        <v>11.5</v>
      </c>
    </row>
    <row r="2827" spans="1:7" x14ac:dyDescent="0.35">
      <c r="A2827" t="s">
        <v>26161</v>
      </c>
      <c r="B2827" t="s">
        <v>30292</v>
      </c>
      <c r="C2827">
        <v>6</v>
      </c>
      <c r="D2827">
        <v>60</v>
      </c>
      <c r="E2827">
        <v>1</v>
      </c>
      <c r="F2827">
        <v>18.75</v>
      </c>
      <c r="G2827">
        <v>18.190000000000001</v>
      </c>
    </row>
    <row r="2828" spans="1:7" x14ac:dyDescent="0.35">
      <c r="A2828" t="s">
        <v>26162</v>
      </c>
      <c r="B2828" t="s">
        <v>30293</v>
      </c>
      <c r="C2828">
        <v>6</v>
      </c>
      <c r="D2828">
        <v>43</v>
      </c>
      <c r="E2828">
        <v>1</v>
      </c>
      <c r="F2828">
        <v>13.25</v>
      </c>
      <c r="G2828">
        <v>12.85</v>
      </c>
    </row>
    <row r="2829" spans="1:7" x14ac:dyDescent="0.35">
      <c r="A2829" t="s">
        <v>26163</v>
      </c>
      <c r="B2829" t="s">
        <v>30294</v>
      </c>
      <c r="C2829">
        <v>6</v>
      </c>
      <c r="D2829">
        <v>50</v>
      </c>
      <c r="E2829">
        <v>0.7</v>
      </c>
      <c r="F2829">
        <v>12.25</v>
      </c>
      <c r="G2829">
        <v>11.88</v>
      </c>
    </row>
    <row r="2830" spans="1:7" x14ac:dyDescent="0.35">
      <c r="A2830" t="s">
        <v>26164</v>
      </c>
      <c r="B2830" t="s">
        <v>30295</v>
      </c>
      <c r="C2830">
        <v>6</v>
      </c>
      <c r="D2830">
        <v>50</v>
      </c>
      <c r="E2830">
        <v>1</v>
      </c>
      <c r="F2830">
        <v>14.25</v>
      </c>
      <c r="G2830">
        <v>13.82</v>
      </c>
    </row>
    <row r="2831" spans="1:7" x14ac:dyDescent="0.35">
      <c r="A2831" t="s">
        <v>26165</v>
      </c>
      <c r="B2831" t="s">
        <v>30296</v>
      </c>
      <c r="C2831">
        <v>6</v>
      </c>
      <c r="D2831">
        <v>22</v>
      </c>
      <c r="E2831">
        <v>1</v>
      </c>
      <c r="F2831">
        <v>11.25</v>
      </c>
      <c r="G2831">
        <v>10.91</v>
      </c>
    </row>
    <row r="2832" spans="1:7" x14ac:dyDescent="0.35">
      <c r="A2832" t="s">
        <v>26166</v>
      </c>
      <c r="B2832" t="s">
        <v>30297</v>
      </c>
      <c r="C2832">
        <v>6</v>
      </c>
      <c r="D2832">
        <v>47</v>
      </c>
      <c r="E2832">
        <v>1</v>
      </c>
      <c r="F2832">
        <v>13.55</v>
      </c>
      <c r="G2832">
        <v>13.14</v>
      </c>
    </row>
    <row r="2833" spans="1:7" x14ac:dyDescent="0.35">
      <c r="A2833" t="s">
        <v>26167</v>
      </c>
      <c r="B2833" t="s">
        <v>30298</v>
      </c>
      <c r="C2833">
        <v>6</v>
      </c>
      <c r="D2833">
        <v>35</v>
      </c>
      <c r="E2833">
        <v>1</v>
      </c>
      <c r="F2833">
        <v>12.85</v>
      </c>
      <c r="G2833">
        <v>12.46</v>
      </c>
    </row>
    <row r="2834" spans="1:7" x14ac:dyDescent="0.35">
      <c r="A2834" t="s">
        <v>26168</v>
      </c>
      <c r="B2834" t="s">
        <v>30299</v>
      </c>
      <c r="C2834">
        <v>6</v>
      </c>
      <c r="D2834">
        <v>40</v>
      </c>
      <c r="E2834">
        <v>0.7</v>
      </c>
      <c r="F2834">
        <v>18.45</v>
      </c>
      <c r="G2834">
        <v>17.899999999999999</v>
      </c>
    </row>
    <row r="2835" spans="1:7" x14ac:dyDescent="0.35">
      <c r="A2835" t="s">
        <v>26169</v>
      </c>
      <c r="B2835" t="s">
        <v>30300</v>
      </c>
      <c r="C2835">
        <v>6</v>
      </c>
      <c r="D2835">
        <v>56.4</v>
      </c>
      <c r="E2835">
        <v>0.7</v>
      </c>
      <c r="F2835">
        <v>42.45</v>
      </c>
      <c r="G2835">
        <v>41.18</v>
      </c>
    </row>
    <row r="2836" spans="1:7" x14ac:dyDescent="0.35">
      <c r="A2836" t="s">
        <v>26170</v>
      </c>
      <c r="B2836" t="s">
        <v>30301</v>
      </c>
      <c r="C2836">
        <v>6</v>
      </c>
      <c r="D2836">
        <v>40</v>
      </c>
      <c r="E2836">
        <v>0.7</v>
      </c>
      <c r="F2836">
        <v>18.45</v>
      </c>
      <c r="G2836">
        <v>17.899999999999999</v>
      </c>
    </row>
    <row r="2837" spans="1:7" x14ac:dyDescent="0.35">
      <c r="A2837" t="s">
        <v>26171</v>
      </c>
      <c r="B2837" t="s">
        <v>30302</v>
      </c>
      <c r="C2837">
        <v>6</v>
      </c>
      <c r="D2837">
        <v>50</v>
      </c>
      <c r="E2837">
        <v>0.7</v>
      </c>
      <c r="F2837">
        <v>21.5</v>
      </c>
      <c r="G2837">
        <v>21.5</v>
      </c>
    </row>
    <row r="2838" spans="1:7" x14ac:dyDescent="0.35">
      <c r="A2838" t="s">
        <v>26172</v>
      </c>
      <c r="B2838" t="s">
        <v>30303</v>
      </c>
      <c r="C2838">
        <v>6</v>
      </c>
      <c r="D2838">
        <v>61.2</v>
      </c>
      <c r="E2838">
        <v>0.7</v>
      </c>
      <c r="F2838">
        <v>42.95</v>
      </c>
      <c r="G2838">
        <v>41.66</v>
      </c>
    </row>
    <row r="2839" spans="1:7" x14ac:dyDescent="0.35">
      <c r="A2839" t="s">
        <v>26173</v>
      </c>
      <c r="B2839" t="s">
        <v>30304</v>
      </c>
      <c r="C2839">
        <v>6</v>
      </c>
      <c r="D2839">
        <v>61.2</v>
      </c>
      <c r="E2839">
        <v>0.7</v>
      </c>
      <c r="F2839">
        <v>40.950000000000003</v>
      </c>
      <c r="G2839">
        <v>39.72</v>
      </c>
    </row>
    <row r="2840" spans="1:7" x14ac:dyDescent="0.35">
      <c r="A2840" t="s">
        <v>26174</v>
      </c>
      <c r="B2840" t="s">
        <v>30305</v>
      </c>
      <c r="C2840">
        <v>6</v>
      </c>
      <c r="D2840">
        <v>40</v>
      </c>
      <c r="E2840">
        <v>0.7</v>
      </c>
      <c r="F2840">
        <v>19.850000000000001</v>
      </c>
      <c r="G2840">
        <v>19.25</v>
      </c>
    </row>
    <row r="2841" spans="1:7" x14ac:dyDescent="0.35">
      <c r="A2841" t="s">
        <v>26175</v>
      </c>
      <c r="B2841" t="s">
        <v>30306</v>
      </c>
      <c r="C2841">
        <v>6</v>
      </c>
      <c r="D2841">
        <v>43</v>
      </c>
      <c r="E2841">
        <v>0.7</v>
      </c>
      <c r="F2841">
        <v>65</v>
      </c>
      <c r="G2841">
        <v>65</v>
      </c>
    </row>
    <row r="2842" spans="1:7" x14ac:dyDescent="0.35">
      <c r="A2842" t="s">
        <v>26176</v>
      </c>
      <c r="B2842" t="s">
        <v>30307</v>
      </c>
      <c r="C2842">
        <v>6</v>
      </c>
      <c r="D2842">
        <v>42</v>
      </c>
      <c r="E2842">
        <v>0.7</v>
      </c>
      <c r="F2842">
        <v>17</v>
      </c>
      <c r="G2842">
        <v>17</v>
      </c>
    </row>
    <row r="2843" spans="1:7" x14ac:dyDescent="0.35">
      <c r="A2843" t="s">
        <v>26177</v>
      </c>
      <c r="B2843" t="s">
        <v>30308</v>
      </c>
      <c r="C2843">
        <v>6</v>
      </c>
      <c r="D2843">
        <v>40</v>
      </c>
      <c r="E2843">
        <v>0.7</v>
      </c>
      <c r="F2843">
        <v>13.05</v>
      </c>
      <c r="G2843">
        <v>12.66</v>
      </c>
    </row>
    <row r="2844" spans="1:7" x14ac:dyDescent="0.35">
      <c r="A2844" t="s">
        <v>26178</v>
      </c>
      <c r="B2844" t="s">
        <v>30309</v>
      </c>
      <c r="C2844">
        <v>6</v>
      </c>
      <c r="D2844">
        <v>57</v>
      </c>
      <c r="E2844">
        <v>0.7</v>
      </c>
      <c r="F2844">
        <v>22.95</v>
      </c>
      <c r="G2844">
        <v>22.26</v>
      </c>
    </row>
    <row r="2845" spans="1:7" x14ac:dyDescent="0.35">
      <c r="A2845" t="s">
        <v>26179</v>
      </c>
      <c r="B2845" t="s">
        <v>30310</v>
      </c>
      <c r="C2845">
        <v>6</v>
      </c>
      <c r="D2845">
        <v>46</v>
      </c>
      <c r="E2845">
        <v>0.7</v>
      </c>
      <c r="F2845">
        <v>37.65</v>
      </c>
      <c r="G2845">
        <v>36.520000000000003</v>
      </c>
    </row>
    <row r="2846" spans="1:7" x14ac:dyDescent="0.35">
      <c r="A2846" t="s">
        <v>26180</v>
      </c>
      <c r="B2846" t="s">
        <v>30311</v>
      </c>
      <c r="C2846">
        <v>6</v>
      </c>
      <c r="D2846">
        <v>48.5</v>
      </c>
      <c r="E2846">
        <v>0.7</v>
      </c>
      <c r="F2846">
        <v>65.849999999999994</v>
      </c>
      <c r="G2846">
        <v>63.87</v>
      </c>
    </row>
    <row r="2847" spans="1:7" x14ac:dyDescent="0.35">
      <c r="A2847" t="s">
        <v>26181</v>
      </c>
      <c r="B2847" t="s">
        <v>30312</v>
      </c>
      <c r="C2847">
        <v>6</v>
      </c>
      <c r="D2847">
        <v>40</v>
      </c>
      <c r="E2847">
        <v>0.5</v>
      </c>
      <c r="F2847">
        <v>19.05</v>
      </c>
      <c r="G2847">
        <v>18.100000000000001</v>
      </c>
    </row>
    <row r="2848" spans="1:7" x14ac:dyDescent="0.35">
      <c r="A2848" t="s">
        <v>26182</v>
      </c>
      <c r="B2848" t="s">
        <v>30313</v>
      </c>
      <c r="C2848">
        <v>12</v>
      </c>
      <c r="D2848">
        <v>37.5</v>
      </c>
      <c r="E2848">
        <v>0.7</v>
      </c>
      <c r="F2848">
        <v>5.65</v>
      </c>
      <c r="G2848">
        <v>5.48</v>
      </c>
    </row>
    <row r="2849" spans="1:7" x14ac:dyDescent="0.35">
      <c r="A2849" t="s">
        <v>26183</v>
      </c>
      <c r="B2849" t="s">
        <v>30314</v>
      </c>
      <c r="C2849">
        <v>8</v>
      </c>
      <c r="D2849">
        <v>37.5</v>
      </c>
      <c r="E2849">
        <v>0.2</v>
      </c>
      <c r="F2849">
        <v>2.4500000000000002</v>
      </c>
      <c r="G2849">
        <v>2.38</v>
      </c>
    </row>
    <row r="2850" spans="1:7" x14ac:dyDescent="0.35">
      <c r="A2850" t="s">
        <v>26184</v>
      </c>
      <c r="B2850" t="s">
        <v>30315</v>
      </c>
      <c r="C2850">
        <v>6</v>
      </c>
      <c r="D2850">
        <v>46.1</v>
      </c>
      <c r="E2850">
        <v>0.7</v>
      </c>
      <c r="F2850">
        <v>410.75</v>
      </c>
      <c r="G2850">
        <v>398.43</v>
      </c>
    </row>
    <row r="2851" spans="1:7" x14ac:dyDescent="0.35">
      <c r="A2851" t="s">
        <v>26185</v>
      </c>
      <c r="B2851" t="s">
        <v>30316</v>
      </c>
      <c r="C2851">
        <v>6</v>
      </c>
      <c r="D2851">
        <v>50</v>
      </c>
      <c r="E2851">
        <v>0.7</v>
      </c>
      <c r="F2851">
        <v>17.95</v>
      </c>
      <c r="G2851">
        <v>17.41</v>
      </c>
    </row>
    <row r="2852" spans="1:7" x14ac:dyDescent="0.35">
      <c r="A2852" t="s">
        <v>26186</v>
      </c>
      <c r="B2852" t="s">
        <v>30317</v>
      </c>
      <c r="C2852">
        <v>6</v>
      </c>
      <c r="D2852">
        <v>50</v>
      </c>
      <c r="E2852">
        <v>1</v>
      </c>
      <c r="F2852">
        <v>22.25</v>
      </c>
      <c r="G2852">
        <v>21.58</v>
      </c>
    </row>
    <row r="2853" spans="1:7" x14ac:dyDescent="0.35">
      <c r="A2853" t="s">
        <v>26187</v>
      </c>
      <c r="B2853" t="s">
        <v>30318</v>
      </c>
      <c r="C2853">
        <v>6</v>
      </c>
      <c r="D2853">
        <v>50</v>
      </c>
      <c r="E2853">
        <v>1</v>
      </c>
      <c r="F2853">
        <v>25.65</v>
      </c>
      <c r="G2853">
        <v>24.88</v>
      </c>
    </row>
    <row r="2854" spans="1:7" x14ac:dyDescent="0.35">
      <c r="A2854" t="s">
        <v>26188</v>
      </c>
      <c r="B2854" t="s">
        <v>30319</v>
      </c>
      <c r="C2854">
        <v>6</v>
      </c>
      <c r="D2854">
        <v>70</v>
      </c>
      <c r="E2854">
        <v>0.7</v>
      </c>
      <c r="F2854">
        <v>32.35</v>
      </c>
      <c r="G2854">
        <v>31.38</v>
      </c>
    </row>
    <row r="2855" spans="1:7" x14ac:dyDescent="0.35">
      <c r="A2855" t="s">
        <v>26189</v>
      </c>
      <c r="B2855" t="s">
        <v>30320</v>
      </c>
      <c r="C2855">
        <v>6</v>
      </c>
      <c r="D2855">
        <v>52.5</v>
      </c>
      <c r="E2855">
        <v>0.7</v>
      </c>
      <c r="F2855">
        <v>13.45</v>
      </c>
      <c r="G2855">
        <v>13.05</v>
      </c>
    </row>
    <row r="2856" spans="1:7" x14ac:dyDescent="0.35">
      <c r="A2856" t="s">
        <v>26190</v>
      </c>
      <c r="B2856" t="s">
        <v>30321</v>
      </c>
      <c r="C2856">
        <v>6</v>
      </c>
      <c r="D2856">
        <v>45</v>
      </c>
      <c r="E2856">
        <v>0.7</v>
      </c>
      <c r="F2856">
        <v>52.85</v>
      </c>
      <c r="G2856">
        <v>51.26</v>
      </c>
    </row>
    <row r="2857" spans="1:7" x14ac:dyDescent="0.35">
      <c r="A2857" t="s">
        <v>26191</v>
      </c>
      <c r="B2857" t="s">
        <v>30322</v>
      </c>
      <c r="C2857">
        <v>12</v>
      </c>
      <c r="D2857">
        <v>40</v>
      </c>
      <c r="E2857">
        <v>1</v>
      </c>
      <c r="F2857">
        <v>6.15</v>
      </c>
      <c r="G2857">
        <v>5.97</v>
      </c>
    </row>
    <row r="2858" spans="1:7" x14ac:dyDescent="0.35">
      <c r="A2858" t="s">
        <v>26192</v>
      </c>
      <c r="B2858" t="s">
        <v>30323</v>
      </c>
      <c r="C2858">
        <v>6</v>
      </c>
      <c r="D2858">
        <v>40</v>
      </c>
      <c r="E2858">
        <v>0.7</v>
      </c>
      <c r="F2858">
        <v>6.75</v>
      </c>
      <c r="G2858">
        <v>6.55</v>
      </c>
    </row>
    <row r="2859" spans="1:7" x14ac:dyDescent="0.35">
      <c r="A2859" t="s">
        <v>26193</v>
      </c>
      <c r="B2859" t="s">
        <v>30324</v>
      </c>
      <c r="C2859">
        <v>6</v>
      </c>
      <c r="D2859">
        <v>40</v>
      </c>
      <c r="E2859">
        <v>0.7</v>
      </c>
      <c r="F2859">
        <v>5.35</v>
      </c>
      <c r="G2859">
        <v>5.19</v>
      </c>
    </row>
    <row r="2860" spans="1:7" x14ac:dyDescent="0.35">
      <c r="A2860" t="s">
        <v>26194</v>
      </c>
      <c r="B2860" t="s">
        <v>30325</v>
      </c>
      <c r="C2860">
        <v>6</v>
      </c>
      <c r="D2860">
        <v>40</v>
      </c>
      <c r="E2860">
        <v>1</v>
      </c>
      <c r="F2860">
        <v>14.45</v>
      </c>
      <c r="G2860">
        <v>13.73</v>
      </c>
    </row>
    <row r="2861" spans="1:7" x14ac:dyDescent="0.35">
      <c r="A2861" t="s">
        <v>26195</v>
      </c>
      <c r="B2861" t="s">
        <v>30326</v>
      </c>
      <c r="C2861">
        <v>6</v>
      </c>
      <c r="D2861">
        <v>40</v>
      </c>
      <c r="E2861">
        <v>0.7</v>
      </c>
      <c r="F2861">
        <v>21.5</v>
      </c>
      <c r="G2861">
        <v>21.5</v>
      </c>
    </row>
    <row r="2862" spans="1:7" x14ac:dyDescent="0.35">
      <c r="A2862" t="s">
        <v>26196</v>
      </c>
      <c r="B2862" t="s">
        <v>30327</v>
      </c>
      <c r="C2862">
        <v>6</v>
      </c>
      <c r="D2862">
        <v>45</v>
      </c>
      <c r="E2862">
        <v>0.7</v>
      </c>
      <c r="F2862">
        <v>29.25</v>
      </c>
      <c r="G2862">
        <v>28.37</v>
      </c>
    </row>
    <row r="2863" spans="1:7" x14ac:dyDescent="0.35">
      <c r="A2863" t="s">
        <v>26197</v>
      </c>
      <c r="B2863" t="s">
        <v>30328</v>
      </c>
      <c r="C2863">
        <v>6</v>
      </c>
      <c r="D2863">
        <v>45</v>
      </c>
      <c r="E2863">
        <v>0.7</v>
      </c>
      <c r="F2863">
        <v>34.85</v>
      </c>
      <c r="G2863">
        <v>33.799999999999997</v>
      </c>
    </row>
    <row r="2864" spans="1:7" x14ac:dyDescent="0.35">
      <c r="A2864" t="s">
        <v>26198</v>
      </c>
      <c r="B2864" t="s">
        <v>30329</v>
      </c>
      <c r="C2864">
        <v>6</v>
      </c>
      <c r="D2864">
        <v>40</v>
      </c>
      <c r="E2864">
        <v>0.7</v>
      </c>
      <c r="F2864">
        <v>7.95</v>
      </c>
      <c r="G2864">
        <v>7.71</v>
      </c>
    </row>
    <row r="2865" spans="1:7" x14ac:dyDescent="0.35">
      <c r="A2865" t="s">
        <v>26199</v>
      </c>
      <c r="B2865" t="s">
        <v>30330</v>
      </c>
      <c r="C2865">
        <v>12</v>
      </c>
      <c r="D2865">
        <v>34.92</v>
      </c>
      <c r="E2865">
        <v>0.18</v>
      </c>
      <c r="F2865">
        <v>27.65</v>
      </c>
      <c r="G2865">
        <v>26.82</v>
      </c>
    </row>
    <row r="2866" spans="1:7" x14ac:dyDescent="0.35">
      <c r="A2866" t="s">
        <v>26200</v>
      </c>
      <c r="B2866" t="s">
        <v>30331</v>
      </c>
      <c r="C2866">
        <v>6</v>
      </c>
      <c r="D2866">
        <v>37.5</v>
      </c>
      <c r="E2866">
        <v>0.7</v>
      </c>
      <c r="F2866">
        <v>5.45</v>
      </c>
      <c r="G2866">
        <v>5.18</v>
      </c>
    </row>
    <row r="2867" spans="1:7" x14ac:dyDescent="0.35">
      <c r="A2867" t="s">
        <v>26201</v>
      </c>
      <c r="B2867" t="s">
        <v>30332</v>
      </c>
      <c r="C2867">
        <v>6</v>
      </c>
      <c r="D2867">
        <v>47</v>
      </c>
      <c r="E2867">
        <v>0.7</v>
      </c>
      <c r="F2867">
        <v>26.45</v>
      </c>
      <c r="G2867">
        <v>25.66</v>
      </c>
    </row>
    <row r="2868" spans="1:7" x14ac:dyDescent="0.35">
      <c r="A2868" t="s">
        <v>26202</v>
      </c>
      <c r="B2868" t="s">
        <v>30333</v>
      </c>
      <c r="C2868">
        <v>6</v>
      </c>
      <c r="D2868">
        <v>47</v>
      </c>
      <c r="E2868">
        <v>0.7</v>
      </c>
      <c r="F2868">
        <v>26.45</v>
      </c>
      <c r="G2868">
        <v>25.66</v>
      </c>
    </row>
    <row r="2869" spans="1:7" x14ac:dyDescent="0.35">
      <c r="A2869" t="s">
        <v>26203</v>
      </c>
      <c r="B2869" t="s">
        <v>30334</v>
      </c>
      <c r="C2869">
        <v>6</v>
      </c>
      <c r="D2869">
        <v>40</v>
      </c>
      <c r="E2869">
        <v>0.7</v>
      </c>
      <c r="F2869">
        <v>5</v>
      </c>
      <c r="G2869">
        <v>5</v>
      </c>
    </row>
    <row r="2870" spans="1:7" x14ac:dyDescent="0.35">
      <c r="A2870" t="s">
        <v>26204</v>
      </c>
      <c r="B2870" t="s">
        <v>30335</v>
      </c>
      <c r="C2870">
        <v>1</v>
      </c>
      <c r="D2870">
        <v>40</v>
      </c>
      <c r="E2870">
        <v>6</v>
      </c>
      <c r="F2870">
        <v>46.65</v>
      </c>
      <c r="G2870">
        <v>45.25</v>
      </c>
    </row>
    <row r="2871" spans="1:7" x14ac:dyDescent="0.35">
      <c r="A2871" t="s">
        <v>26205</v>
      </c>
      <c r="B2871" t="s">
        <v>30336</v>
      </c>
      <c r="C2871">
        <v>6</v>
      </c>
      <c r="D2871">
        <v>37.5</v>
      </c>
      <c r="E2871">
        <v>0.7</v>
      </c>
      <c r="F2871">
        <v>4.5</v>
      </c>
      <c r="G2871">
        <v>4.5</v>
      </c>
    </row>
    <row r="2872" spans="1:7" x14ac:dyDescent="0.35">
      <c r="A2872" t="s">
        <v>26206</v>
      </c>
      <c r="B2872" t="s">
        <v>30337</v>
      </c>
      <c r="C2872">
        <v>6</v>
      </c>
      <c r="D2872">
        <v>37.5</v>
      </c>
      <c r="E2872">
        <v>0.7</v>
      </c>
      <c r="F2872">
        <v>5.55</v>
      </c>
      <c r="G2872">
        <v>5.38</v>
      </c>
    </row>
    <row r="2873" spans="1:7" x14ac:dyDescent="0.35">
      <c r="A2873" t="s">
        <v>26207</v>
      </c>
      <c r="B2873" t="s">
        <v>30338</v>
      </c>
      <c r="C2873">
        <v>6</v>
      </c>
      <c r="D2873">
        <v>45</v>
      </c>
      <c r="E2873">
        <v>0.7</v>
      </c>
      <c r="F2873">
        <v>37.85</v>
      </c>
      <c r="G2873">
        <v>36.71</v>
      </c>
    </row>
    <row r="2874" spans="1:7" x14ac:dyDescent="0.35">
      <c r="A2874" t="s">
        <v>26208</v>
      </c>
      <c r="B2874" t="s">
        <v>30339</v>
      </c>
      <c r="C2874">
        <v>6</v>
      </c>
      <c r="D2874">
        <v>40</v>
      </c>
      <c r="E2874">
        <v>0.35</v>
      </c>
      <c r="F2874">
        <v>94.45</v>
      </c>
      <c r="G2874">
        <v>91.62</v>
      </c>
    </row>
    <row r="2875" spans="1:7" x14ac:dyDescent="0.35">
      <c r="A2875" t="s">
        <v>26209</v>
      </c>
      <c r="B2875" t="s">
        <v>30340</v>
      </c>
      <c r="C2875">
        <v>6</v>
      </c>
      <c r="D2875">
        <v>42</v>
      </c>
      <c r="E2875">
        <v>0.5</v>
      </c>
      <c r="F2875">
        <v>45.25</v>
      </c>
      <c r="G2875">
        <v>43.89</v>
      </c>
    </row>
    <row r="2876" spans="1:7" x14ac:dyDescent="0.35">
      <c r="A2876" t="s">
        <v>26210</v>
      </c>
      <c r="B2876" t="s">
        <v>30341</v>
      </c>
      <c r="C2876">
        <v>6</v>
      </c>
      <c r="D2876">
        <v>42</v>
      </c>
      <c r="E2876">
        <v>0.5</v>
      </c>
      <c r="F2876">
        <v>30.45</v>
      </c>
      <c r="G2876">
        <v>29.54</v>
      </c>
    </row>
    <row r="2877" spans="1:7" x14ac:dyDescent="0.35">
      <c r="A2877" t="s">
        <v>26211</v>
      </c>
      <c r="B2877" t="s">
        <v>30342</v>
      </c>
      <c r="C2877">
        <v>6</v>
      </c>
      <c r="D2877">
        <v>42</v>
      </c>
      <c r="E2877">
        <v>0.5</v>
      </c>
      <c r="F2877">
        <v>30.45</v>
      </c>
      <c r="G2877">
        <v>29.54</v>
      </c>
    </row>
    <row r="2878" spans="1:7" x14ac:dyDescent="0.35">
      <c r="A2878" t="s">
        <v>26212</v>
      </c>
      <c r="B2878" t="s">
        <v>30343</v>
      </c>
      <c r="C2878">
        <v>6</v>
      </c>
      <c r="D2878">
        <v>42</v>
      </c>
      <c r="E2878">
        <v>0.5</v>
      </c>
      <c r="F2878">
        <v>30.45</v>
      </c>
      <c r="G2878">
        <v>29.54</v>
      </c>
    </row>
    <row r="2879" spans="1:7" x14ac:dyDescent="0.35">
      <c r="A2879" t="s">
        <v>26213</v>
      </c>
      <c r="B2879" t="s">
        <v>30344</v>
      </c>
      <c r="C2879">
        <v>6</v>
      </c>
      <c r="D2879">
        <v>45</v>
      </c>
      <c r="E2879">
        <v>0.5</v>
      </c>
      <c r="F2879">
        <v>19.75</v>
      </c>
      <c r="G2879">
        <v>19.16</v>
      </c>
    </row>
    <row r="2880" spans="1:7" x14ac:dyDescent="0.35">
      <c r="A2880" t="s">
        <v>26214</v>
      </c>
      <c r="B2880" t="s">
        <v>30345</v>
      </c>
      <c r="C2880">
        <v>6</v>
      </c>
      <c r="D2880">
        <v>43</v>
      </c>
      <c r="E2880">
        <v>0.5</v>
      </c>
      <c r="F2880">
        <v>45.85</v>
      </c>
      <c r="G2880">
        <v>44.47</v>
      </c>
    </row>
    <row r="2881" spans="1:7" x14ac:dyDescent="0.35">
      <c r="A2881" t="s">
        <v>26215</v>
      </c>
      <c r="B2881" t="s">
        <v>30346</v>
      </c>
      <c r="C2881">
        <v>6</v>
      </c>
      <c r="D2881">
        <v>12</v>
      </c>
      <c r="E2881">
        <v>0.75</v>
      </c>
      <c r="F2881">
        <v>24</v>
      </c>
      <c r="G2881">
        <v>24</v>
      </c>
    </row>
    <row r="2882" spans="1:7" x14ac:dyDescent="0.35">
      <c r="A2882" t="s">
        <v>26216</v>
      </c>
      <c r="B2882" t="s">
        <v>30347</v>
      </c>
      <c r="C2882">
        <v>6</v>
      </c>
      <c r="D2882">
        <v>12</v>
      </c>
      <c r="E2882">
        <v>0.75</v>
      </c>
      <c r="F2882">
        <v>34.950000000000003</v>
      </c>
      <c r="G2882">
        <v>33.9</v>
      </c>
    </row>
    <row r="2883" spans="1:7" x14ac:dyDescent="0.35">
      <c r="A2883" t="s">
        <v>26217</v>
      </c>
      <c r="B2883" t="s">
        <v>30348</v>
      </c>
      <c r="C2883">
        <v>6</v>
      </c>
      <c r="D2883">
        <v>43</v>
      </c>
      <c r="E2883">
        <v>0.5</v>
      </c>
      <c r="F2883">
        <v>63.45</v>
      </c>
      <c r="G2883">
        <v>61.55</v>
      </c>
    </row>
    <row r="2884" spans="1:7" x14ac:dyDescent="0.35">
      <c r="A2884" t="s">
        <v>26218</v>
      </c>
      <c r="B2884" t="s">
        <v>30349</v>
      </c>
      <c r="C2884">
        <v>12</v>
      </c>
      <c r="D2884">
        <v>37</v>
      </c>
      <c r="E2884">
        <v>0.7</v>
      </c>
      <c r="F2884">
        <v>10</v>
      </c>
      <c r="G2884">
        <v>10</v>
      </c>
    </row>
    <row r="2885" spans="1:7" x14ac:dyDescent="0.35">
      <c r="A2885" t="s">
        <v>26219</v>
      </c>
      <c r="B2885" t="s">
        <v>30350</v>
      </c>
      <c r="C2885">
        <v>12</v>
      </c>
      <c r="D2885">
        <v>45</v>
      </c>
      <c r="E2885">
        <v>0.7</v>
      </c>
      <c r="F2885">
        <v>14</v>
      </c>
      <c r="G2885">
        <v>14</v>
      </c>
    </row>
    <row r="2886" spans="1:7" x14ac:dyDescent="0.35">
      <c r="A2886" t="s">
        <v>26220</v>
      </c>
      <c r="B2886" t="s">
        <v>30351</v>
      </c>
      <c r="C2886">
        <v>12</v>
      </c>
      <c r="D2886">
        <v>40</v>
      </c>
      <c r="E2886">
        <v>0.7</v>
      </c>
      <c r="F2886">
        <v>13.5</v>
      </c>
      <c r="G2886">
        <v>13.5</v>
      </c>
    </row>
    <row r="2887" spans="1:7" x14ac:dyDescent="0.35">
      <c r="A2887" t="s">
        <v>26221</v>
      </c>
      <c r="B2887" t="s">
        <v>30352</v>
      </c>
      <c r="C2887">
        <v>6</v>
      </c>
      <c r="D2887">
        <v>47</v>
      </c>
      <c r="E2887">
        <v>0.7</v>
      </c>
      <c r="F2887">
        <v>14</v>
      </c>
      <c r="G2887">
        <v>13.58</v>
      </c>
    </row>
    <row r="2888" spans="1:7" x14ac:dyDescent="0.35">
      <c r="A2888" t="s">
        <v>26222</v>
      </c>
      <c r="B2888" t="s">
        <v>30353</v>
      </c>
      <c r="C2888">
        <v>6</v>
      </c>
      <c r="D2888">
        <v>47</v>
      </c>
      <c r="E2888">
        <v>0.7</v>
      </c>
      <c r="F2888">
        <v>17.649999999999999</v>
      </c>
      <c r="G2888">
        <v>17.649999999999999</v>
      </c>
    </row>
    <row r="2889" spans="1:7" x14ac:dyDescent="0.35">
      <c r="A2889" t="s">
        <v>26223</v>
      </c>
      <c r="B2889" t="s">
        <v>30354</v>
      </c>
      <c r="C2889">
        <v>6</v>
      </c>
      <c r="D2889">
        <v>45</v>
      </c>
      <c r="E2889">
        <v>0.7</v>
      </c>
      <c r="F2889">
        <v>24.45</v>
      </c>
      <c r="G2889">
        <v>24.45</v>
      </c>
    </row>
    <row r="2890" spans="1:7" x14ac:dyDescent="0.35">
      <c r="A2890" t="s">
        <v>26224</v>
      </c>
      <c r="B2890" t="s">
        <v>30355</v>
      </c>
      <c r="C2890">
        <v>6</v>
      </c>
      <c r="D2890">
        <v>45</v>
      </c>
      <c r="E2890">
        <v>0.7</v>
      </c>
      <c r="F2890">
        <v>23</v>
      </c>
      <c r="G2890">
        <v>23</v>
      </c>
    </row>
    <row r="2891" spans="1:7" x14ac:dyDescent="0.35">
      <c r="A2891" t="s">
        <v>26225</v>
      </c>
      <c r="B2891" t="s">
        <v>30356</v>
      </c>
      <c r="C2891">
        <v>6</v>
      </c>
      <c r="D2891">
        <v>45</v>
      </c>
      <c r="E2891">
        <v>0.7</v>
      </c>
      <c r="F2891">
        <v>28.5</v>
      </c>
      <c r="G2891">
        <v>28.5</v>
      </c>
    </row>
    <row r="2892" spans="1:7" x14ac:dyDescent="0.35">
      <c r="A2892" t="s">
        <v>26226</v>
      </c>
      <c r="B2892" t="s">
        <v>30357</v>
      </c>
      <c r="C2892">
        <v>6</v>
      </c>
      <c r="D2892">
        <v>40</v>
      </c>
      <c r="E2892">
        <v>0.7</v>
      </c>
      <c r="F2892">
        <v>15.95</v>
      </c>
      <c r="G2892">
        <v>15.47</v>
      </c>
    </row>
    <row r="2893" spans="1:7" x14ac:dyDescent="0.35">
      <c r="A2893" t="s">
        <v>26227</v>
      </c>
      <c r="B2893" t="s">
        <v>30358</v>
      </c>
      <c r="C2893">
        <v>6</v>
      </c>
      <c r="D2893">
        <v>40</v>
      </c>
      <c r="E2893">
        <v>0.7</v>
      </c>
      <c r="F2893">
        <v>14.45</v>
      </c>
      <c r="G2893">
        <v>14.45</v>
      </c>
    </row>
    <row r="2894" spans="1:7" x14ac:dyDescent="0.35">
      <c r="A2894" t="s">
        <v>26228</v>
      </c>
      <c r="B2894" t="s">
        <v>30359</v>
      </c>
      <c r="C2894">
        <v>6</v>
      </c>
      <c r="D2894">
        <v>40</v>
      </c>
      <c r="E2894">
        <v>0.7</v>
      </c>
      <c r="F2894">
        <v>16.75</v>
      </c>
      <c r="G2894">
        <v>16.25</v>
      </c>
    </row>
    <row r="2895" spans="1:7" x14ac:dyDescent="0.35">
      <c r="A2895" t="s">
        <v>26229</v>
      </c>
      <c r="B2895" t="s">
        <v>30360</v>
      </c>
      <c r="C2895">
        <v>6</v>
      </c>
      <c r="D2895">
        <v>51.4</v>
      </c>
      <c r="E2895">
        <v>0.5</v>
      </c>
      <c r="F2895">
        <v>21.45</v>
      </c>
      <c r="G2895">
        <v>21.45</v>
      </c>
    </row>
    <row r="2896" spans="1:7" x14ac:dyDescent="0.35">
      <c r="A2896" t="s">
        <v>26230</v>
      </c>
      <c r="B2896" t="s">
        <v>30361</v>
      </c>
      <c r="C2896">
        <v>6</v>
      </c>
      <c r="D2896">
        <v>51.4</v>
      </c>
      <c r="E2896">
        <v>0.5</v>
      </c>
      <c r="F2896">
        <v>25.45</v>
      </c>
      <c r="G2896">
        <v>24.69</v>
      </c>
    </row>
    <row r="2897" spans="1:7" x14ac:dyDescent="0.35">
      <c r="A2897" t="s">
        <v>26231</v>
      </c>
      <c r="B2897" t="s">
        <v>30362</v>
      </c>
      <c r="C2897">
        <v>6</v>
      </c>
      <c r="D2897">
        <v>51.4</v>
      </c>
      <c r="E2897">
        <v>0.5</v>
      </c>
      <c r="F2897">
        <v>33.950000000000003</v>
      </c>
      <c r="G2897">
        <v>33.950000000000003</v>
      </c>
    </row>
    <row r="2898" spans="1:7" x14ac:dyDescent="0.35">
      <c r="A2898" t="s">
        <v>26232</v>
      </c>
      <c r="B2898" t="s">
        <v>30363</v>
      </c>
      <c r="C2898">
        <v>6</v>
      </c>
      <c r="D2898">
        <v>43</v>
      </c>
      <c r="E2898">
        <v>0.75</v>
      </c>
      <c r="F2898">
        <v>95</v>
      </c>
      <c r="G2898">
        <v>95</v>
      </c>
    </row>
    <row r="2899" spans="1:7" x14ac:dyDescent="0.35">
      <c r="A2899" t="s">
        <v>26233</v>
      </c>
      <c r="B2899" t="s">
        <v>30364</v>
      </c>
      <c r="C2899">
        <v>12</v>
      </c>
      <c r="D2899">
        <v>39</v>
      </c>
      <c r="E2899">
        <v>0.72</v>
      </c>
      <c r="F2899">
        <v>15.95</v>
      </c>
      <c r="G2899">
        <v>15.47</v>
      </c>
    </row>
    <row r="2900" spans="1:7" x14ac:dyDescent="0.35">
      <c r="A2900" t="s">
        <v>26234</v>
      </c>
      <c r="B2900" t="s">
        <v>30365</v>
      </c>
      <c r="C2900">
        <v>12</v>
      </c>
      <c r="D2900">
        <v>43</v>
      </c>
      <c r="E2900">
        <v>0.7</v>
      </c>
      <c r="F2900">
        <v>20.55</v>
      </c>
      <c r="G2900">
        <v>20.55</v>
      </c>
    </row>
    <row r="2901" spans="1:7" x14ac:dyDescent="0.35">
      <c r="A2901" t="s">
        <v>26235</v>
      </c>
      <c r="B2901" t="s">
        <v>30366</v>
      </c>
      <c r="C2901">
        <v>12</v>
      </c>
      <c r="D2901">
        <v>43</v>
      </c>
      <c r="E2901">
        <v>0.7</v>
      </c>
      <c r="F2901">
        <v>19</v>
      </c>
      <c r="G2901">
        <v>19</v>
      </c>
    </row>
    <row r="2902" spans="1:7" x14ac:dyDescent="0.35">
      <c r="A2902" t="s">
        <v>26236</v>
      </c>
      <c r="B2902" t="s">
        <v>30367</v>
      </c>
      <c r="C2902">
        <v>6</v>
      </c>
      <c r="D2902">
        <v>43</v>
      </c>
      <c r="E2902">
        <v>0.7</v>
      </c>
      <c r="F2902">
        <v>57.95</v>
      </c>
      <c r="G2902">
        <v>56.21</v>
      </c>
    </row>
    <row r="2903" spans="1:7" x14ac:dyDescent="0.35">
      <c r="A2903" t="s">
        <v>26237</v>
      </c>
      <c r="B2903" t="s">
        <v>30368</v>
      </c>
      <c r="C2903">
        <v>6</v>
      </c>
      <c r="D2903">
        <v>40</v>
      </c>
      <c r="E2903">
        <v>0.7</v>
      </c>
      <c r="F2903">
        <v>14.75</v>
      </c>
      <c r="G2903">
        <v>14.31</v>
      </c>
    </row>
    <row r="2904" spans="1:7" x14ac:dyDescent="0.35">
      <c r="A2904" t="s">
        <v>26238</v>
      </c>
      <c r="B2904" t="s">
        <v>30369</v>
      </c>
      <c r="C2904">
        <v>6</v>
      </c>
      <c r="D2904">
        <v>46</v>
      </c>
      <c r="E2904">
        <v>0.7</v>
      </c>
      <c r="F2904">
        <v>21.25</v>
      </c>
      <c r="G2904">
        <v>20.61</v>
      </c>
    </row>
    <row r="2905" spans="1:7" x14ac:dyDescent="0.35">
      <c r="A2905" t="s">
        <v>26239</v>
      </c>
      <c r="B2905" t="s">
        <v>30370</v>
      </c>
      <c r="C2905">
        <v>6</v>
      </c>
      <c r="D2905">
        <v>40</v>
      </c>
      <c r="E2905">
        <v>0.7</v>
      </c>
      <c r="F2905">
        <v>13.95</v>
      </c>
      <c r="G2905">
        <v>13.53</v>
      </c>
    </row>
    <row r="2906" spans="1:7" x14ac:dyDescent="0.35">
      <c r="A2906" t="s">
        <v>26240</v>
      </c>
      <c r="B2906" t="s">
        <v>30371</v>
      </c>
      <c r="C2906">
        <v>6</v>
      </c>
      <c r="D2906">
        <v>30</v>
      </c>
      <c r="E2906">
        <v>0.7</v>
      </c>
      <c r="F2906">
        <v>21.05</v>
      </c>
      <c r="G2906">
        <v>20.420000000000002</v>
      </c>
    </row>
    <row r="2907" spans="1:7" x14ac:dyDescent="0.35">
      <c r="A2907" t="s">
        <v>26241</v>
      </c>
      <c r="B2907" t="s">
        <v>30372</v>
      </c>
      <c r="C2907">
        <v>6</v>
      </c>
      <c r="D2907">
        <v>57.15</v>
      </c>
      <c r="E2907">
        <v>0.7</v>
      </c>
      <c r="F2907">
        <v>42.25</v>
      </c>
      <c r="G2907">
        <v>40.98</v>
      </c>
    </row>
    <row r="2908" spans="1:7" x14ac:dyDescent="0.35">
      <c r="A2908" t="s">
        <v>26242</v>
      </c>
      <c r="B2908" t="s">
        <v>30373</v>
      </c>
      <c r="C2908">
        <v>6</v>
      </c>
      <c r="D2908">
        <v>40</v>
      </c>
      <c r="E2908">
        <v>0.7</v>
      </c>
      <c r="F2908">
        <v>18.850000000000001</v>
      </c>
      <c r="G2908">
        <v>18.28</v>
      </c>
    </row>
    <row r="2909" spans="1:7" x14ac:dyDescent="0.35">
      <c r="A2909" t="s">
        <v>26243</v>
      </c>
      <c r="B2909" t="s">
        <v>30374</v>
      </c>
      <c r="C2909">
        <v>6</v>
      </c>
      <c r="D2909">
        <v>18</v>
      </c>
      <c r="E2909">
        <v>0.75</v>
      </c>
      <c r="F2909">
        <v>7.95</v>
      </c>
      <c r="G2909">
        <v>7.71</v>
      </c>
    </row>
    <row r="2910" spans="1:7" x14ac:dyDescent="0.35">
      <c r="A2910" t="s">
        <v>26244</v>
      </c>
      <c r="B2910" t="s">
        <v>30375</v>
      </c>
      <c r="C2910">
        <v>6</v>
      </c>
      <c r="D2910">
        <v>15</v>
      </c>
      <c r="E2910">
        <v>0.75</v>
      </c>
      <c r="F2910">
        <v>7.85</v>
      </c>
      <c r="G2910">
        <v>7.61</v>
      </c>
    </row>
    <row r="2911" spans="1:7" x14ac:dyDescent="0.35">
      <c r="A2911" t="s">
        <v>26245</v>
      </c>
      <c r="B2911" t="s">
        <v>30376</v>
      </c>
      <c r="C2911">
        <v>6</v>
      </c>
      <c r="D2911">
        <v>23</v>
      </c>
      <c r="E2911">
        <v>1</v>
      </c>
      <c r="F2911">
        <v>9.5</v>
      </c>
      <c r="G2911">
        <v>9.5</v>
      </c>
    </row>
    <row r="2912" spans="1:7" x14ac:dyDescent="0.35">
      <c r="A2912" t="s">
        <v>26246</v>
      </c>
      <c r="B2912" t="s">
        <v>30377</v>
      </c>
      <c r="C2912">
        <v>6</v>
      </c>
      <c r="D2912">
        <v>41.3</v>
      </c>
      <c r="E2912">
        <v>0.7</v>
      </c>
      <c r="F2912">
        <v>15.45</v>
      </c>
      <c r="G2912">
        <v>14.99</v>
      </c>
    </row>
    <row r="2913" spans="1:7" x14ac:dyDescent="0.35">
      <c r="A2913" t="s">
        <v>26247</v>
      </c>
      <c r="B2913" t="s">
        <v>30378</v>
      </c>
      <c r="C2913">
        <v>6</v>
      </c>
      <c r="D2913">
        <v>35</v>
      </c>
      <c r="E2913">
        <v>0.7</v>
      </c>
      <c r="F2913">
        <v>13.65</v>
      </c>
      <c r="G2913">
        <v>13.24</v>
      </c>
    </row>
    <row r="2914" spans="1:7" x14ac:dyDescent="0.35">
      <c r="A2914" t="s">
        <v>26248</v>
      </c>
      <c r="B2914" t="s">
        <v>30379</v>
      </c>
      <c r="C2914">
        <v>6</v>
      </c>
      <c r="D2914">
        <v>43</v>
      </c>
      <c r="E2914">
        <v>0.7</v>
      </c>
      <c r="F2914">
        <v>26.85</v>
      </c>
      <c r="G2914">
        <v>26.04</v>
      </c>
    </row>
    <row r="2915" spans="1:7" x14ac:dyDescent="0.35">
      <c r="A2915" t="s">
        <v>26249</v>
      </c>
      <c r="B2915" t="s">
        <v>30380</v>
      </c>
      <c r="C2915">
        <v>6</v>
      </c>
      <c r="D2915">
        <v>41</v>
      </c>
      <c r="E2915">
        <v>0.7</v>
      </c>
      <c r="F2915">
        <v>16.95</v>
      </c>
      <c r="G2915">
        <v>16.440000000000001</v>
      </c>
    </row>
    <row r="2916" spans="1:7" x14ac:dyDescent="0.35">
      <c r="A2916" t="s">
        <v>26250</v>
      </c>
      <c r="B2916" t="s">
        <v>30381</v>
      </c>
      <c r="C2916">
        <v>6</v>
      </c>
      <c r="D2916">
        <v>41</v>
      </c>
      <c r="E2916">
        <v>0.7</v>
      </c>
      <c r="F2916">
        <v>15.85</v>
      </c>
      <c r="G2916">
        <v>15.37</v>
      </c>
    </row>
    <row r="2917" spans="1:7" x14ac:dyDescent="0.35">
      <c r="A2917" t="s">
        <v>26251</v>
      </c>
      <c r="B2917" t="s">
        <v>30382</v>
      </c>
      <c r="C2917">
        <v>6</v>
      </c>
      <c r="D2917">
        <v>41</v>
      </c>
      <c r="E2917">
        <v>1</v>
      </c>
      <c r="F2917">
        <v>10.95</v>
      </c>
      <c r="G2917">
        <v>10.62</v>
      </c>
    </row>
    <row r="2918" spans="1:7" x14ac:dyDescent="0.35">
      <c r="A2918" t="s">
        <v>26252</v>
      </c>
      <c r="B2918" t="s">
        <v>30383</v>
      </c>
      <c r="C2918">
        <v>6</v>
      </c>
      <c r="D2918">
        <v>38</v>
      </c>
      <c r="E2918">
        <v>0.7</v>
      </c>
      <c r="F2918">
        <v>22.5</v>
      </c>
      <c r="G2918">
        <v>22.5</v>
      </c>
    </row>
    <row r="2919" spans="1:7" x14ac:dyDescent="0.35">
      <c r="A2919" t="s">
        <v>26253</v>
      </c>
      <c r="B2919" t="s">
        <v>30384</v>
      </c>
      <c r="C2919">
        <v>6</v>
      </c>
      <c r="D2919">
        <v>38</v>
      </c>
      <c r="E2919">
        <v>0.7</v>
      </c>
      <c r="F2919">
        <v>23.5</v>
      </c>
      <c r="G2919">
        <v>23.5</v>
      </c>
    </row>
    <row r="2920" spans="1:7" x14ac:dyDescent="0.35">
      <c r="A2920" t="s">
        <v>26254</v>
      </c>
      <c r="B2920" t="s">
        <v>30385</v>
      </c>
      <c r="C2920">
        <v>6</v>
      </c>
      <c r="D2920">
        <v>43</v>
      </c>
      <c r="E2920">
        <v>0.7</v>
      </c>
      <c r="F2920">
        <v>25.55</v>
      </c>
      <c r="G2920">
        <v>24.78</v>
      </c>
    </row>
    <row r="2921" spans="1:7" x14ac:dyDescent="0.35">
      <c r="A2921" t="s">
        <v>26255</v>
      </c>
      <c r="B2921" t="s">
        <v>30386</v>
      </c>
      <c r="C2921">
        <v>6</v>
      </c>
      <c r="D2921">
        <v>43</v>
      </c>
      <c r="E2921">
        <v>0.7</v>
      </c>
      <c r="F2921">
        <v>36.75</v>
      </c>
      <c r="G2921">
        <v>35.65</v>
      </c>
    </row>
    <row r="2922" spans="1:7" x14ac:dyDescent="0.35">
      <c r="A2922" t="s">
        <v>26256</v>
      </c>
      <c r="B2922" t="s">
        <v>30387</v>
      </c>
      <c r="C2922">
        <v>6</v>
      </c>
      <c r="D2922">
        <v>43</v>
      </c>
      <c r="E2922">
        <v>0.7</v>
      </c>
      <c r="F2922">
        <v>18.55</v>
      </c>
      <c r="G2922">
        <v>17.989999999999998</v>
      </c>
    </row>
    <row r="2923" spans="1:7" x14ac:dyDescent="0.35">
      <c r="A2923" t="s">
        <v>26257</v>
      </c>
      <c r="B2923" t="s">
        <v>30388</v>
      </c>
      <c r="C2923">
        <v>6</v>
      </c>
      <c r="D2923">
        <v>40</v>
      </c>
      <c r="E2923">
        <v>0.7</v>
      </c>
      <c r="F2923">
        <v>15.45</v>
      </c>
      <c r="G2923">
        <v>14.99</v>
      </c>
    </row>
    <row r="2924" spans="1:7" x14ac:dyDescent="0.35">
      <c r="A2924" t="s">
        <v>26258</v>
      </c>
      <c r="B2924" t="s">
        <v>30389</v>
      </c>
      <c r="C2924">
        <v>1</v>
      </c>
      <c r="D2924">
        <v>40</v>
      </c>
      <c r="E2924">
        <v>3</v>
      </c>
      <c r="F2924">
        <v>65.75</v>
      </c>
      <c r="G2924">
        <v>63.78</v>
      </c>
    </row>
    <row r="2925" spans="1:7" x14ac:dyDescent="0.35">
      <c r="A2925" t="s">
        <v>26259</v>
      </c>
      <c r="B2925" t="s">
        <v>30390</v>
      </c>
      <c r="C2925">
        <v>6</v>
      </c>
      <c r="D2925">
        <v>16</v>
      </c>
      <c r="E2925">
        <v>0.75</v>
      </c>
      <c r="F2925">
        <v>6.5</v>
      </c>
      <c r="G2925">
        <v>6.5</v>
      </c>
    </row>
    <row r="2926" spans="1:7" x14ac:dyDescent="0.35">
      <c r="A2926" t="s">
        <v>26260</v>
      </c>
      <c r="B2926" t="s">
        <v>30391</v>
      </c>
      <c r="C2926">
        <v>6</v>
      </c>
      <c r="D2926">
        <v>16</v>
      </c>
      <c r="E2926">
        <v>0.75</v>
      </c>
      <c r="F2926">
        <v>6.5</v>
      </c>
      <c r="G2926">
        <v>6.5</v>
      </c>
    </row>
    <row r="2927" spans="1:7" x14ac:dyDescent="0.35">
      <c r="A2927" t="s">
        <v>26261</v>
      </c>
      <c r="B2927" t="s">
        <v>30392</v>
      </c>
      <c r="C2927">
        <v>12</v>
      </c>
      <c r="D2927">
        <v>41</v>
      </c>
      <c r="E2927">
        <v>0.5</v>
      </c>
      <c r="F2927">
        <v>5.85</v>
      </c>
      <c r="G2927">
        <v>5.67</v>
      </c>
    </row>
    <row r="2928" spans="1:7" x14ac:dyDescent="0.35">
      <c r="A2928" t="s">
        <v>26262</v>
      </c>
      <c r="B2928" t="s">
        <v>30393</v>
      </c>
      <c r="C2928">
        <v>6</v>
      </c>
      <c r="D2928">
        <v>41.4</v>
      </c>
      <c r="E2928">
        <v>0.7</v>
      </c>
      <c r="F2928">
        <v>11.55</v>
      </c>
      <c r="G2928">
        <v>11.2</v>
      </c>
    </row>
    <row r="2929" spans="1:7" x14ac:dyDescent="0.35">
      <c r="A2929" t="s">
        <v>26263</v>
      </c>
      <c r="B2929" t="s">
        <v>30394</v>
      </c>
      <c r="C2929">
        <v>6</v>
      </c>
      <c r="D2929">
        <v>14.5</v>
      </c>
      <c r="E2929">
        <v>0.7</v>
      </c>
      <c r="F2929">
        <v>4</v>
      </c>
      <c r="G2929">
        <v>4</v>
      </c>
    </row>
    <row r="2930" spans="1:7" x14ac:dyDescent="0.35">
      <c r="A2930" t="s">
        <v>26264</v>
      </c>
      <c r="B2930" t="s">
        <v>30395</v>
      </c>
      <c r="C2930">
        <v>6</v>
      </c>
      <c r="D2930">
        <v>14.5</v>
      </c>
      <c r="E2930">
        <v>0.7</v>
      </c>
      <c r="F2930">
        <v>4</v>
      </c>
      <c r="G2930">
        <v>4</v>
      </c>
    </row>
    <row r="2931" spans="1:7" x14ac:dyDescent="0.35">
      <c r="A2931" t="s">
        <v>26265</v>
      </c>
      <c r="B2931" t="s">
        <v>30396</v>
      </c>
      <c r="C2931">
        <v>6</v>
      </c>
      <c r="D2931">
        <v>14.5</v>
      </c>
      <c r="E2931">
        <v>0.7</v>
      </c>
      <c r="F2931">
        <v>4.95</v>
      </c>
      <c r="G2931">
        <v>4.8</v>
      </c>
    </row>
    <row r="2932" spans="1:7" x14ac:dyDescent="0.35">
      <c r="A2932" t="s">
        <v>26266</v>
      </c>
      <c r="B2932" t="s">
        <v>30397</v>
      </c>
      <c r="C2932">
        <v>6</v>
      </c>
      <c r="D2932">
        <v>46.4</v>
      </c>
      <c r="E2932">
        <v>0.7</v>
      </c>
      <c r="F2932">
        <v>40.950000000000003</v>
      </c>
      <c r="G2932">
        <v>39.72</v>
      </c>
    </row>
    <row r="2933" spans="1:7" x14ac:dyDescent="0.35">
      <c r="A2933" t="s">
        <v>26267</v>
      </c>
      <c r="B2933" t="s">
        <v>30398</v>
      </c>
      <c r="C2933">
        <v>6</v>
      </c>
      <c r="D2933">
        <v>40</v>
      </c>
      <c r="E2933">
        <v>0.7</v>
      </c>
      <c r="F2933">
        <v>33.85</v>
      </c>
      <c r="G2933">
        <v>32.83</v>
      </c>
    </row>
    <row r="2934" spans="1:7" x14ac:dyDescent="0.35">
      <c r="A2934" t="s">
        <v>26268</v>
      </c>
      <c r="B2934" t="s">
        <v>30399</v>
      </c>
      <c r="C2934">
        <v>6</v>
      </c>
      <c r="D2934">
        <v>45</v>
      </c>
      <c r="E2934">
        <v>0.7</v>
      </c>
      <c r="F2934">
        <v>24.15</v>
      </c>
      <c r="G2934">
        <v>23.43</v>
      </c>
    </row>
    <row r="2935" spans="1:7" x14ac:dyDescent="0.35">
      <c r="A2935" t="s">
        <v>26269</v>
      </c>
      <c r="B2935" t="s">
        <v>30400</v>
      </c>
      <c r="C2935">
        <v>6</v>
      </c>
      <c r="D2935">
        <v>40</v>
      </c>
      <c r="E2935">
        <v>0.7</v>
      </c>
      <c r="F2935">
        <v>26.25</v>
      </c>
      <c r="G2935">
        <v>24.94</v>
      </c>
    </row>
    <row r="2936" spans="1:7" x14ac:dyDescent="0.35">
      <c r="A2936" t="s">
        <v>26270</v>
      </c>
      <c r="B2936" t="s">
        <v>30401</v>
      </c>
      <c r="C2936">
        <v>6</v>
      </c>
      <c r="D2936">
        <v>46.7</v>
      </c>
      <c r="E2936">
        <v>0.7</v>
      </c>
      <c r="F2936">
        <v>44.75</v>
      </c>
      <c r="G2936">
        <v>42.51</v>
      </c>
    </row>
    <row r="2937" spans="1:7" x14ac:dyDescent="0.35">
      <c r="A2937" t="s">
        <v>26271</v>
      </c>
      <c r="B2937" t="s">
        <v>30402</v>
      </c>
      <c r="C2937">
        <v>6</v>
      </c>
      <c r="D2937">
        <v>44.2</v>
      </c>
      <c r="E2937">
        <v>0.7</v>
      </c>
      <c r="F2937">
        <v>40.950000000000003</v>
      </c>
      <c r="G2937">
        <v>39.72</v>
      </c>
    </row>
    <row r="2938" spans="1:7" x14ac:dyDescent="0.35">
      <c r="A2938" t="s">
        <v>26272</v>
      </c>
      <c r="B2938" t="s">
        <v>30403</v>
      </c>
      <c r="C2938">
        <v>6</v>
      </c>
      <c r="D2938">
        <v>40</v>
      </c>
      <c r="E2938">
        <v>0.7</v>
      </c>
      <c r="F2938">
        <v>6.5</v>
      </c>
      <c r="G2938">
        <v>6.5</v>
      </c>
    </row>
    <row r="2939" spans="1:7" x14ac:dyDescent="0.35">
      <c r="A2939" t="s">
        <v>26273</v>
      </c>
      <c r="B2939" t="s">
        <v>30404</v>
      </c>
      <c r="C2939">
        <v>6</v>
      </c>
      <c r="D2939">
        <v>40</v>
      </c>
      <c r="E2939">
        <v>0.7</v>
      </c>
      <c r="F2939">
        <v>6.55</v>
      </c>
      <c r="G2939">
        <v>6.22</v>
      </c>
    </row>
    <row r="2940" spans="1:7" x14ac:dyDescent="0.35">
      <c r="A2940" t="s">
        <v>26274</v>
      </c>
      <c r="B2940" t="s">
        <v>30405</v>
      </c>
      <c r="C2940">
        <v>6</v>
      </c>
      <c r="D2940">
        <v>37.5</v>
      </c>
      <c r="E2940">
        <v>0.7</v>
      </c>
      <c r="F2940">
        <v>6.55</v>
      </c>
      <c r="G2940">
        <v>6.22</v>
      </c>
    </row>
    <row r="2941" spans="1:7" x14ac:dyDescent="0.35">
      <c r="A2941" t="s">
        <v>26275</v>
      </c>
      <c r="B2941" t="s">
        <v>30406</v>
      </c>
      <c r="C2941">
        <v>6</v>
      </c>
      <c r="D2941">
        <v>45.2</v>
      </c>
      <c r="E2941">
        <v>0.7</v>
      </c>
      <c r="F2941">
        <v>19.649999999999999</v>
      </c>
      <c r="G2941">
        <v>19.059999999999999</v>
      </c>
    </row>
    <row r="2942" spans="1:7" x14ac:dyDescent="0.35">
      <c r="A2942" t="s">
        <v>26276</v>
      </c>
      <c r="B2942" t="s">
        <v>30407</v>
      </c>
      <c r="C2942">
        <v>6</v>
      </c>
      <c r="D2942">
        <v>44</v>
      </c>
      <c r="E2942">
        <v>0.7</v>
      </c>
      <c r="F2942">
        <v>18.45</v>
      </c>
      <c r="G2942">
        <v>17.899999999999999</v>
      </c>
    </row>
    <row r="2943" spans="1:7" x14ac:dyDescent="0.35">
      <c r="A2943" t="s">
        <v>26277</v>
      </c>
      <c r="B2943" t="s">
        <v>30408</v>
      </c>
      <c r="C2943">
        <v>6</v>
      </c>
      <c r="D2943">
        <v>32.5</v>
      </c>
      <c r="E2943">
        <v>0.7</v>
      </c>
      <c r="F2943">
        <v>18.45</v>
      </c>
      <c r="G2943">
        <v>17.53</v>
      </c>
    </row>
    <row r="2944" spans="1:7" x14ac:dyDescent="0.35">
      <c r="A2944" t="s">
        <v>26278</v>
      </c>
      <c r="B2944" t="s">
        <v>30409</v>
      </c>
      <c r="C2944">
        <v>12</v>
      </c>
      <c r="D2944">
        <v>40</v>
      </c>
      <c r="E2944">
        <v>0.7</v>
      </c>
      <c r="F2944">
        <v>6.45</v>
      </c>
      <c r="G2944">
        <v>6.26</v>
      </c>
    </row>
    <row r="2945" spans="1:7" x14ac:dyDescent="0.35">
      <c r="A2945" t="s">
        <v>26279</v>
      </c>
      <c r="B2945" t="s">
        <v>30410</v>
      </c>
      <c r="C2945">
        <v>6</v>
      </c>
      <c r="D2945">
        <v>40</v>
      </c>
      <c r="E2945">
        <v>0.7</v>
      </c>
      <c r="F2945">
        <v>6.65</v>
      </c>
      <c r="G2945">
        <v>6.45</v>
      </c>
    </row>
    <row r="2946" spans="1:7" x14ac:dyDescent="0.35">
      <c r="A2946" t="s">
        <v>26280</v>
      </c>
      <c r="B2946" t="s">
        <v>30411</v>
      </c>
      <c r="C2946">
        <v>6</v>
      </c>
      <c r="D2946">
        <v>30</v>
      </c>
      <c r="E2946">
        <v>0.7</v>
      </c>
      <c r="F2946">
        <v>7.35</v>
      </c>
      <c r="G2946">
        <v>6.98</v>
      </c>
    </row>
    <row r="2947" spans="1:7" x14ac:dyDescent="0.35">
      <c r="A2947" t="s">
        <v>26281</v>
      </c>
      <c r="B2947" t="s">
        <v>30412</v>
      </c>
      <c r="C2947">
        <v>6</v>
      </c>
      <c r="D2947">
        <v>58</v>
      </c>
      <c r="E2947">
        <v>0.7</v>
      </c>
      <c r="F2947">
        <v>122.85</v>
      </c>
      <c r="G2947">
        <v>119.16</v>
      </c>
    </row>
    <row r="2948" spans="1:7" x14ac:dyDescent="0.35">
      <c r="A2948" t="s">
        <v>26282</v>
      </c>
      <c r="B2948" t="s">
        <v>30413</v>
      </c>
      <c r="C2948">
        <v>6</v>
      </c>
      <c r="D2948">
        <v>43</v>
      </c>
      <c r="E2948">
        <v>0.7</v>
      </c>
      <c r="F2948">
        <v>39.85</v>
      </c>
      <c r="G2948">
        <v>38.65</v>
      </c>
    </row>
    <row r="2949" spans="1:7" x14ac:dyDescent="0.35">
      <c r="A2949" t="s">
        <v>26283</v>
      </c>
      <c r="B2949" t="s">
        <v>30414</v>
      </c>
      <c r="C2949">
        <v>6</v>
      </c>
      <c r="D2949">
        <v>43</v>
      </c>
      <c r="E2949">
        <v>0.7</v>
      </c>
      <c r="F2949">
        <v>52.85</v>
      </c>
      <c r="G2949">
        <v>51.26</v>
      </c>
    </row>
    <row r="2950" spans="1:7" x14ac:dyDescent="0.35">
      <c r="A2950" t="s">
        <v>26284</v>
      </c>
      <c r="B2950" t="s">
        <v>30415</v>
      </c>
      <c r="C2950">
        <v>6</v>
      </c>
      <c r="D2950">
        <v>42</v>
      </c>
      <c r="E2950">
        <v>0.7</v>
      </c>
      <c r="F2950">
        <v>14.25</v>
      </c>
      <c r="G2950">
        <v>13.82</v>
      </c>
    </row>
    <row r="2951" spans="1:7" x14ac:dyDescent="0.35">
      <c r="A2951" t="s">
        <v>26285</v>
      </c>
      <c r="B2951" t="s">
        <v>30416</v>
      </c>
      <c r="C2951">
        <v>6</v>
      </c>
      <c r="D2951">
        <v>40</v>
      </c>
      <c r="E2951">
        <v>0.7</v>
      </c>
      <c r="F2951">
        <v>11.95</v>
      </c>
      <c r="G2951">
        <v>11.59</v>
      </c>
    </row>
    <row r="2952" spans="1:7" x14ac:dyDescent="0.35">
      <c r="A2952" t="s">
        <v>26286</v>
      </c>
      <c r="B2952" t="s">
        <v>30417</v>
      </c>
      <c r="C2952">
        <v>6</v>
      </c>
      <c r="D2952">
        <v>40</v>
      </c>
      <c r="E2952">
        <v>0.7</v>
      </c>
      <c r="F2952">
        <v>12.15</v>
      </c>
      <c r="G2952">
        <v>11.79</v>
      </c>
    </row>
    <row r="2953" spans="1:7" x14ac:dyDescent="0.35">
      <c r="A2953" t="s">
        <v>26287</v>
      </c>
      <c r="B2953" t="s">
        <v>30418</v>
      </c>
      <c r="C2953">
        <v>6</v>
      </c>
      <c r="D2953">
        <v>40</v>
      </c>
      <c r="E2953">
        <v>0.7</v>
      </c>
      <c r="F2953">
        <v>12.15</v>
      </c>
      <c r="G2953">
        <v>11.79</v>
      </c>
    </row>
    <row r="2954" spans="1:7" x14ac:dyDescent="0.35">
      <c r="A2954" t="s">
        <v>26288</v>
      </c>
      <c r="B2954" t="s">
        <v>30419</v>
      </c>
      <c r="C2954">
        <v>12</v>
      </c>
      <c r="D2954">
        <v>42.5</v>
      </c>
      <c r="E2954">
        <v>0.5</v>
      </c>
      <c r="F2954">
        <v>19.350000000000001</v>
      </c>
      <c r="G2954">
        <v>18.77</v>
      </c>
    </row>
    <row r="2955" spans="1:7" x14ac:dyDescent="0.35">
      <c r="A2955" t="s">
        <v>26289</v>
      </c>
      <c r="B2955" t="s">
        <v>30420</v>
      </c>
      <c r="C2955">
        <v>12</v>
      </c>
      <c r="D2955">
        <v>43</v>
      </c>
      <c r="E2955">
        <v>0.7</v>
      </c>
      <c r="F2955">
        <v>12.65</v>
      </c>
      <c r="G2955">
        <v>12.27</v>
      </c>
    </row>
    <row r="2956" spans="1:7" x14ac:dyDescent="0.35">
      <c r="A2956" t="s">
        <v>26290</v>
      </c>
      <c r="B2956" t="s">
        <v>30421</v>
      </c>
      <c r="C2956">
        <v>12</v>
      </c>
      <c r="D2956">
        <v>43</v>
      </c>
      <c r="E2956">
        <v>0.7</v>
      </c>
      <c r="F2956">
        <v>12.65</v>
      </c>
      <c r="G2956">
        <v>12.27</v>
      </c>
    </row>
    <row r="2957" spans="1:7" x14ac:dyDescent="0.35">
      <c r="A2957" t="s">
        <v>26291</v>
      </c>
      <c r="B2957" t="s">
        <v>30422</v>
      </c>
      <c r="C2957">
        <v>12</v>
      </c>
      <c r="D2957">
        <v>42.5</v>
      </c>
      <c r="E2957">
        <v>0.5</v>
      </c>
      <c r="F2957">
        <v>16.350000000000001</v>
      </c>
      <c r="G2957">
        <v>15.86</v>
      </c>
    </row>
    <row r="2958" spans="1:7" x14ac:dyDescent="0.35">
      <c r="A2958" t="s">
        <v>26292</v>
      </c>
      <c r="B2958" t="s">
        <v>30423</v>
      </c>
      <c r="C2958">
        <v>12</v>
      </c>
      <c r="D2958">
        <v>42.5</v>
      </c>
      <c r="E2958">
        <v>0.5</v>
      </c>
      <c r="F2958">
        <v>15</v>
      </c>
      <c r="G2958">
        <v>15</v>
      </c>
    </row>
    <row r="2959" spans="1:7" x14ac:dyDescent="0.35">
      <c r="A2959" t="s">
        <v>26293</v>
      </c>
      <c r="B2959" t="s">
        <v>30424</v>
      </c>
      <c r="C2959">
        <v>12</v>
      </c>
      <c r="D2959">
        <v>44</v>
      </c>
      <c r="E2959">
        <v>0.7</v>
      </c>
      <c r="F2959">
        <v>10.5</v>
      </c>
      <c r="G2959">
        <v>10.5</v>
      </c>
    </row>
    <row r="2960" spans="1:7" x14ac:dyDescent="0.35">
      <c r="A2960" t="s">
        <v>26294</v>
      </c>
      <c r="B2960" t="s">
        <v>30424</v>
      </c>
      <c r="C2960">
        <v>6</v>
      </c>
      <c r="D2960">
        <v>44</v>
      </c>
      <c r="E2960">
        <v>0.7</v>
      </c>
      <c r="F2960">
        <v>9.35</v>
      </c>
      <c r="G2960">
        <v>9.07</v>
      </c>
    </row>
    <row r="2961" spans="1:7" x14ac:dyDescent="0.35">
      <c r="A2961" t="s">
        <v>26295</v>
      </c>
      <c r="B2961" t="s">
        <v>30425</v>
      </c>
      <c r="C2961">
        <v>6</v>
      </c>
      <c r="D2961">
        <v>40</v>
      </c>
      <c r="E2961">
        <v>0.7</v>
      </c>
      <c r="F2961">
        <v>7.65</v>
      </c>
      <c r="G2961">
        <v>7.27</v>
      </c>
    </row>
    <row r="2962" spans="1:7" x14ac:dyDescent="0.35">
      <c r="A2962" t="s">
        <v>26296</v>
      </c>
      <c r="B2962" t="s">
        <v>30426</v>
      </c>
      <c r="C2962">
        <v>12</v>
      </c>
      <c r="D2962">
        <v>40</v>
      </c>
      <c r="E2962">
        <v>0.7</v>
      </c>
      <c r="F2962">
        <v>3.45</v>
      </c>
      <c r="G2962">
        <v>3.28</v>
      </c>
    </row>
    <row r="2963" spans="1:7" x14ac:dyDescent="0.35">
      <c r="A2963" t="s">
        <v>26297</v>
      </c>
      <c r="B2963" t="s">
        <v>30427</v>
      </c>
      <c r="C2963">
        <v>6</v>
      </c>
      <c r="D2963">
        <v>40</v>
      </c>
      <c r="E2963">
        <v>0.5</v>
      </c>
      <c r="F2963">
        <v>19.75</v>
      </c>
      <c r="G2963">
        <v>19.16</v>
      </c>
    </row>
    <row r="2964" spans="1:7" x14ac:dyDescent="0.35">
      <c r="A2964" t="s">
        <v>26298</v>
      </c>
      <c r="B2964" t="s">
        <v>30428</v>
      </c>
      <c r="C2964">
        <v>6</v>
      </c>
      <c r="D2964">
        <v>20</v>
      </c>
      <c r="E2964">
        <v>0.75</v>
      </c>
      <c r="F2964">
        <v>13.45</v>
      </c>
      <c r="G2964">
        <v>13.05</v>
      </c>
    </row>
    <row r="2965" spans="1:7" x14ac:dyDescent="0.35">
      <c r="A2965" t="s">
        <v>26299</v>
      </c>
      <c r="B2965" t="s">
        <v>30429</v>
      </c>
      <c r="C2965">
        <v>6</v>
      </c>
      <c r="D2965">
        <v>20</v>
      </c>
      <c r="E2965">
        <v>0.75</v>
      </c>
      <c r="F2965">
        <v>26.15</v>
      </c>
      <c r="G2965">
        <v>25.37</v>
      </c>
    </row>
    <row r="2966" spans="1:7" x14ac:dyDescent="0.35">
      <c r="A2966" t="s">
        <v>26300</v>
      </c>
      <c r="B2966" t="s">
        <v>30430</v>
      </c>
      <c r="C2966">
        <v>6</v>
      </c>
      <c r="D2966">
        <v>21</v>
      </c>
      <c r="E2966">
        <v>0.75</v>
      </c>
      <c r="F2966">
        <v>36.549999999999997</v>
      </c>
      <c r="G2966">
        <v>35.450000000000003</v>
      </c>
    </row>
    <row r="2967" spans="1:7" x14ac:dyDescent="0.35">
      <c r="A2967" t="s">
        <v>26301</v>
      </c>
      <c r="B2967" t="s">
        <v>30431</v>
      </c>
      <c r="C2967">
        <v>6</v>
      </c>
      <c r="D2967">
        <v>18</v>
      </c>
      <c r="E2967">
        <v>0.75</v>
      </c>
      <c r="F2967">
        <v>7.95</v>
      </c>
      <c r="G2967">
        <v>7.71</v>
      </c>
    </row>
    <row r="2968" spans="1:7" x14ac:dyDescent="0.35">
      <c r="A2968" t="s">
        <v>26302</v>
      </c>
      <c r="B2968" t="s">
        <v>30432</v>
      </c>
      <c r="C2968">
        <v>6</v>
      </c>
      <c r="D2968">
        <v>17</v>
      </c>
      <c r="E2968">
        <v>0.75</v>
      </c>
      <c r="F2968">
        <v>6</v>
      </c>
      <c r="G2968">
        <v>6</v>
      </c>
    </row>
    <row r="2969" spans="1:7" x14ac:dyDescent="0.35">
      <c r="A2969" t="s">
        <v>26303</v>
      </c>
      <c r="B2969" t="s">
        <v>30433</v>
      </c>
      <c r="C2969">
        <v>6</v>
      </c>
      <c r="D2969">
        <v>40</v>
      </c>
      <c r="E2969">
        <v>0.7</v>
      </c>
      <c r="F2969">
        <v>17</v>
      </c>
      <c r="G2969">
        <v>17</v>
      </c>
    </row>
    <row r="2970" spans="1:7" x14ac:dyDescent="0.35">
      <c r="A2970" t="s">
        <v>26304</v>
      </c>
      <c r="B2970" t="s">
        <v>30434</v>
      </c>
      <c r="C2970">
        <v>6</v>
      </c>
      <c r="D2970">
        <v>40</v>
      </c>
      <c r="E2970">
        <v>0.7</v>
      </c>
      <c r="F2970">
        <v>16.5</v>
      </c>
      <c r="G2970">
        <v>16.5</v>
      </c>
    </row>
    <row r="2971" spans="1:7" x14ac:dyDescent="0.35">
      <c r="A2971" t="s">
        <v>26305</v>
      </c>
      <c r="B2971" t="s">
        <v>30435</v>
      </c>
      <c r="C2971">
        <v>6</v>
      </c>
      <c r="D2971">
        <v>47</v>
      </c>
      <c r="E2971">
        <v>0.7</v>
      </c>
      <c r="F2971">
        <v>22.5</v>
      </c>
      <c r="G2971">
        <v>22.5</v>
      </c>
    </row>
    <row r="2972" spans="1:7" x14ac:dyDescent="0.35">
      <c r="A2972" t="s">
        <v>26306</v>
      </c>
      <c r="B2972" t="s">
        <v>30436</v>
      </c>
      <c r="C2972">
        <v>6</v>
      </c>
      <c r="D2972">
        <v>47</v>
      </c>
      <c r="E2972">
        <v>0.7</v>
      </c>
      <c r="F2972">
        <v>22.65</v>
      </c>
      <c r="G2972">
        <v>21.97</v>
      </c>
    </row>
    <row r="2973" spans="1:7" x14ac:dyDescent="0.35">
      <c r="A2973" t="s">
        <v>26307</v>
      </c>
      <c r="B2973" t="s">
        <v>30437</v>
      </c>
      <c r="C2973">
        <v>6</v>
      </c>
      <c r="D2973">
        <v>50</v>
      </c>
      <c r="E2973">
        <v>0.7</v>
      </c>
      <c r="F2973">
        <v>29</v>
      </c>
      <c r="G2973">
        <v>29</v>
      </c>
    </row>
    <row r="2974" spans="1:7" x14ac:dyDescent="0.35">
      <c r="A2974" t="s">
        <v>26308</v>
      </c>
      <c r="B2974" t="s">
        <v>30438</v>
      </c>
      <c r="C2974">
        <v>6</v>
      </c>
      <c r="D2974">
        <v>50</v>
      </c>
      <c r="E2974">
        <v>0.7</v>
      </c>
      <c r="F2974">
        <v>21.95</v>
      </c>
      <c r="G2974">
        <v>21.29</v>
      </c>
    </row>
    <row r="2975" spans="1:7" x14ac:dyDescent="0.35">
      <c r="A2975" t="s">
        <v>26309</v>
      </c>
      <c r="B2975" t="s">
        <v>30439</v>
      </c>
      <c r="C2975">
        <v>6</v>
      </c>
      <c r="D2975">
        <v>40</v>
      </c>
      <c r="E2975">
        <v>0.7</v>
      </c>
      <c r="F2975">
        <v>37.049999999999997</v>
      </c>
      <c r="G2975">
        <v>35.94</v>
      </c>
    </row>
    <row r="2976" spans="1:7" x14ac:dyDescent="0.35">
      <c r="A2976" t="s">
        <v>26310</v>
      </c>
      <c r="B2976" t="s">
        <v>30440</v>
      </c>
      <c r="C2976">
        <v>6</v>
      </c>
      <c r="D2976">
        <v>44</v>
      </c>
      <c r="E2976">
        <v>0.7</v>
      </c>
      <c r="F2976">
        <v>14.25</v>
      </c>
      <c r="G2976">
        <v>13.82</v>
      </c>
    </row>
    <row r="2977" spans="1:7" x14ac:dyDescent="0.35">
      <c r="A2977" t="s">
        <v>26311</v>
      </c>
      <c r="B2977" t="s">
        <v>30441</v>
      </c>
      <c r="C2977">
        <v>12</v>
      </c>
      <c r="D2977">
        <v>43</v>
      </c>
      <c r="E2977">
        <v>1</v>
      </c>
      <c r="F2977">
        <v>17.5</v>
      </c>
      <c r="G2977">
        <v>17.5</v>
      </c>
    </row>
    <row r="2978" spans="1:7" x14ac:dyDescent="0.35">
      <c r="A2978" t="s">
        <v>26312</v>
      </c>
      <c r="B2978" t="s">
        <v>30442</v>
      </c>
      <c r="C2978">
        <v>6</v>
      </c>
      <c r="D2978">
        <v>37.5</v>
      </c>
      <c r="E2978">
        <v>0.7</v>
      </c>
      <c r="F2978">
        <v>5.55</v>
      </c>
      <c r="G2978">
        <v>5.38</v>
      </c>
    </row>
    <row r="2979" spans="1:7" x14ac:dyDescent="0.35">
      <c r="A2979" t="s">
        <v>26313</v>
      </c>
      <c r="B2979" t="s">
        <v>30443</v>
      </c>
      <c r="C2979">
        <v>6</v>
      </c>
      <c r="D2979">
        <v>40</v>
      </c>
      <c r="E2979">
        <v>0.7</v>
      </c>
      <c r="F2979">
        <v>25.75</v>
      </c>
      <c r="G2979">
        <v>24.98</v>
      </c>
    </row>
    <row r="2980" spans="1:7" x14ac:dyDescent="0.35">
      <c r="A2980" t="s">
        <v>26314</v>
      </c>
      <c r="B2980" t="s">
        <v>30444</v>
      </c>
      <c r="C2980">
        <v>6</v>
      </c>
      <c r="D2980">
        <v>40</v>
      </c>
      <c r="E2980">
        <v>0.7</v>
      </c>
      <c r="F2980">
        <v>27.25</v>
      </c>
      <c r="G2980">
        <v>25.89</v>
      </c>
    </row>
    <row r="2981" spans="1:7" x14ac:dyDescent="0.35">
      <c r="A2981" t="s">
        <v>26315</v>
      </c>
      <c r="B2981" t="s">
        <v>30445</v>
      </c>
      <c r="C2981">
        <v>6</v>
      </c>
      <c r="D2981">
        <v>40</v>
      </c>
      <c r="E2981">
        <v>0.7</v>
      </c>
      <c r="F2981">
        <v>34.75</v>
      </c>
      <c r="G2981">
        <v>33.71</v>
      </c>
    </row>
    <row r="2982" spans="1:7" x14ac:dyDescent="0.35">
      <c r="A2982" t="s">
        <v>26316</v>
      </c>
      <c r="B2982" t="s">
        <v>30446</v>
      </c>
      <c r="C2982">
        <v>6</v>
      </c>
      <c r="D2982">
        <v>40</v>
      </c>
      <c r="E2982">
        <v>0.7</v>
      </c>
      <c r="F2982">
        <v>27.25</v>
      </c>
      <c r="G2982">
        <v>26.43</v>
      </c>
    </row>
    <row r="2983" spans="1:7" x14ac:dyDescent="0.35">
      <c r="A2983" t="s">
        <v>26317</v>
      </c>
      <c r="B2983" t="s">
        <v>30447</v>
      </c>
      <c r="C2983">
        <v>6</v>
      </c>
      <c r="D2983">
        <v>40</v>
      </c>
      <c r="E2983">
        <v>0.7</v>
      </c>
      <c r="F2983">
        <v>27.25</v>
      </c>
      <c r="G2983">
        <v>26.43</v>
      </c>
    </row>
    <row r="2984" spans="1:7" x14ac:dyDescent="0.35">
      <c r="A2984" t="s">
        <v>26318</v>
      </c>
      <c r="B2984" t="s">
        <v>30448</v>
      </c>
      <c r="C2984">
        <v>6</v>
      </c>
      <c r="D2984">
        <v>40</v>
      </c>
      <c r="E2984">
        <v>0.7</v>
      </c>
      <c r="F2984">
        <v>29.05</v>
      </c>
      <c r="G2984">
        <v>28.18</v>
      </c>
    </row>
    <row r="2985" spans="1:7" x14ac:dyDescent="0.35">
      <c r="A2985" t="s">
        <v>26319</v>
      </c>
      <c r="B2985" t="s">
        <v>30449</v>
      </c>
      <c r="C2985">
        <v>6</v>
      </c>
      <c r="D2985">
        <v>40</v>
      </c>
      <c r="E2985">
        <v>0.7</v>
      </c>
      <c r="F2985">
        <v>28.45</v>
      </c>
      <c r="G2985">
        <v>27.6</v>
      </c>
    </row>
    <row r="2986" spans="1:7" x14ac:dyDescent="0.35">
      <c r="A2986" t="s">
        <v>26320</v>
      </c>
      <c r="B2986" t="s">
        <v>30450</v>
      </c>
      <c r="C2986">
        <v>6</v>
      </c>
      <c r="D2986">
        <v>40</v>
      </c>
      <c r="E2986">
        <v>0.7</v>
      </c>
      <c r="F2986">
        <v>27.25</v>
      </c>
      <c r="G2986">
        <v>26.43</v>
      </c>
    </row>
    <row r="2987" spans="1:7" x14ac:dyDescent="0.35">
      <c r="A2987" t="s">
        <v>26321</v>
      </c>
      <c r="B2987" t="s">
        <v>30451</v>
      </c>
      <c r="C2987">
        <v>12</v>
      </c>
      <c r="D2987">
        <v>42.8</v>
      </c>
      <c r="E2987">
        <v>0.7</v>
      </c>
      <c r="F2987">
        <v>12.45</v>
      </c>
      <c r="G2987">
        <v>12.08</v>
      </c>
    </row>
    <row r="2988" spans="1:7" x14ac:dyDescent="0.35">
      <c r="A2988" t="s">
        <v>26322</v>
      </c>
      <c r="B2988" t="s">
        <v>30452</v>
      </c>
      <c r="C2988">
        <v>6</v>
      </c>
      <c r="D2988">
        <v>16</v>
      </c>
      <c r="E2988">
        <v>0.7</v>
      </c>
      <c r="F2988">
        <v>4</v>
      </c>
      <c r="G2988">
        <v>4</v>
      </c>
    </row>
    <row r="2989" spans="1:7" x14ac:dyDescent="0.35">
      <c r="A2989" t="s">
        <v>26323</v>
      </c>
      <c r="B2989" t="s">
        <v>30453</v>
      </c>
      <c r="C2989">
        <v>6</v>
      </c>
      <c r="D2989">
        <v>16</v>
      </c>
      <c r="E2989">
        <v>0.7</v>
      </c>
      <c r="F2989">
        <v>5.55</v>
      </c>
      <c r="G2989">
        <v>5.38</v>
      </c>
    </row>
    <row r="2990" spans="1:7" x14ac:dyDescent="0.35">
      <c r="A2990" t="s">
        <v>26324</v>
      </c>
      <c r="B2990" t="s">
        <v>30454</v>
      </c>
      <c r="C2990">
        <v>6</v>
      </c>
      <c r="D2990">
        <v>37.5</v>
      </c>
      <c r="E2990">
        <v>0.7</v>
      </c>
      <c r="F2990">
        <v>4.1500000000000004</v>
      </c>
      <c r="G2990">
        <v>4.03</v>
      </c>
    </row>
    <row r="2991" spans="1:7" x14ac:dyDescent="0.35">
      <c r="A2991" t="s">
        <v>26325</v>
      </c>
      <c r="B2991" t="s">
        <v>30455</v>
      </c>
      <c r="C2991">
        <v>6</v>
      </c>
      <c r="D2991">
        <v>40</v>
      </c>
      <c r="E2991">
        <v>0.7</v>
      </c>
      <c r="F2991">
        <v>4.75</v>
      </c>
      <c r="G2991">
        <v>4.6100000000000003</v>
      </c>
    </row>
    <row r="2992" spans="1:7" x14ac:dyDescent="0.35">
      <c r="A2992" t="s">
        <v>26326</v>
      </c>
      <c r="B2992" t="s">
        <v>30456</v>
      </c>
      <c r="C2992">
        <v>12</v>
      </c>
      <c r="D2992">
        <v>40</v>
      </c>
      <c r="E2992">
        <v>1</v>
      </c>
      <c r="F2992">
        <v>19.95</v>
      </c>
      <c r="G2992">
        <v>19.350000000000001</v>
      </c>
    </row>
    <row r="2993" spans="1:7" x14ac:dyDescent="0.35">
      <c r="A2993" t="s">
        <v>26327</v>
      </c>
      <c r="B2993" t="s">
        <v>30457</v>
      </c>
      <c r="C2993">
        <v>12</v>
      </c>
      <c r="D2993">
        <v>40</v>
      </c>
      <c r="E2993">
        <v>1</v>
      </c>
      <c r="F2993">
        <v>19.95</v>
      </c>
      <c r="G2993">
        <v>19.350000000000001</v>
      </c>
    </row>
    <row r="2994" spans="1:7" x14ac:dyDescent="0.35">
      <c r="A2994" t="s">
        <v>26328</v>
      </c>
      <c r="B2994" t="s">
        <v>30458</v>
      </c>
      <c r="C2994">
        <v>6</v>
      </c>
      <c r="D2994">
        <v>46</v>
      </c>
      <c r="E2994">
        <v>0.7</v>
      </c>
      <c r="F2994">
        <v>13.75</v>
      </c>
      <c r="G2994">
        <v>13.34</v>
      </c>
    </row>
    <row r="2995" spans="1:7" x14ac:dyDescent="0.35">
      <c r="A2995" t="s">
        <v>26329</v>
      </c>
      <c r="B2995" t="s">
        <v>30459</v>
      </c>
      <c r="C2995">
        <v>6</v>
      </c>
      <c r="D2995">
        <v>40</v>
      </c>
      <c r="E2995">
        <v>0.7</v>
      </c>
      <c r="F2995">
        <v>16.45</v>
      </c>
      <c r="G2995">
        <v>15.96</v>
      </c>
    </row>
    <row r="2996" spans="1:7" x14ac:dyDescent="0.35">
      <c r="A2996" t="s">
        <v>26330</v>
      </c>
      <c r="B2996" t="s">
        <v>30460</v>
      </c>
      <c r="C2996">
        <v>6</v>
      </c>
      <c r="D2996">
        <v>46</v>
      </c>
      <c r="E2996">
        <v>0.7</v>
      </c>
      <c r="F2996">
        <v>46.45</v>
      </c>
      <c r="G2996">
        <v>45.06</v>
      </c>
    </row>
    <row r="2997" spans="1:7" x14ac:dyDescent="0.35">
      <c r="A2997" t="s">
        <v>26331</v>
      </c>
      <c r="B2997" t="s">
        <v>30461</v>
      </c>
      <c r="C2997">
        <v>6</v>
      </c>
      <c r="D2997">
        <v>53.8</v>
      </c>
      <c r="E2997">
        <v>0.7</v>
      </c>
      <c r="F2997">
        <v>72.45</v>
      </c>
      <c r="G2997">
        <v>68.83</v>
      </c>
    </row>
    <row r="2998" spans="1:7" x14ac:dyDescent="0.35">
      <c r="A2998" t="s">
        <v>26332</v>
      </c>
      <c r="B2998" t="s">
        <v>30462</v>
      </c>
      <c r="C2998">
        <v>6</v>
      </c>
      <c r="D2998">
        <v>46</v>
      </c>
      <c r="E2998">
        <v>0.7</v>
      </c>
      <c r="F2998">
        <v>80.349999999999994</v>
      </c>
      <c r="G2998">
        <v>77.94</v>
      </c>
    </row>
    <row r="2999" spans="1:7" x14ac:dyDescent="0.35">
      <c r="A2999" t="s">
        <v>26333</v>
      </c>
      <c r="B2999" t="s">
        <v>30463</v>
      </c>
      <c r="C2999">
        <v>6</v>
      </c>
      <c r="D2999">
        <v>54.2</v>
      </c>
      <c r="E2999">
        <v>0.7</v>
      </c>
      <c r="F2999">
        <v>101.65</v>
      </c>
      <c r="G2999">
        <v>96.57</v>
      </c>
    </row>
    <row r="3000" spans="1:7" x14ac:dyDescent="0.35">
      <c r="A3000" t="s">
        <v>26334</v>
      </c>
      <c r="B3000" t="s">
        <v>30464</v>
      </c>
      <c r="C3000">
        <v>3</v>
      </c>
      <c r="D3000">
        <v>46</v>
      </c>
      <c r="E3000">
        <v>0.7</v>
      </c>
      <c r="F3000">
        <v>329.75</v>
      </c>
      <c r="G3000">
        <v>319.86</v>
      </c>
    </row>
    <row r="3001" spans="1:7" x14ac:dyDescent="0.35">
      <c r="A3001" t="s">
        <v>26335</v>
      </c>
      <c r="B3001" t="s">
        <v>30465</v>
      </c>
      <c r="C3001">
        <v>6</v>
      </c>
      <c r="D3001">
        <v>46</v>
      </c>
      <c r="E3001">
        <v>0.7</v>
      </c>
      <c r="F3001">
        <v>24.15</v>
      </c>
      <c r="G3001">
        <v>23.43</v>
      </c>
    </row>
    <row r="3002" spans="1:7" x14ac:dyDescent="0.35">
      <c r="A3002" t="s">
        <v>26336</v>
      </c>
      <c r="B3002" t="s">
        <v>30466</v>
      </c>
      <c r="C3002">
        <v>12</v>
      </c>
      <c r="D3002">
        <v>40</v>
      </c>
      <c r="E3002">
        <v>0.7</v>
      </c>
      <c r="F3002">
        <v>3</v>
      </c>
      <c r="G3002">
        <v>3</v>
      </c>
    </row>
    <row r="3003" spans="1:7" x14ac:dyDescent="0.35">
      <c r="A3003" t="s">
        <v>26337</v>
      </c>
      <c r="B3003" t="s">
        <v>30466</v>
      </c>
      <c r="C3003">
        <v>6</v>
      </c>
      <c r="D3003">
        <v>40</v>
      </c>
      <c r="E3003">
        <v>0.7</v>
      </c>
      <c r="F3003">
        <v>4.25</v>
      </c>
      <c r="G3003">
        <v>4.12</v>
      </c>
    </row>
    <row r="3004" spans="1:7" x14ac:dyDescent="0.35">
      <c r="A3004" t="s">
        <v>26338</v>
      </c>
      <c r="B3004" t="s">
        <v>30467</v>
      </c>
      <c r="C3004">
        <v>6</v>
      </c>
      <c r="D3004">
        <v>40</v>
      </c>
      <c r="E3004">
        <v>0.7</v>
      </c>
      <c r="F3004">
        <v>24.5</v>
      </c>
      <c r="G3004">
        <v>24.5</v>
      </c>
    </row>
    <row r="3005" spans="1:7" x14ac:dyDescent="0.35">
      <c r="A3005" t="s">
        <v>26339</v>
      </c>
      <c r="B3005" t="s">
        <v>30468</v>
      </c>
      <c r="C3005">
        <v>6</v>
      </c>
      <c r="D3005">
        <v>40</v>
      </c>
      <c r="E3005">
        <v>0.7</v>
      </c>
      <c r="F3005">
        <v>5.75</v>
      </c>
      <c r="G3005">
        <v>5.58</v>
      </c>
    </row>
    <row r="3006" spans="1:7" x14ac:dyDescent="0.35">
      <c r="A3006" t="s">
        <v>26340</v>
      </c>
      <c r="B3006" t="s">
        <v>30469</v>
      </c>
      <c r="C3006">
        <v>12</v>
      </c>
      <c r="D3006">
        <v>20</v>
      </c>
      <c r="E3006">
        <v>0.5</v>
      </c>
      <c r="F3006">
        <v>8.5</v>
      </c>
      <c r="G3006">
        <v>8.5</v>
      </c>
    </row>
    <row r="3007" spans="1:7" x14ac:dyDescent="0.35">
      <c r="A3007" t="s">
        <v>26341</v>
      </c>
      <c r="B3007" t="s">
        <v>30470</v>
      </c>
      <c r="C3007">
        <v>6</v>
      </c>
      <c r="D3007">
        <v>20</v>
      </c>
      <c r="E3007">
        <v>0.7</v>
      </c>
      <c r="F3007">
        <v>10.15</v>
      </c>
      <c r="G3007">
        <v>9.64</v>
      </c>
    </row>
    <row r="3008" spans="1:7" x14ac:dyDescent="0.35">
      <c r="A3008" t="s">
        <v>26342</v>
      </c>
      <c r="B3008" t="s">
        <v>30471</v>
      </c>
      <c r="C3008">
        <v>6</v>
      </c>
      <c r="D3008">
        <v>20</v>
      </c>
      <c r="E3008">
        <v>0.5</v>
      </c>
      <c r="F3008">
        <v>9.85</v>
      </c>
      <c r="G3008">
        <v>9.5500000000000007</v>
      </c>
    </row>
    <row r="3009" spans="1:7" x14ac:dyDescent="0.35">
      <c r="A3009" t="s">
        <v>26343</v>
      </c>
      <c r="B3009" t="s">
        <v>30471</v>
      </c>
      <c r="C3009">
        <v>12</v>
      </c>
      <c r="D3009">
        <v>20</v>
      </c>
      <c r="E3009">
        <v>0.5</v>
      </c>
      <c r="F3009">
        <v>8</v>
      </c>
      <c r="G3009">
        <v>8</v>
      </c>
    </row>
    <row r="3010" spans="1:7" x14ac:dyDescent="0.35">
      <c r="A3010" t="s">
        <v>26344</v>
      </c>
      <c r="B3010" t="s">
        <v>30472</v>
      </c>
      <c r="C3010">
        <v>6</v>
      </c>
      <c r="D3010">
        <v>20</v>
      </c>
      <c r="E3010">
        <v>0.7</v>
      </c>
      <c r="F3010">
        <v>14.15</v>
      </c>
      <c r="G3010">
        <v>13.44</v>
      </c>
    </row>
    <row r="3011" spans="1:7" x14ac:dyDescent="0.35">
      <c r="A3011" t="s">
        <v>26345</v>
      </c>
      <c r="B3011" t="s">
        <v>30473</v>
      </c>
      <c r="C3011">
        <v>12</v>
      </c>
      <c r="D3011">
        <v>40</v>
      </c>
      <c r="E3011">
        <v>0.5</v>
      </c>
      <c r="F3011">
        <v>9.5</v>
      </c>
      <c r="G3011">
        <v>9.5</v>
      </c>
    </row>
    <row r="3012" spans="1:7" x14ac:dyDescent="0.35">
      <c r="A3012" t="s">
        <v>26346</v>
      </c>
      <c r="B3012" t="s">
        <v>30474</v>
      </c>
      <c r="C3012">
        <v>6</v>
      </c>
      <c r="D3012">
        <v>40</v>
      </c>
      <c r="E3012">
        <v>0.7</v>
      </c>
      <c r="F3012">
        <v>13.05</v>
      </c>
      <c r="G3012">
        <v>12.4</v>
      </c>
    </row>
    <row r="3013" spans="1:7" x14ac:dyDescent="0.35">
      <c r="A3013" t="s">
        <v>26347</v>
      </c>
      <c r="B3013" t="s">
        <v>30475</v>
      </c>
      <c r="C3013">
        <v>6</v>
      </c>
      <c r="D3013">
        <v>32.5</v>
      </c>
      <c r="E3013">
        <v>0.7</v>
      </c>
      <c r="F3013">
        <v>11.65</v>
      </c>
      <c r="G3013">
        <v>11.07</v>
      </c>
    </row>
    <row r="3014" spans="1:7" x14ac:dyDescent="0.35">
      <c r="A3014" t="s">
        <v>26348</v>
      </c>
      <c r="B3014" t="s">
        <v>30476</v>
      </c>
      <c r="C3014">
        <v>6</v>
      </c>
      <c r="D3014">
        <v>20</v>
      </c>
      <c r="E3014">
        <v>0.7</v>
      </c>
      <c r="F3014">
        <v>14.75</v>
      </c>
      <c r="G3014">
        <v>14.31</v>
      </c>
    </row>
    <row r="3015" spans="1:7" x14ac:dyDescent="0.35">
      <c r="A3015" t="s">
        <v>26349</v>
      </c>
      <c r="B3015" t="s">
        <v>30477</v>
      </c>
      <c r="C3015">
        <v>12</v>
      </c>
      <c r="D3015">
        <v>20</v>
      </c>
      <c r="E3015">
        <v>0.5</v>
      </c>
      <c r="F3015">
        <v>8.9499999999999993</v>
      </c>
      <c r="G3015">
        <v>8.9499999999999993</v>
      </c>
    </row>
    <row r="3016" spans="1:7" x14ac:dyDescent="0.35">
      <c r="A3016" t="s">
        <v>26350</v>
      </c>
      <c r="B3016" t="s">
        <v>30478</v>
      </c>
      <c r="C3016">
        <v>6</v>
      </c>
      <c r="D3016">
        <v>20</v>
      </c>
      <c r="E3016">
        <v>0.7</v>
      </c>
      <c r="F3016">
        <v>11.65</v>
      </c>
      <c r="G3016">
        <v>11.07</v>
      </c>
    </row>
    <row r="3017" spans="1:7" x14ac:dyDescent="0.35">
      <c r="A3017" t="s">
        <v>26351</v>
      </c>
      <c r="B3017" t="s">
        <v>30479</v>
      </c>
      <c r="C3017">
        <v>6</v>
      </c>
      <c r="D3017">
        <v>40</v>
      </c>
      <c r="E3017">
        <v>0.5</v>
      </c>
      <c r="F3017">
        <v>22.25</v>
      </c>
      <c r="G3017">
        <v>21.58</v>
      </c>
    </row>
    <row r="3018" spans="1:7" x14ac:dyDescent="0.35">
      <c r="A3018" t="s">
        <v>26352</v>
      </c>
      <c r="B3018" t="s">
        <v>30480</v>
      </c>
      <c r="C3018">
        <v>6</v>
      </c>
      <c r="D3018">
        <v>35</v>
      </c>
      <c r="E3018">
        <v>0.7</v>
      </c>
      <c r="F3018">
        <v>9.9499999999999993</v>
      </c>
      <c r="G3018">
        <v>9.65</v>
      </c>
    </row>
    <row r="3019" spans="1:7" x14ac:dyDescent="0.35">
      <c r="A3019" t="s">
        <v>26353</v>
      </c>
      <c r="B3019" t="s">
        <v>30481</v>
      </c>
      <c r="C3019">
        <v>6</v>
      </c>
      <c r="D3019">
        <v>35</v>
      </c>
      <c r="E3019">
        <v>0.7</v>
      </c>
      <c r="F3019">
        <v>10.45</v>
      </c>
      <c r="G3019">
        <v>10.14</v>
      </c>
    </row>
    <row r="3020" spans="1:7" x14ac:dyDescent="0.35">
      <c r="A3020" t="s">
        <v>26354</v>
      </c>
      <c r="B3020" t="s">
        <v>30482</v>
      </c>
      <c r="C3020">
        <v>6</v>
      </c>
      <c r="D3020">
        <v>35</v>
      </c>
      <c r="E3020">
        <v>0.7</v>
      </c>
      <c r="F3020">
        <v>13.45</v>
      </c>
      <c r="G3020">
        <v>13.05</v>
      </c>
    </row>
    <row r="3021" spans="1:7" x14ac:dyDescent="0.35">
      <c r="A3021" t="s">
        <v>26355</v>
      </c>
      <c r="B3021" t="s">
        <v>30483</v>
      </c>
      <c r="C3021">
        <v>6</v>
      </c>
      <c r="D3021">
        <v>45</v>
      </c>
      <c r="E3021">
        <v>0.5</v>
      </c>
      <c r="F3021">
        <v>18.850000000000001</v>
      </c>
      <c r="G3021">
        <v>18.28</v>
      </c>
    </row>
    <row r="3022" spans="1:7" x14ac:dyDescent="0.35">
      <c r="A3022" t="s">
        <v>26356</v>
      </c>
      <c r="B3022" t="s">
        <v>30484</v>
      </c>
      <c r="C3022">
        <v>6</v>
      </c>
      <c r="D3022">
        <v>40</v>
      </c>
      <c r="E3022">
        <v>0.7</v>
      </c>
      <c r="F3022">
        <v>29.45</v>
      </c>
      <c r="G3022">
        <v>28.57</v>
      </c>
    </row>
    <row r="3023" spans="1:7" x14ac:dyDescent="0.35">
      <c r="A3023" t="s">
        <v>26357</v>
      </c>
      <c r="B3023" t="s">
        <v>30485</v>
      </c>
      <c r="C3023">
        <v>6</v>
      </c>
      <c r="D3023">
        <v>43</v>
      </c>
      <c r="E3023">
        <v>0.7</v>
      </c>
      <c r="F3023">
        <v>19.25</v>
      </c>
      <c r="G3023">
        <v>18.670000000000002</v>
      </c>
    </row>
    <row r="3024" spans="1:7" x14ac:dyDescent="0.35">
      <c r="A3024" t="s">
        <v>26358</v>
      </c>
      <c r="B3024" t="s">
        <v>30486</v>
      </c>
      <c r="C3024">
        <v>6</v>
      </c>
      <c r="D3024">
        <v>42.5</v>
      </c>
      <c r="E3024">
        <v>0.7</v>
      </c>
      <c r="F3024">
        <v>10.75</v>
      </c>
      <c r="G3024">
        <v>10.43</v>
      </c>
    </row>
    <row r="3025" spans="1:7" x14ac:dyDescent="0.35">
      <c r="A3025" t="s">
        <v>26359</v>
      </c>
      <c r="B3025" t="s">
        <v>30487</v>
      </c>
      <c r="C3025">
        <v>6</v>
      </c>
      <c r="D3025">
        <v>42.5</v>
      </c>
      <c r="E3025">
        <v>1</v>
      </c>
      <c r="F3025">
        <v>11.75</v>
      </c>
      <c r="G3025">
        <v>11.75</v>
      </c>
    </row>
    <row r="3026" spans="1:7" x14ac:dyDescent="0.35">
      <c r="A3026" t="s">
        <v>26360</v>
      </c>
      <c r="B3026" t="s">
        <v>30488</v>
      </c>
      <c r="C3026">
        <v>6</v>
      </c>
      <c r="D3026">
        <v>40</v>
      </c>
      <c r="E3026">
        <v>0.7</v>
      </c>
      <c r="F3026">
        <v>10.050000000000001</v>
      </c>
      <c r="G3026">
        <v>9.75</v>
      </c>
    </row>
    <row r="3027" spans="1:7" x14ac:dyDescent="0.35">
      <c r="A3027" t="s">
        <v>26361</v>
      </c>
      <c r="B3027" t="s">
        <v>30489</v>
      </c>
      <c r="C3027">
        <v>6</v>
      </c>
      <c r="D3027">
        <v>43</v>
      </c>
      <c r="E3027">
        <v>0.7</v>
      </c>
      <c r="F3027">
        <v>50.95</v>
      </c>
      <c r="G3027">
        <v>50.95</v>
      </c>
    </row>
    <row r="3028" spans="1:7" x14ac:dyDescent="0.35">
      <c r="A3028" t="s">
        <v>26362</v>
      </c>
      <c r="B3028" t="s">
        <v>30490</v>
      </c>
      <c r="C3028">
        <v>6</v>
      </c>
      <c r="D3028">
        <v>43</v>
      </c>
      <c r="E3028">
        <v>0.7</v>
      </c>
      <c r="F3028">
        <v>43</v>
      </c>
      <c r="G3028">
        <v>43</v>
      </c>
    </row>
    <row r="3029" spans="1:7" x14ac:dyDescent="0.35">
      <c r="A3029" t="s">
        <v>26363</v>
      </c>
      <c r="B3029" t="s">
        <v>30491</v>
      </c>
      <c r="C3029">
        <v>6</v>
      </c>
      <c r="D3029">
        <v>43</v>
      </c>
      <c r="E3029">
        <v>0.7</v>
      </c>
      <c r="F3029">
        <v>47.35</v>
      </c>
      <c r="G3029">
        <v>45.93</v>
      </c>
    </row>
    <row r="3030" spans="1:7" x14ac:dyDescent="0.35">
      <c r="A3030" t="s">
        <v>26364</v>
      </c>
      <c r="B3030" t="s">
        <v>30492</v>
      </c>
      <c r="C3030">
        <v>6</v>
      </c>
      <c r="D3030">
        <v>38</v>
      </c>
      <c r="E3030">
        <v>0.7</v>
      </c>
      <c r="F3030">
        <v>42.95</v>
      </c>
      <c r="G3030">
        <v>42.95</v>
      </c>
    </row>
    <row r="3031" spans="1:7" x14ac:dyDescent="0.35">
      <c r="A3031" t="s">
        <v>26365</v>
      </c>
      <c r="B3031" t="s">
        <v>30493</v>
      </c>
      <c r="C3031">
        <v>6</v>
      </c>
      <c r="D3031">
        <v>38</v>
      </c>
      <c r="E3031">
        <v>0.7</v>
      </c>
      <c r="F3031">
        <v>91.85</v>
      </c>
      <c r="G3031">
        <v>89.09</v>
      </c>
    </row>
    <row r="3032" spans="1:7" x14ac:dyDescent="0.35">
      <c r="A3032" t="s">
        <v>26366</v>
      </c>
      <c r="B3032" t="s">
        <v>30494</v>
      </c>
      <c r="C3032">
        <v>6</v>
      </c>
      <c r="D3032">
        <v>43</v>
      </c>
      <c r="E3032">
        <v>0.7</v>
      </c>
      <c r="F3032">
        <v>26.35</v>
      </c>
      <c r="G3032">
        <v>25.56</v>
      </c>
    </row>
    <row r="3033" spans="1:7" x14ac:dyDescent="0.35">
      <c r="A3033" t="s">
        <v>26367</v>
      </c>
      <c r="B3033" t="s">
        <v>30495</v>
      </c>
      <c r="C3033">
        <v>6</v>
      </c>
      <c r="D3033">
        <v>48</v>
      </c>
      <c r="E3033">
        <v>0.5</v>
      </c>
      <c r="F3033">
        <v>28.95</v>
      </c>
      <c r="G3033">
        <v>28.08</v>
      </c>
    </row>
    <row r="3034" spans="1:7" x14ac:dyDescent="0.35">
      <c r="A3034" t="s">
        <v>26368</v>
      </c>
      <c r="B3034" t="s">
        <v>30496</v>
      </c>
      <c r="C3034">
        <v>6</v>
      </c>
      <c r="D3034">
        <v>45</v>
      </c>
      <c r="E3034">
        <v>0.5</v>
      </c>
      <c r="F3034">
        <v>30.65</v>
      </c>
      <c r="G3034">
        <v>29.73</v>
      </c>
    </row>
    <row r="3035" spans="1:7" x14ac:dyDescent="0.35">
      <c r="A3035" t="s">
        <v>26369</v>
      </c>
      <c r="B3035" t="s">
        <v>30497</v>
      </c>
      <c r="C3035">
        <v>6</v>
      </c>
      <c r="D3035">
        <v>11</v>
      </c>
      <c r="E3035">
        <v>0.5</v>
      </c>
      <c r="F3035">
        <v>7.15</v>
      </c>
      <c r="G3035">
        <v>6.94</v>
      </c>
    </row>
    <row r="3036" spans="1:7" x14ac:dyDescent="0.35">
      <c r="A3036" t="s">
        <v>26370</v>
      </c>
      <c r="B3036" t="s">
        <v>30498</v>
      </c>
      <c r="C3036">
        <v>6</v>
      </c>
      <c r="D3036">
        <v>43</v>
      </c>
      <c r="E3036">
        <v>0.7</v>
      </c>
      <c r="F3036">
        <v>21.25</v>
      </c>
      <c r="G3036">
        <v>20.61</v>
      </c>
    </row>
    <row r="3037" spans="1:7" x14ac:dyDescent="0.35">
      <c r="A3037" t="s">
        <v>26371</v>
      </c>
      <c r="B3037" t="s">
        <v>30499</v>
      </c>
      <c r="C3037">
        <v>6</v>
      </c>
      <c r="D3037">
        <v>43.2</v>
      </c>
      <c r="E3037">
        <v>0.7</v>
      </c>
      <c r="F3037">
        <v>28.45</v>
      </c>
      <c r="G3037">
        <v>27.6</v>
      </c>
    </row>
    <row r="3038" spans="1:7" x14ac:dyDescent="0.35">
      <c r="A3038" t="s">
        <v>26372</v>
      </c>
      <c r="B3038" t="s">
        <v>30500</v>
      </c>
      <c r="C3038">
        <v>6</v>
      </c>
      <c r="D3038">
        <v>20</v>
      </c>
      <c r="E3038">
        <v>0.75</v>
      </c>
      <c r="F3038">
        <v>10.25</v>
      </c>
      <c r="G3038">
        <v>9.94</v>
      </c>
    </row>
    <row r="3039" spans="1:7" x14ac:dyDescent="0.35">
      <c r="A3039" t="s">
        <v>26373</v>
      </c>
      <c r="B3039" t="s">
        <v>30501</v>
      </c>
      <c r="C3039">
        <v>6</v>
      </c>
      <c r="D3039">
        <v>15</v>
      </c>
      <c r="E3039">
        <v>0.75</v>
      </c>
      <c r="F3039">
        <v>8.65</v>
      </c>
      <c r="G3039">
        <v>8.39</v>
      </c>
    </row>
    <row r="3040" spans="1:7" x14ac:dyDescent="0.35">
      <c r="A3040" t="s">
        <v>26374</v>
      </c>
      <c r="B3040" t="s">
        <v>30502</v>
      </c>
      <c r="C3040">
        <v>6</v>
      </c>
      <c r="D3040">
        <v>45.8</v>
      </c>
      <c r="E3040">
        <v>0.5</v>
      </c>
      <c r="F3040">
        <v>11</v>
      </c>
      <c r="G3040">
        <v>11</v>
      </c>
    </row>
    <row r="3041" spans="1:7" x14ac:dyDescent="0.35">
      <c r="A3041" t="s">
        <v>26375</v>
      </c>
      <c r="B3041" t="s">
        <v>30503</v>
      </c>
      <c r="C3041">
        <v>6</v>
      </c>
      <c r="D3041">
        <v>46</v>
      </c>
      <c r="E3041">
        <v>0.7</v>
      </c>
      <c r="F3041">
        <v>14.15</v>
      </c>
      <c r="G3041">
        <v>13.73</v>
      </c>
    </row>
    <row r="3042" spans="1:7" x14ac:dyDescent="0.35">
      <c r="A3042" t="s">
        <v>26376</v>
      </c>
      <c r="B3042" t="s">
        <v>30504</v>
      </c>
      <c r="C3042">
        <v>6</v>
      </c>
      <c r="D3042">
        <v>43</v>
      </c>
      <c r="E3042">
        <v>0.7</v>
      </c>
      <c r="F3042">
        <v>12.5</v>
      </c>
      <c r="G3042">
        <v>12.5</v>
      </c>
    </row>
    <row r="3043" spans="1:7" x14ac:dyDescent="0.35">
      <c r="A3043" t="s">
        <v>26377</v>
      </c>
      <c r="B3043" t="s">
        <v>30505</v>
      </c>
      <c r="C3043">
        <v>6</v>
      </c>
      <c r="D3043">
        <v>17</v>
      </c>
      <c r="E3043">
        <v>0.75</v>
      </c>
      <c r="F3043">
        <v>9.75</v>
      </c>
      <c r="G3043">
        <v>9.4600000000000009</v>
      </c>
    </row>
    <row r="3044" spans="1:7" x14ac:dyDescent="0.35">
      <c r="A3044" t="s">
        <v>26378</v>
      </c>
      <c r="B3044" t="s">
        <v>30506</v>
      </c>
      <c r="C3044">
        <v>6</v>
      </c>
      <c r="D3044">
        <v>38</v>
      </c>
      <c r="E3044">
        <v>0.7</v>
      </c>
      <c r="F3044">
        <v>4.95</v>
      </c>
      <c r="G3044">
        <v>4.8</v>
      </c>
    </row>
    <row r="3045" spans="1:7" x14ac:dyDescent="0.35">
      <c r="A3045" t="s">
        <v>26379</v>
      </c>
      <c r="B3045" t="s">
        <v>30507</v>
      </c>
      <c r="C3045">
        <v>6</v>
      </c>
      <c r="D3045">
        <v>40</v>
      </c>
      <c r="E3045">
        <v>0.5</v>
      </c>
      <c r="F3045">
        <v>17.350000000000001</v>
      </c>
      <c r="G3045">
        <v>16.829999999999998</v>
      </c>
    </row>
    <row r="3046" spans="1:7" x14ac:dyDescent="0.35">
      <c r="A3046" t="s">
        <v>26380</v>
      </c>
      <c r="B3046" t="s">
        <v>30508</v>
      </c>
      <c r="C3046">
        <v>6</v>
      </c>
      <c r="D3046">
        <v>47</v>
      </c>
      <c r="E3046">
        <v>0.7</v>
      </c>
      <c r="F3046">
        <v>17.95</v>
      </c>
      <c r="G3046">
        <v>17.41</v>
      </c>
    </row>
    <row r="3047" spans="1:7" x14ac:dyDescent="0.35">
      <c r="A3047" t="s">
        <v>26381</v>
      </c>
      <c r="B3047" t="s">
        <v>30509</v>
      </c>
      <c r="C3047">
        <v>6</v>
      </c>
      <c r="D3047">
        <v>40</v>
      </c>
      <c r="E3047">
        <v>0.5</v>
      </c>
      <c r="F3047">
        <v>15.25</v>
      </c>
      <c r="G3047">
        <v>14.79</v>
      </c>
    </row>
    <row r="3048" spans="1:7" x14ac:dyDescent="0.35">
      <c r="A3048" t="s">
        <v>26382</v>
      </c>
      <c r="B3048" t="s">
        <v>30510</v>
      </c>
      <c r="C3048">
        <v>6</v>
      </c>
      <c r="D3048">
        <v>40</v>
      </c>
      <c r="E3048">
        <v>0.5</v>
      </c>
      <c r="F3048">
        <v>15.25</v>
      </c>
      <c r="G3048">
        <v>14.79</v>
      </c>
    </row>
    <row r="3049" spans="1:7" x14ac:dyDescent="0.35">
      <c r="A3049" t="s">
        <v>26383</v>
      </c>
      <c r="B3049" t="s">
        <v>30511</v>
      </c>
      <c r="C3049">
        <v>6</v>
      </c>
      <c r="D3049">
        <v>40</v>
      </c>
      <c r="E3049">
        <v>0.7</v>
      </c>
      <c r="F3049">
        <v>5.65</v>
      </c>
      <c r="G3049">
        <v>5.48</v>
      </c>
    </row>
    <row r="3050" spans="1:7" x14ac:dyDescent="0.35">
      <c r="A3050" t="s">
        <v>26384</v>
      </c>
      <c r="B3050" t="s">
        <v>30512</v>
      </c>
      <c r="C3050">
        <v>6</v>
      </c>
      <c r="D3050">
        <v>40</v>
      </c>
      <c r="E3050">
        <v>1</v>
      </c>
      <c r="F3050">
        <v>7.85</v>
      </c>
      <c r="G3050">
        <v>7.85</v>
      </c>
    </row>
    <row r="3051" spans="1:7" x14ac:dyDescent="0.35">
      <c r="A3051" t="s">
        <v>26385</v>
      </c>
      <c r="B3051" t="s">
        <v>30513</v>
      </c>
      <c r="C3051">
        <v>24</v>
      </c>
      <c r="D3051">
        <v>40</v>
      </c>
      <c r="E3051">
        <v>0.05</v>
      </c>
      <c r="F3051">
        <v>6.75</v>
      </c>
      <c r="G3051">
        <v>6.55</v>
      </c>
    </row>
    <row r="3052" spans="1:7" x14ac:dyDescent="0.35">
      <c r="A3052" t="s">
        <v>26386</v>
      </c>
      <c r="B3052" t="s">
        <v>30514</v>
      </c>
      <c r="C3052">
        <v>6</v>
      </c>
      <c r="D3052">
        <v>38</v>
      </c>
      <c r="E3052">
        <v>1</v>
      </c>
      <c r="F3052">
        <v>44.95</v>
      </c>
      <c r="G3052">
        <v>43.6</v>
      </c>
    </row>
    <row r="3053" spans="1:7" x14ac:dyDescent="0.35">
      <c r="A3053" t="s">
        <v>26387</v>
      </c>
      <c r="B3053" t="s">
        <v>30515</v>
      </c>
      <c r="C3053">
        <v>6</v>
      </c>
      <c r="D3053">
        <v>40</v>
      </c>
      <c r="E3053">
        <v>0.7</v>
      </c>
      <c r="F3053">
        <v>15.95</v>
      </c>
      <c r="G3053">
        <v>15.15</v>
      </c>
    </row>
    <row r="3054" spans="1:7" x14ac:dyDescent="0.35">
      <c r="A3054" t="s">
        <v>26388</v>
      </c>
      <c r="B3054" t="s">
        <v>30516</v>
      </c>
      <c r="C3054">
        <v>6</v>
      </c>
      <c r="D3054">
        <v>40</v>
      </c>
      <c r="E3054">
        <v>0.5</v>
      </c>
      <c r="F3054">
        <v>9.9499999999999993</v>
      </c>
      <c r="G3054">
        <v>9.4499999999999993</v>
      </c>
    </row>
    <row r="3055" spans="1:7" x14ac:dyDescent="0.35">
      <c r="A3055" t="s">
        <v>26389</v>
      </c>
      <c r="B3055" t="s">
        <v>30517</v>
      </c>
      <c r="C3055">
        <v>6</v>
      </c>
      <c r="D3055">
        <v>40</v>
      </c>
      <c r="E3055">
        <v>0.7</v>
      </c>
      <c r="F3055">
        <v>18.350000000000001</v>
      </c>
      <c r="G3055">
        <v>17.8</v>
      </c>
    </row>
    <row r="3056" spans="1:7" x14ac:dyDescent="0.35">
      <c r="A3056" t="s">
        <v>26390</v>
      </c>
      <c r="B3056" t="s">
        <v>30518</v>
      </c>
      <c r="C3056">
        <v>6</v>
      </c>
      <c r="D3056">
        <v>40</v>
      </c>
      <c r="E3056">
        <v>0.7</v>
      </c>
      <c r="F3056">
        <v>14.15</v>
      </c>
      <c r="G3056">
        <v>13.73</v>
      </c>
    </row>
    <row r="3057" spans="1:7" x14ac:dyDescent="0.35">
      <c r="A3057" t="s">
        <v>26391</v>
      </c>
      <c r="B3057" t="s">
        <v>30519</v>
      </c>
      <c r="C3057">
        <v>6</v>
      </c>
      <c r="D3057">
        <v>55</v>
      </c>
      <c r="E3057">
        <v>0.7</v>
      </c>
      <c r="F3057">
        <v>16.149999999999999</v>
      </c>
      <c r="G3057">
        <v>15.67</v>
      </c>
    </row>
    <row r="3058" spans="1:7" x14ac:dyDescent="0.35">
      <c r="A3058" t="s">
        <v>26392</v>
      </c>
      <c r="B3058" t="s">
        <v>30520</v>
      </c>
      <c r="C3058">
        <v>6</v>
      </c>
      <c r="D3058">
        <v>17</v>
      </c>
      <c r="E3058">
        <v>0.7</v>
      </c>
      <c r="F3058">
        <v>14.75</v>
      </c>
      <c r="G3058">
        <v>14.31</v>
      </c>
    </row>
    <row r="3059" spans="1:7" x14ac:dyDescent="0.35">
      <c r="A3059" t="s">
        <v>26393</v>
      </c>
      <c r="B3059" t="s">
        <v>30521</v>
      </c>
      <c r="C3059">
        <v>6</v>
      </c>
      <c r="D3059">
        <v>40</v>
      </c>
      <c r="E3059">
        <v>0.7</v>
      </c>
      <c r="F3059">
        <v>11.95</v>
      </c>
      <c r="G3059">
        <v>11.59</v>
      </c>
    </row>
    <row r="3060" spans="1:7" x14ac:dyDescent="0.35">
      <c r="A3060" t="s">
        <v>26394</v>
      </c>
      <c r="B3060" t="s">
        <v>30522</v>
      </c>
      <c r="C3060">
        <v>6</v>
      </c>
      <c r="D3060">
        <v>40</v>
      </c>
      <c r="E3060">
        <v>0.7</v>
      </c>
      <c r="F3060">
        <v>5.35</v>
      </c>
      <c r="G3060">
        <v>5.19</v>
      </c>
    </row>
    <row r="3061" spans="1:7" x14ac:dyDescent="0.35">
      <c r="A3061" t="s">
        <v>26395</v>
      </c>
      <c r="B3061" t="s">
        <v>30523</v>
      </c>
      <c r="C3061">
        <v>6</v>
      </c>
      <c r="D3061">
        <v>40</v>
      </c>
      <c r="E3061">
        <v>0.7</v>
      </c>
      <c r="F3061">
        <v>8</v>
      </c>
      <c r="G3061">
        <v>8</v>
      </c>
    </row>
    <row r="3062" spans="1:7" x14ac:dyDescent="0.35">
      <c r="A3062" t="s">
        <v>26396</v>
      </c>
      <c r="B3062" t="s">
        <v>30524</v>
      </c>
      <c r="C3062">
        <v>6</v>
      </c>
      <c r="D3062">
        <v>44</v>
      </c>
      <c r="E3062">
        <v>0.7</v>
      </c>
      <c r="F3062">
        <v>12.85</v>
      </c>
      <c r="G3062">
        <v>12.46</v>
      </c>
    </row>
    <row r="3063" spans="1:7" x14ac:dyDescent="0.35">
      <c r="A3063" t="s">
        <v>26397</v>
      </c>
      <c r="B3063" t="s">
        <v>30525</v>
      </c>
      <c r="C3063">
        <v>6</v>
      </c>
      <c r="D3063">
        <v>40</v>
      </c>
      <c r="E3063">
        <v>0.7</v>
      </c>
      <c r="F3063">
        <v>25.75</v>
      </c>
      <c r="G3063">
        <v>24.98</v>
      </c>
    </row>
    <row r="3064" spans="1:7" x14ac:dyDescent="0.35">
      <c r="A3064" t="s">
        <v>26398</v>
      </c>
      <c r="B3064" t="s">
        <v>30526</v>
      </c>
      <c r="C3064">
        <v>6</v>
      </c>
      <c r="D3064">
        <v>40</v>
      </c>
      <c r="E3064">
        <v>1</v>
      </c>
      <c r="F3064">
        <v>20.85</v>
      </c>
      <c r="G3064">
        <v>20.22</v>
      </c>
    </row>
    <row r="3065" spans="1:7" x14ac:dyDescent="0.35">
      <c r="A3065" t="s">
        <v>26399</v>
      </c>
      <c r="B3065" t="s">
        <v>30527</v>
      </c>
      <c r="C3065">
        <v>6</v>
      </c>
      <c r="D3065">
        <v>40</v>
      </c>
      <c r="E3065">
        <v>0.7</v>
      </c>
      <c r="F3065">
        <v>10.15</v>
      </c>
      <c r="G3065">
        <v>9.85</v>
      </c>
    </row>
    <row r="3066" spans="1:7" x14ac:dyDescent="0.35">
      <c r="A3066" t="s">
        <v>26400</v>
      </c>
      <c r="B3066" t="s">
        <v>30528</v>
      </c>
      <c r="C3066">
        <v>6</v>
      </c>
      <c r="D3066">
        <v>60</v>
      </c>
      <c r="E3066">
        <v>0.7</v>
      </c>
      <c r="F3066">
        <v>10.95</v>
      </c>
      <c r="G3066">
        <v>10.62</v>
      </c>
    </row>
    <row r="3067" spans="1:7" x14ac:dyDescent="0.35">
      <c r="A3067" t="s">
        <v>26401</v>
      </c>
      <c r="B3067" t="s">
        <v>30529</v>
      </c>
      <c r="C3067">
        <v>6</v>
      </c>
      <c r="D3067">
        <v>50.3</v>
      </c>
      <c r="E3067">
        <v>0.7</v>
      </c>
      <c r="F3067">
        <v>67.25</v>
      </c>
      <c r="G3067">
        <v>65.23</v>
      </c>
    </row>
    <row r="3068" spans="1:7" x14ac:dyDescent="0.35">
      <c r="A3068" t="s">
        <v>26402</v>
      </c>
      <c r="B3068" t="s">
        <v>30530</v>
      </c>
      <c r="C3068">
        <v>6</v>
      </c>
      <c r="D3068">
        <v>43</v>
      </c>
      <c r="E3068">
        <v>0.7</v>
      </c>
      <c r="F3068">
        <v>35</v>
      </c>
      <c r="G3068">
        <v>35</v>
      </c>
    </row>
    <row r="3069" spans="1:7" x14ac:dyDescent="0.35">
      <c r="A3069" t="s">
        <v>26403</v>
      </c>
      <c r="B3069" t="s">
        <v>30531</v>
      </c>
      <c r="C3069">
        <v>6</v>
      </c>
      <c r="D3069">
        <v>42</v>
      </c>
      <c r="E3069">
        <v>0.7</v>
      </c>
      <c r="F3069">
        <v>26.5</v>
      </c>
      <c r="G3069">
        <v>26.5</v>
      </c>
    </row>
    <row r="3070" spans="1:7" x14ac:dyDescent="0.35">
      <c r="A3070" t="s">
        <v>26404</v>
      </c>
      <c r="B3070" t="s">
        <v>30532</v>
      </c>
      <c r="C3070">
        <v>6</v>
      </c>
      <c r="D3070">
        <v>40</v>
      </c>
      <c r="E3070">
        <v>0.7</v>
      </c>
      <c r="F3070">
        <v>6.85</v>
      </c>
      <c r="G3070">
        <v>6.64</v>
      </c>
    </row>
    <row r="3071" spans="1:7" x14ac:dyDescent="0.35">
      <c r="A3071" t="s">
        <v>26405</v>
      </c>
      <c r="B3071" t="s">
        <v>30533</v>
      </c>
      <c r="C3071">
        <v>6</v>
      </c>
      <c r="D3071">
        <v>40</v>
      </c>
      <c r="E3071">
        <v>0.7</v>
      </c>
      <c r="F3071">
        <v>7.85</v>
      </c>
      <c r="G3071">
        <v>7.61</v>
      </c>
    </row>
    <row r="3072" spans="1:7" x14ac:dyDescent="0.35">
      <c r="A3072" t="s">
        <v>26406</v>
      </c>
      <c r="B3072" t="s">
        <v>30534</v>
      </c>
      <c r="C3072">
        <v>6</v>
      </c>
      <c r="D3072">
        <v>40</v>
      </c>
      <c r="E3072">
        <v>0.7</v>
      </c>
      <c r="F3072">
        <v>12.05</v>
      </c>
      <c r="G3072">
        <v>11.69</v>
      </c>
    </row>
    <row r="3073" spans="1:7" x14ac:dyDescent="0.35">
      <c r="A3073" t="s">
        <v>26407</v>
      </c>
      <c r="B3073" t="s">
        <v>30535</v>
      </c>
      <c r="C3073">
        <v>6</v>
      </c>
      <c r="D3073">
        <v>54</v>
      </c>
      <c r="E3073">
        <v>0.7</v>
      </c>
      <c r="F3073">
        <v>16.75</v>
      </c>
      <c r="G3073">
        <v>16.25</v>
      </c>
    </row>
    <row r="3074" spans="1:7" x14ac:dyDescent="0.35">
      <c r="A3074" t="s">
        <v>26408</v>
      </c>
      <c r="B3074" t="s">
        <v>30536</v>
      </c>
      <c r="C3074">
        <v>6</v>
      </c>
      <c r="D3074">
        <v>43.5</v>
      </c>
      <c r="E3074">
        <v>0.7</v>
      </c>
      <c r="F3074">
        <v>30.25</v>
      </c>
      <c r="G3074">
        <v>29.34</v>
      </c>
    </row>
    <row r="3075" spans="1:7" x14ac:dyDescent="0.35">
      <c r="A3075" t="s">
        <v>26409</v>
      </c>
      <c r="B3075" t="s">
        <v>30537</v>
      </c>
      <c r="C3075">
        <v>6</v>
      </c>
      <c r="D3075">
        <v>40</v>
      </c>
      <c r="E3075">
        <v>1</v>
      </c>
      <c r="F3075">
        <v>9.75</v>
      </c>
      <c r="G3075">
        <v>9.4600000000000009</v>
      </c>
    </row>
    <row r="3076" spans="1:7" x14ac:dyDescent="0.35">
      <c r="A3076" t="s">
        <v>26410</v>
      </c>
      <c r="B3076" t="s">
        <v>30538</v>
      </c>
      <c r="C3076">
        <v>6</v>
      </c>
      <c r="D3076">
        <v>45</v>
      </c>
      <c r="E3076">
        <v>0.5</v>
      </c>
      <c r="F3076">
        <v>13.55</v>
      </c>
      <c r="G3076">
        <v>13.14</v>
      </c>
    </row>
    <row r="3077" spans="1:7" x14ac:dyDescent="0.35">
      <c r="A3077" t="s">
        <v>26411</v>
      </c>
      <c r="B3077" t="s">
        <v>30539</v>
      </c>
      <c r="C3077">
        <v>6</v>
      </c>
      <c r="D3077">
        <v>45</v>
      </c>
      <c r="E3077">
        <v>0.7</v>
      </c>
      <c r="F3077">
        <v>5.5</v>
      </c>
      <c r="G3077">
        <v>5.5</v>
      </c>
    </row>
    <row r="3078" spans="1:7" x14ac:dyDescent="0.35">
      <c r="A3078" t="s">
        <v>26412</v>
      </c>
      <c r="B3078" t="s">
        <v>30540</v>
      </c>
      <c r="C3078">
        <v>6</v>
      </c>
      <c r="D3078">
        <v>40</v>
      </c>
      <c r="E3078">
        <v>0.7</v>
      </c>
      <c r="F3078">
        <v>35.950000000000003</v>
      </c>
      <c r="G3078">
        <v>35.950000000000003</v>
      </c>
    </row>
    <row r="3079" spans="1:7" x14ac:dyDescent="0.35">
      <c r="A3079" t="s">
        <v>26413</v>
      </c>
      <c r="B3079" t="s">
        <v>30541</v>
      </c>
      <c r="C3079">
        <v>6</v>
      </c>
      <c r="D3079">
        <v>40</v>
      </c>
      <c r="E3079">
        <v>1</v>
      </c>
      <c r="F3079">
        <v>34.450000000000003</v>
      </c>
      <c r="G3079">
        <v>33.42</v>
      </c>
    </row>
    <row r="3080" spans="1:7" x14ac:dyDescent="0.35">
      <c r="A3080" t="s">
        <v>26414</v>
      </c>
      <c r="B3080" t="s">
        <v>30542</v>
      </c>
      <c r="C3080">
        <v>6</v>
      </c>
      <c r="D3080">
        <v>40</v>
      </c>
      <c r="E3080">
        <v>0.7</v>
      </c>
      <c r="F3080">
        <v>120.95</v>
      </c>
      <c r="G3080">
        <v>117.32</v>
      </c>
    </row>
    <row r="3081" spans="1:7" x14ac:dyDescent="0.35">
      <c r="A3081" t="s">
        <v>26415</v>
      </c>
      <c r="B3081" t="s">
        <v>30543</v>
      </c>
      <c r="C3081">
        <v>6</v>
      </c>
      <c r="D3081">
        <v>40</v>
      </c>
      <c r="E3081">
        <v>1</v>
      </c>
      <c r="F3081">
        <v>33.85</v>
      </c>
      <c r="G3081">
        <v>32.83</v>
      </c>
    </row>
    <row r="3082" spans="1:7" x14ac:dyDescent="0.35">
      <c r="A3082" t="s">
        <v>26416</v>
      </c>
      <c r="B3082" t="s">
        <v>30544</v>
      </c>
      <c r="C3082">
        <v>6</v>
      </c>
      <c r="D3082">
        <v>40</v>
      </c>
      <c r="E3082">
        <v>0.7</v>
      </c>
      <c r="F3082">
        <v>27.95</v>
      </c>
      <c r="G3082">
        <v>27.95</v>
      </c>
    </row>
    <row r="3083" spans="1:7" x14ac:dyDescent="0.35">
      <c r="A3083" t="s">
        <v>26417</v>
      </c>
      <c r="B3083" t="s">
        <v>30545</v>
      </c>
      <c r="C3083">
        <v>6</v>
      </c>
      <c r="D3083">
        <v>40</v>
      </c>
      <c r="E3083">
        <v>1</v>
      </c>
      <c r="F3083">
        <v>29.95</v>
      </c>
      <c r="G3083">
        <v>29.05</v>
      </c>
    </row>
    <row r="3084" spans="1:7" x14ac:dyDescent="0.35">
      <c r="A3084" t="s">
        <v>26418</v>
      </c>
      <c r="B3084" t="s">
        <v>30546</v>
      </c>
      <c r="C3084">
        <v>6</v>
      </c>
      <c r="D3084">
        <v>46</v>
      </c>
      <c r="E3084">
        <v>0.7</v>
      </c>
      <c r="F3084">
        <v>18</v>
      </c>
      <c r="G3084">
        <v>18</v>
      </c>
    </row>
    <row r="3085" spans="1:7" x14ac:dyDescent="0.35">
      <c r="A3085" t="s">
        <v>26419</v>
      </c>
      <c r="B3085" t="s">
        <v>30547</v>
      </c>
      <c r="C3085">
        <v>6</v>
      </c>
      <c r="D3085">
        <v>46</v>
      </c>
      <c r="E3085">
        <v>0.7</v>
      </c>
      <c r="F3085">
        <v>20</v>
      </c>
      <c r="G3085">
        <v>20</v>
      </c>
    </row>
    <row r="3086" spans="1:7" x14ac:dyDescent="0.35">
      <c r="A3086" t="s">
        <v>26420</v>
      </c>
      <c r="B3086" t="s">
        <v>30548</v>
      </c>
      <c r="C3086">
        <v>6</v>
      </c>
      <c r="D3086">
        <v>48</v>
      </c>
      <c r="E3086">
        <v>0.7</v>
      </c>
      <c r="F3086">
        <v>42.95</v>
      </c>
      <c r="G3086">
        <v>41.66</v>
      </c>
    </row>
    <row r="3087" spans="1:7" x14ac:dyDescent="0.35">
      <c r="A3087" t="s">
        <v>26421</v>
      </c>
      <c r="B3087" t="s">
        <v>30549</v>
      </c>
      <c r="C3087">
        <v>6</v>
      </c>
      <c r="D3087">
        <v>20</v>
      </c>
      <c r="E3087">
        <v>1</v>
      </c>
      <c r="F3087">
        <v>6.25</v>
      </c>
      <c r="G3087">
        <v>6.06</v>
      </c>
    </row>
    <row r="3088" spans="1:7" x14ac:dyDescent="0.35">
      <c r="A3088" t="s">
        <v>26422</v>
      </c>
      <c r="B3088" t="s">
        <v>30550</v>
      </c>
      <c r="C3088">
        <v>6</v>
      </c>
      <c r="D3088">
        <v>43</v>
      </c>
      <c r="E3088">
        <v>0.7</v>
      </c>
      <c r="F3088">
        <v>32.950000000000003</v>
      </c>
      <c r="G3088">
        <v>31.96</v>
      </c>
    </row>
    <row r="3089" spans="1:7" x14ac:dyDescent="0.35">
      <c r="A3089" t="s">
        <v>26423</v>
      </c>
      <c r="B3089" t="s">
        <v>30551</v>
      </c>
      <c r="C3089">
        <v>6</v>
      </c>
      <c r="D3089">
        <v>43</v>
      </c>
      <c r="E3089">
        <v>0.7</v>
      </c>
      <c r="F3089">
        <v>27.45</v>
      </c>
      <c r="G3089">
        <v>26.63</v>
      </c>
    </row>
    <row r="3090" spans="1:7" x14ac:dyDescent="0.35">
      <c r="A3090" t="s">
        <v>26424</v>
      </c>
      <c r="B3090" t="s">
        <v>30552</v>
      </c>
      <c r="C3090">
        <v>6</v>
      </c>
      <c r="D3090">
        <v>50.6</v>
      </c>
      <c r="E3090">
        <v>0.7</v>
      </c>
      <c r="F3090">
        <v>273.05</v>
      </c>
      <c r="G3090">
        <v>264.86</v>
      </c>
    </row>
    <row r="3091" spans="1:7" x14ac:dyDescent="0.35">
      <c r="A3091" t="s">
        <v>26425</v>
      </c>
      <c r="B3091" t="s">
        <v>30553</v>
      </c>
      <c r="C3091">
        <v>6</v>
      </c>
      <c r="D3091">
        <v>46</v>
      </c>
      <c r="E3091">
        <v>0.7</v>
      </c>
      <c r="F3091">
        <v>16.850000000000001</v>
      </c>
      <c r="G3091">
        <v>16.34</v>
      </c>
    </row>
    <row r="3092" spans="1:7" x14ac:dyDescent="0.35">
      <c r="A3092" t="s">
        <v>26426</v>
      </c>
      <c r="B3092" t="s">
        <v>30554</v>
      </c>
      <c r="C3092">
        <v>6</v>
      </c>
      <c r="D3092">
        <v>46</v>
      </c>
      <c r="E3092">
        <v>0.7</v>
      </c>
      <c r="F3092">
        <v>30.65</v>
      </c>
      <c r="G3092">
        <v>29.73</v>
      </c>
    </row>
    <row r="3093" spans="1:7" x14ac:dyDescent="0.35">
      <c r="A3093" t="s">
        <v>26427</v>
      </c>
      <c r="B3093" t="s">
        <v>30555</v>
      </c>
      <c r="C3093">
        <v>6</v>
      </c>
      <c r="D3093">
        <v>46</v>
      </c>
      <c r="E3093">
        <v>0.35</v>
      </c>
      <c r="F3093">
        <v>20</v>
      </c>
      <c r="G3093">
        <v>20</v>
      </c>
    </row>
    <row r="3094" spans="1:7" x14ac:dyDescent="0.35">
      <c r="A3094" t="s">
        <v>26428</v>
      </c>
      <c r="B3094" t="s">
        <v>30556</v>
      </c>
      <c r="C3094">
        <v>6</v>
      </c>
      <c r="D3094">
        <v>46</v>
      </c>
      <c r="E3094">
        <v>0.7</v>
      </c>
      <c r="F3094">
        <v>19</v>
      </c>
      <c r="G3094">
        <v>19</v>
      </c>
    </row>
    <row r="3095" spans="1:7" x14ac:dyDescent="0.35">
      <c r="A3095" t="s">
        <v>26429</v>
      </c>
      <c r="B3095" t="s">
        <v>30557</v>
      </c>
      <c r="C3095">
        <v>6</v>
      </c>
      <c r="D3095">
        <v>50</v>
      </c>
      <c r="E3095">
        <v>0.7</v>
      </c>
      <c r="F3095">
        <v>48</v>
      </c>
      <c r="G3095">
        <v>48</v>
      </c>
    </row>
    <row r="3096" spans="1:7" x14ac:dyDescent="0.35">
      <c r="A3096" t="s">
        <v>26430</v>
      </c>
      <c r="B3096" t="s">
        <v>30558</v>
      </c>
      <c r="C3096">
        <v>4</v>
      </c>
      <c r="D3096">
        <v>46</v>
      </c>
      <c r="E3096">
        <v>0.7</v>
      </c>
      <c r="F3096">
        <v>19.95</v>
      </c>
      <c r="G3096">
        <v>19.95</v>
      </c>
    </row>
    <row r="3097" spans="1:7" x14ac:dyDescent="0.35">
      <c r="A3097" t="s">
        <v>26431</v>
      </c>
      <c r="B3097" t="s">
        <v>30558</v>
      </c>
      <c r="C3097">
        <v>6</v>
      </c>
      <c r="D3097">
        <v>46</v>
      </c>
      <c r="E3097">
        <v>0.7</v>
      </c>
      <c r="F3097">
        <v>18</v>
      </c>
      <c r="G3097">
        <v>18</v>
      </c>
    </row>
    <row r="3098" spans="1:7" x14ac:dyDescent="0.35">
      <c r="A3098" t="s">
        <v>26432</v>
      </c>
      <c r="B3098" t="s">
        <v>30559</v>
      </c>
      <c r="C3098">
        <v>6</v>
      </c>
      <c r="D3098">
        <v>50</v>
      </c>
      <c r="E3098">
        <v>0.7</v>
      </c>
      <c r="F3098">
        <v>48.25</v>
      </c>
      <c r="G3098">
        <v>45.84</v>
      </c>
    </row>
    <row r="3099" spans="1:7" x14ac:dyDescent="0.35">
      <c r="A3099" t="s">
        <v>26433</v>
      </c>
      <c r="B3099" t="s">
        <v>30560</v>
      </c>
      <c r="C3099">
        <v>6</v>
      </c>
      <c r="D3099">
        <v>50</v>
      </c>
      <c r="E3099">
        <v>1</v>
      </c>
      <c r="F3099">
        <v>7.95</v>
      </c>
      <c r="G3099">
        <v>7.71</v>
      </c>
    </row>
    <row r="3100" spans="1:7" x14ac:dyDescent="0.35">
      <c r="A3100" t="s">
        <v>26434</v>
      </c>
      <c r="B3100" t="s">
        <v>30561</v>
      </c>
      <c r="C3100">
        <v>3</v>
      </c>
      <c r="D3100">
        <v>70.7</v>
      </c>
      <c r="E3100">
        <v>0.7</v>
      </c>
      <c r="F3100">
        <v>22.5</v>
      </c>
      <c r="G3100">
        <v>22.5</v>
      </c>
    </row>
    <row r="3101" spans="1:7" x14ac:dyDescent="0.35">
      <c r="A3101" t="s">
        <v>26435</v>
      </c>
      <c r="B3101" t="s">
        <v>30562</v>
      </c>
      <c r="C3101">
        <v>6</v>
      </c>
      <c r="D3101">
        <v>40</v>
      </c>
      <c r="E3101">
        <v>1</v>
      </c>
      <c r="F3101">
        <v>7.25</v>
      </c>
      <c r="G3101">
        <v>7.03</v>
      </c>
    </row>
    <row r="3102" spans="1:7" x14ac:dyDescent="0.35">
      <c r="A3102" t="s">
        <v>26436</v>
      </c>
      <c r="B3102" t="s">
        <v>30563</v>
      </c>
      <c r="C3102">
        <v>6</v>
      </c>
      <c r="D3102">
        <v>59</v>
      </c>
      <c r="E3102">
        <v>0.7</v>
      </c>
      <c r="F3102">
        <v>7.5</v>
      </c>
      <c r="G3102">
        <v>7.5</v>
      </c>
    </row>
    <row r="3103" spans="1:7" x14ac:dyDescent="0.35">
      <c r="A3103" t="s">
        <v>26437</v>
      </c>
      <c r="B3103" t="s">
        <v>30564</v>
      </c>
      <c r="C3103">
        <v>4</v>
      </c>
      <c r="D3103">
        <v>52</v>
      </c>
      <c r="E3103">
        <v>0.7</v>
      </c>
      <c r="F3103">
        <v>39.5</v>
      </c>
      <c r="G3103">
        <v>39.5</v>
      </c>
    </row>
    <row r="3104" spans="1:7" x14ac:dyDescent="0.35">
      <c r="A3104" t="s">
        <v>26438</v>
      </c>
      <c r="B3104" t="s">
        <v>30565</v>
      </c>
      <c r="C3104">
        <v>6</v>
      </c>
      <c r="D3104">
        <v>53</v>
      </c>
      <c r="E3104">
        <v>0.7</v>
      </c>
      <c r="F3104">
        <v>38</v>
      </c>
      <c r="G3104">
        <v>38</v>
      </c>
    </row>
    <row r="3105" spans="1:7" x14ac:dyDescent="0.35">
      <c r="A3105" t="s">
        <v>26439</v>
      </c>
      <c r="B3105" t="s">
        <v>30566</v>
      </c>
      <c r="C3105">
        <v>6</v>
      </c>
      <c r="D3105">
        <v>45</v>
      </c>
      <c r="E3105">
        <v>0.7</v>
      </c>
      <c r="F3105">
        <v>20.45</v>
      </c>
      <c r="G3105">
        <v>19.84</v>
      </c>
    </row>
    <row r="3106" spans="1:7" x14ac:dyDescent="0.35">
      <c r="A3106" t="s">
        <v>26440</v>
      </c>
      <c r="B3106" t="s">
        <v>30567</v>
      </c>
      <c r="C3106">
        <v>6</v>
      </c>
      <c r="D3106">
        <v>50</v>
      </c>
      <c r="E3106">
        <v>0.7</v>
      </c>
      <c r="F3106">
        <v>15.95</v>
      </c>
      <c r="G3106">
        <v>15.47</v>
      </c>
    </row>
    <row r="3107" spans="1:7" x14ac:dyDescent="0.35">
      <c r="A3107" t="s">
        <v>26441</v>
      </c>
      <c r="B3107" t="s">
        <v>30568</v>
      </c>
      <c r="C3107">
        <v>6</v>
      </c>
      <c r="D3107">
        <v>40</v>
      </c>
      <c r="E3107">
        <v>0.7</v>
      </c>
      <c r="F3107">
        <v>6.5</v>
      </c>
      <c r="G3107">
        <v>6.5</v>
      </c>
    </row>
    <row r="3108" spans="1:7" x14ac:dyDescent="0.35">
      <c r="A3108" t="s">
        <v>26442</v>
      </c>
      <c r="B3108" t="s">
        <v>30569</v>
      </c>
      <c r="C3108">
        <v>6</v>
      </c>
      <c r="D3108">
        <v>50</v>
      </c>
      <c r="E3108">
        <v>0.7</v>
      </c>
      <c r="F3108">
        <v>7.95</v>
      </c>
      <c r="G3108">
        <v>7.71</v>
      </c>
    </row>
    <row r="3109" spans="1:7" x14ac:dyDescent="0.35">
      <c r="A3109" t="s">
        <v>26443</v>
      </c>
      <c r="B3109" t="s">
        <v>30570</v>
      </c>
      <c r="C3109">
        <v>6</v>
      </c>
      <c r="D3109">
        <v>55</v>
      </c>
      <c r="E3109">
        <v>1</v>
      </c>
      <c r="F3109">
        <v>13.65</v>
      </c>
      <c r="G3109">
        <v>13.24</v>
      </c>
    </row>
    <row r="3110" spans="1:7" x14ac:dyDescent="0.35">
      <c r="A3110" t="s">
        <v>26444</v>
      </c>
      <c r="B3110" t="s">
        <v>30571</v>
      </c>
      <c r="C3110">
        <v>3</v>
      </c>
      <c r="D3110">
        <v>42</v>
      </c>
      <c r="E3110">
        <v>0.7</v>
      </c>
      <c r="F3110">
        <v>53</v>
      </c>
      <c r="G3110">
        <v>53</v>
      </c>
    </row>
    <row r="3111" spans="1:7" x14ac:dyDescent="0.35">
      <c r="A3111" t="s">
        <v>26445</v>
      </c>
      <c r="B3111" t="s">
        <v>30572</v>
      </c>
      <c r="C3111">
        <v>6</v>
      </c>
      <c r="D3111">
        <v>45</v>
      </c>
      <c r="E3111">
        <v>0.7</v>
      </c>
      <c r="F3111">
        <v>137.85</v>
      </c>
      <c r="G3111">
        <v>133.71</v>
      </c>
    </row>
    <row r="3112" spans="1:7" x14ac:dyDescent="0.35">
      <c r="A3112" t="s">
        <v>26446</v>
      </c>
      <c r="B3112" t="s">
        <v>30573</v>
      </c>
      <c r="C3112">
        <v>6</v>
      </c>
      <c r="D3112">
        <v>42</v>
      </c>
      <c r="E3112">
        <v>0.7</v>
      </c>
      <c r="F3112">
        <v>60</v>
      </c>
      <c r="G3112">
        <v>60</v>
      </c>
    </row>
    <row r="3113" spans="1:7" x14ac:dyDescent="0.35">
      <c r="A3113" t="s">
        <v>26447</v>
      </c>
      <c r="B3113" t="s">
        <v>30574</v>
      </c>
      <c r="C3113">
        <v>6</v>
      </c>
      <c r="D3113">
        <v>40</v>
      </c>
      <c r="E3113">
        <v>0.7</v>
      </c>
      <c r="F3113">
        <v>22</v>
      </c>
      <c r="G3113">
        <v>22</v>
      </c>
    </row>
    <row r="3114" spans="1:7" x14ac:dyDescent="0.35">
      <c r="A3114" t="s">
        <v>26448</v>
      </c>
      <c r="B3114" t="s">
        <v>30575</v>
      </c>
      <c r="C3114">
        <v>6</v>
      </c>
      <c r="D3114">
        <v>40</v>
      </c>
      <c r="E3114">
        <v>0.7</v>
      </c>
      <c r="F3114">
        <v>19.850000000000001</v>
      </c>
      <c r="G3114">
        <v>19.25</v>
      </c>
    </row>
    <row r="3115" spans="1:7" x14ac:dyDescent="0.35">
      <c r="A3115" t="s">
        <v>26449</v>
      </c>
      <c r="B3115" t="s">
        <v>30576</v>
      </c>
      <c r="C3115">
        <v>6</v>
      </c>
      <c r="D3115">
        <v>40</v>
      </c>
      <c r="E3115">
        <v>0.7</v>
      </c>
      <c r="F3115">
        <v>6.95</v>
      </c>
      <c r="G3115">
        <v>6.95</v>
      </c>
    </row>
    <row r="3116" spans="1:7" x14ac:dyDescent="0.35">
      <c r="A3116" t="s">
        <v>26450</v>
      </c>
      <c r="B3116" t="s">
        <v>30577</v>
      </c>
      <c r="C3116">
        <v>6</v>
      </c>
      <c r="D3116">
        <v>40</v>
      </c>
      <c r="E3116">
        <v>0.7</v>
      </c>
      <c r="F3116">
        <v>9.25</v>
      </c>
      <c r="G3116">
        <v>9.25</v>
      </c>
    </row>
    <row r="3117" spans="1:7" x14ac:dyDescent="0.35">
      <c r="A3117" t="s">
        <v>26451</v>
      </c>
      <c r="B3117" t="s">
        <v>30578</v>
      </c>
      <c r="C3117">
        <v>6</v>
      </c>
      <c r="D3117">
        <v>31</v>
      </c>
      <c r="E3117">
        <v>0.5</v>
      </c>
      <c r="F3117">
        <v>20.95</v>
      </c>
      <c r="G3117">
        <v>20.32</v>
      </c>
    </row>
    <row r="3118" spans="1:7" x14ac:dyDescent="0.35">
      <c r="A3118" t="s">
        <v>26452</v>
      </c>
      <c r="B3118" t="s">
        <v>30579</v>
      </c>
      <c r="C3118">
        <v>6</v>
      </c>
      <c r="D3118">
        <v>68</v>
      </c>
      <c r="E3118">
        <v>0.7</v>
      </c>
      <c r="F3118">
        <v>15.45</v>
      </c>
      <c r="G3118">
        <v>14.99</v>
      </c>
    </row>
    <row r="3119" spans="1:7" x14ac:dyDescent="0.35">
      <c r="A3119" t="s">
        <v>26453</v>
      </c>
      <c r="B3119" t="s">
        <v>30580</v>
      </c>
      <c r="C3119">
        <v>6</v>
      </c>
      <c r="D3119">
        <v>14.9</v>
      </c>
      <c r="E3119">
        <v>0.7</v>
      </c>
      <c r="F3119">
        <v>4.5</v>
      </c>
      <c r="G3119">
        <v>4.5</v>
      </c>
    </row>
    <row r="3120" spans="1:7" x14ac:dyDescent="0.35">
      <c r="A3120" t="s">
        <v>26454</v>
      </c>
      <c r="B3120" t="s">
        <v>30581</v>
      </c>
      <c r="C3120">
        <v>6</v>
      </c>
      <c r="D3120">
        <v>30</v>
      </c>
      <c r="E3120">
        <v>1</v>
      </c>
      <c r="F3120">
        <v>4.1500000000000004</v>
      </c>
      <c r="G3120">
        <v>4.03</v>
      </c>
    </row>
    <row r="3121" spans="1:7" x14ac:dyDescent="0.35">
      <c r="A3121" t="s">
        <v>26455</v>
      </c>
      <c r="B3121" t="s">
        <v>30582</v>
      </c>
      <c r="C3121">
        <v>8</v>
      </c>
      <c r="D3121">
        <v>30</v>
      </c>
      <c r="E3121">
        <v>0.2</v>
      </c>
      <c r="F3121">
        <v>2.0499999999999998</v>
      </c>
      <c r="G3121">
        <v>1.99</v>
      </c>
    </row>
    <row r="3122" spans="1:7" x14ac:dyDescent="0.35">
      <c r="A3122" t="s">
        <v>26456</v>
      </c>
      <c r="B3122" t="s">
        <v>30583</v>
      </c>
      <c r="C3122">
        <v>6</v>
      </c>
      <c r="D3122">
        <v>30</v>
      </c>
      <c r="E3122">
        <v>0.7</v>
      </c>
      <c r="F3122">
        <v>4</v>
      </c>
      <c r="G3122">
        <v>4</v>
      </c>
    </row>
    <row r="3123" spans="1:7" x14ac:dyDescent="0.35">
      <c r="A3123" t="s">
        <v>26457</v>
      </c>
      <c r="B3123" t="s">
        <v>30584</v>
      </c>
      <c r="C3123">
        <v>6</v>
      </c>
      <c r="D3123">
        <v>14.9</v>
      </c>
      <c r="E3123">
        <v>0.7</v>
      </c>
      <c r="F3123">
        <v>5.25</v>
      </c>
      <c r="G3123">
        <v>5.09</v>
      </c>
    </row>
    <row r="3124" spans="1:7" x14ac:dyDescent="0.35">
      <c r="A3124" t="s">
        <v>26458</v>
      </c>
      <c r="B3124" t="s">
        <v>30585</v>
      </c>
      <c r="C3124">
        <v>12</v>
      </c>
      <c r="D3124">
        <v>35</v>
      </c>
      <c r="E3124">
        <v>0.14000000000000001</v>
      </c>
      <c r="F3124">
        <v>7.25</v>
      </c>
      <c r="G3124">
        <v>7.03</v>
      </c>
    </row>
    <row r="3125" spans="1:7" x14ac:dyDescent="0.35">
      <c r="A3125" t="s">
        <v>26459</v>
      </c>
      <c r="B3125" t="s">
        <v>30586</v>
      </c>
      <c r="C3125">
        <v>6</v>
      </c>
      <c r="D3125">
        <v>40</v>
      </c>
      <c r="E3125">
        <v>0.5</v>
      </c>
      <c r="F3125">
        <v>15.15</v>
      </c>
      <c r="G3125">
        <v>14.7</v>
      </c>
    </row>
    <row r="3126" spans="1:7" x14ac:dyDescent="0.35">
      <c r="A3126" t="s">
        <v>26460</v>
      </c>
      <c r="B3126" t="s">
        <v>30587</v>
      </c>
      <c r="C3126">
        <v>6</v>
      </c>
      <c r="D3126">
        <v>21</v>
      </c>
      <c r="E3126">
        <v>0.7</v>
      </c>
      <c r="F3126">
        <v>7.45</v>
      </c>
      <c r="G3126">
        <v>7.45</v>
      </c>
    </row>
    <row r="3127" spans="1:7" x14ac:dyDescent="0.35">
      <c r="A3127" t="s">
        <v>26461</v>
      </c>
      <c r="B3127" t="s">
        <v>30588</v>
      </c>
      <c r="C3127">
        <v>6</v>
      </c>
      <c r="D3127">
        <v>21</v>
      </c>
      <c r="E3127">
        <v>1</v>
      </c>
      <c r="F3127">
        <v>7.25</v>
      </c>
      <c r="G3127">
        <v>7.25</v>
      </c>
    </row>
    <row r="3128" spans="1:7" x14ac:dyDescent="0.35">
      <c r="A3128" t="s">
        <v>26462</v>
      </c>
      <c r="B3128" t="s">
        <v>30589</v>
      </c>
      <c r="C3128">
        <v>6</v>
      </c>
      <c r="D3128">
        <v>18</v>
      </c>
      <c r="E3128">
        <v>1</v>
      </c>
      <c r="F3128">
        <v>6.45</v>
      </c>
      <c r="G3128">
        <v>6.45</v>
      </c>
    </row>
    <row r="3129" spans="1:7" x14ac:dyDescent="0.35">
      <c r="A3129" t="s">
        <v>26463</v>
      </c>
      <c r="B3129" t="s">
        <v>30590</v>
      </c>
      <c r="C3129">
        <v>6</v>
      </c>
      <c r="D3129">
        <v>46</v>
      </c>
      <c r="E3129">
        <v>0.5</v>
      </c>
      <c r="F3129">
        <v>21.45</v>
      </c>
      <c r="G3129">
        <v>20.81</v>
      </c>
    </row>
    <row r="3130" spans="1:7" x14ac:dyDescent="0.35">
      <c r="A3130" t="s">
        <v>26464</v>
      </c>
      <c r="B3130" t="s">
        <v>30591</v>
      </c>
      <c r="C3130">
        <v>6</v>
      </c>
      <c r="D3130">
        <v>40</v>
      </c>
      <c r="E3130">
        <v>0.7</v>
      </c>
      <c r="F3130">
        <v>22.25</v>
      </c>
      <c r="G3130">
        <v>21.58</v>
      </c>
    </row>
    <row r="3131" spans="1:7" x14ac:dyDescent="0.35">
      <c r="A3131" t="s">
        <v>26465</v>
      </c>
      <c r="B3131" t="s">
        <v>30592</v>
      </c>
      <c r="C3131">
        <v>6</v>
      </c>
      <c r="D3131">
        <v>42.3</v>
      </c>
      <c r="E3131">
        <v>0.7</v>
      </c>
      <c r="F3131">
        <v>35</v>
      </c>
      <c r="G3131">
        <v>35</v>
      </c>
    </row>
    <row r="3132" spans="1:7" x14ac:dyDescent="0.35">
      <c r="A3132" t="s">
        <v>26466</v>
      </c>
      <c r="B3132" t="s">
        <v>30593</v>
      </c>
      <c r="C3132">
        <v>3</v>
      </c>
      <c r="D3132">
        <v>41.8</v>
      </c>
      <c r="E3132">
        <v>0.7</v>
      </c>
      <c r="F3132">
        <v>115.85</v>
      </c>
      <c r="G3132">
        <v>112.37</v>
      </c>
    </row>
    <row r="3133" spans="1:7" x14ac:dyDescent="0.35">
      <c r="A3133" t="s">
        <v>26467</v>
      </c>
      <c r="B3133" t="s">
        <v>30594</v>
      </c>
      <c r="C3133">
        <v>6</v>
      </c>
      <c r="D3133">
        <v>40</v>
      </c>
      <c r="E3133">
        <v>0.7</v>
      </c>
      <c r="F3133">
        <v>13</v>
      </c>
      <c r="G3133">
        <v>13</v>
      </c>
    </row>
    <row r="3134" spans="1:7" x14ac:dyDescent="0.35">
      <c r="A3134" t="s">
        <v>26468</v>
      </c>
      <c r="B3134" t="s">
        <v>30595</v>
      </c>
      <c r="C3134">
        <v>6</v>
      </c>
      <c r="D3134">
        <v>42</v>
      </c>
      <c r="E3134">
        <v>0.7</v>
      </c>
      <c r="F3134">
        <v>15.95</v>
      </c>
      <c r="G3134">
        <v>15.47</v>
      </c>
    </row>
    <row r="3135" spans="1:7" x14ac:dyDescent="0.35">
      <c r="A3135" t="s">
        <v>26469</v>
      </c>
      <c r="B3135" t="s">
        <v>30596</v>
      </c>
      <c r="C3135">
        <v>12</v>
      </c>
      <c r="D3135">
        <v>25</v>
      </c>
      <c r="E3135">
        <v>1</v>
      </c>
      <c r="F3135">
        <v>7.55</v>
      </c>
      <c r="G3135">
        <v>7.55</v>
      </c>
    </row>
    <row r="3136" spans="1:7" x14ac:dyDescent="0.35">
      <c r="A3136" t="s">
        <v>26470</v>
      </c>
      <c r="B3136" t="s">
        <v>30597</v>
      </c>
      <c r="C3136">
        <v>6</v>
      </c>
      <c r="D3136">
        <v>12</v>
      </c>
      <c r="E3136">
        <v>0.75</v>
      </c>
      <c r="F3136">
        <v>33</v>
      </c>
      <c r="G3136">
        <v>33</v>
      </c>
    </row>
    <row r="3137" spans="1:7" x14ac:dyDescent="0.35">
      <c r="A3137" t="s">
        <v>26471</v>
      </c>
      <c r="B3137" t="s">
        <v>30598</v>
      </c>
      <c r="C3137">
        <v>6</v>
      </c>
      <c r="D3137">
        <v>12</v>
      </c>
      <c r="E3137">
        <v>0.75</v>
      </c>
      <c r="F3137">
        <v>23</v>
      </c>
      <c r="G3137">
        <v>23</v>
      </c>
    </row>
    <row r="3138" spans="1:7" x14ac:dyDescent="0.35">
      <c r="A3138" t="s">
        <v>26472</v>
      </c>
      <c r="B3138" t="s">
        <v>30599</v>
      </c>
      <c r="C3138">
        <v>6</v>
      </c>
      <c r="D3138">
        <v>37.5</v>
      </c>
      <c r="E3138">
        <v>0.7</v>
      </c>
      <c r="F3138">
        <v>8.15</v>
      </c>
      <c r="G3138">
        <v>7.91</v>
      </c>
    </row>
    <row r="3139" spans="1:7" x14ac:dyDescent="0.35">
      <c r="A3139" t="s">
        <v>26473</v>
      </c>
      <c r="B3139" t="s">
        <v>30600</v>
      </c>
      <c r="C3139">
        <v>6</v>
      </c>
      <c r="D3139">
        <v>37.5</v>
      </c>
      <c r="E3139">
        <v>0.7</v>
      </c>
      <c r="F3139">
        <v>9.9499999999999993</v>
      </c>
      <c r="G3139">
        <v>9.65</v>
      </c>
    </row>
    <row r="3140" spans="1:7" x14ac:dyDescent="0.35">
      <c r="A3140" t="s">
        <v>26474</v>
      </c>
      <c r="B3140" t="s">
        <v>30601</v>
      </c>
      <c r="C3140">
        <v>6</v>
      </c>
      <c r="D3140">
        <v>25</v>
      </c>
      <c r="E3140">
        <v>0.5</v>
      </c>
      <c r="F3140">
        <v>12.65</v>
      </c>
      <c r="G3140">
        <v>12.02</v>
      </c>
    </row>
    <row r="3141" spans="1:7" x14ac:dyDescent="0.35">
      <c r="A3141" t="s">
        <v>26475</v>
      </c>
      <c r="B3141" t="s">
        <v>30602</v>
      </c>
      <c r="C3141">
        <v>8</v>
      </c>
      <c r="D3141">
        <v>34.17</v>
      </c>
      <c r="E3141">
        <v>0.15</v>
      </c>
      <c r="F3141">
        <v>18.95</v>
      </c>
      <c r="G3141">
        <v>18.38</v>
      </c>
    </row>
    <row r="3142" spans="1:7" x14ac:dyDescent="0.35">
      <c r="A3142" t="s">
        <v>26476</v>
      </c>
      <c r="B3142" t="s">
        <v>30603</v>
      </c>
      <c r="C3142">
        <v>6</v>
      </c>
      <c r="D3142">
        <v>40</v>
      </c>
      <c r="E3142">
        <v>0.7</v>
      </c>
      <c r="F3142">
        <v>33</v>
      </c>
      <c r="G3142">
        <v>33</v>
      </c>
    </row>
    <row r="3143" spans="1:7" x14ac:dyDescent="0.35">
      <c r="A3143" t="s">
        <v>26477</v>
      </c>
      <c r="B3143" t="s">
        <v>30604</v>
      </c>
      <c r="C3143">
        <v>6</v>
      </c>
      <c r="D3143">
        <v>37.5</v>
      </c>
      <c r="E3143">
        <v>0.7</v>
      </c>
      <c r="F3143">
        <v>8.5</v>
      </c>
      <c r="G3143">
        <v>8.5</v>
      </c>
    </row>
    <row r="3144" spans="1:7" x14ac:dyDescent="0.35">
      <c r="A3144" t="s">
        <v>26478</v>
      </c>
      <c r="B3144" t="s">
        <v>30605</v>
      </c>
      <c r="C3144">
        <v>6</v>
      </c>
      <c r="D3144">
        <v>45</v>
      </c>
      <c r="E3144">
        <v>0.7</v>
      </c>
      <c r="F3144">
        <v>90.75</v>
      </c>
      <c r="G3144">
        <v>88.03</v>
      </c>
    </row>
    <row r="3145" spans="1:7" x14ac:dyDescent="0.35">
      <c r="A3145" t="s">
        <v>26479</v>
      </c>
      <c r="B3145" t="s">
        <v>30606</v>
      </c>
      <c r="C3145">
        <v>6</v>
      </c>
      <c r="D3145">
        <v>46</v>
      </c>
      <c r="E3145">
        <v>0.7</v>
      </c>
      <c r="F3145">
        <v>79.55</v>
      </c>
      <c r="G3145">
        <v>77.16</v>
      </c>
    </row>
    <row r="3146" spans="1:7" x14ac:dyDescent="0.35">
      <c r="A3146" t="s">
        <v>26480</v>
      </c>
      <c r="B3146" t="s">
        <v>30607</v>
      </c>
      <c r="C3146">
        <v>6</v>
      </c>
      <c r="D3146">
        <v>40</v>
      </c>
      <c r="E3146">
        <v>0.7</v>
      </c>
      <c r="F3146">
        <v>85.55</v>
      </c>
      <c r="G3146">
        <v>82.98</v>
      </c>
    </row>
    <row r="3147" spans="1:7" x14ac:dyDescent="0.35">
      <c r="A3147" t="s">
        <v>26481</v>
      </c>
      <c r="B3147" t="s">
        <v>30608</v>
      </c>
      <c r="C3147">
        <v>6</v>
      </c>
      <c r="D3147">
        <v>35</v>
      </c>
      <c r="E3147">
        <v>0.7</v>
      </c>
      <c r="F3147">
        <v>8</v>
      </c>
      <c r="G3147">
        <v>8</v>
      </c>
    </row>
    <row r="3148" spans="1:7" x14ac:dyDescent="0.35">
      <c r="A3148" t="s">
        <v>26482</v>
      </c>
      <c r="B3148" t="s">
        <v>30609</v>
      </c>
      <c r="C3148">
        <v>6</v>
      </c>
      <c r="D3148">
        <v>35</v>
      </c>
      <c r="E3148">
        <v>0.7</v>
      </c>
      <c r="F3148">
        <v>8.85</v>
      </c>
      <c r="G3148">
        <v>8.41</v>
      </c>
    </row>
    <row r="3149" spans="1:7" x14ac:dyDescent="0.35">
      <c r="A3149" t="s">
        <v>26483</v>
      </c>
      <c r="B3149" t="s">
        <v>30610</v>
      </c>
      <c r="C3149">
        <v>6</v>
      </c>
      <c r="D3149">
        <v>17</v>
      </c>
      <c r="E3149">
        <v>0.7</v>
      </c>
      <c r="F3149">
        <v>5.65</v>
      </c>
      <c r="G3149">
        <v>5.65</v>
      </c>
    </row>
    <row r="3150" spans="1:7" x14ac:dyDescent="0.35">
      <c r="A3150" t="s">
        <v>26484</v>
      </c>
      <c r="B3150" t="s">
        <v>30611</v>
      </c>
      <c r="C3150">
        <v>6</v>
      </c>
      <c r="D3150">
        <v>17</v>
      </c>
      <c r="E3150">
        <v>1</v>
      </c>
      <c r="F3150">
        <v>6.65</v>
      </c>
      <c r="G3150">
        <v>6.65</v>
      </c>
    </row>
    <row r="3151" spans="1:7" x14ac:dyDescent="0.35">
      <c r="A3151" t="s">
        <v>26485</v>
      </c>
      <c r="B3151" t="s">
        <v>30612</v>
      </c>
      <c r="C3151">
        <v>12</v>
      </c>
      <c r="D3151">
        <v>35</v>
      </c>
      <c r="E3151">
        <v>0.7</v>
      </c>
      <c r="F3151">
        <v>6.75</v>
      </c>
      <c r="G3151">
        <v>6.55</v>
      </c>
    </row>
    <row r="3152" spans="1:7" x14ac:dyDescent="0.35">
      <c r="A3152" t="s">
        <v>26486</v>
      </c>
      <c r="B3152" t="s">
        <v>30613</v>
      </c>
      <c r="C3152">
        <v>6</v>
      </c>
      <c r="D3152">
        <v>41</v>
      </c>
      <c r="E3152">
        <v>0.7</v>
      </c>
      <c r="F3152">
        <v>9.5500000000000007</v>
      </c>
      <c r="G3152">
        <v>9.26</v>
      </c>
    </row>
    <row r="3153" spans="1:7" x14ac:dyDescent="0.35">
      <c r="A3153" t="s">
        <v>26487</v>
      </c>
      <c r="B3153" t="s">
        <v>30614</v>
      </c>
      <c r="C3153">
        <v>6</v>
      </c>
      <c r="D3153">
        <v>47</v>
      </c>
      <c r="E3153">
        <v>0.7</v>
      </c>
      <c r="F3153">
        <v>23.05</v>
      </c>
      <c r="G3153">
        <v>22.36</v>
      </c>
    </row>
    <row r="3154" spans="1:7" x14ac:dyDescent="0.35">
      <c r="A3154" t="s">
        <v>26488</v>
      </c>
      <c r="B3154" t="s">
        <v>30615</v>
      </c>
      <c r="C3154">
        <v>3</v>
      </c>
      <c r="D3154">
        <v>40</v>
      </c>
      <c r="E3154">
        <v>0.7</v>
      </c>
      <c r="F3154">
        <v>13</v>
      </c>
      <c r="G3154">
        <v>13</v>
      </c>
    </row>
    <row r="3155" spans="1:7" x14ac:dyDescent="0.35">
      <c r="A3155" t="s">
        <v>26489</v>
      </c>
      <c r="B3155" t="s">
        <v>30616</v>
      </c>
      <c r="C3155">
        <v>6</v>
      </c>
      <c r="D3155">
        <v>40</v>
      </c>
      <c r="E3155">
        <v>0.5</v>
      </c>
      <c r="F3155">
        <v>14.65</v>
      </c>
      <c r="G3155">
        <v>13.92</v>
      </c>
    </row>
    <row r="3156" spans="1:7" x14ac:dyDescent="0.35">
      <c r="A3156" t="s">
        <v>26490</v>
      </c>
      <c r="B3156" t="s">
        <v>30617</v>
      </c>
      <c r="C3156">
        <v>6</v>
      </c>
      <c r="D3156">
        <v>41.2</v>
      </c>
      <c r="E3156">
        <v>0.7</v>
      </c>
      <c r="F3156">
        <v>6.95</v>
      </c>
      <c r="G3156">
        <v>6.74</v>
      </c>
    </row>
    <row r="3157" spans="1:7" x14ac:dyDescent="0.35">
      <c r="A3157" t="s">
        <v>26491</v>
      </c>
      <c r="B3157" t="s">
        <v>30618</v>
      </c>
      <c r="C3157">
        <v>6</v>
      </c>
      <c r="D3157">
        <v>40</v>
      </c>
      <c r="E3157">
        <v>0.7</v>
      </c>
      <c r="F3157">
        <v>11.45</v>
      </c>
      <c r="G3157">
        <v>11.45</v>
      </c>
    </row>
    <row r="3158" spans="1:7" x14ac:dyDescent="0.35">
      <c r="A3158" t="s">
        <v>26492</v>
      </c>
      <c r="B3158" t="s">
        <v>30619</v>
      </c>
      <c r="C3158">
        <v>6</v>
      </c>
      <c r="D3158">
        <v>40</v>
      </c>
      <c r="E3158">
        <v>0.7</v>
      </c>
      <c r="F3158">
        <v>9.15</v>
      </c>
      <c r="G3158">
        <v>9.15</v>
      </c>
    </row>
    <row r="3159" spans="1:7" x14ac:dyDescent="0.35">
      <c r="A3159" t="s">
        <v>26493</v>
      </c>
      <c r="B3159" t="s">
        <v>30620</v>
      </c>
      <c r="C3159">
        <v>6</v>
      </c>
      <c r="D3159">
        <v>40</v>
      </c>
      <c r="E3159">
        <v>0.7</v>
      </c>
      <c r="F3159">
        <v>14.45</v>
      </c>
      <c r="G3159">
        <v>14.02</v>
      </c>
    </row>
    <row r="3160" spans="1:7" x14ac:dyDescent="0.35">
      <c r="A3160" t="s">
        <v>26494</v>
      </c>
      <c r="B3160" t="s">
        <v>30621</v>
      </c>
      <c r="C3160">
        <v>6</v>
      </c>
      <c r="D3160">
        <v>69</v>
      </c>
      <c r="E3160">
        <v>0.7</v>
      </c>
      <c r="F3160">
        <v>10.75</v>
      </c>
      <c r="G3160">
        <v>10.75</v>
      </c>
    </row>
    <row r="3161" spans="1:7" x14ac:dyDescent="0.35">
      <c r="A3161" t="s">
        <v>26495</v>
      </c>
      <c r="B3161" t="s">
        <v>30622</v>
      </c>
      <c r="C3161">
        <v>6</v>
      </c>
      <c r="D3161">
        <v>40</v>
      </c>
      <c r="E3161">
        <v>0.7</v>
      </c>
      <c r="F3161">
        <v>13.15</v>
      </c>
      <c r="G3161">
        <v>13.15</v>
      </c>
    </row>
    <row r="3162" spans="1:7" x14ac:dyDescent="0.35">
      <c r="A3162" t="s">
        <v>26496</v>
      </c>
      <c r="B3162" t="s">
        <v>30623</v>
      </c>
      <c r="C3162">
        <v>6</v>
      </c>
      <c r="D3162">
        <v>43</v>
      </c>
      <c r="E3162">
        <v>0.7</v>
      </c>
      <c r="F3162">
        <v>13.75</v>
      </c>
      <c r="G3162">
        <v>13.34</v>
      </c>
    </row>
    <row r="3163" spans="1:7" x14ac:dyDescent="0.35">
      <c r="A3163" t="s">
        <v>26497</v>
      </c>
      <c r="B3163" t="s">
        <v>30624</v>
      </c>
      <c r="C3163">
        <v>12</v>
      </c>
      <c r="D3163">
        <v>40</v>
      </c>
      <c r="E3163">
        <v>0.2</v>
      </c>
      <c r="F3163">
        <v>7</v>
      </c>
      <c r="G3163">
        <v>7</v>
      </c>
    </row>
    <row r="3164" spans="1:7" x14ac:dyDescent="0.35">
      <c r="A3164" t="s">
        <v>26498</v>
      </c>
      <c r="B3164" t="s">
        <v>30625</v>
      </c>
      <c r="C3164">
        <v>6</v>
      </c>
      <c r="D3164">
        <v>40</v>
      </c>
      <c r="E3164">
        <v>0.7</v>
      </c>
      <c r="F3164">
        <v>13.95</v>
      </c>
      <c r="G3164">
        <v>13.95</v>
      </c>
    </row>
    <row r="3165" spans="1:7" x14ac:dyDescent="0.35">
      <c r="A3165" t="s">
        <v>26499</v>
      </c>
      <c r="B3165" t="s">
        <v>30626</v>
      </c>
      <c r="C3165">
        <v>6</v>
      </c>
      <c r="D3165">
        <v>39</v>
      </c>
      <c r="E3165">
        <v>0.7</v>
      </c>
      <c r="F3165">
        <v>11.65</v>
      </c>
      <c r="G3165">
        <v>11.3</v>
      </c>
    </row>
    <row r="3166" spans="1:7" x14ac:dyDescent="0.35">
      <c r="A3166" t="s">
        <v>26500</v>
      </c>
      <c r="B3166" t="s">
        <v>30627</v>
      </c>
      <c r="C3166">
        <v>36</v>
      </c>
      <c r="D3166">
        <v>37.5</v>
      </c>
      <c r="E3166">
        <v>0.2</v>
      </c>
      <c r="F3166">
        <v>1.25</v>
      </c>
      <c r="G3166">
        <v>1.21</v>
      </c>
    </row>
    <row r="3167" spans="1:7" x14ac:dyDescent="0.35">
      <c r="A3167" t="s">
        <v>26501</v>
      </c>
      <c r="B3167" t="s">
        <v>30628</v>
      </c>
      <c r="C3167">
        <v>6</v>
      </c>
      <c r="D3167">
        <v>37.5</v>
      </c>
      <c r="E3167">
        <v>0.7</v>
      </c>
      <c r="F3167">
        <v>5.75</v>
      </c>
      <c r="G3167">
        <v>5.58</v>
      </c>
    </row>
    <row r="3168" spans="1:7" x14ac:dyDescent="0.35">
      <c r="A3168" t="s">
        <v>26502</v>
      </c>
      <c r="B3168" t="s">
        <v>30629</v>
      </c>
      <c r="C3168">
        <v>6</v>
      </c>
      <c r="D3168">
        <v>37.5</v>
      </c>
      <c r="E3168">
        <v>0.7</v>
      </c>
      <c r="F3168">
        <v>5.75</v>
      </c>
      <c r="G3168">
        <v>5.58</v>
      </c>
    </row>
    <row r="3169" spans="1:7" x14ac:dyDescent="0.35">
      <c r="A3169" t="s">
        <v>26503</v>
      </c>
      <c r="B3169" t="s">
        <v>30630</v>
      </c>
      <c r="C3169">
        <v>8</v>
      </c>
      <c r="D3169">
        <v>37.5</v>
      </c>
      <c r="E3169">
        <v>0.2</v>
      </c>
      <c r="F3169">
        <v>1.55</v>
      </c>
      <c r="G3169">
        <v>1.5</v>
      </c>
    </row>
    <row r="3170" spans="1:7" x14ac:dyDescent="0.35">
      <c r="A3170" t="s">
        <v>26504</v>
      </c>
      <c r="B3170" t="s">
        <v>30631</v>
      </c>
      <c r="C3170">
        <v>6</v>
      </c>
      <c r="D3170">
        <v>37.5</v>
      </c>
      <c r="E3170">
        <v>0.7</v>
      </c>
      <c r="F3170">
        <v>5.75</v>
      </c>
      <c r="G3170">
        <v>5.58</v>
      </c>
    </row>
    <row r="3171" spans="1:7" x14ac:dyDescent="0.35">
      <c r="A3171" t="s">
        <v>26505</v>
      </c>
      <c r="B3171" t="s">
        <v>30632</v>
      </c>
      <c r="C3171">
        <v>6</v>
      </c>
      <c r="D3171">
        <v>18</v>
      </c>
      <c r="E3171">
        <v>0.7</v>
      </c>
      <c r="F3171">
        <v>4.75</v>
      </c>
      <c r="G3171">
        <v>4.6100000000000003</v>
      </c>
    </row>
    <row r="3172" spans="1:7" x14ac:dyDescent="0.35">
      <c r="A3172" t="s">
        <v>26506</v>
      </c>
      <c r="B3172" t="s">
        <v>30633</v>
      </c>
      <c r="C3172">
        <v>6</v>
      </c>
      <c r="D3172">
        <v>37.5</v>
      </c>
      <c r="E3172">
        <v>0.7</v>
      </c>
      <c r="F3172">
        <v>5.65</v>
      </c>
      <c r="G3172">
        <v>5.48</v>
      </c>
    </row>
    <row r="3173" spans="1:7" x14ac:dyDescent="0.35">
      <c r="A3173" t="s">
        <v>26507</v>
      </c>
      <c r="B3173" t="s">
        <v>30634</v>
      </c>
      <c r="C3173">
        <v>6</v>
      </c>
      <c r="D3173">
        <v>12</v>
      </c>
      <c r="E3173">
        <v>0.75</v>
      </c>
      <c r="F3173">
        <v>35.85</v>
      </c>
      <c r="G3173">
        <v>35.85</v>
      </c>
    </row>
    <row r="3174" spans="1:7" x14ac:dyDescent="0.35">
      <c r="A3174" t="s">
        <v>26508</v>
      </c>
      <c r="B3174" t="s">
        <v>30635</v>
      </c>
      <c r="C3174">
        <v>6</v>
      </c>
      <c r="D3174">
        <v>12.5</v>
      </c>
      <c r="E3174">
        <v>0.75</v>
      </c>
      <c r="F3174">
        <v>27.95</v>
      </c>
      <c r="G3174">
        <v>27.95</v>
      </c>
    </row>
    <row r="3175" spans="1:7" x14ac:dyDescent="0.35">
      <c r="A3175" t="s">
        <v>26509</v>
      </c>
      <c r="B3175" t="s">
        <v>30636</v>
      </c>
      <c r="C3175">
        <v>12</v>
      </c>
      <c r="D3175">
        <v>12.5</v>
      </c>
      <c r="E3175">
        <v>0.37</v>
      </c>
      <c r="F3175">
        <v>16.45</v>
      </c>
      <c r="G3175">
        <v>16.45</v>
      </c>
    </row>
    <row r="3176" spans="1:7" x14ac:dyDescent="0.35">
      <c r="A3176" t="s">
        <v>26510</v>
      </c>
      <c r="B3176" t="s">
        <v>30637</v>
      </c>
      <c r="C3176">
        <v>6</v>
      </c>
      <c r="D3176">
        <v>40</v>
      </c>
      <c r="E3176">
        <v>0.5</v>
      </c>
      <c r="F3176">
        <v>9.65</v>
      </c>
      <c r="G3176">
        <v>9.65</v>
      </c>
    </row>
    <row r="3177" spans="1:7" x14ac:dyDescent="0.35">
      <c r="A3177" t="s">
        <v>26511</v>
      </c>
      <c r="B3177" t="s">
        <v>30638</v>
      </c>
      <c r="C3177">
        <v>6</v>
      </c>
      <c r="D3177">
        <v>57.1</v>
      </c>
      <c r="E3177">
        <v>0.7</v>
      </c>
      <c r="F3177">
        <v>46.75</v>
      </c>
      <c r="G3177">
        <v>45.35</v>
      </c>
    </row>
    <row r="3178" spans="1:7" x14ac:dyDescent="0.35">
      <c r="A3178" t="s">
        <v>26512</v>
      </c>
      <c r="B3178" t="s">
        <v>30639</v>
      </c>
      <c r="C3178">
        <v>9</v>
      </c>
      <c r="D3178">
        <v>40</v>
      </c>
      <c r="E3178">
        <v>0.7</v>
      </c>
      <c r="F3178">
        <v>14</v>
      </c>
      <c r="G3178">
        <v>14</v>
      </c>
    </row>
    <row r="3179" spans="1:7" x14ac:dyDescent="0.35">
      <c r="A3179" t="s">
        <v>26513</v>
      </c>
      <c r="B3179" t="s">
        <v>30640</v>
      </c>
      <c r="C3179">
        <v>9</v>
      </c>
      <c r="D3179">
        <v>40</v>
      </c>
      <c r="E3179">
        <v>0.7</v>
      </c>
      <c r="F3179">
        <v>14</v>
      </c>
      <c r="G3179">
        <v>14</v>
      </c>
    </row>
    <row r="3180" spans="1:7" x14ac:dyDescent="0.35">
      <c r="A3180" t="s">
        <v>26514</v>
      </c>
      <c r="B3180" t="s">
        <v>30641</v>
      </c>
      <c r="C3180">
        <v>6</v>
      </c>
      <c r="D3180">
        <v>41.5</v>
      </c>
      <c r="E3180">
        <v>0.7</v>
      </c>
      <c r="F3180">
        <v>11.85</v>
      </c>
      <c r="G3180">
        <v>11.49</v>
      </c>
    </row>
    <row r="3181" spans="1:7" x14ac:dyDescent="0.35">
      <c r="A3181" t="s">
        <v>26515</v>
      </c>
      <c r="B3181" t="s">
        <v>30642</v>
      </c>
      <c r="C3181">
        <v>6</v>
      </c>
      <c r="D3181">
        <v>28</v>
      </c>
      <c r="E3181">
        <v>0.7</v>
      </c>
      <c r="F3181">
        <v>14.95</v>
      </c>
      <c r="G3181">
        <v>14.2</v>
      </c>
    </row>
    <row r="3182" spans="1:7" x14ac:dyDescent="0.35">
      <c r="A3182" t="s">
        <v>26516</v>
      </c>
      <c r="B3182" t="s">
        <v>30643</v>
      </c>
      <c r="C3182">
        <v>6</v>
      </c>
      <c r="D3182">
        <v>4.2</v>
      </c>
      <c r="E3182">
        <v>0.7</v>
      </c>
      <c r="F3182">
        <v>17.25</v>
      </c>
      <c r="G3182">
        <v>16.39</v>
      </c>
    </row>
    <row r="3183" spans="1:7" x14ac:dyDescent="0.35">
      <c r="A3183" t="s">
        <v>26517</v>
      </c>
      <c r="B3183" t="s">
        <v>30644</v>
      </c>
      <c r="C3183">
        <v>6</v>
      </c>
      <c r="D3183">
        <v>40</v>
      </c>
      <c r="E3183">
        <v>0.7</v>
      </c>
      <c r="F3183">
        <v>17</v>
      </c>
      <c r="G3183">
        <v>17</v>
      </c>
    </row>
    <row r="3184" spans="1:7" x14ac:dyDescent="0.35">
      <c r="A3184" t="s">
        <v>26518</v>
      </c>
      <c r="B3184" t="s">
        <v>30645</v>
      </c>
      <c r="C3184">
        <v>6</v>
      </c>
      <c r="D3184">
        <v>46</v>
      </c>
      <c r="E3184">
        <v>0.7</v>
      </c>
      <c r="F3184">
        <v>36.85</v>
      </c>
      <c r="G3184">
        <v>35.74</v>
      </c>
    </row>
    <row r="3185" spans="1:7" x14ac:dyDescent="0.35">
      <c r="A3185" t="s">
        <v>26519</v>
      </c>
      <c r="B3185" t="s">
        <v>30646</v>
      </c>
      <c r="C3185">
        <v>3</v>
      </c>
      <c r="D3185">
        <v>40</v>
      </c>
      <c r="E3185">
        <v>0.7</v>
      </c>
      <c r="F3185">
        <v>26.95</v>
      </c>
      <c r="G3185">
        <v>26.14</v>
      </c>
    </row>
    <row r="3186" spans="1:7" x14ac:dyDescent="0.35">
      <c r="A3186" t="s">
        <v>26520</v>
      </c>
      <c r="B3186" t="s">
        <v>30647</v>
      </c>
      <c r="C3186">
        <v>6</v>
      </c>
      <c r="D3186">
        <v>37.5</v>
      </c>
      <c r="E3186">
        <v>0.7</v>
      </c>
      <c r="F3186">
        <v>7.65</v>
      </c>
      <c r="G3186">
        <v>7.42</v>
      </c>
    </row>
    <row r="3187" spans="1:7" x14ac:dyDescent="0.35">
      <c r="A3187" t="s">
        <v>26521</v>
      </c>
      <c r="B3187" t="s">
        <v>30648</v>
      </c>
      <c r="C3187">
        <v>6</v>
      </c>
      <c r="D3187">
        <v>40</v>
      </c>
      <c r="E3187">
        <v>0.7</v>
      </c>
      <c r="F3187">
        <v>11.55</v>
      </c>
      <c r="G3187">
        <v>11.2</v>
      </c>
    </row>
    <row r="3188" spans="1:7" x14ac:dyDescent="0.35">
      <c r="A3188" t="s">
        <v>26522</v>
      </c>
      <c r="B3188" t="s">
        <v>30649</v>
      </c>
      <c r="C3188">
        <v>6</v>
      </c>
      <c r="D3188">
        <v>40</v>
      </c>
      <c r="E3188">
        <v>0.7</v>
      </c>
      <c r="F3188">
        <v>9</v>
      </c>
      <c r="G3188">
        <v>9</v>
      </c>
    </row>
    <row r="3189" spans="1:7" x14ac:dyDescent="0.35">
      <c r="A3189" t="s">
        <v>26523</v>
      </c>
      <c r="B3189" t="s">
        <v>30650</v>
      </c>
      <c r="C3189">
        <v>6</v>
      </c>
      <c r="D3189">
        <v>37.5</v>
      </c>
      <c r="E3189">
        <v>1</v>
      </c>
      <c r="F3189">
        <v>1.75</v>
      </c>
      <c r="G3189">
        <v>1.7</v>
      </c>
    </row>
    <row r="3190" spans="1:7" x14ac:dyDescent="0.35">
      <c r="A3190" t="s">
        <v>26524</v>
      </c>
      <c r="B3190" t="s">
        <v>30651</v>
      </c>
      <c r="C3190">
        <v>6</v>
      </c>
      <c r="D3190">
        <v>40</v>
      </c>
      <c r="E3190">
        <v>0.7</v>
      </c>
      <c r="F3190">
        <v>20.95</v>
      </c>
      <c r="G3190">
        <v>20.32</v>
      </c>
    </row>
    <row r="3191" spans="1:7" x14ac:dyDescent="0.35">
      <c r="A3191" t="s">
        <v>26525</v>
      </c>
      <c r="B3191" t="s">
        <v>30652</v>
      </c>
      <c r="C3191">
        <v>6</v>
      </c>
      <c r="D3191">
        <v>40.5</v>
      </c>
      <c r="E3191">
        <v>0.7</v>
      </c>
      <c r="F3191">
        <v>18.95</v>
      </c>
      <c r="G3191">
        <v>18.38</v>
      </c>
    </row>
    <row r="3192" spans="1:7" x14ac:dyDescent="0.35">
      <c r="A3192" t="s">
        <v>26526</v>
      </c>
      <c r="B3192" t="s">
        <v>30653</v>
      </c>
      <c r="C3192">
        <v>12</v>
      </c>
      <c r="D3192">
        <v>40.700000000000003</v>
      </c>
      <c r="E3192">
        <v>0.7</v>
      </c>
      <c r="F3192">
        <v>14.75</v>
      </c>
      <c r="G3192">
        <v>14.31</v>
      </c>
    </row>
    <row r="3193" spans="1:7" x14ac:dyDescent="0.35">
      <c r="A3193" t="s">
        <v>26527</v>
      </c>
      <c r="B3193" t="s">
        <v>30654</v>
      </c>
      <c r="C3193">
        <v>22</v>
      </c>
      <c r="D3193">
        <v>50.66</v>
      </c>
      <c r="E3193">
        <v>0.15</v>
      </c>
      <c r="F3193">
        <v>17.55</v>
      </c>
      <c r="G3193">
        <v>16.670000000000002</v>
      </c>
    </row>
    <row r="3194" spans="1:7" x14ac:dyDescent="0.35">
      <c r="A3194" t="s">
        <v>26528</v>
      </c>
      <c r="B3194" t="s">
        <v>30655</v>
      </c>
      <c r="C3194">
        <v>6</v>
      </c>
      <c r="D3194">
        <v>40</v>
      </c>
      <c r="E3194">
        <v>0.7</v>
      </c>
      <c r="F3194">
        <v>14.25</v>
      </c>
      <c r="G3194">
        <v>13.82</v>
      </c>
    </row>
    <row r="3195" spans="1:7" x14ac:dyDescent="0.35">
      <c r="A3195" t="s">
        <v>26529</v>
      </c>
      <c r="B3195" t="s">
        <v>30656</v>
      </c>
      <c r="C3195">
        <v>6</v>
      </c>
      <c r="D3195">
        <v>40</v>
      </c>
      <c r="E3195">
        <v>1</v>
      </c>
      <c r="F3195">
        <v>17.45</v>
      </c>
      <c r="G3195">
        <v>16.93</v>
      </c>
    </row>
    <row r="3196" spans="1:7" x14ac:dyDescent="0.35">
      <c r="A3196" t="s">
        <v>26530</v>
      </c>
      <c r="B3196" t="s">
        <v>30657</v>
      </c>
      <c r="C3196">
        <v>6</v>
      </c>
      <c r="D3196">
        <v>40</v>
      </c>
      <c r="E3196">
        <v>0.7</v>
      </c>
      <c r="F3196">
        <v>5.15</v>
      </c>
      <c r="G3196">
        <v>4.8899999999999997</v>
      </c>
    </row>
    <row r="3197" spans="1:7" x14ac:dyDescent="0.35">
      <c r="A3197" t="s">
        <v>26531</v>
      </c>
      <c r="B3197" t="s">
        <v>30658</v>
      </c>
      <c r="C3197">
        <v>6</v>
      </c>
      <c r="D3197">
        <v>38</v>
      </c>
      <c r="E3197">
        <v>0.7</v>
      </c>
      <c r="F3197">
        <v>19.649999999999999</v>
      </c>
      <c r="G3197">
        <v>19.059999999999999</v>
      </c>
    </row>
    <row r="3198" spans="1:7" x14ac:dyDescent="0.35">
      <c r="A3198" t="s">
        <v>26532</v>
      </c>
      <c r="B3198" t="s">
        <v>30659</v>
      </c>
      <c r="C3198">
        <v>6</v>
      </c>
      <c r="D3198">
        <v>38</v>
      </c>
      <c r="E3198">
        <v>0.7</v>
      </c>
      <c r="F3198">
        <v>16.45</v>
      </c>
      <c r="G3198">
        <v>15.96</v>
      </c>
    </row>
    <row r="3199" spans="1:7" x14ac:dyDescent="0.35">
      <c r="A3199" t="s">
        <v>26533</v>
      </c>
      <c r="B3199" t="s">
        <v>30660</v>
      </c>
      <c r="C3199">
        <v>6</v>
      </c>
      <c r="D3199">
        <v>37.5</v>
      </c>
      <c r="E3199">
        <v>0.7</v>
      </c>
      <c r="F3199">
        <v>5.95</v>
      </c>
      <c r="G3199">
        <v>5.77</v>
      </c>
    </row>
    <row r="3200" spans="1:7" x14ac:dyDescent="0.35">
      <c r="A3200" t="s">
        <v>26534</v>
      </c>
      <c r="B3200" t="s">
        <v>30661</v>
      </c>
      <c r="C3200">
        <v>6</v>
      </c>
      <c r="D3200">
        <v>53.5</v>
      </c>
      <c r="E3200">
        <v>0.7</v>
      </c>
      <c r="F3200">
        <v>28.45</v>
      </c>
      <c r="G3200">
        <v>27.6</v>
      </c>
    </row>
    <row r="3201" spans="1:7" x14ac:dyDescent="0.35">
      <c r="A3201" t="s">
        <v>26535</v>
      </c>
      <c r="B3201" t="s">
        <v>30662</v>
      </c>
      <c r="C3201">
        <v>6</v>
      </c>
      <c r="D3201">
        <v>57.1</v>
      </c>
      <c r="E3201">
        <v>0.7</v>
      </c>
      <c r="F3201">
        <v>11.35</v>
      </c>
      <c r="G3201">
        <v>11.01</v>
      </c>
    </row>
    <row r="3202" spans="1:7" x14ac:dyDescent="0.35">
      <c r="A3202" t="s">
        <v>26536</v>
      </c>
      <c r="B3202" t="s">
        <v>30663</v>
      </c>
      <c r="C3202">
        <v>6</v>
      </c>
      <c r="D3202">
        <v>43</v>
      </c>
      <c r="E3202">
        <v>0.7</v>
      </c>
      <c r="F3202">
        <v>11.15</v>
      </c>
      <c r="G3202">
        <v>10.59</v>
      </c>
    </row>
    <row r="3203" spans="1:7" x14ac:dyDescent="0.35">
      <c r="A3203" t="s">
        <v>26537</v>
      </c>
      <c r="B3203" t="s">
        <v>30664</v>
      </c>
      <c r="C3203">
        <v>6</v>
      </c>
      <c r="D3203">
        <v>30</v>
      </c>
      <c r="E3203">
        <v>0.7</v>
      </c>
      <c r="F3203">
        <v>13.45</v>
      </c>
      <c r="G3203">
        <v>13.05</v>
      </c>
    </row>
    <row r="3204" spans="1:7" x14ac:dyDescent="0.35">
      <c r="A3204" t="s">
        <v>26538</v>
      </c>
      <c r="B3204" t="s">
        <v>30665</v>
      </c>
      <c r="C3204">
        <v>6</v>
      </c>
      <c r="D3204">
        <v>16.600000000000001</v>
      </c>
      <c r="E3204">
        <v>1</v>
      </c>
      <c r="F3204">
        <v>3</v>
      </c>
      <c r="G3204">
        <v>3</v>
      </c>
    </row>
    <row r="3205" spans="1:7" x14ac:dyDescent="0.35">
      <c r="A3205" t="s">
        <v>26539</v>
      </c>
      <c r="B3205" t="s">
        <v>30666</v>
      </c>
      <c r="C3205">
        <v>6</v>
      </c>
      <c r="D3205">
        <v>17.5</v>
      </c>
      <c r="E3205">
        <v>0.7</v>
      </c>
      <c r="F3205">
        <v>2.35</v>
      </c>
      <c r="G3205">
        <v>2.2799999999999998</v>
      </c>
    </row>
    <row r="3206" spans="1:7" x14ac:dyDescent="0.35">
      <c r="A3206" t="s">
        <v>26540</v>
      </c>
      <c r="B3206" t="s">
        <v>30667</v>
      </c>
      <c r="C3206">
        <v>6</v>
      </c>
      <c r="D3206">
        <v>17.5</v>
      </c>
      <c r="E3206">
        <v>0.7</v>
      </c>
      <c r="F3206">
        <v>2.75</v>
      </c>
      <c r="G3206">
        <v>2.61</v>
      </c>
    </row>
    <row r="3207" spans="1:7" x14ac:dyDescent="0.35">
      <c r="A3207" t="s">
        <v>26541</v>
      </c>
      <c r="B3207" t="s">
        <v>30668</v>
      </c>
      <c r="C3207">
        <v>6</v>
      </c>
      <c r="D3207">
        <v>38</v>
      </c>
      <c r="E3207">
        <v>0.5</v>
      </c>
      <c r="F3207">
        <v>20.75</v>
      </c>
      <c r="G3207">
        <v>20.13</v>
      </c>
    </row>
    <row r="3208" spans="1:7" x14ac:dyDescent="0.35">
      <c r="A3208" t="s">
        <v>26542</v>
      </c>
      <c r="B3208" t="s">
        <v>30669</v>
      </c>
      <c r="C3208">
        <v>6</v>
      </c>
      <c r="D3208">
        <v>54.5</v>
      </c>
      <c r="E3208">
        <v>0.7</v>
      </c>
      <c r="F3208">
        <v>11.45</v>
      </c>
      <c r="G3208">
        <v>11.11</v>
      </c>
    </row>
    <row r="3209" spans="1:7" x14ac:dyDescent="0.35">
      <c r="A3209" t="s">
        <v>26543</v>
      </c>
      <c r="B3209" t="s">
        <v>30670</v>
      </c>
      <c r="C3209">
        <v>6</v>
      </c>
      <c r="D3209">
        <v>75.5</v>
      </c>
      <c r="E3209">
        <v>0.7</v>
      </c>
      <c r="F3209">
        <v>12</v>
      </c>
      <c r="G3209">
        <v>12</v>
      </c>
    </row>
    <row r="3210" spans="1:7" x14ac:dyDescent="0.35">
      <c r="A3210" t="s">
        <v>26544</v>
      </c>
      <c r="B3210" t="s">
        <v>30671</v>
      </c>
      <c r="C3210">
        <v>6</v>
      </c>
      <c r="D3210">
        <v>16</v>
      </c>
      <c r="E3210">
        <v>0.75</v>
      </c>
      <c r="F3210">
        <v>11.05</v>
      </c>
      <c r="G3210">
        <v>10.72</v>
      </c>
    </row>
    <row r="3211" spans="1:7" x14ac:dyDescent="0.35">
      <c r="A3211" t="s">
        <v>26545</v>
      </c>
      <c r="B3211" t="s">
        <v>30672</v>
      </c>
      <c r="C3211">
        <v>6</v>
      </c>
      <c r="D3211">
        <v>18</v>
      </c>
      <c r="E3211">
        <v>0.75</v>
      </c>
      <c r="F3211">
        <v>11.05</v>
      </c>
      <c r="G3211">
        <v>10.72</v>
      </c>
    </row>
    <row r="3212" spans="1:7" x14ac:dyDescent="0.35">
      <c r="A3212" t="s">
        <v>26546</v>
      </c>
      <c r="B3212" t="s">
        <v>30673</v>
      </c>
      <c r="C3212">
        <v>6</v>
      </c>
      <c r="D3212">
        <v>46</v>
      </c>
      <c r="E3212">
        <v>0.7</v>
      </c>
      <c r="F3212">
        <v>32.549999999999997</v>
      </c>
      <c r="G3212">
        <v>31.57</v>
      </c>
    </row>
    <row r="3213" spans="1:7" x14ac:dyDescent="0.35">
      <c r="A3213" t="s">
        <v>26547</v>
      </c>
      <c r="B3213" t="s">
        <v>30674</v>
      </c>
      <c r="C3213">
        <v>6</v>
      </c>
      <c r="D3213">
        <v>46</v>
      </c>
      <c r="E3213">
        <v>0.7</v>
      </c>
      <c r="F3213">
        <v>39.549999999999997</v>
      </c>
      <c r="G3213">
        <v>37.57</v>
      </c>
    </row>
    <row r="3214" spans="1:7" x14ac:dyDescent="0.35">
      <c r="A3214" t="s">
        <v>26548</v>
      </c>
      <c r="B3214" t="s">
        <v>30675</v>
      </c>
      <c r="C3214">
        <v>6</v>
      </c>
      <c r="D3214">
        <v>40</v>
      </c>
      <c r="E3214">
        <v>0.7</v>
      </c>
      <c r="F3214">
        <v>20.75</v>
      </c>
      <c r="G3214">
        <v>20.75</v>
      </c>
    </row>
    <row r="3215" spans="1:7" x14ac:dyDescent="0.35">
      <c r="A3215" t="s">
        <v>26549</v>
      </c>
      <c r="B3215" t="s">
        <v>30676</v>
      </c>
      <c r="C3215">
        <v>6</v>
      </c>
      <c r="D3215">
        <v>45</v>
      </c>
      <c r="E3215">
        <v>0.5</v>
      </c>
      <c r="F3215">
        <v>11</v>
      </c>
      <c r="G3215">
        <v>11</v>
      </c>
    </row>
    <row r="3216" spans="1:7" x14ac:dyDescent="0.35">
      <c r="A3216" t="s">
        <v>26550</v>
      </c>
      <c r="B3216" t="s">
        <v>30677</v>
      </c>
      <c r="C3216">
        <v>6</v>
      </c>
      <c r="D3216">
        <v>40</v>
      </c>
      <c r="E3216">
        <v>0.7</v>
      </c>
      <c r="F3216">
        <v>16.850000000000001</v>
      </c>
      <c r="G3216">
        <v>16.34</v>
      </c>
    </row>
    <row r="3217" spans="1:7" x14ac:dyDescent="0.35">
      <c r="A3217" t="s">
        <v>26551</v>
      </c>
      <c r="B3217" t="s">
        <v>30678</v>
      </c>
      <c r="C3217">
        <v>6</v>
      </c>
      <c r="D3217">
        <v>40</v>
      </c>
      <c r="E3217">
        <v>0.7</v>
      </c>
      <c r="F3217">
        <v>45.95</v>
      </c>
      <c r="G3217">
        <v>44.57</v>
      </c>
    </row>
    <row r="3218" spans="1:7" x14ac:dyDescent="0.35">
      <c r="A3218" t="s">
        <v>26552</v>
      </c>
      <c r="B3218" t="s">
        <v>30679</v>
      </c>
      <c r="C3218">
        <v>6</v>
      </c>
      <c r="D3218">
        <v>40</v>
      </c>
      <c r="E3218">
        <v>0.7</v>
      </c>
      <c r="F3218">
        <v>20.149999999999999</v>
      </c>
      <c r="G3218">
        <v>19.55</v>
      </c>
    </row>
    <row r="3219" spans="1:7" x14ac:dyDescent="0.35">
      <c r="A3219" t="s">
        <v>26553</v>
      </c>
      <c r="B3219" t="s">
        <v>30680</v>
      </c>
      <c r="C3219">
        <v>6</v>
      </c>
      <c r="D3219">
        <v>40</v>
      </c>
      <c r="E3219">
        <v>0.7</v>
      </c>
      <c r="F3219">
        <v>27.45</v>
      </c>
      <c r="G3219">
        <v>26.63</v>
      </c>
    </row>
    <row r="3220" spans="1:7" x14ac:dyDescent="0.35">
      <c r="A3220" t="s">
        <v>26554</v>
      </c>
      <c r="B3220" t="s">
        <v>30681</v>
      </c>
      <c r="C3220">
        <v>6</v>
      </c>
      <c r="D3220">
        <v>40</v>
      </c>
      <c r="E3220">
        <v>0.7</v>
      </c>
      <c r="F3220">
        <v>35.25</v>
      </c>
      <c r="G3220">
        <v>34.19</v>
      </c>
    </row>
    <row r="3221" spans="1:7" x14ac:dyDescent="0.35">
      <c r="A3221" t="s">
        <v>26555</v>
      </c>
      <c r="B3221" t="s">
        <v>30682</v>
      </c>
      <c r="C3221">
        <v>6</v>
      </c>
      <c r="D3221">
        <v>47.5</v>
      </c>
      <c r="E3221">
        <v>0.7</v>
      </c>
      <c r="F3221">
        <v>26.55</v>
      </c>
      <c r="G3221">
        <v>25.75</v>
      </c>
    </row>
    <row r="3222" spans="1:7" x14ac:dyDescent="0.35">
      <c r="A3222" t="s">
        <v>26556</v>
      </c>
      <c r="B3222" t="s">
        <v>30683</v>
      </c>
      <c r="C3222">
        <v>6</v>
      </c>
      <c r="D3222">
        <v>47.5</v>
      </c>
      <c r="E3222">
        <v>0.7</v>
      </c>
      <c r="F3222">
        <v>30.75</v>
      </c>
      <c r="G3222">
        <v>29.83</v>
      </c>
    </row>
    <row r="3223" spans="1:7" x14ac:dyDescent="0.35">
      <c r="A3223" t="s">
        <v>26557</v>
      </c>
      <c r="B3223" t="s">
        <v>30684</v>
      </c>
      <c r="C3223">
        <v>6</v>
      </c>
      <c r="D3223">
        <v>46.5</v>
      </c>
      <c r="E3223">
        <v>0.7</v>
      </c>
      <c r="F3223">
        <v>41.85</v>
      </c>
      <c r="G3223">
        <v>40.590000000000003</v>
      </c>
    </row>
    <row r="3224" spans="1:7" x14ac:dyDescent="0.35">
      <c r="A3224" t="s">
        <v>26558</v>
      </c>
      <c r="B3224" t="s">
        <v>30685</v>
      </c>
      <c r="C3224">
        <v>6</v>
      </c>
      <c r="D3224">
        <v>42</v>
      </c>
      <c r="E3224">
        <v>0.75</v>
      </c>
      <c r="F3224">
        <v>8</v>
      </c>
      <c r="G3224">
        <v>8</v>
      </c>
    </row>
    <row r="3225" spans="1:7" x14ac:dyDescent="0.35">
      <c r="A3225" t="s">
        <v>26559</v>
      </c>
      <c r="B3225" t="s">
        <v>30686</v>
      </c>
      <c r="C3225">
        <v>6</v>
      </c>
      <c r="D3225">
        <v>15</v>
      </c>
      <c r="E3225">
        <v>1</v>
      </c>
      <c r="F3225">
        <v>9.15</v>
      </c>
      <c r="G3225">
        <v>8.8800000000000008</v>
      </c>
    </row>
    <row r="3226" spans="1:7" x14ac:dyDescent="0.35">
      <c r="A3226" t="s">
        <v>26560</v>
      </c>
      <c r="B3226" t="s">
        <v>30687</v>
      </c>
      <c r="C3226">
        <v>6</v>
      </c>
      <c r="D3226">
        <v>17</v>
      </c>
      <c r="E3226">
        <v>0.7</v>
      </c>
      <c r="F3226">
        <v>7</v>
      </c>
      <c r="G3226">
        <v>7</v>
      </c>
    </row>
    <row r="3227" spans="1:7" x14ac:dyDescent="0.35">
      <c r="A3227" t="s">
        <v>26561</v>
      </c>
      <c r="B3227" t="s">
        <v>30688</v>
      </c>
      <c r="C3227">
        <v>6</v>
      </c>
      <c r="D3227">
        <v>30</v>
      </c>
      <c r="E3227">
        <v>0.7</v>
      </c>
      <c r="F3227">
        <v>7</v>
      </c>
      <c r="G3227">
        <v>7</v>
      </c>
    </row>
    <row r="3228" spans="1:7" x14ac:dyDescent="0.35">
      <c r="A3228" t="s">
        <v>26562</v>
      </c>
      <c r="B3228" t="s">
        <v>30689</v>
      </c>
      <c r="C3228">
        <v>6</v>
      </c>
      <c r="D3228">
        <v>35</v>
      </c>
      <c r="E3228">
        <v>0.7</v>
      </c>
      <c r="F3228">
        <v>16.95</v>
      </c>
      <c r="G3228">
        <v>16.440000000000001</v>
      </c>
    </row>
    <row r="3229" spans="1:7" x14ac:dyDescent="0.35">
      <c r="A3229" t="s">
        <v>26563</v>
      </c>
      <c r="B3229" t="s">
        <v>30690</v>
      </c>
      <c r="C3229">
        <v>6</v>
      </c>
      <c r="D3229">
        <v>40</v>
      </c>
      <c r="E3229">
        <v>0.7</v>
      </c>
      <c r="F3229">
        <v>21.95</v>
      </c>
      <c r="G3229">
        <v>21.29</v>
      </c>
    </row>
    <row r="3230" spans="1:7" x14ac:dyDescent="0.35">
      <c r="A3230" t="s">
        <v>26564</v>
      </c>
      <c r="B3230" t="s">
        <v>30691</v>
      </c>
      <c r="C3230">
        <v>6</v>
      </c>
      <c r="D3230">
        <v>19.5</v>
      </c>
      <c r="E3230">
        <v>0.75</v>
      </c>
      <c r="F3230">
        <v>12.15</v>
      </c>
      <c r="G3230">
        <v>11.79</v>
      </c>
    </row>
    <row r="3231" spans="1:7" x14ac:dyDescent="0.35">
      <c r="A3231" t="s">
        <v>26565</v>
      </c>
      <c r="B3231" t="s">
        <v>30692</v>
      </c>
      <c r="C3231">
        <v>6</v>
      </c>
      <c r="D3231">
        <v>40</v>
      </c>
      <c r="E3231">
        <v>0.7</v>
      </c>
      <c r="F3231">
        <v>22.65</v>
      </c>
      <c r="G3231">
        <v>21.52</v>
      </c>
    </row>
    <row r="3232" spans="1:7" x14ac:dyDescent="0.35">
      <c r="A3232" t="s">
        <v>26566</v>
      </c>
      <c r="B3232" t="s">
        <v>30693</v>
      </c>
      <c r="C3232">
        <v>6</v>
      </c>
      <c r="D3232">
        <v>40</v>
      </c>
      <c r="E3232">
        <v>0.7</v>
      </c>
      <c r="F3232">
        <v>19.95</v>
      </c>
      <c r="G3232">
        <v>19.350000000000001</v>
      </c>
    </row>
    <row r="3233" spans="1:7" x14ac:dyDescent="0.35">
      <c r="A3233" t="s">
        <v>26567</v>
      </c>
      <c r="B3233" t="s">
        <v>30694</v>
      </c>
      <c r="C3233">
        <v>6</v>
      </c>
      <c r="D3233">
        <v>40</v>
      </c>
      <c r="E3233">
        <v>1</v>
      </c>
      <c r="F3233">
        <v>20.05</v>
      </c>
      <c r="G3233">
        <v>19.45</v>
      </c>
    </row>
    <row r="3234" spans="1:7" x14ac:dyDescent="0.35">
      <c r="A3234" t="s">
        <v>26568</v>
      </c>
      <c r="B3234" t="s">
        <v>30695</v>
      </c>
      <c r="C3234">
        <v>6</v>
      </c>
      <c r="D3234">
        <v>40</v>
      </c>
      <c r="E3234">
        <v>0.7</v>
      </c>
      <c r="F3234">
        <v>9.35</v>
      </c>
      <c r="G3234">
        <v>9.07</v>
      </c>
    </row>
    <row r="3235" spans="1:7" x14ac:dyDescent="0.35">
      <c r="A3235" t="s">
        <v>26569</v>
      </c>
      <c r="B3235" t="s">
        <v>30696</v>
      </c>
      <c r="C3235">
        <v>6</v>
      </c>
      <c r="D3235">
        <v>45</v>
      </c>
      <c r="E3235">
        <v>0.7</v>
      </c>
      <c r="F3235">
        <v>13.15</v>
      </c>
      <c r="G3235">
        <v>12.76</v>
      </c>
    </row>
    <row r="3236" spans="1:7" x14ac:dyDescent="0.35">
      <c r="A3236" t="s">
        <v>26570</v>
      </c>
      <c r="B3236" t="s">
        <v>30697</v>
      </c>
      <c r="C3236">
        <v>3</v>
      </c>
      <c r="D3236">
        <v>40</v>
      </c>
      <c r="E3236">
        <v>0.7</v>
      </c>
      <c r="F3236">
        <v>26.45</v>
      </c>
      <c r="G3236">
        <v>26.45</v>
      </c>
    </row>
    <row r="3237" spans="1:7" x14ac:dyDescent="0.35">
      <c r="A3237" t="s">
        <v>26571</v>
      </c>
      <c r="B3237" t="s">
        <v>30698</v>
      </c>
      <c r="C3237">
        <v>3</v>
      </c>
      <c r="D3237">
        <v>46</v>
      </c>
      <c r="E3237">
        <v>0.7</v>
      </c>
      <c r="F3237">
        <v>142.85</v>
      </c>
      <c r="G3237">
        <v>138.56</v>
      </c>
    </row>
    <row r="3238" spans="1:7" x14ac:dyDescent="0.35">
      <c r="A3238" t="s">
        <v>26572</v>
      </c>
      <c r="B3238" t="s">
        <v>30699</v>
      </c>
      <c r="C3238">
        <v>3</v>
      </c>
      <c r="D3238">
        <v>46</v>
      </c>
      <c r="E3238">
        <v>0.7</v>
      </c>
      <c r="F3238">
        <v>65.45</v>
      </c>
      <c r="G3238">
        <v>63.49</v>
      </c>
    </row>
    <row r="3239" spans="1:7" x14ac:dyDescent="0.35">
      <c r="A3239" t="s">
        <v>26573</v>
      </c>
      <c r="B3239" t="s">
        <v>30700</v>
      </c>
      <c r="C3239">
        <v>3</v>
      </c>
      <c r="D3239">
        <v>46</v>
      </c>
      <c r="E3239">
        <v>0.7</v>
      </c>
      <c r="F3239">
        <v>37.950000000000003</v>
      </c>
      <c r="G3239">
        <v>36.81</v>
      </c>
    </row>
    <row r="3240" spans="1:7" x14ac:dyDescent="0.35">
      <c r="A3240" t="s">
        <v>26574</v>
      </c>
      <c r="B3240" t="s">
        <v>30701</v>
      </c>
      <c r="C3240">
        <v>6</v>
      </c>
      <c r="D3240">
        <v>40</v>
      </c>
      <c r="E3240">
        <v>0.7</v>
      </c>
      <c r="F3240">
        <v>49.55</v>
      </c>
      <c r="G3240">
        <v>48.06</v>
      </c>
    </row>
    <row r="3241" spans="1:7" x14ac:dyDescent="0.35">
      <c r="A3241" t="s">
        <v>26575</v>
      </c>
      <c r="B3241" t="s">
        <v>30702</v>
      </c>
      <c r="C3241">
        <v>6</v>
      </c>
      <c r="D3241">
        <v>50</v>
      </c>
      <c r="E3241">
        <v>0.7</v>
      </c>
      <c r="F3241">
        <v>3</v>
      </c>
      <c r="G3241">
        <v>3</v>
      </c>
    </row>
    <row r="3242" spans="1:7" x14ac:dyDescent="0.35">
      <c r="A3242" t="s">
        <v>26576</v>
      </c>
      <c r="B3242" t="s">
        <v>30703</v>
      </c>
      <c r="C3242">
        <v>6</v>
      </c>
      <c r="D3242">
        <v>40</v>
      </c>
      <c r="E3242">
        <v>0.7</v>
      </c>
      <c r="F3242">
        <v>27.85</v>
      </c>
      <c r="G3242">
        <v>27.01</v>
      </c>
    </row>
    <row r="3243" spans="1:7" x14ac:dyDescent="0.35">
      <c r="A3243" t="s">
        <v>26577</v>
      </c>
      <c r="B3243" t="s">
        <v>30704</v>
      </c>
      <c r="C3243">
        <v>4</v>
      </c>
      <c r="D3243">
        <v>40</v>
      </c>
      <c r="E3243">
        <v>0.7</v>
      </c>
      <c r="F3243">
        <v>21.75</v>
      </c>
      <c r="G3243">
        <v>21.1</v>
      </c>
    </row>
    <row r="3244" spans="1:7" x14ac:dyDescent="0.35">
      <c r="A3244" t="s">
        <v>26578</v>
      </c>
      <c r="B3244" t="s">
        <v>30705</v>
      </c>
      <c r="C3244">
        <v>4</v>
      </c>
      <c r="D3244">
        <v>40</v>
      </c>
      <c r="E3244">
        <v>0.7</v>
      </c>
      <c r="F3244">
        <v>23.95</v>
      </c>
      <c r="G3244">
        <v>23.95</v>
      </c>
    </row>
    <row r="3245" spans="1:7" x14ac:dyDescent="0.35">
      <c r="A3245" t="s">
        <v>26579</v>
      </c>
      <c r="B3245" t="s">
        <v>30706</v>
      </c>
      <c r="C3245">
        <v>6</v>
      </c>
      <c r="D3245">
        <v>40</v>
      </c>
      <c r="E3245">
        <v>0.6</v>
      </c>
      <c r="F3245">
        <v>25.95</v>
      </c>
      <c r="G3245">
        <v>24.65</v>
      </c>
    </row>
    <row r="3246" spans="1:7" x14ac:dyDescent="0.35">
      <c r="A3246" t="s">
        <v>26580</v>
      </c>
      <c r="B3246" t="s">
        <v>30707</v>
      </c>
      <c r="C3246">
        <v>12</v>
      </c>
      <c r="D3246">
        <v>46.36</v>
      </c>
      <c r="E3246">
        <v>0.3</v>
      </c>
      <c r="F3246">
        <v>16.55</v>
      </c>
      <c r="G3246">
        <v>16.05</v>
      </c>
    </row>
    <row r="3247" spans="1:7" x14ac:dyDescent="0.35">
      <c r="A3247" t="s">
        <v>26581</v>
      </c>
      <c r="B3247" t="s">
        <v>30708</v>
      </c>
      <c r="C3247">
        <v>6</v>
      </c>
      <c r="D3247">
        <v>40</v>
      </c>
      <c r="E3247">
        <v>0.7</v>
      </c>
      <c r="F3247">
        <v>37.85</v>
      </c>
      <c r="G3247">
        <v>36.71</v>
      </c>
    </row>
    <row r="3248" spans="1:7" x14ac:dyDescent="0.35">
      <c r="A3248" t="s">
        <v>26582</v>
      </c>
      <c r="B3248" t="s">
        <v>30709</v>
      </c>
      <c r="C3248">
        <v>6</v>
      </c>
      <c r="D3248">
        <v>40</v>
      </c>
      <c r="E3248">
        <v>0.7</v>
      </c>
      <c r="F3248">
        <v>36.25</v>
      </c>
      <c r="G3248">
        <v>35.159999999999997</v>
      </c>
    </row>
    <row r="3249" spans="1:7" x14ac:dyDescent="0.35">
      <c r="A3249" t="s">
        <v>26583</v>
      </c>
      <c r="B3249" t="s">
        <v>30710</v>
      </c>
      <c r="C3249">
        <v>6</v>
      </c>
      <c r="D3249">
        <v>40</v>
      </c>
      <c r="E3249">
        <v>1</v>
      </c>
      <c r="F3249">
        <v>44.05</v>
      </c>
      <c r="G3249">
        <v>42.73</v>
      </c>
    </row>
    <row r="3250" spans="1:7" x14ac:dyDescent="0.35">
      <c r="A3250" t="s">
        <v>26584</v>
      </c>
      <c r="B3250" t="s">
        <v>30711</v>
      </c>
      <c r="C3250">
        <v>12</v>
      </c>
      <c r="D3250">
        <v>40</v>
      </c>
      <c r="E3250">
        <v>1</v>
      </c>
      <c r="F3250">
        <v>66.849999999999994</v>
      </c>
      <c r="G3250">
        <v>64.84</v>
      </c>
    </row>
    <row r="3251" spans="1:7" x14ac:dyDescent="0.35">
      <c r="A3251" t="s">
        <v>26585</v>
      </c>
      <c r="B3251" t="s">
        <v>30712</v>
      </c>
      <c r="C3251">
        <v>6</v>
      </c>
      <c r="D3251">
        <v>44.1</v>
      </c>
      <c r="E3251">
        <v>0.7</v>
      </c>
      <c r="F3251">
        <v>299.25</v>
      </c>
      <c r="G3251">
        <v>290.27</v>
      </c>
    </row>
    <row r="3252" spans="1:7" x14ac:dyDescent="0.35">
      <c r="A3252" t="s">
        <v>26586</v>
      </c>
      <c r="B3252" t="s">
        <v>30713</v>
      </c>
      <c r="C3252">
        <v>6</v>
      </c>
      <c r="D3252">
        <v>40</v>
      </c>
      <c r="E3252">
        <v>0.7</v>
      </c>
      <c r="F3252">
        <v>32.450000000000003</v>
      </c>
      <c r="G3252">
        <v>31.48</v>
      </c>
    </row>
    <row r="3253" spans="1:7" x14ac:dyDescent="0.35">
      <c r="A3253" t="s">
        <v>26587</v>
      </c>
      <c r="B3253" t="s">
        <v>30714</v>
      </c>
      <c r="C3253">
        <v>6</v>
      </c>
      <c r="D3253">
        <v>40</v>
      </c>
      <c r="E3253">
        <v>0.7</v>
      </c>
      <c r="F3253">
        <v>35.75</v>
      </c>
      <c r="G3253">
        <v>34.68</v>
      </c>
    </row>
    <row r="3254" spans="1:7" x14ac:dyDescent="0.35">
      <c r="A3254" t="s">
        <v>26588</v>
      </c>
      <c r="B3254" t="s">
        <v>30714</v>
      </c>
      <c r="C3254">
        <v>6</v>
      </c>
      <c r="D3254">
        <v>40</v>
      </c>
      <c r="E3254">
        <v>0.7</v>
      </c>
      <c r="F3254">
        <v>29.95</v>
      </c>
      <c r="G3254">
        <v>29.05</v>
      </c>
    </row>
    <row r="3255" spans="1:7" x14ac:dyDescent="0.35">
      <c r="A3255" t="s">
        <v>26589</v>
      </c>
      <c r="B3255" t="s">
        <v>30715</v>
      </c>
      <c r="C3255">
        <v>12</v>
      </c>
      <c r="D3255">
        <v>40</v>
      </c>
      <c r="E3255">
        <v>1</v>
      </c>
      <c r="F3255">
        <v>38.450000000000003</v>
      </c>
      <c r="G3255">
        <v>37.299999999999997</v>
      </c>
    </row>
    <row r="3256" spans="1:7" x14ac:dyDescent="0.35">
      <c r="A3256" t="s">
        <v>26590</v>
      </c>
      <c r="B3256" t="s">
        <v>30716</v>
      </c>
      <c r="C3256">
        <v>12</v>
      </c>
      <c r="D3256">
        <v>40</v>
      </c>
      <c r="E3256">
        <v>0.7</v>
      </c>
      <c r="F3256">
        <v>101.35</v>
      </c>
      <c r="G3256">
        <v>101.35</v>
      </c>
    </row>
    <row r="3257" spans="1:7" x14ac:dyDescent="0.35">
      <c r="A3257" t="s">
        <v>26591</v>
      </c>
      <c r="B3257" t="s">
        <v>30717</v>
      </c>
      <c r="C3257">
        <v>12</v>
      </c>
      <c r="D3257">
        <v>40</v>
      </c>
      <c r="E3257">
        <v>1</v>
      </c>
      <c r="F3257">
        <v>138.75</v>
      </c>
      <c r="G3257">
        <v>134.59</v>
      </c>
    </row>
    <row r="3258" spans="1:7" x14ac:dyDescent="0.35">
      <c r="A3258" t="s">
        <v>26592</v>
      </c>
      <c r="B3258" t="s">
        <v>30718</v>
      </c>
      <c r="C3258">
        <v>6</v>
      </c>
      <c r="D3258">
        <v>40</v>
      </c>
      <c r="E3258">
        <v>1</v>
      </c>
      <c r="F3258">
        <v>27.5</v>
      </c>
      <c r="G3258">
        <v>27.5</v>
      </c>
    </row>
    <row r="3259" spans="1:7" x14ac:dyDescent="0.35">
      <c r="A3259" t="s">
        <v>26593</v>
      </c>
      <c r="B3259" t="s">
        <v>30719</v>
      </c>
      <c r="C3259">
        <v>6</v>
      </c>
      <c r="D3259">
        <v>40</v>
      </c>
      <c r="E3259">
        <v>0.7</v>
      </c>
      <c r="F3259">
        <v>25</v>
      </c>
      <c r="G3259">
        <v>25</v>
      </c>
    </row>
    <row r="3260" spans="1:7" x14ac:dyDescent="0.35">
      <c r="A3260" t="s">
        <v>26594</v>
      </c>
      <c r="B3260" t="s">
        <v>30720</v>
      </c>
      <c r="C3260">
        <v>6</v>
      </c>
      <c r="D3260">
        <v>50</v>
      </c>
      <c r="E3260">
        <v>0.7</v>
      </c>
      <c r="F3260">
        <v>26.05</v>
      </c>
      <c r="G3260">
        <v>25.27</v>
      </c>
    </row>
    <row r="3261" spans="1:7" x14ac:dyDescent="0.35">
      <c r="A3261" t="s">
        <v>26595</v>
      </c>
      <c r="B3261" t="s">
        <v>30721</v>
      </c>
      <c r="C3261">
        <v>6</v>
      </c>
      <c r="D3261">
        <v>50</v>
      </c>
      <c r="E3261">
        <v>0.7</v>
      </c>
      <c r="F3261">
        <v>26.05</v>
      </c>
      <c r="G3261">
        <v>25.27</v>
      </c>
    </row>
    <row r="3262" spans="1:7" x14ac:dyDescent="0.35">
      <c r="A3262" t="s">
        <v>26596</v>
      </c>
      <c r="B3262" t="s">
        <v>30722</v>
      </c>
      <c r="C3262">
        <v>6</v>
      </c>
      <c r="D3262">
        <v>44</v>
      </c>
      <c r="E3262">
        <v>0.5</v>
      </c>
      <c r="F3262">
        <v>12.65</v>
      </c>
      <c r="G3262">
        <v>12.27</v>
      </c>
    </row>
    <row r="3263" spans="1:7" x14ac:dyDescent="0.35">
      <c r="A3263" t="s">
        <v>26597</v>
      </c>
      <c r="B3263" t="s">
        <v>30723</v>
      </c>
      <c r="C3263">
        <v>6</v>
      </c>
      <c r="D3263">
        <v>50</v>
      </c>
      <c r="E3263">
        <v>0.7</v>
      </c>
      <c r="F3263">
        <v>61.65</v>
      </c>
      <c r="G3263">
        <v>59.8</v>
      </c>
    </row>
    <row r="3264" spans="1:7" x14ac:dyDescent="0.35">
      <c r="A3264" t="s">
        <v>26598</v>
      </c>
      <c r="B3264" t="s">
        <v>30724</v>
      </c>
      <c r="C3264">
        <v>6</v>
      </c>
      <c r="D3264">
        <v>50</v>
      </c>
      <c r="E3264">
        <v>0.7</v>
      </c>
      <c r="F3264">
        <v>69</v>
      </c>
      <c r="G3264">
        <v>69</v>
      </c>
    </row>
    <row r="3265" spans="1:7" x14ac:dyDescent="0.35">
      <c r="A3265" t="s">
        <v>26599</v>
      </c>
      <c r="B3265" t="s">
        <v>30725</v>
      </c>
      <c r="C3265">
        <v>12</v>
      </c>
      <c r="D3265">
        <v>40</v>
      </c>
      <c r="E3265">
        <v>0.5</v>
      </c>
      <c r="F3265">
        <v>15.5</v>
      </c>
      <c r="G3265">
        <v>15.5</v>
      </c>
    </row>
    <row r="3266" spans="1:7" x14ac:dyDescent="0.35">
      <c r="A3266" t="s">
        <v>26600</v>
      </c>
      <c r="B3266" t="s">
        <v>30726</v>
      </c>
      <c r="C3266">
        <v>6</v>
      </c>
      <c r="D3266">
        <v>57</v>
      </c>
      <c r="E3266">
        <v>0.7</v>
      </c>
      <c r="F3266">
        <v>23.75</v>
      </c>
      <c r="G3266">
        <v>23.04</v>
      </c>
    </row>
    <row r="3267" spans="1:7" x14ac:dyDescent="0.35">
      <c r="A3267" t="s">
        <v>26601</v>
      </c>
      <c r="B3267" t="s">
        <v>30727</v>
      </c>
      <c r="C3267">
        <v>6</v>
      </c>
      <c r="D3267">
        <v>47</v>
      </c>
      <c r="E3267">
        <v>0.7</v>
      </c>
      <c r="F3267">
        <v>28.25</v>
      </c>
      <c r="G3267">
        <v>27.4</v>
      </c>
    </row>
    <row r="3268" spans="1:7" x14ac:dyDescent="0.35">
      <c r="A3268" t="s">
        <v>26602</v>
      </c>
      <c r="B3268" t="s">
        <v>30728</v>
      </c>
      <c r="C3268">
        <v>6</v>
      </c>
      <c r="D3268">
        <v>47</v>
      </c>
      <c r="E3268">
        <v>0.7</v>
      </c>
      <c r="F3268">
        <v>24.65</v>
      </c>
      <c r="G3268">
        <v>23.91</v>
      </c>
    </row>
    <row r="3269" spans="1:7" x14ac:dyDescent="0.35">
      <c r="A3269" t="s">
        <v>26603</v>
      </c>
      <c r="B3269" t="s">
        <v>30729</v>
      </c>
      <c r="C3269">
        <v>6</v>
      </c>
      <c r="D3269">
        <v>48.9</v>
      </c>
      <c r="E3269">
        <v>0.7</v>
      </c>
      <c r="F3269">
        <v>47.05</v>
      </c>
      <c r="G3269">
        <v>45.64</v>
      </c>
    </row>
    <row r="3270" spans="1:7" x14ac:dyDescent="0.35">
      <c r="A3270" t="s">
        <v>26604</v>
      </c>
      <c r="B3270" t="s">
        <v>30730</v>
      </c>
      <c r="C3270">
        <v>6</v>
      </c>
      <c r="D3270">
        <v>48.7</v>
      </c>
      <c r="E3270">
        <v>0.7</v>
      </c>
      <c r="F3270">
        <v>58.65</v>
      </c>
      <c r="G3270">
        <v>56.89</v>
      </c>
    </row>
    <row r="3271" spans="1:7" x14ac:dyDescent="0.35">
      <c r="A3271" t="s">
        <v>26605</v>
      </c>
      <c r="B3271" t="s">
        <v>30731</v>
      </c>
      <c r="C3271">
        <v>6</v>
      </c>
      <c r="D3271">
        <v>32</v>
      </c>
      <c r="E3271">
        <v>0.7</v>
      </c>
      <c r="F3271">
        <v>14.45</v>
      </c>
      <c r="G3271">
        <v>14.02</v>
      </c>
    </row>
    <row r="3272" spans="1:7" x14ac:dyDescent="0.35">
      <c r="A3272" t="s">
        <v>26606</v>
      </c>
      <c r="B3272" t="s">
        <v>30732</v>
      </c>
      <c r="C3272">
        <v>24</v>
      </c>
      <c r="D3272">
        <v>45</v>
      </c>
      <c r="E3272">
        <v>0.2</v>
      </c>
      <c r="F3272">
        <v>3.15</v>
      </c>
      <c r="G3272">
        <v>3.06</v>
      </c>
    </row>
    <row r="3273" spans="1:7" x14ac:dyDescent="0.35">
      <c r="A3273" t="s">
        <v>26607</v>
      </c>
      <c r="B3273" t="s">
        <v>30733</v>
      </c>
      <c r="C3273">
        <v>6</v>
      </c>
      <c r="D3273">
        <v>45</v>
      </c>
      <c r="E3273">
        <v>1.5</v>
      </c>
      <c r="F3273">
        <v>10.25</v>
      </c>
      <c r="G3273">
        <v>9.94</v>
      </c>
    </row>
    <row r="3274" spans="1:7" x14ac:dyDescent="0.35">
      <c r="A3274" t="s">
        <v>26608</v>
      </c>
      <c r="B3274" t="s">
        <v>30734</v>
      </c>
      <c r="C3274">
        <v>6</v>
      </c>
      <c r="D3274">
        <v>45</v>
      </c>
      <c r="E3274">
        <v>1</v>
      </c>
      <c r="F3274">
        <v>7.45</v>
      </c>
      <c r="G3274">
        <v>7.23</v>
      </c>
    </row>
    <row r="3275" spans="1:7" x14ac:dyDescent="0.35">
      <c r="A3275" t="s">
        <v>26609</v>
      </c>
      <c r="B3275" t="s">
        <v>30735</v>
      </c>
      <c r="C3275">
        <v>1</v>
      </c>
      <c r="D3275">
        <v>45</v>
      </c>
      <c r="E3275">
        <v>4.5</v>
      </c>
      <c r="F3275">
        <v>36.85</v>
      </c>
      <c r="G3275">
        <v>35.74</v>
      </c>
    </row>
    <row r="3276" spans="1:7" x14ac:dyDescent="0.35">
      <c r="A3276" t="s">
        <v>26610</v>
      </c>
      <c r="B3276" t="s">
        <v>30736</v>
      </c>
      <c r="C3276">
        <v>6</v>
      </c>
      <c r="D3276">
        <v>45</v>
      </c>
      <c r="E3276">
        <v>0.7</v>
      </c>
      <c r="F3276">
        <v>9.4499999999999993</v>
      </c>
      <c r="G3276">
        <v>9.17</v>
      </c>
    </row>
    <row r="3277" spans="1:7" x14ac:dyDescent="0.35">
      <c r="A3277" t="s">
        <v>26611</v>
      </c>
      <c r="B3277" t="s">
        <v>30737</v>
      </c>
      <c r="C3277">
        <v>6</v>
      </c>
      <c r="D3277">
        <v>45</v>
      </c>
      <c r="E3277">
        <v>0.7</v>
      </c>
      <c r="F3277">
        <v>6.5</v>
      </c>
      <c r="G3277">
        <v>6.5</v>
      </c>
    </row>
    <row r="3278" spans="1:7" x14ac:dyDescent="0.35">
      <c r="A3278" t="s">
        <v>26612</v>
      </c>
      <c r="B3278" t="s">
        <v>30738</v>
      </c>
      <c r="C3278">
        <v>6</v>
      </c>
      <c r="D3278">
        <v>11</v>
      </c>
      <c r="E3278">
        <v>0.75</v>
      </c>
      <c r="F3278">
        <v>4.5</v>
      </c>
      <c r="G3278">
        <v>4.5</v>
      </c>
    </row>
    <row r="3279" spans="1:7" x14ac:dyDescent="0.35">
      <c r="A3279" t="s">
        <v>26613</v>
      </c>
      <c r="B3279" t="s">
        <v>30739</v>
      </c>
      <c r="C3279">
        <v>6</v>
      </c>
      <c r="D3279">
        <v>47</v>
      </c>
      <c r="E3279">
        <v>0.5</v>
      </c>
      <c r="F3279">
        <v>24</v>
      </c>
      <c r="G3279">
        <v>24</v>
      </c>
    </row>
    <row r="3280" spans="1:7" x14ac:dyDescent="0.35">
      <c r="A3280" t="s">
        <v>26614</v>
      </c>
      <c r="B3280" t="s">
        <v>30740</v>
      </c>
      <c r="C3280">
        <v>6</v>
      </c>
      <c r="D3280">
        <v>41</v>
      </c>
      <c r="E3280">
        <v>0.5</v>
      </c>
      <c r="F3280">
        <v>25.65</v>
      </c>
      <c r="G3280">
        <v>24.88</v>
      </c>
    </row>
    <row r="3281" spans="1:7" x14ac:dyDescent="0.35">
      <c r="A3281" t="s">
        <v>26615</v>
      </c>
      <c r="B3281" t="s">
        <v>30741</v>
      </c>
      <c r="C3281">
        <v>6</v>
      </c>
      <c r="D3281">
        <v>43</v>
      </c>
      <c r="E3281">
        <v>0.5</v>
      </c>
      <c r="F3281">
        <v>23.85</v>
      </c>
      <c r="G3281">
        <v>22.66</v>
      </c>
    </row>
    <row r="3282" spans="1:7" x14ac:dyDescent="0.35">
      <c r="A3282" t="s">
        <v>26616</v>
      </c>
      <c r="B3282" t="s">
        <v>30742</v>
      </c>
      <c r="C3282">
        <v>12</v>
      </c>
      <c r="D3282">
        <v>30</v>
      </c>
      <c r="E3282">
        <v>0.5</v>
      </c>
      <c r="F3282">
        <v>4.6500000000000004</v>
      </c>
      <c r="G3282">
        <v>4.51</v>
      </c>
    </row>
    <row r="3283" spans="1:7" x14ac:dyDescent="0.35">
      <c r="A3283" t="s">
        <v>26617</v>
      </c>
      <c r="B3283" t="s">
        <v>30743</v>
      </c>
      <c r="C3283">
        <v>12</v>
      </c>
      <c r="D3283">
        <v>40</v>
      </c>
      <c r="E3283">
        <v>0.5</v>
      </c>
      <c r="F3283">
        <v>5.35</v>
      </c>
      <c r="G3283">
        <v>5.19</v>
      </c>
    </row>
    <row r="3284" spans="1:7" x14ac:dyDescent="0.35">
      <c r="A3284" t="s">
        <v>26618</v>
      </c>
      <c r="B3284" t="s">
        <v>30744</v>
      </c>
      <c r="C3284">
        <v>3</v>
      </c>
      <c r="D3284">
        <v>43</v>
      </c>
      <c r="E3284">
        <v>0.7</v>
      </c>
      <c r="F3284">
        <v>52.55</v>
      </c>
      <c r="G3284">
        <v>50.97</v>
      </c>
    </row>
    <row r="3285" spans="1:7" x14ac:dyDescent="0.35">
      <c r="A3285" t="s">
        <v>26619</v>
      </c>
      <c r="B3285" t="s">
        <v>30745</v>
      </c>
      <c r="C3285">
        <v>6</v>
      </c>
      <c r="D3285">
        <v>15</v>
      </c>
      <c r="E3285">
        <v>0.75</v>
      </c>
      <c r="F3285">
        <v>9.25</v>
      </c>
      <c r="G3285">
        <v>8.9700000000000006</v>
      </c>
    </row>
    <row r="3286" spans="1:7" x14ac:dyDescent="0.35">
      <c r="A3286" t="s">
        <v>26620</v>
      </c>
      <c r="B3286" t="s">
        <v>30746</v>
      </c>
      <c r="C3286">
        <v>6</v>
      </c>
      <c r="D3286">
        <v>40</v>
      </c>
      <c r="E3286">
        <v>0.7</v>
      </c>
      <c r="F3286">
        <v>1.95</v>
      </c>
      <c r="G3286">
        <v>1.89</v>
      </c>
    </row>
    <row r="3287" spans="1:7" x14ac:dyDescent="0.35">
      <c r="A3287" t="s">
        <v>26621</v>
      </c>
      <c r="B3287" t="s">
        <v>30747</v>
      </c>
      <c r="C3287">
        <v>6</v>
      </c>
      <c r="D3287">
        <v>42</v>
      </c>
      <c r="E3287">
        <v>0.7</v>
      </c>
      <c r="F3287">
        <v>22.95</v>
      </c>
      <c r="G3287">
        <v>22.26</v>
      </c>
    </row>
    <row r="3288" spans="1:7" x14ac:dyDescent="0.35">
      <c r="A3288" t="s">
        <v>26622</v>
      </c>
      <c r="B3288" t="s">
        <v>30748</v>
      </c>
      <c r="C3288">
        <v>6</v>
      </c>
      <c r="D3288">
        <v>35</v>
      </c>
      <c r="E3288">
        <v>0.7</v>
      </c>
      <c r="F3288">
        <v>7.95</v>
      </c>
      <c r="G3288">
        <v>7.71</v>
      </c>
    </row>
    <row r="3289" spans="1:7" x14ac:dyDescent="0.35">
      <c r="A3289" t="s">
        <v>26623</v>
      </c>
      <c r="B3289" t="s">
        <v>30749</v>
      </c>
      <c r="C3289">
        <v>6</v>
      </c>
      <c r="D3289">
        <v>35</v>
      </c>
      <c r="E3289">
        <v>0.7</v>
      </c>
      <c r="F3289">
        <v>7.25</v>
      </c>
      <c r="G3289">
        <v>7.03</v>
      </c>
    </row>
    <row r="3290" spans="1:7" x14ac:dyDescent="0.35">
      <c r="A3290" t="s">
        <v>26624</v>
      </c>
      <c r="B3290" t="s">
        <v>30750</v>
      </c>
      <c r="C3290">
        <v>6</v>
      </c>
      <c r="D3290">
        <v>50</v>
      </c>
      <c r="E3290">
        <v>0.7</v>
      </c>
      <c r="F3290">
        <v>6.25</v>
      </c>
      <c r="G3290">
        <v>6.06</v>
      </c>
    </row>
    <row r="3291" spans="1:7" x14ac:dyDescent="0.35">
      <c r="A3291" t="s">
        <v>26625</v>
      </c>
      <c r="B3291" t="s">
        <v>30751</v>
      </c>
      <c r="C3291">
        <v>6</v>
      </c>
      <c r="D3291">
        <v>40</v>
      </c>
      <c r="E3291">
        <v>0.7</v>
      </c>
      <c r="F3291">
        <v>19</v>
      </c>
      <c r="G3291">
        <v>19</v>
      </c>
    </row>
    <row r="3292" spans="1:7" x14ac:dyDescent="0.35">
      <c r="A3292" t="s">
        <v>26626</v>
      </c>
      <c r="B3292" t="s">
        <v>30752</v>
      </c>
      <c r="C3292">
        <v>6</v>
      </c>
      <c r="D3292">
        <v>43</v>
      </c>
      <c r="E3292">
        <v>0.7</v>
      </c>
      <c r="F3292">
        <v>25.85</v>
      </c>
      <c r="G3292">
        <v>25.07</v>
      </c>
    </row>
    <row r="3293" spans="1:7" x14ac:dyDescent="0.35">
      <c r="A3293" t="s">
        <v>26627</v>
      </c>
      <c r="B3293" t="s">
        <v>30753</v>
      </c>
      <c r="C3293">
        <v>6</v>
      </c>
      <c r="D3293">
        <v>43</v>
      </c>
      <c r="E3293">
        <v>0.7</v>
      </c>
      <c r="F3293">
        <v>23.55</v>
      </c>
      <c r="G3293">
        <v>22.84</v>
      </c>
    </row>
    <row r="3294" spans="1:7" x14ac:dyDescent="0.35">
      <c r="A3294" t="s">
        <v>26628</v>
      </c>
      <c r="B3294" t="s">
        <v>30754</v>
      </c>
      <c r="C3294">
        <v>6</v>
      </c>
      <c r="D3294">
        <v>42</v>
      </c>
      <c r="E3294">
        <v>0.7</v>
      </c>
      <c r="F3294">
        <v>39.75</v>
      </c>
      <c r="G3294">
        <v>38.56</v>
      </c>
    </row>
    <row r="3295" spans="1:7" x14ac:dyDescent="0.35">
      <c r="A3295" t="s">
        <v>26629</v>
      </c>
      <c r="B3295" t="s">
        <v>30755</v>
      </c>
      <c r="C3295">
        <v>6</v>
      </c>
      <c r="D3295">
        <v>40</v>
      </c>
      <c r="E3295">
        <v>0.7</v>
      </c>
      <c r="F3295">
        <v>4.75</v>
      </c>
      <c r="G3295">
        <v>4.6100000000000003</v>
      </c>
    </row>
    <row r="3296" spans="1:7" x14ac:dyDescent="0.35">
      <c r="A3296" t="s">
        <v>26630</v>
      </c>
      <c r="B3296" t="s">
        <v>30756</v>
      </c>
      <c r="C3296">
        <v>6</v>
      </c>
      <c r="D3296">
        <v>46</v>
      </c>
      <c r="E3296">
        <v>0.7</v>
      </c>
      <c r="F3296">
        <v>30</v>
      </c>
      <c r="G3296">
        <v>30</v>
      </c>
    </row>
    <row r="3297" spans="1:7" x14ac:dyDescent="0.35">
      <c r="A3297" t="s">
        <v>26631</v>
      </c>
      <c r="B3297" t="s">
        <v>30757</v>
      </c>
      <c r="C3297">
        <v>6</v>
      </c>
      <c r="D3297">
        <v>40</v>
      </c>
      <c r="E3297">
        <v>0.7</v>
      </c>
      <c r="F3297">
        <v>17.55</v>
      </c>
      <c r="G3297">
        <v>17.02</v>
      </c>
    </row>
    <row r="3298" spans="1:7" x14ac:dyDescent="0.35">
      <c r="A3298" t="s">
        <v>26632</v>
      </c>
      <c r="B3298" t="s">
        <v>30758</v>
      </c>
      <c r="C3298">
        <v>6</v>
      </c>
      <c r="D3298">
        <v>42</v>
      </c>
      <c r="E3298">
        <v>0.7</v>
      </c>
      <c r="F3298">
        <v>6.85</v>
      </c>
      <c r="G3298">
        <v>6.64</v>
      </c>
    </row>
    <row r="3299" spans="1:7" x14ac:dyDescent="0.35">
      <c r="A3299" t="s">
        <v>26633</v>
      </c>
      <c r="B3299" t="s">
        <v>30759</v>
      </c>
      <c r="C3299">
        <v>6</v>
      </c>
      <c r="D3299">
        <v>42</v>
      </c>
      <c r="E3299">
        <v>0.7</v>
      </c>
      <c r="F3299">
        <v>26.95</v>
      </c>
      <c r="G3299">
        <v>26.14</v>
      </c>
    </row>
    <row r="3300" spans="1:7" x14ac:dyDescent="0.35">
      <c r="A3300" t="s">
        <v>26634</v>
      </c>
      <c r="B3300" t="s">
        <v>30760</v>
      </c>
      <c r="C3300">
        <v>6</v>
      </c>
      <c r="D3300">
        <v>43</v>
      </c>
      <c r="E3300">
        <v>0.7</v>
      </c>
      <c r="F3300">
        <v>14.25</v>
      </c>
      <c r="G3300">
        <v>13.82</v>
      </c>
    </row>
    <row r="3301" spans="1:7" x14ac:dyDescent="0.35">
      <c r="A3301" t="s">
        <v>26635</v>
      </c>
      <c r="B3301" t="s">
        <v>30761</v>
      </c>
      <c r="C3301">
        <v>6</v>
      </c>
      <c r="D3301">
        <v>47</v>
      </c>
      <c r="E3301">
        <v>0.7</v>
      </c>
      <c r="F3301">
        <v>35.35</v>
      </c>
      <c r="G3301">
        <v>34.29</v>
      </c>
    </row>
    <row r="3302" spans="1:7" x14ac:dyDescent="0.35">
      <c r="A3302" t="s">
        <v>26636</v>
      </c>
      <c r="B3302" t="s">
        <v>30762</v>
      </c>
      <c r="C3302">
        <v>6</v>
      </c>
      <c r="D3302">
        <v>55.5</v>
      </c>
      <c r="E3302">
        <v>0.7</v>
      </c>
      <c r="F3302">
        <v>29.85</v>
      </c>
      <c r="G3302">
        <v>28.95</v>
      </c>
    </row>
    <row r="3303" spans="1:7" x14ac:dyDescent="0.35">
      <c r="A3303" t="s">
        <v>26637</v>
      </c>
      <c r="B3303" t="s">
        <v>30763</v>
      </c>
      <c r="C3303">
        <v>6</v>
      </c>
      <c r="D3303">
        <v>47</v>
      </c>
      <c r="E3303">
        <v>0.7</v>
      </c>
      <c r="F3303">
        <v>21</v>
      </c>
      <c r="G3303">
        <v>21</v>
      </c>
    </row>
    <row r="3304" spans="1:7" x14ac:dyDescent="0.35">
      <c r="A3304" t="s">
        <v>26638</v>
      </c>
      <c r="B3304" t="s">
        <v>30764</v>
      </c>
      <c r="C3304">
        <v>1</v>
      </c>
      <c r="D3304">
        <v>46.8</v>
      </c>
      <c r="E3304">
        <v>4.5</v>
      </c>
      <c r="F3304">
        <v>139.65</v>
      </c>
      <c r="G3304">
        <v>135.46</v>
      </c>
    </row>
    <row r="3305" spans="1:7" x14ac:dyDescent="0.35">
      <c r="A3305" t="s">
        <v>26639</v>
      </c>
      <c r="B3305" t="s">
        <v>30765</v>
      </c>
      <c r="C3305">
        <v>6</v>
      </c>
      <c r="D3305">
        <v>46</v>
      </c>
      <c r="E3305">
        <v>0.7</v>
      </c>
      <c r="F3305">
        <v>19</v>
      </c>
      <c r="G3305">
        <v>19</v>
      </c>
    </row>
    <row r="3306" spans="1:7" x14ac:dyDescent="0.35">
      <c r="A3306" t="s">
        <v>26640</v>
      </c>
      <c r="B3306" t="s">
        <v>30766</v>
      </c>
      <c r="C3306">
        <v>3</v>
      </c>
      <c r="D3306">
        <v>46.8</v>
      </c>
      <c r="E3306">
        <v>0.7</v>
      </c>
      <c r="F3306">
        <v>50.45</v>
      </c>
      <c r="G3306">
        <v>48.94</v>
      </c>
    </row>
    <row r="3307" spans="1:7" x14ac:dyDescent="0.35">
      <c r="A3307" t="s">
        <v>26641</v>
      </c>
      <c r="B3307" t="s">
        <v>30767</v>
      </c>
      <c r="C3307">
        <v>6</v>
      </c>
      <c r="D3307">
        <v>48</v>
      </c>
      <c r="E3307">
        <v>1</v>
      </c>
      <c r="F3307">
        <v>21.75</v>
      </c>
      <c r="G3307">
        <v>21.1</v>
      </c>
    </row>
    <row r="3308" spans="1:7" x14ac:dyDescent="0.35">
      <c r="A3308" t="s">
        <v>26642</v>
      </c>
      <c r="B3308" t="s">
        <v>30768</v>
      </c>
      <c r="C3308">
        <v>6</v>
      </c>
      <c r="D3308">
        <v>57.4</v>
      </c>
      <c r="E3308">
        <v>0.7</v>
      </c>
      <c r="F3308">
        <v>30.65</v>
      </c>
      <c r="G3308">
        <v>29.73</v>
      </c>
    </row>
    <row r="3309" spans="1:7" x14ac:dyDescent="0.35">
      <c r="A3309" t="s">
        <v>26643</v>
      </c>
      <c r="B3309" t="s">
        <v>30769</v>
      </c>
      <c r="C3309">
        <v>6</v>
      </c>
      <c r="D3309">
        <v>46.8</v>
      </c>
      <c r="E3309">
        <v>0.7</v>
      </c>
      <c r="F3309">
        <v>21.65</v>
      </c>
      <c r="G3309">
        <v>21</v>
      </c>
    </row>
    <row r="3310" spans="1:7" x14ac:dyDescent="0.35">
      <c r="A3310" t="s">
        <v>26644</v>
      </c>
      <c r="B3310" t="s">
        <v>30770</v>
      </c>
      <c r="C3310">
        <v>6</v>
      </c>
      <c r="D3310">
        <v>56.1</v>
      </c>
      <c r="E3310">
        <v>0.7</v>
      </c>
      <c r="F3310">
        <v>29.95</v>
      </c>
      <c r="G3310">
        <v>29.05</v>
      </c>
    </row>
    <row r="3311" spans="1:7" x14ac:dyDescent="0.35">
      <c r="A3311" t="s">
        <v>26645</v>
      </c>
      <c r="B3311" t="s">
        <v>30771</v>
      </c>
      <c r="C3311">
        <v>3</v>
      </c>
      <c r="D3311">
        <v>46.8</v>
      </c>
      <c r="E3311">
        <v>0.7</v>
      </c>
      <c r="F3311">
        <v>60.95</v>
      </c>
      <c r="G3311">
        <v>59.12</v>
      </c>
    </row>
    <row r="3312" spans="1:7" x14ac:dyDescent="0.35">
      <c r="A3312" t="s">
        <v>26646</v>
      </c>
      <c r="B3312" t="s">
        <v>30772</v>
      </c>
      <c r="C3312">
        <v>6</v>
      </c>
      <c r="D3312">
        <v>46.8</v>
      </c>
      <c r="E3312">
        <v>0.7</v>
      </c>
      <c r="F3312">
        <v>23.95</v>
      </c>
      <c r="G3312">
        <v>23.23</v>
      </c>
    </row>
    <row r="3313" spans="1:7" x14ac:dyDescent="0.35">
      <c r="A3313" t="s">
        <v>26647</v>
      </c>
      <c r="B3313" t="s">
        <v>30773</v>
      </c>
      <c r="C3313">
        <v>6</v>
      </c>
      <c r="D3313">
        <v>14</v>
      </c>
      <c r="E3313">
        <v>0.7</v>
      </c>
      <c r="F3313">
        <v>6.15</v>
      </c>
      <c r="G3313">
        <v>5.97</v>
      </c>
    </row>
    <row r="3314" spans="1:7" x14ac:dyDescent="0.35">
      <c r="A3314" t="s">
        <v>26648</v>
      </c>
      <c r="B3314" t="s">
        <v>30774</v>
      </c>
      <c r="C3314">
        <v>6</v>
      </c>
      <c r="D3314">
        <v>45</v>
      </c>
      <c r="E3314">
        <v>0.7</v>
      </c>
      <c r="F3314">
        <v>14.25</v>
      </c>
      <c r="G3314">
        <v>13.82</v>
      </c>
    </row>
    <row r="3315" spans="1:7" x14ac:dyDescent="0.35">
      <c r="A3315" t="s">
        <v>26649</v>
      </c>
      <c r="B3315" t="s">
        <v>30775</v>
      </c>
      <c r="C3315">
        <v>6</v>
      </c>
      <c r="D3315">
        <v>12.5</v>
      </c>
      <c r="E3315">
        <v>0.75</v>
      </c>
      <c r="F3315">
        <v>36.75</v>
      </c>
      <c r="G3315">
        <v>35.65</v>
      </c>
    </row>
    <row r="3316" spans="1:7" x14ac:dyDescent="0.35">
      <c r="A3316" t="s">
        <v>26650</v>
      </c>
      <c r="B3316" t="s">
        <v>30776</v>
      </c>
      <c r="C3316">
        <v>6</v>
      </c>
      <c r="D3316">
        <v>12.5</v>
      </c>
      <c r="E3316">
        <v>0.75</v>
      </c>
      <c r="F3316">
        <v>244.85</v>
      </c>
      <c r="G3316">
        <v>237.5</v>
      </c>
    </row>
    <row r="3317" spans="1:7" x14ac:dyDescent="0.35">
      <c r="A3317" t="s">
        <v>26651</v>
      </c>
      <c r="B3317" t="s">
        <v>30777</v>
      </c>
      <c r="C3317">
        <v>24</v>
      </c>
      <c r="D3317">
        <v>43</v>
      </c>
      <c r="E3317">
        <v>0.2</v>
      </c>
      <c r="F3317">
        <v>6.45</v>
      </c>
      <c r="G3317">
        <v>6.26</v>
      </c>
    </row>
    <row r="3318" spans="1:7" x14ac:dyDescent="0.35">
      <c r="A3318" t="s">
        <v>26652</v>
      </c>
      <c r="B3318" t="s">
        <v>30777</v>
      </c>
      <c r="C3318">
        <v>24</v>
      </c>
      <c r="D3318">
        <v>43</v>
      </c>
      <c r="E3318">
        <v>0.2</v>
      </c>
      <c r="F3318">
        <v>6.45</v>
      </c>
      <c r="G3318">
        <v>6.26</v>
      </c>
    </row>
    <row r="3319" spans="1:7" x14ac:dyDescent="0.35">
      <c r="A3319" t="s">
        <v>26653</v>
      </c>
      <c r="B3319" t="s">
        <v>30778</v>
      </c>
      <c r="C3319">
        <v>6</v>
      </c>
      <c r="D3319">
        <v>43</v>
      </c>
      <c r="E3319">
        <v>0.7</v>
      </c>
      <c r="F3319">
        <v>11.75</v>
      </c>
      <c r="G3319">
        <v>11.75</v>
      </c>
    </row>
    <row r="3320" spans="1:7" x14ac:dyDescent="0.35">
      <c r="A3320" t="s">
        <v>26654</v>
      </c>
      <c r="B3320" t="s">
        <v>30779</v>
      </c>
      <c r="C3320">
        <v>6</v>
      </c>
      <c r="D3320">
        <v>30</v>
      </c>
      <c r="E3320">
        <v>0.7</v>
      </c>
      <c r="F3320">
        <v>8.9499999999999993</v>
      </c>
      <c r="G3320">
        <v>8.68</v>
      </c>
    </row>
    <row r="3321" spans="1:7" x14ac:dyDescent="0.35">
      <c r="A3321" t="s">
        <v>26655</v>
      </c>
      <c r="B3321" t="s">
        <v>30780</v>
      </c>
      <c r="C3321">
        <v>6</v>
      </c>
      <c r="D3321">
        <v>50</v>
      </c>
      <c r="E3321">
        <v>0.7</v>
      </c>
      <c r="F3321">
        <v>17.350000000000001</v>
      </c>
      <c r="G3321">
        <v>16.48</v>
      </c>
    </row>
    <row r="3322" spans="1:7" x14ac:dyDescent="0.35">
      <c r="A3322" t="s">
        <v>26656</v>
      </c>
      <c r="B3322" t="s">
        <v>30781</v>
      </c>
      <c r="C3322">
        <v>6</v>
      </c>
      <c r="D3322">
        <v>38</v>
      </c>
      <c r="E3322">
        <v>0.7</v>
      </c>
      <c r="F3322">
        <v>10.15</v>
      </c>
      <c r="G3322">
        <v>9.85</v>
      </c>
    </row>
    <row r="3323" spans="1:7" x14ac:dyDescent="0.35">
      <c r="A3323" t="s">
        <v>26657</v>
      </c>
      <c r="B3323" t="s">
        <v>30782</v>
      </c>
      <c r="C3323">
        <v>6</v>
      </c>
      <c r="D3323">
        <v>40</v>
      </c>
      <c r="E3323">
        <v>0.7</v>
      </c>
      <c r="F3323">
        <v>21.75</v>
      </c>
      <c r="G3323">
        <v>21.1</v>
      </c>
    </row>
    <row r="3324" spans="1:7" x14ac:dyDescent="0.35">
      <c r="A3324" t="s">
        <v>26658</v>
      </c>
      <c r="B3324" t="s">
        <v>30783</v>
      </c>
      <c r="C3324">
        <v>6</v>
      </c>
      <c r="D3324">
        <v>38</v>
      </c>
      <c r="E3324">
        <v>0.7</v>
      </c>
      <c r="F3324">
        <v>11.35</v>
      </c>
      <c r="G3324">
        <v>11.01</v>
      </c>
    </row>
    <row r="3325" spans="1:7" x14ac:dyDescent="0.35">
      <c r="A3325" t="s">
        <v>26659</v>
      </c>
      <c r="B3325" t="s">
        <v>30784</v>
      </c>
      <c r="C3325">
        <v>6</v>
      </c>
      <c r="D3325">
        <v>40</v>
      </c>
      <c r="E3325">
        <v>0.7</v>
      </c>
      <c r="F3325">
        <v>18.649999999999999</v>
      </c>
      <c r="G3325">
        <v>18.09</v>
      </c>
    </row>
    <row r="3326" spans="1:7" x14ac:dyDescent="0.35">
      <c r="A3326" t="s">
        <v>26660</v>
      </c>
      <c r="B3326" t="s">
        <v>30785</v>
      </c>
      <c r="C3326">
        <v>6</v>
      </c>
      <c r="D3326">
        <v>43</v>
      </c>
      <c r="E3326">
        <v>0.7</v>
      </c>
      <c r="F3326">
        <v>9.4499999999999993</v>
      </c>
      <c r="G3326">
        <v>9.17</v>
      </c>
    </row>
    <row r="3327" spans="1:7" x14ac:dyDescent="0.35">
      <c r="A3327" t="s">
        <v>26661</v>
      </c>
      <c r="B3327" t="s">
        <v>30786</v>
      </c>
      <c r="C3327">
        <v>6</v>
      </c>
      <c r="D3327">
        <v>38</v>
      </c>
      <c r="E3327">
        <v>0.7</v>
      </c>
      <c r="F3327">
        <v>13.45</v>
      </c>
      <c r="G3327">
        <v>13.05</v>
      </c>
    </row>
    <row r="3328" spans="1:7" x14ac:dyDescent="0.35">
      <c r="A3328" t="s">
        <v>26662</v>
      </c>
      <c r="B3328" t="s">
        <v>30787</v>
      </c>
      <c r="C3328">
        <v>12</v>
      </c>
      <c r="D3328">
        <v>43</v>
      </c>
      <c r="E3328">
        <v>0.7</v>
      </c>
      <c r="F3328">
        <v>21</v>
      </c>
      <c r="G3328">
        <v>21</v>
      </c>
    </row>
    <row r="3329" spans="1:7" x14ac:dyDescent="0.35">
      <c r="A3329" t="s">
        <v>26663</v>
      </c>
      <c r="B3329" t="s">
        <v>30788</v>
      </c>
      <c r="C3329">
        <v>1</v>
      </c>
      <c r="D3329">
        <v>40</v>
      </c>
      <c r="E3329">
        <v>0.7</v>
      </c>
      <c r="F3329">
        <v>199.55</v>
      </c>
      <c r="G3329">
        <v>193.56</v>
      </c>
    </row>
    <row r="3330" spans="1:7" x14ac:dyDescent="0.35">
      <c r="A3330" t="s">
        <v>26664</v>
      </c>
      <c r="B3330" t="s">
        <v>30789</v>
      </c>
      <c r="C3330">
        <v>6</v>
      </c>
      <c r="D3330">
        <v>43</v>
      </c>
      <c r="E3330">
        <v>0.7</v>
      </c>
      <c r="F3330">
        <v>21</v>
      </c>
      <c r="G3330">
        <v>21</v>
      </c>
    </row>
    <row r="3331" spans="1:7" x14ac:dyDescent="0.35">
      <c r="A3331" t="s">
        <v>26665</v>
      </c>
      <c r="B3331" t="s">
        <v>30790</v>
      </c>
      <c r="C3331">
        <v>6</v>
      </c>
      <c r="D3331">
        <v>42</v>
      </c>
      <c r="E3331">
        <v>0.7</v>
      </c>
      <c r="F3331">
        <v>18.45</v>
      </c>
      <c r="G3331">
        <v>17.899999999999999</v>
      </c>
    </row>
    <row r="3332" spans="1:7" x14ac:dyDescent="0.35">
      <c r="A3332" t="s">
        <v>26666</v>
      </c>
      <c r="B3332" t="s">
        <v>30791</v>
      </c>
      <c r="C3332">
        <v>6</v>
      </c>
      <c r="D3332">
        <v>41</v>
      </c>
      <c r="E3332">
        <v>0.7</v>
      </c>
      <c r="F3332">
        <v>21.45</v>
      </c>
      <c r="G3332">
        <v>20.81</v>
      </c>
    </row>
    <row r="3333" spans="1:7" x14ac:dyDescent="0.35">
      <c r="A3333" t="s">
        <v>26667</v>
      </c>
      <c r="B3333" t="s">
        <v>30792</v>
      </c>
      <c r="C3333">
        <v>6</v>
      </c>
      <c r="D3333">
        <v>64</v>
      </c>
      <c r="E3333">
        <v>0.7</v>
      </c>
      <c r="F3333">
        <v>12.25</v>
      </c>
      <c r="G3333">
        <v>11.88</v>
      </c>
    </row>
    <row r="3334" spans="1:7" x14ac:dyDescent="0.35">
      <c r="A3334" t="s">
        <v>26668</v>
      </c>
      <c r="B3334" t="s">
        <v>30793</v>
      </c>
      <c r="C3334">
        <v>6</v>
      </c>
      <c r="D3334">
        <v>55</v>
      </c>
      <c r="E3334">
        <v>0.7</v>
      </c>
      <c r="F3334">
        <v>26.85</v>
      </c>
      <c r="G3334">
        <v>26.04</v>
      </c>
    </row>
    <row r="3335" spans="1:7" x14ac:dyDescent="0.35">
      <c r="A3335" t="s">
        <v>26669</v>
      </c>
      <c r="B3335" t="s">
        <v>30794</v>
      </c>
      <c r="C3335">
        <v>6</v>
      </c>
      <c r="D3335">
        <v>40</v>
      </c>
      <c r="E3335">
        <v>0.7</v>
      </c>
      <c r="F3335">
        <v>12.25</v>
      </c>
      <c r="G3335">
        <v>11.88</v>
      </c>
    </row>
    <row r="3336" spans="1:7" x14ac:dyDescent="0.35">
      <c r="A3336" t="s">
        <v>26670</v>
      </c>
      <c r="B3336" t="s">
        <v>30795</v>
      </c>
      <c r="C3336">
        <v>6</v>
      </c>
      <c r="D3336">
        <v>40</v>
      </c>
      <c r="E3336">
        <v>0.5</v>
      </c>
      <c r="F3336">
        <v>16.649999999999999</v>
      </c>
      <c r="G3336">
        <v>15.82</v>
      </c>
    </row>
    <row r="3337" spans="1:7" x14ac:dyDescent="0.35">
      <c r="A3337" t="s">
        <v>26671</v>
      </c>
      <c r="B3337" t="s">
        <v>30796</v>
      </c>
      <c r="C3337">
        <v>6</v>
      </c>
      <c r="D3337">
        <v>43</v>
      </c>
      <c r="E3337">
        <v>0.5</v>
      </c>
      <c r="F3337">
        <v>11.75</v>
      </c>
      <c r="G3337">
        <v>11.4</v>
      </c>
    </row>
    <row r="3338" spans="1:7" x14ac:dyDescent="0.35">
      <c r="A3338" t="s">
        <v>26672</v>
      </c>
      <c r="B3338" t="s">
        <v>30797</v>
      </c>
      <c r="C3338">
        <v>6</v>
      </c>
      <c r="D3338">
        <v>40</v>
      </c>
      <c r="E3338">
        <v>0.7</v>
      </c>
      <c r="F3338">
        <v>23.65</v>
      </c>
      <c r="G3338">
        <v>22.94</v>
      </c>
    </row>
    <row r="3339" spans="1:7" x14ac:dyDescent="0.35">
      <c r="A3339" t="s">
        <v>26673</v>
      </c>
      <c r="B3339" t="s">
        <v>30798</v>
      </c>
      <c r="C3339">
        <v>6</v>
      </c>
      <c r="D3339">
        <v>40</v>
      </c>
      <c r="E3339">
        <v>0.7</v>
      </c>
      <c r="F3339">
        <v>28.85</v>
      </c>
      <c r="G3339">
        <v>27.98</v>
      </c>
    </row>
    <row r="3340" spans="1:7" x14ac:dyDescent="0.35">
      <c r="A3340" t="s">
        <v>26674</v>
      </c>
      <c r="B3340" t="s">
        <v>30799</v>
      </c>
      <c r="C3340">
        <v>6</v>
      </c>
      <c r="D3340">
        <v>40</v>
      </c>
      <c r="E3340">
        <v>1</v>
      </c>
      <c r="F3340">
        <v>6.95</v>
      </c>
      <c r="G3340">
        <v>6.74</v>
      </c>
    </row>
    <row r="3341" spans="1:7" x14ac:dyDescent="0.35">
      <c r="A3341" t="s">
        <v>26675</v>
      </c>
      <c r="B3341" t="s">
        <v>30800</v>
      </c>
      <c r="C3341">
        <v>6</v>
      </c>
      <c r="D3341">
        <v>40</v>
      </c>
      <c r="E3341">
        <v>0.7</v>
      </c>
      <c r="F3341">
        <v>8.85</v>
      </c>
      <c r="G3341">
        <v>8.58</v>
      </c>
    </row>
    <row r="3342" spans="1:7" x14ac:dyDescent="0.35">
      <c r="A3342" t="s">
        <v>26676</v>
      </c>
      <c r="B3342" t="s">
        <v>30801</v>
      </c>
      <c r="C3342">
        <v>6</v>
      </c>
      <c r="D3342">
        <v>40</v>
      </c>
      <c r="E3342">
        <v>0.7</v>
      </c>
      <c r="F3342">
        <v>12.15</v>
      </c>
      <c r="G3342">
        <v>11.79</v>
      </c>
    </row>
    <row r="3343" spans="1:7" x14ac:dyDescent="0.35">
      <c r="A3343" t="s">
        <v>26677</v>
      </c>
      <c r="B3343" t="s">
        <v>30802</v>
      </c>
      <c r="C3343">
        <v>3</v>
      </c>
      <c r="D3343">
        <v>40</v>
      </c>
      <c r="E3343">
        <v>0.7</v>
      </c>
      <c r="F3343">
        <v>31.75</v>
      </c>
      <c r="G3343">
        <v>30.8</v>
      </c>
    </row>
    <row r="3344" spans="1:7" x14ac:dyDescent="0.35">
      <c r="A3344" t="s">
        <v>26678</v>
      </c>
      <c r="B3344" t="s">
        <v>30803</v>
      </c>
      <c r="C3344">
        <v>3</v>
      </c>
      <c r="D3344">
        <v>40</v>
      </c>
      <c r="E3344">
        <v>0.7</v>
      </c>
      <c r="F3344">
        <v>107.95</v>
      </c>
      <c r="G3344">
        <v>104.71</v>
      </c>
    </row>
    <row r="3345" spans="1:7" x14ac:dyDescent="0.35">
      <c r="A3345" t="s">
        <v>26679</v>
      </c>
      <c r="B3345" t="s">
        <v>30804</v>
      </c>
      <c r="C3345">
        <v>6</v>
      </c>
      <c r="D3345">
        <v>53</v>
      </c>
      <c r="E3345">
        <v>0.5</v>
      </c>
      <c r="F3345">
        <v>125</v>
      </c>
      <c r="G3345">
        <v>125</v>
      </c>
    </row>
    <row r="3346" spans="1:7" x14ac:dyDescent="0.35">
      <c r="A3346" t="s">
        <v>26680</v>
      </c>
      <c r="B3346" t="s">
        <v>30805</v>
      </c>
      <c r="C3346">
        <v>6</v>
      </c>
      <c r="D3346">
        <v>44</v>
      </c>
      <c r="E3346">
        <v>0.5</v>
      </c>
      <c r="F3346">
        <v>22.45</v>
      </c>
      <c r="G3346">
        <v>21.78</v>
      </c>
    </row>
    <row r="3347" spans="1:7" x14ac:dyDescent="0.35">
      <c r="A3347" t="s">
        <v>26681</v>
      </c>
      <c r="B3347" t="s">
        <v>30806</v>
      </c>
      <c r="C3347">
        <v>6</v>
      </c>
      <c r="D3347">
        <v>16</v>
      </c>
      <c r="E3347">
        <v>0.75</v>
      </c>
      <c r="F3347">
        <v>7.15</v>
      </c>
      <c r="G3347">
        <v>6.94</v>
      </c>
    </row>
    <row r="3348" spans="1:7" x14ac:dyDescent="0.35">
      <c r="A3348" t="s">
        <v>26682</v>
      </c>
      <c r="B3348" t="s">
        <v>30807</v>
      </c>
      <c r="C3348">
        <v>6</v>
      </c>
      <c r="D3348">
        <v>43</v>
      </c>
      <c r="E3348">
        <v>0.7</v>
      </c>
      <c r="F3348">
        <v>37.25</v>
      </c>
      <c r="G3348">
        <v>36.130000000000003</v>
      </c>
    </row>
    <row r="3349" spans="1:7" x14ac:dyDescent="0.35">
      <c r="A3349" t="s">
        <v>26683</v>
      </c>
      <c r="B3349" t="s">
        <v>30808</v>
      </c>
      <c r="C3349">
        <v>6</v>
      </c>
      <c r="D3349">
        <v>45</v>
      </c>
      <c r="E3349">
        <v>0.7</v>
      </c>
      <c r="F3349">
        <v>37.049999999999997</v>
      </c>
      <c r="G3349">
        <v>35.200000000000003</v>
      </c>
    </row>
    <row r="3350" spans="1:7" x14ac:dyDescent="0.35">
      <c r="A3350" t="s">
        <v>26684</v>
      </c>
      <c r="B3350" t="s">
        <v>30809</v>
      </c>
      <c r="C3350">
        <v>6</v>
      </c>
      <c r="D3350">
        <v>46</v>
      </c>
      <c r="E3350">
        <v>0.7</v>
      </c>
      <c r="F3350">
        <v>135</v>
      </c>
      <c r="G3350">
        <v>135</v>
      </c>
    </row>
    <row r="3351" spans="1:7" x14ac:dyDescent="0.35">
      <c r="A3351" t="s">
        <v>26685</v>
      </c>
      <c r="B3351" t="s">
        <v>30810</v>
      </c>
      <c r="C3351">
        <v>6</v>
      </c>
      <c r="D3351">
        <v>46</v>
      </c>
      <c r="E3351">
        <v>0.7</v>
      </c>
      <c r="F3351">
        <v>149</v>
      </c>
      <c r="G3351">
        <v>149</v>
      </c>
    </row>
    <row r="3352" spans="1:7" x14ac:dyDescent="0.35">
      <c r="A3352" t="s">
        <v>26686</v>
      </c>
      <c r="B3352" t="s">
        <v>30811</v>
      </c>
      <c r="C3352">
        <v>6</v>
      </c>
      <c r="D3352">
        <v>40</v>
      </c>
      <c r="E3352">
        <v>0.7</v>
      </c>
      <c r="F3352">
        <v>26</v>
      </c>
      <c r="G3352">
        <v>26</v>
      </c>
    </row>
    <row r="3353" spans="1:7" x14ac:dyDescent="0.35">
      <c r="A3353" t="s">
        <v>26687</v>
      </c>
      <c r="B3353" t="s">
        <v>30812</v>
      </c>
      <c r="C3353">
        <v>6</v>
      </c>
      <c r="D3353">
        <v>20</v>
      </c>
      <c r="E3353">
        <v>0.75</v>
      </c>
      <c r="F3353">
        <v>14.15</v>
      </c>
      <c r="G3353">
        <v>13.73</v>
      </c>
    </row>
    <row r="3354" spans="1:7" x14ac:dyDescent="0.35">
      <c r="A3354" t="s">
        <v>26688</v>
      </c>
      <c r="B3354" t="s">
        <v>30813</v>
      </c>
      <c r="C3354">
        <v>6</v>
      </c>
      <c r="D3354">
        <v>19</v>
      </c>
      <c r="E3354">
        <v>1</v>
      </c>
      <c r="F3354">
        <v>5</v>
      </c>
      <c r="G3354">
        <v>5</v>
      </c>
    </row>
    <row r="3355" spans="1:7" x14ac:dyDescent="0.35">
      <c r="A3355" t="s">
        <v>26689</v>
      </c>
      <c r="B3355" t="s">
        <v>30814</v>
      </c>
      <c r="C3355">
        <v>6</v>
      </c>
      <c r="D3355">
        <v>40</v>
      </c>
      <c r="E3355">
        <v>0.7</v>
      </c>
      <c r="F3355">
        <v>17.05</v>
      </c>
      <c r="G3355">
        <v>16.54</v>
      </c>
    </row>
    <row r="3356" spans="1:7" x14ac:dyDescent="0.35">
      <c r="A3356" t="s">
        <v>26690</v>
      </c>
      <c r="B3356" t="s">
        <v>30815</v>
      </c>
      <c r="C3356">
        <v>6</v>
      </c>
      <c r="D3356">
        <v>40</v>
      </c>
      <c r="E3356">
        <v>0.7</v>
      </c>
      <c r="F3356">
        <v>23.35</v>
      </c>
      <c r="G3356">
        <v>22.65</v>
      </c>
    </row>
    <row r="3357" spans="1:7" x14ac:dyDescent="0.35">
      <c r="A3357" t="s">
        <v>26691</v>
      </c>
      <c r="B3357" t="s">
        <v>30816</v>
      </c>
      <c r="C3357">
        <v>6</v>
      </c>
      <c r="D3357">
        <v>40</v>
      </c>
      <c r="E3357">
        <v>0.7</v>
      </c>
      <c r="F3357">
        <v>25.75</v>
      </c>
      <c r="G3357">
        <v>24.98</v>
      </c>
    </row>
    <row r="3358" spans="1:7" x14ac:dyDescent="0.35">
      <c r="A3358" t="s">
        <v>26692</v>
      </c>
      <c r="B3358" t="s">
        <v>30817</v>
      </c>
      <c r="C3358">
        <v>6</v>
      </c>
      <c r="D3358">
        <v>12</v>
      </c>
      <c r="E3358">
        <v>0.75</v>
      </c>
      <c r="F3358">
        <v>46.85</v>
      </c>
      <c r="G3358">
        <v>45.44</v>
      </c>
    </row>
    <row r="3359" spans="1:7" x14ac:dyDescent="0.35">
      <c r="A3359" t="s">
        <v>26693</v>
      </c>
      <c r="B3359" t="s">
        <v>30818</v>
      </c>
      <c r="C3359">
        <v>6</v>
      </c>
      <c r="D3359">
        <v>43</v>
      </c>
      <c r="E3359">
        <v>0.7</v>
      </c>
      <c r="F3359">
        <v>18</v>
      </c>
      <c r="G3359">
        <v>18</v>
      </c>
    </row>
    <row r="3360" spans="1:7" x14ac:dyDescent="0.35">
      <c r="A3360" t="s">
        <v>26694</v>
      </c>
      <c r="B3360" t="s">
        <v>30819</v>
      </c>
      <c r="C3360">
        <v>6</v>
      </c>
      <c r="D3360">
        <v>43</v>
      </c>
      <c r="E3360">
        <v>0.7</v>
      </c>
      <c r="F3360">
        <v>18.350000000000001</v>
      </c>
      <c r="G3360">
        <v>17.8</v>
      </c>
    </row>
    <row r="3361" spans="1:7" x14ac:dyDescent="0.35">
      <c r="A3361" t="s">
        <v>26695</v>
      </c>
      <c r="B3361" t="s">
        <v>30820</v>
      </c>
      <c r="C3361">
        <v>6</v>
      </c>
      <c r="D3361">
        <v>41</v>
      </c>
      <c r="E3361">
        <v>0.7</v>
      </c>
      <c r="F3361">
        <v>18.149999999999999</v>
      </c>
      <c r="G3361">
        <v>17.239999999999998</v>
      </c>
    </row>
    <row r="3362" spans="1:7" x14ac:dyDescent="0.35">
      <c r="A3362" t="s">
        <v>26696</v>
      </c>
      <c r="B3362" t="s">
        <v>30821</v>
      </c>
      <c r="C3362">
        <v>6</v>
      </c>
      <c r="D3362">
        <v>41</v>
      </c>
      <c r="E3362">
        <v>0.7</v>
      </c>
      <c r="F3362">
        <v>15.95</v>
      </c>
      <c r="G3362">
        <v>15.47</v>
      </c>
    </row>
    <row r="3363" spans="1:7" x14ac:dyDescent="0.35">
      <c r="A3363" t="s">
        <v>26697</v>
      </c>
      <c r="B3363" t="s">
        <v>30822</v>
      </c>
      <c r="C3363">
        <v>6</v>
      </c>
      <c r="D3363">
        <v>41</v>
      </c>
      <c r="E3363">
        <v>0.7</v>
      </c>
      <c r="F3363">
        <v>17.649999999999999</v>
      </c>
      <c r="G3363">
        <v>16.77</v>
      </c>
    </row>
    <row r="3364" spans="1:7" x14ac:dyDescent="0.35">
      <c r="A3364" t="s">
        <v>26698</v>
      </c>
      <c r="B3364" t="s">
        <v>30823</v>
      </c>
      <c r="C3364">
        <v>3</v>
      </c>
      <c r="D3364">
        <v>42.6</v>
      </c>
      <c r="E3364">
        <v>1.5</v>
      </c>
      <c r="F3364">
        <v>34.15</v>
      </c>
      <c r="G3364">
        <v>33.130000000000003</v>
      </c>
    </row>
    <row r="3365" spans="1:7" x14ac:dyDescent="0.35">
      <c r="A3365" t="s">
        <v>26699</v>
      </c>
      <c r="B3365" t="s">
        <v>30824</v>
      </c>
      <c r="C3365">
        <v>6</v>
      </c>
      <c r="D3365">
        <v>57</v>
      </c>
      <c r="E3365">
        <v>0.7</v>
      </c>
      <c r="F3365">
        <v>21.75</v>
      </c>
      <c r="G3365">
        <v>21.1</v>
      </c>
    </row>
    <row r="3366" spans="1:7" x14ac:dyDescent="0.35">
      <c r="A3366" t="s">
        <v>26700</v>
      </c>
      <c r="B3366" t="s">
        <v>30825</v>
      </c>
      <c r="C3366">
        <v>6</v>
      </c>
      <c r="D3366">
        <v>40</v>
      </c>
      <c r="E3366">
        <v>0.7</v>
      </c>
      <c r="F3366">
        <v>16.05</v>
      </c>
      <c r="G3366">
        <v>15.25</v>
      </c>
    </row>
    <row r="3367" spans="1:7" x14ac:dyDescent="0.35">
      <c r="A3367" t="s">
        <v>26701</v>
      </c>
      <c r="B3367" t="s">
        <v>30826</v>
      </c>
      <c r="C3367">
        <v>6</v>
      </c>
      <c r="D3367">
        <v>40</v>
      </c>
      <c r="E3367">
        <v>0.7</v>
      </c>
      <c r="F3367">
        <v>23.85</v>
      </c>
      <c r="G3367">
        <v>22.66</v>
      </c>
    </row>
    <row r="3368" spans="1:7" x14ac:dyDescent="0.35">
      <c r="A3368" t="s">
        <v>26702</v>
      </c>
      <c r="B3368" t="s">
        <v>30827</v>
      </c>
      <c r="C3368">
        <v>6</v>
      </c>
      <c r="D3368">
        <v>40</v>
      </c>
      <c r="E3368">
        <v>0.7</v>
      </c>
      <c r="F3368">
        <v>16.05</v>
      </c>
      <c r="G3368">
        <v>15.25</v>
      </c>
    </row>
    <row r="3369" spans="1:7" x14ac:dyDescent="0.35">
      <c r="A3369" t="s">
        <v>26703</v>
      </c>
      <c r="B3369" t="s">
        <v>30828</v>
      </c>
      <c r="C3369">
        <v>6</v>
      </c>
      <c r="D3369">
        <v>40</v>
      </c>
      <c r="E3369">
        <v>0.7</v>
      </c>
      <c r="F3369">
        <v>15</v>
      </c>
      <c r="G3369">
        <v>15</v>
      </c>
    </row>
    <row r="3370" spans="1:7" x14ac:dyDescent="0.35">
      <c r="A3370" t="s">
        <v>26704</v>
      </c>
      <c r="B3370" t="s">
        <v>30829</v>
      </c>
      <c r="C3370">
        <v>6</v>
      </c>
      <c r="D3370">
        <v>43</v>
      </c>
      <c r="E3370">
        <v>0.7</v>
      </c>
      <c r="F3370">
        <v>18.55</v>
      </c>
      <c r="G3370">
        <v>17.989999999999998</v>
      </c>
    </row>
    <row r="3371" spans="1:7" x14ac:dyDescent="0.35">
      <c r="A3371" t="s">
        <v>26705</v>
      </c>
      <c r="B3371" t="s">
        <v>30830</v>
      </c>
      <c r="C3371">
        <v>6</v>
      </c>
      <c r="D3371">
        <v>43</v>
      </c>
      <c r="E3371">
        <v>0.7</v>
      </c>
      <c r="F3371">
        <v>24.35</v>
      </c>
      <c r="G3371">
        <v>23.62</v>
      </c>
    </row>
    <row r="3372" spans="1:7" x14ac:dyDescent="0.35">
      <c r="A3372" t="s">
        <v>26706</v>
      </c>
      <c r="B3372" t="s">
        <v>30831</v>
      </c>
      <c r="C3372">
        <v>6</v>
      </c>
      <c r="D3372">
        <v>48</v>
      </c>
      <c r="E3372">
        <v>0.7</v>
      </c>
      <c r="F3372">
        <v>35.85</v>
      </c>
      <c r="G3372">
        <v>34.770000000000003</v>
      </c>
    </row>
    <row r="3373" spans="1:7" x14ac:dyDescent="0.35">
      <c r="A3373" t="s">
        <v>26707</v>
      </c>
      <c r="B3373" t="s">
        <v>30832</v>
      </c>
      <c r="C3373">
        <v>6</v>
      </c>
      <c r="D3373">
        <v>40.299999999999997</v>
      </c>
      <c r="E3373">
        <v>0.7</v>
      </c>
      <c r="F3373">
        <v>40.65</v>
      </c>
      <c r="G3373">
        <v>39.43</v>
      </c>
    </row>
    <row r="3374" spans="1:7" x14ac:dyDescent="0.35">
      <c r="A3374" t="s">
        <v>26708</v>
      </c>
      <c r="B3374" t="s">
        <v>30833</v>
      </c>
      <c r="C3374">
        <v>6</v>
      </c>
      <c r="D3374">
        <v>43.3</v>
      </c>
      <c r="E3374">
        <v>0.7</v>
      </c>
      <c r="F3374">
        <v>23.85</v>
      </c>
      <c r="G3374">
        <v>23.13</v>
      </c>
    </row>
    <row r="3375" spans="1:7" x14ac:dyDescent="0.35">
      <c r="A3375" t="s">
        <v>26709</v>
      </c>
      <c r="B3375" t="s">
        <v>30834</v>
      </c>
      <c r="C3375">
        <v>6</v>
      </c>
      <c r="D3375">
        <v>51.3</v>
      </c>
      <c r="E3375">
        <v>0.7</v>
      </c>
      <c r="F3375">
        <v>55.85</v>
      </c>
      <c r="G3375">
        <v>54.17</v>
      </c>
    </row>
    <row r="3376" spans="1:7" x14ac:dyDescent="0.35">
      <c r="A3376" t="s">
        <v>26710</v>
      </c>
      <c r="B3376" t="s">
        <v>30835</v>
      </c>
      <c r="C3376">
        <v>6</v>
      </c>
      <c r="D3376">
        <v>38</v>
      </c>
      <c r="E3376">
        <v>0.7</v>
      </c>
      <c r="F3376">
        <v>7.35</v>
      </c>
      <c r="G3376">
        <v>7.13</v>
      </c>
    </row>
    <row r="3377" spans="1:7" x14ac:dyDescent="0.35">
      <c r="A3377" t="s">
        <v>26711</v>
      </c>
      <c r="B3377" t="s">
        <v>30836</v>
      </c>
      <c r="C3377">
        <v>6</v>
      </c>
      <c r="D3377">
        <v>43</v>
      </c>
      <c r="E3377">
        <v>0.7</v>
      </c>
      <c r="F3377">
        <v>14.25</v>
      </c>
      <c r="G3377">
        <v>13.82</v>
      </c>
    </row>
    <row r="3378" spans="1:7" x14ac:dyDescent="0.35">
      <c r="A3378" t="s">
        <v>26712</v>
      </c>
      <c r="B3378" t="s">
        <v>30837</v>
      </c>
      <c r="C3378">
        <v>6</v>
      </c>
      <c r="D3378">
        <v>40</v>
      </c>
      <c r="E3378">
        <v>0.7</v>
      </c>
      <c r="F3378">
        <v>23.45</v>
      </c>
      <c r="G3378">
        <v>23.45</v>
      </c>
    </row>
    <row r="3379" spans="1:7" x14ac:dyDescent="0.35">
      <c r="A3379" t="s">
        <v>26713</v>
      </c>
      <c r="B3379" t="s">
        <v>30838</v>
      </c>
      <c r="C3379">
        <v>6</v>
      </c>
      <c r="D3379">
        <v>41.3</v>
      </c>
      <c r="E3379">
        <v>0.7</v>
      </c>
      <c r="F3379">
        <v>19.25</v>
      </c>
      <c r="G3379">
        <v>19.25</v>
      </c>
    </row>
    <row r="3380" spans="1:7" x14ac:dyDescent="0.35">
      <c r="A3380" t="s">
        <v>26714</v>
      </c>
      <c r="B3380" t="s">
        <v>30839</v>
      </c>
      <c r="C3380">
        <v>6</v>
      </c>
      <c r="D3380">
        <v>40</v>
      </c>
      <c r="E3380">
        <v>0.7</v>
      </c>
      <c r="F3380">
        <v>21.65</v>
      </c>
      <c r="G3380">
        <v>21</v>
      </c>
    </row>
    <row r="3381" spans="1:7" x14ac:dyDescent="0.35">
      <c r="A3381" t="s">
        <v>26715</v>
      </c>
      <c r="B3381" t="s">
        <v>30840</v>
      </c>
      <c r="C3381">
        <v>6</v>
      </c>
      <c r="D3381">
        <v>20</v>
      </c>
      <c r="E3381">
        <v>0.7</v>
      </c>
      <c r="F3381">
        <v>4.55</v>
      </c>
      <c r="G3381">
        <v>4.55</v>
      </c>
    </row>
    <row r="3382" spans="1:7" x14ac:dyDescent="0.35">
      <c r="A3382" t="s">
        <v>26716</v>
      </c>
      <c r="B3382" t="s">
        <v>30841</v>
      </c>
      <c r="C3382">
        <v>6</v>
      </c>
      <c r="D3382">
        <v>20</v>
      </c>
      <c r="E3382">
        <v>1</v>
      </c>
      <c r="F3382">
        <v>6.55</v>
      </c>
      <c r="G3382">
        <v>6.55</v>
      </c>
    </row>
    <row r="3383" spans="1:7" x14ac:dyDescent="0.35">
      <c r="A3383" t="s">
        <v>26717</v>
      </c>
      <c r="B3383" t="s">
        <v>30842</v>
      </c>
      <c r="C3383">
        <v>6</v>
      </c>
      <c r="D3383">
        <v>38</v>
      </c>
      <c r="E3383">
        <v>0.7</v>
      </c>
      <c r="F3383">
        <v>5.25</v>
      </c>
      <c r="G3383">
        <v>5.09</v>
      </c>
    </row>
    <row r="3384" spans="1:7" x14ac:dyDescent="0.35">
      <c r="A3384" t="s">
        <v>26718</v>
      </c>
      <c r="B3384" t="s">
        <v>30843</v>
      </c>
      <c r="C3384">
        <v>6</v>
      </c>
      <c r="D3384">
        <v>43</v>
      </c>
      <c r="E3384">
        <v>0.7</v>
      </c>
      <c r="F3384">
        <v>21.25</v>
      </c>
      <c r="G3384">
        <v>20.61</v>
      </c>
    </row>
    <row r="3385" spans="1:7" x14ac:dyDescent="0.35">
      <c r="A3385" t="s">
        <v>26719</v>
      </c>
      <c r="B3385" t="s">
        <v>30844</v>
      </c>
      <c r="C3385">
        <v>6</v>
      </c>
      <c r="D3385">
        <v>40</v>
      </c>
      <c r="E3385">
        <v>0.7</v>
      </c>
      <c r="F3385">
        <v>7.25</v>
      </c>
      <c r="G3385">
        <v>7.25</v>
      </c>
    </row>
    <row r="3386" spans="1:7" x14ac:dyDescent="0.35">
      <c r="A3386" t="s">
        <v>26720</v>
      </c>
      <c r="B3386" t="s">
        <v>30845</v>
      </c>
      <c r="C3386">
        <v>12</v>
      </c>
      <c r="D3386">
        <v>50</v>
      </c>
      <c r="E3386">
        <v>0.5</v>
      </c>
      <c r="F3386">
        <v>9.9499999999999993</v>
      </c>
      <c r="G3386">
        <v>9.4499999999999993</v>
      </c>
    </row>
    <row r="3387" spans="1:7" x14ac:dyDescent="0.35">
      <c r="A3387" t="s">
        <v>26721</v>
      </c>
      <c r="B3387" t="s">
        <v>30846</v>
      </c>
      <c r="C3387">
        <v>12</v>
      </c>
      <c r="D3387">
        <v>40</v>
      </c>
      <c r="E3387">
        <v>0.7</v>
      </c>
      <c r="F3387">
        <v>10.050000000000001</v>
      </c>
      <c r="G3387">
        <v>9.75</v>
      </c>
    </row>
    <row r="3388" spans="1:7" x14ac:dyDescent="0.35">
      <c r="A3388" t="s">
        <v>26722</v>
      </c>
      <c r="B3388" t="s">
        <v>30847</v>
      </c>
      <c r="C3388">
        <v>6</v>
      </c>
      <c r="D3388">
        <v>40</v>
      </c>
      <c r="E3388">
        <v>0.5</v>
      </c>
      <c r="F3388">
        <v>11.45</v>
      </c>
      <c r="G3388">
        <v>11.11</v>
      </c>
    </row>
    <row r="3389" spans="1:7" x14ac:dyDescent="0.35">
      <c r="A3389" t="s">
        <v>26723</v>
      </c>
      <c r="B3389" t="s">
        <v>30848</v>
      </c>
      <c r="C3389">
        <v>6</v>
      </c>
      <c r="D3389">
        <v>40</v>
      </c>
      <c r="E3389">
        <v>0.7</v>
      </c>
      <c r="F3389">
        <v>19.95</v>
      </c>
      <c r="G3389">
        <v>19.350000000000001</v>
      </c>
    </row>
    <row r="3390" spans="1:7" x14ac:dyDescent="0.35">
      <c r="A3390" t="s">
        <v>26724</v>
      </c>
      <c r="B3390" t="s">
        <v>30849</v>
      </c>
      <c r="C3390">
        <v>6</v>
      </c>
      <c r="D3390">
        <v>40</v>
      </c>
      <c r="E3390">
        <v>0.5</v>
      </c>
      <c r="F3390">
        <v>11.85</v>
      </c>
      <c r="G3390">
        <v>11.49</v>
      </c>
    </row>
    <row r="3391" spans="1:7" x14ac:dyDescent="0.35">
      <c r="A3391" t="s">
        <v>26725</v>
      </c>
      <c r="B3391" t="s">
        <v>30850</v>
      </c>
      <c r="C3391">
        <v>6</v>
      </c>
      <c r="D3391">
        <v>40</v>
      </c>
      <c r="E3391">
        <v>0.5</v>
      </c>
      <c r="F3391">
        <v>11.85</v>
      </c>
      <c r="G3391">
        <v>11.49</v>
      </c>
    </row>
    <row r="3392" spans="1:7" x14ac:dyDescent="0.35">
      <c r="A3392" t="s">
        <v>26726</v>
      </c>
      <c r="B3392" t="s">
        <v>30851</v>
      </c>
      <c r="C3392">
        <v>6</v>
      </c>
      <c r="D3392">
        <v>50</v>
      </c>
      <c r="E3392">
        <v>0.7</v>
      </c>
      <c r="F3392">
        <v>10.85</v>
      </c>
      <c r="G3392">
        <v>10.52</v>
      </c>
    </row>
    <row r="3393" spans="1:7" x14ac:dyDescent="0.35">
      <c r="A3393" t="s">
        <v>26727</v>
      </c>
      <c r="B3393" t="s">
        <v>30852</v>
      </c>
      <c r="C3393">
        <v>6</v>
      </c>
      <c r="D3393">
        <v>45</v>
      </c>
      <c r="E3393">
        <v>1</v>
      </c>
      <c r="F3393">
        <v>8.65</v>
      </c>
      <c r="G3393">
        <v>8.39</v>
      </c>
    </row>
    <row r="3394" spans="1:7" x14ac:dyDescent="0.35">
      <c r="A3394" t="s">
        <v>26728</v>
      </c>
      <c r="B3394" t="s">
        <v>30853</v>
      </c>
      <c r="C3394">
        <v>8</v>
      </c>
      <c r="D3394">
        <v>40</v>
      </c>
      <c r="E3394">
        <v>0.2</v>
      </c>
      <c r="F3394">
        <v>1.55</v>
      </c>
      <c r="G3394">
        <v>1.5</v>
      </c>
    </row>
    <row r="3395" spans="1:7" x14ac:dyDescent="0.35">
      <c r="A3395" t="s">
        <v>26729</v>
      </c>
      <c r="B3395" t="s">
        <v>30854</v>
      </c>
      <c r="C3395">
        <v>6</v>
      </c>
      <c r="D3395">
        <v>44.5</v>
      </c>
      <c r="E3395">
        <v>0.2</v>
      </c>
      <c r="F3395">
        <v>7</v>
      </c>
      <c r="G3395">
        <v>7</v>
      </c>
    </row>
    <row r="3396" spans="1:7" x14ac:dyDescent="0.35">
      <c r="A3396" t="s">
        <v>26730</v>
      </c>
      <c r="B3396" t="s">
        <v>30855</v>
      </c>
      <c r="C3396">
        <v>6</v>
      </c>
      <c r="D3396">
        <v>40</v>
      </c>
      <c r="E3396">
        <v>0.7</v>
      </c>
      <c r="F3396">
        <v>7.5</v>
      </c>
      <c r="G3396">
        <v>7.5</v>
      </c>
    </row>
    <row r="3397" spans="1:7" x14ac:dyDescent="0.35">
      <c r="A3397" t="s">
        <v>26731</v>
      </c>
      <c r="B3397" t="s">
        <v>30856</v>
      </c>
      <c r="C3397">
        <v>6</v>
      </c>
      <c r="D3397">
        <v>50</v>
      </c>
      <c r="E3397">
        <v>0.7</v>
      </c>
      <c r="F3397">
        <v>9</v>
      </c>
      <c r="G3397">
        <v>9</v>
      </c>
    </row>
    <row r="3398" spans="1:7" x14ac:dyDescent="0.35">
      <c r="A3398" t="s">
        <v>26732</v>
      </c>
      <c r="B3398" t="s">
        <v>30857</v>
      </c>
      <c r="C3398">
        <v>6</v>
      </c>
      <c r="D3398">
        <v>42</v>
      </c>
      <c r="E3398">
        <v>0.7</v>
      </c>
      <c r="F3398">
        <v>10</v>
      </c>
      <c r="G3398">
        <v>10</v>
      </c>
    </row>
    <row r="3399" spans="1:7" x14ac:dyDescent="0.35">
      <c r="A3399" t="s">
        <v>26733</v>
      </c>
      <c r="B3399" t="s">
        <v>30858</v>
      </c>
      <c r="C3399">
        <v>6</v>
      </c>
      <c r="D3399">
        <v>60</v>
      </c>
      <c r="E3399">
        <v>0.7</v>
      </c>
      <c r="F3399">
        <v>8.5</v>
      </c>
      <c r="G3399">
        <v>8.5</v>
      </c>
    </row>
    <row r="3400" spans="1:7" x14ac:dyDescent="0.35">
      <c r="A3400" t="s">
        <v>26734</v>
      </c>
      <c r="B3400" t="s">
        <v>30858</v>
      </c>
      <c r="C3400">
        <v>12</v>
      </c>
      <c r="D3400">
        <v>60</v>
      </c>
      <c r="E3400">
        <v>0.7</v>
      </c>
      <c r="F3400">
        <v>9.4499999999999993</v>
      </c>
      <c r="G3400">
        <v>9.17</v>
      </c>
    </row>
    <row r="3401" spans="1:7" x14ac:dyDescent="0.35">
      <c r="A3401" t="s">
        <v>26735</v>
      </c>
      <c r="B3401" t="s">
        <v>30859</v>
      </c>
      <c r="C3401">
        <v>6</v>
      </c>
      <c r="D3401">
        <v>40</v>
      </c>
      <c r="E3401">
        <v>0.7</v>
      </c>
      <c r="F3401">
        <v>7.45</v>
      </c>
      <c r="G3401">
        <v>7.23</v>
      </c>
    </row>
    <row r="3402" spans="1:7" x14ac:dyDescent="0.35">
      <c r="A3402" t="s">
        <v>26736</v>
      </c>
      <c r="B3402" t="s">
        <v>30860</v>
      </c>
      <c r="C3402">
        <v>6</v>
      </c>
      <c r="D3402">
        <v>40</v>
      </c>
      <c r="E3402">
        <v>1</v>
      </c>
      <c r="F3402">
        <v>7.45</v>
      </c>
      <c r="G3402">
        <v>7.23</v>
      </c>
    </row>
    <row r="3403" spans="1:7" x14ac:dyDescent="0.35">
      <c r="A3403" t="s">
        <v>26737</v>
      </c>
      <c r="B3403" t="s">
        <v>30861</v>
      </c>
      <c r="C3403">
        <v>6</v>
      </c>
      <c r="D3403">
        <v>40</v>
      </c>
      <c r="E3403">
        <v>1</v>
      </c>
      <c r="F3403">
        <v>8.85</v>
      </c>
      <c r="G3403">
        <v>8.58</v>
      </c>
    </row>
    <row r="3404" spans="1:7" x14ac:dyDescent="0.35">
      <c r="A3404" t="s">
        <v>26738</v>
      </c>
      <c r="B3404" t="s">
        <v>30862</v>
      </c>
      <c r="C3404">
        <v>6</v>
      </c>
      <c r="D3404">
        <v>43</v>
      </c>
      <c r="E3404">
        <v>0.7</v>
      </c>
      <c r="F3404">
        <v>22.05</v>
      </c>
      <c r="G3404">
        <v>21.39</v>
      </c>
    </row>
    <row r="3405" spans="1:7" x14ac:dyDescent="0.35">
      <c r="A3405" t="s">
        <v>26739</v>
      </c>
      <c r="B3405" t="s">
        <v>30863</v>
      </c>
      <c r="C3405">
        <v>6</v>
      </c>
      <c r="D3405">
        <v>42</v>
      </c>
      <c r="E3405">
        <v>0.7</v>
      </c>
      <c r="F3405">
        <v>19.649999999999999</v>
      </c>
      <c r="G3405">
        <v>19.059999999999999</v>
      </c>
    </row>
    <row r="3406" spans="1:7" x14ac:dyDescent="0.35">
      <c r="A3406" t="s">
        <v>26740</v>
      </c>
      <c r="B3406" t="s">
        <v>30864</v>
      </c>
      <c r="C3406">
        <v>6</v>
      </c>
      <c r="D3406">
        <v>43</v>
      </c>
      <c r="E3406">
        <v>0.7</v>
      </c>
      <c r="F3406">
        <v>34.450000000000003</v>
      </c>
      <c r="G3406">
        <v>33.42</v>
      </c>
    </row>
    <row r="3407" spans="1:7" x14ac:dyDescent="0.35">
      <c r="A3407" t="s">
        <v>26741</v>
      </c>
      <c r="B3407" t="s">
        <v>30865</v>
      </c>
      <c r="C3407">
        <v>6</v>
      </c>
      <c r="D3407">
        <v>43</v>
      </c>
      <c r="E3407">
        <v>0.7</v>
      </c>
      <c r="F3407">
        <v>47.75</v>
      </c>
      <c r="G3407">
        <v>46.32</v>
      </c>
    </row>
    <row r="3408" spans="1:7" x14ac:dyDescent="0.35">
      <c r="A3408" t="s">
        <v>26742</v>
      </c>
      <c r="B3408" t="s">
        <v>30866</v>
      </c>
      <c r="C3408">
        <v>6</v>
      </c>
      <c r="D3408">
        <v>43</v>
      </c>
      <c r="E3408">
        <v>0.7</v>
      </c>
      <c r="F3408">
        <v>24.45</v>
      </c>
      <c r="G3408">
        <v>23.72</v>
      </c>
    </row>
    <row r="3409" spans="1:7" x14ac:dyDescent="0.35">
      <c r="A3409" t="s">
        <v>26743</v>
      </c>
      <c r="B3409" t="s">
        <v>30867</v>
      </c>
      <c r="C3409">
        <v>6</v>
      </c>
      <c r="D3409">
        <v>42</v>
      </c>
      <c r="E3409">
        <v>0.7</v>
      </c>
      <c r="F3409">
        <v>15.85</v>
      </c>
      <c r="G3409">
        <v>15.37</v>
      </c>
    </row>
    <row r="3410" spans="1:7" x14ac:dyDescent="0.35">
      <c r="A3410" t="s">
        <v>26744</v>
      </c>
      <c r="B3410" t="s">
        <v>30868</v>
      </c>
      <c r="C3410">
        <v>6</v>
      </c>
      <c r="D3410">
        <v>42</v>
      </c>
      <c r="E3410">
        <v>0.7</v>
      </c>
      <c r="F3410">
        <v>13.65</v>
      </c>
      <c r="G3410">
        <v>13.24</v>
      </c>
    </row>
    <row r="3411" spans="1:7" x14ac:dyDescent="0.35">
      <c r="A3411" t="s">
        <v>26745</v>
      </c>
      <c r="B3411" t="s">
        <v>30869</v>
      </c>
      <c r="C3411">
        <v>6</v>
      </c>
      <c r="D3411">
        <v>43</v>
      </c>
      <c r="E3411">
        <v>0.7</v>
      </c>
      <c r="F3411">
        <v>18.45</v>
      </c>
      <c r="G3411">
        <v>17.899999999999999</v>
      </c>
    </row>
    <row r="3412" spans="1:7" x14ac:dyDescent="0.35">
      <c r="A3412" t="s">
        <v>26746</v>
      </c>
      <c r="B3412" t="s">
        <v>30870</v>
      </c>
      <c r="C3412">
        <v>6</v>
      </c>
      <c r="D3412">
        <v>43</v>
      </c>
      <c r="E3412">
        <v>0.7</v>
      </c>
      <c r="F3412">
        <v>14.25</v>
      </c>
      <c r="G3412">
        <v>13.82</v>
      </c>
    </row>
    <row r="3413" spans="1:7" x14ac:dyDescent="0.35">
      <c r="A3413" t="s">
        <v>26747</v>
      </c>
      <c r="B3413" t="s">
        <v>30871</v>
      </c>
      <c r="C3413">
        <v>6</v>
      </c>
      <c r="D3413">
        <v>50</v>
      </c>
      <c r="E3413">
        <v>1</v>
      </c>
      <c r="F3413">
        <v>6.5</v>
      </c>
      <c r="G3413">
        <v>6.5</v>
      </c>
    </row>
    <row r="3414" spans="1:7" x14ac:dyDescent="0.35">
      <c r="A3414" t="s">
        <v>26748</v>
      </c>
      <c r="B3414" t="s">
        <v>30872</v>
      </c>
      <c r="C3414">
        <v>5</v>
      </c>
      <c r="D3414">
        <v>40</v>
      </c>
      <c r="E3414">
        <v>0.7</v>
      </c>
      <c r="F3414">
        <v>278.85000000000002</v>
      </c>
      <c r="G3414">
        <v>270.48</v>
      </c>
    </row>
    <row r="3415" spans="1:7" x14ac:dyDescent="0.35">
      <c r="A3415" t="s">
        <v>26749</v>
      </c>
      <c r="B3415" t="s">
        <v>30873</v>
      </c>
      <c r="C3415">
        <v>5</v>
      </c>
      <c r="D3415">
        <v>42</v>
      </c>
      <c r="E3415">
        <v>0.7</v>
      </c>
      <c r="F3415">
        <v>530.85</v>
      </c>
      <c r="G3415">
        <v>514.91999999999996</v>
      </c>
    </row>
    <row r="3416" spans="1:7" x14ac:dyDescent="0.35">
      <c r="A3416" t="s">
        <v>26750</v>
      </c>
      <c r="B3416" t="s">
        <v>30874</v>
      </c>
      <c r="C3416">
        <v>6</v>
      </c>
      <c r="D3416">
        <v>40</v>
      </c>
      <c r="E3416">
        <v>0.7</v>
      </c>
      <c r="F3416">
        <v>65</v>
      </c>
      <c r="G3416">
        <v>65</v>
      </c>
    </row>
    <row r="3417" spans="1:7" x14ac:dyDescent="0.35">
      <c r="A3417" t="s">
        <v>26751</v>
      </c>
      <c r="B3417" t="s">
        <v>30875</v>
      </c>
      <c r="C3417">
        <v>6</v>
      </c>
      <c r="D3417">
        <v>40</v>
      </c>
      <c r="E3417">
        <v>0.7</v>
      </c>
      <c r="F3417">
        <v>100</v>
      </c>
      <c r="G3417">
        <v>100</v>
      </c>
    </row>
    <row r="3418" spans="1:7" x14ac:dyDescent="0.35">
      <c r="A3418" t="s">
        <v>26752</v>
      </c>
      <c r="B3418" t="s">
        <v>30876</v>
      </c>
      <c r="C3418">
        <v>12</v>
      </c>
      <c r="D3418">
        <v>40</v>
      </c>
      <c r="E3418">
        <v>0.7</v>
      </c>
      <c r="F3418">
        <v>32.549999999999997</v>
      </c>
      <c r="G3418">
        <v>31.57</v>
      </c>
    </row>
    <row r="3419" spans="1:7" x14ac:dyDescent="0.35">
      <c r="A3419" t="s">
        <v>26753</v>
      </c>
      <c r="B3419" t="s">
        <v>30876</v>
      </c>
      <c r="C3419">
        <v>6</v>
      </c>
      <c r="D3419">
        <v>40</v>
      </c>
      <c r="E3419">
        <v>0.7</v>
      </c>
      <c r="F3419">
        <v>32.549999999999997</v>
      </c>
      <c r="G3419">
        <v>31.57</v>
      </c>
    </row>
    <row r="3420" spans="1:7" x14ac:dyDescent="0.35">
      <c r="A3420" t="s">
        <v>26754</v>
      </c>
      <c r="B3420" t="s">
        <v>30877</v>
      </c>
      <c r="C3420">
        <v>6</v>
      </c>
      <c r="D3420">
        <v>16</v>
      </c>
      <c r="E3420">
        <v>0.75</v>
      </c>
      <c r="F3420">
        <v>7.25</v>
      </c>
      <c r="G3420">
        <v>7.03</v>
      </c>
    </row>
    <row r="3421" spans="1:7" x14ac:dyDescent="0.35">
      <c r="A3421" t="s">
        <v>26755</v>
      </c>
      <c r="B3421" t="s">
        <v>30878</v>
      </c>
      <c r="C3421">
        <v>6</v>
      </c>
      <c r="D3421">
        <v>18</v>
      </c>
      <c r="E3421">
        <v>0.75</v>
      </c>
      <c r="F3421">
        <v>7.25</v>
      </c>
      <c r="G3421">
        <v>7.03</v>
      </c>
    </row>
    <row r="3422" spans="1:7" x14ac:dyDescent="0.35">
      <c r="A3422" t="s">
        <v>26756</v>
      </c>
      <c r="B3422" t="s">
        <v>30879</v>
      </c>
      <c r="C3422">
        <v>12</v>
      </c>
      <c r="D3422">
        <v>40</v>
      </c>
      <c r="E3422">
        <v>1</v>
      </c>
      <c r="F3422">
        <v>7.25</v>
      </c>
      <c r="G3422">
        <v>7.03</v>
      </c>
    </row>
    <row r="3423" spans="1:7" x14ac:dyDescent="0.35">
      <c r="A3423" t="s">
        <v>26757</v>
      </c>
      <c r="B3423" t="s">
        <v>30880</v>
      </c>
      <c r="C3423">
        <v>12</v>
      </c>
      <c r="D3423">
        <v>40</v>
      </c>
      <c r="E3423">
        <v>1</v>
      </c>
      <c r="F3423">
        <v>9.25</v>
      </c>
      <c r="G3423">
        <v>8.9700000000000006</v>
      </c>
    </row>
    <row r="3424" spans="1:7" x14ac:dyDescent="0.35">
      <c r="A3424" t="s">
        <v>26758</v>
      </c>
      <c r="B3424" t="s">
        <v>30881</v>
      </c>
      <c r="C3424">
        <v>6</v>
      </c>
      <c r="D3424">
        <v>43.5</v>
      </c>
      <c r="E3424">
        <v>0.7</v>
      </c>
      <c r="F3424">
        <v>20.65</v>
      </c>
      <c r="G3424">
        <v>19.62</v>
      </c>
    </row>
    <row r="3425" spans="1:7" x14ac:dyDescent="0.35">
      <c r="A3425" t="s">
        <v>26759</v>
      </c>
      <c r="B3425" t="s">
        <v>30882</v>
      </c>
      <c r="C3425">
        <v>6</v>
      </c>
      <c r="D3425">
        <v>42</v>
      </c>
      <c r="E3425">
        <v>0.7</v>
      </c>
      <c r="F3425">
        <v>9.85</v>
      </c>
      <c r="G3425">
        <v>9.5500000000000007</v>
      </c>
    </row>
    <row r="3426" spans="1:7" x14ac:dyDescent="0.35">
      <c r="A3426" t="s">
        <v>26760</v>
      </c>
      <c r="B3426" t="s">
        <v>30883</v>
      </c>
      <c r="C3426">
        <v>6</v>
      </c>
      <c r="D3426">
        <v>46</v>
      </c>
      <c r="E3426">
        <v>0.7</v>
      </c>
      <c r="F3426">
        <v>22.85</v>
      </c>
      <c r="G3426">
        <v>21.71</v>
      </c>
    </row>
    <row r="3427" spans="1:7" x14ac:dyDescent="0.35">
      <c r="A3427" t="s">
        <v>26761</v>
      </c>
      <c r="B3427" t="s">
        <v>30884</v>
      </c>
      <c r="C3427">
        <v>6</v>
      </c>
      <c r="D3427">
        <v>48</v>
      </c>
      <c r="E3427">
        <v>0.7</v>
      </c>
      <c r="F3427">
        <v>27.85</v>
      </c>
      <c r="G3427">
        <v>27.01</v>
      </c>
    </row>
    <row r="3428" spans="1:7" x14ac:dyDescent="0.35">
      <c r="A3428" t="s">
        <v>26762</v>
      </c>
      <c r="B3428" t="s">
        <v>30885</v>
      </c>
      <c r="C3428">
        <v>6</v>
      </c>
      <c r="D3428">
        <v>14.7</v>
      </c>
      <c r="E3428">
        <v>0.5</v>
      </c>
      <c r="F3428">
        <v>6.15</v>
      </c>
      <c r="G3428">
        <v>6.15</v>
      </c>
    </row>
    <row r="3429" spans="1:7" x14ac:dyDescent="0.35">
      <c r="A3429" t="s">
        <v>26763</v>
      </c>
      <c r="B3429" t="s">
        <v>30886</v>
      </c>
      <c r="C3429">
        <v>6</v>
      </c>
      <c r="D3429">
        <v>40</v>
      </c>
      <c r="E3429">
        <v>0.7</v>
      </c>
      <c r="F3429">
        <v>17.75</v>
      </c>
      <c r="G3429">
        <v>17.22</v>
      </c>
    </row>
    <row r="3430" spans="1:7" x14ac:dyDescent="0.35">
      <c r="A3430" t="s">
        <v>26764</v>
      </c>
      <c r="B3430" t="s">
        <v>30887</v>
      </c>
      <c r="C3430">
        <v>6</v>
      </c>
      <c r="D3430">
        <v>43</v>
      </c>
      <c r="E3430">
        <v>0.7</v>
      </c>
      <c r="F3430">
        <v>43.85</v>
      </c>
      <c r="G3430">
        <v>42.53</v>
      </c>
    </row>
    <row r="3431" spans="1:7" x14ac:dyDescent="0.35">
      <c r="A3431" t="s">
        <v>26765</v>
      </c>
      <c r="B3431" t="s">
        <v>30888</v>
      </c>
      <c r="C3431">
        <v>6</v>
      </c>
      <c r="D3431">
        <v>16</v>
      </c>
      <c r="E3431">
        <v>1</v>
      </c>
      <c r="F3431">
        <v>5.25</v>
      </c>
      <c r="G3431">
        <v>4.99</v>
      </c>
    </row>
    <row r="3432" spans="1:7" x14ac:dyDescent="0.35">
      <c r="A3432" t="s">
        <v>26766</v>
      </c>
      <c r="B3432" t="s">
        <v>30889</v>
      </c>
      <c r="C3432">
        <v>6</v>
      </c>
      <c r="D3432">
        <v>41</v>
      </c>
      <c r="E3432">
        <v>0.7</v>
      </c>
      <c r="F3432">
        <v>17.45</v>
      </c>
      <c r="G3432">
        <v>16.579999999999998</v>
      </c>
    </row>
    <row r="3433" spans="1:7" x14ac:dyDescent="0.35">
      <c r="A3433" t="s">
        <v>26767</v>
      </c>
      <c r="B3433" t="s">
        <v>30890</v>
      </c>
      <c r="C3433">
        <v>6</v>
      </c>
      <c r="D3433">
        <v>40</v>
      </c>
      <c r="E3433">
        <v>0.7</v>
      </c>
      <c r="F3433">
        <v>12.65</v>
      </c>
      <c r="G3433">
        <v>12.27</v>
      </c>
    </row>
    <row r="3434" spans="1:7" x14ac:dyDescent="0.35">
      <c r="A3434" t="s">
        <v>26768</v>
      </c>
      <c r="B3434" t="s">
        <v>30891</v>
      </c>
      <c r="C3434">
        <v>6</v>
      </c>
      <c r="D3434">
        <v>38</v>
      </c>
      <c r="E3434">
        <v>1</v>
      </c>
      <c r="F3434">
        <v>3</v>
      </c>
      <c r="G3434">
        <v>3</v>
      </c>
    </row>
    <row r="3435" spans="1:7" x14ac:dyDescent="0.35">
      <c r="A3435" t="s">
        <v>26769</v>
      </c>
      <c r="B3435" t="s">
        <v>30892</v>
      </c>
      <c r="C3435">
        <v>6</v>
      </c>
      <c r="D3435">
        <v>40</v>
      </c>
      <c r="E3435">
        <v>1</v>
      </c>
      <c r="F3435">
        <v>7.65</v>
      </c>
      <c r="G3435">
        <v>7.42</v>
      </c>
    </row>
    <row r="3436" spans="1:7" x14ac:dyDescent="0.35">
      <c r="A3436" t="s">
        <v>26770</v>
      </c>
      <c r="B3436" t="s">
        <v>30893</v>
      </c>
      <c r="C3436">
        <v>6</v>
      </c>
      <c r="D3436">
        <v>32</v>
      </c>
      <c r="E3436">
        <v>0.7</v>
      </c>
      <c r="F3436">
        <v>7.25</v>
      </c>
      <c r="G3436">
        <v>7.03</v>
      </c>
    </row>
    <row r="3437" spans="1:7" x14ac:dyDescent="0.35">
      <c r="A3437" t="s">
        <v>26771</v>
      </c>
      <c r="B3437" t="s">
        <v>30894</v>
      </c>
      <c r="C3437">
        <v>6</v>
      </c>
      <c r="D3437">
        <v>40</v>
      </c>
      <c r="E3437">
        <v>0.7</v>
      </c>
      <c r="F3437">
        <v>7.5</v>
      </c>
      <c r="G3437">
        <v>7.5</v>
      </c>
    </row>
    <row r="3438" spans="1:7" x14ac:dyDescent="0.35">
      <c r="A3438" t="s">
        <v>26772</v>
      </c>
      <c r="B3438" t="s">
        <v>30895</v>
      </c>
      <c r="C3438">
        <v>6</v>
      </c>
      <c r="D3438">
        <v>40</v>
      </c>
      <c r="E3438">
        <v>0.7</v>
      </c>
      <c r="F3438">
        <v>9.4499999999999993</v>
      </c>
      <c r="G3438">
        <v>9.17</v>
      </c>
    </row>
    <row r="3439" spans="1:7" x14ac:dyDescent="0.35">
      <c r="A3439" t="s">
        <v>26773</v>
      </c>
      <c r="B3439" t="s">
        <v>30896</v>
      </c>
      <c r="C3439">
        <v>6</v>
      </c>
      <c r="D3439">
        <v>17.5</v>
      </c>
      <c r="E3439">
        <v>0.5</v>
      </c>
      <c r="F3439">
        <v>7.15</v>
      </c>
      <c r="G3439">
        <v>6.79</v>
      </c>
    </row>
    <row r="3440" spans="1:7" x14ac:dyDescent="0.35">
      <c r="A3440" t="s">
        <v>26774</v>
      </c>
      <c r="B3440" t="s">
        <v>30897</v>
      </c>
      <c r="C3440">
        <v>6</v>
      </c>
      <c r="D3440">
        <v>17.5</v>
      </c>
      <c r="E3440">
        <v>0.5</v>
      </c>
      <c r="F3440">
        <v>7.15</v>
      </c>
      <c r="G3440">
        <v>6.94</v>
      </c>
    </row>
    <row r="3441" spans="1:7" x14ac:dyDescent="0.35">
      <c r="A3441" t="s">
        <v>26775</v>
      </c>
      <c r="B3441" t="s">
        <v>30898</v>
      </c>
      <c r="C3441">
        <v>6</v>
      </c>
      <c r="D3441">
        <v>15</v>
      </c>
      <c r="E3441">
        <v>0.5</v>
      </c>
      <c r="F3441">
        <v>7.15</v>
      </c>
      <c r="G3441">
        <v>6.79</v>
      </c>
    </row>
    <row r="3442" spans="1:7" x14ac:dyDescent="0.35">
      <c r="A3442" t="s">
        <v>26776</v>
      </c>
      <c r="B3442" t="s">
        <v>30899</v>
      </c>
      <c r="C3442">
        <v>12</v>
      </c>
      <c r="D3442">
        <v>19.5</v>
      </c>
      <c r="E3442">
        <v>1</v>
      </c>
      <c r="F3442">
        <v>6.25</v>
      </c>
      <c r="G3442">
        <v>6.06</v>
      </c>
    </row>
    <row r="3443" spans="1:7" x14ac:dyDescent="0.35">
      <c r="A3443" t="s">
        <v>26777</v>
      </c>
      <c r="B3443" t="s">
        <v>30900</v>
      </c>
      <c r="C3443">
        <v>6</v>
      </c>
      <c r="D3443">
        <v>20</v>
      </c>
      <c r="E3443">
        <v>0.75</v>
      </c>
      <c r="F3443">
        <v>12.95</v>
      </c>
      <c r="G3443">
        <v>12.56</v>
      </c>
    </row>
    <row r="3444" spans="1:7" x14ac:dyDescent="0.35">
      <c r="A3444" t="s">
        <v>26778</v>
      </c>
      <c r="B3444" t="s">
        <v>30901</v>
      </c>
      <c r="C3444">
        <v>6</v>
      </c>
      <c r="D3444">
        <v>20</v>
      </c>
      <c r="E3444">
        <v>0.75</v>
      </c>
      <c r="F3444">
        <v>66.849999999999994</v>
      </c>
      <c r="G3444">
        <v>64.84</v>
      </c>
    </row>
    <row r="3445" spans="1:7" x14ac:dyDescent="0.35">
      <c r="A3445" t="s">
        <v>26779</v>
      </c>
      <c r="B3445" t="s">
        <v>30902</v>
      </c>
      <c r="C3445">
        <v>6</v>
      </c>
      <c r="D3445">
        <v>20</v>
      </c>
      <c r="E3445">
        <v>0.75</v>
      </c>
      <c r="F3445">
        <v>110.75</v>
      </c>
      <c r="G3445">
        <v>107.43</v>
      </c>
    </row>
    <row r="3446" spans="1:7" x14ac:dyDescent="0.35">
      <c r="A3446" t="s">
        <v>26780</v>
      </c>
      <c r="B3446" t="s">
        <v>30903</v>
      </c>
      <c r="C3446">
        <v>12</v>
      </c>
      <c r="D3446">
        <v>19.5</v>
      </c>
      <c r="E3446">
        <v>1</v>
      </c>
      <c r="F3446">
        <v>5.5</v>
      </c>
      <c r="G3446">
        <v>5.5</v>
      </c>
    </row>
    <row r="3447" spans="1:7" x14ac:dyDescent="0.35">
      <c r="A3447" t="s">
        <v>26781</v>
      </c>
      <c r="B3447" t="s">
        <v>30904</v>
      </c>
      <c r="C3447">
        <v>6</v>
      </c>
      <c r="D3447">
        <v>20</v>
      </c>
      <c r="E3447">
        <v>0.75</v>
      </c>
      <c r="F3447">
        <v>57.15</v>
      </c>
      <c r="G3447">
        <v>55.44</v>
      </c>
    </row>
    <row r="3448" spans="1:7" x14ac:dyDescent="0.35">
      <c r="A3448" t="s">
        <v>26782</v>
      </c>
      <c r="B3448" t="s">
        <v>30905</v>
      </c>
      <c r="C3448">
        <v>6</v>
      </c>
      <c r="D3448">
        <v>20</v>
      </c>
      <c r="E3448">
        <v>0.75</v>
      </c>
      <c r="F3448">
        <v>23.85</v>
      </c>
      <c r="G3448">
        <v>22.66</v>
      </c>
    </row>
    <row r="3449" spans="1:7" x14ac:dyDescent="0.35">
      <c r="A3449" t="s">
        <v>26783</v>
      </c>
      <c r="B3449" t="s">
        <v>30906</v>
      </c>
      <c r="C3449">
        <v>6</v>
      </c>
      <c r="D3449">
        <v>20</v>
      </c>
      <c r="E3449">
        <v>0.75</v>
      </c>
      <c r="F3449">
        <v>16.75</v>
      </c>
      <c r="G3449">
        <v>16.25</v>
      </c>
    </row>
    <row r="3450" spans="1:7" x14ac:dyDescent="0.35">
      <c r="A3450" t="s">
        <v>26784</v>
      </c>
      <c r="B3450" t="s">
        <v>30907</v>
      </c>
      <c r="C3450">
        <v>12</v>
      </c>
      <c r="D3450">
        <v>40</v>
      </c>
      <c r="E3450">
        <v>0.7</v>
      </c>
      <c r="F3450">
        <v>7.45</v>
      </c>
      <c r="G3450">
        <v>7.23</v>
      </c>
    </row>
    <row r="3451" spans="1:7" x14ac:dyDescent="0.35">
      <c r="A3451" t="s">
        <v>26785</v>
      </c>
      <c r="B3451" t="s">
        <v>30908</v>
      </c>
      <c r="C3451">
        <v>6</v>
      </c>
      <c r="D3451">
        <v>40</v>
      </c>
      <c r="E3451">
        <v>0.7</v>
      </c>
      <c r="F3451">
        <v>18.95</v>
      </c>
      <c r="G3451">
        <v>18.38</v>
      </c>
    </row>
    <row r="3452" spans="1:7" x14ac:dyDescent="0.35">
      <c r="A3452" t="s">
        <v>26786</v>
      </c>
      <c r="B3452" t="s">
        <v>30909</v>
      </c>
      <c r="C3452">
        <v>6</v>
      </c>
      <c r="D3452">
        <v>38</v>
      </c>
      <c r="E3452">
        <v>0.7</v>
      </c>
      <c r="F3452">
        <v>8.35</v>
      </c>
      <c r="G3452">
        <v>8.1</v>
      </c>
    </row>
    <row r="3453" spans="1:7" x14ac:dyDescent="0.35">
      <c r="A3453" t="s">
        <v>26787</v>
      </c>
      <c r="B3453" t="s">
        <v>30910</v>
      </c>
      <c r="C3453">
        <v>4</v>
      </c>
      <c r="D3453">
        <v>43.8</v>
      </c>
      <c r="E3453">
        <v>0.7</v>
      </c>
      <c r="F3453">
        <v>102.85</v>
      </c>
      <c r="G3453">
        <v>99.76</v>
      </c>
    </row>
    <row r="3454" spans="1:7" x14ac:dyDescent="0.35">
      <c r="A3454" t="s">
        <v>26788</v>
      </c>
      <c r="B3454" t="s">
        <v>30911</v>
      </c>
      <c r="C3454">
        <v>6</v>
      </c>
      <c r="D3454">
        <v>40</v>
      </c>
      <c r="E3454">
        <v>0.7</v>
      </c>
      <c r="F3454">
        <v>17.95</v>
      </c>
      <c r="G3454">
        <v>17.41</v>
      </c>
    </row>
    <row r="3455" spans="1:7" x14ac:dyDescent="0.35">
      <c r="A3455" t="s">
        <v>26789</v>
      </c>
      <c r="B3455" t="s">
        <v>30912</v>
      </c>
      <c r="C3455">
        <v>6</v>
      </c>
      <c r="D3455">
        <v>40</v>
      </c>
      <c r="E3455">
        <v>0.7</v>
      </c>
      <c r="F3455">
        <v>21.25</v>
      </c>
      <c r="G3455">
        <v>20.61</v>
      </c>
    </row>
    <row r="3456" spans="1:7" x14ac:dyDescent="0.35">
      <c r="A3456" t="s">
        <v>26790</v>
      </c>
      <c r="B3456" t="s">
        <v>30913</v>
      </c>
      <c r="C3456">
        <v>6</v>
      </c>
      <c r="D3456">
        <v>40</v>
      </c>
      <c r="E3456">
        <v>0.7</v>
      </c>
      <c r="F3456">
        <v>11.65</v>
      </c>
      <c r="G3456">
        <v>11.3</v>
      </c>
    </row>
    <row r="3457" spans="1:7" x14ac:dyDescent="0.35">
      <c r="A3457" t="s">
        <v>26791</v>
      </c>
      <c r="B3457" t="s">
        <v>30914</v>
      </c>
      <c r="C3457">
        <v>6</v>
      </c>
      <c r="D3457">
        <v>40</v>
      </c>
      <c r="E3457">
        <v>0.7</v>
      </c>
      <c r="F3457">
        <v>17</v>
      </c>
      <c r="G3457">
        <v>17</v>
      </c>
    </row>
    <row r="3458" spans="1:7" x14ac:dyDescent="0.35">
      <c r="A3458" t="s">
        <v>26792</v>
      </c>
      <c r="B3458" t="s">
        <v>30915</v>
      </c>
      <c r="C3458">
        <v>6</v>
      </c>
      <c r="D3458">
        <v>45</v>
      </c>
      <c r="E3458">
        <v>0.5</v>
      </c>
      <c r="F3458">
        <v>16</v>
      </c>
      <c r="G3458">
        <v>16</v>
      </c>
    </row>
    <row r="3459" spans="1:7" x14ac:dyDescent="0.35">
      <c r="A3459" t="s">
        <v>26793</v>
      </c>
      <c r="B3459" t="s">
        <v>30916</v>
      </c>
      <c r="C3459">
        <v>6</v>
      </c>
      <c r="D3459">
        <v>40</v>
      </c>
      <c r="E3459">
        <v>0.5</v>
      </c>
      <c r="F3459">
        <v>19.95</v>
      </c>
      <c r="G3459">
        <v>19.350000000000001</v>
      </c>
    </row>
    <row r="3460" spans="1:7" x14ac:dyDescent="0.35">
      <c r="A3460" t="s">
        <v>26794</v>
      </c>
      <c r="B3460" t="s">
        <v>30917</v>
      </c>
      <c r="C3460">
        <v>6</v>
      </c>
      <c r="D3460">
        <v>47</v>
      </c>
      <c r="E3460">
        <v>0.7</v>
      </c>
      <c r="F3460">
        <v>48.35</v>
      </c>
      <c r="G3460">
        <v>46.9</v>
      </c>
    </row>
    <row r="3461" spans="1:7" x14ac:dyDescent="0.35">
      <c r="A3461" t="s">
        <v>26795</v>
      </c>
      <c r="B3461" t="s">
        <v>30918</v>
      </c>
      <c r="C3461">
        <v>6</v>
      </c>
      <c r="D3461">
        <v>38</v>
      </c>
      <c r="E3461">
        <v>0.7</v>
      </c>
      <c r="F3461">
        <v>104.75</v>
      </c>
      <c r="G3461">
        <v>101.61</v>
      </c>
    </row>
    <row r="3462" spans="1:7" x14ac:dyDescent="0.35">
      <c r="A3462" t="s">
        <v>26796</v>
      </c>
      <c r="B3462" t="s">
        <v>30919</v>
      </c>
      <c r="C3462">
        <v>6</v>
      </c>
      <c r="D3462">
        <v>38</v>
      </c>
      <c r="E3462">
        <v>0.7</v>
      </c>
      <c r="F3462">
        <v>44.85</v>
      </c>
      <c r="G3462">
        <v>43.5</v>
      </c>
    </row>
    <row r="3463" spans="1:7" x14ac:dyDescent="0.35">
      <c r="A3463" t="s">
        <v>26797</v>
      </c>
      <c r="B3463" t="s">
        <v>30920</v>
      </c>
      <c r="C3463">
        <v>6</v>
      </c>
      <c r="D3463">
        <v>38</v>
      </c>
      <c r="E3463">
        <v>0.7</v>
      </c>
      <c r="F3463">
        <v>108.75</v>
      </c>
      <c r="G3463">
        <v>105.49</v>
      </c>
    </row>
    <row r="3464" spans="1:7" x14ac:dyDescent="0.35">
      <c r="A3464" t="s">
        <v>26798</v>
      </c>
      <c r="B3464" t="s">
        <v>30921</v>
      </c>
      <c r="C3464">
        <v>6</v>
      </c>
      <c r="D3464">
        <v>35</v>
      </c>
      <c r="E3464">
        <v>0.7</v>
      </c>
      <c r="F3464">
        <v>26.45</v>
      </c>
      <c r="G3464">
        <v>25.66</v>
      </c>
    </row>
    <row r="3465" spans="1:7" x14ac:dyDescent="0.35">
      <c r="A3465" t="s">
        <v>26799</v>
      </c>
      <c r="B3465" t="s">
        <v>30922</v>
      </c>
      <c r="C3465">
        <v>6</v>
      </c>
      <c r="D3465">
        <v>41</v>
      </c>
      <c r="E3465">
        <v>0.7</v>
      </c>
      <c r="F3465">
        <v>23.95</v>
      </c>
      <c r="G3465">
        <v>23.23</v>
      </c>
    </row>
    <row r="3466" spans="1:7" x14ac:dyDescent="0.35">
      <c r="A3466" t="s">
        <v>26800</v>
      </c>
      <c r="B3466" t="s">
        <v>30923</v>
      </c>
      <c r="C3466">
        <v>6</v>
      </c>
      <c r="D3466">
        <v>43</v>
      </c>
      <c r="E3466">
        <v>0.7</v>
      </c>
      <c r="F3466">
        <v>35.450000000000003</v>
      </c>
      <c r="G3466">
        <v>34.39</v>
      </c>
    </row>
    <row r="3467" spans="1:7" x14ac:dyDescent="0.35">
      <c r="A3467" t="s">
        <v>26801</v>
      </c>
      <c r="B3467" t="s">
        <v>30924</v>
      </c>
      <c r="C3467">
        <v>6</v>
      </c>
      <c r="D3467">
        <v>40</v>
      </c>
      <c r="E3467">
        <v>0.7</v>
      </c>
      <c r="F3467">
        <v>12.45</v>
      </c>
      <c r="G3467">
        <v>12.08</v>
      </c>
    </row>
    <row r="3468" spans="1:7" x14ac:dyDescent="0.35">
      <c r="A3468" t="s">
        <v>26802</v>
      </c>
      <c r="B3468" t="s">
        <v>30925</v>
      </c>
      <c r="C3468">
        <v>6</v>
      </c>
      <c r="D3468">
        <v>46</v>
      </c>
      <c r="E3468">
        <v>0.7</v>
      </c>
      <c r="F3468">
        <v>25</v>
      </c>
      <c r="G3468">
        <v>25</v>
      </c>
    </row>
    <row r="3469" spans="1:7" x14ac:dyDescent="0.35">
      <c r="A3469" t="s">
        <v>26803</v>
      </c>
      <c r="B3469" t="s">
        <v>30926</v>
      </c>
      <c r="C3469">
        <v>6</v>
      </c>
      <c r="D3469">
        <v>46</v>
      </c>
      <c r="E3469">
        <v>0.7</v>
      </c>
      <c r="F3469">
        <v>27.65</v>
      </c>
      <c r="G3469">
        <v>26.82</v>
      </c>
    </row>
    <row r="3470" spans="1:7" x14ac:dyDescent="0.35">
      <c r="A3470" t="s">
        <v>26804</v>
      </c>
      <c r="B3470" t="s">
        <v>30927</v>
      </c>
      <c r="C3470">
        <v>6</v>
      </c>
      <c r="D3470">
        <v>53.6</v>
      </c>
      <c r="E3470">
        <v>0.7</v>
      </c>
      <c r="F3470">
        <v>38.35</v>
      </c>
      <c r="G3470">
        <v>37.200000000000003</v>
      </c>
    </row>
    <row r="3471" spans="1:7" x14ac:dyDescent="0.35">
      <c r="A3471" t="s">
        <v>26805</v>
      </c>
      <c r="B3471" t="s">
        <v>30928</v>
      </c>
      <c r="C3471">
        <v>6</v>
      </c>
      <c r="D3471">
        <v>46</v>
      </c>
      <c r="E3471">
        <v>0.7</v>
      </c>
      <c r="F3471">
        <v>38.75</v>
      </c>
      <c r="G3471">
        <v>37.590000000000003</v>
      </c>
    </row>
    <row r="3472" spans="1:7" x14ac:dyDescent="0.35">
      <c r="A3472" t="s">
        <v>26806</v>
      </c>
      <c r="B3472" t="s">
        <v>30929</v>
      </c>
      <c r="C3472">
        <v>6</v>
      </c>
      <c r="D3472">
        <v>48</v>
      </c>
      <c r="E3472">
        <v>1</v>
      </c>
      <c r="F3472">
        <v>21.35</v>
      </c>
      <c r="G3472">
        <v>20.71</v>
      </c>
    </row>
    <row r="3473" spans="1:7" x14ac:dyDescent="0.35">
      <c r="A3473" t="s">
        <v>26807</v>
      </c>
      <c r="B3473" t="s">
        <v>30930</v>
      </c>
      <c r="C3473">
        <v>6</v>
      </c>
      <c r="D3473">
        <v>48</v>
      </c>
      <c r="E3473">
        <v>0.7</v>
      </c>
      <c r="F3473">
        <v>34.950000000000003</v>
      </c>
      <c r="G3473">
        <v>33.9</v>
      </c>
    </row>
    <row r="3474" spans="1:7" x14ac:dyDescent="0.35">
      <c r="A3474" t="s">
        <v>26808</v>
      </c>
      <c r="B3474" t="s">
        <v>30931</v>
      </c>
      <c r="C3474">
        <v>6</v>
      </c>
      <c r="D3474">
        <v>40</v>
      </c>
      <c r="E3474">
        <v>0.7</v>
      </c>
      <c r="F3474">
        <v>25.5</v>
      </c>
      <c r="G3474">
        <v>25.5</v>
      </c>
    </row>
    <row r="3475" spans="1:7" x14ac:dyDescent="0.35">
      <c r="A3475" t="s">
        <v>26809</v>
      </c>
      <c r="B3475" t="s">
        <v>30932</v>
      </c>
      <c r="C3475">
        <v>6</v>
      </c>
      <c r="D3475">
        <v>42.2</v>
      </c>
      <c r="E3475">
        <v>0.7</v>
      </c>
      <c r="F3475">
        <v>15.75</v>
      </c>
      <c r="G3475">
        <v>15.28</v>
      </c>
    </row>
    <row r="3476" spans="1:7" x14ac:dyDescent="0.35">
      <c r="A3476" t="s">
        <v>26810</v>
      </c>
      <c r="B3476" t="s">
        <v>30933</v>
      </c>
      <c r="C3476">
        <v>6</v>
      </c>
      <c r="D3476">
        <v>41.6</v>
      </c>
      <c r="E3476">
        <v>0.7</v>
      </c>
      <c r="F3476">
        <v>17.05</v>
      </c>
      <c r="G3476">
        <v>16.54</v>
      </c>
    </row>
    <row r="3477" spans="1:7" x14ac:dyDescent="0.35">
      <c r="A3477" t="s">
        <v>26811</v>
      </c>
      <c r="B3477" t="s">
        <v>30934</v>
      </c>
      <c r="C3477">
        <v>6</v>
      </c>
      <c r="D3477">
        <v>46</v>
      </c>
      <c r="E3477">
        <v>0.7</v>
      </c>
      <c r="F3477">
        <v>25.65</v>
      </c>
      <c r="G3477">
        <v>24.88</v>
      </c>
    </row>
    <row r="3478" spans="1:7" x14ac:dyDescent="0.35">
      <c r="A3478" t="s">
        <v>26812</v>
      </c>
      <c r="B3478" t="s">
        <v>30935</v>
      </c>
      <c r="C3478">
        <v>12</v>
      </c>
      <c r="D3478">
        <v>46.6</v>
      </c>
      <c r="E3478">
        <v>0.15</v>
      </c>
      <c r="F3478">
        <v>12.85</v>
      </c>
      <c r="G3478">
        <v>12.46</v>
      </c>
    </row>
    <row r="3479" spans="1:7" x14ac:dyDescent="0.35">
      <c r="A3479" t="s">
        <v>26813</v>
      </c>
      <c r="B3479" t="s">
        <v>30936</v>
      </c>
      <c r="C3479">
        <v>12</v>
      </c>
      <c r="D3479">
        <v>43.6</v>
      </c>
      <c r="E3479">
        <v>0.15</v>
      </c>
      <c r="F3479">
        <v>23.05</v>
      </c>
      <c r="G3479">
        <v>22.36</v>
      </c>
    </row>
    <row r="3480" spans="1:7" x14ac:dyDescent="0.35">
      <c r="A3480" t="s">
        <v>26814</v>
      </c>
      <c r="B3480" t="s">
        <v>30937</v>
      </c>
      <c r="C3480">
        <v>12</v>
      </c>
      <c r="D3480">
        <v>52</v>
      </c>
      <c r="E3480">
        <v>0.15</v>
      </c>
      <c r="F3480">
        <v>13.25</v>
      </c>
      <c r="G3480">
        <v>12.85</v>
      </c>
    </row>
    <row r="3481" spans="1:7" x14ac:dyDescent="0.35">
      <c r="A3481" t="s">
        <v>26815</v>
      </c>
      <c r="B3481" t="s">
        <v>30938</v>
      </c>
      <c r="C3481">
        <v>12</v>
      </c>
      <c r="D3481">
        <v>49.1</v>
      </c>
      <c r="E3481">
        <v>0.15</v>
      </c>
      <c r="F3481">
        <v>12.15</v>
      </c>
      <c r="G3481">
        <v>11.54</v>
      </c>
    </row>
    <row r="3482" spans="1:7" x14ac:dyDescent="0.35">
      <c r="A3482" t="s">
        <v>26816</v>
      </c>
      <c r="B3482" t="s">
        <v>30939</v>
      </c>
      <c r="C3482">
        <v>12</v>
      </c>
      <c r="D3482">
        <v>43.9</v>
      </c>
      <c r="E3482">
        <v>0.15</v>
      </c>
      <c r="F3482">
        <v>12.15</v>
      </c>
      <c r="G3482">
        <v>11.79</v>
      </c>
    </row>
    <row r="3483" spans="1:7" x14ac:dyDescent="0.35">
      <c r="A3483" t="s">
        <v>26817</v>
      </c>
      <c r="B3483" t="s">
        <v>30940</v>
      </c>
      <c r="C3483">
        <v>12</v>
      </c>
      <c r="D3483">
        <v>47</v>
      </c>
      <c r="E3483">
        <v>0.15</v>
      </c>
      <c r="F3483">
        <v>12.15</v>
      </c>
      <c r="G3483">
        <v>11.54</v>
      </c>
    </row>
    <row r="3484" spans="1:7" x14ac:dyDescent="0.35">
      <c r="A3484" t="s">
        <v>26818</v>
      </c>
      <c r="B3484" t="s">
        <v>30941</v>
      </c>
      <c r="C3484">
        <v>12</v>
      </c>
      <c r="D3484">
        <v>47.5</v>
      </c>
      <c r="E3484">
        <v>0.15</v>
      </c>
      <c r="F3484">
        <v>14.85</v>
      </c>
      <c r="G3484">
        <v>14.11</v>
      </c>
    </row>
    <row r="3485" spans="1:7" x14ac:dyDescent="0.35">
      <c r="A3485" t="s">
        <v>26819</v>
      </c>
      <c r="B3485" t="s">
        <v>30942</v>
      </c>
      <c r="C3485">
        <v>12</v>
      </c>
      <c r="D3485">
        <v>40</v>
      </c>
      <c r="E3485">
        <v>0.7</v>
      </c>
      <c r="F3485">
        <v>11.85</v>
      </c>
      <c r="G3485">
        <v>11.26</v>
      </c>
    </row>
    <row r="3486" spans="1:7" x14ac:dyDescent="0.35">
      <c r="A3486" t="s">
        <v>26820</v>
      </c>
      <c r="B3486" t="s">
        <v>30943</v>
      </c>
      <c r="C3486">
        <v>6</v>
      </c>
      <c r="D3486">
        <v>40</v>
      </c>
      <c r="E3486">
        <v>0.7</v>
      </c>
      <c r="F3486">
        <v>31.25</v>
      </c>
      <c r="G3486">
        <v>30.31</v>
      </c>
    </row>
    <row r="3487" spans="1:7" x14ac:dyDescent="0.35">
      <c r="A3487" t="s">
        <v>26821</v>
      </c>
      <c r="B3487" t="s">
        <v>30944</v>
      </c>
      <c r="C3487">
        <v>6</v>
      </c>
      <c r="D3487">
        <v>40</v>
      </c>
      <c r="E3487">
        <v>0.7</v>
      </c>
      <c r="F3487">
        <v>34.25</v>
      </c>
      <c r="G3487">
        <v>33.22</v>
      </c>
    </row>
    <row r="3488" spans="1:7" x14ac:dyDescent="0.35">
      <c r="A3488" t="s">
        <v>26822</v>
      </c>
      <c r="B3488" t="s">
        <v>30945</v>
      </c>
      <c r="C3488">
        <v>6</v>
      </c>
      <c r="D3488">
        <v>40</v>
      </c>
      <c r="E3488">
        <v>0.7</v>
      </c>
      <c r="F3488">
        <v>31.75</v>
      </c>
      <c r="G3488">
        <v>30.8</v>
      </c>
    </row>
    <row r="3489" spans="1:7" x14ac:dyDescent="0.35">
      <c r="A3489" t="s">
        <v>26823</v>
      </c>
      <c r="B3489" t="s">
        <v>30946</v>
      </c>
      <c r="C3489">
        <v>12</v>
      </c>
      <c r="D3489">
        <v>40</v>
      </c>
      <c r="E3489">
        <v>0.7</v>
      </c>
      <c r="F3489">
        <v>4</v>
      </c>
      <c r="G3489">
        <v>4</v>
      </c>
    </row>
    <row r="3490" spans="1:7" x14ac:dyDescent="0.35">
      <c r="A3490" t="s">
        <v>26824</v>
      </c>
      <c r="B3490" t="s">
        <v>30947</v>
      </c>
      <c r="C3490">
        <v>6</v>
      </c>
      <c r="D3490">
        <v>48</v>
      </c>
      <c r="E3490">
        <v>0.7</v>
      </c>
      <c r="F3490">
        <v>41.75</v>
      </c>
      <c r="G3490">
        <v>40.5</v>
      </c>
    </row>
    <row r="3491" spans="1:7" x14ac:dyDescent="0.35">
      <c r="A3491" t="s">
        <v>26825</v>
      </c>
      <c r="B3491" t="s">
        <v>30948</v>
      </c>
      <c r="C3491">
        <v>6</v>
      </c>
      <c r="D3491">
        <v>44</v>
      </c>
      <c r="E3491">
        <v>0.7</v>
      </c>
      <c r="F3491">
        <v>5.85</v>
      </c>
      <c r="G3491">
        <v>5.67</v>
      </c>
    </row>
    <row r="3492" spans="1:7" x14ac:dyDescent="0.35">
      <c r="A3492" t="s">
        <v>26826</v>
      </c>
      <c r="B3492" t="s">
        <v>30949</v>
      </c>
      <c r="C3492">
        <v>6</v>
      </c>
      <c r="D3492">
        <v>40</v>
      </c>
      <c r="E3492">
        <v>0.7</v>
      </c>
      <c r="F3492">
        <v>20.45</v>
      </c>
      <c r="G3492">
        <v>19.84</v>
      </c>
    </row>
    <row r="3493" spans="1:7" x14ac:dyDescent="0.35">
      <c r="A3493" t="s">
        <v>26827</v>
      </c>
      <c r="B3493" t="s">
        <v>30950</v>
      </c>
      <c r="C3493">
        <v>6</v>
      </c>
      <c r="D3493">
        <v>47</v>
      </c>
      <c r="E3493">
        <v>0.7</v>
      </c>
      <c r="F3493">
        <v>17.55</v>
      </c>
      <c r="G3493">
        <v>17.02</v>
      </c>
    </row>
    <row r="3494" spans="1:7" x14ac:dyDescent="0.35">
      <c r="A3494" t="s">
        <v>26828</v>
      </c>
      <c r="B3494" t="s">
        <v>30951</v>
      </c>
      <c r="C3494">
        <v>6</v>
      </c>
      <c r="D3494">
        <v>46</v>
      </c>
      <c r="E3494">
        <v>0.5</v>
      </c>
      <c r="F3494">
        <v>31.65</v>
      </c>
      <c r="G3494">
        <v>30.7</v>
      </c>
    </row>
    <row r="3495" spans="1:7" x14ac:dyDescent="0.35">
      <c r="A3495" t="s">
        <v>26829</v>
      </c>
      <c r="B3495" t="s">
        <v>30952</v>
      </c>
      <c r="C3495">
        <v>6</v>
      </c>
      <c r="D3495">
        <v>42</v>
      </c>
      <c r="E3495">
        <v>0.5</v>
      </c>
      <c r="F3495">
        <v>29.45</v>
      </c>
      <c r="G3495">
        <v>28.57</v>
      </c>
    </row>
    <row r="3496" spans="1:7" x14ac:dyDescent="0.35">
      <c r="A3496" t="s">
        <v>26830</v>
      </c>
      <c r="B3496" t="s">
        <v>30953</v>
      </c>
      <c r="C3496">
        <v>6</v>
      </c>
      <c r="D3496">
        <v>35</v>
      </c>
      <c r="E3496">
        <v>0.7</v>
      </c>
      <c r="F3496">
        <v>12</v>
      </c>
      <c r="G3496">
        <v>12</v>
      </c>
    </row>
    <row r="3497" spans="1:7" x14ac:dyDescent="0.35">
      <c r="A3497" t="s">
        <v>26831</v>
      </c>
      <c r="B3497" t="s">
        <v>30954</v>
      </c>
      <c r="C3497">
        <v>6</v>
      </c>
      <c r="D3497">
        <v>42</v>
      </c>
      <c r="E3497">
        <v>0.7</v>
      </c>
      <c r="F3497">
        <v>25.5</v>
      </c>
      <c r="G3497">
        <v>25.5</v>
      </c>
    </row>
    <row r="3498" spans="1:7" x14ac:dyDescent="0.35">
      <c r="A3498" t="s">
        <v>26832</v>
      </c>
      <c r="B3498" t="s">
        <v>30955</v>
      </c>
      <c r="C3498">
        <v>6</v>
      </c>
      <c r="D3498">
        <v>40</v>
      </c>
      <c r="E3498">
        <v>0.7</v>
      </c>
      <c r="F3498">
        <v>17.25</v>
      </c>
      <c r="G3498">
        <v>17.25</v>
      </c>
    </row>
    <row r="3499" spans="1:7" x14ac:dyDescent="0.35">
      <c r="A3499" t="s">
        <v>26833</v>
      </c>
      <c r="B3499" t="s">
        <v>30956</v>
      </c>
      <c r="C3499">
        <v>6</v>
      </c>
      <c r="D3499">
        <v>40</v>
      </c>
      <c r="E3499">
        <v>0.1</v>
      </c>
      <c r="F3499">
        <v>10.25</v>
      </c>
      <c r="G3499">
        <v>9.94</v>
      </c>
    </row>
    <row r="3500" spans="1:7" x14ac:dyDescent="0.35">
      <c r="A3500" t="s">
        <v>26834</v>
      </c>
      <c r="B3500" t="s">
        <v>30957</v>
      </c>
      <c r="C3500">
        <v>6</v>
      </c>
      <c r="D3500">
        <v>37.5</v>
      </c>
      <c r="E3500">
        <v>0.7</v>
      </c>
      <c r="F3500">
        <v>9.9499999999999993</v>
      </c>
      <c r="G3500">
        <v>9.65</v>
      </c>
    </row>
    <row r="3501" spans="1:7" x14ac:dyDescent="0.35">
      <c r="A3501" t="s">
        <v>26835</v>
      </c>
      <c r="B3501" t="s">
        <v>30958</v>
      </c>
      <c r="C3501">
        <v>6</v>
      </c>
      <c r="D3501">
        <v>40</v>
      </c>
      <c r="E3501">
        <v>0.7</v>
      </c>
      <c r="F3501">
        <v>20.25</v>
      </c>
      <c r="G3501">
        <v>19.64</v>
      </c>
    </row>
    <row r="3502" spans="1:7" x14ac:dyDescent="0.35">
      <c r="A3502" t="s">
        <v>26836</v>
      </c>
      <c r="B3502" t="s">
        <v>30959</v>
      </c>
      <c r="C3502">
        <v>6</v>
      </c>
      <c r="D3502">
        <v>40</v>
      </c>
      <c r="E3502">
        <v>0.7</v>
      </c>
      <c r="F3502">
        <v>15.95</v>
      </c>
      <c r="G3502">
        <v>15.47</v>
      </c>
    </row>
    <row r="3503" spans="1:7" x14ac:dyDescent="0.35">
      <c r="A3503" t="s">
        <v>26837</v>
      </c>
      <c r="B3503" t="s">
        <v>30960</v>
      </c>
      <c r="C3503">
        <v>6</v>
      </c>
      <c r="D3503">
        <v>40</v>
      </c>
      <c r="E3503">
        <v>0.7</v>
      </c>
      <c r="F3503">
        <v>11.65</v>
      </c>
      <c r="G3503">
        <v>11.3</v>
      </c>
    </row>
    <row r="3504" spans="1:7" x14ac:dyDescent="0.35">
      <c r="A3504" t="s">
        <v>26838</v>
      </c>
      <c r="B3504" t="s">
        <v>30961</v>
      </c>
      <c r="C3504">
        <v>6</v>
      </c>
      <c r="D3504">
        <v>15.5</v>
      </c>
      <c r="E3504">
        <v>0.5</v>
      </c>
      <c r="F3504">
        <v>7.55</v>
      </c>
      <c r="G3504">
        <v>7.32</v>
      </c>
    </row>
    <row r="3505" spans="1:7" x14ac:dyDescent="0.35">
      <c r="A3505" t="s">
        <v>26839</v>
      </c>
      <c r="B3505" t="s">
        <v>30962</v>
      </c>
      <c r="C3505">
        <v>6</v>
      </c>
      <c r="D3505">
        <v>15.5</v>
      </c>
      <c r="E3505">
        <v>0.7</v>
      </c>
      <c r="F3505">
        <v>10.25</v>
      </c>
      <c r="G3505">
        <v>10.25</v>
      </c>
    </row>
    <row r="3506" spans="1:7" x14ac:dyDescent="0.35">
      <c r="A3506" t="s">
        <v>26840</v>
      </c>
      <c r="B3506" t="s">
        <v>30963</v>
      </c>
      <c r="C3506">
        <v>6</v>
      </c>
      <c r="D3506">
        <v>15.5</v>
      </c>
      <c r="E3506">
        <v>1</v>
      </c>
      <c r="F3506">
        <v>11.95</v>
      </c>
      <c r="G3506">
        <v>11.59</v>
      </c>
    </row>
    <row r="3507" spans="1:7" x14ac:dyDescent="0.35">
      <c r="A3507" t="s">
        <v>26841</v>
      </c>
      <c r="B3507" t="s">
        <v>30964</v>
      </c>
      <c r="C3507">
        <v>6</v>
      </c>
      <c r="D3507">
        <v>43</v>
      </c>
      <c r="E3507">
        <v>0.7</v>
      </c>
      <c r="F3507">
        <v>77</v>
      </c>
      <c r="G3507">
        <v>77</v>
      </c>
    </row>
    <row r="3508" spans="1:7" x14ac:dyDescent="0.35">
      <c r="A3508" t="s">
        <v>26842</v>
      </c>
      <c r="B3508" t="s">
        <v>30965</v>
      </c>
      <c r="C3508">
        <v>12</v>
      </c>
      <c r="D3508">
        <v>43</v>
      </c>
      <c r="E3508">
        <v>0.7</v>
      </c>
      <c r="F3508">
        <v>29.45</v>
      </c>
      <c r="G3508">
        <v>28.57</v>
      </c>
    </row>
    <row r="3509" spans="1:7" x14ac:dyDescent="0.35">
      <c r="A3509" t="s">
        <v>26843</v>
      </c>
      <c r="B3509" t="s">
        <v>30966</v>
      </c>
      <c r="C3509">
        <v>6</v>
      </c>
      <c r="D3509">
        <v>14</v>
      </c>
      <c r="E3509">
        <v>0.5</v>
      </c>
      <c r="F3509">
        <v>8.35</v>
      </c>
      <c r="G3509">
        <v>8.1</v>
      </c>
    </row>
    <row r="3510" spans="1:7" x14ac:dyDescent="0.35">
      <c r="A3510" t="s">
        <v>26844</v>
      </c>
      <c r="B3510" t="s">
        <v>30967</v>
      </c>
      <c r="C3510">
        <v>12</v>
      </c>
      <c r="D3510">
        <v>28</v>
      </c>
      <c r="E3510">
        <v>0.1</v>
      </c>
      <c r="F3510">
        <v>15</v>
      </c>
      <c r="G3510">
        <v>15</v>
      </c>
    </row>
    <row r="3511" spans="1:7" x14ac:dyDescent="0.35">
      <c r="A3511" t="s">
        <v>26845</v>
      </c>
      <c r="B3511" t="s">
        <v>30968</v>
      </c>
      <c r="C3511">
        <v>6</v>
      </c>
      <c r="D3511">
        <v>40</v>
      </c>
      <c r="E3511">
        <v>0.5</v>
      </c>
      <c r="F3511">
        <v>10.35</v>
      </c>
      <c r="G3511">
        <v>10.039999999999999</v>
      </c>
    </row>
    <row r="3512" spans="1:7" x14ac:dyDescent="0.35">
      <c r="A3512" t="s">
        <v>26846</v>
      </c>
      <c r="B3512" t="s">
        <v>30969</v>
      </c>
      <c r="C3512">
        <v>6</v>
      </c>
      <c r="D3512">
        <v>40</v>
      </c>
      <c r="E3512">
        <v>0.5</v>
      </c>
      <c r="F3512">
        <v>9.15</v>
      </c>
      <c r="G3512">
        <v>8.8800000000000008</v>
      </c>
    </row>
    <row r="3513" spans="1:7" x14ac:dyDescent="0.35">
      <c r="A3513" t="s">
        <v>26847</v>
      </c>
      <c r="B3513" t="s">
        <v>30970</v>
      </c>
      <c r="C3513">
        <v>6</v>
      </c>
      <c r="D3513">
        <v>44</v>
      </c>
      <c r="E3513">
        <v>0.5</v>
      </c>
      <c r="F3513">
        <v>14.65</v>
      </c>
      <c r="G3513">
        <v>14.21</v>
      </c>
    </row>
    <row r="3514" spans="1:7" x14ac:dyDescent="0.35">
      <c r="A3514" t="s">
        <v>26848</v>
      </c>
      <c r="B3514" t="s">
        <v>30971</v>
      </c>
      <c r="C3514">
        <v>6</v>
      </c>
      <c r="D3514">
        <v>44</v>
      </c>
      <c r="E3514">
        <v>0.5</v>
      </c>
      <c r="F3514">
        <v>17.649999999999999</v>
      </c>
      <c r="G3514">
        <v>17.12</v>
      </c>
    </row>
    <row r="3515" spans="1:7" x14ac:dyDescent="0.35">
      <c r="A3515" t="s">
        <v>26849</v>
      </c>
      <c r="B3515" t="s">
        <v>30972</v>
      </c>
      <c r="C3515">
        <v>6</v>
      </c>
      <c r="D3515">
        <v>37.5</v>
      </c>
      <c r="E3515">
        <v>0.7</v>
      </c>
      <c r="F3515">
        <v>13.25</v>
      </c>
      <c r="G3515">
        <v>12.85</v>
      </c>
    </row>
    <row r="3516" spans="1:7" x14ac:dyDescent="0.35">
      <c r="A3516" t="s">
        <v>26850</v>
      </c>
      <c r="B3516" t="s">
        <v>30973</v>
      </c>
      <c r="C3516">
        <v>6</v>
      </c>
      <c r="D3516">
        <v>37.5</v>
      </c>
      <c r="E3516">
        <v>0.7</v>
      </c>
      <c r="F3516">
        <v>5.35</v>
      </c>
      <c r="G3516">
        <v>5.08</v>
      </c>
    </row>
    <row r="3517" spans="1:7" x14ac:dyDescent="0.35">
      <c r="A3517" t="s">
        <v>26851</v>
      </c>
      <c r="B3517" t="s">
        <v>30974</v>
      </c>
      <c r="C3517">
        <v>6</v>
      </c>
      <c r="D3517">
        <v>38</v>
      </c>
      <c r="E3517">
        <v>0.7</v>
      </c>
      <c r="F3517">
        <v>5.35</v>
      </c>
      <c r="G3517">
        <v>5.19</v>
      </c>
    </row>
    <row r="3518" spans="1:7" x14ac:dyDescent="0.35">
      <c r="A3518" t="s">
        <v>26852</v>
      </c>
      <c r="B3518" t="s">
        <v>30975</v>
      </c>
      <c r="C3518">
        <v>6</v>
      </c>
      <c r="D3518">
        <v>37.5</v>
      </c>
      <c r="E3518">
        <v>0.7</v>
      </c>
      <c r="F3518">
        <v>5.65</v>
      </c>
      <c r="G3518">
        <v>5.37</v>
      </c>
    </row>
    <row r="3519" spans="1:7" x14ac:dyDescent="0.35">
      <c r="A3519" t="s">
        <v>26853</v>
      </c>
      <c r="B3519" t="s">
        <v>30976</v>
      </c>
      <c r="C3519">
        <v>6</v>
      </c>
      <c r="D3519">
        <v>43</v>
      </c>
      <c r="E3519">
        <v>0.7</v>
      </c>
      <c r="F3519">
        <v>12</v>
      </c>
      <c r="G3519">
        <v>12</v>
      </c>
    </row>
    <row r="3520" spans="1:7" x14ac:dyDescent="0.35">
      <c r="A3520" t="s">
        <v>26854</v>
      </c>
      <c r="B3520" t="s">
        <v>30977</v>
      </c>
      <c r="C3520">
        <v>6</v>
      </c>
      <c r="D3520">
        <v>43</v>
      </c>
      <c r="E3520">
        <v>0.7</v>
      </c>
      <c r="F3520">
        <v>12.95</v>
      </c>
      <c r="G3520">
        <v>12.56</v>
      </c>
    </row>
    <row r="3521" spans="1:7" x14ac:dyDescent="0.35">
      <c r="A3521" t="s">
        <v>26855</v>
      </c>
      <c r="B3521" t="s">
        <v>30978</v>
      </c>
      <c r="C3521">
        <v>6</v>
      </c>
      <c r="D3521">
        <v>43</v>
      </c>
      <c r="E3521">
        <v>0.7</v>
      </c>
      <c r="F3521">
        <v>11.5</v>
      </c>
      <c r="G3521">
        <v>11.5</v>
      </c>
    </row>
    <row r="3522" spans="1:7" x14ac:dyDescent="0.35">
      <c r="A3522" t="s">
        <v>26856</v>
      </c>
      <c r="B3522" t="s">
        <v>30979</v>
      </c>
      <c r="C3522">
        <v>6</v>
      </c>
      <c r="D3522">
        <v>0</v>
      </c>
      <c r="E3522">
        <v>0.5</v>
      </c>
      <c r="F3522">
        <v>13.45</v>
      </c>
      <c r="G3522">
        <v>13.05</v>
      </c>
    </row>
    <row r="3523" spans="1:7" x14ac:dyDescent="0.35">
      <c r="A3523" t="s">
        <v>26857</v>
      </c>
      <c r="B3523" t="s">
        <v>30980</v>
      </c>
      <c r="C3523">
        <v>3</v>
      </c>
      <c r="D3523">
        <v>35</v>
      </c>
      <c r="E3523">
        <v>0.7</v>
      </c>
      <c r="F3523">
        <v>16.45</v>
      </c>
      <c r="G3523">
        <v>15.96</v>
      </c>
    </row>
    <row r="3524" spans="1:7" x14ac:dyDescent="0.35">
      <c r="A3524" t="s">
        <v>26858</v>
      </c>
      <c r="B3524" t="s">
        <v>30981</v>
      </c>
      <c r="C3524">
        <v>6</v>
      </c>
      <c r="D3524">
        <v>45</v>
      </c>
      <c r="E3524">
        <v>0.7</v>
      </c>
      <c r="F3524">
        <v>22.5</v>
      </c>
      <c r="G3524">
        <v>22.5</v>
      </c>
    </row>
    <row r="3525" spans="1:7" x14ac:dyDescent="0.35">
      <c r="A3525" t="s">
        <v>26859</v>
      </c>
      <c r="B3525" t="s">
        <v>30982</v>
      </c>
      <c r="C3525">
        <v>6</v>
      </c>
      <c r="D3525">
        <v>38</v>
      </c>
      <c r="E3525">
        <v>0.7</v>
      </c>
      <c r="F3525">
        <v>5.15</v>
      </c>
      <c r="G3525">
        <v>5</v>
      </c>
    </row>
    <row r="3526" spans="1:7" x14ac:dyDescent="0.35">
      <c r="A3526" t="s">
        <v>26860</v>
      </c>
      <c r="B3526" t="s">
        <v>30983</v>
      </c>
      <c r="C3526">
        <v>6</v>
      </c>
      <c r="D3526">
        <v>38</v>
      </c>
      <c r="E3526">
        <v>1</v>
      </c>
      <c r="F3526">
        <v>7.15</v>
      </c>
      <c r="G3526">
        <v>7.15</v>
      </c>
    </row>
    <row r="3527" spans="1:7" x14ac:dyDescent="0.35">
      <c r="A3527" t="s">
        <v>26861</v>
      </c>
      <c r="B3527" t="s">
        <v>30984</v>
      </c>
      <c r="C3527">
        <v>12</v>
      </c>
      <c r="D3527">
        <v>38</v>
      </c>
      <c r="E3527">
        <v>0.04</v>
      </c>
      <c r="F3527">
        <v>0.95</v>
      </c>
      <c r="G3527">
        <v>0.92</v>
      </c>
    </row>
    <row r="3528" spans="1:7" x14ac:dyDescent="0.35">
      <c r="A3528" t="s">
        <v>26862</v>
      </c>
      <c r="B3528" t="s">
        <v>30985</v>
      </c>
      <c r="C3528">
        <v>6</v>
      </c>
      <c r="D3528">
        <v>38</v>
      </c>
      <c r="E3528">
        <v>0.7</v>
      </c>
      <c r="F3528">
        <v>5.25</v>
      </c>
      <c r="G3528">
        <v>5.25</v>
      </c>
    </row>
    <row r="3529" spans="1:7" x14ac:dyDescent="0.35">
      <c r="A3529" t="s">
        <v>26863</v>
      </c>
      <c r="B3529" t="s">
        <v>30986</v>
      </c>
      <c r="C3529">
        <v>6</v>
      </c>
      <c r="D3529">
        <v>38</v>
      </c>
      <c r="E3529">
        <v>1</v>
      </c>
      <c r="F3529">
        <v>7.05</v>
      </c>
      <c r="G3529">
        <v>7.05</v>
      </c>
    </row>
    <row r="3530" spans="1:7" x14ac:dyDescent="0.35">
      <c r="A3530" t="s">
        <v>26864</v>
      </c>
      <c r="B3530" t="s">
        <v>30987</v>
      </c>
      <c r="C3530">
        <v>6</v>
      </c>
      <c r="D3530">
        <v>25</v>
      </c>
      <c r="E3530">
        <v>0.7</v>
      </c>
      <c r="F3530">
        <v>4.95</v>
      </c>
      <c r="G3530">
        <v>4.8</v>
      </c>
    </row>
    <row r="3531" spans="1:7" x14ac:dyDescent="0.35">
      <c r="A3531" t="s">
        <v>26865</v>
      </c>
      <c r="B3531" t="s">
        <v>30988</v>
      </c>
      <c r="C3531">
        <v>6</v>
      </c>
      <c r="D3531">
        <v>47.2</v>
      </c>
      <c r="E3531">
        <v>0.7</v>
      </c>
      <c r="F3531">
        <v>62.35</v>
      </c>
      <c r="G3531">
        <v>60.48</v>
      </c>
    </row>
    <row r="3532" spans="1:7" x14ac:dyDescent="0.35">
      <c r="A3532" t="s">
        <v>26866</v>
      </c>
      <c r="B3532" t="s">
        <v>30989</v>
      </c>
      <c r="C3532">
        <v>6</v>
      </c>
      <c r="D3532">
        <v>44</v>
      </c>
      <c r="E3532">
        <v>0.7</v>
      </c>
      <c r="F3532">
        <v>32.25</v>
      </c>
      <c r="G3532">
        <v>31.28</v>
      </c>
    </row>
    <row r="3533" spans="1:7" x14ac:dyDescent="0.35">
      <c r="A3533" t="s">
        <v>26867</v>
      </c>
      <c r="B3533" t="s">
        <v>30990</v>
      </c>
      <c r="C3533">
        <v>6</v>
      </c>
      <c r="D3533">
        <v>40</v>
      </c>
      <c r="E3533">
        <v>0.7</v>
      </c>
      <c r="F3533">
        <v>15.25</v>
      </c>
      <c r="G3533">
        <v>14.79</v>
      </c>
    </row>
    <row r="3534" spans="1:7" x14ac:dyDescent="0.35">
      <c r="A3534" t="s">
        <v>26868</v>
      </c>
      <c r="B3534" t="s">
        <v>30991</v>
      </c>
      <c r="C3534">
        <v>6</v>
      </c>
      <c r="D3534">
        <v>40</v>
      </c>
      <c r="E3534">
        <v>0.7</v>
      </c>
      <c r="F3534">
        <v>10.55</v>
      </c>
      <c r="G3534">
        <v>10.23</v>
      </c>
    </row>
    <row r="3535" spans="1:7" x14ac:dyDescent="0.35">
      <c r="A3535" t="s">
        <v>26869</v>
      </c>
      <c r="B3535" t="s">
        <v>30992</v>
      </c>
      <c r="C3535">
        <v>6</v>
      </c>
      <c r="D3535">
        <v>40</v>
      </c>
      <c r="E3535">
        <v>0.7</v>
      </c>
      <c r="F3535">
        <v>13.05</v>
      </c>
      <c r="G3535">
        <v>12.66</v>
      </c>
    </row>
    <row r="3536" spans="1:7" x14ac:dyDescent="0.35">
      <c r="A3536" t="s">
        <v>26870</v>
      </c>
      <c r="B3536" t="s">
        <v>30993</v>
      </c>
      <c r="C3536">
        <v>6</v>
      </c>
      <c r="D3536">
        <v>43</v>
      </c>
      <c r="E3536">
        <v>1</v>
      </c>
      <c r="F3536">
        <v>20</v>
      </c>
      <c r="G3536">
        <v>20</v>
      </c>
    </row>
    <row r="3537" spans="1:7" x14ac:dyDescent="0.35">
      <c r="A3537" t="s">
        <v>26871</v>
      </c>
      <c r="B3537" t="s">
        <v>30994</v>
      </c>
      <c r="C3537">
        <v>6</v>
      </c>
      <c r="D3537">
        <v>43</v>
      </c>
      <c r="E3537">
        <v>0.7</v>
      </c>
      <c r="F3537">
        <v>17</v>
      </c>
      <c r="G3537">
        <v>17</v>
      </c>
    </row>
    <row r="3538" spans="1:7" x14ac:dyDescent="0.35">
      <c r="A3538" t="s">
        <v>26872</v>
      </c>
      <c r="B3538" t="s">
        <v>30995</v>
      </c>
      <c r="C3538">
        <v>6</v>
      </c>
      <c r="D3538">
        <v>43</v>
      </c>
      <c r="E3538">
        <v>0.7</v>
      </c>
      <c r="F3538">
        <v>15.5</v>
      </c>
      <c r="G3538">
        <v>15.5</v>
      </c>
    </row>
    <row r="3539" spans="1:7" x14ac:dyDescent="0.35">
      <c r="A3539" t="s">
        <v>26873</v>
      </c>
      <c r="B3539" t="s">
        <v>30996</v>
      </c>
      <c r="C3539">
        <v>6</v>
      </c>
      <c r="D3539">
        <v>43</v>
      </c>
      <c r="E3539">
        <v>0.7</v>
      </c>
      <c r="F3539">
        <v>16.5</v>
      </c>
      <c r="G3539">
        <v>16.5</v>
      </c>
    </row>
    <row r="3540" spans="1:7" x14ac:dyDescent="0.35">
      <c r="A3540" t="s">
        <v>26874</v>
      </c>
      <c r="B3540" t="s">
        <v>30997</v>
      </c>
      <c r="C3540">
        <v>6</v>
      </c>
      <c r="D3540">
        <v>46</v>
      </c>
      <c r="E3540">
        <v>0.7</v>
      </c>
      <c r="F3540">
        <v>16.45</v>
      </c>
      <c r="G3540">
        <v>15.96</v>
      </c>
    </row>
    <row r="3541" spans="1:7" x14ac:dyDescent="0.35">
      <c r="A3541" t="s">
        <v>26875</v>
      </c>
      <c r="B3541" t="s">
        <v>30998</v>
      </c>
      <c r="C3541">
        <v>6</v>
      </c>
      <c r="D3541">
        <v>46</v>
      </c>
      <c r="E3541">
        <v>0.7</v>
      </c>
      <c r="F3541">
        <v>16.5</v>
      </c>
      <c r="G3541">
        <v>16.5</v>
      </c>
    </row>
    <row r="3542" spans="1:7" x14ac:dyDescent="0.35">
      <c r="A3542" t="s">
        <v>26876</v>
      </c>
      <c r="B3542" t="s">
        <v>30999</v>
      </c>
      <c r="C3542">
        <v>12</v>
      </c>
      <c r="D3542">
        <v>46</v>
      </c>
      <c r="E3542">
        <v>0.5</v>
      </c>
      <c r="F3542">
        <v>7.45</v>
      </c>
      <c r="G3542">
        <v>7.08</v>
      </c>
    </row>
    <row r="3543" spans="1:7" x14ac:dyDescent="0.35">
      <c r="A3543" t="s">
        <v>26877</v>
      </c>
      <c r="B3543" t="s">
        <v>31000</v>
      </c>
      <c r="C3543">
        <v>6</v>
      </c>
      <c r="D3543">
        <v>54.2</v>
      </c>
      <c r="E3543">
        <v>0.7</v>
      </c>
      <c r="F3543">
        <v>78.95</v>
      </c>
      <c r="G3543">
        <v>76.58</v>
      </c>
    </row>
    <row r="3544" spans="1:7" x14ac:dyDescent="0.35">
      <c r="A3544" t="s">
        <v>26878</v>
      </c>
      <c r="B3544" t="s">
        <v>31001</v>
      </c>
      <c r="C3544">
        <v>6</v>
      </c>
      <c r="D3544">
        <v>40</v>
      </c>
      <c r="E3544">
        <v>0.7</v>
      </c>
      <c r="F3544">
        <v>16.75</v>
      </c>
      <c r="G3544">
        <v>16.25</v>
      </c>
    </row>
    <row r="3545" spans="1:7" x14ac:dyDescent="0.35">
      <c r="A3545" t="s">
        <v>26879</v>
      </c>
      <c r="B3545" t="s">
        <v>31002</v>
      </c>
      <c r="C3545">
        <v>6</v>
      </c>
      <c r="D3545">
        <v>40</v>
      </c>
      <c r="E3545">
        <v>0.7</v>
      </c>
      <c r="F3545">
        <v>27.95</v>
      </c>
      <c r="G3545">
        <v>27.11</v>
      </c>
    </row>
    <row r="3546" spans="1:7" x14ac:dyDescent="0.35">
      <c r="A3546" t="s">
        <v>26880</v>
      </c>
      <c r="B3546" t="s">
        <v>31003</v>
      </c>
      <c r="C3546">
        <v>6</v>
      </c>
      <c r="D3546">
        <v>40</v>
      </c>
      <c r="E3546">
        <v>0.7</v>
      </c>
      <c r="F3546">
        <v>42.85</v>
      </c>
      <c r="G3546">
        <v>41.56</v>
      </c>
    </row>
    <row r="3547" spans="1:7" x14ac:dyDescent="0.35">
      <c r="A3547" t="s">
        <v>26881</v>
      </c>
      <c r="B3547" t="s">
        <v>31004</v>
      </c>
      <c r="C3547">
        <v>4</v>
      </c>
      <c r="D3547">
        <v>43</v>
      </c>
      <c r="E3547">
        <v>0.7</v>
      </c>
      <c r="F3547">
        <v>125</v>
      </c>
      <c r="G3547">
        <v>125</v>
      </c>
    </row>
    <row r="3548" spans="1:7" x14ac:dyDescent="0.35">
      <c r="A3548" t="s">
        <v>26882</v>
      </c>
      <c r="B3548" t="s">
        <v>31005</v>
      </c>
      <c r="C3548">
        <v>4</v>
      </c>
      <c r="D3548">
        <v>43</v>
      </c>
      <c r="E3548">
        <v>0.7</v>
      </c>
      <c r="F3548">
        <v>200</v>
      </c>
      <c r="G3548">
        <v>200</v>
      </c>
    </row>
    <row r="3549" spans="1:7" x14ac:dyDescent="0.35">
      <c r="A3549" t="s">
        <v>26883</v>
      </c>
      <c r="B3549" t="s">
        <v>31006</v>
      </c>
      <c r="C3549">
        <v>6</v>
      </c>
      <c r="D3549">
        <v>40</v>
      </c>
      <c r="E3549">
        <v>0.7</v>
      </c>
      <c r="F3549">
        <v>14.75</v>
      </c>
      <c r="G3549">
        <v>14.31</v>
      </c>
    </row>
    <row r="3550" spans="1:7" x14ac:dyDescent="0.35">
      <c r="A3550" t="s">
        <v>26884</v>
      </c>
      <c r="B3550" t="s">
        <v>31007</v>
      </c>
      <c r="C3550">
        <v>6</v>
      </c>
      <c r="D3550">
        <v>40</v>
      </c>
      <c r="E3550">
        <v>1</v>
      </c>
      <c r="F3550">
        <v>59.85</v>
      </c>
      <c r="G3550">
        <v>58.05</v>
      </c>
    </row>
    <row r="3551" spans="1:7" x14ac:dyDescent="0.35">
      <c r="A3551" t="s">
        <v>26885</v>
      </c>
      <c r="B3551" t="s">
        <v>31008</v>
      </c>
      <c r="C3551">
        <v>6</v>
      </c>
      <c r="D3551">
        <v>28</v>
      </c>
      <c r="E3551">
        <v>0.5</v>
      </c>
      <c r="F3551">
        <v>20.75</v>
      </c>
      <c r="G3551">
        <v>19.71</v>
      </c>
    </row>
    <row r="3552" spans="1:7" x14ac:dyDescent="0.35">
      <c r="A3552" t="s">
        <v>26886</v>
      </c>
      <c r="B3552" t="s">
        <v>31009</v>
      </c>
      <c r="C3552">
        <v>6</v>
      </c>
      <c r="D3552">
        <v>41.6</v>
      </c>
      <c r="E3552">
        <v>0.7</v>
      </c>
      <c r="F3552">
        <v>12.95</v>
      </c>
      <c r="G3552">
        <v>12.95</v>
      </c>
    </row>
    <row r="3553" spans="1:7" x14ac:dyDescent="0.35">
      <c r="A3553" t="s">
        <v>26887</v>
      </c>
      <c r="B3553" t="s">
        <v>31010</v>
      </c>
      <c r="C3553">
        <v>6</v>
      </c>
      <c r="D3553">
        <v>44.1</v>
      </c>
      <c r="E3553">
        <v>1</v>
      </c>
      <c r="F3553">
        <v>18.45</v>
      </c>
      <c r="G3553">
        <v>17.899999999999999</v>
      </c>
    </row>
    <row r="3554" spans="1:7" x14ac:dyDescent="0.35">
      <c r="A3554" t="s">
        <v>26888</v>
      </c>
      <c r="B3554" t="s">
        <v>31011</v>
      </c>
      <c r="C3554">
        <v>6</v>
      </c>
      <c r="D3554">
        <v>57.7</v>
      </c>
      <c r="E3554">
        <v>0.7</v>
      </c>
      <c r="F3554">
        <v>22.95</v>
      </c>
      <c r="G3554">
        <v>22.95</v>
      </c>
    </row>
    <row r="3555" spans="1:7" x14ac:dyDescent="0.35">
      <c r="A3555" t="s">
        <v>26889</v>
      </c>
      <c r="B3555" t="s">
        <v>31012</v>
      </c>
      <c r="C3555">
        <v>6</v>
      </c>
      <c r="D3555">
        <v>40</v>
      </c>
      <c r="E3555">
        <v>0.7</v>
      </c>
      <c r="F3555">
        <v>19.95</v>
      </c>
      <c r="G3555">
        <v>19.350000000000001</v>
      </c>
    </row>
    <row r="3556" spans="1:7" x14ac:dyDescent="0.35">
      <c r="A3556" t="s">
        <v>26890</v>
      </c>
      <c r="B3556" t="s">
        <v>31013</v>
      </c>
      <c r="C3556">
        <v>6</v>
      </c>
      <c r="D3556">
        <v>37.5</v>
      </c>
      <c r="E3556">
        <v>0.5</v>
      </c>
      <c r="F3556">
        <v>26.95</v>
      </c>
      <c r="G3556">
        <v>26.14</v>
      </c>
    </row>
    <row r="3557" spans="1:7" x14ac:dyDescent="0.35">
      <c r="A3557" t="s">
        <v>26891</v>
      </c>
      <c r="B3557" t="s">
        <v>31014</v>
      </c>
      <c r="C3557">
        <v>6</v>
      </c>
      <c r="D3557">
        <v>37.5</v>
      </c>
      <c r="E3557">
        <v>0.5</v>
      </c>
      <c r="F3557">
        <v>24.65</v>
      </c>
      <c r="G3557">
        <v>23.91</v>
      </c>
    </row>
    <row r="3558" spans="1:7" x14ac:dyDescent="0.35">
      <c r="A3558" t="s">
        <v>26892</v>
      </c>
      <c r="B3558" t="s">
        <v>31015</v>
      </c>
      <c r="C3558">
        <v>6</v>
      </c>
      <c r="D3558">
        <v>42</v>
      </c>
      <c r="E3558">
        <v>0.5</v>
      </c>
      <c r="F3558">
        <v>28.75</v>
      </c>
      <c r="G3558">
        <v>27.89</v>
      </c>
    </row>
    <row r="3559" spans="1:7" x14ac:dyDescent="0.35">
      <c r="A3559" t="s">
        <v>26893</v>
      </c>
      <c r="B3559" t="s">
        <v>31016</v>
      </c>
      <c r="C3559">
        <v>6</v>
      </c>
      <c r="D3559">
        <v>60</v>
      </c>
      <c r="E3559">
        <v>0.5</v>
      </c>
      <c r="F3559">
        <v>31.75</v>
      </c>
      <c r="G3559">
        <v>30.8</v>
      </c>
    </row>
    <row r="3560" spans="1:7" x14ac:dyDescent="0.35">
      <c r="A3560" t="s">
        <v>26894</v>
      </c>
      <c r="B3560" t="s">
        <v>31017</v>
      </c>
      <c r="C3560">
        <v>6</v>
      </c>
      <c r="D3560">
        <v>40</v>
      </c>
      <c r="E3560">
        <v>0.7</v>
      </c>
      <c r="F3560">
        <v>2.95</v>
      </c>
      <c r="G3560">
        <v>2.86</v>
      </c>
    </row>
    <row r="3561" spans="1:7" x14ac:dyDescent="0.35">
      <c r="A3561" t="s">
        <v>26895</v>
      </c>
      <c r="B3561" t="s">
        <v>31018</v>
      </c>
      <c r="C3561">
        <v>6</v>
      </c>
      <c r="D3561">
        <v>40</v>
      </c>
      <c r="E3561">
        <v>1</v>
      </c>
      <c r="F3561">
        <v>4.6500000000000004</v>
      </c>
      <c r="G3561">
        <v>4.51</v>
      </c>
    </row>
    <row r="3562" spans="1:7" x14ac:dyDescent="0.35">
      <c r="A3562" t="s">
        <v>26896</v>
      </c>
      <c r="B3562" t="s">
        <v>31019</v>
      </c>
      <c r="C3562">
        <v>6</v>
      </c>
      <c r="D3562">
        <v>40</v>
      </c>
      <c r="E3562">
        <v>0.7</v>
      </c>
      <c r="F3562">
        <v>4.1500000000000004</v>
      </c>
      <c r="G3562">
        <v>3.94</v>
      </c>
    </row>
    <row r="3563" spans="1:7" x14ac:dyDescent="0.35">
      <c r="A3563" t="s">
        <v>26897</v>
      </c>
      <c r="B3563" t="s">
        <v>31020</v>
      </c>
      <c r="C3563">
        <v>6</v>
      </c>
      <c r="D3563">
        <v>40</v>
      </c>
      <c r="E3563">
        <v>0.7</v>
      </c>
      <c r="F3563">
        <v>26.25</v>
      </c>
      <c r="G3563">
        <v>24.94</v>
      </c>
    </row>
    <row r="3564" spans="1:7" x14ac:dyDescent="0.35">
      <c r="A3564" t="s">
        <v>26898</v>
      </c>
      <c r="B3564" t="s">
        <v>31021</v>
      </c>
      <c r="C3564">
        <v>6</v>
      </c>
      <c r="D3564">
        <v>58</v>
      </c>
      <c r="E3564">
        <v>0.7</v>
      </c>
      <c r="F3564">
        <v>19</v>
      </c>
      <c r="G3564">
        <v>19</v>
      </c>
    </row>
    <row r="3565" spans="1:7" x14ac:dyDescent="0.35">
      <c r="A3565" t="s">
        <v>26899</v>
      </c>
      <c r="B3565" t="s">
        <v>31022</v>
      </c>
      <c r="C3565">
        <v>6</v>
      </c>
      <c r="D3565">
        <v>46</v>
      </c>
      <c r="E3565">
        <v>0.7</v>
      </c>
      <c r="F3565">
        <v>16.45</v>
      </c>
      <c r="G3565">
        <v>15.96</v>
      </c>
    </row>
    <row r="3566" spans="1:7" x14ac:dyDescent="0.35">
      <c r="A3566" t="s">
        <v>26900</v>
      </c>
      <c r="B3566" t="s">
        <v>31023</v>
      </c>
      <c r="C3566">
        <v>6</v>
      </c>
      <c r="D3566">
        <v>46</v>
      </c>
      <c r="E3566">
        <v>0.5</v>
      </c>
      <c r="F3566">
        <v>12.5</v>
      </c>
      <c r="G3566">
        <v>12.5</v>
      </c>
    </row>
    <row r="3567" spans="1:7" x14ac:dyDescent="0.35">
      <c r="A3567" t="s">
        <v>26901</v>
      </c>
      <c r="B3567" t="s">
        <v>31024</v>
      </c>
      <c r="C3567">
        <v>6</v>
      </c>
      <c r="D3567">
        <v>41.7</v>
      </c>
      <c r="E3567">
        <v>0.7</v>
      </c>
      <c r="F3567">
        <v>22</v>
      </c>
      <c r="G3567">
        <v>22</v>
      </c>
    </row>
    <row r="3568" spans="1:7" x14ac:dyDescent="0.35">
      <c r="A3568" t="s">
        <v>26902</v>
      </c>
      <c r="B3568" t="s">
        <v>31025</v>
      </c>
      <c r="C3568">
        <v>6</v>
      </c>
      <c r="D3568">
        <v>41.7</v>
      </c>
      <c r="E3568">
        <v>0.7</v>
      </c>
      <c r="F3568">
        <v>22</v>
      </c>
      <c r="G3568">
        <v>22</v>
      </c>
    </row>
    <row r="3569" spans="1:7" x14ac:dyDescent="0.35">
      <c r="A3569" t="s">
        <v>26903</v>
      </c>
      <c r="B3569" t="s">
        <v>31026</v>
      </c>
      <c r="C3569">
        <v>6</v>
      </c>
      <c r="D3569">
        <v>41.7</v>
      </c>
      <c r="E3569">
        <v>0.7</v>
      </c>
      <c r="F3569">
        <v>23.95</v>
      </c>
      <c r="G3569">
        <v>23.23</v>
      </c>
    </row>
    <row r="3570" spans="1:7" x14ac:dyDescent="0.35">
      <c r="A3570" t="s">
        <v>26904</v>
      </c>
      <c r="B3570" t="s">
        <v>31027</v>
      </c>
      <c r="C3570">
        <v>6</v>
      </c>
      <c r="D3570">
        <v>38</v>
      </c>
      <c r="E3570">
        <v>1</v>
      </c>
      <c r="F3570">
        <v>4.55</v>
      </c>
      <c r="G3570">
        <v>4.41</v>
      </c>
    </row>
    <row r="3571" spans="1:7" x14ac:dyDescent="0.35">
      <c r="A3571" t="s">
        <v>26905</v>
      </c>
      <c r="B3571" t="s">
        <v>31028</v>
      </c>
      <c r="C3571">
        <v>12</v>
      </c>
      <c r="D3571">
        <v>42</v>
      </c>
      <c r="E3571">
        <v>0.5</v>
      </c>
      <c r="F3571">
        <v>17.25</v>
      </c>
      <c r="G3571">
        <v>17.25</v>
      </c>
    </row>
    <row r="3572" spans="1:7" x14ac:dyDescent="0.35">
      <c r="A3572" t="s">
        <v>26906</v>
      </c>
      <c r="B3572" t="s">
        <v>31029</v>
      </c>
      <c r="C3572">
        <v>12</v>
      </c>
      <c r="D3572">
        <v>42</v>
      </c>
      <c r="E3572">
        <v>0.5</v>
      </c>
      <c r="F3572">
        <v>19.75</v>
      </c>
      <c r="G3572">
        <v>19.16</v>
      </c>
    </row>
    <row r="3573" spans="1:7" x14ac:dyDescent="0.35">
      <c r="A3573" t="s">
        <v>26907</v>
      </c>
      <c r="B3573" t="s">
        <v>31030</v>
      </c>
      <c r="C3573">
        <v>6</v>
      </c>
      <c r="D3573">
        <v>30</v>
      </c>
      <c r="E3573">
        <v>0.7</v>
      </c>
      <c r="F3573">
        <v>12.45</v>
      </c>
      <c r="G3573">
        <v>12.08</v>
      </c>
    </row>
    <row r="3574" spans="1:7" x14ac:dyDescent="0.35">
      <c r="A3574" t="s">
        <v>26908</v>
      </c>
      <c r="B3574" t="s">
        <v>31031</v>
      </c>
      <c r="C3574">
        <v>12</v>
      </c>
      <c r="D3574">
        <v>40</v>
      </c>
      <c r="E3574">
        <v>1</v>
      </c>
      <c r="F3574">
        <v>5.05</v>
      </c>
      <c r="G3574">
        <v>4.9000000000000004</v>
      </c>
    </row>
    <row r="3575" spans="1:7" x14ac:dyDescent="0.35">
      <c r="A3575" t="s">
        <v>26909</v>
      </c>
      <c r="B3575" t="s">
        <v>31032</v>
      </c>
      <c r="C3575">
        <v>6</v>
      </c>
      <c r="D3575">
        <v>37.5</v>
      </c>
      <c r="E3575">
        <v>1</v>
      </c>
      <c r="F3575">
        <v>6.25</v>
      </c>
      <c r="G3575">
        <v>6.06</v>
      </c>
    </row>
    <row r="3576" spans="1:7" x14ac:dyDescent="0.35">
      <c r="A3576" t="s">
        <v>26910</v>
      </c>
      <c r="B3576" t="s">
        <v>31033</v>
      </c>
      <c r="C3576">
        <v>6</v>
      </c>
      <c r="D3576">
        <v>46</v>
      </c>
      <c r="E3576">
        <v>0.7</v>
      </c>
      <c r="F3576">
        <v>37.450000000000003</v>
      </c>
      <c r="G3576">
        <v>36.33</v>
      </c>
    </row>
    <row r="3577" spans="1:7" x14ac:dyDescent="0.35">
      <c r="A3577" t="s">
        <v>26911</v>
      </c>
      <c r="B3577" t="s">
        <v>31034</v>
      </c>
      <c r="C3577">
        <v>6</v>
      </c>
      <c r="D3577">
        <v>46</v>
      </c>
      <c r="E3577">
        <v>0.7</v>
      </c>
      <c r="F3577">
        <v>35.549999999999997</v>
      </c>
      <c r="G3577">
        <v>34.479999999999997</v>
      </c>
    </row>
    <row r="3578" spans="1:7" x14ac:dyDescent="0.35">
      <c r="A3578" t="s">
        <v>26912</v>
      </c>
      <c r="B3578" t="s">
        <v>31035</v>
      </c>
      <c r="C3578">
        <v>6</v>
      </c>
      <c r="D3578">
        <v>46</v>
      </c>
      <c r="E3578">
        <v>0.7</v>
      </c>
      <c r="F3578">
        <v>35.549999999999997</v>
      </c>
      <c r="G3578">
        <v>34.479999999999997</v>
      </c>
    </row>
    <row r="3579" spans="1:7" x14ac:dyDescent="0.35">
      <c r="A3579" t="s">
        <v>26913</v>
      </c>
      <c r="B3579" t="s">
        <v>31036</v>
      </c>
      <c r="C3579">
        <v>6</v>
      </c>
      <c r="D3579">
        <v>46</v>
      </c>
      <c r="E3579">
        <v>0.7</v>
      </c>
      <c r="F3579">
        <v>34.549999999999997</v>
      </c>
      <c r="G3579">
        <v>33.51</v>
      </c>
    </row>
    <row r="3580" spans="1:7" x14ac:dyDescent="0.35">
      <c r="A3580" t="s">
        <v>26914</v>
      </c>
      <c r="B3580" t="s">
        <v>31037</v>
      </c>
      <c r="C3580">
        <v>6</v>
      </c>
      <c r="D3580">
        <v>46</v>
      </c>
      <c r="E3580">
        <v>0.7</v>
      </c>
      <c r="F3580">
        <v>35.25</v>
      </c>
      <c r="G3580">
        <v>34.19</v>
      </c>
    </row>
    <row r="3581" spans="1:7" x14ac:dyDescent="0.35">
      <c r="A3581" t="s">
        <v>26915</v>
      </c>
      <c r="B3581" t="s">
        <v>31038</v>
      </c>
      <c r="C3581">
        <v>6</v>
      </c>
      <c r="D3581">
        <v>30</v>
      </c>
      <c r="E3581">
        <v>0.7</v>
      </c>
      <c r="F3581">
        <v>21.45</v>
      </c>
      <c r="G3581">
        <v>20.81</v>
      </c>
    </row>
    <row r="3582" spans="1:7" x14ac:dyDescent="0.35">
      <c r="A3582" t="s">
        <v>26916</v>
      </c>
      <c r="B3582" t="s">
        <v>31039</v>
      </c>
      <c r="C3582">
        <v>6</v>
      </c>
      <c r="D3582">
        <v>30</v>
      </c>
      <c r="E3582">
        <v>1</v>
      </c>
      <c r="F3582">
        <v>4.3499999999999996</v>
      </c>
      <c r="G3582">
        <v>4.22</v>
      </c>
    </row>
    <row r="3583" spans="1:7" x14ac:dyDescent="0.35">
      <c r="A3583" t="s">
        <v>26917</v>
      </c>
      <c r="B3583" t="s">
        <v>31040</v>
      </c>
      <c r="C3583">
        <v>48</v>
      </c>
      <c r="D3583">
        <v>37.5</v>
      </c>
      <c r="E3583">
        <v>0.2</v>
      </c>
      <c r="F3583">
        <v>1.85</v>
      </c>
      <c r="G3583">
        <v>1.79</v>
      </c>
    </row>
    <row r="3584" spans="1:7" x14ac:dyDescent="0.35">
      <c r="A3584" t="s">
        <v>26918</v>
      </c>
      <c r="B3584" t="s">
        <v>31041</v>
      </c>
      <c r="C3584">
        <v>6</v>
      </c>
      <c r="D3584">
        <v>37.5</v>
      </c>
      <c r="E3584">
        <v>0.5</v>
      </c>
      <c r="F3584">
        <v>3.25</v>
      </c>
      <c r="G3584">
        <v>3.15</v>
      </c>
    </row>
    <row r="3585" spans="1:7" x14ac:dyDescent="0.35">
      <c r="A3585" t="s">
        <v>26919</v>
      </c>
      <c r="B3585" t="s">
        <v>31042</v>
      </c>
      <c r="C3585">
        <v>6</v>
      </c>
      <c r="D3585">
        <v>37.5</v>
      </c>
      <c r="E3585">
        <v>0.7</v>
      </c>
      <c r="F3585">
        <v>3.65</v>
      </c>
      <c r="G3585">
        <v>3.65</v>
      </c>
    </row>
    <row r="3586" spans="1:7" x14ac:dyDescent="0.35">
      <c r="A3586" t="s">
        <v>26920</v>
      </c>
      <c r="B3586" t="s">
        <v>31043</v>
      </c>
      <c r="C3586">
        <v>6</v>
      </c>
      <c r="D3586">
        <v>37.5</v>
      </c>
      <c r="E3586">
        <v>1.5</v>
      </c>
      <c r="F3586">
        <v>7</v>
      </c>
      <c r="G3586">
        <v>7</v>
      </c>
    </row>
    <row r="3587" spans="1:7" x14ac:dyDescent="0.35">
      <c r="A3587" t="s">
        <v>26921</v>
      </c>
      <c r="B3587" t="s">
        <v>31044</v>
      </c>
      <c r="C3587">
        <v>6</v>
      </c>
      <c r="D3587">
        <v>37.5</v>
      </c>
      <c r="E3587">
        <v>1</v>
      </c>
      <c r="F3587">
        <v>4.8499999999999996</v>
      </c>
      <c r="G3587">
        <v>4.7</v>
      </c>
    </row>
    <row r="3588" spans="1:7" x14ac:dyDescent="0.35">
      <c r="A3588" t="s">
        <v>26922</v>
      </c>
      <c r="B3588" t="s">
        <v>31045</v>
      </c>
      <c r="C3588">
        <v>120</v>
      </c>
      <c r="D3588">
        <v>37.5</v>
      </c>
      <c r="E3588">
        <v>0.05</v>
      </c>
      <c r="F3588">
        <v>0.55000000000000004</v>
      </c>
      <c r="G3588">
        <v>0.55000000000000004</v>
      </c>
    </row>
    <row r="3589" spans="1:7" x14ac:dyDescent="0.35">
      <c r="A3589" t="s">
        <v>26923</v>
      </c>
      <c r="B3589" t="s">
        <v>31046</v>
      </c>
      <c r="C3589">
        <v>6</v>
      </c>
      <c r="D3589">
        <v>4</v>
      </c>
      <c r="E3589">
        <v>0.7</v>
      </c>
      <c r="F3589">
        <v>1.85</v>
      </c>
      <c r="G3589">
        <v>1.79</v>
      </c>
    </row>
    <row r="3590" spans="1:7" x14ac:dyDescent="0.35">
      <c r="A3590" t="s">
        <v>26924</v>
      </c>
      <c r="B3590" t="s">
        <v>31047</v>
      </c>
      <c r="C3590">
        <v>12</v>
      </c>
      <c r="D3590">
        <v>23</v>
      </c>
      <c r="E3590">
        <v>1</v>
      </c>
      <c r="F3590">
        <v>5.75</v>
      </c>
      <c r="G3590">
        <v>5.58</v>
      </c>
    </row>
    <row r="3591" spans="1:7" x14ac:dyDescent="0.35">
      <c r="A3591" t="s">
        <v>26925</v>
      </c>
      <c r="B3591" t="s">
        <v>31048</v>
      </c>
      <c r="C3591">
        <v>6</v>
      </c>
      <c r="D3591">
        <v>25</v>
      </c>
      <c r="E3591">
        <v>0.7</v>
      </c>
      <c r="F3591">
        <v>5.45</v>
      </c>
      <c r="G3591">
        <v>5.29</v>
      </c>
    </row>
    <row r="3592" spans="1:7" x14ac:dyDescent="0.35">
      <c r="A3592" t="s">
        <v>26926</v>
      </c>
      <c r="B3592" t="s">
        <v>31049</v>
      </c>
      <c r="C3592">
        <v>12</v>
      </c>
      <c r="D3592">
        <v>58.5</v>
      </c>
      <c r="E3592">
        <v>0.5</v>
      </c>
      <c r="F3592">
        <v>52.85</v>
      </c>
      <c r="G3592">
        <v>50.21</v>
      </c>
    </row>
    <row r="3593" spans="1:7" x14ac:dyDescent="0.35">
      <c r="A3593" t="s">
        <v>26927</v>
      </c>
      <c r="B3593" t="s">
        <v>31050</v>
      </c>
      <c r="C3593">
        <v>12</v>
      </c>
      <c r="D3593">
        <v>40</v>
      </c>
      <c r="E3593">
        <v>1</v>
      </c>
      <c r="F3593">
        <v>19.75</v>
      </c>
      <c r="G3593">
        <v>19.75</v>
      </c>
    </row>
    <row r="3594" spans="1:7" x14ac:dyDescent="0.35">
      <c r="A3594" t="s">
        <v>26928</v>
      </c>
      <c r="B3594" t="s">
        <v>31051</v>
      </c>
      <c r="C3594">
        <v>6</v>
      </c>
      <c r="D3594">
        <v>48</v>
      </c>
      <c r="E3594">
        <v>0.7</v>
      </c>
      <c r="F3594">
        <v>35.85</v>
      </c>
      <c r="G3594">
        <v>34.770000000000003</v>
      </c>
    </row>
    <row r="3595" spans="1:7" x14ac:dyDescent="0.35">
      <c r="A3595" t="s">
        <v>26929</v>
      </c>
      <c r="B3595" t="s">
        <v>31052</v>
      </c>
      <c r="C3595">
        <v>6</v>
      </c>
      <c r="D3595">
        <v>46</v>
      </c>
      <c r="E3595">
        <v>0.7</v>
      </c>
      <c r="F3595">
        <v>17.850000000000001</v>
      </c>
      <c r="G3595">
        <v>17.309999999999999</v>
      </c>
    </row>
    <row r="3596" spans="1:7" x14ac:dyDescent="0.35">
      <c r="A3596" t="s">
        <v>26930</v>
      </c>
      <c r="B3596" t="s">
        <v>31053</v>
      </c>
      <c r="C3596">
        <v>6</v>
      </c>
      <c r="D3596">
        <v>46</v>
      </c>
      <c r="E3596">
        <v>0.7</v>
      </c>
      <c r="F3596">
        <v>28</v>
      </c>
      <c r="G3596">
        <v>28</v>
      </c>
    </row>
    <row r="3597" spans="1:7" x14ac:dyDescent="0.35">
      <c r="A3597" t="s">
        <v>26931</v>
      </c>
      <c r="B3597" t="s">
        <v>31054</v>
      </c>
      <c r="C3597">
        <v>6</v>
      </c>
      <c r="D3597">
        <v>40</v>
      </c>
      <c r="E3597">
        <v>0.7</v>
      </c>
      <c r="F3597">
        <v>14</v>
      </c>
      <c r="G3597">
        <v>14</v>
      </c>
    </row>
    <row r="3598" spans="1:7" x14ac:dyDescent="0.35">
      <c r="A3598" t="s">
        <v>26932</v>
      </c>
      <c r="B3598" t="s">
        <v>31055</v>
      </c>
      <c r="C3598">
        <v>6</v>
      </c>
      <c r="D3598">
        <v>35</v>
      </c>
      <c r="E3598">
        <v>0.7</v>
      </c>
      <c r="F3598">
        <v>14</v>
      </c>
      <c r="G3598">
        <v>14</v>
      </c>
    </row>
    <row r="3599" spans="1:7" x14ac:dyDescent="0.35">
      <c r="A3599" t="s">
        <v>26933</v>
      </c>
      <c r="B3599" t="s">
        <v>31056</v>
      </c>
      <c r="C3599">
        <v>12</v>
      </c>
      <c r="D3599">
        <v>40</v>
      </c>
      <c r="E3599">
        <v>0.7</v>
      </c>
      <c r="F3599">
        <v>14.5</v>
      </c>
      <c r="G3599">
        <v>14.5</v>
      </c>
    </row>
    <row r="3600" spans="1:7" x14ac:dyDescent="0.35">
      <c r="A3600" t="s">
        <v>26934</v>
      </c>
      <c r="B3600" t="s">
        <v>31057</v>
      </c>
      <c r="C3600">
        <v>6</v>
      </c>
      <c r="D3600">
        <v>42</v>
      </c>
      <c r="E3600">
        <v>0.7</v>
      </c>
      <c r="F3600">
        <v>24</v>
      </c>
      <c r="G3600">
        <v>24</v>
      </c>
    </row>
    <row r="3601" spans="1:7" x14ac:dyDescent="0.35">
      <c r="A3601" t="s">
        <v>26935</v>
      </c>
      <c r="B3601" t="s">
        <v>31058</v>
      </c>
      <c r="C3601">
        <v>6</v>
      </c>
      <c r="D3601">
        <v>40</v>
      </c>
      <c r="E3601">
        <v>0.7</v>
      </c>
      <c r="F3601">
        <v>18.5</v>
      </c>
      <c r="G3601">
        <v>18.5</v>
      </c>
    </row>
    <row r="3602" spans="1:7" x14ac:dyDescent="0.35">
      <c r="A3602" t="s">
        <v>26936</v>
      </c>
      <c r="B3602" t="s">
        <v>31059</v>
      </c>
      <c r="C3602">
        <v>15</v>
      </c>
      <c r="D3602">
        <v>28</v>
      </c>
      <c r="E3602">
        <v>0.5</v>
      </c>
      <c r="F3602">
        <v>4.45</v>
      </c>
      <c r="G3602">
        <v>4.32</v>
      </c>
    </row>
    <row r="3603" spans="1:7" x14ac:dyDescent="0.35">
      <c r="A3603" t="s">
        <v>26937</v>
      </c>
      <c r="B3603" t="s">
        <v>31060</v>
      </c>
      <c r="C3603">
        <v>6</v>
      </c>
      <c r="D3603">
        <v>43</v>
      </c>
      <c r="E3603">
        <v>0.7</v>
      </c>
      <c r="F3603">
        <v>16.850000000000001</v>
      </c>
      <c r="G3603">
        <v>16.34</v>
      </c>
    </row>
    <row r="3604" spans="1:7" x14ac:dyDescent="0.35">
      <c r="A3604" t="s">
        <v>26938</v>
      </c>
      <c r="B3604" t="s">
        <v>31061</v>
      </c>
      <c r="C3604">
        <v>6</v>
      </c>
      <c r="D3604">
        <v>42.3</v>
      </c>
      <c r="E3604">
        <v>0.7</v>
      </c>
      <c r="F3604">
        <v>22.65</v>
      </c>
      <c r="G3604">
        <v>21.97</v>
      </c>
    </row>
    <row r="3605" spans="1:7" x14ac:dyDescent="0.35">
      <c r="A3605" t="s">
        <v>26939</v>
      </c>
      <c r="B3605" t="s">
        <v>31062</v>
      </c>
      <c r="C3605">
        <v>6</v>
      </c>
      <c r="D3605">
        <v>41</v>
      </c>
      <c r="E3605">
        <v>0.7</v>
      </c>
      <c r="F3605">
        <v>23.95</v>
      </c>
      <c r="G3605">
        <v>23.23</v>
      </c>
    </row>
    <row r="3606" spans="1:7" x14ac:dyDescent="0.35">
      <c r="A3606" t="s">
        <v>26940</v>
      </c>
      <c r="B3606" t="s">
        <v>31063</v>
      </c>
      <c r="C3606">
        <v>6</v>
      </c>
      <c r="D3606">
        <v>43</v>
      </c>
      <c r="E3606">
        <v>0.7</v>
      </c>
      <c r="F3606">
        <v>10.55</v>
      </c>
      <c r="G3606">
        <v>10.23</v>
      </c>
    </row>
    <row r="3607" spans="1:7" x14ac:dyDescent="0.35">
      <c r="A3607" t="s">
        <v>26941</v>
      </c>
      <c r="B3607" t="s">
        <v>31064</v>
      </c>
      <c r="C3607">
        <v>6</v>
      </c>
      <c r="D3607">
        <v>15</v>
      </c>
      <c r="E3607">
        <v>0.7</v>
      </c>
      <c r="F3607">
        <v>4.3499999999999996</v>
      </c>
      <c r="G3607">
        <v>4.22</v>
      </c>
    </row>
    <row r="3608" spans="1:7" x14ac:dyDescent="0.35">
      <c r="A3608" t="s">
        <v>26942</v>
      </c>
      <c r="B3608" t="s">
        <v>31065</v>
      </c>
      <c r="C3608">
        <v>6</v>
      </c>
      <c r="D3608">
        <v>15</v>
      </c>
      <c r="E3608">
        <v>0.7</v>
      </c>
      <c r="F3608">
        <v>4.3499999999999996</v>
      </c>
      <c r="G3608">
        <v>4.22</v>
      </c>
    </row>
    <row r="3609" spans="1:7" x14ac:dyDescent="0.35">
      <c r="A3609" t="s">
        <v>26943</v>
      </c>
      <c r="B3609" t="s">
        <v>31066</v>
      </c>
      <c r="C3609">
        <v>6</v>
      </c>
      <c r="D3609">
        <v>15</v>
      </c>
      <c r="E3609">
        <v>0.7</v>
      </c>
      <c r="F3609">
        <v>4.45</v>
      </c>
      <c r="G3609">
        <v>4.32</v>
      </c>
    </row>
    <row r="3610" spans="1:7" x14ac:dyDescent="0.35">
      <c r="A3610" t="s">
        <v>26944</v>
      </c>
      <c r="B3610" t="s">
        <v>31067</v>
      </c>
      <c r="C3610">
        <v>120</v>
      </c>
      <c r="D3610">
        <v>35</v>
      </c>
      <c r="E3610">
        <v>0.05</v>
      </c>
      <c r="F3610">
        <v>0.65</v>
      </c>
      <c r="G3610">
        <v>0.63</v>
      </c>
    </row>
    <row r="3611" spans="1:7" x14ac:dyDescent="0.35">
      <c r="A3611" t="s">
        <v>26945</v>
      </c>
      <c r="B3611" t="s">
        <v>31068</v>
      </c>
      <c r="C3611">
        <v>6</v>
      </c>
      <c r="D3611">
        <v>35</v>
      </c>
      <c r="E3611">
        <v>0.7</v>
      </c>
      <c r="F3611">
        <v>4.6500000000000004</v>
      </c>
      <c r="G3611">
        <v>4.51</v>
      </c>
    </row>
    <row r="3612" spans="1:7" x14ac:dyDescent="0.35">
      <c r="A3612" t="s">
        <v>26946</v>
      </c>
      <c r="B3612" t="s">
        <v>31069</v>
      </c>
      <c r="C3612">
        <v>6</v>
      </c>
      <c r="D3612">
        <v>35</v>
      </c>
      <c r="E3612">
        <v>1</v>
      </c>
      <c r="F3612">
        <v>6.25</v>
      </c>
      <c r="G3612">
        <v>6.25</v>
      </c>
    </row>
    <row r="3613" spans="1:7" x14ac:dyDescent="0.35">
      <c r="A3613" t="s">
        <v>26947</v>
      </c>
      <c r="B3613" t="s">
        <v>31070</v>
      </c>
      <c r="C3613">
        <v>6</v>
      </c>
      <c r="D3613">
        <v>40</v>
      </c>
      <c r="E3613">
        <v>0.7</v>
      </c>
      <c r="F3613">
        <v>16.75</v>
      </c>
      <c r="G3613">
        <v>16.25</v>
      </c>
    </row>
    <row r="3614" spans="1:7" x14ac:dyDescent="0.35">
      <c r="A3614" t="s">
        <v>26948</v>
      </c>
      <c r="B3614" t="s">
        <v>31071</v>
      </c>
      <c r="C3614">
        <v>6</v>
      </c>
      <c r="D3614">
        <v>46</v>
      </c>
      <c r="E3614">
        <v>0.7</v>
      </c>
      <c r="F3614">
        <v>99</v>
      </c>
      <c r="G3614">
        <v>99</v>
      </c>
    </row>
    <row r="3615" spans="1:7" x14ac:dyDescent="0.35">
      <c r="A3615" t="s">
        <v>26949</v>
      </c>
      <c r="B3615" t="s">
        <v>31072</v>
      </c>
      <c r="C3615">
        <v>6</v>
      </c>
      <c r="D3615">
        <v>59.1</v>
      </c>
      <c r="E3615">
        <v>0.7</v>
      </c>
      <c r="F3615">
        <v>24.5</v>
      </c>
      <c r="G3615">
        <v>24.5</v>
      </c>
    </row>
    <row r="3616" spans="1:7" x14ac:dyDescent="0.35">
      <c r="A3616" t="s">
        <v>26950</v>
      </c>
      <c r="B3616" t="s">
        <v>31073</v>
      </c>
      <c r="C3616">
        <v>6</v>
      </c>
      <c r="D3616">
        <v>46</v>
      </c>
      <c r="E3616">
        <v>0.7</v>
      </c>
      <c r="F3616">
        <v>34.950000000000003</v>
      </c>
      <c r="G3616">
        <v>33.9</v>
      </c>
    </row>
    <row r="3617" spans="1:7" x14ac:dyDescent="0.35">
      <c r="A3617" t="s">
        <v>26951</v>
      </c>
      <c r="B3617" t="s">
        <v>31074</v>
      </c>
      <c r="C3617">
        <v>6</v>
      </c>
      <c r="D3617">
        <v>38</v>
      </c>
      <c r="E3617">
        <v>0.7</v>
      </c>
      <c r="F3617">
        <v>10.5</v>
      </c>
      <c r="G3617">
        <v>10.5</v>
      </c>
    </row>
    <row r="3618" spans="1:7" x14ac:dyDescent="0.35">
      <c r="A3618" t="s">
        <v>26952</v>
      </c>
      <c r="B3618" t="s">
        <v>31075</v>
      </c>
      <c r="C3618">
        <v>6</v>
      </c>
      <c r="D3618">
        <v>38</v>
      </c>
      <c r="E3618">
        <v>0.7</v>
      </c>
      <c r="F3618">
        <v>11.5</v>
      </c>
      <c r="G3618">
        <v>11.5</v>
      </c>
    </row>
    <row r="3619" spans="1:7" x14ac:dyDescent="0.35">
      <c r="A3619" t="s">
        <v>26953</v>
      </c>
      <c r="B3619" t="s">
        <v>31076</v>
      </c>
      <c r="C3619">
        <v>6</v>
      </c>
      <c r="D3619">
        <v>47</v>
      </c>
      <c r="E3619">
        <v>0.5</v>
      </c>
      <c r="F3619">
        <v>18.25</v>
      </c>
      <c r="G3619">
        <v>17.7</v>
      </c>
    </row>
    <row r="3620" spans="1:7" x14ac:dyDescent="0.35">
      <c r="A3620" t="s">
        <v>26954</v>
      </c>
      <c r="B3620" t="s">
        <v>31077</v>
      </c>
      <c r="C3620">
        <v>6</v>
      </c>
      <c r="D3620">
        <v>40</v>
      </c>
      <c r="E3620">
        <v>0.7</v>
      </c>
      <c r="F3620">
        <v>8</v>
      </c>
      <c r="G3620">
        <v>8</v>
      </c>
    </row>
    <row r="3621" spans="1:7" x14ac:dyDescent="0.35">
      <c r="A3621" t="s">
        <v>26955</v>
      </c>
      <c r="B3621" t="s">
        <v>31078</v>
      </c>
      <c r="C3621">
        <v>6</v>
      </c>
      <c r="D3621">
        <v>45</v>
      </c>
      <c r="E3621">
        <v>0.7</v>
      </c>
      <c r="F3621">
        <v>16.850000000000001</v>
      </c>
      <c r="G3621">
        <v>16.34</v>
      </c>
    </row>
    <row r="3622" spans="1:7" x14ac:dyDescent="0.35">
      <c r="A3622" t="s">
        <v>26956</v>
      </c>
      <c r="B3622" t="s">
        <v>31079</v>
      </c>
      <c r="C3622">
        <v>6</v>
      </c>
      <c r="D3622">
        <v>45</v>
      </c>
      <c r="E3622">
        <v>0.7</v>
      </c>
      <c r="F3622">
        <v>16.75</v>
      </c>
      <c r="G3622">
        <v>16.25</v>
      </c>
    </row>
    <row r="3623" spans="1:7" x14ac:dyDescent="0.35">
      <c r="A3623" t="s">
        <v>26957</v>
      </c>
      <c r="B3623" t="s">
        <v>31080</v>
      </c>
      <c r="C3623">
        <v>12</v>
      </c>
      <c r="D3623">
        <v>43</v>
      </c>
      <c r="E3623">
        <v>0.7</v>
      </c>
      <c r="F3623">
        <v>13.95</v>
      </c>
      <c r="G3623">
        <v>13.53</v>
      </c>
    </row>
    <row r="3624" spans="1:7" x14ac:dyDescent="0.35">
      <c r="A3624" t="s">
        <v>26958</v>
      </c>
      <c r="B3624" t="s">
        <v>31081</v>
      </c>
      <c r="C3624">
        <v>12</v>
      </c>
      <c r="D3624">
        <v>43</v>
      </c>
      <c r="E3624">
        <v>0.7</v>
      </c>
      <c r="F3624">
        <v>13.95</v>
      </c>
      <c r="G3624">
        <v>13.53</v>
      </c>
    </row>
    <row r="3625" spans="1:7" x14ac:dyDescent="0.35">
      <c r="A3625" t="s">
        <v>26959</v>
      </c>
      <c r="B3625" t="s">
        <v>31082</v>
      </c>
      <c r="C3625">
        <v>6</v>
      </c>
      <c r="D3625">
        <v>17</v>
      </c>
      <c r="E3625">
        <v>0.75</v>
      </c>
      <c r="F3625">
        <v>9.9499999999999993</v>
      </c>
      <c r="G3625">
        <v>9.65</v>
      </c>
    </row>
    <row r="3626" spans="1:7" x14ac:dyDescent="0.35">
      <c r="A3626" t="s">
        <v>26960</v>
      </c>
      <c r="B3626" t="s">
        <v>31083</v>
      </c>
      <c r="C3626">
        <v>6</v>
      </c>
      <c r="D3626">
        <v>17</v>
      </c>
      <c r="E3626">
        <v>0.75</v>
      </c>
      <c r="F3626">
        <v>9.9499999999999993</v>
      </c>
      <c r="G3626">
        <v>9.65</v>
      </c>
    </row>
    <row r="3627" spans="1:7" x14ac:dyDescent="0.35">
      <c r="A3627" t="s">
        <v>26961</v>
      </c>
      <c r="B3627" t="s">
        <v>31084</v>
      </c>
      <c r="C3627">
        <v>6</v>
      </c>
      <c r="D3627">
        <v>17</v>
      </c>
      <c r="E3627">
        <v>0.75</v>
      </c>
      <c r="F3627">
        <v>9.9499999999999993</v>
      </c>
      <c r="G3627">
        <v>9.65</v>
      </c>
    </row>
    <row r="3628" spans="1:7" x14ac:dyDescent="0.35">
      <c r="A3628" t="s">
        <v>26962</v>
      </c>
      <c r="B3628" t="s">
        <v>31085</v>
      </c>
      <c r="C3628">
        <v>6</v>
      </c>
      <c r="D3628">
        <v>47.1</v>
      </c>
      <c r="E3628">
        <v>0.5</v>
      </c>
      <c r="F3628">
        <v>43.35</v>
      </c>
      <c r="G3628">
        <v>42.05</v>
      </c>
    </row>
    <row r="3629" spans="1:7" x14ac:dyDescent="0.35">
      <c r="A3629" t="s">
        <v>26963</v>
      </c>
      <c r="B3629" t="s">
        <v>31086</v>
      </c>
      <c r="C3629">
        <v>6</v>
      </c>
      <c r="D3629">
        <v>20</v>
      </c>
      <c r="E3629">
        <v>0.5</v>
      </c>
      <c r="F3629">
        <v>15.75</v>
      </c>
      <c r="G3629">
        <v>15.28</v>
      </c>
    </row>
    <row r="3630" spans="1:7" x14ac:dyDescent="0.35">
      <c r="A3630" t="s">
        <v>26964</v>
      </c>
      <c r="B3630" t="s">
        <v>31087</v>
      </c>
      <c r="C3630">
        <v>6</v>
      </c>
      <c r="D3630">
        <v>38</v>
      </c>
      <c r="E3630">
        <v>0.7</v>
      </c>
      <c r="F3630">
        <v>4.25</v>
      </c>
      <c r="G3630">
        <v>4.12</v>
      </c>
    </row>
    <row r="3631" spans="1:7" x14ac:dyDescent="0.35">
      <c r="A3631" t="s">
        <v>26965</v>
      </c>
      <c r="B3631" t="s">
        <v>31088</v>
      </c>
      <c r="C3631">
        <v>6</v>
      </c>
      <c r="D3631">
        <v>38</v>
      </c>
      <c r="E3631">
        <v>1</v>
      </c>
      <c r="F3631">
        <v>5.45</v>
      </c>
      <c r="G3631">
        <v>5.29</v>
      </c>
    </row>
    <row r="3632" spans="1:7" x14ac:dyDescent="0.35">
      <c r="A3632" t="s">
        <v>26966</v>
      </c>
      <c r="B3632" t="s">
        <v>31089</v>
      </c>
      <c r="C3632">
        <v>6</v>
      </c>
      <c r="D3632">
        <v>40</v>
      </c>
      <c r="E3632">
        <v>0.7</v>
      </c>
      <c r="F3632">
        <v>5.5</v>
      </c>
      <c r="G3632">
        <v>5.5</v>
      </c>
    </row>
    <row r="3633" spans="1:7" x14ac:dyDescent="0.35">
      <c r="A3633" t="s">
        <v>26967</v>
      </c>
      <c r="B3633" t="s">
        <v>31090</v>
      </c>
      <c r="C3633">
        <v>6</v>
      </c>
      <c r="D3633">
        <v>39</v>
      </c>
      <c r="E3633">
        <v>0.5</v>
      </c>
      <c r="F3633">
        <v>20</v>
      </c>
      <c r="G3633">
        <v>20</v>
      </c>
    </row>
    <row r="3634" spans="1:7" x14ac:dyDescent="0.35">
      <c r="A3634" t="s">
        <v>26968</v>
      </c>
      <c r="B3634" t="s">
        <v>31091</v>
      </c>
      <c r="C3634">
        <v>6</v>
      </c>
      <c r="D3634">
        <v>37.5</v>
      </c>
      <c r="E3634">
        <v>0.5</v>
      </c>
      <c r="F3634">
        <v>19</v>
      </c>
      <c r="G3634">
        <v>19</v>
      </c>
    </row>
    <row r="3635" spans="1:7" x14ac:dyDescent="0.35">
      <c r="A3635" t="s">
        <v>26969</v>
      </c>
      <c r="B3635" t="s">
        <v>31092</v>
      </c>
      <c r="C3635">
        <v>6</v>
      </c>
      <c r="D3635">
        <v>40</v>
      </c>
      <c r="E3635">
        <v>0.7</v>
      </c>
      <c r="F3635">
        <v>15</v>
      </c>
      <c r="G3635">
        <v>15</v>
      </c>
    </row>
    <row r="3636" spans="1:7" x14ac:dyDescent="0.35">
      <c r="A3636" t="s">
        <v>26970</v>
      </c>
      <c r="B3636" t="s">
        <v>31093</v>
      </c>
      <c r="C3636">
        <v>6</v>
      </c>
      <c r="D3636">
        <v>40</v>
      </c>
      <c r="E3636">
        <v>0.7</v>
      </c>
      <c r="F3636">
        <v>11</v>
      </c>
      <c r="G3636">
        <v>11</v>
      </c>
    </row>
    <row r="3637" spans="1:7" x14ac:dyDescent="0.35">
      <c r="A3637" t="s">
        <v>26971</v>
      </c>
      <c r="B3637" t="s">
        <v>31094</v>
      </c>
      <c r="C3637">
        <v>6</v>
      </c>
      <c r="D3637">
        <v>40</v>
      </c>
      <c r="E3637">
        <v>0.7</v>
      </c>
      <c r="F3637">
        <v>8</v>
      </c>
      <c r="G3637">
        <v>8</v>
      </c>
    </row>
    <row r="3638" spans="1:7" x14ac:dyDescent="0.35">
      <c r="A3638" t="s">
        <v>26972</v>
      </c>
      <c r="B3638" t="s">
        <v>31095</v>
      </c>
      <c r="C3638">
        <v>6</v>
      </c>
      <c r="D3638">
        <v>43</v>
      </c>
      <c r="E3638">
        <v>0.7</v>
      </c>
      <c r="F3638">
        <v>38.25</v>
      </c>
      <c r="G3638">
        <v>37.1</v>
      </c>
    </row>
    <row r="3639" spans="1:7" x14ac:dyDescent="0.35">
      <c r="A3639" t="s">
        <v>26973</v>
      </c>
      <c r="B3639" t="s">
        <v>31096</v>
      </c>
      <c r="C3639">
        <v>6</v>
      </c>
      <c r="D3639">
        <v>38</v>
      </c>
      <c r="E3639">
        <v>0.7</v>
      </c>
      <c r="F3639">
        <v>7</v>
      </c>
      <c r="G3639">
        <v>7</v>
      </c>
    </row>
    <row r="3640" spans="1:7" x14ac:dyDescent="0.35">
      <c r="A3640" t="s">
        <v>26974</v>
      </c>
      <c r="B3640" t="s">
        <v>31097</v>
      </c>
      <c r="C3640">
        <v>6</v>
      </c>
      <c r="D3640">
        <v>38</v>
      </c>
      <c r="E3640">
        <v>0.7</v>
      </c>
      <c r="F3640">
        <v>8.85</v>
      </c>
      <c r="G3640">
        <v>8.58</v>
      </c>
    </row>
    <row r="3641" spans="1:7" x14ac:dyDescent="0.35">
      <c r="A3641" t="s">
        <v>26975</v>
      </c>
      <c r="B3641" t="s">
        <v>31098</v>
      </c>
      <c r="C3641">
        <v>6</v>
      </c>
      <c r="D3641">
        <v>38</v>
      </c>
      <c r="E3641">
        <v>0.7</v>
      </c>
      <c r="F3641">
        <v>5.5</v>
      </c>
      <c r="G3641">
        <v>5.5</v>
      </c>
    </row>
    <row r="3642" spans="1:7" x14ac:dyDescent="0.35">
      <c r="A3642" t="s">
        <v>26976</v>
      </c>
      <c r="B3642" t="s">
        <v>31099</v>
      </c>
      <c r="C3642">
        <v>6</v>
      </c>
      <c r="D3642">
        <v>60</v>
      </c>
      <c r="E3642">
        <v>1</v>
      </c>
      <c r="F3642">
        <v>7.75</v>
      </c>
      <c r="G3642">
        <v>7.52</v>
      </c>
    </row>
    <row r="3643" spans="1:7" x14ac:dyDescent="0.35">
      <c r="A3643" t="s">
        <v>26977</v>
      </c>
      <c r="B3643" t="s">
        <v>31100</v>
      </c>
      <c r="C3643">
        <v>6</v>
      </c>
      <c r="D3643">
        <v>80</v>
      </c>
      <c r="E3643">
        <v>1</v>
      </c>
      <c r="F3643">
        <v>7.15</v>
      </c>
      <c r="G3643">
        <v>7.15</v>
      </c>
    </row>
    <row r="3644" spans="1:7" x14ac:dyDescent="0.35">
      <c r="A3644" t="s">
        <v>26978</v>
      </c>
      <c r="B3644" t="s">
        <v>31101</v>
      </c>
      <c r="C3644">
        <v>6</v>
      </c>
      <c r="D3644">
        <v>40</v>
      </c>
      <c r="E3644">
        <v>0.5</v>
      </c>
      <c r="F3644">
        <v>4.95</v>
      </c>
      <c r="G3644">
        <v>4.8</v>
      </c>
    </row>
    <row r="3645" spans="1:7" x14ac:dyDescent="0.35">
      <c r="A3645" t="s">
        <v>26979</v>
      </c>
      <c r="B3645" t="s">
        <v>31102</v>
      </c>
      <c r="C3645">
        <v>6</v>
      </c>
      <c r="D3645">
        <v>30</v>
      </c>
      <c r="E3645">
        <v>0.7</v>
      </c>
      <c r="F3645">
        <v>5.75</v>
      </c>
      <c r="G3645">
        <v>5.58</v>
      </c>
    </row>
    <row r="3646" spans="1:7" x14ac:dyDescent="0.35">
      <c r="A3646" t="s">
        <v>26980</v>
      </c>
      <c r="B3646" t="s">
        <v>31103</v>
      </c>
      <c r="C3646">
        <v>6</v>
      </c>
      <c r="D3646">
        <v>40</v>
      </c>
      <c r="E3646">
        <v>0.7</v>
      </c>
      <c r="F3646">
        <v>12</v>
      </c>
      <c r="G3646">
        <v>12</v>
      </c>
    </row>
    <row r="3647" spans="1:7" x14ac:dyDescent="0.35">
      <c r="A3647" t="s">
        <v>26981</v>
      </c>
      <c r="B3647" t="s">
        <v>31104</v>
      </c>
      <c r="C3647">
        <v>6</v>
      </c>
      <c r="D3647">
        <v>42</v>
      </c>
      <c r="E3647">
        <v>0.5</v>
      </c>
      <c r="F3647">
        <v>10</v>
      </c>
      <c r="G3647">
        <v>10</v>
      </c>
    </row>
    <row r="3648" spans="1:7" x14ac:dyDescent="0.35">
      <c r="A3648" t="s">
        <v>26982</v>
      </c>
      <c r="B3648" t="s">
        <v>31105</v>
      </c>
      <c r="C3648">
        <v>6</v>
      </c>
      <c r="D3648">
        <v>46.5</v>
      </c>
      <c r="E3648">
        <v>0.5</v>
      </c>
      <c r="F3648">
        <v>16.45</v>
      </c>
      <c r="G3648">
        <v>15.96</v>
      </c>
    </row>
    <row r="3649" spans="1:7" x14ac:dyDescent="0.35">
      <c r="A3649" t="s">
        <v>26983</v>
      </c>
      <c r="B3649" t="s">
        <v>31106</v>
      </c>
      <c r="C3649">
        <v>12</v>
      </c>
      <c r="D3649">
        <v>43</v>
      </c>
      <c r="E3649">
        <v>0.35</v>
      </c>
      <c r="F3649">
        <v>37</v>
      </c>
      <c r="G3649">
        <v>37</v>
      </c>
    </row>
    <row r="3650" spans="1:7" x14ac:dyDescent="0.35">
      <c r="A3650" t="s">
        <v>26984</v>
      </c>
      <c r="B3650" t="s">
        <v>31107</v>
      </c>
      <c r="C3650">
        <v>12</v>
      </c>
      <c r="D3650">
        <v>43</v>
      </c>
      <c r="E3650">
        <v>0.7</v>
      </c>
      <c r="F3650">
        <v>70.849999999999994</v>
      </c>
      <c r="G3650">
        <v>68.72</v>
      </c>
    </row>
    <row r="3651" spans="1:7" x14ac:dyDescent="0.35">
      <c r="A3651" t="s">
        <v>26985</v>
      </c>
      <c r="B3651" t="s">
        <v>31108</v>
      </c>
      <c r="C3651">
        <v>6</v>
      </c>
      <c r="D3651">
        <v>43</v>
      </c>
      <c r="E3651">
        <v>0.7</v>
      </c>
      <c r="F3651">
        <v>78.25</v>
      </c>
      <c r="G3651">
        <v>75.900000000000006</v>
      </c>
    </row>
    <row r="3652" spans="1:7" x14ac:dyDescent="0.35">
      <c r="A3652" t="s">
        <v>26986</v>
      </c>
      <c r="B3652" t="s">
        <v>31109</v>
      </c>
      <c r="C3652">
        <v>6</v>
      </c>
      <c r="D3652">
        <v>20</v>
      </c>
      <c r="E3652">
        <v>0.7</v>
      </c>
      <c r="F3652">
        <v>5.95</v>
      </c>
      <c r="G3652">
        <v>5.77</v>
      </c>
    </row>
    <row r="3653" spans="1:7" x14ac:dyDescent="0.35">
      <c r="A3653" t="s">
        <v>26987</v>
      </c>
      <c r="B3653" t="s">
        <v>31110</v>
      </c>
      <c r="C3653">
        <v>6</v>
      </c>
      <c r="D3653">
        <v>40</v>
      </c>
      <c r="E3653">
        <v>0.7</v>
      </c>
      <c r="F3653">
        <v>9.4499999999999993</v>
      </c>
      <c r="G3653">
        <v>9.17</v>
      </c>
    </row>
    <row r="3654" spans="1:7" x14ac:dyDescent="0.35">
      <c r="A3654" t="s">
        <v>26988</v>
      </c>
      <c r="B3654" t="s">
        <v>31111</v>
      </c>
      <c r="C3654">
        <v>10</v>
      </c>
      <c r="D3654">
        <v>55</v>
      </c>
      <c r="E3654">
        <v>0.12</v>
      </c>
      <c r="F3654">
        <v>4.95</v>
      </c>
      <c r="G3654">
        <v>4.8</v>
      </c>
    </row>
    <row r="3655" spans="1:7" x14ac:dyDescent="0.35">
      <c r="A3655" t="s">
        <v>26989</v>
      </c>
      <c r="B3655" t="s">
        <v>31112</v>
      </c>
      <c r="C3655">
        <v>6</v>
      </c>
      <c r="D3655">
        <v>73</v>
      </c>
      <c r="E3655">
        <v>0.5</v>
      </c>
      <c r="F3655">
        <v>15.45</v>
      </c>
      <c r="G3655">
        <v>14.99</v>
      </c>
    </row>
    <row r="3656" spans="1:7" x14ac:dyDescent="0.35">
      <c r="A3656" t="s">
        <v>26990</v>
      </c>
      <c r="B3656" t="s">
        <v>31113</v>
      </c>
      <c r="C3656">
        <v>6</v>
      </c>
      <c r="D3656">
        <v>45</v>
      </c>
      <c r="E3656">
        <v>0.7</v>
      </c>
      <c r="F3656">
        <v>65.25</v>
      </c>
      <c r="G3656">
        <v>63.29</v>
      </c>
    </row>
    <row r="3657" spans="1:7" x14ac:dyDescent="0.35">
      <c r="A3657" t="s">
        <v>26991</v>
      </c>
      <c r="B3657" t="s">
        <v>31114</v>
      </c>
      <c r="C3657">
        <v>6</v>
      </c>
      <c r="D3657">
        <v>45</v>
      </c>
      <c r="E3657">
        <v>0.7</v>
      </c>
      <c r="F3657">
        <v>42.55</v>
      </c>
      <c r="G3657">
        <v>41.27</v>
      </c>
    </row>
    <row r="3658" spans="1:7" x14ac:dyDescent="0.35">
      <c r="A3658" t="s">
        <v>26992</v>
      </c>
      <c r="B3658" t="s">
        <v>31115</v>
      </c>
      <c r="C3658">
        <v>6</v>
      </c>
      <c r="D3658">
        <v>12.5</v>
      </c>
      <c r="E3658">
        <v>0.75</v>
      </c>
      <c r="F3658">
        <v>29.65</v>
      </c>
      <c r="G3658">
        <v>29.65</v>
      </c>
    </row>
    <row r="3659" spans="1:7" x14ac:dyDescent="0.35">
      <c r="A3659" t="s">
        <v>26993</v>
      </c>
      <c r="B3659" t="s">
        <v>31116</v>
      </c>
      <c r="C3659">
        <v>6</v>
      </c>
      <c r="D3659">
        <v>12</v>
      </c>
      <c r="E3659">
        <v>0.75</v>
      </c>
      <c r="F3659">
        <v>43.45</v>
      </c>
      <c r="G3659">
        <v>43.45</v>
      </c>
    </row>
    <row r="3660" spans="1:7" x14ac:dyDescent="0.35">
      <c r="A3660" t="s">
        <v>26994</v>
      </c>
      <c r="B3660" t="s">
        <v>31117</v>
      </c>
      <c r="C3660">
        <v>6</v>
      </c>
      <c r="D3660">
        <v>43</v>
      </c>
      <c r="E3660">
        <v>0.7</v>
      </c>
      <c r="F3660">
        <v>17.649999999999999</v>
      </c>
      <c r="G3660">
        <v>17.12</v>
      </c>
    </row>
    <row r="3661" spans="1:7" x14ac:dyDescent="0.35">
      <c r="A3661" t="s">
        <v>26995</v>
      </c>
      <c r="B3661" t="s">
        <v>31118</v>
      </c>
      <c r="C3661">
        <v>9</v>
      </c>
      <c r="D3661">
        <v>43</v>
      </c>
      <c r="E3661">
        <v>0.7</v>
      </c>
      <c r="F3661">
        <v>395.75</v>
      </c>
      <c r="G3661">
        <v>383.88</v>
      </c>
    </row>
    <row r="3662" spans="1:7" x14ac:dyDescent="0.35">
      <c r="A3662" t="s">
        <v>26996</v>
      </c>
      <c r="B3662" t="s">
        <v>31119</v>
      </c>
      <c r="C3662">
        <v>6</v>
      </c>
      <c r="D3662">
        <v>43</v>
      </c>
      <c r="E3662">
        <v>0.7</v>
      </c>
      <c r="F3662">
        <v>33.75</v>
      </c>
      <c r="G3662">
        <v>33.75</v>
      </c>
    </row>
    <row r="3663" spans="1:7" x14ac:dyDescent="0.35">
      <c r="A3663" t="s">
        <v>26997</v>
      </c>
      <c r="B3663" t="s">
        <v>31120</v>
      </c>
      <c r="C3663">
        <v>12</v>
      </c>
      <c r="D3663">
        <v>45.8</v>
      </c>
      <c r="E3663">
        <v>0.2</v>
      </c>
      <c r="F3663">
        <v>9.25</v>
      </c>
      <c r="G3663">
        <v>8.9700000000000006</v>
      </c>
    </row>
    <row r="3664" spans="1:7" x14ac:dyDescent="0.35">
      <c r="A3664" t="s">
        <v>26998</v>
      </c>
      <c r="B3664" t="s">
        <v>31121</v>
      </c>
      <c r="C3664">
        <v>6</v>
      </c>
      <c r="D3664">
        <v>45.8</v>
      </c>
      <c r="E3664">
        <v>0.7</v>
      </c>
      <c r="F3664">
        <v>20.45</v>
      </c>
      <c r="G3664">
        <v>19.84</v>
      </c>
    </row>
    <row r="3665" spans="1:7" x14ac:dyDescent="0.35">
      <c r="A3665" t="s">
        <v>26999</v>
      </c>
      <c r="B3665" t="s">
        <v>31122</v>
      </c>
      <c r="C3665">
        <v>6</v>
      </c>
      <c r="D3665">
        <v>55.1</v>
      </c>
      <c r="E3665">
        <v>0.7</v>
      </c>
      <c r="F3665">
        <v>79.45</v>
      </c>
      <c r="G3665">
        <v>77.069999999999993</v>
      </c>
    </row>
    <row r="3666" spans="1:7" x14ac:dyDescent="0.35">
      <c r="A3666" t="s">
        <v>27000</v>
      </c>
      <c r="B3666" t="s">
        <v>31123</v>
      </c>
      <c r="C3666">
        <v>6</v>
      </c>
      <c r="D3666">
        <v>45.8</v>
      </c>
      <c r="E3666">
        <v>0.7</v>
      </c>
      <c r="F3666">
        <v>135.85</v>
      </c>
      <c r="G3666">
        <v>131.77000000000001</v>
      </c>
    </row>
    <row r="3667" spans="1:7" x14ac:dyDescent="0.35">
      <c r="A3667" t="s">
        <v>27001</v>
      </c>
      <c r="B3667" t="s">
        <v>31124</v>
      </c>
      <c r="C3667">
        <v>3</v>
      </c>
      <c r="D3667">
        <v>45.8</v>
      </c>
      <c r="E3667">
        <v>0.7</v>
      </c>
      <c r="F3667">
        <v>319.75</v>
      </c>
      <c r="G3667">
        <v>310.16000000000003</v>
      </c>
    </row>
    <row r="3668" spans="1:7" x14ac:dyDescent="0.35">
      <c r="A3668" t="s">
        <v>27002</v>
      </c>
      <c r="B3668" t="s">
        <v>31125</v>
      </c>
      <c r="C3668">
        <v>6</v>
      </c>
      <c r="D3668">
        <v>45.8</v>
      </c>
      <c r="E3668">
        <v>0.7</v>
      </c>
      <c r="F3668">
        <v>41.15</v>
      </c>
      <c r="G3668">
        <v>39.92</v>
      </c>
    </row>
    <row r="3669" spans="1:7" x14ac:dyDescent="0.35">
      <c r="A3669" t="s">
        <v>27003</v>
      </c>
      <c r="B3669" t="s">
        <v>31126</v>
      </c>
      <c r="C3669">
        <v>6</v>
      </c>
      <c r="D3669">
        <v>48.6</v>
      </c>
      <c r="E3669">
        <v>0.7</v>
      </c>
      <c r="F3669">
        <v>44.85</v>
      </c>
      <c r="G3669">
        <v>43.5</v>
      </c>
    </row>
    <row r="3670" spans="1:7" x14ac:dyDescent="0.35">
      <c r="A3670" t="s">
        <v>27004</v>
      </c>
      <c r="B3670" t="s">
        <v>31127</v>
      </c>
      <c r="C3670">
        <v>6</v>
      </c>
      <c r="D3670">
        <v>45.8</v>
      </c>
      <c r="E3670">
        <v>0.7</v>
      </c>
      <c r="F3670">
        <v>25.95</v>
      </c>
      <c r="G3670">
        <v>25.17</v>
      </c>
    </row>
    <row r="3671" spans="1:7" x14ac:dyDescent="0.35">
      <c r="A3671" t="s">
        <v>27005</v>
      </c>
      <c r="B3671" t="s">
        <v>31128</v>
      </c>
      <c r="C3671">
        <v>6</v>
      </c>
      <c r="D3671">
        <v>45.8</v>
      </c>
      <c r="E3671">
        <v>0.7</v>
      </c>
      <c r="F3671">
        <v>24.45</v>
      </c>
      <c r="G3671">
        <v>23.72</v>
      </c>
    </row>
    <row r="3672" spans="1:7" x14ac:dyDescent="0.35">
      <c r="A3672" t="s">
        <v>27006</v>
      </c>
      <c r="B3672" t="s">
        <v>31129</v>
      </c>
      <c r="C3672">
        <v>6</v>
      </c>
      <c r="D3672">
        <v>45.8</v>
      </c>
      <c r="E3672">
        <v>0.7</v>
      </c>
      <c r="F3672">
        <v>18.75</v>
      </c>
      <c r="G3672">
        <v>18.190000000000001</v>
      </c>
    </row>
    <row r="3673" spans="1:7" x14ac:dyDescent="0.35">
      <c r="A3673" t="s">
        <v>27007</v>
      </c>
      <c r="B3673" t="s">
        <v>31130</v>
      </c>
      <c r="C3673">
        <v>6</v>
      </c>
      <c r="D3673">
        <v>45.8</v>
      </c>
      <c r="E3673">
        <v>1</v>
      </c>
      <c r="F3673">
        <v>25.5</v>
      </c>
      <c r="G3673">
        <v>25.5</v>
      </c>
    </row>
    <row r="3674" spans="1:7" x14ac:dyDescent="0.35">
      <c r="A3674" t="s">
        <v>27008</v>
      </c>
      <c r="B3674" t="s">
        <v>31131</v>
      </c>
      <c r="C3674">
        <v>6</v>
      </c>
      <c r="D3674">
        <v>59.7</v>
      </c>
      <c r="E3674">
        <v>0.7</v>
      </c>
      <c r="F3674">
        <v>99.85</v>
      </c>
      <c r="G3674">
        <v>96.85</v>
      </c>
    </row>
    <row r="3675" spans="1:7" x14ac:dyDescent="0.35">
      <c r="A3675" t="s">
        <v>27009</v>
      </c>
      <c r="B3675" t="s">
        <v>31132</v>
      </c>
      <c r="C3675">
        <v>6</v>
      </c>
      <c r="D3675">
        <v>45.8</v>
      </c>
      <c r="E3675">
        <v>0.7</v>
      </c>
      <c r="F3675">
        <v>20.45</v>
      </c>
      <c r="G3675">
        <v>19.84</v>
      </c>
    </row>
    <row r="3676" spans="1:7" x14ac:dyDescent="0.35">
      <c r="A3676" t="s">
        <v>27010</v>
      </c>
      <c r="B3676" t="s">
        <v>31133</v>
      </c>
      <c r="C3676">
        <v>6</v>
      </c>
      <c r="D3676">
        <v>45.8</v>
      </c>
      <c r="E3676">
        <v>0.7</v>
      </c>
      <c r="F3676">
        <v>38.950000000000003</v>
      </c>
      <c r="G3676">
        <v>37.78</v>
      </c>
    </row>
    <row r="3677" spans="1:7" x14ac:dyDescent="0.35">
      <c r="A3677" t="s">
        <v>27011</v>
      </c>
      <c r="B3677" t="s">
        <v>31134</v>
      </c>
      <c r="C3677">
        <v>6</v>
      </c>
      <c r="D3677">
        <v>40</v>
      </c>
      <c r="E3677">
        <v>0.7</v>
      </c>
      <c r="F3677">
        <v>30.85</v>
      </c>
      <c r="G3677">
        <v>29.92</v>
      </c>
    </row>
    <row r="3678" spans="1:7" x14ac:dyDescent="0.35">
      <c r="A3678" t="s">
        <v>27012</v>
      </c>
      <c r="B3678" t="s">
        <v>31135</v>
      </c>
      <c r="C3678">
        <v>6</v>
      </c>
      <c r="D3678">
        <v>43</v>
      </c>
      <c r="E3678">
        <v>0.7</v>
      </c>
      <c r="F3678">
        <v>30.95</v>
      </c>
      <c r="G3678">
        <v>30.02</v>
      </c>
    </row>
    <row r="3679" spans="1:7" x14ac:dyDescent="0.35">
      <c r="A3679" t="s">
        <v>27013</v>
      </c>
      <c r="B3679" t="s">
        <v>31136</v>
      </c>
      <c r="C3679">
        <v>6</v>
      </c>
      <c r="D3679">
        <v>57.5</v>
      </c>
      <c r="E3679">
        <v>0.7</v>
      </c>
      <c r="F3679">
        <v>54.85</v>
      </c>
      <c r="G3679">
        <v>53.2</v>
      </c>
    </row>
    <row r="3680" spans="1:7" x14ac:dyDescent="0.35">
      <c r="A3680" t="s">
        <v>27014</v>
      </c>
      <c r="B3680" t="s">
        <v>31137</v>
      </c>
      <c r="C3680">
        <v>6</v>
      </c>
      <c r="D3680">
        <v>40</v>
      </c>
      <c r="E3680">
        <v>0.7</v>
      </c>
      <c r="F3680">
        <v>10</v>
      </c>
      <c r="G3680">
        <v>10</v>
      </c>
    </row>
    <row r="3681" spans="1:7" x14ac:dyDescent="0.35">
      <c r="A3681" t="s">
        <v>27015</v>
      </c>
      <c r="B3681" t="s">
        <v>31138</v>
      </c>
      <c r="C3681">
        <v>6</v>
      </c>
      <c r="D3681">
        <v>40</v>
      </c>
      <c r="E3681">
        <v>0.7</v>
      </c>
      <c r="F3681">
        <v>10.5</v>
      </c>
      <c r="G3681">
        <v>10.5</v>
      </c>
    </row>
    <row r="3682" spans="1:7" x14ac:dyDescent="0.35">
      <c r="A3682" t="s">
        <v>27016</v>
      </c>
      <c r="B3682" t="s">
        <v>31139</v>
      </c>
      <c r="C3682">
        <v>6</v>
      </c>
      <c r="D3682">
        <v>40</v>
      </c>
      <c r="E3682">
        <v>0.7</v>
      </c>
      <c r="F3682">
        <v>14.95</v>
      </c>
      <c r="G3682">
        <v>14.5</v>
      </c>
    </row>
    <row r="3683" spans="1:7" x14ac:dyDescent="0.35">
      <c r="A3683" t="s">
        <v>27017</v>
      </c>
      <c r="B3683" t="s">
        <v>31140</v>
      </c>
      <c r="C3683">
        <v>6</v>
      </c>
      <c r="D3683">
        <v>40</v>
      </c>
      <c r="E3683">
        <v>0.7</v>
      </c>
      <c r="F3683">
        <v>17</v>
      </c>
      <c r="G3683">
        <v>17</v>
      </c>
    </row>
    <row r="3684" spans="1:7" x14ac:dyDescent="0.35">
      <c r="A3684" t="s">
        <v>27018</v>
      </c>
      <c r="B3684" t="s">
        <v>31141</v>
      </c>
      <c r="C3684">
        <v>6</v>
      </c>
      <c r="D3684">
        <v>40</v>
      </c>
      <c r="E3684">
        <v>0.7</v>
      </c>
      <c r="F3684">
        <v>12</v>
      </c>
      <c r="G3684">
        <v>12</v>
      </c>
    </row>
    <row r="3685" spans="1:7" x14ac:dyDescent="0.35">
      <c r="A3685" t="s">
        <v>27019</v>
      </c>
      <c r="B3685" t="s">
        <v>31142</v>
      </c>
      <c r="C3685">
        <v>6</v>
      </c>
      <c r="D3685">
        <v>40</v>
      </c>
      <c r="E3685">
        <v>0.7</v>
      </c>
      <c r="F3685">
        <v>15.25</v>
      </c>
      <c r="G3685">
        <v>14.79</v>
      </c>
    </row>
    <row r="3686" spans="1:7" x14ac:dyDescent="0.35">
      <c r="A3686" t="s">
        <v>27020</v>
      </c>
      <c r="B3686" t="s">
        <v>31143</v>
      </c>
      <c r="C3686">
        <v>6</v>
      </c>
      <c r="D3686">
        <v>40</v>
      </c>
      <c r="E3686">
        <v>0.7</v>
      </c>
      <c r="F3686">
        <v>6.5</v>
      </c>
      <c r="G3686">
        <v>6.5</v>
      </c>
    </row>
    <row r="3687" spans="1:7" x14ac:dyDescent="0.35">
      <c r="A3687" t="s">
        <v>27021</v>
      </c>
      <c r="B3687" t="s">
        <v>31144</v>
      </c>
      <c r="C3687">
        <v>6</v>
      </c>
      <c r="D3687">
        <v>40</v>
      </c>
      <c r="E3687">
        <v>0.7</v>
      </c>
      <c r="F3687">
        <v>8.4499999999999993</v>
      </c>
      <c r="G3687">
        <v>8.1999999999999993</v>
      </c>
    </row>
    <row r="3688" spans="1:7" x14ac:dyDescent="0.35">
      <c r="A3688" t="s">
        <v>27022</v>
      </c>
      <c r="B3688" t="s">
        <v>31145</v>
      </c>
      <c r="C3688">
        <v>6</v>
      </c>
      <c r="D3688">
        <v>40</v>
      </c>
      <c r="E3688">
        <v>0.7</v>
      </c>
      <c r="F3688">
        <v>5.5</v>
      </c>
      <c r="G3688">
        <v>5.5</v>
      </c>
    </row>
    <row r="3689" spans="1:7" x14ac:dyDescent="0.35">
      <c r="A3689" t="s">
        <v>27023</v>
      </c>
      <c r="B3689" t="s">
        <v>31146</v>
      </c>
      <c r="C3689">
        <v>6</v>
      </c>
      <c r="D3689">
        <v>40</v>
      </c>
      <c r="E3689">
        <v>0.7</v>
      </c>
      <c r="F3689">
        <v>7.45</v>
      </c>
      <c r="G3689">
        <v>7.23</v>
      </c>
    </row>
    <row r="3690" spans="1:7" x14ac:dyDescent="0.35">
      <c r="A3690" t="s">
        <v>27024</v>
      </c>
      <c r="B3690" t="s">
        <v>31147</v>
      </c>
      <c r="C3690">
        <v>6</v>
      </c>
      <c r="D3690">
        <v>40</v>
      </c>
      <c r="E3690">
        <v>0.7</v>
      </c>
      <c r="F3690">
        <v>8.4499999999999993</v>
      </c>
      <c r="G3690">
        <v>8.1999999999999993</v>
      </c>
    </row>
    <row r="3691" spans="1:7" x14ac:dyDescent="0.35">
      <c r="A3691" t="s">
        <v>27025</v>
      </c>
      <c r="B3691" t="s">
        <v>31148</v>
      </c>
      <c r="C3691">
        <v>12</v>
      </c>
      <c r="D3691">
        <v>43.1</v>
      </c>
      <c r="E3691">
        <v>0.35</v>
      </c>
      <c r="F3691">
        <v>4.75</v>
      </c>
      <c r="G3691">
        <v>4.6100000000000003</v>
      </c>
    </row>
    <row r="3692" spans="1:7" x14ac:dyDescent="0.35">
      <c r="A3692" t="s">
        <v>27026</v>
      </c>
      <c r="B3692" t="s">
        <v>31149</v>
      </c>
      <c r="C3692">
        <v>6</v>
      </c>
      <c r="D3692">
        <v>43.1</v>
      </c>
      <c r="E3692">
        <v>0.7</v>
      </c>
      <c r="F3692">
        <v>6.95</v>
      </c>
      <c r="G3692">
        <v>6.74</v>
      </c>
    </row>
    <row r="3693" spans="1:7" x14ac:dyDescent="0.35">
      <c r="A3693" t="s">
        <v>27027</v>
      </c>
      <c r="B3693" t="s">
        <v>31150</v>
      </c>
      <c r="C3693">
        <v>12</v>
      </c>
      <c r="D3693">
        <v>43.1</v>
      </c>
      <c r="E3693">
        <v>1</v>
      </c>
      <c r="F3693">
        <v>9.4499999999999993</v>
      </c>
      <c r="G3693">
        <v>9.17</v>
      </c>
    </row>
    <row r="3694" spans="1:7" x14ac:dyDescent="0.35">
      <c r="A3694" t="s">
        <v>27028</v>
      </c>
      <c r="B3694" t="s">
        <v>31151</v>
      </c>
      <c r="C3694">
        <v>192</v>
      </c>
      <c r="D3694">
        <v>47.3</v>
      </c>
      <c r="E3694">
        <v>0.05</v>
      </c>
      <c r="F3694">
        <v>1.05</v>
      </c>
      <c r="G3694">
        <v>1.02</v>
      </c>
    </row>
    <row r="3695" spans="1:7" x14ac:dyDescent="0.35">
      <c r="A3695" t="s">
        <v>27029</v>
      </c>
      <c r="B3695" t="s">
        <v>31152</v>
      </c>
      <c r="C3695">
        <v>12</v>
      </c>
      <c r="D3695">
        <v>47.3</v>
      </c>
      <c r="E3695">
        <v>1</v>
      </c>
      <c r="F3695">
        <v>9.25</v>
      </c>
      <c r="G3695">
        <v>8.9700000000000006</v>
      </c>
    </row>
    <row r="3696" spans="1:7" x14ac:dyDescent="0.35">
      <c r="A3696" t="s">
        <v>27030</v>
      </c>
      <c r="B3696" t="s">
        <v>31153</v>
      </c>
      <c r="C3696">
        <v>6</v>
      </c>
      <c r="D3696">
        <v>41.3</v>
      </c>
      <c r="E3696">
        <v>0.7</v>
      </c>
      <c r="F3696">
        <v>8.9499999999999993</v>
      </c>
      <c r="G3696">
        <v>8.9499999999999993</v>
      </c>
    </row>
    <row r="3697" spans="1:7" x14ac:dyDescent="0.35">
      <c r="A3697" t="s">
        <v>27031</v>
      </c>
      <c r="B3697" t="s">
        <v>31154</v>
      </c>
      <c r="C3697">
        <v>12</v>
      </c>
      <c r="D3697">
        <v>41.3</v>
      </c>
      <c r="E3697">
        <v>1</v>
      </c>
      <c r="F3697">
        <v>9.5</v>
      </c>
      <c r="G3697">
        <v>9.5</v>
      </c>
    </row>
    <row r="3698" spans="1:7" x14ac:dyDescent="0.35">
      <c r="A3698" t="s">
        <v>27032</v>
      </c>
      <c r="B3698" t="s">
        <v>31155</v>
      </c>
      <c r="C3698">
        <v>6</v>
      </c>
      <c r="D3698">
        <v>47.3</v>
      </c>
      <c r="E3698">
        <v>0.7</v>
      </c>
      <c r="F3698">
        <v>13.55</v>
      </c>
      <c r="G3698">
        <v>13.55</v>
      </c>
    </row>
    <row r="3699" spans="1:7" x14ac:dyDescent="0.35">
      <c r="A3699" t="s">
        <v>27033</v>
      </c>
      <c r="B3699" t="s">
        <v>31156</v>
      </c>
      <c r="C3699">
        <v>12</v>
      </c>
      <c r="D3699">
        <v>41.3</v>
      </c>
      <c r="E3699">
        <v>1</v>
      </c>
      <c r="F3699">
        <v>9.65</v>
      </c>
      <c r="G3699">
        <v>9.65</v>
      </c>
    </row>
    <row r="3700" spans="1:7" x14ac:dyDescent="0.35">
      <c r="A3700" t="s">
        <v>27034</v>
      </c>
      <c r="B3700" t="s">
        <v>31157</v>
      </c>
      <c r="C3700">
        <v>12</v>
      </c>
      <c r="D3700">
        <v>41.3</v>
      </c>
      <c r="E3700">
        <v>1</v>
      </c>
      <c r="F3700">
        <v>9.85</v>
      </c>
      <c r="G3700">
        <v>9.5500000000000007</v>
      </c>
    </row>
    <row r="3701" spans="1:7" x14ac:dyDescent="0.35">
      <c r="A3701" t="s">
        <v>27035</v>
      </c>
      <c r="B3701" t="s">
        <v>31158</v>
      </c>
      <c r="C3701">
        <v>12</v>
      </c>
      <c r="D3701">
        <v>38</v>
      </c>
      <c r="E3701">
        <v>0.5</v>
      </c>
      <c r="F3701">
        <v>14.25</v>
      </c>
      <c r="G3701">
        <v>13.82</v>
      </c>
    </row>
    <row r="3702" spans="1:7" x14ac:dyDescent="0.35">
      <c r="A3702" t="s">
        <v>27036</v>
      </c>
      <c r="B3702" t="s">
        <v>31159</v>
      </c>
      <c r="C3702">
        <v>6</v>
      </c>
      <c r="D3702">
        <v>38</v>
      </c>
      <c r="E3702">
        <v>0.7</v>
      </c>
      <c r="F3702">
        <v>16.350000000000001</v>
      </c>
      <c r="G3702">
        <v>15.86</v>
      </c>
    </row>
    <row r="3703" spans="1:7" x14ac:dyDescent="0.35">
      <c r="A3703" t="s">
        <v>27037</v>
      </c>
      <c r="B3703" t="s">
        <v>31160</v>
      </c>
      <c r="C3703">
        <v>6</v>
      </c>
      <c r="D3703">
        <v>42</v>
      </c>
      <c r="E3703">
        <v>0.7</v>
      </c>
      <c r="F3703">
        <v>12.5</v>
      </c>
      <c r="G3703">
        <v>12.5</v>
      </c>
    </row>
    <row r="3704" spans="1:7" x14ac:dyDescent="0.35">
      <c r="A3704" t="s">
        <v>27038</v>
      </c>
      <c r="B3704" t="s">
        <v>31161</v>
      </c>
      <c r="C3704">
        <v>6</v>
      </c>
      <c r="D3704">
        <v>42</v>
      </c>
      <c r="E3704">
        <v>0.7</v>
      </c>
      <c r="F3704">
        <v>12.45</v>
      </c>
      <c r="G3704">
        <v>12.08</v>
      </c>
    </row>
    <row r="3705" spans="1:7" x14ac:dyDescent="0.35">
      <c r="A3705" t="s">
        <v>27039</v>
      </c>
      <c r="B3705" t="s">
        <v>31162</v>
      </c>
      <c r="C3705">
        <v>6</v>
      </c>
      <c r="D3705">
        <v>38</v>
      </c>
      <c r="E3705">
        <v>0.7</v>
      </c>
      <c r="F3705">
        <v>12.45</v>
      </c>
      <c r="G3705">
        <v>12.08</v>
      </c>
    </row>
    <row r="3706" spans="1:7" x14ac:dyDescent="0.35">
      <c r="A3706" t="s">
        <v>27040</v>
      </c>
      <c r="B3706" t="s">
        <v>31163</v>
      </c>
      <c r="C3706">
        <v>6</v>
      </c>
      <c r="D3706">
        <v>57</v>
      </c>
      <c r="E3706">
        <v>0.7</v>
      </c>
      <c r="F3706">
        <v>19.649999999999999</v>
      </c>
      <c r="G3706">
        <v>19.059999999999999</v>
      </c>
    </row>
    <row r="3707" spans="1:7" x14ac:dyDescent="0.35">
      <c r="A3707" t="s">
        <v>27041</v>
      </c>
      <c r="B3707" t="s">
        <v>31164</v>
      </c>
      <c r="C3707">
        <v>6</v>
      </c>
      <c r="D3707">
        <v>38</v>
      </c>
      <c r="E3707">
        <v>0.7</v>
      </c>
      <c r="F3707">
        <v>16.350000000000001</v>
      </c>
      <c r="G3707">
        <v>15.86</v>
      </c>
    </row>
    <row r="3708" spans="1:7" x14ac:dyDescent="0.35">
      <c r="A3708" t="s">
        <v>27042</v>
      </c>
      <c r="B3708" t="s">
        <v>31165</v>
      </c>
      <c r="C3708">
        <v>6</v>
      </c>
      <c r="D3708">
        <v>38</v>
      </c>
      <c r="E3708">
        <v>0.7</v>
      </c>
      <c r="F3708">
        <v>18.850000000000001</v>
      </c>
      <c r="G3708">
        <v>17.91</v>
      </c>
    </row>
    <row r="3709" spans="1:7" x14ac:dyDescent="0.35">
      <c r="A3709" t="s">
        <v>27043</v>
      </c>
      <c r="B3709" t="s">
        <v>31166</v>
      </c>
      <c r="C3709">
        <v>12</v>
      </c>
      <c r="D3709">
        <v>62</v>
      </c>
      <c r="E3709">
        <v>0.7</v>
      </c>
      <c r="F3709">
        <v>10.85</v>
      </c>
      <c r="G3709">
        <v>10.52</v>
      </c>
    </row>
    <row r="3710" spans="1:7" x14ac:dyDescent="0.35">
      <c r="A3710" t="s">
        <v>27044</v>
      </c>
      <c r="B3710" t="s">
        <v>31167</v>
      </c>
      <c r="C3710">
        <v>12</v>
      </c>
      <c r="D3710">
        <v>17</v>
      </c>
      <c r="E3710">
        <v>0.7</v>
      </c>
      <c r="F3710">
        <v>12.75</v>
      </c>
      <c r="G3710">
        <v>12.37</v>
      </c>
    </row>
    <row r="3711" spans="1:7" x14ac:dyDescent="0.35">
      <c r="A3711" t="s">
        <v>27045</v>
      </c>
      <c r="B3711" t="s">
        <v>31168</v>
      </c>
      <c r="C3711">
        <v>12</v>
      </c>
      <c r="D3711">
        <v>52</v>
      </c>
      <c r="E3711">
        <v>0.7</v>
      </c>
      <c r="F3711">
        <v>10.85</v>
      </c>
      <c r="G3711">
        <v>10.52</v>
      </c>
    </row>
    <row r="3712" spans="1:7" x14ac:dyDescent="0.35">
      <c r="A3712" t="s">
        <v>27046</v>
      </c>
      <c r="B3712" t="s">
        <v>31169</v>
      </c>
      <c r="C3712">
        <v>6</v>
      </c>
      <c r="D3712">
        <v>20</v>
      </c>
      <c r="E3712">
        <v>0.75</v>
      </c>
      <c r="F3712">
        <v>13.25</v>
      </c>
      <c r="G3712">
        <v>12.85</v>
      </c>
    </row>
    <row r="3713" spans="1:7" x14ac:dyDescent="0.35">
      <c r="A3713" t="s">
        <v>27047</v>
      </c>
      <c r="B3713" t="s">
        <v>31170</v>
      </c>
      <c r="C3713">
        <v>6</v>
      </c>
      <c r="D3713">
        <v>20</v>
      </c>
      <c r="E3713">
        <v>0.75</v>
      </c>
      <c r="F3713">
        <v>6.75</v>
      </c>
      <c r="G3713">
        <v>6.55</v>
      </c>
    </row>
    <row r="3714" spans="1:7" x14ac:dyDescent="0.35">
      <c r="A3714" t="s">
        <v>27048</v>
      </c>
      <c r="B3714" t="s">
        <v>31171</v>
      </c>
      <c r="C3714">
        <v>6</v>
      </c>
      <c r="D3714">
        <v>20</v>
      </c>
      <c r="E3714">
        <v>0.75</v>
      </c>
      <c r="F3714">
        <v>30.75</v>
      </c>
      <c r="G3714">
        <v>29.83</v>
      </c>
    </row>
    <row r="3715" spans="1:7" x14ac:dyDescent="0.35">
      <c r="A3715" t="s">
        <v>27049</v>
      </c>
      <c r="B3715" t="s">
        <v>31172</v>
      </c>
      <c r="C3715">
        <v>3</v>
      </c>
      <c r="D3715">
        <v>20</v>
      </c>
      <c r="E3715">
        <v>1</v>
      </c>
      <c r="F3715">
        <v>24.95</v>
      </c>
      <c r="G3715">
        <v>24.2</v>
      </c>
    </row>
    <row r="3716" spans="1:7" x14ac:dyDescent="0.35">
      <c r="A3716" t="s">
        <v>27050</v>
      </c>
      <c r="B3716" t="s">
        <v>31173</v>
      </c>
      <c r="C3716">
        <v>6</v>
      </c>
      <c r="D3716">
        <v>20</v>
      </c>
      <c r="E3716">
        <v>0.75</v>
      </c>
      <c r="F3716">
        <v>5</v>
      </c>
      <c r="G3716">
        <v>5</v>
      </c>
    </row>
    <row r="3717" spans="1:7" x14ac:dyDescent="0.35">
      <c r="A3717" t="s">
        <v>27051</v>
      </c>
      <c r="B3717" t="s">
        <v>31174</v>
      </c>
      <c r="C3717">
        <v>6</v>
      </c>
      <c r="D3717">
        <v>20</v>
      </c>
      <c r="E3717">
        <v>1</v>
      </c>
      <c r="F3717">
        <v>7.95</v>
      </c>
      <c r="G3717">
        <v>7.71</v>
      </c>
    </row>
    <row r="3718" spans="1:7" x14ac:dyDescent="0.35">
      <c r="A3718" t="s">
        <v>27052</v>
      </c>
      <c r="B3718" t="s">
        <v>31175</v>
      </c>
      <c r="C3718">
        <v>6</v>
      </c>
      <c r="D3718">
        <v>20</v>
      </c>
      <c r="E3718">
        <v>0.75</v>
      </c>
      <c r="F3718">
        <v>57.65</v>
      </c>
      <c r="G3718">
        <v>55.92</v>
      </c>
    </row>
    <row r="3719" spans="1:7" x14ac:dyDescent="0.35">
      <c r="A3719" t="s">
        <v>27053</v>
      </c>
      <c r="B3719" t="s">
        <v>31176</v>
      </c>
      <c r="C3719">
        <v>6</v>
      </c>
      <c r="D3719">
        <v>20</v>
      </c>
      <c r="E3719">
        <v>0.75</v>
      </c>
      <c r="F3719">
        <v>143.44999999999999</v>
      </c>
      <c r="G3719">
        <v>139.15</v>
      </c>
    </row>
    <row r="3720" spans="1:7" x14ac:dyDescent="0.35">
      <c r="A3720" t="s">
        <v>27054</v>
      </c>
      <c r="B3720" t="s">
        <v>31177</v>
      </c>
      <c r="C3720">
        <v>6</v>
      </c>
      <c r="D3720">
        <v>20</v>
      </c>
      <c r="E3720">
        <v>0.75</v>
      </c>
      <c r="F3720">
        <v>11.45</v>
      </c>
      <c r="G3720">
        <v>11.11</v>
      </c>
    </row>
    <row r="3721" spans="1:7" x14ac:dyDescent="0.35">
      <c r="A3721" t="s">
        <v>27055</v>
      </c>
      <c r="B3721" t="s">
        <v>31178</v>
      </c>
      <c r="C3721">
        <v>6</v>
      </c>
      <c r="D3721">
        <v>40</v>
      </c>
      <c r="E3721">
        <v>0.7</v>
      </c>
      <c r="F3721">
        <v>12.25</v>
      </c>
      <c r="G3721">
        <v>11.88</v>
      </c>
    </row>
    <row r="3722" spans="1:7" x14ac:dyDescent="0.35">
      <c r="A3722" t="s">
        <v>27056</v>
      </c>
      <c r="B3722" t="s">
        <v>31179</v>
      </c>
      <c r="C3722">
        <v>6</v>
      </c>
      <c r="D3722">
        <v>43</v>
      </c>
      <c r="E3722">
        <v>0.7</v>
      </c>
      <c r="F3722">
        <v>32.950000000000003</v>
      </c>
      <c r="G3722">
        <v>31.96</v>
      </c>
    </row>
    <row r="3723" spans="1:7" x14ac:dyDescent="0.35">
      <c r="A3723" t="s">
        <v>27057</v>
      </c>
      <c r="B3723" t="s">
        <v>31180</v>
      </c>
      <c r="C3723">
        <v>6</v>
      </c>
      <c r="D3723">
        <v>46</v>
      </c>
      <c r="E3723">
        <v>0.5</v>
      </c>
      <c r="F3723">
        <v>17</v>
      </c>
      <c r="G3723">
        <v>17</v>
      </c>
    </row>
    <row r="3724" spans="1:7" x14ac:dyDescent="0.35">
      <c r="A3724" t="s">
        <v>27058</v>
      </c>
      <c r="B3724" t="s">
        <v>31181</v>
      </c>
      <c r="C3724">
        <v>4</v>
      </c>
      <c r="D3724">
        <v>48</v>
      </c>
      <c r="E3724">
        <v>0.7</v>
      </c>
      <c r="F3724">
        <v>366.45</v>
      </c>
      <c r="G3724">
        <v>355.46</v>
      </c>
    </row>
    <row r="3725" spans="1:7" x14ac:dyDescent="0.35">
      <c r="A3725" t="s">
        <v>27059</v>
      </c>
      <c r="B3725" t="s">
        <v>31182</v>
      </c>
      <c r="C3725">
        <v>3</v>
      </c>
      <c r="D3725">
        <v>46</v>
      </c>
      <c r="E3725">
        <v>0.7</v>
      </c>
      <c r="F3725">
        <v>598.54999999999995</v>
      </c>
      <c r="G3725">
        <v>580.59</v>
      </c>
    </row>
    <row r="3726" spans="1:7" x14ac:dyDescent="0.35">
      <c r="A3726" t="s">
        <v>27060</v>
      </c>
      <c r="B3726" t="s">
        <v>31183</v>
      </c>
      <c r="C3726">
        <v>1</v>
      </c>
      <c r="D3726">
        <v>46</v>
      </c>
      <c r="E3726">
        <v>0.7</v>
      </c>
      <c r="F3726">
        <v>1732.55</v>
      </c>
      <c r="G3726">
        <v>1680.57</v>
      </c>
    </row>
    <row r="3727" spans="1:7" x14ac:dyDescent="0.35">
      <c r="A3727" t="s">
        <v>27061</v>
      </c>
      <c r="B3727" t="s">
        <v>31184</v>
      </c>
      <c r="C3727">
        <v>6</v>
      </c>
      <c r="D3727">
        <v>46</v>
      </c>
      <c r="E3727">
        <v>0.7</v>
      </c>
      <c r="F3727">
        <v>23.15</v>
      </c>
      <c r="G3727">
        <v>22.46</v>
      </c>
    </row>
    <row r="3728" spans="1:7" x14ac:dyDescent="0.35">
      <c r="A3728" t="s">
        <v>27062</v>
      </c>
      <c r="B3728" t="s">
        <v>31185</v>
      </c>
      <c r="C3728">
        <v>6</v>
      </c>
      <c r="D3728">
        <v>59.6</v>
      </c>
      <c r="E3728">
        <v>0.7</v>
      </c>
      <c r="F3728">
        <v>54.95</v>
      </c>
      <c r="G3728">
        <v>53.3</v>
      </c>
    </row>
    <row r="3729" spans="1:7" x14ac:dyDescent="0.35">
      <c r="A3729" t="s">
        <v>27063</v>
      </c>
      <c r="B3729" t="s">
        <v>31186</v>
      </c>
      <c r="C3729">
        <v>6</v>
      </c>
      <c r="D3729">
        <v>46</v>
      </c>
      <c r="E3729">
        <v>1</v>
      </c>
      <c r="F3729">
        <v>23.75</v>
      </c>
      <c r="G3729">
        <v>23.04</v>
      </c>
    </row>
    <row r="3730" spans="1:7" x14ac:dyDescent="0.35">
      <c r="A3730" t="s">
        <v>27064</v>
      </c>
      <c r="B3730" t="s">
        <v>31187</v>
      </c>
      <c r="C3730">
        <v>6</v>
      </c>
      <c r="D3730">
        <v>50</v>
      </c>
      <c r="E3730">
        <v>0.7</v>
      </c>
      <c r="F3730">
        <v>46.85</v>
      </c>
      <c r="G3730">
        <v>45.44</v>
      </c>
    </row>
    <row r="3731" spans="1:7" x14ac:dyDescent="0.35">
      <c r="A3731" t="s">
        <v>27065</v>
      </c>
      <c r="B3731" t="s">
        <v>31188</v>
      </c>
      <c r="C3731">
        <v>48</v>
      </c>
      <c r="D3731">
        <v>46</v>
      </c>
      <c r="E3731">
        <v>0.05</v>
      </c>
      <c r="F3731">
        <v>2.25</v>
      </c>
      <c r="G3731">
        <v>2.1800000000000002</v>
      </c>
    </row>
    <row r="3732" spans="1:7" x14ac:dyDescent="0.35">
      <c r="A3732" t="s">
        <v>27066</v>
      </c>
      <c r="B3732" t="s">
        <v>31189</v>
      </c>
      <c r="C3732">
        <v>48</v>
      </c>
      <c r="D3732">
        <v>46</v>
      </c>
      <c r="E3732">
        <v>0.05</v>
      </c>
      <c r="F3732">
        <v>3.05</v>
      </c>
      <c r="G3732">
        <v>2.96</v>
      </c>
    </row>
    <row r="3733" spans="1:7" x14ac:dyDescent="0.35">
      <c r="A3733" t="s">
        <v>27067</v>
      </c>
      <c r="B3733" t="s">
        <v>31190</v>
      </c>
      <c r="C3733">
        <v>6</v>
      </c>
      <c r="D3733">
        <v>46</v>
      </c>
      <c r="E3733">
        <v>0.7</v>
      </c>
      <c r="F3733">
        <v>19.25</v>
      </c>
      <c r="G3733">
        <v>18.670000000000002</v>
      </c>
    </row>
    <row r="3734" spans="1:7" x14ac:dyDescent="0.35">
      <c r="A3734" t="s">
        <v>27068</v>
      </c>
      <c r="B3734" t="s">
        <v>31191</v>
      </c>
      <c r="C3734">
        <v>6</v>
      </c>
      <c r="D3734">
        <v>46</v>
      </c>
      <c r="E3734">
        <v>0.7</v>
      </c>
      <c r="F3734">
        <v>24.95</v>
      </c>
      <c r="G3734">
        <v>24.2</v>
      </c>
    </row>
    <row r="3735" spans="1:7" x14ac:dyDescent="0.35">
      <c r="A3735" t="s">
        <v>27069</v>
      </c>
      <c r="B3735" t="s">
        <v>31192</v>
      </c>
      <c r="C3735">
        <v>4</v>
      </c>
      <c r="D3735">
        <v>46</v>
      </c>
      <c r="E3735">
        <v>0.7</v>
      </c>
      <c r="F3735">
        <v>18.45</v>
      </c>
      <c r="G3735">
        <v>18.45</v>
      </c>
    </row>
    <row r="3736" spans="1:7" x14ac:dyDescent="0.35">
      <c r="A3736" t="s">
        <v>27070</v>
      </c>
      <c r="B3736" t="s">
        <v>31193</v>
      </c>
      <c r="C3736">
        <v>6</v>
      </c>
      <c r="D3736">
        <v>50</v>
      </c>
      <c r="E3736">
        <v>0.7</v>
      </c>
      <c r="F3736">
        <v>51.35</v>
      </c>
      <c r="G3736">
        <v>49.81</v>
      </c>
    </row>
    <row r="3737" spans="1:7" x14ac:dyDescent="0.35">
      <c r="A3737" t="s">
        <v>27071</v>
      </c>
      <c r="B3737" t="s">
        <v>31194</v>
      </c>
      <c r="C3737">
        <v>4</v>
      </c>
      <c r="D3737">
        <v>43</v>
      </c>
      <c r="E3737">
        <v>0.5</v>
      </c>
      <c r="F3737">
        <v>50.35</v>
      </c>
      <c r="G3737">
        <v>47.83</v>
      </c>
    </row>
    <row r="3738" spans="1:7" x14ac:dyDescent="0.35">
      <c r="A3738" t="s">
        <v>27072</v>
      </c>
      <c r="B3738" t="s">
        <v>31195</v>
      </c>
      <c r="C3738">
        <v>4</v>
      </c>
      <c r="D3738">
        <v>43</v>
      </c>
      <c r="E3738">
        <v>0.5</v>
      </c>
      <c r="F3738">
        <v>35.049999999999997</v>
      </c>
      <c r="G3738">
        <v>34</v>
      </c>
    </row>
    <row r="3739" spans="1:7" x14ac:dyDescent="0.35">
      <c r="A3739" t="s">
        <v>27073</v>
      </c>
      <c r="B3739" t="s">
        <v>31196</v>
      </c>
      <c r="C3739">
        <v>4</v>
      </c>
      <c r="D3739">
        <v>43</v>
      </c>
      <c r="E3739">
        <v>0.5</v>
      </c>
      <c r="F3739">
        <v>35.549999999999997</v>
      </c>
      <c r="G3739">
        <v>34.479999999999997</v>
      </c>
    </row>
    <row r="3740" spans="1:7" x14ac:dyDescent="0.35">
      <c r="A3740" t="s">
        <v>27074</v>
      </c>
      <c r="B3740" t="s">
        <v>31197</v>
      </c>
      <c r="C3740">
        <v>6</v>
      </c>
      <c r="D3740">
        <v>40</v>
      </c>
      <c r="E3740">
        <v>0.5</v>
      </c>
      <c r="F3740">
        <v>27.65</v>
      </c>
      <c r="G3740">
        <v>26.82</v>
      </c>
    </row>
    <row r="3741" spans="1:7" x14ac:dyDescent="0.35">
      <c r="A3741" t="s">
        <v>27075</v>
      </c>
      <c r="B3741" t="s">
        <v>31198</v>
      </c>
      <c r="C3741">
        <v>6</v>
      </c>
      <c r="D3741">
        <v>43</v>
      </c>
      <c r="E3741">
        <v>0.5</v>
      </c>
      <c r="F3741">
        <v>33.450000000000003</v>
      </c>
      <c r="G3741">
        <v>32.450000000000003</v>
      </c>
    </row>
    <row r="3742" spans="1:7" x14ac:dyDescent="0.35">
      <c r="A3742" t="s">
        <v>27076</v>
      </c>
      <c r="B3742" t="s">
        <v>31198</v>
      </c>
      <c r="C3742">
        <v>4</v>
      </c>
      <c r="D3742">
        <v>43</v>
      </c>
      <c r="E3742">
        <v>0.5</v>
      </c>
      <c r="F3742">
        <v>33.450000000000003</v>
      </c>
      <c r="G3742">
        <v>31.78</v>
      </c>
    </row>
    <row r="3743" spans="1:7" x14ac:dyDescent="0.35">
      <c r="A3743" t="s">
        <v>27077</v>
      </c>
      <c r="B3743" t="s">
        <v>31199</v>
      </c>
      <c r="C3743">
        <v>12</v>
      </c>
      <c r="D3743">
        <v>45</v>
      </c>
      <c r="E3743">
        <v>0.35</v>
      </c>
      <c r="F3743">
        <v>7.55</v>
      </c>
      <c r="G3743">
        <v>7.32</v>
      </c>
    </row>
    <row r="3744" spans="1:7" x14ac:dyDescent="0.35">
      <c r="A3744" t="s">
        <v>27078</v>
      </c>
      <c r="B3744" t="s">
        <v>31200</v>
      </c>
      <c r="C3744">
        <v>6</v>
      </c>
      <c r="D3744">
        <v>45</v>
      </c>
      <c r="E3744">
        <v>0.7</v>
      </c>
      <c r="F3744">
        <v>11.95</v>
      </c>
      <c r="G3744">
        <v>11.59</v>
      </c>
    </row>
    <row r="3745" spans="1:7" x14ac:dyDescent="0.35">
      <c r="A3745" t="s">
        <v>27079</v>
      </c>
      <c r="B3745" t="s">
        <v>31201</v>
      </c>
      <c r="C3745">
        <v>6</v>
      </c>
      <c r="D3745">
        <v>47.5</v>
      </c>
      <c r="E3745">
        <v>0.7</v>
      </c>
      <c r="F3745">
        <v>15.95</v>
      </c>
      <c r="G3745">
        <v>15.47</v>
      </c>
    </row>
    <row r="3746" spans="1:7" x14ac:dyDescent="0.35">
      <c r="A3746" t="s">
        <v>27080</v>
      </c>
      <c r="B3746" t="s">
        <v>31202</v>
      </c>
      <c r="C3746">
        <v>12</v>
      </c>
      <c r="D3746">
        <v>45</v>
      </c>
      <c r="E3746">
        <v>0.35</v>
      </c>
      <c r="F3746">
        <v>4.95</v>
      </c>
      <c r="G3746">
        <v>4.8</v>
      </c>
    </row>
    <row r="3747" spans="1:7" x14ac:dyDescent="0.35">
      <c r="A3747" t="s">
        <v>27081</v>
      </c>
      <c r="B3747" t="s">
        <v>31203</v>
      </c>
      <c r="C3747">
        <v>6</v>
      </c>
      <c r="D3747">
        <v>12</v>
      </c>
      <c r="E3747">
        <v>0.75</v>
      </c>
      <c r="F3747">
        <v>25.45</v>
      </c>
      <c r="G3747">
        <v>24.69</v>
      </c>
    </row>
    <row r="3748" spans="1:7" x14ac:dyDescent="0.35">
      <c r="A3748" t="s">
        <v>27082</v>
      </c>
      <c r="B3748" t="s">
        <v>31204</v>
      </c>
      <c r="C3748">
        <v>6</v>
      </c>
      <c r="D3748">
        <v>47</v>
      </c>
      <c r="E3748">
        <v>0.5</v>
      </c>
      <c r="F3748">
        <v>23.95</v>
      </c>
      <c r="G3748">
        <v>23.23</v>
      </c>
    </row>
    <row r="3749" spans="1:7" x14ac:dyDescent="0.35">
      <c r="A3749" t="s">
        <v>27083</v>
      </c>
      <c r="B3749" t="s">
        <v>31205</v>
      </c>
      <c r="C3749">
        <v>6</v>
      </c>
      <c r="D3749">
        <v>43</v>
      </c>
      <c r="E3749">
        <v>0.5</v>
      </c>
      <c r="F3749">
        <v>28.45</v>
      </c>
      <c r="G3749">
        <v>27.03</v>
      </c>
    </row>
    <row r="3750" spans="1:7" x14ac:dyDescent="0.35">
      <c r="A3750" t="s">
        <v>27084</v>
      </c>
      <c r="B3750" t="s">
        <v>31206</v>
      </c>
      <c r="C3750">
        <v>6</v>
      </c>
      <c r="D3750">
        <v>15</v>
      </c>
      <c r="E3750">
        <v>0.5</v>
      </c>
      <c r="F3750">
        <v>6</v>
      </c>
      <c r="G3750">
        <v>6</v>
      </c>
    </row>
    <row r="3751" spans="1:7" x14ac:dyDescent="0.35">
      <c r="A3751" t="s">
        <v>27085</v>
      </c>
      <c r="B3751" t="s">
        <v>31207</v>
      </c>
      <c r="C3751">
        <v>6</v>
      </c>
      <c r="D3751">
        <v>15</v>
      </c>
      <c r="E3751">
        <v>1</v>
      </c>
      <c r="F3751">
        <v>10.25</v>
      </c>
      <c r="G3751">
        <v>9.94</v>
      </c>
    </row>
    <row r="3752" spans="1:7" x14ac:dyDescent="0.35">
      <c r="A3752" t="s">
        <v>27086</v>
      </c>
      <c r="B3752" t="s">
        <v>31208</v>
      </c>
      <c r="C3752">
        <v>6</v>
      </c>
      <c r="D3752">
        <v>40</v>
      </c>
      <c r="E3752">
        <v>0.5</v>
      </c>
      <c r="F3752">
        <v>17.850000000000001</v>
      </c>
      <c r="G3752">
        <v>17.309999999999999</v>
      </c>
    </row>
    <row r="3753" spans="1:7" x14ac:dyDescent="0.35">
      <c r="A3753" t="s">
        <v>27087</v>
      </c>
      <c r="B3753" t="s">
        <v>31209</v>
      </c>
      <c r="C3753">
        <v>6</v>
      </c>
      <c r="D3753">
        <v>42</v>
      </c>
      <c r="E3753">
        <v>0.7</v>
      </c>
      <c r="F3753">
        <v>25.15</v>
      </c>
      <c r="G3753">
        <v>23.89</v>
      </c>
    </row>
    <row r="3754" spans="1:7" x14ac:dyDescent="0.35">
      <c r="A3754" t="s">
        <v>27088</v>
      </c>
      <c r="B3754" t="s">
        <v>31210</v>
      </c>
      <c r="C3754">
        <v>6</v>
      </c>
      <c r="D3754">
        <v>46</v>
      </c>
      <c r="E3754">
        <v>0.7</v>
      </c>
      <c r="F3754">
        <v>22.25</v>
      </c>
      <c r="G3754">
        <v>21.58</v>
      </c>
    </row>
    <row r="3755" spans="1:7" x14ac:dyDescent="0.35">
      <c r="A3755" t="s">
        <v>27089</v>
      </c>
      <c r="B3755" t="s">
        <v>31211</v>
      </c>
      <c r="C3755">
        <v>6</v>
      </c>
      <c r="D3755">
        <v>42.5</v>
      </c>
      <c r="E3755">
        <v>0.7</v>
      </c>
      <c r="F3755">
        <v>18.25</v>
      </c>
      <c r="G3755">
        <v>18.25</v>
      </c>
    </row>
    <row r="3756" spans="1:7" x14ac:dyDescent="0.35">
      <c r="A3756" t="s">
        <v>27090</v>
      </c>
      <c r="B3756" t="s">
        <v>31212</v>
      </c>
      <c r="C3756">
        <v>96</v>
      </c>
      <c r="D3756">
        <v>46</v>
      </c>
      <c r="E3756">
        <v>0.05</v>
      </c>
      <c r="F3756">
        <v>3.15</v>
      </c>
      <c r="G3756">
        <v>3.06</v>
      </c>
    </row>
    <row r="3757" spans="1:7" x14ac:dyDescent="0.35">
      <c r="A3757" t="s">
        <v>27091</v>
      </c>
      <c r="B3757" t="s">
        <v>31213</v>
      </c>
      <c r="C3757">
        <v>6</v>
      </c>
      <c r="D3757">
        <v>46</v>
      </c>
      <c r="E3757">
        <v>0.7</v>
      </c>
      <c r="F3757">
        <v>14.85</v>
      </c>
      <c r="G3757">
        <v>14.85</v>
      </c>
    </row>
    <row r="3758" spans="1:7" x14ac:dyDescent="0.35">
      <c r="A3758" t="s">
        <v>27092</v>
      </c>
      <c r="B3758" t="s">
        <v>31214</v>
      </c>
      <c r="C3758">
        <v>12</v>
      </c>
      <c r="D3758">
        <v>46</v>
      </c>
      <c r="E3758">
        <v>1</v>
      </c>
      <c r="F3758">
        <v>18.95</v>
      </c>
      <c r="G3758">
        <v>18.38</v>
      </c>
    </row>
    <row r="3759" spans="1:7" x14ac:dyDescent="0.35">
      <c r="A3759" t="s">
        <v>27093</v>
      </c>
      <c r="B3759" t="s">
        <v>31215</v>
      </c>
      <c r="C3759">
        <v>4</v>
      </c>
      <c r="D3759">
        <v>46</v>
      </c>
      <c r="E3759">
        <v>0.7</v>
      </c>
      <c r="F3759">
        <v>18</v>
      </c>
      <c r="G3759">
        <v>18</v>
      </c>
    </row>
    <row r="3760" spans="1:7" x14ac:dyDescent="0.35">
      <c r="A3760" t="s">
        <v>27094</v>
      </c>
      <c r="B3760" t="s">
        <v>31216</v>
      </c>
      <c r="C3760">
        <v>6</v>
      </c>
      <c r="D3760">
        <v>37.5</v>
      </c>
      <c r="E3760">
        <v>0.7</v>
      </c>
      <c r="F3760">
        <v>8.5</v>
      </c>
      <c r="G3760">
        <v>8.5</v>
      </c>
    </row>
    <row r="3761" spans="1:7" x14ac:dyDescent="0.35">
      <c r="A3761" t="s">
        <v>27095</v>
      </c>
      <c r="B3761" t="s">
        <v>31217</v>
      </c>
      <c r="C3761">
        <v>6</v>
      </c>
      <c r="D3761">
        <v>37.5</v>
      </c>
      <c r="E3761">
        <v>0.7</v>
      </c>
      <c r="F3761">
        <v>9.65</v>
      </c>
      <c r="G3761">
        <v>9.36</v>
      </c>
    </row>
    <row r="3762" spans="1:7" x14ac:dyDescent="0.35">
      <c r="A3762" t="s">
        <v>27096</v>
      </c>
      <c r="B3762" t="s">
        <v>31218</v>
      </c>
      <c r="C3762">
        <v>6</v>
      </c>
      <c r="D3762">
        <v>37.5</v>
      </c>
      <c r="E3762">
        <v>0.7</v>
      </c>
      <c r="F3762">
        <v>9.65</v>
      </c>
      <c r="G3762">
        <v>9.36</v>
      </c>
    </row>
    <row r="3763" spans="1:7" x14ac:dyDescent="0.35">
      <c r="A3763" t="s">
        <v>27097</v>
      </c>
      <c r="B3763" t="s">
        <v>31219</v>
      </c>
      <c r="C3763">
        <v>6</v>
      </c>
      <c r="D3763">
        <v>40</v>
      </c>
      <c r="E3763">
        <v>0.5</v>
      </c>
      <c r="F3763">
        <v>10.45</v>
      </c>
      <c r="G3763">
        <v>10.14</v>
      </c>
    </row>
    <row r="3764" spans="1:7" x14ac:dyDescent="0.35">
      <c r="A3764" t="s">
        <v>27098</v>
      </c>
      <c r="B3764" t="s">
        <v>31220</v>
      </c>
      <c r="C3764">
        <v>6</v>
      </c>
      <c r="D3764">
        <v>43</v>
      </c>
      <c r="E3764">
        <v>0.7</v>
      </c>
      <c r="F3764">
        <v>25.25</v>
      </c>
      <c r="G3764">
        <v>24.49</v>
      </c>
    </row>
    <row r="3765" spans="1:7" x14ac:dyDescent="0.35">
      <c r="A3765" t="s">
        <v>27099</v>
      </c>
      <c r="B3765" t="s">
        <v>31221</v>
      </c>
      <c r="C3765">
        <v>6</v>
      </c>
      <c r="D3765">
        <v>40</v>
      </c>
      <c r="E3765">
        <v>0.7</v>
      </c>
      <c r="F3765">
        <v>21.85</v>
      </c>
      <c r="G3765">
        <v>21.19</v>
      </c>
    </row>
    <row r="3766" spans="1:7" x14ac:dyDescent="0.35">
      <c r="A3766" t="s">
        <v>27100</v>
      </c>
      <c r="B3766" t="s">
        <v>31222</v>
      </c>
      <c r="C3766">
        <v>6</v>
      </c>
      <c r="D3766">
        <v>40</v>
      </c>
      <c r="E3766">
        <v>0.7</v>
      </c>
      <c r="F3766">
        <v>16.5</v>
      </c>
      <c r="G3766">
        <v>16.5</v>
      </c>
    </row>
    <row r="3767" spans="1:7" x14ac:dyDescent="0.35">
      <c r="A3767" t="s">
        <v>27101</v>
      </c>
      <c r="B3767" t="s">
        <v>31223</v>
      </c>
      <c r="C3767">
        <v>6</v>
      </c>
      <c r="D3767">
        <v>40</v>
      </c>
      <c r="E3767">
        <v>0.7</v>
      </c>
      <c r="F3767">
        <v>23.85</v>
      </c>
      <c r="G3767">
        <v>23.13</v>
      </c>
    </row>
    <row r="3768" spans="1:7" x14ac:dyDescent="0.35">
      <c r="A3768" t="s">
        <v>27102</v>
      </c>
      <c r="B3768" t="s">
        <v>31224</v>
      </c>
      <c r="C3768">
        <v>6</v>
      </c>
      <c r="D3768">
        <v>40</v>
      </c>
      <c r="E3768">
        <v>0.7</v>
      </c>
      <c r="F3768">
        <v>23.85</v>
      </c>
      <c r="G3768">
        <v>23.13</v>
      </c>
    </row>
    <row r="3769" spans="1:7" x14ac:dyDescent="0.35">
      <c r="A3769" t="s">
        <v>27103</v>
      </c>
      <c r="B3769" t="s">
        <v>31225</v>
      </c>
      <c r="C3769">
        <v>6</v>
      </c>
      <c r="D3769">
        <v>42</v>
      </c>
      <c r="E3769">
        <v>0.5</v>
      </c>
      <c r="F3769">
        <v>21.85</v>
      </c>
      <c r="G3769">
        <v>21.19</v>
      </c>
    </row>
    <row r="3770" spans="1:7" x14ac:dyDescent="0.35">
      <c r="A3770" t="s">
        <v>27104</v>
      </c>
      <c r="B3770" t="s">
        <v>31226</v>
      </c>
      <c r="C3770">
        <v>6</v>
      </c>
      <c r="D3770">
        <v>46</v>
      </c>
      <c r="E3770">
        <v>0.7</v>
      </c>
      <c r="F3770">
        <v>29.75</v>
      </c>
      <c r="G3770">
        <v>28.86</v>
      </c>
    </row>
    <row r="3771" spans="1:7" x14ac:dyDescent="0.35">
      <c r="A3771" t="s">
        <v>27105</v>
      </c>
      <c r="B3771" t="s">
        <v>31227</v>
      </c>
      <c r="C3771">
        <v>3</v>
      </c>
      <c r="D3771">
        <v>46</v>
      </c>
      <c r="E3771">
        <v>0.7</v>
      </c>
      <c r="F3771">
        <v>1170.05</v>
      </c>
      <c r="G3771">
        <v>1134.95</v>
      </c>
    </row>
    <row r="3772" spans="1:7" x14ac:dyDescent="0.35">
      <c r="A3772" t="s">
        <v>27106</v>
      </c>
      <c r="B3772" t="s">
        <v>31228</v>
      </c>
      <c r="C3772">
        <v>6</v>
      </c>
      <c r="D3772">
        <v>40</v>
      </c>
      <c r="E3772">
        <v>1</v>
      </c>
      <c r="F3772">
        <v>8.4499999999999993</v>
      </c>
      <c r="G3772">
        <v>8.1999999999999993</v>
      </c>
    </row>
    <row r="3773" spans="1:7" x14ac:dyDescent="0.35">
      <c r="A3773" t="s">
        <v>27107</v>
      </c>
      <c r="B3773" t="s">
        <v>31229</v>
      </c>
      <c r="C3773">
        <v>6</v>
      </c>
      <c r="D3773">
        <v>46</v>
      </c>
      <c r="E3773">
        <v>0.7</v>
      </c>
      <c r="F3773">
        <v>29.95</v>
      </c>
      <c r="G3773">
        <v>29.05</v>
      </c>
    </row>
    <row r="3774" spans="1:7" x14ac:dyDescent="0.35">
      <c r="A3774" t="s">
        <v>27108</v>
      </c>
      <c r="B3774" t="s">
        <v>31230</v>
      </c>
      <c r="C3774">
        <v>6</v>
      </c>
      <c r="D3774">
        <v>40</v>
      </c>
      <c r="E3774">
        <v>0.7</v>
      </c>
      <c r="F3774">
        <v>10.55</v>
      </c>
      <c r="G3774">
        <v>10.23</v>
      </c>
    </row>
    <row r="3775" spans="1:7" x14ac:dyDescent="0.35">
      <c r="A3775" t="s">
        <v>27109</v>
      </c>
      <c r="B3775" t="s">
        <v>31231</v>
      </c>
      <c r="C3775">
        <v>6</v>
      </c>
      <c r="D3775">
        <v>30</v>
      </c>
      <c r="E3775">
        <v>1</v>
      </c>
      <c r="F3775">
        <v>10.45</v>
      </c>
      <c r="G3775">
        <v>10.14</v>
      </c>
    </row>
    <row r="3776" spans="1:7" x14ac:dyDescent="0.35">
      <c r="A3776" t="s">
        <v>27110</v>
      </c>
      <c r="B3776" t="s">
        <v>31232</v>
      </c>
      <c r="C3776">
        <v>12</v>
      </c>
      <c r="D3776">
        <v>45</v>
      </c>
      <c r="E3776">
        <v>0.7</v>
      </c>
      <c r="F3776">
        <v>15.35</v>
      </c>
      <c r="G3776">
        <v>14.89</v>
      </c>
    </row>
    <row r="3777" spans="1:7" x14ac:dyDescent="0.35">
      <c r="A3777" t="s">
        <v>27111</v>
      </c>
      <c r="B3777" t="s">
        <v>31233</v>
      </c>
      <c r="C3777">
        <v>6</v>
      </c>
      <c r="D3777">
        <v>45</v>
      </c>
      <c r="E3777">
        <v>0.7</v>
      </c>
      <c r="F3777">
        <v>15.15</v>
      </c>
      <c r="G3777">
        <v>14.7</v>
      </c>
    </row>
    <row r="3778" spans="1:7" x14ac:dyDescent="0.35">
      <c r="A3778" t="s">
        <v>27112</v>
      </c>
      <c r="B3778" t="s">
        <v>31234</v>
      </c>
      <c r="C3778">
        <v>6</v>
      </c>
      <c r="D3778">
        <v>45</v>
      </c>
      <c r="E3778">
        <v>0.7</v>
      </c>
      <c r="F3778">
        <v>15.15</v>
      </c>
      <c r="G3778">
        <v>14.7</v>
      </c>
    </row>
    <row r="3779" spans="1:7" x14ac:dyDescent="0.35">
      <c r="A3779" t="s">
        <v>27113</v>
      </c>
      <c r="B3779" t="s">
        <v>31235</v>
      </c>
      <c r="C3779">
        <v>6</v>
      </c>
      <c r="D3779">
        <v>47</v>
      </c>
      <c r="E3779">
        <v>0.7</v>
      </c>
      <c r="F3779">
        <v>18.649999999999999</v>
      </c>
      <c r="G3779">
        <v>18.09</v>
      </c>
    </row>
    <row r="3780" spans="1:7" x14ac:dyDescent="0.35">
      <c r="A3780" t="s">
        <v>27114</v>
      </c>
      <c r="B3780" t="s">
        <v>31236</v>
      </c>
      <c r="C3780">
        <v>1</v>
      </c>
      <c r="D3780">
        <v>46.2</v>
      </c>
      <c r="E3780">
        <v>4.5</v>
      </c>
      <c r="F3780">
        <v>92.45</v>
      </c>
      <c r="G3780">
        <v>89.68</v>
      </c>
    </row>
    <row r="3781" spans="1:7" x14ac:dyDescent="0.35">
      <c r="A3781" t="s">
        <v>27115</v>
      </c>
      <c r="B3781" t="s">
        <v>31237</v>
      </c>
      <c r="C3781">
        <v>6</v>
      </c>
      <c r="D3781">
        <v>46</v>
      </c>
      <c r="E3781">
        <v>0.7</v>
      </c>
      <c r="F3781">
        <v>23.55</v>
      </c>
      <c r="G3781">
        <v>22.84</v>
      </c>
    </row>
    <row r="3782" spans="1:7" x14ac:dyDescent="0.35">
      <c r="A3782" t="s">
        <v>27116</v>
      </c>
      <c r="B3782" t="s">
        <v>31238</v>
      </c>
      <c r="C3782">
        <v>6</v>
      </c>
      <c r="D3782">
        <v>48</v>
      </c>
      <c r="E3782">
        <v>1</v>
      </c>
      <c r="F3782">
        <v>19.649999999999999</v>
      </c>
      <c r="G3782">
        <v>18.670000000000002</v>
      </c>
    </row>
    <row r="3783" spans="1:7" x14ac:dyDescent="0.35">
      <c r="A3783" t="s">
        <v>27117</v>
      </c>
      <c r="B3783" t="s">
        <v>31239</v>
      </c>
      <c r="C3783">
        <v>6</v>
      </c>
      <c r="D3783">
        <v>58.6</v>
      </c>
      <c r="E3783">
        <v>0.7</v>
      </c>
      <c r="F3783">
        <v>24.25</v>
      </c>
      <c r="G3783">
        <v>23.52</v>
      </c>
    </row>
    <row r="3784" spans="1:7" x14ac:dyDescent="0.35">
      <c r="A3784" t="s">
        <v>27118</v>
      </c>
      <c r="B3784" t="s">
        <v>31240</v>
      </c>
      <c r="C3784">
        <v>6</v>
      </c>
      <c r="D3784">
        <v>48</v>
      </c>
      <c r="E3784">
        <v>0.7</v>
      </c>
      <c r="F3784">
        <v>30.45</v>
      </c>
      <c r="G3784">
        <v>29.54</v>
      </c>
    </row>
    <row r="3785" spans="1:7" x14ac:dyDescent="0.35">
      <c r="A3785" t="s">
        <v>27119</v>
      </c>
      <c r="B3785" t="s">
        <v>31241</v>
      </c>
      <c r="C3785">
        <v>6</v>
      </c>
      <c r="D3785">
        <v>48</v>
      </c>
      <c r="E3785">
        <v>0.7</v>
      </c>
      <c r="F3785">
        <v>36.75</v>
      </c>
      <c r="G3785">
        <v>35.65</v>
      </c>
    </row>
    <row r="3786" spans="1:7" x14ac:dyDescent="0.35">
      <c r="A3786" t="s">
        <v>27120</v>
      </c>
      <c r="B3786" t="s">
        <v>31242</v>
      </c>
      <c r="C3786">
        <v>6</v>
      </c>
      <c r="D3786">
        <v>48</v>
      </c>
      <c r="E3786">
        <v>0.7</v>
      </c>
      <c r="F3786">
        <v>36.75</v>
      </c>
      <c r="G3786">
        <v>35.65</v>
      </c>
    </row>
    <row r="3787" spans="1:7" x14ac:dyDescent="0.35">
      <c r="A3787" t="s">
        <v>27121</v>
      </c>
      <c r="B3787" t="s">
        <v>31243</v>
      </c>
      <c r="C3787">
        <v>6</v>
      </c>
      <c r="D3787">
        <v>48</v>
      </c>
      <c r="E3787">
        <v>0.7</v>
      </c>
      <c r="F3787">
        <v>38.450000000000003</v>
      </c>
      <c r="G3787">
        <v>37.299999999999997</v>
      </c>
    </row>
    <row r="3788" spans="1:7" x14ac:dyDescent="0.35">
      <c r="A3788" t="s">
        <v>27122</v>
      </c>
      <c r="B3788" t="s">
        <v>31244</v>
      </c>
      <c r="C3788">
        <v>6</v>
      </c>
      <c r="D3788">
        <v>48</v>
      </c>
      <c r="E3788">
        <v>0.7</v>
      </c>
      <c r="F3788">
        <v>35.75</v>
      </c>
      <c r="G3788">
        <v>34.68</v>
      </c>
    </row>
    <row r="3789" spans="1:7" x14ac:dyDescent="0.35">
      <c r="A3789" t="s">
        <v>27123</v>
      </c>
      <c r="B3789" t="s">
        <v>31245</v>
      </c>
      <c r="C3789">
        <v>6</v>
      </c>
      <c r="D3789">
        <v>43</v>
      </c>
      <c r="E3789">
        <v>0.7</v>
      </c>
      <c r="F3789">
        <v>13.5</v>
      </c>
      <c r="G3789">
        <v>13.5</v>
      </c>
    </row>
    <row r="3790" spans="1:7" x14ac:dyDescent="0.35">
      <c r="A3790" t="s">
        <v>27124</v>
      </c>
      <c r="B3790" t="s">
        <v>31246</v>
      </c>
      <c r="C3790">
        <v>6</v>
      </c>
      <c r="D3790">
        <v>43</v>
      </c>
      <c r="E3790">
        <v>0.7</v>
      </c>
      <c r="F3790">
        <v>25.75</v>
      </c>
      <c r="G3790">
        <v>24.98</v>
      </c>
    </row>
    <row r="3791" spans="1:7" x14ac:dyDescent="0.35">
      <c r="A3791" t="s">
        <v>27125</v>
      </c>
      <c r="B3791" t="s">
        <v>31247</v>
      </c>
      <c r="C3791">
        <v>6</v>
      </c>
      <c r="D3791">
        <v>46.2</v>
      </c>
      <c r="E3791">
        <v>0.7</v>
      </c>
      <c r="F3791">
        <v>22.5</v>
      </c>
      <c r="G3791">
        <v>22.5</v>
      </c>
    </row>
    <row r="3792" spans="1:7" x14ac:dyDescent="0.35">
      <c r="A3792" t="s">
        <v>27126</v>
      </c>
      <c r="B3792" t="s">
        <v>31248</v>
      </c>
      <c r="C3792">
        <v>6</v>
      </c>
      <c r="D3792">
        <v>46.2</v>
      </c>
      <c r="E3792">
        <v>0.7</v>
      </c>
      <c r="F3792">
        <v>32.85</v>
      </c>
      <c r="G3792">
        <v>31.86</v>
      </c>
    </row>
    <row r="3793" spans="1:7" x14ac:dyDescent="0.35">
      <c r="A3793" t="s">
        <v>27127</v>
      </c>
      <c r="B3793" t="s">
        <v>31249</v>
      </c>
      <c r="C3793">
        <v>6</v>
      </c>
      <c r="D3793">
        <v>46.2</v>
      </c>
      <c r="E3793">
        <v>0.7</v>
      </c>
      <c r="F3793">
        <v>34.15</v>
      </c>
      <c r="G3793">
        <v>33.130000000000003</v>
      </c>
    </row>
    <row r="3794" spans="1:7" x14ac:dyDescent="0.35">
      <c r="A3794" t="s">
        <v>27128</v>
      </c>
      <c r="B3794" t="s">
        <v>31250</v>
      </c>
      <c r="C3794">
        <v>6</v>
      </c>
      <c r="D3794">
        <v>41</v>
      </c>
      <c r="E3794">
        <v>0.7</v>
      </c>
      <c r="F3794">
        <v>11</v>
      </c>
      <c r="G3794">
        <v>11</v>
      </c>
    </row>
    <row r="3795" spans="1:7" x14ac:dyDescent="0.35">
      <c r="A3795" t="s">
        <v>27129</v>
      </c>
      <c r="B3795" t="s">
        <v>31251</v>
      </c>
      <c r="C3795">
        <v>6</v>
      </c>
      <c r="D3795">
        <v>41</v>
      </c>
      <c r="E3795">
        <v>0.7</v>
      </c>
      <c r="F3795">
        <v>11</v>
      </c>
      <c r="G3795">
        <v>11</v>
      </c>
    </row>
    <row r="3796" spans="1:7" x14ac:dyDescent="0.35">
      <c r="A3796" t="s">
        <v>27130</v>
      </c>
      <c r="B3796" t="s">
        <v>31252</v>
      </c>
      <c r="C3796">
        <v>1</v>
      </c>
      <c r="D3796">
        <v>45</v>
      </c>
      <c r="E3796">
        <v>0.5</v>
      </c>
      <c r="F3796">
        <v>40</v>
      </c>
      <c r="G3796">
        <v>40</v>
      </c>
    </row>
    <row r="3797" spans="1:7" x14ac:dyDescent="0.35">
      <c r="A3797" t="s">
        <v>27131</v>
      </c>
      <c r="B3797" t="s">
        <v>31253</v>
      </c>
      <c r="C3797">
        <v>6</v>
      </c>
      <c r="D3797">
        <v>40</v>
      </c>
      <c r="E3797">
        <v>0.7</v>
      </c>
      <c r="F3797">
        <v>18.55</v>
      </c>
      <c r="G3797">
        <v>17.62</v>
      </c>
    </row>
    <row r="3798" spans="1:7" x14ac:dyDescent="0.35">
      <c r="A3798" t="s">
        <v>27132</v>
      </c>
      <c r="B3798" t="s">
        <v>31254</v>
      </c>
      <c r="C3798">
        <v>6</v>
      </c>
      <c r="D3798">
        <v>42</v>
      </c>
      <c r="E3798">
        <v>0.7</v>
      </c>
      <c r="F3798">
        <v>12.5</v>
      </c>
      <c r="G3798">
        <v>12.5</v>
      </c>
    </row>
    <row r="3799" spans="1:7" x14ac:dyDescent="0.35">
      <c r="A3799" t="s">
        <v>27133</v>
      </c>
      <c r="B3799" t="s">
        <v>31255</v>
      </c>
      <c r="C3799">
        <v>6</v>
      </c>
      <c r="D3799">
        <v>37.5</v>
      </c>
      <c r="E3799">
        <v>0.7</v>
      </c>
      <c r="F3799">
        <v>11.5</v>
      </c>
      <c r="G3799">
        <v>11.5</v>
      </c>
    </row>
    <row r="3800" spans="1:7" x14ac:dyDescent="0.35">
      <c r="A3800" t="s">
        <v>27134</v>
      </c>
      <c r="B3800" t="s">
        <v>31256</v>
      </c>
      <c r="C3800">
        <v>6</v>
      </c>
      <c r="D3800">
        <v>43</v>
      </c>
      <c r="E3800">
        <v>0.7</v>
      </c>
      <c r="F3800">
        <v>42</v>
      </c>
      <c r="G3800">
        <v>42</v>
      </c>
    </row>
    <row r="3801" spans="1:7" x14ac:dyDescent="0.35">
      <c r="A3801" t="s">
        <v>27135</v>
      </c>
      <c r="B3801" t="s">
        <v>31257</v>
      </c>
      <c r="C3801">
        <v>6</v>
      </c>
      <c r="D3801">
        <v>46.6</v>
      </c>
      <c r="E3801">
        <v>0.7</v>
      </c>
      <c r="F3801">
        <v>23.05</v>
      </c>
      <c r="G3801">
        <v>22.36</v>
      </c>
    </row>
    <row r="3802" spans="1:7" x14ac:dyDescent="0.35">
      <c r="A3802" t="s">
        <v>27136</v>
      </c>
      <c r="B3802" t="s">
        <v>31258</v>
      </c>
      <c r="C3802">
        <v>6</v>
      </c>
      <c r="D3802">
        <v>43</v>
      </c>
      <c r="E3802">
        <v>0.7</v>
      </c>
      <c r="F3802">
        <v>23.45</v>
      </c>
      <c r="G3802">
        <v>22.75</v>
      </c>
    </row>
    <row r="3803" spans="1:7" x14ac:dyDescent="0.35">
      <c r="A3803" t="s">
        <v>27137</v>
      </c>
      <c r="B3803" t="s">
        <v>31259</v>
      </c>
      <c r="C3803">
        <v>6</v>
      </c>
      <c r="D3803">
        <v>43</v>
      </c>
      <c r="E3803">
        <v>0.7</v>
      </c>
      <c r="F3803">
        <v>23.65</v>
      </c>
      <c r="G3803">
        <v>22.94</v>
      </c>
    </row>
    <row r="3804" spans="1:7" x14ac:dyDescent="0.35">
      <c r="A3804" t="s">
        <v>27138</v>
      </c>
      <c r="B3804" t="s">
        <v>31260</v>
      </c>
      <c r="C3804">
        <v>6</v>
      </c>
      <c r="D3804">
        <v>43</v>
      </c>
      <c r="E3804">
        <v>0.7</v>
      </c>
      <c r="F3804">
        <v>22.45</v>
      </c>
      <c r="G3804">
        <v>21.78</v>
      </c>
    </row>
    <row r="3805" spans="1:7" x14ac:dyDescent="0.35">
      <c r="A3805" t="s">
        <v>27139</v>
      </c>
      <c r="B3805" t="s">
        <v>31261</v>
      </c>
      <c r="C3805">
        <v>6</v>
      </c>
      <c r="D3805">
        <v>48</v>
      </c>
      <c r="E3805">
        <v>0.6</v>
      </c>
      <c r="F3805">
        <v>49.85</v>
      </c>
      <c r="G3805">
        <v>48.35</v>
      </c>
    </row>
    <row r="3806" spans="1:7" x14ac:dyDescent="0.35">
      <c r="A3806" t="s">
        <v>27140</v>
      </c>
      <c r="B3806" t="s">
        <v>31262</v>
      </c>
      <c r="C3806">
        <v>6</v>
      </c>
      <c r="D3806">
        <v>48</v>
      </c>
      <c r="E3806">
        <v>0.7</v>
      </c>
      <c r="F3806">
        <v>59</v>
      </c>
      <c r="G3806">
        <v>59</v>
      </c>
    </row>
    <row r="3807" spans="1:7" x14ac:dyDescent="0.35">
      <c r="A3807" t="s">
        <v>27141</v>
      </c>
      <c r="B3807" t="s">
        <v>31263</v>
      </c>
      <c r="C3807">
        <v>6</v>
      </c>
      <c r="D3807">
        <v>40</v>
      </c>
      <c r="E3807">
        <v>0.7</v>
      </c>
      <c r="F3807">
        <v>14.45</v>
      </c>
      <c r="G3807">
        <v>14.02</v>
      </c>
    </row>
    <row r="3808" spans="1:7" x14ac:dyDescent="0.35">
      <c r="A3808" t="s">
        <v>27142</v>
      </c>
      <c r="B3808" t="s">
        <v>31264</v>
      </c>
      <c r="C3808">
        <v>6</v>
      </c>
      <c r="D3808">
        <v>40</v>
      </c>
      <c r="E3808">
        <v>0.7</v>
      </c>
      <c r="F3808">
        <v>10.95</v>
      </c>
      <c r="G3808">
        <v>10.62</v>
      </c>
    </row>
    <row r="3809" spans="1:7" x14ac:dyDescent="0.35">
      <c r="A3809" t="s">
        <v>27143</v>
      </c>
      <c r="B3809" t="s">
        <v>31265</v>
      </c>
      <c r="C3809">
        <v>8</v>
      </c>
      <c r="D3809">
        <v>40</v>
      </c>
      <c r="E3809">
        <v>0.7</v>
      </c>
      <c r="F3809">
        <v>6.25</v>
      </c>
      <c r="G3809">
        <v>6.06</v>
      </c>
    </row>
    <row r="3810" spans="1:7" x14ac:dyDescent="0.35">
      <c r="A3810" t="s">
        <v>27144</v>
      </c>
      <c r="B3810" t="s">
        <v>31266</v>
      </c>
      <c r="C3810">
        <v>6</v>
      </c>
      <c r="D3810">
        <v>41</v>
      </c>
      <c r="E3810">
        <v>0.7</v>
      </c>
      <c r="F3810">
        <v>12.75</v>
      </c>
      <c r="G3810">
        <v>12.37</v>
      </c>
    </row>
    <row r="3811" spans="1:7" x14ac:dyDescent="0.35">
      <c r="A3811" t="s">
        <v>27145</v>
      </c>
      <c r="B3811" t="s">
        <v>31267</v>
      </c>
      <c r="C3811">
        <v>6</v>
      </c>
      <c r="D3811">
        <v>43</v>
      </c>
      <c r="E3811">
        <v>0.7</v>
      </c>
      <c r="F3811">
        <v>20.55</v>
      </c>
      <c r="G3811">
        <v>19.52</v>
      </c>
    </row>
    <row r="3812" spans="1:7" x14ac:dyDescent="0.35">
      <c r="A3812" t="s">
        <v>27146</v>
      </c>
      <c r="B3812" t="s">
        <v>31268</v>
      </c>
      <c r="C3812">
        <v>6</v>
      </c>
      <c r="D3812">
        <v>43</v>
      </c>
      <c r="E3812">
        <v>0.7</v>
      </c>
      <c r="F3812">
        <v>21.95</v>
      </c>
      <c r="G3812">
        <v>21.29</v>
      </c>
    </row>
    <row r="3813" spans="1:7" x14ac:dyDescent="0.35">
      <c r="A3813" t="s">
        <v>27147</v>
      </c>
      <c r="B3813" t="s">
        <v>31269</v>
      </c>
      <c r="C3813">
        <v>6</v>
      </c>
      <c r="D3813">
        <v>48</v>
      </c>
      <c r="E3813">
        <v>0.7</v>
      </c>
      <c r="F3813">
        <v>23</v>
      </c>
      <c r="G3813">
        <v>23</v>
      </c>
    </row>
    <row r="3814" spans="1:7" x14ac:dyDescent="0.35">
      <c r="A3814" t="s">
        <v>27148</v>
      </c>
      <c r="B3814" t="s">
        <v>31270</v>
      </c>
      <c r="C3814">
        <v>6</v>
      </c>
      <c r="D3814">
        <v>47</v>
      </c>
      <c r="E3814">
        <v>0.5</v>
      </c>
      <c r="F3814">
        <v>16.45</v>
      </c>
      <c r="G3814">
        <v>15.96</v>
      </c>
    </row>
    <row r="3815" spans="1:7" x14ac:dyDescent="0.35">
      <c r="A3815" t="s">
        <v>27149</v>
      </c>
      <c r="B3815" t="s">
        <v>31271</v>
      </c>
      <c r="C3815">
        <v>6</v>
      </c>
      <c r="D3815">
        <v>27</v>
      </c>
      <c r="E3815">
        <v>0.5</v>
      </c>
      <c r="F3815">
        <v>19.55</v>
      </c>
      <c r="G3815">
        <v>18.96</v>
      </c>
    </row>
    <row r="3816" spans="1:7" x14ac:dyDescent="0.35">
      <c r="A3816" t="s">
        <v>27150</v>
      </c>
      <c r="B3816" t="s">
        <v>31272</v>
      </c>
      <c r="C3816">
        <v>6</v>
      </c>
      <c r="D3816">
        <v>40</v>
      </c>
      <c r="E3816">
        <v>0.7</v>
      </c>
      <c r="F3816">
        <v>15.75</v>
      </c>
      <c r="G3816">
        <v>15.28</v>
      </c>
    </row>
    <row r="3817" spans="1:7" x14ac:dyDescent="0.35">
      <c r="A3817" t="s">
        <v>27151</v>
      </c>
      <c r="B3817" t="s">
        <v>31273</v>
      </c>
      <c r="C3817">
        <v>12</v>
      </c>
      <c r="D3817">
        <v>43</v>
      </c>
      <c r="E3817">
        <v>0.5</v>
      </c>
      <c r="F3817">
        <v>13</v>
      </c>
      <c r="G3817">
        <v>13</v>
      </c>
    </row>
    <row r="3818" spans="1:7" x14ac:dyDescent="0.35">
      <c r="A3818" t="s">
        <v>27152</v>
      </c>
      <c r="B3818" t="s">
        <v>31274</v>
      </c>
      <c r="C3818">
        <v>6</v>
      </c>
      <c r="D3818">
        <v>43</v>
      </c>
      <c r="E3818">
        <v>0.7</v>
      </c>
      <c r="F3818">
        <v>18.45</v>
      </c>
      <c r="G3818">
        <v>17.899999999999999</v>
      </c>
    </row>
    <row r="3819" spans="1:7" x14ac:dyDescent="0.35">
      <c r="A3819" t="s">
        <v>27153</v>
      </c>
      <c r="B3819" t="s">
        <v>31275</v>
      </c>
      <c r="C3819">
        <v>12</v>
      </c>
      <c r="D3819">
        <v>43</v>
      </c>
      <c r="E3819">
        <v>0.5</v>
      </c>
      <c r="F3819">
        <v>18.45</v>
      </c>
      <c r="G3819">
        <v>17.899999999999999</v>
      </c>
    </row>
    <row r="3820" spans="1:7" x14ac:dyDescent="0.35">
      <c r="A3820" t="s">
        <v>27154</v>
      </c>
      <c r="B3820" t="s">
        <v>31276</v>
      </c>
      <c r="C3820">
        <v>6</v>
      </c>
      <c r="D3820">
        <v>46</v>
      </c>
      <c r="E3820">
        <v>0.7</v>
      </c>
      <c r="F3820">
        <v>19.75</v>
      </c>
      <c r="G3820">
        <v>19.16</v>
      </c>
    </row>
    <row r="3821" spans="1:7" x14ac:dyDescent="0.35">
      <c r="A3821" t="s">
        <v>27155</v>
      </c>
      <c r="B3821" t="s">
        <v>31277</v>
      </c>
      <c r="C3821">
        <v>6</v>
      </c>
      <c r="D3821">
        <v>43</v>
      </c>
      <c r="E3821">
        <v>0.7</v>
      </c>
      <c r="F3821">
        <v>18.75</v>
      </c>
      <c r="G3821">
        <v>18.190000000000001</v>
      </c>
    </row>
    <row r="3822" spans="1:7" x14ac:dyDescent="0.35">
      <c r="A3822" t="s">
        <v>27156</v>
      </c>
      <c r="B3822" t="s">
        <v>31278</v>
      </c>
      <c r="C3822">
        <v>6</v>
      </c>
      <c r="D3822">
        <v>48</v>
      </c>
      <c r="E3822">
        <v>0.7</v>
      </c>
      <c r="F3822">
        <v>19.75</v>
      </c>
      <c r="G3822">
        <v>19.16</v>
      </c>
    </row>
    <row r="3823" spans="1:7" x14ac:dyDescent="0.35">
      <c r="A3823" t="s">
        <v>27157</v>
      </c>
      <c r="B3823" t="s">
        <v>31279</v>
      </c>
      <c r="C3823">
        <v>6</v>
      </c>
      <c r="D3823">
        <v>20</v>
      </c>
      <c r="E3823">
        <v>0.7</v>
      </c>
      <c r="F3823">
        <v>10.85</v>
      </c>
      <c r="G3823">
        <v>10.52</v>
      </c>
    </row>
    <row r="3824" spans="1:7" x14ac:dyDescent="0.35">
      <c r="A3824" t="s">
        <v>27158</v>
      </c>
      <c r="B3824" t="s">
        <v>31280</v>
      </c>
      <c r="C3824">
        <v>6</v>
      </c>
      <c r="D3824">
        <v>40</v>
      </c>
      <c r="E3824">
        <v>0.7</v>
      </c>
      <c r="F3824">
        <v>13.15</v>
      </c>
      <c r="G3824">
        <v>12.76</v>
      </c>
    </row>
    <row r="3825" spans="1:7" x14ac:dyDescent="0.35">
      <c r="A3825" t="s">
        <v>27159</v>
      </c>
      <c r="B3825" t="s">
        <v>31281</v>
      </c>
      <c r="C3825">
        <v>6</v>
      </c>
      <c r="D3825">
        <v>37.5</v>
      </c>
      <c r="E3825">
        <v>0.7</v>
      </c>
      <c r="F3825">
        <v>7.75</v>
      </c>
      <c r="G3825">
        <v>7.52</v>
      </c>
    </row>
    <row r="3826" spans="1:7" x14ac:dyDescent="0.35">
      <c r="A3826" t="s">
        <v>27160</v>
      </c>
      <c r="B3826" t="s">
        <v>31282</v>
      </c>
      <c r="C3826">
        <v>6</v>
      </c>
      <c r="D3826">
        <v>35</v>
      </c>
      <c r="E3826">
        <v>0.5</v>
      </c>
      <c r="F3826">
        <v>6.95</v>
      </c>
      <c r="G3826">
        <v>6.74</v>
      </c>
    </row>
    <row r="3827" spans="1:7" x14ac:dyDescent="0.35">
      <c r="A3827" t="s">
        <v>27161</v>
      </c>
      <c r="B3827" t="s">
        <v>31283</v>
      </c>
      <c r="C3827">
        <v>6</v>
      </c>
      <c r="D3827">
        <v>43</v>
      </c>
      <c r="E3827">
        <v>0.7</v>
      </c>
      <c r="F3827">
        <v>19.649999999999999</v>
      </c>
      <c r="G3827">
        <v>19.059999999999999</v>
      </c>
    </row>
    <row r="3828" spans="1:7" x14ac:dyDescent="0.35">
      <c r="A3828" t="s">
        <v>27162</v>
      </c>
      <c r="B3828" t="s">
        <v>31284</v>
      </c>
      <c r="C3828">
        <v>6</v>
      </c>
      <c r="D3828">
        <v>42</v>
      </c>
      <c r="E3828">
        <v>0.7</v>
      </c>
      <c r="F3828">
        <v>11</v>
      </c>
      <c r="G3828">
        <v>11</v>
      </c>
    </row>
    <row r="3829" spans="1:7" x14ac:dyDescent="0.35">
      <c r="A3829" t="s">
        <v>27163</v>
      </c>
      <c r="B3829" t="s">
        <v>31285</v>
      </c>
      <c r="C3829">
        <v>6</v>
      </c>
      <c r="D3829">
        <v>42</v>
      </c>
      <c r="E3829">
        <v>1</v>
      </c>
      <c r="F3829">
        <v>14.95</v>
      </c>
      <c r="G3829">
        <v>14.5</v>
      </c>
    </row>
    <row r="3830" spans="1:7" x14ac:dyDescent="0.35">
      <c r="A3830" t="s">
        <v>27164</v>
      </c>
      <c r="B3830" t="s">
        <v>31286</v>
      </c>
      <c r="C3830">
        <v>6</v>
      </c>
      <c r="D3830">
        <v>40</v>
      </c>
      <c r="E3830">
        <v>0.7</v>
      </c>
      <c r="F3830">
        <v>9.4499999999999993</v>
      </c>
      <c r="G3830">
        <v>9.17</v>
      </c>
    </row>
    <row r="3831" spans="1:7" x14ac:dyDescent="0.35">
      <c r="A3831" t="s">
        <v>27165</v>
      </c>
      <c r="B3831" t="s">
        <v>31287</v>
      </c>
      <c r="C3831">
        <v>6</v>
      </c>
      <c r="D3831">
        <v>40</v>
      </c>
      <c r="E3831">
        <v>0.7</v>
      </c>
      <c r="F3831">
        <v>11.95</v>
      </c>
      <c r="G3831">
        <v>11.59</v>
      </c>
    </row>
    <row r="3832" spans="1:7" x14ac:dyDescent="0.35">
      <c r="A3832" t="s">
        <v>27166</v>
      </c>
      <c r="B3832" t="s">
        <v>31288</v>
      </c>
      <c r="C3832">
        <v>6</v>
      </c>
      <c r="D3832">
        <v>37.5</v>
      </c>
      <c r="E3832">
        <v>1</v>
      </c>
      <c r="F3832">
        <v>6.65</v>
      </c>
      <c r="G3832">
        <v>6.45</v>
      </c>
    </row>
    <row r="3833" spans="1:7" x14ac:dyDescent="0.35">
      <c r="A3833" t="s">
        <v>27167</v>
      </c>
      <c r="B3833" t="s">
        <v>31289</v>
      </c>
      <c r="C3833">
        <v>6</v>
      </c>
      <c r="D3833">
        <v>42</v>
      </c>
      <c r="E3833">
        <v>1</v>
      </c>
      <c r="F3833">
        <v>7.25</v>
      </c>
      <c r="G3833">
        <v>7.03</v>
      </c>
    </row>
    <row r="3834" spans="1:7" x14ac:dyDescent="0.35">
      <c r="A3834" t="s">
        <v>27168</v>
      </c>
      <c r="B3834" t="s">
        <v>31290</v>
      </c>
      <c r="C3834">
        <v>120</v>
      </c>
      <c r="D3834">
        <v>20</v>
      </c>
      <c r="E3834">
        <v>0.05</v>
      </c>
      <c r="F3834">
        <v>1.95</v>
      </c>
      <c r="G3834">
        <v>1.89</v>
      </c>
    </row>
    <row r="3835" spans="1:7" x14ac:dyDescent="0.35">
      <c r="A3835" t="s">
        <v>27169</v>
      </c>
      <c r="B3835" t="s">
        <v>31291</v>
      </c>
      <c r="C3835">
        <v>6</v>
      </c>
      <c r="D3835">
        <v>17</v>
      </c>
      <c r="E3835">
        <v>0.7</v>
      </c>
      <c r="F3835">
        <v>9</v>
      </c>
      <c r="G3835">
        <v>9</v>
      </c>
    </row>
    <row r="3836" spans="1:7" x14ac:dyDescent="0.35">
      <c r="A3836" t="s">
        <v>27170</v>
      </c>
      <c r="B3836" t="s">
        <v>31292</v>
      </c>
      <c r="C3836">
        <v>6</v>
      </c>
      <c r="D3836">
        <v>40</v>
      </c>
      <c r="E3836">
        <v>0.7</v>
      </c>
      <c r="F3836">
        <v>10.95</v>
      </c>
      <c r="G3836">
        <v>10.62</v>
      </c>
    </row>
    <row r="3837" spans="1:7" x14ac:dyDescent="0.35">
      <c r="A3837" t="s">
        <v>27171</v>
      </c>
      <c r="B3837" t="s">
        <v>31293</v>
      </c>
      <c r="C3837">
        <v>12</v>
      </c>
      <c r="D3837">
        <v>50</v>
      </c>
      <c r="E3837">
        <v>0.7</v>
      </c>
      <c r="F3837">
        <v>7.25</v>
      </c>
      <c r="G3837">
        <v>7.03</v>
      </c>
    </row>
    <row r="3838" spans="1:7" x14ac:dyDescent="0.35">
      <c r="A3838" t="s">
        <v>27172</v>
      </c>
      <c r="B3838" t="s">
        <v>31294</v>
      </c>
      <c r="C3838">
        <v>6</v>
      </c>
      <c r="D3838">
        <v>54.4</v>
      </c>
      <c r="E3838">
        <v>0.7</v>
      </c>
      <c r="F3838">
        <v>37.15</v>
      </c>
      <c r="G3838">
        <v>35.29</v>
      </c>
    </row>
    <row r="3839" spans="1:7" x14ac:dyDescent="0.35">
      <c r="A3839" t="s">
        <v>27173</v>
      </c>
      <c r="B3839" t="s">
        <v>31295</v>
      </c>
      <c r="C3839">
        <v>3</v>
      </c>
      <c r="D3839">
        <v>46.8</v>
      </c>
      <c r="E3839">
        <v>0.7</v>
      </c>
      <c r="F3839">
        <v>115.85</v>
      </c>
      <c r="G3839">
        <v>112.37</v>
      </c>
    </row>
    <row r="3840" spans="1:7" x14ac:dyDescent="0.35">
      <c r="A3840" t="s">
        <v>27174</v>
      </c>
      <c r="B3840" t="s">
        <v>31296</v>
      </c>
      <c r="C3840">
        <v>6</v>
      </c>
      <c r="D3840">
        <v>48</v>
      </c>
      <c r="E3840">
        <v>1</v>
      </c>
      <c r="F3840">
        <v>21.25</v>
      </c>
      <c r="G3840">
        <v>20.61</v>
      </c>
    </row>
    <row r="3841" spans="1:7" x14ac:dyDescent="0.35">
      <c r="A3841" t="s">
        <v>27175</v>
      </c>
      <c r="B3841" t="s">
        <v>31297</v>
      </c>
      <c r="C3841">
        <v>1</v>
      </c>
      <c r="D3841">
        <v>46.8</v>
      </c>
      <c r="E3841">
        <v>4.5</v>
      </c>
      <c r="F3841">
        <v>126.05</v>
      </c>
      <c r="G3841">
        <v>122.27</v>
      </c>
    </row>
    <row r="3842" spans="1:7" x14ac:dyDescent="0.35">
      <c r="A3842" t="s">
        <v>27176</v>
      </c>
      <c r="B3842" t="s">
        <v>31298</v>
      </c>
      <c r="C3842">
        <v>3</v>
      </c>
      <c r="D3842">
        <v>46.8</v>
      </c>
      <c r="E3842">
        <v>0.7</v>
      </c>
      <c r="F3842">
        <v>59</v>
      </c>
      <c r="G3842">
        <v>59</v>
      </c>
    </row>
    <row r="3843" spans="1:7" x14ac:dyDescent="0.35">
      <c r="A3843" t="s">
        <v>27177</v>
      </c>
      <c r="B3843" t="s">
        <v>31299</v>
      </c>
      <c r="C3843">
        <v>6</v>
      </c>
      <c r="D3843">
        <v>46.8</v>
      </c>
      <c r="E3843">
        <v>0.7</v>
      </c>
      <c r="F3843">
        <v>18.95</v>
      </c>
      <c r="G3843">
        <v>18.95</v>
      </c>
    </row>
    <row r="3844" spans="1:7" x14ac:dyDescent="0.35">
      <c r="A3844" t="s">
        <v>27178</v>
      </c>
      <c r="B3844" t="s">
        <v>31300</v>
      </c>
      <c r="C3844">
        <v>6</v>
      </c>
      <c r="D3844">
        <v>54.9</v>
      </c>
      <c r="E3844">
        <v>0.7</v>
      </c>
      <c r="F3844">
        <v>35.25</v>
      </c>
      <c r="G3844">
        <v>34.19</v>
      </c>
    </row>
    <row r="3845" spans="1:7" x14ac:dyDescent="0.35">
      <c r="A3845" t="s">
        <v>27179</v>
      </c>
      <c r="B3845" t="s">
        <v>31301</v>
      </c>
      <c r="C3845">
        <v>6</v>
      </c>
      <c r="D3845">
        <v>50</v>
      </c>
      <c r="E3845">
        <v>0.7</v>
      </c>
      <c r="F3845">
        <v>47.15</v>
      </c>
      <c r="G3845">
        <v>45.74</v>
      </c>
    </row>
    <row r="3846" spans="1:7" x14ac:dyDescent="0.35">
      <c r="A3846" t="s">
        <v>27180</v>
      </c>
      <c r="B3846" t="s">
        <v>31302</v>
      </c>
      <c r="C3846">
        <v>6</v>
      </c>
      <c r="D3846">
        <v>35</v>
      </c>
      <c r="E3846">
        <v>0.7</v>
      </c>
      <c r="F3846">
        <v>9.25</v>
      </c>
      <c r="G3846">
        <v>8.9700000000000006</v>
      </c>
    </row>
    <row r="3847" spans="1:7" x14ac:dyDescent="0.35">
      <c r="A3847" t="s">
        <v>27181</v>
      </c>
      <c r="B3847" t="s">
        <v>31303</v>
      </c>
      <c r="C3847">
        <v>12</v>
      </c>
      <c r="D3847">
        <v>40</v>
      </c>
      <c r="E3847">
        <v>1</v>
      </c>
      <c r="F3847">
        <v>10.15</v>
      </c>
      <c r="G3847">
        <v>9.85</v>
      </c>
    </row>
    <row r="3848" spans="1:7" x14ac:dyDescent="0.35">
      <c r="A3848" t="s">
        <v>27182</v>
      </c>
      <c r="B3848" t="s">
        <v>31304</v>
      </c>
      <c r="C3848">
        <v>6</v>
      </c>
      <c r="D3848">
        <v>46.3</v>
      </c>
      <c r="E3848">
        <v>0.7</v>
      </c>
      <c r="F3848">
        <v>24.25</v>
      </c>
      <c r="G3848">
        <v>23.52</v>
      </c>
    </row>
    <row r="3849" spans="1:7" x14ac:dyDescent="0.35">
      <c r="A3849" t="s">
        <v>27183</v>
      </c>
      <c r="B3849" t="s">
        <v>31305</v>
      </c>
      <c r="C3849">
        <v>6</v>
      </c>
      <c r="D3849">
        <v>46.3</v>
      </c>
      <c r="E3849">
        <v>0.7</v>
      </c>
      <c r="F3849">
        <v>115.85</v>
      </c>
      <c r="G3849">
        <v>112.37</v>
      </c>
    </row>
    <row r="3850" spans="1:7" x14ac:dyDescent="0.35">
      <c r="A3850" t="s">
        <v>27184</v>
      </c>
      <c r="B3850" t="s">
        <v>31306</v>
      </c>
      <c r="C3850">
        <v>6</v>
      </c>
      <c r="D3850">
        <v>46.3</v>
      </c>
      <c r="E3850">
        <v>0.7</v>
      </c>
      <c r="F3850">
        <v>115</v>
      </c>
      <c r="G3850">
        <v>115</v>
      </c>
    </row>
    <row r="3851" spans="1:7" x14ac:dyDescent="0.35">
      <c r="A3851" t="s">
        <v>27185</v>
      </c>
      <c r="B3851" t="s">
        <v>31307</v>
      </c>
      <c r="C3851">
        <v>6</v>
      </c>
      <c r="D3851">
        <v>46.3</v>
      </c>
      <c r="E3851">
        <v>0.7</v>
      </c>
      <c r="F3851">
        <v>255.85</v>
      </c>
      <c r="G3851">
        <v>248.17</v>
      </c>
    </row>
    <row r="3852" spans="1:7" x14ac:dyDescent="0.35">
      <c r="A3852" t="s">
        <v>27186</v>
      </c>
      <c r="B3852" t="s">
        <v>31308</v>
      </c>
      <c r="C3852">
        <v>6</v>
      </c>
      <c r="D3852">
        <v>46.3</v>
      </c>
      <c r="E3852">
        <v>0.7</v>
      </c>
      <c r="F3852">
        <v>233.15</v>
      </c>
      <c r="G3852">
        <v>221.49</v>
      </c>
    </row>
    <row r="3853" spans="1:7" x14ac:dyDescent="0.35">
      <c r="A3853" t="s">
        <v>27187</v>
      </c>
      <c r="B3853" t="s">
        <v>31309</v>
      </c>
      <c r="C3853">
        <v>6</v>
      </c>
      <c r="D3853">
        <v>48.1</v>
      </c>
      <c r="E3853">
        <v>0.7</v>
      </c>
      <c r="F3853">
        <v>244.95</v>
      </c>
      <c r="G3853">
        <v>237.6</v>
      </c>
    </row>
    <row r="3854" spans="1:7" x14ac:dyDescent="0.35">
      <c r="A3854" t="s">
        <v>27188</v>
      </c>
      <c r="B3854" t="s">
        <v>31310</v>
      </c>
      <c r="C3854">
        <v>6</v>
      </c>
      <c r="D3854">
        <v>40</v>
      </c>
      <c r="E3854">
        <v>0.7</v>
      </c>
      <c r="F3854">
        <v>39.85</v>
      </c>
      <c r="G3854">
        <v>39.85</v>
      </c>
    </row>
    <row r="3855" spans="1:7" x14ac:dyDescent="0.35">
      <c r="A3855" t="s">
        <v>27189</v>
      </c>
      <c r="B3855" t="s">
        <v>31311</v>
      </c>
      <c r="C3855">
        <v>6</v>
      </c>
      <c r="D3855">
        <v>40</v>
      </c>
      <c r="E3855">
        <v>0.7</v>
      </c>
      <c r="F3855">
        <v>22.85</v>
      </c>
      <c r="G3855">
        <v>22.85</v>
      </c>
    </row>
    <row r="3856" spans="1:7" x14ac:dyDescent="0.35">
      <c r="A3856" t="s">
        <v>27190</v>
      </c>
      <c r="B3856" t="s">
        <v>31312</v>
      </c>
      <c r="C3856">
        <v>6</v>
      </c>
      <c r="D3856">
        <v>43</v>
      </c>
      <c r="E3856">
        <v>0.7</v>
      </c>
      <c r="F3856">
        <v>33</v>
      </c>
      <c r="G3856">
        <v>33</v>
      </c>
    </row>
    <row r="3857" spans="1:7" x14ac:dyDescent="0.35">
      <c r="A3857" t="s">
        <v>27191</v>
      </c>
      <c r="B3857" t="s">
        <v>31313</v>
      </c>
      <c r="C3857">
        <v>6</v>
      </c>
      <c r="D3857">
        <v>43</v>
      </c>
      <c r="E3857">
        <v>0.7</v>
      </c>
      <c r="F3857">
        <v>15.85</v>
      </c>
      <c r="G3857">
        <v>15.85</v>
      </c>
    </row>
    <row r="3858" spans="1:7" x14ac:dyDescent="0.35">
      <c r="A3858" t="s">
        <v>27192</v>
      </c>
      <c r="B3858" t="s">
        <v>31314</v>
      </c>
      <c r="C3858">
        <v>6</v>
      </c>
      <c r="D3858">
        <v>47</v>
      </c>
      <c r="E3858">
        <v>0.7</v>
      </c>
      <c r="F3858">
        <v>15</v>
      </c>
      <c r="G3858">
        <v>15</v>
      </c>
    </row>
    <row r="3859" spans="1:7" x14ac:dyDescent="0.35">
      <c r="A3859" t="s">
        <v>27193</v>
      </c>
      <c r="B3859" t="s">
        <v>31315</v>
      </c>
      <c r="C3859">
        <v>6</v>
      </c>
      <c r="D3859">
        <v>40</v>
      </c>
      <c r="E3859">
        <v>0.5</v>
      </c>
      <c r="F3859">
        <v>17</v>
      </c>
      <c r="G3859">
        <v>17</v>
      </c>
    </row>
    <row r="3860" spans="1:7" x14ac:dyDescent="0.35">
      <c r="A3860" t="s">
        <v>27194</v>
      </c>
      <c r="B3860" t="s">
        <v>31316</v>
      </c>
      <c r="C3860">
        <v>6</v>
      </c>
      <c r="D3860">
        <v>40</v>
      </c>
      <c r="E3860">
        <v>0.5</v>
      </c>
      <c r="F3860">
        <v>16.5</v>
      </c>
      <c r="G3860">
        <v>16.5</v>
      </c>
    </row>
    <row r="3861" spans="1:7" x14ac:dyDescent="0.35">
      <c r="A3861" t="s">
        <v>27195</v>
      </c>
      <c r="B3861" t="s">
        <v>31317</v>
      </c>
      <c r="C3861">
        <v>6</v>
      </c>
      <c r="D3861">
        <v>50</v>
      </c>
      <c r="E3861">
        <v>0.5</v>
      </c>
      <c r="F3861">
        <v>24</v>
      </c>
      <c r="G3861">
        <v>24</v>
      </c>
    </row>
    <row r="3862" spans="1:7" x14ac:dyDescent="0.35">
      <c r="A3862" t="s">
        <v>27196</v>
      </c>
      <c r="B3862" t="s">
        <v>31318</v>
      </c>
      <c r="C3862">
        <v>6</v>
      </c>
      <c r="D3862">
        <v>50</v>
      </c>
      <c r="E3862">
        <v>0.5</v>
      </c>
      <c r="F3862">
        <v>28.55</v>
      </c>
      <c r="G3862">
        <v>27.69</v>
      </c>
    </row>
    <row r="3863" spans="1:7" x14ac:dyDescent="0.35">
      <c r="A3863" t="s">
        <v>27197</v>
      </c>
      <c r="B3863" t="s">
        <v>31319</v>
      </c>
      <c r="C3863">
        <v>6</v>
      </c>
      <c r="D3863">
        <v>40</v>
      </c>
      <c r="E3863">
        <v>0.5</v>
      </c>
      <c r="F3863">
        <v>21</v>
      </c>
      <c r="G3863">
        <v>21</v>
      </c>
    </row>
    <row r="3864" spans="1:7" x14ac:dyDescent="0.35">
      <c r="A3864" t="s">
        <v>27198</v>
      </c>
      <c r="B3864" t="s">
        <v>31320</v>
      </c>
      <c r="C3864">
        <v>6</v>
      </c>
      <c r="D3864">
        <v>40</v>
      </c>
      <c r="E3864">
        <v>0.7</v>
      </c>
      <c r="F3864">
        <v>25.85</v>
      </c>
      <c r="G3864">
        <v>24.56</v>
      </c>
    </row>
    <row r="3865" spans="1:7" x14ac:dyDescent="0.35">
      <c r="A3865" t="s">
        <v>27199</v>
      </c>
      <c r="B3865" t="s">
        <v>31321</v>
      </c>
      <c r="C3865">
        <v>6</v>
      </c>
      <c r="D3865">
        <v>43</v>
      </c>
      <c r="E3865">
        <v>0.7</v>
      </c>
      <c r="F3865">
        <v>16</v>
      </c>
      <c r="G3865">
        <v>16</v>
      </c>
    </row>
    <row r="3866" spans="1:7" x14ac:dyDescent="0.35">
      <c r="A3866" t="s">
        <v>27200</v>
      </c>
      <c r="B3866" t="s">
        <v>31322</v>
      </c>
      <c r="C3866">
        <v>6</v>
      </c>
      <c r="D3866">
        <v>40</v>
      </c>
      <c r="E3866">
        <v>0.7</v>
      </c>
      <c r="F3866">
        <v>16</v>
      </c>
      <c r="G3866">
        <v>16</v>
      </c>
    </row>
    <row r="3867" spans="1:7" x14ac:dyDescent="0.35">
      <c r="A3867" t="s">
        <v>27201</v>
      </c>
      <c r="B3867" t="s">
        <v>31323</v>
      </c>
      <c r="C3867">
        <v>6</v>
      </c>
      <c r="D3867">
        <v>46</v>
      </c>
      <c r="E3867">
        <v>0.7</v>
      </c>
      <c r="F3867">
        <v>38.450000000000003</v>
      </c>
      <c r="G3867">
        <v>37.299999999999997</v>
      </c>
    </row>
    <row r="3868" spans="1:7" x14ac:dyDescent="0.35">
      <c r="A3868" t="s">
        <v>27202</v>
      </c>
      <c r="B3868" t="s">
        <v>31324</v>
      </c>
      <c r="C3868">
        <v>6</v>
      </c>
      <c r="D3868">
        <v>46</v>
      </c>
      <c r="E3868">
        <v>0.7</v>
      </c>
      <c r="F3868">
        <v>45.45</v>
      </c>
      <c r="G3868">
        <v>44.09</v>
      </c>
    </row>
    <row r="3869" spans="1:7" x14ac:dyDescent="0.35">
      <c r="A3869" t="s">
        <v>27203</v>
      </c>
      <c r="B3869" t="s">
        <v>31325</v>
      </c>
      <c r="C3869">
        <v>6</v>
      </c>
      <c r="D3869">
        <v>46</v>
      </c>
      <c r="E3869">
        <v>0.7</v>
      </c>
      <c r="F3869">
        <v>62.95</v>
      </c>
      <c r="G3869">
        <v>61.06</v>
      </c>
    </row>
    <row r="3870" spans="1:7" x14ac:dyDescent="0.35">
      <c r="A3870" t="s">
        <v>27204</v>
      </c>
      <c r="B3870" t="s">
        <v>31326</v>
      </c>
      <c r="C3870">
        <v>6</v>
      </c>
      <c r="D3870">
        <v>46</v>
      </c>
      <c r="E3870">
        <v>0.7</v>
      </c>
      <c r="F3870">
        <v>19.95</v>
      </c>
      <c r="G3870">
        <v>19.350000000000001</v>
      </c>
    </row>
    <row r="3871" spans="1:7" x14ac:dyDescent="0.35">
      <c r="A3871" t="s">
        <v>27205</v>
      </c>
      <c r="B3871" t="s">
        <v>31327</v>
      </c>
      <c r="C3871">
        <v>6</v>
      </c>
      <c r="D3871">
        <v>46</v>
      </c>
      <c r="E3871">
        <v>0.7</v>
      </c>
      <c r="F3871">
        <v>36.75</v>
      </c>
      <c r="G3871">
        <v>35.65</v>
      </c>
    </row>
    <row r="3872" spans="1:7" x14ac:dyDescent="0.35">
      <c r="A3872" t="s">
        <v>27206</v>
      </c>
      <c r="B3872" t="s">
        <v>31328</v>
      </c>
      <c r="C3872">
        <v>6</v>
      </c>
      <c r="D3872">
        <v>46</v>
      </c>
      <c r="E3872">
        <v>0.7</v>
      </c>
      <c r="F3872">
        <v>19.850000000000001</v>
      </c>
      <c r="G3872">
        <v>19.25</v>
      </c>
    </row>
    <row r="3873" spans="1:7" x14ac:dyDescent="0.35">
      <c r="A3873" t="s">
        <v>27207</v>
      </c>
      <c r="B3873" t="s">
        <v>31329</v>
      </c>
      <c r="C3873">
        <v>4</v>
      </c>
      <c r="D3873">
        <v>46</v>
      </c>
      <c r="E3873">
        <v>0.7</v>
      </c>
      <c r="F3873">
        <v>134.85</v>
      </c>
      <c r="G3873">
        <v>130.80000000000001</v>
      </c>
    </row>
    <row r="3874" spans="1:7" x14ac:dyDescent="0.35">
      <c r="A3874" t="s">
        <v>27208</v>
      </c>
      <c r="B3874" t="s">
        <v>31330</v>
      </c>
      <c r="C3874">
        <v>6</v>
      </c>
      <c r="D3874">
        <v>43</v>
      </c>
      <c r="E3874">
        <v>0.7</v>
      </c>
      <c r="F3874">
        <v>18.649999999999999</v>
      </c>
      <c r="G3874">
        <v>18.09</v>
      </c>
    </row>
    <row r="3875" spans="1:7" x14ac:dyDescent="0.35">
      <c r="A3875" t="s">
        <v>27209</v>
      </c>
      <c r="B3875" t="s">
        <v>31331</v>
      </c>
      <c r="C3875">
        <v>30</v>
      </c>
      <c r="D3875">
        <v>40</v>
      </c>
      <c r="E3875">
        <v>0.15</v>
      </c>
      <c r="F3875">
        <v>13</v>
      </c>
      <c r="G3875">
        <v>13</v>
      </c>
    </row>
    <row r="3876" spans="1:7" x14ac:dyDescent="0.35">
      <c r="A3876" t="s">
        <v>27210</v>
      </c>
      <c r="B3876" t="s">
        <v>31332</v>
      </c>
      <c r="C3876">
        <v>6</v>
      </c>
      <c r="D3876">
        <v>40</v>
      </c>
      <c r="E3876">
        <v>0.7</v>
      </c>
      <c r="F3876">
        <v>17.45</v>
      </c>
      <c r="G3876">
        <v>17.45</v>
      </c>
    </row>
    <row r="3877" spans="1:7" x14ac:dyDescent="0.35">
      <c r="A3877" t="s">
        <v>27211</v>
      </c>
      <c r="B3877" t="s">
        <v>31333</v>
      </c>
      <c r="C3877">
        <v>4</v>
      </c>
      <c r="D3877">
        <v>40</v>
      </c>
      <c r="E3877">
        <v>0.7</v>
      </c>
      <c r="F3877">
        <v>72.849999999999994</v>
      </c>
      <c r="G3877">
        <v>70.66</v>
      </c>
    </row>
    <row r="3878" spans="1:7" x14ac:dyDescent="0.35">
      <c r="A3878" t="s">
        <v>27212</v>
      </c>
      <c r="B3878" t="s">
        <v>31334</v>
      </c>
      <c r="C3878">
        <v>6</v>
      </c>
      <c r="D3878">
        <v>43</v>
      </c>
      <c r="E3878">
        <v>0.7</v>
      </c>
      <c r="F3878">
        <v>47.85</v>
      </c>
      <c r="G3878">
        <v>46.41</v>
      </c>
    </row>
    <row r="3879" spans="1:7" x14ac:dyDescent="0.35">
      <c r="A3879" t="s">
        <v>27213</v>
      </c>
      <c r="B3879" t="s">
        <v>31335</v>
      </c>
      <c r="C3879">
        <v>6</v>
      </c>
      <c r="D3879">
        <v>40</v>
      </c>
      <c r="E3879">
        <v>0.7</v>
      </c>
      <c r="F3879">
        <v>23.95</v>
      </c>
      <c r="G3879">
        <v>23.23</v>
      </c>
    </row>
    <row r="3880" spans="1:7" x14ac:dyDescent="0.35">
      <c r="A3880" t="s">
        <v>27214</v>
      </c>
      <c r="B3880" t="s">
        <v>31336</v>
      </c>
      <c r="C3880">
        <v>6</v>
      </c>
      <c r="D3880">
        <v>40</v>
      </c>
      <c r="E3880">
        <v>0.7</v>
      </c>
      <c r="F3880">
        <v>16.5</v>
      </c>
      <c r="G3880">
        <v>16.5</v>
      </c>
    </row>
    <row r="3881" spans="1:7" x14ac:dyDescent="0.35">
      <c r="A3881" t="s">
        <v>27215</v>
      </c>
      <c r="B3881" t="s">
        <v>31337</v>
      </c>
      <c r="C3881">
        <v>6</v>
      </c>
      <c r="D3881">
        <v>40</v>
      </c>
      <c r="E3881">
        <v>1</v>
      </c>
      <c r="F3881">
        <v>18.5</v>
      </c>
      <c r="G3881">
        <v>18.5</v>
      </c>
    </row>
    <row r="3882" spans="1:7" x14ac:dyDescent="0.35">
      <c r="A3882" t="s">
        <v>27216</v>
      </c>
      <c r="B3882" t="s">
        <v>31338</v>
      </c>
      <c r="C3882">
        <v>6</v>
      </c>
      <c r="D3882">
        <v>40</v>
      </c>
      <c r="E3882">
        <v>1</v>
      </c>
      <c r="F3882">
        <v>18</v>
      </c>
      <c r="G3882">
        <v>18</v>
      </c>
    </row>
    <row r="3883" spans="1:7" x14ac:dyDescent="0.35">
      <c r="A3883" t="s">
        <v>27217</v>
      </c>
      <c r="B3883" t="s">
        <v>31339</v>
      </c>
      <c r="C3883">
        <v>6</v>
      </c>
      <c r="D3883">
        <v>52</v>
      </c>
      <c r="E3883">
        <v>0.7</v>
      </c>
      <c r="F3883">
        <v>21.85</v>
      </c>
      <c r="G3883">
        <v>21.19</v>
      </c>
    </row>
    <row r="3884" spans="1:7" x14ac:dyDescent="0.35">
      <c r="A3884" t="s">
        <v>27218</v>
      </c>
      <c r="B3884" t="s">
        <v>31340</v>
      </c>
      <c r="C3884">
        <v>6</v>
      </c>
      <c r="D3884">
        <v>46</v>
      </c>
      <c r="E3884">
        <v>0.7</v>
      </c>
      <c r="F3884">
        <v>29.25</v>
      </c>
      <c r="G3884">
        <v>28.37</v>
      </c>
    </row>
    <row r="3885" spans="1:7" x14ac:dyDescent="0.35">
      <c r="A3885" t="s">
        <v>27219</v>
      </c>
      <c r="B3885" t="s">
        <v>31341</v>
      </c>
      <c r="C3885">
        <v>6</v>
      </c>
      <c r="D3885">
        <v>38</v>
      </c>
      <c r="E3885">
        <v>0.7</v>
      </c>
      <c r="F3885">
        <v>60.85</v>
      </c>
      <c r="G3885">
        <v>59.02</v>
      </c>
    </row>
    <row r="3886" spans="1:7" x14ac:dyDescent="0.35">
      <c r="A3886" t="s">
        <v>27220</v>
      </c>
      <c r="B3886" t="s">
        <v>31342</v>
      </c>
      <c r="C3886">
        <v>6</v>
      </c>
      <c r="D3886">
        <v>50</v>
      </c>
      <c r="E3886">
        <v>0.7</v>
      </c>
      <c r="F3886">
        <v>15.25</v>
      </c>
      <c r="G3886">
        <v>14.79</v>
      </c>
    </row>
    <row r="3887" spans="1:7" x14ac:dyDescent="0.35">
      <c r="A3887" t="s">
        <v>27221</v>
      </c>
      <c r="B3887" t="s">
        <v>31343</v>
      </c>
      <c r="C3887">
        <v>6</v>
      </c>
      <c r="D3887">
        <v>50</v>
      </c>
      <c r="E3887">
        <v>0.7</v>
      </c>
      <c r="F3887">
        <v>17.45</v>
      </c>
      <c r="G3887">
        <v>16.93</v>
      </c>
    </row>
    <row r="3888" spans="1:7" x14ac:dyDescent="0.35">
      <c r="A3888" t="s">
        <v>27222</v>
      </c>
      <c r="B3888" t="s">
        <v>31344</v>
      </c>
      <c r="C3888">
        <v>6</v>
      </c>
      <c r="D3888">
        <v>40</v>
      </c>
      <c r="E3888">
        <v>0.7</v>
      </c>
      <c r="F3888">
        <v>22.55</v>
      </c>
      <c r="G3888">
        <v>21.87</v>
      </c>
    </row>
    <row r="3889" spans="1:7" x14ac:dyDescent="0.35">
      <c r="A3889" t="s">
        <v>27223</v>
      </c>
      <c r="B3889" t="s">
        <v>31345</v>
      </c>
      <c r="C3889">
        <v>6</v>
      </c>
      <c r="D3889">
        <v>45</v>
      </c>
      <c r="E3889">
        <v>0.7</v>
      </c>
      <c r="F3889">
        <v>22.55</v>
      </c>
      <c r="G3889">
        <v>21.87</v>
      </c>
    </row>
    <row r="3890" spans="1:7" x14ac:dyDescent="0.35">
      <c r="A3890" t="s">
        <v>27224</v>
      </c>
      <c r="B3890" t="s">
        <v>31346</v>
      </c>
      <c r="C3890">
        <v>6</v>
      </c>
      <c r="D3890">
        <v>40</v>
      </c>
      <c r="E3890">
        <v>0.7</v>
      </c>
      <c r="F3890">
        <v>4</v>
      </c>
      <c r="G3890">
        <v>4</v>
      </c>
    </row>
    <row r="3891" spans="1:7" x14ac:dyDescent="0.35">
      <c r="A3891" t="s">
        <v>27225</v>
      </c>
      <c r="B3891" t="s">
        <v>31347</v>
      </c>
      <c r="C3891">
        <v>6</v>
      </c>
      <c r="D3891">
        <v>48</v>
      </c>
      <c r="E3891">
        <v>0.7</v>
      </c>
      <c r="F3891">
        <v>10</v>
      </c>
      <c r="G3891">
        <v>10</v>
      </c>
    </row>
    <row r="3892" spans="1:7" x14ac:dyDescent="0.35">
      <c r="A3892" t="s">
        <v>27226</v>
      </c>
      <c r="B3892" t="s">
        <v>31348</v>
      </c>
      <c r="C3892">
        <v>6</v>
      </c>
      <c r="D3892">
        <v>42</v>
      </c>
      <c r="E3892">
        <v>0.7</v>
      </c>
      <c r="F3892">
        <v>38.450000000000003</v>
      </c>
      <c r="G3892">
        <v>37.299999999999997</v>
      </c>
    </row>
    <row r="3893" spans="1:7" x14ac:dyDescent="0.35">
      <c r="A3893" t="s">
        <v>27227</v>
      </c>
      <c r="B3893" t="s">
        <v>31349</v>
      </c>
      <c r="C3893">
        <v>6</v>
      </c>
      <c r="D3893">
        <v>40</v>
      </c>
      <c r="E3893">
        <v>0.7</v>
      </c>
      <c r="F3893">
        <v>13.85</v>
      </c>
      <c r="G3893">
        <v>13.43</v>
      </c>
    </row>
    <row r="3894" spans="1:7" x14ac:dyDescent="0.35">
      <c r="A3894" t="s">
        <v>27228</v>
      </c>
      <c r="B3894" t="s">
        <v>31350</v>
      </c>
      <c r="C3894">
        <v>6</v>
      </c>
      <c r="D3894">
        <v>43</v>
      </c>
      <c r="E3894">
        <v>0.5</v>
      </c>
      <c r="F3894">
        <v>15</v>
      </c>
      <c r="G3894">
        <v>15</v>
      </c>
    </row>
    <row r="3895" spans="1:7" x14ac:dyDescent="0.35">
      <c r="A3895" t="s">
        <v>27229</v>
      </c>
      <c r="B3895" t="s">
        <v>31351</v>
      </c>
      <c r="C3895">
        <v>6</v>
      </c>
      <c r="D3895">
        <v>43</v>
      </c>
      <c r="E3895">
        <v>0.5</v>
      </c>
      <c r="F3895">
        <v>15</v>
      </c>
      <c r="G3895">
        <v>15</v>
      </c>
    </row>
    <row r="3896" spans="1:7" x14ac:dyDescent="0.35">
      <c r="A3896" t="s">
        <v>27230</v>
      </c>
      <c r="B3896" t="s">
        <v>31352</v>
      </c>
      <c r="C3896">
        <v>6</v>
      </c>
      <c r="D3896">
        <v>43</v>
      </c>
      <c r="E3896">
        <v>0.5</v>
      </c>
      <c r="F3896">
        <v>15</v>
      </c>
      <c r="G3896">
        <v>15</v>
      </c>
    </row>
    <row r="3897" spans="1:7" x14ac:dyDescent="0.35">
      <c r="A3897" t="s">
        <v>27231</v>
      </c>
      <c r="B3897" t="s">
        <v>31353</v>
      </c>
      <c r="C3897">
        <v>6</v>
      </c>
      <c r="D3897">
        <v>30</v>
      </c>
      <c r="E3897">
        <v>1</v>
      </c>
      <c r="F3897">
        <v>2.4500000000000002</v>
      </c>
      <c r="G3897">
        <v>2.38</v>
      </c>
    </row>
    <row r="3898" spans="1:7" x14ac:dyDescent="0.35">
      <c r="A3898" t="s">
        <v>27232</v>
      </c>
      <c r="B3898" t="s">
        <v>31354</v>
      </c>
      <c r="C3898">
        <v>6</v>
      </c>
      <c r="D3898">
        <v>42</v>
      </c>
      <c r="E3898">
        <v>0.7</v>
      </c>
      <c r="F3898">
        <v>66.650000000000006</v>
      </c>
      <c r="G3898">
        <v>64.650000000000006</v>
      </c>
    </row>
    <row r="3899" spans="1:7" x14ac:dyDescent="0.35">
      <c r="A3899" t="s">
        <v>27233</v>
      </c>
      <c r="B3899" t="s">
        <v>31355</v>
      </c>
      <c r="C3899">
        <v>6</v>
      </c>
      <c r="D3899">
        <v>55</v>
      </c>
      <c r="E3899">
        <v>0.7</v>
      </c>
      <c r="F3899">
        <v>13.45</v>
      </c>
      <c r="G3899">
        <v>13.05</v>
      </c>
    </row>
    <row r="3900" spans="1:7" x14ac:dyDescent="0.35">
      <c r="A3900" t="s">
        <v>27234</v>
      </c>
      <c r="B3900" t="s">
        <v>31356</v>
      </c>
      <c r="C3900">
        <v>6</v>
      </c>
      <c r="D3900">
        <v>43</v>
      </c>
      <c r="E3900">
        <v>0.7</v>
      </c>
      <c r="F3900">
        <v>13.95</v>
      </c>
      <c r="G3900">
        <v>13.53</v>
      </c>
    </row>
    <row r="3901" spans="1:7" x14ac:dyDescent="0.35">
      <c r="A3901" t="s">
        <v>27235</v>
      </c>
      <c r="B3901" t="s">
        <v>31357</v>
      </c>
      <c r="C3901">
        <v>6</v>
      </c>
      <c r="D3901">
        <v>40</v>
      </c>
      <c r="E3901">
        <v>0.7</v>
      </c>
      <c r="F3901">
        <v>7.85</v>
      </c>
      <c r="G3901">
        <v>7.85</v>
      </c>
    </row>
    <row r="3902" spans="1:7" x14ac:dyDescent="0.35">
      <c r="A3902" t="s">
        <v>27236</v>
      </c>
      <c r="B3902" t="s">
        <v>31358</v>
      </c>
      <c r="C3902">
        <v>6</v>
      </c>
      <c r="D3902">
        <v>40</v>
      </c>
      <c r="E3902">
        <v>0.7</v>
      </c>
      <c r="F3902">
        <v>7.15</v>
      </c>
      <c r="G3902">
        <v>7.15</v>
      </c>
    </row>
    <row r="3903" spans="1:7" x14ac:dyDescent="0.35">
      <c r="A3903" t="s">
        <v>27237</v>
      </c>
      <c r="B3903" t="s">
        <v>31359</v>
      </c>
      <c r="C3903">
        <v>6</v>
      </c>
      <c r="D3903">
        <v>54</v>
      </c>
      <c r="E3903">
        <v>0.7</v>
      </c>
      <c r="F3903">
        <v>25.15</v>
      </c>
      <c r="G3903">
        <v>24.4</v>
      </c>
    </row>
    <row r="3904" spans="1:7" x14ac:dyDescent="0.35">
      <c r="A3904" t="s">
        <v>27238</v>
      </c>
      <c r="B3904" t="s">
        <v>31360</v>
      </c>
      <c r="C3904">
        <v>6</v>
      </c>
      <c r="D3904">
        <v>42</v>
      </c>
      <c r="E3904">
        <v>0.7</v>
      </c>
      <c r="F3904">
        <v>25.95</v>
      </c>
      <c r="G3904">
        <v>25.17</v>
      </c>
    </row>
    <row r="3905" spans="1:7" x14ac:dyDescent="0.35">
      <c r="A3905" t="s">
        <v>27239</v>
      </c>
      <c r="B3905" t="s">
        <v>31361</v>
      </c>
      <c r="C3905">
        <v>3</v>
      </c>
      <c r="D3905">
        <v>40</v>
      </c>
      <c r="E3905">
        <v>0.7</v>
      </c>
      <c r="F3905">
        <v>23.5</v>
      </c>
      <c r="G3905">
        <v>23.5</v>
      </c>
    </row>
    <row r="3906" spans="1:7" x14ac:dyDescent="0.35">
      <c r="A3906" t="s">
        <v>27240</v>
      </c>
      <c r="B3906" t="s">
        <v>31362</v>
      </c>
      <c r="C3906">
        <v>6</v>
      </c>
      <c r="D3906">
        <v>40</v>
      </c>
      <c r="E3906">
        <v>0.7</v>
      </c>
      <c r="F3906">
        <v>23.85</v>
      </c>
      <c r="G3906">
        <v>23.13</v>
      </c>
    </row>
    <row r="3907" spans="1:7" x14ac:dyDescent="0.35">
      <c r="A3907" t="s">
        <v>27241</v>
      </c>
      <c r="B3907" t="s">
        <v>31363</v>
      </c>
      <c r="C3907">
        <v>6</v>
      </c>
      <c r="D3907">
        <v>20</v>
      </c>
      <c r="E3907">
        <v>0.7</v>
      </c>
      <c r="F3907">
        <v>5.75</v>
      </c>
      <c r="G3907">
        <v>5.58</v>
      </c>
    </row>
    <row r="3908" spans="1:7" x14ac:dyDescent="0.35">
      <c r="A3908" t="s">
        <v>27242</v>
      </c>
      <c r="B3908" t="s">
        <v>31364</v>
      </c>
      <c r="C3908">
        <v>6</v>
      </c>
      <c r="D3908">
        <v>17</v>
      </c>
      <c r="E3908">
        <v>0.7</v>
      </c>
      <c r="F3908">
        <v>5.25</v>
      </c>
      <c r="G3908">
        <v>5.09</v>
      </c>
    </row>
    <row r="3909" spans="1:7" x14ac:dyDescent="0.35">
      <c r="A3909" t="s">
        <v>27243</v>
      </c>
      <c r="B3909" t="s">
        <v>31365</v>
      </c>
      <c r="C3909">
        <v>6</v>
      </c>
      <c r="D3909">
        <v>17</v>
      </c>
      <c r="E3909">
        <v>0.7</v>
      </c>
      <c r="F3909">
        <v>5</v>
      </c>
      <c r="G3909">
        <v>5</v>
      </c>
    </row>
    <row r="3910" spans="1:7" x14ac:dyDescent="0.35">
      <c r="A3910" t="s">
        <v>27244</v>
      </c>
      <c r="B3910" t="s">
        <v>31366</v>
      </c>
      <c r="C3910">
        <v>6</v>
      </c>
      <c r="D3910">
        <v>40</v>
      </c>
      <c r="E3910">
        <v>0.7</v>
      </c>
      <c r="F3910">
        <v>19.45</v>
      </c>
      <c r="G3910">
        <v>18.87</v>
      </c>
    </row>
    <row r="3911" spans="1:7" x14ac:dyDescent="0.35">
      <c r="A3911" t="s">
        <v>27245</v>
      </c>
      <c r="B3911" t="s">
        <v>31367</v>
      </c>
      <c r="C3911">
        <v>6</v>
      </c>
      <c r="D3911">
        <v>40</v>
      </c>
      <c r="E3911">
        <v>0.7</v>
      </c>
      <c r="F3911">
        <v>18.75</v>
      </c>
      <c r="G3911">
        <v>18.190000000000001</v>
      </c>
    </row>
    <row r="3912" spans="1:7" x14ac:dyDescent="0.35">
      <c r="A3912" t="s">
        <v>27246</v>
      </c>
      <c r="B3912" t="s">
        <v>31368</v>
      </c>
      <c r="C3912">
        <v>6</v>
      </c>
      <c r="D3912">
        <v>40</v>
      </c>
      <c r="E3912">
        <v>0.7</v>
      </c>
      <c r="F3912">
        <v>29.95</v>
      </c>
      <c r="G3912">
        <v>29.05</v>
      </c>
    </row>
    <row r="3913" spans="1:7" x14ac:dyDescent="0.35">
      <c r="A3913" t="s">
        <v>27247</v>
      </c>
      <c r="B3913" t="s">
        <v>31369</v>
      </c>
      <c r="C3913">
        <v>6</v>
      </c>
      <c r="D3913">
        <v>41.3</v>
      </c>
      <c r="E3913">
        <v>0.7</v>
      </c>
      <c r="F3913">
        <v>22.85</v>
      </c>
      <c r="G3913">
        <v>22.85</v>
      </c>
    </row>
    <row r="3914" spans="1:7" x14ac:dyDescent="0.35">
      <c r="A3914" t="s">
        <v>27248</v>
      </c>
      <c r="B3914" t="s">
        <v>31370</v>
      </c>
      <c r="C3914">
        <v>6</v>
      </c>
      <c r="D3914">
        <v>41.3</v>
      </c>
      <c r="E3914">
        <v>0.7</v>
      </c>
      <c r="F3914">
        <v>51.25</v>
      </c>
      <c r="G3914">
        <v>49.71</v>
      </c>
    </row>
    <row r="3915" spans="1:7" x14ac:dyDescent="0.35">
      <c r="A3915" t="s">
        <v>27249</v>
      </c>
      <c r="B3915" t="s">
        <v>31371</v>
      </c>
      <c r="C3915">
        <v>6</v>
      </c>
      <c r="D3915">
        <v>40</v>
      </c>
      <c r="E3915">
        <v>0.7</v>
      </c>
      <c r="F3915">
        <v>7.45</v>
      </c>
      <c r="G3915">
        <v>7.23</v>
      </c>
    </row>
    <row r="3916" spans="1:7" x14ac:dyDescent="0.35">
      <c r="A3916" t="s">
        <v>27250</v>
      </c>
      <c r="B3916" t="s">
        <v>31372</v>
      </c>
      <c r="C3916">
        <v>6</v>
      </c>
      <c r="D3916">
        <v>40</v>
      </c>
      <c r="E3916">
        <v>1</v>
      </c>
      <c r="F3916">
        <v>9.75</v>
      </c>
      <c r="G3916">
        <v>9.4600000000000009</v>
      </c>
    </row>
    <row r="3917" spans="1:7" x14ac:dyDescent="0.35">
      <c r="A3917" t="s">
        <v>27251</v>
      </c>
      <c r="B3917" t="s">
        <v>31373</v>
      </c>
      <c r="C3917">
        <v>2</v>
      </c>
      <c r="D3917">
        <v>40</v>
      </c>
      <c r="E3917">
        <v>4.5</v>
      </c>
      <c r="F3917">
        <v>84.95</v>
      </c>
      <c r="G3917">
        <v>82.4</v>
      </c>
    </row>
    <row r="3918" spans="1:7" x14ac:dyDescent="0.35">
      <c r="A3918" t="s">
        <v>27252</v>
      </c>
      <c r="B3918" t="s">
        <v>31374</v>
      </c>
      <c r="C3918">
        <v>6</v>
      </c>
      <c r="D3918">
        <v>35</v>
      </c>
      <c r="E3918">
        <v>0.7</v>
      </c>
      <c r="F3918">
        <v>8.85</v>
      </c>
      <c r="G3918">
        <v>8.58</v>
      </c>
    </row>
    <row r="3919" spans="1:7" x14ac:dyDescent="0.35">
      <c r="A3919" t="s">
        <v>27253</v>
      </c>
      <c r="B3919" t="s">
        <v>31375</v>
      </c>
      <c r="C3919">
        <v>6</v>
      </c>
      <c r="D3919">
        <v>43</v>
      </c>
      <c r="E3919">
        <v>0.7</v>
      </c>
      <c r="F3919">
        <v>10.45</v>
      </c>
      <c r="G3919">
        <v>10.14</v>
      </c>
    </row>
    <row r="3920" spans="1:7" x14ac:dyDescent="0.35">
      <c r="A3920" t="s">
        <v>27254</v>
      </c>
      <c r="B3920" t="s">
        <v>31376</v>
      </c>
      <c r="C3920">
        <v>6</v>
      </c>
      <c r="D3920">
        <v>43</v>
      </c>
      <c r="E3920">
        <v>0.7</v>
      </c>
      <c r="F3920">
        <v>30.95</v>
      </c>
      <c r="G3920">
        <v>30.02</v>
      </c>
    </row>
    <row r="3921" spans="1:7" x14ac:dyDescent="0.35">
      <c r="A3921" t="s">
        <v>27255</v>
      </c>
      <c r="B3921" t="s">
        <v>31377</v>
      </c>
      <c r="C3921">
        <v>6</v>
      </c>
      <c r="D3921">
        <v>43</v>
      </c>
      <c r="E3921">
        <v>0.7</v>
      </c>
      <c r="F3921">
        <v>18.95</v>
      </c>
      <c r="G3921">
        <v>18.38</v>
      </c>
    </row>
    <row r="3922" spans="1:7" x14ac:dyDescent="0.35">
      <c r="A3922" t="s">
        <v>27256</v>
      </c>
      <c r="B3922" t="s">
        <v>31378</v>
      </c>
      <c r="C3922">
        <v>6</v>
      </c>
      <c r="D3922">
        <v>56.1</v>
      </c>
      <c r="E3922">
        <v>0.7</v>
      </c>
      <c r="F3922">
        <v>31.5</v>
      </c>
      <c r="G3922">
        <v>31.5</v>
      </c>
    </row>
    <row r="3923" spans="1:7" x14ac:dyDescent="0.35">
      <c r="A3923" t="s">
        <v>27257</v>
      </c>
      <c r="B3923" t="s">
        <v>31379</v>
      </c>
      <c r="C3923">
        <v>6</v>
      </c>
      <c r="D3923">
        <v>40</v>
      </c>
      <c r="E3923">
        <v>0.7</v>
      </c>
      <c r="F3923">
        <v>6.25</v>
      </c>
      <c r="G3923">
        <v>6.06</v>
      </c>
    </row>
    <row r="3924" spans="1:7" x14ac:dyDescent="0.35">
      <c r="A3924" t="s">
        <v>27258</v>
      </c>
      <c r="B3924" t="s">
        <v>31380</v>
      </c>
      <c r="C3924">
        <v>6</v>
      </c>
      <c r="D3924">
        <v>41.5</v>
      </c>
      <c r="E3924">
        <v>0.5</v>
      </c>
      <c r="F3924">
        <v>20.95</v>
      </c>
      <c r="G3924">
        <v>20.32</v>
      </c>
    </row>
    <row r="3925" spans="1:7" x14ac:dyDescent="0.35">
      <c r="A3925" t="s">
        <v>27259</v>
      </c>
      <c r="B3925" t="s">
        <v>31381</v>
      </c>
      <c r="C3925">
        <v>6</v>
      </c>
      <c r="D3925">
        <v>41.5</v>
      </c>
      <c r="E3925">
        <v>0.5</v>
      </c>
      <c r="F3925">
        <v>18.149999999999999</v>
      </c>
      <c r="G3925">
        <v>17.61</v>
      </c>
    </row>
    <row r="3926" spans="1:7" x14ac:dyDescent="0.35">
      <c r="A3926" t="s">
        <v>27260</v>
      </c>
      <c r="B3926" t="s">
        <v>31382</v>
      </c>
      <c r="C3926">
        <v>6</v>
      </c>
      <c r="D3926">
        <v>40</v>
      </c>
      <c r="E3926">
        <v>0.7</v>
      </c>
      <c r="F3926">
        <v>19.149999999999999</v>
      </c>
      <c r="G3926">
        <v>18.579999999999998</v>
      </c>
    </row>
    <row r="3927" spans="1:7" x14ac:dyDescent="0.35">
      <c r="A3927" t="s">
        <v>27261</v>
      </c>
      <c r="B3927" t="s">
        <v>31383</v>
      </c>
      <c r="C3927">
        <v>3</v>
      </c>
      <c r="D3927">
        <v>40</v>
      </c>
      <c r="E3927">
        <v>0.7</v>
      </c>
      <c r="F3927">
        <v>15.25</v>
      </c>
      <c r="G3927">
        <v>14.79</v>
      </c>
    </row>
    <row r="3928" spans="1:7" x14ac:dyDescent="0.35">
      <c r="A3928" t="s">
        <v>27262</v>
      </c>
      <c r="B3928" t="s">
        <v>31384</v>
      </c>
      <c r="C3928">
        <v>6</v>
      </c>
      <c r="D3928">
        <v>40</v>
      </c>
      <c r="E3928">
        <v>0.7</v>
      </c>
      <c r="F3928">
        <v>14.25</v>
      </c>
      <c r="G3928">
        <v>13.82</v>
      </c>
    </row>
    <row r="3929" spans="1:7" x14ac:dyDescent="0.35">
      <c r="A3929" t="s">
        <v>27263</v>
      </c>
      <c r="B3929" t="s">
        <v>31385</v>
      </c>
      <c r="C3929">
        <v>6</v>
      </c>
      <c r="D3929">
        <v>40</v>
      </c>
      <c r="E3929">
        <v>0.7</v>
      </c>
      <c r="F3929">
        <v>18.45</v>
      </c>
      <c r="G3929">
        <v>17.899999999999999</v>
      </c>
    </row>
    <row r="3930" spans="1:7" x14ac:dyDescent="0.35">
      <c r="A3930" t="s">
        <v>27264</v>
      </c>
      <c r="B3930" t="s">
        <v>31386</v>
      </c>
      <c r="C3930">
        <v>6</v>
      </c>
      <c r="D3930">
        <v>40</v>
      </c>
      <c r="E3930">
        <v>0.7</v>
      </c>
      <c r="F3930">
        <v>26.75</v>
      </c>
      <c r="G3930">
        <v>25.95</v>
      </c>
    </row>
    <row r="3931" spans="1:7" x14ac:dyDescent="0.35">
      <c r="A3931" t="s">
        <v>27265</v>
      </c>
      <c r="B3931" t="s">
        <v>31387</v>
      </c>
      <c r="C3931">
        <v>6</v>
      </c>
      <c r="D3931">
        <v>38</v>
      </c>
      <c r="E3931">
        <v>0.7</v>
      </c>
      <c r="F3931">
        <v>11.55</v>
      </c>
      <c r="G3931">
        <v>10.97</v>
      </c>
    </row>
    <row r="3932" spans="1:7" x14ac:dyDescent="0.35">
      <c r="A3932" t="s">
        <v>27266</v>
      </c>
      <c r="B3932" t="s">
        <v>31388</v>
      </c>
      <c r="C3932">
        <v>6</v>
      </c>
      <c r="D3932">
        <v>41</v>
      </c>
      <c r="E3932">
        <v>0.7</v>
      </c>
      <c r="F3932">
        <v>23.05</v>
      </c>
      <c r="G3932">
        <v>21.9</v>
      </c>
    </row>
    <row r="3933" spans="1:7" x14ac:dyDescent="0.35">
      <c r="A3933" t="s">
        <v>27267</v>
      </c>
      <c r="B3933" t="s">
        <v>31389</v>
      </c>
      <c r="C3933">
        <v>6</v>
      </c>
      <c r="D3933">
        <v>45</v>
      </c>
      <c r="E3933">
        <v>0.7</v>
      </c>
      <c r="F3933">
        <v>7.65</v>
      </c>
      <c r="G3933">
        <v>7.27</v>
      </c>
    </row>
    <row r="3934" spans="1:7" x14ac:dyDescent="0.35">
      <c r="A3934" t="s">
        <v>27268</v>
      </c>
      <c r="B3934" t="s">
        <v>31390</v>
      </c>
      <c r="C3934">
        <v>6</v>
      </c>
      <c r="D3934">
        <v>46</v>
      </c>
      <c r="E3934">
        <v>0.7</v>
      </c>
      <c r="F3934">
        <v>44.85</v>
      </c>
      <c r="G3934">
        <v>43.5</v>
      </c>
    </row>
    <row r="3935" spans="1:7" x14ac:dyDescent="0.35">
      <c r="A3935" t="s">
        <v>27269</v>
      </c>
      <c r="B3935" t="s">
        <v>31391</v>
      </c>
      <c r="C3935">
        <v>6</v>
      </c>
      <c r="D3935">
        <v>46</v>
      </c>
      <c r="E3935">
        <v>0.7</v>
      </c>
      <c r="F3935">
        <v>33</v>
      </c>
      <c r="G3935">
        <v>33</v>
      </c>
    </row>
    <row r="3936" spans="1:7" x14ac:dyDescent="0.35">
      <c r="A3936" t="s">
        <v>27270</v>
      </c>
      <c r="B3936" t="s">
        <v>31392</v>
      </c>
      <c r="C3936">
        <v>6</v>
      </c>
      <c r="D3936">
        <v>43</v>
      </c>
      <c r="E3936">
        <v>0.7</v>
      </c>
      <c r="F3936">
        <v>9.9499999999999993</v>
      </c>
      <c r="G3936">
        <v>9.65</v>
      </c>
    </row>
    <row r="3937" spans="1:7" x14ac:dyDescent="0.35">
      <c r="A3937" t="s">
        <v>27271</v>
      </c>
      <c r="B3937" t="s">
        <v>31393</v>
      </c>
      <c r="C3937">
        <v>6</v>
      </c>
      <c r="D3937">
        <v>40</v>
      </c>
      <c r="E3937">
        <v>0.7</v>
      </c>
      <c r="F3937">
        <v>8.5</v>
      </c>
      <c r="G3937">
        <v>8.5</v>
      </c>
    </row>
    <row r="3938" spans="1:7" x14ac:dyDescent="0.35">
      <c r="A3938" t="s">
        <v>27272</v>
      </c>
      <c r="B3938" t="s">
        <v>31394</v>
      </c>
      <c r="C3938">
        <v>6</v>
      </c>
      <c r="D3938">
        <v>40</v>
      </c>
      <c r="E3938">
        <v>0.7</v>
      </c>
      <c r="F3938">
        <v>17</v>
      </c>
      <c r="G3938">
        <v>17</v>
      </c>
    </row>
    <row r="3939" spans="1:7" x14ac:dyDescent="0.35">
      <c r="A3939" t="s">
        <v>27273</v>
      </c>
      <c r="B3939" t="s">
        <v>31395</v>
      </c>
      <c r="C3939">
        <v>12</v>
      </c>
      <c r="D3939">
        <v>46</v>
      </c>
      <c r="E3939">
        <v>0.5</v>
      </c>
      <c r="F3939">
        <v>21</v>
      </c>
      <c r="G3939">
        <v>21</v>
      </c>
    </row>
    <row r="3940" spans="1:7" x14ac:dyDescent="0.35">
      <c r="A3940" t="s">
        <v>27274</v>
      </c>
      <c r="B3940" t="s">
        <v>31396</v>
      </c>
      <c r="C3940">
        <v>6</v>
      </c>
      <c r="D3940">
        <v>45</v>
      </c>
      <c r="E3940">
        <v>0.7</v>
      </c>
      <c r="F3940">
        <v>16.75</v>
      </c>
      <c r="G3940">
        <v>16.25</v>
      </c>
    </row>
    <row r="3941" spans="1:7" x14ac:dyDescent="0.35">
      <c r="A3941" t="s">
        <v>27275</v>
      </c>
      <c r="B3941" t="s">
        <v>31397</v>
      </c>
      <c r="C3941">
        <v>6</v>
      </c>
      <c r="D3941">
        <v>45</v>
      </c>
      <c r="E3941">
        <v>0.7</v>
      </c>
      <c r="F3941">
        <v>13.5</v>
      </c>
      <c r="G3941">
        <v>13.5</v>
      </c>
    </row>
    <row r="3942" spans="1:7" x14ac:dyDescent="0.35">
      <c r="A3942" t="s">
        <v>27276</v>
      </c>
      <c r="B3942" t="s">
        <v>31398</v>
      </c>
      <c r="C3942">
        <v>6</v>
      </c>
      <c r="D3942">
        <v>43.1</v>
      </c>
      <c r="E3942">
        <v>0.7</v>
      </c>
      <c r="F3942">
        <v>13.25</v>
      </c>
      <c r="G3942">
        <v>13.25</v>
      </c>
    </row>
    <row r="3943" spans="1:7" x14ac:dyDescent="0.35">
      <c r="A3943" t="s">
        <v>27277</v>
      </c>
      <c r="B3943" t="s">
        <v>31399</v>
      </c>
      <c r="C3943">
        <v>6</v>
      </c>
      <c r="D3943">
        <v>42</v>
      </c>
      <c r="E3943">
        <v>0.5</v>
      </c>
      <c r="F3943">
        <v>49.75</v>
      </c>
      <c r="G3943">
        <v>48.26</v>
      </c>
    </row>
    <row r="3944" spans="1:7" x14ac:dyDescent="0.35">
      <c r="A3944" t="s">
        <v>27278</v>
      </c>
      <c r="B3944" t="s">
        <v>31400</v>
      </c>
      <c r="C3944">
        <v>6</v>
      </c>
      <c r="D3944">
        <v>40</v>
      </c>
      <c r="E3944">
        <v>1</v>
      </c>
      <c r="F3944">
        <v>14.05</v>
      </c>
      <c r="G3944">
        <v>13.35</v>
      </c>
    </row>
    <row r="3945" spans="1:7" x14ac:dyDescent="0.35">
      <c r="A3945" t="s">
        <v>27279</v>
      </c>
      <c r="B3945" t="s">
        <v>31401</v>
      </c>
      <c r="C3945">
        <v>6</v>
      </c>
      <c r="D3945">
        <v>21</v>
      </c>
      <c r="E3945">
        <v>0.7</v>
      </c>
      <c r="F3945">
        <v>4.95</v>
      </c>
      <c r="G3945">
        <v>4.8</v>
      </c>
    </row>
    <row r="3946" spans="1:7" x14ac:dyDescent="0.35">
      <c r="A3946" t="s">
        <v>27280</v>
      </c>
      <c r="B3946" t="s">
        <v>31402</v>
      </c>
      <c r="C3946">
        <v>6</v>
      </c>
      <c r="D3946">
        <v>41.5</v>
      </c>
      <c r="E3946">
        <v>0.7</v>
      </c>
      <c r="F3946">
        <v>16</v>
      </c>
      <c r="G3946">
        <v>16</v>
      </c>
    </row>
    <row r="3947" spans="1:7" x14ac:dyDescent="0.35">
      <c r="A3947" t="s">
        <v>27281</v>
      </c>
      <c r="B3947" t="s">
        <v>31403</v>
      </c>
      <c r="C3947">
        <v>6</v>
      </c>
      <c r="D3947">
        <v>40</v>
      </c>
      <c r="E3947">
        <v>0.7</v>
      </c>
      <c r="F3947">
        <v>16.25</v>
      </c>
      <c r="G3947">
        <v>15.76</v>
      </c>
    </row>
    <row r="3948" spans="1:7" x14ac:dyDescent="0.35">
      <c r="A3948" t="s">
        <v>27282</v>
      </c>
      <c r="B3948" t="s">
        <v>31404</v>
      </c>
      <c r="C3948">
        <v>6</v>
      </c>
      <c r="D3948">
        <v>40</v>
      </c>
      <c r="E3948">
        <v>0.7</v>
      </c>
      <c r="F3948">
        <v>11</v>
      </c>
      <c r="G3948">
        <v>11</v>
      </c>
    </row>
    <row r="3949" spans="1:7" x14ac:dyDescent="0.35">
      <c r="A3949" t="s">
        <v>27283</v>
      </c>
      <c r="B3949" t="s">
        <v>31405</v>
      </c>
      <c r="C3949">
        <v>6</v>
      </c>
      <c r="D3949">
        <v>47</v>
      </c>
      <c r="E3949">
        <v>1</v>
      </c>
      <c r="F3949">
        <v>12.65</v>
      </c>
      <c r="G3949">
        <v>12.27</v>
      </c>
    </row>
    <row r="3950" spans="1:7" x14ac:dyDescent="0.35">
      <c r="A3950" t="s">
        <v>27284</v>
      </c>
      <c r="B3950" t="s">
        <v>31406</v>
      </c>
      <c r="C3950">
        <v>6</v>
      </c>
      <c r="D3950">
        <v>40</v>
      </c>
      <c r="E3950">
        <v>0.7</v>
      </c>
      <c r="F3950">
        <v>6.95</v>
      </c>
      <c r="G3950">
        <v>6.74</v>
      </c>
    </row>
    <row r="3951" spans="1:7" x14ac:dyDescent="0.35">
      <c r="A3951" t="s">
        <v>27285</v>
      </c>
      <c r="B3951" t="s">
        <v>31407</v>
      </c>
      <c r="C3951">
        <v>12</v>
      </c>
      <c r="D3951">
        <v>40</v>
      </c>
      <c r="E3951">
        <v>0.5</v>
      </c>
      <c r="F3951">
        <v>2.0499999999999998</v>
      </c>
      <c r="G3951">
        <v>1.95</v>
      </c>
    </row>
    <row r="3952" spans="1:7" x14ac:dyDescent="0.35">
      <c r="A3952" t="s">
        <v>27286</v>
      </c>
      <c r="B3952" t="s">
        <v>31408</v>
      </c>
      <c r="C3952">
        <v>6</v>
      </c>
      <c r="D3952">
        <v>40</v>
      </c>
      <c r="E3952">
        <v>0.7</v>
      </c>
      <c r="F3952">
        <v>14.25</v>
      </c>
      <c r="G3952">
        <v>13.54</v>
      </c>
    </row>
    <row r="3953" spans="1:7" x14ac:dyDescent="0.35">
      <c r="A3953" t="s">
        <v>27287</v>
      </c>
      <c r="B3953" t="s">
        <v>31409</v>
      </c>
      <c r="C3953">
        <v>6</v>
      </c>
      <c r="D3953">
        <v>38</v>
      </c>
      <c r="E3953">
        <v>0.7</v>
      </c>
      <c r="F3953">
        <v>4</v>
      </c>
      <c r="G3953">
        <v>4</v>
      </c>
    </row>
    <row r="3954" spans="1:7" x14ac:dyDescent="0.35">
      <c r="A3954" t="s">
        <v>27288</v>
      </c>
      <c r="B3954" t="s">
        <v>31410</v>
      </c>
      <c r="C3954">
        <v>6</v>
      </c>
      <c r="D3954">
        <v>40</v>
      </c>
      <c r="E3954">
        <v>0.7</v>
      </c>
      <c r="F3954">
        <v>4.1500000000000004</v>
      </c>
      <c r="G3954">
        <v>4.03</v>
      </c>
    </row>
    <row r="3955" spans="1:7" x14ac:dyDescent="0.35">
      <c r="A3955" t="s">
        <v>27289</v>
      </c>
      <c r="B3955" t="s">
        <v>31411</v>
      </c>
      <c r="C3955">
        <v>6</v>
      </c>
      <c r="D3955">
        <v>37.200000000000003</v>
      </c>
      <c r="E3955">
        <v>0.7</v>
      </c>
      <c r="F3955">
        <v>3.95</v>
      </c>
      <c r="G3955">
        <v>3.83</v>
      </c>
    </row>
    <row r="3956" spans="1:7" x14ac:dyDescent="0.35">
      <c r="A3956" t="s">
        <v>27290</v>
      </c>
      <c r="B3956" t="s">
        <v>31412</v>
      </c>
      <c r="C3956">
        <v>6</v>
      </c>
      <c r="D3956">
        <v>40</v>
      </c>
      <c r="E3956">
        <v>1</v>
      </c>
      <c r="F3956">
        <v>6.25</v>
      </c>
      <c r="G3956">
        <v>6.06</v>
      </c>
    </row>
    <row r="3957" spans="1:7" x14ac:dyDescent="0.35">
      <c r="A3957" t="s">
        <v>27291</v>
      </c>
      <c r="B3957" t="s">
        <v>31413</v>
      </c>
      <c r="C3957">
        <v>6</v>
      </c>
      <c r="D3957">
        <v>15</v>
      </c>
      <c r="E3957">
        <v>0.7</v>
      </c>
      <c r="F3957">
        <v>7.95</v>
      </c>
      <c r="G3957">
        <v>7.71</v>
      </c>
    </row>
    <row r="3958" spans="1:7" x14ac:dyDescent="0.35">
      <c r="A3958" t="s">
        <v>27292</v>
      </c>
      <c r="B3958" t="s">
        <v>31414</v>
      </c>
      <c r="C3958">
        <v>6</v>
      </c>
      <c r="D3958">
        <v>40</v>
      </c>
      <c r="E3958">
        <v>0.7</v>
      </c>
      <c r="F3958">
        <v>63.05</v>
      </c>
      <c r="G3958">
        <v>61.16</v>
      </c>
    </row>
    <row r="3959" spans="1:7" x14ac:dyDescent="0.35">
      <c r="A3959" t="s">
        <v>27293</v>
      </c>
      <c r="B3959" t="s">
        <v>31415</v>
      </c>
      <c r="C3959">
        <v>3</v>
      </c>
      <c r="D3959">
        <v>20.6</v>
      </c>
      <c r="E3959">
        <v>0.5</v>
      </c>
      <c r="F3959">
        <v>49.25</v>
      </c>
      <c r="G3959">
        <v>47.77</v>
      </c>
    </row>
    <row r="3960" spans="1:7" x14ac:dyDescent="0.35">
      <c r="A3960" t="s">
        <v>27294</v>
      </c>
      <c r="B3960" t="s">
        <v>31416</v>
      </c>
      <c r="C3960">
        <v>6</v>
      </c>
      <c r="D3960">
        <v>18</v>
      </c>
      <c r="E3960">
        <v>0.75</v>
      </c>
      <c r="F3960">
        <v>15.85</v>
      </c>
      <c r="G3960">
        <v>15.37</v>
      </c>
    </row>
    <row r="3961" spans="1:7" x14ac:dyDescent="0.35">
      <c r="A3961" t="s">
        <v>27295</v>
      </c>
      <c r="B3961" t="s">
        <v>31417</v>
      </c>
      <c r="C3961">
        <v>1</v>
      </c>
      <c r="D3961">
        <v>17</v>
      </c>
      <c r="E3961">
        <v>0.5</v>
      </c>
      <c r="F3961">
        <v>63.75</v>
      </c>
      <c r="G3961">
        <v>61.84</v>
      </c>
    </row>
    <row r="3962" spans="1:7" x14ac:dyDescent="0.35">
      <c r="A3962" t="s">
        <v>27296</v>
      </c>
      <c r="B3962" t="s">
        <v>31417</v>
      </c>
      <c r="C3962">
        <v>3</v>
      </c>
      <c r="D3962">
        <v>17</v>
      </c>
      <c r="E3962">
        <v>0.5</v>
      </c>
      <c r="F3962">
        <v>49.15</v>
      </c>
      <c r="G3962">
        <v>47.68</v>
      </c>
    </row>
    <row r="3963" spans="1:7" x14ac:dyDescent="0.35">
      <c r="A3963" t="s">
        <v>27297</v>
      </c>
      <c r="B3963" t="s">
        <v>31418</v>
      </c>
      <c r="C3963">
        <v>6</v>
      </c>
      <c r="D3963">
        <v>18</v>
      </c>
      <c r="E3963">
        <v>0.75</v>
      </c>
      <c r="F3963">
        <v>8.4499999999999993</v>
      </c>
      <c r="G3963">
        <v>8.1999999999999993</v>
      </c>
    </row>
    <row r="3964" spans="1:7" x14ac:dyDescent="0.35">
      <c r="A3964" t="s">
        <v>27298</v>
      </c>
      <c r="B3964" t="s">
        <v>31419</v>
      </c>
      <c r="C3964">
        <v>12</v>
      </c>
      <c r="D3964">
        <v>12</v>
      </c>
      <c r="E3964">
        <v>0.37</v>
      </c>
      <c r="F3964">
        <v>19.75</v>
      </c>
      <c r="G3964">
        <v>19.75</v>
      </c>
    </row>
    <row r="3965" spans="1:7" x14ac:dyDescent="0.35">
      <c r="A3965" t="s">
        <v>27299</v>
      </c>
      <c r="B3965" t="s">
        <v>31420</v>
      </c>
      <c r="C3965">
        <v>6</v>
      </c>
      <c r="D3965">
        <v>12</v>
      </c>
      <c r="E3965">
        <v>0.75</v>
      </c>
      <c r="F3965">
        <v>42.95</v>
      </c>
      <c r="G3965">
        <v>41.66</v>
      </c>
    </row>
    <row r="3966" spans="1:7" x14ac:dyDescent="0.35">
      <c r="A3966" t="s">
        <v>27300</v>
      </c>
      <c r="B3966" t="s">
        <v>31421</v>
      </c>
      <c r="C3966">
        <v>6</v>
      </c>
      <c r="D3966">
        <v>40</v>
      </c>
      <c r="E3966">
        <v>0.7</v>
      </c>
      <c r="F3966">
        <v>11</v>
      </c>
      <c r="G3966">
        <v>11</v>
      </c>
    </row>
    <row r="3967" spans="1:7" x14ac:dyDescent="0.35">
      <c r="A3967" t="s">
        <v>27301</v>
      </c>
      <c r="B3967" t="s">
        <v>31422</v>
      </c>
      <c r="C3967">
        <v>6</v>
      </c>
      <c r="D3967">
        <v>60</v>
      </c>
      <c r="E3967">
        <v>0.7</v>
      </c>
      <c r="F3967">
        <v>37.450000000000003</v>
      </c>
      <c r="G3967">
        <v>36.33</v>
      </c>
    </row>
    <row r="3968" spans="1:7" x14ac:dyDescent="0.35">
      <c r="A3968" t="s">
        <v>27302</v>
      </c>
      <c r="B3968" t="s">
        <v>31423</v>
      </c>
      <c r="C3968">
        <v>6</v>
      </c>
      <c r="D3968">
        <v>41</v>
      </c>
      <c r="E3968">
        <v>0.7</v>
      </c>
      <c r="F3968">
        <v>20.149999999999999</v>
      </c>
      <c r="G3968">
        <v>19.55</v>
      </c>
    </row>
    <row r="3969" spans="1:7" x14ac:dyDescent="0.35">
      <c r="A3969" t="s">
        <v>27303</v>
      </c>
      <c r="B3969" t="s">
        <v>31424</v>
      </c>
      <c r="C3969">
        <v>6</v>
      </c>
      <c r="D3969">
        <v>11</v>
      </c>
      <c r="E3969">
        <v>0.7</v>
      </c>
      <c r="F3969">
        <v>4.25</v>
      </c>
      <c r="G3969">
        <v>4.12</v>
      </c>
    </row>
    <row r="3970" spans="1:7" x14ac:dyDescent="0.35">
      <c r="A3970" t="s">
        <v>27304</v>
      </c>
      <c r="B3970" t="s">
        <v>31425</v>
      </c>
      <c r="C3970">
        <v>6</v>
      </c>
      <c r="D3970">
        <v>25</v>
      </c>
      <c r="E3970">
        <v>0.7</v>
      </c>
      <c r="F3970">
        <v>5.35</v>
      </c>
      <c r="G3970">
        <v>5.19</v>
      </c>
    </row>
    <row r="3971" spans="1:7" x14ac:dyDescent="0.35">
      <c r="A3971" t="s">
        <v>27305</v>
      </c>
      <c r="B3971" t="s">
        <v>31426</v>
      </c>
      <c r="C3971">
        <v>6</v>
      </c>
      <c r="D3971">
        <v>25</v>
      </c>
      <c r="E3971">
        <v>0.7</v>
      </c>
      <c r="F3971">
        <v>4.05</v>
      </c>
      <c r="G3971">
        <v>3.93</v>
      </c>
    </row>
    <row r="3972" spans="1:7" x14ac:dyDescent="0.35">
      <c r="A3972" t="s">
        <v>27306</v>
      </c>
      <c r="B3972" t="s">
        <v>31427</v>
      </c>
      <c r="C3972">
        <v>6</v>
      </c>
      <c r="D3972">
        <v>30</v>
      </c>
      <c r="E3972">
        <v>0.5</v>
      </c>
      <c r="F3972">
        <v>5.75</v>
      </c>
      <c r="G3972">
        <v>5.46</v>
      </c>
    </row>
    <row r="3973" spans="1:7" x14ac:dyDescent="0.35">
      <c r="A3973" t="s">
        <v>27307</v>
      </c>
      <c r="B3973" t="s">
        <v>31428</v>
      </c>
      <c r="C3973">
        <v>6</v>
      </c>
      <c r="D3973">
        <v>38</v>
      </c>
      <c r="E3973">
        <v>0.7</v>
      </c>
      <c r="F3973">
        <v>5.45</v>
      </c>
      <c r="G3973">
        <v>5.29</v>
      </c>
    </row>
    <row r="3974" spans="1:7" x14ac:dyDescent="0.35">
      <c r="A3974" t="s">
        <v>27308</v>
      </c>
      <c r="B3974" t="s">
        <v>31429</v>
      </c>
      <c r="C3974">
        <v>6</v>
      </c>
      <c r="D3974">
        <v>30</v>
      </c>
      <c r="E3974">
        <v>0.7</v>
      </c>
      <c r="F3974">
        <v>10.85</v>
      </c>
      <c r="G3974">
        <v>10.52</v>
      </c>
    </row>
    <row r="3975" spans="1:7" x14ac:dyDescent="0.35">
      <c r="A3975" t="s">
        <v>27309</v>
      </c>
      <c r="B3975" t="s">
        <v>31430</v>
      </c>
      <c r="C3975">
        <v>6</v>
      </c>
      <c r="D3975">
        <v>43</v>
      </c>
      <c r="E3975">
        <v>0.7</v>
      </c>
      <c r="F3975">
        <v>22.05</v>
      </c>
      <c r="G3975">
        <v>21.39</v>
      </c>
    </row>
    <row r="3976" spans="1:7" x14ac:dyDescent="0.35">
      <c r="A3976" t="s">
        <v>27310</v>
      </c>
      <c r="B3976" t="s">
        <v>31431</v>
      </c>
      <c r="C3976">
        <v>6</v>
      </c>
      <c r="D3976">
        <v>43</v>
      </c>
      <c r="E3976">
        <v>0.5</v>
      </c>
      <c r="F3976">
        <v>19.25</v>
      </c>
      <c r="G3976">
        <v>18.670000000000002</v>
      </c>
    </row>
    <row r="3977" spans="1:7" x14ac:dyDescent="0.35">
      <c r="A3977" t="s">
        <v>27311</v>
      </c>
      <c r="B3977" t="s">
        <v>31432</v>
      </c>
      <c r="C3977">
        <v>6</v>
      </c>
      <c r="D3977">
        <v>40</v>
      </c>
      <c r="E3977">
        <v>0.7</v>
      </c>
      <c r="F3977">
        <v>10.85</v>
      </c>
      <c r="G3977">
        <v>10.31</v>
      </c>
    </row>
    <row r="3978" spans="1:7" x14ac:dyDescent="0.35">
      <c r="A3978" t="s">
        <v>27312</v>
      </c>
      <c r="B3978" t="s">
        <v>31433</v>
      </c>
      <c r="C3978">
        <v>6</v>
      </c>
      <c r="D3978">
        <v>40</v>
      </c>
      <c r="E3978">
        <v>0.7</v>
      </c>
      <c r="F3978">
        <v>17.95</v>
      </c>
      <c r="G3978">
        <v>17.41</v>
      </c>
    </row>
    <row r="3979" spans="1:7" x14ac:dyDescent="0.35">
      <c r="A3979" t="s">
        <v>27313</v>
      </c>
      <c r="B3979" t="s">
        <v>31434</v>
      </c>
      <c r="C3979">
        <v>6</v>
      </c>
      <c r="D3979">
        <v>45</v>
      </c>
      <c r="E3979">
        <v>1</v>
      </c>
      <c r="F3979">
        <v>36.950000000000003</v>
      </c>
      <c r="G3979">
        <v>35.840000000000003</v>
      </c>
    </row>
    <row r="3980" spans="1:7" x14ac:dyDescent="0.35">
      <c r="A3980" t="s">
        <v>27314</v>
      </c>
      <c r="B3980" t="s">
        <v>31435</v>
      </c>
      <c r="C3980">
        <v>6</v>
      </c>
      <c r="D3980">
        <v>42</v>
      </c>
      <c r="E3980">
        <v>0.7</v>
      </c>
      <c r="F3980">
        <v>6.25</v>
      </c>
      <c r="G3980">
        <v>6.06</v>
      </c>
    </row>
    <row r="3981" spans="1:7" x14ac:dyDescent="0.35">
      <c r="A3981" t="s">
        <v>27315</v>
      </c>
      <c r="B3981" t="s">
        <v>31436</v>
      </c>
      <c r="C3981">
        <v>6</v>
      </c>
      <c r="D3981">
        <v>43</v>
      </c>
      <c r="E3981">
        <v>0.7</v>
      </c>
      <c r="F3981">
        <v>25</v>
      </c>
      <c r="G3981">
        <v>25</v>
      </c>
    </row>
    <row r="3982" spans="1:7" x14ac:dyDescent="0.35">
      <c r="A3982" t="s">
        <v>27316</v>
      </c>
      <c r="B3982" t="s">
        <v>31437</v>
      </c>
      <c r="C3982">
        <v>6</v>
      </c>
      <c r="D3982">
        <v>42</v>
      </c>
      <c r="E3982">
        <v>0.7</v>
      </c>
      <c r="F3982">
        <v>49.15</v>
      </c>
      <c r="G3982">
        <v>47.68</v>
      </c>
    </row>
    <row r="3983" spans="1:7" x14ac:dyDescent="0.35">
      <c r="A3983" t="s">
        <v>27317</v>
      </c>
      <c r="B3983" t="s">
        <v>31438</v>
      </c>
      <c r="C3983">
        <v>6</v>
      </c>
      <c r="D3983">
        <v>40</v>
      </c>
      <c r="E3983">
        <v>0.7</v>
      </c>
      <c r="F3983">
        <v>49.15</v>
      </c>
      <c r="G3983">
        <v>47.68</v>
      </c>
    </row>
    <row r="3984" spans="1:7" x14ac:dyDescent="0.35">
      <c r="A3984" t="s">
        <v>27318</v>
      </c>
      <c r="B3984" t="s">
        <v>31439</v>
      </c>
      <c r="C3984">
        <v>6</v>
      </c>
      <c r="D3984">
        <v>38</v>
      </c>
      <c r="E3984">
        <v>0.7</v>
      </c>
      <c r="F3984">
        <v>26.75</v>
      </c>
      <c r="G3984">
        <v>25.41</v>
      </c>
    </row>
    <row r="3985" spans="1:7" x14ac:dyDescent="0.35">
      <c r="A3985" t="s">
        <v>27319</v>
      </c>
      <c r="B3985" t="s">
        <v>31440</v>
      </c>
      <c r="C3985">
        <v>6</v>
      </c>
      <c r="D3985">
        <v>42</v>
      </c>
      <c r="E3985">
        <v>0.7</v>
      </c>
      <c r="F3985">
        <v>49.15</v>
      </c>
      <c r="G3985">
        <v>47.68</v>
      </c>
    </row>
    <row r="3986" spans="1:7" x14ac:dyDescent="0.35">
      <c r="A3986" t="s">
        <v>27320</v>
      </c>
      <c r="B3986" t="s">
        <v>31441</v>
      </c>
      <c r="C3986">
        <v>6</v>
      </c>
      <c r="D3986">
        <v>44</v>
      </c>
      <c r="E3986">
        <v>0.5</v>
      </c>
      <c r="F3986">
        <v>15.05</v>
      </c>
      <c r="G3986">
        <v>14.6</v>
      </c>
    </row>
    <row r="3987" spans="1:7" x14ac:dyDescent="0.35">
      <c r="A3987" t="s">
        <v>27321</v>
      </c>
      <c r="B3987" t="s">
        <v>31442</v>
      </c>
      <c r="C3987">
        <v>6</v>
      </c>
      <c r="D3987">
        <v>44</v>
      </c>
      <c r="E3987">
        <v>0.5</v>
      </c>
      <c r="F3987">
        <v>12.25</v>
      </c>
      <c r="G3987">
        <v>11.88</v>
      </c>
    </row>
    <row r="3988" spans="1:7" x14ac:dyDescent="0.35">
      <c r="A3988" t="s">
        <v>27322</v>
      </c>
      <c r="B3988" t="s">
        <v>31443</v>
      </c>
      <c r="C3988">
        <v>6</v>
      </c>
      <c r="D3988">
        <v>57</v>
      </c>
      <c r="E3988">
        <v>0.5</v>
      </c>
      <c r="F3988">
        <v>26.35</v>
      </c>
      <c r="G3988">
        <v>25.56</v>
      </c>
    </row>
    <row r="3989" spans="1:7" x14ac:dyDescent="0.35">
      <c r="A3989" t="s">
        <v>27323</v>
      </c>
      <c r="B3989" t="s">
        <v>31444</v>
      </c>
      <c r="C3989">
        <v>6</v>
      </c>
      <c r="D3989">
        <v>40</v>
      </c>
      <c r="E3989">
        <v>0.7</v>
      </c>
      <c r="F3989">
        <v>5.85</v>
      </c>
      <c r="G3989">
        <v>5.67</v>
      </c>
    </row>
    <row r="3990" spans="1:7" x14ac:dyDescent="0.35">
      <c r="A3990" t="s">
        <v>27324</v>
      </c>
      <c r="B3990" t="s">
        <v>31445</v>
      </c>
      <c r="C3990">
        <v>15</v>
      </c>
      <c r="D3990">
        <v>45</v>
      </c>
      <c r="E3990">
        <v>0.7</v>
      </c>
      <c r="F3990">
        <v>31</v>
      </c>
      <c r="G3990">
        <v>31</v>
      </c>
    </row>
    <row r="3991" spans="1:7" x14ac:dyDescent="0.35">
      <c r="A3991" t="s">
        <v>27325</v>
      </c>
      <c r="B3991" t="s">
        <v>31446</v>
      </c>
      <c r="C3991">
        <v>15</v>
      </c>
      <c r="D3991">
        <v>44</v>
      </c>
      <c r="E3991">
        <v>0.7</v>
      </c>
      <c r="F3991">
        <v>31.45</v>
      </c>
      <c r="G3991">
        <v>29.88</v>
      </c>
    </row>
    <row r="3992" spans="1:7" x14ac:dyDescent="0.35">
      <c r="A3992" t="s">
        <v>27326</v>
      </c>
      <c r="B3992" t="s">
        <v>31447</v>
      </c>
      <c r="C3992">
        <v>6</v>
      </c>
      <c r="D3992">
        <v>41</v>
      </c>
      <c r="E3992">
        <v>0.7</v>
      </c>
      <c r="F3992">
        <v>20.75</v>
      </c>
      <c r="G3992">
        <v>19.71</v>
      </c>
    </row>
    <row r="3993" spans="1:7" x14ac:dyDescent="0.35">
      <c r="A3993" t="s">
        <v>27327</v>
      </c>
      <c r="B3993" t="s">
        <v>31448</v>
      </c>
      <c r="C3993">
        <v>6</v>
      </c>
      <c r="D3993">
        <v>40</v>
      </c>
      <c r="E3993">
        <v>0.7</v>
      </c>
      <c r="F3993">
        <v>17.850000000000001</v>
      </c>
      <c r="G3993">
        <v>17.309999999999999</v>
      </c>
    </row>
    <row r="3994" spans="1:7" x14ac:dyDescent="0.35">
      <c r="A3994" t="s">
        <v>27328</v>
      </c>
      <c r="B3994" t="s">
        <v>31449</v>
      </c>
      <c r="C3994">
        <v>6</v>
      </c>
      <c r="D3994">
        <v>43</v>
      </c>
      <c r="E3994">
        <v>0.7</v>
      </c>
      <c r="F3994">
        <v>25.25</v>
      </c>
      <c r="G3994">
        <v>23.99</v>
      </c>
    </row>
    <row r="3995" spans="1:7" x14ac:dyDescent="0.35">
      <c r="A3995" t="s">
        <v>27329</v>
      </c>
      <c r="B3995" t="s">
        <v>31450</v>
      </c>
      <c r="C3995">
        <v>6</v>
      </c>
      <c r="D3995">
        <v>43</v>
      </c>
      <c r="E3995">
        <v>0.7</v>
      </c>
      <c r="F3995">
        <v>23.65</v>
      </c>
      <c r="G3995">
        <v>22.47</v>
      </c>
    </row>
    <row r="3996" spans="1:7" x14ac:dyDescent="0.35">
      <c r="A3996" t="s">
        <v>27330</v>
      </c>
      <c r="B3996" t="s">
        <v>31451</v>
      </c>
      <c r="C3996">
        <v>6</v>
      </c>
      <c r="D3996">
        <v>47</v>
      </c>
      <c r="E3996">
        <v>0.7</v>
      </c>
      <c r="F3996">
        <v>29.75</v>
      </c>
      <c r="G3996">
        <v>28.86</v>
      </c>
    </row>
    <row r="3997" spans="1:7" x14ac:dyDescent="0.35">
      <c r="A3997" t="s">
        <v>27331</v>
      </c>
      <c r="B3997" t="s">
        <v>31452</v>
      </c>
      <c r="C3997">
        <v>6</v>
      </c>
      <c r="D3997">
        <v>50</v>
      </c>
      <c r="E3997">
        <v>0.7</v>
      </c>
      <c r="F3997">
        <v>48</v>
      </c>
      <c r="G3997">
        <v>48</v>
      </c>
    </row>
    <row r="3998" spans="1:7" x14ac:dyDescent="0.35">
      <c r="A3998" t="s">
        <v>27332</v>
      </c>
      <c r="B3998" t="s">
        <v>31453</v>
      </c>
      <c r="C3998">
        <v>6</v>
      </c>
      <c r="D3998">
        <v>50</v>
      </c>
      <c r="E3998">
        <v>0.7</v>
      </c>
      <c r="F3998">
        <v>31</v>
      </c>
      <c r="G3998">
        <v>31</v>
      </c>
    </row>
    <row r="3999" spans="1:7" x14ac:dyDescent="0.35">
      <c r="A3999" t="s">
        <v>27333</v>
      </c>
      <c r="B3999" t="s">
        <v>31454</v>
      </c>
      <c r="C3999">
        <v>6</v>
      </c>
      <c r="D3999">
        <v>50</v>
      </c>
      <c r="E3999">
        <v>0.7</v>
      </c>
      <c r="F3999">
        <v>41</v>
      </c>
      <c r="G3999">
        <v>41</v>
      </c>
    </row>
    <row r="4000" spans="1:7" x14ac:dyDescent="0.35">
      <c r="A4000" t="s">
        <v>27334</v>
      </c>
      <c r="B4000" t="s">
        <v>31455</v>
      </c>
      <c r="C4000">
        <v>6</v>
      </c>
      <c r="D4000">
        <v>50</v>
      </c>
      <c r="E4000">
        <v>0.7</v>
      </c>
      <c r="F4000">
        <v>46.45</v>
      </c>
      <c r="G4000">
        <v>45.06</v>
      </c>
    </row>
    <row r="4001" spans="1:7" x14ac:dyDescent="0.35">
      <c r="A4001" t="s">
        <v>27335</v>
      </c>
      <c r="B4001" t="s">
        <v>31456</v>
      </c>
      <c r="C4001">
        <v>6</v>
      </c>
      <c r="D4001">
        <v>50</v>
      </c>
      <c r="E4001">
        <v>0.7</v>
      </c>
      <c r="F4001">
        <v>28</v>
      </c>
      <c r="G4001">
        <v>28</v>
      </c>
    </row>
    <row r="4002" spans="1:7" x14ac:dyDescent="0.35">
      <c r="A4002" t="s">
        <v>27336</v>
      </c>
      <c r="B4002" t="s">
        <v>31457</v>
      </c>
      <c r="C4002">
        <v>6</v>
      </c>
      <c r="D4002">
        <v>50</v>
      </c>
      <c r="E4002">
        <v>0.7</v>
      </c>
      <c r="F4002">
        <v>45</v>
      </c>
      <c r="G4002">
        <v>45</v>
      </c>
    </row>
    <row r="4003" spans="1:7" x14ac:dyDescent="0.35">
      <c r="A4003" t="s">
        <v>27337</v>
      </c>
      <c r="B4003" t="s">
        <v>31458</v>
      </c>
      <c r="C4003">
        <v>6</v>
      </c>
      <c r="D4003">
        <v>50</v>
      </c>
      <c r="E4003">
        <v>0.7</v>
      </c>
      <c r="F4003">
        <v>38.450000000000003</v>
      </c>
      <c r="G4003">
        <v>37.299999999999997</v>
      </c>
    </row>
    <row r="4004" spans="1:7" x14ac:dyDescent="0.35">
      <c r="A4004" t="s">
        <v>27338</v>
      </c>
      <c r="B4004" t="s">
        <v>31459</v>
      </c>
      <c r="C4004">
        <v>6</v>
      </c>
      <c r="D4004">
        <v>50</v>
      </c>
      <c r="E4004">
        <v>0.7</v>
      </c>
      <c r="F4004">
        <v>37.450000000000003</v>
      </c>
      <c r="G4004">
        <v>36.33</v>
      </c>
    </row>
    <row r="4005" spans="1:7" x14ac:dyDescent="0.35">
      <c r="A4005" t="s">
        <v>27339</v>
      </c>
      <c r="B4005" t="s">
        <v>31460</v>
      </c>
      <c r="C4005">
        <v>6</v>
      </c>
      <c r="D4005">
        <v>50</v>
      </c>
      <c r="E4005">
        <v>0.7</v>
      </c>
      <c r="F4005">
        <v>59.75</v>
      </c>
      <c r="G4005">
        <v>57.96</v>
      </c>
    </row>
    <row r="4006" spans="1:7" x14ac:dyDescent="0.35">
      <c r="A4006" t="s">
        <v>27340</v>
      </c>
      <c r="B4006" t="s">
        <v>31461</v>
      </c>
      <c r="C4006">
        <v>6</v>
      </c>
      <c r="D4006">
        <v>50</v>
      </c>
      <c r="E4006">
        <v>0.7</v>
      </c>
      <c r="F4006">
        <v>44.85</v>
      </c>
      <c r="G4006">
        <v>43.5</v>
      </c>
    </row>
    <row r="4007" spans="1:7" x14ac:dyDescent="0.35">
      <c r="A4007" t="s">
        <v>27341</v>
      </c>
      <c r="B4007" t="s">
        <v>31462</v>
      </c>
      <c r="C4007">
        <v>6</v>
      </c>
      <c r="D4007">
        <v>50</v>
      </c>
      <c r="E4007">
        <v>0.7</v>
      </c>
      <c r="F4007">
        <v>28</v>
      </c>
      <c r="G4007">
        <v>28</v>
      </c>
    </row>
    <row r="4008" spans="1:7" x14ac:dyDescent="0.35">
      <c r="A4008" t="s">
        <v>27342</v>
      </c>
      <c r="B4008" t="s">
        <v>31463</v>
      </c>
      <c r="C4008">
        <v>6</v>
      </c>
      <c r="D4008">
        <v>50</v>
      </c>
      <c r="E4008">
        <v>0.7</v>
      </c>
      <c r="F4008">
        <v>38.450000000000003</v>
      </c>
      <c r="G4008">
        <v>37.299999999999997</v>
      </c>
    </row>
    <row r="4009" spans="1:7" x14ac:dyDescent="0.35">
      <c r="A4009" t="s">
        <v>27343</v>
      </c>
      <c r="B4009" t="s">
        <v>31464</v>
      </c>
      <c r="C4009">
        <v>6</v>
      </c>
      <c r="D4009">
        <v>42</v>
      </c>
      <c r="E4009">
        <v>0.5</v>
      </c>
      <c r="F4009">
        <v>20.55</v>
      </c>
      <c r="G4009">
        <v>19.93</v>
      </c>
    </row>
    <row r="4010" spans="1:7" x14ac:dyDescent="0.35">
      <c r="A4010" t="s">
        <v>27344</v>
      </c>
      <c r="B4010" t="s">
        <v>31465</v>
      </c>
      <c r="C4010">
        <v>6</v>
      </c>
      <c r="D4010">
        <v>45.8</v>
      </c>
      <c r="E4010">
        <v>0.7</v>
      </c>
      <c r="F4010">
        <v>10.5</v>
      </c>
      <c r="G4010">
        <v>10.5</v>
      </c>
    </row>
    <row r="4011" spans="1:7" x14ac:dyDescent="0.35">
      <c r="A4011" t="s">
        <v>27345</v>
      </c>
      <c r="B4011" t="s">
        <v>31466</v>
      </c>
      <c r="C4011">
        <v>6</v>
      </c>
      <c r="D4011">
        <v>45.8</v>
      </c>
      <c r="E4011">
        <v>1</v>
      </c>
      <c r="F4011">
        <v>19</v>
      </c>
      <c r="G4011">
        <v>19</v>
      </c>
    </row>
    <row r="4012" spans="1:7" x14ac:dyDescent="0.35">
      <c r="A4012" t="s">
        <v>27346</v>
      </c>
      <c r="B4012" t="s">
        <v>31467</v>
      </c>
      <c r="C4012">
        <v>6</v>
      </c>
      <c r="D4012">
        <v>46</v>
      </c>
      <c r="E4012">
        <v>0.7</v>
      </c>
      <c r="F4012">
        <v>24.85</v>
      </c>
      <c r="G4012">
        <v>24.1</v>
      </c>
    </row>
    <row r="4013" spans="1:7" x14ac:dyDescent="0.35">
      <c r="A4013" t="s">
        <v>27347</v>
      </c>
      <c r="B4013" t="s">
        <v>31468</v>
      </c>
      <c r="C4013">
        <v>6</v>
      </c>
      <c r="D4013">
        <v>28</v>
      </c>
      <c r="E4013">
        <v>0.7</v>
      </c>
      <c r="F4013">
        <v>17.350000000000001</v>
      </c>
      <c r="G4013">
        <v>16.829999999999998</v>
      </c>
    </row>
    <row r="4014" spans="1:7" x14ac:dyDescent="0.35">
      <c r="A4014" t="s">
        <v>27348</v>
      </c>
      <c r="B4014" t="s">
        <v>31469</v>
      </c>
      <c r="C4014">
        <v>6</v>
      </c>
      <c r="D4014">
        <v>40</v>
      </c>
      <c r="E4014">
        <v>0.7</v>
      </c>
      <c r="F4014">
        <v>9.75</v>
      </c>
      <c r="G4014">
        <v>9.4600000000000009</v>
      </c>
    </row>
    <row r="4015" spans="1:7" x14ac:dyDescent="0.35">
      <c r="A4015" t="s">
        <v>27349</v>
      </c>
      <c r="B4015" t="s">
        <v>31470</v>
      </c>
      <c r="C4015">
        <v>6</v>
      </c>
      <c r="D4015">
        <v>62</v>
      </c>
      <c r="E4015">
        <v>0.7</v>
      </c>
      <c r="F4015">
        <v>13</v>
      </c>
      <c r="G4015">
        <v>13</v>
      </c>
    </row>
    <row r="4016" spans="1:7" x14ac:dyDescent="0.35">
      <c r="A4016" t="s">
        <v>27350</v>
      </c>
      <c r="B4016" t="s">
        <v>31471</v>
      </c>
      <c r="C4016">
        <v>3</v>
      </c>
      <c r="D4016">
        <v>43</v>
      </c>
      <c r="E4016">
        <v>0.7</v>
      </c>
      <c r="F4016">
        <v>10</v>
      </c>
      <c r="G4016">
        <v>10</v>
      </c>
    </row>
    <row r="4017" spans="1:7" x14ac:dyDescent="0.35">
      <c r="A4017" t="s">
        <v>27351</v>
      </c>
      <c r="B4017" t="s">
        <v>31472</v>
      </c>
      <c r="C4017">
        <v>6</v>
      </c>
      <c r="D4017">
        <v>43</v>
      </c>
      <c r="E4017">
        <v>0.7</v>
      </c>
      <c r="F4017">
        <v>10.15</v>
      </c>
      <c r="G4017">
        <v>9.85</v>
      </c>
    </row>
    <row r="4018" spans="1:7" x14ac:dyDescent="0.35">
      <c r="A4018" t="s">
        <v>27352</v>
      </c>
      <c r="B4018" t="s">
        <v>31473</v>
      </c>
      <c r="C4018">
        <v>6</v>
      </c>
      <c r="D4018">
        <v>40</v>
      </c>
      <c r="E4018">
        <v>0.7</v>
      </c>
      <c r="F4018">
        <v>8.9499999999999993</v>
      </c>
      <c r="G4018">
        <v>8.68</v>
      </c>
    </row>
    <row r="4019" spans="1:7" x14ac:dyDescent="0.35">
      <c r="A4019" t="s">
        <v>27353</v>
      </c>
      <c r="B4019" t="s">
        <v>31474</v>
      </c>
      <c r="C4019">
        <v>6</v>
      </c>
      <c r="D4019">
        <v>43</v>
      </c>
      <c r="E4019">
        <v>0.7</v>
      </c>
      <c r="F4019">
        <v>11.5</v>
      </c>
      <c r="G4019">
        <v>11.5</v>
      </c>
    </row>
    <row r="4020" spans="1:7" x14ac:dyDescent="0.35">
      <c r="A4020" t="s">
        <v>27354</v>
      </c>
      <c r="B4020" t="s">
        <v>31475</v>
      </c>
      <c r="C4020">
        <v>6</v>
      </c>
      <c r="D4020">
        <v>46</v>
      </c>
      <c r="E4020">
        <v>0.6</v>
      </c>
      <c r="F4020">
        <v>41.35</v>
      </c>
      <c r="G4020">
        <v>40.11</v>
      </c>
    </row>
    <row r="4021" spans="1:7" x14ac:dyDescent="0.35">
      <c r="A4021" t="s">
        <v>27355</v>
      </c>
      <c r="B4021" t="s">
        <v>31476</v>
      </c>
      <c r="C4021">
        <v>6</v>
      </c>
      <c r="D4021">
        <v>46</v>
      </c>
      <c r="E4021">
        <v>0.7</v>
      </c>
      <c r="F4021">
        <v>25.5</v>
      </c>
      <c r="G4021">
        <v>25.5</v>
      </c>
    </row>
    <row r="4022" spans="1:7" x14ac:dyDescent="0.35">
      <c r="A4022" t="s">
        <v>27356</v>
      </c>
      <c r="B4022" t="s">
        <v>31477</v>
      </c>
      <c r="C4022">
        <v>6</v>
      </c>
      <c r="D4022">
        <v>50</v>
      </c>
      <c r="E4022">
        <v>0.7</v>
      </c>
      <c r="F4022">
        <v>104.75</v>
      </c>
      <c r="G4022">
        <v>101.61</v>
      </c>
    </row>
    <row r="4023" spans="1:7" x14ac:dyDescent="0.35">
      <c r="A4023" t="s">
        <v>27357</v>
      </c>
      <c r="B4023" t="s">
        <v>31478</v>
      </c>
      <c r="C4023">
        <v>6</v>
      </c>
      <c r="D4023">
        <v>46</v>
      </c>
      <c r="E4023">
        <v>0.7</v>
      </c>
      <c r="F4023">
        <v>44.65</v>
      </c>
      <c r="G4023">
        <v>43.31</v>
      </c>
    </row>
    <row r="4024" spans="1:7" x14ac:dyDescent="0.35">
      <c r="A4024" t="s">
        <v>27358</v>
      </c>
      <c r="B4024" t="s">
        <v>31479</v>
      </c>
      <c r="C4024">
        <v>6</v>
      </c>
      <c r="D4024">
        <v>46</v>
      </c>
      <c r="E4024">
        <v>0.7</v>
      </c>
      <c r="F4024">
        <v>39</v>
      </c>
      <c r="G4024">
        <v>39</v>
      </c>
    </row>
    <row r="4025" spans="1:7" x14ac:dyDescent="0.35">
      <c r="A4025" t="s">
        <v>27359</v>
      </c>
      <c r="B4025" t="s">
        <v>31480</v>
      </c>
      <c r="C4025">
        <v>6</v>
      </c>
      <c r="D4025">
        <v>45</v>
      </c>
      <c r="E4025">
        <v>0.7</v>
      </c>
      <c r="F4025">
        <v>32.85</v>
      </c>
      <c r="G4025">
        <v>31.86</v>
      </c>
    </row>
    <row r="4026" spans="1:7" x14ac:dyDescent="0.35">
      <c r="A4026" t="s">
        <v>27360</v>
      </c>
      <c r="B4026" t="s">
        <v>31481</v>
      </c>
      <c r="C4026">
        <v>6</v>
      </c>
      <c r="D4026">
        <v>45</v>
      </c>
      <c r="E4026">
        <v>0.7</v>
      </c>
      <c r="F4026">
        <v>44.25</v>
      </c>
      <c r="G4026">
        <v>42.92</v>
      </c>
    </row>
    <row r="4027" spans="1:7" x14ac:dyDescent="0.35">
      <c r="A4027" t="s">
        <v>27361</v>
      </c>
      <c r="B4027" t="s">
        <v>31482</v>
      </c>
      <c r="C4027">
        <v>6</v>
      </c>
      <c r="D4027">
        <v>50</v>
      </c>
      <c r="E4027">
        <v>0.7</v>
      </c>
      <c r="F4027">
        <v>37.5</v>
      </c>
      <c r="G4027">
        <v>37.5</v>
      </c>
    </row>
    <row r="4028" spans="1:7" x14ac:dyDescent="0.35">
      <c r="A4028" t="s">
        <v>27362</v>
      </c>
      <c r="B4028" t="s">
        <v>31483</v>
      </c>
      <c r="C4028">
        <v>6</v>
      </c>
      <c r="D4028">
        <v>43</v>
      </c>
      <c r="E4028">
        <v>0.7</v>
      </c>
      <c r="F4028">
        <v>65.849999999999994</v>
      </c>
      <c r="G4028">
        <v>63.87</v>
      </c>
    </row>
    <row r="4029" spans="1:7" x14ac:dyDescent="0.35">
      <c r="A4029" t="s">
        <v>27363</v>
      </c>
      <c r="B4029" t="s">
        <v>31484</v>
      </c>
      <c r="C4029">
        <v>3</v>
      </c>
      <c r="D4029">
        <v>46</v>
      </c>
      <c r="E4029">
        <v>0.7</v>
      </c>
      <c r="F4029">
        <v>109.85</v>
      </c>
      <c r="G4029">
        <v>106.55</v>
      </c>
    </row>
    <row r="4030" spans="1:7" x14ac:dyDescent="0.35">
      <c r="A4030" t="s">
        <v>27364</v>
      </c>
      <c r="B4030" t="s">
        <v>31485</v>
      </c>
      <c r="C4030">
        <v>6</v>
      </c>
      <c r="D4030">
        <v>43</v>
      </c>
      <c r="E4030">
        <v>1</v>
      </c>
      <c r="F4030">
        <v>8</v>
      </c>
      <c r="G4030">
        <v>8</v>
      </c>
    </row>
    <row r="4031" spans="1:7" x14ac:dyDescent="0.35">
      <c r="A4031" t="s">
        <v>27365</v>
      </c>
      <c r="B4031" t="s">
        <v>31486</v>
      </c>
      <c r="C4031">
        <v>6</v>
      </c>
      <c r="D4031">
        <v>47</v>
      </c>
      <c r="E4031">
        <v>1</v>
      </c>
      <c r="F4031">
        <v>8.4499999999999993</v>
      </c>
      <c r="G4031">
        <v>8.1999999999999993</v>
      </c>
    </row>
    <row r="4032" spans="1:7" x14ac:dyDescent="0.35">
      <c r="A4032" t="s">
        <v>27366</v>
      </c>
      <c r="B4032" t="s">
        <v>31487</v>
      </c>
      <c r="C4032">
        <v>6</v>
      </c>
      <c r="D4032">
        <v>43</v>
      </c>
      <c r="E4032">
        <v>1</v>
      </c>
      <c r="F4032">
        <v>7.45</v>
      </c>
      <c r="G4032">
        <v>7.45</v>
      </c>
    </row>
    <row r="4033" spans="1:7" x14ac:dyDescent="0.35">
      <c r="A4033" t="s">
        <v>27367</v>
      </c>
      <c r="B4033" t="s">
        <v>31488</v>
      </c>
      <c r="C4033">
        <v>6</v>
      </c>
      <c r="D4033">
        <v>43</v>
      </c>
      <c r="E4033">
        <v>0.7</v>
      </c>
      <c r="F4033">
        <v>8.9499999999999993</v>
      </c>
      <c r="G4033">
        <v>8.68</v>
      </c>
    </row>
    <row r="4034" spans="1:7" x14ac:dyDescent="0.35">
      <c r="A4034" t="s">
        <v>27368</v>
      </c>
      <c r="B4034" t="s">
        <v>31489</v>
      </c>
      <c r="C4034">
        <v>6</v>
      </c>
      <c r="D4034">
        <v>43</v>
      </c>
      <c r="E4034">
        <v>1</v>
      </c>
      <c r="F4034">
        <v>8.9499999999999993</v>
      </c>
      <c r="G4034">
        <v>8.68</v>
      </c>
    </row>
    <row r="4035" spans="1:7" x14ac:dyDescent="0.35">
      <c r="A4035" t="s">
        <v>27369</v>
      </c>
      <c r="B4035" t="s">
        <v>31490</v>
      </c>
      <c r="C4035">
        <v>6</v>
      </c>
      <c r="D4035">
        <v>43</v>
      </c>
      <c r="E4035">
        <v>0.7</v>
      </c>
      <c r="F4035">
        <v>25.95</v>
      </c>
      <c r="G4035">
        <v>24.65</v>
      </c>
    </row>
    <row r="4036" spans="1:7" x14ac:dyDescent="0.35">
      <c r="A4036" t="s">
        <v>27370</v>
      </c>
      <c r="B4036" t="s">
        <v>31491</v>
      </c>
      <c r="C4036">
        <v>6</v>
      </c>
      <c r="D4036">
        <v>18</v>
      </c>
      <c r="E4036">
        <v>0.7</v>
      </c>
      <c r="F4036">
        <v>7.15</v>
      </c>
      <c r="G4036">
        <v>6.94</v>
      </c>
    </row>
    <row r="4037" spans="1:7" x14ac:dyDescent="0.35">
      <c r="A4037" t="s">
        <v>27371</v>
      </c>
      <c r="B4037" t="s">
        <v>31492</v>
      </c>
      <c r="C4037">
        <v>6</v>
      </c>
      <c r="D4037">
        <v>43.4</v>
      </c>
      <c r="E4037">
        <v>0.7</v>
      </c>
      <c r="F4037">
        <v>19.95</v>
      </c>
      <c r="G4037">
        <v>19.350000000000001</v>
      </c>
    </row>
    <row r="4038" spans="1:7" x14ac:dyDescent="0.35">
      <c r="A4038" t="s">
        <v>27372</v>
      </c>
      <c r="B4038" t="s">
        <v>31493</v>
      </c>
      <c r="C4038">
        <v>12</v>
      </c>
      <c r="D4038">
        <v>40</v>
      </c>
      <c r="E4038">
        <v>0.7</v>
      </c>
      <c r="F4038">
        <v>10.95</v>
      </c>
      <c r="G4038">
        <v>10.62</v>
      </c>
    </row>
    <row r="4039" spans="1:7" x14ac:dyDescent="0.35">
      <c r="A4039" t="s">
        <v>27373</v>
      </c>
      <c r="B4039" t="s">
        <v>31494</v>
      </c>
      <c r="C4039">
        <v>6</v>
      </c>
      <c r="D4039">
        <v>50.5</v>
      </c>
      <c r="E4039">
        <v>0.7</v>
      </c>
      <c r="F4039">
        <v>12.45</v>
      </c>
      <c r="G4039">
        <v>12.08</v>
      </c>
    </row>
    <row r="4040" spans="1:7" x14ac:dyDescent="0.35">
      <c r="A4040" t="s">
        <v>27374</v>
      </c>
      <c r="B4040" t="s">
        <v>31495</v>
      </c>
      <c r="C4040">
        <v>6</v>
      </c>
      <c r="D4040">
        <v>35.5</v>
      </c>
      <c r="E4040">
        <v>0.7</v>
      </c>
      <c r="F4040">
        <v>10.95</v>
      </c>
      <c r="G4040">
        <v>10.62</v>
      </c>
    </row>
    <row r="4041" spans="1:7" x14ac:dyDescent="0.35">
      <c r="A4041" t="s">
        <v>27375</v>
      </c>
      <c r="B4041" t="s">
        <v>31496</v>
      </c>
      <c r="C4041">
        <v>6</v>
      </c>
      <c r="D4041">
        <v>55.2</v>
      </c>
      <c r="E4041">
        <v>0.7</v>
      </c>
      <c r="F4041">
        <v>43.5</v>
      </c>
      <c r="G4041">
        <v>43.5</v>
      </c>
    </row>
    <row r="4042" spans="1:7" x14ac:dyDescent="0.35">
      <c r="A4042" t="s">
        <v>27376</v>
      </c>
      <c r="B4042" t="s">
        <v>31497</v>
      </c>
      <c r="C4042">
        <v>6</v>
      </c>
      <c r="D4042">
        <v>47</v>
      </c>
      <c r="E4042">
        <v>0.7</v>
      </c>
      <c r="F4042">
        <v>38.65</v>
      </c>
      <c r="G4042">
        <v>37.49</v>
      </c>
    </row>
    <row r="4043" spans="1:7" x14ac:dyDescent="0.35">
      <c r="A4043" t="s">
        <v>27377</v>
      </c>
      <c r="B4043" t="s">
        <v>31498</v>
      </c>
      <c r="C4043">
        <v>6</v>
      </c>
      <c r="D4043">
        <v>35</v>
      </c>
      <c r="E4043">
        <v>0.7</v>
      </c>
      <c r="F4043">
        <v>6.35</v>
      </c>
      <c r="G4043">
        <v>6.16</v>
      </c>
    </row>
    <row r="4044" spans="1:7" x14ac:dyDescent="0.35">
      <c r="A4044" t="s">
        <v>27378</v>
      </c>
      <c r="B4044" t="s">
        <v>31499</v>
      </c>
      <c r="C4044">
        <v>12</v>
      </c>
      <c r="D4044">
        <v>40</v>
      </c>
      <c r="E4044">
        <v>0.7</v>
      </c>
      <c r="F4044">
        <v>2.4500000000000002</v>
      </c>
      <c r="G4044">
        <v>2.38</v>
      </c>
    </row>
    <row r="4045" spans="1:7" x14ac:dyDescent="0.35">
      <c r="A4045" t="s">
        <v>27379</v>
      </c>
      <c r="B4045" t="s">
        <v>31500</v>
      </c>
      <c r="C4045">
        <v>6</v>
      </c>
      <c r="D4045">
        <v>40</v>
      </c>
      <c r="E4045">
        <v>1.5</v>
      </c>
      <c r="F4045">
        <v>4.95</v>
      </c>
      <c r="G4045">
        <v>4.8</v>
      </c>
    </row>
    <row r="4046" spans="1:7" x14ac:dyDescent="0.35">
      <c r="A4046" t="s">
        <v>27380</v>
      </c>
      <c r="B4046" t="s">
        <v>31501</v>
      </c>
      <c r="C4046">
        <v>6</v>
      </c>
      <c r="D4046">
        <v>40</v>
      </c>
      <c r="E4046">
        <v>1</v>
      </c>
      <c r="F4046">
        <v>3.5</v>
      </c>
      <c r="G4046">
        <v>3.5</v>
      </c>
    </row>
    <row r="4047" spans="1:7" x14ac:dyDescent="0.35">
      <c r="A4047" t="s">
        <v>27381</v>
      </c>
      <c r="B4047" t="s">
        <v>31502</v>
      </c>
      <c r="C4047">
        <v>6</v>
      </c>
      <c r="D4047">
        <v>40</v>
      </c>
      <c r="E4047">
        <v>2</v>
      </c>
      <c r="F4047">
        <v>6.55</v>
      </c>
      <c r="G4047">
        <v>6.35</v>
      </c>
    </row>
    <row r="4048" spans="1:7" x14ac:dyDescent="0.35">
      <c r="A4048" t="s">
        <v>27382</v>
      </c>
      <c r="B4048" t="s">
        <v>31503</v>
      </c>
      <c r="C4048">
        <v>6</v>
      </c>
      <c r="D4048">
        <v>35</v>
      </c>
      <c r="E4048">
        <v>0.7</v>
      </c>
      <c r="F4048">
        <v>3.55</v>
      </c>
      <c r="G4048">
        <v>3.37</v>
      </c>
    </row>
    <row r="4049" spans="1:7" x14ac:dyDescent="0.35">
      <c r="A4049" t="s">
        <v>27383</v>
      </c>
      <c r="B4049" t="s">
        <v>31504</v>
      </c>
      <c r="C4049">
        <v>6</v>
      </c>
      <c r="D4049">
        <v>40</v>
      </c>
      <c r="E4049">
        <v>0.7</v>
      </c>
      <c r="F4049">
        <v>24.45</v>
      </c>
      <c r="G4049">
        <v>23.72</v>
      </c>
    </row>
    <row r="4050" spans="1:7" x14ac:dyDescent="0.35">
      <c r="A4050" t="s">
        <v>27384</v>
      </c>
      <c r="B4050" t="s">
        <v>31505</v>
      </c>
      <c r="C4050">
        <v>6</v>
      </c>
      <c r="D4050">
        <v>20</v>
      </c>
      <c r="E4050">
        <v>0.7</v>
      </c>
      <c r="F4050">
        <v>17.95</v>
      </c>
      <c r="G4050">
        <v>17.41</v>
      </c>
    </row>
    <row r="4051" spans="1:7" x14ac:dyDescent="0.35">
      <c r="A4051" t="s">
        <v>27385</v>
      </c>
      <c r="B4051" t="s">
        <v>31506</v>
      </c>
      <c r="C4051">
        <v>6</v>
      </c>
      <c r="D4051">
        <v>57</v>
      </c>
      <c r="E4051">
        <v>0.5</v>
      </c>
      <c r="F4051">
        <v>25.95</v>
      </c>
      <c r="G4051">
        <v>25.17</v>
      </c>
    </row>
    <row r="4052" spans="1:7" x14ac:dyDescent="0.35">
      <c r="A4052" t="s">
        <v>27386</v>
      </c>
      <c r="B4052" t="s">
        <v>31507</v>
      </c>
      <c r="C4052">
        <v>6</v>
      </c>
      <c r="D4052">
        <v>33.299999999999997</v>
      </c>
      <c r="E4052">
        <v>0.5</v>
      </c>
      <c r="F4052">
        <v>23.05</v>
      </c>
      <c r="G4052">
        <v>22.36</v>
      </c>
    </row>
    <row r="4053" spans="1:7" x14ac:dyDescent="0.35">
      <c r="A4053" t="s">
        <v>27387</v>
      </c>
      <c r="B4053" t="s">
        <v>31508</v>
      </c>
      <c r="C4053">
        <v>6</v>
      </c>
      <c r="D4053">
        <v>46</v>
      </c>
      <c r="E4053">
        <v>0.7</v>
      </c>
      <c r="F4053">
        <v>22.65</v>
      </c>
      <c r="G4053">
        <v>22.65</v>
      </c>
    </row>
    <row r="4054" spans="1:7" x14ac:dyDescent="0.35">
      <c r="A4054" t="s">
        <v>27388</v>
      </c>
      <c r="B4054" t="s">
        <v>31509</v>
      </c>
      <c r="C4054">
        <v>3</v>
      </c>
      <c r="D4054">
        <v>45.2</v>
      </c>
      <c r="E4054">
        <v>0.7</v>
      </c>
      <c r="F4054">
        <v>829.35</v>
      </c>
      <c r="G4054">
        <v>804.47</v>
      </c>
    </row>
    <row r="4055" spans="1:7" x14ac:dyDescent="0.35">
      <c r="A4055" t="s">
        <v>27389</v>
      </c>
      <c r="B4055" t="s">
        <v>31509</v>
      </c>
      <c r="C4055">
        <v>1</v>
      </c>
      <c r="D4055">
        <v>45.2</v>
      </c>
      <c r="E4055">
        <v>0.7</v>
      </c>
      <c r="F4055">
        <v>1325.85</v>
      </c>
      <c r="G4055">
        <v>1286.07</v>
      </c>
    </row>
    <row r="4056" spans="1:7" x14ac:dyDescent="0.35">
      <c r="A4056" t="s">
        <v>27390</v>
      </c>
      <c r="B4056" t="s">
        <v>31510</v>
      </c>
      <c r="C4056">
        <v>6</v>
      </c>
      <c r="D4056">
        <v>43.2</v>
      </c>
      <c r="E4056">
        <v>0.7</v>
      </c>
      <c r="F4056">
        <v>15.45</v>
      </c>
      <c r="G4056">
        <v>14.99</v>
      </c>
    </row>
    <row r="4057" spans="1:7" x14ac:dyDescent="0.35">
      <c r="A4057" t="s">
        <v>27391</v>
      </c>
      <c r="B4057" t="s">
        <v>31511</v>
      </c>
      <c r="C4057">
        <v>6</v>
      </c>
      <c r="D4057">
        <v>43.2</v>
      </c>
      <c r="E4057">
        <v>1</v>
      </c>
      <c r="F4057">
        <v>21.45</v>
      </c>
      <c r="G4057">
        <v>20.81</v>
      </c>
    </row>
    <row r="4058" spans="1:7" x14ac:dyDescent="0.35">
      <c r="A4058" t="s">
        <v>27392</v>
      </c>
      <c r="B4058" t="s">
        <v>31512</v>
      </c>
      <c r="C4058">
        <v>6</v>
      </c>
      <c r="D4058">
        <v>43.2</v>
      </c>
      <c r="E4058">
        <v>0.7</v>
      </c>
      <c r="F4058">
        <v>23.85</v>
      </c>
      <c r="G4058">
        <v>23.13</v>
      </c>
    </row>
    <row r="4059" spans="1:7" x14ac:dyDescent="0.35">
      <c r="A4059" t="s">
        <v>27393</v>
      </c>
      <c r="B4059" t="s">
        <v>31513</v>
      </c>
      <c r="C4059">
        <v>6</v>
      </c>
      <c r="D4059">
        <v>45.2</v>
      </c>
      <c r="E4059">
        <v>0.7</v>
      </c>
      <c r="F4059">
        <v>21.75</v>
      </c>
      <c r="G4059">
        <v>21.1</v>
      </c>
    </row>
    <row r="4060" spans="1:7" x14ac:dyDescent="0.35">
      <c r="A4060" t="s">
        <v>27394</v>
      </c>
      <c r="B4060" t="s">
        <v>31514</v>
      </c>
      <c r="C4060">
        <v>6</v>
      </c>
      <c r="D4060">
        <v>57.2</v>
      </c>
      <c r="E4060">
        <v>0.5</v>
      </c>
      <c r="F4060">
        <v>28.45</v>
      </c>
      <c r="G4060">
        <v>27.6</v>
      </c>
    </row>
    <row r="4061" spans="1:7" x14ac:dyDescent="0.35">
      <c r="A4061" t="s">
        <v>27395</v>
      </c>
      <c r="B4061" t="s">
        <v>31515</v>
      </c>
      <c r="C4061">
        <v>6</v>
      </c>
      <c r="D4061">
        <v>38</v>
      </c>
      <c r="E4061">
        <v>0.5</v>
      </c>
      <c r="F4061">
        <v>25.85</v>
      </c>
      <c r="G4061">
        <v>25.07</v>
      </c>
    </row>
    <row r="4062" spans="1:7" x14ac:dyDescent="0.35">
      <c r="A4062" t="s">
        <v>27396</v>
      </c>
      <c r="B4062" t="s">
        <v>31516</v>
      </c>
      <c r="C4062">
        <v>6</v>
      </c>
      <c r="D4062">
        <v>45.3</v>
      </c>
      <c r="E4062">
        <v>0.5</v>
      </c>
      <c r="F4062">
        <v>19.25</v>
      </c>
      <c r="G4062">
        <v>18.670000000000002</v>
      </c>
    </row>
    <row r="4063" spans="1:7" x14ac:dyDescent="0.35">
      <c r="A4063" t="s">
        <v>27397</v>
      </c>
      <c r="B4063" t="s">
        <v>31517</v>
      </c>
      <c r="C4063">
        <v>12</v>
      </c>
      <c r="D4063">
        <v>57</v>
      </c>
      <c r="E4063">
        <v>1</v>
      </c>
      <c r="F4063">
        <v>13</v>
      </c>
      <c r="G4063">
        <v>13</v>
      </c>
    </row>
    <row r="4064" spans="1:7" x14ac:dyDescent="0.35">
      <c r="A4064" t="s">
        <v>27398</v>
      </c>
      <c r="B4064" t="s">
        <v>31518</v>
      </c>
      <c r="C4064">
        <v>6</v>
      </c>
      <c r="D4064">
        <v>35</v>
      </c>
      <c r="E4064">
        <v>0.7</v>
      </c>
      <c r="F4064">
        <v>19.75</v>
      </c>
      <c r="G4064">
        <v>19.16</v>
      </c>
    </row>
    <row r="4065" spans="1:7" x14ac:dyDescent="0.35">
      <c r="A4065" t="s">
        <v>27399</v>
      </c>
      <c r="B4065" t="s">
        <v>31519</v>
      </c>
      <c r="C4065">
        <v>6</v>
      </c>
      <c r="D4065">
        <v>24.2</v>
      </c>
      <c r="E4065">
        <v>1</v>
      </c>
      <c r="F4065">
        <v>6.35</v>
      </c>
      <c r="G4065">
        <v>6.16</v>
      </c>
    </row>
    <row r="4066" spans="1:7" x14ac:dyDescent="0.35">
      <c r="A4066" t="s">
        <v>27400</v>
      </c>
      <c r="B4066" t="s">
        <v>31520</v>
      </c>
      <c r="C4066">
        <v>6</v>
      </c>
      <c r="D4066">
        <v>56</v>
      </c>
      <c r="E4066">
        <v>0.7</v>
      </c>
      <c r="F4066">
        <v>66.150000000000006</v>
      </c>
      <c r="G4066">
        <v>64.17</v>
      </c>
    </row>
    <row r="4067" spans="1:7" x14ac:dyDescent="0.35">
      <c r="A4067" t="s">
        <v>27401</v>
      </c>
      <c r="B4067" t="s">
        <v>31521</v>
      </c>
      <c r="C4067">
        <v>6</v>
      </c>
      <c r="D4067">
        <v>40</v>
      </c>
      <c r="E4067">
        <v>0.7</v>
      </c>
      <c r="F4067">
        <v>10.85</v>
      </c>
      <c r="G4067">
        <v>10.52</v>
      </c>
    </row>
    <row r="4068" spans="1:7" x14ac:dyDescent="0.35">
      <c r="A4068" t="s">
        <v>27402</v>
      </c>
      <c r="B4068" t="s">
        <v>31522</v>
      </c>
      <c r="C4068">
        <v>6</v>
      </c>
      <c r="D4068">
        <v>15</v>
      </c>
      <c r="E4068">
        <v>0.7</v>
      </c>
      <c r="F4068">
        <v>10.45</v>
      </c>
      <c r="G4068">
        <v>10.14</v>
      </c>
    </row>
    <row r="4069" spans="1:7" x14ac:dyDescent="0.35">
      <c r="A4069" t="s">
        <v>27403</v>
      </c>
      <c r="B4069" t="s">
        <v>31523</v>
      </c>
      <c r="C4069">
        <v>6</v>
      </c>
      <c r="D4069">
        <v>45</v>
      </c>
      <c r="E4069">
        <v>0.7</v>
      </c>
      <c r="F4069">
        <v>27.45</v>
      </c>
      <c r="G4069">
        <v>26.63</v>
      </c>
    </row>
    <row r="4070" spans="1:7" x14ac:dyDescent="0.35">
      <c r="A4070" t="s">
        <v>27404</v>
      </c>
      <c r="B4070" t="s">
        <v>31524</v>
      </c>
      <c r="C4070">
        <v>10</v>
      </c>
      <c r="D4070">
        <v>46.33</v>
      </c>
      <c r="E4070">
        <v>0.15</v>
      </c>
      <c r="F4070">
        <v>13.85</v>
      </c>
      <c r="G4070">
        <v>13.43</v>
      </c>
    </row>
    <row r="4071" spans="1:7" x14ac:dyDescent="0.35">
      <c r="A4071" t="s">
        <v>27405</v>
      </c>
      <c r="B4071" t="s">
        <v>31525</v>
      </c>
      <c r="C4071">
        <v>6</v>
      </c>
      <c r="D4071">
        <v>46</v>
      </c>
      <c r="E4071">
        <v>0.7</v>
      </c>
      <c r="F4071">
        <v>26.85</v>
      </c>
      <c r="G4071">
        <v>26.04</v>
      </c>
    </row>
    <row r="4072" spans="1:7" x14ac:dyDescent="0.35">
      <c r="A4072" t="s">
        <v>27406</v>
      </c>
      <c r="B4072" t="s">
        <v>31526</v>
      </c>
      <c r="C4072">
        <v>6</v>
      </c>
      <c r="D4072">
        <v>37.5</v>
      </c>
      <c r="E4072">
        <v>1</v>
      </c>
      <c r="F4072">
        <v>4.95</v>
      </c>
      <c r="G4072">
        <v>4.8</v>
      </c>
    </row>
    <row r="4073" spans="1:7" x14ac:dyDescent="0.35">
      <c r="A4073" t="s">
        <v>27407</v>
      </c>
      <c r="B4073" t="s">
        <v>31527</v>
      </c>
      <c r="C4073">
        <v>6</v>
      </c>
      <c r="D4073">
        <v>40</v>
      </c>
      <c r="E4073">
        <v>1</v>
      </c>
      <c r="F4073">
        <v>11.05</v>
      </c>
      <c r="G4073">
        <v>10.72</v>
      </c>
    </row>
    <row r="4074" spans="1:7" x14ac:dyDescent="0.35">
      <c r="A4074" t="s">
        <v>27408</v>
      </c>
      <c r="B4074" t="s">
        <v>31528</v>
      </c>
      <c r="C4074">
        <v>6</v>
      </c>
      <c r="D4074">
        <v>35</v>
      </c>
      <c r="E4074">
        <v>0.5</v>
      </c>
      <c r="F4074">
        <v>8.9499999999999993</v>
      </c>
      <c r="G4074">
        <v>8.68</v>
      </c>
    </row>
    <row r="4075" spans="1:7" x14ac:dyDescent="0.35">
      <c r="A4075" t="s">
        <v>27409</v>
      </c>
      <c r="B4075" t="s">
        <v>31529</v>
      </c>
      <c r="C4075">
        <v>6</v>
      </c>
      <c r="D4075">
        <v>14.9</v>
      </c>
      <c r="E4075">
        <v>1</v>
      </c>
      <c r="F4075">
        <v>5.5</v>
      </c>
      <c r="G4075">
        <v>5.5</v>
      </c>
    </row>
    <row r="4076" spans="1:7" x14ac:dyDescent="0.35">
      <c r="A4076" t="s">
        <v>27410</v>
      </c>
      <c r="B4076" t="s">
        <v>31530</v>
      </c>
      <c r="C4076">
        <v>12</v>
      </c>
      <c r="D4076">
        <v>15</v>
      </c>
      <c r="E4076">
        <v>0.5</v>
      </c>
      <c r="F4076">
        <v>4</v>
      </c>
      <c r="G4076">
        <v>4</v>
      </c>
    </row>
    <row r="4077" spans="1:7" x14ac:dyDescent="0.35">
      <c r="A4077" t="s">
        <v>27411</v>
      </c>
      <c r="B4077" t="s">
        <v>31531</v>
      </c>
      <c r="C4077">
        <v>6</v>
      </c>
      <c r="D4077">
        <v>40</v>
      </c>
      <c r="E4077">
        <v>0.7</v>
      </c>
      <c r="F4077">
        <v>20.75</v>
      </c>
      <c r="G4077">
        <v>20.13</v>
      </c>
    </row>
    <row r="4078" spans="1:7" x14ac:dyDescent="0.35">
      <c r="A4078" t="s">
        <v>27412</v>
      </c>
      <c r="B4078" t="s">
        <v>31532</v>
      </c>
      <c r="C4078">
        <v>6</v>
      </c>
      <c r="D4078">
        <v>40</v>
      </c>
      <c r="E4078">
        <v>0.7</v>
      </c>
      <c r="F4078">
        <v>21.05</v>
      </c>
      <c r="G4078">
        <v>20.420000000000002</v>
      </c>
    </row>
    <row r="4079" spans="1:7" x14ac:dyDescent="0.35">
      <c r="A4079" t="s">
        <v>27413</v>
      </c>
      <c r="B4079" t="s">
        <v>31533</v>
      </c>
      <c r="C4079">
        <v>6</v>
      </c>
      <c r="D4079">
        <v>45</v>
      </c>
      <c r="E4079">
        <v>0.7</v>
      </c>
      <c r="F4079">
        <v>17.95</v>
      </c>
      <c r="G4079">
        <v>17.41</v>
      </c>
    </row>
    <row r="4080" spans="1:7" x14ac:dyDescent="0.35">
      <c r="A4080" t="s">
        <v>27414</v>
      </c>
      <c r="B4080" t="s">
        <v>31534</v>
      </c>
      <c r="C4080">
        <v>6</v>
      </c>
      <c r="D4080">
        <v>42</v>
      </c>
      <c r="E4080">
        <v>0.7</v>
      </c>
      <c r="F4080">
        <v>9</v>
      </c>
      <c r="G4080">
        <v>9</v>
      </c>
    </row>
    <row r="4081" spans="1:7" x14ac:dyDescent="0.35">
      <c r="A4081" t="s">
        <v>27415</v>
      </c>
      <c r="B4081" t="s">
        <v>31535</v>
      </c>
      <c r="C4081">
        <v>12</v>
      </c>
      <c r="D4081">
        <v>40</v>
      </c>
      <c r="E4081">
        <v>0.7</v>
      </c>
      <c r="F4081">
        <v>12.25</v>
      </c>
      <c r="G4081">
        <v>11.88</v>
      </c>
    </row>
    <row r="4082" spans="1:7" x14ac:dyDescent="0.35">
      <c r="A4082" t="s">
        <v>27416</v>
      </c>
      <c r="B4082" t="s">
        <v>31536</v>
      </c>
      <c r="C4082">
        <v>12</v>
      </c>
      <c r="D4082">
        <v>40</v>
      </c>
      <c r="E4082">
        <v>0.7</v>
      </c>
      <c r="F4082">
        <v>17.55</v>
      </c>
      <c r="G4082">
        <v>16.670000000000002</v>
      </c>
    </row>
    <row r="4083" spans="1:7" x14ac:dyDescent="0.35">
      <c r="A4083" t="s">
        <v>27417</v>
      </c>
      <c r="B4083" t="s">
        <v>31537</v>
      </c>
      <c r="C4083">
        <v>6</v>
      </c>
      <c r="D4083">
        <v>43</v>
      </c>
      <c r="E4083">
        <v>0.7</v>
      </c>
      <c r="F4083">
        <v>169.85</v>
      </c>
      <c r="G4083">
        <v>164.75</v>
      </c>
    </row>
    <row r="4084" spans="1:7" x14ac:dyDescent="0.35">
      <c r="A4084" t="s">
        <v>27418</v>
      </c>
      <c r="B4084" t="s">
        <v>31538</v>
      </c>
      <c r="C4084">
        <v>6</v>
      </c>
      <c r="D4084">
        <v>43</v>
      </c>
      <c r="E4084">
        <v>0.7</v>
      </c>
      <c r="F4084">
        <v>135.94999999999999</v>
      </c>
      <c r="G4084">
        <v>135.94999999999999</v>
      </c>
    </row>
    <row r="4085" spans="1:7" x14ac:dyDescent="0.35">
      <c r="A4085" t="s">
        <v>27419</v>
      </c>
      <c r="B4085" t="s">
        <v>31539</v>
      </c>
      <c r="C4085">
        <v>12</v>
      </c>
      <c r="D4085">
        <v>46</v>
      </c>
      <c r="E4085">
        <v>0.7</v>
      </c>
      <c r="F4085">
        <v>77</v>
      </c>
      <c r="G4085">
        <v>77</v>
      </c>
    </row>
    <row r="4086" spans="1:7" x14ac:dyDescent="0.35">
      <c r="A4086" t="s">
        <v>27420</v>
      </c>
      <c r="B4086" t="s">
        <v>31540</v>
      </c>
      <c r="C4086">
        <v>6</v>
      </c>
      <c r="D4086">
        <v>40</v>
      </c>
      <c r="E4086">
        <v>0.5</v>
      </c>
      <c r="F4086">
        <v>14.95</v>
      </c>
      <c r="G4086">
        <v>14.5</v>
      </c>
    </row>
    <row r="4087" spans="1:7" x14ac:dyDescent="0.35">
      <c r="A4087" t="s">
        <v>27421</v>
      </c>
      <c r="B4087" t="s">
        <v>31541</v>
      </c>
      <c r="C4087">
        <v>6</v>
      </c>
      <c r="D4087">
        <v>40</v>
      </c>
      <c r="E4087">
        <v>0.7</v>
      </c>
      <c r="F4087">
        <v>23.75</v>
      </c>
      <c r="G4087">
        <v>23.75</v>
      </c>
    </row>
    <row r="4088" spans="1:7" x14ac:dyDescent="0.35">
      <c r="A4088" t="s">
        <v>27422</v>
      </c>
      <c r="B4088" t="s">
        <v>31542</v>
      </c>
      <c r="C4088">
        <v>12</v>
      </c>
      <c r="D4088">
        <v>40</v>
      </c>
      <c r="E4088">
        <v>0.7</v>
      </c>
      <c r="F4088">
        <v>20</v>
      </c>
      <c r="G4088">
        <v>20</v>
      </c>
    </row>
    <row r="4089" spans="1:7" x14ac:dyDescent="0.35">
      <c r="A4089" t="s">
        <v>27423</v>
      </c>
      <c r="B4089" t="s">
        <v>31543</v>
      </c>
      <c r="C4089">
        <v>6</v>
      </c>
      <c r="D4089">
        <v>46</v>
      </c>
      <c r="E4089">
        <v>0.7</v>
      </c>
      <c r="F4089">
        <v>23.45</v>
      </c>
      <c r="G4089">
        <v>22.75</v>
      </c>
    </row>
    <row r="4090" spans="1:7" x14ac:dyDescent="0.35">
      <c r="A4090" t="s">
        <v>27424</v>
      </c>
      <c r="B4090" t="s">
        <v>31544</v>
      </c>
      <c r="C4090">
        <v>6</v>
      </c>
      <c r="D4090">
        <v>40</v>
      </c>
      <c r="E4090">
        <v>0.7</v>
      </c>
      <c r="F4090">
        <v>12.25</v>
      </c>
      <c r="G4090">
        <v>11.88</v>
      </c>
    </row>
    <row r="4091" spans="1:7" x14ac:dyDescent="0.35">
      <c r="A4091" t="s">
        <v>27425</v>
      </c>
      <c r="B4091" t="s">
        <v>31545</v>
      </c>
      <c r="C4091">
        <v>3</v>
      </c>
      <c r="D4091">
        <v>46</v>
      </c>
      <c r="E4091">
        <v>0.7</v>
      </c>
      <c r="F4091">
        <v>43.75</v>
      </c>
      <c r="G4091">
        <v>42.44</v>
      </c>
    </row>
    <row r="4092" spans="1:7" x14ac:dyDescent="0.35">
      <c r="A4092" t="s">
        <v>27426</v>
      </c>
      <c r="B4092" t="s">
        <v>31546</v>
      </c>
      <c r="C4092">
        <v>6</v>
      </c>
      <c r="D4092">
        <v>45</v>
      </c>
      <c r="E4092">
        <v>0.7</v>
      </c>
      <c r="F4092">
        <v>6.95</v>
      </c>
      <c r="G4092">
        <v>6.74</v>
      </c>
    </row>
    <row r="4093" spans="1:7" x14ac:dyDescent="0.35">
      <c r="A4093" t="s">
        <v>27427</v>
      </c>
      <c r="B4093" t="s">
        <v>31547</v>
      </c>
      <c r="C4093">
        <v>12</v>
      </c>
      <c r="D4093">
        <v>45</v>
      </c>
      <c r="E4093">
        <v>0.35</v>
      </c>
      <c r="F4093">
        <v>4.55</v>
      </c>
      <c r="G4093">
        <v>4.41</v>
      </c>
    </row>
    <row r="4094" spans="1:7" x14ac:dyDescent="0.35">
      <c r="A4094" t="s">
        <v>27428</v>
      </c>
      <c r="B4094" t="s">
        <v>31548</v>
      </c>
      <c r="C4094">
        <v>6</v>
      </c>
      <c r="D4094">
        <v>45</v>
      </c>
      <c r="E4094">
        <v>0.7</v>
      </c>
      <c r="F4094">
        <v>6.95</v>
      </c>
      <c r="G4094">
        <v>6.95</v>
      </c>
    </row>
    <row r="4095" spans="1:7" x14ac:dyDescent="0.35">
      <c r="A4095" t="s">
        <v>27429</v>
      </c>
      <c r="B4095" t="s">
        <v>31549</v>
      </c>
      <c r="C4095">
        <v>6</v>
      </c>
      <c r="D4095">
        <v>45</v>
      </c>
      <c r="E4095">
        <v>1</v>
      </c>
      <c r="F4095">
        <v>8</v>
      </c>
      <c r="G4095">
        <v>8</v>
      </c>
    </row>
    <row r="4096" spans="1:7" x14ac:dyDescent="0.35">
      <c r="A4096" t="s">
        <v>27430</v>
      </c>
      <c r="B4096" t="s">
        <v>31550</v>
      </c>
      <c r="C4096">
        <v>8</v>
      </c>
      <c r="D4096">
        <v>47</v>
      </c>
      <c r="E4096">
        <v>0.35</v>
      </c>
      <c r="F4096">
        <v>7.5</v>
      </c>
      <c r="G4096">
        <v>7.5</v>
      </c>
    </row>
    <row r="4097" spans="1:7" x14ac:dyDescent="0.35">
      <c r="A4097" t="s">
        <v>27431</v>
      </c>
      <c r="B4097" t="s">
        <v>31551</v>
      </c>
      <c r="C4097">
        <v>6</v>
      </c>
      <c r="D4097">
        <v>45</v>
      </c>
      <c r="E4097">
        <v>0.7</v>
      </c>
      <c r="F4097">
        <v>8.75</v>
      </c>
      <c r="G4097">
        <v>8.49</v>
      </c>
    </row>
    <row r="4098" spans="1:7" x14ac:dyDescent="0.35">
      <c r="A4098" t="s">
        <v>27432</v>
      </c>
      <c r="B4098" t="s">
        <v>31552</v>
      </c>
      <c r="C4098">
        <v>6</v>
      </c>
      <c r="D4098">
        <v>45</v>
      </c>
      <c r="E4098">
        <v>0.7</v>
      </c>
      <c r="F4098">
        <v>91.35</v>
      </c>
      <c r="G4098">
        <v>88.61</v>
      </c>
    </row>
    <row r="4099" spans="1:7" x14ac:dyDescent="0.35">
      <c r="A4099" t="s">
        <v>27433</v>
      </c>
      <c r="B4099" t="s">
        <v>31553</v>
      </c>
      <c r="C4099">
        <v>6</v>
      </c>
      <c r="D4099">
        <v>48</v>
      </c>
      <c r="E4099">
        <v>0.7</v>
      </c>
      <c r="F4099">
        <v>148</v>
      </c>
      <c r="G4099">
        <v>148</v>
      </c>
    </row>
    <row r="4100" spans="1:7" x14ac:dyDescent="0.35">
      <c r="A4100" t="s">
        <v>27434</v>
      </c>
      <c r="B4100" t="s">
        <v>31554</v>
      </c>
      <c r="C4100">
        <v>6</v>
      </c>
      <c r="D4100">
        <v>47</v>
      </c>
      <c r="E4100">
        <v>0.7</v>
      </c>
      <c r="F4100">
        <v>175.85</v>
      </c>
      <c r="G4100">
        <v>170.57</v>
      </c>
    </row>
    <row r="4101" spans="1:7" x14ac:dyDescent="0.35">
      <c r="A4101" t="s">
        <v>27435</v>
      </c>
      <c r="B4101" t="s">
        <v>31555</v>
      </c>
      <c r="C4101">
        <v>6</v>
      </c>
      <c r="D4101">
        <v>45</v>
      </c>
      <c r="E4101">
        <v>0.7</v>
      </c>
      <c r="F4101">
        <v>37.950000000000003</v>
      </c>
      <c r="G4101">
        <v>36.81</v>
      </c>
    </row>
    <row r="4102" spans="1:7" x14ac:dyDescent="0.35">
      <c r="A4102" t="s">
        <v>27436</v>
      </c>
      <c r="B4102" t="s">
        <v>31556</v>
      </c>
      <c r="C4102">
        <v>6</v>
      </c>
      <c r="D4102">
        <v>39</v>
      </c>
      <c r="E4102">
        <v>0.7</v>
      </c>
      <c r="F4102">
        <v>20.45</v>
      </c>
      <c r="G4102">
        <v>19.84</v>
      </c>
    </row>
    <row r="4103" spans="1:7" x14ac:dyDescent="0.35">
      <c r="A4103" t="s">
        <v>27437</v>
      </c>
      <c r="B4103" t="s">
        <v>31557</v>
      </c>
      <c r="C4103">
        <v>6</v>
      </c>
      <c r="D4103">
        <v>30</v>
      </c>
      <c r="E4103">
        <v>1</v>
      </c>
      <c r="F4103">
        <v>6.35</v>
      </c>
      <c r="G4103">
        <v>6.16</v>
      </c>
    </row>
    <row r="4104" spans="1:7" x14ac:dyDescent="0.35">
      <c r="A4104" t="s">
        <v>27438</v>
      </c>
      <c r="B4104" t="s">
        <v>31558</v>
      </c>
      <c r="C4104">
        <v>6</v>
      </c>
      <c r="D4104">
        <v>38</v>
      </c>
      <c r="E4104">
        <v>1</v>
      </c>
      <c r="F4104">
        <v>8.4499999999999993</v>
      </c>
      <c r="G4104">
        <v>8.1999999999999993</v>
      </c>
    </row>
    <row r="4105" spans="1:7" x14ac:dyDescent="0.35">
      <c r="A4105" t="s">
        <v>27439</v>
      </c>
      <c r="B4105" t="s">
        <v>31559</v>
      </c>
      <c r="C4105">
        <v>6</v>
      </c>
      <c r="D4105">
        <v>30</v>
      </c>
      <c r="E4105">
        <v>1</v>
      </c>
      <c r="F4105">
        <v>6.35</v>
      </c>
      <c r="G4105">
        <v>6.16</v>
      </c>
    </row>
    <row r="4106" spans="1:7" x14ac:dyDescent="0.35">
      <c r="A4106" t="s">
        <v>27440</v>
      </c>
      <c r="B4106" t="s">
        <v>31560</v>
      </c>
      <c r="C4106">
        <v>6</v>
      </c>
      <c r="D4106">
        <v>38</v>
      </c>
      <c r="E4106">
        <v>0.7</v>
      </c>
      <c r="F4106">
        <v>7.55</v>
      </c>
      <c r="G4106">
        <v>7.32</v>
      </c>
    </row>
    <row r="4107" spans="1:7" x14ac:dyDescent="0.35">
      <c r="A4107" t="s">
        <v>27441</v>
      </c>
      <c r="B4107" t="s">
        <v>31561</v>
      </c>
      <c r="C4107">
        <v>6</v>
      </c>
      <c r="D4107">
        <v>42</v>
      </c>
      <c r="E4107">
        <v>0.7</v>
      </c>
      <c r="F4107">
        <v>23.25</v>
      </c>
      <c r="G4107">
        <v>22.09</v>
      </c>
    </row>
    <row r="4108" spans="1:7" x14ac:dyDescent="0.35">
      <c r="A4108" t="s">
        <v>27442</v>
      </c>
      <c r="B4108" t="s">
        <v>31562</v>
      </c>
      <c r="C4108">
        <v>3</v>
      </c>
      <c r="D4108">
        <v>52.3</v>
      </c>
      <c r="E4108">
        <v>0.7</v>
      </c>
      <c r="F4108">
        <v>101.45</v>
      </c>
      <c r="G4108">
        <v>98.41</v>
      </c>
    </row>
    <row r="4109" spans="1:7" x14ac:dyDescent="0.35">
      <c r="A4109" t="s">
        <v>27443</v>
      </c>
      <c r="B4109" t="s">
        <v>31563</v>
      </c>
      <c r="C4109">
        <v>3</v>
      </c>
      <c r="D4109">
        <v>51.2</v>
      </c>
      <c r="E4109">
        <v>0.7</v>
      </c>
      <c r="F4109">
        <v>109.95</v>
      </c>
      <c r="G4109">
        <v>106.65</v>
      </c>
    </row>
    <row r="4110" spans="1:7" x14ac:dyDescent="0.35">
      <c r="A4110" t="s">
        <v>27444</v>
      </c>
      <c r="B4110" t="s">
        <v>31564</v>
      </c>
      <c r="C4110">
        <v>6</v>
      </c>
      <c r="D4110">
        <v>40</v>
      </c>
      <c r="E4110">
        <v>0.7</v>
      </c>
      <c r="F4110">
        <v>22.95</v>
      </c>
      <c r="G4110">
        <v>22.95</v>
      </c>
    </row>
    <row r="4111" spans="1:7" x14ac:dyDescent="0.35">
      <c r="A4111" t="s">
        <v>27445</v>
      </c>
      <c r="B4111" t="s">
        <v>31565</v>
      </c>
      <c r="C4111">
        <v>6</v>
      </c>
      <c r="D4111">
        <v>46</v>
      </c>
      <c r="E4111">
        <v>0.7</v>
      </c>
      <c r="F4111">
        <v>22</v>
      </c>
      <c r="G4111">
        <v>22</v>
      </c>
    </row>
    <row r="4112" spans="1:7" x14ac:dyDescent="0.35">
      <c r="A4112" t="s">
        <v>27446</v>
      </c>
      <c r="B4112" t="s">
        <v>31566</v>
      </c>
      <c r="C4112">
        <v>6</v>
      </c>
      <c r="D4112">
        <v>46</v>
      </c>
      <c r="E4112">
        <v>0.7</v>
      </c>
      <c r="F4112">
        <v>24</v>
      </c>
      <c r="G4112">
        <v>24</v>
      </c>
    </row>
    <row r="4113" spans="1:7" x14ac:dyDescent="0.35">
      <c r="A4113" t="s">
        <v>27447</v>
      </c>
      <c r="B4113" t="s">
        <v>31567</v>
      </c>
      <c r="C4113">
        <v>6</v>
      </c>
      <c r="D4113">
        <v>46</v>
      </c>
      <c r="E4113">
        <v>0.7</v>
      </c>
      <c r="F4113">
        <v>27.5</v>
      </c>
      <c r="G4113">
        <v>27.5</v>
      </c>
    </row>
    <row r="4114" spans="1:7" x14ac:dyDescent="0.35">
      <c r="A4114" t="s">
        <v>27448</v>
      </c>
      <c r="B4114" t="s">
        <v>31568</v>
      </c>
      <c r="C4114">
        <v>12</v>
      </c>
      <c r="D4114">
        <v>27</v>
      </c>
      <c r="E4114">
        <v>0.1</v>
      </c>
      <c r="F4114">
        <v>15</v>
      </c>
      <c r="G4114">
        <v>15</v>
      </c>
    </row>
    <row r="4115" spans="1:7" x14ac:dyDescent="0.35">
      <c r="A4115" t="s">
        <v>27449</v>
      </c>
      <c r="B4115" t="s">
        <v>31569</v>
      </c>
      <c r="C4115">
        <v>6</v>
      </c>
      <c r="D4115">
        <v>40</v>
      </c>
      <c r="E4115">
        <v>0.7</v>
      </c>
      <c r="F4115">
        <v>40.450000000000003</v>
      </c>
      <c r="G4115">
        <v>39.24</v>
      </c>
    </row>
    <row r="4116" spans="1:7" x14ac:dyDescent="0.35">
      <c r="A4116" t="s">
        <v>27450</v>
      </c>
      <c r="B4116" t="s">
        <v>31570</v>
      </c>
      <c r="C4116">
        <v>120</v>
      </c>
      <c r="D4116">
        <v>40</v>
      </c>
      <c r="E4116">
        <v>0.05</v>
      </c>
      <c r="F4116">
        <v>6</v>
      </c>
      <c r="G4116">
        <v>6</v>
      </c>
    </row>
    <row r="4117" spans="1:7" x14ac:dyDescent="0.35">
      <c r="A4117" t="s">
        <v>27451</v>
      </c>
      <c r="B4117" t="s">
        <v>31571</v>
      </c>
      <c r="C4117">
        <v>6</v>
      </c>
      <c r="D4117">
        <v>40</v>
      </c>
      <c r="E4117">
        <v>0.7</v>
      </c>
      <c r="F4117">
        <v>30.95</v>
      </c>
      <c r="G4117">
        <v>30.95</v>
      </c>
    </row>
    <row r="4118" spans="1:7" x14ac:dyDescent="0.35">
      <c r="A4118" t="s">
        <v>27452</v>
      </c>
      <c r="B4118" t="s">
        <v>31572</v>
      </c>
      <c r="C4118">
        <v>6</v>
      </c>
      <c r="D4118">
        <v>40</v>
      </c>
      <c r="E4118">
        <v>1</v>
      </c>
      <c r="F4118">
        <v>20.5</v>
      </c>
      <c r="G4118">
        <v>20.5</v>
      </c>
    </row>
    <row r="4119" spans="1:7" x14ac:dyDescent="0.35">
      <c r="A4119" t="s">
        <v>27453</v>
      </c>
      <c r="B4119" t="s">
        <v>31573</v>
      </c>
      <c r="C4119">
        <v>6</v>
      </c>
      <c r="D4119">
        <v>43</v>
      </c>
      <c r="E4119">
        <v>0.7</v>
      </c>
      <c r="F4119">
        <v>41.25</v>
      </c>
      <c r="G4119">
        <v>41.25</v>
      </c>
    </row>
    <row r="4120" spans="1:7" x14ac:dyDescent="0.35">
      <c r="A4120" t="s">
        <v>27454</v>
      </c>
      <c r="B4120" t="s">
        <v>31574</v>
      </c>
      <c r="C4120">
        <v>6</v>
      </c>
      <c r="D4120">
        <v>43</v>
      </c>
      <c r="E4120">
        <v>1</v>
      </c>
      <c r="F4120">
        <v>49.95</v>
      </c>
      <c r="G4120">
        <v>49.95</v>
      </c>
    </row>
    <row r="4121" spans="1:7" x14ac:dyDescent="0.35">
      <c r="A4121" t="s">
        <v>27455</v>
      </c>
      <c r="B4121" t="s">
        <v>31575</v>
      </c>
      <c r="C4121">
        <v>6</v>
      </c>
      <c r="D4121">
        <v>40</v>
      </c>
      <c r="E4121">
        <v>0.7</v>
      </c>
      <c r="F4121">
        <v>55</v>
      </c>
      <c r="G4121">
        <v>55</v>
      </c>
    </row>
    <row r="4122" spans="1:7" x14ac:dyDescent="0.35">
      <c r="A4122" t="s">
        <v>27456</v>
      </c>
      <c r="B4122" t="s">
        <v>31576</v>
      </c>
      <c r="C4122">
        <v>6</v>
      </c>
      <c r="D4122">
        <v>40</v>
      </c>
      <c r="E4122">
        <v>0.7</v>
      </c>
      <c r="F4122">
        <v>52.75</v>
      </c>
      <c r="G4122">
        <v>51.17</v>
      </c>
    </row>
    <row r="4123" spans="1:7" x14ac:dyDescent="0.35">
      <c r="A4123" t="s">
        <v>27457</v>
      </c>
      <c r="B4123" t="s">
        <v>31577</v>
      </c>
      <c r="C4123">
        <v>3</v>
      </c>
      <c r="D4123">
        <v>45</v>
      </c>
      <c r="E4123">
        <v>0.7</v>
      </c>
      <c r="F4123">
        <v>184.85</v>
      </c>
      <c r="G4123">
        <v>184.85</v>
      </c>
    </row>
    <row r="4124" spans="1:7" x14ac:dyDescent="0.35">
      <c r="A4124" t="s">
        <v>27458</v>
      </c>
      <c r="B4124" t="s">
        <v>31578</v>
      </c>
      <c r="C4124">
        <v>6</v>
      </c>
      <c r="D4124">
        <v>40</v>
      </c>
      <c r="E4124">
        <v>0.7</v>
      </c>
      <c r="F4124">
        <v>74.95</v>
      </c>
      <c r="G4124">
        <v>74.95</v>
      </c>
    </row>
    <row r="4125" spans="1:7" x14ac:dyDescent="0.35">
      <c r="A4125" t="s">
        <v>27459</v>
      </c>
      <c r="B4125" t="s">
        <v>31579</v>
      </c>
      <c r="C4125">
        <v>6</v>
      </c>
      <c r="D4125">
        <v>40</v>
      </c>
      <c r="E4125">
        <v>0.7</v>
      </c>
      <c r="F4125">
        <v>76.849999999999994</v>
      </c>
      <c r="G4125">
        <v>76.849999999999994</v>
      </c>
    </row>
    <row r="4126" spans="1:7" x14ac:dyDescent="0.35">
      <c r="A4126" t="s">
        <v>27460</v>
      </c>
      <c r="B4126" t="s">
        <v>31580</v>
      </c>
      <c r="C4126">
        <v>6</v>
      </c>
      <c r="D4126">
        <v>40</v>
      </c>
      <c r="E4126">
        <v>0.7</v>
      </c>
      <c r="F4126">
        <v>46.85</v>
      </c>
      <c r="G4126">
        <v>45.44</v>
      </c>
    </row>
    <row r="4127" spans="1:7" x14ac:dyDescent="0.35">
      <c r="A4127" t="s">
        <v>27461</v>
      </c>
      <c r="B4127" t="s">
        <v>31581</v>
      </c>
      <c r="C4127">
        <v>6</v>
      </c>
      <c r="D4127">
        <v>40</v>
      </c>
      <c r="E4127">
        <v>0.7</v>
      </c>
      <c r="F4127">
        <v>133.75</v>
      </c>
      <c r="G4127">
        <v>129.74</v>
      </c>
    </row>
    <row r="4128" spans="1:7" x14ac:dyDescent="0.35">
      <c r="A4128" t="s">
        <v>27462</v>
      </c>
      <c r="B4128" t="s">
        <v>31582</v>
      </c>
      <c r="C4128">
        <v>3</v>
      </c>
      <c r="D4128">
        <v>42</v>
      </c>
      <c r="E4128">
        <v>0.7</v>
      </c>
      <c r="F4128">
        <v>19.55</v>
      </c>
      <c r="G4128">
        <v>18.96</v>
      </c>
    </row>
    <row r="4129" spans="1:7" x14ac:dyDescent="0.35">
      <c r="A4129" t="s">
        <v>27463</v>
      </c>
      <c r="B4129" t="s">
        <v>31583</v>
      </c>
      <c r="C4129">
        <v>3</v>
      </c>
      <c r="D4129">
        <v>42</v>
      </c>
      <c r="E4129">
        <v>0.7</v>
      </c>
      <c r="F4129">
        <v>19.55</v>
      </c>
      <c r="G4129">
        <v>18.96</v>
      </c>
    </row>
    <row r="4130" spans="1:7" x14ac:dyDescent="0.35">
      <c r="A4130" t="s">
        <v>27464</v>
      </c>
      <c r="B4130" t="s">
        <v>31584</v>
      </c>
      <c r="C4130">
        <v>3</v>
      </c>
      <c r="D4130">
        <v>42</v>
      </c>
      <c r="E4130">
        <v>0.7</v>
      </c>
      <c r="F4130">
        <v>19.45</v>
      </c>
      <c r="G4130">
        <v>18.87</v>
      </c>
    </row>
    <row r="4131" spans="1:7" x14ac:dyDescent="0.35">
      <c r="A4131" t="s">
        <v>27465</v>
      </c>
      <c r="B4131" t="s">
        <v>31585</v>
      </c>
      <c r="C4131">
        <v>6</v>
      </c>
      <c r="D4131">
        <v>42</v>
      </c>
      <c r="E4131">
        <v>0.7</v>
      </c>
      <c r="F4131">
        <v>69.05</v>
      </c>
      <c r="G4131">
        <v>66.98</v>
      </c>
    </row>
    <row r="4132" spans="1:7" x14ac:dyDescent="0.35">
      <c r="A4132" t="s">
        <v>27466</v>
      </c>
      <c r="B4132" t="s">
        <v>31586</v>
      </c>
      <c r="C4132">
        <v>6</v>
      </c>
      <c r="D4132">
        <v>40</v>
      </c>
      <c r="E4132">
        <v>0.7</v>
      </c>
      <c r="F4132">
        <v>37</v>
      </c>
      <c r="G4132">
        <v>37</v>
      </c>
    </row>
    <row r="4133" spans="1:7" x14ac:dyDescent="0.35">
      <c r="A4133" t="s">
        <v>27467</v>
      </c>
      <c r="B4133" t="s">
        <v>31587</v>
      </c>
      <c r="C4133">
        <v>6</v>
      </c>
      <c r="D4133">
        <v>40</v>
      </c>
      <c r="E4133">
        <v>0.7</v>
      </c>
      <c r="F4133">
        <v>27.95</v>
      </c>
      <c r="G4133">
        <v>27.11</v>
      </c>
    </row>
    <row r="4134" spans="1:7" x14ac:dyDescent="0.35">
      <c r="A4134" t="s">
        <v>27468</v>
      </c>
      <c r="B4134" t="s">
        <v>31588</v>
      </c>
      <c r="C4134">
        <v>6</v>
      </c>
      <c r="D4134">
        <v>40</v>
      </c>
      <c r="E4134">
        <v>0.7</v>
      </c>
      <c r="F4134">
        <v>27.95</v>
      </c>
      <c r="G4134">
        <v>27.11</v>
      </c>
    </row>
    <row r="4135" spans="1:7" x14ac:dyDescent="0.35">
      <c r="A4135" t="s">
        <v>27469</v>
      </c>
      <c r="B4135" t="s">
        <v>31589</v>
      </c>
      <c r="C4135">
        <v>6</v>
      </c>
      <c r="D4135">
        <v>40</v>
      </c>
      <c r="E4135">
        <v>0.7</v>
      </c>
      <c r="F4135">
        <v>14.95</v>
      </c>
      <c r="G4135">
        <v>14.5</v>
      </c>
    </row>
    <row r="4136" spans="1:7" x14ac:dyDescent="0.35">
      <c r="A4136" t="s">
        <v>27470</v>
      </c>
      <c r="B4136" t="s">
        <v>31590</v>
      </c>
      <c r="C4136">
        <v>6</v>
      </c>
      <c r="D4136">
        <v>40</v>
      </c>
      <c r="E4136">
        <v>0.7</v>
      </c>
      <c r="F4136">
        <v>3</v>
      </c>
      <c r="G4136">
        <v>3</v>
      </c>
    </row>
    <row r="4137" spans="1:7" x14ac:dyDescent="0.35">
      <c r="A4137" t="s">
        <v>27471</v>
      </c>
      <c r="B4137" t="s">
        <v>31591</v>
      </c>
      <c r="C4137">
        <v>12</v>
      </c>
      <c r="D4137">
        <v>40</v>
      </c>
      <c r="E4137">
        <v>0.5</v>
      </c>
      <c r="F4137">
        <v>22.95</v>
      </c>
      <c r="G4137">
        <v>22.95</v>
      </c>
    </row>
    <row r="4138" spans="1:7" x14ac:dyDescent="0.35">
      <c r="A4138" t="s">
        <v>27472</v>
      </c>
      <c r="B4138" t="s">
        <v>31592</v>
      </c>
      <c r="C4138">
        <v>12</v>
      </c>
      <c r="D4138">
        <v>37.5</v>
      </c>
      <c r="E4138">
        <v>0.5</v>
      </c>
      <c r="F4138">
        <v>3.45</v>
      </c>
      <c r="G4138">
        <v>3.35</v>
      </c>
    </row>
    <row r="4139" spans="1:7" x14ac:dyDescent="0.35">
      <c r="A4139" t="s">
        <v>27473</v>
      </c>
      <c r="B4139" t="s">
        <v>31593</v>
      </c>
      <c r="C4139">
        <v>6</v>
      </c>
      <c r="D4139">
        <v>32</v>
      </c>
      <c r="E4139">
        <v>1</v>
      </c>
      <c r="F4139">
        <v>4.5</v>
      </c>
      <c r="G4139">
        <v>4.5</v>
      </c>
    </row>
    <row r="4140" spans="1:7" x14ac:dyDescent="0.35">
      <c r="A4140" t="s">
        <v>27474</v>
      </c>
      <c r="B4140" t="s">
        <v>31594</v>
      </c>
      <c r="C4140">
        <v>6</v>
      </c>
      <c r="D4140">
        <v>44.5</v>
      </c>
      <c r="E4140">
        <v>1</v>
      </c>
      <c r="F4140">
        <v>11.35</v>
      </c>
      <c r="G4140">
        <v>11.01</v>
      </c>
    </row>
    <row r="4141" spans="1:7" x14ac:dyDescent="0.35">
      <c r="A4141" t="s">
        <v>27475</v>
      </c>
      <c r="B4141" t="s">
        <v>31595</v>
      </c>
      <c r="C4141">
        <v>6</v>
      </c>
      <c r="D4141">
        <v>35</v>
      </c>
      <c r="E4141">
        <v>1</v>
      </c>
      <c r="F4141">
        <v>6.15</v>
      </c>
      <c r="G4141">
        <v>5.97</v>
      </c>
    </row>
    <row r="4142" spans="1:7" x14ac:dyDescent="0.35">
      <c r="A4142" t="s">
        <v>27476</v>
      </c>
      <c r="B4142" t="s">
        <v>31596</v>
      </c>
      <c r="C4142">
        <v>6</v>
      </c>
      <c r="D4142">
        <v>40</v>
      </c>
      <c r="E4142">
        <v>1</v>
      </c>
      <c r="F4142">
        <v>10.15</v>
      </c>
      <c r="G4142">
        <v>9.85</v>
      </c>
    </row>
    <row r="4143" spans="1:7" x14ac:dyDescent="0.35">
      <c r="A4143" t="s">
        <v>27477</v>
      </c>
      <c r="B4143" t="s">
        <v>31597</v>
      </c>
      <c r="C4143">
        <v>3</v>
      </c>
      <c r="D4143">
        <v>40</v>
      </c>
      <c r="E4143">
        <v>0.7</v>
      </c>
      <c r="F4143">
        <v>23.75</v>
      </c>
      <c r="G4143">
        <v>23.04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2F7E4-EA3F-4DCE-8B67-9DD80425EA5D}">
  <sheetPr codeName="Foglio1"/>
  <dimension ref="A1:B7"/>
  <sheetViews>
    <sheetView workbookViewId="0">
      <selection activeCell="A8" sqref="A8"/>
    </sheetView>
  </sheetViews>
  <sheetFormatPr defaultRowHeight="14.5" x14ac:dyDescent="0.35"/>
  <cols>
    <col min="1" max="1" width="15.6328125" style="29" customWidth="1"/>
    <col min="2" max="2" width="13.7265625" style="21" customWidth="1"/>
  </cols>
  <sheetData>
    <row r="1" spans="1:2" s="103" customFormat="1" x14ac:dyDescent="0.35">
      <c r="A1" s="103" t="s">
        <v>23325</v>
      </c>
      <c r="B1" s="103" t="s">
        <v>23326</v>
      </c>
    </row>
    <row r="2" spans="1:2" x14ac:dyDescent="0.35">
      <c r="A2" s="29" t="s">
        <v>23322</v>
      </c>
      <c r="B2" s="21" t="s">
        <v>23313</v>
      </c>
    </row>
    <row r="3" spans="1:2" x14ac:dyDescent="0.35">
      <c r="A3" s="29" t="s">
        <v>23323</v>
      </c>
      <c r="B3" s="21" t="s">
        <v>23324</v>
      </c>
    </row>
    <row r="4" spans="1:2" x14ac:dyDescent="0.35">
      <c r="A4" s="29" t="s">
        <v>23327</v>
      </c>
      <c r="B4" s="21" t="s">
        <v>23313</v>
      </c>
    </row>
    <row r="5" spans="1:2" x14ac:dyDescent="0.35">
      <c r="A5" s="29" t="s">
        <v>31599</v>
      </c>
      <c r="B5" s="21" t="s">
        <v>23313</v>
      </c>
    </row>
    <row r="6" spans="1:2" x14ac:dyDescent="0.35">
      <c r="A6" s="29" t="s">
        <v>31600</v>
      </c>
      <c r="B6" s="21" t="s">
        <v>23324</v>
      </c>
    </row>
    <row r="7" spans="1:2" x14ac:dyDescent="0.35">
      <c r="A7" s="29" t="s">
        <v>31797</v>
      </c>
      <c r="B7" s="21" t="s">
        <v>23313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8"/>
  <dimension ref="B3:C11"/>
  <sheetViews>
    <sheetView workbookViewId="0">
      <selection activeCell="D33" sqref="D33"/>
    </sheetView>
  </sheetViews>
  <sheetFormatPr defaultRowHeight="14.5" x14ac:dyDescent="0.35"/>
  <sheetData>
    <row r="3" spans="2:3" x14ac:dyDescent="0.35">
      <c r="B3" t="s">
        <v>16231</v>
      </c>
    </row>
    <row r="4" spans="2:3" x14ac:dyDescent="0.35">
      <c r="B4" t="s">
        <v>16232</v>
      </c>
    </row>
    <row r="5" spans="2:3" x14ac:dyDescent="0.35">
      <c r="B5" t="s">
        <v>16233</v>
      </c>
    </row>
    <row r="6" spans="2:3" x14ac:dyDescent="0.35">
      <c r="B6" t="s">
        <v>16234</v>
      </c>
    </row>
    <row r="7" spans="2:3" x14ac:dyDescent="0.35">
      <c r="B7" t="s">
        <v>16235</v>
      </c>
    </row>
    <row r="8" spans="2:3" x14ac:dyDescent="0.35">
      <c r="C8" t="s">
        <v>16236</v>
      </c>
    </row>
    <row r="9" spans="2:3" x14ac:dyDescent="0.35">
      <c r="C9" t="s">
        <v>16237</v>
      </c>
    </row>
    <row r="10" spans="2:3" x14ac:dyDescent="0.35">
      <c r="B10" t="s">
        <v>16238</v>
      </c>
    </row>
    <row r="11" spans="2:3" x14ac:dyDescent="0.35">
      <c r="B11" t="s">
        <v>16239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0"/>
  <dimension ref="J30:Q30"/>
  <sheetViews>
    <sheetView workbookViewId="0">
      <selection activeCell="S26" sqref="S26"/>
    </sheetView>
  </sheetViews>
  <sheetFormatPr defaultRowHeight="14.5" x14ac:dyDescent="0.35"/>
  <sheetData>
    <row r="30" spans="10:17" x14ac:dyDescent="0.35">
      <c r="J30" s="353"/>
      <c r="K30" s="353"/>
      <c r="L30" s="353"/>
      <c r="M30" s="353"/>
      <c r="N30" s="353"/>
      <c r="O30" s="353"/>
      <c r="P30" s="353"/>
      <c r="Q30" s="353"/>
    </row>
  </sheetData>
  <mergeCells count="1">
    <mergeCell ref="J30:Q3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AI4885"/>
  <sheetViews>
    <sheetView zoomScaleNormal="100" zoomScaleSheetLayoutView="99" workbookViewId="0">
      <pane ySplit="12" topLeftCell="A13" activePane="bottomLeft" state="frozen"/>
      <selection activeCell="D33" sqref="D33"/>
      <selection pane="bottomLeft" activeCell="M39" sqref="M39"/>
    </sheetView>
  </sheetViews>
  <sheetFormatPr defaultColWidth="11.26953125" defaultRowHeight="14.5" x14ac:dyDescent="0.35"/>
  <cols>
    <col min="1" max="1" width="12.26953125" style="1" customWidth="1"/>
    <col min="2" max="3" width="12.26953125" style="1" hidden="1" customWidth="1"/>
    <col min="4" max="4" width="54.54296875" style="1" customWidth="1"/>
    <col min="5" max="5" width="7.54296875" style="2" customWidth="1"/>
    <col min="6" max="6" width="6.7265625" style="3" customWidth="1"/>
    <col min="7" max="7" width="8.7265625" style="4" customWidth="1"/>
    <col min="8" max="8" width="7.26953125" style="5" customWidth="1"/>
    <col min="9" max="9" width="9.54296875" style="6" customWidth="1"/>
    <col min="10" max="10" width="9.81640625" style="98" bestFit="1" customWidth="1"/>
    <col min="11" max="11" width="11" style="7" customWidth="1"/>
    <col min="12" max="12" width="32.7265625" style="4" customWidth="1"/>
    <col min="13" max="13" width="16" style="8" customWidth="1"/>
    <col min="14" max="14" width="28.26953125" style="11" customWidth="1"/>
    <col min="15" max="15" width="15.1796875" style="9" customWidth="1"/>
    <col min="16" max="16" width="21.26953125" style="9" customWidth="1"/>
    <col min="17" max="17" width="22.26953125" style="99" customWidth="1"/>
    <col min="18" max="18" width="18.54296875" style="100" customWidth="1"/>
    <col min="19" max="19" width="14.7265625" style="10" customWidth="1"/>
    <col min="20" max="20" width="11.26953125" style="101" customWidth="1"/>
  </cols>
  <sheetData>
    <row r="1" spans="1:35" s="37" customFormat="1" ht="15.5" x14ac:dyDescent="0.35">
      <c r="A1" s="30" t="s">
        <v>1</v>
      </c>
      <c r="B1" s="30"/>
      <c r="C1" s="30"/>
      <c r="D1" s="31"/>
      <c r="E1" s="32"/>
      <c r="F1" s="32"/>
      <c r="G1" s="32"/>
      <c r="H1" s="32"/>
      <c r="I1" s="33"/>
      <c r="J1" s="34"/>
      <c r="K1" s="35" t="s">
        <v>2</v>
      </c>
      <c r="L1" s="32"/>
      <c r="M1" s="203"/>
      <c r="O1" s="35"/>
      <c r="P1" s="38"/>
      <c r="Q1" s="39"/>
      <c r="R1" s="40"/>
      <c r="S1" s="40"/>
      <c r="T1" s="40"/>
    </row>
    <row r="2" spans="1:35" s="37" customFormat="1" ht="14.25" customHeight="1" x14ac:dyDescent="0.35">
      <c r="A2" s="41" t="s">
        <v>3</v>
      </c>
      <c r="B2" s="41"/>
      <c r="C2" s="41"/>
      <c r="D2" s="42"/>
      <c r="E2" s="33"/>
      <c r="F2" s="33"/>
      <c r="G2" s="33"/>
      <c r="H2" s="33"/>
      <c r="I2" s="33"/>
      <c r="J2" s="34"/>
      <c r="K2" s="35" t="s">
        <v>4</v>
      </c>
      <c r="L2" s="33"/>
      <c r="M2" s="61"/>
      <c r="N2" s="36"/>
      <c r="O2" s="35"/>
      <c r="P2" s="38"/>
      <c r="Q2" s="39"/>
      <c r="R2" s="40"/>
      <c r="S2" s="40"/>
      <c r="T2" s="40"/>
    </row>
    <row r="3" spans="1:35" s="37" customFormat="1" ht="13.5" customHeight="1" x14ac:dyDescent="0.35">
      <c r="A3" s="41" t="s">
        <v>5</v>
      </c>
      <c r="B3" s="41"/>
      <c r="C3" s="41"/>
      <c r="D3" s="31"/>
      <c r="E3" s="33"/>
      <c r="F3" s="33"/>
      <c r="G3" s="33"/>
      <c r="H3" s="33"/>
      <c r="I3" s="33"/>
      <c r="J3" s="34"/>
      <c r="K3" s="35" t="s">
        <v>6</v>
      </c>
      <c r="L3" s="33"/>
      <c r="M3" s="61"/>
      <c r="N3" s="36"/>
      <c r="O3" s="35"/>
      <c r="P3" s="38"/>
      <c r="Q3" s="39"/>
      <c r="R3" s="40"/>
      <c r="S3" s="40"/>
      <c r="T3" s="40"/>
    </row>
    <row r="4" spans="1:35" s="37" customFormat="1" ht="14.25" customHeight="1" x14ac:dyDescent="0.35">
      <c r="A4" s="43" t="s">
        <v>7</v>
      </c>
      <c r="B4" s="43"/>
      <c r="C4" s="43"/>
      <c r="D4" s="44"/>
      <c r="E4" s="33"/>
      <c r="F4" s="33"/>
      <c r="G4" s="33"/>
      <c r="H4" s="33"/>
      <c r="I4" s="33"/>
      <c r="J4" s="34"/>
      <c r="K4" s="35" t="s">
        <v>8</v>
      </c>
      <c r="L4" s="33"/>
      <c r="M4" s="61"/>
      <c r="N4" s="36"/>
      <c r="O4" s="45"/>
      <c r="P4" s="46"/>
      <c r="Q4" s="39"/>
      <c r="R4" s="40"/>
      <c r="S4" s="40"/>
      <c r="T4" s="40"/>
    </row>
    <row r="5" spans="1:35" s="37" customFormat="1" ht="13.5" customHeight="1" x14ac:dyDescent="0.35">
      <c r="A5" s="43" t="s">
        <v>9</v>
      </c>
      <c r="B5" s="43"/>
      <c r="C5" s="43"/>
      <c r="D5" s="31"/>
      <c r="E5" s="33"/>
      <c r="F5" s="33"/>
      <c r="G5" s="33"/>
      <c r="H5" s="34"/>
      <c r="I5" s="35"/>
      <c r="J5" s="47"/>
      <c r="K5" s="48" t="s">
        <v>10</v>
      </c>
      <c r="L5" s="40"/>
      <c r="M5" s="49"/>
      <c r="N5" s="50"/>
      <c r="O5" s="40"/>
      <c r="P5" s="51"/>
      <c r="Q5" s="39"/>
      <c r="R5" s="40"/>
      <c r="S5" s="40"/>
      <c r="T5" s="40"/>
    </row>
    <row r="6" spans="1:35" s="37" customFormat="1" ht="13.5" customHeight="1" x14ac:dyDescent="0.35">
      <c r="A6" s="52" t="s">
        <v>11</v>
      </c>
      <c r="B6" s="52"/>
      <c r="C6" s="52"/>
      <c r="D6" s="53"/>
      <c r="E6" s="33"/>
      <c r="F6" s="33"/>
      <c r="G6" s="33"/>
      <c r="H6" s="34"/>
      <c r="I6" s="48"/>
      <c r="J6" s="54"/>
      <c r="L6" s="55"/>
      <c r="M6" s="56"/>
      <c r="N6" s="57"/>
      <c r="O6" s="49"/>
      <c r="P6" s="58"/>
      <c r="Q6" s="59"/>
      <c r="R6" s="49"/>
      <c r="S6" s="49"/>
      <c r="T6" s="49"/>
    </row>
    <row r="7" spans="1:35" s="37" customFormat="1" ht="15.5" x14ac:dyDescent="0.35">
      <c r="A7" s="60"/>
      <c r="B7" s="60"/>
      <c r="C7" s="60"/>
      <c r="D7" s="53"/>
      <c r="E7" s="61"/>
      <c r="F7" s="62"/>
      <c r="G7" s="61"/>
      <c r="H7" s="54"/>
      <c r="I7" s="61"/>
      <c r="J7" s="54"/>
      <c r="K7" s="33"/>
      <c r="L7" s="55"/>
      <c r="M7" s="63"/>
      <c r="N7" s="64"/>
      <c r="O7" s="49"/>
      <c r="P7" s="58"/>
      <c r="Q7" s="59"/>
      <c r="R7" s="49"/>
      <c r="S7" s="49"/>
      <c r="T7" s="49"/>
    </row>
    <row r="8" spans="1:35" s="37" customFormat="1" ht="15.5" x14ac:dyDescent="0.35">
      <c r="A8" s="60"/>
      <c r="B8" s="60"/>
      <c r="C8" s="60"/>
      <c r="D8" s="53"/>
      <c r="E8" s="61"/>
      <c r="F8" s="62"/>
      <c r="G8" s="61"/>
      <c r="H8" s="54"/>
      <c r="I8" s="61"/>
      <c r="J8" s="54"/>
      <c r="K8" s="33"/>
      <c r="L8" s="55"/>
      <c r="M8" s="65"/>
      <c r="N8" s="66"/>
      <c r="O8" s="67"/>
      <c r="P8" s="68"/>
      <c r="Q8" s="69"/>
      <c r="R8" s="70"/>
      <c r="S8" s="70"/>
      <c r="T8" s="70"/>
    </row>
    <row r="9" spans="1:35" s="37" customFormat="1" ht="15.5" x14ac:dyDescent="0.35">
      <c r="A9" s="60"/>
      <c r="B9" s="60"/>
      <c r="C9" s="60"/>
      <c r="D9" s="53"/>
      <c r="E9" s="61"/>
      <c r="F9" s="62"/>
      <c r="G9" s="61"/>
      <c r="H9" s="54"/>
      <c r="I9" s="61"/>
      <c r="J9" s="54"/>
      <c r="K9" s="33"/>
      <c r="L9" s="71"/>
      <c r="M9" s="72"/>
      <c r="N9" s="73"/>
      <c r="O9" s="67"/>
      <c r="P9" s="68"/>
      <c r="Q9" s="69"/>
      <c r="R9" s="70"/>
      <c r="S9" s="70"/>
      <c r="T9" s="70"/>
    </row>
    <row r="10" spans="1:35" s="42" customFormat="1" ht="4.1500000000000004" customHeight="1" x14ac:dyDescent="0.35">
      <c r="A10" s="74"/>
      <c r="B10" s="74"/>
      <c r="C10" s="74"/>
      <c r="D10" s="75"/>
      <c r="E10" s="76"/>
      <c r="F10" s="77"/>
      <c r="G10" s="76"/>
      <c r="H10" s="78"/>
      <c r="I10" s="76"/>
      <c r="J10" s="78"/>
      <c r="K10" s="78"/>
      <c r="L10" s="79"/>
      <c r="M10" s="80"/>
      <c r="N10" s="81"/>
      <c r="O10" s="80"/>
      <c r="P10" s="80"/>
      <c r="Q10" s="82"/>
      <c r="R10" s="80"/>
      <c r="S10" s="83"/>
      <c r="T10" s="80"/>
    </row>
    <row r="11" spans="1:35" s="84" customFormat="1" ht="5.25" customHeight="1" x14ac:dyDescent="0.35">
      <c r="A11" s="354"/>
      <c r="B11" s="354"/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</row>
    <row r="12" spans="1:35" s="94" customFormat="1" ht="24.4" customHeight="1" x14ac:dyDescent="0.3">
      <c r="A12" s="85" t="s">
        <v>12</v>
      </c>
      <c r="B12" s="85"/>
      <c r="C12" s="85"/>
      <c r="D12" s="86" t="s">
        <v>13</v>
      </c>
      <c r="E12" s="85" t="s">
        <v>14</v>
      </c>
      <c r="F12" s="87" t="s">
        <v>15</v>
      </c>
      <c r="G12" s="85" t="s">
        <v>16</v>
      </c>
      <c r="H12" s="88" t="s">
        <v>17</v>
      </c>
      <c r="I12" s="85" t="s">
        <v>18</v>
      </c>
      <c r="J12" s="89" t="s">
        <v>19</v>
      </c>
      <c r="K12" s="90" t="s">
        <v>20</v>
      </c>
      <c r="L12" s="91" t="s">
        <v>21</v>
      </c>
      <c r="M12" s="90" t="s">
        <v>23303</v>
      </c>
      <c r="N12" s="90" t="s">
        <v>22</v>
      </c>
      <c r="O12" s="92" t="s">
        <v>23</v>
      </c>
      <c r="P12" s="92" t="s">
        <v>24</v>
      </c>
      <c r="Q12" s="93" t="s">
        <v>25</v>
      </c>
      <c r="R12" s="94" t="s">
        <v>26</v>
      </c>
      <c r="S12" s="95" t="s">
        <v>27</v>
      </c>
      <c r="T12" s="12" t="s">
        <v>28</v>
      </c>
      <c r="AI12" s="94" t="s">
        <v>0</v>
      </c>
    </row>
    <row r="13" spans="1:35" x14ac:dyDescent="0.35">
      <c r="A13" s="13" t="s">
        <v>29</v>
      </c>
      <c r="B13" s="13"/>
      <c r="C13" s="13"/>
      <c r="D13" s="13" t="s">
        <v>30</v>
      </c>
      <c r="E13" s="13">
        <v>24</v>
      </c>
      <c r="F13" s="14">
        <v>0.2</v>
      </c>
      <c r="G13" s="13" t="s">
        <v>31</v>
      </c>
      <c r="H13" s="14">
        <v>0</v>
      </c>
      <c r="I13" s="15" t="s">
        <v>32</v>
      </c>
      <c r="J13" s="16">
        <v>26.400000000000002</v>
      </c>
      <c r="K13" s="16">
        <v>1.1000000000000001</v>
      </c>
      <c r="L13" s="17" t="s">
        <v>33</v>
      </c>
      <c r="M13" s="162" t="str">
        <f>IFERROR(GETPIVOTDATA("Tot. Bottles",'- Ordine Aggregato -'!$A$1,"sku anker",A13),"")</f>
        <v/>
      </c>
      <c r="N13" s="18" t="s">
        <v>34</v>
      </c>
      <c r="O13" s="19" t="str">
        <f t="shared" ref="O13:O76" si="0">HYPERLINK("https://www.ankeramsterdamspirits.nl/en/products/"&amp;A13,"Order online")</f>
        <v>Order online</v>
      </c>
      <c r="P13" s="97" t="s">
        <v>35</v>
      </c>
      <c r="Q13" s="13" t="s">
        <v>36</v>
      </c>
      <c r="R13" t="s">
        <v>37</v>
      </c>
      <c r="S13" s="20">
        <v>0</v>
      </c>
      <c r="T13" s="21" t="s">
        <v>38</v>
      </c>
    </row>
    <row r="14" spans="1:35" x14ac:dyDescent="0.35">
      <c r="A14" s="13" t="s">
        <v>39</v>
      </c>
      <c r="B14" s="13"/>
      <c r="C14" s="13"/>
      <c r="D14" s="13" t="s">
        <v>40</v>
      </c>
      <c r="E14" s="13">
        <v>6</v>
      </c>
      <c r="F14" s="14">
        <v>0.7</v>
      </c>
      <c r="G14" s="13" t="s">
        <v>14871</v>
      </c>
      <c r="H14" s="14">
        <v>38</v>
      </c>
      <c r="I14" s="15" t="s">
        <v>32</v>
      </c>
      <c r="J14" s="16">
        <v>115.5</v>
      </c>
      <c r="K14" s="16">
        <v>19.25</v>
      </c>
      <c r="L14" s="17" t="s">
        <v>41</v>
      </c>
      <c r="M14" s="163" t="str">
        <f>IFERROR(GETPIVOTDATA("Tot. Bottles",'- Ordine Aggregato -'!$A$1,"sku anker",A14),"")</f>
        <v/>
      </c>
      <c r="N14" s="18" t="s">
        <v>42</v>
      </c>
      <c r="O14" s="19" t="str">
        <f t="shared" si="0"/>
        <v>Order online</v>
      </c>
      <c r="P14" s="97" t="s">
        <v>43</v>
      </c>
      <c r="Q14" s="13" t="s">
        <v>44</v>
      </c>
      <c r="R14" t="s">
        <v>45</v>
      </c>
      <c r="S14" s="20">
        <v>0</v>
      </c>
      <c r="T14" s="21" t="s">
        <v>38</v>
      </c>
    </row>
    <row r="15" spans="1:35" x14ac:dyDescent="0.35">
      <c r="A15" s="96" t="s">
        <v>47</v>
      </c>
      <c r="B15" s="96"/>
      <c r="C15" s="96"/>
      <c r="D15" s="13" t="s">
        <v>48</v>
      </c>
      <c r="E15" s="13">
        <v>6</v>
      </c>
      <c r="F15" s="14">
        <v>0.7</v>
      </c>
      <c r="G15" s="13" t="s">
        <v>14872</v>
      </c>
      <c r="H15" s="14">
        <v>35</v>
      </c>
      <c r="I15" s="15" t="s">
        <v>32</v>
      </c>
      <c r="J15" s="16">
        <v>189</v>
      </c>
      <c r="K15" s="16">
        <v>31.5</v>
      </c>
      <c r="L15" s="17" t="s">
        <v>41</v>
      </c>
      <c r="M15" s="163" t="str">
        <f>IFERROR(GETPIVOTDATA("Tot. Bottles",'- Ordine Aggregato -'!$A$1,"sku anker",A15),"")</f>
        <v/>
      </c>
      <c r="N15" s="18" t="s">
        <v>34</v>
      </c>
      <c r="O15" s="19" t="str">
        <f t="shared" si="0"/>
        <v>Order online</v>
      </c>
      <c r="P15" s="97" t="s">
        <v>43</v>
      </c>
      <c r="Q15" s="13" t="s">
        <v>49</v>
      </c>
      <c r="R15" t="s">
        <v>50</v>
      </c>
      <c r="S15" s="20">
        <v>0</v>
      </c>
      <c r="T15" s="21" t="s">
        <v>38</v>
      </c>
    </row>
    <row r="16" spans="1:35" x14ac:dyDescent="0.35">
      <c r="A16" s="13" t="s">
        <v>51</v>
      </c>
      <c r="B16" s="13"/>
      <c r="C16" s="13"/>
      <c r="D16" s="13" t="s">
        <v>52</v>
      </c>
      <c r="E16" s="13">
        <v>6</v>
      </c>
      <c r="F16" s="14">
        <v>0.7</v>
      </c>
      <c r="G16" s="13" t="s">
        <v>31</v>
      </c>
      <c r="H16" s="14">
        <v>38</v>
      </c>
      <c r="I16" s="15" t="s">
        <v>32</v>
      </c>
      <c r="J16" s="16">
        <v>97.5</v>
      </c>
      <c r="K16" s="16">
        <v>16.25</v>
      </c>
      <c r="L16" s="17" t="s">
        <v>41</v>
      </c>
      <c r="M16" s="163" t="str">
        <f>IFERROR(GETPIVOTDATA("Tot. Bottles",'- Ordine Aggregato -'!$A$1,"sku anker",A16),"")</f>
        <v/>
      </c>
      <c r="N16" s="18" t="s">
        <v>42</v>
      </c>
      <c r="O16" s="19" t="str">
        <f t="shared" si="0"/>
        <v>Order online</v>
      </c>
      <c r="P16" s="97" t="s">
        <v>43</v>
      </c>
      <c r="Q16" s="13" t="s">
        <v>53</v>
      </c>
      <c r="R16" t="s">
        <v>54</v>
      </c>
      <c r="S16" s="20">
        <v>0</v>
      </c>
      <c r="T16" s="21" t="s">
        <v>38</v>
      </c>
    </row>
    <row r="17" spans="1:20" x14ac:dyDescent="0.35">
      <c r="A17" s="96" t="s">
        <v>55</v>
      </c>
      <c r="B17" s="96"/>
      <c r="C17" s="96"/>
      <c r="D17" s="13" t="s">
        <v>56</v>
      </c>
      <c r="E17" s="13">
        <v>6</v>
      </c>
      <c r="F17" s="14">
        <v>0.7</v>
      </c>
      <c r="G17" s="13" t="s">
        <v>31</v>
      </c>
      <c r="H17" s="14">
        <v>38</v>
      </c>
      <c r="I17" s="15" t="s">
        <v>32</v>
      </c>
      <c r="J17" s="16">
        <v>89.4</v>
      </c>
      <c r="K17" s="16">
        <v>14.9</v>
      </c>
      <c r="L17" s="17" t="s">
        <v>41</v>
      </c>
      <c r="M17" s="163" t="str">
        <f>IFERROR(GETPIVOTDATA("Tot. Bottles",'- Ordine Aggregato -'!$A$1,"sku anker",A17),"")</f>
        <v/>
      </c>
      <c r="N17" s="18" t="s">
        <v>42</v>
      </c>
      <c r="O17" s="19" t="str">
        <f t="shared" si="0"/>
        <v>Order online</v>
      </c>
      <c r="P17" s="97" t="s">
        <v>43</v>
      </c>
      <c r="Q17" s="13" t="s">
        <v>57</v>
      </c>
      <c r="R17" t="s">
        <v>58</v>
      </c>
      <c r="S17" s="20">
        <v>0</v>
      </c>
      <c r="T17" s="21" t="s">
        <v>38</v>
      </c>
    </row>
    <row r="18" spans="1:20" x14ac:dyDescent="0.35">
      <c r="A18" s="96" t="s">
        <v>59</v>
      </c>
      <c r="D18" s="13" t="s">
        <v>60</v>
      </c>
      <c r="E18" s="13">
        <v>6</v>
      </c>
      <c r="F18" s="14">
        <v>0.7</v>
      </c>
      <c r="G18" s="13" t="s">
        <v>46</v>
      </c>
      <c r="H18" s="14">
        <v>40</v>
      </c>
      <c r="I18" s="15" t="s">
        <v>32</v>
      </c>
      <c r="J18" s="16">
        <v>177</v>
      </c>
      <c r="K18" s="16">
        <v>29.5</v>
      </c>
      <c r="L18" s="17" t="s">
        <v>61</v>
      </c>
      <c r="M18" s="163" t="str">
        <f>IFERROR(GETPIVOTDATA("Tot. Bottles",'- Ordine Aggregato -'!$A$1,"sku anker",A18),"")</f>
        <v/>
      </c>
      <c r="N18" s="18" t="s">
        <v>42</v>
      </c>
      <c r="O18" s="19" t="str">
        <f t="shared" si="0"/>
        <v>Order online</v>
      </c>
      <c r="P18" s="97" t="s">
        <v>35</v>
      </c>
      <c r="Q18" s="13" t="s">
        <v>62</v>
      </c>
      <c r="R18" t="s">
        <v>63</v>
      </c>
      <c r="S18" s="20">
        <v>0</v>
      </c>
      <c r="T18" s="21" t="s">
        <v>38</v>
      </c>
    </row>
    <row r="19" spans="1:20" x14ac:dyDescent="0.35">
      <c r="A19" s="96" t="s">
        <v>64</v>
      </c>
      <c r="D19" s="13" t="s">
        <v>65</v>
      </c>
      <c r="E19" s="13">
        <v>6</v>
      </c>
      <c r="F19" s="14">
        <v>1</v>
      </c>
      <c r="G19" s="13" t="s">
        <v>46</v>
      </c>
      <c r="H19" s="14">
        <v>30</v>
      </c>
      <c r="I19" s="15" t="s">
        <v>32</v>
      </c>
      <c r="J19" s="16">
        <v>101.69999999999999</v>
      </c>
      <c r="K19" s="16">
        <v>16.95</v>
      </c>
      <c r="L19" s="17" t="s">
        <v>66</v>
      </c>
      <c r="M19" s="163" t="str">
        <f>IFERROR(GETPIVOTDATA("Tot. Bottles",'- Ordine Aggregato -'!$A$1,"sku anker",A19),"")</f>
        <v/>
      </c>
      <c r="N19" s="18" t="s">
        <v>67</v>
      </c>
      <c r="O19" s="19" t="str">
        <f t="shared" si="0"/>
        <v>Order online</v>
      </c>
      <c r="P19" s="97" t="s">
        <v>68</v>
      </c>
      <c r="Q19" s="13" t="s">
        <v>69</v>
      </c>
      <c r="R19" t="s">
        <v>70</v>
      </c>
      <c r="S19" s="20">
        <v>16.95</v>
      </c>
      <c r="T19" s="21" t="s">
        <v>38</v>
      </c>
    </row>
    <row r="20" spans="1:20" x14ac:dyDescent="0.35">
      <c r="A20" s="13" t="s">
        <v>71</v>
      </c>
      <c r="B20" s="13"/>
      <c r="C20" s="13"/>
      <c r="D20" s="13" t="s">
        <v>72</v>
      </c>
      <c r="E20" s="13">
        <v>6</v>
      </c>
      <c r="F20" s="14">
        <v>1</v>
      </c>
      <c r="G20" s="13" t="s">
        <v>14872</v>
      </c>
      <c r="H20" s="14">
        <v>40</v>
      </c>
      <c r="I20" s="15" t="s">
        <v>32</v>
      </c>
      <c r="J20" s="16">
        <v>115.19999999999999</v>
      </c>
      <c r="K20" s="16">
        <v>19.2</v>
      </c>
      <c r="L20" s="17" t="s">
        <v>73</v>
      </c>
      <c r="M20" s="163" t="str">
        <f>IFERROR(GETPIVOTDATA("Tot. Bottles",'- Ordine Aggregato -'!$A$1,"sku anker",A20),"")</f>
        <v/>
      </c>
      <c r="N20" s="18" t="s">
        <v>34</v>
      </c>
      <c r="O20" s="19" t="str">
        <f t="shared" si="0"/>
        <v>Order online</v>
      </c>
      <c r="P20" s="97" t="s">
        <v>68</v>
      </c>
      <c r="Q20" s="13" t="s">
        <v>74</v>
      </c>
      <c r="R20" t="s">
        <v>75</v>
      </c>
      <c r="S20" s="20">
        <v>0</v>
      </c>
      <c r="T20" s="21" t="s">
        <v>38</v>
      </c>
    </row>
    <row r="21" spans="1:20" x14ac:dyDescent="0.35">
      <c r="A21" s="13" t="s">
        <v>76</v>
      </c>
      <c r="B21" s="13"/>
      <c r="C21" s="13"/>
      <c r="D21" s="13" t="s">
        <v>77</v>
      </c>
      <c r="E21" s="13">
        <v>6</v>
      </c>
      <c r="F21" s="14">
        <v>0.7</v>
      </c>
      <c r="G21" s="13" t="s">
        <v>14872</v>
      </c>
      <c r="H21" s="14">
        <v>38</v>
      </c>
      <c r="I21" s="15" t="s">
        <v>32</v>
      </c>
      <c r="J21" s="16">
        <v>41.099999999999994</v>
      </c>
      <c r="K21" s="16">
        <v>6.85</v>
      </c>
      <c r="L21" s="17" t="s">
        <v>41</v>
      </c>
      <c r="M21" s="163" t="str">
        <f>IFERROR(GETPIVOTDATA("Tot. Bottles",'- Ordine Aggregato -'!$A$1,"sku anker",A21),"")</f>
        <v/>
      </c>
      <c r="N21" s="18" t="s">
        <v>34</v>
      </c>
      <c r="O21" s="19" t="str">
        <f t="shared" si="0"/>
        <v>Order online</v>
      </c>
      <c r="P21" s="97" t="s">
        <v>35</v>
      </c>
      <c r="Q21" s="13" t="s">
        <v>78</v>
      </c>
      <c r="R21" t="s">
        <v>42</v>
      </c>
      <c r="S21" s="20">
        <v>0</v>
      </c>
      <c r="T21" s="21" t="s">
        <v>38</v>
      </c>
    </row>
    <row r="22" spans="1:20" x14ac:dyDescent="0.35">
      <c r="A22" s="13" t="s">
        <v>79</v>
      </c>
      <c r="B22" s="13"/>
      <c r="C22" s="13"/>
      <c r="D22" s="13" t="s">
        <v>80</v>
      </c>
      <c r="E22" s="13">
        <v>6</v>
      </c>
      <c r="F22" s="14">
        <v>0.7</v>
      </c>
      <c r="G22" s="13" t="s">
        <v>46</v>
      </c>
      <c r="H22" s="14">
        <v>38</v>
      </c>
      <c r="I22" s="15" t="s">
        <v>32</v>
      </c>
      <c r="J22" s="16">
        <v>54</v>
      </c>
      <c r="K22" s="16">
        <v>9</v>
      </c>
      <c r="L22" s="17" t="s">
        <v>41</v>
      </c>
      <c r="M22" s="163" t="str">
        <f>IFERROR(GETPIVOTDATA("Tot. Bottles",'- Ordine Aggregato -'!$A$1,"sku anker",A22),"")</f>
        <v/>
      </c>
      <c r="N22" s="18" t="s">
        <v>42</v>
      </c>
      <c r="O22" s="19" t="str">
        <f t="shared" si="0"/>
        <v>Order online</v>
      </c>
      <c r="P22" s="97" t="s">
        <v>35</v>
      </c>
      <c r="Q22" s="13" t="s">
        <v>81</v>
      </c>
      <c r="R22" t="s">
        <v>42</v>
      </c>
      <c r="S22" s="20">
        <v>0</v>
      </c>
      <c r="T22" s="21" t="s">
        <v>38</v>
      </c>
    </row>
    <row r="23" spans="1:20" x14ac:dyDescent="0.35">
      <c r="A23" s="13" t="s">
        <v>82</v>
      </c>
      <c r="B23" s="13"/>
      <c r="C23" s="13"/>
      <c r="D23" s="13" t="s">
        <v>83</v>
      </c>
      <c r="E23" s="13">
        <v>6</v>
      </c>
      <c r="F23" s="14">
        <v>0.7</v>
      </c>
      <c r="G23" s="13" t="s">
        <v>14872</v>
      </c>
      <c r="H23" s="14">
        <v>40</v>
      </c>
      <c r="I23" s="15" t="s">
        <v>32</v>
      </c>
      <c r="J23" s="16">
        <v>45.900000000000006</v>
      </c>
      <c r="K23" s="16">
        <v>7.65</v>
      </c>
      <c r="L23" s="17" t="s">
        <v>73</v>
      </c>
      <c r="M23" s="163" t="str">
        <f>IFERROR(GETPIVOTDATA("Tot. Bottles",'- Ordine Aggregato -'!$A$1,"sku anker",A23),"")</f>
        <v/>
      </c>
      <c r="N23" s="18" t="s">
        <v>67</v>
      </c>
      <c r="O23" s="19" t="str">
        <f t="shared" si="0"/>
        <v>Order online</v>
      </c>
      <c r="P23" s="97" t="s">
        <v>84</v>
      </c>
      <c r="Q23" s="13" t="s">
        <v>85</v>
      </c>
      <c r="R23" t="s">
        <v>86</v>
      </c>
      <c r="S23" s="20">
        <v>7.65</v>
      </c>
      <c r="T23" s="21" t="s">
        <v>38</v>
      </c>
    </row>
    <row r="24" spans="1:20" x14ac:dyDescent="0.35">
      <c r="A24" s="96" t="s">
        <v>89</v>
      </c>
      <c r="D24" s="13" t="s">
        <v>87</v>
      </c>
      <c r="E24" s="13">
        <v>6</v>
      </c>
      <c r="F24" s="14">
        <v>1</v>
      </c>
      <c r="G24" s="13" t="s">
        <v>14872</v>
      </c>
      <c r="H24" s="14">
        <v>40</v>
      </c>
      <c r="I24" s="15" t="s">
        <v>32</v>
      </c>
      <c r="J24" s="16">
        <v>77.699999999999989</v>
      </c>
      <c r="K24" s="16">
        <v>12.95</v>
      </c>
      <c r="L24" s="17" t="s">
        <v>88</v>
      </c>
      <c r="M24" s="163" t="str">
        <f>IFERROR(GETPIVOTDATA("Tot. Bottles",'- Ordine Aggregato -'!$A$1,"sku anker",A24),"")</f>
        <v/>
      </c>
      <c r="N24" s="18" t="s">
        <v>42</v>
      </c>
      <c r="O24" s="19" t="str">
        <f t="shared" si="0"/>
        <v>Order online</v>
      </c>
      <c r="P24" s="97" t="s">
        <v>35</v>
      </c>
      <c r="Q24" s="13" t="s">
        <v>90</v>
      </c>
      <c r="R24" t="s">
        <v>91</v>
      </c>
      <c r="S24" s="20">
        <v>0</v>
      </c>
      <c r="T24" s="21" t="s">
        <v>38</v>
      </c>
    </row>
    <row r="25" spans="1:20" x14ac:dyDescent="0.35">
      <c r="A25" s="13" t="s">
        <v>92</v>
      </c>
      <c r="B25" s="13"/>
      <c r="C25" s="13"/>
      <c r="D25" s="13" t="s">
        <v>93</v>
      </c>
      <c r="E25" s="13">
        <v>6</v>
      </c>
      <c r="F25" s="14">
        <v>1</v>
      </c>
      <c r="G25" s="13" t="s">
        <v>14872</v>
      </c>
      <c r="H25" s="14">
        <v>40</v>
      </c>
      <c r="I25" s="15" t="s">
        <v>32</v>
      </c>
      <c r="J25" s="16">
        <v>77.699999999999989</v>
      </c>
      <c r="K25" s="16">
        <v>12.95</v>
      </c>
      <c r="L25" s="17" t="s">
        <v>88</v>
      </c>
      <c r="M25" s="163" t="str">
        <f>IFERROR(GETPIVOTDATA("Tot. Bottles",'- Ordine Aggregato -'!$A$1,"sku anker",A25),"")</f>
        <v/>
      </c>
      <c r="N25" s="18" t="s">
        <v>42</v>
      </c>
      <c r="O25" s="19" t="str">
        <f t="shared" si="0"/>
        <v>Order online</v>
      </c>
      <c r="P25" s="97" t="s">
        <v>35</v>
      </c>
      <c r="Q25" s="13" t="s">
        <v>90</v>
      </c>
      <c r="R25" t="s">
        <v>91</v>
      </c>
      <c r="S25" s="20">
        <v>0</v>
      </c>
      <c r="T25" s="21" t="s">
        <v>38</v>
      </c>
    </row>
    <row r="26" spans="1:20" x14ac:dyDescent="0.35">
      <c r="A26" s="13" t="s">
        <v>94</v>
      </c>
      <c r="B26" s="13"/>
      <c r="C26" s="13"/>
      <c r="D26" s="13" t="s">
        <v>95</v>
      </c>
      <c r="E26" s="13">
        <v>6</v>
      </c>
      <c r="F26" s="14">
        <v>0.7</v>
      </c>
      <c r="G26" s="13" t="s">
        <v>46</v>
      </c>
      <c r="H26" s="14">
        <v>35</v>
      </c>
      <c r="I26" s="15" t="s">
        <v>32</v>
      </c>
      <c r="J26" s="16">
        <v>90.6</v>
      </c>
      <c r="K26" s="16">
        <v>15.1</v>
      </c>
      <c r="L26" s="17" t="s">
        <v>88</v>
      </c>
      <c r="M26" s="163" t="str">
        <f>IFERROR(GETPIVOTDATA("Tot. Bottles",'- Ordine Aggregato -'!$A$1,"sku anker",A26),"")</f>
        <v/>
      </c>
      <c r="N26" s="18" t="s">
        <v>42</v>
      </c>
      <c r="O26" s="19" t="str">
        <f t="shared" si="0"/>
        <v>Order online</v>
      </c>
      <c r="P26" s="97" t="s">
        <v>35</v>
      </c>
      <c r="Q26" s="13" t="s">
        <v>96</v>
      </c>
      <c r="R26" t="s">
        <v>97</v>
      </c>
      <c r="S26" s="20">
        <v>0</v>
      </c>
      <c r="T26" s="21" t="s">
        <v>38</v>
      </c>
    </row>
    <row r="27" spans="1:20" x14ac:dyDescent="0.35">
      <c r="A27" s="96" t="s">
        <v>98</v>
      </c>
      <c r="D27" s="13" t="s">
        <v>99</v>
      </c>
      <c r="E27" s="13">
        <v>25</v>
      </c>
      <c r="F27" s="14">
        <v>0.04</v>
      </c>
      <c r="G27" s="13" t="s">
        <v>46</v>
      </c>
      <c r="H27" s="14">
        <v>35</v>
      </c>
      <c r="I27" s="15" t="s">
        <v>32</v>
      </c>
      <c r="J27" s="16">
        <v>38.75</v>
      </c>
      <c r="K27" s="16">
        <v>1.55</v>
      </c>
      <c r="L27" s="17" t="s">
        <v>88</v>
      </c>
      <c r="M27" s="163" t="str">
        <f>IFERROR(GETPIVOTDATA("Tot. Bottles",'- Ordine Aggregato -'!$A$1,"sku anker",A27),"")</f>
        <v/>
      </c>
      <c r="N27" s="18" t="s">
        <v>67</v>
      </c>
      <c r="O27" s="19" t="str">
        <f t="shared" si="0"/>
        <v>Order online</v>
      </c>
      <c r="P27" s="97" t="s">
        <v>35</v>
      </c>
      <c r="Q27" s="13" t="s">
        <v>100</v>
      </c>
      <c r="R27" t="s">
        <v>101</v>
      </c>
      <c r="S27" s="20">
        <v>1.55</v>
      </c>
      <c r="T27" s="21" t="s">
        <v>38</v>
      </c>
    </row>
    <row r="28" spans="1:20" x14ac:dyDescent="0.35">
      <c r="A28" s="96" t="s">
        <v>102</v>
      </c>
      <c r="B28" s="96"/>
      <c r="C28" s="96"/>
      <c r="D28" s="13" t="s">
        <v>103</v>
      </c>
      <c r="E28" s="13">
        <v>6</v>
      </c>
      <c r="F28" s="14">
        <v>0.7</v>
      </c>
      <c r="G28" s="13" t="s">
        <v>46</v>
      </c>
      <c r="H28" s="14">
        <v>42</v>
      </c>
      <c r="I28" s="15" t="s">
        <v>32</v>
      </c>
      <c r="J28" s="16">
        <v>315</v>
      </c>
      <c r="K28" s="16">
        <v>52.5</v>
      </c>
      <c r="L28" s="17" t="s">
        <v>104</v>
      </c>
      <c r="M28" s="163" t="str">
        <f>IFERROR(GETPIVOTDATA("Tot. Bottles",'- Ordine Aggregato -'!$A$1,"sku anker",A28),"")</f>
        <v/>
      </c>
      <c r="N28" s="18" t="s">
        <v>42</v>
      </c>
      <c r="O28" s="19" t="str">
        <f t="shared" si="0"/>
        <v>Order online</v>
      </c>
      <c r="P28" s="97" t="s">
        <v>105</v>
      </c>
      <c r="Q28" s="13" t="s">
        <v>106</v>
      </c>
      <c r="R28" t="s">
        <v>107</v>
      </c>
      <c r="S28" s="20">
        <v>0</v>
      </c>
      <c r="T28" s="21" t="s">
        <v>38</v>
      </c>
    </row>
    <row r="29" spans="1:20" x14ac:dyDescent="0.35">
      <c r="A29" s="96" t="s">
        <v>108</v>
      </c>
      <c r="D29" s="13" t="s">
        <v>109</v>
      </c>
      <c r="E29" s="13">
        <v>6</v>
      </c>
      <c r="F29" s="14">
        <v>0.7</v>
      </c>
      <c r="G29" s="13" t="s">
        <v>46</v>
      </c>
      <c r="H29" s="14">
        <v>42</v>
      </c>
      <c r="I29" s="15" t="s">
        <v>32</v>
      </c>
      <c r="J29" s="16">
        <v>345</v>
      </c>
      <c r="K29" s="16">
        <v>57.5</v>
      </c>
      <c r="L29" s="17" t="s">
        <v>104</v>
      </c>
      <c r="M29" s="163" t="str">
        <f>IFERROR(GETPIVOTDATA("Tot. Bottles",'- Ordine Aggregato -'!$A$1,"sku anker",A29),"")</f>
        <v/>
      </c>
      <c r="N29" s="18" t="s">
        <v>42</v>
      </c>
      <c r="O29" s="19" t="str">
        <f t="shared" si="0"/>
        <v>Order online</v>
      </c>
      <c r="P29" s="97" t="s">
        <v>105</v>
      </c>
      <c r="Q29" s="13" t="s">
        <v>110</v>
      </c>
      <c r="R29" t="s">
        <v>111</v>
      </c>
      <c r="S29" s="20">
        <v>0</v>
      </c>
      <c r="T29" s="21" t="s">
        <v>38</v>
      </c>
    </row>
    <row r="30" spans="1:20" x14ac:dyDescent="0.35">
      <c r="A30" s="13" t="s">
        <v>112</v>
      </c>
      <c r="B30" s="13"/>
      <c r="C30" s="13"/>
      <c r="D30" s="13" t="s">
        <v>113</v>
      </c>
      <c r="E30" s="13">
        <v>6</v>
      </c>
      <c r="F30" s="14">
        <v>0.7</v>
      </c>
      <c r="G30" s="13" t="s">
        <v>46</v>
      </c>
      <c r="H30" s="14">
        <v>42</v>
      </c>
      <c r="I30" s="15" t="s">
        <v>32</v>
      </c>
      <c r="J30" s="16">
        <v>303</v>
      </c>
      <c r="K30" s="16">
        <v>50.5</v>
      </c>
      <c r="L30" s="17" t="s">
        <v>104</v>
      </c>
      <c r="M30" s="163" t="str">
        <f>IFERROR(GETPIVOTDATA("Tot. Bottles",'- Ordine Aggregato -'!$A$1,"sku anker",A30),"")</f>
        <v/>
      </c>
      <c r="N30" s="18" t="s">
        <v>34</v>
      </c>
      <c r="O30" s="19" t="str">
        <f t="shared" si="0"/>
        <v>Order online</v>
      </c>
      <c r="P30" s="97" t="s">
        <v>105</v>
      </c>
      <c r="Q30" s="13" t="s">
        <v>114</v>
      </c>
      <c r="R30" t="s">
        <v>115</v>
      </c>
      <c r="S30" s="20">
        <v>0</v>
      </c>
      <c r="T30" s="21" t="s">
        <v>38</v>
      </c>
    </row>
    <row r="31" spans="1:20" x14ac:dyDescent="0.35">
      <c r="A31" s="13" t="s">
        <v>116</v>
      </c>
      <c r="B31" s="13"/>
      <c r="C31" s="13"/>
      <c r="D31" s="13" t="s">
        <v>117</v>
      </c>
      <c r="E31" s="13">
        <v>6</v>
      </c>
      <c r="F31" s="14">
        <v>0.7</v>
      </c>
      <c r="G31" s="13" t="s">
        <v>46</v>
      </c>
      <c r="H31" s="14">
        <v>42</v>
      </c>
      <c r="I31" s="15" t="s">
        <v>32</v>
      </c>
      <c r="J31" s="16">
        <v>163.5</v>
      </c>
      <c r="K31" s="16">
        <v>27.25</v>
      </c>
      <c r="L31" s="17" t="s">
        <v>104</v>
      </c>
      <c r="M31" s="163" t="str">
        <f>IFERROR(GETPIVOTDATA("Tot. Bottles",'- Ordine Aggregato -'!$A$1,"sku anker",A31),"")</f>
        <v/>
      </c>
      <c r="N31" s="18" t="s">
        <v>42</v>
      </c>
      <c r="O31" s="19" t="str">
        <f t="shared" si="0"/>
        <v>Order online</v>
      </c>
      <c r="P31" s="97" t="s">
        <v>105</v>
      </c>
      <c r="Q31" s="13" t="s">
        <v>118</v>
      </c>
      <c r="R31" t="s">
        <v>119</v>
      </c>
      <c r="S31" s="20">
        <v>0</v>
      </c>
      <c r="T31" s="21" t="s">
        <v>38</v>
      </c>
    </row>
    <row r="32" spans="1:20" x14ac:dyDescent="0.35">
      <c r="A32" s="96" t="s">
        <v>120</v>
      </c>
      <c r="D32" s="13" t="s">
        <v>121</v>
      </c>
      <c r="E32" s="13">
        <v>6</v>
      </c>
      <c r="F32" s="14">
        <v>0.7</v>
      </c>
      <c r="G32" s="13" t="s">
        <v>46</v>
      </c>
      <c r="H32" s="14">
        <v>42</v>
      </c>
      <c r="I32" s="15" t="s">
        <v>32</v>
      </c>
      <c r="J32" s="16">
        <v>148.80000000000001</v>
      </c>
      <c r="K32" s="16">
        <v>24.8</v>
      </c>
      <c r="L32" s="17" t="s">
        <v>104</v>
      </c>
      <c r="M32" s="163" t="str">
        <f>IFERROR(GETPIVOTDATA("Tot. Bottles",'- Ordine Aggregato -'!$A$1,"sku anker",A32),"")</f>
        <v/>
      </c>
      <c r="N32" s="18" t="s">
        <v>42</v>
      </c>
      <c r="O32" s="19" t="str">
        <f t="shared" si="0"/>
        <v>Order online</v>
      </c>
      <c r="P32" s="97" t="s">
        <v>105</v>
      </c>
      <c r="Q32" s="13" t="s">
        <v>122</v>
      </c>
      <c r="R32" t="s">
        <v>123</v>
      </c>
      <c r="S32" s="20">
        <v>0</v>
      </c>
      <c r="T32" s="21" t="s">
        <v>38</v>
      </c>
    </row>
    <row r="33" spans="1:20" x14ac:dyDescent="0.35">
      <c r="A33" s="13" t="s">
        <v>124</v>
      </c>
      <c r="B33" s="13"/>
      <c r="C33" s="13"/>
      <c r="D33" s="13" t="s">
        <v>125</v>
      </c>
      <c r="E33" s="13">
        <v>6</v>
      </c>
      <c r="F33" s="14">
        <v>0.7</v>
      </c>
      <c r="G33" s="13" t="s">
        <v>46</v>
      </c>
      <c r="H33" s="14">
        <v>40</v>
      </c>
      <c r="I33" s="15" t="s">
        <v>32</v>
      </c>
      <c r="J33" s="16">
        <v>147</v>
      </c>
      <c r="K33" s="16">
        <v>24.5</v>
      </c>
      <c r="L33" s="17" t="s">
        <v>104</v>
      </c>
      <c r="M33" s="163" t="str">
        <f>IFERROR(GETPIVOTDATA("Tot. Bottles",'- Ordine Aggregato -'!$A$1,"sku anker",A33),"")</f>
        <v/>
      </c>
      <c r="N33" s="18" t="s">
        <v>34</v>
      </c>
      <c r="O33" s="19" t="str">
        <f t="shared" si="0"/>
        <v>Order online</v>
      </c>
      <c r="P33" s="97" t="s">
        <v>105</v>
      </c>
      <c r="Q33" s="13" t="s">
        <v>126</v>
      </c>
      <c r="R33" t="s">
        <v>127</v>
      </c>
      <c r="S33" s="20">
        <v>0</v>
      </c>
      <c r="T33" s="21" t="s">
        <v>38</v>
      </c>
    </row>
    <row r="34" spans="1:20" x14ac:dyDescent="0.35">
      <c r="A34" s="96" t="s">
        <v>128</v>
      </c>
      <c r="D34" s="13" t="s">
        <v>129</v>
      </c>
      <c r="E34" s="13">
        <v>6</v>
      </c>
      <c r="F34" s="14">
        <v>0.7</v>
      </c>
      <c r="G34" s="13" t="s">
        <v>31</v>
      </c>
      <c r="H34" s="14">
        <v>38</v>
      </c>
      <c r="I34" s="15" t="s">
        <v>32</v>
      </c>
      <c r="J34" s="16">
        <v>41.7</v>
      </c>
      <c r="K34" s="16">
        <v>6.95</v>
      </c>
      <c r="L34" s="17" t="s">
        <v>130</v>
      </c>
      <c r="M34" s="163" t="str">
        <f>IFERROR(GETPIVOTDATA("Tot. Bottles",'- Ordine Aggregato -'!$A$1,"sku anker",A34),"")</f>
        <v/>
      </c>
      <c r="N34" s="18" t="s">
        <v>42</v>
      </c>
      <c r="O34" s="19" t="str">
        <f t="shared" si="0"/>
        <v>Order online</v>
      </c>
      <c r="P34" s="97" t="s">
        <v>105</v>
      </c>
      <c r="Q34" s="13" t="s">
        <v>131</v>
      </c>
      <c r="R34" t="s">
        <v>42</v>
      </c>
      <c r="S34" s="20">
        <v>0</v>
      </c>
      <c r="T34" s="21" t="s">
        <v>38</v>
      </c>
    </row>
    <row r="35" spans="1:20" x14ac:dyDescent="0.35">
      <c r="A35" s="96" t="s">
        <v>132</v>
      </c>
      <c r="B35" s="96"/>
      <c r="C35" s="96"/>
      <c r="D35" s="13" t="s">
        <v>133</v>
      </c>
      <c r="E35" s="13">
        <v>6</v>
      </c>
      <c r="F35" s="14">
        <v>0.7</v>
      </c>
      <c r="G35" s="13" t="s">
        <v>31</v>
      </c>
      <c r="H35" s="14">
        <v>40</v>
      </c>
      <c r="I35" s="15" t="s">
        <v>32</v>
      </c>
      <c r="J35" s="16">
        <v>45.599999999999994</v>
      </c>
      <c r="K35" s="16">
        <v>7.6</v>
      </c>
      <c r="L35" s="17" t="s">
        <v>130</v>
      </c>
      <c r="M35" s="163" t="str">
        <f>IFERROR(GETPIVOTDATA("Tot. Bottles",'- Ordine Aggregato -'!$A$1,"sku anker",A35),"")</f>
        <v/>
      </c>
      <c r="N35" s="18" t="s">
        <v>34</v>
      </c>
      <c r="O35" s="19" t="str">
        <f t="shared" si="0"/>
        <v>Order online</v>
      </c>
      <c r="P35" s="97" t="s">
        <v>105</v>
      </c>
      <c r="Q35" s="13" t="s">
        <v>134</v>
      </c>
      <c r="R35" t="s">
        <v>135</v>
      </c>
      <c r="S35" s="20">
        <v>0</v>
      </c>
      <c r="T35" s="21" t="s">
        <v>38</v>
      </c>
    </row>
    <row r="36" spans="1:20" x14ac:dyDescent="0.35">
      <c r="A36" s="96" t="s">
        <v>136</v>
      </c>
      <c r="B36" s="96"/>
      <c r="C36" s="96"/>
      <c r="D36" s="13" t="s">
        <v>133</v>
      </c>
      <c r="E36" s="13">
        <v>6</v>
      </c>
      <c r="F36" s="14">
        <v>1</v>
      </c>
      <c r="G36" s="13" t="s">
        <v>31</v>
      </c>
      <c r="H36" s="14">
        <v>40</v>
      </c>
      <c r="I36" s="15" t="s">
        <v>32</v>
      </c>
      <c r="J36" s="16">
        <v>53.699999999999996</v>
      </c>
      <c r="K36" s="16">
        <v>8.9499999999999993</v>
      </c>
      <c r="L36" s="17" t="s">
        <v>130</v>
      </c>
      <c r="M36" s="163" t="str">
        <f>IFERROR(GETPIVOTDATA("Tot. Bottles",'- Ordine Aggregato -'!$A$1,"sku anker",A36),"")</f>
        <v/>
      </c>
      <c r="N36" s="18" t="s">
        <v>42</v>
      </c>
      <c r="O36" s="19" t="str">
        <f t="shared" si="0"/>
        <v>Order online</v>
      </c>
      <c r="P36" s="97" t="s">
        <v>105</v>
      </c>
      <c r="Q36" s="13" t="s">
        <v>137</v>
      </c>
      <c r="R36" t="s">
        <v>138</v>
      </c>
      <c r="S36" s="20">
        <v>0</v>
      </c>
      <c r="T36" s="21" t="s">
        <v>38</v>
      </c>
    </row>
    <row r="37" spans="1:20" x14ac:dyDescent="0.35">
      <c r="A37" s="96" t="s">
        <v>139</v>
      </c>
      <c r="B37" s="96"/>
      <c r="C37" s="96"/>
      <c r="D37" s="13" t="s">
        <v>140</v>
      </c>
      <c r="E37" s="13">
        <v>6</v>
      </c>
      <c r="F37" s="14">
        <v>0.7</v>
      </c>
      <c r="G37" s="13" t="s">
        <v>31</v>
      </c>
      <c r="H37" s="14">
        <v>45</v>
      </c>
      <c r="I37" s="15" t="s">
        <v>32</v>
      </c>
      <c r="J37" s="16">
        <v>31.5</v>
      </c>
      <c r="K37" s="16">
        <v>5.25</v>
      </c>
      <c r="L37" s="17" t="s">
        <v>130</v>
      </c>
      <c r="M37" s="163" t="str">
        <f>IFERROR(GETPIVOTDATA("Tot. Bottles",'- Ordine Aggregato -'!$A$1,"sku anker",A37),"")</f>
        <v/>
      </c>
      <c r="N37" s="18" t="s">
        <v>67</v>
      </c>
      <c r="O37" s="19" t="str">
        <f t="shared" si="0"/>
        <v>Order online</v>
      </c>
      <c r="P37" s="97" t="s">
        <v>105</v>
      </c>
      <c r="Q37" s="13" t="s">
        <v>141</v>
      </c>
      <c r="R37" t="s">
        <v>142</v>
      </c>
      <c r="S37" s="20">
        <v>5.25</v>
      </c>
      <c r="T37" s="21" t="s">
        <v>38</v>
      </c>
    </row>
    <row r="38" spans="1:20" x14ac:dyDescent="0.35">
      <c r="A38" s="13" t="s">
        <v>14873</v>
      </c>
      <c r="B38" s="13"/>
      <c r="C38" s="13"/>
      <c r="D38" s="13" t="s">
        <v>14874</v>
      </c>
      <c r="E38" s="13">
        <v>6</v>
      </c>
      <c r="F38" s="14">
        <v>0.7</v>
      </c>
      <c r="G38" s="13" t="s">
        <v>14872</v>
      </c>
      <c r="H38" s="14">
        <v>43</v>
      </c>
      <c r="I38" s="15" t="s">
        <v>32</v>
      </c>
      <c r="J38" s="16">
        <v>129</v>
      </c>
      <c r="K38" s="16">
        <v>21.5</v>
      </c>
      <c r="L38" s="17" t="s">
        <v>4671</v>
      </c>
      <c r="M38" s="163" t="str">
        <f>IFERROR(GETPIVOTDATA("Tot. Bottles",'- Ordine Aggregato -'!$A$1,"sku anker",A38),"")</f>
        <v/>
      </c>
      <c r="N38" s="18" t="s">
        <v>34</v>
      </c>
      <c r="O38" s="19" t="str">
        <f t="shared" si="0"/>
        <v>Order online</v>
      </c>
      <c r="P38" s="97" t="s">
        <v>43</v>
      </c>
      <c r="Q38" s="13" t="s">
        <v>14875</v>
      </c>
      <c r="R38" t="s">
        <v>14876</v>
      </c>
      <c r="S38" s="20">
        <v>0</v>
      </c>
      <c r="T38" s="21" t="s">
        <v>38</v>
      </c>
    </row>
    <row r="39" spans="1:20" x14ac:dyDescent="0.35">
      <c r="A39" s="13" t="s">
        <v>143</v>
      </c>
      <c r="B39" s="13"/>
      <c r="C39" s="13"/>
      <c r="D39" s="13" t="s">
        <v>144</v>
      </c>
      <c r="E39" s="13">
        <v>12</v>
      </c>
      <c r="F39" s="14">
        <v>0.2</v>
      </c>
      <c r="G39" s="13" t="s">
        <v>14872</v>
      </c>
      <c r="H39" s="14">
        <v>40</v>
      </c>
      <c r="I39" s="15" t="s">
        <v>32</v>
      </c>
      <c r="J39" s="16">
        <v>120</v>
      </c>
      <c r="K39" s="16">
        <v>10</v>
      </c>
      <c r="L39" s="17" t="s">
        <v>145</v>
      </c>
      <c r="M39" s="163" t="str">
        <f>IFERROR(GETPIVOTDATA("Tot. Bottles",'- Ordine Aggregato -'!$A$1,"sku anker",A39),"")</f>
        <v/>
      </c>
      <c r="N39" s="18" t="s">
        <v>34</v>
      </c>
      <c r="O39" s="19" t="str">
        <f t="shared" si="0"/>
        <v>Order online</v>
      </c>
      <c r="P39" s="97" t="s">
        <v>146</v>
      </c>
      <c r="Q39" s="13" t="s">
        <v>147</v>
      </c>
      <c r="R39" t="s">
        <v>148</v>
      </c>
      <c r="S39" s="20">
        <v>0</v>
      </c>
      <c r="T39" s="21" t="s">
        <v>38</v>
      </c>
    </row>
    <row r="40" spans="1:20" x14ac:dyDescent="0.35">
      <c r="A40" s="96" t="s">
        <v>149</v>
      </c>
      <c r="B40" s="96"/>
      <c r="C40" s="96"/>
      <c r="D40" s="13" t="s">
        <v>144</v>
      </c>
      <c r="E40" s="13">
        <v>6</v>
      </c>
      <c r="F40" s="14">
        <v>0.7</v>
      </c>
      <c r="G40" s="13" t="s">
        <v>31</v>
      </c>
      <c r="H40" s="14">
        <v>40</v>
      </c>
      <c r="I40" s="15" t="s">
        <v>32</v>
      </c>
      <c r="J40" s="16">
        <v>132</v>
      </c>
      <c r="K40" s="16">
        <v>22</v>
      </c>
      <c r="L40" s="17" t="s">
        <v>145</v>
      </c>
      <c r="M40" s="163" t="str">
        <f>IFERROR(GETPIVOTDATA("Tot. Bottles",'- Ordine Aggregato -'!$A$1,"sku anker",A40),"")</f>
        <v/>
      </c>
      <c r="N40" s="18" t="s">
        <v>42</v>
      </c>
      <c r="O40" s="19" t="str">
        <f t="shared" si="0"/>
        <v>Order online</v>
      </c>
      <c r="P40" s="97" t="s">
        <v>146</v>
      </c>
      <c r="Q40" s="13" t="s">
        <v>150</v>
      </c>
      <c r="R40" t="s">
        <v>151</v>
      </c>
      <c r="S40" s="20">
        <v>0</v>
      </c>
      <c r="T40" s="21" t="s">
        <v>38</v>
      </c>
    </row>
    <row r="41" spans="1:20" x14ac:dyDescent="0.35">
      <c r="A41" s="96" t="s">
        <v>152</v>
      </c>
      <c r="B41" s="96"/>
      <c r="C41" s="96"/>
      <c r="D41" s="13" t="s">
        <v>144</v>
      </c>
      <c r="E41" s="13">
        <v>6</v>
      </c>
      <c r="F41" s="14">
        <v>1</v>
      </c>
      <c r="G41" s="13" t="s">
        <v>14871</v>
      </c>
      <c r="H41" s="14">
        <v>40</v>
      </c>
      <c r="I41" s="15" t="s">
        <v>32</v>
      </c>
      <c r="J41" s="16">
        <v>180</v>
      </c>
      <c r="K41" s="16">
        <v>30</v>
      </c>
      <c r="L41" s="17" t="s">
        <v>145</v>
      </c>
      <c r="M41" s="163" t="str">
        <f>IFERROR(GETPIVOTDATA("Tot. Bottles",'- Ordine Aggregato -'!$A$1,"sku anker",A41),"")</f>
        <v/>
      </c>
      <c r="N41" s="18" t="s">
        <v>42</v>
      </c>
      <c r="O41" s="19" t="str">
        <f t="shared" si="0"/>
        <v>Order online</v>
      </c>
      <c r="P41" s="97" t="s">
        <v>146</v>
      </c>
      <c r="Q41" s="13" t="s">
        <v>153</v>
      </c>
      <c r="R41" t="s">
        <v>154</v>
      </c>
      <c r="S41" s="20">
        <v>0</v>
      </c>
      <c r="T41" s="21" t="s">
        <v>38</v>
      </c>
    </row>
    <row r="42" spans="1:20" x14ac:dyDescent="0.35">
      <c r="A42" s="96" t="s">
        <v>155</v>
      </c>
      <c r="B42" s="96"/>
      <c r="C42" s="96"/>
      <c r="D42" s="13" t="s">
        <v>156</v>
      </c>
      <c r="E42" s="13">
        <v>6</v>
      </c>
      <c r="F42" s="14">
        <v>0.7</v>
      </c>
      <c r="G42" s="13" t="s">
        <v>46</v>
      </c>
      <c r="H42" s="14">
        <v>40</v>
      </c>
      <c r="I42" s="15" t="s">
        <v>32</v>
      </c>
      <c r="J42" s="16">
        <v>129</v>
      </c>
      <c r="K42" s="16">
        <v>21.5</v>
      </c>
      <c r="L42" s="17" t="s">
        <v>145</v>
      </c>
      <c r="M42" s="163" t="str">
        <f>IFERROR(GETPIVOTDATA("Tot. Bottles",'- Ordine Aggregato -'!$A$1,"sku anker",A42),"")</f>
        <v/>
      </c>
      <c r="N42" s="18" t="s">
        <v>67</v>
      </c>
      <c r="O42" s="19" t="str">
        <f t="shared" si="0"/>
        <v>Order online</v>
      </c>
      <c r="P42" s="97" t="s">
        <v>146</v>
      </c>
      <c r="Q42" s="13" t="s">
        <v>157</v>
      </c>
      <c r="R42" t="s">
        <v>158</v>
      </c>
      <c r="S42" s="20">
        <v>21.5</v>
      </c>
      <c r="T42" s="21" t="s">
        <v>38</v>
      </c>
    </row>
    <row r="43" spans="1:20" x14ac:dyDescent="0.35">
      <c r="A43" s="13" t="s">
        <v>159</v>
      </c>
      <c r="B43" s="13"/>
      <c r="C43" s="13"/>
      <c r="D43" s="13" t="s">
        <v>160</v>
      </c>
      <c r="E43" s="13">
        <v>6</v>
      </c>
      <c r="F43" s="14">
        <v>0.7</v>
      </c>
      <c r="G43" s="13" t="s">
        <v>31</v>
      </c>
      <c r="H43" s="14">
        <v>40</v>
      </c>
      <c r="I43" s="15" t="s">
        <v>32</v>
      </c>
      <c r="J43" s="16">
        <v>261</v>
      </c>
      <c r="K43" s="16">
        <v>43.5</v>
      </c>
      <c r="L43" s="17" t="s">
        <v>145</v>
      </c>
      <c r="M43" s="163" t="str">
        <f>IFERROR(GETPIVOTDATA("Tot. Bottles",'- Ordine Aggregato -'!$A$1,"sku anker",A43),"")</f>
        <v/>
      </c>
      <c r="N43" s="18" t="s">
        <v>67</v>
      </c>
      <c r="O43" s="19" t="str">
        <f t="shared" si="0"/>
        <v>Order online</v>
      </c>
      <c r="P43" s="97" t="s">
        <v>146</v>
      </c>
      <c r="Q43" s="13" t="s">
        <v>161</v>
      </c>
      <c r="R43" t="s">
        <v>162</v>
      </c>
      <c r="S43" s="20">
        <v>43.5</v>
      </c>
      <c r="T43" s="21" t="s">
        <v>38</v>
      </c>
    </row>
    <row r="44" spans="1:20" x14ac:dyDescent="0.35">
      <c r="A44" s="96" t="s">
        <v>14852</v>
      </c>
      <c r="D44" s="13" t="s">
        <v>14853</v>
      </c>
      <c r="E44" s="13">
        <v>6</v>
      </c>
      <c r="F44" s="14">
        <v>0.7</v>
      </c>
      <c r="G44" s="13" t="s">
        <v>14872</v>
      </c>
      <c r="H44" s="14">
        <v>43</v>
      </c>
      <c r="I44" s="15" t="s">
        <v>32</v>
      </c>
      <c r="J44" s="16">
        <v>479.70000000000005</v>
      </c>
      <c r="K44" s="16">
        <v>79.95</v>
      </c>
      <c r="L44" s="17" t="s">
        <v>145</v>
      </c>
      <c r="M44" s="163" t="str">
        <f>IFERROR(GETPIVOTDATA("Tot. Bottles",'- Ordine Aggregato -'!$A$1,"sku anker",A44),"")</f>
        <v/>
      </c>
      <c r="N44" s="18" t="s">
        <v>42</v>
      </c>
      <c r="O44" s="19" t="str">
        <f t="shared" si="0"/>
        <v>Order online</v>
      </c>
      <c r="P44" s="97" t="s">
        <v>146</v>
      </c>
      <c r="Q44" s="13" t="s">
        <v>14877</v>
      </c>
      <c r="R44" t="s">
        <v>14878</v>
      </c>
      <c r="S44" s="20">
        <v>0</v>
      </c>
      <c r="T44" s="21" t="s">
        <v>38</v>
      </c>
    </row>
    <row r="45" spans="1:20" x14ac:dyDescent="0.35">
      <c r="A45" s="96" t="s">
        <v>163</v>
      </c>
      <c r="B45" s="96"/>
      <c r="C45" s="96"/>
      <c r="D45" s="13" t="s">
        <v>164</v>
      </c>
      <c r="E45" s="13">
        <v>4</v>
      </c>
      <c r="F45" s="14">
        <v>0.7</v>
      </c>
      <c r="G45" s="13" t="s">
        <v>31</v>
      </c>
      <c r="H45" s="14">
        <v>40</v>
      </c>
      <c r="I45" s="15" t="s">
        <v>32</v>
      </c>
      <c r="J45" s="16">
        <v>472</v>
      </c>
      <c r="K45" s="16">
        <v>118</v>
      </c>
      <c r="L45" s="17" t="s">
        <v>145</v>
      </c>
      <c r="M45" s="163" t="str">
        <f>IFERROR(GETPIVOTDATA("Tot. Bottles",'- Ordine Aggregato -'!$A$1,"sku anker",A45),"")</f>
        <v/>
      </c>
      <c r="N45" s="18" t="s">
        <v>67</v>
      </c>
      <c r="O45" s="19" t="str">
        <f t="shared" si="0"/>
        <v>Order online</v>
      </c>
      <c r="P45" s="97" t="s">
        <v>146</v>
      </c>
      <c r="Q45" s="13" t="s">
        <v>165</v>
      </c>
      <c r="R45" t="s">
        <v>166</v>
      </c>
      <c r="S45" s="20">
        <v>118</v>
      </c>
      <c r="T45" s="21" t="s">
        <v>38</v>
      </c>
    </row>
    <row r="46" spans="1:20" x14ac:dyDescent="0.35">
      <c r="A46" s="13" t="s">
        <v>167</v>
      </c>
      <c r="B46" s="13"/>
      <c r="C46" s="13"/>
      <c r="D46" s="13" t="s">
        <v>168</v>
      </c>
      <c r="E46" s="13">
        <v>6</v>
      </c>
      <c r="F46" s="14">
        <v>0.7</v>
      </c>
      <c r="G46" s="13" t="s">
        <v>14872</v>
      </c>
      <c r="H46" s="14">
        <v>40</v>
      </c>
      <c r="I46" s="15" t="s">
        <v>32</v>
      </c>
      <c r="J46" s="16">
        <v>106.5</v>
      </c>
      <c r="K46" s="16">
        <v>17.75</v>
      </c>
      <c r="L46" s="17" t="s">
        <v>145</v>
      </c>
      <c r="M46" s="163" t="str">
        <f>IFERROR(GETPIVOTDATA("Tot. Bottles",'- Ordine Aggregato -'!$A$1,"sku anker",A46),"")</f>
        <v/>
      </c>
      <c r="N46" s="18" t="s">
        <v>42</v>
      </c>
      <c r="O46" s="19" t="str">
        <f t="shared" si="0"/>
        <v>Order online</v>
      </c>
      <c r="P46" s="97" t="s">
        <v>146</v>
      </c>
      <c r="Q46" s="13" t="s">
        <v>169</v>
      </c>
      <c r="R46" t="s">
        <v>170</v>
      </c>
      <c r="S46" s="20">
        <v>0</v>
      </c>
      <c r="T46" s="21" t="s">
        <v>38</v>
      </c>
    </row>
    <row r="47" spans="1:20" x14ac:dyDescent="0.35">
      <c r="A47" s="13" t="s">
        <v>14480</v>
      </c>
      <c r="B47" s="13"/>
      <c r="C47" s="13"/>
      <c r="D47" s="13" t="s">
        <v>14481</v>
      </c>
      <c r="E47" s="13">
        <v>3</v>
      </c>
      <c r="F47" s="14">
        <v>0.7</v>
      </c>
      <c r="G47" s="13" t="s">
        <v>14872</v>
      </c>
      <c r="H47" s="14">
        <v>40</v>
      </c>
      <c r="I47" s="15" t="s">
        <v>32</v>
      </c>
      <c r="J47" s="16">
        <v>82.5</v>
      </c>
      <c r="K47" s="16">
        <v>27.5</v>
      </c>
      <c r="L47" s="17" t="s">
        <v>145</v>
      </c>
      <c r="M47" s="163" t="str">
        <f>IFERROR(GETPIVOTDATA("Tot. Bottles",'- Ordine Aggregato -'!$A$1,"sku anker",A47),"")</f>
        <v/>
      </c>
      <c r="N47" s="18" t="s">
        <v>42</v>
      </c>
      <c r="O47" s="19" t="str">
        <f t="shared" si="0"/>
        <v>Order online</v>
      </c>
      <c r="P47" s="97" t="s">
        <v>146</v>
      </c>
      <c r="Q47" s="13" t="s">
        <v>14879</v>
      </c>
      <c r="R47" t="s">
        <v>14880</v>
      </c>
      <c r="S47" s="20">
        <v>0</v>
      </c>
      <c r="T47" s="21" t="s">
        <v>38</v>
      </c>
    </row>
    <row r="48" spans="1:20" x14ac:dyDescent="0.35">
      <c r="A48" s="13" t="s">
        <v>171</v>
      </c>
      <c r="B48" s="13"/>
      <c r="C48" s="13"/>
      <c r="D48" s="13" t="s">
        <v>172</v>
      </c>
      <c r="E48" s="13">
        <v>3</v>
      </c>
      <c r="F48" s="14">
        <v>0.7</v>
      </c>
      <c r="G48" s="13" t="s">
        <v>46</v>
      </c>
      <c r="H48" s="14">
        <v>40</v>
      </c>
      <c r="I48" s="15" t="s">
        <v>32</v>
      </c>
      <c r="J48" s="16">
        <v>82.5</v>
      </c>
      <c r="K48" s="16">
        <v>27.5</v>
      </c>
      <c r="L48" s="17" t="s">
        <v>145</v>
      </c>
      <c r="M48" s="163" t="str">
        <f>IFERROR(GETPIVOTDATA("Tot. Bottles",'- Ordine Aggregato -'!$A$1,"sku anker",A48),"")</f>
        <v/>
      </c>
      <c r="N48" s="18" t="s">
        <v>67</v>
      </c>
      <c r="O48" s="19" t="str">
        <f t="shared" si="0"/>
        <v>Order online</v>
      </c>
      <c r="P48" s="97" t="s">
        <v>146</v>
      </c>
      <c r="Q48" s="13" t="s">
        <v>173</v>
      </c>
      <c r="R48" t="s">
        <v>174</v>
      </c>
      <c r="S48" s="20">
        <v>27.5</v>
      </c>
      <c r="T48" s="21" t="s">
        <v>38</v>
      </c>
    </row>
    <row r="49" spans="1:20" x14ac:dyDescent="0.35">
      <c r="A49" s="13" t="s">
        <v>175</v>
      </c>
      <c r="B49" s="13"/>
      <c r="C49" s="13"/>
      <c r="D49" s="13" t="s">
        <v>176</v>
      </c>
      <c r="E49" s="13">
        <v>6</v>
      </c>
      <c r="F49" s="14">
        <v>0.7</v>
      </c>
      <c r="G49" s="13" t="s">
        <v>31</v>
      </c>
      <c r="H49" s="14">
        <v>48</v>
      </c>
      <c r="I49" s="15" t="s">
        <v>32</v>
      </c>
      <c r="J49" s="16">
        <v>159</v>
      </c>
      <c r="K49" s="16">
        <v>26.5</v>
      </c>
      <c r="L49" s="17" t="s">
        <v>145</v>
      </c>
      <c r="M49" s="163" t="str">
        <f>IFERROR(GETPIVOTDATA("Tot. Bottles",'- Ordine Aggregato -'!$A$1,"sku anker",A49),"")</f>
        <v/>
      </c>
      <c r="N49" s="18" t="s">
        <v>42</v>
      </c>
      <c r="O49" s="19" t="str">
        <f t="shared" si="0"/>
        <v>Order online</v>
      </c>
      <c r="P49" s="97" t="s">
        <v>146</v>
      </c>
      <c r="Q49" s="13" t="s">
        <v>177</v>
      </c>
      <c r="R49" t="s">
        <v>178</v>
      </c>
      <c r="S49" s="20">
        <v>0</v>
      </c>
      <c r="T49" s="21" t="s">
        <v>38</v>
      </c>
    </row>
    <row r="50" spans="1:20" x14ac:dyDescent="0.35">
      <c r="A50" s="13" t="s">
        <v>179</v>
      </c>
      <c r="B50" s="13"/>
      <c r="C50" s="13"/>
      <c r="D50" s="13" t="s">
        <v>180</v>
      </c>
      <c r="E50" s="13">
        <v>3</v>
      </c>
      <c r="F50" s="14">
        <v>0.7</v>
      </c>
      <c r="G50" s="13" t="s">
        <v>46</v>
      </c>
      <c r="H50" s="14">
        <v>40</v>
      </c>
      <c r="I50" s="15" t="s">
        <v>32</v>
      </c>
      <c r="J50" s="16">
        <v>115.5</v>
      </c>
      <c r="K50" s="16">
        <v>38.5</v>
      </c>
      <c r="L50" s="17" t="s">
        <v>145</v>
      </c>
      <c r="M50" s="163" t="str">
        <f>IFERROR(GETPIVOTDATA("Tot. Bottles",'- Ordine Aggregato -'!$A$1,"sku anker",A50),"")</f>
        <v/>
      </c>
      <c r="N50" s="18" t="s">
        <v>42</v>
      </c>
      <c r="O50" s="19" t="str">
        <f t="shared" si="0"/>
        <v>Order online</v>
      </c>
      <c r="P50" s="97" t="s">
        <v>146</v>
      </c>
      <c r="Q50" s="13" t="s">
        <v>181</v>
      </c>
      <c r="R50" t="s">
        <v>182</v>
      </c>
      <c r="S50" s="20">
        <v>0</v>
      </c>
      <c r="T50" s="21" t="s">
        <v>38</v>
      </c>
    </row>
    <row r="51" spans="1:20" x14ac:dyDescent="0.35">
      <c r="A51" s="13" t="s">
        <v>183</v>
      </c>
      <c r="B51" s="13"/>
      <c r="C51" s="13"/>
      <c r="D51" s="13" t="s">
        <v>184</v>
      </c>
      <c r="E51" s="13">
        <v>6</v>
      </c>
      <c r="F51" s="14">
        <v>0.7</v>
      </c>
      <c r="G51" s="13" t="s">
        <v>46</v>
      </c>
      <c r="H51" s="14">
        <v>40</v>
      </c>
      <c r="I51" s="15" t="s">
        <v>32</v>
      </c>
      <c r="J51" s="16">
        <v>225</v>
      </c>
      <c r="K51" s="16">
        <v>37.5</v>
      </c>
      <c r="L51" s="17" t="s">
        <v>145</v>
      </c>
      <c r="M51" s="163" t="str">
        <f>IFERROR(GETPIVOTDATA("Tot. Bottles",'- Ordine Aggregato -'!$A$1,"sku anker",A51),"")</f>
        <v/>
      </c>
      <c r="N51" s="18" t="s">
        <v>42</v>
      </c>
      <c r="O51" s="19" t="str">
        <f t="shared" si="0"/>
        <v>Order online</v>
      </c>
      <c r="P51" s="97" t="s">
        <v>146</v>
      </c>
      <c r="Q51" s="13" t="s">
        <v>181</v>
      </c>
      <c r="R51" t="s">
        <v>185</v>
      </c>
      <c r="S51" s="20">
        <v>0</v>
      </c>
      <c r="T51" s="21" t="s">
        <v>38</v>
      </c>
    </row>
    <row r="52" spans="1:20" x14ac:dyDescent="0.35">
      <c r="A52" s="96" t="s">
        <v>186</v>
      </c>
      <c r="D52" s="13" t="s">
        <v>187</v>
      </c>
      <c r="E52" s="13">
        <v>3</v>
      </c>
      <c r="F52" s="14">
        <v>0.7</v>
      </c>
      <c r="G52" s="13" t="s">
        <v>14872</v>
      </c>
      <c r="H52" s="14">
        <v>40</v>
      </c>
      <c r="I52" s="15" t="s">
        <v>32</v>
      </c>
      <c r="J52" s="16">
        <v>148.5</v>
      </c>
      <c r="K52" s="16">
        <v>49.5</v>
      </c>
      <c r="L52" s="17" t="s">
        <v>145</v>
      </c>
      <c r="M52" s="163" t="str">
        <f>IFERROR(GETPIVOTDATA("Tot. Bottles",'- Ordine Aggregato -'!$A$1,"sku anker",A52),"")</f>
        <v/>
      </c>
      <c r="N52" s="18" t="s">
        <v>34</v>
      </c>
      <c r="O52" s="19" t="str">
        <f t="shared" si="0"/>
        <v>Order online</v>
      </c>
      <c r="P52" s="97" t="s">
        <v>146</v>
      </c>
      <c r="Q52" s="13" t="s">
        <v>188</v>
      </c>
      <c r="R52" t="s">
        <v>189</v>
      </c>
      <c r="S52" s="20">
        <v>0</v>
      </c>
      <c r="T52" s="21" t="s">
        <v>38</v>
      </c>
    </row>
    <row r="53" spans="1:20" x14ac:dyDescent="0.35">
      <c r="A53" s="13" t="s">
        <v>190</v>
      </c>
      <c r="B53" s="13"/>
      <c r="C53" s="13"/>
      <c r="D53" s="13" t="s">
        <v>187</v>
      </c>
      <c r="E53" s="13">
        <v>3</v>
      </c>
      <c r="F53" s="14">
        <v>0.7</v>
      </c>
      <c r="G53" s="13" t="s">
        <v>31</v>
      </c>
      <c r="H53" s="14">
        <v>43</v>
      </c>
      <c r="I53" s="15" t="s">
        <v>32</v>
      </c>
      <c r="J53" s="16">
        <v>148.5</v>
      </c>
      <c r="K53" s="16">
        <v>49.5</v>
      </c>
      <c r="L53" s="17" t="s">
        <v>145</v>
      </c>
      <c r="M53" s="163" t="str">
        <f>IFERROR(GETPIVOTDATA("Tot. Bottles",'- Ordine Aggregato -'!$A$1,"sku anker",A53),"")</f>
        <v/>
      </c>
      <c r="N53" s="18" t="s">
        <v>42</v>
      </c>
      <c r="O53" s="19" t="str">
        <f t="shared" si="0"/>
        <v>Order online</v>
      </c>
      <c r="P53" s="97" t="s">
        <v>146</v>
      </c>
      <c r="Q53" s="13" t="s">
        <v>188</v>
      </c>
      <c r="R53" t="s">
        <v>189</v>
      </c>
      <c r="S53" s="20">
        <v>0</v>
      </c>
      <c r="T53" s="21" t="s">
        <v>38</v>
      </c>
    </row>
    <row r="54" spans="1:20" x14ac:dyDescent="0.35">
      <c r="A54" s="96" t="s">
        <v>191</v>
      </c>
      <c r="D54" s="13" t="s">
        <v>192</v>
      </c>
      <c r="E54" s="13">
        <v>6</v>
      </c>
      <c r="F54" s="14">
        <v>0.5</v>
      </c>
      <c r="G54" s="13" t="s">
        <v>31</v>
      </c>
      <c r="H54" s="14">
        <v>43</v>
      </c>
      <c r="I54" s="15" t="s">
        <v>32</v>
      </c>
      <c r="J54" s="16">
        <v>306</v>
      </c>
      <c r="K54" s="16">
        <v>51</v>
      </c>
      <c r="L54" s="17" t="s">
        <v>145</v>
      </c>
      <c r="M54" s="163" t="str">
        <f>IFERROR(GETPIVOTDATA("Tot. Bottles",'- Ordine Aggregato -'!$A$1,"sku anker",A54),"")</f>
        <v/>
      </c>
      <c r="N54" s="18" t="s">
        <v>34</v>
      </c>
      <c r="O54" s="19" t="str">
        <f t="shared" si="0"/>
        <v>Order online</v>
      </c>
      <c r="P54" s="97" t="s">
        <v>146</v>
      </c>
      <c r="Q54" s="13" t="s">
        <v>193</v>
      </c>
      <c r="R54" t="s">
        <v>194</v>
      </c>
      <c r="S54" s="20">
        <v>0</v>
      </c>
      <c r="T54" s="21" t="s">
        <v>38</v>
      </c>
    </row>
    <row r="55" spans="1:20" x14ac:dyDescent="0.35">
      <c r="A55" s="96" t="s">
        <v>195</v>
      </c>
      <c r="D55" s="13" t="s">
        <v>196</v>
      </c>
      <c r="E55" s="13">
        <v>6</v>
      </c>
      <c r="F55" s="14">
        <v>0.7</v>
      </c>
      <c r="G55" s="13" t="s">
        <v>46</v>
      </c>
      <c r="H55" s="14">
        <v>43</v>
      </c>
      <c r="I55" s="15" t="s">
        <v>32</v>
      </c>
      <c r="J55" s="16">
        <v>525</v>
      </c>
      <c r="K55" s="16">
        <v>87.5</v>
      </c>
      <c r="L55" s="17" t="s">
        <v>145</v>
      </c>
      <c r="M55" s="163" t="str">
        <f>IFERROR(GETPIVOTDATA("Tot. Bottles",'- Ordine Aggregato -'!$A$1,"sku anker",A55),"")</f>
        <v/>
      </c>
      <c r="N55" s="18" t="s">
        <v>42</v>
      </c>
      <c r="O55" s="19" t="str">
        <f t="shared" si="0"/>
        <v>Order online</v>
      </c>
      <c r="P55" s="97" t="s">
        <v>146</v>
      </c>
      <c r="Q55" s="13" t="s">
        <v>197</v>
      </c>
      <c r="R55" t="s">
        <v>198</v>
      </c>
      <c r="S55" s="20">
        <v>0</v>
      </c>
      <c r="T55" s="21" t="s">
        <v>38</v>
      </c>
    </row>
    <row r="56" spans="1:20" x14ac:dyDescent="0.35">
      <c r="A56" s="96" t="s">
        <v>201</v>
      </c>
      <c r="B56" s="96"/>
      <c r="C56" s="96"/>
      <c r="D56" s="13" t="s">
        <v>202</v>
      </c>
      <c r="E56" s="13">
        <v>6</v>
      </c>
      <c r="F56" s="14">
        <v>0.7</v>
      </c>
      <c r="G56" s="13" t="s">
        <v>46</v>
      </c>
      <c r="H56" s="14">
        <v>60.8</v>
      </c>
      <c r="I56" s="15" t="s">
        <v>32</v>
      </c>
      <c r="J56" s="16">
        <v>255</v>
      </c>
      <c r="K56" s="16">
        <v>42.5</v>
      </c>
      <c r="L56" s="17" t="s">
        <v>145</v>
      </c>
      <c r="M56" s="163" t="str">
        <f>IFERROR(GETPIVOTDATA("Tot. Bottles",'- Ordine Aggregato -'!$A$1,"sku anker",A56),"")</f>
        <v/>
      </c>
      <c r="N56" s="18" t="s">
        <v>67</v>
      </c>
      <c r="O56" s="19" t="str">
        <f t="shared" si="0"/>
        <v>Order online</v>
      </c>
      <c r="P56" s="97" t="s">
        <v>146</v>
      </c>
      <c r="Q56" s="13" t="s">
        <v>199</v>
      </c>
      <c r="R56" t="s">
        <v>200</v>
      </c>
      <c r="S56" s="20">
        <v>42.5</v>
      </c>
      <c r="T56" s="21" t="s">
        <v>38</v>
      </c>
    </row>
    <row r="57" spans="1:20" x14ac:dyDescent="0.35">
      <c r="A57" s="13" t="s">
        <v>203</v>
      </c>
      <c r="B57" s="13"/>
      <c r="C57" s="13"/>
      <c r="D57" s="13" t="s">
        <v>204</v>
      </c>
      <c r="E57" s="13">
        <v>6</v>
      </c>
      <c r="F57" s="14">
        <v>0.7</v>
      </c>
      <c r="G57" s="13" t="s">
        <v>46</v>
      </c>
      <c r="H57" s="14">
        <v>62.7</v>
      </c>
      <c r="I57" s="15" t="s">
        <v>32</v>
      </c>
      <c r="J57" s="16">
        <v>297</v>
      </c>
      <c r="K57" s="16">
        <v>49.5</v>
      </c>
      <c r="L57" s="17" t="s">
        <v>145</v>
      </c>
      <c r="M57" s="163" t="str">
        <f>IFERROR(GETPIVOTDATA("Tot. Bottles",'- Ordine Aggregato -'!$A$1,"sku anker",A57),"")</f>
        <v/>
      </c>
      <c r="N57" s="18" t="s">
        <v>42</v>
      </c>
      <c r="O57" s="19" t="str">
        <f t="shared" si="0"/>
        <v>Order online</v>
      </c>
      <c r="P57" s="97" t="s">
        <v>146</v>
      </c>
      <c r="Q57" s="13" t="s">
        <v>205</v>
      </c>
      <c r="R57" t="s">
        <v>206</v>
      </c>
      <c r="S57" s="20">
        <v>0</v>
      </c>
      <c r="T57" s="21" t="s">
        <v>38</v>
      </c>
    </row>
    <row r="58" spans="1:20" x14ac:dyDescent="0.35">
      <c r="A58" s="96" t="s">
        <v>207</v>
      </c>
      <c r="D58" s="13" t="s">
        <v>208</v>
      </c>
      <c r="E58" s="13">
        <v>6</v>
      </c>
      <c r="F58" s="14">
        <v>0.7</v>
      </c>
      <c r="G58" s="13" t="s">
        <v>14872</v>
      </c>
      <c r="H58" s="14">
        <v>58.9</v>
      </c>
      <c r="I58" s="15" t="s">
        <v>32</v>
      </c>
      <c r="J58" s="16">
        <v>297</v>
      </c>
      <c r="K58" s="16">
        <v>49.5</v>
      </c>
      <c r="L58" s="17" t="s">
        <v>145</v>
      </c>
      <c r="M58" s="163" t="str">
        <f>IFERROR(GETPIVOTDATA("Tot. Bottles",'- Ordine Aggregato -'!$A$1,"sku anker",A58),"")</f>
        <v/>
      </c>
      <c r="N58" s="18" t="s">
        <v>34</v>
      </c>
      <c r="O58" s="19" t="str">
        <f t="shared" si="0"/>
        <v>Order online</v>
      </c>
      <c r="P58" s="97" t="s">
        <v>146</v>
      </c>
      <c r="Q58" s="13" t="s">
        <v>205</v>
      </c>
      <c r="R58" t="s">
        <v>206</v>
      </c>
      <c r="S58" s="20">
        <v>0</v>
      </c>
      <c r="T58" s="21" t="s">
        <v>38</v>
      </c>
    </row>
    <row r="59" spans="1:20" x14ac:dyDescent="0.35">
      <c r="A59" s="13" t="s">
        <v>209</v>
      </c>
      <c r="B59" s="13"/>
      <c r="C59" s="13"/>
      <c r="D59" s="13" t="s">
        <v>210</v>
      </c>
      <c r="E59" s="13">
        <v>6</v>
      </c>
      <c r="F59" s="14">
        <v>0.7</v>
      </c>
      <c r="G59" s="13" t="s">
        <v>31</v>
      </c>
      <c r="H59" s="14">
        <v>48</v>
      </c>
      <c r="I59" s="15" t="s">
        <v>32</v>
      </c>
      <c r="J59" s="16">
        <v>195</v>
      </c>
      <c r="K59" s="16">
        <v>32.5</v>
      </c>
      <c r="L59" s="17" t="s">
        <v>145</v>
      </c>
      <c r="M59" s="163" t="str">
        <f>IFERROR(GETPIVOTDATA("Tot. Bottles",'- Ordine Aggregato -'!$A$1,"sku anker",A59),"")</f>
        <v/>
      </c>
      <c r="N59" s="18" t="s">
        <v>42</v>
      </c>
      <c r="O59" s="19" t="str">
        <f t="shared" si="0"/>
        <v>Order online</v>
      </c>
      <c r="P59" s="97" t="s">
        <v>146</v>
      </c>
      <c r="Q59" s="13" t="s">
        <v>211</v>
      </c>
      <c r="R59" t="s">
        <v>212</v>
      </c>
      <c r="S59" s="20">
        <v>0</v>
      </c>
      <c r="T59" s="21" t="s">
        <v>38</v>
      </c>
    </row>
    <row r="60" spans="1:20" x14ac:dyDescent="0.35">
      <c r="A60" s="96" t="s">
        <v>213</v>
      </c>
      <c r="B60" s="96"/>
      <c r="C60" s="96"/>
      <c r="D60" s="13" t="s">
        <v>214</v>
      </c>
      <c r="E60" s="13">
        <v>3</v>
      </c>
      <c r="F60" s="14">
        <v>0.7</v>
      </c>
      <c r="G60" s="13" t="s">
        <v>14872</v>
      </c>
      <c r="H60" s="14">
        <v>40</v>
      </c>
      <c r="I60" s="15" t="s">
        <v>32</v>
      </c>
      <c r="J60" s="16">
        <v>90</v>
      </c>
      <c r="K60" s="16">
        <v>30</v>
      </c>
      <c r="L60" s="17" t="s">
        <v>145</v>
      </c>
      <c r="M60" s="163" t="str">
        <f>IFERROR(GETPIVOTDATA("Tot. Bottles",'- Ordine Aggregato -'!$A$1,"sku anker",A60),"")</f>
        <v/>
      </c>
      <c r="N60" s="18" t="s">
        <v>42</v>
      </c>
      <c r="O60" s="19" t="str">
        <f t="shared" si="0"/>
        <v>Order online</v>
      </c>
      <c r="P60" s="97" t="s">
        <v>146</v>
      </c>
      <c r="Q60" s="13" t="s">
        <v>215</v>
      </c>
      <c r="R60" t="s">
        <v>216</v>
      </c>
      <c r="S60" s="20">
        <v>0</v>
      </c>
      <c r="T60" s="21" t="s">
        <v>38</v>
      </c>
    </row>
    <row r="61" spans="1:20" x14ac:dyDescent="0.35">
      <c r="A61" s="96" t="s">
        <v>217</v>
      </c>
      <c r="D61" s="13" t="s">
        <v>218</v>
      </c>
      <c r="E61" s="13">
        <v>6</v>
      </c>
      <c r="F61" s="14">
        <v>0.7</v>
      </c>
      <c r="G61" s="13" t="s">
        <v>31</v>
      </c>
      <c r="H61" s="14">
        <v>55</v>
      </c>
      <c r="I61" s="15" t="s">
        <v>32</v>
      </c>
      <c r="J61" s="16">
        <v>15.899999999999999</v>
      </c>
      <c r="K61" s="16">
        <v>2.65</v>
      </c>
      <c r="L61" s="17" t="s">
        <v>219</v>
      </c>
      <c r="M61" s="163" t="str">
        <f>IFERROR(GETPIVOTDATA("Tot. Bottles",'- Ordine Aggregato -'!$A$1,"sku anker",A61),"")</f>
        <v/>
      </c>
      <c r="N61" s="18" t="s">
        <v>42</v>
      </c>
      <c r="O61" s="19" t="str">
        <f t="shared" si="0"/>
        <v>Order online</v>
      </c>
      <c r="P61" s="97" t="s">
        <v>220</v>
      </c>
      <c r="Q61" s="13" t="s">
        <v>221</v>
      </c>
      <c r="R61" t="s">
        <v>222</v>
      </c>
      <c r="S61" s="20">
        <v>0</v>
      </c>
      <c r="T61" s="21" t="s">
        <v>38</v>
      </c>
    </row>
    <row r="62" spans="1:20" x14ac:dyDescent="0.35">
      <c r="A62" s="96" t="s">
        <v>223</v>
      </c>
      <c r="D62" s="13" t="s">
        <v>224</v>
      </c>
      <c r="E62" s="13">
        <v>6</v>
      </c>
      <c r="F62" s="14">
        <v>0.7</v>
      </c>
      <c r="G62" s="13" t="s">
        <v>31</v>
      </c>
      <c r="H62" s="14">
        <v>55</v>
      </c>
      <c r="I62" s="15" t="s">
        <v>32</v>
      </c>
      <c r="J62" s="16">
        <v>69</v>
      </c>
      <c r="K62" s="16">
        <v>11.5</v>
      </c>
      <c r="L62" s="17" t="s">
        <v>219</v>
      </c>
      <c r="M62" s="163" t="str">
        <f>IFERROR(GETPIVOTDATA("Tot. Bottles",'- Ordine Aggregato -'!$A$1,"sku anker",A62),"")</f>
        <v/>
      </c>
      <c r="N62" s="18" t="s">
        <v>42</v>
      </c>
      <c r="O62" s="19" t="str">
        <f t="shared" si="0"/>
        <v>Order online</v>
      </c>
      <c r="P62" s="97" t="s">
        <v>225</v>
      </c>
      <c r="Q62" s="13" t="s">
        <v>226</v>
      </c>
      <c r="R62" t="s">
        <v>227</v>
      </c>
      <c r="S62" s="20">
        <v>0</v>
      </c>
      <c r="T62" s="21" t="s">
        <v>38</v>
      </c>
    </row>
    <row r="63" spans="1:20" x14ac:dyDescent="0.35">
      <c r="A63" s="96" t="s">
        <v>228</v>
      </c>
      <c r="D63" s="13" t="s">
        <v>229</v>
      </c>
      <c r="E63" s="13">
        <v>6</v>
      </c>
      <c r="F63" s="14">
        <v>0.7</v>
      </c>
      <c r="G63" s="13" t="s">
        <v>46</v>
      </c>
      <c r="H63" s="14">
        <v>70</v>
      </c>
      <c r="I63" s="15" t="s">
        <v>32</v>
      </c>
      <c r="J63" s="16">
        <v>46.8</v>
      </c>
      <c r="K63" s="16">
        <v>7.8</v>
      </c>
      <c r="L63" s="17" t="s">
        <v>219</v>
      </c>
      <c r="M63" s="163" t="str">
        <f>IFERROR(GETPIVOTDATA("Tot. Bottles",'- Ordine Aggregato -'!$A$1,"sku anker",A63),"")</f>
        <v/>
      </c>
      <c r="N63" s="18" t="s">
        <v>34</v>
      </c>
      <c r="O63" s="19" t="str">
        <f t="shared" si="0"/>
        <v>Order online</v>
      </c>
      <c r="P63" s="97" t="s">
        <v>35</v>
      </c>
      <c r="Q63" s="13" t="s">
        <v>230</v>
      </c>
      <c r="R63" t="s">
        <v>231</v>
      </c>
      <c r="S63" s="20">
        <v>0</v>
      </c>
      <c r="T63" s="21" t="s">
        <v>38</v>
      </c>
    </row>
    <row r="64" spans="1:20" x14ac:dyDescent="0.35">
      <c r="A64" s="13" t="s">
        <v>232</v>
      </c>
      <c r="B64" s="13"/>
      <c r="C64" s="13"/>
      <c r="D64" s="13" t="s">
        <v>233</v>
      </c>
      <c r="E64" s="13">
        <v>1</v>
      </c>
      <c r="F64" s="14">
        <v>1</v>
      </c>
      <c r="G64" s="13" t="s">
        <v>14881</v>
      </c>
      <c r="H64" s="14">
        <v>0</v>
      </c>
      <c r="I64" s="15" t="s">
        <v>32</v>
      </c>
      <c r="J64" s="16">
        <v>1.85</v>
      </c>
      <c r="K64" s="16">
        <v>1.85</v>
      </c>
      <c r="L64" s="17" t="s">
        <v>235</v>
      </c>
      <c r="M64" s="163" t="str">
        <f>IFERROR(GETPIVOTDATA("Tot. Bottles",'- Ordine Aggregato -'!$A$1,"sku anker",A64),"")</f>
        <v/>
      </c>
      <c r="N64" s="18" t="s">
        <v>42</v>
      </c>
      <c r="O64" s="19" t="str">
        <f t="shared" si="0"/>
        <v>Order online</v>
      </c>
      <c r="P64" s="97" t="s">
        <v>68</v>
      </c>
      <c r="Q64" s="13" t="s">
        <v>42</v>
      </c>
      <c r="R64" t="s">
        <v>42</v>
      </c>
      <c r="S64" s="20">
        <v>0</v>
      </c>
      <c r="T64" s="21" t="s">
        <v>38</v>
      </c>
    </row>
    <row r="65" spans="1:20" x14ac:dyDescent="0.35">
      <c r="A65" s="96" t="s">
        <v>14312</v>
      </c>
      <c r="D65" s="13" t="s">
        <v>236</v>
      </c>
      <c r="E65" s="13">
        <v>6</v>
      </c>
      <c r="F65" s="14">
        <v>0.7</v>
      </c>
      <c r="G65" s="13" t="s">
        <v>46</v>
      </c>
      <c r="H65" s="14">
        <v>40</v>
      </c>
      <c r="I65" s="15" t="s">
        <v>32</v>
      </c>
      <c r="J65" s="16">
        <v>44.400000000000006</v>
      </c>
      <c r="K65" s="16">
        <v>7.4</v>
      </c>
      <c r="L65" s="17" t="s">
        <v>66</v>
      </c>
      <c r="M65" s="163" t="str">
        <f>IFERROR(GETPIVOTDATA("Tot. Bottles",'- Ordine Aggregato -'!$A$1,"sku anker",A65),"")</f>
        <v/>
      </c>
      <c r="N65" s="18" t="s">
        <v>42</v>
      </c>
      <c r="O65" s="19" t="str">
        <f t="shared" si="0"/>
        <v>Order online</v>
      </c>
      <c r="P65" s="97" t="s">
        <v>237</v>
      </c>
      <c r="Q65" s="13" t="s">
        <v>14882</v>
      </c>
      <c r="R65" t="s">
        <v>14883</v>
      </c>
      <c r="S65" s="20">
        <v>0</v>
      </c>
      <c r="T65" s="21" t="s">
        <v>38</v>
      </c>
    </row>
    <row r="66" spans="1:20" x14ac:dyDescent="0.35">
      <c r="A66" s="96" t="s">
        <v>14532</v>
      </c>
      <c r="B66" s="96"/>
      <c r="C66" s="96"/>
      <c r="D66" s="13" t="s">
        <v>14884</v>
      </c>
      <c r="E66" s="13">
        <v>12</v>
      </c>
      <c r="F66" s="14">
        <v>1</v>
      </c>
      <c r="G66" s="13" t="s">
        <v>14872</v>
      </c>
      <c r="H66" s="14">
        <v>38</v>
      </c>
      <c r="I66" s="15" t="s">
        <v>32</v>
      </c>
      <c r="J66" s="16">
        <v>97.800000000000011</v>
      </c>
      <c r="K66" s="16">
        <v>8.15</v>
      </c>
      <c r="L66" s="17" t="s">
        <v>73</v>
      </c>
      <c r="M66" s="163" t="str">
        <f>IFERROR(GETPIVOTDATA("Tot. Bottles",'- Ordine Aggregato -'!$A$1,"sku anker",A66),"")</f>
        <v/>
      </c>
      <c r="N66" s="18" t="s">
        <v>42</v>
      </c>
      <c r="O66" s="19" t="str">
        <f t="shared" si="0"/>
        <v>Order online</v>
      </c>
      <c r="P66" s="97" t="s">
        <v>237</v>
      </c>
      <c r="Q66" s="13" t="s">
        <v>14885</v>
      </c>
      <c r="R66" t="s">
        <v>14886</v>
      </c>
      <c r="S66" s="20">
        <v>0</v>
      </c>
      <c r="T66" s="21" t="s">
        <v>38</v>
      </c>
    </row>
    <row r="67" spans="1:20" x14ac:dyDescent="0.35">
      <c r="A67" s="96" t="s">
        <v>238</v>
      </c>
      <c r="D67" s="13" t="s">
        <v>239</v>
      </c>
      <c r="E67" s="13">
        <v>6</v>
      </c>
      <c r="F67" s="14">
        <v>0.7</v>
      </c>
      <c r="G67" s="13" t="s">
        <v>14872</v>
      </c>
      <c r="H67" s="14">
        <v>40</v>
      </c>
      <c r="I67" s="15" t="s">
        <v>32</v>
      </c>
      <c r="J67" s="16">
        <v>43.5</v>
      </c>
      <c r="K67" s="16">
        <v>7.25</v>
      </c>
      <c r="L67" s="17" t="s">
        <v>66</v>
      </c>
      <c r="M67" s="163" t="str">
        <f>IFERROR(GETPIVOTDATA("Tot. Bottles",'- Ordine Aggregato -'!$A$1,"sku anker",A67),"")</f>
        <v/>
      </c>
      <c r="N67" s="18" t="s">
        <v>42</v>
      </c>
      <c r="O67" s="19" t="str">
        <f t="shared" si="0"/>
        <v>Order online</v>
      </c>
      <c r="P67" s="97" t="s">
        <v>237</v>
      </c>
      <c r="Q67" s="13" t="s">
        <v>240</v>
      </c>
      <c r="R67" t="s">
        <v>241</v>
      </c>
      <c r="S67" s="20">
        <v>0</v>
      </c>
      <c r="T67" s="21" t="s">
        <v>38</v>
      </c>
    </row>
    <row r="68" spans="1:20" x14ac:dyDescent="0.35">
      <c r="A68" s="13" t="s">
        <v>242</v>
      </c>
      <c r="B68" s="13"/>
      <c r="C68" s="13"/>
      <c r="D68" s="13" t="s">
        <v>239</v>
      </c>
      <c r="E68" s="13">
        <v>12</v>
      </c>
      <c r="F68" s="14">
        <v>1</v>
      </c>
      <c r="G68" s="13" t="s">
        <v>14872</v>
      </c>
      <c r="H68" s="14">
        <v>40</v>
      </c>
      <c r="I68" s="15" t="s">
        <v>32</v>
      </c>
      <c r="J68" s="16">
        <v>88.199999999999989</v>
      </c>
      <c r="K68" s="16">
        <v>7.35</v>
      </c>
      <c r="L68" s="17" t="s">
        <v>66</v>
      </c>
      <c r="M68" s="163" t="str">
        <f>IFERROR(GETPIVOTDATA("Tot. Bottles",'- Ordine Aggregato -'!$A$1,"sku anker",A68),"")</f>
        <v/>
      </c>
      <c r="N68" s="18" t="s">
        <v>67</v>
      </c>
      <c r="O68" s="19" t="str">
        <f t="shared" si="0"/>
        <v>Order online</v>
      </c>
      <c r="P68" s="97" t="s">
        <v>237</v>
      </c>
      <c r="Q68" s="13" t="s">
        <v>243</v>
      </c>
      <c r="R68" t="s">
        <v>244</v>
      </c>
      <c r="S68" s="20">
        <v>7.35</v>
      </c>
      <c r="T68" s="21" t="s">
        <v>38</v>
      </c>
    </row>
    <row r="69" spans="1:20" x14ac:dyDescent="0.35">
      <c r="A69" s="96" t="s">
        <v>245</v>
      </c>
      <c r="B69" s="96"/>
      <c r="C69" s="96"/>
      <c r="D69" s="13" t="s">
        <v>246</v>
      </c>
      <c r="E69" s="13">
        <v>6</v>
      </c>
      <c r="F69" s="14">
        <v>0.7</v>
      </c>
      <c r="G69" s="13" t="s">
        <v>14872</v>
      </c>
      <c r="H69" s="14">
        <v>42.3</v>
      </c>
      <c r="I69" s="15" t="s">
        <v>32</v>
      </c>
      <c r="J69" s="16">
        <v>153</v>
      </c>
      <c r="K69" s="16">
        <v>25.5</v>
      </c>
      <c r="L69" s="17" t="s">
        <v>73</v>
      </c>
      <c r="M69" s="163" t="str">
        <f>IFERROR(GETPIVOTDATA("Tot. Bottles",'- Ordine Aggregato -'!$A$1,"sku anker",A69),"")</f>
        <v/>
      </c>
      <c r="N69" s="18" t="s">
        <v>34</v>
      </c>
      <c r="O69" s="19" t="str">
        <f t="shared" si="0"/>
        <v>Order online</v>
      </c>
      <c r="P69" s="97" t="s">
        <v>237</v>
      </c>
      <c r="Q69" s="13" t="s">
        <v>247</v>
      </c>
      <c r="R69" t="s">
        <v>248</v>
      </c>
      <c r="S69" s="20">
        <v>0</v>
      </c>
      <c r="T69" s="21" t="s">
        <v>38</v>
      </c>
    </row>
    <row r="70" spans="1:20" x14ac:dyDescent="0.35">
      <c r="A70" s="13" t="s">
        <v>250</v>
      </c>
      <c r="B70" s="13"/>
      <c r="C70" s="13"/>
      <c r="D70" s="13" t="s">
        <v>251</v>
      </c>
      <c r="E70" s="13">
        <v>12</v>
      </c>
      <c r="F70" s="14">
        <v>1</v>
      </c>
      <c r="G70" s="13" t="s">
        <v>14872</v>
      </c>
      <c r="H70" s="14">
        <v>40</v>
      </c>
      <c r="I70" s="15" t="s">
        <v>32</v>
      </c>
      <c r="J70" s="16">
        <v>87</v>
      </c>
      <c r="K70" s="16">
        <v>7.25</v>
      </c>
      <c r="L70" s="17" t="s">
        <v>66</v>
      </c>
      <c r="M70" s="163" t="str">
        <f>IFERROR(GETPIVOTDATA("Tot. Bottles",'- Ordine Aggregato -'!$A$1,"sku anker",A70),"")</f>
        <v/>
      </c>
      <c r="N70" s="18" t="s">
        <v>67</v>
      </c>
      <c r="O70" s="19" t="str">
        <f t="shared" si="0"/>
        <v>Order online</v>
      </c>
      <c r="P70" s="97" t="s">
        <v>237</v>
      </c>
      <c r="Q70" s="13" t="s">
        <v>252</v>
      </c>
      <c r="R70" t="s">
        <v>253</v>
      </c>
      <c r="S70" s="20">
        <v>7.25</v>
      </c>
      <c r="T70" s="21" t="s">
        <v>38</v>
      </c>
    </row>
    <row r="71" spans="1:20" x14ac:dyDescent="0.35">
      <c r="A71" s="96" t="s">
        <v>254</v>
      </c>
      <c r="B71" s="96"/>
      <c r="C71" s="96"/>
      <c r="D71" s="13" t="s">
        <v>255</v>
      </c>
      <c r="E71" s="13">
        <v>6</v>
      </c>
      <c r="F71" s="14">
        <v>0.7</v>
      </c>
      <c r="G71" s="13" t="s">
        <v>14872</v>
      </c>
      <c r="H71" s="14">
        <v>40</v>
      </c>
      <c r="I71" s="15" t="s">
        <v>32</v>
      </c>
      <c r="J71" s="16">
        <v>44.099999999999994</v>
      </c>
      <c r="K71" s="16">
        <v>7.35</v>
      </c>
      <c r="L71" s="17" t="s">
        <v>66</v>
      </c>
      <c r="M71" s="163" t="str">
        <f>IFERROR(GETPIVOTDATA("Tot. Bottles",'- Ordine Aggregato -'!$A$1,"sku anker",A71),"")</f>
        <v/>
      </c>
      <c r="N71" s="18" t="s">
        <v>42</v>
      </c>
      <c r="O71" s="19" t="str">
        <f t="shared" si="0"/>
        <v>Order online</v>
      </c>
      <c r="P71" s="97" t="s">
        <v>237</v>
      </c>
      <c r="Q71" s="13" t="s">
        <v>256</v>
      </c>
      <c r="R71" t="s">
        <v>257</v>
      </c>
      <c r="S71" s="20">
        <v>0</v>
      </c>
      <c r="T71" s="21" t="s">
        <v>38</v>
      </c>
    </row>
    <row r="72" spans="1:20" x14ac:dyDescent="0.35">
      <c r="A72" s="13" t="s">
        <v>258</v>
      </c>
      <c r="B72" s="13"/>
      <c r="C72" s="13"/>
      <c r="D72" s="13" t="s">
        <v>255</v>
      </c>
      <c r="E72" s="13">
        <v>12</v>
      </c>
      <c r="F72" s="14">
        <v>1</v>
      </c>
      <c r="G72" s="13" t="s">
        <v>14872</v>
      </c>
      <c r="H72" s="14">
        <v>40</v>
      </c>
      <c r="I72" s="15" t="s">
        <v>32</v>
      </c>
      <c r="J72" s="16">
        <v>95.4</v>
      </c>
      <c r="K72" s="16">
        <v>7.95</v>
      </c>
      <c r="L72" s="17" t="s">
        <v>66</v>
      </c>
      <c r="M72" s="163" t="str">
        <f>IFERROR(GETPIVOTDATA("Tot. Bottles",'- Ordine Aggregato -'!$A$1,"sku anker",A72),"")</f>
        <v/>
      </c>
      <c r="N72" s="18" t="s">
        <v>42</v>
      </c>
      <c r="O72" s="19" t="str">
        <f t="shared" si="0"/>
        <v>Order online</v>
      </c>
      <c r="P72" s="97" t="s">
        <v>237</v>
      </c>
      <c r="Q72" s="13" t="s">
        <v>259</v>
      </c>
      <c r="R72" t="s">
        <v>260</v>
      </c>
      <c r="S72" s="20">
        <v>0</v>
      </c>
      <c r="T72" s="21" t="s">
        <v>38</v>
      </c>
    </row>
    <row r="73" spans="1:20" x14ac:dyDescent="0.35">
      <c r="A73" s="13" t="s">
        <v>261</v>
      </c>
      <c r="B73" s="13"/>
      <c r="C73" s="13"/>
      <c r="D73" s="13" t="s">
        <v>262</v>
      </c>
      <c r="E73" s="13">
        <v>12</v>
      </c>
      <c r="F73" s="14">
        <v>1</v>
      </c>
      <c r="G73" s="13" t="s">
        <v>14872</v>
      </c>
      <c r="H73" s="14">
        <v>40</v>
      </c>
      <c r="I73" s="15" t="s">
        <v>32</v>
      </c>
      <c r="J73" s="16">
        <v>97.199999999999989</v>
      </c>
      <c r="K73" s="16">
        <v>8.1</v>
      </c>
      <c r="L73" s="17" t="s">
        <v>66</v>
      </c>
      <c r="M73" s="163" t="str">
        <f>IFERROR(GETPIVOTDATA("Tot. Bottles",'- Ordine Aggregato -'!$A$1,"sku anker",A73),"")</f>
        <v/>
      </c>
      <c r="N73" s="18" t="s">
        <v>34</v>
      </c>
      <c r="O73" s="19" t="str">
        <f t="shared" si="0"/>
        <v>Order online</v>
      </c>
      <c r="P73" s="97" t="s">
        <v>237</v>
      </c>
      <c r="Q73" s="13" t="s">
        <v>263</v>
      </c>
      <c r="R73" t="s">
        <v>264</v>
      </c>
      <c r="S73" s="20">
        <v>0</v>
      </c>
      <c r="T73" s="21" t="s">
        <v>38</v>
      </c>
    </row>
    <row r="74" spans="1:20" x14ac:dyDescent="0.35">
      <c r="A74" s="96" t="s">
        <v>265</v>
      </c>
      <c r="D74" s="13" t="s">
        <v>266</v>
      </c>
      <c r="E74" s="13">
        <v>6</v>
      </c>
      <c r="F74" s="14">
        <v>0.7</v>
      </c>
      <c r="G74" s="13" t="s">
        <v>14872</v>
      </c>
      <c r="H74" s="14">
        <v>38</v>
      </c>
      <c r="I74" s="15" t="s">
        <v>32</v>
      </c>
      <c r="J74" s="16">
        <v>41.7</v>
      </c>
      <c r="K74" s="16">
        <v>6.95</v>
      </c>
      <c r="L74" s="17" t="s">
        <v>66</v>
      </c>
      <c r="M74" s="163" t="str">
        <f>IFERROR(GETPIVOTDATA("Tot. Bottles",'- Ordine Aggregato -'!$A$1,"sku anker",A74),"")</f>
        <v/>
      </c>
      <c r="N74" s="18" t="s">
        <v>34</v>
      </c>
      <c r="O74" s="19" t="str">
        <f t="shared" si="0"/>
        <v>Order online</v>
      </c>
      <c r="P74" s="97" t="s">
        <v>237</v>
      </c>
      <c r="Q74" s="13" t="s">
        <v>267</v>
      </c>
      <c r="R74" t="s">
        <v>268</v>
      </c>
      <c r="S74" s="20">
        <v>0</v>
      </c>
      <c r="T74" s="21" t="s">
        <v>38</v>
      </c>
    </row>
    <row r="75" spans="1:20" x14ac:dyDescent="0.35">
      <c r="A75" s="13" t="s">
        <v>269</v>
      </c>
      <c r="B75" s="13"/>
      <c r="C75" s="13"/>
      <c r="D75" s="13" t="s">
        <v>266</v>
      </c>
      <c r="E75" s="13">
        <v>12</v>
      </c>
      <c r="F75" s="14">
        <v>1</v>
      </c>
      <c r="G75" s="13" t="s">
        <v>14872</v>
      </c>
      <c r="H75" s="14">
        <v>38</v>
      </c>
      <c r="I75" s="15" t="s">
        <v>32</v>
      </c>
      <c r="J75" s="16">
        <v>97.199999999999989</v>
      </c>
      <c r="K75" s="16">
        <v>8.1</v>
      </c>
      <c r="L75" s="17" t="s">
        <v>66</v>
      </c>
      <c r="M75" s="163" t="str">
        <f>IFERROR(GETPIVOTDATA("Tot. Bottles",'- Ordine Aggregato -'!$A$1,"sku anker",A75),"")</f>
        <v/>
      </c>
      <c r="N75" s="18" t="s">
        <v>42</v>
      </c>
      <c r="O75" s="19" t="str">
        <f t="shared" si="0"/>
        <v>Order online</v>
      </c>
      <c r="P75" s="97" t="s">
        <v>237</v>
      </c>
      <c r="Q75" s="13" t="s">
        <v>270</v>
      </c>
      <c r="R75" t="s">
        <v>271</v>
      </c>
      <c r="S75" s="20">
        <v>0</v>
      </c>
      <c r="T75" s="21" t="s">
        <v>38</v>
      </c>
    </row>
    <row r="76" spans="1:20" x14ac:dyDescent="0.35">
      <c r="A76" s="96" t="s">
        <v>272</v>
      </c>
      <c r="D76" s="13" t="s">
        <v>273</v>
      </c>
      <c r="E76" s="13">
        <v>6</v>
      </c>
      <c r="F76" s="14">
        <v>0.7</v>
      </c>
      <c r="G76" s="13" t="s">
        <v>46</v>
      </c>
      <c r="H76" s="14">
        <v>38</v>
      </c>
      <c r="I76" s="15" t="s">
        <v>32</v>
      </c>
      <c r="J76" s="16">
        <v>54.599999999999994</v>
      </c>
      <c r="K76" s="16">
        <v>9.1</v>
      </c>
      <c r="L76" s="17" t="s">
        <v>66</v>
      </c>
      <c r="M76" s="163" t="str">
        <f>IFERROR(GETPIVOTDATA("Tot. Bottles",'- Ordine Aggregato -'!$A$1,"sku anker",A76),"")</f>
        <v/>
      </c>
      <c r="N76" s="18" t="s">
        <v>34</v>
      </c>
      <c r="O76" s="19" t="str">
        <f t="shared" si="0"/>
        <v>Order online</v>
      </c>
      <c r="P76" s="97" t="s">
        <v>237</v>
      </c>
      <c r="Q76" s="13" t="s">
        <v>274</v>
      </c>
      <c r="R76" t="s">
        <v>275</v>
      </c>
      <c r="S76" s="20">
        <v>0</v>
      </c>
      <c r="T76" s="21" t="s">
        <v>38</v>
      </c>
    </row>
    <row r="77" spans="1:20" x14ac:dyDescent="0.35">
      <c r="A77" s="13" t="s">
        <v>276</v>
      </c>
      <c r="B77" s="13"/>
      <c r="C77" s="13"/>
      <c r="D77" s="13" t="s">
        <v>277</v>
      </c>
      <c r="E77" s="13">
        <v>6</v>
      </c>
      <c r="F77" s="14">
        <v>0.7</v>
      </c>
      <c r="G77" s="13" t="s">
        <v>14872</v>
      </c>
      <c r="H77" s="14">
        <v>38</v>
      </c>
      <c r="I77" s="15" t="s">
        <v>32</v>
      </c>
      <c r="J77" s="16">
        <v>44.400000000000006</v>
      </c>
      <c r="K77" s="16">
        <v>7.4</v>
      </c>
      <c r="L77" s="17" t="s">
        <v>66</v>
      </c>
      <c r="M77" s="163" t="str">
        <f>IFERROR(GETPIVOTDATA("Tot. Bottles",'- Ordine Aggregato -'!$A$1,"sku anker",A77),"")</f>
        <v/>
      </c>
      <c r="N77" s="18" t="s">
        <v>42</v>
      </c>
      <c r="O77" s="19" t="str">
        <f t="shared" ref="O77:O140" si="1">HYPERLINK("https://www.ankeramsterdamspirits.nl/en/products/"&amp;A77,"Order online")</f>
        <v>Order online</v>
      </c>
      <c r="P77" s="97" t="s">
        <v>237</v>
      </c>
      <c r="Q77" s="13" t="s">
        <v>278</v>
      </c>
      <c r="R77" t="s">
        <v>279</v>
      </c>
      <c r="S77" s="20">
        <v>0</v>
      </c>
      <c r="T77" s="21" t="s">
        <v>38</v>
      </c>
    </row>
    <row r="78" spans="1:20" x14ac:dyDescent="0.35">
      <c r="A78" s="96" t="s">
        <v>280</v>
      </c>
      <c r="D78" s="13" t="s">
        <v>281</v>
      </c>
      <c r="E78" s="13">
        <v>6</v>
      </c>
      <c r="F78" s="14">
        <v>0.7</v>
      </c>
      <c r="G78" s="13" t="s">
        <v>14872</v>
      </c>
      <c r="H78" s="14">
        <v>40</v>
      </c>
      <c r="I78" s="15" t="s">
        <v>32</v>
      </c>
      <c r="J78" s="16">
        <v>40.5</v>
      </c>
      <c r="K78" s="16">
        <v>6.75</v>
      </c>
      <c r="L78" s="17" t="s">
        <v>66</v>
      </c>
      <c r="M78" s="163" t="str">
        <f>IFERROR(GETPIVOTDATA("Tot. Bottles",'- Ordine Aggregato -'!$A$1,"sku anker",A78),"")</f>
        <v/>
      </c>
      <c r="N78" s="18" t="s">
        <v>34</v>
      </c>
      <c r="O78" s="19" t="str">
        <f t="shared" si="1"/>
        <v>Order online</v>
      </c>
      <c r="P78" s="97" t="s">
        <v>237</v>
      </c>
      <c r="Q78" s="13" t="s">
        <v>282</v>
      </c>
      <c r="R78" t="s">
        <v>283</v>
      </c>
      <c r="S78" s="20">
        <v>0</v>
      </c>
      <c r="T78" s="21" t="s">
        <v>38</v>
      </c>
    </row>
    <row r="79" spans="1:20" x14ac:dyDescent="0.35">
      <c r="A79" s="96" t="s">
        <v>284</v>
      </c>
      <c r="B79" s="96"/>
      <c r="C79" s="96"/>
      <c r="D79" s="13" t="s">
        <v>281</v>
      </c>
      <c r="E79" s="13">
        <v>12</v>
      </c>
      <c r="F79" s="14">
        <v>1</v>
      </c>
      <c r="G79" s="13" t="s">
        <v>14872</v>
      </c>
      <c r="H79" s="14">
        <v>38</v>
      </c>
      <c r="I79" s="15" t="s">
        <v>32</v>
      </c>
      <c r="J79" s="16">
        <v>93</v>
      </c>
      <c r="K79" s="16">
        <v>7.75</v>
      </c>
      <c r="L79" s="17" t="s">
        <v>66</v>
      </c>
      <c r="M79" s="163" t="str">
        <f>IFERROR(GETPIVOTDATA("Tot. Bottles",'- Ordine Aggregato -'!$A$1,"sku anker",A79),"")</f>
        <v/>
      </c>
      <c r="N79" s="18" t="s">
        <v>42</v>
      </c>
      <c r="O79" s="19" t="str">
        <f t="shared" si="1"/>
        <v>Order online</v>
      </c>
      <c r="P79" s="97" t="s">
        <v>237</v>
      </c>
      <c r="Q79" s="13" t="s">
        <v>285</v>
      </c>
      <c r="R79" t="s">
        <v>286</v>
      </c>
      <c r="S79" s="20">
        <v>0</v>
      </c>
      <c r="T79" s="21" t="s">
        <v>38</v>
      </c>
    </row>
    <row r="80" spans="1:20" x14ac:dyDescent="0.35">
      <c r="A80" s="13" t="s">
        <v>14631</v>
      </c>
      <c r="B80" s="13"/>
      <c r="C80" s="13"/>
      <c r="D80" s="13" t="s">
        <v>14632</v>
      </c>
      <c r="E80" s="13">
        <v>6</v>
      </c>
      <c r="F80" s="14">
        <v>0.7</v>
      </c>
      <c r="G80" s="13" t="s">
        <v>14872</v>
      </c>
      <c r="H80" s="14">
        <v>38</v>
      </c>
      <c r="I80" s="15" t="s">
        <v>32</v>
      </c>
      <c r="J80" s="16">
        <v>43.5</v>
      </c>
      <c r="K80" s="16">
        <v>7.25</v>
      </c>
      <c r="L80" s="17" t="s">
        <v>66</v>
      </c>
      <c r="M80" s="163" t="str">
        <f>IFERROR(GETPIVOTDATA("Tot. Bottles",'- Ordine Aggregato -'!$A$1,"sku anker",A80),"")</f>
        <v/>
      </c>
      <c r="N80" s="18" t="s">
        <v>42</v>
      </c>
      <c r="O80" s="19" t="str">
        <f t="shared" si="1"/>
        <v>Order online</v>
      </c>
      <c r="P80" s="97" t="s">
        <v>237</v>
      </c>
      <c r="Q80" s="13" t="s">
        <v>14887</v>
      </c>
      <c r="R80" t="s">
        <v>42</v>
      </c>
      <c r="S80" s="20">
        <v>0</v>
      </c>
      <c r="T80" s="21" t="s">
        <v>38</v>
      </c>
    </row>
    <row r="81" spans="1:20" x14ac:dyDescent="0.35">
      <c r="A81" s="96" t="s">
        <v>287</v>
      </c>
      <c r="D81" s="13" t="s">
        <v>288</v>
      </c>
      <c r="E81" s="13">
        <v>6</v>
      </c>
      <c r="F81" s="14">
        <v>0.7</v>
      </c>
      <c r="G81" s="13" t="s">
        <v>46</v>
      </c>
      <c r="H81" s="14">
        <v>38</v>
      </c>
      <c r="I81" s="15" t="s">
        <v>32</v>
      </c>
      <c r="J81" s="16">
        <v>43.5</v>
      </c>
      <c r="K81" s="16">
        <v>7.25</v>
      </c>
      <c r="L81" s="17" t="s">
        <v>66</v>
      </c>
      <c r="M81" s="163" t="str">
        <f>IFERROR(GETPIVOTDATA("Tot. Bottles",'- Ordine Aggregato -'!$A$1,"sku anker",A81),"")</f>
        <v/>
      </c>
      <c r="N81" s="18" t="s">
        <v>42</v>
      </c>
      <c r="O81" s="19" t="str">
        <f t="shared" si="1"/>
        <v>Order online</v>
      </c>
      <c r="P81" s="97" t="s">
        <v>237</v>
      </c>
      <c r="Q81" s="13" t="s">
        <v>289</v>
      </c>
      <c r="R81" t="s">
        <v>290</v>
      </c>
      <c r="S81" s="20">
        <v>0</v>
      </c>
      <c r="T81" s="21" t="s">
        <v>38</v>
      </c>
    </row>
    <row r="82" spans="1:20" x14ac:dyDescent="0.35">
      <c r="A82" s="13" t="s">
        <v>291</v>
      </c>
      <c r="B82" s="13"/>
      <c r="C82" s="13"/>
      <c r="D82" s="13" t="s">
        <v>288</v>
      </c>
      <c r="E82" s="13">
        <v>12</v>
      </c>
      <c r="F82" s="14">
        <v>1</v>
      </c>
      <c r="G82" s="13" t="s">
        <v>14872</v>
      </c>
      <c r="H82" s="14">
        <v>38</v>
      </c>
      <c r="I82" s="15" t="s">
        <v>32</v>
      </c>
      <c r="J82" s="16">
        <v>90.6</v>
      </c>
      <c r="K82" s="16">
        <v>7.55</v>
      </c>
      <c r="L82" s="17" t="s">
        <v>66</v>
      </c>
      <c r="M82" s="163" t="str">
        <f>IFERROR(GETPIVOTDATA("Tot. Bottles",'- Ordine Aggregato -'!$A$1,"sku anker",A82),"")</f>
        <v/>
      </c>
      <c r="N82" s="18" t="s">
        <v>67</v>
      </c>
      <c r="O82" s="19" t="str">
        <f t="shared" si="1"/>
        <v>Order online</v>
      </c>
      <c r="P82" s="97" t="s">
        <v>237</v>
      </c>
      <c r="Q82" s="13" t="s">
        <v>292</v>
      </c>
      <c r="R82" t="s">
        <v>293</v>
      </c>
      <c r="S82" s="20">
        <v>7.55</v>
      </c>
      <c r="T82" s="21" t="s">
        <v>38</v>
      </c>
    </row>
    <row r="83" spans="1:20" x14ac:dyDescent="0.35">
      <c r="A83" s="13" t="s">
        <v>294</v>
      </c>
      <c r="B83" s="13"/>
      <c r="C83" s="13"/>
      <c r="D83" s="13" t="s">
        <v>295</v>
      </c>
      <c r="E83" s="13">
        <v>12</v>
      </c>
      <c r="F83" s="14">
        <v>1</v>
      </c>
      <c r="G83" s="13" t="s">
        <v>14872</v>
      </c>
      <c r="H83" s="14">
        <v>38</v>
      </c>
      <c r="I83" s="15" t="s">
        <v>32</v>
      </c>
      <c r="J83" s="16">
        <v>100.19999999999999</v>
      </c>
      <c r="K83" s="16">
        <v>8.35</v>
      </c>
      <c r="L83" s="17" t="s">
        <v>66</v>
      </c>
      <c r="M83" s="163" t="str">
        <f>IFERROR(GETPIVOTDATA("Tot. Bottles",'- Ordine Aggregato -'!$A$1,"sku anker",A83),"")</f>
        <v/>
      </c>
      <c r="N83" s="18" t="s">
        <v>42</v>
      </c>
      <c r="O83" s="19" t="str">
        <f t="shared" si="1"/>
        <v>Order online</v>
      </c>
      <c r="P83" s="97" t="s">
        <v>237</v>
      </c>
      <c r="Q83" s="13" t="s">
        <v>296</v>
      </c>
      <c r="R83" t="s">
        <v>297</v>
      </c>
      <c r="S83" s="20">
        <v>0</v>
      </c>
      <c r="T83" s="21" t="s">
        <v>38</v>
      </c>
    </row>
    <row r="84" spans="1:20" x14ac:dyDescent="0.35">
      <c r="A84" s="13" t="s">
        <v>298</v>
      </c>
      <c r="B84" s="13"/>
      <c r="C84" s="13"/>
      <c r="D84" s="13" t="s">
        <v>299</v>
      </c>
      <c r="E84" s="13">
        <v>6</v>
      </c>
      <c r="F84" s="14">
        <v>0.7</v>
      </c>
      <c r="G84" s="13" t="s">
        <v>14872</v>
      </c>
      <c r="H84" s="14">
        <v>38</v>
      </c>
      <c r="I84" s="15" t="s">
        <v>32</v>
      </c>
      <c r="J84" s="16">
        <v>44.099999999999994</v>
      </c>
      <c r="K84" s="16">
        <v>7.35</v>
      </c>
      <c r="L84" s="17" t="s">
        <v>66</v>
      </c>
      <c r="M84" s="163" t="str">
        <f>IFERROR(GETPIVOTDATA("Tot. Bottles",'- Ordine Aggregato -'!$A$1,"sku anker",A84),"")</f>
        <v/>
      </c>
      <c r="N84" s="18" t="s">
        <v>42</v>
      </c>
      <c r="O84" s="19" t="str">
        <f t="shared" si="1"/>
        <v>Order online</v>
      </c>
      <c r="P84" s="97" t="s">
        <v>237</v>
      </c>
      <c r="Q84" s="13" t="s">
        <v>301</v>
      </c>
      <c r="R84" t="s">
        <v>300</v>
      </c>
      <c r="S84" s="20">
        <v>0</v>
      </c>
      <c r="T84" s="21" t="s">
        <v>38</v>
      </c>
    </row>
    <row r="85" spans="1:20" x14ac:dyDescent="0.35">
      <c r="A85" s="13" t="s">
        <v>302</v>
      </c>
      <c r="B85" s="13"/>
      <c r="C85" s="13"/>
      <c r="D85" s="13" t="s">
        <v>303</v>
      </c>
      <c r="E85" s="13">
        <v>120</v>
      </c>
      <c r="F85" s="14">
        <v>0.05</v>
      </c>
      <c r="G85" s="13" t="s">
        <v>14872</v>
      </c>
      <c r="H85" s="14">
        <v>40</v>
      </c>
      <c r="I85" s="15" t="s">
        <v>32</v>
      </c>
      <c r="J85" s="16">
        <v>132</v>
      </c>
      <c r="K85" s="16">
        <v>1.1000000000000001</v>
      </c>
      <c r="L85" s="17" t="s">
        <v>73</v>
      </c>
      <c r="M85" s="163" t="str">
        <f>IFERROR(GETPIVOTDATA("Tot. Bottles",'- Ordine Aggregato -'!$A$1,"sku anker",A85),"")</f>
        <v/>
      </c>
      <c r="N85" s="18" t="s">
        <v>67</v>
      </c>
      <c r="O85" s="19" t="str">
        <f t="shared" si="1"/>
        <v>Order online</v>
      </c>
      <c r="P85" s="97" t="s">
        <v>237</v>
      </c>
      <c r="Q85" s="13" t="s">
        <v>304</v>
      </c>
      <c r="R85" t="s">
        <v>305</v>
      </c>
      <c r="S85" s="20">
        <v>1.1000000000000001</v>
      </c>
      <c r="T85" s="21" t="s">
        <v>38</v>
      </c>
    </row>
    <row r="86" spans="1:20" x14ac:dyDescent="0.35">
      <c r="A86" s="13" t="s">
        <v>306</v>
      </c>
      <c r="B86" s="13"/>
      <c r="C86" s="13"/>
      <c r="D86" s="13" t="s">
        <v>303</v>
      </c>
      <c r="E86" s="13">
        <v>192</v>
      </c>
      <c r="F86" s="14">
        <v>0.05</v>
      </c>
      <c r="G86" s="13" t="s">
        <v>14872</v>
      </c>
      <c r="H86" s="14">
        <v>40</v>
      </c>
      <c r="I86" s="15" t="s">
        <v>32</v>
      </c>
      <c r="J86" s="16">
        <v>220.79999999999998</v>
      </c>
      <c r="K86" s="16">
        <v>1.1499999999999999</v>
      </c>
      <c r="L86" s="17" t="s">
        <v>73</v>
      </c>
      <c r="M86" s="163" t="str">
        <f>IFERROR(GETPIVOTDATA("Tot. Bottles",'- Ordine Aggregato -'!$A$1,"sku anker",A86),"")</f>
        <v/>
      </c>
      <c r="N86" s="18" t="s">
        <v>42</v>
      </c>
      <c r="O86" s="19" t="str">
        <f t="shared" si="1"/>
        <v>Order online</v>
      </c>
      <c r="P86" s="97" t="s">
        <v>237</v>
      </c>
      <c r="Q86" s="13" t="s">
        <v>304</v>
      </c>
      <c r="R86" t="s">
        <v>307</v>
      </c>
      <c r="S86" s="20">
        <v>0</v>
      </c>
      <c r="T86" s="21" t="s">
        <v>38</v>
      </c>
    </row>
    <row r="87" spans="1:20" x14ac:dyDescent="0.35">
      <c r="A87" s="96" t="s">
        <v>308</v>
      </c>
      <c r="D87" s="13" t="s">
        <v>303</v>
      </c>
      <c r="E87" s="13">
        <v>24</v>
      </c>
      <c r="F87" s="14">
        <v>0.2</v>
      </c>
      <c r="G87" s="13" t="s">
        <v>14872</v>
      </c>
      <c r="H87" s="14">
        <v>40</v>
      </c>
      <c r="I87" s="15" t="s">
        <v>32</v>
      </c>
      <c r="J87" s="16">
        <v>75.599999999999994</v>
      </c>
      <c r="K87" s="16">
        <v>3.15</v>
      </c>
      <c r="L87" s="17" t="s">
        <v>73</v>
      </c>
      <c r="M87" s="163" t="str">
        <f>IFERROR(GETPIVOTDATA("Tot. Bottles",'- Ordine Aggregato -'!$A$1,"sku anker",A87),"")</f>
        <v/>
      </c>
      <c r="N87" s="18" t="s">
        <v>34</v>
      </c>
      <c r="O87" s="19" t="str">
        <f t="shared" si="1"/>
        <v>Order online</v>
      </c>
      <c r="P87" s="97" t="s">
        <v>237</v>
      </c>
      <c r="Q87" s="13" t="s">
        <v>309</v>
      </c>
      <c r="R87" t="s">
        <v>310</v>
      </c>
      <c r="S87" s="20">
        <v>0</v>
      </c>
      <c r="T87" s="21" t="s">
        <v>38</v>
      </c>
    </row>
    <row r="88" spans="1:20" x14ac:dyDescent="0.35">
      <c r="A88" s="13" t="s">
        <v>312</v>
      </c>
      <c r="B88" s="13"/>
      <c r="C88" s="13"/>
      <c r="D88" s="13" t="s">
        <v>303</v>
      </c>
      <c r="E88" s="13">
        <v>12</v>
      </c>
      <c r="F88" s="14">
        <v>0.35</v>
      </c>
      <c r="G88" s="13" t="s">
        <v>14872</v>
      </c>
      <c r="H88" s="14">
        <v>40</v>
      </c>
      <c r="I88" s="15" t="s">
        <v>32</v>
      </c>
      <c r="J88" s="16">
        <v>47.400000000000006</v>
      </c>
      <c r="K88" s="16">
        <v>3.95</v>
      </c>
      <c r="L88" s="17" t="s">
        <v>73</v>
      </c>
      <c r="M88" s="163" t="str">
        <f>IFERROR(GETPIVOTDATA("Tot. Bottles",'- Ordine Aggregato -'!$A$1,"sku anker",A88),"")</f>
        <v/>
      </c>
      <c r="N88" s="18" t="s">
        <v>42</v>
      </c>
      <c r="O88" s="19" t="str">
        <f t="shared" si="1"/>
        <v>Order online</v>
      </c>
      <c r="P88" s="97" t="s">
        <v>237</v>
      </c>
      <c r="Q88" s="13" t="s">
        <v>311</v>
      </c>
      <c r="R88" t="s">
        <v>313</v>
      </c>
      <c r="S88" s="20">
        <v>0</v>
      </c>
      <c r="T88" s="21" t="s">
        <v>38</v>
      </c>
    </row>
    <row r="89" spans="1:20" x14ac:dyDescent="0.35">
      <c r="A89" s="13" t="s">
        <v>314</v>
      </c>
      <c r="B89" s="13"/>
      <c r="C89" s="13"/>
      <c r="D89" s="13" t="s">
        <v>303</v>
      </c>
      <c r="E89" s="13">
        <v>12</v>
      </c>
      <c r="F89" s="14">
        <v>0.5</v>
      </c>
      <c r="G89" s="13" t="s">
        <v>14872</v>
      </c>
      <c r="H89" s="14">
        <v>40</v>
      </c>
      <c r="I89" s="15" t="s">
        <v>32</v>
      </c>
      <c r="J89" s="16">
        <v>66</v>
      </c>
      <c r="K89" s="16">
        <v>5.5</v>
      </c>
      <c r="L89" s="17" t="s">
        <v>73</v>
      </c>
      <c r="M89" s="163" t="str">
        <f>IFERROR(GETPIVOTDATA("Tot. Bottles",'- Ordine Aggregato -'!$A$1,"sku anker",A89),"")</f>
        <v/>
      </c>
      <c r="N89" s="18" t="s">
        <v>67</v>
      </c>
      <c r="O89" s="19" t="str">
        <f t="shared" si="1"/>
        <v>Order online</v>
      </c>
      <c r="P89" s="97" t="s">
        <v>237</v>
      </c>
      <c r="Q89" s="13" t="s">
        <v>315</v>
      </c>
      <c r="R89" t="s">
        <v>316</v>
      </c>
      <c r="S89" s="20">
        <v>5.5</v>
      </c>
      <c r="T89" s="21" t="s">
        <v>38</v>
      </c>
    </row>
    <row r="90" spans="1:20" x14ac:dyDescent="0.35">
      <c r="A90" s="96" t="s">
        <v>317</v>
      </c>
      <c r="B90" s="96"/>
      <c r="C90" s="96"/>
      <c r="D90" s="13" t="s">
        <v>303</v>
      </c>
      <c r="E90" s="13">
        <v>6</v>
      </c>
      <c r="F90" s="14">
        <v>0.7</v>
      </c>
      <c r="G90" s="13" t="s">
        <v>14872</v>
      </c>
      <c r="H90" s="14">
        <v>40</v>
      </c>
      <c r="I90" s="15" t="s">
        <v>32</v>
      </c>
      <c r="J90" s="16">
        <v>34.5</v>
      </c>
      <c r="K90" s="16">
        <v>5.75</v>
      </c>
      <c r="L90" s="17" t="s">
        <v>73</v>
      </c>
      <c r="M90" s="163" t="str">
        <f>IFERROR(GETPIVOTDATA("Tot. Bottles",'- Ordine Aggregato -'!$A$1,"sku anker",A90),"")</f>
        <v/>
      </c>
      <c r="N90" s="18" t="s">
        <v>67</v>
      </c>
      <c r="O90" s="19" t="str">
        <f t="shared" si="1"/>
        <v>Order online</v>
      </c>
      <c r="P90" s="97" t="s">
        <v>237</v>
      </c>
      <c r="Q90" s="13" t="s">
        <v>318</v>
      </c>
      <c r="R90" t="s">
        <v>319</v>
      </c>
      <c r="S90" s="20">
        <v>5.75</v>
      </c>
      <c r="T90" s="21" t="s">
        <v>38</v>
      </c>
    </row>
    <row r="91" spans="1:20" x14ac:dyDescent="0.35">
      <c r="A91" s="96" t="s">
        <v>320</v>
      </c>
      <c r="D91" s="13" t="s">
        <v>303</v>
      </c>
      <c r="E91" s="13">
        <v>6</v>
      </c>
      <c r="F91" s="14">
        <v>1</v>
      </c>
      <c r="G91" s="13" t="s">
        <v>14872</v>
      </c>
      <c r="H91" s="14">
        <v>40</v>
      </c>
      <c r="I91" s="15" t="s">
        <v>32</v>
      </c>
      <c r="J91" s="16">
        <v>41.7</v>
      </c>
      <c r="K91" s="16">
        <v>6.95</v>
      </c>
      <c r="L91" s="17" t="s">
        <v>73</v>
      </c>
      <c r="M91" s="163" t="str">
        <f>IFERROR(GETPIVOTDATA("Tot. Bottles",'- Ordine Aggregato -'!$A$1,"sku anker",A91),"")</f>
        <v/>
      </c>
      <c r="N91" s="18" t="s">
        <v>67</v>
      </c>
      <c r="O91" s="19" t="str">
        <f t="shared" si="1"/>
        <v>Order online</v>
      </c>
      <c r="P91" s="97" t="s">
        <v>237</v>
      </c>
      <c r="Q91" s="13" t="s">
        <v>321</v>
      </c>
      <c r="R91" t="s">
        <v>322</v>
      </c>
      <c r="S91" s="20">
        <v>6.95</v>
      </c>
      <c r="T91" s="21" t="s">
        <v>38</v>
      </c>
    </row>
    <row r="92" spans="1:20" x14ac:dyDescent="0.35">
      <c r="A92" s="96" t="s">
        <v>323</v>
      </c>
      <c r="B92" s="96"/>
      <c r="C92" s="96"/>
      <c r="D92" s="13" t="s">
        <v>303</v>
      </c>
      <c r="E92" s="13">
        <v>12</v>
      </c>
      <c r="F92" s="14">
        <v>1</v>
      </c>
      <c r="G92" s="13" t="s">
        <v>14872</v>
      </c>
      <c r="H92" s="14">
        <v>40</v>
      </c>
      <c r="I92" s="15" t="s">
        <v>32</v>
      </c>
      <c r="J92" s="16">
        <v>83.4</v>
      </c>
      <c r="K92" s="16">
        <v>6.95</v>
      </c>
      <c r="L92" s="17" t="s">
        <v>73</v>
      </c>
      <c r="M92" s="163" t="str">
        <f>IFERROR(GETPIVOTDATA("Tot. Bottles",'- Ordine Aggregato -'!$A$1,"sku anker",A92),"")</f>
        <v/>
      </c>
      <c r="N92" s="18" t="s">
        <v>67</v>
      </c>
      <c r="O92" s="19" t="str">
        <f t="shared" si="1"/>
        <v>Order online</v>
      </c>
      <c r="P92" s="97" t="s">
        <v>237</v>
      </c>
      <c r="Q92" s="13" t="s">
        <v>321</v>
      </c>
      <c r="R92" t="s">
        <v>322</v>
      </c>
      <c r="S92" s="20">
        <v>6.95</v>
      </c>
      <c r="T92" s="21" t="s">
        <v>38</v>
      </c>
    </row>
    <row r="93" spans="1:20" x14ac:dyDescent="0.35">
      <c r="A93" s="96" t="s">
        <v>324</v>
      </c>
      <c r="B93" s="96"/>
      <c r="C93" s="96"/>
      <c r="D93" s="13" t="s">
        <v>303</v>
      </c>
      <c r="E93" s="13">
        <v>6</v>
      </c>
      <c r="F93" s="14">
        <v>1.75</v>
      </c>
      <c r="G93" s="13" t="s">
        <v>14872</v>
      </c>
      <c r="H93" s="14">
        <v>40</v>
      </c>
      <c r="I93" s="15" t="s">
        <v>32</v>
      </c>
      <c r="J93" s="16">
        <v>105</v>
      </c>
      <c r="K93" s="16">
        <v>17.5</v>
      </c>
      <c r="L93" s="17" t="s">
        <v>73</v>
      </c>
      <c r="M93" s="163" t="str">
        <f>IFERROR(GETPIVOTDATA("Tot. Bottles",'- Ordine Aggregato -'!$A$1,"sku anker",A93),"")</f>
        <v/>
      </c>
      <c r="N93" s="18" t="s">
        <v>42</v>
      </c>
      <c r="O93" s="19" t="str">
        <f t="shared" si="1"/>
        <v>Order online</v>
      </c>
      <c r="P93" s="97" t="s">
        <v>237</v>
      </c>
      <c r="Q93" s="13" t="s">
        <v>325</v>
      </c>
      <c r="R93" t="s">
        <v>326</v>
      </c>
      <c r="S93" s="20">
        <v>0</v>
      </c>
      <c r="T93" s="21" t="s">
        <v>38</v>
      </c>
    </row>
    <row r="94" spans="1:20" x14ac:dyDescent="0.35">
      <c r="A94" s="13" t="s">
        <v>327</v>
      </c>
      <c r="B94" s="13"/>
      <c r="C94" s="13"/>
      <c r="D94" s="13" t="s">
        <v>303</v>
      </c>
      <c r="E94" s="13">
        <v>1</v>
      </c>
      <c r="F94" s="14">
        <v>4.5</v>
      </c>
      <c r="G94" s="13" t="s">
        <v>14872</v>
      </c>
      <c r="H94" s="14">
        <v>40</v>
      </c>
      <c r="I94" s="15" t="s">
        <v>32</v>
      </c>
      <c r="J94" s="16">
        <v>49.5</v>
      </c>
      <c r="K94" s="16">
        <v>49.5</v>
      </c>
      <c r="L94" s="17" t="s">
        <v>73</v>
      </c>
      <c r="M94" s="163" t="str">
        <f>IFERROR(GETPIVOTDATA("Tot. Bottles",'- Ordine Aggregato -'!$A$1,"sku anker",A94),"")</f>
        <v/>
      </c>
      <c r="N94" s="18" t="s">
        <v>34</v>
      </c>
      <c r="O94" s="19" t="str">
        <f t="shared" si="1"/>
        <v>Order online</v>
      </c>
      <c r="P94" s="97" t="s">
        <v>237</v>
      </c>
      <c r="Q94" s="13" t="s">
        <v>328</v>
      </c>
      <c r="R94" t="s">
        <v>42</v>
      </c>
      <c r="S94" s="20">
        <v>0</v>
      </c>
      <c r="T94" s="21" t="s">
        <v>38</v>
      </c>
    </row>
    <row r="95" spans="1:20" x14ac:dyDescent="0.35">
      <c r="A95" s="96" t="s">
        <v>329</v>
      </c>
      <c r="B95" s="96"/>
      <c r="C95" s="96"/>
      <c r="D95" s="13" t="s">
        <v>330</v>
      </c>
      <c r="E95" s="13">
        <v>6</v>
      </c>
      <c r="F95" s="14">
        <v>0.7</v>
      </c>
      <c r="G95" s="13" t="s">
        <v>46</v>
      </c>
      <c r="H95" s="14">
        <v>38</v>
      </c>
      <c r="I95" s="15" t="s">
        <v>32</v>
      </c>
      <c r="J95" s="16">
        <v>49.5</v>
      </c>
      <c r="K95" s="16">
        <v>8.25</v>
      </c>
      <c r="L95" s="17" t="s">
        <v>66</v>
      </c>
      <c r="M95" s="163" t="str">
        <f>IFERROR(GETPIVOTDATA("Tot. Bottles",'- Ordine Aggregato -'!$A$1,"sku anker",A95),"")</f>
        <v/>
      </c>
      <c r="N95" s="18" t="s">
        <v>42</v>
      </c>
      <c r="O95" s="19" t="str">
        <f t="shared" si="1"/>
        <v>Order online</v>
      </c>
      <c r="P95" s="97" t="s">
        <v>237</v>
      </c>
      <c r="Q95" s="13" t="s">
        <v>331</v>
      </c>
      <c r="R95" t="s">
        <v>332</v>
      </c>
      <c r="S95" s="20">
        <v>0</v>
      </c>
      <c r="T95" s="21" t="s">
        <v>38</v>
      </c>
    </row>
    <row r="96" spans="1:20" x14ac:dyDescent="0.35">
      <c r="A96" s="96" t="s">
        <v>333</v>
      </c>
      <c r="B96" s="96"/>
      <c r="C96" s="96"/>
      <c r="D96" s="13" t="s">
        <v>334</v>
      </c>
      <c r="E96" s="13">
        <v>6</v>
      </c>
      <c r="F96" s="14">
        <v>0.7</v>
      </c>
      <c r="G96" s="13" t="s">
        <v>46</v>
      </c>
      <c r="H96" s="14">
        <v>40</v>
      </c>
      <c r="I96" s="15" t="s">
        <v>32</v>
      </c>
      <c r="J96" s="16">
        <v>95.699999999999989</v>
      </c>
      <c r="K96" s="16">
        <v>15.95</v>
      </c>
      <c r="L96" s="17" t="s">
        <v>104</v>
      </c>
      <c r="M96" s="163" t="str">
        <f>IFERROR(GETPIVOTDATA("Tot. Bottles",'- Ordine Aggregato -'!$A$1,"sku anker",A96),"")</f>
        <v/>
      </c>
      <c r="N96" s="18" t="s">
        <v>42</v>
      </c>
      <c r="O96" s="19" t="str">
        <f t="shared" si="1"/>
        <v>Order online</v>
      </c>
      <c r="P96" s="97" t="s">
        <v>335</v>
      </c>
      <c r="Q96" s="13" t="s">
        <v>336</v>
      </c>
      <c r="R96" t="s">
        <v>337</v>
      </c>
      <c r="S96" s="20">
        <v>0</v>
      </c>
      <c r="T96" s="21" t="s">
        <v>38</v>
      </c>
    </row>
    <row r="97" spans="1:20" x14ac:dyDescent="0.35">
      <c r="A97" s="13" t="s">
        <v>338</v>
      </c>
      <c r="B97" s="13"/>
      <c r="C97" s="13"/>
      <c r="D97" s="13" t="s">
        <v>339</v>
      </c>
      <c r="E97" s="13">
        <v>6</v>
      </c>
      <c r="F97" s="14">
        <v>0.7</v>
      </c>
      <c r="G97" s="13" t="s">
        <v>46</v>
      </c>
      <c r="H97" s="14">
        <v>40</v>
      </c>
      <c r="I97" s="15" t="s">
        <v>32</v>
      </c>
      <c r="J97" s="16">
        <v>521.40000000000009</v>
      </c>
      <c r="K97" s="16">
        <v>86.9</v>
      </c>
      <c r="L97" s="17" t="s">
        <v>104</v>
      </c>
      <c r="M97" s="163" t="str">
        <f>IFERROR(GETPIVOTDATA("Tot. Bottles",'- Ordine Aggregato -'!$A$1,"sku anker",A97),"")</f>
        <v/>
      </c>
      <c r="N97" s="18" t="s">
        <v>42</v>
      </c>
      <c r="O97" s="19" t="str">
        <f t="shared" si="1"/>
        <v>Order online</v>
      </c>
      <c r="P97" s="97" t="s">
        <v>335</v>
      </c>
      <c r="Q97" s="13" t="s">
        <v>340</v>
      </c>
      <c r="R97" t="s">
        <v>14888</v>
      </c>
      <c r="S97" s="20">
        <v>0</v>
      </c>
      <c r="T97" s="21" t="s">
        <v>38</v>
      </c>
    </row>
    <row r="98" spans="1:20" x14ac:dyDescent="0.35">
      <c r="A98" s="13" t="s">
        <v>341</v>
      </c>
      <c r="B98" s="13"/>
      <c r="C98" s="13"/>
      <c r="D98" s="13" t="s">
        <v>342</v>
      </c>
      <c r="E98" s="13">
        <v>6</v>
      </c>
      <c r="F98" s="14">
        <v>0.7</v>
      </c>
      <c r="G98" s="13" t="s">
        <v>14872</v>
      </c>
      <c r="H98" s="14">
        <v>40</v>
      </c>
      <c r="I98" s="15" t="s">
        <v>32</v>
      </c>
      <c r="J98" s="16">
        <v>55.800000000000004</v>
      </c>
      <c r="K98" s="16">
        <v>9.3000000000000007</v>
      </c>
      <c r="L98" s="17" t="s">
        <v>104</v>
      </c>
      <c r="M98" s="163" t="str">
        <f>IFERROR(GETPIVOTDATA("Tot. Bottles",'- Ordine Aggregato -'!$A$1,"sku anker",A98),"")</f>
        <v/>
      </c>
      <c r="N98" s="18" t="s">
        <v>42</v>
      </c>
      <c r="O98" s="19" t="str">
        <f t="shared" si="1"/>
        <v>Order online</v>
      </c>
      <c r="P98" s="97" t="s">
        <v>335</v>
      </c>
      <c r="Q98" s="13" t="s">
        <v>343</v>
      </c>
      <c r="R98" t="s">
        <v>344</v>
      </c>
      <c r="S98" s="20">
        <v>0</v>
      </c>
      <c r="T98" s="21" t="s">
        <v>38</v>
      </c>
    </row>
    <row r="99" spans="1:20" x14ac:dyDescent="0.35">
      <c r="A99" s="13" t="s">
        <v>345</v>
      </c>
      <c r="B99" s="13"/>
      <c r="C99" s="13"/>
      <c r="D99" s="13" t="s">
        <v>346</v>
      </c>
      <c r="E99" s="13">
        <v>6</v>
      </c>
      <c r="F99" s="14">
        <v>0.7</v>
      </c>
      <c r="G99" s="13" t="s">
        <v>46</v>
      </c>
      <c r="H99" s="14">
        <v>40</v>
      </c>
      <c r="I99" s="15" t="s">
        <v>32</v>
      </c>
      <c r="J99" s="16">
        <v>39</v>
      </c>
      <c r="K99" s="16">
        <v>6.5</v>
      </c>
      <c r="L99" s="17" t="s">
        <v>104</v>
      </c>
      <c r="M99" s="163" t="str">
        <f>IFERROR(GETPIVOTDATA("Tot. Bottles",'- Ordine Aggregato -'!$A$1,"sku anker",A99),"")</f>
        <v/>
      </c>
      <c r="N99" s="18" t="s">
        <v>42</v>
      </c>
      <c r="O99" s="19" t="str">
        <f t="shared" si="1"/>
        <v>Order online</v>
      </c>
      <c r="P99" s="97" t="s">
        <v>335</v>
      </c>
      <c r="Q99" s="13" t="s">
        <v>347</v>
      </c>
      <c r="R99" t="s">
        <v>348</v>
      </c>
      <c r="S99" s="20">
        <v>0</v>
      </c>
      <c r="T99" s="21" t="s">
        <v>38</v>
      </c>
    </row>
    <row r="100" spans="1:20" x14ac:dyDescent="0.35">
      <c r="A100" s="96" t="s">
        <v>349</v>
      </c>
      <c r="B100" s="96"/>
      <c r="C100" s="96"/>
      <c r="D100" s="13" t="s">
        <v>350</v>
      </c>
      <c r="E100" s="13">
        <v>6</v>
      </c>
      <c r="F100" s="14">
        <v>0.7</v>
      </c>
      <c r="G100" s="13" t="s">
        <v>46</v>
      </c>
      <c r="H100" s="14">
        <v>40</v>
      </c>
      <c r="I100" s="15" t="s">
        <v>32</v>
      </c>
      <c r="J100" s="16">
        <v>156</v>
      </c>
      <c r="K100" s="16">
        <v>26</v>
      </c>
      <c r="L100" s="17" t="s">
        <v>104</v>
      </c>
      <c r="M100" s="163" t="str">
        <f>IFERROR(GETPIVOTDATA("Tot. Bottles",'- Ordine Aggregato -'!$A$1,"sku anker",A100),"")</f>
        <v/>
      </c>
      <c r="N100" s="18" t="s">
        <v>42</v>
      </c>
      <c r="O100" s="19" t="str">
        <f t="shared" si="1"/>
        <v>Order online</v>
      </c>
      <c r="P100" s="97" t="s">
        <v>335</v>
      </c>
      <c r="Q100" s="13" t="s">
        <v>351</v>
      </c>
      <c r="R100" t="s">
        <v>352</v>
      </c>
      <c r="S100" s="20">
        <v>0</v>
      </c>
      <c r="T100" s="21" t="s">
        <v>38</v>
      </c>
    </row>
    <row r="101" spans="1:20" x14ac:dyDescent="0.35">
      <c r="A101" s="96" t="s">
        <v>14828</v>
      </c>
      <c r="B101" s="96"/>
      <c r="C101" s="96"/>
      <c r="D101" s="13" t="s">
        <v>14829</v>
      </c>
      <c r="E101" s="13">
        <v>6</v>
      </c>
      <c r="F101" s="14">
        <v>0.7</v>
      </c>
      <c r="G101" s="13" t="s">
        <v>46</v>
      </c>
      <c r="H101" s="14">
        <v>43</v>
      </c>
      <c r="I101" s="15" t="s">
        <v>32</v>
      </c>
      <c r="J101" s="16">
        <v>207</v>
      </c>
      <c r="K101" s="16">
        <v>34.5</v>
      </c>
      <c r="L101" s="17" t="s">
        <v>104</v>
      </c>
      <c r="M101" s="163" t="str">
        <f>IFERROR(GETPIVOTDATA("Tot. Bottles",'- Ordine Aggregato -'!$A$1,"sku anker",A101),"")</f>
        <v/>
      </c>
      <c r="N101" s="18" t="s">
        <v>42</v>
      </c>
      <c r="O101" s="19" t="str">
        <f t="shared" si="1"/>
        <v>Order online</v>
      </c>
      <c r="P101" s="97" t="s">
        <v>335</v>
      </c>
      <c r="Q101" s="13" t="s">
        <v>14889</v>
      </c>
      <c r="R101" t="s">
        <v>14890</v>
      </c>
      <c r="S101" s="20">
        <v>0</v>
      </c>
      <c r="T101" s="21" t="s">
        <v>38</v>
      </c>
    </row>
    <row r="102" spans="1:20" x14ac:dyDescent="0.35">
      <c r="A102" s="13" t="s">
        <v>14252</v>
      </c>
      <c r="B102" s="13"/>
      <c r="C102" s="13"/>
      <c r="D102" s="13" t="s">
        <v>14253</v>
      </c>
      <c r="E102" s="13">
        <v>6</v>
      </c>
      <c r="F102" s="14">
        <v>0.7</v>
      </c>
      <c r="G102" s="13" t="s">
        <v>14872</v>
      </c>
      <c r="H102" s="14">
        <v>40</v>
      </c>
      <c r="I102" s="15" t="s">
        <v>32</v>
      </c>
      <c r="J102" s="16">
        <v>219</v>
      </c>
      <c r="K102" s="16">
        <v>36.5</v>
      </c>
      <c r="L102" s="17" t="s">
        <v>104</v>
      </c>
      <c r="M102" s="163" t="str">
        <f>IFERROR(GETPIVOTDATA("Tot. Bottles",'- Ordine Aggregato -'!$A$1,"sku anker",A102),"")</f>
        <v/>
      </c>
      <c r="N102" s="18" t="s">
        <v>42</v>
      </c>
      <c r="O102" s="19" t="str">
        <f t="shared" si="1"/>
        <v>Order online</v>
      </c>
      <c r="P102" s="97" t="s">
        <v>335</v>
      </c>
      <c r="Q102" s="13" t="s">
        <v>14891</v>
      </c>
      <c r="R102" t="s">
        <v>14892</v>
      </c>
      <c r="S102" s="20">
        <v>0</v>
      </c>
      <c r="T102" s="21" t="s">
        <v>38</v>
      </c>
    </row>
    <row r="103" spans="1:20" x14ac:dyDescent="0.35">
      <c r="A103" s="13" t="s">
        <v>353</v>
      </c>
      <c r="B103" s="13"/>
      <c r="C103" s="13"/>
      <c r="D103" s="13" t="s">
        <v>354</v>
      </c>
      <c r="E103" s="13">
        <v>24</v>
      </c>
      <c r="F103" s="14">
        <v>0.25</v>
      </c>
      <c r="G103" s="13" t="s">
        <v>46</v>
      </c>
      <c r="H103" s="14">
        <v>0</v>
      </c>
      <c r="I103" s="15" t="s">
        <v>32</v>
      </c>
      <c r="J103" s="16">
        <v>11.76</v>
      </c>
      <c r="K103" s="16">
        <v>0.49</v>
      </c>
      <c r="L103" s="17" t="s">
        <v>33</v>
      </c>
      <c r="M103" s="163" t="str">
        <f>IFERROR(GETPIVOTDATA("Tot. Bottles",'- Ordine Aggregato -'!$A$1,"sku anker",A103),"")</f>
        <v/>
      </c>
      <c r="N103" s="18" t="s">
        <v>34</v>
      </c>
      <c r="O103" s="19" t="str">
        <f t="shared" si="1"/>
        <v>Order online</v>
      </c>
      <c r="P103" s="97" t="s">
        <v>355</v>
      </c>
      <c r="Q103" s="13" t="s">
        <v>356</v>
      </c>
      <c r="R103" t="s">
        <v>357</v>
      </c>
      <c r="S103" s="20">
        <v>0</v>
      </c>
      <c r="T103" s="21" t="s">
        <v>38</v>
      </c>
    </row>
    <row r="104" spans="1:20" x14ac:dyDescent="0.35">
      <c r="A104" s="13" t="s">
        <v>358</v>
      </c>
      <c r="B104" s="13"/>
      <c r="C104" s="13"/>
      <c r="D104" s="13" t="s">
        <v>354</v>
      </c>
      <c r="E104" s="13">
        <v>12</v>
      </c>
      <c r="F104" s="14">
        <v>0.75</v>
      </c>
      <c r="G104" s="13" t="s">
        <v>31</v>
      </c>
      <c r="H104" s="14">
        <v>0</v>
      </c>
      <c r="I104" s="15" t="s">
        <v>32</v>
      </c>
      <c r="J104" s="16">
        <v>12</v>
      </c>
      <c r="K104" s="16">
        <v>1</v>
      </c>
      <c r="L104" s="17" t="s">
        <v>33</v>
      </c>
      <c r="M104" s="163" t="str">
        <f>IFERROR(GETPIVOTDATA("Tot. Bottles",'- Ordine Aggregato -'!$A$1,"sku anker",A104),"")</f>
        <v/>
      </c>
      <c r="N104" s="18" t="s">
        <v>42</v>
      </c>
      <c r="O104" s="19" t="str">
        <f t="shared" si="1"/>
        <v>Order online</v>
      </c>
      <c r="P104" s="97" t="s">
        <v>355</v>
      </c>
      <c r="Q104" s="13" t="s">
        <v>359</v>
      </c>
      <c r="R104" t="s">
        <v>360</v>
      </c>
      <c r="S104" s="20">
        <v>0</v>
      </c>
      <c r="T104" s="21" t="s">
        <v>38</v>
      </c>
    </row>
    <row r="105" spans="1:20" x14ac:dyDescent="0.35">
      <c r="A105" s="13" t="s">
        <v>361</v>
      </c>
      <c r="B105" s="13"/>
      <c r="C105" s="13"/>
      <c r="D105" s="13" t="s">
        <v>362</v>
      </c>
      <c r="E105" s="13">
        <v>6</v>
      </c>
      <c r="F105" s="14">
        <v>0.7</v>
      </c>
      <c r="G105" s="13" t="s">
        <v>14872</v>
      </c>
      <c r="H105" s="14">
        <v>52</v>
      </c>
      <c r="I105" s="15" t="s">
        <v>32</v>
      </c>
      <c r="J105" s="16">
        <v>165</v>
      </c>
      <c r="K105" s="16">
        <v>27.5</v>
      </c>
      <c r="L105" s="17" t="s">
        <v>363</v>
      </c>
      <c r="M105" s="163" t="str">
        <f>IFERROR(GETPIVOTDATA("Tot. Bottles",'- Ordine Aggregato -'!$A$1,"sku anker",A105),"")</f>
        <v/>
      </c>
      <c r="N105" s="18" t="s">
        <v>42</v>
      </c>
      <c r="O105" s="19" t="str">
        <f t="shared" si="1"/>
        <v>Order online</v>
      </c>
      <c r="P105" s="97" t="s">
        <v>364</v>
      </c>
      <c r="Q105" s="13" t="s">
        <v>365</v>
      </c>
      <c r="R105" t="s">
        <v>42</v>
      </c>
      <c r="S105" s="20">
        <v>0</v>
      </c>
      <c r="T105" s="21" t="s">
        <v>38</v>
      </c>
    </row>
    <row r="106" spans="1:20" x14ac:dyDescent="0.35">
      <c r="A106" s="96" t="s">
        <v>366</v>
      </c>
      <c r="B106" s="96"/>
      <c r="C106" s="96"/>
      <c r="D106" s="13" t="s">
        <v>367</v>
      </c>
      <c r="E106" s="13">
        <v>6</v>
      </c>
      <c r="F106" s="14">
        <v>0.7</v>
      </c>
      <c r="G106" s="13" t="s">
        <v>14872</v>
      </c>
      <c r="H106" s="14">
        <v>44.4</v>
      </c>
      <c r="I106" s="15" t="s">
        <v>32</v>
      </c>
      <c r="J106" s="16">
        <v>178.5</v>
      </c>
      <c r="K106" s="16">
        <v>29.75</v>
      </c>
      <c r="L106" s="17" t="s">
        <v>368</v>
      </c>
      <c r="M106" s="163" t="str">
        <f>IFERROR(GETPIVOTDATA("Tot. Bottles",'- Ordine Aggregato -'!$A$1,"sku anker",A106),"")</f>
        <v/>
      </c>
      <c r="N106" s="18" t="s">
        <v>42</v>
      </c>
      <c r="O106" s="19" t="str">
        <f t="shared" si="1"/>
        <v>Order online</v>
      </c>
      <c r="P106" s="97" t="s">
        <v>364</v>
      </c>
      <c r="Q106" s="13" t="s">
        <v>369</v>
      </c>
      <c r="R106" t="s">
        <v>370</v>
      </c>
      <c r="S106" s="20">
        <v>0</v>
      </c>
      <c r="T106" s="21" t="s">
        <v>38</v>
      </c>
    </row>
    <row r="107" spans="1:20" x14ac:dyDescent="0.35">
      <c r="A107" s="96" t="s">
        <v>371</v>
      </c>
      <c r="D107" s="13" t="s">
        <v>372</v>
      </c>
      <c r="E107" s="13">
        <v>6</v>
      </c>
      <c r="F107" s="14">
        <v>2.5</v>
      </c>
      <c r="G107" s="13" t="s">
        <v>14872</v>
      </c>
      <c r="H107" s="14">
        <v>44.4</v>
      </c>
      <c r="I107" s="15" t="s">
        <v>32</v>
      </c>
      <c r="J107" s="16">
        <v>780</v>
      </c>
      <c r="K107" s="16">
        <v>130</v>
      </c>
      <c r="L107" s="17" t="s">
        <v>368</v>
      </c>
      <c r="M107" s="163" t="str">
        <f>IFERROR(GETPIVOTDATA("Tot. Bottles",'- Ordine Aggregato -'!$A$1,"sku anker",A107),"")</f>
        <v/>
      </c>
      <c r="N107" s="18" t="s">
        <v>67</v>
      </c>
      <c r="O107" s="19" t="str">
        <f t="shared" si="1"/>
        <v>Order online</v>
      </c>
      <c r="P107" s="97" t="s">
        <v>364</v>
      </c>
      <c r="Q107" s="13" t="s">
        <v>373</v>
      </c>
      <c r="R107" t="s">
        <v>374</v>
      </c>
      <c r="S107" s="20">
        <v>130</v>
      </c>
      <c r="T107" s="21" t="s">
        <v>38</v>
      </c>
    </row>
    <row r="108" spans="1:20" x14ac:dyDescent="0.35">
      <c r="A108" s="96" t="s">
        <v>375</v>
      </c>
      <c r="D108" s="13" t="s">
        <v>376</v>
      </c>
      <c r="E108" s="13">
        <v>6</v>
      </c>
      <c r="F108" s="14">
        <v>2.5</v>
      </c>
      <c r="G108" s="13" t="s">
        <v>14872</v>
      </c>
      <c r="H108" s="14">
        <v>44.4</v>
      </c>
      <c r="I108" s="15" t="s">
        <v>32</v>
      </c>
      <c r="J108" s="16">
        <v>660</v>
      </c>
      <c r="K108" s="16">
        <v>110</v>
      </c>
      <c r="L108" s="17" t="s">
        <v>368</v>
      </c>
      <c r="M108" s="163" t="str">
        <f>IFERROR(GETPIVOTDATA("Tot. Bottles",'- Ordine Aggregato -'!$A$1,"sku anker",A108),"")</f>
        <v/>
      </c>
      <c r="N108" s="18" t="s">
        <v>67</v>
      </c>
      <c r="O108" s="19" t="str">
        <f t="shared" si="1"/>
        <v>Order online</v>
      </c>
      <c r="P108" s="97" t="s">
        <v>364</v>
      </c>
      <c r="Q108" s="13" t="s">
        <v>369</v>
      </c>
      <c r="R108" t="s">
        <v>42</v>
      </c>
      <c r="S108" s="20">
        <v>110</v>
      </c>
      <c r="T108" s="21" t="s">
        <v>38</v>
      </c>
    </row>
    <row r="109" spans="1:20" x14ac:dyDescent="0.35">
      <c r="A109" s="13" t="s">
        <v>377</v>
      </c>
      <c r="B109" s="13"/>
      <c r="C109" s="13"/>
      <c r="D109" s="13" t="s">
        <v>378</v>
      </c>
      <c r="E109" s="13">
        <v>6</v>
      </c>
      <c r="F109" s="14">
        <v>0.7</v>
      </c>
      <c r="G109" s="13" t="s">
        <v>46</v>
      </c>
      <c r="H109" s="14">
        <v>44.4</v>
      </c>
      <c r="I109" s="15" t="s">
        <v>32</v>
      </c>
      <c r="J109" s="16">
        <v>179.7</v>
      </c>
      <c r="K109" s="16">
        <v>29.95</v>
      </c>
      <c r="L109" s="17" t="s">
        <v>368</v>
      </c>
      <c r="M109" s="163" t="str">
        <f>IFERROR(GETPIVOTDATA("Tot. Bottles",'- Ordine Aggregato -'!$A$1,"sku anker",A109),"")</f>
        <v/>
      </c>
      <c r="N109" s="18" t="s">
        <v>34</v>
      </c>
      <c r="O109" s="19" t="str">
        <f t="shared" si="1"/>
        <v>Order online</v>
      </c>
      <c r="P109" s="97" t="s">
        <v>364</v>
      </c>
      <c r="Q109" s="13" t="s">
        <v>379</v>
      </c>
      <c r="R109" t="s">
        <v>42</v>
      </c>
      <c r="S109" s="20">
        <v>0</v>
      </c>
      <c r="T109" s="21" t="s">
        <v>38</v>
      </c>
    </row>
    <row r="110" spans="1:20" x14ac:dyDescent="0.35">
      <c r="A110" s="96" t="s">
        <v>380</v>
      </c>
      <c r="D110" s="13" t="s">
        <v>381</v>
      </c>
      <c r="E110" s="13">
        <v>6</v>
      </c>
      <c r="F110" s="14">
        <v>0.7</v>
      </c>
      <c r="G110" s="13" t="s">
        <v>14872</v>
      </c>
      <c r="H110" s="14">
        <v>41.6</v>
      </c>
      <c r="I110" s="15" t="s">
        <v>32</v>
      </c>
      <c r="J110" s="16">
        <v>273.60000000000002</v>
      </c>
      <c r="K110" s="16">
        <v>45.6</v>
      </c>
      <c r="L110" s="17" t="s">
        <v>368</v>
      </c>
      <c r="M110" s="163" t="str">
        <f>IFERROR(GETPIVOTDATA("Tot. Bottles",'- Ordine Aggregato -'!$A$1,"sku anker",A110),"")</f>
        <v/>
      </c>
      <c r="N110" s="18" t="s">
        <v>34</v>
      </c>
      <c r="O110" s="19" t="str">
        <f t="shared" si="1"/>
        <v>Order online</v>
      </c>
      <c r="P110" s="97" t="s">
        <v>364</v>
      </c>
      <c r="Q110" s="13" t="s">
        <v>382</v>
      </c>
      <c r="R110" t="s">
        <v>383</v>
      </c>
      <c r="S110" s="20">
        <v>0</v>
      </c>
      <c r="T110" s="21" t="s">
        <v>38</v>
      </c>
    </row>
    <row r="111" spans="1:20" x14ac:dyDescent="0.35">
      <c r="A111" s="13" t="s">
        <v>14313</v>
      </c>
      <c r="B111" s="13"/>
      <c r="C111" s="13"/>
      <c r="D111" s="13" t="s">
        <v>14314</v>
      </c>
      <c r="E111" s="13">
        <v>6</v>
      </c>
      <c r="F111" s="14">
        <v>0.7</v>
      </c>
      <c r="G111" s="13" t="s">
        <v>14872</v>
      </c>
      <c r="H111" s="14">
        <v>40</v>
      </c>
      <c r="I111" s="15" t="s">
        <v>32</v>
      </c>
      <c r="J111" s="16">
        <v>534</v>
      </c>
      <c r="K111" s="16">
        <v>89</v>
      </c>
      <c r="L111" s="17" t="s">
        <v>41</v>
      </c>
      <c r="M111" s="163" t="str">
        <f>IFERROR(GETPIVOTDATA("Tot. Bottles",'- Ordine Aggregato -'!$A$1,"sku anker",A111),"")</f>
        <v/>
      </c>
      <c r="N111" s="18" t="s">
        <v>42</v>
      </c>
      <c r="O111" s="19" t="str">
        <f t="shared" si="1"/>
        <v>Order online</v>
      </c>
      <c r="P111" s="97" t="s">
        <v>43</v>
      </c>
      <c r="Q111" s="13" t="s">
        <v>14893</v>
      </c>
      <c r="R111" t="s">
        <v>14894</v>
      </c>
      <c r="S111" s="20">
        <v>0</v>
      </c>
      <c r="T111" s="21" t="s">
        <v>38</v>
      </c>
    </row>
    <row r="112" spans="1:20" x14ac:dyDescent="0.35">
      <c r="A112" s="13" t="s">
        <v>14895</v>
      </c>
      <c r="B112" s="13"/>
      <c r="C112" s="13"/>
      <c r="D112" s="13" t="s">
        <v>14896</v>
      </c>
      <c r="E112" s="13">
        <v>12</v>
      </c>
      <c r="F112" s="14">
        <v>0.2</v>
      </c>
      <c r="G112" s="13" t="s">
        <v>14872</v>
      </c>
      <c r="H112" s="14">
        <v>40</v>
      </c>
      <c r="I112" s="15" t="s">
        <v>32</v>
      </c>
      <c r="J112" s="16">
        <v>414</v>
      </c>
      <c r="K112" s="16">
        <v>34.5</v>
      </c>
      <c r="L112" s="17" t="s">
        <v>41</v>
      </c>
      <c r="M112" s="163" t="str">
        <f>IFERROR(GETPIVOTDATA("Tot. Bottles",'- Ordine Aggregato -'!$A$1,"sku anker",A112),"")</f>
        <v/>
      </c>
      <c r="N112" s="18" t="s">
        <v>42</v>
      </c>
      <c r="O112" s="19" t="str">
        <f t="shared" si="1"/>
        <v>Order online</v>
      </c>
      <c r="P112" s="97" t="s">
        <v>43</v>
      </c>
      <c r="Q112" s="13" t="s">
        <v>14897</v>
      </c>
      <c r="R112" t="s">
        <v>42</v>
      </c>
      <c r="S112" s="20">
        <v>0</v>
      </c>
      <c r="T112" s="21" t="s">
        <v>38</v>
      </c>
    </row>
    <row r="113" spans="1:20" x14ac:dyDescent="0.35">
      <c r="A113" s="96" t="s">
        <v>14315</v>
      </c>
      <c r="D113" s="13" t="s">
        <v>14316</v>
      </c>
      <c r="E113" s="13">
        <v>6</v>
      </c>
      <c r="F113" s="14">
        <v>0.7</v>
      </c>
      <c r="G113" s="13" t="s">
        <v>14872</v>
      </c>
      <c r="H113" s="14">
        <v>40</v>
      </c>
      <c r="I113" s="15" t="s">
        <v>32</v>
      </c>
      <c r="J113" s="16">
        <v>714</v>
      </c>
      <c r="K113" s="16">
        <v>119</v>
      </c>
      <c r="L113" s="17" t="s">
        <v>41</v>
      </c>
      <c r="M113" s="163" t="str">
        <f>IFERROR(GETPIVOTDATA("Tot. Bottles",'- Ordine Aggregato -'!$A$1,"sku anker",A113),"")</f>
        <v/>
      </c>
      <c r="N113" s="18" t="s">
        <v>42</v>
      </c>
      <c r="O113" s="19" t="str">
        <f t="shared" si="1"/>
        <v>Order online</v>
      </c>
      <c r="P113" s="97" t="s">
        <v>43</v>
      </c>
      <c r="Q113" s="13" t="s">
        <v>14898</v>
      </c>
      <c r="R113" t="s">
        <v>14899</v>
      </c>
      <c r="S113" s="20">
        <v>0</v>
      </c>
      <c r="T113" s="21" t="s">
        <v>38</v>
      </c>
    </row>
    <row r="114" spans="1:20" x14ac:dyDescent="0.35">
      <c r="A114" s="13" t="s">
        <v>14447</v>
      </c>
      <c r="B114" s="13"/>
      <c r="C114" s="13"/>
      <c r="D114" s="13" t="s">
        <v>14448</v>
      </c>
      <c r="E114" s="13">
        <v>6</v>
      </c>
      <c r="F114" s="14">
        <v>1.5</v>
      </c>
      <c r="G114" s="13" t="s">
        <v>14872</v>
      </c>
      <c r="H114" s="14">
        <v>40</v>
      </c>
      <c r="I114" s="15" t="s">
        <v>32</v>
      </c>
      <c r="J114" s="16">
        <v>1620</v>
      </c>
      <c r="K114" s="16">
        <v>270</v>
      </c>
      <c r="L114" s="17" t="s">
        <v>41</v>
      </c>
      <c r="M114" s="163" t="str">
        <f>IFERROR(GETPIVOTDATA("Tot. Bottles",'- Ordine Aggregato -'!$A$1,"sku anker",A114),"")</f>
        <v/>
      </c>
      <c r="N114" s="18" t="s">
        <v>42</v>
      </c>
      <c r="O114" s="19" t="str">
        <f t="shared" si="1"/>
        <v>Order online</v>
      </c>
      <c r="P114" s="97" t="s">
        <v>43</v>
      </c>
      <c r="Q114" s="13" t="s">
        <v>14900</v>
      </c>
      <c r="R114" t="s">
        <v>14901</v>
      </c>
      <c r="S114" s="20">
        <v>0</v>
      </c>
      <c r="T114" s="21" t="s">
        <v>38</v>
      </c>
    </row>
    <row r="115" spans="1:20" x14ac:dyDescent="0.35">
      <c r="A115" s="96" t="s">
        <v>14902</v>
      </c>
      <c r="D115" s="13" t="s">
        <v>14903</v>
      </c>
      <c r="E115" s="13">
        <v>12</v>
      </c>
      <c r="F115" s="14">
        <v>0.2</v>
      </c>
      <c r="G115" s="13" t="s">
        <v>14872</v>
      </c>
      <c r="H115" s="14">
        <v>40</v>
      </c>
      <c r="I115" s="15" t="s">
        <v>32</v>
      </c>
      <c r="J115" s="16">
        <v>359.4</v>
      </c>
      <c r="K115" s="16">
        <v>29.95</v>
      </c>
      <c r="L115" s="17" t="s">
        <v>41</v>
      </c>
      <c r="M115" s="163" t="str">
        <f>IFERROR(GETPIVOTDATA("Tot. Bottles",'- Ordine Aggregato -'!$A$1,"sku anker",A115),"")</f>
        <v/>
      </c>
      <c r="N115" s="18" t="s">
        <v>42</v>
      </c>
      <c r="O115" s="19" t="str">
        <f t="shared" si="1"/>
        <v>Order online</v>
      </c>
      <c r="P115" s="97" t="s">
        <v>43</v>
      </c>
      <c r="Q115" s="13" t="s">
        <v>14904</v>
      </c>
      <c r="R115" t="s">
        <v>42</v>
      </c>
      <c r="S115" s="20">
        <v>0</v>
      </c>
      <c r="T115" s="21" t="s">
        <v>38</v>
      </c>
    </row>
    <row r="116" spans="1:20" x14ac:dyDescent="0.35">
      <c r="A116" s="96" t="s">
        <v>14317</v>
      </c>
      <c r="B116" s="96"/>
      <c r="C116" s="96"/>
      <c r="D116" s="13" t="s">
        <v>14318</v>
      </c>
      <c r="E116" s="13">
        <v>6</v>
      </c>
      <c r="F116" s="14">
        <v>0.7</v>
      </c>
      <c r="G116" s="13" t="s">
        <v>14872</v>
      </c>
      <c r="H116" s="14">
        <v>40</v>
      </c>
      <c r="I116" s="15" t="s">
        <v>32</v>
      </c>
      <c r="J116" s="16">
        <v>576</v>
      </c>
      <c r="K116" s="16">
        <v>96</v>
      </c>
      <c r="L116" s="17" t="s">
        <v>41</v>
      </c>
      <c r="M116" s="163" t="str">
        <f>IFERROR(GETPIVOTDATA("Tot. Bottles",'- Ordine Aggregato -'!$A$1,"sku anker",A116),"")</f>
        <v/>
      </c>
      <c r="N116" s="18" t="s">
        <v>42</v>
      </c>
      <c r="O116" s="19" t="str">
        <f t="shared" si="1"/>
        <v>Order online</v>
      </c>
      <c r="P116" s="97" t="s">
        <v>43</v>
      </c>
      <c r="Q116" s="13" t="s">
        <v>14905</v>
      </c>
      <c r="R116" t="s">
        <v>14906</v>
      </c>
      <c r="S116" s="20">
        <v>0</v>
      </c>
      <c r="T116" s="21" t="s">
        <v>38</v>
      </c>
    </row>
    <row r="117" spans="1:20" x14ac:dyDescent="0.35">
      <c r="A117" s="13" t="s">
        <v>14449</v>
      </c>
      <c r="B117" s="13"/>
      <c r="C117" s="13"/>
      <c r="D117" s="13" t="s">
        <v>14450</v>
      </c>
      <c r="E117" s="13">
        <v>6</v>
      </c>
      <c r="F117" s="14">
        <v>1.5</v>
      </c>
      <c r="G117" s="13" t="s">
        <v>14872</v>
      </c>
      <c r="H117" s="14">
        <v>40</v>
      </c>
      <c r="I117" s="15" t="s">
        <v>32</v>
      </c>
      <c r="J117" s="16">
        <v>1410</v>
      </c>
      <c r="K117" s="16">
        <v>235</v>
      </c>
      <c r="L117" s="17" t="s">
        <v>41</v>
      </c>
      <c r="M117" s="163" t="str">
        <f>IFERROR(GETPIVOTDATA("Tot. Bottles",'- Ordine Aggregato -'!$A$1,"sku anker",A117),"")</f>
        <v/>
      </c>
      <c r="N117" s="18" t="s">
        <v>42</v>
      </c>
      <c r="O117" s="19" t="str">
        <f t="shared" si="1"/>
        <v>Order online</v>
      </c>
      <c r="P117" s="97" t="s">
        <v>43</v>
      </c>
      <c r="Q117" s="13" t="s">
        <v>14907</v>
      </c>
      <c r="R117" t="s">
        <v>14908</v>
      </c>
      <c r="S117" s="20">
        <v>0</v>
      </c>
      <c r="T117" s="21" t="s">
        <v>38</v>
      </c>
    </row>
    <row r="118" spans="1:20" x14ac:dyDescent="0.35">
      <c r="A118" s="13" t="s">
        <v>14909</v>
      </c>
      <c r="B118" s="13"/>
      <c r="C118" s="13"/>
      <c r="D118" s="13" t="s">
        <v>14910</v>
      </c>
      <c r="E118" s="13">
        <v>1</v>
      </c>
      <c r="F118" s="14">
        <v>1.2</v>
      </c>
      <c r="G118" s="13" t="s">
        <v>46</v>
      </c>
      <c r="H118" s="14">
        <v>45.63</v>
      </c>
      <c r="I118" s="15" t="s">
        <v>32</v>
      </c>
      <c r="J118" s="16">
        <v>110</v>
      </c>
      <c r="K118" s="16">
        <v>110</v>
      </c>
      <c r="L118" s="17" t="s">
        <v>145</v>
      </c>
      <c r="M118" s="163" t="str">
        <f>IFERROR(GETPIVOTDATA("Tot. Bottles",'- Ordine Aggregato -'!$A$1,"sku anker",A118),"")</f>
        <v/>
      </c>
      <c r="N118" s="18" t="s">
        <v>34</v>
      </c>
      <c r="O118" s="19" t="str">
        <f t="shared" si="1"/>
        <v>Order online</v>
      </c>
      <c r="P118" s="97" t="s">
        <v>146</v>
      </c>
      <c r="Q118" s="13" t="s">
        <v>14911</v>
      </c>
      <c r="R118" t="s">
        <v>42</v>
      </c>
      <c r="S118" s="20">
        <v>0</v>
      </c>
      <c r="T118" s="21" t="s">
        <v>38</v>
      </c>
    </row>
    <row r="119" spans="1:20" x14ac:dyDescent="0.35">
      <c r="A119" s="13" t="s">
        <v>386</v>
      </c>
      <c r="B119" s="13"/>
      <c r="C119" s="13"/>
      <c r="D119" s="13" t="s">
        <v>387</v>
      </c>
      <c r="E119" s="13">
        <v>6</v>
      </c>
      <c r="F119" s="14">
        <v>0.7</v>
      </c>
      <c r="G119" s="13" t="s">
        <v>31</v>
      </c>
      <c r="H119" s="14">
        <v>40</v>
      </c>
      <c r="I119" s="15" t="s">
        <v>32</v>
      </c>
      <c r="J119" s="16">
        <v>70.5</v>
      </c>
      <c r="K119" s="16">
        <v>11.75</v>
      </c>
      <c r="L119" s="17" t="s">
        <v>145</v>
      </c>
      <c r="M119" s="163" t="str">
        <f>IFERROR(GETPIVOTDATA("Tot. Bottles",'- Ordine Aggregato -'!$A$1,"sku anker",A119),"")</f>
        <v/>
      </c>
      <c r="N119" s="18" t="s">
        <v>67</v>
      </c>
      <c r="O119" s="19" t="str">
        <f t="shared" si="1"/>
        <v>Order online</v>
      </c>
      <c r="P119" s="97" t="s">
        <v>146</v>
      </c>
      <c r="Q119" s="13" t="s">
        <v>388</v>
      </c>
      <c r="R119" t="s">
        <v>389</v>
      </c>
      <c r="S119" s="20">
        <v>11.75</v>
      </c>
      <c r="T119" s="21" t="s">
        <v>38</v>
      </c>
    </row>
    <row r="120" spans="1:20" x14ac:dyDescent="0.35">
      <c r="A120" s="96" t="s">
        <v>390</v>
      </c>
      <c r="B120" s="96"/>
      <c r="C120" s="96"/>
      <c r="D120" s="13" t="s">
        <v>391</v>
      </c>
      <c r="E120" s="13">
        <v>6</v>
      </c>
      <c r="F120" s="14">
        <v>0.7</v>
      </c>
      <c r="G120" s="13" t="s">
        <v>14872</v>
      </c>
      <c r="H120" s="14">
        <v>40</v>
      </c>
      <c r="I120" s="15" t="s">
        <v>32</v>
      </c>
      <c r="J120" s="16">
        <v>83.699999999999989</v>
      </c>
      <c r="K120" s="16">
        <v>13.95</v>
      </c>
      <c r="L120" s="17" t="s">
        <v>145</v>
      </c>
      <c r="M120" s="163" t="str">
        <f>IFERROR(GETPIVOTDATA("Tot. Bottles",'- Ordine Aggregato -'!$A$1,"sku anker",A120),"")</f>
        <v/>
      </c>
      <c r="N120" s="18" t="s">
        <v>42</v>
      </c>
      <c r="O120" s="19" t="str">
        <f t="shared" si="1"/>
        <v>Order online</v>
      </c>
      <c r="P120" s="97" t="s">
        <v>385</v>
      </c>
      <c r="Q120" s="13" t="s">
        <v>392</v>
      </c>
      <c r="R120" t="s">
        <v>393</v>
      </c>
      <c r="S120" s="20">
        <v>0</v>
      </c>
      <c r="T120" s="21" t="s">
        <v>38</v>
      </c>
    </row>
    <row r="121" spans="1:20" x14ac:dyDescent="0.35">
      <c r="A121" s="96" t="s">
        <v>394</v>
      </c>
      <c r="B121" s="96"/>
      <c r="C121" s="96"/>
      <c r="D121" s="13" t="s">
        <v>395</v>
      </c>
      <c r="E121" s="13">
        <v>6</v>
      </c>
      <c r="F121" s="14">
        <v>0.7</v>
      </c>
      <c r="G121" s="13" t="s">
        <v>14871</v>
      </c>
      <c r="H121" s="14">
        <v>40</v>
      </c>
      <c r="I121" s="15" t="s">
        <v>32</v>
      </c>
      <c r="J121" s="16">
        <v>70.5</v>
      </c>
      <c r="K121" s="16">
        <v>11.75</v>
      </c>
      <c r="L121" s="17" t="s">
        <v>145</v>
      </c>
      <c r="M121" s="163" t="str">
        <f>IFERROR(GETPIVOTDATA("Tot. Bottles",'- Ordine Aggregato -'!$A$1,"sku anker",A121),"")</f>
        <v/>
      </c>
      <c r="N121" s="18" t="s">
        <v>67</v>
      </c>
      <c r="O121" s="19" t="str">
        <f t="shared" si="1"/>
        <v>Order online</v>
      </c>
      <c r="P121" s="97" t="s">
        <v>146</v>
      </c>
      <c r="Q121" s="13" t="s">
        <v>396</v>
      </c>
      <c r="R121" t="s">
        <v>389</v>
      </c>
      <c r="S121" s="20">
        <v>11.75</v>
      </c>
      <c r="T121" s="21" t="s">
        <v>38</v>
      </c>
    </row>
    <row r="122" spans="1:20" x14ac:dyDescent="0.35">
      <c r="A122" s="96" t="s">
        <v>397</v>
      </c>
      <c r="D122" s="13" t="s">
        <v>398</v>
      </c>
      <c r="E122" s="13">
        <v>6</v>
      </c>
      <c r="F122" s="14">
        <v>0.7</v>
      </c>
      <c r="G122" s="13" t="s">
        <v>14871</v>
      </c>
      <c r="H122" s="14">
        <v>30</v>
      </c>
      <c r="I122" s="15" t="s">
        <v>32</v>
      </c>
      <c r="J122" s="16">
        <v>51</v>
      </c>
      <c r="K122" s="16">
        <v>8.5</v>
      </c>
      <c r="L122" s="17" t="s">
        <v>399</v>
      </c>
      <c r="M122" s="163" t="str">
        <f>IFERROR(GETPIVOTDATA("Tot. Bottles",'- Ordine Aggregato -'!$A$1,"sku anker",A122),"")</f>
        <v/>
      </c>
      <c r="N122" s="18" t="s">
        <v>42</v>
      </c>
      <c r="O122" s="19" t="str">
        <f t="shared" si="1"/>
        <v>Order online</v>
      </c>
      <c r="P122" s="97" t="s">
        <v>35</v>
      </c>
      <c r="Q122" s="13" t="s">
        <v>400</v>
      </c>
      <c r="R122" t="s">
        <v>401</v>
      </c>
      <c r="S122" s="20">
        <v>0</v>
      </c>
      <c r="T122" s="21" t="s">
        <v>38</v>
      </c>
    </row>
    <row r="123" spans="1:20" x14ac:dyDescent="0.35">
      <c r="A123" s="13" t="s">
        <v>402</v>
      </c>
      <c r="B123" s="13"/>
      <c r="C123" s="13"/>
      <c r="D123" s="13" t="s">
        <v>403</v>
      </c>
      <c r="E123" s="13">
        <v>6</v>
      </c>
      <c r="F123" s="14">
        <v>0.7</v>
      </c>
      <c r="G123" s="13" t="s">
        <v>14871</v>
      </c>
      <c r="H123" s="14">
        <v>30</v>
      </c>
      <c r="I123" s="15" t="s">
        <v>32</v>
      </c>
      <c r="J123" s="16">
        <v>45</v>
      </c>
      <c r="K123" s="16">
        <v>7.5</v>
      </c>
      <c r="L123" s="17" t="s">
        <v>399</v>
      </c>
      <c r="M123" s="163" t="str">
        <f>IFERROR(GETPIVOTDATA("Tot. Bottles",'- Ordine Aggregato -'!$A$1,"sku anker",A123),"")</f>
        <v/>
      </c>
      <c r="N123" s="18" t="s">
        <v>67</v>
      </c>
      <c r="O123" s="19" t="str">
        <f t="shared" si="1"/>
        <v>Order online</v>
      </c>
      <c r="P123" s="97" t="s">
        <v>35</v>
      </c>
      <c r="Q123" s="13" t="s">
        <v>404</v>
      </c>
      <c r="R123" t="s">
        <v>405</v>
      </c>
      <c r="S123" s="20">
        <v>7.5</v>
      </c>
      <c r="T123" s="21" t="s">
        <v>38</v>
      </c>
    </row>
    <row r="124" spans="1:20" x14ac:dyDescent="0.35">
      <c r="A124" s="96" t="s">
        <v>406</v>
      </c>
      <c r="D124" s="13" t="s">
        <v>407</v>
      </c>
      <c r="E124" s="13">
        <v>6</v>
      </c>
      <c r="F124" s="14">
        <v>0.7</v>
      </c>
      <c r="G124" s="13" t="s">
        <v>14872</v>
      </c>
      <c r="H124" s="14">
        <v>38</v>
      </c>
      <c r="I124" s="15" t="s">
        <v>32</v>
      </c>
      <c r="J124" s="16">
        <v>34.5</v>
      </c>
      <c r="K124" s="16">
        <v>5.75</v>
      </c>
      <c r="L124" s="17" t="s">
        <v>41</v>
      </c>
      <c r="M124" s="163" t="str">
        <f>IFERROR(GETPIVOTDATA("Tot. Bottles",'- Ordine Aggregato -'!$A$1,"sku anker",A124),"")</f>
        <v/>
      </c>
      <c r="N124" s="18" t="s">
        <v>42</v>
      </c>
      <c r="O124" s="19" t="str">
        <f t="shared" si="1"/>
        <v>Order online</v>
      </c>
      <c r="P124" s="97" t="s">
        <v>43</v>
      </c>
      <c r="Q124" s="13" t="s">
        <v>408</v>
      </c>
      <c r="R124" t="s">
        <v>409</v>
      </c>
      <c r="S124" s="20">
        <v>0</v>
      </c>
      <c r="T124" s="21" t="s">
        <v>38</v>
      </c>
    </row>
    <row r="125" spans="1:20" x14ac:dyDescent="0.35">
      <c r="A125" s="96" t="s">
        <v>410</v>
      </c>
      <c r="B125" s="96"/>
      <c r="C125" s="96"/>
      <c r="D125" s="13" t="s">
        <v>411</v>
      </c>
      <c r="E125" s="13">
        <v>6</v>
      </c>
      <c r="F125" s="14">
        <v>0.7</v>
      </c>
      <c r="G125" s="13" t="s">
        <v>14871</v>
      </c>
      <c r="H125" s="14">
        <v>38</v>
      </c>
      <c r="I125" s="15" t="s">
        <v>32</v>
      </c>
      <c r="J125" s="16">
        <v>34.5</v>
      </c>
      <c r="K125" s="16">
        <v>5.75</v>
      </c>
      <c r="L125" s="17" t="s">
        <v>41</v>
      </c>
      <c r="M125" s="163" t="str">
        <f>IFERROR(GETPIVOTDATA("Tot. Bottles",'- Ordine Aggregato -'!$A$1,"sku anker",A125),"")</f>
        <v/>
      </c>
      <c r="N125" s="18" t="s">
        <v>42</v>
      </c>
      <c r="O125" s="19" t="str">
        <f t="shared" si="1"/>
        <v>Order online</v>
      </c>
      <c r="P125" s="97" t="s">
        <v>43</v>
      </c>
      <c r="Q125" s="13" t="s">
        <v>412</v>
      </c>
      <c r="R125" t="s">
        <v>413</v>
      </c>
      <c r="S125" s="20">
        <v>0</v>
      </c>
      <c r="T125" s="21" t="s">
        <v>38</v>
      </c>
    </row>
    <row r="126" spans="1:20" x14ac:dyDescent="0.35">
      <c r="A126" s="96" t="s">
        <v>414</v>
      </c>
      <c r="D126" s="13" t="s">
        <v>415</v>
      </c>
      <c r="E126" s="13">
        <v>12</v>
      </c>
      <c r="F126" s="14">
        <v>0.7</v>
      </c>
      <c r="G126" s="13" t="s">
        <v>46</v>
      </c>
      <c r="H126" s="14">
        <v>29</v>
      </c>
      <c r="I126" s="15" t="s">
        <v>32</v>
      </c>
      <c r="J126" s="16">
        <v>119.39999999999999</v>
      </c>
      <c r="K126" s="16">
        <v>9.9499999999999993</v>
      </c>
      <c r="L126" s="17" t="s">
        <v>416</v>
      </c>
      <c r="M126" s="163" t="str">
        <f>IFERROR(GETPIVOTDATA("Tot. Bottles",'- Ordine Aggregato -'!$A$1,"sku anker",A126),"")</f>
        <v/>
      </c>
      <c r="N126" s="18" t="s">
        <v>34</v>
      </c>
      <c r="O126" s="19" t="str">
        <f t="shared" si="1"/>
        <v>Order online</v>
      </c>
      <c r="P126" s="97" t="s">
        <v>417</v>
      </c>
      <c r="Q126" s="13" t="s">
        <v>418</v>
      </c>
      <c r="R126" t="s">
        <v>419</v>
      </c>
      <c r="S126" s="20">
        <v>0</v>
      </c>
      <c r="T126" s="21" t="s">
        <v>38</v>
      </c>
    </row>
    <row r="127" spans="1:20" x14ac:dyDescent="0.35">
      <c r="A127" s="96" t="s">
        <v>420</v>
      </c>
      <c r="D127" s="13" t="s">
        <v>421</v>
      </c>
      <c r="E127" s="13">
        <v>12</v>
      </c>
      <c r="F127" s="14">
        <v>0.7</v>
      </c>
      <c r="G127" s="13" t="s">
        <v>46</v>
      </c>
      <c r="H127" s="14">
        <v>29</v>
      </c>
      <c r="I127" s="15" t="s">
        <v>32</v>
      </c>
      <c r="J127" s="16">
        <v>114</v>
      </c>
      <c r="K127" s="16">
        <v>9.5</v>
      </c>
      <c r="L127" s="17" t="s">
        <v>399</v>
      </c>
      <c r="M127" s="163" t="str">
        <f>IFERROR(GETPIVOTDATA("Tot. Bottles",'- Ordine Aggregato -'!$A$1,"sku anker",A127),"")</f>
        <v/>
      </c>
      <c r="N127" s="18" t="s">
        <v>34</v>
      </c>
      <c r="O127" s="19" t="str">
        <f t="shared" si="1"/>
        <v>Order online</v>
      </c>
      <c r="P127" s="97" t="s">
        <v>417</v>
      </c>
      <c r="Q127" s="13" t="s">
        <v>422</v>
      </c>
      <c r="R127" t="s">
        <v>423</v>
      </c>
      <c r="S127" s="20">
        <v>0</v>
      </c>
      <c r="T127" s="21" t="s">
        <v>38</v>
      </c>
    </row>
    <row r="128" spans="1:20" x14ac:dyDescent="0.35">
      <c r="A128" s="96" t="s">
        <v>424</v>
      </c>
      <c r="D128" s="13" t="s">
        <v>421</v>
      </c>
      <c r="E128" s="13">
        <v>12</v>
      </c>
      <c r="F128" s="14">
        <v>0.7</v>
      </c>
      <c r="G128" s="13" t="s">
        <v>46</v>
      </c>
      <c r="H128" s="14">
        <v>24</v>
      </c>
      <c r="I128" s="15" t="s">
        <v>32</v>
      </c>
      <c r="J128" s="16">
        <v>114</v>
      </c>
      <c r="K128" s="16">
        <v>9.5</v>
      </c>
      <c r="L128" s="17" t="s">
        <v>416</v>
      </c>
      <c r="M128" s="163" t="str">
        <f>IFERROR(GETPIVOTDATA("Tot. Bottles",'- Ordine Aggregato -'!$A$1,"sku anker",A128),"")</f>
        <v/>
      </c>
      <c r="N128" s="18" t="s">
        <v>34</v>
      </c>
      <c r="O128" s="19" t="str">
        <f t="shared" si="1"/>
        <v>Order online</v>
      </c>
      <c r="P128" s="97" t="s">
        <v>417</v>
      </c>
      <c r="Q128" s="13" t="s">
        <v>425</v>
      </c>
      <c r="R128" t="s">
        <v>426</v>
      </c>
      <c r="S128" s="20">
        <v>0</v>
      </c>
      <c r="T128" s="21" t="s">
        <v>38</v>
      </c>
    </row>
    <row r="129" spans="1:20" x14ac:dyDescent="0.35">
      <c r="A129" s="96" t="s">
        <v>427</v>
      </c>
      <c r="B129" s="96"/>
      <c r="C129" s="96"/>
      <c r="D129" s="13" t="s">
        <v>428</v>
      </c>
      <c r="E129" s="13">
        <v>6</v>
      </c>
      <c r="F129" s="14">
        <v>0.7</v>
      </c>
      <c r="G129" s="13" t="s">
        <v>14871</v>
      </c>
      <c r="H129" s="14">
        <v>30</v>
      </c>
      <c r="I129" s="15" t="s">
        <v>32</v>
      </c>
      <c r="J129" s="16">
        <v>66.599999999999994</v>
      </c>
      <c r="K129" s="16">
        <v>11.1</v>
      </c>
      <c r="L129" s="17" t="s">
        <v>399</v>
      </c>
      <c r="M129" s="163" t="str">
        <f>IFERROR(GETPIVOTDATA("Tot. Bottles",'- Ordine Aggregato -'!$A$1,"sku anker",A129),"")</f>
        <v/>
      </c>
      <c r="N129" s="18" t="s">
        <v>34</v>
      </c>
      <c r="O129" s="19" t="str">
        <f t="shared" si="1"/>
        <v>Order online</v>
      </c>
      <c r="P129" s="97" t="s">
        <v>68</v>
      </c>
      <c r="Q129" s="13" t="s">
        <v>429</v>
      </c>
      <c r="R129" t="s">
        <v>430</v>
      </c>
      <c r="S129" s="20">
        <v>0</v>
      </c>
      <c r="T129" s="21" t="s">
        <v>38</v>
      </c>
    </row>
    <row r="130" spans="1:20" x14ac:dyDescent="0.35">
      <c r="A130" s="13" t="s">
        <v>431</v>
      </c>
      <c r="B130" s="13"/>
      <c r="C130" s="13"/>
      <c r="D130" s="13" t="s">
        <v>432</v>
      </c>
      <c r="E130" s="13">
        <v>6</v>
      </c>
      <c r="F130" s="14">
        <v>0.7</v>
      </c>
      <c r="G130" s="13" t="s">
        <v>14872</v>
      </c>
      <c r="H130" s="14">
        <v>48.9</v>
      </c>
      <c r="I130" s="15" t="s">
        <v>32</v>
      </c>
      <c r="J130" s="16">
        <v>239.70000000000002</v>
      </c>
      <c r="K130" s="16">
        <v>39.950000000000003</v>
      </c>
      <c r="L130" s="17" t="s">
        <v>145</v>
      </c>
      <c r="M130" s="163" t="str">
        <f>IFERROR(GETPIVOTDATA("Tot. Bottles",'- Ordine Aggregato -'!$A$1,"sku anker",A130),"")</f>
        <v/>
      </c>
      <c r="N130" s="18" t="s">
        <v>42</v>
      </c>
      <c r="O130" s="19" t="str">
        <f t="shared" si="1"/>
        <v>Order online</v>
      </c>
      <c r="P130" s="97" t="s">
        <v>146</v>
      </c>
      <c r="Q130" s="13" t="s">
        <v>433</v>
      </c>
      <c r="R130" t="s">
        <v>434</v>
      </c>
      <c r="S130" s="20">
        <v>0</v>
      </c>
      <c r="T130" s="21" t="s">
        <v>38</v>
      </c>
    </row>
    <row r="131" spans="1:20" x14ac:dyDescent="0.35">
      <c r="A131" s="96" t="s">
        <v>435</v>
      </c>
      <c r="D131" s="13" t="s">
        <v>436</v>
      </c>
      <c r="E131" s="13">
        <v>6</v>
      </c>
      <c r="F131" s="14">
        <v>0.75</v>
      </c>
      <c r="G131" s="13" t="s">
        <v>46</v>
      </c>
      <c r="H131" s="14">
        <v>13</v>
      </c>
      <c r="I131" s="15" t="s">
        <v>32</v>
      </c>
      <c r="J131" s="16">
        <v>68.099999999999994</v>
      </c>
      <c r="K131" s="16">
        <v>11.35</v>
      </c>
      <c r="L131" s="17" t="s">
        <v>437</v>
      </c>
      <c r="M131" s="163" t="str">
        <f>IFERROR(GETPIVOTDATA("Tot. Bottles",'- Ordine Aggregato -'!$A$1,"sku anker",A131),"")</f>
        <v/>
      </c>
      <c r="N131" s="18" t="s">
        <v>42</v>
      </c>
      <c r="O131" s="19" t="str">
        <f t="shared" si="1"/>
        <v>Order online</v>
      </c>
      <c r="P131" s="97" t="s">
        <v>225</v>
      </c>
      <c r="Q131" s="13" t="s">
        <v>438</v>
      </c>
      <c r="R131" t="s">
        <v>439</v>
      </c>
      <c r="S131" s="20">
        <v>0</v>
      </c>
      <c r="T131" s="21" t="s">
        <v>38</v>
      </c>
    </row>
    <row r="132" spans="1:20" x14ac:dyDescent="0.35">
      <c r="A132" s="13" t="s">
        <v>14912</v>
      </c>
      <c r="B132" s="13"/>
      <c r="C132" s="13"/>
      <c r="D132" s="13" t="s">
        <v>436</v>
      </c>
      <c r="E132" s="13">
        <v>3</v>
      </c>
      <c r="F132" s="14">
        <v>1.5</v>
      </c>
      <c r="G132" s="13" t="s">
        <v>46</v>
      </c>
      <c r="H132" s="14">
        <v>13</v>
      </c>
      <c r="I132" s="15" t="s">
        <v>32</v>
      </c>
      <c r="J132" s="16">
        <v>71.849999999999994</v>
      </c>
      <c r="K132" s="16">
        <v>23.95</v>
      </c>
      <c r="L132" s="17" t="s">
        <v>437</v>
      </c>
      <c r="M132" s="163" t="str">
        <f>IFERROR(GETPIVOTDATA("Tot. Bottles",'- Ordine Aggregato -'!$A$1,"sku anker",A132),"")</f>
        <v/>
      </c>
      <c r="N132" s="18" t="s">
        <v>42</v>
      </c>
      <c r="O132" s="19" t="str">
        <f t="shared" si="1"/>
        <v>Order online</v>
      </c>
      <c r="P132" s="97" t="s">
        <v>225</v>
      </c>
      <c r="Q132" s="13" t="s">
        <v>14913</v>
      </c>
      <c r="R132" t="s">
        <v>14914</v>
      </c>
      <c r="S132" s="20">
        <v>0</v>
      </c>
      <c r="T132" s="21" t="s">
        <v>38</v>
      </c>
    </row>
    <row r="133" spans="1:20" x14ac:dyDescent="0.35">
      <c r="A133" s="13" t="s">
        <v>440</v>
      </c>
      <c r="B133" s="13"/>
      <c r="C133" s="13"/>
      <c r="D133" s="13" t="s">
        <v>441</v>
      </c>
      <c r="E133" s="13">
        <v>6</v>
      </c>
      <c r="F133" s="14">
        <v>0.5</v>
      </c>
      <c r="G133" s="13" t="s">
        <v>46</v>
      </c>
      <c r="H133" s="14">
        <v>50</v>
      </c>
      <c r="I133" s="15" t="s">
        <v>32</v>
      </c>
      <c r="J133" s="16">
        <v>447</v>
      </c>
      <c r="K133" s="16">
        <v>74.5</v>
      </c>
      <c r="L133" s="17" t="s">
        <v>145</v>
      </c>
      <c r="M133" s="163" t="str">
        <f>IFERROR(GETPIVOTDATA("Tot. Bottles",'- Ordine Aggregato -'!$A$1,"sku anker",A133),"")</f>
        <v/>
      </c>
      <c r="N133" s="18" t="s">
        <v>67</v>
      </c>
      <c r="O133" s="19" t="str">
        <f t="shared" si="1"/>
        <v>Order online</v>
      </c>
      <c r="P133" s="97" t="s">
        <v>442</v>
      </c>
      <c r="Q133" s="13" t="s">
        <v>443</v>
      </c>
      <c r="R133" t="s">
        <v>42</v>
      </c>
      <c r="S133" s="20">
        <v>74.5</v>
      </c>
      <c r="T133" s="21" t="s">
        <v>38</v>
      </c>
    </row>
    <row r="134" spans="1:20" x14ac:dyDescent="0.35">
      <c r="A134" s="13" t="s">
        <v>444</v>
      </c>
      <c r="B134" s="13"/>
      <c r="C134" s="13"/>
      <c r="D134" s="13" t="s">
        <v>445</v>
      </c>
      <c r="E134" s="13">
        <v>6</v>
      </c>
      <c r="F134" s="14">
        <v>0.5</v>
      </c>
      <c r="G134" s="13" t="s">
        <v>14872</v>
      </c>
      <c r="H134" s="14">
        <v>50</v>
      </c>
      <c r="I134" s="15" t="s">
        <v>32</v>
      </c>
      <c r="J134" s="16">
        <v>390</v>
      </c>
      <c r="K134" s="16">
        <v>65</v>
      </c>
      <c r="L134" s="17" t="s">
        <v>145</v>
      </c>
      <c r="M134" s="163" t="str">
        <f>IFERROR(GETPIVOTDATA("Tot. Bottles",'- Ordine Aggregato -'!$A$1,"sku anker",A134),"")</f>
        <v/>
      </c>
      <c r="N134" s="18" t="s">
        <v>67</v>
      </c>
      <c r="O134" s="19" t="str">
        <f t="shared" si="1"/>
        <v>Order online</v>
      </c>
      <c r="P134" s="97" t="s">
        <v>442</v>
      </c>
      <c r="Q134" s="13" t="s">
        <v>42</v>
      </c>
      <c r="R134" t="s">
        <v>42</v>
      </c>
      <c r="S134" s="20">
        <v>65</v>
      </c>
      <c r="T134" s="21" t="s">
        <v>38</v>
      </c>
    </row>
    <row r="135" spans="1:20" x14ac:dyDescent="0.35">
      <c r="A135" s="96" t="s">
        <v>446</v>
      </c>
      <c r="B135" s="96"/>
      <c r="C135" s="96"/>
      <c r="D135" s="13" t="s">
        <v>447</v>
      </c>
      <c r="E135" s="13">
        <v>6</v>
      </c>
      <c r="F135" s="14">
        <v>0.7</v>
      </c>
      <c r="G135" s="13" t="s">
        <v>14872</v>
      </c>
      <c r="H135" s="14">
        <v>40</v>
      </c>
      <c r="I135" s="15" t="s">
        <v>32</v>
      </c>
      <c r="J135" s="16">
        <v>99</v>
      </c>
      <c r="K135" s="16">
        <v>16.5</v>
      </c>
      <c r="L135" s="17" t="s">
        <v>448</v>
      </c>
      <c r="M135" s="163" t="str">
        <f>IFERROR(GETPIVOTDATA("Tot. Bottles",'- Ordine Aggregato -'!$A$1,"sku anker",A135),"")</f>
        <v/>
      </c>
      <c r="N135" s="18" t="s">
        <v>42</v>
      </c>
      <c r="O135" s="19" t="str">
        <f t="shared" si="1"/>
        <v>Order online</v>
      </c>
      <c r="P135" s="97" t="s">
        <v>442</v>
      </c>
      <c r="Q135" s="13" t="s">
        <v>449</v>
      </c>
      <c r="R135" t="s">
        <v>450</v>
      </c>
      <c r="S135" s="20">
        <v>0</v>
      </c>
      <c r="T135" s="21" t="s">
        <v>38</v>
      </c>
    </row>
    <row r="136" spans="1:20" x14ac:dyDescent="0.35">
      <c r="A136" s="96" t="s">
        <v>451</v>
      </c>
      <c r="D136" s="13" t="s">
        <v>452</v>
      </c>
      <c r="E136" s="13">
        <v>6</v>
      </c>
      <c r="F136" s="14">
        <v>0.5</v>
      </c>
      <c r="G136" s="13" t="s">
        <v>14872</v>
      </c>
      <c r="H136" s="14">
        <v>46</v>
      </c>
      <c r="I136" s="15" t="s">
        <v>32</v>
      </c>
      <c r="J136" s="16">
        <v>243</v>
      </c>
      <c r="K136" s="16">
        <v>40.5</v>
      </c>
      <c r="L136" s="17" t="s">
        <v>145</v>
      </c>
      <c r="M136" s="163" t="str">
        <f>IFERROR(GETPIVOTDATA("Tot. Bottles",'- Ordine Aggregato -'!$A$1,"sku anker",A136),"")</f>
        <v/>
      </c>
      <c r="N136" s="18" t="s">
        <v>42</v>
      </c>
      <c r="O136" s="19" t="str">
        <f t="shared" si="1"/>
        <v>Order online</v>
      </c>
      <c r="P136" s="97" t="s">
        <v>442</v>
      </c>
      <c r="Q136" s="13" t="s">
        <v>453</v>
      </c>
      <c r="R136" t="s">
        <v>454</v>
      </c>
      <c r="S136" s="20">
        <v>0</v>
      </c>
      <c r="T136" s="21" t="s">
        <v>38</v>
      </c>
    </row>
    <row r="137" spans="1:20" x14ac:dyDescent="0.35">
      <c r="A137" s="96" t="s">
        <v>455</v>
      </c>
      <c r="D137" s="13" t="s">
        <v>456</v>
      </c>
      <c r="E137" s="13">
        <v>6</v>
      </c>
      <c r="F137" s="14">
        <v>0.5</v>
      </c>
      <c r="G137" s="13" t="s">
        <v>14872</v>
      </c>
      <c r="H137" s="14">
        <v>40</v>
      </c>
      <c r="I137" s="15" t="s">
        <v>32</v>
      </c>
      <c r="J137" s="16">
        <v>101.69999999999999</v>
      </c>
      <c r="K137" s="16">
        <v>16.95</v>
      </c>
      <c r="L137" s="17" t="s">
        <v>448</v>
      </c>
      <c r="M137" s="163" t="str">
        <f>IFERROR(GETPIVOTDATA("Tot. Bottles",'- Ordine Aggregato -'!$A$1,"sku anker",A137),"")</f>
        <v/>
      </c>
      <c r="N137" s="18" t="s">
        <v>42</v>
      </c>
      <c r="O137" s="19" t="str">
        <f t="shared" si="1"/>
        <v>Order online</v>
      </c>
      <c r="P137" s="97" t="s">
        <v>442</v>
      </c>
      <c r="Q137" s="13" t="s">
        <v>457</v>
      </c>
      <c r="R137" t="s">
        <v>458</v>
      </c>
      <c r="S137" s="20">
        <v>0</v>
      </c>
      <c r="T137" s="21" t="s">
        <v>38</v>
      </c>
    </row>
    <row r="138" spans="1:20" x14ac:dyDescent="0.35">
      <c r="A138" s="96" t="s">
        <v>14451</v>
      </c>
      <c r="B138" s="96"/>
      <c r="C138" s="96"/>
      <c r="D138" s="13" t="s">
        <v>14452</v>
      </c>
      <c r="E138" s="13">
        <v>6</v>
      </c>
      <c r="F138" s="14">
        <v>0.5</v>
      </c>
      <c r="G138" s="13" t="s">
        <v>46</v>
      </c>
      <c r="H138" s="14">
        <v>40</v>
      </c>
      <c r="I138" s="15" t="s">
        <v>32</v>
      </c>
      <c r="J138" s="16">
        <v>145.5</v>
      </c>
      <c r="K138" s="16">
        <v>24.25</v>
      </c>
      <c r="L138" s="17" t="s">
        <v>448</v>
      </c>
      <c r="M138" s="163" t="str">
        <f>IFERROR(GETPIVOTDATA("Tot. Bottles",'- Ordine Aggregato -'!$A$1,"sku anker",A138),"")</f>
        <v/>
      </c>
      <c r="N138" s="18" t="s">
        <v>28</v>
      </c>
      <c r="O138" s="19" t="str">
        <f t="shared" si="1"/>
        <v>Order online</v>
      </c>
      <c r="P138" s="97" t="s">
        <v>442</v>
      </c>
      <c r="Q138" s="13" t="s">
        <v>14915</v>
      </c>
      <c r="R138" t="s">
        <v>14916</v>
      </c>
      <c r="S138" s="20">
        <v>0</v>
      </c>
      <c r="T138" s="21" t="s">
        <v>3755</v>
      </c>
    </row>
    <row r="139" spans="1:20" x14ac:dyDescent="0.35">
      <c r="A139" s="96" t="s">
        <v>459</v>
      </c>
      <c r="B139" s="96"/>
      <c r="C139" s="96"/>
      <c r="D139" s="13" t="s">
        <v>460</v>
      </c>
      <c r="E139" s="13">
        <v>6</v>
      </c>
      <c r="F139" s="14">
        <v>0.5</v>
      </c>
      <c r="G139" s="13" t="s">
        <v>14871</v>
      </c>
      <c r="H139" s="14">
        <v>40</v>
      </c>
      <c r="I139" s="15" t="s">
        <v>32</v>
      </c>
      <c r="J139" s="16">
        <v>56.699999999999996</v>
      </c>
      <c r="K139" s="16">
        <v>9.4499999999999993</v>
      </c>
      <c r="L139" s="17" t="s">
        <v>448</v>
      </c>
      <c r="M139" s="163" t="str">
        <f>IFERROR(GETPIVOTDATA("Tot. Bottles",'- Ordine Aggregato -'!$A$1,"sku anker",A139),"")</f>
        <v/>
      </c>
      <c r="N139" s="18" t="s">
        <v>34</v>
      </c>
      <c r="O139" s="19" t="str">
        <f t="shared" si="1"/>
        <v>Order online</v>
      </c>
      <c r="P139" s="97" t="s">
        <v>442</v>
      </c>
      <c r="Q139" s="13" t="s">
        <v>461</v>
      </c>
      <c r="R139" t="s">
        <v>462</v>
      </c>
      <c r="S139" s="20">
        <v>0</v>
      </c>
      <c r="T139" s="21" t="s">
        <v>38</v>
      </c>
    </row>
    <row r="140" spans="1:20" x14ac:dyDescent="0.35">
      <c r="A140" s="96" t="s">
        <v>14917</v>
      </c>
      <c r="D140" s="13" t="s">
        <v>14918</v>
      </c>
      <c r="E140" s="13">
        <v>6</v>
      </c>
      <c r="F140" s="14">
        <v>0.5</v>
      </c>
      <c r="G140" s="13" t="s">
        <v>14872</v>
      </c>
      <c r="H140" s="14">
        <v>40</v>
      </c>
      <c r="I140" s="15" t="s">
        <v>32</v>
      </c>
      <c r="J140" s="16">
        <v>88.5</v>
      </c>
      <c r="K140" s="16">
        <v>14.75</v>
      </c>
      <c r="L140" s="17" t="s">
        <v>448</v>
      </c>
      <c r="M140" s="163" t="str">
        <f>IFERROR(GETPIVOTDATA("Tot. Bottles",'- Ordine Aggregato -'!$A$1,"sku anker",A140),"")</f>
        <v/>
      </c>
      <c r="N140" s="18" t="s">
        <v>34</v>
      </c>
      <c r="O140" s="19" t="str">
        <f t="shared" si="1"/>
        <v>Order online</v>
      </c>
      <c r="P140" s="97" t="s">
        <v>442</v>
      </c>
      <c r="Q140" s="13" t="s">
        <v>466</v>
      </c>
      <c r="R140" t="s">
        <v>14919</v>
      </c>
      <c r="S140" s="20">
        <v>0</v>
      </c>
      <c r="T140" s="21" t="s">
        <v>38</v>
      </c>
    </row>
    <row r="141" spans="1:20" x14ac:dyDescent="0.35">
      <c r="A141" s="13" t="s">
        <v>464</v>
      </c>
      <c r="B141" s="13"/>
      <c r="C141" s="13"/>
      <c r="D141" s="13" t="s">
        <v>465</v>
      </c>
      <c r="E141" s="13">
        <v>6</v>
      </c>
      <c r="F141" s="14">
        <v>0.5</v>
      </c>
      <c r="G141" s="13" t="s">
        <v>31</v>
      </c>
      <c r="H141" s="14">
        <v>40</v>
      </c>
      <c r="I141" s="15" t="s">
        <v>32</v>
      </c>
      <c r="J141" s="16">
        <v>89.1</v>
      </c>
      <c r="K141" s="16">
        <v>14.85</v>
      </c>
      <c r="L141" s="17" t="s">
        <v>448</v>
      </c>
      <c r="M141" s="163" t="str">
        <f>IFERROR(GETPIVOTDATA("Tot. Bottles",'- Ordine Aggregato -'!$A$1,"sku anker",A141),"")</f>
        <v/>
      </c>
      <c r="N141" s="18" t="s">
        <v>42</v>
      </c>
      <c r="O141" s="19" t="str">
        <f t="shared" ref="O141:O204" si="2">HYPERLINK("https://www.ankeramsterdamspirits.nl/en/products/"&amp;A141,"Order online")</f>
        <v>Order online</v>
      </c>
      <c r="P141" s="97" t="s">
        <v>442</v>
      </c>
      <c r="Q141" s="13" t="s">
        <v>466</v>
      </c>
      <c r="R141" t="s">
        <v>467</v>
      </c>
      <c r="S141" s="20">
        <v>0</v>
      </c>
      <c r="T141" s="21" t="s">
        <v>38</v>
      </c>
    </row>
    <row r="142" spans="1:20" x14ac:dyDescent="0.35">
      <c r="A142" s="13" t="s">
        <v>468</v>
      </c>
      <c r="B142" s="13"/>
      <c r="C142" s="13"/>
      <c r="D142" s="13" t="s">
        <v>469</v>
      </c>
      <c r="E142" s="13">
        <v>6</v>
      </c>
      <c r="F142" s="14">
        <v>0.7</v>
      </c>
      <c r="G142" s="13" t="s">
        <v>46</v>
      </c>
      <c r="H142" s="14">
        <v>40</v>
      </c>
      <c r="I142" s="15" t="s">
        <v>32</v>
      </c>
      <c r="J142" s="16">
        <v>81</v>
      </c>
      <c r="K142" s="16">
        <v>13.5</v>
      </c>
      <c r="L142" s="17" t="s">
        <v>368</v>
      </c>
      <c r="M142" s="163" t="str">
        <f>IFERROR(GETPIVOTDATA("Tot. Bottles",'- Ordine Aggregato -'!$A$1,"sku anker",A142),"")</f>
        <v/>
      </c>
      <c r="N142" s="18" t="s">
        <v>34</v>
      </c>
      <c r="O142" s="19" t="str">
        <f t="shared" si="2"/>
        <v>Order online</v>
      </c>
      <c r="P142" s="97" t="s">
        <v>35</v>
      </c>
      <c r="Q142" s="13" t="s">
        <v>470</v>
      </c>
      <c r="R142" t="s">
        <v>471</v>
      </c>
      <c r="S142" s="20">
        <v>0</v>
      </c>
      <c r="T142" s="21" t="s">
        <v>38</v>
      </c>
    </row>
    <row r="143" spans="1:20" x14ac:dyDescent="0.35">
      <c r="A143" s="96" t="s">
        <v>472</v>
      </c>
      <c r="D143" s="13" t="s">
        <v>473</v>
      </c>
      <c r="E143" s="13">
        <v>6</v>
      </c>
      <c r="F143" s="14">
        <v>0.7</v>
      </c>
      <c r="G143" s="13" t="s">
        <v>14872</v>
      </c>
      <c r="H143" s="14">
        <v>42</v>
      </c>
      <c r="I143" s="15" t="s">
        <v>32</v>
      </c>
      <c r="J143" s="16">
        <v>76.5</v>
      </c>
      <c r="K143" s="16">
        <v>12.75</v>
      </c>
      <c r="L143" s="17" t="s">
        <v>368</v>
      </c>
      <c r="M143" s="163" t="str">
        <f>IFERROR(GETPIVOTDATA("Tot. Bottles",'- Ordine Aggregato -'!$A$1,"sku anker",A143),"")</f>
        <v/>
      </c>
      <c r="N143" s="18" t="s">
        <v>42</v>
      </c>
      <c r="O143" s="19" t="str">
        <f t="shared" si="2"/>
        <v>Order online</v>
      </c>
      <c r="P143" s="97" t="s">
        <v>35</v>
      </c>
      <c r="Q143" s="13" t="s">
        <v>474</v>
      </c>
      <c r="R143" t="s">
        <v>475</v>
      </c>
      <c r="S143" s="20">
        <v>0</v>
      </c>
      <c r="T143" s="21" t="s">
        <v>38</v>
      </c>
    </row>
    <row r="144" spans="1:20" x14ac:dyDescent="0.35">
      <c r="A144" s="96" t="s">
        <v>476</v>
      </c>
      <c r="B144" s="96"/>
      <c r="C144" s="96"/>
      <c r="D144" s="13" t="s">
        <v>477</v>
      </c>
      <c r="E144" s="13">
        <v>6</v>
      </c>
      <c r="F144" s="14">
        <v>0.7</v>
      </c>
      <c r="G144" s="13" t="s">
        <v>46</v>
      </c>
      <c r="H144" s="14">
        <v>42</v>
      </c>
      <c r="I144" s="15" t="s">
        <v>32</v>
      </c>
      <c r="J144" s="16">
        <v>84</v>
      </c>
      <c r="K144" s="16">
        <v>14</v>
      </c>
      <c r="L144" s="17" t="s">
        <v>478</v>
      </c>
      <c r="M144" s="163" t="str">
        <f>IFERROR(GETPIVOTDATA("Tot. Bottles",'- Ordine Aggregato -'!$A$1,"sku anker",A144),"")</f>
        <v/>
      </c>
      <c r="N144" s="18" t="s">
        <v>42</v>
      </c>
      <c r="O144" s="19" t="str">
        <f t="shared" si="2"/>
        <v>Order online</v>
      </c>
      <c r="P144" s="97" t="s">
        <v>35</v>
      </c>
      <c r="Q144" s="13" t="s">
        <v>474</v>
      </c>
      <c r="R144" t="s">
        <v>479</v>
      </c>
      <c r="S144" s="20">
        <v>0</v>
      </c>
      <c r="T144" s="21" t="s">
        <v>38</v>
      </c>
    </row>
    <row r="145" spans="1:20" x14ac:dyDescent="0.35">
      <c r="A145" s="96" t="s">
        <v>480</v>
      </c>
      <c r="B145" s="96"/>
      <c r="C145" s="96"/>
      <c r="D145" s="13" t="s">
        <v>481</v>
      </c>
      <c r="E145" s="13">
        <v>6</v>
      </c>
      <c r="F145" s="14">
        <v>0.7</v>
      </c>
      <c r="G145" s="13" t="s">
        <v>14872</v>
      </c>
      <c r="H145" s="14">
        <v>40</v>
      </c>
      <c r="I145" s="15" t="s">
        <v>32</v>
      </c>
      <c r="J145" s="16">
        <v>82.5</v>
      </c>
      <c r="K145" s="16">
        <v>13.75</v>
      </c>
      <c r="L145" s="17" t="s">
        <v>368</v>
      </c>
      <c r="M145" s="163" t="str">
        <f>IFERROR(GETPIVOTDATA("Tot. Bottles",'- Ordine Aggregato -'!$A$1,"sku anker",A145),"")</f>
        <v/>
      </c>
      <c r="N145" s="18" t="s">
        <v>42</v>
      </c>
      <c r="O145" s="19" t="str">
        <f t="shared" si="2"/>
        <v>Order online</v>
      </c>
      <c r="P145" s="97" t="s">
        <v>35</v>
      </c>
      <c r="Q145" s="13" t="s">
        <v>482</v>
      </c>
      <c r="R145" t="s">
        <v>483</v>
      </c>
      <c r="S145" s="20">
        <v>0</v>
      </c>
      <c r="T145" s="21" t="s">
        <v>38</v>
      </c>
    </row>
    <row r="146" spans="1:20" x14ac:dyDescent="0.35">
      <c r="A146" s="13" t="s">
        <v>484</v>
      </c>
      <c r="B146" s="13"/>
      <c r="C146" s="13"/>
      <c r="D146" s="13" t="s">
        <v>485</v>
      </c>
      <c r="E146" s="13">
        <v>6</v>
      </c>
      <c r="F146" s="14">
        <v>0.7</v>
      </c>
      <c r="G146" s="13" t="s">
        <v>14871</v>
      </c>
      <c r="H146" s="14">
        <v>20</v>
      </c>
      <c r="I146" s="15" t="s">
        <v>32</v>
      </c>
      <c r="J146" s="16">
        <v>53.94</v>
      </c>
      <c r="K146" s="16">
        <v>8.99</v>
      </c>
      <c r="L146" s="17" t="s">
        <v>66</v>
      </c>
      <c r="M146" s="163" t="str">
        <f>IFERROR(GETPIVOTDATA("Tot. Bottles",'- Ordine Aggregato -'!$A$1,"sku anker",A146),"")</f>
        <v/>
      </c>
      <c r="N146" s="18" t="s">
        <v>42</v>
      </c>
      <c r="O146" s="19" t="str">
        <f t="shared" si="2"/>
        <v>Order online</v>
      </c>
      <c r="P146" s="97" t="s">
        <v>225</v>
      </c>
      <c r="Q146" s="13" t="s">
        <v>486</v>
      </c>
      <c r="R146" t="s">
        <v>487</v>
      </c>
      <c r="S146" s="20">
        <v>0</v>
      </c>
      <c r="T146" s="21" t="s">
        <v>38</v>
      </c>
    </row>
    <row r="147" spans="1:20" x14ac:dyDescent="0.35">
      <c r="A147" s="96" t="s">
        <v>488</v>
      </c>
      <c r="B147" s="96"/>
      <c r="C147" s="96"/>
      <c r="D147" s="13" t="s">
        <v>489</v>
      </c>
      <c r="E147" s="13">
        <v>6</v>
      </c>
      <c r="F147" s="14">
        <v>0.7</v>
      </c>
      <c r="G147" s="13" t="s">
        <v>14872</v>
      </c>
      <c r="H147" s="14">
        <v>16</v>
      </c>
      <c r="I147" s="15" t="s">
        <v>32</v>
      </c>
      <c r="J147" s="16">
        <v>55.5</v>
      </c>
      <c r="K147" s="16">
        <v>9.25</v>
      </c>
      <c r="L147" s="17" t="s">
        <v>66</v>
      </c>
      <c r="M147" s="163" t="str">
        <f>IFERROR(GETPIVOTDATA("Tot. Bottles",'- Ordine Aggregato -'!$A$1,"sku anker",A147),"")</f>
        <v/>
      </c>
      <c r="N147" s="18" t="s">
        <v>34</v>
      </c>
      <c r="O147" s="19" t="str">
        <f t="shared" si="2"/>
        <v>Order online</v>
      </c>
      <c r="P147" s="97" t="s">
        <v>225</v>
      </c>
      <c r="Q147" s="13" t="s">
        <v>490</v>
      </c>
      <c r="R147" t="s">
        <v>491</v>
      </c>
      <c r="S147" s="20">
        <v>0</v>
      </c>
      <c r="T147" s="21" t="s">
        <v>38</v>
      </c>
    </row>
    <row r="148" spans="1:20" x14ac:dyDescent="0.35">
      <c r="A148" s="13" t="s">
        <v>492</v>
      </c>
      <c r="B148" s="13"/>
      <c r="C148" s="13"/>
      <c r="D148" s="13" t="s">
        <v>493</v>
      </c>
      <c r="E148" s="13">
        <v>6</v>
      </c>
      <c r="F148" s="14">
        <v>0.7</v>
      </c>
      <c r="G148" s="13" t="s">
        <v>14871</v>
      </c>
      <c r="H148" s="14">
        <v>16</v>
      </c>
      <c r="I148" s="15" t="s">
        <v>32</v>
      </c>
      <c r="J148" s="16">
        <v>53.699999999999996</v>
      </c>
      <c r="K148" s="16">
        <v>8.9499999999999993</v>
      </c>
      <c r="L148" s="17" t="s">
        <v>66</v>
      </c>
      <c r="M148" s="163" t="str">
        <f>IFERROR(GETPIVOTDATA("Tot. Bottles",'- Ordine Aggregato -'!$A$1,"sku anker",A148),"")</f>
        <v/>
      </c>
      <c r="N148" s="18" t="s">
        <v>42</v>
      </c>
      <c r="O148" s="19" t="str">
        <f t="shared" si="2"/>
        <v>Order online</v>
      </c>
      <c r="P148" s="97" t="s">
        <v>225</v>
      </c>
      <c r="Q148" s="13" t="s">
        <v>494</v>
      </c>
      <c r="R148" t="s">
        <v>495</v>
      </c>
      <c r="S148" s="20">
        <v>0</v>
      </c>
      <c r="T148" s="21" t="s">
        <v>38</v>
      </c>
    </row>
    <row r="149" spans="1:20" x14ac:dyDescent="0.35">
      <c r="A149" s="13" t="s">
        <v>496</v>
      </c>
      <c r="B149" s="13"/>
      <c r="C149" s="13"/>
      <c r="D149" s="13" t="s">
        <v>497</v>
      </c>
      <c r="E149" s="13">
        <v>6</v>
      </c>
      <c r="F149" s="14">
        <v>0.7</v>
      </c>
      <c r="G149" s="13" t="s">
        <v>14872</v>
      </c>
      <c r="H149" s="14">
        <v>40</v>
      </c>
      <c r="I149" s="15" t="s">
        <v>32</v>
      </c>
      <c r="J149" s="16">
        <v>133.5</v>
      </c>
      <c r="K149" s="16">
        <v>22.25</v>
      </c>
      <c r="L149" s="17" t="s">
        <v>368</v>
      </c>
      <c r="M149" s="163" t="str">
        <f>IFERROR(GETPIVOTDATA("Tot. Bottles",'- Ordine Aggregato -'!$A$1,"sku anker",A149),"")</f>
        <v/>
      </c>
      <c r="N149" s="18" t="s">
        <v>42</v>
      </c>
      <c r="O149" s="19" t="str">
        <f t="shared" si="2"/>
        <v>Order online</v>
      </c>
      <c r="P149" s="97" t="s">
        <v>35</v>
      </c>
      <c r="Q149" s="13" t="s">
        <v>498</v>
      </c>
      <c r="R149" t="s">
        <v>499</v>
      </c>
      <c r="S149" s="20">
        <v>0</v>
      </c>
      <c r="T149" s="21" t="s">
        <v>38</v>
      </c>
    </row>
    <row r="150" spans="1:20" x14ac:dyDescent="0.35">
      <c r="A150" s="96" t="s">
        <v>500</v>
      </c>
      <c r="D150" s="13" t="s">
        <v>501</v>
      </c>
      <c r="E150" s="13">
        <v>6</v>
      </c>
      <c r="F150" s="14">
        <v>0.5</v>
      </c>
      <c r="G150" s="13" t="s">
        <v>31</v>
      </c>
      <c r="H150" s="14">
        <v>38</v>
      </c>
      <c r="I150" s="15" t="s">
        <v>32</v>
      </c>
      <c r="J150" s="16">
        <v>24</v>
      </c>
      <c r="K150" s="16">
        <v>4</v>
      </c>
      <c r="L150" s="17" t="s">
        <v>502</v>
      </c>
      <c r="M150" s="163" t="str">
        <f>IFERROR(GETPIVOTDATA("Tot. Bottles",'- Ordine Aggregato -'!$A$1,"sku anker",A150),"")</f>
        <v/>
      </c>
      <c r="N150" s="18" t="s">
        <v>34</v>
      </c>
      <c r="O150" s="19" t="str">
        <f t="shared" si="2"/>
        <v>Order online</v>
      </c>
      <c r="P150" s="97" t="s">
        <v>503</v>
      </c>
      <c r="Q150" s="13" t="s">
        <v>504</v>
      </c>
      <c r="R150" t="s">
        <v>505</v>
      </c>
      <c r="S150" s="20">
        <v>0</v>
      </c>
      <c r="T150" s="21" t="s">
        <v>38</v>
      </c>
    </row>
    <row r="151" spans="1:20" x14ac:dyDescent="0.35">
      <c r="A151" s="96" t="s">
        <v>506</v>
      </c>
      <c r="B151" s="96"/>
      <c r="C151" s="96"/>
      <c r="D151" s="13" t="s">
        <v>507</v>
      </c>
      <c r="E151" s="13">
        <v>6</v>
      </c>
      <c r="F151" s="14">
        <v>0.7</v>
      </c>
      <c r="G151" s="13" t="s">
        <v>31</v>
      </c>
      <c r="H151" s="14">
        <v>40</v>
      </c>
      <c r="I151" s="15" t="s">
        <v>32</v>
      </c>
      <c r="J151" s="16">
        <v>48.599999999999994</v>
      </c>
      <c r="K151" s="16">
        <v>8.1</v>
      </c>
      <c r="L151" s="17" t="s">
        <v>508</v>
      </c>
      <c r="M151" s="163" t="str">
        <f>IFERROR(GETPIVOTDATA("Tot. Bottles",'- Ordine Aggregato -'!$A$1,"sku anker",A151),"")</f>
        <v/>
      </c>
      <c r="N151" s="18" t="s">
        <v>34</v>
      </c>
      <c r="O151" s="19" t="str">
        <f t="shared" si="2"/>
        <v>Order online</v>
      </c>
      <c r="P151" s="97" t="s">
        <v>509</v>
      </c>
      <c r="Q151" s="13" t="s">
        <v>510</v>
      </c>
      <c r="R151" t="s">
        <v>511</v>
      </c>
      <c r="S151" s="20">
        <v>0</v>
      </c>
      <c r="T151" s="21" t="s">
        <v>38</v>
      </c>
    </row>
    <row r="152" spans="1:20" x14ac:dyDescent="0.35">
      <c r="A152" s="96" t="s">
        <v>512</v>
      </c>
      <c r="D152" s="13" t="s">
        <v>513</v>
      </c>
      <c r="E152" s="13">
        <v>6</v>
      </c>
      <c r="F152" s="14">
        <v>0.5</v>
      </c>
      <c r="G152" s="13" t="s">
        <v>14872</v>
      </c>
      <c r="H152" s="14">
        <v>25</v>
      </c>
      <c r="I152" s="15" t="s">
        <v>32</v>
      </c>
      <c r="J152" s="16">
        <v>67.5</v>
      </c>
      <c r="K152" s="16">
        <v>11.25</v>
      </c>
      <c r="L152" s="17" t="s">
        <v>399</v>
      </c>
      <c r="M152" s="163" t="str">
        <f>IFERROR(GETPIVOTDATA("Tot. Bottles",'- Ordine Aggregato -'!$A$1,"sku anker",A152),"")</f>
        <v/>
      </c>
      <c r="N152" s="18" t="s">
        <v>42</v>
      </c>
      <c r="O152" s="19" t="str">
        <f t="shared" si="2"/>
        <v>Order online</v>
      </c>
      <c r="P152" s="97" t="s">
        <v>514</v>
      </c>
      <c r="Q152" s="13" t="s">
        <v>515</v>
      </c>
      <c r="R152" t="s">
        <v>516</v>
      </c>
      <c r="S152" s="20">
        <v>0</v>
      </c>
      <c r="T152" s="21" t="s">
        <v>38</v>
      </c>
    </row>
    <row r="153" spans="1:20" x14ac:dyDescent="0.35">
      <c r="A153" s="13" t="s">
        <v>517</v>
      </c>
      <c r="B153" s="13"/>
      <c r="C153" s="13"/>
      <c r="D153" s="13" t="s">
        <v>14482</v>
      </c>
      <c r="E153" s="13">
        <v>4</v>
      </c>
      <c r="F153" s="14">
        <v>0.7</v>
      </c>
      <c r="G153" s="13" t="s">
        <v>14872</v>
      </c>
      <c r="H153" s="14">
        <v>40</v>
      </c>
      <c r="I153" s="15" t="s">
        <v>32</v>
      </c>
      <c r="J153" s="16">
        <v>380</v>
      </c>
      <c r="K153" s="16">
        <v>95</v>
      </c>
      <c r="L153" s="17" t="s">
        <v>41</v>
      </c>
      <c r="M153" s="163" t="str">
        <f>IFERROR(GETPIVOTDATA("Tot. Bottles",'- Ordine Aggregato -'!$A$1,"sku anker",A153),"")</f>
        <v/>
      </c>
      <c r="N153" s="18" t="s">
        <v>42</v>
      </c>
      <c r="O153" s="19" t="str">
        <f t="shared" si="2"/>
        <v>Order online</v>
      </c>
      <c r="P153" s="97" t="s">
        <v>43</v>
      </c>
      <c r="Q153" s="13" t="s">
        <v>518</v>
      </c>
      <c r="R153" t="s">
        <v>14920</v>
      </c>
      <c r="S153" s="20">
        <v>0</v>
      </c>
      <c r="T153" s="21" t="s">
        <v>38</v>
      </c>
    </row>
    <row r="154" spans="1:20" x14ac:dyDescent="0.35">
      <c r="A154" s="13" t="s">
        <v>519</v>
      </c>
      <c r="B154" s="13"/>
      <c r="C154" s="13"/>
      <c r="D154" s="13" t="s">
        <v>520</v>
      </c>
      <c r="E154" s="13">
        <v>4</v>
      </c>
      <c r="F154" s="14">
        <v>0.7</v>
      </c>
      <c r="G154" s="13" t="s">
        <v>14872</v>
      </c>
      <c r="H154" s="14">
        <v>40</v>
      </c>
      <c r="I154" s="15" t="s">
        <v>32</v>
      </c>
      <c r="J154" s="16">
        <v>367.8</v>
      </c>
      <c r="K154" s="16">
        <v>91.95</v>
      </c>
      <c r="L154" s="17" t="s">
        <v>41</v>
      </c>
      <c r="M154" s="163" t="str">
        <f>IFERROR(GETPIVOTDATA("Tot. Bottles",'- Ordine Aggregato -'!$A$1,"sku anker",A154),"")</f>
        <v/>
      </c>
      <c r="N154" s="18" t="s">
        <v>42</v>
      </c>
      <c r="O154" s="19" t="str">
        <f t="shared" si="2"/>
        <v>Order online</v>
      </c>
      <c r="P154" s="97" t="s">
        <v>43</v>
      </c>
      <c r="Q154" s="13" t="s">
        <v>521</v>
      </c>
      <c r="R154" t="s">
        <v>522</v>
      </c>
      <c r="S154" s="20">
        <v>0</v>
      </c>
      <c r="T154" s="21" t="s">
        <v>38</v>
      </c>
    </row>
    <row r="155" spans="1:20" x14ac:dyDescent="0.35">
      <c r="A155" s="96" t="s">
        <v>523</v>
      </c>
      <c r="D155" s="13" t="s">
        <v>524</v>
      </c>
      <c r="E155" s="13">
        <v>6</v>
      </c>
      <c r="F155" s="14">
        <v>0.7</v>
      </c>
      <c r="G155" s="13" t="s">
        <v>14872</v>
      </c>
      <c r="H155" s="14">
        <v>40</v>
      </c>
      <c r="I155" s="15" t="s">
        <v>32</v>
      </c>
      <c r="J155" s="16">
        <v>191.7</v>
      </c>
      <c r="K155" s="16">
        <v>31.95</v>
      </c>
      <c r="L155" s="17" t="s">
        <v>41</v>
      </c>
      <c r="M155" s="163" t="str">
        <f>IFERROR(GETPIVOTDATA("Tot. Bottles",'- Ordine Aggregato -'!$A$1,"sku anker",A155),"")</f>
        <v/>
      </c>
      <c r="N155" s="18" t="s">
        <v>42</v>
      </c>
      <c r="O155" s="19" t="str">
        <f t="shared" si="2"/>
        <v>Order online</v>
      </c>
      <c r="P155" s="97" t="s">
        <v>43</v>
      </c>
      <c r="Q155" s="13" t="s">
        <v>525</v>
      </c>
      <c r="R155" t="s">
        <v>526</v>
      </c>
      <c r="S155" s="20">
        <v>0</v>
      </c>
      <c r="T155" s="21" t="s">
        <v>38</v>
      </c>
    </row>
    <row r="156" spans="1:20" x14ac:dyDescent="0.35">
      <c r="A156" s="96" t="s">
        <v>527</v>
      </c>
      <c r="D156" s="13" t="s">
        <v>528</v>
      </c>
      <c r="E156" s="13">
        <v>6</v>
      </c>
      <c r="F156" s="14">
        <v>0.7</v>
      </c>
      <c r="G156" s="13" t="s">
        <v>14872</v>
      </c>
      <c r="H156" s="14">
        <v>40</v>
      </c>
      <c r="I156" s="15" t="s">
        <v>32</v>
      </c>
      <c r="J156" s="16">
        <v>195</v>
      </c>
      <c r="K156" s="16">
        <v>32.5</v>
      </c>
      <c r="L156" s="17" t="s">
        <v>529</v>
      </c>
      <c r="M156" s="163" t="str">
        <f>IFERROR(GETPIVOTDATA("Tot. Bottles",'- Ordine Aggregato -'!$A$1,"sku anker",A156),"")</f>
        <v/>
      </c>
      <c r="N156" s="18" t="s">
        <v>42</v>
      </c>
      <c r="O156" s="19" t="str">
        <f t="shared" si="2"/>
        <v>Order online</v>
      </c>
      <c r="P156" s="97" t="s">
        <v>43</v>
      </c>
      <c r="Q156" s="13" t="s">
        <v>525</v>
      </c>
      <c r="R156" t="s">
        <v>526</v>
      </c>
      <c r="S156" s="20">
        <v>0</v>
      </c>
      <c r="T156" s="21" t="s">
        <v>38</v>
      </c>
    </row>
    <row r="157" spans="1:20" x14ac:dyDescent="0.35">
      <c r="A157" s="96" t="s">
        <v>530</v>
      </c>
      <c r="B157" s="96"/>
      <c r="C157" s="96"/>
      <c r="D157" s="13" t="s">
        <v>531</v>
      </c>
      <c r="E157" s="13">
        <v>6</v>
      </c>
      <c r="F157" s="14">
        <v>0.7</v>
      </c>
      <c r="G157" s="13" t="s">
        <v>14872</v>
      </c>
      <c r="H157" s="14">
        <v>40</v>
      </c>
      <c r="I157" s="15" t="s">
        <v>32</v>
      </c>
      <c r="J157" s="16">
        <v>191.7</v>
      </c>
      <c r="K157" s="16">
        <v>31.95</v>
      </c>
      <c r="L157" s="17" t="s">
        <v>41</v>
      </c>
      <c r="M157" s="163" t="str">
        <f>IFERROR(GETPIVOTDATA("Tot. Bottles",'- Ordine Aggregato -'!$A$1,"sku anker",A157),"")</f>
        <v/>
      </c>
      <c r="N157" s="18" t="s">
        <v>42</v>
      </c>
      <c r="O157" s="19" t="str">
        <f t="shared" si="2"/>
        <v>Order online</v>
      </c>
      <c r="P157" s="97" t="s">
        <v>43</v>
      </c>
      <c r="Q157" s="13" t="s">
        <v>532</v>
      </c>
      <c r="R157" t="s">
        <v>533</v>
      </c>
      <c r="S157" s="20">
        <v>0</v>
      </c>
      <c r="T157" s="21" t="s">
        <v>38</v>
      </c>
    </row>
    <row r="158" spans="1:20" x14ac:dyDescent="0.35">
      <c r="A158" s="96" t="s">
        <v>534</v>
      </c>
      <c r="D158" s="13" t="s">
        <v>535</v>
      </c>
      <c r="E158" s="13">
        <v>6</v>
      </c>
      <c r="F158" s="14">
        <v>0.7</v>
      </c>
      <c r="G158" s="13" t="s">
        <v>14872</v>
      </c>
      <c r="H158" s="14">
        <v>40</v>
      </c>
      <c r="I158" s="15" t="s">
        <v>32</v>
      </c>
      <c r="J158" s="16">
        <v>221.70000000000002</v>
      </c>
      <c r="K158" s="16">
        <v>36.950000000000003</v>
      </c>
      <c r="L158" s="17" t="s">
        <v>41</v>
      </c>
      <c r="M158" s="163" t="str">
        <f>IFERROR(GETPIVOTDATA("Tot. Bottles",'- Ordine Aggregato -'!$A$1,"sku anker",A158),"")</f>
        <v/>
      </c>
      <c r="N158" s="18" t="s">
        <v>42</v>
      </c>
      <c r="O158" s="19" t="str">
        <f t="shared" si="2"/>
        <v>Order online</v>
      </c>
      <c r="P158" s="97" t="s">
        <v>43</v>
      </c>
      <c r="Q158" s="13" t="s">
        <v>536</v>
      </c>
      <c r="R158" t="s">
        <v>537</v>
      </c>
      <c r="S158" s="20">
        <v>0</v>
      </c>
      <c r="T158" s="21" t="s">
        <v>38</v>
      </c>
    </row>
    <row r="159" spans="1:20" x14ac:dyDescent="0.35">
      <c r="A159" s="96" t="s">
        <v>538</v>
      </c>
      <c r="B159" s="96"/>
      <c r="C159" s="96"/>
      <c r="D159" s="13" t="s">
        <v>539</v>
      </c>
      <c r="E159" s="13">
        <v>6</v>
      </c>
      <c r="F159" s="14">
        <v>0.7</v>
      </c>
      <c r="G159" s="13" t="s">
        <v>31</v>
      </c>
      <c r="H159" s="14">
        <v>20</v>
      </c>
      <c r="I159" s="15" t="s">
        <v>32</v>
      </c>
      <c r="J159" s="16">
        <v>28.5</v>
      </c>
      <c r="K159" s="16">
        <v>4.75</v>
      </c>
      <c r="L159" s="17" t="s">
        <v>399</v>
      </c>
      <c r="M159" s="163" t="str">
        <f>IFERROR(GETPIVOTDATA("Tot. Bottles",'- Ordine Aggregato -'!$A$1,"sku anker",A159),"")</f>
        <v/>
      </c>
      <c r="N159" s="18" t="s">
        <v>34</v>
      </c>
      <c r="O159" s="19" t="str">
        <f t="shared" si="2"/>
        <v>Order online</v>
      </c>
      <c r="P159" s="97" t="s">
        <v>364</v>
      </c>
      <c r="Q159" s="13" t="s">
        <v>540</v>
      </c>
      <c r="R159" t="s">
        <v>541</v>
      </c>
      <c r="S159" s="20">
        <v>0</v>
      </c>
      <c r="T159" s="21" t="s">
        <v>38</v>
      </c>
    </row>
    <row r="160" spans="1:20" x14ac:dyDescent="0.35">
      <c r="A160" s="13" t="s">
        <v>542</v>
      </c>
      <c r="B160" s="13"/>
      <c r="C160" s="13"/>
      <c r="D160" s="13" t="s">
        <v>543</v>
      </c>
      <c r="E160" s="13">
        <v>6</v>
      </c>
      <c r="F160" s="14">
        <v>0.7</v>
      </c>
      <c r="G160" s="13" t="s">
        <v>14872</v>
      </c>
      <c r="H160" s="14">
        <v>20</v>
      </c>
      <c r="I160" s="15" t="s">
        <v>32</v>
      </c>
      <c r="J160" s="16">
        <v>28.5</v>
      </c>
      <c r="K160" s="16">
        <v>4.75</v>
      </c>
      <c r="L160" s="17" t="s">
        <v>399</v>
      </c>
      <c r="M160" s="163" t="str">
        <f>IFERROR(GETPIVOTDATA("Tot. Bottles",'- Ordine Aggregato -'!$A$1,"sku anker",A160),"")</f>
        <v/>
      </c>
      <c r="N160" s="18" t="s">
        <v>34</v>
      </c>
      <c r="O160" s="19" t="str">
        <f t="shared" si="2"/>
        <v>Order online</v>
      </c>
      <c r="P160" s="97" t="s">
        <v>364</v>
      </c>
      <c r="Q160" s="13" t="s">
        <v>540</v>
      </c>
      <c r="R160" t="s">
        <v>541</v>
      </c>
      <c r="S160" s="20">
        <v>0</v>
      </c>
      <c r="T160" s="21" t="s">
        <v>38</v>
      </c>
    </row>
    <row r="161" spans="1:20" x14ac:dyDescent="0.35">
      <c r="A161" s="96" t="s">
        <v>544</v>
      </c>
      <c r="B161" s="96"/>
      <c r="C161" s="96"/>
      <c r="D161" s="13" t="s">
        <v>545</v>
      </c>
      <c r="E161" s="13">
        <v>6</v>
      </c>
      <c r="F161" s="14">
        <v>0.7</v>
      </c>
      <c r="G161" s="13" t="s">
        <v>14872</v>
      </c>
      <c r="H161" s="14">
        <v>20</v>
      </c>
      <c r="I161" s="15" t="s">
        <v>32</v>
      </c>
      <c r="J161" s="16">
        <v>31.5</v>
      </c>
      <c r="K161" s="16">
        <v>5.25</v>
      </c>
      <c r="L161" s="17" t="s">
        <v>546</v>
      </c>
      <c r="M161" s="163" t="str">
        <f>IFERROR(GETPIVOTDATA("Tot. Bottles",'- Ordine Aggregato -'!$A$1,"sku anker",A161),"")</f>
        <v/>
      </c>
      <c r="N161" s="18" t="s">
        <v>34</v>
      </c>
      <c r="O161" s="19" t="str">
        <f t="shared" si="2"/>
        <v>Order online</v>
      </c>
      <c r="P161" s="97" t="s">
        <v>364</v>
      </c>
      <c r="Q161" s="13" t="s">
        <v>540</v>
      </c>
      <c r="R161" t="s">
        <v>547</v>
      </c>
      <c r="S161" s="20">
        <v>0</v>
      </c>
      <c r="T161" s="21" t="s">
        <v>38</v>
      </c>
    </row>
    <row r="162" spans="1:20" x14ac:dyDescent="0.35">
      <c r="A162" s="13" t="s">
        <v>549</v>
      </c>
      <c r="B162" s="13"/>
      <c r="C162" s="13"/>
      <c r="D162" s="13" t="s">
        <v>550</v>
      </c>
      <c r="E162" s="13">
        <v>6</v>
      </c>
      <c r="F162" s="14">
        <v>0.7</v>
      </c>
      <c r="G162" s="13" t="s">
        <v>46</v>
      </c>
      <c r="H162" s="14">
        <v>38</v>
      </c>
      <c r="I162" s="15" t="s">
        <v>32</v>
      </c>
      <c r="J162" s="16">
        <v>59.699999999999996</v>
      </c>
      <c r="K162" s="16">
        <v>9.9499999999999993</v>
      </c>
      <c r="L162" s="17" t="s">
        <v>551</v>
      </c>
      <c r="M162" s="163" t="str">
        <f>IFERROR(GETPIVOTDATA("Tot. Bottles",'- Ordine Aggregato -'!$A$1,"sku anker",A162),"")</f>
        <v/>
      </c>
      <c r="N162" s="18" t="s">
        <v>34</v>
      </c>
      <c r="O162" s="19" t="str">
        <f t="shared" si="2"/>
        <v>Order online</v>
      </c>
      <c r="P162" s="97" t="s">
        <v>355</v>
      </c>
      <c r="Q162" s="13" t="s">
        <v>552</v>
      </c>
      <c r="R162" t="s">
        <v>553</v>
      </c>
      <c r="S162" s="20">
        <v>0</v>
      </c>
      <c r="T162" s="21" t="s">
        <v>38</v>
      </c>
    </row>
    <row r="163" spans="1:20" x14ac:dyDescent="0.35">
      <c r="A163" s="96" t="s">
        <v>554</v>
      </c>
      <c r="D163" s="13" t="s">
        <v>555</v>
      </c>
      <c r="E163" s="13">
        <v>6</v>
      </c>
      <c r="F163" s="14">
        <v>0.7</v>
      </c>
      <c r="G163" s="13" t="s">
        <v>31</v>
      </c>
      <c r="H163" s="14">
        <v>28</v>
      </c>
      <c r="I163" s="15" t="s">
        <v>32</v>
      </c>
      <c r="J163" s="16">
        <v>33</v>
      </c>
      <c r="K163" s="16">
        <v>5.5</v>
      </c>
      <c r="L163" s="17" t="s">
        <v>399</v>
      </c>
      <c r="M163" s="163" t="str">
        <f>IFERROR(GETPIVOTDATA("Tot. Bottles",'- Ordine Aggregato -'!$A$1,"sku anker",A163),"")</f>
        <v/>
      </c>
      <c r="N163" s="18" t="s">
        <v>34</v>
      </c>
      <c r="O163" s="19" t="str">
        <f t="shared" si="2"/>
        <v>Order online</v>
      </c>
      <c r="P163" s="97" t="s">
        <v>355</v>
      </c>
      <c r="Q163" s="13" t="s">
        <v>556</v>
      </c>
      <c r="R163" t="s">
        <v>557</v>
      </c>
      <c r="S163" s="20">
        <v>0</v>
      </c>
      <c r="T163" s="21" t="s">
        <v>38</v>
      </c>
    </row>
    <row r="164" spans="1:20" x14ac:dyDescent="0.35">
      <c r="A164" s="13" t="s">
        <v>559</v>
      </c>
      <c r="B164" s="13"/>
      <c r="C164" s="13"/>
      <c r="D164" s="13" t="s">
        <v>560</v>
      </c>
      <c r="E164" s="13">
        <v>6</v>
      </c>
      <c r="F164" s="14">
        <v>0.7</v>
      </c>
      <c r="G164" s="13" t="s">
        <v>31</v>
      </c>
      <c r="H164" s="14">
        <v>23</v>
      </c>
      <c r="I164" s="15" t="s">
        <v>32</v>
      </c>
      <c r="J164" s="16">
        <v>47.099999999999994</v>
      </c>
      <c r="K164" s="16">
        <v>7.85</v>
      </c>
      <c r="L164" s="17" t="s">
        <v>558</v>
      </c>
      <c r="M164" s="163" t="str">
        <f>IFERROR(GETPIVOTDATA("Tot. Bottles",'- Ordine Aggregato -'!$A$1,"sku anker",A164),"")</f>
        <v/>
      </c>
      <c r="N164" s="18" t="s">
        <v>42</v>
      </c>
      <c r="O164" s="19" t="str">
        <f t="shared" si="2"/>
        <v>Order online</v>
      </c>
      <c r="P164" s="97" t="s">
        <v>355</v>
      </c>
      <c r="Q164" s="13" t="s">
        <v>561</v>
      </c>
      <c r="R164" t="s">
        <v>562</v>
      </c>
      <c r="S164" s="20">
        <v>0</v>
      </c>
      <c r="T164" s="21" t="s">
        <v>38</v>
      </c>
    </row>
    <row r="165" spans="1:20" x14ac:dyDescent="0.35">
      <c r="A165" s="96" t="s">
        <v>563</v>
      </c>
      <c r="B165" s="96"/>
      <c r="C165" s="96"/>
      <c r="D165" s="13" t="s">
        <v>564</v>
      </c>
      <c r="E165" s="13">
        <v>96</v>
      </c>
      <c r="F165" s="14">
        <v>0.05</v>
      </c>
      <c r="G165" s="13" t="s">
        <v>46</v>
      </c>
      <c r="H165" s="14">
        <v>17</v>
      </c>
      <c r="I165" s="15" t="s">
        <v>32</v>
      </c>
      <c r="J165" s="16">
        <v>129.60000000000002</v>
      </c>
      <c r="K165" s="16">
        <v>1.35</v>
      </c>
      <c r="L165" s="17" t="s">
        <v>551</v>
      </c>
      <c r="M165" s="163" t="str">
        <f>IFERROR(GETPIVOTDATA("Tot. Bottles",'- Ordine Aggregato -'!$A$1,"sku anker",A165),"")</f>
        <v/>
      </c>
      <c r="N165" s="18" t="s">
        <v>42</v>
      </c>
      <c r="O165" s="19" t="str">
        <f t="shared" si="2"/>
        <v>Order online</v>
      </c>
      <c r="P165" s="97" t="s">
        <v>565</v>
      </c>
      <c r="Q165" s="13" t="s">
        <v>566</v>
      </c>
      <c r="R165" t="s">
        <v>567</v>
      </c>
      <c r="S165" s="20">
        <v>0</v>
      </c>
      <c r="T165" s="21" t="s">
        <v>38</v>
      </c>
    </row>
    <row r="166" spans="1:20" x14ac:dyDescent="0.35">
      <c r="A166" s="96" t="s">
        <v>568</v>
      </c>
      <c r="D166" s="13" t="s">
        <v>564</v>
      </c>
      <c r="E166" s="13">
        <v>6</v>
      </c>
      <c r="F166" s="14">
        <v>0.7</v>
      </c>
      <c r="G166" s="13" t="s">
        <v>14871</v>
      </c>
      <c r="H166" s="14">
        <v>17</v>
      </c>
      <c r="I166" s="15" t="s">
        <v>32</v>
      </c>
      <c r="J166" s="16">
        <v>37.5</v>
      </c>
      <c r="K166" s="16">
        <v>6.25</v>
      </c>
      <c r="L166" s="17" t="s">
        <v>551</v>
      </c>
      <c r="M166" s="163" t="str">
        <f>IFERROR(GETPIVOTDATA("Tot. Bottles",'- Ordine Aggregato -'!$A$1,"sku anker",A166),"")</f>
        <v/>
      </c>
      <c r="N166" s="18" t="s">
        <v>67</v>
      </c>
      <c r="O166" s="19" t="str">
        <f t="shared" si="2"/>
        <v>Order online</v>
      </c>
      <c r="P166" s="97" t="s">
        <v>565</v>
      </c>
      <c r="Q166" s="13" t="s">
        <v>569</v>
      </c>
      <c r="R166" t="s">
        <v>570</v>
      </c>
      <c r="S166" s="20">
        <v>6.25</v>
      </c>
      <c r="T166" s="21" t="s">
        <v>38</v>
      </c>
    </row>
    <row r="167" spans="1:20" x14ac:dyDescent="0.35">
      <c r="A167" s="13" t="s">
        <v>14587</v>
      </c>
      <c r="B167" s="13"/>
      <c r="C167" s="13"/>
      <c r="D167" s="13" t="s">
        <v>564</v>
      </c>
      <c r="E167" s="13">
        <v>6</v>
      </c>
      <c r="F167" s="14">
        <v>1</v>
      </c>
      <c r="G167" s="13" t="s">
        <v>14871</v>
      </c>
      <c r="H167" s="14">
        <v>17</v>
      </c>
      <c r="I167" s="15" t="s">
        <v>32</v>
      </c>
      <c r="J167" s="16">
        <v>46.5</v>
      </c>
      <c r="K167" s="16">
        <v>7.75</v>
      </c>
      <c r="L167" s="17" t="s">
        <v>551</v>
      </c>
      <c r="M167" s="163" t="str">
        <f>IFERROR(GETPIVOTDATA("Tot. Bottles",'- Ordine Aggregato -'!$A$1,"sku anker",A167),"")</f>
        <v/>
      </c>
      <c r="N167" s="18" t="s">
        <v>42</v>
      </c>
      <c r="O167" s="19" t="str">
        <f t="shared" si="2"/>
        <v>Order online</v>
      </c>
      <c r="P167" s="97" t="s">
        <v>565</v>
      </c>
      <c r="Q167" s="13" t="s">
        <v>14921</v>
      </c>
      <c r="R167" t="s">
        <v>573</v>
      </c>
      <c r="S167" s="20">
        <v>0</v>
      </c>
      <c r="T167" s="21" t="s">
        <v>38</v>
      </c>
    </row>
    <row r="168" spans="1:20" x14ac:dyDescent="0.35">
      <c r="A168" s="13" t="s">
        <v>571</v>
      </c>
      <c r="B168" s="13"/>
      <c r="C168" s="13"/>
      <c r="D168" s="13" t="s">
        <v>564</v>
      </c>
      <c r="E168" s="13">
        <v>6</v>
      </c>
      <c r="F168" s="14">
        <v>1</v>
      </c>
      <c r="G168" s="13" t="s">
        <v>46</v>
      </c>
      <c r="H168" s="14">
        <v>17</v>
      </c>
      <c r="I168" s="15" t="s">
        <v>32</v>
      </c>
      <c r="J168" s="16">
        <v>47.7</v>
      </c>
      <c r="K168" s="16">
        <v>7.95</v>
      </c>
      <c r="L168" s="17" t="s">
        <v>551</v>
      </c>
      <c r="M168" s="163" t="str">
        <f>IFERROR(GETPIVOTDATA("Tot. Bottles",'- Ordine Aggregato -'!$A$1,"sku anker",A168),"")</f>
        <v/>
      </c>
      <c r="N168" s="18" t="s">
        <v>42</v>
      </c>
      <c r="O168" s="19" t="str">
        <f t="shared" si="2"/>
        <v>Order online</v>
      </c>
      <c r="P168" s="97" t="s">
        <v>565</v>
      </c>
      <c r="Q168" s="13" t="s">
        <v>572</v>
      </c>
      <c r="R168" t="s">
        <v>573</v>
      </c>
      <c r="S168" s="20">
        <v>0</v>
      </c>
      <c r="T168" s="21" t="s">
        <v>38</v>
      </c>
    </row>
    <row r="169" spans="1:20" x14ac:dyDescent="0.35">
      <c r="A169" s="96" t="s">
        <v>574</v>
      </c>
      <c r="D169" s="13" t="s">
        <v>575</v>
      </c>
      <c r="E169" s="13">
        <v>6</v>
      </c>
      <c r="F169" s="14">
        <v>0.7</v>
      </c>
      <c r="G169" s="13" t="s">
        <v>46</v>
      </c>
      <c r="H169" s="14">
        <v>15.5</v>
      </c>
      <c r="I169" s="15" t="s">
        <v>32</v>
      </c>
      <c r="J169" s="16">
        <v>47.7</v>
      </c>
      <c r="K169" s="16">
        <v>7.95</v>
      </c>
      <c r="L169" s="17" t="s">
        <v>551</v>
      </c>
      <c r="M169" s="163" t="str">
        <f>IFERROR(GETPIVOTDATA("Tot. Bottles",'- Ordine Aggregato -'!$A$1,"sku anker",A169),"")</f>
        <v/>
      </c>
      <c r="N169" s="18" t="s">
        <v>42</v>
      </c>
      <c r="O169" s="19" t="str">
        <f t="shared" si="2"/>
        <v>Order online</v>
      </c>
      <c r="P169" s="97" t="s">
        <v>565</v>
      </c>
      <c r="Q169" s="13" t="s">
        <v>576</v>
      </c>
      <c r="R169" t="s">
        <v>577</v>
      </c>
      <c r="S169" s="20">
        <v>0</v>
      </c>
      <c r="T169" s="21" t="s">
        <v>38</v>
      </c>
    </row>
    <row r="170" spans="1:20" x14ac:dyDescent="0.35">
      <c r="A170" s="96" t="s">
        <v>578</v>
      </c>
      <c r="D170" s="13" t="s">
        <v>579</v>
      </c>
      <c r="E170" s="13">
        <v>6</v>
      </c>
      <c r="F170" s="14">
        <v>0.7</v>
      </c>
      <c r="G170" s="13" t="s">
        <v>46</v>
      </c>
      <c r="H170" s="14">
        <v>42</v>
      </c>
      <c r="I170" s="15" t="s">
        <v>32</v>
      </c>
      <c r="J170" s="16">
        <v>81</v>
      </c>
      <c r="K170" s="16">
        <v>13.5</v>
      </c>
      <c r="L170" s="17" t="s">
        <v>368</v>
      </c>
      <c r="M170" s="163" t="str">
        <f>IFERROR(GETPIVOTDATA("Tot. Bottles",'- Ordine Aggregato -'!$A$1,"sku anker",A170),"")</f>
        <v/>
      </c>
      <c r="N170" s="18" t="s">
        <v>67</v>
      </c>
      <c r="O170" s="19" t="str">
        <f t="shared" si="2"/>
        <v>Order online</v>
      </c>
      <c r="P170" s="97" t="s">
        <v>580</v>
      </c>
      <c r="Q170" s="13" t="s">
        <v>581</v>
      </c>
      <c r="R170" t="s">
        <v>582</v>
      </c>
      <c r="S170" s="20">
        <v>13.5</v>
      </c>
      <c r="T170" s="21" t="s">
        <v>38</v>
      </c>
    </row>
    <row r="171" spans="1:20" x14ac:dyDescent="0.35">
      <c r="A171" s="13" t="s">
        <v>583</v>
      </c>
      <c r="B171" s="13"/>
      <c r="C171" s="13"/>
      <c r="D171" s="13" t="s">
        <v>584</v>
      </c>
      <c r="E171" s="13">
        <v>6</v>
      </c>
      <c r="F171" s="14">
        <v>0.7</v>
      </c>
      <c r="G171" s="13" t="s">
        <v>46</v>
      </c>
      <c r="H171" s="14">
        <v>51</v>
      </c>
      <c r="I171" s="15" t="s">
        <v>32</v>
      </c>
      <c r="J171" s="16">
        <v>106.5</v>
      </c>
      <c r="K171" s="16">
        <v>17.75</v>
      </c>
      <c r="L171" s="17" t="s">
        <v>368</v>
      </c>
      <c r="M171" s="163" t="str">
        <f>IFERROR(GETPIVOTDATA("Tot. Bottles",'- Ordine Aggregato -'!$A$1,"sku anker",A171),"")</f>
        <v/>
      </c>
      <c r="N171" s="18" t="s">
        <v>67</v>
      </c>
      <c r="O171" s="19" t="str">
        <f t="shared" si="2"/>
        <v>Order online</v>
      </c>
      <c r="P171" s="97" t="s">
        <v>580</v>
      </c>
      <c r="Q171" s="13" t="s">
        <v>585</v>
      </c>
      <c r="R171" t="s">
        <v>586</v>
      </c>
      <c r="S171" s="20">
        <v>17.75</v>
      </c>
      <c r="T171" s="21" t="s">
        <v>38</v>
      </c>
    </row>
    <row r="172" spans="1:20" x14ac:dyDescent="0.35">
      <c r="A172" s="13" t="s">
        <v>587</v>
      </c>
      <c r="B172" s="13"/>
      <c r="C172" s="13"/>
      <c r="D172" s="13" t="s">
        <v>588</v>
      </c>
      <c r="E172" s="13">
        <v>6</v>
      </c>
      <c r="F172" s="14">
        <v>0.7</v>
      </c>
      <c r="G172" s="13" t="s">
        <v>14872</v>
      </c>
      <c r="H172" s="14">
        <v>30</v>
      </c>
      <c r="I172" s="15" t="s">
        <v>32</v>
      </c>
      <c r="J172" s="16">
        <v>63</v>
      </c>
      <c r="K172" s="16">
        <v>10.5</v>
      </c>
      <c r="L172" s="17" t="s">
        <v>589</v>
      </c>
      <c r="M172" s="163" t="str">
        <f>IFERROR(GETPIVOTDATA("Tot. Bottles",'- Ordine Aggregato -'!$A$1,"sku anker",A172),"")</f>
        <v/>
      </c>
      <c r="N172" s="18" t="s">
        <v>42</v>
      </c>
      <c r="O172" s="19" t="str">
        <f t="shared" si="2"/>
        <v>Order online</v>
      </c>
      <c r="P172" s="97" t="s">
        <v>68</v>
      </c>
      <c r="Q172" s="13" t="s">
        <v>590</v>
      </c>
      <c r="R172" t="s">
        <v>591</v>
      </c>
      <c r="S172" s="20">
        <v>0</v>
      </c>
      <c r="T172" s="21" t="s">
        <v>38</v>
      </c>
    </row>
    <row r="173" spans="1:20" x14ac:dyDescent="0.35">
      <c r="A173" s="13" t="s">
        <v>592</v>
      </c>
      <c r="B173" s="13"/>
      <c r="C173" s="13"/>
      <c r="D173" s="13" t="s">
        <v>14633</v>
      </c>
      <c r="E173" s="13">
        <v>6</v>
      </c>
      <c r="F173" s="14">
        <v>0.7</v>
      </c>
      <c r="G173" s="13" t="s">
        <v>31</v>
      </c>
      <c r="H173" s="14">
        <v>61.8</v>
      </c>
      <c r="I173" s="15" t="s">
        <v>32</v>
      </c>
      <c r="J173" s="16">
        <v>207</v>
      </c>
      <c r="K173" s="16">
        <v>34.5</v>
      </c>
      <c r="L173" s="17" t="s">
        <v>145</v>
      </c>
      <c r="M173" s="163" t="str">
        <f>IFERROR(GETPIVOTDATA("Tot. Bottles",'- Ordine Aggregato -'!$A$1,"sku anker",A173),"")</f>
        <v/>
      </c>
      <c r="N173" s="18" t="s">
        <v>42</v>
      </c>
      <c r="O173" s="19" t="str">
        <f t="shared" si="2"/>
        <v>Order online</v>
      </c>
      <c r="P173" s="97" t="s">
        <v>593</v>
      </c>
      <c r="Q173" s="13" t="s">
        <v>594</v>
      </c>
      <c r="R173" t="s">
        <v>595</v>
      </c>
      <c r="S173" s="20">
        <v>0</v>
      </c>
      <c r="T173" s="21" t="s">
        <v>38</v>
      </c>
    </row>
    <row r="174" spans="1:20" x14ac:dyDescent="0.35">
      <c r="A174" s="96" t="s">
        <v>596</v>
      </c>
      <c r="B174" s="96"/>
      <c r="C174" s="96"/>
      <c r="D174" s="13" t="s">
        <v>597</v>
      </c>
      <c r="E174" s="13">
        <v>6</v>
      </c>
      <c r="F174" s="14">
        <v>0.7</v>
      </c>
      <c r="G174" s="13" t="s">
        <v>31</v>
      </c>
      <c r="H174" s="14">
        <v>50</v>
      </c>
      <c r="I174" s="15" t="s">
        <v>32</v>
      </c>
      <c r="J174" s="16">
        <v>153</v>
      </c>
      <c r="K174" s="16">
        <v>25.5</v>
      </c>
      <c r="L174" s="17" t="s">
        <v>145</v>
      </c>
      <c r="M174" s="163" t="str">
        <f>IFERROR(GETPIVOTDATA("Tot. Bottles",'- Ordine Aggregato -'!$A$1,"sku anker",A174),"")</f>
        <v/>
      </c>
      <c r="N174" s="18" t="s">
        <v>42</v>
      </c>
      <c r="O174" s="19" t="str">
        <f t="shared" si="2"/>
        <v>Order online</v>
      </c>
      <c r="P174" s="97" t="s">
        <v>593</v>
      </c>
      <c r="Q174" s="13" t="s">
        <v>598</v>
      </c>
      <c r="R174" t="s">
        <v>599</v>
      </c>
      <c r="S174" s="20">
        <v>0</v>
      </c>
      <c r="T174" s="21" t="s">
        <v>38</v>
      </c>
    </row>
    <row r="175" spans="1:20" x14ac:dyDescent="0.35">
      <c r="A175" s="13" t="s">
        <v>600</v>
      </c>
      <c r="B175" s="13"/>
      <c r="C175" s="13"/>
      <c r="D175" s="13" t="s">
        <v>14792</v>
      </c>
      <c r="E175" s="13">
        <v>6</v>
      </c>
      <c r="F175" s="14">
        <v>0.7</v>
      </c>
      <c r="G175" s="13" t="s">
        <v>14871</v>
      </c>
      <c r="H175" s="14">
        <v>46</v>
      </c>
      <c r="I175" s="15" t="s">
        <v>32</v>
      </c>
      <c r="J175" s="16">
        <v>123</v>
      </c>
      <c r="K175" s="16">
        <v>20.5</v>
      </c>
      <c r="L175" s="17" t="s">
        <v>145</v>
      </c>
      <c r="M175" s="163" t="str">
        <f>IFERROR(GETPIVOTDATA("Tot. Bottles",'- Ordine Aggregato -'!$A$1,"sku anker",A175),"")</f>
        <v/>
      </c>
      <c r="N175" s="18" t="s">
        <v>42</v>
      </c>
      <c r="O175" s="19" t="str">
        <f t="shared" si="2"/>
        <v>Order online</v>
      </c>
      <c r="P175" s="97" t="s">
        <v>593</v>
      </c>
      <c r="Q175" s="13" t="s">
        <v>601</v>
      </c>
      <c r="R175" t="s">
        <v>602</v>
      </c>
      <c r="S175" s="20">
        <v>0</v>
      </c>
      <c r="T175" s="21" t="s">
        <v>38</v>
      </c>
    </row>
    <row r="176" spans="1:20" x14ac:dyDescent="0.35">
      <c r="A176" s="96" t="s">
        <v>603</v>
      </c>
      <c r="B176" s="96"/>
      <c r="C176" s="96"/>
      <c r="D176" s="13" t="s">
        <v>14922</v>
      </c>
      <c r="E176" s="13">
        <v>6</v>
      </c>
      <c r="F176" s="14">
        <v>0.7</v>
      </c>
      <c r="G176" s="13" t="s">
        <v>31</v>
      </c>
      <c r="H176" s="14">
        <v>46</v>
      </c>
      <c r="I176" s="15" t="s">
        <v>32</v>
      </c>
      <c r="J176" s="16">
        <v>167.7</v>
      </c>
      <c r="K176" s="16">
        <v>27.95</v>
      </c>
      <c r="L176" s="17" t="s">
        <v>145</v>
      </c>
      <c r="M176" s="163" t="str">
        <f>IFERROR(GETPIVOTDATA("Tot. Bottles",'- Ordine Aggregato -'!$A$1,"sku anker",A176),"")</f>
        <v/>
      </c>
      <c r="N176" s="18" t="s">
        <v>34</v>
      </c>
      <c r="O176" s="19" t="str">
        <f t="shared" si="2"/>
        <v>Order online</v>
      </c>
      <c r="P176" s="97" t="s">
        <v>593</v>
      </c>
      <c r="Q176" s="13" t="s">
        <v>604</v>
      </c>
      <c r="R176" t="s">
        <v>605</v>
      </c>
      <c r="S176" s="20">
        <v>0</v>
      </c>
      <c r="T176" s="21" t="s">
        <v>38</v>
      </c>
    </row>
    <row r="177" spans="1:20" x14ac:dyDescent="0.35">
      <c r="A177" s="13" t="s">
        <v>14634</v>
      </c>
      <c r="B177" s="13"/>
      <c r="C177" s="13"/>
      <c r="D177" s="13" t="s">
        <v>14635</v>
      </c>
      <c r="E177" s="13">
        <v>6</v>
      </c>
      <c r="F177" s="14">
        <v>0.7</v>
      </c>
      <c r="G177" s="13" t="s">
        <v>46</v>
      </c>
      <c r="H177" s="14">
        <v>62.8</v>
      </c>
      <c r="I177" s="15" t="s">
        <v>32</v>
      </c>
      <c r="J177" s="16">
        <v>231</v>
      </c>
      <c r="K177" s="16">
        <v>38.5</v>
      </c>
      <c r="L177" s="17" t="s">
        <v>145</v>
      </c>
      <c r="M177" s="163" t="str">
        <f>IFERROR(GETPIVOTDATA("Tot. Bottles",'- Ordine Aggregato -'!$A$1,"sku anker",A177),"")</f>
        <v/>
      </c>
      <c r="N177" s="18" t="s">
        <v>42</v>
      </c>
      <c r="O177" s="19" t="str">
        <f t="shared" si="2"/>
        <v>Order online</v>
      </c>
      <c r="P177" s="97" t="s">
        <v>593</v>
      </c>
      <c r="Q177" s="13" t="s">
        <v>14923</v>
      </c>
      <c r="R177" t="s">
        <v>14924</v>
      </c>
      <c r="S177" s="20">
        <v>0</v>
      </c>
      <c r="T177" s="21" t="s">
        <v>38</v>
      </c>
    </row>
    <row r="178" spans="1:20" x14ac:dyDescent="0.35">
      <c r="A178" s="13" t="s">
        <v>606</v>
      </c>
      <c r="B178" s="13"/>
      <c r="C178" s="13"/>
      <c r="D178" s="13" t="s">
        <v>607</v>
      </c>
      <c r="E178" s="13">
        <v>6</v>
      </c>
      <c r="F178" s="14">
        <v>0.7</v>
      </c>
      <c r="G178" s="13" t="s">
        <v>46</v>
      </c>
      <c r="H178" s="14">
        <v>40</v>
      </c>
      <c r="I178" s="15" t="s">
        <v>32</v>
      </c>
      <c r="J178" s="16">
        <v>123</v>
      </c>
      <c r="K178" s="16">
        <v>20.5</v>
      </c>
      <c r="L178" s="17" t="s">
        <v>145</v>
      </c>
      <c r="M178" s="163" t="str">
        <f>IFERROR(GETPIVOTDATA("Tot. Bottles",'- Ordine Aggregato -'!$A$1,"sku anker",A178),"")</f>
        <v/>
      </c>
      <c r="N178" s="18" t="s">
        <v>42</v>
      </c>
      <c r="O178" s="19" t="str">
        <f t="shared" si="2"/>
        <v>Order online</v>
      </c>
      <c r="P178" s="97" t="s">
        <v>593</v>
      </c>
      <c r="Q178" s="13" t="s">
        <v>608</v>
      </c>
      <c r="R178" t="s">
        <v>609</v>
      </c>
      <c r="S178" s="20">
        <v>0</v>
      </c>
      <c r="T178" s="21" t="s">
        <v>38</v>
      </c>
    </row>
    <row r="179" spans="1:20" x14ac:dyDescent="0.35">
      <c r="A179" s="13" t="s">
        <v>610</v>
      </c>
      <c r="B179" s="13"/>
      <c r="C179" s="13"/>
      <c r="D179" s="13" t="s">
        <v>611</v>
      </c>
      <c r="E179" s="13">
        <v>6</v>
      </c>
      <c r="F179" s="14">
        <v>1</v>
      </c>
      <c r="G179" s="13" t="s">
        <v>46</v>
      </c>
      <c r="H179" s="14">
        <v>40</v>
      </c>
      <c r="I179" s="15" t="s">
        <v>32</v>
      </c>
      <c r="J179" s="16">
        <v>81</v>
      </c>
      <c r="K179" s="16">
        <v>13.5</v>
      </c>
      <c r="L179" s="17" t="s">
        <v>73</v>
      </c>
      <c r="M179" s="163" t="str">
        <f>IFERROR(GETPIVOTDATA("Tot. Bottles",'- Ordine Aggregato -'!$A$1,"sku anker",A179),"")</f>
        <v/>
      </c>
      <c r="N179" s="18" t="s">
        <v>34</v>
      </c>
      <c r="O179" s="19" t="str">
        <f t="shared" si="2"/>
        <v>Order online</v>
      </c>
      <c r="P179" s="97" t="s">
        <v>68</v>
      </c>
      <c r="Q179" s="13" t="s">
        <v>612</v>
      </c>
      <c r="R179" t="s">
        <v>42</v>
      </c>
      <c r="S179" s="20">
        <v>0</v>
      </c>
      <c r="T179" s="21" t="s">
        <v>38</v>
      </c>
    </row>
    <row r="180" spans="1:20" x14ac:dyDescent="0.35">
      <c r="A180" s="96" t="s">
        <v>613</v>
      </c>
      <c r="B180" s="96"/>
      <c r="C180" s="96"/>
      <c r="D180" s="13" t="s">
        <v>14830</v>
      </c>
      <c r="E180" s="13">
        <v>6</v>
      </c>
      <c r="F180" s="14">
        <v>0.7</v>
      </c>
      <c r="G180" s="13" t="s">
        <v>46</v>
      </c>
      <c r="H180" s="14">
        <v>43</v>
      </c>
      <c r="I180" s="15" t="s">
        <v>32</v>
      </c>
      <c r="J180" s="16">
        <v>190.5</v>
      </c>
      <c r="K180" s="16">
        <v>31.75</v>
      </c>
      <c r="L180" s="17" t="s">
        <v>368</v>
      </c>
      <c r="M180" s="163" t="str">
        <f>IFERROR(GETPIVOTDATA("Tot. Bottles",'- Ordine Aggregato -'!$A$1,"sku anker",A180),"")</f>
        <v/>
      </c>
      <c r="N180" s="18" t="s">
        <v>42</v>
      </c>
      <c r="O180" s="19" t="str">
        <f t="shared" si="2"/>
        <v>Order online</v>
      </c>
      <c r="P180" s="97" t="s">
        <v>614</v>
      </c>
      <c r="Q180" s="13" t="s">
        <v>615</v>
      </c>
      <c r="R180" t="s">
        <v>616</v>
      </c>
      <c r="S180" s="20">
        <v>0</v>
      </c>
      <c r="T180" s="21" t="s">
        <v>38</v>
      </c>
    </row>
    <row r="181" spans="1:20" x14ac:dyDescent="0.35">
      <c r="A181" s="13" t="s">
        <v>14831</v>
      </c>
      <c r="B181" s="13"/>
      <c r="C181" s="13"/>
      <c r="D181" s="13" t="s">
        <v>622</v>
      </c>
      <c r="E181" s="13">
        <v>6</v>
      </c>
      <c r="F181" s="14">
        <v>0.7</v>
      </c>
      <c r="G181" s="13" t="s">
        <v>46</v>
      </c>
      <c r="H181" s="14">
        <v>43</v>
      </c>
      <c r="I181" s="15" t="s">
        <v>32</v>
      </c>
      <c r="J181" s="16">
        <v>219</v>
      </c>
      <c r="K181" s="16">
        <v>36.5</v>
      </c>
      <c r="L181" s="17" t="s">
        <v>368</v>
      </c>
      <c r="M181" s="163" t="str">
        <f>IFERROR(GETPIVOTDATA("Tot. Bottles",'- Ordine Aggregato -'!$A$1,"sku anker",A181),"")</f>
        <v/>
      </c>
      <c r="N181" s="18" t="s">
        <v>42</v>
      </c>
      <c r="O181" s="19" t="str">
        <f t="shared" si="2"/>
        <v>Order online</v>
      </c>
      <c r="P181" s="97" t="s">
        <v>614</v>
      </c>
      <c r="Q181" s="13" t="s">
        <v>14925</v>
      </c>
      <c r="R181" t="s">
        <v>14926</v>
      </c>
      <c r="S181" s="20">
        <v>0</v>
      </c>
      <c r="T181" s="21" t="s">
        <v>38</v>
      </c>
    </row>
    <row r="182" spans="1:20" x14ac:dyDescent="0.35">
      <c r="A182" s="96" t="s">
        <v>624</v>
      </c>
      <c r="B182" s="96"/>
      <c r="C182" s="96"/>
      <c r="D182" s="13" t="s">
        <v>625</v>
      </c>
      <c r="E182" s="13">
        <v>6</v>
      </c>
      <c r="F182" s="14">
        <v>0.7</v>
      </c>
      <c r="G182" s="13" t="s">
        <v>46</v>
      </c>
      <c r="H182" s="14">
        <v>43</v>
      </c>
      <c r="I182" s="15" t="s">
        <v>32</v>
      </c>
      <c r="J182" s="16">
        <v>231</v>
      </c>
      <c r="K182" s="16">
        <v>38.5</v>
      </c>
      <c r="L182" s="17" t="s">
        <v>368</v>
      </c>
      <c r="M182" s="163" t="str">
        <f>IFERROR(GETPIVOTDATA("Tot. Bottles",'- Ordine Aggregato -'!$A$1,"sku anker",A182),"")</f>
        <v/>
      </c>
      <c r="N182" s="18" t="s">
        <v>42</v>
      </c>
      <c r="O182" s="19" t="str">
        <f t="shared" si="2"/>
        <v>Order online</v>
      </c>
      <c r="P182" s="97" t="s">
        <v>614</v>
      </c>
      <c r="Q182" s="13" t="s">
        <v>626</v>
      </c>
      <c r="R182" t="s">
        <v>627</v>
      </c>
      <c r="S182" s="20">
        <v>0</v>
      </c>
      <c r="T182" s="21" t="s">
        <v>38</v>
      </c>
    </row>
    <row r="183" spans="1:20" x14ac:dyDescent="0.35">
      <c r="A183" s="96" t="s">
        <v>617</v>
      </c>
      <c r="B183" s="96"/>
      <c r="C183" s="96"/>
      <c r="D183" s="13" t="s">
        <v>14832</v>
      </c>
      <c r="E183" s="13">
        <v>6</v>
      </c>
      <c r="F183" s="14">
        <v>0.7</v>
      </c>
      <c r="G183" s="13" t="s">
        <v>14872</v>
      </c>
      <c r="H183" s="14">
        <v>43</v>
      </c>
      <c r="I183" s="15" t="s">
        <v>32</v>
      </c>
      <c r="J183" s="16">
        <v>183</v>
      </c>
      <c r="K183" s="16">
        <v>30.5</v>
      </c>
      <c r="L183" s="17" t="s">
        <v>73</v>
      </c>
      <c r="M183" s="163" t="str">
        <f>IFERROR(GETPIVOTDATA("Tot. Bottles",'- Ordine Aggregato -'!$A$1,"sku anker",A183),"")</f>
        <v/>
      </c>
      <c r="N183" s="18" t="s">
        <v>67</v>
      </c>
      <c r="O183" s="19" t="str">
        <f t="shared" si="2"/>
        <v>Order online</v>
      </c>
      <c r="P183" s="97" t="s">
        <v>614</v>
      </c>
      <c r="Q183" s="13" t="s">
        <v>618</v>
      </c>
      <c r="R183" t="s">
        <v>619</v>
      </c>
      <c r="S183" s="20">
        <v>30.5</v>
      </c>
      <c r="T183" s="21" t="s">
        <v>38</v>
      </c>
    </row>
    <row r="184" spans="1:20" x14ac:dyDescent="0.35">
      <c r="A184" s="13" t="s">
        <v>620</v>
      </c>
      <c r="B184" s="13"/>
      <c r="C184" s="13"/>
      <c r="D184" s="13" t="s">
        <v>14832</v>
      </c>
      <c r="E184" s="13">
        <v>6</v>
      </c>
      <c r="F184" s="14">
        <v>0.7</v>
      </c>
      <c r="G184" s="13" t="s">
        <v>14872</v>
      </c>
      <c r="H184" s="14">
        <v>43</v>
      </c>
      <c r="I184" s="15" t="s">
        <v>32</v>
      </c>
      <c r="J184" s="16">
        <v>201</v>
      </c>
      <c r="K184" s="16">
        <v>33.5</v>
      </c>
      <c r="L184" s="17" t="s">
        <v>368</v>
      </c>
      <c r="M184" s="163" t="str">
        <f>IFERROR(GETPIVOTDATA("Tot. Bottles",'- Ordine Aggregato -'!$A$1,"sku anker",A184),"")</f>
        <v/>
      </c>
      <c r="N184" s="18" t="s">
        <v>42</v>
      </c>
      <c r="O184" s="19" t="str">
        <f t="shared" si="2"/>
        <v>Order online</v>
      </c>
      <c r="P184" s="97" t="s">
        <v>614</v>
      </c>
      <c r="Q184" s="13" t="s">
        <v>621</v>
      </c>
      <c r="R184" t="s">
        <v>619</v>
      </c>
      <c r="S184" s="20">
        <v>0</v>
      </c>
      <c r="T184" s="21" t="s">
        <v>38</v>
      </c>
    </row>
    <row r="185" spans="1:20" x14ac:dyDescent="0.35">
      <c r="A185" s="13" t="s">
        <v>628</v>
      </c>
      <c r="B185" s="13"/>
      <c r="C185" s="13"/>
      <c r="D185" s="13" t="s">
        <v>629</v>
      </c>
      <c r="E185" s="13">
        <v>6</v>
      </c>
      <c r="F185" s="14">
        <v>0.7</v>
      </c>
      <c r="G185" s="13" t="s">
        <v>14872</v>
      </c>
      <c r="H185" s="14">
        <v>43</v>
      </c>
      <c r="I185" s="15" t="s">
        <v>32</v>
      </c>
      <c r="J185" s="16">
        <v>270.60000000000002</v>
      </c>
      <c r="K185" s="16">
        <v>45.1</v>
      </c>
      <c r="L185" s="17" t="s">
        <v>478</v>
      </c>
      <c r="M185" s="163" t="str">
        <f>IFERROR(GETPIVOTDATA("Tot. Bottles",'- Ordine Aggregato -'!$A$1,"sku anker",A185),"")</f>
        <v/>
      </c>
      <c r="N185" s="18" t="s">
        <v>34</v>
      </c>
      <c r="O185" s="19" t="str">
        <f t="shared" si="2"/>
        <v>Order online</v>
      </c>
      <c r="P185" s="97" t="s">
        <v>614</v>
      </c>
      <c r="Q185" s="13" t="s">
        <v>630</v>
      </c>
      <c r="R185" t="s">
        <v>42</v>
      </c>
      <c r="S185" s="20">
        <v>0</v>
      </c>
      <c r="T185" s="21" t="s">
        <v>38</v>
      </c>
    </row>
    <row r="186" spans="1:20" x14ac:dyDescent="0.35">
      <c r="A186" s="13" t="s">
        <v>631</v>
      </c>
      <c r="B186" s="13"/>
      <c r="C186" s="13"/>
      <c r="D186" s="13" t="s">
        <v>632</v>
      </c>
      <c r="E186" s="13">
        <v>6</v>
      </c>
      <c r="F186" s="14">
        <v>0.7</v>
      </c>
      <c r="G186" s="13" t="s">
        <v>14872</v>
      </c>
      <c r="H186" s="14">
        <v>40</v>
      </c>
      <c r="I186" s="15" t="s">
        <v>32</v>
      </c>
      <c r="J186" s="16">
        <v>123</v>
      </c>
      <c r="K186" s="16">
        <v>20.5</v>
      </c>
      <c r="L186" s="17" t="s">
        <v>399</v>
      </c>
      <c r="M186" s="163" t="str">
        <f>IFERROR(GETPIVOTDATA("Tot. Bottles",'- Ordine Aggregato -'!$A$1,"sku anker",A186),"")</f>
        <v/>
      </c>
      <c r="N186" s="18" t="s">
        <v>42</v>
      </c>
      <c r="O186" s="19" t="str">
        <f t="shared" si="2"/>
        <v>Order online</v>
      </c>
      <c r="P186" s="97" t="s">
        <v>43</v>
      </c>
      <c r="Q186" s="13" t="s">
        <v>633</v>
      </c>
      <c r="R186" t="s">
        <v>634</v>
      </c>
      <c r="S186" s="20">
        <v>0</v>
      </c>
      <c r="T186" s="21" t="s">
        <v>38</v>
      </c>
    </row>
    <row r="187" spans="1:20" x14ac:dyDescent="0.35">
      <c r="A187" s="13" t="s">
        <v>635</v>
      </c>
      <c r="B187" s="13"/>
      <c r="C187" s="13"/>
      <c r="D187" s="13" t="s">
        <v>636</v>
      </c>
      <c r="E187" s="13">
        <v>6</v>
      </c>
      <c r="F187" s="14">
        <v>0.7</v>
      </c>
      <c r="G187" s="13" t="s">
        <v>14872</v>
      </c>
      <c r="H187" s="14">
        <v>40</v>
      </c>
      <c r="I187" s="15" t="s">
        <v>32</v>
      </c>
      <c r="J187" s="16">
        <v>127.5</v>
      </c>
      <c r="K187" s="16">
        <v>21.25</v>
      </c>
      <c r="L187" s="17" t="s">
        <v>399</v>
      </c>
      <c r="M187" s="163" t="str">
        <f>IFERROR(GETPIVOTDATA("Tot. Bottles",'- Ordine Aggregato -'!$A$1,"sku anker",A187),"")</f>
        <v/>
      </c>
      <c r="N187" s="18" t="s">
        <v>42</v>
      </c>
      <c r="O187" s="19" t="str">
        <f t="shared" si="2"/>
        <v>Order online</v>
      </c>
      <c r="P187" s="97" t="s">
        <v>43</v>
      </c>
      <c r="Q187" s="13" t="s">
        <v>637</v>
      </c>
      <c r="R187" t="s">
        <v>638</v>
      </c>
      <c r="S187" s="20">
        <v>0</v>
      </c>
      <c r="T187" s="21" t="s">
        <v>38</v>
      </c>
    </row>
    <row r="188" spans="1:20" x14ac:dyDescent="0.35">
      <c r="A188" s="96" t="s">
        <v>639</v>
      </c>
      <c r="B188" s="96"/>
      <c r="C188" s="96"/>
      <c r="D188" s="13" t="s">
        <v>640</v>
      </c>
      <c r="E188" s="13">
        <v>6</v>
      </c>
      <c r="F188" s="14">
        <v>0.7</v>
      </c>
      <c r="G188" s="13" t="s">
        <v>31</v>
      </c>
      <c r="H188" s="14">
        <v>40</v>
      </c>
      <c r="I188" s="15" t="s">
        <v>32</v>
      </c>
      <c r="J188" s="16">
        <v>103.5</v>
      </c>
      <c r="K188" s="16">
        <v>17.25</v>
      </c>
      <c r="L188" s="17" t="s">
        <v>145</v>
      </c>
      <c r="M188" s="163" t="str">
        <f>IFERROR(GETPIVOTDATA("Tot. Bottles",'- Ordine Aggregato -'!$A$1,"sku anker",A188),"")</f>
        <v/>
      </c>
      <c r="N188" s="18" t="s">
        <v>42</v>
      </c>
      <c r="O188" s="19" t="str">
        <f t="shared" si="2"/>
        <v>Order online</v>
      </c>
      <c r="P188" s="97" t="s">
        <v>146</v>
      </c>
      <c r="Q188" s="13" t="s">
        <v>641</v>
      </c>
      <c r="R188" t="s">
        <v>642</v>
      </c>
      <c r="S188" s="20">
        <v>0</v>
      </c>
      <c r="T188" s="21" t="s">
        <v>38</v>
      </c>
    </row>
    <row r="189" spans="1:20" x14ac:dyDescent="0.35">
      <c r="A189" s="13" t="s">
        <v>14793</v>
      </c>
      <c r="B189" s="13"/>
      <c r="C189" s="13"/>
      <c r="D189" s="13" t="s">
        <v>14794</v>
      </c>
      <c r="E189" s="13">
        <v>6</v>
      </c>
      <c r="F189" s="14">
        <v>0.7</v>
      </c>
      <c r="G189" s="13" t="s">
        <v>46</v>
      </c>
      <c r="H189" s="14">
        <v>46</v>
      </c>
      <c r="I189" s="15" t="s">
        <v>32</v>
      </c>
      <c r="J189" s="16">
        <v>210</v>
      </c>
      <c r="K189" s="16">
        <v>35</v>
      </c>
      <c r="L189" s="17" t="s">
        <v>145</v>
      </c>
      <c r="M189" s="163" t="str">
        <f>IFERROR(GETPIVOTDATA("Tot. Bottles",'- Ordine Aggregato -'!$A$1,"sku anker",A189),"")</f>
        <v/>
      </c>
      <c r="N189" s="18" t="s">
        <v>42</v>
      </c>
      <c r="O189" s="19" t="str">
        <f t="shared" si="2"/>
        <v>Order online</v>
      </c>
      <c r="P189" s="97" t="s">
        <v>146</v>
      </c>
      <c r="Q189" s="13" t="s">
        <v>14927</v>
      </c>
      <c r="R189" t="s">
        <v>14928</v>
      </c>
      <c r="S189" s="20">
        <v>0</v>
      </c>
      <c r="T189" s="21" t="s">
        <v>38</v>
      </c>
    </row>
    <row r="190" spans="1:20" x14ac:dyDescent="0.35">
      <c r="A190" s="13" t="s">
        <v>14929</v>
      </c>
      <c r="B190" s="13"/>
      <c r="C190" s="13"/>
      <c r="D190" s="13" t="s">
        <v>14930</v>
      </c>
      <c r="E190" s="13">
        <v>6</v>
      </c>
      <c r="F190" s="14">
        <v>0.7</v>
      </c>
      <c r="G190" s="13" t="s">
        <v>14872</v>
      </c>
      <c r="H190" s="14">
        <v>43</v>
      </c>
      <c r="I190" s="15" t="s">
        <v>32</v>
      </c>
      <c r="J190" s="16">
        <v>159</v>
      </c>
      <c r="K190" s="16">
        <v>26.5</v>
      </c>
      <c r="L190" s="17" t="s">
        <v>145</v>
      </c>
      <c r="M190" s="163" t="str">
        <f>IFERROR(GETPIVOTDATA("Tot. Bottles",'- Ordine Aggregato -'!$A$1,"sku anker",A190),"")</f>
        <v/>
      </c>
      <c r="N190" s="18" t="s">
        <v>34</v>
      </c>
      <c r="O190" s="19" t="str">
        <f t="shared" si="2"/>
        <v>Order online</v>
      </c>
      <c r="P190" s="97" t="s">
        <v>146</v>
      </c>
      <c r="Q190" s="13" t="s">
        <v>14931</v>
      </c>
      <c r="R190" t="s">
        <v>14932</v>
      </c>
      <c r="S190" s="20">
        <v>0</v>
      </c>
      <c r="T190" s="21" t="s">
        <v>38</v>
      </c>
    </row>
    <row r="191" spans="1:20" x14ac:dyDescent="0.35">
      <c r="A191" s="13" t="s">
        <v>14933</v>
      </c>
      <c r="B191" s="13"/>
      <c r="C191" s="13"/>
      <c r="D191" s="13" t="s">
        <v>14934</v>
      </c>
      <c r="E191" s="13">
        <v>6</v>
      </c>
      <c r="F191" s="14">
        <v>0.7</v>
      </c>
      <c r="G191" s="13" t="s">
        <v>14871</v>
      </c>
      <c r="H191" s="14">
        <v>15</v>
      </c>
      <c r="I191" s="15" t="s">
        <v>32</v>
      </c>
      <c r="J191" s="16">
        <v>39</v>
      </c>
      <c r="K191" s="16">
        <v>6.5</v>
      </c>
      <c r="L191" s="17" t="s">
        <v>4515</v>
      </c>
      <c r="M191" s="163" t="str">
        <f>IFERROR(GETPIVOTDATA("Tot. Bottles",'- Ordine Aggregato -'!$A$1,"sku anker",A191),"")</f>
        <v/>
      </c>
      <c r="N191" s="18" t="s">
        <v>42</v>
      </c>
      <c r="O191" s="19" t="str">
        <f t="shared" si="2"/>
        <v>Order online</v>
      </c>
      <c r="P191" s="97" t="s">
        <v>220</v>
      </c>
      <c r="Q191" s="13" t="s">
        <v>14935</v>
      </c>
      <c r="R191" t="s">
        <v>14936</v>
      </c>
      <c r="S191" s="20">
        <v>0</v>
      </c>
      <c r="T191" s="21" t="s">
        <v>38</v>
      </c>
    </row>
    <row r="192" spans="1:20" x14ac:dyDescent="0.35">
      <c r="A192" s="13" t="s">
        <v>643</v>
      </c>
      <c r="B192" s="13"/>
      <c r="C192" s="13"/>
      <c r="D192" s="13" t="s">
        <v>644</v>
      </c>
      <c r="E192" s="13">
        <v>6</v>
      </c>
      <c r="F192" s="14">
        <v>0.7</v>
      </c>
      <c r="G192" s="13" t="s">
        <v>14871</v>
      </c>
      <c r="H192" s="14">
        <v>40</v>
      </c>
      <c r="I192" s="15" t="s">
        <v>32</v>
      </c>
      <c r="J192" s="16">
        <v>68.099999999999994</v>
      </c>
      <c r="K192" s="16">
        <v>11.35</v>
      </c>
      <c r="L192" s="17" t="s">
        <v>645</v>
      </c>
      <c r="M192" s="163" t="str">
        <f>IFERROR(GETPIVOTDATA("Tot. Bottles",'- Ordine Aggregato -'!$A$1,"sku anker",A192),"")</f>
        <v/>
      </c>
      <c r="N192" s="18" t="s">
        <v>42</v>
      </c>
      <c r="O192" s="19" t="str">
        <f t="shared" si="2"/>
        <v>Order online</v>
      </c>
      <c r="P192" s="97" t="s">
        <v>225</v>
      </c>
      <c r="Q192" s="13" t="s">
        <v>646</v>
      </c>
      <c r="R192" t="s">
        <v>647</v>
      </c>
      <c r="S192" s="20">
        <v>0</v>
      </c>
      <c r="T192" s="21" t="s">
        <v>38</v>
      </c>
    </row>
    <row r="193" spans="1:20" x14ac:dyDescent="0.35">
      <c r="A193" s="13" t="s">
        <v>648</v>
      </c>
      <c r="B193" s="13"/>
      <c r="C193" s="13"/>
      <c r="D193" s="13" t="s">
        <v>649</v>
      </c>
      <c r="E193" s="13">
        <v>6</v>
      </c>
      <c r="F193" s="14">
        <v>0.7</v>
      </c>
      <c r="G193" s="13" t="s">
        <v>46</v>
      </c>
      <c r="H193" s="14">
        <v>40</v>
      </c>
      <c r="I193" s="15" t="s">
        <v>32</v>
      </c>
      <c r="J193" s="16">
        <v>89.699999999999989</v>
      </c>
      <c r="K193" s="16">
        <v>14.95</v>
      </c>
      <c r="L193" s="17" t="s">
        <v>645</v>
      </c>
      <c r="M193" s="163" t="str">
        <f>IFERROR(GETPIVOTDATA("Tot. Bottles",'- Ordine Aggregato -'!$A$1,"sku anker",A193),"")</f>
        <v/>
      </c>
      <c r="N193" s="18" t="s">
        <v>42</v>
      </c>
      <c r="O193" s="19" t="str">
        <f t="shared" si="2"/>
        <v>Order online</v>
      </c>
      <c r="P193" s="97" t="s">
        <v>225</v>
      </c>
      <c r="Q193" s="13" t="s">
        <v>650</v>
      </c>
      <c r="R193" t="s">
        <v>647</v>
      </c>
      <c r="S193" s="20">
        <v>0</v>
      </c>
      <c r="T193" s="21" t="s">
        <v>38</v>
      </c>
    </row>
    <row r="194" spans="1:20" x14ac:dyDescent="0.35">
      <c r="A194" s="96" t="s">
        <v>651</v>
      </c>
      <c r="B194" s="96"/>
      <c r="C194" s="96"/>
      <c r="D194" s="13" t="s">
        <v>652</v>
      </c>
      <c r="E194" s="13">
        <v>6</v>
      </c>
      <c r="F194" s="14">
        <v>0.7</v>
      </c>
      <c r="G194" s="13" t="s">
        <v>31</v>
      </c>
      <c r="H194" s="14">
        <v>40</v>
      </c>
      <c r="I194" s="15" t="s">
        <v>32</v>
      </c>
      <c r="J194" s="16">
        <v>127.5</v>
      </c>
      <c r="K194" s="16">
        <v>21.25</v>
      </c>
      <c r="L194" s="17" t="s">
        <v>645</v>
      </c>
      <c r="M194" s="163" t="str">
        <f>IFERROR(GETPIVOTDATA("Tot. Bottles",'- Ordine Aggregato -'!$A$1,"sku anker",A194),"")</f>
        <v/>
      </c>
      <c r="N194" s="18" t="s">
        <v>34</v>
      </c>
      <c r="O194" s="19" t="str">
        <f t="shared" si="2"/>
        <v>Order online</v>
      </c>
      <c r="P194" s="97" t="s">
        <v>225</v>
      </c>
      <c r="Q194" s="13" t="s">
        <v>653</v>
      </c>
      <c r="R194" t="s">
        <v>654</v>
      </c>
      <c r="S194" s="20">
        <v>0</v>
      </c>
      <c r="T194" s="21" t="s">
        <v>38</v>
      </c>
    </row>
    <row r="195" spans="1:20" x14ac:dyDescent="0.35">
      <c r="A195" s="96" t="s">
        <v>655</v>
      </c>
      <c r="B195" s="96"/>
      <c r="C195" s="96"/>
      <c r="D195" s="13" t="s">
        <v>656</v>
      </c>
      <c r="E195" s="13">
        <v>6</v>
      </c>
      <c r="F195" s="14">
        <v>0.7</v>
      </c>
      <c r="G195" s="13" t="s">
        <v>46</v>
      </c>
      <c r="H195" s="14">
        <v>43.3</v>
      </c>
      <c r="I195" s="15" t="s">
        <v>32</v>
      </c>
      <c r="J195" s="16">
        <v>255</v>
      </c>
      <c r="K195" s="16">
        <v>42.5</v>
      </c>
      <c r="L195" s="17" t="s">
        <v>657</v>
      </c>
      <c r="M195" s="163" t="str">
        <f>IFERROR(GETPIVOTDATA("Tot. Bottles",'- Ordine Aggregato -'!$A$1,"sku anker",A195),"")</f>
        <v/>
      </c>
      <c r="N195" s="18" t="s">
        <v>42</v>
      </c>
      <c r="O195" s="19" t="str">
        <f t="shared" si="2"/>
        <v>Order online</v>
      </c>
      <c r="P195" s="97" t="s">
        <v>385</v>
      </c>
      <c r="Q195" s="13" t="s">
        <v>658</v>
      </c>
      <c r="R195" t="s">
        <v>659</v>
      </c>
      <c r="S195" s="20">
        <v>0</v>
      </c>
      <c r="T195" s="21" t="s">
        <v>38</v>
      </c>
    </row>
    <row r="196" spans="1:20" x14ac:dyDescent="0.35">
      <c r="A196" s="13" t="s">
        <v>660</v>
      </c>
      <c r="B196" s="13"/>
      <c r="C196" s="13"/>
      <c r="D196" s="13" t="s">
        <v>661</v>
      </c>
      <c r="E196" s="13">
        <v>6</v>
      </c>
      <c r="F196" s="14">
        <v>0.7</v>
      </c>
      <c r="G196" s="13" t="s">
        <v>46</v>
      </c>
      <c r="H196" s="14">
        <v>40</v>
      </c>
      <c r="I196" s="15" t="s">
        <v>32</v>
      </c>
      <c r="J196" s="16">
        <v>204</v>
      </c>
      <c r="K196" s="16">
        <v>34</v>
      </c>
      <c r="L196" s="17" t="s">
        <v>104</v>
      </c>
      <c r="M196" s="163" t="str">
        <f>IFERROR(GETPIVOTDATA("Tot. Bottles",'- Ordine Aggregato -'!$A$1,"sku anker",A196),"")</f>
        <v/>
      </c>
      <c r="N196" s="18" t="s">
        <v>34</v>
      </c>
      <c r="O196" s="19" t="str">
        <f t="shared" si="2"/>
        <v>Order online</v>
      </c>
      <c r="P196" s="97" t="s">
        <v>662</v>
      </c>
      <c r="Q196" s="13" t="s">
        <v>663</v>
      </c>
      <c r="R196" t="s">
        <v>664</v>
      </c>
      <c r="S196" s="20">
        <v>0</v>
      </c>
      <c r="T196" s="21" t="s">
        <v>38</v>
      </c>
    </row>
    <row r="197" spans="1:20" x14ac:dyDescent="0.35">
      <c r="A197" s="96" t="s">
        <v>14254</v>
      </c>
      <c r="B197" s="96"/>
      <c r="C197" s="96"/>
      <c r="D197" s="13" t="s">
        <v>14255</v>
      </c>
      <c r="E197" s="13">
        <v>6</v>
      </c>
      <c r="F197" s="14">
        <v>0.7</v>
      </c>
      <c r="G197" s="13" t="s">
        <v>14872</v>
      </c>
      <c r="H197" s="14">
        <v>40</v>
      </c>
      <c r="I197" s="15" t="s">
        <v>32</v>
      </c>
      <c r="J197" s="16">
        <v>219</v>
      </c>
      <c r="K197" s="16">
        <v>36.5</v>
      </c>
      <c r="L197" s="17" t="s">
        <v>104</v>
      </c>
      <c r="M197" s="163" t="str">
        <f>IFERROR(GETPIVOTDATA("Tot. Bottles",'- Ordine Aggregato -'!$A$1,"sku anker",A197),"")</f>
        <v/>
      </c>
      <c r="N197" s="18" t="s">
        <v>42</v>
      </c>
      <c r="O197" s="19" t="str">
        <f t="shared" si="2"/>
        <v>Order online</v>
      </c>
      <c r="P197" s="97" t="s">
        <v>662</v>
      </c>
      <c r="Q197" s="13" t="s">
        <v>14937</v>
      </c>
      <c r="R197" t="s">
        <v>14938</v>
      </c>
      <c r="S197" s="20">
        <v>0</v>
      </c>
      <c r="T197" s="21" t="s">
        <v>38</v>
      </c>
    </row>
    <row r="198" spans="1:20" x14ac:dyDescent="0.35">
      <c r="A198" s="96" t="s">
        <v>665</v>
      </c>
      <c r="B198" s="96"/>
      <c r="C198" s="96"/>
      <c r="D198" s="13" t="s">
        <v>666</v>
      </c>
      <c r="E198" s="13">
        <v>6</v>
      </c>
      <c r="F198" s="14">
        <v>0.7</v>
      </c>
      <c r="G198" s="13" t="s">
        <v>46</v>
      </c>
      <c r="H198" s="14">
        <v>40</v>
      </c>
      <c r="I198" s="15" t="s">
        <v>32</v>
      </c>
      <c r="J198" s="16">
        <v>101.39999999999999</v>
      </c>
      <c r="K198" s="16">
        <v>16.899999999999999</v>
      </c>
      <c r="L198" s="17" t="s">
        <v>104</v>
      </c>
      <c r="M198" s="163" t="str">
        <f>IFERROR(GETPIVOTDATA("Tot. Bottles",'- Ordine Aggregato -'!$A$1,"sku anker",A198),"")</f>
        <v/>
      </c>
      <c r="N198" s="18" t="s">
        <v>34</v>
      </c>
      <c r="O198" s="19" t="str">
        <f t="shared" si="2"/>
        <v>Order online</v>
      </c>
      <c r="P198" s="97" t="s">
        <v>662</v>
      </c>
      <c r="Q198" s="13" t="s">
        <v>667</v>
      </c>
      <c r="R198" t="s">
        <v>14939</v>
      </c>
      <c r="S198" s="20">
        <v>0</v>
      </c>
      <c r="T198" s="21" t="s">
        <v>38</v>
      </c>
    </row>
    <row r="199" spans="1:20" x14ac:dyDescent="0.35">
      <c r="A199" s="96" t="s">
        <v>668</v>
      </c>
      <c r="D199" s="13" t="s">
        <v>669</v>
      </c>
      <c r="E199" s="13">
        <v>6</v>
      </c>
      <c r="F199" s="14">
        <v>0.7</v>
      </c>
      <c r="G199" s="13" t="s">
        <v>14872</v>
      </c>
      <c r="H199" s="14">
        <v>40</v>
      </c>
      <c r="I199" s="15" t="s">
        <v>32</v>
      </c>
      <c r="J199" s="16">
        <v>67.5</v>
      </c>
      <c r="K199" s="16">
        <v>11.25</v>
      </c>
      <c r="L199" s="17" t="s">
        <v>104</v>
      </c>
      <c r="M199" s="163" t="str">
        <f>IFERROR(GETPIVOTDATA("Tot. Bottles",'- Ordine Aggregato -'!$A$1,"sku anker",A199),"")</f>
        <v/>
      </c>
      <c r="N199" s="18" t="s">
        <v>42</v>
      </c>
      <c r="O199" s="19" t="str">
        <f t="shared" si="2"/>
        <v>Order online</v>
      </c>
      <c r="P199" s="97" t="s">
        <v>662</v>
      </c>
      <c r="Q199" s="13" t="s">
        <v>670</v>
      </c>
      <c r="R199" t="s">
        <v>671</v>
      </c>
      <c r="S199" s="20">
        <v>0</v>
      </c>
      <c r="T199" s="21" t="s">
        <v>38</v>
      </c>
    </row>
    <row r="200" spans="1:20" x14ac:dyDescent="0.35">
      <c r="A200" s="13" t="s">
        <v>672</v>
      </c>
      <c r="B200" s="13"/>
      <c r="C200" s="13"/>
      <c r="D200" s="13" t="s">
        <v>673</v>
      </c>
      <c r="E200" s="13">
        <v>12</v>
      </c>
      <c r="F200" s="14">
        <v>0.2</v>
      </c>
      <c r="G200" s="13" t="s">
        <v>14872</v>
      </c>
      <c r="H200" s="14">
        <v>44.7</v>
      </c>
      <c r="I200" s="15" t="s">
        <v>32</v>
      </c>
      <c r="J200" s="16">
        <v>99</v>
      </c>
      <c r="K200" s="16">
        <v>8.25</v>
      </c>
      <c r="L200" s="17" t="s">
        <v>558</v>
      </c>
      <c r="M200" s="163" t="str">
        <f>IFERROR(GETPIVOTDATA("Tot. Bottles",'- Ordine Aggregato -'!$A$1,"sku anker",A200),"")</f>
        <v/>
      </c>
      <c r="N200" s="18" t="s">
        <v>42</v>
      </c>
      <c r="O200" s="19" t="str">
        <f t="shared" si="2"/>
        <v>Order online</v>
      </c>
      <c r="P200" s="97" t="s">
        <v>35</v>
      </c>
      <c r="Q200" s="13" t="s">
        <v>674</v>
      </c>
      <c r="R200" t="s">
        <v>675</v>
      </c>
      <c r="S200" s="20">
        <v>0</v>
      </c>
      <c r="T200" s="21" t="s">
        <v>38</v>
      </c>
    </row>
    <row r="201" spans="1:20" x14ac:dyDescent="0.35">
      <c r="A201" s="96" t="s">
        <v>676</v>
      </c>
      <c r="B201" s="96"/>
      <c r="C201" s="96"/>
      <c r="D201" s="13" t="s">
        <v>677</v>
      </c>
      <c r="E201" s="13">
        <v>12</v>
      </c>
      <c r="F201" s="14">
        <v>0.1</v>
      </c>
      <c r="G201" s="13" t="s">
        <v>14872</v>
      </c>
      <c r="H201" s="14">
        <v>28</v>
      </c>
      <c r="I201" s="15" t="s">
        <v>32</v>
      </c>
      <c r="J201" s="16">
        <v>78</v>
      </c>
      <c r="K201" s="16">
        <v>6.5</v>
      </c>
      <c r="L201" s="17" t="s">
        <v>558</v>
      </c>
      <c r="M201" s="163" t="str">
        <f>IFERROR(GETPIVOTDATA("Tot. Bottles",'- Ordine Aggregato -'!$A$1,"sku anker",A201),"")</f>
        <v/>
      </c>
      <c r="N201" s="18" t="s">
        <v>42</v>
      </c>
      <c r="O201" s="19" t="str">
        <f t="shared" si="2"/>
        <v>Order online</v>
      </c>
      <c r="P201" s="97" t="s">
        <v>68</v>
      </c>
      <c r="Q201" s="13" t="s">
        <v>678</v>
      </c>
      <c r="R201" t="s">
        <v>679</v>
      </c>
      <c r="S201" s="20">
        <v>0</v>
      </c>
      <c r="T201" s="21" t="s">
        <v>38</v>
      </c>
    </row>
    <row r="202" spans="1:20" x14ac:dyDescent="0.35">
      <c r="A202" s="13" t="s">
        <v>680</v>
      </c>
      <c r="B202" s="13"/>
      <c r="C202" s="13"/>
      <c r="D202" s="13" t="s">
        <v>681</v>
      </c>
      <c r="E202" s="13">
        <v>12</v>
      </c>
      <c r="F202" s="14">
        <v>0.1</v>
      </c>
      <c r="G202" s="13" t="s">
        <v>14872</v>
      </c>
      <c r="H202" s="14">
        <v>48</v>
      </c>
      <c r="I202" s="15" t="s">
        <v>32</v>
      </c>
      <c r="J202" s="16">
        <v>76.800000000000011</v>
      </c>
      <c r="K202" s="16">
        <v>6.4</v>
      </c>
      <c r="L202" s="17" t="s">
        <v>558</v>
      </c>
      <c r="M202" s="163" t="str">
        <f>IFERROR(GETPIVOTDATA("Tot. Bottles",'- Ordine Aggregato -'!$A$1,"sku anker",A202),"")</f>
        <v/>
      </c>
      <c r="N202" s="18" t="s">
        <v>42</v>
      </c>
      <c r="O202" s="19" t="str">
        <f t="shared" si="2"/>
        <v>Order online</v>
      </c>
      <c r="P202" s="97" t="s">
        <v>662</v>
      </c>
      <c r="Q202" s="13" t="s">
        <v>682</v>
      </c>
      <c r="R202" t="s">
        <v>683</v>
      </c>
      <c r="S202" s="20">
        <v>0</v>
      </c>
      <c r="T202" s="21" t="s">
        <v>38</v>
      </c>
    </row>
    <row r="203" spans="1:20" x14ac:dyDescent="0.35">
      <c r="A203" s="13" t="s">
        <v>684</v>
      </c>
      <c r="B203" s="13"/>
      <c r="C203" s="13"/>
      <c r="D203" s="13" t="s">
        <v>685</v>
      </c>
      <c r="E203" s="13">
        <v>6</v>
      </c>
      <c r="F203" s="14">
        <v>0.7</v>
      </c>
      <c r="G203" s="13" t="s">
        <v>14872</v>
      </c>
      <c r="H203" s="14">
        <v>40</v>
      </c>
      <c r="I203" s="15" t="s">
        <v>32</v>
      </c>
      <c r="J203" s="16">
        <v>75</v>
      </c>
      <c r="K203" s="16">
        <v>12.5</v>
      </c>
      <c r="L203" s="17" t="s">
        <v>104</v>
      </c>
      <c r="M203" s="163" t="str">
        <f>IFERROR(GETPIVOTDATA("Tot. Bottles",'- Ordine Aggregato -'!$A$1,"sku anker",A203),"")</f>
        <v/>
      </c>
      <c r="N203" s="18" t="s">
        <v>42</v>
      </c>
      <c r="O203" s="19" t="str">
        <f t="shared" si="2"/>
        <v>Order online</v>
      </c>
      <c r="P203" s="97" t="s">
        <v>662</v>
      </c>
      <c r="Q203" s="13" t="s">
        <v>686</v>
      </c>
      <c r="R203" t="s">
        <v>687</v>
      </c>
      <c r="S203" s="20">
        <v>0</v>
      </c>
      <c r="T203" s="21" t="s">
        <v>38</v>
      </c>
    </row>
    <row r="204" spans="1:20" x14ac:dyDescent="0.35">
      <c r="A204" s="13" t="s">
        <v>14636</v>
      </c>
      <c r="B204" s="13"/>
      <c r="C204" s="13"/>
      <c r="D204" s="13" t="s">
        <v>14637</v>
      </c>
      <c r="E204" s="13">
        <v>6</v>
      </c>
      <c r="F204" s="14">
        <v>0.7</v>
      </c>
      <c r="G204" s="13" t="s">
        <v>14872</v>
      </c>
      <c r="H204" s="14">
        <v>37.5</v>
      </c>
      <c r="I204" s="15" t="s">
        <v>32</v>
      </c>
      <c r="J204" s="16">
        <v>43.5</v>
      </c>
      <c r="K204" s="16">
        <v>7.25</v>
      </c>
      <c r="L204" s="17" t="s">
        <v>1094</v>
      </c>
      <c r="M204" s="163" t="str">
        <f>IFERROR(GETPIVOTDATA("Tot. Bottles",'- Ordine Aggregato -'!$A$1,"sku anker",A204),"")</f>
        <v/>
      </c>
      <c r="N204" s="18" t="s">
        <v>42</v>
      </c>
      <c r="O204" s="19" t="str">
        <f t="shared" si="2"/>
        <v>Order online</v>
      </c>
      <c r="P204" s="97" t="s">
        <v>662</v>
      </c>
      <c r="Q204" s="13" t="s">
        <v>14940</v>
      </c>
      <c r="R204" t="s">
        <v>14941</v>
      </c>
      <c r="S204" s="20">
        <v>0</v>
      </c>
      <c r="T204" s="21" t="s">
        <v>38</v>
      </c>
    </row>
    <row r="205" spans="1:20" x14ac:dyDescent="0.35">
      <c r="A205" s="96" t="s">
        <v>688</v>
      </c>
      <c r="B205" s="96"/>
      <c r="C205" s="96"/>
      <c r="D205" s="13" t="s">
        <v>689</v>
      </c>
      <c r="E205" s="13">
        <v>6</v>
      </c>
      <c r="F205" s="14">
        <v>1</v>
      </c>
      <c r="G205" s="13" t="s">
        <v>14871</v>
      </c>
      <c r="H205" s="14">
        <v>35</v>
      </c>
      <c r="I205" s="15" t="s">
        <v>32</v>
      </c>
      <c r="J205" s="16">
        <v>13.5</v>
      </c>
      <c r="K205" s="16">
        <v>2.25</v>
      </c>
      <c r="L205" s="17" t="s">
        <v>690</v>
      </c>
      <c r="M205" s="163" t="str">
        <f>IFERROR(GETPIVOTDATA("Tot. Bottles",'- Ordine Aggregato -'!$A$1,"sku anker",A205),"")</f>
        <v/>
      </c>
      <c r="N205" s="18" t="s">
        <v>42</v>
      </c>
      <c r="O205" s="19" t="str">
        <f t="shared" ref="O205:O268" si="3">HYPERLINK("https://www.ankeramsterdamspirits.nl/en/products/"&amp;A205,"Order online")</f>
        <v>Order online</v>
      </c>
      <c r="P205" s="97" t="s">
        <v>68</v>
      </c>
      <c r="Q205" s="13" t="s">
        <v>691</v>
      </c>
      <c r="R205" t="s">
        <v>692</v>
      </c>
      <c r="S205" s="20">
        <v>0</v>
      </c>
      <c r="T205" s="21" t="s">
        <v>38</v>
      </c>
    </row>
    <row r="206" spans="1:20" x14ac:dyDescent="0.35">
      <c r="A206" s="13" t="s">
        <v>693</v>
      </c>
      <c r="B206" s="13"/>
      <c r="C206" s="13"/>
      <c r="D206" s="13" t="s">
        <v>694</v>
      </c>
      <c r="E206" s="13">
        <v>6</v>
      </c>
      <c r="F206" s="14">
        <v>1</v>
      </c>
      <c r="G206" s="13" t="s">
        <v>14871</v>
      </c>
      <c r="H206" s="14">
        <v>35</v>
      </c>
      <c r="I206" s="15" t="s">
        <v>32</v>
      </c>
      <c r="J206" s="16">
        <v>10.5</v>
      </c>
      <c r="K206" s="16">
        <v>1.75</v>
      </c>
      <c r="L206" s="17" t="s">
        <v>695</v>
      </c>
      <c r="M206" s="163" t="str">
        <f>IFERROR(GETPIVOTDATA("Tot. Bottles",'- Ordine Aggregato -'!$A$1,"sku anker",A206),"")</f>
        <v/>
      </c>
      <c r="N206" s="18" t="s">
        <v>42</v>
      </c>
      <c r="O206" s="19" t="str">
        <f t="shared" si="3"/>
        <v>Order online</v>
      </c>
      <c r="P206" s="97" t="s">
        <v>68</v>
      </c>
      <c r="Q206" s="13" t="s">
        <v>696</v>
      </c>
      <c r="R206" t="s">
        <v>697</v>
      </c>
      <c r="S206" s="20">
        <v>0</v>
      </c>
      <c r="T206" s="21" t="s">
        <v>38</v>
      </c>
    </row>
    <row r="207" spans="1:20" x14ac:dyDescent="0.35">
      <c r="A207" s="13" t="s">
        <v>698</v>
      </c>
      <c r="B207" s="13"/>
      <c r="C207" s="13"/>
      <c r="D207" s="13" t="s">
        <v>699</v>
      </c>
      <c r="E207" s="13">
        <v>6</v>
      </c>
      <c r="F207" s="14">
        <v>1</v>
      </c>
      <c r="G207" s="13" t="s">
        <v>14871</v>
      </c>
      <c r="H207" s="14">
        <v>28</v>
      </c>
      <c r="I207" s="15" t="s">
        <v>32</v>
      </c>
      <c r="J207" s="16">
        <v>12</v>
      </c>
      <c r="K207" s="16">
        <v>2</v>
      </c>
      <c r="L207" s="17" t="s">
        <v>690</v>
      </c>
      <c r="M207" s="163" t="str">
        <f>IFERROR(GETPIVOTDATA("Tot. Bottles",'- Ordine Aggregato -'!$A$1,"sku anker",A207),"")</f>
        <v/>
      </c>
      <c r="N207" s="18" t="s">
        <v>42</v>
      </c>
      <c r="O207" s="19" t="str">
        <f t="shared" si="3"/>
        <v>Order online</v>
      </c>
      <c r="P207" s="97" t="s">
        <v>68</v>
      </c>
      <c r="Q207" s="13" t="s">
        <v>700</v>
      </c>
      <c r="R207" t="s">
        <v>701</v>
      </c>
      <c r="S207" s="20">
        <v>0</v>
      </c>
      <c r="T207" s="21" t="s">
        <v>38</v>
      </c>
    </row>
    <row r="208" spans="1:20" x14ac:dyDescent="0.35">
      <c r="A208" s="13" t="s">
        <v>702</v>
      </c>
      <c r="B208" s="13"/>
      <c r="C208" s="13"/>
      <c r="D208" s="13" t="s">
        <v>703</v>
      </c>
      <c r="E208" s="13">
        <v>6</v>
      </c>
      <c r="F208" s="14">
        <v>0.75</v>
      </c>
      <c r="G208" s="13" t="s">
        <v>14872</v>
      </c>
      <c r="H208" s="14">
        <v>12</v>
      </c>
      <c r="I208" s="15" t="s">
        <v>32</v>
      </c>
      <c r="J208" s="16">
        <v>89.699999999999989</v>
      </c>
      <c r="K208" s="16">
        <v>14.95</v>
      </c>
      <c r="L208" s="17" t="s">
        <v>704</v>
      </c>
      <c r="M208" s="163" t="str">
        <f>IFERROR(GETPIVOTDATA("Tot. Bottles",'- Ordine Aggregato -'!$A$1,"sku anker",A208),"")</f>
        <v/>
      </c>
      <c r="N208" s="18" t="s">
        <v>67</v>
      </c>
      <c r="O208" s="19" t="str">
        <f t="shared" si="3"/>
        <v>Order online</v>
      </c>
      <c r="P208" s="97" t="s">
        <v>355</v>
      </c>
      <c r="Q208" s="13" t="s">
        <v>705</v>
      </c>
      <c r="R208" t="s">
        <v>42</v>
      </c>
      <c r="S208" s="20">
        <v>14.95</v>
      </c>
      <c r="T208" s="21" t="s">
        <v>38</v>
      </c>
    </row>
    <row r="209" spans="1:20" x14ac:dyDescent="0.35">
      <c r="A209" s="96" t="s">
        <v>706</v>
      </c>
      <c r="D209" s="13" t="s">
        <v>707</v>
      </c>
      <c r="E209" s="13">
        <v>6</v>
      </c>
      <c r="F209" s="14">
        <v>0.75</v>
      </c>
      <c r="G209" s="13" t="s">
        <v>14872</v>
      </c>
      <c r="H209" s="14">
        <v>12.5</v>
      </c>
      <c r="I209" s="15" t="s">
        <v>32</v>
      </c>
      <c r="J209" s="16">
        <v>119.69999999999999</v>
      </c>
      <c r="K209" s="16">
        <v>19.95</v>
      </c>
      <c r="L209" s="17" t="s">
        <v>704</v>
      </c>
      <c r="M209" s="163" t="str">
        <f>IFERROR(GETPIVOTDATA("Tot. Bottles",'- Ordine Aggregato -'!$A$1,"sku anker",A209),"")</f>
        <v/>
      </c>
      <c r="N209" s="18" t="s">
        <v>42</v>
      </c>
      <c r="O209" s="19" t="str">
        <f t="shared" si="3"/>
        <v>Order online</v>
      </c>
      <c r="P209" s="97" t="s">
        <v>355</v>
      </c>
      <c r="Q209" s="13" t="s">
        <v>705</v>
      </c>
      <c r="R209" t="s">
        <v>42</v>
      </c>
      <c r="S209" s="20">
        <v>0</v>
      </c>
      <c r="T209" s="21" t="s">
        <v>38</v>
      </c>
    </row>
    <row r="210" spans="1:20" x14ac:dyDescent="0.35">
      <c r="A210" s="13" t="s">
        <v>708</v>
      </c>
      <c r="B210" s="13"/>
      <c r="C210" s="13"/>
      <c r="D210" s="13" t="s">
        <v>709</v>
      </c>
      <c r="E210" s="13">
        <v>6</v>
      </c>
      <c r="F210" s="14">
        <v>0.75</v>
      </c>
      <c r="G210" s="13" t="s">
        <v>14872</v>
      </c>
      <c r="H210" s="14">
        <v>12.5</v>
      </c>
      <c r="I210" s="15" t="s">
        <v>32</v>
      </c>
      <c r="J210" s="16">
        <v>75</v>
      </c>
      <c r="K210" s="16">
        <v>12.5</v>
      </c>
      <c r="L210" s="17" t="s">
        <v>710</v>
      </c>
      <c r="M210" s="163" t="str">
        <f>IFERROR(GETPIVOTDATA("Tot. Bottles",'- Ordine Aggregato -'!$A$1,"sku anker",A210),"")</f>
        <v/>
      </c>
      <c r="N210" s="18" t="s">
        <v>42</v>
      </c>
      <c r="O210" s="19" t="str">
        <f t="shared" si="3"/>
        <v>Order online</v>
      </c>
      <c r="P210" s="97" t="s">
        <v>355</v>
      </c>
      <c r="Q210" s="13" t="s">
        <v>705</v>
      </c>
      <c r="R210" t="s">
        <v>42</v>
      </c>
      <c r="S210" s="20">
        <v>0</v>
      </c>
      <c r="T210" s="21" t="s">
        <v>38</v>
      </c>
    </row>
    <row r="211" spans="1:20" x14ac:dyDescent="0.35">
      <c r="A211" s="96" t="s">
        <v>711</v>
      </c>
      <c r="D211" s="13" t="s">
        <v>712</v>
      </c>
      <c r="E211" s="13">
        <v>6</v>
      </c>
      <c r="F211" s="14">
        <v>1</v>
      </c>
      <c r="G211" s="13" t="s">
        <v>14872</v>
      </c>
      <c r="H211" s="14">
        <v>16.5</v>
      </c>
      <c r="I211" s="15" t="s">
        <v>32</v>
      </c>
      <c r="J211" s="16">
        <v>115.5</v>
      </c>
      <c r="K211" s="16">
        <v>19.25</v>
      </c>
      <c r="L211" s="17" t="s">
        <v>713</v>
      </c>
      <c r="M211" s="163" t="str">
        <f>IFERROR(GETPIVOTDATA("Tot. Bottles",'- Ordine Aggregato -'!$A$1,"sku anker",A211),"")</f>
        <v/>
      </c>
      <c r="N211" s="18" t="s">
        <v>42</v>
      </c>
      <c r="O211" s="19" t="str">
        <f t="shared" si="3"/>
        <v>Order online</v>
      </c>
      <c r="P211" s="97" t="s">
        <v>355</v>
      </c>
      <c r="Q211" s="13" t="s">
        <v>714</v>
      </c>
      <c r="R211" t="s">
        <v>715</v>
      </c>
      <c r="S211" s="20">
        <v>0</v>
      </c>
      <c r="T211" s="21" t="s">
        <v>38</v>
      </c>
    </row>
    <row r="212" spans="1:20" x14ac:dyDescent="0.35">
      <c r="A212" s="96" t="s">
        <v>716</v>
      </c>
      <c r="B212" s="96"/>
      <c r="C212" s="96"/>
      <c r="D212" s="13" t="s">
        <v>717</v>
      </c>
      <c r="E212" s="13">
        <v>6</v>
      </c>
      <c r="F212" s="14">
        <v>0.7</v>
      </c>
      <c r="G212" s="13" t="s">
        <v>31</v>
      </c>
      <c r="H212" s="14">
        <v>38</v>
      </c>
      <c r="I212" s="15" t="s">
        <v>32</v>
      </c>
      <c r="J212" s="16">
        <v>29.400000000000002</v>
      </c>
      <c r="K212" s="16">
        <v>4.9000000000000004</v>
      </c>
      <c r="L212" s="17" t="s">
        <v>718</v>
      </c>
      <c r="M212" s="163" t="str">
        <f>IFERROR(GETPIVOTDATA("Tot. Bottles",'- Ordine Aggregato -'!$A$1,"sku anker",A212),"")</f>
        <v/>
      </c>
      <c r="N212" s="18" t="s">
        <v>42</v>
      </c>
      <c r="O212" s="19" t="str">
        <f t="shared" si="3"/>
        <v>Order online</v>
      </c>
      <c r="P212" s="97" t="s">
        <v>355</v>
      </c>
      <c r="Q212" s="13" t="s">
        <v>719</v>
      </c>
      <c r="R212" t="s">
        <v>720</v>
      </c>
      <c r="S212" s="20">
        <v>0</v>
      </c>
      <c r="T212" s="21" t="s">
        <v>38</v>
      </c>
    </row>
    <row r="213" spans="1:20" x14ac:dyDescent="0.35">
      <c r="A213" s="96" t="s">
        <v>721</v>
      </c>
      <c r="B213" s="96"/>
      <c r="C213" s="96"/>
      <c r="D213" s="13" t="s">
        <v>14942</v>
      </c>
      <c r="E213" s="13">
        <v>6</v>
      </c>
      <c r="F213" s="14">
        <v>0.7</v>
      </c>
      <c r="G213" s="13" t="s">
        <v>31</v>
      </c>
      <c r="H213" s="14">
        <v>38</v>
      </c>
      <c r="I213" s="15" t="s">
        <v>32</v>
      </c>
      <c r="J213" s="16">
        <v>27</v>
      </c>
      <c r="K213" s="16">
        <v>4.5</v>
      </c>
      <c r="L213" s="17" t="s">
        <v>718</v>
      </c>
      <c r="M213" s="163" t="str">
        <f>IFERROR(GETPIVOTDATA("Tot. Bottles",'- Ordine Aggregato -'!$A$1,"sku anker",A213),"")</f>
        <v/>
      </c>
      <c r="N213" s="18" t="s">
        <v>34</v>
      </c>
      <c r="O213" s="19" t="str">
        <f t="shared" si="3"/>
        <v>Order online</v>
      </c>
      <c r="P213" s="97" t="s">
        <v>355</v>
      </c>
      <c r="Q213" s="13" t="s">
        <v>722</v>
      </c>
      <c r="R213" t="s">
        <v>723</v>
      </c>
      <c r="S213" s="20">
        <v>0</v>
      </c>
      <c r="T213" s="21" t="s">
        <v>38</v>
      </c>
    </row>
    <row r="214" spans="1:20" x14ac:dyDescent="0.35">
      <c r="A214" s="13" t="s">
        <v>724</v>
      </c>
      <c r="B214" s="13"/>
      <c r="C214" s="13"/>
      <c r="D214" s="13" t="s">
        <v>725</v>
      </c>
      <c r="E214" s="13">
        <v>6</v>
      </c>
      <c r="F214" s="14">
        <v>0.7</v>
      </c>
      <c r="G214" s="13" t="s">
        <v>14872</v>
      </c>
      <c r="H214" s="14">
        <v>38</v>
      </c>
      <c r="I214" s="15" t="s">
        <v>32</v>
      </c>
      <c r="J214" s="16">
        <v>29.400000000000002</v>
      </c>
      <c r="K214" s="16">
        <v>4.9000000000000004</v>
      </c>
      <c r="L214" s="17" t="s">
        <v>718</v>
      </c>
      <c r="M214" s="163" t="str">
        <f>IFERROR(GETPIVOTDATA("Tot. Bottles",'- Ordine Aggregato -'!$A$1,"sku anker",A214),"")</f>
        <v/>
      </c>
      <c r="N214" s="18" t="s">
        <v>42</v>
      </c>
      <c r="O214" s="19" t="str">
        <f t="shared" si="3"/>
        <v>Order online</v>
      </c>
      <c r="P214" s="97" t="s">
        <v>355</v>
      </c>
      <c r="Q214" s="13" t="s">
        <v>726</v>
      </c>
      <c r="R214" t="s">
        <v>727</v>
      </c>
      <c r="S214" s="20">
        <v>0</v>
      </c>
      <c r="T214" s="21" t="s">
        <v>38</v>
      </c>
    </row>
    <row r="215" spans="1:20" x14ac:dyDescent="0.35">
      <c r="A215" s="13" t="s">
        <v>728</v>
      </c>
      <c r="B215" s="13"/>
      <c r="C215" s="13"/>
      <c r="D215" s="13" t="s">
        <v>729</v>
      </c>
      <c r="E215" s="13">
        <v>6</v>
      </c>
      <c r="F215" s="14">
        <v>0.7</v>
      </c>
      <c r="G215" s="13" t="s">
        <v>46</v>
      </c>
      <c r="H215" s="14">
        <v>38</v>
      </c>
      <c r="I215" s="15" t="s">
        <v>32</v>
      </c>
      <c r="J215" s="16">
        <v>29.400000000000002</v>
      </c>
      <c r="K215" s="16">
        <v>4.9000000000000004</v>
      </c>
      <c r="L215" s="17" t="s">
        <v>718</v>
      </c>
      <c r="M215" s="163" t="str">
        <f>IFERROR(GETPIVOTDATA("Tot. Bottles",'- Ordine Aggregato -'!$A$1,"sku anker",A215),"")</f>
        <v/>
      </c>
      <c r="N215" s="18" t="s">
        <v>42</v>
      </c>
      <c r="O215" s="19" t="str">
        <f t="shared" si="3"/>
        <v>Order online</v>
      </c>
      <c r="P215" s="97" t="s">
        <v>355</v>
      </c>
      <c r="Q215" s="13" t="s">
        <v>730</v>
      </c>
      <c r="R215" t="s">
        <v>731</v>
      </c>
      <c r="S215" s="20">
        <v>0</v>
      </c>
      <c r="T215" s="21" t="s">
        <v>38</v>
      </c>
    </row>
    <row r="216" spans="1:20" x14ac:dyDescent="0.35">
      <c r="A216" s="13" t="s">
        <v>732</v>
      </c>
      <c r="B216" s="13"/>
      <c r="C216" s="13"/>
      <c r="D216" s="13" t="s">
        <v>733</v>
      </c>
      <c r="E216" s="13">
        <v>6</v>
      </c>
      <c r="F216" s="14">
        <v>0.7</v>
      </c>
      <c r="G216" s="13" t="s">
        <v>46</v>
      </c>
      <c r="H216" s="14">
        <v>38</v>
      </c>
      <c r="I216" s="15" t="s">
        <v>32</v>
      </c>
      <c r="J216" s="16">
        <v>29.400000000000002</v>
      </c>
      <c r="K216" s="16">
        <v>4.9000000000000004</v>
      </c>
      <c r="L216" s="17" t="s">
        <v>718</v>
      </c>
      <c r="M216" s="163" t="str">
        <f>IFERROR(GETPIVOTDATA("Tot. Bottles",'- Ordine Aggregato -'!$A$1,"sku anker",A216),"")</f>
        <v/>
      </c>
      <c r="N216" s="18" t="s">
        <v>42</v>
      </c>
      <c r="O216" s="19" t="str">
        <f t="shared" si="3"/>
        <v>Order online</v>
      </c>
      <c r="P216" s="97" t="s">
        <v>355</v>
      </c>
      <c r="Q216" s="13" t="s">
        <v>734</v>
      </c>
      <c r="R216" t="s">
        <v>735</v>
      </c>
      <c r="S216" s="20">
        <v>0</v>
      </c>
      <c r="T216" s="21" t="s">
        <v>38</v>
      </c>
    </row>
    <row r="217" spans="1:20" x14ac:dyDescent="0.35">
      <c r="A217" s="96" t="s">
        <v>736</v>
      </c>
      <c r="D217" s="13" t="s">
        <v>737</v>
      </c>
      <c r="E217" s="13">
        <v>6</v>
      </c>
      <c r="F217" s="14">
        <v>0.7</v>
      </c>
      <c r="G217" s="13" t="s">
        <v>46</v>
      </c>
      <c r="H217" s="14">
        <v>38</v>
      </c>
      <c r="I217" s="15" t="s">
        <v>32</v>
      </c>
      <c r="J217" s="16">
        <v>29.700000000000003</v>
      </c>
      <c r="K217" s="16">
        <v>4.95</v>
      </c>
      <c r="L217" s="17" t="s">
        <v>718</v>
      </c>
      <c r="M217" s="163" t="str">
        <f>IFERROR(GETPIVOTDATA("Tot. Bottles",'- Ordine Aggregato -'!$A$1,"sku anker",A217),"")</f>
        <v/>
      </c>
      <c r="N217" s="18" t="s">
        <v>42</v>
      </c>
      <c r="O217" s="19" t="str">
        <f t="shared" si="3"/>
        <v>Order online</v>
      </c>
      <c r="P217" s="97" t="s">
        <v>355</v>
      </c>
      <c r="Q217" s="13" t="s">
        <v>738</v>
      </c>
      <c r="R217" t="s">
        <v>739</v>
      </c>
      <c r="S217" s="20">
        <v>0</v>
      </c>
      <c r="T217" s="21" t="s">
        <v>38</v>
      </c>
    </row>
    <row r="218" spans="1:20" x14ac:dyDescent="0.35">
      <c r="A218" s="13" t="s">
        <v>14833</v>
      </c>
      <c r="B218" s="13"/>
      <c r="C218" s="13"/>
      <c r="D218" s="13" t="s">
        <v>14834</v>
      </c>
      <c r="E218" s="13">
        <v>6</v>
      </c>
      <c r="F218" s="14">
        <v>0.7</v>
      </c>
      <c r="G218" s="13" t="s">
        <v>46</v>
      </c>
      <c r="H218" s="14">
        <v>43</v>
      </c>
      <c r="I218" s="15" t="s">
        <v>32</v>
      </c>
      <c r="J218" s="16">
        <v>135</v>
      </c>
      <c r="K218" s="16">
        <v>22.5</v>
      </c>
      <c r="L218" s="17" t="s">
        <v>448</v>
      </c>
      <c r="M218" s="163" t="str">
        <f>IFERROR(GETPIVOTDATA("Tot. Bottles",'- Ordine Aggregato -'!$A$1,"sku anker",A218),"")</f>
        <v/>
      </c>
      <c r="N218" s="18" t="s">
        <v>42</v>
      </c>
      <c r="O218" s="19" t="str">
        <f t="shared" si="3"/>
        <v>Order online</v>
      </c>
      <c r="P218" s="97" t="s">
        <v>146</v>
      </c>
      <c r="Q218" s="13" t="s">
        <v>14943</v>
      </c>
      <c r="R218" t="s">
        <v>14944</v>
      </c>
      <c r="S218" s="20">
        <v>0</v>
      </c>
      <c r="T218" s="21" t="s">
        <v>38</v>
      </c>
    </row>
    <row r="219" spans="1:20" x14ac:dyDescent="0.35">
      <c r="A219" s="13" t="s">
        <v>740</v>
      </c>
      <c r="B219" s="13"/>
      <c r="C219" s="13"/>
      <c r="D219" s="13" t="s">
        <v>741</v>
      </c>
      <c r="E219" s="13">
        <v>6</v>
      </c>
      <c r="F219" s="14">
        <v>0.7</v>
      </c>
      <c r="G219" s="13" t="s">
        <v>31</v>
      </c>
      <c r="H219" s="14">
        <v>43</v>
      </c>
      <c r="I219" s="15" t="s">
        <v>32</v>
      </c>
      <c r="J219" s="16">
        <v>279</v>
      </c>
      <c r="K219" s="16">
        <v>46.5</v>
      </c>
      <c r="L219" s="17" t="s">
        <v>448</v>
      </c>
      <c r="M219" s="163" t="str">
        <f>IFERROR(GETPIVOTDATA("Tot. Bottles",'- Ordine Aggregato -'!$A$1,"sku anker",A219),"")</f>
        <v/>
      </c>
      <c r="N219" s="18" t="s">
        <v>42</v>
      </c>
      <c r="O219" s="19" t="str">
        <f t="shared" si="3"/>
        <v>Order online</v>
      </c>
      <c r="P219" s="97" t="s">
        <v>146</v>
      </c>
      <c r="Q219" s="13" t="s">
        <v>742</v>
      </c>
      <c r="R219" t="s">
        <v>743</v>
      </c>
      <c r="S219" s="20">
        <v>0</v>
      </c>
      <c r="T219" s="21" t="s">
        <v>38</v>
      </c>
    </row>
    <row r="220" spans="1:20" x14ac:dyDescent="0.35">
      <c r="A220" s="96" t="s">
        <v>744</v>
      </c>
      <c r="B220" s="96"/>
      <c r="C220" s="96"/>
      <c r="D220" s="13" t="s">
        <v>745</v>
      </c>
      <c r="E220" s="13">
        <v>6</v>
      </c>
      <c r="F220" s="14">
        <v>0.7</v>
      </c>
      <c r="G220" s="13" t="s">
        <v>31</v>
      </c>
      <c r="H220" s="14">
        <v>40</v>
      </c>
      <c r="I220" s="15" t="s">
        <v>32</v>
      </c>
      <c r="J220" s="16">
        <v>28.5</v>
      </c>
      <c r="K220" s="16">
        <v>4.75</v>
      </c>
      <c r="L220" s="17" t="s">
        <v>448</v>
      </c>
      <c r="M220" s="163" t="str">
        <f>IFERROR(GETPIVOTDATA("Tot. Bottles",'- Ordine Aggregato -'!$A$1,"sku anker",A220),"")</f>
        <v/>
      </c>
      <c r="N220" s="18" t="s">
        <v>34</v>
      </c>
      <c r="O220" s="19" t="str">
        <f t="shared" si="3"/>
        <v>Order online</v>
      </c>
      <c r="P220" s="97" t="s">
        <v>146</v>
      </c>
      <c r="Q220" s="13" t="s">
        <v>746</v>
      </c>
      <c r="R220" t="s">
        <v>747</v>
      </c>
      <c r="S220" s="20">
        <v>0</v>
      </c>
      <c r="T220" s="21" t="s">
        <v>38</v>
      </c>
    </row>
    <row r="221" spans="1:20" x14ac:dyDescent="0.35">
      <c r="A221" s="96" t="s">
        <v>748</v>
      </c>
      <c r="D221" s="13" t="s">
        <v>749</v>
      </c>
      <c r="E221" s="13">
        <v>6</v>
      </c>
      <c r="F221" s="14">
        <v>0.7</v>
      </c>
      <c r="G221" s="13" t="s">
        <v>14871</v>
      </c>
      <c r="H221" s="14">
        <v>40</v>
      </c>
      <c r="I221" s="15" t="s">
        <v>32</v>
      </c>
      <c r="J221" s="16">
        <v>31.5</v>
      </c>
      <c r="K221" s="16">
        <v>5.25</v>
      </c>
      <c r="L221" s="17" t="s">
        <v>448</v>
      </c>
      <c r="M221" s="163" t="str">
        <f>IFERROR(GETPIVOTDATA("Tot. Bottles",'- Ordine Aggregato -'!$A$1,"sku anker",A221),"")</f>
        <v/>
      </c>
      <c r="N221" s="18" t="s">
        <v>34</v>
      </c>
      <c r="O221" s="19" t="str">
        <f t="shared" si="3"/>
        <v>Order online</v>
      </c>
      <c r="P221" s="97" t="s">
        <v>146</v>
      </c>
      <c r="Q221" s="13" t="s">
        <v>750</v>
      </c>
      <c r="R221" t="s">
        <v>751</v>
      </c>
      <c r="S221" s="20">
        <v>0</v>
      </c>
      <c r="T221" s="21" t="s">
        <v>38</v>
      </c>
    </row>
    <row r="222" spans="1:20" x14ac:dyDescent="0.35">
      <c r="A222" s="13" t="s">
        <v>752</v>
      </c>
      <c r="B222" s="13"/>
      <c r="C222" s="13"/>
      <c r="D222" s="13" t="s">
        <v>753</v>
      </c>
      <c r="E222" s="13">
        <v>6</v>
      </c>
      <c r="F222" s="14">
        <v>0.7</v>
      </c>
      <c r="G222" s="13" t="s">
        <v>14872</v>
      </c>
      <c r="H222" s="14">
        <v>14</v>
      </c>
      <c r="I222" s="15" t="s">
        <v>32</v>
      </c>
      <c r="J222" s="16">
        <v>45</v>
      </c>
      <c r="K222" s="16">
        <v>7.5</v>
      </c>
      <c r="L222" s="17" t="s">
        <v>399</v>
      </c>
      <c r="M222" s="163" t="str">
        <f>IFERROR(GETPIVOTDATA("Tot. Bottles",'- Ordine Aggregato -'!$A$1,"sku anker",A222),"")</f>
        <v/>
      </c>
      <c r="N222" s="18" t="s">
        <v>42</v>
      </c>
      <c r="O222" s="19" t="str">
        <f t="shared" si="3"/>
        <v>Order online</v>
      </c>
      <c r="P222" s="97" t="s">
        <v>68</v>
      </c>
      <c r="Q222" s="13" t="s">
        <v>754</v>
      </c>
      <c r="R222" t="s">
        <v>755</v>
      </c>
      <c r="S222" s="20">
        <v>0</v>
      </c>
      <c r="T222" s="21" t="s">
        <v>38</v>
      </c>
    </row>
    <row r="223" spans="1:20" x14ac:dyDescent="0.35">
      <c r="A223" s="96" t="s">
        <v>756</v>
      </c>
      <c r="D223" s="13" t="s">
        <v>757</v>
      </c>
      <c r="E223" s="13">
        <v>6</v>
      </c>
      <c r="F223" s="14">
        <v>0.7</v>
      </c>
      <c r="G223" s="13" t="s">
        <v>31</v>
      </c>
      <c r="H223" s="14">
        <v>11</v>
      </c>
      <c r="I223" s="15" t="s">
        <v>32</v>
      </c>
      <c r="J223" s="16">
        <v>44.099999999999994</v>
      </c>
      <c r="K223" s="16">
        <v>7.35</v>
      </c>
      <c r="L223" s="17" t="s">
        <v>558</v>
      </c>
      <c r="M223" s="163" t="str">
        <f>IFERROR(GETPIVOTDATA("Tot. Bottles",'- Ordine Aggregato -'!$A$1,"sku anker",A223),"")</f>
        <v/>
      </c>
      <c r="N223" s="18" t="s">
        <v>42</v>
      </c>
      <c r="O223" s="19" t="str">
        <f t="shared" si="3"/>
        <v>Order online</v>
      </c>
      <c r="P223" s="97" t="s">
        <v>355</v>
      </c>
      <c r="Q223" s="13" t="s">
        <v>758</v>
      </c>
      <c r="R223" t="s">
        <v>759</v>
      </c>
      <c r="S223" s="20">
        <v>0</v>
      </c>
      <c r="T223" s="21" t="s">
        <v>38</v>
      </c>
    </row>
    <row r="224" spans="1:20" x14ac:dyDescent="0.35">
      <c r="A224" s="96" t="s">
        <v>760</v>
      </c>
      <c r="D224" s="13" t="s">
        <v>757</v>
      </c>
      <c r="E224" s="13">
        <v>6</v>
      </c>
      <c r="F224" s="14">
        <v>1</v>
      </c>
      <c r="G224" s="13" t="s">
        <v>31</v>
      </c>
      <c r="H224" s="14">
        <v>11</v>
      </c>
      <c r="I224" s="15" t="s">
        <v>32</v>
      </c>
      <c r="J224" s="16">
        <v>54</v>
      </c>
      <c r="K224" s="16">
        <v>9</v>
      </c>
      <c r="L224" s="17" t="s">
        <v>558</v>
      </c>
      <c r="M224" s="163" t="str">
        <f>IFERROR(GETPIVOTDATA("Tot. Bottles",'- Ordine Aggregato -'!$A$1,"sku anker",A224),"")</f>
        <v/>
      </c>
      <c r="N224" s="18" t="s">
        <v>42</v>
      </c>
      <c r="O224" s="19" t="str">
        <f t="shared" si="3"/>
        <v>Order online</v>
      </c>
      <c r="P224" s="97" t="s">
        <v>355</v>
      </c>
      <c r="Q224" s="13" t="s">
        <v>761</v>
      </c>
      <c r="R224" t="s">
        <v>762</v>
      </c>
      <c r="S224" s="20">
        <v>0</v>
      </c>
      <c r="T224" s="21" t="s">
        <v>38</v>
      </c>
    </row>
    <row r="225" spans="1:20" x14ac:dyDescent="0.35">
      <c r="A225" s="13" t="s">
        <v>763</v>
      </c>
      <c r="B225" s="13"/>
      <c r="C225" s="13"/>
      <c r="D225" s="13" t="s">
        <v>757</v>
      </c>
      <c r="E225" s="13">
        <v>1</v>
      </c>
      <c r="F225" s="14">
        <v>3</v>
      </c>
      <c r="G225" s="13" t="s">
        <v>31</v>
      </c>
      <c r="H225" s="14">
        <v>11</v>
      </c>
      <c r="I225" s="15" t="s">
        <v>32</v>
      </c>
      <c r="J225" s="16">
        <v>40.5</v>
      </c>
      <c r="K225" s="16">
        <v>40.5</v>
      </c>
      <c r="L225" s="17" t="s">
        <v>558</v>
      </c>
      <c r="M225" s="163" t="str">
        <f>IFERROR(GETPIVOTDATA("Tot. Bottles",'- Ordine Aggregato -'!$A$1,"sku anker",A225),"")</f>
        <v/>
      </c>
      <c r="N225" s="18" t="s">
        <v>34</v>
      </c>
      <c r="O225" s="19" t="str">
        <f t="shared" si="3"/>
        <v>Order online</v>
      </c>
      <c r="P225" s="97" t="s">
        <v>355</v>
      </c>
      <c r="Q225" s="13" t="s">
        <v>764</v>
      </c>
      <c r="R225" t="s">
        <v>42</v>
      </c>
      <c r="S225" s="20">
        <v>0</v>
      </c>
      <c r="T225" s="21" t="s">
        <v>38</v>
      </c>
    </row>
    <row r="226" spans="1:20" x14ac:dyDescent="0.35">
      <c r="A226" s="96" t="s">
        <v>765</v>
      </c>
      <c r="D226" s="13" t="s">
        <v>766</v>
      </c>
      <c r="E226" s="13">
        <v>24</v>
      </c>
      <c r="F226" s="14">
        <v>200</v>
      </c>
      <c r="G226" s="13" t="s">
        <v>767</v>
      </c>
      <c r="H226" s="14">
        <v>9</v>
      </c>
      <c r="I226" s="15" t="s">
        <v>32</v>
      </c>
      <c r="J226" s="16">
        <v>38.400000000000006</v>
      </c>
      <c r="K226" s="16">
        <v>1.6</v>
      </c>
      <c r="L226" s="17" t="s">
        <v>768</v>
      </c>
      <c r="M226" s="163" t="str">
        <f>IFERROR(GETPIVOTDATA("Tot. Bottles",'- Ordine Aggregato -'!$A$1,"sku anker",A226),"")</f>
        <v/>
      </c>
      <c r="N226" s="18" t="s">
        <v>42</v>
      </c>
      <c r="O226" s="19" t="str">
        <f t="shared" si="3"/>
        <v>Order online</v>
      </c>
      <c r="P226" s="97" t="s">
        <v>355</v>
      </c>
      <c r="Q226" s="13" t="s">
        <v>769</v>
      </c>
      <c r="R226" t="s">
        <v>770</v>
      </c>
      <c r="S226" s="20">
        <v>0</v>
      </c>
      <c r="T226" s="21" t="s">
        <v>38</v>
      </c>
    </row>
    <row r="227" spans="1:20" x14ac:dyDescent="0.35">
      <c r="A227" s="96" t="s">
        <v>771</v>
      </c>
      <c r="D227" s="13" t="s">
        <v>772</v>
      </c>
      <c r="E227" s="13">
        <v>6</v>
      </c>
      <c r="F227" s="14">
        <v>0.7</v>
      </c>
      <c r="G227" s="13" t="s">
        <v>14872</v>
      </c>
      <c r="H227" s="14">
        <v>43</v>
      </c>
      <c r="I227" s="15" t="s">
        <v>32</v>
      </c>
      <c r="J227" s="16">
        <v>225</v>
      </c>
      <c r="K227" s="16">
        <v>37.5</v>
      </c>
      <c r="L227" s="17" t="s">
        <v>104</v>
      </c>
      <c r="M227" s="163" t="str">
        <f>IFERROR(GETPIVOTDATA("Tot. Bottles",'- Ordine Aggregato -'!$A$1,"sku anker",A227),"")</f>
        <v/>
      </c>
      <c r="N227" s="18" t="s">
        <v>34</v>
      </c>
      <c r="O227" s="19" t="str">
        <f t="shared" si="3"/>
        <v>Order online</v>
      </c>
      <c r="P227" s="97" t="s">
        <v>773</v>
      </c>
      <c r="Q227" s="13" t="s">
        <v>774</v>
      </c>
      <c r="R227" t="s">
        <v>775</v>
      </c>
      <c r="S227" s="20">
        <v>0</v>
      </c>
      <c r="T227" s="21" t="s">
        <v>38</v>
      </c>
    </row>
    <row r="228" spans="1:20" x14ac:dyDescent="0.35">
      <c r="A228" s="96" t="s">
        <v>14504</v>
      </c>
      <c r="B228" s="96"/>
      <c r="C228" s="96"/>
      <c r="D228" s="13" t="s">
        <v>14505</v>
      </c>
      <c r="E228" s="13">
        <v>3</v>
      </c>
      <c r="F228" s="14">
        <v>0.7</v>
      </c>
      <c r="G228" s="13" t="s">
        <v>14872</v>
      </c>
      <c r="H228" s="14">
        <v>43</v>
      </c>
      <c r="I228" s="15" t="s">
        <v>32</v>
      </c>
      <c r="J228" s="16">
        <v>70.5</v>
      </c>
      <c r="K228" s="16">
        <v>23.5</v>
      </c>
      <c r="L228" s="17" t="s">
        <v>1143</v>
      </c>
      <c r="M228" s="163" t="str">
        <f>IFERROR(GETPIVOTDATA("Tot. Bottles",'- Ordine Aggregato -'!$A$1,"sku anker",A228),"")</f>
        <v/>
      </c>
      <c r="N228" s="18" t="s">
        <v>42</v>
      </c>
      <c r="O228" s="19" t="str">
        <f t="shared" si="3"/>
        <v>Order online</v>
      </c>
      <c r="P228" s="97" t="s">
        <v>773</v>
      </c>
      <c r="Q228" s="13" t="s">
        <v>14945</v>
      </c>
      <c r="R228" t="s">
        <v>14946</v>
      </c>
      <c r="S228" s="20">
        <v>0</v>
      </c>
      <c r="T228" s="21" t="s">
        <v>38</v>
      </c>
    </row>
    <row r="229" spans="1:20" x14ac:dyDescent="0.35">
      <c r="A229" s="13" t="s">
        <v>776</v>
      </c>
      <c r="B229" s="13"/>
      <c r="C229" s="13"/>
      <c r="D229" s="13" t="s">
        <v>777</v>
      </c>
      <c r="E229" s="13">
        <v>6</v>
      </c>
      <c r="F229" s="14">
        <v>0.7</v>
      </c>
      <c r="G229" s="13" t="s">
        <v>14872</v>
      </c>
      <c r="H229" s="14">
        <v>43</v>
      </c>
      <c r="I229" s="15" t="s">
        <v>32</v>
      </c>
      <c r="J229" s="16">
        <v>135</v>
      </c>
      <c r="K229" s="16">
        <v>22.5</v>
      </c>
      <c r="L229" s="17" t="s">
        <v>104</v>
      </c>
      <c r="M229" s="163" t="str">
        <f>IFERROR(GETPIVOTDATA("Tot. Bottles",'- Ordine Aggregato -'!$A$1,"sku anker",A229),"")</f>
        <v/>
      </c>
      <c r="N229" s="18" t="s">
        <v>42</v>
      </c>
      <c r="O229" s="19" t="str">
        <f t="shared" si="3"/>
        <v>Order online</v>
      </c>
      <c r="P229" s="97" t="s">
        <v>773</v>
      </c>
      <c r="Q229" s="13" t="s">
        <v>778</v>
      </c>
      <c r="R229" t="s">
        <v>779</v>
      </c>
      <c r="S229" s="20">
        <v>0</v>
      </c>
      <c r="T229" s="21" t="s">
        <v>38</v>
      </c>
    </row>
    <row r="230" spans="1:20" x14ac:dyDescent="0.35">
      <c r="A230" s="96" t="s">
        <v>14835</v>
      </c>
      <c r="D230" s="13" t="s">
        <v>14836</v>
      </c>
      <c r="E230" s="13">
        <v>6</v>
      </c>
      <c r="F230" s="14">
        <v>0.7</v>
      </c>
      <c r="G230" s="13" t="s">
        <v>14872</v>
      </c>
      <c r="H230" s="14">
        <v>43</v>
      </c>
      <c r="I230" s="15" t="s">
        <v>32</v>
      </c>
      <c r="J230" s="16">
        <v>539.70000000000005</v>
      </c>
      <c r="K230" s="16">
        <v>89.95</v>
      </c>
      <c r="L230" s="17" t="s">
        <v>104</v>
      </c>
      <c r="M230" s="163" t="str">
        <f>IFERROR(GETPIVOTDATA("Tot. Bottles",'- Ordine Aggregato -'!$A$1,"sku anker",A230),"")</f>
        <v/>
      </c>
      <c r="N230" s="18" t="s">
        <v>42</v>
      </c>
      <c r="O230" s="19" t="str">
        <f t="shared" si="3"/>
        <v>Order online</v>
      </c>
      <c r="P230" s="97" t="s">
        <v>773</v>
      </c>
      <c r="Q230" s="13" t="s">
        <v>14947</v>
      </c>
      <c r="R230" t="s">
        <v>14948</v>
      </c>
      <c r="S230" s="20">
        <v>0</v>
      </c>
      <c r="T230" s="21" t="s">
        <v>38</v>
      </c>
    </row>
    <row r="231" spans="1:20" x14ac:dyDescent="0.35">
      <c r="A231" s="96" t="s">
        <v>780</v>
      </c>
      <c r="D231" s="13" t="s">
        <v>14837</v>
      </c>
      <c r="E231" s="13">
        <v>6</v>
      </c>
      <c r="F231" s="14">
        <v>0.7</v>
      </c>
      <c r="G231" s="13" t="s">
        <v>14872</v>
      </c>
      <c r="H231" s="14">
        <v>43</v>
      </c>
      <c r="I231" s="15" t="s">
        <v>32</v>
      </c>
      <c r="J231" s="16">
        <v>105</v>
      </c>
      <c r="K231" s="16">
        <v>17.5</v>
      </c>
      <c r="L231" s="17" t="s">
        <v>104</v>
      </c>
      <c r="M231" s="163" t="str">
        <f>IFERROR(GETPIVOTDATA("Tot. Bottles",'- Ordine Aggregato -'!$A$1,"sku anker",A231),"")</f>
        <v/>
      </c>
      <c r="N231" s="18" t="s">
        <v>42</v>
      </c>
      <c r="O231" s="19" t="str">
        <f t="shared" si="3"/>
        <v>Order online</v>
      </c>
      <c r="P231" s="97" t="s">
        <v>773</v>
      </c>
      <c r="Q231" s="13" t="s">
        <v>781</v>
      </c>
      <c r="R231" t="s">
        <v>782</v>
      </c>
      <c r="S231" s="20">
        <v>0</v>
      </c>
      <c r="T231" s="21" t="s">
        <v>38</v>
      </c>
    </row>
    <row r="232" spans="1:20" x14ac:dyDescent="0.35">
      <c r="A232" s="96" t="s">
        <v>783</v>
      </c>
      <c r="D232" s="13" t="s">
        <v>784</v>
      </c>
      <c r="E232" s="13">
        <v>6</v>
      </c>
      <c r="F232" s="14">
        <v>0.7</v>
      </c>
      <c r="G232" s="13" t="s">
        <v>46</v>
      </c>
      <c r="H232" s="14">
        <v>40</v>
      </c>
      <c r="I232" s="15" t="s">
        <v>32</v>
      </c>
      <c r="J232" s="16">
        <v>95.699999999999989</v>
      </c>
      <c r="K232" s="16">
        <v>15.95</v>
      </c>
      <c r="L232" s="17" t="s">
        <v>104</v>
      </c>
      <c r="M232" s="163" t="str">
        <f>IFERROR(GETPIVOTDATA("Tot. Bottles",'- Ordine Aggregato -'!$A$1,"sku anker",A232),"")</f>
        <v/>
      </c>
      <c r="N232" s="18" t="s">
        <v>42</v>
      </c>
      <c r="O232" s="19" t="str">
        <f t="shared" si="3"/>
        <v>Order online</v>
      </c>
      <c r="P232" s="97" t="s">
        <v>773</v>
      </c>
      <c r="Q232" s="13" t="s">
        <v>785</v>
      </c>
      <c r="R232" t="s">
        <v>786</v>
      </c>
      <c r="S232" s="20">
        <v>0</v>
      </c>
      <c r="T232" s="21" t="s">
        <v>38</v>
      </c>
    </row>
    <row r="233" spans="1:20" x14ac:dyDescent="0.35">
      <c r="A233" s="13" t="s">
        <v>787</v>
      </c>
      <c r="B233" s="13"/>
      <c r="C233" s="13"/>
      <c r="D233" s="13" t="s">
        <v>788</v>
      </c>
      <c r="E233" s="13">
        <v>12</v>
      </c>
      <c r="F233" s="14">
        <v>0.5</v>
      </c>
      <c r="G233" s="13" t="s">
        <v>31</v>
      </c>
      <c r="H233" s="14">
        <v>40</v>
      </c>
      <c r="I233" s="15" t="s">
        <v>32</v>
      </c>
      <c r="J233" s="16">
        <v>174</v>
      </c>
      <c r="K233" s="16">
        <v>14.5</v>
      </c>
      <c r="L233" s="17" t="s">
        <v>61</v>
      </c>
      <c r="M233" s="163" t="str">
        <f>IFERROR(GETPIVOTDATA("Tot. Bottles",'- Ordine Aggregato -'!$A$1,"sku anker",A233),"")</f>
        <v/>
      </c>
      <c r="N233" s="18" t="s">
        <v>34</v>
      </c>
      <c r="O233" s="19" t="str">
        <f t="shared" si="3"/>
        <v>Order online</v>
      </c>
      <c r="P233" s="97" t="s">
        <v>789</v>
      </c>
      <c r="Q233" s="13" t="s">
        <v>790</v>
      </c>
      <c r="R233" t="s">
        <v>791</v>
      </c>
      <c r="S233" s="20">
        <v>0</v>
      </c>
      <c r="T233" s="21" t="s">
        <v>38</v>
      </c>
    </row>
    <row r="234" spans="1:20" x14ac:dyDescent="0.35">
      <c r="A234" s="13" t="s">
        <v>792</v>
      </c>
      <c r="B234" s="13"/>
      <c r="C234" s="13"/>
      <c r="D234" s="13" t="s">
        <v>788</v>
      </c>
      <c r="E234" s="13">
        <v>12</v>
      </c>
      <c r="F234" s="14">
        <v>0.7</v>
      </c>
      <c r="G234" s="13" t="s">
        <v>14872</v>
      </c>
      <c r="H234" s="14">
        <v>40</v>
      </c>
      <c r="I234" s="15" t="s">
        <v>32</v>
      </c>
      <c r="J234" s="16">
        <v>216</v>
      </c>
      <c r="K234" s="16">
        <v>18</v>
      </c>
      <c r="L234" s="17" t="s">
        <v>61</v>
      </c>
      <c r="M234" s="163" t="str">
        <f>IFERROR(GETPIVOTDATA("Tot. Bottles",'- Ordine Aggregato -'!$A$1,"sku anker",A234),"")</f>
        <v/>
      </c>
      <c r="N234" s="18" t="s">
        <v>42</v>
      </c>
      <c r="O234" s="19" t="str">
        <f t="shared" si="3"/>
        <v>Order online</v>
      </c>
      <c r="P234" s="97" t="s">
        <v>789</v>
      </c>
      <c r="Q234" s="13" t="s">
        <v>793</v>
      </c>
      <c r="R234" t="s">
        <v>794</v>
      </c>
      <c r="S234" s="20">
        <v>0</v>
      </c>
      <c r="T234" s="21" t="s">
        <v>38</v>
      </c>
    </row>
    <row r="235" spans="1:20" x14ac:dyDescent="0.35">
      <c r="A235" s="13" t="s">
        <v>795</v>
      </c>
      <c r="B235" s="13"/>
      <c r="C235" s="13"/>
      <c r="D235" s="13" t="s">
        <v>796</v>
      </c>
      <c r="E235" s="13">
        <v>6</v>
      </c>
      <c r="F235" s="14">
        <v>0.7</v>
      </c>
      <c r="G235" s="13" t="s">
        <v>31</v>
      </c>
      <c r="H235" s="14">
        <v>40</v>
      </c>
      <c r="I235" s="15" t="s">
        <v>32</v>
      </c>
      <c r="J235" s="16">
        <v>327</v>
      </c>
      <c r="K235" s="16">
        <v>54.5</v>
      </c>
      <c r="L235" s="17" t="s">
        <v>61</v>
      </c>
      <c r="M235" s="163" t="str">
        <f>IFERROR(GETPIVOTDATA("Tot. Bottles",'- Ordine Aggregato -'!$A$1,"sku anker",A235),"")</f>
        <v/>
      </c>
      <c r="N235" s="18" t="s">
        <v>34</v>
      </c>
      <c r="O235" s="19" t="str">
        <f t="shared" si="3"/>
        <v>Order online</v>
      </c>
      <c r="P235" s="97" t="s">
        <v>789</v>
      </c>
      <c r="Q235" s="13" t="s">
        <v>797</v>
      </c>
      <c r="R235" t="s">
        <v>798</v>
      </c>
      <c r="S235" s="20">
        <v>0</v>
      </c>
      <c r="T235" s="21" t="s">
        <v>38</v>
      </c>
    </row>
    <row r="236" spans="1:20" x14ac:dyDescent="0.35">
      <c r="A236" s="13" t="s">
        <v>799</v>
      </c>
      <c r="B236" s="13"/>
      <c r="C236" s="13"/>
      <c r="D236" s="13" t="s">
        <v>800</v>
      </c>
      <c r="E236" s="13">
        <v>12</v>
      </c>
      <c r="F236" s="14">
        <v>0.7</v>
      </c>
      <c r="G236" s="13" t="s">
        <v>31</v>
      </c>
      <c r="H236" s="14">
        <v>40</v>
      </c>
      <c r="I236" s="15" t="s">
        <v>32</v>
      </c>
      <c r="J236" s="16">
        <v>126</v>
      </c>
      <c r="K236" s="16">
        <v>10.5</v>
      </c>
      <c r="L236" s="17" t="s">
        <v>61</v>
      </c>
      <c r="M236" s="163" t="str">
        <f>IFERROR(GETPIVOTDATA("Tot. Bottles",'- Ordine Aggregato -'!$A$1,"sku anker",A236),"")</f>
        <v/>
      </c>
      <c r="N236" s="18" t="s">
        <v>42</v>
      </c>
      <c r="O236" s="19" t="str">
        <f t="shared" si="3"/>
        <v>Order online</v>
      </c>
      <c r="P236" s="97" t="s">
        <v>789</v>
      </c>
      <c r="Q236" s="13" t="s">
        <v>801</v>
      </c>
      <c r="R236" t="s">
        <v>802</v>
      </c>
      <c r="S236" s="20">
        <v>0</v>
      </c>
      <c r="T236" s="21" t="s">
        <v>38</v>
      </c>
    </row>
    <row r="237" spans="1:20" x14ac:dyDescent="0.35">
      <c r="A237" s="96" t="s">
        <v>803</v>
      </c>
      <c r="B237" s="96"/>
      <c r="C237" s="96"/>
      <c r="D237" s="13" t="s">
        <v>804</v>
      </c>
      <c r="E237" s="13">
        <v>12</v>
      </c>
      <c r="F237" s="14">
        <v>0.7</v>
      </c>
      <c r="G237" s="13" t="s">
        <v>46</v>
      </c>
      <c r="H237" s="14">
        <v>35</v>
      </c>
      <c r="I237" s="15" t="s">
        <v>32</v>
      </c>
      <c r="J237" s="16">
        <v>150.60000000000002</v>
      </c>
      <c r="K237" s="16">
        <v>12.55</v>
      </c>
      <c r="L237" s="17" t="s">
        <v>61</v>
      </c>
      <c r="M237" s="163" t="str">
        <f>IFERROR(GETPIVOTDATA("Tot. Bottles",'- Ordine Aggregato -'!$A$1,"sku anker",A237),"")</f>
        <v/>
      </c>
      <c r="N237" s="18" t="s">
        <v>42</v>
      </c>
      <c r="O237" s="19" t="str">
        <f t="shared" si="3"/>
        <v>Order online</v>
      </c>
      <c r="P237" s="97" t="s">
        <v>789</v>
      </c>
      <c r="Q237" s="13" t="s">
        <v>805</v>
      </c>
      <c r="R237" t="s">
        <v>806</v>
      </c>
      <c r="S237" s="20">
        <v>0</v>
      </c>
      <c r="T237" s="21" t="s">
        <v>38</v>
      </c>
    </row>
    <row r="238" spans="1:20" x14ac:dyDescent="0.35">
      <c r="A238" s="96" t="s">
        <v>807</v>
      </c>
      <c r="D238" s="13" t="s">
        <v>808</v>
      </c>
      <c r="E238" s="13">
        <v>12</v>
      </c>
      <c r="F238" s="14">
        <v>0.7</v>
      </c>
      <c r="G238" s="13" t="s">
        <v>14872</v>
      </c>
      <c r="H238" s="14">
        <v>18</v>
      </c>
      <c r="I238" s="15" t="s">
        <v>32</v>
      </c>
      <c r="J238" s="16">
        <v>102</v>
      </c>
      <c r="K238" s="16">
        <v>8.5</v>
      </c>
      <c r="L238" s="17" t="s">
        <v>502</v>
      </c>
      <c r="M238" s="163" t="str">
        <f>IFERROR(GETPIVOTDATA("Tot. Bottles",'- Ordine Aggregato -'!$A$1,"sku anker",A238),"")</f>
        <v/>
      </c>
      <c r="N238" s="18" t="s">
        <v>42</v>
      </c>
      <c r="O238" s="19" t="str">
        <f t="shared" si="3"/>
        <v>Order online</v>
      </c>
      <c r="P238" s="97" t="s">
        <v>146</v>
      </c>
      <c r="Q238" s="13" t="s">
        <v>809</v>
      </c>
      <c r="R238" t="s">
        <v>810</v>
      </c>
      <c r="S238" s="20">
        <v>0</v>
      </c>
      <c r="T238" s="21" t="s">
        <v>38</v>
      </c>
    </row>
    <row r="239" spans="1:20" x14ac:dyDescent="0.35">
      <c r="A239" s="96" t="s">
        <v>811</v>
      </c>
      <c r="B239" s="96"/>
      <c r="C239" s="96"/>
      <c r="D239" s="13" t="s">
        <v>812</v>
      </c>
      <c r="E239" s="13">
        <v>6</v>
      </c>
      <c r="F239" s="14">
        <v>0.7</v>
      </c>
      <c r="G239" s="13" t="s">
        <v>31</v>
      </c>
      <c r="H239" s="14">
        <v>46</v>
      </c>
      <c r="I239" s="15" t="s">
        <v>32</v>
      </c>
      <c r="J239" s="16">
        <v>219</v>
      </c>
      <c r="K239" s="16">
        <v>36.5</v>
      </c>
      <c r="L239" s="17" t="s">
        <v>145</v>
      </c>
      <c r="M239" s="163" t="str">
        <f>IFERROR(GETPIVOTDATA("Tot. Bottles",'- Ordine Aggregato -'!$A$1,"sku anker",A239),"")</f>
        <v/>
      </c>
      <c r="N239" s="18" t="s">
        <v>42</v>
      </c>
      <c r="O239" s="19" t="str">
        <f t="shared" si="3"/>
        <v>Order online</v>
      </c>
      <c r="P239" s="97" t="s">
        <v>146</v>
      </c>
      <c r="Q239" s="13" t="s">
        <v>813</v>
      </c>
      <c r="R239" t="s">
        <v>814</v>
      </c>
      <c r="S239" s="20">
        <v>0</v>
      </c>
      <c r="T239" s="21" t="s">
        <v>38</v>
      </c>
    </row>
    <row r="240" spans="1:20" x14ac:dyDescent="0.35">
      <c r="A240" s="96" t="s">
        <v>14949</v>
      </c>
      <c r="B240" s="96"/>
      <c r="C240" s="96"/>
      <c r="D240" s="13" t="s">
        <v>14950</v>
      </c>
      <c r="E240" s="13">
        <v>6</v>
      </c>
      <c r="F240" s="14">
        <v>0.7</v>
      </c>
      <c r="G240" s="13" t="s">
        <v>14872</v>
      </c>
      <c r="H240" s="14">
        <v>46</v>
      </c>
      <c r="I240" s="15" t="s">
        <v>32</v>
      </c>
      <c r="J240" s="16">
        <v>555</v>
      </c>
      <c r="K240" s="16">
        <v>92.5</v>
      </c>
      <c r="L240" s="17" t="s">
        <v>145</v>
      </c>
      <c r="M240" s="163" t="str">
        <f>IFERROR(GETPIVOTDATA("Tot. Bottles",'- Ordine Aggregato -'!$A$1,"sku anker",A240),"")</f>
        <v/>
      </c>
      <c r="N240" s="18" t="s">
        <v>34</v>
      </c>
      <c r="O240" s="19" t="str">
        <f t="shared" si="3"/>
        <v>Order online</v>
      </c>
      <c r="P240" s="97" t="s">
        <v>146</v>
      </c>
      <c r="Q240" s="13" t="s">
        <v>14951</v>
      </c>
      <c r="R240" t="s">
        <v>14952</v>
      </c>
      <c r="S240" s="20">
        <v>0</v>
      </c>
      <c r="T240" s="21" t="s">
        <v>38</v>
      </c>
    </row>
    <row r="241" spans="1:20" x14ac:dyDescent="0.35">
      <c r="A241" s="96" t="s">
        <v>14953</v>
      </c>
      <c r="D241" s="13" t="s">
        <v>14954</v>
      </c>
      <c r="E241" s="13">
        <v>6</v>
      </c>
      <c r="F241" s="14">
        <v>0.7</v>
      </c>
      <c r="G241" s="13" t="s">
        <v>46</v>
      </c>
      <c r="H241" s="14">
        <v>46</v>
      </c>
      <c r="I241" s="15" t="s">
        <v>32</v>
      </c>
      <c r="J241" s="16">
        <v>570</v>
      </c>
      <c r="K241" s="16">
        <v>95</v>
      </c>
      <c r="L241" s="17" t="s">
        <v>4515</v>
      </c>
      <c r="M241" s="163" t="str">
        <f>IFERROR(GETPIVOTDATA("Tot. Bottles",'- Ordine Aggregato -'!$A$1,"sku anker",A241),"")</f>
        <v/>
      </c>
      <c r="N241" s="18" t="s">
        <v>42</v>
      </c>
      <c r="O241" s="19" t="str">
        <f t="shared" si="3"/>
        <v>Order online</v>
      </c>
      <c r="P241" s="97" t="s">
        <v>146</v>
      </c>
      <c r="Q241" s="13" t="s">
        <v>14951</v>
      </c>
      <c r="R241" t="s">
        <v>14955</v>
      </c>
      <c r="S241" s="20">
        <v>0</v>
      </c>
      <c r="T241" s="21" t="s">
        <v>38</v>
      </c>
    </row>
    <row r="242" spans="1:20" x14ac:dyDescent="0.35">
      <c r="A242" s="13" t="s">
        <v>815</v>
      </c>
      <c r="B242" s="13"/>
      <c r="C242" s="13"/>
      <c r="D242" s="13" t="s">
        <v>816</v>
      </c>
      <c r="E242" s="13">
        <v>6</v>
      </c>
      <c r="F242" s="14">
        <v>0.7</v>
      </c>
      <c r="G242" s="13" t="s">
        <v>46</v>
      </c>
      <c r="H242" s="14">
        <v>46.2</v>
      </c>
      <c r="I242" s="15" t="s">
        <v>32</v>
      </c>
      <c r="J242" s="16">
        <v>1290</v>
      </c>
      <c r="K242" s="16">
        <v>215</v>
      </c>
      <c r="L242" s="17" t="s">
        <v>145</v>
      </c>
      <c r="M242" s="163" t="str">
        <f>IFERROR(GETPIVOTDATA("Tot. Bottles",'- Ordine Aggregato -'!$A$1,"sku anker",A242),"")</f>
        <v/>
      </c>
      <c r="N242" s="18" t="s">
        <v>42</v>
      </c>
      <c r="O242" s="19" t="str">
        <f t="shared" si="3"/>
        <v>Order online</v>
      </c>
      <c r="P242" s="97" t="s">
        <v>146</v>
      </c>
      <c r="Q242" s="13" t="s">
        <v>817</v>
      </c>
      <c r="R242" t="s">
        <v>818</v>
      </c>
      <c r="S242" s="20">
        <v>0</v>
      </c>
      <c r="T242" s="21" t="s">
        <v>38</v>
      </c>
    </row>
    <row r="243" spans="1:20" x14ac:dyDescent="0.35">
      <c r="A243" s="96" t="s">
        <v>819</v>
      </c>
      <c r="D243" s="13" t="s">
        <v>820</v>
      </c>
      <c r="E243" s="13">
        <v>6</v>
      </c>
      <c r="F243" s="14">
        <v>0.7</v>
      </c>
      <c r="G243" s="13" t="s">
        <v>46</v>
      </c>
      <c r="H243" s="14">
        <v>51</v>
      </c>
      <c r="I243" s="15" t="s">
        <v>32</v>
      </c>
      <c r="J243" s="16">
        <v>8100</v>
      </c>
      <c r="K243" s="16">
        <v>1350</v>
      </c>
      <c r="L243" s="17" t="s">
        <v>145</v>
      </c>
      <c r="M243" s="163" t="str">
        <f>IFERROR(GETPIVOTDATA("Tot. Bottles",'- Ordine Aggregato -'!$A$1,"sku anker",A243),"")</f>
        <v/>
      </c>
      <c r="N243" s="18" t="s">
        <v>67</v>
      </c>
      <c r="O243" s="19" t="str">
        <f t="shared" si="3"/>
        <v>Order online</v>
      </c>
      <c r="P243" s="97" t="s">
        <v>146</v>
      </c>
      <c r="Q243" s="13" t="s">
        <v>821</v>
      </c>
      <c r="R243" t="s">
        <v>822</v>
      </c>
      <c r="S243" s="20">
        <v>1350</v>
      </c>
      <c r="T243" s="21" t="s">
        <v>38</v>
      </c>
    </row>
    <row r="244" spans="1:20" x14ac:dyDescent="0.35">
      <c r="A244" s="96" t="s">
        <v>823</v>
      </c>
      <c r="B244" s="96"/>
      <c r="C244" s="96"/>
      <c r="D244" s="13" t="s">
        <v>824</v>
      </c>
      <c r="E244" s="13">
        <v>1</v>
      </c>
      <c r="F244" s="14">
        <v>0.7</v>
      </c>
      <c r="G244" s="13" t="s">
        <v>14872</v>
      </c>
      <c r="H244" s="14">
        <v>46</v>
      </c>
      <c r="I244" s="15" t="s">
        <v>32</v>
      </c>
      <c r="J244" s="16">
        <v>875</v>
      </c>
      <c r="K244" s="16">
        <v>875</v>
      </c>
      <c r="L244" s="17" t="s">
        <v>145</v>
      </c>
      <c r="M244" s="163" t="str">
        <f>IFERROR(GETPIVOTDATA("Tot. Bottles",'- Ordine Aggregato -'!$A$1,"sku anker",A244),"")</f>
        <v/>
      </c>
      <c r="N244" s="18" t="s">
        <v>34</v>
      </c>
      <c r="O244" s="19" t="str">
        <f t="shared" si="3"/>
        <v>Order online</v>
      </c>
      <c r="P244" s="97" t="s">
        <v>146</v>
      </c>
      <c r="Q244" s="13" t="s">
        <v>825</v>
      </c>
      <c r="R244" t="s">
        <v>42</v>
      </c>
      <c r="S244" s="20">
        <v>0</v>
      </c>
      <c r="T244" s="21" t="s">
        <v>38</v>
      </c>
    </row>
    <row r="245" spans="1:20" x14ac:dyDescent="0.35">
      <c r="A245" s="13" t="s">
        <v>826</v>
      </c>
      <c r="B245" s="13"/>
      <c r="C245" s="13"/>
      <c r="D245" s="13" t="s">
        <v>827</v>
      </c>
      <c r="E245" s="13">
        <v>6</v>
      </c>
      <c r="F245" s="14">
        <v>0.7</v>
      </c>
      <c r="G245" s="13" t="s">
        <v>14872</v>
      </c>
      <c r="H245" s="14">
        <v>47.4</v>
      </c>
      <c r="I245" s="15" t="s">
        <v>32</v>
      </c>
      <c r="J245" s="16">
        <v>150</v>
      </c>
      <c r="K245" s="16">
        <v>25</v>
      </c>
      <c r="L245" s="17" t="s">
        <v>145</v>
      </c>
      <c r="M245" s="163" t="str">
        <f>IFERROR(GETPIVOTDATA("Tot. Bottles",'- Ordine Aggregato -'!$A$1,"sku anker",A245),"")</f>
        <v/>
      </c>
      <c r="N245" s="18" t="s">
        <v>67</v>
      </c>
      <c r="O245" s="19" t="str">
        <f t="shared" si="3"/>
        <v>Order online</v>
      </c>
      <c r="P245" s="97" t="s">
        <v>146</v>
      </c>
      <c r="Q245" s="13" t="s">
        <v>828</v>
      </c>
      <c r="R245" t="s">
        <v>829</v>
      </c>
      <c r="S245" s="20">
        <v>25</v>
      </c>
      <c r="T245" s="21" t="s">
        <v>38</v>
      </c>
    </row>
    <row r="246" spans="1:20" x14ac:dyDescent="0.35">
      <c r="A246" s="13" t="s">
        <v>14638</v>
      </c>
      <c r="B246" s="13"/>
      <c r="C246" s="13"/>
      <c r="D246" s="13" t="s">
        <v>830</v>
      </c>
      <c r="E246" s="13">
        <v>6</v>
      </c>
      <c r="F246" s="14">
        <v>0.7</v>
      </c>
      <c r="G246" s="13" t="s">
        <v>31</v>
      </c>
      <c r="H246" s="14">
        <v>46.6</v>
      </c>
      <c r="I246" s="15" t="s">
        <v>32</v>
      </c>
      <c r="J246" s="16">
        <v>195</v>
      </c>
      <c r="K246" s="16">
        <v>32.5</v>
      </c>
      <c r="L246" s="17" t="s">
        <v>145</v>
      </c>
      <c r="M246" s="163" t="str">
        <f>IFERROR(GETPIVOTDATA("Tot. Bottles",'- Ordine Aggregato -'!$A$1,"sku anker",A246),"")</f>
        <v/>
      </c>
      <c r="N246" s="18" t="s">
        <v>42</v>
      </c>
      <c r="O246" s="19" t="str">
        <f t="shared" si="3"/>
        <v>Order online</v>
      </c>
      <c r="P246" s="97" t="s">
        <v>146</v>
      </c>
      <c r="Q246" s="13" t="s">
        <v>14956</v>
      </c>
      <c r="R246" t="s">
        <v>14957</v>
      </c>
      <c r="S246" s="20">
        <v>0</v>
      </c>
      <c r="T246" s="21" t="s">
        <v>38</v>
      </c>
    </row>
    <row r="247" spans="1:20" x14ac:dyDescent="0.35">
      <c r="A247" s="96" t="s">
        <v>831</v>
      </c>
      <c r="D247" s="13" t="s">
        <v>832</v>
      </c>
      <c r="E247" s="13">
        <v>6</v>
      </c>
      <c r="F247" s="14">
        <v>0.7</v>
      </c>
      <c r="G247" s="13" t="s">
        <v>46</v>
      </c>
      <c r="H247" s="14">
        <v>46</v>
      </c>
      <c r="I247" s="15" t="s">
        <v>32</v>
      </c>
      <c r="J247" s="16">
        <v>870</v>
      </c>
      <c r="K247" s="16">
        <v>145</v>
      </c>
      <c r="L247" s="17" t="s">
        <v>145</v>
      </c>
      <c r="M247" s="163" t="str">
        <f>IFERROR(GETPIVOTDATA("Tot. Bottles",'- Ordine Aggregato -'!$A$1,"sku anker",A247),"")</f>
        <v/>
      </c>
      <c r="N247" s="18" t="s">
        <v>67</v>
      </c>
      <c r="O247" s="19" t="str">
        <f t="shared" si="3"/>
        <v>Order online</v>
      </c>
      <c r="P247" s="97" t="s">
        <v>146</v>
      </c>
      <c r="Q247" s="13" t="s">
        <v>833</v>
      </c>
      <c r="R247" t="s">
        <v>834</v>
      </c>
      <c r="S247" s="20">
        <v>145</v>
      </c>
      <c r="T247" s="21" t="s">
        <v>38</v>
      </c>
    </row>
    <row r="248" spans="1:20" x14ac:dyDescent="0.35">
      <c r="A248" s="13" t="s">
        <v>835</v>
      </c>
      <c r="B248" s="13"/>
      <c r="C248" s="13"/>
      <c r="D248" s="13" t="s">
        <v>836</v>
      </c>
      <c r="E248" s="13">
        <v>6</v>
      </c>
      <c r="F248" s="14">
        <v>0.7</v>
      </c>
      <c r="G248" s="13" t="s">
        <v>31</v>
      </c>
      <c r="H248" s="14">
        <v>57.1</v>
      </c>
      <c r="I248" s="15" t="s">
        <v>32</v>
      </c>
      <c r="J248" s="16">
        <v>345</v>
      </c>
      <c r="K248" s="16">
        <v>57.5</v>
      </c>
      <c r="L248" s="17" t="s">
        <v>145</v>
      </c>
      <c r="M248" s="163" t="str">
        <f>IFERROR(GETPIVOTDATA("Tot. Bottles",'- Ordine Aggregato -'!$A$1,"sku anker",A248),"")</f>
        <v/>
      </c>
      <c r="N248" s="18" t="s">
        <v>67</v>
      </c>
      <c r="O248" s="19" t="str">
        <f t="shared" si="3"/>
        <v>Order online</v>
      </c>
      <c r="P248" s="97" t="s">
        <v>146</v>
      </c>
      <c r="Q248" s="13" t="s">
        <v>837</v>
      </c>
      <c r="R248" t="s">
        <v>838</v>
      </c>
      <c r="S248" s="20">
        <v>57.5</v>
      </c>
      <c r="T248" s="21" t="s">
        <v>38</v>
      </c>
    </row>
    <row r="249" spans="1:20" x14ac:dyDescent="0.35">
      <c r="A249" s="96" t="s">
        <v>839</v>
      </c>
      <c r="D249" s="13" t="s">
        <v>840</v>
      </c>
      <c r="E249" s="13">
        <v>6</v>
      </c>
      <c r="F249" s="14">
        <v>0.6</v>
      </c>
      <c r="G249" s="13" t="s">
        <v>46</v>
      </c>
      <c r="H249" s="14">
        <v>46.66</v>
      </c>
      <c r="I249" s="15" t="s">
        <v>32</v>
      </c>
      <c r="J249" s="16">
        <v>318</v>
      </c>
      <c r="K249" s="16">
        <v>53</v>
      </c>
      <c r="L249" s="17" t="s">
        <v>384</v>
      </c>
      <c r="M249" s="163" t="str">
        <f>IFERROR(GETPIVOTDATA("Tot. Bottles",'- Ordine Aggregato -'!$A$1,"sku anker",A249),"")</f>
        <v/>
      </c>
      <c r="N249" s="18" t="s">
        <v>42</v>
      </c>
      <c r="O249" s="19" t="str">
        <f t="shared" si="3"/>
        <v>Order online</v>
      </c>
      <c r="P249" s="97" t="s">
        <v>146</v>
      </c>
      <c r="Q249" s="13" t="s">
        <v>841</v>
      </c>
      <c r="R249" t="s">
        <v>842</v>
      </c>
      <c r="S249" s="20">
        <v>0</v>
      </c>
      <c r="T249" s="21" t="s">
        <v>38</v>
      </c>
    </row>
    <row r="250" spans="1:20" x14ac:dyDescent="0.35">
      <c r="A250" s="96" t="s">
        <v>843</v>
      </c>
      <c r="B250" s="96"/>
      <c r="C250" s="96"/>
      <c r="D250" s="13" t="s">
        <v>844</v>
      </c>
      <c r="E250" s="13">
        <v>6</v>
      </c>
      <c r="F250" s="14">
        <v>1</v>
      </c>
      <c r="G250" s="13" t="s">
        <v>14872</v>
      </c>
      <c r="H250" s="14">
        <v>46</v>
      </c>
      <c r="I250" s="15" t="s">
        <v>32</v>
      </c>
      <c r="J250" s="16">
        <v>531</v>
      </c>
      <c r="K250" s="16">
        <v>88.5</v>
      </c>
      <c r="L250" s="17" t="s">
        <v>145</v>
      </c>
      <c r="M250" s="163" t="str">
        <f>IFERROR(GETPIVOTDATA("Tot. Bottles",'- Ordine Aggregato -'!$A$1,"sku anker",A250),"")</f>
        <v/>
      </c>
      <c r="N250" s="18" t="s">
        <v>42</v>
      </c>
      <c r="O250" s="19" t="str">
        <f t="shared" si="3"/>
        <v>Order online</v>
      </c>
      <c r="P250" s="97" t="s">
        <v>146</v>
      </c>
      <c r="Q250" s="13" t="s">
        <v>845</v>
      </c>
      <c r="R250" t="s">
        <v>846</v>
      </c>
      <c r="S250" s="20">
        <v>0</v>
      </c>
      <c r="T250" s="21" t="s">
        <v>38</v>
      </c>
    </row>
    <row r="251" spans="1:20" x14ac:dyDescent="0.35">
      <c r="A251" s="96" t="s">
        <v>847</v>
      </c>
      <c r="D251" s="13" t="s">
        <v>848</v>
      </c>
      <c r="E251" s="13">
        <v>6</v>
      </c>
      <c r="F251" s="14">
        <v>0.7</v>
      </c>
      <c r="G251" s="13" t="s">
        <v>31</v>
      </c>
      <c r="H251" s="14">
        <v>54.2</v>
      </c>
      <c r="I251" s="15" t="s">
        <v>32</v>
      </c>
      <c r="J251" s="16">
        <v>327</v>
      </c>
      <c r="K251" s="16">
        <v>54.5</v>
      </c>
      <c r="L251" s="17" t="s">
        <v>145</v>
      </c>
      <c r="M251" s="163" t="str">
        <f>IFERROR(GETPIVOTDATA("Tot. Bottles",'- Ordine Aggregato -'!$A$1,"sku anker",A251),"")</f>
        <v/>
      </c>
      <c r="N251" s="18" t="s">
        <v>42</v>
      </c>
      <c r="O251" s="19" t="str">
        <f t="shared" si="3"/>
        <v>Order online</v>
      </c>
      <c r="P251" s="97" t="s">
        <v>146</v>
      </c>
      <c r="Q251" s="13" t="s">
        <v>849</v>
      </c>
      <c r="R251" t="s">
        <v>850</v>
      </c>
      <c r="S251" s="20">
        <v>0</v>
      </c>
      <c r="T251" s="21" t="s">
        <v>38</v>
      </c>
    </row>
    <row r="252" spans="1:20" x14ac:dyDescent="0.35">
      <c r="A252" s="13" t="s">
        <v>851</v>
      </c>
      <c r="B252" s="13"/>
      <c r="C252" s="13"/>
      <c r="D252" s="13" t="s">
        <v>852</v>
      </c>
      <c r="E252" s="13">
        <v>6</v>
      </c>
      <c r="F252" s="14">
        <v>0.7</v>
      </c>
      <c r="G252" s="13" t="s">
        <v>31</v>
      </c>
      <c r="H252" s="14">
        <v>46</v>
      </c>
      <c r="I252" s="15" t="s">
        <v>32</v>
      </c>
      <c r="J252" s="16">
        <v>175.5</v>
      </c>
      <c r="K252" s="16">
        <v>29.25</v>
      </c>
      <c r="L252" s="17" t="s">
        <v>145</v>
      </c>
      <c r="M252" s="163" t="str">
        <f>IFERROR(GETPIVOTDATA("Tot. Bottles",'- Ordine Aggregato -'!$A$1,"sku anker",A252),"")</f>
        <v/>
      </c>
      <c r="N252" s="18" t="s">
        <v>42</v>
      </c>
      <c r="O252" s="19" t="str">
        <f t="shared" si="3"/>
        <v>Order online</v>
      </c>
      <c r="P252" s="97" t="s">
        <v>146</v>
      </c>
      <c r="Q252" s="13" t="s">
        <v>853</v>
      </c>
      <c r="R252" t="s">
        <v>854</v>
      </c>
      <c r="S252" s="20">
        <v>0</v>
      </c>
      <c r="T252" s="21" t="s">
        <v>38</v>
      </c>
    </row>
    <row r="253" spans="1:20" x14ac:dyDescent="0.35">
      <c r="A253" s="96" t="s">
        <v>855</v>
      </c>
      <c r="B253" s="96"/>
      <c r="C253" s="96"/>
      <c r="D253" s="13" t="s">
        <v>856</v>
      </c>
      <c r="E253" s="13">
        <v>6</v>
      </c>
      <c r="F253" s="14">
        <v>0.7</v>
      </c>
      <c r="G253" s="13" t="s">
        <v>31</v>
      </c>
      <c r="H253" s="14">
        <v>40</v>
      </c>
      <c r="I253" s="15" t="s">
        <v>32</v>
      </c>
      <c r="J253" s="16">
        <v>77.699999999999989</v>
      </c>
      <c r="K253" s="16">
        <v>12.95</v>
      </c>
      <c r="L253" s="17" t="s">
        <v>145</v>
      </c>
      <c r="M253" s="163" t="str">
        <f>IFERROR(GETPIVOTDATA("Tot. Bottles",'- Ordine Aggregato -'!$A$1,"sku anker",A253),"")</f>
        <v/>
      </c>
      <c r="N253" s="18" t="s">
        <v>67</v>
      </c>
      <c r="O253" s="19" t="str">
        <f t="shared" si="3"/>
        <v>Order online</v>
      </c>
      <c r="P253" s="97" t="s">
        <v>146</v>
      </c>
      <c r="Q253" s="13" t="s">
        <v>857</v>
      </c>
      <c r="R253" t="s">
        <v>858</v>
      </c>
      <c r="S253" s="20">
        <v>12.95</v>
      </c>
      <c r="T253" s="21" t="s">
        <v>38</v>
      </c>
    </row>
    <row r="254" spans="1:20" x14ac:dyDescent="0.35">
      <c r="A254" s="96" t="s">
        <v>859</v>
      </c>
      <c r="B254" s="96"/>
      <c r="C254" s="96"/>
      <c r="D254" s="13" t="s">
        <v>860</v>
      </c>
      <c r="E254" s="13">
        <v>6</v>
      </c>
      <c r="F254" s="14">
        <v>1</v>
      </c>
      <c r="G254" s="13" t="s">
        <v>14872</v>
      </c>
      <c r="H254" s="14">
        <v>40</v>
      </c>
      <c r="I254" s="15" t="s">
        <v>32</v>
      </c>
      <c r="J254" s="16">
        <v>135</v>
      </c>
      <c r="K254" s="16">
        <v>22.5</v>
      </c>
      <c r="L254" s="17" t="s">
        <v>145</v>
      </c>
      <c r="M254" s="163" t="str">
        <f>IFERROR(GETPIVOTDATA("Tot. Bottles",'- Ordine Aggregato -'!$A$1,"sku anker",A254),"")</f>
        <v/>
      </c>
      <c r="N254" s="18" t="s">
        <v>42</v>
      </c>
      <c r="O254" s="19" t="str">
        <f t="shared" si="3"/>
        <v>Order online</v>
      </c>
      <c r="P254" s="97" t="s">
        <v>146</v>
      </c>
      <c r="Q254" s="13" t="s">
        <v>861</v>
      </c>
      <c r="R254" t="s">
        <v>862</v>
      </c>
      <c r="S254" s="20">
        <v>0</v>
      </c>
      <c r="T254" s="21" t="s">
        <v>38</v>
      </c>
    </row>
    <row r="255" spans="1:20" x14ac:dyDescent="0.35">
      <c r="A255" s="96" t="s">
        <v>864</v>
      </c>
      <c r="B255" s="96"/>
      <c r="C255" s="96"/>
      <c r="D255" s="13" t="s">
        <v>865</v>
      </c>
      <c r="E255" s="13">
        <v>6</v>
      </c>
      <c r="F255" s="14">
        <v>0.75</v>
      </c>
      <c r="G255" s="13" t="s">
        <v>14872</v>
      </c>
      <c r="H255" s="14">
        <v>12.5</v>
      </c>
      <c r="I255" s="15" t="s">
        <v>32</v>
      </c>
      <c r="J255" s="16">
        <v>1332</v>
      </c>
      <c r="K255" s="16">
        <v>222</v>
      </c>
      <c r="L255" s="17" t="s">
        <v>863</v>
      </c>
      <c r="M255" s="163" t="str">
        <f>IFERROR(GETPIVOTDATA("Tot. Bottles",'- Ordine Aggregato -'!$A$1,"sku anker",A255),"")</f>
        <v/>
      </c>
      <c r="N255" s="18" t="s">
        <v>42</v>
      </c>
      <c r="O255" s="19" t="str">
        <f t="shared" si="3"/>
        <v>Order online</v>
      </c>
      <c r="P255" s="97" t="s">
        <v>225</v>
      </c>
      <c r="Q255" s="13" t="s">
        <v>866</v>
      </c>
      <c r="R255" t="s">
        <v>867</v>
      </c>
      <c r="S255" s="20">
        <v>0</v>
      </c>
      <c r="T255" s="21" t="s">
        <v>38</v>
      </c>
    </row>
    <row r="256" spans="1:20" x14ac:dyDescent="0.35">
      <c r="A256" s="96" t="s">
        <v>14958</v>
      </c>
      <c r="D256" s="13" t="s">
        <v>869</v>
      </c>
      <c r="E256" s="13">
        <v>6</v>
      </c>
      <c r="F256" s="14">
        <v>0.75</v>
      </c>
      <c r="G256" s="13" t="s">
        <v>14872</v>
      </c>
      <c r="H256" s="14">
        <v>12.5</v>
      </c>
      <c r="I256" s="15" t="s">
        <v>32</v>
      </c>
      <c r="J256" s="16">
        <v>1368</v>
      </c>
      <c r="K256" s="16">
        <v>228</v>
      </c>
      <c r="L256" s="17" t="s">
        <v>863</v>
      </c>
      <c r="M256" s="163" t="str">
        <f>IFERROR(GETPIVOTDATA("Tot. Bottles",'- Ordine Aggregato -'!$A$1,"sku anker",A256),"")</f>
        <v/>
      </c>
      <c r="N256" s="18" t="s">
        <v>42</v>
      </c>
      <c r="O256" s="19" t="str">
        <f t="shared" si="3"/>
        <v>Order online</v>
      </c>
      <c r="P256" s="97" t="s">
        <v>225</v>
      </c>
      <c r="Q256" s="13" t="s">
        <v>14959</v>
      </c>
      <c r="R256" t="s">
        <v>14960</v>
      </c>
      <c r="S256" s="20">
        <v>0</v>
      </c>
      <c r="T256" s="21" t="s">
        <v>38</v>
      </c>
    </row>
    <row r="257" spans="1:20" x14ac:dyDescent="0.35">
      <c r="A257" s="96" t="s">
        <v>868</v>
      </c>
      <c r="B257" s="96"/>
      <c r="C257" s="96"/>
      <c r="D257" s="13" t="s">
        <v>869</v>
      </c>
      <c r="E257" s="13">
        <v>6</v>
      </c>
      <c r="F257" s="14">
        <v>0.75</v>
      </c>
      <c r="G257" s="13" t="s">
        <v>46</v>
      </c>
      <c r="H257" s="14">
        <v>12.5</v>
      </c>
      <c r="I257" s="15" t="s">
        <v>32</v>
      </c>
      <c r="J257" s="16">
        <v>1470</v>
      </c>
      <c r="K257" s="16">
        <v>245</v>
      </c>
      <c r="L257" s="17" t="s">
        <v>863</v>
      </c>
      <c r="M257" s="163" t="str">
        <f>IFERROR(GETPIVOTDATA("Tot. Bottles",'- Ordine Aggregato -'!$A$1,"sku anker",A257),"")</f>
        <v/>
      </c>
      <c r="N257" s="18" t="s">
        <v>34</v>
      </c>
      <c r="O257" s="19" t="str">
        <f t="shared" si="3"/>
        <v>Order online</v>
      </c>
      <c r="P257" s="97" t="s">
        <v>225</v>
      </c>
      <c r="Q257" s="13" t="s">
        <v>866</v>
      </c>
      <c r="R257" t="s">
        <v>870</v>
      </c>
      <c r="S257" s="20">
        <v>0</v>
      </c>
      <c r="T257" s="21" t="s">
        <v>38</v>
      </c>
    </row>
    <row r="258" spans="1:20" x14ac:dyDescent="0.35">
      <c r="A258" s="96" t="s">
        <v>871</v>
      </c>
      <c r="D258" s="13" t="s">
        <v>872</v>
      </c>
      <c r="E258" s="13">
        <v>6</v>
      </c>
      <c r="F258" s="14">
        <v>0.75</v>
      </c>
      <c r="G258" s="13" t="s">
        <v>14872</v>
      </c>
      <c r="H258" s="14">
        <v>12.5</v>
      </c>
      <c r="I258" s="15" t="s">
        <v>32</v>
      </c>
      <c r="J258" s="16">
        <v>1920</v>
      </c>
      <c r="K258" s="16">
        <v>320</v>
      </c>
      <c r="L258" s="17" t="s">
        <v>863</v>
      </c>
      <c r="M258" s="163" t="str">
        <f>IFERROR(GETPIVOTDATA("Tot. Bottles",'- Ordine Aggregato -'!$A$1,"sku anker",A258),"")</f>
        <v/>
      </c>
      <c r="N258" s="18" t="s">
        <v>67</v>
      </c>
      <c r="O258" s="19" t="str">
        <f t="shared" si="3"/>
        <v>Order online</v>
      </c>
      <c r="P258" s="97" t="s">
        <v>225</v>
      </c>
      <c r="Q258" s="13" t="s">
        <v>873</v>
      </c>
      <c r="R258" t="s">
        <v>874</v>
      </c>
      <c r="S258" s="20">
        <v>320</v>
      </c>
      <c r="T258" s="21" t="s">
        <v>38</v>
      </c>
    </row>
    <row r="259" spans="1:20" x14ac:dyDescent="0.35">
      <c r="A259" s="13" t="s">
        <v>875</v>
      </c>
      <c r="B259" s="13"/>
      <c r="C259" s="13"/>
      <c r="D259" s="13" t="s">
        <v>876</v>
      </c>
      <c r="E259" s="13">
        <v>6</v>
      </c>
      <c r="F259" s="14">
        <v>0.7</v>
      </c>
      <c r="G259" s="13" t="s">
        <v>46</v>
      </c>
      <c r="H259" s="14">
        <v>46</v>
      </c>
      <c r="I259" s="15" t="s">
        <v>32</v>
      </c>
      <c r="J259" s="16">
        <v>111</v>
      </c>
      <c r="K259" s="16">
        <v>18.5</v>
      </c>
      <c r="L259" s="17" t="s">
        <v>145</v>
      </c>
      <c r="M259" s="163" t="str">
        <f>IFERROR(GETPIVOTDATA("Tot. Bottles",'- Ordine Aggregato -'!$A$1,"sku anker",A259),"")</f>
        <v/>
      </c>
      <c r="N259" s="18" t="s">
        <v>42</v>
      </c>
      <c r="O259" s="19" t="str">
        <f t="shared" si="3"/>
        <v>Order online</v>
      </c>
      <c r="P259" s="97" t="s">
        <v>225</v>
      </c>
      <c r="Q259" s="13" t="s">
        <v>877</v>
      </c>
      <c r="R259" t="s">
        <v>42</v>
      </c>
      <c r="S259" s="20">
        <v>0</v>
      </c>
      <c r="T259" s="21" t="s">
        <v>38</v>
      </c>
    </row>
    <row r="260" spans="1:20" x14ac:dyDescent="0.35">
      <c r="A260" s="13" t="s">
        <v>878</v>
      </c>
      <c r="B260" s="13"/>
      <c r="C260" s="13"/>
      <c r="D260" s="13" t="s">
        <v>879</v>
      </c>
      <c r="E260" s="13">
        <v>1</v>
      </c>
      <c r="F260" s="14">
        <v>1.2</v>
      </c>
      <c r="G260" s="13" t="s">
        <v>14872</v>
      </c>
      <c r="H260" s="14">
        <v>40</v>
      </c>
      <c r="I260" s="15" t="s">
        <v>32</v>
      </c>
      <c r="J260" s="16">
        <v>67.5</v>
      </c>
      <c r="K260" s="16">
        <v>67.5</v>
      </c>
      <c r="L260" s="17" t="s">
        <v>73</v>
      </c>
      <c r="M260" s="163" t="str">
        <f>IFERROR(GETPIVOTDATA("Tot. Bottles",'- Ordine Aggregato -'!$A$1,"sku anker",A260),"")</f>
        <v/>
      </c>
      <c r="N260" s="18" t="s">
        <v>34</v>
      </c>
      <c r="O260" s="19" t="str">
        <f t="shared" si="3"/>
        <v>Order online</v>
      </c>
      <c r="P260" s="97" t="s">
        <v>880</v>
      </c>
      <c r="Q260" s="13" t="s">
        <v>881</v>
      </c>
      <c r="R260" t="s">
        <v>42</v>
      </c>
      <c r="S260" s="20">
        <v>0</v>
      </c>
      <c r="T260" s="21" t="s">
        <v>38</v>
      </c>
    </row>
    <row r="261" spans="1:20" x14ac:dyDescent="0.35">
      <c r="A261" s="96" t="s">
        <v>882</v>
      </c>
      <c r="B261" s="96"/>
      <c r="C261" s="96"/>
      <c r="D261" s="13" t="s">
        <v>883</v>
      </c>
      <c r="E261" s="13">
        <v>6</v>
      </c>
      <c r="F261" s="14">
        <v>0.7</v>
      </c>
      <c r="G261" s="13" t="s">
        <v>46</v>
      </c>
      <c r="H261" s="14">
        <v>46</v>
      </c>
      <c r="I261" s="15" t="s">
        <v>32</v>
      </c>
      <c r="J261" s="16">
        <v>138</v>
      </c>
      <c r="K261" s="16">
        <v>23</v>
      </c>
      <c r="L261" s="17" t="s">
        <v>145</v>
      </c>
      <c r="M261" s="163" t="str">
        <f>IFERROR(GETPIVOTDATA("Tot. Bottles",'- Ordine Aggregato -'!$A$1,"sku anker",A261),"")</f>
        <v/>
      </c>
      <c r="N261" s="18" t="s">
        <v>42</v>
      </c>
      <c r="O261" s="19" t="str">
        <f t="shared" si="3"/>
        <v>Order online</v>
      </c>
      <c r="P261" s="97" t="s">
        <v>146</v>
      </c>
      <c r="Q261" s="13" t="s">
        <v>884</v>
      </c>
      <c r="R261" t="s">
        <v>885</v>
      </c>
      <c r="S261" s="20">
        <v>0</v>
      </c>
      <c r="T261" s="21" t="s">
        <v>38</v>
      </c>
    </row>
    <row r="262" spans="1:20" x14ac:dyDescent="0.35">
      <c r="A262" s="13" t="s">
        <v>14961</v>
      </c>
      <c r="B262" s="13"/>
      <c r="C262" s="13"/>
      <c r="D262" s="13" t="s">
        <v>14962</v>
      </c>
      <c r="E262" s="13">
        <v>6</v>
      </c>
      <c r="F262" s="14">
        <v>0.7</v>
      </c>
      <c r="G262" s="13" t="s">
        <v>14872</v>
      </c>
      <c r="H262" s="14">
        <v>56.4</v>
      </c>
      <c r="I262" s="15" t="s">
        <v>32</v>
      </c>
      <c r="J262" s="16">
        <v>340.5</v>
      </c>
      <c r="K262" s="16">
        <v>56.75</v>
      </c>
      <c r="L262" s="17" t="s">
        <v>145</v>
      </c>
      <c r="M262" s="163" t="str">
        <f>IFERROR(GETPIVOTDATA("Tot. Bottles",'- Ordine Aggregato -'!$A$1,"sku anker",A262),"")</f>
        <v/>
      </c>
      <c r="N262" s="18" t="s">
        <v>34</v>
      </c>
      <c r="O262" s="19" t="str">
        <f t="shared" si="3"/>
        <v>Order online</v>
      </c>
      <c r="P262" s="97" t="s">
        <v>146</v>
      </c>
      <c r="Q262" s="13" t="s">
        <v>14963</v>
      </c>
      <c r="R262" t="s">
        <v>14964</v>
      </c>
      <c r="S262" s="20">
        <v>0</v>
      </c>
      <c r="T262" s="21" t="s">
        <v>38</v>
      </c>
    </row>
    <row r="263" spans="1:20" x14ac:dyDescent="0.35">
      <c r="A263" s="96" t="s">
        <v>14965</v>
      </c>
      <c r="D263" s="13" t="s">
        <v>14966</v>
      </c>
      <c r="E263" s="13">
        <v>6</v>
      </c>
      <c r="F263" s="14">
        <v>0.7</v>
      </c>
      <c r="G263" s="13" t="s">
        <v>14872</v>
      </c>
      <c r="H263" s="14">
        <v>46</v>
      </c>
      <c r="I263" s="15" t="s">
        <v>32</v>
      </c>
      <c r="J263" s="16">
        <v>450</v>
      </c>
      <c r="K263" s="16">
        <v>75</v>
      </c>
      <c r="L263" s="17" t="s">
        <v>145</v>
      </c>
      <c r="M263" s="163" t="str">
        <f>IFERROR(GETPIVOTDATA("Tot. Bottles",'- Ordine Aggregato -'!$A$1,"sku anker",A263),"")</f>
        <v/>
      </c>
      <c r="N263" s="18" t="s">
        <v>34</v>
      </c>
      <c r="O263" s="19" t="str">
        <f t="shared" si="3"/>
        <v>Order online</v>
      </c>
      <c r="P263" s="97" t="s">
        <v>146</v>
      </c>
      <c r="Q263" s="13" t="s">
        <v>14967</v>
      </c>
      <c r="R263" t="s">
        <v>14968</v>
      </c>
      <c r="S263" s="20">
        <v>0</v>
      </c>
      <c r="T263" s="21" t="s">
        <v>38</v>
      </c>
    </row>
    <row r="264" spans="1:20" x14ac:dyDescent="0.35">
      <c r="A264" s="96" t="s">
        <v>886</v>
      </c>
      <c r="D264" s="13" t="s">
        <v>887</v>
      </c>
      <c r="E264" s="13">
        <v>6</v>
      </c>
      <c r="F264" s="14">
        <v>0.7</v>
      </c>
      <c r="G264" s="13" t="s">
        <v>14872</v>
      </c>
      <c r="H264" s="14">
        <v>46</v>
      </c>
      <c r="I264" s="15" t="s">
        <v>32</v>
      </c>
      <c r="J264" s="16">
        <v>1770</v>
      </c>
      <c r="K264" s="16">
        <v>295</v>
      </c>
      <c r="L264" s="17" t="s">
        <v>145</v>
      </c>
      <c r="M264" s="163" t="str">
        <f>IFERROR(GETPIVOTDATA("Tot. Bottles",'- Ordine Aggregato -'!$A$1,"sku anker",A264),"")</f>
        <v/>
      </c>
      <c r="N264" s="18" t="s">
        <v>42</v>
      </c>
      <c r="O264" s="19" t="str">
        <f t="shared" si="3"/>
        <v>Order online</v>
      </c>
      <c r="P264" s="97" t="s">
        <v>146</v>
      </c>
      <c r="Q264" s="13" t="s">
        <v>888</v>
      </c>
      <c r="R264" t="s">
        <v>889</v>
      </c>
      <c r="S264" s="20">
        <v>0</v>
      </c>
      <c r="T264" s="21" t="s">
        <v>38</v>
      </c>
    </row>
    <row r="265" spans="1:20" x14ac:dyDescent="0.35">
      <c r="A265" s="13" t="s">
        <v>890</v>
      </c>
      <c r="B265" s="13"/>
      <c r="C265" s="13"/>
      <c r="D265" s="13" t="s">
        <v>891</v>
      </c>
      <c r="E265" s="13">
        <v>6</v>
      </c>
      <c r="F265" s="14">
        <v>0.7</v>
      </c>
      <c r="G265" s="13" t="s">
        <v>46</v>
      </c>
      <c r="H265" s="14">
        <v>50</v>
      </c>
      <c r="I265" s="15" t="s">
        <v>32</v>
      </c>
      <c r="J265" s="16">
        <v>180</v>
      </c>
      <c r="K265" s="16">
        <v>30</v>
      </c>
      <c r="L265" s="17" t="s">
        <v>145</v>
      </c>
      <c r="M265" s="163" t="str">
        <f>IFERROR(GETPIVOTDATA("Tot. Bottles",'- Ordine Aggregato -'!$A$1,"sku anker",A265),"")</f>
        <v/>
      </c>
      <c r="N265" s="18" t="s">
        <v>34</v>
      </c>
      <c r="O265" s="19" t="str">
        <f t="shared" si="3"/>
        <v>Order online</v>
      </c>
      <c r="P265" s="97" t="s">
        <v>146</v>
      </c>
      <c r="Q265" s="13" t="s">
        <v>892</v>
      </c>
      <c r="R265" t="s">
        <v>893</v>
      </c>
      <c r="S265" s="20">
        <v>0</v>
      </c>
      <c r="T265" s="21" t="s">
        <v>38</v>
      </c>
    </row>
    <row r="266" spans="1:20" x14ac:dyDescent="0.35">
      <c r="A266" s="13" t="s">
        <v>894</v>
      </c>
      <c r="B266" s="13"/>
      <c r="C266" s="13"/>
      <c r="D266" s="13" t="s">
        <v>895</v>
      </c>
      <c r="E266" s="13">
        <v>6</v>
      </c>
      <c r="F266" s="14">
        <v>0.7</v>
      </c>
      <c r="G266" s="13" t="s">
        <v>46</v>
      </c>
      <c r="H266" s="14">
        <v>43</v>
      </c>
      <c r="I266" s="15" t="s">
        <v>32</v>
      </c>
      <c r="J266" s="16">
        <v>111</v>
      </c>
      <c r="K266" s="16">
        <v>18.5</v>
      </c>
      <c r="L266" s="17" t="s">
        <v>145</v>
      </c>
      <c r="M266" s="163" t="str">
        <f>IFERROR(GETPIVOTDATA("Tot. Bottles",'- Ordine Aggregato -'!$A$1,"sku anker",A266),"")</f>
        <v/>
      </c>
      <c r="N266" s="18" t="s">
        <v>67</v>
      </c>
      <c r="O266" s="19" t="str">
        <f t="shared" si="3"/>
        <v>Order online</v>
      </c>
      <c r="P266" s="97" t="s">
        <v>146</v>
      </c>
      <c r="Q266" s="13" t="s">
        <v>896</v>
      </c>
      <c r="R266" t="s">
        <v>897</v>
      </c>
      <c r="S266" s="20">
        <v>18.5</v>
      </c>
      <c r="T266" s="21" t="s">
        <v>38</v>
      </c>
    </row>
    <row r="267" spans="1:20" x14ac:dyDescent="0.35">
      <c r="A267" s="96" t="s">
        <v>898</v>
      </c>
      <c r="D267" s="13" t="s">
        <v>899</v>
      </c>
      <c r="E267" s="13">
        <v>6</v>
      </c>
      <c r="F267" s="14">
        <v>0.7</v>
      </c>
      <c r="G267" s="13" t="s">
        <v>14872</v>
      </c>
      <c r="H267" s="14">
        <v>17</v>
      </c>
      <c r="I267" s="15" t="s">
        <v>32</v>
      </c>
      <c r="J267" s="16">
        <v>50.699999999999996</v>
      </c>
      <c r="K267" s="16">
        <v>8.4499999999999993</v>
      </c>
      <c r="L267" s="17" t="s">
        <v>551</v>
      </c>
      <c r="M267" s="163" t="str">
        <f>IFERROR(GETPIVOTDATA("Tot. Bottles",'- Ordine Aggregato -'!$A$1,"sku anker",A267),"")</f>
        <v/>
      </c>
      <c r="N267" s="18" t="s">
        <v>67</v>
      </c>
      <c r="O267" s="19" t="str">
        <f t="shared" si="3"/>
        <v>Order online</v>
      </c>
      <c r="P267" s="97" t="s">
        <v>146</v>
      </c>
      <c r="Q267" s="13" t="s">
        <v>900</v>
      </c>
      <c r="R267" t="s">
        <v>901</v>
      </c>
      <c r="S267" s="20">
        <v>8.4499999999999993</v>
      </c>
      <c r="T267" s="21" t="s">
        <v>38</v>
      </c>
    </row>
    <row r="268" spans="1:20" x14ac:dyDescent="0.35">
      <c r="A268" s="96" t="s">
        <v>14969</v>
      </c>
      <c r="D268" s="13" t="s">
        <v>14970</v>
      </c>
      <c r="E268" s="13">
        <v>6</v>
      </c>
      <c r="F268" s="14">
        <v>0.7</v>
      </c>
      <c r="G268" s="13" t="s">
        <v>46</v>
      </c>
      <c r="H268" s="14">
        <v>46</v>
      </c>
      <c r="I268" s="15" t="s">
        <v>32</v>
      </c>
      <c r="J268" s="16">
        <v>225</v>
      </c>
      <c r="K268" s="16">
        <v>37.5</v>
      </c>
      <c r="L268" s="17" t="s">
        <v>145</v>
      </c>
      <c r="M268" s="163" t="str">
        <f>IFERROR(GETPIVOTDATA("Tot. Bottles",'- Ordine Aggregato -'!$A$1,"sku anker",A268),"")</f>
        <v/>
      </c>
      <c r="N268" s="18" t="s">
        <v>34</v>
      </c>
      <c r="O268" s="19" t="str">
        <f t="shared" si="3"/>
        <v>Order online</v>
      </c>
      <c r="P268" s="97" t="s">
        <v>146</v>
      </c>
      <c r="Q268" s="13" t="s">
        <v>14971</v>
      </c>
      <c r="R268" t="s">
        <v>42</v>
      </c>
      <c r="S268" s="20">
        <v>0</v>
      </c>
      <c r="T268" s="21" t="s">
        <v>38</v>
      </c>
    </row>
    <row r="269" spans="1:20" x14ac:dyDescent="0.35">
      <c r="A269" s="13" t="s">
        <v>902</v>
      </c>
      <c r="B269" s="13"/>
      <c r="C269" s="13"/>
      <c r="D269" s="13" t="s">
        <v>903</v>
      </c>
      <c r="E269" s="13">
        <v>6</v>
      </c>
      <c r="F269" s="14">
        <v>0.7</v>
      </c>
      <c r="G269" s="13" t="s">
        <v>46</v>
      </c>
      <c r="H269" s="14">
        <v>56.2</v>
      </c>
      <c r="I269" s="15" t="s">
        <v>32</v>
      </c>
      <c r="J269" s="16">
        <v>177</v>
      </c>
      <c r="K269" s="16">
        <v>29.5</v>
      </c>
      <c r="L269" s="17" t="s">
        <v>145</v>
      </c>
      <c r="M269" s="163" t="str">
        <f>IFERROR(GETPIVOTDATA("Tot. Bottles",'- Ordine Aggregato -'!$A$1,"sku anker",A269),"")</f>
        <v/>
      </c>
      <c r="N269" s="18" t="s">
        <v>34</v>
      </c>
      <c r="O269" s="19" t="str">
        <f t="shared" ref="O269:O332" si="4">HYPERLINK("https://www.ankeramsterdamspirits.nl/en/products/"&amp;A269,"Order online")</f>
        <v>Order online</v>
      </c>
      <c r="P269" s="97" t="s">
        <v>146</v>
      </c>
      <c r="Q269" s="13" t="s">
        <v>904</v>
      </c>
      <c r="R269" t="s">
        <v>905</v>
      </c>
      <c r="S269" s="20">
        <v>0</v>
      </c>
      <c r="T269" s="21" t="s">
        <v>38</v>
      </c>
    </row>
    <row r="270" spans="1:20" x14ac:dyDescent="0.35">
      <c r="A270" s="96" t="s">
        <v>906</v>
      </c>
      <c r="D270" s="13" t="s">
        <v>907</v>
      </c>
      <c r="E270" s="13">
        <v>6</v>
      </c>
      <c r="F270" s="14">
        <v>0.7</v>
      </c>
      <c r="G270" s="13" t="s">
        <v>14872</v>
      </c>
      <c r="H270" s="14">
        <v>46</v>
      </c>
      <c r="I270" s="15" t="s">
        <v>32</v>
      </c>
      <c r="J270" s="16">
        <v>141</v>
      </c>
      <c r="K270" s="16">
        <v>23.5</v>
      </c>
      <c r="L270" s="17" t="s">
        <v>145</v>
      </c>
      <c r="M270" s="163" t="str">
        <f>IFERROR(GETPIVOTDATA("Tot. Bottles",'- Ordine Aggregato -'!$A$1,"sku anker",A270),"")</f>
        <v/>
      </c>
      <c r="N270" s="18" t="s">
        <v>67</v>
      </c>
      <c r="O270" s="19" t="str">
        <f t="shared" si="4"/>
        <v>Order online</v>
      </c>
      <c r="P270" s="97" t="s">
        <v>146</v>
      </c>
      <c r="Q270" s="13" t="s">
        <v>908</v>
      </c>
      <c r="R270" t="s">
        <v>909</v>
      </c>
      <c r="S270" s="20">
        <v>23.5</v>
      </c>
      <c r="T270" s="21" t="s">
        <v>38</v>
      </c>
    </row>
    <row r="271" spans="1:20" x14ac:dyDescent="0.35">
      <c r="A271" s="13" t="s">
        <v>910</v>
      </c>
      <c r="B271" s="13"/>
      <c r="C271" s="13"/>
      <c r="D271" s="13" t="s">
        <v>911</v>
      </c>
      <c r="E271" s="13">
        <v>6</v>
      </c>
      <c r="F271" s="14">
        <v>0.7</v>
      </c>
      <c r="G271" s="13" t="s">
        <v>46</v>
      </c>
      <c r="H271" s="14">
        <v>56.2</v>
      </c>
      <c r="I271" s="15" t="s">
        <v>32</v>
      </c>
      <c r="J271" s="16">
        <v>180</v>
      </c>
      <c r="K271" s="16">
        <v>30</v>
      </c>
      <c r="L271" s="17" t="s">
        <v>145</v>
      </c>
      <c r="M271" s="163" t="str">
        <f>IFERROR(GETPIVOTDATA("Tot. Bottles",'- Ordine Aggregato -'!$A$1,"sku anker",A271),"")</f>
        <v/>
      </c>
      <c r="N271" s="18" t="s">
        <v>42</v>
      </c>
      <c r="O271" s="19" t="str">
        <f t="shared" si="4"/>
        <v>Order online</v>
      </c>
      <c r="P271" s="97" t="s">
        <v>146</v>
      </c>
      <c r="Q271" s="13" t="s">
        <v>912</v>
      </c>
      <c r="R271" t="s">
        <v>913</v>
      </c>
      <c r="S271" s="20">
        <v>0</v>
      </c>
      <c r="T271" s="21" t="s">
        <v>38</v>
      </c>
    </row>
    <row r="272" spans="1:20" x14ac:dyDescent="0.35">
      <c r="A272" s="13" t="s">
        <v>914</v>
      </c>
      <c r="B272" s="13"/>
      <c r="C272" s="13"/>
      <c r="D272" s="13" t="s">
        <v>915</v>
      </c>
      <c r="E272" s="13">
        <v>6</v>
      </c>
      <c r="F272" s="14">
        <v>0.7</v>
      </c>
      <c r="G272" s="13" t="s">
        <v>46</v>
      </c>
      <c r="H272" s="14">
        <v>43</v>
      </c>
      <c r="I272" s="15" t="s">
        <v>32</v>
      </c>
      <c r="J272" s="16">
        <v>87</v>
      </c>
      <c r="K272" s="16">
        <v>14.5</v>
      </c>
      <c r="L272" s="17" t="s">
        <v>145</v>
      </c>
      <c r="M272" s="163" t="str">
        <f>IFERROR(GETPIVOTDATA("Tot. Bottles",'- Ordine Aggregato -'!$A$1,"sku anker",A272),"")</f>
        <v/>
      </c>
      <c r="N272" s="18" t="s">
        <v>42</v>
      </c>
      <c r="O272" s="19" t="str">
        <f t="shared" si="4"/>
        <v>Order online</v>
      </c>
      <c r="P272" s="97" t="s">
        <v>146</v>
      </c>
      <c r="Q272" s="13" t="s">
        <v>916</v>
      </c>
      <c r="R272" t="s">
        <v>917</v>
      </c>
      <c r="S272" s="20">
        <v>0</v>
      </c>
      <c r="T272" s="21" t="s">
        <v>38</v>
      </c>
    </row>
    <row r="273" spans="1:20" x14ac:dyDescent="0.35">
      <c r="A273" s="96" t="s">
        <v>918</v>
      </c>
      <c r="D273" s="13" t="s">
        <v>919</v>
      </c>
      <c r="E273" s="13">
        <v>12</v>
      </c>
      <c r="F273" s="14">
        <v>0.7</v>
      </c>
      <c r="G273" s="13" t="s">
        <v>14872</v>
      </c>
      <c r="H273" s="14">
        <v>40</v>
      </c>
      <c r="I273" s="15" t="s">
        <v>32</v>
      </c>
      <c r="J273" s="16">
        <v>90</v>
      </c>
      <c r="K273" s="16">
        <v>7.5</v>
      </c>
      <c r="L273" s="17" t="s">
        <v>448</v>
      </c>
      <c r="M273" s="163" t="str">
        <f>IFERROR(GETPIVOTDATA("Tot. Bottles",'- Ordine Aggregato -'!$A$1,"sku anker",A273),"")</f>
        <v/>
      </c>
      <c r="N273" s="18" t="s">
        <v>42</v>
      </c>
      <c r="O273" s="19" t="str">
        <f t="shared" si="4"/>
        <v>Order online</v>
      </c>
      <c r="P273" s="97" t="s">
        <v>146</v>
      </c>
      <c r="Q273" s="13" t="s">
        <v>920</v>
      </c>
      <c r="R273" t="s">
        <v>921</v>
      </c>
      <c r="S273" s="20">
        <v>0</v>
      </c>
      <c r="T273" s="21" t="s">
        <v>38</v>
      </c>
    </row>
    <row r="274" spans="1:20" x14ac:dyDescent="0.35">
      <c r="A274" s="96" t="s">
        <v>922</v>
      </c>
      <c r="D274" s="13" t="s">
        <v>923</v>
      </c>
      <c r="E274" s="13">
        <v>6</v>
      </c>
      <c r="F274" s="14">
        <v>0.7</v>
      </c>
      <c r="G274" s="13" t="s">
        <v>46</v>
      </c>
      <c r="H274" s="14">
        <v>50</v>
      </c>
      <c r="I274" s="15" t="s">
        <v>32</v>
      </c>
      <c r="J274" s="16">
        <v>165</v>
      </c>
      <c r="K274" s="16">
        <v>27.5</v>
      </c>
      <c r="L274" s="17" t="s">
        <v>145</v>
      </c>
      <c r="M274" s="163" t="str">
        <f>IFERROR(GETPIVOTDATA("Tot. Bottles",'- Ordine Aggregato -'!$A$1,"sku anker",A274),"")</f>
        <v/>
      </c>
      <c r="N274" s="18" t="s">
        <v>34</v>
      </c>
      <c r="O274" s="19" t="str">
        <f t="shared" si="4"/>
        <v>Order online</v>
      </c>
      <c r="P274" s="97" t="s">
        <v>146</v>
      </c>
      <c r="Q274" s="13" t="s">
        <v>924</v>
      </c>
      <c r="R274" t="s">
        <v>925</v>
      </c>
      <c r="S274" s="20">
        <v>0</v>
      </c>
      <c r="T274" s="21" t="s">
        <v>38</v>
      </c>
    </row>
    <row r="275" spans="1:20" x14ac:dyDescent="0.35">
      <c r="A275" s="96" t="s">
        <v>926</v>
      </c>
      <c r="D275" s="13" t="s">
        <v>927</v>
      </c>
      <c r="E275" s="13">
        <v>6</v>
      </c>
      <c r="F275" s="14">
        <v>0.7</v>
      </c>
      <c r="G275" s="13" t="s">
        <v>46</v>
      </c>
      <c r="H275" s="14">
        <v>55.8</v>
      </c>
      <c r="I275" s="15" t="s">
        <v>32</v>
      </c>
      <c r="J275" s="16">
        <v>192</v>
      </c>
      <c r="K275" s="16">
        <v>32</v>
      </c>
      <c r="L275" s="17" t="s">
        <v>145</v>
      </c>
      <c r="M275" s="163" t="str">
        <f>IFERROR(GETPIVOTDATA("Tot. Bottles",'- Ordine Aggregato -'!$A$1,"sku anker",A275),"")</f>
        <v/>
      </c>
      <c r="N275" s="18" t="s">
        <v>34</v>
      </c>
      <c r="O275" s="19" t="str">
        <f t="shared" si="4"/>
        <v>Order online</v>
      </c>
      <c r="P275" s="97" t="s">
        <v>146</v>
      </c>
      <c r="Q275" s="13" t="s">
        <v>928</v>
      </c>
      <c r="R275" t="s">
        <v>929</v>
      </c>
      <c r="S275" s="20">
        <v>0</v>
      </c>
      <c r="T275" s="21" t="s">
        <v>38</v>
      </c>
    </row>
    <row r="276" spans="1:20" x14ac:dyDescent="0.35">
      <c r="A276" s="96" t="s">
        <v>14972</v>
      </c>
      <c r="D276" s="13" t="s">
        <v>14973</v>
      </c>
      <c r="E276" s="13">
        <v>6</v>
      </c>
      <c r="F276" s="14">
        <v>0.7</v>
      </c>
      <c r="G276" s="13" t="s">
        <v>14872</v>
      </c>
      <c r="H276" s="14">
        <v>46</v>
      </c>
      <c r="I276" s="15" t="s">
        <v>32</v>
      </c>
      <c r="J276" s="16">
        <v>279</v>
      </c>
      <c r="K276" s="16">
        <v>46.5</v>
      </c>
      <c r="L276" s="17" t="s">
        <v>145</v>
      </c>
      <c r="M276" s="163" t="str">
        <f>IFERROR(GETPIVOTDATA("Tot. Bottles",'- Ordine Aggregato -'!$A$1,"sku anker",A276),"")</f>
        <v/>
      </c>
      <c r="N276" s="18" t="s">
        <v>34</v>
      </c>
      <c r="O276" s="19" t="str">
        <f t="shared" si="4"/>
        <v>Order online</v>
      </c>
      <c r="P276" s="97" t="s">
        <v>146</v>
      </c>
      <c r="Q276" s="13" t="s">
        <v>14974</v>
      </c>
      <c r="R276" t="s">
        <v>14975</v>
      </c>
      <c r="S276" s="20">
        <v>0</v>
      </c>
      <c r="T276" s="21" t="s">
        <v>38</v>
      </c>
    </row>
    <row r="277" spans="1:20" x14ac:dyDescent="0.35">
      <c r="A277" s="13" t="s">
        <v>930</v>
      </c>
      <c r="B277" s="13"/>
      <c r="C277" s="13"/>
      <c r="D277" s="13" t="s">
        <v>931</v>
      </c>
      <c r="E277" s="13">
        <v>6</v>
      </c>
      <c r="F277" s="14">
        <v>0.7</v>
      </c>
      <c r="G277" s="13" t="s">
        <v>14872</v>
      </c>
      <c r="H277" s="14">
        <v>24</v>
      </c>
      <c r="I277" s="15" t="s">
        <v>32</v>
      </c>
      <c r="J277" s="16">
        <v>36.900000000000006</v>
      </c>
      <c r="K277" s="16">
        <v>6.15</v>
      </c>
      <c r="L277" s="17" t="s">
        <v>66</v>
      </c>
      <c r="M277" s="163" t="str">
        <f>IFERROR(GETPIVOTDATA("Tot. Bottles",'- Ordine Aggregato -'!$A$1,"sku anker",A277),"")</f>
        <v/>
      </c>
      <c r="N277" s="18" t="s">
        <v>67</v>
      </c>
      <c r="O277" s="19" t="str">
        <f t="shared" si="4"/>
        <v>Order online</v>
      </c>
      <c r="P277" s="97" t="s">
        <v>35</v>
      </c>
      <c r="Q277" s="13" t="s">
        <v>932</v>
      </c>
      <c r="R277" t="s">
        <v>933</v>
      </c>
      <c r="S277" s="20">
        <v>6.15</v>
      </c>
      <c r="T277" s="21" t="s">
        <v>38</v>
      </c>
    </row>
    <row r="278" spans="1:20" x14ac:dyDescent="0.35">
      <c r="A278" s="96" t="s">
        <v>934</v>
      </c>
      <c r="B278" s="96"/>
      <c r="C278" s="96"/>
      <c r="D278" s="13" t="s">
        <v>935</v>
      </c>
      <c r="E278" s="13">
        <v>3</v>
      </c>
      <c r="F278" s="14">
        <v>0.7</v>
      </c>
      <c r="G278" s="13" t="s">
        <v>31</v>
      </c>
      <c r="H278" s="14">
        <v>40</v>
      </c>
      <c r="I278" s="15" t="s">
        <v>32</v>
      </c>
      <c r="J278" s="16">
        <v>67.5</v>
      </c>
      <c r="K278" s="16">
        <v>22.5</v>
      </c>
      <c r="L278" s="17" t="s">
        <v>61</v>
      </c>
      <c r="M278" s="163" t="str">
        <f>IFERROR(GETPIVOTDATA("Tot. Bottles",'- Ordine Aggregato -'!$A$1,"sku anker",A278),"")</f>
        <v/>
      </c>
      <c r="N278" s="18" t="s">
        <v>42</v>
      </c>
      <c r="O278" s="19" t="str">
        <f t="shared" si="4"/>
        <v>Order online</v>
      </c>
      <c r="P278" s="97" t="s">
        <v>220</v>
      </c>
      <c r="Q278" s="13" t="s">
        <v>936</v>
      </c>
      <c r="R278" t="s">
        <v>937</v>
      </c>
      <c r="S278" s="20">
        <v>0</v>
      </c>
      <c r="T278" s="21" t="s">
        <v>38</v>
      </c>
    </row>
    <row r="279" spans="1:20" x14ac:dyDescent="0.35">
      <c r="A279" s="96" t="s">
        <v>938</v>
      </c>
      <c r="D279" s="13" t="s">
        <v>939</v>
      </c>
      <c r="E279" s="13">
        <v>3</v>
      </c>
      <c r="F279" s="14">
        <v>0.7</v>
      </c>
      <c r="G279" s="13" t="s">
        <v>14871</v>
      </c>
      <c r="H279" s="14">
        <v>40</v>
      </c>
      <c r="I279" s="15" t="s">
        <v>32</v>
      </c>
      <c r="J279" s="16">
        <v>28.049999999999997</v>
      </c>
      <c r="K279" s="16">
        <v>9.35</v>
      </c>
      <c r="L279" s="17" t="s">
        <v>61</v>
      </c>
      <c r="M279" s="163" t="str">
        <f>IFERROR(GETPIVOTDATA("Tot. Bottles",'- Ordine Aggregato -'!$A$1,"sku anker",A279),"")</f>
        <v/>
      </c>
      <c r="N279" s="18" t="s">
        <v>42</v>
      </c>
      <c r="O279" s="19" t="str">
        <f t="shared" si="4"/>
        <v>Order online</v>
      </c>
      <c r="P279" s="97" t="s">
        <v>220</v>
      </c>
      <c r="Q279" s="13" t="s">
        <v>940</v>
      </c>
      <c r="R279" t="s">
        <v>941</v>
      </c>
      <c r="S279" s="20">
        <v>0</v>
      </c>
      <c r="T279" s="21" t="s">
        <v>38</v>
      </c>
    </row>
    <row r="280" spans="1:20" x14ac:dyDescent="0.35">
      <c r="A280" s="96" t="s">
        <v>942</v>
      </c>
      <c r="B280" s="96"/>
      <c r="C280" s="96"/>
      <c r="D280" s="13" t="s">
        <v>943</v>
      </c>
      <c r="E280" s="13">
        <v>6</v>
      </c>
      <c r="F280" s="14">
        <v>0.7</v>
      </c>
      <c r="G280" s="13" t="s">
        <v>14872</v>
      </c>
      <c r="H280" s="14">
        <v>38</v>
      </c>
      <c r="I280" s="15" t="s">
        <v>32</v>
      </c>
      <c r="J280" s="16">
        <v>40.5</v>
      </c>
      <c r="K280" s="16">
        <v>6.75</v>
      </c>
      <c r="L280" s="17" t="s">
        <v>61</v>
      </c>
      <c r="M280" s="163" t="str">
        <f>IFERROR(GETPIVOTDATA("Tot. Bottles",'- Ordine Aggregato -'!$A$1,"sku anker",A280),"")</f>
        <v/>
      </c>
      <c r="N280" s="18" t="s">
        <v>42</v>
      </c>
      <c r="O280" s="19" t="str">
        <f t="shared" si="4"/>
        <v>Order online</v>
      </c>
      <c r="P280" s="97" t="s">
        <v>220</v>
      </c>
      <c r="Q280" s="13" t="s">
        <v>944</v>
      </c>
      <c r="R280" t="s">
        <v>945</v>
      </c>
      <c r="S280" s="20">
        <v>0</v>
      </c>
      <c r="T280" s="21" t="s">
        <v>38</v>
      </c>
    </row>
    <row r="281" spans="1:20" x14ac:dyDescent="0.35">
      <c r="A281" s="13" t="s">
        <v>946</v>
      </c>
      <c r="B281" s="13"/>
      <c r="C281" s="13"/>
      <c r="D281" s="13" t="s">
        <v>947</v>
      </c>
      <c r="E281" s="13">
        <v>6</v>
      </c>
      <c r="F281" s="14">
        <v>1</v>
      </c>
      <c r="G281" s="13" t="s">
        <v>14872</v>
      </c>
      <c r="H281" s="14">
        <v>36</v>
      </c>
      <c r="I281" s="15" t="s">
        <v>32</v>
      </c>
      <c r="J281" s="16">
        <v>44.099999999999994</v>
      </c>
      <c r="K281" s="16">
        <v>7.35</v>
      </c>
      <c r="L281" s="17" t="s">
        <v>61</v>
      </c>
      <c r="M281" s="163" t="str">
        <f>IFERROR(GETPIVOTDATA("Tot. Bottles",'- Ordine Aggregato -'!$A$1,"sku anker",A281),"")</f>
        <v/>
      </c>
      <c r="N281" s="18" t="s">
        <v>42</v>
      </c>
      <c r="O281" s="19" t="str">
        <f t="shared" si="4"/>
        <v>Order online</v>
      </c>
      <c r="P281" s="97" t="s">
        <v>220</v>
      </c>
      <c r="Q281" s="13" t="s">
        <v>948</v>
      </c>
      <c r="R281" t="s">
        <v>949</v>
      </c>
      <c r="S281" s="20">
        <v>0</v>
      </c>
      <c r="T281" s="21" t="s">
        <v>38</v>
      </c>
    </row>
    <row r="282" spans="1:20" x14ac:dyDescent="0.35">
      <c r="A282" s="96" t="s">
        <v>950</v>
      </c>
      <c r="B282" s="96"/>
      <c r="C282" s="96"/>
      <c r="D282" s="13" t="s">
        <v>951</v>
      </c>
      <c r="E282" s="13">
        <v>6</v>
      </c>
      <c r="F282" s="14">
        <v>0.7</v>
      </c>
      <c r="G282" s="13" t="s">
        <v>31</v>
      </c>
      <c r="H282" s="14">
        <v>36</v>
      </c>
      <c r="I282" s="15" t="s">
        <v>32</v>
      </c>
      <c r="J282" s="16">
        <v>40.5</v>
      </c>
      <c r="K282" s="16">
        <v>6.75</v>
      </c>
      <c r="L282" s="17" t="s">
        <v>61</v>
      </c>
      <c r="M282" s="163" t="str">
        <f>IFERROR(GETPIVOTDATA("Tot. Bottles",'- Ordine Aggregato -'!$A$1,"sku anker",A282),"")</f>
        <v/>
      </c>
      <c r="N282" s="18" t="s">
        <v>42</v>
      </c>
      <c r="O282" s="19" t="str">
        <f t="shared" si="4"/>
        <v>Order online</v>
      </c>
      <c r="P282" s="97" t="s">
        <v>220</v>
      </c>
      <c r="Q282" s="13" t="s">
        <v>952</v>
      </c>
      <c r="R282" t="s">
        <v>953</v>
      </c>
      <c r="S282" s="20">
        <v>0</v>
      </c>
      <c r="T282" s="21" t="s">
        <v>38</v>
      </c>
    </row>
    <row r="283" spans="1:20" x14ac:dyDescent="0.35">
      <c r="A283" s="96" t="s">
        <v>954</v>
      </c>
      <c r="B283" s="96"/>
      <c r="C283" s="96"/>
      <c r="D283" s="13" t="s">
        <v>955</v>
      </c>
      <c r="E283" s="13">
        <v>6</v>
      </c>
      <c r="F283" s="14">
        <v>0.75</v>
      </c>
      <c r="G283" s="13" t="s">
        <v>46</v>
      </c>
      <c r="H283" s="14">
        <v>13.5</v>
      </c>
      <c r="I283" s="15" t="s">
        <v>32</v>
      </c>
      <c r="J283" s="16">
        <v>20.700000000000003</v>
      </c>
      <c r="K283" s="16">
        <v>3.45</v>
      </c>
      <c r="L283" s="17" t="s">
        <v>710</v>
      </c>
      <c r="M283" s="163" t="str">
        <f>IFERROR(GETPIVOTDATA("Tot. Bottles",'- Ordine Aggregato -'!$A$1,"sku anker",A283),"")</f>
        <v/>
      </c>
      <c r="N283" s="18" t="s">
        <v>42</v>
      </c>
      <c r="O283" s="19" t="str">
        <f t="shared" si="4"/>
        <v>Order online</v>
      </c>
      <c r="P283" s="97" t="s">
        <v>956</v>
      </c>
      <c r="Q283" s="13" t="s">
        <v>957</v>
      </c>
      <c r="R283" t="s">
        <v>705</v>
      </c>
      <c r="S283" s="20">
        <v>0</v>
      </c>
      <c r="T283" s="21" t="s">
        <v>38</v>
      </c>
    </row>
    <row r="284" spans="1:20" x14ac:dyDescent="0.35">
      <c r="A284" s="96" t="s">
        <v>958</v>
      </c>
      <c r="B284" s="96"/>
      <c r="C284" s="96"/>
      <c r="D284" s="13" t="s">
        <v>959</v>
      </c>
      <c r="E284" s="13">
        <v>6</v>
      </c>
      <c r="F284" s="14">
        <v>0.75</v>
      </c>
      <c r="G284" s="13" t="s">
        <v>14872</v>
      </c>
      <c r="H284" s="14">
        <v>11</v>
      </c>
      <c r="I284" s="15" t="s">
        <v>32</v>
      </c>
      <c r="J284" s="16">
        <v>29.400000000000002</v>
      </c>
      <c r="K284" s="16">
        <v>4.9000000000000004</v>
      </c>
      <c r="L284" s="17" t="s">
        <v>960</v>
      </c>
      <c r="M284" s="163" t="str">
        <f>IFERROR(GETPIVOTDATA("Tot. Bottles",'- Ordine Aggregato -'!$A$1,"sku anker",A284),"")</f>
        <v/>
      </c>
      <c r="N284" s="18" t="s">
        <v>42</v>
      </c>
      <c r="O284" s="19" t="str">
        <f t="shared" si="4"/>
        <v>Order online</v>
      </c>
      <c r="P284" s="97" t="s">
        <v>355</v>
      </c>
      <c r="Q284" s="13" t="s">
        <v>961</v>
      </c>
      <c r="R284" t="s">
        <v>962</v>
      </c>
      <c r="S284" s="20">
        <v>0</v>
      </c>
      <c r="T284" s="21" t="s">
        <v>38</v>
      </c>
    </row>
    <row r="285" spans="1:20" x14ac:dyDescent="0.35">
      <c r="A285" s="96" t="s">
        <v>963</v>
      </c>
      <c r="D285" s="13" t="s">
        <v>964</v>
      </c>
      <c r="E285" s="13">
        <v>6</v>
      </c>
      <c r="F285" s="14">
        <v>0.75</v>
      </c>
      <c r="G285" s="13" t="s">
        <v>14872</v>
      </c>
      <c r="H285" s="14">
        <v>11</v>
      </c>
      <c r="I285" s="15" t="s">
        <v>32</v>
      </c>
      <c r="J285" s="16">
        <v>25.5</v>
      </c>
      <c r="K285" s="16">
        <v>4.25</v>
      </c>
      <c r="L285" s="17" t="s">
        <v>965</v>
      </c>
      <c r="M285" s="163" t="str">
        <f>IFERROR(GETPIVOTDATA("Tot. Bottles",'- Ordine Aggregato -'!$A$1,"sku anker",A285),"")</f>
        <v/>
      </c>
      <c r="N285" s="18" t="s">
        <v>42</v>
      </c>
      <c r="O285" s="19" t="str">
        <f t="shared" si="4"/>
        <v>Order online</v>
      </c>
      <c r="P285" s="97" t="s">
        <v>355</v>
      </c>
      <c r="Q285" s="13" t="s">
        <v>966</v>
      </c>
      <c r="R285" t="s">
        <v>967</v>
      </c>
      <c r="S285" s="20">
        <v>0</v>
      </c>
      <c r="T285" s="21" t="s">
        <v>38</v>
      </c>
    </row>
    <row r="286" spans="1:20" x14ac:dyDescent="0.35">
      <c r="A286" s="96" t="s">
        <v>968</v>
      </c>
      <c r="B286" s="96"/>
      <c r="C286" s="96"/>
      <c r="D286" s="13" t="s">
        <v>969</v>
      </c>
      <c r="E286" s="13">
        <v>1</v>
      </c>
      <c r="F286" s="14">
        <v>3</v>
      </c>
      <c r="G286" s="13" t="s">
        <v>14872</v>
      </c>
      <c r="H286" s="14">
        <v>11</v>
      </c>
      <c r="I286" s="15" t="s">
        <v>32</v>
      </c>
      <c r="J286" s="16">
        <v>32.5</v>
      </c>
      <c r="K286" s="16">
        <v>32.5</v>
      </c>
      <c r="L286" s="17" t="s">
        <v>965</v>
      </c>
      <c r="M286" s="163" t="str">
        <f>IFERROR(GETPIVOTDATA("Tot. Bottles",'- Ordine Aggregato -'!$A$1,"sku anker",A286),"")</f>
        <v/>
      </c>
      <c r="N286" s="18" t="s">
        <v>34</v>
      </c>
      <c r="O286" s="19" t="str">
        <f t="shared" si="4"/>
        <v>Order online</v>
      </c>
      <c r="P286" s="97" t="s">
        <v>355</v>
      </c>
      <c r="Q286" s="13" t="s">
        <v>970</v>
      </c>
      <c r="R286" t="s">
        <v>971</v>
      </c>
      <c r="S286" s="20">
        <v>0</v>
      </c>
      <c r="T286" s="21" t="s">
        <v>38</v>
      </c>
    </row>
    <row r="287" spans="1:20" x14ac:dyDescent="0.35">
      <c r="A287" s="96" t="s">
        <v>972</v>
      </c>
      <c r="D287" s="13" t="s">
        <v>973</v>
      </c>
      <c r="E287" s="13">
        <v>6</v>
      </c>
      <c r="F287" s="14">
        <v>0.75</v>
      </c>
      <c r="G287" s="13" t="s">
        <v>46</v>
      </c>
      <c r="H287" s="14">
        <v>9.5</v>
      </c>
      <c r="I287" s="15" t="s">
        <v>32</v>
      </c>
      <c r="J287" s="16">
        <v>29.400000000000002</v>
      </c>
      <c r="K287" s="16">
        <v>4.9000000000000004</v>
      </c>
      <c r="L287" s="17" t="s">
        <v>960</v>
      </c>
      <c r="M287" s="163" t="str">
        <f>IFERROR(GETPIVOTDATA("Tot. Bottles",'- Ordine Aggregato -'!$A$1,"sku anker",A287),"")</f>
        <v/>
      </c>
      <c r="N287" s="18" t="s">
        <v>42</v>
      </c>
      <c r="O287" s="19" t="str">
        <f t="shared" si="4"/>
        <v>Order online</v>
      </c>
      <c r="P287" s="97" t="s">
        <v>355</v>
      </c>
      <c r="Q287" s="13" t="s">
        <v>974</v>
      </c>
      <c r="R287" t="s">
        <v>975</v>
      </c>
      <c r="S287" s="20">
        <v>0</v>
      </c>
      <c r="T287" s="21" t="s">
        <v>38</v>
      </c>
    </row>
    <row r="288" spans="1:20" x14ac:dyDescent="0.35">
      <c r="A288" s="13" t="s">
        <v>976</v>
      </c>
      <c r="B288" s="13"/>
      <c r="C288" s="13"/>
      <c r="D288" s="13" t="s">
        <v>977</v>
      </c>
      <c r="E288" s="13">
        <v>6</v>
      </c>
      <c r="F288" s="14">
        <v>0.75</v>
      </c>
      <c r="G288" s="13" t="s">
        <v>14872</v>
      </c>
      <c r="H288" s="14">
        <v>11</v>
      </c>
      <c r="I288" s="15" t="s">
        <v>32</v>
      </c>
      <c r="J288" s="16">
        <v>43.5</v>
      </c>
      <c r="K288" s="16">
        <v>7.25</v>
      </c>
      <c r="L288" s="17" t="s">
        <v>965</v>
      </c>
      <c r="M288" s="163" t="str">
        <f>IFERROR(GETPIVOTDATA("Tot. Bottles",'- Ordine Aggregato -'!$A$1,"sku anker",A288),"")</f>
        <v/>
      </c>
      <c r="N288" s="18" t="s">
        <v>34</v>
      </c>
      <c r="O288" s="19" t="str">
        <f t="shared" si="4"/>
        <v>Order online</v>
      </c>
      <c r="P288" s="97" t="s">
        <v>355</v>
      </c>
      <c r="Q288" s="13" t="s">
        <v>978</v>
      </c>
      <c r="R288" t="s">
        <v>979</v>
      </c>
      <c r="S288" s="20">
        <v>0</v>
      </c>
      <c r="T288" s="21" t="s">
        <v>38</v>
      </c>
    </row>
    <row r="289" spans="1:20" x14ac:dyDescent="0.35">
      <c r="A289" s="13" t="s">
        <v>14976</v>
      </c>
      <c r="B289" s="13"/>
      <c r="C289" s="13"/>
      <c r="D289" s="13" t="s">
        <v>14977</v>
      </c>
      <c r="E289" s="13">
        <v>6</v>
      </c>
      <c r="F289" s="14">
        <v>0.75</v>
      </c>
      <c r="G289" s="13" t="s">
        <v>46</v>
      </c>
      <c r="H289" s="14">
        <v>11</v>
      </c>
      <c r="I289" s="15" t="s">
        <v>32</v>
      </c>
      <c r="J289" s="16">
        <v>37.5</v>
      </c>
      <c r="K289" s="16">
        <v>6.25</v>
      </c>
      <c r="L289" s="17" t="s">
        <v>4515</v>
      </c>
      <c r="M289" s="163" t="str">
        <f>IFERROR(GETPIVOTDATA("Tot. Bottles",'- Ordine Aggregato -'!$A$1,"sku anker",A289),"")</f>
        <v/>
      </c>
      <c r="N289" s="18" t="s">
        <v>28</v>
      </c>
      <c r="O289" s="19" t="str">
        <f t="shared" si="4"/>
        <v>Order online</v>
      </c>
      <c r="P289" s="97" t="s">
        <v>355</v>
      </c>
      <c r="Q289" s="13" t="s">
        <v>978</v>
      </c>
      <c r="R289" t="s">
        <v>979</v>
      </c>
      <c r="S289" s="20">
        <v>0</v>
      </c>
      <c r="T289" s="21" t="s">
        <v>3755</v>
      </c>
    </row>
    <row r="290" spans="1:20" x14ac:dyDescent="0.35">
      <c r="A290" s="13" t="s">
        <v>980</v>
      </c>
      <c r="B290" s="13"/>
      <c r="C290" s="13"/>
      <c r="D290" s="13" t="s">
        <v>981</v>
      </c>
      <c r="E290" s="13">
        <v>6</v>
      </c>
      <c r="F290" s="14">
        <v>0.7</v>
      </c>
      <c r="G290" s="13" t="s">
        <v>46</v>
      </c>
      <c r="H290" s="14">
        <v>40</v>
      </c>
      <c r="I290" s="15" t="s">
        <v>32</v>
      </c>
      <c r="J290" s="16">
        <v>96</v>
      </c>
      <c r="K290" s="16">
        <v>16</v>
      </c>
      <c r="L290" s="17" t="s">
        <v>73</v>
      </c>
      <c r="M290" s="163" t="str">
        <f>IFERROR(GETPIVOTDATA("Tot. Bottles",'- Ordine Aggregato -'!$A$1,"sku anker",A290),"")</f>
        <v/>
      </c>
      <c r="N290" s="18" t="s">
        <v>42</v>
      </c>
      <c r="O290" s="19" t="str">
        <f t="shared" si="4"/>
        <v>Order online</v>
      </c>
      <c r="P290" s="97" t="s">
        <v>146</v>
      </c>
      <c r="Q290" s="13" t="s">
        <v>982</v>
      </c>
      <c r="R290" t="s">
        <v>983</v>
      </c>
      <c r="S290" s="20">
        <v>0</v>
      </c>
      <c r="T290" s="21" t="s">
        <v>38</v>
      </c>
    </row>
    <row r="291" spans="1:20" x14ac:dyDescent="0.35">
      <c r="A291" s="13" t="s">
        <v>984</v>
      </c>
      <c r="B291" s="13"/>
      <c r="C291" s="13"/>
      <c r="D291" s="13" t="s">
        <v>985</v>
      </c>
      <c r="E291" s="13">
        <v>6</v>
      </c>
      <c r="F291" s="14">
        <v>0.7</v>
      </c>
      <c r="G291" s="13" t="s">
        <v>46</v>
      </c>
      <c r="H291" s="14">
        <v>35.200000000000003</v>
      </c>
      <c r="I291" s="15" t="s">
        <v>32</v>
      </c>
      <c r="J291" s="16">
        <v>111</v>
      </c>
      <c r="K291" s="16">
        <v>18.5</v>
      </c>
      <c r="L291" s="17" t="s">
        <v>66</v>
      </c>
      <c r="M291" s="163" t="str">
        <f>IFERROR(GETPIVOTDATA("Tot. Bottles",'- Ordine Aggregato -'!$A$1,"sku anker",A291),"")</f>
        <v/>
      </c>
      <c r="N291" s="18" t="s">
        <v>42</v>
      </c>
      <c r="O291" s="19" t="str">
        <f t="shared" si="4"/>
        <v>Order online</v>
      </c>
      <c r="P291" s="97" t="s">
        <v>146</v>
      </c>
      <c r="Q291" s="13" t="s">
        <v>986</v>
      </c>
      <c r="R291" t="s">
        <v>987</v>
      </c>
      <c r="S291" s="20">
        <v>0</v>
      </c>
      <c r="T291" s="21" t="s">
        <v>38</v>
      </c>
    </row>
    <row r="292" spans="1:20" x14ac:dyDescent="0.35">
      <c r="A292" s="96" t="s">
        <v>988</v>
      </c>
      <c r="B292" s="96"/>
      <c r="C292" s="96"/>
      <c r="D292" s="13" t="s">
        <v>989</v>
      </c>
      <c r="E292" s="13">
        <v>6</v>
      </c>
      <c r="F292" s="14">
        <v>0.7</v>
      </c>
      <c r="G292" s="13" t="s">
        <v>14872</v>
      </c>
      <c r="H292" s="14">
        <v>35.200000000000003</v>
      </c>
      <c r="I292" s="15" t="s">
        <v>32</v>
      </c>
      <c r="J292" s="16">
        <v>111</v>
      </c>
      <c r="K292" s="16">
        <v>18.5</v>
      </c>
      <c r="L292" s="17" t="s">
        <v>66</v>
      </c>
      <c r="M292" s="163" t="str">
        <f>IFERROR(GETPIVOTDATA("Tot. Bottles",'- Ordine Aggregato -'!$A$1,"sku anker",A292),"")</f>
        <v/>
      </c>
      <c r="N292" s="18" t="s">
        <v>34</v>
      </c>
      <c r="O292" s="19" t="str">
        <f t="shared" si="4"/>
        <v>Order online</v>
      </c>
      <c r="P292" s="97" t="s">
        <v>146</v>
      </c>
      <c r="Q292" s="13" t="s">
        <v>990</v>
      </c>
      <c r="R292" t="s">
        <v>991</v>
      </c>
      <c r="S292" s="20">
        <v>0</v>
      </c>
      <c r="T292" s="21" t="s">
        <v>38</v>
      </c>
    </row>
    <row r="293" spans="1:20" x14ac:dyDescent="0.35">
      <c r="A293" s="96" t="s">
        <v>992</v>
      </c>
      <c r="D293" s="13" t="s">
        <v>993</v>
      </c>
      <c r="E293" s="13">
        <v>6</v>
      </c>
      <c r="F293" s="14">
        <v>0.7</v>
      </c>
      <c r="G293" s="13" t="s">
        <v>14872</v>
      </c>
      <c r="H293" s="14">
        <v>35.200000000000003</v>
      </c>
      <c r="I293" s="15" t="s">
        <v>32</v>
      </c>
      <c r="J293" s="16">
        <v>99</v>
      </c>
      <c r="K293" s="16">
        <v>16.5</v>
      </c>
      <c r="L293" s="17" t="s">
        <v>66</v>
      </c>
      <c r="M293" s="163" t="str">
        <f>IFERROR(GETPIVOTDATA("Tot. Bottles",'- Ordine Aggregato -'!$A$1,"sku anker",A293),"")</f>
        <v/>
      </c>
      <c r="N293" s="18" t="s">
        <v>34</v>
      </c>
      <c r="O293" s="19" t="str">
        <f t="shared" si="4"/>
        <v>Order online</v>
      </c>
      <c r="P293" s="97" t="s">
        <v>146</v>
      </c>
      <c r="Q293" s="13" t="s">
        <v>994</v>
      </c>
      <c r="R293" t="s">
        <v>14978</v>
      </c>
      <c r="S293" s="20">
        <v>0</v>
      </c>
      <c r="T293" s="21" t="s">
        <v>38</v>
      </c>
    </row>
    <row r="294" spans="1:20" x14ac:dyDescent="0.35">
      <c r="A294" s="96" t="s">
        <v>14979</v>
      </c>
      <c r="D294" s="13" t="s">
        <v>14980</v>
      </c>
      <c r="E294" s="13">
        <v>6</v>
      </c>
      <c r="F294" s="14">
        <v>0.7</v>
      </c>
      <c r="G294" s="13" t="s">
        <v>46</v>
      </c>
      <c r="H294" s="14">
        <v>35.200000000000003</v>
      </c>
      <c r="I294" s="15" t="s">
        <v>32</v>
      </c>
      <c r="J294" s="16">
        <v>99</v>
      </c>
      <c r="K294" s="16">
        <v>16.5</v>
      </c>
      <c r="L294" s="17" t="s">
        <v>4515</v>
      </c>
      <c r="M294" s="163" t="str">
        <f>IFERROR(GETPIVOTDATA("Tot. Bottles",'- Ordine Aggregato -'!$A$1,"sku anker",A294),"")</f>
        <v/>
      </c>
      <c r="N294" s="18" t="s">
        <v>42</v>
      </c>
      <c r="O294" s="19" t="str">
        <f t="shared" si="4"/>
        <v>Order online</v>
      </c>
      <c r="P294" s="97" t="s">
        <v>146</v>
      </c>
      <c r="Q294" s="13" t="s">
        <v>14981</v>
      </c>
      <c r="R294" t="s">
        <v>14982</v>
      </c>
      <c r="S294" s="20">
        <v>0</v>
      </c>
      <c r="T294" s="21" t="s">
        <v>38</v>
      </c>
    </row>
    <row r="295" spans="1:20" x14ac:dyDescent="0.35">
      <c r="A295" s="96" t="s">
        <v>14983</v>
      </c>
      <c r="D295" s="13" t="s">
        <v>14984</v>
      </c>
      <c r="E295" s="13">
        <v>6</v>
      </c>
      <c r="F295" s="14">
        <v>0.7</v>
      </c>
      <c r="G295" s="13" t="s">
        <v>14872</v>
      </c>
      <c r="H295" s="14">
        <v>35.200000000000003</v>
      </c>
      <c r="I295" s="15" t="s">
        <v>32</v>
      </c>
      <c r="J295" s="16">
        <v>99</v>
      </c>
      <c r="K295" s="16">
        <v>16.5</v>
      </c>
      <c r="L295" s="17" t="s">
        <v>66</v>
      </c>
      <c r="M295" s="163" t="str">
        <f>IFERROR(GETPIVOTDATA("Tot. Bottles",'- Ordine Aggregato -'!$A$1,"sku anker",A295),"")</f>
        <v/>
      </c>
      <c r="N295" s="18" t="s">
        <v>34</v>
      </c>
      <c r="O295" s="19" t="str">
        <f t="shared" si="4"/>
        <v>Order online</v>
      </c>
      <c r="P295" s="97" t="s">
        <v>146</v>
      </c>
      <c r="Q295" s="13" t="s">
        <v>14985</v>
      </c>
      <c r="R295" t="s">
        <v>14986</v>
      </c>
      <c r="S295" s="20">
        <v>0</v>
      </c>
      <c r="T295" s="21" t="s">
        <v>38</v>
      </c>
    </row>
    <row r="296" spans="1:20" x14ac:dyDescent="0.35">
      <c r="A296" s="13" t="s">
        <v>996</v>
      </c>
      <c r="B296" s="13"/>
      <c r="C296" s="13"/>
      <c r="D296" s="13" t="s">
        <v>997</v>
      </c>
      <c r="E296" s="13">
        <v>6</v>
      </c>
      <c r="F296" s="14">
        <v>0.7</v>
      </c>
      <c r="G296" s="13" t="s">
        <v>46</v>
      </c>
      <c r="H296" s="14">
        <v>35.200000000000003</v>
      </c>
      <c r="I296" s="15" t="s">
        <v>32</v>
      </c>
      <c r="J296" s="16">
        <v>105</v>
      </c>
      <c r="K296" s="16">
        <v>17.5</v>
      </c>
      <c r="L296" s="17" t="s">
        <v>66</v>
      </c>
      <c r="M296" s="163" t="str">
        <f>IFERROR(GETPIVOTDATA("Tot. Bottles",'- Ordine Aggregato -'!$A$1,"sku anker",A296),"")</f>
        <v/>
      </c>
      <c r="N296" s="18" t="s">
        <v>42</v>
      </c>
      <c r="O296" s="19" t="str">
        <f t="shared" si="4"/>
        <v>Order online</v>
      </c>
      <c r="P296" s="97" t="s">
        <v>146</v>
      </c>
      <c r="Q296" s="13" t="s">
        <v>998</v>
      </c>
      <c r="R296" t="s">
        <v>999</v>
      </c>
      <c r="S296" s="20">
        <v>0</v>
      </c>
      <c r="T296" s="21" t="s">
        <v>38</v>
      </c>
    </row>
    <row r="297" spans="1:20" x14ac:dyDescent="0.35">
      <c r="A297" s="13" t="s">
        <v>14987</v>
      </c>
      <c r="B297" s="13"/>
      <c r="C297" s="13"/>
      <c r="D297" s="13" t="s">
        <v>14988</v>
      </c>
      <c r="E297" s="13">
        <v>46</v>
      </c>
      <c r="F297" s="14">
        <v>0.25</v>
      </c>
      <c r="G297" s="13" t="s">
        <v>14872</v>
      </c>
      <c r="H297" s="14">
        <v>35.200000000000003</v>
      </c>
      <c r="I297" s="15" t="s">
        <v>32</v>
      </c>
      <c r="J297" s="16">
        <v>575</v>
      </c>
      <c r="K297" s="16">
        <v>12.5</v>
      </c>
      <c r="L297" s="17" t="s">
        <v>6383</v>
      </c>
      <c r="M297" s="163" t="str">
        <f>IFERROR(GETPIVOTDATA("Tot. Bottles",'- Ordine Aggregato -'!$A$1,"sku anker",A297),"")</f>
        <v/>
      </c>
      <c r="N297" s="18" t="s">
        <v>42</v>
      </c>
      <c r="O297" s="19" t="str">
        <f t="shared" si="4"/>
        <v>Order online</v>
      </c>
      <c r="P297" s="97" t="s">
        <v>146</v>
      </c>
      <c r="Q297" s="13" t="s">
        <v>14989</v>
      </c>
      <c r="R297" t="s">
        <v>14990</v>
      </c>
      <c r="S297" s="20">
        <v>0</v>
      </c>
      <c r="T297" s="21" t="s">
        <v>38</v>
      </c>
    </row>
    <row r="298" spans="1:20" x14ac:dyDescent="0.35">
      <c r="A298" s="96" t="s">
        <v>1000</v>
      </c>
      <c r="B298" s="96"/>
      <c r="C298" s="96"/>
      <c r="D298" s="13" t="s">
        <v>1001</v>
      </c>
      <c r="E298" s="13">
        <v>6</v>
      </c>
      <c r="F298" s="14">
        <v>0.7</v>
      </c>
      <c r="G298" s="13" t="s">
        <v>14872</v>
      </c>
      <c r="H298" s="14">
        <v>35.200000000000003</v>
      </c>
      <c r="I298" s="15" t="s">
        <v>32</v>
      </c>
      <c r="J298" s="16">
        <v>99</v>
      </c>
      <c r="K298" s="16">
        <v>16.5</v>
      </c>
      <c r="L298" s="17" t="s">
        <v>66</v>
      </c>
      <c r="M298" s="163" t="str">
        <f>IFERROR(GETPIVOTDATA("Tot. Bottles",'- Ordine Aggregato -'!$A$1,"sku anker",A298),"")</f>
        <v/>
      </c>
      <c r="N298" s="18" t="s">
        <v>34</v>
      </c>
      <c r="O298" s="19" t="str">
        <f t="shared" si="4"/>
        <v>Order online</v>
      </c>
      <c r="P298" s="97" t="s">
        <v>146</v>
      </c>
      <c r="Q298" s="13" t="s">
        <v>1002</v>
      </c>
      <c r="R298" t="s">
        <v>995</v>
      </c>
      <c r="S298" s="20">
        <v>0</v>
      </c>
      <c r="T298" s="21" t="s">
        <v>38</v>
      </c>
    </row>
    <row r="299" spans="1:20" x14ac:dyDescent="0.35">
      <c r="A299" s="96" t="s">
        <v>1003</v>
      </c>
      <c r="D299" s="13" t="s">
        <v>1004</v>
      </c>
      <c r="E299" s="13">
        <v>6</v>
      </c>
      <c r="F299" s="14">
        <v>0.7</v>
      </c>
      <c r="G299" s="13" t="s">
        <v>14872</v>
      </c>
      <c r="H299" s="14">
        <v>35.200000000000003</v>
      </c>
      <c r="I299" s="15" t="s">
        <v>32</v>
      </c>
      <c r="J299" s="16">
        <v>99</v>
      </c>
      <c r="K299" s="16">
        <v>16.5</v>
      </c>
      <c r="L299" s="17" t="s">
        <v>66</v>
      </c>
      <c r="M299" s="163" t="str">
        <f>IFERROR(GETPIVOTDATA("Tot. Bottles",'- Ordine Aggregato -'!$A$1,"sku anker",A299),"")</f>
        <v/>
      </c>
      <c r="N299" s="18" t="s">
        <v>34</v>
      </c>
      <c r="O299" s="19" t="str">
        <f t="shared" si="4"/>
        <v>Order online</v>
      </c>
      <c r="P299" s="97" t="s">
        <v>146</v>
      </c>
      <c r="Q299" s="13" t="s">
        <v>1005</v>
      </c>
      <c r="R299" t="s">
        <v>1006</v>
      </c>
      <c r="S299" s="20">
        <v>0</v>
      </c>
      <c r="T299" s="21" t="s">
        <v>38</v>
      </c>
    </row>
    <row r="300" spans="1:20" x14ac:dyDescent="0.35">
      <c r="A300" s="13" t="s">
        <v>1007</v>
      </c>
      <c r="B300" s="13"/>
      <c r="C300" s="13"/>
      <c r="D300" s="13" t="s">
        <v>1008</v>
      </c>
      <c r="E300" s="13">
        <v>6</v>
      </c>
      <c r="F300" s="14">
        <v>0.7</v>
      </c>
      <c r="G300" s="13" t="s">
        <v>46</v>
      </c>
      <c r="H300" s="14">
        <v>35.200000000000003</v>
      </c>
      <c r="I300" s="15" t="s">
        <v>32</v>
      </c>
      <c r="J300" s="16">
        <v>99</v>
      </c>
      <c r="K300" s="16">
        <v>16.5</v>
      </c>
      <c r="L300" s="17" t="s">
        <v>66</v>
      </c>
      <c r="M300" s="163" t="str">
        <f>IFERROR(GETPIVOTDATA("Tot. Bottles",'- Ordine Aggregato -'!$A$1,"sku anker",A300),"")</f>
        <v/>
      </c>
      <c r="N300" s="18" t="s">
        <v>34</v>
      </c>
      <c r="O300" s="19" t="str">
        <f t="shared" si="4"/>
        <v>Order online</v>
      </c>
      <c r="P300" s="97" t="s">
        <v>146</v>
      </c>
      <c r="Q300" s="13" t="s">
        <v>1009</v>
      </c>
      <c r="R300" t="s">
        <v>14991</v>
      </c>
      <c r="S300" s="20">
        <v>0</v>
      </c>
      <c r="T300" s="21" t="s">
        <v>38</v>
      </c>
    </row>
    <row r="301" spans="1:20" x14ac:dyDescent="0.35">
      <c r="A301" s="13" t="s">
        <v>1010</v>
      </c>
      <c r="B301" s="13"/>
      <c r="C301" s="13"/>
      <c r="D301" s="13" t="s">
        <v>1011</v>
      </c>
      <c r="E301" s="13">
        <v>6</v>
      </c>
      <c r="F301" s="14">
        <v>0.7</v>
      </c>
      <c r="G301" s="13" t="s">
        <v>31</v>
      </c>
      <c r="H301" s="14">
        <v>40</v>
      </c>
      <c r="I301" s="15" t="s">
        <v>32</v>
      </c>
      <c r="J301" s="16">
        <v>125.10000000000001</v>
      </c>
      <c r="K301" s="16">
        <v>20.85</v>
      </c>
      <c r="L301" s="17" t="s">
        <v>145</v>
      </c>
      <c r="M301" s="163" t="str">
        <f>IFERROR(GETPIVOTDATA("Tot. Bottles",'- Ordine Aggregato -'!$A$1,"sku anker",A301),"")</f>
        <v/>
      </c>
      <c r="N301" s="18" t="s">
        <v>42</v>
      </c>
      <c r="O301" s="19" t="str">
        <f t="shared" si="4"/>
        <v>Order online</v>
      </c>
      <c r="P301" s="97" t="s">
        <v>146</v>
      </c>
      <c r="Q301" s="13" t="s">
        <v>1012</v>
      </c>
      <c r="R301" t="s">
        <v>14992</v>
      </c>
      <c r="S301" s="20">
        <v>0</v>
      </c>
      <c r="T301" s="21" t="s">
        <v>38</v>
      </c>
    </row>
    <row r="302" spans="1:20" x14ac:dyDescent="0.35">
      <c r="A302" s="13" t="s">
        <v>14319</v>
      </c>
      <c r="B302" s="13"/>
      <c r="C302" s="13"/>
      <c r="D302" s="13" t="s">
        <v>14320</v>
      </c>
      <c r="E302" s="13">
        <v>6</v>
      </c>
      <c r="F302" s="14">
        <v>0.7</v>
      </c>
      <c r="G302" s="13" t="s">
        <v>46</v>
      </c>
      <c r="H302" s="14">
        <v>40</v>
      </c>
      <c r="I302" s="15" t="s">
        <v>32</v>
      </c>
      <c r="J302" s="16">
        <v>91.5</v>
      </c>
      <c r="K302" s="16">
        <v>15.25</v>
      </c>
      <c r="L302" s="17" t="s">
        <v>657</v>
      </c>
      <c r="M302" s="163" t="str">
        <f>IFERROR(GETPIVOTDATA("Tot. Bottles",'- Ordine Aggregato -'!$A$1,"sku anker",A302),"")</f>
        <v/>
      </c>
      <c r="N302" s="18" t="s">
        <v>42</v>
      </c>
      <c r="O302" s="19" t="str">
        <f t="shared" si="4"/>
        <v>Order online</v>
      </c>
      <c r="P302" s="97" t="s">
        <v>146</v>
      </c>
      <c r="Q302" s="13" t="s">
        <v>1015</v>
      </c>
      <c r="R302" t="s">
        <v>1016</v>
      </c>
      <c r="S302" s="20">
        <v>0</v>
      </c>
      <c r="T302" s="21" t="s">
        <v>38</v>
      </c>
    </row>
    <row r="303" spans="1:20" x14ac:dyDescent="0.35">
      <c r="A303" s="13" t="s">
        <v>1013</v>
      </c>
      <c r="B303" s="13"/>
      <c r="C303" s="13"/>
      <c r="D303" s="13" t="s">
        <v>1014</v>
      </c>
      <c r="E303" s="13">
        <v>6</v>
      </c>
      <c r="F303" s="14">
        <v>0.7</v>
      </c>
      <c r="G303" s="13" t="s">
        <v>31</v>
      </c>
      <c r="H303" s="14">
        <v>40</v>
      </c>
      <c r="I303" s="15" t="s">
        <v>32</v>
      </c>
      <c r="J303" s="16">
        <v>93</v>
      </c>
      <c r="K303" s="16">
        <v>15.5</v>
      </c>
      <c r="L303" s="17" t="s">
        <v>145</v>
      </c>
      <c r="M303" s="163" t="str">
        <f>IFERROR(GETPIVOTDATA("Tot. Bottles",'- Ordine Aggregato -'!$A$1,"sku anker",A303),"")</f>
        <v/>
      </c>
      <c r="N303" s="18" t="s">
        <v>42</v>
      </c>
      <c r="O303" s="19" t="str">
        <f t="shared" si="4"/>
        <v>Order online</v>
      </c>
      <c r="P303" s="97" t="s">
        <v>146</v>
      </c>
      <c r="Q303" s="13" t="s">
        <v>1015</v>
      </c>
      <c r="R303" t="s">
        <v>1016</v>
      </c>
      <c r="S303" s="20">
        <v>0</v>
      </c>
      <c r="T303" s="21" t="s">
        <v>38</v>
      </c>
    </row>
    <row r="304" spans="1:20" x14ac:dyDescent="0.35">
      <c r="A304" s="96" t="s">
        <v>14588</v>
      </c>
      <c r="B304" s="96"/>
      <c r="C304" s="96"/>
      <c r="D304" s="13" t="s">
        <v>14589</v>
      </c>
      <c r="E304" s="13">
        <v>6</v>
      </c>
      <c r="F304" s="14">
        <v>1</v>
      </c>
      <c r="G304" s="13" t="s">
        <v>31</v>
      </c>
      <c r="H304" s="14">
        <v>46</v>
      </c>
      <c r="I304" s="15" t="s">
        <v>32</v>
      </c>
      <c r="J304" s="16">
        <v>204</v>
      </c>
      <c r="K304" s="16">
        <v>34</v>
      </c>
      <c r="L304" s="17" t="s">
        <v>145</v>
      </c>
      <c r="M304" s="163" t="str">
        <f>IFERROR(GETPIVOTDATA("Tot. Bottles",'- Ordine Aggregato -'!$A$1,"sku anker",A304),"")</f>
        <v/>
      </c>
      <c r="N304" s="18" t="s">
        <v>42</v>
      </c>
      <c r="O304" s="19" t="str">
        <f t="shared" si="4"/>
        <v>Order online</v>
      </c>
      <c r="P304" s="97" t="s">
        <v>146</v>
      </c>
      <c r="Q304" s="13" t="s">
        <v>14993</v>
      </c>
      <c r="R304" t="s">
        <v>14994</v>
      </c>
      <c r="S304" s="20">
        <v>0</v>
      </c>
      <c r="T304" s="21" t="s">
        <v>38</v>
      </c>
    </row>
    <row r="305" spans="1:20" x14ac:dyDescent="0.35">
      <c r="A305" s="96" t="s">
        <v>1017</v>
      </c>
      <c r="B305" s="96"/>
      <c r="C305" s="96"/>
      <c r="D305" s="13" t="s">
        <v>1018</v>
      </c>
      <c r="E305" s="13">
        <v>12</v>
      </c>
      <c r="F305" s="14">
        <v>1</v>
      </c>
      <c r="G305" s="13" t="s">
        <v>31</v>
      </c>
      <c r="H305" s="14">
        <v>43</v>
      </c>
      <c r="I305" s="15" t="s">
        <v>32</v>
      </c>
      <c r="J305" s="16">
        <v>330</v>
      </c>
      <c r="K305" s="16">
        <v>27.5</v>
      </c>
      <c r="L305" s="17" t="s">
        <v>145</v>
      </c>
      <c r="M305" s="163" t="str">
        <f>IFERROR(GETPIVOTDATA("Tot. Bottles",'- Ordine Aggregato -'!$A$1,"sku anker",A305),"")</f>
        <v/>
      </c>
      <c r="N305" s="18" t="s">
        <v>42</v>
      </c>
      <c r="O305" s="19" t="str">
        <f t="shared" si="4"/>
        <v>Order online</v>
      </c>
      <c r="P305" s="97" t="s">
        <v>146</v>
      </c>
      <c r="Q305" s="13" t="s">
        <v>1019</v>
      </c>
      <c r="R305" t="s">
        <v>1020</v>
      </c>
      <c r="S305" s="20">
        <v>0</v>
      </c>
      <c r="T305" s="21" t="s">
        <v>38</v>
      </c>
    </row>
    <row r="306" spans="1:20" x14ac:dyDescent="0.35">
      <c r="A306" s="13" t="s">
        <v>1021</v>
      </c>
      <c r="B306" s="13"/>
      <c r="C306" s="13"/>
      <c r="D306" s="13" t="s">
        <v>1022</v>
      </c>
      <c r="E306" s="13">
        <v>6</v>
      </c>
      <c r="F306" s="14">
        <v>0.7</v>
      </c>
      <c r="G306" s="13" t="s">
        <v>46</v>
      </c>
      <c r="H306" s="14">
        <v>43</v>
      </c>
      <c r="I306" s="15" t="s">
        <v>32</v>
      </c>
      <c r="J306" s="16">
        <v>161.39999999999998</v>
      </c>
      <c r="K306" s="16">
        <v>26.9</v>
      </c>
      <c r="L306" s="17" t="s">
        <v>145</v>
      </c>
      <c r="M306" s="163" t="str">
        <f>IFERROR(GETPIVOTDATA("Tot. Bottles",'- Ordine Aggregato -'!$A$1,"sku anker",A306),"")</f>
        <v/>
      </c>
      <c r="N306" s="18" t="s">
        <v>42</v>
      </c>
      <c r="O306" s="19" t="str">
        <f t="shared" si="4"/>
        <v>Order online</v>
      </c>
      <c r="P306" s="97" t="s">
        <v>146</v>
      </c>
      <c r="Q306" s="13" t="s">
        <v>1023</v>
      </c>
      <c r="R306" t="s">
        <v>1024</v>
      </c>
      <c r="S306" s="20">
        <v>0</v>
      </c>
      <c r="T306" s="21" t="s">
        <v>38</v>
      </c>
    </row>
    <row r="307" spans="1:20" x14ac:dyDescent="0.35">
      <c r="A307" s="13" t="s">
        <v>1025</v>
      </c>
      <c r="B307" s="13"/>
      <c r="C307" s="13"/>
      <c r="D307" s="13" t="s">
        <v>1026</v>
      </c>
      <c r="E307" s="13">
        <v>6</v>
      </c>
      <c r="F307" s="14">
        <v>0.7</v>
      </c>
      <c r="G307" s="13" t="s">
        <v>14871</v>
      </c>
      <c r="H307" s="14">
        <v>43</v>
      </c>
      <c r="I307" s="15" t="s">
        <v>32</v>
      </c>
      <c r="J307" s="16">
        <v>225</v>
      </c>
      <c r="K307" s="16">
        <v>37.5</v>
      </c>
      <c r="L307" s="17" t="s">
        <v>145</v>
      </c>
      <c r="M307" s="163" t="str">
        <f>IFERROR(GETPIVOTDATA("Tot. Bottles",'- Ordine Aggregato -'!$A$1,"sku anker",A307),"")</f>
        <v/>
      </c>
      <c r="N307" s="18" t="s">
        <v>42</v>
      </c>
      <c r="O307" s="19" t="str">
        <f t="shared" si="4"/>
        <v>Order online</v>
      </c>
      <c r="P307" s="97" t="s">
        <v>146</v>
      </c>
      <c r="Q307" s="13" t="s">
        <v>1027</v>
      </c>
      <c r="R307" t="s">
        <v>1028</v>
      </c>
      <c r="S307" s="20">
        <v>0</v>
      </c>
      <c r="T307" s="21" t="s">
        <v>38</v>
      </c>
    </row>
    <row r="308" spans="1:20" x14ac:dyDescent="0.35">
      <c r="A308" s="13" t="s">
        <v>1029</v>
      </c>
      <c r="B308" s="13"/>
      <c r="C308" s="13"/>
      <c r="D308" s="13" t="s">
        <v>1030</v>
      </c>
      <c r="E308" s="13">
        <v>6</v>
      </c>
      <c r="F308" s="14">
        <v>0.7</v>
      </c>
      <c r="G308" s="13" t="s">
        <v>14871</v>
      </c>
      <c r="H308" s="14">
        <v>40</v>
      </c>
      <c r="I308" s="15" t="s">
        <v>32</v>
      </c>
      <c r="J308" s="16">
        <v>50.699999999999996</v>
      </c>
      <c r="K308" s="16">
        <v>8.4499999999999993</v>
      </c>
      <c r="L308" s="17" t="s">
        <v>502</v>
      </c>
      <c r="M308" s="163" t="str">
        <f>IFERROR(GETPIVOTDATA("Tot. Bottles",'- Ordine Aggregato -'!$A$1,"sku anker",A308),"")</f>
        <v/>
      </c>
      <c r="N308" s="18" t="s">
        <v>42</v>
      </c>
      <c r="O308" s="19" t="str">
        <f t="shared" si="4"/>
        <v>Order online</v>
      </c>
      <c r="P308" s="97" t="s">
        <v>355</v>
      </c>
      <c r="Q308" s="13" t="s">
        <v>1031</v>
      </c>
      <c r="R308" t="s">
        <v>1032</v>
      </c>
      <c r="S308" s="20">
        <v>0</v>
      </c>
      <c r="T308" s="21" t="s">
        <v>38</v>
      </c>
    </row>
    <row r="309" spans="1:20" x14ac:dyDescent="0.35">
      <c r="A309" s="13" t="s">
        <v>14639</v>
      </c>
      <c r="B309" s="13"/>
      <c r="C309" s="13"/>
      <c r="D309" s="13" t="s">
        <v>14640</v>
      </c>
      <c r="E309" s="13">
        <v>6</v>
      </c>
      <c r="F309" s="14">
        <v>0.7</v>
      </c>
      <c r="G309" s="13" t="s">
        <v>46</v>
      </c>
      <c r="H309" s="14">
        <v>54</v>
      </c>
      <c r="I309" s="15" t="s">
        <v>32</v>
      </c>
      <c r="J309" s="16">
        <v>87</v>
      </c>
      <c r="K309" s="16">
        <v>14.5</v>
      </c>
      <c r="L309" s="17" t="s">
        <v>104</v>
      </c>
      <c r="M309" s="163" t="str">
        <f>IFERROR(GETPIVOTDATA("Tot. Bottles",'- Ordine Aggregato -'!$A$1,"sku anker",A309),"")</f>
        <v/>
      </c>
      <c r="N309" s="18" t="s">
        <v>42</v>
      </c>
      <c r="O309" s="19" t="str">
        <f t="shared" si="4"/>
        <v>Order online</v>
      </c>
      <c r="P309" s="97" t="s">
        <v>2565</v>
      </c>
      <c r="Q309" s="13" t="s">
        <v>14995</v>
      </c>
      <c r="R309" t="s">
        <v>42</v>
      </c>
      <c r="S309" s="20">
        <v>0</v>
      </c>
      <c r="T309" s="21" t="s">
        <v>38</v>
      </c>
    </row>
    <row r="310" spans="1:20" x14ac:dyDescent="0.35">
      <c r="A310" s="13" t="s">
        <v>1033</v>
      </c>
      <c r="B310" s="13"/>
      <c r="C310" s="13"/>
      <c r="D310" s="13" t="s">
        <v>1034</v>
      </c>
      <c r="E310" s="13">
        <v>6</v>
      </c>
      <c r="F310" s="14">
        <v>0.7</v>
      </c>
      <c r="G310" s="13" t="s">
        <v>31</v>
      </c>
      <c r="H310" s="14">
        <v>29</v>
      </c>
      <c r="I310" s="15" t="s">
        <v>32</v>
      </c>
      <c r="J310" s="16">
        <v>37.5</v>
      </c>
      <c r="K310" s="16">
        <v>6.25</v>
      </c>
      <c r="L310" s="17" t="s">
        <v>558</v>
      </c>
      <c r="M310" s="163" t="str">
        <f>IFERROR(GETPIVOTDATA("Tot. Bottles",'- Ordine Aggregato -'!$A$1,"sku anker",A310),"")</f>
        <v/>
      </c>
      <c r="N310" s="18" t="s">
        <v>42</v>
      </c>
      <c r="O310" s="19" t="str">
        <f t="shared" si="4"/>
        <v>Order online</v>
      </c>
      <c r="P310" s="97" t="s">
        <v>355</v>
      </c>
      <c r="Q310" s="13" t="s">
        <v>1035</v>
      </c>
      <c r="R310" t="s">
        <v>1036</v>
      </c>
      <c r="S310" s="20">
        <v>0</v>
      </c>
      <c r="T310" s="21" t="s">
        <v>38</v>
      </c>
    </row>
    <row r="311" spans="1:20" x14ac:dyDescent="0.35">
      <c r="A311" s="96" t="s">
        <v>1037</v>
      </c>
      <c r="D311" s="13" t="s">
        <v>1034</v>
      </c>
      <c r="E311" s="13">
        <v>6</v>
      </c>
      <c r="F311" s="14">
        <v>1</v>
      </c>
      <c r="G311" s="13" t="s">
        <v>31</v>
      </c>
      <c r="H311" s="14">
        <v>29</v>
      </c>
      <c r="I311" s="15" t="s">
        <v>32</v>
      </c>
      <c r="J311" s="16">
        <v>47.099999999999994</v>
      </c>
      <c r="K311" s="16">
        <v>7.85</v>
      </c>
      <c r="L311" s="17" t="s">
        <v>558</v>
      </c>
      <c r="M311" s="163" t="str">
        <f>IFERROR(GETPIVOTDATA("Tot. Bottles",'- Ordine Aggregato -'!$A$1,"sku anker",A311),"")</f>
        <v/>
      </c>
      <c r="N311" s="18" t="s">
        <v>42</v>
      </c>
      <c r="O311" s="19" t="str">
        <f t="shared" si="4"/>
        <v>Order online</v>
      </c>
      <c r="P311" s="97" t="s">
        <v>355</v>
      </c>
      <c r="Q311" s="13" t="s">
        <v>1038</v>
      </c>
      <c r="R311" t="s">
        <v>1039</v>
      </c>
      <c r="S311" s="20">
        <v>0</v>
      </c>
      <c r="T311" s="21" t="s">
        <v>38</v>
      </c>
    </row>
    <row r="312" spans="1:20" x14ac:dyDescent="0.35">
      <c r="A312" s="96" t="s">
        <v>1040</v>
      </c>
      <c r="D312" s="13" t="s">
        <v>1041</v>
      </c>
      <c r="E312" s="13">
        <v>6</v>
      </c>
      <c r="F312" s="14">
        <v>0.7</v>
      </c>
      <c r="G312" s="13" t="s">
        <v>14872</v>
      </c>
      <c r="H312" s="14">
        <v>42</v>
      </c>
      <c r="I312" s="15" t="s">
        <v>32</v>
      </c>
      <c r="J312" s="16">
        <v>79.5</v>
      </c>
      <c r="K312" s="16">
        <v>13.25</v>
      </c>
      <c r="L312" s="17" t="s">
        <v>368</v>
      </c>
      <c r="M312" s="163" t="str">
        <f>IFERROR(GETPIVOTDATA("Tot. Bottles",'- Ordine Aggregato -'!$A$1,"sku anker",A312),"")</f>
        <v/>
      </c>
      <c r="N312" s="18" t="s">
        <v>42</v>
      </c>
      <c r="O312" s="19" t="str">
        <f t="shared" si="4"/>
        <v>Order online</v>
      </c>
      <c r="P312" s="97" t="s">
        <v>385</v>
      </c>
      <c r="Q312" s="13" t="s">
        <v>1042</v>
      </c>
      <c r="R312" t="s">
        <v>1043</v>
      </c>
      <c r="S312" s="20">
        <v>0</v>
      </c>
      <c r="T312" s="21" t="s">
        <v>38</v>
      </c>
    </row>
    <row r="313" spans="1:20" x14ac:dyDescent="0.35">
      <c r="A313" s="13" t="s">
        <v>1044</v>
      </c>
      <c r="B313" s="13"/>
      <c r="C313" s="13"/>
      <c r="D313" s="13" t="s">
        <v>1041</v>
      </c>
      <c r="E313" s="13">
        <v>3</v>
      </c>
      <c r="F313" s="14">
        <v>1.75</v>
      </c>
      <c r="G313" s="13" t="s">
        <v>14872</v>
      </c>
      <c r="H313" s="14">
        <v>42</v>
      </c>
      <c r="I313" s="15" t="s">
        <v>32</v>
      </c>
      <c r="J313" s="16">
        <v>70.5</v>
      </c>
      <c r="K313" s="16">
        <v>23.5</v>
      </c>
      <c r="L313" s="17" t="s">
        <v>368</v>
      </c>
      <c r="M313" s="163" t="str">
        <f>IFERROR(GETPIVOTDATA("Tot. Bottles",'- Ordine Aggregato -'!$A$1,"sku anker",A313),"")</f>
        <v/>
      </c>
      <c r="N313" s="18" t="s">
        <v>42</v>
      </c>
      <c r="O313" s="19" t="str">
        <f t="shared" si="4"/>
        <v>Order online</v>
      </c>
      <c r="P313" s="97" t="s">
        <v>105</v>
      </c>
      <c r="Q313" s="13" t="s">
        <v>1045</v>
      </c>
      <c r="R313" t="s">
        <v>1046</v>
      </c>
      <c r="S313" s="20">
        <v>0</v>
      </c>
      <c r="T313" s="21" t="s">
        <v>38</v>
      </c>
    </row>
    <row r="314" spans="1:20" x14ac:dyDescent="0.35">
      <c r="A314" s="13" t="s">
        <v>1047</v>
      </c>
      <c r="B314" s="13"/>
      <c r="C314" s="13"/>
      <c r="D314" s="13" t="s">
        <v>1048</v>
      </c>
      <c r="E314" s="13">
        <v>6</v>
      </c>
      <c r="F314" s="14">
        <v>0.75</v>
      </c>
      <c r="G314" s="13" t="s">
        <v>46</v>
      </c>
      <c r="H314" s="14">
        <v>12</v>
      </c>
      <c r="I314" s="15" t="s">
        <v>32</v>
      </c>
      <c r="J314" s="16">
        <v>88.5</v>
      </c>
      <c r="K314" s="16">
        <v>14.75</v>
      </c>
      <c r="L314" s="17" t="s">
        <v>863</v>
      </c>
      <c r="M314" s="163" t="str">
        <f>IFERROR(GETPIVOTDATA("Tot. Bottles",'- Ordine Aggregato -'!$A$1,"sku anker",A314),"")</f>
        <v/>
      </c>
      <c r="N314" s="18" t="s">
        <v>34</v>
      </c>
      <c r="O314" s="19" t="str">
        <f t="shared" si="4"/>
        <v>Order online</v>
      </c>
      <c r="P314" s="97" t="s">
        <v>225</v>
      </c>
      <c r="Q314" s="13" t="s">
        <v>1049</v>
      </c>
      <c r="R314" t="s">
        <v>42</v>
      </c>
      <c r="S314" s="20">
        <v>0</v>
      </c>
      <c r="T314" s="21" t="s">
        <v>38</v>
      </c>
    </row>
    <row r="315" spans="1:20" x14ac:dyDescent="0.35">
      <c r="A315" s="96" t="s">
        <v>1050</v>
      </c>
      <c r="B315" s="96"/>
      <c r="C315" s="96"/>
      <c r="D315" s="13" t="s">
        <v>1051</v>
      </c>
      <c r="E315" s="13">
        <v>6</v>
      </c>
      <c r="F315" s="14">
        <v>0.75</v>
      </c>
      <c r="G315" s="13" t="s">
        <v>14872</v>
      </c>
      <c r="H315" s="14">
        <v>12</v>
      </c>
      <c r="I315" s="15" t="s">
        <v>32</v>
      </c>
      <c r="J315" s="16">
        <v>153</v>
      </c>
      <c r="K315" s="16">
        <v>25.5</v>
      </c>
      <c r="L315" s="17" t="s">
        <v>863</v>
      </c>
      <c r="M315" s="163" t="str">
        <f>IFERROR(GETPIVOTDATA("Tot. Bottles",'- Ordine Aggregato -'!$A$1,"sku anker",A315),"")</f>
        <v/>
      </c>
      <c r="N315" s="18" t="s">
        <v>42</v>
      </c>
      <c r="O315" s="19" t="str">
        <f t="shared" si="4"/>
        <v>Order online</v>
      </c>
      <c r="P315" s="97" t="s">
        <v>225</v>
      </c>
      <c r="Q315" s="13" t="s">
        <v>1052</v>
      </c>
      <c r="R315" t="s">
        <v>1053</v>
      </c>
      <c r="S315" s="20">
        <v>0</v>
      </c>
      <c r="T315" s="21" t="s">
        <v>38</v>
      </c>
    </row>
    <row r="316" spans="1:20" x14ac:dyDescent="0.35">
      <c r="A316" s="13" t="s">
        <v>1054</v>
      </c>
      <c r="B316" s="13"/>
      <c r="C316" s="13"/>
      <c r="D316" s="13" t="s">
        <v>1055</v>
      </c>
      <c r="E316" s="13">
        <v>6</v>
      </c>
      <c r="F316" s="14">
        <v>0.75</v>
      </c>
      <c r="G316" s="13" t="s">
        <v>14872</v>
      </c>
      <c r="H316" s="14">
        <v>12</v>
      </c>
      <c r="I316" s="15" t="s">
        <v>32</v>
      </c>
      <c r="J316" s="16">
        <v>171</v>
      </c>
      <c r="K316" s="16">
        <v>28.5</v>
      </c>
      <c r="L316" s="17" t="s">
        <v>437</v>
      </c>
      <c r="M316" s="163" t="str">
        <f>IFERROR(GETPIVOTDATA("Tot. Bottles",'- Ordine Aggregato -'!$A$1,"sku anker",A316),"")</f>
        <v/>
      </c>
      <c r="N316" s="18" t="s">
        <v>67</v>
      </c>
      <c r="O316" s="19" t="str">
        <f t="shared" si="4"/>
        <v>Order online</v>
      </c>
      <c r="P316" s="97" t="s">
        <v>225</v>
      </c>
      <c r="Q316" s="13" t="s">
        <v>1056</v>
      </c>
      <c r="R316" t="s">
        <v>1057</v>
      </c>
      <c r="S316" s="20">
        <v>28.5</v>
      </c>
      <c r="T316" s="21" t="s">
        <v>38</v>
      </c>
    </row>
    <row r="317" spans="1:20" x14ac:dyDescent="0.35">
      <c r="A317" s="96" t="s">
        <v>1058</v>
      </c>
      <c r="D317" s="13" t="s">
        <v>1059</v>
      </c>
      <c r="E317" s="13">
        <v>6</v>
      </c>
      <c r="F317" s="14">
        <v>0.7</v>
      </c>
      <c r="G317" s="13" t="s">
        <v>14872</v>
      </c>
      <c r="H317" s="14">
        <v>40</v>
      </c>
      <c r="I317" s="15" t="s">
        <v>32</v>
      </c>
      <c r="J317" s="16">
        <v>125.69999999999999</v>
      </c>
      <c r="K317" s="16">
        <v>20.95</v>
      </c>
      <c r="L317" s="17" t="s">
        <v>104</v>
      </c>
      <c r="M317" s="163" t="str">
        <f>IFERROR(GETPIVOTDATA("Tot. Bottles",'- Ordine Aggregato -'!$A$1,"sku anker",A317),"")</f>
        <v/>
      </c>
      <c r="N317" s="18" t="s">
        <v>42</v>
      </c>
      <c r="O317" s="19" t="str">
        <f t="shared" si="4"/>
        <v>Order online</v>
      </c>
      <c r="P317" s="97" t="s">
        <v>1060</v>
      </c>
      <c r="Q317" s="13" t="s">
        <v>1061</v>
      </c>
      <c r="R317" t="s">
        <v>1062</v>
      </c>
      <c r="S317" s="20">
        <v>0</v>
      </c>
      <c r="T317" s="21" t="s">
        <v>38</v>
      </c>
    </row>
    <row r="318" spans="1:20" x14ac:dyDescent="0.35">
      <c r="A318" s="96" t="s">
        <v>1063</v>
      </c>
      <c r="B318" s="96"/>
      <c r="C318" s="96"/>
      <c r="D318" s="13" t="s">
        <v>1064</v>
      </c>
      <c r="E318" s="13">
        <v>6</v>
      </c>
      <c r="F318" s="14">
        <v>0.7</v>
      </c>
      <c r="G318" s="13" t="s">
        <v>14872</v>
      </c>
      <c r="H318" s="14">
        <v>40</v>
      </c>
      <c r="I318" s="15" t="s">
        <v>32</v>
      </c>
      <c r="J318" s="16">
        <v>83.1</v>
      </c>
      <c r="K318" s="16">
        <v>13.85</v>
      </c>
      <c r="L318" s="17" t="s">
        <v>104</v>
      </c>
      <c r="M318" s="163" t="str">
        <f>IFERROR(GETPIVOTDATA("Tot. Bottles",'- Ordine Aggregato -'!$A$1,"sku anker",A318),"")</f>
        <v/>
      </c>
      <c r="N318" s="18" t="s">
        <v>67</v>
      </c>
      <c r="O318" s="19" t="str">
        <f t="shared" si="4"/>
        <v>Order online</v>
      </c>
      <c r="P318" s="97" t="s">
        <v>1060</v>
      </c>
      <c r="Q318" s="13" t="s">
        <v>1065</v>
      </c>
      <c r="R318" t="s">
        <v>1066</v>
      </c>
      <c r="S318" s="20">
        <v>13.85</v>
      </c>
      <c r="T318" s="21" t="s">
        <v>38</v>
      </c>
    </row>
    <row r="319" spans="1:20" x14ac:dyDescent="0.35">
      <c r="A319" s="13" t="s">
        <v>1067</v>
      </c>
      <c r="B319" s="13"/>
      <c r="C319" s="13"/>
      <c r="D319" s="13" t="s">
        <v>1068</v>
      </c>
      <c r="E319" s="13">
        <v>6</v>
      </c>
      <c r="F319" s="14">
        <v>0.7</v>
      </c>
      <c r="G319" s="13" t="s">
        <v>14872</v>
      </c>
      <c r="H319" s="14">
        <v>40</v>
      </c>
      <c r="I319" s="15" t="s">
        <v>32</v>
      </c>
      <c r="J319" s="16">
        <v>85.800000000000011</v>
      </c>
      <c r="K319" s="16">
        <v>14.3</v>
      </c>
      <c r="L319" s="17" t="s">
        <v>104</v>
      </c>
      <c r="M319" s="163" t="str">
        <f>IFERROR(GETPIVOTDATA("Tot. Bottles",'- Ordine Aggregato -'!$A$1,"sku anker",A319),"")</f>
        <v/>
      </c>
      <c r="N319" s="18" t="s">
        <v>67</v>
      </c>
      <c r="O319" s="19" t="str">
        <f t="shared" si="4"/>
        <v>Order online</v>
      </c>
      <c r="P319" s="97" t="s">
        <v>1060</v>
      </c>
      <c r="Q319" s="13" t="s">
        <v>1069</v>
      </c>
      <c r="R319" t="s">
        <v>1070</v>
      </c>
      <c r="S319" s="20">
        <v>14.3</v>
      </c>
      <c r="T319" s="21" t="s">
        <v>38</v>
      </c>
    </row>
    <row r="320" spans="1:20" x14ac:dyDescent="0.35">
      <c r="A320" s="96" t="s">
        <v>1071</v>
      </c>
      <c r="D320" s="13" t="s">
        <v>1072</v>
      </c>
      <c r="E320" s="13">
        <v>6</v>
      </c>
      <c r="F320" s="14">
        <v>0.7</v>
      </c>
      <c r="G320" s="13" t="s">
        <v>14872</v>
      </c>
      <c r="H320" s="14">
        <v>40</v>
      </c>
      <c r="I320" s="15" t="s">
        <v>32</v>
      </c>
      <c r="J320" s="16">
        <v>50.400000000000006</v>
      </c>
      <c r="K320" s="16">
        <v>8.4</v>
      </c>
      <c r="L320" s="17" t="s">
        <v>104</v>
      </c>
      <c r="M320" s="163" t="str">
        <f>IFERROR(GETPIVOTDATA("Tot. Bottles",'- Ordine Aggregato -'!$A$1,"sku anker",A320),"")</f>
        <v/>
      </c>
      <c r="N320" s="18" t="s">
        <v>42</v>
      </c>
      <c r="O320" s="19" t="str">
        <f t="shared" si="4"/>
        <v>Order online</v>
      </c>
      <c r="P320" s="97" t="s">
        <v>1060</v>
      </c>
      <c r="Q320" s="13" t="s">
        <v>1073</v>
      </c>
      <c r="R320" t="s">
        <v>1074</v>
      </c>
      <c r="S320" s="20">
        <v>0</v>
      </c>
      <c r="T320" s="21" t="s">
        <v>38</v>
      </c>
    </row>
    <row r="321" spans="1:20" x14ac:dyDescent="0.35">
      <c r="A321" s="96" t="s">
        <v>1075</v>
      </c>
      <c r="B321" s="96"/>
      <c r="C321" s="96"/>
      <c r="D321" s="13" t="s">
        <v>1076</v>
      </c>
      <c r="E321" s="13">
        <v>12</v>
      </c>
      <c r="F321" s="14">
        <v>275</v>
      </c>
      <c r="G321" s="13" t="s">
        <v>767</v>
      </c>
      <c r="H321" s="14">
        <v>4</v>
      </c>
      <c r="I321" s="15" t="s">
        <v>32</v>
      </c>
      <c r="J321" s="16">
        <v>13.799999999999999</v>
      </c>
      <c r="K321" s="16">
        <v>1.1499999999999999</v>
      </c>
      <c r="L321" s="17" t="s">
        <v>768</v>
      </c>
      <c r="M321" s="163" t="str">
        <f>IFERROR(GETPIVOTDATA("Tot. Bottles",'- Ordine Aggregato -'!$A$1,"sku anker",A321),"")</f>
        <v/>
      </c>
      <c r="N321" s="18" t="s">
        <v>42</v>
      </c>
      <c r="O321" s="19" t="str">
        <f t="shared" si="4"/>
        <v>Order online</v>
      </c>
      <c r="P321" s="97" t="s">
        <v>220</v>
      </c>
      <c r="Q321" s="13" t="s">
        <v>1077</v>
      </c>
      <c r="R321" t="s">
        <v>1078</v>
      </c>
      <c r="S321" s="20">
        <v>0</v>
      </c>
      <c r="T321" s="21" t="s">
        <v>38</v>
      </c>
    </row>
    <row r="322" spans="1:20" x14ac:dyDescent="0.35">
      <c r="A322" s="96" t="s">
        <v>1079</v>
      </c>
      <c r="D322" s="13" t="s">
        <v>1080</v>
      </c>
      <c r="E322" s="13">
        <v>12</v>
      </c>
      <c r="F322" s="14">
        <v>275</v>
      </c>
      <c r="G322" s="13" t="s">
        <v>1081</v>
      </c>
      <c r="H322" s="14">
        <v>4</v>
      </c>
      <c r="I322" s="15" t="s">
        <v>32</v>
      </c>
      <c r="J322" s="16">
        <v>13.799999999999999</v>
      </c>
      <c r="K322" s="16">
        <v>1.1499999999999999</v>
      </c>
      <c r="L322" s="17" t="s">
        <v>768</v>
      </c>
      <c r="M322" s="163" t="str">
        <f>IFERROR(GETPIVOTDATA("Tot. Bottles",'- Ordine Aggregato -'!$A$1,"sku anker",A322),"")</f>
        <v/>
      </c>
      <c r="N322" s="18" t="s">
        <v>42</v>
      </c>
      <c r="O322" s="19" t="str">
        <f t="shared" si="4"/>
        <v>Order online</v>
      </c>
      <c r="P322" s="97" t="s">
        <v>220</v>
      </c>
      <c r="Q322" s="13" t="s">
        <v>1082</v>
      </c>
      <c r="R322" t="s">
        <v>1083</v>
      </c>
      <c r="S322" s="20">
        <v>0</v>
      </c>
      <c r="T322" s="21" t="s">
        <v>38</v>
      </c>
    </row>
    <row r="323" spans="1:20" x14ac:dyDescent="0.35">
      <c r="A323" s="96" t="s">
        <v>1084</v>
      </c>
      <c r="D323" s="13" t="s">
        <v>1085</v>
      </c>
      <c r="E323" s="13">
        <v>12</v>
      </c>
      <c r="F323" s="14">
        <v>0.2</v>
      </c>
      <c r="G323" s="13" t="s">
        <v>14872</v>
      </c>
      <c r="H323" s="14">
        <v>12.5</v>
      </c>
      <c r="I323" s="15" t="s">
        <v>32</v>
      </c>
      <c r="J323" s="16">
        <v>20.399999999999999</v>
      </c>
      <c r="K323" s="16">
        <v>1.7</v>
      </c>
      <c r="L323" s="17" t="s">
        <v>768</v>
      </c>
      <c r="M323" s="163" t="str">
        <f>IFERROR(GETPIVOTDATA("Tot. Bottles",'- Ordine Aggregato -'!$A$1,"sku anker",A323),"")</f>
        <v/>
      </c>
      <c r="N323" s="18" t="s">
        <v>34</v>
      </c>
      <c r="O323" s="19" t="str">
        <f t="shared" si="4"/>
        <v>Order online</v>
      </c>
      <c r="P323" s="97" t="s">
        <v>355</v>
      </c>
      <c r="Q323" s="13" t="s">
        <v>1086</v>
      </c>
      <c r="R323" t="s">
        <v>1087</v>
      </c>
      <c r="S323" s="20">
        <v>0</v>
      </c>
      <c r="T323" s="21" t="s">
        <v>38</v>
      </c>
    </row>
    <row r="324" spans="1:20" x14ac:dyDescent="0.35">
      <c r="A324" s="13" t="s">
        <v>1088</v>
      </c>
      <c r="B324" s="13"/>
      <c r="C324" s="13"/>
      <c r="D324" s="13" t="s">
        <v>1089</v>
      </c>
      <c r="E324" s="13">
        <v>6</v>
      </c>
      <c r="F324" s="14">
        <v>0.7</v>
      </c>
      <c r="G324" s="13" t="s">
        <v>14872</v>
      </c>
      <c r="H324" s="14">
        <v>40</v>
      </c>
      <c r="I324" s="15" t="s">
        <v>32</v>
      </c>
      <c r="J324" s="16">
        <v>65.099999999999994</v>
      </c>
      <c r="K324" s="16">
        <v>10.85</v>
      </c>
      <c r="L324" s="17" t="s">
        <v>104</v>
      </c>
      <c r="M324" s="163" t="str">
        <f>IFERROR(GETPIVOTDATA("Tot. Bottles",'- Ordine Aggregato -'!$A$1,"sku anker",A324),"")</f>
        <v/>
      </c>
      <c r="N324" s="18" t="s">
        <v>67</v>
      </c>
      <c r="O324" s="19" t="str">
        <f t="shared" si="4"/>
        <v>Order online</v>
      </c>
      <c r="P324" s="97" t="s">
        <v>1060</v>
      </c>
      <c r="Q324" s="13" t="s">
        <v>1090</v>
      </c>
      <c r="R324" t="s">
        <v>1091</v>
      </c>
      <c r="S324" s="20">
        <v>10.85</v>
      </c>
      <c r="T324" s="21" t="s">
        <v>38</v>
      </c>
    </row>
    <row r="325" spans="1:20" x14ac:dyDescent="0.35">
      <c r="A325" s="96" t="s">
        <v>1092</v>
      </c>
      <c r="D325" s="13" t="s">
        <v>1093</v>
      </c>
      <c r="E325" s="13">
        <v>12</v>
      </c>
      <c r="F325" s="14">
        <v>0.2</v>
      </c>
      <c r="G325" s="13" t="s">
        <v>14872</v>
      </c>
      <c r="H325" s="14">
        <v>37.5</v>
      </c>
      <c r="I325" s="15" t="s">
        <v>32</v>
      </c>
      <c r="J325" s="16">
        <v>25.200000000000003</v>
      </c>
      <c r="K325" s="16">
        <v>2.1</v>
      </c>
      <c r="L325" s="17" t="s">
        <v>1094</v>
      </c>
      <c r="M325" s="163" t="str">
        <f>IFERROR(GETPIVOTDATA("Tot. Bottles",'- Ordine Aggregato -'!$A$1,"sku anker",A325),"")</f>
        <v/>
      </c>
      <c r="N325" s="18" t="s">
        <v>42</v>
      </c>
      <c r="O325" s="19" t="str">
        <f t="shared" si="4"/>
        <v>Order online</v>
      </c>
      <c r="P325" s="97" t="s">
        <v>1060</v>
      </c>
      <c r="Q325" s="13" t="s">
        <v>1095</v>
      </c>
      <c r="R325" t="s">
        <v>1096</v>
      </c>
      <c r="S325" s="20">
        <v>0</v>
      </c>
      <c r="T325" s="21" t="s">
        <v>38</v>
      </c>
    </row>
    <row r="326" spans="1:20" x14ac:dyDescent="0.35">
      <c r="A326" s="13" t="s">
        <v>1097</v>
      </c>
      <c r="B326" s="13"/>
      <c r="C326" s="13"/>
      <c r="D326" s="13" t="s">
        <v>1093</v>
      </c>
      <c r="E326" s="13">
        <v>6</v>
      </c>
      <c r="F326" s="14">
        <v>0.35</v>
      </c>
      <c r="G326" s="13" t="s">
        <v>46</v>
      </c>
      <c r="H326" s="14">
        <v>37.5</v>
      </c>
      <c r="I326" s="15" t="s">
        <v>32</v>
      </c>
      <c r="J326" s="16">
        <v>19.5</v>
      </c>
      <c r="K326" s="16">
        <v>3.25</v>
      </c>
      <c r="L326" s="17" t="s">
        <v>1094</v>
      </c>
      <c r="M326" s="163" t="str">
        <f>IFERROR(GETPIVOTDATA("Tot. Bottles",'- Ordine Aggregato -'!$A$1,"sku anker",A326),"")</f>
        <v/>
      </c>
      <c r="N326" s="18" t="s">
        <v>42</v>
      </c>
      <c r="O326" s="19" t="str">
        <f t="shared" si="4"/>
        <v>Order online</v>
      </c>
      <c r="P326" s="97" t="s">
        <v>1060</v>
      </c>
      <c r="Q326" s="13" t="s">
        <v>1098</v>
      </c>
      <c r="R326" t="s">
        <v>1099</v>
      </c>
      <c r="S326" s="20">
        <v>0</v>
      </c>
      <c r="T326" s="21" t="s">
        <v>38</v>
      </c>
    </row>
    <row r="327" spans="1:20" x14ac:dyDescent="0.35">
      <c r="A327" s="96" t="s">
        <v>1100</v>
      </c>
      <c r="D327" s="13" t="s">
        <v>1093</v>
      </c>
      <c r="E327" s="13">
        <v>12</v>
      </c>
      <c r="F327" s="14">
        <v>0.5</v>
      </c>
      <c r="G327" s="13" t="s">
        <v>14872</v>
      </c>
      <c r="H327" s="14">
        <v>37.5</v>
      </c>
      <c r="I327" s="15" t="s">
        <v>32</v>
      </c>
      <c r="J327" s="16">
        <v>54</v>
      </c>
      <c r="K327" s="16">
        <v>4.5</v>
      </c>
      <c r="L327" s="17" t="s">
        <v>1094</v>
      </c>
      <c r="M327" s="163" t="str">
        <f>IFERROR(GETPIVOTDATA("Tot. Bottles",'- Ordine Aggregato -'!$A$1,"sku anker",A327),"")</f>
        <v/>
      </c>
      <c r="N327" s="18" t="s">
        <v>34</v>
      </c>
      <c r="O327" s="19" t="str">
        <f t="shared" si="4"/>
        <v>Order online</v>
      </c>
      <c r="P327" s="97" t="s">
        <v>1060</v>
      </c>
      <c r="Q327" s="13" t="s">
        <v>1101</v>
      </c>
      <c r="R327" t="s">
        <v>42</v>
      </c>
      <c r="S327" s="20">
        <v>0</v>
      </c>
      <c r="T327" s="21" t="s">
        <v>38</v>
      </c>
    </row>
    <row r="328" spans="1:20" x14ac:dyDescent="0.35">
      <c r="A328" s="13" t="s">
        <v>1102</v>
      </c>
      <c r="B328" s="13"/>
      <c r="C328" s="13"/>
      <c r="D328" s="13" t="s">
        <v>1093</v>
      </c>
      <c r="E328" s="13">
        <v>6</v>
      </c>
      <c r="F328" s="14">
        <v>0.7</v>
      </c>
      <c r="G328" s="13" t="s">
        <v>46</v>
      </c>
      <c r="H328" s="14">
        <v>37.5</v>
      </c>
      <c r="I328" s="15" t="s">
        <v>32</v>
      </c>
      <c r="J328" s="16">
        <v>32.099999999999994</v>
      </c>
      <c r="K328" s="16">
        <v>5.35</v>
      </c>
      <c r="L328" s="17" t="s">
        <v>1094</v>
      </c>
      <c r="M328" s="163" t="str">
        <f>IFERROR(GETPIVOTDATA("Tot. Bottles",'- Ordine Aggregato -'!$A$1,"sku anker",A328),"")</f>
        <v/>
      </c>
      <c r="N328" s="18" t="s">
        <v>34</v>
      </c>
      <c r="O328" s="19" t="str">
        <f t="shared" si="4"/>
        <v>Order online</v>
      </c>
      <c r="P328" s="97" t="s">
        <v>1060</v>
      </c>
      <c r="Q328" s="13" t="s">
        <v>1103</v>
      </c>
      <c r="R328" t="s">
        <v>1104</v>
      </c>
      <c r="S328" s="20">
        <v>0</v>
      </c>
      <c r="T328" s="21" t="s">
        <v>38</v>
      </c>
    </row>
    <row r="329" spans="1:20" x14ac:dyDescent="0.35">
      <c r="A329" s="13" t="s">
        <v>1105</v>
      </c>
      <c r="B329" s="13"/>
      <c r="C329" s="13"/>
      <c r="D329" s="13" t="s">
        <v>1093</v>
      </c>
      <c r="E329" s="13">
        <v>6</v>
      </c>
      <c r="F329" s="14">
        <v>1</v>
      </c>
      <c r="G329" s="13" t="s">
        <v>14872</v>
      </c>
      <c r="H329" s="14">
        <v>37.5</v>
      </c>
      <c r="I329" s="15" t="s">
        <v>32</v>
      </c>
      <c r="J329" s="16">
        <v>43.5</v>
      </c>
      <c r="K329" s="16">
        <v>7.25</v>
      </c>
      <c r="L329" s="17" t="s">
        <v>1094</v>
      </c>
      <c r="M329" s="163" t="str">
        <f>IFERROR(GETPIVOTDATA("Tot. Bottles",'- Ordine Aggregato -'!$A$1,"sku anker",A329),"")</f>
        <v/>
      </c>
      <c r="N329" s="18" t="s">
        <v>42</v>
      </c>
      <c r="O329" s="19" t="str">
        <f t="shared" si="4"/>
        <v>Order online</v>
      </c>
      <c r="P329" s="97" t="s">
        <v>1060</v>
      </c>
      <c r="Q329" s="13" t="s">
        <v>1106</v>
      </c>
      <c r="R329" t="s">
        <v>1107</v>
      </c>
      <c r="S329" s="20">
        <v>0</v>
      </c>
      <c r="T329" s="21" t="s">
        <v>38</v>
      </c>
    </row>
    <row r="330" spans="1:20" x14ac:dyDescent="0.35">
      <c r="A330" s="13" t="s">
        <v>1108</v>
      </c>
      <c r="B330" s="13"/>
      <c r="C330" s="13"/>
      <c r="D330" s="13" t="s">
        <v>1093</v>
      </c>
      <c r="E330" s="13">
        <v>6</v>
      </c>
      <c r="F330" s="14">
        <v>1.5</v>
      </c>
      <c r="G330" s="13" t="s">
        <v>14872</v>
      </c>
      <c r="H330" s="14">
        <v>37.5</v>
      </c>
      <c r="I330" s="15" t="s">
        <v>32</v>
      </c>
      <c r="J330" s="16">
        <v>62.699999999999996</v>
      </c>
      <c r="K330" s="16">
        <v>10.45</v>
      </c>
      <c r="L330" s="17" t="s">
        <v>1094</v>
      </c>
      <c r="M330" s="163" t="str">
        <f>IFERROR(GETPIVOTDATA("Tot. Bottles",'- Ordine Aggregato -'!$A$1,"sku anker",A330),"")</f>
        <v/>
      </c>
      <c r="N330" s="18" t="s">
        <v>42</v>
      </c>
      <c r="O330" s="19" t="str">
        <f t="shared" si="4"/>
        <v>Order online</v>
      </c>
      <c r="P330" s="97" t="s">
        <v>1060</v>
      </c>
      <c r="Q330" s="13" t="s">
        <v>1109</v>
      </c>
      <c r="R330" t="s">
        <v>1110</v>
      </c>
      <c r="S330" s="20">
        <v>0</v>
      </c>
      <c r="T330" s="21" t="s">
        <v>38</v>
      </c>
    </row>
    <row r="331" spans="1:20" x14ac:dyDescent="0.35">
      <c r="A331" s="96" t="s">
        <v>1111</v>
      </c>
      <c r="B331" s="96"/>
      <c r="C331" s="96"/>
      <c r="D331" s="13" t="s">
        <v>1093</v>
      </c>
      <c r="E331" s="13">
        <v>1</v>
      </c>
      <c r="F331" s="14">
        <v>3</v>
      </c>
      <c r="G331" s="13" t="s">
        <v>14872</v>
      </c>
      <c r="H331" s="14">
        <v>37.5</v>
      </c>
      <c r="I331" s="15" t="s">
        <v>32</v>
      </c>
      <c r="J331" s="16">
        <v>26.5</v>
      </c>
      <c r="K331" s="16">
        <v>26.5</v>
      </c>
      <c r="L331" s="17" t="s">
        <v>1094</v>
      </c>
      <c r="M331" s="163" t="str">
        <f>IFERROR(GETPIVOTDATA("Tot. Bottles",'- Ordine Aggregato -'!$A$1,"sku anker",A331),"")</f>
        <v/>
      </c>
      <c r="N331" s="18" t="s">
        <v>67</v>
      </c>
      <c r="O331" s="19" t="str">
        <f t="shared" si="4"/>
        <v>Order online</v>
      </c>
      <c r="P331" s="97" t="s">
        <v>1060</v>
      </c>
      <c r="Q331" s="13" t="s">
        <v>1112</v>
      </c>
      <c r="R331" t="s">
        <v>1113</v>
      </c>
      <c r="S331" s="20">
        <v>26.5</v>
      </c>
      <c r="T331" s="21" t="s">
        <v>38</v>
      </c>
    </row>
    <row r="332" spans="1:20" x14ac:dyDescent="0.35">
      <c r="A332" s="96" t="s">
        <v>1114</v>
      </c>
      <c r="B332" s="96"/>
      <c r="C332" s="96"/>
      <c r="D332" s="13" t="s">
        <v>1115</v>
      </c>
      <c r="E332" s="13">
        <v>60</v>
      </c>
      <c r="F332" s="14">
        <v>0.05</v>
      </c>
      <c r="G332" s="13" t="s">
        <v>14872</v>
      </c>
      <c r="H332" s="14">
        <v>40</v>
      </c>
      <c r="I332" s="15" t="s">
        <v>32</v>
      </c>
      <c r="J332" s="16">
        <v>49.199999999999996</v>
      </c>
      <c r="K332" s="16">
        <v>0.82</v>
      </c>
      <c r="L332" s="17" t="s">
        <v>1094</v>
      </c>
      <c r="M332" s="163" t="str">
        <f>IFERROR(GETPIVOTDATA("Tot. Bottles",'- Ordine Aggregato -'!$A$1,"sku anker",A332),"")</f>
        <v/>
      </c>
      <c r="N332" s="18" t="s">
        <v>42</v>
      </c>
      <c r="O332" s="19" t="str">
        <f t="shared" si="4"/>
        <v>Order online</v>
      </c>
      <c r="P332" s="97" t="s">
        <v>1060</v>
      </c>
      <c r="Q332" s="13" t="s">
        <v>1116</v>
      </c>
      <c r="R332" t="s">
        <v>1117</v>
      </c>
      <c r="S332" s="20">
        <v>0</v>
      </c>
      <c r="T332" s="21" t="s">
        <v>38</v>
      </c>
    </row>
    <row r="333" spans="1:20" x14ac:dyDescent="0.35">
      <c r="A333" s="96" t="s">
        <v>1118</v>
      </c>
      <c r="D333" s="13" t="s">
        <v>1119</v>
      </c>
      <c r="E333" s="13">
        <v>6</v>
      </c>
      <c r="F333" s="14">
        <v>0.7</v>
      </c>
      <c r="G333" s="13" t="s">
        <v>14872</v>
      </c>
      <c r="H333" s="14">
        <v>40</v>
      </c>
      <c r="I333" s="15" t="s">
        <v>32</v>
      </c>
      <c r="J333" s="16">
        <v>33.599999999999994</v>
      </c>
      <c r="K333" s="16">
        <v>5.6</v>
      </c>
      <c r="L333" s="17" t="s">
        <v>104</v>
      </c>
      <c r="M333" s="163" t="str">
        <f>IFERROR(GETPIVOTDATA("Tot. Bottles",'- Ordine Aggregato -'!$A$1,"sku anker",A333),"")</f>
        <v/>
      </c>
      <c r="N333" s="18" t="s">
        <v>42</v>
      </c>
      <c r="O333" s="19" t="str">
        <f t="shared" ref="O333:O396" si="5">HYPERLINK("https://www.ankeramsterdamspirits.nl/en/products/"&amp;A333,"Order online")</f>
        <v>Order online</v>
      </c>
      <c r="P333" s="97" t="s">
        <v>1060</v>
      </c>
      <c r="Q333" s="13" t="s">
        <v>1120</v>
      </c>
      <c r="R333" t="s">
        <v>1121</v>
      </c>
      <c r="S333" s="20">
        <v>0</v>
      </c>
      <c r="T333" s="21" t="s">
        <v>38</v>
      </c>
    </row>
    <row r="334" spans="1:20" x14ac:dyDescent="0.35">
      <c r="A334" s="96" t="s">
        <v>1122</v>
      </c>
      <c r="D334" s="13" t="s">
        <v>1119</v>
      </c>
      <c r="E334" s="13">
        <v>12</v>
      </c>
      <c r="F334" s="14">
        <v>1</v>
      </c>
      <c r="G334" s="13" t="s">
        <v>14872</v>
      </c>
      <c r="H334" s="14">
        <v>40</v>
      </c>
      <c r="I334" s="15" t="s">
        <v>32</v>
      </c>
      <c r="J334" s="16">
        <v>91.199999999999989</v>
      </c>
      <c r="K334" s="16">
        <v>7.6</v>
      </c>
      <c r="L334" s="17" t="s">
        <v>104</v>
      </c>
      <c r="M334" s="163" t="str">
        <f>IFERROR(GETPIVOTDATA("Tot. Bottles",'- Ordine Aggregato -'!$A$1,"sku anker",A334),"")</f>
        <v/>
      </c>
      <c r="N334" s="18" t="s">
        <v>42</v>
      </c>
      <c r="O334" s="19" t="str">
        <f t="shared" si="5"/>
        <v>Order online</v>
      </c>
      <c r="P334" s="97" t="s">
        <v>1060</v>
      </c>
      <c r="Q334" s="13" t="s">
        <v>1123</v>
      </c>
      <c r="R334" t="s">
        <v>1124</v>
      </c>
      <c r="S334" s="20">
        <v>0</v>
      </c>
      <c r="T334" s="21" t="s">
        <v>38</v>
      </c>
    </row>
    <row r="335" spans="1:20" x14ac:dyDescent="0.35">
      <c r="A335" s="96" t="s">
        <v>1125</v>
      </c>
      <c r="D335" s="13" t="s">
        <v>1126</v>
      </c>
      <c r="E335" s="13">
        <v>6</v>
      </c>
      <c r="F335" s="14">
        <v>0.7</v>
      </c>
      <c r="G335" s="13" t="s">
        <v>14872</v>
      </c>
      <c r="H335" s="14">
        <v>40</v>
      </c>
      <c r="I335" s="15" t="s">
        <v>32</v>
      </c>
      <c r="J335" s="16">
        <v>33.599999999999994</v>
      </c>
      <c r="K335" s="16">
        <v>5.6</v>
      </c>
      <c r="L335" s="17" t="s">
        <v>104</v>
      </c>
      <c r="M335" s="163" t="str">
        <f>IFERROR(GETPIVOTDATA("Tot. Bottles",'- Ordine Aggregato -'!$A$1,"sku anker",A335),"")</f>
        <v/>
      </c>
      <c r="N335" s="18" t="s">
        <v>42</v>
      </c>
      <c r="O335" s="19" t="str">
        <f t="shared" si="5"/>
        <v>Order online</v>
      </c>
      <c r="P335" s="97" t="s">
        <v>1060</v>
      </c>
      <c r="Q335" s="13" t="s">
        <v>1127</v>
      </c>
      <c r="R335" t="s">
        <v>1128</v>
      </c>
      <c r="S335" s="20">
        <v>0</v>
      </c>
      <c r="T335" s="21" t="s">
        <v>38</v>
      </c>
    </row>
    <row r="336" spans="1:20" x14ac:dyDescent="0.35">
      <c r="A336" s="13" t="s">
        <v>1129</v>
      </c>
      <c r="B336" s="13"/>
      <c r="C336" s="13"/>
      <c r="D336" s="13" t="s">
        <v>1126</v>
      </c>
      <c r="E336" s="13">
        <v>12</v>
      </c>
      <c r="F336" s="14">
        <v>1</v>
      </c>
      <c r="G336" s="13" t="s">
        <v>14872</v>
      </c>
      <c r="H336" s="14">
        <v>40</v>
      </c>
      <c r="I336" s="15" t="s">
        <v>32</v>
      </c>
      <c r="J336" s="16">
        <v>87.6</v>
      </c>
      <c r="K336" s="16">
        <v>7.3</v>
      </c>
      <c r="L336" s="17" t="s">
        <v>104</v>
      </c>
      <c r="M336" s="163" t="str">
        <f>IFERROR(GETPIVOTDATA("Tot. Bottles",'- Ordine Aggregato -'!$A$1,"sku anker",A336),"")</f>
        <v/>
      </c>
      <c r="N336" s="18" t="s">
        <v>67</v>
      </c>
      <c r="O336" s="19" t="str">
        <f t="shared" si="5"/>
        <v>Order online</v>
      </c>
      <c r="P336" s="97" t="s">
        <v>1060</v>
      </c>
      <c r="Q336" s="13" t="s">
        <v>1130</v>
      </c>
      <c r="R336" t="s">
        <v>1131</v>
      </c>
      <c r="S336" s="20">
        <v>7.3</v>
      </c>
      <c r="T336" s="21" t="s">
        <v>38</v>
      </c>
    </row>
    <row r="337" spans="1:20" x14ac:dyDescent="0.35">
      <c r="A337" s="13" t="s">
        <v>1132</v>
      </c>
      <c r="B337" s="13"/>
      <c r="C337" s="13"/>
      <c r="D337" s="13" t="s">
        <v>1133</v>
      </c>
      <c r="E337" s="13">
        <v>6</v>
      </c>
      <c r="F337" s="14">
        <v>0.7</v>
      </c>
      <c r="G337" s="13" t="s">
        <v>14872</v>
      </c>
      <c r="H337" s="14">
        <v>32</v>
      </c>
      <c r="I337" s="15" t="s">
        <v>32</v>
      </c>
      <c r="J337" s="16">
        <v>33.299999999999997</v>
      </c>
      <c r="K337" s="16">
        <v>5.55</v>
      </c>
      <c r="L337" s="17" t="s">
        <v>1134</v>
      </c>
      <c r="M337" s="163" t="str">
        <f>IFERROR(GETPIVOTDATA("Tot. Bottles",'- Ordine Aggregato -'!$A$1,"sku anker",A337),"")</f>
        <v/>
      </c>
      <c r="N337" s="18" t="s">
        <v>42</v>
      </c>
      <c r="O337" s="19" t="str">
        <f t="shared" si="5"/>
        <v>Order online</v>
      </c>
      <c r="P337" s="97" t="s">
        <v>1060</v>
      </c>
      <c r="Q337" s="13" t="s">
        <v>1135</v>
      </c>
      <c r="R337" t="s">
        <v>1136</v>
      </c>
      <c r="S337" s="20">
        <v>0</v>
      </c>
      <c r="T337" s="21" t="s">
        <v>38</v>
      </c>
    </row>
    <row r="338" spans="1:20" x14ac:dyDescent="0.35">
      <c r="A338" s="96" t="s">
        <v>1137</v>
      </c>
      <c r="D338" s="13" t="s">
        <v>1138</v>
      </c>
      <c r="E338" s="13">
        <v>6</v>
      </c>
      <c r="F338" s="14">
        <v>0.7</v>
      </c>
      <c r="G338" s="13" t="s">
        <v>46</v>
      </c>
      <c r="H338" s="14">
        <v>15</v>
      </c>
      <c r="I338" s="15" t="s">
        <v>32</v>
      </c>
      <c r="J338" s="16">
        <v>49.5</v>
      </c>
      <c r="K338" s="16">
        <v>8.25</v>
      </c>
      <c r="L338" s="17" t="s">
        <v>1134</v>
      </c>
      <c r="M338" s="163" t="str">
        <f>IFERROR(GETPIVOTDATA("Tot. Bottles",'- Ordine Aggregato -'!$A$1,"sku anker",A338),"")</f>
        <v/>
      </c>
      <c r="N338" s="18" t="s">
        <v>34</v>
      </c>
      <c r="O338" s="19" t="str">
        <f t="shared" si="5"/>
        <v>Order online</v>
      </c>
      <c r="P338" s="97" t="s">
        <v>1060</v>
      </c>
      <c r="Q338" s="13" t="s">
        <v>1139</v>
      </c>
      <c r="R338" t="s">
        <v>1140</v>
      </c>
      <c r="S338" s="20">
        <v>0</v>
      </c>
      <c r="T338" s="21" t="s">
        <v>38</v>
      </c>
    </row>
    <row r="339" spans="1:20" x14ac:dyDescent="0.35">
      <c r="A339" s="96" t="s">
        <v>1141</v>
      </c>
      <c r="B339" s="96"/>
      <c r="C339" s="96"/>
      <c r="D339" s="13" t="s">
        <v>1142</v>
      </c>
      <c r="E339" s="13">
        <v>6</v>
      </c>
      <c r="F339" s="14">
        <v>0.3</v>
      </c>
      <c r="G339" s="13" t="s">
        <v>46</v>
      </c>
      <c r="H339" s="14">
        <v>40</v>
      </c>
      <c r="I339" s="15" t="s">
        <v>32</v>
      </c>
      <c r="J339" s="16">
        <v>68.699999999999989</v>
      </c>
      <c r="K339" s="16">
        <v>11.45</v>
      </c>
      <c r="L339" s="17" t="s">
        <v>1143</v>
      </c>
      <c r="M339" s="163" t="str">
        <f>IFERROR(GETPIVOTDATA("Tot. Bottles",'- Ordine Aggregato -'!$A$1,"sku anker",A339),"")</f>
        <v/>
      </c>
      <c r="N339" s="18" t="s">
        <v>42</v>
      </c>
      <c r="O339" s="19" t="str">
        <f t="shared" si="5"/>
        <v>Order online</v>
      </c>
      <c r="P339" s="97" t="s">
        <v>385</v>
      </c>
      <c r="Q339" s="13" t="s">
        <v>1144</v>
      </c>
      <c r="R339" t="s">
        <v>1145</v>
      </c>
      <c r="S339" s="20">
        <v>0</v>
      </c>
      <c r="T339" s="21" t="s">
        <v>38</v>
      </c>
    </row>
    <row r="340" spans="1:20" x14ac:dyDescent="0.35">
      <c r="A340" s="96" t="s">
        <v>1146</v>
      </c>
      <c r="B340" s="96"/>
      <c r="C340" s="96"/>
      <c r="D340" s="13" t="s">
        <v>1147</v>
      </c>
      <c r="E340" s="13">
        <v>6</v>
      </c>
      <c r="F340" s="14">
        <v>0.7</v>
      </c>
      <c r="G340" s="13" t="s">
        <v>46</v>
      </c>
      <c r="H340" s="14">
        <v>40</v>
      </c>
      <c r="I340" s="15" t="s">
        <v>32</v>
      </c>
      <c r="J340" s="16">
        <v>257.39999999999998</v>
      </c>
      <c r="K340" s="16">
        <v>42.9</v>
      </c>
      <c r="L340" s="17" t="s">
        <v>104</v>
      </c>
      <c r="M340" s="163" t="str">
        <f>IFERROR(GETPIVOTDATA("Tot. Bottles",'- Ordine Aggregato -'!$A$1,"sku anker",A340),"")</f>
        <v/>
      </c>
      <c r="N340" s="18" t="s">
        <v>42</v>
      </c>
      <c r="O340" s="19" t="str">
        <f t="shared" si="5"/>
        <v>Order online</v>
      </c>
      <c r="P340" s="97" t="s">
        <v>1060</v>
      </c>
      <c r="Q340" s="13" t="s">
        <v>1148</v>
      </c>
      <c r="R340" t="s">
        <v>1149</v>
      </c>
      <c r="S340" s="20">
        <v>0</v>
      </c>
      <c r="T340" s="21" t="s">
        <v>38</v>
      </c>
    </row>
    <row r="341" spans="1:20" x14ac:dyDescent="0.35">
      <c r="A341" s="13" t="s">
        <v>1150</v>
      </c>
      <c r="B341" s="13"/>
      <c r="C341" s="13"/>
      <c r="D341" s="13" t="s">
        <v>1151</v>
      </c>
      <c r="E341" s="13">
        <v>6</v>
      </c>
      <c r="F341" s="14">
        <v>0.7</v>
      </c>
      <c r="G341" s="13" t="s">
        <v>14872</v>
      </c>
      <c r="H341" s="14">
        <v>40</v>
      </c>
      <c r="I341" s="15" t="s">
        <v>32</v>
      </c>
      <c r="J341" s="16">
        <v>570</v>
      </c>
      <c r="K341" s="16">
        <v>95</v>
      </c>
      <c r="L341" s="17" t="s">
        <v>104</v>
      </c>
      <c r="M341" s="163" t="str">
        <f>IFERROR(GETPIVOTDATA("Tot. Bottles",'- Ordine Aggregato -'!$A$1,"sku anker",A341),"")</f>
        <v/>
      </c>
      <c r="N341" s="18" t="s">
        <v>34</v>
      </c>
      <c r="O341" s="19" t="str">
        <f t="shared" si="5"/>
        <v>Order online</v>
      </c>
      <c r="P341" s="97" t="s">
        <v>1060</v>
      </c>
      <c r="Q341" s="13" t="s">
        <v>1152</v>
      </c>
      <c r="R341" t="s">
        <v>1153</v>
      </c>
      <c r="S341" s="20">
        <v>0</v>
      </c>
      <c r="T341" s="21" t="s">
        <v>38</v>
      </c>
    </row>
    <row r="342" spans="1:20" x14ac:dyDescent="0.35">
      <c r="A342" s="96" t="s">
        <v>1154</v>
      </c>
      <c r="B342" s="96"/>
      <c r="C342" s="96"/>
      <c r="D342" s="13" t="s">
        <v>1155</v>
      </c>
      <c r="E342" s="13">
        <v>6</v>
      </c>
      <c r="F342" s="14">
        <v>0.7</v>
      </c>
      <c r="G342" s="13" t="s">
        <v>14872</v>
      </c>
      <c r="H342" s="14">
        <v>40</v>
      </c>
      <c r="I342" s="15" t="s">
        <v>32</v>
      </c>
      <c r="J342" s="16">
        <v>189</v>
      </c>
      <c r="K342" s="16">
        <v>31.5</v>
      </c>
      <c r="L342" s="17" t="s">
        <v>1094</v>
      </c>
      <c r="M342" s="163" t="str">
        <f>IFERROR(GETPIVOTDATA("Tot. Bottles",'- Ordine Aggregato -'!$A$1,"sku anker",A342),"")</f>
        <v/>
      </c>
      <c r="N342" s="18" t="s">
        <v>67</v>
      </c>
      <c r="O342" s="19" t="str">
        <f t="shared" si="5"/>
        <v>Order online</v>
      </c>
      <c r="P342" s="97" t="s">
        <v>1060</v>
      </c>
      <c r="Q342" s="13" t="s">
        <v>1156</v>
      </c>
      <c r="R342" t="s">
        <v>1157</v>
      </c>
      <c r="S342" s="20">
        <v>31.5</v>
      </c>
      <c r="T342" s="21" t="s">
        <v>38</v>
      </c>
    </row>
    <row r="343" spans="1:20" x14ac:dyDescent="0.35">
      <c r="A343" s="96" t="s">
        <v>1158</v>
      </c>
      <c r="B343" s="96"/>
      <c r="C343" s="96"/>
      <c r="D343" s="13" t="s">
        <v>1159</v>
      </c>
      <c r="E343" s="13">
        <v>3</v>
      </c>
      <c r="F343" s="14">
        <v>0.7</v>
      </c>
      <c r="G343" s="13" t="s">
        <v>14872</v>
      </c>
      <c r="H343" s="14">
        <v>40</v>
      </c>
      <c r="I343" s="15" t="s">
        <v>32</v>
      </c>
      <c r="J343" s="16">
        <v>630</v>
      </c>
      <c r="K343" s="16">
        <v>210</v>
      </c>
      <c r="L343" s="17" t="s">
        <v>104</v>
      </c>
      <c r="M343" s="163" t="str">
        <f>IFERROR(GETPIVOTDATA("Tot. Bottles",'- Ordine Aggregato -'!$A$1,"sku anker",A343),"")</f>
        <v/>
      </c>
      <c r="N343" s="18" t="s">
        <v>34</v>
      </c>
      <c r="O343" s="19" t="str">
        <f t="shared" si="5"/>
        <v>Order online</v>
      </c>
      <c r="P343" s="97" t="s">
        <v>1060</v>
      </c>
      <c r="Q343" s="13" t="s">
        <v>1160</v>
      </c>
      <c r="R343" t="s">
        <v>1161</v>
      </c>
      <c r="S343" s="20">
        <v>0</v>
      </c>
      <c r="T343" s="21" t="s">
        <v>38</v>
      </c>
    </row>
    <row r="344" spans="1:20" x14ac:dyDescent="0.35">
      <c r="A344" s="13" t="s">
        <v>14428</v>
      </c>
      <c r="B344" s="13"/>
      <c r="C344" s="13"/>
      <c r="D344" s="13" t="s">
        <v>14429</v>
      </c>
      <c r="E344" s="13">
        <v>6</v>
      </c>
      <c r="F344" s="14">
        <v>1</v>
      </c>
      <c r="G344" s="13" t="s">
        <v>14872</v>
      </c>
      <c r="H344" s="14">
        <v>40</v>
      </c>
      <c r="I344" s="15" t="s">
        <v>32</v>
      </c>
      <c r="J344" s="16">
        <v>471</v>
      </c>
      <c r="K344" s="16">
        <v>78.5</v>
      </c>
      <c r="L344" s="17" t="s">
        <v>104</v>
      </c>
      <c r="M344" s="163" t="str">
        <f>IFERROR(GETPIVOTDATA("Tot. Bottles",'- Ordine Aggregato -'!$A$1,"sku anker",A344),"")</f>
        <v/>
      </c>
      <c r="N344" s="18" t="s">
        <v>42</v>
      </c>
      <c r="O344" s="19" t="str">
        <f t="shared" si="5"/>
        <v>Order online</v>
      </c>
      <c r="P344" s="97" t="s">
        <v>1060</v>
      </c>
      <c r="Q344" s="13" t="s">
        <v>14996</v>
      </c>
      <c r="R344" t="s">
        <v>14997</v>
      </c>
      <c r="S344" s="20">
        <v>0</v>
      </c>
      <c r="T344" s="21" t="s">
        <v>38</v>
      </c>
    </row>
    <row r="345" spans="1:20" x14ac:dyDescent="0.35">
      <c r="A345" s="96" t="s">
        <v>1162</v>
      </c>
      <c r="B345" s="96"/>
      <c r="C345" s="96"/>
      <c r="D345" s="13" t="s">
        <v>1163</v>
      </c>
      <c r="E345" s="13">
        <v>6</v>
      </c>
      <c r="F345" s="14">
        <v>0.7</v>
      </c>
      <c r="G345" s="13" t="s">
        <v>14872</v>
      </c>
      <c r="H345" s="14">
        <v>44.5</v>
      </c>
      <c r="I345" s="15" t="s">
        <v>32</v>
      </c>
      <c r="J345" s="16">
        <v>75</v>
      </c>
      <c r="K345" s="16">
        <v>12.5</v>
      </c>
      <c r="L345" s="17" t="s">
        <v>1094</v>
      </c>
      <c r="M345" s="163" t="str">
        <f>IFERROR(GETPIVOTDATA("Tot. Bottles",'- Ordine Aggregato -'!$A$1,"sku anker",A345),"")</f>
        <v/>
      </c>
      <c r="N345" s="18" t="s">
        <v>42</v>
      </c>
      <c r="O345" s="19" t="str">
        <f t="shared" si="5"/>
        <v>Order online</v>
      </c>
      <c r="P345" s="97" t="s">
        <v>1060</v>
      </c>
      <c r="Q345" s="13" t="s">
        <v>1164</v>
      </c>
      <c r="R345" t="s">
        <v>1165</v>
      </c>
      <c r="S345" s="20">
        <v>0</v>
      </c>
      <c r="T345" s="21" t="s">
        <v>38</v>
      </c>
    </row>
    <row r="346" spans="1:20" x14ac:dyDescent="0.35">
      <c r="A346" s="96" t="s">
        <v>1166</v>
      </c>
      <c r="B346" s="96"/>
      <c r="C346" s="96"/>
      <c r="D346" s="13" t="s">
        <v>1167</v>
      </c>
      <c r="E346" s="13">
        <v>6</v>
      </c>
      <c r="F346" s="14">
        <v>0.7</v>
      </c>
      <c r="G346" s="13" t="s">
        <v>14872</v>
      </c>
      <c r="H346" s="14">
        <v>32</v>
      </c>
      <c r="I346" s="15" t="s">
        <v>32</v>
      </c>
      <c r="J346" s="16">
        <v>32.700000000000003</v>
      </c>
      <c r="K346" s="16">
        <v>5.45</v>
      </c>
      <c r="L346" s="17" t="s">
        <v>1134</v>
      </c>
      <c r="M346" s="163" t="str">
        <f>IFERROR(GETPIVOTDATA("Tot. Bottles",'- Ordine Aggregato -'!$A$1,"sku anker",A346),"")</f>
        <v/>
      </c>
      <c r="N346" s="18" t="s">
        <v>67</v>
      </c>
      <c r="O346" s="19" t="str">
        <f t="shared" si="5"/>
        <v>Order online</v>
      </c>
      <c r="P346" s="97" t="s">
        <v>1060</v>
      </c>
      <c r="Q346" s="13" t="s">
        <v>1168</v>
      </c>
      <c r="R346" t="s">
        <v>1169</v>
      </c>
      <c r="S346" s="20">
        <v>5.45</v>
      </c>
      <c r="T346" s="21" t="s">
        <v>38</v>
      </c>
    </row>
    <row r="347" spans="1:20" x14ac:dyDescent="0.35">
      <c r="A347" s="13" t="s">
        <v>1170</v>
      </c>
      <c r="B347" s="13"/>
      <c r="C347" s="13"/>
      <c r="D347" s="13" t="s">
        <v>1167</v>
      </c>
      <c r="E347" s="13">
        <v>6</v>
      </c>
      <c r="F347" s="14">
        <v>1</v>
      </c>
      <c r="G347" s="13" t="s">
        <v>14872</v>
      </c>
      <c r="H347" s="14">
        <v>32</v>
      </c>
      <c r="I347" s="15" t="s">
        <v>32</v>
      </c>
      <c r="J347" s="16">
        <v>42</v>
      </c>
      <c r="K347" s="16">
        <v>7</v>
      </c>
      <c r="L347" s="17" t="s">
        <v>1134</v>
      </c>
      <c r="M347" s="163" t="str">
        <f>IFERROR(GETPIVOTDATA("Tot. Bottles",'- Ordine Aggregato -'!$A$1,"sku anker",A347),"")</f>
        <v/>
      </c>
      <c r="N347" s="18" t="s">
        <v>67</v>
      </c>
      <c r="O347" s="19" t="str">
        <f t="shared" si="5"/>
        <v>Order online</v>
      </c>
      <c r="P347" s="97" t="s">
        <v>355</v>
      </c>
      <c r="Q347" s="13" t="s">
        <v>1171</v>
      </c>
      <c r="R347" t="s">
        <v>1172</v>
      </c>
      <c r="S347" s="20">
        <v>7</v>
      </c>
      <c r="T347" s="21" t="s">
        <v>38</v>
      </c>
    </row>
    <row r="348" spans="1:20" x14ac:dyDescent="0.35">
      <c r="A348" s="96" t="s">
        <v>1173</v>
      </c>
      <c r="B348" s="96"/>
      <c r="C348" s="96"/>
      <c r="D348" s="13" t="s">
        <v>1174</v>
      </c>
      <c r="E348" s="13">
        <v>6</v>
      </c>
      <c r="F348" s="14">
        <v>0.7</v>
      </c>
      <c r="G348" s="13" t="s">
        <v>14872</v>
      </c>
      <c r="H348" s="14">
        <v>32</v>
      </c>
      <c r="I348" s="15" t="s">
        <v>32</v>
      </c>
      <c r="J348" s="16">
        <v>34.5</v>
      </c>
      <c r="K348" s="16">
        <v>5.75</v>
      </c>
      <c r="L348" s="17" t="s">
        <v>1134</v>
      </c>
      <c r="M348" s="163" t="str">
        <f>IFERROR(GETPIVOTDATA("Tot. Bottles",'- Ordine Aggregato -'!$A$1,"sku anker",A348),"")</f>
        <v/>
      </c>
      <c r="N348" s="18" t="s">
        <v>42</v>
      </c>
      <c r="O348" s="19" t="str">
        <f t="shared" si="5"/>
        <v>Order online</v>
      </c>
      <c r="P348" s="97" t="s">
        <v>1060</v>
      </c>
      <c r="Q348" s="13" t="s">
        <v>1175</v>
      </c>
      <c r="R348" t="s">
        <v>1176</v>
      </c>
      <c r="S348" s="20">
        <v>0</v>
      </c>
      <c r="T348" s="21" t="s">
        <v>38</v>
      </c>
    </row>
    <row r="349" spans="1:20" x14ac:dyDescent="0.35">
      <c r="A349" s="96" t="s">
        <v>1177</v>
      </c>
      <c r="D349" s="13" t="s">
        <v>1178</v>
      </c>
      <c r="E349" s="13">
        <v>6</v>
      </c>
      <c r="F349" s="14">
        <v>0.7</v>
      </c>
      <c r="G349" s="13" t="s">
        <v>14872</v>
      </c>
      <c r="H349" s="14">
        <v>14.9</v>
      </c>
      <c r="I349" s="15" t="s">
        <v>32</v>
      </c>
      <c r="J349" s="16">
        <v>33.599999999999994</v>
      </c>
      <c r="K349" s="16">
        <v>5.6</v>
      </c>
      <c r="L349" s="17" t="s">
        <v>1134</v>
      </c>
      <c r="M349" s="163" t="str">
        <f>IFERROR(GETPIVOTDATA("Tot. Bottles",'- Ordine Aggregato -'!$A$1,"sku anker",A349),"")</f>
        <v/>
      </c>
      <c r="N349" s="18" t="s">
        <v>67</v>
      </c>
      <c r="O349" s="19" t="str">
        <f t="shared" si="5"/>
        <v>Order online</v>
      </c>
      <c r="P349" s="97" t="s">
        <v>1060</v>
      </c>
      <c r="Q349" s="13" t="s">
        <v>1179</v>
      </c>
      <c r="R349" t="s">
        <v>1180</v>
      </c>
      <c r="S349" s="20">
        <v>5.6</v>
      </c>
      <c r="T349" s="21" t="s">
        <v>38</v>
      </c>
    </row>
    <row r="350" spans="1:20" x14ac:dyDescent="0.35">
      <c r="A350" s="96" t="s">
        <v>1181</v>
      </c>
      <c r="D350" s="13" t="s">
        <v>1182</v>
      </c>
      <c r="E350" s="13">
        <v>6</v>
      </c>
      <c r="F350" s="14">
        <v>0.7</v>
      </c>
      <c r="G350" s="13" t="s">
        <v>14872</v>
      </c>
      <c r="H350" s="14">
        <v>14.9</v>
      </c>
      <c r="I350" s="15" t="s">
        <v>32</v>
      </c>
      <c r="J350" s="16">
        <v>32.099999999999994</v>
      </c>
      <c r="K350" s="16">
        <v>5.35</v>
      </c>
      <c r="L350" s="17" t="s">
        <v>768</v>
      </c>
      <c r="M350" s="163" t="str">
        <f>IFERROR(GETPIVOTDATA("Tot. Bottles",'- Ordine Aggregato -'!$A$1,"sku anker",A350),"")</f>
        <v/>
      </c>
      <c r="N350" s="18" t="s">
        <v>67</v>
      </c>
      <c r="O350" s="19" t="str">
        <f t="shared" si="5"/>
        <v>Order online</v>
      </c>
      <c r="P350" s="97" t="s">
        <v>1183</v>
      </c>
      <c r="Q350" s="13" t="s">
        <v>1184</v>
      </c>
      <c r="R350" t="s">
        <v>1185</v>
      </c>
      <c r="S350" s="20">
        <v>5.35</v>
      </c>
      <c r="T350" s="21" t="s">
        <v>38</v>
      </c>
    </row>
    <row r="351" spans="1:20" x14ac:dyDescent="0.35">
      <c r="A351" s="96" t="s">
        <v>1186</v>
      </c>
      <c r="B351" s="96"/>
      <c r="C351" s="96"/>
      <c r="D351" s="13" t="s">
        <v>1187</v>
      </c>
      <c r="E351" s="13">
        <v>6</v>
      </c>
      <c r="F351" s="14">
        <v>0.7</v>
      </c>
      <c r="G351" s="13" t="s">
        <v>14872</v>
      </c>
      <c r="H351" s="14">
        <v>32</v>
      </c>
      <c r="I351" s="15" t="s">
        <v>32</v>
      </c>
      <c r="J351" s="16">
        <v>32.700000000000003</v>
      </c>
      <c r="K351" s="16">
        <v>5.45</v>
      </c>
      <c r="L351" s="17" t="s">
        <v>1134</v>
      </c>
      <c r="M351" s="163" t="str">
        <f>IFERROR(GETPIVOTDATA("Tot. Bottles",'- Ordine Aggregato -'!$A$1,"sku anker",A351),"")</f>
        <v/>
      </c>
      <c r="N351" s="18" t="s">
        <v>67</v>
      </c>
      <c r="O351" s="19" t="str">
        <f t="shared" si="5"/>
        <v>Order online</v>
      </c>
      <c r="P351" s="97" t="s">
        <v>1060</v>
      </c>
      <c r="Q351" s="13" t="s">
        <v>1188</v>
      </c>
      <c r="R351" t="s">
        <v>1189</v>
      </c>
      <c r="S351" s="20">
        <v>5.45</v>
      </c>
      <c r="T351" s="21" t="s">
        <v>38</v>
      </c>
    </row>
    <row r="352" spans="1:20" x14ac:dyDescent="0.35">
      <c r="A352" s="13" t="s">
        <v>1190</v>
      </c>
      <c r="B352" s="13"/>
      <c r="C352" s="13"/>
      <c r="D352" s="13" t="s">
        <v>1187</v>
      </c>
      <c r="E352" s="13">
        <v>6</v>
      </c>
      <c r="F352" s="14">
        <v>1</v>
      </c>
      <c r="G352" s="13" t="s">
        <v>14872</v>
      </c>
      <c r="H352" s="14">
        <v>32</v>
      </c>
      <c r="I352" s="15" t="s">
        <v>32</v>
      </c>
      <c r="J352" s="16">
        <v>42</v>
      </c>
      <c r="K352" s="16">
        <v>7</v>
      </c>
      <c r="L352" s="17" t="s">
        <v>1134</v>
      </c>
      <c r="M352" s="163" t="str">
        <f>IFERROR(GETPIVOTDATA("Tot. Bottles",'- Ordine Aggregato -'!$A$1,"sku anker",A352),"")</f>
        <v/>
      </c>
      <c r="N352" s="18" t="s">
        <v>67</v>
      </c>
      <c r="O352" s="19" t="str">
        <f t="shared" si="5"/>
        <v>Order online</v>
      </c>
      <c r="P352" s="97" t="s">
        <v>355</v>
      </c>
      <c r="Q352" s="13" t="s">
        <v>1191</v>
      </c>
      <c r="R352" t="s">
        <v>1192</v>
      </c>
      <c r="S352" s="20">
        <v>7</v>
      </c>
      <c r="T352" s="21" t="s">
        <v>38</v>
      </c>
    </row>
    <row r="353" spans="1:20" x14ac:dyDescent="0.35">
      <c r="A353" s="96" t="s">
        <v>1193</v>
      </c>
      <c r="B353" s="96"/>
      <c r="C353" s="96"/>
      <c r="D353" s="13" t="s">
        <v>1187</v>
      </c>
      <c r="E353" s="13">
        <v>6</v>
      </c>
      <c r="F353" s="14">
        <v>1.5</v>
      </c>
      <c r="G353" s="13" t="s">
        <v>14872</v>
      </c>
      <c r="H353" s="14">
        <v>32</v>
      </c>
      <c r="I353" s="15" t="s">
        <v>32</v>
      </c>
      <c r="J353" s="16">
        <v>73.5</v>
      </c>
      <c r="K353" s="16">
        <v>12.25</v>
      </c>
      <c r="L353" s="17" t="s">
        <v>1134</v>
      </c>
      <c r="M353" s="163" t="str">
        <f>IFERROR(GETPIVOTDATA("Tot. Bottles",'- Ordine Aggregato -'!$A$1,"sku anker",A353),"")</f>
        <v/>
      </c>
      <c r="N353" s="18" t="s">
        <v>34</v>
      </c>
      <c r="O353" s="19" t="str">
        <f t="shared" si="5"/>
        <v>Order online</v>
      </c>
      <c r="P353" s="97" t="s">
        <v>355</v>
      </c>
      <c r="Q353" s="13" t="s">
        <v>1194</v>
      </c>
      <c r="R353" t="s">
        <v>1195</v>
      </c>
      <c r="S353" s="20">
        <v>0</v>
      </c>
      <c r="T353" s="21" t="s">
        <v>38</v>
      </c>
    </row>
    <row r="354" spans="1:20" x14ac:dyDescent="0.35">
      <c r="A354" s="13" t="s">
        <v>14641</v>
      </c>
      <c r="B354" s="13"/>
      <c r="C354" s="13"/>
      <c r="D354" s="13" t="s">
        <v>14642</v>
      </c>
      <c r="E354" s="13">
        <v>6</v>
      </c>
      <c r="F354" s="14">
        <v>0.7</v>
      </c>
      <c r="G354" s="13" t="s">
        <v>14872</v>
      </c>
      <c r="H354" s="14">
        <v>45</v>
      </c>
      <c r="I354" s="15" t="s">
        <v>32</v>
      </c>
      <c r="J354" s="16">
        <v>447</v>
      </c>
      <c r="K354" s="16">
        <v>74.5</v>
      </c>
      <c r="L354" s="17" t="s">
        <v>104</v>
      </c>
      <c r="M354" s="163" t="str">
        <f>IFERROR(GETPIVOTDATA("Tot. Bottles",'- Ordine Aggregato -'!$A$1,"sku anker",A354),"")</f>
        <v/>
      </c>
      <c r="N354" s="18" t="s">
        <v>42</v>
      </c>
      <c r="O354" s="19" t="str">
        <f t="shared" si="5"/>
        <v>Order online</v>
      </c>
      <c r="P354" s="97" t="s">
        <v>1183</v>
      </c>
      <c r="Q354" s="13" t="s">
        <v>14998</v>
      </c>
      <c r="R354" t="s">
        <v>14999</v>
      </c>
      <c r="S354" s="20">
        <v>0</v>
      </c>
      <c r="T354" s="21" t="s">
        <v>38</v>
      </c>
    </row>
    <row r="355" spans="1:20" x14ac:dyDescent="0.35">
      <c r="A355" s="96" t="s">
        <v>1196</v>
      </c>
      <c r="D355" s="13" t="s">
        <v>1197</v>
      </c>
      <c r="E355" s="13">
        <v>12</v>
      </c>
      <c r="F355" s="14">
        <v>0.2</v>
      </c>
      <c r="G355" s="13" t="s">
        <v>14872</v>
      </c>
      <c r="H355" s="14">
        <v>12.5</v>
      </c>
      <c r="I355" s="15" t="s">
        <v>32</v>
      </c>
      <c r="J355" s="16">
        <v>20.399999999999999</v>
      </c>
      <c r="K355" s="16">
        <v>1.7</v>
      </c>
      <c r="L355" s="17" t="s">
        <v>768</v>
      </c>
      <c r="M355" s="163" t="str">
        <f>IFERROR(GETPIVOTDATA("Tot. Bottles",'- Ordine Aggregato -'!$A$1,"sku anker",A355),"")</f>
        <v/>
      </c>
      <c r="N355" s="18" t="s">
        <v>42</v>
      </c>
      <c r="O355" s="19" t="str">
        <f t="shared" si="5"/>
        <v>Order online</v>
      </c>
      <c r="P355" s="97" t="s">
        <v>355</v>
      </c>
      <c r="Q355" s="13" t="s">
        <v>1198</v>
      </c>
      <c r="R355" t="s">
        <v>1199</v>
      </c>
      <c r="S355" s="20">
        <v>0</v>
      </c>
      <c r="T355" s="21" t="s">
        <v>38</v>
      </c>
    </row>
    <row r="356" spans="1:20" x14ac:dyDescent="0.35">
      <c r="A356" s="96" t="s">
        <v>1200</v>
      </c>
      <c r="D356" s="13" t="s">
        <v>1201</v>
      </c>
      <c r="E356" s="13">
        <v>6</v>
      </c>
      <c r="F356" s="14">
        <v>0.7</v>
      </c>
      <c r="G356" s="13" t="s">
        <v>14872</v>
      </c>
      <c r="H356" s="14">
        <v>35</v>
      </c>
      <c r="I356" s="15" t="s">
        <v>32</v>
      </c>
      <c r="J356" s="16">
        <v>33.900000000000006</v>
      </c>
      <c r="K356" s="16">
        <v>5.65</v>
      </c>
      <c r="L356" s="17" t="s">
        <v>104</v>
      </c>
      <c r="M356" s="163" t="str">
        <f>IFERROR(GETPIVOTDATA("Tot. Bottles",'- Ordine Aggregato -'!$A$1,"sku anker",A356),"")</f>
        <v/>
      </c>
      <c r="N356" s="18" t="s">
        <v>42</v>
      </c>
      <c r="O356" s="19" t="str">
        <f t="shared" si="5"/>
        <v>Order online</v>
      </c>
      <c r="P356" s="97" t="s">
        <v>1060</v>
      </c>
      <c r="Q356" s="13" t="s">
        <v>1202</v>
      </c>
      <c r="R356" t="s">
        <v>1203</v>
      </c>
      <c r="S356" s="20">
        <v>0</v>
      </c>
      <c r="T356" s="21" t="s">
        <v>38</v>
      </c>
    </row>
    <row r="357" spans="1:20" x14ac:dyDescent="0.35">
      <c r="A357" s="96" t="s">
        <v>1204</v>
      </c>
      <c r="D357" s="13" t="s">
        <v>1201</v>
      </c>
      <c r="E357" s="13">
        <v>6</v>
      </c>
      <c r="F357" s="14">
        <v>1</v>
      </c>
      <c r="G357" s="13" t="s">
        <v>14872</v>
      </c>
      <c r="H357" s="14">
        <v>35</v>
      </c>
      <c r="I357" s="15" t="s">
        <v>32</v>
      </c>
      <c r="J357" s="16">
        <v>44.099999999999994</v>
      </c>
      <c r="K357" s="16">
        <v>7.35</v>
      </c>
      <c r="L357" s="17" t="s">
        <v>104</v>
      </c>
      <c r="M357" s="163" t="str">
        <f>IFERROR(GETPIVOTDATA("Tot. Bottles",'- Ordine Aggregato -'!$A$1,"sku anker",A357),"")</f>
        <v/>
      </c>
      <c r="N357" s="18" t="s">
        <v>42</v>
      </c>
      <c r="O357" s="19" t="str">
        <f t="shared" si="5"/>
        <v>Order online</v>
      </c>
      <c r="P357" s="97" t="s">
        <v>1060</v>
      </c>
      <c r="Q357" s="13" t="s">
        <v>1205</v>
      </c>
      <c r="R357" t="s">
        <v>1206</v>
      </c>
      <c r="S357" s="20">
        <v>0</v>
      </c>
      <c r="T357" s="21" t="s">
        <v>38</v>
      </c>
    </row>
    <row r="358" spans="1:20" x14ac:dyDescent="0.35">
      <c r="A358" s="96" t="s">
        <v>1207</v>
      </c>
      <c r="D358" s="13" t="s">
        <v>1201</v>
      </c>
      <c r="E358" s="13">
        <v>6</v>
      </c>
      <c r="F358" s="14">
        <v>1.5</v>
      </c>
      <c r="G358" s="13" t="s">
        <v>14872</v>
      </c>
      <c r="H358" s="14">
        <v>35</v>
      </c>
      <c r="I358" s="15" t="s">
        <v>32</v>
      </c>
      <c r="J358" s="16">
        <v>65.699999999999989</v>
      </c>
      <c r="K358" s="16">
        <v>10.95</v>
      </c>
      <c r="L358" s="17" t="s">
        <v>104</v>
      </c>
      <c r="M358" s="163" t="str">
        <f>IFERROR(GETPIVOTDATA("Tot. Bottles",'- Ordine Aggregato -'!$A$1,"sku anker",A358),"")</f>
        <v/>
      </c>
      <c r="N358" s="18" t="s">
        <v>42</v>
      </c>
      <c r="O358" s="19" t="str">
        <f t="shared" si="5"/>
        <v>Order online</v>
      </c>
      <c r="P358" s="97" t="s">
        <v>1060</v>
      </c>
      <c r="Q358" s="13" t="s">
        <v>1208</v>
      </c>
      <c r="R358" t="s">
        <v>1209</v>
      </c>
      <c r="S358" s="20">
        <v>0</v>
      </c>
      <c r="T358" s="21" t="s">
        <v>38</v>
      </c>
    </row>
    <row r="359" spans="1:20" x14ac:dyDescent="0.35">
      <c r="A359" s="96" t="s">
        <v>1210</v>
      </c>
      <c r="B359" s="96"/>
      <c r="C359" s="96"/>
      <c r="D359" s="13" t="s">
        <v>1211</v>
      </c>
      <c r="E359" s="13">
        <v>12</v>
      </c>
      <c r="F359" s="14">
        <v>0.2</v>
      </c>
      <c r="G359" s="13" t="s">
        <v>14872</v>
      </c>
      <c r="H359" s="14">
        <v>12.5</v>
      </c>
      <c r="I359" s="15" t="s">
        <v>32</v>
      </c>
      <c r="J359" s="16">
        <v>20.399999999999999</v>
      </c>
      <c r="K359" s="16">
        <v>1.7</v>
      </c>
      <c r="L359" s="17" t="s">
        <v>768</v>
      </c>
      <c r="M359" s="163" t="str">
        <f>IFERROR(GETPIVOTDATA("Tot. Bottles",'- Ordine Aggregato -'!$A$1,"sku anker",A359),"")</f>
        <v/>
      </c>
      <c r="N359" s="18" t="s">
        <v>42</v>
      </c>
      <c r="O359" s="19" t="str">
        <f t="shared" si="5"/>
        <v>Order online</v>
      </c>
      <c r="P359" s="97" t="s">
        <v>355</v>
      </c>
      <c r="Q359" s="13" t="s">
        <v>1212</v>
      </c>
      <c r="R359" t="s">
        <v>1213</v>
      </c>
      <c r="S359" s="20">
        <v>0</v>
      </c>
      <c r="T359" s="21" t="s">
        <v>38</v>
      </c>
    </row>
    <row r="360" spans="1:20" x14ac:dyDescent="0.35">
      <c r="A360" s="13" t="s">
        <v>1214</v>
      </c>
      <c r="B360" s="13"/>
      <c r="C360" s="13"/>
      <c r="D360" s="13" t="s">
        <v>1215</v>
      </c>
      <c r="E360" s="13">
        <v>6</v>
      </c>
      <c r="F360" s="14">
        <v>0.7</v>
      </c>
      <c r="G360" s="13" t="s">
        <v>14872</v>
      </c>
      <c r="H360" s="14">
        <v>32</v>
      </c>
      <c r="I360" s="15" t="s">
        <v>32</v>
      </c>
      <c r="J360" s="16">
        <v>34.200000000000003</v>
      </c>
      <c r="K360" s="16">
        <v>5.7</v>
      </c>
      <c r="L360" s="17" t="s">
        <v>768</v>
      </c>
      <c r="M360" s="163" t="str">
        <f>IFERROR(GETPIVOTDATA("Tot. Bottles",'- Ordine Aggregato -'!$A$1,"sku anker",A360),"")</f>
        <v/>
      </c>
      <c r="N360" s="18" t="s">
        <v>42</v>
      </c>
      <c r="O360" s="19" t="str">
        <f t="shared" si="5"/>
        <v>Order online</v>
      </c>
      <c r="P360" s="97" t="s">
        <v>1060</v>
      </c>
      <c r="Q360" s="13" t="s">
        <v>1216</v>
      </c>
      <c r="R360" t="s">
        <v>1091</v>
      </c>
      <c r="S360" s="20">
        <v>0</v>
      </c>
      <c r="T360" s="21" t="s">
        <v>38</v>
      </c>
    </row>
    <row r="361" spans="1:20" x14ac:dyDescent="0.35">
      <c r="A361" s="96" t="s">
        <v>1217</v>
      </c>
      <c r="B361" s="96"/>
      <c r="C361" s="96"/>
      <c r="D361" s="13" t="s">
        <v>1218</v>
      </c>
      <c r="E361" s="13">
        <v>6</v>
      </c>
      <c r="F361" s="14">
        <v>1</v>
      </c>
      <c r="G361" s="13" t="s">
        <v>14872</v>
      </c>
      <c r="H361" s="14">
        <v>31</v>
      </c>
      <c r="I361" s="15" t="s">
        <v>32</v>
      </c>
      <c r="J361" s="16">
        <v>38.099999999999994</v>
      </c>
      <c r="K361" s="16">
        <v>6.35</v>
      </c>
      <c r="L361" s="17" t="s">
        <v>558</v>
      </c>
      <c r="M361" s="163" t="str">
        <f>IFERROR(GETPIVOTDATA("Tot. Bottles",'- Ordine Aggregato -'!$A$1,"sku anker",A361),"")</f>
        <v/>
      </c>
      <c r="N361" s="18" t="s">
        <v>34</v>
      </c>
      <c r="O361" s="19" t="str">
        <f t="shared" si="5"/>
        <v>Order online</v>
      </c>
      <c r="P361" s="97" t="s">
        <v>1219</v>
      </c>
      <c r="Q361" s="13" t="s">
        <v>1220</v>
      </c>
      <c r="R361" t="s">
        <v>1221</v>
      </c>
      <c r="S361" s="20">
        <v>0</v>
      </c>
      <c r="T361" s="21" t="s">
        <v>38</v>
      </c>
    </row>
    <row r="362" spans="1:20" x14ac:dyDescent="0.35">
      <c r="A362" s="96" t="s">
        <v>1222</v>
      </c>
      <c r="D362" s="13" t="s">
        <v>1223</v>
      </c>
      <c r="E362" s="13">
        <v>6</v>
      </c>
      <c r="F362" s="14">
        <v>0.5</v>
      </c>
      <c r="G362" s="13" t="s">
        <v>14871</v>
      </c>
      <c r="H362" s="14">
        <v>40</v>
      </c>
      <c r="I362" s="15" t="s">
        <v>32</v>
      </c>
      <c r="J362" s="16">
        <v>29.099999999999998</v>
      </c>
      <c r="K362" s="16">
        <v>4.8499999999999996</v>
      </c>
      <c r="L362" s="17" t="s">
        <v>1224</v>
      </c>
      <c r="M362" s="163" t="str">
        <f>IFERROR(GETPIVOTDATA("Tot. Bottles",'- Ordine Aggregato -'!$A$1,"sku anker",A362),"")</f>
        <v/>
      </c>
      <c r="N362" s="18" t="s">
        <v>42</v>
      </c>
      <c r="O362" s="19" t="str">
        <f t="shared" si="5"/>
        <v>Order online</v>
      </c>
      <c r="P362" s="97" t="s">
        <v>1219</v>
      </c>
      <c r="Q362" s="13" t="s">
        <v>1225</v>
      </c>
      <c r="R362" t="s">
        <v>1226</v>
      </c>
      <c r="S362" s="20">
        <v>0</v>
      </c>
      <c r="T362" s="21" t="s">
        <v>38</v>
      </c>
    </row>
    <row r="363" spans="1:20" x14ac:dyDescent="0.35">
      <c r="A363" s="96" t="s">
        <v>1227</v>
      </c>
      <c r="B363" s="96"/>
      <c r="C363" s="96"/>
      <c r="D363" s="13" t="s">
        <v>1223</v>
      </c>
      <c r="E363" s="13">
        <v>6</v>
      </c>
      <c r="F363" s="14">
        <v>1</v>
      </c>
      <c r="G363" s="13" t="s">
        <v>14872</v>
      </c>
      <c r="H363" s="14">
        <v>40</v>
      </c>
      <c r="I363" s="15" t="s">
        <v>32</v>
      </c>
      <c r="J363" s="16">
        <v>50.699999999999996</v>
      </c>
      <c r="K363" s="16">
        <v>8.4499999999999993</v>
      </c>
      <c r="L363" s="17" t="s">
        <v>1224</v>
      </c>
      <c r="M363" s="163" t="str">
        <f>IFERROR(GETPIVOTDATA("Tot. Bottles",'- Ordine Aggregato -'!$A$1,"sku anker",A363),"")</f>
        <v/>
      </c>
      <c r="N363" s="18" t="s">
        <v>42</v>
      </c>
      <c r="O363" s="19" t="str">
        <f t="shared" si="5"/>
        <v>Order online</v>
      </c>
      <c r="P363" s="97" t="s">
        <v>1219</v>
      </c>
      <c r="Q363" s="13" t="s">
        <v>1228</v>
      </c>
      <c r="R363" t="s">
        <v>1229</v>
      </c>
      <c r="S363" s="20">
        <v>0</v>
      </c>
      <c r="T363" s="21" t="s">
        <v>38</v>
      </c>
    </row>
    <row r="364" spans="1:20" x14ac:dyDescent="0.35">
      <c r="A364" s="96" t="s">
        <v>14533</v>
      </c>
      <c r="B364" s="96"/>
      <c r="C364" s="96"/>
      <c r="D364" s="13" t="s">
        <v>1231</v>
      </c>
      <c r="E364" s="13">
        <v>12</v>
      </c>
      <c r="F364" s="14">
        <v>0.7</v>
      </c>
      <c r="G364" s="13" t="s">
        <v>14872</v>
      </c>
      <c r="H364" s="14">
        <v>17</v>
      </c>
      <c r="I364" s="15" t="s">
        <v>32</v>
      </c>
      <c r="J364" s="16">
        <v>153</v>
      </c>
      <c r="K364" s="16">
        <v>12.75</v>
      </c>
      <c r="L364" s="17" t="s">
        <v>551</v>
      </c>
      <c r="M364" s="163" t="str">
        <f>IFERROR(GETPIVOTDATA("Tot. Bottles",'- Ordine Aggregato -'!$A$1,"sku anker",A364),"")</f>
        <v/>
      </c>
      <c r="N364" s="18" t="s">
        <v>42</v>
      </c>
      <c r="O364" s="19" t="str">
        <f t="shared" si="5"/>
        <v>Order online</v>
      </c>
      <c r="P364" s="97" t="s">
        <v>1232</v>
      </c>
      <c r="Q364" s="13" t="s">
        <v>1233</v>
      </c>
      <c r="R364" t="s">
        <v>15000</v>
      </c>
      <c r="S364" s="20">
        <v>0</v>
      </c>
      <c r="T364" s="21" t="s">
        <v>38</v>
      </c>
    </row>
    <row r="365" spans="1:20" x14ac:dyDescent="0.35">
      <c r="A365" s="96" t="s">
        <v>1230</v>
      </c>
      <c r="B365" s="96"/>
      <c r="C365" s="96"/>
      <c r="D365" s="13" t="s">
        <v>1231</v>
      </c>
      <c r="E365" s="13">
        <v>6</v>
      </c>
      <c r="F365" s="14">
        <v>0.7</v>
      </c>
      <c r="G365" s="13" t="s">
        <v>14872</v>
      </c>
      <c r="H365" s="14">
        <v>17</v>
      </c>
      <c r="I365" s="15" t="s">
        <v>32</v>
      </c>
      <c r="J365" s="16">
        <v>76.5</v>
      </c>
      <c r="K365" s="16">
        <v>12.75</v>
      </c>
      <c r="L365" s="17" t="s">
        <v>551</v>
      </c>
      <c r="M365" s="163" t="str">
        <f>IFERROR(GETPIVOTDATA("Tot. Bottles",'- Ordine Aggregato -'!$A$1,"sku anker",A365),"")</f>
        <v/>
      </c>
      <c r="N365" s="18" t="s">
        <v>42</v>
      </c>
      <c r="O365" s="19" t="str">
        <f t="shared" si="5"/>
        <v>Order online</v>
      </c>
      <c r="P365" s="97" t="s">
        <v>1232</v>
      </c>
      <c r="Q365" s="13" t="s">
        <v>1233</v>
      </c>
      <c r="R365" t="s">
        <v>1234</v>
      </c>
      <c r="S365" s="20">
        <v>0</v>
      </c>
      <c r="T365" s="21" t="s">
        <v>38</v>
      </c>
    </row>
    <row r="366" spans="1:20" x14ac:dyDescent="0.35">
      <c r="A366" s="13" t="s">
        <v>1235</v>
      </c>
      <c r="B366" s="13"/>
      <c r="C366" s="13"/>
      <c r="D366" s="13" t="s">
        <v>1236</v>
      </c>
      <c r="E366" s="13">
        <v>6</v>
      </c>
      <c r="F366" s="14">
        <v>0.5</v>
      </c>
      <c r="G366" s="13" t="s">
        <v>31</v>
      </c>
      <c r="H366" s="14">
        <v>15.7</v>
      </c>
      <c r="I366" s="15" t="s">
        <v>32</v>
      </c>
      <c r="J366" s="16">
        <v>51.900000000000006</v>
      </c>
      <c r="K366" s="16">
        <v>8.65</v>
      </c>
      <c r="L366" s="17" t="s">
        <v>551</v>
      </c>
      <c r="M366" s="163" t="str">
        <f>IFERROR(GETPIVOTDATA("Tot. Bottles",'- Ordine Aggregato -'!$A$1,"sku anker",A366),"")</f>
        <v/>
      </c>
      <c r="N366" s="18" t="s">
        <v>42</v>
      </c>
      <c r="O366" s="19" t="str">
        <f t="shared" si="5"/>
        <v>Order online</v>
      </c>
      <c r="P366" s="97" t="s">
        <v>1232</v>
      </c>
      <c r="Q366" s="13" t="s">
        <v>1237</v>
      </c>
      <c r="R366" t="s">
        <v>1238</v>
      </c>
      <c r="S366" s="20">
        <v>0</v>
      </c>
      <c r="T366" s="21" t="s">
        <v>38</v>
      </c>
    </row>
    <row r="367" spans="1:20" x14ac:dyDescent="0.35">
      <c r="A367" s="96" t="s">
        <v>1239</v>
      </c>
      <c r="B367" s="96"/>
      <c r="C367" s="96"/>
      <c r="D367" s="13" t="s">
        <v>1240</v>
      </c>
      <c r="E367" s="13">
        <v>12</v>
      </c>
      <c r="F367" s="14">
        <v>0.7</v>
      </c>
      <c r="G367" s="13" t="s">
        <v>14872</v>
      </c>
      <c r="H367" s="14">
        <v>15.7</v>
      </c>
      <c r="I367" s="15" t="s">
        <v>32</v>
      </c>
      <c r="J367" s="16">
        <v>155.39999999999998</v>
      </c>
      <c r="K367" s="16">
        <v>12.95</v>
      </c>
      <c r="L367" s="17" t="s">
        <v>551</v>
      </c>
      <c r="M367" s="163" t="str">
        <f>IFERROR(GETPIVOTDATA("Tot. Bottles",'- Ordine Aggregato -'!$A$1,"sku anker",A367),"")</f>
        <v/>
      </c>
      <c r="N367" s="18" t="s">
        <v>42</v>
      </c>
      <c r="O367" s="19" t="str">
        <f t="shared" si="5"/>
        <v>Order online</v>
      </c>
      <c r="P367" s="97" t="s">
        <v>1232</v>
      </c>
      <c r="Q367" s="13" t="s">
        <v>1241</v>
      </c>
      <c r="R367" t="s">
        <v>1242</v>
      </c>
      <c r="S367" s="20">
        <v>0</v>
      </c>
      <c r="T367" s="21" t="s">
        <v>38</v>
      </c>
    </row>
    <row r="368" spans="1:20" x14ac:dyDescent="0.35">
      <c r="A368" s="96" t="s">
        <v>1243</v>
      </c>
      <c r="D368" s="13" t="s">
        <v>1244</v>
      </c>
      <c r="E368" s="13">
        <v>6</v>
      </c>
      <c r="F368" s="14">
        <v>0.7</v>
      </c>
      <c r="G368" s="13" t="s">
        <v>14872</v>
      </c>
      <c r="H368" s="14">
        <v>17</v>
      </c>
      <c r="I368" s="15" t="s">
        <v>32</v>
      </c>
      <c r="J368" s="16">
        <v>75</v>
      </c>
      <c r="K368" s="16">
        <v>12.5</v>
      </c>
      <c r="L368" s="17" t="s">
        <v>551</v>
      </c>
      <c r="M368" s="163" t="str">
        <f>IFERROR(GETPIVOTDATA("Tot. Bottles",'- Ordine Aggregato -'!$A$1,"sku anker",A368),"")</f>
        <v/>
      </c>
      <c r="N368" s="18" t="s">
        <v>42</v>
      </c>
      <c r="O368" s="19" t="str">
        <f t="shared" si="5"/>
        <v>Order online</v>
      </c>
      <c r="P368" s="97" t="s">
        <v>1232</v>
      </c>
      <c r="Q368" s="13" t="s">
        <v>1245</v>
      </c>
      <c r="R368" t="s">
        <v>1246</v>
      </c>
      <c r="S368" s="20">
        <v>0</v>
      </c>
      <c r="T368" s="21" t="s">
        <v>38</v>
      </c>
    </row>
    <row r="369" spans="1:20" x14ac:dyDescent="0.35">
      <c r="A369" s="96" t="s">
        <v>1247</v>
      </c>
      <c r="B369" s="96"/>
      <c r="C369" s="96"/>
      <c r="D369" s="13" t="s">
        <v>1248</v>
      </c>
      <c r="E369" s="13">
        <v>6</v>
      </c>
      <c r="F369" s="14">
        <v>0.7</v>
      </c>
      <c r="G369" s="13" t="s">
        <v>14872</v>
      </c>
      <c r="H369" s="14">
        <v>17</v>
      </c>
      <c r="I369" s="15" t="s">
        <v>32</v>
      </c>
      <c r="J369" s="16">
        <v>50.699999999999996</v>
      </c>
      <c r="K369" s="16">
        <v>8.4499999999999993</v>
      </c>
      <c r="L369" s="17" t="s">
        <v>551</v>
      </c>
      <c r="M369" s="163" t="str">
        <f>IFERROR(GETPIVOTDATA("Tot. Bottles",'- Ordine Aggregato -'!$A$1,"sku anker",A369),"")</f>
        <v/>
      </c>
      <c r="N369" s="18" t="s">
        <v>67</v>
      </c>
      <c r="O369" s="19" t="str">
        <f t="shared" si="5"/>
        <v>Order online</v>
      </c>
      <c r="P369" s="97" t="s">
        <v>1232</v>
      </c>
      <c r="Q369" s="13" t="s">
        <v>1249</v>
      </c>
      <c r="R369" t="s">
        <v>1250</v>
      </c>
      <c r="S369" s="20">
        <v>8.4499999999999993</v>
      </c>
      <c r="T369" s="21" t="s">
        <v>38</v>
      </c>
    </row>
    <row r="370" spans="1:20" x14ac:dyDescent="0.35">
      <c r="A370" s="13" t="s">
        <v>1251</v>
      </c>
      <c r="B370" s="13"/>
      <c r="C370" s="13"/>
      <c r="D370" s="13" t="s">
        <v>1248</v>
      </c>
      <c r="E370" s="13">
        <v>12</v>
      </c>
      <c r="F370" s="14">
        <v>1</v>
      </c>
      <c r="G370" s="13" t="s">
        <v>14872</v>
      </c>
      <c r="H370" s="14">
        <v>17</v>
      </c>
      <c r="I370" s="15" t="s">
        <v>32</v>
      </c>
      <c r="J370" s="16">
        <v>141</v>
      </c>
      <c r="K370" s="16">
        <v>11.75</v>
      </c>
      <c r="L370" s="17" t="s">
        <v>551</v>
      </c>
      <c r="M370" s="163" t="str">
        <f>IFERROR(GETPIVOTDATA("Tot. Bottles",'- Ordine Aggregato -'!$A$1,"sku anker",A370),"")</f>
        <v/>
      </c>
      <c r="N370" s="18" t="s">
        <v>42</v>
      </c>
      <c r="O370" s="19" t="str">
        <f t="shared" si="5"/>
        <v>Order online</v>
      </c>
      <c r="P370" s="97" t="s">
        <v>1232</v>
      </c>
      <c r="Q370" s="13" t="s">
        <v>1252</v>
      </c>
      <c r="R370" t="s">
        <v>1253</v>
      </c>
      <c r="S370" s="20">
        <v>0</v>
      </c>
      <c r="T370" s="21" t="s">
        <v>38</v>
      </c>
    </row>
    <row r="371" spans="1:20" x14ac:dyDescent="0.35">
      <c r="A371" s="96" t="s">
        <v>1254</v>
      </c>
      <c r="D371" s="13" t="s">
        <v>1255</v>
      </c>
      <c r="E371" s="13">
        <v>24</v>
      </c>
      <c r="F371" s="14">
        <v>0.2</v>
      </c>
      <c r="G371" s="13" t="s">
        <v>14872</v>
      </c>
      <c r="H371" s="14">
        <v>17</v>
      </c>
      <c r="I371" s="15" t="s">
        <v>32</v>
      </c>
      <c r="J371" s="16">
        <v>90</v>
      </c>
      <c r="K371" s="16">
        <v>3.75</v>
      </c>
      <c r="L371" s="17" t="s">
        <v>551</v>
      </c>
      <c r="M371" s="163" t="str">
        <f>IFERROR(GETPIVOTDATA("Tot. Bottles",'- Ordine Aggregato -'!$A$1,"sku anker",A371),"")</f>
        <v/>
      </c>
      <c r="N371" s="18" t="s">
        <v>34</v>
      </c>
      <c r="O371" s="19" t="str">
        <f t="shared" si="5"/>
        <v>Order online</v>
      </c>
      <c r="P371" s="97" t="s">
        <v>1232</v>
      </c>
      <c r="Q371" s="13" t="s">
        <v>1256</v>
      </c>
      <c r="R371" t="s">
        <v>1257</v>
      </c>
      <c r="S371" s="20">
        <v>0</v>
      </c>
      <c r="T371" s="21" t="s">
        <v>38</v>
      </c>
    </row>
    <row r="372" spans="1:20" x14ac:dyDescent="0.35">
      <c r="A372" s="13" t="s">
        <v>1258</v>
      </c>
      <c r="B372" s="13"/>
      <c r="C372" s="13"/>
      <c r="D372" s="13" t="s">
        <v>1255</v>
      </c>
      <c r="E372" s="13">
        <v>12</v>
      </c>
      <c r="F372" s="14">
        <v>0.35</v>
      </c>
      <c r="G372" s="13" t="s">
        <v>31</v>
      </c>
      <c r="H372" s="14">
        <v>17</v>
      </c>
      <c r="I372" s="15" t="s">
        <v>32</v>
      </c>
      <c r="J372" s="16">
        <v>63.599999999999994</v>
      </c>
      <c r="K372" s="16">
        <v>5.3</v>
      </c>
      <c r="L372" s="17" t="s">
        <v>551</v>
      </c>
      <c r="M372" s="163" t="str">
        <f>IFERROR(GETPIVOTDATA("Tot. Bottles",'- Ordine Aggregato -'!$A$1,"sku anker",A372),"")</f>
        <v/>
      </c>
      <c r="N372" s="18" t="s">
        <v>42</v>
      </c>
      <c r="O372" s="19" t="str">
        <f t="shared" si="5"/>
        <v>Order online</v>
      </c>
      <c r="P372" s="97" t="s">
        <v>1232</v>
      </c>
      <c r="Q372" s="13" t="s">
        <v>1259</v>
      </c>
      <c r="R372" t="s">
        <v>1260</v>
      </c>
      <c r="S372" s="20">
        <v>0</v>
      </c>
      <c r="T372" s="21" t="s">
        <v>38</v>
      </c>
    </row>
    <row r="373" spans="1:20" x14ac:dyDescent="0.35">
      <c r="A373" s="13" t="s">
        <v>1261</v>
      </c>
      <c r="B373" s="13"/>
      <c r="C373" s="13"/>
      <c r="D373" s="13" t="s">
        <v>1255</v>
      </c>
      <c r="E373" s="13">
        <v>6</v>
      </c>
      <c r="F373" s="14">
        <v>0.7</v>
      </c>
      <c r="G373" s="13" t="s">
        <v>14871</v>
      </c>
      <c r="H373" s="14">
        <v>17</v>
      </c>
      <c r="I373" s="15" t="s">
        <v>32</v>
      </c>
      <c r="J373" s="16">
        <v>47.7</v>
      </c>
      <c r="K373" s="16">
        <v>7.95</v>
      </c>
      <c r="L373" s="17" t="s">
        <v>551</v>
      </c>
      <c r="M373" s="163" t="str">
        <f>IFERROR(GETPIVOTDATA("Tot. Bottles",'- Ordine Aggregato -'!$A$1,"sku anker",A373),"")</f>
        <v/>
      </c>
      <c r="N373" s="18" t="s">
        <v>42</v>
      </c>
      <c r="O373" s="19" t="str">
        <f t="shared" si="5"/>
        <v>Order online</v>
      </c>
      <c r="P373" s="97" t="s">
        <v>1232</v>
      </c>
      <c r="Q373" s="13" t="s">
        <v>1262</v>
      </c>
      <c r="R373" t="s">
        <v>1263</v>
      </c>
      <c r="S373" s="20">
        <v>0</v>
      </c>
      <c r="T373" s="21" t="s">
        <v>38</v>
      </c>
    </row>
    <row r="374" spans="1:20" x14ac:dyDescent="0.35">
      <c r="A374" s="96" t="s">
        <v>1264</v>
      </c>
      <c r="B374" s="96"/>
      <c r="C374" s="96"/>
      <c r="D374" s="13" t="s">
        <v>1255</v>
      </c>
      <c r="E374" s="13">
        <v>6</v>
      </c>
      <c r="F374" s="14">
        <v>1</v>
      </c>
      <c r="G374" s="13" t="s">
        <v>14871</v>
      </c>
      <c r="H374" s="14">
        <v>17</v>
      </c>
      <c r="I374" s="15" t="s">
        <v>32</v>
      </c>
      <c r="J374" s="16">
        <v>63</v>
      </c>
      <c r="K374" s="16">
        <v>10.5</v>
      </c>
      <c r="L374" s="17" t="s">
        <v>551</v>
      </c>
      <c r="M374" s="163" t="str">
        <f>IFERROR(GETPIVOTDATA("Tot. Bottles",'- Ordine Aggregato -'!$A$1,"sku anker",A374),"")</f>
        <v/>
      </c>
      <c r="N374" s="18" t="s">
        <v>34</v>
      </c>
      <c r="O374" s="19" t="str">
        <f t="shared" si="5"/>
        <v>Order online</v>
      </c>
      <c r="P374" s="97" t="s">
        <v>1232</v>
      </c>
      <c r="Q374" s="13" t="s">
        <v>1265</v>
      </c>
      <c r="R374" t="s">
        <v>1266</v>
      </c>
      <c r="S374" s="20">
        <v>0</v>
      </c>
      <c r="T374" s="21" t="s">
        <v>38</v>
      </c>
    </row>
    <row r="375" spans="1:20" x14ac:dyDescent="0.35">
      <c r="A375" s="96" t="s">
        <v>1267</v>
      </c>
      <c r="B375" s="96"/>
      <c r="C375" s="96"/>
      <c r="D375" s="13" t="s">
        <v>1255</v>
      </c>
      <c r="E375" s="13">
        <v>12</v>
      </c>
      <c r="F375" s="14">
        <v>1</v>
      </c>
      <c r="G375" s="13" t="s">
        <v>14871</v>
      </c>
      <c r="H375" s="14">
        <v>17</v>
      </c>
      <c r="I375" s="15" t="s">
        <v>32</v>
      </c>
      <c r="J375" s="16">
        <v>126</v>
      </c>
      <c r="K375" s="16">
        <v>10.5</v>
      </c>
      <c r="L375" s="17" t="s">
        <v>551</v>
      </c>
      <c r="M375" s="163" t="str">
        <f>IFERROR(GETPIVOTDATA("Tot. Bottles",'- Ordine Aggregato -'!$A$1,"sku anker",A375),"")</f>
        <v/>
      </c>
      <c r="N375" s="18" t="s">
        <v>42</v>
      </c>
      <c r="O375" s="19" t="str">
        <f t="shared" si="5"/>
        <v>Order online</v>
      </c>
      <c r="P375" s="97" t="s">
        <v>1232</v>
      </c>
      <c r="Q375" s="13" t="s">
        <v>1265</v>
      </c>
      <c r="R375" t="s">
        <v>1268</v>
      </c>
      <c r="S375" s="20">
        <v>0</v>
      </c>
      <c r="T375" s="21" t="s">
        <v>38</v>
      </c>
    </row>
    <row r="376" spans="1:20" x14ac:dyDescent="0.35">
      <c r="A376" s="13" t="s">
        <v>1269</v>
      </c>
      <c r="B376" s="13"/>
      <c r="C376" s="13"/>
      <c r="D376" s="13" t="s">
        <v>1255</v>
      </c>
      <c r="E376" s="13">
        <v>6</v>
      </c>
      <c r="F376" s="14">
        <v>1.5</v>
      </c>
      <c r="G376" s="13" t="s">
        <v>14871</v>
      </c>
      <c r="H376" s="14">
        <v>17</v>
      </c>
      <c r="I376" s="15" t="s">
        <v>32</v>
      </c>
      <c r="J376" s="16">
        <v>111</v>
      </c>
      <c r="K376" s="16">
        <v>18.5</v>
      </c>
      <c r="L376" s="17" t="s">
        <v>551</v>
      </c>
      <c r="M376" s="163" t="str">
        <f>IFERROR(GETPIVOTDATA("Tot. Bottles",'- Ordine Aggregato -'!$A$1,"sku anker",A376),"")</f>
        <v/>
      </c>
      <c r="N376" s="18" t="s">
        <v>34</v>
      </c>
      <c r="O376" s="19" t="str">
        <f t="shared" si="5"/>
        <v>Order online</v>
      </c>
      <c r="P376" s="97" t="s">
        <v>146</v>
      </c>
      <c r="Q376" s="13" t="s">
        <v>1270</v>
      </c>
      <c r="R376" t="s">
        <v>1271</v>
      </c>
      <c r="S376" s="20">
        <v>0</v>
      </c>
      <c r="T376" s="21" t="s">
        <v>38</v>
      </c>
    </row>
    <row r="377" spans="1:20" x14ac:dyDescent="0.35">
      <c r="A377" s="13" t="s">
        <v>1272</v>
      </c>
      <c r="B377" s="13"/>
      <c r="C377" s="13"/>
      <c r="D377" s="13" t="s">
        <v>1273</v>
      </c>
      <c r="E377" s="13">
        <v>80</v>
      </c>
      <c r="F377" s="14">
        <v>0.05</v>
      </c>
      <c r="G377" s="13" t="s">
        <v>46</v>
      </c>
      <c r="H377" s="14">
        <v>17</v>
      </c>
      <c r="I377" s="15" t="s">
        <v>32</v>
      </c>
      <c r="J377" s="16">
        <v>83.2</v>
      </c>
      <c r="K377" s="16">
        <v>1.04</v>
      </c>
      <c r="L377" s="17" t="s">
        <v>551</v>
      </c>
      <c r="M377" s="163" t="str">
        <f>IFERROR(GETPIVOTDATA("Tot. Bottles",'- Ordine Aggregato -'!$A$1,"sku anker",A377),"")</f>
        <v/>
      </c>
      <c r="N377" s="18" t="s">
        <v>42</v>
      </c>
      <c r="O377" s="19" t="str">
        <f t="shared" si="5"/>
        <v>Order online</v>
      </c>
      <c r="P377" s="97" t="s">
        <v>1232</v>
      </c>
      <c r="Q377" s="13" t="s">
        <v>1274</v>
      </c>
      <c r="R377" t="s">
        <v>1275</v>
      </c>
      <c r="S377" s="20">
        <v>0</v>
      </c>
      <c r="T377" s="21" t="s">
        <v>38</v>
      </c>
    </row>
    <row r="378" spans="1:20" x14ac:dyDescent="0.35">
      <c r="A378" s="13" t="s">
        <v>1276</v>
      </c>
      <c r="B378" s="13"/>
      <c r="C378" s="13"/>
      <c r="D378" s="13" t="s">
        <v>1277</v>
      </c>
      <c r="E378" s="13">
        <v>6</v>
      </c>
      <c r="F378" s="14">
        <v>0.7</v>
      </c>
      <c r="G378" s="13" t="s">
        <v>46</v>
      </c>
      <c r="H378" s="14">
        <v>17</v>
      </c>
      <c r="I378" s="15" t="s">
        <v>32</v>
      </c>
      <c r="J378" s="16">
        <v>49.5</v>
      </c>
      <c r="K378" s="16">
        <v>8.25</v>
      </c>
      <c r="L378" s="17" t="s">
        <v>551</v>
      </c>
      <c r="M378" s="163" t="str">
        <f>IFERROR(GETPIVOTDATA("Tot. Bottles",'- Ordine Aggregato -'!$A$1,"sku anker",A378),"")</f>
        <v/>
      </c>
      <c r="N378" s="18" t="s">
        <v>34</v>
      </c>
      <c r="O378" s="19" t="str">
        <f t="shared" si="5"/>
        <v>Order online</v>
      </c>
      <c r="P378" s="97" t="s">
        <v>1232</v>
      </c>
      <c r="Q378" s="13" t="s">
        <v>1278</v>
      </c>
      <c r="R378" t="s">
        <v>1279</v>
      </c>
      <c r="S378" s="20">
        <v>0</v>
      </c>
      <c r="T378" s="21" t="s">
        <v>38</v>
      </c>
    </row>
    <row r="379" spans="1:20" x14ac:dyDescent="0.35">
      <c r="A379" s="96" t="s">
        <v>1280</v>
      </c>
      <c r="B379" s="96"/>
      <c r="C379" s="96"/>
      <c r="D379" s="13" t="s">
        <v>1277</v>
      </c>
      <c r="E379" s="13">
        <v>12</v>
      </c>
      <c r="F379" s="14">
        <v>1</v>
      </c>
      <c r="G379" s="13" t="s">
        <v>31</v>
      </c>
      <c r="H379" s="14">
        <v>17</v>
      </c>
      <c r="I379" s="15" t="s">
        <v>32</v>
      </c>
      <c r="J379" s="16">
        <v>143.39999999999998</v>
      </c>
      <c r="K379" s="16">
        <v>11.95</v>
      </c>
      <c r="L379" s="17" t="s">
        <v>551</v>
      </c>
      <c r="M379" s="163" t="str">
        <f>IFERROR(GETPIVOTDATA("Tot. Bottles",'- Ordine Aggregato -'!$A$1,"sku anker",A379),"")</f>
        <v/>
      </c>
      <c r="N379" s="18" t="s">
        <v>42</v>
      </c>
      <c r="O379" s="19" t="str">
        <f t="shared" si="5"/>
        <v>Order online</v>
      </c>
      <c r="P379" s="97" t="s">
        <v>1232</v>
      </c>
      <c r="Q379" s="13" t="s">
        <v>1281</v>
      </c>
      <c r="R379" t="s">
        <v>1282</v>
      </c>
      <c r="S379" s="20">
        <v>0</v>
      </c>
      <c r="T379" s="21" t="s">
        <v>38</v>
      </c>
    </row>
    <row r="380" spans="1:20" x14ac:dyDescent="0.35">
      <c r="A380" s="13" t="s">
        <v>1283</v>
      </c>
      <c r="B380" s="13"/>
      <c r="C380" s="13"/>
      <c r="D380" s="13" t="s">
        <v>1284</v>
      </c>
      <c r="E380" s="13">
        <v>6</v>
      </c>
      <c r="F380" s="14">
        <v>0.7</v>
      </c>
      <c r="G380" s="13" t="s">
        <v>14871</v>
      </c>
      <c r="H380" s="14">
        <v>17</v>
      </c>
      <c r="I380" s="15" t="s">
        <v>32</v>
      </c>
      <c r="J380" s="16">
        <v>69</v>
      </c>
      <c r="K380" s="16">
        <v>11.5</v>
      </c>
      <c r="L380" s="17" t="s">
        <v>551</v>
      </c>
      <c r="M380" s="163" t="str">
        <f>IFERROR(GETPIVOTDATA("Tot. Bottles",'- Ordine Aggregato -'!$A$1,"sku anker",A380),"")</f>
        <v/>
      </c>
      <c r="N380" s="18" t="s">
        <v>42</v>
      </c>
      <c r="O380" s="19" t="str">
        <f t="shared" si="5"/>
        <v>Order online</v>
      </c>
      <c r="P380" s="97" t="s">
        <v>1232</v>
      </c>
      <c r="Q380" s="13" t="s">
        <v>1285</v>
      </c>
      <c r="R380" t="s">
        <v>1286</v>
      </c>
      <c r="S380" s="20">
        <v>0</v>
      </c>
      <c r="T380" s="21" t="s">
        <v>38</v>
      </c>
    </row>
    <row r="381" spans="1:20" x14ac:dyDescent="0.35">
      <c r="A381" s="13" t="s">
        <v>15001</v>
      </c>
      <c r="B381" s="13"/>
      <c r="C381" s="13"/>
      <c r="D381" s="13" t="s">
        <v>15002</v>
      </c>
      <c r="E381" s="13">
        <v>6</v>
      </c>
      <c r="F381" s="14">
        <v>0.7</v>
      </c>
      <c r="G381" s="13" t="s">
        <v>46</v>
      </c>
      <c r="H381" s="14">
        <v>30</v>
      </c>
      <c r="I381" s="15" t="s">
        <v>32</v>
      </c>
      <c r="J381" s="16">
        <v>45.900000000000006</v>
      </c>
      <c r="K381" s="16">
        <v>7.65</v>
      </c>
      <c r="L381" s="17" t="s">
        <v>502</v>
      </c>
      <c r="M381" s="163" t="str">
        <f>IFERROR(GETPIVOTDATA("Tot. Bottles",'- Ordine Aggregato -'!$A$1,"sku anker",A381),"")</f>
        <v/>
      </c>
      <c r="N381" s="18" t="s">
        <v>34</v>
      </c>
      <c r="O381" s="19" t="str">
        <f t="shared" si="5"/>
        <v>Order online</v>
      </c>
      <c r="P381" s="97" t="s">
        <v>503</v>
      </c>
      <c r="Q381" s="13" t="s">
        <v>15003</v>
      </c>
      <c r="R381" t="s">
        <v>42</v>
      </c>
      <c r="S381" s="20">
        <v>0</v>
      </c>
      <c r="T381" s="21" t="s">
        <v>38</v>
      </c>
    </row>
    <row r="382" spans="1:20" x14ac:dyDescent="0.35">
      <c r="A382" s="13" t="s">
        <v>1287</v>
      </c>
      <c r="B382" s="13"/>
      <c r="C382" s="13"/>
      <c r="D382" s="13" t="s">
        <v>1288</v>
      </c>
      <c r="E382" s="13">
        <v>6</v>
      </c>
      <c r="F382" s="14">
        <v>0.5</v>
      </c>
      <c r="G382" s="13" t="s">
        <v>31</v>
      </c>
      <c r="H382" s="14">
        <v>38.200000000000003</v>
      </c>
      <c r="I382" s="15" t="s">
        <v>32</v>
      </c>
      <c r="J382" s="16">
        <v>69</v>
      </c>
      <c r="K382" s="16">
        <v>11.5</v>
      </c>
      <c r="L382" s="17" t="s">
        <v>690</v>
      </c>
      <c r="M382" s="163" t="str">
        <f>IFERROR(GETPIVOTDATA("Tot. Bottles",'- Ordine Aggregato -'!$A$1,"sku anker",A382),"")</f>
        <v/>
      </c>
      <c r="N382" s="18" t="s">
        <v>67</v>
      </c>
      <c r="O382" s="19" t="str">
        <f t="shared" si="5"/>
        <v>Order online</v>
      </c>
      <c r="P382" s="97" t="s">
        <v>68</v>
      </c>
      <c r="Q382" s="13" t="s">
        <v>1289</v>
      </c>
      <c r="R382" t="s">
        <v>1290</v>
      </c>
      <c r="S382" s="20">
        <v>11.5</v>
      </c>
      <c r="T382" s="21" t="s">
        <v>38</v>
      </c>
    </row>
    <row r="383" spans="1:20" x14ac:dyDescent="0.35">
      <c r="A383" s="13" t="s">
        <v>1291</v>
      </c>
      <c r="B383" s="13"/>
      <c r="C383" s="13"/>
      <c r="D383" s="13" t="s">
        <v>1292</v>
      </c>
      <c r="E383" s="13">
        <v>6</v>
      </c>
      <c r="F383" s="14">
        <v>0.7</v>
      </c>
      <c r="G383" s="13" t="s">
        <v>14872</v>
      </c>
      <c r="H383" s="14">
        <v>46</v>
      </c>
      <c r="I383" s="15" t="s">
        <v>32</v>
      </c>
      <c r="J383" s="16">
        <v>162</v>
      </c>
      <c r="K383" s="16">
        <v>27</v>
      </c>
      <c r="L383" s="17" t="s">
        <v>145</v>
      </c>
      <c r="M383" s="163" t="str">
        <f>IFERROR(GETPIVOTDATA("Tot. Bottles",'- Ordine Aggregato -'!$A$1,"sku anker",A383),"")</f>
        <v/>
      </c>
      <c r="N383" s="18" t="s">
        <v>42</v>
      </c>
      <c r="O383" s="19" t="str">
        <f t="shared" si="5"/>
        <v>Order online</v>
      </c>
      <c r="P383" s="97" t="s">
        <v>146</v>
      </c>
      <c r="Q383" s="13" t="s">
        <v>1293</v>
      </c>
      <c r="R383" t="s">
        <v>1294</v>
      </c>
      <c r="S383" s="20">
        <v>0</v>
      </c>
      <c r="T383" s="21" t="s">
        <v>38</v>
      </c>
    </row>
    <row r="384" spans="1:20" x14ac:dyDescent="0.35">
      <c r="A384" s="96" t="s">
        <v>1295</v>
      </c>
      <c r="B384" s="96"/>
      <c r="C384" s="96"/>
      <c r="D384" s="13" t="s">
        <v>1296</v>
      </c>
      <c r="E384" s="13">
        <v>6</v>
      </c>
      <c r="F384" s="14">
        <v>0.7</v>
      </c>
      <c r="G384" s="13" t="s">
        <v>14872</v>
      </c>
      <c r="H384" s="14">
        <v>46</v>
      </c>
      <c r="I384" s="15" t="s">
        <v>32</v>
      </c>
      <c r="J384" s="16">
        <v>293.70000000000005</v>
      </c>
      <c r="K384" s="16">
        <v>48.95</v>
      </c>
      <c r="L384" s="17" t="s">
        <v>145</v>
      </c>
      <c r="M384" s="163" t="str">
        <f>IFERROR(GETPIVOTDATA("Tot. Bottles",'- Ordine Aggregato -'!$A$1,"sku anker",A384),"")</f>
        <v/>
      </c>
      <c r="N384" s="18" t="s">
        <v>34</v>
      </c>
      <c r="O384" s="19" t="str">
        <f t="shared" si="5"/>
        <v>Order online</v>
      </c>
      <c r="P384" s="97" t="s">
        <v>146</v>
      </c>
      <c r="Q384" s="13" t="s">
        <v>1297</v>
      </c>
      <c r="R384" t="s">
        <v>1298</v>
      </c>
      <c r="S384" s="20">
        <v>0</v>
      </c>
      <c r="T384" s="21" t="s">
        <v>38</v>
      </c>
    </row>
    <row r="385" spans="1:20" x14ac:dyDescent="0.35">
      <c r="A385" s="96" t="s">
        <v>14795</v>
      </c>
      <c r="D385" s="13" t="s">
        <v>14796</v>
      </c>
      <c r="E385" s="13">
        <v>6</v>
      </c>
      <c r="F385" s="14">
        <v>0.7</v>
      </c>
      <c r="G385" s="13" t="s">
        <v>14872</v>
      </c>
      <c r="H385" s="14">
        <v>46</v>
      </c>
      <c r="I385" s="15" t="s">
        <v>32</v>
      </c>
      <c r="J385" s="16">
        <v>507</v>
      </c>
      <c r="K385" s="16">
        <v>84.5</v>
      </c>
      <c r="L385" s="17" t="s">
        <v>145</v>
      </c>
      <c r="M385" s="163" t="str">
        <f>IFERROR(GETPIVOTDATA("Tot. Bottles",'- Ordine Aggregato -'!$A$1,"sku anker",A385),"")</f>
        <v/>
      </c>
      <c r="N385" s="18" t="s">
        <v>42</v>
      </c>
      <c r="O385" s="19" t="str">
        <f t="shared" si="5"/>
        <v>Order online</v>
      </c>
      <c r="P385" s="97" t="s">
        <v>146</v>
      </c>
      <c r="Q385" s="13" t="s">
        <v>15004</v>
      </c>
      <c r="R385" t="s">
        <v>15005</v>
      </c>
      <c r="S385" s="20">
        <v>0</v>
      </c>
      <c r="T385" s="21" t="s">
        <v>38</v>
      </c>
    </row>
    <row r="386" spans="1:20" x14ac:dyDescent="0.35">
      <c r="A386" s="96" t="s">
        <v>1299</v>
      </c>
      <c r="B386" s="96"/>
      <c r="C386" s="96"/>
      <c r="D386" s="13" t="s">
        <v>1300</v>
      </c>
      <c r="E386" s="13">
        <v>6</v>
      </c>
      <c r="F386" s="14">
        <v>0.7</v>
      </c>
      <c r="G386" s="13" t="s">
        <v>14872</v>
      </c>
      <c r="H386" s="14">
        <v>46</v>
      </c>
      <c r="I386" s="15" t="s">
        <v>32</v>
      </c>
      <c r="J386" s="16">
        <v>153</v>
      </c>
      <c r="K386" s="16">
        <v>25.5</v>
      </c>
      <c r="L386" s="17" t="s">
        <v>657</v>
      </c>
      <c r="M386" s="163" t="str">
        <f>IFERROR(GETPIVOTDATA("Tot. Bottles",'- Ordine Aggregato -'!$A$1,"sku anker",A386),"")</f>
        <v/>
      </c>
      <c r="N386" s="18" t="s">
        <v>42</v>
      </c>
      <c r="O386" s="19" t="str">
        <f t="shared" si="5"/>
        <v>Order online</v>
      </c>
      <c r="P386" s="97" t="s">
        <v>385</v>
      </c>
      <c r="Q386" s="13" t="s">
        <v>1301</v>
      </c>
      <c r="R386" t="s">
        <v>42</v>
      </c>
      <c r="S386" s="20">
        <v>0</v>
      </c>
      <c r="T386" s="21" t="s">
        <v>38</v>
      </c>
    </row>
    <row r="387" spans="1:20" x14ac:dyDescent="0.35">
      <c r="A387" s="13" t="s">
        <v>1302</v>
      </c>
      <c r="B387" s="13"/>
      <c r="C387" s="13"/>
      <c r="D387" s="13" t="s">
        <v>1303</v>
      </c>
      <c r="E387" s="13">
        <v>6</v>
      </c>
      <c r="F387" s="14">
        <v>0.7</v>
      </c>
      <c r="G387" s="13" t="s">
        <v>14872</v>
      </c>
      <c r="H387" s="14">
        <v>64</v>
      </c>
      <c r="I387" s="15" t="s">
        <v>32</v>
      </c>
      <c r="J387" s="16">
        <v>207</v>
      </c>
      <c r="K387" s="16">
        <v>34.5</v>
      </c>
      <c r="L387" s="17" t="s">
        <v>657</v>
      </c>
      <c r="M387" s="163" t="str">
        <f>IFERROR(GETPIVOTDATA("Tot. Bottles",'- Ordine Aggregato -'!$A$1,"sku anker",A387),"")</f>
        <v/>
      </c>
      <c r="N387" s="18" t="s">
        <v>42</v>
      </c>
      <c r="O387" s="19" t="str">
        <f t="shared" si="5"/>
        <v>Order online</v>
      </c>
      <c r="P387" s="97" t="s">
        <v>385</v>
      </c>
      <c r="Q387" s="13" t="s">
        <v>1304</v>
      </c>
      <c r="R387" t="s">
        <v>1305</v>
      </c>
      <c r="S387" s="20">
        <v>0</v>
      </c>
      <c r="T387" s="21" t="s">
        <v>38</v>
      </c>
    </row>
    <row r="388" spans="1:20" x14ac:dyDescent="0.35">
      <c r="A388" s="13" t="s">
        <v>1306</v>
      </c>
      <c r="B388" s="13"/>
      <c r="C388" s="13"/>
      <c r="D388" s="13" t="s">
        <v>1307</v>
      </c>
      <c r="E388" s="13">
        <v>6</v>
      </c>
      <c r="F388" s="14">
        <v>0.7</v>
      </c>
      <c r="G388" s="13" t="s">
        <v>14872</v>
      </c>
      <c r="H388" s="14">
        <v>46</v>
      </c>
      <c r="I388" s="15" t="s">
        <v>32</v>
      </c>
      <c r="J388" s="16">
        <v>135.89999999999998</v>
      </c>
      <c r="K388" s="16">
        <v>22.65</v>
      </c>
      <c r="L388" s="17" t="s">
        <v>657</v>
      </c>
      <c r="M388" s="163" t="str">
        <f>IFERROR(GETPIVOTDATA("Tot. Bottles",'- Ordine Aggregato -'!$A$1,"sku anker",A388),"")</f>
        <v/>
      </c>
      <c r="N388" s="18" t="s">
        <v>42</v>
      </c>
      <c r="O388" s="19" t="str">
        <f t="shared" si="5"/>
        <v>Order online</v>
      </c>
      <c r="P388" s="97" t="s">
        <v>385</v>
      </c>
      <c r="Q388" s="13" t="s">
        <v>1308</v>
      </c>
      <c r="R388" t="s">
        <v>42</v>
      </c>
      <c r="S388" s="20">
        <v>0</v>
      </c>
      <c r="T388" s="21" t="s">
        <v>38</v>
      </c>
    </row>
    <row r="389" spans="1:20" x14ac:dyDescent="0.35">
      <c r="A389" s="96" t="s">
        <v>14643</v>
      </c>
      <c r="D389" s="13" t="s">
        <v>14644</v>
      </c>
      <c r="E389" s="13">
        <v>6</v>
      </c>
      <c r="F389" s="14">
        <v>0.7</v>
      </c>
      <c r="G389" s="13" t="s">
        <v>14872</v>
      </c>
      <c r="H389" s="14">
        <v>59.6</v>
      </c>
      <c r="I389" s="15" t="s">
        <v>32</v>
      </c>
      <c r="J389" s="16">
        <v>189</v>
      </c>
      <c r="K389" s="16">
        <v>31.5</v>
      </c>
      <c r="L389" s="17" t="s">
        <v>4671</v>
      </c>
      <c r="M389" s="163" t="str">
        <f>IFERROR(GETPIVOTDATA("Tot. Bottles",'- Ordine Aggregato -'!$A$1,"sku anker",A389),"")</f>
        <v/>
      </c>
      <c r="N389" s="18" t="s">
        <v>42</v>
      </c>
      <c r="O389" s="19" t="str">
        <f t="shared" si="5"/>
        <v>Order online</v>
      </c>
      <c r="P389" s="97" t="s">
        <v>385</v>
      </c>
      <c r="Q389" s="13" t="s">
        <v>15006</v>
      </c>
      <c r="R389" t="s">
        <v>42</v>
      </c>
      <c r="S389" s="20">
        <v>0</v>
      </c>
      <c r="T389" s="21" t="s">
        <v>38</v>
      </c>
    </row>
    <row r="390" spans="1:20" x14ac:dyDescent="0.35">
      <c r="A390" s="13" t="s">
        <v>1309</v>
      </c>
      <c r="B390" s="13"/>
      <c r="C390" s="13"/>
      <c r="D390" s="13" t="s">
        <v>1310</v>
      </c>
      <c r="E390" s="13">
        <v>6</v>
      </c>
      <c r="F390" s="14">
        <v>0.7</v>
      </c>
      <c r="G390" s="13" t="s">
        <v>46</v>
      </c>
      <c r="H390" s="14">
        <v>53</v>
      </c>
      <c r="I390" s="15" t="s">
        <v>32</v>
      </c>
      <c r="J390" s="16">
        <v>237</v>
      </c>
      <c r="K390" s="16">
        <v>39.5</v>
      </c>
      <c r="L390" s="17" t="s">
        <v>145</v>
      </c>
      <c r="M390" s="163" t="str">
        <f>IFERROR(GETPIVOTDATA("Tot. Bottles",'- Ordine Aggregato -'!$A$1,"sku anker",A390),"")</f>
        <v/>
      </c>
      <c r="N390" s="18" t="s">
        <v>67</v>
      </c>
      <c r="O390" s="19" t="str">
        <f t="shared" si="5"/>
        <v>Order online</v>
      </c>
      <c r="P390" s="97" t="s">
        <v>385</v>
      </c>
      <c r="Q390" s="13" t="s">
        <v>1311</v>
      </c>
      <c r="R390" t="s">
        <v>42</v>
      </c>
      <c r="S390" s="20">
        <v>39.5</v>
      </c>
      <c r="T390" s="21" t="s">
        <v>38</v>
      </c>
    </row>
    <row r="391" spans="1:20" x14ac:dyDescent="0.35">
      <c r="A391" s="96" t="s">
        <v>15007</v>
      </c>
      <c r="B391" s="96"/>
      <c r="C391" s="96"/>
      <c r="D391" s="13" t="s">
        <v>15008</v>
      </c>
      <c r="E391" s="13">
        <v>6</v>
      </c>
      <c r="F391" s="14">
        <v>0.7</v>
      </c>
      <c r="G391" s="13" t="s">
        <v>14872</v>
      </c>
      <c r="H391" s="14">
        <v>40</v>
      </c>
      <c r="I391" s="15" t="s">
        <v>32</v>
      </c>
      <c r="J391" s="16">
        <v>90</v>
      </c>
      <c r="K391" s="16">
        <v>15</v>
      </c>
      <c r="L391" s="17" t="s">
        <v>448</v>
      </c>
      <c r="M391" s="163" t="str">
        <f>IFERROR(GETPIVOTDATA("Tot. Bottles",'- Ordine Aggregato -'!$A$1,"sku anker",A391),"")</f>
        <v/>
      </c>
      <c r="N391" s="18" t="s">
        <v>34</v>
      </c>
      <c r="O391" s="19" t="str">
        <f t="shared" si="5"/>
        <v>Order online</v>
      </c>
      <c r="P391" s="97" t="s">
        <v>146</v>
      </c>
      <c r="Q391" s="13" t="s">
        <v>15009</v>
      </c>
      <c r="R391" t="s">
        <v>1313</v>
      </c>
      <c r="S391" s="20">
        <v>0</v>
      </c>
      <c r="T391" s="21" t="s">
        <v>38</v>
      </c>
    </row>
    <row r="392" spans="1:20" x14ac:dyDescent="0.35">
      <c r="A392" s="96" t="s">
        <v>1314</v>
      </c>
      <c r="D392" s="13" t="s">
        <v>1315</v>
      </c>
      <c r="E392" s="13">
        <v>6</v>
      </c>
      <c r="F392" s="14">
        <v>0.7</v>
      </c>
      <c r="G392" s="13" t="s">
        <v>46</v>
      </c>
      <c r="H392" s="14">
        <v>40</v>
      </c>
      <c r="I392" s="15" t="s">
        <v>32</v>
      </c>
      <c r="J392" s="16">
        <v>255</v>
      </c>
      <c r="K392" s="16">
        <v>42.5</v>
      </c>
      <c r="L392" s="17" t="s">
        <v>448</v>
      </c>
      <c r="M392" s="163" t="str">
        <f>IFERROR(GETPIVOTDATA("Tot. Bottles",'- Ordine Aggregato -'!$A$1,"sku anker",A392),"")</f>
        <v/>
      </c>
      <c r="N392" s="18" t="s">
        <v>42</v>
      </c>
      <c r="O392" s="19" t="str">
        <f t="shared" si="5"/>
        <v>Order online</v>
      </c>
      <c r="P392" s="97" t="s">
        <v>146</v>
      </c>
      <c r="Q392" s="13" t="s">
        <v>1316</v>
      </c>
      <c r="R392" t="s">
        <v>1317</v>
      </c>
      <c r="S392" s="20">
        <v>0</v>
      </c>
      <c r="T392" s="21" t="s">
        <v>38</v>
      </c>
    </row>
    <row r="393" spans="1:20" x14ac:dyDescent="0.35">
      <c r="A393" s="13" t="s">
        <v>14321</v>
      </c>
      <c r="B393" s="13"/>
      <c r="C393" s="13"/>
      <c r="D393" s="13" t="s">
        <v>14322</v>
      </c>
      <c r="E393" s="13">
        <v>6</v>
      </c>
      <c r="F393" s="14">
        <v>0.7</v>
      </c>
      <c r="G393" s="13" t="s">
        <v>31</v>
      </c>
      <c r="H393" s="14">
        <v>40</v>
      </c>
      <c r="I393" s="15" t="s">
        <v>32</v>
      </c>
      <c r="J393" s="16">
        <v>450</v>
      </c>
      <c r="K393" s="16">
        <v>75</v>
      </c>
      <c r="L393" s="17" t="s">
        <v>448</v>
      </c>
      <c r="M393" s="163" t="str">
        <f>IFERROR(GETPIVOTDATA("Tot. Bottles",'- Ordine Aggregato -'!$A$1,"sku anker",A393),"")</f>
        <v/>
      </c>
      <c r="N393" s="18" t="s">
        <v>42</v>
      </c>
      <c r="O393" s="19" t="str">
        <f t="shared" si="5"/>
        <v>Order online</v>
      </c>
      <c r="P393" s="97" t="s">
        <v>146</v>
      </c>
      <c r="Q393" s="13" t="s">
        <v>15010</v>
      </c>
      <c r="R393" t="s">
        <v>15011</v>
      </c>
      <c r="S393" s="20">
        <v>0</v>
      </c>
      <c r="T393" s="21" t="s">
        <v>38</v>
      </c>
    </row>
    <row r="394" spans="1:20" x14ac:dyDescent="0.35">
      <c r="A394" s="13" t="s">
        <v>1318</v>
      </c>
      <c r="B394" s="13"/>
      <c r="C394" s="13"/>
      <c r="D394" s="13" t="s">
        <v>1319</v>
      </c>
      <c r="E394" s="13">
        <v>120</v>
      </c>
      <c r="F394" s="14">
        <v>0.05</v>
      </c>
      <c r="G394" s="13" t="s">
        <v>46</v>
      </c>
      <c r="H394" s="14">
        <v>40</v>
      </c>
      <c r="I394" s="15" t="s">
        <v>32</v>
      </c>
      <c r="J394" s="16">
        <v>258</v>
      </c>
      <c r="K394" s="16">
        <v>2.15</v>
      </c>
      <c r="L394" s="17" t="s">
        <v>448</v>
      </c>
      <c r="M394" s="163" t="str">
        <f>IFERROR(GETPIVOTDATA("Tot. Bottles",'- Ordine Aggregato -'!$A$1,"sku anker",A394),"")</f>
        <v/>
      </c>
      <c r="N394" s="18" t="s">
        <v>34</v>
      </c>
      <c r="O394" s="19" t="str">
        <f t="shared" si="5"/>
        <v>Order online</v>
      </c>
      <c r="P394" s="97" t="s">
        <v>146</v>
      </c>
      <c r="Q394" s="13" t="s">
        <v>1320</v>
      </c>
      <c r="R394" t="s">
        <v>1321</v>
      </c>
      <c r="S394" s="20">
        <v>0</v>
      </c>
      <c r="T394" s="21" t="s">
        <v>38</v>
      </c>
    </row>
    <row r="395" spans="1:20" x14ac:dyDescent="0.35">
      <c r="A395" s="96" t="s">
        <v>1322</v>
      </c>
      <c r="D395" s="13" t="s">
        <v>1319</v>
      </c>
      <c r="E395" s="13">
        <v>12</v>
      </c>
      <c r="F395" s="14">
        <v>0.35</v>
      </c>
      <c r="G395" s="13" t="s">
        <v>31</v>
      </c>
      <c r="H395" s="14">
        <v>40</v>
      </c>
      <c r="I395" s="15" t="s">
        <v>32</v>
      </c>
      <c r="J395" s="16">
        <v>73.199999999999989</v>
      </c>
      <c r="K395" s="16">
        <v>6.1</v>
      </c>
      <c r="L395" s="17" t="s">
        <v>448</v>
      </c>
      <c r="M395" s="163" t="str">
        <f>IFERROR(GETPIVOTDATA("Tot. Bottles",'- Ordine Aggregato -'!$A$1,"sku anker",A395),"")</f>
        <v/>
      </c>
      <c r="N395" s="18" t="s">
        <v>42</v>
      </c>
      <c r="O395" s="19" t="str">
        <f t="shared" si="5"/>
        <v>Order online</v>
      </c>
      <c r="P395" s="97" t="s">
        <v>146</v>
      </c>
      <c r="Q395" s="13" t="s">
        <v>1323</v>
      </c>
      <c r="R395" t="s">
        <v>1324</v>
      </c>
      <c r="S395" s="20">
        <v>0</v>
      </c>
      <c r="T395" s="21" t="s">
        <v>38</v>
      </c>
    </row>
    <row r="396" spans="1:20" x14ac:dyDescent="0.35">
      <c r="A396" s="96" t="s">
        <v>1325</v>
      </c>
      <c r="D396" s="13" t="s">
        <v>1319</v>
      </c>
      <c r="E396" s="13">
        <v>6</v>
      </c>
      <c r="F396" s="14">
        <v>0.7</v>
      </c>
      <c r="G396" s="13" t="s">
        <v>31</v>
      </c>
      <c r="H396" s="14">
        <v>40</v>
      </c>
      <c r="I396" s="15" t="s">
        <v>32</v>
      </c>
      <c r="J396" s="16">
        <v>44.400000000000006</v>
      </c>
      <c r="K396" s="16">
        <v>7.4</v>
      </c>
      <c r="L396" s="17" t="s">
        <v>448</v>
      </c>
      <c r="M396" s="163" t="str">
        <f>IFERROR(GETPIVOTDATA("Tot. Bottles",'- Ordine Aggregato -'!$A$1,"sku anker",A396),"")</f>
        <v/>
      </c>
      <c r="N396" s="18" t="s">
        <v>42</v>
      </c>
      <c r="O396" s="19" t="str">
        <f t="shared" si="5"/>
        <v>Order online</v>
      </c>
      <c r="P396" s="97" t="s">
        <v>146</v>
      </c>
      <c r="Q396" s="13" t="s">
        <v>1326</v>
      </c>
      <c r="R396" t="s">
        <v>1327</v>
      </c>
      <c r="S396" s="20">
        <v>0</v>
      </c>
      <c r="T396" s="21" t="s">
        <v>38</v>
      </c>
    </row>
    <row r="397" spans="1:20" x14ac:dyDescent="0.35">
      <c r="A397" s="96" t="s">
        <v>1328</v>
      </c>
      <c r="B397" s="96"/>
      <c r="C397" s="96"/>
      <c r="D397" s="13" t="s">
        <v>1319</v>
      </c>
      <c r="E397" s="13">
        <v>12</v>
      </c>
      <c r="F397" s="14">
        <v>1</v>
      </c>
      <c r="G397" s="13" t="s">
        <v>31</v>
      </c>
      <c r="H397" s="14">
        <v>40</v>
      </c>
      <c r="I397" s="15" t="s">
        <v>32</v>
      </c>
      <c r="J397" s="16">
        <v>105</v>
      </c>
      <c r="K397" s="16">
        <v>8.75</v>
      </c>
      <c r="L397" s="17" t="s">
        <v>448</v>
      </c>
      <c r="M397" s="163" t="str">
        <f>IFERROR(GETPIVOTDATA("Tot. Bottles",'- Ordine Aggregato -'!$A$1,"sku anker",A397),"")</f>
        <v/>
      </c>
      <c r="N397" s="18" t="s">
        <v>42</v>
      </c>
      <c r="O397" s="19" t="str">
        <f t="shared" ref="O397:O460" si="6">HYPERLINK("https://www.ankeramsterdamspirits.nl/en/products/"&amp;A397,"Order online")</f>
        <v>Order online</v>
      </c>
      <c r="P397" s="97" t="s">
        <v>146</v>
      </c>
      <c r="Q397" s="13" t="s">
        <v>1329</v>
      </c>
      <c r="R397" t="s">
        <v>1330</v>
      </c>
      <c r="S397" s="20">
        <v>0</v>
      </c>
      <c r="T397" s="21" t="s">
        <v>38</v>
      </c>
    </row>
    <row r="398" spans="1:20" x14ac:dyDescent="0.35">
      <c r="A398" s="13" t="s">
        <v>1331</v>
      </c>
      <c r="B398" s="13"/>
      <c r="C398" s="13"/>
      <c r="D398" s="13" t="s">
        <v>1319</v>
      </c>
      <c r="E398" s="13">
        <v>6</v>
      </c>
      <c r="F398" s="14">
        <v>1</v>
      </c>
      <c r="G398" s="13" t="s">
        <v>31</v>
      </c>
      <c r="H398" s="14">
        <v>40</v>
      </c>
      <c r="I398" s="15" t="s">
        <v>32</v>
      </c>
      <c r="J398" s="16">
        <v>52.5</v>
      </c>
      <c r="K398" s="16">
        <v>8.75</v>
      </c>
      <c r="L398" s="17" t="s">
        <v>448</v>
      </c>
      <c r="M398" s="163" t="str">
        <f>IFERROR(GETPIVOTDATA("Tot. Bottles",'- Ordine Aggregato -'!$A$1,"sku anker",A398),"")</f>
        <v/>
      </c>
      <c r="N398" s="18" t="s">
        <v>42</v>
      </c>
      <c r="O398" s="19" t="str">
        <f t="shared" si="6"/>
        <v>Order online</v>
      </c>
      <c r="P398" s="97" t="s">
        <v>146</v>
      </c>
      <c r="Q398" s="13" t="s">
        <v>1329</v>
      </c>
      <c r="R398" t="s">
        <v>1330</v>
      </c>
      <c r="S398" s="20">
        <v>0</v>
      </c>
      <c r="T398" s="21" t="s">
        <v>38</v>
      </c>
    </row>
    <row r="399" spans="1:20" x14ac:dyDescent="0.35">
      <c r="A399" s="96" t="s">
        <v>14409</v>
      </c>
      <c r="B399" s="96"/>
      <c r="C399" s="96"/>
      <c r="D399" s="13" t="s">
        <v>14410</v>
      </c>
      <c r="E399" s="13">
        <v>6</v>
      </c>
      <c r="F399" s="14">
        <v>0.7</v>
      </c>
      <c r="G399" s="13" t="s">
        <v>14872</v>
      </c>
      <c r="H399" s="14">
        <v>40</v>
      </c>
      <c r="I399" s="15" t="s">
        <v>32</v>
      </c>
      <c r="J399" s="16">
        <v>49.5</v>
      </c>
      <c r="K399" s="16">
        <v>8.25</v>
      </c>
      <c r="L399" s="17" t="s">
        <v>448</v>
      </c>
      <c r="M399" s="163" t="str">
        <f>IFERROR(GETPIVOTDATA("Tot. Bottles",'- Ordine Aggregato -'!$A$1,"sku anker",A399),"")</f>
        <v/>
      </c>
      <c r="N399" s="18" t="s">
        <v>67</v>
      </c>
      <c r="O399" s="19" t="str">
        <f t="shared" si="6"/>
        <v>Order online</v>
      </c>
      <c r="P399" s="97" t="s">
        <v>146</v>
      </c>
      <c r="Q399" s="13" t="s">
        <v>15012</v>
      </c>
      <c r="R399" t="s">
        <v>15013</v>
      </c>
      <c r="S399" s="20">
        <v>8.25</v>
      </c>
      <c r="T399" s="21" t="s">
        <v>38</v>
      </c>
    </row>
    <row r="400" spans="1:20" x14ac:dyDescent="0.35">
      <c r="A400" s="96" t="s">
        <v>1332</v>
      </c>
      <c r="B400" s="96"/>
      <c r="C400" s="96"/>
      <c r="D400" s="13" t="s">
        <v>1333</v>
      </c>
      <c r="E400" s="13">
        <v>120</v>
      </c>
      <c r="F400" s="14">
        <v>0.05</v>
      </c>
      <c r="G400" s="13" t="s">
        <v>14872</v>
      </c>
      <c r="H400" s="14">
        <v>40</v>
      </c>
      <c r="I400" s="15" t="s">
        <v>32</v>
      </c>
      <c r="J400" s="16">
        <v>258</v>
      </c>
      <c r="K400" s="16">
        <v>2.15</v>
      </c>
      <c r="L400" s="17" t="s">
        <v>448</v>
      </c>
      <c r="M400" s="163" t="str">
        <f>IFERROR(GETPIVOTDATA("Tot. Bottles",'- Ordine Aggregato -'!$A$1,"sku anker",A400),"")</f>
        <v/>
      </c>
      <c r="N400" s="18" t="s">
        <v>34</v>
      </c>
      <c r="O400" s="19" t="str">
        <f t="shared" si="6"/>
        <v>Order online</v>
      </c>
      <c r="P400" s="97" t="s">
        <v>146</v>
      </c>
      <c r="Q400" s="13" t="s">
        <v>1320</v>
      </c>
      <c r="R400" t="s">
        <v>1321</v>
      </c>
      <c r="S400" s="20">
        <v>0</v>
      </c>
      <c r="T400" s="21" t="s">
        <v>38</v>
      </c>
    </row>
    <row r="401" spans="1:20" x14ac:dyDescent="0.35">
      <c r="A401" s="96" t="s">
        <v>14620</v>
      </c>
      <c r="D401" s="13" t="s">
        <v>14621</v>
      </c>
      <c r="E401" s="13">
        <v>6</v>
      </c>
      <c r="F401" s="14">
        <v>0.7</v>
      </c>
      <c r="G401" s="13" t="s">
        <v>14872</v>
      </c>
      <c r="H401" s="14">
        <v>39</v>
      </c>
      <c r="I401" s="15" t="s">
        <v>32</v>
      </c>
      <c r="J401" s="16">
        <v>49.5</v>
      </c>
      <c r="K401" s="16">
        <v>8.25</v>
      </c>
      <c r="L401" s="17" t="s">
        <v>448</v>
      </c>
      <c r="M401" s="163" t="str">
        <f>IFERROR(GETPIVOTDATA("Tot. Bottles",'- Ordine Aggregato -'!$A$1,"sku anker",A401),"")</f>
        <v/>
      </c>
      <c r="N401" s="18" t="s">
        <v>67</v>
      </c>
      <c r="O401" s="19" t="str">
        <f t="shared" si="6"/>
        <v>Order online</v>
      </c>
      <c r="P401" s="97" t="s">
        <v>146</v>
      </c>
      <c r="Q401" s="13" t="s">
        <v>15014</v>
      </c>
      <c r="R401" t="s">
        <v>15015</v>
      </c>
      <c r="S401" s="20">
        <v>8.25</v>
      </c>
      <c r="T401" s="21" t="s">
        <v>38</v>
      </c>
    </row>
    <row r="402" spans="1:20" x14ac:dyDescent="0.35">
      <c r="A402" s="13" t="s">
        <v>1334</v>
      </c>
      <c r="B402" s="13"/>
      <c r="C402" s="13"/>
      <c r="D402" s="13" t="s">
        <v>1335</v>
      </c>
      <c r="E402" s="13">
        <v>6</v>
      </c>
      <c r="F402" s="14">
        <v>0.7</v>
      </c>
      <c r="G402" s="13" t="s">
        <v>46</v>
      </c>
      <c r="H402" s="14">
        <v>40</v>
      </c>
      <c r="I402" s="15" t="s">
        <v>32</v>
      </c>
      <c r="J402" s="16">
        <v>51</v>
      </c>
      <c r="K402" s="16">
        <v>8.5</v>
      </c>
      <c r="L402" s="17" t="s">
        <v>448</v>
      </c>
      <c r="M402" s="163" t="str">
        <f>IFERROR(GETPIVOTDATA("Tot. Bottles",'- Ordine Aggregato -'!$A$1,"sku anker",A402),"")</f>
        <v/>
      </c>
      <c r="N402" s="18" t="s">
        <v>42</v>
      </c>
      <c r="O402" s="19" t="str">
        <f t="shared" si="6"/>
        <v>Order online</v>
      </c>
      <c r="P402" s="97" t="s">
        <v>146</v>
      </c>
      <c r="Q402" s="13" t="s">
        <v>1336</v>
      </c>
      <c r="R402" t="s">
        <v>1337</v>
      </c>
      <c r="S402" s="20">
        <v>0</v>
      </c>
      <c r="T402" s="21" t="s">
        <v>38</v>
      </c>
    </row>
    <row r="403" spans="1:20" x14ac:dyDescent="0.35">
      <c r="A403" s="13" t="s">
        <v>1338</v>
      </c>
      <c r="B403" s="13"/>
      <c r="C403" s="13"/>
      <c r="D403" s="13" t="s">
        <v>1339</v>
      </c>
      <c r="E403" s="13">
        <v>6</v>
      </c>
      <c r="F403" s="14">
        <v>0.7</v>
      </c>
      <c r="G403" s="13" t="s">
        <v>14872</v>
      </c>
      <c r="H403" s="14">
        <v>40</v>
      </c>
      <c r="I403" s="15" t="s">
        <v>32</v>
      </c>
      <c r="J403" s="16">
        <v>38.400000000000006</v>
      </c>
      <c r="K403" s="16">
        <v>6.4</v>
      </c>
      <c r="L403" s="17" t="s">
        <v>448</v>
      </c>
      <c r="M403" s="163" t="str">
        <f>IFERROR(GETPIVOTDATA("Tot. Bottles",'- Ordine Aggregato -'!$A$1,"sku anker",A403),"")</f>
        <v/>
      </c>
      <c r="N403" s="18" t="s">
        <v>67</v>
      </c>
      <c r="O403" s="19" t="str">
        <f t="shared" si="6"/>
        <v>Order online</v>
      </c>
      <c r="P403" s="97" t="s">
        <v>146</v>
      </c>
      <c r="Q403" s="13" t="s">
        <v>1340</v>
      </c>
      <c r="R403" t="s">
        <v>1341</v>
      </c>
      <c r="S403" s="20">
        <v>6.4</v>
      </c>
      <c r="T403" s="21" t="s">
        <v>38</v>
      </c>
    </row>
    <row r="404" spans="1:20" x14ac:dyDescent="0.35">
      <c r="A404" s="96" t="s">
        <v>1342</v>
      </c>
      <c r="D404" s="13" t="s">
        <v>1343</v>
      </c>
      <c r="E404" s="13">
        <v>6</v>
      </c>
      <c r="F404" s="14">
        <v>0.7</v>
      </c>
      <c r="G404" s="13" t="s">
        <v>14872</v>
      </c>
      <c r="H404" s="14">
        <v>46</v>
      </c>
      <c r="I404" s="15" t="s">
        <v>32</v>
      </c>
      <c r="J404" s="16">
        <v>162</v>
      </c>
      <c r="K404" s="16">
        <v>27</v>
      </c>
      <c r="L404" s="17" t="s">
        <v>145</v>
      </c>
      <c r="M404" s="163" t="str">
        <f>IFERROR(GETPIVOTDATA("Tot. Bottles",'- Ordine Aggregato -'!$A$1,"sku anker",A404),"")</f>
        <v/>
      </c>
      <c r="N404" s="18" t="s">
        <v>42</v>
      </c>
      <c r="O404" s="19" t="str">
        <f t="shared" si="6"/>
        <v>Order online</v>
      </c>
      <c r="P404" s="97" t="s">
        <v>146</v>
      </c>
      <c r="Q404" s="13" t="s">
        <v>1344</v>
      </c>
      <c r="R404" t="s">
        <v>1345</v>
      </c>
      <c r="S404" s="20">
        <v>0</v>
      </c>
      <c r="T404" s="21" t="s">
        <v>38</v>
      </c>
    </row>
    <row r="405" spans="1:20" x14ac:dyDescent="0.35">
      <c r="A405" s="96" t="s">
        <v>1346</v>
      </c>
      <c r="B405" s="96"/>
      <c r="C405" s="96"/>
      <c r="D405" s="13" t="s">
        <v>1347</v>
      </c>
      <c r="E405" s="13">
        <v>6</v>
      </c>
      <c r="F405" s="14">
        <v>0.7</v>
      </c>
      <c r="G405" s="13" t="s">
        <v>46</v>
      </c>
      <c r="H405" s="14">
        <v>45</v>
      </c>
      <c r="I405" s="15" t="s">
        <v>32</v>
      </c>
      <c r="J405" s="16">
        <v>231</v>
      </c>
      <c r="K405" s="16">
        <v>38.5</v>
      </c>
      <c r="L405" s="17" t="s">
        <v>104</v>
      </c>
      <c r="M405" s="163" t="str">
        <f>IFERROR(GETPIVOTDATA("Tot. Bottles",'- Ordine Aggregato -'!$A$1,"sku anker",A405),"")</f>
        <v/>
      </c>
      <c r="N405" s="18" t="s">
        <v>42</v>
      </c>
      <c r="O405" s="19" t="str">
        <f t="shared" si="6"/>
        <v>Order online</v>
      </c>
      <c r="P405" s="97" t="s">
        <v>1348</v>
      </c>
      <c r="Q405" s="13" t="s">
        <v>1349</v>
      </c>
      <c r="R405" t="s">
        <v>42</v>
      </c>
      <c r="S405" s="20">
        <v>0</v>
      </c>
      <c r="T405" s="21" t="s">
        <v>38</v>
      </c>
    </row>
    <row r="406" spans="1:20" x14ac:dyDescent="0.35">
      <c r="A406" s="96" t="s">
        <v>1350</v>
      </c>
      <c r="B406" s="96"/>
      <c r="C406" s="96"/>
      <c r="D406" s="13" t="s">
        <v>1351</v>
      </c>
      <c r="E406" s="13">
        <v>6</v>
      </c>
      <c r="F406" s="14">
        <v>0.7</v>
      </c>
      <c r="G406" s="13" t="s">
        <v>46</v>
      </c>
      <c r="H406" s="14">
        <v>45</v>
      </c>
      <c r="I406" s="15" t="s">
        <v>32</v>
      </c>
      <c r="J406" s="16">
        <v>183</v>
      </c>
      <c r="K406" s="16">
        <v>30.5</v>
      </c>
      <c r="L406" s="17" t="s">
        <v>104</v>
      </c>
      <c r="M406" s="163" t="str">
        <f>IFERROR(GETPIVOTDATA("Tot. Bottles",'- Ordine Aggregato -'!$A$1,"sku anker",A406),"")</f>
        <v/>
      </c>
      <c r="N406" s="18" t="s">
        <v>42</v>
      </c>
      <c r="O406" s="19" t="str">
        <f t="shared" si="6"/>
        <v>Order online</v>
      </c>
      <c r="P406" s="97" t="s">
        <v>1348</v>
      </c>
      <c r="Q406" s="13" t="s">
        <v>1352</v>
      </c>
      <c r="R406" t="s">
        <v>42</v>
      </c>
      <c r="S406" s="20">
        <v>0</v>
      </c>
      <c r="T406" s="21" t="s">
        <v>38</v>
      </c>
    </row>
    <row r="407" spans="1:20" x14ac:dyDescent="0.35">
      <c r="A407" s="96" t="s">
        <v>1353</v>
      </c>
      <c r="D407" s="13" t="s">
        <v>1354</v>
      </c>
      <c r="E407" s="13">
        <v>6</v>
      </c>
      <c r="F407" s="14">
        <v>0.7</v>
      </c>
      <c r="G407" s="13" t="s">
        <v>14871</v>
      </c>
      <c r="H407" s="14">
        <v>43</v>
      </c>
      <c r="I407" s="15" t="s">
        <v>32</v>
      </c>
      <c r="J407" s="16">
        <v>267</v>
      </c>
      <c r="K407" s="16">
        <v>44.5</v>
      </c>
      <c r="L407" s="17" t="s">
        <v>145</v>
      </c>
      <c r="M407" s="163" t="str">
        <f>IFERROR(GETPIVOTDATA("Tot. Bottles",'- Ordine Aggregato -'!$A$1,"sku anker",A407),"")</f>
        <v/>
      </c>
      <c r="N407" s="18" t="s">
        <v>42</v>
      </c>
      <c r="O407" s="19" t="str">
        <f t="shared" si="6"/>
        <v>Order online</v>
      </c>
      <c r="P407" s="97" t="s">
        <v>146</v>
      </c>
      <c r="Q407" s="13" t="s">
        <v>1355</v>
      </c>
      <c r="R407" t="s">
        <v>1356</v>
      </c>
      <c r="S407" s="20">
        <v>0</v>
      </c>
      <c r="T407" s="21" t="s">
        <v>38</v>
      </c>
    </row>
    <row r="408" spans="1:20" x14ac:dyDescent="0.35">
      <c r="A408" s="96" t="s">
        <v>14296</v>
      </c>
      <c r="B408" s="96"/>
      <c r="C408" s="96"/>
      <c r="D408" s="13" t="s">
        <v>14297</v>
      </c>
      <c r="E408" s="13">
        <v>6</v>
      </c>
      <c r="F408" s="14">
        <v>0.7</v>
      </c>
      <c r="G408" s="13" t="s">
        <v>14872</v>
      </c>
      <c r="H408" s="14">
        <v>40</v>
      </c>
      <c r="I408" s="15" t="s">
        <v>32</v>
      </c>
      <c r="J408" s="16">
        <v>261</v>
      </c>
      <c r="K408" s="16">
        <v>43.5</v>
      </c>
      <c r="L408" s="17" t="s">
        <v>145</v>
      </c>
      <c r="M408" s="163" t="str">
        <f>IFERROR(GETPIVOTDATA("Tot. Bottles",'- Ordine Aggregato -'!$A$1,"sku anker",A408),"")</f>
        <v/>
      </c>
      <c r="N408" s="18" t="s">
        <v>42</v>
      </c>
      <c r="O408" s="19" t="str">
        <f t="shared" si="6"/>
        <v>Order online</v>
      </c>
      <c r="P408" s="97" t="s">
        <v>146</v>
      </c>
      <c r="Q408" s="13" t="s">
        <v>42</v>
      </c>
      <c r="R408" t="s">
        <v>42</v>
      </c>
      <c r="S408" s="20">
        <v>0</v>
      </c>
      <c r="T408" s="21" t="s">
        <v>38</v>
      </c>
    </row>
    <row r="409" spans="1:20" x14ac:dyDescent="0.35">
      <c r="A409" s="13" t="s">
        <v>1357</v>
      </c>
      <c r="B409" s="13"/>
      <c r="C409" s="13"/>
      <c r="D409" s="13" t="s">
        <v>1358</v>
      </c>
      <c r="E409" s="13">
        <v>6</v>
      </c>
      <c r="F409" s="14">
        <v>0.7</v>
      </c>
      <c r="G409" s="13" t="s">
        <v>31</v>
      </c>
      <c r="H409" s="14">
        <v>40</v>
      </c>
      <c r="I409" s="15" t="s">
        <v>32</v>
      </c>
      <c r="J409" s="16">
        <v>201</v>
      </c>
      <c r="K409" s="16">
        <v>33.5</v>
      </c>
      <c r="L409" s="17" t="s">
        <v>145</v>
      </c>
      <c r="M409" s="163" t="str">
        <f>IFERROR(GETPIVOTDATA("Tot. Bottles",'- Ordine Aggregato -'!$A$1,"sku anker",A409),"")</f>
        <v/>
      </c>
      <c r="N409" s="18" t="s">
        <v>67</v>
      </c>
      <c r="O409" s="19" t="str">
        <f t="shared" si="6"/>
        <v>Order online</v>
      </c>
      <c r="P409" s="97" t="s">
        <v>146</v>
      </c>
      <c r="Q409" s="13" t="s">
        <v>1359</v>
      </c>
      <c r="R409" t="s">
        <v>1360</v>
      </c>
      <c r="S409" s="20">
        <v>33.5</v>
      </c>
      <c r="T409" s="21" t="s">
        <v>38</v>
      </c>
    </row>
    <row r="410" spans="1:20" x14ac:dyDescent="0.35">
      <c r="A410" s="96" t="s">
        <v>1361</v>
      </c>
      <c r="B410" s="96"/>
      <c r="C410" s="96"/>
      <c r="D410" s="13" t="s">
        <v>1362</v>
      </c>
      <c r="E410" s="13">
        <v>6</v>
      </c>
      <c r="F410" s="14">
        <v>0.7</v>
      </c>
      <c r="G410" s="13" t="s">
        <v>14872</v>
      </c>
      <c r="H410" s="14">
        <v>47.8</v>
      </c>
      <c r="I410" s="15" t="s">
        <v>32</v>
      </c>
      <c r="J410" s="16">
        <v>345</v>
      </c>
      <c r="K410" s="16">
        <v>57.5</v>
      </c>
      <c r="L410" s="17" t="s">
        <v>145</v>
      </c>
      <c r="M410" s="163" t="str">
        <f>IFERROR(GETPIVOTDATA("Tot. Bottles",'- Ordine Aggregato -'!$A$1,"sku anker",A410),"")</f>
        <v/>
      </c>
      <c r="N410" s="18" t="s">
        <v>42</v>
      </c>
      <c r="O410" s="19" t="str">
        <f t="shared" si="6"/>
        <v>Order online</v>
      </c>
      <c r="P410" s="97" t="s">
        <v>146</v>
      </c>
      <c r="Q410" s="13" t="s">
        <v>1363</v>
      </c>
      <c r="R410" t="s">
        <v>1364</v>
      </c>
      <c r="S410" s="20">
        <v>0</v>
      </c>
      <c r="T410" s="21" t="s">
        <v>38</v>
      </c>
    </row>
    <row r="411" spans="1:20" x14ac:dyDescent="0.35">
      <c r="A411" s="96" t="s">
        <v>14298</v>
      </c>
      <c r="B411" s="96"/>
      <c r="C411" s="96"/>
      <c r="D411" s="13" t="s">
        <v>14299</v>
      </c>
      <c r="E411" s="13">
        <v>6</v>
      </c>
      <c r="F411" s="14">
        <v>0.7</v>
      </c>
      <c r="G411" s="13" t="s">
        <v>14872</v>
      </c>
      <c r="H411" s="14">
        <v>40</v>
      </c>
      <c r="I411" s="15" t="s">
        <v>32</v>
      </c>
      <c r="J411" s="16">
        <v>399</v>
      </c>
      <c r="K411" s="16">
        <v>66.5</v>
      </c>
      <c r="L411" s="17" t="s">
        <v>145</v>
      </c>
      <c r="M411" s="163" t="str">
        <f>IFERROR(GETPIVOTDATA("Tot. Bottles",'- Ordine Aggregato -'!$A$1,"sku anker",A411),"")</f>
        <v/>
      </c>
      <c r="N411" s="18" t="s">
        <v>42</v>
      </c>
      <c r="O411" s="19" t="str">
        <f t="shared" si="6"/>
        <v>Order online</v>
      </c>
      <c r="P411" s="97" t="s">
        <v>146</v>
      </c>
      <c r="Q411" s="13" t="s">
        <v>15016</v>
      </c>
      <c r="R411" t="s">
        <v>15017</v>
      </c>
      <c r="S411" s="20">
        <v>0</v>
      </c>
      <c r="T411" s="21" t="s">
        <v>38</v>
      </c>
    </row>
    <row r="412" spans="1:20" x14ac:dyDescent="0.35">
      <c r="A412" s="96" t="s">
        <v>1365</v>
      </c>
      <c r="D412" s="13" t="s">
        <v>1366</v>
      </c>
      <c r="E412" s="13">
        <v>6</v>
      </c>
      <c r="F412" s="14">
        <v>0.7</v>
      </c>
      <c r="G412" s="13" t="s">
        <v>46</v>
      </c>
      <c r="H412" s="14">
        <v>43</v>
      </c>
      <c r="I412" s="15" t="s">
        <v>32</v>
      </c>
      <c r="J412" s="16">
        <v>359.70000000000005</v>
      </c>
      <c r="K412" s="16">
        <v>59.95</v>
      </c>
      <c r="L412" s="17" t="s">
        <v>145</v>
      </c>
      <c r="M412" s="163" t="str">
        <f>IFERROR(GETPIVOTDATA("Tot. Bottles",'- Ordine Aggregato -'!$A$1,"sku anker",A412),"")</f>
        <v/>
      </c>
      <c r="N412" s="18" t="s">
        <v>34</v>
      </c>
      <c r="O412" s="19" t="str">
        <f t="shared" si="6"/>
        <v>Order online</v>
      </c>
      <c r="P412" s="97" t="s">
        <v>146</v>
      </c>
      <c r="Q412" s="13" t="s">
        <v>1367</v>
      </c>
      <c r="R412" t="s">
        <v>1368</v>
      </c>
      <c r="S412" s="20">
        <v>0</v>
      </c>
      <c r="T412" s="21" t="s">
        <v>38</v>
      </c>
    </row>
    <row r="413" spans="1:20" x14ac:dyDescent="0.35">
      <c r="A413" s="13" t="s">
        <v>1369</v>
      </c>
      <c r="B413" s="13"/>
      <c r="C413" s="13"/>
      <c r="D413" s="13" t="s">
        <v>1370</v>
      </c>
      <c r="E413" s="13">
        <v>6</v>
      </c>
      <c r="F413" s="14">
        <v>0.7</v>
      </c>
      <c r="G413" s="13" t="s">
        <v>31</v>
      </c>
      <c r="H413" s="14">
        <v>48.3</v>
      </c>
      <c r="I413" s="15" t="s">
        <v>32</v>
      </c>
      <c r="J413" s="16">
        <v>369</v>
      </c>
      <c r="K413" s="16">
        <v>61.5</v>
      </c>
      <c r="L413" s="17" t="s">
        <v>145</v>
      </c>
      <c r="M413" s="163" t="str">
        <f>IFERROR(GETPIVOTDATA("Tot. Bottles",'- Ordine Aggregato -'!$A$1,"sku anker",A413),"")</f>
        <v/>
      </c>
      <c r="N413" s="18" t="s">
        <v>42</v>
      </c>
      <c r="O413" s="19" t="str">
        <f t="shared" si="6"/>
        <v>Order online</v>
      </c>
      <c r="P413" s="97" t="s">
        <v>146</v>
      </c>
      <c r="Q413" s="13" t="s">
        <v>1371</v>
      </c>
      <c r="R413" t="s">
        <v>1372</v>
      </c>
      <c r="S413" s="20">
        <v>0</v>
      </c>
      <c r="T413" s="21" t="s">
        <v>38</v>
      </c>
    </row>
    <row r="414" spans="1:20" x14ac:dyDescent="0.35">
      <c r="A414" s="96" t="s">
        <v>1373</v>
      </c>
      <c r="B414" s="96"/>
      <c r="C414" s="96"/>
      <c r="D414" s="13" t="s">
        <v>1374</v>
      </c>
      <c r="E414" s="13">
        <v>6</v>
      </c>
      <c r="F414" s="14">
        <v>0.7</v>
      </c>
      <c r="G414" s="13" t="s">
        <v>46</v>
      </c>
      <c r="H414" s="14">
        <v>47.6</v>
      </c>
      <c r="I414" s="15" t="s">
        <v>32</v>
      </c>
      <c r="J414" s="16">
        <v>1080</v>
      </c>
      <c r="K414" s="16">
        <v>180</v>
      </c>
      <c r="L414" s="17" t="s">
        <v>145</v>
      </c>
      <c r="M414" s="163" t="str">
        <f>IFERROR(GETPIVOTDATA("Tot. Bottles",'- Ordine Aggregato -'!$A$1,"sku anker",A414),"")</f>
        <v/>
      </c>
      <c r="N414" s="18" t="s">
        <v>42</v>
      </c>
      <c r="O414" s="19" t="str">
        <f t="shared" si="6"/>
        <v>Order online</v>
      </c>
      <c r="P414" s="97" t="s">
        <v>146</v>
      </c>
      <c r="Q414" s="13" t="s">
        <v>1375</v>
      </c>
      <c r="R414" t="s">
        <v>1376</v>
      </c>
      <c r="S414" s="20">
        <v>0</v>
      </c>
      <c r="T414" s="21" t="s">
        <v>38</v>
      </c>
    </row>
    <row r="415" spans="1:20" x14ac:dyDescent="0.35">
      <c r="A415" s="13" t="s">
        <v>14483</v>
      </c>
      <c r="B415" s="13"/>
      <c r="C415" s="13"/>
      <c r="D415" s="13" t="s">
        <v>14484</v>
      </c>
      <c r="E415" s="13">
        <v>3</v>
      </c>
      <c r="F415" s="14">
        <v>0.7</v>
      </c>
      <c r="G415" s="13" t="s">
        <v>14871</v>
      </c>
      <c r="H415" s="14">
        <v>40</v>
      </c>
      <c r="I415" s="15" t="s">
        <v>32</v>
      </c>
      <c r="J415" s="16">
        <v>615</v>
      </c>
      <c r="K415" s="16">
        <v>205</v>
      </c>
      <c r="L415" s="17" t="s">
        <v>145</v>
      </c>
      <c r="M415" s="163" t="str">
        <f>IFERROR(GETPIVOTDATA("Tot. Bottles",'- Ordine Aggregato -'!$A$1,"sku anker",A415),"")</f>
        <v/>
      </c>
      <c r="N415" s="18" t="s">
        <v>42</v>
      </c>
      <c r="O415" s="19" t="str">
        <f t="shared" si="6"/>
        <v>Order online</v>
      </c>
      <c r="P415" s="97" t="s">
        <v>146</v>
      </c>
      <c r="Q415" s="13" t="s">
        <v>15018</v>
      </c>
      <c r="R415" t="s">
        <v>15019</v>
      </c>
      <c r="S415" s="20">
        <v>0</v>
      </c>
      <c r="T415" s="21" t="s">
        <v>38</v>
      </c>
    </row>
    <row r="416" spans="1:20" x14ac:dyDescent="0.35">
      <c r="A416" s="96" t="s">
        <v>14506</v>
      </c>
      <c r="D416" s="13" t="s">
        <v>14507</v>
      </c>
      <c r="E416" s="13">
        <v>3</v>
      </c>
      <c r="F416" s="14">
        <v>0.7</v>
      </c>
      <c r="G416" s="13" t="s">
        <v>46</v>
      </c>
      <c r="H416" s="14">
        <v>48</v>
      </c>
      <c r="I416" s="15" t="s">
        <v>32</v>
      </c>
      <c r="J416" s="16">
        <v>1425</v>
      </c>
      <c r="K416" s="16">
        <v>475</v>
      </c>
      <c r="L416" s="17" t="s">
        <v>145</v>
      </c>
      <c r="M416" s="163" t="str">
        <f>IFERROR(GETPIVOTDATA("Tot. Bottles",'- Ordine Aggregato -'!$A$1,"sku anker",A416),"")</f>
        <v/>
      </c>
      <c r="N416" s="18" t="s">
        <v>42</v>
      </c>
      <c r="O416" s="19" t="str">
        <f t="shared" si="6"/>
        <v>Order online</v>
      </c>
      <c r="P416" s="97" t="s">
        <v>146</v>
      </c>
      <c r="Q416" s="13" t="s">
        <v>15020</v>
      </c>
      <c r="R416" t="s">
        <v>15021</v>
      </c>
      <c r="S416" s="20">
        <v>0</v>
      </c>
      <c r="T416" s="21" t="s">
        <v>38</v>
      </c>
    </row>
    <row r="417" spans="1:20" x14ac:dyDescent="0.35">
      <c r="A417" s="13" t="s">
        <v>1377</v>
      </c>
      <c r="B417" s="13"/>
      <c r="C417" s="13"/>
      <c r="D417" s="13" t="s">
        <v>1378</v>
      </c>
      <c r="E417" s="13">
        <v>6</v>
      </c>
      <c r="F417" s="14">
        <v>0.7</v>
      </c>
      <c r="G417" s="13" t="s">
        <v>46</v>
      </c>
      <c r="H417" s="14">
        <v>43</v>
      </c>
      <c r="I417" s="15" t="s">
        <v>32</v>
      </c>
      <c r="J417" s="16">
        <v>294</v>
      </c>
      <c r="K417" s="16">
        <v>49</v>
      </c>
      <c r="L417" s="17" t="s">
        <v>145</v>
      </c>
      <c r="M417" s="163" t="str">
        <f>IFERROR(GETPIVOTDATA("Tot. Bottles",'- Ordine Aggregato -'!$A$1,"sku anker",A417),"")</f>
        <v/>
      </c>
      <c r="N417" s="18" t="s">
        <v>42</v>
      </c>
      <c r="O417" s="19" t="str">
        <f t="shared" si="6"/>
        <v>Order online</v>
      </c>
      <c r="P417" s="97" t="s">
        <v>146</v>
      </c>
      <c r="Q417" s="13" t="s">
        <v>1379</v>
      </c>
      <c r="R417" t="s">
        <v>1380</v>
      </c>
      <c r="S417" s="20">
        <v>0</v>
      </c>
      <c r="T417" s="21" t="s">
        <v>38</v>
      </c>
    </row>
    <row r="418" spans="1:20" x14ac:dyDescent="0.35">
      <c r="A418" s="96" t="s">
        <v>1381</v>
      </c>
      <c r="B418" s="96"/>
      <c r="C418" s="96"/>
      <c r="D418" s="13" t="s">
        <v>1382</v>
      </c>
      <c r="E418" s="13">
        <v>6</v>
      </c>
      <c r="F418" s="14">
        <v>0.5</v>
      </c>
      <c r="G418" s="13" t="s">
        <v>14872</v>
      </c>
      <c r="H418" s="14">
        <v>22</v>
      </c>
      <c r="I418" s="15" t="s">
        <v>32</v>
      </c>
      <c r="J418" s="16">
        <v>71.400000000000006</v>
      </c>
      <c r="K418" s="16">
        <v>11.9</v>
      </c>
      <c r="L418" s="17" t="s">
        <v>399</v>
      </c>
      <c r="M418" s="163" t="str">
        <f>IFERROR(GETPIVOTDATA("Tot. Bottles",'- Ordine Aggregato -'!$A$1,"sku anker",A418),"")</f>
        <v/>
      </c>
      <c r="N418" s="18" t="s">
        <v>42</v>
      </c>
      <c r="O418" s="19" t="str">
        <f t="shared" si="6"/>
        <v>Order online</v>
      </c>
      <c r="P418" s="97" t="s">
        <v>68</v>
      </c>
      <c r="Q418" s="13" t="s">
        <v>1383</v>
      </c>
      <c r="R418" t="s">
        <v>1384</v>
      </c>
      <c r="S418" s="20">
        <v>0</v>
      </c>
      <c r="T418" s="21" t="s">
        <v>38</v>
      </c>
    </row>
    <row r="419" spans="1:20" x14ac:dyDescent="0.35">
      <c r="A419" s="96" t="s">
        <v>1385</v>
      </c>
      <c r="D419" s="13" t="s">
        <v>1386</v>
      </c>
      <c r="E419" s="13">
        <v>6</v>
      </c>
      <c r="F419" s="14">
        <v>0.7</v>
      </c>
      <c r="G419" s="13" t="s">
        <v>46</v>
      </c>
      <c r="H419" s="14">
        <v>40</v>
      </c>
      <c r="I419" s="15" t="s">
        <v>32</v>
      </c>
      <c r="J419" s="16">
        <v>237</v>
      </c>
      <c r="K419" s="16">
        <v>39.5</v>
      </c>
      <c r="L419" s="17" t="s">
        <v>104</v>
      </c>
      <c r="M419" s="163" t="str">
        <f>IFERROR(GETPIVOTDATA("Tot. Bottles",'- Ordine Aggregato -'!$A$1,"sku anker",A419),"")</f>
        <v/>
      </c>
      <c r="N419" s="18" t="s">
        <v>42</v>
      </c>
      <c r="O419" s="19" t="str">
        <f t="shared" si="6"/>
        <v>Order online</v>
      </c>
      <c r="P419" s="97" t="s">
        <v>1387</v>
      </c>
      <c r="Q419" s="13" t="s">
        <v>1388</v>
      </c>
      <c r="R419" t="s">
        <v>1389</v>
      </c>
      <c r="S419" s="20">
        <v>0</v>
      </c>
      <c r="T419" s="21" t="s">
        <v>38</v>
      </c>
    </row>
    <row r="420" spans="1:20" x14ac:dyDescent="0.35">
      <c r="A420" s="13" t="s">
        <v>1390</v>
      </c>
      <c r="B420" s="13"/>
      <c r="C420" s="13"/>
      <c r="D420" s="13" t="s">
        <v>1391</v>
      </c>
      <c r="E420" s="13">
        <v>6</v>
      </c>
      <c r="F420" s="14">
        <v>0.75</v>
      </c>
      <c r="G420" s="13" t="s">
        <v>14872</v>
      </c>
      <c r="H420" s="14">
        <v>13.5</v>
      </c>
      <c r="I420" s="15" t="s">
        <v>32</v>
      </c>
      <c r="J420" s="16">
        <v>39.599999999999994</v>
      </c>
      <c r="K420" s="16">
        <v>6.6</v>
      </c>
      <c r="L420" s="17" t="s">
        <v>437</v>
      </c>
      <c r="M420" s="163" t="str">
        <f>IFERROR(GETPIVOTDATA("Tot. Bottles",'- Ordine Aggregato -'!$A$1,"sku anker",A420),"")</f>
        <v/>
      </c>
      <c r="N420" s="18" t="s">
        <v>42</v>
      </c>
      <c r="O420" s="19" t="str">
        <f t="shared" si="6"/>
        <v>Order online</v>
      </c>
      <c r="P420" s="97" t="s">
        <v>35</v>
      </c>
      <c r="Q420" s="13" t="s">
        <v>1392</v>
      </c>
      <c r="R420" t="s">
        <v>1393</v>
      </c>
      <c r="S420" s="20">
        <v>0</v>
      </c>
      <c r="T420" s="21" t="s">
        <v>38</v>
      </c>
    </row>
    <row r="421" spans="1:20" x14ac:dyDescent="0.35">
      <c r="A421" s="96" t="s">
        <v>1394</v>
      </c>
      <c r="D421" s="13" t="s">
        <v>1395</v>
      </c>
      <c r="E421" s="13">
        <v>6</v>
      </c>
      <c r="F421" s="14">
        <v>0.75</v>
      </c>
      <c r="G421" s="13" t="s">
        <v>14872</v>
      </c>
      <c r="H421" s="14">
        <v>14</v>
      </c>
      <c r="I421" s="15" t="s">
        <v>32</v>
      </c>
      <c r="J421" s="16">
        <v>39.599999999999994</v>
      </c>
      <c r="K421" s="16">
        <v>6.6</v>
      </c>
      <c r="L421" s="17" t="s">
        <v>710</v>
      </c>
      <c r="M421" s="163" t="str">
        <f>IFERROR(GETPIVOTDATA("Tot. Bottles",'- Ordine Aggregato -'!$A$1,"sku anker",A421),"")</f>
        <v/>
      </c>
      <c r="N421" s="18" t="s">
        <v>42</v>
      </c>
      <c r="O421" s="19" t="str">
        <f t="shared" si="6"/>
        <v>Order online</v>
      </c>
      <c r="P421" s="97" t="s">
        <v>35</v>
      </c>
      <c r="Q421" s="13" t="s">
        <v>1396</v>
      </c>
      <c r="R421" t="s">
        <v>1397</v>
      </c>
      <c r="S421" s="20">
        <v>0</v>
      </c>
      <c r="T421" s="21" t="s">
        <v>38</v>
      </c>
    </row>
    <row r="422" spans="1:20" x14ac:dyDescent="0.35">
      <c r="A422" s="13" t="s">
        <v>1398</v>
      </c>
      <c r="B422" s="13"/>
      <c r="C422" s="13"/>
      <c r="D422" s="13" t="s">
        <v>1399</v>
      </c>
      <c r="E422" s="13">
        <v>6</v>
      </c>
      <c r="F422" s="14">
        <v>0.75</v>
      </c>
      <c r="G422" s="13" t="s">
        <v>14872</v>
      </c>
      <c r="H422" s="14">
        <v>14</v>
      </c>
      <c r="I422" s="15" t="s">
        <v>32</v>
      </c>
      <c r="J422" s="16">
        <v>54.599999999999994</v>
      </c>
      <c r="K422" s="16">
        <v>9.1</v>
      </c>
      <c r="L422" s="17" t="s">
        <v>710</v>
      </c>
      <c r="M422" s="163" t="str">
        <f>IFERROR(GETPIVOTDATA("Tot. Bottles",'- Ordine Aggregato -'!$A$1,"sku anker",A422),"")</f>
        <v/>
      </c>
      <c r="N422" s="18" t="s">
        <v>42</v>
      </c>
      <c r="O422" s="19" t="str">
        <f t="shared" si="6"/>
        <v>Order online</v>
      </c>
      <c r="P422" s="97" t="s">
        <v>35</v>
      </c>
      <c r="Q422" s="13" t="s">
        <v>1400</v>
      </c>
      <c r="R422" t="s">
        <v>1401</v>
      </c>
      <c r="S422" s="20">
        <v>0</v>
      </c>
      <c r="T422" s="21" t="s">
        <v>38</v>
      </c>
    </row>
    <row r="423" spans="1:20" x14ac:dyDescent="0.35">
      <c r="A423" s="13" t="s">
        <v>1402</v>
      </c>
      <c r="B423" s="13"/>
      <c r="C423" s="13"/>
      <c r="D423" s="13" t="s">
        <v>1403</v>
      </c>
      <c r="E423" s="13">
        <v>6</v>
      </c>
      <c r="F423" s="14">
        <v>0.75</v>
      </c>
      <c r="G423" s="13" t="s">
        <v>14872</v>
      </c>
      <c r="H423" s="14">
        <v>14.5</v>
      </c>
      <c r="I423" s="15" t="s">
        <v>32</v>
      </c>
      <c r="J423" s="16">
        <v>54.599999999999994</v>
      </c>
      <c r="K423" s="16">
        <v>9.1</v>
      </c>
      <c r="L423" s="17" t="s">
        <v>710</v>
      </c>
      <c r="M423" s="163" t="str">
        <f>IFERROR(GETPIVOTDATA("Tot. Bottles",'- Ordine Aggregato -'!$A$1,"sku anker",A423),"")</f>
        <v/>
      </c>
      <c r="N423" s="18" t="s">
        <v>42</v>
      </c>
      <c r="O423" s="19" t="str">
        <f t="shared" si="6"/>
        <v>Order online</v>
      </c>
      <c r="P423" s="97" t="s">
        <v>35</v>
      </c>
      <c r="Q423" s="13" t="s">
        <v>1400</v>
      </c>
      <c r="R423" t="s">
        <v>1401</v>
      </c>
      <c r="S423" s="20">
        <v>0</v>
      </c>
      <c r="T423" s="21" t="s">
        <v>38</v>
      </c>
    </row>
    <row r="424" spans="1:20" x14ac:dyDescent="0.35">
      <c r="A424" s="96" t="s">
        <v>1404</v>
      </c>
      <c r="D424" s="13" t="s">
        <v>1405</v>
      </c>
      <c r="E424" s="13">
        <v>12</v>
      </c>
      <c r="F424" s="14">
        <v>0.7</v>
      </c>
      <c r="G424" s="13" t="s">
        <v>14872</v>
      </c>
      <c r="H424" s="14">
        <v>37.5</v>
      </c>
      <c r="I424" s="15" t="s">
        <v>32</v>
      </c>
      <c r="J424" s="16">
        <v>78.599999999999994</v>
      </c>
      <c r="K424" s="16">
        <v>6.55</v>
      </c>
      <c r="L424" s="17" t="s">
        <v>104</v>
      </c>
      <c r="M424" s="163" t="str">
        <f>IFERROR(GETPIVOTDATA("Tot. Bottles",'- Ordine Aggregato -'!$A$1,"sku anker",A424),"")</f>
        <v/>
      </c>
      <c r="N424" s="18" t="s">
        <v>42</v>
      </c>
      <c r="O424" s="19" t="str">
        <f t="shared" si="6"/>
        <v>Order online</v>
      </c>
      <c r="P424" s="97" t="s">
        <v>1387</v>
      </c>
      <c r="Q424" s="13" t="s">
        <v>1406</v>
      </c>
      <c r="R424" t="s">
        <v>1407</v>
      </c>
      <c r="S424" s="20">
        <v>0</v>
      </c>
      <c r="T424" s="21" t="s">
        <v>38</v>
      </c>
    </row>
    <row r="425" spans="1:20" x14ac:dyDescent="0.35">
      <c r="A425" s="96" t="s">
        <v>1408</v>
      </c>
      <c r="D425" s="13" t="s">
        <v>1409</v>
      </c>
      <c r="E425" s="13">
        <v>6</v>
      </c>
      <c r="F425" s="14">
        <v>0.7</v>
      </c>
      <c r="G425" s="13" t="s">
        <v>14872</v>
      </c>
      <c r="H425" s="14">
        <v>37.5</v>
      </c>
      <c r="I425" s="15" t="s">
        <v>32</v>
      </c>
      <c r="J425" s="16">
        <v>36</v>
      </c>
      <c r="K425" s="16">
        <v>6</v>
      </c>
      <c r="L425" s="17" t="s">
        <v>1094</v>
      </c>
      <c r="M425" s="163" t="str">
        <f>IFERROR(GETPIVOTDATA("Tot. Bottles",'- Ordine Aggregato -'!$A$1,"sku anker",A425),"")</f>
        <v/>
      </c>
      <c r="N425" s="18" t="s">
        <v>42</v>
      </c>
      <c r="O425" s="19" t="str">
        <f t="shared" si="6"/>
        <v>Order online</v>
      </c>
      <c r="P425" s="97" t="s">
        <v>1387</v>
      </c>
      <c r="Q425" s="13" t="s">
        <v>1410</v>
      </c>
      <c r="R425" t="s">
        <v>1411</v>
      </c>
      <c r="S425" s="20">
        <v>0</v>
      </c>
      <c r="T425" s="21" t="s">
        <v>38</v>
      </c>
    </row>
    <row r="426" spans="1:20" x14ac:dyDescent="0.35">
      <c r="A426" s="13" t="s">
        <v>1412</v>
      </c>
      <c r="B426" s="13"/>
      <c r="C426" s="13"/>
      <c r="D426" s="13" t="s">
        <v>1413</v>
      </c>
      <c r="E426" s="13">
        <v>6</v>
      </c>
      <c r="F426" s="14">
        <v>0.7</v>
      </c>
      <c r="G426" s="13" t="s">
        <v>14872</v>
      </c>
      <c r="H426" s="14">
        <v>37.5</v>
      </c>
      <c r="I426" s="15" t="s">
        <v>32</v>
      </c>
      <c r="J426" s="16">
        <v>45</v>
      </c>
      <c r="K426" s="16">
        <v>7.5</v>
      </c>
      <c r="L426" s="17" t="s">
        <v>104</v>
      </c>
      <c r="M426" s="163" t="str">
        <f>IFERROR(GETPIVOTDATA("Tot. Bottles",'- Ordine Aggregato -'!$A$1,"sku anker",A426),"")</f>
        <v/>
      </c>
      <c r="N426" s="18" t="s">
        <v>42</v>
      </c>
      <c r="O426" s="19" t="str">
        <f t="shared" si="6"/>
        <v>Order online</v>
      </c>
      <c r="P426" s="97" t="s">
        <v>1387</v>
      </c>
      <c r="Q426" s="13" t="s">
        <v>1414</v>
      </c>
      <c r="R426" t="s">
        <v>1415</v>
      </c>
      <c r="S426" s="20">
        <v>0</v>
      </c>
      <c r="T426" s="21" t="s">
        <v>38</v>
      </c>
    </row>
    <row r="427" spans="1:20" x14ac:dyDescent="0.35">
      <c r="A427" s="96" t="s">
        <v>14534</v>
      </c>
      <c r="D427" s="13" t="s">
        <v>1413</v>
      </c>
      <c r="E427" s="13">
        <v>12</v>
      </c>
      <c r="F427" s="14">
        <v>1</v>
      </c>
      <c r="G427" s="13" t="s">
        <v>46</v>
      </c>
      <c r="H427" s="14">
        <v>37.5</v>
      </c>
      <c r="I427" s="15" t="s">
        <v>32</v>
      </c>
      <c r="J427" s="16">
        <v>102</v>
      </c>
      <c r="K427" s="16">
        <v>8.5</v>
      </c>
      <c r="L427" s="17" t="s">
        <v>104</v>
      </c>
      <c r="M427" s="163" t="str">
        <f>IFERROR(GETPIVOTDATA("Tot. Bottles",'- Ordine Aggregato -'!$A$1,"sku anker",A427),"")</f>
        <v/>
      </c>
      <c r="N427" s="18" t="s">
        <v>28</v>
      </c>
      <c r="O427" s="19" t="str">
        <f t="shared" si="6"/>
        <v>Order online</v>
      </c>
      <c r="P427" s="97" t="s">
        <v>1387</v>
      </c>
      <c r="Q427" s="13" t="s">
        <v>15022</v>
      </c>
      <c r="R427" t="s">
        <v>15023</v>
      </c>
      <c r="S427" s="20">
        <v>0</v>
      </c>
      <c r="T427" s="21" t="s">
        <v>3755</v>
      </c>
    </row>
    <row r="428" spans="1:20" x14ac:dyDescent="0.35">
      <c r="A428" s="13" t="s">
        <v>1416</v>
      </c>
      <c r="B428" s="13"/>
      <c r="C428" s="13"/>
      <c r="D428" s="13" t="s">
        <v>1417</v>
      </c>
      <c r="E428" s="13">
        <v>6</v>
      </c>
      <c r="F428" s="14">
        <v>0.7</v>
      </c>
      <c r="G428" s="13" t="s">
        <v>46</v>
      </c>
      <c r="H428" s="14">
        <v>38</v>
      </c>
      <c r="I428" s="15" t="s">
        <v>32</v>
      </c>
      <c r="J428" s="16">
        <v>89.4</v>
      </c>
      <c r="K428" s="16">
        <v>14.9</v>
      </c>
      <c r="L428" s="17" t="s">
        <v>1143</v>
      </c>
      <c r="M428" s="163" t="str">
        <f>IFERROR(GETPIVOTDATA("Tot. Bottles",'- Ordine Aggregato -'!$A$1,"sku anker",A428),"")</f>
        <v/>
      </c>
      <c r="N428" s="18" t="s">
        <v>42</v>
      </c>
      <c r="O428" s="19" t="str">
        <f t="shared" si="6"/>
        <v>Order online</v>
      </c>
      <c r="P428" s="97" t="s">
        <v>1387</v>
      </c>
      <c r="Q428" s="13" t="s">
        <v>1418</v>
      </c>
      <c r="R428" t="s">
        <v>1419</v>
      </c>
      <c r="S428" s="20">
        <v>0</v>
      </c>
      <c r="T428" s="21" t="s">
        <v>38</v>
      </c>
    </row>
    <row r="429" spans="1:20" x14ac:dyDescent="0.35">
      <c r="A429" s="13" t="s">
        <v>1420</v>
      </c>
      <c r="B429" s="13"/>
      <c r="C429" s="13"/>
      <c r="D429" s="13" t="s">
        <v>1421</v>
      </c>
      <c r="E429" s="13">
        <v>6</v>
      </c>
      <c r="F429" s="14">
        <v>0.7</v>
      </c>
      <c r="G429" s="13" t="s">
        <v>46</v>
      </c>
      <c r="H429" s="14">
        <v>38</v>
      </c>
      <c r="I429" s="15" t="s">
        <v>32</v>
      </c>
      <c r="J429" s="16">
        <v>79.800000000000011</v>
      </c>
      <c r="K429" s="16">
        <v>13.3</v>
      </c>
      <c r="L429" s="17" t="s">
        <v>104</v>
      </c>
      <c r="M429" s="163" t="str">
        <f>IFERROR(GETPIVOTDATA("Tot. Bottles",'- Ordine Aggregato -'!$A$1,"sku anker",A429),"")</f>
        <v/>
      </c>
      <c r="N429" s="18" t="s">
        <v>34</v>
      </c>
      <c r="O429" s="19" t="str">
        <f t="shared" si="6"/>
        <v>Order online</v>
      </c>
      <c r="P429" s="97" t="s">
        <v>1387</v>
      </c>
      <c r="Q429" s="13" t="s">
        <v>1422</v>
      </c>
      <c r="R429" t="s">
        <v>1423</v>
      </c>
      <c r="S429" s="20">
        <v>0</v>
      </c>
      <c r="T429" s="21" t="s">
        <v>38</v>
      </c>
    </row>
    <row r="430" spans="1:20" x14ac:dyDescent="0.35">
      <c r="A430" s="96" t="s">
        <v>1424</v>
      </c>
      <c r="B430" s="96"/>
      <c r="C430" s="96"/>
      <c r="D430" s="13" t="s">
        <v>1421</v>
      </c>
      <c r="E430" s="13">
        <v>6</v>
      </c>
      <c r="F430" s="14">
        <v>0.7</v>
      </c>
      <c r="G430" s="13" t="s">
        <v>14872</v>
      </c>
      <c r="H430" s="14">
        <v>38</v>
      </c>
      <c r="I430" s="15" t="s">
        <v>32</v>
      </c>
      <c r="J430" s="16">
        <v>75.900000000000006</v>
      </c>
      <c r="K430" s="16">
        <v>12.65</v>
      </c>
      <c r="L430" s="17" t="s">
        <v>104</v>
      </c>
      <c r="M430" s="163" t="str">
        <f>IFERROR(GETPIVOTDATA("Tot. Bottles",'- Ordine Aggregato -'!$A$1,"sku anker",A430),"")</f>
        <v/>
      </c>
      <c r="N430" s="18" t="s">
        <v>67</v>
      </c>
      <c r="O430" s="19" t="str">
        <f t="shared" si="6"/>
        <v>Order online</v>
      </c>
      <c r="P430" s="97" t="s">
        <v>1387</v>
      </c>
      <c r="Q430" s="13" t="s">
        <v>1425</v>
      </c>
      <c r="R430" t="s">
        <v>1426</v>
      </c>
      <c r="S430" s="20">
        <v>12.65</v>
      </c>
      <c r="T430" s="21" t="s">
        <v>38</v>
      </c>
    </row>
    <row r="431" spans="1:20" x14ac:dyDescent="0.35">
      <c r="A431" s="96" t="s">
        <v>1427</v>
      </c>
      <c r="B431" s="96"/>
      <c r="C431" s="96"/>
      <c r="D431" s="13" t="s">
        <v>1428</v>
      </c>
      <c r="E431" s="13">
        <v>6</v>
      </c>
      <c r="F431" s="14">
        <v>0.7</v>
      </c>
      <c r="G431" s="13" t="s">
        <v>14872</v>
      </c>
      <c r="H431" s="14">
        <v>40</v>
      </c>
      <c r="I431" s="15" t="s">
        <v>32</v>
      </c>
      <c r="J431" s="16">
        <v>161.39999999999998</v>
      </c>
      <c r="K431" s="16">
        <v>26.9</v>
      </c>
      <c r="L431" s="17" t="s">
        <v>104</v>
      </c>
      <c r="M431" s="163" t="str">
        <f>IFERROR(GETPIVOTDATA("Tot. Bottles",'- Ordine Aggregato -'!$A$1,"sku anker",A431),"")</f>
        <v/>
      </c>
      <c r="N431" s="18" t="s">
        <v>42</v>
      </c>
      <c r="O431" s="19" t="str">
        <f t="shared" si="6"/>
        <v>Order online</v>
      </c>
      <c r="P431" s="97" t="s">
        <v>1429</v>
      </c>
      <c r="Q431" s="13" t="s">
        <v>1430</v>
      </c>
      <c r="R431" t="s">
        <v>1431</v>
      </c>
      <c r="S431" s="20">
        <v>0</v>
      </c>
      <c r="T431" s="21" t="s">
        <v>38</v>
      </c>
    </row>
    <row r="432" spans="1:20" x14ac:dyDescent="0.35">
      <c r="A432" s="13" t="s">
        <v>14645</v>
      </c>
      <c r="B432" s="13"/>
      <c r="C432" s="13"/>
      <c r="D432" s="13" t="s">
        <v>14646</v>
      </c>
      <c r="E432" s="13">
        <v>6</v>
      </c>
      <c r="F432" s="14">
        <v>0.7</v>
      </c>
      <c r="G432" s="13" t="s">
        <v>46</v>
      </c>
      <c r="H432" s="14">
        <v>38</v>
      </c>
      <c r="I432" s="15" t="s">
        <v>32</v>
      </c>
      <c r="J432" s="16">
        <v>136.5</v>
      </c>
      <c r="K432" s="16">
        <v>22.75</v>
      </c>
      <c r="L432" s="17" t="s">
        <v>104</v>
      </c>
      <c r="M432" s="163" t="str">
        <f>IFERROR(GETPIVOTDATA("Tot. Bottles",'- Ordine Aggregato -'!$A$1,"sku anker",A432),"")</f>
        <v/>
      </c>
      <c r="N432" s="18" t="s">
        <v>42</v>
      </c>
      <c r="O432" s="19" t="str">
        <f t="shared" si="6"/>
        <v>Order online</v>
      </c>
      <c r="P432" s="97" t="s">
        <v>1387</v>
      </c>
      <c r="Q432" s="13" t="s">
        <v>15024</v>
      </c>
      <c r="R432" t="s">
        <v>15025</v>
      </c>
      <c r="S432" s="20">
        <v>0</v>
      </c>
      <c r="T432" s="21" t="s">
        <v>38</v>
      </c>
    </row>
    <row r="433" spans="1:20" x14ac:dyDescent="0.35">
      <c r="A433" s="96" t="s">
        <v>1432</v>
      </c>
      <c r="B433" s="96"/>
      <c r="C433" s="96"/>
      <c r="D433" s="13" t="s">
        <v>1433</v>
      </c>
      <c r="E433" s="13">
        <v>6</v>
      </c>
      <c r="F433" s="14">
        <v>0.7</v>
      </c>
      <c r="G433" s="13" t="s">
        <v>14872</v>
      </c>
      <c r="H433" s="14">
        <v>38</v>
      </c>
      <c r="I433" s="15" t="s">
        <v>32</v>
      </c>
      <c r="J433" s="16">
        <v>117</v>
      </c>
      <c r="K433" s="16">
        <v>19.5</v>
      </c>
      <c r="L433" s="17" t="s">
        <v>104</v>
      </c>
      <c r="M433" s="163" t="str">
        <f>IFERROR(GETPIVOTDATA("Tot. Bottles",'- Ordine Aggregato -'!$A$1,"sku anker",A433),"")</f>
        <v/>
      </c>
      <c r="N433" s="18" t="s">
        <v>42</v>
      </c>
      <c r="O433" s="19" t="str">
        <f t="shared" si="6"/>
        <v>Order online</v>
      </c>
      <c r="P433" s="97" t="s">
        <v>1387</v>
      </c>
      <c r="Q433" s="13" t="s">
        <v>1434</v>
      </c>
      <c r="R433" t="s">
        <v>1435</v>
      </c>
      <c r="S433" s="20">
        <v>0</v>
      </c>
      <c r="T433" s="21" t="s">
        <v>38</v>
      </c>
    </row>
    <row r="434" spans="1:20" x14ac:dyDescent="0.35">
      <c r="A434" s="96" t="s">
        <v>1436</v>
      </c>
      <c r="D434" s="13" t="s">
        <v>1437</v>
      </c>
      <c r="E434" s="13">
        <v>6</v>
      </c>
      <c r="F434" s="14">
        <v>0.7</v>
      </c>
      <c r="G434" s="13" t="s">
        <v>46</v>
      </c>
      <c r="H434" s="14">
        <v>40</v>
      </c>
      <c r="I434" s="15" t="s">
        <v>32</v>
      </c>
      <c r="J434" s="16">
        <v>153</v>
      </c>
      <c r="K434" s="16">
        <v>25.5</v>
      </c>
      <c r="L434" s="17" t="s">
        <v>104</v>
      </c>
      <c r="M434" s="163" t="str">
        <f>IFERROR(GETPIVOTDATA("Tot. Bottles",'- Ordine Aggregato -'!$A$1,"sku anker",A434),"")</f>
        <v/>
      </c>
      <c r="N434" s="18" t="s">
        <v>42</v>
      </c>
      <c r="O434" s="19" t="str">
        <f t="shared" si="6"/>
        <v>Order online</v>
      </c>
      <c r="P434" s="97" t="s">
        <v>1387</v>
      </c>
      <c r="Q434" s="13" t="s">
        <v>1438</v>
      </c>
      <c r="R434" t="s">
        <v>1439</v>
      </c>
      <c r="S434" s="20">
        <v>0</v>
      </c>
      <c r="T434" s="21" t="s">
        <v>38</v>
      </c>
    </row>
    <row r="435" spans="1:20" x14ac:dyDescent="0.35">
      <c r="A435" s="96" t="s">
        <v>1440</v>
      </c>
      <c r="B435" s="96"/>
      <c r="C435" s="96"/>
      <c r="D435" s="13" t="s">
        <v>1441</v>
      </c>
      <c r="E435" s="13">
        <v>3</v>
      </c>
      <c r="F435" s="14">
        <v>0.7</v>
      </c>
      <c r="G435" s="13" t="s">
        <v>14872</v>
      </c>
      <c r="H435" s="14">
        <v>43</v>
      </c>
      <c r="I435" s="15" t="s">
        <v>32</v>
      </c>
      <c r="J435" s="16">
        <v>235.5</v>
      </c>
      <c r="K435" s="16">
        <v>78.5</v>
      </c>
      <c r="L435" s="17" t="s">
        <v>104</v>
      </c>
      <c r="M435" s="163" t="str">
        <f>IFERROR(GETPIVOTDATA("Tot. Bottles",'- Ordine Aggregato -'!$A$1,"sku anker",A435),"")</f>
        <v/>
      </c>
      <c r="N435" s="18" t="s">
        <v>42</v>
      </c>
      <c r="O435" s="19" t="str">
        <f t="shared" si="6"/>
        <v>Order online</v>
      </c>
      <c r="P435" s="97" t="s">
        <v>1387</v>
      </c>
      <c r="Q435" s="13" t="s">
        <v>1442</v>
      </c>
      <c r="R435" t="s">
        <v>1443</v>
      </c>
      <c r="S435" s="20">
        <v>0</v>
      </c>
      <c r="T435" s="21" t="s">
        <v>38</v>
      </c>
    </row>
    <row r="436" spans="1:20" x14ac:dyDescent="0.35">
      <c r="A436" s="13" t="s">
        <v>1444</v>
      </c>
      <c r="B436" s="13"/>
      <c r="C436" s="13"/>
      <c r="D436" s="13" t="s">
        <v>1445</v>
      </c>
      <c r="E436" s="13">
        <v>6</v>
      </c>
      <c r="F436" s="14">
        <v>0.7</v>
      </c>
      <c r="G436" s="13" t="s">
        <v>14871</v>
      </c>
      <c r="H436" s="14">
        <v>33</v>
      </c>
      <c r="I436" s="15" t="s">
        <v>32</v>
      </c>
      <c r="J436" s="16">
        <v>37.5</v>
      </c>
      <c r="K436" s="16">
        <v>6.25</v>
      </c>
      <c r="L436" s="17" t="s">
        <v>66</v>
      </c>
      <c r="M436" s="163" t="str">
        <f>IFERROR(GETPIVOTDATA("Tot. Bottles",'- Ordine Aggregato -'!$A$1,"sku anker",A436),"")</f>
        <v/>
      </c>
      <c r="N436" s="18" t="s">
        <v>42</v>
      </c>
      <c r="O436" s="19" t="str">
        <f t="shared" si="6"/>
        <v>Order online</v>
      </c>
      <c r="P436" s="97" t="s">
        <v>220</v>
      </c>
      <c r="Q436" s="13" t="s">
        <v>1446</v>
      </c>
      <c r="R436" t="s">
        <v>1447</v>
      </c>
      <c r="S436" s="20">
        <v>0</v>
      </c>
      <c r="T436" s="21" t="s">
        <v>38</v>
      </c>
    </row>
    <row r="437" spans="1:20" x14ac:dyDescent="0.35">
      <c r="A437" s="96" t="s">
        <v>1448</v>
      </c>
      <c r="D437" s="13" t="s">
        <v>1449</v>
      </c>
      <c r="E437" s="13">
        <v>6</v>
      </c>
      <c r="F437" s="14">
        <v>0.7</v>
      </c>
      <c r="G437" s="13" t="s">
        <v>31</v>
      </c>
      <c r="H437" s="14">
        <v>35</v>
      </c>
      <c r="I437" s="15" t="s">
        <v>32</v>
      </c>
      <c r="J437" s="16">
        <v>40.799999999999997</v>
      </c>
      <c r="K437" s="16">
        <v>6.8</v>
      </c>
      <c r="L437" s="17" t="s">
        <v>66</v>
      </c>
      <c r="M437" s="163" t="str">
        <f>IFERROR(GETPIVOTDATA("Tot. Bottles",'- Ordine Aggregato -'!$A$1,"sku anker",A437),"")</f>
        <v/>
      </c>
      <c r="N437" s="18" t="s">
        <v>42</v>
      </c>
      <c r="O437" s="19" t="str">
        <f t="shared" si="6"/>
        <v>Order online</v>
      </c>
      <c r="P437" s="97" t="s">
        <v>220</v>
      </c>
      <c r="Q437" s="13" t="s">
        <v>1450</v>
      </c>
      <c r="R437" t="s">
        <v>1451</v>
      </c>
      <c r="S437" s="20">
        <v>0</v>
      </c>
      <c r="T437" s="21" t="s">
        <v>38</v>
      </c>
    </row>
    <row r="438" spans="1:20" x14ac:dyDescent="0.35">
      <c r="A438" s="13" t="s">
        <v>1452</v>
      </c>
      <c r="B438" s="13"/>
      <c r="C438" s="13"/>
      <c r="D438" s="13" t="s">
        <v>1453</v>
      </c>
      <c r="E438" s="13">
        <v>6</v>
      </c>
      <c r="F438" s="14">
        <v>0.7</v>
      </c>
      <c r="G438" s="13" t="s">
        <v>14871</v>
      </c>
      <c r="H438" s="14">
        <v>40</v>
      </c>
      <c r="I438" s="15" t="s">
        <v>32</v>
      </c>
      <c r="J438" s="16">
        <v>171</v>
      </c>
      <c r="K438" s="16">
        <v>28.5</v>
      </c>
      <c r="L438" s="17" t="s">
        <v>657</v>
      </c>
      <c r="M438" s="163" t="str">
        <f>IFERROR(GETPIVOTDATA("Tot. Bottles",'- Ordine Aggregato -'!$A$1,"sku anker",A438),"")</f>
        <v/>
      </c>
      <c r="N438" s="18" t="s">
        <v>42</v>
      </c>
      <c r="O438" s="19" t="str">
        <f t="shared" si="6"/>
        <v>Order online</v>
      </c>
      <c r="P438" s="97" t="s">
        <v>385</v>
      </c>
      <c r="Q438" s="13" t="s">
        <v>1454</v>
      </c>
      <c r="R438" t="s">
        <v>1455</v>
      </c>
      <c r="S438" s="20">
        <v>0</v>
      </c>
      <c r="T438" s="21" t="s">
        <v>38</v>
      </c>
    </row>
    <row r="439" spans="1:20" x14ac:dyDescent="0.35">
      <c r="A439" s="13" t="s">
        <v>1456</v>
      </c>
      <c r="B439" s="13"/>
      <c r="C439" s="13"/>
      <c r="D439" s="13" t="s">
        <v>1457</v>
      </c>
      <c r="E439" s="13">
        <v>6</v>
      </c>
      <c r="F439" s="14">
        <v>0.35</v>
      </c>
      <c r="G439" s="13" t="s">
        <v>46</v>
      </c>
      <c r="H439" s="14">
        <v>43.3</v>
      </c>
      <c r="I439" s="15" t="s">
        <v>32</v>
      </c>
      <c r="J439" s="16">
        <v>45</v>
      </c>
      <c r="K439" s="16">
        <v>7.5</v>
      </c>
      <c r="L439" s="17" t="s">
        <v>368</v>
      </c>
      <c r="M439" s="163" t="str">
        <f>IFERROR(GETPIVOTDATA("Tot. Bottles",'- Ordine Aggregato -'!$A$1,"sku anker",A439),"")</f>
        <v/>
      </c>
      <c r="N439" s="18" t="s">
        <v>67</v>
      </c>
      <c r="O439" s="19" t="str">
        <f t="shared" si="6"/>
        <v>Order online</v>
      </c>
      <c r="P439" s="97" t="s">
        <v>146</v>
      </c>
      <c r="Q439" s="13" t="s">
        <v>1458</v>
      </c>
      <c r="R439" t="s">
        <v>1459</v>
      </c>
      <c r="S439" s="20">
        <v>7.5</v>
      </c>
      <c r="T439" s="21" t="s">
        <v>38</v>
      </c>
    </row>
    <row r="440" spans="1:20" x14ac:dyDescent="0.35">
      <c r="A440" s="13" t="s">
        <v>1460</v>
      </c>
      <c r="B440" s="13"/>
      <c r="C440" s="13"/>
      <c r="D440" s="13" t="s">
        <v>1457</v>
      </c>
      <c r="E440" s="13">
        <v>6</v>
      </c>
      <c r="F440" s="14">
        <v>0.7</v>
      </c>
      <c r="G440" s="13" t="s">
        <v>14872</v>
      </c>
      <c r="H440" s="14">
        <v>43.3</v>
      </c>
      <c r="I440" s="15" t="s">
        <v>32</v>
      </c>
      <c r="J440" s="16">
        <v>99</v>
      </c>
      <c r="K440" s="16">
        <v>16.5</v>
      </c>
      <c r="L440" s="17" t="s">
        <v>368</v>
      </c>
      <c r="M440" s="163" t="str">
        <f>IFERROR(GETPIVOTDATA("Tot. Bottles",'- Ordine Aggregato -'!$A$1,"sku anker",A440),"")</f>
        <v/>
      </c>
      <c r="N440" s="18" t="s">
        <v>42</v>
      </c>
      <c r="O440" s="19" t="str">
        <f t="shared" si="6"/>
        <v>Order online</v>
      </c>
      <c r="P440" s="97" t="s">
        <v>146</v>
      </c>
      <c r="Q440" s="13" t="s">
        <v>1461</v>
      </c>
      <c r="R440" t="s">
        <v>1462</v>
      </c>
      <c r="S440" s="20">
        <v>0</v>
      </c>
      <c r="T440" s="21" t="s">
        <v>38</v>
      </c>
    </row>
    <row r="441" spans="1:20" x14ac:dyDescent="0.35">
      <c r="A441" s="96" t="s">
        <v>1463</v>
      </c>
      <c r="B441" s="96"/>
      <c r="C441" s="96"/>
      <c r="D441" s="13" t="s">
        <v>1464</v>
      </c>
      <c r="E441" s="13">
        <v>6</v>
      </c>
      <c r="F441" s="14">
        <v>0.7</v>
      </c>
      <c r="G441" s="13" t="s">
        <v>14871</v>
      </c>
      <c r="H441" s="14">
        <v>16</v>
      </c>
      <c r="I441" s="15" t="s">
        <v>32</v>
      </c>
      <c r="J441" s="16">
        <v>28.5</v>
      </c>
      <c r="K441" s="16">
        <v>4.75</v>
      </c>
      <c r="L441" s="17" t="s">
        <v>502</v>
      </c>
      <c r="M441" s="163" t="str">
        <f>IFERROR(GETPIVOTDATA("Tot. Bottles",'- Ordine Aggregato -'!$A$1,"sku anker",A441),"")</f>
        <v/>
      </c>
      <c r="N441" s="18" t="s">
        <v>42</v>
      </c>
      <c r="O441" s="19" t="str">
        <f t="shared" si="6"/>
        <v>Order online</v>
      </c>
      <c r="P441" s="97" t="s">
        <v>580</v>
      </c>
      <c r="Q441" s="13" t="s">
        <v>1465</v>
      </c>
      <c r="R441" t="s">
        <v>1466</v>
      </c>
      <c r="S441" s="20">
        <v>0</v>
      </c>
      <c r="T441" s="21" t="s">
        <v>38</v>
      </c>
    </row>
    <row r="442" spans="1:20" x14ac:dyDescent="0.35">
      <c r="A442" s="13" t="s">
        <v>1467</v>
      </c>
      <c r="B442" s="13"/>
      <c r="C442" s="13"/>
      <c r="D442" s="13" t="s">
        <v>1464</v>
      </c>
      <c r="E442" s="13">
        <v>6</v>
      </c>
      <c r="F442" s="14">
        <v>1</v>
      </c>
      <c r="G442" s="13" t="s">
        <v>14871</v>
      </c>
      <c r="H442" s="14">
        <v>16</v>
      </c>
      <c r="I442" s="15" t="s">
        <v>32</v>
      </c>
      <c r="J442" s="16">
        <v>31.5</v>
      </c>
      <c r="K442" s="16">
        <v>5.25</v>
      </c>
      <c r="L442" s="17" t="s">
        <v>502</v>
      </c>
      <c r="M442" s="163" t="str">
        <f>IFERROR(GETPIVOTDATA("Tot. Bottles",'- Ordine Aggregato -'!$A$1,"sku anker",A442),"")</f>
        <v/>
      </c>
      <c r="N442" s="18" t="s">
        <v>42</v>
      </c>
      <c r="O442" s="19" t="str">
        <f t="shared" si="6"/>
        <v>Order online</v>
      </c>
      <c r="P442" s="97" t="s">
        <v>580</v>
      </c>
      <c r="Q442" s="13" t="s">
        <v>1468</v>
      </c>
      <c r="R442" t="s">
        <v>1469</v>
      </c>
      <c r="S442" s="20">
        <v>0</v>
      </c>
      <c r="T442" s="21" t="s">
        <v>38</v>
      </c>
    </row>
    <row r="443" spans="1:20" x14ac:dyDescent="0.35">
      <c r="A443" s="13" t="s">
        <v>1470</v>
      </c>
      <c r="B443" s="13"/>
      <c r="C443" s="13"/>
      <c r="D443" s="13" t="s">
        <v>1471</v>
      </c>
      <c r="E443" s="13">
        <v>6</v>
      </c>
      <c r="F443" s="14">
        <v>0.7</v>
      </c>
      <c r="G443" s="13" t="s">
        <v>46</v>
      </c>
      <c r="H443" s="14">
        <v>46</v>
      </c>
      <c r="I443" s="15" t="s">
        <v>32</v>
      </c>
      <c r="J443" s="16">
        <v>213</v>
      </c>
      <c r="K443" s="16">
        <v>35.5</v>
      </c>
      <c r="L443" s="17" t="s">
        <v>145</v>
      </c>
      <c r="M443" s="163" t="str">
        <f>IFERROR(GETPIVOTDATA("Tot. Bottles",'- Ordine Aggregato -'!$A$1,"sku anker",A443),"")</f>
        <v/>
      </c>
      <c r="N443" s="18" t="s">
        <v>67</v>
      </c>
      <c r="O443" s="19" t="str">
        <f t="shared" si="6"/>
        <v>Order online</v>
      </c>
      <c r="P443" s="97" t="s">
        <v>146</v>
      </c>
      <c r="Q443" s="13" t="s">
        <v>1472</v>
      </c>
      <c r="R443" t="s">
        <v>1473</v>
      </c>
      <c r="S443" s="20">
        <v>35.5</v>
      </c>
      <c r="T443" s="21" t="s">
        <v>38</v>
      </c>
    </row>
    <row r="444" spans="1:20" x14ac:dyDescent="0.35">
      <c r="A444" s="96" t="s">
        <v>1474</v>
      </c>
      <c r="D444" s="13" t="s">
        <v>1475</v>
      </c>
      <c r="E444" s="13">
        <v>120</v>
      </c>
      <c r="F444" s="14">
        <v>0.05</v>
      </c>
      <c r="G444" s="13" t="s">
        <v>46</v>
      </c>
      <c r="H444" s="14">
        <v>40</v>
      </c>
      <c r="I444" s="15" t="s">
        <v>32</v>
      </c>
      <c r="J444" s="16">
        <v>102</v>
      </c>
      <c r="K444" s="16">
        <v>0.85</v>
      </c>
      <c r="L444" s="17" t="s">
        <v>368</v>
      </c>
      <c r="M444" s="163" t="str">
        <f>IFERROR(GETPIVOTDATA("Tot. Bottles",'- Ordine Aggregato -'!$A$1,"sku anker",A444),"")</f>
        <v/>
      </c>
      <c r="N444" s="18" t="s">
        <v>42</v>
      </c>
      <c r="O444" s="19" t="str">
        <f t="shared" si="6"/>
        <v>Order online</v>
      </c>
      <c r="P444" s="97" t="s">
        <v>146</v>
      </c>
      <c r="Q444" s="13" t="s">
        <v>1476</v>
      </c>
      <c r="R444" t="s">
        <v>1477</v>
      </c>
      <c r="S444" s="20">
        <v>0</v>
      </c>
      <c r="T444" s="21" t="s">
        <v>38</v>
      </c>
    </row>
    <row r="445" spans="1:20" x14ac:dyDescent="0.35">
      <c r="A445" s="13" t="s">
        <v>1478</v>
      </c>
      <c r="B445" s="13"/>
      <c r="C445" s="13"/>
      <c r="D445" s="13" t="s">
        <v>1479</v>
      </c>
      <c r="E445" s="13">
        <v>6</v>
      </c>
      <c r="F445" s="14">
        <v>0.7</v>
      </c>
      <c r="G445" s="13" t="s">
        <v>14872</v>
      </c>
      <c r="H445" s="14">
        <v>37.5</v>
      </c>
      <c r="I445" s="15" t="s">
        <v>32</v>
      </c>
      <c r="J445" s="16">
        <v>39.900000000000006</v>
      </c>
      <c r="K445" s="16">
        <v>6.65</v>
      </c>
      <c r="L445" s="17" t="s">
        <v>368</v>
      </c>
      <c r="M445" s="163" t="str">
        <f>IFERROR(GETPIVOTDATA("Tot. Bottles",'- Ordine Aggregato -'!$A$1,"sku anker",A445),"")</f>
        <v/>
      </c>
      <c r="N445" s="18" t="s">
        <v>67</v>
      </c>
      <c r="O445" s="19" t="str">
        <f t="shared" si="6"/>
        <v>Order online</v>
      </c>
      <c r="P445" s="97" t="s">
        <v>146</v>
      </c>
      <c r="Q445" s="13" t="s">
        <v>1480</v>
      </c>
      <c r="R445" t="s">
        <v>1481</v>
      </c>
      <c r="S445" s="20">
        <v>6.65</v>
      </c>
      <c r="T445" s="21" t="s">
        <v>38</v>
      </c>
    </row>
    <row r="446" spans="1:20" x14ac:dyDescent="0.35">
      <c r="A446" s="13" t="s">
        <v>1482</v>
      </c>
      <c r="B446" s="13"/>
      <c r="C446" s="13"/>
      <c r="D446" s="13" t="s">
        <v>1483</v>
      </c>
      <c r="E446" s="13">
        <v>12</v>
      </c>
      <c r="F446" s="14">
        <v>0.7</v>
      </c>
      <c r="G446" s="13" t="s">
        <v>14872</v>
      </c>
      <c r="H446" s="14">
        <v>40</v>
      </c>
      <c r="I446" s="15" t="s">
        <v>32</v>
      </c>
      <c r="J446" s="16">
        <v>77.400000000000006</v>
      </c>
      <c r="K446" s="16">
        <v>6.45</v>
      </c>
      <c r="L446" s="17" t="s">
        <v>368</v>
      </c>
      <c r="M446" s="163" t="str">
        <f>IFERROR(GETPIVOTDATA("Tot. Bottles",'- Ordine Aggregato -'!$A$1,"sku anker",A446),"")</f>
        <v/>
      </c>
      <c r="N446" s="18" t="s">
        <v>67</v>
      </c>
      <c r="O446" s="19" t="str">
        <f t="shared" si="6"/>
        <v>Order online</v>
      </c>
      <c r="P446" s="97" t="s">
        <v>146</v>
      </c>
      <c r="Q446" s="13" t="s">
        <v>1484</v>
      </c>
      <c r="R446" t="s">
        <v>1485</v>
      </c>
      <c r="S446" s="20">
        <v>6.45</v>
      </c>
      <c r="T446" s="21" t="s">
        <v>38</v>
      </c>
    </row>
    <row r="447" spans="1:20" x14ac:dyDescent="0.35">
      <c r="A447" s="13" t="s">
        <v>1486</v>
      </c>
      <c r="B447" s="13"/>
      <c r="C447" s="13"/>
      <c r="D447" s="13" t="s">
        <v>1483</v>
      </c>
      <c r="E447" s="13">
        <v>6</v>
      </c>
      <c r="F447" s="14">
        <v>0.7</v>
      </c>
      <c r="G447" s="13" t="s">
        <v>14872</v>
      </c>
      <c r="H447" s="14">
        <v>40</v>
      </c>
      <c r="I447" s="15" t="s">
        <v>32</v>
      </c>
      <c r="J447" s="16">
        <v>38.700000000000003</v>
      </c>
      <c r="K447" s="16">
        <v>6.45</v>
      </c>
      <c r="L447" s="17" t="s">
        <v>368</v>
      </c>
      <c r="M447" s="163" t="str">
        <f>IFERROR(GETPIVOTDATA("Tot. Bottles",'- Ordine Aggregato -'!$A$1,"sku anker",A447),"")</f>
        <v/>
      </c>
      <c r="N447" s="18" t="s">
        <v>67</v>
      </c>
      <c r="O447" s="19" t="str">
        <f t="shared" si="6"/>
        <v>Order online</v>
      </c>
      <c r="P447" s="97" t="s">
        <v>146</v>
      </c>
      <c r="Q447" s="13" t="s">
        <v>1484</v>
      </c>
      <c r="R447" t="s">
        <v>1485</v>
      </c>
      <c r="S447" s="20">
        <v>6.45</v>
      </c>
      <c r="T447" s="21" t="s">
        <v>38</v>
      </c>
    </row>
    <row r="448" spans="1:20" x14ac:dyDescent="0.35">
      <c r="A448" s="96" t="s">
        <v>1487</v>
      </c>
      <c r="D448" s="13" t="s">
        <v>1483</v>
      </c>
      <c r="E448" s="13">
        <v>12</v>
      </c>
      <c r="F448" s="14">
        <v>1</v>
      </c>
      <c r="G448" s="13" t="s">
        <v>14872</v>
      </c>
      <c r="H448" s="14">
        <v>40</v>
      </c>
      <c r="I448" s="15" t="s">
        <v>32</v>
      </c>
      <c r="J448" s="16">
        <v>97.199999999999989</v>
      </c>
      <c r="K448" s="16">
        <v>8.1</v>
      </c>
      <c r="L448" s="17" t="s">
        <v>368</v>
      </c>
      <c r="M448" s="163" t="str">
        <f>IFERROR(GETPIVOTDATA("Tot. Bottles",'- Ordine Aggregato -'!$A$1,"sku anker",A448),"")</f>
        <v/>
      </c>
      <c r="N448" s="18" t="s">
        <v>42</v>
      </c>
      <c r="O448" s="19" t="str">
        <f t="shared" si="6"/>
        <v>Order online</v>
      </c>
      <c r="P448" s="97" t="s">
        <v>146</v>
      </c>
      <c r="Q448" s="13" t="s">
        <v>1488</v>
      </c>
      <c r="R448" t="s">
        <v>1489</v>
      </c>
      <c r="S448" s="20">
        <v>0</v>
      </c>
      <c r="T448" s="21" t="s">
        <v>38</v>
      </c>
    </row>
    <row r="449" spans="1:20" x14ac:dyDescent="0.35">
      <c r="A449" s="13" t="s">
        <v>1490</v>
      </c>
      <c r="B449" s="13"/>
      <c r="C449" s="13"/>
      <c r="D449" s="13" t="s">
        <v>1491</v>
      </c>
      <c r="E449" s="13">
        <v>6</v>
      </c>
      <c r="F449" s="14">
        <v>0.7</v>
      </c>
      <c r="G449" s="13" t="s">
        <v>14872</v>
      </c>
      <c r="H449" s="14">
        <v>45</v>
      </c>
      <c r="I449" s="15" t="s">
        <v>32</v>
      </c>
      <c r="J449" s="16">
        <v>79.5</v>
      </c>
      <c r="K449" s="16">
        <v>13.25</v>
      </c>
      <c r="L449" s="17" t="s">
        <v>368</v>
      </c>
      <c r="M449" s="163" t="str">
        <f>IFERROR(GETPIVOTDATA("Tot. Bottles",'- Ordine Aggregato -'!$A$1,"sku anker",A449),"")</f>
        <v/>
      </c>
      <c r="N449" s="18" t="s">
        <v>42</v>
      </c>
      <c r="O449" s="19" t="str">
        <f t="shared" si="6"/>
        <v>Order online</v>
      </c>
      <c r="P449" s="97" t="s">
        <v>146</v>
      </c>
      <c r="Q449" s="13" t="s">
        <v>1492</v>
      </c>
      <c r="R449" t="s">
        <v>1493</v>
      </c>
      <c r="S449" s="20">
        <v>0</v>
      </c>
      <c r="T449" s="21" t="s">
        <v>38</v>
      </c>
    </row>
    <row r="450" spans="1:20" x14ac:dyDescent="0.35">
      <c r="A450" s="13" t="s">
        <v>1494</v>
      </c>
      <c r="B450" s="13"/>
      <c r="C450" s="13"/>
      <c r="D450" s="13" t="s">
        <v>1495</v>
      </c>
      <c r="E450" s="13">
        <v>6</v>
      </c>
      <c r="F450" s="14">
        <v>0.7</v>
      </c>
      <c r="G450" s="13" t="s">
        <v>14872</v>
      </c>
      <c r="H450" s="14">
        <v>37.5</v>
      </c>
      <c r="I450" s="15" t="s">
        <v>32</v>
      </c>
      <c r="J450" s="16">
        <v>41.7</v>
      </c>
      <c r="K450" s="16">
        <v>6.95</v>
      </c>
      <c r="L450" s="17" t="s">
        <v>368</v>
      </c>
      <c r="M450" s="163" t="str">
        <f>IFERROR(GETPIVOTDATA("Tot. Bottles",'- Ordine Aggregato -'!$A$1,"sku anker",A450),"")</f>
        <v/>
      </c>
      <c r="N450" s="18" t="s">
        <v>42</v>
      </c>
      <c r="O450" s="19" t="str">
        <f t="shared" si="6"/>
        <v>Order online</v>
      </c>
      <c r="P450" s="97" t="s">
        <v>146</v>
      </c>
      <c r="Q450" s="13" t="s">
        <v>1496</v>
      </c>
      <c r="R450" t="s">
        <v>1497</v>
      </c>
      <c r="S450" s="20">
        <v>0</v>
      </c>
      <c r="T450" s="21" t="s">
        <v>38</v>
      </c>
    </row>
    <row r="451" spans="1:20" x14ac:dyDescent="0.35">
      <c r="A451" s="13" t="s">
        <v>1499</v>
      </c>
      <c r="B451" s="13"/>
      <c r="C451" s="13"/>
      <c r="D451" s="13" t="s">
        <v>1500</v>
      </c>
      <c r="E451" s="13">
        <v>12</v>
      </c>
      <c r="F451" s="14">
        <v>0.7</v>
      </c>
      <c r="G451" s="13" t="s">
        <v>31</v>
      </c>
      <c r="H451" s="14">
        <v>40</v>
      </c>
      <c r="I451" s="15" t="s">
        <v>32</v>
      </c>
      <c r="J451" s="16">
        <v>66</v>
      </c>
      <c r="K451" s="16">
        <v>5.5</v>
      </c>
      <c r="L451" s="17" t="s">
        <v>448</v>
      </c>
      <c r="M451" s="163" t="str">
        <f>IFERROR(GETPIVOTDATA("Tot. Bottles",'- Ordine Aggregato -'!$A$1,"sku anker",A451),"")</f>
        <v/>
      </c>
      <c r="N451" s="18" t="s">
        <v>42</v>
      </c>
      <c r="O451" s="19" t="str">
        <f t="shared" si="6"/>
        <v>Order online</v>
      </c>
      <c r="P451" s="97" t="s">
        <v>146</v>
      </c>
      <c r="Q451" s="13" t="s">
        <v>1501</v>
      </c>
      <c r="R451" t="s">
        <v>1502</v>
      </c>
      <c r="S451" s="20">
        <v>0</v>
      </c>
      <c r="T451" s="21" t="s">
        <v>38</v>
      </c>
    </row>
    <row r="452" spans="1:20" x14ac:dyDescent="0.35">
      <c r="A452" s="96" t="s">
        <v>1503</v>
      </c>
      <c r="B452" s="96"/>
      <c r="C452" s="96"/>
      <c r="D452" s="13" t="s">
        <v>1500</v>
      </c>
      <c r="E452" s="13">
        <v>12</v>
      </c>
      <c r="F452" s="14">
        <v>1</v>
      </c>
      <c r="G452" s="13" t="s">
        <v>31</v>
      </c>
      <c r="H452" s="14">
        <v>40</v>
      </c>
      <c r="I452" s="15" t="s">
        <v>32</v>
      </c>
      <c r="J452" s="16">
        <v>60.599999999999994</v>
      </c>
      <c r="K452" s="16">
        <v>5.05</v>
      </c>
      <c r="L452" s="17" t="s">
        <v>448</v>
      </c>
      <c r="M452" s="163" t="str">
        <f>IFERROR(GETPIVOTDATA("Tot. Bottles",'- Ordine Aggregato -'!$A$1,"sku anker",A452),"")</f>
        <v/>
      </c>
      <c r="N452" s="18" t="s">
        <v>42</v>
      </c>
      <c r="O452" s="19" t="str">
        <f t="shared" si="6"/>
        <v>Order online</v>
      </c>
      <c r="P452" s="97" t="s">
        <v>146</v>
      </c>
      <c r="Q452" s="13" t="s">
        <v>1504</v>
      </c>
      <c r="R452" t="s">
        <v>1505</v>
      </c>
      <c r="S452" s="20">
        <v>0</v>
      </c>
      <c r="T452" s="21" t="s">
        <v>38</v>
      </c>
    </row>
    <row r="453" spans="1:20" x14ac:dyDescent="0.35">
      <c r="A453" s="96" t="s">
        <v>14418</v>
      </c>
      <c r="D453" s="13" t="s">
        <v>1508</v>
      </c>
      <c r="E453" s="13">
        <v>6</v>
      </c>
      <c r="F453" s="14">
        <v>0.7</v>
      </c>
      <c r="G453" s="13" t="s">
        <v>46</v>
      </c>
      <c r="H453" s="14">
        <v>40</v>
      </c>
      <c r="I453" s="15" t="s">
        <v>32</v>
      </c>
      <c r="J453" s="16">
        <v>387</v>
      </c>
      <c r="K453" s="16">
        <v>64.5</v>
      </c>
      <c r="L453" s="17" t="s">
        <v>73</v>
      </c>
      <c r="M453" s="163" t="str">
        <f>IFERROR(GETPIVOTDATA("Tot. Bottles",'- Ordine Aggregato -'!$A$1,"sku anker",A453),"")</f>
        <v/>
      </c>
      <c r="N453" s="18" t="s">
        <v>28</v>
      </c>
      <c r="O453" s="19" t="str">
        <f t="shared" si="6"/>
        <v>Order online</v>
      </c>
      <c r="P453" s="97" t="s">
        <v>15026</v>
      </c>
      <c r="Q453" s="13" t="s">
        <v>15027</v>
      </c>
      <c r="R453" t="s">
        <v>15028</v>
      </c>
      <c r="S453" s="20">
        <v>0</v>
      </c>
      <c r="T453" s="21" t="s">
        <v>3755</v>
      </c>
    </row>
    <row r="454" spans="1:20" x14ac:dyDescent="0.35">
      <c r="A454" s="96" t="s">
        <v>1507</v>
      </c>
      <c r="D454" s="13" t="s">
        <v>1508</v>
      </c>
      <c r="E454" s="13">
        <v>6</v>
      </c>
      <c r="F454" s="14">
        <v>0.7</v>
      </c>
      <c r="G454" s="13" t="s">
        <v>14872</v>
      </c>
      <c r="H454" s="14">
        <v>40</v>
      </c>
      <c r="I454" s="15" t="s">
        <v>32</v>
      </c>
      <c r="J454" s="16">
        <v>387</v>
      </c>
      <c r="K454" s="16">
        <v>64.5</v>
      </c>
      <c r="L454" s="17" t="s">
        <v>73</v>
      </c>
      <c r="M454" s="163" t="str">
        <f>IFERROR(GETPIVOTDATA("Tot. Bottles",'- Ordine Aggregato -'!$A$1,"sku anker",A454),"")</f>
        <v/>
      </c>
      <c r="N454" s="18" t="s">
        <v>42</v>
      </c>
      <c r="O454" s="19" t="str">
        <f t="shared" si="6"/>
        <v>Order online</v>
      </c>
      <c r="P454" s="97" t="s">
        <v>1506</v>
      </c>
      <c r="Q454" s="13" t="s">
        <v>1509</v>
      </c>
      <c r="R454" t="s">
        <v>1510</v>
      </c>
      <c r="S454" s="20">
        <v>0</v>
      </c>
      <c r="T454" s="21" t="s">
        <v>38</v>
      </c>
    </row>
    <row r="455" spans="1:20" x14ac:dyDescent="0.35">
      <c r="A455" s="13" t="s">
        <v>14425</v>
      </c>
      <c r="B455" s="13"/>
      <c r="C455" s="13"/>
      <c r="D455" s="13" t="s">
        <v>1508</v>
      </c>
      <c r="E455" s="13">
        <v>6</v>
      </c>
      <c r="F455" s="14">
        <v>1</v>
      </c>
      <c r="G455" s="13" t="s">
        <v>46</v>
      </c>
      <c r="H455" s="14">
        <v>40</v>
      </c>
      <c r="I455" s="15" t="s">
        <v>32</v>
      </c>
      <c r="J455" s="16">
        <v>363</v>
      </c>
      <c r="K455" s="16">
        <v>60.5</v>
      </c>
      <c r="L455" s="17" t="s">
        <v>73</v>
      </c>
      <c r="M455" s="163" t="str">
        <f>IFERROR(GETPIVOTDATA("Tot. Bottles",'- Ordine Aggregato -'!$A$1,"sku anker",A455),"")</f>
        <v/>
      </c>
      <c r="N455" s="18" t="s">
        <v>28</v>
      </c>
      <c r="O455" s="19" t="str">
        <f t="shared" si="6"/>
        <v>Order online</v>
      </c>
      <c r="P455" s="97" t="s">
        <v>15026</v>
      </c>
      <c r="Q455" s="13" t="s">
        <v>15029</v>
      </c>
      <c r="R455" t="s">
        <v>15030</v>
      </c>
      <c r="S455" s="20">
        <v>0</v>
      </c>
      <c r="T455" s="21" t="s">
        <v>3755</v>
      </c>
    </row>
    <row r="456" spans="1:20" x14ac:dyDescent="0.35">
      <c r="A456" s="96" t="s">
        <v>14323</v>
      </c>
      <c r="D456" s="13" t="s">
        <v>1511</v>
      </c>
      <c r="E456" s="13">
        <v>6</v>
      </c>
      <c r="F456" s="14">
        <v>0.7</v>
      </c>
      <c r="G456" s="13" t="s">
        <v>46</v>
      </c>
      <c r="H456" s="14">
        <v>40</v>
      </c>
      <c r="I456" s="15" t="s">
        <v>32</v>
      </c>
      <c r="J456" s="16">
        <v>117</v>
      </c>
      <c r="K456" s="16">
        <v>19.5</v>
      </c>
      <c r="L456" s="17" t="s">
        <v>73</v>
      </c>
      <c r="M456" s="163" t="str">
        <f>IFERROR(GETPIVOTDATA("Tot. Bottles",'- Ordine Aggregato -'!$A$1,"sku anker",A456),"")</f>
        <v/>
      </c>
      <c r="N456" s="18" t="s">
        <v>42</v>
      </c>
      <c r="O456" s="19" t="str">
        <f t="shared" si="6"/>
        <v>Order online</v>
      </c>
      <c r="P456" s="97" t="s">
        <v>15026</v>
      </c>
      <c r="Q456" s="13" t="s">
        <v>15031</v>
      </c>
      <c r="R456" t="s">
        <v>15032</v>
      </c>
      <c r="S456" s="20">
        <v>0</v>
      </c>
      <c r="T456" s="21" t="s">
        <v>38</v>
      </c>
    </row>
    <row r="457" spans="1:20" x14ac:dyDescent="0.35">
      <c r="A457" s="96" t="s">
        <v>14430</v>
      </c>
      <c r="B457" s="96"/>
      <c r="C457" s="96"/>
      <c r="D457" s="13" t="s">
        <v>1511</v>
      </c>
      <c r="E457" s="13">
        <v>6</v>
      </c>
      <c r="F457" s="14">
        <v>1</v>
      </c>
      <c r="G457" s="13" t="s">
        <v>46</v>
      </c>
      <c r="H457" s="14">
        <v>40</v>
      </c>
      <c r="I457" s="15" t="s">
        <v>32</v>
      </c>
      <c r="J457" s="16">
        <v>177</v>
      </c>
      <c r="K457" s="16">
        <v>29.5</v>
      </c>
      <c r="L457" s="17" t="s">
        <v>73</v>
      </c>
      <c r="M457" s="163" t="str">
        <f>IFERROR(GETPIVOTDATA("Tot. Bottles",'- Ordine Aggregato -'!$A$1,"sku anker",A457),"")</f>
        <v/>
      </c>
      <c r="N457" s="18" t="s">
        <v>42</v>
      </c>
      <c r="O457" s="19" t="str">
        <f t="shared" si="6"/>
        <v>Order online</v>
      </c>
      <c r="P457" s="97" t="s">
        <v>15026</v>
      </c>
      <c r="Q457" s="13" t="s">
        <v>15033</v>
      </c>
      <c r="R457" t="s">
        <v>15034</v>
      </c>
      <c r="S457" s="20">
        <v>0</v>
      </c>
      <c r="T457" s="21" t="s">
        <v>38</v>
      </c>
    </row>
    <row r="458" spans="1:20" x14ac:dyDescent="0.35">
      <c r="A458" s="96" t="s">
        <v>15035</v>
      </c>
      <c r="D458" s="13" t="s">
        <v>15036</v>
      </c>
      <c r="E458" s="13">
        <v>6</v>
      </c>
      <c r="F458" s="14">
        <v>1</v>
      </c>
      <c r="G458" s="13" t="s">
        <v>46</v>
      </c>
      <c r="H458" s="14">
        <v>40</v>
      </c>
      <c r="I458" s="15" t="s">
        <v>32</v>
      </c>
      <c r="J458" s="16">
        <v>189</v>
      </c>
      <c r="K458" s="16">
        <v>31.5</v>
      </c>
      <c r="L458" s="17" t="s">
        <v>6383</v>
      </c>
      <c r="M458" s="163" t="str">
        <f>IFERROR(GETPIVOTDATA("Tot. Bottles",'- Ordine Aggregato -'!$A$1,"sku anker",A458),"")</f>
        <v/>
      </c>
      <c r="N458" s="18" t="s">
        <v>28</v>
      </c>
      <c r="O458" s="19" t="str">
        <f t="shared" si="6"/>
        <v>Order online</v>
      </c>
      <c r="P458" s="97" t="s">
        <v>15026</v>
      </c>
      <c r="Q458" s="13" t="s">
        <v>15037</v>
      </c>
      <c r="R458" t="s">
        <v>15038</v>
      </c>
      <c r="S458" s="20">
        <v>0</v>
      </c>
      <c r="T458" s="21" t="s">
        <v>3755</v>
      </c>
    </row>
    <row r="459" spans="1:20" x14ac:dyDescent="0.35">
      <c r="A459" s="96" t="s">
        <v>15039</v>
      </c>
      <c r="B459" s="96"/>
      <c r="C459" s="96"/>
      <c r="D459" s="13" t="s">
        <v>15040</v>
      </c>
      <c r="E459" s="13">
        <v>6</v>
      </c>
      <c r="F459" s="14">
        <v>0.7</v>
      </c>
      <c r="G459" s="13" t="s">
        <v>46</v>
      </c>
      <c r="H459" s="14">
        <v>40</v>
      </c>
      <c r="I459" s="15" t="s">
        <v>32</v>
      </c>
      <c r="J459" s="16">
        <v>165</v>
      </c>
      <c r="K459" s="16">
        <v>27.5</v>
      </c>
      <c r="L459" s="17" t="s">
        <v>6383</v>
      </c>
      <c r="M459" s="163" t="str">
        <f>IFERROR(GETPIVOTDATA("Tot. Bottles",'- Ordine Aggregato -'!$A$1,"sku anker",A459),"")</f>
        <v/>
      </c>
      <c r="N459" s="18" t="s">
        <v>28</v>
      </c>
      <c r="O459" s="19" t="str">
        <f t="shared" si="6"/>
        <v>Order online</v>
      </c>
      <c r="P459" s="97" t="s">
        <v>15026</v>
      </c>
      <c r="Q459" s="13" t="s">
        <v>15041</v>
      </c>
      <c r="R459" t="s">
        <v>15042</v>
      </c>
      <c r="S459" s="20">
        <v>0</v>
      </c>
      <c r="T459" s="21" t="s">
        <v>3755</v>
      </c>
    </row>
    <row r="460" spans="1:20" x14ac:dyDescent="0.35">
      <c r="A460" s="96" t="s">
        <v>1512</v>
      </c>
      <c r="B460" s="96"/>
      <c r="C460" s="96"/>
      <c r="D460" s="13" t="s">
        <v>1513</v>
      </c>
      <c r="E460" s="13">
        <v>60</v>
      </c>
      <c r="F460" s="14">
        <v>0.05</v>
      </c>
      <c r="G460" s="13" t="s">
        <v>46</v>
      </c>
      <c r="H460" s="14">
        <v>40</v>
      </c>
      <c r="I460" s="15" t="s">
        <v>32</v>
      </c>
      <c r="J460" s="16">
        <v>195</v>
      </c>
      <c r="K460" s="16">
        <v>3.25</v>
      </c>
      <c r="L460" s="17" t="s">
        <v>73</v>
      </c>
      <c r="M460" s="163" t="str">
        <f>IFERROR(GETPIVOTDATA("Tot. Bottles",'- Ordine Aggregato -'!$A$1,"sku anker",A460),"")</f>
        <v/>
      </c>
      <c r="N460" s="18" t="s">
        <v>42</v>
      </c>
      <c r="O460" s="19" t="str">
        <f t="shared" si="6"/>
        <v>Order online</v>
      </c>
      <c r="P460" s="97" t="s">
        <v>880</v>
      </c>
      <c r="Q460" s="13" t="s">
        <v>1514</v>
      </c>
      <c r="R460" t="s">
        <v>1515</v>
      </c>
      <c r="S460" s="20">
        <v>0</v>
      </c>
      <c r="T460" s="21" t="s">
        <v>38</v>
      </c>
    </row>
    <row r="461" spans="1:20" x14ac:dyDescent="0.35">
      <c r="A461" s="96" t="s">
        <v>1516</v>
      </c>
      <c r="D461" s="13" t="s">
        <v>1513</v>
      </c>
      <c r="E461" s="13">
        <v>12</v>
      </c>
      <c r="F461" s="14">
        <v>0.2</v>
      </c>
      <c r="G461" s="13" t="s">
        <v>46</v>
      </c>
      <c r="H461" s="14">
        <v>40</v>
      </c>
      <c r="I461" s="15" t="s">
        <v>32</v>
      </c>
      <c r="J461" s="16">
        <v>87</v>
      </c>
      <c r="K461" s="16">
        <v>7.25</v>
      </c>
      <c r="L461" s="17" t="s">
        <v>73</v>
      </c>
      <c r="M461" s="163" t="str">
        <f>IFERROR(GETPIVOTDATA("Tot. Bottles",'- Ordine Aggregato -'!$A$1,"sku anker",A461),"")</f>
        <v/>
      </c>
      <c r="N461" s="18" t="s">
        <v>42</v>
      </c>
      <c r="O461" s="19" t="str">
        <f t="shared" ref="O461:O524" si="7">HYPERLINK("https://www.ankeramsterdamspirits.nl/en/products/"&amp;A461,"Order online")</f>
        <v>Order online</v>
      </c>
      <c r="P461" s="97" t="s">
        <v>880</v>
      </c>
      <c r="Q461" s="13" t="s">
        <v>1517</v>
      </c>
      <c r="R461" t="s">
        <v>1518</v>
      </c>
      <c r="S461" s="20">
        <v>0</v>
      </c>
      <c r="T461" s="21" t="s">
        <v>38</v>
      </c>
    </row>
    <row r="462" spans="1:20" x14ac:dyDescent="0.35">
      <c r="A462" s="96" t="s">
        <v>1519</v>
      </c>
      <c r="B462" s="96"/>
      <c r="C462" s="96"/>
      <c r="D462" s="13" t="s">
        <v>1513</v>
      </c>
      <c r="E462" s="13">
        <v>6</v>
      </c>
      <c r="F462" s="14">
        <v>0.7</v>
      </c>
      <c r="G462" s="13" t="s">
        <v>46</v>
      </c>
      <c r="H462" s="14">
        <v>40</v>
      </c>
      <c r="I462" s="15" t="s">
        <v>32</v>
      </c>
      <c r="J462" s="16">
        <v>133.5</v>
      </c>
      <c r="K462" s="16">
        <v>22.25</v>
      </c>
      <c r="L462" s="17" t="s">
        <v>73</v>
      </c>
      <c r="M462" s="163" t="str">
        <f>IFERROR(GETPIVOTDATA("Tot. Bottles",'- Ordine Aggregato -'!$A$1,"sku anker",A462),"")</f>
        <v/>
      </c>
      <c r="N462" s="18" t="s">
        <v>42</v>
      </c>
      <c r="O462" s="19" t="str">
        <f t="shared" si="7"/>
        <v>Order online</v>
      </c>
      <c r="P462" s="97" t="s">
        <v>880</v>
      </c>
      <c r="Q462" s="13" t="s">
        <v>1520</v>
      </c>
      <c r="R462" t="s">
        <v>1521</v>
      </c>
      <c r="S462" s="20">
        <v>0</v>
      </c>
      <c r="T462" s="21" t="s">
        <v>38</v>
      </c>
    </row>
    <row r="463" spans="1:20" x14ac:dyDescent="0.35">
      <c r="A463" s="96" t="s">
        <v>1522</v>
      </c>
      <c r="B463" s="96"/>
      <c r="C463" s="96"/>
      <c r="D463" s="13" t="s">
        <v>1513</v>
      </c>
      <c r="E463" s="13">
        <v>6</v>
      </c>
      <c r="F463" s="14">
        <v>1</v>
      </c>
      <c r="G463" s="13" t="s">
        <v>46</v>
      </c>
      <c r="H463" s="14">
        <v>40</v>
      </c>
      <c r="I463" s="15" t="s">
        <v>32</v>
      </c>
      <c r="J463" s="16">
        <v>151.5</v>
      </c>
      <c r="K463" s="16">
        <v>25.25</v>
      </c>
      <c r="L463" s="17" t="s">
        <v>73</v>
      </c>
      <c r="M463" s="163" t="str">
        <f>IFERROR(GETPIVOTDATA("Tot. Bottles",'- Ordine Aggregato -'!$A$1,"sku anker",A463),"")</f>
        <v/>
      </c>
      <c r="N463" s="18" t="s">
        <v>42</v>
      </c>
      <c r="O463" s="19" t="str">
        <f t="shared" si="7"/>
        <v>Order online</v>
      </c>
      <c r="P463" s="97" t="s">
        <v>880</v>
      </c>
      <c r="Q463" s="13" t="s">
        <v>1523</v>
      </c>
      <c r="R463" t="s">
        <v>1524</v>
      </c>
      <c r="S463" s="20">
        <v>0</v>
      </c>
      <c r="T463" s="21" t="s">
        <v>38</v>
      </c>
    </row>
    <row r="464" spans="1:20" x14ac:dyDescent="0.35">
      <c r="A464" s="96" t="s">
        <v>1525</v>
      </c>
      <c r="B464" s="96"/>
      <c r="C464" s="96"/>
      <c r="D464" s="13" t="s">
        <v>1513</v>
      </c>
      <c r="E464" s="13">
        <v>6</v>
      </c>
      <c r="F464" s="14">
        <v>1.75</v>
      </c>
      <c r="G464" s="13" t="s">
        <v>46</v>
      </c>
      <c r="H464" s="14">
        <v>40</v>
      </c>
      <c r="I464" s="15" t="s">
        <v>32</v>
      </c>
      <c r="J464" s="16">
        <v>351</v>
      </c>
      <c r="K464" s="16">
        <v>58.5</v>
      </c>
      <c r="L464" s="17" t="s">
        <v>73</v>
      </c>
      <c r="M464" s="163" t="str">
        <f>IFERROR(GETPIVOTDATA("Tot. Bottles",'- Ordine Aggregato -'!$A$1,"sku anker",A464),"")</f>
        <v/>
      </c>
      <c r="N464" s="18" t="s">
        <v>42</v>
      </c>
      <c r="O464" s="19" t="str">
        <f t="shared" si="7"/>
        <v>Order online</v>
      </c>
      <c r="P464" s="97" t="s">
        <v>880</v>
      </c>
      <c r="Q464" s="13" t="s">
        <v>1526</v>
      </c>
      <c r="R464" t="s">
        <v>1527</v>
      </c>
      <c r="S464" s="20">
        <v>0</v>
      </c>
      <c r="T464" s="21" t="s">
        <v>38</v>
      </c>
    </row>
    <row r="465" spans="1:20" x14ac:dyDescent="0.35">
      <c r="A465" s="96" t="s">
        <v>1528</v>
      </c>
      <c r="D465" s="13" t="s">
        <v>1513</v>
      </c>
      <c r="E465" s="13">
        <v>1</v>
      </c>
      <c r="F465" s="14">
        <v>3</v>
      </c>
      <c r="G465" s="13" t="s">
        <v>14872</v>
      </c>
      <c r="H465" s="14">
        <v>40</v>
      </c>
      <c r="I465" s="15" t="s">
        <v>32</v>
      </c>
      <c r="J465" s="16">
        <v>110</v>
      </c>
      <c r="K465" s="16">
        <v>110</v>
      </c>
      <c r="L465" s="17" t="s">
        <v>73</v>
      </c>
      <c r="M465" s="163" t="str">
        <f>IFERROR(GETPIVOTDATA("Tot. Bottles",'- Ordine Aggregato -'!$A$1,"sku anker",A465),"")</f>
        <v/>
      </c>
      <c r="N465" s="18" t="s">
        <v>42</v>
      </c>
      <c r="O465" s="19" t="str">
        <f t="shared" si="7"/>
        <v>Order online</v>
      </c>
      <c r="P465" s="97" t="s">
        <v>880</v>
      </c>
      <c r="Q465" s="13" t="s">
        <v>1529</v>
      </c>
      <c r="R465" t="s">
        <v>1530</v>
      </c>
      <c r="S465" s="20">
        <v>0</v>
      </c>
      <c r="T465" s="21" t="s">
        <v>38</v>
      </c>
    </row>
    <row r="466" spans="1:20" x14ac:dyDescent="0.35">
      <c r="A466" s="96" t="s">
        <v>1531</v>
      </c>
      <c r="B466" s="96"/>
      <c r="C466" s="96"/>
      <c r="D466" s="13" t="s">
        <v>1513</v>
      </c>
      <c r="E466" s="13">
        <v>1</v>
      </c>
      <c r="F466" s="14">
        <v>3</v>
      </c>
      <c r="G466" s="13" t="s">
        <v>46</v>
      </c>
      <c r="H466" s="14">
        <v>40</v>
      </c>
      <c r="I466" s="15" t="s">
        <v>32</v>
      </c>
      <c r="J466" s="16">
        <v>110</v>
      </c>
      <c r="K466" s="16">
        <v>110</v>
      </c>
      <c r="L466" s="17" t="s">
        <v>73</v>
      </c>
      <c r="M466" s="163" t="str">
        <f>IFERROR(GETPIVOTDATA("Tot. Bottles",'- Ordine Aggregato -'!$A$1,"sku anker",A466),"")</f>
        <v/>
      </c>
      <c r="N466" s="18" t="s">
        <v>42</v>
      </c>
      <c r="O466" s="19" t="str">
        <f t="shared" si="7"/>
        <v>Order online</v>
      </c>
      <c r="P466" s="97" t="s">
        <v>880</v>
      </c>
      <c r="Q466" s="13" t="s">
        <v>1530</v>
      </c>
      <c r="R466" t="s">
        <v>42</v>
      </c>
      <c r="S466" s="20">
        <v>0</v>
      </c>
      <c r="T466" s="21" t="s">
        <v>38</v>
      </c>
    </row>
    <row r="467" spans="1:20" x14ac:dyDescent="0.35">
      <c r="A467" s="13" t="s">
        <v>1532</v>
      </c>
      <c r="B467" s="13"/>
      <c r="C467" s="13"/>
      <c r="D467" s="13" t="s">
        <v>1513</v>
      </c>
      <c r="E467" s="13">
        <v>1</v>
      </c>
      <c r="F467" s="14">
        <v>6</v>
      </c>
      <c r="G467" s="13" t="s">
        <v>46</v>
      </c>
      <c r="H467" s="14">
        <v>40</v>
      </c>
      <c r="I467" s="15" t="s">
        <v>32</v>
      </c>
      <c r="J467" s="16">
        <v>207</v>
      </c>
      <c r="K467" s="16">
        <v>207</v>
      </c>
      <c r="L467" s="17" t="s">
        <v>73</v>
      </c>
      <c r="M467" s="163" t="str">
        <f>IFERROR(GETPIVOTDATA("Tot. Bottles",'- Ordine Aggregato -'!$A$1,"sku anker",A467),"")</f>
        <v/>
      </c>
      <c r="N467" s="18" t="s">
        <v>42</v>
      </c>
      <c r="O467" s="19" t="str">
        <f t="shared" si="7"/>
        <v>Order online</v>
      </c>
      <c r="P467" s="97" t="s">
        <v>880</v>
      </c>
      <c r="Q467" s="13" t="s">
        <v>1533</v>
      </c>
      <c r="R467" t="s">
        <v>42</v>
      </c>
      <c r="S467" s="20">
        <v>0</v>
      </c>
      <c r="T467" s="21" t="s">
        <v>38</v>
      </c>
    </row>
    <row r="468" spans="1:20" x14ac:dyDescent="0.35">
      <c r="A468" s="96" t="s">
        <v>1534</v>
      </c>
      <c r="D468" s="13" t="s">
        <v>1513</v>
      </c>
      <c r="E468" s="13">
        <v>1</v>
      </c>
      <c r="F468" s="14">
        <v>6</v>
      </c>
      <c r="G468" s="13" t="s">
        <v>46</v>
      </c>
      <c r="H468" s="14">
        <v>40</v>
      </c>
      <c r="I468" s="15" t="s">
        <v>32</v>
      </c>
      <c r="J468" s="16">
        <v>207</v>
      </c>
      <c r="K468" s="16">
        <v>207</v>
      </c>
      <c r="L468" s="17" t="s">
        <v>73</v>
      </c>
      <c r="M468" s="163" t="str">
        <f>IFERROR(GETPIVOTDATA("Tot. Bottles",'- Ordine Aggregato -'!$A$1,"sku anker",A468),"")</f>
        <v/>
      </c>
      <c r="N468" s="18" t="s">
        <v>42</v>
      </c>
      <c r="O468" s="19" t="str">
        <f t="shared" si="7"/>
        <v>Order online</v>
      </c>
      <c r="P468" s="97" t="s">
        <v>880</v>
      </c>
      <c r="Q468" s="13" t="s">
        <v>1535</v>
      </c>
      <c r="R468" t="s">
        <v>1536</v>
      </c>
      <c r="S468" s="20">
        <v>0</v>
      </c>
      <c r="T468" s="21" t="s">
        <v>38</v>
      </c>
    </row>
    <row r="469" spans="1:20" x14ac:dyDescent="0.35">
      <c r="A469" s="96" t="s">
        <v>1538</v>
      </c>
      <c r="D469" s="13" t="s">
        <v>1539</v>
      </c>
      <c r="E469" s="13">
        <v>6</v>
      </c>
      <c r="F469" s="14">
        <v>0.7</v>
      </c>
      <c r="G469" s="13" t="s">
        <v>14872</v>
      </c>
      <c r="H469" s="14">
        <v>40</v>
      </c>
      <c r="I469" s="15" t="s">
        <v>32</v>
      </c>
      <c r="J469" s="16">
        <v>171</v>
      </c>
      <c r="K469" s="16">
        <v>28.5</v>
      </c>
      <c r="L469" s="17" t="s">
        <v>73</v>
      </c>
      <c r="M469" s="163" t="str">
        <f>IFERROR(GETPIVOTDATA("Tot. Bottles",'- Ordine Aggregato -'!$A$1,"sku anker",A469),"")</f>
        <v/>
      </c>
      <c r="N469" s="18" t="s">
        <v>34</v>
      </c>
      <c r="O469" s="19" t="str">
        <f t="shared" si="7"/>
        <v>Order online</v>
      </c>
      <c r="P469" s="97" t="s">
        <v>880</v>
      </c>
      <c r="Q469" s="13" t="s">
        <v>1540</v>
      </c>
      <c r="R469" t="s">
        <v>1541</v>
      </c>
      <c r="S469" s="20">
        <v>0</v>
      </c>
      <c r="T469" s="21" t="s">
        <v>38</v>
      </c>
    </row>
    <row r="470" spans="1:20" x14ac:dyDescent="0.35">
      <c r="A470" s="96" t="s">
        <v>1542</v>
      </c>
      <c r="B470" s="96"/>
      <c r="C470" s="96"/>
      <c r="D470" s="13" t="s">
        <v>1539</v>
      </c>
      <c r="E470" s="13">
        <v>6</v>
      </c>
      <c r="F470" s="14">
        <v>1</v>
      </c>
      <c r="G470" s="13" t="s">
        <v>14872</v>
      </c>
      <c r="H470" s="14">
        <v>40</v>
      </c>
      <c r="I470" s="15" t="s">
        <v>32</v>
      </c>
      <c r="J470" s="16">
        <v>189</v>
      </c>
      <c r="K470" s="16">
        <v>31.5</v>
      </c>
      <c r="L470" s="17" t="s">
        <v>73</v>
      </c>
      <c r="M470" s="163" t="str">
        <f>IFERROR(GETPIVOTDATA("Tot. Bottles",'- Ordine Aggregato -'!$A$1,"sku anker",A470),"")</f>
        <v/>
      </c>
      <c r="N470" s="18" t="s">
        <v>42</v>
      </c>
      <c r="O470" s="19" t="str">
        <f t="shared" si="7"/>
        <v>Order online</v>
      </c>
      <c r="P470" s="97" t="s">
        <v>880</v>
      </c>
      <c r="Q470" s="13" t="s">
        <v>1543</v>
      </c>
      <c r="R470" t="s">
        <v>1544</v>
      </c>
      <c r="S470" s="20">
        <v>0</v>
      </c>
      <c r="T470" s="21" t="s">
        <v>38</v>
      </c>
    </row>
    <row r="471" spans="1:20" x14ac:dyDescent="0.35">
      <c r="A471" s="13" t="s">
        <v>1545</v>
      </c>
      <c r="B471" s="13"/>
      <c r="C471" s="13"/>
      <c r="D471" s="13" t="s">
        <v>1546</v>
      </c>
      <c r="E471" s="13">
        <v>6</v>
      </c>
      <c r="F471" s="14">
        <v>0.7</v>
      </c>
      <c r="G471" s="13" t="s">
        <v>14872</v>
      </c>
      <c r="H471" s="14">
        <v>40</v>
      </c>
      <c r="I471" s="15" t="s">
        <v>32</v>
      </c>
      <c r="J471" s="16">
        <v>145.19999999999999</v>
      </c>
      <c r="K471" s="16">
        <v>24.2</v>
      </c>
      <c r="L471" s="17" t="s">
        <v>66</v>
      </c>
      <c r="M471" s="163" t="str">
        <f>IFERROR(GETPIVOTDATA("Tot. Bottles",'- Ordine Aggregato -'!$A$1,"sku anker",A471),"")</f>
        <v/>
      </c>
      <c r="N471" s="18" t="s">
        <v>42</v>
      </c>
      <c r="O471" s="19" t="str">
        <f t="shared" si="7"/>
        <v>Order online</v>
      </c>
      <c r="P471" s="97" t="s">
        <v>146</v>
      </c>
      <c r="Q471" s="13" t="s">
        <v>1547</v>
      </c>
      <c r="R471" t="s">
        <v>1548</v>
      </c>
      <c r="S471" s="20">
        <v>0</v>
      </c>
      <c r="T471" s="21" t="s">
        <v>38</v>
      </c>
    </row>
    <row r="472" spans="1:20" x14ac:dyDescent="0.35">
      <c r="A472" s="96" t="s">
        <v>1549</v>
      </c>
      <c r="B472" s="96"/>
      <c r="C472" s="96"/>
      <c r="D472" s="13" t="s">
        <v>1546</v>
      </c>
      <c r="E472" s="13">
        <v>6</v>
      </c>
      <c r="F472" s="14">
        <v>1</v>
      </c>
      <c r="G472" s="13" t="s">
        <v>14872</v>
      </c>
      <c r="H472" s="14">
        <v>40</v>
      </c>
      <c r="I472" s="15" t="s">
        <v>32</v>
      </c>
      <c r="J472" s="16">
        <v>135</v>
      </c>
      <c r="K472" s="16">
        <v>22.5</v>
      </c>
      <c r="L472" s="17" t="s">
        <v>66</v>
      </c>
      <c r="M472" s="163" t="str">
        <f>IFERROR(GETPIVOTDATA("Tot. Bottles",'- Ordine Aggregato -'!$A$1,"sku anker",A472),"")</f>
        <v/>
      </c>
      <c r="N472" s="18" t="s">
        <v>67</v>
      </c>
      <c r="O472" s="19" t="str">
        <f t="shared" si="7"/>
        <v>Order online</v>
      </c>
      <c r="P472" s="97" t="s">
        <v>880</v>
      </c>
      <c r="Q472" s="13" t="s">
        <v>1550</v>
      </c>
      <c r="R472" t="s">
        <v>1551</v>
      </c>
      <c r="S472" s="20">
        <v>22.5</v>
      </c>
      <c r="T472" s="21" t="s">
        <v>38</v>
      </c>
    </row>
    <row r="473" spans="1:20" x14ac:dyDescent="0.35">
      <c r="A473" s="13" t="s">
        <v>1553</v>
      </c>
      <c r="B473" s="13"/>
      <c r="C473" s="13"/>
      <c r="D473" s="13" t="s">
        <v>1552</v>
      </c>
      <c r="E473" s="13">
        <v>6</v>
      </c>
      <c r="F473" s="14">
        <v>1</v>
      </c>
      <c r="G473" s="13" t="s">
        <v>14872</v>
      </c>
      <c r="H473" s="14">
        <v>40</v>
      </c>
      <c r="I473" s="15" t="s">
        <v>32</v>
      </c>
      <c r="J473" s="16">
        <v>135</v>
      </c>
      <c r="K473" s="16">
        <v>22.5</v>
      </c>
      <c r="L473" s="17" t="s">
        <v>66</v>
      </c>
      <c r="M473" s="163" t="str">
        <f>IFERROR(GETPIVOTDATA("Tot. Bottles",'- Ordine Aggregato -'!$A$1,"sku anker",A473),"")</f>
        <v/>
      </c>
      <c r="N473" s="18" t="s">
        <v>67</v>
      </c>
      <c r="O473" s="19" t="str">
        <f t="shared" si="7"/>
        <v>Order online</v>
      </c>
      <c r="P473" s="97" t="s">
        <v>880</v>
      </c>
      <c r="Q473" s="13" t="s">
        <v>1554</v>
      </c>
      <c r="R473" t="s">
        <v>1555</v>
      </c>
      <c r="S473" s="20">
        <v>22.5</v>
      </c>
      <c r="T473" s="21" t="s">
        <v>38</v>
      </c>
    </row>
    <row r="474" spans="1:20" x14ac:dyDescent="0.35">
      <c r="A474" s="13" t="s">
        <v>1556</v>
      </c>
      <c r="B474" s="13"/>
      <c r="C474" s="13"/>
      <c r="D474" s="13" t="s">
        <v>1557</v>
      </c>
      <c r="E474" s="13">
        <v>6</v>
      </c>
      <c r="F474" s="14">
        <v>0.7</v>
      </c>
      <c r="G474" s="13" t="s">
        <v>14872</v>
      </c>
      <c r="H474" s="14">
        <v>40</v>
      </c>
      <c r="I474" s="15" t="s">
        <v>32</v>
      </c>
      <c r="J474" s="16">
        <v>141</v>
      </c>
      <c r="K474" s="16">
        <v>23.5</v>
      </c>
      <c r="L474" s="17" t="s">
        <v>66</v>
      </c>
      <c r="M474" s="163" t="str">
        <f>IFERROR(GETPIVOTDATA("Tot. Bottles",'- Ordine Aggregato -'!$A$1,"sku anker",A474),"")</f>
        <v/>
      </c>
      <c r="N474" s="18" t="s">
        <v>67</v>
      </c>
      <c r="O474" s="19" t="str">
        <f t="shared" si="7"/>
        <v>Order online</v>
      </c>
      <c r="P474" s="97" t="s">
        <v>146</v>
      </c>
      <c r="Q474" s="13" t="s">
        <v>1558</v>
      </c>
      <c r="R474" t="s">
        <v>1559</v>
      </c>
      <c r="S474" s="20">
        <v>23.5</v>
      </c>
      <c r="T474" s="21" t="s">
        <v>38</v>
      </c>
    </row>
    <row r="475" spans="1:20" x14ac:dyDescent="0.35">
      <c r="A475" s="96" t="s">
        <v>1560</v>
      </c>
      <c r="D475" s="13" t="s">
        <v>1557</v>
      </c>
      <c r="E475" s="13">
        <v>6</v>
      </c>
      <c r="F475" s="14">
        <v>1</v>
      </c>
      <c r="G475" s="13" t="s">
        <v>14872</v>
      </c>
      <c r="H475" s="14">
        <v>40</v>
      </c>
      <c r="I475" s="15" t="s">
        <v>32</v>
      </c>
      <c r="J475" s="16">
        <v>135</v>
      </c>
      <c r="K475" s="16">
        <v>22.5</v>
      </c>
      <c r="L475" s="17" t="s">
        <v>66</v>
      </c>
      <c r="M475" s="163" t="str">
        <f>IFERROR(GETPIVOTDATA("Tot. Bottles",'- Ordine Aggregato -'!$A$1,"sku anker",A475),"")</f>
        <v/>
      </c>
      <c r="N475" s="18" t="s">
        <v>67</v>
      </c>
      <c r="O475" s="19" t="str">
        <f t="shared" si="7"/>
        <v>Order online</v>
      </c>
      <c r="P475" s="97" t="s">
        <v>880</v>
      </c>
      <c r="Q475" s="13" t="s">
        <v>1561</v>
      </c>
      <c r="R475" t="s">
        <v>1562</v>
      </c>
      <c r="S475" s="20">
        <v>22.5</v>
      </c>
      <c r="T475" s="21" t="s">
        <v>38</v>
      </c>
    </row>
    <row r="476" spans="1:20" x14ac:dyDescent="0.35">
      <c r="A476" s="13" t="s">
        <v>1563</v>
      </c>
      <c r="B476" s="13"/>
      <c r="C476" s="13"/>
      <c r="D476" s="13" t="s">
        <v>1564</v>
      </c>
      <c r="E476" s="13">
        <v>6</v>
      </c>
      <c r="F476" s="14">
        <v>0.7</v>
      </c>
      <c r="G476" s="13" t="s">
        <v>46</v>
      </c>
      <c r="H476" s="14">
        <v>40</v>
      </c>
      <c r="I476" s="15" t="s">
        <v>32</v>
      </c>
      <c r="J476" s="16">
        <v>183</v>
      </c>
      <c r="K476" s="16">
        <v>30.5</v>
      </c>
      <c r="L476" s="17" t="s">
        <v>73</v>
      </c>
      <c r="M476" s="163" t="str">
        <f>IFERROR(GETPIVOTDATA("Tot. Bottles",'- Ordine Aggregato -'!$A$1,"sku anker",A476),"")</f>
        <v/>
      </c>
      <c r="N476" s="18" t="s">
        <v>34</v>
      </c>
      <c r="O476" s="19" t="str">
        <f t="shared" si="7"/>
        <v>Order online</v>
      </c>
      <c r="P476" s="97" t="s">
        <v>880</v>
      </c>
      <c r="Q476" s="13" t="s">
        <v>1565</v>
      </c>
      <c r="R476" t="s">
        <v>1566</v>
      </c>
      <c r="S476" s="20">
        <v>0</v>
      </c>
      <c r="T476" s="21" t="s">
        <v>38</v>
      </c>
    </row>
    <row r="477" spans="1:20" x14ac:dyDescent="0.35">
      <c r="A477" s="96" t="s">
        <v>1567</v>
      </c>
      <c r="B477" s="96"/>
      <c r="C477" s="96"/>
      <c r="D477" s="13" t="s">
        <v>1568</v>
      </c>
      <c r="E477" s="13">
        <v>6</v>
      </c>
      <c r="F477" s="14">
        <v>1</v>
      </c>
      <c r="G477" s="13" t="s">
        <v>14872</v>
      </c>
      <c r="H477" s="14">
        <v>43</v>
      </c>
      <c r="I477" s="15" t="s">
        <v>32</v>
      </c>
      <c r="J477" s="16">
        <v>171</v>
      </c>
      <c r="K477" s="16">
        <v>28.5</v>
      </c>
      <c r="L477" s="17" t="s">
        <v>145</v>
      </c>
      <c r="M477" s="163" t="str">
        <f>IFERROR(GETPIVOTDATA("Tot. Bottles",'- Ordine Aggregato -'!$A$1,"sku anker",A477),"")</f>
        <v/>
      </c>
      <c r="N477" s="18" t="s">
        <v>67</v>
      </c>
      <c r="O477" s="19" t="str">
        <f t="shared" si="7"/>
        <v>Order online</v>
      </c>
      <c r="P477" s="97" t="s">
        <v>146</v>
      </c>
      <c r="Q477" s="13" t="s">
        <v>1569</v>
      </c>
      <c r="R477" t="s">
        <v>1570</v>
      </c>
      <c r="S477" s="20">
        <v>28.5</v>
      </c>
      <c r="T477" s="21" t="s">
        <v>38</v>
      </c>
    </row>
    <row r="478" spans="1:20" x14ac:dyDescent="0.35">
      <c r="A478" s="13" t="s">
        <v>1571</v>
      </c>
      <c r="B478" s="13"/>
      <c r="C478" s="13"/>
      <c r="D478" s="13" t="s">
        <v>1572</v>
      </c>
      <c r="E478" s="13">
        <v>6</v>
      </c>
      <c r="F478" s="14">
        <v>0.7</v>
      </c>
      <c r="G478" s="13" t="s">
        <v>31</v>
      </c>
      <c r="H478" s="14">
        <v>43</v>
      </c>
      <c r="I478" s="15" t="s">
        <v>32</v>
      </c>
      <c r="J478" s="16">
        <v>113.69999999999999</v>
      </c>
      <c r="K478" s="16">
        <v>18.95</v>
      </c>
      <c r="L478" s="17" t="s">
        <v>145</v>
      </c>
      <c r="M478" s="163" t="str">
        <f>IFERROR(GETPIVOTDATA("Tot. Bottles",'- Ordine Aggregato -'!$A$1,"sku anker",A478),"")</f>
        <v/>
      </c>
      <c r="N478" s="18" t="s">
        <v>42</v>
      </c>
      <c r="O478" s="19" t="str">
        <f t="shared" si="7"/>
        <v>Order online</v>
      </c>
      <c r="P478" s="97" t="s">
        <v>146</v>
      </c>
      <c r="Q478" s="13" t="s">
        <v>1573</v>
      </c>
      <c r="R478" t="s">
        <v>1574</v>
      </c>
      <c r="S478" s="20">
        <v>0</v>
      </c>
      <c r="T478" s="21" t="s">
        <v>38</v>
      </c>
    </row>
    <row r="479" spans="1:20" x14ac:dyDescent="0.35">
      <c r="A479" s="96" t="s">
        <v>1575</v>
      </c>
      <c r="B479" s="96"/>
      <c r="C479" s="96"/>
      <c r="D479" s="13" t="s">
        <v>1576</v>
      </c>
      <c r="E479" s="13">
        <v>6</v>
      </c>
      <c r="F479" s="14">
        <v>0.7</v>
      </c>
      <c r="G479" s="13" t="s">
        <v>46</v>
      </c>
      <c r="H479" s="14">
        <v>46</v>
      </c>
      <c r="I479" s="15" t="s">
        <v>32</v>
      </c>
      <c r="J479" s="16">
        <v>139.19999999999999</v>
      </c>
      <c r="K479" s="16">
        <v>23.2</v>
      </c>
      <c r="L479" s="17" t="s">
        <v>145</v>
      </c>
      <c r="M479" s="163" t="str">
        <f>IFERROR(GETPIVOTDATA("Tot. Bottles",'- Ordine Aggregato -'!$A$1,"sku anker",A479),"")</f>
        <v/>
      </c>
      <c r="N479" s="18" t="s">
        <v>42</v>
      </c>
      <c r="O479" s="19" t="str">
        <f t="shared" si="7"/>
        <v>Order online</v>
      </c>
      <c r="P479" s="97" t="s">
        <v>146</v>
      </c>
      <c r="Q479" s="13" t="s">
        <v>1577</v>
      </c>
      <c r="R479" t="s">
        <v>1578</v>
      </c>
      <c r="S479" s="20">
        <v>0</v>
      </c>
      <c r="T479" s="21" t="s">
        <v>38</v>
      </c>
    </row>
    <row r="480" spans="1:20" x14ac:dyDescent="0.35">
      <c r="A480" s="96" t="s">
        <v>1579</v>
      </c>
      <c r="D480" s="13" t="s">
        <v>1580</v>
      </c>
      <c r="E480" s="13">
        <v>6</v>
      </c>
      <c r="F480" s="14">
        <v>0.7</v>
      </c>
      <c r="G480" s="13" t="s">
        <v>14872</v>
      </c>
      <c r="H480" s="14">
        <v>46</v>
      </c>
      <c r="I480" s="15" t="s">
        <v>32</v>
      </c>
      <c r="J480" s="16">
        <v>153</v>
      </c>
      <c r="K480" s="16">
        <v>25.5</v>
      </c>
      <c r="L480" s="17" t="s">
        <v>145</v>
      </c>
      <c r="M480" s="163" t="str">
        <f>IFERROR(GETPIVOTDATA("Tot. Bottles",'- Ordine Aggregato -'!$A$1,"sku anker",A480),"")</f>
        <v/>
      </c>
      <c r="N480" s="18" t="s">
        <v>34</v>
      </c>
      <c r="O480" s="19" t="str">
        <f t="shared" si="7"/>
        <v>Order online</v>
      </c>
      <c r="P480" s="97" t="s">
        <v>146</v>
      </c>
      <c r="Q480" s="13" t="s">
        <v>1581</v>
      </c>
      <c r="R480" t="s">
        <v>1582</v>
      </c>
      <c r="S480" s="20">
        <v>0</v>
      </c>
      <c r="T480" s="21" t="s">
        <v>38</v>
      </c>
    </row>
    <row r="481" spans="1:20" x14ac:dyDescent="0.35">
      <c r="A481" s="96" t="s">
        <v>1583</v>
      </c>
      <c r="B481" s="96"/>
      <c r="C481" s="96"/>
      <c r="D481" s="13" t="s">
        <v>1584</v>
      </c>
      <c r="E481" s="13">
        <v>6</v>
      </c>
      <c r="F481" s="14">
        <v>0.7</v>
      </c>
      <c r="G481" s="13" t="s">
        <v>14872</v>
      </c>
      <c r="H481" s="14">
        <v>43</v>
      </c>
      <c r="I481" s="15" t="s">
        <v>32</v>
      </c>
      <c r="J481" s="16">
        <v>255</v>
      </c>
      <c r="K481" s="16">
        <v>42.5</v>
      </c>
      <c r="L481" s="17" t="s">
        <v>145</v>
      </c>
      <c r="M481" s="163" t="str">
        <f>IFERROR(GETPIVOTDATA("Tot. Bottles",'- Ordine Aggregato -'!$A$1,"sku anker",A481),"")</f>
        <v/>
      </c>
      <c r="N481" s="18" t="s">
        <v>42</v>
      </c>
      <c r="O481" s="19" t="str">
        <f t="shared" si="7"/>
        <v>Order online</v>
      </c>
      <c r="P481" s="97" t="s">
        <v>146</v>
      </c>
      <c r="Q481" s="13" t="s">
        <v>1585</v>
      </c>
      <c r="R481" t="s">
        <v>1586</v>
      </c>
      <c r="S481" s="20">
        <v>0</v>
      </c>
      <c r="T481" s="21" t="s">
        <v>38</v>
      </c>
    </row>
    <row r="482" spans="1:20" x14ac:dyDescent="0.35">
      <c r="A482" s="13" t="s">
        <v>1587</v>
      </c>
      <c r="B482" s="13"/>
      <c r="C482" s="13"/>
      <c r="D482" s="13" t="s">
        <v>1588</v>
      </c>
      <c r="E482" s="13">
        <v>6</v>
      </c>
      <c r="F482" s="14">
        <v>0.7</v>
      </c>
      <c r="G482" s="13" t="s">
        <v>46</v>
      </c>
      <c r="H482" s="14">
        <v>46</v>
      </c>
      <c r="I482" s="15" t="s">
        <v>32</v>
      </c>
      <c r="J482" s="16">
        <v>690</v>
      </c>
      <c r="K482" s="16">
        <v>115</v>
      </c>
      <c r="L482" s="17" t="s">
        <v>145</v>
      </c>
      <c r="M482" s="163" t="str">
        <f>IFERROR(GETPIVOTDATA("Tot. Bottles",'- Ordine Aggregato -'!$A$1,"sku anker",A482),"")</f>
        <v/>
      </c>
      <c r="N482" s="18" t="s">
        <v>34</v>
      </c>
      <c r="O482" s="19" t="str">
        <f t="shared" si="7"/>
        <v>Order online</v>
      </c>
      <c r="P482" s="97" t="s">
        <v>146</v>
      </c>
      <c r="Q482" s="13" t="s">
        <v>1589</v>
      </c>
      <c r="R482" t="s">
        <v>1590</v>
      </c>
      <c r="S482" s="20">
        <v>0</v>
      </c>
      <c r="T482" s="21" t="s">
        <v>38</v>
      </c>
    </row>
    <row r="483" spans="1:20" x14ac:dyDescent="0.35">
      <c r="A483" s="13" t="s">
        <v>1591</v>
      </c>
      <c r="B483" s="13"/>
      <c r="C483" s="13"/>
      <c r="D483" s="13" t="s">
        <v>1592</v>
      </c>
      <c r="E483" s="13">
        <v>2</v>
      </c>
      <c r="F483" s="14">
        <v>0.7</v>
      </c>
      <c r="G483" s="13" t="s">
        <v>46</v>
      </c>
      <c r="H483" s="14">
        <v>46</v>
      </c>
      <c r="I483" s="15" t="s">
        <v>32</v>
      </c>
      <c r="J483" s="16">
        <v>870</v>
      </c>
      <c r="K483" s="16">
        <v>435</v>
      </c>
      <c r="L483" s="17" t="s">
        <v>145</v>
      </c>
      <c r="M483" s="163" t="str">
        <f>IFERROR(GETPIVOTDATA("Tot. Bottles",'- Ordine Aggregato -'!$A$1,"sku anker",A483),"")</f>
        <v/>
      </c>
      <c r="N483" s="18" t="s">
        <v>42</v>
      </c>
      <c r="O483" s="19" t="str">
        <f t="shared" si="7"/>
        <v>Order online</v>
      </c>
      <c r="P483" s="97" t="s">
        <v>146</v>
      </c>
      <c r="Q483" s="13" t="s">
        <v>1593</v>
      </c>
      <c r="R483" t="s">
        <v>1594</v>
      </c>
      <c r="S483" s="20">
        <v>0</v>
      </c>
      <c r="T483" s="21" t="s">
        <v>38</v>
      </c>
    </row>
    <row r="484" spans="1:20" x14ac:dyDescent="0.35">
      <c r="A484" s="96" t="s">
        <v>1595</v>
      </c>
      <c r="D484" s="13" t="s">
        <v>1596</v>
      </c>
      <c r="E484" s="13">
        <v>6</v>
      </c>
      <c r="F484" s="14">
        <v>1</v>
      </c>
      <c r="G484" s="13" t="s">
        <v>14872</v>
      </c>
      <c r="H484" s="14">
        <v>46</v>
      </c>
      <c r="I484" s="15" t="s">
        <v>32</v>
      </c>
      <c r="J484" s="16">
        <v>180</v>
      </c>
      <c r="K484" s="16">
        <v>30</v>
      </c>
      <c r="L484" s="17" t="s">
        <v>145</v>
      </c>
      <c r="M484" s="163" t="str">
        <f>IFERROR(GETPIVOTDATA("Tot. Bottles",'- Ordine Aggregato -'!$A$1,"sku anker",A484),"")</f>
        <v/>
      </c>
      <c r="N484" s="18" t="s">
        <v>67</v>
      </c>
      <c r="O484" s="19" t="str">
        <f t="shared" si="7"/>
        <v>Order online</v>
      </c>
      <c r="P484" s="97" t="s">
        <v>146</v>
      </c>
      <c r="Q484" s="13" t="s">
        <v>1597</v>
      </c>
      <c r="R484" t="s">
        <v>1598</v>
      </c>
      <c r="S484" s="20">
        <v>30</v>
      </c>
      <c r="T484" s="21" t="s">
        <v>38</v>
      </c>
    </row>
    <row r="485" spans="1:20" x14ac:dyDescent="0.35">
      <c r="A485" s="13" t="s">
        <v>1599</v>
      </c>
      <c r="B485" s="13"/>
      <c r="C485" s="13"/>
      <c r="D485" s="13" t="s">
        <v>1600</v>
      </c>
      <c r="E485" s="13">
        <v>6</v>
      </c>
      <c r="F485" s="14">
        <v>0.7</v>
      </c>
      <c r="G485" s="13" t="s">
        <v>14871</v>
      </c>
      <c r="H485" s="14">
        <v>43</v>
      </c>
      <c r="I485" s="15" t="s">
        <v>32</v>
      </c>
      <c r="J485" s="16">
        <v>147</v>
      </c>
      <c r="K485" s="16">
        <v>24.5</v>
      </c>
      <c r="L485" s="17" t="s">
        <v>145</v>
      </c>
      <c r="M485" s="163" t="str">
        <f>IFERROR(GETPIVOTDATA("Tot. Bottles",'- Ordine Aggregato -'!$A$1,"sku anker",A485),"")</f>
        <v/>
      </c>
      <c r="N485" s="18" t="s">
        <v>42</v>
      </c>
      <c r="O485" s="19" t="str">
        <f t="shared" si="7"/>
        <v>Order online</v>
      </c>
      <c r="P485" s="97" t="s">
        <v>146</v>
      </c>
      <c r="Q485" s="13" t="s">
        <v>1601</v>
      </c>
      <c r="R485" t="s">
        <v>1602</v>
      </c>
      <c r="S485" s="20">
        <v>0</v>
      </c>
      <c r="T485" s="21" t="s">
        <v>38</v>
      </c>
    </row>
    <row r="486" spans="1:20" x14ac:dyDescent="0.35">
      <c r="A486" s="13" t="s">
        <v>14797</v>
      </c>
      <c r="B486" s="13"/>
      <c r="C486" s="13"/>
      <c r="D486" s="13" t="s">
        <v>14798</v>
      </c>
      <c r="E486" s="13">
        <v>6</v>
      </c>
      <c r="F486" s="14">
        <v>0.7</v>
      </c>
      <c r="G486" s="13" t="s">
        <v>46</v>
      </c>
      <c r="H486" s="14">
        <v>46</v>
      </c>
      <c r="I486" s="15" t="s">
        <v>32</v>
      </c>
      <c r="J486" s="16">
        <v>195</v>
      </c>
      <c r="K486" s="16">
        <v>32.5</v>
      </c>
      <c r="L486" s="17" t="s">
        <v>145</v>
      </c>
      <c r="M486" s="163" t="str">
        <f>IFERROR(GETPIVOTDATA("Tot. Bottles",'- Ordine Aggregato -'!$A$1,"sku anker",A486),"")</f>
        <v/>
      </c>
      <c r="N486" s="18" t="s">
        <v>42</v>
      </c>
      <c r="O486" s="19" t="str">
        <f t="shared" si="7"/>
        <v>Order online</v>
      </c>
      <c r="P486" s="97" t="s">
        <v>146</v>
      </c>
      <c r="Q486" s="13" t="s">
        <v>15043</v>
      </c>
      <c r="R486" t="s">
        <v>15044</v>
      </c>
      <c r="S486" s="20">
        <v>0</v>
      </c>
      <c r="T486" s="21" t="s">
        <v>38</v>
      </c>
    </row>
    <row r="487" spans="1:20" x14ac:dyDescent="0.35">
      <c r="A487" s="13" t="s">
        <v>14799</v>
      </c>
      <c r="B487" s="13"/>
      <c r="C487" s="13"/>
      <c r="D487" s="13" t="s">
        <v>14800</v>
      </c>
      <c r="E487" s="13">
        <v>6</v>
      </c>
      <c r="F487" s="14">
        <v>0.7</v>
      </c>
      <c r="G487" s="13" t="s">
        <v>46</v>
      </c>
      <c r="H487" s="14">
        <v>46</v>
      </c>
      <c r="I487" s="15" t="s">
        <v>32</v>
      </c>
      <c r="J487" s="16">
        <v>195</v>
      </c>
      <c r="K487" s="16">
        <v>32.5</v>
      </c>
      <c r="L487" s="17" t="s">
        <v>145</v>
      </c>
      <c r="M487" s="163" t="str">
        <f>IFERROR(GETPIVOTDATA("Tot. Bottles",'- Ordine Aggregato -'!$A$1,"sku anker",A487),"")</f>
        <v/>
      </c>
      <c r="N487" s="18" t="s">
        <v>42</v>
      </c>
      <c r="O487" s="19" t="str">
        <f t="shared" si="7"/>
        <v>Order online</v>
      </c>
      <c r="P487" s="97" t="s">
        <v>146</v>
      </c>
      <c r="Q487" s="13" t="s">
        <v>15045</v>
      </c>
      <c r="R487" t="s">
        <v>15046</v>
      </c>
      <c r="S487" s="20">
        <v>0</v>
      </c>
      <c r="T487" s="21" t="s">
        <v>38</v>
      </c>
    </row>
    <row r="488" spans="1:20" x14ac:dyDescent="0.35">
      <c r="A488" s="96" t="s">
        <v>14611</v>
      </c>
      <c r="D488" s="13" t="s">
        <v>14612</v>
      </c>
      <c r="E488" s="13">
        <v>6</v>
      </c>
      <c r="F488" s="14">
        <v>0.7</v>
      </c>
      <c r="G488" s="13" t="s">
        <v>46</v>
      </c>
      <c r="H488" s="14">
        <v>46</v>
      </c>
      <c r="I488" s="15" t="s">
        <v>32</v>
      </c>
      <c r="J488" s="16">
        <v>171</v>
      </c>
      <c r="K488" s="16">
        <v>28.5</v>
      </c>
      <c r="L488" s="17" t="s">
        <v>145</v>
      </c>
      <c r="M488" s="163" t="str">
        <f>IFERROR(GETPIVOTDATA("Tot. Bottles",'- Ordine Aggregato -'!$A$1,"sku anker",A488),"")</f>
        <v/>
      </c>
      <c r="N488" s="18" t="s">
        <v>28</v>
      </c>
      <c r="O488" s="19" t="str">
        <f t="shared" si="7"/>
        <v>Order online</v>
      </c>
      <c r="P488" s="97" t="s">
        <v>146</v>
      </c>
      <c r="Q488" s="13" t="s">
        <v>15047</v>
      </c>
      <c r="R488" t="s">
        <v>15048</v>
      </c>
      <c r="S488" s="20">
        <v>0</v>
      </c>
      <c r="T488" s="21" t="s">
        <v>3755</v>
      </c>
    </row>
    <row r="489" spans="1:20" x14ac:dyDescent="0.35">
      <c r="A489" s="96" t="s">
        <v>1603</v>
      </c>
      <c r="D489" s="13" t="s">
        <v>1604</v>
      </c>
      <c r="E489" s="13">
        <v>6</v>
      </c>
      <c r="F489" s="14">
        <v>0.7</v>
      </c>
      <c r="G489" s="13" t="s">
        <v>14872</v>
      </c>
      <c r="H489" s="14">
        <v>43</v>
      </c>
      <c r="I489" s="15" t="s">
        <v>32</v>
      </c>
      <c r="J489" s="16">
        <v>285</v>
      </c>
      <c r="K489" s="16">
        <v>47.5</v>
      </c>
      <c r="L489" s="17" t="s">
        <v>145</v>
      </c>
      <c r="M489" s="163" t="str">
        <f>IFERROR(GETPIVOTDATA("Tot. Bottles",'- Ordine Aggregato -'!$A$1,"sku anker",A489),"")</f>
        <v/>
      </c>
      <c r="N489" s="18" t="s">
        <v>42</v>
      </c>
      <c r="O489" s="19" t="str">
        <f t="shared" si="7"/>
        <v>Order online</v>
      </c>
      <c r="P489" s="97" t="s">
        <v>146</v>
      </c>
      <c r="Q489" s="13" t="s">
        <v>1605</v>
      </c>
      <c r="R489" t="s">
        <v>1606</v>
      </c>
      <c r="S489" s="20">
        <v>0</v>
      </c>
      <c r="T489" s="21" t="s">
        <v>38</v>
      </c>
    </row>
    <row r="490" spans="1:20" x14ac:dyDescent="0.35">
      <c r="A490" s="96" t="s">
        <v>1607</v>
      </c>
      <c r="B490" s="96"/>
      <c r="C490" s="96"/>
      <c r="D490" s="13" t="s">
        <v>1608</v>
      </c>
      <c r="E490" s="13">
        <v>6</v>
      </c>
      <c r="F490" s="14">
        <v>0.7</v>
      </c>
      <c r="G490" s="13" t="s">
        <v>14872</v>
      </c>
      <c r="H490" s="14">
        <v>18</v>
      </c>
      <c r="I490" s="15" t="s">
        <v>32</v>
      </c>
      <c r="J490" s="16">
        <v>18</v>
      </c>
      <c r="K490" s="16">
        <v>3</v>
      </c>
      <c r="L490" s="17" t="s">
        <v>502</v>
      </c>
      <c r="M490" s="163" t="str">
        <f>IFERROR(GETPIVOTDATA("Tot. Bottles",'- Ordine Aggregato -'!$A$1,"sku anker",A490),"")</f>
        <v/>
      </c>
      <c r="N490" s="18" t="s">
        <v>42</v>
      </c>
      <c r="O490" s="19" t="str">
        <f t="shared" si="7"/>
        <v>Order online</v>
      </c>
      <c r="P490" s="97" t="s">
        <v>220</v>
      </c>
      <c r="Q490" s="13" t="s">
        <v>1609</v>
      </c>
      <c r="R490" t="s">
        <v>1610</v>
      </c>
      <c r="S490" s="20">
        <v>0</v>
      </c>
      <c r="T490" s="21" t="s">
        <v>38</v>
      </c>
    </row>
    <row r="491" spans="1:20" x14ac:dyDescent="0.35">
      <c r="A491" s="96" t="s">
        <v>1611</v>
      </c>
      <c r="B491" s="96"/>
      <c r="C491" s="96"/>
      <c r="D491" s="13" t="s">
        <v>1608</v>
      </c>
      <c r="E491" s="13">
        <v>6</v>
      </c>
      <c r="F491" s="14">
        <v>0.7</v>
      </c>
      <c r="G491" s="13" t="s">
        <v>14871</v>
      </c>
      <c r="H491" s="14">
        <v>18</v>
      </c>
      <c r="I491" s="15" t="s">
        <v>32</v>
      </c>
      <c r="J491" s="16">
        <v>18</v>
      </c>
      <c r="K491" s="16">
        <v>3</v>
      </c>
      <c r="L491" s="17" t="s">
        <v>502</v>
      </c>
      <c r="M491" s="163" t="str">
        <f>IFERROR(GETPIVOTDATA("Tot. Bottles",'- Ordine Aggregato -'!$A$1,"sku anker",A491),"")</f>
        <v/>
      </c>
      <c r="N491" s="18" t="s">
        <v>42</v>
      </c>
      <c r="O491" s="19" t="str">
        <f t="shared" si="7"/>
        <v>Order online</v>
      </c>
      <c r="P491" s="97" t="s">
        <v>220</v>
      </c>
      <c r="Q491" s="13" t="s">
        <v>1612</v>
      </c>
      <c r="R491" t="s">
        <v>1613</v>
      </c>
      <c r="S491" s="20">
        <v>0</v>
      </c>
      <c r="T491" s="21" t="s">
        <v>38</v>
      </c>
    </row>
    <row r="492" spans="1:20" x14ac:dyDescent="0.35">
      <c r="A492" s="96" t="s">
        <v>1614</v>
      </c>
      <c r="D492" s="13" t="s">
        <v>1608</v>
      </c>
      <c r="E492" s="13">
        <v>6</v>
      </c>
      <c r="F492" s="14">
        <v>1</v>
      </c>
      <c r="G492" s="13" t="s">
        <v>14871</v>
      </c>
      <c r="H492" s="14">
        <v>18</v>
      </c>
      <c r="I492" s="15" t="s">
        <v>32</v>
      </c>
      <c r="J492" s="16">
        <v>21.9</v>
      </c>
      <c r="K492" s="16">
        <v>3.65</v>
      </c>
      <c r="L492" s="17" t="s">
        <v>502</v>
      </c>
      <c r="M492" s="163" t="str">
        <f>IFERROR(GETPIVOTDATA("Tot. Bottles",'- Ordine Aggregato -'!$A$1,"sku anker",A492),"")</f>
        <v/>
      </c>
      <c r="N492" s="18" t="s">
        <v>42</v>
      </c>
      <c r="O492" s="19" t="str">
        <f t="shared" si="7"/>
        <v>Order online</v>
      </c>
      <c r="P492" s="97" t="s">
        <v>220</v>
      </c>
      <c r="Q492" s="13" t="s">
        <v>1615</v>
      </c>
      <c r="R492" t="s">
        <v>1616</v>
      </c>
      <c r="S492" s="20">
        <v>0</v>
      </c>
      <c r="T492" s="21" t="s">
        <v>38</v>
      </c>
    </row>
    <row r="493" spans="1:20" x14ac:dyDescent="0.35">
      <c r="A493" s="96" t="s">
        <v>1617</v>
      </c>
      <c r="B493" s="96"/>
      <c r="C493" s="96"/>
      <c r="D493" s="13" t="s">
        <v>1618</v>
      </c>
      <c r="E493" s="13">
        <v>12</v>
      </c>
      <c r="F493" s="14">
        <v>0.2</v>
      </c>
      <c r="G493" s="13" t="s">
        <v>46</v>
      </c>
      <c r="H493" s="14">
        <v>18</v>
      </c>
      <c r="I493" s="15" t="s">
        <v>32</v>
      </c>
      <c r="J493" s="16">
        <v>18.600000000000001</v>
      </c>
      <c r="K493" s="16">
        <v>1.55</v>
      </c>
      <c r="L493" s="17" t="s">
        <v>502</v>
      </c>
      <c r="M493" s="163" t="str">
        <f>IFERROR(GETPIVOTDATA("Tot. Bottles",'- Ordine Aggregato -'!$A$1,"sku anker",A493),"")</f>
        <v/>
      </c>
      <c r="N493" s="18" t="s">
        <v>42</v>
      </c>
      <c r="O493" s="19" t="str">
        <f t="shared" si="7"/>
        <v>Order online</v>
      </c>
      <c r="P493" s="97" t="s">
        <v>220</v>
      </c>
      <c r="Q493" s="13" t="s">
        <v>1619</v>
      </c>
      <c r="R493" t="s">
        <v>1620</v>
      </c>
      <c r="S493" s="20">
        <v>0</v>
      </c>
      <c r="T493" s="21" t="s">
        <v>38</v>
      </c>
    </row>
    <row r="494" spans="1:20" x14ac:dyDescent="0.35">
      <c r="A494" s="96" t="s">
        <v>1621</v>
      </c>
      <c r="D494" s="13" t="s">
        <v>1622</v>
      </c>
      <c r="E494" s="13">
        <v>6</v>
      </c>
      <c r="F494" s="14">
        <v>0.7</v>
      </c>
      <c r="G494" s="13" t="s">
        <v>46</v>
      </c>
      <c r="H494" s="14">
        <v>17</v>
      </c>
      <c r="I494" s="15" t="s">
        <v>32</v>
      </c>
      <c r="J494" s="16">
        <v>26.700000000000003</v>
      </c>
      <c r="K494" s="16">
        <v>4.45</v>
      </c>
      <c r="L494" s="17" t="s">
        <v>551</v>
      </c>
      <c r="M494" s="163" t="str">
        <f>IFERROR(GETPIVOTDATA("Tot. Bottles",'- Ordine Aggregato -'!$A$1,"sku anker",A494),"")</f>
        <v/>
      </c>
      <c r="N494" s="18" t="s">
        <v>34</v>
      </c>
      <c r="O494" s="19" t="str">
        <f t="shared" si="7"/>
        <v>Order online</v>
      </c>
      <c r="P494" s="97" t="s">
        <v>220</v>
      </c>
      <c r="Q494" s="13" t="s">
        <v>1623</v>
      </c>
      <c r="R494" t="s">
        <v>1624</v>
      </c>
      <c r="S494" s="20">
        <v>0</v>
      </c>
      <c r="T494" s="21" t="s">
        <v>38</v>
      </c>
    </row>
    <row r="495" spans="1:20" x14ac:dyDescent="0.35">
      <c r="A495" s="13" t="s">
        <v>14590</v>
      </c>
      <c r="B495" s="13"/>
      <c r="C495" s="13"/>
      <c r="D495" s="13" t="s">
        <v>14591</v>
      </c>
      <c r="E495" s="13">
        <v>6</v>
      </c>
      <c r="F495" s="14">
        <v>1</v>
      </c>
      <c r="G495" s="13" t="s">
        <v>14872</v>
      </c>
      <c r="H495" s="14">
        <v>38</v>
      </c>
      <c r="I495" s="15" t="s">
        <v>32</v>
      </c>
      <c r="J495" s="16">
        <v>19.5</v>
      </c>
      <c r="K495" s="16">
        <v>3.25</v>
      </c>
      <c r="L495" s="17" t="s">
        <v>399</v>
      </c>
      <c r="M495" s="163" t="str">
        <f>IFERROR(GETPIVOTDATA("Tot. Bottles",'- Ordine Aggregato -'!$A$1,"sku anker",A495),"")</f>
        <v/>
      </c>
      <c r="N495" s="18" t="s">
        <v>42</v>
      </c>
      <c r="O495" s="19" t="str">
        <f t="shared" si="7"/>
        <v>Order online</v>
      </c>
      <c r="P495" s="97" t="s">
        <v>220</v>
      </c>
      <c r="Q495" s="13" t="s">
        <v>15049</v>
      </c>
      <c r="R495" t="s">
        <v>15050</v>
      </c>
      <c r="S495" s="20">
        <v>0</v>
      </c>
      <c r="T495" s="21" t="s">
        <v>38</v>
      </c>
    </row>
    <row r="496" spans="1:20" x14ac:dyDescent="0.35">
      <c r="A496" s="96" t="s">
        <v>1625</v>
      </c>
      <c r="B496" s="96"/>
      <c r="C496" s="96"/>
      <c r="D496" s="13" t="s">
        <v>1626</v>
      </c>
      <c r="E496" s="13">
        <v>6</v>
      </c>
      <c r="F496" s="14">
        <v>0.7</v>
      </c>
      <c r="G496" s="13" t="s">
        <v>14871</v>
      </c>
      <c r="H496" s="14">
        <v>18</v>
      </c>
      <c r="I496" s="15" t="s">
        <v>32</v>
      </c>
      <c r="J496" s="16">
        <v>19.5</v>
      </c>
      <c r="K496" s="16">
        <v>3.25</v>
      </c>
      <c r="L496" s="17" t="s">
        <v>502</v>
      </c>
      <c r="M496" s="163" t="str">
        <f>IFERROR(GETPIVOTDATA("Tot. Bottles",'- Ordine Aggregato -'!$A$1,"sku anker",A496),"")</f>
        <v/>
      </c>
      <c r="N496" s="18" t="s">
        <v>42</v>
      </c>
      <c r="O496" s="19" t="str">
        <f t="shared" si="7"/>
        <v>Order online</v>
      </c>
      <c r="P496" s="97" t="s">
        <v>220</v>
      </c>
      <c r="Q496" s="13" t="s">
        <v>1627</v>
      </c>
      <c r="R496" t="s">
        <v>1628</v>
      </c>
      <c r="S496" s="20">
        <v>0</v>
      </c>
      <c r="T496" s="21" t="s">
        <v>38</v>
      </c>
    </row>
    <row r="497" spans="1:20" x14ac:dyDescent="0.35">
      <c r="A497" s="13" t="s">
        <v>1629</v>
      </c>
      <c r="B497" s="13"/>
      <c r="C497" s="13"/>
      <c r="D497" s="13" t="s">
        <v>1630</v>
      </c>
      <c r="E497" s="13">
        <v>6</v>
      </c>
      <c r="F497" s="14">
        <v>0.7</v>
      </c>
      <c r="G497" s="13" t="s">
        <v>14872</v>
      </c>
      <c r="H497" s="14">
        <v>15</v>
      </c>
      <c r="I497" s="15" t="s">
        <v>32</v>
      </c>
      <c r="J497" s="16">
        <v>25.5</v>
      </c>
      <c r="K497" s="16">
        <v>4.25</v>
      </c>
      <c r="L497" s="17" t="s">
        <v>551</v>
      </c>
      <c r="M497" s="163" t="str">
        <f>IFERROR(GETPIVOTDATA("Tot. Bottles",'- Ordine Aggregato -'!$A$1,"sku anker",A497),"")</f>
        <v/>
      </c>
      <c r="N497" s="18" t="s">
        <v>42</v>
      </c>
      <c r="O497" s="19" t="str">
        <f t="shared" si="7"/>
        <v>Order online</v>
      </c>
      <c r="P497" s="97" t="s">
        <v>220</v>
      </c>
      <c r="Q497" s="13" t="s">
        <v>1631</v>
      </c>
      <c r="R497" t="s">
        <v>1632</v>
      </c>
      <c r="S497" s="20">
        <v>0</v>
      </c>
      <c r="T497" s="21" t="s">
        <v>38</v>
      </c>
    </row>
    <row r="498" spans="1:20" x14ac:dyDescent="0.35">
      <c r="A498" s="96" t="s">
        <v>1633</v>
      </c>
      <c r="B498" s="96"/>
      <c r="C498" s="96"/>
      <c r="D498" s="13" t="s">
        <v>1634</v>
      </c>
      <c r="E498" s="13">
        <v>6</v>
      </c>
      <c r="F498" s="14">
        <v>0.7</v>
      </c>
      <c r="G498" s="13" t="s">
        <v>14872</v>
      </c>
      <c r="H498" s="14">
        <v>15</v>
      </c>
      <c r="I498" s="15" t="s">
        <v>32</v>
      </c>
      <c r="J498" s="16">
        <v>29.700000000000003</v>
      </c>
      <c r="K498" s="16">
        <v>4.95</v>
      </c>
      <c r="L498" s="17" t="s">
        <v>502</v>
      </c>
      <c r="M498" s="163" t="str">
        <f>IFERROR(GETPIVOTDATA("Tot. Bottles",'- Ordine Aggregato -'!$A$1,"sku anker",A498),"")</f>
        <v/>
      </c>
      <c r="N498" s="18" t="s">
        <v>42</v>
      </c>
      <c r="O498" s="19" t="str">
        <f t="shared" si="7"/>
        <v>Order online</v>
      </c>
      <c r="P498" s="97" t="s">
        <v>220</v>
      </c>
      <c r="Q498" s="13" t="s">
        <v>1635</v>
      </c>
      <c r="R498" t="s">
        <v>1636</v>
      </c>
      <c r="S498" s="20">
        <v>0</v>
      </c>
      <c r="T498" s="21" t="s">
        <v>38</v>
      </c>
    </row>
    <row r="499" spans="1:20" x14ac:dyDescent="0.35">
      <c r="A499" s="96" t="s">
        <v>1637</v>
      </c>
      <c r="D499" s="13" t="s">
        <v>1638</v>
      </c>
      <c r="E499" s="13">
        <v>6</v>
      </c>
      <c r="F499" s="14">
        <v>0.7</v>
      </c>
      <c r="G499" s="13" t="s">
        <v>14872</v>
      </c>
      <c r="H499" s="14">
        <v>15</v>
      </c>
      <c r="I499" s="15" t="s">
        <v>32</v>
      </c>
      <c r="J499" s="16">
        <v>30</v>
      </c>
      <c r="K499" s="16">
        <v>5</v>
      </c>
      <c r="L499" s="17" t="s">
        <v>551</v>
      </c>
      <c r="M499" s="163" t="str">
        <f>IFERROR(GETPIVOTDATA("Tot. Bottles",'- Ordine Aggregato -'!$A$1,"sku anker",A499),"")</f>
        <v/>
      </c>
      <c r="N499" s="18" t="s">
        <v>42</v>
      </c>
      <c r="O499" s="19" t="str">
        <f t="shared" si="7"/>
        <v>Order online</v>
      </c>
      <c r="P499" s="97" t="s">
        <v>220</v>
      </c>
      <c r="Q499" s="13" t="s">
        <v>1639</v>
      </c>
      <c r="R499" t="s">
        <v>42</v>
      </c>
      <c r="S499" s="20">
        <v>0</v>
      </c>
      <c r="T499" s="21" t="s">
        <v>38</v>
      </c>
    </row>
    <row r="500" spans="1:20" x14ac:dyDescent="0.35">
      <c r="A500" s="13" t="s">
        <v>1640</v>
      </c>
      <c r="B500" s="13"/>
      <c r="C500" s="13"/>
      <c r="D500" s="13" t="s">
        <v>1641</v>
      </c>
      <c r="E500" s="13">
        <v>6</v>
      </c>
      <c r="F500" s="14">
        <v>0.7</v>
      </c>
      <c r="G500" s="13" t="s">
        <v>14871</v>
      </c>
      <c r="H500" s="14">
        <v>16</v>
      </c>
      <c r="I500" s="15" t="s">
        <v>32</v>
      </c>
      <c r="J500" s="16">
        <v>20.100000000000001</v>
      </c>
      <c r="K500" s="16">
        <v>3.35</v>
      </c>
      <c r="L500" s="17" t="s">
        <v>502</v>
      </c>
      <c r="M500" s="163" t="str">
        <f>IFERROR(GETPIVOTDATA("Tot. Bottles",'- Ordine Aggregato -'!$A$1,"sku anker",A500),"")</f>
        <v/>
      </c>
      <c r="N500" s="18" t="s">
        <v>42</v>
      </c>
      <c r="O500" s="19" t="str">
        <f t="shared" si="7"/>
        <v>Order online</v>
      </c>
      <c r="P500" s="97" t="s">
        <v>220</v>
      </c>
      <c r="Q500" s="13" t="s">
        <v>1642</v>
      </c>
      <c r="R500" t="s">
        <v>1643</v>
      </c>
      <c r="S500" s="20">
        <v>0</v>
      </c>
      <c r="T500" s="21" t="s">
        <v>38</v>
      </c>
    </row>
    <row r="501" spans="1:20" x14ac:dyDescent="0.35">
      <c r="A501" s="96" t="s">
        <v>1644</v>
      </c>
      <c r="D501" s="13" t="s">
        <v>1645</v>
      </c>
      <c r="E501" s="13">
        <v>6</v>
      </c>
      <c r="F501" s="14">
        <v>0.7</v>
      </c>
      <c r="G501" s="13" t="s">
        <v>46</v>
      </c>
      <c r="H501" s="14">
        <v>32</v>
      </c>
      <c r="I501" s="15" t="s">
        <v>32</v>
      </c>
      <c r="J501" s="16">
        <v>12.600000000000001</v>
      </c>
      <c r="K501" s="16">
        <v>2.1</v>
      </c>
      <c r="L501" s="17" t="s">
        <v>399</v>
      </c>
      <c r="M501" s="163" t="str">
        <f>IFERROR(GETPIVOTDATA("Tot. Bottles",'- Ordine Aggregato -'!$A$1,"sku anker",A501),"")</f>
        <v/>
      </c>
      <c r="N501" s="18" t="s">
        <v>34</v>
      </c>
      <c r="O501" s="19" t="str">
        <f t="shared" si="7"/>
        <v>Order online</v>
      </c>
      <c r="P501" s="97" t="s">
        <v>220</v>
      </c>
      <c r="Q501" s="13" t="s">
        <v>1646</v>
      </c>
      <c r="R501" t="s">
        <v>1647</v>
      </c>
      <c r="S501" s="20">
        <v>0</v>
      </c>
      <c r="T501" s="21" t="s">
        <v>38</v>
      </c>
    </row>
    <row r="502" spans="1:20" x14ac:dyDescent="0.35">
      <c r="A502" s="96" t="s">
        <v>1648</v>
      </c>
      <c r="B502" s="96"/>
      <c r="C502" s="96"/>
      <c r="D502" s="13" t="s">
        <v>1649</v>
      </c>
      <c r="E502" s="13">
        <v>6</v>
      </c>
      <c r="F502" s="14">
        <v>0.7</v>
      </c>
      <c r="G502" s="13" t="s">
        <v>14871</v>
      </c>
      <c r="H502" s="14">
        <v>16</v>
      </c>
      <c r="I502" s="15" t="s">
        <v>32</v>
      </c>
      <c r="J502" s="16">
        <v>19.200000000000003</v>
      </c>
      <c r="K502" s="16">
        <v>3.2</v>
      </c>
      <c r="L502" s="17" t="s">
        <v>502</v>
      </c>
      <c r="M502" s="163" t="str">
        <f>IFERROR(GETPIVOTDATA("Tot. Bottles",'- Ordine Aggregato -'!$A$1,"sku anker",A502),"")</f>
        <v/>
      </c>
      <c r="N502" s="18" t="s">
        <v>42</v>
      </c>
      <c r="O502" s="19" t="str">
        <f t="shared" si="7"/>
        <v>Order online</v>
      </c>
      <c r="P502" s="97" t="s">
        <v>220</v>
      </c>
      <c r="Q502" s="13" t="s">
        <v>1650</v>
      </c>
      <c r="R502" t="s">
        <v>1651</v>
      </c>
      <c r="S502" s="20">
        <v>0</v>
      </c>
      <c r="T502" s="21" t="s">
        <v>38</v>
      </c>
    </row>
    <row r="503" spans="1:20" x14ac:dyDescent="0.35">
      <c r="A503" s="13" t="s">
        <v>1652</v>
      </c>
      <c r="B503" s="13"/>
      <c r="C503" s="13"/>
      <c r="D503" s="13" t="s">
        <v>1653</v>
      </c>
      <c r="E503" s="13">
        <v>6</v>
      </c>
      <c r="F503" s="14">
        <v>0.7</v>
      </c>
      <c r="G503" s="13" t="s">
        <v>14871</v>
      </c>
      <c r="H503" s="14">
        <v>15</v>
      </c>
      <c r="I503" s="15" t="s">
        <v>32</v>
      </c>
      <c r="J503" s="16">
        <v>20.100000000000001</v>
      </c>
      <c r="K503" s="16">
        <v>3.35</v>
      </c>
      <c r="L503" s="17" t="s">
        <v>399</v>
      </c>
      <c r="M503" s="163" t="str">
        <f>IFERROR(GETPIVOTDATA("Tot. Bottles",'- Ordine Aggregato -'!$A$1,"sku anker",A503),"")</f>
        <v/>
      </c>
      <c r="N503" s="18" t="s">
        <v>42</v>
      </c>
      <c r="O503" s="19" t="str">
        <f t="shared" si="7"/>
        <v>Order online</v>
      </c>
      <c r="P503" s="97" t="s">
        <v>220</v>
      </c>
      <c r="Q503" s="13" t="s">
        <v>1654</v>
      </c>
      <c r="R503" t="s">
        <v>1655</v>
      </c>
      <c r="S503" s="20">
        <v>0</v>
      </c>
      <c r="T503" s="21" t="s">
        <v>38</v>
      </c>
    </row>
    <row r="504" spans="1:20" x14ac:dyDescent="0.35">
      <c r="A504" s="13" t="s">
        <v>1656</v>
      </c>
      <c r="B504" s="13"/>
      <c r="C504" s="13"/>
      <c r="D504" s="13" t="s">
        <v>1657</v>
      </c>
      <c r="E504" s="13">
        <v>6</v>
      </c>
      <c r="F504" s="14">
        <v>0.7</v>
      </c>
      <c r="G504" s="13" t="s">
        <v>46</v>
      </c>
      <c r="H504" s="14">
        <v>17</v>
      </c>
      <c r="I504" s="15" t="s">
        <v>32</v>
      </c>
      <c r="J504" s="16">
        <v>29.700000000000003</v>
      </c>
      <c r="K504" s="16">
        <v>4.95</v>
      </c>
      <c r="L504" s="17" t="s">
        <v>551</v>
      </c>
      <c r="M504" s="163" t="str">
        <f>IFERROR(GETPIVOTDATA("Tot. Bottles",'- Ordine Aggregato -'!$A$1,"sku anker",A504),"")</f>
        <v/>
      </c>
      <c r="N504" s="18" t="s">
        <v>42</v>
      </c>
      <c r="O504" s="19" t="str">
        <f t="shared" si="7"/>
        <v>Order online</v>
      </c>
      <c r="P504" s="97" t="s">
        <v>220</v>
      </c>
      <c r="Q504" s="13" t="s">
        <v>1658</v>
      </c>
      <c r="R504" t="s">
        <v>1659</v>
      </c>
      <c r="S504" s="20">
        <v>0</v>
      </c>
      <c r="T504" s="21" t="s">
        <v>38</v>
      </c>
    </row>
    <row r="505" spans="1:20" x14ac:dyDescent="0.35">
      <c r="A505" s="13" t="s">
        <v>1660</v>
      </c>
      <c r="B505" s="13"/>
      <c r="C505" s="13"/>
      <c r="D505" s="13" t="s">
        <v>1661</v>
      </c>
      <c r="E505" s="13">
        <v>6</v>
      </c>
      <c r="F505" s="14">
        <v>0.7</v>
      </c>
      <c r="G505" s="13" t="s">
        <v>46</v>
      </c>
      <c r="H505" s="14">
        <v>16</v>
      </c>
      <c r="I505" s="15" t="s">
        <v>32</v>
      </c>
      <c r="J505" s="16">
        <v>18.48</v>
      </c>
      <c r="K505" s="16">
        <v>3.08</v>
      </c>
      <c r="L505" s="17" t="s">
        <v>502</v>
      </c>
      <c r="M505" s="163" t="str">
        <f>IFERROR(GETPIVOTDATA("Tot. Bottles",'- Ordine Aggregato -'!$A$1,"sku anker",A505),"")</f>
        <v/>
      </c>
      <c r="N505" s="18" t="s">
        <v>42</v>
      </c>
      <c r="O505" s="19" t="str">
        <f t="shared" si="7"/>
        <v>Order online</v>
      </c>
      <c r="P505" s="97" t="s">
        <v>220</v>
      </c>
      <c r="Q505" s="13" t="s">
        <v>1662</v>
      </c>
      <c r="R505" t="s">
        <v>1663</v>
      </c>
      <c r="S505" s="20">
        <v>0</v>
      </c>
      <c r="T505" s="21" t="s">
        <v>38</v>
      </c>
    </row>
    <row r="506" spans="1:20" x14ac:dyDescent="0.35">
      <c r="A506" s="96" t="s">
        <v>1664</v>
      </c>
      <c r="D506" s="13" t="s">
        <v>1665</v>
      </c>
      <c r="E506" s="13">
        <v>6</v>
      </c>
      <c r="F506" s="14">
        <v>0.7</v>
      </c>
      <c r="G506" s="13" t="s">
        <v>14871</v>
      </c>
      <c r="H506" s="14">
        <v>43.3</v>
      </c>
      <c r="I506" s="15" t="s">
        <v>32</v>
      </c>
      <c r="J506" s="16">
        <v>109.5</v>
      </c>
      <c r="K506" s="16">
        <v>18.25</v>
      </c>
      <c r="L506" s="17" t="s">
        <v>368</v>
      </c>
      <c r="M506" s="163" t="str">
        <f>IFERROR(GETPIVOTDATA("Tot. Bottles",'- Ordine Aggregato -'!$A$1,"sku anker",A506),"")</f>
        <v/>
      </c>
      <c r="N506" s="18" t="s">
        <v>42</v>
      </c>
      <c r="O506" s="19" t="str">
        <f t="shared" si="7"/>
        <v>Order online</v>
      </c>
      <c r="P506" s="97" t="s">
        <v>220</v>
      </c>
      <c r="Q506" s="13" t="s">
        <v>1666</v>
      </c>
      <c r="R506" t="s">
        <v>1667</v>
      </c>
      <c r="S506" s="20">
        <v>0</v>
      </c>
      <c r="T506" s="21" t="s">
        <v>38</v>
      </c>
    </row>
    <row r="507" spans="1:20" x14ac:dyDescent="0.35">
      <c r="A507" s="13" t="s">
        <v>1668</v>
      </c>
      <c r="B507" s="13"/>
      <c r="C507" s="13"/>
      <c r="D507" s="13" t="s">
        <v>1669</v>
      </c>
      <c r="E507" s="13">
        <v>6</v>
      </c>
      <c r="F507" s="14">
        <v>0.7</v>
      </c>
      <c r="G507" s="13" t="s">
        <v>46</v>
      </c>
      <c r="H507" s="14">
        <v>18</v>
      </c>
      <c r="I507" s="15" t="s">
        <v>32</v>
      </c>
      <c r="J507" s="16">
        <v>22.68</v>
      </c>
      <c r="K507" s="16">
        <v>3.78</v>
      </c>
      <c r="L507" s="17" t="s">
        <v>399</v>
      </c>
      <c r="M507" s="163" t="str">
        <f>IFERROR(GETPIVOTDATA("Tot. Bottles",'- Ordine Aggregato -'!$A$1,"sku anker",A507),"")</f>
        <v/>
      </c>
      <c r="N507" s="18" t="s">
        <v>42</v>
      </c>
      <c r="O507" s="19" t="str">
        <f t="shared" si="7"/>
        <v>Order online</v>
      </c>
      <c r="P507" s="97" t="s">
        <v>220</v>
      </c>
      <c r="Q507" s="13" t="s">
        <v>1670</v>
      </c>
      <c r="R507" t="s">
        <v>1671</v>
      </c>
      <c r="S507" s="20">
        <v>0</v>
      </c>
      <c r="T507" s="21" t="s">
        <v>38</v>
      </c>
    </row>
    <row r="508" spans="1:20" x14ac:dyDescent="0.35">
      <c r="A508" s="96" t="s">
        <v>1672</v>
      </c>
      <c r="D508" s="13" t="s">
        <v>1673</v>
      </c>
      <c r="E508" s="13">
        <v>6</v>
      </c>
      <c r="F508" s="14">
        <v>0.7</v>
      </c>
      <c r="G508" s="13" t="s">
        <v>14872</v>
      </c>
      <c r="H508" s="14">
        <v>18</v>
      </c>
      <c r="I508" s="15" t="s">
        <v>32</v>
      </c>
      <c r="J508" s="16">
        <v>22.200000000000003</v>
      </c>
      <c r="K508" s="16">
        <v>3.7</v>
      </c>
      <c r="L508" s="17" t="s">
        <v>399</v>
      </c>
      <c r="M508" s="163" t="str">
        <f>IFERROR(GETPIVOTDATA("Tot. Bottles",'- Ordine Aggregato -'!$A$1,"sku anker",A508),"")</f>
        <v/>
      </c>
      <c r="N508" s="18" t="s">
        <v>42</v>
      </c>
      <c r="O508" s="19" t="str">
        <f t="shared" si="7"/>
        <v>Order online</v>
      </c>
      <c r="P508" s="97" t="s">
        <v>220</v>
      </c>
      <c r="Q508" s="13" t="s">
        <v>1674</v>
      </c>
      <c r="R508" t="s">
        <v>1671</v>
      </c>
      <c r="S508" s="20">
        <v>0</v>
      </c>
      <c r="T508" s="21" t="s">
        <v>38</v>
      </c>
    </row>
    <row r="509" spans="1:20" x14ac:dyDescent="0.35">
      <c r="A509" s="96" t="s">
        <v>1675</v>
      </c>
      <c r="B509" s="96"/>
      <c r="C509" s="96"/>
      <c r="D509" s="13" t="s">
        <v>1676</v>
      </c>
      <c r="E509" s="13">
        <v>6</v>
      </c>
      <c r="F509" s="14">
        <v>0.7</v>
      </c>
      <c r="G509" s="13" t="s">
        <v>14871</v>
      </c>
      <c r="H509" s="14">
        <v>18</v>
      </c>
      <c r="I509" s="15" t="s">
        <v>32</v>
      </c>
      <c r="J509" s="16">
        <v>22.5</v>
      </c>
      <c r="K509" s="16">
        <v>3.75</v>
      </c>
      <c r="L509" s="17" t="s">
        <v>399</v>
      </c>
      <c r="M509" s="163" t="str">
        <f>IFERROR(GETPIVOTDATA("Tot. Bottles",'- Ordine Aggregato -'!$A$1,"sku anker",A509),"")</f>
        <v/>
      </c>
      <c r="N509" s="18" t="s">
        <v>34</v>
      </c>
      <c r="O509" s="19" t="str">
        <f t="shared" si="7"/>
        <v>Order online</v>
      </c>
      <c r="P509" s="97" t="s">
        <v>220</v>
      </c>
      <c r="Q509" s="13" t="s">
        <v>1677</v>
      </c>
      <c r="R509" t="s">
        <v>1678</v>
      </c>
      <c r="S509" s="20">
        <v>0</v>
      </c>
      <c r="T509" s="21" t="s">
        <v>38</v>
      </c>
    </row>
    <row r="510" spans="1:20" x14ac:dyDescent="0.35">
      <c r="A510" s="13" t="s">
        <v>1679</v>
      </c>
      <c r="B510" s="13"/>
      <c r="C510" s="13"/>
      <c r="D510" s="13" t="s">
        <v>1676</v>
      </c>
      <c r="E510" s="13">
        <v>6</v>
      </c>
      <c r="F510" s="14">
        <v>1</v>
      </c>
      <c r="G510" s="13" t="s">
        <v>14871</v>
      </c>
      <c r="H510" s="14">
        <v>18</v>
      </c>
      <c r="I510" s="15" t="s">
        <v>32</v>
      </c>
      <c r="J510" s="16">
        <v>31.5</v>
      </c>
      <c r="K510" s="16">
        <v>5.25</v>
      </c>
      <c r="L510" s="17" t="s">
        <v>399</v>
      </c>
      <c r="M510" s="163" t="str">
        <f>IFERROR(GETPIVOTDATA("Tot. Bottles",'- Ordine Aggregato -'!$A$1,"sku anker",A510),"")</f>
        <v/>
      </c>
      <c r="N510" s="18" t="s">
        <v>67</v>
      </c>
      <c r="O510" s="19" t="str">
        <f t="shared" si="7"/>
        <v>Order online</v>
      </c>
      <c r="P510" s="97" t="s">
        <v>220</v>
      </c>
      <c r="Q510" s="13" t="s">
        <v>1680</v>
      </c>
      <c r="R510" t="s">
        <v>1681</v>
      </c>
      <c r="S510" s="20">
        <v>5.25</v>
      </c>
      <c r="T510" s="21" t="s">
        <v>38</v>
      </c>
    </row>
    <row r="511" spans="1:20" x14ac:dyDescent="0.35">
      <c r="A511" s="13" t="s">
        <v>1683</v>
      </c>
      <c r="B511" s="13"/>
      <c r="C511" s="13"/>
      <c r="D511" s="13" t="s">
        <v>1684</v>
      </c>
      <c r="E511" s="13">
        <v>6</v>
      </c>
      <c r="F511" s="14">
        <v>0.75</v>
      </c>
      <c r="G511" s="13" t="s">
        <v>46</v>
      </c>
      <c r="H511" s="14">
        <v>18</v>
      </c>
      <c r="I511" s="15" t="s">
        <v>32</v>
      </c>
      <c r="J511" s="16">
        <v>33</v>
      </c>
      <c r="K511" s="16">
        <v>5.5</v>
      </c>
      <c r="L511" s="17" t="s">
        <v>1682</v>
      </c>
      <c r="M511" s="163" t="str">
        <f>IFERROR(GETPIVOTDATA("Tot. Bottles",'- Ordine Aggregato -'!$A$1,"sku anker",A511),"")</f>
        <v/>
      </c>
      <c r="N511" s="18" t="s">
        <v>67</v>
      </c>
      <c r="O511" s="19" t="str">
        <f t="shared" si="7"/>
        <v>Order online</v>
      </c>
      <c r="P511" s="97" t="s">
        <v>35</v>
      </c>
      <c r="Q511" s="13" t="s">
        <v>1685</v>
      </c>
      <c r="R511" t="s">
        <v>1686</v>
      </c>
      <c r="S511" s="20">
        <v>5.5</v>
      </c>
      <c r="T511" s="21" t="s">
        <v>38</v>
      </c>
    </row>
    <row r="512" spans="1:20" x14ac:dyDescent="0.35">
      <c r="A512" s="13" t="s">
        <v>1687</v>
      </c>
      <c r="B512" s="13"/>
      <c r="C512" s="13"/>
      <c r="D512" s="13" t="s">
        <v>1688</v>
      </c>
      <c r="E512" s="13">
        <v>6</v>
      </c>
      <c r="F512" s="14">
        <v>0.75</v>
      </c>
      <c r="G512" s="13" t="s">
        <v>14872</v>
      </c>
      <c r="H512" s="14">
        <v>17</v>
      </c>
      <c r="I512" s="15" t="s">
        <v>32</v>
      </c>
      <c r="J512" s="16">
        <v>30</v>
      </c>
      <c r="K512" s="16">
        <v>5</v>
      </c>
      <c r="L512" s="17" t="s">
        <v>1682</v>
      </c>
      <c r="M512" s="163" t="str">
        <f>IFERROR(GETPIVOTDATA("Tot. Bottles",'- Ordine Aggregato -'!$A$1,"sku anker",A512),"")</f>
        <v/>
      </c>
      <c r="N512" s="18" t="s">
        <v>67</v>
      </c>
      <c r="O512" s="19" t="str">
        <f t="shared" si="7"/>
        <v>Order online</v>
      </c>
      <c r="P512" s="97" t="s">
        <v>35</v>
      </c>
      <c r="Q512" s="13" t="s">
        <v>1689</v>
      </c>
      <c r="R512" t="s">
        <v>1690</v>
      </c>
      <c r="S512" s="20">
        <v>5</v>
      </c>
      <c r="T512" s="21" t="s">
        <v>38</v>
      </c>
    </row>
    <row r="513" spans="1:20" x14ac:dyDescent="0.35">
      <c r="A513" s="96" t="s">
        <v>1691</v>
      </c>
      <c r="D513" s="13" t="s">
        <v>1692</v>
      </c>
      <c r="E513" s="13">
        <v>6</v>
      </c>
      <c r="F513" s="14">
        <v>0.7</v>
      </c>
      <c r="G513" s="13" t="s">
        <v>31</v>
      </c>
      <c r="H513" s="14">
        <v>18</v>
      </c>
      <c r="I513" s="15" t="s">
        <v>32</v>
      </c>
      <c r="J513" s="16">
        <v>21</v>
      </c>
      <c r="K513" s="16">
        <v>3.5</v>
      </c>
      <c r="L513" s="17" t="s">
        <v>502</v>
      </c>
      <c r="M513" s="163" t="str">
        <f>IFERROR(GETPIVOTDATA("Tot. Bottles",'- Ordine Aggregato -'!$A$1,"sku anker",A513),"")</f>
        <v/>
      </c>
      <c r="N513" s="18" t="s">
        <v>42</v>
      </c>
      <c r="O513" s="19" t="str">
        <f t="shared" si="7"/>
        <v>Order online</v>
      </c>
      <c r="P513" s="97" t="s">
        <v>35</v>
      </c>
      <c r="Q513" s="13" t="s">
        <v>1693</v>
      </c>
      <c r="R513" t="s">
        <v>1694</v>
      </c>
      <c r="S513" s="20">
        <v>0</v>
      </c>
      <c r="T513" s="21" t="s">
        <v>38</v>
      </c>
    </row>
    <row r="514" spans="1:20" x14ac:dyDescent="0.35">
      <c r="A514" s="13" t="s">
        <v>1695</v>
      </c>
      <c r="B514" s="13"/>
      <c r="C514" s="13"/>
      <c r="D514" s="13" t="s">
        <v>1696</v>
      </c>
      <c r="E514" s="13">
        <v>12</v>
      </c>
      <c r="F514" s="14">
        <v>0.35</v>
      </c>
      <c r="G514" s="13" t="s">
        <v>14872</v>
      </c>
      <c r="H514" s="14">
        <v>45</v>
      </c>
      <c r="I514" s="15" t="s">
        <v>32</v>
      </c>
      <c r="J514" s="16">
        <v>138</v>
      </c>
      <c r="K514" s="16">
        <v>11.5</v>
      </c>
      <c r="L514" s="17" t="s">
        <v>1697</v>
      </c>
      <c r="M514" s="163" t="str">
        <f>IFERROR(GETPIVOTDATA("Tot. Bottles",'- Ordine Aggregato -'!$A$1,"sku anker",A514),"")</f>
        <v/>
      </c>
      <c r="N514" s="18" t="s">
        <v>34</v>
      </c>
      <c r="O514" s="19" t="str">
        <f t="shared" si="7"/>
        <v>Order online</v>
      </c>
      <c r="P514" s="97" t="s">
        <v>15051</v>
      </c>
      <c r="Q514" s="13" t="s">
        <v>1699</v>
      </c>
      <c r="R514" t="s">
        <v>1700</v>
      </c>
      <c r="S514" s="20">
        <v>0</v>
      </c>
      <c r="T514" s="21" t="s">
        <v>38</v>
      </c>
    </row>
    <row r="515" spans="1:20" x14ac:dyDescent="0.35">
      <c r="A515" s="96" t="s">
        <v>1701</v>
      </c>
      <c r="B515" s="96"/>
      <c r="C515" s="96"/>
      <c r="D515" s="13" t="s">
        <v>1696</v>
      </c>
      <c r="E515" s="13">
        <v>12</v>
      </c>
      <c r="F515" s="14">
        <v>0.5</v>
      </c>
      <c r="G515" s="13" t="s">
        <v>14872</v>
      </c>
      <c r="H515" s="14">
        <v>45</v>
      </c>
      <c r="I515" s="15" t="s">
        <v>32</v>
      </c>
      <c r="J515" s="16">
        <v>168</v>
      </c>
      <c r="K515" s="16">
        <v>14</v>
      </c>
      <c r="L515" s="17" t="s">
        <v>1697</v>
      </c>
      <c r="M515" s="163" t="str">
        <f>IFERROR(GETPIVOTDATA("Tot. Bottles",'- Ordine Aggregato -'!$A$1,"sku anker",A515),"")</f>
        <v/>
      </c>
      <c r="N515" s="18" t="s">
        <v>34</v>
      </c>
      <c r="O515" s="19" t="str">
        <f t="shared" si="7"/>
        <v>Order online</v>
      </c>
      <c r="P515" s="97" t="s">
        <v>15051</v>
      </c>
      <c r="Q515" s="13" t="s">
        <v>1702</v>
      </c>
      <c r="R515" t="s">
        <v>1703</v>
      </c>
      <c r="S515" s="20">
        <v>0</v>
      </c>
      <c r="T515" s="21" t="s">
        <v>38</v>
      </c>
    </row>
    <row r="516" spans="1:20" x14ac:dyDescent="0.35">
      <c r="A516" s="13" t="s">
        <v>1704</v>
      </c>
      <c r="B516" s="13"/>
      <c r="C516" s="13"/>
      <c r="D516" s="13" t="s">
        <v>1696</v>
      </c>
      <c r="E516" s="13">
        <v>6</v>
      </c>
      <c r="F516" s="14">
        <v>0.7</v>
      </c>
      <c r="G516" s="13" t="s">
        <v>14872</v>
      </c>
      <c r="H516" s="14">
        <v>45</v>
      </c>
      <c r="I516" s="15" t="s">
        <v>32</v>
      </c>
      <c r="J516" s="16">
        <v>114</v>
      </c>
      <c r="K516" s="16">
        <v>19</v>
      </c>
      <c r="L516" s="17" t="s">
        <v>1697</v>
      </c>
      <c r="M516" s="163" t="str">
        <f>IFERROR(GETPIVOTDATA("Tot. Bottles",'- Ordine Aggregato -'!$A$1,"sku anker",A516),"")</f>
        <v/>
      </c>
      <c r="N516" s="18" t="s">
        <v>34</v>
      </c>
      <c r="O516" s="19" t="str">
        <f t="shared" si="7"/>
        <v>Order online</v>
      </c>
      <c r="P516" s="97" t="s">
        <v>1698</v>
      </c>
      <c r="Q516" s="13" t="s">
        <v>1705</v>
      </c>
      <c r="R516" t="s">
        <v>1706</v>
      </c>
      <c r="S516" s="20">
        <v>0</v>
      </c>
      <c r="T516" s="21" t="s">
        <v>38</v>
      </c>
    </row>
    <row r="517" spans="1:20" x14ac:dyDescent="0.35">
      <c r="A517" s="96" t="s">
        <v>1707</v>
      </c>
      <c r="D517" s="13" t="s">
        <v>1708</v>
      </c>
      <c r="E517" s="13">
        <v>6</v>
      </c>
      <c r="F517" s="14">
        <v>0.7</v>
      </c>
      <c r="G517" s="13" t="s">
        <v>14871</v>
      </c>
      <c r="H517" s="14">
        <v>15</v>
      </c>
      <c r="I517" s="15" t="s">
        <v>32</v>
      </c>
      <c r="J517" s="16">
        <v>45</v>
      </c>
      <c r="K517" s="16">
        <v>7.5</v>
      </c>
      <c r="L517" s="17" t="s">
        <v>551</v>
      </c>
      <c r="M517" s="163" t="str">
        <f>IFERROR(GETPIVOTDATA("Tot. Bottles",'- Ordine Aggregato -'!$A$1,"sku anker",A517),"")</f>
        <v/>
      </c>
      <c r="N517" s="18" t="s">
        <v>67</v>
      </c>
      <c r="O517" s="19" t="str">
        <f t="shared" si="7"/>
        <v>Order online</v>
      </c>
      <c r="P517" s="97" t="s">
        <v>355</v>
      </c>
      <c r="Q517" s="13" t="s">
        <v>1709</v>
      </c>
      <c r="R517" t="s">
        <v>1710</v>
      </c>
      <c r="S517" s="20">
        <v>7.5</v>
      </c>
      <c r="T517" s="21" t="s">
        <v>38</v>
      </c>
    </row>
    <row r="518" spans="1:20" x14ac:dyDescent="0.35">
      <c r="A518" s="13" t="s">
        <v>1711</v>
      </c>
      <c r="B518" s="13"/>
      <c r="C518" s="13"/>
      <c r="D518" s="13" t="s">
        <v>1712</v>
      </c>
      <c r="E518" s="13">
        <v>24</v>
      </c>
      <c r="F518" s="14">
        <v>0.33</v>
      </c>
      <c r="G518" s="13" t="s">
        <v>31</v>
      </c>
      <c r="H518" s="14">
        <v>4.5999999999999996</v>
      </c>
      <c r="I518" s="15" t="s">
        <v>32</v>
      </c>
      <c r="J518" s="16">
        <v>13.919999999999998</v>
      </c>
      <c r="K518" s="16">
        <v>0.57999999999999996</v>
      </c>
      <c r="L518" s="17" t="s">
        <v>1498</v>
      </c>
      <c r="M518" s="163" t="str">
        <f>IFERROR(GETPIVOTDATA("Tot. Bottles",'- Ordine Aggregato -'!$A$1,"sku anker",A518),"")</f>
        <v/>
      </c>
      <c r="N518" s="18" t="s">
        <v>67</v>
      </c>
      <c r="O518" s="19" t="str">
        <f t="shared" si="7"/>
        <v>Order online</v>
      </c>
      <c r="P518" s="97" t="s">
        <v>355</v>
      </c>
      <c r="Q518" s="13" t="s">
        <v>1713</v>
      </c>
      <c r="R518" t="s">
        <v>1714</v>
      </c>
      <c r="S518" s="20">
        <v>0.57999999999999996</v>
      </c>
      <c r="T518" s="21" t="s">
        <v>38</v>
      </c>
    </row>
    <row r="519" spans="1:20" x14ac:dyDescent="0.35">
      <c r="A519" s="96" t="s">
        <v>1715</v>
      </c>
      <c r="B519" s="96"/>
      <c r="C519" s="96"/>
      <c r="D519" s="13" t="s">
        <v>1716</v>
      </c>
      <c r="E519" s="13">
        <v>24</v>
      </c>
      <c r="F519" s="14">
        <v>0.33</v>
      </c>
      <c r="G519" s="13" t="s">
        <v>14872</v>
      </c>
      <c r="H519" s="14">
        <v>7.2</v>
      </c>
      <c r="I519" s="15" t="s">
        <v>32</v>
      </c>
      <c r="J519" s="16">
        <v>22.799999999999997</v>
      </c>
      <c r="K519" s="16">
        <v>0.95</v>
      </c>
      <c r="L519" s="17" t="s">
        <v>1498</v>
      </c>
      <c r="M519" s="163" t="str">
        <f>IFERROR(GETPIVOTDATA("Tot. Bottles",'- Ordine Aggregato -'!$A$1,"sku anker",A519),"")</f>
        <v/>
      </c>
      <c r="N519" s="18" t="s">
        <v>42</v>
      </c>
      <c r="O519" s="19" t="str">
        <f t="shared" si="7"/>
        <v>Order online</v>
      </c>
      <c r="P519" s="97" t="s">
        <v>355</v>
      </c>
      <c r="Q519" s="13" t="s">
        <v>1717</v>
      </c>
      <c r="R519" t="s">
        <v>1718</v>
      </c>
      <c r="S519" s="20">
        <v>0</v>
      </c>
      <c r="T519" s="21" t="s">
        <v>38</v>
      </c>
    </row>
    <row r="520" spans="1:20" x14ac:dyDescent="0.35">
      <c r="A520" s="96" t="s">
        <v>1719</v>
      </c>
      <c r="B520" s="96"/>
      <c r="C520" s="96"/>
      <c r="D520" s="13" t="s">
        <v>1716</v>
      </c>
      <c r="E520" s="13">
        <v>24</v>
      </c>
      <c r="F520" s="14">
        <v>0.33</v>
      </c>
      <c r="G520" s="13" t="s">
        <v>31</v>
      </c>
      <c r="H520" s="14">
        <v>7.2</v>
      </c>
      <c r="I520" s="15" t="s">
        <v>32</v>
      </c>
      <c r="J520" s="16">
        <v>22.080000000000002</v>
      </c>
      <c r="K520" s="16">
        <v>0.92</v>
      </c>
      <c r="L520" s="17" t="s">
        <v>1498</v>
      </c>
      <c r="M520" s="163" t="str">
        <f>IFERROR(GETPIVOTDATA("Tot. Bottles",'- Ordine Aggregato -'!$A$1,"sku anker",A520),"")</f>
        <v/>
      </c>
      <c r="N520" s="18" t="s">
        <v>34</v>
      </c>
      <c r="O520" s="19" t="str">
        <f t="shared" si="7"/>
        <v>Order online</v>
      </c>
      <c r="P520" s="97" t="s">
        <v>355</v>
      </c>
      <c r="Q520" s="13" t="s">
        <v>1720</v>
      </c>
      <c r="R520" t="s">
        <v>1718</v>
      </c>
      <c r="S520" s="20">
        <v>0</v>
      </c>
      <c r="T520" s="21" t="s">
        <v>38</v>
      </c>
    </row>
    <row r="521" spans="1:20" x14ac:dyDescent="0.35">
      <c r="A521" s="13" t="s">
        <v>1721</v>
      </c>
      <c r="B521" s="13"/>
      <c r="C521" s="13"/>
      <c r="D521" s="13" t="s">
        <v>1722</v>
      </c>
      <c r="E521" s="13">
        <v>12</v>
      </c>
      <c r="F521" s="14">
        <v>0.5</v>
      </c>
      <c r="G521" s="13" t="s">
        <v>46</v>
      </c>
      <c r="H521" s="14">
        <v>22</v>
      </c>
      <c r="I521" s="15" t="s">
        <v>32</v>
      </c>
      <c r="J521" s="16">
        <v>114</v>
      </c>
      <c r="K521" s="16">
        <v>9.5</v>
      </c>
      <c r="L521" s="17" t="s">
        <v>502</v>
      </c>
      <c r="M521" s="163" t="str">
        <f>IFERROR(GETPIVOTDATA("Tot. Bottles",'- Ordine Aggregato -'!$A$1,"sku anker",A521),"")</f>
        <v/>
      </c>
      <c r="N521" s="18" t="s">
        <v>67</v>
      </c>
      <c r="O521" s="19" t="str">
        <f t="shared" si="7"/>
        <v>Order online</v>
      </c>
      <c r="P521" s="97" t="s">
        <v>220</v>
      </c>
      <c r="Q521" s="13" t="s">
        <v>1723</v>
      </c>
      <c r="R521" t="s">
        <v>1724</v>
      </c>
      <c r="S521" s="20">
        <v>9.5</v>
      </c>
      <c r="T521" s="21" t="s">
        <v>38</v>
      </c>
    </row>
    <row r="522" spans="1:20" x14ac:dyDescent="0.35">
      <c r="A522" s="96" t="s">
        <v>1725</v>
      </c>
      <c r="B522" s="96"/>
      <c r="C522" s="96"/>
      <c r="D522" s="13" t="s">
        <v>1726</v>
      </c>
      <c r="E522" s="13">
        <v>12</v>
      </c>
      <c r="F522" s="14">
        <v>0.2</v>
      </c>
      <c r="G522" s="13" t="s">
        <v>31</v>
      </c>
      <c r="H522" s="14">
        <v>39</v>
      </c>
      <c r="I522" s="15" t="s">
        <v>32</v>
      </c>
      <c r="J522" s="16">
        <v>99</v>
      </c>
      <c r="K522" s="16">
        <v>8.25</v>
      </c>
      <c r="L522" s="17" t="s">
        <v>558</v>
      </c>
      <c r="M522" s="163" t="str">
        <f>IFERROR(GETPIVOTDATA("Tot. Bottles",'- Ordine Aggregato -'!$A$1,"sku anker",A522),"")</f>
        <v/>
      </c>
      <c r="N522" s="18" t="s">
        <v>42</v>
      </c>
      <c r="O522" s="19" t="str">
        <f t="shared" si="7"/>
        <v>Order online</v>
      </c>
      <c r="P522" s="97" t="s">
        <v>220</v>
      </c>
      <c r="Q522" s="13" t="s">
        <v>1727</v>
      </c>
      <c r="R522" t="s">
        <v>1728</v>
      </c>
      <c r="S522" s="20">
        <v>0</v>
      </c>
      <c r="T522" s="21" t="s">
        <v>38</v>
      </c>
    </row>
    <row r="523" spans="1:20" x14ac:dyDescent="0.35">
      <c r="A523" s="96" t="s">
        <v>1729</v>
      </c>
      <c r="B523" s="96"/>
      <c r="C523" s="96"/>
      <c r="D523" s="13" t="s">
        <v>1730</v>
      </c>
      <c r="E523" s="13">
        <v>12</v>
      </c>
      <c r="F523" s="14">
        <v>0.2</v>
      </c>
      <c r="G523" s="13" t="s">
        <v>31</v>
      </c>
      <c r="H523" s="14">
        <v>44</v>
      </c>
      <c r="I523" s="15" t="s">
        <v>32</v>
      </c>
      <c r="J523" s="16">
        <v>99</v>
      </c>
      <c r="K523" s="16">
        <v>8.25</v>
      </c>
      <c r="L523" s="17" t="s">
        <v>558</v>
      </c>
      <c r="M523" s="163" t="str">
        <f>IFERROR(GETPIVOTDATA("Tot. Bottles",'- Ordine Aggregato -'!$A$1,"sku anker",A523),"")</f>
        <v/>
      </c>
      <c r="N523" s="18" t="s">
        <v>42</v>
      </c>
      <c r="O523" s="19" t="str">
        <f t="shared" si="7"/>
        <v>Order online</v>
      </c>
      <c r="P523" s="97" t="s">
        <v>220</v>
      </c>
      <c r="Q523" s="13" t="s">
        <v>1731</v>
      </c>
      <c r="R523" t="s">
        <v>1732</v>
      </c>
      <c r="S523" s="20">
        <v>0</v>
      </c>
      <c r="T523" s="21" t="s">
        <v>38</v>
      </c>
    </row>
    <row r="524" spans="1:20" x14ac:dyDescent="0.35">
      <c r="A524" s="96" t="s">
        <v>1733</v>
      </c>
      <c r="D524" s="13" t="s">
        <v>1734</v>
      </c>
      <c r="E524" s="13">
        <v>12</v>
      </c>
      <c r="F524" s="14">
        <v>0.2</v>
      </c>
      <c r="G524" s="13" t="s">
        <v>31</v>
      </c>
      <c r="H524" s="14">
        <v>44</v>
      </c>
      <c r="I524" s="15" t="s">
        <v>32</v>
      </c>
      <c r="J524" s="16">
        <v>99</v>
      </c>
      <c r="K524" s="16">
        <v>8.25</v>
      </c>
      <c r="L524" s="17" t="s">
        <v>558</v>
      </c>
      <c r="M524" s="163" t="str">
        <f>IFERROR(GETPIVOTDATA("Tot. Bottles",'- Ordine Aggregato -'!$A$1,"sku anker",A524),"")</f>
        <v/>
      </c>
      <c r="N524" s="18" t="s">
        <v>42</v>
      </c>
      <c r="O524" s="19" t="str">
        <f t="shared" si="7"/>
        <v>Order online</v>
      </c>
      <c r="P524" s="97" t="s">
        <v>220</v>
      </c>
      <c r="Q524" s="13" t="s">
        <v>1735</v>
      </c>
      <c r="R524" t="s">
        <v>1736</v>
      </c>
      <c r="S524" s="20">
        <v>0</v>
      </c>
      <c r="T524" s="21" t="s">
        <v>38</v>
      </c>
    </row>
    <row r="525" spans="1:20" x14ac:dyDescent="0.35">
      <c r="A525" s="96" t="s">
        <v>1737</v>
      </c>
      <c r="B525" s="96"/>
      <c r="C525" s="96"/>
      <c r="D525" s="13" t="s">
        <v>1738</v>
      </c>
      <c r="E525" s="13">
        <v>12</v>
      </c>
      <c r="F525" s="14">
        <v>0.2</v>
      </c>
      <c r="G525" s="13" t="s">
        <v>14871</v>
      </c>
      <c r="H525" s="14">
        <v>39</v>
      </c>
      <c r="I525" s="15" t="s">
        <v>32</v>
      </c>
      <c r="J525" s="16">
        <v>96</v>
      </c>
      <c r="K525" s="16">
        <v>8</v>
      </c>
      <c r="L525" s="17" t="s">
        <v>558</v>
      </c>
      <c r="M525" s="163" t="str">
        <f>IFERROR(GETPIVOTDATA("Tot. Bottles",'- Ordine Aggregato -'!$A$1,"sku anker",A525),"")</f>
        <v/>
      </c>
      <c r="N525" s="18" t="s">
        <v>42</v>
      </c>
      <c r="O525" s="19" t="str">
        <f t="shared" ref="O525:O588" si="8">HYPERLINK("https://www.ankeramsterdamspirits.nl/en/products/"&amp;A525,"Order online")</f>
        <v>Order online</v>
      </c>
      <c r="P525" s="97" t="s">
        <v>220</v>
      </c>
      <c r="Q525" s="13" t="s">
        <v>1739</v>
      </c>
      <c r="R525" t="s">
        <v>1740</v>
      </c>
      <c r="S525" s="20">
        <v>0</v>
      </c>
      <c r="T525" s="21" t="s">
        <v>38</v>
      </c>
    </row>
    <row r="526" spans="1:20" x14ac:dyDescent="0.35">
      <c r="A526" s="13" t="s">
        <v>14572</v>
      </c>
      <c r="B526" s="13"/>
      <c r="C526" s="13"/>
      <c r="D526" s="13" t="s">
        <v>14573</v>
      </c>
      <c r="E526" s="13">
        <v>6</v>
      </c>
      <c r="F526" s="14">
        <v>0.5</v>
      </c>
      <c r="G526" s="13" t="s">
        <v>46</v>
      </c>
      <c r="H526" s="14">
        <v>30</v>
      </c>
      <c r="I526" s="15" t="s">
        <v>32</v>
      </c>
      <c r="J526" s="16">
        <v>68.699999999999989</v>
      </c>
      <c r="K526" s="16">
        <v>11.45</v>
      </c>
      <c r="L526" s="17" t="s">
        <v>558</v>
      </c>
      <c r="M526" s="163" t="str">
        <f>IFERROR(GETPIVOTDATA("Tot. Bottles",'- Ordine Aggregato -'!$A$1,"sku anker",A526),"")</f>
        <v/>
      </c>
      <c r="N526" s="18" t="s">
        <v>42</v>
      </c>
      <c r="O526" s="19" t="str">
        <f t="shared" si="8"/>
        <v>Order online</v>
      </c>
      <c r="P526" s="97" t="s">
        <v>220</v>
      </c>
      <c r="Q526" s="13" t="s">
        <v>15052</v>
      </c>
      <c r="R526" t="s">
        <v>15053</v>
      </c>
      <c r="S526" s="20">
        <v>0</v>
      </c>
      <c r="T526" s="21" t="s">
        <v>38</v>
      </c>
    </row>
    <row r="527" spans="1:20" x14ac:dyDescent="0.35">
      <c r="A527" s="96" t="s">
        <v>1741</v>
      </c>
      <c r="B527" s="96"/>
      <c r="C527" s="96"/>
      <c r="D527" s="13" t="s">
        <v>1742</v>
      </c>
      <c r="E527" s="13">
        <v>12</v>
      </c>
      <c r="F527" s="14">
        <v>0.5</v>
      </c>
      <c r="G527" s="13" t="s">
        <v>14872</v>
      </c>
      <c r="H527" s="14">
        <v>18</v>
      </c>
      <c r="I527" s="15" t="s">
        <v>32</v>
      </c>
      <c r="J527" s="16">
        <v>137.39999999999998</v>
      </c>
      <c r="K527" s="16">
        <v>11.45</v>
      </c>
      <c r="L527" s="17" t="s">
        <v>558</v>
      </c>
      <c r="M527" s="163" t="str">
        <f>IFERROR(GETPIVOTDATA("Tot. Bottles",'- Ordine Aggregato -'!$A$1,"sku anker",A527),"")</f>
        <v/>
      </c>
      <c r="N527" s="18" t="s">
        <v>42</v>
      </c>
      <c r="O527" s="19" t="str">
        <f t="shared" si="8"/>
        <v>Order online</v>
      </c>
      <c r="P527" s="97" t="s">
        <v>220</v>
      </c>
      <c r="Q527" s="13" t="s">
        <v>1743</v>
      </c>
      <c r="R527" t="s">
        <v>1744</v>
      </c>
      <c r="S527" s="20">
        <v>0</v>
      </c>
      <c r="T527" s="21" t="s">
        <v>38</v>
      </c>
    </row>
    <row r="528" spans="1:20" x14ac:dyDescent="0.35">
      <c r="A528" s="13" t="s">
        <v>1745</v>
      </c>
      <c r="B528" s="13"/>
      <c r="C528" s="13"/>
      <c r="D528" s="13" t="s">
        <v>1746</v>
      </c>
      <c r="E528" s="13">
        <v>12</v>
      </c>
      <c r="F528" s="14">
        <v>0.2</v>
      </c>
      <c r="G528" s="13" t="s">
        <v>14871</v>
      </c>
      <c r="H528" s="14">
        <v>44</v>
      </c>
      <c r="I528" s="15" t="s">
        <v>32</v>
      </c>
      <c r="J528" s="16">
        <v>99</v>
      </c>
      <c r="K528" s="16">
        <v>8.25</v>
      </c>
      <c r="L528" s="17" t="s">
        <v>502</v>
      </c>
      <c r="M528" s="163" t="str">
        <f>IFERROR(GETPIVOTDATA("Tot. Bottles",'- Ordine Aggregato -'!$A$1,"sku anker",A528),"")</f>
        <v/>
      </c>
      <c r="N528" s="18" t="s">
        <v>42</v>
      </c>
      <c r="O528" s="19" t="str">
        <f t="shared" si="8"/>
        <v>Order online</v>
      </c>
      <c r="P528" s="97" t="s">
        <v>220</v>
      </c>
      <c r="Q528" s="13" t="s">
        <v>1747</v>
      </c>
      <c r="R528" t="s">
        <v>1748</v>
      </c>
      <c r="S528" s="20">
        <v>0</v>
      </c>
      <c r="T528" s="21" t="s">
        <v>38</v>
      </c>
    </row>
    <row r="529" spans="1:20" x14ac:dyDescent="0.35">
      <c r="A529" s="96" t="s">
        <v>1749</v>
      </c>
      <c r="B529" s="96"/>
      <c r="C529" s="96"/>
      <c r="D529" s="13" t="s">
        <v>1750</v>
      </c>
      <c r="E529" s="13">
        <v>12</v>
      </c>
      <c r="F529" s="14">
        <v>0.2</v>
      </c>
      <c r="G529" s="13" t="s">
        <v>14871</v>
      </c>
      <c r="H529" s="14">
        <v>39</v>
      </c>
      <c r="I529" s="15" t="s">
        <v>32</v>
      </c>
      <c r="J529" s="16">
        <v>96</v>
      </c>
      <c r="K529" s="16">
        <v>8</v>
      </c>
      <c r="L529" s="17" t="s">
        <v>502</v>
      </c>
      <c r="M529" s="163" t="str">
        <f>IFERROR(GETPIVOTDATA("Tot. Bottles",'- Ordine Aggregato -'!$A$1,"sku anker",A529),"")</f>
        <v/>
      </c>
      <c r="N529" s="18" t="s">
        <v>42</v>
      </c>
      <c r="O529" s="19" t="str">
        <f t="shared" si="8"/>
        <v>Order online</v>
      </c>
      <c r="P529" s="97" t="s">
        <v>220</v>
      </c>
      <c r="Q529" s="13" t="s">
        <v>1751</v>
      </c>
      <c r="R529" t="s">
        <v>1752</v>
      </c>
      <c r="S529" s="20">
        <v>0</v>
      </c>
      <c r="T529" s="21" t="s">
        <v>38</v>
      </c>
    </row>
    <row r="530" spans="1:20" x14ac:dyDescent="0.35">
      <c r="A530" s="96" t="s">
        <v>1753</v>
      </c>
      <c r="D530" s="13" t="s">
        <v>1754</v>
      </c>
      <c r="E530" s="13">
        <v>12</v>
      </c>
      <c r="F530" s="14">
        <v>0.2</v>
      </c>
      <c r="G530" s="13" t="s">
        <v>14871</v>
      </c>
      <c r="H530" s="14">
        <v>39</v>
      </c>
      <c r="I530" s="15" t="s">
        <v>32</v>
      </c>
      <c r="J530" s="16">
        <v>99</v>
      </c>
      <c r="K530" s="16">
        <v>8.25</v>
      </c>
      <c r="L530" s="17" t="s">
        <v>558</v>
      </c>
      <c r="M530" s="163" t="str">
        <f>IFERROR(GETPIVOTDATA("Tot. Bottles",'- Ordine Aggregato -'!$A$1,"sku anker",A530),"")</f>
        <v/>
      </c>
      <c r="N530" s="18" t="s">
        <v>42</v>
      </c>
      <c r="O530" s="19" t="str">
        <f t="shared" si="8"/>
        <v>Order online</v>
      </c>
      <c r="P530" s="97" t="s">
        <v>220</v>
      </c>
      <c r="Q530" s="13" t="s">
        <v>1755</v>
      </c>
      <c r="R530" t="s">
        <v>1756</v>
      </c>
      <c r="S530" s="20">
        <v>0</v>
      </c>
      <c r="T530" s="21" t="s">
        <v>38</v>
      </c>
    </row>
    <row r="531" spans="1:20" x14ac:dyDescent="0.35">
      <c r="A531" s="13" t="s">
        <v>1757</v>
      </c>
      <c r="B531" s="13"/>
      <c r="C531" s="13"/>
      <c r="D531" s="13" t="s">
        <v>1758</v>
      </c>
      <c r="E531" s="13">
        <v>12</v>
      </c>
      <c r="F531" s="14">
        <v>0.2</v>
      </c>
      <c r="G531" s="13" t="s">
        <v>46</v>
      </c>
      <c r="H531" s="14">
        <v>39</v>
      </c>
      <c r="I531" s="15" t="s">
        <v>32</v>
      </c>
      <c r="J531" s="16">
        <v>96</v>
      </c>
      <c r="K531" s="16">
        <v>8</v>
      </c>
      <c r="L531" s="17" t="s">
        <v>558</v>
      </c>
      <c r="M531" s="163" t="str">
        <f>IFERROR(GETPIVOTDATA("Tot. Bottles",'- Ordine Aggregato -'!$A$1,"sku anker",A531),"")</f>
        <v/>
      </c>
      <c r="N531" s="18" t="s">
        <v>42</v>
      </c>
      <c r="O531" s="19" t="str">
        <f t="shared" si="8"/>
        <v>Order online</v>
      </c>
      <c r="P531" s="97" t="s">
        <v>220</v>
      </c>
      <c r="Q531" s="13" t="s">
        <v>1759</v>
      </c>
      <c r="R531" t="s">
        <v>1760</v>
      </c>
      <c r="S531" s="20">
        <v>0</v>
      </c>
      <c r="T531" s="21" t="s">
        <v>38</v>
      </c>
    </row>
    <row r="532" spans="1:20" x14ac:dyDescent="0.35">
      <c r="A532" s="96" t="s">
        <v>1761</v>
      </c>
      <c r="D532" s="13" t="s">
        <v>1762</v>
      </c>
      <c r="E532" s="13">
        <v>12</v>
      </c>
      <c r="F532" s="14">
        <v>0.5</v>
      </c>
      <c r="G532" s="13" t="s">
        <v>14872</v>
      </c>
      <c r="H532" s="14">
        <v>22</v>
      </c>
      <c r="I532" s="15" t="s">
        <v>32</v>
      </c>
      <c r="J532" s="16">
        <v>137.39999999999998</v>
      </c>
      <c r="K532" s="16">
        <v>11.45</v>
      </c>
      <c r="L532" s="17" t="s">
        <v>558</v>
      </c>
      <c r="M532" s="163" t="str">
        <f>IFERROR(GETPIVOTDATA("Tot. Bottles",'- Ordine Aggregato -'!$A$1,"sku anker",A532),"")</f>
        <v/>
      </c>
      <c r="N532" s="18" t="s">
        <v>42</v>
      </c>
      <c r="O532" s="19" t="str">
        <f t="shared" si="8"/>
        <v>Order online</v>
      </c>
      <c r="P532" s="97" t="s">
        <v>220</v>
      </c>
      <c r="Q532" s="13" t="s">
        <v>1763</v>
      </c>
      <c r="R532" t="s">
        <v>1764</v>
      </c>
      <c r="S532" s="20">
        <v>0</v>
      </c>
      <c r="T532" s="21" t="s">
        <v>38</v>
      </c>
    </row>
    <row r="533" spans="1:20" x14ac:dyDescent="0.35">
      <c r="A533" s="96" t="s">
        <v>1765</v>
      </c>
      <c r="B533" s="96"/>
      <c r="C533" s="96"/>
      <c r="D533" s="13" t="s">
        <v>1766</v>
      </c>
      <c r="E533" s="13">
        <v>12</v>
      </c>
      <c r="F533" s="14">
        <v>0.5</v>
      </c>
      <c r="G533" s="13" t="s">
        <v>46</v>
      </c>
      <c r="H533" s="14">
        <v>22</v>
      </c>
      <c r="I533" s="15" t="s">
        <v>32</v>
      </c>
      <c r="J533" s="16">
        <v>157.19999999999999</v>
      </c>
      <c r="K533" s="16">
        <v>13.1</v>
      </c>
      <c r="L533" s="17" t="s">
        <v>399</v>
      </c>
      <c r="M533" s="163" t="str">
        <f>IFERROR(GETPIVOTDATA("Tot. Bottles",'- Ordine Aggregato -'!$A$1,"sku anker",A533),"")</f>
        <v/>
      </c>
      <c r="N533" s="18" t="s">
        <v>34</v>
      </c>
      <c r="O533" s="19" t="str">
        <f t="shared" si="8"/>
        <v>Order online</v>
      </c>
      <c r="P533" s="97" t="s">
        <v>220</v>
      </c>
      <c r="Q533" s="13" t="s">
        <v>1767</v>
      </c>
      <c r="R533" t="s">
        <v>1768</v>
      </c>
      <c r="S533" s="20">
        <v>0</v>
      </c>
      <c r="T533" s="21" t="s">
        <v>38</v>
      </c>
    </row>
    <row r="534" spans="1:20" x14ac:dyDescent="0.35">
      <c r="A534" s="96" t="s">
        <v>1769</v>
      </c>
      <c r="B534" s="96"/>
      <c r="C534" s="96"/>
      <c r="D534" s="13" t="s">
        <v>1770</v>
      </c>
      <c r="E534" s="13">
        <v>6</v>
      </c>
      <c r="F534" s="14">
        <v>0.7</v>
      </c>
      <c r="G534" s="13" t="s">
        <v>31</v>
      </c>
      <c r="H534" s="14">
        <v>40</v>
      </c>
      <c r="I534" s="15" t="s">
        <v>32</v>
      </c>
      <c r="J534" s="16">
        <v>30.299999999999997</v>
      </c>
      <c r="K534" s="16">
        <v>5.05</v>
      </c>
      <c r="L534" s="17" t="s">
        <v>448</v>
      </c>
      <c r="M534" s="163" t="str">
        <f>IFERROR(GETPIVOTDATA("Tot. Bottles",'- Ordine Aggregato -'!$A$1,"sku anker",A534),"")</f>
        <v/>
      </c>
      <c r="N534" s="18" t="s">
        <v>42</v>
      </c>
      <c r="O534" s="19" t="str">
        <f t="shared" si="8"/>
        <v>Order online</v>
      </c>
      <c r="P534" s="97" t="s">
        <v>146</v>
      </c>
      <c r="Q534" s="13" t="s">
        <v>1771</v>
      </c>
      <c r="R534" t="s">
        <v>1772</v>
      </c>
      <c r="S534" s="20">
        <v>0</v>
      </c>
      <c r="T534" s="21" t="s">
        <v>38</v>
      </c>
    </row>
    <row r="535" spans="1:20" x14ac:dyDescent="0.35">
      <c r="A535" s="96" t="s">
        <v>1773</v>
      </c>
      <c r="D535" s="13" t="s">
        <v>1770</v>
      </c>
      <c r="E535" s="13">
        <v>6</v>
      </c>
      <c r="F535" s="14">
        <v>1</v>
      </c>
      <c r="G535" s="13" t="s">
        <v>31</v>
      </c>
      <c r="H535" s="14">
        <v>40</v>
      </c>
      <c r="I535" s="15" t="s">
        <v>32</v>
      </c>
      <c r="J535" s="16">
        <v>41.7</v>
      </c>
      <c r="K535" s="16">
        <v>6.95</v>
      </c>
      <c r="L535" s="17" t="s">
        <v>448</v>
      </c>
      <c r="M535" s="163" t="str">
        <f>IFERROR(GETPIVOTDATA("Tot. Bottles",'- Ordine Aggregato -'!$A$1,"sku anker",A535),"")</f>
        <v/>
      </c>
      <c r="N535" s="18" t="s">
        <v>34</v>
      </c>
      <c r="O535" s="19" t="str">
        <f t="shared" si="8"/>
        <v>Order online</v>
      </c>
      <c r="P535" s="97" t="s">
        <v>146</v>
      </c>
      <c r="Q535" s="13" t="s">
        <v>1774</v>
      </c>
      <c r="R535" t="s">
        <v>42</v>
      </c>
      <c r="S535" s="20">
        <v>0</v>
      </c>
      <c r="T535" s="21" t="s">
        <v>38</v>
      </c>
    </row>
    <row r="536" spans="1:20" x14ac:dyDescent="0.35">
      <c r="A536" s="96" t="s">
        <v>1775</v>
      </c>
      <c r="D536" s="13" t="s">
        <v>1770</v>
      </c>
      <c r="E536" s="13">
        <v>12</v>
      </c>
      <c r="F536" s="14">
        <v>1</v>
      </c>
      <c r="G536" s="13" t="s">
        <v>14871</v>
      </c>
      <c r="H536" s="14">
        <v>40</v>
      </c>
      <c r="I536" s="15" t="s">
        <v>32</v>
      </c>
      <c r="J536" s="16">
        <v>83.4</v>
      </c>
      <c r="K536" s="16">
        <v>6.95</v>
      </c>
      <c r="L536" s="17" t="s">
        <v>448</v>
      </c>
      <c r="M536" s="163" t="str">
        <f>IFERROR(GETPIVOTDATA("Tot. Bottles",'- Ordine Aggregato -'!$A$1,"sku anker",A536),"")</f>
        <v/>
      </c>
      <c r="N536" s="18" t="s">
        <v>42</v>
      </c>
      <c r="O536" s="19" t="str">
        <f t="shared" si="8"/>
        <v>Order online</v>
      </c>
      <c r="P536" s="97" t="s">
        <v>146</v>
      </c>
      <c r="Q536" s="13" t="s">
        <v>1774</v>
      </c>
      <c r="R536" t="s">
        <v>1776</v>
      </c>
      <c r="S536" s="20">
        <v>0</v>
      </c>
      <c r="T536" s="21" t="s">
        <v>38</v>
      </c>
    </row>
    <row r="537" spans="1:20" x14ac:dyDescent="0.35">
      <c r="A537" s="96" t="s">
        <v>1777</v>
      </c>
      <c r="B537" s="96"/>
      <c r="C537" s="96"/>
      <c r="D537" s="13" t="s">
        <v>1778</v>
      </c>
      <c r="E537" s="13">
        <v>6</v>
      </c>
      <c r="F537" s="14">
        <v>0.7</v>
      </c>
      <c r="G537" s="13" t="s">
        <v>46</v>
      </c>
      <c r="H537" s="14">
        <v>40</v>
      </c>
      <c r="I537" s="15" t="s">
        <v>32</v>
      </c>
      <c r="J537" s="16">
        <v>45.900000000000006</v>
      </c>
      <c r="K537" s="16">
        <v>7.65</v>
      </c>
      <c r="L537" s="17" t="s">
        <v>448</v>
      </c>
      <c r="M537" s="163" t="str">
        <f>IFERROR(GETPIVOTDATA("Tot. Bottles",'- Ordine Aggregato -'!$A$1,"sku anker",A537),"")</f>
        <v/>
      </c>
      <c r="N537" s="18" t="s">
        <v>42</v>
      </c>
      <c r="O537" s="19" t="str">
        <f t="shared" si="8"/>
        <v>Order online</v>
      </c>
      <c r="P537" s="97" t="s">
        <v>146</v>
      </c>
      <c r="Q537" s="13" t="s">
        <v>1779</v>
      </c>
      <c r="R537" t="s">
        <v>1780</v>
      </c>
      <c r="S537" s="20">
        <v>0</v>
      </c>
      <c r="T537" s="21" t="s">
        <v>38</v>
      </c>
    </row>
    <row r="538" spans="1:20" x14ac:dyDescent="0.35">
      <c r="A538" s="13" t="s">
        <v>1781</v>
      </c>
      <c r="B538" s="13"/>
      <c r="C538" s="13"/>
      <c r="D538" s="13" t="s">
        <v>1782</v>
      </c>
      <c r="E538" s="13">
        <v>6</v>
      </c>
      <c r="F538" s="14">
        <v>0.7</v>
      </c>
      <c r="G538" s="13" t="s">
        <v>46</v>
      </c>
      <c r="H538" s="14">
        <v>40</v>
      </c>
      <c r="I538" s="15" t="s">
        <v>32</v>
      </c>
      <c r="J538" s="16">
        <v>100.5</v>
      </c>
      <c r="K538" s="16">
        <v>16.75</v>
      </c>
      <c r="L538" s="17" t="s">
        <v>448</v>
      </c>
      <c r="M538" s="163" t="str">
        <f>IFERROR(GETPIVOTDATA("Tot. Bottles",'- Ordine Aggregato -'!$A$1,"sku anker",A538),"")</f>
        <v/>
      </c>
      <c r="N538" s="18" t="s">
        <v>42</v>
      </c>
      <c r="O538" s="19" t="str">
        <f t="shared" si="8"/>
        <v>Order online</v>
      </c>
      <c r="P538" s="97" t="s">
        <v>146</v>
      </c>
      <c r="Q538" s="13" t="s">
        <v>1783</v>
      </c>
      <c r="R538" t="s">
        <v>1784</v>
      </c>
      <c r="S538" s="20">
        <v>0</v>
      </c>
      <c r="T538" s="21" t="s">
        <v>38</v>
      </c>
    </row>
    <row r="539" spans="1:20" x14ac:dyDescent="0.35">
      <c r="A539" s="96" t="s">
        <v>1785</v>
      </c>
      <c r="B539" s="96"/>
      <c r="C539" s="96"/>
      <c r="D539" s="13" t="s">
        <v>1786</v>
      </c>
      <c r="E539" s="13">
        <v>6</v>
      </c>
      <c r="F539" s="14">
        <v>0.7</v>
      </c>
      <c r="G539" s="13" t="s">
        <v>46</v>
      </c>
      <c r="H539" s="14">
        <v>46.3</v>
      </c>
      <c r="I539" s="15" t="s">
        <v>32</v>
      </c>
      <c r="J539" s="16">
        <v>79.5</v>
      </c>
      <c r="K539" s="16">
        <v>13.25</v>
      </c>
      <c r="L539" s="17" t="s">
        <v>1787</v>
      </c>
      <c r="M539" s="163" t="str">
        <f>IFERROR(GETPIVOTDATA("Tot. Bottles",'- Ordine Aggregato -'!$A$1,"sku anker",A539),"")</f>
        <v/>
      </c>
      <c r="N539" s="18" t="s">
        <v>42</v>
      </c>
      <c r="O539" s="19" t="str">
        <f t="shared" si="8"/>
        <v>Order online</v>
      </c>
      <c r="P539" s="97" t="s">
        <v>146</v>
      </c>
      <c r="Q539" s="13" t="s">
        <v>1788</v>
      </c>
      <c r="R539" t="s">
        <v>1789</v>
      </c>
      <c r="S539" s="20">
        <v>0</v>
      </c>
      <c r="T539" s="21" t="s">
        <v>38</v>
      </c>
    </row>
    <row r="540" spans="1:20" x14ac:dyDescent="0.35">
      <c r="A540" s="96" t="s">
        <v>1790</v>
      </c>
      <c r="B540" s="96"/>
      <c r="C540" s="96"/>
      <c r="D540" s="13" t="s">
        <v>1791</v>
      </c>
      <c r="E540" s="13">
        <v>6</v>
      </c>
      <c r="F540" s="14">
        <v>0.7</v>
      </c>
      <c r="G540" s="13" t="s">
        <v>46</v>
      </c>
      <c r="H540" s="14">
        <v>46.3</v>
      </c>
      <c r="I540" s="15" t="s">
        <v>32</v>
      </c>
      <c r="J540" s="16">
        <v>76.5</v>
      </c>
      <c r="K540" s="16">
        <v>12.75</v>
      </c>
      <c r="L540" s="17" t="s">
        <v>448</v>
      </c>
      <c r="M540" s="163" t="str">
        <f>IFERROR(GETPIVOTDATA("Tot. Bottles",'- Ordine Aggregato -'!$A$1,"sku anker",A540),"")</f>
        <v/>
      </c>
      <c r="N540" s="18" t="s">
        <v>67</v>
      </c>
      <c r="O540" s="19" t="str">
        <f t="shared" si="8"/>
        <v>Order online</v>
      </c>
      <c r="P540" s="97" t="s">
        <v>146</v>
      </c>
      <c r="Q540" s="13" t="s">
        <v>1792</v>
      </c>
      <c r="R540" t="s">
        <v>1793</v>
      </c>
      <c r="S540" s="20">
        <v>12.75</v>
      </c>
      <c r="T540" s="21" t="s">
        <v>38</v>
      </c>
    </row>
    <row r="541" spans="1:20" x14ac:dyDescent="0.35">
      <c r="A541" s="13" t="s">
        <v>1794</v>
      </c>
      <c r="B541" s="13"/>
      <c r="C541" s="13"/>
      <c r="D541" s="13" t="s">
        <v>1795</v>
      </c>
      <c r="E541" s="13">
        <v>6</v>
      </c>
      <c r="F541" s="14">
        <v>0.7</v>
      </c>
      <c r="G541" s="13" t="s">
        <v>14872</v>
      </c>
      <c r="H541" s="14">
        <v>50</v>
      </c>
      <c r="I541" s="15" t="s">
        <v>32</v>
      </c>
      <c r="J541" s="16">
        <v>471</v>
      </c>
      <c r="K541" s="16">
        <v>78.5</v>
      </c>
      <c r="L541" s="17" t="s">
        <v>448</v>
      </c>
      <c r="M541" s="163" t="str">
        <f>IFERROR(GETPIVOTDATA("Tot. Bottles",'- Ordine Aggregato -'!$A$1,"sku anker",A541),"")</f>
        <v/>
      </c>
      <c r="N541" s="18" t="s">
        <v>67</v>
      </c>
      <c r="O541" s="19" t="str">
        <f t="shared" si="8"/>
        <v>Order online</v>
      </c>
      <c r="P541" s="97" t="s">
        <v>146</v>
      </c>
      <c r="Q541" s="13" t="s">
        <v>1796</v>
      </c>
      <c r="R541" t="s">
        <v>1797</v>
      </c>
      <c r="S541" s="20">
        <v>78.5</v>
      </c>
      <c r="T541" s="21" t="s">
        <v>38</v>
      </c>
    </row>
    <row r="542" spans="1:20" x14ac:dyDescent="0.35">
      <c r="A542" s="96" t="s">
        <v>1798</v>
      </c>
      <c r="B542" s="96"/>
      <c r="C542" s="96"/>
      <c r="D542" s="13" t="s">
        <v>1799</v>
      </c>
      <c r="E542" s="13">
        <v>6</v>
      </c>
      <c r="F542" s="14">
        <v>0.7</v>
      </c>
      <c r="G542" s="13" t="s">
        <v>14872</v>
      </c>
      <c r="H542" s="14">
        <v>50</v>
      </c>
      <c r="I542" s="15" t="s">
        <v>32</v>
      </c>
      <c r="J542" s="16">
        <v>1320</v>
      </c>
      <c r="K542" s="16">
        <v>220</v>
      </c>
      <c r="L542" s="17" t="s">
        <v>448</v>
      </c>
      <c r="M542" s="163" t="str">
        <f>IFERROR(GETPIVOTDATA("Tot. Bottles",'- Ordine Aggregato -'!$A$1,"sku anker",A542),"")</f>
        <v/>
      </c>
      <c r="N542" s="18" t="s">
        <v>67</v>
      </c>
      <c r="O542" s="19" t="str">
        <f t="shared" si="8"/>
        <v>Order online</v>
      </c>
      <c r="P542" s="97" t="s">
        <v>146</v>
      </c>
      <c r="Q542" s="13" t="s">
        <v>1800</v>
      </c>
      <c r="R542" t="s">
        <v>1801</v>
      </c>
      <c r="S542" s="20">
        <v>220</v>
      </c>
      <c r="T542" s="21" t="s">
        <v>38</v>
      </c>
    </row>
    <row r="543" spans="1:20" x14ac:dyDescent="0.35">
      <c r="A543" s="13" t="s">
        <v>1802</v>
      </c>
      <c r="B543" s="13"/>
      <c r="C543" s="13"/>
      <c r="D543" s="13" t="s">
        <v>1803</v>
      </c>
      <c r="E543" s="13">
        <v>6</v>
      </c>
      <c r="F543" s="14">
        <v>0.7</v>
      </c>
      <c r="G543" s="13" t="s">
        <v>46</v>
      </c>
      <c r="H543" s="14">
        <v>50</v>
      </c>
      <c r="I543" s="15" t="s">
        <v>32</v>
      </c>
      <c r="J543" s="16">
        <v>93</v>
      </c>
      <c r="K543" s="16">
        <v>15.5</v>
      </c>
      <c r="L543" s="17" t="s">
        <v>448</v>
      </c>
      <c r="M543" s="163" t="str">
        <f>IFERROR(GETPIVOTDATA("Tot. Bottles",'- Ordine Aggregato -'!$A$1,"sku anker",A543),"")</f>
        <v/>
      </c>
      <c r="N543" s="18" t="s">
        <v>42</v>
      </c>
      <c r="O543" s="19" t="str">
        <f t="shared" si="8"/>
        <v>Order online</v>
      </c>
      <c r="P543" s="97" t="s">
        <v>146</v>
      </c>
      <c r="Q543" s="13" t="s">
        <v>1804</v>
      </c>
      <c r="R543" t="s">
        <v>1805</v>
      </c>
      <c r="S543" s="20">
        <v>0</v>
      </c>
      <c r="T543" s="21" t="s">
        <v>38</v>
      </c>
    </row>
    <row r="544" spans="1:20" x14ac:dyDescent="0.35">
      <c r="A544" s="13" t="s">
        <v>1806</v>
      </c>
      <c r="B544" s="13"/>
      <c r="C544" s="13"/>
      <c r="D544" s="13" t="s">
        <v>1807</v>
      </c>
      <c r="E544" s="13">
        <v>6</v>
      </c>
      <c r="F544" s="14">
        <v>0.7</v>
      </c>
      <c r="G544" s="13" t="s">
        <v>31</v>
      </c>
      <c r="H544" s="14">
        <v>50</v>
      </c>
      <c r="I544" s="15" t="s">
        <v>32</v>
      </c>
      <c r="J544" s="16">
        <v>43.5</v>
      </c>
      <c r="K544" s="16">
        <v>7.25</v>
      </c>
      <c r="L544" s="17" t="s">
        <v>448</v>
      </c>
      <c r="M544" s="163" t="str">
        <f>IFERROR(GETPIVOTDATA("Tot. Bottles",'- Ordine Aggregato -'!$A$1,"sku anker",A544),"")</f>
        <v/>
      </c>
      <c r="N544" s="18" t="s">
        <v>67</v>
      </c>
      <c r="O544" s="19" t="str">
        <f t="shared" si="8"/>
        <v>Order online</v>
      </c>
      <c r="P544" s="97" t="s">
        <v>146</v>
      </c>
      <c r="Q544" s="13" t="s">
        <v>1808</v>
      </c>
      <c r="R544" t="s">
        <v>1809</v>
      </c>
      <c r="S544" s="20">
        <v>7.25</v>
      </c>
      <c r="T544" s="21" t="s">
        <v>38</v>
      </c>
    </row>
    <row r="545" spans="1:20" x14ac:dyDescent="0.35">
      <c r="A545" s="96" t="s">
        <v>1810</v>
      </c>
      <c r="D545" s="13" t="s">
        <v>1811</v>
      </c>
      <c r="E545" s="13">
        <v>6</v>
      </c>
      <c r="F545" s="14">
        <v>0.7</v>
      </c>
      <c r="G545" s="13" t="s">
        <v>14872</v>
      </c>
      <c r="H545" s="14">
        <v>50</v>
      </c>
      <c r="I545" s="15" t="s">
        <v>32</v>
      </c>
      <c r="J545" s="16">
        <v>57.900000000000006</v>
      </c>
      <c r="K545" s="16">
        <v>9.65</v>
      </c>
      <c r="L545" s="17" t="s">
        <v>448</v>
      </c>
      <c r="M545" s="163" t="str">
        <f>IFERROR(GETPIVOTDATA("Tot. Bottles",'- Ordine Aggregato -'!$A$1,"sku anker",A545),"")</f>
        <v/>
      </c>
      <c r="N545" s="18" t="s">
        <v>67</v>
      </c>
      <c r="O545" s="19" t="str">
        <f t="shared" si="8"/>
        <v>Order online</v>
      </c>
      <c r="P545" s="97" t="s">
        <v>146</v>
      </c>
      <c r="Q545" s="13" t="s">
        <v>1812</v>
      </c>
      <c r="R545" t="s">
        <v>1813</v>
      </c>
      <c r="S545" s="20">
        <v>9.65</v>
      </c>
      <c r="T545" s="21" t="s">
        <v>38</v>
      </c>
    </row>
    <row r="546" spans="1:20" x14ac:dyDescent="0.35">
      <c r="A546" s="13" t="s">
        <v>1814</v>
      </c>
      <c r="B546" s="13"/>
      <c r="C546" s="13"/>
      <c r="D546" s="13" t="s">
        <v>1815</v>
      </c>
      <c r="E546" s="13">
        <v>6</v>
      </c>
      <c r="F546" s="14">
        <v>0.7</v>
      </c>
      <c r="G546" s="13" t="s">
        <v>46</v>
      </c>
      <c r="H546" s="14">
        <v>40</v>
      </c>
      <c r="I546" s="15" t="s">
        <v>32</v>
      </c>
      <c r="J546" s="16">
        <v>85.5</v>
      </c>
      <c r="K546" s="16">
        <v>14.25</v>
      </c>
      <c r="L546" s="17" t="s">
        <v>66</v>
      </c>
      <c r="M546" s="163" t="str">
        <f>IFERROR(GETPIVOTDATA("Tot. Bottles",'- Ordine Aggregato -'!$A$1,"sku anker",A546),"")</f>
        <v/>
      </c>
      <c r="N546" s="18" t="s">
        <v>42</v>
      </c>
      <c r="O546" s="19" t="str">
        <f t="shared" si="8"/>
        <v>Order online</v>
      </c>
      <c r="P546" s="97" t="s">
        <v>146</v>
      </c>
      <c r="Q546" s="13" t="s">
        <v>1816</v>
      </c>
      <c r="R546" t="s">
        <v>1817</v>
      </c>
      <c r="S546" s="20">
        <v>0</v>
      </c>
      <c r="T546" s="21" t="s">
        <v>38</v>
      </c>
    </row>
    <row r="547" spans="1:20" x14ac:dyDescent="0.35">
      <c r="A547" s="96" t="s">
        <v>1818</v>
      </c>
      <c r="B547" s="96"/>
      <c r="C547" s="96"/>
      <c r="D547" s="13" t="s">
        <v>1819</v>
      </c>
      <c r="E547" s="13">
        <v>6</v>
      </c>
      <c r="F547" s="14">
        <v>0.7</v>
      </c>
      <c r="G547" s="13" t="s">
        <v>14872</v>
      </c>
      <c r="H547" s="14">
        <v>40</v>
      </c>
      <c r="I547" s="15" t="s">
        <v>32</v>
      </c>
      <c r="J547" s="16">
        <v>87</v>
      </c>
      <c r="K547" s="16">
        <v>14.5</v>
      </c>
      <c r="L547" s="17" t="s">
        <v>448</v>
      </c>
      <c r="M547" s="163" t="str">
        <f>IFERROR(GETPIVOTDATA("Tot. Bottles",'- Ordine Aggregato -'!$A$1,"sku anker",A547),"")</f>
        <v/>
      </c>
      <c r="N547" s="18" t="s">
        <v>42</v>
      </c>
      <c r="O547" s="19" t="str">
        <f t="shared" si="8"/>
        <v>Order online</v>
      </c>
      <c r="P547" s="97" t="s">
        <v>1232</v>
      </c>
      <c r="Q547" s="13" t="s">
        <v>1820</v>
      </c>
      <c r="R547" t="s">
        <v>1821</v>
      </c>
      <c r="S547" s="20">
        <v>0</v>
      </c>
      <c r="T547" s="21" t="s">
        <v>38</v>
      </c>
    </row>
    <row r="548" spans="1:20" x14ac:dyDescent="0.35">
      <c r="A548" s="13" t="s">
        <v>1822</v>
      </c>
      <c r="B548" s="13"/>
      <c r="C548" s="13"/>
      <c r="D548" s="13" t="s">
        <v>1823</v>
      </c>
      <c r="E548" s="13">
        <v>6</v>
      </c>
      <c r="F548" s="14">
        <v>0.7</v>
      </c>
      <c r="G548" s="13" t="s">
        <v>31</v>
      </c>
      <c r="H548" s="14">
        <v>40</v>
      </c>
      <c r="I548" s="15" t="s">
        <v>32</v>
      </c>
      <c r="J548" s="16">
        <v>49.5</v>
      </c>
      <c r="K548" s="16">
        <v>8.25</v>
      </c>
      <c r="L548" s="17" t="s">
        <v>104</v>
      </c>
      <c r="M548" s="163" t="str">
        <f>IFERROR(GETPIVOTDATA("Tot. Bottles",'- Ordine Aggregato -'!$A$1,"sku anker",A548),"")</f>
        <v/>
      </c>
      <c r="N548" s="18" t="s">
        <v>34</v>
      </c>
      <c r="O548" s="19" t="str">
        <f t="shared" si="8"/>
        <v>Order online</v>
      </c>
      <c r="P548" s="97" t="s">
        <v>385</v>
      </c>
      <c r="Q548" s="13" t="s">
        <v>1824</v>
      </c>
      <c r="R548" t="s">
        <v>1825</v>
      </c>
      <c r="S548" s="20">
        <v>0</v>
      </c>
      <c r="T548" s="21" t="s">
        <v>38</v>
      </c>
    </row>
    <row r="549" spans="1:20" x14ac:dyDescent="0.35">
      <c r="A549" s="96" t="s">
        <v>1826</v>
      </c>
      <c r="B549" s="96"/>
      <c r="C549" s="96"/>
      <c r="D549" s="13" t="s">
        <v>1827</v>
      </c>
      <c r="E549" s="13">
        <v>6</v>
      </c>
      <c r="F549" s="14">
        <v>0.7</v>
      </c>
      <c r="G549" s="13" t="s">
        <v>31</v>
      </c>
      <c r="H549" s="14">
        <v>35</v>
      </c>
      <c r="I549" s="15" t="s">
        <v>32</v>
      </c>
      <c r="J549" s="16">
        <v>18.600000000000001</v>
      </c>
      <c r="K549" s="16">
        <v>3.1</v>
      </c>
      <c r="L549" s="17" t="s">
        <v>88</v>
      </c>
      <c r="M549" s="163" t="str">
        <f>IFERROR(GETPIVOTDATA("Tot. Bottles",'- Ordine Aggregato -'!$A$1,"sku anker",A549),"")</f>
        <v/>
      </c>
      <c r="N549" s="18" t="s">
        <v>34</v>
      </c>
      <c r="O549" s="19" t="str">
        <f t="shared" si="8"/>
        <v>Order online</v>
      </c>
      <c r="P549" s="97" t="s">
        <v>146</v>
      </c>
      <c r="Q549" s="13" t="s">
        <v>1828</v>
      </c>
      <c r="R549" t="s">
        <v>1829</v>
      </c>
      <c r="S549" s="20">
        <v>0</v>
      </c>
      <c r="T549" s="21" t="s">
        <v>38</v>
      </c>
    </row>
    <row r="550" spans="1:20" x14ac:dyDescent="0.35">
      <c r="A550" s="96" t="s">
        <v>1830</v>
      </c>
      <c r="B550" s="96"/>
      <c r="C550" s="96"/>
      <c r="D550" s="13" t="s">
        <v>1831</v>
      </c>
      <c r="E550" s="13">
        <v>6</v>
      </c>
      <c r="F550" s="14">
        <v>0.7</v>
      </c>
      <c r="G550" s="13" t="s">
        <v>46</v>
      </c>
      <c r="H550" s="14">
        <v>40</v>
      </c>
      <c r="I550" s="15" t="s">
        <v>32</v>
      </c>
      <c r="J550" s="16">
        <v>57</v>
      </c>
      <c r="K550" s="16">
        <v>9.5</v>
      </c>
      <c r="L550" s="17" t="s">
        <v>104</v>
      </c>
      <c r="M550" s="163" t="str">
        <f>IFERROR(GETPIVOTDATA("Tot. Bottles",'- Ordine Aggregato -'!$A$1,"sku anker",A550),"")</f>
        <v/>
      </c>
      <c r="N550" s="18" t="s">
        <v>34</v>
      </c>
      <c r="O550" s="19" t="str">
        <f t="shared" si="8"/>
        <v>Order online</v>
      </c>
      <c r="P550" s="97" t="s">
        <v>1183</v>
      </c>
      <c r="Q550" s="13" t="s">
        <v>1832</v>
      </c>
      <c r="R550" t="s">
        <v>1833</v>
      </c>
      <c r="S550" s="20">
        <v>0</v>
      </c>
      <c r="T550" s="21" t="s">
        <v>38</v>
      </c>
    </row>
    <row r="551" spans="1:20" x14ac:dyDescent="0.35">
      <c r="A551" s="13" t="s">
        <v>1834</v>
      </c>
      <c r="B551" s="13"/>
      <c r="C551" s="13"/>
      <c r="D551" s="13" t="s">
        <v>1835</v>
      </c>
      <c r="E551" s="13">
        <v>144</v>
      </c>
      <c r="F551" s="14">
        <v>0.05</v>
      </c>
      <c r="G551" s="13" t="s">
        <v>14872</v>
      </c>
      <c r="H551" s="14">
        <v>42.3</v>
      </c>
      <c r="I551" s="15" t="s">
        <v>32</v>
      </c>
      <c r="J551" s="16">
        <v>453.59999999999997</v>
      </c>
      <c r="K551" s="16">
        <v>3.15</v>
      </c>
      <c r="L551" s="17" t="s">
        <v>368</v>
      </c>
      <c r="M551" s="163" t="str">
        <f>IFERROR(GETPIVOTDATA("Tot. Bottles",'- Ordine Aggregato -'!$A$1,"sku anker",A551),"")</f>
        <v/>
      </c>
      <c r="N551" s="18" t="s">
        <v>42</v>
      </c>
      <c r="O551" s="19" t="str">
        <f t="shared" si="8"/>
        <v>Order online</v>
      </c>
      <c r="P551" s="97" t="s">
        <v>68</v>
      </c>
      <c r="Q551" s="13" t="s">
        <v>1836</v>
      </c>
      <c r="R551" t="s">
        <v>42</v>
      </c>
      <c r="S551" s="20">
        <v>0</v>
      </c>
      <c r="T551" s="21" t="s">
        <v>38</v>
      </c>
    </row>
    <row r="552" spans="1:20" x14ac:dyDescent="0.35">
      <c r="A552" s="96" t="s">
        <v>1837</v>
      </c>
      <c r="B552" s="96"/>
      <c r="C552" s="96"/>
      <c r="D552" s="13" t="s">
        <v>1835</v>
      </c>
      <c r="E552" s="13">
        <v>6</v>
      </c>
      <c r="F552" s="14">
        <v>0.5</v>
      </c>
      <c r="G552" s="13" t="s">
        <v>14872</v>
      </c>
      <c r="H552" s="14">
        <v>42.3</v>
      </c>
      <c r="I552" s="15" t="s">
        <v>32</v>
      </c>
      <c r="J552" s="16">
        <v>88.5</v>
      </c>
      <c r="K552" s="16">
        <v>14.75</v>
      </c>
      <c r="L552" s="17" t="s">
        <v>368</v>
      </c>
      <c r="M552" s="163" t="str">
        <f>IFERROR(GETPIVOTDATA("Tot. Bottles",'- Ordine Aggregato -'!$A$1,"sku anker",A552),"")</f>
        <v/>
      </c>
      <c r="N552" s="18" t="s">
        <v>42</v>
      </c>
      <c r="O552" s="19" t="str">
        <f t="shared" si="8"/>
        <v>Order online</v>
      </c>
      <c r="P552" s="97" t="s">
        <v>68</v>
      </c>
      <c r="Q552" s="13" t="s">
        <v>1838</v>
      </c>
      <c r="R552" t="s">
        <v>1839</v>
      </c>
      <c r="S552" s="20">
        <v>0</v>
      </c>
      <c r="T552" s="21" t="s">
        <v>38</v>
      </c>
    </row>
    <row r="553" spans="1:20" x14ac:dyDescent="0.35">
      <c r="A553" s="96" t="s">
        <v>1840</v>
      </c>
      <c r="D553" s="13" t="s">
        <v>1835</v>
      </c>
      <c r="E553" s="13">
        <v>6</v>
      </c>
      <c r="F553" s="14">
        <v>375</v>
      </c>
      <c r="G553" s="13" t="s">
        <v>767</v>
      </c>
      <c r="H553" s="14">
        <v>42.3</v>
      </c>
      <c r="I553" s="15" t="s">
        <v>32</v>
      </c>
      <c r="J553" s="16">
        <v>66</v>
      </c>
      <c r="K553" s="16">
        <v>11</v>
      </c>
      <c r="L553" s="17" t="s">
        <v>368</v>
      </c>
      <c r="M553" s="163" t="str">
        <f>IFERROR(GETPIVOTDATA("Tot. Bottles",'- Ordine Aggregato -'!$A$1,"sku anker",A553),"")</f>
        <v/>
      </c>
      <c r="N553" s="18" t="s">
        <v>42</v>
      </c>
      <c r="O553" s="19" t="str">
        <f t="shared" si="8"/>
        <v>Order online</v>
      </c>
      <c r="P553" s="97" t="s">
        <v>68</v>
      </c>
      <c r="Q553" s="13" t="s">
        <v>1841</v>
      </c>
      <c r="R553" t="s">
        <v>42</v>
      </c>
      <c r="S553" s="20">
        <v>0</v>
      </c>
      <c r="T553" s="21" t="s">
        <v>38</v>
      </c>
    </row>
    <row r="554" spans="1:20" x14ac:dyDescent="0.35">
      <c r="A554" s="96" t="s">
        <v>1842</v>
      </c>
      <c r="B554" s="96"/>
      <c r="C554" s="96"/>
      <c r="D554" s="13" t="s">
        <v>1843</v>
      </c>
      <c r="E554" s="13">
        <v>6</v>
      </c>
      <c r="F554" s="14">
        <v>0.7</v>
      </c>
      <c r="G554" s="13" t="s">
        <v>46</v>
      </c>
      <c r="H554" s="14">
        <v>40</v>
      </c>
      <c r="I554" s="15" t="s">
        <v>32</v>
      </c>
      <c r="J554" s="16">
        <v>32.400000000000006</v>
      </c>
      <c r="K554" s="16">
        <v>5.4</v>
      </c>
      <c r="L554" s="17" t="s">
        <v>448</v>
      </c>
      <c r="M554" s="163" t="str">
        <f>IFERROR(GETPIVOTDATA("Tot. Bottles",'- Ordine Aggregato -'!$A$1,"sku anker",A554),"")</f>
        <v/>
      </c>
      <c r="N554" s="18" t="s">
        <v>34</v>
      </c>
      <c r="O554" s="19" t="str">
        <f t="shared" si="8"/>
        <v>Order online</v>
      </c>
      <c r="P554" s="97" t="s">
        <v>1844</v>
      </c>
      <c r="Q554" s="13" t="s">
        <v>1845</v>
      </c>
      <c r="R554" t="s">
        <v>1846</v>
      </c>
      <c r="S554" s="20">
        <v>0</v>
      </c>
      <c r="T554" s="21" t="s">
        <v>38</v>
      </c>
    </row>
    <row r="555" spans="1:20" x14ac:dyDescent="0.35">
      <c r="A555" s="96" t="s">
        <v>1847</v>
      </c>
      <c r="B555" s="96"/>
      <c r="C555" s="96"/>
      <c r="D555" s="13" t="s">
        <v>1843</v>
      </c>
      <c r="E555" s="13">
        <v>12</v>
      </c>
      <c r="F555" s="14">
        <v>1</v>
      </c>
      <c r="G555" s="13" t="s">
        <v>14872</v>
      </c>
      <c r="H555" s="14">
        <v>40</v>
      </c>
      <c r="I555" s="15" t="s">
        <v>32</v>
      </c>
      <c r="J555" s="16">
        <v>54</v>
      </c>
      <c r="K555" s="16">
        <v>4.5</v>
      </c>
      <c r="L555" s="17" t="s">
        <v>448</v>
      </c>
      <c r="M555" s="163" t="str">
        <f>IFERROR(GETPIVOTDATA("Tot. Bottles",'- Ordine Aggregato -'!$A$1,"sku anker",A555),"")</f>
        <v/>
      </c>
      <c r="N555" s="18" t="s">
        <v>42</v>
      </c>
      <c r="O555" s="19" t="str">
        <f t="shared" si="8"/>
        <v>Order online</v>
      </c>
      <c r="P555" s="97" t="s">
        <v>1844</v>
      </c>
      <c r="Q555" s="13" t="s">
        <v>1848</v>
      </c>
      <c r="R555" t="s">
        <v>1849</v>
      </c>
      <c r="S555" s="20">
        <v>0</v>
      </c>
      <c r="T555" s="21" t="s">
        <v>38</v>
      </c>
    </row>
    <row r="556" spans="1:20" x14ac:dyDescent="0.35">
      <c r="A556" s="13" t="s">
        <v>14460</v>
      </c>
      <c r="B556" s="13"/>
      <c r="C556" s="13"/>
      <c r="D556" s="13" t="s">
        <v>1851</v>
      </c>
      <c r="E556" s="13">
        <v>12</v>
      </c>
      <c r="F556" s="14">
        <v>1</v>
      </c>
      <c r="G556" s="13" t="s">
        <v>14872</v>
      </c>
      <c r="H556" s="14">
        <v>40</v>
      </c>
      <c r="I556" s="15" t="s">
        <v>32</v>
      </c>
      <c r="J556" s="16">
        <v>63</v>
      </c>
      <c r="K556" s="16">
        <v>5.25</v>
      </c>
      <c r="L556" s="17" t="s">
        <v>448</v>
      </c>
      <c r="M556" s="163" t="str">
        <f>IFERROR(GETPIVOTDATA("Tot. Bottles",'- Ordine Aggregato -'!$A$1,"sku anker",A556),"")</f>
        <v/>
      </c>
      <c r="N556" s="18" t="s">
        <v>67</v>
      </c>
      <c r="O556" s="19" t="str">
        <f t="shared" si="8"/>
        <v>Order online</v>
      </c>
      <c r="P556" s="97" t="s">
        <v>1844</v>
      </c>
      <c r="Q556" s="13" t="s">
        <v>15054</v>
      </c>
      <c r="R556" t="s">
        <v>15055</v>
      </c>
      <c r="S556" s="20">
        <v>5.25</v>
      </c>
      <c r="T556" s="21" t="s">
        <v>38</v>
      </c>
    </row>
    <row r="557" spans="1:20" x14ac:dyDescent="0.35">
      <c r="A557" s="96" t="s">
        <v>1850</v>
      </c>
      <c r="B557" s="96"/>
      <c r="C557" s="96"/>
      <c r="D557" s="13" t="s">
        <v>1851</v>
      </c>
      <c r="E557" s="13">
        <v>12</v>
      </c>
      <c r="F557" s="14">
        <v>1</v>
      </c>
      <c r="G557" s="13" t="s">
        <v>31</v>
      </c>
      <c r="H557" s="14">
        <v>40</v>
      </c>
      <c r="I557" s="15" t="s">
        <v>32</v>
      </c>
      <c r="J557" s="16">
        <v>72</v>
      </c>
      <c r="K557" s="16">
        <v>6</v>
      </c>
      <c r="L557" s="17" t="s">
        <v>448</v>
      </c>
      <c r="M557" s="163" t="str">
        <f>IFERROR(GETPIVOTDATA("Tot. Bottles",'- Ordine Aggregato -'!$A$1,"sku anker",A557),"")</f>
        <v/>
      </c>
      <c r="N557" s="18" t="s">
        <v>34</v>
      </c>
      <c r="O557" s="19" t="str">
        <f t="shared" si="8"/>
        <v>Order online</v>
      </c>
      <c r="P557" s="97" t="s">
        <v>1844</v>
      </c>
      <c r="Q557" s="13" t="s">
        <v>1852</v>
      </c>
      <c r="R557" t="s">
        <v>1853</v>
      </c>
      <c r="S557" s="20">
        <v>0</v>
      </c>
      <c r="T557" s="21" t="s">
        <v>38</v>
      </c>
    </row>
    <row r="558" spans="1:20" x14ac:dyDescent="0.35">
      <c r="A558" s="96" t="s">
        <v>1856</v>
      </c>
      <c r="D558" s="13" t="s">
        <v>1854</v>
      </c>
      <c r="E558" s="13">
        <v>12</v>
      </c>
      <c r="F558" s="14">
        <v>1</v>
      </c>
      <c r="G558" s="13" t="s">
        <v>46</v>
      </c>
      <c r="H558" s="14">
        <v>35</v>
      </c>
      <c r="I558" s="15" t="s">
        <v>32</v>
      </c>
      <c r="J558" s="16">
        <v>52.199999999999996</v>
      </c>
      <c r="K558" s="16">
        <v>4.3499999999999996</v>
      </c>
      <c r="L558" s="17" t="s">
        <v>88</v>
      </c>
      <c r="M558" s="163" t="str">
        <f>IFERROR(GETPIVOTDATA("Tot. Bottles",'- Ordine Aggregato -'!$A$1,"sku anker",A558),"")</f>
        <v/>
      </c>
      <c r="N558" s="18" t="s">
        <v>67</v>
      </c>
      <c r="O558" s="19" t="str">
        <f t="shared" si="8"/>
        <v>Order online</v>
      </c>
      <c r="P558" s="97" t="s">
        <v>1844</v>
      </c>
      <c r="Q558" s="13" t="s">
        <v>1855</v>
      </c>
      <c r="R558" t="s">
        <v>42</v>
      </c>
      <c r="S558" s="20">
        <v>4.3499999999999996</v>
      </c>
      <c r="T558" s="21" t="s">
        <v>38</v>
      </c>
    </row>
    <row r="559" spans="1:20" x14ac:dyDescent="0.35">
      <c r="A559" s="13" t="s">
        <v>1857</v>
      </c>
      <c r="B559" s="13"/>
      <c r="C559" s="13"/>
      <c r="D559" s="13" t="s">
        <v>1858</v>
      </c>
      <c r="E559" s="13">
        <v>6</v>
      </c>
      <c r="F559" s="14">
        <v>0.7</v>
      </c>
      <c r="G559" s="13" t="s">
        <v>46</v>
      </c>
      <c r="H559" s="14">
        <v>40</v>
      </c>
      <c r="I559" s="15" t="s">
        <v>32</v>
      </c>
      <c r="J559" s="16">
        <v>66.900000000000006</v>
      </c>
      <c r="K559" s="16">
        <v>11.15</v>
      </c>
      <c r="L559" s="17" t="s">
        <v>104</v>
      </c>
      <c r="M559" s="163" t="str">
        <f>IFERROR(GETPIVOTDATA("Tot. Bottles",'- Ordine Aggregato -'!$A$1,"sku anker",A559),"")</f>
        <v/>
      </c>
      <c r="N559" s="18" t="s">
        <v>34</v>
      </c>
      <c r="O559" s="19" t="str">
        <f t="shared" si="8"/>
        <v>Order online</v>
      </c>
      <c r="P559" s="97" t="s">
        <v>773</v>
      </c>
      <c r="Q559" s="13" t="s">
        <v>1859</v>
      </c>
      <c r="R559" t="s">
        <v>1860</v>
      </c>
      <c r="S559" s="20">
        <v>0</v>
      </c>
      <c r="T559" s="21" t="s">
        <v>38</v>
      </c>
    </row>
    <row r="560" spans="1:20" x14ac:dyDescent="0.35">
      <c r="A560" s="13" t="s">
        <v>1861</v>
      </c>
      <c r="B560" s="13"/>
      <c r="C560" s="13"/>
      <c r="D560" s="13" t="s">
        <v>1862</v>
      </c>
      <c r="E560" s="13">
        <v>6</v>
      </c>
      <c r="F560" s="14">
        <v>0.7</v>
      </c>
      <c r="G560" s="13" t="s">
        <v>46</v>
      </c>
      <c r="H560" s="14">
        <v>40</v>
      </c>
      <c r="I560" s="15" t="s">
        <v>32</v>
      </c>
      <c r="J560" s="16">
        <v>85.5</v>
      </c>
      <c r="K560" s="16">
        <v>14.25</v>
      </c>
      <c r="L560" s="17" t="s">
        <v>104</v>
      </c>
      <c r="M560" s="163" t="str">
        <f>IFERROR(GETPIVOTDATA("Tot. Bottles",'- Ordine Aggregato -'!$A$1,"sku anker",A560),"")</f>
        <v/>
      </c>
      <c r="N560" s="18" t="s">
        <v>67</v>
      </c>
      <c r="O560" s="19" t="str">
        <f t="shared" si="8"/>
        <v>Order online</v>
      </c>
      <c r="P560" s="97" t="s">
        <v>773</v>
      </c>
      <c r="Q560" s="13" t="s">
        <v>1863</v>
      </c>
      <c r="R560" t="s">
        <v>1864</v>
      </c>
      <c r="S560" s="20">
        <v>14.25</v>
      </c>
      <c r="T560" s="21" t="s">
        <v>38</v>
      </c>
    </row>
    <row r="561" spans="1:20" x14ac:dyDescent="0.35">
      <c r="A561" s="96" t="s">
        <v>1866</v>
      </c>
      <c r="B561" s="96"/>
      <c r="C561" s="96"/>
      <c r="D561" s="13" t="s">
        <v>1867</v>
      </c>
      <c r="E561" s="13">
        <v>6</v>
      </c>
      <c r="F561" s="14">
        <v>0.7</v>
      </c>
      <c r="G561" s="13" t="s">
        <v>46</v>
      </c>
      <c r="H561" s="14">
        <v>60</v>
      </c>
      <c r="I561" s="15" t="s">
        <v>32</v>
      </c>
      <c r="J561" s="16">
        <v>67.5</v>
      </c>
      <c r="K561" s="16">
        <v>11.25</v>
      </c>
      <c r="L561" s="17" t="s">
        <v>368</v>
      </c>
      <c r="M561" s="163" t="str">
        <f>IFERROR(GETPIVOTDATA("Tot. Bottles",'- Ordine Aggregato -'!$A$1,"sku anker",A561),"")</f>
        <v/>
      </c>
      <c r="N561" s="18" t="s">
        <v>42</v>
      </c>
      <c r="O561" s="19" t="str">
        <f t="shared" si="8"/>
        <v>Order online</v>
      </c>
      <c r="P561" s="97" t="s">
        <v>146</v>
      </c>
      <c r="Q561" s="13" t="s">
        <v>1868</v>
      </c>
      <c r="R561" t="s">
        <v>1865</v>
      </c>
      <c r="S561" s="20">
        <v>0</v>
      </c>
      <c r="T561" s="21" t="s">
        <v>38</v>
      </c>
    </row>
    <row r="562" spans="1:20" x14ac:dyDescent="0.35">
      <c r="A562" s="96" t="s">
        <v>14647</v>
      </c>
      <c r="B562" s="96"/>
      <c r="C562" s="96"/>
      <c r="D562" s="13" t="s">
        <v>14648</v>
      </c>
      <c r="E562" s="13">
        <v>6</v>
      </c>
      <c r="F562" s="14">
        <v>0.7</v>
      </c>
      <c r="G562" s="13" t="s">
        <v>46</v>
      </c>
      <c r="H562" s="14">
        <v>46.7</v>
      </c>
      <c r="I562" s="15" t="s">
        <v>32</v>
      </c>
      <c r="J562" s="16">
        <v>171</v>
      </c>
      <c r="K562" s="16">
        <v>28.5</v>
      </c>
      <c r="L562" s="17" t="s">
        <v>145</v>
      </c>
      <c r="M562" s="163" t="str">
        <f>IFERROR(GETPIVOTDATA("Tot. Bottles",'- Ordine Aggregato -'!$A$1,"sku anker",A562),"")</f>
        <v/>
      </c>
      <c r="N562" s="18" t="s">
        <v>42</v>
      </c>
      <c r="O562" s="19" t="str">
        <f t="shared" si="8"/>
        <v>Order online</v>
      </c>
      <c r="P562" s="97" t="s">
        <v>146</v>
      </c>
      <c r="Q562" s="13" t="s">
        <v>15056</v>
      </c>
      <c r="R562" t="s">
        <v>15057</v>
      </c>
      <c r="S562" s="20">
        <v>0</v>
      </c>
      <c r="T562" s="21" t="s">
        <v>38</v>
      </c>
    </row>
    <row r="563" spans="1:20" x14ac:dyDescent="0.35">
      <c r="A563" s="96" t="s">
        <v>1869</v>
      </c>
      <c r="B563" s="96"/>
      <c r="C563" s="96"/>
      <c r="D563" s="13" t="s">
        <v>1870</v>
      </c>
      <c r="E563" s="13">
        <v>6</v>
      </c>
      <c r="F563" s="14">
        <v>0.7</v>
      </c>
      <c r="G563" s="13" t="s">
        <v>14872</v>
      </c>
      <c r="H563" s="14">
        <v>43</v>
      </c>
      <c r="I563" s="15" t="s">
        <v>32</v>
      </c>
      <c r="J563" s="16">
        <v>249</v>
      </c>
      <c r="K563" s="16">
        <v>41.5</v>
      </c>
      <c r="L563" s="17" t="s">
        <v>145</v>
      </c>
      <c r="M563" s="163" t="str">
        <f>IFERROR(GETPIVOTDATA("Tot. Bottles",'- Ordine Aggregato -'!$A$1,"sku anker",A563),"")</f>
        <v/>
      </c>
      <c r="N563" s="18" t="s">
        <v>34</v>
      </c>
      <c r="O563" s="19" t="str">
        <f t="shared" si="8"/>
        <v>Order online</v>
      </c>
      <c r="P563" s="97" t="s">
        <v>146</v>
      </c>
      <c r="Q563" s="13" t="s">
        <v>1871</v>
      </c>
      <c r="R563" t="s">
        <v>1872</v>
      </c>
      <c r="S563" s="20">
        <v>0</v>
      </c>
      <c r="T563" s="21" t="s">
        <v>38</v>
      </c>
    </row>
    <row r="564" spans="1:20" x14ac:dyDescent="0.35">
      <c r="A564" s="13" t="s">
        <v>1873</v>
      </c>
      <c r="B564" s="13"/>
      <c r="C564" s="13"/>
      <c r="D564" s="13" t="s">
        <v>1874</v>
      </c>
      <c r="E564" s="13">
        <v>6</v>
      </c>
      <c r="F564" s="14">
        <v>1</v>
      </c>
      <c r="G564" s="13" t="s">
        <v>31</v>
      </c>
      <c r="H564" s="14">
        <v>38</v>
      </c>
      <c r="I564" s="15" t="s">
        <v>32</v>
      </c>
      <c r="J564" s="16">
        <v>29.099999999999998</v>
      </c>
      <c r="K564" s="16">
        <v>4.8499999999999996</v>
      </c>
      <c r="L564" s="17" t="s">
        <v>690</v>
      </c>
      <c r="M564" s="163" t="str">
        <f>IFERROR(GETPIVOTDATA("Tot. Bottles",'- Ordine Aggregato -'!$A$1,"sku anker",A564),"")</f>
        <v/>
      </c>
      <c r="N564" s="18" t="s">
        <v>42</v>
      </c>
      <c r="O564" s="19" t="str">
        <f t="shared" si="8"/>
        <v>Order online</v>
      </c>
      <c r="P564" s="97" t="s">
        <v>68</v>
      </c>
      <c r="Q564" s="13" t="s">
        <v>1875</v>
      </c>
      <c r="R564" t="s">
        <v>1876</v>
      </c>
      <c r="S564" s="20">
        <v>0</v>
      </c>
      <c r="T564" s="21" t="s">
        <v>38</v>
      </c>
    </row>
    <row r="565" spans="1:20" x14ac:dyDescent="0.35">
      <c r="A565" s="96" t="s">
        <v>14649</v>
      </c>
      <c r="D565" s="13" t="s">
        <v>14650</v>
      </c>
      <c r="E565" s="13">
        <v>6</v>
      </c>
      <c r="F565" s="14">
        <v>0.7</v>
      </c>
      <c r="G565" s="13" t="s">
        <v>46</v>
      </c>
      <c r="H565" s="14">
        <v>51.5</v>
      </c>
      <c r="I565" s="15" t="s">
        <v>32</v>
      </c>
      <c r="J565" s="16">
        <v>960</v>
      </c>
      <c r="K565" s="16">
        <v>160</v>
      </c>
      <c r="L565" s="17" t="s">
        <v>657</v>
      </c>
      <c r="M565" s="163" t="str">
        <f>IFERROR(GETPIVOTDATA("Tot. Bottles",'- Ordine Aggregato -'!$A$1,"sku anker",A565),"")</f>
        <v/>
      </c>
      <c r="N565" s="18" t="s">
        <v>42</v>
      </c>
      <c r="O565" s="19" t="str">
        <f t="shared" si="8"/>
        <v>Order online</v>
      </c>
      <c r="P565" s="97" t="s">
        <v>385</v>
      </c>
      <c r="Q565" s="13" t="s">
        <v>15058</v>
      </c>
      <c r="R565" t="s">
        <v>15059</v>
      </c>
      <c r="S565" s="20">
        <v>0</v>
      </c>
      <c r="T565" s="21" t="s">
        <v>38</v>
      </c>
    </row>
    <row r="566" spans="1:20" x14ac:dyDescent="0.35">
      <c r="A566" s="96" t="s">
        <v>1877</v>
      </c>
      <c r="D566" s="13" t="s">
        <v>1878</v>
      </c>
      <c r="E566" s="13">
        <v>6</v>
      </c>
      <c r="F566" s="14">
        <v>0.7</v>
      </c>
      <c r="G566" s="13" t="s">
        <v>46</v>
      </c>
      <c r="H566" s="14">
        <v>46.5</v>
      </c>
      <c r="I566" s="15" t="s">
        <v>32</v>
      </c>
      <c r="J566" s="16">
        <v>720</v>
      </c>
      <c r="K566" s="16">
        <v>120</v>
      </c>
      <c r="L566" s="17" t="s">
        <v>657</v>
      </c>
      <c r="M566" s="163" t="str">
        <f>IFERROR(GETPIVOTDATA("Tot. Bottles",'- Ordine Aggregato -'!$A$1,"sku anker",A566),"")</f>
        <v/>
      </c>
      <c r="N566" s="18" t="s">
        <v>42</v>
      </c>
      <c r="O566" s="19" t="str">
        <f t="shared" si="8"/>
        <v>Order online</v>
      </c>
      <c r="P566" s="97" t="s">
        <v>385</v>
      </c>
      <c r="Q566" s="13" t="s">
        <v>1879</v>
      </c>
      <c r="R566" t="s">
        <v>1880</v>
      </c>
      <c r="S566" s="20">
        <v>0</v>
      </c>
      <c r="T566" s="21" t="s">
        <v>38</v>
      </c>
    </row>
    <row r="567" spans="1:20" x14ac:dyDescent="0.35">
      <c r="A567" s="96" t="s">
        <v>14651</v>
      </c>
      <c r="D567" s="13" t="s">
        <v>14652</v>
      </c>
      <c r="E567" s="13">
        <v>6</v>
      </c>
      <c r="F567" s="14">
        <v>0.7</v>
      </c>
      <c r="G567" s="13" t="s">
        <v>14872</v>
      </c>
      <c r="H567" s="14">
        <v>60.7</v>
      </c>
      <c r="I567" s="15" t="s">
        <v>32</v>
      </c>
      <c r="J567" s="16">
        <v>1194</v>
      </c>
      <c r="K567" s="16">
        <v>199</v>
      </c>
      <c r="L567" s="17" t="s">
        <v>657</v>
      </c>
      <c r="M567" s="163" t="str">
        <f>IFERROR(GETPIVOTDATA("Tot. Bottles",'- Ordine Aggregato -'!$A$1,"sku anker",A567),"")</f>
        <v/>
      </c>
      <c r="N567" s="18" t="s">
        <v>42</v>
      </c>
      <c r="O567" s="19" t="str">
        <f t="shared" si="8"/>
        <v>Order online</v>
      </c>
      <c r="P567" s="97" t="s">
        <v>385</v>
      </c>
      <c r="Q567" s="13" t="s">
        <v>15060</v>
      </c>
      <c r="R567" t="s">
        <v>42</v>
      </c>
      <c r="S567" s="20">
        <v>0</v>
      </c>
      <c r="T567" s="21" t="s">
        <v>38</v>
      </c>
    </row>
    <row r="568" spans="1:20" x14ac:dyDescent="0.35">
      <c r="A568" s="96" t="s">
        <v>14653</v>
      </c>
      <c r="B568" s="96"/>
      <c r="C568" s="96"/>
      <c r="D568" s="13" t="s">
        <v>14652</v>
      </c>
      <c r="E568" s="13">
        <v>6</v>
      </c>
      <c r="F568" s="14">
        <v>0.7</v>
      </c>
      <c r="G568" s="13" t="s">
        <v>14872</v>
      </c>
      <c r="H568" s="14">
        <v>60.9</v>
      </c>
      <c r="I568" s="15" t="s">
        <v>32</v>
      </c>
      <c r="J568" s="16">
        <v>1194</v>
      </c>
      <c r="K568" s="16">
        <v>199</v>
      </c>
      <c r="L568" s="17" t="s">
        <v>657</v>
      </c>
      <c r="M568" s="163" t="str">
        <f>IFERROR(GETPIVOTDATA("Tot. Bottles",'- Ordine Aggregato -'!$A$1,"sku anker",A568),"")</f>
        <v/>
      </c>
      <c r="N568" s="18" t="s">
        <v>42</v>
      </c>
      <c r="O568" s="19" t="str">
        <f t="shared" si="8"/>
        <v>Order online</v>
      </c>
      <c r="P568" s="97" t="s">
        <v>385</v>
      </c>
      <c r="Q568" s="13" t="s">
        <v>15060</v>
      </c>
      <c r="R568" t="s">
        <v>42</v>
      </c>
      <c r="S568" s="20">
        <v>0</v>
      </c>
      <c r="T568" s="21" t="s">
        <v>38</v>
      </c>
    </row>
    <row r="569" spans="1:20" x14ac:dyDescent="0.35">
      <c r="A569" s="13" t="s">
        <v>14324</v>
      </c>
      <c r="B569" s="13"/>
      <c r="C569" s="13"/>
      <c r="D569" s="13" t="s">
        <v>14325</v>
      </c>
      <c r="E569" s="13">
        <v>6</v>
      </c>
      <c r="F569" s="14">
        <v>0.7</v>
      </c>
      <c r="G569" s="13" t="s">
        <v>46</v>
      </c>
      <c r="H569" s="14">
        <v>40</v>
      </c>
      <c r="I569" s="15" t="s">
        <v>32</v>
      </c>
      <c r="J569" s="16">
        <v>117</v>
      </c>
      <c r="K569" s="16">
        <v>19.5</v>
      </c>
      <c r="L569" s="17" t="s">
        <v>368</v>
      </c>
      <c r="M569" s="163" t="str">
        <f>IFERROR(GETPIVOTDATA("Tot. Bottles",'- Ordine Aggregato -'!$A$1,"sku anker",A569),"")</f>
        <v/>
      </c>
      <c r="N569" s="18" t="s">
        <v>42</v>
      </c>
      <c r="O569" s="19" t="str">
        <f t="shared" si="8"/>
        <v>Order online</v>
      </c>
      <c r="P569" s="97" t="s">
        <v>1232</v>
      </c>
      <c r="Q569" s="13" t="s">
        <v>15061</v>
      </c>
      <c r="R569" t="s">
        <v>15062</v>
      </c>
      <c r="S569" s="20">
        <v>0</v>
      </c>
      <c r="T569" s="21" t="s">
        <v>38</v>
      </c>
    </row>
    <row r="570" spans="1:20" x14ac:dyDescent="0.35">
      <c r="A570" s="13" t="s">
        <v>1881</v>
      </c>
      <c r="B570" s="13"/>
      <c r="C570" s="13"/>
      <c r="D570" s="13" t="s">
        <v>1882</v>
      </c>
      <c r="E570" s="13">
        <v>6</v>
      </c>
      <c r="F570" s="14">
        <v>0.7</v>
      </c>
      <c r="G570" s="13" t="s">
        <v>14872</v>
      </c>
      <c r="H570" s="14">
        <v>40</v>
      </c>
      <c r="I570" s="15" t="s">
        <v>32</v>
      </c>
      <c r="J570" s="16">
        <v>99</v>
      </c>
      <c r="K570" s="16">
        <v>16.5</v>
      </c>
      <c r="L570" s="17" t="s">
        <v>368</v>
      </c>
      <c r="M570" s="163" t="str">
        <f>IFERROR(GETPIVOTDATA("Tot. Bottles",'- Ordine Aggregato -'!$A$1,"sku anker",A570),"")</f>
        <v/>
      </c>
      <c r="N570" s="18" t="s">
        <v>42</v>
      </c>
      <c r="O570" s="19" t="str">
        <f t="shared" si="8"/>
        <v>Order online</v>
      </c>
      <c r="P570" s="97" t="s">
        <v>146</v>
      </c>
      <c r="Q570" s="13" t="s">
        <v>1883</v>
      </c>
      <c r="R570" t="s">
        <v>1884</v>
      </c>
      <c r="S570" s="20">
        <v>0</v>
      </c>
      <c r="T570" s="21" t="s">
        <v>38</v>
      </c>
    </row>
    <row r="571" spans="1:20" x14ac:dyDescent="0.35">
      <c r="A571" s="96" t="s">
        <v>1885</v>
      </c>
      <c r="D571" s="13" t="s">
        <v>1886</v>
      </c>
      <c r="E571" s="13">
        <v>6</v>
      </c>
      <c r="F571" s="14">
        <v>0.7</v>
      </c>
      <c r="G571" s="13" t="s">
        <v>46</v>
      </c>
      <c r="H571" s="14">
        <v>40</v>
      </c>
      <c r="I571" s="15" t="s">
        <v>32</v>
      </c>
      <c r="J571" s="16">
        <v>60</v>
      </c>
      <c r="K571" s="16">
        <v>10</v>
      </c>
      <c r="L571" s="17" t="s">
        <v>368</v>
      </c>
      <c r="M571" s="163" t="str">
        <f>IFERROR(GETPIVOTDATA("Tot. Bottles",'- Ordine Aggregato -'!$A$1,"sku anker",A571),"")</f>
        <v/>
      </c>
      <c r="N571" s="18" t="s">
        <v>67</v>
      </c>
      <c r="O571" s="19" t="str">
        <f t="shared" si="8"/>
        <v>Order online</v>
      </c>
      <c r="P571" s="97" t="s">
        <v>146</v>
      </c>
      <c r="Q571" s="13" t="s">
        <v>1887</v>
      </c>
      <c r="R571" t="s">
        <v>1888</v>
      </c>
      <c r="S571" s="20">
        <v>10</v>
      </c>
      <c r="T571" s="21" t="s">
        <v>38</v>
      </c>
    </row>
    <row r="572" spans="1:20" x14ac:dyDescent="0.35">
      <c r="A572" s="13" t="s">
        <v>1889</v>
      </c>
      <c r="B572" s="13"/>
      <c r="C572" s="13"/>
      <c r="D572" s="13" t="s">
        <v>1886</v>
      </c>
      <c r="E572" s="13">
        <v>6</v>
      </c>
      <c r="F572" s="14">
        <v>1</v>
      </c>
      <c r="G572" s="13" t="s">
        <v>14872</v>
      </c>
      <c r="H572" s="14">
        <v>40</v>
      </c>
      <c r="I572" s="15" t="s">
        <v>32</v>
      </c>
      <c r="J572" s="16">
        <v>64.5</v>
      </c>
      <c r="K572" s="16">
        <v>10.75</v>
      </c>
      <c r="L572" s="17" t="s">
        <v>368</v>
      </c>
      <c r="M572" s="163" t="str">
        <f>IFERROR(GETPIVOTDATA("Tot. Bottles",'- Ordine Aggregato -'!$A$1,"sku anker",A572),"")</f>
        <v/>
      </c>
      <c r="N572" s="18" t="s">
        <v>42</v>
      </c>
      <c r="O572" s="19" t="str">
        <f t="shared" si="8"/>
        <v>Order online</v>
      </c>
      <c r="P572" s="97" t="s">
        <v>146</v>
      </c>
      <c r="Q572" s="13" t="s">
        <v>1890</v>
      </c>
      <c r="R572" t="s">
        <v>1891</v>
      </c>
      <c r="S572" s="20">
        <v>0</v>
      </c>
      <c r="T572" s="21" t="s">
        <v>38</v>
      </c>
    </row>
    <row r="573" spans="1:20" x14ac:dyDescent="0.35">
      <c r="A573" s="96" t="s">
        <v>15063</v>
      </c>
      <c r="B573" s="96"/>
      <c r="C573" s="96"/>
      <c r="D573" s="13" t="s">
        <v>15064</v>
      </c>
      <c r="E573" s="13">
        <v>6</v>
      </c>
      <c r="F573" s="14">
        <v>1</v>
      </c>
      <c r="G573" s="13" t="s">
        <v>14872</v>
      </c>
      <c r="H573" s="14">
        <v>40</v>
      </c>
      <c r="I573" s="15" t="s">
        <v>32</v>
      </c>
      <c r="J573" s="16">
        <v>90</v>
      </c>
      <c r="K573" s="16">
        <v>15</v>
      </c>
      <c r="L573" s="17" t="s">
        <v>368</v>
      </c>
      <c r="M573" s="163" t="str">
        <f>IFERROR(GETPIVOTDATA("Tot. Bottles",'- Ordine Aggregato -'!$A$1,"sku anker",A573),"")</f>
        <v/>
      </c>
      <c r="N573" s="18" t="s">
        <v>34</v>
      </c>
      <c r="O573" s="19" t="str">
        <f t="shared" si="8"/>
        <v>Order online</v>
      </c>
      <c r="P573" s="97" t="s">
        <v>146</v>
      </c>
      <c r="Q573" s="13" t="s">
        <v>15065</v>
      </c>
      <c r="R573" t="s">
        <v>15066</v>
      </c>
      <c r="S573" s="20">
        <v>0</v>
      </c>
      <c r="T573" s="21" t="s">
        <v>38</v>
      </c>
    </row>
    <row r="574" spans="1:20" x14ac:dyDescent="0.35">
      <c r="A574" s="13" t="s">
        <v>1892</v>
      </c>
      <c r="B574" s="13"/>
      <c r="C574" s="13"/>
      <c r="D574" s="13" t="s">
        <v>1893</v>
      </c>
      <c r="E574" s="13">
        <v>6</v>
      </c>
      <c r="F574" s="14">
        <v>0.7</v>
      </c>
      <c r="G574" s="13" t="s">
        <v>46</v>
      </c>
      <c r="H574" s="14">
        <v>40</v>
      </c>
      <c r="I574" s="15" t="s">
        <v>32</v>
      </c>
      <c r="J574" s="16">
        <v>103.19999999999999</v>
      </c>
      <c r="K574" s="16">
        <v>17.2</v>
      </c>
      <c r="L574" s="17" t="s">
        <v>368</v>
      </c>
      <c r="M574" s="163" t="str">
        <f>IFERROR(GETPIVOTDATA("Tot. Bottles",'- Ordine Aggregato -'!$A$1,"sku anker",A574),"")</f>
        <v/>
      </c>
      <c r="N574" s="18" t="s">
        <v>42</v>
      </c>
      <c r="O574" s="19" t="str">
        <f t="shared" si="8"/>
        <v>Order online</v>
      </c>
      <c r="P574" s="97" t="s">
        <v>146</v>
      </c>
      <c r="Q574" s="13" t="s">
        <v>1894</v>
      </c>
      <c r="R574" t="s">
        <v>1895</v>
      </c>
      <c r="S574" s="20">
        <v>0</v>
      </c>
      <c r="T574" s="21" t="s">
        <v>38</v>
      </c>
    </row>
    <row r="575" spans="1:20" x14ac:dyDescent="0.35">
      <c r="A575" s="96" t="s">
        <v>1896</v>
      </c>
      <c r="D575" s="13" t="s">
        <v>1897</v>
      </c>
      <c r="E575" s="13">
        <v>6</v>
      </c>
      <c r="F575" s="14">
        <v>0.7</v>
      </c>
      <c r="G575" s="13" t="s">
        <v>14872</v>
      </c>
      <c r="H575" s="14">
        <v>43</v>
      </c>
      <c r="I575" s="15" t="s">
        <v>32</v>
      </c>
      <c r="J575" s="16">
        <v>49.5</v>
      </c>
      <c r="K575" s="16">
        <v>8.25</v>
      </c>
      <c r="L575" s="17" t="s">
        <v>368</v>
      </c>
      <c r="M575" s="163" t="str">
        <f>IFERROR(GETPIVOTDATA("Tot. Bottles",'- Ordine Aggregato -'!$A$1,"sku anker",A575),"")</f>
        <v/>
      </c>
      <c r="N575" s="18" t="s">
        <v>67</v>
      </c>
      <c r="O575" s="19" t="str">
        <f t="shared" si="8"/>
        <v>Order online</v>
      </c>
      <c r="P575" s="97" t="s">
        <v>225</v>
      </c>
      <c r="Q575" s="13" t="s">
        <v>1898</v>
      </c>
      <c r="R575" t="s">
        <v>1899</v>
      </c>
      <c r="S575" s="20">
        <v>8.25</v>
      </c>
      <c r="T575" s="21" t="s">
        <v>38</v>
      </c>
    </row>
    <row r="576" spans="1:20" x14ac:dyDescent="0.35">
      <c r="A576" s="13" t="s">
        <v>1900</v>
      </c>
      <c r="B576" s="13"/>
      <c r="C576" s="13"/>
      <c r="D576" s="13" t="s">
        <v>1901</v>
      </c>
      <c r="E576" s="13">
        <v>6</v>
      </c>
      <c r="F576" s="14">
        <v>0.7</v>
      </c>
      <c r="G576" s="13" t="s">
        <v>14872</v>
      </c>
      <c r="H576" s="14">
        <v>45</v>
      </c>
      <c r="I576" s="15" t="s">
        <v>32</v>
      </c>
      <c r="J576" s="16">
        <v>54</v>
      </c>
      <c r="K576" s="16">
        <v>9</v>
      </c>
      <c r="L576" s="17" t="s">
        <v>623</v>
      </c>
      <c r="M576" s="163" t="str">
        <f>IFERROR(GETPIVOTDATA("Tot. Bottles",'- Ordine Aggregato -'!$A$1,"sku anker",A576),"")</f>
        <v/>
      </c>
      <c r="N576" s="18" t="s">
        <v>67</v>
      </c>
      <c r="O576" s="19" t="str">
        <f t="shared" si="8"/>
        <v>Order online</v>
      </c>
      <c r="P576" s="97" t="s">
        <v>225</v>
      </c>
      <c r="Q576" s="13" t="s">
        <v>1902</v>
      </c>
      <c r="R576" t="s">
        <v>1903</v>
      </c>
      <c r="S576" s="20">
        <v>9</v>
      </c>
      <c r="T576" s="21" t="s">
        <v>38</v>
      </c>
    </row>
    <row r="577" spans="1:20" x14ac:dyDescent="0.35">
      <c r="A577" s="96" t="s">
        <v>1904</v>
      </c>
      <c r="D577" s="13" t="s">
        <v>1905</v>
      </c>
      <c r="E577" s="13">
        <v>6</v>
      </c>
      <c r="F577" s="14">
        <v>0.7</v>
      </c>
      <c r="G577" s="13" t="s">
        <v>14872</v>
      </c>
      <c r="H577" s="14">
        <v>40</v>
      </c>
      <c r="I577" s="15" t="s">
        <v>32</v>
      </c>
      <c r="J577" s="16">
        <v>159</v>
      </c>
      <c r="K577" s="16">
        <v>26.5</v>
      </c>
      <c r="L577" s="17" t="s">
        <v>104</v>
      </c>
      <c r="M577" s="163" t="str">
        <f>IFERROR(GETPIVOTDATA("Tot. Bottles",'- Ordine Aggregato -'!$A$1,"sku anker",A577),"")</f>
        <v/>
      </c>
      <c r="N577" s="18" t="s">
        <v>34</v>
      </c>
      <c r="O577" s="19" t="str">
        <f t="shared" si="8"/>
        <v>Order online</v>
      </c>
      <c r="P577" s="97" t="s">
        <v>1906</v>
      </c>
      <c r="Q577" s="13" t="s">
        <v>1907</v>
      </c>
      <c r="R577" t="s">
        <v>1908</v>
      </c>
      <c r="S577" s="20">
        <v>0</v>
      </c>
      <c r="T577" s="21" t="s">
        <v>38</v>
      </c>
    </row>
    <row r="578" spans="1:20" x14ac:dyDescent="0.35">
      <c r="A578" s="96" t="s">
        <v>1909</v>
      </c>
      <c r="B578" s="96"/>
      <c r="C578" s="96"/>
      <c r="D578" s="13" t="s">
        <v>1910</v>
      </c>
      <c r="E578" s="13">
        <v>6</v>
      </c>
      <c r="F578" s="14">
        <v>0.7</v>
      </c>
      <c r="G578" s="13" t="s">
        <v>14872</v>
      </c>
      <c r="H578" s="14">
        <v>40</v>
      </c>
      <c r="I578" s="15" t="s">
        <v>32</v>
      </c>
      <c r="J578" s="16">
        <v>106.5</v>
      </c>
      <c r="K578" s="16">
        <v>17.75</v>
      </c>
      <c r="L578" s="17" t="s">
        <v>368</v>
      </c>
      <c r="M578" s="163" t="str">
        <f>IFERROR(GETPIVOTDATA("Tot. Bottles",'- Ordine Aggregato -'!$A$1,"sku anker",A578),"")</f>
        <v/>
      </c>
      <c r="N578" s="18" t="s">
        <v>67</v>
      </c>
      <c r="O578" s="19" t="str">
        <f t="shared" si="8"/>
        <v>Order online</v>
      </c>
      <c r="P578" s="97" t="s">
        <v>35</v>
      </c>
      <c r="Q578" s="13" t="s">
        <v>1911</v>
      </c>
      <c r="R578" t="s">
        <v>42</v>
      </c>
      <c r="S578" s="20">
        <v>17.75</v>
      </c>
      <c r="T578" s="21" t="s">
        <v>38</v>
      </c>
    </row>
    <row r="579" spans="1:20" x14ac:dyDescent="0.35">
      <c r="A579" s="96" t="s">
        <v>14654</v>
      </c>
      <c r="B579" s="96"/>
      <c r="C579" s="96"/>
      <c r="D579" s="13" t="s">
        <v>1913</v>
      </c>
      <c r="E579" s="13">
        <v>6</v>
      </c>
      <c r="F579" s="14">
        <v>0.7</v>
      </c>
      <c r="G579" s="13" t="s">
        <v>46</v>
      </c>
      <c r="H579" s="14">
        <v>47</v>
      </c>
      <c r="I579" s="15" t="s">
        <v>32</v>
      </c>
      <c r="J579" s="16">
        <v>100.5</v>
      </c>
      <c r="K579" s="16">
        <v>16.75</v>
      </c>
      <c r="L579" s="17" t="s">
        <v>368</v>
      </c>
      <c r="M579" s="163" t="str">
        <f>IFERROR(GETPIVOTDATA("Tot. Bottles",'- Ordine Aggregato -'!$A$1,"sku anker",A579),"")</f>
        <v/>
      </c>
      <c r="N579" s="18" t="s">
        <v>42</v>
      </c>
      <c r="O579" s="19" t="str">
        <f t="shared" si="8"/>
        <v>Order online</v>
      </c>
      <c r="P579" s="97" t="s">
        <v>385</v>
      </c>
      <c r="Q579" s="13" t="s">
        <v>1914</v>
      </c>
      <c r="R579" t="s">
        <v>1915</v>
      </c>
      <c r="S579" s="20">
        <v>0</v>
      </c>
      <c r="T579" s="21" t="s">
        <v>38</v>
      </c>
    </row>
    <row r="580" spans="1:20" x14ac:dyDescent="0.35">
      <c r="A580" s="96" t="s">
        <v>1912</v>
      </c>
      <c r="D580" s="13" t="s">
        <v>1913</v>
      </c>
      <c r="E580" s="13">
        <v>6</v>
      </c>
      <c r="F580" s="14">
        <v>0.7</v>
      </c>
      <c r="G580" s="13" t="s">
        <v>14872</v>
      </c>
      <c r="H580" s="14">
        <v>47</v>
      </c>
      <c r="I580" s="15" t="s">
        <v>32</v>
      </c>
      <c r="J580" s="16">
        <v>100.5</v>
      </c>
      <c r="K580" s="16">
        <v>16.75</v>
      </c>
      <c r="L580" s="17" t="s">
        <v>368</v>
      </c>
      <c r="M580" s="163" t="str">
        <f>IFERROR(GETPIVOTDATA("Tot. Bottles",'- Ordine Aggregato -'!$A$1,"sku anker",A580),"")</f>
        <v/>
      </c>
      <c r="N580" s="18" t="s">
        <v>34</v>
      </c>
      <c r="O580" s="19" t="str">
        <f t="shared" si="8"/>
        <v>Order online</v>
      </c>
      <c r="P580" s="97" t="s">
        <v>385</v>
      </c>
      <c r="Q580" s="13" t="s">
        <v>1914</v>
      </c>
      <c r="R580" t="s">
        <v>1915</v>
      </c>
      <c r="S580" s="20">
        <v>0</v>
      </c>
      <c r="T580" s="21" t="s">
        <v>38</v>
      </c>
    </row>
    <row r="581" spans="1:20" x14ac:dyDescent="0.35">
      <c r="A581" s="96" t="s">
        <v>1916</v>
      </c>
      <c r="B581" s="96"/>
      <c r="C581" s="96"/>
      <c r="D581" s="13" t="s">
        <v>1917</v>
      </c>
      <c r="E581" s="13">
        <v>6</v>
      </c>
      <c r="F581" s="14">
        <v>0.7</v>
      </c>
      <c r="G581" s="13" t="s">
        <v>14872</v>
      </c>
      <c r="H581" s="14">
        <v>38</v>
      </c>
      <c r="I581" s="15" t="s">
        <v>32</v>
      </c>
      <c r="J581" s="16">
        <v>101.69999999999999</v>
      </c>
      <c r="K581" s="16">
        <v>16.95</v>
      </c>
      <c r="L581" s="17" t="s">
        <v>690</v>
      </c>
      <c r="M581" s="163" t="str">
        <f>IFERROR(GETPIVOTDATA("Tot. Bottles",'- Ordine Aggregato -'!$A$1,"sku anker",A581),"")</f>
        <v/>
      </c>
      <c r="N581" s="18" t="s">
        <v>42</v>
      </c>
      <c r="O581" s="19" t="str">
        <f t="shared" si="8"/>
        <v>Order online</v>
      </c>
      <c r="P581" s="97" t="s">
        <v>68</v>
      </c>
      <c r="Q581" s="13" t="s">
        <v>1918</v>
      </c>
      <c r="R581" t="s">
        <v>1919</v>
      </c>
      <c r="S581" s="20">
        <v>0</v>
      </c>
      <c r="T581" s="21" t="s">
        <v>38</v>
      </c>
    </row>
    <row r="582" spans="1:20" x14ac:dyDescent="0.35">
      <c r="A582" s="96" t="s">
        <v>1920</v>
      </c>
      <c r="D582" s="13" t="s">
        <v>1921</v>
      </c>
      <c r="E582" s="13">
        <v>6</v>
      </c>
      <c r="F582" s="14">
        <v>0.7</v>
      </c>
      <c r="G582" s="13" t="s">
        <v>46</v>
      </c>
      <c r="H582" s="14">
        <v>42</v>
      </c>
      <c r="I582" s="15" t="s">
        <v>32</v>
      </c>
      <c r="J582" s="16">
        <v>100.80000000000001</v>
      </c>
      <c r="K582" s="16">
        <v>16.8</v>
      </c>
      <c r="L582" s="17" t="s">
        <v>368</v>
      </c>
      <c r="M582" s="163" t="str">
        <f>IFERROR(GETPIVOTDATA("Tot. Bottles",'- Ordine Aggregato -'!$A$1,"sku anker",A582),"")</f>
        <v/>
      </c>
      <c r="N582" s="18" t="s">
        <v>42</v>
      </c>
      <c r="O582" s="19" t="str">
        <f t="shared" si="8"/>
        <v>Order online</v>
      </c>
      <c r="P582" s="97" t="s">
        <v>68</v>
      </c>
      <c r="Q582" s="13" t="s">
        <v>1922</v>
      </c>
      <c r="R582" t="s">
        <v>1923</v>
      </c>
      <c r="S582" s="20">
        <v>0</v>
      </c>
      <c r="T582" s="21" t="s">
        <v>38</v>
      </c>
    </row>
    <row r="583" spans="1:20" x14ac:dyDescent="0.35">
      <c r="A583" s="96" t="s">
        <v>15067</v>
      </c>
      <c r="D583" s="13" t="s">
        <v>15068</v>
      </c>
      <c r="E583" s="13">
        <v>15</v>
      </c>
      <c r="F583" s="14">
        <v>0.1</v>
      </c>
      <c r="G583" s="13" t="s">
        <v>46</v>
      </c>
      <c r="H583" s="14">
        <v>42</v>
      </c>
      <c r="I583" s="15" t="s">
        <v>32</v>
      </c>
      <c r="J583" s="16">
        <v>16.5</v>
      </c>
      <c r="K583" s="16">
        <v>1.1000000000000001</v>
      </c>
      <c r="L583" s="17" t="s">
        <v>368</v>
      </c>
      <c r="M583" s="163" t="str">
        <f>IFERROR(GETPIVOTDATA("Tot. Bottles",'- Ordine Aggregato -'!$A$1,"sku anker",A583),"")</f>
        <v/>
      </c>
      <c r="N583" s="18" t="s">
        <v>42</v>
      </c>
      <c r="O583" s="19" t="str">
        <f t="shared" si="8"/>
        <v>Order online</v>
      </c>
      <c r="P583" s="97" t="s">
        <v>68</v>
      </c>
      <c r="Q583" s="13" t="s">
        <v>15069</v>
      </c>
      <c r="R583" t="s">
        <v>15070</v>
      </c>
      <c r="S583" s="20">
        <v>0</v>
      </c>
      <c r="T583" s="21" t="s">
        <v>38</v>
      </c>
    </row>
    <row r="584" spans="1:20" x14ac:dyDescent="0.35">
      <c r="A584" s="96" t="s">
        <v>1924</v>
      </c>
      <c r="D584" s="13" t="s">
        <v>1925</v>
      </c>
      <c r="E584" s="13">
        <v>6</v>
      </c>
      <c r="F584" s="14">
        <v>0.75</v>
      </c>
      <c r="G584" s="13" t="s">
        <v>46</v>
      </c>
      <c r="H584" s="14">
        <v>12.5</v>
      </c>
      <c r="I584" s="15" t="s">
        <v>32</v>
      </c>
      <c r="J584" s="16">
        <v>20.700000000000003</v>
      </c>
      <c r="K584" s="16">
        <v>3.45</v>
      </c>
      <c r="L584" s="17" t="s">
        <v>704</v>
      </c>
      <c r="M584" s="163" t="str">
        <f>IFERROR(GETPIVOTDATA("Tot. Bottles",'- Ordine Aggregato -'!$A$1,"sku anker",A584),"")</f>
        <v/>
      </c>
      <c r="N584" s="18" t="s">
        <v>42</v>
      </c>
      <c r="O584" s="19" t="str">
        <f t="shared" si="8"/>
        <v>Order online</v>
      </c>
      <c r="P584" s="97" t="s">
        <v>35</v>
      </c>
      <c r="Q584" s="13" t="s">
        <v>1926</v>
      </c>
      <c r="R584" t="s">
        <v>42</v>
      </c>
      <c r="S584" s="20">
        <v>0</v>
      </c>
      <c r="T584" s="21" t="s">
        <v>38</v>
      </c>
    </row>
    <row r="585" spans="1:20" x14ac:dyDescent="0.35">
      <c r="A585" s="96" t="s">
        <v>1927</v>
      </c>
      <c r="D585" s="13" t="s">
        <v>1928</v>
      </c>
      <c r="E585" s="13">
        <v>6</v>
      </c>
      <c r="F585" s="14">
        <v>1</v>
      </c>
      <c r="G585" s="13" t="s">
        <v>31</v>
      </c>
      <c r="H585" s="14">
        <v>35</v>
      </c>
      <c r="I585" s="15" t="s">
        <v>32</v>
      </c>
      <c r="J585" s="16">
        <v>27</v>
      </c>
      <c r="K585" s="16">
        <v>4.5</v>
      </c>
      <c r="L585" s="17" t="s">
        <v>690</v>
      </c>
      <c r="M585" s="163" t="str">
        <f>IFERROR(GETPIVOTDATA("Tot. Bottles",'- Ordine Aggregato -'!$A$1,"sku anker",A585),"")</f>
        <v/>
      </c>
      <c r="N585" s="18" t="s">
        <v>42</v>
      </c>
      <c r="O585" s="19" t="str">
        <f t="shared" si="8"/>
        <v>Order online</v>
      </c>
      <c r="P585" s="97" t="s">
        <v>68</v>
      </c>
      <c r="Q585" s="13" t="s">
        <v>1929</v>
      </c>
      <c r="R585" t="s">
        <v>1930</v>
      </c>
      <c r="S585" s="20">
        <v>0</v>
      </c>
      <c r="T585" s="21" t="s">
        <v>38</v>
      </c>
    </row>
    <row r="586" spans="1:20" x14ac:dyDescent="0.35">
      <c r="A586" s="96" t="s">
        <v>1931</v>
      </c>
      <c r="D586" s="13" t="s">
        <v>1932</v>
      </c>
      <c r="E586" s="13">
        <v>6</v>
      </c>
      <c r="F586" s="14">
        <v>0.5</v>
      </c>
      <c r="G586" s="13" t="s">
        <v>14872</v>
      </c>
      <c r="H586" s="14">
        <v>35</v>
      </c>
      <c r="I586" s="15" t="s">
        <v>32</v>
      </c>
      <c r="J586" s="16">
        <v>19.200000000000003</v>
      </c>
      <c r="K586" s="16">
        <v>3.2</v>
      </c>
      <c r="L586" s="17" t="s">
        <v>690</v>
      </c>
      <c r="M586" s="163" t="str">
        <f>IFERROR(GETPIVOTDATA("Tot. Bottles",'- Ordine Aggregato -'!$A$1,"sku anker",A586),"")</f>
        <v/>
      </c>
      <c r="N586" s="18" t="s">
        <v>42</v>
      </c>
      <c r="O586" s="19" t="str">
        <f t="shared" si="8"/>
        <v>Order online</v>
      </c>
      <c r="P586" s="97" t="s">
        <v>68</v>
      </c>
      <c r="Q586" s="13" t="s">
        <v>1933</v>
      </c>
      <c r="R586" t="s">
        <v>1934</v>
      </c>
      <c r="S586" s="20">
        <v>0</v>
      </c>
      <c r="T586" s="21" t="s">
        <v>38</v>
      </c>
    </row>
    <row r="587" spans="1:20" x14ac:dyDescent="0.35">
      <c r="A587" s="13" t="s">
        <v>1935</v>
      </c>
      <c r="B587" s="13"/>
      <c r="C587" s="13"/>
      <c r="D587" s="13" t="s">
        <v>1932</v>
      </c>
      <c r="E587" s="13">
        <v>6</v>
      </c>
      <c r="F587" s="14">
        <v>1</v>
      </c>
      <c r="G587" s="13" t="s">
        <v>31</v>
      </c>
      <c r="H587" s="14">
        <v>35</v>
      </c>
      <c r="I587" s="15" t="s">
        <v>32</v>
      </c>
      <c r="J587" s="16">
        <v>24</v>
      </c>
      <c r="K587" s="16">
        <v>4</v>
      </c>
      <c r="L587" s="17" t="s">
        <v>690</v>
      </c>
      <c r="M587" s="163" t="str">
        <f>IFERROR(GETPIVOTDATA("Tot. Bottles",'- Ordine Aggregato -'!$A$1,"sku anker",A587),"")</f>
        <v/>
      </c>
      <c r="N587" s="18" t="s">
        <v>42</v>
      </c>
      <c r="O587" s="19" t="str">
        <f t="shared" si="8"/>
        <v>Order online</v>
      </c>
      <c r="P587" s="97" t="s">
        <v>68</v>
      </c>
      <c r="Q587" s="13" t="s">
        <v>1936</v>
      </c>
      <c r="R587" t="s">
        <v>1937</v>
      </c>
      <c r="S587" s="20">
        <v>0</v>
      </c>
      <c r="T587" s="21" t="s">
        <v>38</v>
      </c>
    </row>
    <row r="588" spans="1:20" x14ac:dyDescent="0.35">
      <c r="A588" s="13" t="s">
        <v>1938</v>
      </c>
      <c r="B588" s="13"/>
      <c r="C588" s="13"/>
      <c r="D588" s="13" t="s">
        <v>1939</v>
      </c>
      <c r="E588" s="13">
        <v>6</v>
      </c>
      <c r="F588" s="14">
        <v>1</v>
      </c>
      <c r="G588" s="13" t="s">
        <v>31</v>
      </c>
      <c r="H588" s="14">
        <v>38</v>
      </c>
      <c r="I588" s="15" t="s">
        <v>32</v>
      </c>
      <c r="J588" s="16">
        <v>31.5</v>
      </c>
      <c r="K588" s="16">
        <v>5.25</v>
      </c>
      <c r="L588" s="17" t="s">
        <v>690</v>
      </c>
      <c r="M588" s="163" t="str">
        <f>IFERROR(GETPIVOTDATA("Tot. Bottles",'- Ordine Aggregato -'!$A$1,"sku anker",A588),"")</f>
        <v/>
      </c>
      <c r="N588" s="18" t="s">
        <v>42</v>
      </c>
      <c r="O588" s="19" t="str">
        <f t="shared" si="8"/>
        <v>Order online</v>
      </c>
      <c r="P588" s="97" t="s">
        <v>68</v>
      </c>
      <c r="Q588" s="13" t="s">
        <v>1940</v>
      </c>
      <c r="R588" t="s">
        <v>1941</v>
      </c>
      <c r="S588" s="20">
        <v>0</v>
      </c>
      <c r="T588" s="21" t="s">
        <v>38</v>
      </c>
    </row>
    <row r="589" spans="1:20" x14ac:dyDescent="0.35">
      <c r="A589" s="13" t="s">
        <v>1942</v>
      </c>
      <c r="B589" s="13"/>
      <c r="C589" s="13"/>
      <c r="D589" s="13" t="s">
        <v>1943</v>
      </c>
      <c r="E589" s="13">
        <v>6</v>
      </c>
      <c r="F589" s="14">
        <v>0.5</v>
      </c>
      <c r="G589" s="13" t="s">
        <v>46</v>
      </c>
      <c r="H589" s="14">
        <v>38</v>
      </c>
      <c r="I589" s="15" t="s">
        <v>32</v>
      </c>
      <c r="J589" s="16">
        <v>19.200000000000003</v>
      </c>
      <c r="K589" s="16">
        <v>3.2</v>
      </c>
      <c r="L589" s="17" t="s">
        <v>690</v>
      </c>
      <c r="M589" s="163" t="str">
        <f>IFERROR(GETPIVOTDATA("Tot. Bottles",'- Ordine Aggregato -'!$A$1,"sku anker",A589),"")</f>
        <v/>
      </c>
      <c r="N589" s="18" t="s">
        <v>34</v>
      </c>
      <c r="O589" s="19" t="str">
        <f t="shared" ref="O589:O652" si="9">HYPERLINK("https://www.ankeramsterdamspirits.nl/en/products/"&amp;A589,"Order online")</f>
        <v>Order online</v>
      </c>
      <c r="P589" s="97" t="s">
        <v>68</v>
      </c>
      <c r="Q589" s="13" t="s">
        <v>1944</v>
      </c>
      <c r="R589" t="s">
        <v>1945</v>
      </c>
      <c r="S589" s="20">
        <v>0</v>
      </c>
      <c r="T589" s="21" t="s">
        <v>38</v>
      </c>
    </row>
    <row r="590" spans="1:20" x14ac:dyDescent="0.35">
      <c r="A590" s="96" t="s">
        <v>1946</v>
      </c>
      <c r="D590" s="13" t="s">
        <v>1943</v>
      </c>
      <c r="E590" s="13">
        <v>6</v>
      </c>
      <c r="F590" s="14">
        <v>1</v>
      </c>
      <c r="G590" s="13" t="s">
        <v>31</v>
      </c>
      <c r="H590" s="14">
        <v>38</v>
      </c>
      <c r="I590" s="15" t="s">
        <v>32</v>
      </c>
      <c r="J590" s="16">
        <v>27.900000000000002</v>
      </c>
      <c r="K590" s="16">
        <v>4.6500000000000004</v>
      </c>
      <c r="L590" s="17" t="s">
        <v>690</v>
      </c>
      <c r="M590" s="163" t="str">
        <f>IFERROR(GETPIVOTDATA("Tot. Bottles",'- Ordine Aggregato -'!$A$1,"sku anker",A590),"")</f>
        <v/>
      </c>
      <c r="N590" s="18" t="s">
        <v>42</v>
      </c>
      <c r="O590" s="19" t="str">
        <f t="shared" si="9"/>
        <v>Order online</v>
      </c>
      <c r="P590" s="97" t="s">
        <v>68</v>
      </c>
      <c r="Q590" s="13" t="s">
        <v>1947</v>
      </c>
      <c r="R590" t="s">
        <v>1948</v>
      </c>
      <c r="S590" s="20">
        <v>0</v>
      </c>
      <c r="T590" s="21" t="s">
        <v>38</v>
      </c>
    </row>
    <row r="591" spans="1:20" x14ac:dyDescent="0.35">
      <c r="A591" s="13" t="s">
        <v>1949</v>
      </c>
      <c r="B591" s="13"/>
      <c r="C591" s="13"/>
      <c r="D591" s="13" t="s">
        <v>1950</v>
      </c>
      <c r="E591" s="13">
        <v>6</v>
      </c>
      <c r="F591" s="14">
        <v>0.75</v>
      </c>
      <c r="G591" s="13" t="s">
        <v>14872</v>
      </c>
      <c r="H591" s="14">
        <v>12</v>
      </c>
      <c r="I591" s="15" t="s">
        <v>32</v>
      </c>
      <c r="J591" s="16">
        <v>249</v>
      </c>
      <c r="K591" s="16">
        <v>41.5</v>
      </c>
      <c r="L591" s="17" t="s">
        <v>863</v>
      </c>
      <c r="M591" s="163" t="str">
        <f>IFERROR(GETPIVOTDATA("Tot. Bottles",'- Ordine Aggregato -'!$A$1,"sku anker",A591),"")</f>
        <v/>
      </c>
      <c r="N591" s="18" t="s">
        <v>42</v>
      </c>
      <c r="O591" s="19" t="str">
        <f t="shared" si="9"/>
        <v>Order online</v>
      </c>
      <c r="P591" s="97" t="s">
        <v>225</v>
      </c>
      <c r="Q591" s="13" t="s">
        <v>1951</v>
      </c>
      <c r="R591" t="s">
        <v>1952</v>
      </c>
      <c r="S591" s="20">
        <v>0</v>
      </c>
      <c r="T591" s="21" t="s">
        <v>38</v>
      </c>
    </row>
    <row r="592" spans="1:20" x14ac:dyDescent="0.35">
      <c r="A592" s="96" t="s">
        <v>15071</v>
      </c>
      <c r="B592" s="96"/>
      <c r="C592" s="96"/>
      <c r="D592" s="13" t="s">
        <v>1950</v>
      </c>
      <c r="E592" s="13">
        <v>3</v>
      </c>
      <c r="F592" s="14">
        <v>1.5</v>
      </c>
      <c r="G592" s="13" t="s">
        <v>14872</v>
      </c>
      <c r="H592" s="14">
        <v>12</v>
      </c>
      <c r="I592" s="15" t="s">
        <v>32</v>
      </c>
      <c r="J592" s="16">
        <v>277.5</v>
      </c>
      <c r="K592" s="16">
        <v>92.5</v>
      </c>
      <c r="L592" s="17" t="s">
        <v>863</v>
      </c>
      <c r="M592" s="163" t="str">
        <f>IFERROR(GETPIVOTDATA("Tot. Bottles",'- Ordine Aggregato -'!$A$1,"sku anker",A592),"")</f>
        <v/>
      </c>
      <c r="N592" s="18" t="s">
        <v>42</v>
      </c>
      <c r="O592" s="19" t="str">
        <f t="shared" si="9"/>
        <v>Order online</v>
      </c>
      <c r="P592" s="97" t="s">
        <v>225</v>
      </c>
      <c r="Q592" s="13" t="s">
        <v>15072</v>
      </c>
      <c r="R592" t="s">
        <v>1954</v>
      </c>
      <c r="S592" s="20">
        <v>0</v>
      </c>
      <c r="T592" s="21" t="s">
        <v>38</v>
      </c>
    </row>
    <row r="593" spans="1:20" x14ac:dyDescent="0.35">
      <c r="A593" s="96" t="s">
        <v>1955</v>
      </c>
      <c r="B593" s="96"/>
      <c r="C593" s="96"/>
      <c r="D593" s="13" t="s">
        <v>1956</v>
      </c>
      <c r="E593" s="13">
        <v>6</v>
      </c>
      <c r="F593" s="14">
        <v>0.75</v>
      </c>
      <c r="G593" s="13" t="s">
        <v>46</v>
      </c>
      <c r="H593" s="14">
        <v>12</v>
      </c>
      <c r="I593" s="15" t="s">
        <v>32</v>
      </c>
      <c r="J593" s="16">
        <v>255</v>
      </c>
      <c r="K593" s="16">
        <v>42.5</v>
      </c>
      <c r="L593" s="17" t="s">
        <v>863</v>
      </c>
      <c r="M593" s="163" t="str">
        <f>IFERROR(GETPIVOTDATA("Tot. Bottles",'- Ordine Aggregato -'!$A$1,"sku anker",A593),"")</f>
        <v/>
      </c>
      <c r="N593" s="18" t="s">
        <v>42</v>
      </c>
      <c r="O593" s="19" t="str">
        <f t="shared" si="9"/>
        <v>Order online</v>
      </c>
      <c r="P593" s="97" t="s">
        <v>225</v>
      </c>
      <c r="Q593" s="13" t="s">
        <v>1951</v>
      </c>
      <c r="R593" t="s">
        <v>1957</v>
      </c>
      <c r="S593" s="20">
        <v>0</v>
      </c>
      <c r="T593" s="21" t="s">
        <v>38</v>
      </c>
    </row>
    <row r="594" spans="1:20" x14ac:dyDescent="0.35">
      <c r="A594" s="96" t="s">
        <v>1958</v>
      </c>
      <c r="D594" s="13" t="s">
        <v>1959</v>
      </c>
      <c r="E594" s="13">
        <v>6</v>
      </c>
      <c r="F594" s="14">
        <v>0.75</v>
      </c>
      <c r="G594" s="13" t="s">
        <v>46</v>
      </c>
      <c r="H594" s="14">
        <v>12</v>
      </c>
      <c r="I594" s="15" t="s">
        <v>32</v>
      </c>
      <c r="J594" s="16">
        <v>312</v>
      </c>
      <c r="K594" s="16">
        <v>52</v>
      </c>
      <c r="L594" s="17" t="s">
        <v>863</v>
      </c>
      <c r="M594" s="163" t="str">
        <f>IFERROR(GETPIVOTDATA("Tot. Bottles",'- Ordine Aggregato -'!$A$1,"sku anker",A594),"")</f>
        <v/>
      </c>
      <c r="N594" s="18" t="s">
        <v>42</v>
      </c>
      <c r="O594" s="19" t="str">
        <f t="shared" si="9"/>
        <v>Order online</v>
      </c>
      <c r="P594" s="97" t="s">
        <v>225</v>
      </c>
      <c r="Q594" s="13" t="s">
        <v>1960</v>
      </c>
      <c r="R594" t="s">
        <v>1961</v>
      </c>
      <c r="S594" s="20">
        <v>0</v>
      </c>
      <c r="T594" s="21" t="s">
        <v>38</v>
      </c>
    </row>
    <row r="595" spans="1:20" x14ac:dyDescent="0.35">
      <c r="A595" s="96" t="s">
        <v>1962</v>
      </c>
      <c r="D595" s="13" t="s">
        <v>1963</v>
      </c>
      <c r="E595" s="13">
        <v>6</v>
      </c>
      <c r="F595" s="14">
        <v>0.75</v>
      </c>
      <c r="G595" s="13" t="s">
        <v>31</v>
      </c>
      <c r="H595" s="14">
        <v>12</v>
      </c>
      <c r="I595" s="15" t="s">
        <v>32</v>
      </c>
      <c r="J595" s="16">
        <v>246</v>
      </c>
      <c r="K595" s="16">
        <v>41</v>
      </c>
      <c r="L595" s="17" t="s">
        <v>863</v>
      </c>
      <c r="M595" s="163" t="str">
        <f>IFERROR(GETPIVOTDATA("Tot. Bottles",'- Ordine Aggregato -'!$A$1,"sku anker",A595),"")</f>
        <v/>
      </c>
      <c r="N595" s="18" t="s">
        <v>42</v>
      </c>
      <c r="O595" s="19" t="str">
        <f t="shared" si="9"/>
        <v>Order online</v>
      </c>
      <c r="P595" s="97" t="s">
        <v>225</v>
      </c>
      <c r="Q595" s="13" t="s">
        <v>1964</v>
      </c>
      <c r="R595" t="s">
        <v>1965</v>
      </c>
      <c r="S595" s="20">
        <v>0</v>
      </c>
      <c r="T595" s="21" t="s">
        <v>38</v>
      </c>
    </row>
    <row r="596" spans="1:20" x14ac:dyDescent="0.35">
      <c r="A596" s="96" t="s">
        <v>1966</v>
      </c>
      <c r="B596" s="96"/>
      <c r="C596" s="96"/>
      <c r="D596" s="13" t="s">
        <v>1967</v>
      </c>
      <c r="E596" s="13">
        <v>3</v>
      </c>
      <c r="F596" s="14">
        <v>1.5</v>
      </c>
      <c r="G596" s="13" t="s">
        <v>46</v>
      </c>
      <c r="H596" s="14">
        <v>12</v>
      </c>
      <c r="I596" s="15" t="s">
        <v>32</v>
      </c>
      <c r="J596" s="16">
        <v>264</v>
      </c>
      <c r="K596" s="16">
        <v>88</v>
      </c>
      <c r="L596" s="17" t="s">
        <v>863</v>
      </c>
      <c r="M596" s="163" t="str">
        <f>IFERROR(GETPIVOTDATA("Tot. Bottles",'- Ordine Aggregato -'!$A$1,"sku anker",A596),"")</f>
        <v/>
      </c>
      <c r="N596" s="18" t="s">
        <v>42</v>
      </c>
      <c r="O596" s="19" t="str">
        <f t="shared" si="9"/>
        <v>Order online</v>
      </c>
      <c r="P596" s="97" t="s">
        <v>225</v>
      </c>
      <c r="Q596" s="13" t="s">
        <v>1953</v>
      </c>
      <c r="R596" t="s">
        <v>1954</v>
      </c>
      <c r="S596" s="20">
        <v>0</v>
      </c>
      <c r="T596" s="21" t="s">
        <v>38</v>
      </c>
    </row>
    <row r="597" spans="1:20" x14ac:dyDescent="0.35">
      <c r="A597" s="96" t="s">
        <v>1968</v>
      </c>
      <c r="B597" s="96"/>
      <c r="C597" s="96"/>
      <c r="D597" s="13" t="s">
        <v>1969</v>
      </c>
      <c r="E597" s="13">
        <v>6</v>
      </c>
      <c r="F597" s="14">
        <v>0.7</v>
      </c>
      <c r="G597" s="13" t="s">
        <v>31</v>
      </c>
      <c r="H597" s="14">
        <v>15</v>
      </c>
      <c r="I597" s="15" t="s">
        <v>32</v>
      </c>
      <c r="J597" s="16">
        <v>22.5</v>
      </c>
      <c r="K597" s="16">
        <v>3.75</v>
      </c>
      <c r="L597" s="17" t="s">
        <v>551</v>
      </c>
      <c r="M597" s="163" t="str">
        <f>IFERROR(GETPIVOTDATA("Tot. Bottles",'- Ordine Aggregato -'!$A$1,"sku anker",A597),"")</f>
        <v/>
      </c>
      <c r="N597" s="18" t="s">
        <v>42</v>
      </c>
      <c r="O597" s="19" t="str">
        <f t="shared" si="9"/>
        <v>Order online</v>
      </c>
      <c r="P597" s="97" t="s">
        <v>68</v>
      </c>
      <c r="Q597" s="13" t="s">
        <v>1970</v>
      </c>
      <c r="R597" t="s">
        <v>1971</v>
      </c>
      <c r="S597" s="20">
        <v>0</v>
      </c>
      <c r="T597" s="21" t="s">
        <v>38</v>
      </c>
    </row>
    <row r="598" spans="1:20" x14ac:dyDescent="0.35">
      <c r="A598" s="96" t="s">
        <v>1972</v>
      </c>
      <c r="D598" s="13" t="s">
        <v>1973</v>
      </c>
      <c r="E598" s="13">
        <v>6</v>
      </c>
      <c r="F598" s="14">
        <v>0.7</v>
      </c>
      <c r="G598" s="13" t="s">
        <v>31</v>
      </c>
      <c r="H598" s="14">
        <v>24</v>
      </c>
      <c r="I598" s="15" t="s">
        <v>32</v>
      </c>
      <c r="J598" s="16">
        <v>26.099999999999998</v>
      </c>
      <c r="K598" s="16">
        <v>4.3499999999999996</v>
      </c>
      <c r="L598" s="17" t="s">
        <v>399</v>
      </c>
      <c r="M598" s="163" t="str">
        <f>IFERROR(GETPIVOTDATA("Tot. Bottles",'- Ordine Aggregato -'!$A$1,"sku anker",A598),"")</f>
        <v/>
      </c>
      <c r="N598" s="18" t="s">
        <v>67</v>
      </c>
      <c r="O598" s="19" t="str">
        <f t="shared" si="9"/>
        <v>Order online</v>
      </c>
      <c r="P598" s="97" t="s">
        <v>68</v>
      </c>
      <c r="Q598" s="13" t="s">
        <v>1974</v>
      </c>
      <c r="R598" t="s">
        <v>1975</v>
      </c>
      <c r="S598" s="20">
        <v>4.3499999999999996</v>
      </c>
      <c r="T598" s="21" t="s">
        <v>38</v>
      </c>
    </row>
    <row r="599" spans="1:20" x14ac:dyDescent="0.35">
      <c r="A599" s="13" t="s">
        <v>1976</v>
      </c>
      <c r="B599" s="13"/>
      <c r="C599" s="13"/>
      <c r="D599" s="13" t="s">
        <v>1977</v>
      </c>
      <c r="E599" s="13">
        <v>6</v>
      </c>
      <c r="F599" s="14">
        <v>0.7</v>
      </c>
      <c r="G599" s="13" t="s">
        <v>31</v>
      </c>
      <c r="H599" s="14">
        <v>24</v>
      </c>
      <c r="I599" s="15" t="s">
        <v>32</v>
      </c>
      <c r="J599" s="16">
        <v>27.299999999999997</v>
      </c>
      <c r="K599" s="16">
        <v>4.55</v>
      </c>
      <c r="L599" s="17" t="s">
        <v>502</v>
      </c>
      <c r="M599" s="163" t="str">
        <f>IFERROR(GETPIVOTDATA("Tot. Bottles",'- Ordine Aggregato -'!$A$1,"sku anker",A599),"")</f>
        <v/>
      </c>
      <c r="N599" s="18" t="s">
        <v>34</v>
      </c>
      <c r="O599" s="19" t="str">
        <f t="shared" si="9"/>
        <v>Order online</v>
      </c>
      <c r="P599" s="97" t="s">
        <v>68</v>
      </c>
      <c r="Q599" s="13" t="s">
        <v>1978</v>
      </c>
      <c r="R599" t="s">
        <v>1979</v>
      </c>
      <c r="S599" s="20">
        <v>0</v>
      </c>
      <c r="T599" s="21" t="s">
        <v>38</v>
      </c>
    </row>
    <row r="600" spans="1:20" x14ac:dyDescent="0.35">
      <c r="A600" s="96" t="s">
        <v>1980</v>
      </c>
      <c r="B600" s="96"/>
      <c r="C600" s="96"/>
      <c r="D600" s="13" t="s">
        <v>1981</v>
      </c>
      <c r="E600" s="13">
        <v>6</v>
      </c>
      <c r="F600" s="14">
        <v>0.7</v>
      </c>
      <c r="G600" s="13" t="s">
        <v>31</v>
      </c>
      <c r="H600" s="14">
        <v>21</v>
      </c>
      <c r="I600" s="15" t="s">
        <v>32</v>
      </c>
      <c r="J600" s="16">
        <v>27.299999999999997</v>
      </c>
      <c r="K600" s="16">
        <v>4.55</v>
      </c>
      <c r="L600" s="17" t="s">
        <v>502</v>
      </c>
      <c r="M600" s="163" t="str">
        <f>IFERROR(GETPIVOTDATA("Tot. Bottles",'- Ordine Aggregato -'!$A$1,"sku anker",A600),"")</f>
        <v/>
      </c>
      <c r="N600" s="18" t="s">
        <v>42</v>
      </c>
      <c r="O600" s="19" t="str">
        <f t="shared" si="9"/>
        <v>Order online</v>
      </c>
      <c r="P600" s="97" t="s">
        <v>68</v>
      </c>
      <c r="Q600" s="13" t="s">
        <v>1982</v>
      </c>
      <c r="R600" t="s">
        <v>1983</v>
      </c>
      <c r="S600" s="20">
        <v>0</v>
      </c>
      <c r="T600" s="21" t="s">
        <v>38</v>
      </c>
    </row>
    <row r="601" spans="1:20" x14ac:dyDescent="0.35">
      <c r="A601" s="96" t="s">
        <v>14655</v>
      </c>
      <c r="D601" s="13" t="s">
        <v>14656</v>
      </c>
      <c r="E601" s="13">
        <v>6</v>
      </c>
      <c r="F601" s="14">
        <v>0.7</v>
      </c>
      <c r="G601" s="13" t="s">
        <v>46</v>
      </c>
      <c r="H601" s="14">
        <v>17</v>
      </c>
      <c r="I601" s="15" t="s">
        <v>32</v>
      </c>
      <c r="J601" s="16">
        <v>27.299999999999997</v>
      </c>
      <c r="K601" s="16">
        <v>4.55</v>
      </c>
      <c r="L601" s="17" t="s">
        <v>502</v>
      </c>
      <c r="M601" s="163" t="str">
        <f>IFERROR(GETPIVOTDATA("Tot. Bottles",'- Ordine Aggregato -'!$A$1,"sku anker",A601),"")</f>
        <v/>
      </c>
      <c r="N601" s="18" t="s">
        <v>42</v>
      </c>
      <c r="O601" s="19" t="str">
        <f t="shared" si="9"/>
        <v>Order online</v>
      </c>
      <c r="P601" s="97" t="s">
        <v>68</v>
      </c>
      <c r="Q601" s="13" t="s">
        <v>15073</v>
      </c>
      <c r="R601" t="s">
        <v>15074</v>
      </c>
      <c r="S601" s="20">
        <v>0</v>
      </c>
      <c r="T601" s="21" t="s">
        <v>38</v>
      </c>
    </row>
    <row r="602" spans="1:20" x14ac:dyDescent="0.35">
      <c r="A602" s="96" t="s">
        <v>1984</v>
      </c>
      <c r="B602" s="96"/>
      <c r="C602" s="96"/>
      <c r="D602" s="13" t="s">
        <v>1985</v>
      </c>
      <c r="E602" s="13">
        <v>6</v>
      </c>
      <c r="F602" s="14">
        <v>0.7</v>
      </c>
      <c r="G602" s="13" t="s">
        <v>46</v>
      </c>
      <c r="H602" s="14">
        <v>24</v>
      </c>
      <c r="I602" s="15" t="s">
        <v>32</v>
      </c>
      <c r="J602" s="16">
        <v>26.700000000000003</v>
      </c>
      <c r="K602" s="16">
        <v>4.45</v>
      </c>
      <c r="L602" s="17" t="s">
        <v>399</v>
      </c>
      <c r="M602" s="163" t="str">
        <f>IFERROR(GETPIVOTDATA("Tot. Bottles",'- Ordine Aggregato -'!$A$1,"sku anker",A602),"")</f>
        <v/>
      </c>
      <c r="N602" s="18" t="s">
        <v>42</v>
      </c>
      <c r="O602" s="19" t="str">
        <f t="shared" si="9"/>
        <v>Order online</v>
      </c>
      <c r="P602" s="97" t="s">
        <v>68</v>
      </c>
      <c r="Q602" s="13" t="s">
        <v>1986</v>
      </c>
      <c r="R602" t="s">
        <v>1987</v>
      </c>
      <c r="S602" s="20">
        <v>0</v>
      </c>
      <c r="T602" s="21" t="s">
        <v>38</v>
      </c>
    </row>
    <row r="603" spans="1:20" x14ac:dyDescent="0.35">
      <c r="A603" s="96" t="s">
        <v>1988</v>
      </c>
      <c r="B603" s="96"/>
      <c r="C603" s="96"/>
      <c r="D603" s="13" t="s">
        <v>1989</v>
      </c>
      <c r="E603" s="13">
        <v>6</v>
      </c>
      <c r="F603" s="14">
        <v>0.7</v>
      </c>
      <c r="G603" s="13" t="s">
        <v>31</v>
      </c>
      <c r="H603" s="14">
        <v>24</v>
      </c>
      <c r="I603" s="15" t="s">
        <v>32</v>
      </c>
      <c r="J603" s="16">
        <v>26.700000000000003</v>
      </c>
      <c r="K603" s="16">
        <v>4.45</v>
      </c>
      <c r="L603" s="17" t="s">
        <v>502</v>
      </c>
      <c r="M603" s="163" t="str">
        <f>IFERROR(GETPIVOTDATA("Tot. Bottles",'- Ordine Aggregato -'!$A$1,"sku anker",A603),"")</f>
        <v/>
      </c>
      <c r="N603" s="18" t="s">
        <v>42</v>
      </c>
      <c r="O603" s="19" t="str">
        <f t="shared" si="9"/>
        <v>Order online</v>
      </c>
      <c r="P603" s="97" t="s">
        <v>68</v>
      </c>
      <c r="Q603" s="13" t="s">
        <v>1990</v>
      </c>
      <c r="R603" t="s">
        <v>1991</v>
      </c>
      <c r="S603" s="20">
        <v>0</v>
      </c>
      <c r="T603" s="21" t="s">
        <v>38</v>
      </c>
    </row>
    <row r="604" spans="1:20" x14ac:dyDescent="0.35">
      <c r="A604" s="13" t="s">
        <v>1992</v>
      </c>
      <c r="B604" s="13"/>
      <c r="C604" s="13"/>
      <c r="D604" s="13" t="s">
        <v>1993</v>
      </c>
      <c r="E604" s="13">
        <v>6</v>
      </c>
      <c r="F604" s="14">
        <v>0.7</v>
      </c>
      <c r="G604" s="13" t="s">
        <v>31</v>
      </c>
      <c r="H604" s="14">
        <v>17</v>
      </c>
      <c r="I604" s="15" t="s">
        <v>32</v>
      </c>
      <c r="J604" s="16">
        <v>25.5</v>
      </c>
      <c r="K604" s="16">
        <v>4.25</v>
      </c>
      <c r="L604" s="17" t="s">
        <v>502</v>
      </c>
      <c r="M604" s="163" t="str">
        <f>IFERROR(GETPIVOTDATA("Tot. Bottles",'- Ordine Aggregato -'!$A$1,"sku anker",A604),"")</f>
        <v/>
      </c>
      <c r="N604" s="18" t="s">
        <v>67</v>
      </c>
      <c r="O604" s="19" t="str">
        <f t="shared" si="9"/>
        <v>Order online</v>
      </c>
      <c r="P604" s="97" t="s">
        <v>68</v>
      </c>
      <c r="Q604" s="13" t="s">
        <v>1994</v>
      </c>
      <c r="R604" t="s">
        <v>1995</v>
      </c>
      <c r="S604" s="20">
        <v>4.25</v>
      </c>
      <c r="T604" s="21" t="s">
        <v>38</v>
      </c>
    </row>
    <row r="605" spans="1:20" x14ac:dyDescent="0.35">
      <c r="A605" s="13" t="s">
        <v>1996</v>
      </c>
      <c r="B605" s="13"/>
      <c r="C605" s="13"/>
      <c r="D605" s="13" t="s">
        <v>1997</v>
      </c>
      <c r="E605" s="13">
        <v>12</v>
      </c>
      <c r="F605" s="14">
        <v>0.05</v>
      </c>
      <c r="G605" s="13" t="s">
        <v>14872</v>
      </c>
      <c r="H605" s="14">
        <v>38</v>
      </c>
      <c r="I605" s="15" t="s">
        <v>32</v>
      </c>
      <c r="J605" s="16">
        <v>24</v>
      </c>
      <c r="K605" s="16">
        <v>2</v>
      </c>
      <c r="L605" s="17" t="s">
        <v>690</v>
      </c>
      <c r="M605" s="163" t="str">
        <f>IFERROR(GETPIVOTDATA("Tot. Bottles",'- Ordine Aggregato -'!$A$1,"sku anker",A605),"")</f>
        <v/>
      </c>
      <c r="N605" s="18" t="s">
        <v>42</v>
      </c>
      <c r="O605" s="19" t="str">
        <f t="shared" si="9"/>
        <v>Order online</v>
      </c>
      <c r="P605" s="97" t="s">
        <v>68</v>
      </c>
      <c r="Q605" s="13" t="s">
        <v>1998</v>
      </c>
      <c r="R605" t="s">
        <v>1999</v>
      </c>
      <c r="S605" s="20">
        <v>0</v>
      </c>
      <c r="T605" s="21" t="s">
        <v>38</v>
      </c>
    </row>
    <row r="606" spans="1:20" x14ac:dyDescent="0.35">
      <c r="A606" s="96" t="s">
        <v>2000</v>
      </c>
      <c r="B606" s="96"/>
      <c r="C606" s="96"/>
      <c r="D606" s="13" t="s">
        <v>1997</v>
      </c>
      <c r="E606" s="13">
        <v>6</v>
      </c>
      <c r="F606" s="14">
        <v>1</v>
      </c>
      <c r="G606" s="13" t="s">
        <v>31</v>
      </c>
      <c r="H606" s="14">
        <v>38</v>
      </c>
      <c r="I606" s="15" t="s">
        <v>32</v>
      </c>
      <c r="J606" s="16">
        <v>50.699999999999996</v>
      </c>
      <c r="K606" s="16">
        <v>8.4499999999999993</v>
      </c>
      <c r="L606" s="17" t="s">
        <v>690</v>
      </c>
      <c r="M606" s="163" t="str">
        <f>IFERROR(GETPIVOTDATA("Tot. Bottles",'- Ordine Aggregato -'!$A$1,"sku anker",A606),"")</f>
        <v/>
      </c>
      <c r="N606" s="18" t="s">
        <v>42</v>
      </c>
      <c r="O606" s="19" t="str">
        <f t="shared" si="9"/>
        <v>Order online</v>
      </c>
      <c r="P606" s="97" t="s">
        <v>68</v>
      </c>
      <c r="Q606" s="13" t="s">
        <v>2001</v>
      </c>
      <c r="R606" t="s">
        <v>2002</v>
      </c>
      <c r="S606" s="20">
        <v>0</v>
      </c>
      <c r="T606" s="21" t="s">
        <v>38</v>
      </c>
    </row>
    <row r="607" spans="1:20" x14ac:dyDescent="0.35">
      <c r="A607" s="96" t="s">
        <v>2003</v>
      </c>
      <c r="B607" s="96"/>
      <c r="C607" s="96"/>
      <c r="D607" s="13" t="s">
        <v>2004</v>
      </c>
      <c r="E607" s="13">
        <v>6</v>
      </c>
      <c r="F607" s="14">
        <v>0.7</v>
      </c>
      <c r="G607" s="13" t="s">
        <v>14872</v>
      </c>
      <c r="H607" s="14">
        <v>17</v>
      </c>
      <c r="I607" s="15" t="s">
        <v>32</v>
      </c>
      <c r="J607" s="16">
        <v>25.5</v>
      </c>
      <c r="K607" s="16">
        <v>4.25</v>
      </c>
      <c r="L607" s="17" t="s">
        <v>502</v>
      </c>
      <c r="M607" s="163" t="str">
        <f>IFERROR(GETPIVOTDATA("Tot. Bottles",'- Ordine Aggregato -'!$A$1,"sku anker",A607),"")</f>
        <v/>
      </c>
      <c r="N607" s="18" t="s">
        <v>67</v>
      </c>
      <c r="O607" s="19" t="str">
        <f t="shared" si="9"/>
        <v>Order online</v>
      </c>
      <c r="P607" s="97" t="s">
        <v>68</v>
      </c>
      <c r="Q607" s="13" t="s">
        <v>2005</v>
      </c>
      <c r="R607" t="s">
        <v>2006</v>
      </c>
      <c r="S607" s="20">
        <v>4.25</v>
      </c>
      <c r="T607" s="21" t="s">
        <v>38</v>
      </c>
    </row>
    <row r="608" spans="1:20" x14ac:dyDescent="0.35">
      <c r="A608" s="13" t="s">
        <v>2007</v>
      </c>
      <c r="B608" s="13"/>
      <c r="C608" s="13"/>
      <c r="D608" s="13" t="s">
        <v>2008</v>
      </c>
      <c r="E608" s="13">
        <v>6</v>
      </c>
      <c r="F608" s="14">
        <v>0.7</v>
      </c>
      <c r="G608" s="13" t="s">
        <v>31</v>
      </c>
      <c r="H608" s="14">
        <v>24</v>
      </c>
      <c r="I608" s="15" t="s">
        <v>32</v>
      </c>
      <c r="J608" s="16">
        <v>26.700000000000003</v>
      </c>
      <c r="K608" s="16">
        <v>4.45</v>
      </c>
      <c r="L608" s="17" t="s">
        <v>551</v>
      </c>
      <c r="M608" s="163" t="str">
        <f>IFERROR(GETPIVOTDATA("Tot. Bottles",'- Ordine Aggregato -'!$A$1,"sku anker",A608),"")</f>
        <v/>
      </c>
      <c r="N608" s="18" t="s">
        <v>42</v>
      </c>
      <c r="O608" s="19" t="str">
        <f t="shared" si="9"/>
        <v>Order online</v>
      </c>
      <c r="P608" s="97" t="s">
        <v>68</v>
      </c>
      <c r="Q608" s="13" t="s">
        <v>2009</v>
      </c>
      <c r="R608" t="s">
        <v>2010</v>
      </c>
      <c r="S608" s="20">
        <v>0</v>
      </c>
      <c r="T608" s="21" t="s">
        <v>38</v>
      </c>
    </row>
    <row r="609" spans="1:20" x14ac:dyDescent="0.35">
      <c r="A609" s="96" t="s">
        <v>2011</v>
      </c>
      <c r="D609" s="13" t="s">
        <v>2012</v>
      </c>
      <c r="E609" s="13">
        <v>6</v>
      </c>
      <c r="F609" s="14">
        <v>0.7</v>
      </c>
      <c r="G609" s="13" t="s">
        <v>31</v>
      </c>
      <c r="H609" s="14">
        <v>24</v>
      </c>
      <c r="I609" s="15" t="s">
        <v>32</v>
      </c>
      <c r="J609" s="16">
        <v>26.700000000000003</v>
      </c>
      <c r="K609" s="16">
        <v>4.45</v>
      </c>
      <c r="L609" s="17" t="s">
        <v>502</v>
      </c>
      <c r="M609" s="163" t="str">
        <f>IFERROR(GETPIVOTDATA("Tot. Bottles",'- Ordine Aggregato -'!$A$1,"sku anker",A609),"")</f>
        <v/>
      </c>
      <c r="N609" s="18" t="s">
        <v>42</v>
      </c>
      <c r="O609" s="19" t="str">
        <f t="shared" si="9"/>
        <v>Order online</v>
      </c>
      <c r="P609" s="97" t="s">
        <v>68</v>
      </c>
      <c r="Q609" s="13" t="s">
        <v>2013</v>
      </c>
      <c r="R609" t="s">
        <v>2014</v>
      </c>
      <c r="S609" s="20">
        <v>0</v>
      </c>
      <c r="T609" s="21" t="s">
        <v>38</v>
      </c>
    </row>
    <row r="610" spans="1:20" x14ac:dyDescent="0.35">
      <c r="A610" s="96" t="s">
        <v>2015</v>
      </c>
      <c r="D610" s="13" t="s">
        <v>2016</v>
      </c>
      <c r="E610" s="13">
        <v>6</v>
      </c>
      <c r="F610" s="14">
        <v>0.7</v>
      </c>
      <c r="G610" s="13" t="s">
        <v>14871</v>
      </c>
      <c r="H610" s="14">
        <v>17</v>
      </c>
      <c r="I610" s="15" t="s">
        <v>32</v>
      </c>
      <c r="J610" s="16">
        <v>27.299999999999997</v>
      </c>
      <c r="K610" s="16">
        <v>4.55</v>
      </c>
      <c r="L610" s="17" t="s">
        <v>502</v>
      </c>
      <c r="M610" s="163" t="str">
        <f>IFERROR(GETPIVOTDATA("Tot. Bottles",'- Ordine Aggregato -'!$A$1,"sku anker",A610),"")</f>
        <v/>
      </c>
      <c r="N610" s="18" t="s">
        <v>42</v>
      </c>
      <c r="O610" s="19" t="str">
        <f t="shared" si="9"/>
        <v>Order online</v>
      </c>
      <c r="P610" s="97" t="s">
        <v>68</v>
      </c>
      <c r="Q610" s="13" t="s">
        <v>2017</v>
      </c>
      <c r="R610" t="s">
        <v>2018</v>
      </c>
      <c r="S610" s="20">
        <v>0</v>
      </c>
      <c r="T610" s="21" t="s">
        <v>38</v>
      </c>
    </row>
    <row r="611" spans="1:20" x14ac:dyDescent="0.35">
      <c r="A611" s="13" t="s">
        <v>2019</v>
      </c>
      <c r="B611" s="13"/>
      <c r="C611" s="13"/>
      <c r="D611" s="13" t="s">
        <v>2020</v>
      </c>
      <c r="E611" s="13">
        <v>6</v>
      </c>
      <c r="F611" s="14">
        <v>0.7</v>
      </c>
      <c r="G611" s="13" t="s">
        <v>31</v>
      </c>
      <c r="H611" s="14">
        <v>24</v>
      </c>
      <c r="I611" s="15" t="s">
        <v>32</v>
      </c>
      <c r="J611" s="16">
        <v>26.700000000000003</v>
      </c>
      <c r="K611" s="16">
        <v>4.45</v>
      </c>
      <c r="L611" s="17" t="s">
        <v>502</v>
      </c>
      <c r="M611" s="163" t="str">
        <f>IFERROR(GETPIVOTDATA("Tot. Bottles",'- Ordine Aggregato -'!$A$1,"sku anker",A611),"")</f>
        <v/>
      </c>
      <c r="N611" s="18" t="s">
        <v>34</v>
      </c>
      <c r="O611" s="19" t="str">
        <f t="shared" si="9"/>
        <v>Order online</v>
      </c>
      <c r="P611" s="97" t="s">
        <v>68</v>
      </c>
      <c r="Q611" s="13" t="s">
        <v>2021</v>
      </c>
      <c r="R611" t="s">
        <v>2022</v>
      </c>
      <c r="S611" s="20">
        <v>0</v>
      </c>
      <c r="T611" s="21" t="s">
        <v>38</v>
      </c>
    </row>
    <row r="612" spans="1:20" x14ac:dyDescent="0.35">
      <c r="A612" s="96" t="s">
        <v>2023</v>
      </c>
      <c r="B612" s="96"/>
      <c r="C612" s="96"/>
      <c r="D612" s="13" t="s">
        <v>2024</v>
      </c>
      <c r="E612" s="13">
        <v>6</v>
      </c>
      <c r="F612" s="14">
        <v>0.7</v>
      </c>
      <c r="G612" s="13" t="s">
        <v>31</v>
      </c>
      <c r="H612" s="14">
        <v>17</v>
      </c>
      <c r="I612" s="15" t="s">
        <v>32</v>
      </c>
      <c r="J612" s="16">
        <v>26.099999999999998</v>
      </c>
      <c r="K612" s="16">
        <v>4.3499999999999996</v>
      </c>
      <c r="L612" s="17" t="s">
        <v>399</v>
      </c>
      <c r="M612" s="163" t="str">
        <f>IFERROR(GETPIVOTDATA("Tot. Bottles",'- Ordine Aggregato -'!$A$1,"sku anker",A612),"")</f>
        <v/>
      </c>
      <c r="N612" s="18" t="s">
        <v>34</v>
      </c>
      <c r="O612" s="19" t="str">
        <f t="shared" si="9"/>
        <v>Order online</v>
      </c>
      <c r="P612" s="97" t="s">
        <v>68</v>
      </c>
      <c r="Q612" s="13" t="s">
        <v>2025</v>
      </c>
      <c r="R612" t="s">
        <v>2026</v>
      </c>
      <c r="S612" s="20">
        <v>0</v>
      </c>
      <c r="T612" s="21" t="s">
        <v>38</v>
      </c>
    </row>
    <row r="613" spans="1:20" x14ac:dyDescent="0.35">
      <c r="A613" s="13" t="s">
        <v>2027</v>
      </c>
      <c r="B613" s="13"/>
      <c r="C613" s="13"/>
      <c r="D613" s="13" t="s">
        <v>2028</v>
      </c>
      <c r="E613" s="13">
        <v>6</v>
      </c>
      <c r="F613" s="14">
        <v>0.7</v>
      </c>
      <c r="G613" s="13" t="s">
        <v>31</v>
      </c>
      <c r="H613" s="14">
        <v>42</v>
      </c>
      <c r="I613" s="15" t="s">
        <v>32</v>
      </c>
      <c r="J613" s="16">
        <v>83.699999999999989</v>
      </c>
      <c r="K613" s="16">
        <v>13.95</v>
      </c>
      <c r="L613" s="17" t="s">
        <v>690</v>
      </c>
      <c r="M613" s="163" t="str">
        <f>IFERROR(GETPIVOTDATA("Tot. Bottles",'- Ordine Aggregato -'!$A$1,"sku anker",A613),"")</f>
        <v/>
      </c>
      <c r="N613" s="18" t="s">
        <v>42</v>
      </c>
      <c r="O613" s="19" t="str">
        <f t="shared" si="9"/>
        <v>Order online</v>
      </c>
      <c r="P613" s="97" t="s">
        <v>68</v>
      </c>
      <c r="Q613" s="13" t="s">
        <v>2029</v>
      </c>
      <c r="R613" t="s">
        <v>2030</v>
      </c>
      <c r="S613" s="20">
        <v>0</v>
      </c>
      <c r="T613" s="21" t="s">
        <v>38</v>
      </c>
    </row>
    <row r="614" spans="1:20" x14ac:dyDescent="0.35">
      <c r="A614" s="13" t="s">
        <v>2031</v>
      </c>
      <c r="B614" s="13"/>
      <c r="C614" s="13"/>
      <c r="D614" s="13" t="s">
        <v>2032</v>
      </c>
      <c r="E614" s="13">
        <v>6</v>
      </c>
      <c r="F614" s="14">
        <v>0.5</v>
      </c>
      <c r="G614" s="13" t="s">
        <v>31</v>
      </c>
      <c r="H614" s="14">
        <v>50</v>
      </c>
      <c r="I614" s="15" t="s">
        <v>32</v>
      </c>
      <c r="J614" s="16">
        <v>34.200000000000003</v>
      </c>
      <c r="K614" s="16">
        <v>5.7</v>
      </c>
      <c r="L614" s="17" t="s">
        <v>399</v>
      </c>
      <c r="M614" s="163" t="str">
        <f>IFERROR(GETPIVOTDATA("Tot. Bottles",'- Ordine Aggregato -'!$A$1,"sku anker",A614),"")</f>
        <v/>
      </c>
      <c r="N614" s="18" t="s">
        <v>42</v>
      </c>
      <c r="O614" s="19" t="str">
        <f t="shared" si="9"/>
        <v>Order online</v>
      </c>
      <c r="P614" s="97" t="s">
        <v>68</v>
      </c>
      <c r="Q614" s="13" t="s">
        <v>2033</v>
      </c>
      <c r="R614" t="s">
        <v>2034</v>
      </c>
      <c r="S614" s="20">
        <v>0</v>
      </c>
      <c r="T614" s="21" t="s">
        <v>38</v>
      </c>
    </row>
    <row r="615" spans="1:20" x14ac:dyDescent="0.35">
      <c r="A615" s="96" t="s">
        <v>2035</v>
      </c>
      <c r="D615" s="13" t="s">
        <v>2036</v>
      </c>
      <c r="E615" s="13">
        <v>6</v>
      </c>
      <c r="F615" s="14">
        <v>0.7</v>
      </c>
      <c r="G615" s="13" t="s">
        <v>14872</v>
      </c>
      <c r="H615" s="14">
        <v>17</v>
      </c>
      <c r="I615" s="15" t="s">
        <v>32</v>
      </c>
      <c r="J615" s="16">
        <v>26.099999999999998</v>
      </c>
      <c r="K615" s="16">
        <v>4.3499999999999996</v>
      </c>
      <c r="L615" s="17" t="s">
        <v>502</v>
      </c>
      <c r="M615" s="163" t="str">
        <f>IFERROR(GETPIVOTDATA("Tot. Bottles",'- Ordine Aggregato -'!$A$1,"sku anker",A615),"")</f>
        <v/>
      </c>
      <c r="N615" s="18" t="s">
        <v>34</v>
      </c>
      <c r="O615" s="19" t="str">
        <f t="shared" si="9"/>
        <v>Order online</v>
      </c>
      <c r="P615" s="97" t="s">
        <v>68</v>
      </c>
      <c r="Q615" s="13" t="s">
        <v>2037</v>
      </c>
      <c r="R615" t="s">
        <v>2038</v>
      </c>
      <c r="S615" s="20">
        <v>0</v>
      </c>
      <c r="T615" s="21" t="s">
        <v>38</v>
      </c>
    </row>
    <row r="616" spans="1:20" x14ac:dyDescent="0.35">
      <c r="A616" s="96" t="s">
        <v>2039</v>
      </c>
      <c r="B616" s="96"/>
      <c r="C616" s="96"/>
      <c r="D616" s="13" t="s">
        <v>2040</v>
      </c>
      <c r="E616" s="13">
        <v>6</v>
      </c>
      <c r="F616" s="14">
        <v>0.5</v>
      </c>
      <c r="G616" s="13" t="s">
        <v>14872</v>
      </c>
      <c r="H616" s="14">
        <v>35</v>
      </c>
      <c r="I616" s="15" t="s">
        <v>32</v>
      </c>
      <c r="J616" s="16">
        <v>19.200000000000003</v>
      </c>
      <c r="K616" s="16">
        <v>3.2</v>
      </c>
      <c r="L616" s="17" t="s">
        <v>690</v>
      </c>
      <c r="M616" s="163" t="str">
        <f>IFERROR(GETPIVOTDATA("Tot. Bottles",'- Ordine Aggregato -'!$A$1,"sku anker",A616),"")</f>
        <v/>
      </c>
      <c r="N616" s="18" t="s">
        <v>42</v>
      </c>
      <c r="O616" s="19" t="str">
        <f t="shared" si="9"/>
        <v>Order online</v>
      </c>
      <c r="P616" s="97" t="s">
        <v>68</v>
      </c>
      <c r="Q616" s="13" t="s">
        <v>2041</v>
      </c>
      <c r="R616" t="s">
        <v>2042</v>
      </c>
      <c r="S616" s="20">
        <v>0</v>
      </c>
      <c r="T616" s="21" t="s">
        <v>38</v>
      </c>
    </row>
    <row r="617" spans="1:20" x14ac:dyDescent="0.35">
      <c r="A617" s="96" t="s">
        <v>2043</v>
      </c>
      <c r="D617" s="13" t="s">
        <v>2040</v>
      </c>
      <c r="E617" s="13">
        <v>6</v>
      </c>
      <c r="F617" s="14">
        <v>1</v>
      </c>
      <c r="G617" s="13" t="s">
        <v>31</v>
      </c>
      <c r="H617" s="14">
        <v>35</v>
      </c>
      <c r="I617" s="15" t="s">
        <v>32</v>
      </c>
      <c r="J617" s="16">
        <v>22.200000000000003</v>
      </c>
      <c r="K617" s="16">
        <v>3.7</v>
      </c>
      <c r="L617" s="17" t="s">
        <v>690</v>
      </c>
      <c r="M617" s="163" t="str">
        <f>IFERROR(GETPIVOTDATA("Tot. Bottles",'- Ordine Aggregato -'!$A$1,"sku anker",A617),"")</f>
        <v/>
      </c>
      <c r="N617" s="18" t="s">
        <v>42</v>
      </c>
      <c r="O617" s="19" t="str">
        <f t="shared" si="9"/>
        <v>Order online</v>
      </c>
      <c r="P617" s="97" t="s">
        <v>68</v>
      </c>
      <c r="Q617" s="13" t="s">
        <v>2044</v>
      </c>
      <c r="R617" t="s">
        <v>2045</v>
      </c>
      <c r="S617" s="20">
        <v>0</v>
      </c>
      <c r="T617" s="21" t="s">
        <v>38</v>
      </c>
    </row>
    <row r="618" spans="1:20" x14ac:dyDescent="0.35">
      <c r="A618" s="13" t="s">
        <v>2046</v>
      </c>
      <c r="B618" s="13"/>
      <c r="C618" s="13"/>
      <c r="D618" s="13" t="s">
        <v>2047</v>
      </c>
      <c r="E618" s="13">
        <v>6</v>
      </c>
      <c r="F618" s="14">
        <v>0.7</v>
      </c>
      <c r="G618" s="13" t="s">
        <v>14872</v>
      </c>
      <c r="H618" s="14">
        <v>38</v>
      </c>
      <c r="I618" s="15" t="s">
        <v>32</v>
      </c>
      <c r="J618" s="16">
        <v>26.700000000000003</v>
      </c>
      <c r="K618" s="16">
        <v>4.45</v>
      </c>
      <c r="L618" s="17" t="s">
        <v>502</v>
      </c>
      <c r="M618" s="163" t="str">
        <f>IFERROR(GETPIVOTDATA("Tot. Bottles",'- Ordine Aggregato -'!$A$1,"sku anker",A618),"")</f>
        <v/>
      </c>
      <c r="N618" s="18" t="s">
        <v>42</v>
      </c>
      <c r="O618" s="19" t="str">
        <f t="shared" si="9"/>
        <v>Order online</v>
      </c>
      <c r="P618" s="97" t="s">
        <v>68</v>
      </c>
      <c r="Q618" s="13" t="s">
        <v>2048</v>
      </c>
      <c r="R618" t="s">
        <v>2049</v>
      </c>
      <c r="S618" s="20">
        <v>0</v>
      </c>
      <c r="T618" s="21" t="s">
        <v>38</v>
      </c>
    </row>
    <row r="619" spans="1:20" x14ac:dyDescent="0.35">
      <c r="A619" s="96" t="s">
        <v>2050</v>
      </c>
      <c r="B619" s="96"/>
      <c r="C619" s="96"/>
      <c r="D619" s="13" t="s">
        <v>2051</v>
      </c>
      <c r="E619" s="13">
        <v>6</v>
      </c>
      <c r="F619" s="14">
        <v>0.7</v>
      </c>
      <c r="G619" s="13" t="s">
        <v>31</v>
      </c>
      <c r="H619" s="14">
        <v>17</v>
      </c>
      <c r="I619" s="15" t="s">
        <v>32</v>
      </c>
      <c r="J619" s="16">
        <v>26.700000000000003</v>
      </c>
      <c r="K619" s="16">
        <v>4.45</v>
      </c>
      <c r="L619" s="17" t="s">
        <v>502</v>
      </c>
      <c r="M619" s="163" t="str">
        <f>IFERROR(GETPIVOTDATA("Tot. Bottles",'- Ordine Aggregato -'!$A$1,"sku anker",A619),"")</f>
        <v/>
      </c>
      <c r="N619" s="18" t="s">
        <v>42</v>
      </c>
      <c r="O619" s="19" t="str">
        <f t="shared" si="9"/>
        <v>Order online</v>
      </c>
      <c r="P619" s="97" t="s">
        <v>68</v>
      </c>
      <c r="Q619" s="13" t="s">
        <v>2052</v>
      </c>
      <c r="R619" t="s">
        <v>2053</v>
      </c>
      <c r="S619" s="20">
        <v>0</v>
      </c>
      <c r="T619" s="21" t="s">
        <v>38</v>
      </c>
    </row>
    <row r="620" spans="1:20" x14ac:dyDescent="0.35">
      <c r="A620" s="96" t="s">
        <v>2054</v>
      </c>
      <c r="B620" s="96"/>
      <c r="C620" s="96"/>
      <c r="D620" s="13" t="s">
        <v>2055</v>
      </c>
      <c r="E620" s="13">
        <v>6</v>
      </c>
      <c r="F620" s="14">
        <v>0.7</v>
      </c>
      <c r="G620" s="13" t="s">
        <v>14871</v>
      </c>
      <c r="H620" s="14">
        <v>17</v>
      </c>
      <c r="I620" s="15" t="s">
        <v>32</v>
      </c>
      <c r="J620" s="16">
        <v>24.900000000000002</v>
      </c>
      <c r="K620" s="16">
        <v>4.1500000000000004</v>
      </c>
      <c r="L620" s="17" t="s">
        <v>502</v>
      </c>
      <c r="M620" s="163" t="str">
        <f>IFERROR(GETPIVOTDATA("Tot. Bottles",'- Ordine Aggregato -'!$A$1,"sku anker",A620),"")</f>
        <v/>
      </c>
      <c r="N620" s="18" t="s">
        <v>67</v>
      </c>
      <c r="O620" s="19" t="str">
        <f t="shared" si="9"/>
        <v>Order online</v>
      </c>
      <c r="P620" s="97" t="s">
        <v>68</v>
      </c>
      <c r="Q620" s="13" t="s">
        <v>2056</v>
      </c>
      <c r="R620" t="s">
        <v>2057</v>
      </c>
      <c r="S620" s="20">
        <v>4.1500000000000004</v>
      </c>
      <c r="T620" s="21" t="s">
        <v>38</v>
      </c>
    </row>
    <row r="621" spans="1:20" x14ac:dyDescent="0.35">
      <c r="A621" s="13" t="s">
        <v>2058</v>
      </c>
      <c r="B621" s="13"/>
      <c r="C621" s="13"/>
      <c r="D621" s="13" t="s">
        <v>2059</v>
      </c>
      <c r="E621" s="13">
        <v>6</v>
      </c>
      <c r="F621" s="14">
        <v>0.7</v>
      </c>
      <c r="G621" s="13" t="s">
        <v>14871</v>
      </c>
      <c r="H621" s="14">
        <v>24</v>
      </c>
      <c r="I621" s="15" t="s">
        <v>32</v>
      </c>
      <c r="J621" s="16">
        <v>26.700000000000003</v>
      </c>
      <c r="K621" s="16">
        <v>4.45</v>
      </c>
      <c r="L621" s="17" t="s">
        <v>502</v>
      </c>
      <c r="M621" s="163" t="str">
        <f>IFERROR(GETPIVOTDATA("Tot. Bottles",'- Ordine Aggregato -'!$A$1,"sku anker",A621),"")</f>
        <v/>
      </c>
      <c r="N621" s="18" t="s">
        <v>42</v>
      </c>
      <c r="O621" s="19" t="str">
        <f t="shared" si="9"/>
        <v>Order online</v>
      </c>
      <c r="P621" s="97" t="s">
        <v>68</v>
      </c>
      <c r="Q621" s="13" t="s">
        <v>2060</v>
      </c>
      <c r="R621" t="s">
        <v>2061</v>
      </c>
      <c r="S621" s="20">
        <v>0</v>
      </c>
      <c r="T621" s="21" t="s">
        <v>38</v>
      </c>
    </row>
    <row r="622" spans="1:20" x14ac:dyDescent="0.35">
      <c r="A622" s="96" t="s">
        <v>2062</v>
      </c>
      <c r="B622" s="96"/>
      <c r="C622" s="96"/>
      <c r="D622" s="13" t="s">
        <v>2063</v>
      </c>
      <c r="E622" s="13">
        <v>6</v>
      </c>
      <c r="F622" s="14">
        <v>0.7</v>
      </c>
      <c r="G622" s="13" t="s">
        <v>14871</v>
      </c>
      <c r="H622" s="14">
        <v>17</v>
      </c>
      <c r="I622" s="15" t="s">
        <v>32</v>
      </c>
      <c r="J622" s="16">
        <v>26.700000000000003</v>
      </c>
      <c r="K622" s="16">
        <v>4.45</v>
      </c>
      <c r="L622" s="17" t="s">
        <v>502</v>
      </c>
      <c r="M622" s="163" t="str">
        <f>IFERROR(GETPIVOTDATA("Tot. Bottles",'- Ordine Aggregato -'!$A$1,"sku anker",A622),"")</f>
        <v/>
      </c>
      <c r="N622" s="18" t="s">
        <v>42</v>
      </c>
      <c r="O622" s="19" t="str">
        <f t="shared" si="9"/>
        <v>Order online</v>
      </c>
      <c r="P622" s="97" t="s">
        <v>68</v>
      </c>
      <c r="Q622" s="13" t="s">
        <v>2064</v>
      </c>
      <c r="R622" t="s">
        <v>2065</v>
      </c>
      <c r="S622" s="20">
        <v>0</v>
      </c>
      <c r="T622" s="21" t="s">
        <v>38</v>
      </c>
    </row>
    <row r="623" spans="1:20" x14ac:dyDescent="0.35">
      <c r="A623" s="13" t="s">
        <v>2066</v>
      </c>
      <c r="B623" s="13"/>
      <c r="C623" s="13"/>
      <c r="D623" s="13" t="s">
        <v>2067</v>
      </c>
      <c r="E623" s="13">
        <v>6</v>
      </c>
      <c r="F623" s="14">
        <v>0.7</v>
      </c>
      <c r="G623" s="13" t="s">
        <v>31</v>
      </c>
      <c r="H623" s="14">
        <v>24</v>
      </c>
      <c r="I623" s="15" t="s">
        <v>32</v>
      </c>
      <c r="J623" s="16">
        <v>26.700000000000003</v>
      </c>
      <c r="K623" s="16">
        <v>4.45</v>
      </c>
      <c r="L623" s="17" t="s">
        <v>502</v>
      </c>
      <c r="M623" s="163" t="str">
        <f>IFERROR(GETPIVOTDATA("Tot. Bottles",'- Ordine Aggregato -'!$A$1,"sku anker",A623),"")</f>
        <v/>
      </c>
      <c r="N623" s="18" t="s">
        <v>42</v>
      </c>
      <c r="O623" s="19" t="str">
        <f t="shared" si="9"/>
        <v>Order online</v>
      </c>
      <c r="P623" s="97" t="s">
        <v>68</v>
      </c>
      <c r="Q623" s="13" t="s">
        <v>2068</v>
      </c>
      <c r="R623" t="s">
        <v>2069</v>
      </c>
      <c r="S623" s="20">
        <v>0</v>
      </c>
      <c r="T623" s="21" t="s">
        <v>38</v>
      </c>
    </row>
    <row r="624" spans="1:20" x14ac:dyDescent="0.35">
      <c r="A624" s="96" t="s">
        <v>2070</v>
      </c>
      <c r="B624" s="96"/>
      <c r="C624" s="96"/>
      <c r="D624" s="13" t="s">
        <v>2071</v>
      </c>
      <c r="E624" s="13">
        <v>6</v>
      </c>
      <c r="F624" s="14">
        <v>0.7</v>
      </c>
      <c r="G624" s="13" t="s">
        <v>46</v>
      </c>
      <c r="H624" s="14">
        <v>17</v>
      </c>
      <c r="I624" s="15" t="s">
        <v>32</v>
      </c>
      <c r="J624" s="16">
        <v>27.299999999999997</v>
      </c>
      <c r="K624" s="16">
        <v>4.55</v>
      </c>
      <c r="L624" s="17" t="s">
        <v>502</v>
      </c>
      <c r="M624" s="163" t="str">
        <f>IFERROR(GETPIVOTDATA("Tot. Bottles",'- Ordine Aggregato -'!$A$1,"sku anker",A624),"")</f>
        <v/>
      </c>
      <c r="N624" s="18" t="s">
        <v>42</v>
      </c>
      <c r="O624" s="19" t="str">
        <f t="shared" si="9"/>
        <v>Order online</v>
      </c>
      <c r="P624" s="97" t="s">
        <v>68</v>
      </c>
      <c r="Q624" s="13" t="s">
        <v>2072</v>
      </c>
      <c r="R624" t="s">
        <v>2073</v>
      </c>
      <c r="S624" s="20">
        <v>0</v>
      </c>
      <c r="T624" s="21" t="s">
        <v>38</v>
      </c>
    </row>
    <row r="625" spans="1:20" x14ac:dyDescent="0.35">
      <c r="A625" s="13" t="s">
        <v>2074</v>
      </c>
      <c r="B625" s="13"/>
      <c r="C625" s="13"/>
      <c r="D625" s="13" t="s">
        <v>2075</v>
      </c>
      <c r="E625" s="13">
        <v>6</v>
      </c>
      <c r="F625" s="14">
        <v>0.7</v>
      </c>
      <c r="G625" s="13" t="s">
        <v>31</v>
      </c>
      <c r="H625" s="14">
        <v>17</v>
      </c>
      <c r="I625" s="15" t="s">
        <v>32</v>
      </c>
      <c r="J625" s="16">
        <v>27.299999999999997</v>
      </c>
      <c r="K625" s="16">
        <v>4.55</v>
      </c>
      <c r="L625" s="17" t="s">
        <v>502</v>
      </c>
      <c r="M625" s="163" t="str">
        <f>IFERROR(GETPIVOTDATA("Tot. Bottles",'- Ordine Aggregato -'!$A$1,"sku anker",A625),"")</f>
        <v/>
      </c>
      <c r="N625" s="18" t="s">
        <v>42</v>
      </c>
      <c r="O625" s="19" t="str">
        <f t="shared" si="9"/>
        <v>Order online</v>
      </c>
      <c r="P625" s="97" t="s">
        <v>68</v>
      </c>
      <c r="Q625" s="13" t="s">
        <v>2076</v>
      </c>
      <c r="R625" t="s">
        <v>2077</v>
      </c>
      <c r="S625" s="20">
        <v>0</v>
      </c>
      <c r="T625" s="21" t="s">
        <v>38</v>
      </c>
    </row>
    <row r="626" spans="1:20" x14ac:dyDescent="0.35">
      <c r="A626" s="96" t="s">
        <v>2078</v>
      </c>
      <c r="D626" s="13" t="s">
        <v>2079</v>
      </c>
      <c r="E626" s="13">
        <v>6</v>
      </c>
      <c r="F626" s="14">
        <v>0.7</v>
      </c>
      <c r="G626" s="13" t="s">
        <v>31</v>
      </c>
      <c r="H626" s="14">
        <v>24</v>
      </c>
      <c r="I626" s="15" t="s">
        <v>32</v>
      </c>
      <c r="J626" s="16">
        <v>26.700000000000003</v>
      </c>
      <c r="K626" s="16">
        <v>4.45</v>
      </c>
      <c r="L626" s="17" t="s">
        <v>399</v>
      </c>
      <c r="M626" s="163" t="str">
        <f>IFERROR(GETPIVOTDATA("Tot. Bottles",'- Ordine Aggregato -'!$A$1,"sku anker",A626),"")</f>
        <v/>
      </c>
      <c r="N626" s="18" t="s">
        <v>42</v>
      </c>
      <c r="O626" s="19" t="str">
        <f t="shared" si="9"/>
        <v>Order online</v>
      </c>
      <c r="P626" s="97" t="s">
        <v>68</v>
      </c>
      <c r="Q626" s="13" t="s">
        <v>2080</v>
      </c>
      <c r="R626" t="s">
        <v>2081</v>
      </c>
      <c r="S626" s="20">
        <v>0</v>
      </c>
      <c r="T626" s="21" t="s">
        <v>38</v>
      </c>
    </row>
    <row r="627" spans="1:20" x14ac:dyDescent="0.35">
      <c r="A627" s="13" t="s">
        <v>2082</v>
      </c>
      <c r="B627" s="13"/>
      <c r="C627" s="13"/>
      <c r="D627" s="13" t="s">
        <v>2083</v>
      </c>
      <c r="E627" s="13">
        <v>6</v>
      </c>
      <c r="F627" s="14">
        <v>0.7</v>
      </c>
      <c r="G627" s="13" t="s">
        <v>31</v>
      </c>
      <c r="H627" s="14">
        <v>17</v>
      </c>
      <c r="I627" s="15" t="s">
        <v>32</v>
      </c>
      <c r="J627" s="16">
        <v>26.700000000000003</v>
      </c>
      <c r="K627" s="16">
        <v>4.45</v>
      </c>
      <c r="L627" s="17" t="s">
        <v>502</v>
      </c>
      <c r="M627" s="163" t="str">
        <f>IFERROR(GETPIVOTDATA("Tot. Bottles",'- Ordine Aggregato -'!$A$1,"sku anker",A627),"")</f>
        <v/>
      </c>
      <c r="N627" s="18" t="s">
        <v>34</v>
      </c>
      <c r="O627" s="19" t="str">
        <f t="shared" si="9"/>
        <v>Order online</v>
      </c>
      <c r="P627" s="97" t="s">
        <v>68</v>
      </c>
      <c r="Q627" s="13" t="s">
        <v>2084</v>
      </c>
      <c r="R627" t="s">
        <v>2085</v>
      </c>
      <c r="S627" s="20">
        <v>0</v>
      </c>
      <c r="T627" s="21" t="s">
        <v>38</v>
      </c>
    </row>
    <row r="628" spans="1:20" x14ac:dyDescent="0.35">
      <c r="A628" s="13" t="s">
        <v>2086</v>
      </c>
      <c r="B628" s="13"/>
      <c r="C628" s="13"/>
      <c r="D628" s="13" t="s">
        <v>2087</v>
      </c>
      <c r="E628" s="13">
        <v>6</v>
      </c>
      <c r="F628" s="14">
        <v>0.5</v>
      </c>
      <c r="G628" s="13" t="s">
        <v>31</v>
      </c>
      <c r="H628" s="14">
        <v>30</v>
      </c>
      <c r="I628" s="15" t="s">
        <v>32</v>
      </c>
      <c r="J628" s="16">
        <v>30.900000000000002</v>
      </c>
      <c r="K628" s="16">
        <v>5.15</v>
      </c>
      <c r="L628" s="17" t="s">
        <v>399</v>
      </c>
      <c r="M628" s="163" t="str">
        <f>IFERROR(GETPIVOTDATA("Tot. Bottles",'- Ordine Aggregato -'!$A$1,"sku anker",A628),"")</f>
        <v/>
      </c>
      <c r="N628" s="18" t="s">
        <v>67</v>
      </c>
      <c r="O628" s="19" t="str">
        <f t="shared" si="9"/>
        <v>Order online</v>
      </c>
      <c r="P628" s="97" t="s">
        <v>68</v>
      </c>
      <c r="Q628" s="13" t="s">
        <v>2088</v>
      </c>
      <c r="R628" t="s">
        <v>2089</v>
      </c>
      <c r="S628" s="20">
        <v>5.15</v>
      </c>
      <c r="T628" s="21" t="s">
        <v>38</v>
      </c>
    </row>
    <row r="629" spans="1:20" x14ac:dyDescent="0.35">
      <c r="A629" s="96" t="s">
        <v>2090</v>
      </c>
      <c r="D629" s="13" t="s">
        <v>2091</v>
      </c>
      <c r="E629" s="13">
        <v>6</v>
      </c>
      <c r="F629" s="14">
        <v>0.7</v>
      </c>
      <c r="G629" s="13" t="s">
        <v>14871</v>
      </c>
      <c r="H629" s="14">
        <v>17</v>
      </c>
      <c r="I629" s="15" t="s">
        <v>32</v>
      </c>
      <c r="J629" s="16">
        <v>26.700000000000003</v>
      </c>
      <c r="K629" s="16">
        <v>4.45</v>
      </c>
      <c r="L629" s="17" t="s">
        <v>502</v>
      </c>
      <c r="M629" s="163" t="str">
        <f>IFERROR(GETPIVOTDATA("Tot. Bottles",'- Ordine Aggregato -'!$A$1,"sku anker",A629),"")</f>
        <v/>
      </c>
      <c r="N629" s="18" t="s">
        <v>42</v>
      </c>
      <c r="O629" s="19" t="str">
        <f t="shared" si="9"/>
        <v>Order online</v>
      </c>
      <c r="P629" s="97" t="s">
        <v>68</v>
      </c>
      <c r="Q629" s="13" t="s">
        <v>2092</v>
      </c>
      <c r="R629" t="s">
        <v>2093</v>
      </c>
      <c r="S629" s="20">
        <v>0</v>
      </c>
      <c r="T629" s="21" t="s">
        <v>38</v>
      </c>
    </row>
    <row r="630" spans="1:20" x14ac:dyDescent="0.35">
      <c r="A630" s="96" t="s">
        <v>2094</v>
      </c>
      <c r="B630" s="96"/>
      <c r="C630" s="96"/>
      <c r="D630" s="13" t="s">
        <v>2095</v>
      </c>
      <c r="E630" s="13">
        <v>6</v>
      </c>
      <c r="F630" s="14">
        <v>0.7</v>
      </c>
      <c r="G630" s="13" t="s">
        <v>31</v>
      </c>
      <c r="H630" s="14">
        <v>17</v>
      </c>
      <c r="I630" s="15" t="s">
        <v>32</v>
      </c>
      <c r="J630" s="16">
        <v>26.700000000000003</v>
      </c>
      <c r="K630" s="16">
        <v>4.45</v>
      </c>
      <c r="L630" s="17" t="s">
        <v>502</v>
      </c>
      <c r="M630" s="163" t="str">
        <f>IFERROR(GETPIVOTDATA("Tot. Bottles",'- Ordine Aggregato -'!$A$1,"sku anker",A630),"")</f>
        <v/>
      </c>
      <c r="N630" s="18" t="s">
        <v>42</v>
      </c>
      <c r="O630" s="19" t="str">
        <f t="shared" si="9"/>
        <v>Order online</v>
      </c>
      <c r="P630" s="97" t="s">
        <v>68</v>
      </c>
      <c r="Q630" s="13" t="s">
        <v>2096</v>
      </c>
      <c r="R630" t="s">
        <v>2097</v>
      </c>
      <c r="S630" s="20">
        <v>0</v>
      </c>
      <c r="T630" s="21" t="s">
        <v>38</v>
      </c>
    </row>
    <row r="631" spans="1:20" x14ac:dyDescent="0.35">
      <c r="A631" s="96" t="s">
        <v>15075</v>
      </c>
      <c r="D631" s="13" t="s">
        <v>15076</v>
      </c>
      <c r="E631" s="13">
        <v>6</v>
      </c>
      <c r="F631" s="14">
        <v>0.7</v>
      </c>
      <c r="G631" s="13" t="s">
        <v>46</v>
      </c>
      <c r="H631" s="14">
        <v>30</v>
      </c>
      <c r="I631" s="15" t="s">
        <v>32</v>
      </c>
      <c r="J631" s="16">
        <v>66</v>
      </c>
      <c r="K631" s="16">
        <v>11</v>
      </c>
      <c r="L631" s="17" t="s">
        <v>768</v>
      </c>
      <c r="M631" s="163" t="str">
        <f>IFERROR(GETPIVOTDATA("Tot. Bottles",'- Ordine Aggregato -'!$A$1,"sku anker",A631),"")</f>
        <v/>
      </c>
      <c r="N631" s="18" t="s">
        <v>42</v>
      </c>
      <c r="O631" s="19" t="str">
        <f t="shared" si="9"/>
        <v>Order online</v>
      </c>
      <c r="P631" s="97" t="s">
        <v>68</v>
      </c>
      <c r="Q631" s="13" t="s">
        <v>15077</v>
      </c>
      <c r="R631" t="s">
        <v>15078</v>
      </c>
      <c r="S631" s="20">
        <v>0</v>
      </c>
      <c r="T631" s="21" t="s">
        <v>38</v>
      </c>
    </row>
    <row r="632" spans="1:20" x14ac:dyDescent="0.35">
      <c r="A632" s="13" t="s">
        <v>2098</v>
      </c>
      <c r="B632" s="13"/>
      <c r="C632" s="13"/>
      <c r="D632" s="13" t="s">
        <v>2099</v>
      </c>
      <c r="E632" s="13">
        <v>6</v>
      </c>
      <c r="F632" s="14">
        <v>0.7</v>
      </c>
      <c r="G632" s="13" t="s">
        <v>31</v>
      </c>
      <c r="H632" s="14">
        <v>38</v>
      </c>
      <c r="I632" s="15" t="s">
        <v>32</v>
      </c>
      <c r="J632" s="16">
        <v>26.099999999999998</v>
      </c>
      <c r="K632" s="16">
        <v>4.3499999999999996</v>
      </c>
      <c r="L632" s="17" t="s">
        <v>502</v>
      </c>
      <c r="M632" s="163" t="str">
        <f>IFERROR(GETPIVOTDATA("Tot. Bottles",'- Ordine Aggregato -'!$A$1,"sku anker",A632),"")</f>
        <v/>
      </c>
      <c r="N632" s="18" t="s">
        <v>67</v>
      </c>
      <c r="O632" s="19" t="str">
        <f t="shared" si="9"/>
        <v>Order online</v>
      </c>
      <c r="P632" s="97" t="s">
        <v>68</v>
      </c>
      <c r="Q632" s="13" t="s">
        <v>2100</v>
      </c>
      <c r="R632" t="s">
        <v>2101</v>
      </c>
      <c r="S632" s="20">
        <v>4.3499999999999996</v>
      </c>
      <c r="T632" s="21" t="s">
        <v>38</v>
      </c>
    </row>
    <row r="633" spans="1:20" x14ac:dyDescent="0.35">
      <c r="A633" s="96" t="s">
        <v>2102</v>
      </c>
      <c r="D633" s="13" t="s">
        <v>2103</v>
      </c>
      <c r="E633" s="13">
        <v>6</v>
      </c>
      <c r="F633" s="14">
        <v>0.7</v>
      </c>
      <c r="G633" s="13" t="s">
        <v>31</v>
      </c>
      <c r="H633" s="14">
        <v>24</v>
      </c>
      <c r="I633" s="15" t="s">
        <v>32</v>
      </c>
      <c r="J633" s="16">
        <v>29.700000000000003</v>
      </c>
      <c r="K633" s="16">
        <v>4.95</v>
      </c>
      <c r="L633" s="17" t="s">
        <v>399</v>
      </c>
      <c r="M633" s="163" t="str">
        <f>IFERROR(GETPIVOTDATA("Tot. Bottles",'- Ordine Aggregato -'!$A$1,"sku anker",A633),"")</f>
        <v/>
      </c>
      <c r="N633" s="18" t="s">
        <v>42</v>
      </c>
      <c r="O633" s="19" t="str">
        <f t="shared" si="9"/>
        <v>Order online</v>
      </c>
      <c r="P633" s="97" t="s">
        <v>68</v>
      </c>
      <c r="Q633" s="13" t="s">
        <v>2104</v>
      </c>
      <c r="R633" t="s">
        <v>2105</v>
      </c>
      <c r="S633" s="20">
        <v>0</v>
      </c>
      <c r="T633" s="21" t="s">
        <v>38</v>
      </c>
    </row>
    <row r="634" spans="1:20" x14ac:dyDescent="0.35">
      <c r="A634" s="13" t="s">
        <v>2106</v>
      </c>
      <c r="B634" s="13"/>
      <c r="C634" s="13"/>
      <c r="D634" s="13" t="s">
        <v>2107</v>
      </c>
      <c r="E634" s="13">
        <v>6</v>
      </c>
      <c r="F634" s="14">
        <v>1</v>
      </c>
      <c r="G634" s="13" t="s">
        <v>14872</v>
      </c>
      <c r="H634" s="14">
        <v>37.5</v>
      </c>
      <c r="I634" s="15" t="s">
        <v>32</v>
      </c>
      <c r="J634" s="16">
        <v>30.599999999999998</v>
      </c>
      <c r="K634" s="16">
        <v>5.0999999999999996</v>
      </c>
      <c r="L634" s="17" t="s">
        <v>73</v>
      </c>
      <c r="M634" s="163" t="str">
        <f>IFERROR(GETPIVOTDATA("Tot. Bottles",'- Ordine Aggregato -'!$A$1,"sku anker",A634),"")</f>
        <v/>
      </c>
      <c r="N634" s="18" t="s">
        <v>42</v>
      </c>
      <c r="O634" s="19" t="str">
        <f t="shared" si="9"/>
        <v>Order online</v>
      </c>
      <c r="P634" s="97" t="s">
        <v>68</v>
      </c>
      <c r="Q634" s="13" t="s">
        <v>2108</v>
      </c>
      <c r="R634" t="s">
        <v>2109</v>
      </c>
      <c r="S634" s="20">
        <v>0</v>
      </c>
      <c r="T634" s="21" t="s">
        <v>38</v>
      </c>
    </row>
    <row r="635" spans="1:20" x14ac:dyDescent="0.35">
      <c r="A635" s="96" t="s">
        <v>2110</v>
      </c>
      <c r="D635" s="13" t="s">
        <v>2111</v>
      </c>
      <c r="E635" s="13">
        <v>6</v>
      </c>
      <c r="F635" s="14">
        <v>0.7</v>
      </c>
      <c r="G635" s="13" t="s">
        <v>46</v>
      </c>
      <c r="H635" s="14">
        <v>17</v>
      </c>
      <c r="I635" s="15" t="s">
        <v>32</v>
      </c>
      <c r="J635" s="16">
        <v>27.299999999999997</v>
      </c>
      <c r="K635" s="16">
        <v>4.55</v>
      </c>
      <c r="L635" s="17" t="s">
        <v>502</v>
      </c>
      <c r="M635" s="163" t="str">
        <f>IFERROR(GETPIVOTDATA("Tot. Bottles",'- Ordine Aggregato -'!$A$1,"sku anker",A635),"")</f>
        <v/>
      </c>
      <c r="N635" s="18" t="s">
        <v>42</v>
      </c>
      <c r="O635" s="19" t="str">
        <f t="shared" si="9"/>
        <v>Order online</v>
      </c>
      <c r="P635" s="97" t="s">
        <v>68</v>
      </c>
      <c r="Q635" s="13" t="s">
        <v>2112</v>
      </c>
      <c r="R635" t="s">
        <v>2113</v>
      </c>
      <c r="S635" s="20">
        <v>0</v>
      </c>
      <c r="T635" s="21" t="s">
        <v>38</v>
      </c>
    </row>
    <row r="636" spans="1:20" x14ac:dyDescent="0.35">
      <c r="A636" s="13" t="s">
        <v>2114</v>
      </c>
      <c r="B636" s="13"/>
      <c r="C636" s="13"/>
      <c r="D636" s="13" t="s">
        <v>2115</v>
      </c>
      <c r="E636" s="13">
        <v>6</v>
      </c>
      <c r="F636" s="14">
        <v>0.7</v>
      </c>
      <c r="G636" s="13" t="s">
        <v>31</v>
      </c>
      <c r="H636" s="14">
        <v>15</v>
      </c>
      <c r="I636" s="15" t="s">
        <v>32</v>
      </c>
      <c r="J636" s="16">
        <v>30</v>
      </c>
      <c r="K636" s="16">
        <v>5</v>
      </c>
      <c r="L636" s="17" t="s">
        <v>551</v>
      </c>
      <c r="M636" s="163" t="str">
        <f>IFERROR(GETPIVOTDATA("Tot. Bottles",'- Ordine Aggregato -'!$A$1,"sku anker",A636),"")</f>
        <v/>
      </c>
      <c r="N636" s="18" t="s">
        <v>34</v>
      </c>
      <c r="O636" s="19" t="str">
        <f t="shared" si="9"/>
        <v>Order online</v>
      </c>
      <c r="P636" s="97" t="s">
        <v>68</v>
      </c>
      <c r="Q636" s="13" t="s">
        <v>2116</v>
      </c>
      <c r="R636" t="s">
        <v>2117</v>
      </c>
      <c r="S636" s="20">
        <v>0</v>
      </c>
      <c r="T636" s="21" t="s">
        <v>38</v>
      </c>
    </row>
    <row r="637" spans="1:20" x14ac:dyDescent="0.35">
      <c r="A637" s="96" t="s">
        <v>2118</v>
      </c>
      <c r="D637" s="13" t="s">
        <v>2119</v>
      </c>
      <c r="E637" s="13">
        <v>6</v>
      </c>
      <c r="F637" s="14">
        <v>0.5</v>
      </c>
      <c r="G637" s="13" t="s">
        <v>46</v>
      </c>
      <c r="H637" s="14">
        <v>35</v>
      </c>
      <c r="I637" s="15" t="s">
        <v>32</v>
      </c>
      <c r="J637" s="16">
        <v>20.100000000000001</v>
      </c>
      <c r="K637" s="16">
        <v>3.35</v>
      </c>
      <c r="L637" s="17" t="s">
        <v>690</v>
      </c>
      <c r="M637" s="163" t="str">
        <f>IFERROR(GETPIVOTDATA("Tot. Bottles",'- Ordine Aggregato -'!$A$1,"sku anker",A637),"")</f>
        <v/>
      </c>
      <c r="N637" s="18" t="s">
        <v>34</v>
      </c>
      <c r="O637" s="19" t="str">
        <f t="shared" si="9"/>
        <v>Order online</v>
      </c>
      <c r="P637" s="97" t="s">
        <v>68</v>
      </c>
      <c r="Q637" s="13" t="s">
        <v>2120</v>
      </c>
      <c r="R637" t="s">
        <v>2121</v>
      </c>
      <c r="S637" s="20">
        <v>0</v>
      </c>
      <c r="T637" s="21" t="s">
        <v>38</v>
      </c>
    </row>
    <row r="638" spans="1:20" x14ac:dyDescent="0.35">
      <c r="A638" s="13" t="s">
        <v>2122</v>
      </c>
      <c r="B638" s="13"/>
      <c r="C638" s="13"/>
      <c r="D638" s="13" t="s">
        <v>2119</v>
      </c>
      <c r="E638" s="13">
        <v>6</v>
      </c>
      <c r="F638" s="14">
        <v>1</v>
      </c>
      <c r="G638" s="13" t="s">
        <v>31</v>
      </c>
      <c r="H638" s="14">
        <v>35</v>
      </c>
      <c r="I638" s="15" t="s">
        <v>32</v>
      </c>
      <c r="J638" s="16">
        <v>29.700000000000003</v>
      </c>
      <c r="K638" s="16">
        <v>4.95</v>
      </c>
      <c r="L638" s="17" t="s">
        <v>690</v>
      </c>
      <c r="M638" s="163" t="str">
        <f>IFERROR(GETPIVOTDATA("Tot. Bottles",'- Ordine Aggregato -'!$A$1,"sku anker",A638),"")</f>
        <v/>
      </c>
      <c r="N638" s="18" t="s">
        <v>42</v>
      </c>
      <c r="O638" s="19" t="str">
        <f t="shared" si="9"/>
        <v>Order online</v>
      </c>
      <c r="P638" s="97" t="s">
        <v>68</v>
      </c>
      <c r="Q638" s="13" t="s">
        <v>2123</v>
      </c>
      <c r="R638" t="s">
        <v>2124</v>
      </c>
      <c r="S638" s="20">
        <v>0</v>
      </c>
      <c r="T638" s="21" t="s">
        <v>38</v>
      </c>
    </row>
    <row r="639" spans="1:20" x14ac:dyDescent="0.35">
      <c r="A639" s="96" t="s">
        <v>2125</v>
      </c>
      <c r="B639" s="96"/>
      <c r="C639" s="96"/>
      <c r="D639" s="13" t="s">
        <v>2126</v>
      </c>
      <c r="E639" s="13">
        <v>6</v>
      </c>
      <c r="F639" s="14">
        <v>0.7</v>
      </c>
      <c r="G639" s="13" t="s">
        <v>46</v>
      </c>
      <c r="H639" s="14">
        <v>37.5</v>
      </c>
      <c r="I639" s="15" t="s">
        <v>32</v>
      </c>
      <c r="J639" s="16">
        <v>62.099999999999994</v>
      </c>
      <c r="K639" s="16">
        <v>10.35</v>
      </c>
      <c r="L639" s="17" t="s">
        <v>368</v>
      </c>
      <c r="M639" s="163" t="str">
        <f>IFERROR(GETPIVOTDATA("Tot. Bottles",'- Ordine Aggregato -'!$A$1,"sku anker",A639),"")</f>
        <v/>
      </c>
      <c r="N639" s="18" t="s">
        <v>42</v>
      </c>
      <c r="O639" s="19" t="str">
        <f t="shared" si="9"/>
        <v>Order online</v>
      </c>
      <c r="P639" s="97" t="s">
        <v>146</v>
      </c>
      <c r="Q639" s="13" t="s">
        <v>2127</v>
      </c>
      <c r="R639" t="s">
        <v>2128</v>
      </c>
      <c r="S639" s="20">
        <v>0</v>
      </c>
      <c r="T639" s="21" t="s">
        <v>38</v>
      </c>
    </row>
    <row r="640" spans="1:20" x14ac:dyDescent="0.35">
      <c r="A640" s="96" t="s">
        <v>2129</v>
      </c>
      <c r="D640" s="13" t="s">
        <v>2130</v>
      </c>
      <c r="E640" s="13">
        <v>6</v>
      </c>
      <c r="F640" s="14">
        <v>0.7</v>
      </c>
      <c r="G640" s="13" t="s">
        <v>46</v>
      </c>
      <c r="H640" s="14">
        <v>37.5</v>
      </c>
      <c r="I640" s="15" t="s">
        <v>32</v>
      </c>
      <c r="J640" s="16">
        <v>79.5</v>
      </c>
      <c r="K640" s="16">
        <v>13.25</v>
      </c>
      <c r="L640" s="17" t="s">
        <v>368</v>
      </c>
      <c r="M640" s="163" t="str">
        <f>IFERROR(GETPIVOTDATA("Tot. Bottles",'- Ordine Aggregato -'!$A$1,"sku anker",A640),"")</f>
        <v/>
      </c>
      <c r="N640" s="18" t="s">
        <v>42</v>
      </c>
      <c r="O640" s="19" t="str">
        <f t="shared" si="9"/>
        <v>Order online</v>
      </c>
      <c r="P640" s="97" t="s">
        <v>146</v>
      </c>
      <c r="Q640" s="13" t="s">
        <v>2131</v>
      </c>
      <c r="R640" t="s">
        <v>2132</v>
      </c>
      <c r="S640" s="20">
        <v>0</v>
      </c>
      <c r="T640" s="21" t="s">
        <v>38</v>
      </c>
    </row>
    <row r="641" spans="1:20" x14ac:dyDescent="0.35">
      <c r="A641" s="96" t="s">
        <v>2133</v>
      </c>
      <c r="D641" s="13" t="s">
        <v>2134</v>
      </c>
      <c r="E641" s="13">
        <v>6</v>
      </c>
      <c r="F641" s="14">
        <v>0.7</v>
      </c>
      <c r="G641" s="13" t="s">
        <v>46</v>
      </c>
      <c r="H641" s="14">
        <v>37.5</v>
      </c>
      <c r="I641" s="15" t="s">
        <v>32</v>
      </c>
      <c r="J641" s="16">
        <v>39.900000000000006</v>
      </c>
      <c r="K641" s="16">
        <v>6.65</v>
      </c>
      <c r="L641" s="17" t="s">
        <v>368</v>
      </c>
      <c r="M641" s="163" t="str">
        <f>IFERROR(GETPIVOTDATA("Tot. Bottles",'- Ordine Aggregato -'!$A$1,"sku anker",A641),"")</f>
        <v/>
      </c>
      <c r="N641" s="18" t="s">
        <v>42</v>
      </c>
      <c r="O641" s="19" t="str">
        <f t="shared" si="9"/>
        <v>Order online</v>
      </c>
      <c r="P641" s="97" t="s">
        <v>146</v>
      </c>
      <c r="Q641" s="13" t="s">
        <v>2135</v>
      </c>
      <c r="R641" t="s">
        <v>2136</v>
      </c>
      <c r="S641" s="20">
        <v>0</v>
      </c>
      <c r="T641" s="21" t="s">
        <v>38</v>
      </c>
    </row>
    <row r="642" spans="1:20" x14ac:dyDescent="0.35">
      <c r="A642" s="13" t="s">
        <v>2137</v>
      </c>
      <c r="B642" s="13"/>
      <c r="C642" s="13"/>
      <c r="D642" s="13" t="s">
        <v>2138</v>
      </c>
      <c r="E642" s="13">
        <v>12</v>
      </c>
      <c r="F642" s="14">
        <v>0.2</v>
      </c>
      <c r="G642" s="13" t="s">
        <v>14872</v>
      </c>
      <c r="H642" s="14">
        <v>47</v>
      </c>
      <c r="I642" s="15" t="s">
        <v>32</v>
      </c>
      <c r="J642" s="16">
        <v>47.400000000000006</v>
      </c>
      <c r="K642" s="16">
        <v>3.95</v>
      </c>
      <c r="L642" s="17" t="s">
        <v>368</v>
      </c>
      <c r="M642" s="163" t="str">
        <f>IFERROR(GETPIVOTDATA("Tot. Bottles",'- Ordine Aggregato -'!$A$1,"sku anker",A642),"")</f>
        <v/>
      </c>
      <c r="N642" s="18" t="s">
        <v>67</v>
      </c>
      <c r="O642" s="19" t="str">
        <f t="shared" si="9"/>
        <v>Order online</v>
      </c>
      <c r="P642" s="97" t="s">
        <v>146</v>
      </c>
      <c r="Q642" s="13" t="s">
        <v>2139</v>
      </c>
      <c r="R642" t="s">
        <v>2140</v>
      </c>
      <c r="S642" s="20">
        <v>3.95</v>
      </c>
      <c r="T642" s="21" t="s">
        <v>38</v>
      </c>
    </row>
    <row r="643" spans="1:20" x14ac:dyDescent="0.35">
      <c r="A643" s="96" t="s">
        <v>2141</v>
      </c>
      <c r="D643" s="13" t="s">
        <v>2138</v>
      </c>
      <c r="E643" s="13">
        <v>6</v>
      </c>
      <c r="F643" s="14">
        <v>0.5</v>
      </c>
      <c r="G643" s="13" t="s">
        <v>46</v>
      </c>
      <c r="H643" s="14">
        <v>40</v>
      </c>
      <c r="I643" s="15" t="s">
        <v>32</v>
      </c>
      <c r="J643" s="16">
        <v>47.7</v>
      </c>
      <c r="K643" s="16">
        <v>7.95</v>
      </c>
      <c r="L643" s="17" t="s">
        <v>368</v>
      </c>
      <c r="M643" s="163" t="str">
        <f>IFERROR(GETPIVOTDATA("Tot. Bottles",'- Ordine Aggregato -'!$A$1,"sku anker",A643),"")</f>
        <v/>
      </c>
      <c r="N643" s="18" t="s">
        <v>34</v>
      </c>
      <c r="O643" s="19" t="str">
        <f t="shared" si="9"/>
        <v>Order online</v>
      </c>
      <c r="P643" s="97" t="s">
        <v>146</v>
      </c>
      <c r="Q643" s="13" t="s">
        <v>2142</v>
      </c>
      <c r="R643" t="s">
        <v>2143</v>
      </c>
      <c r="S643" s="20">
        <v>0</v>
      </c>
      <c r="T643" s="21" t="s">
        <v>38</v>
      </c>
    </row>
    <row r="644" spans="1:20" x14ac:dyDescent="0.35">
      <c r="A644" s="96" t="s">
        <v>2144</v>
      </c>
      <c r="B644" s="96"/>
      <c r="C644" s="96"/>
      <c r="D644" s="13" t="s">
        <v>2138</v>
      </c>
      <c r="E644" s="13">
        <v>6</v>
      </c>
      <c r="F644" s="14">
        <v>0.7</v>
      </c>
      <c r="G644" s="13" t="s">
        <v>14872</v>
      </c>
      <c r="H644" s="14">
        <v>40</v>
      </c>
      <c r="I644" s="15" t="s">
        <v>32</v>
      </c>
      <c r="J644" s="16">
        <v>54.900000000000006</v>
      </c>
      <c r="K644" s="16">
        <v>9.15</v>
      </c>
      <c r="L644" s="17" t="s">
        <v>368</v>
      </c>
      <c r="M644" s="163" t="str">
        <f>IFERROR(GETPIVOTDATA("Tot. Bottles",'- Ordine Aggregato -'!$A$1,"sku anker",A644),"")</f>
        <v/>
      </c>
      <c r="N644" s="18" t="s">
        <v>42</v>
      </c>
      <c r="O644" s="19" t="str">
        <f t="shared" si="9"/>
        <v>Order online</v>
      </c>
      <c r="P644" s="97" t="s">
        <v>146</v>
      </c>
      <c r="Q644" s="13" t="s">
        <v>2145</v>
      </c>
      <c r="R644" t="s">
        <v>2146</v>
      </c>
      <c r="S644" s="20">
        <v>0</v>
      </c>
      <c r="T644" s="21" t="s">
        <v>38</v>
      </c>
    </row>
    <row r="645" spans="1:20" x14ac:dyDescent="0.35">
      <c r="A645" s="13" t="s">
        <v>2147</v>
      </c>
      <c r="B645" s="13"/>
      <c r="C645" s="13"/>
      <c r="D645" s="13" t="s">
        <v>2138</v>
      </c>
      <c r="E645" s="13">
        <v>6</v>
      </c>
      <c r="F645" s="14">
        <v>1</v>
      </c>
      <c r="G645" s="13" t="s">
        <v>14872</v>
      </c>
      <c r="H645" s="14">
        <v>40</v>
      </c>
      <c r="I645" s="15" t="s">
        <v>32</v>
      </c>
      <c r="J645" s="16">
        <v>69</v>
      </c>
      <c r="K645" s="16">
        <v>11.5</v>
      </c>
      <c r="L645" s="17" t="s">
        <v>368</v>
      </c>
      <c r="M645" s="163" t="str">
        <f>IFERROR(GETPIVOTDATA("Tot. Bottles",'- Ordine Aggregato -'!$A$1,"sku anker",A645),"")</f>
        <v/>
      </c>
      <c r="N645" s="18" t="s">
        <v>42</v>
      </c>
      <c r="O645" s="19" t="str">
        <f t="shared" si="9"/>
        <v>Order online</v>
      </c>
      <c r="P645" s="97" t="s">
        <v>146</v>
      </c>
      <c r="Q645" s="13" t="s">
        <v>2148</v>
      </c>
      <c r="R645" t="s">
        <v>2149</v>
      </c>
      <c r="S645" s="20">
        <v>0</v>
      </c>
      <c r="T645" s="21" t="s">
        <v>38</v>
      </c>
    </row>
    <row r="646" spans="1:20" x14ac:dyDescent="0.35">
      <c r="A646" s="96" t="s">
        <v>2150</v>
      </c>
      <c r="D646" s="13" t="s">
        <v>2151</v>
      </c>
      <c r="E646" s="13">
        <v>6</v>
      </c>
      <c r="F646" s="14">
        <v>0.7</v>
      </c>
      <c r="G646" s="13" t="s">
        <v>14872</v>
      </c>
      <c r="H646" s="14">
        <v>42</v>
      </c>
      <c r="I646" s="15" t="s">
        <v>32</v>
      </c>
      <c r="J646" s="16">
        <v>71.699999999999989</v>
      </c>
      <c r="K646" s="16">
        <v>11.95</v>
      </c>
      <c r="L646" s="17" t="s">
        <v>368</v>
      </c>
      <c r="M646" s="163" t="str">
        <f>IFERROR(GETPIVOTDATA("Tot. Bottles",'- Ordine Aggregato -'!$A$1,"sku anker",A646),"")</f>
        <v/>
      </c>
      <c r="N646" s="18" t="s">
        <v>42</v>
      </c>
      <c r="O646" s="19" t="str">
        <f t="shared" si="9"/>
        <v>Order online</v>
      </c>
      <c r="P646" s="97" t="s">
        <v>146</v>
      </c>
      <c r="Q646" s="13" t="s">
        <v>2152</v>
      </c>
      <c r="R646" t="s">
        <v>2153</v>
      </c>
      <c r="S646" s="20">
        <v>0</v>
      </c>
      <c r="T646" s="21" t="s">
        <v>38</v>
      </c>
    </row>
    <row r="647" spans="1:20" x14ac:dyDescent="0.35">
      <c r="A647" s="13" t="s">
        <v>15079</v>
      </c>
      <c r="B647" s="13"/>
      <c r="C647" s="13"/>
      <c r="D647" s="13" t="s">
        <v>15080</v>
      </c>
      <c r="E647" s="13">
        <v>12</v>
      </c>
      <c r="F647" s="14">
        <v>0.25</v>
      </c>
      <c r="G647" s="13" t="s">
        <v>14872</v>
      </c>
      <c r="H647" s="14">
        <v>6.5</v>
      </c>
      <c r="I647" s="15" t="s">
        <v>32</v>
      </c>
      <c r="J647" s="16">
        <v>15.600000000000001</v>
      </c>
      <c r="K647" s="16">
        <v>1.3</v>
      </c>
      <c r="L647" s="17" t="s">
        <v>768</v>
      </c>
      <c r="M647" s="163" t="str">
        <f>IFERROR(GETPIVOTDATA("Tot. Bottles",'- Ordine Aggregato -'!$A$1,"sku anker",A647),"")</f>
        <v/>
      </c>
      <c r="N647" s="18" t="s">
        <v>42</v>
      </c>
      <c r="O647" s="19" t="str">
        <f t="shared" si="9"/>
        <v>Order online</v>
      </c>
      <c r="P647" s="97" t="s">
        <v>614</v>
      </c>
      <c r="Q647" s="13" t="s">
        <v>15081</v>
      </c>
      <c r="R647" t="s">
        <v>15082</v>
      </c>
      <c r="S647" s="20">
        <v>0</v>
      </c>
      <c r="T647" s="21" t="s">
        <v>38</v>
      </c>
    </row>
    <row r="648" spans="1:20" x14ac:dyDescent="0.35">
      <c r="A648" s="96" t="s">
        <v>2154</v>
      </c>
      <c r="B648" s="96"/>
      <c r="C648" s="96"/>
      <c r="D648" s="13" t="s">
        <v>2155</v>
      </c>
      <c r="E648" s="13">
        <v>120</v>
      </c>
      <c r="F648" s="14">
        <v>0.05</v>
      </c>
      <c r="G648" s="13" t="s">
        <v>46</v>
      </c>
      <c r="H648" s="14">
        <v>40</v>
      </c>
      <c r="I648" s="15" t="s">
        <v>32</v>
      </c>
      <c r="J648" s="16">
        <v>138</v>
      </c>
      <c r="K648" s="16">
        <v>1.1499999999999999</v>
      </c>
      <c r="L648" s="17" t="s">
        <v>368</v>
      </c>
      <c r="M648" s="163" t="str">
        <f>IFERROR(GETPIVOTDATA("Tot. Bottles",'- Ordine Aggregato -'!$A$1,"sku anker",A648),"")</f>
        <v/>
      </c>
      <c r="N648" s="18" t="s">
        <v>42</v>
      </c>
      <c r="O648" s="19" t="str">
        <f t="shared" si="9"/>
        <v>Order online</v>
      </c>
      <c r="P648" s="97" t="s">
        <v>146</v>
      </c>
      <c r="Q648" s="13" t="s">
        <v>2156</v>
      </c>
      <c r="R648" t="s">
        <v>2157</v>
      </c>
      <c r="S648" s="20">
        <v>0</v>
      </c>
      <c r="T648" s="21" t="s">
        <v>38</v>
      </c>
    </row>
    <row r="649" spans="1:20" x14ac:dyDescent="0.35">
      <c r="A649" s="96" t="s">
        <v>2158</v>
      </c>
      <c r="B649" s="96"/>
      <c r="C649" s="96"/>
      <c r="D649" s="13" t="s">
        <v>2159</v>
      </c>
      <c r="E649" s="13">
        <v>6</v>
      </c>
      <c r="F649" s="14">
        <v>0.7</v>
      </c>
      <c r="G649" s="13" t="s">
        <v>14872</v>
      </c>
      <c r="H649" s="14">
        <v>47</v>
      </c>
      <c r="I649" s="15" t="s">
        <v>32</v>
      </c>
      <c r="J649" s="16">
        <v>95.1</v>
      </c>
      <c r="K649" s="16">
        <v>15.85</v>
      </c>
      <c r="L649" s="17" t="s">
        <v>368</v>
      </c>
      <c r="M649" s="163" t="str">
        <f>IFERROR(GETPIVOTDATA("Tot. Bottles",'- Ordine Aggregato -'!$A$1,"sku anker",A649),"")</f>
        <v/>
      </c>
      <c r="N649" s="18" t="s">
        <v>42</v>
      </c>
      <c r="O649" s="19" t="str">
        <f t="shared" si="9"/>
        <v>Order online</v>
      </c>
      <c r="P649" s="97" t="s">
        <v>146</v>
      </c>
      <c r="Q649" s="13" t="s">
        <v>2160</v>
      </c>
      <c r="R649" t="s">
        <v>2161</v>
      </c>
      <c r="S649" s="20">
        <v>0</v>
      </c>
      <c r="T649" s="21" t="s">
        <v>38</v>
      </c>
    </row>
    <row r="650" spans="1:20" x14ac:dyDescent="0.35">
      <c r="A650" s="13" t="s">
        <v>14592</v>
      </c>
      <c r="B650" s="13"/>
      <c r="C650" s="13"/>
      <c r="D650" s="13" t="s">
        <v>14593</v>
      </c>
      <c r="E650" s="13">
        <v>6</v>
      </c>
      <c r="F650" s="14">
        <v>1</v>
      </c>
      <c r="G650" s="13" t="s">
        <v>31</v>
      </c>
      <c r="H650" s="14">
        <v>47.5</v>
      </c>
      <c r="I650" s="15" t="s">
        <v>32</v>
      </c>
      <c r="J650" s="16">
        <v>141</v>
      </c>
      <c r="K650" s="16">
        <v>23.5</v>
      </c>
      <c r="L650" s="17" t="s">
        <v>368</v>
      </c>
      <c r="M650" s="163" t="str">
        <f>IFERROR(GETPIVOTDATA("Tot. Bottles",'- Ordine Aggregato -'!$A$1,"sku anker",A650),"")</f>
        <v/>
      </c>
      <c r="N650" s="18" t="s">
        <v>42</v>
      </c>
      <c r="O650" s="19" t="str">
        <f t="shared" si="9"/>
        <v>Order online</v>
      </c>
      <c r="P650" s="97" t="s">
        <v>146</v>
      </c>
      <c r="Q650" s="13" t="s">
        <v>15083</v>
      </c>
      <c r="R650" t="s">
        <v>15084</v>
      </c>
      <c r="S650" s="20">
        <v>0</v>
      </c>
      <c r="T650" s="21" t="s">
        <v>38</v>
      </c>
    </row>
    <row r="651" spans="1:20" x14ac:dyDescent="0.35">
      <c r="A651" s="96" t="s">
        <v>2162</v>
      </c>
      <c r="B651" s="96"/>
      <c r="C651" s="96"/>
      <c r="D651" s="13" t="s">
        <v>2163</v>
      </c>
      <c r="E651" s="13">
        <v>6</v>
      </c>
      <c r="F651" s="14">
        <v>0.7</v>
      </c>
      <c r="G651" s="13" t="s">
        <v>14872</v>
      </c>
      <c r="H651" s="14">
        <v>43</v>
      </c>
      <c r="I651" s="15" t="s">
        <v>32</v>
      </c>
      <c r="J651" s="16">
        <v>76.5</v>
      </c>
      <c r="K651" s="16">
        <v>12.75</v>
      </c>
      <c r="L651" s="17" t="s">
        <v>368</v>
      </c>
      <c r="M651" s="163" t="str">
        <f>IFERROR(GETPIVOTDATA("Tot. Bottles",'- Ordine Aggregato -'!$A$1,"sku anker",A651),"")</f>
        <v/>
      </c>
      <c r="N651" s="18" t="s">
        <v>42</v>
      </c>
      <c r="O651" s="19" t="str">
        <f t="shared" si="9"/>
        <v>Order online</v>
      </c>
      <c r="P651" s="97" t="s">
        <v>146</v>
      </c>
      <c r="Q651" s="13" t="s">
        <v>2164</v>
      </c>
      <c r="R651" t="s">
        <v>2165</v>
      </c>
      <c r="S651" s="20">
        <v>0</v>
      </c>
      <c r="T651" s="21" t="s">
        <v>38</v>
      </c>
    </row>
    <row r="652" spans="1:20" x14ac:dyDescent="0.35">
      <c r="A652" s="96" t="s">
        <v>2166</v>
      </c>
      <c r="B652" s="96"/>
      <c r="C652" s="96"/>
      <c r="D652" s="13" t="s">
        <v>2167</v>
      </c>
      <c r="E652" s="13">
        <v>6</v>
      </c>
      <c r="F652" s="14">
        <v>0.7</v>
      </c>
      <c r="G652" s="13" t="s">
        <v>31</v>
      </c>
      <c r="H652" s="14">
        <v>38</v>
      </c>
      <c r="I652" s="15" t="s">
        <v>32</v>
      </c>
      <c r="J652" s="16">
        <v>15.899999999999999</v>
      </c>
      <c r="K652" s="16">
        <v>2.65</v>
      </c>
      <c r="L652" s="17" t="s">
        <v>1224</v>
      </c>
      <c r="M652" s="163" t="str">
        <f>IFERROR(GETPIVOTDATA("Tot. Bottles",'- Ordine Aggregato -'!$A$1,"sku anker",A652),"")</f>
        <v/>
      </c>
      <c r="N652" s="18" t="s">
        <v>67</v>
      </c>
      <c r="O652" s="19" t="str">
        <f t="shared" si="9"/>
        <v>Order online</v>
      </c>
      <c r="P652" s="97" t="s">
        <v>220</v>
      </c>
      <c r="Q652" s="13" t="s">
        <v>2168</v>
      </c>
      <c r="R652" t="s">
        <v>2169</v>
      </c>
      <c r="S652" s="20">
        <v>2.65</v>
      </c>
      <c r="T652" s="21" t="s">
        <v>38</v>
      </c>
    </row>
    <row r="653" spans="1:20" x14ac:dyDescent="0.35">
      <c r="A653" s="96" t="s">
        <v>2170</v>
      </c>
      <c r="D653" s="13" t="s">
        <v>2171</v>
      </c>
      <c r="E653" s="13">
        <v>6</v>
      </c>
      <c r="F653" s="14">
        <v>0.7</v>
      </c>
      <c r="G653" s="13" t="s">
        <v>46</v>
      </c>
      <c r="H653" s="14">
        <v>38</v>
      </c>
      <c r="I653" s="15" t="s">
        <v>32</v>
      </c>
      <c r="J653" s="16">
        <v>17.700000000000003</v>
      </c>
      <c r="K653" s="16">
        <v>2.95</v>
      </c>
      <c r="L653" s="17" t="s">
        <v>130</v>
      </c>
      <c r="M653" s="163" t="str">
        <f>IFERROR(GETPIVOTDATA("Tot. Bottles",'- Ordine Aggregato -'!$A$1,"sku anker",A653),"")</f>
        <v/>
      </c>
      <c r="N653" s="18" t="s">
        <v>42</v>
      </c>
      <c r="O653" s="19" t="str">
        <f t="shared" ref="O653:O716" si="10">HYPERLINK("https://www.ankeramsterdamspirits.nl/en/products/"&amp;A653,"Order online")</f>
        <v>Order online</v>
      </c>
      <c r="P653" s="97" t="s">
        <v>220</v>
      </c>
      <c r="Q653" s="13" t="s">
        <v>2172</v>
      </c>
      <c r="R653" t="s">
        <v>2173</v>
      </c>
      <c r="S653" s="20">
        <v>0</v>
      </c>
      <c r="T653" s="21" t="s">
        <v>38</v>
      </c>
    </row>
    <row r="654" spans="1:20" x14ac:dyDescent="0.35">
      <c r="A654" s="13" t="s">
        <v>2174</v>
      </c>
      <c r="B654" s="13"/>
      <c r="C654" s="13"/>
      <c r="D654" s="13" t="s">
        <v>2175</v>
      </c>
      <c r="E654" s="13">
        <v>6</v>
      </c>
      <c r="F654" s="14">
        <v>0.7</v>
      </c>
      <c r="G654" s="13" t="s">
        <v>46</v>
      </c>
      <c r="H654" s="14">
        <v>40</v>
      </c>
      <c r="I654" s="15" t="s">
        <v>32</v>
      </c>
      <c r="J654" s="16">
        <v>89.699999999999989</v>
      </c>
      <c r="K654" s="16">
        <v>14.95</v>
      </c>
      <c r="L654" s="17" t="s">
        <v>1787</v>
      </c>
      <c r="M654" s="163" t="str">
        <f>IFERROR(GETPIVOTDATA("Tot. Bottles",'- Ordine Aggregato -'!$A$1,"sku anker",A654),"")</f>
        <v/>
      </c>
      <c r="N654" s="18" t="s">
        <v>67</v>
      </c>
      <c r="O654" s="19" t="str">
        <f t="shared" si="10"/>
        <v>Order online</v>
      </c>
      <c r="P654" s="97" t="s">
        <v>146</v>
      </c>
      <c r="Q654" s="13" t="s">
        <v>2176</v>
      </c>
      <c r="R654" t="s">
        <v>2177</v>
      </c>
      <c r="S654" s="20">
        <v>14.95</v>
      </c>
      <c r="T654" s="21" t="s">
        <v>38</v>
      </c>
    </row>
    <row r="655" spans="1:20" x14ac:dyDescent="0.35">
      <c r="A655" s="96" t="s">
        <v>2178</v>
      </c>
      <c r="D655" s="13" t="s">
        <v>2179</v>
      </c>
      <c r="E655" s="13">
        <v>6</v>
      </c>
      <c r="F655" s="14">
        <v>0.5</v>
      </c>
      <c r="G655" s="13" t="s">
        <v>46</v>
      </c>
      <c r="H655" s="14">
        <v>45</v>
      </c>
      <c r="I655" s="15" t="s">
        <v>32</v>
      </c>
      <c r="J655" s="16">
        <v>318</v>
      </c>
      <c r="K655" s="16">
        <v>53</v>
      </c>
      <c r="L655" s="17" t="s">
        <v>104</v>
      </c>
      <c r="M655" s="163" t="str">
        <f>IFERROR(GETPIVOTDATA("Tot. Bottles",'- Ordine Aggregato -'!$A$1,"sku anker",A655),"")</f>
        <v/>
      </c>
      <c r="N655" s="18" t="s">
        <v>67</v>
      </c>
      <c r="O655" s="19" t="str">
        <f t="shared" si="10"/>
        <v>Order online</v>
      </c>
      <c r="P655" s="97" t="s">
        <v>220</v>
      </c>
      <c r="Q655" s="13" t="s">
        <v>2180</v>
      </c>
      <c r="R655" t="s">
        <v>2181</v>
      </c>
      <c r="S655" s="20">
        <v>53</v>
      </c>
      <c r="T655" s="21" t="s">
        <v>38</v>
      </c>
    </row>
    <row r="656" spans="1:20" x14ac:dyDescent="0.35">
      <c r="A656" s="96" t="s">
        <v>2182</v>
      </c>
      <c r="B656" s="96"/>
      <c r="C656" s="96"/>
      <c r="D656" s="13" t="s">
        <v>2183</v>
      </c>
      <c r="E656" s="13">
        <v>6</v>
      </c>
      <c r="F656" s="14">
        <v>0.5</v>
      </c>
      <c r="G656" s="13" t="s">
        <v>46</v>
      </c>
      <c r="H656" s="14">
        <v>40</v>
      </c>
      <c r="I656" s="15" t="s">
        <v>32</v>
      </c>
      <c r="J656" s="16">
        <v>60</v>
      </c>
      <c r="K656" s="16">
        <v>10</v>
      </c>
      <c r="L656" s="17" t="s">
        <v>1094</v>
      </c>
      <c r="M656" s="163" t="str">
        <f>IFERROR(GETPIVOTDATA("Tot. Bottles",'- Ordine Aggregato -'!$A$1,"sku anker",A656),"")</f>
        <v/>
      </c>
      <c r="N656" s="18" t="s">
        <v>67</v>
      </c>
      <c r="O656" s="19" t="str">
        <f t="shared" si="10"/>
        <v>Order online</v>
      </c>
      <c r="P656" s="97" t="s">
        <v>220</v>
      </c>
      <c r="Q656" s="13" t="s">
        <v>2184</v>
      </c>
      <c r="R656" t="s">
        <v>2185</v>
      </c>
      <c r="S656" s="20">
        <v>10</v>
      </c>
      <c r="T656" s="21" t="s">
        <v>38</v>
      </c>
    </row>
    <row r="657" spans="1:20" x14ac:dyDescent="0.35">
      <c r="A657" s="96" t="s">
        <v>2186</v>
      </c>
      <c r="D657" s="13" t="s">
        <v>2187</v>
      </c>
      <c r="E657" s="13">
        <v>6</v>
      </c>
      <c r="F657" s="14">
        <v>0.5</v>
      </c>
      <c r="G657" s="13" t="s">
        <v>46</v>
      </c>
      <c r="H657" s="14">
        <v>40</v>
      </c>
      <c r="I657" s="15" t="s">
        <v>32</v>
      </c>
      <c r="J657" s="16">
        <v>87</v>
      </c>
      <c r="K657" s="16">
        <v>14.5</v>
      </c>
      <c r="L657" s="17" t="s">
        <v>104</v>
      </c>
      <c r="M657" s="163" t="str">
        <f>IFERROR(GETPIVOTDATA("Tot. Bottles",'- Ordine Aggregato -'!$A$1,"sku anker",A657),"")</f>
        <v/>
      </c>
      <c r="N657" s="18" t="s">
        <v>42</v>
      </c>
      <c r="O657" s="19" t="str">
        <f t="shared" si="10"/>
        <v>Order online</v>
      </c>
      <c r="P657" s="97" t="s">
        <v>220</v>
      </c>
      <c r="Q657" s="13" t="s">
        <v>2188</v>
      </c>
      <c r="R657" t="s">
        <v>2189</v>
      </c>
      <c r="S657" s="20">
        <v>0</v>
      </c>
      <c r="T657" s="21" t="s">
        <v>38</v>
      </c>
    </row>
    <row r="658" spans="1:20" x14ac:dyDescent="0.35">
      <c r="A658" s="13" t="s">
        <v>2190</v>
      </c>
      <c r="B658" s="13"/>
      <c r="C658" s="13"/>
      <c r="D658" s="13" t="s">
        <v>2191</v>
      </c>
      <c r="E658" s="13">
        <v>6</v>
      </c>
      <c r="F658" s="14">
        <v>0.5</v>
      </c>
      <c r="G658" s="13" t="s">
        <v>14872</v>
      </c>
      <c r="H658" s="14">
        <v>30</v>
      </c>
      <c r="I658" s="15" t="s">
        <v>32</v>
      </c>
      <c r="J658" s="16">
        <v>72</v>
      </c>
      <c r="K658" s="16">
        <v>12</v>
      </c>
      <c r="L658" s="17" t="s">
        <v>104</v>
      </c>
      <c r="M658" s="163" t="str">
        <f>IFERROR(GETPIVOTDATA("Tot. Bottles",'- Ordine Aggregato -'!$A$1,"sku anker",A658),"")</f>
        <v/>
      </c>
      <c r="N658" s="18" t="s">
        <v>67</v>
      </c>
      <c r="O658" s="19" t="str">
        <f t="shared" si="10"/>
        <v>Order online</v>
      </c>
      <c r="P658" s="97" t="s">
        <v>220</v>
      </c>
      <c r="Q658" s="13" t="s">
        <v>2192</v>
      </c>
      <c r="R658" t="s">
        <v>2193</v>
      </c>
      <c r="S658" s="20">
        <v>12</v>
      </c>
      <c r="T658" s="21" t="s">
        <v>38</v>
      </c>
    </row>
    <row r="659" spans="1:20" x14ac:dyDescent="0.35">
      <c r="A659" s="96" t="s">
        <v>2194</v>
      </c>
      <c r="B659" s="96"/>
      <c r="C659" s="96"/>
      <c r="D659" s="13" t="s">
        <v>2195</v>
      </c>
      <c r="E659" s="13">
        <v>6</v>
      </c>
      <c r="F659" s="14">
        <v>0.5</v>
      </c>
      <c r="G659" s="13" t="s">
        <v>46</v>
      </c>
      <c r="H659" s="14">
        <v>40</v>
      </c>
      <c r="I659" s="15" t="s">
        <v>32</v>
      </c>
      <c r="J659" s="16">
        <v>115.5</v>
      </c>
      <c r="K659" s="16">
        <v>19.25</v>
      </c>
      <c r="L659" s="17" t="s">
        <v>104</v>
      </c>
      <c r="M659" s="163" t="str">
        <f>IFERROR(GETPIVOTDATA("Tot. Bottles",'- Ordine Aggregato -'!$A$1,"sku anker",A659),"")</f>
        <v/>
      </c>
      <c r="N659" s="18" t="s">
        <v>67</v>
      </c>
      <c r="O659" s="19" t="str">
        <f t="shared" si="10"/>
        <v>Order online</v>
      </c>
      <c r="P659" s="97" t="s">
        <v>220</v>
      </c>
      <c r="Q659" s="13" t="s">
        <v>2196</v>
      </c>
      <c r="R659" t="s">
        <v>2197</v>
      </c>
      <c r="S659" s="20">
        <v>19.25</v>
      </c>
      <c r="T659" s="21" t="s">
        <v>38</v>
      </c>
    </row>
    <row r="660" spans="1:20" x14ac:dyDescent="0.35">
      <c r="A660" s="96" t="s">
        <v>2198</v>
      </c>
      <c r="B660" s="96"/>
      <c r="C660" s="96"/>
      <c r="D660" s="13" t="s">
        <v>2199</v>
      </c>
      <c r="E660" s="13">
        <v>6</v>
      </c>
      <c r="F660" s="14">
        <v>0.7</v>
      </c>
      <c r="G660" s="13" t="s">
        <v>14872</v>
      </c>
      <c r="H660" s="14">
        <v>40</v>
      </c>
      <c r="I660" s="15" t="s">
        <v>32</v>
      </c>
      <c r="J660" s="16">
        <v>57</v>
      </c>
      <c r="K660" s="16">
        <v>9.5</v>
      </c>
      <c r="L660" s="17" t="s">
        <v>368</v>
      </c>
      <c r="M660" s="163" t="str">
        <f>IFERROR(GETPIVOTDATA("Tot. Bottles",'- Ordine Aggregato -'!$A$1,"sku anker",A660),"")</f>
        <v/>
      </c>
      <c r="N660" s="18" t="s">
        <v>42</v>
      </c>
      <c r="O660" s="19" t="str">
        <f t="shared" si="10"/>
        <v>Order online</v>
      </c>
      <c r="P660" s="97" t="s">
        <v>146</v>
      </c>
      <c r="Q660" s="13" t="s">
        <v>2200</v>
      </c>
      <c r="R660" t="s">
        <v>2201</v>
      </c>
      <c r="S660" s="20">
        <v>0</v>
      </c>
      <c r="T660" s="21" t="s">
        <v>38</v>
      </c>
    </row>
    <row r="661" spans="1:20" x14ac:dyDescent="0.35">
      <c r="A661" s="96" t="s">
        <v>2202</v>
      </c>
      <c r="B661" s="96"/>
      <c r="C661" s="96"/>
      <c r="D661" s="13" t="s">
        <v>2203</v>
      </c>
      <c r="E661" s="13">
        <v>6</v>
      </c>
      <c r="F661" s="14">
        <v>1</v>
      </c>
      <c r="G661" s="13" t="s">
        <v>31</v>
      </c>
      <c r="H661" s="14">
        <v>30</v>
      </c>
      <c r="I661" s="15" t="s">
        <v>32</v>
      </c>
      <c r="J661" s="16">
        <v>23.4</v>
      </c>
      <c r="K661" s="16">
        <v>3.9</v>
      </c>
      <c r="L661" s="17" t="s">
        <v>2204</v>
      </c>
      <c r="M661" s="163" t="str">
        <f>IFERROR(GETPIVOTDATA("Tot. Bottles",'- Ordine Aggregato -'!$A$1,"sku anker",A661),"")</f>
        <v/>
      </c>
      <c r="N661" s="18" t="s">
        <v>42</v>
      </c>
      <c r="O661" s="19" t="str">
        <f t="shared" si="10"/>
        <v>Order online</v>
      </c>
      <c r="P661" s="97" t="s">
        <v>68</v>
      </c>
      <c r="Q661" s="13" t="s">
        <v>2205</v>
      </c>
      <c r="R661" t="s">
        <v>2206</v>
      </c>
      <c r="S661" s="20">
        <v>0</v>
      </c>
      <c r="T661" s="21" t="s">
        <v>38</v>
      </c>
    </row>
    <row r="662" spans="1:20" x14ac:dyDescent="0.35">
      <c r="A662" s="96" t="s">
        <v>2207</v>
      </c>
      <c r="D662" s="13" t="s">
        <v>2208</v>
      </c>
      <c r="E662" s="13">
        <v>6</v>
      </c>
      <c r="F662" s="14">
        <v>0.5</v>
      </c>
      <c r="G662" s="13" t="s">
        <v>14872</v>
      </c>
      <c r="H662" s="14">
        <v>20</v>
      </c>
      <c r="I662" s="15" t="s">
        <v>32</v>
      </c>
      <c r="J662" s="16">
        <v>24.299999999999997</v>
      </c>
      <c r="K662" s="16">
        <v>4.05</v>
      </c>
      <c r="L662" s="17" t="s">
        <v>502</v>
      </c>
      <c r="M662" s="163" t="str">
        <f>IFERROR(GETPIVOTDATA("Tot. Bottles",'- Ordine Aggregato -'!$A$1,"sku anker",A662),"")</f>
        <v/>
      </c>
      <c r="N662" s="18" t="s">
        <v>34</v>
      </c>
      <c r="O662" s="19" t="str">
        <f t="shared" si="10"/>
        <v>Order online</v>
      </c>
      <c r="P662" s="97" t="s">
        <v>68</v>
      </c>
      <c r="Q662" s="13" t="s">
        <v>2209</v>
      </c>
      <c r="R662" t="s">
        <v>2210</v>
      </c>
      <c r="S662" s="20">
        <v>0</v>
      </c>
      <c r="T662" s="21" t="s">
        <v>38</v>
      </c>
    </row>
    <row r="663" spans="1:20" x14ac:dyDescent="0.35">
      <c r="A663" s="13" t="s">
        <v>2211</v>
      </c>
      <c r="B663" s="13"/>
      <c r="C663" s="13"/>
      <c r="D663" s="13" t="s">
        <v>2212</v>
      </c>
      <c r="E663" s="13">
        <v>6</v>
      </c>
      <c r="F663" s="14">
        <v>0.7</v>
      </c>
      <c r="G663" s="13" t="s">
        <v>14872</v>
      </c>
      <c r="H663" s="14">
        <v>30</v>
      </c>
      <c r="I663" s="15" t="s">
        <v>32</v>
      </c>
      <c r="J663" s="16">
        <v>29.700000000000003</v>
      </c>
      <c r="K663" s="16">
        <v>4.95</v>
      </c>
      <c r="L663" s="17" t="s">
        <v>558</v>
      </c>
      <c r="M663" s="163" t="str">
        <f>IFERROR(GETPIVOTDATA("Tot. Bottles",'- Ordine Aggregato -'!$A$1,"sku anker",A663),"")</f>
        <v/>
      </c>
      <c r="N663" s="18" t="s">
        <v>42</v>
      </c>
      <c r="O663" s="19" t="str">
        <f t="shared" si="10"/>
        <v>Order online</v>
      </c>
      <c r="P663" s="97" t="s">
        <v>68</v>
      </c>
      <c r="Q663" s="13" t="s">
        <v>2213</v>
      </c>
      <c r="R663" t="s">
        <v>2214</v>
      </c>
      <c r="S663" s="20">
        <v>0</v>
      </c>
      <c r="T663" s="21" t="s">
        <v>38</v>
      </c>
    </row>
    <row r="664" spans="1:20" x14ac:dyDescent="0.35">
      <c r="A664" s="96" t="s">
        <v>2215</v>
      </c>
      <c r="B664" s="96"/>
      <c r="C664" s="96"/>
      <c r="D664" s="13" t="s">
        <v>2216</v>
      </c>
      <c r="E664" s="13">
        <v>6</v>
      </c>
      <c r="F664" s="14">
        <v>1</v>
      </c>
      <c r="G664" s="13" t="s">
        <v>14872</v>
      </c>
      <c r="H664" s="14">
        <v>25</v>
      </c>
      <c r="I664" s="15" t="s">
        <v>32</v>
      </c>
      <c r="J664" s="16">
        <v>23.4</v>
      </c>
      <c r="K664" s="16">
        <v>3.9</v>
      </c>
      <c r="L664" s="17" t="s">
        <v>2217</v>
      </c>
      <c r="M664" s="163" t="str">
        <f>IFERROR(GETPIVOTDATA("Tot. Bottles",'- Ordine Aggregato -'!$A$1,"sku anker",A664),"")</f>
        <v/>
      </c>
      <c r="N664" s="18" t="s">
        <v>42</v>
      </c>
      <c r="O664" s="19" t="str">
        <f t="shared" si="10"/>
        <v>Order online</v>
      </c>
      <c r="P664" s="97" t="s">
        <v>68</v>
      </c>
      <c r="Q664" s="13" t="s">
        <v>2218</v>
      </c>
      <c r="R664" t="s">
        <v>2219</v>
      </c>
      <c r="S664" s="20">
        <v>0</v>
      </c>
      <c r="T664" s="21" t="s">
        <v>38</v>
      </c>
    </row>
    <row r="665" spans="1:20" x14ac:dyDescent="0.35">
      <c r="A665" s="96" t="s">
        <v>2220</v>
      </c>
      <c r="D665" s="13" t="s">
        <v>2221</v>
      </c>
      <c r="E665" s="13">
        <v>6</v>
      </c>
      <c r="F665" s="14">
        <v>0.5</v>
      </c>
      <c r="G665" s="13" t="s">
        <v>14872</v>
      </c>
      <c r="H665" s="14">
        <v>35</v>
      </c>
      <c r="I665" s="15" t="s">
        <v>32</v>
      </c>
      <c r="J665" s="16">
        <v>15</v>
      </c>
      <c r="K665" s="16">
        <v>2.5</v>
      </c>
      <c r="L665" s="17" t="s">
        <v>690</v>
      </c>
      <c r="M665" s="163" t="str">
        <f>IFERROR(GETPIVOTDATA("Tot. Bottles",'- Ordine Aggregato -'!$A$1,"sku anker",A665),"")</f>
        <v/>
      </c>
      <c r="N665" s="18" t="s">
        <v>42</v>
      </c>
      <c r="O665" s="19" t="str">
        <f t="shared" si="10"/>
        <v>Order online</v>
      </c>
      <c r="P665" s="97" t="s">
        <v>68</v>
      </c>
      <c r="Q665" s="13" t="s">
        <v>2222</v>
      </c>
      <c r="R665" t="s">
        <v>2223</v>
      </c>
      <c r="S665" s="20">
        <v>0</v>
      </c>
      <c r="T665" s="21" t="s">
        <v>38</v>
      </c>
    </row>
    <row r="666" spans="1:20" x14ac:dyDescent="0.35">
      <c r="A666" s="13" t="s">
        <v>2224</v>
      </c>
      <c r="B666" s="13"/>
      <c r="C666" s="13"/>
      <c r="D666" s="13" t="s">
        <v>2221</v>
      </c>
      <c r="E666" s="13">
        <v>6</v>
      </c>
      <c r="F666" s="14">
        <v>1</v>
      </c>
      <c r="G666" s="13" t="s">
        <v>31</v>
      </c>
      <c r="H666" s="14">
        <v>35</v>
      </c>
      <c r="I666" s="15" t="s">
        <v>32</v>
      </c>
      <c r="J666" s="16">
        <v>24.599999999999998</v>
      </c>
      <c r="K666" s="16">
        <v>4.0999999999999996</v>
      </c>
      <c r="L666" s="17" t="s">
        <v>690</v>
      </c>
      <c r="M666" s="163" t="str">
        <f>IFERROR(GETPIVOTDATA("Tot. Bottles",'- Ordine Aggregato -'!$A$1,"sku anker",A666),"")</f>
        <v/>
      </c>
      <c r="N666" s="18" t="s">
        <v>42</v>
      </c>
      <c r="O666" s="19" t="str">
        <f t="shared" si="10"/>
        <v>Order online</v>
      </c>
      <c r="P666" s="97" t="s">
        <v>68</v>
      </c>
      <c r="Q666" s="13" t="s">
        <v>2225</v>
      </c>
      <c r="R666" t="s">
        <v>2226</v>
      </c>
      <c r="S666" s="20">
        <v>0</v>
      </c>
      <c r="T666" s="21" t="s">
        <v>38</v>
      </c>
    </row>
    <row r="667" spans="1:20" x14ac:dyDescent="0.35">
      <c r="A667" s="96" t="s">
        <v>2227</v>
      </c>
      <c r="B667" s="96"/>
      <c r="C667" s="96"/>
      <c r="D667" s="13" t="s">
        <v>2228</v>
      </c>
      <c r="E667" s="13">
        <v>6</v>
      </c>
      <c r="F667" s="14">
        <v>0.5</v>
      </c>
      <c r="G667" s="13" t="s">
        <v>46</v>
      </c>
      <c r="H667" s="14">
        <v>20</v>
      </c>
      <c r="I667" s="15" t="s">
        <v>32</v>
      </c>
      <c r="J667" s="16">
        <v>21</v>
      </c>
      <c r="K667" s="16">
        <v>3.5</v>
      </c>
      <c r="L667" s="17" t="s">
        <v>399</v>
      </c>
      <c r="M667" s="163" t="str">
        <f>IFERROR(GETPIVOTDATA("Tot. Bottles",'- Ordine Aggregato -'!$A$1,"sku anker",A667),"")</f>
        <v/>
      </c>
      <c r="N667" s="18" t="s">
        <v>34</v>
      </c>
      <c r="O667" s="19" t="str">
        <f t="shared" si="10"/>
        <v>Order online</v>
      </c>
      <c r="P667" s="97" t="s">
        <v>68</v>
      </c>
      <c r="Q667" s="13" t="s">
        <v>2229</v>
      </c>
      <c r="R667" t="s">
        <v>2230</v>
      </c>
      <c r="S667" s="20">
        <v>0</v>
      </c>
      <c r="T667" s="21" t="s">
        <v>38</v>
      </c>
    </row>
    <row r="668" spans="1:20" x14ac:dyDescent="0.35">
      <c r="A668" s="96" t="s">
        <v>2231</v>
      </c>
      <c r="B668" s="96"/>
      <c r="C668" s="96"/>
      <c r="D668" s="13" t="s">
        <v>2232</v>
      </c>
      <c r="E668" s="13">
        <v>6</v>
      </c>
      <c r="F668" s="14">
        <v>0.5</v>
      </c>
      <c r="G668" s="13" t="s">
        <v>14872</v>
      </c>
      <c r="H668" s="14">
        <v>20</v>
      </c>
      <c r="I668" s="15" t="s">
        <v>32</v>
      </c>
      <c r="J668" s="16">
        <v>22.5</v>
      </c>
      <c r="K668" s="16">
        <v>3.75</v>
      </c>
      <c r="L668" s="17" t="s">
        <v>502</v>
      </c>
      <c r="M668" s="163" t="str">
        <f>IFERROR(GETPIVOTDATA("Tot. Bottles",'- Ordine Aggregato -'!$A$1,"sku anker",A668),"")</f>
        <v/>
      </c>
      <c r="N668" s="18" t="s">
        <v>42</v>
      </c>
      <c r="O668" s="19" t="str">
        <f t="shared" si="10"/>
        <v>Order online</v>
      </c>
      <c r="P668" s="97" t="s">
        <v>68</v>
      </c>
      <c r="Q668" s="13" t="s">
        <v>2233</v>
      </c>
      <c r="R668" t="s">
        <v>2234</v>
      </c>
      <c r="S668" s="20">
        <v>0</v>
      </c>
      <c r="T668" s="21" t="s">
        <v>38</v>
      </c>
    </row>
    <row r="669" spans="1:20" x14ac:dyDescent="0.35">
      <c r="A669" s="96" t="s">
        <v>2235</v>
      </c>
      <c r="D669" s="13" t="s">
        <v>2236</v>
      </c>
      <c r="E669" s="13">
        <v>6</v>
      </c>
      <c r="F669" s="14">
        <v>0.7</v>
      </c>
      <c r="G669" s="13" t="s">
        <v>46</v>
      </c>
      <c r="H669" s="14">
        <v>25</v>
      </c>
      <c r="I669" s="15" t="s">
        <v>32</v>
      </c>
      <c r="J669" s="16">
        <v>53.400000000000006</v>
      </c>
      <c r="K669" s="16">
        <v>8.9</v>
      </c>
      <c r="L669" s="17" t="s">
        <v>551</v>
      </c>
      <c r="M669" s="163" t="str">
        <f>IFERROR(GETPIVOTDATA("Tot. Bottles",'- Ordine Aggregato -'!$A$1,"sku anker",A669),"")</f>
        <v/>
      </c>
      <c r="N669" s="18" t="s">
        <v>42</v>
      </c>
      <c r="O669" s="19" t="str">
        <f t="shared" si="10"/>
        <v>Order online</v>
      </c>
      <c r="P669" s="97" t="s">
        <v>355</v>
      </c>
      <c r="Q669" s="13" t="s">
        <v>2237</v>
      </c>
      <c r="R669" t="s">
        <v>2238</v>
      </c>
      <c r="S669" s="20">
        <v>0</v>
      </c>
      <c r="T669" s="21" t="s">
        <v>38</v>
      </c>
    </row>
    <row r="670" spans="1:20" x14ac:dyDescent="0.35">
      <c r="A670" s="96" t="s">
        <v>2240</v>
      </c>
      <c r="B670" s="96"/>
      <c r="C670" s="96"/>
      <c r="D670" s="13" t="s">
        <v>2241</v>
      </c>
      <c r="E670" s="13">
        <v>6</v>
      </c>
      <c r="F670" s="14">
        <v>0.7</v>
      </c>
      <c r="G670" s="13" t="s">
        <v>46</v>
      </c>
      <c r="H670" s="14">
        <v>40</v>
      </c>
      <c r="I670" s="15" t="s">
        <v>32</v>
      </c>
      <c r="J670" s="16">
        <v>81</v>
      </c>
      <c r="K670" s="16">
        <v>13.5</v>
      </c>
      <c r="L670" s="17" t="s">
        <v>104</v>
      </c>
      <c r="M670" s="163" t="str">
        <f>IFERROR(GETPIVOTDATA("Tot. Bottles",'- Ordine Aggregato -'!$A$1,"sku anker",A670),"")</f>
        <v/>
      </c>
      <c r="N670" s="18" t="s">
        <v>42</v>
      </c>
      <c r="O670" s="19" t="str">
        <f t="shared" si="10"/>
        <v>Order online</v>
      </c>
      <c r="P670" s="97" t="s">
        <v>2239</v>
      </c>
      <c r="Q670" s="13" t="s">
        <v>2242</v>
      </c>
      <c r="R670" t="s">
        <v>2243</v>
      </c>
      <c r="S670" s="20">
        <v>0</v>
      </c>
      <c r="T670" s="21" t="s">
        <v>38</v>
      </c>
    </row>
    <row r="671" spans="1:20" x14ac:dyDescent="0.35">
      <c r="A671" s="96" t="s">
        <v>2244</v>
      </c>
      <c r="D671" s="13" t="s">
        <v>2245</v>
      </c>
      <c r="E671" s="13">
        <v>24</v>
      </c>
      <c r="F671" s="14">
        <v>0.2</v>
      </c>
      <c r="G671" s="13" t="s">
        <v>46</v>
      </c>
      <c r="H671" s="14">
        <v>38</v>
      </c>
      <c r="I671" s="15" t="s">
        <v>32</v>
      </c>
      <c r="J671" s="16">
        <v>84</v>
      </c>
      <c r="K671" s="16">
        <v>3.5</v>
      </c>
      <c r="L671" s="17" t="s">
        <v>104</v>
      </c>
      <c r="M671" s="163" t="str">
        <f>IFERROR(GETPIVOTDATA("Tot. Bottles",'- Ordine Aggregato -'!$A$1,"sku anker",A671),"")</f>
        <v/>
      </c>
      <c r="N671" s="18" t="s">
        <v>42</v>
      </c>
      <c r="O671" s="19" t="str">
        <f t="shared" si="10"/>
        <v>Order online</v>
      </c>
      <c r="P671" s="97" t="s">
        <v>2239</v>
      </c>
      <c r="Q671" s="13" t="s">
        <v>2246</v>
      </c>
      <c r="R671" t="s">
        <v>2247</v>
      </c>
      <c r="S671" s="20">
        <v>0</v>
      </c>
      <c r="T671" s="21" t="s">
        <v>38</v>
      </c>
    </row>
    <row r="672" spans="1:20" x14ac:dyDescent="0.35">
      <c r="A672" s="13" t="s">
        <v>2248</v>
      </c>
      <c r="B672" s="13"/>
      <c r="C672" s="13"/>
      <c r="D672" s="13" t="s">
        <v>2245</v>
      </c>
      <c r="E672" s="13">
        <v>6</v>
      </c>
      <c r="F672" s="14">
        <v>0.7</v>
      </c>
      <c r="G672" s="13" t="s">
        <v>14872</v>
      </c>
      <c r="H672" s="14">
        <v>38</v>
      </c>
      <c r="I672" s="15" t="s">
        <v>32</v>
      </c>
      <c r="J672" s="16">
        <v>47.099999999999994</v>
      </c>
      <c r="K672" s="16">
        <v>7.85</v>
      </c>
      <c r="L672" s="17" t="s">
        <v>104</v>
      </c>
      <c r="M672" s="163" t="str">
        <f>IFERROR(GETPIVOTDATA("Tot. Bottles",'- Ordine Aggregato -'!$A$1,"sku anker",A672),"")</f>
        <v/>
      </c>
      <c r="N672" s="18" t="s">
        <v>34</v>
      </c>
      <c r="O672" s="19" t="str">
        <f t="shared" si="10"/>
        <v>Order online</v>
      </c>
      <c r="P672" s="97" t="s">
        <v>2239</v>
      </c>
      <c r="Q672" s="13" t="s">
        <v>2249</v>
      </c>
      <c r="R672" t="s">
        <v>2250</v>
      </c>
      <c r="S672" s="20">
        <v>0</v>
      </c>
      <c r="T672" s="21" t="s">
        <v>38</v>
      </c>
    </row>
    <row r="673" spans="1:20" x14ac:dyDescent="0.35">
      <c r="A673" s="96" t="s">
        <v>14326</v>
      </c>
      <c r="D673" s="13" t="s">
        <v>14327</v>
      </c>
      <c r="E673" s="13">
        <v>6</v>
      </c>
      <c r="F673" s="14">
        <v>0.7</v>
      </c>
      <c r="G673" s="13" t="s">
        <v>14872</v>
      </c>
      <c r="H673" s="14">
        <v>40</v>
      </c>
      <c r="I673" s="15" t="s">
        <v>32</v>
      </c>
      <c r="J673" s="16">
        <v>99</v>
      </c>
      <c r="K673" s="16">
        <v>16.5</v>
      </c>
      <c r="L673" s="17" t="s">
        <v>448</v>
      </c>
      <c r="M673" s="163" t="str">
        <f>IFERROR(GETPIVOTDATA("Tot. Bottles",'- Ordine Aggregato -'!$A$1,"sku anker",A673),"")</f>
        <v/>
      </c>
      <c r="N673" s="18" t="s">
        <v>42</v>
      </c>
      <c r="O673" s="19" t="str">
        <f t="shared" si="10"/>
        <v>Order online</v>
      </c>
      <c r="P673" s="97" t="s">
        <v>1232</v>
      </c>
      <c r="Q673" s="13" t="s">
        <v>15085</v>
      </c>
      <c r="R673" t="s">
        <v>15086</v>
      </c>
      <c r="S673" s="20">
        <v>0</v>
      </c>
      <c r="T673" s="21" t="s">
        <v>38</v>
      </c>
    </row>
    <row r="674" spans="1:20" x14ac:dyDescent="0.35">
      <c r="A674" s="13" t="s">
        <v>2251</v>
      </c>
      <c r="B674" s="13"/>
      <c r="C674" s="13"/>
      <c r="D674" s="13" t="s">
        <v>2252</v>
      </c>
      <c r="E674" s="13">
        <v>24</v>
      </c>
      <c r="F674" s="14">
        <v>0.05</v>
      </c>
      <c r="G674" s="13" t="s">
        <v>14872</v>
      </c>
      <c r="H674" s="14">
        <v>15</v>
      </c>
      <c r="I674" s="15" t="s">
        <v>32</v>
      </c>
      <c r="J674" s="16">
        <v>25.200000000000003</v>
      </c>
      <c r="K674" s="16">
        <v>1.05</v>
      </c>
      <c r="L674" s="17" t="s">
        <v>551</v>
      </c>
      <c r="M674" s="163" t="str">
        <f>IFERROR(GETPIVOTDATA("Tot. Bottles",'- Ordine Aggregato -'!$A$1,"sku anker",A674),"")</f>
        <v/>
      </c>
      <c r="N674" s="18" t="s">
        <v>34</v>
      </c>
      <c r="O674" s="19" t="str">
        <f t="shared" si="10"/>
        <v>Order online</v>
      </c>
      <c r="P674" s="97" t="s">
        <v>68</v>
      </c>
      <c r="Q674" s="13" t="s">
        <v>2253</v>
      </c>
      <c r="R674" t="s">
        <v>2254</v>
      </c>
      <c r="S674" s="20">
        <v>0</v>
      </c>
      <c r="T674" s="21" t="s">
        <v>38</v>
      </c>
    </row>
    <row r="675" spans="1:20" x14ac:dyDescent="0.35">
      <c r="A675" s="96" t="s">
        <v>2255</v>
      </c>
      <c r="B675" s="96"/>
      <c r="C675" s="96"/>
      <c r="D675" s="13" t="s">
        <v>2252</v>
      </c>
      <c r="E675" s="13">
        <v>6</v>
      </c>
      <c r="F675" s="14">
        <v>0.35</v>
      </c>
      <c r="G675" s="13" t="s">
        <v>46</v>
      </c>
      <c r="H675" s="14">
        <v>15</v>
      </c>
      <c r="I675" s="15" t="s">
        <v>32</v>
      </c>
      <c r="J675" s="16">
        <v>31.5</v>
      </c>
      <c r="K675" s="16">
        <v>5.25</v>
      </c>
      <c r="L675" s="17" t="s">
        <v>551</v>
      </c>
      <c r="M675" s="163" t="str">
        <f>IFERROR(GETPIVOTDATA("Tot. Bottles",'- Ordine Aggregato -'!$A$1,"sku anker",A675),"")</f>
        <v/>
      </c>
      <c r="N675" s="18" t="s">
        <v>42</v>
      </c>
      <c r="O675" s="19" t="str">
        <f t="shared" si="10"/>
        <v>Order online</v>
      </c>
      <c r="P675" s="97" t="s">
        <v>68</v>
      </c>
      <c r="Q675" s="13" t="s">
        <v>2256</v>
      </c>
      <c r="R675" t="s">
        <v>2257</v>
      </c>
      <c r="S675" s="20">
        <v>0</v>
      </c>
      <c r="T675" s="21" t="s">
        <v>38</v>
      </c>
    </row>
    <row r="676" spans="1:20" x14ac:dyDescent="0.35">
      <c r="A676" s="96" t="s">
        <v>2258</v>
      </c>
      <c r="B676" s="96"/>
      <c r="C676" s="96"/>
      <c r="D676" s="13" t="s">
        <v>2252</v>
      </c>
      <c r="E676" s="13">
        <v>6</v>
      </c>
      <c r="F676" s="14">
        <v>0.7</v>
      </c>
      <c r="G676" s="13" t="s">
        <v>31</v>
      </c>
      <c r="H676" s="14">
        <v>15</v>
      </c>
      <c r="I676" s="15" t="s">
        <v>32</v>
      </c>
      <c r="J676" s="16">
        <v>47.7</v>
      </c>
      <c r="K676" s="16">
        <v>7.95</v>
      </c>
      <c r="L676" s="17" t="s">
        <v>551</v>
      </c>
      <c r="M676" s="163" t="str">
        <f>IFERROR(GETPIVOTDATA("Tot. Bottles",'- Ordine Aggregato -'!$A$1,"sku anker",A676),"")</f>
        <v/>
      </c>
      <c r="N676" s="18" t="s">
        <v>42</v>
      </c>
      <c r="O676" s="19" t="str">
        <f t="shared" si="10"/>
        <v>Order online</v>
      </c>
      <c r="P676" s="97" t="s">
        <v>68</v>
      </c>
      <c r="Q676" s="13" t="s">
        <v>2259</v>
      </c>
      <c r="R676" t="s">
        <v>2260</v>
      </c>
      <c r="S676" s="20">
        <v>0</v>
      </c>
      <c r="T676" s="21" t="s">
        <v>38</v>
      </c>
    </row>
    <row r="677" spans="1:20" x14ac:dyDescent="0.35">
      <c r="A677" s="13" t="s">
        <v>2261</v>
      </c>
      <c r="B677" s="13"/>
      <c r="C677" s="13"/>
      <c r="D677" s="13" t="s">
        <v>2262</v>
      </c>
      <c r="E677" s="13">
        <v>6</v>
      </c>
      <c r="F677" s="14">
        <v>0.7</v>
      </c>
      <c r="G677" s="13" t="s">
        <v>14872</v>
      </c>
      <c r="H677" s="14">
        <v>14.9</v>
      </c>
      <c r="I677" s="15" t="s">
        <v>32</v>
      </c>
      <c r="J677" s="16">
        <v>47.7</v>
      </c>
      <c r="K677" s="16">
        <v>7.95</v>
      </c>
      <c r="L677" s="17" t="s">
        <v>551</v>
      </c>
      <c r="M677" s="163" t="str">
        <f>IFERROR(GETPIVOTDATA("Tot. Bottles",'- Ordine Aggregato -'!$A$1,"sku anker",A677),"")</f>
        <v/>
      </c>
      <c r="N677" s="18" t="s">
        <v>42</v>
      </c>
      <c r="O677" s="19" t="str">
        <f t="shared" si="10"/>
        <v>Order online</v>
      </c>
      <c r="P677" s="97" t="s">
        <v>68</v>
      </c>
      <c r="Q677" s="13" t="s">
        <v>2263</v>
      </c>
      <c r="R677" t="s">
        <v>2264</v>
      </c>
      <c r="S677" s="20">
        <v>0</v>
      </c>
      <c r="T677" s="21" t="s">
        <v>38</v>
      </c>
    </row>
    <row r="678" spans="1:20" x14ac:dyDescent="0.35">
      <c r="A678" s="13" t="s">
        <v>2265</v>
      </c>
      <c r="B678" s="13"/>
      <c r="C678" s="13"/>
      <c r="D678" s="13" t="s">
        <v>2266</v>
      </c>
      <c r="E678" s="13">
        <v>6</v>
      </c>
      <c r="F678" s="14">
        <v>1</v>
      </c>
      <c r="G678" s="13" t="s">
        <v>14872</v>
      </c>
      <c r="H678" s="14">
        <v>40</v>
      </c>
      <c r="I678" s="15" t="s">
        <v>32</v>
      </c>
      <c r="J678" s="16">
        <v>85.5</v>
      </c>
      <c r="K678" s="16">
        <v>14.25</v>
      </c>
      <c r="L678" s="17" t="s">
        <v>104</v>
      </c>
      <c r="M678" s="163" t="str">
        <f>IFERROR(GETPIVOTDATA("Tot. Bottles",'- Ordine Aggregato -'!$A$1,"sku anker",A678),"")</f>
        <v/>
      </c>
      <c r="N678" s="18" t="s">
        <v>67</v>
      </c>
      <c r="O678" s="19" t="str">
        <f t="shared" si="10"/>
        <v>Order online</v>
      </c>
      <c r="P678" s="97" t="s">
        <v>514</v>
      </c>
      <c r="Q678" s="13" t="s">
        <v>2267</v>
      </c>
      <c r="R678" t="s">
        <v>2268</v>
      </c>
      <c r="S678" s="20">
        <v>14.25</v>
      </c>
      <c r="T678" s="21" t="s">
        <v>38</v>
      </c>
    </row>
    <row r="679" spans="1:20" x14ac:dyDescent="0.35">
      <c r="A679" s="96" t="s">
        <v>2269</v>
      </c>
      <c r="B679" s="96"/>
      <c r="C679" s="96"/>
      <c r="D679" s="13" t="s">
        <v>2270</v>
      </c>
      <c r="E679" s="13">
        <v>6</v>
      </c>
      <c r="F679" s="14">
        <v>0.7</v>
      </c>
      <c r="G679" s="13" t="s">
        <v>46</v>
      </c>
      <c r="H679" s="14">
        <v>45</v>
      </c>
      <c r="I679" s="15" t="s">
        <v>32</v>
      </c>
      <c r="J679" s="16">
        <v>153</v>
      </c>
      <c r="K679" s="16">
        <v>25.5</v>
      </c>
      <c r="L679" s="17" t="s">
        <v>104</v>
      </c>
      <c r="M679" s="163" t="str">
        <f>IFERROR(GETPIVOTDATA("Tot. Bottles",'- Ordine Aggregato -'!$A$1,"sku anker",A679),"")</f>
        <v/>
      </c>
      <c r="N679" s="18" t="s">
        <v>34</v>
      </c>
      <c r="O679" s="19" t="str">
        <f t="shared" si="10"/>
        <v>Order online</v>
      </c>
      <c r="P679" s="97" t="s">
        <v>514</v>
      </c>
      <c r="Q679" s="13" t="s">
        <v>2271</v>
      </c>
      <c r="R679" t="s">
        <v>2272</v>
      </c>
      <c r="S679" s="20">
        <v>0</v>
      </c>
      <c r="T679" s="21" t="s">
        <v>38</v>
      </c>
    </row>
    <row r="680" spans="1:20" x14ac:dyDescent="0.35">
      <c r="A680" s="96" t="s">
        <v>2273</v>
      </c>
      <c r="D680" s="13" t="s">
        <v>2274</v>
      </c>
      <c r="E680" s="13">
        <v>6</v>
      </c>
      <c r="F680" s="14">
        <v>0.7</v>
      </c>
      <c r="G680" s="13" t="s">
        <v>14872</v>
      </c>
      <c r="H680" s="14">
        <v>38</v>
      </c>
      <c r="I680" s="15" t="s">
        <v>32</v>
      </c>
      <c r="J680" s="16">
        <v>96</v>
      </c>
      <c r="K680" s="16">
        <v>16</v>
      </c>
      <c r="L680" s="17" t="s">
        <v>104</v>
      </c>
      <c r="M680" s="163" t="str">
        <f>IFERROR(GETPIVOTDATA("Tot. Bottles",'- Ordine Aggregato -'!$A$1,"sku anker",A680),"")</f>
        <v/>
      </c>
      <c r="N680" s="18" t="s">
        <v>34</v>
      </c>
      <c r="O680" s="19" t="str">
        <f t="shared" si="10"/>
        <v>Order online</v>
      </c>
      <c r="P680" s="97" t="s">
        <v>514</v>
      </c>
      <c r="Q680" s="13" t="s">
        <v>2275</v>
      </c>
      <c r="R680" t="s">
        <v>2276</v>
      </c>
      <c r="S680" s="20">
        <v>0</v>
      </c>
      <c r="T680" s="21" t="s">
        <v>38</v>
      </c>
    </row>
    <row r="681" spans="1:20" x14ac:dyDescent="0.35">
      <c r="A681" s="13" t="s">
        <v>2277</v>
      </c>
      <c r="B681" s="13"/>
      <c r="C681" s="13"/>
      <c r="D681" s="13" t="s">
        <v>2274</v>
      </c>
      <c r="E681" s="13">
        <v>6</v>
      </c>
      <c r="F681" s="14">
        <v>0.7</v>
      </c>
      <c r="G681" s="13" t="s">
        <v>46</v>
      </c>
      <c r="H681" s="14">
        <v>38</v>
      </c>
      <c r="I681" s="15" t="s">
        <v>32</v>
      </c>
      <c r="J681" s="16">
        <v>96</v>
      </c>
      <c r="K681" s="16">
        <v>16</v>
      </c>
      <c r="L681" s="17" t="s">
        <v>104</v>
      </c>
      <c r="M681" s="163" t="str">
        <f>IFERROR(GETPIVOTDATA("Tot. Bottles",'- Ordine Aggregato -'!$A$1,"sku anker",A681),"")</f>
        <v/>
      </c>
      <c r="N681" s="18" t="s">
        <v>42</v>
      </c>
      <c r="O681" s="19" t="str">
        <f t="shared" si="10"/>
        <v>Order online</v>
      </c>
      <c r="P681" s="97" t="s">
        <v>514</v>
      </c>
      <c r="Q681" s="13" t="s">
        <v>2275</v>
      </c>
      <c r="R681" t="s">
        <v>2276</v>
      </c>
      <c r="S681" s="20">
        <v>0</v>
      </c>
      <c r="T681" s="21" t="s">
        <v>38</v>
      </c>
    </row>
    <row r="682" spans="1:20" x14ac:dyDescent="0.35">
      <c r="A682" s="13" t="s">
        <v>14256</v>
      </c>
      <c r="B682" s="13"/>
      <c r="C682" s="13"/>
      <c r="D682" s="13" t="s">
        <v>14257</v>
      </c>
      <c r="E682" s="13">
        <v>6</v>
      </c>
      <c r="F682" s="14">
        <v>0.7</v>
      </c>
      <c r="G682" s="13" t="s">
        <v>46</v>
      </c>
      <c r="H682" s="14">
        <v>40</v>
      </c>
      <c r="I682" s="15" t="s">
        <v>32</v>
      </c>
      <c r="J682" s="16">
        <v>93</v>
      </c>
      <c r="K682" s="16">
        <v>15.5</v>
      </c>
      <c r="L682" s="17" t="s">
        <v>104</v>
      </c>
      <c r="M682" s="163" t="str">
        <f>IFERROR(GETPIVOTDATA("Tot. Bottles",'- Ordine Aggregato -'!$A$1,"sku anker",A682),"")</f>
        <v/>
      </c>
      <c r="N682" s="18" t="s">
        <v>42</v>
      </c>
      <c r="O682" s="19" t="str">
        <f t="shared" si="10"/>
        <v>Order online</v>
      </c>
      <c r="P682" s="97" t="s">
        <v>514</v>
      </c>
      <c r="Q682" s="13" t="s">
        <v>15087</v>
      </c>
      <c r="R682" t="s">
        <v>15088</v>
      </c>
      <c r="S682" s="20">
        <v>0</v>
      </c>
      <c r="T682" s="21" t="s">
        <v>38</v>
      </c>
    </row>
    <row r="683" spans="1:20" x14ac:dyDescent="0.35">
      <c r="A683" s="13" t="s">
        <v>2278</v>
      </c>
      <c r="B683" s="13"/>
      <c r="C683" s="13"/>
      <c r="D683" s="13" t="s">
        <v>2279</v>
      </c>
      <c r="E683" s="13">
        <v>6</v>
      </c>
      <c r="F683" s="14">
        <v>0.7</v>
      </c>
      <c r="G683" s="13" t="s">
        <v>14872</v>
      </c>
      <c r="H683" s="14">
        <v>40</v>
      </c>
      <c r="I683" s="15" t="s">
        <v>32</v>
      </c>
      <c r="J683" s="16">
        <v>141</v>
      </c>
      <c r="K683" s="16">
        <v>23.5</v>
      </c>
      <c r="L683" s="17" t="s">
        <v>104</v>
      </c>
      <c r="M683" s="163" t="str">
        <f>IFERROR(GETPIVOTDATA("Tot. Bottles",'- Ordine Aggregato -'!$A$1,"sku anker",A683),"")</f>
        <v/>
      </c>
      <c r="N683" s="18" t="s">
        <v>42</v>
      </c>
      <c r="O683" s="19" t="str">
        <f t="shared" si="10"/>
        <v>Order online</v>
      </c>
      <c r="P683" s="97" t="s">
        <v>514</v>
      </c>
      <c r="Q683" s="13" t="s">
        <v>2280</v>
      </c>
      <c r="R683" t="s">
        <v>2281</v>
      </c>
      <c r="S683" s="20">
        <v>0</v>
      </c>
      <c r="T683" s="21" t="s">
        <v>38</v>
      </c>
    </row>
    <row r="684" spans="1:20" x14ac:dyDescent="0.35">
      <c r="A684" s="13" t="s">
        <v>2282</v>
      </c>
      <c r="B684" s="13"/>
      <c r="C684" s="13"/>
      <c r="D684" s="13" t="s">
        <v>2283</v>
      </c>
      <c r="E684" s="13">
        <v>6</v>
      </c>
      <c r="F684" s="14">
        <v>0.7</v>
      </c>
      <c r="G684" s="13" t="s">
        <v>46</v>
      </c>
      <c r="H684" s="14">
        <v>40</v>
      </c>
      <c r="I684" s="15" t="s">
        <v>32</v>
      </c>
      <c r="J684" s="16">
        <v>64.5</v>
      </c>
      <c r="K684" s="16">
        <v>10.75</v>
      </c>
      <c r="L684" s="17" t="s">
        <v>104</v>
      </c>
      <c r="M684" s="163" t="str">
        <f>IFERROR(GETPIVOTDATA("Tot. Bottles",'- Ordine Aggregato -'!$A$1,"sku anker",A684),"")</f>
        <v/>
      </c>
      <c r="N684" s="18" t="s">
        <v>42</v>
      </c>
      <c r="O684" s="19" t="str">
        <f t="shared" si="10"/>
        <v>Order online</v>
      </c>
      <c r="P684" s="97" t="s">
        <v>514</v>
      </c>
      <c r="Q684" s="13" t="s">
        <v>2284</v>
      </c>
      <c r="R684" t="s">
        <v>2285</v>
      </c>
      <c r="S684" s="20">
        <v>0</v>
      </c>
      <c r="T684" s="21" t="s">
        <v>38</v>
      </c>
    </row>
    <row r="685" spans="1:20" x14ac:dyDescent="0.35">
      <c r="A685" s="13" t="s">
        <v>14574</v>
      </c>
      <c r="B685" s="13"/>
      <c r="C685" s="13"/>
      <c r="D685" s="13" t="s">
        <v>14575</v>
      </c>
      <c r="E685" s="13">
        <v>6</v>
      </c>
      <c r="F685" s="14">
        <v>0.5</v>
      </c>
      <c r="G685" s="13" t="s">
        <v>46</v>
      </c>
      <c r="H685" s="14">
        <v>20</v>
      </c>
      <c r="I685" s="15" t="s">
        <v>32</v>
      </c>
      <c r="J685" s="16">
        <v>29.880000000000003</v>
      </c>
      <c r="K685" s="16">
        <v>4.9800000000000004</v>
      </c>
      <c r="L685" s="17" t="s">
        <v>399</v>
      </c>
      <c r="M685" s="163" t="str">
        <f>IFERROR(GETPIVOTDATA("Tot. Bottles",'- Ordine Aggregato -'!$A$1,"sku anker",A685),"")</f>
        <v/>
      </c>
      <c r="N685" s="18" t="s">
        <v>42</v>
      </c>
      <c r="O685" s="19" t="str">
        <f t="shared" si="10"/>
        <v>Order online</v>
      </c>
      <c r="P685" s="97" t="s">
        <v>355</v>
      </c>
      <c r="Q685" s="13" t="s">
        <v>15089</v>
      </c>
      <c r="R685" t="s">
        <v>42</v>
      </c>
      <c r="S685" s="20">
        <v>0</v>
      </c>
      <c r="T685" s="21" t="s">
        <v>38</v>
      </c>
    </row>
    <row r="686" spans="1:20" x14ac:dyDescent="0.35">
      <c r="A686" s="96" t="s">
        <v>2286</v>
      </c>
      <c r="B686" s="96"/>
      <c r="C686" s="96"/>
      <c r="D686" s="13" t="s">
        <v>2287</v>
      </c>
      <c r="E686" s="13">
        <v>6</v>
      </c>
      <c r="F686" s="14">
        <v>0.75</v>
      </c>
      <c r="G686" s="13" t="s">
        <v>14872</v>
      </c>
      <c r="H686" s="14">
        <v>11.5</v>
      </c>
      <c r="I686" s="15" t="s">
        <v>32</v>
      </c>
      <c r="J686" s="16">
        <v>83.4</v>
      </c>
      <c r="K686" s="16">
        <v>13.9</v>
      </c>
      <c r="L686" s="17" t="s">
        <v>965</v>
      </c>
      <c r="M686" s="163" t="str">
        <f>IFERROR(GETPIVOTDATA("Tot. Bottles",'- Ordine Aggregato -'!$A$1,"sku anker",A686),"")</f>
        <v/>
      </c>
      <c r="N686" s="18" t="s">
        <v>42</v>
      </c>
      <c r="O686" s="19" t="str">
        <f t="shared" si="10"/>
        <v>Order online</v>
      </c>
      <c r="P686" s="97" t="s">
        <v>355</v>
      </c>
      <c r="Q686" s="13" t="s">
        <v>2288</v>
      </c>
      <c r="R686" t="s">
        <v>2289</v>
      </c>
      <c r="S686" s="20">
        <v>0</v>
      </c>
      <c r="T686" s="21" t="s">
        <v>38</v>
      </c>
    </row>
    <row r="687" spans="1:20" x14ac:dyDescent="0.35">
      <c r="A687" s="13" t="s">
        <v>2290</v>
      </c>
      <c r="B687" s="13"/>
      <c r="C687" s="13"/>
      <c r="D687" s="13" t="s">
        <v>2291</v>
      </c>
      <c r="E687" s="13">
        <v>6</v>
      </c>
      <c r="F687" s="14">
        <v>0.75</v>
      </c>
      <c r="G687" s="13" t="s">
        <v>14872</v>
      </c>
      <c r="H687" s="14">
        <v>11.5</v>
      </c>
      <c r="I687" s="15" t="s">
        <v>32</v>
      </c>
      <c r="J687" s="16">
        <v>76.5</v>
      </c>
      <c r="K687" s="16">
        <v>12.75</v>
      </c>
      <c r="L687" s="17" t="s">
        <v>965</v>
      </c>
      <c r="M687" s="163" t="str">
        <f>IFERROR(GETPIVOTDATA("Tot. Bottles",'- Ordine Aggregato -'!$A$1,"sku anker",A687),"")</f>
        <v/>
      </c>
      <c r="N687" s="18" t="s">
        <v>42</v>
      </c>
      <c r="O687" s="19" t="str">
        <f t="shared" si="10"/>
        <v>Order online</v>
      </c>
      <c r="P687" s="97" t="s">
        <v>355</v>
      </c>
      <c r="Q687" s="13" t="s">
        <v>2288</v>
      </c>
      <c r="R687" t="s">
        <v>2289</v>
      </c>
      <c r="S687" s="20">
        <v>0</v>
      </c>
      <c r="T687" s="21" t="s">
        <v>38</v>
      </c>
    </row>
    <row r="688" spans="1:20" x14ac:dyDescent="0.35">
      <c r="A688" s="96" t="s">
        <v>2292</v>
      </c>
      <c r="D688" s="13" t="s">
        <v>2293</v>
      </c>
      <c r="E688" s="13">
        <v>6</v>
      </c>
      <c r="F688" s="14">
        <v>0.5</v>
      </c>
      <c r="G688" s="13" t="s">
        <v>14872</v>
      </c>
      <c r="H688" s="14">
        <v>17</v>
      </c>
      <c r="I688" s="15" t="s">
        <v>32</v>
      </c>
      <c r="J688" s="16">
        <v>66</v>
      </c>
      <c r="K688" s="16">
        <v>11</v>
      </c>
      <c r="L688" s="17" t="s">
        <v>551</v>
      </c>
      <c r="M688" s="163" t="str">
        <f>IFERROR(GETPIVOTDATA("Tot. Bottles",'- Ordine Aggregato -'!$A$1,"sku anker",A688),"")</f>
        <v/>
      </c>
      <c r="N688" s="18" t="s">
        <v>42</v>
      </c>
      <c r="O688" s="19" t="str">
        <f t="shared" si="10"/>
        <v>Order online</v>
      </c>
      <c r="P688" s="97" t="s">
        <v>355</v>
      </c>
      <c r="Q688" s="13" t="s">
        <v>2294</v>
      </c>
      <c r="R688" t="s">
        <v>2295</v>
      </c>
      <c r="S688" s="20">
        <v>0</v>
      </c>
      <c r="T688" s="21" t="s">
        <v>38</v>
      </c>
    </row>
    <row r="689" spans="1:20" x14ac:dyDescent="0.35">
      <c r="A689" s="96" t="s">
        <v>15090</v>
      </c>
      <c r="D689" s="13" t="s">
        <v>2297</v>
      </c>
      <c r="E689" s="13">
        <v>24</v>
      </c>
      <c r="F689" s="14">
        <v>0.2</v>
      </c>
      <c r="G689" s="13" t="s">
        <v>14872</v>
      </c>
      <c r="H689" s="14">
        <v>11</v>
      </c>
      <c r="I689" s="15" t="s">
        <v>32</v>
      </c>
      <c r="J689" s="16">
        <v>63.599999999999994</v>
      </c>
      <c r="K689" s="16">
        <v>2.65</v>
      </c>
      <c r="L689" s="17" t="s">
        <v>965</v>
      </c>
      <c r="M689" s="163" t="str">
        <f>IFERROR(GETPIVOTDATA("Tot. Bottles",'- Ordine Aggregato -'!$A$1,"sku anker",A689),"")</f>
        <v/>
      </c>
      <c r="N689" s="18" t="s">
        <v>34</v>
      </c>
      <c r="O689" s="19" t="str">
        <f t="shared" si="10"/>
        <v>Order online</v>
      </c>
      <c r="P689" s="97" t="s">
        <v>355</v>
      </c>
      <c r="Q689" s="13" t="s">
        <v>15091</v>
      </c>
      <c r="R689" t="s">
        <v>15092</v>
      </c>
      <c r="S689" s="20">
        <v>0</v>
      </c>
      <c r="T689" s="21" t="s">
        <v>38</v>
      </c>
    </row>
    <row r="690" spans="1:20" x14ac:dyDescent="0.35">
      <c r="A690" s="13" t="s">
        <v>2296</v>
      </c>
      <c r="B690" s="13"/>
      <c r="C690" s="13"/>
      <c r="D690" s="13" t="s">
        <v>2297</v>
      </c>
      <c r="E690" s="13">
        <v>24</v>
      </c>
      <c r="F690" s="14">
        <v>0.2</v>
      </c>
      <c r="G690" s="13" t="s">
        <v>46</v>
      </c>
      <c r="H690" s="14">
        <v>11</v>
      </c>
      <c r="I690" s="15" t="s">
        <v>32</v>
      </c>
      <c r="J690" s="16">
        <v>63.599999999999994</v>
      </c>
      <c r="K690" s="16">
        <v>2.65</v>
      </c>
      <c r="L690" s="17" t="s">
        <v>965</v>
      </c>
      <c r="M690" s="163" t="str">
        <f>IFERROR(GETPIVOTDATA("Tot. Bottles",'- Ordine Aggregato -'!$A$1,"sku anker",A690),"")</f>
        <v/>
      </c>
      <c r="N690" s="18" t="s">
        <v>34</v>
      </c>
      <c r="O690" s="19" t="str">
        <f t="shared" si="10"/>
        <v>Order online</v>
      </c>
      <c r="P690" s="97" t="s">
        <v>355</v>
      </c>
      <c r="Q690" s="13" t="s">
        <v>2298</v>
      </c>
      <c r="R690" t="s">
        <v>2299</v>
      </c>
      <c r="S690" s="20">
        <v>0</v>
      </c>
      <c r="T690" s="21" t="s">
        <v>38</v>
      </c>
    </row>
    <row r="691" spans="1:20" x14ac:dyDescent="0.35">
      <c r="A691" s="96" t="s">
        <v>2300</v>
      </c>
      <c r="B691" s="96"/>
      <c r="C691" s="96"/>
      <c r="D691" s="13" t="s">
        <v>2301</v>
      </c>
      <c r="E691" s="13">
        <v>6</v>
      </c>
      <c r="F691" s="14">
        <v>0.75</v>
      </c>
      <c r="G691" s="13" t="s">
        <v>46</v>
      </c>
      <c r="H691" s="14">
        <v>11</v>
      </c>
      <c r="I691" s="15" t="s">
        <v>32</v>
      </c>
      <c r="J691" s="16">
        <v>86.1</v>
      </c>
      <c r="K691" s="16">
        <v>14.35</v>
      </c>
      <c r="L691" s="17" t="s">
        <v>960</v>
      </c>
      <c r="M691" s="163" t="str">
        <f>IFERROR(GETPIVOTDATA("Tot. Bottles",'- Ordine Aggregato -'!$A$1,"sku anker",A691),"")</f>
        <v/>
      </c>
      <c r="N691" s="18" t="s">
        <v>34</v>
      </c>
      <c r="O691" s="19" t="str">
        <f t="shared" si="10"/>
        <v>Order online</v>
      </c>
      <c r="P691" s="97" t="s">
        <v>355</v>
      </c>
      <c r="Q691" s="13" t="s">
        <v>2302</v>
      </c>
      <c r="R691" t="s">
        <v>2303</v>
      </c>
      <c r="S691" s="20">
        <v>0</v>
      </c>
      <c r="T691" s="21" t="s">
        <v>38</v>
      </c>
    </row>
    <row r="692" spans="1:20" x14ac:dyDescent="0.35">
      <c r="A692" s="13" t="s">
        <v>2304</v>
      </c>
      <c r="B692" s="13"/>
      <c r="C692" s="13"/>
      <c r="D692" s="13" t="s">
        <v>2305</v>
      </c>
      <c r="E692" s="13">
        <v>6</v>
      </c>
      <c r="F692" s="14">
        <v>0.75</v>
      </c>
      <c r="G692" s="13" t="s">
        <v>46</v>
      </c>
      <c r="H692" s="14">
        <v>11</v>
      </c>
      <c r="I692" s="15" t="s">
        <v>32</v>
      </c>
      <c r="J692" s="16">
        <v>76.5</v>
      </c>
      <c r="K692" s="16">
        <v>12.75</v>
      </c>
      <c r="L692" s="17" t="s">
        <v>2306</v>
      </c>
      <c r="M692" s="163" t="str">
        <f>IFERROR(GETPIVOTDATA("Tot. Bottles",'- Ordine Aggregato -'!$A$1,"sku anker",A692),"")</f>
        <v/>
      </c>
      <c r="N692" s="18" t="s">
        <v>42</v>
      </c>
      <c r="O692" s="19" t="str">
        <f t="shared" si="10"/>
        <v>Order online</v>
      </c>
      <c r="P692" s="97" t="s">
        <v>355</v>
      </c>
      <c r="Q692" s="13" t="s">
        <v>2302</v>
      </c>
      <c r="R692" t="s">
        <v>2307</v>
      </c>
      <c r="S692" s="20">
        <v>0</v>
      </c>
      <c r="T692" s="21" t="s">
        <v>38</v>
      </c>
    </row>
    <row r="693" spans="1:20" x14ac:dyDescent="0.35">
      <c r="A693" s="13" t="s">
        <v>2308</v>
      </c>
      <c r="B693" s="13"/>
      <c r="C693" s="13"/>
      <c r="D693" s="13" t="s">
        <v>2309</v>
      </c>
      <c r="E693" s="13">
        <v>6</v>
      </c>
      <c r="F693" s="14">
        <v>0.75</v>
      </c>
      <c r="G693" s="13" t="s">
        <v>46</v>
      </c>
      <c r="H693" s="14">
        <v>11.5</v>
      </c>
      <c r="I693" s="15" t="s">
        <v>32</v>
      </c>
      <c r="J693" s="16">
        <v>83.4</v>
      </c>
      <c r="K693" s="16">
        <v>13.9</v>
      </c>
      <c r="L693" s="17" t="s">
        <v>965</v>
      </c>
      <c r="M693" s="163" t="str">
        <f>IFERROR(GETPIVOTDATA("Tot. Bottles",'- Ordine Aggregato -'!$A$1,"sku anker",A693),"")</f>
        <v/>
      </c>
      <c r="N693" s="18" t="s">
        <v>42</v>
      </c>
      <c r="O693" s="19" t="str">
        <f t="shared" si="10"/>
        <v>Order online</v>
      </c>
      <c r="P693" s="97" t="s">
        <v>355</v>
      </c>
      <c r="Q693" s="13" t="s">
        <v>2310</v>
      </c>
      <c r="R693" t="s">
        <v>2311</v>
      </c>
      <c r="S693" s="20">
        <v>0</v>
      </c>
      <c r="T693" s="21" t="s">
        <v>38</v>
      </c>
    </row>
    <row r="694" spans="1:20" x14ac:dyDescent="0.35">
      <c r="A694" s="96" t="s">
        <v>15093</v>
      </c>
      <c r="D694" s="13" t="s">
        <v>15094</v>
      </c>
      <c r="E694" s="13">
        <v>6</v>
      </c>
      <c r="F694" s="14">
        <v>0.75</v>
      </c>
      <c r="G694" s="13" t="s">
        <v>14872</v>
      </c>
      <c r="H694" s="14">
        <v>11</v>
      </c>
      <c r="I694" s="15" t="s">
        <v>32</v>
      </c>
      <c r="J694" s="16">
        <v>41.7</v>
      </c>
      <c r="K694" s="16">
        <v>6.95</v>
      </c>
      <c r="L694" s="17" t="s">
        <v>965</v>
      </c>
      <c r="M694" s="163" t="str">
        <f>IFERROR(GETPIVOTDATA("Tot. Bottles",'- Ordine Aggregato -'!$A$1,"sku anker",A694),"")</f>
        <v/>
      </c>
      <c r="N694" s="18" t="s">
        <v>34</v>
      </c>
      <c r="O694" s="19" t="str">
        <f t="shared" si="10"/>
        <v>Order online</v>
      </c>
      <c r="P694" s="97" t="s">
        <v>355</v>
      </c>
      <c r="Q694" s="13" t="s">
        <v>15095</v>
      </c>
      <c r="R694" t="s">
        <v>42</v>
      </c>
      <c r="S694" s="20">
        <v>0</v>
      </c>
      <c r="T694" s="21" t="s">
        <v>38</v>
      </c>
    </row>
    <row r="695" spans="1:20" x14ac:dyDescent="0.35">
      <c r="A695" s="13" t="s">
        <v>2312</v>
      </c>
      <c r="B695" s="13"/>
      <c r="C695" s="13"/>
      <c r="D695" s="13" t="s">
        <v>2313</v>
      </c>
      <c r="E695" s="13">
        <v>24</v>
      </c>
      <c r="F695" s="14">
        <v>0.2</v>
      </c>
      <c r="G695" s="13" t="s">
        <v>46</v>
      </c>
      <c r="H695" s="14">
        <v>11.5</v>
      </c>
      <c r="I695" s="15" t="s">
        <v>32</v>
      </c>
      <c r="J695" s="16">
        <v>56.400000000000006</v>
      </c>
      <c r="K695" s="16">
        <v>2.35</v>
      </c>
      <c r="L695" s="17" t="s">
        <v>965</v>
      </c>
      <c r="M695" s="163" t="str">
        <f>IFERROR(GETPIVOTDATA("Tot. Bottles",'- Ordine Aggregato -'!$A$1,"sku anker",A695),"")</f>
        <v/>
      </c>
      <c r="N695" s="18" t="s">
        <v>34</v>
      </c>
      <c r="O695" s="19" t="str">
        <f t="shared" si="10"/>
        <v>Order online</v>
      </c>
      <c r="P695" s="97" t="s">
        <v>355</v>
      </c>
      <c r="Q695" s="13" t="s">
        <v>2314</v>
      </c>
      <c r="R695" t="s">
        <v>2315</v>
      </c>
      <c r="S695" s="20">
        <v>0</v>
      </c>
      <c r="T695" s="21" t="s">
        <v>38</v>
      </c>
    </row>
    <row r="696" spans="1:20" x14ac:dyDescent="0.35">
      <c r="A696" s="96" t="s">
        <v>2316</v>
      </c>
      <c r="B696" s="96"/>
      <c r="C696" s="96"/>
      <c r="D696" s="13" t="s">
        <v>2313</v>
      </c>
      <c r="E696" s="13">
        <v>6</v>
      </c>
      <c r="F696" s="14">
        <v>0.75</v>
      </c>
      <c r="G696" s="13" t="s">
        <v>14872</v>
      </c>
      <c r="H696" s="14">
        <v>11.5</v>
      </c>
      <c r="I696" s="15" t="s">
        <v>32</v>
      </c>
      <c r="J696" s="16">
        <v>84</v>
      </c>
      <c r="K696" s="16">
        <v>14</v>
      </c>
      <c r="L696" s="17" t="s">
        <v>960</v>
      </c>
      <c r="M696" s="163" t="str">
        <f>IFERROR(GETPIVOTDATA("Tot. Bottles",'- Ordine Aggregato -'!$A$1,"sku anker",A696),"")</f>
        <v/>
      </c>
      <c r="N696" s="18" t="s">
        <v>34</v>
      </c>
      <c r="O696" s="19" t="str">
        <f t="shared" si="10"/>
        <v>Order online</v>
      </c>
      <c r="P696" s="97" t="s">
        <v>355</v>
      </c>
      <c r="Q696" s="13" t="s">
        <v>2310</v>
      </c>
      <c r="R696" t="s">
        <v>2317</v>
      </c>
      <c r="S696" s="20">
        <v>0</v>
      </c>
      <c r="T696" s="21" t="s">
        <v>38</v>
      </c>
    </row>
    <row r="697" spans="1:20" x14ac:dyDescent="0.35">
      <c r="A697" s="13" t="s">
        <v>2318</v>
      </c>
      <c r="B697" s="13"/>
      <c r="C697" s="13"/>
      <c r="D697" s="13" t="s">
        <v>2319</v>
      </c>
      <c r="E697" s="13">
        <v>6</v>
      </c>
      <c r="F697" s="14">
        <v>0.75</v>
      </c>
      <c r="G697" s="13" t="s">
        <v>14871</v>
      </c>
      <c r="H697" s="14">
        <v>11</v>
      </c>
      <c r="I697" s="15" t="s">
        <v>32</v>
      </c>
      <c r="J697" s="16">
        <v>79.5</v>
      </c>
      <c r="K697" s="16">
        <v>13.25</v>
      </c>
      <c r="L697" s="17" t="s">
        <v>960</v>
      </c>
      <c r="M697" s="163" t="str">
        <f>IFERROR(GETPIVOTDATA("Tot. Bottles",'- Ordine Aggregato -'!$A$1,"sku anker",A697),"")</f>
        <v/>
      </c>
      <c r="N697" s="18" t="s">
        <v>34</v>
      </c>
      <c r="O697" s="19" t="str">
        <f t="shared" si="10"/>
        <v>Order online</v>
      </c>
      <c r="P697" s="97" t="s">
        <v>355</v>
      </c>
      <c r="Q697" s="13" t="s">
        <v>2320</v>
      </c>
      <c r="R697" t="s">
        <v>2321</v>
      </c>
      <c r="S697" s="20">
        <v>0</v>
      </c>
      <c r="T697" s="21" t="s">
        <v>38</v>
      </c>
    </row>
    <row r="698" spans="1:20" x14ac:dyDescent="0.35">
      <c r="A698" s="13" t="s">
        <v>14328</v>
      </c>
      <c r="B698" s="13"/>
      <c r="C698" s="13"/>
      <c r="D698" s="13" t="s">
        <v>2323</v>
      </c>
      <c r="E698" s="13">
        <v>6</v>
      </c>
      <c r="F698" s="14">
        <v>0.7</v>
      </c>
      <c r="G698" s="13" t="s">
        <v>14871</v>
      </c>
      <c r="H698" s="14">
        <v>40</v>
      </c>
      <c r="I698" s="15" t="s">
        <v>32</v>
      </c>
      <c r="J698" s="16">
        <v>75.900000000000006</v>
      </c>
      <c r="K698" s="16">
        <v>12.65</v>
      </c>
      <c r="L698" s="17" t="s">
        <v>368</v>
      </c>
      <c r="M698" s="163" t="str">
        <f>IFERROR(GETPIVOTDATA("Tot. Bottles",'- Ordine Aggregato -'!$A$1,"sku anker",A698),"")</f>
        <v/>
      </c>
      <c r="N698" s="18" t="s">
        <v>42</v>
      </c>
      <c r="O698" s="19" t="str">
        <f t="shared" si="10"/>
        <v>Order online</v>
      </c>
      <c r="P698" s="97" t="s">
        <v>225</v>
      </c>
      <c r="Q698" s="13" t="s">
        <v>15096</v>
      </c>
      <c r="R698" t="s">
        <v>15097</v>
      </c>
      <c r="S698" s="20">
        <v>0</v>
      </c>
      <c r="T698" s="21" t="s">
        <v>38</v>
      </c>
    </row>
    <row r="699" spans="1:20" x14ac:dyDescent="0.35">
      <c r="A699" s="13" t="s">
        <v>2322</v>
      </c>
      <c r="B699" s="13"/>
      <c r="C699" s="13"/>
      <c r="D699" s="13" t="s">
        <v>2323</v>
      </c>
      <c r="E699" s="13">
        <v>6</v>
      </c>
      <c r="F699" s="14">
        <v>0.7</v>
      </c>
      <c r="G699" s="13" t="s">
        <v>46</v>
      </c>
      <c r="H699" s="14">
        <v>40</v>
      </c>
      <c r="I699" s="15" t="s">
        <v>32</v>
      </c>
      <c r="J699" s="16">
        <v>75.900000000000006</v>
      </c>
      <c r="K699" s="16">
        <v>12.65</v>
      </c>
      <c r="L699" s="17" t="s">
        <v>368</v>
      </c>
      <c r="M699" s="163" t="str">
        <f>IFERROR(GETPIVOTDATA("Tot. Bottles",'- Ordine Aggregato -'!$A$1,"sku anker",A699),"")</f>
        <v/>
      </c>
      <c r="N699" s="18" t="s">
        <v>42</v>
      </c>
      <c r="O699" s="19" t="str">
        <f t="shared" si="10"/>
        <v>Order online</v>
      </c>
      <c r="P699" s="97" t="s">
        <v>225</v>
      </c>
      <c r="Q699" s="13" t="s">
        <v>2324</v>
      </c>
      <c r="R699" t="s">
        <v>2325</v>
      </c>
      <c r="S699" s="20">
        <v>0</v>
      </c>
      <c r="T699" s="21" t="s">
        <v>38</v>
      </c>
    </row>
    <row r="700" spans="1:20" x14ac:dyDescent="0.35">
      <c r="A700" s="13" t="s">
        <v>2326</v>
      </c>
      <c r="B700" s="13"/>
      <c r="C700" s="13"/>
      <c r="D700" s="13" t="s">
        <v>2327</v>
      </c>
      <c r="E700" s="13">
        <v>6</v>
      </c>
      <c r="F700" s="14">
        <v>0.7</v>
      </c>
      <c r="G700" s="13" t="s">
        <v>31</v>
      </c>
      <c r="H700" s="14">
        <v>45</v>
      </c>
      <c r="I700" s="15" t="s">
        <v>32</v>
      </c>
      <c r="J700" s="16">
        <v>142.19999999999999</v>
      </c>
      <c r="K700" s="16">
        <v>23.7</v>
      </c>
      <c r="L700" s="17" t="s">
        <v>104</v>
      </c>
      <c r="M700" s="163" t="str">
        <f>IFERROR(GETPIVOTDATA("Tot. Bottles",'- Ordine Aggregato -'!$A$1,"sku anker",A700),"")</f>
        <v/>
      </c>
      <c r="N700" s="18" t="s">
        <v>34</v>
      </c>
      <c r="O700" s="19" t="str">
        <f t="shared" si="10"/>
        <v>Order online</v>
      </c>
      <c r="P700" s="97" t="s">
        <v>2328</v>
      </c>
      <c r="Q700" s="13" t="s">
        <v>2329</v>
      </c>
      <c r="R700" t="s">
        <v>2330</v>
      </c>
      <c r="S700" s="20">
        <v>0</v>
      </c>
      <c r="T700" s="21" t="s">
        <v>38</v>
      </c>
    </row>
    <row r="701" spans="1:20" x14ac:dyDescent="0.35">
      <c r="A701" s="96" t="s">
        <v>2331</v>
      </c>
      <c r="B701" s="96"/>
      <c r="C701" s="96"/>
      <c r="D701" s="13" t="s">
        <v>2332</v>
      </c>
      <c r="E701" s="13">
        <v>6</v>
      </c>
      <c r="F701" s="14">
        <v>0.7</v>
      </c>
      <c r="G701" s="13" t="s">
        <v>14872</v>
      </c>
      <c r="H701" s="14">
        <v>40</v>
      </c>
      <c r="I701" s="15" t="s">
        <v>32</v>
      </c>
      <c r="J701" s="16">
        <v>65.699999999999989</v>
      </c>
      <c r="K701" s="16">
        <v>10.95</v>
      </c>
      <c r="L701" s="17" t="s">
        <v>2333</v>
      </c>
      <c r="M701" s="163" t="str">
        <f>IFERROR(GETPIVOTDATA("Tot. Bottles",'- Ordine Aggregato -'!$A$1,"sku anker",A701),"")</f>
        <v/>
      </c>
      <c r="N701" s="18" t="s">
        <v>42</v>
      </c>
      <c r="O701" s="19" t="str">
        <f t="shared" si="10"/>
        <v>Order online</v>
      </c>
      <c r="P701" s="97" t="s">
        <v>225</v>
      </c>
      <c r="Q701" s="13" t="s">
        <v>2334</v>
      </c>
      <c r="R701" t="s">
        <v>2335</v>
      </c>
      <c r="S701" s="20">
        <v>0</v>
      </c>
      <c r="T701" s="21" t="s">
        <v>38</v>
      </c>
    </row>
    <row r="702" spans="1:20" x14ac:dyDescent="0.35">
      <c r="A702" s="13" t="s">
        <v>2336</v>
      </c>
      <c r="B702" s="13"/>
      <c r="C702" s="13"/>
      <c r="D702" s="13" t="s">
        <v>2337</v>
      </c>
      <c r="E702" s="13">
        <v>6</v>
      </c>
      <c r="F702" s="14">
        <v>0.7</v>
      </c>
      <c r="G702" s="13" t="s">
        <v>14872</v>
      </c>
      <c r="H702" s="14">
        <v>40</v>
      </c>
      <c r="I702" s="15" t="s">
        <v>32</v>
      </c>
      <c r="J702" s="16">
        <v>88.5</v>
      </c>
      <c r="K702" s="16">
        <v>14.75</v>
      </c>
      <c r="L702" s="17" t="s">
        <v>2338</v>
      </c>
      <c r="M702" s="163" t="str">
        <f>IFERROR(GETPIVOTDATA("Tot. Bottles",'- Ordine Aggregato -'!$A$1,"sku anker",A702),"")</f>
        <v/>
      </c>
      <c r="N702" s="18" t="s">
        <v>42</v>
      </c>
      <c r="O702" s="19" t="str">
        <f t="shared" si="10"/>
        <v>Order online</v>
      </c>
      <c r="P702" s="97" t="s">
        <v>225</v>
      </c>
      <c r="Q702" s="13" t="s">
        <v>2339</v>
      </c>
      <c r="R702" t="s">
        <v>2340</v>
      </c>
      <c r="S702" s="20">
        <v>0</v>
      </c>
      <c r="T702" s="21" t="s">
        <v>38</v>
      </c>
    </row>
    <row r="703" spans="1:20" x14ac:dyDescent="0.35">
      <c r="A703" s="13" t="s">
        <v>2341</v>
      </c>
      <c r="B703" s="13"/>
      <c r="C703" s="13"/>
      <c r="D703" s="13" t="s">
        <v>2342</v>
      </c>
      <c r="E703" s="13">
        <v>6</v>
      </c>
      <c r="F703" s="14">
        <v>0.7</v>
      </c>
      <c r="G703" s="13" t="s">
        <v>31</v>
      </c>
      <c r="H703" s="14">
        <v>40</v>
      </c>
      <c r="I703" s="15" t="s">
        <v>32</v>
      </c>
      <c r="J703" s="16">
        <v>125.69999999999999</v>
      </c>
      <c r="K703" s="16">
        <v>20.95</v>
      </c>
      <c r="L703" s="17" t="s">
        <v>2333</v>
      </c>
      <c r="M703" s="163" t="str">
        <f>IFERROR(GETPIVOTDATA("Tot. Bottles",'- Ordine Aggregato -'!$A$1,"sku anker",A703),"")</f>
        <v/>
      </c>
      <c r="N703" s="18" t="s">
        <v>67</v>
      </c>
      <c r="O703" s="19" t="str">
        <f t="shared" si="10"/>
        <v>Order online</v>
      </c>
      <c r="P703" s="97" t="s">
        <v>225</v>
      </c>
      <c r="Q703" s="13" t="s">
        <v>2343</v>
      </c>
      <c r="R703" t="s">
        <v>2344</v>
      </c>
      <c r="S703" s="20">
        <v>20.95</v>
      </c>
      <c r="T703" s="21" t="s">
        <v>38</v>
      </c>
    </row>
    <row r="704" spans="1:20" x14ac:dyDescent="0.35">
      <c r="A704" s="13" t="s">
        <v>15098</v>
      </c>
      <c r="B704" s="13"/>
      <c r="C704" s="13"/>
      <c r="D704" s="13" t="s">
        <v>15099</v>
      </c>
      <c r="E704" s="13">
        <v>6</v>
      </c>
      <c r="F704" s="14">
        <v>0.4</v>
      </c>
      <c r="G704" s="13" t="s">
        <v>14872</v>
      </c>
      <c r="H704" s="14">
        <v>46</v>
      </c>
      <c r="I704" s="15" t="s">
        <v>32</v>
      </c>
      <c r="J704" s="16">
        <v>75</v>
      </c>
      <c r="K704" s="16">
        <v>12.5</v>
      </c>
      <c r="L704" s="17" t="s">
        <v>478</v>
      </c>
      <c r="M704" s="163" t="str">
        <f>IFERROR(GETPIVOTDATA("Tot. Bottles",'- Ordine Aggregato -'!$A$1,"sku anker",A704),"")</f>
        <v/>
      </c>
      <c r="N704" s="18" t="s">
        <v>42</v>
      </c>
      <c r="O704" s="19" t="str">
        <f t="shared" si="10"/>
        <v>Order online</v>
      </c>
      <c r="P704" s="97" t="s">
        <v>146</v>
      </c>
      <c r="Q704" s="13" t="s">
        <v>15100</v>
      </c>
      <c r="R704" t="s">
        <v>15101</v>
      </c>
      <c r="S704" s="20">
        <v>0</v>
      </c>
      <c r="T704" s="21" t="s">
        <v>38</v>
      </c>
    </row>
    <row r="705" spans="1:20" x14ac:dyDescent="0.35">
      <c r="A705" s="96" t="s">
        <v>2345</v>
      </c>
      <c r="B705" s="96"/>
      <c r="C705" s="96"/>
      <c r="D705" s="13" t="s">
        <v>2346</v>
      </c>
      <c r="E705" s="13">
        <v>6</v>
      </c>
      <c r="F705" s="14">
        <v>0.7</v>
      </c>
      <c r="G705" s="13" t="s">
        <v>46</v>
      </c>
      <c r="H705" s="14">
        <v>40</v>
      </c>
      <c r="I705" s="15" t="s">
        <v>32</v>
      </c>
      <c r="J705" s="16">
        <v>34.5</v>
      </c>
      <c r="K705" s="16">
        <v>5.75</v>
      </c>
      <c r="L705" s="17" t="s">
        <v>1787</v>
      </c>
      <c r="M705" s="163" t="str">
        <f>IFERROR(GETPIVOTDATA("Tot. Bottles",'- Ordine Aggregato -'!$A$1,"sku anker",A705),"")</f>
        <v/>
      </c>
      <c r="N705" s="18" t="s">
        <v>67</v>
      </c>
      <c r="O705" s="19" t="str">
        <f t="shared" si="10"/>
        <v>Order online</v>
      </c>
      <c r="P705" s="97" t="s">
        <v>35</v>
      </c>
      <c r="Q705" s="13" t="s">
        <v>2347</v>
      </c>
      <c r="R705" t="s">
        <v>2348</v>
      </c>
      <c r="S705" s="20">
        <v>5.75</v>
      </c>
      <c r="T705" s="21" t="s">
        <v>38</v>
      </c>
    </row>
    <row r="706" spans="1:20" x14ac:dyDescent="0.35">
      <c r="A706" s="13" t="s">
        <v>2349</v>
      </c>
      <c r="B706" s="13"/>
      <c r="C706" s="13"/>
      <c r="D706" s="13" t="s">
        <v>2350</v>
      </c>
      <c r="E706" s="13">
        <v>12</v>
      </c>
      <c r="F706" s="14">
        <v>1</v>
      </c>
      <c r="G706" s="13" t="s">
        <v>31</v>
      </c>
      <c r="H706" s="14">
        <v>40</v>
      </c>
      <c r="I706" s="15" t="s">
        <v>32</v>
      </c>
      <c r="J706" s="16">
        <v>294</v>
      </c>
      <c r="K706" s="16">
        <v>24.5</v>
      </c>
      <c r="L706" s="17" t="s">
        <v>145</v>
      </c>
      <c r="M706" s="163" t="str">
        <f>IFERROR(GETPIVOTDATA("Tot. Bottles",'- Ordine Aggregato -'!$A$1,"sku anker",A706),"")</f>
        <v/>
      </c>
      <c r="N706" s="18" t="s">
        <v>42</v>
      </c>
      <c r="O706" s="19" t="str">
        <f t="shared" si="10"/>
        <v>Order online</v>
      </c>
      <c r="P706" s="97" t="s">
        <v>146</v>
      </c>
      <c r="Q706" s="13" t="s">
        <v>2351</v>
      </c>
      <c r="R706" t="s">
        <v>2352</v>
      </c>
      <c r="S706" s="20">
        <v>0</v>
      </c>
      <c r="T706" s="21" t="s">
        <v>38</v>
      </c>
    </row>
    <row r="707" spans="1:20" x14ac:dyDescent="0.35">
      <c r="A707" s="96" t="s">
        <v>2353</v>
      </c>
      <c r="D707" s="13" t="s">
        <v>2354</v>
      </c>
      <c r="E707" s="13">
        <v>6</v>
      </c>
      <c r="F707" s="14">
        <v>0.7</v>
      </c>
      <c r="G707" s="13" t="s">
        <v>31</v>
      </c>
      <c r="H707" s="14">
        <v>40</v>
      </c>
      <c r="I707" s="15" t="s">
        <v>32</v>
      </c>
      <c r="J707" s="16">
        <v>119.69999999999999</v>
      </c>
      <c r="K707" s="16">
        <v>19.95</v>
      </c>
      <c r="L707" s="17" t="s">
        <v>145</v>
      </c>
      <c r="M707" s="163" t="str">
        <f>IFERROR(GETPIVOTDATA("Tot. Bottles",'- Ordine Aggregato -'!$A$1,"sku anker",A707),"")</f>
        <v/>
      </c>
      <c r="N707" s="18" t="s">
        <v>67</v>
      </c>
      <c r="O707" s="19" t="str">
        <f t="shared" si="10"/>
        <v>Order online</v>
      </c>
      <c r="P707" s="97" t="s">
        <v>146</v>
      </c>
      <c r="Q707" s="13" t="s">
        <v>2355</v>
      </c>
      <c r="R707" t="s">
        <v>2356</v>
      </c>
      <c r="S707" s="20">
        <v>19.95</v>
      </c>
      <c r="T707" s="21" t="s">
        <v>38</v>
      </c>
    </row>
    <row r="708" spans="1:20" x14ac:dyDescent="0.35">
      <c r="A708" s="13" t="s">
        <v>2357</v>
      </c>
      <c r="B708" s="13"/>
      <c r="C708" s="13"/>
      <c r="D708" s="13" t="s">
        <v>2358</v>
      </c>
      <c r="E708" s="13">
        <v>6</v>
      </c>
      <c r="F708" s="14">
        <v>0.7</v>
      </c>
      <c r="G708" s="13" t="s">
        <v>14872</v>
      </c>
      <c r="H708" s="14">
        <v>43</v>
      </c>
      <c r="I708" s="15" t="s">
        <v>32</v>
      </c>
      <c r="J708" s="16">
        <v>309</v>
      </c>
      <c r="K708" s="16">
        <v>51.5</v>
      </c>
      <c r="L708" s="17" t="s">
        <v>145</v>
      </c>
      <c r="M708" s="163" t="str">
        <f>IFERROR(GETPIVOTDATA("Tot. Bottles",'- Ordine Aggregato -'!$A$1,"sku anker",A708),"")</f>
        <v/>
      </c>
      <c r="N708" s="18" t="s">
        <v>42</v>
      </c>
      <c r="O708" s="19" t="str">
        <f t="shared" si="10"/>
        <v>Order online</v>
      </c>
      <c r="P708" s="97" t="s">
        <v>146</v>
      </c>
      <c r="Q708" s="13" t="s">
        <v>2359</v>
      </c>
      <c r="R708" t="s">
        <v>2360</v>
      </c>
      <c r="S708" s="20">
        <v>0</v>
      </c>
      <c r="T708" s="21" t="s">
        <v>38</v>
      </c>
    </row>
    <row r="709" spans="1:20" x14ac:dyDescent="0.35">
      <c r="A709" s="96" t="s">
        <v>2361</v>
      </c>
      <c r="B709" s="96"/>
      <c r="C709" s="96"/>
      <c r="D709" s="13" t="s">
        <v>2362</v>
      </c>
      <c r="E709" s="13">
        <v>6</v>
      </c>
      <c r="F709" s="14">
        <v>0.7</v>
      </c>
      <c r="G709" s="13" t="s">
        <v>31</v>
      </c>
      <c r="H709" s="14">
        <v>43</v>
      </c>
      <c r="I709" s="15" t="s">
        <v>32</v>
      </c>
      <c r="J709" s="16">
        <v>282</v>
      </c>
      <c r="K709" s="16">
        <v>47</v>
      </c>
      <c r="L709" s="17" t="s">
        <v>145</v>
      </c>
      <c r="M709" s="163" t="str">
        <f>IFERROR(GETPIVOTDATA("Tot. Bottles",'- Ordine Aggregato -'!$A$1,"sku anker",A709),"")</f>
        <v/>
      </c>
      <c r="N709" s="18" t="s">
        <v>42</v>
      </c>
      <c r="O709" s="19" t="str">
        <f t="shared" si="10"/>
        <v>Order online</v>
      </c>
      <c r="P709" s="97" t="s">
        <v>146</v>
      </c>
      <c r="Q709" s="13" t="s">
        <v>2363</v>
      </c>
      <c r="R709" t="s">
        <v>2364</v>
      </c>
      <c r="S709" s="20">
        <v>0</v>
      </c>
      <c r="T709" s="21" t="s">
        <v>38</v>
      </c>
    </row>
    <row r="710" spans="1:20" x14ac:dyDescent="0.35">
      <c r="A710" s="13" t="s">
        <v>2365</v>
      </c>
      <c r="B710" s="13"/>
      <c r="C710" s="13"/>
      <c r="D710" s="13" t="s">
        <v>2366</v>
      </c>
      <c r="E710" s="13">
        <v>6</v>
      </c>
      <c r="F710" s="14">
        <v>0.7</v>
      </c>
      <c r="G710" s="13" t="s">
        <v>46</v>
      </c>
      <c r="H710" s="14">
        <v>43</v>
      </c>
      <c r="I710" s="15" t="s">
        <v>32</v>
      </c>
      <c r="J710" s="16">
        <v>450</v>
      </c>
      <c r="K710" s="16">
        <v>75</v>
      </c>
      <c r="L710" s="17" t="s">
        <v>145</v>
      </c>
      <c r="M710" s="163" t="str">
        <f>IFERROR(GETPIVOTDATA("Tot. Bottles",'- Ordine Aggregato -'!$A$1,"sku anker",A710),"")</f>
        <v/>
      </c>
      <c r="N710" s="18" t="s">
        <v>42</v>
      </c>
      <c r="O710" s="19" t="str">
        <f t="shared" si="10"/>
        <v>Order online</v>
      </c>
      <c r="P710" s="97" t="s">
        <v>146</v>
      </c>
      <c r="Q710" s="13" t="s">
        <v>2367</v>
      </c>
      <c r="R710" t="s">
        <v>2368</v>
      </c>
      <c r="S710" s="20">
        <v>0</v>
      </c>
      <c r="T710" s="21" t="s">
        <v>38</v>
      </c>
    </row>
    <row r="711" spans="1:20" x14ac:dyDescent="0.35">
      <c r="A711" s="13" t="s">
        <v>14508</v>
      </c>
      <c r="B711" s="13"/>
      <c r="C711" s="13"/>
      <c r="D711" s="13" t="s">
        <v>14509</v>
      </c>
      <c r="E711" s="13">
        <v>3</v>
      </c>
      <c r="F711" s="14">
        <v>0.7</v>
      </c>
      <c r="G711" s="13" t="s">
        <v>46</v>
      </c>
      <c r="H711" s="14">
        <v>53.7</v>
      </c>
      <c r="I711" s="15" t="s">
        <v>32</v>
      </c>
      <c r="J711" s="16">
        <v>5085</v>
      </c>
      <c r="K711" s="16">
        <v>1695</v>
      </c>
      <c r="L711" s="17" t="s">
        <v>145</v>
      </c>
      <c r="M711" s="163" t="str">
        <f>IFERROR(GETPIVOTDATA("Tot. Bottles",'- Ordine Aggregato -'!$A$1,"sku anker",A711),"")</f>
        <v/>
      </c>
      <c r="N711" s="18" t="s">
        <v>42</v>
      </c>
      <c r="O711" s="19" t="str">
        <f t="shared" si="10"/>
        <v>Order online</v>
      </c>
      <c r="P711" s="97" t="s">
        <v>146</v>
      </c>
      <c r="Q711" s="13" t="s">
        <v>15102</v>
      </c>
      <c r="R711" t="s">
        <v>15103</v>
      </c>
      <c r="S711" s="20">
        <v>0</v>
      </c>
      <c r="T711" s="21" t="s">
        <v>38</v>
      </c>
    </row>
    <row r="712" spans="1:20" x14ac:dyDescent="0.35">
      <c r="A712" s="13" t="s">
        <v>2369</v>
      </c>
      <c r="B712" s="13"/>
      <c r="C712" s="13"/>
      <c r="D712" s="13" t="s">
        <v>2370</v>
      </c>
      <c r="E712" s="13">
        <v>6</v>
      </c>
      <c r="F712" s="14">
        <v>0.7</v>
      </c>
      <c r="G712" s="13" t="s">
        <v>14872</v>
      </c>
      <c r="H712" s="14">
        <v>40</v>
      </c>
      <c r="I712" s="15" t="s">
        <v>32</v>
      </c>
      <c r="J712" s="16">
        <v>117</v>
      </c>
      <c r="K712" s="16">
        <v>19.5</v>
      </c>
      <c r="L712" s="17" t="s">
        <v>145</v>
      </c>
      <c r="M712" s="163" t="str">
        <f>IFERROR(GETPIVOTDATA("Tot. Bottles",'- Ordine Aggregato -'!$A$1,"sku anker",A712),"")</f>
        <v/>
      </c>
      <c r="N712" s="18" t="s">
        <v>34</v>
      </c>
      <c r="O712" s="19" t="str">
        <f t="shared" si="10"/>
        <v>Order online</v>
      </c>
      <c r="P712" s="97" t="s">
        <v>146</v>
      </c>
      <c r="Q712" s="13" t="s">
        <v>2371</v>
      </c>
      <c r="R712" t="s">
        <v>2372</v>
      </c>
      <c r="S712" s="20">
        <v>0</v>
      </c>
      <c r="T712" s="21" t="s">
        <v>38</v>
      </c>
    </row>
    <row r="713" spans="1:20" x14ac:dyDescent="0.35">
      <c r="A713" s="13" t="s">
        <v>2373</v>
      </c>
      <c r="B713" s="13"/>
      <c r="C713" s="13"/>
      <c r="D713" s="13" t="s">
        <v>2374</v>
      </c>
      <c r="E713" s="13">
        <v>6</v>
      </c>
      <c r="F713" s="14">
        <v>0.7</v>
      </c>
      <c r="G713" s="13" t="s">
        <v>14872</v>
      </c>
      <c r="H713" s="14">
        <v>40</v>
      </c>
      <c r="I713" s="15" t="s">
        <v>32</v>
      </c>
      <c r="J713" s="16">
        <v>111</v>
      </c>
      <c r="K713" s="16">
        <v>18.5</v>
      </c>
      <c r="L713" s="17" t="s">
        <v>145</v>
      </c>
      <c r="M713" s="163" t="str">
        <f>IFERROR(GETPIVOTDATA("Tot. Bottles",'- Ordine Aggregato -'!$A$1,"sku anker",A713),"")</f>
        <v/>
      </c>
      <c r="N713" s="18" t="s">
        <v>34</v>
      </c>
      <c r="O713" s="19" t="str">
        <f t="shared" si="10"/>
        <v>Order online</v>
      </c>
      <c r="P713" s="97" t="s">
        <v>146</v>
      </c>
      <c r="Q713" s="13" t="s">
        <v>2375</v>
      </c>
      <c r="R713" t="s">
        <v>2376</v>
      </c>
      <c r="S713" s="20">
        <v>0</v>
      </c>
      <c r="T713" s="21" t="s">
        <v>38</v>
      </c>
    </row>
    <row r="714" spans="1:20" x14ac:dyDescent="0.35">
      <c r="A714" s="96" t="s">
        <v>2377</v>
      </c>
      <c r="B714" s="96"/>
      <c r="C714" s="96"/>
      <c r="D714" s="13" t="s">
        <v>2378</v>
      </c>
      <c r="E714" s="13">
        <v>6</v>
      </c>
      <c r="F714" s="14">
        <v>0.7</v>
      </c>
      <c r="G714" s="13" t="s">
        <v>14871</v>
      </c>
      <c r="H714" s="14">
        <v>40</v>
      </c>
      <c r="I714" s="15" t="s">
        <v>32</v>
      </c>
      <c r="J714" s="16">
        <v>122.39999999999999</v>
      </c>
      <c r="K714" s="16">
        <v>20.399999999999999</v>
      </c>
      <c r="L714" s="17" t="s">
        <v>145</v>
      </c>
      <c r="M714" s="163" t="str">
        <f>IFERROR(GETPIVOTDATA("Tot. Bottles",'- Ordine Aggregato -'!$A$1,"sku anker",A714),"")</f>
        <v/>
      </c>
      <c r="N714" s="18" t="s">
        <v>34</v>
      </c>
      <c r="O714" s="19" t="str">
        <f t="shared" si="10"/>
        <v>Order online</v>
      </c>
      <c r="P714" s="97" t="s">
        <v>146</v>
      </c>
      <c r="Q714" s="13" t="s">
        <v>2379</v>
      </c>
      <c r="R714" t="s">
        <v>2380</v>
      </c>
      <c r="S714" s="20">
        <v>0</v>
      </c>
      <c r="T714" s="21" t="s">
        <v>38</v>
      </c>
    </row>
    <row r="715" spans="1:20" x14ac:dyDescent="0.35">
      <c r="A715" s="96" t="s">
        <v>2381</v>
      </c>
      <c r="B715" s="96"/>
      <c r="C715" s="96"/>
      <c r="D715" s="13" t="s">
        <v>2382</v>
      </c>
      <c r="E715" s="13">
        <v>6</v>
      </c>
      <c r="F715" s="14">
        <v>0.7</v>
      </c>
      <c r="G715" s="13" t="s">
        <v>46</v>
      </c>
      <c r="H715" s="14">
        <v>40</v>
      </c>
      <c r="I715" s="15" t="s">
        <v>32</v>
      </c>
      <c r="J715" s="16">
        <v>103.80000000000001</v>
      </c>
      <c r="K715" s="16">
        <v>17.3</v>
      </c>
      <c r="L715" s="17" t="s">
        <v>657</v>
      </c>
      <c r="M715" s="163" t="str">
        <f>IFERROR(GETPIVOTDATA("Tot. Bottles",'- Ordine Aggregato -'!$A$1,"sku anker",A715),"")</f>
        <v/>
      </c>
      <c r="N715" s="18" t="s">
        <v>42</v>
      </c>
      <c r="O715" s="19" t="str">
        <f t="shared" si="10"/>
        <v>Order online</v>
      </c>
      <c r="P715" s="97" t="s">
        <v>385</v>
      </c>
      <c r="Q715" s="13" t="s">
        <v>2383</v>
      </c>
      <c r="R715" t="s">
        <v>2384</v>
      </c>
      <c r="S715" s="20">
        <v>0</v>
      </c>
      <c r="T715" s="21" t="s">
        <v>38</v>
      </c>
    </row>
    <row r="716" spans="1:20" x14ac:dyDescent="0.35">
      <c r="A716" s="96" t="s">
        <v>2385</v>
      </c>
      <c r="B716" s="96"/>
      <c r="C716" s="96"/>
      <c r="D716" s="13" t="s">
        <v>2386</v>
      </c>
      <c r="E716" s="13">
        <v>6</v>
      </c>
      <c r="F716" s="14">
        <v>0.7</v>
      </c>
      <c r="G716" s="13" t="s">
        <v>14872</v>
      </c>
      <c r="H716" s="14">
        <v>40</v>
      </c>
      <c r="I716" s="15" t="s">
        <v>32</v>
      </c>
      <c r="J716" s="16">
        <v>103.80000000000001</v>
      </c>
      <c r="K716" s="16">
        <v>17.3</v>
      </c>
      <c r="L716" s="17" t="s">
        <v>657</v>
      </c>
      <c r="M716" s="163" t="str">
        <f>IFERROR(GETPIVOTDATA("Tot. Bottles",'- Ordine Aggregato -'!$A$1,"sku anker",A716),"")</f>
        <v/>
      </c>
      <c r="N716" s="18" t="s">
        <v>42</v>
      </c>
      <c r="O716" s="19" t="str">
        <f t="shared" si="10"/>
        <v>Order online</v>
      </c>
      <c r="P716" s="97" t="s">
        <v>385</v>
      </c>
      <c r="Q716" s="13" t="s">
        <v>2387</v>
      </c>
      <c r="R716" t="s">
        <v>2388</v>
      </c>
      <c r="S716" s="20">
        <v>0</v>
      </c>
      <c r="T716" s="21" t="s">
        <v>38</v>
      </c>
    </row>
    <row r="717" spans="1:20" x14ac:dyDescent="0.35">
      <c r="A717" s="96" t="s">
        <v>2389</v>
      </c>
      <c r="D717" s="13" t="s">
        <v>2390</v>
      </c>
      <c r="E717" s="13">
        <v>6</v>
      </c>
      <c r="F717" s="14">
        <v>0.7</v>
      </c>
      <c r="G717" s="13" t="s">
        <v>46</v>
      </c>
      <c r="H717" s="14">
        <v>24.7</v>
      </c>
      <c r="I717" s="15" t="s">
        <v>32</v>
      </c>
      <c r="J717" s="16">
        <v>129</v>
      </c>
      <c r="K717" s="16">
        <v>21.5</v>
      </c>
      <c r="L717" s="17" t="s">
        <v>502</v>
      </c>
      <c r="M717" s="163" t="str">
        <f>IFERROR(GETPIVOTDATA("Tot. Bottles",'- Ordine Aggregato -'!$A$1,"sku anker",A717),"")</f>
        <v/>
      </c>
      <c r="N717" s="18" t="s">
        <v>42</v>
      </c>
      <c r="O717" s="19" t="str">
        <f t="shared" ref="O717:O780" si="11">HYPERLINK("https://www.ankeramsterdamspirits.nl/en/products/"&amp;A717,"Order online")</f>
        <v>Order online</v>
      </c>
      <c r="P717" s="97" t="s">
        <v>385</v>
      </c>
      <c r="Q717" s="13" t="s">
        <v>2391</v>
      </c>
      <c r="R717" t="s">
        <v>2392</v>
      </c>
      <c r="S717" s="20">
        <v>0</v>
      </c>
      <c r="T717" s="21" t="s">
        <v>38</v>
      </c>
    </row>
    <row r="718" spans="1:20" x14ac:dyDescent="0.35">
      <c r="A718" s="13" t="s">
        <v>2393</v>
      </c>
      <c r="B718" s="13"/>
      <c r="C718" s="13"/>
      <c r="D718" s="13" t="s">
        <v>2394</v>
      </c>
      <c r="E718" s="13">
        <v>6</v>
      </c>
      <c r="F718" s="14">
        <v>0.7</v>
      </c>
      <c r="G718" s="13" t="s">
        <v>46</v>
      </c>
      <c r="H718" s="14">
        <v>40</v>
      </c>
      <c r="I718" s="15" t="s">
        <v>32</v>
      </c>
      <c r="J718" s="16">
        <v>41.7</v>
      </c>
      <c r="K718" s="16">
        <v>6.95</v>
      </c>
      <c r="L718" s="17" t="s">
        <v>368</v>
      </c>
      <c r="M718" s="163" t="str">
        <f>IFERROR(GETPIVOTDATA("Tot. Bottles",'- Ordine Aggregato -'!$A$1,"sku anker",A718),"")</f>
        <v/>
      </c>
      <c r="N718" s="18" t="s">
        <v>42</v>
      </c>
      <c r="O718" s="19" t="str">
        <f t="shared" si="11"/>
        <v>Order online</v>
      </c>
      <c r="P718" s="97" t="s">
        <v>146</v>
      </c>
      <c r="Q718" s="13" t="s">
        <v>2395</v>
      </c>
      <c r="R718" t="s">
        <v>2396</v>
      </c>
      <c r="S718" s="20">
        <v>0</v>
      </c>
      <c r="T718" s="21" t="s">
        <v>38</v>
      </c>
    </row>
    <row r="719" spans="1:20" x14ac:dyDescent="0.35">
      <c r="A719" s="13" t="s">
        <v>14657</v>
      </c>
      <c r="B719" s="13"/>
      <c r="C719" s="13"/>
      <c r="D719" s="13" t="s">
        <v>14658</v>
      </c>
      <c r="E719" s="13">
        <v>6</v>
      </c>
      <c r="F719" s="14">
        <v>0.7</v>
      </c>
      <c r="G719" s="13" t="s">
        <v>14872</v>
      </c>
      <c r="H719" s="14">
        <v>28</v>
      </c>
      <c r="I719" s="15" t="s">
        <v>32</v>
      </c>
      <c r="J719" s="16">
        <v>70.5</v>
      </c>
      <c r="K719" s="16">
        <v>11.75</v>
      </c>
      <c r="L719" s="17" t="s">
        <v>1134</v>
      </c>
      <c r="M719" s="163" t="str">
        <f>IFERROR(GETPIVOTDATA("Tot. Bottles",'- Ordine Aggregato -'!$A$1,"sku anker",A719),"")</f>
        <v/>
      </c>
      <c r="N719" s="18" t="s">
        <v>42</v>
      </c>
      <c r="O719" s="19" t="str">
        <f t="shared" si="11"/>
        <v>Order online</v>
      </c>
      <c r="P719" s="97" t="s">
        <v>225</v>
      </c>
      <c r="Q719" s="13" t="s">
        <v>15104</v>
      </c>
      <c r="R719" t="s">
        <v>42</v>
      </c>
      <c r="S719" s="20">
        <v>0</v>
      </c>
      <c r="T719" s="21" t="s">
        <v>38</v>
      </c>
    </row>
    <row r="720" spans="1:20" x14ac:dyDescent="0.35">
      <c r="A720" s="96" t="s">
        <v>14659</v>
      </c>
      <c r="D720" s="13" t="s">
        <v>14660</v>
      </c>
      <c r="E720" s="13">
        <v>6</v>
      </c>
      <c r="F720" s="14">
        <v>0.7</v>
      </c>
      <c r="G720" s="13" t="s">
        <v>14872</v>
      </c>
      <c r="H720" s="14">
        <v>28</v>
      </c>
      <c r="I720" s="15" t="s">
        <v>32</v>
      </c>
      <c r="J720" s="16">
        <v>67.5</v>
      </c>
      <c r="K720" s="16">
        <v>11.25</v>
      </c>
      <c r="L720" s="17" t="s">
        <v>1134</v>
      </c>
      <c r="M720" s="163" t="str">
        <f>IFERROR(GETPIVOTDATA("Tot. Bottles",'- Ordine Aggregato -'!$A$1,"sku anker",A720),"")</f>
        <v/>
      </c>
      <c r="N720" s="18" t="s">
        <v>42</v>
      </c>
      <c r="O720" s="19" t="str">
        <f t="shared" si="11"/>
        <v>Order online</v>
      </c>
      <c r="P720" s="97" t="s">
        <v>225</v>
      </c>
      <c r="Q720" s="13" t="s">
        <v>15105</v>
      </c>
      <c r="R720" t="s">
        <v>42</v>
      </c>
      <c r="S720" s="20">
        <v>0</v>
      </c>
      <c r="T720" s="21" t="s">
        <v>38</v>
      </c>
    </row>
    <row r="721" spans="1:20" x14ac:dyDescent="0.35">
      <c r="A721" s="13" t="s">
        <v>2397</v>
      </c>
      <c r="B721" s="13"/>
      <c r="C721" s="13"/>
      <c r="D721" s="13" t="s">
        <v>2398</v>
      </c>
      <c r="E721" s="13">
        <v>6</v>
      </c>
      <c r="F721" s="14">
        <v>0.7</v>
      </c>
      <c r="G721" s="13" t="s">
        <v>46</v>
      </c>
      <c r="H721" s="14">
        <v>40</v>
      </c>
      <c r="I721" s="15" t="s">
        <v>32</v>
      </c>
      <c r="J721" s="16">
        <v>112.80000000000001</v>
      </c>
      <c r="K721" s="16">
        <v>18.8</v>
      </c>
      <c r="L721" s="17" t="s">
        <v>368</v>
      </c>
      <c r="M721" s="163" t="str">
        <f>IFERROR(GETPIVOTDATA("Tot. Bottles",'- Ordine Aggregato -'!$A$1,"sku anker",A721),"")</f>
        <v/>
      </c>
      <c r="N721" s="18" t="s">
        <v>42</v>
      </c>
      <c r="O721" s="19" t="str">
        <f t="shared" si="11"/>
        <v>Order online</v>
      </c>
      <c r="P721" s="97" t="s">
        <v>146</v>
      </c>
      <c r="Q721" s="13" t="s">
        <v>2399</v>
      </c>
      <c r="R721" t="s">
        <v>2400</v>
      </c>
      <c r="S721" s="20">
        <v>0</v>
      </c>
      <c r="T721" s="21" t="s">
        <v>38</v>
      </c>
    </row>
    <row r="722" spans="1:20" x14ac:dyDescent="0.35">
      <c r="A722" s="96" t="s">
        <v>2401</v>
      </c>
      <c r="D722" s="13" t="s">
        <v>2402</v>
      </c>
      <c r="E722" s="13">
        <v>6</v>
      </c>
      <c r="F722" s="14">
        <v>0.7</v>
      </c>
      <c r="G722" s="13" t="s">
        <v>46</v>
      </c>
      <c r="H722" s="14">
        <v>57</v>
      </c>
      <c r="I722" s="15" t="s">
        <v>32</v>
      </c>
      <c r="J722" s="16">
        <v>51</v>
      </c>
      <c r="K722" s="16">
        <v>8.5</v>
      </c>
      <c r="L722" s="17" t="s">
        <v>368</v>
      </c>
      <c r="M722" s="163" t="str">
        <f>IFERROR(GETPIVOTDATA("Tot. Bottles",'- Ordine Aggregato -'!$A$1,"sku anker",A722),"")</f>
        <v/>
      </c>
      <c r="N722" s="18" t="s">
        <v>67</v>
      </c>
      <c r="O722" s="19" t="str">
        <f t="shared" si="11"/>
        <v>Order online</v>
      </c>
      <c r="P722" s="97" t="s">
        <v>146</v>
      </c>
      <c r="Q722" s="13" t="s">
        <v>2403</v>
      </c>
      <c r="R722" t="s">
        <v>2404</v>
      </c>
      <c r="S722" s="20">
        <v>8.5</v>
      </c>
      <c r="T722" s="21" t="s">
        <v>38</v>
      </c>
    </row>
    <row r="723" spans="1:20" x14ac:dyDescent="0.35">
      <c r="A723" s="96" t="s">
        <v>2409</v>
      </c>
      <c r="D723" s="13" t="s">
        <v>2406</v>
      </c>
      <c r="E723" s="13">
        <v>6</v>
      </c>
      <c r="F723" s="14">
        <v>1</v>
      </c>
      <c r="G723" s="13" t="s">
        <v>14872</v>
      </c>
      <c r="H723" s="14">
        <v>40</v>
      </c>
      <c r="I723" s="15" t="s">
        <v>32</v>
      </c>
      <c r="J723" s="16">
        <v>95.699999999999989</v>
      </c>
      <c r="K723" s="16">
        <v>15.95</v>
      </c>
      <c r="L723" s="17" t="s">
        <v>368</v>
      </c>
      <c r="M723" s="163" t="str">
        <f>IFERROR(GETPIVOTDATA("Tot. Bottles",'- Ordine Aggregato -'!$A$1,"sku anker",A723),"")</f>
        <v/>
      </c>
      <c r="N723" s="18" t="s">
        <v>67</v>
      </c>
      <c r="O723" s="19" t="str">
        <f t="shared" si="11"/>
        <v>Order online</v>
      </c>
      <c r="P723" s="97" t="s">
        <v>146</v>
      </c>
      <c r="Q723" s="13" t="s">
        <v>2410</v>
      </c>
      <c r="R723" t="s">
        <v>2411</v>
      </c>
      <c r="S723" s="20">
        <v>15.95</v>
      </c>
      <c r="T723" s="21" t="s">
        <v>38</v>
      </c>
    </row>
    <row r="724" spans="1:20" x14ac:dyDescent="0.35">
      <c r="A724" s="96" t="s">
        <v>2412</v>
      </c>
      <c r="B724" s="96"/>
      <c r="C724" s="96"/>
      <c r="D724" s="13" t="s">
        <v>2413</v>
      </c>
      <c r="E724" s="13">
        <v>6</v>
      </c>
      <c r="F724" s="14">
        <v>0.7</v>
      </c>
      <c r="G724" s="13" t="s">
        <v>14872</v>
      </c>
      <c r="H724" s="14">
        <v>40</v>
      </c>
      <c r="I724" s="15" t="s">
        <v>32</v>
      </c>
      <c r="J724" s="16">
        <v>96.600000000000009</v>
      </c>
      <c r="K724" s="16">
        <v>16.100000000000001</v>
      </c>
      <c r="L724" s="17" t="s">
        <v>368</v>
      </c>
      <c r="M724" s="163" t="str">
        <f>IFERROR(GETPIVOTDATA("Tot. Bottles",'- Ordine Aggregato -'!$A$1,"sku anker",A724),"")</f>
        <v/>
      </c>
      <c r="N724" s="18" t="s">
        <v>42</v>
      </c>
      <c r="O724" s="19" t="str">
        <f t="shared" si="11"/>
        <v>Order online</v>
      </c>
      <c r="P724" s="97" t="s">
        <v>146</v>
      </c>
      <c r="Q724" s="13" t="s">
        <v>2414</v>
      </c>
      <c r="R724" t="s">
        <v>2415</v>
      </c>
      <c r="S724" s="20">
        <v>0</v>
      </c>
      <c r="T724" s="21" t="s">
        <v>38</v>
      </c>
    </row>
    <row r="725" spans="1:20" x14ac:dyDescent="0.35">
      <c r="A725" s="13" t="s">
        <v>2405</v>
      </c>
      <c r="B725" s="13"/>
      <c r="C725" s="13"/>
      <c r="D725" s="13" t="s">
        <v>14411</v>
      </c>
      <c r="E725" s="13">
        <v>6</v>
      </c>
      <c r="F725" s="14">
        <v>0.7</v>
      </c>
      <c r="G725" s="13" t="s">
        <v>14872</v>
      </c>
      <c r="H725" s="14">
        <v>40</v>
      </c>
      <c r="I725" s="15" t="s">
        <v>32</v>
      </c>
      <c r="J725" s="16">
        <v>91.5</v>
      </c>
      <c r="K725" s="16">
        <v>15.25</v>
      </c>
      <c r="L725" s="17" t="s">
        <v>368</v>
      </c>
      <c r="M725" s="163" t="str">
        <f>IFERROR(GETPIVOTDATA("Tot. Bottles",'- Ordine Aggregato -'!$A$1,"sku anker",A725),"")</f>
        <v/>
      </c>
      <c r="N725" s="18" t="s">
        <v>67</v>
      </c>
      <c r="O725" s="19" t="str">
        <f t="shared" si="11"/>
        <v>Order online</v>
      </c>
      <c r="P725" s="97" t="s">
        <v>146</v>
      </c>
      <c r="Q725" s="13" t="s">
        <v>2407</v>
      </c>
      <c r="R725" t="s">
        <v>2408</v>
      </c>
      <c r="S725" s="20">
        <v>15.25</v>
      </c>
      <c r="T725" s="21" t="s">
        <v>38</v>
      </c>
    </row>
    <row r="726" spans="1:20" x14ac:dyDescent="0.35">
      <c r="A726" s="96" t="s">
        <v>2416</v>
      </c>
      <c r="D726" s="13" t="s">
        <v>2417</v>
      </c>
      <c r="E726" s="13">
        <v>6</v>
      </c>
      <c r="F726" s="14">
        <v>0.7</v>
      </c>
      <c r="G726" s="13" t="s">
        <v>46</v>
      </c>
      <c r="H726" s="14">
        <v>40</v>
      </c>
      <c r="I726" s="15" t="s">
        <v>32</v>
      </c>
      <c r="J726" s="16">
        <v>95.1</v>
      </c>
      <c r="K726" s="16">
        <v>15.85</v>
      </c>
      <c r="L726" s="17" t="s">
        <v>623</v>
      </c>
      <c r="M726" s="163" t="str">
        <f>IFERROR(GETPIVOTDATA("Tot. Bottles",'- Ordine Aggregato -'!$A$1,"sku anker",A726),"")</f>
        <v/>
      </c>
      <c r="N726" s="18" t="s">
        <v>42</v>
      </c>
      <c r="O726" s="19" t="str">
        <f t="shared" si="11"/>
        <v>Order online</v>
      </c>
      <c r="P726" s="97" t="s">
        <v>146</v>
      </c>
      <c r="Q726" s="13" t="s">
        <v>2418</v>
      </c>
      <c r="R726" t="s">
        <v>2419</v>
      </c>
      <c r="S726" s="20">
        <v>0</v>
      </c>
      <c r="T726" s="21" t="s">
        <v>38</v>
      </c>
    </row>
    <row r="727" spans="1:20" x14ac:dyDescent="0.35">
      <c r="A727" s="13" t="s">
        <v>2420</v>
      </c>
      <c r="B727" s="13"/>
      <c r="C727" s="13"/>
      <c r="D727" s="13" t="s">
        <v>2421</v>
      </c>
      <c r="E727" s="13">
        <v>6</v>
      </c>
      <c r="F727" s="14">
        <v>0.7</v>
      </c>
      <c r="G727" s="13" t="s">
        <v>14872</v>
      </c>
      <c r="H727" s="14">
        <v>40</v>
      </c>
      <c r="I727" s="15" t="s">
        <v>32</v>
      </c>
      <c r="J727" s="16">
        <v>34.5</v>
      </c>
      <c r="K727" s="16">
        <v>5.75</v>
      </c>
      <c r="L727" s="17" t="s">
        <v>368</v>
      </c>
      <c r="M727" s="163" t="str">
        <f>IFERROR(GETPIVOTDATA("Tot. Bottles",'- Ordine Aggregato -'!$A$1,"sku anker",A727),"")</f>
        <v/>
      </c>
      <c r="N727" s="18" t="s">
        <v>42</v>
      </c>
      <c r="O727" s="19" t="str">
        <f t="shared" si="11"/>
        <v>Order online</v>
      </c>
      <c r="P727" s="97" t="s">
        <v>146</v>
      </c>
      <c r="Q727" s="13" t="s">
        <v>2422</v>
      </c>
      <c r="R727" t="s">
        <v>2423</v>
      </c>
      <c r="S727" s="20">
        <v>0</v>
      </c>
      <c r="T727" s="21" t="s">
        <v>38</v>
      </c>
    </row>
    <row r="728" spans="1:20" x14ac:dyDescent="0.35">
      <c r="A728" s="96" t="s">
        <v>2424</v>
      </c>
      <c r="D728" s="13" t="s">
        <v>2425</v>
      </c>
      <c r="E728" s="13">
        <v>6</v>
      </c>
      <c r="F728" s="14">
        <v>0.7</v>
      </c>
      <c r="G728" s="13" t="s">
        <v>14872</v>
      </c>
      <c r="H728" s="14">
        <v>40</v>
      </c>
      <c r="I728" s="15" t="s">
        <v>32</v>
      </c>
      <c r="J728" s="16">
        <v>129</v>
      </c>
      <c r="K728" s="16">
        <v>21.5</v>
      </c>
      <c r="L728" s="17" t="s">
        <v>368</v>
      </c>
      <c r="M728" s="163" t="str">
        <f>IFERROR(GETPIVOTDATA("Tot. Bottles",'- Ordine Aggregato -'!$A$1,"sku anker",A728),"")</f>
        <v/>
      </c>
      <c r="N728" s="18" t="s">
        <v>42</v>
      </c>
      <c r="O728" s="19" t="str">
        <f t="shared" si="11"/>
        <v>Order online</v>
      </c>
      <c r="P728" s="97" t="s">
        <v>385</v>
      </c>
      <c r="Q728" s="13" t="s">
        <v>2426</v>
      </c>
      <c r="R728" t="s">
        <v>2427</v>
      </c>
      <c r="S728" s="20">
        <v>0</v>
      </c>
      <c r="T728" s="21" t="s">
        <v>38</v>
      </c>
    </row>
    <row r="729" spans="1:20" x14ac:dyDescent="0.35">
      <c r="A729" s="96" t="s">
        <v>2428</v>
      </c>
      <c r="B729" s="96"/>
      <c r="C729" s="96"/>
      <c r="D729" s="13" t="s">
        <v>2429</v>
      </c>
      <c r="E729" s="13">
        <v>12</v>
      </c>
      <c r="F729" s="14">
        <v>0.5</v>
      </c>
      <c r="G729" s="13" t="s">
        <v>31</v>
      </c>
      <c r="H729" s="14">
        <v>4</v>
      </c>
      <c r="I729" s="15" t="s">
        <v>32</v>
      </c>
      <c r="J729" s="16">
        <v>22.200000000000003</v>
      </c>
      <c r="K729" s="16">
        <v>1.85</v>
      </c>
      <c r="L729" s="17" t="s">
        <v>2430</v>
      </c>
      <c r="M729" s="163" t="str">
        <f>IFERROR(GETPIVOTDATA("Tot. Bottles",'- Ordine Aggregato -'!$A$1,"sku anker",A729),"")</f>
        <v/>
      </c>
      <c r="N729" s="18" t="s">
        <v>34</v>
      </c>
      <c r="O729" s="19" t="str">
        <f t="shared" si="11"/>
        <v>Order online</v>
      </c>
      <c r="P729" s="97" t="s">
        <v>146</v>
      </c>
      <c r="Q729" s="13" t="s">
        <v>2431</v>
      </c>
      <c r="R729" t="s">
        <v>2432</v>
      </c>
      <c r="S729" s="20">
        <v>0</v>
      </c>
      <c r="T729" s="21" t="s">
        <v>38</v>
      </c>
    </row>
    <row r="730" spans="1:20" x14ac:dyDescent="0.35">
      <c r="A730" s="96" t="s">
        <v>2433</v>
      </c>
      <c r="D730" s="13" t="s">
        <v>2434</v>
      </c>
      <c r="E730" s="13">
        <v>12</v>
      </c>
      <c r="F730" s="14">
        <v>0.5</v>
      </c>
      <c r="G730" s="13" t="s">
        <v>14872</v>
      </c>
      <c r="H730" s="14">
        <v>4</v>
      </c>
      <c r="I730" s="15" t="s">
        <v>32</v>
      </c>
      <c r="J730" s="16">
        <v>22.200000000000003</v>
      </c>
      <c r="K730" s="16">
        <v>1.85</v>
      </c>
      <c r="L730" s="17" t="s">
        <v>2430</v>
      </c>
      <c r="M730" s="163" t="str">
        <f>IFERROR(GETPIVOTDATA("Tot. Bottles",'- Ordine Aggregato -'!$A$1,"sku anker",A730),"")</f>
        <v/>
      </c>
      <c r="N730" s="18" t="s">
        <v>34</v>
      </c>
      <c r="O730" s="19" t="str">
        <f t="shared" si="11"/>
        <v>Order online</v>
      </c>
      <c r="P730" s="97" t="s">
        <v>146</v>
      </c>
      <c r="Q730" s="13" t="s">
        <v>2435</v>
      </c>
      <c r="R730" t="s">
        <v>2436</v>
      </c>
      <c r="S730" s="20">
        <v>0</v>
      </c>
      <c r="T730" s="21" t="s">
        <v>38</v>
      </c>
    </row>
    <row r="731" spans="1:20" x14ac:dyDescent="0.35">
      <c r="A731" s="96" t="s">
        <v>2437</v>
      </c>
      <c r="D731" s="13" t="s">
        <v>2438</v>
      </c>
      <c r="E731" s="13">
        <v>12</v>
      </c>
      <c r="F731" s="14">
        <v>0.5</v>
      </c>
      <c r="G731" s="13" t="s">
        <v>46</v>
      </c>
      <c r="H731" s="14">
        <v>4</v>
      </c>
      <c r="I731" s="15" t="s">
        <v>32</v>
      </c>
      <c r="J731" s="16">
        <v>22.200000000000003</v>
      </c>
      <c r="K731" s="16">
        <v>1.85</v>
      </c>
      <c r="L731" s="17" t="s">
        <v>2430</v>
      </c>
      <c r="M731" s="163" t="str">
        <f>IFERROR(GETPIVOTDATA("Tot. Bottles",'- Ordine Aggregato -'!$A$1,"sku anker",A731),"")</f>
        <v/>
      </c>
      <c r="N731" s="18" t="s">
        <v>42</v>
      </c>
      <c r="O731" s="19" t="str">
        <f t="shared" si="11"/>
        <v>Order online</v>
      </c>
      <c r="P731" s="97" t="s">
        <v>146</v>
      </c>
      <c r="Q731" s="13" t="s">
        <v>2439</v>
      </c>
      <c r="R731" t="s">
        <v>2440</v>
      </c>
      <c r="S731" s="20">
        <v>0</v>
      </c>
      <c r="T731" s="21" t="s">
        <v>38</v>
      </c>
    </row>
    <row r="732" spans="1:20" x14ac:dyDescent="0.35">
      <c r="A732" s="96" t="s">
        <v>15106</v>
      </c>
      <c r="B732" s="96"/>
      <c r="C732" s="96"/>
      <c r="D732" s="13" t="s">
        <v>15107</v>
      </c>
      <c r="E732" s="13">
        <v>12</v>
      </c>
      <c r="F732" s="14">
        <v>0.5</v>
      </c>
      <c r="G732" s="13" t="s">
        <v>46</v>
      </c>
      <c r="H732" s="14">
        <v>4</v>
      </c>
      <c r="I732" s="15" t="s">
        <v>32</v>
      </c>
      <c r="J732" s="16">
        <v>22.200000000000003</v>
      </c>
      <c r="K732" s="16">
        <v>1.85</v>
      </c>
      <c r="L732" s="17" t="s">
        <v>2430</v>
      </c>
      <c r="M732" s="163" t="str">
        <f>IFERROR(GETPIVOTDATA("Tot. Bottles",'- Ordine Aggregato -'!$A$1,"sku anker",A732),"")</f>
        <v/>
      </c>
      <c r="N732" s="18" t="s">
        <v>34</v>
      </c>
      <c r="O732" s="19" t="str">
        <f t="shared" si="11"/>
        <v>Order online</v>
      </c>
      <c r="P732" s="97" t="s">
        <v>146</v>
      </c>
      <c r="Q732" s="13" t="s">
        <v>15108</v>
      </c>
      <c r="R732" t="s">
        <v>15109</v>
      </c>
      <c r="S732" s="20">
        <v>0</v>
      </c>
      <c r="T732" s="21" t="s">
        <v>38</v>
      </c>
    </row>
    <row r="733" spans="1:20" x14ac:dyDescent="0.35">
      <c r="A733" s="96" t="s">
        <v>2441</v>
      </c>
      <c r="D733" s="13" t="s">
        <v>2442</v>
      </c>
      <c r="E733" s="13">
        <v>12</v>
      </c>
      <c r="F733" s="14">
        <v>0.5</v>
      </c>
      <c r="G733" s="13" t="s">
        <v>31</v>
      </c>
      <c r="H733" s="14">
        <v>4</v>
      </c>
      <c r="I733" s="15" t="s">
        <v>32</v>
      </c>
      <c r="J733" s="16">
        <v>22.200000000000003</v>
      </c>
      <c r="K733" s="16">
        <v>1.85</v>
      </c>
      <c r="L733" s="17" t="s">
        <v>2430</v>
      </c>
      <c r="M733" s="163" t="str">
        <f>IFERROR(GETPIVOTDATA("Tot. Bottles",'- Ordine Aggregato -'!$A$1,"sku anker",A733),"")</f>
        <v/>
      </c>
      <c r="N733" s="18" t="s">
        <v>42</v>
      </c>
      <c r="O733" s="19" t="str">
        <f t="shared" si="11"/>
        <v>Order online</v>
      </c>
      <c r="P733" s="97" t="s">
        <v>146</v>
      </c>
      <c r="Q733" s="13" t="s">
        <v>2443</v>
      </c>
      <c r="R733" t="s">
        <v>2444</v>
      </c>
      <c r="S733" s="20">
        <v>0</v>
      </c>
      <c r="T733" s="21" t="s">
        <v>38</v>
      </c>
    </row>
    <row r="734" spans="1:20" x14ac:dyDescent="0.35">
      <c r="A734" s="13" t="s">
        <v>2445</v>
      </c>
      <c r="B734" s="13"/>
      <c r="C734" s="13"/>
      <c r="D734" s="13" t="s">
        <v>2446</v>
      </c>
      <c r="E734" s="13">
        <v>12</v>
      </c>
      <c r="F734" s="14">
        <v>0.5</v>
      </c>
      <c r="G734" s="13" t="s">
        <v>14871</v>
      </c>
      <c r="H734" s="14">
        <v>4</v>
      </c>
      <c r="I734" s="15" t="s">
        <v>32</v>
      </c>
      <c r="J734" s="16">
        <v>22.200000000000003</v>
      </c>
      <c r="K734" s="16">
        <v>1.85</v>
      </c>
      <c r="L734" s="17" t="s">
        <v>2430</v>
      </c>
      <c r="M734" s="163" t="str">
        <f>IFERROR(GETPIVOTDATA("Tot. Bottles",'- Ordine Aggregato -'!$A$1,"sku anker",A734),"")</f>
        <v/>
      </c>
      <c r="N734" s="18" t="s">
        <v>42</v>
      </c>
      <c r="O734" s="19" t="str">
        <f t="shared" si="11"/>
        <v>Order online</v>
      </c>
      <c r="P734" s="97" t="s">
        <v>146</v>
      </c>
      <c r="Q734" s="13" t="s">
        <v>2447</v>
      </c>
      <c r="R734" t="s">
        <v>2448</v>
      </c>
      <c r="S734" s="20">
        <v>0</v>
      </c>
      <c r="T734" s="21" t="s">
        <v>38</v>
      </c>
    </row>
    <row r="735" spans="1:20" x14ac:dyDescent="0.35">
      <c r="A735" s="96" t="s">
        <v>2449</v>
      </c>
      <c r="B735" s="96"/>
      <c r="C735" s="96"/>
      <c r="D735" s="13" t="s">
        <v>2450</v>
      </c>
      <c r="E735" s="13">
        <v>12</v>
      </c>
      <c r="F735" s="14">
        <v>0.5</v>
      </c>
      <c r="G735" s="13" t="s">
        <v>46</v>
      </c>
      <c r="H735" s="14">
        <v>4</v>
      </c>
      <c r="I735" s="15" t="s">
        <v>32</v>
      </c>
      <c r="J735" s="16">
        <v>22.200000000000003</v>
      </c>
      <c r="K735" s="16">
        <v>1.85</v>
      </c>
      <c r="L735" s="17" t="s">
        <v>2430</v>
      </c>
      <c r="M735" s="163" t="str">
        <f>IFERROR(GETPIVOTDATA("Tot. Bottles",'- Ordine Aggregato -'!$A$1,"sku anker",A735),"")</f>
        <v/>
      </c>
      <c r="N735" s="18" t="s">
        <v>42</v>
      </c>
      <c r="O735" s="19" t="str">
        <f t="shared" si="11"/>
        <v>Order online</v>
      </c>
      <c r="P735" s="97" t="s">
        <v>225</v>
      </c>
      <c r="Q735" s="13" t="s">
        <v>2451</v>
      </c>
      <c r="R735" t="s">
        <v>2452</v>
      </c>
      <c r="S735" s="20">
        <v>0</v>
      </c>
      <c r="T735" s="21" t="s">
        <v>38</v>
      </c>
    </row>
    <row r="736" spans="1:20" x14ac:dyDescent="0.35">
      <c r="A736" s="13" t="s">
        <v>2453</v>
      </c>
      <c r="B736" s="13"/>
      <c r="C736" s="13"/>
      <c r="D736" s="13" t="s">
        <v>2454</v>
      </c>
      <c r="E736" s="13">
        <v>12</v>
      </c>
      <c r="F736" s="14">
        <v>0.5</v>
      </c>
      <c r="G736" s="13" t="s">
        <v>31</v>
      </c>
      <c r="H736" s="14">
        <v>4</v>
      </c>
      <c r="I736" s="15" t="s">
        <v>32</v>
      </c>
      <c r="J736" s="16">
        <v>22.200000000000003</v>
      </c>
      <c r="K736" s="16">
        <v>1.85</v>
      </c>
      <c r="L736" s="17" t="s">
        <v>2430</v>
      </c>
      <c r="M736" s="163" t="str">
        <f>IFERROR(GETPIVOTDATA("Tot. Bottles",'- Ordine Aggregato -'!$A$1,"sku anker",A736),"")</f>
        <v/>
      </c>
      <c r="N736" s="18" t="s">
        <v>34</v>
      </c>
      <c r="O736" s="19" t="str">
        <f t="shared" si="11"/>
        <v>Order online</v>
      </c>
      <c r="P736" s="97" t="s">
        <v>146</v>
      </c>
      <c r="Q736" s="13" t="s">
        <v>2455</v>
      </c>
      <c r="R736" t="s">
        <v>2456</v>
      </c>
      <c r="S736" s="20">
        <v>0</v>
      </c>
      <c r="T736" s="21" t="s">
        <v>38</v>
      </c>
    </row>
    <row r="737" spans="1:20" x14ac:dyDescent="0.35">
      <c r="A737" s="96" t="s">
        <v>2457</v>
      </c>
      <c r="D737" s="13" t="s">
        <v>2458</v>
      </c>
      <c r="E737" s="13">
        <v>12</v>
      </c>
      <c r="F737" s="14">
        <v>0.5</v>
      </c>
      <c r="G737" s="13" t="s">
        <v>31</v>
      </c>
      <c r="H737" s="14">
        <v>4</v>
      </c>
      <c r="I737" s="15" t="s">
        <v>32</v>
      </c>
      <c r="J737" s="16">
        <v>22.200000000000003</v>
      </c>
      <c r="K737" s="16">
        <v>1.85</v>
      </c>
      <c r="L737" s="17" t="s">
        <v>2430</v>
      </c>
      <c r="M737" s="163" t="str">
        <f>IFERROR(GETPIVOTDATA("Tot. Bottles",'- Ordine Aggregato -'!$A$1,"sku anker",A737),"")</f>
        <v/>
      </c>
      <c r="N737" s="18" t="s">
        <v>42</v>
      </c>
      <c r="O737" s="19" t="str">
        <f t="shared" si="11"/>
        <v>Order online</v>
      </c>
      <c r="P737" s="97" t="s">
        <v>146</v>
      </c>
      <c r="Q737" s="13" t="s">
        <v>2459</v>
      </c>
      <c r="R737" t="s">
        <v>2460</v>
      </c>
      <c r="S737" s="20">
        <v>0</v>
      </c>
      <c r="T737" s="21" t="s">
        <v>38</v>
      </c>
    </row>
    <row r="738" spans="1:20" x14ac:dyDescent="0.35">
      <c r="A738" s="13" t="s">
        <v>2461</v>
      </c>
      <c r="B738" s="13"/>
      <c r="C738" s="13"/>
      <c r="D738" s="13" t="s">
        <v>2462</v>
      </c>
      <c r="E738" s="13">
        <v>6</v>
      </c>
      <c r="F738" s="14">
        <v>0.7</v>
      </c>
      <c r="G738" s="13" t="s">
        <v>14872</v>
      </c>
      <c r="H738" s="14">
        <v>40</v>
      </c>
      <c r="I738" s="15" t="s">
        <v>32</v>
      </c>
      <c r="J738" s="16">
        <v>119.69999999999999</v>
      </c>
      <c r="K738" s="16">
        <v>19.95</v>
      </c>
      <c r="L738" s="17" t="s">
        <v>104</v>
      </c>
      <c r="M738" s="163" t="str">
        <f>IFERROR(GETPIVOTDATA("Tot. Bottles",'- Ordine Aggregato -'!$A$1,"sku anker",A738),"")</f>
        <v/>
      </c>
      <c r="N738" s="18" t="s">
        <v>42</v>
      </c>
      <c r="O738" s="19" t="str">
        <f t="shared" si="11"/>
        <v>Order online</v>
      </c>
      <c r="P738" s="97" t="s">
        <v>1387</v>
      </c>
      <c r="Q738" s="13" t="s">
        <v>2463</v>
      </c>
      <c r="R738" t="s">
        <v>2464</v>
      </c>
      <c r="S738" s="20">
        <v>0</v>
      </c>
      <c r="T738" s="21" t="s">
        <v>38</v>
      </c>
    </row>
    <row r="739" spans="1:20" x14ac:dyDescent="0.35">
      <c r="A739" s="13" t="s">
        <v>2465</v>
      </c>
      <c r="B739" s="13"/>
      <c r="C739" s="13"/>
      <c r="D739" s="13" t="s">
        <v>2466</v>
      </c>
      <c r="E739" s="13">
        <v>6</v>
      </c>
      <c r="F739" s="14">
        <v>0.7</v>
      </c>
      <c r="G739" s="13" t="s">
        <v>46</v>
      </c>
      <c r="H739" s="14">
        <v>40</v>
      </c>
      <c r="I739" s="15" t="s">
        <v>32</v>
      </c>
      <c r="J739" s="16">
        <v>121.5</v>
      </c>
      <c r="K739" s="16">
        <v>20.25</v>
      </c>
      <c r="L739" s="17" t="s">
        <v>104</v>
      </c>
      <c r="M739" s="163" t="str">
        <f>IFERROR(GETPIVOTDATA("Tot. Bottles",'- Ordine Aggregato -'!$A$1,"sku anker",A739),"")</f>
        <v/>
      </c>
      <c r="N739" s="18" t="s">
        <v>42</v>
      </c>
      <c r="O739" s="19" t="str">
        <f t="shared" si="11"/>
        <v>Order online</v>
      </c>
      <c r="P739" s="97" t="s">
        <v>1387</v>
      </c>
      <c r="Q739" s="13" t="s">
        <v>2467</v>
      </c>
      <c r="R739" t="s">
        <v>2468</v>
      </c>
      <c r="S739" s="20">
        <v>0</v>
      </c>
      <c r="T739" s="21" t="s">
        <v>38</v>
      </c>
    </row>
    <row r="740" spans="1:20" x14ac:dyDescent="0.35">
      <c r="A740" s="96" t="s">
        <v>14535</v>
      </c>
      <c r="B740" s="96"/>
      <c r="C740" s="96"/>
      <c r="D740" s="13" t="s">
        <v>2470</v>
      </c>
      <c r="E740" s="13">
        <v>12</v>
      </c>
      <c r="F740" s="14">
        <v>0.7</v>
      </c>
      <c r="G740" s="13" t="s">
        <v>14872</v>
      </c>
      <c r="H740" s="14">
        <v>38</v>
      </c>
      <c r="I740" s="15" t="s">
        <v>32</v>
      </c>
      <c r="J740" s="16">
        <v>69</v>
      </c>
      <c r="K740" s="16">
        <v>5.75</v>
      </c>
      <c r="L740" s="17" t="s">
        <v>104</v>
      </c>
      <c r="M740" s="163" t="str">
        <f>IFERROR(GETPIVOTDATA("Tot. Bottles",'- Ordine Aggregato -'!$A$1,"sku anker",A740),"")</f>
        <v/>
      </c>
      <c r="N740" s="18" t="s">
        <v>42</v>
      </c>
      <c r="O740" s="19" t="str">
        <f t="shared" si="11"/>
        <v>Order online</v>
      </c>
      <c r="P740" s="97" t="s">
        <v>1387</v>
      </c>
      <c r="Q740" s="13" t="s">
        <v>2471</v>
      </c>
      <c r="R740" t="s">
        <v>15110</v>
      </c>
      <c r="S740" s="20">
        <v>0</v>
      </c>
      <c r="T740" s="21" t="s">
        <v>38</v>
      </c>
    </row>
    <row r="741" spans="1:20" x14ac:dyDescent="0.35">
      <c r="A741" s="96" t="s">
        <v>2469</v>
      </c>
      <c r="B741" s="96"/>
      <c r="C741" s="96"/>
      <c r="D741" s="13" t="s">
        <v>2470</v>
      </c>
      <c r="E741" s="13">
        <v>6</v>
      </c>
      <c r="F741" s="14">
        <v>0.7</v>
      </c>
      <c r="G741" s="13" t="s">
        <v>46</v>
      </c>
      <c r="H741" s="14">
        <v>38</v>
      </c>
      <c r="I741" s="15" t="s">
        <v>32</v>
      </c>
      <c r="J741" s="16">
        <v>34.5</v>
      </c>
      <c r="K741" s="16">
        <v>5.75</v>
      </c>
      <c r="L741" s="17" t="s">
        <v>104</v>
      </c>
      <c r="M741" s="163" t="str">
        <f>IFERROR(GETPIVOTDATA("Tot. Bottles",'- Ordine Aggregato -'!$A$1,"sku anker",A741),"")</f>
        <v/>
      </c>
      <c r="N741" s="18" t="s">
        <v>42</v>
      </c>
      <c r="O741" s="19" t="str">
        <f t="shared" si="11"/>
        <v>Order online</v>
      </c>
      <c r="P741" s="97" t="s">
        <v>1387</v>
      </c>
      <c r="Q741" s="13" t="s">
        <v>2471</v>
      </c>
      <c r="R741" t="s">
        <v>2472</v>
      </c>
      <c r="S741" s="20">
        <v>0</v>
      </c>
      <c r="T741" s="21" t="s">
        <v>38</v>
      </c>
    </row>
    <row r="742" spans="1:20" x14ac:dyDescent="0.35">
      <c r="A742" s="96" t="s">
        <v>14536</v>
      </c>
      <c r="D742" s="13" t="s">
        <v>14537</v>
      </c>
      <c r="E742" s="13">
        <v>12</v>
      </c>
      <c r="F742" s="14">
        <v>1</v>
      </c>
      <c r="G742" s="13" t="s">
        <v>14872</v>
      </c>
      <c r="H742" s="14">
        <v>38</v>
      </c>
      <c r="I742" s="15" t="s">
        <v>32</v>
      </c>
      <c r="J742" s="16">
        <v>102.60000000000001</v>
      </c>
      <c r="K742" s="16">
        <v>8.5500000000000007</v>
      </c>
      <c r="L742" s="17" t="s">
        <v>104</v>
      </c>
      <c r="M742" s="163" t="str">
        <f>IFERROR(GETPIVOTDATA("Tot. Bottles",'- Ordine Aggregato -'!$A$1,"sku anker",A742),"")</f>
        <v/>
      </c>
      <c r="N742" s="18" t="s">
        <v>42</v>
      </c>
      <c r="O742" s="19" t="str">
        <f t="shared" si="11"/>
        <v>Order online</v>
      </c>
      <c r="P742" s="97" t="s">
        <v>1387</v>
      </c>
      <c r="Q742" s="13" t="s">
        <v>2473</v>
      </c>
      <c r="R742" t="s">
        <v>2474</v>
      </c>
      <c r="S742" s="20">
        <v>0</v>
      </c>
      <c r="T742" s="21" t="s">
        <v>38</v>
      </c>
    </row>
    <row r="743" spans="1:20" x14ac:dyDescent="0.35">
      <c r="A743" s="96" t="s">
        <v>15111</v>
      </c>
      <c r="B743" s="96"/>
      <c r="C743" s="96"/>
      <c r="D743" s="13" t="s">
        <v>2475</v>
      </c>
      <c r="E743" s="13">
        <v>6</v>
      </c>
      <c r="F743" s="14">
        <v>0.7</v>
      </c>
      <c r="G743" s="13" t="s">
        <v>14872</v>
      </c>
      <c r="H743" s="14">
        <v>38</v>
      </c>
      <c r="I743" s="15" t="s">
        <v>32</v>
      </c>
      <c r="J743" s="16">
        <v>83.699999999999989</v>
      </c>
      <c r="K743" s="16">
        <v>13.95</v>
      </c>
      <c r="L743" s="17" t="s">
        <v>104</v>
      </c>
      <c r="M743" s="163" t="str">
        <f>IFERROR(GETPIVOTDATA("Tot. Bottles",'- Ordine Aggregato -'!$A$1,"sku anker",A743),"")</f>
        <v/>
      </c>
      <c r="N743" s="18" t="s">
        <v>34</v>
      </c>
      <c r="O743" s="19" t="str">
        <f t="shared" si="11"/>
        <v>Order online</v>
      </c>
      <c r="P743" s="97" t="s">
        <v>1387</v>
      </c>
      <c r="Q743" s="13" t="s">
        <v>15112</v>
      </c>
      <c r="R743" t="s">
        <v>15113</v>
      </c>
      <c r="S743" s="20">
        <v>0</v>
      </c>
      <c r="T743" s="21" t="s">
        <v>38</v>
      </c>
    </row>
    <row r="744" spans="1:20" x14ac:dyDescent="0.35">
      <c r="A744" s="13" t="s">
        <v>14661</v>
      </c>
      <c r="B744" s="13"/>
      <c r="C744" s="13"/>
      <c r="D744" s="13" t="s">
        <v>14662</v>
      </c>
      <c r="E744" s="13">
        <v>6</v>
      </c>
      <c r="F744" s="14">
        <v>0.7</v>
      </c>
      <c r="G744" s="13" t="s">
        <v>14872</v>
      </c>
      <c r="H744" s="14">
        <v>45</v>
      </c>
      <c r="I744" s="15" t="s">
        <v>32</v>
      </c>
      <c r="J744" s="16">
        <v>307.5</v>
      </c>
      <c r="K744" s="16">
        <v>51.25</v>
      </c>
      <c r="L744" s="17" t="s">
        <v>104</v>
      </c>
      <c r="M744" s="163" t="str">
        <f>IFERROR(GETPIVOTDATA("Tot. Bottles",'- Ordine Aggregato -'!$A$1,"sku anker",A744),"")</f>
        <v/>
      </c>
      <c r="N744" s="18" t="s">
        <v>42</v>
      </c>
      <c r="O744" s="19" t="str">
        <f t="shared" si="11"/>
        <v>Order online</v>
      </c>
      <c r="P744" s="97" t="s">
        <v>1387</v>
      </c>
      <c r="Q744" s="13" t="s">
        <v>15114</v>
      </c>
      <c r="R744" t="s">
        <v>42</v>
      </c>
      <c r="S744" s="20">
        <v>0</v>
      </c>
      <c r="T744" s="21" t="s">
        <v>38</v>
      </c>
    </row>
    <row r="745" spans="1:20" x14ac:dyDescent="0.35">
      <c r="A745" s="96" t="s">
        <v>14594</v>
      </c>
      <c r="B745" s="96"/>
      <c r="C745" s="96"/>
      <c r="D745" s="13" t="s">
        <v>14595</v>
      </c>
      <c r="E745" s="13">
        <v>6</v>
      </c>
      <c r="F745" s="14">
        <v>1</v>
      </c>
      <c r="G745" s="13" t="s">
        <v>46</v>
      </c>
      <c r="H745" s="14">
        <v>50</v>
      </c>
      <c r="I745" s="15" t="s">
        <v>32</v>
      </c>
      <c r="J745" s="16">
        <v>315</v>
      </c>
      <c r="K745" s="16">
        <v>52.5</v>
      </c>
      <c r="L745" s="17" t="s">
        <v>657</v>
      </c>
      <c r="M745" s="163" t="str">
        <f>IFERROR(GETPIVOTDATA("Tot. Bottles",'- Ordine Aggregato -'!$A$1,"sku anker",A745),"")</f>
        <v/>
      </c>
      <c r="N745" s="18" t="s">
        <v>28</v>
      </c>
      <c r="O745" s="19" t="str">
        <f t="shared" si="11"/>
        <v>Order online</v>
      </c>
      <c r="P745" s="97" t="s">
        <v>146</v>
      </c>
      <c r="Q745" s="13" t="s">
        <v>15115</v>
      </c>
      <c r="R745" t="s">
        <v>42</v>
      </c>
      <c r="S745" s="20">
        <v>0</v>
      </c>
      <c r="T745" s="21" t="s">
        <v>3755</v>
      </c>
    </row>
    <row r="746" spans="1:20" x14ac:dyDescent="0.35">
      <c r="A746" s="13" t="s">
        <v>14663</v>
      </c>
      <c r="B746" s="13"/>
      <c r="C746" s="13"/>
      <c r="D746" s="13" t="s">
        <v>14664</v>
      </c>
      <c r="E746" s="13">
        <v>6</v>
      </c>
      <c r="F746" s="14">
        <v>0.7</v>
      </c>
      <c r="G746" s="13" t="s">
        <v>46</v>
      </c>
      <c r="H746" s="14">
        <v>50</v>
      </c>
      <c r="I746" s="15" t="s">
        <v>32</v>
      </c>
      <c r="J746" s="16">
        <v>177</v>
      </c>
      <c r="K746" s="16">
        <v>29.5</v>
      </c>
      <c r="L746" s="17" t="s">
        <v>384</v>
      </c>
      <c r="M746" s="163" t="str">
        <f>IFERROR(GETPIVOTDATA("Tot. Bottles",'- Ordine Aggregato -'!$A$1,"sku anker",A746),"")</f>
        <v/>
      </c>
      <c r="N746" s="18" t="s">
        <v>42</v>
      </c>
      <c r="O746" s="19" t="str">
        <f t="shared" si="11"/>
        <v>Order online</v>
      </c>
      <c r="P746" s="97" t="s">
        <v>146</v>
      </c>
      <c r="Q746" s="13" t="s">
        <v>15116</v>
      </c>
      <c r="R746" t="s">
        <v>42</v>
      </c>
      <c r="S746" s="20">
        <v>0</v>
      </c>
      <c r="T746" s="21" t="s">
        <v>38</v>
      </c>
    </row>
    <row r="747" spans="1:20" x14ac:dyDescent="0.35">
      <c r="A747" s="13" t="s">
        <v>2476</v>
      </c>
      <c r="B747" s="13"/>
      <c r="C747" s="13"/>
      <c r="D747" s="13" t="s">
        <v>2477</v>
      </c>
      <c r="E747" s="13">
        <v>6</v>
      </c>
      <c r="F747" s="14">
        <v>0.7</v>
      </c>
      <c r="G747" s="13" t="s">
        <v>46</v>
      </c>
      <c r="H747" s="14">
        <v>50</v>
      </c>
      <c r="I747" s="15" t="s">
        <v>32</v>
      </c>
      <c r="J747" s="16">
        <v>264</v>
      </c>
      <c r="K747" s="16">
        <v>44</v>
      </c>
      <c r="L747" s="17" t="s">
        <v>145</v>
      </c>
      <c r="M747" s="163" t="str">
        <f>IFERROR(GETPIVOTDATA("Tot. Bottles",'- Ordine Aggregato -'!$A$1,"sku anker",A747),"")</f>
        <v/>
      </c>
      <c r="N747" s="18" t="s">
        <v>42</v>
      </c>
      <c r="O747" s="19" t="str">
        <f t="shared" si="11"/>
        <v>Order online</v>
      </c>
      <c r="P747" s="97" t="s">
        <v>146</v>
      </c>
      <c r="Q747" s="13" t="s">
        <v>2478</v>
      </c>
      <c r="R747" t="s">
        <v>2479</v>
      </c>
      <c r="S747" s="20">
        <v>0</v>
      </c>
      <c r="T747" s="21" t="s">
        <v>38</v>
      </c>
    </row>
    <row r="748" spans="1:20" x14ac:dyDescent="0.35">
      <c r="A748" s="96" t="s">
        <v>2480</v>
      </c>
      <c r="D748" s="13" t="s">
        <v>2481</v>
      </c>
      <c r="E748" s="13">
        <v>6</v>
      </c>
      <c r="F748" s="14">
        <v>0.7</v>
      </c>
      <c r="G748" s="13" t="s">
        <v>46</v>
      </c>
      <c r="H748" s="14">
        <v>50</v>
      </c>
      <c r="I748" s="15" t="s">
        <v>32</v>
      </c>
      <c r="J748" s="16">
        <v>216</v>
      </c>
      <c r="K748" s="16">
        <v>36</v>
      </c>
      <c r="L748" s="17" t="s">
        <v>145</v>
      </c>
      <c r="M748" s="163" t="str">
        <f>IFERROR(GETPIVOTDATA("Tot. Bottles",'- Ordine Aggregato -'!$A$1,"sku anker",A748),"")</f>
        <v/>
      </c>
      <c r="N748" s="18" t="s">
        <v>34</v>
      </c>
      <c r="O748" s="19" t="str">
        <f t="shared" si="11"/>
        <v>Order online</v>
      </c>
      <c r="P748" s="97" t="s">
        <v>146</v>
      </c>
      <c r="Q748" s="13" t="s">
        <v>2482</v>
      </c>
      <c r="R748" t="s">
        <v>2483</v>
      </c>
      <c r="S748" s="20">
        <v>0</v>
      </c>
      <c r="T748" s="21" t="s">
        <v>38</v>
      </c>
    </row>
    <row r="749" spans="1:20" x14ac:dyDescent="0.35">
      <c r="A749" s="96" t="s">
        <v>2484</v>
      </c>
      <c r="B749" s="96"/>
      <c r="C749" s="96"/>
      <c r="D749" s="13" t="s">
        <v>2485</v>
      </c>
      <c r="E749" s="13">
        <v>6</v>
      </c>
      <c r="F749" s="14">
        <v>0.7</v>
      </c>
      <c r="G749" s="13" t="s">
        <v>46</v>
      </c>
      <c r="H749" s="14">
        <v>50</v>
      </c>
      <c r="I749" s="15" t="s">
        <v>32</v>
      </c>
      <c r="J749" s="16">
        <v>249</v>
      </c>
      <c r="K749" s="16">
        <v>41.5</v>
      </c>
      <c r="L749" s="17" t="s">
        <v>145</v>
      </c>
      <c r="M749" s="163" t="str">
        <f>IFERROR(GETPIVOTDATA("Tot. Bottles",'- Ordine Aggregato -'!$A$1,"sku anker",A749),"")</f>
        <v/>
      </c>
      <c r="N749" s="18" t="s">
        <v>34</v>
      </c>
      <c r="O749" s="19" t="str">
        <f t="shared" si="11"/>
        <v>Order online</v>
      </c>
      <c r="P749" s="97" t="s">
        <v>146</v>
      </c>
      <c r="Q749" s="13" t="s">
        <v>2486</v>
      </c>
      <c r="R749" t="s">
        <v>2487</v>
      </c>
      <c r="S749" s="20">
        <v>0</v>
      </c>
      <c r="T749" s="21" t="s">
        <v>38</v>
      </c>
    </row>
    <row r="750" spans="1:20" x14ac:dyDescent="0.35">
      <c r="A750" s="96" t="s">
        <v>2488</v>
      </c>
      <c r="D750" s="13" t="s">
        <v>2489</v>
      </c>
      <c r="E750" s="13">
        <v>6</v>
      </c>
      <c r="F750" s="14">
        <v>0.7</v>
      </c>
      <c r="G750" s="13" t="s">
        <v>14872</v>
      </c>
      <c r="H750" s="14">
        <v>50</v>
      </c>
      <c r="I750" s="15" t="s">
        <v>32</v>
      </c>
      <c r="J750" s="16">
        <v>255</v>
      </c>
      <c r="K750" s="16">
        <v>42.5</v>
      </c>
      <c r="L750" s="17" t="s">
        <v>145</v>
      </c>
      <c r="M750" s="163" t="str">
        <f>IFERROR(GETPIVOTDATA("Tot. Bottles",'- Ordine Aggregato -'!$A$1,"sku anker",A750),"")</f>
        <v/>
      </c>
      <c r="N750" s="18" t="s">
        <v>67</v>
      </c>
      <c r="O750" s="19" t="str">
        <f t="shared" si="11"/>
        <v>Order online</v>
      </c>
      <c r="P750" s="97" t="s">
        <v>146</v>
      </c>
      <c r="Q750" s="13" t="s">
        <v>2490</v>
      </c>
      <c r="R750" t="s">
        <v>2491</v>
      </c>
      <c r="S750" s="20">
        <v>42.5</v>
      </c>
      <c r="T750" s="21" t="s">
        <v>38</v>
      </c>
    </row>
    <row r="751" spans="1:20" x14ac:dyDescent="0.35">
      <c r="A751" s="96" t="s">
        <v>2492</v>
      </c>
      <c r="B751" s="96"/>
      <c r="C751" s="96"/>
      <c r="D751" s="13" t="s">
        <v>2493</v>
      </c>
      <c r="E751" s="13">
        <v>6</v>
      </c>
      <c r="F751" s="14">
        <v>0.7</v>
      </c>
      <c r="G751" s="13" t="s">
        <v>31</v>
      </c>
      <c r="H751" s="14">
        <v>50</v>
      </c>
      <c r="I751" s="15" t="s">
        <v>32</v>
      </c>
      <c r="J751" s="16">
        <v>186</v>
      </c>
      <c r="K751" s="16">
        <v>31</v>
      </c>
      <c r="L751" s="17" t="s">
        <v>145</v>
      </c>
      <c r="M751" s="163" t="str">
        <f>IFERROR(GETPIVOTDATA("Tot. Bottles",'- Ordine Aggregato -'!$A$1,"sku anker",A751),"")</f>
        <v/>
      </c>
      <c r="N751" s="18" t="s">
        <v>42</v>
      </c>
      <c r="O751" s="19" t="str">
        <f t="shared" si="11"/>
        <v>Order online</v>
      </c>
      <c r="P751" s="97" t="s">
        <v>146</v>
      </c>
      <c r="Q751" s="13" t="s">
        <v>2494</v>
      </c>
      <c r="R751" t="s">
        <v>2495</v>
      </c>
      <c r="S751" s="20">
        <v>0</v>
      </c>
      <c r="T751" s="21" t="s">
        <v>38</v>
      </c>
    </row>
    <row r="752" spans="1:20" x14ac:dyDescent="0.35">
      <c r="A752" s="96" t="s">
        <v>14329</v>
      </c>
      <c r="D752" s="13" t="s">
        <v>14330</v>
      </c>
      <c r="E752" s="13">
        <v>6</v>
      </c>
      <c r="F752" s="14">
        <v>0.7</v>
      </c>
      <c r="G752" s="13" t="s">
        <v>46</v>
      </c>
      <c r="H752" s="14">
        <v>40</v>
      </c>
      <c r="I752" s="15" t="s">
        <v>32</v>
      </c>
      <c r="J752" s="16">
        <v>105.89999999999999</v>
      </c>
      <c r="K752" s="16">
        <v>17.649999999999999</v>
      </c>
      <c r="L752" s="17" t="s">
        <v>368</v>
      </c>
      <c r="M752" s="163" t="str">
        <f>IFERROR(GETPIVOTDATA("Tot. Bottles",'- Ordine Aggregato -'!$A$1,"sku anker",A752),"")</f>
        <v/>
      </c>
      <c r="N752" s="18" t="s">
        <v>42</v>
      </c>
      <c r="O752" s="19" t="str">
        <f t="shared" si="11"/>
        <v>Order online</v>
      </c>
      <c r="P752" s="97" t="s">
        <v>2498</v>
      </c>
      <c r="Q752" s="13" t="s">
        <v>15117</v>
      </c>
      <c r="R752" t="s">
        <v>15118</v>
      </c>
      <c r="S752" s="20">
        <v>0</v>
      </c>
      <c r="T752" s="21" t="s">
        <v>38</v>
      </c>
    </row>
    <row r="753" spans="1:20" x14ac:dyDescent="0.35">
      <c r="A753" s="96" t="s">
        <v>14331</v>
      </c>
      <c r="D753" s="13" t="s">
        <v>14330</v>
      </c>
      <c r="E753" s="13">
        <v>6</v>
      </c>
      <c r="F753" s="14">
        <v>0.7</v>
      </c>
      <c r="G753" s="13" t="s">
        <v>14872</v>
      </c>
      <c r="H753" s="14">
        <v>40</v>
      </c>
      <c r="I753" s="15" t="s">
        <v>32</v>
      </c>
      <c r="J753" s="16">
        <v>105.89999999999999</v>
      </c>
      <c r="K753" s="16">
        <v>17.649999999999999</v>
      </c>
      <c r="L753" s="17" t="s">
        <v>368</v>
      </c>
      <c r="M753" s="163" t="str">
        <f>IFERROR(GETPIVOTDATA("Tot. Bottles",'- Ordine Aggregato -'!$A$1,"sku anker",A753),"")</f>
        <v/>
      </c>
      <c r="N753" s="18" t="s">
        <v>42</v>
      </c>
      <c r="O753" s="19" t="str">
        <f t="shared" si="11"/>
        <v>Order online</v>
      </c>
      <c r="P753" s="97" t="s">
        <v>2498</v>
      </c>
      <c r="Q753" s="13" t="s">
        <v>15119</v>
      </c>
      <c r="R753" t="s">
        <v>15120</v>
      </c>
      <c r="S753" s="20">
        <v>0</v>
      </c>
      <c r="T753" s="21" t="s">
        <v>38</v>
      </c>
    </row>
    <row r="754" spans="1:20" x14ac:dyDescent="0.35">
      <c r="A754" s="96" t="s">
        <v>14665</v>
      </c>
      <c r="B754" s="96"/>
      <c r="C754" s="96"/>
      <c r="D754" s="13" t="s">
        <v>14666</v>
      </c>
      <c r="E754" s="13">
        <v>6</v>
      </c>
      <c r="F754" s="14">
        <v>0.7</v>
      </c>
      <c r="G754" s="13" t="s">
        <v>14872</v>
      </c>
      <c r="H754" s="14">
        <v>0</v>
      </c>
      <c r="I754" s="15" t="s">
        <v>32</v>
      </c>
      <c r="J754" s="16">
        <v>101.69999999999999</v>
      </c>
      <c r="K754" s="16">
        <v>16.95</v>
      </c>
      <c r="L754" s="17" t="s">
        <v>368</v>
      </c>
      <c r="M754" s="163" t="str">
        <f>IFERROR(GETPIVOTDATA("Tot. Bottles",'- Ordine Aggregato -'!$A$1,"sku anker",A754),"")</f>
        <v/>
      </c>
      <c r="N754" s="18" t="s">
        <v>42</v>
      </c>
      <c r="O754" s="19" t="str">
        <f t="shared" si="11"/>
        <v>Order online</v>
      </c>
      <c r="P754" s="97" t="s">
        <v>2498</v>
      </c>
      <c r="Q754" s="13" t="s">
        <v>15121</v>
      </c>
      <c r="R754" t="s">
        <v>15122</v>
      </c>
      <c r="S754" s="20">
        <v>0</v>
      </c>
      <c r="T754" s="21" t="s">
        <v>38</v>
      </c>
    </row>
    <row r="755" spans="1:20" x14ac:dyDescent="0.35">
      <c r="A755" s="96" t="s">
        <v>2496</v>
      </c>
      <c r="B755" s="96"/>
      <c r="C755" s="96"/>
      <c r="D755" s="13" t="s">
        <v>2497</v>
      </c>
      <c r="E755" s="13">
        <v>6</v>
      </c>
      <c r="F755" s="14">
        <v>0.7</v>
      </c>
      <c r="G755" s="13" t="s">
        <v>14872</v>
      </c>
      <c r="H755" s="14">
        <v>40</v>
      </c>
      <c r="I755" s="15" t="s">
        <v>32</v>
      </c>
      <c r="J755" s="16">
        <v>95.699999999999989</v>
      </c>
      <c r="K755" s="16">
        <v>15.95</v>
      </c>
      <c r="L755" s="17" t="s">
        <v>368</v>
      </c>
      <c r="M755" s="163" t="str">
        <f>IFERROR(GETPIVOTDATA("Tot. Bottles",'- Ordine Aggregato -'!$A$1,"sku anker",A755),"")</f>
        <v/>
      </c>
      <c r="N755" s="18" t="s">
        <v>67</v>
      </c>
      <c r="O755" s="19" t="str">
        <f t="shared" si="11"/>
        <v>Order online</v>
      </c>
      <c r="P755" s="97" t="s">
        <v>2498</v>
      </c>
      <c r="Q755" s="13" t="s">
        <v>2499</v>
      </c>
      <c r="R755" t="s">
        <v>2500</v>
      </c>
      <c r="S755" s="20">
        <v>15.95</v>
      </c>
      <c r="T755" s="21" t="s">
        <v>38</v>
      </c>
    </row>
    <row r="756" spans="1:20" x14ac:dyDescent="0.35">
      <c r="A756" s="96" t="s">
        <v>15123</v>
      </c>
      <c r="B756" s="96"/>
      <c r="C756" s="96"/>
      <c r="D756" s="13" t="s">
        <v>2502</v>
      </c>
      <c r="E756" s="13">
        <v>6</v>
      </c>
      <c r="F756" s="14">
        <v>0.7</v>
      </c>
      <c r="G756" s="13" t="s">
        <v>14872</v>
      </c>
      <c r="H756" s="14">
        <v>0</v>
      </c>
      <c r="I756" s="15" t="s">
        <v>32</v>
      </c>
      <c r="J756" s="16">
        <v>101.69999999999999</v>
      </c>
      <c r="K756" s="16">
        <v>16.95</v>
      </c>
      <c r="L756" s="17" t="s">
        <v>2503</v>
      </c>
      <c r="M756" s="163" t="str">
        <f>IFERROR(GETPIVOTDATA("Tot. Bottles",'- Ordine Aggregato -'!$A$1,"sku anker",A756),"")</f>
        <v/>
      </c>
      <c r="N756" s="18" t="s">
        <v>42</v>
      </c>
      <c r="O756" s="19" t="str">
        <f t="shared" si="11"/>
        <v>Order online</v>
      </c>
      <c r="P756" s="97" t="s">
        <v>2498</v>
      </c>
      <c r="Q756" s="13" t="s">
        <v>15124</v>
      </c>
      <c r="R756" t="s">
        <v>2505</v>
      </c>
      <c r="S756" s="20">
        <v>0</v>
      </c>
      <c r="T756" s="21" t="s">
        <v>38</v>
      </c>
    </row>
    <row r="757" spans="1:20" x14ac:dyDescent="0.35">
      <c r="A757" s="13" t="s">
        <v>2501</v>
      </c>
      <c r="B757" s="13"/>
      <c r="C757" s="13"/>
      <c r="D757" s="13" t="s">
        <v>2502</v>
      </c>
      <c r="E757" s="13">
        <v>6</v>
      </c>
      <c r="F757" s="14">
        <v>0.7</v>
      </c>
      <c r="G757" s="13" t="s">
        <v>14872</v>
      </c>
      <c r="H757" s="14">
        <v>0</v>
      </c>
      <c r="I757" s="15" t="s">
        <v>32</v>
      </c>
      <c r="J757" s="16">
        <v>101.69999999999999</v>
      </c>
      <c r="K757" s="16">
        <v>16.95</v>
      </c>
      <c r="L757" s="17" t="s">
        <v>2503</v>
      </c>
      <c r="M757" s="163" t="str">
        <f>IFERROR(GETPIVOTDATA("Tot. Bottles",'- Ordine Aggregato -'!$A$1,"sku anker",A757),"")</f>
        <v/>
      </c>
      <c r="N757" s="18" t="s">
        <v>34</v>
      </c>
      <c r="O757" s="19" t="str">
        <f t="shared" si="11"/>
        <v>Order online</v>
      </c>
      <c r="P757" s="97" t="s">
        <v>2498</v>
      </c>
      <c r="Q757" s="13" t="s">
        <v>2504</v>
      </c>
      <c r="R757" t="s">
        <v>2505</v>
      </c>
      <c r="S757" s="20">
        <v>0</v>
      </c>
      <c r="T757" s="21" t="s">
        <v>38</v>
      </c>
    </row>
    <row r="758" spans="1:20" x14ac:dyDescent="0.35">
      <c r="A758" s="96" t="s">
        <v>2506</v>
      </c>
      <c r="B758" s="96"/>
      <c r="C758" s="96"/>
      <c r="D758" s="13" t="s">
        <v>2507</v>
      </c>
      <c r="E758" s="13">
        <v>6</v>
      </c>
      <c r="F758" s="14">
        <v>0.7</v>
      </c>
      <c r="G758" s="13" t="s">
        <v>14872</v>
      </c>
      <c r="H758" s="14">
        <v>40</v>
      </c>
      <c r="I758" s="15" t="s">
        <v>32</v>
      </c>
      <c r="J758" s="16">
        <v>95.699999999999989</v>
      </c>
      <c r="K758" s="16">
        <v>15.95</v>
      </c>
      <c r="L758" s="17" t="s">
        <v>368</v>
      </c>
      <c r="M758" s="163" t="str">
        <f>IFERROR(GETPIVOTDATA("Tot. Bottles",'- Ordine Aggregato -'!$A$1,"sku anker",A758),"")</f>
        <v/>
      </c>
      <c r="N758" s="18" t="s">
        <v>67</v>
      </c>
      <c r="O758" s="19" t="str">
        <f t="shared" si="11"/>
        <v>Order online</v>
      </c>
      <c r="P758" s="97" t="s">
        <v>2498</v>
      </c>
      <c r="Q758" s="13" t="s">
        <v>2508</v>
      </c>
      <c r="R758" t="s">
        <v>2509</v>
      </c>
      <c r="S758" s="20">
        <v>15.95</v>
      </c>
      <c r="T758" s="21" t="s">
        <v>38</v>
      </c>
    </row>
    <row r="759" spans="1:20" x14ac:dyDescent="0.35">
      <c r="A759" s="13" t="s">
        <v>15125</v>
      </c>
      <c r="B759" s="13"/>
      <c r="C759" s="13"/>
      <c r="D759" s="13" t="s">
        <v>2511</v>
      </c>
      <c r="E759" s="13">
        <v>6</v>
      </c>
      <c r="F759" s="14">
        <v>0.7</v>
      </c>
      <c r="G759" s="13" t="s">
        <v>46</v>
      </c>
      <c r="H759" s="14">
        <v>0</v>
      </c>
      <c r="I759" s="15" t="s">
        <v>32</v>
      </c>
      <c r="J759" s="16">
        <v>101.69999999999999</v>
      </c>
      <c r="K759" s="16">
        <v>16.95</v>
      </c>
      <c r="L759" s="17" t="s">
        <v>2503</v>
      </c>
      <c r="M759" s="163" t="str">
        <f>IFERROR(GETPIVOTDATA("Tot. Bottles",'- Ordine Aggregato -'!$A$1,"sku anker",A759),"")</f>
        <v/>
      </c>
      <c r="N759" s="18" t="s">
        <v>42</v>
      </c>
      <c r="O759" s="19" t="str">
        <f t="shared" si="11"/>
        <v>Order online</v>
      </c>
      <c r="P759" s="97" t="s">
        <v>2498</v>
      </c>
      <c r="Q759" s="13" t="s">
        <v>15126</v>
      </c>
      <c r="R759" t="s">
        <v>2513</v>
      </c>
      <c r="S759" s="20">
        <v>0</v>
      </c>
      <c r="T759" s="21" t="s">
        <v>38</v>
      </c>
    </row>
    <row r="760" spans="1:20" x14ac:dyDescent="0.35">
      <c r="A760" s="96" t="s">
        <v>2510</v>
      </c>
      <c r="B760" s="96"/>
      <c r="C760" s="96"/>
      <c r="D760" s="13" t="s">
        <v>2511</v>
      </c>
      <c r="E760" s="13">
        <v>6</v>
      </c>
      <c r="F760" s="14">
        <v>0.7</v>
      </c>
      <c r="G760" s="13" t="s">
        <v>14872</v>
      </c>
      <c r="H760" s="14">
        <v>0</v>
      </c>
      <c r="I760" s="15" t="s">
        <v>32</v>
      </c>
      <c r="J760" s="16">
        <v>101.69999999999999</v>
      </c>
      <c r="K760" s="16">
        <v>16.95</v>
      </c>
      <c r="L760" s="17" t="s">
        <v>2503</v>
      </c>
      <c r="M760" s="163" t="str">
        <f>IFERROR(GETPIVOTDATA("Tot. Bottles",'- Ordine Aggregato -'!$A$1,"sku anker",A760),"")</f>
        <v/>
      </c>
      <c r="N760" s="18" t="s">
        <v>34</v>
      </c>
      <c r="O760" s="19" t="str">
        <f t="shared" si="11"/>
        <v>Order online</v>
      </c>
      <c r="P760" s="97" t="s">
        <v>2498</v>
      </c>
      <c r="Q760" s="13" t="s">
        <v>2512</v>
      </c>
      <c r="R760" t="s">
        <v>2513</v>
      </c>
      <c r="S760" s="20">
        <v>0</v>
      </c>
      <c r="T760" s="21" t="s">
        <v>38</v>
      </c>
    </row>
    <row r="761" spans="1:20" x14ac:dyDescent="0.35">
      <c r="A761" s="96" t="s">
        <v>2514</v>
      </c>
      <c r="B761" s="96"/>
      <c r="C761" s="96"/>
      <c r="D761" s="13" t="s">
        <v>2515</v>
      </c>
      <c r="E761" s="13">
        <v>12</v>
      </c>
      <c r="F761" s="14">
        <v>1</v>
      </c>
      <c r="G761" s="13" t="s">
        <v>46</v>
      </c>
      <c r="H761" s="14">
        <v>40</v>
      </c>
      <c r="I761" s="15" t="s">
        <v>32</v>
      </c>
      <c r="J761" s="16">
        <v>378</v>
      </c>
      <c r="K761" s="16">
        <v>31.5</v>
      </c>
      <c r="L761" s="17" t="s">
        <v>1787</v>
      </c>
      <c r="M761" s="163" t="str">
        <f>IFERROR(GETPIVOTDATA("Tot. Bottles",'- Ordine Aggregato -'!$A$1,"sku anker",A761),"")</f>
        <v/>
      </c>
      <c r="N761" s="18" t="s">
        <v>67</v>
      </c>
      <c r="O761" s="19" t="str">
        <f t="shared" si="11"/>
        <v>Order online</v>
      </c>
      <c r="P761" s="97" t="s">
        <v>146</v>
      </c>
      <c r="Q761" s="13" t="s">
        <v>2516</v>
      </c>
      <c r="R761" t="s">
        <v>2517</v>
      </c>
      <c r="S761" s="20">
        <v>31.5</v>
      </c>
      <c r="T761" s="21" t="s">
        <v>38</v>
      </c>
    </row>
    <row r="762" spans="1:20" x14ac:dyDescent="0.35">
      <c r="A762" s="96" t="s">
        <v>2518</v>
      </c>
      <c r="B762" s="96"/>
      <c r="C762" s="96"/>
      <c r="D762" s="13" t="s">
        <v>2519</v>
      </c>
      <c r="E762" s="13">
        <v>24</v>
      </c>
      <c r="F762" s="14">
        <v>0.33</v>
      </c>
      <c r="G762" s="13" t="s">
        <v>46</v>
      </c>
      <c r="H762" s="14">
        <v>5</v>
      </c>
      <c r="I762" s="15" t="s">
        <v>32</v>
      </c>
      <c r="J762" s="16">
        <v>14.399999999999999</v>
      </c>
      <c r="K762" s="16">
        <v>0.6</v>
      </c>
      <c r="L762" s="17" t="s">
        <v>1498</v>
      </c>
      <c r="M762" s="163" t="str">
        <f>IFERROR(GETPIVOTDATA("Tot. Bottles",'- Ordine Aggregato -'!$A$1,"sku anker",A762),"")</f>
        <v/>
      </c>
      <c r="N762" s="18" t="s">
        <v>67</v>
      </c>
      <c r="O762" s="19" t="str">
        <f t="shared" si="11"/>
        <v>Order online</v>
      </c>
      <c r="P762" s="97" t="s">
        <v>385</v>
      </c>
      <c r="Q762" s="13" t="s">
        <v>2520</v>
      </c>
      <c r="R762" t="s">
        <v>2521</v>
      </c>
      <c r="S762" s="20">
        <v>0.6</v>
      </c>
      <c r="T762" s="21" t="s">
        <v>38</v>
      </c>
    </row>
    <row r="763" spans="1:20" x14ac:dyDescent="0.35">
      <c r="A763" s="96" t="s">
        <v>2522</v>
      </c>
      <c r="B763" s="96"/>
      <c r="C763" s="96"/>
      <c r="D763" s="13" t="s">
        <v>2523</v>
      </c>
      <c r="E763" s="13">
        <v>6</v>
      </c>
      <c r="F763" s="14">
        <v>0.7</v>
      </c>
      <c r="G763" s="13" t="s">
        <v>14872</v>
      </c>
      <c r="H763" s="14">
        <v>38</v>
      </c>
      <c r="I763" s="15" t="s">
        <v>32</v>
      </c>
      <c r="J763" s="16">
        <v>26.099999999999998</v>
      </c>
      <c r="K763" s="16">
        <v>4.3499999999999996</v>
      </c>
      <c r="L763" s="17" t="s">
        <v>41</v>
      </c>
      <c r="M763" s="163" t="str">
        <f>IFERROR(GETPIVOTDATA("Tot. Bottles",'- Ordine Aggregato -'!$A$1,"sku anker",A763),"")</f>
        <v/>
      </c>
      <c r="N763" s="18" t="s">
        <v>42</v>
      </c>
      <c r="O763" s="19" t="str">
        <f t="shared" si="11"/>
        <v>Order online</v>
      </c>
      <c r="P763" s="97" t="s">
        <v>43</v>
      </c>
      <c r="Q763" s="13" t="s">
        <v>2524</v>
      </c>
      <c r="R763" t="s">
        <v>2525</v>
      </c>
      <c r="S763" s="20">
        <v>0</v>
      </c>
      <c r="T763" s="21" t="s">
        <v>38</v>
      </c>
    </row>
    <row r="764" spans="1:20" x14ac:dyDescent="0.35">
      <c r="A764" s="13" t="s">
        <v>2526</v>
      </c>
      <c r="B764" s="13"/>
      <c r="C764" s="13"/>
      <c r="D764" s="13" t="s">
        <v>2527</v>
      </c>
      <c r="E764" s="13">
        <v>6</v>
      </c>
      <c r="F764" s="14">
        <v>0.7</v>
      </c>
      <c r="G764" s="13" t="s">
        <v>14872</v>
      </c>
      <c r="H764" s="14">
        <v>38</v>
      </c>
      <c r="I764" s="15" t="s">
        <v>32</v>
      </c>
      <c r="J764" s="16">
        <v>26.099999999999998</v>
      </c>
      <c r="K764" s="16">
        <v>4.3499999999999996</v>
      </c>
      <c r="L764" s="17" t="s">
        <v>41</v>
      </c>
      <c r="M764" s="163" t="str">
        <f>IFERROR(GETPIVOTDATA("Tot. Bottles",'- Ordine Aggregato -'!$A$1,"sku anker",A764),"")</f>
        <v/>
      </c>
      <c r="N764" s="18" t="s">
        <v>42</v>
      </c>
      <c r="O764" s="19" t="str">
        <f t="shared" si="11"/>
        <v>Order online</v>
      </c>
      <c r="P764" s="97" t="s">
        <v>43</v>
      </c>
      <c r="Q764" s="13" t="s">
        <v>2528</v>
      </c>
      <c r="R764" t="s">
        <v>2529</v>
      </c>
      <c r="S764" s="20">
        <v>0</v>
      </c>
      <c r="T764" s="21" t="s">
        <v>38</v>
      </c>
    </row>
    <row r="765" spans="1:20" x14ac:dyDescent="0.35">
      <c r="A765" s="96" t="s">
        <v>2530</v>
      </c>
      <c r="B765" s="96"/>
      <c r="C765" s="96"/>
      <c r="D765" s="13" t="s">
        <v>2531</v>
      </c>
      <c r="E765" s="13">
        <v>6</v>
      </c>
      <c r="F765" s="14">
        <v>0.7</v>
      </c>
      <c r="G765" s="13" t="s">
        <v>46</v>
      </c>
      <c r="H765" s="14">
        <v>40</v>
      </c>
      <c r="I765" s="15" t="s">
        <v>32</v>
      </c>
      <c r="J765" s="16">
        <v>66.599999999999994</v>
      </c>
      <c r="K765" s="16">
        <v>11.1</v>
      </c>
      <c r="L765" s="17" t="s">
        <v>657</v>
      </c>
      <c r="M765" s="163" t="str">
        <f>IFERROR(GETPIVOTDATA("Tot. Bottles",'- Ordine Aggregato -'!$A$1,"sku anker",A765),"")</f>
        <v/>
      </c>
      <c r="N765" s="18" t="s">
        <v>42</v>
      </c>
      <c r="O765" s="19" t="str">
        <f t="shared" si="11"/>
        <v>Order online</v>
      </c>
      <c r="P765" s="97" t="s">
        <v>385</v>
      </c>
      <c r="Q765" s="13" t="s">
        <v>2532</v>
      </c>
      <c r="R765" t="s">
        <v>2533</v>
      </c>
      <c r="S765" s="20">
        <v>0</v>
      </c>
      <c r="T765" s="21" t="s">
        <v>38</v>
      </c>
    </row>
    <row r="766" spans="1:20" x14ac:dyDescent="0.35">
      <c r="A766" s="96" t="s">
        <v>2534</v>
      </c>
      <c r="B766" s="96"/>
      <c r="C766" s="96"/>
      <c r="D766" s="13" t="s">
        <v>2531</v>
      </c>
      <c r="E766" s="13">
        <v>12</v>
      </c>
      <c r="F766" s="14">
        <v>1</v>
      </c>
      <c r="G766" s="13" t="s">
        <v>46</v>
      </c>
      <c r="H766" s="14">
        <v>45</v>
      </c>
      <c r="I766" s="15" t="s">
        <v>32</v>
      </c>
      <c r="J766" s="16">
        <v>165</v>
      </c>
      <c r="K766" s="16">
        <v>13.75</v>
      </c>
      <c r="L766" s="17" t="s">
        <v>657</v>
      </c>
      <c r="M766" s="163" t="str">
        <f>IFERROR(GETPIVOTDATA("Tot. Bottles",'- Ordine Aggregato -'!$A$1,"sku anker",A766),"")</f>
        <v/>
      </c>
      <c r="N766" s="18" t="s">
        <v>42</v>
      </c>
      <c r="O766" s="19" t="str">
        <f t="shared" si="11"/>
        <v>Order online</v>
      </c>
      <c r="P766" s="97" t="s">
        <v>385</v>
      </c>
      <c r="Q766" s="13" t="s">
        <v>2535</v>
      </c>
      <c r="R766" t="s">
        <v>2536</v>
      </c>
      <c r="S766" s="20">
        <v>0</v>
      </c>
      <c r="T766" s="21" t="s">
        <v>38</v>
      </c>
    </row>
    <row r="767" spans="1:20" x14ac:dyDescent="0.35">
      <c r="A767" s="96" t="s">
        <v>2537</v>
      </c>
      <c r="D767" s="13" t="s">
        <v>2538</v>
      </c>
      <c r="E767" s="13">
        <v>6</v>
      </c>
      <c r="F767" s="14">
        <v>0.7</v>
      </c>
      <c r="G767" s="13" t="s">
        <v>46</v>
      </c>
      <c r="H767" s="14">
        <v>17</v>
      </c>
      <c r="I767" s="15" t="s">
        <v>32</v>
      </c>
      <c r="J767" s="16">
        <v>33</v>
      </c>
      <c r="K767" s="16">
        <v>5.5</v>
      </c>
      <c r="L767" s="17" t="s">
        <v>551</v>
      </c>
      <c r="M767" s="163" t="str">
        <f>IFERROR(GETPIVOTDATA("Tot. Bottles",'- Ordine Aggregato -'!$A$1,"sku anker",A767),"")</f>
        <v/>
      </c>
      <c r="N767" s="18" t="s">
        <v>67</v>
      </c>
      <c r="O767" s="19" t="str">
        <f t="shared" si="11"/>
        <v>Order online</v>
      </c>
      <c r="P767" s="97" t="s">
        <v>35</v>
      </c>
      <c r="Q767" s="13" t="s">
        <v>2539</v>
      </c>
      <c r="R767" t="s">
        <v>2540</v>
      </c>
      <c r="S767" s="20">
        <v>5.5</v>
      </c>
      <c r="T767" s="21" t="s">
        <v>38</v>
      </c>
    </row>
    <row r="768" spans="1:20" x14ac:dyDescent="0.35">
      <c r="A768" s="13" t="s">
        <v>2541</v>
      </c>
      <c r="B768" s="13"/>
      <c r="C768" s="13"/>
      <c r="D768" s="13" t="s">
        <v>2542</v>
      </c>
      <c r="E768" s="13">
        <v>6</v>
      </c>
      <c r="F768" s="14">
        <v>0.7</v>
      </c>
      <c r="G768" s="13" t="s">
        <v>14872</v>
      </c>
      <c r="H768" s="14">
        <v>40</v>
      </c>
      <c r="I768" s="15" t="s">
        <v>32</v>
      </c>
      <c r="J768" s="16">
        <v>61.5</v>
      </c>
      <c r="K768" s="16">
        <v>10.25</v>
      </c>
      <c r="L768" s="17" t="s">
        <v>368</v>
      </c>
      <c r="M768" s="163" t="str">
        <f>IFERROR(GETPIVOTDATA("Tot. Bottles",'- Ordine Aggregato -'!$A$1,"sku anker",A768),"")</f>
        <v/>
      </c>
      <c r="N768" s="18" t="s">
        <v>42</v>
      </c>
      <c r="O768" s="19" t="str">
        <f t="shared" si="11"/>
        <v>Order online</v>
      </c>
      <c r="P768" s="97" t="s">
        <v>146</v>
      </c>
      <c r="Q768" s="13" t="s">
        <v>2543</v>
      </c>
      <c r="R768" t="s">
        <v>2544</v>
      </c>
      <c r="S768" s="20">
        <v>0</v>
      </c>
      <c r="T768" s="21" t="s">
        <v>38</v>
      </c>
    </row>
    <row r="769" spans="1:20" x14ac:dyDescent="0.35">
      <c r="A769" s="13" t="s">
        <v>2545</v>
      </c>
      <c r="B769" s="13"/>
      <c r="C769" s="13"/>
      <c r="D769" s="13" t="s">
        <v>2542</v>
      </c>
      <c r="E769" s="13">
        <v>6</v>
      </c>
      <c r="F769" s="14">
        <v>1</v>
      </c>
      <c r="G769" s="13" t="s">
        <v>46</v>
      </c>
      <c r="H769" s="14">
        <v>40</v>
      </c>
      <c r="I769" s="15" t="s">
        <v>32</v>
      </c>
      <c r="J769" s="16">
        <v>61.5</v>
      </c>
      <c r="K769" s="16">
        <v>10.25</v>
      </c>
      <c r="L769" s="17" t="s">
        <v>368</v>
      </c>
      <c r="M769" s="163" t="str">
        <f>IFERROR(GETPIVOTDATA("Tot. Bottles",'- Ordine Aggregato -'!$A$1,"sku anker",A769),"")</f>
        <v/>
      </c>
      <c r="N769" s="18" t="s">
        <v>67</v>
      </c>
      <c r="O769" s="19" t="str">
        <f t="shared" si="11"/>
        <v>Order online</v>
      </c>
      <c r="P769" s="97" t="s">
        <v>146</v>
      </c>
      <c r="Q769" s="13" t="s">
        <v>2546</v>
      </c>
      <c r="R769" t="s">
        <v>2547</v>
      </c>
      <c r="S769" s="20">
        <v>10.25</v>
      </c>
      <c r="T769" s="21" t="s">
        <v>38</v>
      </c>
    </row>
    <row r="770" spans="1:20" x14ac:dyDescent="0.35">
      <c r="A770" s="96" t="s">
        <v>2548</v>
      </c>
      <c r="D770" s="13" t="s">
        <v>2549</v>
      </c>
      <c r="E770" s="13">
        <v>6</v>
      </c>
      <c r="F770" s="14">
        <v>0.7</v>
      </c>
      <c r="G770" s="13" t="s">
        <v>31</v>
      </c>
      <c r="H770" s="14">
        <v>45.6</v>
      </c>
      <c r="I770" s="15" t="s">
        <v>32</v>
      </c>
      <c r="J770" s="16">
        <v>122.69999999999999</v>
      </c>
      <c r="K770" s="16">
        <v>20.45</v>
      </c>
      <c r="L770" s="17" t="s">
        <v>657</v>
      </c>
      <c r="M770" s="163" t="str">
        <f>IFERROR(GETPIVOTDATA("Tot. Bottles",'- Ordine Aggregato -'!$A$1,"sku anker",A770),"")</f>
        <v/>
      </c>
      <c r="N770" s="18" t="s">
        <v>42</v>
      </c>
      <c r="O770" s="19" t="str">
        <f t="shared" si="11"/>
        <v>Order online</v>
      </c>
      <c r="P770" s="97" t="s">
        <v>385</v>
      </c>
      <c r="Q770" s="13" t="s">
        <v>2550</v>
      </c>
      <c r="R770" t="s">
        <v>2551</v>
      </c>
      <c r="S770" s="20">
        <v>0</v>
      </c>
      <c r="T770" s="21" t="s">
        <v>38</v>
      </c>
    </row>
    <row r="771" spans="1:20" x14ac:dyDescent="0.35">
      <c r="A771" s="96" t="s">
        <v>14667</v>
      </c>
      <c r="D771" s="13" t="s">
        <v>14668</v>
      </c>
      <c r="E771" s="13">
        <v>6</v>
      </c>
      <c r="F771" s="14">
        <v>0.7</v>
      </c>
      <c r="G771" s="13" t="s">
        <v>46</v>
      </c>
      <c r="H771" s="14">
        <v>45.6</v>
      </c>
      <c r="I771" s="15" t="s">
        <v>32</v>
      </c>
      <c r="J771" s="16">
        <v>129</v>
      </c>
      <c r="K771" s="16">
        <v>21.5</v>
      </c>
      <c r="L771" s="17" t="s">
        <v>384</v>
      </c>
      <c r="M771" s="163" t="str">
        <f>IFERROR(GETPIVOTDATA("Tot. Bottles",'- Ordine Aggregato -'!$A$1,"sku anker",A771),"")</f>
        <v/>
      </c>
      <c r="N771" s="18" t="s">
        <v>42</v>
      </c>
      <c r="O771" s="19" t="str">
        <f t="shared" si="11"/>
        <v>Order online</v>
      </c>
      <c r="P771" s="97" t="s">
        <v>385</v>
      </c>
      <c r="Q771" s="13" t="s">
        <v>2550</v>
      </c>
      <c r="R771" t="s">
        <v>15127</v>
      </c>
      <c r="S771" s="20">
        <v>0</v>
      </c>
      <c r="T771" s="21" t="s">
        <v>38</v>
      </c>
    </row>
    <row r="772" spans="1:20" x14ac:dyDescent="0.35">
      <c r="A772" s="13" t="s">
        <v>14622</v>
      </c>
      <c r="B772" s="13"/>
      <c r="C772" s="13"/>
      <c r="D772" s="13" t="s">
        <v>2552</v>
      </c>
      <c r="E772" s="13">
        <v>6</v>
      </c>
      <c r="F772" s="14">
        <v>0.7</v>
      </c>
      <c r="G772" s="13" t="s">
        <v>46</v>
      </c>
      <c r="H772" s="14">
        <v>45</v>
      </c>
      <c r="I772" s="15" t="s">
        <v>32</v>
      </c>
      <c r="J772" s="16">
        <v>76.5</v>
      </c>
      <c r="K772" s="16">
        <v>12.75</v>
      </c>
      <c r="L772" s="17" t="s">
        <v>657</v>
      </c>
      <c r="M772" s="163" t="str">
        <f>IFERROR(GETPIVOTDATA("Tot. Bottles",'- Ordine Aggregato -'!$A$1,"sku anker",A772),"")</f>
        <v/>
      </c>
      <c r="N772" s="18" t="s">
        <v>67</v>
      </c>
      <c r="O772" s="19" t="str">
        <f t="shared" si="11"/>
        <v>Order online</v>
      </c>
      <c r="P772" s="97" t="s">
        <v>385</v>
      </c>
      <c r="Q772" s="13" t="s">
        <v>15128</v>
      </c>
      <c r="R772" t="s">
        <v>2553</v>
      </c>
      <c r="S772" s="20">
        <v>12.75</v>
      </c>
      <c r="T772" s="21" t="s">
        <v>38</v>
      </c>
    </row>
    <row r="773" spans="1:20" x14ac:dyDescent="0.35">
      <c r="A773" s="96" t="s">
        <v>2554</v>
      </c>
      <c r="D773" s="13" t="s">
        <v>2552</v>
      </c>
      <c r="E773" s="13">
        <v>6</v>
      </c>
      <c r="F773" s="14">
        <v>0.7</v>
      </c>
      <c r="G773" s="13" t="s">
        <v>31</v>
      </c>
      <c r="H773" s="14">
        <v>45</v>
      </c>
      <c r="I773" s="15" t="s">
        <v>32</v>
      </c>
      <c r="J773" s="16">
        <v>81</v>
      </c>
      <c r="K773" s="16">
        <v>13.5</v>
      </c>
      <c r="L773" s="17" t="s">
        <v>657</v>
      </c>
      <c r="M773" s="163" t="str">
        <f>IFERROR(GETPIVOTDATA("Tot. Bottles",'- Ordine Aggregato -'!$A$1,"sku anker",A773),"")</f>
        <v/>
      </c>
      <c r="N773" s="18" t="s">
        <v>42</v>
      </c>
      <c r="O773" s="19" t="str">
        <f t="shared" si="11"/>
        <v>Order online</v>
      </c>
      <c r="P773" s="97" t="s">
        <v>385</v>
      </c>
      <c r="Q773" s="13" t="s">
        <v>2555</v>
      </c>
      <c r="R773" t="s">
        <v>2553</v>
      </c>
      <c r="S773" s="20">
        <v>0</v>
      </c>
      <c r="T773" s="21" t="s">
        <v>38</v>
      </c>
    </row>
    <row r="774" spans="1:20" x14ac:dyDescent="0.35">
      <c r="A774" s="13" t="s">
        <v>2556</v>
      </c>
      <c r="B774" s="13"/>
      <c r="C774" s="13"/>
      <c r="D774" s="13" t="s">
        <v>2552</v>
      </c>
      <c r="E774" s="13">
        <v>12</v>
      </c>
      <c r="F774" s="14">
        <v>1</v>
      </c>
      <c r="G774" s="13" t="s">
        <v>31</v>
      </c>
      <c r="H774" s="14">
        <v>45</v>
      </c>
      <c r="I774" s="15" t="s">
        <v>32</v>
      </c>
      <c r="J774" s="16">
        <v>198</v>
      </c>
      <c r="K774" s="16">
        <v>16.5</v>
      </c>
      <c r="L774" s="17" t="s">
        <v>657</v>
      </c>
      <c r="M774" s="163" t="str">
        <f>IFERROR(GETPIVOTDATA("Tot. Bottles",'- Ordine Aggregato -'!$A$1,"sku anker",A774),"")</f>
        <v/>
      </c>
      <c r="N774" s="18" t="s">
        <v>42</v>
      </c>
      <c r="O774" s="19" t="str">
        <f t="shared" si="11"/>
        <v>Order online</v>
      </c>
      <c r="P774" s="97" t="s">
        <v>385</v>
      </c>
      <c r="Q774" s="13" t="s">
        <v>2557</v>
      </c>
      <c r="R774" t="s">
        <v>2558</v>
      </c>
      <c r="S774" s="20">
        <v>0</v>
      </c>
      <c r="T774" s="21" t="s">
        <v>38</v>
      </c>
    </row>
    <row r="775" spans="1:20" x14ac:dyDescent="0.35">
      <c r="A775" s="96" t="s">
        <v>2559</v>
      </c>
      <c r="D775" s="13" t="s">
        <v>2560</v>
      </c>
      <c r="E775" s="13">
        <v>6</v>
      </c>
      <c r="F775" s="14">
        <v>0.7</v>
      </c>
      <c r="G775" s="13" t="s">
        <v>31</v>
      </c>
      <c r="H775" s="14">
        <v>45</v>
      </c>
      <c r="I775" s="15" t="s">
        <v>32</v>
      </c>
      <c r="J775" s="16">
        <v>100.5</v>
      </c>
      <c r="K775" s="16">
        <v>16.75</v>
      </c>
      <c r="L775" s="17" t="s">
        <v>657</v>
      </c>
      <c r="M775" s="163" t="str">
        <f>IFERROR(GETPIVOTDATA("Tot. Bottles",'- Ordine Aggregato -'!$A$1,"sku anker",A775),"")</f>
        <v/>
      </c>
      <c r="N775" s="18" t="s">
        <v>42</v>
      </c>
      <c r="O775" s="19" t="str">
        <f t="shared" si="11"/>
        <v>Order online</v>
      </c>
      <c r="P775" s="97" t="s">
        <v>385</v>
      </c>
      <c r="Q775" s="13" t="s">
        <v>2561</v>
      </c>
      <c r="R775" t="s">
        <v>2562</v>
      </c>
      <c r="S775" s="20">
        <v>0</v>
      </c>
      <c r="T775" s="21" t="s">
        <v>38</v>
      </c>
    </row>
    <row r="776" spans="1:20" x14ac:dyDescent="0.35">
      <c r="A776" s="96" t="s">
        <v>2563</v>
      </c>
      <c r="D776" s="13" t="s">
        <v>2564</v>
      </c>
      <c r="E776" s="13">
        <v>6</v>
      </c>
      <c r="F776" s="14">
        <v>0.7</v>
      </c>
      <c r="G776" s="13" t="s">
        <v>14872</v>
      </c>
      <c r="H776" s="14">
        <v>40</v>
      </c>
      <c r="I776" s="15" t="s">
        <v>32</v>
      </c>
      <c r="J776" s="16">
        <v>107.10000000000001</v>
      </c>
      <c r="K776" s="16">
        <v>17.850000000000001</v>
      </c>
      <c r="L776" s="17" t="s">
        <v>104</v>
      </c>
      <c r="M776" s="163" t="str">
        <f>IFERROR(GETPIVOTDATA("Tot. Bottles",'- Ordine Aggregato -'!$A$1,"sku anker",A776),"")</f>
        <v/>
      </c>
      <c r="N776" s="18" t="s">
        <v>34</v>
      </c>
      <c r="O776" s="19" t="str">
        <f t="shared" si="11"/>
        <v>Order online</v>
      </c>
      <c r="P776" s="97" t="s">
        <v>2565</v>
      </c>
      <c r="Q776" s="13" t="s">
        <v>2566</v>
      </c>
      <c r="R776" t="s">
        <v>2567</v>
      </c>
      <c r="S776" s="20">
        <v>0</v>
      </c>
      <c r="T776" s="21" t="s">
        <v>38</v>
      </c>
    </row>
    <row r="777" spans="1:20" x14ac:dyDescent="0.35">
      <c r="A777" s="13" t="s">
        <v>2568</v>
      </c>
      <c r="B777" s="13"/>
      <c r="C777" s="13"/>
      <c r="D777" s="13" t="s">
        <v>2569</v>
      </c>
      <c r="E777" s="13">
        <v>6</v>
      </c>
      <c r="F777" s="14">
        <v>0.7</v>
      </c>
      <c r="G777" s="13" t="s">
        <v>14872</v>
      </c>
      <c r="H777" s="14">
        <v>15</v>
      </c>
      <c r="I777" s="15" t="s">
        <v>32</v>
      </c>
      <c r="J777" s="16">
        <v>108</v>
      </c>
      <c r="K777" s="16">
        <v>18</v>
      </c>
      <c r="L777" s="17" t="s">
        <v>551</v>
      </c>
      <c r="M777" s="163" t="str">
        <f>IFERROR(GETPIVOTDATA("Tot. Bottles",'- Ordine Aggregato -'!$A$1,"sku anker",A777),"")</f>
        <v/>
      </c>
      <c r="N777" s="18" t="s">
        <v>42</v>
      </c>
      <c r="O777" s="19" t="str">
        <f t="shared" si="11"/>
        <v>Order online</v>
      </c>
      <c r="P777" s="97" t="s">
        <v>2565</v>
      </c>
      <c r="Q777" s="13" t="s">
        <v>2570</v>
      </c>
      <c r="R777" t="s">
        <v>2571</v>
      </c>
      <c r="S777" s="20">
        <v>0</v>
      </c>
      <c r="T777" s="21" t="s">
        <v>38</v>
      </c>
    </row>
    <row r="778" spans="1:20" x14ac:dyDescent="0.35">
      <c r="A778" s="96" t="s">
        <v>14258</v>
      </c>
      <c r="B778" s="96"/>
      <c r="C778" s="96"/>
      <c r="D778" s="13" t="s">
        <v>14259</v>
      </c>
      <c r="E778" s="13">
        <v>6</v>
      </c>
      <c r="F778" s="14">
        <v>0.7</v>
      </c>
      <c r="G778" s="13" t="s">
        <v>14872</v>
      </c>
      <c r="H778" s="14">
        <v>40</v>
      </c>
      <c r="I778" s="15" t="s">
        <v>32</v>
      </c>
      <c r="J778" s="16">
        <v>109.5</v>
      </c>
      <c r="K778" s="16">
        <v>18.25</v>
      </c>
      <c r="L778" s="17" t="s">
        <v>104</v>
      </c>
      <c r="M778" s="163" t="str">
        <f>IFERROR(GETPIVOTDATA("Tot. Bottles",'- Ordine Aggregato -'!$A$1,"sku anker",A778),"")</f>
        <v/>
      </c>
      <c r="N778" s="18" t="s">
        <v>42</v>
      </c>
      <c r="O778" s="19" t="str">
        <f t="shared" si="11"/>
        <v>Order online</v>
      </c>
      <c r="P778" s="97" t="s">
        <v>2565</v>
      </c>
      <c r="Q778" s="13" t="s">
        <v>15129</v>
      </c>
      <c r="R778" t="s">
        <v>42</v>
      </c>
      <c r="S778" s="20">
        <v>0</v>
      </c>
      <c r="T778" s="21" t="s">
        <v>38</v>
      </c>
    </row>
    <row r="779" spans="1:20" x14ac:dyDescent="0.35">
      <c r="A779" s="13" t="s">
        <v>2572</v>
      </c>
      <c r="B779" s="13"/>
      <c r="C779" s="13"/>
      <c r="D779" s="13" t="s">
        <v>2573</v>
      </c>
      <c r="E779" s="13">
        <v>6</v>
      </c>
      <c r="F779" s="14">
        <v>0.7</v>
      </c>
      <c r="G779" s="13" t="s">
        <v>14872</v>
      </c>
      <c r="H779" s="14">
        <v>40</v>
      </c>
      <c r="I779" s="15" t="s">
        <v>32</v>
      </c>
      <c r="J779" s="16">
        <v>126</v>
      </c>
      <c r="K779" s="16">
        <v>21</v>
      </c>
      <c r="L779" s="17" t="s">
        <v>104</v>
      </c>
      <c r="M779" s="163" t="str">
        <f>IFERROR(GETPIVOTDATA("Tot. Bottles",'- Ordine Aggregato -'!$A$1,"sku anker",A779),"")</f>
        <v/>
      </c>
      <c r="N779" s="18" t="s">
        <v>42</v>
      </c>
      <c r="O779" s="19" t="str">
        <f t="shared" si="11"/>
        <v>Order online</v>
      </c>
      <c r="P779" s="97" t="s">
        <v>2565</v>
      </c>
      <c r="Q779" s="13" t="s">
        <v>2574</v>
      </c>
      <c r="R779" t="s">
        <v>2575</v>
      </c>
      <c r="S779" s="20">
        <v>0</v>
      </c>
      <c r="T779" s="21" t="s">
        <v>38</v>
      </c>
    </row>
    <row r="780" spans="1:20" x14ac:dyDescent="0.35">
      <c r="A780" s="96" t="s">
        <v>2576</v>
      </c>
      <c r="D780" s="13" t="s">
        <v>2577</v>
      </c>
      <c r="E780" s="13">
        <v>6</v>
      </c>
      <c r="F780" s="14">
        <v>0.7</v>
      </c>
      <c r="G780" s="13" t="s">
        <v>14872</v>
      </c>
      <c r="H780" s="14">
        <v>40</v>
      </c>
      <c r="I780" s="15" t="s">
        <v>32</v>
      </c>
      <c r="J780" s="16">
        <v>127.5</v>
      </c>
      <c r="K780" s="16">
        <v>21.25</v>
      </c>
      <c r="L780" s="17" t="s">
        <v>104</v>
      </c>
      <c r="M780" s="163" t="str">
        <f>IFERROR(GETPIVOTDATA("Tot. Bottles",'- Ordine Aggregato -'!$A$1,"sku anker",A780),"")</f>
        <v/>
      </c>
      <c r="N780" s="18" t="s">
        <v>42</v>
      </c>
      <c r="O780" s="19" t="str">
        <f t="shared" si="11"/>
        <v>Order online</v>
      </c>
      <c r="P780" s="97" t="s">
        <v>2565</v>
      </c>
      <c r="Q780" s="13" t="s">
        <v>2578</v>
      </c>
      <c r="R780" t="s">
        <v>2579</v>
      </c>
      <c r="S780" s="20">
        <v>0</v>
      </c>
      <c r="T780" s="21" t="s">
        <v>38</v>
      </c>
    </row>
    <row r="781" spans="1:20" x14ac:dyDescent="0.35">
      <c r="A781" s="96" t="s">
        <v>2580</v>
      </c>
      <c r="D781" s="13" t="s">
        <v>2581</v>
      </c>
      <c r="E781" s="13">
        <v>12</v>
      </c>
      <c r="F781" s="14">
        <v>375</v>
      </c>
      <c r="G781" s="13" t="s">
        <v>767</v>
      </c>
      <c r="H781" s="14">
        <v>0</v>
      </c>
      <c r="I781" s="15" t="s">
        <v>32</v>
      </c>
      <c r="J781" s="16">
        <v>16.799999999999997</v>
      </c>
      <c r="K781" s="16">
        <v>1.4</v>
      </c>
      <c r="L781" s="17" t="s">
        <v>33</v>
      </c>
      <c r="M781" s="163" t="str">
        <f>IFERROR(GETPIVOTDATA("Tot. Bottles",'- Ordine Aggregato -'!$A$1,"sku anker",A781),"")</f>
        <v/>
      </c>
      <c r="N781" s="18" t="s">
        <v>34</v>
      </c>
      <c r="O781" s="19" t="str">
        <f t="shared" ref="O781:O844" si="12">HYPERLINK("https://www.ankeramsterdamspirits.nl/en/products/"&amp;A781,"Order online")</f>
        <v>Order online</v>
      </c>
      <c r="P781" s="97" t="s">
        <v>2498</v>
      </c>
      <c r="Q781" s="13" t="s">
        <v>2582</v>
      </c>
      <c r="R781" t="s">
        <v>2583</v>
      </c>
      <c r="S781" s="20">
        <v>0</v>
      </c>
      <c r="T781" s="21" t="s">
        <v>38</v>
      </c>
    </row>
    <row r="782" spans="1:20" x14ac:dyDescent="0.35">
      <c r="A782" s="96" t="s">
        <v>2584</v>
      </c>
      <c r="B782" s="96"/>
      <c r="C782" s="96"/>
      <c r="D782" s="13" t="s">
        <v>2585</v>
      </c>
      <c r="E782" s="13">
        <v>6</v>
      </c>
      <c r="F782" s="14">
        <v>0.7</v>
      </c>
      <c r="G782" s="13" t="s">
        <v>31</v>
      </c>
      <c r="H782" s="14">
        <v>46.3</v>
      </c>
      <c r="I782" s="15" t="s">
        <v>32</v>
      </c>
      <c r="J782" s="16">
        <v>201</v>
      </c>
      <c r="K782" s="16">
        <v>33.5</v>
      </c>
      <c r="L782" s="17" t="s">
        <v>145</v>
      </c>
      <c r="M782" s="163" t="str">
        <f>IFERROR(GETPIVOTDATA("Tot. Bottles",'- Ordine Aggregato -'!$A$1,"sku anker",A782),"")</f>
        <v/>
      </c>
      <c r="N782" s="18" t="s">
        <v>42</v>
      </c>
      <c r="O782" s="19" t="str">
        <f t="shared" si="12"/>
        <v>Order online</v>
      </c>
      <c r="P782" s="97" t="s">
        <v>146</v>
      </c>
      <c r="Q782" s="13" t="s">
        <v>2586</v>
      </c>
      <c r="R782" t="s">
        <v>2587</v>
      </c>
      <c r="S782" s="20">
        <v>0</v>
      </c>
      <c r="T782" s="21" t="s">
        <v>38</v>
      </c>
    </row>
    <row r="783" spans="1:20" x14ac:dyDescent="0.35">
      <c r="A783" s="96" t="s">
        <v>2588</v>
      </c>
      <c r="B783" s="96"/>
      <c r="C783" s="96"/>
      <c r="D783" s="13" t="s">
        <v>2589</v>
      </c>
      <c r="E783" s="13">
        <v>6</v>
      </c>
      <c r="F783" s="14">
        <v>1</v>
      </c>
      <c r="G783" s="13" t="s">
        <v>31</v>
      </c>
      <c r="H783" s="14">
        <v>50</v>
      </c>
      <c r="I783" s="15" t="s">
        <v>32</v>
      </c>
      <c r="J783" s="16">
        <v>207</v>
      </c>
      <c r="K783" s="16">
        <v>34.5</v>
      </c>
      <c r="L783" s="17" t="s">
        <v>145</v>
      </c>
      <c r="M783" s="163" t="str">
        <f>IFERROR(GETPIVOTDATA("Tot. Bottles",'- Ordine Aggregato -'!$A$1,"sku anker",A783),"")</f>
        <v/>
      </c>
      <c r="N783" s="18" t="s">
        <v>42</v>
      </c>
      <c r="O783" s="19" t="str">
        <f t="shared" si="12"/>
        <v>Order online</v>
      </c>
      <c r="P783" s="97" t="s">
        <v>146</v>
      </c>
      <c r="Q783" s="13" t="s">
        <v>2590</v>
      </c>
      <c r="R783" t="s">
        <v>2591</v>
      </c>
      <c r="S783" s="20">
        <v>0</v>
      </c>
      <c r="T783" s="21" t="s">
        <v>38</v>
      </c>
    </row>
    <row r="784" spans="1:20" x14ac:dyDescent="0.35">
      <c r="A784" s="13" t="s">
        <v>2592</v>
      </c>
      <c r="B784" s="13"/>
      <c r="C784" s="13"/>
      <c r="D784" s="13" t="s">
        <v>2593</v>
      </c>
      <c r="E784" s="13">
        <v>6</v>
      </c>
      <c r="F784" s="14">
        <v>1</v>
      </c>
      <c r="G784" s="13" t="s">
        <v>31</v>
      </c>
      <c r="H784" s="14">
        <v>46.3</v>
      </c>
      <c r="I784" s="15" t="s">
        <v>32</v>
      </c>
      <c r="J784" s="16">
        <v>186</v>
      </c>
      <c r="K784" s="16">
        <v>31</v>
      </c>
      <c r="L784" s="17" t="s">
        <v>145</v>
      </c>
      <c r="M784" s="163" t="str">
        <f>IFERROR(GETPIVOTDATA("Tot. Bottles",'- Ordine Aggregato -'!$A$1,"sku anker",A784),"")</f>
        <v/>
      </c>
      <c r="N784" s="18" t="s">
        <v>34</v>
      </c>
      <c r="O784" s="19" t="str">
        <f t="shared" si="12"/>
        <v>Order online</v>
      </c>
      <c r="P784" s="97" t="s">
        <v>146</v>
      </c>
      <c r="Q784" s="13" t="s">
        <v>2594</v>
      </c>
      <c r="R784" t="s">
        <v>2595</v>
      </c>
      <c r="S784" s="20">
        <v>0</v>
      </c>
      <c r="T784" s="21" t="s">
        <v>38</v>
      </c>
    </row>
    <row r="785" spans="1:20" x14ac:dyDescent="0.35">
      <c r="A785" s="96" t="s">
        <v>2596</v>
      </c>
      <c r="D785" s="13" t="s">
        <v>2597</v>
      </c>
      <c r="E785" s="13">
        <v>6</v>
      </c>
      <c r="F785" s="14">
        <v>0.7</v>
      </c>
      <c r="G785" s="13" t="s">
        <v>31</v>
      </c>
      <c r="H785" s="14">
        <v>46.3</v>
      </c>
      <c r="I785" s="15" t="s">
        <v>32</v>
      </c>
      <c r="J785" s="16">
        <v>129</v>
      </c>
      <c r="K785" s="16">
        <v>21.5</v>
      </c>
      <c r="L785" s="17" t="s">
        <v>145</v>
      </c>
      <c r="M785" s="163" t="str">
        <f>IFERROR(GETPIVOTDATA("Tot. Bottles",'- Ordine Aggregato -'!$A$1,"sku anker",A785),"")</f>
        <v/>
      </c>
      <c r="N785" s="18" t="s">
        <v>67</v>
      </c>
      <c r="O785" s="19" t="str">
        <f t="shared" si="12"/>
        <v>Order online</v>
      </c>
      <c r="P785" s="97" t="s">
        <v>146</v>
      </c>
      <c r="Q785" s="13" t="s">
        <v>2598</v>
      </c>
      <c r="R785" t="s">
        <v>2599</v>
      </c>
      <c r="S785" s="20">
        <v>21.5</v>
      </c>
      <c r="T785" s="21" t="s">
        <v>38</v>
      </c>
    </row>
    <row r="786" spans="1:20" x14ac:dyDescent="0.35">
      <c r="A786" s="96" t="s">
        <v>2600</v>
      </c>
      <c r="D786" s="13" t="s">
        <v>2601</v>
      </c>
      <c r="E786" s="13">
        <v>6</v>
      </c>
      <c r="F786" s="14">
        <v>0.7</v>
      </c>
      <c r="G786" s="13" t="s">
        <v>14872</v>
      </c>
      <c r="H786" s="14">
        <v>46.3</v>
      </c>
      <c r="I786" s="15" t="s">
        <v>32</v>
      </c>
      <c r="J786" s="16">
        <v>175.5</v>
      </c>
      <c r="K786" s="16">
        <v>29.25</v>
      </c>
      <c r="L786" s="17" t="s">
        <v>145</v>
      </c>
      <c r="M786" s="163" t="str">
        <f>IFERROR(GETPIVOTDATA("Tot. Bottles",'- Ordine Aggregato -'!$A$1,"sku anker",A786),"")</f>
        <v/>
      </c>
      <c r="N786" s="18" t="s">
        <v>42</v>
      </c>
      <c r="O786" s="19" t="str">
        <f t="shared" si="12"/>
        <v>Order online</v>
      </c>
      <c r="P786" s="97" t="s">
        <v>146</v>
      </c>
      <c r="Q786" s="13" t="s">
        <v>2602</v>
      </c>
      <c r="R786" t="s">
        <v>2603</v>
      </c>
      <c r="S786" s="20">
        <v>0</v>
      </c>
      <c r="T786" s="21" t="s">
        <v>38</v>
      </c>
    </row>
    <row r="787" spans="1:20" x14ac:dyDescent="0.35">
      <c r="A787" s="96" t="s">
        <v>2605</v>
      </c>
      <c r="D787" s="13" t="s">
        <v>2604</v>
      </c>
      <c r="E787" s="13">
        <v>6</v>
      </c>
      <c r="F787" s="14">
        <v>0.7</v>
      </c>
      <c r="G787" s="13" t="s">
        <v>46</v>
      </c>
      <c r="H787" s="14">
        <v>40</v>
      </c>
      <c r="I787" s="15" t="s">
        <v>32</v>
      </c>
      <c r="J787" s="16">
        <v>97.5</v>
      </c>
      <c r="K787" s="16">
        <v>16.25</v>
      </c>
      <c r="L787" s="17" t="s">
        <v>145</v>
      </c>
      <c r="M787" s="163" t="str">
        <f>IFERROR(GETPIVOTDATA("Tot. Bottles",'- Ordine Aggregato -'!$A$1,"sku anker",A787),"")</f>
        <v/>
      </c>
      <c r="N787" s="18" t="s">
        <v>34</v>
      </c>
      <c r="O787" s="19" t="str">
        <f t="shared" si="12"/>
        <v>Order online</v>
      </c>
      <c r="P787" s="97" t="s">
        <v>1232</v>
      </c>
      <c r="Q787" s="13" t="s">
        <v>2606</v>
      </c>
      <c r="R787" t="s">
        <v>2607</v>
      </c>
      <c r="S787" s="20">
        <v>0</v>
      </c>
      <c r="T787" s="21" t="s">
        <v>38</v>
      </c>
    </row>
    <row r="788" spans="1:20" x14ac:dyDescent="0.35">
      <c r="A788" s="13" t="s">
        <v>14596</v>
      </c>
      <c r="B788" s="13"/>
      <c r="C788" s="13"/>
      <c r="D788" s="13" t="s">
        <v>14597</v>
      </c>
      <c r="E788" s="13">
        <v>6</v>
      </c>
      <c r="F788" s="14">
        <v>1</v>
      </c>
      <c r="G788" s="13" t="s">
        <v>14872</v>
      </c>
      <c r="H788" s="14">
        <v>46</v>
      </c>
      <c r="I788" s="15" t="s">
        <v>32</v>
      </c>
      <c r="J788" s="16">
        <v>132</v>
      </c>
      <c r="K788" s="16">
        <v>22</v>
      </c>
      <c r="L788" s="17" t="s">
        <v>145</v>
      </c>
      <c r="M788" s="163" t="str">
        <f>IFERROR(GETPIVOTDATA("Tot. Bottles",'- Ordine Aggregato -'!$A$1,"sku anker",A788),"")</f>
        <v/>
      </c>
      <c r="N788" s="18" t="s">
        <v>42</v>
      </c>
      <c r="O788" s="19" t="str">
        <f t="shared" si="12"/>
        <v>Order online</v>
      </c>
      <c r="P788" s="97" t="s">
        <v>1232</v>
      </c>
      <c r="Q788" s="13" t="s">
        <v>15130</v>
      </c>
      <c r="R788" t="s">
        <v>15131</v>
      </c>
      <c r="S788" s="20">
        <v>0</v>
      </c>
      <c r="T788" s="21" t="s">
        <v>38</v>
      </c>
    </row>
    <row r="789" spans="1:20" x14ac:dyDescent="0.35">
      <c r="A789" s="96" t="s">
        <v>14300</v>
      </c>
      <c r="B789" s="96"/>
      <c r="C789" s="96"/>
      <c r="D789" s="13" t="s">
        <v>14301</v>
      </c>
      <c r="E789" s="13">
        <v>6</v>
      </c>
      <c r="F789" s="14">
        <v>0.7</v>
      </c>
      <c r="G789" s="13" t="s">
        <v>46</v>
      </c>
      <c r="H789" s="14">
        <v>40</v>
      </c>
      <c r="I789" s="15" t="s">
        <v>32</v>
      </c>
      <c r="J789" s="16">
        <v>299.70000000000005</v>
      </c>
      <c r="K789" s="16">
        <v>49.95</v>
      </c>
      <c r="L789" s="17" t="s">
        <v>145</v>
      </c>
      <c r="M789" s="163" t="str">
        <f>IFERROR(GETPIVOTDATA("Tot. Bottles",'- Ordine Aggregato -'!$A$1,"sku anker",A789),"")</f>
        <v/>
      </c>
      <c r="N789" s="18" t="s">
        <v>42</v>
      </c>
      <c r="O789" s="19" t="str">
        <f t="shared" si="12"/>
        <v>Order online</v>
      </c>
      <c r="P789" s="97" t="s">
        <v>1232</v>
      </c>
      <c r="Q789" s="13" t="s">
        <v>2610</v>
      </c>
      <c r="R789" t="s">
        <v>42</v>
      </c>
      <c r="S789" s="20">
        <v>0</v>
      </c>
      <c r="T789" s="21" t="s">
        <v>38</v>
      </c>
    </row>
    <row r="790" spans="1:20" x14ac:dyDescent="0.35">
      <c r="A790" s="96" t="s">
        <v>2608</v>
      </c>
      <c r="D790" s="13" t="s">
        <v>2609</v>
      </c>
      <c r="E790" s="13">
        <v>6</v>
      </c>
      <c r="F790" s="14">
        <v>0.7</v>
      </c>
      <c r="G790" s="13" t="s">
        <v>31</v>
      </c>
      <c r="H790" s="14">
        <v>40</v>
      </c>
      <c r="I790" s="15" t="s">
        <v>32</v>
      </c>
      <c r="J790" s="16">
        <v>299.70000000000005</v>
      </c>
      <c r="K790" s="16">
        <v>49.95</v>
      </c>
      <c r="L790" s="17" t="s">
        <v>145</v>
      </c>
      <c r="M790" s="163" t="str">
        <f>IFERROR(GETPIVOTDATA("Tot. Bottles",'- Ordine Aggregato -'!$A$1,"sku anker",A790),"")</f>
        <v/>
      </c>
      <c r="N790" s="18" t="s">
        <v>34</v>
      </c>
      <c r="O790" s="19" t="str">
        <f t="shared" si="12"/>
        <v>Order online</v>
      </c>
      <c r="P790" s="97" t="s">
        <v>1232</v>
      </c>
      <c r="Q790" s="13" t="s">
        <v>2610</v>
      </c>
      <c r="R790" t="s">
        <v>2611</v>
      </c>
      <c r="S790" s="20">
        <v>0</v>
      </c>
      <c r="T790" s="21" t="s">
        <v>38</v>
      </c>
    </row>
    <row r="791" spans="1:20" x14ac:dyDescent="0.35">
      <c r="A791" s="96" t="s">
        <v>2612</v>
      </c>
      <c r="B791" s="96"/>
      <c r="C791" s="96"/>
      <c r="D791" s="13" t="s">
        <v>2613</v>
      </c>
      <c r="E791" s="13">
        <v>6</v>
      </c>
      <c r="F791" s="14">
        <v>0.7</v>
      </c>
      <c r="G791" s="13" t="s">
        <v>31</v>
      </c>
      <c r="H791" s="14">
        <v>40</v>
      </c>
      <c r="I791" s="15" t="s">
        <v>32</v>
      </c>
      <c r="J791" s="16">
        <v>711</v>
      </c>
      <c r="K791" s="16">
        <v>118.5</v>
      </c>
      <c r="L791" s="17" t="s">
        <v>145</v>
      </c>
      <c r="M791" s="163" t="str">
        <f>IFERROR(GETPIVOTDATA("Tot. Bottles",'- Ordine Aggregato -'!$A$1,"sku anker",A791),"")</f>
        <v/>
      </c>
      <c r="N791" s="18" t="s">
        <v>42</v>
      </c>
      <c r="O791" s="19" t="str">
        <f t="shared" si="12"/>
        <v>Order online</v>
      </c>
      <c r="P791" s="97" t="s">
        <v>1232</v>
      </c>
      <c r="Q791" s="13" t="s">
        <v>2614</v>
      </c>
      <c r="R791" t="s">
        <v>2615</v>
      </c>
      <c r="S791" s="20">
        <v>0</v>
      </c>
      <c r="T791" s="21" t="s">
        <v>38</v>
      </c>
    </row>
    <row r="792" spans="1:20" x14ac:dyDescent="0.35">
      <c r="A792" s="96" t="s">
        <v>14510</v>
      </c>
      <c r="B792" s="96"/>
      <c r="C792" s="96"/>
      <c r="D792" s="13" t="s">
        <v>14511</v>
      </c>
      <c r="E792" s="13">
        <v>3</v>
      </c>
      <c r="F792" s="14">
        <v>0.7</v>
      </c>
      <c r="G792" s="13" t="s">
        <v>14872</v>
      </c>
      <c r="H792" s="14">
        <v>46</v>
      </c>
      <c r="I792" s="15" t="s">
        <v>32</v>
      </c>
      <c r="J792" s="16">
        <v>1785</v>
      </c>
      <c r="K792" s="16">
        <v>595</v>
      </c>
      <c r="L792" s="17" t="s">
        <v>145</v>
      </c>
      <c r="M792" s="163" t="str">
        <f>IFERROR(GETPIVOTDATA("Tot. Bottles",'- Ordine Aggregato -'!$A$1,"sku anker",A792),"")</f>
        <v/>
      </c>
      <c r="N792" s="18" t="s">
        <v>28</v>
      </c>
      <c r="O792" s="19" t="str">
        <f t="shared" si="12"/>
        <v>Order online</v>
      </c>
      <c r="P792" s="97" t="s">
        <v>1232</v>
      </c>
      <c r="Q792" s="13" t="s">
        <v>15132</v>
      </c>
      <c r="R792" t="s">
        <v>42</v>
      </c>
      <c r="S792" s="20">
        <v>0</v>
      </c>
      <c r="T792" s="21" t="s">
        <v>3755</v>
      </c>
    </row>
    <row r="793" spans="1:20" x14ac:dyDescent="0.35">
      <c r="A793" s="13" t="s">
        <v>2616</v>
      </c>
      <c r="B793" s="13"/>
      <c r="C793" s="13"/>
      <c r="D793" s="13" t="s">
        <v>2617</v>
      </c>
      <c r="E793" s="13">
        <v>6</v>
      </c>
      <c r="F793" s="14">
        <v>0.7</v>
      </c>
      <c r="G793" s="13" t="s">
        <v>46</v>
      </c>
      <c r="H793" s="14">
        <v>40</v>
      </c>
      <c r="I793" s="15" t="s">
        <v>32</v>
      </c>
      <c r="J793" s="16">
        <v>55.5</v>
      </c>
      <c r="K793" s="16">
        <v>9.25</v>
      </c>
      <c r="L793" s="17" t="s">
        <v>145</v>
      </c>
      <c r="M793" s="163" t="str">
        <f>IFERROR(GETPIVOTDATA("Tot. Bottles",'- Ordine Aggregato -'!$A$1,"sku anker",A793),"")</f>
        <v/>
      </c>
      <c r="N793" s="18" t="s">
        <v>67</v>
      </c>
      <c r="O793" s="19" t="str">
        <f t="shared" si="12"/>
        <v>Order online</v>
      </c>
      <c r="P793" s="97" t="s">
        <v>1232</v>
      </c>
      <c r="Q793" s="13" t="s">
        <v>2618</v>
      </c>
      <c r="R793" t="s">
        <v>2619</v>
      </c>
      <c r="S793" s="20">
        <v>9.25</v>
      </c>
      <c r="T793" s="21" t="s">
        <v>38</v>
      </c>
    </row>
    <row r="794" spans="1:20" x14ac:dyDescent="0.35">
      <c r="A794" s="96" t="s">
        <v>2620</v>
      </c>
      <c r="D794" s="13" t="s">
        <v>2621</v>
      </c>
      <c r="E794" s="13">
        <v>6</v>
      </c>
      <c r="F794" s="14">
        <v>0.7</v>
      </c>
      <c r="G794" s="13" t="s">
        <v>31</v>
      </c>
      <c r="H794" s="14">
        <v>40</v>
      </c>
      <c r="I794" s="15" t="s">
        <v>32</v>
      </c>
      <c r="J794" s="16">
        <v>60</v>
      </c>
      <c r="K794" s="16">
        <v>10</v>
      </c>
      <c r="L794" s="17" t="s">
        <v>145</v>
      </c>
      <c r="M794" s="163" t="str">
        <f>IFERROR(GETPIVOTDATA("Tot. Bottles",'- Ordine Aggregato -'!$A$1,"sku anker",A794),"")</f>
        <v/>
      </c>
      <c r="N794" s="18" t="s">
        <v>67</v>
      </c>
      <c r="O794" s="19" t="str">
        <f t="shared" si="12"/>
        <v>Order online</v>
      </c>
      <c r="P794" s="97" t="s">
        <v>1232</v>
      </c>
      <c r="Q794" s="13" t="s">
        <v>2622</v>
      </c>
      <c r="R794" t="s">
        <v>2623</v>
      </c>
      <c r="S794" s="20">
        <v>10</v>
      </c>
      <c r="T794" s="21" t="s">
        <v>38</v>
      </c>
    </row>
    <row r="795" spans="1:20" x14ac:dyDescent="0.35">
      <c r="A795" s="96" t="s">
        <v>2624</v>
      </c>
      <c r="B795" s="96"/>
      <c r="C795" s="96"/>
      <c r="D795" s="13" t="s">
        <v>2621</v>
      </c>
      <c r="E795" s="13">
        <v>12</v>
      </c>
      <c r="F795" s="14">
        <v>1</v>
      </c>
      <c r="G795" s="13" t="s">
        <v>46</v>
      </c>
      <c r="H795" s="14">
        <v>40</v>
      </c>
      <c r="I795" s="15" t="s">
        <v>32</v>
      </c>
      <c r="J795" s="16">
        <v>135</v>
      </c>
      <c r="K795" s="16">
        <v>11.25</v>
      </c>
      <c r="L795" s="17" t="s">
        <v>448</v>
      </c>
      <c r="M795" s="163" t="str">
        <f>IFERROR(GETPIVOTDATA("Tot. Bottles",'- Ordine Aggregato -'!$A$1,"sku anker",A795),"")</f>
        <v/>
      </c>
      <c r="N795" s="18" t="s">
        <v>34</v>
      </c>
      <c r="O795" s="19" t="str">
        <f t="shared" si="12"/>
        <v>Order online</v>
      </c>
      <c r="P795" s="97" t="s">
        <v>1232</v>
      </c>
      <c r="Q795" s="13" t="s">
        <v>2625</v>
      </c>
      <c r="R795" t="s">
        <v>2626</v>
      </c>
      <c r="S795" s="20">
        <v>0</v>
      </c>
      <c r="T795" s="21" t="s">
        <v>38</v>
      </c>
    </row>
    <row r="796" spans="1:20" x14ac:dyDescent="0.35">
      <c r="A796" s="96" t="s">
        <v>15133</v>
      </c>
      <c r="B796" s="96"/>
      <c r="C796" s="96"/>
      <c r="D796" s="13" t="s">
        <v>15134</v>
      </c>
      <c r="E796" s="13">
        <v>6</v>
      </c>
      <c r="F796" s="14">
        <v>1</v>
      </c>
      <c r="G796" s="13" t="s">
        <v>31</v>
      </c>
      <c r="H796" s="14">
        <v>40</v>
      </c>
      <c r="I796" s="15" t="s">
        <v>32</v>
      </c>
      <c r="J796" s="16">
        <v>69</v>
      </c>
      <c r="K796" s="16">
        <v>11.5</v>
      </c>
      <c r="L796" s="17" t="s">
        <v>145</v>
      </c>
      <c r="M796" s="163" t="str">
        <f>IFERROR(GETPIVOTDATA("Tot. Bottles",'- Ordine Aggregato -'!$A$1,"sku anker",A796),"")</f>
        <v/>
      </c>
      <c r="N796" s="18" t="s">
        <v>34</v>
      </c>
      <c r="O796" s="19" t="str">
        <f t="shared" si="12"/>
        <v>Order online</v>
      </c>
      <c r="P796" s="97" t="s">
        <v>1232</v>
      </c>
      <c r="Q796" s="13" t="s">
        <v>2625</v>
      </c>
      <c r="R796" t="s">
        <v>15135</v>
      </c>
      <c r="S796" s="20">
        <v>0</v>
      </c>
      <c r="T796" s="21" t="s">
        <v>38</v>
      </c>
    </row>
    <row r="797" spans="1:20" x14ac:dyDescent="0.35">
      <c r="A797" s="96" t="s">
        <v>2627</v>
      </c>
      <c r="D797" s="13" t="s">
        <v>2628</v>
      </c>
      <c r="E797" s="13">
        <v>6</v>
      </c>
      <c r="F797" s="14">
        <v>1</v>
      </c>
      <c r="G797" s="13" t="s">
        <v>14872</v>
      </c>
      <c r="H797" s="14">
        <v>40</v>
      </c>
      <c r="I797" s="15" t="s">
        <v>32</v>
      </c>
      <c r="J797" s="16">
        <v>91.5</v>
      </c>
      <c r="K797" s="16">
        <v>15.25</v>
      </c>
      <c r="L797" s="17" t="s">
        <v>448</v>
      </c>
      <c r="M797" s="163" t="str">
        <f>IFERROR(GETPIVOTDATA("Tot. Bottles",'- Ordine Aggregato -'!$A$1,"sku anker",A797),"")</f>
        <v/>
      </c>
      <c r="N797" s="18" t="s">
        <v>42</v>
      </c>
      <c r="O797" s="19" t="str">
        <f t="shared" si="12"/>
        <v>Order online</v>
      </c>
      <c r="P797" s="97" t="s">
        <v>1232</v>
      </c>
      <c r="Q797" s="13" t="s">
        <v>2629</v>
      </c>
      <c r="R797" t="s">
        <v>2630</v>
      </c>
      <c r="S797" s="20">
        <v>0</v>
      </c>
      <c r="T797" s="21" t="s">
        <v>38</v>
      </c>
    </row>
    <row r="798" spans="1:20" x14ac:dyDescent="0.35">
      <c r="A798" s="13" t="s">
        <v>2631</v>
      </c>
      <c r="B798" s="13"/>
      <c r="C798" s="13"/>
      <c r="D798" s="13" t="s">
        <v>2632</v>
      </c>
      <c r="E798" s="13">
        <v>6</v>
      </c>
      <c r="F798" s="14">
        <v>0.7</v>
      </c>
      <c r="G798" s="13" t="s">
        <v>46</v>
      </c>
      <c r="H798" s="14">
        <v>40</v>
      </c>
      <c r="I798" s="15" t="s">
        <v>32</v>
      </c>
      <c r="J798" s="16">
        <v>79.800000000000011</v>
      </c>
      <c r="K798" s="16">
        <v>13.3</v>
      </c>
      <c r="L798" s="17" t="s">
        <v>448</v>
      </c>
      <c r="M798" s="163" t="str">
        <f>IFERROR(GETPIVOTDATA("Tot. Bottles",'- Ordine Aggregato -'!$A$1,"sku anker",A798),"")</f>
        <v/>
      </c>
      <c r="N798" s="18" t="s">
        <v>42</v>
      </c>
      <c r="O798" s="19" t="str">
        <f t="shared" si="12"/>
        <v>Order online</v>
      </c>
      <c r="P798" s="97" t="s">
        <v>1232</v>
      </c>
      <c r="Q798" s="13" t="s">
        <v>2633</v>
      </c>
      <c r="R798" t="s">
        <v>2634</v>
      </c>
      <c r="S798" s="20">
        <v>0</v>
      </c>
      <c r="T798" s="21" t="s">
        <v>38</v>
      </c>
    </row>
    <row r="799" spans="1:20" x14ac:dyDescent="0.35">
      <c r="A799" s="96" t="s">
        <v>2635</v>
      </c>
      <c r="B799" s="96"/>
      <c r="C799" s="96"/>
      <c r="D799" s="13" t="s">
        <v>2636</v>
      </c>
      <c r="E799" s="13">
        <v>6</v>
      </c>
      <c r="F799" s="14">
        <v>0.7</v>
      </c>
      <c r="G799" s="13" t="s">
        <v>14872</v>
      </c>
      <c r="H799" s="14">
        <v>54.2</v>
      </c>
      <c r="I799" s="15" t="s">
        <v>32</v>
      </c>
      <c r="J799" s="16">
        <v>420</v>
      </c>
      <c r="K799" s="16">
        <v>70</v>
      </c>
      <c r="L799" s="17" t="s">
        <v>145</v>
      </c>
      <c r="M799" s="163" t="str">
        <f>IFERROR(GETPIVOTDATA("Tot. Bottles",'- Ordine Aggregato -'!$A$1,"sku anker",A799),"")</f>
        <v/>
      </c>
      <c r="N799" s="18" t="s">
        <v>42</v>
      </c>
      <c r="O799" s="19" t="str">
        <f t="shared" si="12"/>
        <v>Order online</v>
      </c>
      <c r="P799" s="97" t="s">
        <v>1232</v>
      </c>
      <c r="Q799" s="13" t="s">
        <v>2637</v>
      </c>
      <c r="R799" t="s">
        <v>2638</v>
      </c>
      <c r="S799" s="20">
        <v>0</v>
      </c>
      <c r="T799" s="21" t="s">
        <v>38</v>
      </c>
    </row>
    <row r="800" spans="1:20" x14ac:dyDescent="0.35">
      <c r="A800" s="96" t="s">
        <v>14669</v>
      </c>
      <c r="D800" s="13" t="s">
        <v>14670</v>
      </c>
      <c r="E800" s="13">
        <v>6</v>
      </c>
      <c r="F800" s="14">
        <v>0.7</v>
      </c>
      <c r="G800" s="13" t="s">
        <v>14872</v>
      </c>
      <c r="H800" s="14">
        <v>47</v>
      </c>
      <c r="I800" s="15" t="s">
        <v>32</v>
      </c>
      <c r="J800" s="16">
        <v>351</v>
      </c>
      <c r="K800" s="16">
        <v>58.5</v>
      </c>
      <c r="L800" s="17" t="s">
        <v>145</v>
      </c>
      <c r="M800" s="163" t="str">
        <f>IFERROR(GETPIVOTDATA("Tot. Bottles",'- Ordine Aggregato -'!$A$1,"sku anker",A800),"")</f>
        <v/>
      </c>
      <c r="N800" s="18" t="s">
        <v>42</v>
      </c>
      <c r="O800" s="19" t="str">
        <f t="shared" si="12"/>
        <v>Order online</v>
      </c>
      <c r="P800" s="97" t="s">
        <v>146</v>
      </c>
      <c r="Q800" s="13" t="s">
        <v>15136</v>
      </c>
      <c r="R800" t="s">
        <v>42</v>
      </c>
      <c r="S800" s="20">
        <v>0</v>
      </c>
      <c r="T800" s="21" t="s">
        <v>38</v>
      </c>
    </row>
    <row r="801" spans="1:20" x14ac:dyDescent="0.35">
      <c r="A801" s="13" t="s">
        <v>14671</v>
      </c>
      <c r="B801" s="13"/>
      <c r="C801" s="13"/>
      <c r="D801" s="13" t="s">
        <v>14672</v>
      </c>
      <c r="E801" s="13">
        <v>6</v>
      </c>
      <c r="F801" s="14">
        <v>0.7</v>
      </c>
      <c r="G801" s="13" t="s">
        <v>14872</v>
      </c>
      <c r="H801" s="14">
        <v>55.1</v>
      </c>
      <c r="I801" s="15" t="s">
        <v>32</v>
      </c>
      <c r="J801" s="16">
        <v>321</v>
      </c>
      <c r="K801" s="16">
        <v>53.5</v>
      </c>
      <c r="L801" s="17" t="s">
        <v>145</v>
      </c>
      <c r="M801" s="163" t="str">
        <f>IFERROR(GETPIVOTDATA("Tot. Bottles",'- Ordine Aggregato -'!$A$1,"sku anker",A801),"")</f>
        <v/>
      </c>
      <c r="N801" s="18" t="s">
        <v>42</v>
      </c>
      <c r="O801" s="19" t="str">
        <f t="shared" si="12"/>
        <v>Order online</v>
      </c>
      <c r="P801" s="97" t="s">
        <v>146</v>
      </c>
      <c r="Q801" s="13" t="s">
        <v>15137</v>
      </c>
      <c r="R801" t="s">
        <v>42</v>
      </c>
      <c r="S801" s="20">
        <v>0</v>
      </c>
      <c r="T801" s="21" t="s">
        <v>38</v>
      </c>
    </row>
    <row r="802" spans="1:20" x14ac:dyDescent="0.35">
      <c r="A802" s="13" t="s">
        <v>2639</v>
      </c>
      <c r="B802" s="13"/>
      <c r="C802" s="13"/>
      <c r="D802" s="13" t="s">
        <v>2640</v>
      </c>
      <c r="E802" s="13">
        <v>6</v>
      </c>
      <c r="F802" s="14">
        <v>0.7</v>
      </c>
      <c r="G802" s="13" t="s">
        <v>14872</v>
      </c>
      <c r="H802" s="14">
        <v>40</v>
      </c>
      <c r="I802" s="15" t="s">
        <v>32</v>
      </c>
      <c r="J802" s="16">
        <v>43.5</v>
      </c>
      <c r="K802" s="16">
        <v>7.25</v>
      </c>
      <c r="L802" s="17" t="s">
        <v>448</v>
      </c>
      <c r="M802" s="163" t="str">
        <f>IFERROR(GETPIVOTDATA("Tot. Bottles",'- Ordine Aggregato -'!$A$1,"sku anker",A802),"")</f>
        <v/>
      </c>
      <c r="N802" s="18" t="s">
        <v>42</v>
      </c>
      <c r="O802" s="19" t="str">
        <f t="shared" si="12"/>
        <v>Order online</v>
      </c>
      <c r="P802" s="97" t="s">
        <v>1232</v>
      </c>
      <c r="Q802" s="13" t="s">
        <v>2641</v>
      </c>
      <c r="R802" t="s">
        <v>2642</v>
      </c>
      <c r="S802" s="20">
        <v>0</v>
      </c>
      <c r="T802" s="21" t="s">
        <v>38</v>
      </c>
    </row>
    <row r="803" spans="1:20" x14ac:dyDescent="0.35">
      <c r="A803" s="96" t="s">
        <v>2643</v>
      </c>
      <c r="B803" s="96"/>
      <c r="C803" s="96"/>
      <c r="D803" s="13" t="s">
        <v>2640</v>
      </c>
      <c r="E803" s="13">
        <v>6</v>
      </c>
      <c r="F803" s="14">
        <v>0.7</v>
      </c>
      <c r="G803" s="13" t="s">
        <v>14871</v>
      </c>
      <c r="H803" s="14">
        <v>40</v>
      </c>
      <c r="I803" s="15" t="s">
        <v>32</v>
      </c>
      <c r="J803" s="16">
        <v>43.5</v>
      </c>
      <c r="K803" s="16">
        <v>7.25</v>
      </c>
      <c r="L803" s="17" t="s">
        <v>448</v>
      </c>
      <c r="M803" s="163" t="str">
        <f>IFERROR(GETPIVOTDATA("Tot. Bottles",'- Ordine Aggregato -'!$A$1,"sku anker",A803),"")</f>
        <v/>
      </c>
      <c r="N803" s="18" t="s">
        <v>42</v>
      </c>
      <c r="O803" s="19" t="str">
        <f t="shared" si="12"/>
        <v>Order online</v>
      </c>
      <c r="P803" s="97" t="s">
        <v>1232</v>
      </c>
      <c r="Q803" s="13" t="s">
        <v>2644</v>
      </c>
      <c r="R803" t="s">
        <v>2642</v>
      </c>
      <c r="S803" s="20">
        <v>0</v>
      </c>
      <c r="T803" s="21" t="s">
        <v>38</v>
      </c>
    </row>
    <row r="804" spans="1:20" x14ac:dyDescent="0.35">
      <c r="A804" s="13" t="s">
        <v>14431</v>
      </c>
      <c r="B804" s="13"/>
      <c r="C804" s="13"/>
      <c r="D804" s="13" t="s">
        <v>2640</v>
      </c>
      <c r="E804" s="13">
        <v>6</v>
      </c>
      <c r="F804" s="14">
        <v>1</v>
      </c>
      <c r="G804" s="13" t="s">
        <v>31</v>
      </c>
      <c r="H804" s="14">
        <v>40</v>
      </c>
      <c r="I804" s="15" t="s">
        <v>32</v>
      </c>
      <c r="J804" s="16">
        <v>52.5</v>
      </c>
      <c r="K804" s="16">
        <v>8.75</v>
      </c>
      <c r="L804" s="17" t="s">
        <v>448</v>
      </c>
      <c r="M804" s="163" t="str">
        <f>IFERROR(GETPIVOTDATA("Tot. Bottles",'- Ordine Aggregato -'!$A$1,"sku anker",A804),"")</f>
        <v/>
      </c>
      <c r="N804" s="18" t="s">
        <v>42</v>
      </c>
      <c r="O804" s="19" t="str">
        <f t="shared" si="12"/>
        <v>Order online</v>
      </c>
      <c r="P804" s="97" t="s">
        <v>1232</v>
      </c>
      <c r="Q804" s="13" t="s">
        <v>2646</v>
      </c>
      <c r="R804" t="s">
        <v>2647</v>
      </c>
      <c r="S804" s="20">
        <v>0</v>
      </c>
      <c r="T804" s="21" t="s">
        <v>38</v>
      </c>
    </row>
    <row r="805" spans="1:20" x14ac:dyDescent="0.35">
      <c r="A805" s="96" t="s">
        <v>2645</v>
      </c>
      <c r="B805" s="96"/>
      <c r="C805" s="96"/>
      <c r="D805" s="13" t="s">
        <v>2640</v>
      </c>
      <c r="E805" s="13">
        <v>12</v>
      </c>
      <c r="F805" s="14">
        <v>1</v>
      </c>
      <c r="G805" s="13" t="s">
        <v>31</v>
      </c>
      <c r="H805" s="14">
        <v>40</v>
      </c>
      <c r="I805" s="15" t="s">
        <v>32</v>
      </c>
      <c r="J805" s="16">
        <v>105</v>
      </c>
      <c r="K805" s="16">
        <v>8.75</v>
      </c>
      <c r="L805" s="17" t="s">
        <v>448</v>
      </c>
      <c r="M805" s="163" t="str">
        <f>IFERROR(GETPIVOTDATA("Tot. Bottles",'- Ordine Aggregato -'!$A$1,"sku anker",A805),"")</f>
        <v/>
      </c>
      <c r="N805" s="18" t="s">
        <v>34</v>
      </c>
      <c r="O805" s="19" t="str">
        <f t="shared" si="12"/>
        <v>Order online</v>
      </c>
      <c r="P805" s="97" t="s">
        <v>1232</v>
      </c>
      <c r="Q805" s="13" t="s">
        <v>2646</v>
      </c>
      <c r="R805" t="s">
        <v>2647</v>
      </c>
      <c r="S805" s="20">
        <v>0</v>
      </c>
      <c r="T805" s="21" t="s">
        <v>38</v>
      </c>
    </row>
    <row r="806" spans="1:20" x14ac:dyDescent="0.35">
      <c r="A806" s="96" t="s">
        <v>2648</v>
      </c>
      <c r="D806" s="13" t="s">
        <v>2649</v>
      </c>
      <c r="E806" s="13">
        <v>6</v>
      </c>
      <c r="F806" s="14">
        <v>0.7</v>
      </c>
      <c r="G806" s="13" t="s">
        <v>31</v>
      </c>
      <c r="H806" s="14">
        <v>40</v>
      </c>
      <c r="I806" s="15" t="s">
        <v>32</v>
      </c>
      <c r="J806" s="16">
        <v>45</v>
      </c>
      <c r="K806" s="16">
        <v>7.5</v>
      </c>
      <c r="L806" s="17" t="s">
        <v>145</v>
      </c>
      <c r="M806" s="163" t="str">
        <f>IFERROR(GETPIVOTDATA("Tot. Bottles",'- Ordine Aggregato -'!$A$1,"sku anker",A806),"")</f>
        <v/>
      </c>
      <c r="N806" s="18" t="s">
        <v>42</v>
      </c>
      <c r="O806" s="19" t="str">
        <f t="shared" si="12"/>
        <v>Order online</v>
      </c>
      <c r="P806" s="97" t="s">
        <v>1232</v>
      </c>
      <c r="Q806" s="13" t="s">
        <v>2650</v>
      </c>
      <c r="R806" t="s">
        <v>2651</v>
      </c>
      <c r="S806" s="20">
        <v>0</v>
      </c>
      <c r="T806" s="21" t="s">
        <v>38</v>
      </c>
    </row>
    <row r="807" spans="1:20" x14ac:dyDescent="0.35">
      <c r="A807" s="96" t="s">
        <v>2652</v>
      </c>
      <c r="B807" s="96"/>
      <c r="C807" s="96"/>
      <c r="D807" s="13" t="s">
        <v>2653</v>
      </c>
      <c r="E807" s="13">
        <v>6</v>
      </c>
      <c r="F807" s="14">
        <v>1</v>
      </c>
      <c r="G807" s="13" t="s">
        <v>46</v>
      </c>
      <c r="H807" s="14">
        <v>40</v>
      </c>
      <c r="I807" s="15" t="s">
        <v>32</v>
      </c>
      <c r="J807" s="16">
        <v>119.69999999999999</v>
      </c>
      <c r="K807" s="16">
        <v>19.95</v>
      </c>
      <c r="L807" s="17" t="s">
        <v>145</v>
      </c>
      <c r="M807" s="163" t="str">
        <f>IFERROR(GETPIVOTDATA("Tot. Bottles",'- Ordine Aggregato -'!$A$1,"sku anker",A807),"")</f>
        <v/>
      </c>
      <c r="N807" s="18" t="s">
        <v>42</v>
      </c>
      <c r="O807" s="19" t="str">
        <f t="shared" si="12"/>
        <v>Order online</v>
      </c>
      <c r="P807" s="97" t="s">
        <v>1232</v>
      </c>
      <c r="Q807" s="13" t="s">
        <v>2654</v>
      </c>
      <c r="R807" t="s">
        <v>2655</v>
      </c>
      <c r="S807" s="20">
        <v>0</v>
      </c>
      <c r="T807" s="21" t="s">
        <v>38</v>
      </c>
    </row>
    <row r="808" spans="1:20" x14ac:dyDescent="0.35">
      <c r="A808" s="96" t="s">
        <v>2656</v>
      </c>
      <c r="B808" s="96"/>
      <c r="C808" s="96"/>
      <c r="D808" s="13" t="s">
        <v>2657</v>
      </c>
      <c r="E808" s="13">
        <v>6</v>
      </c>
      <c r="F808" s="14">
        <v>0.7</v>
      </c>
      <c r="G808" s="13" t="s">
        <v>46</v>
      </c>
      <c r="H808" s="14">
        <v>40</v>
      </c>
      <c r="I808" s="15" t="s">
        <v>32</v>
      </c>
      <c r="J808" s="16">
        <v>255</v>
      </c>
      <c r="K808" s="16">
        <v>42.5</v>
      </c>
      <c r="L808" s="17" t="s">
        <v>145</v>
      </c>
      <c r="M808" s="163" t="str">
        <f>IFERROR(GETPIVOTDATA("Tot. Bottles",'- Ordine Aggregato -'!$A$1,"sku anker",A808),"")</f>
        <v/>
      </c>
      <c r="N808" s="18" t="s">
        <v>34</v>
      </c>
      <c r="O808" s="19" t="str">
        <f t="shared" si="12"/>
        <v>Order online</v>
      </c>
      <c r="P808" s="97" t="s">
        <v>1232</v>
      </c>
      <c r="Q808" s="13" t="s">
        <v>2658</v>
      </c>
      <c r="R808" t="s">
        <v>2659</v>
      </c>
      <c r="S808" s="20">
        <v>0</v>
      </c>
      <c r="T808" s="21" t="s">
        <v>38</v>
      </c>
    </row>
    <row r="809" spans="1:20" x14ac:dyDescent="0.35">
      <c r="A809" s="13" t="s">
        <v>2660</v>
      </c>
      <c r="B809" s="13"/>
      <c r="C809" s="13"/>
      <c r="D809" s="13" t="s">
        <v>2661</v>
      </c>
      <c r="E809" s="13">
        <v>6</v>
      </c>
      <c r="F809" s="14">
        <v>0.7</v>
      </c>
      <c r="G809" s="13" t="s">
        <v>46</v>
      </c>
      <c r="H809" s="14">
        <v>40</v>
      </c>
      <c r="I809" s="15" t="s">
        <v>32</v>
      </c>
      <c r="J809" s="16">
        <v>297</v>
      </c>
      <c r="K809" s="16">
        <v>49.5</v>
      </c>
      <c r="L809" s="17" t="s">
        <v>145</v>
      </c>
      <c r="M809" s="163" t="str">
        <f>IFERROR(GETPIVOTDATA("Tot. Bottles",'- Ordine Aggregato -'!$A$1,"sku anker",A809),"")</f>
        <v/>
      </c>
      <c r="N809" s="18" t="s">
        <v>34</v>
      </c>
      <c r="O809" s="19" t="str">
        <f t="shared" si="12"/>
        <v>Order online</v>
      </c>
      <c r="P809" s="97" t="s">
        <v>1232</v>
      </c>
      <c r="Q809" s="13" t="s">
        <v>2662</v>
      </c>
      <c r="R809" t="s">
        <v>2663</v>
      </c>
      <c r="S809" s="20">
        <v>0</v>
      </c>
      <c r="T809" s="21" t="s">
        <v>38</v>
      </c>
    </row>
    <row r="810" spans="1:20" x14ac:dyDescent="0.35">
      <c r="A810" s="96" t="s">
        <v>2664</v>
      </c>
      <c r="D810" s="13" t="s">
        <v>2665</v>
      </c>
      <c r="E810" s="13">
        <v>6</v>
      </c>
      <c r="F810" s="14">
        <v>0.35</v>
      </c>
      <c r="G810" s="13" t="s">
        <v>14872</v>
      </c>
      <c r="H810" s="14">
        <v>40</v>
      </c>
      <c r="I810" s="15" t="s">
        <v>32</v>
      </c>
      <c r="J810" s="16">
        <v>43.5</v>
      </c>
      <c r="K810" s="16">
        <v>7.25</v>
      </c>
      <c r="L810" s="17" t="s">
        <v>2333</v>
      </c>
      <c r="M810" s="163" t="str">
        <f>IFERROR(GETPIVOTDATA("Tot. Bottles",'- Ordine Aggregato -'!$A$1,"sku anker",A810),"")</f>
        <v/>
      </c>
      <c r="N810" s="18" t="s">
        <v>42</v>
      </c>
      <c r="O810" s="19" t="str">
        <f t="shared" si="12"/>
        <v>Order online</v>
      </c>
      <c r="P810" s="97" t="s">
        <v>225</v>
      </c>
      <c r="Q810" s="13" t="s">
        <v>2666</v>
      </c>
      <c r="R810" t="s">
        <v>2667</v>
      </c>
      <c r="S810" s="20">
        <v>0</v>
      </c>
      <c r="T810" s="21" t="s">
        <v>38</v>
      </c>
    </row>
    <row r="811" spans="1:20" x14ac:dyDescent="0.35">
      <c r="A811" s="96" t="s">
        <v>2668</v>
      </c>
      <c r="B811" s="96"/>
      <c r="C811" s="96"/>
      <c r="D811" s="13" t="s">
        <v>2665</v>
      </c>
      <c r="E811" s="13">
        <v>6</v>
      </c>
      <c r="F811" s="14">
        <v>0.7</v>
      </c>
      <c r="G811" s="13" t="s">
        <v>14871</v>
      </c>
      <c r="H811" s="14">
        <v>40</v>
      </c>
      <c r="I811" s="15" t="s">
        <v>32</v>
      </c>
      <c r="J811" s="16">
        <v>65.400000000000006</v>
      </c>
      <c r="K811" s="16">
        <v>10.9</v>
      </c>
      <c r="L811" s="17" t="s">
        <v>2333</v>
      </c>
      <c r="M811" s="163" t="str">
        <f>IFERROR(GETPIVOTDATA("Tot. Bottles",'- Ordine Aggregato -'!$A$1,"sku anker",A811),"")</f>
        <v/>
      </c>
      <c r="N811" s="18" t="s">
        <v>42</v>
      </c>
      <c r="O811" s="19" t="str">
        <f t="shared" si="12"/>
        <v>Order online</v>
      </c>
      <c r="P811" s="97" t="s">
        <v>225</v>
      </c>
      <c r="Q811" s="13" t="s">
        <v>2669</v>
      </c>
      <c r="R811" t="s">
        <v>2670</v>
      </c>
      <c r="S811" s="20">
        <v>0</v>
      </c>
      <c r="T811" s="21" t="s">
        <v>38</v>
      </c>
    </row>
    <row r="812" spans="1:20" x14ac:dyDescent="0.35">
      <c r="A812" s="13" t="s">
        <v>2671</v>
      </c>
      <c r="B812" s="13"/>
      <c r="C812" s="13"/>
      <c r="D812" s="13" t="s">
        <v>2672</v>
      </c>
      <c r="E812" s="13">
        <v>6</v>
      </c>
      <c r="F812" s="14">
        <v>0.7</v>
      </c>
      <c r="G812" s="13" t="s">
        <v>14872</v>
      </c>
      <c r="H812" s="14">
        <v>40</v>
      </c>
      <c r="I812" s="15" t="s">
        <v>32</v>
      </c>
      <c r="J812" s="16">
        <v>115.5</v>
      </c>
      <c r="K812" s="16">
        <v>19.25</v>
      </c>
      <c r="L812" s="17" t="s">
        <v>2338</v>
      </c>
      <c r="M812" s="163" t="str">
        <f>IFERROR(GETPIVOTDATA("Tot. Bottles",'- Ordine Aggregato -'!$A$1,"sku anker",A812),"")</f>
        <v/>
      </c>
      <c r="N812" s="18" t="s">
        <v>34</v>
      </c>
      <c r="O812" s="19" t="str">
        <f t="shared" si="12"/>
        <v>Order online</v>
      </c>
      <c r="P812" s="97" t="s">
        <v>225</v>
      </c>
      <c r="Q812" s="13" t="s">
        <v>2673</v>
      </c>
      <c r="R812" t="s">
        <v>2674</v>
      </c>
      <c r="S812" s="20">
        <v>0</v>
      </c>
      <c r="T812" s="21" t="s">
        <v>38</v>
      </c>
    </row>
    <row r="813" spans="1:20" x14ac:dyDescent="0.35">
      <c r="A813" s="13" t="s">
        <v>2675</v>
      </c>
      <c r="B813" s="13"/>
      <c r="C813" s="13"/>
      <c r="D813" s="13" t="s">
        <v>2676</v>
      </c>
      <c r="E813" s="13">
        <v>6</v>
      </c>
      <c r="F813" s="14">
        <v>0.5</v>
      </c>
      <c r="G813" s="13" t="s">
        <v>14872</v>
      </c>
      <c r="H813" s="14">
        <v>40</v>
      </c>
      <c r="I813" s="15" t="s">
        <v>32</v>
      </c>
      <c r="J813" s="16">
        <v>87</v>
      </c>
      <c r="K813" s="16">
        <v>14.5</v>
      </c>
      <c r="L813" s="17" t="s">
        <v>41</v>
      </c>
      <c r="M813" s="163" t="str">
        <f>IFERROR(GETPIVOTDATA("Tot. Bottles",'- Ordine Aggregato -'!$A$1,"sku anker",A813),"")</f>
        <v/>
      </c>
      <c r="N813" s="18" t="s">
        <v>42</v>
      </c>
      <c r="O813" s="19" t="str">
        <f t="shared" si="12"/>
        <v>Order online</v>
      </c>
      <c r="P813" s="97" t="s">
        <v>614</v>
      </c>
      <c r="Q813" s="13" t="s">
        <v>2677</v>
      </c>
      <c r="R813" t="s">
        <v>2678</v>
      </c>
      <c r="S813" s="20">
        <v>0</v>
      </c>
      <c r="T813" s="21" t="s">
        <v>38</v>
      </c>
    </row>
    <row r="814" spans="1:20" x14ac:dyDescent="0.35">
      <c r="A814" s="96" t="s">
        <v>2679</v>
      </c>
      <c r="B814" s="96"/>
      <c r="C814" s="96"/>
      <c r="D814" s="13" t="s">
        <v>2680</v>
      </c>
      <c r="E814" s="13">
        <v>6</v>
      </c>
      <c r="F814" s="14">
        <v>0.5</v>
      </c>
      <c r="G814" s="13" t="s">
        <v>14872</v>
      </c>
      <c r="H814" s="14">
        <v>40</v>
      </c>
      <c r="I814" s="15" t="s">
        <v>32</v>
      </c>
      <c r="J814" s="16">
        <v>59.099999999999994</v>
      </c>
      <c r="K814" s="16">
        <v>9.85</v>
      </c>
      <c r="L814" s="17" t="s">
        <v>41</v>
      </c>
      <c r="M814" s="163" t="str">
        <f>IFERROR(GETPIVOTDATA("Tot. Bottles",'- Ordine Aggregato -'!$A$1,"sku anker",A814),"")</f>
        <v/>
      </c>
      <c r="N814" s="18" t="s">
        <v>67</v>
      </c>
      <c r="O814" s="19" t="str">
        <f t="shared" si="12"/>
        <v>Order online</v>
      </c>
      <c r="P814" s="97" t="s">
        <v>614</v>
      </c>
      <c r="Q814" s="13" t="s">
        <v>2681</v>
      </c>
      <c r="R814" t="s">
        <v>2682</v>
      </c>
      <c r="S814" s="20">
        <v>9.85</v>
      </c>
      <c r="T814" s="21" t="s">
        <v>38</v>
      </c>
    </row>
    <row r="815" spans="1:20" x14ac:dyDescent="0.35">
      <c r="A815" s="96" t="s">
        <v>2683</v>
      </c>
      <c r="D815" s="13" t="s">
        <v>2684</v>
      </c>
      <c r="E815" s="13">
        <v>6</v>
      </c>
      <c r="F815" s="14">
        <v>0.75</v>
      </c>
      <c r="G815" s="13" t="s">
        <v>46</v>
      </c>
      <c r="H815" s="14">
        <v>13</v>
      </c>
      <c r="I815" s="15" t="s">
        <v>32</v>
      </c>
      <c r="J815" s="16">
        <v>71.699999999999989</v>
      </c>
      <c r="K815" s="16">
        <v>11.95</v>
      </c>
      <c r="L815" s="17" t="s">
        <v>437</v>
      </c>
      <c r="M815" s="163" t="str">
        <f>IFERROR(GETPIVOTDATA("Tot. Bottles",'- Ordine Aggregato -'!$A$1,"sku anker",A815),"")</f>
        <v/>
      </c>
      <c r="N815" s="18" t="s">
        <v>34</v>
      </c>
      <c r="O815" s="19" t="str">
        <f t="shared" si="12"/>
        <v>Order online</v>
      </c>
      <c r="P815" s="97" t="s">
        <v>225</v>
      </c>
      <c r="Q815" s="13" t="s">
        <v>2685</v>
      </c>
      <c r="R815" t="s">
        <v>2686</v>
      </c>
      <c r="S815" s="20">
        <v>0</v>
      </c>
      <c r="T815" s="21" t="s">
        <v>38</v>
      </c>
    </row>
    <row r="816" spans="1:20" x14ac:dyDescent="0.35">
      <c r="A816" s="13" t="s">
        <v>2687</v>
      </c>
      <c r="B816" s="13"/>
      <c r="C816" s="13"/>
      <c r="D816" s="13" t="s">
        <v>2688</v>
      </c>
      <c r="E816" s="13">
        <v>6</v>
      </c>
      <c r="F816" s="14">
        <v>0.75</v>
      </c>
      <c r="G816" s="13" t="s">
        <v>14872</v>
      </c>
      <c r="H816" s="14">
        <v>16</v>
      </c>
      <c r="I816" s="15" t="s">
        <v>32</v>
      </c>
      <c r="J816" s="16">
        <v>139.5</v>
      </c>
      <c r="K816" s="16">
        <v>23.25</v>
      </c>
      <c r="L816" s="17" t="s">
        <v>710</v>
      </c>
      <c r="M816" s="163" t="str">
        <f>IFERROR(GETPIVOTDATA("Tot. Bottles",'- Ordine Aggregato -'!$A$1,"sku anker",A816),"")</f>
        <v/>
      </c>
      <c r="N816" s="18" t="s">
        <v>42</v>
      </c>
      <c r="O816" s="19" t="str">
        <f t="shared" si="12"/>
        <v>Order online</v>
      </c>
      <c r="P816" s="97" t="s">
        <v>355</v>
      </c>
      <c r="Q816" s="13" t="s">
        <v>2689</v>
      </c>
      <c r="R816" t="s">
        <v>42</v>
      </c>
      <c r="S816" s="20">
        <v>0</v>
      </c>
      <c r="T816" s="21" t="s">
        <v>38</v>
      </c>
    </row>
    <row r="817" spans="1:20" x14ac:dyDescent="0.35">
      <c r="A817" s="96" t="s">
        <v>2690</v>
      </c>
      <c r="D817" s="13" t="s">
        <v>2691</v>
      </c>
      <c r="E817" s="13">
        <v>6</v>
      </c>
      <c r="F817" s="14">
        <v>0.75</v>
      </c>
      <c r="G817" s="13" t="s">
        <v>14872</v>
      </c>
      <c r="H817" s="14">
        <v>14.5</v>
      </c>
      <c r="I817" s="15" t="s">
        <v>32</v>
      </c>
      <c r="J817" s="16">
        <v>65.099999999999994</v>
      </c>
      <c r="K817" s="16">
        <v>10.85</v>
      </c>
      <c r="L817" s="17" t="s">
        <v>710</v>
      </c>
      <c r="M817" s="163" t="str">
        <f>IFERROR(GETPIVOTDATA("Tot. Bottles",'- Ordine Aggregato -'!$A$1,"sku anker",A817),"")</f>
        <v/>
      </c>
      <c r="N817" s="18" t="s">
        <v>34</v>
      </c>
      <c r="O817" s="19" t="str">
        <f t="shared" si="12"/>
        <v>Order online</v>
      </c>
      <c r="P817" s="97" t="s">
        <v>355</v>
      </c>
      <c r="Q817" s="13" t="s">
        <v>2692</v>
      </c>
      <c r="R817" t="s">
        <v>705</v>
      </c>
      <c r="S817" s="20">
        <v>0</v>
      </c>
      <c r="T817" s="21" t="s">
        <v>38</v>
      </c>
    </row>
    <row r="818" spans="1:20" x14ac:dyDescent="0.35">
      <c r="A818" s="96" t="s">
        <v>2693</v>
      </c>
      <c r="B818" s="96"/>
      <c r="C818" s="96"/>
      <c r="D818" s="13" t="s">
        <v>2694</v>
      </c>
      <c r="E818" s="13">
        <v>6</v>
      </c>
      <c r="F818" s="14">
        <v>0.75</v>
      </c>
      <c r="G818" s="13" t="s">
        <v>14872</v>
      </c>
      <c r="H818" s="14">
        <v>14.5</v>
      </c>
      <c r="I818" s="15" t="s">
        <v>32</v>
      </c>
      <c r="J818" s="16">
        <v>65.099999999999994</v>
      </c>
      <c r="K818" s="16">
        <v>10.85</v>
      </c>
      <c r="L818" s="17" t="s">
        <v>710</v>
      </c>
      <c r="M818" s="163" t="str">
        <f>IFERROR(GETPIVOTDATA("Tot. Bottles",'- Ordine Aggregato -'!$A$1,"sku anker",A818),"")</f>
        <v/>
      </c>
      <c r="N818" s="18" t="s">
        <v>42</v>
      </c>
      <c r="O818" s="19" t="str">
        <f t="shared" si="12"/>
        <v>Order online</v>
      </c>
      <c r="P818" s="97" t="s">
        <v>355</v>
      </c>
      <c r="Q818" s="13" t="s">
        <v>2692</v>
      </c>
      <c r="R818" t="s">
        <v>42</v>
      </c>
      <c r="S818" s="20">
        <v>0</v>
      </c>
      <c r="T818" s="21" t="s">
        <v>38</v>
      </c>
    </row>
    <row r="819" spans="1:20" x14ac:dyDescent="0.35">
      <c r="A819" s="96" t="s">
        <v>2695</v>
      </c>
      <c r="D819" s="13" t="s">
        <v>2696</v>
      </c>
      <c r="E819" s="13">
        <v>6</v>
      </c>
      <c r="F819" s="14">
        <v>0.75</v>
      </c>
      <c r="G819" s="13" t="s">
        <v>14872</v>
      </c>
      <c r="H819" s="14">
        <v>17</v>
      </c>
      <c r="I819" s="15" t="s">
        <v>32</v>
      </c>
      <c r="J819" s="16">
        <v>200.70000000000002</v>
      </c>
      <c r="K819" s="16">
        <v>33.450000000000003</v>
      </c>
      <c r="L819" s="17" t="s">
        <v>710</v>
      </c>
      <c r="M819" s="163" t="str">
        <f>IFERROR(GETPIVOTDATA("Tot. Bottles",'- Ordine Aggregato -'!$A$1,"sku anker",A819),"")</f>
        <v/>
      </c>
      <c r="N819" s="18" t="s">
        <v>34</v>
      </c>
      <c r="O819" s="19" t="str">
        <f t="shared" si="12"/>
        <v>Order online</v>
      </c>
      <c r="P819" s="97" t="s">
        <v>355</v>
      </c>
      <c r="Q819" s="13" t="s">
        <v>2697</v>
      </c>
      <c r="R819" t="s">
        <v>705</v>
      </c>
      <c r="S819" s="20">
        <v>0</v>
      </c>
      <c r="T819" s="21" t="s">
        <v>38</v>
      </c>
    </row>
    <row r="820" spans="1:20" x14ac:dyDescent="0.35">
      <c r="A820" s="13" t="s">
        <v>2698</v>
      </c>
      <c r="B820" s="13"/>
      <c r="C820" s="13"/>
      <c r="D820" s="13" t="s">
        <v>2699</v>
      </c>
      <c r="E820" s="13">
        <v>6</v>
      </c>
      <c r="F820" s="14">
        <v>0.75</v>
      </c>
      <c r="G820" s="13" t="s">
        <v>46</v>
      </c>
      <c r="H820" s="14">
        <v>13.5</v>
      </c>
      <c r="I820" s="15" t="s">
        <v>32</v>
      </c>
      <c r="J820" s="16">
        <v>30.299999999999997</v>
      </c>
      <c r="K820" s="16">
        <v>5.05</v>
      </c>
      <c r="L820" s="17" t="s">
        <v>710</v>
      </c>
      <c r="M820" s="163" t="str">
        <f>IFERROR(GETPIVOTDATA("Tot. Bottles",'- Ordine Aggregato -'!$A$1,"sku anker",A820),"")</f>
        <v/>
      </c>
      <c r="N820" s="18" t="s">
        <v>42</v>
      </c>
      <c r="O820" s="19" t="str">
        <f t="shared" si="12"/>
        <v>Order online</v>
      </c>
      <c r="P820" s="97" t="s">
        <v>355</v>
      </c>
      <c r="Q820" s="13" t="s">
        <v>2700</v>
      </c>
      <c r="R820" t="s">
        <v>42</v>
      </c>
      <c r="S820" s="20">
        <v>0</v>
      </c>
      <c r="T820" s="21" t="s">
        <v>38</v>
      </c>
    </row>
    <row r="821" spans="1:20" x14ac:dyDescent="0.35">
      <c r="A821" s="13" t="s">
        <v>15138</v>
      </c>
      <c r="B821" s="13"/>
      <c r="C821" s="13"/>
      <c r="D821" s="13" t="s">
        <v>2702</v>
      </c>
      <c r="E821" s="13">
        <v>6</v>
      </c>
      <c r="F821" s="14">
        <v>0.75</v>
      </c>
      <c r="G821" s="13" t="s">
        <v>46</v>
      </c>
      <c r="H821" s="14">
        <v>15</v>
      </c>
      <c r="I821" s="15" t="s">
        <v>32</v>
      </c>
      <c r="J821" s="16">
        <v>50.099999999999994</v>
      </c>
      <c r="K821" s="16">
        <v>8.35</v>
      </c>
      <c r="L821" s="17" t="s">
        <v>710</v>
      </c>
      <c r="M821" s="163" t="str">
        <f>IFERROR(GETPIVOTDATA("Tot. Bottles",'- Ordine Aggregato -'!$A$1,"sku anker",A821),"")</f>
        <v/>
      </c>
      <c r="N821" s="18" t="s">
        <v>42</v>
      </c>
      <c r="O821" s="19" t="str">
        <f t="shared" si="12"/>
        <v>Order online</v>
      </c>
      <c r="P821" s="97" t="s">
        <v>355</v>
      </c>
      <c r="Q821" s="13" t="s">
        <v>2703</v>
      </c>
      <c r="R821" t="s">
        <v>705</v>
      </c>
      <c r="S821" s="20">
        <v>0</v>
      </c>
      <c r="T821" s="21" t="s">
        <v>38</v>
      </c>
    </row>
    <row r="822" spans="1:20" x14ac:dyDescent="0.35">
      <c r="A822" s="96" t="s">
        <v>2701</v>
      </c>
      <c r="B822" s="96"/>
      <c r="C822" s="96"/>
      <c r="D822" s="13" t="s">
        <v>2702</v>
      </c>
      <c r="E822" s="13">
        <v>6</v>
      </c>
      <c r="F822" s="14">
        <v>0.75</v>
      </c>
      <c r="G822" s="13" t="s">
        <v>14872</v>
      </c>
      <c r="H822" s="14">
        <v>15</v>
      </c>
      <c r="I822" s="15" t="s">
        <v>32</v>
      </c>
      <c r="J822" s="16">
        <v>50.099999999999994</v>
      </c>
      <c r="K822" s="16">
        <v>8.35</v>
      </c>
      <c r="L822" s="17" t="s">
        <v>710</v>
      </c>
      <c r="M822" s="163" t="str">
        <f>IFERROR(GETPIVOTDATA("Tot. Bottles",'- Ordine Aggregato -'!$A$1,"sku anker",A822),"")</f>
        <v/>
      </c>
      <c r="N822" s="18" t="s">
        <v>42</v>
      </c>
      <c r="O822" s="19" t="str">
        <f t="shared" si="12"/>
        <v>Order online</v>
      </c>
      <c r="P822" s="97" t="s">
        <v>355</v>
      </c>
      <c r="Q822" s="13" t="s">
        <v>2703</v>
      </c>
      <c r="R822" t="s">
        <v>42</v>
      </c>
      <c r="S822" s="20">
        <v>0</v>
      </c>
      <c r="T822" s="21" t="s">
        <v>38</v>
      </c>
    </row>
    <row r="823" spans="1:20" x14ac:dyDescent="0.35">
      <c r="A823" s="96" t="s">
        <v>2704</v>
      </c>
      <c r="D823" s="13" t="s">
        <v>2705</v>
      </c>
      <c r="E823" s="13">
        <v>6</v>
      </c>
      <c r="F823" s="14">
        <v>0.75</v>
      </c>
      <c r="G823" s="13" t="s">
        <v>14872</v>
      </c>
      <c r="H823" s="14">
        <v>14</v>
      </c>
      <c r="I823" s="15" t="s">
        <v>32</v>
      </c>
      <c r="J823" s="16">
        <v>49.5</v>
      </c>
      <c r="K823" s="16">
        <v>8.25</v>
      </c>
      <c r="L823" s="17" t="s">
        <v>710</v>
      </c>
      <c r="M823" s="163" t="str">
        <f>IFERROR(GETPIVOTDATA("Tot. Bottles",'- Ordine Aggregato -'!$A$1,"sku anker",A823),"")</f>
        <v/>
      </c>
      <c r="N823" s="18" t="s">
        <v>42</v>
      </c>
      <c r="O823" s="19" t="str">
        <f t="shared" si="12"/>
        <v>Order online</v>
      </c>
      <c r="P823" s="97" t="s">
        <v>355</v>
      </c>
      <c r="Q823" s="13" t="s">
        <v>2706</v>
      </c>
      <c r="R823" t="s">
        <v>42</v>
      </c>
      <c r="S823" s="20">
        <v>0</v>
      </c>
      <c r="T823" s="21" t="s">
        <v>38</v>
      </c>
    </row>
    <row r="824" spans="1:20" x14ac:dyDescent="0.35">
      <c r="A824" s="96" t="s">
        <v>2707</v>
      </c>
      <c r="B824" s="96"/>
      <c r="C824" s="96"/>
      <c r="D824" s="13" t="s">
        <v>2708</v>
      </c>
      <c r="E824" s="13">
        <v>6</v>
      </c>
      <c r="F824" s="14">
        <v>0.75</v>
      </c>
      <c r="G824" s="13" t="s">
        <v>14872</v>
      </c>
      <c r="H824" s="14">
        <v>13.5</v>
      </c>
      <c r="I824" s="15" t="s">
        <v>32</v>
      </c>
      <c r="J824" s="16">
        <v>42</v>
      </c>
      <c r="K824" s="16">
        <v>7</v>
      </c>
      <c r="L824" s="17" t="s">
        <v>710</v>
      </c>
      <c r="M824" s="163" t="str">
        <f>IFERROR(GETPIVOTDATA("Tot. Bottles",'- Ordine Aggregato -'!$A$1,"sku anker",A824),"")</f>
        <v/>
      </c>
      <c r="N824" s="18" t="s">
        <v>42</v>
      </c>
      <c r="O824" s="19" t="str">
        <f t="shared" si="12"/>
        <v>Order online</v>
      </c>
      <c r="P824" s="97" t="s">
        <v>355</v>
      </c>
      <c r="Q824" s="13" t="s">
        <v>2709</v>
      </c>
      <c r="R824" t="s">
        <v>42</v>
      </c>
      <c r="S824" s="20">
        <v>0</v>
      </c>
      <c r="T824" s="21" t="s">
        <v>38</v>
      </c>
    </row>
    <row r="825" spans="1:20" x14ac:dyDescent="0.35">
      <c r="A825" s="13" t="s">
        <v>2710</v>
      </c>
      <c r="B825" s="13"/>
      <c r="C825" s="13"/>
      <c r="D825" s="13" t="s">
        <v>2711</v>
      </c>
      <c r="E825" s="13">
        <v>6</v>
      </c>
      <c r="F825" s="14">
        <v>1</v>
      </c>
      <c r="G825" s="13" t="s">
        <v>14872</v>
      </c>
      <c r="H825" s="14">
        <v>37.5</v>
      </c>
      <c r="I825" s="15" t="s">
        <v>32</v>
      </c>
      <c r="J825" s="16">
        <v>13.200000000000001</v>
      </c>
      <c r="K825" s="16">
        <v>2.2000000000000002</v>
      </c>
      <c r="L825" s="17" t="s">
        <v>104</v>
      </c>
      <c r="M825" s="163" t="str">
        <f>IFERROR(GETPIVOTDATA("Tot. Bottles",'- Ordine Aggregato -'!$A$1,"sku anker",A825),"")</f>
        <v/>
      </c>
      <c r="N825" s="18" t="s">
        <v>42</v>
      </c>
      <c r="O825" s="19" t="str">
        <f t="shared" si="12"/>
        <v>Order online</v>
      </c>
      <c r="P825" s="97" t="s">
        <v>220</v>
      </c>
      <c r="Q825" s="13" t="s">
        <v>2712</v>
      </c>
      <c r="R825" t="s">
        <v>2713</v>
      </c>
      <c r="S825" s="20">
        <v>0</v>
      </c>
      <c r="T825" s="21" t="s">
        <v>38</v>
      </c>
    </row>
    <row r="826" spans="1:20" x14ac:dyDescent="0.35">
      <c r="A826" s="13" t="s">
        <v>2714</v>
      </c>
      <c r="B826" s="13"/>
      <c r="C826" s="13"/>
      <c r="D826" s="13" t="s">
        <v>2715</v>
      </c>
      <c r="E826" s="13">
        <v>6</v>
      </c>
      <c r="F826" s="14">
        <v>0.7</v>
      </c>
      <c r="G826" s="13" t="s">
        <v>31</v>
      </c>
      <c r="H826" s="14">
        <v>40</v>
      </c>
      <c r="I826" s="15" t="s">
        <v>32</v>
      </c>
      <c r="J826" s="16">
        <v>31.5</v>
      </c>
      <c r="K826" s="16">
        <v>5.25</v>
      </c>
      <c r="L826" s="17" t="s">
        <v>416</v>
      </c>
      <c r="M826" s="163" t="str">
        <f>IFERROR(GETPIVOTDATA("Tot. Bottles",'- Ordine Aggregato -'!$A$1,"sku anker",A826),"")</f>
        <v/>
      </c>
      <c r="N826" s="18" t="s">
        <v>34</v>
      </c>
      <c r="O826" s="19" t="str">
        <f t="shared" si="12"/>
        <v>Order online</v>
      </c>
      <c r="P826" s="97" t="s">
        <v>580</v>
      </c>
      <c r="Q826" s="13" t="s">
        <v>2716</v>
      </c>
      <c r="R826" t="s">
        <v>2717</v>
      </c>
      <c r="S826" s="20">
        <v>0</v>
      </c>
      <c r="T826" s="21" t="s">
        <v>38</v>
      </c>
    </row>
    <row r="827" spans="1:20" x14ac:dyDescent="0.35">
      <c r="A827" s="96" t="s">
        <v>2718</v>
      </c>
      <c r="B827" s="96"/>
      <c r="C827" s="96"/>
      <c r="D827" s="13" t="s">
        <v>2715</v>
      </c>
      <c r="E827" s="13">
        <v>6</v>
      </c>
      <c r="F827" s="14">
        <v>0.7</v>
      </c>
      <c r="G827" s="13" t="s">
        <v>14871</v>
      </c>
      <c r="H827" s="14">
        <v>38</v>
      </c>
      <c r="I827" s="15" t="s">
        <v>32</v>
      </c>
      <c r="J827" s="16">
        <v>28.5</v>
      </c>
      <c r="K827" s="16">
        <v>4.75</v>
      </c>
      <c r="L827" s="17" t="s">
        <v>416</v>
      </c>
      <c r="M827" s="163" t="str">
        <f>IFERROR(GETPIVOTDATA("Tot. Bottles",'- Ordine Aggregato -'!$A$1,"sku anker",A827),"")</f>
        <v/>
      </c>
      <c r="N827" s="18" t="s">
        <v>34</v>
      </c>
      <c r="O827" s="19" t="str">
        <f t="shared" si="12"/>
        <v>Order online</v>
      </c>
      <c r="P827" s="97" t="s">
        <v>580</v>
      </c>
      <c r="Q827" s="13" t="s">
        <v>2716</v>
      </c>
      <c r="R827" t="s">
        <v>2719</v>
      </c>
      <c r="S827" s="20">
        <v>0</v>
      </c>
      <c r="T827" s="21" t="s">
        <v>38</v>
      </c>
    </row>
    <row r="828" spans="1:20" x14ac:dyDescent="0.35">
      <c r="A828" s="96" t="s">
        <v>2720</v>
      </c>
      <c r="B828" s="96"/>
      <c r="C828" s="96"/>
      <c r="D828" s="13" t="s">
        <v>2715</v>
      </c>
      <c r="E828" s="13">
        <v>6</v>
      </c>
      <c r="F828" s="14">
        <v>1</v>
      </c>
      <c r="G828" s="13" t="s">
        <v>31</v>
      </c>
      <c r="H828" s="14">
        <v>40</v>
      </c>
      <c r="I828" s="15" t="s">
        <v>32</v>
      </c>
      <c r="J828" s="16">
        <v>35.099999999999994</v>
      </c>
      <c r="K828" s="16">
        <v>5.85</v>
      </c>
      <c r="L828" s="17" t="s">
        <v>416</v>
      </c>
      <c r="M828" s="163" t="str">
        <f>IFERROR(GETPIVOTDATA("Tot. Bottles",'- Ordine Aggregato -'!$A$1,"sku anker",A828),"")</f>
        <v/>
      </c>
      <c r="N828" s="18" t="s">
        <v>42</v>
      </c>
      <c r="O828" s="19" t="str">
        <f t="shared" si="12"/>
        <v>Order online</v>
      </c>
      <c r="P828" s="97" t="s">
        <v>580</v>
      </c>
      <c r="Q828" s="13" t="s">
        <v>2721</v>
      </c>
      <c r="R828" t="s">
        <v>2722</v>
      </c>
      <c r="S828" s="20">
        <v>0</v>
      </c>
      <c r="T828" s="21" t="s">
        <v>38</v>
      </c>
    </row>
    <row r="829" spans="1:20" x14ac:dyDescent="0.35">
      <c r="A829" s="96" t="s">
        <v>2723</v>
      </c>
      <c r="D829" s="13" t="s">
        <v>2724</v>
      </c>
      <c r="E829" s="13">
        <v>6</v>
      </c>
      <c r="F829" s="14">
        <v>0.7</v>
      </c>
      <c r="G829" s="13" t="s">
        <v>46</v>
      </c>
      <c r="H829" s="14">
        <v>40</v>
      </c>
      <c r="I829" s="15" t="s">
        <v>32</v>
      </c>
      <c r="J829" s="16">
        <v>31.5</v>
      </c>
      <c r="K829" s="16">
        <v>5.25</v>
      </c>
      <c r="L829" s="17" t="s">
        <v>416</v>
      </c>
      <c r="M829" s="163" t="str">
        <f>IFERROR(GETPIVOTDATA("Tot. Bottles",'- Ordine Aggregato -'!$A$1,"sku anker",A829),"")</f>
        <v/>
      </c>
      <c r="N829" s="18" t="s">
        <v>42</v>
      </c>
      <c r="O829" s="19" t="str">
        <f t="shared" si="12"/>
        <v>Order online</v>
      </c>
      <c r="P829" s="97" t="s">
        <v>580</v>
      </c>
      <c r="Q829" s="13" t="s">
        <v>2716</v>
      </c>
      <c r="R829" t="s">
        <v>2719</v>
      </c>
      <c r="S829" s="20">
        <v>0</v>
      </c>
      <c r="T829" s="21" t="s">
        <v>38</v>
      </c>
    </row>
    <row r="830" spans="1:20" x14ac:dyDescent="0.35">
      <c r="A830" s="96" t="s">
        <v>15139</v>
      </c>
      <c r="D830" s="13" t="s">
        <v>2725</v>
      </c>
      <c r="E830" s="13">
        <v>3</v>
      </c>
      <c r="F830" s="14">
        <v>1.5</v>
      </c>
      <c r="G830" s="13" t="s">
        <v>14872</v>
      </c>
      <c r="H830" s="14">
        <v>12.5</v>
      </c>
      <c r="I830" s="15" t="s">
        <v>32</v>
      </c>
      <c r="J830" s="16">
        <v>184.5</v>
      </c>
      <c r="K830" s="16">
        <v>61.5</v>
      </c>
      <c r="L830" s="17" t="s">
        <v>4515</v>
      </c>
      <c r="M830" s="163" t="str">
        <f>IFERROR(GETPIVOTDATA("Tot. Bottles",'- Ordine Aggregato -'!$A$1,"sku anker",A830),"")</f>
        <v/>
      </c>
      <c r="N830" s="18" t="s">
        <v>42</v>
      </c>
      <c r="O830" s="19" t="str">
        <f t="shared" si="12"/>
        <v>Order online</v>
      </c>
      <c r="P830" s="97" t="s">
        <v>355</v>
      </c>
      <c r="Q830" s="13" t="s">
        <v>15140</v>
      </c>
      <c r="R830" t="s">
        <v>42</v>
      </c>
      <c r="S830" s="20">
        <v>0</v>
      </c>
      <c r="T830" s="21" t="s">
        <v>38</v>
      </c>
    </row>
    <row r="831" spans="1:20" x14ac:dyDescent="0.35">
      <c r="A831" s="13" t="s">
        <v>2726</v>
      </c>
      <c r="B831" s="13"/>
      <c r="C831" s="13"/>
      <c r="D831" s="13" t="s">
        <v>2727</v>
      </c>
      <c r="E831" s="13">
        <v>6</v>
      </c>
      <c r="F831" s="14">
        <v>0.7</v>
      </c>
      <c r="G831" s="13" t="s">
        <v>14872</v>
      </c>
      <c r="H831" s="14">
        <v>23</v>
      </c>
      <c r="I831" s="15" t="s">
        <v>32</v>
      </c>
      <c r="J831" s="16">
        <v>36</v>
      </c>
      <c r="K831" s="16">
        <v>6</v>
      </c>
      <c r="L831" s="17" t="s">
        <v>399</v>
      </c>
      <c r="M831" s="163" t="str">
        <f>IFERROR(GETPIVOTDATA("Tot. Bottles",'- Ordine Aggregato -'!$A$1,"sku anker",A831),"")</f>
        <v/>
      </c>
      <c r="N831" s="18" t="s">
        <v>42</v>
      </c>
      <c r="O831" s="19" t="str">
        <f t="shared" si="12"/>
        <v>Order online</v>
      </c>
      <c r="P831" s="97" t="s">
        <v>68</v>
      </c>
      <c r="Q831" s="13" t="s">
        <v>2728</v>
      </c>
      <c r="R831" t="s">
        <v>2729</v>
      </c>
      <c r="S831" s="20">
        <v>0</v>
      </c>
      <c r="T831" s="21" t="s">
        <v>38</v>
      </c>
    </row>
    <row r="832" spans="1:20" x14ac:dyDescent="0.35">
      <c r="A832" s="96" t="s">
        <v>2730</v>
      </c>
      <c r="B832" s="96"/>
      <c r="C832" s="96"/>
      <c r="D832" s="13" t="s">
        <v>2731</v>
      </c>
      <c r="E832" s="13">
        <v>6</v>
      </c>
      <c r="F832" s="14">
        <v>0.7</v>
      </c>
      <c r="G832" s="13" t="s">
        <v>14872</v>
      </c>
      <c r="H832" s="14">
        <v>30</v>
      </c>
      <c r="I832" s="15" t="s">
        <v>32</v>
      </c>
      <c r="J832" s="16">
        <v>65.099999999999994</v>
      </c>
      <c r="K832" s="16">
        <v>10.85</v>
      </c>
      <c r="L832" s="17" t="s">
        <v>502</v>
      </c>
      <c r="M832" s="163" t="str">
        <f>IFERROR(GETPIVOTDATA("Tot. Bottles",'- Ordine Aggregato -'!$A$1,"sku anker",A832),"")</f>
        <v/>
      </c>
      <c r="N832" s="18" t="s">
        <v>42</v>
      </c>
      <c r="O832" s="19" t="str">
        <f t="shared" si="12"/>
        <v>Order online</v>
      </c>
      <c r="P832" s="97" t="s">
        <v>355</v>
      </c>
      <c r="Q832" s="13" t="s">
        <v>2732</v>
      </c>
      <c r="R832" t="s">
        <v>2733</v>
      </c>
      <c r="S832" s="20">
        <v>0</v>
      </c>
      <c r="T832" s="21" t="s">
        <v>38</v>
      </c>
    </row>
    <row r="833" spans="1:20" x14ac:dyDescent="0.35">
      <c r="A833" s="13" t="s">
        <v>14801</v>
      </c>
      <c r="B833" s="13"/>
      <c r="C833" s="13"/>
      <c r="D833" s="13" t="s">
        <v>14802</v>
      </c>
      <c r="E833" s="13">
        <v>6</v>
      </c>
      <c r="F833" s="14">
        <v>0.7</v>
      </c>
      <c r="G833" s="13" t="s">
        <v>14872</v>
      </c>
      <c r="H833" s="14">
        <v>46</v>
      </c>
      <c r="I833" s="15" t="s">
        <v>32</v>
      </c>
      <c r="J833" s="16">
        <v>195</v>
      </c>
      <c r="K833" s="16">
        <v>32.5</v>
      </c>
      <c r="L833" s="17" t="s">
        <v>1787</v>
      </c>
      <c r="M833" s="163" t="str">
        <f>IFERROR(GETPIVOTDATA("Tot. Bottles",'- Ordine Aggregato -'!$A$1,"sku anker",A833),"")</f>
        <v/>
      </c>
      <c r="N833" s="18" t="s">
        <v>42</v>
      </c>
      <c r="O833" s="19" t="str">
        <f t="shared" si="12"/>
        <v>Order online</v>
      </c>
      <c r="P833" s="97" t="s">
        <v>146</v>
      </c>
      <c r="Q833" s="13" t="s">
        <v>42</v>
      </c>
      <c r="R833" t="s">
        <v>42</v>
      </c>
      <c r="S833" s="20">
        <v>0</v>
      </c>
      <c r="T833" s="21" t="s">
        <v>38</v>
      </c>
    </row>
    <row r="834" spans="1:20" x14ac:dyDescent="0.35">
      <c r="A834" s="96" t="s">
        <v>14803</v>
      </c>
      <c r="D834" s="13" t="s">
        <v>14804</v>
      </c>
      <c r="E834" s="13">
        <v>6</v>
      </c>
      <c r="F834" s="14">
        <v>0.7</v>
      </c>
      <c r="G834" s="13" t="s">
        <v>14872</v>
      </c>
      <c r="H834" s="14">
        <v>46</v>
      </c>
      <c r="I834" s="15" t="s">
        <v>32</v>
      </c>
      <c r="J834" s="16">
        <v>147</v>
      </c>
      <c r="K834" s="16">
        <v>24.5</v>
      </c>
      <c r="L834" s="17" t="s">
        <v>1787</v>
      </c>
      <c r="M834" s="163" t="str">
        <f>IFERROR(GETPIVOTDATA("Tot. Bottles",'- Ordine Aggregato -'!$A$1,"sku anker",A834),"")</f>
        <v/>
      </c>
      <c r="N834" s="18" t="s">
        <v>42</v>
      </c>
      <c r="O834" s="19" t="str">
        <f t="shared" si="12"/>
        <v>Order online</v>
      </c>
      <c r="P834" s="97" t="s">
        <v>146</v>
      </c>
      <c r="Q834" s="13" t="s">
        <v>15141</v>
      </c>
      <c r="R834" t="s">
        <v>15142</v>
      </c>
      <c r="S834" s="20">
        <v>0</v>
      </c>
      <c r="T834" s="21" t="s">
        <v>38</v>
      </c>
    </row>
    <row r="835" spans="1:20" x14ac:dyDescent="0.35">
      <c r="A835" s="96" t="s">
        <v>2734</v>
      </c>
      <c r="B835" s="96"/>
      <c r="C835" s="96"/>
      <c r="D835" s="13" t="s">
        <v>2735</v>
      </c>
      <c r="E835" s="13">
        <v>6</v>
      </c>
      <c r="F835" s="14">
        <v>0.5</v>
      </c>
      <c r="G835" s="13" t="s">
        <v>14872</v>
      </c>
      <c r="H835" s="14">
        <v>0</v>
      </c>
      <c r="I835" s="15" t="s">
        <v>32</v>
      </c>
      <c r="J835" s="16">
        <v>82.5</v>
      </c>
      <c r="K835" s="16">
        <v>13.75</v>
      </c>
      <c r="L835" s="17" t="s">
        <v>2503</v>
      </c>
      <c r="M835" s="163" t="str">
        <f>IFERROR(GETPIVOTDATA("Tot. Bottles",'- Ordine Aggregato -'!$A$1,"sku anker",A835),"")</f>
        <v/>
      </c>
      <c r="N835" s="18" t="s">
        <v>34</v>
      </c>
      <c r="O835" s="19" t="str">
        <f t="shared" si="12"/>
        <v>Order online</v>
      </c>
      <c r="P835" s="97" t="s">
        <v>146</v>
      </c>
      <c r="Q835" s="13" t="s">
        <v>2736</v>
      </c>
      <c r="R835" t="s">
        <v>2737</v>
      </c>
      <c r="S835" s="20">
        <v>0</v>
      </c>
      <c r="T835" s="21" t="s">
        <v>38</v>
      </c>
    </row>
    <row r="836" spans="1:20" x14ac:dyDescent="0.35">
      <c r="A836" s="96" t="s">
        <v>2738</v>
      </c>
      <c r="B836" s="96"/>
      <c r="C836" s="96"/>
      <c r="D836" s="13" t="s">
        <v>2739</v>
      </c>
      <c r="E836" s="13">
        <v>6</v>
      </c>
      <c r="F836" s="14">
        <v>0.5</v>
      </c>
      <c r="G836" s="13" t="s">
        <v>14872</v>
      </c>
      <c r="H836" s="14">
        <v>0</v>
      </c>
      <c r="I836" s="15" t="s">
        <v>32</v>
      </c>
      <c r="J836" s="16">
        <v>82.5</v>
      </c>
      <c r="K836" s="16">
        <v>13.75</v>
      </c>
      <c r="L836" s="17" t="s">
        <v>2503</v>
      </c>
      <c r="M836" s="163" t="str">
        <f>IFERROR(GETPIVOTDATA("Tot. Bottles",'- Ordine Aggregato -'!$A$1,"sku anker",A836),"")</f>
        <v/>
      </c>
      <c r="N836" s="18" t="s">
        <v>42</v>
      </c>
      <c r="O836" s="19" t="str">
        <f t="shared" si="12"/>
        <v>Order online</v>
      </c>
      <c r="P836" s="97" t="s">
        <v>146</v>
      </c>
      <c r="Q836" s="13" t="s">
        <v>2740</v>
      </c>
      <c r="R836" t="s">
        <v>2741</v>
      </c>
      <c r="S836" s="20">
        <v>0</v>
      </c>
      <c r="T836" s="21" t="s">
        <v>38</v>
      </c>
    </row>
    <row r="837" spans="1:20" x14ac:dyDescent="0.35">
      <c r="A837" s="96" t="s">
        <v>2742</v>
      </c>
      <c r="D837" s="13" t="s">
        <v>2743</v>
      </c>
      <c r="E837" s="13">
        <v>6</v>
      </c>
      <c r="F837" s="14">
        <v>0.7</v>
      </c>
      <c r="G837" s="13" t="s">
        <v>14872</v>
      </c>
      <c r="H837" s="14">
        <v>38</v>
      </c>
      <c r="I837" s="15" t="s">
        <v>32</v>
      </c>
      <c r="J837" s="16">
        <v>25.5</v>
      </c>
      <c r="K837" s="16">
        <v>4.25</v>
      </c>
      <c r="L837" s="17" t="s">
        <v>104</v>
      </c>
      <c r="M837" s="163" t="str">
        <f>IFERROR(GETPIVOTDATA("Tot. Bottles",'- Ordine Aggregato -'!$A$1,"sku anker",A837),"")</f>
        <v/>
      </c>
      <c r="N837" s="18" t="s">
        <v>67</v>
      </c>
      <c r="O837" s="19" t="str">
        <f t="shared" si="12"/>
        <v>Order online</v>
      </c>
      <c r="P837" s="97" t="s">
        <v>35</v>
      </c>
      <c r="Q837" s="13" t="s">
        <v>2744</v>
      </c>
      <c r="R837" t="s">
        <v>2745</v>
      </c>
      <c r="S837" s="20">
        <v>4.25</v>
      </c>
      <c r="T837" s="21" t="s">
        <v>38</v>
      </c>
    </row>
    <row r="838" spans="1:20" x14ac:dyDescent="0.35">
      <c r="A838" s="96" t="s">
        <v>2746</v>
      </c>
      <c r="B838" s="96"/>
      <c r="C838" s="96"/>
      <c r="D838" s="13" t="s">
        <v>2747</v>
      </c>
      <c r="E838" s="13">
        <v>6</v>
      </c>
      <c r="F838" s="14">
        <v>0.7</v>
      </c>
      <c r="G838" s="13" t="s">
        <v>46</v>
      </c>
      <c r="H838" s="14">
        <v>37.5</v>
      </c>
      <c r="I838" s="15" t="s">
        <v>32</v>
      </c>
      <c r="J838" s="16">
        <v>19.5</v>
      </c>
      <c r="K838" s="16">
        <v>3.25</v>
      </c>
      <c r="L838" s="17" t="s">
        <v>1094</v>
      </c>
      <c r="M838" s="163" t="str">
        <f>IFERROR(GETPIVOTDATA("Tot. Bottles",'- Ordine Aggregato -'!$A$1,"sku anker",A838),"")</f>
        <v/>
      </c>
      <c r="N838" s="18" t="s">
        <v>67</v>
      </c>
      <c r="O838" s="19" t="str">
        <f t="shared" si="12"/>
        <v>Order online</v>
      </c>
      <c r="P838" s="97" t="s">
        <v>35</v>
      </c>
      <c r="Q838" s="13" t="s">
        <v>2748</v>
      </c>
      <c r="R838" t="s">
        <v>42</v>
      </c>
      <c r="S838" s="20">
        <v>3.25</v>
      </c>
      <c r="T838" s="21" t="s">
        <v>38</v>
      </c>
    </row>
    <row r="839" spans="1:20" x14ac:dyDescent="0.35">
      <c r="A839" s="96" t="s">
        <v>2749</v>
      </c>
      <c r="B839" s="96"/>
      <c r="C839" s="96"/>
      <c r="D839" s="13" t="s">
        <v>2750</v>
      </c>
      <c r="E839" s="13">
        <v>6</v>
      </c>
      <c r="F839" s="14">
        <v>0.7</v>
      </c>
      <c r="G839" s="13" t="s">
        <v>14872</v>
      </c>
      <c r="H839" s="14">
        <v>37.5</v>
      </c>
      <c r="I839" s="15" t="s">
        <v>32</v>
      </c>
      <c r="J839" s="16">
        <v>31.5</v>
      </c>
      <c r="K839" s="16">
        <v>5.25</v>
      </c>
      <c r="L839" s="17" t="s">
        <v>104</v>
      </c>
      <c r="M839" s="163" t="str">
        <f>IFERROR(GETPIVOTDATA("Tot. Bottles",'- Ordine Aggregato -'!$A$1,"sku anker",A839),"")</f>
        <v/>
      </c>
      <c r="N839" s="18" t="s">
        <v>34</v>
      </c>
      <c r="O839" s="19" t="str">
        <f t="shared" si="12"/>
        <v>Order online</v>
      </c>
      <c r="P839" s="97" t="s">
        <v>35</v>
      </c>
      <c r="Q839" s="13" t="s">
        <v>2751</v>
      </c>
      <c r="R839" t="s">
        <v>2752</v>
      </c>
      <c r="S839" s="20">
        <v>0</v>
      </c>
      <c r="T839" s="21" t="s">
        <v>38</v>
      </c>
    </row>
    <row r="840" spans="1:20" x14ac:dyDescent="0.35">
      <c r="A840" s="13" t="s">
        <v>2753</v>
      </c>
      <c r="B840" s="13"/>
      <c r="C840" s="13"/>
      <c r="D840" s="13" t="s">
        <v>2754</v>
      </c>
      <c r="E840" s="13">
        <v>6</v>
      </c>
      <c r="F840" s="14">
        <v>0.7</v>
      </c>
      <c r="G840" s="13" t="s">
        <v>46</v>
      </c>
      <c r="H840" s="14">
        <v>20</v>
      </c>
      <c r="I840" s="15" t="s">
        <v>32</v>
      </c>
      <c r="J840" s="16">
        <v>57</v>
      </c>
      <c r="K840" s="16">
        <v>9.5</v>
      </c>
      <c r="L840" s="17" t="s">
        <v>710</v>
      </c>
      <c r="M840" s="163" t="str">
        <f>IFERROR(GETPIVOTDATA("Tot. Bottles",'- Ordine Aggregato -'!$A$1,"sku anker",A840),"")</f>
        <v/>
      </c>
      <c r="N840" s="18" t="s">
        <v>42</v>
      </c>
      <c r="O840" s="19" t="str">
        <f t="shared" si="12"/>
        <v>Order online</v>
      </c>
      <c r="P840" s="97" t="s">
        <v>355</v>
      </c>
      <c r="Q840" s="13" t="s">
        <v>2755</v>
      </c>
      <c r="R840" t="s">
        <v>42</v>
      </c>
      <c r="S840" s="20">
        <v>0</v>
      </c>
      <c r="T840" s="21" t="s">
        <v>38</v>
      </c>
    </row>
    <row r="841" spans="1:20" x14ac:dyDescent="0.35">
      <c r="A841" s="96" t="s">
        <v>2756</v>
      </c>
      <c r="D841" s="13" t="s">
        <v>2757</v>
      </c>
      <c r="E841" s="13">
        <v>6</v>
      </c>
      <c r="F841" s="14">
        <v>0.7</v>
      </c>
      <c r="G841" s="13" t="s">
        <v>46</v>
      </c>
      <c r="H841" s="14">
        <v>40</v>
      </c>
      <c r="I841" s="15" t="s">
        <v>32</v>
      </c>
      <c r="J841" s="16">
        <v>47.099999999999994</v>
      </c>
      <c r="K841" s="16">
        <v>7.85</v>
      </c>
      <c r="L841" s="17" t="s">
        <v>41</v>
      </c>
      <c r="M841" s="163" t="str">
        <f>IFERROR(GETPIVOTDATA("Tot. Bottles",'- Ordine Aggregato -'!$A$1,"sku anker",A841),"")</f>
        <v/>
      </c>
      <c r="N841" s="18" t="s">
        <v>42</v>
      </c>
      <c r="O841" s="19" t="str">
        <f t="shared" si="12"/>
        <v>Order online</v>
      </c>
      <c r="P841" s="97" t="s">
        <v>43</v>
      </c>
      <c r="Q841" s="13" t="s">
        <v>2758</v>
      </c>
      <c r="R841" t="s">
        <v>2759</v>
      </c>
      <c r="S841" s="20">
        <v>0</v>
      </c>
      <c r="T841" s="21" t="s">
        <v>38</v>
      </c>
    </row>
    <row r="842" spans="1:20" x14ac:dyDescent="0.35">
      <c r="A842" s="13" t="s">
        <v>2760</v>
      </c>
      <c r="B842" s="13"/>
      <c r="C842" s="13"/>
      <c r="D842" s="13" t="s">
        <v>2761</v>
      </c>
      <c r="E842" s="13">
        <v>6</v>
      </c>
      <c r="F842" s="14">
        <v>0.7</v>
      </c>
      <c r="G842" s="13" t="s">
        <v>31</v>
      </c>
      <c r="H842" s="14">
        <v>35</v>
      </c>
      <c r="I842" s="15" t="s">
        <v>32</v>
      </c>
      <c r="J842" s="16">
        <v>39.900000000000006</v>
      </c>
      <c r="K842" s="16">
        <v>6.65</v>
      </c>
      <c r="L842" s="17" t="s">
        <v>41</v>
      </c>
      <c r="M842" s="163" t="str">
        <f>IFERROR(GETPIVOTDATA("Tot. Bottles",'- Ordine Aggregato -'!$A$1,"sku anker",A842),"")</f>
        <v/>
      </c>
      <c r="N842" s="18" t="s">
        <v>67</v>
      </c>
      <c r="O842" s="19" t="str">
        <f t="shared" si="12"/>
        <v>Order online</v>
      </c>
      <c r="P842" s="97" t="s">
        <v>43</v>
      </c>
      <c r="Q842" s="13" t="s">
        <v>2762</v>
      </c>
      <c r="R842" t="s">
        <v>2763</v>
      </c>
      <c r="S842" s="20">
        <v>6.65</v>
      </c>
      <c r="T842" s="21" t="s">
        <v>38</v>
      </c>
    </row>
    <row r="843" spans="1:20" x14ac:dyDescent="0.35">
      <c r="A843" s="96" t="s">
        <v>2764</v>
      </c>
      <c r="B843" s="96"/>
      <c r="C843" s="96"/>
      <c r="D843" s="13" t="s">
        <v>2765</v>
      </c>
      <c r="E843" s="13">
        <v>200</v>
      </c>
      <c r="F843" s="14">
        <v>0.05</v>
      </c>
      <c r="G843" s="13" t="s">
        <v>46</v>
      </c>
      <c r="H843" s="14">
        <v>25</v>
      </c>
      <c r="I843" s="15" t="s">
        <v>32</v>
      </c>
      <c r="J843" s="16">
        <v>220.00000000000003</v>
      </c>
      <c r="K843" s="16">
        <v>1.1000000000000001</v>
      </c>
      <c r="L843" s="17" t="s">
        <v>558</v>
      </c>
      <c r="M843" s="163" t="str">
        <f>IFERROR(GETPIVOTDATA("Tot. Bottles",'- Ordine Aggregato -'!$A$1,"sku anker",A843),"")</f>
        <v/>
      </c>
      <c r="N843" s="18" t="s">
        <v>34</v>
      </c>
      <c r="O843" s="19" t="str">
        <f t="shared" si="12"/>
        <v>Order online</v>
      </c>
      <c r="P843" s="97" t="s">
        <v>355</v>
      </c>
      <c r="Q843" s="13" t="s">
        <v>2766</v>
      </c>
      <c r="R843" t="s">
        <v>2767</v>
      </c>
      <c r="S843" s="20">
        <v>0</v>
      </c>
      <c r="T843" s="21" t="s">
        <v>38</v>
      </c>
    </row>
    <row r="844" spans="1:20" x14ac:dyDescent="0.35">
      <c r="A844" s="96" t="s">
        <v>2768</v>
      </c>
      <c r="D844" s="13" t="s">
        <v>2765</v>
      </c>
      <c r="E844" s="13">
        <v>6</v>
      </c>
      <c r="F844" s="14">
        <v>0.7</v>
      </c>
      <c r="G844" s="13" t="s">
        <v>31</v>
      </c>
      <c r="H844" s="14">
        <v>25</v>
      </c>
      <c r="I844" s="15" t="s">
        <v>32</v>
      </c>
      <c r="J844" s="16">
        <v>49.5</v>
      </c>
      <c r="K844" s="16">
        <v>8.25</v>
      </c>
      <c r="L844" s="17" t="s">
        <v>558</v>
      </c>
      <c r="M844" s="163" t="str">
        <f>IFERROR(GETPIVOTDATA("Tot. Bottles",'- Ordine Aggregato -'!$A$1,"sku anker",A844),"")</f>
        <v/>
      </c>
      <c r="N844" s="18" t="s">
        <v>42</v>
      </c>
      <c r="O844" s="19" t="str">
        <f t="shared" si="12"/>
        <v>Order online</v>
      </c>
      <c r="P844" s="97" t="s">
        <v>355</v>
      </c>
      <c r="Q844" s="13" t="s">
        <v>2769</v>
      </c>
      <c r="R844" t="s">
        <v>2770</v>
      </c>
      <c r="S844" s="20">
        <v>0</v>
      </c>
      <c r="T844" s="21" t="s">
        <v>38</v>
      </c>
    </row>
    <row r="845" spans="1:20" x14ac:dyDescent="0.35">
      <c r="A845" s="13" t="s">
        <v>2771</v>
      </c>
      <c r="B845" s="13"/>
      <c r="C845" s="13"/>
      <c r="D845" s="13" t="s">
        <v>2765</v>
      </c>
      <c r="E845" s="13">
        <v>6</v>
      </c>
      <c r="F845" s="14">
        <v>0.7</v>
      </c>
      <c r="G845" s="13" t="s">
        <v>14872</v>
      </c>
      <c r="H845" s="14">
        <v>25</v>
      </c>
      <c r="I845" s="15" t="s">
        <v>32</v>
      </c>
      <c r="J845" s="16">
        <v>49.5</v>
      </c>
      <c r="K845" s="16">
        <v>8.25</v>
      </c>
      <c r="L845" s="17" t="s">
        <v>558</v>
      </c>
      <c r="M845" s="163" t="str">
        <f>IFERROR(GETPIVOTDATA("Tot. Bottles",'- Ordine Aggregato -'!$A$1,"sku anker",A845),"")</f>
        <v/>
      </c>
      <c r="N845" s="18" t="s">
        <v>42</v>
      </c>
      <c r="O845" s="19" t="str">
        <f t="shared" ref="O845:O908" si="13">HYPERLINK("https://www.ankeramsterdamspirits.nl/en/products/"&amp;A845,"Order online")</f>
        <v>Order online</v>
      </c>
      <c r="P845" s="97" t="s">
        <v>355</v>
      </c>
      <c r="Q845" s="13" t="s">
        <v>2772</v>
      </c>
      <c r="R845" t="s">
        <v>2773</v>
      </c>
      <c r="S845" s="20">
        <v>0</v>
      </c>
      <c r="T845" s="21" t="s">
        <v>38</v>
      </c>
    </row>
    <row r="846" spans="1:20" x14ac:dyDescent="0.35">
      <c r="A846" s="96" t="s">
        <v>2775</v>
      </c>
      <c r="B846" s="96"/>
      <c r="C846" s="96"/>
      <c r="D846" s="13" t="s">
        <v>2765</v>
      </c>
      <c r="E846" s="13">
        <v>6</v>
      </c>
      <c r="F846" s="14">
        <v>1</v>
      </c>
      <c r="G846" s="13" t="s">
        <v>31</v>
      </c>
      <c r="H846" s="14">
        <v>25</v>
      </c>
      <c r="I846" s="15" t="s">
        <v>32</v>
      </c>
      <c r="J846" s="16">
        <v>53.94</v>
      </c>
      <c r="K846" s="16">
        <v>8.99</v>
      </c>
      <c r="L846" s="17" t="s">
        <v>558</v>
      </c>
      <c r="M846" s="163" t="str">
        <f>IFERROR(GETPIVOTDATA("Tot. Bottles",'- Ordine Aggregato -'!$A$1,"sku anker",A846),"")</f>
        <v/>
      </c>
      <c r="N846" s="18" t="s">
        <v>67</v>
      </c>
      <c r="O846" s="19" t="str">
        <f t="shared" si="13"/>
        <v>Order online</v>
      </c>
      <c r="P846" s="97" t="s">
        <v>355</v>
      </c>
      <c r="Q846" s="13" t="s">
        <v>2774</v>
      </c>
      <c r="R846" t="s">
        <v>2776</v>
      </c>
      <c r="S846" s="20">
        <v>8.99</v>
      </c>
      <c r="T846" s="21" t="s">
        <v>38</v>
      </c>
    </row>
    <row r="847" spans="1:20" x14ac:dyDescent="0.35">
      <c r="A847" s="96" t="s">
        <v>2777</v>
      </c>
      <c r="D847" s="13" t="s">
        <v>2765</v>
      </c>
      <c r="E847" s="13">
        <v>12</v>
      </c>
      <c r="F847" s="14">
        <v>1</v>
      </c>
      <c r="G847" s="13" t="s">
        <v>31</v>
      </c>
      <c r="H847" s="14">
        <v>25</v>
      </c>
      <c r="I847" s="15" t="s">
        <v>32</v>
      </c>
      <c r="J847" s="16">
        <v>107.88</v>
      </c>
      <c r="K847" s="16">
        <v>8.99</v>
      </c>
      <c r="L847" s="17" t="s">
        <v>558</v>
      </c>
      <c r="M847" s="163" t="str">
        <f>IFERROR(GETPIVOTDATA("Tot. Bottles",'- Ordine Aggregato -'!$A$1,"sku anker",A847),"")</f>
        <v/>
      </c>
      <c r="N847" s="18" t="s">
        <v>67</v>
      </c>
      <c r="O847" s="19" t="str">
        <f t="shared" si="13"/>
        <v>Order online</v>
      </c>
      <c r="P847" s="97" t="s">
        <v>355</v>
      </c>
      <c r="Q847" s="13" t="s">
        <v>2774</v>
      </c>
      <c r="R847" t="s">
        <v>2776</v>
      </c>
      <c r="S847" s="20">
        <v>8.99</v>
      </c>
      <c r="T847" s="21" t="s">
        <v>38</v>
      </c>
    </row>
    <row r="848" spans="1:20" x14ac:dyDescent="0.35">
      <c r="A848" s="96" t="s">
        <v>2778</v>
      </c>
      <c r="D848" s="13" t="s">
        <v>2779</v>
      </c>
      <c r="E848" s="13">
        <v>6</v>
      </c>
      <c r="F848" s="14">
        <v>0.7</v>
      </c>
      <c r="G848" s="13" t="s">
        <v>46</v>
      </c>
      <c r="H848" s="14">
        <v>40</v>
      </c>
      <c r="I848" s="15" t="s">
        <v>32</v>
      </c>
      <c r="J848" s="16">
        <v>129</v>
      </c>
      <c r="K848" s="16">
        <v>21.5</v>
      </c>
      <c r="L848" s="17" t="s">
        <v>645</v>
      </c>
      <c r="M848" s="163" t="str">
        <f>IFERROR(GETPIVOTDATA("Tot. Bottles",'- Ordine Aggregato -'!$A$1,"sku anker",A848),"")</f>
        <v/>
      </c>
      <c r="N848" s="18" t="s">
        <v>42</v>
      </c>
      <c r="O848" s="19" t="str">
        <f t="shared" si="13"/>
        <v>Order online</v>
      </c>
      <c r="P848" s="97" t="s">
        <v>225</v>
      </c>
      <c r="Q848" s="13" t="s">
        <v>2780</v>
      </c>
      <c r="R848" t="s">
        <v>2781</v>
      </c>
      <c r="S848" s="20">
        <v>0</v>
      </c>
      <c r="T848" s="21" t="s">
        <v>38</v>
      </c>
    </row>
    <row r="849" spans="1:20" x14ac:dyDescent="0.35">
      <c r="A849" s="13" t="s">
        <v>15143</v>
      </c>
      <c r="B849" s="13"/>
      <c r="C849" s="13"/>
      <c r="D849" s="13" t="s">
        <v>15144</v>
      </c>
      <c r="E849" s="13">
        <v>6</v>
      </c>
      <c r="F849" s="14">
        <v>0.7</v>
      </c>
      <c r="G849" s="13" t="s">
        <v>14872</v>
      </c>
      <c r="H849" s="14">
        <v>40</v>
      </c>
      <c r="I849" s="15" t="s">
        <v>32</v>
      </c>
      <c r="J849" s="16">
        <v>123.60000000000001</v>
      </c>
      <c r="K849" s="16">
        <v>20.6</v>
      </c>
      <c r="L849" s="17" t="s">
        <v>645</v>
      </c>
      <c r="M849" s="163" t="str">
        <f>IFERROR(GETPIVOTDATA("Tot. Bottles",'- Ordine Aggregato -'!$A$1,"sku anker",A849),"")</f>
        <v/>
      </c>
      <c r="N849" s="18" t="s">
        <v>34</v>
      </c>
      <c r="O849" s="19" t="str">
        <f t="shared" si="13"/>
        <v>Order online</v>
      </c>
      <c r="P849" s="97" t="s">
        <v>225</v>
      </c>
      <c r="Q849" s="13" t="s">
        <v>15145</v>
      </c>
      <c r="R849" t="s">
        <v>15146</v>
      </c>
      <c r="S849" s="20">
        <v>0</v>
      </c>
      <c r="T849" s="21" t="s">
        <v>38</v>
      </c>
    </row>
    <row r="850" spans="1:20" x14ac:dyDescent="0.35">
      <c r="A850" s="96" t="s">
        <v>2782</v>
      </c>
      <c r="B850" s="96"/>
      <c r="C850" s="96"/>
      <c r="D850" s="13" t="s">
        <v>2783</v>
      </c>
      <c r="E850" s="13">
        <v>6</v>
      </c>
      <c r="F850" s="14">
        <v>0.7</v>
      </c>
      <c r="G850" s="13" t="s">
        <v>46</v>
      </c>
      <c r="H850" s="14">
        <v>40</v>
      </c>
      <c r="I850" s="15" t="s">
        <v>32</v>
      </c>
      <c r="J850" s="16">
        <v>106.5</v>
      </c>
      <c r="K850" s="16">
        <v>17.75</v>
      </c>
      <c r="L850" s="17" t="s">
        <v>645</v>
      </c>
      <c r="M850" s="163" t="str">
        <f>IFERROR(GETPIVOTDATA("Tot. Bottles",'- Ordine Aggregato -'!$A$1,"sku anker",A850),"")</f>
        <v/>
      </c>
      <c r="N850" s="18" t="s">
        <v>34</v>
      </c>
      <c r="O850" s="19" t="str">
        <f t="shared" si="13"/>
        <v>Order online</v>
      </c>
      <c r="P850" s="97" t="s">
        <v>225</v>
      </c>
      <c r="Q850" s="13" t="s">
        <v>2784</v>
      </c>
      <c r="R850" t="s">
        <v>2785</v>
      </c>
      <c r="S850" s="20">
        <v>0</v>
      </c>
      <c r="T850" s="21" t="s">
        <v>38</v>
      </c>
    </row>
    <row r="851" spans="1:20" x14ac:dyDescent="0.35">
      <c r="A851" s="96" t="s">
        <v>2786</v>
      </c>
      <c r="D851" s="13" t="s">
        <v>2787</v>
      </c>
      <c r="E851" s="13">
        <v>6</v>
      </c>
      <c r="F851" s="14">
        <v>0.7</v>
      </c>
      <c r="G851" s="13" t="s">
        <v>31</v>
      </c>
      <c r="H851" s="14">
        <v>40</v>
      </c>
      <c r="I851" s="15" t="s">
        <v>32</v>
      </c>
      <c r="J851" s="16">
        <v>660</v>
      </c>
      <c r="K851" s="16">
        <v>110</v>
      </c>
      <c r="L851" s="17" t="s">
        <v>645</v>
      </c>
      <c r="M851" s="163" t="str">
        <f>IFERROR(GETPIVOTDATA("Tot. Bottles",'- Ordine Aggregato -'!$A$1,"sku anker",A851),"")</f>
        <v/>
      </c>
      <c r="N851" s="18" t="s">
        <v>34</v>
      </c>
      <c r="O851" s="19" t="str">
        <f t="shared" si="13"/>
        <v>Order online</v>
      </c>
      <c r="P851" s="97" t="s">
        <v>225</v>
      </c>
      <c r="Q851" s="13" t="s">
        <v>2788</v>
      </c>
      <c r="R851" t="s">
        <v>2789</v>
      </c>
      <c r="S851" s="20">
        <v>0</v>
      </c>
      <c r="T851" s="21" t="s">
        <v>38</v>
      </c>
    </row>
    <row r="852" spans="1:20" x14ac:dyDescent="0.35">
      <c r="A852" s="13" t="s">
        <v>2790</v>
      </c>
      <c r="B852" s="13"/>
      <c r="C852" s="13"/>
      <c r="D852" s="13" t="s">
        <v>2791</v>
      </c>
      <c r="E852" s="13">
        <v>6</v>
      </c>
      <c r="F852" s="14">
        <v>0.7</v>
      </c>
      <c r="G852" s="13" t="s">
        <v>14872</v>
      </c>
      <c r="H852" s="14">
        <v>40</v>
      </c>
      <c r="I852" s="15" t="s">
        <v>32</v>
      </c>
      <c r="J852" s="16">
        <v>510</v>
      </c>
      <c r="K852" s="16">
        <v>85</v>
      </c>
      <c r="L852" s="17" t="s">
        <v>645</v>
      </c>
      <c r="M852" s="163" t="str">
        <f>IFERROR(GETPIVOTDATA("Tot. Bottles",'- Ordine Aggregato -'!$A$1,"sku anker",A852),"")</f>
        <v/>
      </c>
      <c r="N852" s="18" t="s">
        <v>42</v>
      </c>
      <c r="O852" s="19" t="str">
        <f t="shared" si="13"/>
        <v>Order online</v>
      </c>
      <c r="P852" s="97" t="s">
        <v>225</v>
      </c>
      <c r="Q852" s="13" t="s">
        <v>2792</v>
      </c>
      <c r="R852" t="s">
        <v>2793</v>
      </c>
      <c r="S852" s="20">
        <v>0</v>
      </c>
      <c r="T852" s="21" t="s">
        <v>38</v>
      </c>
    </row>
    <row r="853" spans="1:20" x14ac:dyDescent="0.35">
      <c r="A853" s="13" t="s">
        <v>2794</v>
      </c>
      <c r="B853" s="13"/>
      <c r="C853" s="13"/>
      <c r="D853" s="13" t="s">
        <v>2795</v>
      </c>
      <c r="E853" s="13">
        <v>6</v>
      </c>
      <c r="F853" s="14">
        <v>0.7</v>
      </c>
      <c r="G853" s="13" t="s">
        <v>14871</v>
      </c>
      <c r="H853" s="14">
        <v>40</v>
      </c>
      <c r="I853" s="15" t="s">
        <v>32</v>
      </c>
      <c r="J853" s="16">
        <v>33.299999999999997</v>
      </c>
      <c r="K853" s="16">
        <v>5.55</v>
      </c>
      <c r="L853" s="17" t="s">
        <v>448</v>
      </c>
      <c r="M853" s="163" t="str">
        <f>IFERROR(GETPIVOTDATA("Tot. Bottles",'- Ordine Aggregato -'!$A$1,"sku anker",A853),"")</f>
        <v/>
      </c>
      <c r="N853" s="18" t="s">
        <v>42</v>
      </c>
      <c r="O853" s="19" t="str">
        <f t="shared" si="13"/>
        <v>Order online</v>
      </c>
      <c r="P853" s="97" t="s">
        <v>1844</v>
      </c>
      <c r="Q853" s="13" t="s">
        <v>2796</v>
      </c>
      <c r="R853" t="s">
        <v>2797</v>
      </c>
      <c r="S853" s="20">
        <v>0</v>
      </c>
      <c r="T853" s="21" t="s">
        <v>38</v>
      </c>
    </row>
    <row r="854" spans="1:20" x14ac:dyDescent="0.35">
      <c r="A854" s="13" t="s">
        <v>2798</v>
      </c>
      <c r="B854" s="13"/>
      <c r="C854" s="13"/>
      <c r="D854" s="13" t="s">
        <v>2795</v>
      </c>
      <c r="E854" s="13">
        <v>12</v>
      </c>
      <c r="F854" s="14">
        <v>1</v>
      </c>
      <c r="G854" s="13" t="s">
        <v>31</v>
      </c>
      <c r="H854" s="14">
        <v>40</v>
      </c>
      <c r="I854" s="15" t="s">
        <v>32</v>
      </c>
      <c r="J854" s="16">
        <v>84</v>
      </c>
      <c r="K854" s="16">
        <v>7</v>
      </c>
      <c r="L854" s="17" t="s">
        <v>448</v>
      </c>
      <c r="M854" s="163" t="str">
        <f>IFERROR(GETPIVOTDATA("Tot. Bottles",'- Ordine Aggregato -'!$A$1,"sku anker",A854),"")</f>
        <v/>
      </c>
      <c r="N854" s="18" t="s">
        <v>42</v>
      </c>
      <c r="O854" s="19" t="str">
        <f t="shared" si="13"/>
        <v>Order online</v>
      </c>
      <c r="P854" s="97" t="s">
        <v>1844</v>
      </c>
      <c r="Q854" s="13" t="s">
        <v>2799</v>
      </c>
      <c r="R854" t="s">
        <v>2800</v>
      </c>
      <c r="S854" s="20">
        <v>0</v>
      </c>
      <c r="T854" s="21" t="s">
        <v>38</v>
      </c>
    </row>
    <row r="855" spans="1:20" x14ac:dyDescent="0.35">
      <c r="A855" s="13" t="s">
        <v>2801</v>
      </c>
      <c r="B855" s="13"/>
      <c r="C855" s="13"/>
      <c r="D855" s="13" t="s">
        <v>2802</v>
      </c>
      <c r="E855" s="13">
        <v>6</v>
      </c>
      <c r="F855" s="14">
        <v>0.7</v>
      </c>
      <c r="G855" s="13" t="s">
        <v>14872</v>
      </c>
      <c r="H855" s="14">
        <v>40</v>
      </c>
      <c r="I855" s="15" t="s">
        <v>32</v>
      </c>
      <c r="J855" s="16">
        <v>75</v>
      </c>
      <c r="K855" s="16">
        <v>12.5</v>
      </c>
      <c r="L855" s="17" t="s">
        <v>448</v>
      </c>
      <c r="M855" s="163" t="str">
        <f>IFERROR(GETPIVOTDATA("Tot. Bottles",'- Ordine Aggregato -'!$A$1,"sku anker",A855),"")</f>
        <v/>
      </c>
      <c r="N855" s="18" t="s">
        <v>42</v>
      </c>
      <c r="O855" s="19" t="str">
        <f t="shared" si="13"/>
        <v>Order online</v>
      </c>
      <c r="P855" s="97" t="s">
        <v>1844</v>
      </c>
      <c r="Q855" s="13" t="s">
        <v>2803</v>
      </c>
      <c r="R855" t="s">
        <v>2804</v>
      </c>
      <c r="S855" s="20">
        <v>0</v>
      </c>
      <c r="T855" s="21" t="s">
        <v>38</v>
      </c>
    </row>
    <row r="856" spans="1:20" x14ac:dyDescent="0.35">
      <c r="A856" s="96" t="s">
        <v>15147</v>
      </c>
      <c r="B856" s="96"/>
      <c r="C856" s="96"/>
      <c r="D856" s="13" t="s">
        <v>2805</v>
      </c>
      <c r="E856" s="13">
        <v>6</v>
      </c>
      <c r="F856" s="14">
        <v>0.75</v>
      </c>
      <c r="G856" s="13" t="s">
        <v>46</v>
      </c>
      <c r="H856" s="14">
        <v>8.5</v>
      </c>
      <c r="I856" s="15" t="s">
        <v>32</v>
      </c>
      <c r="J856" s="16">
        <v>21.9</v>
      </c>
      <c r="K856" s="16">
        <v>3.65</v>
      </c>
      <c r="L856" s="17" t="s">
        <v>960</v>
      </c>
      <c r="M856" s="163" t="str">
        <f>IFERROR(GETPIVOTDATA("Tot. Bottles",'- Ordine Aggregato -'!$A$1,"sku anker",A856),"")</f>
        <v/>
      </c>
      <c r="N856" s="18" t="s">
        <v>67</v>
      </c>
      <c r="O856" s="19" t="str">
        <f t="shared" si="13"/>
        <v>Order online</v>
      </c>
      <c r="P856" s="97" t="s">
        <v>355</v>
      </c>
      <c r="Q856" s="13" t="s">
        <v>15148</v>
      </c>
      <c r="R856" t="s">
        <v>15149</v>
      </c>
      <c r="S856" s="20">
        <v>3.65</v>
      </c>
      <c r="T856" s="21" t="s">
        <v>38</v>
      </c>
    </row>
    <row r="857" spans="1:20" x14ac:dyDescent="0.35">
      <c r="A857" s="96" t="s">
        <v>2806</v>
      </c>
      <c r="B857" s="96"/>
      <c r="C857" s="96"/>
      <c r="D857" s="13" t="s">
        <v>2807</v>
      </c>
      <c r="E857" s="13">
        <v>6</v>
      </c>
      <c r="F857" s="14">
        <v>0.7</v>
      </c>
      <c r="G857" s="13" t="s">
        <v>14872</v>
      </c>
      <c r="H857" s="14">
        <v>40</v>
      </c>
      <c r="I857" s="15" t="s">
        <v>32</v>
      </c>
      <c r="J857" s="16">
        <v>111</v>
      </c>
      <c r="K857" s="16">
        <v>18.5</v>
      </c>
      <c r="L857" s="17" t="s">
        <v>104</v>
      </c>
      <c r="M857" s="163" t="str">
        <f>IFERROR(GETPIVOTDATA("Tot. Bottles",'- Ordine Aggregato -'!$A$1,"sku anker",A857),"")</f>
        <v/>
      </c>
      <c r="N857" s="18" t="s">
        <v>42</v>
      </c>
      <c r="O857" s="19" t="str">
        <f t="shared" si="13"/>
        <v>Order online</v>
      </c>
      <c r="P857" s="97" t="s">
        <v>773</v>
      </c>
      <c r="Q857" s="13" t="s">
        <v>2808</v>
      </c>
      <c r="R857" t="s">
        <v>2809</v>
      </c>
      <c r="S857" s="20">
        <v>0</v>
      </c>
      <c r="T857" s="21" t="s">
        <v>38</v>
      </c>
    </row>
    <row r="858" spans="1:20" x14ac:dyDescent="0.35">
      <c r="A858" s="96" t="s">
        <v>2810</v>
      </c>
      <c r="D858" s="13" t="s">
        <v>2811</v>
      </c>
      <c r="E858" s="13">
        <v>6</v>
      </c>
      <c r="F858" s="14">
        <v>0.7</v>
      </c>
      <c r="G858" s="13" t="s">
        <v>14872</v>
      </c>
      <c r="H858" s="14">
        <v>40</v>
      </c>
      <c r="I858" s="15" t="s">
        <v>32</v>
      </c>
      <c r="J858" s="16">
        <v>81</v>
      </c>
      <c r="K858" s="16">
        <v>13.5</v>
      </c>
      <c r="L858" s="17" t="s">
        <v>368</v>
      </c>
      <c r="M858" s="163" t="str">
        <f>IFERROR(GETPIVOTDATA("Tot. Bottles",'- Ordine Aggregato -'!$A$1,"sku anker",A858),"")</f>
        <v/>
      </c>
      <c r="N858" s="18" t="s">
        <v>42</v>
      </c>
      <c r="O858" s="19" t="str">
        <f t="shared" si="13"/>
        <v>Order online</v>
      </c>
      <c r="P858" s="97" t="s">
        <v>68</v>
      </c>
      <c r="Q858" s="13" t="s">
        <v>2812</v>
      </c>
      <c r="R858" t="s">
        <v>2813</v>
      </c>
      <c r="S858" s="20">
        <v>0</v>
      </c>
      <c r="T858" s="21" t="s">
        <v>38</v>
      </c>
    </row>
    <row r="859" spans="1:20" x14ac:dyDescent="0.35">
      <c r="A859" s="96" t="s">
        <v>2814</v>
      </c>
      <c r="D859" s="13" t="s">
        <v>2815</v>
      </c>
      <c r="E859" s="13">
        <v>6</v>
      </c>
      <c r="F859" s="14">
        <v>0.7</v>
      </c>
      <c r="G859" s="13" t="s">
        <v>46</v>
      </c>
      <c r="H859" s="14">
        <v>40</v>
      </c>
      <c r="I859" s="15" t="s">
        <v>32</v>
      </c>
      <c r="J859" s="16">
        <v>82.5</v>
      </c>
      <c r="K859" s="16">
        <v>13.75</v>
      </c>
      <c r="L859" s="17" t="s">
        <v>368</v>
      </c>
      <c r="M859" s="163" t="str">
        <f>IFERROR(GETPIVOTDATA("Tot. Bottles",'- Ordine Aggregato -'!$A$1,"sku anker",A859),"")</f>
        <v/>
      </c>
      <c r="N859" s="18" t="s">
        <v>42</v>
      </c>
      <c r="O859" s="19" t="str">
        <f t="shared" si="13"/>
        <v>Order online</v>
      </c>
      <c r="P859" s="97" t="s">
        <v>68</v>
      </c>
      <c r="Q859" s="13" t="s">
        <v>2812</v>
      </c>
      <c r="R859" t="s">
        <v>2816</v>
      </c>
      <c r="S859" s="20">
        <v>0</v>
      </c>
      <c r="T859" s="21" t="s">
        <v>38</v>
      </c>
    </row>
    <row r="860" spans="1:20" x14ac:dyDescent="0.35">
      <c r="A860" s="96" t="s">
        <v>2817</v>
      </c>
      <c r="B860" s="96"/>
      <c r="C860" s="96"/>
      <c r="D860" s="13" t="s">
        <v>2818</v>
      </c>
      <c r="E860" s="13">
        <v>3</v>
      </c>
      <c r="F860" s="14">
        <v>0.7</v>
      </c>
      <c r="G860" s="13" t="s">
        <v>46</v>
      </c>
      <c r="H860" s="14">
        <v>40</v>
      </c>
      <c r="I860" s="15" t="s">
        <v>32</v>
      </c>
      <c r="J860" s="16">
        <v>45.75</v>
      </c>
      <c r="K860" s="16">
        <v>15.25</v>
      </c>
      <c r="L860" s="17" t="s">
        <v>478</v>
      </c>
      <c r="M860" s="163" t="str">
        <f>IFERROR(GETPIVOTDATA("Tot. Bottles",'- Ordine Aggregato -'!$A$1,"sku anker",A860),"")</f>
        <v/>
      </c>
      <c r="N860" s="18" t="s">
        <v>42</v>
      </c>
      <c r="O860" s="19" t="str">
        <f t="shared" si="13"/>
        <v>Order online</v>
      </c>
      <c r="P860" s="97" t="s">
        <v>68</v>
      </c>
      <c r="Q860" s="13" t="s">
        <v>2813</v>
      </c>
      <c r="R860" t="s">
        <v>2819</v>
      </c>
      <c r="S860" s="20">
        <v>0</v>
      </c>
      <c r="T860" s="21" t="s">
        <v>38</v>
      </c>
    </row>
    <row r="861" spans="1:20" x14ac:dyDescent="0.35">
      <c r="A861" s="13" t="s">
        <v>2820</v>
      </c>
      <c r="B861" s="13"/>
      <c r="C861" s="13"/>
      <c r="D861" s="13" t="s">
        <v>2821</v>
      </c>
      <c r="E861" s="13">
        <v>6</v>
      </c>
      <c r="F861" s="14">
        <v>0.7</v>
      </c>
      <c r="G861" s="13" t="s">
        <v>14872</v>
      </c>
      <c r="H861" s="14">
        <v>37.5</v>
      </c>
      <c r="I861" s="15" t="s">
        <v>32</v>
      </c>
      <c r="J861" s="16">
        <v>82.5</v>
      </c>
      <c r="K861" s="16">
        <v>13.75</v>
      </c>
      <c r="L861" s="17" t="s">
        <v>1094</v>
      </c>
      <c r="M861" s="163" t="str">
        <f>IFERROR(GETPIVOTDATA("Tot. Bottles",'- Ordine Aggregato -'!$A$1,"sku anker",A861),"")</f>
        <v/>
      </c>
      <c r="N861" s="18" t="s">
        <v>67</v>
      </c>
      <c r="O861" s="19" t="str">
        <f t="shared" si="13"/>
        <v>Order online</v>
      </c>
      <c r="P861" s="97" t="s">
        <v>773</v>
      </c>
      <c r="Q861" s="13" t="s">
        <v>2822</v>
      </c>
      <c r="R861" t="s">
        <v>2823</v>
      </c>
      <c r="S861" s="20">
        <v>13.75</v>
      </c>
      <c r="T861" s="21" t="s">
        <v>38</v>
      </c>
    </row>
    <row r="862" spans="1:20" x14ac:dyDescent="0.35">
      <c r="A862" s="13" t="s">
        <v>2824</v>
      </c>
      <c r="B862" s="13"/>
      <c r="C862" s="13"/>
      <c r="D862" s="13" t="s">
        <v>2825</v>
      </c>
      <c r="E862" s="13">
        <v>6</v>
      </c>
      <c r="F862" s="14">
        <v>0.7</v>
      </c>
      <c r="G862" s="13" t="s">
        <v>14871</v>
      </c>
      <c r="H862" s="14">
        <v>14.5</v>
      </c>
      <c r="I862" s="15" t="s">
        <v>32</v>
      </c>
      <c r="J862" s="16">
        <v>81</v>
      </c>
      <c r="K862" s="16">
        <v>13.5</v>
      </c>
      <c r="L862" s="17" t="s">
        <v>399</v>
      </c>
      <c r="M862" s="163" t="str">
        <f>IFERROR(GETPIVOTDATA("Tot. Bottles",'- Ordine Aggregato -'!$A$1,"sku anker",A862),"")</f>
        <v/>
      </c>
      <c r="N862" s="18" t="s">
        <v>42</v>
      </c>
      <c r="O862" s="19" t="str">
        <f t="shared" si="13"/>
        <v>Order online</v>
      </c>
      <c r="P862" s="97" t="s">
        <v>68</v>
      </c>
      <c r="Q862" s="13" t="s">
        <v>2826</v>
      </c>
      <c r="R862" t="s">
        <v>2827</v>
      </c>
      <c r="S862" s="20">
        <v>0</v>
      </c>
      <c r="T862" s="21" t="s">
        <v>38</v>
      </c>
    </row>
    <row r="863" spans="1:20" x14ac:dyDescent="0.35">
      <c r="A863" s="96" t="s">
        <v>2828</v>
      </c>
      <c r="D863" s="13" t="s">
        <v>2829</v>
      </c>
      <c r="E863" s="13">
        <v>6</v>
      </c>
      <c r="F863" s="14">
        <v>0.7</v>
      </c>
      <c r="G863" s="13" t="s">
        <v>14872</v>
      </c>
      <c r="H863" s="14">
        <v>37.5</v>
      </c>
      <c r="I863" s="15" t="s">
        <v>32</v>
      </c>
      <c r="J863" s="16">
        <v>81</v>
      </c>
      <c r="K863" s="16">
        <v>13.5</v>
      </c>
      <c r="L863" s="17" t="s">
        <v>66</v>
      </c>
      <c r="M863" s="163" t="str">
        <f>IFERROR(GETPIVOTDATA("Tot. Bottles",'- Ordine Aggregato -'!$A$1,"sku anker",A863),"")</f>
        <v/>
      </c>
      <c r="N863" s="18" t="s">
        <v>42</v>
      </c>
      <c r="O863" s="19" t="str">
        <f t="shared" si="13"/>
        <v>Order online</v>
      </c>
      <c r="P863" s="97" t="s">
        <v>68</v>
      </c>
      <c r="Q863" s="13" t="s">
        <v>2830</v>
      </c>
      <c r="R863" t="s">
        <v>2831</v>
      </c>
      <c r="S863" s="20">
        <v>0</v>
      </c>
      <c r="T863" s="21" t="s">
        <v>38</v>
      </c>
    </row>
    <row r="864" spans="1:20" x14ac:dyDescent="0.35">
      <c r="A864" s="96" t="s">
        <v>2832</v>
      </c>
      <c r="D864" s="13" t="s">
        <v>2833</v>
      </c>
      <c r="E864" s="13">
        <v>6</v>
      </c>
      <c r="F864" s="14">
        <v>0.7</v>
      </c>
      <c r="G864" s="13" t="s">
        <v>14872</v>
      </c>
      <c r="H864" s="14">
        <v>15</v>
      </c>
      <c r="I864" s="15" t="s">
        <v>32</v>
      </c>
      <c r="J864" s="16">
        <v>65.699999999999989</v>
      </c>
      <c r="K864" s="16">
        <v>10.95</v>
      </c>
      <c r="L864" s="17" t="s">
        <v>551</v>
      </c>
      <c r="M864" s="163" t="str">
        <f>IFERROR(GETPIVOTDATA("Tot. Bottles",'- Ordine Aggregato -'!$A$1,"sku anker",A864),"")</f>
        <v/>
      </c>
      <c r="N864" s="18" t="s">
        <v>34</v>
      </c>
      <c r="O864" s="19" t="str">
        <f t="shared" si="13"/>
        <v>Order online</v>
      </c>
      <c r="P864" s="97" t="s">
        <v>364</v>
      </c>
      <c r="Q864" s="13" t="s">
        <v>2834</v>
      </c>
      <c r="R864" t="s">
        <v>2835</v>
      </c>
      <c r="S864" s="20">
        <v>0</v>
      </c>
      <c r="T864" s="21" t="s">
        <v>38</v>
      </c>
    </row>
    <row r="865" spans="1:20" x14ac:dyDescent="0.35">
      <c r="A865" s="96" t="s">
        <v>2836</v>
      </c>
      <c r="D865" s="13" t="s">
        <v>2837</v>
      </c>
      <c r="E865" s="13">
        <v>6</v>
      </c>
      <c r="F865" s="14">
        <v>0.75</v>
      </c>
      <c r="G865" s="13" t="s">
        <v>46</v>
      </c>
      <c r="H865" s="14">
        <v>13</v>
      </c>
      <c r="I865" s="15" t="s">
        <v>32</v>
      </c>
      <c r="J865" s="16">
        <v>44.7</v>
      </c>
      <c r="K865" s="16">
        <v>7.45</v>
      </c>
      <c r="L865" s="17" t="s">
        <v>710</v>
      </c>
      <c r="M865" s="163" t="str">
        <f>IFERROR(GETPIVOTDATA("Tot. Bottles",'- Ordine Aggregato -'!$A$1,"sku anker",A865),"")</f>
        <v/>
      </c>
      <c r="N865" s="18" t="s">
        <v>42</v>
      </c>
      <c r="O865" s="19" t="str">
        <f t="shared" si="13"/>
        <v>Order online</v>
      </c>
      <c r="P865" s="97" t="s">
        <v>355</v>
      </c>
      <c r="Q865" s="13" t="s">
        <v>2838</v>
      </c>
      <c r="R865" t="s">
        <v>2839</v>
      </c>
      <c r="S865" s="20">
        <v>0</v>
      </c>
      <c r="T865" s="21" t="s">
        <v>38</v>
      </c>
    </row>
    <row r="866" spans="1:20" x14ac:dyDescent="0.35">
      <c r="A866" s="13" t="s">
        <v>2841</v>
      </c>
      <c r="B866" s="13"/>
      <c r="C866" s="13"/>
      <c r="D866" s="13" t="s">
        <v>2840</v>
      </c>
      <c r="E866" s="13">
        <v>6</v>
      </c>
      <c r="F866" s="14">
        <v>0.7</v>
      </c>
      <c r="G866" s="13" t="s">
        <v>31</v>
      </c>
      <c r="H866" s="14">
        <v>43</v>
      </c>
      <c r="I866" s="15" t="s">
        <v>32</v>
      </c>
      <c r="J866" s="16">
        <v>172.5</v>
      </c>
      <c r="K866" s="16">
        <v>28.75</v>
      </c>
      <c r="L866" s="17" t="s">
        <v>145</v>
      </c>
      <c r="M866" s="163" t="str">
        <f>IFERROR(GETPIVOTDATA("Tot. Bottles",'- Ordine Aggregato -'!$A$1,"sku anker",A866),"")</f>
        <v/>
      </c>
      <c r="N866" s="18" t="s">
        <v>34</v>
      </c>
      <c r="O866" s="19" t="str">
        <f t="shared" si="13"/>
        <v>Order online</v>
      </c>
      <c r="P866" s="97" t="s">
        <v>146</v>
      </c>
      <c r="Q866" s="13" t="s">
        <v>2842</v>
      </c>
      <c r="R866" t="s">
        <v>2843</v>
      </c>
      <c r="S866" s="20">
        <v>0</v>
      </c>
      <c r="T866" s="21" t="s">
        <v>38</v>
      </c>
    </row>
    <row r="867" spans="1:20" x14ac:dyDescent="0.35">
      <c r="A867" s="13" t="s">
        <v>2844</v>
      </c>
      <c r="B867" s="13"/>
      <c r="C867" s="13"/>
      <c r="D867" s="13" t="s">
        <v>2840</v>
      </c>
      <c r="E867" s="13">
        <v>6</v>
      </c>
      <c r="F867" s="14">
        <v>1</v>
      </c>
      <c r="G867" s="13" t="s">
        <v>14872</v>
      </c>
      <c r="H867" s="14">
        <v>43</v>
      </c>
      <c r="I867" s="15" t="s">
        <v>32</v>
      </c>
      <c r="J867" s="16">
        <v>255</v>
      </c>
      <c r="K867" s="16">
        <v>42.5</v>
      </c>
      <c r="L867" s="17" t="s">
        <v>145</v>
      </c>
      <c r="M867" s="163" t="str">
        <f>IFERROR(GETPIVOTDATA("Tot. Bottles",'- Ordine Aggregato -'!$A$1,"sku anker",A867),"")</f>
        <v/>
      </c>
      <c r="N867" s="18" t="s">
        <v>67</v>
      </c>
      <c r="O867" s="19" t="str">
        <f t="shared" si="13"/>
        <v>Order online</v>
      </c>
      <c r="P867" s="97" t="s">
        <v>146</v>
      </c>
      <c r="Q867" s="13" t="s">
        <v>2845</v>
      </c>
      <c r="R867" t="s">
        <v>2846</v>
      </c>
      <c r="S867" s="20">
        <v>42.5</v>
      </c>
      <c r="T867" s="21" t="s">
        <v>38</v>
      </c>
    </row>
    <row r="868" spans="1:20" x14ac:dyDescent="0.35">
      <c r="A868" s="13" t="s">
        <v>2847</v>
      </c>
      <c r="B868" s="13"/>
      <c r="C868" s="13"/>
      <c r="D868" s="13" t="s">
        <v>2848</v>
      </c>
      <c r="E868" s="13">
        <v>6</v>
      </c>
      <c r="F868" s="14">
        <v>0.7</v>
      </c>
      <c r="G868" s="13" t="s">
        <v>14871</v>
      </c>
      <c r="H868" s="14">
        <v>43</v>
      </c>
      <c r="I868" s="15" t="s">
        <v>32</v>
      </c>
      <c r="J868" s="16">
        <v>720</v>
      </c>
      <c r="K868" s="16">
        <v>120</v>
      </c>
      <c r="L868" s="17" t="s">
        <v>145</v>
      </c>
      <c r="M868" s="163" t="str">
        <f>IFERROR(GETPIVOTDATA("Tot. Bottles",'- Ordine Aggregato -'!$A$1,"sku anker",A868),"")</f>
        <v/>
      </c>
      <c r="N868" s="18" t="s">
        <v>34</v>
      </c>
      <c r="O868" s="19" t="str">
        <f t="shared" si="13"/>
        <v>Order online</v>
      </c>
      <c r="P868" s="97" t="s">
        <v>146</v>
      </c>
      <c r="Q868" s="13" t="s">
        <v>2849</v>
      </c>
      <c r="R868" t="s">
        <v>2850</v>
      </c>
      <c r="S868" s="20">
        <v>0</v>
      </c>
      <c r="T868" s="21" t="s">
        <v>38</v>
      </c>
    </row>
    <row r="869" spans="1:20" x14ac:dyDescent="0.35">
      <c r="A869" s="96" t="s">
        <v>2851</v>
      </c>
      <c r="D869" s="13" t="s">
        <v>2852</v>
      </c>
      <c r="E869" s="13">
        <v>6</v>
      </c>
      <c r="F869" s="14">
        <v>0.7</v>
      </c>
      <c r="G869" s="13" t="s">
        <v>14872</v>
      </c>
      <c r="H869" s="14">
        <v>43</v>
      </c>
      <c r="I869" s="15" t="s">
        <v>32</v>
      </c>
      <c r="J869" s="16">
        <v>291</v>
      </c>
      <c r="K869" s="16">
        <v>48.5</v>
      </c>
      <c r="L869" s="17" t="s">
        <v>145</v>
      </c>
      <c r="M869" s="163" t="str">
        <f>IFERROR(GETPIVOTDATA("Tot. Bottles",'- Ordine Aggregato -'!$A$1,"sku anker",A869),"")</f>
        <v/>
      </c>
      <c r="N869" s="18" t="s">
        <v>34</v>
      </c>
      <c r="O869" s="19" t="str">
        <f t="shared" si="13"/>
        <v>Order online</v>
      </c>
      <c r="P869" s="97" t="s">
        <v>146</v>
      </c>
      <c r="Q869" s="13" t="s">
        <v>2853</v>
      </c>
      <c r="R869" t="s">
        <v>2854</v>
      </c>
      <c r="S869" s="20">
        <v>0</v>
      </c>
      <c r="T869" s="21" t="s">
        <v>38</v>
      </c>
    </row>
    <row r="870" spans="1:20" x14ac:dyDescent="0.35">
      <c r="A870" s="96" t="s">
        <v>14854</v>
      </c>
      <c r="B870" s="96"/>
      <c r="C870" s="96"/>
      <c r="D870" s="13" t="s">
        <v>14855</v>
      </c>
      <c r="E870" s="13">
        <v>6</v>
      </c>
      <c r="F870" s="14">
        <v>0.7</v>
      </c>
      <c r="G870" s="13" t="s">
        <v>14872</v>
      </c>
      <c r="H870" s="14">
        <v>43</v>
      </c>
      <c r="I870" s="15" t="s">
        <v>32</v>
      </c>
      <c r="J870" s="16">
        <v>216.60000000000002</v>
      </c>
      <c r="K870" s="16">
        <v>36.1</v>
      </c>
      <c r="L870" s="17" t="s">
        <v>145</v>
      </c>
      <c r="M870" s="163" t="str">
        <f>IFERROR(GETPIVOTDATA("Tot. Bottles",'- Ordine Aggregato -'!$A$1,"sku anker",A870),"")</f>
        <v/>
      </c>
      <c r="N870" s="18" t="s">
        <v>42</v>
      </c>
      <c r="O870" s="19" t="str">
        <f t="shared" si="13"/>
        <v>Order online</v>
      </c>
      <c r="P870" s="97" t="s">
        <v>146</v>
      </c>
      <c r="Q870" s="13" t="s">
        <v>2853</v>
      </c>
      <c r="R870" t="s">
        <v>15150</v>
      </c>
      <c r="S870" s="20">
        <v>0</v>
      </c>
      <c r="T870" s="21" t="s">
        <v>38</v>
      </c>
    </row>
    <row r="871" spans="1:20" x14ac:dyDescent="0.35">
      <c r="A871" s="96" t="s">
        <v>2855</v>
      </c>
      <c r="D871" s="13" t="s">
        <v>2856</v>
      </c>
      <c r="E871" s="13">
        <v>6</v>
      </c>
      <c r="F871" s="14">
        <v>0.7</v>
      </c>
      <c r="G871" s="13" t="s">
        <v>31</v>
      </c>
      <c r="H871" s="14">
        <v>43</v>
      </c>
      <c r="I871" s="15" t="s">
        <v>32</v>
      </c>
      <c r="J871" s="16">
        <v>156</v>
      </c>
      <c r="K871" s="16">
        <v>26</v>
      </c>
      <c r="L871" s="17" t="s">
        <v>145</v>
      </c>
      <c r="M871" s="163" t="str">
        <f>IFERROR(GETPIVOTDATA("Tot. Bottles",'- Ordine Aggregato -'!$A$1,"sku anker",A871),"")</f>
        <v/>
      </c>
      <c r="N871" s="18" t="s">
        <v>67</v>
      </c>
      <c r="O871" s="19" t="str">
        <f t="shared" si="13"/>
        <v>Order online</v>
      </c>
      <c r="P871" s="97" t="s">
        <v>146</v>
      </c>
      <c r="Q871" s="13" t="s">
        <v>2857</v>
      </c>
      <c r="R871" t="s">
        <v>2858</v>
      </c>
      <c r="S871" s="20">
        <v>26</v>
      </c>
      <c r="T871" s="21" t="s">
        <v>38</v>
      </c>
    </row>
    <row r="872" spans="1:20" x14ac:dyDescent="0.35">
      <c r="A872" s="96" t="s">
        <v>2859</v>
      </c>
      <c r="B872" s="96"/>
      <c r="C872" s="96"/>
      <c r="D872" s="13" t="s">
        <v>2860</v>
      </c>
      <c r="E872" s="13">
        <v>6</v>
      </c>
      <c r="F872" s="14">
        <v>0.7</v>
      </c>
      <c r="G872" s="13" t="s">
        <v>14872</v>
      </c>
      <c r="H872" s="14">
        <v>41.8</v>
      </c>
      <c r="I872" s="15" t="s">
        <v>32</v>
      </c>
      <c r="J872" s="16">
        <v>75</v>
      </c>
      <c r="K872" s="16">
        <v>12.5</v>
      </c>
      <c r="L872" s="17" t="s">
        <v>368</v>
      </c>
      <c r="M872" s="163" t="str">
        <f>IFERROR(GETPIVOTDATA("Tot. Bottles",'- Ordine Aggregato -'!$A$1,"sku anker",A872),"")</f>
        <v/>
      </c>
      <c r="N872" s="18" t="s">
        <v>34</v>
      </c>
      <c r="O872" s="19" t="str">
        <f t="shared" si="13"/>
        <v>Order online</v>
      </c>
      <c r="P872" s="97" t="s">
        <v>146</v>
      </c>
      <c r="Q872" s="13" t="s">
        <v>2861</v>
      </c>
      <c r="R872" t="s">
        <v>2862</v>
      </c>
      <c r="S872" s="20">
        <v>0</v>
      </c>
      <c r="T872" s="21" t="s">
        <v>38</v>
      </c>
    </row>
    <row r="873" spans="1:20" x14ac:dyDescent="0.35">
      <c r="A873" s="96" t="s">
        <v>2863</v>
      </c>
      <c r="B873" s="96"/>
      <c r="C873" s="96"/>
      <c r="D873" s="13" t="s">
        <v>2864</v>
      </c>
      <c r="E873" s="13">
        <v>6</v>
      </c>
      <c r="F873" s="14">
        <v>0.7</v>
      </c>
      <c r="G873" s="13" t="s">
        <v>14872</v>
      </c>
      <c r="H873" s="14">
        <v>40</v>
      </c>
      <c r="I873" s="15" t="s">
        <v>32</v>
      </c>
      <c r="J873" s="16">
        <v>44.099999999999994</v>
      </c>
      <c r="K873" s="16">
        <v>7.35</v>
      </c>
      <c r="L873" s="17" t="s">
        <v>508</v>
      </c>
      <c r="M873" s="163" t="str">
        <f>IFERROR(GETPIVOTDATA("Tot. Bottles",'- Ordine Aggregato -'!$A$1,"sku anker",A873),"")</f>
        <v/>
      </c>
      <c r="N873" s="18" t="s">
        <v>42</v>
      </c>
      <c r="O873" s="19" t="str">
        <f t="shared" si="13"/>
        <v>Order online</v>
      </c>
      <c r="P873" s="97" t="s">
        <v>509</v>
      </c>
      <c r="Q873" s="13" t="s">
        <v>2865</v>
      </c>
      <c r="R873" t="s">
        <v>42</v>
      </c>
      <c r="S873" s="20">
        <v>0</v>
      </c>
      <c r="T873" s="21" t="s">
        <v>38</v>
      </c>
    </row>
    <row r="874" spans="1:20" x14ac:dyDescent="0.35">
      <c r="A874" s="96" t="s">
        <v>2866</v>
      </c>
      <c r="B874" s="96"/>
      <c r="C874" s="96"/>
      <c r="D874" s="13" t="s">
        <v>2867</v>
      </c>
      <c r="E874" s="13">
        <v>6</v>
      </c>
      <c r="F874" s="14">
        <v>0.7</v>
      </c>
      <c r="G874" s="13" t="s">
        <v>14872</v>
      </c>
      <c r="H874" s="14">
        <v>58.1</v>
      </c>
      <c r="I874" s="15" t="s">
        <v>32</v>
      </c>
      <c r="J874" s="16">
        <v>1890</v>
      </c>
      <c r="K874" s="16">
        <v>315</v>
      </c>
      <c r="L874" s="17" t="s">
        <v>145</v>
      </c>
      <c r="M874" s="163" t="str">
        <f>IFERROR(GETPIVOTDATA("Tot. Bottles",'- Ordine Aggregato -'!$A$1,"sku anker",A874),"")</f>
        <v/>
      </c>
      <c r="N874" s="18" t="s">
        <v>42</v>
      </c>
      <c r="O874" s="19" t="str">
        <f t="shared" si="13"/>
        <v>Order online</v>
      </c>
      <c r="P874" s="97" t="s">
        <v>146</v>
      </c>
      <c r="Q874" s="13" t="s">
        <v>2868</v>
      </c>
      <c r="R874" t="s">
        <v>2869</v>
      </c>
      <c r="S874" s="20">
        <v>0</v>
      </c>
      <c r="T874" s="21" t="s">
        <v>38</v>
      </c>
    </row>
    <row r="875" spans="1:20" x14ac:dyDescent="0.35">
      <c r="A875" s="13" t="s">
        <v>2870</v>
      </c>
      <c r="B875" s="13"/>
      <c r="C875" s="13"/>
      <c r="D875" s="13" t="s">
        <v>2871</v>
      </c>
      <c r="E875" s="13">
        <v>12</v>
      </c>
      <c r="F875" s="14">
        <v>1</v>
      </c>
      <c r="G875" s="13" t="s">
        <v>46</v>
      </c>
      <c r="H875" s="14">
        <v>40</v>
      </c>
      <c r="I875" s="15" t="s">
        <v>32</v>
      </c>
      <c r="J875" s="16">
        <v>98.399999999999991</v>
      </c>
      <c r="K875" s="16">
        <v>8.1999999999999993</v>
      </c>
      <c r="L875" s="17" t="s">
        <v>104</v>
      </c>
      <c r="M875" s="163" t="str">
        <f>IFERROR(GETPIVOTDATA("Tot. Bottles",'- Ordine Aggregato -'!$A$1,"sku anker",A875),"")</f>
        <v/>
      </c>
      <c r="N875" s="18" t="s">
        <v>42</v>
      </c>
      <c r="O875" s="19" t="str">
        <f t="shared" si="13"/>
        <v>Order online</v>
      </c>
      <c r="P875" s="97" t="s">
        <v>773</v>
      </c>
      <c r="Q875" s="13" t="s">
        <v>2872</v>
      </c>
      <c r="R875" t="s">
        <v>2873</v>
      </c>
      <c r="S875" s="20">
        <v>0</v>
      </c>
      <c r="T875" s="21" t="s">
        <v>38</v>
      </c>
    </row>
    <row r="876" spans="1:20" x14ac:dyDescent="0.35">
      <c r="A876" s="96" t="s">
        <v>2874</v>
      </c>
      <c r="D876" s="13" t="s">
        <v>2875</v>
      </c>
      <c r="E876" s="13">
        <v>6</v>
      </c>
      <c r="F876" s="14">
        <v>0.7</v>
      </c>
      <c r="G876" s="13" t="s">
        <v>46</v>
      </c>
      <c r="H876" s="14">
        <v>40</v>
      </c>
      <c r="I876" s="15" t="s">
        <v>32</v>
      </c>
      <c r="J876" s="16">
        <v>28.799999999999997</v>
      </c>
      <c r="K876" s="16">
        <v>4.8</v>
      </c>
      <c r="L876" s="17" t="s">
        <v>104</v>
      </c>
      <c r="M876" s="163" t="str">
        <f>IFERROR(GETPIVOTDATA("Tot. Bottles",'- Ordine Aggregato -'!$A$1,"sku anker",A876),"")</f>
        <v/>
      </c>
      <c r="N876" s="18" t="s">
        <v>42</v>
      </c>
      <c r="O876" s="19" t="str">
        <f t="shared" si="13"/>
        <v>Order online</v>
      </c>
      <c r="P876" s="97" t="s">
        <v>2876</v>
      </c>
      <c r="Q876" s="13" t="s">
        <v>2877</v>
      </c>
      <c r="R876" t="s">
        <v>2878</v>
      </c>
      <c r="S876" s="20">
        <v>0</v>
      </c>
      <c r="T876" s="21" t="s">
        <v>38</v>
      </c>
    </row>
    <row r="877" spans="1:20" x14ac:dyDescent="0.35">
      <c r="A877" s="96" t="s">
        <v>2879</v>
      </c>
      <c r="D877" s="13" t="s">
        <v>2880</v>
      </c>
      <c r="E877" s="13">
        <v>12</v>
      </c>
      <c r="F877" s="14">
        <v>1</v>
      </c>
      <c r="G877" s="13" t="s">
        <v>46</v>
      </c>
      <c r="H877" s="14">
        <v>40</v>
      </c>
      <c r="I877" s="15" t="s">
        <v>32</v>
      </c>
      <c r="J877" s="16">
        <v>68.400000000000006</v>
      </c>
      <c r="K877" s="16">
        <v>5.7</v>
      </c>
      <c r="L877" s="17" t="s">
        <v>104</v>
      </c>
      <c r="M877" s="163" t="str">
        <f>IFERROR(GETPIVOTDATA("Tot. Bottles",'- Ordine Aggregato -'!$A$1,"sku anker",A877),"")</f>
        <v/>
      </c>
      <c r="N877" s="18" t="s">
        <v>42</v>
      </c>
      <c r="O877" s="19" t="str">
        <f t="shared" si="13"/>
        <v>Order online</v>
      </c>
      <c r="P877" s="97" t="s">
        <v>1060</v>
      </c>
      <c r="Q877" s="13" t="s">
        <v>2881</v>
      </c>
      <c r="R877" t="s">
        <v>2882</v>
      </c>
      <c r="S877" s="20">
        <v>0</v>
      </c>
      <c r="T877" s="21" t="s">
        <v>38</v>
      </c>
    </row>
    <row r="878" spans="1:20" x14ac:dyDescent="0.35">
      <c r="A878" s="96" t="s">
        <v>2883</v>
      </c>
      <c r="B878" s="96"/>
      <c r="C878" s="96"/>
      <c r="D878" s="13" t="s">
        <v>2884</v>
      </c>
      <c r="E878" s="13">
        <v>6</v>
      </c>
      <c r="F878" s="14">
        <v>0.7</v>
      </c>
      <c r="G878" s="13" t="s">
        <v>46</v>
      </c>
      <c r="H878" s="14">
        <v>25</v>
      </c>
      <c r="I878" s="15" t="s">
        <v>32</v>
      </c>
      <c r="J878" s="16">
        <v>53.699999999999996</v>
      </c>
      <c r="K878" s="16">
        <v>8.9499999999999993</v>
      </c>
      <c r="L878" s="17" t="s">
        <v>1134</v>
      </c>
      <c r="M878" s="163" t="str">
        <f>IFERROR(GETPIVOTDATA("Tot. Bottles",'- Ordine Aggregato -'!$A$1,"sku anker",A878),"")</f>
        <v/>
      </c>
      <c r="N878" s="18" t="s">
        <v>34</v>
      </c>
      <c r="O878" s="19" t="str">
        <f t="shared" si="13"/>
        <v>Order online</v>
      </c>
      <c r="P878" s="97" t="s">
        <v>773</v>
      </c>
      <c r="Q878" s="13" t="s">
        <v>2885</v>
      </c>
      <c r="R878" t="s">
        <v>2886</v>
      </c>
      <c r="S878" s="20">
        <v>0</v>
      </c>
      <c r="T878" s="21" t="s">
        <v>38</v>
      </c>
    </row>
    <row r="879" spans="1:20" x14ac:dyDescent="0.35">
      <c r="A879" s="96" t="s">
        <v>2887</v>
      </c>
      <c r="B879" s="96"/>
      <c r="C879" s="96"/>
      <c r="D879" s="13" t="s">
        <v>2888</v>
      </c>
      <c r="E879" s="13">
        <v>6</v>
      </c>
      <c r="F879" s="14">
        <v>0.7</v>
      </c>
      <c r="G879" s="13" t="s">
        <v>46</v>
      </c>
      <c r="H879" s="14">
        <v>35</v>
      </c>
      <c r="I879" s="15" t="s">
        <v>32</v>
      </c>
      <c r="J879" s="16">
        <v>30</v>
      </c>
      <c r="K879" s="16">
        <v>5</v>
      </c>
      <c r="L879" s="17" t="s">
        <v>104</v>
      </c>
      <c r="M879" s="163" t="str">
        <f>IFERROR(GETPIVOTDATA("Tot. Bottles",'- Ordine Aggregato -'!$A$1,"sku anker",A879),"")</f>
        <v/>
      </c>
      <c r="N879" s="18" t="s">
        <v>42</v>
      </c>
      <c r="O879" s="19" t="str">
        <f t="shared" si="13"/>
        <v>Order online</v>
      </c>
      <c r="P879" s="97" t="s">
        <v>355</v>
      </c>
      <c r="Q879" s="13" t="s">
        <v>2889</v>
      </c>
      <c r="R879" t="s">
        <v>2890</v>
      </c>
      <c r="S879" s="20">
        <v>0</v>
      </c>
      <c r="T879" s="21" t="s">
        <v>38</v>
      </c>
    </row>
    <row r="880" spans="1:20" x14ac:dyDescent="0.35">
      <c r="A880" s="13" t="s">
        <v>2891</v>
      </c>
      <c r="B880" s="13"/>
      <c r="C880" s="13"/>
      <c r="D880" s="13" t="s">
        <v>2888</v>
      </c>
      <c r="E880" s="13">
        <v>12</v>
      </c>
      <c r="F880" s="14">
        <v>1</v>
      </c>
      <c r="G880" s="13" t="s">
        <v>46</v>
      </c>
      <c r="H880" s="14">
        <v>35</v>
      </c>
      <c r="I880" s="15" t="s">
        <v>32</v>
      </c>
      <c r="J880" s="16">
        <v>78</v>
      </c>
      <c r="K880" s="16">
        <v>6.5</v>
      </c>
      <c r="L880" s="17" t="s">
        <v>104</v>
      </c>
      <c r="M880" s="163" t="str">
        <f>IFERROR(GETPIVOTDATA("Tot. Bottles",'- Ordine Aggregato -'!$A$1,"sku anker",A880),"")</f>
        <v/>
      </c>
      <c r="N880" s="18" t="s">
        <v>67</v>
      </c>
      <c r="O880" s="19" t="str">
        <f t="shared" si="13"/>
        <v>Order online</v>
      </c>
      <c r="P880" s="97" t="s">
        <v>1060</v>
      </c>
      <c r="Q880" s="13" t="s">
        <v>2892</v>
      </c>
      <c r="R880" t="s">
        <v>2893</v>
      </c>
      <c r="S880" s="20">
        <v>6.5</v>
      </c>
      <c r="T880" s="21" t="s">
        <v>38</v>
      </c>
    </row>
    <row r="881" spans="1:20" x14ac:dyDescent="0.35">
      <c r="A881" s="96" t="s">
        <v>2894</v>
      </c>
      <c r="B881" s="96"/>
      <c r="C881" s="96"/>
      <c r="D881" s="13" t="s">
        <v>2888</v>
      </c>
      <c r="E881" s="13">
        <v>6</v>
      </c>
      <c r="F881" s="14">
        <v>1</v>
      </c>
      <c r="G881" s="13" t="s">
        <v>46</v>
      </c>
      <c r="H881" s="14">
        <v>35</v>
      </c>
      <c r="I881" s="15" t="s">
        <v>32</v>
      </c>
      <c r="J881" s="16">
        <v>39</v>
      </c>
      <c r="K881" s="16">
        <v>6.5</v>
      </c>
      <c r="L881" s="17" t="s">
        <v>104</v>
      </c>
      <c r="M881" s="163" t="str">
        <f>IFERROR(GETPIVOTDATA("Tot. Bottles",'- Ordine Aggregato -'!$A$1,"sku anker",A881),"")</f>
        <v/>
      </c>
      <c r="N881" s="18" t="s">
        <v>67</v>
      </c>
      <c r="O881" s="19" t="str">
        <f t="shared" si="13"/>
        <v>Order online</v>
      </c>
      <c r="P881" s="97" t="s">
        <v>355</v>
      </c>
      <c r="Q881" s="13" t="s">
        <v>2892</v>
      </c>
      <c r="R881" t="s">
        <v>2895</v>
      </c>
      <c r="S881" s="20">
        <v>6.5</v>
      </c>
      <c r="T881" s="21" t="s">
        <v>38</v>
      </c>
    </row>
    <row r="882" spans="1:20" x14ac:dyDescent="0.35">
      <c r="A882" s="96" t="s">
        <v>15151</v>
      </c>
      <c r="D882" s="13" t="s">
        <v>15152</v>
      </c>
      <c r="E882" s="13">
        <v>4</v>
      </c>
      <c r="F882" s="14">
        <v>3</v>
      </c>
      <c r="G882" s="13" t="s">
        <v>14872</v>
      </c>
      <c r="H882" s="14">
        <v>35</v>
      </c>
      <c r="I882" s="15" t="s">
        <v>32</v>
      </c>
      <c r="J882" s="16">
        <v>118</v>
      </c>
      <c r="K882" s="16">
        <v>29.5</v>
      </c>
      <c r="L882" s="17" t="s">
        <v>104</v>
      </c>
      <c r="M882" s="163" t="str">
        <f>IFERROR(GETPIVOTDATA("Tot. Bottles",'- Ordine Aggregato -'!$A$1,"sku anker",A882),"")</f>
        <v/>
      </c>
      <c r="N882" s="18" t="s">
        <v>34</v>
      </c>
      <c r="O882" s="19" t="str">
        <f t="shared" si="13"/>
        <v>Order online</v>
      </c>
      <c r="P882" s="97" t="s">
        <v>1060</v>
      </c>
      <c r="Q882" s="13" t="s">
        <v>2905</v>
      </c>
      <c r="R882" t="s">
        <v>2906</v>
      </c>
      <c r="S882" s="20">
        <v>0</v>
      </c>
      <c r="T882" s="21" t="s">
        <v>38</v>
      </c>
    </row>
    <row r="883" spans="1:20" x14ac:dyDescent="0.35">
      <c r="A883" s="96" t="s">
        <v>2896</v>
      </c>
      <c r="D883" s="13" t="s">
        <v>2897</v>
      </c>
      <c r="E883" s="13">
        <v>6</v>
      </c>
      <c r="F883" s="14">
        <v>1.5</v>
      </c>
      <c r="G883" s="13" t="s">
        <v>14872</v>
      </c>
      <c r="H883" s="14">
        <v>35</v>
      </c>
      <c r="I883" s="15" t="s">
        <v>32</v>
      </c>
      <c r="J883" s="16">
        <v>64.199999999999989</v>
      </c>
      <c r="K883" s="16">
        <v>10.7</v>
      </c>
      <c r="L883" s="17" t="s">
        <v>104</v>
      </c>
      <c r="M883" s="163" t="str">
        <f>IFERROR(GETPIVOTDATA("Tot. Bottles",'- Ordine Aggregato -'!$A$1,"sku anker",A883),"")</f>
        <v/>
      </c>
      <c r="N883" s="18" t="s">
        <v>42</v>
      </c>
      <c r="O883" s="19" t="str">
        <f t="shared" si="13"/>
        <v>Order online</v>
      </c>
      <c r="P883" s="97" t="s">
        <v>146</v>
      </c>
      <c r="Q883" s="13" t="s">
        <v>2898</v>
      </c>
      <c r="R883" t="s">
        <v>2899</v>
      </c>
      <c r="S883" s="20">
        <v>0</v>
      </c>
      <c r="T883" s="21" t="s">
        <v>38</v>
      </c>
    </row>
    <row r="884" spans="1:20" x14ac:dyDescent="0.35">
      <c r="A884" s="96" t="s">
        <v>2900</v>
      </c>
      <c r="D884" s="13" t="s">
        <v>2901</v>
      </c>
      <c r="E884" s="13">
        <v>48</v>
      </c>
      <c r="F884" s="14">
        <v>0.2</v>
      </c>
      <c r="G884" s="13" t="s">
        <v>14872</v>
      </c>
      <c r="H884" s="14">
        <v>35</v>
      </c>
      <c r="I884" s="15" t="s">
        <v>32</v>
      </c>
      <c r="J884" s="16">
        <v>134.39999999999998</v>
      </c>
      <c r="K884" s="16">
        <v>2.8</v>
      </c>
      <c r="L884" s="17" t="s">
        <v>104</v>
      </c>
      <c r="M884" s="163" t="str">
        <f>IFERROR(GETPIVOTDATA("Tot. Bottles",'- Ordine Aggregato -'!$A$1,"sku anker",A884),"")</f>
        <v/>
      </c>
      <c r="N884" s="18" t="s">
        <v>42</v>
      </c>
      <c r="O884" s="19" t="str">
        <f t="shared" si="13"/>
        <v>Order online</v>
      </c>
      <c r="P884" s="97" t="s">
        <v>773</v>
      </c>
      <c r="Q884" s="13" t="s">
        <v>2902</v>
      </c>
      <c r="R884" t="s">
        <v>2903</v>
      </c>
      <c r="S884" s="20">
        <v>0</v>
      </c>
      <c r="T884" s="21" t="s">
        <v>38</v>
      </c>
    </row>
    <row r="885" spans="1:20" x14ac:dyDescent="0.35">
      <c r="A885" s="13" t="s">
        <v>2904</v>
      </c>
      <c r="B885" s="13"/>
      <c r="C885" s="13"/>
      <c r="D885" s="13" t="s">
        <v>2901</v>
      </c>
      <c r="E885" s="13">
        <v>4</v>
      </c>
      <c r="F885" s="14">
        <v>3</v>
      </c>
      <c r="G885" s="13" t="s">
        <v>46</v>
      </c>
      <c r="H885" s="14">
        <v>35</v>
      </c>
      <c r="I885" s="15" t="s">
        <v>32</v>
      </c>
      <c r="J885" s="16">
        <v>118</v>
      </c>
      <c r="K885" s="16">
        <v>29.5</v>
      </c>
      <c r="L885" s="17" t="s">
        <v>104</v>
      </c>
      <c r="M885" s="163" t="str">
        <f>IFERROR(GETPIVOTDATA("Tot. Bottles",'- Ordine Aggregato -'!$A$1,"sku anker",A885),"")</f>
        <v/>
      </c>
      <c r="N885" s="18" t="s">
        <v>34</v>
      </c>
      <c r="O885" s="19" t="str">
        <f t="shared" si="13"/>
        <v>Order online</v>
      </c>
      <c r="P885" s="97" t="s">
        <v>2876</v>
      </c>
      <c r="Q885" s="13" t="s">
        <v>2905</v>
      </c>
      <c r="R885" t="s">
        <v>2906</v>
      </c>
      <c r="S885" s="20">
        <v>0</v>
      </c>
      <c r="T885" s="21" t="s">
        <v>38</v>
      </c>
    </row>
    <row r="886" spans="1:20" x14ac:dyDescent="0.35">
      <c r="A886" s="96" t="s">
        <v>15153</v>
      </c>
      <c r="D886" s="13" t="s">
        <v>15154</v>
      </c>
      <c r="E886" s="13">
        <v>6</v>
      </c>
      <c r="F886" s="14">
        <v>0.7</v>
      </c>
      <c r="G886" s="13" t="s">
        <v>46</v>
      </c>
      <c r="H886" s="14">
        <v>0</v>
      </c>
      <c r="I886" s="15" t="s">
        <v>32</v>
      </c>
      <c r="J886" s="16">
        <v>67.5</v>
      </c>
      <c r="K886" s="16">
        <v>11.25</v>
      </c>
      <c r="L886" s="17" t="s">
        <v>2503</v>
      </c>
      <c r="M886" s="163" t="str">
        <f>IFERROR(GETPIVOTDATA("Tot. Bottles",'- Ordine Aggregato -'!$A$1,"sku anker",A886),"")</f>
        <v/>
      </c>
      <c r="N886" s="18" t="s">
        <v>42</v>
      </c>
      <c r="O886" s="19" t="str">
        <f t="shared" si="13"/>
        <v>Order online</v>
      </c>
      <c r="P886" s="97" t="s">
        <v>773</v>
      </c>
      <c r="Q886" s="13" t="s">
        <v>15155</v>
      </c>
      <c r="R886" t="s">
        <v>15156</v>
      </c>
      <c r="S886" s="20">
        <v>0</v>
      </c>
      <c r="T886" s="21" t="s">
        <v>38</v>
      </c>
    </row>
    <row r="887" spans="1:20" x14ac:dyDescent="0.35">
      <c r="A887" s="96" t="s">
        <v>2907</v>
      </c>
      <c r="D887" s="13" t="s">
        <v>2908</v>
      </c>
      <c r="E887" s="13">
        <v>6</v>
      </c>
      <c r="F887" s="14">
        <v>0.7</v>
      </c>
      <c r="G887" s="13" t="s">
        <v>14872</v>
      </c>
      <c r="H887" s="14">
        <v>25</v>
      </c>
      <c r="I887" s="15" t="s">
        <v>32</v>
      </c>
      <c r="J887" s="16">
        <v>39</v>
      </c>
      <c r="K887" s="16">
        <v>6.5</v>
      </c>
      <c r="L887" s="17" t="s">
        <v>1134</v>
      </c>
      <c r="M887" s="163" t="str">
        <f>IFERROR(GETPIVOTDATA("Tot. Bottles",'- Ordine Aggregato -'!$A$1,"sku anker",A887),"")</f>
        <v/>
      </c>
      <c r="N887" s="18" t="s">
        <v>67</v>
      </c>
      <c r="O887" s="19" t="str">
        <f t="shared" si="13"/>
        <v>Order online</v>
      </c>
      <c r="P887" s="97" t="s">
        <v>773</v>
      </c>
      <c r="Q887" s="13" t="s">
        <v>2909</v>
      </c>
      <c r="R887" t="s">
        <v>2910</v>
      </c>
      <c r="S887" s="20">
        <v>6.5</v>
      </c>
      <c r="T887" s="21" t="s">
        <v>38</v>
      </c>
    </row>
    <row r="888" spans="1:20" x14ac:dyDescent="0.35">
      <c r="A888" s="96" t="s">
        <v>2911</v>
      </c>
      <c r="B888" s="96"/>
      <c r="C888" s="96"/>
      <c r="D888" s="13" t="s">
        <v>2912</v>
      </c>
      <c r="E888" s="13">
        <v>6</v>
      </c>
      <c r="F888" s="14">
        <v>0.7</v>
      </c>
      <c r="G888" s="13" t="s">
        <v>46</v>
      </c>
      <c r="H888" s="14">
        <v>37.5</v>
      </c>
      <c r="I888" s="15" t="s">
        <v>32</v>
      </c>
      <c r="J888" s="16">
        <v>27.900000000000002</v>
      </c>
      <c r="K888" s="16">
        <v>4.6500000000000004</v>
      </c>
      <c r="L888" s="17" t="s">
        <v>1094</v>
      </c>
      <c r="M888" s="163" t="str">
        <f>IFERROR(GETPIVOTDATA("Tot. Bottles",'- Ordine Aggregato -'!$A$1,"sku anker",A888),"")</f>
        <v/>
      </c>
      <c r="N888" s="18" t="s">
        <v>42</v>
      </c>
      <c r="O888" s="19" t="str">
        <f t="shared" si="13"/>
        <v>Order online</v>
      </c>
      <c r="P888" s="97" t="s">
        <v>773</v>
      </c>
      <c r="Q888" s="13" t="s">
        <v>2913</v>
      </c>
      <c r="R888" t="s">
        <v>2914</v>
      </c>
      <c r="S888" s="20">
        <v>0</v>
      </c>
      <c r="T888" s="21" t="s">
        <v>38</v>
      </c>
    </row>
    <row r="889" spans="1:20" x14ac:dyDescent="0.35">
      <c r="A889" s="96" t="s">
        <v>2915</v>
      </c>
      <c r="B889" s="96"/>
      <c r="C889" s="96"/>
      <c r="D889" s="13" t="s">
        <v>2912</v>
      </c>
      <c r="E889" s="13">
        <v>6</v>
      </c>
      <c r="F889" s="14">
        <v>1</v>
      </c>
      <c r="G889" s="13" t="s">
        <v>46</v>
      </c>
      <c r="H889" s="14">
        <v>37.5</v>
      </c>
      <c r="I889" s="15" t="s">
        <v>32</v>
      </c>
      <c r="J889" s="16">
        <v>35.400000000000006</v>
      </c>
      <c r="K889" s="16">
        <v>5.9</v>
      </c>
      <c r="L889" s="17" t="s">
        <v>1094</v>
      </c>
      <c r="M889" s="163" t="str">
        <f>IFERROR(GETPIVOTDATA("Tot. Bottles",'- Ordine Aggregato -'!$A$1,"sku anker",A889),"")</f>
        <v/>
      </c>
      <c r="N889" s="18" t="s">
        <v>42</v>
      </c>
      <c r="O889" s="19" t="str">
        <f t="shared" si="13"/>
        <v>Order online</v>
      </c>
      <c r="P889" s="97" t="s">
        <v>773</v>
      </c>
      <c r="Q889" s="13" t="s">
        <v>2916</v>
      </c>
      <c r="R889" t="s">
        <v>2917</v>
      </c>
      <c r="S889" s="20">
        <v>0</v>
      </c>
      <c r="T889" s="21" t="s">
        <v>38</v>
      </c>
    </row>
    <row r="890" spans="1:20" x14ac:dyDescent="0.35">
      <c r="A890" s="96" t="s">
        <v>2918</v>
      </c>
      <c r="B890" s="96"/>
      <c r="C890" s="96"/>
      <c r="D890" s="13" t="s">
        <v>2919</v>
      </c>
      <c r="E890" s="13">
        <v>6</v>
      </c>
      <c r="F890" s="14">
        <v>0.7</v>
      </c>
      <c r="G890" s="13" t="s">
        <v>31</v>
      </c>
      <c r="H890" s="14">
        <v>37.5</v>
      </c>
      <c r="I890" s="15" t="s">
        <v>32</v>
      </c>
      <c r="J890" s="16">
        <v>12.600000000000001</v>
      </c>
      <c r="K890" s="16">
        <v>2.1</v>
      </c>
      <c r="L890" s="17" t="s">
        <v>368</v>
      </c>
      <c r="M890" s="163" t="str">
        <f>IFERROR(GETPIVOTDATA("Tot. Bottles",'- Ordine Aggregato -'!$A$1,"sku anker",A890),"")</f>
        <v/>
      </c>
      <c r="N890" s="18" t="s">
        <v>42</v>
      </c>
      <c r="O890" s="19" t="str">
        <f t="shared" si="13"/>
        <v>Order online</v>
      </c>
      <c r="P890" s="97" t="s">
        <v>225</v>
      </c>
      <c r="Q890" s="13" t="s">
        <v>2920</v>
      </c>
      <c r="R890" t="s">
        <v>2921</v>
      </c>
      <c r="S890" s="20">
        <v>0</v>
      </c>
      <c r="T890" s="21" t="s">
        <v>38</v>
      </c>
    </row>
    <row r="891" spans="1:20" x14ac:dyDescent="0.35">
      <c r="A891" s="96" t="s">
        <v>2922</v>
      </c>
      <c r="D891" s="13" t="s">
        <v>2923</v>
      </c>
      <c r="E891" s="13">
        <v>4</v>
      </c>
      <c r="F891" s="14">
        <v>0.7</v>
      </c>
      <c r="G891" s="13" t="s">
        <v>14872</v>
      </c>
      <c r="H891" s="14">
        <v>40</v>
      </c>
      <c r="I891" s="15" t="s">
        <v>32</v>
      </c>
      <c r="J891" s="16">
        <v>48.4</v>
      </c>
      <c r="K891" s="16">
        <v>12.1</v>
      </c>
      <c r="L891" s="17" t="s">
        <v>104</v>
      </c>
      <c r="M891" s="163" t="str">
        <f>IFERROR(GETPIVOTDATA("Tot. Bottles",'- Ordine Aggregato -'!$A$1,"sku anker",A891),"")</f>
        <v/>
      </c>
      <c r="N891" s="18" t="s">
        <v>42</v>
      </c>
      <c r="O891" s="19" t="str">
        <f t="shared" si="13"/>
        <v>Order online</v>
      </c>
      <c r="P891" s="97" t="s">
        <v>2924</v>
      </c>
      <c r="Q891" s="13" t="s">
        <v>2925</v>
      </c>
      <c r="R891" t="s">
        <v>2926</v>
      </c>
      <c r="S891" s="20">
        <v>0</v>
      </c>
      <c r="T891" s="21" t="s">
        <v>38</v>
      </c>
    </row>
    <row r="892" spans="1:20" x14ac:dyDescent="0.35">
      <c r="A892" s="13" t="s">
        <v>2927</v>
      </c>
      <c r="B892" s="13"/>
      <c r="C892" s="13"/>
      <c r="D892" s="13" t="s">
        <v>2928</v>
      </c>
      <c r="E892" s="13">
        <v>4</v>
      </c>
      <c r="F892" s="14">
        <v>0.7</v>
      </c>
      <c r="G892" s="13" t="s">
        <v>46</v>
      </c>
      <c r="H892" s="14">
        <v>40</v>
      </c>
      <c r="I892" s="15" t="s">
        <v>32</v>
      </c>
      <c r="J892" s="16">
        <v>48.4</v>
      </c>
      <c r="K892" s="16">
        <v>12.1</v>
      </c>
      <c r="L892" s="17" t="s">
        <v>104</v>
      </c>
      <c r="M892" s="163" t="str">
        <f>IFERROR(GETPIVOTDATA("Tot. Bottles",'- Ordine Aggregato -'!$A$1,"sku anker",A892),"")</f>
        <v/>
      </c>
      <c r="N892" s="18" t="s">
        <v>42</v>
      </c>
      <c r="O892" s="19" t="str">
        <f t="shared" si="13"/>
        <v>Order online</v>
      </c>
      <c r="P892" s="97" t="s">
        <v>2924</v>
      </c>
      <c r="Q892" s="13" t="s">
        <v>2929</v>
      </c>
      <c r="R892" t="s">
        <v>2930</v>
      </c>
      <c r="S892" s="20">
        <v>0</v>
      </c>
      <c r="T892" s="21" t="s">
        <v>38</v>
      </c>
    </row>
    <row r="893" spans="1:20" x14ac:dyDescent="0.35">
      <c r="A893" s="96" t="s">
        <v>2931</v>
      </c>
      <c r="B893" s="96"/>
      <c r="C893" s="96"/>
      <c r="D893" s="13" t="s">
        <v>2932</v>
      </c>
      <c r="E893" s="13">
        <v>6</v>
      </c>
      <c r="F893" s="14">
        <v>0.5</v>
      </c>
      <c r="G893" s="13" t="s">
        <v>31</v>
      </c>
      <c r="H893" s="14">
        <v>24</v>
      </c>
      <c r="I893" s="15" t="s">
        <v>32</v>
      </c>
      <c r="J893" s="16">
        <v>73.5</v>
      </c>
      <c r="K893" s="16">
        <v>12.25</v>
      </c>
      <c r="L893" s="17" t="s">
        <v>66</v>
      </c>
      <c r="M893" s="163" t="str">
        <f>IFERROR(GETPIVOTDATA("Tot. Bottles",'- Ordine Aggregato -'!$A$1,"sku anker",A893),"")</f>
        <v/>
      </c>
      <c r="N893" s="18" t="s">
        <v>42</v>
      </c>
      <c r="O893" s="19" t="str">
        <f t="shared" si="13"/>
        <v>Order online</v>
      </c>
      <c r="P893" s="97" t="s">
        <v>68</v>
      </c>
      <c r="Q893" s="13" t="s">
        <v>2933</v>
      </c>
      <c r="R893" t="s">
        <v>2934</v>
      </c>
      <c r="S893" s="20">
        <v>0</v>
      </c>
      <c r="T893" s="21" t="s">
        <v>38</v>
      </c>
    </row>
    <row r="894" spans="1:20" x14ac:dyDescent="0.35">
      <c r="A894" s="13" t="s">
        <v>2935</v>
      </c>
      <c r="B894" s="13"/>
      <c r="C894" s="13"/>
      <c r="D894" s="13" t="s">
        <v>2936</v>
      </c>
      <c r="E894" s="13">
        <v>6</v>
      </c>
      <c r="F894" s="14">
        <v>0.7</v>
      </c>
      <c r="G894" s="13" t="s">
        <v>31</v>
      </c>
      <c r="H894" s="14">
        <v>40</v>
      </c>
      <c r="I894" s="15" t="s">
        <v>32</v>
      </c>
      <c r="J894" s="16">
        <v>94.5</v>
      </c>
      <c r="K894" s="16">
        <v>15.75</v>
      </c>
      <c r="L894" s="17" t="s">
        <v>61</v>
      </c>
      <c r="M894" s="163" t="str">
        <f>IFERROR(GETPIVOTDATA("Tot. Bottles",'- Ordine Aggregato -'!$A$1,"sku anker",A894),"")</f>
        <v/>
      </c>
      <c r="N894" s="18" t="s">
        <v>42</v>
      </c>
      <c r="O894" s="19" t="str">
        <f t="shared" si="13"/>
        <v>Order online</v>
      </c>
      <c r="P894" s="97" t="s">
        <v>35</v>
      </c>
      <c r="Q894" s="13" t="s">
        <v>2937</v>
      </c>
      <c r="R894" t="s">
        <v>2938</v>
      </c>
      <c r="S894" s="20">
        <v>0</v>
      </c>
      <c r="T894" s="21" t="s">
        <v>38</v>
      </c>
    </row>
    <row r="895" spans="1:20" x14ac:dyDescent="0.35">
      <c r="A895" s="96" t="s">
        <v>2939</v>
      </c>
      <c r="D895" s="13" t="s">
        <v>2936</v>
      </c>
      <c r="E895" s="13">
        <v>6</v>
      </c>
      <c r="F895" s="14">
        <v>0.7</v>
      </c>
      <c r="G895" s="13" t="s">
        <v>46</v>
      </c>
      <c r="H895" s="14">
        <v>40</v>
      </c>
      <c r="I895" s="15" t="s">
        <v>32</v>
      </c>
      <c r="J895" s="16">
        <v>94.5</v>
      </c>
      <c r="K895" s="16">
        <v>15.75</v>
      </c>
      <c r="L895" s="17" t="s">
        <v>61</v>
      </c>
      <c r="M895" s="163" t="str">
        <f>IFERROR(GETPIVOTDATA("Tot. Bottles",'- Ordine Aggregato -'!$A$1,"sku anker",A895),"")</f>
        <v/>
      </c>
      <c r="N895" s="18" t="s">
        <v>42</v>
      </c>
      <c r="O895" s="19" t="str">
        <f t="shared" si="13"/>
        <v>Order online</v>
      </c>
      <c r="P895" s="97" t="s">
        <v>35</v>
      </c>
      <c r="Q895" s="13" t="s">
        <v>2940</v>
      </c>
      <c r="R895" t="s">
        <v>2941</v>
      </c>
      <c r="S895" s="20">
        <v>0</v>
      </c>
      <c r="T895" s="21" t="s">
        <v>38</v>
      </c>
    </row>
    <row r="896" spans="1:20" x14ac:dyDescent="0.35">
      <c r="A896" s="96" t="s">
        <v>2942</v>
      </c>
      <c r="D896" s="13" t="s">
        <v>2943</v>
      </c>
      <c r="E896" s="13">
        <v>6</v>
      </c>
      <c r="F896" s="14">
        <v>0.7</v>
      </c>
      <c r="G896" s="13" t="s">
        <v>14872</v>
      </c>
      <c r="H896" s="14">
        <v>40</v>
      </c>
      <c r="I896" s="15" t="s">
        <v>32</v>
      </c>
      <c r="J896" s="16">
        <v>183</v>
      </c>
      <c r="K896" s="16">
        <v>30.5</v>
      </c>
      <c r="L896" s="17" t="s">
        <v>145</v>
      </c>
      <c r="M896" s="163" t="str">
        <f>IFERROR(GETPIVOTDATA("Tot. Bottles",'- Ordine Aggregato -'!$A$1,"sku anker",A896),"")</f>
        <v/>
      </c>
      <c r="N896" s="18" t="s">
        <v>34</v>
      </c>
      <c r="O896" s="19" t="str">
        <f t="shared" si="13"/>
        <v>Order online</v>
      </c>
      <c r="P896" s="97" t="s">
        <v>146</v>
      </c>
      <c r="Q896" s="13" t="s">
        <v>2944</v>
      </c>
      <c r="R896" t="s">
        <v>2945</v>
      </c>
      <c r="S896" s="20">
        <v>0</v>
      </c>
      <c r="T896" s="21" t="s">
        <v>38</v>
      </c>
    </row>
    <row r="897" spans="1:20" x14ac:dyDescent="0.35">
      <c r="A897" s="96" t="s">
        <v>2946</v>
      </c>
      <c r="D897" s="13" t="s">
        <v>2947</v>
      </c>
      <c r="E897" s="13">
        <v>6</v>
      </c>
      <c r="F897" s="14">
        <v>0.7</v>
      </c>
      <c r="G897" s="13" t="s">
        <v>46</v>
      </c>
      <c r="H897" s="14">
        <v>55.5</v>
      </c>
      <c r="I897" s="15" t="s">
        <v>32</v>
      </c>
      <c r="J897" s="16">
        <v>599.70000000000005</v>
      </c>
      <c r="K897" s="16">
        <v>99.95</v>
      </c>
      <c r="L897" s="17" t="s">
        <v>145</v>
      </c>
      <c r="M897" s="163" t="str">
        <f>IFERROR(GETPIVOTDATA("Tot. Bottles",'- Ordine Aggregato -'!$A$1,"sku anker",A897),"")</f>
        <v/>
      </c>
      <c r="N897" s="18" t="s">
        <v>67</v>
      </c>
      <c r="O897" s="19" t="str">
        <f t="shared" si="13"/>
        <v>Order online</v>
      </c>
      <c r="P897" s="97" t="s">
        <v>146</v>
      </c>
      <c r="Q897" s="13" t="s">
        <v>2948</v>
      </c>
      <c r="R897" t="s">
        <v>2949</v>
      </c>
      <c r="S897" s="20">
        <v>99.95</v>
      </c>
      <c r="T897" s="21" t="s">
        <v>38</v>
      </c>
    </row>
    <row r="898" spans="1:20" x14ac:dyDescent="0.35">
      <c r="A898" s="96" t="s">
        <v>2950</v>
      </c>
      <c r="B898" s="96"/>
      <c r="C898" s="96"/>
      <c r="D898" s="13" t="s">
        <v>2947</v>
      </c>
      <c r="E898" s="13">
        <v>6</v>
      </c>
      <c r="F898" s="14">
        <v>0.7</v>
      </c>
      <c r="G898" s="13" t="s">
        <v>46</v>
      </c>
      <c r="H898" s="14">
        <v>55.5</v>
      </c>
      <c r="I898" s="15" t="s">
        <v>32</v>
      </c>
      <c r="J898" s="16">
        <v>525</v>
      </c>
      <c r="K898" s="16">
        <v>87.5</v>
      </c>
      <c r="L898" s="17" t="s">
        <v>145</v>
      </c>
      <c r="M898" s="163" t="str">
        <f>IFERROR(GETPIVOTDATA("Tot. Bottles",'- Ordine Aggregato -'!$A$1,"sku anker",A898),"")</f>
        <v/>
      </c>
      <c r="N898" s="18" t="s">
        <v>67</v>
      </c>
      <c r="O898" s="19" t="str">
        <f t="shared" si="13"/>
        <v>Order online</v>
      </c>
      <c r="P898" s="97" t="s">
        <v>146</v>
      </c>
      <c r="Q898" s="13" t="s">
        <v>2951</v>
      </c>
      <c r="R898" t="s">
        <v>2952</v>
      </c>
      <c r="S898" s="20">
        <v>87.5</v>
      </c>
      <c r="T898" s="21" t="s">
        <v>38</v>
      </c>
    </row>
    <row r="899" spans="1:20" x14ac:dyDescent="0.35">
      <c r="A899" s="96" t="s">
        <v>2953</v>
      </c>
      <c r="D899" s="13" t="s">
        <v>2954</v>
      </c>
      <c r="E899" s="13">
        <v>6</v>
      </c>
      <c r="F899" s="14">
        <v>0.7</v>
      </c>
      <c r="G899" s="13" t="s">
        <v>31</v>
      </c>
      <c r="H899" s="14">
        <v>40</v>
      </c>
      <c r="I899" s="15" t="s">
        <v>32</v>
      </c>
      <c r="J899" s="16">
        <v>252</v>
      </c>
      <c r="K899" s="16">
        <v>42</v>
      </c>
      <c r="L899" s="17" t="s">
        <v>145</v>
      </c>
      <c r="M899" s="163" t="str">
        <f>IFERROR(GETPIVOTDATA("Tot. Bottles",'- Ordine Aggregato -'!$A$1,"sku anker",A899),"")</f>
        <v/>
      </c>
      <c r="N899" s="18" t="s">
        <v>42</v>
      </c>
      <c r="O899" s="19" t="str">
        <f t="shared" si="13"/>
        <v>Order online</v>
      </c>
      <c r="P899" s="97" t="s">
        <v>146</v>
      </c>
      <c r="Q899" s="13" t="s">
        <v>2955</v>
      </c>
      <c r="R899" t="s">
        <v>2956</v>
      </c>
      <c r="S899" s="20">
        <v>0</v>
      </c>
      <c r="T899" s="21" t="s">
        <v>38</v>
      </c>
    </row>
    <row r="900" spans="1:20" x14ac:dyDescent="0.35">
      <c r="A900" s="13" t="s">
        <v>2957</v>
      </c>
      <c r="B900" s="13"/>
      <c r="C900" s="13"/>
      <c r="D900" s="13" t="s">
        <v>2958</v>
      </c>
      <c r="E900" s="13">
        <v>6</v>
      </c>
      <c r="F900" s="14">
        <v>0.7</v>
      </c>
      <c r="G900" s="13" t="s">
        <v>31</v>
      </c>
      <c r="H900" s="14">
        <v>40</v>
      </c>
      <c r="I900" s="15" t="s">
        <v>32</v>
      </c>
      <c r="J900" s="16">
        <v>348</v>
      </c>
      <c r="K900" s="16">
        <v>58</v>
      </c>
      <c r="L900" s="17" t="s">
        <v>145</v>
      </c>
      <c r="M900" s="163" t="str">
        <f>IFERROR(GETPIVOTDATA("Tot. Bottles",'- Ordine Aggregato -'!$A$1,"sku anker",A900),"")</f>
        <v/>
      </c>
      <c r="N900" s="18" t="s">
        <v>34</v>
      </c>
      <c r="O900" s="19" t="str">
        <f t="shared" si="13"/>
        <v>Order online</v>
      </c>
      <c r="P900" s="97" t="s">
        <v>146</v>
      </c>
      <c r="Q900" s="13" t="s">
        <v>2959</v>
      </c>
      <c r="R900" t="s">
        <v>2960</v>
      </c>
      <c r="S900" s="20">
        <v>0</v>
      </c>
      <c r="T900" s="21" t="s">
        <v>38</v>
      </c>
    </row>
    <row r="901" spans="1:20" x14ac:dyDescent="0.35">
      <c r="A901" s="13" t="s">
        <v>15157</v>
      </c>
      <c r="B901" s="13"/>
      <c r="C901" s="13"/>
      <c r="D901" s="13" t="s">
        <v>15158</v>
      </c>
      <c r="E901" s="13">
        <v>6</v>
      </c>
      <c r="F901" s="14">
        <v>0.7</v>
      </c>
      <c r="G901" s="13" t="s">
        <v>14872</v>
      </c>
      <c r="H901" s="14">
        <v>40</v>
      </c>
      <c r="I901" s="15" t="s">
        <v>32</v>
      </c>
      <c r="J901" s="16">
        <v>171</v>
      </c>
      <c r="K901" s="16">
        <v>28.5</v>
      </c>
      <c r="L901" s="17" t="s">
        <v>145</v>
      </c>
      <c r="M901" s="163" t="str">
        <f>IFERROR(GETPIVOTDATA("Tot. Bottles",'- Ordine Aggregato -'!$A$1,"sku anker",A901),"")</f>
        <v/>
      </c>
      <c r="N901" s="18" t="s">
        <v>34</v>
      </c>
      <c r="O901" s="19" t="str">
        <f t="shared" si="13"/>
        <v>Order online</v>
      </c>
      <c r="P901" s="97" t="s">
        <v>146</v>
      </c>
      <c r="Q901" s="13" t="s">
        <v>15159</v>
      </c>
      <c r="R901" t="s">
        <v>15160</v>
      </c>
      <c r="S901" s="20">
        <v>0</v>
      </c>
      <c r="T901" s="21" t="s">
        <v>38</v>
      </c>
    </row>
    <row r="902" spans="1:20" x14ac:dyDescent="0.35">
      <c r="A902" s="13" t="s">
        <v>2961</v>
      </c>
      <c r="B902" s="13"/>
      <c r="C902" s="13"/>
      <c r="D902" s="13" t="s">
        <v>2962</v>
      </c>
      <c r="E902" s="13">
        <v>6</v>
      </c>
      <c r="F902" s="14">
        <v>0.7</v>
      </c>
      <c r="G902" s="13" t="s">
        <v>31</v>
      </c>
      <c r="H902" s="14">
        <v>40</v>
      </c>
      <c r="I902" s="15" t="s">
        <v>32</v>
      </c>
      <c r="J902" s="16">
        <v>133.19999999999999</v>
      </c>
      <c r="K902" s="16">
        <v>22.2</v>
      </c>
      <c r="L902" s="17" t="s">
        <v>145</v>
      </c>
      <c r="M902" s="163" t="str">
        <f>IFERROR(GETPIVOTDATA("Tot. Bottles",'- Ordine Aggregato -'!$A$1,"sku anker",A902),"")</f>
        <v/>
      </c>
      <c r="N902" s="18" t="s">
        <v>42</v>
      </c>
      <c r="O902" s="19" t="str">
        <f t="shared" si="13"/>
        <v>Order online</v>
      </c>
      <c r="P902" s="97" t="s">
        <v>146</v>
      </c>
      <c r="Q902" s="13" t="s">
        <v>2963</v>
      </c>
      <c r="R902" t="s">
        <v>2964</v>
      </c>
      <c r="S902" s="20">
        <v>0</v>
      </c>
      <c r="T902" s="21" t="s">
        <v>38</v>
      </c>
    </row>
    <row r="903" spans="1:20" x14ac:dyDescent="0.35">
      <c r="A903" s="96" t="s">
        <v>2965</v>
      </c>
      <c r="D903" s="13" t="s">
        <v>2966</v>
      </c>
      <c r="E903" s="13">
        <v>6</v>
      </c>
      <c r="F903" s="14">
        <v>0.7</v>
      </c>
      <c r="G903" s="13" t="s">
        <v>31</v>
      </c>
      <c r="H903" s="14">
        <v>40</v>
      </c>
      <c r="I903" s="15" t="s">
        <v>32</v>
      </c>
      <c r="J903" s="16">
        <v>131.39999999999998</v>
      </c>
      <c r="K903" s="16">
        <v>21.9</v>
      </c>
      <c r="L903" s="17" t="s">
        <v>145</v>
      </c>
      <c r="M903" s="163" t="str">
        <f>IFERROR(GETPIVOTDATA("Tot. Bottles",'- Ordine Aggregato -'!$A$1,"sku anker",A903),"")</f>
        <v/>
      </c>
      <c r="N903" s="18" t="s">
        <v>42</v>
      </c>
      <c r="O903" s="19" t="str">
        <f t="shared" si="13"/>
        <v>Order online</v>
      </c>
      <c r="P903" s="97" t="s">
        <v>146</v>
      </c>
      <c r="Q903" s="13" t="s">
        <v>2967</v>
      </c>
      <c r="R903" t="s">
        <v>2968</v>
      </c>
      <c r="S903" s="20">
        <v>0</v>
      </c>
      <c r="T903" s="21" t="s">
        <v>38</v>
      </c>
    </row>
    <row r="904" spans="1:20" x14ac:dyDescent="0.35">
      <c r="A904" s="96" t="s">
        <v>2969</v>
      </c>
      <c r="D904" s="13" t="s">
        <v>2970</v>
      </c>
      <c r="E904" s="13">
        <v>6</v>
      </c>
      <c r="F904" s="14">
        <v>0.7</v>
      </c>
      <c r="G904" s="13" t="s">
        <v>14872</v>
      </c>
      <c r="H904" s="14">
        <v>40</v>
      </c>
      <c r="I904" s="15" t="s">
        <v>32</v>
      </c>
      <c r="J904" s="16">
        <v>79.5</v>
      </c>
      <c r="K904" s="16">
        <v>13.25</v>
      </c>
      <c r="L904" s="17" t="s">
        <v>61</v>
      </c>
      <c r="M904" s="163" t="str">
        <f>IFERROR(GETPIVOTDATA("Tot. Bottles",'- Ordine Aggregato -'!$A$1,"sku anker",A904),"")</f>
        <v/>
      </c>
      <c r="N904" s="18" t="s">
        <v>42</v>
      </c>
      <c r="O904" s="19" t="str">
        <f t="shared" si="13"/>
        <v>Order online</v>
      </c>
      <c r="P904" s="97" t="s">
        <v>35</v>
      </c>
      <c r="Q904" s="13" t="s">
        <v>2971</v>
      </c>
      <c r="R904" t="s">
        <v>2972</v>
      </c>
      <c r="S904" s="20">
        <v>0</v>
      </c>
      <c r="T904" s="21" t="s">
        <v>38</v>
      </c>
    </row>
    <row r="905" spans="1:20" x14ac:dyDescent="0.35">
      <c r="A905" s="96" t="s">
        <v>2973</v>
      </c>
      <c r="D905" s="13" t="s">
        <v>2974</v>
      </c>
      <c r="E905" s="13">
        <v>4</v>
      </c>
      <c r="F905" s="14">
        <v>0.7</v>
      </c>
      <c r="G905" s="13" t="s">
        <v>46</v>
      </c>
      <c r="H905" s="14">
        <v>41.1</v>
      </c>
      <c r="I905" s="15" t="s">
        <v>32</v>
      </c>
      <c r="J905" s="16">
        <v>298</v>
      </c>
      <c r="K905" s="16">
        <v>74.5</v>
      </c>
      <c r="L905" s="17" t="s">
        <v>61</v>
      </c>
      <c r="M905" s="163" t="str">
        <f>IFERROR(GETPIVOTDATA("Tot. Bottles",'- Ordine Aggregato -'!$A$1,"sku anker",A905),"")</f>
        <v/>
      </c>
      <c r="N905" s="18" t="s">
        <v>42</v>
      </c>
      <c r="O905" s="19" t="str">
        <f t="shared" si="13"/>
        <v>Order online</v>
      </c>
      <c r="P905" s="97" t="s">
        <v>35</v>
      </c>
      <c r="Q905" s="13" t="s">
        <v>2975</v>
      </c>
      <c r="R905" t="s">
        <v>2976</v>
      </c>
      <c r="S905" s="20">
        <v>0</v>
      </c>
      <c r="T905" s="21" t="s">
        <v>38</v>
      </c>
    </row>
    <row r="906" spans="1:20" x14ac:dyDescent="0.35">
      <c r="A906" s="96" t="s">
        <v>2977</v>
      </c>
      <c r="B906" s="96"/>
      <c r="C906" s="96"/>
      <c r="D906" s="13" t="s">
        <v>2978</v>
      </c>
      <c r="E906" s="13">
        <v>6</v>
      </c>
      <c r="F906" s="14">
        <v>0.7</v>
      </c>
      <c r="G906" s="13" t="s">
        <v>46</v>
      </c>
      <c r="H906" s="14">
        <v>40.299999999999997</v>
      </c>
      <c r="I906" s="15" t="s">
        <v>32</v>
      </c>
      <c r="J906" s="16">
        <v>129</v>
      </c>
      <c r="K906" s="16">
        <v>21.5</v>
      </c>
      <c r="L906" s="17" t="s">
        <v>61</v>
      </c>
      <c r="M906" s="163" t="str">
        <f>IFERROR(GETPIVOTDATA("Tot. Bottles",'- Ordine Aggregato -'!$A$1,"sku anker",A906),"")</f>
        <v/>
      </c>
      <c r="N906" s="18" t="s">
        <v>42</v>
      </c>
      <c r="O906" s="19" t="str">
        <f t="shared" si="13"/>
        <v>Order online</v>
      </c>
      <c r="P906" s="97" t="s">
        <v>35</v>
      </c>
      <c r="Q906" s="13" t="s">
        <v>2979</v>
      </c>
      <c r="R906" t="s">
        <v>2980</v>
      </c>
      <c r="S906" s="20">
        <v>0</v>
      </c>
      <c r="T906" s="21" t="s">
        <v>38</v>
      </c>
    </row>
    <row r="907" spans="1:20" x14ac:dyDescent="0.35">
      <c r="A907" s="13" t="s">
        <v>2981</v>
      </c>
      <c r="B907" s="13"/>
      <c r="C907" s="13"/>
      <c r="D907" s="13" t="s">
        <v>2982</v>
      </c>
      <c r="E907" s="13">
        <v>4</v>
      </c>
      <c r="F907" s="14">
        <v>0.7</v>
      </c>
      <c r="G907" s="13" t="s">
        <v>14872</v>
      </c>
      <c r="H907" s="14">
        <v>40</v>
      </c>
      <c r="I907" s="15" t="s">
        <v>32</v>
      </c>
      <c r="J907" s="16">
        <v>126</v>
      </c>
      <c r="K907" s="16">
        <v>31.5</v>
      </c>
      <c r="L907" s="17" t="s">
        <v>61</v>
      </c>
      <c r="M907" s="163" t="str">
        <f>IFERROR(GETPIVOTDATA("Tot. Bottles",'- Ordine Aggregato -'!$A$1,"sku anker",A907),"")</f>
        <v/>
      </c>
      <c r="N907" s="18" t="s">
        <v>42</v>
      </c>
      <c r="O907" s="19" t="str">
        <f t="shared" si="13"/>
        <v>Order online</v>
      </c>
      <c r="P907" s="97" t="s">
        <v>35</v>
      </c>
      <c r="Q907" s="13" t="s">
        <v>2983</v>
      </c>
      <c r="R907" t="s">
        <v>2984</v>
      </c>
      <c r="S907" s="20">
        <v>0</v>
      </c>
      <c r="T907" s="21" t="s">
        <v>38</v>
      </c>
    </row>
    <row r="908" spans="1:20" x14ac:dyDescent="0.35">
      <c r="A908" s="96" t="s">
        <v>2985</v>
      </c>
      <c r="D908" s="13" t="s">
        <v>2986</v>
      </c>
      <c r="E908" s="13">
        <v>6</v>
      </c>
      <c r="F908" s="14">
        <v>0.7</v>
      </c>
      <c r="G908" s="13" t="s">
        <v>46</v>
      </c>
      <c r="H908" s="14">
        <v>40.299999999999997</v>
      </c>
      <c r="I908" s="15" t="s">
        <v>32</v>
      </c>
      <c r="J908" s="16">
        <v>129</v>
      </c>
      <c r="K908" s="16">
        <v>21.5</v>
      </c>
      <c r="L908" s="17" t="s">
        <v>61</v>
      </c>
      <c r="M908" s="163" t="str">
        <f>IFERROR(GETPIVOTDATA("Tot. Bottles",'- Ordine Aggregato -'!$A$1,"sku anker",A908),"")</f>
        <v/>
      </c>
      <c r="N908" s="18" t="s">
        <v>42</v>
      </c>
      <c r="O908" s="19" t="str">
        <f t="shared" si="13"/>
        <v>Order online</v>
      </c>
      <c r="P908" s="97" t="s">
        <v>35</v>
      </c>
      <c r="Q908" s="13" t="s">
        <v>2987</v>
      </c>
      <c r="R908" t="s">
        <v>2988</v>
      </c>
      <c r="S908" s="20">
        <v>0</v>
      </c>
      <c r="T908" s="21" t="s">
        <v>38</v>
      </c>
    </row>
    <row r="909" spans="1:20" x14ac:dyDescent="0.35">
      <c r="A909" s="96" t="s">
        <v>2990</v>
      </c>
      <c r="B909" s="96"/>
      <c r="C909" s="96"/>
      <c r="D909" s="13" t="s">
        <v>2991</v>
      </c>
      <c r="E909" s="13">
        <v>6</v>
      </c>
      <c r="F909" s="14">
        <v>0.7</v>
      </c>
      <c r="G909" s="13" t="s">
        <v>14871</v>
      </c>
      <c r="H909" s="14">
        <v>17</v>
      </c>
      <c r="I909" s="15" t="s">
        <v>32</v>
      </c>
      <c r="J909" s="16">
        <v>41.7</v>
      </c>
      <c r="K909" s="16">
        <v>6.95</v>
      </c>
      <c r="L909" s="17" t="s">
        <v>551</v>
      </c>
      <c r="M909" s="163" t="str">
        <f>IFERROR(GETPIVOTDATA("Tot. Bottles",'- Ordine Aggregato -'!$A$1,"sku anker",A909),"")</f>
        <v/>
      </c>
      <c r="N909" s="18" t="s">
        <v>42</v>
      </c>
      <c r="O909" s="19" t="str">
        <f t="shared" ref="O909:O972" si="14">HYPERLINK("https://www.ankeramsterdamspirits.nl/en/products/"&amp;A909,"Order online")</f>
        <v>Order online</v>
      </c>
      <c r="P909" s="97" t="s">
        <v>1232</v>
      </c>
      <c r="Q909" s="13" t="s">
        <v>2992</v>
      </c>
      <c r="R909" t="s">
        <v>2993</v>
      </c>
      <c r="S909" s="20">
        <v>0</v>
      </c>
      <c r="T909" s="21" t="s">
        <v>38</v>
      </c>
    </row>
    <row r="910" spans="1:20" x14ac:dyDescent="0.35">
      <c r="A910" s="96" t="s">
        <v>2994</v>
      </c>
      <c r="D910" s="13" t="s">
        <v>2991</v>
      </c>
      <c r="E910" s="13">
        <v>12</v>
      </c>
      <c r="F910" s="14">
        <v>1</v>
      </c>
      <c r="G910" s="13" t="s">
        <v>14872</v>
      </c>
      <c r="H910" s="14">
        <v>17</v>
      </c>
      <c r="I910" s="15" t="s">
        <v>32</v>
      </c>
      <c r="J910" s="16">
        <v>103.19999999999999</v>
      </c>
      <c r="K910" s="16">
        <v>8.6</v>
      </c>
      <c r="L910" s="17" t="s">
        <v>551</v>
      </c>
      <c r="M910" s="163" t="str">
        <f>IFERROR(GETPIVOTDATA("Tot. Bottles",'- Ordine Aggregato -'!$A$1,"sku anker",A910),"")</f>
        <v/>
      </c>
      <c r="N910" s="18" t="s">
        <v>42</v>
      </c>
      <c r="O910" s="19" t="str">
        <f t="shared" si="14"/>
        <v>Order online</v>
      </c>
      <c r="P910" s="97" t="s">
        <v>1232</v>
      </c>
      <c r="Q910" s="13" t="s">
        <v>2995</v>
      </c>
      <c r="R910" t="s">
        <v>2996</v>
      </c>
      <c r="S910" s="20">
        <v>0</v>
      </c>
      <c r="T910" s="21" t="s">
        <v>38</v>
      </c>
    </row>
    <row r="911" spans="1:20" x14ac:dyDescent="0.35">
      <c r="A911" s="13" t="s">
        <v>2997</v>
      </c>
      <c r="B911" s="13"/>
      <c r="C911" s="13"/>
      <c r="D911" s="13" t="s">
        <v>2998</v>
      </c>
      <c r="E911" s="13">
        <v>3</v>
      </c>
      <c r="F911" s="14">
        <v>0.7</v>
      </c>
      <c r="G911" s="13" t="s">
        <v>14872</v>
      </c>
      <c r="H911" s="14">
        <v>40</v>
      </c>
      <c r="I911" s="15" t="s">
        <v>32</v>
      </c>
      <c r="J911" s="16">
        <v>415.5</v>
      </c>
      <c r="K911" s="16">
        <v>138.5</v>
      </c>
      <c r="L911" s="17" t="s">
        <v>41</v>
      </c>
      <c r="M911" s="163" t="str">
        <f>IFERROR(GETPIVOTDATA("Tot. Bottles",'- Ordine Aggregato -'!$A$1,"sku anker",A911),"")</f>
        <v/>
      </c>
      <c r="N911" s="18" t="s">
        <v>42</v>
      </c>
      <c r="O911" s="19" t="str">
        <f t="shared" si="14"/>
        <v>Order online</v>
      </c>
      <c r="P911" s="97" t="s">
        <v>43</v>
      </c>
      <c r="Q911" s="13" t="s">
        <v>2999</v>
      </c>
      <c r="R911" t="s">
        <v>3000</v>
      </c>
      <c r="S911" s="20">
        <v>0</v>
      </c>
      <c r="T911" s="21" t="s">
        <v>38</v>
      </c>
    </row>
    <row r="912" spans="1:20" x14ac:dyDescent="0.35">
      <c r="A912" s="96" t="s">
        <v>3001</v>
      </c>
      <c r="B912" s="96"/>
      <c r="C912" s="96"/>
      <c r="D912" s="13" t="s">
        <v>3002</v>
      </c>
      <c r="E912" s="13">
        <v>3</v>
      </c>
      <c r="F912" s="14">
        <v>0.7</v>
      </c>
      <c r="G912" s="13" t="s">
        <v>14872</v>
      </c>
      <c r="H912" s="14">
        <v>40</v>
      </c>
      <c r="I912" s="15" t="s">
        <v>32</v>
      </c>
      <c r="J912" s="16">
        <v>208.5</v>
      </c>
      <c r="K912" s="16">
        <v>69.5</v>
      </c>
      <c r="L912" s="17" t="s">
        <v>41</v>
      </c>
      <c r="M912" s="163" t="str">
        <f>IFERROR(GETPIVOTDATA("Tot. Bottles",'- Ordine Aggregato -'!$A$1,"sku anker",A912),"")</f>
        <v/>
      </c>
      <c r="N912" s="18" t="s">
        <v>42</v>
      </c>
      <c r="O912" s="19" t="str">
        <f t="shared" si="14"/>
        <v>Order online</v>
      </c>
      <c r="P912" s="97" t="s">
        <v>43</v>
      </c>
      <c r="Q912" s="13" t="s">
        <v>3003</v>
      </c>
      <c r="R912" t="s">
        <v>3004</v>
      </c>
      <c r="S912" s="20">
        <v>0</v>
      </c>
      <c r="T912" s="21" t="s">
        <v>38</v>
      </c>
    </row>
    <row r="913" spans="1:20" x14ac:dyDescent="0.35">
      <c r="A913" s="13" t="s">
        <v>3005</v>
      </c>
      <c r="B913" s="13"/>
      <c r="C913" s="13"/>
      <c r="D913" s="13" t="s">
        <v>3006</v>
      </c>
      <c r="E913" s="13">
        <v>3</v>
      </c>
      <c r="F913" s="14">
        <v>0.7</v>
      </c>
      <c r="G913" s="13" t="s">
        <v>14872</v>
      </c>
      <c r="H913" s="14">
        <v>40</v>
      </c>
      <c r="I913" s="15" t="s">
        <v>32</v>
      </c>
      <c r="J913" s="16">
        <v>706.5</v>
      </c>
      <c r="K913" s="16">
        <v>235.5</v>
      </c>
      <c r="L913" s="17" t="s">
        <v>41</v>
      </c>
      <c r="M913" s="163" t="str">
        <f>IFERROR(GETPIVOTDATA("Tot. Bottles",'- Ordine Aggregato -'!$A$1,"sku anker",A913),"")</f>
        <v/>
      </c>
      <c r="N913" s="18" t="s">
        <v>42</v>
      </c>
      <c r="O913" s="19" t="str">
        <f t="shared" si="14"/>
        <v>Order online</v>
      </c>
      <c r="P913" s="97" t="s">
        <v>43</v>
      </c>
      <c r="Q913" s="13" t="s">
        <v>3007</v>
      </c>
      <c r="R913" t="s">
        <v>3008</v>
      </c>
      <c r="S913" s="20">
        <v>0</v>
      </c>
      <c r="T913" s="21" t="s">
        <v>38</v>
      </c>
    </row>
    <row r="914" spans="1:20" x14ac:dyDescent="0.35">
      <c r="A914" s="96" t="s">
        <v>3009</v>
      </c>
      <c r="D914" s="13" t="s">
        <v>3010</v>
      </c>
      <c r="E914" s="13">
        <v>6</v>
      </c>
      <c r="F914" s="14">
        <v>0.7</v>
      </c>
      <c r="G914" s="13" t="s">
        <v>14872</v>
      </c>
      <c r="H914" s="14">
        <v>40</v>
      </c>
      <c r="I914" s="15" t="s">
        <v>32</v>
      </c>
      <c r="J914" s="16">
        <v>303</v>
      </c>
      <c r="K914" s="16">
        <v>50.5</v>
      </c>
      <c r="L914" s="17" t="s">
        <v>41</v>
      </c>
      <c r="M914" s="163" t="str">
        <f>IFERROR(GETPIVOTDATA("Tot. Bottles",'- Ordine Aggregato -'!$A$1,"sku anker",A914),"")</f>
        <v/>
      </c>
      <c r="N914" s="18" t="s">
        <v>42</v>
      </c>
      <c r="O914" s="19" t="str">
        <f t="shared" si="14"/>
        <v>Order online</v>
      </c>
      <c r="P914" s="97" t="s">
        <v>43</v>
      </c>
      <c r="Q914" s="13" t="s">
        <v>3011</v>
      </c>
      <c r="R914" t="s">
        <v>3012</v>
      </c>
      <c r="S914" s="20">
        <v>0</v>
      </c>
      <c r="T914" s="21" t="s">
        <v>38</v>
      </c>
    </row>
    <row r="915" spans="1:20" x14ac:dyDescent="0.35">
      <c r="A915" s="96" t="s">
        <v>3013</v>
      </c>
      <c r="B915" s="96"/>
      <c r="C915" s="96"/>
      <c r="D915" s="13" t="s">
        <v>3014</v>
      </c>
      <c r="E915" s="13">
        <v>6</v>
      </c>
      <c r="F915" s="14">
        <v>0.7</v>
      </c>
      <c r="G915" s="13" t="s">
        <v>31</v>
      </c>
      <c r="H915" s="14">
        <v>40</v>
      </c>
      <c r="I915" s="15" t="s">
        <v>32</v>
      </c>
      <c r="J915" s="16">
        <v>249</v>
      </c>
      <c r="K915" s="16">
        <v>41.5</v>
      </c>
      <c r="L915" s="17" t="s">
        <v>41</v>
      </c>
      <c r="M915" s="163" t="str">
        <f>IFERROR(GETPIVOTDATA("Tot. Bottles",'- Ordine Aggregato -'!$A$1,"sku anker",A915),"")</f>
        <v/>
      </c>
      <c r="N915" s="18" t="s">
        <v>42</v>
      </c>
      <c r="O915" s="19" t="str">
        <f t="shared" si="14"/>
        <v>Order online</v>
      </c>
      <c r="P915" s="97" t="s">
        <v>43</v>
      </c>
      <c r="Q915" s="13" t="s">
        <v>3015</v>
      </c>
      <c r="R915" t="s">
        <v>3016</v>
      </c>
      <c r="S915" s="20">
        <v>0</v>
      </c>
      <c r="T915" s="21" t="s">
        <v>38</v>
      </c>
    </row>
    <row r="916" spans="1:20" x14ac:dyDescent="0.35">
      <c r="A916" s="13" t="s">
        <v>3017</v>
      </c>
      <c r="B916" s="13"/>
      <c r="C916" s="13"/>
      <c r="D916" s="13" t="s">
        <v>3018</v>
      </c>
      <c r="E916" s="13">
        <v>6</v>
      </c>
      <c r="F916" s="14">
        <v>0.7</v>
      </c>
      <c r="G916" s="13" t="s">
        <v>14872</v>
      </c>
      <c r="H916" s="14">
        <v>40</v>
      </c>
      <c r="I916" s="15" t="s">
        <v>32</v>
      </c>
      <c r="J916" s="16">
        <v>315</v>
      </c>
      <c r="K916" s="16">
        <v>52.5</v>
      </c>
      <c r="L916" s="17" t="s">
        <v>3019</v>
      </c>
      <c r="M916" s="163" t="str">
        <f>IFERROR(GETPIVOTDATA("Tot. Bottles",'- Ordine Aggregato -'!$A$1,"sku anker",A916),"")</f>
        <v/>
      </c>
      <c r="N916" s="18" t="s">
        <v>34</v>
      </c>
      <c r="O916" s="19" t="str">
        <f t="shared" si="14"/>
        <v>Order online</v>
      </c>
      <c r="P916" s="97" t="s">
        <v>43</v>
      </c>
      <c r="Q916" s="13" t="s">
        <v>3020</v>
      </c>
      <c r="R916" t="s">
        <v>3021</v>
      </c>
      <c r="S916" s="20">
        <v>0</v>
      </c>
      <c r="T916" s="21" t="s">
        <v>38</v>
      </c>
    </row>
    <row r="917" spans="1:20" x14ac:dyDescent="0.35">
      <c r="A917" s="96" t="s">
        <v>3022</v>
      </c>
      <c r="D917" s="13" t="s">
        <v>3023</v>
      </c>
      <c r="E917" s="13">
        <v>6</v>
      </c>
      <c r="F917" s="14">
        <v>0.7</v>
      </c>
      <c r="G917" s="13" t="s">
        <v>46</v>
      </c>
      <c r="H917" s="14">
        <v>40</v>
      </c>
      <c r="I917" s="15" t="s">
        <v>32</v>
      </c>
      <c r="J917" s="16">
        <v>258</v>
      </c>
      <c r="K917" s="16">
        <v>43</v>
      </c>
      <c r="L917" s="17" t="s">
        <v>41</v>
      </c>
      <c r="M917" s="163" t="str">
        <f>IFERROR(GETPIVOTDATA("Tot. Bottles",'- Ordine Aggregato -'!$A$1,"sku anker",A917),"")</f>
        <v/>
      </c>
      <c r="N917" s="18" t="s">
        <v>42</v>
      </c>
      <c r="O917" s="19" t="str">
        <f t="shared" si="14"/>
        <v>Order online</v>
      </c>
      <c r="P917" s="97" t="s">
        <v>43</v>
      </c>
      <c r="Q917" s="13" t="s">
        <v>3024</v>
      </c>
      <c r="R917" t="s">
        <v>3025</v>
      </c>
      <c r="S917" s="20">
        <v>0</v>
      </c>
      <c r="T917" s="21" t="s">
        <v>38</v>
      </c>
    </row>
    <row r="918" spans="1:20" x14ac:dyDescent="0.35">
      <c r="A918" s="13" t="s">
        <v>3026</v>
      </c>
      <c r="B918" s="13"/>
      <c r="C918" s="13"/>
      <c r="D918" s="13" t="s">
        <v>3027</v>
      </c>
      <c r="E918" s="13">
        <v>6</v>
      </c>
      <c r="F918" s="14">
        <v>0.7</v>
      </c>
      <c r="G918" s="13" t="s">
        <v>14872</v>
      </c>
      <c r="H918" s="14">
        <v>46</v>
      </c>
      <c r="I918" s="15" t="s">
        <v>32</v>
      </c>
      <c r="J918" s="16">
        <v>171</v>
      </c>
      <c r="K918" s="16">
        <v>28.5</v>
      </c>
      <c r="L918" s="17" t="s">
        <v>145</v>
      </c>
      <c r="M918" s="163" t="str">
        <f>IFERROR(GETPIVOTDATA("Tot. Bottles",'- Ordine Aggregato -'!$A$1,"sku anker",A918),"")</f>
        <v/>
      </c>
      <c r="N918" s="18" t="s">
        <v>67</v>
      </c>
      <c r="O918" s="19" t="str">
        <f t="shared" si="14"/>
        <v>Order online</v>
      </c>
      <c r="P918" s="97" t="s">
        <v>146</v>
      </c>
      <c r="Q918" s="13" t="s">
        <v>3028</v>
      </c>
      <c r="R918" t="s">
        <v>3029</v>
      </c>
      <c r="S918" s="20">
        <v>28.5</v>
      </c>
      <c r="T918" s="21" t="s">
        <v>38</v>
      </c>
    </row>
    <row r="919" spans="1:20" x14ac:dyDescent="0.35">
      <c r="A919" s="13" t="s">
        <v>3030</v>
      </c>
      <c r="B919" s="13"/>
      <c r="C919" s="13"/>
      <c r="D919" s="13" t="s">
        <v>3031</v>
      </c>
      <c r="E919" s="13">
        <v>6</v>
      </c>
      <c r="F919" s="14">
        <v>0.7</v>
      </c>
      <c r="G919" s="13" t="s">
        <v>14872</v>
      </c>
      <c r="H919" s="14">
        <v>28</v>
      </c>
      <c r="I919" s="15" t="s">
        <v>32</v>
      </c>
      <c r="J919" s="16">
        <v>36</v>
      </c>
      <c r="K919" s="16">
        <v>6</v>
      </c>
      <c r="L919" s="17" t="s">
        <v>399</v>
      </c>
      <c r="M919" s="163" t="str">
        <f>IFERROR(GETPIVOTDATA("Tot. Bottles",'- Ordine Aggregato -'!$A$1,"sku anker",A919),"")</f>
        <v/>
      </c>
      <c r="N919" s="18" t="s">
        <v>42</v>
      </c>
      <c r="O919" s="19" t="str">
        <f t="shared" si="14"/>
        <v>Order online</v>
      </c>
      <c r="P919" s="97" t="s">
        <v>355</v>
      </c>
      <c r="Q919" s="13" t="s">
        <v>3032</v>
      </c>
      <c r="R919" t="s">
        <v>3033</v>
      </c>
      <c r="S919" s="20">
        <v>0</v>
      </c>
      <c r="T919" s="21" t="s">
        <v>38</v>
      </c>
    </row>
    <row r="920" spans="1:20" x14ac:dyDescent="0.35">
      <c r="A920" s="96" t="s">
        <v>3034</v>
      </c>
      <c r="D920" s="13" t="s">
        <v>3035</v>
      </c>
      <c r="E920" s="13">
        <v>6</v>
      </c>
      <c r="F920" s="14">
        <v>0.7</v>
      </c>
      <c r="G920" s="13" t="s">
        <v>46</v>
      </c>
      <c r="H920" s="14">
        <v>15</v>
      </c>
      <c r="I920" s="15" t="s">
        <v>32</v>
      </c>
      <c r="J920" s="16">
        <v>23.700000000000003</v>
      </c>
      <c r="K920" s="16">
        <v>3.95</v>
      </c>
      <c r="L920" s="17" t="s">
        <v>502</v>
      </c>
      <c r="M920" s="163" t="str">
        <f>IFERROR(GETPIVOTDATA("Tot. Bottles",'- Ordine Aggregato -'!$A$1,"sku anker",A920),"")</f>
        <v/>
      </c>
      <c r="N920" s="18" t="s">
        <v>42</v>
      </c>
      <c r="O920" s="19" t="str">
        <f t="shared" si="14"/>
        <v>Order online</v>
      </c>
      <c r="P920" s="97" t="s">
        <v>225</v>
      </c>
      <c r="Q920" s="13" t="s">
        <v>3036</v>
      </c>
      <c r="R920" t="s">
        <v>3037</v>
      </c>
      <c r="S920" s="20">
        <v>0</v>
      </c>
      <c r="T920" s="21" t="s">
        <v>38</v>
      </c>
    </row>
    <row r="921" spans="1:20" x14ac:dyDescent="0.35">
      <c r="A921" s="13" t="s">
        <v>15161</v>
      </c>
      <c r="B921" s="13"/>
      <c r="C921" s="13"/>
      <c r="D921" s="13" t="s">
        <v>15162</v>
      </c>
      <c r="E921" s="13">
        <v>6</v>
      </c>
      <c r="F921" s="14">
        <v>0.75</v>
      </c>
      <c r="G921" s="13" t="s">
        <v>14872</v>
      </c>
      <c r="H921" s="14">
        <v>12.5</v>
      </c>
      <c r="I921" s="15" t="s">
        <v>32</v>
      </c>
      <c r="J921" s="16">
        <v>17.700000000000003</v>
      </c>
      <c r="K921" s="16">
        <v>2.95</v>
      </c>
      <c r="L921" s="17" t="s">
        <v>710</v>
      </c>
      <c r="M921" s="163" t="str">
        <f>IFERROR(GETPIVOTDATA("Tot. Bottles",'- Ordine Aggregato -'!$A$1,"sku anker",A921),"")</f>
        <v/>
      </c>
      <c r="N921" s="18" t="s">
        <v>42</v>
      </c>
      <c r="O921" s="19" t="str">
        <f t="shared" si="14"/>
        <v>Order online</v>
      </c>
      <c r="P921" s="97" t="s">
        <v>355</v>
      </c>
      <c r="Q921" s="13" t="s">
        <v>15163</v>
      </c>
      <c r="R921" t="s">
        <v>15164</v>
      </c>
      <c r="S921" s="20">
        <v>0</v>
      </c>
      <c r="T921" s="21" t="s">
        <v>38</v>
      </c>
    </row>
    <row r="922" spans="1:20" x14ac:dyDescent="0.35">
      <c r="A922" s="13" t="s">
        <v>3038</v>
      </c>
      <c r="B922" s="13"/>
      <c r="C922" s="13"/>
      <c r="D922" s="13" t="s">
        <v>3039</v>
      </c>
      <c r="E922" s="13">
        <v>6</v>
      </c>
      <c r="F922" s="14">
        <v>0.75</v>
      </c>
      <c r="G922" s="13" t="s">
        <v>46</v>
      </c>
      <c r="H922" s="14">
        <v>12</v>
      </c>
      <c r="I922" s="15" t="s">
        <v>32</v>
      </c>
      <c r="J922" s="16">
        <v>18.299999999999997</v>
      </c>
      <c r="K922" s="16">
        <v>3.05</v>
      </c>
      <c r="L922" s="17" t="s">
        <v>437</v>
      </c>
      <c r="M922" s="163" t="str">
        <f>IFERROR(GETPIVOTDATA("Tot. Bottles",'- Ordine Aggregato -'!$A$1,"sku anker",A922),"")</f>
        <v/>
      </c>
      <c r="N922" s="18" t="s">
        <v>42</v>
      </c>
      <c r="O922" s="19" t="str">
        <f t="shared" si="14"/>
        <v>Order online</v>
      </c>
      <c r="P922" s="97" t="s">
        <v>355</v>
      </c>
      <c r="Q922" s="13" t="s">
        <v>3040</v>
      </c>
      <c r="R922" t="s">
        <v>3041</v>
      </c>
      <c r="S922" s="20">
        <v>0</v>
      </c>
      <c r="T922" s="21" t="s">
        <v>38</v>
      </c>
    </row>
    <row r="923" spans="1:20" x14ac:dyDescent="0.35">
      <c r="A923" s="13" t="s">
        <v>3042</v>
      </c>
      <c r="B923" s="13"/>
      <c r="C923" s="13"/>
      <c r="D923" s="13" t="s">
        <v>3043</v>
      </c>
      <c r="E923" s="13">
        <v>6</v>
      </c>
      <c r="F923" s="14">
        <v>0.75</v>
      </c>
      <c r="G923" s="13" t="s">
        <v>14872</v>
      </c>
      <c r="H923" s="14">
        <v>12.5</v>
      </c>
      <c r="I923" s="15" t="s">
        <v>32</v>
      </c>
      <c r="J923" s="16">
        <v>18.299999999999997</v>
      </c>
      <c r="K923" s="16">
        <v>3.05</v>
      </c>
      <c r="L923" s="17" t="s">
        <v>704</v>
      </c>
      <c r="M923" s="163" t="str">
        <f>IFERROR(GETPIVOTDATA("Tot. Bottles",'- Ordine Aggregato -'!$A$1,"sku anker",A923),"")</f>
        <v/>
      </c>
      <c r="N923" s="18" t="s">
        <v>42</v>
      </c>
      <c r="O923" s="19" t="str">
        <f t="shared" si="14"/>
        <v>Order online</v>
      </c>
      <c r="P923" s="97" t="s">
        <v>355</v>
      </c>
      <c r="Q923" s="13" t="s">
        <v>3044</v>
      </c>
      <c r="R923" t="s">
        <v>3045</v>
      </c>
      <c r="S923" s="20">
        <v>0</v>
      </c>
      <c r="T923" s="21" t="s">
        <v>38</v>
      </c>
    </row>
    <row r="924" spans="1:20" x14ac:dyDescent="0.35">
      <c r="A924" s="13" t="s">
        <v>3046</v>
      </c>
      <c r="B924" s="13"/>
      <c r="C924" s="13"/>
      <c r="D924" s="13" t="s">
        <v>3047</v>
      </c>
      <c r="E924" s="13">
        <v>6</v>
      </c>
      <c r="F924" s="14">
        <v>0.75</v>
      </c>
      <c r="G924" s="13" t="s">
        <v>14872</v>
      </c>
      <c r="H924" s="14">
        <v>11</v>
      </c>
      <c r="I924" s="15" t="s">
        <v>32</v>
      </c>
      <c r="J924" s="16">
        <v>25.200000000000003</v>
      </c>
      <c r="K924" s="16">
        <v>4.2</v>
      </c>
      <c r="L924" s="17" t="s">
        <v>965</v>
      </c>
      <c r="M924" s="163" t="str">
        <f>IFERROR(GETPIVOTDATA("Tot. Bottles",'- Ordine Aggregato -'!$A$1,"sku anker",A924),"")</f>
        <v/>
      </c>
      <c r="N924" s="18" t="s">
        <v>34</v>
      </c>
      <c r="O924" s="19" t="str">
        <f t="shared" si="14"/>
        <v>Order online</v>
      </c>
      <c r="P924" s="97" t="s">
        <v>355</v>
      </c>
      <c r="Q924" s="13" t="s">
        <v>3048</v>
      </c>
      <c r="R924" t="s">
        <v>3049</v>
      </c>
      <c r="S924" s="20">
        <v>0</v>
      </c>
      <c r="T924" s="21" t="s">
        <v>38</v>
      </c>
    </row>
    <row r="925" spans="1:20" x14ac:dyDescent="0.35">
      <c r="A925" s="13" t="s">
        <v>3050</v>
      </c>
      <c r="B925" s="13"/>
      <c r="C925" s="13"/>
      <c r="D925" s="13" t="s">
        <v>3051</v>
      </c>
      <c r="E925" s="13">
        <v>6</v>
      </c>
      <c r="F925" s="14">
        <v>0.75</v>
      </c>
      <c r="G925" s="13" t="s">
        <v>14872</v>
      </c>
      <c r="H925" s="14">
        <v>12.5</v>
      </c>
      <c r="I925" s="15" t="s">
        <v>32</v>
      </c>
      <c r="J925" s="16">
        <v>129</v>
      </c>
      <c r="K925" s="16">
        <v>21.5</v>
      </c>
      <c r="L925" s="17" t="s">
        <v>863</v>
      </c>
      <c r="M925" s="163" t="str">
        <f>IFERROR(GETPIVOTDATA("Tot. Bottles",'- Ordine Aggregato -'!$A$1,"sku anker",A925),"")</f>
        <v/>
      </c>
      <c r="N925" s="18" t="s">
        <v>67</v>
      </c>
      <c r="O925" s="19" t="str">
        <f t="shared" si="14"/>
        <v>Order online</v>
      </c>
      <c r="P925" s="97" t="s">
        <v>225</v>
      </c>
      <c r="Q925" s="13" t="s">
        <v>3052</v>
      </c>
      <c r="R925" t="s">
        <v>3053</v>
      </c>
      <c r="S925" s="20">
        <v>21.5</v>
      </c>
      <c r="T925" s="21" t="s">
        <v>38</v>
      </c>
    </row>
    <row r="926" spans="1:20" x14ac:dyDescent="0.35">
      <c r="A926" s="96" t="s">
        <v>3054</v>
      </c>
      <c r="D926" s="13" t="s">
        <v>3055</v>
      </c>
      <c r="E926" s="13">
        <v>6</v>
      </c>
      <c r="F926" s="14">
        <v>0.7</v>
      </c>
      <c r="G926" s="13" t="s">
        <v>14872</v>
      </c>
      <c r="H926" s="14">
        <v>48.2</v>
      </c>
      <c r="I926" s="15" t="s">
        <v>32</v>
      </c>
      <c r="J926" s="16">
        <v>119.69999999999999</v>
      </c>
      <c r="K926" s="16">
        <v>19.95</v>
      </c>
      <c r="L926" s="17" t="s">
        <v>368</v>
      </c>
      <c r="M926" s="163" t="str">
        <f>IFERROR(GETPIVOTDATA("Tot. Bottles",'- Ordine Aggregato -'!$A$1,"sku anker",A926),"")</f>
        <v/>
      </c>
      <c r="N926" s="18" t="s">
        <v>42</v>
      </c>
      <c r="O926" s="19" t="str">
        <f t="shared" si="14"/>
        <v>Order online</v>
      </c>
      <c r="P926" s="97" t="s">
        <v>68</v>
      </c>
      <c r="Q926" s="13" t="s">
        <v>3056</v>
      </c>
      <c r="R926" t="s">
        <v>3057</v>
      </c>
      <c r="S926" s="20">
        <v>0</v>
      </c>
      <c r="T926" s="21" t="s">
        <v>38</v>
      </c>
    </row>
    <row r="927" spans="1:20" x14ac:dyDescent="0.35">
      <c r="A927" s="96" t="s">
        <v>3059</v>
      </c>
      <c r="B927" s="96"/>
      <c r="C927" s="96"/>
      <c r="D927" s="13" t="s">
        <v>3060</v>
      </c>
      <c r="E927" s="13">
        <v>6</v>
      </c>
      <c r="F927" s="14">
        <v>1</v>
      </c>
      <c r="G927" s="13" t="s">
        <v>46</v>
      </c>
      <c r="H927" s="14">
        <v>37.5</v>
      </c>
      <c r="I927" s="15" t="s">
        <v>32</v>
      </c>
      <c r="J927" s="16">
        <v>13.799999999999999</v>
      </c>
      <c r="K927" s="16">
        <v>2.2999999999999998</v>
      </c>
      <c r="L927" s="17" t="s">
        <v>1094</v>
      </c>
      <c r="M927" s="163" t="str">
        <f>IFERROR(GETPIVOTDATA("Tot. Bottles",'- Ordine Aggregato -'!$A$1,"sku anker",A927),"")</f>
        <v/>
      </c>
      <c r="N927" s="18" t="s">
        <v>42</v>
      </c>
      <c r="O927" s="19" t="str">
        <f t="shared" si="14"/>
        <v>Order online</v>
      </c>
      <c r="P927" s="97" t="s">
        <v>35</v>
      </c>
      <c r="Q927" s="13" t="s">
        <v>3061</v>
      </c>
      <c r="R927" t="s">
        <v>3062</v>
      </c>
      <c r="S927" s="20">
        <v>0</v>
      </c>
      <c r="T927" s="21" t="s">
        <v>38</v>
      </c>
    </row>
    <row r="928" spans="1:20" x14ac:dyDescent="0.35">
      <c r="A928" s="96" t="s">
        <v>3063</v>
      </c>
      <c r="D928" s="13" t="s">
        <v>3064</v>
      </c>
      <c r="E928" s="13">
        <v>6</v>
      </c>
      <c r="F928" s="14">
        <v>1</v>
      </c>
      <c r="G928" s="13" t="s">
        <v>46</v>
      </c>
      <c r="H928" s="14">
        <v>37.5</v>
      </c>
      <c r="I928" s="15" t="s">
        <v>32</v>
      </c>
      <c r="J928" s="16">
        <v>14.399999999999999</v>
      </c>
      <c r="K928" s="16">
        <v>2.4</v>
      </c>
      <c r="L928" s="17" t="s">
        <v>104</v>
      </c>
      <c r="M928" s="163" t="str">
        <f>IFERROR(GETPIVOTDATA("Tot. Bottles",'- Ordine Aggregato -'!$A$1,"sku anker",A928),"")</f>
        <v/>
      </c>
      <c r="N928" s="18" t="s">
        <v>42</v>
      </c>
      <c r="O928" s="19" t="str">
        <f t="shared" si="14"/>
        <v>Order online</v>
      </c>
      <c r="P928" s="97" t="s">
        <v>35</v>
      </c>
      <c r="Q928" s="13" t="s">
        <v>3065</v>
      </c>
      <c r="R928" t="s">
        <v>3066</v>
      </c>
      <c r="S928" s="20">
        <v>0</v>
      </c>
      <c r="T928" s="21" t="s">
        <v>38</v>
      </c>
    </row>
    <row r="929" spans="1:20" x14ac:dyDescent="0.35">
      <c r="A929" s="96" t="s">
        <v>3067</v>
      </c>
      <c r="B929" s="96"/>
      <c r="C929" s="96"/>
      <c r="D929" s="13" t="s">
        <v>3068</v>
      </c>
      <c r="E929" s="13">
        <v>6</v>
      </c>
      <c r="F929" s="14">
        <v>0.7</v>
      </c>
      <c r="G929" s="13" t="s">
        <v>14872</v>
      </c>
      <c r="H929" s="14">
        <v>35</v>
      </c>
      <c r="I929" s="15" t="s">
        <v>32</v>
      </c>
      <c r="J929" s="16">
        <v>16.799999999999997</v>
      </c>
      <c r="K929" s="16">
        <v>2.8</v>
      </c>
      <c r="L929" s="17" t="s">
        <v>104</v>
      </c>
      <c r="M929" s="163" t="str">
        <f>IFERROR(GETPIVOTDATA("Tot. Bottles",'- Ordine Aggregato -'!$A$1,"sku anker",A929),"")</f>
        <v/>
      </c>
      <c r="N929" s="18" t="s">
        <v>42</v>
      </c>
      <c r="O929" s="19" t="str">
        <f t="shared" si="14"/>
        <v>Order online</v>
      </c>
      <c r="P929" s="97" t="s">
        <v>35</v>
      </c>
      <c r="Q929" s="13" t="s">
        <v>3069</v>
      </c>
      <c r="R929" t="s">
        <v>42</v>
      </c>
      <c r="S929" s="20">
        <v>0</v>
      </c>
      <c r="T929" s="21" t="s">
        <v>38</v>
      </c>
    </row>
    <row r="930" spans="1:20" x14ac:dyDescent="0.35">
      <c r="A930" s="96" t="s">
        <v>3070</v>
      </c>
      <c r="D930" s="13" t="s">
        <v>3071</v>
      </c>
      <c r="E930" s="13">
        <v>6</v>
      </c>
      <c r="F930" s="14">
        <v>0.7</v>
      </c>
      <c r="G930" s="13" t="s">
        <v>14871</v>
      </c>
      <c r="H930" s="14">
        <v>40</v>
      </c>
      <c r="I930" s="15" t="s">
        <v>32</v>
      </c>
      <c r="J930" s="16">
        <v>67.5</v>
      </c>
      <c r="K930" s="16">
        <v>11.25</v>
      </c>
      <c r="L930" s="17" t="s">
        <v>41</v>
      </c>
      <c r="M930" s="163" t="str">
        <f>IFERROR(GETPIVOTDATA("Tot. Bottles",'- Ordine Aggregato -'!$A$1,"sku anker",A930),"")</f>
        <v/>
      </c>
      <c r="N930" s="18" t="s">
        <v>42</v>
      </c>
      <c r="O930" s="19" t="str">
        <f t="shared" si="14"/>
        <v>Order online</v>
      </c>
      <c r="P930" s="97" t="s">
        <v>43</v>
      </c>
      <c r="Q930" s="13" t="s">
        <v>3072</v>
      </c>
      <c r="R930" t="s">
        <v>3073</v>
      </c>
      <c r="S930" s="20">
        <v>0</v>
      </c>
      <c r="T930" s="21" t="s">
        <v>38</v>
      </c>
    </row>
    <row r="931" spans="1:20" x14ac:dyDescent="0.35">
      <c r="A931" s="13" t="s">
        <v>3074</v>
      </c>
      <c r="B931" s="13"/>
      <c r="C931" s="13"/>
      <c r="D931" s="13" t="s">
        <v>3075</v>
      </c>
      <c r="E931" s="13">
        <v>6</v>
      </c>
      <c r="F931" s="14">
        <v>0.7</v>
      </c>
      <c r="G931" s="13" t="s">
        <v>31</v>
      </c>
      <c r="H931" s="14">
        <v>40</v>
      </c>
      <c r="I931" s="15" t="s">
        <v>32</v>
      </c>
      <c r="J931" s="16">
        <v>71.699999999999989</v>
      </c>
      <c r="K931" s="16">
        <v>11.95</v>
      </c>
      <c r="L931" s="17" t="s">
        <v>41</v>
      </c>
      <c r="M931" s="163" t="str">
        <f>IFERROR(GETPIVOTDATA("Tot. Bottles",'- Ordine Aggregato -'!$A$1,"sku anker",A931),"")</f>
        <v/>
      </c>
      <c r="N931" s="18" t="s">
        <v>67</v>
      </c>
      <c r="O931" s="19" t="str">
        <f t="shared" si="14"/>
        <v>Order online</v>
      </c>
      <c r="P931" s="97" t="s">
        <v>43</v>
      </c>
      <c r="Q931" s="13" t="s">
        <v>3076</v>
      </c>
      <c r="R931" t="s">
        <v>3077</v>
      </c>
      <c r="S931" s="20">
        <v>11.95</v>
      </c>
      <c r="T931" s="21" t="s">
        <v>38</v>
      </c>
    </row>
    <row r="932" spans="1:20" x14ac:dyDescent="0.35">
      <c r="A932" s="13" t="s">
        <v>3078</v>
      </c>
      <c r="B932" s="13"/>
      <c r="C932" s="13"/>
      <c r="D932" s="13" t="s">
        <v>3079</v>
      </c>
      <c r="E932" s="13">
        <v>6</v>
      </c>
      <c r="F932" s="14">
        <v>0.7</v>
      </c>
      <c r="G932" s="13" t="s">
        <v>14872</v>
      </c>
      <c r="H932" s="14">
        <v>15</v>
      </c>
      <c r="I932" s="15" t="s">
        <v>32</v>
      </c>
      <c r="J932" s="16">
        <v>35.400000000000006</v>
      </c>
      <c r="K932" s="16">
        <v>5.9</v>
      </c>
      <c r="L932" s="17" t="s">
        <v>589</v>
      </c>
      <c r="M932" s="163" t="str">
        <f>IFERROR(GETPIVOTDATA("Tot. Bottles",'- Ordine Aggregato -'!$A$1,"sku anker",A932),"")</f>
        <v/>
      </c>
      <c r="N932" s="18" t="s">
        <v>42</v>
      </c>
      <c r="O932" s="19" t="str">
        <f t="shared" si="14"/>
        <v>Order online</v>
      </c>
      <c r="P932" s="97" t="s">
        <v>355</v>
      </c>
      <c r="Q932" s="13" t="s">
        <v>3080</v>
      </c>
      <c r="R932" t="s">
        <v>3081</v>
      </c>
      <c r="S932" s="20">
        <v>0</v>
      </c>
      <c r="T932" s="21" t="s">
        <v>38</v>
      </c>
    </row>
    <row r="933" spans="1:20" x14ac:dyDescent="0.35">
      <c r="A933" s="13" t="s">
        <v>3082</v>
      </c>
      <c r="B933" s="13"/>
      <c r="C933" s="13"/>
      <c r="D933" s="13" t="s">
        <v>3083</v>
      </c>
      <c r="E933" s="13">
        <v>6</v>
      </c>
      <c r="F933" s="14">
        <v>0.7</v>
      </c>
      <c r="G933" s="13" t="s">
        <v>14872</v>
      </c>
      <c r="H933" s="14">
        <v>17</v>
      </c>
      <c r="I933" s="15" t="s">
        <v>32</v>
      </c>
      <c r="J933" s="16">
        <v>39.900000000000006</v>
      </c>
      <c r="K933" s="16">
        <v>6.65</v>
      </c>
      <c r="L933" s="17" t="s">
        <v>551</v>
      </c>
      <c r="M933" s="163" t="str">
        <f>IFERROR(GETPIVOTDATA("Tot. Bottles",'- Ordine Aggregato -'!$A$1,"sku anker",A933),"")</f>
        <v/>
      </c>
      <c r="N933" s="18" t="s">
        <v>42</v>
      </c>
      <c r="O933" s="19" t="str">
        <f t="shared" si="14"/>
        <v>Order online</v>
      </c>
      <c r="P933" s="97" t="s">
        <v>355</v>
      </c>
      <c r="Q933" s="13" t="s">
        <v>3084</v>
      </c>
      <c r="R933" t="s">
        <v>3085</v>
      </c>
      <c r="S933" s="20">
        <v>0</v>
      </c>
      <c r="T933" s="21" t="s">
        <v>38</v>
      </c>
    </row>
    <row r="934" spans="1:20" x14ac:dyDescent="0.35">
      <c r="A934" s="96" t="s">
        <v>3086</v>
      </c>
      <c r="D934" s="13" t="s">
        <v>3087</v>
      </c>
      <c r="E934" s="13">
        <v>6</v>
      </c>
      <c r="F934" s="14">
        <v>0.7</v>
      </c>
      <c r="G934" s="13" t="s">
        <v>14872</v>
      </c>
      <c r="H934" s="14">
        <v>38</v>
      </c>
      <c r="I934" s="15" t="s">
        <v>32</v>
      </c>
      <c r="J934" s="16">
        <v>31.5</v>
      </c>
      <c r="K934" s="16">
        <v>5.25</v>
      </c>
      <c r="L934" s="17" t="s">
        <v>3088</v>
      </c>
      <c r="M934" s="163" t="str">
        <f>IFERROR(GETPIVOTDATA("Tot. Bottles",'- Ordine Aggregato -'!$A$1,"sku anker",A934),"")</f>
        <v/>
      </c>
      <c r="N934" s="18" t="s">
        <v>42</v>
      </c>
      <c r="O934" s="19" t="str">
        <f t="shared" si="14"/>
        <v>Order online</v>
      </c>
      <c r="P934" s="97" t="s">
        <v>355</v>
      </c>
      <c r="Q934" s="13" t="s">
        <v>3089</v>
      </c>
      <c r="R934" t="s">
        <v>3090</v>
      </c>
      <c r="S934" s="20">
        <v>0</v>
      </c>
      <c r="T934" s="21" t="s">
        <v>38</v>
      </c>
    </row>
    <row r="935" spans="1:20" x14ac:dyDescent="0.35">
      <c r="A935" s="96" t="s">
        <v>3091</v>
      </c>
      <c r="D935" s="13" t="s">
        <v>3092</v>
      </c>
      <c r="E935" s="13">
        <v>6</v>
      </c>
      <c r="F935" s="14">
        <v>0.7</v>
      </c>
      <c r="G935" s="13" t="s">
        <v>31</v>
      </c>
      <c r="H935" s="14">
        <v>30</v>
      </c>
      <c r="I935" s="15" t="s">
        <v>32</v>
      </c>
      <c r="J935" s="16">
        <v>30</v>
      </c>
      <c r="K935" s="16">
        <v>5</v>
      </c>
      <c r="L935" s="17" t="s">
        <v>589</v>
      </c>
      <c r="M935" s="163" t="str">
        <f>IFERROR(GETPIVOTDATA("Tot. Bottles",'- Ordine Aggregato -'!$A$1,"sku anker",A935),"")</f>
        <v/>
      </c>
      <c r="N935" s="18" t="s">
        <v>34</v>
      </c>
      <c r="O935" s="19" t="str">
        <f t="shared" si="14"/>
        <v>Order online</v>
      </c>
      <c r="P935" s="97" t="s">
        <v>355</v>
      </c>
      <c r="Q935" s="13" t="s">
        <v>3093</v>
      </c>
      <c r="R935" t="s">
        <v>3094</v>
      </c>
      <c r="S935" s="20">
        <v>0</v>
      </c>
      <c r="T935" s="21" t="s">
        <v>38</v>
      </c>
    </row>
    <row r="936" spans="1:20" x14ac:dyDescent="0.35">
      <c r="A936" s="96" t="s">
        <v>3095</v>
      </c>
      <c r="B936" s="96"/>
      <c r="C936" s="96"/>
      <c r="D936" s="13" t="s">
        <v>3096</v>
      </c>
      <c r="E936" s="13">
        <v>6</v>
      </c>
      <c r="F936" s="14">
        <v>0.7</v>
      </c>
      <c r="G936" s="13" t="s">
        <v>14872</v>
      </c>
      <c r="H936" s="14">
        <v>40</v>
      </c>
      <c r="I936" s="15" t="s">
        <v>32</v>
      </c>
      <c r="J936" s="16">
        <v>237</v>
      </c>
      <c r="K936" s="16">
        <v>39.5</v>
      </c>
      <c r="L936" s="17" t="s">
        <v>41</v>
      </c>
      <c r="M936" s="163" t="str">
        <f>IFERROR(GETPIVOTDATA("Tot. Bottles",'- Ordine Aggregato -'!$A$1,"sku anker",A936),"")</f>
        <v/>
      </c>
      <c r="N936" s="18" t="s">
        <v>42</v>
      </c>
      <c r="O936" s="19" t="str">
        <f t="shared" si="14"/>
        <v>Order online</v>
      </c>
      <c r="P936" s="97" t="s">
        <v>43</v>
      </c>
      <c r="Q936" s="13" t="s">
        <v>3097</v>
      </c>
      <c r="R936" t="s">
        <v>3098</v>
      </c>
      <c r="S936" s="20">
        <v>0</v>
      </c>
      <c r="T936" s="21" t="s">
        <v>38</v>
      </c>
    </row>
    <row r="937" spans="1:20" x14ac:dyDescent="0.35">
      <c r="A937" s="13" t="s">
        <v>14332</v>
      </c>
      <c r="B937" s="13"/>
      <c r="C937" s="13"/>
      <c r="D937" s="13" t="s">
        <v>14333</v>
      </c>
      <c r="E937" s="13">
        <v>6</v>
      </c>
      <c r="F937" s="14">
        <v>0.7</v>
      </c>
      <c r="G937" s="13" t="s">
        <v>14872</v>
      </c>
      <c r="H937" s="14">
        <v>40</v>
      </c>
      <c r="I937" s="15" t="s">
        <v>32</v>
      </c>
      <c r="J937" s="16">
        <v>225</v>
      </c>
      <c r="K937" s="16">
        <v>37.5</v>
      </c>
      <c r="L937" s="17" t="s">
        <v>41</v>
      </c>
      <c r="M937" s="163" t="str">
        <f>IFERROR(GETPIVOTDATA("Tot. Bottles",'- Ordine Aggregato -'!$A$1,"sku anker",A937),"")</f>
        <v/>
      </c>
      <c r="N937" s="18" t="s">
        <v>42</v>
      </c>
      <c r="O937" s="19" t="str">
        <f t="shared" si="14"/>
        <v>Order online</v>
      </c>
      <c r="P937" s="97" t="s">
        <v>43</v>
      </c>
      <c r="Q937" s="13" t="s">
        <v>15165</v>
      </c>
      <c r="R937" t="s">
        <v>15166</v>
      </c>
      <c r="S937" s="20">
        <v>0</v>
      </c>
      <c r="T937" s="21" t="s">
        <v>38</v>
      </c>
    </row>
    <row r="938" spans="1:20" x14ac:dyDescent="0.35">
      <c r="A938" s="96" t="s">
        <v>3099</v>
      </c>
      <c r="B938" s="96"/>
      <c r="C938" s="96"/>
      <c r="D938" s="13" t="s">
        <v>3100</v>
      </c>
      <c r="E938" s="13">
        <v>6</v>
      </c>
      <c r="F938" s="14">
        <v>0.7</v>
      </c>
      <c r="G938" s="13" t="s">
        <v>31</v>
      </c>
      <c r="H938" s="14">
        <v>40</v>
      </c>
      <c r="I938" s="15" t="s">
        <v>32</v>
      </c>
      <c r="J938" s="16">
        <v>99</v>
      </c>
      <c r="K938" s="16">
        <v>16.5</v>
      </c>
      <c r="L938" s="17" t="s">
        <v>104</v>
      </c>
      <c r="M938" s="163" t="str">
        <f>IFERROR(GETPIVOTDATA("Tot. Bottles",'- Ordine Aggregato -'!$A$1,"sku anker",A938),"")</f>
        <v/>
      </c>
      <c r="N938" s="18" t="s">
        <v>42</v>
      </c>
      <c r="O938" s="19" t="str">
        <f t="shared" si="14"/>
        <v>Order online</v>
      </c>
      <c r="P938" s="97" t="s">
        <v>1060</v>
      </c>
      <c r="Q938" s="13" t="s">
        <v>3101</v>
      </c>
      <c r="R938" t="s">
        <v>3102</v>
      </c>
      <c r="S938" s="20">
        <v>0</v>
      </c>
      <c r="T938" s="21" t="s">
        <v>38</v>
      </c>
    </row>
    <row r="939" spans="1:20" x14ac:dyDescent="0.35">
      <c r="A939" s="96" t="s">
        <v>3103</v>
      </c>
      <c r="D939" s="13" t="s">
        <v>3104</v>
      </c>
      <c r="E939" s="13">
        <v>6</v>
      </c>
      <c r="F939" s="14">
        <v>0.7</v>
      </c>
      <c r="G939" s="13" t="s">
        <v>46</v>
      </c>
      <c r="H939" s="14">
        <v>40</v>
      </c>
      <c r="I939" s="15" t="s">
        <v>32</v>
      </c>
      <c r="J939" s="16">
        <v>147</v>
      </c>
      <c r="K939" s="16">
        <v>24.5</v>
      </c>
      <c r="L939" s="17" t="s">
        <v>104</v>
      </c>
      <c r="M939" s="163" t="str">
        <f>IFERROR(GETPIVOTDATA("Tot. Bottles",'- Ordine Aggregato -'!$A$1,"sku anker",A939),"")</f>
        <v/>
      </c>
      <c r="N939" s="18" t="s">
        <v>67</v>
      </c>
      <c r="O939" s="19" t="str">
        <f t="shared" si="14"/>
        <v>Order online</v>
      </c>
      <c r="P939" s="97" t="s">
        <v>3105</v>
      </c>
      <c r="Q939" s="13" t="s">
        <v>3106</v>
      </c>
      <c r="R939" t="s">
        <v>42</v>
      </c>
      <c r="S939" s="20">
        <v>24.5</v>
      </c>
      <c r="T939" s="21" t="s">
        <v>38</v>
      </c>
    </row>
    <row r="940" spans="1:20" x14ac:dyDescent="0.35">
      <c r="A940" s="96" t="s">
        <v>3107</v>
      </c>
      <c r="B940" s="96"/>
      <c r="C940" s="96"/>
      <c r="D940" s="13" t="s">
        <v>3108</v>
      </c>
      <c r="E940" s="13">
        <v>6</v>
      </c>
      <c r="F940" s="14">
        <v>0.7</v>
      </c>
      <c r="G940" s="13" t="s">
        <v>14872</v>
      </c>
      <c r="H940" s="14">
        <v>40</v>
      </c>
      <c r="I940" s="15" t="s">
        <v>32</v>
      </c>
      <c r="J940" s="16">
        <v>171</v>
      </c>
      <c r="K940" s="16">
        <v>28.5</v>
      </c>
      <c r="L940" s="17" t="s">
        <v>104</v>
      </c>
      <c r="M940" s="163" t="str">
        <f>IFERROR(GETPIVOTDATA("Tot. Bottles",'- Ordine Aggregato -'!$A$1,"sku anker",A940),"")</f>
        <v/>
      </c>
      <c r="N940" s="18" t="s">
        <v>42</v>
      </c>
      <c r="O940" s="19" t="str">
        <f t="shared" si="14"/>
        <v>Order online</v>
      </c>
      <c r="P940" s="97" t="s">
        <v>3105</v>
      </c>
      <c r="Q940" s="13" t="s">
        <v>3109</v>
      </c>
      <c r="R940" t="s">
        <v>3110</v>
      </c>
      <c r="S940" s="20">
        <v>0</v>
      </c>
      <c r="T940" s="21" t="s">
        <v>38</v>
      </c>
    </row>
    <row r="941" spans="1:20" x14ac:dyDescent="0.35">
      <c r="A941" s="96" t="s">
        <v>3111</v>
      </c>
      <c r="B941" s="96"/>
      <c r="C941" s="96"/>
      <c r="D941" s="13" t="s">
        <v>3112</v>
      </c>
      <c r="E941" s="13">
        <v>6</v>
      </c>
      <c r="F941" s="14">
        <v>0.7</v>
      </c>
      <c r="G941" s="13" t="s">
        <v>14871</v>
      </c>
      <c r="H941" s="14">
        <v>40</v>
      </c>
      <c r="I941" s="15" t="s">
        <v>32</v>
      </c>
      <c r="J941" s="16">
        <v>237</v>
      </c>
      <c r="K941" s="16">
        <v>39.5</v>
      </c>
      <c r="L941" s="17" t="s">
        <v>104</v>
      </c>
      <c r="M941" s="163" t="str">
        <f>IFERROR(GETPIVOTDATA("Tot. Bottles",'- Ordine Aggregato -'!$A$1,"sku anker",A941),"")</f>
        <v/>
      </c>
      <c r="N941" s="18" t="s">
        <v>42</v>
      </c>
      <c r="O941" s="19" t="str">
        <f t="shared" si="14"/>
        <v>Order online</v>
      </c>
      <c r="P941" s="97" t="s">
        <v>3105</v>
      </c>
      <c r="Q941" s="13" t="s">
        <v>3113</v>
      </c>
      <c r="R941" t="s">
        <v>3114</v>
      </c>
      <c r="S941" s="20">
        <v>0</v>
      </c>
      <c r="T941" s="21" t="s">
        <v>38</v>
      </c>
    </row>
    <row r="942" spans="1:20" x14ac:dyDescent="0.35">
      <c r="A942" s="13" t="s">
        <v>3115</v>
      </c>
      <c r="B942" s="13"/>
      <c r="C942" s="13"/>
      <c r="D942" s="13" t="s">
        <v>3116</v>
      </c>
      <c r="E942" s="13">
        <v>6</v>
      </c>
      <c r="F942" s="14">
        <v>0.7</v>
      </c>
      <c r="G942" s="13" t="s">
        <v>14872</v>
      </c>
      <c r="H942" s="14">
        <v>40</v>
      </c>
      <c r="I942" s="15" t="s">
        <v>32</v>
      </c>
      <c r="J942" s="16">
        <v>531</v>
      </c>
      <c r="K942" s="16">
        <v>88.5</v>
      </c>
      <c r="L942" s="17" t="s">
        <v>104</v>
      </c>
      <c r="M942" s="163" t="str">
        <f>IFERROR(GETPIVOTDATA("Tot. Bottles",'- Ordine Aggregato -'!$A$1,"sku anker",A942),"")</f>
        <v/>
      </c>
      <c r="N942" s="18" t="s">
        <v>34</v>
      </c>
      <c r="O942" s="19" t="str">
        <f t="shared" si="14"/>
        <v>Order online</v>
      </c>
      <c r="P942" s="97" t="s">
        <v>3105</v>
      </c>
      <c r="Q942" s="13" t="s">
        <v>3117</v>
      </c>
      <c r="R942" t="s">
        <v>3118</v>
      </c>
      <c r="S942" s="20">
        <v>0</v>
      </c>
      <c r="T942" s="21" t="s">
        <v>38</v>
      </c>
    </row>
    <row r="943" spans="1:20" x14ac:dyDescent="0.35">
      <c r="A943" s="13" t="s">
        <v>3119</v>
      </c>
      <c r="B943" s="13"/>
      <c r="C943" s="13"/>
      <c r="D943" s="13" t="s">
        <v>3120</v>
      </c>
      <c r="E943" s="13">
        <v>6</v>
      </c>
      <c r="F943" s="14">
        <v>0.7</v>
      </c>
      <c r="G943" s="13" t="s">
        <v>46</v>
      </c>
      <c r="H943" s="14">
        <v>40</v>
      </c>
      <c r="I943" s="15" t="s">
        <v>32</v>
      </c>
      <c r="J943" s="16">
        <v>53.699999999999996</v>
      </c>
      <c r="K943" s="16">
        <v>8.9499999999999993</v>
      </c>
      <c r="L943" s="17" t="s">
        <v>104</v>
      </c>
      <c r="M943" s="163" t="str">
        <f>IFERROR(GETPIVOTDATA("Tot. Bottles",'- Ordine Aggregato -'!$A$1,"sku anker",A943),"")</f>
        <v/>
      </c>
      <c r="N943" s="18" t="s">
        <v>42</v>
      </c>
      <c r="O943" s="19" t="str">
        <f t="shared" si="14"/>
        <v>Order online</v>
      </c>
      <c r="P943" s="97" t="s">
        <v>3105</v>
      </c>
      <c r="Q943" s="13" t="s">
        <v>3121</v>
      </c>
      <c r="R943" t="s">
        <v>3122</v>
      </c>
      <c r="S943" s="20">
        <v>0</v>
      </c>
      <c r="T943" s="21" t="s">
        <v>38</v>
      </c>
    </row>
    <row r="944" spans="1:20" x14ac:dyDescent="0.35">
      <c r="A944" s="13" t="s">
        <v>3123</v>
      </c>
      <c r="B944" s="13"/>
      <c r="C944" s="13"/>
      <c r="D944" s="13" t="s">
        <v>3124</v>
      </c>
      <c r="E944" s="13">
        <v>6</v>
      </c>
      <c r="F944" s="14">
        <v>0.7</v>
      </c>
      <c r="G944" s="13" t="s">
        <v>31</v>
      </c>
      <c r="H944" s="14">
        <v>40</v>
      </c>
      <c r="I944" s="15" t="s">
        <v>32</v>
      </c>
      <c r="J944" s="16">
        <v>69</v>
      </c>
      <c r="K944" s="16">
        <v>11.5</v>
      </c>
      <c r="L944" s="17" t="s">
        <v>104</v>
      </c>
      <c r="M944" s="163" t="str">
        <f>IFERROR(GETPIVOTDATA("Tot. Bottles",'- Ordine Aggregato -'!$A$1,"sku anker",A944),"")</f>
        <v/>
      </c>
      <c r="N944" s="18" t="s">
        <v>42</v>
      </c>
      <c r="O944" s="19" t="str">
        <f t="shared" si="14"/>
        <v>Order online</v>
      </c>
      <c r="P944" s="97" t="s">
        <v>3105</v>
      </c>
      <c r="Q944" s="13" t="s">
        <v>3125</v>
      </c>
      <c r="R944" t="s">
        <v>3126</v>
      </c>
      <c r="S944" s="20">
        <v>0</v>
      </c>
      <c r="T944" s="21" t="s">
        <v>38</v>
      </c>
    </row>
    <row r="945" spans="1:20" x14ac:dyDescent="0.35">
      <c r="A945" s="96" t="s">
        <v>3127</v>
      </c>
      <c r="B945" s="96"/>
      <c r="C945" s="96"/>
      <c r="D945" s="13" t="s">
        <v>3128</v>
      </c>
      <c r="E945" s="13">
        <v>6</v>
      </c>
      <c r="F945" s="14">
        <v>0.7</v>
      </c>
      <c r="G945" s="13" t="s">
        <v>14871</v>
      </c>
      <c r="H945" s="14">
        <v>40</v>
      </c>
      <c r="I945" s="15" t="s">
        <v>32</v>
      </c>
      <c r="J945" s="16">
        <v>59.699999999999996</v>
      </c>
      <c r="K945" s="16">
        <v>9.9499999999999993</v>
      </c>
      <c r="L945" s="17" t="s">
        <v>104</v>
      </c>
      <c r="M945" s="163" t="str">
        <f>IFERROR(GETPIVOTDATA("Tot. Bottles",'- Ordine Aggregato -'!$A$1,"sku anker",A945),"")</f>
        <v/>
      </c>
      <c r="N945" s="18" t="s">
        <v>67</v>
      </c>
      <c r="O945" s="19" t="str">
        <f t="shared" si="14"/>
        <v>Order online</v>
      </c>
      <c r="P945" s="97" t="s">
        <v>3129</v>
      </c>
      <c r="Q945" s="13" t="s">
        <v>3130</v>
      </c>
      <c r="R945" t="s">
        <v>3131</v>
      </c>
      <c r="S945" s="20">
        <v>9.9499999999999993</v>
      </c>
      <c r="T945" s="21" t="s">
        <v>38</v>
      </c>
    </row>
    <row r="946" spans="1:20" x14ac:dyDescent="0.35">
      <c r="A946" s="96" t="s">
        <v>3132</v>
      </c>
      <c r="B946" s="96"/>
      <c r="C946" s="96"/>
      <c r="D946" s="13" t="s">
        <v>3133</v>
      </c>
      <c r="E946" s="13">
        <v>6</v>
      </c>
      <c r="F946" s="14">
        <v>0.7</v>
      </c>
      <c r="G946" s="13" t="s">
        <v>31</v>
      </c>
      <c r="H946" s="14">
        <v>40</v>
      </c>
      <c r="I946" s="15" t="s">
        <v>32</v>
      </c>
      <c r="J946" s="16">
        <v>66</v>
      </c>
      <c r="K946" s="16">
        <v>11</v>
      </c>
      <c r="L946" s="17" t="s">
        <v>104</v>
      </c>
      <c r="M946" s="163" t="str">
        <f>IFERROR(GETPIVOTDATA("Tot. Bottles",'- Ordine Aggregato -'!$A$1,"sku anker",A946),"")</f>
        <v/>
      </c>
      <c r="N946" s="18" t="s">
        <v>42</v>
      </c>
      <c r="O946" s="19" t="str">
        <f t="shared" si="14"/>
        <v>Order online</v>
      </c>
      <c r="P946" s="97" t="s">
        <v>3129</v>
      </c>
      <c r="Q946" s="13" t="s">
        <v>3134</v>
      </c>
      <c r="R946" t="s">
        <v>3135</v>
      </c>
      <c r="S946" s="20">
        <v>0</v>
      </c>
      <c r="T946" s="21" t="s">
        <v>38</v>
      </c>
    </row>
    <row r="947" spans="1:20" x14ac:dyDescent="0.35">
      <c r="A947" s="96" t="s">
        <v>3136</v>
      </c>
      <c r="B947" s="96"/>
      <c r="C947" s="96"/>
      <c r="D947" s="13" t="s">
        <v>3137</v>
      </c>
      <c r="E947" s="13">
        <v>6</v>
      </c>
      <c r="F947" s="14">
        <v>0.7</v>
      </c>
      <c r="G947" s="13" t="s">
        <v>46</v>
      </c>
      <c r="H947" s="14">
        <v>40</v>
      </c>
      <c r="I947" s="15" t="s">
        <v>32</v>
      </c>
      <c r="J947" s="16">
        <v>135</v>
      </c>
      <c r="K947" s="16">
        <v>22.5</v>
      </c>
      <c r="L947" s="17" t="s">
        <v>104</v>
      </c>
      <c r="M947" s="163" t="str">
        <f>IFERROR(GETPIVOTDATA("Tot. Bottles",'- Ordine Aggregato -'!$A$1,"sku anker",A947),"")</f>
        <v/>
      </c>
      <c r="N947" s="18" t="s">
        <v>42</v>
      </c>
      <c r="O947" s="19" t="str">
        <f t="shared" si="14"/>
        <v>Order online</v>
      </c>
      <c r="P947" s="97" t="s">
        <v>3129</v>
      </c>
      <c r="Q947" s="13" t="s">
        <v>3138</v>
      </c>
      <c r="R947" t="s">
        <v>3139</v>
      </c>
      <c r="S947" s="20">
        <v>0</v>
      </c>
      <c r="T947" s="21" t="s">
        <v>38</v>
      </c>
    </row>
    <row r="948" spans="1:20" x14ac:dyDescent="0.35">
      <c r="A948" s="96" t="s">
        <v>3140</v>
      </c>
      <c r="B948" s="96"/>
      <c r="C948" s="96"/>
      <c r="D948" s="13" t="s">
        <v>3141</v>
      </c>
      <c r="E948" s="13">
        <v>6</v>
      </c>
      <c r="F948" s="14">
        <v>0.5</v>
      </c>
      <c r="G948" s="13" t="s">
        <v>14871</v>
      </c>
      <c r="H948" s="14">
        <v>16.5</v>
      </c>
      <c r="I948" s="15" t="s">
        <v>32</v>
      </c>
      <c r="J948" s="16">
        <v>55.5</v>
      </c>
      <c r="K948" s="16">
        <v>9.25</v>
      </c>
      <c r="L948" s="17" t="s">
        <v>502</v>
      </c>
      <c r="M948" s="163" t="str">
        <f>IFERROR(GETPIVOTDATA("Tot. Bottles",'- Ordine Aggregato -'!$A$1,"sku anker",A948),"")</f>
        <v/>
      </c>
      <c r="N948" s="18" t="s">
        <v>67</v>
      </c>
      <c r="O948" s="19" t="str">
        <f t="shared" si="14"/>
        <v>Order online</v>
      </c>
      <c r="P948" s="97" t="s">
        <v>225</v>
      </c>
      <c r="Q948" s="13" t="s">
        <v>3142</v>
      </c>
      <c r="R948" t="s">
        <v>3143</v>
      </c>
      <c r="S948" s="20">
        <v>9.25</v>
      </c>
      <c r="T948" s="21" t="s">
        <v>38</v>
      </c>
    </row>
    <row r="949" spans="1:20" x14ac:dyDescent="0.35">
      <c r="A949" s="96" t="s">
        <v>3144</v>
      </c>
      <c r="D949" s="13" t="s">
        <v>3141</v>
      </c>
      <c r="E949" s="13">
        <v>6</v>
      </c>
      <c r="F949" s="14">
        <v>0.7</v>
      </c>
      <c r="G949" s="13" t="s">
        <v>14872</v>
      </c>
      <c r="H949" s="14">
        <v>16.5</v>
      </c>
      <c r="I949" s="15" t="s">
        <v>32</v>
      </c>
      <c r="J949" s="16">
        <v>99</v>
      </c>
      <c r="K949" s="16">
        <v>16.5</v>
      </c>
      <c r="L949" s="17" t="s">
        <v>502</v>
      </c>
      <c r="M949" s="163" t="str">
        <f>IFERROR(GETPIVOTDATA("Tot. Bottles",'- Ordine Aggregato -'!$A$1,"sku anker",A949),"")</f>
        <v/>
      </c>
      <c r="N949" s="18" t="s">
        <v>42</v>
      </c>
      <c r="O949" s="19" t="str">
        <f t="shared" si="14"/>
        <v>Order online</v>
      </c>
      <c r="P949" s="97" t="s">
        <v>225</v>
      </c>
      <c r="Q949" s="13" t="s">
        <v>3145</v>
      </c>
      <c r="R949" t="s">
        <v>3146</v>
      </c>
      <c r="S949" s="20">
        <v>0</v>
      </c>
      <c r="T949" s="21" t="s">
        <v>38</v>
      </c>
    </row>
    <row r="950" spans="1:20" x14ac:dyDescent="0.35">
      <c r="A950" s="96" t="s">
        <v>3147</v>
      </c>
      <c r="B950" s="96"/>
      <c r="C950" s="96"/>
      <c r="D950" s="13" t="s">
        <v>3148</v>
      </c>
      <c r="E950" s="13">
        <v>6</v>
      </c>
      <c r="F950" s="14">
        <v>0.5</v>
      </c>
      <c r="G950" s="13" t="s">
        <v>46</v>
      </c>
      <c r="H950" s="14">
        <v>16.5</v>
      </c>
      <c r="I950" s="15" t="s">
        <v>32</v>
      </c>
      <c r="J950" s="16">
        <v>59.400000000000006</v>
      </c>
      <c r="K950" s="16">
        <v>9.9</v>
      </c>
      <c r="L950" s="17" t="s">
        <v>502</v>
      </c>
      <c r="M950" s="163" t="str">
        <f>IFERROR(GETPIVOTDATA("Tot. Bottles",'- Ordine Aggregato -'!$A$1,"sku anker",A950),"")</f>
        <v/>
      </c>
      <c r="N950" s="18" t="s">
        <v>34</v>
      </c>
      <c r="O950" s="19" t="str">
        <f t="shared" si="14"/>
        <v>Order online</v>
      </c>
      <c r="P950" s="97" t="s">
        <v>225</v>
      </c>
      <c r="Q950" s="13" t="s">
        <v>3142</v>
      </c>
      <c r="R950" t="s">
        <v>3149</v>
      </c>
      <c r="S950" s="20">
        <v>0</v>
      </c>
      <c r="T950" s="21" t="s">
        <v>38</v>
      </c>
    </row>
    <row r="951" spans="1:20" x14ac:dyDescent="0.35">
      <c r="A951" s="96" t="s">
        <v>3150</v>
      </c>
      <c r="D951" s="13" t="s">
        <v>3151</v>
      </c>
      <c r="E951" s="13">
        <v>6</v>
      </c>
      <c r="F951" s="14">
        <v>0.75</v>
      </c>
      <c r="G951" s="13" t="s">
        <v>14872</v>
      </c>
      <c r="H951" s="14">
        <v>11.5</v>
      </c>
      <c r="I951" s="15" t="s">
        <v>32</v>
      </c>
      <c r="J951" s="16">
        <v>70.800000000000011</v>
      </c>
      <c r="K951" s="16">
        <v>11.8</v>
      </c>
      <c r="L951" s="17" t="s">
        <v>960</v>
      </c>
      <c r="M951" s="163" t="str">
        <f>IFERROR(GETPIVOTDATA("Tot. Bottles",'- Ordine Aggregato -'!$A$1,"sku anker",A951),"")</f>
        <v/>
      </c>
      <c r="N951" s="18" t="s">
        <v>42</v>
      </c>
      <c r="O951" s="19" t="str">
        <f t="shared" si="14"/>
        <v>Order online</v>
      </c>
      <c r="P951" s="97" t="s">
        <v>225</v>
      </c>
      <c r="Q951" s="13" t="s">
        <v>3152</v>
      </c>
      <c r="R951" t="s">
        <v>3153</v>
      </c>
      <c r="S951" s="20">
        <v>0</v>
      </c>
      <c r="T951" s="21" t="s">
        <v>38</v>
      </c>
    </row>
    <row r="952" spans="1:20" x14ac:dyDescent="0.35">
      <c r="A952" s="96" t="s">
        <v>3154</v>
      </c>
      <c r="D952" s="13" t="s">
        <v>3155</v>
      </c>
      <c r="E952" s="13">
        <v>6</v>
      </c>
      <c r="F952" s="14">
        <v>0.7</v>
      </c>
      <c r="G952" s="13" t="s">
        <v>31</v>
      </c>
      <c r="H952" s="14">
        <v>36</v>
      </c>
      <c r="I952" s="15" t="s">
        <v>32</v>
      </c>
      <c r="J952" s="16">
        <v>15</v>
      </c>
      <c r="K952" s="16">
        <v>2.5</v>
      </c>
      <c r="L952" s="17" t="s">
        <v>61</v>
      </c>
      <c r="M952" s="163" t="str">
        <f>IFERROR(GETPIVOTDATA("Tot. Bottles",'- Ordine Aggregato -'!$A$1,"sku anker",A952),"")</f>
        <v/>
      </c>
      <c r="N952" s="18" t="s">
        <v>42</v>
      </c>
      <c r="O952" s="19" t="str">
        <f t="shared" si="14"/>
        <v>Order online</v>
      </c>
      <c r="P952" s="97" t="s">
        <v>220</v>
      </c>
      <c r="Q952" s="13" t="s">
        <v>3156</v>
      </c>
      <c r="R952" t="s">
        <v>42</v>
      </c>
      <c r="S952" s="20">
        <v>0</v>
      </c>
      <c r="T952" s="21" t="s">
        <v>38</v>
      </c>
    </row>
    <row r="953" spans="1:20" x14ac:dyDescent="0.35">
      <c r="A953" s="13" t="s">
        <v>3157</v>
      </c>
      <c r="B953" s="13"/>
      <c r="C953" s="13"/>
      <c r="D953" s="13" t="s">
        <v>3158</v>
      </c>
      <c r="E953" s="13">
        <v>6</v>
      </c>
      <c r="F953" s="14">
        <v>0.75</v>
      </c>
      <c r="G953" s="13" t="s">
        <v>14872</v>
      </c>
      <c r="H953" s="14">
        <v>12</v>
      </c>
      <c r="I953" s="15" t="s">
        <v>32</v>
      </c>
      <c r="J953" s="16">
        <v>172.5</v>
      </c>
      <c r="K953" s="16">
        <v>28.75</v>
      </c>
      <c r="L953" s="17" t="s">
        <v>863</v>
      </c>
      <c r="M953" s="163" t="str">
        <f>IFERROR(GETPIVOTDATA("Tot. Bottles",'- Ordine Aggregato -'!$A$1,"sku anker",A953),"")</f>
        <v/>
      </c>
      <c r="N953" s="18" t="s">
        <v>42</v>
      </c>
      <c r="O953" s="19" t="str">
        <f t="shared" si="14"/>
        <v>Order online</v>
      </c>
      <c r="P953" s="97" t="s">
        <v>225</v>
      </c>
      <c r="Q953" s="13" t="s">
        <v>3159</v>
      </c>
      <c r="R953" t="s">
        <v>3160</v>
      </c>
      <c r="S953" s="20">
        <v>0</v>
      </c>
      <c r="T953" s="21" t="s">
        <v>38</v>
      </c>
    </row>
    <row r="954" spans="1:20" x14ac:dyDescent="0.35">
      <c r="A954" s="96" t="s">
        <v>3161</v>
      </c>
      <c r="B954" s="96"/>
      <c r="C954" s="96"/>
      <c r="D954" s="13" t="s">
        <v>3162</v>
      </c>
      <c r="E954" s="13">
        <v>12</v>
      </c>
      <c r="F954" s="14">
        <v>0.2</v>
      </c>
      <c r="G954" s="13" t="s">
        <v>14872</v>
      </c>
      <c r="H954" s="14">
        <v>55</v>
      </c>
      <c r="I954" s="15" t="s">
        <v>32</v>
      </c>
      <c r="J954" s="16">
        <v>126</v>
      </c>
      <c r="K954" s="16">
        <v>10.5</v>
      </c>
      <c r="L954" s="17" t="s">
        <v>399</v>
      </c>
      <c r="M954" s="163" t="str">
        <f>IFERROR(GETPIVOTDATA("Tot. Bottles",'- Ordine Aggregato -'!$A$1,"sku anker",A954),"")</f>
        <v/>
      </c>
      <c r="N954" s="18" t="s">
        <v>34</v>
      </c>
      <c r="O954" s="19" t="str">
        <f t="shared" si="14"/>
        <v>Order online</v>
      </c>
      <c r="P954" s="97" t="s">
        <v>225</v>
      </c>
      <c r="Q954" s="13" t="s">
        <v>3163</v>
      </c>
      <c r="R954" t="s">
        <v>3164</v>
      </c>
      <c r="S954" s="20">
        <v>0</v>
      </c>
      <c r="T954" s="21" t="s">
        <v>38</v>
      </c>
    </row>
    <row r="955" spans="1:20" x14ac:dyDescent="0.35">
      <c r="A955" s="13" t="s">
        <v>3165</v>
      </c>
      <c r="B955" s="13"/>
      <c r="C955" s="13"/>
      <c r="D955" s="13" t="s">
        <v>3162</v>
      </c>
      <c r="E955" s="13">
        <v>6</v>
      </c>
      <c r="F955" s="14">
        <v>0.7</v>
      </c>
      <c r="G955" s="13" t="s">
        <v>31</v>
      </c>
      <c r="H955" s="14">
        <v>55</v>
      </c>
      <c r="I955" s="15" t="s">
        <v>32</v>
      </c>
      <c r="J955" s="16">
        <v>159</v>
      </c>
      <c r="K955" s="16">
        <v>26.5</v>
      </c>
      <c r="L955" s="17" t="s">
        <v>399</v>
      </c>
      <c r="M955" s="163" t="str">
        <f>IFERROR(GETPIVOTDATA("Tot. Bottles",'- Ordine Aggregato -'!$A$1,"sku anker",A955),"")</f>
        <v/>
      </c>
      <c r="N955" s="18" t="s">
        <v>34</v>
      </c>
      <c r="O955" s="19" t="str">
        <f t="shared" si="14"/>
        <v>Order online</v>
      </c>
      <c r="P955" s="97" t="s">
        <v>225</v>
      </c>
      <c r="Q955" s="13" t="s">
        <v>3166</v>
      </c>
      <c r="R955" t="s">
        <v>3167</v>
      </c>
      <c r="S955" s="20">
        <v>0</v>
      </c>
      <c r="T955" s="21" t="s">
        <v>38</v>
      </c>
    </row>
    <row r="956" spans="1:20" x14ac:dyDescent="0.35">
      <c r="A956" s="96" t="s">
        <v>3168</v>
      </c>
      <c r="D956" s="13" t="s">
        <v>3169</v>
      </c>
      <c r="E956" s="13">
        <v>12</v>
      </c>
      <c r="F956" s="14">
        <v>0.2</v>
      </c>
      <c r="G956" s="13" t="s">
        <v>14872</v>
      </c>
      <c r="H956" s="14">
        <v>43</v>
      </c>
      <c r="I956" s="15" t="s">
        <v>32</v>
      </c>
      <c r="J956" s="16">
        <v>114</v>
      </c>
      <c r="K956" s="16">
        <v>9.5</v>
      </c>
      <c r="L956" s="17" t="s">
        <v>399</v>
      </c>
      <c r="M956" s="163" t="str">
        <f>IFERROR(GETPIVOTDATA("Tot. Bottles",'- Ordine Aggregato -'!$A$1,"sku anker",A956),"")</f>
        <v/>
      </c>
      <c r="N956" s="18" t="s">
        <v>42</v>
      </c>
      <c r="O956" s="19" t="str">
        <f t="shared" si="14"/>
        <v>Order online</v>
      </c>
      <c r="P956" s="97" t="s">
        <v>225</v>
      </c>
      <c r="Q956" s="13" t="s">
        <v>3170</v>
      </c>
      <c r="R956" t="s">
        <v>3171</v>
      </c>
      <c r="S956" s="20">
        <v>0</v>
      </c>
      <c r="T956" s="21" t="s">
        <v>38</v>
      </c>
    </row>
    <row r="957" spans="1:20" x14ac:dyDescent="0.35">
      <c r="A957" s="96" t="s">
        <v>3172</v>
      </c>
      <c r="D957" s="13" t="s">
        <v>3169</v>
      </c>
      <c r="E957" s="13">
        <v>6</v>
      </c>
      <c r="F957" s="14">
        <v>0.7</v>
      </c>
      <c r="G957" s="13" t="s">
        <v>14871</v>
      </c>
      <c r="H957" s="14">
        <v>43</v>
      </c>
      <c r="I957" s="15" t="s">
        <v>32</v>
      </c>
      <c r="J957" s="16">
        <v>143.69999999999999</v>
      </c>
      <c r="K957" s="16">
        <v>23.95</v>
      </c>
      <c r="L957" s="17" t="s">
        <v>399</v>
      </c>
      <c r="M957" s="163" t="str">
        <f>IFERROR(GETPIVOTDATA("Tot. Bottles",'- Ordine Aggregato -'!$A$1,"sku anker",A957),"")</f>
        <v/>
      </c>
      <c r="N957" s="18" t="s">
        <v>34</v>
      </c>
      <c r="O957" s="19" t="str">
        <f t="shared" si="14"/>
        <v>Order online</v>
      </c>
      <c r="P957" s="97" t="s">
        <v>225</v>
      </c>
      <c r="Q957" s="13" t="s">
        <v>3173</v>
      </c>
      <c r="R957" t="s">
        <v>3174</v>
      </c>
      <c r="S957" s="20">
        <v>0</v>
      </c>
      <c r="T957" s="21" t="s">
        <v>38</v>
      </c>
    </row>
    <row r="958" spans="1:20" x14ac:dyDescent="0.35">
      <c r="A958" s="96" t="s">
        <v>3175</v>
      </c>
      <c r="B958" s="96"/>
      <c r="C958" s="96"/>
      <c r="D958" s="13" t="s">
        <v>3176</v>
      </c>
      <c r="E958" s="13">
        <v>6</v>
      </c>
      <c r="F958" s="14">
        <v>0.7</v>
      </c>
      <c r="G958" s="13" t="s">
        <v>46</v>
      </c>
      <c r="H958" s="14">
        <v>41</v>
      </c>
      <c r="I958" s="15" t="s">
        <v>32</v>
      </c>
      <c r="J958" s="16">
        <v>276</v>
      </c>
      <c r="K958" s="16">
        <v>46</v>
      </c>
      <c r="L958" s="17" t="s">
        <v>2338</v>
      </c>
      <c r="M958" s="163" t="str">
        <f>IFERROR(GETPIVOTDATA("Tot. Bottles",'- Ordine Aggregato -'!$A$1,"sku anker",A958),"")</f>
        <v/>
      </c>
      <c r="N958" s="18" t="s">
        <v>42</v>
      </c>
      <c r="O958" s="19" t="str">
        <f t="shared" si="14"/>
        <v>Order online</v>
      </c>
      <c r="P958" s="97" t="s">
        <v>225</v>
      </c>
      <c r="Q958" s="13" t="s">
        <v>3177</v>
      </c>
      <c r="R958" t="s">
        <v>42</v>
      </c>
      <c r="S958" s="20">
        <v>0</v>
      </c>
      <c r="T958" s="21" t="s">
        <v>38</v>
      </c>
    </row>
    <row r="959" spans="1:20" x14ac:dyDescent="0.35">
      <c r="A959" s="13" t="s">
        <v>3178</v>
      </c>
      <c r="B959" s="13"/>
      <c r="C959" s="13"/>
      <c r="D959" s="13" t="s">
        <v>3179</v>
      </c>
      <c r="E959" s="13">
        <v>6</v>
      </c>
      <c r="F959" s="14">
        <v>0.75</v>
      </c>
      <c r="G959" s="13" t="s">
        <v>46</v>
      </c>
      <c r="H959" s="14">
        <v>13</v>
      </c>
      <c r="I959" s="15" t="s">
        <v>32</v>
      </c>
      <c r="J959" s="16">
        <v>85.5</v>
      </c>
      <c r="K959" s="16">
        <v>14.25</v>
      </c>
      <c r="L959" s="17" t="s">
        <v>437</v>
      </c>
      <c r="M959" s="163" t="str">
        <f>IFERROR(GETPIVOTDATA("Tot. Bottles",'- Ordine Aggregato -'!$A$1,"sku anker",A959),"")</f>
        <v/>
      </c>
      <c r="N959" s="18" t="s">
        <v>42</v>
      </c>
      <c r="O959" s="19" t="str">
        <f t="shared" si="14"/>
        <v>Order online</v>
      </c>
      <c r="P959" s="97" t="s">
        <v>225</v>
      </c>
      <c r="Q959" s="13" t="s">
        <v>3180</v>
      </c>
      <c r="R959" t="s">
        <v>3181</v>
      </c>
      <c r="S959" s="20">
        <v>0</v>
      </c>
      <c r="T959" s="21" t="s">
        <v>38</v>
      </c>
    </row>
    <row r="960" spans="1:20" x14ac:dyDescent="0.35">
      <c r="A960" s="96" t="s">
        <v>3182</v>
      </c>
      <c r="D960" s="13" t="s">
        <v>3183</v>
      </c>
      <c r="E960" s="13">
        <v>6</v>
      </c>
      <c r="F960" s="14">
        <v>0.7</v>
      </c>
      <c r="G960" s="13" t="s">
        <v>46</v>
      </c>
      <c r="H960" s="14">
        <v>41</v>
      </c>
      <c r="I960" s="15" t="s">
        <v>32</v>
      </c>
      <c r="J960" s="16">
        <v>204</v>
      </c>
      <c r="K960" s="16">
        <v>34</v>
      </c>
      <c r="L960" s="17" t="s">
        <v>2333</v>
      </c>
      <c r="M960" s="163" t="str">
        <f>IFERROR(GETPIVOTDATA("Tot. Bottles",'- Ordine Aggregato -'!$A$1,"sku anker",A960),"")</f>
        <v/>
      </c>
      <c r="N960" s="18" t="s">
        <v>42</v>
      </c>
      <c r="O960" s="19" t="str">
        <f t="shared" si="14"/>
        <v>Order online</v>
      </c>
      <c r="P960" s="97" t="s">
        <v>225</v>
      </c>
      <c r="Q960" s="13" t="s">
        <v>3184</v>
      </c>
      <c r="R960" t="s">
        <v>42</v>
      </c>
      <c r="S960" s="20">
        <v>0</v>
      </c>
      <c r="T960" s="21" t="s">
        <v>38</v>
      </c>
    </row>
    <row r="961" spans="1:20" x14ac:dyDescent="0.35">
      <c r="A961" s="96" t="s">
        <v>3185</v>
      </c>
      <c r="B961" s="96"/>
      <c r="C961" s="96"/>
      <c r="D961" s="13" t="s">
        <v>3186</v>
      </c>
      <c r="E961" s="13">
        <v>6</v>
      </c>
      <c r="F961" s="14">
        <v>0.7</v>
      </c>
      <c r="G961" s="13" t="s">
        <v>14872</v>
      </c>
      <c r="H961" s="14">
        <v>41</v>
      </c>
      <c r="I961" s="15" t="s">
        <v>32</v>
      </c>
      <c r="J961" s="16">
        <v>276</v>
      </c>
      <c r="K961" s="16">
        <v>46</v>
      </c>
      <c r="L961" s="17" t="s">
        <v>2333</v>
      </c>
      <c r="M961" s="163" t="str">
        <f>IFERROR(GETPIVOTDATA("Tot. Bottles",'- Ordine Aggregato -'!$A$1,"sku anker",A961),"")</f>
        <v/>
      </c>
      <c r="N961" s="18" t="s">
        <v>42</v>
      </c>
      <c r="O961" s="19" t="str">
        <f t="shared" si="14"/>
        <v>Order online</v>
      </c>
      <c r="P961" s="97" t="s">
        <v>225</v>
      </c>
      <c r="Q961" s="13" t="s">
        <v>3187</v>
      </c>
      <c r="R961" t="s">
        <v>42</v>
      </c>
      <c r="S961" s="20">
        <v>0</v>
      </c>
      <c r="T961" s="21" t="s">
        <v>38</v>
      </c>
    </row>
    <row r="962" spans="1:20" x14ac:dyDescent="0.35">
      <c r="A962" s="96" t="s">
        <v>3188</v>
      </c>
      <c r="D962" s="13" t="s">
        <v>3189</v>
      </c>
      <c r="E962" s="13">
        <v>6</v>
      </c>
      <c r="F962" s="14">
        <v>0.7</v>
      </c>
      <c r="G962" s="13" t="s">
        <v>14871</v>
      </c>
      <c r="H962" s="14">
        <v>40</v>
      </c>
      <c r="I962" s="15" t="s">
        <v>32</v>
      </c>
      <c r="J962" s="16">
        <v>136.5</v>
      </c>
      <c r="K962" s="16">
        <v>22.75</v>
      </c>
      <c r="L962" s="17" t="s">
        <v>2338</v>
      </c>
      <c r="M962" s="163" t="str">
        <f>IFERROR(GETPIVOTDATA("Tot. Bottles",'- Ordine Aggregato -'!$A$1,"sku anker",A962),"")</f>
        <v/>
      </c>
      <c r="N962" s="18" t="s">
        <v>42</v>
      </c>
      <c r="O962" s="19" t="str">
        <f t="shared" si="14"/>
        <v>Order online</v>
      </c>
      <c r="P962" s="97" t="s">
        <v>225</v>
      </c>
      <c r="Q962" s="13" t="s">
        <v>3190</v>
      </c>
      <c r="R962" t="s">
        <v>42</v>
      </c>
      <c r="S962" s="20">
        <v>0</v>
      </c>
      <c r="T962" s="21" t="s">
        <v>38</v>
      </c>
    </row>
    <row r="963" spans="1:20" x14ac:dyDescent="0.35">
      <c r="A963" s="96" t="s">
        <v>3191</v>
      </c>
      <c r="D963" s="13" t="s">
        <v>3192</v>
      </c>
      <c r="E963" s="13">
        <v>6</v>
      </c>
      <c r="F963" s="14">
        <v>0.7</v>
      </c>
      <c r="G963" s="13" t="s">
        <v>14872</v>
      </c>
      <c r="H963" s="14">
        <v>40</v>
      </c>
      <c r="I963" s="15" t="s">
        <v>32</v>
      </c>
      <c r="J963" s="16">
        <v>51</v>
      </c>
      <c r="K963" s="16">
        <v>8.5</v>
      </c>
      <c r="L963" s="17" t="s">
        <v>2333</v>
      </c>
      <c r="M963" s="163" t="str">
        <f>IFERROR(GETPIVOTDATA("Tot. Bottles",'- Ordine Aggregato -'!$A$1,"sku anker",A963),"")</f>
        <v/>
      </c>
      <c r="N963" s="18" t="s">
        <v>42</v>
      </c>
      <c r="O963" s="19" t="str">
        <f t="shared" si="14"/>
        <v>Order online</v>
      </c>
      <c r="P963" s="97" t="s">
        <v>225</v>
      </c>
      <c r="Q963" s="13" t="s">
        <v>3193</v>
      </c>
      <c r="R963" t="s">
        <v>42</v>
      </c>
      <c r="S963" s="20">
        <v>0</v>
      </c>
      <c r="T963" s="21" t="s">
        <v>38</v>
      </c>
    </row>
    <row r="964" spans="1:20" x14ac:dyDescent="0.35">
      <c r="A964" s="96" t="s">
        <v>3194</v>
      </c>
      <c r="B964" s="96"/>
      <c r="C964" s="96"/>
      <c r="D964" s="13" t="s">
        <v>3195</v>
      </c>
      <c r="E964" s="13">
        <v>6</v>
      </c>
      <c r="F964" s="14">
        <v>0.7</v>
      </c>
      <c r="G964" s="13" t="s">
        <v>31</v>
      </c>
      <c r="H964" s="14">
        <v>41</v>
      </c>
      <c r="I964" s="15" t="s">
        <v>32</v>
      </c>
      <c r="J964" s="16">
        <v>130.5</v>
      </c>
      <c r="K964" s="16">
        <v>21.75</v>
      </c>
      <c r="L964" s="17" t="s">
        <v>2338</v>
      </c>
      <c r="M964" s="163" t="str">
        <f>IFERROR(GETPIVOTDATA("Tot. Bottles",'- Ordine Aggregato -'!$A$1,"sku anker",A964),"")</f>
        <v/>
      </c>
      <c r="N964" s="18" t="s">
        <v>67</v>
      </c>
      <c r="O964" s="19" t="str">
        <f t="shared" si="14"/>
        <v>Order online</v>
      </c>
      <c r="P964" s="97" t="s">
        <v>225</v>
      </c>
      <c r="Q964" s="13" t="s">
        <v>3196</v>
      </c>
      <c r="R964" t="s">
        <v>42</v>
      </c>
      <c r="S964" s="20">
        <v>21.75</v>
      </c>
      <c r="T964" s="21" t="s">
        <v>38</v>
      </c>
    </row>
    <row r="965" spans="1:20" x14ac:dyDescent="0.35">
      <c r="A965" s="96" t="s">
        <v>3197</v>
      </c>
      <c r="B965" s="96"/>
      <c r="C965" s="96"/>
      <c r="D965" s="13" t="s">
        <v>3198</v>
      </c>
      <c r="E965" s="13">
        <v>6</v>
      </c>
      <c r="F965" s="14">
        <v>0.7</v>
      </c>
      <c r="G965" s="13" t="s">
        <v>14871</v>
      </c>
      <c r="H965" s="14">
        <v>40</v>
      </c>
      <c r="I965" s="15" t="s">
        <v>32</v>
      </c>
      <c r="J965" s="16">
        <v>70.800000000000011</v>
      </c>
      <c r="K965" s="16">
        <v>11.8</v>
      </c>
      <c r="L965" s="17" t="s">
        <v>2338</v>
      </c>
      <c r="M965" s="163" t="str">
        <f>IFERROR(GETPIVOTDATA("Tot. Bottles",'- Ordine Aggregato -'!$A$1,"sku anker",A965),"")</f>
        <v/>
      </c>
      <c r="N965" s="18" t="s">
        <v>42</v>
      </c>
      <c r="O965" s="19" t="str">
        <f t="shared" si="14"/>
        <v>Order online</v>
      </c>
      <c r="P965" s="97" t="s">
        <v>225</v>
      </c>
      <c r="Q965" s="13" t="s">
        <v>3199</v>
      </c>
      <c r="R965" t="s">
        <v>42</v>
      </c>
      <c r="S965" s="20">
        <v>0</v>
      </c>
      <c r="T965" s="21" t="s">
        <v>38</v>
      </c>
    </row>
    <row r="966" spans="1:20" x14ac:dyDescent="0.35">
      <c r="A966" s="96" t="s">
        <v>3200</v>
      </c>
      <c r="D966" s="13" t="s">
        <v>15167</v>
      </c>
      <c r="E966" s="13">
        <v>6</v>
      </c>
      <c r="F966" s="14">
        <v>0.75</v>
      </c>
      <c r="G966" s="13" t="s">
        <v>46</v>
      </c>
      <c r="H966" s="14">
        <v>13.5</v>
      </c>
      <c r="I966" s="15" t="s">
        <v>32</v>
      </c>
      <c r="J966" s="16">
        <v>18.600000000000001</v>
      </c>
      <c r="K966" s="16">
        <v>3.1</v>
      </c>
      <c r="L966" s="17" t="s">
        <v>710</v>
      </c>
      <c r="M966" s="163" t="str">
        <f>IFERROR(GETPIVOTDATA("Tot. Bottles",'- Ordine Aggregato -'!$A$1,"sku anker",A966),"")</f>
        <v/>
      </c>
      <c r="N966" s="18" t="s">
        <v>42</v>
      </c>
      <c r="O966" s="19" t="str">
        <f t="shared" si="14"/>
        <v>Order online</v>
      </c>
      <c r="P966" s="97" t="s">
        <v>35</v>
      </c>
      <c r="Q966" s="13" t="s">
        <v>3201</v>
      </c>
      <c r="R966" t="s">
        <v>42</v>
      </c>
      <c r="S966" s="20">
        <v>0</v>
      </c>
      <c r="T966" s="21" t="s">
        <v>38</v>
      </c>
    </row>
    <row r="967" spans="1:20" x14ac:dyDescent="0.35">
      <c r="A967" s="13" t="s">
        <v>3202</v>
      </c>
      <c r="B967" s="13"/>
      <c r="C967" s="13"/>
      <c r="D967" s="13" t="s">
        <v>3203</v>
      </c>
      <c r="E967" s="13">
        <v>120</v>
      </c>
      <c r="F967" s="14">
        <v>0.05</v>
      </c>
      <c r="G967" s="13" t="s">
        <v>46</v>
      </c>
      <c r="H967" s="14">
        <v>40</v>
      </c>
      <c r="I967" s="15" t="s">
        <v>32</v>
      </c>
      <c r="J967" s="16">
        <v>222</v>
      </c>
      <c r="K967" s="16">
        <v>1.85</v>
      </c>
      <c r="L967" s="17" t="s">
        <v>448</v>
      </c>
      <c r="M967" s="163" t="str">
        <f>IFERROR(GETPIVOTDATA("Tot. Bottles",'- Ordine Aggregato -'!$A$1,"sku anker",A967),"")</f>
        <v/>
      </c>
      <c r="N967" s="18" t="s">
        <v>34</v>
      </c>
      <c r="O967" s="19" t="str">
        <f t="shared" si="14"/>
        <v>Order online</v>
      </c>
      <c r="P967" s="97" t="s">
        <v>146</v>
      </c>
      <c r="Q967" s="13" t="s">
        <v>3204</v>
      </c>
      <c r="R967" t="s">
        <v>3205</v>
      </c>
      <c r="S967" s="20">
        <v>0</v>
      </c>
      <c r="T967" s="21" t="s">
        <v>38</v>
      </c>
    </row>
    <row r="968" spans="1:20" x14ac:dyDescent="0.35">
      <c r="A968" s="13" t="s">
        <v>3206</v>
      </c>
      <c r="B968" s="13"/>
      <c r="C968" s="13"/>
      <c r="D968" s="13" t="s">
        <v>3203</v>
      </c>
      <c r="E968" s="13">
        <v>6</v>
      </c>
      <c r="F968" s="14">
        <v>0.7</v>
      </c>
      <c r="G968" s="13" t="s">
        <v>14872</v>
      </c>
      <c r="H968" s="14">
        <v>40</v>
      </c>
      <c r="I968" s="15" t="s">
        <v>32</v>
      </c>
      <c r="J968" s="16">
        <v>86.699999999999989</v>
      </c>
      <c r="K968" s="16">
        <v>14.45</v>
      </c>
      <c r="L968" s="17" t="s">
        <v>448</v>
      </c>
      <c r="M968" s="163" t="str">
        <f>IFERROR(GETPIVOTDATA("Tot. Bottles",'- Ordine Aggregato -'!$A$1,"sku anker",A968),"")</f>
        <v/>
      </c>
      <c r="N968" s="18" t="s">
        <v>42</v>
      </c>
      <c r="O968" s="19" t="str">
        <f t="shared" si="14"/>
        <v>Order online</v>
      </c>
      <c r="P968" s="97" t="s">
        <v>146</v>
      </c>
      <c r="Q968" s="13" t="s">
        <v>3207</v>
      </c>
      <c r="R968" t="s">
        <v>3208</v>
      </c>
      <c r="S968" s="20">
        <v>0</v>
      </c>
      <c r="T968" s="21" t="s">
        <v>38</v>
      </c>
    </row>
    <row r="969" spans="1:20" x14ac:dyDescent="0.35">
      <c r="A969" s="96" t="s">
        <v>14432</v>
      </c>
      <c r="D969" s="13" t="s">
        <v>3203</v>
      </c>
      <c r="E969" s="13">
        <v>6</v>
      </c>
      <c r="F969" s="14">
        <v>1</v>
      </c>
      <c r="G969" s="13" t="s">
        <v>46</v>
      </c>
      <c r="H969" s="14">
        <v>40</v>
      </c>
      <c r="I969" s="15" t="s">
        <v>32</v>
      </c>
      <c r="J969" s="16">
        <v>120</v>
      </c>
      <c r="K969" s="16">
        <v>20</v>
      </c>
      <c r="L969" s="17" t="s">
        <v>448</v>
      </c>
      <c r="M969" s="163" t="str">
        <f>IFERROR(GETPIVOTDATA("Tot. Bottles",'- Ordine Aggregato -'!$A$1,"sku anker",A969),"")</f>
        <v/>
      </c>
      <c r="N969" s="18" t="s">
        <v>42</v>
      </c>
      <c r="O969" s="19" t="str">
        <f t="shared" si="14"/>
        <v>Order online</v>
      </c>
      <c r="P969" s="97" t="s">
        <v>146</v>
      </c>
      <c r="Q969" s="13" t="s">
        <v>3210</v>
      </c>
      <c r="R969" t="s">
        <v>15168</v>
      </c>
      <c r="S969" s="20">
        <v>0</v>
      </c>
      <c r="T969" s="21" t="s">
        <v>38</v>
      </c>
    </row>
    <row r="970" spans="1:20" x14ac:dyDescent="0.35">
      <c r="A970" s="13" t="s">
        <v>3209</v>
      </c>
      <c r="B970" s="13"/>
      <c r="C970" s="13"/>
      <c r="D970" s="13" t="s">
        <v>3203</v>
      </c>
      <c r="E970" s="13">
        <v>12</v>
      </c>
      <c r="F970" s="14">
        <v>1</v>
      </c>
      <c r="G970" s="13" t="s">
        <v>14872</v>
      </c>
      <c r="H970" s="14">
        <v>40</v>
      </c>
      <c r="I970" s="15" t="s">
        <v>32</v>
      </c>
      <c r="J970" s="16">
        <v>240</v>
      </c>
      <c r="K970" s="16">
        <v>20</v>
      </c>
      <c r="L970" s="17" t="s">
        <v>448</v>
      </c>
      <c r="M970" s="163" t="str">
        <f>IFERROR(GETPIVOTDATA("Tot. Bottles",'- Ordine Aggregato -'!$A$1,"sku anker",A970),"")</f>
        <v/>
      </c>
      <c r="N970" s="18" t="s">
        <v>42</v>
      </c>
      <c r="O970" s="19" t="str">
        <f t="shared" si="14"/>
        <v>Order online</v>
      </c>
      <c r="P970" s="97" t="s">
        <v>146</v>
      </c>
      <c r="Q970" s="13" t="s">
        <v>3210</v>
      </c>
      <c r="R970" t="s">
        <v>3211</v>
      </c>
      <c r="S970" s="20">
        <v>0</v>
      </c>
      <c r="T970" s="21" t="s">
        <v>38</v>
      </c>
    </row>
    <row r="971" spans="1:20" x14ac:dyDescent="0.35">
      <c r="A971" s="13" t="s">
        <v>3212</v>
      </c>
      <c r="B971" s="13"/>
      <c r="C971" s="13"/>
      <c r="D971" s="13" t="s">
        <v>3213</v>
      </c>
      <c r="E971" s="13">
        <v>12</v>
      </c>
      <c r="F971" s="14">
        <v>0.35</v>
      </c>
      <c r="G971" s="13" t="s">
        <v>14872</v>
      </c>
      <c r="H971" s="14">
        <v>40</v>
      </c>
      <c r="I971" s="15" t="s">
        <v>32</v>
      </c>
      <c r="J971" s="16">
        <v>126</v>
      </c>
      <c r="K971" s="16">
        <v>10.5</v>
      </c>
      <c r="L971" s="17" t="s">
        <v>448</v>
      </c>
      <c r="M971" s="163" t="str">
        <f>IFERROR(GETPIVOTDATA("Tot. Bottles",'- Ordine Aggregato -'!$A$1,"sku anker",A971),"")</f>
        <v/>
      </c>
      <c r="N971" s="18" t="s">
        <v>34</v>
      </c>
      <c r="O971" s="19" t="str">
        <f t="shared" si="14"/>
        <v>Order online</v>
      </c>
      <c r="P971" s="97" t="s">
        <v>146</v>
      </c>
      <c r="Q971" s="13" t="s">
        <v>3214</v>
      </c>
      <c r="R971" t="s">
        <v>3215</v>
      </c>
      <c r="S971" s="20">
        <v>0</v>
      </c>
      <c r="T971" s="21" t="s">
        <v>38</v>
      </c>
    </row>
    <row r="972" spans="1:20" x14ac:dyDescent="0.35">
      <c r="A972" s="96" t="s">
        <v>15169</v>
      </c>
      <c r="D972" s="13" t="s">
        <v>3213</v>
      </c>
      <c r="E972" s="13">
        <v>6</v>
      </c>
      <c r="F972" s="14">
        <v>0.7</v>
      </c>
      <c r="G972" s="13" t="s">
        <v>46</v>
      </c>
      <c r="H972" s="14">
        <v>40</v>
      </c>
      <c r="I972" s="15" t="s">
        <v>32</v>
      </c>
      <c r="J972" s="16">
        <v>86.699999999999989</v>
      </c>
      <c r="K972" s="16">
        <v>14.45</v>
      </c>
      <c r="L972" s="17" t="s">
        <v>448</v>
      </c>
      <c r="M972" s="163" t="str">
        <f>IFERROR(GETPIVOTDATA("Tot. Bottles",'- Ordine Aggregato -'!$A$1,"sku anker",A972),"")</f>
        <v/>
      </c>
      <c r="N972" s="18" t="s">
        <v>34</v>
      </c>
      <c r="O972" s="19" t="str">
        <f t="shared" si="14"/>
        <v>Order online</v>
      </c>
      <c r="P972" s="97" t="s">
        <v>146</v>
      </c>
      <c r="Q972" s="13" t="s">
        <v>3207</v>
      </c>
      <c r="R972" t="s">
        <v>3208</v>
      </c>
      <c r="S972" s="20">
        <v>0</v>
      </c>
      <c r="T972" s="21" t="s">
        <v>38</v>
      </c>
    </row>
    <row r="973" spans="1:20" x14ac:dyDescent="0.35">
      <c r="A973" s="96" t="s">
        <v>14461</v>
      </c>
      <c r="D973" s="13" t="s">
        <v>3213</v>
      </c>
      <c r="E973" s="13">
        <v>12</v>
      </c>
      <c r="F973" s="14">
        <v>1</v>
      </c>
      <c r="G973" s="13" t="s">
        <v>31</v>
      </c>
      <c r="H973" s="14">
        <v>40</v>
      </c>
      <c r="I973" s="15" t="s">
        <v>32</v>
      </c>
      <c r="J973" s="16">
        <v>240</v>
      </c>
      <c r="K973" s="16">
        <v>20</v>
      </c>
      <c r="L973" s="17" t="s">
        <v>448</v>
      </c>
      <c r="M973" s="163" t="str">
        <f>IFERROR(GETPIVOTDATA("Tot. Bottles",'- Ordine Aggregato -'!$A$1,"sku anker",A973),"")</f>
        <v/>
      </c>
      <c r="N973" s="18" t="s">
        <v>42</v>
      </c>
      <c r="O973" s="19" t="str">
        <f t="shared" ref="O973:O1036" si="15">HYPERLINK("https://www.ankeramsterdamspirits.nl/en/products/"&amp;A973,"Order online")</f>
        <v>Order online</v>
      </c>
      <c r="P973" s="97" t="s">
        <v>146</v>
      </c>
      <c r="Q973" s="13" t="s">
        <v>3210</v>
      </c>
      <c r="R973" t="s">
        <v>15170</v>
      </c>
      <c r="S973" s="20">
        <v>0</v>
      </c>
      <c r="T973" s="21" t="s">
        <v>38</v>
      </c>
    </row>
    <row r="974" spans="1:20" x14ac:dyDescent="0.35">
      <c r="A974" s="96" t="s">
        <v>3216</v>
      </c>
      <c r="B974" s="96"/>
      <c r="C974" s="96"/>
      <c r="D974" s="13" t="s">
        <v>3217</v>
      </c>
      <c r="E974" s="13">
        <v>2</v>
      </c>
      <c r="F974" s="14">
        <v>4.5</v>
      </c>
      <c r="G974" s="13" t="s">
        <v>46</v>
      </c>
      <c r="H974" s="14">
        <v>40</v>
      </c>
      <c r="I974" s="15" t="s">
        <v>32</v>
      </c>
      <c r="J974" s="16">
        <v>266</v>
      </c>
      <c r="K974" s="16">
        <v>133</v>
      </c>
      <c r="L974" s="17" t="s">
        <v>448</v>
      </c>
      <c r="M974" s="163" t="str">
        <f>IFERROR(GETPIVOTDATA("Tot. Bottles",'- Ordine Aggregato -'!$A$1,"sku anker",A974),"")</f>
        <v/>
      </c>
      <c r="N974" s="18" t="s">
        <v>34</v>
      </c>
      <c r="O974" s="19" t="str">
        <f t="shared" si="15"/>
        <v>Order online</v>
      </c>
      <c r="P974" s="97" t="s">
        <v>146</v>
      </c>
      <c r="Q974" s="13" t="s">
        <v>3218</v>
      </c>
      <c r="R974" t="s">
        <v>3219</v>
      </c>
      <c r="S974" s="20">
        <v>0</v>
      </c>
      <c r="T974" s="21" t="s">
        <v>38</v>
      </c>
    </row>
    <row r="975" spans="1:20" x14ac:dyDescent="0.35">
      <c r="A975" s="96" t="s">
        <v>14412</v>
      </c>
      <c r="D975" s="13" t="s">
        <v>14413</v>
      </c>
      <c r="E975" s="13">
        <v>6</v>
      </c>
      <c r="F975" s="14">
        <v>0.7</v>
      </c>
      <c r="G975" s="13" t="s">
        <v>14872</v>
      </c>
      <c r="H975" s="14">
        <v>40</v>
      </c>
      <c r="I975" s="15" t="s">
        <v>32</v>
      </c>
      <c r="J975" s="16">
        <v>135</v>
      </c>
      <c r="K975" s="16">
        <v>22.5</v>
      </c>
      <c r="L975" s="17" t="s">
        <v>448</v>
      </c>
      <c r="M975" s="163" t="str">
        <f>IFERROR(GETPIVOTDATA("Tot. Bottles",'- Ordine Aggregato -'!$A$1,"sku anker",A975),"")</f>
        <v/>
      </c>
      <c r="N975" s="18" t="s">
        <v>67</v>
      </c>
      <c r="O975" s="19" t="str">
        <f t="shared" si="15"/>
        <v>Order online</v>
      </c>
      <c r="P975" s="97" t="s">
        <v>146</v>
      </c>
      <c r="Q975" s="13" t="s">
        <v>15171</v>
      </c>
      <c r="R975" t="s">
        <v>15172</v>
      </c>
      <c r="S975" s="20">
        <v>22.5</v>
      </c>
      <c r="T975" s="21" t="s">
        <v>38</v>
      </c>
    </row>
    <row r="976" spans="1:20" x14ac:dyDescent="0.35">
      <c r="A976" s="13" t="s">
        <v>14334</v>
      </c>
      <c r="B976" s="13"/>
      <c r="C976" s="13"/>
      <c r="D976" s="13" t="s">
        <v>14335</v>
      </c>
      <c r="E976" s="13">
        <v>6</v>
      </c>
      <c r="F976" s="14">
        <v>0.7</v>
      </c>
      <c r="G976" s="13" t="s">
        <v>14872</v>
      </c>
      <c r="H976" s="14">
        <v>40</v>
      </c>
      <c r="I976" s="15" t="s">
        <v>32</v>
      </c>
      <c r="J976" s="16">
        <v>130.5</v>
      </c>
      <c r="K976" s="16">
        <v>21.75</v>
      </c>
      <c r="L976" s="17" t="s">
        <v>448</v>
      </c>
      <c r="M976" s="163" t="str">
        <f>IFERROR(GETPIVOTDATA("Tot. Bottles",'- Ordine Aggregato -'!$A$1,"sku anker",A976),"")</f>
        <v/>
      </c>
      <c r="N976" s="18" t="s">
        <v>42</v>
      </c>
      <c r="O976" s="19" t="str">
        <f t="shared" si="15"/>
        <v>Order online</v>
      </c>
      <c r="P976" s="97" t="s">
        <v>146</v>
      </c>
      <c r="Q976" s="13" t="s">
        <v>15173</v>
      </c>
      <c r="R976" t="s">
        <v>15174</v>
      </c>
      <c r="S976" s="20">
        <v>0</v>
      </c>
      <c r="T976" s="21" t="s">
        <v>38</v>
      </c>
    </row>
    <row r="977" spans="1:20" x14ac:dyDescent="0.35">
      <c r="A977" s="13" t="s">
        <v>3222</v>
      </c>
      <c r="B977" s="13"/>
      <c r="C977" s="13"/>
      <c r="D977" s="13" t="s">
        <v>3223</v>
      </c>
      <c r="E977" s="13">
        <v>6</v>
      </c>
      <c r="F977" s="14">
        <v>0.7</v>
      </c>
      <c r="G977" s="13" t="s">
        <v>14872</v>
      </c>
      <c r="H977" s="14">
        <v>40</v>
      </c>
      <c r="I977" s="15" t="s">
        <v>32</v>
      </c>
      <c r="J977" s="16">
        <v>149.39999999999998</v>
      </c>
      <c r="K977" s="16">
        <v>24.9</v>
      </c>
      <c r="L977" s="17" t="s">
        <v>448</v>
      </c>
      <c r="M977" s="163" t="str">
        <f>IFERROR(GETPIVOTDATA("Tot. Bottles",'- Ordine Aggregato -'!$A$1,"sku anker",A977),"")</f>
        <v/>
      </c>
      <c r="N977" s="18" t="s">
        <v>42</v>
      </c>
      <c r="O977" s="19" t="str">
        <f t="shared" si="15"/>
        <v>Order online</v>
      </c>
      <c r="P977" s="97" t="s">
        <v>146</v>
      </c>
      <c r="Q977" s="13" t="s">
        <v>3224</v>
      </c>
      <c r="R977" t="s">
        <v>3225</v>
      </c>
      <c r="S977" s="20">
        <v>0</v>
      </c>
      <c r="T977" s="21" t="s">
        <v>38</v>
      </c>
    </row>
    <row r="978" spans="1:20" x14ac:dyDescent="0.35">
      <c r="A978" s="96" t="s">
        <v>3226</v>
      </c>
      <c r="B978" s="96"/>
      <c r="C978" s="96"/>
      <c r="D978" s="13" t="s">
        <v>3223</v>
      </c>
      <c r="E978" s="13">
        <v>6</v>
      </c>
      <c r="F978" s="14">
        <v>1</v>
      </c>
      <c r="G978" s="13" t="s">
        <v>14872</v>
      </c>
      <c r="H978" s="14">
        <v>40</v>
      </c>
      <c r="I978" s="15" t="s">
        <v>32</v>
      </c>
      <c r="J978" s="16">
        <v>149.39999999999998</v>
      </c>
      <c r="K978" s="16">
        <v>24.9</v>
      </c>
      <c r="L978" s="17" t="s">
        <v>448</v>
      </c>
      <c r="M978" s="163" t="str">
        <f>IFERROR(GETPIVOTDATA("Tot. Bottles",'- Ordine Aggregato -'!$A$1,"sku anker",A978),"")</f>
        <v/>
      </c>
      <c r="N978" s="18" t="s">
        <v>42</v>
      </c>
      <c r="O978" s="19" t="str">
        <f t="shared" si="15"/>
        <v>Order online</v>
      </c>
      <c r="P978" s="97" t="s">
        <v>146</v>
      </c>
      <c r="Q978" s="13" t="s">
        <v>3227</v>
      </c>
      <c r="R978" t="s">
        <v>3228</v>
      </c>
      <c r="S978" s="20">
        <v>0</v>
      </c>
      <c r="T978" s="21" t="s">
        <v>38</v>
      </c>
    </row>
    <row r="979" spans="1:20" x14ac:dyDescent="0.35">
      <c r="A979" s="96" t="s">
        <v>14336</v>
      </c>
      <c r="B979" s="96"/>
      <c r="C979" s="96"/>
      <c r="D979" s="13" t="s">
        <v>14337</v>
      </c>
      <c r="E979" s="13">
        <v>6</v>
      </c>
      <c r="F979" s="14">
        <v>0.7</v>
      </c>
      <c r="G979" s="13" t="s">
        <v>46</v>
      </c>
      <c r="H979" s="14">
        <v>40</v>
      </c>
      <c r="I979" s="15" t="s">
        <v>32</v>
      </c>
      <c r="J979" s="16">
        <v>128.28</v>
      </c>
      <c r="K979" s="16">
        <v>21.38</v>
      </c>
      <c r="L979" s="17" t="s">
        <v>448</v>
      </c>
      <c r="M979" s="163" t="str">
        <f>IFERROR(GETPIVOTDATA("Tot. Bottles",'- Ordine Aggregato -'!$A$1,"sku anker",A979),"")</f>
        <v/>
      </c>
      <c r="N979" s="18" t="s">
        <v>42</v>
      </c>
      <c r="O979" s="19" t="str">
        <f t="shared" si="15"/>
        <v>Order online</v>
      </c>
      <c r="P979" s="97" t="s">
        <v>146</v>
      </c>
      <c r="Q979" s="13" t="s">
        <v>15175</v>
      </c>
      <c r="R979" t="s">
        <v>15176</v>
      </c>
      <c r="S979" s="20">
        <v>0</v>
      </c>
      <c r="T979" s="21" t="s">
        <v>38</v>
      </c>
    </row>
    <row r="980" spans="1:20" x14ac:dyDescent="0.35">
      <c r="A980" s="96" t="s">
        <v>14433</v>
      </c>
      <c r="D980" s="13" t="s">
        <v>14434</v>
      </c>
      <c r="E980" s="13">
        <v>6</v>
      </c>
      <c r="F980" s="14">
        <v>1</v>
      </c>
      <c r="G980" s="13" t="s">
        <v>14872</v>
      </c>
      <c r="H980" s="14">
        <v>40</v>
      </c>
      <c r="I980" s="15" t="s">
        <v>32</v>
      </c>
      <c r="J980" s="16">
        <v>159</v>
      </c>
      <c r="K980" s="16">
        <v>26.5</v>
      </c>
      <c r="L980" s="17" t="s">
        <v>1787</v>
      </c>
      <c r="M980" s="163" t="str">
        <f>IFERROR(GETPIVOTDATA("Tot. Bottles",'- Ordine Aggregato -'!$A$1,"sku anker",A980),"")</f>
        <v/>
      </c>
      <c r="N980" s="18" t="s">
        <v>42</v>
      </c>
      <c r="O980" s="19" t="str">
        <f t="shared" si="15"/>
        <v>Order online</v>
      </c>
      <c r="P980" s="97" t="s">
        <v>146</v>
      </c>
      <c r="Q980" s="13" t="s">
        <v>3220</v>
      </c>
      <c r="R980" t="s">
        <v>3221</v>
      </c>
      <c r="S980" s="20">
        <v>0</v>
      </c>
      <c r="T980" s="21" t="s">
        <v>38</v>
      </c>
    </row>
    <row r="981" spans="1:20" x14ac:dyDescent="0.35">
      <c r="A981" s="13" t="s">
        <v>14338</v>
      </c>
      <c r="B981" s="13"/>
      <c r="C981" s="13"/>
      <c r="D981" s="13" t="s">
        <v>14339</v>
      </c>
      <c r="E981" s="13">
        <v>6</v>
      </c>
      <c r="F981" s="14">
        <v>0.7</v>
      </c>
      <c r="G981" s="13" t="s">
        <v>14872</v>
      </c>
      <c r="H981" s="14">
        <v>40</v>
      </c>
      <c r="I981" s="15" t="s">
        <v>32</v>
      </c>
      <c r="J981" s="16">
        <v>180</v>
      </c>
      <c r="K981" s="16">
        <v>30</v>
      </c>
      <c r="L981" s="17" t="s">
        <v>448</v>
      </c>
      <c r="M981" s="163" t="str">
        <f>IFERROR(GETPIVOTDATA("Tot. Bottles",'- Ordine Aggregato -'!$A$1,"sku anker",A981),"")</f>
        <v/>
      </c>
      <c r="N981" s="18" t="s">
        <v>42</v>
      </c>
      <c r="O981" s="19" t="str">
        <f t="shared" si="15"/>
        <v>Order online</v>
      </c>
      <c r="P981" s="97" t="s">
        <v>146</v>
      </c>
      <c r="Q981" s="13" t="s">
        <v>15177</v>
      </c>
      <c r="R981" t="s">
        <v>42</v>
      </c>
      <c r="S981" s="20">
        <v>0</v>
      </c>
      <c r="T981" s="21" t="s">
        <v>38</v>
      </c>
    </row>
    <row r="982" spans="1:20" x14ac:dyDescent="0.35">
      <c r="A982" s="96" t="s">
        <v>3229</v>
      </c>
      <c r="D982" s="13" t="s">
        <v>3230</v>
      </c>
      <c r="E982" s="13">
        <v>6</v>
      </c>
      <c r="F982" s="14">
        <v>0.7</v>
      </c>
      <c r="G982" s="13" t="s">
        <v>46</v>
      </c>
      <c r="H982" s="14">
        <v>40</v>
      </c>
      <c r="I982" s="15" t="s">
        <v>32</v>
      </c>
      <c r="J982" s="16">
        <v>220.5</v>
      </c>
      <c r="K982" s="16">
        <v>36.75</v>
      </c>
      <c r="L982" s="17" t="s">
        <v>448</v>
      </c>
      <c r="M982" s="163" t="str">
        <f>IFERROR(GETPIVOTDATA("Tot. Bottles",'- Ordine Aggregato -'!$A$1,"sku anker",A982),"")</f>
        <v/>
      </c>
      <c r="N982" s="18" t="s">
        <v>34</v>
      </c>
      <c r="O982" s="19" t="str">
        <f t="shared" si="15"/>
        <v>Order online</v>
      </c>
      <c r="P982" s="97" t="s">
        <v>146</v>
      </c>
      <c r="Q982" s="13" t="s">
        <v>3231</v>
      </c>
      <c r="R982" t="s">
        <v>3232</v>
      </c>
      <c r="S982" s="20">
        <v>0</v>
      </c>
      <c r="T982" s="21" t="s">
        <v>38</v>
      </c>
    </row>
    <row r="983" spans="1:20" x14ac:dyDescent="0.35">
      <c r="A983" s="96" t="s">
        <v>3233</v>
      </c>
      <c r="B983" s="96"/>
      <c r="C983" s="96"/>
      <c r="D983" s="13" t="s">
        <v>3234</v>
      </c>
      <c r="E983" s="13">
        <v>6</v>
      </c>
      <c r="F983" s="14">
        <v>0.7</v>
      </c>
      <c r="G983" s="13" t="s">
        <v>31</v>
      </c>
      <c r="H983" s="14">
        <v>40</v>
      </c>
      <c r="I983" s="15" t="s">
        <v>32</v>
      </c>
      <c r="J983" s="16">
        <v>234</v>
      </c>
      <c r="K983" s="16">
        <v>39</v>
      </c>
      <c r="L983" s="17" t="s">
        <v>448</v>
      </c>
      <c r="M983" s="163" t="str">
        <f>IFERROR(GETPIVOTDATA("Tot. Bottles",'- Ordine Aggregato -'!$A$1,"sku anker",A983),"")</f>
        <v/>
      </c>
      <c r="N983" s="18" t="s">
        <v>42</v>
      </c>
      <c r="O983" s="19" t="str">
        <f t="shared" si="15"/>
        <v>Order online</v>
      </c>
      <c r="P983" s="97" t="s">
        <v>146</v>
      </c>
      <c r="Q983" s="13" t="s">
        <v>3231</v>
      </c>
      <c r="R983" t="s">
        <v>3235</v>
      </c>
      <c r="S983" s="20">
        <v>0</v>
      </c>
      <c r="T983" s="21" t="s">
        <v>38</v>
      </c>
    </row>
    <row r="984" spans="1:20" x14ac:dyDescent="0.35">
      <c r="A984" s="96" t="s">
        <v>14340</v>
      </c>
      <c r="D984" s="13" t="s">
        <v>14341</v>
      </c>
      <c r="E984" s="13">
        <v>6</v>
      </c>
      <c r="F984" s="14">
        <v>0.7</v>
      </c>
      <c r="G984" s="13" t="s">
        <v>14872</v>
      </c>
      <c r="H984" s="14">
        <v>40</v>
      </c>
      <c r="I984" s="15" t="s">
        <v>32</v>
      </c>
      <c r="J984" s="16">
        <v>870</v>
      </c>
      <c r="K984" s="16">
        <v>145</v>
      </c>
      <c r="L984" s="17" t="s">
        <v>448</v>
      </c>
      <c r="M984" s="163" t="str">
        <f>IFERROR(GETPIVOTDATA("Tot. Bottles",'- Ordine Aggregato -'!$A$1,"sku anker",A984),"")</f>
        <v/>
      </c>
      <c r="N984" s="18" t="s">
        <v>42</v>
      </c>
      <c r="O984" s="19" t="str">
        <f t="shared" si="15"/>
        <v>Order online</v>
      </c>
      <c r="P984" s="97" t="s">
        <v>146</v>
      </c>
      <c r="Q984" s="13" t="s">
        <v>15178</v>
      </c>
      <c r="R984" t="s">
        <v>15179</v>
      </c>
      <c r="S984" s="20">
        <v>0</v>
      </c>
      <c r="T984" s="21" t="s">
        <v>38</v>
      </c>
    </row>
    <row r="985" spans="1:20" x14ac:dyDescent="0.35">
      <c r="A985" s="96" t="s">
        <v>3236</v>
      </c>
      <c r="B985" s="96"/>
      <c r="C985" s="96"/>
      <c r="D985" s="13" t="s">
        <v>3237</v>
      </c>
      <c r="E985" s="13">
        <v>6</v>
      </c>
      <c r="F985" s="14">
        <v>0.7</v>
      </c>
      <c r="G985" s="13" t="s">
        <v>14872</v>
      </c>
      <c r="H985" s="14">
        <v>40</v>
      </c>
      <c r="I985" s="15" t="s">
        <v>32</v>
      </c>
      <c r="J985" s="16">
        <v>750</v>
      </c>
      <c r="K985" s="16">
        <v>125</v>
      </c>
      <c r="L985" s="17" t="s">
        <v>448</v>
      </c>
      <c r="M985" s="163" t="str">
        <f>IFERROR(GETPIVOTDATA("Tot. Bottles",'- Ordine Aggregato -'!$A$1,"sku anker",A985),"")</f>
        <v/>
      </c>
      <c r="N985" s="18" t="s">
        <v>34</v>
      </c>
      <c r="O985" s="19" t="str">
        <f t="shared" si="15"/>
        <v>Order online</v>
      </c>
      <c r="P985" s="97" t="s">
        <v>146</v>
      </c>
      <c r="Q985" s="13" t="s">
        <v>3238</v>
      </c>
      <c r="R985" t="s">
        <v>3239</v>
      </c>
      <c r="S985" s="20">
        <v>0</v>
      </c>
      <c r="T985" s="21" t="s">
        <v>38</v>
      </c>
    </row>
    <row r="986" spans="1:20" x14ac:dyDescent="0.35">
      <c r="A986" s="96" t="s">
        <v>3240</v>
      </c>
      <c r="B986" s="96"/>
      <c r="C986" s="96"/>
      <c r="D986" s="13" t="s">
        <v>3241</v>
      </c>
      <c r="E986" s="13">
        <v>6</v>
      </c>
      <c r="F986" s="14">
        <v>0.7</v>
      </c>
      <c r="G986" s="13" t="s">
        <v>14872</v>
      </c>
      <c r="H986" s="14">
        <v>40</v>
      </c>
      <c r="I986" s="15" t="s">
        <v>32</v>
      </c>
      <c r="J986" s="16">
        <v>750</v>
      </c>
      <c r="K986" s="16">
        <v>125</v>
      </c>
      <c r="L986" s="17" t="s">
        <v>448</v>
      </c>
      <c r="M986" s="163" t="str">
        <f>IFERROR(GETPIVOTDATA("Tot. Bottles",'- Ordine Aggregato -'!$A$1,"sku anker",A986),"")</f>
        <v/>
      </c>
      <c r="N986" s="18" t="s">
        <v>34</v>
      </c>
      <c r="O986" s="19" t="str">
        <f t="shared" si="15"/>
        <v>Order online</v>
      </c>
      <c r="P986" s="97" t="s">
        <v>146</v>
      </c>
      <c r="Q986" s="13" t="s">
        <v>3238</v>
      </c>
      <c r="R986" t="s">
        <v>3239</v>
      </c>
      <c r="S986" s="20">
        <v>0</v>
      </c>
      <c r="T986" s="21" t="s">
        <v>38</v>
      </c>
    </row>
    <row r="987" spans="1:20" x14ac:dyDescent="0.35">
      <c r="A987" s="96" t="s">
        <v>3242</v>
      </c>
      <c r="D987" s="13" t="s">
        <v>3243</v>
      </c>
      <c r="E987" s="13">
        <v>6</v>
      </c>
      <c r="F987" s="14">
        <v>0.7</v>
      </c>
      <c r="G987" s="13" t="s">
        <v>14872</v>
      </c>
      <c r="H987" s="14">
        <v>40</v>
      </c>
      <c r="I987" s="15" t="s">
        <v>32</v>
      </c>
      <c r="J987" s="16">
        <v>900</v>
      </c>
      <c r="K987" s="16">
        <v>150</v>
      </c>
      <c r="L987" s="17" t="s">
        <v>448</v>
      </c>
      <c r="M987" s="163" t="str">
        <f>IFERROR(GETPIVOTDATA("Tot. Bottles",'- Ordine Aggregato -'!$A$1,"sku anker",A987),"")</f>
        <v/>
      </c>
      <c r="N987" s="18" t="s">
        <v>42</v>
      </c>
      <c r="O987" s="19" t="str">
        <f t="shared" si="15"/>
        <v>Order online</v>
      </c>
      <c r="P987" s="97" t="s">
        <v>146</v>
      </c>
      <c r="Q987" s="13" t="s">
        <v>3244</v>
      </c>
      <c r="R987" t="s">
        <v>3245</v>
      </c>
      <c r="S987" s="20">
        <v>0</v>
      </c>
      <c r="T987" s="21" t="s">
        <v>38</v>
      </c>
    </row>
    <row r="988" spans="1:20" x14ac:dyDescent="0.35">
      <c r="A988" s="96" t="s">
        <v>14342</v>
      </c>
      <c r="B988" s="96"/>
      <c r="C988" s="96"/>
      <c r="D988" s="13" t="s">
        <v>14343</v>
      </c>
      <c r="E988" s="13">
        <v>6</v>
      </c>
      <c r="F988" s="14">
        <v>0.7</v>
      </c>
      <c r="G988" s="13" t="s">
        <v>14872</v>
      </c>
      <c r="H988" s="14">
        <v>40</v>
      </c>
      <c r="I988" s="15" t="s">
        <v>32</v>
      </c>
      <c r="J988" s="16">
        <v>870</v>
      </c>
      <c r="K988" s="16">
        <v>145</v>
      </c>
      <c r="L988" s="17" t="s">
        <v>448</v>
      </c>
      <c r="M988" s="163" t="str">
        <f>IFERROR(GETPIVOTDATA("Tot. Bottles",'- Ordine Aggregato -'!$A$1,"sku anker",A988),"")</f>
        <v/>
      </c>
      <c r="N988" s="18" t="s">
        <v>42</v>
      </c>
      <c r="O988" s="19" t="str">
        <f t="shared" si="15"/>
        <v>Order online</v>
      </c>
      <c r="P988" s="97" t="s">
        <v>146</v>
      </c>
      <c r="Q988" s="13" t="s">
        <v>15180</v>
      </c>
      <c r="R988" t="s">
        <v>15181</v>
      </c>
      <c r="S988" s="20">
        <v>0</v>
      </c>
      <c r="T988" s="21" t="s">
        <v>38</v>
      </c>
    </row>
    <row r="989" spans="1:20" x14ac:dyDescent="0.35">
      <c r="A989" s="96" t="s">
        <v>3246</v>
      </c>
      <c r="B989" s="96"/>
      <c r="C989" s="96"/>
      <c r="D989" s="13" t="s">
        <v>3247</v>
      </c>
      <c r="E989" s="13">
        <v>6</v>
      </c>
      <c r="F989" s="14">
        <v>0.7</v>
      </c>
      <c r="G989" s="13" t="s">
        <v>14871</v>
      </c>
      <c r="H989" s="14">
        <v>40</v>
      </c>
      <c r="I989" s="15" t="s">
        <v>32</v>
      </c>
      <c r="J989" s="16">
        <v>588</v>
      </c>
      <c r="K989" s="16">
        <v>98</v>
      </c>
      <c r="L989" s="17" t="s">
        <v>448</v>
      </c>
      <c r="M989" s="163" t="str">
        <f>IFERROR(GETPIVOTDATA("Tot. Bottles",'- Ordine Aggregato -'!$A$1,"sku anker",A989),"")</f>
        <v/>
      </c>
      <c r="N989" s="18" t="s">
        <v>42</v>
      </c>
      <c r="O989" s="19" t="str">
        <f t="shared" si="15"/>
        <v>Order online</v>
      </c>
      <c r="P989" s="97" t="s">
        <v>146</v>
      </c>
      <c r="Q989" s="13" t="s">
        <v>3248</v>
      </c>
      <c r="R989" t="s">
        <v>3249</v>
      </c>
      <c r="S989" s="20">
        <v>0</v>
      </c>
      <c r="T989" s="21" t="s">
        <v>38</v>
      </c>
    </row>
    <row r="990" spans="1:20" x14ac:dyDescent="0.35">
      <c r="A990" s="96" t="s">
        <v>3250</v>
      </c>
      <c r="B990" s="96"/>
      <c r="C990" s="96"/>
      <c r="D990" s="13" t="s">
        <v>3251</v>
      </c>
      <c r="E990" s="13">
        <v>3</v>
      </c>
      <c r="F990" s="14">
        <v>0.7</v>
      </c>
      <c r="G990" s="13" t="s">
        <v>31</v>
      </c>
      <c r="H990" s="14">
        <v>40</v>
      </c>
      <c r="I990" s="15" t="s">
        <v>32</v>
      </c>
      <c r="J990" s="16">
        <v>645</v>
      </c>
      <c r="K990" s="16">
        <v>215</v>
      </c>
      <c r="L990" s="17" t="s">
        <v>448</v>
      </c>
      <c r="M990" s="163" t="str">
        <f>IFERROR(GETPIVOTDATA("Tot. Bottles",'- Ordine Aggregato -'!$A$1,"sku anker",A990),"")</f>
        <v/>
      </c>
      <c r="N990" s="18" t="s">
        <v>42</v>
      </c>
      <c r="O990" s="19" t="str">
        <f t="shared" si="15"/>
        <v>Order online</v>
      </c>
      <c r="P990" s="97" t="s">
        <v>146</v>
      </c>
      <c r="Q990" s="13" t="s">
        <v>3252</v>
      </c>
      <c r="R990" t="s">
        <v>3253</v>
      </c>
      <c r="S990" s="20">
        <v>0</v>
      </c>
      <c r="T990" s="21" t="s">
        <v>38</v>
      </c>
    </row>
    <row r="991" spans="1:20" x14ac:dyDescent="0.35">
      <c r="A991" s="13" t="s">
        <v>3254</v>
      </c>
      <c r="B991" s="13"/>
      <c r="C991" s="13"/>
      <c r="D991" s="13" t="s">
        <v>3255</v>
      </c>
      <c r="E991" s="13">
        <v>6</v>
      </c>
      <c r="F991" s="14">
        <v>0.5</v>
      </c>
      <c r="G991" s="13" t="s">
        <v>14872</v>
      </c>
      <c r="H991" s="14">
        <v>40</v>
      </c>
      <c r="I991" s="15" t="s">
        <v>32</v>
      </c>
      <c r="J991" s="16">
        <v>2010</v>
      </c>
      <c r="K991" s="16">
        <v>335</v>
      </c>
      <c r="L991" s="17" t="s">
        <v>448</v>
      </c>
      <c r="M991" s="163" t="str">
        <f>IFERROR(GETPIVOTDATA("Tot. Bottles",'- Ordine Aggregato -'!$A$1,"sku anker",A991),"")</f>
        <v/>
      </c>
      <c r="N991" s="18" t="s">
        <v>42</v>
      </c>
      <c r="O991" s="19" t="str">
        <f t="shared" si="15"/>
        <v>Order online</v>
      </c>
      <c r="P991" s="97" t="s">
        <v>146</v>
      </c>
      <c r="Q991" s="13" t="s">
        <v>3256</v>
      </c>
      <c r="R991" t="s">
        <v>3257</v>
      </c>
      <c r="S991" s="20">
        <v>0</v>
      </c>
      <c r="T991" s="21" t="s">
        <v>38</v>
      </c>
    </row>
    <row r="992" spans="1:20" x14ac:dyDescent="0.35">
      <c r="A992" s="96" t="s">
        <v>3258</v>
      </c>
      <c r="D992" s="13" t="s">
        <v>3259</v>
      </c>
      <c r="E992" s="13">
        <v>6</v>
      </c>
      <c r="F992" s="14">
        <v>0.15</v>
      </c>
      <c r="G992" s="13" t="s">
        <v>46</v>
      </c>
      <c r="H992" s="14">
        <v>40</v>
      </c>
      <c r="I992" s="15" t="s">
        <v>32</v>
      </c>
      <c r="J992" s="16">
        <v>55.5</v>
      </c>
      <c r="K992" s="16">
        <v>9.25</v>
      </c>
      <c r="L992" s="17" t="s">
        <v>384</v>
      </c>
      <c r="M992" s="163" t="str">
        <f>IFERROR(GETPIVOTDATA("Tot. Bottles",'- Ordine Aggregato -'!$A$1,"sku anker",A992),"")</f>
        <v/>
      </c>
      <c r="N992" s="18" t="s">
        <v>34</v>
      </c>
      <c r="O992" s="19" t="str">
        <f t="shared" si="15"/>
        <v>Order online</v>
      </c>
      <c r="P992" s="97" t="s">
        <v>146</v>
      </c>
      <c r="Q992" s="13" t="s">
        <v>3260</v>
      </c>
      <c r="R992" t="s">
        <v>3261</v>
      </c>
      <c r="S992" s="20">
        <v>0</v>
      </c>
      <c r="T992" s="21" t="s">
        <v>38</v>
      </c>
    </row>
    <row r="993" spans="1:20" x14ac:dyDescent="0.35">
      <c r="A993" s="96" t="s">
        <v>3262</v>
      </c>
      <c r="D993" s="13" t="s">
        <v>3263</v>
      </c>
      <c r="E993" s="13">
        <v>6</v>
      </c>
      <c r="F993" s="14">
        <v>0.7</v>
      </c>
      <c r="G993" s="13" t="s">
        <v>14871</v>
      </c>
      <c r="H993" s="14">
        <v>40</v>
      </c>
      <c r="I993" s="15" t="s">
        <v>32</v>
      </c>
      <c r="J993" s="16">
        <v>209.39999999999998</v>
      </c>
      <c r="K993" s="16">
        <v>34.9</v>
      </c>
      <c r="L993" s="17" t="s">
        <v>448</v>
      </c>
      <c r="M993" s="163" t="str">
        <f>IFERROR(GETPIVOTDATA("Tot. Bottles",'- Ordine Aggregato -'!$A$1,"sku anker",A993),"")</f>
        <v/>
      </c>
      <c r="N993" s="18" t="s">
        <v>42</v>
      </c>
      <c r="O993" s="19" t="str">
        <f t="shared" si="15"/>
        <v>Order online</v>
      </c>
      <c r="P993" s="97" t="s">
        <v>146</v>
      </c>
      <c r="Q993" s="13" t="s">
        <v>3264</v>
      </c>
      <c r="R993" t="s">
        <v>3265</v>
      </c>
      <c r="S993" s="20">
        <v>0</v>
      </c>
      <c r="T993" s="21" t="s">
        <v>38</v>
      </c>
    </row>
    <row r="994" spans="1:20" x14ac:dyDescent="0.35">
      <c r="A994" s="13" t="s">
        <v>3266</v>
      </c>
      <c r="B994" s="13"/>
      <c r="C994" s="13"/>
      <c r="D994" s="13" t="s">
        <v>3263</v>
      </c>
      <c r="E994" s="13">
        <v>12</v>
      </c>
      <c r="F994" s="14">
        <v>0.7</v>
      </c>
      <c r="G994" s="13" t="s">
        <v>46</v>
      </c>
      <c r="H994" s="14">
        <v>40</v>
      </c>
      <c r="I994" s="15" t="s">
        <v>32</v>
      </c>
      <c r="J994" s="16">
        <v>418.79999999999995</v>
      </c>
      <c r="K994" s="16">
        <v>34.9</v>
      </c>
      <c r="L994" s="17" t="s">
        <v>448</v>
      </c>
      <c r="M994" s="163" t="str">
        <f>IFERROR(GETPIVOTDATA("Tot. Bottles",'- Ordine Aggregato -'!$A$1,"sku anker",A994),"")</f>
        <v/>
      </c>
      <c r="N994" s="18" t="s">
        <v>42</v>
      </c>
      <c r="O994" s="19" t="str">
        <f t="shared" si="15"/>
        <v>Order online</v>
      </c>
      <c r="P994" s="97" t="s">
        <v>146</v>
      </c>
      <c r="Q994" s="13" t="s">
        <v>3264</v>
      </c>
      <c r="R994" t="s">
        <v>3267</v>
      </c>
      <c r="S994" s="20">
        <v>0</v>
      </c>
      <c r="T994" s="21" t="s">
        <v>38</v>
      </c>
    </row>
    <row r="995" spans="1:20" x14ac:dyDescent="0.35">
      <c r="A995" s="13" t="s">
        <v>3268</v>
      </c>
      <c r="B995" s="13"/>
      <c r="C995" s="13"/>
      <c r="D995" s="13" t="s">
        <v>3269</v>
      </c>
      <c r="E995" s="13">
        <v>6</v>
      </c>
      <c r="F995" s="14">
        <v>0.7</v>
      </c>
      <c r="G995" s="13" t="s">
        <v>31</v>
      </c>
      <c r="H995" s="14">
        <v>40</v>
      </c>
      <c r="I995" s="15" t="s">
        <v>32</v>
      </c>
      <c r="J995" s="16">
        <v>180</v>
      </c>
      <c r="K995" s="16">
        <v>30</v>
      </c>
      <c r="L995" s="17" t="s">
        <v>448</v>
      </c>
      <c r="M995" s="163" t="str">
        <f>IFERROR(GETPIVOTDATA("Tot. Bottles",'- Ordine Aggregato -'!$A$1,"sku anker",A995),"")</f>
        <v/>
      </c>
      <c r="N995" s="18" t="s">
        <v>34</v>
      </c>
      <c r="O995" s="19" t="str">
        <f t="shared" si="15"/>
        <v>Order online</v>
      </c>
      <c r="P995" s="97" t="s">
        <v>146</v>
      </c>
      <c r="Q995" s="13" t="s">
        <v>3270</v>
      </c>
      <c r="R995" t="s">
        <v>3271</v>
      </c>
      <c r="S995" s="20">
        <v>0</v>
      </c>
      <c r="T995" s="21" t="s">
        <v>38</v>
      </c>
    </row>
    <row r="996" spans="1:20" x14ac:dyDescent="0.35">
      <c r="A996" s="96" t="s">
        <v>3272</v>
      </c>
      <c r="D996" s="13" t="s">
        <v>3273</v>
      </c>
      <c r="E996" s="13">
        <v>6</v>
      </c>
      <c r="F996" s="14">
        <v>0.7</v>
      </c>
      <c r="G996" s="13" t="s">
        <v>14872</v>
      </c>
      <c r="H996" s="14">
        <v>40</v>
      </c>
      <c r="I996" s="15" t="s">
        <v>32</v>
      </c>
      <c r="J996" s="16">
        <v>105</v>
      </c>
      <c r="K996" s="16">
        <v>17.5</v>
      </c>
      <c r="L996" s="17" t="s">
        <v>73</v>
      </c>
      <c r="M996" s="163" t="str">
        <f>IFERROR(GETPIVOTDATA("Tot. Bottles",'- Ordine Aggregato -'!$A$1,"sku anker",A996),"")</f>
        <v/>
      </c>
      <c r="N996" s="18" t="s">
        <v>42</v>
      </c>
      <c r="O996" s="19" t="str">
        <f t="shared" si="15"/>
        <v>Order online</v>
      </c>
      <c r="P996" s="97" t="s">
        <v>880</v>
      </c>
      <c r="Q996" s="13" t="s">
        <v>3274</v>
      </c>
      <c r="R996" t="s">
        <v>3275</v>
      </c>
      <c r="S996" s="20">
        <v>0</v>
      </c>
      <c r="T996" s="21" t="s">
        <v>38</v>
      </c>
    </row>
    <row r="997" spans="1:20" x14ac:dyDescent="0.35">
      <c r="A997" s="96" t="s">
        <v>15182</v>
      </c>
      <c r="B997" s="96"/>
      <c r="C997" s="96"/>
      <c r="D997" s="13" t="s">
        <v>15183</v>
      </c>
      <c r="E997" s="13">
        <v>6</v>
      </c>
      <c r="F997" s="14">
        <v>1</v>
      </c>
      <c r="G997" s="13" t="s">
        <v>14872</v>
      </c>
      <c r="H997" s="14">
        <v>40</v>
      </c>
      <c r="I997" s="15" t="s">
        <v>32</v>
      </c>
      <c r="J997" s="16">
        <v>93</v>
      </c>
      <c r="K997" s="16">
        <v>15.5</v>
      </c>
      <c r="L997" s="17" t="s">
        <v>73</v>
      </c>
      <c r="M997" s="163" t="str">
        <f>IFERROR(GETPIVOTDATA("Tot. Bottles",'- Ordine Aggregato -'!$A$1,"sku anker",A997),"")</f>
        <v/>
      </c>
      <c r="N997" s="18" t="s">
        <v>34</v>
      </c>
      <c r="O997" s="19" t="str">
        <f t="shared" si="15"/>
        <v>Order online</v>
      </c>
      <c r="P997" s="97" t="s">
        <v>880</v>
      </c>
      <c r="Q997" s="13" t="s">
        <v>15184</v>
      </c>
      <c r="R997" t="s">
        <v>15185</v>
      </c>
      <c r="S997" s="20">
        <v>0</v>
      </c>
      <c r="T997" s="21" t="s">
        <v>38</v>
      </c>
    </row>
    <row r="998" spans="1:20" x14ac:dyDescent="0.35">
      <c r="A998" s="96" t="s">
        <v>3276</v>
      </c>
      <c r="B998" s="96"/>
      <c r="C998" s="96"/>
      <c r="D998" s="13" t="s">
        <v>3277</v>
      </c>
      <c r="E998" s="13">
        <v>6</v>
      </c>
      <c r="F998" s="14">
        <v>0.5</v>
      </c>
      <c r="G998" s="13" t="s">
        <v>46</v>
      </c>
      <c r="H998" s="14">
        <v>18</v>
      </c>
      <c r="I998" s="15" t="s">
        <v>32</v>
      </c>
      <c r="J998" s="16">
        <v>56.699999999999996</v>
      </c>
      <c r="K998" s="16">
        <v>9.4499999999999993</v>
      </c>
      <c r="L998" s="17" t="s">
        <v>551</v>
      </c>
      <c r="M998" s="163" t="str">
        <f>IFERROR(GETPIVOTDATA("Tot. Bottles",'- Ordine Aggregato -'!$A$1,"sku anker",A998),"")</f>
        <v/>
      </c>
      <c r="N998" s="18" t="s">
        <v>34</v>
      </c>
      <c r="O998" s="19" t="str">
        <f t="shared" si="15"/>
        <v>Order online</v>
      </c>
      <c r="P998" s="97" t="s">
        <v>880</v>
      </c>
      <c r="Q998" s="13" t="s">
        <v>3278</v>
      </c>
      <c r="R998" t="s">
        <v>3279</v>
      </c>
      <c r="S998" s="20">
        <v>0</v>
      </c>
      <c r="T998" s="21" t="s">
        <v>38</v>
      </c>
    </row>
    <row r="999" spans="1:20" x14ac:dyDescent="0.35">
      <c r="A999" s="96" t="s">
        <v>3280</v>
      </c>
      <c r="B999" s="96"/>
      <c r="C999" s="96"/>
      <c r="D999" s="13" t="s">
        <v>3281</v>
      </c>
      <c r="E999" s="13">
        <v>6</v>
      </c>
      <c r="F999" s="14">
        <v>0.7</v>
      </c>
      <c r="G999" s="13" t="s">
        <v>46</v>
      </c>
      <c r="H999" s="14">
        <v>40</v>
      </c>
      <c r="I999" s="15" t="s">
        <v>32</v>
      </c>
      <c r="J999" s="16">
        <v>111</v>
      </c>
      <c r="K999" s="16">
        <v>18.5</v>
      </c>
      <c r="L999" s="17" t="s">
        <v>73</v>
      </c>
      <c r="M999" s="163" t="str">
        <f>IFERROR(GETPIVOTDATA("Tot. Bottles",'- Ordine Aggregato -'!$A$1,"sku anker",A999),"")</f>
        <v/>
      </c>
      <c r="N999" s="18" t="s">
        <v>42</v>
      </c>
      <c r="O999" s="19" t="str">
        <f t="shared" si="15"/>
        <v>Order online</v>
      </c>
      <c r="P999" s="97" t="s">
        <v>880</v>
      </c>
      <c r="Q999" s="13" t="s">
        <v>3282</v>
      </c>
      <c r="R999" t="s">
        <v>3283</v>
      </c>
      <c r="S999" s="20">
        <v>0</v>
      </c>
      <c r="T999" s="21" t="s">
        <v>38</v>
      </c>
    </row>
    <row r="1000" spans="1:20" x14ac:dyDescent="0.35">
      <c r="A1000" s="13" t="s">
        <v>14344</v>
      </c>
      <c r="B1000" s="13"/>
      <c r="C1000" s="13"/>
      <c r="D1000" s="13" t="s">
        <v>14345</v>
      </c>
      <c r="E1000" s="13">
        <v>6</v>
      </c>
      <c r="F1000" s="14">
        <v>0.7</v>
      </c>
      <c r="G1000" s="13" t="s">
        <v>14872</v>
      </c>
      <c r="H1000" s="14">
        <v>40</v>
      </c>
      <c r="I1000" s="15" t="s">
        <v>32</v>
      </c>
      <c r="J1000" s="16">
        <v>111</v>
      </c>
      <c r="K1000" s="16">
        <v>18.5</v>
      </c>
      <c r="L1000" s="17" t="s">
        <v>73</v>
      </c>
      <c r="M1000" s="163" t="str">
        <f>IFERROR(GETPIVOTDATA("Tot. Bottles",'- Ordine Aggregato -'!$A$1,"sku anker",A1000),"")</f>
        <v/>
      </c>
      <c r="N1000" s="18" t="s">
        <v>42</v>
      </c>
      <c r="O1000" s="19" t="str">
        <f t="shared" si="15"/>
        <v>Order online</v>
      </c>
      <c r="P1000" s="97" t="s">
        <v>880</v>
      </c>
      <c r="Q1000" s="13" t="s">
        <v>15186</v>
      </c>
      <c r="R1000" t="s">
        <v>3284</v>
      </c>
      <c r="S1000" s="20">
        <v>0</v>
      </c>
      <c r="T1000" s="21" t="s">
        <v>38</v>
      </c>
    </row>
    <row r="1001" spans="1:20" x14ac:dyDescent="0.35">
      <c r="A1001" s="96" t="s">
        <v>3285</v>
      </c>
      <c r="B1001" s="96"/>
      <c r="C1001" s="96"/>
      <c r="D1001" s="13" t="s">
        <v>3286</v>
      </c>
      <c r="E1001" s="13">
        <v>6</v>
      </c>
      <c r="F1001" s="14">
        <v>0.7</v>
      </c>
      <c r="G1001" s="13" t="s">
        <v>46</v>
      </c>
      <c r="H1001" s="14">
        <v>40</v>
      </c>
      <c r="I1001" s="15" t="s">
        <v>32</v>
      </c>
      <c r="J1001" s="16">
        <v>102</v>
      </c>
      <c r="K1001" s="16">
        <v>17</v>
      </c>
      <c r="L1001" s="17" t="s">
        <v>73</v>
      </c>
      <c r="M1001" s="163" t="str">
        <f>IFERROR(GETPIVOTDATA("Tot. Bottles",'- Ordine Aggregato -'!$A$1,"sku anker",A1001),"")</f>
        <v/>
      </c>
      <c r="N1001" s="18" t="s">
        <v>42</v>
      </c>
      <c r="O1001" s="19" t="str">
        <f t="shared" si="15"/>
        <v>Order online</v>
      </c>
      <c r="P1001" s="97" t="s">
        <v>880</v>
      </c>
      <c r="Q1001" s="13" t="s">
        <v>3287</v>
      </c>
      <c r="R1001" t="s">
        <v>3288</v>
      </c>
      <c r="S1001" s="20">
        <v>0</v>
      </c>
      <c r="T1001" s="21" t="s">
        <v>38</v>
      </c>
    </row>
    <row r="1002" spans="1:20" x14ac:dyDescent="0.35">
      <c r="A1002" s="96" t="s">
        <v>14346</v>
      </c>
      <c r="B1002" s="96"/>
      <c r="C1002" s="96"/>
      <c r="D1002" s="13" t="s">
        <v>14347</v>
      </c>
      <c r="E1002" s="13">
        <v>6</v>
      </c>
      <c r="F1002" s="14">
        <v>0.7</v>
      </c>
      <c r="G1002" s="13" t="s">
        <v>46</v>
      </c>
      <c r="H1002" s="14">
        <v>40</v>
      </c>
      <c r="I1002" s="15" t="s">
        <v>32</v>
      </c>
      <c r="J1002" s="16">
        <v>102</v>
      </c>
      <c r="K1002" s="16">
        <v>17</v>
      </c>
      <c r="L1002" s="17" t="s">
        <v>73</v>
      </c>
      <c r="M1002" s="163" t="str">
        <f>IFERROR(GETPIVOTDATA("Tot. Bottles",'- Ordine Aggregato -'!$A$1,"sku anker",A1002),"")</f>
        <v/>
      </c>
      <c r="N1002" s="18" t="s">
        <v>42</v>
      </c>
      <c r="O1002" s="19" t="str">
        <f t="shared" si="15"/>
        <v>Order online</v>
      </c>
      <c r="P1002" s="97" t="s">
        <v>880</v>
      </c>
      <c r="Q1002" s="13" t="s">
        <v>15187</v>
      </c>
      <c r="R1002" t="s">
        <v>3292</v>
      </c>
      <c r="S1002" s="20">
        <v>0</v>
      </c>
      <c r="T1002" s="21" t="s">
        <v>38</v>
      </c>
    </row>
    <row r="1003" spans="1:20" x14ac:dyDescent="0.35">
      <c r="A1003" s="96" t="s">
        <v>3289</v>
      </c>
      <c r="B1003" s="96"/>
      <c r="C1003" s="96"/>
      <c r="D1003" s="13" t="s">
        <v>3290</v>
      </c>
      <c r="E1003" s="13">
        <v>6</v>
      </c>
      <c r="F1003" s="14">
        <v>0.7</v>
      </c>
      <c r="G1003" s="13" t="s">
        <v>14872</v>
      </c>
      <c r="H1003" s="14">
        <v>40</v>
      </c>
      <c r="I1003" s="15" t="s">
        <v>32</v>
      </c>
      <c r="J1003" s="16">
        <v>102</v>
      </c>
      <c r="K1003" s="16">
        <v>17</v>
      </c>
      <c r="L1003" s="17" t="s">
        <v>73</v>
      </c>
      <c r="M1003" s="163" t="str">
        <f>IFERROR(GETPIVOTDATA("Tot. Bottles",'- Ordine Aggregato -'!$A$1,"sku anker",A1003),"")</f>
        <v/>
      </c>
      <c r="N1003" s="18" t="s">
        <v>34</v>
      </c>
      <c r="O1003" s="19" t="str">
        <f t="shared" si="15"/>
        <v>Order online</v>
      </c>
      <c r="P1003" s="97" t="s">
        <v>880</v>
      </c>
      <c r="Q1003" s="13" t="s">
        <v>3291</v>
      </c>
      <c r="R1003" t="s">
        <v>3292</v>
      </c>
      <c r="S1003" s="20">
        <v>0</v>
      </c>
      <c r="T1003" s="21" t="s">
        <v>38</v>
      </c>
    </row>
    <row r="1004" spans="1:20" x14ac:dyDescent="0.35">
      <c r="A1004" s="13" t="s">
        <v>3293</v>
      </c>
      <c r="B1004" s="13"/>
      <c r="C1004" s="13"/>
      <c r="D1004" s="13" t="s">
        <v>3294</v>
      </c>
      <c r="E1004" s="13">
        <v>6</v>
      </c>
      <c r="F1004" s="14">
        <v>0.5</v>
      </c>
      <c r="G1004" s="13" t="s">
        <v>46</v>
      </c>
      <c r="H1004" s="14">
        <v>18</v>
      </c>
      <c r="I1004" s="15" t="s">
        <v>32</v>
      </c>
      <c r="J1004" s="16">
        <v>55.800000000000004</v>
      </c>
      <c r="K1004" s="16">
        <v>9.3000000000000007</v>
      </c>
      <c r="L1004" s="17" t="s">
        <v>66</v>
      </c>
      <c r="M1004" s="163" t="str">
        <f>IFERROR(GETPIVOTDATA("Tot. Bottles",'- Ordine Aggregato -'!$A$1,"sku anker",A1004),"")</f>
        <v/>
      </c>
      <c r="N1004" s="18" t="s">
        <v>34</v>
      </c>
      <c r="O1004" s="19" t="str">
        <f t="shared" si="15"/>
        <v>Order online</v>
      </c>
      <c r="P1004" s="97" t="s">
        <v>880</v>
      </c>
      <c r="Q1004" s="13" t="s">
        <v>3295</v>
      </c>
      <c r="R1004" t="s">
        <v>3296</v>
      </c>
      <c r="S1004" s="20">
        <v>0</v>
      </c>
      <c r="T1004" s="21" t="s">
        <v>38</v>
      </c>
    </row>
    <row r="1005" spans="1:20" x14ac:dyDescent="0.35">
      <c r="A1005" s="13" t="s">
        <v>3297</v>
      </c>
      <c r="B1005" s="13"/>
      <c r="C1005" s="13"/>
      <c r="D1005" s="13" t="s">
        <v>3298</v>
      </c>
      <c r="E1005" s="13">
        <v>6</v>
      </c>
      <c r="F1005" s="14">
        <v>0.7</v>
      </c>
      <c r="G1005" s="13" t="s">
        <v>46</v>
      </c>
      <c r="H1005" s="14">
        <v>40</v>
      </c>
      <c r="I1005" s="15" t="s">
        <v>32</v>
      </c>
      <c r="J1005" s="16">
        <v>102</v>
      </c>
      <c r="K1005" s="16">
        <v>17</v>
      </c>
      <c r="L1005" s="17" t="s">
        <v>73</v>
      </c>
      <c r="M1005" s="163" t="str">
        <f>IFERROR(GETPIVOTDATA("Tot. Bottles",'- Ordine Aggregato -'!$A$1,"sku anker",A1005),"")</f>
        <v/>
      </c>
      <c r="N1005" s="18" t="s">
        <v>42</v>
      </c>
      <c r="O1005" s="19" t="str">
        <f t="shared" si="15"/>
        <v>Order online</v>
      </c>
      <c r="P1005" s="97" t="s">
        <v>880</v>
      </c>
      <c r="Q1005" s="13" t="s">
        <v>3299</v>
      </c>
      <c r="R1005" t="s">
        <v>3300</v>
      </c>
      <c r="S1005" s="20">
        <v>0</v>
      </c>
      <c r="T1005" s="21" t="s">
        <v>38</v>
      </c>
    </row>
    <row r="1006" spans="1:20" x14ac:dyDescent="0.35">
      <c r="A1006" s="96" t="s">
        <v>14348</v>
      </c>
      <c r="D1006" s="13" t="s">
        <v>14349</v>
      </c>
      <c r="E1006" s="13">
        <v>6</v>
      </c>
      <c r="F1006" s="14">
        <v>0.7</v>
      </c>
      <c r="G1006" s="13" t="s">
        <v>46</v>
      </c>
      <c r="H1006" s="14">
        <v>40</v>
      </c>
      <c r="I1006" s="15" t="s">
        <v>32</v>
      </c>
      <c r="J1006" s="16">
        <v>102</v>
      </c>
      <c r="K1006" s="16">
        <v>17</v>
      </c>
      <c r="L1006" s="17" t="s">
        <v>73</v>
      </c>
      <c r="M1006" s="163" t="str">
        <f>IFERROR(GETPIVOTDATA("Tot. Bottles",'- Ordine Aggregato -'!$A$1,"sku anker",A1006),"")</f>
        <v/>
      </c>
      <c r="N1006" s="18" t="s">
        <v>42</v>
      </c>
      <c r="O1006" s="19" t="str">
        <f t="shared" si="15"/>
        <v>Order online</v>
      </c>
      <c r="P1006" s="97" t="s">
        <v>880</v>
      </c>
      <c r="Q1006" s="13" t="s">
        <v>15188</v>
      </c>
      <c r="R1006" t="s">
        <v>15189</v>
      </c>
      <c r="S1006" s="20">
        <v>0</v>
      </c>
      <c r="T1006" s="21" t="s">
        <v>38</v>
      </c>
    </row>
    <row r="1007" spans="1:20" x14ac:dyDescent="0.35">
      <c r="A1007" s="96" t="s">
        <v>3301</v>
      </c>
      <c r="D1007" s="13" t="s">
        <v>3302</v>
      </c>
      <c r="E1007" s="13">
        <v>6</v>
      </c>
      <c r="F1007" s="14">
        <v>0.75</v>
      </c>
      <c r="G1007" s="13" t="s">
        <v>46</v>
      </c>
      <c r="H1007" s="14">
        <v>10</v>
      </c>
      <c r="I1007" s="15" t="s">
        <v>32</v>
      </c>
      <c r="J1007" s="16">
        <v>39.599999999999994</v>
      </c>
      <c r="K1007" s="16">
        <v>6.6</v>
      </c>
      <c r="L1007" s="17" t="s">
        <v>2306</v>
      </c>
      <c r="M1007" s="163" t="str">
        <f>IFERROR(GETPIVOTDATA("Tot. Bottles",'- Ordine Aggregato -'!$A$1,"sku anker",A1007),"")</f>
        <v/>
      </c>
      <c r="N1007" s="18" t="s">
        <v>42</v>
      </c>
      <c r="O1007" s="19" t="str">
        <f t="shared" si="15"/>
        <v>Order online</v>
      </c>
      <c r="P1007" s="97" t="s">
        <v>442</v>
      </c>
      <c r="Q1007" s="13" t="s">
        <v>3303</v>
      </c>
      <c r="R1007" t="s">
        <v>3304</v>
      </c>
      <c r="S1007" s="20">
        <v>0</v>
      </c>
      <c r="T1007" s="21" t="s">
        <v>38</v>
      </c>
    </row>
    <row r="1008" spans="1:20" x14ac:dyDescent="0.35">
      <c r="A1008" s="13" t="s">
        <v>3305</v>
      </c>
      <c r="B1008" s="13"/>
      <c r="C1008" s="13"/>
      <c r="D1008" s="13" t="s">
        <v>3306</v>
      </c>
      <c r="E1008" s="13">
        <v>6</v>
      </c>
      <c r="F1008" s="14">
        <v>0.72</v>
      </c>
      <c r="G1008" s="13" t="s">
        <v>46</v>
      </c>
      <c r="H1008" s="14">
        <v>15.8</v>
      </c>
      <c r="I1008" s="15" t="s">
        <v>32</v>
      </c>
      <c r="J1008" s="16">
        <v>79.5</v>
      </c>
      <c r="K1008" s="16">
        <v>13.25</v>
      </c>
      <c r="L1008" s="17" t="s">
        <v>2306</v>
      </c>
      <c r="M1008" s="163" t="str">
        <f>IFERROR(GETPIVOTDATA("Tot. Bottles",'- Ordine Aggregato -'!$A$1,"sku anker",A1008),"")</f>
        <v/>
      </c>
      <c r="N1008" s="18" t="s">
        <v>34</v>
      </c>
      <c r="O1008" s="19" t="str">
        <f t="shared" si="15"/>
        <v>Order online</v>
      </c>
      <c r="P1008" s="97" t="s">
        <v>442</v>
      </c>
      <c r="Q1008" s="13" t="s">
        <v>3307</v>
      </c>
      <c r="R1008" t="s">
        <v>42</v>
      </c>
      <c r="S1008" s="20">
        <v>0</v>
      </c>
      <c r="T1008" s="21" t="s">
        <v>38</v>
      </c>
    </row>
    <row r="1009" spans="1:20" x14ac:dyDescent="0.35">
      <c r="A1009" s="96" t="s">
        <v>3308</v>
      </c>
      <c r="D1009" s="13" t="s">
        <v>3309</v>
      </c>
      <c r="E1009" s="13">
        <v>6</v>
      </c>
      <c r="F1009" s="14">
        <v>0.72</v>
      </c>
      <c r="G1009" s="13" t="s">
        <v>46</v>
      </c>
      <c r="H1009" s="14">
        <v>14.5</v>
      </c>
      <c r="I1009" s="15" t="s">
        <v>32</v>
      </c>
      <c r="J1009" s="16">
        <v>75.900000000000006</v>
      </c>
      <c r="K1009" s="16">
        <v>12.65</v>
      </c>
      <c r="L1009" s="17" t="s">
        <v>2306</v>
      </c>
      <c r="M1009" s="163" t="str">
        <f>IFERROR(GETPIVOTDATA("Tot. Bottles",'- Ordine Aggregato -'!$A$1,"sku anker",A1009),"")</f>
        <v/>
      </c>
      <c r="N1009" s="18" t="s">
        <v>42</v>
      </c>
      <c r="O1009" s="19" t="str">
        <f t="shared" si="15"/>
        <v>Order online</v>
      </c>
      <c r="P1009" s="97" t="s">
        <v>442</v>
      </c>
      <c r="Q1009" s="13" t="s">
        <v>3310</v>
      </c>
      <c r="R1009" t="s">
        <v>3311</v>
      </c>
      <c r="S1009" s="20">
        <v>0</v>
      </c>
      <c r="T1009" s="21" t="s">
        <v>38</v>
      </c>
    </row>
    <row r="1010" spans="1:20" x14ac:dyDescent="0.35">
      <c r="A1010" s="96" t="s">
        <v>3312</v>
      </c>
      <c r="D1010" s="13" t="s">
        <v>3313</v>
      </c>
      <c r="E1010" s="13">
        <v>6</v>
      </c>
      <c r="F1010" s="14">
        <v>0.72</v>
      </c>
      <c r="G1010" s="13" t="s">
        <v>46</v>
      </c>
      <c r="H1010" s="14">
        <v>14</v>
      </c>
      <c r="I1010" s="15" t="s">
        <v>32</v>
      </c>
      <c r="J1010" s="16">
        <v>73.5</v>
      </c>
      <c r="K1010" s="16">
        <v>12.25</v>
      </c>
      <c r="L1010" s="17" t="s">
        <v>1134</v>
      </c>
      <c r="M1010" s="163" t="str">
        <f>IFERROR(GETPIVOTDATA("Tot. Bottles",'- Ordine Aggregato -'!$A$1,"sku anker",A1010),"")</f>
        <v/>
      </c>
      <c r="N1010" s="18" t="s">
        <v>42</v>
      </c>
      <c r="O1010" s="19" t="str">
        <f t="shared" si="15"/>
        <v>Order online</v>
      </c>
      <c r="P1010" s="97" t="s">
        <v>442</v>
      </c>
      <c r="Q1010" s="13" t="s">
        <v>3314</v>
      </c>
      <c r="R1010" t="s">
        <v>3315</v>
      </c>
      <c r="S1010" s="20">
        <v>0</v>
      </c>
      <c r="T1010" s="21" t="s">
        <v>38</v>
      </c>
    </row>
    <row r="1011" spans="1:20" x14ac:dyDescent="0.35">
      <c r="A1011" s="96" t="s">
        <v>3316</v>
      </c>
      <c r="D1011" s="13" t="s">
        <v>3317</v>
      </c>
      <c r="E1011" s="13">
        <v>6</v>
      </c>
      <c r="F1011" s="14">
        <v>0.75</v>
      </c>
      <c r="G1011" s="13" t="s">
        <v>14872</v>
      </c>
      <c r="H1011" s="14">
        <v>10</v>
      </c>
      <c r="I1011" s="15" t="s">
        <v>32</v>
      </c>
      <c r="J1011" s="16">
        <v>27</v>
      </c>
      <c r="K1011" s="16">
        <v>4.5</v>
      </c>
      <c r="L1011" s="17" t="s">
        <v>2306</v>
      </c>
      <c r="M1011" s="163" t="str">
        <f>IFERROR(GETPIVOTDATA("Tot. Bottles",'- Ordine Aggregato -'!$A$1,"sku anker",A1011),"")</f>
        <v/>
      </c>
      <c r="N1011" s="18" t="s">
        <v>42</v>
      </c>
      <c r="O1011" s="19" t="str">
        <f t="shared" si="15"/>
        <v>Order online</v>
      </c>
      <c r="P1011" s="97" t="s">
        <v>442</v>
      </c>
      <c r="Q1011" s="13" t="s">
        <v>3318</v>
      </c>
      <c r="R1011" t="s">
        <v>3319</v>
      </c>
      <c r="S1011" s="20">
        <v>0</v>
      </c>
      <c r="T1011" s="21" t="s">
        <v>38</v>
      </c>
    </row>
    <row r="1012" spans="1:20" x14ac:dyDescent="0.35">
      <c r="A1012" s="96" t="s">
        <v>3320</v>
      </c>
      <c r="B1012" s="96"/>
      <c r="C1012" s="96"/>
      <c r="D1012" s="13" t="s">
        <v>3321</v>
      </c>
      <c r="E1012" s="13">
        <v>6</v>
      </c>
      <c r="F1012" s="14">
        <v>0.75</v>
      </c>
      <c r="G1012" s="13" t="s">
        <v>14872</v>
      </c>
      <c r="H1012" s="14">
        <v>14.5</v>
      </c>
      <c r="I1012" s="15" t="s">
        <v>32</v>
      </c>
      <c r="J1012" s="16">
        <v>32.400000000000006</v>
      </c>
      <c r="K1012" s="16">
        <v>5.4</v>
      </c>
      <c r="L1012" s="17" t="s">
        <v>2306</v>
      </c>
      <c r="M1012" s="163" t="str">
        <f>IFERROR(GETPIVOTDATA("Tot. Bottles",'- Ordine Aggregato -'!$A$1,"sku anker",A1012),"")</f>
        <v/>
      </c>
      <c r="N1012" s="18" t="s">
        <v>42</v>
      </c>
      <c r="O1012" s="19" t="str">
        <f t="shared" si="15"/>
        <v>Order online</v>
      </c>
      <c r="P1012" s="97" t="s">
        <v>442</v>
      </c>
      <c r="Q1012" s="13" t="s">
        <v>3322</v>
      </c>
      <c r="R1012" t="s">
        <v>3323</v>
      </c>
      <c r="S1012" s="20">
        <v>0</v>
      </c>
      <c r="T1012" s="21" t="s">
        <v>38</v>
      </c>
    </row>
    <row r="1013" spans="1:20" x14ac:dyDescent="0.35">
      <c r="A1013" s="13" t="s">
        <v>3324</v>
      </c>
      <c r="B1013" s="13"/>
      <c r="C1013" s="13"/>
      <c r="D1013" s="13" t="s">
        <v>3325</v>
      </c>
      <c r="E1013" s="13">
        <v>6</v>
      </c>
      <c r="F1013" s="14">
        <v>0.75</v>
      </c>
      <c r="G1013" s="13" t="s">
        <v>46</v>
      </c>
      <c r="H1013" s="14">
        <v>14.7</v>
      </c>
      <c r="I1013" s="15" t="s">
        <v>32</v>
      </c>
      <c r="J1013" s="16">
        <v>66</v>
      </c>
      <c r="K1013" s="16">
        <v>11</v>
      </c>
      <c r="L1013" s="17" t="s">
        <v>502</v>
      </c>
      <c r="M1013" s="163" t="str">
        <f>IFERROR(GETPIVOTDATA("Tot. Bottles",'- Ordine Aggregato -'!$A$1,"sku anker",A1013),"")</f>
        <v/>
      </c>
      <c r="N1013" s="18" t="s">
        <v>42</v>
      </c>
      <c r="O1013" s="19" t="str">
        <f t="shared" si="15"/>
        <v>Order online</v>
      </c>
      <c r="P1013" s="97" t="s">
        <v>442</v>
      </c>
      <c r="Q1013" s="13" t="s">
        <v>3326</v>
      </c>
      <c r="R1013" t="s">
        <v>3327</v>
      </c>
      <c r="S1013" s="20">
        <v>0</v>
      </c>
      <c r="T1013" s="21" t="s">
        <v>38</v>
      </c>
    </row>
    <row r="1014" spans="1:20" x14ac:dyDescent="0.35">
      <c r="A1014" s="96" t="s">
        <v>3328</v>
      </c>
      <c r="D1014" s="13" t="s">
        <v>3329</v>
      </c>
      <c r="E1014" s="13">
        <v>6</v>
      </c>
      <c r="F1014" s="14">
        <v>0.75</v>
      </c>
      <c r="G1014" s="13" t="s">
        <v>14872</v>
      </c>
      <c r="H1014" s="14">
        <v>13.5</v>
      </c>
      <c r="I1014" s="15" t="s">
        <v>32</v>
      </c>
      <c r="J1014" s="16">
        <v>23.1</v>
      </c>
      <c r="K1014" s="16">
        <v>3.85</v>
      </c>
      <c r="L1014" s="17" t="s">
        <v>710</v>
      </c>
      <c r="M1014" s="163" t="str">
        <f>IFERROR(GETPIVOTDATA("Tot. Bottles",'- Ordine Aggregato -'!$A$1,"sku anker",A1014),"")</f>
        <v/>
      </c>
      <c r="N1014" s="18" t="s">
        <v>42</v>
      </c>
      <c r="O1014" s="19" t="str">
        <f t="shared" si="15"/>
        <v>Order online</v>
      </c>
      <c r="P1014" s="97" t="s">
        <v>35</v>
      </c>
      <c r="Q1014" s="13" t="s">
        <v>3330</v>
      </c>
      <c r="R1014" t="s">
        <v>42</v>
      </c>
      <c r="S1014" s="20">
        <v>0</v>
      </c>
      <c r="T1014" s="21" t="s">
        <v>38</v>
      </c>
    </row>
    <row r="1015" spans="1:20" x14ac:dyDescent="0.35">
      <c r="A1015" s="96" t="s">
        <v>3331</v>
      </c>
      <c r="B1015" s="96"/>
      <c r="C1015" s="96"/>
      <c r="D1015" s="13" t="s">
        <v>3332</v>
      </c>
      <c r="E1015" s="13">
        <v>6</v>
      </c>
      <c r="F1015" s="14">
        <v>0.75</v>
      </c>
      <c r="G1015" s="13" t="s">
        <v>14872</v>
      </c>
      <c r="H1015" s="14">
        <v>14</v>
      </c>
      <c r="I1015" s="15" t="s">
        <v>32</v>
      </c>
      <c r="J1015" s="16">
        <v>33.599999999999994</v>
      </c>
      <c r="K1015" s="16">
        <v>5.6</v>
      </c>
      <c r="L1015" s="17" t="s">
        <v>710</v>
      </c>
      <c r="M1015" s="163" t="str">
        <f>IFERROR(GETPIVOTDATA("Tot. Bottles",'- Ordine Aggregato -'!$A$1,"sku anker",A1015),"")</f>
        <v/>
      </c>
      <c r="N1015" s="18" t="s">
        <v>42</v>
      </c>
      <c r="O1015" s="19" t="str">
        <f t="shared" si="15"/>
        <v>Order online</v>
      </c>
      <c r="P1015" s="97" t="s">
        <v>35</v>
      </c>
      <c r="Q1015" s="13" t="s">
        <v>3333</v>
      </c>
      <c r="R1015" t="s">
        <v>15190</v>
      </c>
      <c r="S1015" s="20">
        <v>0</v>
      </c>
      <c r="T1015" s="21" t="s">
        <v>38</v>
      </c>
    </row>
    <row r="1016" spans="1:20" x14ac:dyDescent="0.35">
      <c r="A1016" s="96" t="s">
        <v>15191</v>
      </c>
      <c r="D1016" s="13" t="s">
        <v>15192</v>
      </c>
      <c r="E1016" s="13">
        <v>6</v>
      </c>
      <c r="F1016" s="14">
        <v>0.75</v>
      </c>
      <c r="G1016" s="13" t="s">
        <v>14872</v>
      </c>
      <c r="H1016" s="14">
        <v>12.5</v>
      </c>
      <c r="I1016" s="15" t="s">
        <v>32</v>
      </c>
      <c r="J1016" s="16">
        <v>18.899999999999999</v>
      </c>
      <c r="K1016" s="16">
        <v>3.15</v>
      </c>
      <c r="L1016" s="17" t="s">
        <v>437</v>
      </c>
      <c r="M1016" s="163" t="str">
        <f>IFERROR(GETPIVOTDATA("Tot. Bottles",'- Ordine Aggregato -'!$A$1,"sku anker",A1016),"")</f>
        <v/>
      </c>
      <c r="N1016" s="18" t="s">
        <v>42</v>
      </c>
      <c r="O1016" s="19" t="str">
        <f t="shared" si="15"/>
        <v>Order online</v>
      </c>
      <c r="P1016" s="97" t="s">
        <v>35</v>
      </c>
      <c r="Q1016" s="13" t="s">
        <v>15193</v>
      </c>
      <c r="R1016" t="s">
        <v>42</v>
      </c>
      <c r="S1016" s="20">
        <v>0</v>
      </c>
      <c r="T1016" s="21" t="s">
        <v>38</v>
      </c>
    </row>
    <row r="1017" spans="1:20" x14ac:dyDescent="0.35">
      <c r="A1017" s="96" t="s">
        <v>3334</v>
      </c>
      <c r="D1017" s="13" t="s">
        <v>3335</v>
      </c>
      <c r="E1017" s="13">
        <v>6</v>
      </c>
      <c r="F1017" s="14">
        <v>0.7</v>
      </c>
      <c r="G1017" s="13" t="s">
        <v>14872</v>
      </c>
      <c r="H1017" s="14">
        <v>42</v>
      </c>
      <c r="I1017" s="15" t="s">
        <v>32</v>
      </c>
      <c r="J1017" s="16">
        <v>83.699999999999989</v>
      </c>
      <c r="K1017" s="16">
        <v>13.95</v>
      </c>
      <c r="L1017" s="17" t="s">
        <v>368</v>
      </c>
      <c r="M1017" s="163" t="str">
        <f>IFERROR(GETPIVOTDATA("Tot. Bottles",'- Ordine Aggregato -'!$A$1,"sku anker",A1017),"")</f>
        <v/>
      </c>
      <c r="N1017" s="18" t="s">
        <v>42</v>
      </c>
      <c r="O1017" s="19" t="str">
        <f t="shared" si="15"/>
        <v>Order online</v>
      </c>
      <c r="P1017" s="97" t="s">
        <v>225</v>
      </c>
      <c r="Q1017" s="13" t="s">
        <v>3336</v>
      </c>
      <c r="R1017" t="s">
        <v>3337</v>
      </c>
      <c r="S1017" s="20">
        <v>0</v>
      </c>
      <c r="T1017" s="21" t="s">
        <v>38</v>
      </c>
    </row>
    <row r="1018" spans="1:20" x14ac:dyDescent="0.35">
      <c r="A1018" s="13" t="s">
        <v>3338</v>
      </c>
      <c r="B1018" s="13"/>
      <c r="C1018" s="13"/>
      <c r="D1018" s="13" t="s">
        <v>3339</v>
      </c>
      <c r="E1018" s="13">
        <v>6</v>
      </c>
      <c r="F1018" s="14">
        <v>0.7</v>
      </c>
      <c r="G1018" s="13" t="s">
        <v>46</v>
      </c>
      <c r="H1018" s="14">
        <v>20</v>
      </c>
      <c r="I1018" s="15" t="s">
        <v>32</v>
      </c>
      <c r="J1018" s="16">
        <v>103.5</v>
      </c>
      <c r="K1018" s="16">
        <v>17.25</v>
      </c>
      <c r="L1018" s="17" t="s">
        <v>502</v>
      </c>
      <c r="M1018" s="163" t="str">
        <f>IFERROR(GETPIVOTDATA("Tot. Bottles",'- Ordine Aggregato -'!$A$1,"sku anker",A1018),"")</f>
        <v/>
      </c>
      <c r="N1018" s="18" t="s">
        <v>34</v>
      </c>
      <c r="O1018" s="19" t="str">
        <f t="shared" si="15"/>
        <v>Order online</v>
      </c>
      <c r="P1018" s="97" t="s">
        <v>146</v>
      </c>
      <c r="Q1018" s="13" t="s">
        <v>3340</v>
      </c>
      <c r="R1018" t="s">
        <v>3341</v>
      </c>
      <c r="S1018" s="20">
        <v>0</v>
      </c>
      <c r="T1018" s="21" t="s">
        <v>38</v>
      </c>
    </row>
    <row r="1019" spans="1:20" x14ac:dyDescent="0.35">
      <c r="A1019" s="96" t="s">
        <v>15194</v>
      </c>
      <c r="D1019" s="13" t="s">
        <v>15195</v>
      </c>
      <c r="E1019" s="13">
        <v>6</v>
      </c>
      <c r="F1019" s="14">
        <v>0.75</v>
      </c>
      <c r="G1019" s="13" t="s">
        <v>46</v>
      </c>
      <c r="H1019" s="14">
        <v>12</v>
      </c>
      <c r="I1019" s="15" t="s">
        <v>32</v>
      </c>
      <c r="J1019" s="16">
        <v>18.899999999999999</v>
      </c>
      <c r="K1019" s="16">
        <v>3.15</v>
      </c>
      <c r="L1019" s="17" t="s">
        <v>437</v>
      </c>
      <c r="M1019" s="163" t="str">
        <f>IFERROR(GETPIVOTDATA("Tot. Bottles",'- Ordine Aggregato -'!$A$1,"sku anker",A1019),"")</f>
        <v/>
      </c>
      <c r="N1019" s="18" t="s">
        <v>42</v>
      </c>
      <c r="O1019" s="19" t="str">
        <f t="shared" si="15"/>
        <v>Order online</v>
      </c>
      <c r="P1019" s="97" t="s">
        <v>355</v>
      </c>
      <c r="Q1019" s="13" t="s">
        <v>15196</v>
      </c>
      <c r="R1019" t="s">
        <v>15197</v>
      </c>
      <c r="S1019" s="20">
        <v>0</v>
      </c>
      <c r="T1019" s="21" t="s">
        <v>38</v>
      </c>
    </row>
    <row r="1020" spans="1:20" x14ac:dyDescent="0.35">
      <c r="A1020" s="96" t="s">
        <v>3342</v>
      </c>
      <c r="B1020" s="96"/>
      <c r="C1020" s="96"/>
      <c r="D1020" s="13" t="s">
        <v>3343</v>
      </c>
      <c r="E1020" s="13">
        <v>6</v>
      </c>
      <c r="F1020" s="14">
        <v>0.7</v>
      </c>
      <c r="G1020" s="13" t="s">
        <v>46</v>
      </c>
      <c r="H1020" s="14">
        <v>20</v>
      </c>
      <c r="I1020" s="15" t="s">
        <v>32</v>
      </c>
      <c r="J1020" s="16">
        <v>19.5</v>
      </c>
      <c r="K1020" s="16">
        <v>3.25</v>
      </c>
      <c r="L1020" s="17" t="s">
        <v>399</v>
      </c>
      <c r="M1020" s="163" t="str">
        <f>IFERROR(GETPIVOTDATA("Tot. Bottles",'- Ordine Aggregato -'!$A$1,"sku anker",A1020),"")</f>
        <v/>
      </c>
      <c r="N1020" s="18" t="s">
        <v>42</v>
      </c>
      <c r="O1020" s="19" t="str">
        <f t="shared" si="15"/>
        <v>Order online</v>
      </c>
      <c r="P1020" s="97" t="s">
        <v>355</v>
      </c>
      <c r="Q1020" s="13" t="s">
        <v>3344</v>
      </c>
      <c r="R1020" t="s">
        <v>42</v>
      </c>
      <c r="S1020" s="20">
        <v>0</v>
      </c>
      <c r="T1020" s="21" t="s">
        <v>38</v>
      </c>
    </row>
    <row r="1021" spans="1:20" x14ac:dyDescent="0.35">
      <c r="A1021" s="96" t="s">
        <v>3345</v>
      </c>
      <c r="D1021" s="13" t="s">
        <v>3346</v>
      </c>
      <c r="E1021" s="13">
        <v>6</v>
      </c>
      <c r="F1021" s="14">
        <v>0.7</v>
      </c>
      <c r="G1021" s="13" t="s">
        <v>46</v>
      </c>
      <c r="H1021" s="14">
        <v>34</v>
      </c>
      <c r="I1021" s="15" t="s">
        <v>32</v>
      </c>
      <c r="J1021" s="16">
        <v>27.900000000000002</v>
      </c>
      <c r="K1021" s="16">
        <v>4.6500000000000004</v>
      </c>
      <c r="L1021" s="17" t="s">
        <v>589</v>
      </c>
      <c r="M1021" s="163" t="str">
        <f>IFERROR(GETPIVOTDATA("Tot. Bottles",'- Ordine Aggregato -'!$A$1,"sku anker",A1021),"")</f>
        <v/>
      </c>
      <c r="N1021" s="18" t="s">
        <v>42</v>
      </c>
      <c r="O1021" s="19" t="str">
        <f t="shared" si="15"/>
        <v>Order online</v>
      </c>
      <c r="P1021" s="97" t="s">
        <v>355</v>
      </c>
      <c r="Q1021" s="13" t="s">
        <v>3347</v>
      </c>
      <c r="R1021" t="s">
        <v>42</v>
      </c>
      <c r="S1021" s="20">
        <v>0</v>
      </c>
      <c r="T1021" s="21" t="s">
        <v>38</v>
      </c>
    </row>
    <row r="1022" spans="1:20" x14ac:dyDescent="0.35">
      <c r="A1022" s="96" t="s">
        <v>3348</v>
      </c>
      <c r="B1022" s="96"/>
      <c r="C1022" s="96"/>
      <c r="D1022" s="13" t="s">
        <v>3349</v>
      </c>
      <c r="E1022" s="13">
        <v>6</v>
      </c>
      <c r="F1022" s="14">
        <v>0.7</v>
      </c>
      <c r="G1022" s="13" t="s">
        <v>46</v>
      </c>
      <c r="H1022" s="14">
        <v>30</v>
      </c>
      <c r="I1022" s="15" t="s">
        <v>32</v>
      </c>
      <c r="J1022" s="16">
        <v>28.799999999999997</v>
      </c>
      <c r="K1022" s="16">
        <v>4.8</v>
      </c>
      <c r="L1022" s="17" t="s">
        <v>502</v>
      </c>
      <c r="M1022" s="163" t="str">
        <f>IFERROR(GETPIVOTDATA("Tot. Bottles",'- Ordine Aggregato -'!$A$1,"sku anker",A1022),"")</f>
        <v/>
      </c>
      <c r="N1022" s="18" t="s">
        <v>42</v>
      </c>
      <c r="O1022" s="19" t="str">
        <f t="shared" si="15"/>
        <v>Order online</v>
      </c>
      <c r="P1022" s="97" t="s">
        <v>355</v>
      </c>
      <c r="Q1022" s="13" t="s">
        <v>3350</v>
      </c>
      <c r="R1022" t="s">
        <v>42</v>
      </c>
      <c r="S1022" s="20">
        <v>0</v>
      </c>
      <c r="T1022" s="21" t="s">
        <v>38</v>
      </c>
    </row>
    <row r="1023" spans="1:20" x14ac:dyDescent="0.35">
      <c r="A1023" s="13" t="s">
        <v>3351</v>
      </c>
      <c r="B1023" s="13"/>
      <c r="C1023" s="13"/>
      <c r="D1023" s="13" t="s">
        <v>3352</v>
      </c>
      <c r="E1023" s="13">
        <v>6</v>
      </c>
      <c r="F1023" s="14">
        <v>0.7</v>
      </c>
      <c r="G1023" s="13" t="s">
        <v>46</v>
      </c>
      <c r="H1023" s="14">
        <v>45.2</v>
      </c>
      <c r="I1023" s="15" t="s">
        <v>32</v>
      </c>
      <c r="J1023" s="16">
        <v>192.89999999999998</v>
      </c>
      <c r="K1023" s="16">
        <v>32.15</v>
      </c>
      <c r="L1023" s="17" t="s">
        <v>104</v>
      </c>
      <c r="M1023" s="163" t="str">
        <f>IFERROR(GETPIVOTDATA("Tot. Bottles",'- Ordine Aggregato -'!$A$1,"sku anker",A1023),"")</f>
        <v/>
      </c>
      <c r="N1023" s="18" t="s">
        <v>67</v>
      </c>
      <c r="O1023" s="19" t="str">
        <f t="shared" si="15"/>
        <v>Order online</v>
      </c>
      <c r="P1023" s="97" t="s">
        <v>3353</v>
      </c>
      <c r="Q1023" s="13" t="s">
        <v>3354</v>
      </c>
      <c r="R1023" t="s">
        <v>3355</v>
      </c>
      <c r="S1023" s="20">
        <v>32.15</v>
      </c>
      <c r="T1023" s="21" t="s">
        <v>38</v>
      </c>
    </row>
    <row r="1024" spans="1:20" x14ac:dyDescent="0.35">
      <c r="A1024" s="96" t="s">
        <v>3356</v>
      </c>
      <c r="B1024" s="96"/>
      <c r="C1024" s="96"/>
      <c r="D1024" s="13" t="s">
        <v>3357</v>
      </c>
      <c r="E1024" s="13">
        <v>6</v>
      </c>
      <c r="F1024" s="14">
        <v>0.75</v>
      </c>
      <c r="G1024" s="13" t="s">
        <v>14872</v>
      </c>
      <c r="H1024" s="14">
        <v>7</v>
      </c>
      <c r="I1024" s="15" t="s">
        <v>32</v>
      </c>
      <c r="J1024" s="16">
        <v>23.700000000000003</v>
      </c>
      <c r="K1024" s="16">
        <v>3.95</v>
      </c>
      <c r="L1024" s="17" t="s">
        <v>960</v>
      </c>
      <c r="M1024" s="163" t="str">
        <f>IFERROR(GETPIVOTDATA("Tot. Bottles",'- Ordine Aggregato -'!$A$1,"sku anker",A1024),"")</f>
        <v/>
      </c>
      <c r="N1024" s="18" t="s">
        <v>34</v>
      </c>
      <c r="O1024" s="19" t="str">
        <f t="shared" si="15"/>
        <v>Order online</v>
      </c>
      <c r="P1024" s="97" t="s">
        <v>355</v>
      </c>
      <c r="Q1024" s="13" t="s">
        <v>3358</v>
      </c>
      <c r="R1024" t="s">
        <v>3359</v>
      </c>
      <c r="S1024" s="20">
        <v>0</v>
      </c>
      <c r="T1024" s="21" t="s">
        <v>38</v>
      </c>
    </row>
    <row r="1025" spans="1:20" x14ac:dyDescent="0.35">
      <c r="A1025" s="13" t="s">
        <v>3360</v>
      </c>
      <c r="B1025" s="13"/>
      <c r="C1025" s="13"/>
      <c r="D1025" s="13" t="s">
        <v>3361</v>
      </c>
      <c r="E1025" s="13">
        <v>6</v>
      </c>
      <c r="F1025" s="14">
        <v>0.7</v>
      </c>
      <c r="G1025" s="13" t="s">
        <v>46</v>
      </c>
      <c r="H1025" s="14">
        <v>37.5</v>
      </c>
      <c r="I1025" s="15" t="s">
        <v>32</v>
      </c>
      <c r="J1025" s="16">
        <v>99</v>
      </c>
      <c r="K1025" s="16">
        <v>16.5</v>
      </c>
      <c r="L1025" s="17" t="s">
        <v>66</v>
      </c>
      <c r="M1025" s="163" t="str">
        <f>IFERROR(GETPIVOTDATA("Tot. Bottles",'- Ordine Aggregato -'!$A$1,"sku anker",A1025),"")</f>
        <v/>
      </c>
      <c r="N1025" s="18" t="s">
        <v>42</v>
      </c>
      <c r="O1025" s="19" t="str">
        <f t="shared" si="15"/>
        <v>Order online</v>
      </c>
      <c r="P1025" s="97" t="s">
        <v>225</v>
      </c>
      <c r="Q1025" s="13" t="s">
        <v>3362</v>
      </c>
      <c r="R1025" t="s">
        <v>3363</v>
      </c>
      <c r="S1025" s="20">
        <v>0</v>
      </c>
      <c r="T1025" s="21" t="s">
        <v>38</v>
      </c>
    </row>
    <row r="1026" spans="1:20" x14ac:dyDescent="0.35">
      <c r="A1026" s="96" t="s">
        <v>3364</v>
      </c>
      <c r="D1026" s="13" t="s">
        <v>3365</v>
      </c>
      <c r="E1026" s="13">
        <v>6</v>
      </c>
      <c r="F1026" s="14">
        <v>0.7</v>
      </c>
      <c r="G1026" s="13" t="s">
        <v>46</v>
      </c>
      <c r="H1026" s="14">
        <v>37.5</v>
      </c>
      <c r="I1026" s="15" t="s">
        <v>32</v>
      </c>
      <c r="J1026" s="16">
        <v>97.5</v>
      </c>
      <c r="K1026" s="16">
        <v>16.25</v>
      </c>
      <c r="L1026" s="17" t="s">
        <v>66</v>
      </c>
      <c r="M1026" s="163" t="str">
        <f>IFERROR(GETPIVOTDATA("Tot. Bottles",'- Ordine Aggregato -'!$A$1,"sku anker",A1026),"")</f>
        <v/>
      </c>
      <c r="N1026" s="18" t="s">
        <v>42</v>
      </c>
      <c r="O1026" s="19" t="str">
        <f t="shared" si="15"/>
        <v>Order online</v>
      </c>
      <c r="P1026" s="97" t="s">
        <v>225</v>
      </c>
      <c r="Q1026" s="13" t="s">
        <v>3366</v>
      </c>
      <c r="R1026" t="s">
        <v>3367</v>
      </c>
      <c r="S1026" s="20">
        <v>0</v>
      </c>
      <c r="T1026" s="21" t="s">
        <v>38</v>
      </c>
    </row>
    <row r="1027" spans="1:20" x14ac:dyDescent="0.35">
      <c r="A1027" s="96" t="s">
        <v>3368</v>
      </c>
      <c r="D1027" s="13" t="s">
        <v>3369</v>
      </c>
      <c r="E1027" s="13">
        <v>6</v>
      </c>
      <c r="F1027" s="14">
        <v>0.7</v>
      </c>
      <c r="G1027" s="13" t="s">
        <v>46</v>
      </c>
      <c r="H1027" s="14">
        <v>37.5</v>
      </c>
      <c r="I1027" s="15" t="s">
        <v>32</v>
      </c>
      <c r="J1027" s="16">
        <v>97.5</v>
      </c>
      <c r="K1027" s="16">
        <v>16.25</v>
      </c>
      <c r="L1027" s="17" t="s">
        <v>66</v>
      </c>
      <c r="M1027" s="163" t="str">
        <f>IFERROR(GETPIVOTDATA("Tot. Bottles",'- Ordine Aggregato -'!$A$1,"sku anker",A1027),"")</f>
        <v/>
      </c>
      <c r="N1027" s="18" t="s">
        <v>42</v>
      </c>
      <c r="O1027" s="19" t="str">
        <f t="shared" si="15"/>
        <v>Order online</v>
      </c>
      <c r="P1027" s="97" t="s">
        <v>225</v>
      </c>
      <c r="Q1027" s="13" t="s">
        <v>3370</v>
      </c>
      <c r="R1027" t="s">
        <v>3371</v>
      </c>
      <c r="S1027" s="20">
        <v>0</v>
      </c>
      <c r="T1027" s="21" t="s">
        <v>38</v>
      </c>
    </row>
    <row r="1028" spans="1:20" x14ac:dyDescent="0.35">
      <c r="A1028" s="96" t="s">
        <v>3372</v>
      </c>
      <c r="B1028" s="96"/>
      <c r="C1028" s="96"/>
      <c r="D1028" s="13" t="s">
        <v>3373</v>
      </c>
      <c r="E1028" s="13">
        <v>6</v>
      </c>
      <c r="F1028" s="14">
        <v>0.7</v>
      </c>
      <c r="G1028" s="13" t="s">
        <v>46</v>
      </c>
      <c r="H1028" s="14">
        <v>37.5</v>
      </c>
      <c r="I1028" s="15" t="s">
        <v>32</v>
      </c>
      <c r="J1028" s="16">
        <v>97.5</v>
      </c>
      <c r="K1028" s="16">
        <v>16.25</v>
      </c>
      <c r="L1028" s="17" t="s">
        <v>66</v>
      </c>
      <c r="M1028" s="163" t="str">
        <f>IFERROR(GETPIVOTDATA("Tot. Bottles",'- Ordine Aggregato -'!$A$1,"sku anker",A1028),"")</f>
        <v/>
      </c>
      <c r="N1028" s="18" t="s">
        <v>42</v>
      </c>
      <c r="O1028" s="19" t="str">
        <f t="shared" si="15"/>
        <v>Order online</v>
      </c>
      <c r="P1028" s="97" t="s">
        <v>225</v>
      </c>
      <c r="Q1028" s="13" t="s">
        <v>3374</v>
      </c>
      <c r="R1028" t="s">
        <v>3375</v>
      </c>
      <c r="S1028" s="20">
        <v>0</v>
      </c>
      <c r="T1028" s="21" t="s">
        <v>38</v>
      </c>
    </row>
    <row r="1029" spans="1:20" x14ac:dyDescent="0.35">
      <c r="A1029" s="96" t="s">
        <v>3376</v>
      </c>
      <c r="D1029" s="13" t="s">
        <v>3377</v>
      </c>
      <c r="E1029" s="13">
        <v>6</v>
      </c>
      <c r="F1029" s="14">
        <v>0.7</v>
      </c>
      <c r="G1029" s="13" t="s">
        <v>46</v>
      </c>
      <c r="H1029" s="14">
        <v>37.5</v>
      </c>
      <c r="I1029" s="15" t="s">
        <v>32</v>
      </c>
      <c r="J1029" s="16">
        <v>97.5</v>
      </c>
      <c r="K1029" s="16">
        <v>16.25</v>
      </c>
      <c r="L1029" s="17" t="s">
        <v>66</v>
      </c>
      <c r="M1029" s="163" t="str">
        <f>IFERROR(GETPIVOTDATA("Tot. Bottles",'- Ordine Aggregato -'!$A$1,"sku anker",A1029),"")</f>
        <v/>
      </c>
      <c r="N1029" s="18" t="s">
        <v>42</v>
      </c>
      <c r="O1029" s="19" t="str">
        <f t="shared" si="15"/>
        <v>Order online</v>
      </c>
      <c r="P1029" s="97" t="s">
        <v>225</v>
      </c>
      <c r="Q1029" s="13" t="s">
        <v>3378</v>
      </c>
      <c r="R1029" t="s">
        <v>3379</v>
      </c>
      <c r="S1029" s="20">
        <v>0</v>
      </c>
      <c r="T1029" s="21" t="s">
        <v>38</v>
      </c>
    </row>
    <row r="1030" spans="1:20" x14ac:dyDescent="0.35">
      <c r="A1030" s="13" t="s">
        <v>3380</v>
      </c>
      <c r="B1030" s="13"/>
      <c r="C1030" s="13"/>
      <c r="D1030" s="13" t="s">
        <v>3381</v>
      </c>
      <c r="E1030" s="13">
        <v>6</v>
      </c>
      <c r="F1030" s="14">
        <v>0.7</v>
      </c>
      <c r="G1030" s="13" t="s">
        <v>46</v>
      </c>
      <c r="H1030" s="14">
        <v>37.5</v>
      </c>
      <c r="I1030" s="15" t="s">
        <v>32</v>
      </c>
      <c r="J1030" s="16">
        <v>101.10000000000001</v>
      </c>
      <c r="K1030" s="16">
        <v>16.850000000000001</v>
      </c>
      <c r="L1030" s="17" t="s">
        <v>66</v>
      </c>
      <c r="M1030" s="163" t="str">
        <f>IFERROR(GETPIVOTDATA("Tot. Bottles",'- Ordine Aggregato -'!$A$1,"sku anker",A1030),"")</f>
        <v/>
      </c>
      <c r="N1030" s="18" t="s">
        <v>42</v>
      </c>
      <c r="O1030" s="19" t="str">
        <f t="shared" si="15"/>
        <v>Order online</v>
      </c>
      <c r="P1030" s="97" t="s">
        <v>225</v>
      </c>
      <c r="Q1030" s="13" t="s">
        <v>3382</v>
      </c>
      <c r="R1030" t="s">
        <v>3383</v>
      </c>
      <c r="S1030" s="20">
        <v>0</v>
      </c>
      <c r="T1030" s="21" t="s">
        <v>38</v>
      </c>
    </row>
    <row r="1031" spans="1:20" x14ac:dyDescent="0.35">
      <c r="A1031" s="96" t="s">
        <v>14623</v>
      </c>
      <c r="B1031" s="96"/>
      <c r="C1031" s="96"/>
      <c r="D1031" s="13" t="s">
        <v>14624</v>
      </c>
      <c r="E1031" s="13">
        <v>6</v>
      </c>
      <c r="F1031" s="14">
        <v>0.7</v>
      </c>
      <c r="G1031" s="13" t="s">
        <v>46</v>
      </c>
      <c r="H1031" s="14">
        <v>37.5</v>
      </c>
      <c r="I1031" s="15" t="s">
        <v>32</v>
      </c>
      <c r="J1031" s="16">
        <v>87</v>
      </c>
      <c r="K1031" s="16">
        <v>14.5</v>
      </c>
      <c r="L1031" s="17" t="s">
        <v>66</v>
      </c>
      <c r="M1031" s="163" t="str">
        <f>IFERROR(GETPIVOTDATA("Tot. Bottles",'- Ordine Aggregato -'!$A$1,"sku anker",A1031),"")</f>
        <v/>
      </c>
      <c r="N1031" s="18" t="s">
        <v>67</v>
      </c>
      <c r="O1031" s="19" t="str">
        <f t="shared" si="15"/>
        <v>Order online</v>
      </c>
      <c r="P1031" s="97" t="s">
        <v>225</v>
      </c>
      <c r="Q1031" s="13" t="s">
        <v>15198</v>
      </c>
      <c r="R1031" t="s">
        <v>15199</v>
      </c>
      <c r="S1031" s="20">
        <v>14.5</v>
      </c>
      <c r="T1031" s="21" t="s">
        <v>38</v>
      </c>
    </row>
    <row r="1032" spans="1:20" x14ac:dyDescent="0.35">
      <c r="A1032" s="96" t="s">
        <v>3384</v>
      </c>
      <c r="D1032" s="13" t="s">
        <v>3385</v>
      </c>
      <c r="E1032" s="13">
        <v>24</v>
      </c>
      <c r="F1032" s="14">
        <v>0.2</v>
      </c>
      <c r="G1032" s="13" t="s">
        <v>14872</v>
      </c>
      <c r="H1032" s="14">
        <v>40</v>
      </c>
      <c r="I1032" s="15" t="s">
        <v>32</v>
      </c>
      <c r="J1032" s="16">
        <v>172.8</v>
      </c>
      <c r="K1032" s="16">
        <v>7.2</v>
      </c>
      <c r="L1032" s="17" t="s">
        <v>73</v>
      </c>
      <c r="M1032" s="163" t="str">
        <f>IFERROR(GETPIVOTDATA("Tot. Bottles",'- Ordine Aggregato -'!$A$1,"sku anker",A1032),"")</f>
        <v/>
      </c>
      <c r="N1032" s="18" t="s">
        <v>42</v>
      </c>
      <c r="O1032" s="19" t="str">
        <f t="shared" si="15"/>
        <v>Order online</v>
      </c>
      <c r="P1032" s="97" t="s">
        <v>225</v>
      </c>
      <c r="Q1032" s="13" t="s">
        <v>3386</v>
      </c>
      <c r="R1032" t="s">
        <v>3387</v>
      </c>
      <c r="S1032" s="20">
        <v>0</v>
      </c>
      <c r="T1032" s="21" t="s">
        <v>38</v>
      </c>
    </row>
    <row r="1033" spans="1:20" x14ac:dyDescent="0.35">
      <c r="A1033" s="96" t="s">
        <v>3388</v>
      </c>
      <c r="D1033" s="13" t="s">
        <v>3385</v>
      </c>
      <c r="E1033" s="13">
        <v>6</v>
      </c>
      <c r="F1033" s="14">
        <v>0.7</v>
      </c>
      <c r="G1033" s="13" t="s">
        <v>46</v>
      </c>
      <c r="H1033" s="14">
        <v>40</v>
      </c>
      <c r="I1033" s="15" t="s">
        <v>32</v>
      </c>
      <c r="J1033" s="16">
        <v>100.5</v>
      </c>
      <c r="K1033" s="16">
        <v>16.75</v>
      </c>
      <c r="L1033" s="17" t="s">
        <v>73</v>
      </c>
      <c r="M1033" s="163" t="str">
        <f>IFERROR(GETPIVOTDATA("Tot. Bottles",'- Ordine Aggregato -'!$A$1,"sku anker",A1033),"")</f>
        <v/>
      </c>
      <c r="N1033" s="18" t="s">
        <v>42</v>
      </c>
      <c r="O1033" s="19" t="str">
        <f t="shared" si="15"/>
        <v>Order online</v>
      </c>
      <c r="P1033" s="97" t="s">
        <v>225</v>
      </c>
      <c r="Q1033" s="13" t="s">
        <v>3389</v>
      </c>
      <c r="R1033" t="s">
        <v>3390</v>
      </c>
      <c r="S1033" s="20">
        <v>0</v>
      </c>
      <c r="T1033" s="21" t="s">
        <v>38</v>
      </c>
    </row>
    <row r="1034" spans="1:20" x14ac:dyDescent="0.35">
      <c r="A1034" s="96" t="s">
        <v>3391</v>
      </c>
      <c r="B1034" s="96"/>
      <c r="C1034" s="96"/>
      <c r="D1034" s="13" t="s">
        <v>3385</v>
      </c>
      <c r="E1034" s="13">
        <v>12</v>
      </c>
      <c r="F1034" s="14">
        <v>1</v>
      </c>
      <c r="G1034" s="13" t="s">
        <v>46</v>
      </c>
      <c r="H1034" s="14">
        <v>40</v>
      </c>
      <c r="I1034" s="15" t="s">
        <v>32</v>
      </c>
      <c r="J1034" s="16">
        <v>258</v>
      </c>
      <c r="K1034" s="16">
        <v>21.5</v>
      </c>
      <c r="L1034" s="17" t="s">
        <v>73</v>
      </c>
      <c r="M1034" s="163" t="str">
        <f>IFERROR(GETPIVOTDATA("Tot. Bottles",'- Ordine Aggregato -'!$A$1,"sku anker",A1034),"")</f>
        <v/>
      </c>
      <c r="N1034" s="18" t="s">
        <v>67</v>
      </c>
      <c r="O1034" s="19" t="str">
        <f t="shared" si="15"/>
        <v>Order online</v>
      </c>
      <c r="P1034" s="97" t="s">
        <v>225</v>
      </c>
      <c r="Q1034" s="13" t="s">
        <v>3392</v>
      </c>
      <c r="R1034" t="s">
        <v>3393</v>
      </c>
      <c r="S1034" s="20">
        <v>21.5</v>
      </c>
      <c r="T1034" s="21" t="s">
        <v>38</v>
      </c>
    </row>
    <row r="1035" spans="1:20" x14ac:dyDescent="0.35">
      <c r="A1035" s="96" t="s">
        <v>3394</v>
      </c>
      <c r="B1035" s="96"/>
      <c r="C1035" s="96"/>
      <c r="D1035" s="13" t="s">
        <v>3385</v>
      </c>
      <c r="E1035" s="13">
        <v>6</v>
      </c>
      <c r="F1035" s="14">
        <v>1.75</v>
      </c>
      <c r="G1035" s="13" t="s">
        <v>46</v>
      </c>
      <c r="H1035" s="14">
        <v>40</v>
      </c>
      <c r="I1035" s="15" t="s">
        <v>32</v>
      </c>
      <c r="J1035" s="16">
        <v>261</v>
      </c>
      <c r="K1035" s="16">
        <v>43.5</v>
      </c>
      <c r="L1035" s="17" t="s">
        <v>73</v>
      </c>
      <c r="M1035" s="163" t="str">
        <f>IFERROR(GETPIVOTDATA("Tot. Bottles",'- Ordine Aggregato -'!$A$1,"sku anker",A1035),"")</f>
        <v/>
      </c>
      <c r="N1035" s="18" t="s">
        <v>42</v>
      </c>
      <c r="O1035" s="19" t="str">
        <f t="shared" si="15"/>
        <v>Order online</v>
      </c>
      <c r="P1035" s="97" t="s">
        <v>225</v>
      </c>
      <c r="Q1035" s="13" t="s">
        <v>3395</v>
      </c>
      <c r="R1035" t="s">
        <v>3396</v>
      </c>
      <c r="S1035" s="20">
        <v>0</v>
      </c>
      <c r="T1035" s="21" t="s">
        <v>38</v>
      </c>
    </row>
    <row r="1036" spans="1:20" x14ac:dyDescent="0.35">
      <c r="A1036" s="13" t="s">
        <v>3397</v>
      </c>
      <c r="B1036" s="13"/>
      <c r="C1036" s="13"/>
      <c r="D1036" s="13" t="s">
        <v>3385</v>
      </c>
      <c r="E1036" s="13">
        <v>2</v>
      </c>
      <c r="F1036" s="14">
        <v>3</v>
      </c>
      <c r="G1036" s="13" t="s">
        <v>46</v>
      </c>
      <c r="H1036" s="14">
        <v>40</v>
      </c>
      <c r="I1036" s="15" t="s">
        <v>32</v>
      </c>
      <c r="J1036" s="16">
        <v>165</v>
      </c>
      <c r="K1036" s="16">
        <v>82.5</v>
      </c>
      <c r="L1036" s="17" t="s">
        <v>73</v>
      </c>
      <c r="M1036" s="163" t="str">
        <f>IFERROR(GETPIVOTDATA("Tot. Bottles",'- Ordine Aggregato -'!$A$1,"sku anker",A1036),"")</f>
        <v/>
      </c>
      <c r="N1036" s="18" t="s">
        <v>34</v>
      </c>
      <c r="O1036" s="19" t="str">
        <f t="shared" si="15"/>
        <v>Order online</v>
      </c>
      <c r="P1036" s="97" t="s">
        <v>225</v>
      </c>
      <c r="Q1036" s="13" t="s">
        <v>3398</v>
      </c>
      <c r="R1036" t="s">
        <v>3399</v>
      </c>
      <c r="S1036" s="20">
        <v>0</v>
      </c>
      <c r="T1036" s="21" t="s">
        <v>38</v>
      </c>
    </row>
    <row r="1037" spans="1:20" x14ac:dyDescent="0.35">
      <c r="A1037" s="96" t="s">
        <v>3400</v>
      </c>
      <c r="B1037" s="96"/>
      <c r="C1037" s="96"/>
      <c r="D1037" s="13" t="s">
        <v>3401</v>
      </c>
      <c r="E1037" s="13">
        <v>6</v>
      </c>
      <c r="F1037" s="14">
        <v>0.7</v>
      </c>
      <c r="G1037" s="13" t="s">
        <v>14872</v>
      </c>
      <c r="H1037" s="14">
        <v>44</v>
      </c>
      <c r="I1037" s="15" t="s">
        <v>32</v>
      </c>
      <c r="J1037" s="16">
        <v>68.699999999999989</v>
      </c>
      <c r="K1037" s="16">
        <v>11.45</v>
      </c>
      <c r="L1037" s="17" t="s">
        <v>368</v>
      </c>
      <c r="M1037" s="163" t="str">
        <f>IFERROR(GETPIVOTDATA("Tot. Bottles",'- Ordine Aggregato -'!$A$1,"sku anker",A1037),"")</f>
        <v/>
      </c>
      <c r="N1037" s="18" t="s">
        <v>42</v>
      </c>
      <c r="O1037" s="19" t="str">
        <f t="shared" ref="O1037:O1100" si="16">HYPERLINK("https://www.ankeramsterdamspirits.nl/en/products/"&amp;A1037,"Order online")</f>
        <v>Order online</v>
      </c>
      <c r="P1037" s="97" t="s">
        <v>146</v>
      </c>
      <c r="Q1037" s="13" t="s">
        <v>3402</v>
      </c>
      <c r="R1037" t="s">
        <v>3403</v>
      </c>
      <c r="S1037" s="20">
        <v>0</v>
      </c>
      <c r="T1037" s="21" t="s">
        <v>38</v>
      </c>
    </row>
    <row r="1038" spans="1:20" x14ac:dyDescent="0.35">
      <c r="A1038" s="96" t="s">
        <v>3404</v>
      </c>
      <c r="B1038" s="96"/>
      <c r="C1038" s="96"/>
      <c r="D1038" s="13" t="s">
        <v>3405</v>
      </c>
      <c r="E1038" s="13">
        <v>6</v>
      </c>
      <c r="F1038" s="14">
        <v>0.7</v>
      </c>
      <c r="G1038" s="13" t="s">
        <v>14872</v>
      </c>
      <c r="H1038" s="14">
        <v>41.5</v>
      </c>
      <c r="I1038" s="15" t="s">
        <v>32</v>
      </c>
      <c r="J1038" s="16">
        <v>83.699999999999989</v>
      </c>
      <c r="K1038" s="16">
        <v>13.95</v>
      </c>
      <c r="L1038" s="17" t="s">
        <v>368</v>
      </c>
      <c r="M1038" s="163" t="str">
        <f>IFERROR(GETPIVOTDATA("Tot. Bottles",'- Ordine Aggregato -'!$A$1,"sku anker",A1038),"")</f>
        <v/>
      </c>
      <c r="N1038" s="18" t="s">
        <v>42</v>
      </c>
      <c r="O1038" s="19" t="str">
        <f t="shared" si="16"/>
        <v>Order online</v>
      </c>
      <c r="P1038" s="97" t="s">
        <v>225</v>
      </c>
      <c r="Q1038" s="13" t="s">
        <v>3406</v>
      </c>
      <c r="R1038" t="s">
        <v>3407</v>
      </c>
      <c r="S1038" s="20">
        <v>0</v>
      </c>
      <c r="T1038" s="21" t="s">
        <v>38</v>
      </c>
    </row>
    <row r="1039" spans="1:20" x14ac:dyDescent="0.35">
      <c r="A1039" s="13" t="s">
        <v>3408</v>
      </c>
      <c r="B1039" s="13"/>
      <c r="C1039" s="13"/>
      <c r="D1039" s="13" t="s">
        <v>3409</v>
      </c>
      <c r="E1039" s="13">
        <v>6</v>
      </c>
      <c r="F1039" s="14">
        <v>0.5</v>
      </c>
      <c r="G1039" s="13" t="s">
        <v>46</v>
      </c>
      <c r="H1039" s="14">
        <v>46</v>
      </c>
      <c r="I1039" s="15" t="s">
        <v>32</v>
      </c>
      <c r="J1039" s="16">
        <v>83.699999999999989</v>
      </c>
      <c r="K1039" s="16">
        <v>13.95</v>
      </c>
      <c r="L1039" s="17" t="s">
        <v>368</v>
      </c>
      <c r="M1039" s="163" t="str">
        <f>IFERROR(GETPIVOTDATA("Tot. Bottles",'- Ordine Aggregato -'!$A$1,"sku anker",A1039),"")</f>
        <v/>
      </c>
      <c r="N1039" s="18" t="s">
        <v>42</v>
      </c>
      <c r="O1039" s="19" t="str">
        <f t="shared" si="16"/>
        <v>Order online</v>
      </c>
      <c r="P1039" s="97" t="s">
        <v>225</v>
      </c>
      <c r="Q1039" s="13" t="s">
        <v>3410</v>
      </c>
      <c r="R1039" t="s">
        <v>3411</v>
      </c>
      <c r="S1039" s="20">
        <v>0</v>
      </c>
      <c r="T1039" s="21" t="s">
        <v>38</v>
      </c>
    </row>
    <row r="1040" spans="1:20" x14ac:dyDescent="0.35">
      <c r="A1040" s="96" t="s">
        <v>14673</v>
      </c>
      <c r="D1040" s="13" t="s">
        <v>14674</v>
      </c>
      <c r="E1040" s="13">
        <v>6</v>
      </c>
      <c r="F1040" s="14">
        <v>0.7</v>
      </c>
      <c r="G1040" s="13" t="s">
        <v>46</v>
      </c>
      <c r="H1040" s="14">
        <v>41.7</v>
      </c>
      <c r="I1040" s="15" t="s">
        <v>32</v>
      </c>
      <c r="J1040" s="16">
        <v>70.5</v>
      </c>
      <c r="K1040" s="16">
        <v>11.75</v>
      </c>
      <c r="L1040" s="17" t="s">
        <v>368</v>
      </c>
      <c r="M1040" s="163" t="str">
        <f>IFERROR(GETPIVOTDATA("Tot. Bottles",'- Ordine Aggregato -'!$A$1,"sku anker",A1040),"")</f>
        <v/>
      </c>
      <c r="N1040" s="18" t="s">
        <v>42</v>
      </c>
      <c r="O1040" s="19" t="str">
        <f t="shared" si="16"/>
        <v>Order online</v>
      </c>
      <c r="P1040" s="97" t="s">
        <v>225</v>
      </c>
      <c r="Q1040" s="13" t="s">
        <v>15200</v>
      </c>
      <c r="R1040" t="s">
        <v>15201</v>
      </c>
      <c r="S1040" s="20">
        <v>0</v>
      </c>
      <c r="T1040" s="21" t="s">
        <v>38</v>
      </c>
    </row>
    <row r="1041" spans="1:20" x14ac:dyDescent="0.35">
      <c r="A1041" s="13" t="s">
        <v>14350</v>
      </c>
      <c r="B1041" s="13"/>
      <c r="C1041" s="13"/>
      <c r="D1041" s="13" t="s">
        <v>14351</v>
      </c>
      <c r="E1041" s="13">
        <v>6</v>
      </c>
      <c r="F1041" s="14">
        <v>0.7</v>
      </c>
      <c r="G1041" s="13" t="s">
        <v>14872</v>
      </c>
      <c r="H1041" s="14">
        <v>40</v>
      </c>
      <c r="I1041" s="15" t="s">
        <v>32</v>
      </c>
      <c r="J1041" s="16">
        <v>29.700000000000003</v>
      </c>
      <c r="K1041" s="16">
        <v>4.95</v>
      </c>
      <c r="L1041" s="17" t="s">
        <v>448</v>
      </c>
      <c r="M1041" s="163" t="str">
        <f>IFERROR(GETPIVOTDATA("Tot. Bottles",'- Ordine Aggregato -'!$A$1,"sku anker",A1041),"")</f>
        <v/>
      </c>
      <c r="N1041" s="18" t="s">
        <v>42</v>
      </c>
      <c r="O1041" s="19" t="str">
        <f t="shared" si="16"/>
        <v>Order online</v>
      </c>
      <c r="P1041" s="97" t="s">
        <v>146</v>
      </c>
      <c r="Q1041" s="13" t="s">
        <v>15202</v>
      </c>
      <c r="R1041" t="s">
        <v>42</v>
      </c>
      <c r="S1041" s="20">
        <v>0</v>
      </c>
      <c r="T1041" s="21" t="s">
        <v>38</v>
      </c>
    </row>
    <row r="1042" spans="1:20" x14ac:dyDescent="0.35">
      <c r="A1042" s="96" t="s">
        <v>15203</v>
      </c>
      <c r="B1042" s="96"/>
      <c r="C1042" s="96"/>
      <c r="D1042" s="13" t="s">
        <v>3413</v>
      </c>
      <c r="E1042" s="13">
        <v>6</v>
      </c>
      <c r="F1042" s="14">
        <v>1</v>
      </c>
      <c r="G1042" s="13" t="s">
        <v>31</v>
      </c>
      <c r="H1042" s="14">
        <v>40</v>
      </c>
      <c r="I1042" s="15" t="s">
        <v>32</v>
      </c>
      <c r="J1042" s="16">
        <v>23.1</v>
      </c>
      <c r="K1042" s="16">
        <v>3.85</v>
      </c>
      <c r="L1042" s="17" t="s">
        <v>448</v>
      </c>
      <c r="M1042" s="163" t="str">
        <f>IFERROR(GETPIVOTDATA("Tot. Bottles",'- Ordine Aggregato -'!$A$1,"sku anker",A1042),"")</f>
        <v/>
      </c>
      <c r="N1042" s="18" t="s">
        <v>34</v>
      </c>
      <c r="O1042" s="19" t="str">
        <f t="shared" si="16"/>
        <v>Order online</v>
      </c>
      <c r="P1042" s="97" t="s">
        <v>146</v>
      </c>
      <c r="Q1042" s="13" t="s">
        <v>3414</v>
      </c>
      <c r="R1042" t="s">
        <v>15204</v>
      </c>
      <c r="S1042" s="20">
        <v>0</v>
      </c>
      <c r="T1042" s="21" t="s">
        <v>38</v>
      </c>
    </row>
    <row r="1043" spans="1:20" x14ac:dyDescent="0.35">
      <c r="A1043" s="96" t="s">
        <v>3412</v>
      </c>
      <c r="B1043" s="96"/>
      <c r="C1043" s="96"/>
      <c r="D1043" s="13" t="s">
        <v>3413</v>
      </c>
      <c r="E1043" s="13">
        <v>12</v>
      </c>
      <c r="F1043" s="14">
        <v>1</v>
      </c>
      <c r="G1043" s="13" t="s">
        <v>14871</v>
      </c>
      <c r="H1043" s="14">
        <v>40</v>
      </c>
      <c r="I1043" s="15" t="s">
        <v>32</v>
      </c>
      <c r="J1043" s="16">
        <v>46.2</v>
      </c>
      <c r="K1043" s="16">
        <v>3.85</v>
      </c>
      <c r="L1043" s="17" t="s">
        <v>448</v>
      </c>
      <c r="M1043" s="163" t="str">
        <f>IFERROR(GETPIVOTDATA("Tot. Bottles",'- Ordine Aggregato -'!$A$1,"sku anker",A1043),"")</f>
        <v/>
      </c>
      <c r="N1043" s="18" t="s">
        <v>42</v>
      </c>
      <c r="O1043" s="19" t="str">
        <f t="shared" si="16"/>
        <v>Order online</v>
      </c>
      <c r="P1043" s="97" t="s">
        <v>146</v>
      </c>
      <c r="Q1043" s="13" t="s">
        <v>3414</v>
      </c>
      <c r="R1043" t="s">
        <v>3415</v>
      </c>
      <c r="S1043" s="20">
        <v>0</v>
      </c>
      <c r="T1043" s="21" t="s">
        <v>38</v>
      </c>
    </row>
    <row r="1044" spans="1:20" x14ac:dyDescent="0.35">
      <c r="A1044" s="13" t="s">
        <v>3416</v>
      </c>
      <c r="B1044" s="13"/>
      <c r="C1044" s="13"/>
      <c r="D1044" s="13" t="s">
        <v>3417</v>
      </c>
      <c r="E1044" s="13">
        <v>3</v>
      </c>
      <c r="F1044" s="14">
        <v>0.7</v>
      </c>
      <c r="G1044" s="13" t="s">
        <v>46</v>
      </c>
      <c r="H1044" s="14">
        <v>40</v>
      </c>
      <c r="I1044" s="15" t="s">
        <v>32</v>
      </c>
      <c r="J1044" s="16">
        <v>1785</v>
      </c>
      <c r="K1044" s="16">
        <v>595</v>
      </c>
      <c r="L1044" s="17" t="s">
        <v>41</v>
      </c>
      <c r="M1044" s="163" t="str">
        <f>IFERROR(GETPIVOTDATA("Tot. Bottles",'- Ordine Aggregato -'!$A$1,"sku anker",A1044),"")</f>
        <v/>
      </c>
      <c r="N1044" s="18" t="s">
        <v>42</v>
      </c>
      <c r="O1044" s="19" t="str">
        <f t="shared" si="16"/>
        <v>Order online</v>
      </c>
      <c r="P1044" s="97" t="s">
        <v>43</v>
      </c>
      <c r="Q1044" s="13" t="s">
        <v>3418</v>
      </c>
      <c r="R1044" t="s">
        <v>3419</v>
      </c>
      <c r="S1044" s="20">
        <v>0</v>
      </c>
      <c r="T1044" s="21" t="s">
        <v>38</v>
      </c>
    </row>
    <row r="1045" spans="1:20" x14ac:dyDescent="0.35">
      <c r="A1045" s="13" t="s">
        <v>3420</v>
      </c>
      <c r="B1045" s="13"/>
      <c r="C1045" s="13"/>
      <c r="D1045" s="13" t="s">
        <v>3421</v>
      </c>
      <c r="E1045" s="13">
        <v>3</v>
      </c>
      <c r="F1045" s="14">
        <v>0.7</v>
      </c>
      <c r="G1045" s="13" t="s">
        <v>46</v>
      </c>
      <c r="H1045" s="14">
        <v>40</v>
      </c>
      <c r="I1045" s="15" t="s">
        <v>32</v>
      </c>
      <c r="J1045" s="16">
        <v>1050</v>
      </c>
      <c r="K1045" s="16">
        <v>350</v>
      </c>
      <c r="L1045" s="17" t="s">
        <v>41</v>
      </c>
      <c r="M1045" s="163" t="str">
        <f>IFERROR(GETPIVOTDATA("Tot. Bottles",'- Ordine Aggregato -'!$A$1,"sku anker",A1045),"")</f>
        <v/>
      </c>
      <c r="N1045" s="18" t="s">
        <v>42</v>
      </c>
      <c r="O1045" s="19" t="str">
        <f t="shared" si="16"/>
        <v>Order online</v>
      </c>
      <c r="P1045" s="97" t="s">
        <v>43</v>
      </c>
      <c r="Q1045" s="13" t="s">
        <v>3422</v>
      </c>
      <c r="R1045" t="s">
        <v>3423</v>
      </c>
      <c r="S1045" s="20">
        <v>0</v>
      </c>
      <c r="T1045" s="21" t="s">
        <v>38</v>
      </c>
    </row>
    <row r="1046" spans="1:20" x14ac:dyDescent="0.35">
      <c r="A1046" s="96" t="s">
        <v>3424</v>
      </c>
      <c r="D1046" s="13" t="s">
        <v>3425</v>
      </c>
      <c r="E1046" s="13">
        <v>6</v>
      </c>
      <c r="F1046" s="14">
        <v>0.7</v>
      </c>
      <c r="G1046" s="13" t="s">
        <v>31</v>
      </c>
      <c r="H1046" s="14">
        <v>40</v>
      </c>
      <c r="I1046" s="15" t="s">
        <v>32</v>
      </c>
      <c r="J1046" s="16">
        <v>249</v>
      </c>
      <c r="K1046" s="16">
        <v>41.5</v>
      </c>
      <c r="L1046" s="17" t="s">
        <v>645</v>
      </c>
      <c r="M1046" s="163" t="str">
        <f>IFERROR(GETPIVOTDATA("Tot. Bottles",'- Ordine Aggregato -'!$A$1,"sku anker",A1046),"")</f>
        <v/>
      </c>
      <c r="N1046" s="18" t="s">
        <v>42</v>
      </c>
      <c r="O1046" s="19" t="str">
        <f t="shared" si="16"/>
        <v>Order online</v>
      </c>
      <c r="P1046" s="97" t="s">
        <v>225</v>
      </c>
      <c r="Q1046" s="13" t="s">
        <v>3426</v>
      </c>
      <c r="R1046" t="s">
        <v>3427</v>
      </c>
      <c r="S1046" s="20">
        <v>0</v>
      </c>
      <c r="T1046" s="21" t="s">
        <v>38</v>
      </c>
    </row>
    <row r="1047" spans="1:20" x14ac:dyDescent="0.35">
      <c r="A1047" s="13" t="s">
        <v>3429</v>
      </c>
      <c r="B1047" s="13"/>
      <c r="C1047" s="13"/>
      <c r="D1047" s="13" t="s">
        <v>3428</v>
      </c>
      <c r="E1047" s="13">
        <v>6</v>
      </c>
      <c r="F1047" s="14">
        <v>1</v>
      </c>
      <c r="G1047" s="13" t="s">
        <v>46</v>
      </c>
      <c r="H1047" s="14">
        <v>50</v>
      </c>
      <c r="I1047" s="15" t="s">
        <v>32</v>
      </c>
      <c r="J1047" s="16">
        <v>65.699999999999989</v>
      </c>
      <c r="K1047" s="16">
        <v>10.95</v>
      </c>
      <c r="L1047" s="17" t="s">
        <v>1094</v>
      </c>
      <c r="M1047" s="163" t="str">
        <f>IFERROR(GETPIVOTDATA("Tot. Bottles",'- Ordine Aggregato -'!$A$1,"sku anker",A1047),"")</f>
        <v/>
      </c>
      <c r="N1047" s="18" t="s">
        <v>42</v>
      </c>
      <c r="O1047" s="19" t="str">
        <f t="shared" si="16"/>
        <v>Order online</v>
      </c>
      <c r="P1047" s="97" t="s">
        <v>225</v>
      </c>
      <c r="Q1047" s="13" t="s">
        <v>3430</v>
      </c>
      <c r="R1047" t="s">
        <v>3431</v>
      </c>
      <c r="S1047" s="20">
        <v>0</v>
      </c>
      <c r="T1047" s="21" t="s">
        <v>38</v>
      </c>
    </row>
    <row r="1048" spans="1:20" x14ac:dyDescent="0.35">
      <c r="A1048" s="13" t="s">
        <v>3432</v>
      </c>
      <c r="B1048" s="13"/>
      <c r="C1048" s="13"/>
      <c r="D1048" s="13" t="s">
        <v>3433</v>
      </c>
      <c r="E1048" s="13">
        <v>6</v>
      </c>
      <c r="F1048" s="14">
        <v>0.7</v>
      </c>
      <c r="G1048" s="13" t="s">
        <v>46</v>
      </c>
      <c r="H1048" s="14">
        <v>40</v>
      </c>
      <c r="I1048" s="15" t="s">
        <v>32</v>
      </c>
      <c r="J1048" s="16">
        <v>73.5</v>
      </c>
      <c r="K1048" s="16">
        <v>12.25</v>
      </c>
      <c r="L1048" s="17" t="s">
        <v>502</v>
      </c>
      <c r="M1048" s="163" t="str">
        <f>IFERROR(GETPIVOTDATA("Tot. Bottles",'- Ordine Aggregato -'!$A$1,"sku anker",A1048),"")</f>
        <v/>
      </c>
      <c r="N1048" s="18" t="s">
        <v>42</v>
      </c>
      <c r="O1048" s="19" t="str">
        <f t="shared" si="16"/>
        <v>Order online</v>
      </c>
      <c r="P1048" s="97" t="s">
        <v>225</v>
      </c>
      <c r="Q1048" s="13" t="s">
        <v>3434</v>
      </c>
      <c r="R1048" t="s">
        <v>3435</v>
      </c>
      <c r="S1048" s="20">
        <v>0</v>
      </c>
      <c r="T1048" s="21" t="s">
        <v>38</v>
      </c>
    </row>
    <row r="1049" spans="1:20" x14ac:dyDescent="0.35">
      <c r="A1049" s="13" t="s">
        <v>3436</v>
      </c>
      <c r="B1049" s="13"/>
      <c r="C1049" s="13"/>
      <c r="D1049" s="13" t="s">
        <v>15205</v>
      </c>
      <c r="E1049" s="13">
        <v>6</v>
      </c>
      <c r="F1049" s="14">
        <v>0.7</v>
      </c>
      <c r="G1049" s="13" t="s">
        <v>46</v>
      </c>
      <c r="H1049" s="14">
        <v>50</v>
      </c>
      <c r="I1049" s="15" t="s">
        <v>32</v>
      </c>
      <c r="J1049" s="16">
        <v>63</v>
      </c>
      <c r="K1049" s="16">
        <v>10.5</v>
      </c>
      <c r="L1049" s="17" t="s">
        <v>1094</v>
      </c>
      <c r="M1049" s="163" t="str">
        <f>IFERROR(GETPIVOTDATA("Tot. Bottles",'- Ordine Aggregato -'!$A$1,"sku anker",A1049),"")</f>
        <v/>
      </c>
      <c r="N1049" s="18" t="s">
        <v>34</v>
      </c>
      <c r="O1049" s="19" t="str">
        <f t="shared" si="16"/>
        <v>Order online</v>
      </c>
      <c r="P1049" s="97" t="s">
        <v>225</v>
      </c>
      <c r="Q1049" s="13" t="s">
        <v>3437</v>
      </c>
      <c r="R1049" t="s">
        <v>3438</v>
      </c>
      <c r="S1049" s="20">
        <v>0</v>
      </c>
      <c r="T1049" s="21" t="s">
        <v>38</v>
      </c>
    </row>
    <row r="1050" spans="1:20" x14ac:dyDescent="0.35">
      <c r="A1050" s="13" t="s">
        <v>3439</v>
      </c>
      <c r="B1050" s="13"/>
      <c r="C1050" s="13"/>
      <c r="D1050" s="13" t="s">
        <v>3440</v>
      </c>
      <c r="E1050" s="13">
        <v>6</v>
      </c>
      <c r="F1050" s="14">
        <v>0.7</v>
      </c>
      <c r="G1050" s="13" t="s">
        <v>14872</v>
      </c>
      <c r="H1050" s="14">
        <v>40</v>
      </c>
      <c r="I1050" s="15" t="s">
        <v>32</v>
      </c>
      <c r="J1050" s="16">
        <v>87</v>
      </c>
      <c r="K1050" s="16">
        <v>14.5</v>
      </c>
      <c r="L1050" s="17" t="s">
        <v>104</v>
      </c>
      <c r="M1050" s="163" t="str">
        <f>IFERROR(GETPIVOTDATA("Tot. Bottles",'- Ordine Aggregato -'!$A$1,"sku anker",A1050),"")</f>
        <v/>
      </c>
      <c r="N1050" s="18" t="s">
        <v>42</v>
      </c>
      <c r="O1050" s="19" t="str">
        <f t="shared" si="16"/>
        <v>Order online</v>
      </c>
      <c r="P1050" s="97" t="s">
        <v>225</v>
      </c>
      <c r="Q1050" s="13" t="s">
        <v>3441</v>
      </c>
      <c r="R1050" t="s">
        <v>3442</v>
      </c>
      <c r="S1050" s="20">
        <v>0</v>
      </c>
      <c r="T1050" s="21" t="s">
        <v>38</v>
      </c>
    </row>
    <row r="1051" spans="1:20" x14ac:dyDescent="0.35">
      <c r="A1051" s="96" t="s">
        <v>3443</v>
      </c>
      <c r="B1051" s="96"/>
      <c r="C1051" s="96"/>
      <c r="D1051" s="13" t="s">
        <v>3444</v>
      </c>
      <c r="E1051" s="13">
        <v>6</v>
      </c>
      <c r="F1051" s="14">
        <v>0.7</v>
      </c>
      <c r="G1051" s="13" t="s">
        <v>46</v>
      </c>
      <c r="H1051" s="14">
        <v>40</v>
      </c>
      <c r="I1051" s="15" t="s">
        <v>32</v>
      </c>
      <c r="J1051" s="16">
        <v>132</v>
      </c>
      <c r="K1051" s="16">
        <v>22</v>
      </c>
      <c r="L1051" s="17" t="s">
        <v>104</v>
      </c>
      <c r="M1051" s="163" t="str">
        <f>IFERROR(GETPIVOTDATA("Tot. Bottles",'- Ordine Aggregato -'!$A$1,"sku anker",A1051),"")</f>
        <v/>
      </c>
      <c r="N1051" s="18" t="s">
        <v>42</v>
      </c>
      <c r="O1051" s="19" t="str">
        <f t="shared" si="16"/>
        <v>Order online</v>
      </c>
      <c r="P1051" s="97" t="s">
        <v>225</v>
      </c>
      <c r="Q1051" s="13" t="s">
        <v>3445</v>
      </c>
      <c r="R1051" t="s">
        <v>3446</v>
      </c>
      <c r="S1051" s="20">
        <v>0</v>
      </c>
      <c r="T1051" s="21" t="s">
        <v>38</v>
      </c>
    </row>
    <row r="1052" spans="1:20" x14ac:dyDescent="0.35">
      <c r="A1052" s="13" t="s">
        <v>3447</v>
      </c>
      <c r="B1052" s="13"/>
      <c r="C1052" s="13"/>
      <c r="D1052" s="13" t="s">
        <v>3448</v>
      </c>
      <c r="E1052" s="13">
        <v>6</v>
      </c>
      <c r="F1052" s="14">
        <v>0.7</v>
      </c>
      <c r="G1052" s="13" t="s">
        <v>14872</v>
      </c>
      <c r="H1052" s="14">
        <v>42</v>
      </c>
      <c r="I1052" s="15" t="s">
        <v>32</v>
      </c>
      <c r="J1052" s="16">
        <v>204</v>
      </c>
      <c r="K1052" s="16">
        <v>34</v>
      </c>
      <c r="L1052" s="17" t="s">
        <v>104</v>
      </c>
      <c r="M1052" s="163" t="str">
        <f>IFERROR(GETPIVOTDATA("Tot. Bottles",'- Ordine Aggregato -'!$A$1,"sku anker",A1052),"")</f>
        <v/>
      </c>
      <c r="N1052" s="18" t="s">
        <v>34</v>
      </c>
      <c r="O1052" s="19" t="str">
        <f t="shared" si="16"/>
        <v>Order online</v>
      </c>
      <c r="P1052" s="97" t="s">
        <v>225</v>
      </c>
      <c r="Q1052" s="13" t="s">
        <v>3449</v>
      </c>
      <c r="R1052" t="s">
        <v>3450</v>
      </c>
      <c r="S1052" s="20">
        <v>0</v>
      </c>
      <c r="T1052" s="21" t="s">
        <v>38</v>
      </c>
    </row>
    <row r="1053" spans="1:20" x14ac:dyDescent="0.35">
      <c r="A1053" s="96" t="s">
        <v>3451</v>
      </c>
      <c r="B1053" s="96"/>
      <c r="C1053" s="96"/>
      <c r="D1053" s="13" t="s">
        <v>3452</v>
      </c>
      <c r="E1053" s="13">
        <v>6</v>
      </c>
      <c r="F1053" s="14">
        <v>0.7</v>
      </c>
      <c r="G1053" s="13" t="s">
        <v>14872</v>
      </c>
      <c r="H1053" s="14">
        <v>40</v>
      </c>
      <c r="I1053" s="15" t="s">
        <v>32</v>
      </c>
      <c r="J1053" s="16">
        <v>59.820000000000007</v>
      </c>
      <c r="K1053" s="16">
        <v>9.9700000000000006</v>
      </c>
      <c r="L1053" s="17" t="s">
        <v>2333</v>
      </c>
      <c r="M1053" s="163" t="str">
        <f>IFERROR(GETPIVOTDATA("Tot. Bottles",'- Ordine Aggregato -'!$A$1,"sku anker",A1053),"")</f>
        <v/>
      </c>
      <c r="N1053" s="18" t="s">
        <v>42</v>
      </c>
      <c r="O1053" s="19" t="str">
        <f t="shared" si="16"/>
        <v>Order online</v>
      </c>
      <c r="P1053" s="97" t="s">
        <v>225</v>
      </c>
      <c r="Q1053" s="13" t="s">
        <v>3453</v>
      </c>
      <c r="R1053" t="s">
        <v>3454</v>
      </c>
      <c r="S1053" s="20">
        <v>0</v>
      </c>
      <c r="T1053" s="21" t="s">
        <v>38</v>
      </c>
    </row>
    <row r="1054" spans="1:20" x14ac:dyDescent="0.35">
      <c r="A1054" s="96" t="s">
        <v>3455</v>
      </c>
      <c r="D1054" s="13" t="s">
        <v>3456</v>
      </c>
      <c r="E1054" s="13">
        <v>6</v>
      </c>
      <c r="F1054" s="14">
        <v>0.7</v>
      </c>
      <c r="G1054" s="13" t="s">
        <v>14872</v>
      </c>
      <c r="H1054" s="14">
        <v>40</v>
      </c>
      <c r="I1054" s="15" t="s">
        <v>32</v>
      </c>
      <c r="J1054" s="16">
        <v>76.5</v>
      </c>
      <c r="K1054" s="16">
        <v>12.75</v>
      </c>
      <c r="L1054" s="17" t="s">
        <v>2333</v>
      </c>
      <c r="M1054" s="163" t="str">
        <f>IFERROR(GETPIVOTDATA("Tot. Bottles",'- Ordine Aggregato -'!$A$1,"sku anker",A1054),"")</f>
        <v/>
      </c>
      <c r="N1054" s="18" t="s">
        <v>42</v>
      </c>
      <c r="O1054" s="19" t="str">
        <f t="shared" si="16"/>
        <v>Order online</v>
      </c>
      <c r="P1054" s="97" t="s">
        <v>225</v>
      </c>
      <c r="Q1054" s="13" t="s">
        <v>3457</v>
      </c>
      <c r="R1054" t="s">
        <v>3458</v>
      </c>
      <c r="S1054" s="20">
        <v>0</v>
      </c>
      <c r="T1054" s="21" t="s">
        <v>38</v>
      </c>
    </row>
    <row r="1055" spans="1:20" x14ac:dyDescent="0.35">
      <c r="A1055" s="13" t="s">
        <v>3459</v>
      </c>
      <c r="B1055" s="13"/>
      <c r="C1055" s="13"/>
      <c r="D1055" s="13" t="s">
        <v>3460</v>
      </c>
      <c r="E1055" s="13">
        <v>6</v>
      </c>
      <c r="F1055" s="14">
        <v>0.7</v>
      </c>
      <c r="G1055" s="13" t="s">
        <v>31</v>
      </c>
      <c r="H1055" s="14">
        <v>40</v>
      </c>
      <c r="I1055" s="15" t="s">
        <v>32</v>
      </c>
      <c r="J1055" s="16">
        <v>175.5</v>
      </c>
      <c r="K1055" s="16">
        <v>29.25</v>
      </c>
      <c r="L1055" s="17" t="s">
        <v>2333</v>
      </c>
      <c r="M1055" s="163" t="str">
        <f>IFERROR(GETPIVOTDATA("Tot. Bottles",'- Ordine Aggregato -'!$A$1,"sku anker",A1055),"")</f>
        <v/>
      </c>
      <c r="N1055" s="18" t="s">
        <v>42</v>
      </c>
      <c r="O1055" s="19" t="str">
        <f t="shared" si="16"/>
        <v>Order online</v>
      </c>
      <c r="P1055" s="97" t="s">
        <v>225</v>
      </c>
      <c r="Q1055" s="13" t="s">
        <v>3461</v>
      </c>
      <c r="R1055" t="s">
        <v>3462</v>
      </c>
      <c r="S1055" s="20">
        <v>0</v>
      </c>
      <c r="T1055" s="21" t="s">
        <v>38</v>
      </c>
    </row>
    <row r="1056" spans="1:20" x14ac:dyDescent="0.35">
      <c r="A1056" s="13" t="s">
        <v>3463</v>
      </c>
      <c r="B1056" s="13"/>
      <c r="C1056" s="13"/>
      <c r="D1056" s="13" t="s">
        <v>3464</v>
      </c>
      <c r="E1056" s="13">
        <v>6</v>
      </c>
      <c r="F1056" s="14">
        <v>0.7</v>
      </c>
      <c r="G1056" s="13" t="s">
        <v>14872</v>
      </c>
      <c r="H1056" s="14">
        <v>48</v>
      </c>
      <c r="I1056" s="15" t="s">
        <v>32</v>
      </c>
      <c r="J1056" s="16">
        <v>201</v>
      </c>
      <c r="K1056" s="16">
        <v>33.5</v>
      </c>
      <c r="L1056" s="17" t="s">
        <v>1787</v>
      </c>
      <c r="M1056" s="163" t="str">
        <f>IFERROR(GETPIVOTDATA("Tot. Bottles",'- Ordine Aggregato -'!$A$1,"sku anker",A1056),"")</f>
        <v/>
      </c>
      <c r="N1056" s="18" t="s">
        <v>67</v>
      </c>
      <c r="O1056" s="19" t="str">
        <f t="shared" si="16"/>
        <v>Order online</v>
      </c>
      <c r="P1056" s="97" t="s">
        <v>146</v>
      </c>
      <c r="Q1056" s="13" t="s">
        <v>3465</v>
      </c>
      <c r="R1056" t="s">
        <v>3466</v>
      </c>
      <c r="S1056" s="20">
        <v>33.5</v>
      </c>
      <c r="T1056" s="21" t="s">
        <v>38</v>
      </c>
    </row>
    <row r="1057" spans="1:20" x14ac:dyDescent="0.35">
      <c r="A1057" s="96" t="s">
        <v>3467</v>
      </c>
      <c r="D1057" s="13" t="s">
        <v>3468</v>
      </c>
      <c r="E1057" s="13">
        <v>6</v>
      </c>
      <c r="F1057" s="14">
        <v>0.7</v>
      </c>
      <c r="G1057" s="13" t="s">
        <v>14871</v>
      </c>
      <c r="H1057" s="14">
        <v>46</v>
      </c>
      <c r="I1057" s="15" t="s">
        <v>32</v>
      </c>
      <c r="J1057" s="16">
        <v>201</v>
      </c>
      <c r="K1057" s="16">
        <v>33.5</v>
      </c>
      <c r="L1057" s="17" t="s">
        <v>145</v>
      </c>
      <c r="M1057" s="163" t="str">
        <f>IFERROR(GETPIVOTDATA("Tot. Bottles",'- Ordine Aggregato -'!$A$1,"sku anker",A1057),"")</f>
        <v/>
      </c>
      <c r="N1057" s="18" t="s">
        <v>42</v>
      </c>
      <c r="O1057" s="19" t="str">
        <f t="shared" si="16"/>
        <v>Order online</v>
      </c>
      <c r="P1057" s="97" t="s">
        <v>146</v>
      </c>
      <c r="Q1057" s="13" t="s">
        <v>3469</v>
      </c>
      <c r="R1057" t="s">
        <v>3470</v>
      </c>
      <c r="S1057" s="20">
        <v>0</v>
      </c>
      <c r="T1057" s="21" t="s">
        <v>38</v>
      </c>
    </row>
    <row r="1058" spans="1:20" x14ac:dyDescent="0.35">
      <c r="A1058" s="96" t="s">
        <v>3471</v>
      </c>
      <c r="B1058" s="96"/>
      <c r="C1058" s="96"/>
      <c r="D1058" s="13" t="s">
        <v>3472</v>
      </c>
      <c r="E1058" s="13">
        <v>6</v>
      </c>
      <c r="F1058" s="14">
        <v>0.7</v>
      </c>
      <c r="G1058" s="13" t="s">
        <v>31</v>
      </c>
      <c r="H1058" s="14">
        <v>29</v>
      </c>
      <c r="I1058" s="15" t="s">
        <v>32</v>
      </c>
      <c r="J1058" s="16">
        <v>77.400000000000006</v>
      </c>
      <c r="K1058" s="16">
        <v>12.9</v>
      </c>
      <c r="L1058" s="17" t="s">
        <v>399</v>
      </c>
      <c r="M1058" s="163" t="str">
        <f>IFERROR(GETPIVOTDATA("Tot. Bottles",'- Ordine Aggregato -'!$A$1,"sku anker",A1058),"")</f>
        <v/>
      </c>
      <c r="N1058" s="18" t="s">
        <v>42</v>
      </c>
      <c r="O1058" s="19" t="str">
        <f t="shared" si="16"/>
        <v>Order online</v>
      </c>
      <c r="P1058" s="97" t="s">
        <v>1232</v>
      </c>
      <c r="Q1058" s="13" t="s">
        <v>3473</v>
      </c>
      <c r="R1058" t="s">
        <v>3474</v>
      </c>
      <c r="S1058" s="20">
        <v>0</v>
      </c>
      <c r="T1058" s="21" t="s">
        <v>38</v>
      </c>
    </row>
    <row r="1059" spans="1:20" x14ac:dyDescent="0.35">
      <c r="A1059" s="13" t="s">
        <v>3475</v>
      </c>
      <c r="B1059" s="13"/>
      <c r="C1059" s="13"/>
      <c r="D1059" s="13" t="s">
        <v>3476</v>
      </c>
      <c r="E1059" s="13">
        <v>3</v>
      </c>
      <c r="F1059" s="14">
        <v>0.7</v>
      </c>
      <c r="G1059" s="13" t="s">
        <v>14872</v>
      </c>
      <c r="H1059" s="14">
        <v>44</v>
      </c>
      <c r="I1059" s="15" t="s">
        <v>32</v>
      </c>
      <c r="J1059" s="16">
        <v>298.5</v>
      </c>
      <c r="K1059" s="16">
        <v>99.5</v>
      </c>
      <c r="L1059" s="17" t="s">
        <v>41</v>
      </c>
      <c r="M1059" s="163" t="str">
        <f>IFERROR(GETPIVOTDATA("Tot. Bottles",'- Ordine Aggregato -'!$A$1,"sku anker",A1059),"")</f>
        <v/>
      </c>
      <c r="N1059" s="18" t="s">
        <v>34</v>
      </c>
      <c r="O1059" s="19" t="str">
        <f t="shared" si="16"/>
        <v>Order online</v>
      </c>
      <c r="P1059" s="97" t="s">
        <v>43</v>
      </c>
      <c r="Q1059" s="13" t="s">
        <v>3477</v>
      </c>
      <c r="R1059" t="s">
        <v>3478</v>
      </c>
      <c r="S1059" s="20">
        <v>0</v>
      </c>
      <c r="T1059" s="21" t="s">
        <v>38</v>
      </c>
    </row>
    <row r="1060" spans="1:20" x14ac:dyDescent="0.35">
      <c r="A1060" s="96" t="s">
        <v>3479</v>
      </c>
      <c r="D1060" s="13" t="s">
        <v>3480</v>
      </c>
      <c r="E1060" s="13">
        <v>6</v>
      </c>
      <c r="F1060" s="14">
        <v>0.7</v>
      </c>
      <c r="G1060" s="13" t="s">
        <v>14872</v>
      </c>
      <c r="H1060" s="14">
        <v>38</v>
      </c>
      <c r="I1060" s="15" t="s">
        <v>32</v>
      </c>
      <c r="J1060" s="16">
        <v>165</v>
      </c>
      <c r="K1060" s="16">
        <v>27.5</v>
      </c>
      <c r="L1060" s="17" t="s">
        <v>41</v>
      </c>
      <c r="M1060" s="163" t="str">
        <f>IFERROR(GETPIVOTDATA("Tot. Bottles",'- Ordine Aggregato -'!$A$1,"sku anker",A1060),"")</f>
        <v/>
      </c>
      <c r="N1060" s="18" t="s">
        <v>42</v>
      </c>
      <c r="O1060" s="19" t="str">
        <f t="shared" si="16"/>
        <v>Order online</v>
      </c>
      <c r="P1060" s="97" t="s">
        <v>43</v>
      </c>
      <c r="Q1060" s="13" t="s">
        <v>3481</v>
      </c>
      <c r="R1060" t="s">
        <v>42</v>
      </c>
      <c r="S1060" s="20">
        <v>0</v>
      </c>
      <c r="T1060" s="21" t="s">
        <v>38</v>
      </c>
    </row>
    <row r="1061" spans="1:20" x14ac:dyDescent="0.35">
      <c r="A1061" s="96" t="s">
        <v>3482</v>
      </c>
      <c r="D1061" s="13" t="s">
        <v>3483</v>
      </c>
      <c r="E1061" s="13">
        <v>6</v>
      </c>
      <c r="F1061" s="14">
        <v>0.7</v>
      </c>
      <c r="G1061" s="13" t="s">
        <v>14872</v>
      </c>
      <c r="H1061" s="14">
        <v>35</v>
      </c>
      <c r="I1061" s="15" t="s">
        <v>32</v>
      </c>
      <c r="J1061" s="16">
        <v>210</v>
      </c>
      <c r="K1061" s="16">
        <v>35</v>
      </c>
      <c r="L1061" s="17" t="s">
        <v>41</v>
      </c>
      <c r="M1061" s="163" t="str">
        <f>IFERROR(GETPIVOTDATA("Tot. Bottles",'- Ordine Aggregato -'!$A$1,"sku anker",A1061),"")</f>
        <v/>
      </c>
      <c r="N1061" s="18" t="s">
        <v>42</v>
      </c>
      <c r="O1061" s="19" t="str">
        <f t="shared" si="16"/>
        <v>Order online</v>
      </c>
      <c r="P1061" s="97" t="s">
        <v>43</v>
      </c>
      <c r="Q1061" s="13" t="s">
        <v>3484</v>
      </c>
      <c r="R1061" t="s">
        <v>42</v>
      </c>
      <c r="S1061" s="20">
        <v>0</v>
      </c>
      <c r="T1061" s="21" t="s">
        <v>38</v>
      </c>
    </row>
    <row r="1062" spans="1:20" x14ac:dyDescent="0.35">
      <c r="A1062" s="96" t="s">
        <v>3485</v>
      </c>
      <c r="B1062" s="96"/>
      <c r="C1062" s="96"/>
      <c r="D1062" s="13" t="s">
        <v>3486</v>
      </c>
      <c r="E1062" s="13">
        <v>6</v>
      </c>
      <c r="F1062" s="14">
        <v>0.5</v>
      </c>
      <c r="G1062" s="13" t="s">
        <v>14872</v>
      </c>
      <c r="H1062" s="14">
        <v>20</v>
      </c>
      <c r="I1062" s="15" t="s">
        <v>32</v>
      </c>
      <c r="J1062" s="16">
        <v>21.6</v>
      </c>
      <c r="K1062" s="16">
        <v>3.6</v>
      </c>
      <c r="L1062" s="17" t="s">
        <v>2217</v>
      </c>
      <c r="M1062" s="163" t="str">
        <f>IFERROR(GETPIVOTDATA("Tot. Bottles",'- Ordine Aggregato -'!$A$1,"sku anker",A1062),"")</f>
        <v/>
      </c>
      <c r="N1062" s="18" t="s">
        <v>42</v>
      </c>
      <c r="O1062" s="19" t="str">
        <f t="shared" si="16"/>
        <v>Order online</v>
      </c>
      <c r="P1062" s="97" t="s">
        <v>68</v>
      </c>
      <c r="Q1062" s="13" t="s">
        <v>3487</v>
      </c>
      <c r="R1062" t="s">
        <v>3488</v>
      </c>
      <c r="S1062" s="20">
        <v>0</v>
      </c>
      <c r="T1062" s="21" t="s">
        <v>38</v>
      </c>
    </row>
    <row r="1063" spans="1:20" x14ac:dyDescent="0.35">
      <c r="A1063" s="96" t="s">
        <v>3489</v>
      </c>
      <c r="D1063" s="13" t="s">
        <v>3486</v>
      </c>
      <c r="E1063" s="13">
        <v>6</v>
      </c>
      <c r="F1063" s="14">
        <v>1</v>
      </c>
      <c r="G1063" s="13" t="s">
        <v>31</v>
      </c>
      <c r="H1063" s="14">
        <v>20</v>
      </c>
      <c r="I1063" s="15" t="s">
        <v>32</v>
      </c>
      <c r="J1063" s="16">
        <v>32.099999999999994</v>
      </c>
      <c r="K1063" s="16">
        <v>5.35</v>
      </c>
      <c r="L1063" s="17" t="s">
        <v>2217</v>
      </c>
      <c r="M1063" s="163" t="str">
        <f>IFERROR(GETPIVOTDATA("Tot. Bottles",'- Ordine Aggregato -'!$A$1,"sku anker",A1063),"")</f>
        <v/>
      </c>
      <c r="N1063" s="18" t="s">
        <v>42</v>
      </c>
      <c r="O1063" s="19" t="str">
        <f t="shared" si="16"/>
        <v>Order online</v>
      </c>
      <c r="P1063" s="97" t="s">
        <v>68</v>
      </c>
      <c r="Q1063" s="13" t="s">
        <v>3490</v>
      </c>
      <c r="R1063" t="s">
        <v>3491</v>
      </c>
      <c r="S1063" s="20">
        <v>0</v>
      </c>
      <c r="T1063" s="21" t="s">
        <v>38</v>
      </c>
    </row>
    <row r="1064" spans="1:20" x14ac:dyDescent="0.35">
      <c r="A1064" s="96" t="s">
        <v>3492</v>
      </c>
      <c r="D1064" s="13" t="s">
        <v>3493</v>
      </c>
      <c r="E1064" s="13">
        <v>6</v>
      </c>
      <c r="F1064" s="14">
        <v>1</v>
      </c>
      <c r="G1064" s="13" t="s">
        <v>14872</v>
      </c>
      <c r="H1064" s="14">
        <v>20</v>
      </c>
      <c r="I1064" s="15" t="s">
        <v>32</v>
      </c>
      <c r="J1064" s="16">
        <v>33</v>
      </c>
      <c r="K1064" s="16">
        <v>5.5</v>
      </c>
      <c r="L1064" s="17" t="s">
        <v>502</v>
      </c>
      <c r="M1064" s="163" t="str">
        <f>IFERROR(GETPIVOTDATA("Tot. Bottles",'- Ordine Aggregato -'!$A$1,"sku anker",A1064),"")</f>
        <v/>
      </c>
      <c r="N1064" s="18" t="s">
        <v>42</v>
      </c>
      <c r="O1064" s="19" t="str">
        <f t="shared" si="16"/>
        <v>Order online</v>
      </c>
      <c r="P1064" s="97" t="s">
        <v>68</v>
      </c>
      <c r="Q1064" s="13" t="s">
        <v>3494</v>
      </c>
      <c r="R1064" t="s">
        <v>3495</v>
      </c>
      <c r="S1064" s="20">
        <v>0</v>
      </c>
      <c r="T1064" s="21" t="s">
        <v>38</v>
      </c>
    </row>
    <row r="1065" spans="1:20" x14ac:dyDescent="0.35">
      <c r="A1065" s="13" t="s">
        <v>3496</v>
      </c>
      <c r="B1065" s="13"/>
      <c r="C1065" s="13"/>
      <c r="D1065" s="13" t="s">
        <v>3497</v>
      </c>
      <c r="E1065" s="13">
        <v>6</v>
      </c>
      <c r="F1065" s="14">
        <v>1</v>
      </c>
      <c r="G1065" s="13" t="s">
        <v>31</v>
      </c>
      <c r="H1065" s="14">
        <v>14.5</v>
      </c>
      <c r="I1065" s="15" t="s">
        <v>32</v>
      </c>
      <c r="J1065" s="16">
        <v>33</v>
      </c>
      <c r="K1065" s="16">
        <v>5.5</v>
      </c>
      <c r="L1065" s="17" t="s">
        <v>502</v>
      </c>
      <c r="M1065" s="163" t="str">
        <f>IFERROR(GETPIVOTDATA("Tot. Bottles",'- Ordine Aggregato -'!$A$1,"sku anker",A1065),"")</f>
        <v/>
      </c>
      <c r="N1065" s="18" t="s">
        <v>42</v>
      </c>
      <c r="O1065" s="19" t="str">
        <f t="shared" si="16"/>
        <v>Order online</v>
      </c>
      <c r="P1065" s="97" t="s">
        <v>68</v>
      </c>
      <c r="Q1065" s="13" t="s">
        <v>3498</v>
      </c>
      <c r="R1065" t="s">
        <v>3499</v>
      </c>
      <c r="S1065" s="20">
        <v>0</v>
      </c>
      <c r="T1065" s="21" t="s">
        <v>38</v>
      </c>
    </row>
    <row r="1066" spans="1:20" x14ac:dyDescent="0.35">
      <c r="A1066" s="13" t="s">
        <v>3500</v>
      </c>
      <c r="B1066" s="13"/>
      <c r="C1066" s="13"/>
      <c r="D1066" s="13" t="s">
        <v>3501</v>
      </c>
      <c r="E1066" s="13">
        <v>120</v>
      </c>
      <c r="F1066" s="14">
        <v>0.05</v>
      </c>
      <c r="G1066" s="13" t="s">
        <v>46</v>
      </c>
      <c r="H1066" s="14">
        <v>40</v>
      </c>
      <c r="I1066" s="15" t="s">
        <v>32</v>
      </c>
      <c r="J1066" s="16">
        <v>162</v>
      </c>
      <c r="K1066" s="16">
        <v>1.35</v>
      </c>
      <c r="L1066" s="17" t="s">
        <v>502</v>
      </c>
      <c r="M1066" s="163" t="str">
        <f>IFERROR(GETPIVOTDATA("Tot. Bottles",'- Ordine Aggregato -'!$A$1,"sku anker",A1066),"")</f>
        <v/>
      </c>
      <c r="N1066" s="18" t="s">
        <v>34</v>
      </c>
      <c r="O1066" s="19" t="str">
        <f t="shared" si="16"/>
        <v>Order online</v>
      </c>
      <c r="P1066" s="97" t="s">
        <v>225</v>
      </c>
      <c r="Q1066" s="13" t="s">
        <v>3502</v>
      </c>
      <c r="R1066" t="s">
        <v>3503</v>
      </c>
      <c r="S1066" s="20">
        <v>0</v>
      </c>
      <c r="T1066" s="21" t="s">
        <v>38</v>
      </c>
    </row>
    <row r="1067" spans="1:20" x14ac:dyDescent="0.35">
      <c r="A1067" s="96" t="s">
        <v>3504</v>
      </c>
      <c r="B1067" s="96"/>
      <c r="C1067" s="96"/>
      <c r="D1067" s="13" t="s">
        <v>3501</v>
      </c>
      <c r="E1067" s="13">
        <v>12</v>
      </c>
      <c r="F1067" s="14">
        <v>0.35</v>
      </c>
      <c r="G1067" s="13" t="s">
        <v>14872</v>
      </c>
      <c r="H1067" s="14">
        <v>40</v>
      </c>
      <c r="I1067" s="15" t="s">
        <v>32</v>
      </c>
      <c r="J1067" s="16">
        <v>77.400000000000006</v>
      </c>
      <c r="K1067" s="16">
        <v>6.45</v>
      </c>
      <c r="L1067" s="17" t="s">
        <v>502</v>
      </c>
      <c r="M1067" s="163" t="str">
        <f>IFERROR(GETPIVOTDATA("Tot. Bottles",'- Ordine Aggregato -'!$A$1,"sku anker",A1067),"")</f>
        <v/>
      </c>
      <c r="N1067" s="18" t="s">
        <v>42</v>
      </c>
      <c r="O1067" s="19" t="str">
        <f t="shared" si="16"/>
        <v>Order online</v>
      </c>
      <c r="P1067" s="97" t="s">
        <v>225</v>
      </c>
      <c r="Q1067" s="13" t="s">
        <v>3505</v>
      </c>
      <c r="R1067" t="s">
        <v>3506</v>
      </c>
      <c r="S1067" s="20">
        <v>0</v>
      </c>
      <c r="T1067" s="21" t="s">
        <v>38</v>
      </c>
    </row>
    <row r="1068" spans="1:20" x14ac:dyDescent="0.35">
      <c r="A1068" s="13" t="s">
        <v>3507</v>
      </c>
      <c r="B1068" s="13"/>
      <c r="C1068" s="13"/>
      <c r="D1068" s="13" t="s">
        <v>3501</v>
      </c>
      <c r="E1068" s="13">
        <v>6</v>
      </c>
      <c r="F1068" s="14">
        <v>0.7</v>
      </c>
      <c r="G1068" s="13" t="s">
        <v>14871</v>
      </c>
      <c r="H1068" s="14">
        <v>40</v>
      </c>
      <c r="I1068" s="15" t="s">
        <v>32</v>
      </c>
      <c r="J1068" s="16">
        <v>49.800000000000004</v>
      </c>
      <c r="K1068" s="16">
        <v>8.3000000000000007</v>
      </c>
      <c r="L1068" s="17" t="s">
        <v>502</v>
      </c>
      <c r="M1068" s="163" t="str">
        <f>IFERROR(GETPIVOTDATA("Tot. Bottles",'- Ordine Aggregato -'!$A$1,"sku anker",A1068),"")</f>
        <v/>
      </c>
      <c r="N1068" s="18" t="s">
        <v>42</v>
      </c>
      <c r="O1068" s="19" t="str">
        <f t="shared" si="16"/>
        <v>Order online</v>
      </c>
      <c r="P1068" s="97" t="s">
        <v>225</v>
      </c>
      <c r="Q1068" s="13" t="s">
        <v>3508</v>
      </c>
      <c r="R1068" t="s">
        <v>3509</v>
      </c>
      <c r="S1068" s="20">
        <v>0</v>
      </c>
      <c r="T1068" s="21" t="s">
        <v>38</v>
      </c>
    </row>
    <row r="1069" spans="1:20" x14ac:dyDescent="0.35">
      <c r="A1069" s="96" t="s">
        <v>3510</v>
      </c>
      <c r="B1069" s="96"/>
      <c r="C1069" s="96"/>
      <c r="D1069" s="13" t="s">
        <v>3501</v>
      </c>
      <c r="E1069" s="13">
        <v>6</v>
      </c>
      <c r="F1069" s="14">
        <v>1</v>
      </c>
      <c r="G1069" s="13" t="s">
        <v>14871</v>
      </c>
      <c r="H1069" s="14">
        <v>40</v>
      </c>
      <c r="I1069" s="15" t="s">
        <v>32</v>
      </c>
      <c r="J1069" s="16">
        <v>77.699999999999989</v>
      </c>
      <c r="K1069" s="16">
        <v>12.95</v>
      </c>
      <c r="L1069" s="17" t="s">
        <v>502</v>
      </c>
      <c r="M1069" s="163" t="str">
        <f>IFERROR(GETPIVOTDATA("Tot. Bottles",'- Ordine Aggregato -'!$A$1,"sku anker",A1069),"")</f>
        <v/>
      </c>
      <c r="N1069" s="18" t="s">
        <v>42</v>
      </c>
      <c r="O1069" s="19" t="str">
        <f t="shared" si="16"/>
        <v>Order online</v>
      </c>
      <c r="P1069" s="97" t="s">
        <v>225</v>
      </c>
      <c r="Q1069" s="13" t="s">
        <v>3511</v>
      </c>
      <c r="R1069" t="s">
        <v>3512</v>
      </c>
      <c r="S1069" s="20">
        <v>0</v>
      </c>
      <c r="T1069" s="21" t="s">
        <v>38</v>
      </c>
    </row>
    <row r="1070" spans="1:20" x14ac:dyDescent="0.35">
      <c r="A1070" s="96" t="s">
        <v>3513</v>
      </c>
      <c r="D1070" s="13" t="s">
        <v>3501</v>
      </c>
      <c r="E1070" s="13">
        <v>12</v>
      </c>
      <c r="F1070" s="14">
        <v>1</v>
      </c>
      <c r="G1070" s="13" t="s">
        <v>14871</v>
      </c>
      <c r="H1070" s="14">
        <v>40</v>
      </c>
      <c r="I1070" s="15" t="s">
        <v>32</v>
      </c>
      <c r="J1070" s="16">
        <v>155.39999999999998</v>
      </c>
      <c r="K1070" s="16">
        <v>12.95</v>
      </c>
      <c r="L1070" s="17" t="s">
        <v>502</v>
      </c>
      <c r="M1070" s="163" t="str">
        <f>IFERROR(GETPIVOTDATA("Tot. Bottles",'- Ordine Aggregato -'!$A$1,"sku anker",A1070),"")</f>
        <v/>
      </c>
      <c r="N1070" s="18" t="s">
        <v>42</v>
      </c>
      <c r="O1070" s="19" t="str">
        <f t="shared" si="16"/>
        <v>Order online</v>
      </c>
      <c r="P1070" s="97" t="s">
        <v>225</v>
      </c>
      <c r="Q1070" s="13" t="s">
        <v>3511</v>
      </c>
      <c r="R1070" t="s">
        <v>3514</v>
      </c>
      <c r="S1070" s="20">
        <v>0</v>
      </c>
      <c r="T1070" s="21" t="s">
        <v>38</v>
      </c>
    </row>
    <row r="1071" spans="1:20" x14ac:dyDescent="0.35">
      <c r="A1071" s="96" t="s">
        <v>14419</v>
      </c>
      <c r="D1071" s="13" t="s">
        <v>14420</v>
      </c>
      <c r="E1071" s="13">
        <v>6</v>
      </c>
      <c r="F1071" s="14">
        <v>0.7</v>
      </c>
      <c r="G1071" s="13" t="s">
        <v>46</v>
      </c>
      <c r="H1071" s="14">
        <v>40</v>
      </c>
      <c r="I1071" s="15" t="s">
        <v>32</v>
      </c>
      <c r="J1071" s="16">
        <v>99</v>
      </c>
      <c r="K1071" s="16">
        <v>16.5</v>
      </c>
      <c r="L1071" s="17" t="s">
        <v>502</v>
      </c>
      <c r="M1071" s="163" t="str">
        <f>IFERROR(GETPIVOTDATA("Tot. Bottles",'- Ordine Aggregato -'!$A$1,"sku anker",A1071),"")</f>
        <v/>
      </c>
      <c r="N1071" s="18" t="s">
        <v>28</v>
      </c>
      <c r="O1071" s="19" t="str">
        <f t="shared" si="16"/>
        <v>Order online</v>
      </c>
      <c r="P1071" s="97" t="s">
        <v>225</v>
      </c>
      <c r="Q1071" s="13" t="s">
        <v>15206</v>
      </c>
      <c r="R1071" t="s">
        <v>15207</v>
      </c>
      <c r="S1071" s="20">
        <v>0</v>
      </c>
      <c r="T1071" s="21" t="s">
        <v>3755</v>
      </c>
    </row>
    <row r="1072" spans="1:20" x14ac:dyDescent="0.35">
      <c r="A1072" s="96" t="s">
        <v>15208</v>
      </c>
      <c r="D1072" s="13" t="s">
        <v>14420</v>
      </c>
      <c r="E1072" s="13">
        <v>12</v>
      </c>
      <c r="F1072" s="14">
        <v>0.7</v>
      </c>
      <c r="G1072" s="13" t="s">
        <v>14872</v>
      </c>
      <c r="H1072" s="14">
        <v>40</v>
      </c>
      <c r="I1072" s="15" t="s">
        <v>32</v>
      </c>
      <c r="J1072" s="16">
        <v>198</v>
      </c>
      <c r="K1072" s="16">
        <v>16.5</v>
      </c>
      <c r="L1072" s="17" t="s">
        <v>502</v>
      </c>
      <c r="M1072" s="163" t="str">
        <f>IFERROR(GETPIVOTDATA("Tot. Bottles",'- Ordine Aggregato -'!$A$1,"sku anker",A1072),"")</f>
        <v/>
      </c>
      <c r="N1072" s="18" t="s">
        <v>34</v>
      </c>
      <c r="O1072" s="19" t="str">
        <f t="shared" si="16"/>
        <v>Order online</v>
      </c>
      <c r="P1072" s="97" t="s">
        <v>225</v>
      </c>
      <c r="Q1072" s="13" t="s">
        <v>15206</v>
      </c>
      <c r="R1072" t="s">
        <v>15209</v>
      </c>
      <c r="S1072" s="20">
        <v>0</v>
      </c>
      <c r="T1072" s="21" t="s">
        <v>38</v>
      </c>
    </row>
    <row r="1073" spans="1:20" x14ac:dyDescent="0.35">
      <c r="A1073" s="96" t="s">
        <v>3515</v>
      </c>
      <c r="B1073" s="96"/>
      <c r="C1073" s="96"/>
      <c r="D1073" s="13" t="s">
        <v>3516</v>
      </c>
      <c r="E1073" s="13">
        <v>3</v>
      </c>
      <c r="F1073" s="14">
        <v>0.75</v>
      </c>
      <c r="G1073" s="13" t="s">
        <v>14872</v>
      </c>
      <c r="H1073" s="14">
        <v>12.5</v>
      </c>
      <c r="I1073" s="15" t="s">
        <v>32</v>
      </c>
      <c r="J1073" s="16">
        <v>48.900000000000006</v>
      </c>
      <c r="K1073" s="16">
        <v>16.3</v>
      </c>
      <c r="L1073" s="17" t="s">
        <v>704</v>
      </c>
      <c r="M1073" s="163" t="str">
        <f>IFERROR(GETPIVOTDATA("Tot. Bottles",'- Ordine Aggregato -'!$A$1,"sku anker",A1073),"")</f>
        <v/>
      </c>
      <c r="N1073" s="18" t="s">
        <v>34</v>
      </c>
      <c r="O1073" s="19" t="str">
        <f t="shared" si="16"/>
        <v>Order online</v>
      </c>
      <c r="P1073" s="97" t="s">
        <v>364</v>
      </c>
      <c r="Q1073" s="13" t="s">
        <v>3517</v>
      </c>
      <c r="R1073" t="s">
        <v>42</v>
      </c>
      <c r="S1073" s="20">
        <v>0</v>
      </c>
      <c r="T1073" s="21" t="s">
        <v>38</v>
      </c>
    </row>
    <row r="1074" spans="1:20" x14ac:dyDescent="0.35">
      <c r="A1074" s="96" t="s">
        <v>3518</v>
      </c>
      <c r="B1074" s="96"/>
      <c r="C1074" s="96"/>
      <c r="D1074" s="13" t="s">
        <v>3519</v>
      </c>
      <c r="E1074" s="13">
        <v>3</v>
      </c>
      <c r="F1074" s="14">
        <v>0.75</v>
      </c>
      <c r="G1074" s="13" t="s">
        <v>14872</v>
      </c>
      <c r="H1074" s="14">
        <v>14</v>
      </c>
      <c r="I1074" s="15" t="s">
        <v>32</v>
      </c>
      <c r="J1074" s="16">
        <v>61.5</v>
      </c>
      <c r="K1074" s="16">
        <v>20.5</v>
      </c>
      <c r="L1074" s="17" t="s">
        <v>710</v>
      </c>
      <c r="M1074" s="163" t="str">
        <f>IFERROR(GETPIVOTDATA("Tot. Bottles",'- Ordine Aggregato -'!$A$1,"sku anker",A1074),"")</f>
        <v/>
      </c>
      <c r="N1074" s="18" t="s">
        <v>42</v>
      </c>
      <c r="O1074" s="19" t="str">
        <f t="shared" si="16"/>
        <v>Order online</v>
      </c>
      <c r="P1074" s="97" t="s">
        <v>364</v>
      </c>
      <c r="Q1074" s="13" t="s">
        <v>3520</v>
      </c>
      <c r="R1074" t="s">
        <v>42</v>
      </c>
      <c r="S1074" s="20">
        <v>0</v>
      </c>
      <c r="T1074" s="21" t="s">
        <v>38</v>
      </c>
    </row>
    <row r="1075" spans="1:20" x14ac:dyDescent="0.35">
      <c r="A1075" s="96" t="s">
        <v>3521</v>
      </c>
      <c r="B1075" s="96"/>
      <c r="C1075" s="96"/>
      <c r="D1075" s="13" t="s">
        <v>3522</v>
      </c>
      <c r="E1075" s="13">
        <v>6</v>
      </c>
      <c r="F1075" s="14">
        <v>0.75</v>
      </c>
      <c r="G1075" s="13" t="s">
        <v>14872</v>
      </c>
      <c r="H1075" s="14">
        <v>13</v>
      </c>
      <c r="I1075" s="15" t="s">
        <v>32</v>
      </c>
      <c r="J1075" s="16">
        <v>37.799999999999997</v>
      </c>
      <c r="K1075" s="16">
        <v>6.3</v>
      </c>
      <c r="L1075" s="17" t="s">
        <v>704</v>
      </c>
      <c r="M1075" s="163" t="str">
        <f>IFERROR(GETPIVOTDATA("Tot. Bottles",'- Ordine Aggregato -'!$A$1,"sku anker",A1075),"")</f>
        <v/>
      </c>
      <c r="N1075" s="18" t="s">
        <v>42</v>
      </c>
      <c r="O1075" s="19" t="str">
        <f t="shared" si="16"/>
        <v>Order online</v>
      </c>
      <c r="P1075" s="97" t="s">
        <v>364</v>
      </c>
      <c r="Q1075" s="13" t="s">
        <v>3523</v>
      </c>
      <c r="R1075" t="s">
        <v>3524</v>
      </c>
      <c r="S1075" s="20">
        <v>0</v>
      </c>
      <c r="T1075" s="21" t="s">
        <v>38</v>
      </c>
    </row>
    <row r="1076" spans="1:20" x14ac:dyDescent="0.35">
      <c r="A1076" s="96" t="s">
        <v>3525</v>
      </c>
      <c r="D1076" s="13" t="s">
        <v>3526</v>
      </c>
      <c r="E1076" s="13">
        <v>6</v>
      </c>
      <c r="F1076" s="14">
        <v>0.7</v>
      </c>
      <c r="G1076" s="13" t="s">
        <v>14872</v>
      </c>
      <c r="H1076" s="14">
        <v>47</v>
      </c>
      <c r="I1076" s="15" t="s">
        <v>32</v>
      </c>
      <c r="J1076" s="16">
        <v>105</v>
      </c>
      <c r="K1076" s="16">
        <v>17.5</v>
      </c>
      <c r="L1076" s="17" t="s">
        <v>104</v>
      </c>
      <c r="M1076" s="163" t="str">
        <f>IFERROR(GETPIVOTDATA("Tot. Bottles",'- Ordine Aggregato -'!$A$1,"sku anker",A1076),"")</f>
        <v/>
      </c>
      <c r="N1076" s="18" t="s">
        <v>42</v>
      </c>
      <c r="O1076" s="19" t="str">
        <f t="shared" si="16"/>
        <v>Order online</v>
      </c>
      <c r="P1076" s="97" t="s">
        <v>335</v>
      </c>
      <c r="Q1076" s="13" t="s">
        <v>3527</v>
      </c>
      <c r="R1076" t="s">
        <v>3528</v>
      </c>
      <c r="S1076" s="20">
        <v>0</v>
      </c>
      <c r="T1076" s="21" t="s">
        <v>38</v>
      </c>
    </row>
    <row r="1077" spans="1:20" x14ac:dyDescent="0.35">
      <c r="A1077" s="96" t="s">
        <v>3529</v>
      </c>
      <c r="B1077" s="96"/>
      <c r="C1077" s="96"/>
      <c r="D1077" s="13" t="s">
        <v>3530</v>
      </c>
      <c r="E1077" s="13">
        <v>6</v>
      </c>
      <c r="F1077" s="14">
        <v>0.7</v>
      </c>
      <c r="G1077" s="13" t="s">
        <v>14872</v>
      </c>
      <c r="H1077" s="14">
        <v>40</v>
      </c>
      <c r="I1077" s="15" t="s">
        <v>32</v>
      </c>
      <c r="J1077" s="16">
        <v>111</v>
      </c>
      <c r="K1077" s="16">
        <v>18.5</v>
      </c>
      <c r="L1077" s="17" t="s">
        <v>104</v>
      </c>
      <c r="M1077" s="163" t="str">
        <f>IFERROR(GETPIVOTDATA("Tot. Bottles",'- Ordine Aggregato -'!$A$1,"sku anker",A1077),"")</f>
        <v/>
      </c>
      <c r="N1077" s="18" t="s">
        <v>67</v>
      </c>
      <c r="O1077" s="19" t="str">
        <f t="shared" si="16"/>
        <v>Order online</v>
      </c>
      <c r="P1077" s="97" t="s">
        <v>662</v>
      </c>
      <c r="Q1077" s="13" t="s">
        <v>3531</v>
      </c>
      <c r="R1077" t="s">
        <v>42</v>
      </c>
      <c r="S1077" s="20">
        <v>18.5</v>
      </c>
      <c r="T1077" s="21" t="s">
        <v>38</v>
      </c>
    </row>
    <row r="1078" spans="1:20" x14ac:dyDescent="0.35">
      <c r="A1078" s="96" t="s">
        <v>3532</v>
      </c>
      <c r="D1078" s="13" t="s">
        <v>3533</v>
      </c>
      <c r="E1078" s="13">
        <v>6</v>
      </c>
      <c r="F1078" s="14">
        <v>0.7</v>
      </c>
      <c r="G1078" s="13" t="s">
        <v>46</v>
      </c>
      <c r="H1078" s="14">
        <v>54</v>
      </c>
      <c r="I1078" s="15" t="s">
        <v>32</v>
      </c>
      <c r="J1078" s="16">
        <v>125.69999999999999</v>
      </c>
      <c r="K1078" s="16">
        <v>20.95</v>
      </c>
      <c r="L1078" s="17" t="s">
        <v>104</v>
      </c>
      <c r="M1078" s="163" t="str">
        <f>IFERROR(GETPIVOTDATA("Tot. Bottles",'- Ordine Aggregato -'!$A$1,"sku anker",A1078),"")</f>
        <v/>
      </c>
      <c r="N1078" s="18" t="s">
        <v>42</v>
      </c>
      <c r="O1078" s="19" t="str">
        <f t="shared" si="16"/>
        <v>Order online</v>
      </c>
      <c r="P1078" s="97" t="s">
        <v>335</v>
      </c>
      <c r="Q1078" s="13" t="s">
        <v>3534</v>
      </c>
      <c r="R1078" t="s">
        <v>3535</v>
      </c>
      <c r="S1078" s="20">
        <v>0</v>
      </c>
      <c r="T1078" s="21" t="s">
        <v>38</v>
      </c>
    </row>
    <row r="1079" spans="1:20" x14ac:dyDescent="0.35">
      <c r="A1079" s="13" t="s">
        <v>3536</v>
      </c>
      <c r="B1079" s="13"/>
      <c r="C1079" s="13"/>
      <c r="D1079" s="13" t="s">
        <v>3537</v>
      </c>
      <c r="E1079" s="13">
        <v>6</v>
      </c>
      <c r="F1079" s="14">
        <v>0.7</v>
      </c>
      <c r="G1079" s="13" t="s">
        <v>46</v>
      </c>
      <c r="H1079" s="14">
        <v>40</v>
      </c>
      <c r="I1079" s="15" t="s">
        <v>32</v>
      </c>
      <c r="J1079" s="16">
        <v>115.5</v>
      </c>
      <c r="K1079" s="16">
        <v>19.25</v>
      </c>
      <c r="L1079" s="17" t="s">
        <v>104</v>
      </c>
      <c r="M1079" s="163" t="str">
        <f>IFERROR(GETPIVOTDATA("Tot. Bottles",'- Ordine Aggregato -'!$A$1,"sku anker",A1079),"")</f>
        <v/>
      </c>
      <c r="N1079" s="18" t="s">
        <v>67</v>
      </c>
      <c r="O1079" s="19" t="str">
        <f t="shared" si="16"/>
        <v>Order online</v>
      </c>
      <c r="P1079" s="97" t="s">
        <v>662</v>
      </c>
      <c r="Q1079" s="13" t="s">
        <v>3538</v>
      </c>
      <c r="R1079" t="s">
        <v>3539</v>
      </c>
      <c r="S1079" s="20">
        <v>19.25</v>
      </c>
      <c r="T1079" s="21" t="s">
        <v>38</v>
      </c>
    </row>
    <row r="1080" spans="1:20" x14ac:dyDescent="0.35">
      <c r="A1080" s="96" t="s">
        <v>3540</v>
      </c>
      <c r="B1080" s="96"/>
      <c r="C1080" s="96"/>
      <c r="D1080" s="13" t="s">
        <v>3541</v>
      </c>
      <c r="E1080" s="13">
        <v>6</v>
      </c>
      <c r="F1080" s="14">
        <v>0.15</v>
      </c>
      <c r="G1080" s="13" t="s">
        <v>46</v>
      </c>
      <c r="H1080" s="14">
        <v>44.7</v>
      </c>
      <c r="I1080" s="15" t="s">
        <v>32</v>
      </c>
      <c r="J1080" s="16">
        <v>70.5</v>
      </c>
      <c r="K1080" s="16">
        <v>11.75</v>
      </c>
      <c r="L1080" s="17" t="s">
        <v>1143</v>
      </c>
      <c r="M1080" s="163" t="str">
        <f>IFERROR(GETPIVOTDATA("Tot. Bottles",'- Ordine Aggregato -'!$A$1,"sku anker",A1080),"")</f>
        <v/>
      </c>
      <c r="N1080" s="18" t="s">
        <v>42</v>
      </c>
      <c r="O1080" s="19" t="str">
        <f t="shared" si="16"/>
        <v>Order online</v>
      </c>
      <c r="P1080" s="97" t="s">
        <v>146</v>
      </c>
      <c r="Q1080" s="13" t="s">
        <v>3542</v>
      </c>
      <c r="R1080" t="s">
        <v>3543</v>
      </c>
      <c r="S1080" s="20">
        <v>0</v>
      </c>
      <c r="T1080" s="21" t="s">
        <v>38</v>
      </c>
    </row>
    <row r="1081" spans="1:20" x14ac:dyDescent="0.35">
      <c r="A1081" s="13" t="s">
        <v>3544</v>
      </c>
      <c r="B1081" s="13"/>
      <c r="C1081" s="13"/>
      <c r="D1081" s="13" t="s">
        <v>3545</v>
      </c>
      <c r="E1081" s="13">
        <v>6</v>
      </c>
      <c r="F1081" s="14">
        <v>0.7</v>
      </c>
      <c r="G1081" s="13" t="s">
        <v>46</v>
      </c>
      <c r="H1081" s="14">
        <v>43</v>
      </c>
      <c r="I1081" s="15" t="s">
        <v>32</v>
      </c>
      <c r="J1081" s="16">
        <v>119.69999999999999</v>
      </c>
      <c r="K1081" s="16">
        <v>19.95</v>
      </c>
      <c r="L1081" s="17" t="s">
        <v>1787</v>
      </c>
      <c r="M1081" s="163" t="str">
        <f>IFERROR(GETPIVOTDATA("Tot. Bottles",'- Ordine Aggregato -'!$A$1,"sku anker",A1081),"")</f>
        <v/>
      </c>
      <c r="N1081" s="18" t="s">
        <v>34</v>
      </c>
      <c r="O1081" s="19" t="str">
        <f t="shared" si="16"/>
        <v>Order online</v>
      </c>
      <c r="P1081" s="97" t="s">
        <v>146</v>
      </c>
      <c r="Q1081" s="13" t="s">
        <v>3546</v>
      </c>
      <c r="R1081" t="s">
        <v>3547</v>
      </c>
      <c r="S1081" s="20">
        <v>0</v>
      </c>
      <c r="T1081" s="21" t="s">
        <v>38</v>
      </c>
    </row>
    <row r="1082" spans="1:20" x14ac:dyDescent="0.35">
      <c r="A1082" s="96" t="s">
        <v>3548</v>
      </c>
      <c r="B1082" s="96"/>
      <c r="C1082" s="96"/>
      <c r="D1082" s="13" t="s">
        <v>3549</v>
      </c>
      <c r="E1082" s="13">
        <v>6</v>
      </c>
      <c r="F1082" s="14">
        <v>0.7</v>
      </c>
      <c r="G1082" s="13" t="s">
        <v>46</v>
      </c>
      <c r="H1082" s="14">
        <v>43</v>
      </c>
      <c r="I1082" s="15" t="s">
        <v>32</v>
      </c>
      <c r="J1082" s="16">
        <v>94.5</v>
      </c>
      <c r="K1082" s="16">
        <v>15.75</v>
      </c>
      <c r="L1082" s="17" t="s">
        <v>1787</v>
      </c>
      <c r="M1082" s="163" t="str">
        <f>IFERROR(GETPIVOTDATA("Tot. Bottles",'- Ordine Aggregato -'!$A$1,"sku anker",A1082),"")</f>
        <v/>
      </c>
      <c r="N1082" s="18" t="s">
        <v>67</v>
      </c>
      <c r="O1082" s="19" t="str">
        <f t="shared" si="16"/>
        <v>Order online</v>
      </c>
      <c r="P1082" s="97" t="s">
        <v>146</v>
      </c>
      <c r="Q1082" s="13" t="s">
        <v>3550</v>
      </c>
      <c r="R1082" t="s">
        <v>3551</v>
      </c>
      <c r="S1082" s="20">
        <v>15.75</v>
      </c>
      <c r="T1082" s="21" t="s">
        <v>38</v>
      </c>
    </row>
    <row r="1083" spans="1:20" x14ac:dyDescent="0.35">
      <c r="A1083" s="96" t="s">
        <v>3552</v>
      </c>
      <c r="D1083" s="13" t="s">
        <v>3553</v>
      </c>
      <c r="E1083" s="13">
        <v>6</v>
      </c>
      <c r="F1083" s="14">
        <v>0.7</v>
      </c>
      <c r="G1083" s="13" t="s">
        <v>46</v>
      </c>
      <c r="H1083" s="14">
        <v>43</v>
      </c>
      <c r="I1083" s="15" t="s">
        <v>32</v>
      </c>
      <c r="J1083" s="16">
        <v>267</v>
      </c>
      <c r="K1083" s="16">
        <v>44.5</v>
      </c>
      <c r="L1083" s="17" t="s">
        <v>463</v>
      </c>
      <c r="M1083" s="163" t="str">
        <f>IFERROR(GETPIVOTDATA("Tot. Bottles",'- Ordine Aggregato -'!$A$1,"sku anker",A1083),"")</f>
        <v/>
      </c>
      <c r="N1083" s="18" t="s">
        <v>42</v>
      </c>
      <c r="O1083" s="19" t="str">
        <f t="shared" si="16"/>
        <v>Order online</v>
      </c>
      <c r="P1083" s="97" t="s">
        <v>146</v>
      </c>
      <c r="Q1083" s="13" t="s">
        <v>3554</v>
      </c>
      <c r="R1083" t="s">
        <v>3555</v>
      </c>
      <c r="S1083" s="20">
        <v>0</v>
      </c>
      <c r="T1083" s="21" t="s">
        <v>38</v>
      </c>
    </row>
    <row r="1084" spans="1:20" x14ac:dyDescent="0.35">
      <c r="A1084" s="96" t="s">
        <v>3556</v>
      </c>
      <c r="B1084" s="96"/>
      <c r="C1084" s="96"/>
      <c r="D1084" s="13" t="s">
        <v>3557</v>
      </c>
      <c r="E1084" s="13">
        <v>6</v>
      </c>
      <c r="F1084" s="14">
        <v>0.7</v>
      </c>
      <c r="G1084" s="13" t="s">
        <v>14872</v>
      </c>
      <c r="H1084" s="14">
        <v>43</v>
      </c>
      <c r="I1084" s="15" t="s">
        <v>32</v>
      </c>
      <c r="J1084" s="16">
        <v>270</v>
      </c>
      <c r="K1084" s="16">
        <v>45</v>
      </c>
      <c r="L1084" s="17" t="s">
        <v>1787</v>
      </c>
      <c r="M1084" s="163" t="str">
        <f>IFERROR(GETPIVOTDATA("Tot. Bottles",'- Ordine Aggregato -'!$A$1,"sku anker",A1084),"")</f>
        <v/>
      </c>
      <c r="N1084" s="18" t="s">
        <v>42</v>
      </c>
      <c r="O1084" s="19" t="str">
        <f t="shared" si="16"/>
        <v>Order online</v>
      </c>
      <c r="P1084" s="97" t="s">
        <v>146</v>
      </c>
      <c r="Q1084" s="13" t="s">
        <v>3554</v>
      </c>
      <c r="R1084" t="s">
        <v>3555</v>
      </c>
      <c r="S1084" s="20">
        <v>0</v>
      </c>
      <c r="T1084" s="21" t="s">
        <v>38</v>
      </c>
    </row>
    <row r="1085" spans="1:20" x14ac:dyDescent="0.35">
      <c r="A1085" s="96" t="s">
        <v>3558</v>
      </c>
      <c r="B1085" s="96"/>
      <c r="C1085" s="96"/>
      <c r="D1085" s="13" t="s">
        <v>3559</v>
      </c>
      <c r="E1085" s="13">
        <v>6</v>
      </c>
      <c r="F1085" s="14">
        <v>0.7</v>
      </c>
      <c r="G1085" s="13" t="s">
        <v>14872</v>
      </c>
      <c r="H1085" s="14">
        <v>46</v>
      </c>
      <c r="I1085" s="15" t="s">
        <v>32</v>
      </c>
      <c r="J1085" s="16">
        <v>151.5</v>
      </c>
      <c r="K1085" s="16">
        <v>25.25</v>
      </c>
      <c r="L1085" s="17" t="s">
        <v>1787</v>
      </c>
      <c r="M1085" s="163" t="str">
        <f>IFERROR(GETPIVOTDATA("Tot. Bottles",'- Ordine Aggregato -'!$A$1,"sku anker",A1085),"")</f>
        <v/>
      </c>
      <c r="N1085" s="18" t="s">
        <v>42</v>
      </c>
      <c r="O1085" s="19" t="str">
        <f t="shared" si="16"/>
        <v>Order online</v>
      </c>
      <c r="P1085" s="97" t="s">
        <v>146</v>
      </c>
      <c r="Q1085" s="13" t="s">
        <v>3560</v>
      </c>
      <c r="R1085" t="s">
        <v>3561</v>
      </c>
      <c r="S1085" s="20">
        <v>0</v>
      </c>
      <c r="T1085" s="21" t="s">
        <v>38</v>
      </c>
    </row>
    <row r="1086" spans="1:20" x14ac:dyDescent="0.35">
      <c r="A1086" s="13" t="s">
        <v>3562</v>
      </c>
      <c r="B1086" s="13"/>
      <c r="C1086" s="13"/>
      <c r="D1086" s="13" t="s">
        <v>3563</v>
      </c>
      <c r="E1086" s="13">
        <v>6</v>
      </c>
      <c r="F1086" s="14">
        <v>0.7</v>
      </c>
      <c r="G1086" s="13" t="s">
        <v>14872</v>
      </c>
      <c r="H1086" s="14">
        <v>46</v>
      </c>
      <c r="I1086" s="15" t="s">
        <v>32</v>
      </c>
      <c r="J1086" s="16">
        <v>149.69999999999999</v>
      </c>
      <c r="K1086" s="16">
        <v>24.95</v>
      </c>
      <c r="L1086" s="17" t="s">
        <v>1787</v>
      </c>
      <c r="M1086" s="163" t="str">
        <f>IFERROR(GETPIVOTDATA("Tot. Bottles",'- Ordine Aggregato -'!$A$1,"sku anker",A1086),"")</f>
        <v/>
      </c>
      <c r="N1086" s="18" t="s">
        <v>42</v>
      </c>
      <c r="O1086" s="19" t="str">
        <f t="shared" si="16"/>
        <v>Order online</v>
      </c>
      <c r="P1086" s="97" t="s">
        <v>385</v>
      </c>
      <c r="Q1086" s="13" t="s">
        <v>3564</v>
      </c>
      <c r="R1086" t="s">
        <v>3565</v>
      </c>
      <c r="S1086" s="20">
        <v>0</v>
      </c>
      <c r="T1086" s="21" t="s">
        <v>38</v>
      </c>
    </row>
    <row r="1087" spans="1:20" x14ac:dyDescent="0.35">
      <c r="A1087" s="96" t="s">
        <v>3566</v>
      </c>
      <c r="B1087" s="96"/>
      <c r="C1087" s="96"/>
      <c r="D1087" s="13" t="s">
        <v>3567</v>
      </c>
      <c r="E1087" s="13">
        <v>6</v>
      </c>
      <c r="F1087" s="14">
        <v>0.7</v>
      </c>
      <c r="G1087" s="13" t="s">
        <v>31</v>
      </c>
      <c r="H1087" s="14">
        <v>46</v>
      </c>
      <c r="I1087" s="15" t="s">
        <v>32</v>
      </c>
      <c r="J1087" s="16">
        <v>149.69999999999999</v>
      </c>
      <c r="K1087" s="16">
        <v>24.95</v>
      </c>
      <c r="L1087" s="17" t="s">
        <v>1787</v>
      </c>
      <c r="M1087" s="163" t="str">
        <f>IFERROR(GETPIVOTDATA("Tot. Bottles",'- Ordine Aggregato -'!$A$1,"sku anker",A1087),"")</f>
        <v/>
      </c>
      <c r="N1087" s="18" t="s">
        <v>42</v>
      </c>
      <c r="O1087" s="19" t="str">
        <f t="shared" si="16"/>
        <v>Order online</v>
      </c>
      <c r="P1087" s="97" t="s">
        <v>146</v>
      </c>
      <c r="Q1087" s="13" t="s">
        <v>3564</v>
      </c>
      <c r="R1087" t="s">
        <v>3568</v>
      </c>
      <c r="S1087" s="20">
        <v>0</v>
      </c>
      <c r="T1087" s="21" t="s">
        <v>38</v>
      </c>
    </row>
    <row r="1088" spans="1:20" x14ac:dyDescent="0.35">
      <c r="A1088" s="96" t="s">
        <v>3569</v>
      </c>
      <c r="D1088" s="13" t="s">
        <v>3570</v>
      </c>
      <c r="E1088" s="13">
        <v>6</v>
      </c>
      <c r="F1088" s="14">
        <v>0.7</v>
      </c>
      <c r="G1088" s="13" t="s">
        <v>14872</v>
      </c>
      <c r="H1088" s="14">
        <v>56.7</v>
      </c>
      <c r="I1088" s="15" t="s">
        <v>32</v>
      </c>
      <c r="J1088" s="16">
        <v>123</v>
      </c>
      <c r="K1088" s="16">
        <v>20.5</v>
      </c>
      <c r="L1088" s="17" t="s">
        <v>1787</v>
      </c>
      <c r="M1088" s="163" t="str">
        <f>IFERROR(GETPIVOTDATA("Tot. Bottles",'- Ordine Aggregato -'!$A$1,"sku anker",A1088),"")</f>
        <v/>
      </c>
      <c r="N1088" s="18" t="s">
        <v>34</v>
      </c>
      <c r="O1088" s="19" t="str">
        <f t="shared" si="16"/>
        <v>Order online</v>
      </c>
      <c r="P1088" s="97" t="s">
        <v>146</v>
      </c>
      <c r="Q1088" s="13" t="s">
        <v>3571</v>
      </c>
      <c r="R1088" t="s">
        <v>3572</v>
      </c>
      <c r="S1088" s="20">
        <v>0</v>
      </c>
      <c r="T1088" s="21" t="s">
        <v>38</v>
      </c>
    </row>
    <row r="1089" spans="1:20" x14ac:dyDescent="0.35">
      <c r="A1089" s="96" t="s">
        <v>3573</v>
      </c>
      <c r="B1089" s="96"/>
      <c r="C1089" s="96"/>
      <c r="D1089" s="13" t="s">
        <v>3574</v>
      </c>
      <c r="E1089" s="13">
        <v>6</v>
      </c>
      <c r="F1089" s="14">
        <v>0.7</v>
      </c>
      <c r="G1089" s="13" t="s">
        <v>46</v>
      </c>
      <c r="H1089" s="14">
        <v>46</v>
      </c>
      <c r="I1089" s="15" t="s">
        <v>32</v>
      </c>
      <c r="J1089" s="16">
        <v>156</v>
      </c>
      <c r="K1089" s="16">
        <v>26</v>
      </c>
      <c r="L1089" s="17" t="s">
        <v>1787</v>
      </c>
      <c r="M1089" s="163" t="str">
        <f>IFERROR(GETPIVOTDATA("Tot. Bottles",'- Ordine Aggregato -'!$A$1,"sku anker",A1089),"")</f>
        <v/>
      </c>
      <c r="N1089" s="18" t="s">
        <v>42</v>
      </c>
      <c r="O1089" s="19" t="str">
        <f t="shared" si="16"/>
        <v>Order online</v>
      </c>
      <c r="P1089" s="97" t="s">
        <v>146</v>
      </c>
      <c r="Q1089" s="13" t="s">
        <v>3575</v>
      </c>
      <c r="R1089" t="s">
        <v>42</v>
      </c>
      <c r="S1089" s="20">
        <v>0</v>
      </c>
      <c r="T1089" s="21" t="s">
        <v>38</v>
      </c>
    </row>
    <row r="1090" spans="1:20" x14ac:dyDescent="0.35">
      <c r="A1090" s="13" t="s">
        <v>3576</v>
      </c>
      <c r="B1090" s="13"/>
      <c r="C1090" s="13"/>
      <c r="D1090" s="13" t="s">
        <v>3577</v>
      </c>
      <c r="E1090" s="13">
        <v>6</v>
      </c>
      <c r="F1090" s="14">
        <v>0.7</v>
      </c>
      <c r="G1090" s="13" t="s">
        <v>31</v>
      </c>
      <c r="H1090" s="14">
        <v>46</v>
      </c>
      <c r="I1090" s="15" t="s">
        <v>32</v>
      </c>
      <c r="J1090" s="16">
        <v>150</v>
      </c>
      <c r="K1090" s="16">
        <v>25</v>
      </c>
      <c r="L1090" s="17" t="s">
        <v>1787</v>
      </c>
      <c r="M1090" s="163" t="str">
        <f>IFERROR(GETPIVOTDATA("Tot. Bottles",'- Ordine Aggregato -'!$A$1,"sku anker",A1090),"")</f>
        <v/>
      </c>
      <c r="N1090" s="18" t="s">
        <v>34</v>
      </c>
      <c r="O1090" s="19" t="str">
        <f t="shared" si="16"/>
        <v>Order online</v>
      </c>
      <c r="P1090" s="97" t="s">
        <v>146</v>
      </c>
      <c r="Q1090" s="13" t="s">
        <v>3575</v>
      </c>
      <c r="R1090" t="s">
        <v>3578</v>
      </c>
      <c r="S1090" s="20">
        <v>0</v>
      </c>
      <c r="T1090" s="21" t="s">
        <v>38</v>
      </c>
    </row>
    <row r="1091" spans="1:20" x14ac:dyDescent="0.35">
      <c r="A1091" s="96" t="s">
        <v>14838</v>
      </c>
      <c r="B1091" s="96"/>
      <c r="C1091" s="96"/>
      <c r="D1091" s="13" t="s">
        <v>14839</v>
      </c>
      <c r="E1091" s="13">
        <v>6</v>
      </c>
      <c r="F1091" s="14">
        <v>0.7</v>
      </c>
      <c r="G1091" s="13" t="s">
        <v>14872</v>
      </c>
      <c r="H1091" s="14">
        <v>43</v>
      </c>
      <c r="I1091" s="15" t="s">
        <v>32</v>
      </c>
      <c r="J1091" s="16">
        <v>141</v>
      </c>
      <c r="K1091" s="16">
        <v>23.5</v>
      </c>
      <c r="L1091" s="17" t="s">
        <v>1787</v>
      </c>
      <c r="M1091" s="163" t="str">
        <f>IFERROR(GETPIVOTDATA("Tot. Bottles",'- Ordine Aggregato -'!$A$1,"sku anker",A1091),"")</f>
        <v/>
      </c>
      <c r="N1091" s="18" t="s">
        <v>42</v>
      </c>
      <c r="O1091" s="19" t="str">
        <f t="shared" si="16"/>
        <v>Order online</v>
      </c>
      <c r="P1091" s="97" t="s">
        <v>146</v>
      </c>
      <c r="Q1091" s="13" t="s">
        <v>3579</v>
      </c>
      <c r="R1091" t="s">
        <v>3580</v>
      </c>
      <c r="S1091" s="20">
        <v>0</v>
      </c>
      <c r="T1091" s="21" t="s">
        <v>38</v>
      </c>
    </row>
    <row r="1092" spans="1:20" x14ac:dyDescent="0.35">
      <c r="A1092" s="13" t="s">
        <v>3581</v>
      </c>
      <c r="B1092" s="13"/>
      <c r="C1092" s="13"/>
      <c r="D1092" s="13" t="s">
        <v>3582</v>
      </c>
      <c r="E1092" s="13">
        <v>6</v>
      </c>
      <c r="F1092" s="14">
        <v>0.7</v>
      </c>
      <c r="G1092" s="13" t="s">
        <v>31</v>
      </c>
      <c r="H1092" s="14">
        <v>40</v>
      </c>
      <c r="I1092" s="15" t="s">
        <v>32</v>
      </c>
      <c r="J1092" s="16">
        <v>207</v>
      </c>
      <c r="K1092" s="16">
        <v>34.5</v>
      </c>
      <c r="L1092" s="17" t="s">
        <v>145</v>
      </c>
      <c r="M1092" s="163" t="str">
        <f>IFERROR(GETPIVOTDATA("Tot. Bottles",'- Ordine Aggregato -'!$A$1,"sku anker",A1092),"")</f>
        <v/>
      </c>
      <c r="N1092" s="18" t="s">
        <v>42</v>
      </c>
      <c r="O1092" s="19" t="str">
        <f t="shared" si="16"/>
        <v>Order online</v>
      </c>
      <c r="P1092" s="97" t="s">
        <v>1232</v>
      </c>
      <c r="Q1092" s="13" t="s">
        <v>3583</v>
      </c>
      <c r="R1092" t="s">
        <v>3584</v>
      </c>
      <c r="S1092" s="20">
        <v>0</v>
      </c>
      <c r="T1092" s="21" t="s">
        <v>38</v>
      </c>
    </row>
    <row r="1093" spans="1:20" x14ac:dyDescent="0.35">
      <c r="A1093" s="13" t="s">
        <v>3585</v>
      </c>
      <c r="B1093" s="13"/>
      <c r="C1093" s="13"/>
      <c r="D1093" s="13" t="s">
        <v>3586</v>
      </c>
      <c r="E1093" s="13">
        <v>6</v>
      </c>
      <c r="F1093" s="14">
        <v>0.7</v>
      </c>
      <c r="G1093" s="13" t="s">
        <v>46</v>
      </c>
      <c r="H1093" s="14">
        <v>43</v>
      </c>
      <c r="I1093" s="15" t="s">
        <v>32</v>
      </c>
      <c r="J1093" s="16">
        <v>121.5</v>
      </c>
      <c r="K1093" s="16">
        <v>20.25</v>
      </c>
      <c r="L1093" s="17" t="s">
        <v>145</v>
      </c>
      <c r="M1093" s="163" t="str">
        <f>IFERROR(GETPIVOTDATA("Tot. Bottles",'- Ordine Aggregato -'!$A$1,"sku anker",A1093),"")</f>
        <v/>
      </c>
      <c r="N1093" s="18" t="s">
        <v>67</v>
      </c>
      <c r="O1093" s="19" t="str">
        <f t="shared" si="16"/>
        <v>Order online</v>
      </c>
      <c r="P1093" s="97" t="s">
        <v>1232</v>
      </c>
      <c r="Q1093" s="13" t="s">
        <v>3587</v>
      </c>
      <c r="R1093" t="s">
        <v>3588</v>
      </c>
      <c r="S1093" s="20">
        <v>20.25</v>
      </c>
      <c r="T1093" s="21" t="s">
        <v>38</v>
      </c>
    </row>
    <row r="1094" spans="1:20" x14ac:dyDescent="0.35">
      <c r="A1094" s="13" t="s">
        <v>3589</v>
      </c>
      <c r="B1094" s="13"/>
      <c r="C1094" s="13"/>
      <c r="D1094" s="13" t="s">
        <v>3590</v>
      </c>
      <c r="E1094" s="13">
        <v>6</v>
      </c>
      <c r="F1094" s="14">
        <v>0.7</v>
      </c>
      <c r="G1094" s="13" t="s">
        <v>31</v>
      </c>
      <c r="H1094" s="14">
        <v>40</v>
      </c>
      <c r="I1094" s="15" t="s">
        <v>32</v>
      </c>
      <c r="J1094" s="16">
        <v>85.5</v>
      </c>
      <c r="K1094" s="16">
        <v>14.25</v>
      </c>
      <c r="L1094" s="17" t="s">
        <v>145</v>
      </c>
      <c r="M1094" s="163" t="str">
        <f>IFERROR(GETPIVOTDATA("Tot. Bottles",'- Ordine Aggregato -'!$A$1,"sku anker",A1094),"")</f>
        <v/>
      </c>
      <c r="N1094" s="18" t="s">
        <v>34</v>
      </c>
      <c r="O1094" s="19" t="str">
        <f t="shared" si="16"/>
        <v>Order online</v>
      </c>
      <c r="P1094" s="97" t="s">
        <v>1232</v>
      </c>
      <c r="Q1094" s="13" t="s">
        <v>3591</v>
      </c>
      <c r="R1094" t="s">
        <v>3592</v>
      </c>
      <c r="S1094" s="20">
        <v>0</v>
      </c>
      <c r="T1094" s="21" t="s">
        <v>38</v>
      </c>
    </row>
    <row r="1095" spans="1:20" x14ac:dyDescent="0.35">
      <c r="A1095" s="13" t="s">
        <v>3593</v>
      </c>
      <c r="B1095" s="13"/>
      <c r="C1095" s="13"/>
      <c r="D1095" s="13" t="s">
        <v>3594</v>
      </c>
      <c r="E1095" s="13">
        <v>6</v>
      </c>
      <c r="F1095" s="14">
        <v>0.7</v>
      </c>
      <c r="G1095" s="13" t="s">
        <v>46</v>
      </c>
      <c r="H1095" s="14">
        <v>38</v>
      </c>
      <c r="I1095" s="15" t="s">
        <v>32</v>
      </c>
      <c r="J1095" s="16">
        <v>45</v>
      </c>
      <c r="K1095" s="16">
        <v>7.5</v>
      </c>
      <c r="L1095" s="17" t="s">
        <v>104</v>
      </c>
      <c r="M1095" s="163" t="str">
        <f>IFERROR(GETPIVOTDATA("Tot. Bottles",'- Ordine Aggregato -'!$A$1,"sku anker",A1095),"")</f>
        <v/>
      </c>
      <c r="N1095" s="18" t="s">
        <v>42</v>
      </c>
      <c r="O1095" s="19" t="str">
        <f t="shared" si="16"/>
        <v>Order online</v>
      </c>
      <c r="P1095" s="97" t="s">
        <v>1387</v>
      </c>
      <c r="Q1095" s="13" t="s">
        <v>3595</v>
      </c>
      <c r="R1095" t="s">
        <v>3596</v>
      </c>
      <c r="S1095" s="20">
        <v>0</v>
      </c>
      <c r="T1095" s="21" t="s">
        <v>38</v>
      </c>
    </row>
    <row r="1096" spans="1:20" x14ac:dyDescent="0.35">
      <c r="A1096" s="96" t="s">
        <v>3597</v>
      </c>
      <c r="B1096" s="96"/>
      <c r="C1096" s="96"/>
      <c r="D1096" s="13" t="s">
        <v>3598</v>
      </c>
      <c r="E1096" s="13">
        <v>6</v>
      </c>
      <c r="F1096" s="14">
        <v>0.7</v>
      </c>
      <c r="G1096" s="13" t="s">
        <v>46</v>
      </c>
      <c r="H1096" s="14">
        <v>52.5</v>
      </c>
      <c r="I1096" s="15" t="s">
        <v>32</v>
      </c>
      <c r="J1096" s="16">
        <v>291</v>
      </c>
      <c r="K1096" s="16">
        <v>48.5</v>
      </c>
      <c r="L1096" s="17" t="s">
        <v>145</v>
      </c>
      <c r="M1096" s="163" t="str">
        <f>IFERROR(GETPIVOTDATA("Tot. Bottles",'- Ordine Aggregato -'!$A$1,"sku anker",A1096),"")</f>
        <v/>
      </c>
      <c r="N1096" s="18" t="s">
        <v>67</v>
      </c>
      <c r="O1096" s="19" t="str">
        <f t="shared" si="16"/>
        <v>Order online</v>
      </c>
      <c r="P1096" s="97" t="s">
        <v>146</v>
      </c>
      <c r="Q1096" s="13" t="s">
        <v>3599</v>
      </c>
      <c r="R1096" t="s">
        <v>42</v>
      </c>
      <c r="S1096" s="20">
        <v>48.5</v>
      </c>
      <c r="T1096" s="21" t="s">
        <v>38</v>
      </c>
    </row>
    <row r="1097" spans="1:20" x14ac:dyDescent="0.35">
      <c r="A1097" s="96" t="s">
        <v>3600</v>
      </c>
      <c r="B1097" s="96"/>
      <c r="C1097" s="96"/>
      <c r="D1097" s="13" t="s">
        <v>3601</v>
      </c>
      <c r="E1097" s="13">
        <v>6</v>
      </c>
      <c r="F1097" s="14">
        <v>0.7</v>
      </c>
      <c r="G1097" s="13" t="s">
        <v>46</v>
      </c>
      <c r="H1097" s="14">
        <v>53</v>
      </c>
      <c r="I1097" s="15" t="s">
        <v>32</v>
      </c>
      <c r="J1097" s="16">
        <v>285</v>
      </c>
      <c r="K1097" s="16">
        <v>47.5</v>
      </c>
      <c r="L1097" s="17" t="s">
        <v>145</v>
      </c>
      <c r="M1097" s="163" t="str">
        <f>IFERROR(GETPIVOTDATA("Tot. Bottles",'- Ordine Aggregato -'!$A$1,"sku anker",A1097),"")</f>
        <v/>
      </c>
      <c r="N1097" s="18" t="s">
        <v>67</v>
      </c>
      <c r="O1097" s="19" t="str">
        <f t="shared" si="16"/>
        <v>Order online</v>
      </c>
      <c r="P1097" s="97" t="s">
        <v>146</v>
      </c>
      <c r="Q1097" s="13" t="s">
        <v>3602</v>
      </c>
      <c r="R1097" t="s">
        <v>42</v>
      </c>
      <c r="S1097" s="20">
        <v>47.5</v>
      </c>
      <c r="T1097" s="21" t="s">
        <v>38</v>
      </c>
    </row>
    <row r="1098" spans="1:20" x14ac:dyDescent="0.35">
      <c r="A1098" s="96" t="s">
        <v>3603</v>
      </c>
      <c r="B1098" s="96"/>
      <c r="C1098" s="96"/>
      <c r="D1098" s="13" t="s">
        <v>3604</v>
      </c>
      <c r="E1098" s="13">
        <v>6</v>
      </c>
      <c r="F1098" s="14">
        <v>0.7</v>
      </c>
      <c r="G1098" s="13" t="s">
        <v>46</v>
      </c>
      <c r="H1098" s="14">
        <v>54.5</v>
      </c>
      <c r="I1098" s="15" t="s">
        <v>32</v>
      </c>
      <c r="J1098" s="16">
        <v>270</v>
      </c>
      <c r="K1098" s="16">
        <v>45</v>
      </c>
      <c r="L1098" s="17" t="s">
        <v>145</v>
      </c>
      <c r="M1098" s="163" t="str">
        <f>IFERROR(GETPIVOTDATA("Tot. Bottles",'- Ordine Aggregato -'!$A$1,"sku anker",A1098),"")</f>
        <v/>
      </c>
      <c r="N1098" s="18" t="s">
        <v>67</v>
      </c>
      <c r="O1098" s="19" t="str">
        <f t="shared" si="16"/>
        <v>Order online</v>
      </c>
      <c r="P1098" s="97" t="s">
        <v>146</v>
      </c>
      <c r="Q1098" s="13" t="s">
        <v>3605</v>
      </c>
      <c r="R1098" t="s">
        <v>42</v>
      </c>
      <c r="S1098" s="20">
        <v>45</v>
      </c>
      <c r="T1098" s="21" t="s">
        <v>38</v>
      </c>
    </row>
    <row r="1099" spans="1:20" x14ac:dyDescent="0.35">
      <c r="A1099" s="96" t="s">
        <v>3606</v>
      </c>
      <c r="D1099" s="13" t="s">
        <v>3607</v>
      </c>
      <c r="E1099" s="13">
        <v>6</v>
      </c>
      <c r="F1099" s="14">
        <v>0.7</v>
      </c>
      <c r="G1099" s="13" t="s">
        <v>46</v>
      </c>
      <c r="H1099" s="14">
        <v>55.5</v>
      </c>
      <c r="I1099" s="15" t="s">
        <v>32</v>
      </c>
      <c r="J1099" s="16">
        <v>255</v>
      </c>
      <c r="K1099" s="16">
        <v>42.5</v>
      </c>
      <c r="L1099" s="17" t="s">
        <v>145</v>
      </c>
      <c r="M1099" s="163" t="str">
        <f>IFERROR(GETPIVOTDATA("Tot. Bottles",'- Ordine Aggregato -'!$A$1,"sku anker",A1099),"")</f>
        <v/>
      </c>
      <c r="N1099" s="18" t="s">
        <v>67</v>
      </c>
      <c r="O1099" s="19" t="str">
        <f t="shared" si="16"/>
        <v>Order online</v>
      </c>
      <c r="P1099" s="97" t="s">
        <v>146</v>
      </c>
      <c r="Q1099" s="13" t="s">
        <v>3608</v>
      </c>
      <c r="R1099" t="s">
        <v>42</v>
      </c>
      <c r="S1099" s="20">
        <v>42.5</v>
      </c>
      <c r="T1099" s="21" t="s">
        <v>38</v>
      </c>
    </row>
    <row r="1100" spans="1:20" x14ac:dyDescent="0.35">
      <c r="A1100" s="96" t="s">
        <v>3609</v>
      </c>
      <c r="D1100" s="13" t="s">
        <v>3610</v>
      </c>
      <c r="E1100" s="13">
        <v>6</v>
      </c>
      <c r="F1100" s="14">
        <v>0.7</v>
      </c>
      <c r="G1100" s="13" t="s">
        <v>46</v>
      </c>
      <c r="H1100" s="14">
        <v>54</v>
      </c>
      <c r="I1100" s="15" t="s">
        <v>32</v>
      </c>
      <c r="J1100" s="16">
        <v>255</v>
      </c>
      <c r="K1100" s="16">
        <v>42.5</v>
      </c>
      <c r="L1100" s="17" t="s">
        <v>145</v>
      </c>
      <c r="M1100" s="163" t="str">
        <f>IFERROR(GETPIVOTDATA("Tot. Bottles",'- Ordine Aggregato -'!$A$1,"sku anker",A1100),"")</f>
        <v/>
      </c>
      <c r="N1100" s="18" t="s">
        <v>67</v>
      </c>
      <c r="O1100" s="19" t="str">
        <f t="shared" si="16"/>
        <v>Order online</v>
      </c>
      <c r="P1100" s="97" t="s">
        <v>146</v>
      </c>
      <c r="Q1100" s="13" t="s">
        <v>3611</v>
      </c>
      <c r="R1100" t="s">
        <v>42</v>
      </c>
      <c r="S1100" s="20">
        <v>42.5</v>
      </c>
      <c r="T1100" s="21" t="s">
        <v>38</v>
      </c>
    </row>
    <row r="1101" spans="1:20" x14ac:dyDescent="0.35">
      <c r="A1101" s="13" t="s">
        <v>3612</v>
      </c>
      <c r="B1101" s="13"/>
      <c r="C1101" s="13"/>
      <c r="D1101" s="13" t="s">
        <v>3613</v>
      </c>
      <c r="E1101" s="13">
        <v>6</v>
      </c>
      <c r="F1101" s="14">
        <v>0.7</v>
      </c>
      <c r="G1101" s="13" t="s">
        <v>14871</v>
      </c>
      <c r="H1101" s="14">
        <v>14</v>
      </c>
      <c r="I1101" s="15" t="s">
        <v>32</v>
      </c>
      <c r="J1101" s="16">
        <v>23.4</v>
      </c>
      <c r="K1101" s="16">
        <v>3.9</v>
      </c>
      <c r="L1101" s="17" t="s">
        <v>551</v>
      </c>
      <c r="M1101" s="163" t="str">
        <f>IFERROR(GETPIVOTDATA("Tot. Bottles",'- Ordine Aggregato -'!$A$1,"sku anker",A1101),"")</f>
        <v/>
      </c>
      <c r="N1101" s="18" t="s">
        <v>42</v>
      </c>
      <c r="O1101" s="19" t="str">
        <f t="shared" ref="O1101:O1164" si="17">HYPERLINK("https://www.ankeramsterdamspirits.nl/en/products/"&amp;A1101,"Order online")</f>
        <v>Order online</v>
      </c>
      <c r="P1101" s="97" t="s">
        <v>68</v>
      </c>
      <c r="Q1101" s="13" t="s">
        <v>3614</v>
      </c>
      <c r="R1101" t="s">
        <v>3615</v>
      </c>
      <c r="S1101" s="20">
        <v>0</v>
      </c>
      <c r="T1101" s="21" t="s">
        <v>38</v>
      </c>
    </row>
    <row r="1102" spans="1:20" x14ac:dyDescent="0.35">
      <c r="A1102" s="96" t="s">
        <v>3616</v>
      </c>
      <c r="B1102" s="96"/>
      <c r="C1102" s="96"/>
      <c r="D1102" s="13" t="s">
        <v>3617</v>
      </c>
      <c r="E1102" s="13">
        <v>6</v>
      </c>
      <c r="F1102" s="14">
        <v>0.7</v>
      </c>
      <c r="G1102" s="13" t="s">
        <v>14872</v>
      </c>
      <c r="H1102" s="14">
        <v>14.9</v>
      </c>
      <c r="I1102" s="15" t="s">
        <v>32</v>
      </c>
      <c r="J1102" s="16">
        <v>40.5</v>
      </c>
      <c r="K1102" s="16">
        <v>6.75</v>
      </c>
      <c r="L1102" s="17" t="s">
        <v>768</v>
      </c>
      <c r="M1102" s="163" t="str">
        <f>IFERROR(GETPIVOTDATA("Tot. Bottles",'- Ordine Aggregato -'!$A$1,"sku anker",A1102),"")</f>
        <v/>
      </c>
      <c r="N1102" s="18" t="s">
        <v>42</v>
      </c>
      <c r="O1102" s="19" t="str">
        <f t="shared" si="17"/>
        <v>Order online</v>
      </c>
      <c r="P1102" s="97" t="s">
        <v>68</v>
      </c>
      <c r="Q1102" s="13" t="s">
        <v>3618</v>
      </c>
      <c r="R1102" t="s">
        <v>3619</v>
      </c>
      <c r="S1102" s="20">
        <v>0</v>
      </c>
      <c r="T1102" s="21" t="s">
        <v>38</v>
      </c>
    </row>
    <row r="1103" spans="1:20" x14ac:dyDescent="0.35">
      <c r="A1103" s="96" t="s">
        <v>3620</v>
      </c>
      <c r="D1103" s="13" t="s">
        <v>3621</v>
      </c>
      <c r="E1103" s="13">
        <v>6</v>
      </c>
      <c r="F1103" s="14">
        <v>0.7</v>
      </c>
      <c r="G1103" s="13" t="s">
        <v>14871</v>
      </c>
      <c r="H1103" s="14">
        <v>10</v>
      </c>
      <c r="I1103" s="15" t="s">
        <v>32</v>
      </c>
      <c r="J1103" s="16">
        <v>40.5</v>
      </c>
      <c r="K1103" s="16">
        <v>6.75</v>
      </c>
      <c r="L1103" s="17" t="s">
        <v>768</v>
      </c>
      <c r="M1103" s="163" t="str">
        <f>IFERROR(GETPIVOTDATA("Tot. Bottles",'- Ordine Aggregato -'!$A$1,"sku anker",A1103),"")</f>
        <v/>
      </c>
      <c r="N1103" s="18" t="s">
        <v>42</v>
      </c>
      <c r="O1103" s="19" t="str">
        <f t="shared" si="17"/>
        <v>Order online</v>
      </c>
      <c r="P1103" s="97" t="s">
        <v>68</v>
      </c>
      <c r="Q1103" s="13" t="s">
        <v>3622</v>
      </c>
      <c r="R1103" t="s">
        <v>3623</v>
      </c>
      <c r="S1103" s="20">
        <v>0</v>
      </c>
      <c r="T1103" s="21" t="s">
        <v>38</v>
      </c>
    </row>
    <row r="1104" spans="1:20" x14ac:dyDescent="0.35">
      <c r="A1104" s="13" t="s">
        <v>3624</v>
      </c>
      <c r="B1104" s="13"/>
      <c r="C1104" s="13"/>
      <c r="D1104" s="13" t="s">
        <v>3625</v>
      </c>
      <c r="E1104" s="13">
        <v>6</v>
      </c>
      <c r="F1104" s="14">
        <v>0.7</v>
      </c>
      <c r="G1104" s="13" t="s">
        <v>14872</v>
      </c>
      <c r="H1104" s="14">
        <v>14.9</v>
      </c>
      <c r="I1104" s="15" t="s">
        <v>32</v>
      </c>
      <c r="J1104" s="16">
        <v>40.5</v>
      </c>
      <c r="K1104" s="16">
        <v>6.75</v>
      </c>
      <c r="L1104" s="17" t="s">
        <v>768</v>
      </c>
      <c r="M1104" s="163" t="str">
        <f>IFERROR(GETPIVOTDATA("Tot. Bottles",'- Ordine Aggregato -'!$A$1,"sku anker",A1104),"")</f>
        <v/>
      </c>
      <c r="N1104" s="18" t="s">
        <v>42</v>
      </c>
      <c r="O1104" s="19" t="str">
        <f t="shared" si="17"/>
        <v>Order online</v>
      </c>
      <c r="P1104" s="97" t="s">
        <v>68</v>
      </c>
      <c r="Q1104" s="13" t="s">
        <v>3626</v>
      </c>
      <c r="R1104" t="s">
        <v>3627</v>
      </c>
      <c r="S1104" s="20">
        <v>0</v>
      </c>
      <c r="T1104" s="21" t="s">
        <v>38</v>
      </c>
    </row>
    <row r="1105" spans="1:20" x14ac:dyDescent="0.35">
      <c r="A1105" s="13" t="s">
        <v>3628</v>
      </c>
      <c r="B1105" s="13"/>
      <c r="C1105" s="13"/>
      <c r="D1105" s="13" t="s">
        <v>3629</v>
      </c>
      <c r="E1105" s="13">
        <v>6</v>
      </c>
      <c r="F1105" s="14">
        <v>0.7</v>
      </c>
      <c r="G1105" s="13" t="s">
        <v>31</v>
      </c>
      <c r="H1105" s="14">
        <v>10</v>
      </c>
      <c r="I1105" s="15" t="s">
        <v>32</v>
      </c>
      <c r="J1105" s="16">
        <v>40.5</v>
      </c>
      <c r="K1105" s="16">
        <v>6.75</v>
      </c>
      <c r="L1105" s="17" t="s">
        <v>768</v>
      </c>
      <c r="M1105" s="163" t="str">
        <f>IFERROR(GETPIVOTDATA("Tot. Bottles",'- Ordine Aggregato -'!$A$1,"sku anker",A1105),"")</f>
        <v/>
      </c>
      <c r="N1105" s="18" t="s">
        <v>42</v>
      </c>
      <c r="O1105" s="19" t="str">
        <f t="shared" si="17"/>
        <v>Order online</v>
      </c>
      <c r="P1105" s="97" t="s">
        <v>68</v>
      </c>
      <c r="Q1105" s="13" t="s">
        <v>3630</v>
      </c>
      <c r="R1105" t="s">
        <v>3631</v>
      </c>
      <c r="S1105" s="20">
        <v>0</v>
      </c>
      <c r="T1105" s="21" t="s">
        <v>38</v>
      </c>
    </row>
    <row r="1106" spans="1:20" x14ac:dyDescent="0.35">
      <c r="A1106" s="96" t="s">
        <v>3632</v>
      </c>
      <c r="B1106" s="96"/>
      <c r="C1106" s="96"/>
      <c r="D1106" s="13" t="s">
        <v>3633</v>
      </c>
      <c r="E1106" s="13">
        <v>6</v>
      </c>
      <c r="F1106" s="14">
        <v>0.7</v>
      </c>
      <c r="G1106" s="13" t="s">
        <v>14872</v>
      </c>
      <c r="H1106" s="14">
        <v>10</v>
      </c>
      <c r="I1106" s="15" t="s">
        <v>32</v>
      </c>
      <c r="J1106" s="16">
        <v>40.5</v>
      </c>
      <c r="K1106" s="16">
        <v>6.75</v>
      </c>
      <c r="L1106" s="17" t="s">
        <v>768</v>
      </c>
      <c r="M1106" s="163" t="str">
        <f>IFERROR(GETPIVOTDATA("Tot. Bottles",'- Ordine Aggregato -'!$A$1,"sku anker",A1106),"")</f>
        <v/>
      </c>
      <c r="N1106" s="18" t="s">
        <v>42</v>
      </c>
      <c r="O1106" s="19" t="str">
        <f t="shared" si="17"/>
        <v>Order online</v>
      </c>
      <c r="P1106" s="97" t="s">
        <v>68</v>
      </c>
      <c r="Q1106" s="13" t="s">
        <v>3634</v>
      </c>
      <c r="R1106" t="s">
        <v>3635</v>
      </c>
      <c r="S1106" s="20">
        <v>0</v>
      </c>
      <c r="T1106" s="21" t="s">
        <v>38</v>
      </c>
    </row>
    <row r="1107" spans="1:20" x14ac:dyDescent="0.35">
      <c r="A1107" s="96" t="s">
        <v>3636</v>
      </c>
      <c r="B1107" s="96"/>
      <c r="C1107" s="96"/>
      <c r="D1107" s="13" t="s">
        <v>3637</v>
      </c>
      <c r="E1107" s="13">
        <v>6</v>
      </c>
      <c r="F1107" s="14">
        <v>0.7</v>
      </c>
      <c r="G1107" s="13" t="s">
        <v>46</v>
      </c>
      <c r="H1107" s="14">
        <v>14.9</v>
      </c>
      <c r="I1107" s="15" t="s">
        <v>32</v>
      </c>
      <c r="J1107" s="16">
        <v>40.5</v>
      </c>
      <c r="K1107" s="16">
        <v>6.75</v>
      </c>
      <c r="L1107" s="17" t="s">
        <v>768</v>
      </c>
      <c r="M1107" s="163" t="str">
        <f>IFERROR(GETPIVOTDATA("Tot. Bottles",'- Ordine Aggregato -'!$A$1,"sku anker",A1107),"")</f>
        <v/>
      </c>
      <c r="N1107" s="18" t="s">
        <v>42</v>
      </c>
      <c r="O1107" s="19" t="str">
        <f t="shared" si="17"/>
        <v>Order online</v>
      </c>
      <c r="P1107" s="97" t="s">
        <v>68</v>
      </c>
      <c r="Q1107" s="13" t="s">
        <v>3638</v>
      </c>
      <c r="R1107" t="s">
        <v>3639</v>
      </c>
      <c r="S1107" s="20">
        <v>0</v>
      </c>
      <c r="T1107" s="21" t="s">
        <v>38</v>
      </c>
    </row>
    <row r="1108" spans="1:20" x14ac:dyDescent="0.35">
      <c r="A1108" s="96" t="s">
        <v>3640</v>
      </c>
      <c r="B1108" s="96"/>
      <c r="C1108" s="96"/>
      <c r="D1108" s="13" t="s">
        <v>3641</v>
      </c>
      <c r="E1108" s="13">
        <v>6</v>
      </c>
      <c r="F1108" s="14">
        <v>0.7</v>
      </c>
      <c r="G1108" s="13" t="s">
        <v>31</v>
      </c>
      <c r="H1108" s="14">
        <v>10</v>
      </c>
      <c r="I1108" s="15" t="s">
        <v>32</v>
      </c>
      <c r="J1108" s="16">
        <v>40.5</v>
      </c>
      <c r="K1108" s="16">
        <v>6.75</v>
      </c>
      <c r="L1108" s="17" t="s">
        <v>768</v>
      </c>
      <c r="M1108" s="163" t="str">
        <f>IFERROR(GETPIVOTDATA("Tot. Bottles",'- Ordine Aggregato -'!$A$1,"sku anker",A1108),"")</f>
        <v/>
      </c>
      <c r="N1108" s="18" t="s">
        <v>42</v>
      </c>
      <c r="O1108" s="19" t="str">
        <f t="shared" si="17"/>
        <v>Order online</v>
      </c>
      <c r="P1108" s="97" t="s">
        <v>68</v>
      </c>
      <c r="Q1108" s="13" t="s">
        <v>3642</v>
      </c>
      <c r="R1108" t="s">
        <v>3643</v>
      </c>
      <c r="S1108" s="20">
        <v>0</v>
      </c>
      <c r="T1108" s="21" t="s">
        <v>38</v>
      </c>
    </row>
    <row r="1109" spans="1:20" x14ac:dyDescent="0.35">
      <c r="A1109" s="96" t="s">
        <v>3644</v>
      </c>
      <c r="D1109" s="13" t="s">
        <v>3645</v>
      </c>
      <c r="E1109" s="13">
        <v>6</v>
      </c>
      <c r="F1109" s="14">
        <v>0.7</v>
      </c>
      <c r="G1109" s="13" t="s">
        <v>14872</v>
      </c>
      <c r="H1109" s="14">
        <v>14.9</v>
      </c>
      <c r="I1109" s="15" t="s">
        <v>32</v>
      </c>
      <c r="J1109" s="16">
        <v>40.5</v>
      </c>
      <c r="K1109" s="16">
        <v>6.75</v>
      </c>
      <c r="L1109" s="17" t="s">
        <v>768</v>
      </c>
      <c r="M1109" s="163" t="str">
        <f>IFERROR(GETPIVOTDATA("Tot. Bottles",'- Ordine Aggregato -'!$A$1,"sku anker",A1109),"")</f>
        <v/>
      </c>
      <c r="N1109" s="18" t="s">
        <v>42</v>
      </c>
      <c r="O1109" s="19" t="str">
        <f t="shared" si="17"/>
        <v>Order online</v>
      </c>
      <c r="P1109" s="97" t="s">
        <v>68</v>
      </c>
      <c r="Q1109" s="13" t="s">
        <v>3646</v>
      </c>
      <c r="R1109" t="s">
        <v>3647</v>
      </c>
      <c r="S1109" s="20">
        <v>0</v>
      </c>
      <c r="T1109" s="21" t="s">
        <v>38</v>
      </c>
    </row>
    <row r="1110" spans="1:20" x14ac:dyDescent="0.35">
      <c r="A1110" s="96" t="s">
        <v>3648</v>
      </c>
      <c r="D1110" s="13" t="s">
        <v>3649</v>
      </c>
      <c r="E1110" s="13">
        <v>12</v>
      </c>
      <c r="F1110" s="14">
        <v>0.5</v>
      </c>
      <c r="G1110" s="13" t="s">
        <v>46</v>
      </c>
      <c r="H1110" s="14">
        <v>10</v>
      </c>
      <c r="I1110" s="15" t="s">
        <v>32</v>
      </c>
      <c r="J1110" s="16">
        <v>98.399999999999991</v>
      </c>
      <c r="K1110" s="16">
        <v>8.1999999999999993</v>
      </c>
      <c r="L1110" s="17" t="s">
        <v>768</v>
      </c>
      <c r="M1110" s="163" t="str">
        <f>IFERROR(GETPIVOTDATA("Tot. Bottles",'- Ordine Aggregato -'!$A$1,"sku anker",A1110),"")</f>
        <v/>
      </c>
      <c r="N1110" s="18" t="s">
        <v>42</v>
      </c>
      <c r="O1110" s="19" t="str">
        <f t="shared" si="17"/>
        <v>Order online</v>
      </c>
      <c r="P1110" s="97" t="s">
        <v>68</v>
      </c>
      <c r="Q1110" s="13" t="s">
        <v>3650</v>
      </c>
      <c r="R1110" t="s">
        <v>3651</v>
      </c>
      <c r="S1110" s="20">
        <v>0</v>
      </c>
      <c r="T1110" s="21" t="s">
        <v>38</v>
      </c>
    </row>
    <row r="1111" spans="1:20" x14ac:dyDescent="0.35">
      <c r="A1111" s="96" t="s">
        <v>3652</v>
      </c>
      <c r="B1111" s="96"/>
      <c r="C1111" s="96"/>
      <c r="D1111" s="13" t="s">
        <v>3653</v>
      </c>
      <c r="E1111" s="13">
        <v>6</v>
      </c>
      <c r="F1111" s="14">
        <v>0.7</v>
      </c>
      <c r="G1111" s="13" t="s">
        <v>14872</v>
      </c>
      <c r="H1111" s="14">
        <v>10</v>
      </c>
      <c r="I1111" s="15" t="s">
        <v>32</v>
      </c>
      <c r="J1111" s="16">
        <v>40.5</v>
      </c>
      <c r="K1111" s="16">
        <v>6.75</v>
      </c>
      <c r="L1111" s="17" t="s">
        <v>768</v>
      </c>
      <c r="M1111" s="163" t="str">
        <f>IFERROR(GETPIVOTDATA("Tot. Bottles",'- Ordine Aggregato -'!$A$1,"sku anker",A1111),"")</f>
        <v/>
      </c>
      <c r="N1111" s="18" t="s">
        <v>42</v>
      </c>
      <c r="O1111" s="19" t="str">
        <f t="shared" si="17"/>
        <v>Order online</v>
      </c>
      <c r="P1111" s="97" t="s">
        <v>68</v>
      </c>
      <c r="Q1111" s="13" t="s">
        <v>3654</v>
      </c>
      <c r="R1111" t="s">
        <v>3655</v>
      </c>
      <c r="S1111" s="20">
        <v>0</v>
      </c>
      <c r="T1111" s="21" t="s">
        <v>38</v>
      </c>
    </row>
    <row r="1112" spans="1:20" x14ac:dyDescent="0.35">
      <c r="A1112" s="13" t="s">
        <v>3656</v>
      </c>
      <c r="B1112" s="13"/>
      <c r="C1112" s="13"/>
      <c r="D1112" s="13" t="s">
        <v>3657</v>
      </c>
      <c r="E1112" s="13">
        <v>6</v>
      </c>
      <c r="F1112" s="14">
        <v>0.7</v>
      </c>
      <c r="G1112" s="13" t="s">
        <v>31</v>
      </c>
      <c r="H1112" s="14">
        <v>10</v>
      </c>
      <c r="I1112" s="15" t="s">
        <v>32</v>
      </c>
      <c r="J1112" s="16">
        <v>40.5</v>
      </c>
      <c r="K1112" s="16">
        <v>6.75</v>
      </c>
      <c r="L1112" s="17" t="s">
        <v>768</v>
      </c>
      <c r="M1112" s="163" t="str">
        <f>IFERROR(GETPIVOTDATA("Tot. Bottles",'- Ordine Aggregato -'!$A$1,"sku anker",A1112),"")</f>
        <v/>
      </c>
      <c r="N1112" s="18" t="s">
        <v>42</v>
      </c>
      <c r="O1112" s="19" t="str">
        <f t="shared" si="17"/>
        <v>Order online</v>
      </c>
      <c r="P1112" s="97" t="s">
        <v>68</v>
      </c>
      <c r="Q1112" s="13" t="s">
        <v>3658</v>
      </c>
      <c r="R1112" t="s">
        <v>3659</v>
      </c>
      <c r="S1112" s="20">
        <v>0</v>
      </c>
      <c r="T1112" s="21" t="s">
        <v>38</v>
      </c>
    </row>
    <row r="1113" spans="1:20" x14ac:dyDescent="0.35">
      <c r="A1113" s="13" t="s">
        <v>3660</v>
      </c>
      <c r="B1113" s="13"/>
      <c r="C1113" s="13"/>
      <c r="D1113" s="13" t="s">
        <v>3661</v>
      </c>
      <c r="E1113" s="13">
        <v>6</v>
      </c>
      <c r="F1113" s="14">
        <v>0.7</v>
      </c>
      <c r="G1113" s="13" t="s">
        <v>14871</v>
      </c>
      <c r="H1113" s="14">
        <v>10</v>
      </c>
      <c r="I1113" s="15" t="s">
        <v>32</v>
      </c>
      <c r="J1113" s="16">
        <v>35.700000000000003</v>
      </c>
      <c r="K1113" s="16">
        <v>5.95</v>
      </c>
      <c r="L1113" s="17" t="s">
        <v>768</v>
      </c>
      <c r="M1113" s="163" t="str">
        <f>IFERROR(GETPIVOTDATA("Tot. Bottles",'- Ordine Aggregato -'!$A$1,"sku anker",A1113),"")</f>
        <v/>
      </c>
      <c r="N1113" s="18" t="s">
        <v>67</v>
      </c>
      <c r="O1113" s="19" t="str">
        <f t="shared" si="17"/>
        <v>Order online</v>
      </c>
      <c r="P1113" s="97" t="s">
        <v>68</v>
      </c>
      <c r="Q1113" s="13" t="s">
        <v>3662</v>
      </c>
      <c r="R1113" t="s">
        <v>3663</v>
      </c>
      <c r="S1113" s="20">
        <v>5.95</v>
      </c>
      <c r="T1113" s="21" t="s">
        <v>38</v>
      </c>
    </row>
    <row r="1114" spans="1:20" x14ac:dyDescent="0.35">
      <c r="A1114" s="96" t="s">
        <v>3664</v>
      </c>
      <c r="B1114" s="96"/>
      <c r="C1114" s="96"/>
      <c r="D1114" s="13" t="s">
        <v>3665</v>
      </c>
      <c r="E1114" s="13">
        <v>6</v>
      </c>
      <c r="F1114" s="14">
        <v>0.7</v>
      </c>
      <c r="G1114" s="13" t="s">
        <v>14871</v>
      </c>
      <c r="H1114" s="14">
        <v>10</v>
      </c>
      <c r="I1114" s="15" t="s">
        <v>32</v>
      </c>
      <c r="J1114" s="16">
        <v>40.5</v>
      </c>
      <c r="K1114" s="16">
        <v>6.75</v>
      </c>
      <c r="L1114" s="17" t="s">
        <v>768</v>
      </c>
      <c r="M1114" s="163" t="str">
        <f>IFERROR(GETPIVOTDATA("Tot. Bottles",'- Ordine Aggregato -'!$A$1,"sku anker",A1114),"")</f>
        <v/>
      </c>
      <c r="N1114" s="18" t="s">
        <v>42</v>
      </c>
      <c r="O1114" s="19" t="str">
        <f t="shared" si="17"/>
        <v>Order online</v>
      </c>
      <c r="P1114" s="97" t="s">
        <v>68</v>
      </c>
      <c r="Q1114" s="13" t="s">
        <v>3666</v>
      </c>
      <c r="R1114" t="s">
        <v>3667</v>
      </c>
      <c r="S1114" s="20">
        <v>0</v>
      </c>
      <c r="T1114" s="21" t="s">
        <v>38</v>
      </c>
    </row>
    <row r="1115" spans="1:20" x14ac:dyDescent="0.35">
      <c r="A1115" s="13" t="s">
        <v>3668</v>
      </c>
      <c r="B1115" s="13"/>
      <c r="C1115" s="13"/>
      <c r="D1115" s="13" t="s">
        <v>3669</v>
      </c>
      <c r="E1115" s="13">
        <v>6</v>
      </c>
      <c r="F1115" s="14">
        <v>0.7</v>
      </c>
      <c r="G1115" s="13" t="s">
        <v>14871</v>
      </c>
      <c r="H1115" s="14">
        <v>10</v>
      </c>
      <c r="I1115" s="15" t="s">
        <v>32</v>
      </c>
      <c r="J1115" s="16">
        <v>40.5</v>
      </c>
      <c r="K1115" s="16">
        <v>6.75</v>
      </c>
      <c r="L1115" s="17" t="s">
        <v>768</v>
      </c>
      <c r="M1115" s="163" t="str">
        <f>IFERROR(GETPIVOTDATA("Tot. Bottles",'- Ordine Aggregato -'!$A$1,"sku anker",A1115),"")</f>
        <v/>
      </c>
      <c r="N1115" s="18" t="s">
        <v>42</v>
      </c>
      <c r="O1115" s="19" t="str">
        <f t="shared" si="17"/>
        <v>Order online</v>
      </c>
      <c r="P1115" s="97" t="s">
        <v>68</v>
      </c>
      <c r="Q1115" s="13" t="s">
        <v>3670</v>
      </c>
      <c r="R1115" t="s">
        <v>3671</v>
      </c>
      <c r="S1115" s="20">
        <v>0</v>
      </c>
      <c r="T1115" s="21" t="s">
        <v>38</v>
      </c>
    </row>
    <row r="1116" spans="1:20" x14ac:dyDescent="0.35">
      <c r="A1116" s="96" t="s">
        <v>3672</v>
      </c>
      <c r="D1116" s="13" t="s">
        <v>3673</v>
      </c>
      <c r="E1116" s="13">
        <v>6</v>
      </c>
      <c r="F1116" s="14">
        <v>0.7</v>
      </c>
      <c r="G1116" s="13" t="s">
        <v>14871</v>
      </c>
      <c r="H1116" s="14">
        <v>10</v>
      </c>
      <c r="I1116" s="15" t="s">
        <v>32</v>
      </c>
      <c r="J1116" s="16">
        <v>40.5</v>
      </c>
      <c r="K1116" s="16">
        <v>6.75</v>
      </c>
      <c r="L1116" s="17" t="s">
        <v>768</v>
      </c>
      <c r="M1116" s="163" t="str">
        <f>IFERROR(GETPIVOTDATA("Tot. Bottles",'- Ordine Aggregato -'!$A$1,"sku anker",A1116),"")</f>
        <v/>
      </c>
      <c r="N1116" s="18" t="s">
        <v>42</v>
      </c>
      <c r="O1116" s="19" t="str">
        <f t="shared" si="17"/>
        <v>Order online</v>
      </c>
      <c r="P1116" s="97" t="s">
        <v>68</v>
      </c>
      <c r="Q1116" s="13" t="s">
        <v>3674</v>
      </c>
      <c r="R1116" t="s">
        <v>3675</v>
      </c>
      <c r="S1116" s="20">
        <v>0</v>
      </c>
      <c r="T1116" s="21" t="s">
        <v>38</v>
      </c>
    </row>
    <row r="1117" spans="1:20" x14ac:dyDescent="0.35">
      <c r="A1117" s="96" t="s">
        <v>3676</v>
      </c>
      <c r="D1117" s="13" t="s">
        <v>3677</v>
      </c>
      <c r="E1117" s="13">
        <v>6</v>
      </c>
      <c r="F1117" s="14">
        <v>0.7</v>
      </c>
      <c r="G1117" s="13" t="s">
        <v>14872</v>
      </c>
      <c r="H1117" s="14">
        <v>14.9</v>
      </c>
      <c r="I1117" s="15" t="s">
        <v>32</v>
      </c>
      <c r="J1117" s="16">
        <v>40.5</v>
      </c>
      <c r="K1117" s="16">
        <v>6.75</v>
      </c>
      <c r="L1117" s="17" t="s">
        <v>768</v>
      </c>
      <c r="M1117" s="163" t="str">
        <f>IFERROR(GETPIVOTDATA("Tot. Bottles",'- Ordine Aggregato -'!$A$1,"sku anker",A1117),"")</f>
        <v/>
      </c>
      <c r="N1117" s="18" t="s">
        <v>42</v>
      </c>
      <c r="O1117" s="19" t="str">
        <f t="shared" si="17"/>
        <v>Order online</v>
      </c>
      <c r="P1117" s="97" t="s">
        <v>68</v>
      </c>
      <c r="Q1117" s="13" t="s">
        <v>3678</v>
      </c>
      <c r="R1117" t="s">
        <v>3679</v>
      </c>
      <c r="S1117" s="20">
        <v>0</v>
      </c>
      <c r="T1117" s="21" t="s">
        <v>38</v>
      </c>
    </row>
    <row r="1118" spans="1:20" x14ac:dyDescent="0.35">
      <c r="A1118" s="96" t="s">
        <v>3680</v>
      </c>
      <c r="D1118" s="13" t="s">
        <v>3681</v>
      </c>
      <c r="E1118" s="13">
        <v>6</v>
      </c>
      <c r="F1118" s="14">
        <v>0.5</v>
      </c>
      <c r="G1118" s="13" t="s">
        <v>46</v>
      </c>
      <c r="H1118" s="14">
        <v>42</v>
      </c>
      <c r="I1118" s="15" t="s">
        <v>32</v>
      </c>
      <c r="J1118" s="16">
        <v>135</v>
      </c>
      <c r="K1118" s="16">
        <v>22.5</v>
      </c>
      <c r="L1118" s="17" t="s">
        <v>368</v>
      </c>
      <c r="M1118" s="163" t="str">
        <f>IFERROR(GETPIVOTDATA("Tot. Bottles",'- Ordine Aggregato -'!$A$1,"sku anker",A1118),"")</f>
        <v/>
      </c>
      <c r="N1118" s="18" t="s">
        <v>67</v>
      </c>
      <c r="O1118" s="19" t="str">
        <f t="shared" si="17"/>
        <v>Order online</v>
      </c>
      <c r="P1118" s="97" t="s">
        <v>614</v>
      </c>
      <c r="Q1118" s="13" t="s">
        <v>3682</v>
      </c>
      <c r="R1118" t="s">
        <v>3683</v>
      </c>
      <c r="S1118" s="20">
        <v>22.5</v>
      </c>
      <c r="T1118" s="21" t="s">
        <v>38</v>
      </c>
    </row>
    <row r="1119" spans="1:20" x14ac:dyDescent="0.35">
      <c r="A1119" s="13" t="s">
        <v>3684</v>
      </c>
      <c r="B1119" s="13"/>
      <c r="C1119" s="13"/>
      <c r="D1119" s="13" t="s">
        <v>3685</v>
      </c>
      <c r="E1119" s="13">
        <v>6</v>
      </c>
      <c r="F1119" s="14">
        <v>0.5</v>
      </c>
      <c r="G1119" s="13" t="s">
        <v>14872</v>
      </c>
      <c r="H1119" s="14">
        <v>40</v>
      </c>
      <c r="I1119" s="15" t="s">
        <v>32</v>
      </c>
      <c r="J1119" s="16">
        <v>151.5</v>
      </c>
      <c r="K1119" s="16">
        <v>25.25</v>
      </c>
      <c r="L1119" s="17" t="s">
        <v>368</v>
      </c>
      <c r="M1119" s="163" t="str">
        <f>IFERROR(GETPIVOTDATA("Tot. Bottles",'- Ordine Aggregato -'!$A$1,"sku anker",A1119),"")</f>
        <v/>
      </c>
      <c r="N1119" s="18" t="s">
        <v>34</v>
      </c>
      <c r="O1119" s="19" t="str">
        <f t="shared" si="17"/>
        <v>Order online</v>
      </c>
      <c r="P1119" s="97" t="s">
        <v>614</v>
      </c>
      <c r="Q1119" s="13" t="s">
        <v>3686</v>
      </c>
      <c r="R1119" t="s">
        <v>3687</v>
      </c>
      <c r="S1119" s="20">
        <v>0</v>
      </c>
      <c r="T1119" s="21" t="s">
        <v>38</v>
      </c>
    </row>
    <row r="1120" spans="1:20" x14ac:dyDescent="0.35">
      <c r="A1120" s="96" t="s">
        <v>3688</v>
      </c>
      <c r="B1120" s="96"/>
      <c r="C1120" s="96"/>
      <c r="D1120" s="13" t="s">
        <v>3689</v>
      </c>
      <c r="E1120" s="13">
        <v>6</v>
      </c>
      <c r="F1120" s="14">
        <v>0.5</v>
      </c>
      <c r="G1120" s="13" t="s">
        <v>14872</v>
      </c>
      <c r="H1120" s="14">
        <v>0</v>
      </c>
      <c r="I1120" s="15" t="s">
        <v>32</v>
      </c>
      <c r="J1120" s="16">
        <v>117</v>
      </c>
      <c r="K1120" s="16">
        <v>19.5</v>
      </c>
      <c r="L1120" s="17" t="s">
        <v>2503</v>
      </c>
      <c r="M1120" s="163" t="str">
        <f>IFERROR(GETPIVOTDATA("Tot. Bottles",'- Ordine Aggregato -'!$A$1,"sku anker",A1120),"")</f>
        <v/>
      </c>
      <c r="N1120" s="18" t="s">
        <v>42</v>
      </c>
      <c r="O1120" s="19" t="str">
        <f t="shared" si="17"/>
        <v>Order online</v>
      </c>
      <c r="P1120" s="97" t="s">
        <v>614</v>
      </c>
      <c r="Q1120" s="13" t="s">
        <v>3690</v>
      </c>
      <c r="R1120" t="s">
        <v>3691</v>
      </c>
      <c r="S1120" s="20">
        <v>0</v>
      </c>
      <c r="T1120" s="21" t="s">
        <v>38</v>
      </c>
    </row>
    <row r="1121" spans="1:20" x14ac:dyDescent="0.35">
      <c r="A1121" s="13" t="s">
        <v>3692</v>
      </c>
      <c r="B1121" s="13"/>
      <c r="C1121" s="13"/>
      <c r="D1121" s="13" t="s">
        <v>3693</v>
      </c>
      <c r="E1121" s="13">
        <v>6</v>
      </c>
      <c r="F1121" s="14">
        <v>0.5</v>
      </c>
      <c r="G1121" s="13" t="s">
        <v>14872</v>
      </c>
      <c r="H1121" s="14">
        <v>41</v>
      </c>
      <c r="I1121" s="15" t="s">
        <v>32</v>
      </c>
      <c r="J1121" s="16">
        <v>151.5</v>
      </c>
      <c r="K1121" s="16">
        <v>25.25</v>
      </c>
      <c r="L1121" s="17" t="s">
        <v>368</v>
      </c>
      <c r="M1121" s="163" t="str">
        <f>IFERROR(GETPIVOTDATA("Tot. Bottles",'- Ordine Aggregato -'!$A$1,"sku anker",A1121),"")</f>
        <v/>
      </c>
      <c r="N1121" s="18" t="s">
        <v>42</v>
      </c>
      <c r="O1121" s="19" t="str">
        <f t="shared" si="17"/>
        <v>Order online</v>
      </c>
      <c r="P1121" s="97" t="s">
        <v>614</v>
      </c>
      <c r="Q1121" s="13" t="s">
        <v>3694</v>
      </c>
      <c r="R1121" t="s">
        <v>3695</v>
      </c>
      <c r="S1121" s="20">
        <v>0</v>
      </c>
      <c r="T1121" s="21" t="s">
        <v>38</v>
      </c>
    </row>
    <row r="1122" spans="1:20" x14ac:dyDescent="0.35">
      <c r="A1122" s="96" t="s">
        <v>3696</v>
      </c>
      <c r="B1122" s="96"/>
      <c r="C1122" s="96"/>
      <c r="D1122" s="13" t="s">
        <v>3697</v>
      </c>
      <c r="E1122" s="13">
        <v>6</v>
      </c>
      <c r="F1122" s="14">
        <v>0.5</v>
      </c>
      <c r="G1122" s="13" t="s">
        <v>14872</v>
      </c>
      <c r="H1122" s="14">
        <v>40</v>
      </c>
      <c r="I1122" s="15" t="s">
        <v>32</v>
      </c>
      <c r="J1122" s="16">
        <v>130.5</v>
      </c>
      <c r="K1122" s="16">
        <v>21.75</v>
      </c>
      <c r="L1122" s="17" t="s">
        <v>368</v>
      </c>
      <c r="M1122" s="163" t="str">
        <f>IFERROR(GETPIVOTDATA("Tot. Bottles",'- Ordine Aggregato -'!$A$1,"sku anker",A1122),"")</f>
        <v/>
      </c>
      <c r="N1122" s="18" t="s">
        <v>67</v>
      </c>
      <c r="O1122" s="19" t="str">
        <f t="shared" si="17"/>
        <v>Order online</v>
      </c>
      <c r="P1122" s="97" t="s">
        <v>614</v>
      </c>
      <c r="Q1122" s="13" t="s">
        <v>3698</v>
      </c>
      <c r="R1122" t="s">
        <v>3699</v>
      </c>
      <c r="S1122" s="20">
        <v>21.75</v>
      </c>
      <c r="T1122" s="21" t="s">
        <v>38</v>
      </c>
    </row>
    <row r="1123" spans="1:20" x14ac:dyDescent="0.35">
      <c r="A1123" s="96" t="s">
        <v>3700</v>
      </c>
      <c r="B1123" s="96"/>
      <c r="C1123" s="96"/>
      <c r="D1123" s="13" t="s">
        <v>3701</v>
      </c>
      <c r="E1123" s="13">
        <v>6</v>
      </c>
      <c r="F1123" s="14">
        <v>0.75</v>
      </c>
      <c r="G1123" s="13" t="s">
        <v>14872</v>
      </c>
      <c r="H1123" s="14">
        <v>13</v>
      </c>
      <c r="I1123" s="15" t="s">
        <v>32</v>
      </c>
      <c r="J1123" s="16">
        <v>43.2</v>
      </c>
      <c r="K1123" s="16">
        <v>7.2</v>
      </c>
      <c r="L1123" s="17" t="s">
        <v>710</v>
      </c>
      <c r="M1123" s="163" t="str">
        <f>IFERROR(GETPIVOTDATA("Tot. Bottles",'- Ordine Aggregato -'!$A$1,"sku anker",A1123),"")</f>
        <v/>
      </c>
      <c r="N1123" s="18" t="s">
        <v>34</v>
      </c>
      <c r="O1123" s="19" t="str">
        <f t="shared" si="17"/>
        <v>Order online</v>
      </c>
      <c r="P1123" s="97" t="s">
        <v>355</v>
      </c>
      <c r="Q1123" s="13" t="s">
        <v>3702</v>
      </c>
      <c r="R1123" t="s">
        <v>3703</v>
      </c>
      <c r="S1123" s="20">
        <v>0</v>
      </c>
      <c r="T1123" s="21" t="s">
        <v>38</v>
      </c>
    </row>
    <row r="1124" spans="1:20" x14ac:dyDescent="0.35">
      <c r="A1124" s="96" t="s">
        <v>3704</v>
      </c>
      <c r="B1124" s="96"/>
      <c r="C1124" s="96"/>
      <c r="D1124" s="13" t="s">
        <v>3705</v>
      </c>
      <c r="E1124" s="13">
        <v>6</v>
      </c>
      <c r="F1124" s="14">
        <v>0.75</v>
      </c>
      <c r="G1124" s="13" t="s">
        <v>14872</v>
      </c>
      <c r="H1124" s="14">
        <v>14.5</v>
      </c>
      <c r="I1124" s="15" t="s">
        <v>32</v>
      </c>
      <c r="J1124" s="16">
        <v>41.7</v>
      </c>
      <c r="K1124" s="16">
        <v>6.95</v>
      </c>
      <c r="L1124" s="17" t="s">
        <v>710</v>
      </c>
      <c r="M1124" s="163" t="str">
        <f>IFERROR(GETPIVOTDATA("Tot. Bottles",'- Ordine Aggregato -'!$A$1,"sku anker",A1124),"")</f>
        <v/>
      </c>
      <c r="N1124" s="18" t="s">
        <v>42</v>
      </c>
      <c r="O1124" s="19" t="str">
        <f t="shared" si="17"/>
        <v>Order online</v>
      </c>
      <c r="P1124" s="97" t="s">
        <v>355</v>
      </c>
      <c r="Q1124" s="13" t="s">
        <v>3706</v>
      </c>
      <c r="R1124" t="s">
        <v>3707</v>
      </c>
      <c r="S1124" s="20">
        <v>0</v>
      </c>
      <c r="T1124" s="21" t="s">
        <v>38</v>
      </c>
    </row>
    <row r="1125" spans="1:20" x14ac:dyDescent="0.35">
      <c r="A1125" s="96" t="s">
        <v>3708</v>
      </c>
      <c r="D1125" s="13" t="s">
        <v>3709</v>
      </c>
      <c r="E1125" s="13">
        <v>6</v>
      </c>
      <c r="F1125" s="14">
        <v>0.75</v>
      </c>
      <c r="G1125" s="13" t="s">
        <v>14872</v>
      </c>
      <c r="H1125" s="14">
        <v>14.5</v>
      </c>
      <c r="I1125" s="15" t="s">
        <v>32</v>
      </c>
      <c r="J1125" s="16">
        <v>62.699999999999996</v>
      </c>
      <c r="K1125" s="16">
        <v>10.45</v>
      </c>
      <c r="L1125" s="17" t="s">
        <v>710</v>
      </c>
      <c r="M1125" s="163" t="str">
        <f>IFERROR(GETPIVOTDATA("Tot. Bottles",'- Ordine Aggregato -'!$A$1,"sku anker",A1125),"")</f>
        <v/>
      </c>
      <c r="N1125" s="18" t="s">
        <v>34</v>
      </c>
      <c r="O1125" s="19" t="str">
        <f t="shared" si="17"/>
        <v>Order online</v>
      </c>
      <c r="P1125" s="97" t="s">
        <v>355</v>
      </c>
      <c r="Q1125" s="13" t="s">
        <v>3706</v>
      </c>
      <c r="R1125" t="s">
        <v>3707</v>
      </c>
      <c r="S1125" s="20">
        <v>0</v>
      </c>
      <c r="T1125" s="21" t="s">
        <v>38</v>
      </c>
    </row>
    <row r="1126" spans="1:20" x14ac:dyDescent="0.35">
      <c r="A1126" s="13" t="s">
        <v>3710</v>
      </c>
      <c r="B1126" s="13"/>
      <c r="C1126" s="13"/>
      <c r="D1126" s="13" t="s">
        <v>3711</v>
      </c>
      <c r="E1126" s="13">
        <v>6</v>
      </c>
      <c r="F1126" s="14">
        <v>0.75</v>
      </c>
      <c r="G1126" s="13" t="s">
        <v>14872</v>
      </c>
      <c r="H1126" s="14">
        <v>13</v>
      </c>
      <c r="I1126" s="15" t="s">
        <v>32</v>
      </c>
      <c r="J1126" s="16">
        <v>43.2</v>
      </c>
      <c r="K1126" s="16">
        <v>7.2</v>
      </c>
      <c r="L1126" s="17" t="s">
        <v>704</v>
      </c>
      <c r="M1126" s="163" t="str">
        <f>IFERROR(GETPIVOTDATA("Tot. Bottles",'- Ordine Aggregato -'!$A$1,"sku anker",A1126),"")</f>
        <v/>
      </c>
      <c r="N1126" s="18" t="s">
        <v>42</v>
      </c>
      <c r="O1126" s="19" t="str">
        <f t="shared" si="17"/>
        <v>Order online</v>
      </c>
      <c r="P1126" s="97" t="s">
        <v>355</v>
      </c>
      <c r="Q1126" s="13" t="s">
        <v>3712</v>
      </c>
      <c r="R1126" t="s">
        <v>3713</v>
      </c>
      <c r="S1126" s="20">
        <v>0</v>
      </c>
      <c r="T1126" s="21" t="s">
        <v>38</v>
      </c>
    </row>
    <row r="1127" spans="1:20" x14ac:dyDescent="0.35">
      <c r="A1127" s="13" t="s">
        <v>15210</v>
      </c>
      <c r="B1127" s="13"/>
      <c r="C1127" s="13"/>
      <c r="D1127" s="13" t="s">
        <v>15211</v>
      </c>
      <c r="E1127" s="13">
        <v>6</v>
      </c>
      <c r="F1127" s="14">
        <v>0.75</v>
      </c>
      <c r="G1127" s="13" t="s">
        <v>14872</v>
      </c>
      <c r="H1127" s="14">
        <v>13</v>
      </c>
      <c r="I1127" s="15" t="s">
        <v>32</v>
      </c>
      <c r="J1127" s="16">
        <v>41.7</v>
      </c>
      <c r="K1127" s="16">
        <v>6.95</v>
      </c>
      <c r="L1127" s="17" t="s">
        <v>710</v>
      </c>
      <c r="M1127" s="163" t="str">
        <f>IFERROR(GETPIVOTDATA("Tot. Bottles",'- Ordine Aggregato -'!$A$1,"sku anker",A1127),"")</f>
        <v/>
      </c>
      <c r="N1127" s="18" t="s">
        <v>42</v>
      </c>
      <c r="O1127" s="19" t="str">
        <f t="shared" si="17"/>
        <v>Order online</v>
      </c>
      <c r="P1127" s="97" t="s">
        <v>355</v>
      </c>
      <c r="Q1127" s="13" t="s">
        <v>3712</v>
      </c>
      <c r="R1127" t="s">
        <v>3713</v>
      </c>
      <c r="S1127" s="20">
        <v>0</v>
      </c>
      <c r="T1127" s="21" t="s">
        <v>38</v>
      </c>
    </row>
    <row r="1128" spans="1:20" x14ac:dyDescent="0.35">
      <c r="A1128" s="13" t="s">
        <v>3714</v>
      </c>
      <c r="B1128" s="13"/>
      <c r="C1128" s="13"/>
      <c r="D1128" s="13" t="s">
        <v>3715</v>
      </c>
      <c r="E1128" s="13">
        <v>6</v>
      </c>
      <c r="F1128" s="14">
        <v>0.75</v>
      </c>
      <c r="G1128" s="13" t="s">
        <v>46</v>
      </c>
      <c r="H1128" s="14">
        <v>13</v>
      </c>
      <c r="I1128" s="15" t="s">
        <v>32</v>
      </c>
      <c r="J1128" s="16">
        <v>32.099999999999994</v>
      </c>
      <c r="K1128" s="16">
        <v>5.35</v>
      </c>
      <c r="L1128" s="17" t="s">
        <v>710</v>
      </c>
      <c r="M1128" s="163" t="str">
        <f>IFERROR(GETPIVOTDATA("Tot. Bottles",'- Ordine Aggregato -'!$A$1,"sku anker",A1128),"")</f>
        <v/>
      </c>
      <c r="N1128" s="18" t="s">
        <v>42</v>
      </c>
      <c r="O1128" s="19" t="str">
        <f t="shared" si="17"/>
        <v>Order online</v>
      </c>
      <c r="P1128" s="97" t="s">
        <v>355</v>
      </c>
      <c r="Q1128" s="13" t="s">
        <v>3716</v>
      </c>
      <c r="R1128" t="s">
        <v>3717</v>
      </c>
      <c r="S1128" s="20">
        <v>0</v>
      </c>
      <c r="T1128" s="21" t="s">
        <v>38</v>
      </c>
    </row>
    <row r="1129" spans="1:20" x14ac:dyDescent="0.35">
      <c r="A1129" s="13" t="s">
        <v>3718</v>
      </c>
      <c r="B1129" s="13"/>
      <c r="C1129" s="13"/>
      <c r="D1129" s="13" t="s">
        <v>3719</v>
      </c>
      <c r="E1129" s="13">
        <v>6</v>
      </c>
      <c r="F1129" s="14">
        <v>0.75</v>
      </c>
      <c r="G1129" s="13" t="s">
        <v>14872</v>
      </c>
      <c r="H1129" s="14">
        <v>14</v>
      </c>
      <c r="I1129" s="15" t="s">
        <v>32</v>
      </c>
      <c r="J1129" s="16">
        <v>109.19999999999999</v>
      </c>
      <c r="K1129" s="16">
        <v>18.2</v>
      </c>
      <c r="L1129" s="17" t="s">
        <v>710</v>
      </c>
      <c r="M1129" s="163" t="str">
        <f>IFERROR(GETPIVOTDATA("Tot. Bottles",'- Ordine Aggregato -'!$A$1,"sku anker",A1129),"")</f>
        <v/>
      </c>
      <c r="N1129" s="18" t="s">
        <v>42</v>
      </c>
      <c r="O1129" s="19" t="str">
        <f t="shared" si="17"/>
        <v>Order online</v>
      </c>
      <c r="P1129" s="97" t="s">
        <v>355</v>
      </c>
      <c r="Q1129" s="13" t="s">
        <v>3720</v>
      </c>
      <c r="R1129" t="s">
        <v>3721</v>
      </c>
      <c r="S1129" s="20">
        <v>0</v>
      </c>
      <c r="T1129" s="21" t="s">
        <v>38</v>
      </c>
    </row>
    <row r="1130" spans="1:20" x14ac:dyDescent="0.35">
      <c r="A1130" s="96" t="s">
        <v>3722</v>
      </c>
      <c r="D1130" s="13" t="s">
        <v>3723</v>
      </c>
      <c r="E1130" s="13">
        <v>6</v>
      </c>
      <c r="F1130" s="14">
        <v>0.75</v>
      </c>
      <c r="G1130" s="13" t="s">
        <v>14872</v>
      </c>
      <c r="H1130" s="14">
        <v>12</v>
      </c>
      <c r="I1130" s="15" t="s">
        <v>32</v>
      </c>
      <c r="J1130" s="16">
        <v>32.099999999999994</v>
      </c>
      <c r="K1130" s="16">
        <v>5.35</v>
      </c>
      <c r="L1130" s="17" t="s">
        <v>710</v>
      </c>
      <c r="M1130" s="163" t="str">
        <f>IFERROR(GETPIVOTDATA("Tot. Bottles",'- Ordine Aggregato -'!$A$1,"sku anker",A1130),"")</f>
        <v/>
      </c>
      <c r="N1130" s="18" t="s">
        <v>42</v>
      </c>
      <c r="O1130" s="19" t="str">
        <f t="shared" si="17"/>
        <v>Order online</v>
      </c>
      <c r="P1130" s="97" t="s">
        <v>355</v>
      </c>
      <c r="Q1130" s="13" t="s">
        <v>3724</v>
      </c>
      <c r="R1130" t="s">
        <v>3725</v>
      </c>
      <c r="S1130" s="20">
        <v>0</v>
      </c>
      <c r="T1130" s="21" t="s">
        <v>38</v>
      </c>
    </row>
    <row r="1131" spans="1:20" x14ac:dyDescent="0.35">
      <c r="A1131" s="96" t="s">
        <v>3726</v>
      </c>
      <c r="B1131" s="96"/>
      <c r="C1131" s="96"/>
      <c r="D1131" s="13" t="s">
        <v>3727</v>
      </c>
      <c r="E1131" s="13">
        <v>6</v>
      </c>
      <c r="F1131" s="14">
        <v>0.75</v>
      </c>
      <c r="G1131" s="13" t="s">
        <v>14872</v>
      </c>
      <c r="H1131" s="14">
        <v>13.5</v>
      </c>
      <c r="I1131" s="15" t="s">
        <v>32</v>
      </c>
      <c r="J1131" s="16">
        <v>93.6</v>
      </c>
      <c r="K1131" s="16">
        <v>15.6</v>
      </c>
      <c r="L1131" s="17" t="s">
        <v>710</v>
      </c>
      <c r="M1131" s="163" t="str">
        <f>IFERROR(GETPIVOTDATA("Tot. Bottles",'- Ordine Aggregato -'!$A$1,"sku anker",A1131),"")</f>
        <v/>
      </c>
      <c r="N1131" s="18" t="s">
        <v>42</v>
      </c>
      <c r="O1131" s="19" t="str">
        <f t="shared" si="17"/>
        <v>Order online</v>
      </c>
      <c r="P1131" s="97" t="s">
        <v>355</v>
      </c>
      <c r="Q1131" s="13" t="s">
        <v>3728</v>
      </c>
      <c r="R1131" t="s">
        <v>3729</v>
      </c>
      <c r="S1131" s="20">
        <v>0</v>
      </c>
      <c r="T1131" s="21" t="s">
        <v>38</v>
      </c>
    </row>
    <row r="1132" spans="1:20" x14ac:dyDescent="0.35">
      <c r="A1132" s="96" t="s">
        <v>3730</v>
      </c>
      <c r="D1132" s="13" t="s">
        <v>3731</v>
      </c>
      <c r="E1132" s="13">
        <v>6</v>
      </c>
      <c r="F1132" s="14">
        <v>0.75</v>
      </c>
      <c r="G1132" s="13" t="s">
        <v>46</v>
      </c>
      <c r="H1132" s="14">
        <v>12</v>
      </c>
      <c r="I1132" s="15" t="s">
        <v>32</v>
      </c>
      <c r="J1132" s="16">
        <v>32.099999999999994</v>
      </c>
      <c r="K1132" s="16">
        <v>5.35</v>
      </c>
      <c r="L1132" s="17" t="s">
        <v>704</v>
      </c>
      <c r="M1132" s="163" t="str">
        <f>IFERROR(GETPIVOTDATA("Tot. Bottles",'- Ordine Aggregato -'!$A$1,"sku anker",A1132),"")</f>
        <v/>
      </c>
      <c r="N1132" s="18" t="s">
        <v>42</v>
      </c>
      <c r="O1132" s="19" t="str">
        <f t="shared" si="17"/>
        <v>Order online</v>
      </c>
      <c r="P1132" s="97" t="s">
        <v>355</v>
      </c>
      <c r="Q1132" s="13" t="s">
        <v>3732</v>
      </c>
      <c r="R1132" t="s">
        <v>3733</v>
      </c>
      <c r="S1132" s="20">
        <v>0</v>
      </c>
      <c r="T1132" s="21" t="s">
        <v>38</v>
      </c>
    </row>
    <row r="1133" spans="1:20" x14ac:dyDescent="0.35">
      <c r="A1133" s="13" t="s">
        <v>3736</v>
      </c>
      <c r="B1133" s="13"/>
      <c r="C1133" s="13"/>
      <c r="D1133" s="13" t="s">
        <v>3737</v>
      </c>
      <c r="E1133" s="13">
        <v>6</v>
      </c>
      <c r="F1133" s="14">
        <v>0.75</v>
      </c>
      <c r="G1133" s="13" t="s">
        <v>14872</v>
      </c>
      <c r="H1133" s="14">
        <v>13.5</v>
      </c>
      <c r="I1133" s="15" t="s">
        <v>32</v>
      </c>
      <c r="J1133" s="16">
        <v>31.200000000000003</v>
      </c>
      <c r="K1133" s="16">
        <v>5.2</v>
      </c>
      <c r="L1133" s="17" t="s">
        <v>710</v>
      </c>
      <c r="M1133" s="163" t="str">
        <f>IFERROR(GETPIVOTDATA("Tot. Bottles",'- Ordine Aggregato -'!$A$1,"sku anker",A1133),"")</f>
        <v/>
      </c>
      <c r="N1133" s="18" t="s">
        <v>34</v>
      </c>
      <c r="O1133" s="19" t="str">
        <f t="shared" si="17"/>
        <v>Order online</v>
      </c>
      <c r="P1133" s="97" t="s">
        <v>355</v>
      </c>
      <c r="Q1133" s="13" t="s">
        <v>3734</v>
      </c>
      <c r="R1133" t="s">
        <v>3735</v>
      </c>
      <c r="S1133" s="20">
        <v>0</v>
      </c>
      <c r="T1133" s="21" t="s">
        <v>38</v>
      </c>
    </row>
    <row r="1134" spans="1:20" x14ac:dyDescent="0.35">
      <c r="A1134" s="96" t="s">
        <v>3738</v>
      </c>
      <c r="B1134" s="96"/>
      <c r="C1134" s="96"/>
      <c r="D1134" s="13" t="s">
        <v>15212</v>
      </c>
      <c r="E1134" s="13">
        <v>6</v>
      </c>
      <c r="F1134" s="14">
        <v>0.7</v>
      </c>
      <c r="G1134" s="13" t="s">
        <v>14872</v>
      </c>
      <c r="H1134" s="14">
        <v>40</v>
      </c>
      <c r="I1134" s="15" t="s">
        <v>32</v>
      </c>
      <c r="J1134" s="16">
        <v>39</v>
      </c>
      <c r="K1134" s="16">
        <v>6.5</v>
      </c>
      <c r="L1134" s="17" t="s">
        <v>2338</v>
      </c>
      <c r="M1134" s="163" t="str">
        <f>IFERROR(GETPIVOTDATA("Tot. Bottles",'- Ordine Aggregato -'!$A$1,"sku anker",A1134),"")</f>
        <v/>
      </c>
      <c r="N1134" s="18" t="s">
        <v>34</v>
      </c>
      <c r="O1134" s="19" t="str">
        <f t="shared" si="17"/>
        <v>Order online</v>
      </c>
      <c r="P1134" s="97" t="s">
        <v>225</v>
      </c>
      <c r="Q1134" s="13" t="s">
        <v>3739</v>
      </c>
      <c r="R1134" t="s">
        <v>42</v>
      </c>
      <c r="S1134" s="20">
        <v>0</v>
      </c>
      <c r="T1134" s="21" t="s">
        <v>38</v>
      </c>
    </row>
    <row r="1135" spans="1:20" x14ac:dyDescent="0.35">
      <c r="A1135" s="96" t="s">
        <v>3740</v>
      </c>
      <c r="B1135" s="96"/>
      <c r="C1135" s="96"/>
      <c r="D1135" s="13" t="s">
        <v>3741</v>
      </c>
      <c r="E1135" s="13">
        <v>6</v>
      </c>
      <c r="F1135" s="14">
        <v>0.7</v>
      </c>
      <c r="G1135" s="13" t="s">
        <v>14872</v>
      </c>
      <c r="H1135" s="14">
        <v>40</v>
      </c>
      <c r="I1135" s="15" t="s">
        <v>32</v>
      </c>
      <c r="J1135" s="16">
        <v>73.5</v>
      </c>
      <c r="K1135" s="16">
        <v>12.25</v>
      </c>
      <c r="L1135" s="17" t="s">
        <v>2338</v>
      </c>
      <c r="M1135" s="163" t="str">
        <f>IFERROR(GETPIVOTDATA("Tot. Bottles",'- Ordine Aggregato -'!$A$1,"sku anker",A1135),"")</f>
        <v/>
      </c>
      <c r="N1135" s="18" t="s">
        <v>42</v>
      </c>
      <c r="O1135" s="19" t="str">
        <f t="shared" si="17"/>
        <v>Order online</v>
      </c>
      <c r="P1135" s="97" t="s">
        <v>225</v>
      </c>
      <c r="Q1135" s="13" t="s">
        <v>3742</v>
      </c>
      <c r="R1135" t="s">
        <v>42</v>
      </c>
      <c r="S1135" s="20">
        <v>0</v>
      </c>
      <c r="T1135" s="21" t="s">
        <v>38</v>
      </c>
    </row>
    <row r="1136" spans="1:20" x14ac:dyDescent="0.35">
      <c r="A1136" s="96" t="s">
        <v>3744</v>
      </c>
      <c r="D1136" s="13" t="s">
        <v>3745</v>
      </c>
      <c r="E1136" s="13">
        <v>6</v>
      </c>
      <c r="F1136" s="14">
        <v>0.7</v>
      </c>
      <c r="G1136" s="13" t="s">
        <v>14872</v>
      </c>
      <c r="H1136" s="14">
        <v>40</v>
      </c>
      <c r="I1136" s="15" t="s">
        <v>32</v>
      </c>
      <c r="J1136" s="16">
        <v>129</v>
      </c>
      <c r="K1136" s="16">
        <v>21.5</v>
      </c>
      <c r="L1136" s="17" t="s">
        <v>2338</v>
      </c>
      <c r="M1136" s="163" t="str">
        <f>IFERROR(GETPIVOTDATA("Tot. Bottles",'- Ordine Aggregato -'!$A$1,"sku anker",A1136),"")</f>
        <v/>
      </c>
      <c r="N1136" s="18" t="s">
        <v>42</v>
      </c>
      <c r="O1136" s="19" t="str">
        <f t="shared" si="17"/>
        <v>Order online</v>
      </c>
      <c r="P1136" s="97" t="s">
        <v>225</v>
      </c>
      <c r="Q1136" s="13" t="s">
        <v>3743</v>
      </c>
      <c r="R1136" t="s">
        <v>42</v>
      </c>
      <c r="S1136" s="20">
        <v>0</v>
      </c>
      <c r="T1136" s="21" t="s">
        <v>38</v>
      </c>
    </row>
    <row r="1137" spans="1:20" x14ac:dyDescent="0.35">
      <c r="A1137" s="96" t="s">
        <v>3746</v>
      </c>
      <c r="B1137" s="96"/>
      <c r="C1137" s="96"/>
      <c r="D1137" s="13" t="s">
        <v>3747</v>
      </c>
      <c r="E1137" s="13">
        <v>24</v>
      </c>
      <c r="F1137" s="14">
        <v>0.33</v>
      </c>
      <c r="G1137" s="13" t="s">
        <v>46</v>
      </c>
      <c r="H1137" s="14">
        <v>4.5</v>
      </c>
      <c r="I1137" s="15" t="s">
        <v>32</v>
      </c>
      <c r="J1137" s="16">
        <v>15.600000000000001</v>
      </c>
      <c r="K1137" s="16">
        <v>0.65</v>
      </c>
      <c r="L1137" s="17" t="s">
        <v>1498</v>
      </c>
      <c r="M1137" s="163" t="str">
        <f>IFERROR(GETPIVOTDATA("Tot. Bottles",'- Ordine Aggregato -'!$A$1,"sku anker",A1137),"")</f>
        <v/>
      </c>
      <c r="N1137" s="18" t="s">
        <v>42</v>
      </c>
      <c r="O1137" s="19" t="str">
        <f t="shared" si="17"/>
        <v>Order online</v>
      </c>
      <c r="P1137" s="97" t="s">
        <v>43</v>
      </c>
      <c r="Q1137" s="13" t="s">
        <v>3748</v>
      </c>
      <c r="R1137" t="s">
        <v>3749</v>
      </c>
      <c r="S1137" s="20">
        <v>0</v>
      </c>
      <c r="T1137" s="21" t="s">
        <v>38</v>
      </c>
    </row>
    <row r="1138" spans="1:20" x14ac:dyDescent="0.35">
      <c r="A1138" s="96" t="s">
        <v>3750</v>
      </c>
      <c r="B1138" s="96"/>
      <c r="C1138" s="96"/>
      <c r="D1138" s="13" t="s">
        <v>3747</v>
      </c>
      <c r="E1138" s="13">
        <v>24</v>
      </c>
      <c r="F1138" s="14">
        <v>355</v>
      </c>
      <c r="G1138" s="13" t="s">
        <v>767</v>
      </c>
      <c r="H1138" s="14">
        <v>4.5</v>
      </c>
      <c r="I1138" s="15" t="s">
        <v>32</v>
      </c>
      <c r="J1138" s="16">
        <v>16.559999999999999</v>
      </c>
      <c r="K1138" s="16">
        <v>0.69</v>
      </c>
      <c r="L1138" s="17" t="s">
        <v>1498</v>
      </c>
      <c r="M1138" s="163" t="str">
        <f>IFERROR(GETPIVOTDATA("Tot. Bottles",'- Ordine Aggregato -'!$A$1,"sku anker",A1138),"")</f>
        <v/>
      </c>
      <c r="N1138" s="18" t="s">
        <v>42</v>
      </c>
      <c r="O1138" s="19" t="str">
        <f t="shared" si="17"/>
        <v>Order online</v>
      </c>
      <c r="P1138" s="97" t="s">
        <v>43</v>
      </c>
      <c r="Q1138" s="13" t="s">
        <v>3751</v>
      </c>
      <c r="R1138" t="s">
        <v>3752</v>
      </c>
      <c r="S1138" s="20">
        <v>0</v>
      </c>
      <c r="T1138" s="21" t="s">
        <v>38</v>
      </c>
    </row>
    <row r="1139" spans="1:20" x14ac:dyDescent="0.35">
      <c r="A1139" s="96" t="s">
        <v>3756</v>
      </c>
      <c r="B1139" s="96"/>
      <c r="C1139" s="96"/>
      <c r="D1139" s="13" t="s">
        <v>3747</v>
      </c>
      <c r="E1139" s="13">
        <v>24</v>
      </c>
      <c r="F1139" s="14">
        <v>355</v>
      </c>
      <c r="G1139" s="13" t="s">
        <v>767</v>
      </c>
      <c r="H1139" s="14">
        <v>4.5</v>
      </c>
      <c r="I1139" s="15" t="s">
        <v>32</v>
      </c>
      <c r="J1139" s="16">
        <v>16.559999999999999</v>
      </c>
      <c r="K1139" s="16">
        <v>0.69</v>
      </c>
      <c r="L1139" s="17" t="s">
        <v>1498</v>
      </c>
      <c r="M1139" s="163" t="str">
        <f>IFERROR(GETPIVOTDATA("Tot. Bottles",'- Ordine Aggregato -'!$A$1,"sku anker",A1139),"")</f>
        <v/>
      </c>
      <c r="N1139" s="18" t="s">
        <v>42</v>
      </c>
      <c r="O1139" s="19" t="str">
        <f t="shared" si="17"/>
        <v>Order online</v>
      </c>
      <c r="P1139" s="97" t="s">
        <v>43</v>
      </c>
      <c r="Q1139" s="13" t="s">
        <v>3753</v>
      </c>
      <c r="R1139" t="s">
        <v>3754</v>
      </c>
      <c r="S1139" s="20">
        <v>0</v>
      </c>
      <c r="T1139" s="21" t="s">
        <v>38</v>
      </c>
    </row>
    <row r="1140" spans="1:20" x14ac:dyDescent="0.35">
      <c r="A1140" s="13" t="s">
        <v>3757</v>
      </c>
      <c r="B1140" s="13"/>
      <c r="C1140" s="13"/>
      <c r="D1140" s="13" t="s">
        <v>3747</v>
      </c>
      <c r="E1140" s="13">
        <v>24</v>
      </c>
      <c r="F1140" s="14">
        <v>355</v>
      </c>
      <c r="G1140" s="13" t="s">
        <v>767</v>
      </c>
      <c r="H1140" s="14">
        <v>4.5</v>
      </c>
      <c r="I1140" s="15" t="s">
        <v>32</v>
      </c>
      <c r="J1140" s="16">
        <v>16.559999999999999</v>
      </c>
      <c r="K1140" s="16">
        <v>0.69</v>
      </c>
      <c r="L1140" s="17" t="s">
        <v>1498</v>
      </c>
      <c r="M1140" s="163" t="str">
        <f>IFERROR(GETPIVOTDATA("Tot. Bottles",'- Ordine Aggregato -'!$A$1,"sku anker",A1140),"")</f>
        <v/>
      </c>
      <c r="N1140" s="18" t="s">
        <v>42</v>
      </c>
      <c r="O1140" s="19" t="str">
        <f t="shared" si="17"/>
        <v>Order online</v>
      </c>
      <c r="P1140" s="97" t="s">
        <v>43</v>
      </c>
      <c r="Q1140" s="13" t="s">
        <v>3758</v>
      </c>
      <c r="R1140" t="s">
        <v>3759</v>
      </c>
      <c r="S1140" s="20">
        <v>0</v>
      </c>
      <c r="T1140" s="21" t="s">
        <v>38</v>
      </c>
    </row>
    <row r="1141" spans="1:20" x14ac:dyDescent="0.35">
      <c r="A1141" s="96" t="s">
        <v>3760</v>
      </c>
      <c r="D1141" s="13" t="s">
        <v>3747</v>
      </c>
      <c r="E1141" s="13">
        <v>24</v>
      </c>
      <c r="F1141" s="14">
        <v>355</v>
      </c>
      <c r="G1141" s="13" t="s">
        <v>767</v>
      </c>
      <c r="H1141" s="14">
        <v>4.5</v>
      </c>
      <c r="I1141" s="15" t="s">
        <v>32</v>
      </c>
      <c r="J1141" s="16">
        <v>16.559999999999999</v>
      </c>
      <c r="K1141" s="16">
        <v>0.69</v>
      </c>
      <c r="L1141" s="17" t="s">
        <v>1498</v>
      </c>
      <c r="M1141" s="163" t="str">
        <f>IFERROR(GETPIVOTDATA("Tot. Bottles",'- Ordine Aggregato -'!$A$1,"sku anker",A1141),"")</f>
        <v/>
      </c>
      <c r="N1141" s="18" t="s">
        <v>34</v>
      </c>
      <c r="O1141" s="19" t="str">
        <f t="shared" si="17"/>
        <v>Order online</v>
      </c>
      <c r="P1141" s="97" t="s">
        <v>43</v>
      </c>
      <c r="Q1141" s="13" t="s">
        <v>3751</v>
      </c>
      <c r="R1141" t="s">
        <v>3761</v>
      </c>
      <c r="S1141" s="20">
        <v>0</v>
      </c>
      <c r="T1141" s="21" t="s">
        <v>38</v>
      </c>
    </row>
    <row r="1142" spans="1:20" x14ac:dyDescent="0.35">
      <c r="A1142" s="96" t="s">
        <v>3762</v>
      </c>
      <c r="B1142" s="96"/>
      <c r="C1142" s="96"/>
      <c r="D1142" s="13" t="s">
        <v>3763</v>
      </c>
      <c r="E1142" s="13">
        <v>6</v>
      </c>
      <c r="F1142" s="14">
        <v>0.7</v>
      </c>
      <c r="G1142" s="13" t="s">
        <v>31</v>
      </c>
      <c r="H1142" s="14">
        <v>38</v>
      </c>
      <c r="I1142" s="15" t="s">
        <v>32</v>
      </c>
      <c r="J1142" s="16">
        <v>132</v>
      </c>
      <c r="K1142" s="16">
        <v>22</v>
      </c>
      <c r="L1142" s="17" t="s">
        <v>41</v>
      </c>
      <c r="M1142" s="163" t="str">
        <f>IFERROR(GETPIVOTDATA("Tot. Bottles",'- Ordine Aggregato -'!$A$1,"sku anker",A1142),"")</f>
        <v/>
      </c>
      <c r="N1142" s="18" t="s">
        <v>34</v>
      </c>
      <c r="O1142" s="19" t="str">
        <f t="shared" si="17"/>
        <v>Order online</v>
      </c>
      <c r="P1142" s="97" t="s">
        <v>43</v>
      </c>
      <c r="Q1142" s="13" t="s">
        <v>3764</v>
      </c>
      <c r="R1142" t="s">
        <v>3765</v>
      </c>
      <c r="S1142" s="20">
        <v>0</v>
      </c>
      <c r="T1142" s="21" t="s">
        <v>38</v>
      </c>
    </row>
    <row r="1143" spans="1:20" x14ac:dyDescent="0.35">
      <c r="A1143" s="96" t="s">
        <v>3766</v>
      </c>
      <c r="B1143" s="96"/>
      <c r="C1143" s="96"/>
      <c r="D1143" s="13" t="s">
        <v>3767</v>
      </c>
      <c r="E1143" s="13">
        <v>6</v>
      </c>
      <c r="F1143" s="14">
        <v>0.7</v>
      </c>
      <c r="G1143" s="13" t="s">
        <v>14872</v>
      </c>
      <c r="H1143" s="14">
        <v>38</v>
      </c>
      <c r="I1143" s="15" t="s">
        <v>32</v>
      </c>
      <c r="J1143" s="16">
        <v>93.9</v>
      </c>
      <c r="K1143" s="16">
        <v>15.65</v>
      </c>
      <c r="L1143" s="17" t="s">
        <v>41</v>
      </c>
      <c r="M1143" s="163" t="str">
        <f>IFERROR(GETPIVOTDATA("Tot. Bottles",'- Ordine Aggregato -'!$A$1,"sku anker",A1143),"")</f>
        <v/>
      </c>
      <c r="N1143" s="18" t="s">
        <v>42</v>
      </c>
      <c r="O1143" s="19" t="str">
        <f t="shared" si="17"/>
        <v>Order online</v>
      </c>
      <c r="P1143" s="97" t="s">
        <v>43</v>
      </c>
      <c r="Q1143" s="13" t="s">
        <v>3768</v>
      </c>
      <c r="R1143" t="s">
        <v>3769</v>
      </c>
      <c r="S1143" s="20">
        <v>0</v>
      </c>
      <c r="T1143" s="21" t="s">
        <v>38</v>
      </c>
    </row>
    <row r="1144" spans="1:20" x14ac:dyDescent="0.35">
      <c r="A1144" s="96" t="s">
        <v>3770</v>
      </c>
      <c r="B1144" s="96"/>
      <c r="C1144" s="96"/>
      <c r="D1144" s="13" t="s">
        <v>3771</v>
      </c>
      <c r="E1144" s="13">
        <v>6</v>
      </c>
      <c r="F1144" s="14">
        <v>0.7</v>
      </c>
      <c r="G1144" s="13" t="s">
        <v>31</v>
      </c>
      <c r="H1144" s="14">
        <v>38</v>
      </c>
      <c r="I1144" s="15" t="s">
        <v>32</v>
      </c>
      <c r="J1144" s="16">
        <v>105</v>
      </c>
      <c r="K1144" s="16">
        <v>17.5</v>
      </c>
      <c r="L1144" s="17" t="s">
        <v>41</v>
      </c>
      <c r="M1144" s="163" t="str">
        <f>IFERROR(GETPIVOTDATA("Tot. Bottles",'- Ordine Aggregato -'!$A$1,"sku anker",A1144),"")</f>
        <v/>
      </c>
      <c r="N1144" s="18" t="s">
        <v>42</v>
      </c>
      <c r="O1144" s="19" t="str">
        <f t="shared" si="17"/>
        <v>Order online</v>
      </c>
      <c r="P1144" s="97" t="s">
        <v>43</v>
      </c>
      <c r="Q1144" s="13" t="s">
        <v>3772</v>
      </c>
      <c r="R1144" t="s">
        <v>3773</v>
      </c>
      <c r="S1144" s="20">
        <v>0</v>
      </c>
      <c r="T1144" s="21" t="s">
        <v>38</v>
      </c>
    </row>
    <row r="1145" spans="1:20" x14ac:dyDescent="0.35">
      <c r="A1145" s="13" t="s">
        <v>15213</v>
      </c>
      <c r="B1145" s="13"/>
      <c r="C1145" s="13"/>
      <c r="D1145" s="13" t="s">
        <v>15214</v>
      </c>
      <c r="E1145" s="13">
        <v>6</v>
      </c>
      <c r="F1145" s="14">
        <v>0.75</v>
      </c>
      <c r="G1145" s="13" t="s">
        <v>14872</v>
      </c>
      <c r="H1145" s="14">
        <v>11</v>
      </c>
      <c r="I1145" s="15" t="s">
        <v>32</v>
      </c>
      <c r="J1145" s="16">
        <v>35.099999999999994</v>
      </c>
      <c r="K1145" s="16">
        <v>5.85</v>
      </c>
      <c r="L1145" s="17" t="s">
        <v>960</v>
      </c>
      <c r="M1145" s="163" t="str">
        <f>IFERROR(GETPIVOTDATA("Tot. Bottles",'- Ordine Aggregato -'!$A$1,"sku anker",A1145),"")</f>
        <v/>
      </c>
      <c r="N1145" s="18" t="s">
        <v>34</v>
      </c>
      <c r="O1145" s="19" t="str">
        <f t="shared" si="17"/>
        <v>Order online</v>
      </c>
      <c r="P1145" s="97" t="s">
        <v>355</v>
      </c>
      <c r="Q1145" s="13" t="s">
        <v>15215</v>
      </c>
      <c r="R1145" t="s">
        <v>15216</v>
      </c>
      <c r="S1145" s="20">
        <v>0</v>
      </c>
      <c r="T1145" s="21" t="s">
        <v>38</v>
      </c>
    </row>
    <row r="1146" spans="1:20" x14ac:dyDescent="0.35">
      <c r="A1146" s="96" t="s">
        <v>3774</v>
      </c>
      <c r="D1146" s="13" t="s">
        <v>3775</v>
      </c>
      <c r="E1146" s="13">
        <v>6</v>
      </c>
      <c r="F1146" s="14">
        <v>0.7</v>
      </c>
      <c r="G1146" s="13" t="s">
        <v>46</v>
      </c>
      <c r="H1146" s="14">
        <v>40</v>
      </c>
      <c r="I1146" s="15" t="s">
        <v>32</v>
      </c>
      <c r="J1146" s="16">
        <v>147</v>
      </c>
      <c r="K1146" s="16">
        <v>24.5</v>
      </c>
      <c r="L1146" s="17" t="s">
        <v>104</v>
      </c>
      <c r="M1146" s="163" t="str">
        <f>IFERROR(GETPIVOTDATA("Tot. Bottles",'- Ordine Aggregato -'!$A$1,"sku anker",A1146),"")</f>
        <v/>
      </c>
      <c r="N1146" s="18" t="s">
        <v>42</v>
      </c>
      <c r="O1146" s="19" t="str">
        <f t="shared" si="17"/>
        <v>Order online</v>
      </c>
      <c r="P1146" s="97" t="s">
        <v>773</v>
      </c>
      <c r="Q1146" s="13" t="s">
        <v>3776</v>
      </c>
      <c r="R1146" t="s">
        <v>3777</v>
      </c>
      <c r="S1146" s="20">
        <v>0</v>
      </c>
      <c r="T1146" s="21" t="s">
        <v>38</v>
      </c>
    </row>
    <row r="1147" spans="1:20" x14ac:dyDescent="0.35">
      <c r="A1147" s="96" t="s">
        <v>3778</v>
      </c>
      <c r="B1147" s="96"/>
      <c r="C1147" s="96"/>
      <c r="D1147" s="13" t="s">
        <v>3779</v>
      </c>
      <c r="E1147" s="13">
        <v>6</v>
      </c>
      <c r="F1147" s="14">
        <v>0.7</v>
      </c>
      <c r="G1147" s="13" t="s">
        <v>46</v>
      </c>
      <c r="H1147" s="14">
        <v>40</v>
      </c>
      <c r="I1147" s="15" t="s">
        <v>32</v>
      </c>
      <c r="J1147" s="16">
        <v>234</v>
      </c>
      <c r="K1147" s="16">
        <v>39</v>
      </c>
      <c r="L1147" s="17" t="s">
        <v>104</v>
      </c>
      <c r="M1147" s="163" t="str">
        <f>IFERROR(GETPIVOTDATA("Tot. Bottles",'- Ordine Aggregato -'!$A$1,"sku anker",A1147),"")</f>
        <v/>
      </c>
      <c r="N1147" s="18" t="s">
        <v>34</v>
      </c>
      <c r="O1147" s="19" t="str">
        <f t="shared" si="17"/>
        <v>Order online</v>
      </c>
      <c r="P1147" s="97" t="s">
        <v>773</v>
      </c>
      <c r="Q1147" s="13" t="s">
        <v>3780</v>
      </c>
      <c r="R1147" t="s">
        <v>3781</v>
      </c>
      <c r="S1147" s="20">
        <v>0</v>
      </c>
      <c r="T1147" s="21" t="s">
        <v>38</v>
      </c>
    </row>
    <row r="1148" spans="1:20" x14ac:dyDescent="0.35">
      <c r="A1148" s="13" t="s">
        <v>3782</v>
      </c>
      <c r="B1148" s="13"/>
      <c r="C1148" s="13"/>
      <c r="D1148" s="13" t="s">
        <v>3783</v>
      </c>
      <c r="E1148" s="13">
        <v>6</v>
      </c>
      <c r="F1148" s="14">
        <v>0.7</v>
      </c>
      <c r="G1148" s="13" t="s">
        <v>46</v>
      </c>
      <c r="H1148" s="14">
        <v>46.2</v>
      </c>
      <c r="I1148" s="15" t="s">
        <v>32</v>
      </c>
      <c r="J1148" s="16">
        <v>345</v>
      </c>
      <c r="K1148" s="16">
        <v>57.5</v>
      </c>
      <c r="L1148" s="17" t="s">
        <v>104</v>
      </c>
      <c r="M1148" s="163" t="str">
        <f>IFERROR(GETPIVOTDATA("Tot. Bottles",'- Ordine Aggregato -'!$A$1,"sku anker",A1148),"")</f>
        <v/>
      </c>
      <c r="N1148" s="18" t="s">
        <v>67</v>
      </c>
      <c r="O1148" s="19" t="str">
        <f t="shared" si="17"/>
        <v>Order online</v>
      </c>
      <c r="P1148" s="97" t="s">
        <v>773</v>
      </c>
      <c r="Q1148" s="13" t="s">
        <v>3784</v>
      </c>
      <c r="R1148" t="s">
        <v>3785</v>
      </c>
      <c r="S1148" s="20">
        <v>57.5</v>
      </c>
      <c r="T1148" s="21" t="s">
        <v>38</v>
      </c>
    </row>
    <row r="1149" spans="1:20" x14ac:dyDescent="0.35">
      <c r="A1149" s="96" t="s">
        <v>3786</v>
      </c>
      <c r="D1149" s="13" t="s">
        <v>3787</v>
      </c>
      <c r="E1149" s="13">
        <v>6</v>
      </c>
      <c r="F1149" s="14">
        <v>0.7</v>
      </c>
      <c r="G1149" s="13" t="s">
        <v>46</v>
      </c>
      <c r="H1149" s="14">
        <v>50.6</v>
      </c>
      <c r="I1149" s="15" t="s">
        <v>32</v>
      </c>
      <c r="J1149" s="16">
        <v>330</v>
      </c>
      <c r="K1149" s="16">
        <v>55</v>
      </c>
      <c r="L1149" s="17" t="s">
        <v>104</v>
      </c>
      <c r="M1149" s="163" t="str">
        <f>IFERROR(GETPIVOTDATA("Tot. Bottles",'- Ordine Aggregato -'!$A$1,"sku anker",A1149),"")</f>
        <v/>
      </c>
      <c r="N1149" s="18" t="s">
        <v>67</v>
      </c>
      <c r="O1149" s="19" t="str">
        <f t="shared" si="17"/>
        <v>Order online</v>
      </c>
      <c r="P1149" s="97" t="s">
        <v>773</v>
      </c>
      <c r="Q1149" s="13" t="s">
        <v>3788</v>
      </c>
      <c r="R1149" t="s">
        <v>3785</v>
      </c>
      <c r="S1149" s="20">
        <v>55</v>
      </c>
      <c r="T1149" s="21" t="s">
        <v>38</v>
      </c>
    </row>
    <row r="1150" spans="1:20" x14ac:dyDescent="0.35">
      <c r="A1150" s="96" t="s">
        <v>3789</v>
      </c>
      <c r="D1150" s="13" t="s">
        <v>14260</v>
      </c>
      <c r="E1150" s="13">
        <v>6</v>
      </c>
      <c r="F1150" s="14">
        <v>0.7</v>
      </c>
      <c r="G1150" s="13" t="s">
        <v>46</v>
      </c>
      <c r="H1150" s="14">
        <v>40</v>
      </c>
      <c r="I1150" s="15" t="s">
        <v>32</v>
      </c>
      <c r="J1150" s="16">
        <v>26.700000000000003</v>
      </c>
      <c r="K1150" s="16">
        <v>4.45</v>
      </c>
      <c r="L1150" s="17" t="s">
        <v>104</v>
      </c>
      <c r="M1150" s="163" t="str">
        <f>IFERROR(GETPIVOTDATA("Tot. Bottles",'- Ordine Aggregato -'!$A$1,"sku anker",A1150),"")</f>
        <v/>
      </c>
      <c r="N1150" s="18" t="s">
        <v>42</v>
      </c>
      <c r="O1150" s="19" t="str">
        <f t="shared" si="17"/>
        <v>Order online</v>
      </c>
      <c r="P1150" s="97" t="s">
        <v>773</v>
      </c>
      <c r="Q1150" s="13" t="s">
        <v>3790</v>
      </c>
      <c r="R1150" t="s">
        <v>3791</v>
      </c>
      <c r="S1150" s="20">
        <v>0</v>
      </c>
      <c r="T1150" s="21" t="s">
        <v>38</v>
      </c>
    </row>
    <row r="1151" spans="1:20" x14ac:dyDescent="0.35">
      <c r="A1151" s="96" t="s">
        <v>3792</v>
      </c>
      <c r="D1151" s="13" t="s">
        <v>3793</v>
      </c>
      <c r="E1151" s="13">
        <v>6</v>
      </c>
      <c r="F1151" s="14">
        <v>0.7</v>
      </c>
      <c r="G1151" s="13" t="s">
        <v>46</v>
      </c>
      <c r="H1151" s="14">
        <v>74</v>
      </c>
      <c r="I1151" s="15" t="s">
        <v>32</v>
      </c>
      <c r="J1151" s="16">
        <v>35.94</v>
      </c>
      <c r="K1151" s="16">
        <v>5.99</v>
      </c>
      <c r="L1151" s="17" t="s">
        <v>104</v>
      </c>
      <c r="M1151" s="163" t="str">
        <f>IFERROR(GETPIVOTDATA("Tot. Bottles",'- Ordine Aggregato -'!$A$1,"sku anker",A1151),"")</f>
        <v/>
      </c>
      <c r="N1151" s="18" t="s">
        <v>42</v>
      </c>
      <c r="O1151" s="19" t="str">
        <f t="shared" si="17"/>
        <v>Order online</v>
      </c>
      <c r="P1151" s="97" t="s">
        <v>773</v>
      </c>
      <c r="Q1151" s="13" t="s">
        <v>3794</v>
      </c>
      <c r="R1151" t="s">
        <v>3795</v>
      </c>
      <c r="S1151" s="20">
        <v>0</v>
      </c>
      <c r="T1151" s="21" t="s">
        <v>38</v>
      </c>
    </row>
    <row r="1152" spans="1:20" x14ac:dyDescent="0.35">
      <c r="A1152" s="13" t="s">
        <v>3796</v>
      </c>
      <c r="B1152" s="13"/>
      <c r="C1152" s="13"/>
      <c r="D1152" s="13" t="s">
        <v>3797</v>
      </c>
      <c r="E1152" s="13">
        <v>1</v>
      </c>
      <c r="F1152" s="14">
        <v>0.7</v>
      </c>
      <c r="G1152" s="13" t="s">
        <v>46</v>
      </c>
      <c r="H1152" s="14">
        <v>40</v>
      </c>
      <c r="I1152" s="15" t="s">
        <v>32</v>
      </c>
      <c r="J1152" s="16">
        <v>40</v>
      </c>
      <c r="K1152" s="16">
        <v>40</v>
      </c>
      <c r="L1152" s="17" t="s">
        <v>448</v>
      </c>
      <c r="M1152" s="163" t="str">
        <f>IFERROR(GETPIVOTDATA("Tot. Bottles",'- Ordine Aggregato -'!$A$1,"sku anker",A1152),"")</f>
        <v/>
      </c>
      <c r="N1152" s="18" t="s">
        <v>42</v>
      </c>
      <c r="O1152" s="19" t="str">
        <f t="shared" si="17"/>
        <v>Order online</v>
      </c>
      <c r="P1152" s="97" t="s">
        <v>146</v>
      </c>
      <c r="Q1152" s="13" t="s">
        <v>3798</v>
      </c>
      <c r="R1152" t="s">
        <v>42</v>
      </c>
      <c r="S1152" s="20">
        <v>0</v>
      </c>
      <c r="T1152" s="21" t="s">
        <v>38</v>
      </c>
    </row>
    <row r="1153" spans="1:20" x14ac:dyDescent="0.35">
      <c r="A1153" s="96" t="s">
        <v>3799</v>
      </c>
      <c r="D1153" s="13" t="s">
        <v>3800</v>
      </c>
      <c r="E1153" s="13">
        <v>6</v>
      </c>
      <c r="F1153" s="14">
        <v>0.7</v>
      </c>
      <c r="G1153" s="13" t="s">
        <v>31</v>
      </c>
      <c r="H1153" s="14">
        <v>40</v>
      </c>
      <c r="I1153" s="15" t="s">
        <v>32</v>
      </c>
      <c r="J1153" s="16">
        <v>99</v>
      </c>
      <c r="K1153" s="16">
        <v>16.5</v>
      </c>
      <c r="L1153" s="17" t="s">
        <v>645</v>
      </c>
      <c r="M1153" s="163" t="str">
        <f>IFERROR(GETPIVOTDATA("Tot. Bottles",'- Ordine Aggregato -'!$A$1,"sku anker",A1153),"")</f>
        <v/>
      </c>
      <c r="N1153" s="18" t="s">
        <v>67</v>
      </c>
      <c r="O1153" s="19" t="str">
        <f t="shared" si="17"/>
        <v>Order online</v>
      </c>
      <c r="P1153" s="97" t="s">
        <v>225</v>
      </c>
      <c r="Q1153" s="13" t="s">
        <v>3801</v>
      </c>
      <c r="R1153" t="s">
        <v>3802</v>
      </c>
      <c r="S1153" s="20">
        <v>16.5</v>
      </c>
      <c r="T1153" s="21" t="s">
        <v>38</v>
      </c>
    </row>
    <row r="1154" spans="1:20" x14ac:dyDescent="0.35">
      <c r="A1154" s="96" t="s">
        <v>3803</v>
      </c>
      <c r="B1154" s="96"/>
      <c r="C1154" s="96"/>
      <c r="D1154" s="13" t="s">
        <v>3804</v>
      </c>
      <c r="E1154" s="13">
        <v>6</v>
      </c>
      <c r="F1154" s="14">
        <v>0.7</v>
      </c>
      <c r="G1154" s="13" t="s">
        <v>14871</v>
      </c>
      <c r="H1154" s="14">
        <v>40</v>
      </c>
      <c r="I1154" s="15" t="s">
        <v>32</v>
      </c>
      <c r="J1154" s="16">
        <v>147</v>
      </c>
      <c r="K1154" s="16">
        <v>24.5</v>
      </c>
      <c r="L1154" s="17" t="s">
        <v>645</v>
      </c>
      <c r="M1154" s="163" t="str">
        <f>IFERROR(GETPIVOTDATA("Tot. Bottles",'- Ordine Aggregato -'!$A$1,"sku anker",A1154),"")</f>
        <v/>
      </c>
      <c r="N1154" s="18" t="s">
        <v>67</v>
      </c>
      <c r="O1154" s="19" t="str">
        <f t="shared" si="17"/>
        <v>Order online</v>
      </c>
      <c r="P1154" s="97" t="s">
        <v>225</v>
      </c>
      <c r="Q1154" s="13" t="s">
        <v>3805</v>
      </c>
      <c r="R1154" t="s">
        <v>3806</v>
      </c>
      <c r="S1154" s="20">
        <v>24.5</v>
      </c>
      <c r="T1154" s="21" t="s">
        <v>38</v>
      </c>
    </row>
    <row r="1155" spans="1:20" x14ac:dyDescent="0.35">
      <c r="A1155" s="13" t="s">
        <v>3807</v>
      </c>
      <c r="B1155" s="13"/>
      <c r="C1155" s="13"/>
      <c r="D1155" s="13" t="s">
        <v>3808</v>
      </c>
      <c r="E1155" s="13">
        <v>6</v>
      </c>
      <c r="F1155" s="14">
        <v>0.7</v>
      </c>
      <c r="G1155" s="13" t="s">
        <v>14872</v>
      </c>
      <c r="H1155" s="14">
        <v>40</v>
      </c>
      <c r="I1155" s="15" t="s">
        <v>32</v>
      </c>
      <c r="J1155" s="16">
        <v>552</v>
      </c>
      <c r="K1155" s="16">
        <v>92</v>
      </c>
      <c r="L1155" s="17" t="s">
        <v>645</v>
      </c>
      <c r="M1155" s="163" t="str">
        <f>IFERROR(GETPIVOTDATA("Tot. Bottles",'- Ordine Aggregato -'!$A$1,"sku anker",A1155),"")</f>
        <v/>
      </c>
      <c r="N1155" s="18" t="s">
        <v>34</v>
      </c>
      <c r="O1155" s="19" t="str">
        <f t="shared" si="17"/>
        <v>Order online</v>
      </c>
      <c r="P1155" s="97" t="s">
        <v>225</v>
      </c>
      <c r="Q1155" s="13" t="s">
        <v>3809</v>
      </c>
      <c r="R1155" t="s">
        <v>3810</v>
      </c>
      <c r="S1155" s="20">
        <v>0</v>
      </c>
      <c r="T1155" s="21" t="s">
        <v>38</v>
      </c>
    </row>
    <row r="1156" spans="1:20" x14ac:dyDescent="0.35">
      <c r="A1156" s="13" t="s">
        <v>3812</v>
      </c>
      <c r="B1156" s="13"/>
      <c r="C1156" s="13"/>
      <c r="D1156" s="13" t="s">
        <v>3813</v>
      </c>
      <c r="E1156" s="13">
        <v>6</v>
      </c>
      <c r="F1156" s="14">
        <v>0.7</v>
      </c>
      <c r="G1156" s="13" t="s">
        <v>14872</v>
      </c>
      <c r="H1156" s="14">
        <v>43</v>
      </c>
      <c r="I1156" s="15" t="s">
        <v>32</v>
      </c>
      <c r="J1156" s="16">
        <v>58.5</v>
      </c>
      <c r="K1156" s="16">
        <v>9.75</v>
      </c>
      <c r="L1156" s="17" t="s">
        <v>368</v>
      </c>
      <c r="M1156" s="163" t="str">
        <f>IFERROR(GETPIVOTDATA("Tot. Bottles",'- Ordine Aggregato -'!$A$1,"sku anker",A1156),"")</f>
        <v/>
      </c>
      <c r="N1156" s="18" t="s">
        <v>67</v>
      </c>
      <c r="O1156" s="19" t="str">
        <f t="shared" si="17"/>
        <v>Order online</v>
      </c>
      <c r="P1156" s="97" t="s">
        <v>3811</v>
      </c>
      <c r="Q1156" s="13" t="s">
        <v>3814</v>
      </c>
      <c r="R1156" t="s">
        <v>3815</v>
      </c>
      <c r="S1156" s="20">
        <v>9.75</v>
      </c>
      <c r="T1156" s="21" t="s">
        <v>38</v>
      </c>
    </row>
    <row r="1157" spans="1:20" x14ac:dyDescent="0.35">
      <c r="A1157" s="13" t="s">
        <v>3816</v>
      </c>
      <c r="B1157" s="13"/>
      <c r="C1157" s="13"/>
      <c r="D1157" s="13" t="s">
        <v>3817</v>
      </c>
      <c r="E1157" s="13">
        <v>6</v>
      </c>
      <c r="F1157" s="14">
        <v>0.7</v>
      </c>
      <c r="G1157" s="13" t="s">
        <v>46</v>
      </c>
      <c r="H1157" s="14">
        <v>47</v>
      </c>
      <c r="I1157" s="15" t="s">
        <v>32</v>
      </c>
      <c r="J1157" s="16">
        <v>90</v>
      </c>
      <c r="K1157" s="16">
        <v>15</v>
      </c>
      <c r="L1157" s="17" t="s">
        <v>368</v>
      </c>
      <c r="M1157" s="163" t="str">
        <f>IFERROR(GETPIVOTDATA("Tot. Bottles",'- Ordine Aggregato -'!$A$1,"sku anker",A1157),"")</f>
        <v/>
      </c>
      <c r="N1157" s="18" t="s">
        <v>67</v>
      </c>
      <c r="O1157" s="19" t="str">
        <f t="shared" si="17"/>
        <v>Order online</v>
      </c>
      <c r="P1157" s="97" t="s">
        <v>3811</v>
      </c>
      <c r="Q1157" s="13" t="s">
        <v>3818</v>
      </c>
      <c r="R1157" t="s">
        <v>3819</v>
      </c>
      <c r="S1157" s="20">
        <v>15</v>
      </c>
      <c r="T1157" s="21" t="s">
        <v>38</v>
      </c>
    </row>
    <row r="1158" spans="1:20" x14ac:dyDescent="0.35">
      <c r="A1158" s="96" t="s">
        <v>3820</v>
      </c>
      <c r="B1158" s="96"/>
      <c r="C1158" s="96"/>
      <c r="D1158" s="13" t="s">
        <v>3821</v>
      </c>
      <c r="E1158" s="13">
        <v>6</v>
      </c>
      <c r="F1158" s="14">
        <v>0.7</v>
      </c>
      <c r="G1158" s="13" t="s">
        <v>14871</v>
      </c>
      <c r="H1158" s="14">
        <v>40</v>
      </c>
      <c r="I1158" s="15" t="s">
        <v>32</v>
      </c>
      <c r="J1158" s="16">
        <v>133.5</v>
      </c>
      <c r="K1158" s="16">
        <v>22.25</v>
      </c>
      <c r="L1158" s="17" t="s">
        <v>145</v>
      </c>
      <c r="M1158" s="163" t="str">
        <f>IFERROR(GETPIVOTDATA("Tot. Bottles",'- Ordine Aggregato -'!$A$1,"sku anker",A1158),"")</f>
        <v/>
      </c>
      <c r="N1158" s="18" t="s">
        <v>67</v>
      </c>
      <c r="O1158" s="19" t="str">
        <f t="shared" si="17"/>
        <v>Order online</v>
      </c>
      <c r="P1158" s="97" t="s">
        <v>146</v>
      </c>
      <c r="Q1158" s="13" t="s">
        <v>3822</v>
      </c>
      <c r="R1158" t="s">
        <v>3823</v>
      </c>
      <c r="S1158" s="20">
        <v>22.25</v>
      </c>
      <c r="T1158" s="21" t="s">
        <v>38</v>
      </c>
    </row>
    <row r="1159" spans="1:20" x14ac:dyDescent="0.35">
      <c r="A1159" s="13" t="s">
        <v>3824</v>
      </c>
      <c r="B1159" s="13"/>
      <c r="C1159" s="13"/>
      <c r="D1159" s="13" t="s">
        <v>3825</v>
      </c>
      <c r="E1159" s="13">
        <v>12</v>
      </c>
      <c r="F1159" s="14">
        <v>0.2</v>
      </c>
      <c r="G1159" s="13" t="s">
        <v>46</v>
      </c>
      <c r="H1159" s="14">
        <v>46</v>
      </c>
      <c r="I1159" s="15" t="s">
        <v>32</v>
      </c>
      <c r="J1159" s="16">
        <v>156</v>
      </c>
      <c r="K1159" s="16">
        <v>13</v>
      </c>
      <c r="L1159" s="17" t="s">
        <v>145</v>
      </c>
      <c r="M1159" s="163" t="str">
        <f>IFERROR(GETPIVOTDATA("Tot. Bottles",'- Ordine Aggregato -'!$A$1,"sku anker",A1159),"")</f>
        <v/>
      </c>
      <c r="N1159" s="18" t="s">
        <v>34</v>
      </c>
      <c r="O1159" s="19" t="str">
        <f t="shared" si="17"/>
        <v>Order online</v>
      </c>
      <c r="P1159" s="97" t="s">
        <v>146</v>
      </c>
      <c r="Q1159" s="13" t="s">
        <v>3826</v>
      </c>
      <c r="R1159" t="s">
        <v>3827</v>
      </c>
      <c r="S1159" s="20">
        <v>0</v>
      </c>
      <c r="T1159" s="21" t="s">
        <v>38</v>
      </c>
    </row>
    <row r="1160" spans="1:20" x14ac:dyDescent="0.35">
      <c r="A1160" s="96" t="s">
        <v>3828</v>
      </c>
      <c r="B1160" s="96"/>
      <c r="C1160" s="96"/>
      <c r="D1160" s="13" t="s">
        <v>3825</v>
      </c>
      <c r="E1160" s="13">
        <v>6</v>
      </c>
      <c r="F1160" s="14">
        <v>0.7</v>
      </c>
      <c r="G1160" s="13" t="s">
        <v>31</v>
      </c>
      <c r="H1160" s="14">
        <v>46</v>
      </c>
      <c r="I1160" s="15" t="s">
        <v>32</v>
      </c>
      <c r="J1160" s="16">
        <v>153</v>
      </c>
      <c r="K1160" s="16">
        <v>25.5</v>
      </c>
      <c r="L1160" s="17" t="s">
        <v>145</v>
      </c>
      <c r="M1160" s="163" t="str">
        <f>IFERROR(GETPIVOTDATA("Tot. Bottles",'- Ordine Aggregato -'!$A$1,"sku anker",A1160),"")</f>
        <v/>
      </c>
      <c r="N1160" s="18" t="s">
        <v>42</v>
      </c>
      <c r="O1160" s="19" t="str">
        <f t="shared" si="17"/>
        <v>Order online</v>
      </c>
      <c r="P1160" s="97" t="s">
        <v>146</v>
      </c>
      <c r="Q1160" s="13" t="s">
        <v>3829</v>
      </c>
      <c r="R1160" t="s">
        <v>3830</v>
      </c>
      <c r="S1160" s="20">
        <v>0</v>
      </c>
      <c r="T1160" s="21" t="s">
        <v>38</v>
      </c>
    </row>
    <row r="1161" spans="1:20" x14ac:dyDescent="0.35">
      <c r="A1161" s="96" t="s">
        <v>3831</v>
      </c>
      <c r="D1161" s="13" t="s">
        <v>3832</v>
      </c>
      <c r="E1161" s="13">
        <v>6</v>
      </c>
      <c r="F1161" s="14">
        <v>0.7</v>
      </c>
      <c r="G1161" s="13" t="s">
        <v>46</v>
      </c>
      <c r="H1161" s="14">
        <v>46</v>
      </c>
      <c r="I1161" s="15" t="s">
        <v>32</v>
      </c>
      <c r="J1161" s="16">
        <v>178.5</v>
      </c>
      <c r="K1161" s="16">
        <v>29.75</v>
      </c>
      <c r="L1161" s="17" t="s">
        <v>145</v>
      </c>
      <c r="M1161" s="163" t="str">
        <f>IFERROR(GETPIVOTDATA("Tot. Bottles",'- Ordine Aggregato -'!$A$1,"sku anker",A1161),"")</f>
        <v/>
      </c>
      <c r="N1161" s="18" t="s">
        <v>42</v>
      </c>
      <c r="O1161" s="19" t="str">
        <f t="shared" si="17"/>
        <v>Order online</v>
      </c>
      <c r="P1161" s="97" t="s">
        <v>146</v>
      </c>
      <c r="Q1161" s="13" t="s">
        <v>3833</v>
      </c>
      <c r="R1161" t="s">
        <v>3834</v>
      </c>
      <c r="S1161" s="20">
        <v>0</v>
      </c>
      <c r="T1161" s="21" t="s">
        <v>38</v>
      </c>
    </row>
    <row r="1162" spans="1:20" x14ac:dyDescent="0.35">
      <c r="A1162" s="13" t="s">
        <v>3835</v>
      </c>
      <c r="B1162" s="13"/>
      <c r="C1162" s="13"/>
      <c r="D1162" s="13" t="s">
        <v>3836</v>
      </c>
      <c r="E1162" s="13">
        <v>6</v>
      </c>
      <c r="F1162" s="14">
        <v>0.7</v>
      </c>
      <c r="G1162" s="13" t="s">
        <v>31</v>
      </c>
      <c r="H1162" s="14">
        <v>46</v>
      </c>
      <c r="I1162" s="15" t="s">
        <v>32</v>
      </c>
      <c r="J1162" s="16">
        <v>390</v>
      </c>
      <c r="K1162" s="16">
        <v>65</v>
      </c>
      <c r="L1162" s="17" t="s">
        <v>145</v>
      </c>
      <c r="M1162" s="163" t="str">
        <f>IFERROR(GETPIVOTDATA("Tot. Bottles",'- Ordine Aggregato -'!$A$1,"sku anker",A1162),"")</f>
        <v/>
      </c>
      <c r="N1162" s="18" t="s">
        <v>42</v>
      </c>
      <c r="O1162" s="19" t="str">
        <f t="shared" si="17"/>
        <v>Order online</v>
      </c>
      <c r="P1162" s="97" t="s">
        <v>146</v>
      </c>
      <c r="Q1162" s="13" t="s">
        <v>3837</v>
      </c>
      <c r="R1162" t="s">
        <v>3838</v>
      </c>
      <c r="S1162" s="20">
        <v>0</v>
      </c>
      <c r="T1162" s="21" t="s">
        <v>38</v>
      </c>
    </row>
    <row r="1163" spans="1:20" x14ac:dyDescent="0.35">
      <c r="A1163" s="13" t="s">
        <v>3839</v>
      </c>
      <c r="B1163" s="13"/>
      <c r="C1163" s="13"/>
      <c r="D1163" s="13" t="s">
        <v>3840</v>
      </c>
      <c r="E1163" s="13">
        <v>6</v>
      </c>
      <c r="F1163" s="14">
        <v>0.7</v>
      </c>
      <c r="G1163" s="13" t="s">
        <v>14871</v>
      </c>
      <c r="H1163" s="14">
        <v>17</v>
      </c>
      <c r="I1163" s="15" t="s">
        <v>32</v>
      </c>
      <c r="J1163" s="16">
        <v>36</v>
      </c>
      <c r="K1163" s="16">
        <v>6</v>
      </c>
      <c r="L1163" s="17" t="s">
        <v>551</v>
      </c>
      <c r="M1163" s="163" t="str">
        <f>IFERROR(GETPIVOTDATA("Tot. Bottles",'- Ordine Aggregato -'!$A$1,"sku anker",A1163),"")</f>
        <v/>
      </c>
      <c r="N1163" s="18" t="s">
        <v>34</v>
      </c>
      <c r="O1163" s="19" t="str">
        <f t="shared" si="17"/>
        <v>Order online</v>
      </c>
      <c r="P1163" s="97" t="s">
        <v>35</v>
      </c>
      <c r="Q1163" s="13" t="s">
        <v>3841</v>
      </c>
      <c r="R1163" t="s">
        <v>3842</v>
      </c>
      <c r="S1163" s="20">
        <v>0</v>
      </c>
      <c r="T1163" s="21" t="s">
        <v>38</v>
      </c>
    </row>
    <row r="1164" spans="1:20" x14ac:dyDescent="0.35">
      <c r="A1164" s="13" t="s">
        <v>3843</v>
      </c>
      <c r="B1164" s="13"/>
      <c r="C1164" s="13"/>
      <c r="D1164" s="13" t="s">
        <v>3844</v>
      </c>
      <c r="E1164" s="13">
        <v>12</v>
      </c>
      <c r="F1164" s="14">
        <v>0.7</v>
      </c>
      <c r="G1164" s="13" t="s">
        <v>46</v>
      </c>
      <c r="H1164" s="14">
        <v>30</v>
      </c>
      <c r="I1164" s="15" t="s">
        <v>32</v>
      </c>
      <c r="J1164" s="16">
        <v>59.400000000000006</v>
      </c>
      <c r="K1164" s="16">
        <v>4.95</v>
      </c>
      <c r="L1164" s="17" t="s">
        <v>416</v>
      </c>
      <c r="M1164" s="163" t="str">
        <f>IFERROR(GETPIVOTDATA("Tot. Bottles",'- Ordine Aggregato -'!$A$1,"sku anker",A1164),"")</f>
        <v/>
      </c>
      <c r="N1164" s="18" t="s">
        <v>42</v>
      </c>
      <c r="O1164" s="19" t="str">
        <f t="shared" si="17"/>
        <v>Order online</v>
      </c>
      <c r="P1164" s="97" t="s">
        <v>417</v>
      </c>
      <c r="Q1164" s="13" t="s">
        <v>3845</v>
      </c>
      <c r="R1164" t="s">
        <v>3846</v>
      </c>
      <c r="S1164" s="20">
        <v>0</v>
      </c>
      <c r="T1164" s="21" t="s">
        <v>38</v>
      </c>
    </row>
    <row r="1165" spans="1:20" x14ac:dyDescent="0.35">
      <c r="A1165" s="13" t="s">
        <v>3847</v>
      </c>
      <c r="B1165" s="13"/>
      <c r="C1165" s="13"/>
      <c r="D1165" s="13" t="s">
        <v>3848</v>
      </c>
      <c r="E1165" s="13">
        <v>12</v>
      </c>
      <c r="F1165" s="14">
        <v>0.7</v>
      </c>
      <c r="G1165" s="13" t="s">
        <v>14872</v>
      </c>
      <c r="H1165" s="14">
        <v>30</v>
      </c>
      <c r="I1165" s="15" t="s">
        <v>32</v>
      </c>
      <c r="J1165" s="16">
        <v>48.599999999999994</v>
      </c>
      <c r="K1165" s="16">
        <v>4.05</v>
      </c>
      <c r="L1165" s="17" t="s">
        <v>416</v>
      </c>
      <c r="M1165" s="163" t="str">
        <f>IFERROR(GETPIVOTDATA("Tot. Bottles",'- Ordine Aggregato -'!$A$1,"sku anker",A1165),"")</f>
        <v/>
      </c>
      <c r="N1165" s="18" t="s">
        <v>67</v>
      </c>
      <c r="O1165" s="19" t="str">
        <f t="shared" ref="O1165:O1228" si="18">HYPERLINK("https://www.ankeramsterdamspirits.nl/en/products/"&amp;A1165,"Order online")</f>
        <v>Order online</v>
      </c>
      <c r="P1165" s="97" t="s">
        <v>417</v>
      </c>
      <c r="Q1165" s="13" t="s">
        <v>3849</v>
      </c>
      <c r="R1165" t="s">
        <v>3850</v>
      </c>
      <c r="S1165" s="20">
        <v>4.05</v>
      </c>
      <c r="T1165" s="21" t="s">
        <v>38</v>
      </c>
    </row>
    <row r="1166" spans="1:20" x14ac:dyDescent="0.35">
      <c r="A1166" s="96" t="s">
        <v>15217</v>
      </c>
      <c r="D1166" s="13" t="s">
        <v>15218</v>
      </c>
      <c r="E1166" s="13">
        <v>24</v>
      </c>
      <c r="F1166" s="14">
        <v>175</v>
      </c>
      <c r="G1166" s="13" t="s">
        <v>767</v>
      </c>
      <c r="H1166" s="14">
        <v>0</v>
      </c>
      <c r="I1166" s="15" t="s">
        <v>32</v>
      </c>
      <c r="J1166" s="16">
        <v>31.200000000000003</v>
      </c>
      <c r="K1166" s="16">
        <v>1.3</v>
      </c>
      <c r="L1166" s="17" t="s">
        <v>2503</v>
      </c>
      <c r="M1166" s="163" t="str">
        <f>IFERROR(GETPIVOTDATA("Tot. Bottles",'- Ordine Aggregato -'!$A$1,"sku anker",A1166),"")</f>
        <v/>
      </c>
      <c r="N1166" s="18" t="s">
        <v>42</v>
      </c>
      <c r="O1166" s="19" t="str">
        <f t="shared" si="18"/>
        <v>Order online</v>
      </c>
      <c r="P1166" s="97" t="s">
        <v>355</v>
      </c>
      <c r="Q1166" s="13" t="s">
        <v>15219</v>
      </c>
      <c r="R1166" t="s">
        <v>15220</v>
      </c>
      <c r="S1166" s="20">
        <v>0</v>
      </c>
      <c r="T1166" s="21" t="s">
        <v>38</v>
      </c>
    </row>
    <row r="1167" spans="1:20" x14ac:dyDescent="0.35">
      <c r="A1167" s="13" t="s">
        <v>3851</v>
      </c>
      <c r="B1167" s="13"/>
      <c r="C1167" s="13"/>
      <c r="D1167" s="13" t="s">
        <v>3852</v>
      </c>
      <c r="E1167" s="13">
        <v>6</v>
      </c>
      <c r="F1167" s="14">
        <v>0.75</v>
      </c>
      <c r="G1167" s="13" t="s">
        <v>14872</v>
      </c>
      <c r="H1167" s="14">
        <v>19.5</v>
      </c>
      <c r="I1167" s="15" t="s">
        <v>32</v>
      </c>
      <c r="J1167" s="16">
        <v>48.900000000000006</v>
      </c>
      <c r="K1167" s="16">
        <v>8.15</v>
      </c>
      <c r="L1167" s="17" t="s">
        <v>3853</v>
      </c>
      <c r="M1167" s="163" t="str">
        <f>IFERROR(GETPIVOTDATA("Tot. Bottles",'- Ordine Aggregato -'!$A$1,"sku anker",A1167),"")</f>
        <v/>
      </c>
      <c r="N1167" s="18" t="s">
        <v>42</v>
      </c>
      <c r="O1167" s="19" t="str">
        <f t="shared" si="18"/>
        <v>Order online</v>
      </c>
      <c r="P1167" s="97" t="s">
        <v>364</v>
      </c>
      <c r="Q1167" s="13" t="s">
        <v>3854</v>
      </c>
      <c r="R1167" t="s">
        <v>3855</v>
      </c>
      <c r="S1167" s="20">
        <v>0</v>
      </c>
      <c r="T1167" s="21" t="s">
        <v>38</v>
      </c>
    </row>
    <row r="1168" spans="1:20" x14ac:dyDescent="0.35">
      <c r="A1168" s="96" t="s">
        <v>3856</v>
      </c>
      <c r="B1168" s="96"/>
      <c r="C1168" s="96"/>
      <c r="D1168" s="13" t="s">
        <v>3857</v>
      </c>
      <c r="E1168" s="13">
        <v>6</v>
      </c>
      <c r="F1168" s="14">
        <v>0.7</v>
      </c>
      <c r="G1168" s="13" t="s">
        <v>14872</v>
      </c>
      <c r="H1168" s="14">
        <v>37.5</v>
      </c>
      <c r="I1168" s="15" t="s">
        <v>32</v>
      </c>
      <c r="J1168" s="16">
        <v>132</v>
      </c>
      <c r="K1168" s="16">
        <v>22</v>
      </c>
      <c r="L1168" s="17" t="s">
        <v>368</v>
      </c>
      <c r="M1168" s="163" t="str">
        <f>IFERROR(GETPIVOTDATA("Tot. Bottles",'- Ordine Aggregato -'!$A$1,"sku anker",A1168),"")</f>
        <v/>
      </c>
      <c r="N1168" s="18" t="s">
        <v>42</v>
      </c>
      <c r="O1168" s="19" t="str">
        <f t="shared" si="18"/>
        <v>Order online</v>
      </c>
      <c r="P1168" s="97" t="s">
        <v>146</v>
      </c>
      <c r="Q1168" s="13" t="s">
        <v>3858</v>
      </c>
      <c r="R1168" t="s">
        <v>3859</v>
      </c>
      <c r="S1168" s="20">
        <v>0</v>
      </c>
      <c r="T1168" s="21" t="s">
        <v>38</v>
      </c>
    </row>
    <row r="1169" spans="1:20" x14ac:dyDescent="0.35">
      <c r="A1169" s="96" t="s">
        <v>14485</v>
      </c>
      <c r="D1169" s="13" t="s">
        <v>3860</v>
      </c>
      <c r="E1169" s="13">
        <v>48</v>
      </c>
      <c r="F1169" s="14">
        <v>0.05</v>
      </c>
      <c r="G1169" s="13" t="s">
        <v>14872</v>
      </c>
      <c r="H1169" s="14">
        <v>40</v>
      </c>
      <c r="I1169" s="15" t="s">
        <v>32</v>
      </c>
      <c r="J1169" s="16">
        <v>189.60000000000002</v>
      </c>
      <c r="K1169" s="16">
        <v>3.95</v>
      </c>
      <c r="L1169" s="17" t="s">
        <v>73</v>
      </c>
      <c r="M1169" s="163" t="str">
        <f>IFERROR(GETPIVOTDATA("Tot. Bottles",'- Ordine Aggregato -'!$A$1,"sku anker",A1169),"")</f>
        <v/>
      </c>
      <c r="N1169" s="18" t="s">
        <v>42</v>
      </c>
      <c r="O1169" s="19" t="str">
        <f t="shared" si="18"/>
        <v>Order online</v>
      </c>
      <c r="P1169" s="97" t="s">
        <v>1844</v>
      </c>
      <c r="Q1169" s="13" t="s">
        <v>15221</v>
      </c>
      <c r="R1169" t="s">
        <v>15222</v>
      </c>
      <c r="S1169" s="20">
        <v>0</v>
      </c>
      <c r="T1169" s="21" t="s">
        <v>38</v>
      </c>
    </row>
    <row r="1170" spans="1:20" x14ac:dyDescent="0.35">
      <c r="A1170" s="96" t="s">
        <v>3861</v>
      </c>
      <c r="D1170" s="13" t="s">
        <v>3860</v>
      </c>
      <c r="E1170" s="13">
        <v>6</v>
      </c>
      <c r="F1170" s="14">
        <v>0.7</v>
      </c>
      <c r="G1170" s="13" t="s">
        <v>46</v>
      </c>
      <c r="H1170" s="14">
        <v>40</v>
      </c>
      <c r="I1170" s="15" t="s">
        <v>32</v>
      </c>
      <c r="J1170" s="16">
        <v>131.69999999999999</v>
      </c>
      <c r="K1170" s="16">
        <v>21.95</v>
      </c>
      <c r="L1170" s="17" t="s">
        <v>73</v>
      </c>
      <c r="M1170" s="163" t="str">
        <f>IFERROR(GETPIVOTDATA("Tot. Bottles",'- Ordine Aggregato -'!$A$1,"sku anker",A1170),"")</f>
        <v/>
      </c>
      <c r="N1170" s="18" t="s">
        <v>42</v>
      </c>
      <c r="O1170" s="19" t="str">
        <f t="shared" si="18"/>
        <v>Order online</v>
      </c>
      <c r="P1170" s="97" t="s">
        <v>1844</v>
      </c>
      <c r="Q1170" s="13" t="s">
        <v>3862</v>
      </c>
      <c r="R1170" t="s">
        <v>3863</v>
      </c>
      <c r="S1170" s="20">
        <v>0</v>
      </c>
      <c r="T1170" s="21" t="s">
        <v>38</v>
      </c>
    </row>
    <row r="1171" spans="1:20" x14ac:dyDescent="0.35">
      <c r="A1171" s="13" t="s">
        <v>15223</v>
      </c>
      <c r="B1171" s="13"/>
      <c r="C1171" s="13"/>
      <c r="D1171" s="13" t="s">
        <v>3860</v>
      </c>
      <c r="E1171" s="13">
        <v>3</v>
      </c>
      <c r="F1171" s="14">
        <v>1.75</v>
      </c>
      <c r="G1171" s="13" t="s">
        <v>46</v>
      </c>
      <c r="H1171" s="14">
        <v>40</v>
      </c>
      <c r="I1171" s="15" t="s">
        <v>32</v>
      </c>
      <c r="J1171" s="16">
        <v>143.85000000000002</v>
      </c>
      <c r="K1171" s="16">
        <v>47.95</v>
      </c>
      <c r="L1171" s="17" t="s">
        <v>73</v>
      </c>
      <c r="M1171" s="163" t="str">
        <f>IFERROR(GETPIVOTDATA("Tot. Bottles",'- Ordine Aggregato -'!$A$1,"sku anker",A1171),"")</f>
        <v/>
      </c>
      <c r="N1171" s="18" t="s">
        <v>42</v>
      </c>
      <c r="O1171" s="19" t="str">
        <f t="shared" si="18"/>
        <v>Order online</v>
      </c>
      <c r="P1171" s="97" t="s">
        <v>1844</v>
      </c>
      <c r="Q1171" s="13" t="s">
        <v>15224</v>
      </c>
      <c r="R1171" t="s">
        <v>15225</v>
      </c>
      <c r="S1171" s="20">
        <v>0</v>
      </c>
      <c r="T1171" s="21" t="s">
        <v>38</v>
      </c>
    </row>
    <row r="1172" spans="1:20" x14ac:dyDescent="0.35">
      <c r="A1172" s="96" t="s">
        <v>3864</v>
      </c>
      <c r="B1172" s="96"/>
      <c r="C1172" s="96"/>
      <c r="D1172" s="13" t="s">
        <v>3865</v>
      </c>
      <c r="E1172" s="13">
        <v>4</v>
      </c>
      <c r="F1172" s="14">
        <v>0.7</v>
      </c>
      <c r="G1172" s="13" t="s">
        <v>46</v>
      </c>
      <c r="H1172" s="14">
        <v>40</v>
      </c>
      <c r="I1172" s="15" t="s">
        <v>32</v>
      </c>
      <c r="J1172" s="16">
        <v>122</v>
      </c>
      <c r="K1172" s="16">
        <v>30.5</v>
      </c>
      <c r="L1172" s="17" t="s">
        <v>73</v>
      </c>
      <c r="M1172" s="163" t="str">
        <f>IFERROR(GETPIVOTDATA("Tot. Bottles",'- Ordine Aggregato -'!$A$1,"sku anker",A1172),"")</f>
        <v/>
      </c>
      <c r="N1172" s="18" t="s">
        <v>42</v>
      </c>
      <c r="O1172" s="19" t="str">
        <f t="shared" si="18"/>
        <v>Order online</v>
      </c>
      <c r="P1172" s="97" t="s">
        <v>1844</v>
      </c>
      <c r="Q1172" s="13" t="s">
        <v>3866</v>
      </c>
      <c r="R1172" t="s">
        <v>3867</v>
      </c>
      <c r="S1172" s="20">
        <v>0</v>
      </c>
      <c r="T1172" s="21" t="s">
        <v>38</v>
      </c>
    </row>
    <row r="1173" spans="1:20" x14ac:dyDescent="0.35">
      <c r="A1173" s="96" t="s">
        <v>15226</v>
      </c>
      <c r="B1173" s="96"/>
      <c r="C1173" s="96"/>
      <c r="D1173" s="13" t="s">
        <v>15227</v>
      </c>
      <c r="E1173" s="13">
        <v>4</v>
      </c>
      <c r="F1173" s="14">
        <v>0.7</v>
      </c>
      <c r="G1173" s="13" t="s">
        <v>46</v>
      </c>
      <c r="H1173" s="14">
        <v>40</v>
      </c>
      <c r="I1173" s="15" t="s">
        <v>32</v>
      </c>
      <c r="J1173" s="16">
        <v>130</v>
      </c>
      <c r="K1173" s="16">
        <v>32.5</v>
      </c>
      <c r="L1173" s="17" t="s">
        <v>6383</v>
      </c>
      <c r="M1173" s="163" t="str">
        <f>IFERROR(GETPIVOTDATA("Tot. Bottles",'- Ordine Aggregato -'!$A$1,"sku anker",A1173),"")</f>
        <v/>
      </c>
      <c r="N1173" s="18" t="s">
        <v>34</v>
      </c>
      <c r="O1173" s="19" t="str">
        <f t="shared" si="18"/>
        <v>Order online</v>
      </c>
      <c r="P1173" s="97" t="s">
        <v>1844</v>
      </c>
      <c r="Q1173" s="13" t="s">
        <v>15228</v>
      </c>
      <c r="R1173" t="s">
        <v>15229</v>
      </c>
      <c r="S1173" s="20">
        <v>0</v>
      </c>
      <c r="T1173" s="21" t="s">
        <v>38</v>
      </c>
    </row>
    <row r="1174" spans="1:20" x14ac:dyDescent="0.35">
      <c r="A1174" s="96" t="s">
        <v>3868</v>
      </c>
      <c r="D1174" s="13" t="s">
        <v>3869</v>
      </c>
      <c r="E1174" s="13">
        <v>6</v>
      </c>
      <c r="F1174" s="14">
        <v>0.7</v>
      </c>
      <c r="G1174" s="13" t="s">
        <v>46</v>
      </c>
      <c r="H1174" s="14">
        <v>40</v>
      </c>
      <c r="I1174" s="15" t="s">
        <v>32</v>
      </c>
      <c r="J1174" s="16">
        <v>133.5</v>
      </c>
      <c r="K1174" s="16">
        <v>22.25</v>
      </c>
      <c r="L1174" s="17" t="s">
        <v>73</v>
      </c>
      <c r="M1174" s="163" t="str">
        <f>IFERROR(GETPIVOTDATA("Tot. Bottles",'- Ordine Aggregato -'!$A$1,"sku anker",A1174),"")</f>
        <v/>
      </c>
      <c r="N1174" s="18" t="s">
        <v>42</v>
      </c>
      <c r="O1174" s="19" t="str">
        <f t="shared" si="18"/>
        <v>Order online</v>
      </c>
      <c r="P1174" s="97" t="s">
        <v>1844</v>
      </c>
      <c r="Q1174" s="13" t="s">
        <v>3870</v>
      </c>
      <c r="R1174" t="s">
        <v>3871</v>
      </c>
      <c r="S1174" s="20">
        <v>0</v>
      </c>
      <c r="T1174" s="21" t="s">
        <v>38</v>
      </c>
    </row>
    <row r="1175" spans="1:20" x14ac:dyDescent="0.35">
      <c r="A1175" s="13" t="s">
        <v>3872</v>
      </c>
      <c r="B1175" s="13"/>
      <c r="C1175" s="13"/>
      <c r="D1175" s="13" t="s">
        <v>3869</v>
      </c>
      <c r="E1175" s="13">
        <v>3</v>
      </c>
      <c r="F1175" s="14">
        <v>1.75</v>
      </c>
      <c r="G1175" s="13" t="s">
        <v>46</v>
      </c>
      <c r="H1175" s="14">
        <v>40</v>
      </c>
      <c r="I1175" s="15" t="s">
        <v>32</v>
      </c>
      <c r="J1175" s="16">
        <v>146.85000000000002</v>
      </c>
      <c r="K1175" s="16">
        <v>48.95</v>
      </c>
      <c r="L1175" s="17" t="s">
        <v>73</v>
      </c>
      <c r="M1175" s="163" t="str">
        <f>IFERROR(GETPIVOTDATA("Tot. Bottles",'- Ordine Aggregato -'!$A$1,"sku anker",A1175),"")</f>
        <v/>
      </c>
      <c r="N1175" s="18" t="s">
        <v>42</v>
      </c>
      <c r="O1175" s="19" t="str">
        <f t="shared" si="18"/>
        <v>Order online</v>
      </c>
      <c r="P1175" s="97" t="s">
        <v>1844</v>
      </c>
      <c r="Q1175" s="13" t="s">
        <v>3873</v>
      </c>
      <c r="R1175" t="s">
        <v>3871</v>
      </c>
      <c r="S1175" s="20">
        <v>0</v>
      </c>
      <c r="T1175" s="21" t="s">
        <v>38</v>
      </c>
    </row>
    <row r="1176" spans="1:20" x14ac:dyDescent="0.35">
      <c r="A1176" s="96" t="s">
        <v>3874</v>
      </c>
      <c r="D1176" s="13" t="s">
        <v>3869</v>
      </c>
      <c r="E1176" s="13">
        <v>2</v>
      </c>
      <c r="F1176" s="14">
        <v>3</v>
      </c>
      <c r="G1176" s="13" t="s">
        <v>14872</v>
      </c>
      <c r="H1176" s="14">
        <v>40</v>
      </c>
      <c r="I1176" s="15" t="s">
        <v>32</v>
      </c>
      <c r="J1176" s="16">
        <v>285</v>
      </c>
      <c r="K1176" s="16">
        <v>142.5</v>
      </c>
      <c r="L1176" s="17" t="s">
        <v>73</v>
      </c>
      <c r="M1176" s="163" t="str">
        <f>IFERROR(GETPIVOTDATA("Tot. Bottles",'- Ordine Aggregato -'!$A$1,"sku anker",A1176),"")</f>
        <v/>
      </c>
      <c r="N1176" s="18" t="s">
        <v>42</v>
      </c>
      <c r="O1176" s="19" t="str">
        <f t="shared" si="18"/>
        <v>Order online</v>
      </c>
      <c r="P1176" s="97" t="s">
        <v>385</v>
      </c>
      <c r="Q1176" s="13" t="s">
        <v>3875</v>
      </c>
      <c r="R1176" t="s">
        <v>3876</v>
      </c>
      <c r="S1176" s="20">
        <v>0</v>
      </c>
      <c r="T1176" s="21" t="s">
        <v>38</v>
      </c>
    </row>
    <row r="1177" spans="1:20" x14ac:dyDescent="0.35">
      <c r="A1177" s="96" t="s">
        <v>3877</v>
      </c>
      <c r="D1177" s="13" t="s">
        <v>3878</v>
      </c>
      <c r="E1177" s="13">
        <v>6</v>
      </c>
      <c r="F1177" s="14">
        <v>0.7</v>
      </c>
      <c r="G1177" s="13" t="s">
        <v>14872</v>
      </c>
      <c r="H1177" s="14">
        <v>40</v>
      </c>
      <c r="I1177" s="15" t="s">
        <v>32</v>
      </c>
      <c r="J1177" s="16">
        <v>171</v>
      </c>
      <c r="K1177" s="16">
        <v>28.5</v>
      </c>
      <c r="L1177" s="17" t="s">
        <v>73</v>
      </c>
      <c r="M1177" s="163" t="str">
        <f>IFERROR(GETPIVOTDATA("Tot. Bottles",'- Ordine Aggregato -'!$A$1,"sku anker",A1177),"")</f>
        <v/>
      </c>
      <c r="N1177" s="18" t="s">
        <v>67</v>
      </c>
      <c r="O1177" s="19" t="str">
        <f t="shared" si="18"/>
        <v>Order online</v>
      </c>
      <c r="P1177" s="97" t="s">
        <v>1844</v>
      </c>
      <c r="Q1177" s="13" t="s">
        <v>3879</v>
      </c>
      <c r="R1177" t="s">
        <v>3880</v>
      </c>
      <c r="S1177" s="20">
        <v>28.5</v>
      </c>
      <c r="T1177" s="21" t="s">
        <v>38</v>
      </c>
    </row>
    <row r="1178" spans="1:20" x14ac:dyDescent="0.35">
      <c r="A1178" s="96" t="s">
        <v>3881</v>
      </c>
      <c r="D1178" s="13" t="s">
        <v>3882</v>
      </c>
      <c r="E1178" s="13">
        <v>6</v>
      </c>
      <c r="F1178" s="14">
        <v>0.7</v>
      </c>
      <c r="G1178" s="13" t="s">
        <v>14872</v>
      </c>
      <c r="H1178" s="14">
        <v>40</v>
      </c>
      <c r="I1178" s="15" t="s">
        <v>32</v>
      </c>
      <c r="J1178" s="16">
        <v>170.10000000000002</v>
      </c>
      <c r="K1178" s="16">
        <v>28.35</v>
      </c>
      <c r="L1178" s="17" t="s">
        <v>73</v>
      </c>
      <c r="M1178" s="163" t="str">
        <f>IFERROR(GETPIVOTDATA("Tot. Bottles",'- Ordine Aggregato -'!$A$1,"sku anker",A1178),"")</f>
        <v/>
      </c>
      <c r="N1178" s="18" t="s">
        <v>42</v>
      </c>
      <c r="O1178" s="19" t="str">
        <f t="shared" si="18"/>
        <v>Order online</v>
      </c>
      <c r="P1178" s="97" t="s">
        <v>1844</v>
      </c>
      <c r="Q1178" s="13" t="s">
        <v>3883</v>
      </c>
      <c r="R1178" t="s">
        <v>3884</v>
      </c>
      <c r="S1178" s="20">
        <v>0</v>
      </c>
      <c r="T1178" s="21" t="s">
        <v>38</v>
      </c>
    </row>
    <row r="1179" spans="1:20" x14ac:dyDescent="0.35">
      <c r="A1179" s="96" t="s">
        <v>3885</v>
      </c>
      <c r="B1179" s="96"/>
      <c r="C1179" s="96"/>
      <c r="D1179" s="13" t="s">
        <v>3886</v>
      </c>
      <c r="E1179" s="13">
        <v>6</v>
      </c>
      <c r="F1179" s="14">
        <v>0.7</v>
      </c>
      <c r="G1179" s="13" t="s">
        <v>14872</v>
      </c>
      <c r="H1179" s="14">
        <v>40</v>
      </c>
      <c r="I1179" s="15" t="s">
        <v>32</v>
      </c>
      <c r="J1179" s="16">
        <v>171</v>
      </c>
      <c r="K1179" s="16">
        <v>28.5</v>
      </c>
      <c r="L1179" s="17" t="s">
        <v>73</v>
      </c>
      <c r="M1179" s="163" t="str">
        <f>IFERROR(GETPIVOTDATA("Tot. Bottles",'- Ordine Aggregato -'!$A$1,"sku anker",A1179),"")</f>
        <v/>
      </c>
      <c r="N1179" s="18" t="s">
        <v>34</v>
      </c>
      <c r="O1179" s="19" t="str">
        <f t="shared" si="18"/>
        <v>Order online</v>
      </c>
      <c r="P1179" s="97" t="s">
        <v>1844</v>
      </c>
      <c r="Q1179" s="13" t="s">
        <v>3887</v>
      </c>
      <c r="R1179" t="s">
        <v>3888</v>
      </c>
      <c r="S1179" s="20">
        <v>0</v>
      </c>
      <c r="T1179" s="21" t="s">
        <v>38</v>
      </c>
    </row>
    <row r="1180" spans="1:20" x14ac:dyDescent="0.35">
      <c r="A1180" s="13" t="s">
        <v>3889</v>
      </c>
      <c r="B1180" s="13"/>
      <c r="C1180" s="13"/>
      <c r="D1180" s="13" t="s">
        <v>3890</v>
      </c>
      <c r="E1180" s="13">
        <v>6</v>
      </c>
      <c r="F1180" s="14">
        <v>0.7</v>
      </c>
      <c r="G1180" s="13" t="s">
        <v>46</v>
      </c>
      <c r="H1180" s="14">
        <v>40</v>
      </c>
      <c r="I1180" s="15" t="s">
        <v>32</v>
      </c>
      <c r="J1180" s="16">
        <v>167.7</v>
      </c>
      <c r="K1180" s="16">
        <v>27.95</v>
      </c>
      <c r="L1180" s="17" t="s">
        <v>73</v>
      </c>
      <c r="M1180" s="163" t="str">
        <f>IFERROR(GETPIVOTDATA("Tot. Bottles",'- Ordine Aggregato -'!$A$1,"sku anker",A1180),"")</f>
        <v/>
      </c>
      <c r="N1180" s="18" t="s">
        <v>42</v>
      </c>
      <c r="O1180" s="19" t="str">
        <f t="shared" si="18"/>
        <v>Order online</v>
      </c>
      <c r="P1180" s="97" t="s">
        <v>1844</v>
      </c>
      <c r="Q1180" s="13" t="s">
        <v>3891</v>
      </c>
      <c r="R1180" t="s">
        <v>3892</v>
      </c>
      <c r="S1180" s="20">
        <v>0</v>
      </c>
      <c r="T1180" s="21" t="s">
        <v>38</v>
      </c>
    </row>
    <row r="1181" spans="1:20" x14ac:dyDescent="0.35">
      <c r="A1181" s="13" t="s">
        <v>3893</v>
      </c>
      <c r="B1181" s="13"/>
      <c r="C1181" s="13"/>
      <c r="D1181" s="13" t="s">
        <v>3894</v>
      </c>
      <c r="E1181" s="13">
        <v>120</v>
      </c>
      <c r="F1181" s="14">
        <v>1</v>
      </c>
      <c r="G1181" s="13" t="s">
        <v>14881</v>
      </c>
      <c r="H1181" s="14">
        <v>0</v>
      </c>
      <c r="I1181" s="15" t="s">
        <v>32</v>
      </c>
      <c r="J1181" s="16">
        <v>402</v>
      </c>
      <c r="K1181" s="16">
        <v>3.35</v>
      </c>
      <c r="L1181" s="17" t="s">
        <v>235</v>
      </c>
      <c r="M1181" s="163" t="str">
        <f>IFERROR(GETPIVOTDATA("Tot. Bottles",'- Ordine Aggregato -'!$A$1,"sku anker",A1181),"")</f>
        <v/>
      </c>
      <c r="N1181" s="18" t="s">
        <v>42</v>
      </c>
      <c r="O1181" s="19" t="str">
        <f t="shared" si="18"/>
        <v>Order online</v>
      </c>
      <c r="P1181" s="97" t="s">
        <v>1844</v>
      </c>
      <c r="Q1181" s="13" t="s">
        <v>42</v>
      </c>
      <c r="R1181" t="s">
        <v>42</v>
      </c>
      <c r="S1181" s="20">
        <v>0</v>
      </c>
      <c r="T1181" s="21" t="s">
        <v>38</v>
      </c>
    </row>
    <row r="1182" spans="1:20" x14ac:dyDescent="0.35">
      <c r="A1182" s="13" t="s">
        <v>15230</v>
      </c>
      <c r="B1182" s="13"/>
      <c r="C1182" s="13"/>
      <c r="D1182" s="13" t="s">
        <v>15231</v>
      </c>
      <c r="E1182" s="13">
        <v>6</v>
      </c>
      <c r="F1182" s="14">
        <v>0.75</v>
      </c>
      <c r="G1182" s="13" t="s">
        <v>14872</v>
      </c>
      <c r="H1182" s="14">
        <v>12.5</v>
      </c>
      <c r="I1182" s="15" t="s">
        <v>32</v>
      </c>
      <c r="J1182" s="16">
        <v>45.599999999999994</v>
      </c>
      <c r="K1182" s="16">
        <v>7.6</v>
      </c>
      <c r="L1182" s="17" t="s">
        <v>704</v>
      </c>
      <c r="M1182" s="163" t="str">
        <f>IFERROR(GETPIVOTDATA("Tot. Bottles",'- Ordine Aggregato -'!$A$1,"sku anker",A1182),"")</f>
        <v/>
      </c>
      <c r="N1182" s="18" t="s">
        <v>42</v>
      </c>
      <c r="O1182" s="19" t="str">
        <f t="shared" si="18"/>
        <v>Order online</v>
      </c>
      <c r="P1182" s="97" t="s">
        <v>35</v>
      </c>
      <c r="Q1182" s="13" t="s">
        <v>15232</v>
      </c>
      <c r="R1182" t="s">
        <v>15233</v>
      </c>
      <c r="S1182" s="20">
        <v>0</v>
      </c>
      <c r="T1182" s="21" t="s">
        <v>38</v>
      </c>
    </row>
    <row r="1183" spans="1:20" x14ac:dyDescent="0.35">
      <c r="A1183" s="96" t="s">
        <v>15234</v>
      </c>
      <c r="B1183" s="96"/>
      <c r="C1183" s="96"/>
      <c r="D1183" s="13" t="s">
        <v>15235</v>
      </c>
      <c r="E1183" s="13">
        <v>6</v>
      </c>
      <c r="F1183" s="14">
        <v>0.75</v>
      </c>
      <c r="G1183" s="13" t="s">
        <v>14872</v>
      </c>
      <c r="H1183" s="14">
        <v>13</v>
      </c>
      <c r="I1183" s="15" t="s">
        <v>32</v>
      </c>
      <c r="J1183" s="16">
        <v>22.5</v>
      </c>
      <c r="K1183" s="16">
        <v>3.75</v>
      </c>
      <c r="L1183" s="17" t="s">
        <v>704</v>
      </c>
      <c r="M1183" s="163" t="str">
        <f>IFERROR(GETPIVOTDATA("Tot. Bottles",'- Ordine Aggregato -'!$A$1,"sku anker",A1183),"")</f>
        <v/>
      </c>
      <c r="N1183" s="18" t="s">
        <v>42</v>
      </c>
      <c r="O1183" s="19" t="str">
        <f t="shared" si="18"/>
        <v>Order online</v>
      </c>
      <c r="P1183" s="97" t="s">
        <v>35</v>
      </c>
      <c r="Q1183" s="13" t="s">
        <v>15236</v>
      </c>
      <c r="R1183" t="s">
        <v>15237</v>
      </c>
      <c r="S1183" s="20">
        <v>0</v>
      </c>
      <c r="T1183" s="21" t="s">
        <v>38</v>
      </c>
    </row>
    <row r="1184" spans="1:20" x14ac:dyDescent="0.35">
      <c r="A1184" s="13" t="s">
        <v>3895</v>
      </c>
      <c r="B1184" s="13"/>
      <c r="C1184" s="13"/>
      <c r="D1184" s="13" t="s">
        <v>3896</v>
      </c>
      <c r="E1184" s="13">
        <v>6</v>
      </c>
      <c r="F1184" s="14">
        <v>0.75</v>
      </c>
      <c r="G1184" s="13" t="s">
        <v>14872</v>
      </c>
      <c r="H1184" s="14">
        <v>13</v>
      </c>
      <c r="I1184" s="15" t="s">
        <v>32</v>
      </c>
      <c r="J1184" s="16">
        <v>17.700000000000003</v>
      </c>
      <c r="K1184" s="16">
        <v>2.95</v>
      </c>
      <c r="L1184" s="17" t="s">
        <v>704</v>
      </c>
      <c r="M1184" s="163" t="str">
        <f>IFERROR(GETPIVOTDATA("Tot. Bottles",'- Ordine Aggregato -'!$A$1,"sku anker",A1184),"")</f>
        <v/>
      </c>
      <c r="N1184" s="18" t="s">
        <v>34</v>
      </c>
      <c r="O1184" s="19" t="str">
        <f t="shared" si="18"/>
        <v>Order online</v>
      </c>
      <c r="P1184" s="97" t="s">
        <v>35</v>
      </c>
      <c r="Q1184" s="13" t="s">
        <v>3897</v>
      </c>
      <c r="R1184" t="s">
        <v>3898</v>
      </c>
      <c r="S1184" s="20">
        <v>0</v>
      </c>
      <c r="T1184" s="21" t="s">
        <v>38</v>
      </c>
    </row>
    <row r="1185" spans="1:20" x14ac:dyDescent="0.35">
      <c r="A1185" s="96" t="s">
        <v>3899</v>
      </c>
      <c r="D1185" s="13" t="s">
        <v>3900</v>
      </c>
      <c r="E1185" s="13">
        <v>6</v>
      </c>
      <c r="F1185" s="14">
        <v>0.75</v>
      </c>
      <c r="G1185" s="13" t="s">
        <v>14872</v>
      </c>
      <c r="H1185" s="14">
        <v>13.5</v>
      </c>
      <c r="I1185" s="15" t="s">
        <v>32</v>
      </c>
      <c r="J1185" s="16">
        <v>20.100000000000001</v>
      </c>
      <c r="K1185" s="16">
        <v>3.35</v>
      </c>
      <c r="L1185" s="17" t="s">
        <v>710</v>
      </c>
      <c r="M1185" s="163" t="str">
        <f>IFERROR(GETPIVOTDATA("Tot. Bottles",'- Ordine Aggregato -'!$A$1,"sku anker",A1185),"")</f>
        <v/>
      </c>
      <c r="N1185" s="18" t="s">
        <v>42</v>
      </c>
      <c r="O1185" s="19" t="str">
        <f t="shared" si="18"/>
        <v>Order online</v>
      </c>
      <c r="P1185" s="97" t="s">
        <v>35</v>
      </c>
      <c r="Q1185" s="13" t="s">
        <v>3901</v>
      </c>
      <c r="R1185" t="s">
        <v>3902</v>
      </c>
      <c r="S1185" s="20">
        <v>0</v>
      </c>
      <c r="T1185" s="21" t="s">
        <v>38</v>
      </c>
    </row>
    <row r="1186" spans="1:20" x14ac:dyDescent="0.35">
      <c r="A1186" s="13" t="s">
        <v>3903</v>
      </c>
      <c r="B1186" s="13"/>
      <c r="C1186" s="13"/>
      <c r="D1186" s="13" t="s">
        <v>3904</v>
      </c>
      <c r="E1186" s="13">
        <v>6</v>
      </c>
      <c r="F1186" s="14">
        <v>0.7</v>
      </c>
      <c r="G1186" s="13" t="s">
        <v>31</v>
      </c>
      <c r="H1186" s="14">
        <v>40</v>
      </c>
      <c r="I1186" s="15" t="s">
        <v>32</v>
      </c>
      <c r="J1186" s="16">
        <v>27</v>
      </c>
      <c r="K1186" s="16">
        <v>4.5</v>
      </c>
      <c r="L1186" s="17" t="s">
        <v>448</v>
      </c>
      <c r="M1186" s="163" t="str">
        <f>IFERROR(GETPIVOTDATA("Tot. Bottles",'- Ordine Aggregato -'!$A$1,"sku anker",A1186),"")</f>
        <v/>
      </c>
      <c r="N1186" s="18" t="s">
        <v>42</v>
      </c>
      <c r="O1186" s="19" t="str">
        <f t="shared" si="18"/>
        <v>Order online</v>
      </c>
      <c r="P1186" s="97" t="s">
        <v>146</v>
      </c>
      <c r="Q1186" s="13" t="s">
        <v>3905</v>
      </c>
      <c r="R1186" t="s">
        <v>3906</v>
      </c>
      <c r="S1186" s="20">
        <v>0</v>
      </c>
      <c r="T1186" s="21" t="s">
        <v>38</v>
      </c>
    </row>
    <row r="1187" spans="1:20" x14ac:dyDescent="0.35">
      <c r="A1187" s="13" t="s">
        <v>3907</v>
      </c>
      <c r="B1187" s="13"/>
      <c r="C1187" s="13"/>
      <c r="D1187" s="13" t="s">
        <v>3908</v>
      </c>
      <c r="E1187" s="13">
        <v>6</v>
      </c>
      <c r="F1187" s="14">
        <v>0.7</v>
      </c>
      <c r="G1187" s="13" t="s">
        <v>31</v>
      </c>
      <c r="H1187" s="14">
        <v>50</v>
      </c>
      <c r="I1187" s="15" t="s">
        <v>32</v>
      </c>
      <c r="J1187" s="16">
        <v>69</v>
      </c>
      <c r="K1187" s="16">
        <v>11.5</v>
      </c>
      <c r="L1187" s="17" t="s">
        <v>448</v>
      </c>
      <c r="M1187" s="163" t="str">
        <f>IFERROR(GETPIVOTDATA("Tot. Bottles",'- Ordine Aggregato -'!$A$1,"sku anker",A1187),"")</f>
        <v/>
      </c>
      <c r="N1187" s="18" t="s">
        <v>42</v>
      </c>
      <c r="O1187" s="19" t="str">
        <f t="shared" si="18"/>
        <v>Order online</v>
      </c>
      <c r="P1187" s="97" t="s">
        <v>146</v>
      </c>
      <c r="Q1187" s="13" t="s">
        <v>3909</v>
      </c>
      <c r="R1187" t="s">
        <v>3910</v>
      </c>
      <c r="S1187" s="20">
        <v>0</v>
      </c>
      <c r="T1187" s="21" t="s">
        <v>38</v>
      </c>
    </row>
    <row r="1188" spans="1:20" x14ac:dyDescent="0.35">
      <c r="A1188" s="13" t="s">
        <v>3911</v>
      </c>
      <c r="B1188" s="13"/>
      <c r="C1188" s="13"/>
      <c r="D1188" s="13" t="s">
        <v>3912</v>
      </c>
      <c r="E1188" s="13">
        <v>6</v>
      </c>
      <c r="F1188" s="14">
        <v>0.7</v>
      </c>
      <c r="G1188" s="13" t="s">
        <v>31</v>
      </c>
      <c r="H1188" s="14">
        <v>16.5</v>
      </c>
      <c r="I1188" s="15" t="s">
        <v>32</v>
      </c>
      <c r="J1188" s="16">
        <v>38.099999999999994</v>
      </c>
      <c r="K1188" s="16">
        <v>6.35</v>
      </c>
      <c r="L1188" s="17" t="s">
        <v>558</v>
      </c>
      <c r="M1188" s="163" t="str">
        <f>IFERROR(GETPIVOTDATA("Tot. Bottles",'- Ordine Aggregato -'!$A$1,"sku anker",A1188),"")</f>
        <v/>
      </c>
      <c r="N1188" s="18" t="s">
        <v>42</v>
      </c>
      <c r="O1188" s="19" t="str">
        <f t="shared" si="18"/>
        <v>Order online</v>
      </c>
      <c r="P1188" s="97" t="s">
        <v>225</v>
      </c>
      <c r="Q1188" s="13" t="s">
        <v>3913</v>
      </c>
      <c r="R1188" t="s">
        <v>3914</v>
      </c>
      <c r="S1188" s="20">
        <v>0</v>
      </c>
      <c r="T1188" s="21" t="s">
        <v>38</v>
      </c>
    </row>
    <row r="1189" spans="1:20" x14ac:dyDescent="0.35">
      <c r="A1189" s="96" t="s">
        <v>3915</v>
      </c>
      <c r="D1189" s="13" t="s">
        <v>3912</v>
      </c>
      <c r="E1189" s="13">
        <v>6</v>
      </c>
      <c r="F1189" s="14">
        <v>1</v>
      </c>
      <c r="G1189" s="13" t="s">
        <v>31</v>
      </c>
      <c r="H1189" s="14">
        <v>16.5</v>
      </c>
      <c r="I1189" s="15" t="s">
        <v>32</v>
      </c>
      <c r="J1189" s="16">
        <v>45.900000000000006</v>
      </c>
      <c r="K1189" s="16">
        <v>7.65</v>
      </c>
      <c r="L1189" s="17" t="s">
        <v>558</v>
      </c>
      <c r="M1189" s="163" t="str">
        <f>IFERROR(GETPIVOTDATA("Tot. Bottles",'- Ordine Aggregato -'!$A$1,"sku anker",A1189),"")</f>
        <v/>
      </c>
      <c r="N1189" s="18" t="s">
        <v>67</v>
      </c>
      <c r="O1189" s="19" t="str">
        <f t="shared" si="18"/>
        <v>Order online</v>
      </c>
      <c r="P1189" s="97" t="s">
        <v>355</v>
      </c>
      <c r="Q1189" s="13" t="s">
        <v>3916</v>
      </c>
      <c r="R1189" t="s">
        <v>3917</v>
      </c>
      <c r="S1189" s="20">
        <v>7.65</v>
      </c>
      <c r="T1189" s="21" t="s">
        <v>38</v>
      </c>
    </row>
    <row r="1190" spans="1:20" x14ac:dyDescent="0.35">
      <c r="A1190" s="13" t="s">
        <v>3918</v>
      </c>
      <c r="B1190" s="13"/>
      <c r="C1190" s="13"/>
      <c r="D1190" s="13" t="s">
        <v>3912</v>
      </c>
      <c r="E1190" s="13">
        <v>12</v>
      </c>
      <c r="F1190" s="14">
        <v>1</v>
      </c>
      <c r="G1190" s="13" t="s">
        <v>31</v>
      </c>
      <c r="H1190" s="14">
        <v>16.5</v>
      </c>
      <c r="I1190" s="15" t="s">
        <v>32</v>
      </c>
      <c r="J1190" s="16">
        <v>95.4</v>
      </c>
      <c r="K1190" s="16">
        <v>7.95</v>
      </c>
      <c r="L1190" s="17" t="s">
        <v>558</v>
      </c>
      <c r="M1190" s="163" t="str">
        <f>IFERROR(GETPIVOTDATA("Tot. Bottles",'- Ordine Aggregato -'!$A$1,"sku anker",A1190),"")</f>
        <v/>
      </c>
      <c r="N1190" s="18" t="s">
        <v>42</v>
      </c>
      <c r="O1190" s="19" t="str">
        <f t="shared" si="18"/>
        <v>Order online</v>
      </c>
      <c r="P1190" s="97" t="s">
        <v>355</v>
      </c>
      <c r="Q1190" s="13" t="s">
        <v>3916</v>
      </c>
      <c r="R1190" t="s">
        <v>3919</v>
      </c>
      <c r="S1190" s="20">
        <v>0</v>
      </c>
      <c r="T1190" s="21" t="s">
        <v>38</v>
      </c>
    </row>
    <row r="1191" spans="1:20" x14ac:dyDescent="0.35">
      <c r="A1191" s="96" t="s">
        <v>3920</v>
      </c>
      <c r="B1191" s="96"/>
      <c r="C1191" s="96"/>
      <c r="D1191" s="13" t="s">
        <v>3921</v>
      </c>
      <c r="E1191" s="13">
        <v>6</v>
      </c>
      <c r="F1191" s="14">
        <v>1</v>
      </c>
      <c r="G1191" s="13" t="s">
        <v>31</v>
      </c>
      <c r="H1191" s="14">
        <v>40</v>
      </c>
      <c r="I1191" s="15" t="s">
        <v>32</v>
      </c>
      <c r="J1191" s="16">
        <v>18.899999999999999</v>
      </c>
      <c r="K1191" s="16">
        <v>3.15</v>
      </c>
      <c r="L1191" s="17" t="s">
        <v>73</v>
      </c>
      <c r="M1191" s="163" t="str">
        <f>IFERROR(GETPIVOTDATA("Tot. Bottles",'- Ordine Aggregato -'!$A$1,"sku anker",A1191),"")</f>
        <v/>
      </c>
      <c r="N1191" s="18" t="s">
        <v>34</v>
      </c>
      <c r="O1191" s="19" t="str">
        <f t="shared" si="18"/>
        <v>Order online</v>
      </c>
      <c r="P1191" s="97" t="s">
        <v>68</v>
      </c>
      <c r="Q1191" s="13" t="s">
        <v>3922</v>
      </c>
      <c r="R1191" t="s">
        <v>3923</v>
      </c>
      <c r="S1191" s="20">
        <v>0</v>
      </c>
      <c r="T1191" s="21" t="s">
        <v>38</v>
      </c>
    </row>
    <row r="1192" spans="1:20" x14ac:dyDescent="0.35">
      <c r="A1192" s="96" t="s">
        <v>3925</v>
      </c>
      <c r="D1192" s="13" t="s">
        <v>3924</v>
      </c>
      <c r="E1192" s="13">
        <v>6</v>
      </c>
      <c r="F1192" s="14">
        <v>0.7</v>
      </c>
      <c r="G1192" s="13" t="s">
        <v>14871</v>
      </c>
      <c r="H1192" s="14">
        <v>43</v>
      </c>
      <c r="I1192" s="15" t="s">
        <v>32</v>
      </c>
      <c r="J1192" s="16">
        <v>147</v>
      </c>
      <c r="K1192" s="16">
        <v>24.5</v>
      </c>
      <c r="L1192" s="17" t="s">
        <v>145</v>
      </c>
      <c r="M1192" s="163" t="str">
        <f>IFERROR(GETPIVOTDATA("Tot. Bottles",'- Ordine Aggregato -'!$A$1,"sku anker",A1192),"")</f>
        <v/>
      </c>
      <c r="N1192" s="18" t="s">
        <v>67</v>
      </c>
      <c r="O1192" s="19" t="str">
        <f t="shared" si="18"/>
        <v>Order online</v>
      </c>
      <c r="P1192" s="97" t="s">
        <v>146</v>
      </c>
      <c r="Q1192" s="13" t="s">
        <v>3926</v>
      </c>
      <c r="R1192" t="s">
        <v>3927</v>
      </c>
      <c r="S1192" s="20">
        <v>24.5</v>
      </c>
      <c r="T1192" s="21" t="s">
        <v>38</v>
      </c>
    </row>
    <row r="1193" spans="1:20" x14ac:dyDescent="0.35">
      <c r="A1193" s="96" t="s">
        <v>3928</v>
      </c>
      <c r="B1193" s="96"/>
      <c r="C1193" s="96"/>
      <c r="D1193" s="13" t="s">
        <v>3929</v>
      </c>
      <c r="E1193" s="13">
        <v>6</v>
      </c>
      <c r="F1193" s="14">
        <v>0.7</v>
      </c>
      <c r="G1193" s="13" t="s">
        <v>14872</v>
      </c>
      <c r="H1193" s="14">
        <v>43</v>
      </c>
      <c r="I1193" s="15" t="s">
        <v>32</v>
      </c>
      <c r="J1193" s="16">
        <v>273</v>
      </c>
      <c r="K1193" s="16">
        <v>45.5</v>
      </c>
      <c r="L1193" s="17" t="s">
        <v>145</v>
      </c>
      <c r="M1193" s="163" t="str">
        <f>IFERROR(GETPIVOTDATA("Tot. Bottles",'- Ordine Aggregato -'!$A$1,"sku anker",A1193),"")</f>
        <v/>
      </c>
      <c r="N1193" s="18" t="s">
        <v>42</v>
      </c>
      <c r="O1193" s="19" t="str">
        <f t="shared" si="18"/>
        <v>Order online</v>
      </c>
      <c r="P1193" s="97" t="s">
        <v>146</v>
      </c>
      <c r="Q1193" s="13" t="s">
        <v>3930</v>
      </c>
      <c r="R1193" t="s">
        <v>3931</v>
      </c>
      <c r="S1193" s="20">
        <v>0</v>
      </c>
      <c r="T1193" s="21" t="s">
        <v>38</v>
      </c>
    </row>
    <row r="1194" spans="1:20" x14ac:dyDescent="0.35">
      <c r="A1194" s="13" t="s">
        <v>3932</v>
      </c>
      <c r="B1194" s="13"/>
      <c r="C1194" s="13"/>
      <c r="D1194" s="13" t="s">
        <v>3933</v>
      </c>
      <c r="E1194" s="13">
        <v>6</v>
      </c>
      <c r="F1194" s="14">
        <v>0.7</v>
      </c>
      <c r="G1194" s="13" t="s">
        <v>14871</v>
      </c>
      <c r="H1194" s="14">
        <v>43</v>
      </c>
      <c r="I1194" s="15" t="s">
        <v>32</v>
      </c>
      <c r="J1194" s="16">
        <v>150.60000000000002</v>
      </c>
      <c r="K1194" s="16">
        <v>25.1</v>
      </c>
      <c r="L1194" s="17" t="s">
        <v>145</v>
      </c>
      <c r="M1194" s="163" t="str">
        <f>IFERROR(GETPIVOTDATA("Tot. Bottles",'- Ordine Aggregato -'!$A$1,"sku anker",A1194),"")</f>
        <v/>
      </c>
      <c r="N1194" s="18" t="s">
        <v>42</v>
      </c>
      <c r="O1194" s="19" t="str">
        <f t="shared" si="18"/>
        <v>Order online</v>
      </c>
      <c r="P1194" s="97" t="s">
        <v>146</v>
      </c>
      <c r="Q1194" s="13" t="s">
        <v>3934</v>
      </c>
      <c r="R1194" t="s">
        <v>3935</v>
      </c>
      <c r="S1194" s="20">
        <v>0</v>
      </c>
      <c r="T1194" s="21" t="s">
        <v>38</v>
      </c>
    </row>
    <row r="1195" spans="1:20" x14ac:dyDescent="0.35">
      <c r="A1195" s="96" t="s">
        <v>3936</v>
      </c>
      <c r="D1195" s="13" t="s">
        <v>3937</v>
      </c>
      <c r="E1195" s="13">
        <v>6</v>
      </c>
      <c r="F1195" s="14">
        <v>0.7</v>
      </c>
      <c r="G1195" s="13" t="s">
        <v>31</v>
      </c>
      <c r="H1195" s="14">
        <v>41.8</v>
      </c>
      <c r="I1195" s="15" t="s">
        <v>32</v>
      </c>
      <c r="J1195" s="16">
        <v>54.599999999999994</v>
      </c>
      <c r="K1195" s="16">
        <v>9.1</v>
      </c>
      <c r="L1195" s="17" t="s">
        <v>368</v>
      </c>
      <c r="M1195" s="163" t="str">
        <f>IFERROR(GETPIVOTDATA("Tot. Bottles",'- Ordine Aggregato -'!$A$1,"sku anker",A1195),"")</f>
        <v/>
      </c>
      <c r="N1195" s="18" t="s">
        <v>34</v>
      </c>
      <c r="O1195" s="19" t="str">
        <f t="shared" si="18"/>
        <v>Order online</v>
      </c>
      <c r="P1195" s="97" t="s">
        <v>68</v>
      </c>
      <c r="Q1195" s="13" t="s">
        <v>3938</v>
      </c>
      <c r="R1195" t="s">
        <v>3939</v>
      </c>
      <c r="S1195" s="20">
        <v>0</v>
      </c>
      <c r="T1195" s="21" t="s">
        <v>38</v>
      </c>
    </row>
    <row r="1196" spans="1:20" x14ac:dyDescent="0.35">
      <c r="A1196" s="96" t="s">
        <v>3940</v>
      </c>
      <c r="D1196" s="13" t="s">
        <v>3941</v>
      </c>
      <c r="E1196" s="13">
        <v>6</v>
      </c>
      <c r="F1196" s="14">
        <v>0.7</v>
      </c>
      <c r="G1196" s="13" t="s">
        <v>46</v>
      </c>
      <c r="H1196" s="14">
        <v>40</v>
      </c>
      <c r="I1196" s="15" t="s">
        <v>32</v>
      </c>
      <c r="J1196" s="16">
        <v>26.099999999999998</v>
      </c>
      <c r="K1196" s="16">
        <v>4.3499999999999996</v>
      </c>
      <c r="L1196" s="17" t="s">
        <v>73</v>
      </c>
      <c r="M1196" s="163" t="str">
        <f>IFERROR(GETPIVOTDATA("Tot. Bottles",'- Ordine Aggregato -'!$A$1,"sku anker",A1196),"")</f>
        <v/>
      </c>
      <c r="N1196" s="18" t="s">
        <v>42</v>
      </c>
      <c r="O1196" s="19" t="str">
        <f t="shared" si="18"/>
        <v>Order online</v>
      </c>
      <c r="P1196" s="97" t="s">
        <v>105</v>
      </c>
      <c r="Q1196" s="13" t="s">
        <v>3942</v>
      </c>
      <c r="R1196" t="s">
        <v>3943</v>
      </c>
      <c r="S1196" s="20">
        <v>0</v>
      </c>
      <c r="T1196" s="21" t="s">
        <v>38</v>
      </c>
    </row>
    <row r="1197" spans="1:20" x14ac:dyDescent="0.35">
      <c r="A1197" s="96" t="s">
        <v>3944</v>
      </c>
      <c r="B1197" s="96"/>
      <c r="C1197" s="96"/>
      <c r="D1197" s="13" t="s">
        <v>3941</v>
      </c>
      <c r="E1197" s="13">
        <v>12</v>
      </c>
      <c r="F1197" s="14">
        <v>1</v>
      </c>
      <c r="G1197" s="13" t="s">
        <v>46</v>
      </c>
      <c r="H1197" s="14">
        <v>40</v>
      </c>
      <c r="I1197" s="15" t="s">
        <v>32</v>
      </c>
      <c r="J1197" s="16">
        <v>52.800000000000004</v>
      </c>
      <c r="K1197" s="16">
        <v>4.4000000000000004</v>
      </c>
      <c r="L1197" s="17" t="s">
        <v>73</v>
      </c>
      <c r="M1197" s="163" t="str">
        <f>IFERROR(GETPIVOTDATA("Tot. Bottles",'- Ordine Aggregato -'!$A$1,"sku anker",A1197),"")</f>
        <v/>
      </c>
      <c r="N1197" s="18" t="s">
        <v>42</v>
      </c>
      <c r="O1197" s="19" t="str">
        <f t="shared" si="18"/>
        <v>Order online</v>
      </c>
      <c r="P1197" s="97" t="s">
        <v>105</v>
      </c>
      <c r="Q1197" s="13" t="s">
        <v>3945</v>
      </c>
      <c r="R1197" t="s">
        <v>3946</v>
      </c>
      <c r="S1197" s="20">
        <v>0</v>
      </c>
      <c r="T1197" s="21" t="s">
        <v>38</v>
      </c>
    </row>
    <row r="1198" spans="1:20" x14ac:dyDescent="0.35">
      <c r="A1198" s="13" t="s">
        <v>3947</v>
      </c>
      <c r="B1198" s="13"/>
      <c r="C1198" s="13"/>
      <c r="D1198" s="13" t="s">
        <v>3948</v>
      </c>
      <c r="E1198" s="13">
        <v>6</v>
      </c>
      <c r="F1198" s="14">
        <v>0.7</v>
      </c>
      <c r="G1198" s="13" t="s">
        <v>14871</v>
      </c>
      <c r="H1198" s="14">
        <v>16</v>
      </c>
      <c r="I1198" s="15" t="s">
        <v>32</v>
      </c>
      <c r="J1198" s="16">
        <v>41.400000000000006</v>
      </c>
      <c r="K1198" s="16">
        <v>6.9</v>
      </c>
      <c r="L1198" s="17" t="s">
        <v>399</v>
      </c>
      <c r="M1198" s="163" t="str">
        <f>IFERROR(GETPIVOTDATA("Tot. Bottles",'- Ordine Aggregato -'!$A$1,"sku anker",A1198),"")</f>
        <v/>
      </c>
      <c r="N1198" s="18" t="s">
        <v>42</v>
      </c>
      <c r="O1198" s="19" t="str">
        <f t="shared" si="18"/>
        <v>Order online</v>
      </c>
      <c r="P1198" s="97" t="s">
        <v>68</v>
      </c>
      <c r="Q1198" s="13" t="s">
        <v>3949</v>
      </c>
      <c r="R1198" t="s">
        <v>3950</v>
      </c>
      <c r="S1198" s="20">
        <v>0</v>
      </c>
      <c r="T1198" s="21" t="s">
        <v>38</v>
      </c>
    </row>
    <row r="1199" spans="1:20" x14ac:dyDescent="0.35">
      <c r="A1199" s="96" t="s">
        <v>3951</v>
      </c>
      <c r="D1199" s="13" t="s">
        <v>3952</v>
      </c>
      <c r="E1199" s="13">
        <v>6</v>
      </c>
      <c r="F1199" s="14">
        <v>0.5</v>
      </c>
      <c r="G1199" s="13" t="s">
        <v>46</v>
      </c>
      <c r="H1199" s="14">
        <v>52.2</v>
      </c>
      <c r="I1199" s="15" t="s">
        <v>32</v>
      </c>
      <c r="J1199" s="16">
        <v>237</v>
      </c>
      <c r="K1199" s="16">
        <v>39.5</v>
      </c>
      <c r="L1199" s="17" t="s">
        <v>657</v>
      </c>
      <c r="M1199" s="163" t="str">
        <f>IFERROR(GETPIVOTDATA("Tot. Bottles",'- Ordine Aggregato -'!$A$1,"sku anker",A1199),"")</f>
        <v/>
      </c>
      <c r="N1199" s="18" t="s">
        <v>67</v>
      </c>
      <c r="O1199" s="19" t="str">
        <f t="shared" si="18"/>
        <v>Order online</v>
      </c>
      <c r="P1199" s="97" t="s">
        <v>146</v>
      </c>
      <c r="Q1199" s="13" t="s">
        <v>3953</v>
      </c>
      <c r="R1199" t="s">
        <v>3954</v>
      </c>
      <c r="S1199" s="20">
        <v>39.5</v>
      </c>
      <c r="T1199" s="21" t="s">
        <v>38</v>
      </c>
    </row>
    <row r="1200" spans="1:20" x14ac:dyDescent="0.35">
      <c r="A1200" s="96" t="s">
        <v>3955</v>
      </c>
      <c r="D1200" s="13" t="s">
        <v>3956</v>
      </c>
      <c r="E1200" s="13">
        <v>6</v>
      </c>
      <c r="F1200" s="14">
        <v>0.5</v>
      </c>
      <c r="G1200" s="13" t="s">
        <v>46</v>
      </c>
      <c r="H1200" s="14">
        <v>49.1</v>
      </c>
      <c r="I1200" s="15" t="s">
        <v>32</v>
      </c>
      <c r="J1200" s="16">
        <v>660</v>
      </c>
      <c r="K1200" s="16">
        <v>110</v>
      </c>
      <c r="L1200" s="17" t="s">
        <v>145</v>
      </c>
      <c r="M1200" s="163" t="str">
        <f>IFERROR(GETPIVOTDATA("Tot. Bottles",'- Ordine Aggregato -'!$A$1,"sku anker",A1200),"")</f>
        <v/>
      </c>
      <c r="N1200" s="18" t="s">
        <v>42</v>
      </c>
      <c r="O1200" s="19" t="str">
        <f t="shared" si="18"/>
        <v>Order online</v>
      </c>
      <c r="P1200" s="97" t="s">
        <v>146</v>
      </c>
      <c r="Q1200" s="13" t="s">
        <v>3957</v>
      </c>
      <c r="R1200" t="s">
        <v>3958</v>
      </c>
      <c r="S1200" s="20">
        <v>0</v>
      </c>
      <c r="T1200" s="21" t="s">
        <v>38</v>
      </c>
    </row>
    <row r="1201" spans="1:20" x14ac:dyDescent="0.35">
      <c r="A1201" s="96" t="s">
        <v>3959</v>
      </c>
      <c r="D1201" s="13" t="s">
        <v>3960</v>
      </c>
      <c r="E1201" s="13">
        <v>6</v>
      </c>
      <c r="F1201" s="14">
        <v>0.5</v>
      </c>
      <c r="G1201" s="13" t="s">
        <v>46</v>
      </c>
      <c r="H1201" s="14">
        <v>55</v>
      </c>
      <c r="I1201" s="15" t="s">
        <v>32</v>
      </c>
      <c r="J1201" s="16">
        <v>354</v>
      </c>
      <c r="K1201" s="16">
        <v>59</v>
      </c>
      <c r="L1201" s="17" t="s">
        <v>145</v>
      </c>
      <c r="M1201" s="163" t="str">
        <f>IFERROR(GETPIVOTDATA("Tot. Bottles",'- Ordine Aggregato -'!$A$1,"sku anker",A1201),"")</f>
        <v/>
      </c>
      <c r="N1201" s="18" t="s">
        <v>67</v>
      </c>
      <c r="O1201" s="19" t="str">
        <f t="shared" si="18"/>
        <v>Order online</v>
      </c>
      <c r="P1201" s="97" t="s">
        <v>146</v>
      </c>
      <c r="Q1201" s="13" t="s">
        <v>3961</v>
      </c>
      <c r="R1201" t="s">
        <v>3962</v>
      </c>
      <c r="S1201" s="20">
        <v>59</v>
      </c>
      <c r="T1201" s="21" t="s">
        <v>38</v>
      </c>
    </row>
    <row r="1202" spans="1:20" x14ac:dyDescent="0.35">
      <c r="A1202" s="96" t="s">
        <v>3963</v>
      </c>
      <c r="B1202" s="96"/>
      <c r="C1202" s="96"/>
      <c r="D1202" s="13" t="s">
        <v>3964</v>
      </c>
      <c r="E1202" s="13">
        <v>12</v>
      </c>
      <c r="F1202" s="14">
        <v>1</v>
      </c>
      <c r="G1202" s="13" t="s">
        <v>46</v>
      </c>
      <c r="H1202" s="14">
        <v>40</v>
      </c>
      <c r="I1202" s="15" t="s">
        <v>32</v>
      </c>
      <c r="J1202" s="16">
        <v>378</v>
      </c>
      <c r="K1202" s="16">
        <v>31.5</v>
      </c>
      <c r="L1202" s="17" t="s">
        <v>645</v>
      </c>
      <c r="M1202" s="163" t="str">
        <f>IFERROR(GETPIVOTDATA("Tot. Bottles",'- Ordine Aggregato -'!$A$1,"sku anker",A1202),"")</f>
        <v/>
      </c>
      <c r="N1202" s="18" t="s">
        <v>42</v>
      </c>
      <c r="O1202" s="19" t="str">
        <f t="shared" si="18"/>
        <v>Order online</v>
      </c>
      <c r="P1202" s="97" t="s">
        <v>225</v>
      </c>
      <c r="Q1202" s="13" t="s">
        <v>3965</v>
      </c>
      <c r="R1202" t="s">
        <v>3966</v>
      </c>
      <c r="S1202" s="20">
        <v>0</v>
      </c>
      <c r="T1202" s="21" t="s">
        <v>38</v>
      </c>
    </row>
    <row r="1203" spans="1:20" x14ac:dyDescent="0.35">
      <c r="A1203" s="13" t="s">
        <v>3967</v>
      </c>
      <c r="B1203" s="13"/>
      <c r="C1203" s="13"/>
      <c r="D1203" s="13" t="s">
        <v>3964</v>
      </c>
      <c r="E1203" s="13">
        <v>12</v>
      </c>
      <c r="F1203" s="14">
        <v>1</v>
      </c>
      <c r="G1203" s="13" t="s">
        <v>14872</v>
      </c>
      <c r="H1203" s="14">
        <v>40</v>
      </c>
      <c r="I1203" s="15" t="s">
        <v>32</v>
      </c>
      <c r="J1203" s="16">
        <v>378</v>
      </c>
      <c r="K1203" s="16">
        <v>31.5</v>
      </c>
      <c r="L1203" s="17" t="s">
        <v>645</v>
      </c>
      <c r="M1203" s="163" t="str">
        <f>IFERROR(GETPIVOTDATA("Tot. Bottles",'- Ordine Aggregato -'!$A$1,"sku anker",A1203),"")</f>
        <v/>
      </c>
      <c r="N1203" s="18" t="s">
        <v>34</v>
      </c>
      <c r="O1203" s="19" t="str">
        <f t="shared" si="18"/>
        <v>Order online</v>
      </c>
      <c r="P1203" s="97" t="s">
        <v>225</v>
      </c>
      <c r="Q1203" s="13" t="s">
        <v>3968</v>
      </c>
      <c r="R1203" t="s">
        <v>3969</v>
      </c>
      <c r="S1203" s="20">
        <v>0</v>
      </c>
      <c r="T1203" s="21" t="s">
        <v>38</v>
      </c>
    </row>
    <row r="1204" spans="1:20" x14ac:dyDescent="0.35">
      <c r="A1204" s="13" t="s">
        <v>14352</v>
      </c>
      <c r="B1204" s="13"/>
      <c r="C1204" s="13"/>
      <c r="D1204" s="13" t="s">
        <v>14353</v>
      </c>
      <c r="E1204" s="13">
        <v>6</v>
      </c>
      <c r="F1204" s="14">
        <v>0.7</v>
      </c>
      <c r="G1204" s="13" t="s">
        <v>14872</v>
      </c>
      <c r="H1204" s="14">
        <v>40</v>
      </c>
      <c r="I1204" s="15" t="s">
        <v>32</v>
      </c>
      <c r="J1204" s="16">
        <v>570</v>
      </c>
      <c r="K1204" s="16">
        <v>95</v>
      </c>
      <c r="L1204" s="17" t="s">
        <v>645</v>
      </c>
      <c r="M1204" s="163" t="str">
        <f>IFERROR(GETPIVOTDATA("Tot. Bottles",'- Ordine Aggregato -'!$A$1,"sku anker",A1204),"")</f>
        <v/>
      </c>
      <c r="N1204" s="18" t="s">
        <v>42</v>
      </c>
      <c r="O1204" s="19" t="str">
        <f t="shared" si="18"/>
        <v>Order online</v>
      </c>
      <c r="P1204" s="97" t="s">
        <v>225</v>
      </c>
      <c r="Q1204" s="13" t="s">
        <v>15238</v>
      </c>
      <c r="R1204" t="s">
        <v>42</v>
      </c>
      <c r="S1204" s="20">
        <v>0</v>
      </c>
      <c r="T1204" s="21" t="s">
        <v>38</v>
      </c>
    </row>
    <row r="1205" spans="1:20" x14ac:dyDescent="0.35">
      <c r="A1205" s="13" t="s">
        <v>3970</v>
      </c>
      <c r="B1205" s="13"/>
      <c r="C1205" s="13"/>
      <c r="D1205" s="13" t="s">
        <v>3971</v>
      </c>
      <c r="E1205" s="13">
        <v>6</v>
      </c>
      <c r="F1205" s="14">
        <v>0.75</v>
      </c>
      <c r="G1205" s="13" t="s">
        <v>14872</v>
      </c>
      <c r="H1205" s="14">
        <v>13.5</v>
      </c>
      <c r="I1205" s="15" t="s">
        <v>32</v>
      </c>
      <c r="J1205" s="16">
        <v>31.5</v>
      </c>
      <c r="K1205" s="16">
        <v>5.25</v>
      </c>
      <c r="L1205" s="17" t="s">
        <v>710</v>
      </c>
      <c r="M1205" s="163" t="str">
        <f>IFERROR(GETPIVOTDATA("Tot. Bottles",'- Ordine Aggregato -'!$A$1,"sku anker",A1205),"")</f>
        <v/>
      </c>
      <c r="N1205" s="18" t="s">
        <v>34</v>
      </c>
      <c r="O1205" s="19" t="str">
        <f t="shared" si="18"/>
        <v>Order online</v>
      </c>
      <c r="P1205" s="97" t="s">
        <v>225</v>
      </c>
      <c r="Q1205" s="13" t="s">
        <v>3972</v>
      </c>
      <c r="R1205" t="s">
        <v>3973</v>
      </c>
      <c r="S1205" s="20">
        <v>0</v>
      </c>
      <c r="T1205" s="21" t="s">
        <v>38</v>
      </c>
    </row>
    <row r="1206" spans="1:20" x14ac:dyDescent="0.35">
      <c r="A1206" s="96" t="s">
        <v>3974</v>
      </c>
      <c r="D1206" s="13" t="s">
        <v>3975</v>
      </c>
      <c r="E1206" s="13">
        <v>6</v>
      </c>
      <c r="F1206" s="14">
        <v>0.75</v>
      </c>
      <c r="G1206" s="13" t="s">
        <v>46</v>
      </c>
      <c r="H1206" s="14">
        <v>14.5</v>
      </c>
      <c r="I1206" s="15" t="s">
        <v>32</v>
      </c>
      <c r="J1206" s="16">
        <v>69</v>
      </c>
      <c r="K1206" s="16">
        <v>11.5</v>
      </c>
      <c r="L1206" s="17" t="s">
        <v>710</v>
      </c>
      <c r="M1206" s="163" t="str">
        <f>IFERROR(GETPIVOTDATA("Tot. Bottles",'- Ordine Aggregato -'!$A$1,"sku anker",A1206),"")</f>
        <v/>
      </c>
      <c r="N1206" s="18" t="s">
        <v>34</v>
      </c>
      <c r="O1206" s="19" t="str">
        <f t="shared" si="18"/>
        <v>Order online</v>
      </c>
      <c r="P1206" s="97" t="s">
        <v>225</v>
      </c>
      <c r="Q1206" s="13" t="s">
        <v>3976</v>
      </c>
      <c r="R1206" t="s">
        <v>3977</v>
      </c>
      <c r="S1206" s="20">
        <v>0</v>
      </c>
      <c r="T1206" s="21" t="s">
        <v>38</v>
      </c>
    </row>
    <row r="1207" spans="1:20" x14ac:dyDescent="0.35">
      <c r="A1207" s="96" t="s">
        <v>3978</v>
      </c>
      <c r="D1207" s="13" t="s">
        <v>3979</v>
      </c>
      <c r="E1207" s="13">
        <v>6</v>
      </c>
      <c r="F1207" s="14">
        <v>0.75</v>
      </c>
      <c r="G1207" s="13" t="s">
        <v>46</v>
      </c>
      <c r="H1207" s="14">
        <v>13.5</v>
      </c>
      <c r="I1207" s="15" t="s">
        <v>32</v>
      </c>
      <c r="J1207" s="16">
        <v>225</v>
      </c>
      <c r="K1207" s="16">
        <v>37.5</v>
      </c>
      <c r="L1207" s="17" t="s">
        <v>710</v>
      </c>
      <c r="M1207" s="163" t="str">
        <f>IFERROR(GETPIVOTDATA("Tot. Bottles",'- Ordine Aggregato -'!$A$1,"sku anker",A1207),"")</f>
        <v/>
      </c>
      <c r="N1207" s="18" t="s">
        <v>34</v>
      </c>
      <c r="O1207" s="19" t="str">
        <f t="shared" si="18"/>
        <v>Order online</v>
      </c>
      <c r="P1207" s="97" t="s">
        <v>225</v>
      </c>
      <c r="Q1207" s="13" t="s">
        <v>3980</v>
      </c>
      <c r="R1207" t="s">
        <v>3981</v>
      </c>
      <c r="S1207" s="20">
        <v>0</v>
      </c>
      <c r="T1207" s="21" t="s">
        <v>38</v>
      </c>
    </row>
    <row r="1208" spans="1:20" x14ac:dyDescent="0.35">
      <c r="A1208" s="96" t="s">
        <v>3982</v>
      </c>
      <c r="B1208" s="96"/>
      <c r="C1208" s="96"/>
      <c r="D1208" s="13" t="s">
        <v>3983</v>
      </c>
      <c r="E1208" s="13">
        <v>6</v>
      </c>
      <c r="F1208" s="14">
        <v>0.75</v>
      </c>
      <c r="G1208" s="13" t="s">
        <v>46</v>
      </c>
      <c r="H1208" s="14">
        <v>12.5</v>
      </c>
      <c r="I1208" s="15" t="s">
        <v>32</v>
      </c>
      <c r="J1208" s="16">
        <v>22.200000000000003</v>
      </c>
      <c r="K1208" s="16">
        <v>3.7</v>
      </c>
      <c r="L1208" s="17" t="s">
        <v>704</v>
      </c>
      <c r="M1208" s="163" t="str">
        <f>IFERROR(GETPIVOTDATA("Tot. Bottles",'- Ordine Aggregato -'!$A$1,"sku anker",A1208),"")</f>
        <v/>
      </c>
      <c r="N1208" s="18" t="s">
        <v>42</v>
      </c>
      <c r="O1208" s="19" t="str">
        <f t="shared" si="18"/>
        <v>Order online</v>
      </c>
      <c r="P1208" s="97" t="s">
        <v>225</v>
      </c>
      <c r="Q1208" s="13" t="s">
        <v>3984</v>
      </c>
      <c r="R1208" t="s">
        <v>3985</v>
      </c>
      <c r="S1208" s="20">
        <v>0</v>
      </c>
      <c r="T1208" s="21" t="s">
        <v>38</v>
      </c>
    </row>
    <row r="1209" spans="1:20" x14ac:dyDescent="0.35">
      <c r="A1209" s="96" t="s">
        <v>3986</v>
      </c>
      <c r="D1209" s="13" t="s">
        <v>3987</v>
      </c>
      <c r="E1209" s="13">
        <v>6</v>
      </c>
      <c r="F1209" s="14">
        <v>0.75</v>
      </c>
      <c r="G1209" s="13" t="s">
        <v>14872</v>
      </c>
      <c r="H1209" s="14">
        <v>13.5</v>
      </c>
      <c r="I1209" s="15" t="s">
        <v>32</v>
      </c>
      <c r="J1209" s="16">
        <v>21.299999999999997</v>
      </c>
      <c r="K1209" s="16">
        <v>3.55</v>
      </c>
      <c r="L1209" s="17" t="s">
        <v>710</v>
      </c>
      <c r="M1209" s="163" t="str">
        <f>IFERROR(GETPIVOTDATA("Tot. Bottles",'- Ordine Aggregato -'!$A$1,"sku anker",A1209),"")</f>
        <v/>
      </c>
      <c r="N1209" s="18" t="s">
        <v>42</v>
      </c>
      <c r="O1209" s="19" t="str">
        <f t="shared" si="18"/>
        <v>Order online</v>
      </c>
      <c r="P1209" s="97" t="s">
        <v>225</v>
      </c>
      <c r="Q1209" s="13" t="s">
        <v>3988</v>
      </c>
      <c r="R1209" t="s">
        <v>3989</v>
      </c>
      <c r="S1209" s="20">
        <v>0</v>
      </c>
      <c r="T1209" s="21" t="s">
        <v>38</v>
      </c>
    </row>
    <row r="1210" spans="1:20" x14ac:dyDescent="0.35">
      <c r="A1210" s="96" t="s">
        <v>3990</v>
      </c>
      <c r="D1210" s="13" t="s">
        <v>3991</v>
      </c>
      <c r="E1210" s="13">
        <v>6</v>
      </c>
      <c r="F1210" s="14">
        <v>0.7</v>
      </c>
      <c r="G1210" s="13" t="s">
        <v>14871</v>
      </c>
      <c r="H1210" s="14">
        <v>30</v>
      </c>
      <c r="I1210" s="15" t="s">
        <v>32</v>
      </c>
      <c r="J1210" s="16">
        <v>31.5</v>
      </c>
      <c r="K1210" s="16">
        <v>5.25</v>
      </c>
      <c r="L1210" s="17" t="s">
        <v>399</v>
      </c>
      <c r="M1210" s="163" t="str">
        <f>IFERROR(GETPIVOTDATA("Tot. Bottles",'- Ordine Aggregato -'!$A$1,"sku anker",A1210),"")</f>
        <v/>
      </c>
      <c r="N1210" s="18" t="s">
        <v>42</v>
      </c>
      <c r="O1210" s="19" t="str">
        <f t="shared" si="18"/>
        <v>Order online</v>
      </c>
      <c r="P1210" s="97" t="s">
        <v>68</v>
      </c>
      <c r="Q1210" s="13" t="s">
        <v>3992</v>
      </c>
      <c r="R1210" t="s">
        <v>3993</v>
      </c>
      <c r="S1210" s="20">
        <v>0</v>
      </c>
      <c r="T1210" s="21" t="s">
        <v>38</v>
      </c>
    </row>
    <row r="1211" spans="1:20" x14ac:dyDescent="0.35">
      <c r="A1211" s="13" t="s">
        <v>3994</v>
      </c>
      <c r="B1211" s="13"/>
      <c r="C1211" s="13"/>
      <c r="D1211" s="13" t="s">
        <v>3995</v>
      </c>
      <c r="E1211" s="13">
        <v>6</v>
      </c>
      <c r="F1211" s="14">
        <v>0.7</v>
      </c>
      <c r="G1211" s="13" t="s">
        <v>14871</v>
      </c>
      <c r="H1211" s="14">
        <v>20</v>
      </c>
      <c r="I1211" s="15" t="s">
        <v>32</v>
      </c>
      <c r="J1211" s="16">
        <v>37.5</v>
      </c>
      <c r="K1211" s="16">
        <v>6.25</v>
      </c>
      <c r="L1211" s="17" t="s">
        <v>502</v>
      </c>
      <c r="M1211" s="163" t="str">
        <f>IFERROR(GETPIVOTDATA("Tot. Bottles",'- Ordine Aggregato -'!$A$1,"sku anker",A1211),"")</f>
        <v/>
      </c>
      <c r="N1211" s="18" t="s">
        <v>42</v>
      </c>
      <c r="O1211" s="19" t="str">
        <f t="shared" si="18"/>
        <v>Order online</v>
      </c>
      <c r="P1211" s="97" t="s">
        <v>68</v>
      </c>
      <c r="Q1211" s="13" t="s">
        <v>3996</v>
      </c>
      <c r="R1211" t="s">
        <v>3997</v>
      </c>
      <c r="S1211" s="20">
        <v>0</v>
      </c>
      <c r="T1211" s="21" t="s">
        <v>38</v>
      </c>
    </row>
    <row r="1212" spans="1:20" x14ac:dyDescent="0.35">
      <c r="A1212" s="96" t="s">
        <v>3998</v>
      </c>
      <c r="D1212" s="13" t="s">
        <v>3999</v>
      </c>
      <c r="E1212" s="13">
        <v>6</v>
      </c>
      <c r="F1212" s="14">
        <v>0.7</v>
      </c>
      <c r="G1212" s="13" t="s">
        <v>14871</v>
      </c>
      <c r="H1212" s="14">
        <v>15</v>
      </c>
      <c r="I1212" s="15" t="s">
        <v>32</v>
      </c>
      <c r="J1212" s="16">
        <v>38.700000000000003</v>
      </c>
      <c r="K1212" s="16">
        <v>6.45</v>
      </c>
      <c r="L1212" s="17" t="s">
        <v>502</v>
      </c>
      <c r="M1212" s="163" t="str">
        <f>IFERROR(GETPIVOTDATA("Tot. Bottles",'- Ordine Aggregato -'!$A$1,"sku anker",A1212),"")</f>
        <v/>
      </c>
      <c r="N1212" s="18" t="s">
        <v>42</v>
      </c>
      <c r="O1212" s="19" t="str">
        <f t="shared" si="18"/>
        <v>Order online</v>
      </c>
      <c r="P1212" s="97" t="s">
        <v>68</v>
      </c>
      <c r="Q1212" s="13" t="s">
        <v>4000</v>
      </c>
      <c r="R1212" t="s">
        <v>4001</v>
      </c>
      <c r="S1212" s="20">
        <v>0</v>
      </c>
      <c r="T1212" s="21" t="s">
        <v>38</v>
      </c>
    </row>
    <row r="1213" spans="1:20" x14ac:dyDescent="0.35">
      <c r="A1213" s="96" t="s">
        <v>4002</v>
      </c>
      <c r="D1213" s="13" t="s">
        <v>4003</v>
      </c>
      <c r="E1213" s="13">
        <v>6</v>
      </c>
      <c r="F1213" s="14">
        <v>0.7</v>
      </c>
      <c r="G1213" s="13" t="s">
        <v>14871</v>
      </c>
      <c r="H1213" s="14">
        <v>20</v>
      </c>
      <c r="I1213" s="15" t="s">
        <v>32</v>
      </c>
      <c r="J1213" s="16">
        <v>37.5</v>
      </c>
      <c r="K1213" s="16">
        <v>6.25</v>
      </c>
      <c r="L1213" s="17" t="s">
        <v>502</v>
      </c>
      <c r="M1213" s="163" t="str">
        <f>IFERROR(GETPIVOTDATA("Tot. Bottles",'- Ordine Aggregato -'!$A$1,"sku anker",A1213),"")</f>
        <v/>
      </c>
      <c r="N1213" s="18" t="s">
        <v>42</v>
      </c>
      <c r="O1213" s="19" t="str">
        <f t="shared" si="18"/>
        <v>Order online</v>
      </c>
      <c r="P1213" s="97" t="s">
        <v>68</v>
      </c>
      <c r="Q1213" s="13" t="s">
        <v>4004</v>
      </c>
      <c r="R1213" t="s">
        <v>4005</v>
      </c>
      <c r="S1213" s="20">
        <v>0</v>
      </c>
      <c r="T1213" s="21" t="s">
        <v>38</v>
      </c>
    </row>
    <row r="1214" spans="1:20" x14ac:dyDescent="0.35">
      <c r="A1214" s="96" t="s">
        <v>4006</v>
      </c>
      <c r="D1214" s="13" t="s">
        <v>4007</v>
      </c>
      <c r="E1214" s="13">
        <v>6</v>
      </c>
      <c r="F1214" s="14">
        <v>0.7</v>
      </c>
      <c r="G1214" s="13" t="s">
        <v>14871</v>
      </c>
      <c r="H1214" s="14">
        <v>15</v>
      </c>
      <c r="I1214" s="15" t="s">
        <v>32</v>
      </c>
      <c r="J1214" s="16">
        <v>39</v>
      </c>
      <c r="K1214" s="16">
        <v>6.5</v>
      </c>
      <c r="L1214" s="17" t="s">
        <v>502</v>
      </c>
      <c r="M1214" s="163" t="str">
        <f>IFERROR(GETPIVOTDATA("Tot. Bottles",'- Ordine Aggregato -'!$A$1,"sku anker",A1214),"")</f>
        <v/>
      </c>
      <c r="N1214" s="18" t="s">
        <v>42</v>
      </c>
      <c r="O1214" s="19" t="str">
        <f t="shared" si="18"/>
        <v>Order online</v>
      </c>
      <c r="P1214" s="97" t="s">
        <v>68</v>
      </c>
      <c r="Q1214" s="13" t="s">
        <v>4008</v>
      </c>
      <c r="R1214" t="s">
        <v>4009</v>
      </c>
      <c r="S1214" s="20">
        <v>0</v>
      </c>
      <c r="T1214" s="21" t="s">
        <v>38</v>
      </c>
    </row>
    <row r="1215" spans="1:20" x14ac:dyDescent="0.35">
      <c r="A1215" s="13" t="s">
        <v>4010</v>
      </c>
      <c r="B1215" s="13"/>
      <c r="C1215" s="13"/>
      <c r="D1215" s="13" t="s">
        <v>4011</v>
      </c>
      <c r="E1215" s="13">
        <v>6</v>
      </c>
      <c r="F1215" s="14">
        <v>0.7</v>
      </c>
      <c r="G1215" s="13" t="s">
        <v>14871</v>
      </c>
      <c r="H1215" s="14">
        <v>15</v>
      </c>
      <c r="I1215" s="15" t="s">
        <v>32</v>
      </c>
      <c r="J1215" s="16">
        <v>39.900000000000006</v>
      </c>
      <c r="K1215" s="16">
        <v>6.65</v>
      </c>
      <c r="L1215" s="17" t="s">
        <v>399</v>
      </c>
      <c r="M1215" s="163" t="str">
        <f>IFERROR(GETPIVOTDATA("Tot. Bottles",'- Ordine Aggregato -'!$A$1,"sku anker",A1215),"")</f>
        <v/>
      </c>
      <c r="N1215" s="18" t="s">
        <v>42</v>
      </c>
      <c r="O1215" s="19" t="str">
        <f t="shared" si="18"/>
        <v>Order online</v>
      </c>
      <c r="P1215" s="97" t="s">
        <v>68</v>
      </c>
      <c r="Q1215" s="13" t="s">
        <v>4012</v>
      </c>
      <c r="R1215" t="s">
        <v>4013</v>
      </c>
      <c r="S1215" s="20">
        <v>0</v>
      </c>
      <c r="T1215" s="21" t="s">
        <v>38</v>
      </c>
    </row>
    <row r="1216" spans="1:20" x14ac:dyDescent="0.35">
      <c r="A1216" s="96" t="s">
        <v>4014</v>
      </c>
      <c r="D1216" s="13" t="s">
        <v>4015</v>
      </c>
      <c r="E1216" s="13">
        <v>6</v>
      </c>
      <c r="F1216" s="14">
        <v>0.7</v>
      </c>
      <c r="G1216" s="13" t="s">
        <v>46</v>
      </c>
      <c r="H1216" s="14">
        <v>15</v>
      </c>
      <c r="I1216" s="15" t="s">
        <v>32</v>
      </c>
      <c r="J1216" s="16">
        <v>39</v>
      </c>
      <c r="K1216" s="16">
        <v>6.5</v>
      </c>
      <c r="L1216" s="17" t="s">
        <v>502</v>
      </c>
      <c r="M1216" s="163" t="str">
        <f>IFERROR(GETPIVOTDATA("Tot. Bottles",'- Ordine Aggregato -'!$A$1,"sku anker",A1216),"")</f>
        <v/>
      </c>
      <c r="N1216" s="18" t="s">
        <v>42</v>
      </c>
      <c r="O1216" s="19" t="str">
        <f t="shared" si="18"/>
        <v>Order online</v>
      </c>
      <c r="P1216" s="97" t="s">
        <v>68</v>
      </c>
      <c r="Q1216" s="13" t="s">
        <v>4016</v>
      </c>
      <c r="R1216" t="s">
        <v>4017</v>
      </c>
      <c r="S1216" s="20">
        <v>0</v>
      </c>
      <c r="T1216" s="21" t="s">
        <v>38</v>
      </c>
    </row>
    <row r="1217" spans="1:20" x14ac:dyDescent="0.35">
      <c r="A1217" s="13" t="s">
        <v>4018</v>
      </c>
      <c r="B1217" s="13"/>
      <c r="C1217" s="13"/>
      <c r="D1217" s="13" t="s">
        <v>4019</v>
      </c>
      <c r="E1217" s="13">
        <v>6</v>
      </c>
      <c r="F1217" s="14">
        <v>1</v>
      </c>
      <c r="G1217" s="13" t="s">
        <v>46</v>
      </c>
      <c r="H1217" s="14">
        <v>25</v>
      </c>
      <c r="I1217" s="15" t="s">
        <v>32</v>
      </c>
      <c r="J1217" s="16">
        <v>31.5</v>
      </c>
      <c r="K1217" s="16">
        <v>5.25</v>
      </c>
      <c r="L1217" s="17" t="s">
        <v>2217</v>
      </c>
      <c r="M1217" s="163" t="str">
        <f>IFERROR(GETPIVOTDATA("Tot. Bottles",'- Ordine Aggregato -'!$A$1,"sku anker",A1217),"")</f>
        <v/>
      </c>
      <c r="N1217" s="18" t="s">
        <v>42</v>
      </c>
      <c r="O1217" s="19" t="str">
        <f t="shared" si="18"/>
        <v>Order online</v>
      </c>
      <c r="P1217" s="97" t="s">
        <v>68</v>
      </c>
      <c r="Q1217" s="13" t="s">
        <v>4020</v>
      </c>
      <c r="R1217" t="s">
        <v>4021</v>
      </c>
      <c r="S1217" s="20">
        <v>0</v>
      </c>
      <c r="T1217" s="21" t="s">
        <v>38</v>
      </c>
    </row>
    <row r="1218" spans="1:20" x14ac:dyDescent="0.35">
      <c r="A1218" s="13" t="s">
        <v>4022</v>
      </c>
      <c r="B1218" s="13"/>
      <c r="C1218" s="13"/>
      <c r="D1218" s="13" t="s">
        <v>4023</v>
      </c>
      <c r="E1218" s="13">
        <v>6</v>
      </c>
      <c r="F1218" s="14">
        <v>0.7</v>
      </c>
      <c r="G1218" s="13" t="s">
        <v>14871</v>
      </c>
      <c r="H1218" s="14">
        <v>15</v>
      </c>
      <c r="I1218" s="15" t="s">
        <v>32</v>
      </c>
      <c r="J1218" s="16">
        <v>39</v>
      </c>
      <c r="K1218" s="16">
        <v>6.5</v>
      </c>
      <c r="L1218" s="17" t="s">
        <v>502</v>
      </c>
      <c r="M1218" s="163" t="str">
        <f>IFERROR(GETPIVOTDATA("Tot. Bottles",'- Ordine Aggregato -'!$A$1,"sku anker",A1218),"")</f>
        <v/>
      </c>
      <c r="N1218" s="18" t="s">
        <v>42</v>
      </c>
      <c r="O1218" s="19" t="str">
        <f t="shared" si="18"/>
        <v>Order online</v>
      </c>
      <c r="P1218" s="97" t="s">
        <v>68</v>
      </c>
      <c r="Q1218" s="13" t="s">
        <v>4024</v>
      </c>
      <c r="R1218" t="s">
        <v>4025</v>
      </c>
      <c r="S1218" s="20">
        <v>0</v>
      </c>
      <c r="T1218" s="21" t="s">
        <v>38</v>
      </c>
    </row>
    <row r="1219" spans="1:20" x14ac:dyDescent="0.35">
      <c r="A1219" s="96" t="s">
        <v>14675</v>
      </c>
      <c r="B1219" s="96"/>
      <c r="C1219" s="96"/>
      <c r="D1219" s="13" t="s">
        <v>14676</v>
      </c>
      <c r="E1219" s="13">
        <v>6</v>
      </c>
      <c r="F1219" s="14">
        <v>0.7</v>
      </c>
      <c r="G1219" s="13" t="s">
        <v>46</v>
      </c>
      <c r="H1219" s="14">
        <v>0</v>
      </c>
      <c r="I1219" s="15" t="s">
        <v>32</v>
      </c>
      <c r="J1219" s="16">
        <v>35.700000000000003</v>
      </c>
      <c r="K1219" s="16">
        <v>5.95</v>
      </c>
      <c r="L1219" s="17" t="s">
        <v>502</v>
      </c>
      <c r="M1219" s="163" t="str">
        <f>IFERROR(GETPIVOTDATA("Tot. Bottles",'- Ordine Aggregato -'!$A$1,"sku anker",A1219),"")</f>
        <v/>
      </c>
      <c r="N1219" s="18" t="s">
        <v>42</v>
      </c>
      <c r="O1219" s="19" t="str">
        <f t="shared" si="18"/>
        <v>Order online</v>
      </c>
      <c r="P1219" s="97" t="s">
        <v>68</v>
      </c>
      <c r="Q1219" s="13" t="s">
        <v>15239</v>
      </c>
      <c r="R1219" t="s">
        <v>15240</v>
      </c>
      <c r="S1219" s="20">
        <v>0</v>
      </c>
      <c r="T1219" s="21" t="s">
        <v>38</v>
      </c>
    </row>
    <row r="1220" spans="1:20" x14ac:dyDescent="0.35">
      <c r="A1220" s="13" t="s">
        <v>4026</v>
      </c>
      <c r="B1220" s="13"/>
      <c r="C1220" s="13"/>
      <c r="D1220" s="13" t="s">
        <v>4027</v>
      </c>
      <c r="E1220" s="13">
        <v>6</v>
      </c>
      <c r="F1220" s="14">
        <v>0.7</v>
      </c>
      <c r="G1220" s="13" t="s">
        <v>14871</v>
      </c>
      <c r="H1220" s="14">
        <v>15</v>
      </c>
      <c r="I1220" s="15" t="s">
        <v>32</v>
      </c>
      <c r="J1220" s="16">
        <v>39.599999999999994</v>
      </c>
      <c r="K1220" s="16">
        <v>6.6</v>
      </c>
      <c r="L1220" s="17" t="s">
        <v>502</v>
      </c>
      <c r="M1220" s="163" t="str">
        <f>IFERROR(GETPIVOTDATA("Tot. Bottles",'- Ordine Aggregato -'!$A$1,"sku anker",A1220),"")</f>
        <v/>
      </c>
      <c r="N1220" s="18" t="s">
        <v>42</v>
      </c>
      <c r="O1220" s="19" t="str">
        <f t="shared" si="18"/>
        <v>Order online</v>
      </c>
      <c r="P1220" s="97" t="s">
        <v>68</v>
      </c>
      <c r="Q1220" s="13" t="s">
        <v>4028</v>
      </c>
      <c r="R1220" t="s">
        <v>4029</v>
      </c>
      <c r="S1220" s="20">
        <v>0</v>
      </c>
      <c r="T1220" s="21" t="s">
        <v>38</v>
      </c>
    </row>
    <row r="1221" spans="1:20" x14ac:dyDescent="0.35">
      <c r="A1221" s="13" t="s">
        <v>4030</v>
      </c>
      <c r="B1221" s="13"/>
      <c r="C1221" s="13"/>
      <c r="D1221" s="13" t="s">
        <v>4031</v>
      </c>
      <c r="E1221" s="13">
        <v>6</v>
      </c>
      <c r="F1221" s="14">
        <v>0.7</v>
      </c>
      <c r="G1221" s="13" t="s">
        <v>46</v>
      </c>
      <c r="H1221" s="14">
        <v>20</v>
      </c>
      <c r="I1221" s="15" t="s">
        <v>32</v>
      </c>
      <c r="J1221" s="16">
        <v>38.099999999999994</v>
      </c>
      <c r="K1221" s="16">
        <v>6.35</v>
      </c>
      <c r="L1221" s="17" t="s">
        <v>551</v>
      </c>
      <c r="M1221" s="163" t="str">
        <f>IFERROR(GETPIVOTDATA("Tot. Bottles",'- Ordine Aggregato -'!$A$1,"sku anker",A1221),"")</f>
        <v/>
      </c>
      <c r="N1221" s="18" t="s">
        <v>34</v>
      </c>
      <c r="O1221" s="19" t="str">
        <f t="shared" si="18"/>
        <v>Order online</v>
      </c>
      <c r="P1221" s="97" t="s">
        <v>68</v>
      </c>
      <c r="Q1221" s="13" t="s">
        <v>4032</v>
      </c>
      <c r="R1221" t="s">
        <v>4033</v>
      </c>
      <c r="S1221" s="20">
        <v>0</v>
      </c>
      <c r="T1221" s="21" t="s">
        <v>38</v>
      </c>
    </row>
    <row r="1222" spans="1:20" x14ac:dyDescent="0.35">
      <c r="A1222" s="96" t="s">
        <v>4034</v>
      </c>
      <c r="B1222" s="96"/>
      <c r="C1222" s="96"/>
      <c r="D1222" s="13" t="s">
        <v>4035</v>
      </c>
      <c r="E1222" s="13">
        <v>6</v>
      </c>
      <c r="F1222" s="14">
        <v>0.7</v>
      </c>
      <c r="G1222" s="13" t="s">
        <v>14871</v>
      </c>
      <c r="H1222" s="14">
        <v>24</v>
      </c>
      <c r="I1222" s="15" t="s">
        <v>32</v>
      </c>
      <c r="J1222" s="16">
        <v>35.099999999999994</v>
      </c>
      <c r="K1222" s="16">
        <v>5.85</v>
      </c>
      <c r="L1222" s="17" t="s">
        <v>551</v>
      </c>
      <c r="M1222" s="163" t="str">
        <f>IFERROR(GETPIVOTDATA("Tot. Bottles",'- Ordine Aggregato -'!$A$1,"sku anker",A1222),"")</f>
        <v/>
      </c>
      <c r="N1222" s="18" t="s">
        <v>42</v>
      </c>
      <c r="O1222" s="19" t="str">
        <f t="shared" si="18"/>
        <v>Order online</v>
      </c>
      <c r="P1222" s="97" t="s">
        <v>68</v>
      </c>
      <c r="Q1222" s="13" t="s">
        <v>4036</v>
      </c>
      <c r="R1222" t="s">
        <v>4037</v>
      </c>
      <c r="S1222" s="20">
        <v>0</v>
      </c>
      <c r="T1222" s="21" t="s">
        <v>38</v>
      </c>
    </row>
    <row r="1223" spans="1:20" x14ac:dyDescent="0.35">
      <c r="A1223" s="96" t="s">
        <v>4038</v>
      </c>
      <c r="B1223" s="96"/>
      <c r="C1223" s="96"/>
      <c r="D1223" s="13" t="s">
        <v>4039</v>
      </c>
      <c r="E1223" s="13">
        <v>6</v>
      </c>
      <c r="F1223" s="14">
        <v>0.7</v>
      </c>
      <c r="G1223" s="13" t="s">
        <v>14871</v>
      </c>
      <c r="H1223" s="14">
        <v>15</v>
      </c>
      <c r="I1223" s="15" t="s">
        <v>32</v>
      </c>
      <c r="J1223" s="16">
        <v>37.5</v>
      </c>
      <c r="K1223" s="16">
        <v>6.25</v>
      </c>
      <c r="L1223" s="17" t="s">
        <v>551</v>
      </c>
      <c r="M1223" s="163" t="str">
        <f>IFERROR(GETPIVOTDATA("Tot. Bottles",'- Ordine Aggregato -'!$A$1,"sku anker",A1223),"")</f>
        <v/>
      </c>
      <c r="N1223" s="18" t="s">
        <v>42</v>
      </c>
      <c r="O1223" s="19" t="str">
        <f t="shared" si="18"/>
        <v>Order online</v>
      </c>
      <c r="P1223" s="97" t="s">
        <v>68</v>
      </c>
      <c r="Q1223" s="13" t="s">
        <v>4040</v>
      </c>
      <c r="R1223" t="s">
        <v>4041</v>
      </c>
      <c r="S1223" s="20">
        <v>0</v>
      </c>
      <c r="T1223" s="21" t="s">
        <v>38</v>
      </c>
    </row>
    <row r="1224" spans="1:20" x14ac:dyDescent="0.35">
      <c r="A1224" s="13" t="s">
        <v>4042</v>
      </c>
      <c r="B1224" s="13"/>
      <c r="C1224" s="13"/>
      <c r="D1224" s="13" t="s">
        <v>4043</v>
      </c>
      <c r="E1224" s="13">
        <v>6</v>
      </c>
      <c r="F1224" s="14">
        <v>0.7</v>
      </c>
      <c r="G1224" s="13" t="s">
        <v>14871</v>
      </c>
      <c r="H1224" s="14">
        <v>24</v>
      </c>
      <c r="I1224" s="15" t="s">
        <v>32</v>
      </c>
      <c r="J1224" s="16">
        <v>33.900000000000006</v>
      </c>
      <c r="K1224" s="16">
        <v>5.65</v>
      </c>
      <c r="L1224" s="17" t="s">
        <v>551</v>
      </c>
      <c r="M1224" s="163" t="str">
        <f>IFERROR(GETPIVOTDATA("Tot. Bottles",'- Ordine Aggregato -'!$A$1,"sku anker",A1224),"")</f>
        <v/>
      </c>
      <c r="N1224" s="18" t="s">
        <v>42</v>
      </c>
      <c r="O1224" s="19" t="str">
        <f t="shared" si="18"/>
        <v>Order online</v>
      </c>
      <c r="P1224" s="97" t="s">
        <v>68</v>
      </c>
      <c r="Q1224" s="13" t="s">
        <v>4044</v>
      </c>
      <c r="R1224" t="s">
        <v>4045</v>
      </c>
      <c r="S1224" s="20">
        <v>0</v>
      </c>
      <c r="T1224" s="21" t="s">
        <v>38</v>
      </c>
    </row>
    <row r="1225" spans="1:20" x14ac:dyDescent="0.35">
      <c r="A1225" s="96" t="s">
        <v>4046</v>
      </c>
      <c r="B1225" s="96"/>
      <c r="C1225" s="96"/>
      <c r="D1225" s="13" t="s">
        <v>4047</v>
      </c>
      <c r="E1225" s="13">
        <v>6</v>
      </c>
      <c r="F1225" s="14">
        <v>0.7</v>
      </c>
      <c r="G1225" s="13" t="s">
        <v>14871</v>
      </c>
      <c r="H1225" s="14">
        <v>24</v>
      </c>
      <c r="I1225" s="15" t="s">
        <v>32</v>
      </c>
      <c r="J1225" s="16">
        <v>35.700000000000003</v>
      </c>
      <c r="K1225" s="16">
        <v>5.95</v>
      </c>
      <c r="L1225" s="17" t="s">
        <v>551</v>
      </c>
      <c r="M1225" s="163" t="str">
        <f>IFERROR(GETPIVOTDATA("Tot. Bottles",'- Ordine Aggregato -'!$A$1,"sku anker",A1225),"")</f>
        <v/>
      </c>
      <c r="N1225" s="18" t="s">
        <v>42</v>
      </c>
      <c r="O1225" s="19" t="str">
        <f t="shared" si="18"/>
        <v>Order online</v>
      </c>
      <c r="P1225" s="97" t="s">
        <v>68</v>
      </c>
      <c r="Q1225" s="13" t="s">
        <v>4048</v>
      </c>
      <c r="R1225" t="s">
        <v>4049</v>
      </c>
      <c r="S1225" s="20">
        <v>0</v>
      </c>
      <c r="T1225" s="21" t="s">
        <v>38</v>
      </c>
    </row>
    <row r="1226" spans="1:20" x14ac:dyDescent="0.35">
      <c r="A1226" s="96" t="s">
        <v>4051</v>
      </c>
      <c r="B1226" s="96"/>
      <c r="C1226" s="96"/>
      <c r="D1226" s="13" t="s">
        <v>4050</v>
      </c>
      <c r="E1226" s="13">
        <v>12</v>
      </c>
      <c r="F1226" s="14">
        <v>0.1</v>
      </c>
      <c r="G1226" s="13" t="s">
        <v>46</v>
      </c>
      <c r="H1226" s="14">
        <v>20</v>
      </c>
      <c r="I1226" s="15" t="s">
        <v>32</v>
      </c>
      <c r="J1226" s="16">
        <v>27</v>
      </c>
      <c r="K1226" s="16">
        <v>2.25</v>
      </c>
      <c r="L1226" s="17" t="s">
        <v>399</v>
      </c>
      <c r="M1226" s="163" t="str">
        <f>IFERROR(GETPIVOTDATA("Tot. Bottles",'- Ordine Aggregato -'!$A$1,"sku anker",A1226),"")</f>
        <v/>
      </c>
      <c r="N1226" s="18" t="s">
        <v>42</v>
      </c>
      <c r="O1226" s="19" t="str">
        <f t="shared" si="18"/>
        <v>Order online</v>
      </c>
      <c r="P1226" s="97" t="s">
        <v>68</v>
      </c>
      <c r="Q1226" s="13" t="s">
        <v>4052</v>
      </c>
      <c r="R1226" t="s">
        <v>4053</v>
      </c>
      <c r="S1226" s="20">
        <v>0</v>
      </c>
      <c r="T1226" s="21" t="s">
        <v>38</v>
      </c>
    </row>
    <row r="1227" spans="1:20" x14ac:dyDescent="0.35">
      <c r="A1227" s="13" t="s">
        <v>4054</v>
      </c>
      <c r="B1227" s="13"/>
      <c r="C1227" s="13"/>
      <c r="D1227" s="13" t="s">
        <v>4050</v>
      </c>
      <c r="E1227" s="13">
        <v>6</v>
      </c>
      <c r="F1227" s="14">
        <v>0.7</v>
      </c>
      <c r="G1227" s="13" t="s">
        <v>31</v>
      </c>
      <c r="H1227" s="14">
        <v>20</v>
      </c>
      <c r="I1227" s="15" t="s">
        <v>32</v>
      </c>
      <c r="J1227" s="16">
        <v>28.200000000000003</v>
      </c>
      <c r="K1227" s="16">
        <v>4.7</v>
      </c>
      <c r="L1227" s="17" t="s">
        <v>399</v>
      </c>
      <c r="M1227" s="163" t="str">
        <f>IFERROR(GETPIVOTDATA("Tot. Bottles",'- Ordine Aggregato -'!$A$1,"sku anker",A1227),"")</f>
        <v/>
      </c>
      <c r="N1227" s="18" t="s">
        <v>42</v>
      </c>
      <c r="O1227" s="19" t="str">
        <f t="shared" si="18"/>
        <v>Order online</v>
      </c>
      <c r="P1227" s="97" t="s">
        <v>68</v>
      </c>
      <c r="Q1227" s="13" t="s">
        <v>4055</v>
      </c>
      <c r="R1227" t="s">
        <v>4056</v>
      </c>
      <c r="S1227" s="20">
        <v>0</v>
      </c>
      <c r="T1227" s="21" t="s">
        <v>38</v>
      </c>
    </row>
    <row r="1228" spans="1:20" x14ac:dyDescent="0.35">
      <c r="A1228" s="96" t="s">
        <v>4057</v>
      </c>
      <c r="D1228" s="13" t="s">
        <v>4050</v>
      </c>
      <c r="E1228" s="13">
        <v>6</v>
      </c>
      <c r="F1228" s="14">
        <v>1</v>
      </c>
      <c r="G1228" s="13" t="s">
        <v>31</v>
      </c>
      <c r="H1228" s="14">
        <v>20</v>
      </c>
      <c r="I1228" s="15" t="s">
        <v>32</v>
      </c>
      <c r="J1228" s="16">
        <v>40.200000000000003</v>
      </c>
      <c r="K1228" s="16">
        <v>6.7</v>
      </c>
      <c r="L1228" s="17" t="s">
        <v>399</v>
      </c>
      <c r="M1228" s="163" t="str">
        <f>IFERROR(GETPIVOTDATA("Tot. Bottles",'- Ordine Aggregato -'!$A$1,"sku anker",A1228),"")</f>
        <v/>
      </c>
      <c r="N1228" s="18" t="s">
        <v>42</v>
      </c>
      <c r="O1228" s="19" t="str">
        <f t="shared" si="18"/>
        <v>Order online</v>
      </c>
      <c r="P1228" s="97" t="s">
        <v>68</v>
      </c>
      <c r="Q1228" s="13" t="s">
        <v>4058</v>
      </c>
      <c r="R1228" t="s">
        <v>4059</v>
      </c>
      <c r="S1228" s="20">
        <v>0</v>
      </c>
      <c r="T1228" s="21" t="s">
        <v>38</v>
      </c>
    </row>
    <row r="1229" spans="1:20" x14ac:dyDescent="0.35">
      <c r="A1229" s="96" t="s">
        <v>4060</v>
      </c>
      <c r="D1229" s="13" t="s">
        <v>4061</v>
      </c>
      <c r="E1229" s="13">
        <v>6</v>
      </c>
      <c r="F1229" s="14">
        <v>0.7</v>
      </c>
      <c r="G1229" s="13" t="s">
        <v>46</v>
      </c>
      <c r="H1229" s="14">
        <v>24</v>
      </c>
      <c r="I1229" s="15" t="s">
        <v>32</v>
      </c>
      <c r="J1229" s="16">
        <v>31.799999999999997</v>
      </c>
      <c r="K1229" s="16">
        <v>5.3</v>
      </c>
      <c r="L1229" s="17" t="s">
        <v>399</v>
      </c>
      <c r="M1229" s="163" t="str">
        <f>IFERROR(GETPIVOTDATA("Tot. Bottles",'- Ordine Aggregato -'!$A$1,"sku anker",A1229),"")</f>
        <v/>
      </c>
      <c r="N1229" s="18" t="s">
        <v>42</v>
      </c>
      <c r="O1229" s="19" t="str">
        <f t="shared" ref="O1229:O1292" si="19">HYPERLINK("https://www.ankeramsterdamspirits.nl/en/products/"&amp;A1229,"Order online")</f>
        <v>Order online</v>
      </c>
      <c r="P1229" s="97" t="s">
        <v>68</v>
      </c>
      <c r="Q1229" s="13" t="s">
        <v>4062</v>
      </c>
      <c r="R1229" t="s">
        <v>4063</v>
      </c>
      <c r="S1229" s="20">
        <v>0</v>
      </c>
      <c r="T1229" s="21" t="s">
        <v>38</v>
      </c>
    </row>
    <row r="1230" spans="1:20" x14ac:dyDescent="0.35">
      <c r="A1230" s="96" t="s">
        <v>4064</v>
      </c>
      <c r="B1230" s="96"/>
      <c r="C1230" s="96"/>
      <c r="D1230" s="13" t="s">
        <v>4065</v>
      </c>
      <c r="E1230" s="13">
        <v>6</v>
      </c>
      <c r="F1230" s="14">
        <v>0.7</v>
      </c>
      <c r="G1230" s="13" t="s">
        <v>14871</v>
      </c>
      <c r="H1230" s="14">
        <v>15</v>
      </c>
      <c r="I1230" s="15" t="s">
        <v>32</v>
      </c>
      <c r="J1230" s="16">
        <v>41.7</v>
      </c>
      <c r="K1230" s="16">
        <v>6.95</v>
      </c>
      <c r="L1230" s="17" t="s">
        <v>502</v>
      </c>
      <c r="M1230" s="163" t="str">
        <f>IFERROR(GETPIVOTDATA("Tot. Bottles",'- Ordine Aggregato -'!$A$1,"sku anker",A1230),"")</f>
        <v/>
      </c>
      <c r="N1230" s="18" t="s">
        <v>42</v>
      </c>
      <c r="O1230" s="19" t="str">
        <f t="shared" si="19"/>
        <v>Order online</v>
      </c>
      <c r="P1230" s="97" t="s">
        <v>68</v>
      </c>
      <c r="Q1230" s="13" t="s">
        <v>4066</v>
      </c>
      <c r="R1230" t="s">
        <v>4067</v>
      </c>
      <c r="S1230" s="20">
        <v>0</v>
      </c>
      <c r="T1230" s="21" t="s">
        <v>38</v>
      </c>
    </row>
    <row r="1231" spans="1:20" x14ac:dyDescent="0.35">
      <c r="A1231" s="13" t="s">
        <v>4068</v>
      </c>
      <c r="B1231" s="13"/>
      <c r="C1231" s="13"/>
      <c r="D1231" s="13" t="s">
        <v>4069</v>
      </c>
      <c r="E1231" s="13">
        <v>6</v>
      </c>
      <c r="F1231" s="14">
        <v>0.7</v>
      </c>
      <c r="G1231" s="13" t="s">
        <v>14871</v>
      </c>
      <c r="H1231" s="14">
        <v>15</v>
      </c>
      <c r="I1231" s="15" t="s">
        <v>32</v>
      </c>
      <c r="J1231" s="16">
        <v>41.400000000000006</v>
      </c>
      <c r="K1231" s="16">
        <v>6.9</v>
      </c>
      <c r="L1231" s="17" t="s">
        <v>399</v>
      </c>
      <c r="M1231" s="163" t="str">
        <f>IFERROR(GETPIVOTDATA("Tot. Bottles",'- Ordine Aggregato -'!$A$1,"sku anker",A1231),"")</f>
        <v/>
      </c>
      <c r="N1231" s="18" t="s">
        <v>42</v>
      </c>
      <c r="O1231" s="19" t="str">
        <f t="shared" si="19"/>
        <v>Order online</v>
      </c>
      <c r="P1231" s="97" t="s">
        <v>68</v>
      </c>
      <c r="Q1231" s="13" t="s">
        <v>4070</v>
      </c>
      <c r="R1231" t="s">
        <v>4071</v>
      </c>
      <c r="S1231" s="20">
        <v>0</v>
      </c>
      <c r="T1231" s="21" t="s">
        <v>38</v>
      </c>
    </row>
    <row r="1232" spans="1:20" x14ac:dyDescent="0.35">
      <c r="A1232" s="96" t="s">
        <v>4072</v>
      </c>
      <c r="B1232" s="96"/>
      <c r="C1232" s="96"/>
      <c r="D1232" s="13" t="s">
        <v>4073</v>
      </c>
      <c r="E1232" s="13">
        <v>6</v>
      </c>
      <c r="F1232" s="14">
        <v>0.7</v>
      </c>
      <c r="G1232" s="13" t="s">
        <v>14871</v>
      </c>
      <c r="H1232" s="14">
        <v>15</v>
      </c>
      <c r="I1232" s="15" t="s">
        <v>32</v>
      </c>
      <c r="J1232" s="16">
        <v>38.700000000000003</v>
      </c>
      <c r="K1232" s="16">
        <v>6.45</v>
      </c>
      <c r="L1232" s="17" t="s">
        <v>502</v>
      </c>
      <c r="M1232" s="163" t="str">
        <f>IFERROR(GETPIVOTDATA("Tot. Bottles",'- Ordine Aggregato -'!$A$1,"sku anker",A1232),"")</f>
        <v/>
      </c>
      <c r="N1232" s="18" t="s">
        <v>42</v>
      </c>
      <c r="O1232" s="19" t="str">
        <f t="shared" si="19"/>
        <v>Order online</v>
      </c>
      <c r="P1232" s="97" t="s">
        <v>68</v>
      </c>
      <c r="Q1232" s="13" t="s">
        <v>4074</v>
      </c>
      <c r="R1232" t="s">
        <v>4075</v>
      </c>
      <c r="S1232" s="20">
        <v>0</v>
      </c>
      <c r="T1232" s="21" t="s">
        <v>38</v>
      </c>
    </row>
    <row r="1233" spans="1:20" x14ac:dyDescent="0.35">
      <c r="A1233" s="13" t="s">
        <v>4076</v>
      </c>
      <c r="B1233" s="13"/>
      <c r="C1233" s="13"/>
      <c r="D1233" s="13" t="s">
        <v>4077</v>
      </c>
      <c r="E1233" s="13">
        <v>6</v>
      </c>
      <c r="F1233" s="14">
        <v>0.7</v>
      </c>
      <c r="G1233" s="13" t="s">
        <v>31</v>
      </c>
      <c r="H1233" s="14">
        <v>20</v>
      </c>
      <c r="I1233" s="15" t="s">
        <v>32</v>
      </c>
      <c r="J1233" s="16">
        <v>27.900000000000002</v>
      </c>
      <c r="K1233" s="16">
        <v>4.6500000000000004</v>
      </c>
      <c r="L1233" s="17" t="s">
        <v>399</v>
      </c>
      <c r="M1233" s="163" t="str">
        <f>IFERROR(GETPIVOTDATA("Tot. Bottles",'- Ordine Aggregato -'!$A$1,"sku anker",A1233),"")</f>
        <v/>
      </c>
      <c r="N1233" s="18" t="s">
        <v>67</v>
      </c>
      <c r="O1233" s="19" t="str">
        <f t="shared" si="19"/>
        <v>Order online</v>
      </c>
      <c r="P1233" s="97" t="s">
        <v>68</v>
      </c>
      <c r="Q1233" s="13" t="s">
        <v>4078</v>
      </c>
      <c r="R1233" t="s">
        <v>4079</v>
      </c>
      <c r="S1233" s="20">
        <v>4.6500000000000004</v>
      </c>
      <c r="T1233" s="21" t="s">
        <v>38</v>
      </c>
    </row>
    <row r="1234" spans="1:20" x14ac:dyDescent="0.35">
      <c r="A1234" s="13" t="s">
        <v>4080</v>
      </c>
      <c r="B1234" s="13"/>
      <c r="C1234" s="13"/>
      <c r="D1234" s="13" t="s">
        <v>4081</v>
      </c>
      <c r="E1234" s="13">
        <v>12</v>
      </c>
      <c r="F1234" s="14">
        <v>0.1</v>
      </c>
      <c r="G1234" s="13" t="s">
        <v>46</v>
      </c>
      <c r="H1234" s="14">
        <v>50</v>
      </c>
      <c r="I1234" s="15" t="s">
        <v>32</v>
      </c>
      <c r="J1234" s="16">
        <v>35.400000000000006</v>
      </c>
      <c r="K1234" s="16">
        <v>2.95</v>
      </c>
      <c r="L1234" s="17" t="s">
        <v>502</v>
      </c>
      <c r="M1234" s="163" t="str">
        <f>IFERROR(GETPIVOTDATA("Tot. Bottles",'- Ordine Aggregato -'!$A$1,"sku anker",A1234),"")</f>
        <v/>
      </c>
      <c r="N1234" s="18" t="s">
        <v>34</v>
      </c>
      <c r="O1234" s="19" t="str">
        <f t="shared" si="19"/>
        <v>Order online</v>
      </c>
      <c r="P1234" s="97" t="s">
        <v>68</v>
      </c>
      <c r="Q1234" s="13" t="s">
        <v>4082</v>
      </c>
      <c r="R1234" t="s">
        <v>4083</v>
      </c>
      <c r="S1234" s="20">
        <v>0</v>
      </c>
      <c r="T1234" s="21" t="s">
        <v>38</v>
      </c>
    </row>
    <row r="1235" spans="1:20" x14ac:dyDescent="0.35">
      <c r="A1235" s="96" t="s">
        <v>4084</v>
      </c>
      <c r="B1235" s="96"/>
      <c r="C1235" s="96"/>
      <c r="D1235" s="13" t="s">
        <v>4085</v>
      </c>
      <c r="E1235" s="13">
        <v>6</v>
      </c>
      <c r="F1235" s="14">
        <v>0.7</v>
      </c>
      <c r="G1235" s="13" t="s">
        <v>14871</v>
      </c>
      <c r="H1235" s="14">
        <v>15</v>
      </c>
      <c r="I1235" s="15" t="s">
        <v>32</v>
      </c>
      <c r="J1235" s="16">
        <v>35.700000000000003</v>
      </c>
      <c r="K1235" s="16">
        <v>5.95</v>
      </c>
      <c r="L1235" s="17" t="s">
        <v>502</v>
      </c>
      <c r="M1235" s="163" t="str">
        <f>IFERROR(GETPIVOTDATA("Tot. Bottles",'- Ordine Aggregato -'!$A$1,"sku anker",A1235),"")</f>
        <v/>
      </c>
      <c r="N1235" s="18" t="s">
        <v>42</v>
      </c>
      <c r="O1235" s="19" t="str">
        <f t="shared" si="19"/>
        <v>Order online</v>
      </c>
      <c r="P1235" s="97" t="s">
        <v>68</v>
      </c>
      <c r="Q1235" s="13" t="s">
        <v>4086</v>
      </c>
      <c r="R1235" t="s">
        <v>4087</v>
      </c>
      <c r="S1235" s="20">
        <v>0</v>
      </c>
      <c r="T1235" s="21" t="s">
        <v>38</v>
      </c>
    </row>
    <row r="1236" spans="1:20" x14ac:dyDescent="0.35">
      <c r="A1236" s="13" t="s">
        <v>4088</v>
      </c>
      <c r="B1236" s="13"/>
      <c r="C1236" s="13"/>
      <c r="D1236" s="13" t="s">
        <v>4089</v>
      </c>
      <c r="E1236" s="13">
        <v>6</v>
      </c>
      <c r="F1236" s="14">
        <v>0.7</v>
      </c>
      <c r="G1236" s="13" t="s">
        <v>14871</v>
      </c>
      <c r="H1236" s="14">
        <v>30</v>
      </c>
      <c r="I1236" s="15" t="s">
        <v>32</v>
      </c>
      <c r="J1236" s="16">
        <v>31.5</v>
      </c>
      <c r="K1236" s="16">
        <v>5.25</v>
      </c>
      <c r="L1236" s="17" t="s">
        <v>502</v>
      </c>
      <c r="M1236" s="163" t="str">
        <f>IFERROR(GETPIVOTDATA("Tot. Bottles",'- Ordine Aggregato -'!$A$1,"sku anker",A1236),"")</f>
        <v/>
      </c>
      <c r="N1236" s="18" t="s">
        <v>42</v>
      </c>
      <c r="O1236" s="19" t="str">
        <f t="shared" si="19"/>
        <v>Order online</v>
      </c>
      <c r="P1236" s="97" t="s">
        <v>68</v>
      </c>
      <c r="Q1236" s="13" t="s">
        <v>4090</v>
      </c>
      <c r="R1236" t="s">
        <v>4091</v>
      </c>
      <c r="S1236" s="20">
        <v>0</v>
      </c>
      <c r="T1236" s="21" t="s">
        <v>38</v>
      </c>
    </row>
    <row r="1237" spans="1:20" x14ac:dyDescent="0.35">
      <c r="A1237" s="13" t="s">
        <v>4092</v>
      </c>
      <c r="B1237" s="13"/>
      <c r="C1237" s="13"/>
      <c r="D1237" s="13" t="s">
        <v>4093</v>
      </c>
      <c r="E1237" s="13">
        <v>6</v>
      </c>
      <c r="F1237" s="14">
        <v>0.7</v>
      </c>
      <c r="G1237" s="13" t="s">
        <v>14871</v>
      </c>
      <c r="H1237" s="14">
        <v>15</v>
      </c>
      <c r="I1237" s="15" t="s">
        <v>32</v>
      </c>
      <c r="J1237" s="16">
        <v>41.7</v>
      </c>
      <c r="K1237" s="16">
        <v>6.95</v>
      </c>
      <c r="L1237" s="17" t="s">
        <v>502</v>
      </c>
      <c r="M1237" s="163" t="str">
        <f>IFERROR(GETPIVOTDATA("Tot. Bottles",'- Ordine Aggregato -'!$A$1,"sku anker",A1237),"")</f>
        <v/>
      </c>
      <c r="N1237" s="18" t="s">
        <v>42</v>
      </c>
      <c r="O1237" s="19" t="str">
        <f t="shared" si="19"/>
        <v>Order online</v>
      </c>
      <c r="P1237" s="97" t="s">
        <v>68</v>
      </c>
      <c r="Q1237" s="13" t="s">
        <v>4094</v>
      </c>
      <c r="R1237" t="s">
        <v>4095</v>
      </c>
      <c r="S1237" s="20">
        <v>0</v>
      </c>
      <c r="T1237" s="21" t="s">
        <v>38</v>
      </c>
    </row>
    <row r="1238" spans="1:20" x14ac:dyDescent="0.35">
      <c r="A1238" s="13" t="s">
        <v>4096</v>
      </c>
      <c r="B1238" s="13"/>
      <c r="C1238" s="13"/>
      <c r="D1238" s="13" t="s">
        <v>4097</v>
      </c>
      <c r="E1238" s="13">
        <v>12</v>
      </c>
      <c r="F1238" s="14">
        <v>0.5</v>
      </c>
      <c r="G1238" s="13" t="s">
        <v>14871</v>
      </c>
      <c r="H1238" s="14">
        <v>30</v>
      </c>
      <c r="I1238" s="15" t="s">
        <v>32</v>
      </c>
      <c r="J1238" s="16">
        <v>39</v>
      </c>
      <c r="K1238" s="16">
        <v>3.25</v>
      </c>
      <c r="L1238" s="17" t="s">
        <v>558</v>
      </c>
      <c r="M1238" s="163" t="str">
        <f>IFERROR(GETPIVOTDATA("Tot. Bottles",'- Ordine Aggregato -'!$A$1,"sku anker",A1238),"")</f>
        <v/>
      </c>
      <c r="N1238" s="18" t="s">
        <v>42</v>
      </c>
      <c r="O1238" s="19" t="str">
        <f t="shared" si="19"/>
        <v>Order online</v>
      </c>
      <c r="P1238" s="97" t="s">
        <v>68</v>
      </c>
      <c r="Q1238" s="13" t="s">
        <v>4098</v>
      </c>
      <c r="R1238" t="s">
        <v>4099</v>
      </c>
      <c r="S1238" s="20">
        <v>0</v>
      </c>
      <c r="T1238" s="21" t="s">
        <v>38</v>
      </c>
    </row>
    <row r="1239" spans="1:20" x14ac:dyDescent="0.35">
      <c r="A1239" s="13" t="s">
        <v>4100</v>
      </c>
      <c r="B1239" s="13"/>
      <c r="C1239" s="13"/>
      <c r="D1239" s="13" t="s">
        <v>4101</v>
      </c>
      <c r="E1239" s="13">
        <v>6</v>
      </c>
      <c r="F1239" s="14">
        <v>0.7</v>
      </c>
      <c r="G1239" s="13" t="s">
        <v>46</v>
      </c>
      <c r="H1239" s="14">
        <v>30</v>
      </c>
      <c r="I1239" s="15" t="s">
        <v>32</v>
      </c>
      <c r="J1239" s="16">
        <v>31.5</v>
      </c>
      <c r="K1239" s="16">
        <v>5.25</v>
      </c>
      <c r="L1239" s="17" t="s">
        <v>502</v>
      </c>
      <c r="M1239" s="163" t="str">
        <f>IFERROR(GETPIVOTDATA("Tot. Bottles",'- Ordine Aggregato -'!$A$1,"sku anker",A1239),"")</f>
        <v/>
      </c>
      <c r="N1239" s="18" t="s">
        <v>42</v>
      </c>
      <c r="O1239" s="19" t="str">
        <f t="shared" si="19"/>
        <v>Order online</v>
      </c>
      <c r="P1239" s="97" t="s">
        <v>68</v>
      </c>
      <c r="Q1239" s="13" t="s">
        <v>4102</v>
      </c>
      <c r="R1239" t="s">
        <v>4103</v>
      </c>
      <c r="S1239" s="20">
        <v>0</v>
      </c>
      <c r="T1239" s="21" t="s">
        <v>38</v>
      </c>
    </row>
    <row r="1240" spans="1:20" x14ac:dyDescent="0.35">
      <c r="A1240" s="96" t="s">
        <v>4104</v>
      </c>
      <c r="B1240" s="96"/>
      <c r="C1240" s="96"/>
      <c r="D1240" s="13" t="s">
        <v>4105</v>
      </c>
      <c r="E1240" s="13">
        <v>6</v>
      </c>
      <c r="F1240" s="14">
        <v>0.7</v>
      </c>
      <c r="G1240" s="13" t="s">
        <v>14871</v>
      </c>
      <c r="H1240" s="14">
        <v>15</v>
      </c>
      <c r="I1240" s="15" t="s">
        <v>32</v>
      </c>
      <c r="J1240" s="16">
        <v>41.7</v>
      </c>
      <c r="K1240" s="16">
        <v>6.95</v>
      </c>
      <c r="L1240" s="17" t="s">
        <v>502</v>
      </c>
      <c r="M1240" s="163" t="str">
        <f>IFERROR(GETPIVOTDATA("Tot. Bottles",'- Ordine Aggregato -'!$A$1,"sku anker",A1240),"")</f>
        <v/>
      </c>
      <c r="N1240" s="18" t="s">
        <v>42</v>
      </c>
      <c r="O1240" s="19" t="str">
        <f t="shared" si="19"/>
        <v>Order online</v>
      </c>
      <c r="P1240" s="97" t="s">
        <v>68</v>
      </c>
      <c r="Q1240" s="13" t="s">
        <v>4106</v>
      </c>
      <c r="R1240" t="s">
        <v>4107</v>
      </c>
      <c r="S1240" s="20">
        <v>0</v>
      </c>
      <c r="T1240" s="21" t="s">
        <v>38</v>
      </c>
    </row>
    <row r="1241" spans="1:20" x14ac:dyDescent="0.35">
      <c r="A1241" s="13" t="s">
        <v>4108</v>
      </c>
      <c r="B1241" s="13"/>
      <c r="C1241" s="13"/>
      <c r="D1241" s="13" t="s">
        <v>4109</v>
      </c>
      <c r="E1241" s="13">
        <v>6</v>
      </c>
      <c r="F1241" s="14">
        <v>0.7</v>
      </c>
      <c r="G1241" s="13" t="s">
        <v>14871</v>
      </c>
      <c r="H1241" s="14">
        <v>20</v>
      </c>
      <c r="I1241" s="15" t="s">
        <v>32</v>
      </c>
      <c r="J1241" s="16">
        <v>36.900000000000006</v>
      </c>
      <c r="K1241" s="16">
        <v>6.15</v>
      </c>
      <c r="L1241" s="17" t="s">
        <v>502</v>
      </c>
      <c r="M1241" s="163" t="str">
        <f>IFERROR(GETPIVOTDATA("Tot. Bottles",'- Ordine Aggregato -'!$A$1,"sku anker",A1241),"")</f>
        <v/>
      </c>
      <c r="N1241" s="18" t="s">
        <v>42</v>
      </c>
      <c r="O1241" s="19" t="str">
        <f t="shared" si="19"/>
        <v>Order online</v>
      </c>
      <c r="P1241" s="97" t="s">
        <v>68</v>
      </c>
      <c r="Q1241" s="13" t="s">
        <v>4110</v>
      </c>
      <c r="R1241" t="s">
        <v>4111</v>
      </c>
      <c r="S1241" s="20">
        <v>0</v>
      </c>
      <c r="T1241" s="21" t="s">
        <v>38</v>
      </c>
    </row>
    <row r="1242" spans="1:20" x14ac:dyDescent="0.35">
      <c r="A1242" s="96" t="s">
        <v>4112</v>
      </c>
      <c r="D1242" s="13" t="s">
        <v>4113</v>
      </c>
      <c r="E1242" s="13">
        <v>6</v>
      </c>
      <c r="F1242" s="14">
        <v>0.7</v>
      </c>
      <c r="G1242" s="13" t="s">
        <v>14871</v>
      </c>
      <c r="H1242" s="14">
        <v>14.5</v>
      </c>
      <c r="I1242" s="15" t="s">
        <v>32</v>
      </c>
      <c r="J1242" s="16">
        <v>21.9</v>
      </c>
      <c r="K1242" s="16">
        <v>3.65</v>
      </c>
      <c r="L1242" s="17" t="s">
        <v>399</v>
      </c>
      <c r="M1242" s="163" t="str">
        <f>IFERROR(GETPIVOTDATA("Tot. Bottles",'- Ordine Aggregato -'!$A$1,"sku anker",A1242),"")</f>
        <v/>
      </c>
      <c r="N1242" s="18" t="s">
        <v>42</v>
      </c>
      <c r="O1242" s="19" t="str">
        <f t="shared" si="19"/>
        <v>Order online</v>
      </c>
      <c r="P1242" s="97" t="s">
        <v>68</v>
      </c>
      <c r="Q1242" s="13" t="s">
        <v>4114</v>
      </c>
      <c r="R1242" t="s">
        <v>4115</v>
      </c>
      <c r="S1242" s="20">
        <v>0</v>
      </c>
      <c r="T1242" s="21" t="s">
        <v>38</v>
      </c>
    </row>
    <row r="1243" spans="1:20" x14ac:dyDescent="0.35">
      <c r="A1243" s="13" t="s">
        <v>4116</v>
      </c>
      <c r="B1243" s="13"/>
      <c r="C1243" s="13"/>
      <c r="D1243" s="13" t="s">
        <v>4117</v>
      </c>
      <c r="E1243" s="13">
        <v>6</v>
      </c>
      <c r="F1243" s="14">
        <v>0.7</v>
      </c>
      <c r="G1243" s="13" t="s">
        <v>31</v>
      </c>
      <c r="H1243" s="14">
        <v>15</v>
      </c>
      <c r="I1243" s="15" t="s">
        <v>32</v>
      </c>
      <c r="J1243" s="16">
        <v>41.7</v>
      </c>
      <c r="K1243" s="16">
        <v>6.95</v>
      </c>
      <c r="L1243" s="17" t="s">
        <v>502</v>
      </c>
      <c r="M1243" s="163" t="str">
        <f>IFERROR(GETPIVOTDATA("Tot. Bottles",'- Ordine Aggregato -'!$A$1,"sku anker",A1243),"")</f>
        <v/>
      </c>
      <c r="N1243" s="18" t="s">
        <v>34</v>
      </c>
      <c r="O1243" s="19" t="str">
        <f t="shared" si="19"/>
        <v>Order online</v>
      </c>
      <c r="P1243" s="97" t="s">
        <v>68</v>
      </c>
      <c r="Q1243" s="13" t="s">
        <v>4118</v>
      </c>
      <c r="R1243" t="s">
        <v>4119</v>
      </c>
      <c r="S1243" s="20">
        <v>0</v>
      </c>
      <c r="T1243" s="21" t="s">
        <v>38</v>
      </c>
    </row>
    <row r="1244" spans="1:20" x14ac:dyDescent="0.35">
      <c r="A1244" s="13" t="s">
        <v>4120</v>
      </c>
      <c r="B1244" s="13"/>
      <c r="C1244" s="13"/>
      <c r="D1244" s="13" t="s">
        <v>4121</v>
      </c>
      <c r="E1244" s="13">
        <v>6</v>
      </c>
      <c r="F1244" s="14">
        <v>0.7</v>
      </c>
      <c r="G1244" s="13" t="s">
        <v>31</v>
      </c>
      <c r="H1244" s="14">
        <v>15</v>
      </c>
      <c r="I1244" s="15" t="s">
        <v>32</v>
      </c>
      <c r="J1244" s="16">
        <v>38.400000000000006</v>
      </c>
      <c r="K1244" s="16">
        <v>6.4</v>
      </c>
      <c r="L1244" s="17" t="s">
        <v>502</v>
      </c>
      <c r="M1244" s="163" t="str">
        <f>IFERROR(GETPIVOTDATA("Tot. Bottles",'- Ordine Aggregato -'!$A$1,"sku anker",A1244),"")</f>
        <v/>
      </c>
      <c r="N1244" s="18" t="s">
        <v>42</v>
      </c>
      <c r="O1244" s="19" t="str">
        <f t="shared" si="19"/>
        <v>Order online</v>
      </c>
      <c r="P1244" s="97" t="s">
        <v>68</v>
      </c>
      <c r="Q1244" s="13" t="s">
        <v>4122</v>
      </c>
      <c r="R1244" t="s">
        <v>4123</v>
      </c>
      <c r="S1244" s="20">
        <v>0</v>
      </c>
      <c r="T1244" s="21" t="s">
        <v>38</v>
      </c>
    </row>
    <row r="1245" spans="1:20" x14ac:dyDescent="0.35">
      <c r="A1245" s="96" t="s">
        <v>4124</v>
      </c>
      <c r="D1245" s="13" t="s">
        <v>4125</v>
      </c>
      <c r="E1245" s="13">
        <v>6</v>
      </c>
      <c r="F1245" s="14">
        <v>0.7</v>
      </c>
      <c r="G1245" s="13" t="s">
        <v>31</v>
      </c>
      <c r="H1245" s="14">
        <v>15</v>
      </c>
      <c r="I1245" s="15" t="s">
        <v>32</v>
      </c>
      <c r="J1245" s="16">
        <v>33.599999999999994</v>
      </c>
      <c r="K1245" s="16">
        <v>5.6</v>
      </c>
      <c r="L1245" s="17" t="s">
        <v>502</v>
      </c>
      <c r="M1245" s="163" t="str">
        <f>IFERROR(GETPIVOTDATA("Tot. Bottles",'- Ordine Aggregato -'!$A$1,"sku anker",A1245),"")</f>
        <v/>
      </c>
      <c r="N1245" s="18" t="s">
        <v>67</v>
      </c>
      <c r="O1245" s="19" t="str">
        <f t="shared" si="19"/>
        <v>Order online</v>
      </c>
      <c r="P1245" s="97" t="s">
        <v>68</v>
      </c>
      <c r="Q1245" s="13" t="s">
        <v>4126</v>
      </c>
      <c r="R1245" t="s">
        <v>4127</v>
      </c>
      <c r="S1245" s="20">
        <v>5.6</v>
      </c>
      <c r="T1245" s="21" t="s">
        <v>38</v>
      </c>
    </row>
    <row r="1246" spans="1:20" x14ac:dyDescent="0.35">
      <c r="A1246" s="13" t="s">
        <v>4128</v>
      </c>
      <c r="B1246" s="13"/>
      <c r="C1246" s="13"/>
      <c r="D1246" s="13" t="s">
        <v>4129</v>
      </c>
      <c r="E1246" s="13">
        <v>6</v>
      </c>
      <c r="F1246" s="14">
        <v>1</v>
      </c>
      <c r="G1246" s="13" t="s">
        <v>14872</v>
      </c>
      <c r="H1246" s="14">
        <v>28</v>
      </c>
      <c r="I1246" s="15" t="s">
        <v>32</v>
      </c>
      <c r="J1246" s="16">
        <v>42.599999999999994</v>
      </c>
      <c r="K1246" s="16">
        <v>7.1</v>
      </c>
      <c r="L1246" s="17" t="s">
        <v>399</v>
      </c>
      <c r="M1246" s="163" t="str">
        <f>IFERROR(GETPIVOTDATA("Tot. Bottles",'- Ordine Aggregato -'!$A$1,"sku anker",A1246),"")</f>
        <v/>
      </c>
      <c r="N1246" s="18" t="s">
        <v>42</v>
      </c>
      <c r="O1246" s="19" t="str">
        <f t="shared" si="19"/>
        <v>Order online</v>
      </c>
      <c r="P1246" s="97" t="s">
        <v>68</v>
      </c>
      <c r="Q1246" s="13" t="s">
        <v>4130</v>
      </c>
      <c r="R1246" t="s">
        <v>4131</v>
      </c>
      <c r="S1246" s="20">
        <v>0</v>
      </c>
      <c r="T1246" s="21" t="s">
        <v>38</v>
      </c>
    </row>
    <row r="1247" spans="1:20" x14ac:dyDescent="0.35">
      <c r="A1247" s="96" t="s">
        <v>4132</v>
      </c>
      <c r="D1247" s="13" t="s">
        <v>4133</v>
      </c>
      <c r="E1247" s="13">
        <v>6</v>
      </c>
      <c r="F1247" s="14">
        <v>0.7</v>
      </c>
      <c r="G1247" s="13" t="s">
        <v>14871</v>
      </c>
      <c r="H1247" s="14">
        <v>15</v>
      </c>
      <c r="I1247" s="15" t="s">
        <v>32</v>
      </c>
      <c r="J1247" s="16">
        <v>35.700000000000003</v>
      </c>
      <c r="K1247" s="16">
        <v>5.95</v>
      </c>
      <c r="L1247" s="17" t="s">
        <v>502</v>
      </c>
      <c r="M1247" s="163" t="str">
        <f>IFERROR(GETPIVOTDATA("Tot. Bottles",'- Ordine Aggregato -'!$A$1,"sku anker",A1247),"")</f>
        <v/>
      </c>
      <c r="N1247" s="18" t="s">
        <v>42</v>
      </c>
      <c r="O1247" s="19" t="str">
        <f t="shared" si="19"/>
        <v>Order online</v>
      </c>
      <c r="P1247" s="97" t="s">
        <v>68</v>
      </c>
      <c r="Q1247" s="13" t="s">
        <v>4134</v>
      </c>
      <c r="R1247" t="s">
        <v>4135</v>
      </c>
      <c r="S1247" s="20">
        <v>0</v>
      </c>
      <c r="T1247" s="21" t="s">
        <v>38</v>
      </c>
    </row>
    <row r="1248" spans="1:20" x14ac:dyDescent="0.35">
      <c r="A1248" s="13" t="s">
        <v>4136</v>
      </c>
      <c r="B1248" s="13"/>
      <c r="C1248" s="13"/>
      <c r="D1248" s="13" t="s">
        <v>4137</v>
      </c>
      <c r="E1248" s="13">
        <v>6</v>
      </c>
      <c r="F1248" s="14">
        <v>0.7</v>
      </c>
      <c r="G1248" s="13" t="s">
        <v>31</v>
      </c>
      <c r="H1248" s="14">
        <v>15</v>
      </c>
      <c r="I1248" s="15" t="s">
        <v>32</v>
      </c>
      <c r="J1248" s="16">
        <v>38.400000000000006</v>
      </c>
      <c r="K1248" s="16">
        <v>6.4</v>
      </c>
      <c r="L1248" s="17" t="s">
        <v>502</v>
      </c>
      <c r="M1248" s="163" t="str">
        <f>IFERROR(GETPIVOTDATA("Tot. Bottles",'- Ordine Aggregato -'!$A$1,"sku anker",A1248),"")</f>
        <v/>
      </c>
      <c r="N1248" s="18" t="s">
        <v>42</v>
      </c>
      <c r="O1248" s="19" t="str">
        <f t="shared" si="19"/>
        <v>Order online</v>
      </c>
      <c r="P1248" s="97" t="s">
        <v>68</v>
      </c>
      <c r="Q1248" s="13" t="s">
        <v>4138</v>
      </c>
      <c r="R1248" t="s">
        <v>4139</v>
      </c>
      <c r="S1248" s="20">
        <v>0</v>
      </c>
      <c r="T1248" s="21" t="s">
        <v>38</v>
      </c>
    </row>
    <row r="1249" spans="1:20" x14ac:dyDescent="0.35">
      <c r="A1249" s="96" t="s">
        <v>4140</v>
      </c>
      <c r="B1249" s="96"/>
      <c r="C1249" s="96"/>
      <c r="D1249" s="13" t="s">
        <v>4141</v>
      </c>
      <c r="E1249" s="13">
        <v>6</v>
      </c>
      <c r="F1249" s="14">
        <v>0.7</v>
      </c>
      <c r="G1249" s="13" t="s">
        <v>14871</v>
      </c>
      <c r="H1249" s="14">
        <v>40</v>
      </c>
      <c r="I1249" s="15" t="s">
        <v>32</v>
      </c>
      <c r="J1249" s="16">
        <v>33.900000000000006</v>
      </c>
      <c r="K1249" s="16">
        <v>5.65</v>
      </c>
      <c r="L1249" s="17" t="s">
        <v>502</v>
      </c>
      <c r="M1249" s="163" t="str">
        <f>IFERROR(GETPIVOTDATA("Tot. Bottles",'- Ordine Aggregato -'!$A$1,"sku anker",A1249),"")</f>
        <v/>
      </c>
      <c r="N1249" s="18" t="s">
        <v>67</v>
      </c>
      <c r="O1249" s="19" t="str">
        <f t="shared" si="19"/>
        <v>Order online</v>
      </c>
      <c r="P1249" s="97" t="s">
        <v>68</v>
      </c>
      <c r="Q1249" s="13" t="s">
        <v>4142</v>
      </c>
      <c r="R1249" t="s">
        <v>4143</v>
      </c>
      <c r="S1249" s="20">
        <v>5.65</v>
      </c>
      <c r="T1249" s="21" t="s">
        <v>38</v>
      </c>
    </row>
    <row r="1250" spans="1:20" x14ac:dyDescent="0.35">
      <c r="A1250" s="13" t="s">
        <v>4144</v>
      </c>
      <c r="B1250" s="13"/>
      <c r="C1250" s="13"/>
      <c r="D1250" s="13" t="s">
        <v>4145</v>
      </c>
      <c r="E1250" s="13">
        <v>6</v>
      </c>
      <c r="F1250" s="14">
        <v>1</v>
      </c>
      <c r="G1250" s="13" t="s">
        <v>31</v>
      </c>
      <c r="H1250" s="14">
        <v>35</v>
      </c>
      <c r="I1250" s="15" t="s">
        <v>32</v>
      </c>
      <c r="J1250" s="16">
        <v>32.099999999999994</v>
      </c>
      <c r="K1250" s="16">
        <v>5.35</v>
      </c>
      <c r="L1250" s="17" t="s">
        <v>695</v>
      </c>
      <c r="M1250" s="163" t="str">
        <f>IFERROR(GETPIVOTDATA("Tot. Bottles",'- Ordine Aggregato -'!$A$1,"sku anker",A1250),"")</f>
        <v/>
      </c>
      <c r="N1250" s="18" t="s">
        <v>42</v>
      </c>
      <c r="O1250" s="19" t="str">
        <f t="shared" si="19"/>
        <v>Order online</v>
      </c>
      <c r="P1250" s="97" t="s">
        <v>68</v>
      </c>
      <c r="Q1250" s="13" t="s">
        <v>4146</v>
      </c>
      <c r="R1250" t="s">
        <v>4147</v>
      </c>
      <c r="S1250" s="20">
        <v>0</v>
      </c>
      <c r="T1250" s="21" t="s">
        <v>38</v>
      </c>
    </row>
    <row r="1251" spans="1:20" x14ac:dyDescent="0.35">
      <c r="A1251" s="96" t="s">
        <v>4148</v>
      </c>
      <c r="B1251" s="96"/>
      <c r="C1251" s="96"/>
      <c r="D1251" s="13" t="s">
        <v>4149</v>
      </c>
      <c r="E1251" s="13">
        <v>6</v>
      </c>
      <c r="F1251" s="14">
        <v>0.7</v>
      </c>
      <c r="G1251" s="13" t="s">
        <v>14871</v>
      </c>
      <c r="H1251" s="14">
        <v>15</v>
      </c>
      <c r="I1251" s="15" t="s">
        <v>32</v>
      </c>
      <c r="J1251" s="16">
        <v>37.5</v>
      </c>
      <c r="K1251" s="16">
        <v>6.25</v>
      </c>
      <c r="L1251" s="17" t="s">
        <v>502</v>
      </c>
      <c r="M1251" s="163" t="str">
        <f>IFERROR(GETPIVOTDATA("Tot. Bottles",'- Ordine Aggregato -'!$A$1,"sku anker",A1251),"")</f>
        <v/>
      </c>
      <c r="N1251" s="18" t="s">
        <v>67</v>
      </c>
      <c r="O1251" s="19" t="str">
        <f t="shared" si="19"/>
        <v>Order online</v>
      </c>
      <c r="P1251" s="97" t="s">
        <v>68</v>
      </c>
      <c r="Q1251" s="13" t="s">
        <v>4150</v>
      </c>
      <c r="R1251" t="s">
        <v>4151</v>
      </c>
      <c r="S1251" s="20">
        <v>6.25</v>
      </c>
      <c r="T1251" s="21" t="s">
        <v>38</v>
      </c>
    </row>
    <row r="1252" spans="1:20" x14ac:dyDescent="0.35">
      <c r="A1252" s="13" t="s">
        <v>4152</v>
      </c>
      <c r="B1252" s="13"/>
      <c r="C1252" s="13"/>
      <c r="D1252" s="13" t="s">
        <v>4153</v>
      </c>
      <c r="E1252" s="13">
        <v>6</v>
      </c>
      <c r="F1252" s="14">
        <v>0.7</v>
      </c>
      <c r="G1252" s="13" t="s">
        <v>14871</v>
      </c>
      <c r="H1252" s="14">
        <v>15</v>
      </c>
      <c r="I1252" s="15" t="s">
        <v>32</v>
      </c>
      <c r="J1252" s="16">
        <v>41.7</v>
      </c>
      <c r="K1252" s="16">
        <v>6.95</v>
      </c>
      <c r="L1252" s="17" t="s">
        <v>502</v>
      </c>
      <c r="M1252" s="163" t="str">
        <f>IFERROR(GETPIVOTDATA("Tot. Bottles",'- Ordine Aggregato -'!$A$1,"sku anker",A1252),"")</f>
        <v/>
      </c>
      <c r="N1252" s="18" t="s">
        <v>34</v>
      </c>
      <c r="O1252" s="19" t="str">
        <f t="shared" si="19"/>
        <v>Order online</v>
      </c>
      <c r="P1252" s="97" t="s">
        <v>68</v>
      </c>
      <c r="Q1252" s="13" t="s">
        <v>4154</v>
      </c>
      <c r="R1252" t="s">
        <v>4155</v>
      </c>
      <c r="S1252" s="20">
        <v>0</v>
      </c>
      <c r="T1252" s="21" t="s">
        <v>38</v>
      </c>
    </row>
    <row r="1253" spans="1:20" x14ac:dyDescent="0.35">
      <c r="A1253" s="96" t="s">
        <v>4156</v>
      </c>
      <c r="D1253" s="13" t="s">
        <v>4157</v>
      </c>
      <c r="E1253" s="13">
        <v>6</v>
      </c>
      <c r="F1253" s="14">
        <v>0.7</v>
      </c>
      <c r="G1253" s="13" t="s">
        <v>14872</v>
      </c>
      <c r="H1253" s="14">
        <v>40</v>
      </c>
      <c r="I1253" s="15" t="s">
        <v>32</v>
      </c>
      <c r="J1253" s="16">
        <v>54.599999999999994</v>
      </c>
      <c r="K1253" s="16">
        <v>9.1</v>
      </c>
      <c r="L1253" s="17" t="s">
        <v>41</v>
      </c>
      <c r="M1253" s="163" t="str">
        <f>IFERROR(GETPIVOTDATA("Tot. Bottles",'- Ordine Aggregato -'!$A$1,"sku anker",A1253),"")</f>
        <v/>
      </c>
      <c r="N1253" s="18" t="s">
        <v>42</v>
      </c>
      <c r="O1253" s="19" t="str">
        <f t="shared" si="19"/>
        <v>Order online</v>
      </c>
      <c r="P1253" s="97" t="s">
        <v>1232</v>
      </c>
      <c r="Q1253" s="13" t="s">
        <v>4158</v>
      </c>
      <c r="R1253" t="s">
        <v>4159</v>
      </c>
      <c r="S1253" s="20">
        <v>0</v>
      </c>
      <c r="T1253" s="21" t="s">
        <v>38</v>
      </c>
    </row>
    <row r="1254" spans="1:20" x14ac:dyDescent="0.35">
      <c r="A1254" s="96" t="s">
        <v>4160</v>
      </c>
      <c r="B1254" s="96"/>
      <c r="C1254" s="96"/>
      <c r="D1254" s="13" t="s">
        <v>4161</v>
      </c>
      <c r="E1254" s="13">
        <v>6</v>
      </c>
      <c r="F1254" s="14">
        <v>0.7</v>
      </c>
      <c r="G1254" s="13" t="s">
        <v>46</v>
      </c>
      <c r="H1254" s="14">
        <v>37.5</v>
      </c>
      <c r="I1254" s="15" t="s">
        <v>32</v>
      </c>
      <c r="J1254" s="16">
        <v>54.599999999999994</v>
      </c>
      <c r="K1254" s="16">
        <v>9.1</v>
      </c>
      <c r="L1254" s="17" t="s">
        <v>1134</v>
      </c>
      <c r="M1254" s="163" t="str">
        <f>IFERROR(GETPIVOTDATA("Tot. Bottles",'- Ordine Aggregato -'!$A$1,"sku anker",A1254),"")</f>
        <v/>
      </c>
      <c r="N1254" s="18" t="s">
        <v>42</v>
      </c>
      <c r="O1254" s="19" t="str">
        <f t="shared" si="19"/>
        <v>Order online</v>
      </c>
      <c r="P1254" s="97" t="s">
        <v>4162</v>
      </c>
      <c r="Q1254" s="13" t="s">
        <v>4163</v>
      </c>
      <c r="R1254" t="s">
        <v>4164</v>
      </c>
      <c r="S1254" s="20">
        <v>0</v>
      </c>
      <c r="T1254" s="21" t="s">
        <v>38</v>
      </c>
    </row>
    <row r="1255" spans="1:20" x14ac:dyDescent="0.35">
      <c r="A1255" s="96" t="s">
        <v>4165</v>
      </c>
      <c r="D1255" s="13" t="s">
        <v>4166</v>
      </c>
      <c r="E1255" s="13">
        <v>6</v>
      </c>
      <c r="F1255" s="14">
        <v>0.7</v>
      </c>
      <c r="G1255" s="13" t="s">
        <v>46</v>
      </c>
      <c r="H1255" s="14">
        <v>37.5</v>
      </c>
      <c r="I1255" s="15" t="s">
        <v>32</v>
      </c>
      <c r="J1255" s="16">
        <v>54.599999999999994</v>
      </c>
      <c r="K1255" s="16">
        <v>9.1</v>
      </c>
      <c r="L1255" s="17" t="s">
        <v>1134</v>
      </c>
      <c r="M1255" s="163" t="str">
        <f>IFERROR(GETPIVOTDATA("Tot. Bottles",'- Ordine Aggregato -'!$A$1,"sku anker",A1255),"")</f>
        <v/>
      </c>
      <c r="N1255" s="18" t="s">
        <v>42</v>
      </c>
      <c r="O1255" s="19" t="str">
        <f t="shared" si="19"/>
        <v>Order online</v>
      </c>
      <c r="P1255" s="97" t="s">
        <v>146</v>
      </c>
      <c r="Q1255" s="13" t="s">
        <v>4167</v>
      </c>
      <c r="R1255" t="s">
        <v>4168</v>
      </c>
      <c r="S1255" s="20">
        <v>0</v>
      </c>
      <c r="T1255" s="21" t="s">
        <v>38</v>
      </c>
    </row>
    <row r="1256" spans="1:20" x14ac:dyDescent="0.35">
      <c r="A1256" s="96" t="s">
        <v>4169</v>
      </c>
      <c r="B1256" s="96"/>
      <c r="C1256" s="96"/>
      <c r="D1256" s="13" t="s">
        <v>4170</v>
      </c>
      <c r="E1256" s="13">
        <v>6</v>
      </c>
      <c r="F1256" s="14">
        <v>0.7</v>
      </c>
      <c r="G1256" s="13" t="s">
        <v>46</v>
      </c>
      <c r="H1256" s="14">
        <v>40</v>
      </c>
      <c r="I1256" s="15" t="s">
        <v>32</v>
      </c>
      <c r="J1256" s="16">
        <v>54.599999999999994</v>
      </c>
      <c r="K1256" s="16">
        <v>9.1</v>
      </c>
      <c r="L1256" s="17" t="s">
        <v>1134</v>
      </c>
      <c r="M1256" s="163" t="str">
        <f>IFERROR(GETPIVOTDATA("Tot. Bottles",'- Ordine Aggregato -'!$A$1,"sku anker",A1256),"")</f>
        <v/>
      </c>
      <c r="N1256" s="18" t="s">
        <v>42</v>
      </c>
      <c r="O1256" s="19" t="str">
        <f t="shared" si="19"/>
        <v>Order online</v>
      </c>
      <c r="P1256" s="97" t="s">
        <v>4162</v>
      </c>
      <c r="Q1256" s="13" t="s">
        <v>4171</v>
      </c>
      <c r="R1256" t="s">
        <v>4172</v>
      </c>
      <c r="S1256" s="20">
        <v>0</v>
      </c>
      <c r="T1256" s="21" t="s">
        <v>38</v>
      </c>
    </row>
    <row r="1257" spans="1:20" x14ac:dyDescent="0.35">
      <c r="A1257" s="13" t="s">
        <v>14677</v>
      </c>
      <c r="B1257" s="13"/>
      <c r="C1257" s="13"/>
      <c r="D1257" s="13" t="s">
        <v>14678</v>
      </c>
      <c r="E1257" s="13">
        <v>6</v>
      </c>
      <c r="F1257" s="14">
        <v>0.7</v>
      </c>
      <c r="G1257" s="13" t="s">
        <v>46</v>
      </c>
      <c r="H1257" s="14">
        <v>37.5</v>
      </c>
      <c r="I1257" s="15" t="s">
        <v>32</v>
      </c>
      <c r="J1257" s="16">
        <v>54.599999999999994</v>
      </c>
      <c r="K1257" s="16">
        <v>9.1</v>
      </c>
      <c r="L1257" s="17" t="s">
        <v>1134</v>
      </c>
      <c r="M1257" s="163" t="str">
        <f>IFERROR(GETPIVOTDATA("Tot. Bottles",'- Ordine Aggregato -'!$A$1,"sku anker",A1257),"")</f>
        <v/>
      </c>
      <c r="N1257" s="18" t="s">
        <v>42</v>
      </c>
      <c r="O1257" s="19" t="str">
        <f t="shared" si="19"/>
        <v>Order online</v>
      </c>
      <c r="P1257" s="97" t="s">
        <v>146</v>
      </c>
      <c r="Q1257" s="13" t="s">
        <v>15241</v>
      </c>
      <c r="R1257" t="s">
        <v>15242</v>
      </c>
      <c r="S1257" s="20">
        <v>0</v>
      </c>
      <c r="T1257" s="21" t="s">
        <v>38</v>
      </c>
    </row>
    <row r="1258" spans="1:20" x14ac:dyDescent="0.35">
      <c r="A1258" s="13" t="s">
        <v>4173</v>
      </c>
      <c r="B1258" s="13"/>
      <c r="C1258" s="13"/>
      <c r="D1258" s="13" t="s">
        <v>4174</v>
      </c>
      <c r="E1258" s="13">
        <v>6</v>
      </c>
      <c r="F1258" s="14">
        <v>0.7</v>
      </c>
      <c r="G1258" s="13" t="s">
        <v>46</v>
      </c>
      <c r="H1258" s="14">
        <v>17</v>
      </c>
      <c r="I1258" s="15" t="s">
        <v>32</v>
      </c>
      <c r="J1258" s="16">
        <v>54.599999999999994</v>
      </c>
      <c r="K1258" s="16">
        <v>9.1</v>
      </c>
      <c r="L1258" s="17" t="s">
        <v>88</v>
      </c>
      <c r="M1258" s="163" t="str">
        <f>IFERROR(GETPIVOTDATA("Tot. Bottles",'- Ordine Aggregato -'!$A$1,"sku anker",A1258),"")</f>
        <v/>
      </c>
      <c r="N1258" s="18" t="s">
        <v>42</v>
      </c>
      <c r="O1258" s="19" t="str">
        <f t="shared" si="19"/>
        <v>Order online</v>
      </c>
      <c r="P1258" s="97" t="s">
        <v>146</v>
      </c>
      <c r="Q1258" s="13" t="s">
        <v>4175</v>
      </c>
      <c r="R1258" t="s">
        <v>4176</v>
      </c>
      <c r="S1258" s="20">
        <v>0</v>
      </c>
      <c r="T1258" s="21" t="s">
        <v>38</v>
      </c>
    </row>
    <row r="1259" spans="1:20" x14ac:dyDescent="0.35">
      <c r="A1259" s="96" t="s">
        <v>15243</v>
      </c>
      <c r="B1259" s="96"/>
      <c r="C1259" s="96"/>
      <c r="D1259" s="13" t="s">
        <v>15244</v>
      </c>
      <c r="E1259" s="13">
        <v>6</v>
      </c>
      <c r="F1259" s="14">
        <v>0.7</v>
      </c>
      <c r="G1259" s="13" t="s">
        <v>46</v>
      </c>
      <c r="H1259" s="14">
        <v>37.5</v>
      </c>
      <c r="I1259" s="15" t="s">
        <v>32</v>
      </c>
      <c r="J1259" s="16">
        <v>54.599999999999994</v>
      </c>
      <c r="K1259" s="16">
        <v>9.1</v>
      </c>
      <c r="L1259" s="17" t="s">
        <v>4515</v>
      </c>
      <c r="M1259" s="163" t="str">
        <f>IFERROR(GETPIVOTDATA("Tot. Bottles",'- Ordine Aggregato -'!$A$1,"sku anker",A1259),"")</f>
        <v/>
      </c>
      <c r="N1259" s="18" t="s">
        <v>34</v>
      </c>
      <c r="O1259" s="19" t="str">
        <f t="shared" si="19"/>
        <v>Order online</v>
      </c>
      <c r="P1259" s="97" t="s">
        <v>146</v>
      </c>
      <c r="Q1259" s="13" t="s">
        <v>15245</v>
      </c>
      <c r="R1259" t="s">
        <v>15246</v>
      </c>
      <c r="S1259" s="20">
        <v>0</v>
      </c>
      <c r="T1259" s="21" t="s">
        <v>3755</v>
      </c>
    </row>
    <row r="1260" spans="1:20" x14ac:dyDescent="0.35">
      <c r="A1260" s="13" t="s">
        <v>4177</v>
      </c>
      <c r="B1260" s="13"/>
      <c r="C1260" s="13"/>
      <c r="D1260" s="13" t="s">
        <v>4178</v>
      </c>
      <c r="E1260" s="13">
        <v>6</v>
      </c>
      <c r="F1260" s="14">
        <v>0.7</v>
      </c>
      <c r="G1260" s="13" t="s">
        <v>14872</v>
      </c>
      <c r="H1260" s="14">
        <v>37.5</v>
      </c>
      <c r="I1260" s="15" t="s">
        <v>32</v>
      </c>
      <c r="J1260" s="16">
        <v>54.599999999999994</v>
      </c>
      <c r="K1260" s="16">
        <v>9.1</v>
      </c>
      <c r="L1260" s="17" t="s">
        <v>1134</v>
      </c>
      <c r="M1260" s="163" t="str">
        <f>IFERROR(GETPIVOTDATA("Tot. Bottles",'- Ordine Aggregato -'!$A$1,"sku anker",A1260),"")</f>
        <v/>
      </c>
      <c r="N1260" s="18" t="s">
        <v>42</v>
      </c>
      <c r="O1260" s="19" t="str">
        <f t="shared" si="19"/>
        <v>Order online</v>
      </c>
      <c r="P1260" s="97" t="s">
        <v>4162</v>
      </c>
      <c r="Q1260" s="13" t="s">
        <v>4179</v>
      </c>
      <c r="R1260" t="s">
        <v>4180</v>
      </c>
      <c r="S1260" s="20">
        <v>0</v>
      </c>
      <c r="T1260" s="21" t="s">
        <v>38</v>
      </c>
    </row>
    <row r="1261" spans="1:20" x14ac:dyDescent="0.35">
      <c r="A1261" s="13" t="s">
        <v>4181</v>
      </c>
      <c r="B1261" s="13"/>
      <c r="C1261" s="13"/>
      <c r="D1261" s="13" t="s">
        <v>4182</v>
      </c>
      <c r="E1261" s="13">
        <v>6</v>
      </c>
      <c r="F1261" s="14">
        <v>0.7</v>
      </c>
      <c r="G1261" s="13" t="s">
        <v>46</v>
      </c>
      <c r="H1261" s="14">
        <v>17</v>
      </c>
      <c r="I1261" s="15" t="s">
        <v>32</v>
      </c>
      <c r="J1261" s="16">
        <v>54.599999999999994</v>
      </c>
      <c r="K1261" s="16">
        <v>9.1</v>
      </c>
      <c r="L1261" s="17" t="s">
        <v>1134</v>
      </c>
      <c r="M1261" s="163" t="str">
        <f>IFERROR(GETPIVOTDATA("Tot. Bottles",'- Ordine Aggregato -'!$A$1,"sku anker",A1261),"")</f>
        <v/>
      </c>
      <c r="N1261" s="18" t="s">
        <v>42</v>
      </c>
      <c r="O1261" s="19" t="str">
        <f t="shared" si="19"/>
        <v>Order online</v>
      </c>
      <c r="P1261" s="97" t="s">
        <v>146</v>
      </c>
      <c r="Q1261" s="13" t="s">
        <v>4183</v>
      </c>
      <c r="R1261" t="s">
        <v>42</v>
      </c>
      <c r="S1261" s="20">
        <v>0</v>
      </c>
      <c r="T1261" s="21" t="s">
        <v>38</v>
      </c>
    </row>
    <row r="1262" spans="1:20" x14ac:dyDescent="0.35">
      <c r="A1262" s="96" t="s">
        <v>14354</v>
      </c>
      <c r="B1262" s="96"/>
      <c r="C1262" s="96"/>
      <c r="D1262" s="13" t="s">
        <v>14355</v>
      </c>
      <c r="E1262" s="13">
        <v>6</v>
      </c>
      <c r="F1262" s="14">
        <v>0.7</v>
      </c>
      <c r="G1262" s="13" t="s">
        <v>46</v>
      </c>
      <c r="H1262" s="14">
        <v>40</v>
      </c>
      <c r="I1262" s="15" t="s">
        <v>32</v>
      </c>
      <c r="J1262" s="16">
        <v>54.599999999999994</v>
      </c>
      <c r="K1262" s="16">
        <v>9.1</v>
      </c>
      <c r="L1262" s="17" t="s">
        <v>1134</v>
      </c>
      <c r="M1262" s="163" t="str">
        <f>IFERROR(GETPIVOTDATA("Tot. Bottles",'- Ordine Aggregato -'!$A$1,"sku anker",A1262),"")</f>
        <v/>
      </c>
      <c r="N1262" s="18" t="s">
        <v>42</v>
      </c>
      <c r="O1262" s="19" t="str">
        <f t="shared" si="19"/>
        <v>Order online</v>
      </c>
      <c r="P1262" s="97" t="s">
        <v>43</v>
      </c>
      <c r="Q1262" s="13" t="s">
        <v>15247</v>
      </c>
      <c r="R1262" t="s">
        <v>42</v>
      </c>
      <c r="S1262" s="20">
        <v>0</v>
      </c>
      <c r="T1262" s="21" t="s">
        <v>38</v>
      </c>
    </row>
    <row r="1263" spans="1:20" x14ac:dyDescent="0.35">
      <c r="A1263" s="96" t="s">
        <v>4184</v>
      </c>
      <c r="B1263" s="96"/>
      <c r="C1263" s="96"/>
      <c r="D1263" s="13" t="s">
        <v>4185</v>
      </c>
      <c r="E1263" s="13">
        <v>6</v>
      </c>
      <c r="F1263" s="14">
        <v>0.7</v>
      </c>
      <c r="G1263" s="13" t="s">
        <v>14872</v>
      </c>
      <c r="H1263" s="14">
        <v>37.5</v>
      </c>
      <c r="I1263" s="15" t="s">
        <v>32</v>
      </c>
      <c r="J1263" s="16">
        <v>54.599999999999994</v>
      </c>
      <c r="K1263" s="16">
        <v>9.1</v>
      </c>
      <c r="L1263" s="17" t="s">
        <v>104</v>
      </c>
      <c r="M1263" s="163" t="str">
        <f>IFERROR(GETPIVOTDATA("Tot. Bottles",'- Ordine Aggregato -'!$A$1,"sku anker",A1263),"")</f>
        <v/>
      </c>
      <c r="N1263" s="18" t="s">
        <v>42</v>
      </c>
      <c r="O1263" s="19" t="str">
        <f t="shared" si="19"/>
        <v>Order online</v>
      </c>
      <c r="P1263" s="97" t="s">
        <v>4162</v>
      </c>
      <c r="Q1263" s="13" t="s">
        <v>4186</v>
      </c>
      <c r="R1263" t="s">
        <v>4187</v>
      </c>
      <c r="S1263" s="20">
        <v>0</v>
      </c>
      <c r="T1263" s="21" t="s">
        <v>38</v>
      </c>
    </row>
    <row r="1264" spans="1:20" x14ac:dyDescent="0.35">
      <c r="A1264" s="13" t="s">
        <v>4188</v>
      </c>
      <c r="B1264" s="13"/>
      <c r="C1264" s="13"/>
      <c r="D1264" s="13" t="s">
        <v>4189</v>
      </c>
      <c r="E1264" s="13">
        <v>6</v>
      </c>
      <c r="F1264" s="14">
        <v>0.7</v>
      </c>
      <c r="G1264" s="13" t="s">
        <v>46</v>
      </c>
      <c r="H1264" s="14">
        <v>17</v>
      </c>
      <c r="I1264" s="15" t="s">
        <v>32</v>
      </c>
      <c r="J1264" s="16">
        <v>54.599999999999994</v>
      </c>
      <c r="K1264" s="16">
        <v>9.1</v>
      </c>
      <c r="L1264" s="17" t="s">
        <v>88</v>
      </c>
      <c r="M1264" s="163" t="str">
        <f>IFERROR(GETPIVOTDATA("Tot. Bottles",'- Ordine Aggregato -'!$A$1,"sku anker",A1264),"")</f>
        <v/>
      </c>
      <c r="N1264" s="18" t="s">
        <v>34</v>
      </c>
      <c r="O1264" s="19" t="str">
        <f t="shared" si="19"/>
        <v>Order online</v>
      </c>
      <c r="P1264" s="97" t="s">
        <v>146</v>
      </c>
      <c r="Q1264" s="13" t="s">
        <v>4190</v>
      </c>
      <c r="R1264" t="s">
        <v>42</v>
      </c>
      <c r="S1264" s="20">
        <v>0</v>
      </c>
      <c r="T1264" s="21" t="s">
        <v>38</v>
      </c>
    </row>
    <row r="1265" spans="1:20" x14ac:dyDescent="0.35">
      <c r="A1265" s="96" t="s">
        <v>4191</v>
      </c>
      <c r="B1265" s="96"/>
      <c r="C1265" s="96"/>
      <c r="D1265" s="13" t="s">
        <v>4192</v>
      </c>
      <c r="E1265" s="13">
        <v>12</v>
      </c>
      <c r="F1265" s="14">
        <v>0.15</v>
      </c>
      <c r="G1265" s="13" t="s">
        <v>14872</v>
      </c>
      <c r="H1265" s="14">
        <v>37.5</v>
      </c>
      <c r="I1265" s="15" t="s">
        <v>32</v>
      </c>
      <c r="J1265" s="16">
        <v>70.199999999999989</v>
      </c>
      <c r="K1265" s="16">
        <v>5.85</v>
      </c>
      <c r="L1265" s="17" t="s">
        <v>1143</v>
      </c>
      <c r="M1265" s="163" t="str">
        <f>IFERROR(GETPIVOTDATA("Tot. Bottles",'- Ordine Aggregato -'!$A$1,"sku anker",A1265),"")</f>
        <v/>
      </c>
      <c r="N1265" s="18" t="s">
        <v>42</v>
      </c>
      <c r="O1265" s="19" t="str">
        <f t="shared" si="19"/>
        <v>Order online</v>
      </c>
      <c r="P1265" s="97" t="s">
        <v>146</v>
      </c>
      <c r="Q1265" s="13" t="s">
        <v>4193</v>
      </c>
      <c r="R1265" t="s">
        <v>4194</v>
      </c>
      <c r="S1265" s="20">
        <v>0</v>
      </c>
      <c r="T1265" s="21" t="s">
        <v>38</v>
      </c>
    </row>
    <row r="1266" spans="1:20" x14ac:dyDescent="0.35">
      <c r="A1266" s="13" t="s">
        <v>4195</v>
      </c>
      <c r="B1266" s="13"/>
      <c r="C1266" s="13"/>
      <c r="D1266" s="13" t="s">
        <v>4196</v>
      </c>
      <c r="E1266" s="13">
        <v>6</v>
      </c>
      <c r="F1266" s="14">
        <v>0.7</v>
      </c>
      <c r="G1266" s="13" t="s">
        <v>14872</v>
      </c>
      <c r="H1266" s="14">
        <v>37.5</v>
      </c>
      <c r="I1266" s="15" t="s">
        <v>32</v>
      </c>
      <c r="J1266" s="16">
        <v>54.599999999999994</v>
      </c>
      <c r="K1266" s="16">
        <v>9.1</v>
      </c>
      <c r="L1266" s="17" t="s">
        <v>1094</v>
      </c>
      <c r="M1266" s="163" t="str">
        <f>IFERROR(GETPIVOTDATA("Tot. Bottles",'- Ordine Aggregato -'!$A$1,"sku anker",A1266),"")</f>
        <v/>
      </c>
      <c r="N1266" s="18" t="s">
        <v>42</v>
      </c>
      <c r="O1266" s="19" t="str">
        <f t="shared" si="19"/>
        <v>Order online</v>
      </c>
      <c r="P1266" s="97" t="s">
        <v>146</v>
      </c>
      <c r="Q1266" s="13" t="s">
        <v>4197</v>
      </c>
      <c r="R1266" t="s">
        <v>4198</v>
      </c>
      <c r="S1266" s="20">
        <v>0</v>
      </c>
      <c r="T1266" s="21" t="s">
        <v>38</v>
      </c>
    </row>
    <row r="1267" spans="1:20" x14ac:dyDescent="0.35">
      <c r="A1267" s="13" t="s">
        <v>4199</v>
      </c>
      <c r="B1267" s="13"/>
      <c r="C1267" s="13"/>
      <c r="D1267" s="13" t="s">
        <v>4200</v>
      </c>
      <c r="E1267" s="13">
        <v>6</v>
      </c>
      <c r="F1267" s="14">
        <v>0.7</v>
      </c>
      <c r="G1267" s="13" t="s">
        <v>46</v>
      </c>
      <c r="H1267" s="14">
        <v>40</v>
      </c>
      <c r="I1267" s="15" t="s">
        <v>32</v>
      </c>
      <c r="J1267" s="16">
        <v>155.69999999999999</v>
      </c>
      <c r="K1267" s="16">
        <v>25.95</v>
      </c>
      <c r="L1267" s="17" t="s">
        <v>104</v>
      </c>
      <c r="M1267" s="163" t="str">
        <f>IFERROR(GETPIVOTDATA("Tot. Bottles",'- Ordine Aggregato -'!$A$1,"sku anker",A1267),"")</f>
        <v/>
      </c>
      <c r="N1267" s="18" t="s">
        <v>34</v>
      </c>
      <c r="O1267" s="19" t="str">
        <f t="shared" si="19"/>
        <v>Order online</v>
      </c>
      <c r="P1267" s="97" t="s">
        <v>43</v>
      </c>
      <c r="Q1267" s="13" t="s">
        <v>4201</v>
      </c>
      <c r="R1267" t="s">
        <v>4202</v>
      </c>
      <c r="S1267" s="20">
        <v>0</v>
      </c>
      <c r="T1267" s="21" t="s">
        <v>38</v>
      </c>
    </row>
    <row r="1268" spans="1:20" x14ac:dyDescent="0.35">
      <c r="A1268" s="13" t="s">
        <v>4203</v>
      </c>
      <c r="B1268" s="13"/>
      <c r="C1268" s="13"/>
      <c r="D1268" s="13" t="s">
        <v>4204</v>
      </c>
      <c r="E1268" s="13">
        <v>6</v>
      </c>
      <c r="F1268" s="14">
        <v>0.7</v>
      </c>
      <c r="G1268" s="13" t="s">
        <v>31</v>
      </c>
      <c r="H1268" s="14">
        <v>35</v>
      </c>
      <c r="I1268" s="15" t="s">
        <v>32</v>
      </c>
      <c r="J1268" s="16">
        <v>153</v>
      </c>
      <c r="K1268" s="16">
        <v>25.5</v>
      </c>
      <c r="L1268" s="17" t="s">
        <v>104</v>
      </c>
      <c r="M1268" s="163" t="str">
        <f>IFERROR(GETPIVOTDATA("Tot. Bottles",'- Ordine Aggregato -'!$A$1,"sku anker",A1268),"")</f>
        <v/>
      </c>
      <c r="N1268" s="18" t="s">
        <v>34</v>
      </c>
      <c r="O1268" s="19" t="str">
        <f t="shared" si="19"/>
        <v>Order online</v>
      </c>
      <c r="P1268" s="97" t="s">
        <v>43</v>
      </c>
      <c r="Q1268" s="13" t="s">
        <v>4205</v>
      </c>
      <c r="R1268" t="s">
        <v>4206</v>
      </c>
      <c r="S1268" s="20">
        <v>0</v>
      </c>
      <c r="T1268" s="21" t="s">
        <v>38</v>
      </c>
    </row>
    <row r="1269" spans="1:20" x14ac:dyDescent="0.35">
      <c r="A1269" s="96" t="s">
        <v>4207</v>
      </c>
      <c r="D1269" s="13" t="s">
        <v>4208</v>
      </c>
      <c r="E1269" s="13">
        <v>48</v>
      </c>
      <c r="F1269" s="14">
        <v>0.05</v>
      </c>
      <c r="G1269" s="13" t="s">
        <v>46</v>
      </c>
      <c r="H1269" s="14">
        <v>40</v>
      </c>
      <c r="I1269" s="15" t="s">
        <v>32</v>
      </c>
      <c r="J1269" s="16">
        <v>199.20000000000002</v>
      </c>
      <c r="K1269" s="16">
        <v>4.1500000000000004</v>
      </c>
      <c r="L1269" s="17" t="s">
        <v>104</v>
      </c>
      <c r="M1269" s="163" t="str">
        <f>IFERROR(GETPIVOTDATA("Tot. Bottles",'- Ordine Aggregato -'!$A$1,"sku anker",A1269),"")</f>
        <v/>
      </c>
      <c r="N1269" s="18" t="s">
        <v>42</v>
      </c>
      <c r="O1269" s="19" t="str">
        <f t="shared" si="19"/>
        <v>Order online</v>
      </c>
      <c r="P1269" s="97" t="s">
        <v>43</v>
      </c>
      <c r="Q1269" s="13" t="s">
        <v>4209</v>
      </c>
      <c r="R1269" t="s">
        <v>4210</v>
      </c>
      <c r="S1269" s="20">
        <v>0</v>
      </c>
      <c r="T1269" s="21" t="s">
        <v>38</v>
      </c>
    </row>
    <row r="1270" spans="1:20" x14ac:dyDescent="0.35">
      <c r="A1270" s="96" t="s">
        <v>4211</v>
      </c>
      <c r="D1270" s="13" t="s">
        <v>4212</v>
      </c>
      <c r="E1270" s="13">
        <v>6</v>
      </c>
      <c r="F1270" s="14">
        <v>0.7</v>
      </c>
      <c r="G1270" s="13" t="s">
        <v>14872</v>
      </c>
      <c r="H1270" s="14">
        <v>46.3</v>
      </c>
      <c r="I1270" s="15" t="s">
        <v>32</v>
      </c>
      <c r="J1270" s="16">
        <v>165</v>
      </c>
      <c r="K1270" s="16">
        <v>27.5</v>
      </c>
      <c r="L1270" s="17" t="s">
        <v>145</v>
      </c>
      <c r="M1270" s="163" t="str">
        <f>IFERROR(GETPIVOTDATA("Tot. Bottles",'- Ordine Aggregato -'!$A$1,"sku anker",A1270),"")</f>
        <v/>
      </c>
      <c r="N1270" s="18" t="s">
        <v>42</v>
      </c>
      <c r="O1270" s="19" t="str">
        <f t="shared" si="19"/>
        <v>Order online</v>
      </c>
      <c r="P1270" s="97" t="s">
        <v>146</v>
      </c>
      <c r="Q1270" s="13" t="s">
        <v>4213</v>
      </c>
      <c r="R1270" t="s">
        <v>4214</v>
      </c>
      <c r="S1270" s="20">
        <v>0</v>
      </c>
      <c r="T1270" s="21" t="s">
        <v>38</v>
      </c>
    </row>
    <row r="1271" spans="1:20" x14ac:dyDescent="0.35">
      <c r="A1271" s="13" t="s">
        <v>4215</v>
      </c>
      <c r="B1271" s="13"/>
      <c r="C1271" s="13"/>
      <c r="D1271" s="13" t="s">
        <v>4216</v>
      </c>
      <c r="E1271" s="13">
        <v>6</v>
      </c>
      <c r="F1271" s="14">
        <v>0.7</v>
      </c>
      <c r="G1271" s="13" t="s">
        <v>46</v>
      </c>
      <c r="H1271" s="14">
        <v>40</v>
      </c>
      <c r="I1271" s="15" t="s">
        <v>32</v>
      </c>
      <c r="J1271" s="16">
        <v>117</v>
      </c>
      <c r="K1271" s="16">
        <v>19.5</v>
      </c>
      <c r="L1271" s="17" t="s">
        <v>145</v>
      </c>
      <c r="M1271" s="163" t="str">
        <f>IFERROR(GETPIVOTDATA("Tot. Bottles",'- Ordine Aggregato -'!$A$1,"sku anker",A1271),"")</f>
        <v/>
      </c>
      <c r="N1271" s="18" t="s">
        <v>42</v>
      </c>
      <c r="O1271" s="19" t="str">
        <f t="shared" si="19"/>
        <v>Order online</v>
      </c>
      <c r="P1271" s="97" t="s">
        <v>146</v>
      </c>
      <c r="Q1271" s="13" t="s">
        <v>4217</v>
      </c>
      <c r="R1271" t="s">
        <v>4218</v>
      </c>
      <c r="S1271" s="20">
        <v>0</v>
      </c>
      <c r="T1271" s="21" t="s">
        <v>38</v>
      </c>
    </row>
    <row r="1272" spans="1:20" x14ac:dyDescent="0.35">
      <c r="A1272" s="13" t="s">
        <v>4219</v>
      </c>
      <c r="B1272" s="13"/>
      <c r="C1272" s="13"/>
      <c r="D1272" s="13" t="s">
        <v>4220</v>
      </c>
      <c r="E1272" s="13">
        <v>6</v>
      </c>
      <c r="F1272" s="14">
        <v>0.7</v>
      </c>
      <c r="G1272" s="13" t="s">
        <v>14871</v>
      </c>
      <c r="H1272" s="14">
        <v>46.3</v>
      </c>
      <c r="I1272" s="15" t="s">
        <v>32</v>
      </c>
      <c r="J1272" s="16">
        <v>78</v>
      </c>
      <c r="K1272" s="16">
        <v>13</v>
      </c>
      <c r="L1272" s="17" t="s">
        <v>145</v>
      </c>
      <c r="M1272" s="163" t="str">
        <f>IFERROR(GETPIVOTDATA("Tot. Bottles",'- Ordine Aggregato -'!$A$1,"sku anker",A1272),"")</f>
        <v/>
      </c>
      <c r="N1272" s="18" t="s">
        <v>42</v>
      </c>
      <c r="O1272" s="19" t="str">
        <f t="shared" si="19"/>
        <v>Order online</v>
      </c>
      <c r="P1272" s="97" t="s">
        <v>146</v>
      </c>
      <c r="Q1272" s="13" t="s">
        <v>4221</v>
      </c>
      <c r="R1272" t="s">
        <v>4222</v>
      </c>
      <c r="S1272" s="20">
        <v>0</v>
      </c>
      <c r="T1272" s="21" t="s">
        <v>38</v>
      </c>
    </row>
    <row r="1273" spans="1:20" x14ac:dyDescent="0.35">
      <c r="A1273" s="96" t="s">
        <v>4223</v>
      </c>
      <c r="B1273" s="96"/>
      <c r="C1273" s="96"/>
      <c r="D1273" s="13" t="s">
        <v>4224</v>
      </c>
      <c r="E1273" s="13">
        <v>1</v>
      </c>
      <c r="F1273" s="14">
        <v>0.7</v>
      </c>
      <c r="G1273" s="13" t="s">
        <v>14872</v>
      </c>
      <c r="H1273" s="14">
        <v>40</v>
      </c>
      <c r="I1273" s="15" t="s">
        <v>32</v>
      </c>
      <c r="J1273" s="16">
        <v>32.950000000000003</v>
      </c>
      <c r="K1273" s="16">
        <v>32.950000000000003</v>
      </c>
      <c r="L1273" s="17" t="s">
        <v>73</v>
      </c>
      <c r="M1273" s="163" t="str">
        <f>IFERROR(GETPIVOTDATA("Tot. Bottles",'- Ordine Aggregato -'!$A$1,"sku anker",A1273),"")</f>
        <v/>
      </c>
      <c r="N1273" s="18" t="s">
        <v>42</v>
      </c>
      <c r="O1273" s="19" t="str">
        <f t="shared" si="19"/>
        <v>Order online</v>
      </c>
      <c r="P1273" s="97" t="s">
        <v>880</v>
      </c>
      <c r="Q1273" s="13" t="s">
        <v>4225</v>
      </c>
      <c r="R1273" t="s">
        <v>42</v>
      </c>
      <c r="S1273" s="20">
        <v>0</v>
      </c>
      <c r="T1273" s="21" t="s">
        <v>38</v>
      </c>
    </row>
    <row r="1274" spans="1:20" x14ac:dyDescent="0.35">
      <c r="A1274" s="96" t="s">
        <v>4226</v>
      </c>
      <c r="D1274" s="13" t="s">
        <v>4227</v>
      </c>
      <c r="E1274" s="13">
        <v>24</v>
      </c>
      <c r="F1274" s="14">
        <v>0.05</v>
      </c>
      <c r="G1274" s="13" t="s">
        <v>46</v>
      </c>
      <c r="H1274" s="14">
        <v>40</v>
      </c>
      <c r="I1274" s="15" t="s">
        <v>32</v>
      </c>
      <c r="J1274" s="16">
        <v>132</v>
      </c>
      <c r="K1274" s="16">
        <v>5.5</v>
      </c>
      <c r="L1274" s="17" t="s">
        <v>73</v>
      </c>
      <c r="M1274" s="163" t="str">
        <f>IFERROR(GETPIVOTDATA("Tot. Bottles",'- Ordine Aggregato -'!$A$1,"sku anker",A1274),"")</f>
        <v/>
      </c>
      <c r="N1274" s="18" t="s">
        <v>42</v>
      </c>
      <c r="O1274" s="19" t="str">
        <f t="shared" si="19"/>
        <v>Order online</v>
      </c>
      <c r="P1274" s="97" t="s">
        <v>880</v>
      </c>
      <c r="Q1274" s="13" t="s">
        <v>4228</v>
      </c>
      <c r="R1274" t="s">
        <v>4229</v>
      </c>
      <c r="S1274" s="20">
        <v>0</v>
      </c>
      <c r="T1274" s="21" t="s">
        <v>38</v>
      </c>
    </row>
    <row r="1275" spans="1:20" x14ac:dyDescent="0.35">
      <c r="A1275" s="96" t="s">
        <v>4230</v>
      </c>
      <c r="B1275" s="96"/>
      <c r="C1275" s="96"/>
      <c r="D1275" s="13" t="s">
        <v>4227</v>
      </c>
      <c r="E1275" s="13">
        <v>6</v>
      </c>
      <c r="F1275" s="14">
        <v>0.5</v>
      </c>
      <c r="G1275" s="13" t="s">
        <v>14872</v>
      </c>
      <c r="H1275" s="14">
        <v>40</v>
      </c>
      <c r="I1275" s="15" t="s">
        <v>32</v>
      </c>
      <c r="J1275" s="16">
        <v>93.6</v>
      </c>
      <c r="K1275" s="16">
        <v>15.6</v>
      </c>
      <c r="L1275" s="17" t="s">
        <v>73</v>
      </c>
      <c r="M1275" s="163" t="str">
        <f>IFERROR(GETPIVOTDATA("Tot. Bottles",'- Ordine Aggregato -'!$A$1,"sku anker",A1275),"")</f>
        <v/>
      </c>
      <c r="N1275" s="18" t="s">
        <v>42</v>
      </c>
      <c r="O1275" s="19" t="str">
        <f t="shared" si="19"/>
        <v>Order online</v>
      </c>
      <c r="P1275" s="97" t="s">
        <v>880</v>
      </c>
      <c r="Q1275" s="13" t="s">
        <v>4231</v>
      </c>
      <c r="R1275" t="s">
        <v>4232</v>
      </c>
      <c r="S1275" s="20">
        <v>0</v>
      </c>
      <c r="T1275" s="21" t="s">
        <v>38</v>
      </c>
    </row>
    <row r="1276" spans="1:20" x14ac:dyDescent="0.35">
      <c r="A1276" s="96" t="s">
        <v>4233</v>
      </c>
      <c r="D1276" s="13" t="s">
        <v>4227</v>
      </c>
      <c r="E1276" s="13">
        <v>6</v>
      </c>
      <c r="F1276" s="14">
        <v>0.7</v>
      </c>
      <c r="G1276" s="13" t="s">
        <v>46</v>
      </c>
      <c r="H1276" s="14">
        <v>40</v>
      </c>
      <c r="I1276" s="15" t="s">
        <v>32</v>
      </c>
      <c r="J1276" s="16">
        <v>108</v>
      </c>
      <c r="K1276" s="16">
        <v>18</v>
      </c>
      <c r="L1276" s="17" t="s">
        <v>73</v>
      </c>
      <c r="M1276" s="163" t="str">
        <f>IFERROR(GETPIVOTDATA("Tot. Bottles",'- Ordine Aggregato -'!$A$1,"sku anker",A1276),"")</f>
        <v/>
      </c>
      <c r="N1276" s="18" t="s">
        <v>42</v>
      </c>
      <c r="O1276" s="19" t="str">
        <f t="shared" si="19"/>
        <v>Order online</v>
      </c>
      <c r="P1276" s="97" t="s">
        <v>880</v>
      </c>
      <c r="Q1276" s="13" t="s">
        <v>4234</v>
      </c>
      <c r="R1276" t="s">
        <v>4235</v>
      </c>
      <c r="S1276" s="20">
        <v>0</v>
      </c>
      <c r="T1276" s="21" t="s">
        <v>38</v>
      </c>
    </row>
    <row r="1277" spans="1:20" x14ac:dyDescent="0.35">
      <c r="A1277" s="96" t="s">
        <v>4236</v>
      </c>
      <c r="D1277" s="13" t="s">
        <v>4237</v>
      </c>
      <c r="E1277" s="13">
        <v>1</v>
      </c>
      <c r="F1277" s="14">
        <v>1</v>
      </c>
      <c r="G1277" s="13" t="s">
        <v>46</v>
      </c>
      <c r="H1277" s="14">
        <v>40</v>
      </c>
      <c r="I1277" s="15" t="s">
        <v>32</v>
      </c>
      <c r="J1277" s="16">
        <v>29.5</v>
      </c>
      <c r="K1277" s="16">
        <v>29.5</v>
      </c>
      <c r="L1277" s="17" t="s">
        <v>73</v>
      </c>
      <c r="M1277" s="163" t="str">
        <f>IFERROR(GETPIVOTDATA("Tot. Bottles",'- Ordine Aggregato -'!$A$1,"sku anker",A1277),"")</f>
        <v/>
      </c>
      <c r="N1277" s="18" t="s">
        <v>34</v>
      </c>
      <c r="O1277" s="19" t="str">
        <f t="shared" si="19"/>
        <v>Order online</v>
      </c>
      <c r="P1277" s="97" t="s">
        <v>880</v>
      </c>
      <c r="Q1277" s="13" t="s">
        <v>4238</v>
      </c>
      <c r="R1277" t="s">
        <v>4239</v>
      </c>
      <c r="S1277" s="20">
        <v>0</v>
      </c>
      <c r="T1277" s="21" t="s">
        <v>38</v>
      </c>
    </row>
    <row r="1278" spans="1:20" x14ac:dyDescent="0.35">
      <c r="A1278" s="96" t="s">
        <v>4240</v>
      </c>
      <c r="B1278" s="96"/>
      <c r="C1278" s="96"/>
      <c r="D1278" s="13" t="s">
        <v>4241</v>
      </c>
      <c r="E1278" s="13">
        <v>9</v>
      </c>
      <c r="F1278" s="14">
        <v>0.5</v>
      </c>
      <c r="G1278" s="13" t="s">
        <v>46</v>
      </c>
      <c r="H1278" s="14">
        <v>0</v>
      </c>
      <c r="I1278" s="15" t="s">
        <v>32</v>
      </c>
      <c r="J1278" s="16">
        <v>59.85</v>
      </c>
      <c r="K1278" s="16">
        <v>6.65</v>
      </c>
      <c r="L1278" s="17" t="s">
        <v>2503</v>
      </c>
      <c r="M1278" s="163" t="str">
        <f>IFERROR(GETPIVOTDATA("Tot. Bottles",'- Ordine Aggregato -'!$A$1,"sku anker",A1278),"")</f>
        <v/>
      </c>
      <c r="N1278" s="18" t="s">
        <v>67</v>
      </c>
      <c r="O1278" s="19" t="str">
        <f t="shared" si="19"/>
        <v>Order online</v>
      </c>
      <c r="P1278" s="97" t="s">
        <v>68</v>
      </c>
      <c r="Q1278" s="13" t="s">
        <v>4242</v>
      </c>
      <c r="R1278" t="s">
        <v>15248</v>
      </c>
      <c r="S1278" s="20">
        <v>6.65</v>
      </c>
      <c r="T1278" s="21" t="s">
        <v>38</v>
      </c>
    </row>
    <row r="1279" spans="1:20" x14ac:dyDescent="0.35">
      <c r="A1279" s="96" t="s">
        <v>4243</v>
      </c>
      <c r="B1279" s="96"/>
      <c r="C1279" s="96"/>
      <c r="D1279" s="13" t="s">
        <v>4244</v>
      </c>
      <c r="E1279" s="13">
        <v>9</v>
      </c>
      <c r="F1279" s="14">
        <v>0.5</v>
      </c>
      <c r="G1279" s="13" t="s">
        <v>46</v>
      </c>
      <c r="H1279" s="14">
        <v>0</v>
      </c>
      <c r="I1279" s="15" t="s">
        <v>32</v>
      </c>
      <c r="J1279" s="16">
        <v>45</v>
      </c>
      <c r="K1279" s="16">
        <v>5</v>
      </c>
      <c r="L1279" s="17" t="s">
        <v>2503</v>
      </c>
      <c r="M1279" s="163" t="str">
        <f>IFERROR(GETPIVOTDATA("Tot. Bottles",'- Ordine Aggregato -'!$A$1,"sku anker",A1279),"")</f>
        <v/>
      </c>
      <c r="N1279" s="18" t="s">
        <v>67</v>
      </c>
      <c r="O1279" s="19" t="str">
        <f t="shared" si="19"/>
        <v>Order online</v>
      </c>
      <c r="P1279" s="97" t="s">
        <v>68</v>
      </c>
      <c r="Q1279" s="13" t="s">
        <v>4245</v>
      </c>
      <c r="R1279" t="s">
        <v>42</v>
      </c>
      <c r="S1279" s="20">
        <v>5</v>
      </c>
      <c r="T1279" s="21" t="s">
        <v>38</v>
      </c>
    </row>
    <row r="1280" spans="1:20" x14ac:dyDescent="0.35">
      <c r="A1280" s="13" t="s">
        <v>4246</v>
      </c>
      <c r="B1280" s="13"/>
      <c r="C1280" s="13"/>
      <c r="D1280" s="13" t="s">
        <v>4247</v>
      </c>
      <c r="E1280" s="13">
        <v>9</v>
      </c>
      <c r="F1280" s="14">
        <v>0.5</v>
      </c>
      <c r="G1280" s="13" t="s">
        <v>46</v>
      </c>
      <c r="H1280" s="14">
        <v>0</v>
      </c>
      <c r="I1280" s="15" t="s">
        <v>32</v>
      </c>
      <c r="J1280" s="16">
        <v>47.25</v>
      </c>
      <c r="K1280" s="16">
        <v>5.25</v>
      </c>
      <c r="L1280" s="17" t="s">
        <v>2503</v>
      </c>
      <c r="M1280" s="163" t="str">
        <f>IFERROR(GETPIVOTDATA("Tot. Bottles",'- Ordine Aggregato -'!$A$1,"sku anker",A1280),"")</f>
        <v/>
      </c>
      <c r="N1280" s="18" t="s">
        <v>67</v>
      </c>
      <c r="O1280" s="19" t="str">
        <f t="shared" si="19"/>
        <v>Order online</v>
      </c>
      <c r="P1280" s="97" t="s">
        <v>68</v>
      </c>
      <c r="Q1280" s="13" t="s">
        <v>4248</v>
      </c>
      <c r="R1280" t="s">
        <v>15248</v>
      </c>
      <c r="S1280" s="20">
        <v>5.25</v>
      </c>
      <c r="T1280" s="21" t="s">
        <v>38</v>
      </c>
    </row>
    <row r="1281" spans="1:20" x14ac:dyDescent="0.35">
      <c r="A1281" s="96" t="s">
        <v>4249</v>
      </c>
      <c r="B1281" s="96"/>
      <c r="C1281" s="96"/>
      <c r="D1281" s="13" t="s">
        <v>4250</v>
      </c>
      <c r="E1281" s="13">
        <v>9</v>
      </c>
      <c r="F1281" s="14">
        <v>0.5</v>
      </c>
      <c r="G1281" s="13" t="s">
        <v>46</v>
      </c>
      <c r="H1281" s="14">
        <v>0</v>
      </c>
      <c r="I1281" s="15" t="s">
        <v>32</v>
      </c>
      <c r="J1281" s="16">
        <v>85.5</v>
      </c>
      <c r="K1281" s="16">
        <v>9.5</v>
      </c>
      <c r="L1281" s="17" t="s">
        <v>2503</v>
      </c>
      <c r="M1281" s="163" t="str">
        <f>IFERROR(GETPIVOTDATA("Tot. Bottles",'- Ordine Aggregato -'!$A$1,"sku anker",A1281),"")</f>
        <v/>
      </c>
      <c r="N1281" s="18" t="s">
        <v>42</v>
      </c>
      <c r="O1281" s="19" t="str">
        <f t="shared" si="19"/>
        <v>Order online</v>
      </c>
      <c r="P1281" s="97" t="s">
        <v>68</v>
      </c>
      <c r="Q1281" s="13" t="s">
        <v>4251</v>
      </c>
      <c r="R1281" t="s">
        <v>4252</v>
      </c>
      <c r="S1281" s="20">
        <v>0</v>
      </c>
      <c r="T1281" s="21" t="s">
        <v>38</v>
      </c>
    </row>
    <row r="1282" spans="1:20" x14ac:dyDescent="0.35">
      <c r="A1282" s="96" t="s">
        <v>4253</v>
      </c>
      <c r="D1282" s="13" t="s">
        <v>4254</v>
      </c>
      <c r="E1282" s="13">
        <v>9</v>
      </c>
      <c r="F1282" s="14">
        <v>0.5</v>
      </c>
      <c r="G1282" s="13" t="s">
        <v>46</v>
      </c>
      <c r="H1282" s="14">
        <v>0</v>
      </c>
      <c r="I1282" s="15" t="s">
        <v>32</v>
      </c>
      <c r="J1282" s="16">
        <v>59.4</v>
      </c>
      <c r="K1282" s="16">
        <v>6.6</v>
      </c>
      <c r="L1282" s="17" t="s">
        <v>2503</v>
      </c>
      <c r="M1282" s="163" t="str">
        <f>IFERROR(GETPIVOTDATA("Tot. Bottles",'- Ordine Aggregato -'!$A$1,"sku anker",A1282),"")</f>
        <v/>
      </c>
      <c r="N1282" s="18" t="s">
        <v>67</v>
      </c>
      <c r="O1282" s="19" t="str">
        <f t="shared" si="19"/>
        <v>Order online</v>
      </c>
      <c r="P1282" s="97" t="s">
        <v>68</v>
      </c>
      <c r="Q1282" s="13" t="s">
        <v>4252</v>
      </c>
      <c r="R1282" t="s">
        <v>4251</v>
      </c>
      <c r="S1282" s="20">
        <v>6.6</v>
      </c>
      <c r="T1282" s="21" t="s">
        <v>38</v>
      </c>
    </row>
    <row r="1283" spans="1:20" x14ac:dyDescent="0.35">
      <c r="A1283" s="96" t="s">
        <v>4255</v>
      </c>
      <c r="B1283" s="96"/>
      <c r="C1283" s="96"/>
      <c r="D1283" s="13" t="s">
        <v>4256</v>
      </c>
      <c r="E1283" s="13">
        <v>6</v>
      </c>
      <c r="F1283" s="14">
        <v>0.7</v>
      </c>
      <c r="G1283" s="13" t="s">
        <v>14872</v>
      </c>
      <c r="H1283" s="14">
        <v>42</v>
      </c>
      <c r="I1283" s="15" t="s">
        <v>32</v>
      </c>
      <c r="J1283" s="16">
        <v>135</v>
      </c>
      <c r="K1283" s="16">
        <v>22.5</v>
      </c>
      <c r="L1283" s="17" t="s">
        <v>3019</v>
      </c>
      <c r="M1283" s="163" t="str">
        <f>IFERROR(GETPIVOTDATA("Tot. Bottles",'- Ordine Aggregato -'!$A$1,"sku anker",A1283),"")</f>
        <v/>
      </c>
      <c r="N1283" s="18" t="s">
        <v>34</v>
      </c>
      <c r="O1283" s="19" t="str">
        <f t="shared" si="19"/>
        <v>Order online</v>
      </c>
      <c r="P1283" s="97" t="s">
        <v>43</v>
      </c>
      <c r="Q1283" s="13" t="s">
        <v>4257</v>
      </c>
      <c r="R1283" t="s">
        <v>42</v>
      </c>
      <c r="S1283" s="20">
        <v>0</v>
      </c>
      <c r="T1283" s="21" t="s">
        <v>38</v>
      </c>
    </row>
    <row r="1284" spans="1:20" x14ac:dyDescent="0.35">
      <c r="A1284" s="96" t="s">
        <v>4258</v>
      </c>
      <c r="D1284" s="13" t="s">
        <v>4259</v>
      </c>
      <c r="E1284" s="13">
        <v>6</v>
      </c>
      <c r="F1284" s="14">
        <v>0.7</v>
      </c>
      <c r="G1284" s="13" t="s">
        <v>14872</v>
      </c>
      <c r="H1284" s="14">
        <v>20</v>
      </c>
      <c r="I1284" s="15" t="s">
        <v>32</v>
      </c>
      <c r="J1284" s="16">
        <v>17.399999999999999</v>
      </c>
      <c r="K1284" s="16">
        <v>2.9</v>
      </c>
      <c r="L1284" s="17" t="s">
        <v>502</v>
      </c>
      <c r="M1284" s="163" t="str">
        <f>IFERROR(GETPIVOTDATA("Tot. Bottles",'- Ordine Aggregato -'!$A$1,"sku anker",A1284),"")</f>
        <v/>
      </c>
      <c r="N1284" s="18" t="s">
        <v>42</v>
      </c>
      <c r="O1284" s="19" t="str">
        <f t="shared" si="19"/>
        <v>Order online</v>
      </c>
      <c r="P1284" s="97" t="s">
        <v>225</v>
      </c>
      <c r="Q1284" s="13" t="s">
        <v>4260</v>
      </c>
      <c r="R1284" t="s">
        <v>4261</v>
      </c>
      <c r="S1284" s="20">
        <v>0</v>
      </c>
      <c r="T1284" s="21" t="s">
        <v>38</v>
      </c>
    </row>
    <row r="1285" spans="1:20" x14ac:dyDescent="0.35">
      <c r="A1285" s="13" t="s">
        <v>4262</v>
      </c>
      <c r="B1285" s="13"/>
      <c r="C1285" s="13"/>
      <c r="D1285" s="13" t="s">
        <v>4263</v>
      </c>
      <c r="E1285" s="13">
        <v>6</v>
      </c>
      <c r="F1285" s="14">
        <v>0.7</v>
      </c>
      <c r="G1285" s="13" t="s">
        <v>46</v>
      </c>
      <c r="H1285" s="14">
        <v>16</v>
      </c>
      <c r="I1285" s="15" t="s">
        <v>32</v>
      </c>
      <c r="J1285" s="16">
        <v>17.399999999999999</v>
      </c>
      <c r="K1285" s="16">
        <v>2.9</v>
      </c>
      <c r="L1285" s="17" t="s">
        <v>502</v>
      </c>
      <c r="M1285" s="163" t="str">
        <f>IFERROR(GETPIVOTDATA("Tot. Bottles",'- Ordine Aggregato -'!$A$1,"sku anker",A1285),"")</f>
        <v/>
      </c>
      <c r="N1285" s="18" t="s">
        <v>42</v>
      </c>
      <c r="O1285" s="19" t="str">
        <f t="shared" si="19"/>
        <v>Order online</v>
      </c>
      <c r="P1285" s="97" t="s">
        <v>225</v>
      </c>
      <c r="Q1285" s="13" t="s">
        <v>4264</v>
      </c>
      <c r="R1285" t="s">
        <v>4265</v>
      </c>
      <c r="S1285" s="20">
        <v>0</v>
      </c>
      <c r="T1285" s="21" t="s">
        <v>38</v>
      </c>
    </row>
    <row r="1286" spans="1:20" x14ac:dyDescent="0.35">
      <c r="A1286" s="96" t="s">
        <v>4266</v>
      </c>
      <c r="D1286" s="13" t="s">
        <v>4267</v>
      </c>
      <c r="E1286" s="13">
        <v>6</v>
      </c>
      <c r="F1286" s="14">
        <v>0.7</v>
      </c>
      <c r="G1286" s="13" t="s">
        <v>14872</v>
      </c>
      <c r="H1286" s="14">
        <v>18</v>
      </c>
      <c r="I1286" s="15" t="s">
        <v>32</v>
      </c>
      <c r="J1286" s="16">
        <v>16.5</v>
      </c>
      <c r="K1286" s="16">
        <v>2.75</v>
      </c>
      <c r="L1286" s="17" t="s">
        <v>502</v>
      </c>
      <c r="M1286" s="163" t="str">
        <f>IFERROR(GETPIVOTDATA("Tot. Bottles",'- Ordine Aggregato -'!$A$1,"sku anker",A1286),"")</f>
        <v/>
      </c>
      <c r="N1286" s="18" t="s">
        <v>42</v>
      </c>
      <c r="O1286" s="19" t="str">
        <f t="shared" si="19"/>
        <v>Order online</v>
      </c>
      <c r="P1286" s="97" t="s">
        <v>225</v>
      </c>
      <c r="Q1286" s="13" t="s">
        <v>4268</v>
      </c>
      <c r="R1286" t="s">
        <v>4269</v>
      </c>
      <c r="S1286" s="20">
        <v>0</v>
      </c>
      <c r="T1286" s="21" t="s">
        <v>38</v>
      </c>
    </row>
    <row r="1287" spans="1:20" x14ac:dyDescent="0.35">
      <c r="A1287" s="13" t="s">
        <v>4270</v>
      </c>
      <c r="B1287" s="13"/>
      <c r="C1287" s="13"/>
      <c r="D1287" s="13" t="s">
        <v>4271</v>
      </c>
      <c r="E1287" s="13">
        <v>6</v>
      </c>
      <c r="F1287" s="14">
        <v>0.7</v>
      </c>
      <c r="G1287" s="13" t="s">
        <v>14872</v>
      </c>
      <c r="H1287" s="14">
        <v>20</v>
      </c>
      <c r="I1287" s="15" t="s">
        <v>32</v>
      </c>
      <c r="J1287" s="16">
        <v>16.5</v>
      </c>
      <c r="K1287" s="16">
        <v>2.75</v>
      </c>
      <c r="L1287" s="17" t="s">
        <v>502</v>
      </c>
      <c r="M1287" s="163" t="str">
        <f>IFERROR(GETPIVOTDATA("Tot. Bottles",'- Ordine Aggregato -'!$A$1,"sku anker",A1287),"")</f>
        <v/>
      </c>
      <c r="N1287" s="18" t="s">
        <v>34</v>
      </c>
      <c r="O1287" s="19" t="str">
        <f t="shared" si="19"/>
        <v>Order online</v>
      </c>
      <c r="P1287" s="97" t="s">
        <v>225</v>
      </c>
      <c r="Q1287" s="13" t="s">
        <v>4272</v>
      </c>
      <c r="R1287" t="s">
        <v>4273</v>
      </c>
      <c r="S1287" s="20">
        <v>0</v>
      </c>
      <c r="T1287" s="21" t="s">
        <v>38</v>
      </c>
    </row>
    <row r="1288" spans="1:20" x14ac:dyDescent="0.35">
      <c r="A1288" s="96" t="s">
        <v>4274</v>
      </c>
      <c r="D1288" s="13" t="s">
        <v>4275</v>
      </c>
      <c r="E1288" s="13">
        <v>6</v>
      </c>
      <c r="F1288" s="14">
        <v>0.7</v>
      </c>
      <c r="G1288" s="13" t="s">
        <v>46</v>
      </c>
      <c r="H1288" s="14">
        <v>18</v>
      </c>
      <c r="I1288" s="15" t="s">
        <v>32</v>
      </c>
      <c r="J1288" s="16">
        <v>14.580000000000002</v>
      </c>
      <c r="K1288" s="16">
        <v>2.4300000000000002</v>
      </c>
      <c r="L1288" s="17" t="s">
        <v>502</v>
      </c>
      <c r="M1288" s="163" t="str">
        <f>IFERROR(GETPIVOTDATA("Tot. Bottles",'- Ordine Aggregato -'!$A$1,"sku anker",A1288),"")</f>
        <v/>
      </c>
      <c r="N1288" s="18" t="s">
        <v>42</v>
      </c>
      <c r="O1288" s="19" t="str">
        <f t="shared" si="19"/>
        <v>Order online</v>
      </c>
      <c r="P1288" s="97" t="s">
        <v>225</v>
      </c>
      <c r="Q1288" s="13" t="s">
        <v>4276</v>
      </c>
      <c r="R1288" t="s">
        <v>4277</v>
      </c>
      <c r="S1288" s="20">
        <v>0</v>
      </c>
      <c r="T1288" s="21" t="s">
        <v>38</v>
      </c>
    </row>
    <row r="1289" spans="1:20" x14ac:dyDescent="0.35">
      <c r="A1289" s="13" t="s">
        <v>4278</v>
      </c>
      <c r="B1289" s="13"/>
      <c r="C1289" s="13"/>
      <c r="D1289" s="13" t="s">
        <v>4279</v>
      </c>
      <c r="E1289" s="13">
        <v>6</v>
      </c>
      <c r="F1289" s="14">
        <v>0.7</v>
      </c>
      <c r="G1289" s="13" t="s">
        <v>14871</v>
      </c>
      <c r="H1289" s="14">
        <v>40</v>
      </c>
      <c r="I1289" s="15" t="s">
        <v>32</v>
      </c>
      <c r="J1289" s="16">
        <v>47.099999999999994</v>
      </c>
      <c r="K1289" s="16">
        <v>7.85</v>
      </c>
      <c r="L1289" s="17" t="s">
        <v>508</v>
      </c>
      <c r="M1289" s="163" t="str">
        <f>IFERROR(GETPIVOTDATA("Tot. Bottles",'- Ordine Aggregato -'!$A$1,"sku anker",A1289),"")</f>
        <v/>
      </c>
      <c r="N1289" s="18" t="s">
        <v>67</v>
      </c>
      <c r="O1289" s="19" t="str">
        <f t="shared" si="19"/>
        <v>Order online</v>
      </c>
      <c r="P1289" s="97" t="s">
        <v>4280</v>
      </c>
      <c r="Q1289" s="13" t="s">
        <v>4281</v>
      </c>
      <c r="R1289" t="s">
        <v>4282</v>
      </c>
      <c r="S1289" s="20">
        <v>7.85</v>
      </c>
      <c r="T1289" s="21" t="s">
        <v>38</v>
      </c>
    </row>
    <row r="1290" spans="1:20" x14ac:dyDescent="0.35">
      <c r="A1290" s="96" t="s">
        <v>4283</v>
      </c>
      <c r="B1290" s="96"/>
      <c r="C1290" s="96"/>
      <c r="D1290" s="13" t="s">
        <v>4284</v>
      </c>
      <c r="E1290" s="13">
        <v>6</v>
      </c>
      <c r="F1290" s="14">
        <v>0.7</v>
      </c>
      <c r="G1290" s="13" t="s">
        <v>31</v>
      </c>
      <c r="H1290" s="14">
        <v>40</v>
      </c>
      <c r="I1290" s="15" t="s">
        <v>32</v>
      </c>
      <c r="J1290" s="16">
        <v>50.099999999999994</v>
      </c>
      <c r="K1290" s="16">
        <v>8.35</v>
      </c>
      <c r="L1290" s="17" t="s">
        <v>508</v>
      </c>
      <c r="M1290" s="163" t="str">
        <f>IFERROR(GETPIVOTDATA("Tot. Bottles",'- Ordine Aggregato -'!$A$1,"sku anker",A1290),"")</f>
        <v/>
      </c>
      <c r="N1290" s="18" t="s">
        <v>42</v>
      </c>
      <c r="O1290" s="19" t="str">
        <f t="shared" si="19"/>
        <v>Order online</v>
      </c>
      <c r="P1290" s="97" t="s">
        <v>4280</v>
      </c>
      <c r="Q1290" s="13" t="s">
        <v>4285</v>
      </c>
      <c r="R1290" t="s">
        <v>4286</v>
      </c>
      <c r="S1290" s="20">
        <v>0</v>
      </c>
      <c r="T1290" s="21" t="s">
        <v>38</v>
      </c>
    </row>
    <row r="1291" spans="1:20" x14ac:dyDescent="0.35">
      <c r="A1291" s="96" t="s">
        <v>4287</v>
      </c>
      <c r="D1291" s="13" t="s">
        <v>4288</v>
      </c>
      <c r="E1291" s="13">
        <v>6</v>
      </c>
      <c r="F1291" s="14">
        <v>0.7</v>
      </c>
      <c r="G1291" s="13" t="s">
        <v>46</v>
      </c>
      <c r="H1291" s="14">
        <v>40</v>
      </c>
      <c r="I1291" s="15" t="s">
        <v>32</v>
      </c>
      <c r="J1291" s="16">
        <v>50.099999999999994</v>
      </c>
      <c r="K1291" s="16">
        <v>8.35</v>
      </c>
      <c r="L1291" s="17" t="s">
        <v>508</v>
      </c>
      <c r="M1291" s="163" t="str">
        <f>IFERROR(GETPIVOTDATA("Tot. Bottles",'- Ordine Aggregato -'!$A$1,"sku anker",A1291),"")</f>
        <v/>
      </c>
      <c r="N1291" s="18" t="s">
        <v>42</v>
      </c>
      <c r="O1291" s="19" t="str">
        <f t="shared" si="19"/>
        <v>Order online</v>
      </c>
      <c r="P1291" s="97" t="s">
        <v>4280</v>
      </c>
      <c r="Q1291" s="13" t="s">
        <v>4289</v>
      </c>
      <c r="R1291" t="s">
        <v>4286</v>
      </c>
      <c r="S1291" s="20">
        <v>0</v>
      </c>
      <c r="T1291" s="21" t="s">
        <v>38</v>
      </c>
    </row>
    <row r="1292" spans="1:20" x14ac:dyDescent="0.35">
      <c r="A1292" s="13" t="s">
        <v>4290</v>
      </c>
      <c r="B1292" s="13"/>
      <c r="C1292" s="13"/>
      <c r="D1292" s="13" t="s">
        <v>4291</v>
      </c>
      <c r="E1292" s="13">
        <v>6</v>
      </c>
      <c r="F1292" s="14">
        <v>0.7</v>
      </c>
      <c r="G1292" s="13" t="s">
        <v>46</v>
      </c>
      <c r="H1292" s="14">
        <v>40</v>
      </c>
      <c r="I1292" s="15" t="s">
        <v>32</v>
      </c>
      <c r="J1292" s="16">
        <v>50.099999999999994</v>
      </c>
      <c r="K1292" s="16">
        <v>8.35</v>
      </c>
      <c r="L1292" s="17" t="s">
        <v>508</v>
      </c>
      <c r="M1292" s="163" t="str">
        <f>IFERROR(GETPIVOTDATA("Tot. Bottles",'- Ordine Aggregato -'!$A$1,"sku anker",A1292),"")</f>
        <v/>
      </c>
      <c r="N1292" s="18" t="s">
        <v>42</v>
      </c>
      <c r="O1292" s="19" t="str">
        <f t="shared" si="19"/>
        <v>Order online</v>
      </c>
      <c r="P1292" s="97" t="s">
        <v>4280</v>
      </c>
      <c r="Q1292" s="13" t="s">
        <v>4292</v>
      </c>
      <c r="R1292" t="s">
        <v>4293</v>
      </c>
      <c r="S1292" s="20">
        <v>0</v>
      </c>
      <c r="T1292" s="21" t="s">
        <v>38</v>
      </c>
    </row>
    <row r="1293" spans="1:20" x14ac:dyDescent="0.35">
      <c r="A1293" s="96" t="s">
        <v>4294</v>
      </c>
      <c r="B1293" s="96"/>
      <c r="C1293" s="96"/>
      <c r="D1293" s="13" t="s">
        <v>4295</v>
      </c>
      <c r="E1293" s="13">
        <v>24</v>
      </c>
      <c r="F1293" s="14">
        <v>0.33</v>
      </c>
      <c r="G1293" s="13" t="s">
        <v>46</v>
      </c>
      <c r="H1293" s="14">
        <v>5.9</v>
      </c>
      <c r="I1293" s="15" t="s">
        <v>32</v>
      </c>
      <c r="J1293" s="16">
        <v>18</v>
      </c>
      <c r="K1293" s="16">
        <v>0.75</v>
      </c>
      <c r="L1293" s="17" t="s">
        <v>1498</v>
      </c>
      <c r="M1293" s="163" t="str">
        <f>IFERROR(GETPIVOTDATA("Tot. Bottles",'- Ordine Aggregato -'!$A$1,"sku anker",A1293),"")</f>
        <v/>
      </c>
      <c r="N1293" s="18" t="s">
        <v>42</v>
      </c>
      <c r="O1293" s="19" t="str">
        <f t="shared" ref="O1293:O1356" si="20">HYPERLINK("https://www.ankeramsterdamspirits.nl/en/products/"&amp;A1293,"Order online")</f>
        <v>Order online</v>
      </c>
      <c r="P1293" s="97" t="s">
        <v>68</v>
      </c>
      <c r="Q1293" s="13" t="s">
        <v>4296</v>
      </c>
      <c r="R1293" t="s">
        <v>4297</v>
      </c>
      <c r="S1293" s="20">
        <v>0</v>
      </c>
      <c r="T1293" s="21" t="s">
        <v>38</v>
      </c>
    </row>
    <row r="1294" spans="1:20" x14ac:dyDescent="0.35">
      <c r="A1294" s="96" t="s">
        <v>4298</v>
      </c>
      <c r="B1294" s="96"/>
      <c r="C1294" s="96"/>
      <c r="D1294" s="13" t="s">
        <v>4299</v>
      </c>
      <c r="E1294" s="13">
        <v>6</v>
      </c>
      <c r="F1294" s="14">
        <v>0.75</v>
      </c>
      <c r="G1294" s="13" t="s">
        <v>46</v>
      </c>
      <c r="H1294" s="14">
        <v>12</v>
      </c>
      <c r="I1294" s="15" t="s">
        <v>32</v>
      </c>
      <c r="J1294" s="16">
        <v>175.5</v>
      </c>
      <c r="K1294" s="16">
        <v>29.25</v>
      </c>
      <c r="L1294" s="17" t="s">
        <v>863</v>
      </c>
      <c r="M1294" s="163" t="str">
        <f>IFERROR(GETPIVOTDATA("Tot. Bottles",'- Ordine Aggregato -'!$A$1,"sku anker",A1294),"")</f>
        <v/>
      </c>
      <c r="N1294" s="18" t="s">
        <v>34</v>
      </c>
      <c r="O1294" s="19" t="str">
        <f t="shared" si="20"/>
        <v>Order online</v>
      </c>
      <c r="P1294" s="97" t="s">
        <v>225</v>
      </c>
      <c r="Q1294" s="13" t="s">
        <v>4300</v>
      </c>
      <c r="R1294" t="s">
        <v>4301</v>
      </c>
      <c r="S1294" s="20">
        <v>0</v>
      </c>
      <c r="T1294" s="21" t="s">
        <v>38</v>
      </c>
    </row>
    <row r="1295" spans="1:20" x14ac:dyDescent="0.35">
      <c r="A1295" s="96" t="s">
        <v>4302</v>
      </c>
      <c r="D1295" s="13" t="s">
        <v>4303</v>
      </c>
      <c r="E1295" s="13">
        <v>6</v>
      </c>
      <c r="F1295" s="14">
        <v>0.7</v>
      </c>
      <c r="G1295" s="13" t="s">
        <v>46</v>
      </c>
      <c r="H1295" s="14">
        <v>14.9</v>
      </c>
      <c r="I1295" s="15" t="s">
        <v>32</v>
      </c>
      <c r="J1295" s="16">
        <v>53.699999999999996</v>
      </c>
      <c r="K1295" s="16">
        <v>8.9499999999999993</v>
      </c>
      <c r="L1295" s="17" t="s">
        <v>399</v>
      </c>
      <c r="M1295" s="163" t="str">
        <f>IFERROR(GETPIVOTDATA("Tot. Bottles",'- Ordine Aggregato -'!$A$1,"sku anker",A1295),"")</f>
        <v/>
      </c>
      <c r="N1295" s="18" t="s">
        <v>42</v>
      </c>
      <c r="O1295" s="19" t="str">
        <f t="shared" si="20"/>
        <v>Order online</v>
      </c>
      <c r="P1295" s="97" t="s">
        <v>146</v>
      </c>
      <c r="Q1295" s="13" t="s">
        <v>4304</v>
      </c>
      <c r="R1295" t="s">
        <v>4305</v>
      </c>
      <c r="S1295" s="20">
        <v>0</v>
      </c>
      <c r="T1295" s="21" t="s">
        <v>38</v>
      </c>
    </row>
    <row r="1296" spans="1:20" x14ac:dyDescent="0.35">
      <c r="A1296" s="13" t="s">
        <v>4306</v>
      </c>
      <c r="B1296" s="13"/>
      <c r="C1296" s="13"/>
      <c r="D1296" s="13" t="s">
        <v>4307</v>
      </c>
      <c r="E1296" s="13">
        <v>6</v>
      </c>
      <c r="F1296" s="14">
        <v>0.7</v>
      </c>
      <c r="G1296" s="13" t="s">
        <v>31</v>
      </c>
      <c r="H1296" s="14">
        <v>40</v>
      </c>
      <c r="I1296" s="15" t="s">
        <v>32</v>
      </c>
      <c r="J1296" s="16">
        <v>75</v>
      </c>
      <c r="K1296" s="16">
        <v>12.5</v>
      </c>
      <c r="L1296" s="17" t="s">
        <v>448</v>
      </c>
      <c r="M1296" s="163" t="str">
        <f>IFERROR(GETPIVOTDATA("Tot. Bottles",'- Ordine Aggregato -'!$A$1,"sku anker",A1296),"")</f>
        <v/>
      </c>
      <c r="N1296" s="18" t="s">
        <v>67</v>
      </c>
      <c r="O1296" s="19" t="str">
        <f t="shared" si="20"/>
        <v>Order online</v>
      </c>
      <c r="P1296" s="97" t="s">
        <v>146</v>
      </c>
      <c r="Q1296" s="13" t="s">
        <v>4308</v>
      </c>
      <c r="R1296" t="s">
        <v>4309</v>
      </c>
      <c r="S1296" s="20">
        <v>12.5</v>
      </c>
      <c r="T1296" s="21" t="s">
        <v>38</v>
      </c>
    </row>
    <row r="1297" spans="1:20" x14ac:dyDescent="0.35">
      <c r="A1297" s="96" t="s">
        <v>4310</v>
      </c>
      <c r="B1297" s="96"/>
      <c r="C1297" s="96"/>
      <c r="D1297" s="13" t="s">
        <v>4311</v>
      </c>
      <c r="E1297" s="13">
        <v>6</v>
      </c>
      <c r="F1297" s="14">
        <v>0.7</v>
      </c>
      <c r="G1297" s="13" t="s">
        <v>14872</v>
      </c>
      <c r="H1297" s="14">
        <v>40</v>
      </c>
      <c r="I1297" s="15" t="s">
        <v>32</v>
      </c>
      <c r="J1297" s="16">
        <v>147</v>
      </c>
      <c r="K1297" s="16">
        <v>24.5</v>
      </c>
      <c r="L1297" s="17" t="s">
        <v>448</v>
      </c>
      <c r="M1297" s="163" t="str">
        <f>IFERROR(GETPIVOTDATA("Tot. Bottles",'- Ordine Aggregato -'!$A$1,"sku anker",A1297),"")</f>
        <v/>
      </c>
      <c r="N1297" s="18" t="s">
        <v>67</v>
      </c>
      <c r="O1297" s="19" t="str">
        <f t="shared" si="20"/>
        <v>Order online</v>
      </c>
      <c r="P1297" s="97" t="s">
        <v>146</v>
      </c>
      <c r="Q1297" s="13" t="s">
        <v>4312</v>
      </c>
      <c r="R1297" t="s">
        <v>4313</v>
      </c>
      <c r="S1297" s="20">
        <v>24.5</v>
      </c>
      <c r="T1297" s="21" t="s">
        <v>38</v>
      </c>
    </row>
    <row r="1298" spans="1:20" x14ac:dyDescent="0.35">
      <c r="A1298" s="13" t="s">
        <v>4314</v>
      </c>
      <c r="B1298" s="13"/>
      <c r="C1298" s="13"/>
      <c r="D1298" s="13" t="s">
        <v>4315</v>
      </c>
      <c r="E1298" s="13">
        <v>6</v>
      </c>
      <c r="F1298" s="14">
        <v>0.7</v>
      </c>
      <c r="G1298" s="13" t="s">
        <v>14872</v>
      </c>
      <c r="H1298" s="14">
        <v>40</v>
      </c>
      <c r="I1298" s="15" t="s">
        <v>32</v>
      </c>
      <c r="J1298" s="16">
        <v>318</v>
      </c>
      <c r="K1298" s="16">
        <v>53</v>
      </c>
      <c r="L1298" s="17" t="s">
        <v>145</v>
      </c>
      <c r="M1298" s="163" t="str">
        <f>IFERROR(GETPIVOTDATA("Tot. Bottles",'- Ordine Aggregato -'!$A$1,"sku anker",A1298),"")</f>
        <v/>
      </c>
      <c r="N1298" s="18" t="s">
        <v>42</v>
      </c>
      <c r="O1298" s="19" t="str">
        <f t="shared" si="20"/>
        <v>Order online</v>
      </c>
      <c r="P1298" s="97" t="s">
        <v>146</v>
      </c>
      <c r="Q1298" s="13" t="s">
        <v>4316</v>
      </c>
      <c r="R1298" t="s">
        <v>4317</v>
      </c>
      <c r="S1298" s="20">
        <v>0</v>
      </c>
      <c r="T1298" s="21" t="s">
        <v>38</v>
      </c>
    </row>
    <row r="1299" spans="1:20" x14ac:dyDescent="0.35">
      <c r="A1299" s="13" t="s">
        <v>4318</v>
      </c>
      <c r="B1299" s="13"/>
      <c r="C1299" s="13"/>
      <c r="D1299" s="13" t="s">
        <v>4319</v>
      </c>
      <c r="E1299" s="13">
        <v>6</v>
      </c>
      <c r="F1299" s="14">
        <v>0.5</v>
      </c>
      <c r="G1299" s="13" t="s">
        <v>46</v>
      </c>
      <c r="H1299" s="14">
        <v>46</v>
      </c>
      <c r="I1299" s="15" t="s">
        <v>32</v>
      </c>
      <c r="J1299" s="16">
        <v>348</v>
      </c>
      <c r="K1299" s="16">
        <v>58</v>
      </c>
      <c r="L1299" s="17" t="s">
        <v>448</v>
      </c>
      <c r="M1299" s="163" t="str">
        <f>IFERROR(GETPIVOTDATA("Tot. Bottles",'- Ordine Aggregato -'!$A$1,"sku anker",A1299),"")</f>
        <v/>
      </c>
      <c r="N1299" s="18" t="s">
        <v>42</v>
      </c>
      <c r="O1299" s="19" t="str">
        <f t="shared" si="20"/>
        <v>Order online</v>
      </c>
      <c r="P1299" s="97" t="s">
        <v>146</v>
      </c>
      <c r="Q1299" s="13" t="s">
        <v>4320</v>
      </c>
      <c r="R1299" t="s">
        <v>4321</v>
      </c>
      <c r="S1299" s="20">
        <v>0</v>
      </c>
      <c r="T1299" s="21" t="s">
        <v>38</v>
      </c>
    </row>
    <row r="1300" spans="1:20" x14ac:dyDescent="0.35">
      <c r="A1300" s="96" t="s">
        <v>4322</v>
      </c>
      <c r="B1300" s="96"/>
      <c r="C1300" s="96"/>
      <c r="D1300" s="13" t="s">
        <v>4323</v>
      </c>
      <c r="E1300" s="13">
        <v>6</v>
      </c>
      <c r="F1300" s="14">
        <v>0.5</v>
      </c>
      <c r="G1300" s="13" t="s">
        <v>14872</v>
      </c>
      <c r="H1300" s="14">
        <v>46</v>
      </c>
      <c r="I1300" s="15" t="s">
        <v>32</v>
      </c>
      <c r="J1300" s="16">
        <v>660</v>
      </c>
      <c r="K1300" s="16">
        <v>110</v>
      </c>
      <c r="L1300" s="17" t="s">
        <v>448</v>
      </c>
      <c r="M1300" s="163" t="str">
        <f>IFERROR(GETPIVOTDATA("Tot. Bottles",'- Ordine Aggregato -'!$A$1,"sku anker",A1300),"")</f>
        <v/>
      </c>
      <c r="N1300" s="18" t="s">
        <v>67</v>
      </c>
      <c r="O1300" s="19" t="str">
        <f t="shared" si="20"/>
        <v>Order online</v>
      </c>
      <c r="P1300" s="97" t="s">
        <v>146</v>
      </c>
      <c r="Q1300" s="13" t="s">
        <v>4324</v>
      </c>
      <c r="R1300" t="s">
        <v>4325</v>
      </c>
      <c r="S1300" s="20">
        <v>110</v>
      </c>
      <c r="T1300" s="21" t="s">
        <v>38</v>
      </c>
    </row>
    <row r="1301" spans="1:20" x14ac:dyDescent="0.35">
      <c r="A1301" s="13" t="s">
        <v>4326</v>
      </c>
      <c r="B1301" s="13"/>
      <c r="C1301" s="13"/>
      <c r="D1301" s="13" t="s">
        <v>4327</v>
      </c>
      <c r="E1301" s="13">
        <v>6</v>
      </c>
      <c r="F1301" s="14">
        <v>0.7</v>
      </c>
      <c r="G1301" s="13" t="s">
        <v>46</v>
      </c>
      <c r="H1301" s="14">
        <v>40</v>
      </c>
      <c r="I1301" s="15" t="s">
        <v>32</v>
      </c>
      <c r="J1301" s="16">
        <v>61.5</v>
      </c>
      <c r="K1301" s="16">
        <v>10.25</v>
      </c>
      <c r="L1301" s="17" t="s">
        <v>145</v>
      </c>
      <c r="M1301" s="163" t="str">
        <f>IFERROR(GETPIVOTDATA("Tot. Bottles",'- Ordine Aggregato -'!$A$1,"sku anker",A1301),"")</f>
        <v/>
      </c>
      <c r="N1301" s="18" t="s">
        <v>67</v>
      </c>
      <c r="O1301" s="19" t="str">
        <f t="shared" si="20"/>
        <v>Order online</v>
      </c>
      <c r="P1301" s="97" t="s">
        <v>146</v>
      </c>
      <c r="Q1301" s="13" t="s">
        <v>4328</v>
      </c>
      <c r="R1301" t="s">
        <v>4329</v>
      </c>
      <c r="S1301" s="20">
        <v>10.25</v>
      </c>
      <c r="T1301" s="21" t="s">
        <v>38</v>
      </c>
    </row>
    <row r="1302" spans="1:20" x14ac:dyDescent="0.35">
      <c r="A1302" s="96" t="s">
        <v>14462</v>
      </c>
      <c r="D1302" s="13" t="s">
        <v>14463</v>
      </c>
      <c r="E1302" s="13">
        <v>12</v>
      </c>
      <c r="F1302" s="14">
        <v>0.7</v>
      </c>
      <c r="G1302" s="13" t="s">
        <v>14872</v>
      </c>
      <c r="H1302" s="14">
        <v>40</v>
      </c>
      <c r="I1302" s="15" t="s">
        <v>32</v>
      </c>
      <c r="J1302" s="16">
        <v>126</v>
      </c>
      <c r="K1302" s="16">
        <v>10.5</v>
      </c>
      <c r="L1302" s="17" t="s">
        <v>448</v>
      </c>
      <c r="M1302" s="163" t="str">
        <f>IFERROR(GETPIVOTDATA("Tot. Bottles",'- Ordine Aggregato -'!$A$1,"sku anker",A1302),"")</f>
        <v/>
      </c>
      <c r="N1302" s="18" t="s">
        <v>42</v>
      </c>
      <c r="O1302" s="19" t="str">
        <f t="shared" si="20"/>
        <v>Order online</v>
      </c>
      <c r="P1302" s="97" t="s">
        <v>146</v>
      </c>
      <c r="Q1302" s="13" t="s">
        <v>4328</v>
      </c>
      <c r="R1302" t="s">
        <v>15249</v>
      </c>
      <c r="S1302" s="20">
        <v>0</v>
      </c>
      <c r="T1302" s="21" t="s">
        <v>38</v>
      </c>
    </row>
    <row r="1303" spans="1:20" x14ac:dyDescent="0.35">
      <c r="A1303" s="13" t="s">
        <v>4330</v>
      </c>
      <c r="B1303" s="13"/>
      <c r="C1303" s="13"/>
      <c r="D1303" s="13" t="s">
        <v>4331</v>
      </c>
      <c r="E1303" s="13">
        <v>6</v>
      </c>
      <c r="F1303" s="14">
        <v>0.7</v>
      </c>
      <c r="G1303" s="13" t="s">
        <v>46</v>
      </c>
      <c r="H1303" s="14">
        <v>40</v>
      </c>
      <c r="I1303" s="15" t="s">
        <v>32</v>
      </c>
      <c r="J1303" s="16">
        <v>61.5</v>
      </c>
      <c r="K1303" s="16">
        <v>10.25</v>
      </c>
      <c r="L1303" s="17" t="s">
        <v>88</v>
      </c>
      <c r="M1303" s="163" t="str">
        <f>IFERROR(GETPIVOTDATA("Tot. Bottles",'- Ordine Aggregato -'!$A$1,"sku anker",A1303),"")</f>
        <v/>
      </c>
      <c r="N1303" s="18" t="s">
        <v>67</v>
      </c>
      <c r="O1303" s="19" t="str">
        <f t="shared" si="20"/>
        <v>Order online</v>
      </c>
      <c r="P1303" s="97" t="s">
        <v>146</v>
      </c>
      <c r="Q1303" s="13" t="s">
        <v>4332</v>
      </c>
      <c r="R1303" t="s">
        <v>4333</v>
      </c>
      <c r="S1303" s="20">
        <v>10.25</v>
      </c>
      <c r="T1303" s="21" t="s">
        <v>38</v>
      </c>
    </row>
    <row r="1304" spans="1:20" x14ac:dyDescent="0.35">
      <c r="A1304" s="13" t="s">
        <v>4334</v>
      </c>
      <c r="B1304" s="13"/>
      <c r="C1304" s="13"/>
      <c r="D1304" s="13" t="s">
        <v>4335</v>
      </c>
      <c r="E1304" s="13">
        <v>6</v>
      </c>
      <c r="F1304" s="14">
        <v>0.7</v>
      </c>
      <c r="G1304" s="13" t="s">
        <v>14872</v>
      </c>
      <c r="H1304" s="14">
        <v>40</v>
      </c>
      <c r="I1304" s="15" t="s">
        <v>32</v>
      </c>
      <c r="J1304" s="16">
        <v>63</v>
      </c>
      <c r="K1304" s="16">
        <v>10.5</v>
      </c>
      <c r="L1304" s="17" t="s">
        <v>448</v>
      </c>
      <c r="M1304" s="163" t="str">
        <f>IFERROR(GETPIVOTDATA("Tot. Bottles",'- Ordine Aggregato -'!$A$1,"sku anker",A1304),"")</f>
        <v/>
      </c>
      <c r="N1304" s="18" t="s">
        <v>67</v>
      </c>
      <c r="O1304" s="19" t="str">
        <f t="shared" si="20"/>
        <v>Order online</v>
      </c>
      <c r="P1304" s="97" t="s">
        <v>146</v>
      </c>
      <c r="Q1304" s="13" t="s">
        <v>4336</v>
      </c>
      <c r="R1304" t="s">
        <v>4337</v>
      </c>
      <c r="S1304" s="20">
        <v>10.5</v>
      </c>
      <c r="T1304" s="21" t="s">
        <v>38</v>
      </c>
    </row>
    <row r="1305" spans="1:20" x14ac:dyDescent="0.35">
      <c r="A1305" s="96" t="s">
        <v>4338</v>
      </c>
      <c r="B1305" s="96"/>
      <c r="C1305" s="96"/>
      <c r="D1305" s="13" t="s">
        <v>4339</v>
      </c>
      <c r="E1305" s="13">
        <v>6</v>
      </c>
      <c r="F1305" s="14">
        <v>0.7</v>
      </c>
      <c r="G1305" s="13" t="s">
        <v>46</v>
      </c>
      <c r="H1305" s="14">
        <v>40</v>
      </c>
      <c r="I1305" s="15" t="s">
        <v>32</v>
      </c>
      <c r="J1305" s="16">
        <v>75</v>
      </c>
      <c r="K1305" s="16">
        <v>12.5</v>
      </c>
      <c r="L1305" s="17" t="s">
        <v>448</v>
      </c>
      <c r="M1305" s="163" t="str">
        <f>IFERROR(GETPIVOTDATA("Tot. Bottles",'- Ordine Aggregato -'!$A$1,"sku anker",A1305),"")</f>
        <v/>
      </c>
      <c r="N1305" s="18" t="s">
        <v>34</v>
      </c>
      <c r="O1305" s="19" t="str">
        <f t="shared" si="20"/>
        <v>Order online</v>
      </c>
      <c r="P1305" s="97" t="s">
        <v>146</v>
      </c>
      <c r="Q1305" s="13" t="s">
        <v>4340</v>
      </c>
      <c r="R1305" t="s">
        <v>4341</v>
      </c>
      <c r="S1305" s="20">
        <v>0</v>
      </c>
      <c r="T1305" s="21" t="s">
        <v>38</v>
      </c>
    </row>
    <row r="1306" spans="1:20" x14ac:dyDescent="0.35">
      <c r="A1306" s="96" t="s">
        <v>4342</v>
      </c>
      <c r="B1306" s="96"/>
      <c r="C1306" s="96"/>
      <c r="D1306" s="13" t="s">
        <v>4343</v>
      </c>
      <c r="E1306" s="13">
        <v>6</v>
      </c>
      <c r="F1306" s="14">
        <v>0.7</v>
      </c>
      <c r="G1306" s="13" t="s">
        <v>46</v>
      </c>
      <c r="H1306" s="14">
        <v>40</v>
      </c>
      <c r="I1306" s="15" t="s">
        <v>32</v>
      </c>
      <c r="J1306" s="16">
        <v>57</v>
      </c>
      <c r="K1306" s="16">
        <v>9.5</v>
      </c>
      <c r="L1306" s="17" t="s">
        <v>448</v>
      </c>
      <c r="M1306" s="163" t="str">
        <f>IFERROR(GETPIVOTDATA("Tot. Bottles",'- Ordine Aggregato -'!$A$1,"sku anker",A1306),"")</f>
        <v/>
      </c>
      <c r="N1306" s="18" t="s">
        <v>67</v>
      </c>
      <c r="O1306" s="19" t="str">
        <f t="shared" si="20"/>
        <v>Order online</v>
      </c>
      <c r="P1306" s="97" t="s">
        <v>146</v>
      </c>
      <c r="Q1306" s="13" t="s">
        <v>4344</v>
      </c>
      <c r="R1306" t="s">
        <v>4345</v>
      </c>
      <c r="S1306" s="20">
        <v>9.5</v>
      </c>
      <c r="T1306" s="21" t="s">
        <v>38</v>
      </c>
    </row>
    <row r="1307" spans="1:20" x14ac:dyDescent="0.35">
      <c r="A1307" s="96" t="s">
        <v>4346</v>
      </c>
      <c r="B1307" s="96"/>
      <c r="C1307" s="96"/>
      <c r="D1307" s="13" t="s">
        <v>4347</v>
      </c>
      <c r="E1307" s="13">
        <v>6</v>
      </c>
      <c r="F1307" s="14">
        <v>0.6</v>
      </c>
      <c r="G1307" s="13" t="s">
        <v>46</v>
      </c>
      <c r="H1307" s="14">
        <v>40</v>
      </c>
      <c r="I1307" s="15" t="s">
        <v>32</v>
      </c>
      <c r="J1307" s="16">
        <v>114.89999999999999</v>
      </c>
      <c r="K1307" s="16">
        <v>19.149999999999999</v>
      </c>
      <c r="L1307" s="17" t="s">
        <v>448</v>
      </c>
      <c r="M1307" s="163" t="str">
        <f>IFERROR(GETPIVOTDATA("Tot. Bottles",'- Ordine Aggregato -'!$A$1,"sku anker",A1307),"")</f>
        <v/>
      </c>
      <c r="N1307" s="18" t="s">
        <v>42</v>
      </c>
      <c r="O1307" s="19" t="str">
        <f t="shared" si="20"/>
        <v>Order online</v>
      </c>
      <c r="P1307" s="97" t="s">
        <v>146</v>
      </c>
      <c r="Q1307" s="13" t="s">
        <v>4348</v>
      </c>
      <c r="R1307" t="s">
        <v>4349</v>
      </c>
      <c r="S1307" s="20">
        <v>0</v>
      </c>
      <c r="T1307" s="21" t="s">
        <v>38</v>
      </c>
    </row>
    <row r="1308" spans="1:20" x14ac:dyDescent="0.35">
      <c r="A1308" s="13" t="s">
        <v>4350</v>
      </c>
      <c r="B1308" s="13"/>
      <c r="C1308" s="13"/>
      <c r="D1308" s="13" t="s">
        <v>4351</v>
      </c>
      <c r="E1308" s="13">
        <v>6</v>
      </c>
      <c r="F1308" s="14">
        <v>0.7</v>
      </c>
      <c r="G1308" s="13" t="s">
        <v>31</v>
      </c>
      <c r="H1308" s="14">
        <v>40</v>
      </c>
      <c r="I1308" s="15" t="s">
        <v>32</v>
      </c>
      <c r="J1308" s="16">
        <v>47.400000000000006</v>
      </c>
      <c r="K1308" s="16">
        <v>7.9</v>
      </c>
      <c r="L1308" s="17" t="s">
        <v>448</v>
      </c>
      <c r="M1308" s="163" t="str">
        <f>IFERROR(GETPIVOTDATA("Tot. Bottles",'- Ordine Aggregato -'!$A$1,"sku anker",A1308),"")</f>
        <v/>
      </c>
      <c r="N1308" s="18" t="s">
        <v>42</v>
      </c>
      <c r="O1308" s="19" t="str">
        <f t="shared" si="20"/>
        <v>Order online</v>
      </c>
      <c r="P1308" s="97" t="s">
        <v>146</v>
      </c>
      <c r="Q1308" s="13" t="s">
        <v>4352</v>
      </c>
      <c r="R1308" t="s">
        <v>4353</v>
      </c>
      <c r="S1308" s="20">
        <v>0</v>
      </c>
      <c r="T1308" s="21" t="s">
        <v>38</v>
      </c>
    </row>
    <row r="1309" spans="1:20" x14ac:dyDescent="0.35">
      <c r="A1309" s="13" t="s">
        <v>4354</v>
      </c>
      <c r="B1309" s="13"/>
      <c r="C1309" s="13"/>
      <c r="D1309" s="13" t="s">
        <v>4351</v>
      </c>
      <c r="E1309" s="13">
        <v>12</v>
      </c>
      <c r="F1309" s="14">
        <v>1</v>
      </c>
      <c r="G1309" s="13" t="s">
        <v>31</v>
      </c>
      <c r="H1309" s="14">
        <v>40</v>
      </c>
      <c r="I1309" s="15" t="s">
        <v>32</v>
      </c>
      <c r="J1309" s="16">
        <v>102</v>
      </c>
      <c r="K1309" s="16">
        <v>8.5</v>
      </c>
      <c r="L1309" s="17" t="s">
        <v>448</v>
      </c>
      <c r="M1309" s="163" t="str">
        <f>IFERROR(GETPIVOTDATA("Tot. Bottles",'- Ordine Aggregato -'!$A$1,"sku anker",A1309),"")</f>
        <v/>
      </c>
      <c r="N1309" s="18" t="s">
        <v>42</v>
      </c>
      <c r="O1309" s="19" t="str">
        <f t="shared" si="20"/>
        <v>Order online</v>
      </c>
      <c r="P1309" s="97" t="s">
        <v>146</v>
      </c>
      <c r="Q1309" s="13" t="s">
        <v>4355</v>
      </c>
      <c r="R1309" t="s">
        <v>4356</v>
      </c>
      <c r="S1309" s="20">
        <v>0</v>
      </c>
      <c r="T1309" s="21" t="s">
        <v>38</v>
      </c>
    </row>
    <row r="1310" spans="1:20" x14ac:dyDescent="0.35">
      <c r="A1310" s="96" t="s">
        <v>14261</v>
      </c>
      <c r="D1310" s="13" t="s">
        <v>4358</v>
      </c>
      <c r="E1310" s="13">
        <v>6</v>
      </c>
      <c r="F1310" s="14">
        <v>0.7</v>
      </c>
      <c r="G1310" s="13" t="s">
        <v>46</v>
      </c>
      <c r="H1310" s="14">
        <v>40</v>
      </c>
      <c r="I1310" s="15" t="s">
        <v>32</v>
      </c>
      <c r="J1310" s="16">
        <v>118.5</v>
      </c>
      <c r="K1310" s="16">
        <v>19.75</v>
      </c>
      <c r="L1310" s="17" t="s">
        <v>104</v>
      </c>
      <c r="M1310" s="163" t="str">
        <f>IFERROR(GETPIVOTDATA("Tot. Bottles",'- Ordine Aggregato -'!$A$1,"sku anker",A1310),"")</f>
        <v/>
      </c>
      <c r="N1310" s="18" t="s">
        <v>42</v>
      </c>
      <c r="O1310" s="19" t="str">
        <f t="shared" si="20"/>
        <v>Order online</v>
      </c>
      <c r="P1310" s="97" t="s">
        <v>417</v>
      </c>
      <c r="Q1310" s="13" t="s">
        <v>4363</v>
      </c>
      <c r="R1310" t="s">
        <v>4360</v>
      </c>
      <c r="S1310" s="20">
        <v>0</v>
      </c>
      <c r="T1310" s="21" t="s">
        <v>38</v>
      </c>
    </row>
    <row r="1311" spans="1:20" x14ac:dyDescent="0.35">
      <c r="A1311" s="13" t="s">
        <v>4357</v>
      </c>
      <c r="B1311" s="13"/>
      <c r="C1311" s="13"/>
      <c r="D1311" s="13" t="s">
        <v>4358</v>
      </c>
      <c r="E1311" s="13">
        <v>6</v>
      </c>
      <c r="F1311" s="14">
        <v>0.7</v>
      </c>
      <c r="G1311" s="13" t="s">
        <v>14872</v>
      </c>
      <c r="H1311" s="14">
        <v>40</v>
      </c>
      <c r="I1311" s="15" t="s">
        <v>32</v>
      </c>
      <c r="J1311" s="16">
        <v>118.5</v>
      </c>
      <c r="K1311" s="16">
        <v>19.75</v>
      </c>
      <c r="L1311" s="17" t="s">
        <v>104</v>
      </c>
      <c r="M1311" s="163" t="str">
        <f>IFERROR(GETPIVOTDATA("Tot. Bottles",'- Ordine Aggregato -'!$A$1,"sku anker",A1311),"")</f>
        <v/>
      </c>
      <c r="N1311" s="18" t="s">
        <v>42</v>
      </c>
      <c r="O1311" s="19" t="str">
        <f t="shared" si="20"/>
        <v>Order online</v>
      </c>
      <c r="P1311" s="97" t="s">
        <v>417</v>
      </c>
      <c r="Q1311" s="13" t="s">
        <v>4359</v>
      </c>
      <c r="R1311" t="s">
        <v>4360</v>
      </c>
      <c r="S1311" s="20">
        <v>0</v>
      </c>
      <c r="T1311" s="21" t="s">
        <v>38</v>
      </c>
    </row>
    <row r="1312" spans="1:20" x14ac:dyDescent="0.35">
      <c r="A1312" s="13" t="s">
        <v>4361</v>
      </c>
      <c r="B1312" s="13"/>
      <c r="C1312" s="13"/>
      <c r="D1312" s="13" t="s">
        <v>4362</v>
      </c>
      <c r="E1312" s="13">
        <v>6</v>
      </c>
      <c r="F1312" s="14">
        <v>0.7</v>
      </c>
      <c r="G1312" s="13" t="s">
        <v>46</v>
      </c>
      <c r="H1312" s="14">
        <v>40</v>
      </c>
      <c r="I1312" s="15" t="s">
        <v>32</v>
      </c>
      <c r="J1312" s="16">
        <v>121.19999999999999</v>
      </c>
      <c r="K1312" s="16">
        <v>20.2</v>
      </c>
      <c r="L1312" s="17" t="s">
        <v>104</v>
      </c>
      <c r="M1312" s="163" t="str">
        <f>IFERROR(GETPIVOTDATA("Tot. Bottles",'- Ordine Aggregato -'!$A$1,"sku anker",A1312),"")</f>
        <v/>
      </c>
      <c r="N1312" s="18" t="s">
        <v>42</v>
      </c>
      <c r="O1312" s="19" t="str">
        <f t="shared" si="20"/>
        <v>Order online</v>
      </c>
      <c r="P1312" s="97" t="s">
        <v>417</v>
      </c>
      <c r="Q1312" s="13" t="s">
        <v>4363</v>
      </c>
      <c r="R1312" t="s">
        <v>4364</v>
      </c>
      <c r="S1312" s="20">
        <v>0</v>
      </c>
      <c r="T1312" s="21" t="s">
        <v>38</v>
      </c>
    </row>
    <row r="1313" spans="1:20" x14ac:dyDescent="0.35">
      <c r="A1313" s="13" t="s">
        <v>4365</v>
      </c>
      <c r="B1313" s="13"/>
      <c r="C1313" s="13"/>
      <c r="D1313" s="13" t="s">
        <v>4366</v>
      </c>
      <c r="E1313" s="13">
        <v>6</v>
      </c>
      <c r="F1313" s="14">
        <v>0.7</v>
      </c>
      <c r="G1313" s="13" t="s">
        <v>46</v>
      </c>
      <c r="H1313" s="14">
        <v>40</v>
      </c>
      <c r="I1313" s="15" t="s">
        <v>32</v>
      </c>
      <c r="J1313" s="16">
        <v>167.7</v>
      </c>
      <c r="K1313" s="16">
        <v>27.95</v>
      </c>
      <c r="L1313" s="17" t="s">
        <v>104</v>
      </c>
      <c r="M1313" s="163" t="str">
        <f>IFERROR(GETPIVOTDATA("Tot. Bottles",'- Ordine Aggregato -'!$A$1,"sku anker",A1313),"")</f>
        <v/>
      </c>
      <c r="N1313" s="18" t="s">
        <v>42</v>
      </c>
      <c r="O1313" s="19" t="str">
        <f t="shared" si="20"/>
        <v>Order online</v>
      </c>
      <c r="P1313" s="97" t="s">
        <v>417</v>
      </c>
      <c r="Q1313" s="13" t="s">
        <v>4367</v>
      </c>
      <c r="R1313" t="s">
        <v>4368</v>
      </c>
      <c r="S1313" s="20">
        <v>0</v>
      </c>
      <c r="T1313" s="21" t="s">
        <v>38</v>
      </c>
    </row>
    <row r="1314" spans="1:20" x14ac:dyDescent="0.35">
      <c r="A1314" s="96" t="s">
        <v>4369</v>
      </c>
      <c r="D1314" s="13" t="s">
        <v>4370</v>
      </c>
      <c r="E1314" s="13">
        <v>6</v>
      </c>
      <c r="F1314" s="14">
        <v>0.7</v>
      </c>
      <c r="G1314" s="13" t="s">
        <v>46</v>
      </c>
      <c r="H1314" s="14">
        <v>40</v>
      </c>
      <c r="I1314" s="15" t="s">
        <v>32</v>
      </c>
      <c r="J1314" s="16">
        <v>186</v>
      </c>
      <c r="K1314" s="16">
        <v>31</v>
      </c>
      <c r="L1314" s="17" t="s">
        <v>104</v>
      </c>
      <c r="M1314" s="163" t="str">
        <f>IFERROR(GETPIVOTDATA("Tot. Bottles",'- Ordine Aggregato -'!$A$1,"sku anker",A1314),"")</f>
        <v/>
      </c>
      <c r="N1314" s="18" t="s">
        <v>34</v>
      </c>
      <c r="O1314" s="19" t="str">
        <f t="shared" si="20"/>
        <v>Order online</v>
      </c>
      <c r="P1314" s="97" t="s">
        <v>417</v>
      </c>
      <c r="Q1314" s="13" t="s">
        <v>4363</v>
      </c>
      <c r="R1314" t="s">
        <v>4371</v>
      </c>
      <c r="S1314" s="20">
        <v>0</v>
      </c>
      <c r="T1314" s="21" t="s">
        <v>38</v>
      </c>
    </row>
    <row r="1315" spans="1:20" x14ac:dyDescent="0.35">
      <c r="A1315" s="96" t="s">
        <v>4372</v>
      </c>
      <c r="B1315" s="96"/>
      <c r="C1315" s="96"/>
      <c r="D1315" s="13" t="s">
        <v>4373</v>
      </c>
      <c r="E1315" s="13">
        <v>6</v>
      </c>
      <c r="F1315" s="14">
        <v>0.7</v>
      </c>
      <c r="G1315" s="13" t="s">
        <v>46</v>
      </c>
      <c r="H1315" s="14">
        <v>40</v>
      </c>
      <c r="I1315" s="15" t="s">
        <v>32</v>
      </c>
      <c r="J1315" s="16">
        <v>309</v>
      </c>
      <c r="K1315" s="16">
        <v>51.5</v>
      </c>
      <c r="L1315" s="17" t="s">
        <v>104</v>
      </c>
      <c r="M1315" s="163" t="str">
        <f>IFERROR(GETPIVOTDATA("Tot. Bottles",'- Ordine Aggregato -'!$A$1,"sku anker",A1315),"")</f>
        <v/>
      </c>
      <c r="N1315" s="18" t="s">
        <v>42</v>
      </c>
      <c r="O1315" s="19" t="str">
        <f t="shared" si="20"/>
        <v>Order online</v>
      </c>
      <c r="P1315" s="97" t="s">
        <v>417</v>
      </c>
      <c r="Q1315" s="13" t="s">
        <v>4374</v>
      </c>
      <c r="R1315" t="s">
        <v>4375</v>
      </c>
      <c r="S1315" s="20">
        <v>0</v>
      </c>
      <c r="T1315" s="21" t="s">
        <v>38</v>
      </c>
    </row>
    <row r="1316" spans="1:20" x14ac:dyDescent="0.35">
      <c r="A1316" s="13" t="s">
        <v>4376</v>
      </c>
      <c r="B1316" s="13"/>
      <c r="C1316" s="13"/>
      <c r="D1316" s="13" t="s">
        <v>4377</v>
      </c>
      <c r="E1316" s="13">
        <v>6</v>
      </c>
      <c r="F1316" s="14">
        <v>0.7</v>
      </c>
      <c r="G1316" s="13" t="s">
        <v>46</v>
      </c>
      <c r="H1316" s="14">
        <v>43</v>
      </c>
      <c r="I1316" s="15" t="s">
        <v>32</v>
      </c>
      <c r="J1316" s="16">
        <v>92.1</v>
      </c>
      <c r="K1316" s="16">
        <v>15.35</v>
      </c>
      <c r="L1316" s="17" t="s">
        <v>368</v>
      </c>
      <c r="M1316" s="163" t="str">
        <f>IFERROR(GETPIVOTDATA("Tot. Bottles",'- Ordine Aggregato -'!$A$1,"sku anker",A1316),"")</f>
        <v/>
      </c>
      <c r="N1316" s="18" t="s">
        <v>42</v>
      </c>
      <c r="O1316" s="19" t="str">
        <f t="shared" si="20"/>
        <v>Order online</v>
      </c>
      <c r="P1316" s="97" t="s">
        <v>417</v>
      </c>
      <c r="Q1316" s="13" t="s">
        <v>4378</v>
      </c>
      <c r="R1316" t="s">
        <v>4379</v>
      </c>
      <c r="S1316" s="20">
        <v>0</v>
      </c>
      <c r="T1316" s="21" t="s">
        <v>38</v>
      </c>
    </row>
    <row r="1317" spans="1:20" x14ac:dyDescent="0.35">
      <c r="A1317" s="96" t="s">
        <v>4380</v>
      </c>
      <c r="B1317" s="96"/>
      <c r="C1317" s="96"/>
      <c r="D1317" s="13" t="s">
        <v>4381</v>
      </c>
      <c r="E1317" s="13">
        <v>6</v>
      </c>
      <c r="F1317" s="14">
        <v>0.7</v>
      </c>
      <c r="G1317" s="13" t="s">
        <v>46</v>
      </c>
      <c r="H1317" s="14">
        <v>43</v>
      </c>
      <c r="I1317" s="15" t="s">
        <v>32</v>
      </c>
      <c r="J1317" s="16">
        <v>114.89999999999999</v>
      </c>
      <c r="K1317" s="16">
        <v>19.149999999999999</v>
      </c>
      <c r="L1317" s="17" t="s">
        <v>368</v>
      </c>
      <c r="M1317" s="163" t="str">
        <f>IFERROR(GETPIVOTDATA("Tot. Bottles",'- Ordine Aggregato -'!$A$1,"sku anker",A1317),"")</f>
        <v/>
      </c>
      <c r="N1317" s="18" t="s">
        <v>34</v>
      </c>
      <c r="O1317" s="19" t="str">
        <f t="shared" si="20"/>
        <v>Order online</v>
      </c>
      <c r="P1317" s="97" t="s">
        <v>417</v>
      </c>
      <c r="Q1317" s="13" t="s">
        <v>4382</v>
      </c>
      <c r="R1317" t="s">
        <v>4383</v>
      </c>
      <c r="S1317" s="20">
        <v>0</v>
      </c>
      <c r="T1317" s="21" t="s">
        <v>38</v>
      </c>
    </row>
    <row r="1318" spans="1:20" x14ac:dyDescent="0.35">
      <c r="A1318" s="96" t="s">
        <v>4384</v>
      </c>
      <c r="D1318" s="13" t="s">
        <v>4385</v>
      </c>
      <c r="E1318" s="13">
        <v>6</v>
      </c>
      <c r="F1318" s="14">
        <v>0.5</v>
      </c>
      <c r="G1318" s="13" t="s">
        <v>14872</v>
      </c>
      <c r="H1318" s="14">
        <v>30</v>
      </c>
      <c r="I1318" s="15" t="s">
        <v>32</v>
      </c>
      <c r="J1318" s="16">
        <v>61.199999999999996</v>
      </c>
      <c r="K1318" s="16">
        <v>10.199999999999999</v>
      </c>
      <c r="L1318" s="17" t="s">
        <v>589</v>
      </c>
      <c r="M1318" s="163" t="str">
        <f>IFERROR(GETPIVOTDATA("Tot. Bottles",'- Ordine Aggregato -'!$A$1,"sku anker",A1318),"")</f>
        <v/>
      </c>
      <c r="N1318" s="18" t="s">
        <v>34</v>
      </c>
      <c r="O1318" s="19" t="str">
        <f t="shared" si="20"/>
        <v>Order online</v>
      </c>
      <c r="P1318" s="97" t="s">
        <v>355</v>
      </c>
      <c r="Q1318" s="13" t="s">
        <v>4386</v>
      </c>
      <c r="R1318" t="s">
        <v>4387</v>
      </c>
      <c r="S1318" s="20">
        <v>0</v>
      </c>
      <c r="T1318" s="21" t="s">
        <v>38</v>
      </c>
    </row>
    <row r="1319" spans="1:20" x14ac:dyDescent="0.35">
      <c r="A1319" s="13" t="s">
        <v>4388</v>
      </c>
      <c r="B1319" s="13"/>
      <c r="C1319" s="13"/>
      <c r="D1319" s="13" t="s">
        <v>4389</v>
      </c>
      <c r="E1319" s="13">
        <v>6</v>
      </c>
      <c r="F1319" s="14">
        <v>0.5</v>
      </c>
      <c r="G1319" s="13" t="s">
        <v>14872</v>
      </c>
      <c r="H1319" s="14">
        <v>20</v>
      </c>
      <c r="I1319" s="15" t="s">
        <v>32</v>
      </c>
      <c r="J1319" s="16">
        <v>64.800000000000011</v>
      </c>
      <c r="K1319" s="16">
        <v>10.8</v>
      </c>
      <c r="L1319" s="17" t="s">
        <v>399</v>
      </c>
      <c r="M1319" s="163" t="str">
        <f>IFERROR(GETPIVOTDATA("Tot. Bottles",'- Ordine Aggregato -'!$A$1,"sku anker",A1319),"")</f>
        <v/>
      </c>
      <c r="N1319" s="18" t="s">
        <v>42</v>
      </c>
      <c r="O1319" s="19" t="str">
        <f t="shared" si="20"/>
        <v>Order online</v>
      </c>
      <c r="P1319" s="97" t="s">
        <v>68</v>
      </c>
      <c r="Q1319" s="13" t="s">
        <v>4390</v>
      </c>
      <c r="R1319" t="s">
        <v>4391</v>
      </c>
      <c r="S1319" s="20">
        <v>0</v>
      </c>
      <c r="T1319" s="21" t="s">
        <v>38</v>
      </c>
    </row>
    <row r="1320" spans="1:20" x14ac:dyDescent="0.35">
      <c r="A1320" s="96" t="s">
        <v>15250</v>
      </c>
      <c r="B1320" s="96"/>
      <c r="C1320" s="96"/>
      <c r="D1320" s="13" t="s">
        <v>15251</v>
      </c>
      <c r="E1320" s="13">
        <v>6</v>
      </c>
      <c r="F1320" s="14">
        <v>0.5</v>
      </c>
      <c r="G1320" s="13" t="s">
        <v>46</v>
      </c>
      <c r="H1320" s="14">
        <v>28</v>
      </c>
      <c r="I1320" s="15" t="s">
        <v>32</v>
      </c>
      <c r="J1320" s="16">
        <v>58.800000000000004</v>
      </c>
      <c r="K1320" s="16">
        <v>9.8000000000000007</v>
      </c>
      <c r="L1320" s="17" t="s">
        <v>589</v>
      </c>
      <c r="M1320" s="163" t="str">
        <f>IFERROR(GETPIVOTDATA("Tot. Bottles",'- Ordine Aggregato -'!$A$1,"sku anker",A1320),"")</f>
        <v/>
      </c>
      <c r="N1320" s="18" t="s">
        <v>42</v>
      </c>
      <c r="O1320" s="19" t="str">
        <f t="shared" si="20"/>
        <v>Order online</v>
      </c>
      <c r="P1320" s="97" t="s">
        <v>68</v>
      </c>
      <c r="Q1320" s="13" t="s">
        <v>15252</v>
      </c>
      <c r="R1320" t="s">
        <v>42</v>
      </c>
      <c r="S1320" s="20">
        <v>0</v>
      </c>
      <c r="T1320" s="21" t="s">
        <v>38</v>
      </c>
    </row>
    <row r="1321" spans="1:20" x14ac:dyDescent="0.35">
      <c r="A1321" s="96" t="s">
        <v>4392</v>
      </c>
      <c r="B1321" s="96"/>
      <c r="C1321" s="96"/>
      <c r="D1321" s="13" t="s">
        <v>4393</v>
      </c>
      <c r="E1321" s="13">
        <v>6</v>
      </c>
      <c r="F1321" s="14">
        <v>0.5</v>
      </c>
      <c r="G1321" s="13" t="s">
        <v>14872</v>
      </c>
      <c r="H1321" s="14">
        <v>28</v>
      </c>
      <c r="I1321" s="15" t="s">
        <v>32</v>
      </c>
      <c r="J1321" s="16">
        <v>58.800000000000004</v>
      </c>
      <c r="K1321" s="16">
        <v>9.8000000000000007</v>
      </c>
      <c r="L1321" s="17" t="s">
        <v>502</v>
      </c>
      <c r="M1321" s="163" t="str">
        <f>IFERROR(GETPIVOTDATA("Tot. Bottles",'- Ordine Aggregato -'!$A$1,"sku anker",A1321),"")</f>
        <v/>
      </c>
      <c r="N1321" s="18" t="s">
        <v>34</v>
      </c>
      <c r="O1321" s="19" t="str">
        <f t="shared" si="20"/>
        <v>Order online</v>
      </c>
      <c r="P1321" s="97" t="s">
        <v>68</v>
      </c>
      <c r="Q1321" s="13" t="s">
        <v>4394</v>
      </c>
      <c r="R1321" t="s">
        <v>4395</v>
      </c>
      <c r="S1321" s="20">
        <v>0</v>
      </c>
      <c r="T1321" s="21" t="s">
        <v>38</v>
      </c>
    </row>
    <row r="1322" spans="1:20" x14ac:dyDescent="0.35">
      <c r="A1322" s="96" t="s">
        <v>14538</v>
      </c>
      <c r="B1322" s="96"/>
      <c r="C1322" s="96"/>
      <c r="D1322" s="13" t="s">
        <v>14539</v>
      </c>
      <c r="E1322" s="13">
        <v>12</v>
      </c>
      <c r="F1322" s="14">
        <v>1</v>
      </c>
      <c r="G1322" s="13" t="s">
        <v>14872</v>
      </c>
      <c r="H1322" s="14">
        <v>43</v>
      </c>
      <c r="I1322" s="15" t="s">
        <v>32</v>
      </c>
      <c r="J1322" s="16">
        <v>313.79999999999995</v>
      </c>
      <c r="K1322" s="16">
        <v>26.15</v>
      </c>
      <c r="L1322" s="17" t="s">
        <v>448</v>
      </c>
      <c r="M1322" s="163" t="str">
        <f>IFERROR(GETPIVOTDATA("Tot. Bottles",'- Ordine Aggregato -'!$A$1,"sku anker",A1322),"")</f>
        <v/>
      </c>
      <c r="N1322" s="18" t="s">
        <v>42</v>
      </c>
      <c r="O1322" s="19" t="str">
        <f t="shared" si="20"/>
        <v>Order online</v>
      </c>
      <c r="P1322" s="97" t="s">
        <v>146</v>
      </c>
      <c r="Q1322" s="13" t="s">
        <v>15253</v>
      </c>
      <c r="R1322" t="s">
        <v>15254</v>
      </c>
      <c r="S1322" s="20">
        <v>0</v>
      </c>
      <c r="T1322" s="21" t="s">
        <v>38</v>
      </c>
    </row>
    <row r="1323" spans="1:20" x14ac:dyDescent="0.35">
      <c r="A1323" s="96" t="s">
        <v>4396</v>
      </c>
      <c r="D1323" s="13" t="s">
        <v>4397</v>
      </c>
      <c r="E1323" s="13">
        <v>6</v>
      </c>
      <c r="F1323" s="14">
        <v>0.7</v>
      </c>
      <c r="G1323" s="13" t="s">
        <v>46</v>
      </c>
      <c r="H1323" s="14">
        <v>40</v>
      </c>
      <c r="I1323" s="15" t="s">
        <v>32</v>
      </c>
      <c r="J1323" s="16">
        <v>85.5</v>
      </c>
      <c r="K1323" s="16">
        <v>14.25</v>
      </c>
      <c r="L1323" s="17" t="s">
        <v>448</v>
      </c>
      <c r="M1323" s="163" t="str">
        <f>IFERROR(GETPIVOTDATA("Tot. Bottles",'- Ordine Aggregato -'!$A$1,"sku anker",A1323),"")</f>
        <v/>
      </c>
      <c r="N1323" s="18" t="s">
        <v>42</v>
      </c>
      <c r="O1323" s="19" t="str">
        <f t="shared" si="20"/>
        <v>Order online</v>
      </c>
      <c r="P1323" s="97" t="s">
        <v>146</v>
      </c>
      <c r="Q1323" s="13" t="s">
        <v>4398</v>
      </c>
      <c r="R1323" t="s">
        <v>4399</v>
      </c>
      <c r="S1323" s="20">
        <v>0</v>
      </c>
      <c r="T1323" s="21" t="s">
        <v>38</v>
      </c>
    </row>
    <row r="1324" spans="1:20" x14ac:dyDescent="0.35">
      <c r="A1324" s="96" t="s">
        <v>4400</v>
      </c>
      <c r="D1324" s="13" t="s">
        <v>4401</v>
      </c>
      <c r="E1324" s="13">
        <v>4</v>
      </c>
      <c r="F1324" s="14">
        <v>0.7</v>
      </c>
      <c r="G1324" s="13" t="s">
        <v>46</v>
      </c>
      <c r="H1324" s="14">
        <v>47</v>
      </c>
      <c r="I1324" s="15" t="s">
        <v>32</v>
      </c>
      <c r="J1324" s="16">
        <v>640</v>
      </c>
      <c r="K1324" s="16">
        <v>160</v>
      </c>
      <c r="L1324" s="17" t="s">
        <v>104</v>
      </c>
      <c r="M1324" s="163" t="str">
        <f>IFERROR(GETPIVOTDATA("Tot. Bottles",'- Ordine Aggregato -'!$A$1,"sku anker",A1324),"")</f>
        <v/>
      </c>
      <c r="N1324" s="18" t="s">
        <v>42</v>
      </c>
      <c r="O1324" s="19" t="str">
        <f t="shared" si="20"/>
        <v>Order online</v>
      </c>
      <c r="P1324" s="97" t="s">
        <v>2924</v>
      </c>
      <c r="Q1324" s="13" t="s">
        <v>4402</v>
      </c>
      <c r="R1324" t="s">
        <v>4403</v>
      </c>
      <c r="S1324" s="20">
        <v>0</v>
      </c>
      <c r="T1324" s="21" t="s">
        <v>38</v>
      </c>
    </row>
    <row r="1325" spans="1:20" x14ac:dyDescent="0.35">
      <c r="A1325" s="96" t="s">
        <v>4404</v>
      </c>
      <c r="D1325" s="13" t="s">
        <v>4405</v>
      </c>
      <c r="E1325" s="13">
        <v>6</v>
      </c>
      <c r="F1325" s="14">
        <v>0.7</v>
      </c>
      <c r="G1325" s="13" t="s">
        <v>14872</v>
      </c>
      <c r="H1325" s="14">
        <v>40</v>
      </c>
      <c r="I1325" s="15" t="s">
        <v>32</v>
      </c>
      <c r="J1325" s="16">
        <v>74.099999999999994</v>
      </c>
      <c r="K1325" s="16">
        <v>12.35</v>
      </c>
      <c r="L1325" s="17" t="s">
        <v>104</v>
      </c>
      <c r="M1325" s="163" t="str">
        <f>IFERROR(GETPIVOTDATA("Tot. Bottles",'- Ordine Aggregato -'!$A$1,"sku anker",A1325),"")</f>
        <v/>
      </c>
      <c r="N1325" s="18" t="s">
        <v>42</v>
      </c>
      <c r="O1325" s="19" t="str">
        <f t="shared" si="20"/>
        <v>Order online</v>
      </c>
      <c r="P1325" s="97" t="s">
        <v>2924</v>
      </c>
      <c r="Q1325" s="13" t="s">
        <v>4406</v>
      </c>
      <c r="R1325" t="s">
        <v>4407</v>
      </c>
      <c r="S1325" s="20">
        <v>0</v>
      </c>
      <c r="T1325" s="21" t="s">
        <v>38</v>
      </c>
    </row>
    <row r="1326" spans="1:20" x14ac:dyDescent="0.35">
      <c r="A1326" s="96" t="s">
        <v>4408</v>
      </c>
      <c r="D1326" s="13" t="s">
        <v>4409</v>
      </c>
      <c r="E1326" s="13">
        <v>6</v>
      </c>
      <c r="F1326" s="14">
        <v>0.7</v>
      </c>
      <c r="G1326" s="13" t="s">
        <v>14872</v>
      </c>
      <c r="H1326" s="14">
        <v>40</v>
      </c>
      <c r="I1326" s="15" t="s">
        <v>32</v>
      </c>
      <c r="J1326" s="16">
        <v>74.099999999999994</v>
      </c>
      <c r="K1326" s="16">
        <v>12.35</v>
      </c>
      <c r="L1326" s="17" t="s">
        <v>104</v>
      </c>
      <c r="M1326" s="163" t="str">
        <f>IFERROR(GETPIVOTDATA("Tot. Bottles",'- Ordine Aggregato -'!$A$1,"sku anker",A1326),"")</f>
        <v/>
      </c>
      <c r="N1326" s="18" t="s">
        <v>42</v>
      </c>
      <c r="O1326" s="19" t="str">
        <f t="shared" si="20"/>
        <v>Order online</v>
      </c>
      <c r="P1326" s="97" t="s">
        <v>2924</v>
      </c>
      <c r="Q1326" s="13" t="s">
        <v>4410</v>
      </c>
      <c r="R1326" t="s">
        <v>4411</v>
      </c>
      <c r="S1326" s="20">
        <v>0</v>
      </c>
      <c r="T1326" s="21" t="s">
        <v>38</v>
      </c>
    </row>
    <row r="1327" spans="1:20" x14ac:dyDescent="0.35">
      <c r="A1327" s="13" t="s">
        <v>4412</v>
      </c>
      <c r="B1327" s="13"/>
      <c r="C1327" s="13"/>
      <c r="D1327" s="13" t="s">
        <v>4413</v>
      </c>
      <c r="E1327" s="13">
        <v>6</v>
      </c>
      <c r="F1327" s="14">
        <v>0.7</v>
      </c>
      <c r="G1327" s="13" t="s">
        <v>46</v>
      </c>
      <c r="H1327" s="14">
        <v>47</v>
      </c>
      <c r="I1327" s="15" t="s">
        <v>32</v>
      </c>
      <c r="J1327" s="16">
        <v>201</v>
      </c>
      <c r="K1327" s="16">
        <v>33.5</v>
      </c>
      <c r="L1327" s="17" t="s">
        <v>104</v>
      </c>
      <c r="M1327" s="163" t="str">
        <f>IFERROR(GETPIVOTDATA("Tot. Bottles",'- Ordine Aggregato -'!$A$1,"sku anker",A1327),"")</f>
        <v/>
      </c>
      <c r="N1327" s="18" t="s">
        <v>67</v>
      </c>
      <c r="O1327" s="19" t="str">
        <f t="shared" si="20"/>
        <v>Order online</v>
      </c>
      <c r="P1327" s="97" t="s">
        <v>2924</v>
      </c>
      <c r="Q1327" s="13" t="s">
        <v>4414</v>
      </c>
      <c r="R1327" t="s">
        <v>4415</v>
      </c>
      <c r="S1327" s="20">
        <v>33.5</v>
      </c>
      <c r="T1327" s="21" t="s">
        <v>38</v>
      </c>
    </row>
    <row r="1328" spans="1:20" x14ac:dyDescent="0.35">
      <c r="A1328" s="96" t="s">
        <v>4416</v>
      </c>
      <c r="D1328" s="13" t="s">
        <v>4417</v>
      </c>
      <c r="E1328" s="13">
        <v>6</v>
      </c>
      <c r="F1328" s="14">
        <v>0.7</v>
      </c>
      <c r="G1328" s="13" t="s">
        <v>46</v>
      </c>
      <c r="H1328" s="14">
        <v>47</v>
      </c>
      <c r="I1328" s="15" t="s">
        <v>32</v>
      </c>
      <c r="J1328" s="16">
        <v>219</v>
      </c>
      <c r="K1328" s="16">
        <v>36.5</v>
      </c>
      <c r="L1328" s="17" t="s">
        <v>104</v>
      </c>
      <c r="M1328" s="163" t="str">
        <f>IFERROR(GETPIVOTDATA("Tot. Bottles",'- Ordine Aggregato -'!$A$1,"sku anker",A1328),"")</f>
        <v/>
      </c>
      <c r="N1328" s="18" t="s">
        <v>42</v>
      </c>
      <c r="O1328" s="19" t="str">
        <f t="shared" si="20"/>
        <v>Order online</v>
      </c>
      <c r="P1328" s="97" t="s">
        <v>2924</v>
      </c>
      <c r="Q1328" s="13" t="s">
        <v>4418</v>
      </c>
      <c r="R1328" t="s">
        <v>4419</v>
      </c>
      <c r="S1328" s="20">
        <v>0</v>
      </c>
      <c r="T1328" s="21" t="s">
        <v>38</v>
      </c>
    </row>
    <row r="1329" spans="1:20" x14ac:dyDescent="0.35">
      <c r="A1329" s="13" t="s">
        <v>4420</v>
      </c>
      <c r="B1329" s="13"/>
      <c r="C1329" s="13"/>
      <c r="D1329" s="13" t="s">
        <v>4421</v>
      </c>
      <c r="E1329" s="13">
        <v>6</v>
      </c>
      <c r="F1329" s="14">
        <v>0.7</v>
      </c>
      <c r="G1329" s="13" t="s">
        <v>46</v>
      </c>
      <c r="H1329" s="14">
        <v>47</v>
      </c>
      <c r="I1329" s="15" t="s">
        <v>32</v>
      </c>
      <c r="J1329" s="16">
        <v>213</v>
      </c>
      <c r="K1329" s="16">
        <v>35.5</v>
      </c>
      <c r="L1329" s="17" t="s">
        <v>104</v>
      </c>
      <c r="M1329" s="163" t="str">
        <f>IFERROR(GETPIVOTDATA("Tot. Bottles",'- Ordine Aggregato -'!$A$1,"sku anker",A1329),"")</f>
        <v/>
      </c>
      <c r="N1329" s="18" t="s">
        <v>42</v>
      </c>
      <c r="O1329" s="19" t="str">
        <f t="shared" si="20"/>
        <v>Order online</v>
      </c>
      <c r="P1329" s="97" t="s">
        <v>2924</v>
      </c>
      <c r="Q1329" s="13" t="s">
        <v>4422</v>
      </c>
      <c r="R1329" t="s">
        <v>4423</v>
      </c>
      <c r="S1329" s="20">
        <v>0</v>
      </c>
      <c r="T1329" s="21" t="s">
        <v>38</v>
      </c>
    </row>
    <row r="1330" spans="1:20" x14ac:dyDescent="0.35">
      <c r="A1330" s="96" t="s">
        <v>4424</v>
      </c>
      <c r="B1330" s="96"/>
      <c r="C1330" s="96"/>
      <c r="D1330" s="13" t="s">
        <v>4425</v>
      </c>
      <c r="E1330" s="13">
        <v>6</v>
      </c>
      <c r="F1330" s="14">
        <v>0.7</v>
      </c>
      <c r="G1330" s="13" t="s">
        <v>14872</v>
      </c>
      <c r="H1330" s="14">
        <v>47</v>
      </c>
      <c r="I1330" s="15" t="s">
        <v>32</v>
      </c>
      <c r="J1330" s="16">
        <v>85.5</v>
      </c>
      <c r="K1330" s="16">
        <v>14.25</v>
      </c>
      <c r="L1330" s="17" t="s">
        <v>1094</v>
      </c>
      <c r="M1330" s="163" t="str">
        <f>IFERROR(GETPIVOTDATA("Tot. Bottles",'- Ordine Aggregato -'!$A$1,"sku anker",A1330),"")</f>
        <v/>
      </c>
      <c r="N1330" s="18" t="s">
        <v>34</v>
      </c>
      <c r="O1330" s="19" t="str">
        <f t="shared" si="20"/>
        <v>Order online</v>
      </c>
      <c r="P1330" s="97" t="s">
        <v>2924</v>
      </c>
      <c r="Q1330" s="13" t="s">
        <v>4426</v>
      </c>
      <c r="R1330" t="s">
        <v>4427</v>
      </c>
      <c r="S1330" s="20">
        <v>0</v>
      </c>
      <c r="T1330" s="21" t="s">
        <v>38</v>
      </c>
    </row>
    <row r="1331" spans="1:20" x14ac:dyDescent="0.35">
      <c r="A1331" s="96" t="s">
        <v>4428</v>
      </c>
      <c r="D1331" s="13" t="s">
        <v>4429</v>
      </c>
      <c r="E1331" s="13">
        <v>6</v>
      </c>
      <c r="F1331" s="14">
        <v>0.7</v>
      </c>
      <c r="G1331" s="13" t="s">
        <v>46</v>
      </c>
      <c r="H1331" s="14">
        <v>40</v>
      </c>
      <c r="I1331" s="15" t="s">
        <v>32</v>
      </c>
      <c r="J1331" s="16">
        <v>121.5</v>
      </c>
      <c r="K1331" s="16">
        <v>20.25</v>
      </c>
      <c r="L1331" s="17" t="s">
        <v>104</v>
      </c>
      <c r="M1331" s="163" t="str">
        <f>IFERROR(GETPIVOTDATA("Tot. Bottles",'- Ordine Aggregato -'!$A$1,"sku anker",A1331),"")</f>
        <v/>
      </c>
      <c r="N1331" s="18" t="s">
        <v>34</v>
      </c>
      <c r="O1331" s="19" t="str">
        <f t="shared" si="20"/>
        <v>Order online</v>
      </c>
      <c r="P1331" s="97" t="s">
        <v>2924</v>
      </c>
      <c r="Q1331" s="13" t="s">
        <v>4430</v>
      </c>
      <c r="R1331" t="s">
        <v>4431</v>
      </c>
      <c r="S1331" s="20">
        <v>0</v>
      </c>
      <c r="T1331" s="21" t="s">
        <v>38</v>
      </c>
    </row>
    <row r="1332" spans="1:20" x14ac:dyDescent="0.35">
      <c r="A1332" s="96" t="s">
        <v>4432</v>
      </c>
      <c r="B1332" s="96"/>
      <c r="C1332" s="96"/>
      <c r="D1332" s="13" t="s">
        <v>4433</v>
      </c>
      <c r="E1332" s="13">
        <v>6</v>
      </c>
      <c r="F1332" s="14">
        <v>0.7</v>
      </c>
      <c r="G1332" s="13" t="s">
        <v>46</v>
      </c>
      <c r="H1332" s="14">
        <v>40</v>
      </c>
      <c r="I1332" s="15" t="s">
        <v>32</v>
      </c>
      <c r="J1332" s="16">
        <v>122.69999999999999</v>
      </c>
      <c r="K1332" s="16">
        <v>20.45</v>
      </c>
      <c r="L1332" s="17" t="s">
        <v>104</v>
      </c>
      <c r="M1332" s="163" t="str">
        <f>IFERROR(GETPIVOTDATA("Tot. Bottles",'- Ordine Aggregato -'!$A$1,"sku anker",A1332),"")</f>
        <v/>
      </c>
      <c r="N1332" s="18" t="s">
        <v>42</v>
      </c>
      <c r="O1332" s="19" t="str">
        <f t="shared" si="20"/>
        <v>Order online</v>
      </c>
      <c r="P1332" s="97" t="s">
        <v>2924</v>
      </c>
      <c r="Q1332" s="13" t="s">
        <v>4434</v>
      </c>
      <c r="R1332" t="s">
        <v>4435</v>
      </c>
      <c r="S1332" s="20">
        <v>0</v>
      </c>
      <c r="T1332" s="21" t="s">
        <v>38</v>
      </c>
    </row>
    <row r="1333" spans="1:20" x14ac:dyDescent="0.35">
      <c r="A1333" s="96" t="s">
        <v>4436</v>
      </c>
      <c r="D1333" s="13" t="s">
        <v>4437</v>
      </c>
      <c r="E1333" s="13">
        <v>6</v>
      </c>
      <c r="F1333" s="14">
        <v>0.7</v>
      </c>
      <c r="G1333" s="13" t="s">
        <v>14872</v>
      </c>
      <c r="H1333" s="14">
        <v>43</v>
      </c>
      <c r="I1333" s="15" t="s">
        <v>32</v>
      </c>
      <c r="J1333" s="16">
        <v>165</v>
      </c>
      <c r="K1333" s="16">
        <v>27.5</v>
      </c>
      <c r="L1333" s="17" t="s">
        <v>104</v>
      </c>
      <c r="M1333" s="163" t="str">
        <f>IFERROR(GETPIVOTDATA("Tot. Bottles",'- Ordine Aggregato -'!$A$1,"sku anker",A1333),"")</f>
        <v/>
      </c>
      <c r="N1333" s="18" t="s">
        <v>34</v>
      </c>
      <c r="O1333" s="19" t="str">
        <f t="shared" si="20"/>
        <v>Order online</v>
      </c>
      <c r="P1333" s="97" t="s">
        <v>2924</v>
      </c>
      <c r="Q1333" s="13" t="s">
        <v>4438</v>
      </c>
      <c r="R1333" t="s">
        <v>4439</v>
      </c>
      <c r="S1333" s="20">
        <v>0</v>
      </c>
      <c r="T1333" s="21" t="s">
        <v>38</v>
      </c>
    </row>
    <row r="1334" spans="1:20" x14ac:dyDescent="0.35">
      <c r="A1334" s="13" t="s">
        <v>4440</v>
      </c>
      <c r="B1334" s="13"/>
      <c r="C1334" s="13"/>
      <c r="D1334" s="13" t="s">
        <v>4441</v>
      </c>
      <c r="E1334" s="13">
        <v>120</v>
      </c>
      <c r="F1334" s="14">
        <v>0.05</v>
      </c>
      <c r="G1334" s="13" t="s">
        <v>46</v>
      </c>
      <c r="H1334" s="14">
        <v>28</v>
      </c>
      <c r="I1334" s="15" t="s">
        <v>32</v>
      </c>
      <c r="J1334" s="16">
        <v>180</v>
      </c>
      <c r="K1334" s="16">
        <v>1.5</v>
      </c>
      <c r="L1334" s="17" t="s">
        <v>399</v>
      </c>
      <c r="M1334" s="163" t="str">
        <f>IFERROR(GETPIVOTDATA("Tot. Bottles",'- Ordine Aggregato -'!$A$1,"sku anker",A1334),"")</f>
        <v/>
      </c>
      <c r="N1334" s="18" t="s">
        <v>34</v>
      </c>
      <c r="O1334" s="19" t="str">
        <f t="shared" si="20"/>
        <v>Order online</v>
      </c>
      <c r="P1334" s="97" t="s">
        <v>355</v>
      </c>
      <c r="Q1334" s="13" t="s">
        <v>4442</v>
      </c>
      <c r="R1334" t="s">
        <v>4443</v>
      </c>
      <c r="S1334" s="20">
        <v>0</v>
      </c>
      <c r="T1334" s="21" t="s">
        <v>38</v>
      </c>
    </row>
    <row r="1335" spans="1:20" x14ac:dyDescent="0.35">
      <c r="A1335" s="13" t="s">
        <v>4444</v>
      </c>
      <c r="B1335" s="13"/>
      <c r="C1335" s="13"/>
      <c r="D1335" s="13" t="s">
        <v>4441</v>
      </c>
      <c r="E1335" s="13">
        <v>12</v>
      </c>
      <c r="F1335" s="14">
        <v>0.2</v>
      </c>
      <c r="G1335" s="13" t="s">
        <v>46</v>
      </c>
      <c r="H1335" s="14">
        <v>28</v>
      </c>
      <c r="I1335" s="15" t="s">
        <v>32</v>
      </c>
      <c r="J1335" s="16">
        <v>57</v>
      </c>
      <c r="K1335" s="16">
        <v>4.75</v>
      </c>
      <c r="L1335" s="17" t="s">
        <v>399</v>
      </c>
      <c r="M1335" s="163" t="str">
        <f>IFERROR(GETPIVOTDATA("Tot. Bottles",'- Ordine Aggregato -'!$A$1,"sku anker",A1335),"")</f>
        <v/>
      </c>
      <c r="N1335" s="18" t="s">
        <v>42</v>
      </c>
      <c r="O1335" s="19" t="str">
        <f t="shared" si="20"/>
        <v>Order online</v>
      </c>
      <c r="P1335" s="97" t="s">
        <v>355</v>
      </c>
      <c r="Q1335" s="13" t="s">
        <v>4445</v>
      </c>
      <c r="R1335" t="s">
        <v>4446</v>
      </c>
      <c r="S1335" s="20">
        <v>0</v>
      </c>
      <c r="T1335" s="21" t="s">
        <v>38</v>
      </c>
    </row>
    <row r="1336" spans="1:20" x14ac:dyDescent="0.35">
      <c r="A1336" s="13" t="s">
        <v>4447</v>
      </c>
      <c r="B1336" s="13"/>
      <c r="C1336" s="13"/>
      <c r="D1336" s="13" t="s">
        <v>4441</v>
      </c>
      <c r="E1336" s="13">
        <v>12</v>
      </c>
      <c r="F1336" s="14">
        <v>0.35</v>
      </c>
      <c r="G1336" s="13" t="s">
        <v>14871</v>
      </c>
      <c r="H1336" s="14">
        <v>28</v>
      </c>
      <c r="I1336" s="15" t="s">
        <v>32</v>
      </c>
      <c r="J1336" s="16">
        <v>72</v>
      </c>
      <c r="K1336" s="16">
        <v>6</v>
      </c>
      <c r="L1336" s="17" t="s">
        <v>399</v>
      </c>
      <c r="M1336" s="163" t="str">
        <f>IFERROR(GETPIVOTDATA("Tot. Bottles",'- Ordine Aggregato -'!$A$1,"sku anker",A1336),"")</f>
        <v/>
      </c>
      <c r="N1336" s="18" t="s">
        <v>42</v>
      </c>
      <c r="O1336" s="19" t="str">
        <f t="shared" si="20"/>
        <v>Order online</v>
      </c>
      <c r="P1336" s="97" t="s">
        <v>355</v>
      </c>
      <c r="Q1336" s="13" t="s">
        <v>4448</v>
      </c>
      <c r="R1336" t="s">
        <v>4449</v>
      </c>
      <c r="S1336" s="20">
        <v>0</v>
      </c>
      <c r="T1336" s="21" t="s">
        <v>38</v>
      </c>
    </row>
    <row r="1337" spans="1:20" x14ac:dyDescent="0.35">
      <c r="A1337" s="96" t="s">
        <v>4450</v>
      </c>
      <c r="D1337" s="13" t="s">
        <v>4441</v>
      </c>
      <c r="E1337" s="13">
        <v>6</v>
      </c>
      <c r="F1337" s="14">
        <v>0.5</v>
      </c>
      <c r="G1337" s="13" t="s">
        <v>14871</v>
      </c>
      <c r="H1337" s="14">
        <v>28</v>
      </c>
      <c r="I1337" s="15" t="s">
        <v>32</v>
      </c>
      <c r="J1337" s="16">
        <v>35.700000000000003</v>
      </c>
      <c r="K1337" s="16">
        <v>5.95</v>
      </c>
      <c r="L1337" s="17" t="s">
        <v>399</v>
      </c>
      <c r="M1337" s="163" t="str">
        <f>IFERROR(GETPIVOTDATA("Tot. Bottles",'- Ordine Aggregato -'!$A$1,"sku anker",A1337),"")</f>
        <v/>
      </c>
      <c r="N1337" s="18" t="s">
        <v>42</v>
      </c>
      <c r="O1337" s="19" t="str">
        <f t="shared" si="20"/>
        <v>Order online</v>
      </c>
      <c r="P1337" s="97" t="s">
        <v>355</v>
      </c>
      <c r="Q1337" s="13" t="s">
        <v>4451</v>
      </c>
      <c r="R1337" t="s">
        <v>4452</v>
      </c>
      <c r="S1337" s="20">
        <v>0</v>
      </c>
      <c r="T1337" s="21" t="s">
        <v>38</v>
      </c>
    </row>
    <row r="1338" spans="1:20" x14ac:dyDescent="0.35">
      <c r="A1338" s="13" t="s">
        <v>4453</v>
      </c>
      <c r="B1338" s="13"/>
      <c r="C1338" s="13"/>
      <c r="D1338" s="13" t="s">
        <v>4441</v>
      </c>
      <c r="E1338" s="13">
        <v>6</v>
      </c>
      <c r="F1338" s="14">
        <v>0.7</v>
      </c>
      <c r="G1338" s="13" t="s">
        <v>14871</v>
      </c>
      <c r="H1338" s="14">
        <v>28</v>
      </c>
      <c r="I1338" s="15" t="s">
        <v>32</v>
      </c>
      <c r="J1338" s="16">
        <v>48.300000000000004</v>
      </c>
      <c r="K1338" s="16">
        <v>8.0500000000000007</v>
      </c>
      <c r="L1338" s="17" t="s">
        <v>399</v>
      </c>
      <c r="M1338" s="163" t="str">
        <f>IFERROR(GETPIVOTDATA("Tot. Bottles",'- Ordine Aggregato -'!$A$1,"sku anker",A1338),"")</f>
        <v/>
      </c>
      <c r="N1338" s="18" t="s">
        <v>42</v>
      </c>
      <c r="O1338" s="19" t="str">
        <f t="shared" si="20"/>
        <v>Order online</v>
      </c>
      <c r="P1338" s="97" t="s">
        <v>355</v>
      </c>
      <c r="Q1338" s="13" t="s">
        <v>4454</v>
      </c>
      <c r="R1338" t="s">
        <v>4455</v>
      </c>
      <c r="S1338" s="20">
        <v>0</v>
      </c>
      <c r="T1338" s="21" t="s">
        <v>38</v>
      </c>
    </row>
    <row r="1339" spans="1:20" x14ac:dyDescent="0.35">
      <c r="A1339" s="13" t="s">
        <v>4456</v>
      </c>
      <c r="B1339" s="13"/>
      <c r="C1339" s="13"/>
      <c r="D1339" s="13" t="s">
        <v>4441</v>
      </c>
      <c r="E1339" s="13">
        <v>6</v>
      </c>
      <c r="F1339" s="14">
        <v>1</v>
      </c>
      <c r="G1339" s="13" t="s">
        <v>14871</v>
      </c>
      <c r="H1339" s="14">
        <v>28</v>
      </c>
      <c r="I1339" s="15" t="s">
        <v>32</v>
      </c>
      <c r="J1339" s="16">
        <v>61.5</v>
      </c>
      <c r="K1339" s="16">
        <v>10.25</v>
      </c>
      <c r="L1339" s="17" t="s">
        <v>399</v>
      </c>
      <c r="M1339" s="163" t="str">
        <f>IFERROR(GETPIVOTDATA("Tot. Bottles",'- Ordine Aggregato -'!$A$1,"sku anker",A1339),"")</f>
        <v/>
      </c>
      <c r="N1339" s="18" t="s">
        <v>42</v>
      </c>
      <c r="O1339" s="19" t="str">
        <f t="shared" si="20"/>
        <v>Order online</v>
      </c>
      <c r="P1339" s="97" t="s">
        <v>355</v>
      </c>
      <c r="Q1339" s="13" t="s">
        <v>4457</v>
      </c>
      <c r="R1339" t="s">
        <v>4458</v>
      </c>
      <c r="S1339" s="20">
        <v>0</v>
      </c>
      <c r="T1339" s="21" t="s">
        <v>38</v>
      </c>
    </row>
    <row r="1340" spans="1:20" x14ac:dyDescent="0.35">
      <c r="A1340" s="96" t="s">
        <v>4459</v>
      </c>
      <c r="D1340" s="13" t="s">
        <v>4441</v>
      </c>
      <c r="E1340" s="13">
        <v>12</v>
      </c>
      <c r="F1340" s="14">
        <v>1</v>
      </c>
      <c r="G1340" s="13" t="s">
        <v>14871</v>
      </c>
      <c r="H1340" s="14">
        <v>28</v>
      </c>
      <c r="I1340" s="15" t="s">
        <v>32</v>
      </c>
      <c r="J1340" s="16">
        <v>123</v>
      </c>
      <c r="K1340" s="16">
        <v>10.25</v>
      </c>
      <c r="L1340" s="17" t="s">
        <v>399</v>
      </c>
      <c r="M1340" s="163" t="str">
        <f>IFERROR(GETPIVOTDATA("Tot. Bottles",'- Ordine Aggregato -'!$A$1,"sku anker",A1340),"")</f>
        <v/>
      </c>
      <c r="N1340" s="18" t="s">
        <v>42</v>
      </c>
      <c r="O1340" s="19" t="str">
        <f t="shared" si="20"/>
        <v>Order online</v>
      </c>
      <c r="P1340" s="97" t="s">
        <v>355</v>
      </c>
      <c r="Q1340" s="13" t="s">
        <v>4457</v>
      </c>
      <c r="R1340" t="s">
        <v>4460</v>
      </c>
      <c r="S1340" s="20">
        <v>0</v>
      </c>
      <c r="T1340" s="21" t="s">
        <v>38</v>
      </c>
    </row>
    <row r="1341" spans="1:20" x14ac:dyDescent="0.35">
      <c r="A1341" s="96" t="s">
        <v>4461</v>
      </c>
      <c r="D1341" s="13" t="s">
        <v>4462</v>
      </c>
      <c r="E1341" s="13">
        <v>6</v>
      </c>
      <c r="F1341" s="14">
        <v>0.7</v>
      </c>
      <c r="G1341" s="13" t="s">
        <v>46</v>
      </c>
      <c r="H1341" s="14">
        <v>28</v>
      </c>
      <c r="I1341" s="15" t="s">
        <v>32</v>
      </c>
      <c r="J1341" s="16">
        <v>57</v>
      </c>
      <c r="K1341" s="16">
        <v>9.5</v>
      </c>
      <c r="L1341" s="17" t="s">
        <v>546</v>
      </c>
      <c r="M1341" s="163" t="str">
        <f>IFERROR(GETPIVOTDATA("Tot. Bottles",'- Ordine Aggregato -'!$A$1,"sku anker",A1341),"")</f>
        <v/>
      </c>
      <c r="N1341" s="18" t="s">
        <v>34</v>
      </c>
      <c r="O1341" s="19" t="str">
        <f t="shared" si="20"/>
        <v>Order online</v>
      </c>
      <c r="P1341" s="97" t="s">
        <v>355</v>
      </c>
      <c r="Q1341" s="13" t="s">
        <v>4463</v>
      </c>
      <c r="R1341" t="s">
        <v>4464</v>
      </c>
      <c r="S1341" s="20">
        <v>0</v>
      </c>
      <c r="T1341" s="21" t="s">
        <v>38</v>
      </c>
    </row>
    <row r="1342" spans="1:20" x14ac:dyDescent="0.35">
      <c r="A1342" s="96" t="s">
        <v>15255</v>
      </c>
      <c r="B1342" s="96"/>
      <c r="C1342" s="96"/>
      <c r="D1342" s="13" t="s">
        <v>4462</v>
      </c>
      <c r="E1342" s="13">
        <v>6</v>
      </c>
      <c r="F1342" s="14">
        <v>0.7</v>
      </c>
      <c r="G1342" s="13" t="s">
        <v>46</v>
      </c>
      <c r="H1342" s="14">
        <v>28</v>
      </c>
      <c r="I1342" s="15" t="s">
        <v>32</v>
      </c>
      <c r="J1342" s="16">
        <v>57</v>
      </c>
      <c r="K1342" s="16">
        <v>9.5</v>
      </c>
      <c r="L1342" s="17" t="s">
        <v>399</v>
      </c>
      <c r="M1342" s="163" t="str">
        <f>IFERROR(GETPIVOTDATA("Tot. Bottles",'- Ordine Aggregato -'!$A$1,"sku anker",A1342),"")</f>
        <v/>
      </c>
      <c r="N1342" s="18" t="s">
        <v>34</v>
      </c>
      <c r="O1342" s="19" t="str">
        <f t="shared" si="20"/>
        <v>Order online</v>
      </c>
      <c r="P1342" s="97" t="s">
        <v>355</v>
      </c>
      <c r="Q1342" s="13" t="s">
        <v>15256</v>
      </c>
      <c r="R1342" t="s">
        <v>15257</v>
      </c>
      <c r="S1342" s="20">
        <v>0</v>
      </c>
      <c r="T1342" s="21" t="s">
        <v>38</v>
      </c>
    </row>
    <row r="1343" spans="1:20" x14ac:dyDescent="0.35">
      <c r="A1343" s="13" t="s">
        <v>4465</v>
      </c>
      <c r="B1343" s="13"/>
      <c r="C1343" s="13"/>
      <c r="D1343" s="13" t="s">
        <v>4466</v>
      </c>
      <c r="E1343" s="13">
        <v>12</v>
      </c>
      <c r="F1343" s="14">
        <v>0.35</v>
      </c>
      <c r="G1343" s="13" t="s">
        <v>46</v>
      </c>
      <c r="H1343" s="14">
        <v>17</v>
      </c>
      <c r="I1343" s="15" t="s">
        <v>32</v>
      </c>
      <c r="J1343" s="16">
        <v>78</v>
      </c>
      <c r="K1343" s="16">
        <v>6.5</v>
      </c>
      <c r="L1343" s="17" t="s">
        <v>551</v>
      </c>
      <c r="M1343" s="163" t="str">
        <f>IFERROR(GETPIVOTDATA("Tot. Bottles",'- Ordine Aggregato -'!$A$1,"sku anker",A1343),"")</f>
        <v/>
      </c>
      <c r="N1343" s="18" t="s">
        <v>67</v>
      </c>
      <c r="O1343" s="19" t="str">
        <f t="shared" si="20"/>
        <v>Order online</v>
      </c>
      <c r="P1343" s="97" t="s">
        <v>355</v>
      </c>
      <c r="Q1343" s="13" t="s">
        <v>4467</v>
      </c>
      <c r="R1343" t="s">
        <v>4468</v>
      </c>
      <c r="S1343" s="20">
        <v>6.5</v>
      </c>
      <c r="T1343" s="21" t="s">
        <v>38</v>
      </c>
    </row>
    <row r="1344" spans="1:20" x14ac:dyDescent="0.35">
      <c r="A1344" s="13" t="s">
        <v>4469</v>
      </c>
      <c r="B1344" s="13"/>
      <c r="C1344" s="13"/>
      <c r="D1344" s="13" t="s">
        <v>4466</v>
      </c>
      <c r="E1344" s="13">
        <v>6</v>
      </c>
      <c r="F1344" s="14">
        <v>0.7</v>
      </c>
      <c r="G1344" s="13" t="s">
        <v>46</v>
      </c>
      <c r="H1344" s="14">
        <v>17</v>
      </c>
      <c r="I1344" s="15" t="s">
        <v>32</v>
      </c>
      <c r="J1344" s="16">
        <v>47.7</v>
      </c>
      <c r="K1344" s="16">
        <v>7.95</v>
      </c>
      <c r="L1344" s="17" t="s">
        <v>551</v>
      </c>
      <c r="M1344" s="163" t="str">
        <f>IFERROR(GETPIVOTDATA("Tot. Bottles",'- Ordine Aggregato -'!$A$1,"sku anker",A1344),"")</f>
        <v/>
      </c>
      <c r="N1344" s="18" t="s">
        <v>67</v>
      </c>
      <c r="O1344" s="19" t="str">
        <f t="shared" si="20"/>
        <v>Order online</v>
      </c>
      <c r="P1344" s="97" t="s">
        <v>355</v>
      </c>
      <c r="Q1344" s="13" t="s">
        <v>4470</v>
      </c>
      <c r="R1344" t="s">
        <v>4471</v>
      </c>
      <c r="S1344" s="20">
        <v>7.95</v>
      </c>
      <c r="T1344" s="21" t="s">
        <v>38</v>
      </c>
    </row>
    <row r="1345" spans="1:20" x14ac:dyDescent="0.35">
      <c r="A1345" s="13" t="s">
        <v>4472</v>
      </c>
      <c r="B1345" s="13"/>
      <c r="C1345" s="13"/>
      <c r="D1345" s="13" t="s">
        <v>4473</v>
      </c>
      <c r="E1345" s="13">
        <v>6</v>
      </c>
      <c r="F1345" s="14">
        <v>0.7</v>
      </c>
      <c r="G1345" s="13" t="s">
        <v>14872</v>
      </c>
      <c r="H1345" s="14">
        <v>17</v>
      </c>
      <c r="I1345" s="15" t="s">
        <v>32</v>
      </c>
      <c r="J1345" s="16">
        <v>75</v>
      </c>
      <c r="K1345" s="16">
        <v>12.5</v>
      </c>
      <c r="L1345" s="17" t="s">
        <v>546</v>
      </c>
      <c r="M1345" s="163" t="str">
        <f>IFERROR(GETPIVOTDATA("Tot. Bottles",'- Ordine Aggregato -'!$A$1,"sku anker",A1345),"")</f>
        <v/>
      </c>
      <c r="N1345" s="18" t="s">
        <v>42</v>
      </c>
      <c r="O1345" s="19" t="str">
        <f t="shared" si="20"/>
        <v>Order online</v>
      </c>
      <c r="P1345" s="97" t="s">
        <v>355</v>
      </c>
      <c r="Q1345" s="13" t="s">
        <v>4474</v>
      </c>
      <c r="R1345" t="s">
        <v>4475</v>
      </c>
      <c r="S1345" s="20">
        <v>0</v>
      </c>
      <c r="T1345" s="21" t="s">
        <v>38</v>
      </c>
    </row>
    <row r="1346" spans="1:20" x14ac:dyDescent="0.35">
      <c r="A1346" s="13" t="s">
        <v>4476</v>
      </c>
      <c r="B1346" s="13"/>
      <c r="C1346" s="13"/>
      <c r="D1346" s="13" t="s">
        <v>4477</v>
      </c>
      <c r="E1346" s="13">
        <v>6</v>
      </c>
      <c r="F1346" s="14">
        <v>0.75</v>
      </c>
      <c r="G1346" s="13" t="s">
        <v>14872</v>
      </c>
      <c r="H1346" s="14">
        <v>11.5</v>
      </c>
      <c r="I1346" s="15" t="s">
        <v>32</v>
      </c>
      <c r="J1346" s="16">
        <v>28.799999999999997</v>
      </c>
      <c r="K1346" s="16">
        <v>4.8</v>
      </c>
      <c r="L1346" s="17" t="s">
        <v>4478</v>
      </c>
      <c r="M1346" s="163" t="str">
        <f>IFERROR(GETPIVOTDATA("Tot. Bottles",'- Ordine Aggregato -'!$A$1,"sku anker",A1346),"")</f>
        <v/>
      </c>
      <c r="N1346" s="18" t="s">
        <v>34</v>
      </c>
      <c r="O1346" s="19" t="str">
        <f t="shared" si="20"/>
        <v>Order online</v>
      </c>
      <c r="P1346" s="97" t="s">
        <v>35</v>
      </c>
      <c r="Q1346" s="13" t="s">
        <v>4479</v>
      </c>
      <c r="R1346" t="s">
        <v>4480</v>
      </c>
      <c r="S1346" s="20">
        <v>0</v>
      </c>
      <c r="T1346" s="21" t="s">
        <v>38</v>
      </c>
    </row>
    <row r="1347" spans="1:20" x14ac:dyDescent="0.35">
      <c r="A1347" s="13" t="s">
        <v>4481</v>
      </c>
      <c r="B1347" s="13"/>
      <c r="C1347" s="13"/>
      <c r="D1347" s="13" t="s">
        <v>4482</v>
      </c>
      <c r="E1347" s="13">
        <v>6</v>
      </c>
      <c r="F1347" s="14">
        <v>0.75</v>
      </c>
      <c r="G1347" s="13" t="s">
        <v>14872</v>
      </c>
      <c r="H1347" s="14">
        <v>14.5</v>
      </c>
      <c r="I1347" s="15" t="s">
        <v>32</v>
      </c>
      <c r="J1347" s="16">
        <v>35.700000000000003</v>
      </c>
      <c r="K1347" s="16">
        <v>5.95</v>
      </c>
      <c r="L1347" s="17" t="s">
        <v>710</v>
      </c>
      <c r="M1347" s="163" t="str">
        <f>IFERROR(GETPIVOTDATA("Tot. Bottles",'- Ordine Aggregato -'!$A$1,"sku anker",A1347),"")</f>
        <v/>
      </c>
      <c r="N1347" s="18" t="s">
        <v>42</v>
      </c>
      <c r="O1347" s="19" t="str">
        <f t="shared" si="20"/>
        <v>Order online</v>
      </c>
      <c r="P1347" s="97" t="s">
        <v>35</v>
      </c>
      <c r="Q1347" s="13" t="s">
        <v>4483</v>
      </c>
      <c r="R1347" t="s">
        <v>42</v>
      </c>
      <c r="S1347" s="20">
        <v>0</v>
      </c>
      <c r="T1347" s="21" t="s">
        <v>38</v>
      </c>
    </row>
    <row r="1348" spans="1:20" x14ac:dyDescent="0.35">
      <c r="A1348" s="96" t="s">
        <v>14576</v>
      </c>
      <c r="D1348" s="13" t="s">
        <v>4484</v>
      </c>
      <c r="E1348" s="13">
        <v>6</v>
      </c>
      <c r="F1348" s="14">
        <v>0.5</v>
      </c>
      <c r="G1348" s="13" t="s">
        <v>46</v>
      </c>
      <c r="H1348" s="14">
        <v>18</v>
      </c>
      <c r="I1348" s="15" t="s">
        <v>32</v>
      </c>
      <c r="J1348" s="16">
        <v>47.7</v>
      </c>
      <c r="K1348" s="16">
        <v>7.95</v>
      </c>
      <c r="L1348" s="17" t="s">
        <v>502</v>
      </c>
      <c r="M1348" s="163" t="str">
        <f>IFERROR(GETPIVOTDATA("Tot. Bottles",'- Ordine Aggregato -'!$A$1,"sku anker",A1348),"")</f>
        <v/>
      </c>
      <c r="N1348" s="18" t="s">
        <v>42</v>
      </c>
      <c r="O1348" s="19" t="str">
        <f t="shared" si="20"/>
        <v>Order online</v>
      </c>
      <c r="P1348" s="97" t="s">
        <v>225</v>
      </c>
      <c r="Q1348" s="13" t="s">
        <v>15258</v>
      </c>
      <c r="R1348" t="s">
        <v>15259</v>
      </c>
      <c r="S1348" s="20">
        <v>0</v>
      </c>
      <c r="T1348" s="21" t="s">
        <v>38</v>
      </c>
    </row>
    <row r="1349" spans="1:20" x14ac:dyDescent="0.35">
      <c r="A1349" s="96" t="s">
        <v>4485</v>
      </c>
      <c r="D1349" s="13" t="s">
        <v>4486</v>
      </c>
      <c r="E1349" s="13">
        <v>6</v>
      </c>
      <c r="F1349" s="14">
        <v>0.75</v>
      </c>
      <c r="G1349" s="13" t="s">
        <v>14872</v>
      </c>
      <c r="H1349" s="14">
        <v>16</v>
      </c>
      <c r="I1349" s="15" t="s">
        <v>32</v>
      </c>
      <c r="J1349" s="16">
        <v>32.099999999999994</v>
      </c>
      <c r="K1349" s="16">
        <v>5.35</v>
      </c>
      <c r="L1349" s="17" t="s">
        <v>713</v>
      </c>
      <c r="M1349" s="163" t="str">
        <f>IFERROR(GETPIVOTDATA("Tot. Bottles",'- Ordine Aggregato -'!$A$1,"sku anker",A1349),"")</f>
        <v/>
      </c>
      <c r="N1349" s="18" t="s">
        <v>67</v>
      </c>
      <c r="O1349" s="19" t="str">
        <f t="shared" si="20"/>
        <v>Order online</v>
      </c>
      <c r="P1349" s="97" t="s">
        <v>225</v>
      </c>
      <c r="Q1349" s="13" t="s">
        <v>4487</v>
      </c>
      <c r="R1349" t="s">
        <v>4488</v>
      </c>
      <c r="S1349" s="20">
        <v>5.35</v>
      </c>
      <c r="T1349" s="21" t="s">
        <v>38</v>
      </c>
    </row>
    <row r="1350" spans="1:20" x14ac:dyDescent="0.35">
      <c r="A1350" s="13" t="s">
        <v>14554</v>
      </c>
      <c r="B1350" s="13"/>
      <c r="C1350" s="13"/>
      <c r="D1350" s="13" t="s">
        <v>14555</v>
      </c>
      <c r="E1350" s="13">
        <v>6</v>
      </c>
      <c r="F1350" s="14">
        <v>0.75</v>
      </c>
      <c r="G1350" s="13" t="s">
        <v>14872</v>
      </c>
      <c r="H1350" s="14">
        <v>16</v>
      </c>
      <c r="I1350" s="15" t="s">
        <v>32</v>
      </c>
      <c r="J1350" s="16">
        <v>47.400000000000006</v>
      </c>
      <c r="K1350" s="16">
        <v>7.9</v>
      </c>
      <c r="L1350" s="17" t="s">
        <v>502</v>
      </c>
      <c r="M1350" s="163" t="str">
        <f>IFERROR(GETPIVOTDATA("Tot. Bottles",'- Ordine Aggregato -'!$A$1,"sku anker",A1350),"")</f>
        <v/>
      </c>
      <c r="N1350" s="18" t="s">
        <v>42</v>
      </c>
      <c r="O1350" s="19" t="str">
        <f t="shared" si="20"/>
        <v>Order online</v>
      </c>
      <c r="P1350" s="97" t="s">
        <v>225</v>
      </c>
      <c r="Q1350" s="13" t="s">
        <v>15260</v>
      </c>
      <c r="R1350" t="s">
        <v>15261</v>
      </c>
      <c r="S1350" s="20">
        <v>0</v>
      </c>
      <c r="T1350" s="21" t="s">
        <v>38</v>
      </c>
    </row>
    <row r="1351" spans="1:20" x14ac:dyDescent="0.35">
      <c r="A1351" s="13" t="s">
        <v>4489</v>
      </c>
      <c r="B1351" s="13"/>
      <c r="C1351" s="13"/>
      <c r="D1351" s="13" t="s">
        <v>4490</v>
      </c>
      <c r="E1351" s="13">
        <v>6</v>
      </c>
      <c r="F1351" s="14">
        <v>0.75</v>
      </c>
      <c r="G1351" s="13" t="s">
        <v>31</v>
      </c>
      <c r="H1351" s="14">
        <v>17.5</v>
      </c>
      <c r="I1351" s="15" t="s">
        <v>32</v>
      </c>
      <c r="J1351" s="16">
        <v>36.900000000000006</v>
      </c>
      <c r="K1351" s="16">
        <v>6.15</v>
      </c>
      <c r="L1351" s="17" t="s">
        <v>713</v>
      </c>
      <c r="M1351" s="163" t="str">
        <f>IFERROR(GETPIVOTDATA("Tot. Bottles",'- Ordine Aggregato -'!$A$1,"sku anker",A1351),"")</f>
        <v/>
      </c>
      <c r="N1351" s="18" t="s">
        <v>34</v>
      </c>
      <c r="O1351" s="19" t="str">
        <f t="shared" si="20"/>
        <v>Order online</v>
      </c>
      <c r="P1351" s="97" t="s">
        <v>225</v>
      </c>
      <c r="Q1351" s="13" t="s">
        <v>4491</v>
      </c>
      <c r="R1351" t="s">
        <v>4492</v>
      </c>
      <c r="S1351" s="20">
        <v>0</v>
      </c>
      <c r="T1351" s="21" t="s">
        <v>38</v>
      </c>
    </row>
    <row r="1352" spans="1:20" x14ac:dyDescent="0.35">
      <c r="A1352" s="13" t="s">
        <v>4493</v>
      </c>
      <c r="B1352" s="13"/>
      <c r="C1352" s="13"/>
      <c r="D1352" s="13" t="s">
        <v>4494</v>
      </c>
      <c r="E1352" s="13">
        <v>6</v>
      </c>
      <c r="F1352" s="14">
        <v>0.75</v>
      </c>
      <c r="G1352" s="13" t="s">
        <v>31</v>
      </c>
      <c r="H1352" s="14">
        <v>16</v>
      </c>
      <c r="I1352" s="15" t="s">
        <v>32</v>
      </c>
      <c r="J1352" s="16">
        <v>35.099999999999994</v>
      </c>
      <c r="K1352" s="16">
        <v>5.85</v>
      </c>
      <c r="L1352" s="17" t="s">
        <v>713</v>
      </c>
      <c r="M1352" s="163" t="str">
        <f>IFERROR(GETPIVOTDATA("Tot. Bottles",'- Ordine Aggregato -'!$A$1,"sku anker",A1352),"")</f>
        <v/>
      </c>
      <c r="N1352" s="18" t="s">
        <v>42</v>
      </c>
      <c r="O1352" s="19" t="str">
        <f t="shared" si="20"/>
        <v>Order online</v>
      </c>
      <c r="P1352" s="97" t="s">
        <v>225</v>
      </c>
      <c r="Q1352" s="13" t="s">
        <v>4495</v>
      </c>
      <c r="R1352" t="s">
        <v>4496</v>
      </c>
      <c r="S1352" s="20">
        <v>0</v>
      </c>
      <c r="T1352" s="21" t="s">
        <v>38</v>
      </c>
    </row>
    <row r="1353" spans="1:20" x14ac:dyDescent="0.35">
      <c r="A1353" s="13" t="s">
        <v>4497</v>
      </c>
      <c r="B1353" s="13"/>
      <c r="C1353" s="13"/>
      <c r="D1353" s="13" t="s">
        <v>4498</v>
      </c>
      <c r="E1353" s="13">
        <v>6</v>
      </c>
      <c r="F1353" s="14">
        <v>0.7</v>
      </c>
      <c r="G1353" s="13" t="s">
        <v>14871</v>
      </c>
      <c r="H1353" s="14">
        <v>40</v>
      </c>
      <c r="I1353" s="15" t="s">
        <v>32</v>
      </c>
      <c r="J1353" s="16">
        <v>65.699999999999989</v>
      </c>
      <c r="K1353" s="16">
        <v>10.95</v>
      </c>
      <c r="L1353" s="17" t="s">
        <v>399</v>
      </c>
      <c r="M1353" s="163" t="str">
        <f>IFERROR(GETPIVOTDATA("Tot. Bottles",'- Ordine Aggregato -'!$A$1,"sku anker",A1353),"")</f>
        <v/>
      </c>
      <c r="N1353" s="18" t="s">
        <v>42</v>
      </c>
      <c r="O1353" s="19" t="str">
        <f t="shared" si="20"/>
        <v>Order online</v>
      </c>
      <c r="P1353" s="97" t="s">
        <v>225</v>
      </c>
      <c r="Q1353" s="13" t="s">
        <v>4499</v>
      </c>
      <c r="R1353" t="s">
        <v>4500</v>
      </c>
      <c r="S1353" s="20">
        <v>0</v>
      </c>
      <c r="T1353" s="21" t="s">
        <v>38</v>
      </c>
    </row>
    <row r="1354" spans="1:20" x14ac:dyDescent="0.35">
      <c r="A1354" s="96" t="s">
        <v>15262</v>
      </c>
      <c r="B1354" s="96"/>
      <c r="C1354" s="96"/>
      <c r="D1354" s="13" t="s">
        <v>15263</v>
      </c>
      <c r="E1354" s="13">
        <v>3</v>
      </c>
      <c r="F1354" s="14">
        <v>1.5</v>
      </c>
      <c r="G1354" s="13" t="s">
        <v>14872</v>
      </c>
      <c r="H1354" s="14">
        <v>12.5</v>
      </c>
      <c r="I1354" s="15" t="s">
        <v>32</v>
      </c>
      <c r="J1354" s="16">
        <v>1317</v>
      </c>
      <c r="K1354" s="16">
        <v>439</v>
      </c>
      <c r="L1354" s="17" t="s">
        <v>863</v>
      </c>
      <c r="M1354" s="163" t="str">
        <f>IFERROR(GETPIVOTDATA("Tot. Bottles",'- Ordine Aggregato -'!$A$1,"sku anker",A1354),"")</f>
        <v/>
      </c>
      <c r="N1354" s="18" t="s">
        <v>42</v>
      </c>
      <c r="O1354" s="19" t="str">
        <f t="shared" si="20"/>
        <v>Order online</v>
      </c>
      <c r="P1354" s="97" t="s">
        <v>225</v>
      </c>
      <c r="Q1354" s="13" t="s">
        <v>15264</v>
      </c>
      <c r="R1354" t="s">
        <v>15265</v>
      </c>
      <c r="S1354" s="20">
        <v>0</v>
      </c>
      <c r="T1354" s="21" t="s">
        <v>38</v>
      </c>
    </row>
    <row r="1355" spans="1:20" x14ac:dyDescent="0.35">
      <c r="A1355" s="96" t="s">
        <v>4501</v>
      </c>
      <c r="B1355" s="96"/>
      <c r="C1355" s="96"/>
      <c r="D1355" s="13" t="s">
        <v>4502</v>
      </c>
      <c r="E1355" s="13">
        <v>6</v>
      </c>
      <c r="F1355" s="14">
        <v>0.75</v>
      </c>
      <c r="G1355" s="13" t="s">
        <v>14872</v>
      </c>
      <c r="H1355" s="14">
        <v>12.5</v>
      </c>
      <c r="I1355" s="15" t="s">
        <v>32</v>
      </c>
      <c r="J1355" s="16">
        <v>990</v>
      </c>
      <c r="K1355" s="16">
        <v>165</v>
      </c>
      <c r="L1355" s="17" t="s">
        <v>863</v>
      </c>
      <c r="M1355" s="163" t="str">
        <f>IFERROR(GETPIVOTDATA("Tot. Bottles",'- Ordine Aggregato -'!$A$1,"sku anker",A1355),"")</f>
        <v/>
      </c>
      <c r="N1355" s="18" t="s">
        <v>42</v>
      </c>
      <c r="O1355" s="19" t="str">
        <f t="shared" si="20"/>
        <v>Order online</v>
      </c>
      <c r="P1355" s="97" t="s">
        <v>225</v>
      </c>
      <c r="Q1355" s="13" t="s">
        <v>4503</v>
      </c>
      <c r="R1355" t="s">
        <v>4504</v>
      </c>
      <c r="S1355" s="20">
        <v>0</v>
      </c>
      <c r="T1355" s="21" t="s">
        <v>38</v>
      </c>
    </row>
    <row r="1356" spans="1:20" x14ac:dyDescent="0.35">
      <c r="A1356" s="13" t="s">
        <v>15266</v>
      </c>
      <c r="B1356" s="13"/>
      <c r="C1356" s="13"/>
      <c r="D1356" s="13" t="s">
        <v>4506</v>
      </c>
      <c r="E1356" s="13">
        <v>6</v>
      </c>
      <c r="F1356" s="14">
        <v>0.75</v>
      </c>
      <c r="G1356" s="13" t="s">
        <v>46</v>
      </c>
      <c r="H1356" s="14">
        <v>12.5</v>
      </c>
      <c r="I1356" s="15" t="s">
        <v>32</v>
      </c>
      <c r="J1356" s="16">
        <v>1014</v>
      </c>
      <c r="K1356" s="16">
        <v>169</v>
      </c>
      <c r="L1356" s="17" t="s">
        <v>863</v>
      </c>
      <c r="M1356" s="163" t="str">
        <f>IFERROR(GETPIVOTDATA("Tot. Bottles",'- Ordine Aggregato -'!$A$1,"sku anker",A1356),"")</f>
        <v/>
      </c>
      <c r="N1356" s="18" t="s">
        <v>34</v>
      </c>
      <c r="O1356" s="19" t="str">
        <f t="shared" si="20"/>
        <v>Order online</v>
      </c>
      <c r="P1356" s="97" t="s">
        <v>225</v>
      </c>
      <c r="Q1356" s="13" t="s">
        <v>15267</v>
      </c>
      <c r="R1356" t="s">
        <v>15268</v>
      </c>
      <c r="S1356" s="20">
        <v>0</v>
      </c>
      <c r="T1356" s="21" t="s">
        <v>38</v>
      </c>
    </row>
    <row r="1357" spans="1:20" x14ac:dyDescent="0.35">
      <c r="A1357" s="96" t="s">
        <v>4505</v>
      </c>
      <c r="B1357" s="96"/>
      <c r="C1357" s="96"/>
      <c r="D1357" s="13" t="s">
        <v>4506</v>
      </c>
      <c r="E1357" s="13">
        <v>6</v>
      </c>
      <c r="F1357" s="14">
        <v>0.75</v>
      </c>
      <c r="G1357" s="13" t="s">
        <v>14872</v>
      </c>
      <c r="H1357" s="14">
        <v>12.5</v>
      </c>
      <c r="I1357" s="15" t="s">
        <v>32</v>
      </c>
      <c r="J1357" s="16">
        <v>1014</v>
      </c>
      <c r="K1357" s="16">
        <v>169</v>
      </c>
      <c r="L1357" s="17" t="s">
        <v>863</v>
      </c>
      <c r="M1357" s="163" t="str">
        <f>IFERROR(GETPIVOTDATA("Tot. Bottles",'- Ordine Aggregato -'!$A$1,"sku anker",A1357),"")</f>
        <v/>
      </c>
      <c r="N1357" s="18" t="s">
        <v>34</v>
      </c>
      <c r="O1357" s="19" t="str">
        <f t="shared" ref="O1357:O1420" si="21">HYPERLINK("https://www.ankeramsterdamspirits.nl/en/products/"&amp;A1357,"Order online")</f>
        <v>Order online</v>
      </c>
      <c r="P1357" s="97" t="s">
        <v>225</v>
      </c>
      <c r="Q1357" s="13" t="s">
        <v>4507</v>
      </c>
      <c r="R1357" t="s">
        <v>4508</v>
      </c>
      <c r="S1357" s="20">
        <v>0</v>
      </c>
      <c r="T1357" s="21" t="s">
        <v>38</v>
      </c>
    </row>
    <row r="1358" spans="1:20" x14ac:dyDescent="0.35">
      <c r="A1358" s="13" t="s">
        <v>4509</v>
      </c>
      <c r="B1358" s="13"/>
      <c r="C1358" s="13"/>
      <c r="D1358" s="13" t="s">
        <v>4510</v>
      </c>
      <c r="E1358" s="13">
        <v>3</v>
      </c>
      <c r="F1358" s="14">
        <v>0.75</v>
      </c>
      <c r="G1358" s="13" t="s">
        <v>46</v>
      </c>
      <c r="H1358" s="14">
        <v>12.5</v>
      </c>
      <c r="I1358" s="15" t="s">
        <v>32</v>
      </c>
      <c r="J1358" s="16">
        <v>600</v>
      </c>
      <c r="K1358" s="16">
        <v>200</v>
      </c>
      <c r="L1358" s="17" t="s">
        <v>863</v>
      </c>
      <c r="M1358" s="163" t="str">
        <f>IFERROR(GETPIVOTDATA("Tot. Bottles",'- Ordine Aggregato -'!$A$1,"sku anker",A1358),"")</f>
        <v/>
      </c>
      <c r="N1358" s="18" t="s">
        <v>34</v>
      </c>
      <c r="O1358" s="19" t="str">
        <f t="shared" si="21"/>
        <v>Order online</v>
      </c>
      <c r="P1358" s="97" t="s">
        <v>225</v>
      </c>
      <c r="Q1358" s="13" t="s">
        <v>4511</v>
      </c>
      <c r="R1358" t="s">
        <v>4512</v>
      </c>
      <c r="S1358" s="20">
        <v>0</v>
      </c>
      <c r="T1358" s="21" t="s">
        <v>38</v>
      </c>
    </row>
    <row r="1359" spans="1:20" x14ac:dyDescent="0.35">
      <c r="A1359" s="96" t="s">
        <v>15269</v>
      </c>
      <c r="B1359" s="96"/>
      <c r="C1359" s="96"/>
      <c r="D1359" s="13" t="s">
        <v>15270</v>
      </c>
      <c r="E1359" s="13">
        <v>6</v>
      </c>
      <c r="F1359" s="14">
        <v>0.75</v>
      </c>
      <c r="G1359" s="13" t="s">
        <v>46</v>
      </c>
      <c r="H1359" s="14">
        <v>12.5</v>
      </c>
      <c r="I1359" s="15" t="s">
        <v>32</v>
      </c>
      <c r="J1359" s="16">
        <v>1752</v>
      </c>
      <c r="K1359" s="16">
        <v>292</v>
      </c>
      <c r="L1359" s="17" t="s">
        <v>863</v>
      </c>
      <c r="M1359" s="163" t="str">
        <f>IFERROR(GETPIVOTDATA("Tot. Bottles",'- Ordine Aggregato -'!$A$1,"sku anker",A1359),"")</f>
        <v/>
      </c>
      <c r="N1359" s="18" t="s">
        <v>42</v>
      </c>
      <c r="O1359" s="19" t="str">
        <f t="shared" si="21"/>
        <v>Order online</v>
      </c>
      <c r="P1359" s="97" t="s">
        <v>225</v>
      </c>
      <c r="Q1359" s="13" t="s">
        <v>15271</v>
      </c>
      <c r="R1359" t="s">
        <v>15272</v>
      </c>
      <c r="S1359" s="20">
        <v>0</v>
      </c>
      <c r="T1359" s="21" t="s">
        <v>38</v>
      </c>
    </row>
    <row r="1360" spans="1:20" x14ac:dyDescent="0.35">
      <c r="A1360" s="96" t="s">
        <v>4513</v>
      </c>
      <c r="B1360" s="96"/>
      <c r="C1360" s="96"/>
      <c r="D1360" s="13" t="s">
        <v>4514</v>
      </c>
      <c r="E1360" s="13">
        <v>6</v>
      </c>
      <c r="F1360" s="14">
        <v>0.75</v>
      </c>
      <c r="G1360" s="13" t="s">
        <v>46</v>
      </c>
      <c r="H1360" s="14">
        <v>12.5</v>
      </c>
      <c r="I1360" s="15" t="s">
        <v>32</v>
      </c>
      <c r="J1360" s="16">
        <v>1752</v>
      </c>
      <c r="K1360" s="16">
        <v>292</v>
      </c>
      <c r="L1360" s="17" t="s">
        <v>863</v>
      </c>
      <c r="M1360" s="163" t="str">
        <f>IFERROR(GETPIVOTDATA("Tot. Bottles",'- Ordine Aggregato -'!$A$1,"sku anker",A1360),"")</f>
        <v/>
      </c>
      <c r="N1360" s="18" t="s">
        <v>42</v>
      </c>
      <c r="O1360" s="19" t="str">
        <f t="shared" si="21"/>
        <v>Order online</v>
      </c>
      <c r="P1360" s="97" t="s">
        <v>225</v>
      </c>
      <c r="Q1360" s="13" t="s">
        <v>4516</v>
      </c>
      <c r="R1360" t="s">
        <v>4517</v>
      </c>
      <c r="S1360" s="20">
        <v>0</v>
      </c>
      <c r="T1360" s="21" t="s">
        <v>38</v>
      </c>
    </row>
    <row r="1361" spans="1:20" x14ac:dyDescent="0.35">
      <c r="A1361" s="13" t="s">
        <v>15273</v>
      </c>
      <c r="B1361" s="13"/>
      <c r="C1361" s="13"/>
      <c r="D1361" s="13" t="s">
        <v>15274</v>
      </c>
      <c r="E1361" s="13">
        <v>6</v>
      </c>
      <c r="F1361" s="14">
        <v>0.75</v>
      </c>
      <c r="G1361" s="13" t="s">
        <v>46</v>
      </c>
      <c r="H1361" s="14">
        <v>12.5</v>
      </c>
      <c r="I1361" s="15" t="s">
        <v>32</v>
      </c>
      <c r="J1361" s="16">
        <v>1290</v>
      </c>
      <c r="K1361" s="16">
        <v>215</v>
      </c>
      <c r="L1361" s="17" t="s">
        <v>863</v>
      </c>
      <c r="M1361" s="163" t="str">
        <f>IFERROR(GETPIVOTDATA("Tot. Bottles",'- Ordine Aggregato -'!$A$1,"sku anker",A1361),"")</f>
        <v/>
      </c>
      <c r="N1361" s="18" t="s">
        <v>42</v>
      </c>
      <c r="O1361" s="19" t="str">
        <f t="shared" si="21"/>
        <v>Order online</v>
      </c>
      <c r="P1361" s="97" t="s">
        <v>225</v>
      </c>
      <c r="Q1361" s="13" t="s">
        <v>15275</v>
      </c>
      <c r="R1361" t="s">
        <v>15276</v>
      </c>
      <c r="S1361" s="20">
        <v>0</v>
      </c>
      <c r="T1361" s="21" t="s">
        <v>38</v>
      </c>
    </row>
    <row r="1362" spans="1:20" x14ac:dyDescent="0.35">
      <c r="A1362" s="96" t="s">
        <v>4518</v>
      </c>
      <c r="D1362" s="13" t="s">
        <v>4519</v>
      </c>
      <c r="E1362" s="13">
        <v>6</v>
      </c>
      <c r="F1362" s="14">
        <v>0.7</v>
      </c>
      <c r="G1362" s="13" t="s">
        <v>31</v>
      </c>
      <c r="H1362" s="14">
        <v>38</v>
      </c>
      <c r="I1362" s="15" t="s">
        <v>32</v>
      </c>
      <c r="J1362" s="16">
        <v>774</v>
      </c>
      <c r="K1362" s="16">
        <v>129</v>
      </c>
      <c r="L1362" s="17" t="s">
        <v>41</v>
      </c>
      <c r="M1362" s="163" t="str">
        <f>IFERROR(GETPIVOTDATA("Tot. Bottles",'- Ordine Aggregato -'!$A$1,"sku anker",A1362),"")</f>
        <v/>
      </c>
      <c r="N1362" s="18" t="s">
        <v>42</v>
      </c>
      <c r="O1362" s="19" t="str">
        <f t="shared" si="21"/>
        <v>Order online</v>
      </c>
      <c r="P1362" s="97" t="s">
        <v>43</v>
      </c>
      <c r="Q1362" s="13" t="s">
        <v>4520</v>
      </c>
      <c r="R1362" t="s">
        <v>4521</v>
      </c>
      <c r="S1362" s="20">
        <v>0</v>
      </c>
      <c r="T1362" s="21" t="s">
        <v>38</v>
      </c>
    </row>
    <row r="1363" spans="1:20" x14ac:dyDescent="0.35">
      <c r="A1363" s="13" t="s">
        <v>4522</v>
      </c>
      <c r="B1363" s="13"/>
      <c r="C1363" s="13"/>
      <c r="D1363" s="13" t="s">
        <v>4523</v>
      </c>
      <c r="E1363" s="13">
        <v>6</v>
      </c>
      <c r="F1363" s="14">
        <v>0.7</v>
      </c>
      <c r="G1363" s="13" t="s">
        <v>31</v>
      </c>
      <c r="H1363" s="14">
        <v>38</v>
      </c>
      <c r="I1363" s="15" t="s">
        <v>32</v>
      </c>
      <c r="J1363" s="16">
        <v>201</v>
      </c>
      <c r="K1363" s="16">
        <v>33.5</v>
      </c>
      <c r="L1363" s="17" t="s">
        <v>41</v>
      </c>
      <c r="M1363" s="163" t="str">
        <f>IFERROR(GETPIVOTDATA("Tot. Bottles",'- Ordine Aggregato -'!$A$1,"sku anker",A1363),"")</f>
        <v/>
      </c>
      <c r="N1363" s="18" t="s">
        <v>42</v>
      </c>
      <c r="O1363" s="19" t="str">
        <f t="shared" si="21"/>
        <v>Order online</v>
      </c>
      <c r="P1363" s="97" t="s">
        <v>43</v>
      </c>
      <c r="Q1363" s="13" t="s">
        <v>4524</v>
      </c>
      <c r="R1363" t="s">
        <v>4525</v>
      </c>
      <c r="S1363" s="20">
        <v>0</v>
      </c>
      <c r="T1363" s="21" t="s">
        <v>38</v>
      </c>
    </row>
    <row r="1364" spans="1:20" x14ac:dyDescent="0.35">
      <c r="A1364" s="13" t="s">
        <v>4526</v>
      </c>
      <c r="B1364" s="13"/>
      <c r="C1364" s="13"/>
      <c r="D1364" s="13" t="s">
        <v>4527</v>
      </c>
      <c r="E1364" s="13">
        <v>6</v>
      </c>
      <c r="F1364" s="14">
        <v>0.7</v>
      </c>
      <c r="G1364" s="13" t="s">
        <v>31</v>
      </c>
      <c r="H1364" s="14">
        <v>38</v>
      </c>
      <c r="I1364" s="15" t="s">
        <v>32</v>
      </c>
      <c r="J1364" s="16">
        <v>258</v>
      </c>
      <c r="K1364" s="16">
        <v>43</v>
      </c>
      <c r="L1364" s="17" t="s">
        <v>41</v>
      </c>
      <c r="M1364" s="163" t="str">
        <f>IFERROR(GETPIVOTDATA("Tot. Bottles",'- Ordine Aggregato -'!$A$1,"sku anker",A1364),"")</f>
        <v/>
      </c>
      <c r="N1364" s="18" t="s">
        <v>34</v>
      </c>
      <c r="O1364" s="19" t="str">
        <f t="shared" si="21"/>
        <v>Order online</v>
      </c>
      <c r="P1364" s="97" t="s">
        <v>43</v>
      </c>
      <c r="Q1364" s="13" t="s">
        <v>4524</v>
      </c>
      <c r="R1364" t="s">
        <v>4525</v>
      </c>
      <c r="S1364" s="20">
        <v>0</v>
      </c>
      <c r="T1364" s="21" t="s">
        <v>38</v>
      </c>
    </row>
    <row r="1365" spans="1:20" x14ac:dyDescent="0.35">
      <c r="A1365" s="96" t="s">
        <v>4528</v>
      </c>
      <c r="D1365" s="13" t="s">
        <v>4529</v>
      </c>
      <c r="E1365" s="13">
        <v>6</v>
      </c>
      <c r="F1365" s="14">
        <v>0.7</v>
      </c>
      <c r="G1365" s="13" t="s">
        <v>31</v>
      </c>
      <c r="H1365" s="14">
        <v>38</v>
      </c>
      <c r="I1365" s="15" t="s">
        <v>32</v>
      </c>
      <c r="J1365" s="16">
        <v>154.5</v>
      </c>
      <c r="K1365" s="16">
        <v>25.75</v>
      </c>
      <c r="L1365" s="17" t="s">
        <v>41</v>
      </c>
      <c r="M1365" s="163" t="str">
        <f>IFERROR(GETPIVOTDATA("Tot. Bottles",'- Ordine Aggregato -'!$A$1,"sku anker",A1365),"")</f>
        <v/>
      </c>
      <c r="N1365" s="18" t="s">
        <v>67</v>
      </c>
      <c r="O1365" s="19" t="str">
        <f t="shared" si="21"/>
        <v>Order online</v>
      </c>
      <c r="P1365" s="97" t="s">
        <v>43</v>
      </c>
      <c r="Q1365" s="13" t="s">
        <v>4530</v>
      </c>
      <c r="R1365" t="s">
        <v>4531</v>
      </c>
      <c r="S1365" s="20">
        <v>25.75</v>
      </c>
      <c r="T1365" s="21" t="s">
        <v>38</v>
      </c>
    </row>
    <row r="1366" spans="1:20" x14ac:dyDescent="0.35">
      <c r="A1366" s="96" t="s">
        <v>4532</v>
      </c>
      <c r="D1366" s="13" t="s">
        <v>4533</v>
      </c>
      <c r="E1366" s="13">
        <v>6</v>
      </c>
      <c r="F1366" s="14">
        <v>0.7</v>
      </c>
      <c r="G1366" s="13" t="s">
        <v>31</v>
      </c>
      <c r="H1366" s="14">
        <v>38</v>
      </c>
      <c r="I1366" s="15" t="s">
        <v>32</v>
      </c>
      <c r="J1366" s="16">
        <v>157.5</v>
      </c>
      <c r="K1366" s="16">
        <v>26.25</v>
      </c>
      <c r="L1366" s="17" t="s">
        <v>41</v>
      </c>
      <c r="M1366" s="163" t="str">
        <f>IFERROR(GETPIVOTDATA("Tot. Bottles",'- Ordine Aggregato -'!$A$1,"sku anker",A1366),"")</f>
        <v/>
      </c>
      <c r="N1366" s="18" t="s">
        <v>67</v>
      </c>
      <c r="O1366" s="19" t="str">
        <f t="shared" si="21"/>
        <v>Order online</v>
      </c>
      <c r="P1366" s="97" t="s">
        <v>43</v>
      </c>
      <c r="Q1366" s="13" t="s">
        <v>4530</v>
      </c>
      <c r="R1366" t="s">
        <v>4531</v>
      </c>
      <c r="S1366" s="20">
        <v>26.25</v>
      </c>
      <c r="T1366" s="21" t="s">
        <v>38</v>
      </c>
    </row>
    <row r="1367" spans="1:20" x14ac:dyDescent="0.35">
      <c r="A1367" s="13" t="s">
        <v>4534</v>
      </c>
      <c r="B1367" s="13"/>
      <c r="C1367" s="13"/>
      <c r="D1367" s="13" t="s">
        <v>4535</v>
      </c>
      <c r="E1367" s="13">
        <v>6</v>
      </c>
      <c r="F1367" s="14">
        <v>0.7</v>
      </c>
      <c r="G1367" s="13" t="s">
        <v>31</v>
      </c>
      <c r="H1367" s="14">
        <v>38</v>
      </c>
      <c r="I1367" s="15" t="s">
        <v>32</v>
      </c>
      <c r="J1367" s="16">
        <v>171</v>
      </c>
      <c r="K1367" s="16">
        <v>28.5</v>
      </c>
      <c r="L1367" s="17" t="s">
        <v>41</v>
      </c>
      <c r="M1367" s="163" t="str">
        <f>IFERROR(GETPIVOTDATA("Tot. Bottles",'- Ordine Aggregato -'!$A$1,"sku anker",A1367),"")</f>
        <v/>
      </c>
      <c r="N1367" s="18" t="s">
        <v>67</v>
      </c>
      <c r="O1367" s="19" t="str">
        <f t="shared" si="21"/>
        <v>Order online</v>
      </c>
      <c r="P1367" s="97" t="s">
        <v>43</v>
      </c>
      <c r="Q1367" s="13" t="s">
        <v>4536</v>
      </c>
      <c r="R1367" t="s">
        <v>4537</v>
      </c>
      <c r="S1367" s="20">
        <v>28.5</v>
      </c>
      <c r="T1367" s="21" t="s">
        <v>38</v>
      </c>
    </row>
    <row r="1368" spans="1:20" x14ac:dyDescent="0.35">
      <c r="A1368" s="96" t="s">
        <v>4538</v>
      </c>
      <c r="B1368" s="96"/>
      <c r="C1368" s="96"/>
      <c r="D1368" s="13" t="s">
        <v>4539</v>
      </c>
      <c r="E1368" s="13">
        <v>6</v>
      </c>
      <c r="F1368" s="14">
        <v>0.7</v>
      </c>
      <c r="G1368" s="13" t="s">
        <v>14871</v>
      </c>
      <c r="H1368" s="14">
        <v>38</v>
      </c>
      <c r="I1368" s="15" t="s">
        <v>32</v>
      </c>
      <c r="J1368" s="16">
        <v>180</v>
      </c>
      <c r="K1368" s="16">
        <v>30</v>
      </c>
      <c r="L1368" s="17" t="s">
        <v>41</v>
      </c>
      <c r="M1368" s="163" t="str">
        <f>IFERROR(GETPIVOTDATA("Tot. Bottles",'- Ordine Aggregato -'!$A$1,"sku anker",A1368),"")</f>
        <v/>
      </c>
      <c r="N1368" s="18" t="s">
        <v>67</v>
      </c>
      <c r="O1368" s="19" t="str">
        <f t="shared" si="21"/>
        <v>Order online</v>
      </c>
      <c r="P1368" s="97" t="s">
        <v>43</v>
      </c>
      <c r="Q1368" s="13" t="s">
        <v>4536</v>
      </c>
      <c r="R1368" t="s">
        <v>4537</v>
      </c>
      <c r="S1368" s="20">
        <v>30</v>
      </c>
      <c r="T1368" s="21" t="s">
        <v>38</v>
      </c>
    </row>
    <row r="1369" spans="1:20" x14ac:dyDescent="0.35">
      <c r="A1369" s="96" t="s">
        <v>4540</v>
      </c>
      <c r="B1369" s="96"/>
      <c r="C1369" s="96"/>
      <c r="D1369" s="13" t="s">
        <v>4541</v>
      </c>
      <c r="E1369" s="13">
        <v>6</v>
      </c>
      <c r="F1369" s="14">
        <v>0.7</v>
      </c>
      <c r="G1369" s="13" t="s">
        <v>46</v>
      </c>
      <c r="H1369" s="14">
        <v>43</v>
      </c>
      <c r="I1369" s="15" t="s">
        <v>32</v>
      </c>
      <c r="J1369" s="16">
        <v>432</v>
      </c>
      <c r="K1369" s="16">
        <v>72</v>
      </c>
      <c r="L1369" s="17" t="s">
        <v>104</v>
      </c>
      <c r="M1369" s="163" t="str">
        <f>IFERROR(GETPIVOTDATA("Tot. Bottles",'- Ordine Aggregato -'!$A$1,"sku anker",A1369),"")</f>
        <v/>
      </c>
      <c r="N1369" s="18" t="s">
        <v>42</v>
      </c>
      <c r="O1369" s="19" t="str">
        <f t="shared" si="21"/>
        <v>Order online</v>
      </c>
      <c r="P1369" s="97" t="s">
        <v>4542</v>
      </c>
      <c r="Q1369" s="13" t="s">
        <v>4543</v>
      </c>
      <c r="R1369" t="s">
        <v>4544</v>
      </c>
      <c r="S1369" s="20">
        <v>0</v>
      </c>
      <c r="T1369" s="21" t="s">
        <v>38</v>
      </c>
    </row>
    <row r="1370" spans="1:20" x14ac:dyDescent="0.35">
      <c r="A1370" s="96" t="s">
        <v>4545</v>
      </c>
      <c r="B1370" s="96"/>
      <c r="C1370" s="96"/>
      <c r="D1370" s="13" t="s">
        <v>4546</v>
      </c>
      <c r="E1370" s="13">
        <v>6</v>
      </c>
      <c r="F1370" s="14">
        <v>0.7</v>
      </c>
      <c r="G1370" s="13" t="s">
        <v>14872</v>
      </c>
      <c r="H1370" s="14">
        <v>40</v>
      </c>
      <c r="I1370" s="15" t="s">
        <v>32</v>
      </c>
      <c r="J1370" s="16">
        <v>180</v>
      </c>
      <c r="K1370" s="16">
        <v>30</v>
      </c>
      <c r="L1370" s="17" t="s">
        <v>104</v>
      </c>
      <c r="M1370" s="163" t="str">
        <f>IFERROR(GETPIVOTDATA("Tot. Bottles",'- Ordine Aggregato -'!$A$1,"sku anker",A1370),"")</f>
        <v/>
      </c>
      <c r="N1370" s="18" t="s">
        <v>34</v>
      </c>
      <c r="O1370" s="19" t="str">
        <f t="shared" si="21"/>
        <v>Order online</v>
      </c>
      <c r="P1370" s="97" t="s">
        <v>4542</v>
      </c>
      <c r="Q1370" s="13" t="s">
        <v>4547</v>
      </c>
      <c r="R1370" t="s">
        <v>4548</v>
      </c>
      <c r="S1370" s="20">
        <v>0</v>
      </c>
      <c r="T1370" s="21" t="s">
        <v>38</v>
      </c>
    </row>
    <row r="1371" spans="1:20" x14ac:dyDescent="0.35">
      <c r="A1371" s="96" t="s">
        <v>4549</v>
      </c>
      <c r="D1371" s="13" t="s">
        <v>4546</v>
      </c>
      <c r="E1371" s="13">
        <v>6</v>
      </c>
      <c r="F1371" s="14">
        <v>0.7</v>
      </c>
      <c r="G1371" s="13" t="s">
        <v>46</v>
      </c>
      <c r="H1371" s="14">
        <v>40</v>
      </c>
      <c r="I1371" s="15" t="s">
        <v>32</v>
      </c>
      <c r="J1371" s="16">
        <v>180</v>
      </c>
      <c r="K1371" s="16">
        <v>30</v>
      </c>
      <c r="L1371" s="17" t="s">
        <v>104</v>
      </c>
      <c r="M1371" s="163" t="str">
        <f>IFERROR(GETPIVOTDATA("Tot. Bottles",'- Ordine Aggregato -'!$A$1,"sku anker",A1371),"")</f>
        <v/>
      </c>
      <c r="N1371" s="18" t="s">
        <v>42</v>
      </c>
      <c r="O1371" s="19" t="str">
        <f t="shared" si="21"/>
        <v>Order online</v>
      </c>
      <c r="P1371" s="97" t="s">
        <v>4542</v>
      </c>
      <c r="Q1371" s="13" t="s">
        <v>4550</v>
      </c>
      <c r="R1371" t="s">
        <v>4551</v>
      </c>
      <c r="S1371" s="20">
        <v>0</v>
      </c>
      <c r="T1371" s="21" t="s">
        <v>38</v>
      </c>
    </row>
    <row r="1372" spans="1:20" x14ac:dyDescent="0.35">
      <c r="A1372" s="13" t="s">
        <v>14262</v>
      </c>
      <c r="B1372" s="13"/>
      <c r="C1372" s="13"/>
      <c r="D1372" s="13" t="s">
        <v>14263</v>
      </c>
      <c r="E1372" s="13">
        <v>6</v>
      </c>
      <c r="F1372" s="14">
        <v>0.7</v>
      </c>
      <c r="G1372" s="13" t="s">
        <v>14872</v>
      </c>
      <c r="H1372" s="14">
        <v>40</v>
      </c>
      <c r="I1372" s="15" t="s">
        <v>32</v>
      </c>
      <c r="J1372" s="16">
        <v>168</v>
      </c>
      <c r="K1372" s="16">
        <v>28</v>
      </c>
      <c r="L1372" s="17" t="s">
        <v>104</v>
      </c>
      <c r="M1372" s="163" t="str">
        <f>IFERROR(GETPIVOTDATA("Tot. Bottles",'- Ordine Aggregato -'!$A$1,"sku anker",A1372),"")</f>
        <v/>
      </c>
      <c r="N1372" s="18" t="s">
        <v>42</v>
      </c>
      <c r="O1372" s="19" t="str">
        <f t="shared" si="21"/>
        <v>Order online</v>
      </c>
      <c r="P1372" s="97" t="s">
        <v>4542</v>
      </c>
      <c r="Q1372" s="13" t="s">
        <v>15277</v>
      </c>
      <c r="R1372" t="s">
        <v>15278</v>
      </c>
      <c r="S1372" s="20">
        <v>0</v>
      </c>
      <c r="T1372" s="21" t="s">
        <v>38</v>
      </c>
    </row>
    <row r="1373" spans="1:20" x14ac:dyDescent="0.35">
      <c r="A1373" s="13" t="s">
        <v>4552</v>
      </c>
      <c r="B1373" s="13"/>
      <c r="C1373" s="13"/>
      <c r="D1373" s="13" t="s">
        <v>4553</v>
      </c>
      <c r="E1373" s="13">
        <v>6</v>
      </c>
      <c r="F1373" s="14">
        <v>0.7</v>
      </c>
      <c r="G1373" s="13" t="s">
        <v>46</v>
      </c>
      <c r="H1373" s="14">
        <v>40</v>
      </c>
      <c r="I1373" s="15" t="s">
        <v>32</v>
      </c>
      <c r="J1373" s="16">
        <v>161.69999999999999</v>
      </c>
      <c r="K1373" s="16">
        <v>26.95</v>
      </c>
      <c r="L1373" s="17" t="s">
        <v>104</v>
      </c>
      <c r="M1373" s="163" t="str">
        <f>IFERROR(GETPIVOTDATA("Tot. Bottles",'- Ordine Aggregato -'!$A$1,"sku anker",A1373),"")</f>
        <v/>
      </c>
      <c r="N1373" s="18" t="s">
        <v>67</v>
      </c>
      <c r="O1373" s="19" t="str">
        <f t="shared" si="21"/>
        <v>Order online</v>
      </c>
      <c r="P1373" s="97" t="s">
        <v>4542</v>
      </c>
      <c r="Q1373" s="13" t="s">
        <v>4554</v>
      </c>
      <c r="R1373" t="s">
        <v>4555</v>
      </c>
      <c r="S1373" s="20">
        <v>26.95</v>
      </c>
      <c r="T1373" s="21" t="s">
        <v>38</v>
      </c>
    </row>
    <row r="1374" spans="1:20" x14ac:dyDescent="0.35">
      <c r="A1374" s="96" t="s">
        <v>4556</v>
      </c>
      <c r="D1374" s="13" t="s">
        <v>4553</v>
      </c>
      <c r="E1374" s="13">
        <v>6</v>
      </c>
      <c r="F1374" s="14">
        <v>0.7</v>
      </c>
      <c r="G1374" s="13" t="s">
        <v>14872</v>
      </c>
      <c r="H1374" s="14">
        <v>40</v>
      </c>
      <c r="I1374" s="15" t="s">
        <v>32</v>
      </c>
      <c r="J1374" s="16">
        <v>180</v>
      </c>
      <c r="K1374" s="16">
        <v>30</v>
      </c>
      <c r="L1374" s="17" t="s">
        <v>104</v>
      </c>
      <c r="M1374" s="163" t="str">
        <f>IFERROR(GETPIVOTDATA("Tot. Bottles",'- Ordine Aggregato -'!$A$1,"sku anker",A1374),"")</f>
        <v/>
      </c>
      <c r="N1374" s="18" t="s">
        <v>34</v>
      </c>
      <c r="O1374" s="19" t="str">
        <f t="shared" si="21"/>
        <v>Order online</v>
      </c>
      <c r="P1374" s="97" t="s">
        <v>4542</v>
      </c>
      <c r="Q1374" s="13" t="s">
        <v>4547</v>
      </c>
      <c r="R1374" t="s">
        <v>4557</v>
      </c>
      <c r="S1374" s="20">
        <v>0</v>
      </c>
      <c r="T1374" s="21" t="s">
        <v>38</v>
      </c>
    </row>
    <row r="1375" spans="1:20" x14ac:dyDescent="0.35">
      <c r="A1375" s="96" t="s">
        <v>14264</v>
      </c>
      <c r="B1375" s="96"/>
      <c r="C1375" s="96"/>
      <c r="D1375" s="13" t="s">
        <v>14265</v>
      </c>
      <c r="E1375" s="13">
        <v>6</v>
      </c>
      <c r="F1375" s="14">
        <v>0.7</v>
      </c>
      <c r="G1375" s="13" t="s">
        <v>14872</v>
      </c>
      <c r="H1375" s="14">
        <v>40</v>
      </c>
      <c r="I1375" s="15" t="s">
        <v>32</v>
      </c>
      <c r="J1375" s="16">
        <v>189</v>
      </c>
      <c r="K1375" s="16">
        <v>31.5</v>
      </c>
      <c r="L1375" s="17" t="s">
        <v>104</v>
      </c>
      <c r="M1375" s="163" t="str">
        <f>IFERROR(GETPIVOTDATA("Tot. Bottles",'- Ordine Aggregato -'!$A$1,"sku anker",A1375),"")</f>
        <v/>
      </c>
      <c r="N1375" s="18" t="s">
        <v>42</v>
      </c>
      <c r="O1375" s="19" t="str">
        <f t="shared" si="21"/>
        <v>Order online</v>
      </c>
      <c r="P1375" s="97" t="s">
        <v>4542</v>
      </c>
      <c r="Q1375" s="13" t="s">
        <v>15279</v>
      </c>
      <c r="R1375" t="s">
        <v>4555</v>
      </c>
      <c r="S1375" s="20">
        <v>0</v>
      </c>
      <c r="T1375" s="21" t="s">
        <v>38</v>
      </c>
    </row>
    <row r="1376" spans="1:20" x14ac:dyDescent="0.35">
      <c r="A1376" s="13" t="s">
        <v>4558</v>
      </c>
      <c r="B1376" s="13"/>
      <c r="C1376" s="13"/>
      <c r="D1376" s="13" t="s">
        <v>4559</v>
      </c>
      <c r="E1376" s="13">
        <v>6</v>
      </c>
      <c r="F1376" s="14">
        <v>0.7</v>
      </c>
      <c r="G1376" s="13" t="s">
        <v>14872</v>
      </c>
      <c r="H1376" s="14">
        <v>40</v>
      </c>
      <c r="I1376" s="15" t="s">
        <v>32</v>
      </c>
      <c r="J1376" s="16">
        <v>138</v>
      </c>
      <c r="K1376" s="16">
        <v>23</v>
      </c>
      <c r="L1376" s="17" t="s">
        <v>104</v>
      </c>
      <c r="M1376" s="163" t="str">
        <f>IFERROR(GETPIVOTDATA("Tot. Bottles",'- Ordine Aggregato -'!$A$1,"sku anker",A1376),"")</f>
        <v/>
      </c>
      <c r="N1376" s="18" t="s">
        <v>42</v>
      </c>
      <c r="O1376" s="19" t="str">
        <f t="shared" si="21"/>
        <v>Order online</v>
      </c>
      <c r="P1376" s="97" t="s">
        <v>4542</v>
      </c>
      <c r="Q1376" s="13" t="s">
        <v>4560</v>
      </c>
      <c r="R1376" t="s">
        <v>4561</v>
      </c>
      <c r="S1376" s="20">
        <v>0</v>
      </c>
      <c r="T1376" s="21" t="s">
        <v>38</v>
      </c>
    </row>
    <row r="1377" spans="1:20" x14ac:dyDescent="0.35">
      <c r="A1377" s="96" t="s">
        <v>4562</v>
      </c>
      <c r="D1377" s="13" t="s">
        <v>4563</v>
      </c>
      <c r="E1377" s="13">
        <v>6</v>
      </c>
      <c r="F1377" s="14">
        <v>0.7</v>
      </c>
      <c r="G1377" s="13" t="s">
        <v>14872</v>
      </c>
      <c r="H1377" s="14">
        <v>40</v>
      </c>
      <c r="I1377" s="15" t="s">
        <v>32</v>
      </c>
      <c r="J1377" s="16">
        <v>161.69999999999999</v>
      </c>
      <c r="K1377" s="16">
        <v>26.95</v>
      </c>
      <c r="L1377" s="17" t="s">
        <v>104</v>
      </c>
      <c r="M1377" s="163" t="str">
        <f>IFERROR(GETPIVOTDATA("Tot. Bottles",'- Ordine Aggregato -'!$A$1,"sku anker",A1377),"")</f>
        <v/>
      </c>
      <c r="N1377" s="18" t="s">
        <v>34</v>
      </c>
      <c r="O1377" s="19" t="str">
        <f t="shared" si="21"/>
        <v>Order online</v>
      </c>
      <c r="P1377" s="97" t="s">
        <v>4542</v>
      </c>
      <c r="Q1377" s="13" t="s">
        <v>4564</v>
      </c>
      <c r="R1377" t="s">
        <v>4565</v>
      </c>
      <c r="S1377" s="20">
        <v>0</v>
      </c>
      <c r="T1377" s="21" t="s">
        <v>38</v>
      </c>
    </row>
    <row r="1378" spans="1:20" x14ac:dyDescent="0.35">
      <c r="A1378" s="96" t="s">
        <v>4566</v>
      </c>
      <c r="D1378" s="13" t="s">
        <v>4567</v>
      </c>
      <c r="E1378" s="13">
        <v>6</v>
      </c>
      <c r="F1378" s="14">
        <v>0.7</v>
      </c>
      <c r="G1378" s="13" t="s">
        <v>46</v>
      </c>
      <c r="H1378" s="14">
        <v>40</v>
      </c>
      <c r="I1378" s="15" t="s">
        <v>32</v>
      </c>
      <c r="J1378" s="16">
        <v>141</v>
      </c>
      <c r="K1378" s="16">
        <v>23.5</v>
      </c>
      <c r="L1378" s="17" t="s">
        <v>104</v>
      </c>
      <c r="M1378" s="163" t="str">
        <f>IFERROR(GETPIVOTDATA("Tot. Bottles",'- Ordine Aggregato -'!$A$1,"sku anker",A1378),"")</f>
        <v/>
      </c>
      <c r="N1378" s="18" t="s">
        <v>34</v>
      </c>
      <c r="O1378" s="19" t="str">
        <f t="shared" si="21"/>
        <v>Order online</v>
      </c>
      <c r="P1378" s="97" t="s">
        <v>4542</v>
      </c>
      <c r="Q1378" s="13" t="s">
        <v>4568</v>
      </c>
      <c r="R1378" t="s">
        <v>4569</v>
      </c>
      <c r="S1378" s="20">
        <v>0</v>
      </c>
      <c r="T1378" s="21" t="s">
        <v>38</v>
      </c>
    </row>
    <row r="1379" spans="1:20" x14ac:dyDescent="0.35">
      <c r="A1379" s="96" t="s">
        <v>4570</v>
      </c>
      <c r="D1379" s="13" t="s">
        <v>4567</v>
      </c>
      <c r="E1379" s="13">
        <v>6</v>
      </c>
      <c r="F1379" s="14">
        <v>0.7</v>
      </c>
      <c r="G1379" s="13" t="s">
        <v>46</v>
      </c>
      <c r="H1379" s="14">
        <v>40</v>
      </c>
      <c r="I1379" s="15" t="s">
        <v>32</v>
      </c>
      <c r="J1379" s="16">
        <v>141</v>
      </c>
      <c r="K1379" s="16">
        <v>23.5</v>
      </c>
      <c r="L1379" s="17" t="s">
        <v>104</v>
      </c>
      <c r="M1379" s="163" t="str">
        <f>IFERROR(GETPIVOTDATA("Tot. Bottles",'- Ordine Aggregato -'!$A$1,"sku anker",A1379),"")</f>
        <v/>
      </c>
      <c r="N1379" s="18" t="s">
        <v>42</v>
      </c>
      <c r="O1379" s="19" t="str">
        <f t="shared" si="21"/>
        <v>Order online</v>
      </c>
      <c r="P1379" s="97" t="s">
        <v>4542</v>
      </c>
      <c r="Q1379" s="13" t="s">
        <v>4560</v>
      </c>
      <c r="R1379" t="s">
        <v>4569</v>
      </c>
      <c r="S1379" s="20">
        <v>0</v>
      </c>
      <c r="T1379" s="21" t="s">
        <v>38</v>
      </c>
    </row>
    <row r="1380" spans="1:20" x14ac:dyDescent="0.35">
      <c r="A1380" s="96" t="s">
        <v>15280</v>
      </c>
      <c r="B1380" s="96"/>
      <c r="C1380" s="96"/>
      <c r="D1380" s="13" t="s">
        <v>15281</v>
      </c>
      <c r="E1380" s="13">
        <v>5</v>
      </c>
      <c r="F1380" s="14">
        <v>0.7</v>
      </c>
      <c r="G1380" s="13" t="s">
        <v>14872</v>
      </c>
      <c r="H1380" s="14">
        <v>40</v>
      </c>
      <c r="I1380" s="15" t="s">
        <v>32</v>
      </c>
      <c r="J1380" s="16">
        <v>122.5</v>
      </c>
      <c r="K1380" s="16">
        <v>24.5</v>
      </c>
      <c r="L1380" s="17" t="s">
        <v>104</v>
      </c>
      <c r="M1380" s="163" t="str">
        <f>IFERROR(GETPIVOTDATA("Tot. Bottles",'- Ordine Aggregato -'!$A$1,"sku anker",A1380),"")</f>
        <v/>
      </c>
      <c r="N1380" s="18" t="s">
        <v>34</v>
      </c>
      <c r="O1380" s="19" t="str">
        <f t="shared" si="21"/>
        <v>Order online</v>
      </c>
      <c r="P1380" s="97" t="s">
        <v>4542</v>
      </c>
      <c r="Q1380" s="13" t="s">
        <v>15282</v>
      </c>
      <c r="R1380" t="s">
        <v>15283</v>
      </c>
      <c r="S1380" s="20">
        <v>0</v>
      </c>
      <c r="T1380" s="21" t="s">
        <v>38</v>
      </c>
    </row>
    <row r="1381" spans="1:20" x14ac:dyDescent="0.35">
      <c r="A1381" s="96" t="s">
        <v>4571</v>
      </c>
      <c r="D1381" s="13" t="s">
        <v>4572</v>
      </c>
      <c r="E1381" s="13">
        <v>6</v>
      </c>
      <c r="F1381" s="14">
        <v>0.7</v>
      </c>
      <c r="G1381" s="13" t="s">
        <v>14872</v>
      </c>
      <c r="H1381" s="14">
        <v>40</v>
      </c>
      <c r="I1381" s="15" t="s">
        <v>32</v>
      </c>
      <c r="J1381" s="16">
        <v>720</v>
      </c>
      <c r="K1381" s="16">
        <v>120</v>
      </c>
      <c r="L1381" s="17" t="s">
        <v>104</v>
      </c>
      <c r="M1381" s="163" t="str">
        <f>IFERROR(GETPIVOTDATA("Tot. Bottles",'- Ordine Aggregato -'!$A$1,"sku anker",A1381),"")</f>
        <v/>
      </c>
      <c r="N1381" s="18" t="s">
        <v>42</v>
      </c>
      <c r="O1381" s="19" t="str">
        <f t="shared" si="21"/>
        <v>Order online</v>
      </c>
      <c r="P1381" s="97" t="s">
        <v>4542</v>
      </c>
      <c r="Q1381" s="13" t="s">
        <v>4573</v>
      </c>
      <c r="R1381" t="s">
        <v>4574</v>
      </c>
      <c r="S1381" s="20">
        <v>0</v>
      </c>
      <c r="T1381" s="21" t="s">
        <v>38</v>
      </c>
    </row>
    <row r="1382" spans="1:20" x14ac:dyDescent="0.35">
      <c r="A1382" s="13" t="s">
        <v>4575</v>
      </c>
      <c r="B1382" s="13"/>
      <c r="C1382" s="13"/>
      <c r="D1382" s="13" t="s">
        <v>4576</v>
      </c>
      <c r="E1382" s="13">
        <v>6</v>
      </c>
      <c r="F1382" s="14">
        <v>0.7</v>
      </c>
      <c r="G1382" s="13" t="s">
        <v>14872</v>
      </c>
      <c r="H1382" s="14">
        <v>40</v>
      </c>
      <c r="I1382" s="15" t="s">
        <v>32</v>
      </c>
      <c r="J1382" s="16">
        <v>119.10000000000001</v>
      </c>
      <c r="K1382" s="16">
        <v>19.850000000000001</v>
      </c>
      <c r="L1382" s="17" t="s">
        <v>104</v>
      </c>
      <c r="M1382" s="163" t="str">
        <f>IFERROR(GETPIVOTDATA("Tot. Bottles",'- Ordine Aggregato -'!$A$1,"sku anker",A1382),"")</f>
        <v/>
      </c>
      <c r="N1382" s="18" t="s">
        <v>34</v>
      </c>
      <c r="O1382" s="19" t="str">
        <f t="shared" si="21"/>
        <v>Order online</v>
      </c>
      <c r="P1382" s="97" t="s">
        <v>4542</v>
      </c>
      <c r="Q1382" s="13" t="s">
        <v>4577</v>
      </c>
      <c r="R1382" t="s">
        <v>4578</v>
      </c>
      <c r="S1382" s="20">
        <v>0</v>
      </c>
      <c r="T1382" s="21" t="s">
        <v>38</v>
      </c>
    </row>
    <row r="1383" spans="1:20" x14ac:dyDescent="0.35">
      <c r="A1383" s="96" t="s">
        <v>4581</v>
      </c>
      <c r="B1383" s="96"/>
      <c r="C1383" s="96"/>
      <c r="D1383" s="13" t="s">
        <v>4579</v>
      </c>
      <c r="E1383" s="13">
        <v>6</v>
      </c>
      <c r="F1383" s="14">
        <v>0.7</v>
      </c>
      <c r="G1383" s="13" t="s">
        <v>14872</v>
      </c>
      <c r="H1383" s="14">
        <v>45</v>
      </c>
      <c r="I1383" s="15" t="s">
        <v>32</v>
      </c>
      <c r="J1383" s="16">
        <v>780</v>
      </c>
      <c r="K1383" s="16">
        <v>130</v>
      </c>
      <c r="L1383" s="17" t="s">
        <v>104</v>
      </c>
      <c r="M1383" s="163" t="str">
        <f>IFERROR(GETPIVOTDATA("Tot. Bottles",'- Ordine Aggregato -'!$A$1,"sku anker",A1383),"")</f>
        <v/>
      </c>
      <c r="N1383" s="18" t="s">
        <v>42</v>
      </c>
      <c r="O1383" s="19" t="str">
        <f t="shared" si="21"/>
        <v>Order online</v>
      </c>
      <c r="P1383" s="97" t="s">
        <v>4542</v>
      </c>
      <c r="Q1383" s="13" t="s">
        <v>4580</v>
      </c>
      <c r="R1383" t="s">
        <v>42</v>
      </c>
      <c r="S1383" s="20">
        <v>0</v>
      </c>
      <c r="T1383" s="21" t="s">
        <v>38</v>
      </c>
    </row>
    <row r="1384" spans="1:20" x14ac:dyDescent="0.35">
      <c r="A1384" s="96" t="s">
        <v>4582</v>
      </c>
      <c r="D1384" s="13" t="s">
        <v>4583</v>
      </c>
      <c r="E1384" s="13">
        <v>6</v>
      </c>
      <c r="F1384" s="14">
        <v>0.7</v>
      </c>
      <c r="G1384" s="13" t="s">
        <v>14872</v>
      </c>
      <c r="H1384" s="14">
        <v>45</v>
      </c>
      <c r="I1384" s="15" t="s">
        <v>32</v>
      </c>
      <c r="J1384" s="16">
        <v>690</v>
      </c>
      <c r="K1384" s="16">
        <v>115</v>
      </c>
      <c r="L1384" s="17" t="s">
        <v>104</v>
      </c>
      <c r="M1384" s="163" t="str">
        <f>IFERROR(GETPIVOTDATA("Tot. Bottles",'- Ordine Aggregato -'!$A$1,"sku anker",A1384),"")</f>
        <v/>
      </c>
      <c r="N1384" s="18" t="s">
        <v>42</v>
      </c>
      <c r="O1384" s="19" t="str">
        <f t="shared" si="21"/>
        <v>Order online</v>
      </c>
      <c r="P1384" s="97" t="s">
        <v>4542</v>
      </c>
      <c r="Q1384" s="13" t="s">
        <v>4584</v>
      </c>
      <c r="R1384" t="s">
        <v>4585</v>
      </c>
      <c r="S1384" s="20">
        <v>0</v>
      </c>
      <c r="T1384" s="21" t="s">
        <v>38</v>
      </c>
    </row>
    <row r="1385" spans="1:20" x14ac:dyDescent="0.35">
      <c r="A1385" s="96" t="s">
        <v>4586</v>
      </c>
      <c r="B1385" s="96"/>
      <c r="C1385" s="96"/>
      <c r="D1385" s="13" t="s">
        <v>4587</v>
      </c>
      <c r="E1385" s="13">
        <v>6</v>
      </c>
      <c r="F1385" s="14">
        <v>0.7</v>
      </c>
      <c r="G1385" s="13" t="s">
        <v>31</v>
      </c>
      <c r="H1385" s="14">
        <v>75.5</v>
      </c>
      <c r="I1385" s="15" t="s">
        <v>32</v>
      </c>
      <c r="J1385" s="16">
        <v>57.300000000000004</v>
      </c>
      <c r="K1385" s="16">
        <v>9.5500000000000007</v>
      </c>
      <c r="L1385" s="17" t="s">
        <v>104</v>
      </c>
      <c r="M1385" s="163" t="str">
        <f>IFERROR(GETPIVOTDATA("Tot. Bottles",'- Ordine Aggregato -'!$A$1,"sku anker",A1385),"")</f>
        <v/>
      </c>
      <c r="N1385" s="18" t="s">
        <v>42</v>
      </c>
      <c r="O1385" s="19" t="str">
        <f t="shared" si="21"/>
        <v>Order online</v>
      </c>
      <c r="P1385" s="97" t="s">
        <v>1060</v>
      </c>
      <c r="Q1385" s="13" t="s">
        <v>4588</v>
      </c>
      <c r="R1385" t="s">
        <v>4589</v>
      </c>
      <c r="S1385" s="20">
        <v>0</v>
      </c>
      <c r="T1385" s="21" t="s">
        <v>38</v>
      </c>
    </row>
    <row r="1386" spans="1:20" x14ac:dyDescent="0.35">
      <c r="A1386" s="96" t="s">
        <v>4590</v>
      </c>
      <c r="D1386" s="13" t="s">
        <v>4591</v>
      </c>
      <c r="E1386" s="13">
        <v>6</v>
      </c>
      <c r="F1386" s="14">
        <v>0.7</v>
      </c>
      <c r="G1386" s="13" t="s">
        <v>31</v>
      </c>
      <c r="H1386" s="14">
        <v>45</v>
      </c>
      <c r="I1386" s="15" t="s">
        <v>32</v>
      </c>
      <c r="J1386" s="16">
        <v>87</v>
      </c>
      <c r="K1386" s="16">
        <v>14.5</v>
      </c>
      <c r="L1386" s="17" t="s">
        <v>104</v>
      </c>
      <c r="M1386" s="163" t="str">
        <f>IFERROR(GETPIVOTDATA("Tot. Bottles",'- Ordine Aggregato -'!$A$1,"sku anker",A1386),"")</f>
        <v/>
      </c>
      <c r="N1386" s="18" t="s">
        <v>42</v>
      </c>
      <c r="O1386" s="19" t="str">
        <f t="shared" si="21"/>
        <v>Order online</v>
      </c>
      <c r="P1386" s="97" t="s">
        <v>1060</v>
      </c>
      <c r="Q1386" s="13" t="s">
        <v>4592</v>
      </c>
      <c r="R1386" t="s">
        <v>4593</v>
      </c>
      <c r="S1386" s="20">
        <v>0</v>
      </c>
      <c r="T1386" s="21" t="s">
        <v>38</v>
      </c>
    </row>
    <row r="1387" spans="1:20" x14ac:dyDescent="0.35">
      <c r="A1387" s="13" t="s">
        <v>4594</v>
      </c>
      <c r="B1387" s="13"/>
      <c r="C1387" s="13"/>
      <c r="D1387" s="13" t="s">
        <v>4595</v>
      </c>
      <c r="E1387" s="13">
        <v>6</v>
      </c>
      <c r="F1387" s="14">
        <v>0.7</v>
      </c>
      <c r="G1387" s="13" t="s">
        <v>14872</v>
      </c>
      <c r="H1387" s="14">
        <v>15</v>
      </c>
      <c r="I1387" s="15" t="s">
        <v>32</v>
      </c>
      <c r="J1387" s="16">
        <v>40.5</v>
      </c>
      <c r="K1387" s="16">
        <v>6.75</v>
      </c>
      <c r="L1387" s="17" t="s">
        <v>551</v>
      </c>
      <c r="M1387" s="163" t="str">
        <f>IFERROR(GETPIVOTDATA("Tot. Bottles",'- Ordine Aggregato -'!$A$1,"sku anker",A1387),"")</f>
        <v/>
      </c>
      <c r="N1387" s="18" t="s">
        <v>42</v>
      </c>
      <c r="O1387" s="19" t="str">
        <f t="shared" si="21"/>
        <v>Order online</v>
      </c>
      <c r="P1387" s="97" t="s">
        <v>220</v>
      </c>
      <c r="Q1387" s="13" t="s">
        <v>4596</v>
      </c>
      <c r="R1387" t="s">
        <v>4597</v>
      </c>
      <c r="S1387" s="20">
        <v>0</v>
      </c>
      <c r="T1387" s="21" t="s">
        <v>38</v>
      </c>
    </row>
    <row r="1388" spans="1:20" x14ac:dyDescent="0.35">
      <c r="A1388" s="96" t="s">
        <v>4598</v>
      </c>
      <c r="B1388" s="96"/>
      <c r="C1388" s="96"/>
      <c r="D1388" s="13" t="s">
        <v>4599</v>
      </c>
      <c r="E1388" s="13">
        <v>6</v>
      </c>
      <c r="F1388" s="14">
        <v>0.7</v>
      </c>
      <c r="G1388" s="13" t="s">
        <v>46</v>
      </c>
      <c r="H1388" s="14">
        <v>17</v>
      </c>
      <c r="I1388" s="15" t="s">
        <v>32</v>
      </c>
      <c r="J1388" s="16">
        <v>34.799999999999997</v>
      </c>
      <c r="K1388" s="16">
        <v>5.8</v>
      </c>
      <c r="L1388" s="17" t="s">
        <v>551</v>
      </c>
      <c r="M1388" s="163" t="str">
        <f>IFERROR(GETPIVOTDATA("Tot. Bottles",'- Ordine Aggregato -'!$A$1,"sku anker",A1388),"")</f>
        <v/>
      </c>
      <c r="N1388" s="18" t="s">
        <v>34</v>
      </c>
      <c r="O1388" s="19" t="str">
        <f t="shared" si="21"/>
        <v>Order online</v>
      </c>
      <c r="P1388" s="97" t="s">
        <v>220</v>
      </c>
      <c r="Q1388" s="13" t="s">
        <v>4600</v>
      </c>
      <c r="R1388" t="s">
        <v>4601</v>
      </c>
      <c r="S1388" s="20">
        <v>0</v>
      </c>
      <c r="T1388" s="21" t="s">
        <v>38</v>
      </c>
    </row>
    <row r="1389" spans="1:20" x14ac:dyDescent="0.35">
      <c r="A1389" s="13" t="s">
        <v>4602</v>
      </c>
      <c r="B1389" s="13"/>
      <c r="C1389" s="13"/>
      <c r="D1389" s="13" t="s">
        <v>4603</v>
      </c>
      <c r="E1389" s="13">
        <v>6</v>
      </c>
      <c r="F1389" s="14">
        <v>0.7</v>
      </c>
      <c r="G1389" s="13" t="s">
        <v>14872</v>
      </c>
      <c r="H1389" s="14">
        <v>43</v>
      </c>
      <c r="I1389" s="15" t="s">
        <v>32</v>
      </c>
      <c r="J1389" s="16">
        <v>149.39999999999998</v>
      </c>
      <c r="K1389" s="16">
        <v>24.9</v>
      </c>
      <c r="L1389" s="17" t="s">
        <v>104</v>
      </c>
      <c r="M1389" s="163" t="str">
        <f>IFERROR(GETPIVOTDATA("Tot. Bottles",'- Ordine Aggregato -'!$A$1,"sku anker",A1389),"")</f>
        <v/>
      </c>
      <c r="N1389" s="18" t="s">
        <v>34</v>
      </c>
      <c r="O1389" s="19" t="str">
        <f t="shared" si="21"/>
        <v>Order online</v>
      </c>
      <c r="P1389" s="97" t="s">
        <v>2565</v>
      </c>
      <c r="Q1389" s="13" t="s">
        <v>4604</v>
      </c>
      <c r="R1389" t="s">
        <v>4605</v>
      </c>
      <c r="S1389" s="20">
        <v>0</v>
      </c>
      <c r="T1389" s="21" t="s">
        <v>38</v>
      </c>
    </row>
    <row r="1390" spans="1:20" x14ac:dyDescent="0.35">
      <c r="A1390" s="96" t="s">
        <v>4606</v>
      </c>
      <c r="B1390" s="96"/>
      <c r="C1390" s="96"/>
      <c r="D1390" s="13" t="s">
        <v>4607</v>
      </c>
      <c r="E1390" s="13">
        <v>6</v>
      </c>
      <c r="F1390" s="14">
        <v>0.7</v>
      </c>
      <c r="G1390" s="13" t="s">
        <v>14872</v>
      </c>
      <c r="H1390" s="14">
        <v>48</v>
      </c>
      <c r="I1390" s="15" t="s">
        <v>32</v>
      </c>
      <c r="J1390" s="16">
        <v>249</v>
      </c>
      <c r="K1390" s="16">
        <v>41.5</v>
      </c>
      <c r="L1390" s="17" t="s">
        <v>104</v>
      </c>
      <c r="M1390" s="163" t="str">
        <f>IFERROR(GETPIVOTDATA("Tot. Bottles",'- Ordine Aggregato -'!$A$1,"sku anker",A1390),"")</f>
        <v/>
      </c>
      <c r="N1390" s="18" t="s">
        <v>42</v>
      </c>
      <c r="O1390" s="19" t="str">
        <f t="shared" si="21"/>
        <v>Order online</v>
      </c>
      <c r="P1390" s="97" t="s">
        <v>2565</v>
      </c>
      <c r="Q1390" s="13" t="s">
        <v>4608</v>
      </c>
      <c r="R1390" t="s">
        <v>4609</v>
      </c>
      <c r="S1390" s="20">
        <v>0</v>
      </c>
      <c r="T1390" s="21" t="s">
        <v>38</v>
      </c>
    </row>
    <row r="1391" spans="1:20" x14ac:dyDescent="0.35">
      <c r="A1391" s="13" t="s">
        <v>4610</v>
      </c>
      <c r="B1391" s="13"/>
      <c r="C1391" s="13"/>
      <c r="D1391" s="13" t="s">
        <v>4611</v>
      </c>
      <c r="E1391" s="13">
        <v>6</v>
      </c>
      <c r="F1391" s="14">
        <v>0.7</v>
      </c>
      <c r="G1391" s="13" t="s">
        <v>46</v>
      </c>
      <c r="H1391" s="14">
        <v>40</v>
      </c>
      <c r="I1391" s="15" t="s">
        <v>32</v>
      </c>
      <c r="J1391" s="16">
        <v>73.5</v>
      </c>
      <c r="K1391" s="16">
        <v>12.25</v>
      </c>
      <c r="L1391" s="17" t="s">
        <v>104</v>
      </c>
      <c r="M1391" s="163" t="str">
        <f>IFERROR(GETPIVOTDATA("Tot. Bottles",'- Ordine Aggregato -'!$A$1,"sku anker",A1391),"")</f>
        <v/>
      </c>
      <c r="N1391" s="18" t="s">
        <v>42</v>
      </c>
      <c r="O1391" s="19" t="str">
        <f t="shared" si="21"/>
        <v>Order online</v>
      </c>
      <c r="P1391" s="97" t="s">
        <v>2565</v>
      </c>
      <c r="Q1391" s="13" t="s">
        <v>4612</v>
      </c>
      <c r="R1391" t="s">
        <v>4613</v>
      </c>
      <c r="S1391" s="20">
        <v>0</v>
      </c>
      <c r="T1391" s="21" t="s">
        <v>38</v>
      </c>
    </row>
    <row r="1392" spans="1:20" x14ac:dyDescent="0.35">
      <c r="A1392" s="96" t="s">
        <v>4614</v>
      </c>
      <c r="D1392" s="13" t="s">
        <v>4615</v>
      </c>
      <c r="E1392" s="13">
        <v>6</v>
      </c>
      <c r="F1392" s="14">
        <v>0.7</v>
      </c>
      <c r="G1392" s="13" t="s">
        <v>14872</v>
      </c>
      <c r="H1392" s="14">
        <v>40</v>
      </c>
      <c r="I1392" s="15" t="s">
        <v>32</v>
      </c>
      <c r="J1392" s="16">
        <v>111</v>
      </c>
      <c r="K1392" s="16">
        <v>18.5</v>
      </c>
      <c r="L1392" s="17" t="s">
        <v>104</v>
      </c>
      <c r="M1392" s="163" t="str">
        <f>IFERROR(GETPIVOTDATA("Tot. Bottles",'- Ordine Aggregato -'!$A$1,"sku anker",A1392),"")</f>
        <v/>
      </c>
      <c r="N1392" s="18" t="s">
        <v>34</v>
      </c>
      <c r="O1392" s="19" t="str">
        <f t="shared" si="21"/>
        <v>Order online</v>
      </c>
      <c r="P1392" s="97" t="s">
        <v>2565</v>
      </c>
      <c r="Q1392" s="13" t="s">
        <v>4616</v>
      </c>
      <c r="R1392" t="s">
        <v>4617</v>
      </c>
      <c r="S1392" s="20">
        <v>0</v>
      </c>
      <c r="T1392" s="21" t="s">
        <v>38</v>
      </c>
    </row>
    <row r="1393" spans="1:20" x14ac:dyDescent="0.35">
      <c r="A1393" s="13" t="s">
        <v>4618</v>
      </c>
      <c r="B1393" s="13"/>
      <c r="C1393" s="13"/>
      <c r="D1393" s="13" t="s">
        <v>4619</v>
      </c>
      <c r="E1393" s="13">
        <v>6</v>
      </c>
      <c r="F1393" s="14">
        <v>0.7</v>
      </c>
      <c r="G1393" s="13" t="s">
        <v>14872</v>
      </c>
      <c r="H1393" s="14">
        <v>43</v>
      </c>
      <c r="I1393" s="15" t="s">
        <v>32</v>
      </c>
      <c r="J1393" s="16">
        <v>106.80000000000001</v>
      </c>
      <c r="K1393" s="16">
        <v>17.8</v>
      </c>
      <c r="L1393" s="17" t="s">
        <v>104</v>
      </c>
      <c r="M1393" s="163" t="str">
        <f>IFERROR(GETPIVOTDATA("Tot. Bottles",'- Ordine Aggregato -'!$A$1,"sku anker",A1393),"")</f>
        <v/>
      </c>
      <c r="N1393" s="18" t="s">
        <v>42</v>
      </c>
      <c r="O1393" s="19" t="str">
        <f t="shared" si="21"/>
        <v>Order online</v>
      </c>
      <c r="P1393" s="97" t="s">
        <v>2565</v>
      </c>
      <c r="Q1393" s="13" t="s">
        <v>4620</v>
      </c>
      <c r="R1393" t="s">
        <v>4621</v>
      </c>
      <c r="S1393" s="20">
        <v>0</v>
      </c>
      <c r="T1393" s="21" t="s">
        <v>38</v>
      </c>
    </row>
    <row r="1394" spans="1:20" x14ac:dyDescent="0.35">
      <c r="A1394" s="96" t="s">
        <v>4622</v>
      </c>
      <c r="D1394" s="13" t="s">
        <v>4623</v>
      </c>
      <c r="E1394" s="13">
        <v>6</v>
      </c>
      <c r="F1394" s="14">
        <v>0.7</v>
      </c>
      <c r="G1394" s="13" t="s">
        <v>31</v>
      </c>
      <c r="H1394" s="14">
        <v>38</v>
      </c>
      <c r="I1394" s="15" t="s">
        <v>32</v>
      </c>
      <c r="J1394" s="16">
        <v>21</v>
      </c>
      <c r="K1394" s="16">
        <v>3.5</v>
      </c>
      <c r="L1394" s="17" t="s">
        <v>2217</v>
      </c>
      <c r="M1394" s="163" t="str">
        <f>IFERROR(GETPIVOTDATA("Tot. Bottles",'- Ordine Aggregato -'!$A$1,"sku anker",A1394),"")</f>
        <v/>
      </c>
      <c r="N1394" s="18" t="s">
        <v>34</v>
      </c>
      <c r="O1394" s="19" t="str">
        <f t="shared" si="21"/>
        <v>Order online</v>
      </c>
      <c r="P1394" s="97" t="s">
        <v>220</v>
      </c>
      <c r="Q1394" s="13" t="s">
        <v>4624</v>
      </c>
      <c r="R1394" t="s">
        <v>4625</v>
      </c>
      <c r="S1394" s="20">
        <v>0</v>
      </c>
      <c r="T1394" s="21" t="s">
        <v>38</v>
      </c>
    </row>
    <row r="1395" spans="1:20" x14ac:dyDescent="0.35">
      <c r="A1395" s="13" t="s">
        <v>14266</v>
      </c>
      <c r="B1395" s="13"/>
      <c r="C1395" s="13"/>
      <c r="D1395" s="13" t="s">
        <v>14267</v>
      </c>
      <c r="E1395" s="13">
        <v>6</v>
      </c>
      <c r="F1395" s="14">
        <v>0.7</v>
      </c>
      <c r="G1395" s="13" t="s">
        <v>14872</v>
      </c>
      <c r="H1395" s="14">
        <v>40</v>
      </c>
      <c r="I1395" s="15" t="s">
        <v>32</v>
      </c>
      <c r="J1395" s="16">
        <v>126</v>
      </c>
      <c r="K1395" s="16">
        <v>21</v>
      </c>
      <c r="L1395" s="17" t="s">
        <v>104</v>
      </c>
      <c r="M1395" s="163" t="str">
        <f>IFERROR(GETPIVOTDATA("Tot. Bottles",'- Ordine Aggregato -'!$A$1,"sku anker",A1395),"")</f>
        <v/>
      </c>
      <c r="N1395" s="18" t="s">
        <v>42</v>
      </c>
      <c r="O1395" s="19" t="str">
        <f t="shared" si="21"/>
        <v>Order online</v>
      </c>
      <c r="P1395" s="97" t="s">
        <v>35</v>
      </c>
      <c r="Q1395" s="13" t="s">
        <v>15284</v>
      </c>
      <c r="R1395" t="s">
        <v>15285</v>
      </c>
      <c r="S1395" s="20">
        <v>0</v>
      </c>
      <c r="T1395" s="21" t="s">
        <v>38</v>
      </c>
    </row>
    <row r="1396" spans="1:20" x14ac:dyDescent="0.35">
      <c r="A1396" s="96" t="s">
        <v>4626</v>
      </c>
      <c r="B1396" s="96"/>
      <c r="C1396" s="96"/>
      <c r="D1396" s="13" t="s">
        <v>4627</v>
      </c>
      <c r="E1396" s="13">
        <v>6</v>
      </c>
      <c r="F1396" s="14">
        <v>0.7</v>
      </c>
      <c r="G1396" s="13" t="s">
        <v>14871</v>
      </c>
      <c r="H1396" s="14">
        <v>46</v>
      </c>
      <c r="I1396" s="15" t="s">
        <v>32</v>
      </c>
      <c r="J1396" s="16">
        <v>137.69999999999999</v>
      </c>
      <c r="K1396" s="16">
        <v>22.95</v>
      </c>
      <c r="L1396" s="17" t="s">
        <v>1787</v>
      </c>
      <c r="M1396" s="163" t="str">
        <f>IFERROR(GETPIVOTDATA("Tot. Bottles",'- Ordine Aggregato -'!$A$1,"sku anker",A1396),"")</f>
        <v/>
      </c>
      <c r="N1396" s="18" t="s">
        <v>42</v>
      </c>
      <c r="O1396" s="19" t="str">
        <f t="shared" si="21"/>
        <v>Order online</v>
      </c>
      <c r="P1396" s="97" t="s">
        <v>146</v>
      </c>
      <c r="Q1396" s="13" t="s">
        <v>4628</v>
      </c>
      <c r="R1396" t="s">
        <v>4629</v>
      </c>
      <c r="S1396" s="20">
        <v>0</v>
      </c>
      <c r="T1396" s="21" t="s">
        <v>38</v>
      </c>
    </row>
    <row r="1397" spans="1:20" x14ac:dyDescent="0.35">
      <c r="A1397" s="96" t="s">
        <v>14464</v>
      </c>
      <c r="D1397" s="13" t="s">
        <v>14465</v>
      </c>
      <c r="E1397" s="13">
        <v>12</v>
      </c>
      <c r="F1397" s="14">
        <v>0.7</v>
      </c>
      <c r="G1397" s="13" t="s">
        <v>46</v>
      </c>
      <c r="H1397" s="14">
        <v>40</v>
      </c>
      <c r="I1397" s="15" t="s">
        <v>32</v>
      </c>
      <c r="J1397" s="16">
        <v>306</v>
      </c>
      <c r="K1397" s="16">
        <v>25.5</v>
      </c>
      <c r="L1397" s="17" t="s">
        <v>368</v>
      </c>
      <c r="M1397" s="163" t="str">
        <f>IFERROR(GETPIVOTDATA("Tot. Bottles",'- Ordine Aggregato -'!$A$1,"sku anker",A1397),"")</f>
        <v/>
      </c>
      <c r="N1397" s="18" t="s">
        <v>42</v>
      </c>
      <c r="O1397" s="19" t="str">
        <f t="shared" si="21"/>
        <v>Order online</v>
      </c>
      <c r="P1397" s="97" t="s">
        <v>146</v>
      </c>
      <c r="Q1397" s="13" t="s">
        <v>15286</v>
      </c>
      <c r="R1397" t="s">
        <v>42</v>
      </c>
      <c r="S1397" s="20">
        <v>0</v>
      </c>
      <c r="T1397" s="21" t="s">
        <v>38</v>
      </c>
    </row>
    <row r="1398" spans="1:20" x14ac:dyDescent="0.35">
      <c r="A1398" s="13" t="s">
        <v>4630</v>
      </c>
      <c r="B1398" s="13"/>
      <c r="C1398" s="13"/>
      <c r="D1398" s="13" t="s">
        <v>4631</v>
      </c>
      <c r="E1398" s="13">
        <v>6</v>
      </c>
      <c r="F1398" s="14">
        <v>0.7</v>
      </c>
      <c r="G1398" s="13" t="s">
        <v>14871</v>
      </c>
      <c r="H1398" s="14">
        <v>40</v>
      </c>
      <c r="I1398" s="15" t="s">
        <v>32</v>
      </c>
      <c r="J1398" s="16">
        <v>74.099999999999994</v>
      </c>
      <c r="K1398" s="16">
        <v>12.35</v>
      </c>
      <c r="L1398" s="17" t="s">
        <v>88</v>
      </c>
      <c r="M1398" s="163" t="str">
        <f>IFERROR(GETPIVOTDATA("Tot. Bottles",'- Ordine Aggregato -'!$A$1,"sku anker",A1398),"")</f>
        <v/>
      </c>
      <c r="N1398" s="18" t="s">
        <v>67</v>
      </c>
      <c r="O1398" s="19" t="str">
        <f t="shared" si="21"/>
        <v>Order online</v>
      </c>
      <c r="P1398" s="97" t="s">
        <v>146</v>
      </c>
      <c r="Q1398" s="13" t="s">
        <v>4632</v>
      </c>
      <c r="R1398" t="s">
        <v>4633</v>
      </c>
      <c r="S1398" s="20">
        <v>12.35</v>
      </c>
      <c r="T1398" s="21" t="s">
        <v>38</v>
      </c>
    </row>
    <row r="1399" spans="1:20" x14ac:dyDescent="0.35">
      <c r="A1399" s="13" t="s">
        <v>4634</v>
      </c>
      <c r="B1399" s="13"/>
      <c r="C1399" s="13"/>
      <c r="D1399" s="13" t="s">
        <v>4631</v>
      </c>
      <c r="E1399" s="13">
        <v>12</v>
      </c>
      <c r="F1399" s="14">
        <v>1</v>
      </c>
      <c r="G1399" s="13" t="s">
        <v>14871</v>
      </c>
      <c r="H1399" s="14">
        <v>40</v>
      </c>
      <c r="I1399" s="15" t="s">
        <v>32</v>
      </c>
      <c r="J1399" s="16">
        <v>171</v>
      </c>
      <c r="K1399" s="16">
        <v>14.25</v>
      </c>
      <c r="L1399" s="17" t="s">
        <v>88</v>
      </c>
      <c r="M1399" s="163" t="str">
        <f>IFERROR(GETPIVOTDATA("Tot. Bottles",'- Ordine Aggregato -'!$A$1,"sku anker",A1399),"")</f>
        <v/>
      </c>
      <c r="N1399" s="18" t="s">
        <v>67</v>
      </c>
      <c r="O1399" s="19" t="str">
        <f t="shared" si="21"/>
        <v>Order online</v>
      </c>
      <c r="P1399" s="97" t="s">
        <v>146</v>
      </c>
      <c r="Q1399" s="13" t="s">
        <v>4635</v>
      </c>
      <c r="R1399" t="s">
        <v>4636</v>
      </c>
      <c r="S1399" s="20">
        <v>14.25</v>
      </c>
      <c r="T1399" s="21" t="s">
        <v>38</v>
      </c>
    </row>
    <row r="1400" spans="1:20" x14ac:dyDescent="0.35">
      <c r="A1400" s="96" t="s">
        <v>4637</v>
      </c>
      <c r="B1400" s="96"/>
      <c r="C1400" s="96"/>
      <c r="D1400" s="13" t="s">
        <v>4638</v>
      </c>
      <c r="E1400" s="13">
        <v>6</v>
      </c>
      <c r="F1400" s="14">
        <v>0.5</v>
      </c>
      <c r="G1400" s="13" t="s">
        <v>14872</v>
      </c>
      <c r="H1400" s="14">
        <v>43</v>
      </c>
      <c r="I1400" s="15" t="s">
        <v>32</v>
      </c>
      <c r="J1400" s="16">
        <v>105</v>
      </c>
      <c r="K1400" s="16">
        <v>17.5</v>
      </c>
      <c r="L1400" s="17" t="s">
        <v>368</v>
      </c>
      <c r="M1400" s="163" t="str">
        <f>IFERROR(GETPIVOTDATA("Tot. Bottles",'- Ordine Aggregato -'!$A$1,"sku anker",A1400),"")</f>
        <v/>
      </c>
      <c r="N1400" s="18" t="s">
        <v>42</v>
      </c>
      <c r="O1400" s="19" t="str">
        <f t="shared" si="21"/>
        <v>Order online</v>
      </c>
      <c r="P1400" s="97" t="s">
        <v>1232</v>
      </c>
      <c r="Q1400" s="13" t="s">
        <v>4639</v>
      </c>
      <c r="R1400" t="s">
        <v>4640</v>
      </c>
      <c r="S1400" s="20">
        <v>0</v>
      </c>
      <c r="T1400" s="21" t="s">
        <v>38</v>
      </c>
    </row>
    <row r="1401" spans="1:20" x14ac:dyDescent="0.35">
      <c r="A1401" s="96" t="s">
        <v>4641</v>
      </c>
      <c r="B1401" s="96"/>
      <c r="C1401" s="96"/>
      <c r="D1401" s="13" t="s">
        <v>4642</v>
      </c>
      <c r="E1401" s="13">
        <v>6</v>
      </c>
      <c r="F1401" s="14">
        <v>0.7</v>
      </c>
      <c r="G1401" s="13" t="s">
        <v>46</v>
      </c>
      <c r="H1401" s="14">
        <v>43</v>
      </c>
      <c r="I1401" s="15" t="s">
        <v>32</v>
      </c>
      <c r="J1401" s="16">
        <v>113.69999999999999</v>
      </c>
      <c r="K1401" s="16">
        <v>18.95</v>
      </c>
      <c r="L1401" s="17" t="s">
        <v>478</v>
      </c>
      <c r="M1401" s="163" t="str">
        <f>IFERROR(GETPIVOTDATA("Tot. Bottles",'- Ordine Aggregato -'!$A$1,"sku anker",A1401),"")</f>
        <v/>
      </c>
      <c r="N1401" s="18" t="s">
        <v>42</v>
      </c>
      <c r="O1401" s="19" t="str">
        <f t="shared" si="21"/>
        <v>Order online</v>
      </c>
      <c r="P1401" s="97" t="s">
        <v>1232</v>
      </c>
      <c r="Q1401" s="13" t="s">
        <v>4643</v>
      </c>
      <c r="R1401" t="s">
        <v>4644</v>
      </c>
      <c r="S1401" s="20">
        <v>0</v>
      </c>
      <c r="T1401" s="21" t="s">
        <v>38</v>
      </c>
    </row>
    <row r="1402" spans="1:20" x14ac:dyDescent="0.35">
      <c r="A1402" s="13" t="s">
        <v>4645</v>
      </c>
      <c r="B1402" s="13"/>
      <c r="C1402" s="13"/>
      <c r="D1402" s="13" t="s">
        <v>4646</v>
      </c>
      <c r="E1402" s="13">
        <v>6</v>
      </c>
      <c r="F1402" s="14">
        <v>0.7</v>
      </c>
      <c r="G1402" s="13" t="s">
        <v>46</v>
      </c>
      <c r="H1402" s="14">
        <v>43</v>
      </c>
      <c r="I1402" s="15" t="s">
        <v>32</v>
      </c>
      <c r="J1402" s="16">
        <v>109.19999999999999</v>
      </c>
      <c r="K1402" s="16">
        <v>18.2</v>
      </c>
      <c r="L1402" s="17" t="s">
        <v>368</v>
      </c>
      <c r="M1402" s="163" t="str">
        <f>IFERROR(GETPIVOTDATA("Tot. Bottles",'- Ordine Aggregato -'!$A$1,"sku anker",A1402),"")</f>
        <v/>
      </c>
      <c r="N1402" s="18" t="s">
        <v>42</v>
      </c>
      <c r="O1402" s="19" t="str">
        <f t="shared" si="21"/>
        <v>Order online</v>
      </c>
      <c r="P1402" s="97" t="s">
        <v>1232</v>
      </c>
      <c r="Q1402" s="13" t="s">
        <v>4647</v>
      </c>
      <c r="R1402" t="s">
        <v>4648</v>
      </c>
      <c r="S1402" s="20">
        <v>0</v>
      </c>
      <c r="T1402" s="21" t="s">
        <v>38</v>
      </c>
    </row>
    <row r="1403" spans="1:20" x14ac:dyDescent="0.35">
      <c r="A1403" s="96" t="s">
        <v>4649</v>
      </c>
      <c r="B1403" s="96"/>
      <c r="C1403" s="96"/>
      <c r="D1403" s="13" t="s">
        <v>4650</v>
      </c>
      <c r="E1403" s="13">
        <v>6</v>
      </c>
      <c r="F1403" s="14">
        <v>0.7</v>
      </c>
      <c r="G1403" s="13" t="s">
        <v>46</v>
      </c>
      <c r="H1403" s="14">
        <v>43</v>
      </c>
      <c r="I1403" s="15" t="s">
        <v>32</v>
      </c>
      <c r="J1403" s="16">
        <v>115.5</v>
      </c>
      <c r="K1403" s="16">
        <v>19.25</v>
      </c>
      <c r="L1403" s="17" t="s">
        <v>368</v>
      </c>
      <c r="M1403" s="163" t="str">
        <f>IFERROR(GETPIVOTDATA("Tot. Bottles",'- Ordine Aggregato -'!$A$1,"sku anker",A1403),"")</f>
        <v/>
      </c>
      <c r="N1403" s="18" t="s">
        <v>42</v>
      </c>
      <c r="O1403" s="19" t="str">
        <f t="shared" si="21"/>
        <v>Order online</v>
      </c>
      <c r="P1403" s="97" t="s">
        <v>1232</v>
      </c>
      <c r="Q1403" s="13" t="s">
        <v>4651</v>
      </c>
      <c r="R1403" t="s">
        <v>4652</v>
      </c>
      <c r="S1403" s="20">
        <v>0</v>
      </c>
      <c r="T1403" s="21" t="s">
        <v>38</v>
      </c>
    </row>
    <row r="1404" spans="1:20" x14ac:dyDescent="0.35">
      <c r="A1404" s="96" t="s">
        <v>4653</v>
      </c>
      <c r="D1404" s="13" t="s">
        <v>4654</v>
      </c>
      <c r="E1404" s="13">
        <v>6</v>
      </c>
      <c r="F1404" s="14">
        <v>0.7</v>
      </c>
      <c r="G1404" s="13" t="s">
        <v>46</v>
      </c>
      <c r="H1404" s="14">
        <v>43</v>
      </c>
      <c r="I1404" s="15" t="s">
        <v>32</v>
      </c>
      <c r="J1404" s="16">
        <v>109.19999999999999</v>
      </c>
      <c r="K1404" s="16">
        <v>18.2</v>
      </c>
      <c r="L1404" s="17" t="s">
        <v>368</v>
      </c>
      <c r="M1404" s="163" t="str">
        <f>IFERROR(GETPIVOTDATA("Tot. Bottles",'- Ordine Aggregato -'!$A$1,"sku anker",A1404),"")</f>
        <v/>
      </c>
      <c r="N1404" s="18" t="s">
        <v>42</v>
      </c>
      <c r="O1404" s="19" t="str">
        <f t="shared" si="21"/>
        <v>Order online</v>
      </c>
      <c r="P1404" s="97" t="s">
        <v>1232</v>
      </c>
      <c r="Q1404" s="13" t="s">
        <v>4655</v>
      </c>
      <c r="R1404" t="s">
        <v>4656</v>
      </c>
      <c r="S1404" s="20">
        <v>0</v>
      </c>
      <c r="T1404" s="21" t="s">
        <v>38</v>
      </c>
    </row>
    <row r="1405" spans="1:20" x14ac:dyDescent="0.35">
      <c r="A1405" s="96" t="s">
        <v>4657</v>
      </c>
      <c r="D1405" s="13" t="s">
        <v>4658</v>
      </c>
      <c r="E1405" s="13">
        <v>6</v>
      </c>
      <c r="F1405" s="14">
        <v>0.7</v>
      </c>
      <c r="G1405" s="13" t="s">
        <v>14872</v>
      </c>
      <c r="H1405" s="14">
        <v>43</v>
      </c>
      <c r="I1405" s="15" t="s">
        <v>32</v>
      </c>
      <c r="J1405" s="16">
        <v>95.1</v>
      </c>
      <c r="K1405" s="16">
        <v>15.85</v>
      </c>
      <c r="L1405" s="17" t="s">
        <v>368</v>
      </c>
      <c r="M1405" s="163" t="str">
        <f>IFERROR(GETPIVOTDATA("Tot. Bottles",'- Ordine Aggregato -'!$A$1,"sku anker",A1405),"")</f>
        <v/>
      </c>
      <c r="N1405" s="18" t="s">
        <v>67</v>
      </c>
      <c r="O1405" s="19" t="str">
        <f t="shared" si="21"/>
        <v>Order online</v>
      </c>
      <c r="P1405" s="97" t="s">
        <v>1232</v>
      </c>
      <c r="Q1405" s="13" t="s">
        <v>4659</v>
      </c>
      <c r="R1405" t="s">
        <v>4660</v>
      </c>
      <c r="S1405" s="20">
        <v>15.85</v>
      </c>
      <c r="T1405" s="21" t="s">
        <v>38</v>
      </c>
    </row>
    <row r="1406" spans="1:20" x14ac:dyDescent="0.35">
      <c r="A1406" s="13" t="s">
        <v>4661</v>
      </c>
      <c r="B1406" s="13"/>
      <c r="C1406" s="13"/>
      <c r="D1406" s="13" t="s">
        <v>4662</v>
      </c>
      <c r="E1406" s="13">
        <v>6</v>
      </c>
      <c r="F1406" s="14">
        <v>0.7</v>
      </c>
      <c r="G1406" s="13" t="s">
        <v>46</v>
      </c>
      <c r="H1406" s="14">
        <v>43</v>
      </c>
      <c r="I1406" s="15" t="s">
        <v>32</v>
      </c>
      <c r="J1406" s="16">
        <v>109.19999999999999</v>
      </c>
      <c r="K1406" s="16">
        <v>18.2</v>
      </c>
      <c r="L1406" s="17" t="s">
        <v>368</v>
      </c>
      <c r="M1406" s="163" t="str">
        <f>IFERROR(GETPIVOTDATA("Tot. Bottles",'- Ordine Aggregato -'!$A$1,"sku anker",A1406),"")</f>
        <v/>
      </c>
      <c r="N1406" s="18" t="s">
        <v>42</v>
      </c>
      <c r="O1406" s="19" t="str">
        <f t="shared" si="21"/>
        <v>Order online</v>
      </c>
      <c r="P1406" s="97" t="s">
        <v>1232</v>
      </c>
      <c r="Q1406" s="13" t="s">
        <v>4663</v>
      </c>
      <c r="R1406" t="s">
        <v>4664</v>
      </c>
      <c r="S1406" s="20">
        <v>0</v>
      </c>
      <c r="T1406" s="21" t="s">
        <v>38</v>
      </c>
    </row>
    <row r="1407" spans="1:20" x14ac:dyDescent="0.35">
      <c r="A1407" s="96" t="s">
        <v>4665</v>
      </c>
      <c r="B1407" s="96"/>
      <c r="C1407" s="96"/>
      <c r="D1407" s="13" t="s">
        <v>4666</v>
      </c>
      <c r="E1407" s="13">
        <v>6</v>
      </c>
      <c r="F1407" s="14">
        <v>0.7</v>
      </c>
      <c r="G1407" s="13" t="s">
        <v>14872</v>
      </c>
      <c r="H1407" s="14">
        <v>43</v>
      </c>
      <c r="I1407" s="15" t="s">
        <v>32</v>
      </c>
      <c r="J1407" s="16">
        <v>81</v>
      </c>
      <c r="K1407" s="16">
        <v>13.5</v>
      </c>
      <c r="L1407" s="17" t="s">
        <v>73</v>
      </c>
      <c r="M1407" s="163" t="str">
        <f>IFERROR(GETPIVOTDATA("Tot. Bottles",'- Ordine Aggregato -'!$A$1,"sku anker",A1407),"")</f>
        <v/>
      </c>
      <c r="N1407" s="18" t="s">
        <v>42</v>
      </c>
      <c r="O1407" s="19" t="str">
        <f t="shared" si="21"/>
        <v>Order online</v>
      </c>
      <c r="P1407" s="97" t="s">
        <v>146</v>
      </c>
      <c r="Q1407" s="13" t="s">
        <v>4667</v>
      </c>
      <c r="R1407" t="s">
        <v>4668</v>
      </c>
      <c r="S1407" s="20">
        <v>0</v>
      </c>
      <c r="T1407" s="21" t="s">
        <v>38</v>
      </c>
    </row>
    <row r="1408" spans="1:20" x14ac:dyDescent="0.35">
      <c r="A1408" s="13" t="s">
        <v>4669</v>
      </c>
      <c r="B1408" s="13"/>
      <c r="C1408" s="13"/>
      <c r="D1408" s="13" t="s">
        <v>4670</v>
      </c>
      <c r="E1408" s="13">
        <v>6</v>
      </c>
      <c r="F1408" s="14">
        <v>0.7</v>
      </c>
      <c r="G1408" s="13" t="s">
        <v>14872</v>
      </c>
      <c r="H1408" s="14">
        <v>43</v>
      </c>
      <c r="I1408" s="15" t="s">
        <v>32</v>
      </c>
      <c r="J1408" s="16">
        <v>153</v>
      </c>
      <c r="K1408" s="16">
        <v>25.5</v>
      </c>
      <c r="L1408" s="17" t="s">
        <v>4671</v>
      </c>
      <c r="M1408" s="163" t="str">
        <f>IFERROR(GETPIVOTDATA("Tot. Bottles",'- Ordine Aggregato -'!$A$1,"sku anker",A1408),"")</f>
        <v/>
      </c>
      <c r="N1408" s="18" t="s">
        <v>42</v>
      </c>
      <c r="O1408" s="19" t="str">
        <f t="shared" si="21"/>
        <v>Order online</v>
      </c>
      <c r="P1408" s="97" t="s">
        <v>1232</v>
      </c>
      <c r="Q1408" s="13" t="s">
        <v>4672</v>
      </c>
      <c r="R1408" t="s">
        <v>4673</v>
      </c>
      <c r="S1408" s="20">
        <v>0</v>
      </c>
      <c r="T1408" s="21" t="s">
        <v>38</v>
      </c>
    </row>
    <row r="1409" spans="1:20" x14ac:dyDescent="0.35">
      <c r="A1409" s="96" t="s">
        <v>4674</v>
      </c>
      <c r="D1409" s="13" t="s">
        <v>4675</v>
      </c>
      <c r="E1409" s="13">
        <v>6</v>
      </c>
      <c r="F1409" s="14">
        <v>0.5</v>
      </c>
      <c r="G1409" s="13" t="s">
        <v>31</v>
      </c>
      <c r="H1409" s="14">
        <v>32</v>
      </c>
      <c r="I1409" s="15" t="s">
        <v>32</v>
      </c>
      <c r="J1409" s="16">
        <v>78</v>
      </c>
      <c r="K1409" s="16">
        <v>13</v>
      </c>
      <c r="L1409" s="17" t="s">
        <v>589</v>
      </c>
      <c r="M1409" s="163" t="str">
        <f>IFERROR(GETPIVOTDATA("Tot. Bottles",'- Ordine Aggregato -'!$A$1,"sku anker",A1409),"")</f>
        <v/>
      </c>
      <c r="N1409" s="18" t="s">
        <v>42</v>
      </c>
      <c r="O1409" s="19" t="str">
        <f t="shared" si="21"/>
        <v>Order online</v>
      </c>
      <c r="P1409" s="97" t="s">
        <v>68</v>
      </c>
      <c r="Q1409" s="13" t="s">
        <v>4676</v>
      </c>
      <c r="R1409" t="s">
        <v>42</v>
      </c>
      <c r="S1409" s="20">
        <v>0</v>
      </c>
      <c r="T1409" s="21" t="s">
        <v>38</v>
      </c>
    </row>
    <row r="1410" spans="1:20" x14ac:dyDescent="0.35">
      <c r="A1410" s="96" t="s">
        <v>4677</v>
      </c>
      <c r="D1410" s="13" t="s">
        <v>4678</v>
      </c>
      <c r="E1410" s="13">
        <v>6</v>
      </c>
      <c r="F1410" s="14">
        <v>0.5</v>
      </c>
      <c r="G1410" s="13" t="s">
        <v>14872</v>
      </c>
      <c r="H1410" s="14">
        <v>32</v>
      </c>
      <c r="I1410" s="15" t="s">
        <v>32</v>
      </c>
      <c r="J1410" s="16">
        <v>75</v>
      </c>
      <c r="K1410" s="16">
        <v>12.5</v>
      </c>
      <c r="L1410" s="17" t="s">
        <v>502</v>
      </c>
      <c r="M1410" s="163" t="str">
        <f>IFERROR(GETPIVOTDATA("Tot. Bottles",'- Ordine Aggregato -'!$A$1,"sku anker",A1410),"")</f>
        <v/>
      </c>
      <c r="N1410" s="18" t="s">
        <v>42</v>
      </c>
      <c r="O1410" s="19" t="str">
        <f t="shared" si="21"/>
        <v>Order online</v>
      </c>
      <c r="P1410" s="97" t="s">
        <v>68</v>
      </c>
      <c r="Q1410" s="13" t="s">
        <v>4679</v>
      </c>
      <c r="R1410" t="s">
        <v>42</v>
      </c>
      <c r="S1410" s="20">
        <v>0</v>
      </c>
      <c r="T1410" s="21" t="s">
        <v>38</v>
      </c>
    </row>
    <row r="1411" spans="1:20" x14ac:dyDescent="0.35">
      <c r="A1411" s="96" t="s">
        <v>4680</v>
      </c>
      <c r="B1411" s="96"/>
      <c r="C1411" s="96"/>
      <c r="D1411" s="13" t="s">
        <v>4681</v>
      </c>
      <c r="E1411" s="13">
        <v>6</v>
      </c>
      <c r="F1411" s="14">
        <v>0.7</v>
      </c>
      <c r="G1411" s="13" t="s">
        <v>14872</v>
      </c>
      <c r="H1411" s="14">
        <v>34</v>
      </c>
      <c r="I1411" s="15" t="s">
        <v>32</v>
      </c>
      <c r="J1411" s="16">
        <v>43.8</v>
      </c>
      <c r="K1411" s="16">
        <v>7.3</v>
      </c>
      <c r="L1411" s="17" t="s">
        <v>399</v>
      </c>
      <c r="M1411" s="163" t="str">
        <f>IFERROR(GETPIVOTDATA("Tot. Bottles",'- Ordine Aggregato -'!$A$1,"sku anker",A1411),"")</f>
        <v/>
      </c>
      <c r="N1411" s="18" t="s">
        <v>34</v>
      </c>
      <c r="O1411" s="19" t="str">
        <f t="shared" si="21"/>
        <v>Order online</v>
      </c>
      <c r="P1411" s="97" t="s">
        <v>68</v>
      </c>
      <c r="Q1411" s="13" t="s">
        <v>4682</v>
      </c>
      <c r="R1411" t="s">
        <v>4683</v>
      </c>
      <c r="S1411" s="20">
        <v>0</v>
      </c>
      <c r="T1411" s="21" t="s">
        <v>38</v>
      </c>
    </row>
    <row r="1412" spans="1:20" x14ac:dyDescent="0.35">
      <c r="A1412" s="96" t="s">
        <v>4684</v>
      </c>
      <c r="B1412" s="96"/>
      <c r="C1412" s="96"/>
      <c r="D1412" s="13" t="s">
        <v>4685</v>
      </c>
      <c r="E1412" s="13">
        <v>6</v>
      </c>
      <c r="F1412" s="14">
        <v>0.75</v>
      </c>
      <c r="G1412" s="13" t="s">
        <v>31</v>
      </c>
      <c r="H1412" s="14">
        <v>14.8</v>
      </c>
      <c r="I1412" s="15" t="s">
        <v>32</v>
      </c>
      <c r="J1412" s="16">
        <v>26.099999999999998</v>
      </c>
      <c r="K1412" s="16">
        <v>4.3499999999999996</v>
      </c>
      <c r="L1412" s="17" t="s">
        <v>713</v>
      </c>
      <c r="M1412" s="163" t="str">
        <f>IFERROR(GETPIVOTDATA("Tot. Bottles",'- Ordine Aggregato -'!$A$1,"sku anker",A1412),"")</f>
        <v/>
      </c>
      <c r="N1412" s="18" t="s">
        <v>42</v>
      </c>
      <c r="O1412" s="19" t="str">
        <f t="shared" si="21"/>
        <v>Order online</v>
      </c>
      <c r="P1412" s="97" t="s">
        <v>225</v>
      </c>
      <c r="Q1412" s="13" t="s">
        <v>4686</v>
      </c>
      <c r="R1412" t="s">
        <v>4687</v>
      </c>
      <c r="S1412" s="20">
        <v>0</v>
      </c>
      <c r="T1412" s="21" t="s">
        <v>38</v>
      </c>
    </row>
    <row r="1413" spans="1:20" x14ac:dyDescent="0.35">
      <c r="A1413" s="96" t="s">
        <v>4688</v>
      </c>
      <c r="D1413" s="13" t="s">
        <v>4689</v>
      </c>
      <c r="E1413" s="13">
        <v>12</v>
      </c>
      <c r="F1413" s="14">
        <v>0.5</v>
      </c>
      <c r="G1413" s="13" t="s">
        <v>31</v>
      </c>
      <c r="H1413" s="14">
        <v>35</v>
      </c>
      <c r="I1413" s="15" t="s">
        <v>32</v>
      </c>
      <c r="J1413" s="16">
        <v>36</v>
      </c>
      <c r="K1413" s="16">
        <v>3</v>
      </c>
      <c r="L1413" s="17" t="s">
        <v>695</v>
      </c>
      <c r="M1413" s="163" t="str">
        <f>IFERROR(GETPIVOTDATA("Tot. Bottles",'- Ordine Aggregato -'!$A$1,"sku anker",A1413),"")</f>
        <v/>
      </c>
      <c r="N1413" s="18" t="s">
        <v>42</v>
      </c>
      <c r="O1413" s="19" t="str">
        <f t="shared" si="21"/>
        <v>Order online</v>
      </c>
      <c r="P1413" s="97" t="s">
        <v>68</v>
      </c>
      <c r="Q1413" s="13" t="s">
        <v>4690</v>
      </c>
      <c r="R1413" t="s">
        <v>4691</v>
      </c>
      <c r="S1413" s="20">
        <v>0</v>
      </c>
      <c r="T1413" s="21" t="s">
        <v>38</v>
      </c>
    </row>
    <row r="1414" spans="1:20" x14ac:dyDescent="0.35">
      <c r="A1414" s="13" t="s">
        <v>4692</v>
      </c>
      <c r="B1414" s="13"/>
      <c r="C1414" s="13"/>
      <c r="D1414" s="13" t="s">
        <v>4689</v>
      </c>
      <c r="E1414" s="13">
        <v>6</v>
      </c>
      <c r="F1414" s="14">
        <v>1</v>
      </c>
      <c r="G1414" s="13" t="s">
        <v>14871</v>
      </c>
      <c r="H1414" s="14">
        <v>35</v>
      </c>
      <c r="I1414" s="15" t="s">
        <v>32</v>
      </c>
      <c r="J1414" s="16">
        <v>24.900000000000002</v>
      </c>
      <c r="K1414" s="16">
        <v>4.1500000000000004</v>
      </c>
      <c r="L1414" s="17" t="s">
        <v>695</v>
      </c>
      <c r="M1414" s="163" t="str">
        <f>IFERROR(GETPIVOTDATA("Tot. Bottles",'- Ordine Aggregato -'!$A$1,"sku anker",A1414),"")</f>
        <v/>
      </c>
      <c r="N1414" s="18" t="s">
        <v>42</v>
      </c>
      <c r="O1414" s="19" t="str">
        <f t="shared" si="21"/>
        <v>Order online</v>
      </c>
      <c r="P1414" s="97" t="s">
        <v>68</v>
      </c>
      <c r="Q1414" s="13" t="s">
        <v>4693</v>
      </c>
      <c r="R1414" t="s">
        <v>4694</v>
      </c>
      <c r="S1414" s="20">
        <v>0</v>
      </c>
      <c r="T1414" s="21" t="s">
        <v>38</v>
      </c>
    </row>
    <row r="1415" spans="1:20" x14ac:dyDescent="0.35">
      <c r="A1415" s="96" t="s">
        <v>4695</v>
      </c>
      <c r="B1415" s="96"/>
      <c r="C1415" s="96"/>
      <c r="D1415" s="13" t="s">
        <v>4696</v>
      </c>
      <c r="E1415" s="13">
        <v>6</v>
      </c>
      <c r="F1415" s="14">
        <v>0.7</v>
      </c>
      <c r="G1415" s="13" t="s">
        <v>14872</v>
      </c>
      <c r="H1415" s="14">
        <v>40</v>
      </c>
      <c r="I1415" s="15" t="s">
        <v>32</v>
      </c>
      <c r="J1415" s="16">
        <v>144</v>
      </c>
      <c r="K1415" s="16">
        <v>24</v>
      </c>
      <c r="L1415" s="17" t="s">
        <v>448</v>
      </c>
      <c r="M1415" s="163" t="str">
        <f>IFERROR(GETPIVOTDATA("Tot. Bottles",'- Ordine Aggregato -'!$A$1,"sku anker",A1415),"")</f>
        <v/>
      </c>
      <c r="N1415" s="18" t="s">
        <v>67</v>
      </c>
      <c r="O1415" s="19" t="str">
        <f t="shared" si="21"/>
        <v>Order online</v>
      </c>
      <c r="P1415" s="97" t="s">
        <v>1232</v>
      </c>
      <c r="Q1415" s="13" t="s">
        <v>4697</v>
      </c>
      <c r="R1415" t="s">
        <v>4698</v>
      </c>
      <c r="S1415" s="20">
        <v>24</v>
      </c>
      <c r="T1415" s="21" t="s">
        <v>38</v>
      </c>
    </row>
    <row r="1416" spans="1:20" x14ac:dyDescent="0.35">
      <c r="A1416" s="13" t="s">
        <v>14268</v>
      </c>
      <c r="B1416" s="13"/>
      <c r="C1416" s="13"/>
      <c r="D1416" s="13" t="s">
        <v>14269</v>
      </c>
      <c r="E1416" s="13">
        <v>6</v>
      </c>
      <c r="F1416" s="14">
        <v>0.7</v>
      </c>
      <c r="G1416" s="13" t="s">
        <v>14872</v>
      </c>
      <c r="H1416" s="14">
        <v>40</v>
      </c>
      <c r="I1416" s="15" t="s">
        <v>32</v>
      </c>
      <c r="J1416" s="16">
        <v>70.5</v>
      </c>
      <c r="K1416" s="16">
        <v>11.75</v>
      </c>
      <c r="L1416" s="17" t="s">
        <v>104</v>
      </c>
      <c r="M1416" s="163" t="str">
        <f>IFERROR(GETPIVOTDATA("Tot. Bottles",'- Ordine Aggregato -'!$A$1,"sku anker",A1416),"")</f>
        <v/>
      </c>
      <c r="N1416" s="18" t="s">
        <v>42</v>
      </c>
      <c r="O1416" s="19" t="str">
        <f t="shared" si="21"/>
        <v>Order online</v>
      </c>
      <c r="P1416" s="97" t="s">
        <v>773</v>
      </c>
      <c r="Q1416" s="13" t="s">
        <v>12804</v>
      </c>
      <c r="R1416" t="s">
        <v>12805</v>
      </c>
      <c r="S1416" s="20">
        <v>0</v>
      </c>
      <c r="T1416" s="21" t="s">
        <v>38</v>
      </c>
    </row>
    <row r="1417" spans="1:20" x14ac:dyDescent="0.35">
      <c r="A1417" s="13" t="s">
        <v>4699</v>
      </c>
      <c r="B1417" s="13"/>
      <c r="C1417" s="13"/>
      <c r="D1417" s="13" t="s">
        <v>4700</v>
      </c>
      <c r="E1417" s="13">
        <v>6</v>
      </c>
      <c r="F1417" s="14">
        <v>0.7</v>
      </c>
      <c r="G1417" s="13" t="s">
        <v>31</v>
      </c>
      <c r="H1417" s="14">
        <v>17</v>
      </c>
      <c r="I1417" s="15" t="s">
        <v>32</v>
      </c>
      <c r="J1417" s="16">
        <v>37.5</v>
      </c>
      <c r="K1417" s="16">
        <v>6.25</v>
      </c>
      <c r="L1417" s="17" t="s">
        <v>399</v>
      </c>
      <c r="M1417" s="163" t="str">
        <f>IFERROR(GETPIVOTDATA("Tot. Bottles",'- Ordine Aggregato -'!$A$1,"sku anker",A1417),"")</f>
        <v/>
      </c>
      <c r="N1417" s="18" t="s">
        <v>42</v>
      </c>
      <c r="O1417" s="19" t="str">
        <f t="shared" si="21"/>
        <v>Order online</v>
      </c>
      <c r="P1417" s="97" t="s">
        <v>68</v>
      </c>
      <c r="Q1417" s="13" t="s">
        <v>4701</v>
      </c>
      <c r="R1417" t="s">
        <v>4702</v>
      </c>
      <c r="S1417" s="20">
        <v>0</v>
      </c>
      <c r="T1417" s="21" t="s">
        <v>38</v>
      </c>
    </row>
    <row r="1418" spans="1:20" x14ac:dyDescent="0.35">
      <c r="A1418" s="96" t="s">
        <v>4703</v>
      </c>
      <c r="B1418" s="96"/>
      <c r="C1418" s="96"/>
      <c r="D1418" s="13" t="s">
        <v>4704</v>
      </c>
      <c r="E1418" s="13">
        <v>6</v>
      </c>
      <c r="F1418" s="14">
        <v>0.7</v>
      </c>
      <c r="G1418" s="13" t="s">
        <v>31</v>
      </c>
      <c r="H1418" s="14">
        <v>20</v>
      </c>
      <c r="I1418" s="15" t="s">
        <v>32</v>
      </c>
      <c r="J1418" s="16">
        <v>41.7</v>
      </c>
      <c r="K1418" s="16">
        <v>6.95</v>
      </c>
      <c r="L1418" s="17" t="s">
        <v>399</v>
      </c>
      <c r="M1418" s="163" t="str">
        <f>IFERROR(GETPIVOTDATA("Tot. Bottles",'- Ordine Aggregato -'!$A$1,"sku anker",A1418),"")</f>
        <v/>
      </c>
      <c r="N1418" s="18" t="s">
        <v>42</v>
      </c>
      <c r="O1418" s="19" t="str">
        <f t="shared" si="21"/>
        <v>Order online</v>
      </c>
      <c r="P1418" s="97" t="s">
        <v>146</v>
      </c>
      <c r="Q1418" s="13" t="s">
        <v>4705</v>
      </c>
      <c r="R1418" t="s">
        <v>4706</v>
      </c>
      <c r="S1418" s="20">
        <v>0</v>
      </c>
      <c r="T1418" s="21" t="s">
        <v>38</v>
      </c>
    </row>
    <row r="1419" spans="1:20" x14ac:dyDescent="0.35">
      <c r="A1419" s="96" t="s">
        <v>4707</v>
      </c>
      <c r="D1419" s="13" t="s">
        <v>4708</v>
      </c>
      <c r="E1419" s="13">
        <v>1</v>
      </c>
      <c r="F1419" s="14">
        <v>3.8</v>
      </c>
      <c r="G1419" s="13" t="s">
        <v>46</v>
      </c>
      <c r="H1419" s="14">
        <v>44.36</v>
      </c>
      <c r="I1419" s="15" t="s">
        <v>32</v>
      </c>
      <c r="J1419" s="16">
        <v>86.5</v>
      </c>
      <c r="K1419" s="16">
        <v>86.5</v>
      </c>
      <c r="L1419" s="17" t="s">
        <v>368</v>
      </c>
      <c r="M1419" s="163" t="str">
        <f>IFERROR(GETPIVOTDATA("Tot. Bottles",'- Ordine Aggregato -'!$A$1,"sku anker",A1419),"")</f>
        <v/>
      </c>
      <c r="N1419" s="18" t="s">
        <v>42</v>
      </c>
      <c r="O1419" s="19" t="str">
        <f t="shared" si="21"/>
        <v>Order online</v>
      </c>
      <c r="P1419" s="97" t="s">
        <v>68</v>
      </c>
      <c r="Q1419" s="13" t="s">
        <v>4709</v>
      </c>
      <c r="R1419" t="s">
        <v>42</v>
      </c>
      <c r="S1419" s="20">
        <v>0</v>
      </c>
      <c r="T1419" s="21" t="s">
        <v>38</v>
      </c>
    </row>
    <row r="1420" spans="1:20" x14ac:dyDescent="0.35">
      <c r="A1420" s="96" t="s">
        <v>4710</v>
      </c>
      <c r="D1420" s="13" t="s">
        <v>4711</v>
      </c>
      <c r="E1420" s="13">
        <v>6</v>
      </c>
      <c r="F1420" s="14">
        <v>0.7</v>
      </c>
      <c r="G1420" s="13" t="s">
        <v>31</v>
      </c>
      <c r="H1420" s="14">
        <v>45</v>
      </c>
      <c r="I1420" s="15" t="s">
        <v>32</v>
      </c>
      <c r="J1420" s="16">
        <v>27.299999999999997</v>
      </c>
      <c r="K1420" s="16">
        <v>4.55</v>
      </c>
      <c r="L1420" s="17" t="s">
        <v>4712</v>
      </c>
      <c r="M1420" s="163" t="str">
        <f>IFERROR(GETPIVOTDATA("Tot. Bottles",'- Ordine Aggregato -'!$A$1,"sku anker",A1420),"")</f>
        <v/>
      </c>
      <c r="N1420" s="18" t="s">
        <v>34</v>
      </c>
      <c r="O1420" s="19" t="str">
        <f t="shared" si="21"/>
        <v>Order online</v>
      </c>
      <c r="P1420" s="97" t="s">
        <v>225</v>
      </c>
      <c r="Q1420" s="13" t="s">
        <v>4713</v>
      </c>
      <c r="R1420" t="s">
        <v>4714</v>
      </c>
      <c r="S1420" s="20">
        <v>0</v>
      </c>
      <c r="T1420" s="21" t="s">
        <v>38</v>
      </c>
    </row>
    <row r="1421" spans="1:20" x14ac:dyDescent="0.35">
      <c r="A1421" s="96" t="s">
        <v>4715</v>
      </c>
      <c r="B1421" s="96"/>
      <c r="C1421" s="96"/>
      <c r="D1421" s="13" t="s">
        <v>4716</v>
      </c>
      <c r="E1421" s="13">
        <v>6</v>
      </c>
      <c r="F1421" s="14">
        <v>1</v>
      </c>
      <c r="G1421" s="13" t="s">
        <v>46</v>
      </c>
      <c r="H1421" s="14">
        <v>37.5</v>
      </c>
      <c r="I1421" s="15" t="s">
        <v>32</v>
      </c>
      <c r="J1421" s="16">
        <v>11.7</v>
      </c>
      <c r="K1421" s="16">
        <v>1.95</v>
      </c>
      <c r="L1421" s="17" t="s">
        <v>73</v>
      </c>
      <c r="M1421" s="163" t="str">
        <f>IFERROR(GETPIVOTDATA("Tot. Bottles",'- Ordine Aggregato -'!$A$1,"sku anker",A1421),"")</f>
        <v/>
      </c>
      <c r="N1421" s="18" t="s">
        <v>42</v>
      </c>
      <c r="O1421" s="19" t="str">
        <f t="shared" ref="O1421:O1484" si="22">HYPERLINK("https://www.ankeramsterdamspirits.nl/en/products/"&amp;A1421,"Order online")</f>
        <v>Order online</v>
      </c>
      <c r="P1421" s="97" t="s">
        <v>220</v>
      </c>
      <c r="Q1421" s="13" t="s">
        <v>4717</v>
      </c>
      <c r="R1421" t="s">
        <v>4718</v>
      </c>
      <c r="S1421" s="20">
        <v>0</v>
      </c>
      <c r="T1421" s="21" t="s">
        <v>38</v>
      </c>
    </row>
    <row r="1422" spans="1:20" x14ac:dyDescent="0.35">
      <c r="A1422" s="13" t="s">
        <v>4719</v>
      </c>
      <c r="B1422" s="13"/>
      <c r="C1422" s="13"/>
      <c r="D1422" s="13" t="s">
        <v>14679</v>
      </c>
      <c r="E1422" s="13">
        <v>6</v>
      </c>
      <c r="F1422" s="14">
        <v>0.7</v>
      </c>
      <c r="G1422" s="13" t="s">
        <v>14871</v>
      </c>
      <c r="H1422" s="14">
        <v>45</v>
      </c>
      <c r="I1422" s="15" t="s">
        <v>32</v>
      </c>
      <c r="J1422" s="16">
        <v>138.60000000000002</v>
      </c>
      <c r="K1422" s="16">
        <v>23.1</v>
      </c>
      <c r="L1422" s="17" t="s">
        <v>657</v>
      </c>
      <c r="M1422" s="163" t="str">
        <f>IFERROR(GETPIVOTDATA("Tot. Bottles",'- Ordine Aggregato -'!$A$1,"sku anker",A1422),"")</f>
        <v/>
      </c>
      <c r="N1422" s="18" t="s">
        <v>42</v>
      </c>
      <c r="O1422" s="19" t="str">
        <f t="shared" si="22"/>
        <v>Order online</v>
      </c>
      <c r="P1422" s="97" t="s">
        <v>385</v>
      </c>
      <c r="Q1422" s="13" t="s">
        <v>4720</v>
      </c>
      <c r="R1422" t="s">
        <v>15287</v>
      </c>
      <c r="S1422" s="20">
        <v>0</v>
      </c>
      <c r="T1422" s="21" t="s">
        <v>38</v>
      </c>
    </row>
    <row r="1423" spans="1:20" x14ac:dyDescent="0.35">
      <c r="A1423" s="13" t="s">
        <v>14556</v>
      </c>
      <c r="B1423" s="13"/>
      <c r="C1423" s="13"/>
      <c r="D1423" s="13" t="s">
        <v>14557</v>
      </c>
      <c r="E1423" s="13">
        <v>6</v>
      </c>
      <c r="F1423" s="14">
        <v>0.75</v>
      </c>
      <c r="G1423" s="13" t="s">
        <v>46</v>
      </c>
      <c r="H1423" s="14">
        <v>45</v>
      </c>
      <c r="I1423" s="15" t="s">
        <v>32</v>
      </c>
      <c r="J1423" s="16">
        <v>129</v>
      </c>
      <c r="K1423" s="16">
        <v>21.5</v>
      </c>
      <c r="L1423" s="17" t="s">
        <v>657</v>
      </c>
      <c r="M1423" s="163" t="str">
        <f>IFERROR(GETPIVOTDATA("Tot. Bottles",'- Ordine Aggregato -'!$A$1,"sku anker",A1423),"")</f>
        <v/>
      </c>
      <c r="N1423" s="18" t="s">
        <v>42</v>
      </c>
      <c r="O1423" s="19" t="str">
        <f t="shared" si="22"/>
        <v>Order online</v>
      </c>
      <c r="P1423" s="97" t="s">
        <v>385</v>
      </c>
      <c r="Q1423" s="13" t="s">
        <v>15288</v>
      </c>
      <c r="R1423" t="s">
        <v>42</v>
      </c>
      <c r="S1423" s="20">
        <v>0</v>
      </c>
      <c r="T1423" s="21" t="s">
        <v>38</v>
      </c>
    </row>
    <row r="1424" spans="1:20" x14ac:dyDescent="0.35">
      <c r="A1424" s="13" t="s">
        <v>4721</v>
      </c>
      <c r="B1424" s="13"/>
      <c r="C1424" s="13"/>
      <c r="D1424" s="13" t="s">
        <v>4722</v>
      </c>
      <c r="E1424" s="13">
        <v>6</v>
      </c>
      <c r="F1424" s="14">
        <v>1</v>
      </c>
      <c r="G1424" s="13" t="s">
        <v>14871</v>
      </c>
      <c r="H1424" s="14">
        <v>37.5</v>
      </c>
      <c r="I1424" s="15" t="s">
        <v>32</v>
      </c>
      <c r="J1424" s="16">
        <v>11.7</v>
      </c>
      <c r="K1424" s="16">
        <v>1.95</v>
      </c>
      <c r="L1424" s="17" t="s">
        <v>368</v>
      </c>
      <c r="M1424" s="163" t="str">
        <f>IFERROR(GETPIVOTDATA("Tot. Bottles",'- Ordine Aggregato -'!$A$1,"sku anker",A1424),"")</f>
        <v/>
      </c>
      <c r="N1424" s="18" t="s">
        <v>34</v>
      </c>
      <c r="O1424" s="19" t="str">
        <f t="shared" si="22"/>
        <v>Order online</v>
      </c>
      <c r="P1424" s="97" t="s">
        <v>220</v>
      </c>
      <c r="Q1424" s="13" t="s">
        <v>4723</v>
      </c>
      <c r="R1424" t="s">
        <v>4724</v>
      </c>
      <c r="S1424" s="20">
        <v>0</v>
      </c>
      <c r="T1424" s="21" t="s">
        <v>38</v>
      </c>
    </row>
    <row r="1425" spans="1:20" x14ac:dyDescent="0.35">
      <c r="A1425" s="13" t="s">
        <v>4725</v>
      </c>
      <c r="B1425" s="13"/>
      <c r="C1425" s="13"/>
      <c r="D1425" s="13" t="s">
        <v>4726</v>
      </c>
      <c r="E1425" s="13">
        <v>6</v>
      </c>
      <c r="F1425" s="14">
        <v>0.7</v>
      </c>
      <c r="G1425" s="13" t="s">
        <v>46</v>
      </c>
      <c r="H1425" s="14">
        <v>40</v>
      </c>
      <c r="I1425" s="15" t="s">
        <v>32</v>
      </c>
      <c r="J1425" s="16">
        <v>69</v>
      </c>
      <c r="K1425" s="16">
        <v>11.5</v>
      </c>
      <c r="L1425" s="17" t="s">
        <v>368</v>
      </c>
      <c r="M1425" s="163" t="str">
        <f>IFERROR(GETPIVOTDATA("Tot. Bottles",'- Ordine Aggregato -'!$A$1,"sku anker",A1425),"")</f>
        <v/>
      </c>
      <c r="N1425" s="18" t="s">
        <v>67</v>
      </c>
      <c r="O1425" s="19" t="str">
        <f t="shared" si="22"/>
        <v>Order online</v>
      </c>
      <c r="P1425" s="97" t="s">
        <v>146</v>
      </c>
      <c r="Q1425" s="13" t="s">
        <v>4727</v>
      </c>
      <c r="R1425" t="s">
        <v>4728</v>
      </c>
      <c r="S1425" s="20">
        <v>11.5</v>
      </c>
      <c r="T1425" s="21" t="s">
        <v>38</v>
      </c>
    </row>
    <row r="1426" spans="1:20" x14ac:dyDescent="0.35">
      <c r="A1426" s="96" t="s">
        <v>4729</v>
      </c>
      <c r="D1426" s="13" t="s">
        <v>4730</v>
      </c>
      <c r="E1426" s="13">
        <v>6</v>
      </c>
      <c r="F1426" s="14">
        <v>0.7</v>
      </c>
      <c r="G1426" s="13" t="s">
        <v>14872</v>
      </c>
      <c r="H1426" s="14">
        <v>43</v>
      </c>
      <c r="I1426" s="15" t="s">
        <v>32</v>
      </c>
      <c r="J1426" s="16">
        <v>64.199999999999989</v>
      </c>
      <c r="K1426" s="16">
        <v>10.7</v>
      </c>
      <c r="L1426" s="17" t="s">
        <v>368</v>
      </c>
      <c r="M1426" s="163" t="str">
        <f>IFERROR(GETPIVOTDATA("Tot. Bottles",'- Ordine Aggregato -'!$A$1,"sku anker",A1426),"")</f>
        <v/>
      </c>
      <c r="N1426" s="18" t="s">
        <v>42</v>
      </c>
      <c r="O1426" s="19" t="str">
        <f t="shared" si="22"/>
        <v>Order online</v>
      </c>
      <c r="P1426" s="97" t="s">
        <v>146</v>
      </c>
      <c r="Q1426" s="13" t="s">
        <v>4731</v>
      </c>
      <c r="R1426" t="s">
        <v>4732</v>
      </c>
      <c r="S1426" s="20">
        <v>0</v>
      </c>
      <c r="T1426" s="21" t="s">
        <v>38</v>
      </c>
    </row>
    <row r="1427" spans="1:20" x14ac:dyDescent="0.35">
      <c r="A1427" s="13" t="s">
        <v>4733</v>
      </c>
      <c r="B1427" s="13"/>
      <c r="C1427" s="13"/>
      <c r="D1427" s="13" t="s">
        <v>4734</v>
      </c>
      <c r="E1427" s="13">
        <v>6</v>
      </c>
      <c r="F1427" s="14">
        <v>0.5</v>
      </c>
      <c r="G1427" s="13" t="s">
        <v>14872</v>
      </c>
      <c r="H1427" s="14">
        <v>20</v>
      </c>
      <c r="I1427" s="15" t="s">
        <v>32</v>
      </c>
      <c r="J1427" s="16">
        <v>46.5</v>
      </c>
      <c r="K1427" s="16">
        <v>7.75</v>
      </c>
      <c r="L1427" s="17" t="s">
        <v>399</v>
      </c>
      <c r="M1427" s="163" t="str">
        <f>IFERROR(GETPIVOTDATA("Tot. Bottles",'- Ordine Aggregato -'!$A$1,"sku anker",A1427),"")</f>
        <v/>
      </c>
      <c r="N1427" s="18" t="s">
        <v>67</v>
      </c>
      <c r="O1427" s="19" t="str">
        <f t="shared" si="22"/>
        <v>Order online</v>
      </c>
      <c r="P1427" s="97" t="s">
        <v>146</v>
      </c>
      <c r="Q1427" s="13" t="s">
        <v>4735</v>
      </c>
      <c r="R1427" t="s">
        <v>4736</v>
      </c>
      <c r="S1427" s="20">
        <v>7.75</v>
      </c>
      <c r="T1427" s="21" t="s">
        <v>38</v>
      </c>
    </row>
    <row r="1428" spans="1:20" x14ac:dyDescent="0.35">
      <c r="A1428" s="13" t="s">
        <v>4737</v>
      </c>
      <c r="B1428" s="13"/>
      <c r="C1428" s="13"/>
      <c r="D1428" s="13" t="s">
        <v>4738</v>
      </c>
      <c r="E1428" s="13">
        <v>6</v>
      </c>
      <c r="F1428" s="14">
        <v>0.5</v>
      </c>
      <c r="G1428" s="13" t="s">
        <v>46</v>
      </c>
      <c r="H1428" s="14">
        <v>20</v>
      </c>
      <c r="I1428" s="15" t="s">
        <v>32</v>
      </c>
      <c r="J1428" s="16">
        <v>63</v>
      </c>
      <c r="K1428" s="16">
        <v>10.5</v>
      </c>
      <c r="L1428" s="17" t="s">
        <v>623</v>
      </c>
      <c r="M1428" s="163" t="str">
        <f>IFERROR(GETPIVOTDATA("Tot. Bottles",'- Ordine Aggregato -'!$A$1,"sku anker",A1428),"")</f>
        <v/>
      </c>
      <c r="N1428" s="18" t="s">
        <v>42</v>
      </c>
      <c r="O1428" s="19" t="str">
        <f t="shared" si="22"/>
        <v>Order online</v>
      </c>
      <c r="P1428" s="97" t="s">
        <v>146</v>
      </c>
      <c r="Q1428" s="13" t="s">
        <v>4739</v>
      </c>
      <c r="R1428" t="s">
        <v>4740</v>
      </c>
      <c r="S1428" s="20">
        <v>0</v>
      </c>
      <c r="T1428" s="21" t="s">
        <v>38</v>
      </c>
    </row>
    <row r="1429" spans="1:20" x14ac:dyDescent="0.35">
      <c r="A1429" s="96" t="s">
        <v>4741</v>
      </c>
      <c r="D1429" s="13" t="s">
        <v>4742</v>
      </c>
      <c r="E1429" s="13">
        <v>6</v>
      </c>
      <c r="F1429" s="14">
        <v>0.5</v>
      </c>
      <c r="G1429" s="13" t="s">
        <v>14872</v>
      </c>
      <c r="H1429" s="14">
        <v>20</v>
      </c>
      <c r="I1429" s="15" t="s">
        <v>32</v>
      </c>
      <c r="J1429" s="16">
        <v>63</v>
      </c>
      <c r="K1429" s="16">
        <v>10.5</v>
      </c>
      <c r="L1429" s="17" t="s">
        <v>623</v>
      </c>
      <c r="M1429" s="163" t="str">
        <f>IFERROR(GETPIVOTDATA("Tot. Bottles",'- Ordine Aggregato -'!$A$1,"sku anker",A1429),"")</f>
        <v/>
      </c>
      <c r="N1429" s="18" t="s">
        <v>34</v>
      </c>
      <c r="O1429" s="19" t="str">
        <f t="shared" si="22"/>
        <v>Order online</v>
      </c>
      <c r="P1429" s="97" t="s">
        <v>146</v>
      </c>
      <c r="Q1429" s="13" t="s">
        <v>4743</v>
      </c>
      <c r="R1429" t="s">
        <v>4744</v>
      </c>
      <c r="S1429" s="20">
        <v>0</v>
      </c>
      <c r="T1429" s="21" t="s">
        <v>38</v>
      </c>
    </row>
    <row r="1430" spans="1:20" x14ac:dyDescent="0.35">
      <c r="A1430" s="96" t="s">
        <v>4745</v>
      </c>
      <c r="B1430" s="96"/>
      <c r="C1430" s="96"/>
      <c r="D1430" s="13" t="s">
        <v>4746</v>
      </c>
      <c r="E1430" s="13">
        <v>6</v>
      </c>
      <c r="F1430" s="14">
        <v>0.7</v>
      </c>
      <c r="G1430" s="13" t="s">
        <v>46</v>
      </c>
      <c r="H1430" s="14">
        <v>43</v>
      </c>
      <c r="I1430" s="15" t="s">
        <v>32</v>
      </c>
      <c r="J1430" s="16">
        <v>99</v>
      </c>
      <c r="K1430" s="16">
        <v>16.5</v>
      </c>
      <c r="L1430" s="17" t="s">
        <v>368</v>
      </c>
      <c r="M1430" s="163" t="str">
        <f>IFERROR(GETPIVOTDATA("Tot. Bottles",'- Ordine Aggregato -'!$A$1,"sku anker",A1430),"")</f>
        <v/>
      </c>
      <c r="N1430" s="18" t="s">
        <v>34</v>
      </c>
      <c r="O1430" s="19" t="str">
        <f t="shared" si="22"/>
        <v>Order online</v>
      </c>
      <c r="P1430" s="97" t="s">
        <v>146</v>
      </c>
      <c r="Q1430" s="13" t="s">
        <v>4747</v>
      </c>
      <c r="R1430" t="s">
        <v>4748</v>
      </c>
      <c r="S1430" s="20">
        <v>0</v>
      </c>
      <c r="T1430" s="21" t="s">
        <v>38</v>
      </c>
    </row>
    <row r="1431" spans="1:20" x14ac:dyDescent="0.35">
      <c r="A1431" s="96" t="s">
        <v>4749</v>
      </c>
      <c r="B1431" s="96"/>
      <c r="C1431" s="96"/>
      <c r="D1431" s="13" t="s">
        <v>4750</v>
      </c>
      <c r="E1431" s="13">
        <v>6</v>
      </c>
      <c r="F1431" s="14">
        <v>0.7</v>
      </c>
      <c r="G1431" s="13" t="s">
        <v>14871</v>
      </c>
      <c r="H1431" s="14">
        <v>40</v>
      </c>
      <c r="I1431" s="15" t="s">
        <v>32</v>
      </c>
      <c r="J1431" s="16">
        <v>165</v>
      </c>
      <c r="K1431" s="16">
        <v>27.5</v>
      </c>
      <c r="L1431" s="17" t="s">
        <v>145</v>
      </c>
      <c r="M1431" s="163" t="str">
        <f>IFERROR(GETPIVOTDATA("Tot. Bottles",'- Ordine Aggregato -'!$A$1,"sku anker",A1431),"")</f>
        <v/>
      </c>
      <c r="N1431" s="18" t="s">
        <v>34</v>
      </c>
      <c r="O1431" s="19" t="str">
        <f t="shared" si="22"/>
        <v>Order online</v>
      </c>
      <c r="P1431" s="97" t="s">
        <v>146</v>
      </c>
      <c r="Q1431" s="13" t="s">
        <v>4751</v>
      </c>
      <c r="R1431" t="s">
        <v>4752</v>
      </c>
      <c r="S1431" s="20">
        <v>0</v>
      </c>
      <c r="T1431" s="21" t="s">
        <v>38</v>
      </c>
    </row>
    <row r="1432" spans="1:20" x14ac:dyDescent="0.35">
      <c r="A1432" s="13" t="s">
        <v>4753</v>
      </c>
      <c r="B1432" s="13"/>
      <c r="C1432" s="13"/>
      <c r="D1432" s="13" t="s">
        <v>4754</v>
      </c>
      <c r="E1432" s="13">
        <v>6</v>
      </c>
      <c r="F1432" s="14">
        <v>0.7</v>
      </c>
      <c r="G1432" s="13" t="s">
        <v>14872</v>
      </c>
      <c r="H1432" s="14">
        <v>54.8</v>
      </c>
      <c r="I1432" s="15" t="s">
        <v>32</v>
      </c>
      <c r="J1432" s="16">
        <v>1470</v>
      </c>
      <c r="K1432" s="16">
        <v>245</v>
      </c>
      <c r="L1432" s="17" t="s">
        <v>145</v>
      </c>
      <c r="M1432" s="163" t="str">
        <f>IFERROR(GETPIVOTDATA("Tot. Bottles",'- Ordine Aggregato -'!$A$1,"sku anker",A1432),"")</f>
        <v/>
      </c>
      <c r="N1432" s="18" t="s">
        <v>34</v>
      </c>
      <c r="O1432" s="19" t="str">
        <f t="shared" si="22"/>
        <v>Order online</v>
      </c>
      <c r="P1432" s="97" t="s">
        <v>146</v>
      </c>
      <c r="Q1432" s="13" t="s">
        <v>4755</v>
      </c>
      <c r="R1432" t="s">
        <v>4756</v>
      </c>
      <c r="S1432" s="20">
        <v>0</v>
      </c>
      <c r="T1432" s="21" t="s">
        <v>38</v>
      </c>
    </row>
    <row r="1433" spans="1:20" x14ac:dyDescent="0.35">
      <c r="A1433" s="13" t="s">
        <v>4757</v>
      </c>
      <c r="B1433" s="13"/>
      <c r="C1433" s="13"/>
      <c r="D1433" s="13" t="s">
        <v>4758</v>
      </c>
      <c r="E1433" s="13">
        <v>6</v>
      </c>
      <c r="F1433" s="14">
        <v>0.7</v>
      </c>
      <c r="G1433" s="13" t="s">
        <v>46</v>
      </c>
      <c r="H1433" s="14">
        <v>17</v>
      </c>
      <c r="I1433" s="15" t="s">
        <v>32</v>
      </c>
      <c r="J1433" s="16">
        <v>81</v>
      </c>
      <c r="K1433" s="16">
        <v>13.5</v>
      </c>
      <c r="L1433" s="17" t="s">
        <v>88</v>
      </c>
      <c r="M1433" s="163" t="str">
        <f>IFERROR(GETPIVOTDATA("Tot. Bottles",'- Ordine Aggregato -'!$A$1,"sku anker",A1433),"")</f>
        <v/>
      </c>
      <c r="N1433" s="18" t="s">
        <v>34</v>
      </c>
      <c r="O1433" s="19" t="str">
        <f t="shared" si="22"/>
        <v>Order online</v>
      </c>
      <c r="P1433" s="97" t="s">
        <v>146</v>
      </c>
      <c r="Q1433" s="13" t="s">
        <v>4759</v>
      </c>
      <c r="R1433" t="s">
        <v>4760</v>
      </c>
      <c r="S1433" s="20">
        <v>0</v>
      </c>
      <c r="T1433" s="21" t="s">
        <v>38</v>
      </c>
    </row>
    <row r="1434" spans="1:20" x14ac:dyDescent="0.35">
      <c r="A1434" s="96" t="s">
        <v>4761</v>
      </c>
      <c r="D1434" s="13" t="s">
        <v>4762</v>
      </c>
      <c r="E1434" s="13">
        <v>24</v>
      </c>
      <c r="F1434" s="14">
        <v>0.33</v>
      </c>
      <c r="G1434" s="13" t="s">
        <v>46</v>
      </c>
      <c r="H1434" s="14">
        <v>5</v>
      </c>
      <c r="I1434" s="15" t="s">
        <v>32</v>
      </c>
      <c r="J1434" s="16">
        <v>14.16</v>
      </c>
      <c r="K1434" s="16">
        <v>0.59</v>
      </c>
      <c r="L1434" s="17" t="s">
        <v>1498</v>
      </c>
      <c r="M1434" s="163" t="str">
        <f>IFERROR(GETPIVOTDATA("Tot. Bottles",'- Ordine Aggregato -'!$A$1,"sku anker",A1434),"")</f>
        <v/>
      </c>
      <c r="N1434" s="18" t="s">
        <v>34</v>
      </c>
      <c r="O1434" s="19" t="str">
        <f t="shared" si="22"/>
        <v>Order online</v>
      </c>
      <c r="P1434" s="97" t="s">
        <v>1698</v>
      </c>
      <c r="Q1434" s="13" t="s">
        <v>4763</v>
      </c>
      <c r="R1434" t="s">
        <v>4764</v>
      </c>
      <c r="S1434" s="20">
        <v>0</v>
      </c>
      <c r="T1434" s="21" t="s">
        <v>38</v>
      </c>
    </row>
    <row r="1435" spans="1:20" x14ac:dyDescent="0.35">
      <c r="A1435" s="96" t="s">
        <v>4765</v>
      </c>
      <c r="D1435" s="13" t="s">
        <v>4766</v>
      </c>
      <c r="E1435" s="13">
        <v>6</v>
      </c>
      <c r="F1435" s="14">
        <v>0.7</v>
      </c>
      <c r="G1435" s="13" t="s">
        <v>14872</v>
      </c>
      <c r="H1435" s="14">
        <v>15</v>
      </c>
      <c r="I1435" s="15" t="s">
        <v>32</v>
      </c>
      <c r="J1435" s="16">
        <v>71.699999999999989</v>
      </c>
      <c r="K1435" s="16">
        <v>11.95</v>
      </c>
      <c r="L1435" s="17" t="s">
        <v>551</v>
      </c>
      <c r="M1435" s="163" t="str">
        <f>IFERROR(GETPIVOTDATA("Tot. Bottles",'- Ordine Aggregato -'!$A$1,"sku anker",A1435),"")</f>
        <v/>
      </c>
      <c r="N1435" s="18" t="s">
        <v>42</v>
      </c>
      <c r="O1435" s="19" t="str">
        <f t="shared" si="22"/>
        <v>Order online</v>
      </c>
      <c r="P1435" s="97" t="s">
        <v>146</v>
      </c>
      <c r="Q1435" s="13" t="s">
        <v>4767</v>
      </c>
      <c r="R1435" t="s">
        <v>4768</v>
      </c>
      <c r="S1435" s="20">
        <v>0</v>
      </c>
      <c r="T1435" s="21" t="s">
        <v>38</v>
      </c>
    </row>
    <row r="1436" spans="1:20" x14ac:dyDescent="0.35">
      <c r="A1436" s="13" t="s">
        <v>4769</v>
      </c>
      <c r="B1436" s="13"/>
      <c r="C1436" s="13"/>
      <c r="D1436" s="13" t="s">
        <v>4770</v>
      </c>
      <c r="E1436" s="13">
        <v>6</v>
      </c>
      <c r="F1436" s="14">
        <v>0.7</v>
      </c>
      <c r="G1436" s="13" t="s">
        <v>31</v>
      </c>
      <c r="H1436" s="14">
        <v>40</v>
      </c>
      <c r="I1436" s="15" t="s">
        <v>32</v>
      </c>
      <c r="J1436" s="16">
        <v>93</v>
      </c>
      <c r="K1436" s="16">
        <v>15.5</v>
      </c>
      <c r="L1436" s="17" t="s">
        <v>73</v>
      </c>
      <c r="M1436" s="163" t="str">
        <f>IFERROR(GETPIVOTDATA("Tot. Bottles",'- Ordine Aggregato -'!$A$1,"sku anker",A1436),"")</f>
        <v/>
      </c>
      <c r="N1436" s="18" t="s">
        <v>42</v>
      </c>
      <c r="O1436" s="19" t="str">
        <f t="shared" si="22"/>
        <v>Order online</v>
      </c>
      <c r="P1436" s="97" t="s">
        <v>442</v>
      </c>
      <c r="Q1436" s="13" t="s">
        <v>4771</v>
      </c>
      <c r="R1436" t="s">
        <v>4772</v>
      </c>
      <c r="S1436" s="20">
        <v>0</v>
      </c>
      <c r="T1436" s="21" t="s">
        <v>38</v>
      </c>
    </row>
    <row r="1437" spans="1:20" x14ac:dyDescent="0.35">
      <c r="A1437" s="96" t="s">
        <v>4773</v>
      </c>
      <c r="D1437" s="13" t="s">
        <v>4774</v>
      </c>
      <c r="E1437" s="13">
        <v>6</v>
      </c>
      <c r="F1437" s="14">
        <v>0.7</v>
      </c>
      <c r="G1437" s="13" t="s">
        <v>46</v>
      </c>
      <c r="H1437" s="14">
        <v>40</v>
      </c>
      <c r="I1437" s="15" t="s">
        <v>32</v>
      </c>
      <c r="J1437" s="16">
        <v>103.5</v>
      </c>
      <c r="K1437" s="16">
        <v>17.25</v>
      </c>
      <c r="L1437" s="17" t="s">
        <v>104</v>
      </c>
      <c r="M1437" s="163" t="str">
        <f>IFERROR(GETPIVOTDATA("Tot. Bottles",'- Ordine Aggregato -'!$A$1,"sku anker",A1437),"")</f>
        <v/>
      </c>
      <c r="N1437" s="18" t="s">
        <v>42</v>
      </c>
      <c r="O1437" s="19" t="str">
        <f t="shared" si="22"/>
        <v>Order online</v>
      </c>
      <c r="P1437" s="97" t="s">
        <v>4162</v>
      </c>
      <c r="Q1437" s="13" t="s">
        <v>4775</v>
      </c>
      <c r="R1437" t="s">
        <v>4776</v>
      </c>
      <c r="S1437" s="20">
        <v>0</v>
      </c>
      <c r="T1437" s="21" t="s">
        <v>38</v>
      </c>
    </row>
    <row r="1438" spans="1:20" x14ac:dyDescent="0.35">
      <c r="A1438" s="13" t="s">
        <v>4777</v>
      </c>
      <c r="B1438" s="13"/>
      <c r="C1438" s="13"/>
      <c r="D1438" s="13" t="s">
        <v>4778</v>
      </c>
      <c r="E1438" s="13">
        <v>6</v>
      </c>
      <c r="F1438" s="14">
        <v>0.7</v>
      </c>
      <c r="G1438" s="13" t="s">
        <v>14872</v>
      </c>
      <c r="H1438" s="14">
        <v>43</v>
      </c>
      <c r="I1438" s="15" t="s">
        <v>32</v>
      </c>
      <c r="J1438" s="16">
        <v>153</v>
      </c>
      <c r="K1438" s="16">
        <v>25.5</v>
      </c>
      <c r="L1438" s="17" t="s">
        <v>104</v>
      </c>
      <c r="M1438" s="163" t="str">
        <f>IFERROR(GETPIVOTDATA("Tot. Bottles",'- Ordine Aggregato -'!$A$1,"sku anker",A1438),"")</f>
        <v/>
      </c>
      <c r="N1438" s="18" t="s">
        <v>34</v>
      </c>
      <c r="O1438" s="19" t="str">
        <f t="shared" si="22"/>
        <v>Order online</v>
      </c>
      <c r="P1438" s="97" t="s">
        <v>4162</v>
      </c>
      <c r="Q1438" s="13" t="s">
        <v>4779</v>
      </c>
      <c r="R1438" t="s">
        <v>4780</v>
      </c>
      <c r="S1438" s="20">
        <v>0</v>
      </c>
      <c r="T1438" s="21" t="s">
        <v>38</v>
      </c>
    </row>
    <row r="1439" spans="1:20" x14ac:dyDescent="0.35">
      <c r="A1439" s="96" t="s">
        <v>4781</v>
      </c>
      <c r="B1439" s="96"/>
      <c r="C1439" s="96"/>
      <c r="D1439" s="13" t="s">
        <v>4782</v>
      </c>
      <c r="E1439" s="13">
        <v>6</v>
      </c>
      <c r="F1439" s="14">
        <v>0.7</v>
      </c>
      <c r="G1439" s="13" t="s">
        <v>46</v>
      </c>
      <c r="H1439" s="14">
        <v>40</v>
      </c>
      <c r="I1439" s="15" t="s">
        <v>32</v>
      </c>
      <c r="J1439" s="16">
        <v>47.099999999999994</v>
      </c>
      <c r="K1439" s="16">
        <v>7.85</v>
      </c>
      <c r="L1439" s="17" t="s">
        <v>104</v>
      </c>
      <c r="M1439" s="163" t="str">
        <f>IFERROR(GETPIVOTDATA("Tot. Bottles",'- Ordine Aggregato -'!$A$1,"sku anker",A1439),"")</f>
        <v/>
      </c>
      <c r="N1439" s="18" t="s">
        <v>42</v>
      </c>
      <c r="O1439" s="19" t="str">
        <f t="shared" si="22"/>
        <v>Order online</v>
      </c>
      <c r="P1439" s="97" t="s">
        <v>4162</v>
      </c>
      <c r="Q1439" s="13" t="s">
        <v>4783</v>
      </c>
      <c r="R1439" t="s">
        <v>4784</v>
      </c>
      <c r="S1439" s="20">
        <v>0</v>
      </c>
      <c r="T1439" s="21" t="s">
        <v>38</v>
      </c>
    </row>
    <row r="1440" spans="1:20" x14ac:dyDescent="0.35">
      <c r="A1440" s="13" t="s">
        <v>14270</v>
      </c>
      <c r="B1440" s="13"/>
      <c r="C1440" s="13"/>
      <c r="D1440" s="13" t="s">
        <v>14271</v>
      </c>
      <c r="E1440" s="13">
        <v>6</v>
      </c>
      <c r="F1440" s="14">
        <v>0.7</v>
      </c>
      <c r="G1440" s="13" t="s">
        <v>46</v>
      </c>
      <c r="H1440" s="14">
        <v>40</v>
      </c>
      <c r="I1440" s="15" t="s">
        <v>32</v>
      </c>
      <c r="J1440" s="16">
        <v>64.5</v>
      </c>
      <c r="K1440" s="16">
        <v>10.75</v>
      </c>
      <c r="L1440" s="17" t="s">
        <v>104</v>
      </c>
      <c r="M1440" s="163" t="str">
        <f>IFERROR(GETPIVOTDATA("Tot. Bottles",'- Ordine Aggregato -'!$A$1,"sku anker",A1440),"")</f>
        <v/>
      </c>
      <c r="N1440" s="18" t="s">
        <v>42</v>
      </c>
      <c r="O1440" s="19" t="str">
        <f t="shared" si="22"/>
        <v>Order online</v>
      </c>
      <c r="P1440" s="97" t="s">
        <v>4162</v>
      </c>
      <c r="Q1440" s="13" t="s">
        <v>15289</v>
      </c>
      <c r="R1440" t="s">
        <v>15290</v>
      </c>
      <c r="S1440" s="20">
        <v>0</v>
      </c>
      <c r="T1440" s="21" t="s">
        <v>38</v>
      </c>
    </row>
    <row r="1441" spans="1:20" x14ac:dyDescent="0.35">
      <c r="A1441" s="96" t="s">
        <v>4785</v>
      </c>
      <c r="B1441" s="96"/>
      <c r="C1441" s="96"/>
      <c r="D1441" s="13" t="s">
        <v>4786</v>
      </c>
      <c r="E1441" s="13">
        <v>6</v>
      </c>
      <c r="F1441" s="14">
        <v>0.7</v>
      </c>
      <c r="G1441" s="13" t="s">
        <v>31</v>
      </c>
      <c r="H1441" s="14">
        <v>38</v>
      </c>
      <c r="I1441" s="15" t="s">
        <v>32</v>
      </c>
      <c r="J1441" s="16">
        <v>63</v>
      </c>
      <c r="K1441" s="16">
        <v>10.5</v>
      </c>
      <c r="L1441" s="17" t="s">
        <v>41</v>
      </c>
      <c r="M1441" s="163" t="str">
        <f>IFERROR(GETPIVOTDATA("Tot. Bottles",'- Ordine Aggregato -'!$A$1,"sku anker",A1441),"")</f>
        <v/>
      </c>
      <c r="N1441" s="18" t="s">
        <v>42</v>
      </c>
      <c r="O1441" s="19" t="str">
        <f t="shared" si="22"/>
        <v>Order online</v>
      </c>
      <c r="P1441" s="97" t="s">
        <v>43</v>
      </c>
      <c r="Q1441" s="13" t="s">
        <v>4787</v>
      </c>
      <c r="R1441" t="s">
        <v>4788</v>
      </c>
      <c r="S1441" s="20">
        <v>0</v>
      </c>
      <c r="T1441" s="21" t="s">
        <v>38</v>
      </c>
    </row>
    <row r="1442" spans="1:20" x14ac:dyDescent="0.35">
      <c r="A1442" s="96" t="s">
        <v>4789</v>
      </c>
      <c r="D1442" s="13" t="s">
        <v>4790</v>
      </c>
      <c r="E1442" s="13">
        <v>6</v>
      </c>
      <c r="F1442" s="14">
        <v>0.7</v>
      </c>
      <c r="G1442" s="13" t="s">
        <v>14871</v>
      </c>
      <c r="H1442" s="14">
        <v>38</v>
      </c>
      <c r="I1442" s="15" t="s">
        <v>32</v>
      </c>
      <c r="J1442" s="16">
        <v>63</v>
      </c>
      <c r="K1442" s="16">
        <v>10.5</v>
      </c>
      <c r="L1442" s="17" t="s">
        <v>41</v>
      </c>
      <c r="M1442" s="163" t="str">
        <f>IFERROR(GETPIVOTDATA("Tot. Bottles",'- Ordine Aggregato -'!$A$1,"sku anker",A1442),"")</f>
        <v/>
      </c>
      <c r="N1442" s="18" t="s">
        <v>42</v>
      </c>
      <c r="O1442" s="19" t="str">
        <f t="shared" si="22"/>
        <v>Order online</v>
      </c>
      <c r="P1442" s="97" t="s">
        <v>43</v>
      </c>
      <c r="Q1442" s="13" t="s">
        <v>4791</v>
      </c>
      <c r="R1442" t="s">
        <v>4792</v>
      </c>
      <c r="S1442" s="20">
        <v>0</v>
      </c>
      <c r="T1442" s="21" t="s">
        <v>38</v>
      </c>
    </row>
    <row r="1443" spans="1:20" x14ac:dyDescent="0.35">
      <c r="A1443" s="96" t="s">
        <v>14680</v>
      </c>
      <c r="D1443" s="13" t="s">
        <v>14681</v>
      </c>
      <c r="E1443" s="13">
        <v>6</v>
      </c>
      <c r="F1443" s="14">
        <v>0.7</v>
      </c>
      <c r="G1443" s="13" t="s">
        <v>14872</v>
      </c>
      <c r="H1443" s="14">
        <v>41</v>
      </c>
      <c r="I1443" s="15" t="s">
        <v>32</v>
      </c>
      <c r="J1443" s="16">
        <v>97.5</v>
      </c>
      <c r="K1443" s="16">
        <v>16.25</v>
      </c>
      <c r="L1443" s="17" t="s">
        <v>104</v>
      </c>
      <c r="M1443" s="163" t="str">
        <f>IFERROR(GETPIVOTDATA("Tot. Bottles",'- Ordine Aggregato -'!$A$1,"sku anker",A1443),"")</f>
        <v/>
      </c>
      <c r="N1443" s="18" t="s">
        <v>42</v>
      </c>
      <c r="O1443" s="19" t="str">
        <f t="shared" si="22"/>
        <v>Order online</v>
      </c>
      <c r="P1443" s="97" t="s">
        <v>1387</v>
      </c>
      <c r="Q1443" s="13" t="s">
        <v>15291</v>
      </c>
      <c r="R1443" t="s">
        <v>42</v>
      </c>
      <c r="S1443" s="20">
        <v>0</v>
      </c>
      <c r="T1443" s="21" t="s">
        <v>38</v>
      </c>
    </row>
    <row r="1444" spans="1:20" x14ac:dyDescent="0.35">
      <c r="A1444" s="96" t="s">
        <v>4793</v>
      </c>
      <c r="D1444" s="13" t="s">
        <v>4794</v>
      </c>
      <c r="E1444" s="13">
        <v>6</v>
      </c>
      <c r="F1444" s="14">
        <v>0.7</v>
      </c>
      <c r="G1444" s="13" t="s">
        <v>14872</v>
      </c>
      <c r="H1444" s="14">
        <v>40</v>
      </c>
      <c r="I1444" s="15" t="s">
        <v>32</v>
      </c>
      <c r="J1444" s="16">
        <v>86.4</v>
      </c>
      <c r="K1444" s="16">
        <v>14.4</v>
      </c>
      <c r="L1444" s="17" t="s">
        <v>104</v>
      </c>
      <c r="M1444" s="163" t="str">
        <f>IFERROR(GETPIVOTDATA("Tot. Bottles",'- Ordine Aggregato -'!$A$1,"sku anker",A1444),"")</f>
        <v/>
      </c>
      <c r="N1444" s="18" t="s">
        <v>42</v>
      </c>
      <c r="O1444" s="19" t="str">
        <f t="shared" si="22"/>
        <v>Order online</v>
      </c>
      <c r="P1444" s="97" t="s">
        <v>1387</v>
      </c>
      <c r="Q1444" s="13" t="s">
        <v>4795</v>
      </c>
      <c r="R1444" t="s">
        <v>4796</v>
      </c>
      <c r="S1444" s="20">
        <v>0</v>
      </c>
      <c r="T1444" s="21" t="s">
        <v>38</v>
      </c>
    </row>
    <row r="1445" spans="1:20" x14ac:dyDescent="0.35">
      <c r="A1445" s="13" t="s">
        <v>14682</v>
      </c>
      <c r="B1445" s="13"/>
      <c r="C1445" s="13"/>
      <c r="D1445" s="13" t="s">
        <v>14683</v>
      </c>
      <c r="E1445" s="13">
        <v>6</v>
      </c>
      <c r="F1445" s="14">
        <v>0.7</v>
      </c>
      <c r="G1445" s="13" t="s">
        <v>14872</v>
      </c>
      <c r="H1445" s="14">
        <v>25</v>
      </c>
      <c r="I1445" s="15" t="s">
        <v>32</v>
      </c>
      <c r="J1445" s="16">
        <v>69</v>
      </c>
      <c r="K1445" s="16">
        <v>11.5</v>
      </c>
      <c r="L1445" s="17" t="s">
        <v>399</v>
      </c>
      <c r="M1445" s="163" t="str">
        <f>IFERROR(GETPIVOTDATA("Tot. Bottles",'- Ordine Aggregato -'!$A$1,"sku anker",A1445),"")</f>
        <v/>
      </c>
      <c r="N1445" s="18" t="s">
        <v>42</v>
      </c>
      <c r="O1445" s="19" t="str">
        <f t="shared" si="22"/>
        <v>Order online</v>
      </c>
      <c r="P1445" s="97" t="s">
        <v>1387</v>
      </c>
      <c r="Q1445" s="13" t="s">
        <v>15292</v>
      </c>
      <c r="R1445" t="s">
        <v>42</v>
      </c>
      <c r="S1445" s="20">
        <v>0</v>
      </c>
      <c r="T1445" s="21" t="s">
        <v>38</v>
      </c>
    </row>
    <row r="1446" spans="1:20" x14ac:dyDescent="0.35">
      <c r="A1446" s="13" t="s">
        <v>4797</v>
      </c>
      <c r="B1446" s="13"/>
      <c r="C1446" s="13"/>
      <c r="D1446" s="13" t="s">
        <v>4798</v>
      </c>
      <c r="E1446" s="13">
        <v>6</v>
      </c>
      <c r="F1446" s="14">
        <v>0.7</v>
      </c>
      <c r="G1446" s="13" t="s">
        <v>14872</v>
      </c>
      <c r="H1446" s="14">
        <v>42.1</v>
      </c>
      <c r="I1446" s="15" t="s">
        <v>32</v>
      </c>
      <c r="J1446" s="16">
        <v>207</v>
      </c>
      <c r="K1446" s="16">
        <v>34.5</v>
      </c>
      <c r="L1446" s="17" t="s">
        <v>104</v>
      </c>
      <c r="M1446" s="163" t="str">
        <f>IFERROR(GETPIVOTDATA("Tot. Bottles",'- Ordine Aggregato -'!$A$1,"sku anker",A1446),"")</f>
        <v/>
      </c>
      <c r="N1446" s="18" t="s">
        <v>42</v>
      </c>
      <c r="O1446" s="19" t="str">
        <f t="shared" si="22"/>
        <v>Order online</v>
      </c>
      <c r="P1446" s="97" t="s">
        <v>335</v>
      </c>
      <c r="Q1446" s="13" t="s">
        <v>4799</v>
      </c>
      <c r="R1446" t="s">
        <v>42</v>
      </c>
      <c r="S1446" s="20">
        <v>0</v>
      </c>
      <c r="T1446" s="21" t="s">
        <v>38</v>
      </c>
    </row>
    <row r="1447" spans="1:20" x14ac:dyDescent="0.35">
      <c r="A1447" s="13" t="s">
        <v>4800</v>
      </c>
      <c r="B1447" s="13"/>
      <c r="C1447" s="13"/>
      <c r="D1447" s="13" t="s">
        <v>4801</v>
      </c>
      <c r="E1447" s="13">
        <v>6</v>
      </c>
      <c r="F1447" s="14">
        <v>0.7</v>
      </c>
      <c r="G1447" s="13" t="s">
        <v>14872</v>
      </c>
      <c r="H1447" s="14">
        <v>43.4</v>
      </c>
      <c r="I1447" s="15" t="s">
        <v>32</v>
      </c>
      <c r="J1447" s="16">
        <v>171</v>
      </c>
      <c r="K1447" s="16">
        <v>28.5</v>
      </c>
      <c r="L1447" s="17" t="s">
        <v>104</v>
      </c>
      <c r="M1447" s="163" t="str">
        <f>IFERROR(GETPIVOTDATA("Tot. Bottles",'- Ordine Aggregato -'!$A$1,"sku anker",A1447),"")</f>
        <v/>
      </c>
      <c r="N1447" s="18" t="s">
        <v>42</v>
      </c>
      <c r="O1447" s="19" t="str">
        <f t="shared" si="22"/>
        <v>Order online</v>
      </c>
      <c r="P1447" s="97" t="s">
        <v>335</v>
      </c>
      <c r="Q1447" s="13" t="s">
        <v>4802</v>
      </c>
      <c r="R1447" t="s">
        <v>42</v>
      </c>
      <c r="S1447" s="20">
        <v>0</v>
      </c>
      <c r="T1447" s="21" t="s">
        <v>38</v>
      </c>
    </row>
    <row r="1448" spans="1:20" x14ac:dyDescent="0.35">
      <c r="A1448" s="96" t="s">
        <v>4803</v>
      </c>
      <c r="B1448" s="96"/>
      <c r="C1448" s="96"/>
      <c r="D1448" s="13" t="s">
        <v>4804</v>
      </c>
      <c r="E1448" s="13">
        <v>6</v>
      </c>
      <c r="F1448" s="14">
        <v>0.7</v>
      </c>
      <c r="G1448" s="13" t="s">
        <v>46</v>
      </c>
      <c r="H1448" s="14">
        <v>40</v>
      </c>
      <c r="I1448" s="15" t="s">
        <v>32</v>
      </c>
      <c r="J1448" s="16">
        <v>69</v>
      </c>
      <c r="K1448" s="16">
        <v>11.5</v>
      </c>
      <c r="L1448" s="17" t="s">
        <v>104</v>
      </c>
      <c r="M1448" s="163" t="str">
        <f>IFERROR(GETPIVOTDATA("Tot. Bottles",'- Ordine Aggregato -'!$A$1,"sku anker",A1448),"")</f>
        <v/>
      </c>
      <c r="N1448" s="18" t="s">
        <v>67</v>
      </c>
      <c r="O1448" s="19" t="str">
        <f t="shared" si="22"/>
        <v>Order online</v>
      </c>
      <c r="P1448" s="97" t="s">
        <v>43</v>
      </c>
      <c r="Q1448" s="13" t="s">
        <v>4805</v>
      </c>
      <c r="R1448" t="s">
        <v>4806</v>
      </c>
      <c r="S1448" s="20">
        <v>11.5</v>
      </c>
      <c r="T1448" s="21" t="s">
        <v>38</v>
      </c>
    </row>
    <row r="1449" spans="1:20" x14ac:dyDescent="0.35">
      <c r="A1449" s="96" t="s">
        <v>4807</v>
      </c>
      <c r="B1449" s="96"/>
      <c r="C1449" s="96"/>
      <c r="D1449" s="13" t="s">
        <v>4808</v>
      </c>
      <c r="E1449" s="13">
        <v>6</v>
      </c>
      <c r="F1449" s="14">
        <v>0.7</v>
      </c>
      <c r="G1449" s="13" t="s">
        <v>46</v>
      </c>
      <c r="H1449" s="14">
        <v>40</v>
      </c>
      <c r="I1449" s="15" t="s">
        <v>32</v>
      </c>
      <c r="J1449" s="16">
        <v>93.300000000000011</v>
      </c>
      <c r="K1449" s="16">
        <v>15.55</v>
      </c>
      <c r="L1449" s="17" t="s">
        <v>104</v>
      </c>
      <c r="M1449" s="163" t="str">
        <f>IFERROR(GETPIVOTDATA("Tot. Bottles",'- Ordine Aggregato -'!$A$1,"sku anker",A1449),"")</f>
        <v/>
      </c>
      <c r="N1449" s="18" t="s">
        <v>34</v>
      </c>
      <c r="O1449" s="19" t="str">
        <f t="shared" si="22"/>
        <v>Order online</v>
      </c>
      <c r="P1449" s="97" t="s">
        <v>43</v>
      </c>
      <c r="Q1449" s="13" t="s">
        <v>4809</v>
      </c>
      <c r="R1449" t="s">
        <v>4810</v>
      </c>
      <c r="S1449" s="20">
        <v>0</v>
      </c>
      <c r="T1449" s="21" t="s">
        <v>38</v>
      </c>
    </row>
    <row r="1450" spans="1:20" x14ac:dyDescent="0.35">
      <c r="A1450" s="96" t="s">
        <v>4811</v>
      </c>
      <c r="D1450" s="13" t="s">
        <v>4812</v>
      </c>
      <c r="E1450" s="13">
        <v>6</v>
      </c>
      <c r="F1450" s="14">
        <v>0.7</v>
      </c>
      <c r="G1450" s="13" t="s">
        <v>46</v>
      </c>
      <c r="H1450" s="14">
        <v>40</v>
      </c>
      <c r="I1450" s="15" t="s">
        <v>32</v>
      </c>
      <c r="J1450" s="16">
        <v>135</v>
      </c>
      <c r="K1450" s="16">
        <v>22.5</v>
      </c>
      <c r="L1450" s="17" t="s">
        <v>104</v>
      </c>
      <c r="M1450" s="163" t="str">
        <f>IFERROR(GETPIVOTDATA("Tot. Bottles",'- Ordine Aggregato -'!$A$1,"sku anker",A1450),"")</f>
        <v/>
      </c>
      <c r="N1450" s="18" t="s">
        <v>42</v>
      </c>
      <c r="O1450" s="19" t="str">
        <f t="shared" si="22"/>
        <v>Order online</v>
      </c>
      <c r="P1450" s="97" t="s">
        <v>43</v>
      </c>
      <c r="Q1450" s="13" t="s">
        <v>4813</v>
      </c>
      <c r="R1450" t="s">
        <v>4814</v>
      </c>
      <c r="S1450" s="20">
        <v>0</v>
      </c>
      <c r="T1450" s="21" t="s">
        <v>38</v>
      </c>
    </row>
    <row r="1451" spans="1:20" x14ac:dyDescent="0.35">
      <c r="A1451" s="13" t="s">
        <v>14540</v>
      </c>
      <c r="B1451" s="13"/>
      <c r="C1451" s="13"/>
      <c r="D1451" s="13" t="s">
        <v>4816</v>
      </c>
      <c r="E1451" s="13">
        <v>12</v>
      </c>
      <c r="F1451" s="14">
        <v>0.7</v>
      </c>
      <c r="G1451" s="13" t="s">
        <v>46</v>
      </c>
      <c r="H1451" s="14">
        <v>47</v>
      </c>
      <c r="I1451" s="15" t="s">
        <v>32</v>
      </c>
      <c r="J1451" s="16">
        <v>234</v>
      </c>
      <c r="K1451" s="16">
        <v>19.5</v>
      </c>
      <c r="L1451" s="17" t="s">
        <v>657</v>
      </c>
      <c r="M1451" s="163" t="str">
        <f>IFERROR(GETPIVOTDATA("Tot. Bottles",'- Ordine Aggregato -'!$A$1,"sku anker",A1451),"")</f>
        <v/>
      </c>
      <c r="N1451" s="18" t="s">
        <v>42</v>
      </c>
      <c r="O1451" s="19" t="str">
        <f t="shared" si="22"/>
        <v>Order online</v>
      </c>
      <c r="P1451" s="97" t="s">
        <v>385</v>
      </c>
      <c r="Q1451" s="13" t="s">
        <v>4817</v>
      </c>
      <c r="R1451" t="s">
        <v>15293</v>
      </c>
      <c r="S1451" s="20">
        <v>0</v>
      </c>
      <c r="T1451" s="21" t="s">
        <v>38</v>
      </c>
    </row>
    <row r="1452" spans="1:20" x14ac:dyDescent="0.35">
      <c r="A1452" s="13" t="s">
        <v>4815</v>
      </c>
      <c r="B1452" s="13"/>
      <c r="C1452" s="13"/>
      <c r="D1452" s="13" t="s">
        <v>4816</v>
      </c>
      <c r="E1452" s="13">
        <v>6</v>
      </c>
      <c r="F1452" s="14">
        <v>0.7</v>
      </c>
      <c r="G1452" s="13" t="s">
        <v>46</v>
      </c>
      <c r="H1452" s="14">
        <v>47</v>
      </c>
      <c r="I1452" s="15" t="s">
        <v>32</v>
      </c>
      <c r="J1452" s="16">
        <v>117</v>
      </c>
      <c r="K1452" s="16">
        <v>19.5</v>
      </c>
      <c r="L1452" s="17" t="s">
        <v>657</v>
      </c>
      <c r="M1452" s="163" t="str">
        <f>IFERROR(GETPIVOTDATA("Tot. Bottles",'- Ordine Aggregato -'!$A$1,"sku anker",A1452),"")</f>
        <v/>
      </c>
      <c r="N1452" s="18" t="s">
        <v>34</v>
      </c>
      <c r="O1452" s="19" t="str">
        <f t="shared" si="22"/>
        <v>Order online</v>
      </c>
      <c r="P1452" s="97" t="s">
        <v>385</v>
      </c>
      <c r="Q1452" s="13" t="s">
        <v>4817</v>
      </c>
      <c r="R1452" t="s">
        <v>4818</v>
      </c>
      <c r="S1452" s="20">
        <v>0</v>
      </c>
      <c r="T1452" s="21" t="s">
        <v>38</v>
      </c>
    </row>
    <row r="1453" spans="1:20" x14ac:dyDescent="0.35">
      <c r="A1453" s="13" t="s">
        <v>4819</v>
      </c>
      <c r="B1453" s="13"/>
      <c r="C1453" s="13"/>
      <c r="D1453" s="13" t="s">
        <v>4820</v>
      </c>
      <c r="E1453" s="13">
        <v>6</v>
      </c>
      <c r="F1453" s="14">
        <v>0.7</v>
      </c>
      <c r="G1453" s="13" t="s">
        <v>14872</v>
      </c>
      <c r="H1453" s="14">
        <v>60.5</v>
      </c>
      <c r="I1453" s="15" t="s">
        <v>32</v>
      </c>
      <c r="J1453" s="16">
        <v>387</v>
      </c>
      <c r="K1453" s="16">
        <v>64.5</v>
      </c>
      <c r="L1453" s="17" t="s">
        <v>657</v>
      </c>
      <c r="M1453" s="163" t="str">
        <f>IFERROR(GETPIVOTDATA("Tot. Bottles",'- Ordine Aggregato -'!$A$1,"sku anker",A1453),"")</f>
        <v/>
      </c>
      <c r="N1453" s="18" t="s">
        <v>42</v>
      </c>
      <c r="O1453" s="19" t="str">
        <f t="shared" si="22"/>
        <v>Order online</v>
      </c>
      <c r="P1453" s="97" t="s">
        <v>385</v>
      </c>
      <c r="Q1453" s="13" t="s">
        <v>4821</v>
      </c>
      <c r="R1453" t="s">
        <v>4822</v>
      </c>
      <c r="S1453" s="20">
        <v>0</v>
      </c>
      <c r="T1453" s="21" t="s">
        <v>38</v>
      </c>
    </row>
    <row r="1454" spans="1:20" x14ac:dyDescent="0.35">
      <c r="A1454" s="13" t="s">
        <v>4823</v>
      </c>
      <c r="B1454" s="13"/>
      <c r="C1454" s="13"/>
      <c r="D1454" s="13" t="s">
        <v>4820</v>
      </c>
      <c r="E1454" s="13">
        <v>3</v>
      </c>
      <c r="F1454" s="14">
        <v>0.7</v>
      </c>
      <c r="G1454" s="13" t="s">
        <v>46</v>
      </c>
      <c r="H1454" s="14">
        <v>61.1</v>
      </c>
      <c r="I1454" s="15" t="s">
        <v>32</v>
      </c>
      <c r="J1454" s="16">
        <v>193.5</v>
      </c>
      <c r="K1454" s="16">
        <v>64.5</v>
      </c>
      <c r="L1454" s="17" t="s">
        <v>657</v>
      </c>
      <c r="M1454" s="163" t="str">
        <f>IFERROR(GETPIVOTDATA("Tot. Bottles",'- Ordine Aggregato -'!$A$1,"sku anker",A1454),"")</f>
        <v/>
      </c>
      <c r="N1454" s="18" t="s">
        <v>42</v>
      </c>
      <c r="O1454" s="19" t="str">
        <f t="shared" si="22"/>
        <v>Order online</v>
      </c>
      <c r="P1454" s="97" t="s">
        <v>385</v>
      </c>
      <c r="Q1454" s="13" t="s">
        <v>4821</v>
      </c>
      <c r="R1454" t="s">
        <v>4824</v>
      </c>
      <c r="S1454" s="20">
        <v>0</v>
      </c>
      <c r="T1454" s="21" t="s">
        <v>38</v>
      </c>
    </row>
    <row r="1455" spans="1:20" x14ac:dyDescent="0.35">
      <c r="A1455" s="96" t="s">
        <v>4825</v>
      </c>
      <c r="D1455" s="13" t="s">
        <v>4820</v>
      </c>
      <c r="E1455" s="13">
        <v>6</v>
      </c>
      <c r="F1455" s="14">
        <v>0.7</v>
      </c>
      <c r="G1455" s="13" t="s">
        <v>46</v>
      </c>
      <c r="H1455" s="14">
        <v>60.1</v>
      </c>
      <c r="I1455" s="15" t="s">
        <v>32</v>
      </c>
      <c r="J1455" s="16">
        <v>387</v>
      </c>
      <c r="K1455" s="16">
        <v>64.5</v>
      </c>
      <c r="L1455" s="17" t="s">
        <v>657</v>
      </c>
      <c r="M1455" s="163" t="str">
        <f>IFERROR(GETPIVOTDATA("Tot. Bottles",'- Ordine Aggregato -'!$A$1,"sku anker",A1455),"")</f>
        <v/>
      </c>
      <c r="N1455" s="18" t="s">
        <v>34</v>
      </c>
      <c r="O1455" s="19" t="str">
        <f t="shared" si="22"/>
        <v>Order online</v>
      </c>
      <c r="P1455" s="97" t="s">
        <v>385</v>
      </c>
      <c r="Q1455" s="13" t="s">
        <v>4821</v>
      </c>
      <c r="R1455" t="s">
        <v>4822</v>
      </c>
      <c r="S1455" s="20">
        <v>0</v>
      </c>
      <c r="T1455" s="21" t="s">
        <v>38</v>
      </c>
    </row>
    <row r="1456" spans="1:20" x14ac:dyDescent="0.35">
      <c r="A1456" s="13" t="s">
        <v>4826</v>
      </c>
      <c r="B1456" s="13"/>
      <c r="C1456" s="13"/>
      <c r="D1456" s="13" t="s">
        <v>4827</v>
      </c>
      <c r="E1456" s="13">
        <v>6</v>
      </c>
      <c r="F1456" s="14">
        <v>0.7</v>
      </c>
      <c r="G1456" s="13" t="s">
        <v>14872</v>
      </c>
      <c r="H1456" s="14">
        <v>47</v>
      </c>
      <c r="I1456" s="15" t="s">
        <v>32</v>
      </c>
      <c r="J1456" s="16">
        <v>153</v>
      </c>
      <c r="K1456" s="16">
        <v>25.5</v>
      </c>
      <c r="L1456" s="17" t="s">
        <v>657</v>
      </c>
      <c r="M1456" s="163" t="str">
        <f>IFERROR(GETPIVOTDATA("Tot. Bottles",'- Ordine Aggregato -'!$A$1,"sku anker",A1456),"")</f>
        <v/>
      </c>
      <c r="N1456" s="18" t="s">
        <v>42</v>
      </c>
      <c r="O1456" s="19" t="str">
        <f t="shared" si="22"/>
        <v>Order online</v>
      </c>
      <c r="P1456" s="97" t="s">
        <v>385</v>
      </c>
      <c r="Q1456" s="13" t="s">
        <v>4828</v>
      </c>
      <c r="R1456" t="s">
        <v>4829</v>
      </c>
      <c r="S1456" s="20">
        <v>0</v>
      </c>
      <c r="T1456" s="21" t="s">
        <v>38</v>
      </c>
    </row>
    <row r="1457" spans="1:20" x14ac:dyDescent="0.35">
      <c r="A1457" s="13" t="s">
        <v>4830</v>
      </c>
      <c r="B1457" s="13"/>
      <c r="C1457" s="13"/>
      <c r="D1457" s="13" t="s">
        <v>4831</v>
      </c>
      <c r="E1457" s="13">
        <v>6</v>
      </c>
      <c r="F1457" s="14">
        <v>0.5</v>
      </c>
      <c r="G1457" s="13" t="s">
        <v>14871</v>
      </c>
      <c r="H1457" s="14">
        <v>12</v>
      </c>
      <c r="I1457" s="15" t="s">
        <v>32</v>
      </c>
      <c r="J1457" s="16">
        <v>25.5</v>
      </c>
      <c r="K1457" s="16">
        <v>4.25</v>
      </c>
      <c r="L1457" s="17" t="s">
        <v>2217</v>
      </c>
      <c r="M1457" s="163" t="str">
        <f>IFERROR(GETPIVOTDATA("Tot. Bottles",'- Ordine Aggregato -'!$A$1,"sku anker",A1457),"")</f>
        <v/>
      </c>
      <c r="N1457" s="18" t="s">
        <v>34</v>
      </c>
      <c r="O1457" s="19" t="str">
        <f t="shared" si="22"/>
        <v>Order online</v>
      </c>
      <c r="P1457" s="97" t="s">
        <v>68</v>
      </c>
      <c r="Q1457" s="13" t="s">
        <v>4832</v>
      </c>
      <c r="R1457" t="s">
        <v>4833</v>
      </c>
      <c r="S1457" s="20">
        <v>0</v>
      </c>
      <c r="T1457" s="21" t="s">
        <v>38</v>
      </c>
    </row>
    <row r="1458" spans="1:20" x14ac:dyDescent="0.35">
      <c r="A1458" s="96" t="s">
        <v>4834</v>
      </c>
      <c r="D1458" s="13" t="s">
        <v>4835</v>
      </c>
      <c r="E1458" s="13">
        <v>6</v>
      </c>
      <c r="F1458" s="14">
        <v>0.7</v>
      </c>
      <c r="G1458" s="13" t="s">
        <v>14871</v>
      </c>
      <c r="H1458" s="14">
        <v>37</v>
      </c>
      <c r="I1458" s="15" t="s">
        <v>32</v>
      </c>
      <c r="J1458" s="16">
        <v>73.5</v>
      </c>
      <c r="K1458" s="16">
        <v>12.25</v>
      </c>
      <c r="L1458" s="17" t="s">
        <v>399</v>
      </c>
      <c r="M1458" s="163" t="str">
        <f>IFERROR(GETPIVOTDATA("Tot. Bottles",'- Ordine Aggregato -'!$A$1,"sku anker",A1458),"")</f>
        <v/>
      </c>
      <c r="N1458" s="18" t="s">
        <v>34</v>
      </c>
      <c r="O1458" s="19" t="str">
        <f t="shared" si="22"/>
        <v>Order online</v>
      </c>
      <c r="P1458" s="97" t="s">
        <v>614</v>
      </c>
      <c r="Q1458" s="13" t="s">
        <v>4836</v>
      </c>
      <c r="R1458" t="s">
        <v>4837</v>
      </c>
      <c r="S1458" s="20">
        <v>0</v>
      </c>
      <c r="T1458" s="21" t="s">
        <v>38</v>
      </c>
    </row>
    <row r="1459" spans="1:20" x14ac:dyDescent="0.35">
      <c r="A1459" s="13" t="s">
        <v>4839</v>
      </c>
      <c r="B1459" s="13"/>
      <c r="C1459" s="13"/>
      <c r="D1459" s="13" t="s">
        <v>4840</v>
      </c>
      <c r="E1459" s="13">
        <v>6</v>
      </c>
      <c r="F1459" s="14">
        <v>0.7</v>
      </c>
      <c r="G1459" s="13" t="s">
        <v>46</v>
      </c>
      <c r="H1459" s="14">
        <v>41.3</v>
      </c>
      <c r="I1459" s="15" t="s">
        <v>32</v>
      </c>
      <c r="J1459" s="16">
        <v>186</v>
      </c>
      <c r="K1459" s="16">
        <v>31</v>
      </c>
      <c r="L1459" s="17" t="s">
        <v>104</v>
      </c>
      <c r="M1459" s="163" t="str">
        <f>IFERROR(GETPIVOTDATA("Tot. Bottles",'- Ordine Aggregato -'!$A$1,"sku anker",A1459),"")</f>
        <v/>
      </c>
      <c r="N1459" s="18" t="s">
        <v>34</v>
      </c>
      <c r="O1459" s="19" t="str">
        <f t="shared" si="22"/>
        <v>Order online</v>
      </c>
      <c r="P1459" s="97" t="s">
        <v>1183</v>
      </c>
      <c r="Q1459" s="13" t="s">
        <v>4841</v>
      </c>
      <c r="R1459" t="s">
        <v>4842</v>
      </c>
      <c r="S1459" s="20">
        <v>0</v>
      </c>
      <c r="T1459" s="21" t="s">
        <v>38</v>
      </c>
    </row>
    <row r="1460" spans="1:20" x14ac:dyDescent="0.35">
      <c r="A1460" s="96" t="s">
        <v>14512</v>
      </c>
      <c r="D1460" s="13" t="s">
        <v>14513</v>
      </c>
      <c r="E1460" s="13">
        <v>2</v>
      </c>
      <c r="F1460" s="14">
        <v>0.7</v>
      </c>
      <c r="G1460" s="13" t="s">
        <v>14872</v>
      </c>
      <c r="H1460" s="14">
        <v>45</v>
      </c>
      <c r="I1460" s="15" t="s">
        <v>32</v>
      </c>
      <c r="J1460" s="16">
        <v>39.299999999999997</v>
      </c>
      <c r="K1460" s="16">
        <v>19.649999999999999</v>
      </c>
      <c r="L1460" s="17" t="s">
        <v>368</v>
      </c>
      <c r="M1460" s="163" t="str">
        <f>IFERROR(GETPIVOTDATA("Tot. Bottles",'- Ordine Aggregato -'!$A$1,"sku anker",A1460),"")</f>
        <v/>
      </c>
      <c r="N1460" s="18" t="s">
        <v>42</v>
      </c>
      <c r="O1460" s="19" t="str">
        <f t="shared" si="22"/>
        <v>Order online</v>
      </c>
      <c r="P1460" s="97" t="s">
        <v>355</v>
      </c>
      <c r="Q1460" s="13" t="s">
        <v>15294</v>
      </c>
      <c r="R1460" t="s">
        <v>15295</v>
      </c>
      <c r="S1460" s="20">
        <v>0</v>
      </c>
      <c r="T1460" s="21" t="s">
        <v>38</v>
      </c>
    </row>
    <row r="1461" spans="1:20" x14ac:dyDescent="0.35">
      <c r="A1461" s="96" t="s">
        <v>4843</v>
      </c>
      <c r="D1461" s="13" t="s">
        <v>4844</v>
      </c>
      <c r="E1461" s="13">
        <v>6</v>
      </c>
      <c r="F1461" s="14">
        <v>1</v>
      </c>
      <c r="G1461" s="13" t="s">
        <v>14872</v>
      </c>
      <c r="H1461" s="14">
        <v>8.5</v>
      </c>
      <c r="I1461" s="15" t="s">
        <v>32</v>
      </c>
      <c r="J1461" s="16">
        <v>11.7</v>
      </c>
      <c r="K1461" s="16">
        <v>1.95</v>
      </c>
      <c r="L1461" s="17" t="s">
        <v>2306</v>
      </c>
      <c r="M1461" s="163" t="str">
        <f>IFERROR(GETPIVOTDATA("Tot. Bottles",'- Ordine Aggregato -'!$A$1,"sku anker",A1461),"")</f>
        <v/>
      </c>
      <c r="N1461" s="18" t="s">
        <v>42</v>
      </c>
      <c r="O1461" s="19" t="str">
        <f t="shared" si="22"/>
        <v>Order online</v>
      </c>
      <c r="P1461" s="97" t="s">
        <v>220</v>
      </c>
      <c r="Q1461" s="13" t="s">
        <v>4845</v>
      </c>
      <c r="R1461" t="s">
        <v>4846</v>
      </c>
      <c r="S1461" s="20">
        <v>0</v>
      </c>
      <c r="T1461" s="21" t="s">
        <v>38</v>
      </c>
    </row>
    <row r="1462" spans="1:20" x14ac:dyDescent="0.35">
      <c r="A1462" s="96" t="s">
        <v>4847</v>
      </c>
      <c r="B1462" s="96"/>
      <c r="C1462" s="96"/>
      <c r="D1462" s="13" t="s">
        <v>4848</v>
      </c>
      <c r="E1462" s="13">
        <v>6</v>
      </c>
      <c r="F1462" s="14">
        <v>0.7</v>
      </c>
      <c r="G1462" s="13" t="s">
        <v>14872</v>
      </c>
      <c r="H1462" s="14">
        <v>42</v>
      </c>
      <c r="I1462" s="15" t="s">
        <v>32</v>
      </c>
      <c r="J1462" s="16">
        <v>103.5</v>
      </c>
      <c r="K1462" s="16">
        <v>17.25</v>
      </c>
      <c r="L1462" s="17" t="s">
        <v>368</v>
      </c>
      <c r="M1462" s="163" t="str">
        <f>IFERROR(GETPIVOTDATA("Tot. Bottles",'- Ordine Aggregato -'!$A$1,"sku anker",A1462),"")</f>
        <v/>
      </c>
      <c r="N1462" s="18" t="s">
        <v>67</v>
      </c>
      <c r="O1462" s="19" t="str">
        <f t="shared" si="22"/>
        <v>Order online</v>
      </c>
      <c r="P1462" s="97" t="s">
        <v>355</v>
      </c>
      <c r="Q1462" s="13" t="s">
        <v>4849</v>
      </c>
      <c r="R1462" t="s">
        <v>4850</v>
      </c>
      <c r="S1462" s="20">
        <v>17.25</v>
      </c>
      <c r="T1462" s="21" t="s">
        <v>38</v>
      </c>
    </row>
    <row r="1463" spans="1:20" x14ac:dyDescent="0.35">
      <c r="A1463" s="96" t="s">
        <v>4851</v>
      </c>
      <c r="B1463" s="96"/>
      <c r="C1463" s="96"/>
      <c r="D1463" s="13" t="s">
        <v>4852</v>
      </c>
      <c r="E1463" s="13">
        <v>6</v>
      </c>
      <c r="F1463" s="14">
        <v>0.5</v>
      </c>
      <c r="G1463" s="13" t="s">
        <v>46</v>
      </c>
      <c r="H1463" s="14">
        <v>42</v>
      </c>
      <c r="I1463" s="15" t="s">
        <v>32</v>
      </c>
      <c r="J1463" s="16">
        <v>81</v>
      </c>
      <c r="K1463" s="16">
        <v>13.5</v>
      </c>
      <c r="L1463" s="17" t="s">
        <v>368</v>
      </c>
      <c r="M1463" s="163" t="str">
        <f>IFERROR(GETPIVOTDATA("Tot. Bottles",'- Ordine Aggregato -'!$A$1,"sku anker",A1463),"")</f>
        <v/>
      </c>
      <c r="N1463" s="18" t="s">
        <v>42</v>
      </c>
      <c r="O1463" s="19" t="str">
        <f t="shared" si="22"/>
        <v>Order online</v>
      </c>
      <c r="P1463" s="97" t="s">
        <v>355</v>
      </c>
      <c r="Q1463" s="13" t="s">
        <v>4853</v>
      </c>
      <c r="R1463" t="s">
        <v>4854</v>
      </c>
      <c r="S1463" s="20">
        <v>0</v>
      </c>
      <c r="T1463" s="21" t="s">
        <v>38</v>
      </c>
    </row>
    <row r="1464" spans="1:20" x14ac:dyDescent="0.35">
      <c r="A1464" s="96" t="s">
        <v>4855</v>
      </c>
      <c r="D1464" s="13" t="s">
        <v>4856</v>
      </c>
      <c r="E1464" s="13">
        <v>6</v>
      </c>
      <c r="F1464" s="14">
        <v>0.5</v>
      </c>
      <c r="G1464" s="13" t="s">
        <v>46</v>
      </c>
      <c r="H1464" s="14">
        <v>42</v>
      </c>
      <c r="I1464" s="15" t="s">
        <v>32</v>
      </c>
      <c r="J1464" s="16">
        <v>93</v>
      </c>
      <c r="K1464" s="16">
        <v>15.5</v>
      </c>
      <c r="L1464" s="17" t="s">
        <v>478</v>
      </c>
      <c r="M1464" s="163" t="str">
        <f>IFERROR(GETPIVOTDATA("Tot. Bottles",'- Ordine Aggregato -'!$A$1,"sku anker",A1464),"")</f>
        <v/>
      </c>
      <c r="N1464" s="18" t="s">
        <v>34</v>
      </c>
      <c r="O1464" s="19" t="str">
        <f t="shared" si="22"/>
        <v>Order online</v>
      </c>
      <c r="P1464" s="97" t="s">
        <v>355</v>
      </c>
      <c r="Q1464" s="13" t="s">
        <v>4857</v>
      </c>
      <c r="R1464" t="s">
        <v>15296</v>
      </c>
      <c r="S1464" s="20">
        <v>0</v>
      </c>
      <c r="T1464" s="21" t="s">
        <v>38</v>
      </c>
    </row>
    <row r="1465" spans="1:20" x14ac:dyDescent="0.35">
      <c r="A1465" s="96" t="s">
        <v>14514</v>
      </c>
      <c r="B1465" s="96"/>
      <c r="C1465" s="96"/>
      <c r="D1465" s="13" t="s">
        <v>14515</v>
      </c>
      <c r="E1465" s="13">
        <v>1</v>
      </c>
      <c r="F1465" s="14">
        <v>1</v>
      </c>
      <c r="G1465" s="13" t="s">
        <v>46</v>
      </c>
      <c r="H1465" s="14">
        <v>42</v>
      </c>
      <c r="I1465" s="15" t="s">
        <v>32</v>
      </c>
      <c r="J1465" s="16">
        <v>37.5</v>
      </c>
      <c r="K1465" s="16">
        <v>37.5</v>
      </c>
      <c r="L1465" s="17" t="s">
        <v>478</v>
      </c>
      <c r="M1465" s="163" t="str">
        <f>IFERROR(GETPIVOTDATA("Tot. Bottles",'- Ordine Aggregato -'!$A$1,"sku anker",A1465),"")</f>
        <v/>
      </c>
      <c r="N1465" s="18" t="s">
        <v>42</v>
      </c>
      <c r="O1465" s="19" t="str">
        <f t="shared" si="22"/>
        <v>Order online</v>
      </c>
      <c r="P1465" s="97" t="s">
        <v>355</v>
      </c>
      <c r="Q1465" s="13" t="s">
        <v>4853</v>
      </c>
      <c r="R1465" t="s">
        <v>15297</v>
      </c>
      <c r="S1465" s="20">
        <v>0</v>
      </c>
      <c r="T1465" s="21" t="s">
        <v>38</v>
      </c>
    </row>
    <row r="1466" spans="1:20" x14ac:dyDescent="0.35">
      <c r="A1466" s="13" t="s">
        <v>4858</v>
      </c>
      <c r="B1466" s="13"/>
      <c r="C1466" s="13"/>
      <c r="D1466" s="13" t="s">
        <v>4859</v>
      </c>
      <c r="E1466" s="13">
        <v>6</v>
      </c>
      <c r="F1466" s="14">
        <v>0.7</v>
      </c>
      <c r="G1466" s="13" t="s">
        <v>14872</v>
      </c>
      <c r="H1466" s="14">
        <v>18</v>
      </c>
      <c r="I1466" s="15" t="s">
        <v>32</v>
      </c>
      <c r="J1466" s="16">
        <v>47.099999999999994</v>
      </c>
      <c r="K1466" s="16">
        <v>7.85</v>
      </c>
      <c r="L1466" s="17" t="s">
        <v>66</v>
      </c>
      <c r="M1466" s="163" t="str">
        <f>IFERROR(GETPIVOTDATA("Tot. Bottles",'- Ordine Aggregato -'!$A$1,"sku anker",A1466),"")</f>
        <v/>
      </c>
      <c r="N1466" s="18" t="s">
        <v>42</v>
      </c>
      <c r="O1466" s="19" t="str">
        <f t="shared" si="22"/>
        <v>Order online</v>
      </c>
      <c r="P1466" s="97" t="s">
        <v>225</v>
      </c>
      <c r="Q1466" s="13" t="s">
        <v>4860</v>
      </c>
      <c r="R1466" t="s">
        <v>4861</v>
      </c>
      <c r="S1466" s="20">
        <v>0</v>
      </c>
      <c r="T1466" s="21" t="s">
        <v>38</v>
      </c>
    </row>
    <row r="1467" spans="1:20" x14ac:dyDescent="0.35">
      <c r="A1467" s="13" t="s">
        <v>4862</v>
      </c>
      <c r="B1467" s="13"/>
      <c r="C1467" s="13"/>
      <c r="D1467" s="13" t="s">
        <v>4863</v>
      </c>
      <c r="E1467" s="13">
        <v>6</v>
      </c>
      <c r="F1467" s="14">
        <v>0.7</v>
      </c>
      <c r="G1467" s="13" t="s">
        <v>46</v>
      </c>
      <c r="H1467" s="14">
        <v>18</v>
      </c>
      <c r="I1467" s="15" t="s">
        <v>32</v>
      </c>
      <c r="J1467" s="16">
        <v>35.099999999999994</v>
      </c>
      <c r="K1467" s="16">
        <v>5.85</v>
      </c>
      <c r="L1467" s="17" t="s">
        <v>66</v>
      </c>
      <c r="M1467" s="163" t="str">
        <f>IFERROR(GETPIVOTDATA("Tot. Bottles",'- Ordine Aggregato -'!$A$1,"sku anker",A1467),"")</f>
        <v/>
      </c>
      <c r="N1467" s="18" t="s">
        <v>42</v>
      </c>
      <c r="O1467" s="19" t="str">
        <f t="shared" si="22"/>
        <v>Order online</v>
      </c>
      <c r="P1467" s="97" t="s">
        <v>225</v>
      </c>
      <c r="Q1467" s="13" t="s">
        <v>4864</v>
      </c>
      <c r="R1467" t="s">
        <v>4865</v>
      </c>
      <c r="S1467" s="20">
        <v>0</v>
      </c>
      <c r="T1467" s="21" t="s">
        <v>38</v>
      </c>
    </row>
    <row r="1468" spans="1:20" x14ac:dyDescent="0.35">
      <c r="A1468" s="96" t="s">
        <v>4866</v>
      </c>
      <c r="B1468" s="96"/>
      <c r="C1468" s="96"/>
      <c r="D1468" s="13" t="s">
        <v>4863</v>
      </c>
      <c r="E1468" s="13">
        <v>6</v>
      </c>
      <c r="F1468" s="14">
        <v>1</v>
      </c>
      <c r="G1468" s="13" t="s">
        <v>46</v>
      </c>
      <c r="H1468" s="14">
        <v>18</v>
      </c>
      <c r="I1468" s="15" t="s">
        <v>32</v>
      </c>
      <c r="J1468" s="16">
        <v>47.099999999999994</v>
      </c>
      <c r="K1468" s="16">
        <v>7.85</v>
      </c>
      <c r="L1468" s="17" t="s">
        <v>66</v>
      </c>
      <c r="M1468" s="163" t="str">
        <f>IFERROR(GETPIVOTDATA("Tot. Bottles",'- Ordine Aggregato -'!$A$1,"sku anker",A1468),"")</f>
        <v/>
      </c>
      <c r="N1468" s="18" t="s">
        <v>42</v>
      </c>
      <c r="O1468" s="19" t="str">
        <f t="shared" si="22"/>
        <v>Order online</v>
      </c>
      <c r="P1468" s="97" t="s">
        <v>225</v>
      </c>
      <c r="Q1468" s="13" t="s">
        <v>4867</v>
      </c>
      <c r="R1468" t="s">
        <v>4868</v>
      </c>
      <c r="S1468" s="20">
        <v>0</v>
      </c>
      <c r="T1468" s="21" t="s">
        <v>38</v>
      </c>
    </row>
    <row r="1469" spans="1:20" x14ac:dyDescent="0.35">
      <c r="A1469" s="13" t="s">
        <v>4869</v>
      </c>
      <c r="B1469" s="13"/>
      <c r="C1469" s="13"/>
      <c r="D1469" s="13" t="s">
        <v>4870</v>
      </c>
      <c r="E1469" s="13">
        <v>24</v>
      </c>
      <c r="F1469" s="14">
        <v>0.2</v>
      </c>
      <c r="G1469" s="13" t="s">
        <v>46</v>
      </c>
      <c r="H1469" s="14">
        <v>37.5</v>
      </c>
      <c r="I1469" s="15" t="s">
        <v>32</v>
      </c>
      <c r="J1469" s="16">
        <v>34.799999999999997</v>
      </c>
      <c r="K1469" s="16">
        <v>1.45</v>
      </c>
      <c r="L1469" s="17" t="s">
        <v>73</v>
      </c>
      <c r="M1469" s="163" t="str">
        <f>IFERROR(GETPIVOTDATA("Tot. Bottles",'- Ordine Aggregato -'!$A$1,"sku anker",A1469),"")</f>
        <v/>
      </c>
      <c r="N1469" s="18" t="s">
        <v>42</v>
      </c>
      <c r="O1469" s="19" t="str">
        <f t="shared" si="22"/>
        <v>Order online</v>
      </c>
      <c r="P1469" s="97" t="s">
        <v>225</v>
      </c>
      <c r="Q1469" s="13" t="s">
        <v>4871</v>
      </c>
      <c r="R1469" t="s">
        <v>4872</v>
      </c>
      <c r="S1469" s="20">
        <v>0</v>
      </c>
      <c r="T1469" s="21" t="s">
        <v>38</v>
      </c>
    </row>
    <row r="1470" spans="1:20" x14ac:dyDescent="0.35">
      <c r="A1470" s="13" t="s">
        <v>4873</v>
      </c>
      <c r="B1470" s="13"/>
      <c r="C1470" s="13"/>
      <c r="D1470" s="13" t="s">
        <v>4870</v>
      </c>
      <c r="E1470" s="13">
        <v>6</v>
      </c>
      <c r="F1470" s="14">
        <v>0.7</v>
      </c>
      <c r="G1470" s="13" t="s">
        <v>46</v>
      </c>
      <c r="H1470" s="14">
        <v>37.5</v>
      </c>
      <c r="I1470" s="15" t="s">
        <v>32</v>
      </c>
      <c r="J1470" s="16">
        <v>23.700000000000003</v>
      </c>
      <c r="K1470" s="16">
        <v>3.95</v>
      </c>
      <c r="L1470" s="17" t="s">
        <v>73</v>
      </c>
      <c r="M1470" s="163" t="str">
        <f>IFERROR(GETPIVOTDATA("Tot. Bottles",'- Ordine Aggregato -'!$A$1,"sku anker",A1470),"")</f>
        <v/>
      </c>
      <c r="N1470" s="18" t="s">
        <v>42</v>
      </c>
      <c r="O1470" s="19" t="str">
        <f t="shared" si="22"/>
        <v>Order online</v>
      </c>
      <c r="P1470" s="97" t="s">
        <v>225</v>
      </c>
      <c r="Q1470" s="13" t="s">
        <v>4874</v>
      </c>
      <c r="R1470" t="s">
        <v>4875</v>
      </c>
      <c r="S1470" s="20">
        <v>0</v>
      </c>
      <c r="T1470" s="21" t="s">
        <v>38</v>
      </c>
    </row>
    <row r="1471" spans="1:20" x14ac:dyDescent="0.35">
      <c r="A1471" s="96" t="s">
        <v>4876</v>
      </c>
      <c r="B1471" s="96"/>
      <c r="C1471" s="96"/>
      <c r="D1471" s="13" t="s">
        <v>4870</v>
      </c>
      <c r="E1471" s="13">
        <v>6</v>
      </c>
      <c r="F1471" s="14">
        <v>1</v>
      </c>
      <c r="G1471" s="13" t="s">
        <v>46</v>
      </c>
      <c r="H1471" s="14">
        <v>37.5</v>
      </c>
      <c r="I1471" s="15" t="s">
        <v>32</v>
      </c>
      <c r="J1471" s="16">
        <v>33.900000000000006</v>
      </c>
      <c r="K1471" s="16">
        <v>5.65</v>
      </c>
      <c r="L1471" s="17" t="s">
        <v>73</v>
      </c>
      <c r="M1471" s="163" t="str">
        <f>IFERROR(GETPIVOTDATA("Tot. Bottles",'- Ordine Aggregato -'!$A$1,"sku anker",A1471),"")</f>
        <v/>
      </c>
      <c r="N1471" s="18" t="s">
        <v>42</v>
      </c>
      <c r="O1471" s="19" t="str">
        <f t="shared" si="22"/>
        <v>Order online</v>
      </c>
      <c r="P1471" s="97" t="s">
        <v>4877</v>
      </c>
      <c r="Q1471" s="13" t="s">
        <v>4878</v>
      </c>
      <c r="R1471" t="s">
        <v>4879</v>
      </c>
      <c r="S1471" s="20">
        <v>0</v>
      </c>
      <c r="T1471" s="21" t="s">
        <v>38</v>
      </c>
    </row>
    <row r="1472" spans="1:20" x14ac:dyDescent="0.35">
      <c r="A1472" s="96" t="s">
        <v>14558</v>
      </c>
      <c r="D1472" s="13" t="s">
        <v>4870</v>
      </c>
      <c r="E1472" s="13">
        <v>6</v>
      </c>
      <c r="F1472" s="14">
        <v>1.5</v>
      </c>
      <c r="G1472" s="13" t="s">
        <v>14872</v>
      </c>
      <c r="H1472" s="14">
        <v>37.5</v>
      </c>
      <c r="I1472" s="15" t="s">
        <v>32</v>
      </c>
      <c r="J1472" s="16">
        <v>69</v>
      </c>
      <c r="K1472" s="16">
        <v>11.5</v>
      </c>
      <c r="L1472" s="17" t="s">
        <v>73</v>
      </c>
      <c r="M1472" s="163" t="str">
        <f>IFERROR(GETPIVOTDATA("Tot. Bottles",'- Ordine Aggregato -'!$A$1,"sku anker",A1472),"")</f>
        <v/>
      </c>
      <c r="N1472" s="18" t="s">
        <v>42</v>
      </c>
      <c r="O1472" s="19" t="str">
        <f t="shared" si="22"/>
        <v>Order online</v>
      </c>
      <c r="P1472" s="97" t="s">
        <v>225</v>
      </c>
      <c r="Q1472" s="13" t="s">
        <v>15298</v>
      </c>
      <c r="R1472" t="s">
        <v>15299</v>
      </c>
      <c r="S1472" s="20">
        <v>0</v>
      </c>
      <c r="T1472" s="21" t="s">
        <v>38</v>
      </c>
    </row>
    <row r="1473" spans="1:20" x14ac:dyDescent="0.35">
      <c r="A1473" s="96" t="s">
        <v>4880</v>
      </c>
      <c r="B1473" s="96"/>
      <c r="C1473" s="96"/>
      <c r="D1473" s="13" t="s">
        <v>4881</v>
      </c>
      <c r="E1473" s="13">
        <v>12</v>
      </c>
      <c r="F1473" s="14">
        <v>0.2</v>
      </c>
      <c r="G1473" s="13" t="s">
        <v>14872</v>
      </c>
      <c r="H1473" s="14">
        <v>40</v>
      </c>
      <c r="I1473" s="15" t="s">
        <v>32</v>
      </c>
      <c r="J1473" s="16">
        <v>19.799999999999997</v>
      </c>
      <c r="K1473" s="16">
        <v>1.65</v>
      </c>
      <c r="L1473" s="17" t="s">
        <v>73</v>
      </c>
      <c r="M1473" s="163" t="str">
        <f>IFERROR(GETPIVOTDATA("Tot. Bottles",'- Ordine Aggregato -'!$A$1,"sku anker",A1473),"")</f>
        <v/>
      </c>
      <c r="N1473" s="18" t="s">
        <v>42</v>
      </c>
      <c r="O1473" s="19" t="str">
        <f t="shared" si="22"/>
        <v>Order online</v>
      </c>
      <c r="P1473" s="97" t="s">
        <v>68</v>
      </c>
      <c r="Q1473" s="13" t="s">
        <v>4882</v>
      </c>
      <c r="R1473" t="s">
        <v>1728</v>
      </c>
      <c r="S1473" s="20">
        <v>0</v>
      </c>
      <c r="T1473" s="21" t="s">
        <v>38</v>
      </c>
    </row>
    <row r="1474" spans="1:20" x14ac:dyDescent="0.35">
      <c r="A1474" s="96" t="s">
        <v>4883</v>
      </c>
      <c r="B1474" s="96"/>
      <c r="C1474" s="96"/>
      <c r="D1474" s="13" t="s">
        <v>4881</v>
      </c>
      <c r="E1474" s="13">
        <v>6</v>
      </c>
      <c r="F1474" s="14">
        <v>0.5</v>
      </c>
      <c r="G1474" s="13" t="s">
        <v>46</v>
      </c>
      <c r="H1474" s="14">
        <v>40</v>
      </c>
      <c r="I1474" s="15" t="s">
        <v>32</v>
      </c>
      <c r="J1474" s="16">
        <v>14.100000000000001</v>
      </c>
      <c r="K1474" s="16">
        <v>2.35</v>
      </c>
      <c r="L1474" s="17" t="s">
        <v>73</v>
      </c>
      <c r="M1474" s="163" t="str">
        <f>IFERROR(GETPIVOTDATA("Tot. Bottles",'- Ordine Aggregato -'!$A$1,"sku anker",A1474),"")</f>
        <v/>
      </c>
      <c r="N1474" s="18" t="s">
        <v>42</v>
      </c>
      <c r="O1474" s="19" t="str">
        <f t="shared" si="22"/>
        <v>Order online</v>
      </c>
      <c r="P1474" s="97" t="s">
        <v>68</v>
      </c>
      <c r="Q1474" s="13" t="s">
        <v>4884</v>
      </c>
      <c r="R1474" t="s">
        <v>4885</v>
      </c>
      <c r="S1474" s="20">
        <v>0</v>
      </c>
      <c r="T1474" s="21" t="s">
        <v>38</v>
      </c>
    </row>
    <row r="1475" spans="1:20" x14ac:dyDescent="0.35">
      <c r="A1475" s="96" t="s">
        <v>4886</v>
      </c>
      <c r="B1475" s="96"/>
      <c r="C1475" s="96"/>
      <c r="D1475" s="13" t="s">
        <v>4881</v>
      </c>
      <c r="E1475" s="13">
        <v>6</v>
      </c>
      <c r="F1475" s="14">
        <v>1</v>
      </c>
      <c r="G1475" s="13" t="s">
        <v>46</v>
      </c>
      <c r="H1475" s="14">
        <v>40</v>
      </c>
      <c r="I1475" s="15" t="s">
        <v>32</v>
      </c>
      <c r="J1475" s="16">
        <v>23.700000000000003</v>
      </c>
      <c r="K1475" s="16">
        <v>3.95</v>
      </c>
      <c r="L1475" s="17" t="s">
        <v>73</v>
      </c>
      <c r="M1475" s="163" t="str">
        <f>IFERROR(GETPIVOTDATA("Tot. Bottles",'- Ordine Aggregato -'!$A$1,"sku anker",A1475),"")</f>
        <v/>
      </c>
      <c r="N1475" s="18" t="s">
        <v>42</v>
      </c>
      <c r="O1475" s="19" t="str">
        <f t="shared" si="22"/>
        <v>Order online</v>
      </c>
      <c r="P1475" s="97" t="s">
        <v>68</v>
      </c>
      <c r="Q1475" s="13" t="s">
        <v>4887</v>
      </c>
      <c r="R1475" t="s">
        <v>4888</v>
      </c>
      <c r="S1475" s="20">
        <v>0</v>
      </c>
      <c r="T1475" s="21" t="s">
        <v>38</v>
      </c>
    </row>
    <row r="1476" spans="1:20" x14ac:dyDescent="0.35">
      <c r="A1476" s="96" t="s">
        <v>4889</v>
      </c>
      <c r="B1476" s="96"/>
      <c r="C1476" s="96"/>
      <c r="D1476" s="13" t="s">
        <v>4890</v>
      </c>
      <c r="E1476" s="13">
        <v>6</v>
      </c>
      <c r="F1476" s="14">
        <v>0.7</v>
      </c>
      <c r="G1476" s="13" t="s">
        <v>14872</v>
      </c>
      <c r="H1476" s="14">
        <v>40</v>
      </c>
      <c r="I1476" s="15" t="s">
        <v>32</v>
      </c>
      <c r="J1476" s="16">
        <v>30</v>
      </c>
      <c r="K1476" s="16">
        <v>5</v>
      </c>
      <c r="L1476" s="17" t="s">
        <v>73</v>
      </c>
      <c r="M1476" s="163" t="str">
        <f>IFERROR(GETPIVOTDATA("Tot. Bottles",'- Ordine Aggregato -'!$A$1,"sku anker",A1476),"")</f>
        <v/>
      </c>
      <c r="N1476" s="18" t="s">
        <v>42</v>
      </c>
      <c r="O1476" s="19" t="str">
        <f t="shared" si="22"/>
        <v>Order online</v>
      </c>
      <c r="P1476" s="97" t="s">
        <v>68</v>
      </c>
      <c r="Q1476" s="13" t="s">
        <v>4891</v>
      </c>
      <c r="R1476" t="s">
        <v>4892</v>
      </c>
      <c r="S1476" s="20">
        <v>0</v>
      </c>
      <c r="T1476" s="21" t="s">
        <v>38</v>
      </c>
    </row>
    <row r="1477" spans="1:20" x14ac:dyDescent="0.35">
      <c r="A1477" s="96" t="s">
        <v>4893</v>
      </c>
      <c r="B1477" s="96"/>
      <c r="C1477" s="96"/>
      <c r="D1477" s="13" t="s">
        <v>4894</v>
      </c>
      <c r="E1477" s="13">
        <v>6</v>
      </c>
      <c r="F1477" s="14">
        <v>0.75</v>
      </c>
      <c r="G1477" s="13" t="s">
        <v>46</v>
      </c>
      <c r="H1477" s="14">
        <v>14</v>
      </c>
      <c r="I1477" s="15" t="s">
        <v>32</v>
      </c>
      <c r="J1477" s="16">
        <v>55.5</v>
      </c>
      <c r="K1477" s="16">
        <v>9.25</v>
      </c>
      <c r="L1477" s="17" t="s">
        <v>704</v>
      </c>
      <c r="M1477" s="163" t="str">
        <f>IFERROR(GETPIVOTDATA("Tot. Bottles",'- Ordine Aggregato -'!$A$1,"sku anker",A1477),"")</f>
        <v/>
      </c>
      <c r="N1477" s="18" t="s">
        <v>34</v>
      </c>
      <c r="O1477" s="19" t="str">
        <f t="shared" si="22"/>
        <v>Order online</v>
      </c>
      <c r="P1477" s="97" t="s">
        <v>364</v>
      </c>
      <c r="Q1477" s="13" t="s">
        <v>4895</v>
      </c>
      <c r="R1477" t="s">
        <v>4896</v>
      </c>
      <c r="S1477" s="20">
        <v>0</v>
      </c>
      <c r="T1477" s="21" t="s">
        <v>38</v>
      </c>
    </row>
    <row r="1478" spans="1:20" x14ac:dyDescent="0.35">
      <c r="A1478" s="96" t="s">
        <v>15300</v>
      </c>
      <c r="D1478" s="13" t="s">
        <v>15301</v>
      </c>
      <c r="E1478" s="13">
        <v>6</v>
      </c>
      <c r="F1478" s="14">
        <v>0.75</v>
      </c>
      <c r="G1478" s="13" t="s">
        <v>46</v>
      </c>
      <c r="H1478" s="14">
        <v>13.5</v>
      </c>
      <c r="I1478" s="15" t="s">
        <v>32</v>
      </c>
      <c r="J1478" s="16">
        <v>55.5</v>
      </c>
      <c r="K1478" s="16">
        <v>9.25</v>
      </c>
      <c r="L1478" s="17" t="s">
        <v>704</v>
      </c>
      <c r="M1478" s="163" t="str">
        <f>IFERROR(GETPIVOTDATA("Tot. Bottles",'- Ordine Aggregato -'!$A$1,"sku anker",A1478),"")</f>
        <v/>
      </c>
      <c r="N1478" s="18" t="s">
        <v>42</v>
      </c>
      <c r="O1478" s="19" t="str">
        <f t="shared" si="22"/>
        <v>Order online</v>
      </c>
      <c r="P1478" s="97" t="s">
        <v>364</v>
      </c>
      <c r="Q1478" s="13" t="s">
        <v>4895</v>
      </c>
      <c r="R1478" t="s">
        <v>42</v>
      </c>
      <c r="S1478" s="20">
        <v>0</v>
      </c>
      <c r="T1478" s="21" t="s">
        <v>38</v>
      </c>
    </row>
    <row r="1479" spans="1:20" x14ac:dyDescent="0.35">
      <c r="A1479" s="96" t="s">
        <v>4897</v>
      </c>
      <c r="B1479" s="96"/>
      <c r="C1479" s="96"/>
      <c r="D1479" s="13" t="s">
        <v>4898</v>
      </c>
      <c r="E1479" s="13">
        <v>6</v>
      </c>
      <c r="F1479" s="14">
        <v>0.75</v>
      </c>
      <c r="G1479" s="13" t="s">
        <v>46</v>
      </c>
      <c r="H1479" s="14">
        <v>14</v>
      </c>
      <c r="I1479" s="15" t="s">
        <v>32</v>
      </c>
      <c r="J1479" s="16">
        <v>71.699999999999989</v>
      </c>
      <c r="K1479" s="16">
        <v>11.95</v>
      </c>
      <c r="L1479" s="17" t="s">
        <v>710</v>
      </c>
      <c r="M1479" s="163" t="str">
        <f>IFERROR(GETPIVOTDATA("Tot. Bottles",'- Ordine Aggregato -'!$A$1,"sku anker",A1479),"")</f>
        <v/>
      </c>
      <c r="N1479" s="18" t="s">
        <v>42</v>
      </c>
      <c r="O1479" s="19" t="str">
        <f t="shared" si="22"/>
        <v>Order online</v>
      </c>
      <c r="P1479" s="97" t="s">
        <v>364</v>
      </c>
      <c r="Q1479" s="13" t="s">
        <v>4899</v>
      </c>
      <c r="R1479" t="s">
        <v>4896</v>
      </c>
      <c r="S1479" s="20">
        <v>0</v>
      </c>
      <c r="T1479" s="21" t="s">
        <v>38</v>
      </c>
    </row>
    <row r="1480" spans="1:20" x14ac:dyDescent="0.35">
      <c r="A1480" s="96" t="s">
        <v>15302</v>
      </c>
      <c r="B1480" s="96"/>
      <c r="C1480" s="96"/>
      <c r="D1480" s="13" t="s">
        <v>15303</v>
      </c>
      <c r="E1480" s="13">
        <v>6</v>
      </c>
      <c r="F1480" s="14">
        <v>0.75</v>
      </c>
      <c r="G1480" s="13" t="s">
        <v>46</v>
      </c>
      <c r="H1480" s="14">
        <v>13.5</v>
      </c>
      <c r="I1480" s="15" t="s">
        <v>32</v>
      </c>
      <c r="J1480" s="16">
        <v>27.299999999999997</v>
      </c>
      <c r="K1480" s="16">
        <v>4.55</v>
      </c>
      <c r="L1480" s="17" t="s">
        <v>710</v>
      </c>
      <c r="M1480" s="163" t="str">
        <f>IFERROR(GETPIVOTDATA("Tot. Bottles",'- Ordine Aggregato -'!$A$1,"sku anker",A1480),"")</f>
        <v/>
      </c>
      <c r="N1480" s="18" t="s">
        <v>42</v>
      </c>
      <c r="O1480" s="19" t="str">
        <f t="shared" si="22"/>
        <v>Order online</v>
      </c>
      <c r="P1480" s="97" t="s">
        <v>364</v>
      </c>
      <c r="Q1480" s="13" t="s">
        <v>15304</v>
      </c>
      <c r="R1480" t="s">
        <v>13321</v>
      </c>
      <c r="S1480" s="20">
        <v>0</v>
      </c>
      <c r="T1480" s="21" t="s">
        <v>38</v>
      </c>
    </row>
    <row r="1481" spans="1:20" x14ac:dyDescent="0.35">
      <c r="A1481" s="96" t="s">
        <v>15305</v>
      </c>
      <c r="B1481" s="96"/>
      <c r="C1481" s="96"/>
      <c r="D1481" s="13" t="s">
        <v>15306</v>
      </c>
      <c r="E1481" s="13">
        <v>6</v>
      </c>
      <c r="F1481" s="14">
        <v>0.75</v>
      </c>
      <c r="G1481" s="13" t="s">
        <v>46</v>
      </c>
      <c r="H1481" s="14">
        <v>13</v>
      </c>
      <c r="I1481" s="15" t="s">
        <v>32</v>
      </c>
      <c r="J1481" s="16">
        <v>27.299999999999997</v>
      </c>
      <c r="K1481" s="16">
        <v>4.55</v>
      </c>
      <c r="L1481" s="17" t="s">
        <v>704</v>
      </c>
      <c r="M1481" s="163" t="str">
        <f>IFERROR(GETPIVOTDATA("Tot. Bottles",'- Ordine Aggregato -'!$A$1,"sku anker",A1481),"")</f>
        <v/>
      </c>
      <c r="N1481" s="18" t="s">
        <v>42</v>
      </c>
      <c r="O1481" s="19" t="str">
        <f t="shared" si="22"/>
        <v>Order online</v>
      </c>
      <c r="P1481" s="97" t="s">
        <v>364</v>
      </c>
      <c r="Q1481" s="13" t="s">
        <v>15307</v>
      </c>
      <c r="R1481" t="s">
        <v>15308</v>
      </c>
      <c r="S1481" s="20">
        <v>0</v>
      </c>
      <c r="T1481" s="21" t="s">
        <v>38</v>
      </c>
    </row>
    <row r="1482" spans="1:20" x14ac:dyDescent="0.35">
      <c r="A1482" s="96" t="s">
        <v>4900</v>
      </c>
      <c r="D1482" s="13" t="s">
        <v>4901</v>
      </c>
      <c r="E1482" s="13">
        <v>6</v>
      </c>
      <c r="F1482" s="14">
        <v>0.7</v>
      </c>
      <c r="G1482" s="13" t="s">
        <v>46</v>
      </c>
      <c r="H1482" s="14">
        <v>37.5</v>
      </c>
      <c r="I1482" s="15" t="s">
        <v>32</v>
      </c>
      <c r="J1482" s="16">
        <v>21</v>
      </c>
      <c r="K1482" s="16">
        <v>3.5</v>
      </c>
      <c r="L1482" s="17" t="s">
        <v>104</v>
      </c>
      <c r="M1482" s="163" t="str">
        <f>IFERROR(GETPIVOTDATA("Tot. Bottles",'- Ordine Aggregato -'!$A$1,"sku anker",A1482),"")</f>
        <v/>
      </c>
      <c r="N1482" s="18" t="s">
        <v>34</v>
      </c>
      <c r="O1482" s="19" t="str">
        <f t="shared" si="22"/>
        <v>Order online</v>
      </c>
      <c r="P1482" s="97" t="s">
        <v>68</v>
      </c>
      <c r="Q1482" s="13" t="s">
        <v>4902</v>
      </c>
      <c r="R1482" t="s">
        <v>4903</v>
      </c>
      <c r="S1482" s="20">
        <v>0</v>
      </c>
      <c r="T1482" s="21" t="s">
        <v>38</v>
      </c>
    </row>
    <row r="1483" spans="1:20" x14ac:dyDescent="0.35">
      <c r="A1483" s="13" t="s">
        <v>4904</v>
      </c>
      <c r="B1483" s="13"/>
      <c r="C1483" s="13"/>
      <c r="D1483" s="13" t="s">
        <v>4905</v>
      </c>
      <c r="E1483" s="13">
        <v>6</v>
      </c>
      <c r="F1483" s="14">
        <v>0.7</v>
      </c>
      <c r="G1483" s="13" t="s">
        <v>46</v>
      </c>
      <c r="H1483" s="14">
        <v>37.5</v>
      </c>
      <c r="I1483" s="15" t="s">
        <v>32</v>
      </c>
      <c r="J1483" s="16">
        <v>23.700000000000003</v>
      </c>
      <c r="K1483" s="16">
        <v>3.95</v>
      </c>
      <c r="L1483" s="17" t="s">
        <v>1094</v>
      </c>
      <c r="M1483" s="163" t="str">
        <f>IFERROR(GETPIVOTDATA("Tot. Bottles",'- Ordine Aggregato -'!$A$1,"sku anker",A1483),"")</f>
        <v/>
      </c>
      <c r="N1483" s="18" t="s">
        <v>42</v>
      </c>
      <c r="O1483" s="19" t="str">
        <f t="shared" si="22"/>
        <v>Order online</v>
      </c>
      <c r="P1483" s="97" t="s">
        <v>68</v>
      </c>
      <c r="Q1483" s="13" t="s">
        <v>4906</v>
      </c>
      <c r="R1483" t="s">
        <v>4907</v>
      </c>
      <c r="S1483" s="20">
        <v>0</v>
      </c>
      <c r="T1483" s="21" t="s">
        <v>38</v>
      </c>
    </row>
    <row r="1484" spans="1:20" x14ac:dyDescent="0.35">
      <c r="A1484" s="96" t="s">
        <v>4908</v>
      </c>
      <c r="B1484" s="96"/>
      <c r="C1484" s="96"/>
      <c r="D1484" s="13" t="s">
        <v>4909</v>
      </c>
      <c r="E1484" s="13">
        <v>6</v>
      </c>
      <c r="F1484" s="14">
        <v>0.7</v>
      </c>
      <c r="G1484" s="13" t="s">
        <v>14872</v>
      </c>
      <c r="H1484" s="14">
        <v>43</v>
      </c>
      <c r="I1484" s="15" t="s">
        <v>32</v>
      </c>
      <c r="J1484" s="16">
        <v>111</v>
      </c>
      <c r="K1484" s="16">
        <v>18.5</v>
      </c>
      <c r="L1484" s="17" t="s">
        <v>368</v>
      </c>
      <c r="M1484" s="163" t="str">
        <f>IFERROR(GETPIVOTDATA("Tot. Bottles",'- Ordine Aggregato -'!$A$1,"sku anker",A1484),"")</f>
        <v/>
      </c>
      <c r="N1484" s="18" t="s">
        <v>42</v>
      </c>
      <c r="O1484" s="19" t="str">
        <f t="shared" si="22"/>
        <v>Order online</v>
      </c>
      <c r="P1484" s="97" t="s">
        <v>442</v>
      </c>
      <c r="Q1484" s="13" t="s">
        <v>4910</v>
      </c>
      <c r="R1484" t="s">
        <v>42</v>
      </c>
      <c r="S1484" s="20">
        <v>0</v>
      </c>
      <c r="T1484" s="21" t="s">
        <v>38</v>
      </c>
    </row>
    <row r="1485" spans="1:20" x14ac:dyDescent="0.35">
      <c r="A1485" s="96" t="s">
        <v>4911</v>
      </c>
      <c r="B1485" s="96"/>
      <c r="C1485" s="96"/>
      <c r="D1485" s="13" t="s">
        <v>4912</v>
      </c>
      <c r="E1485" s="13">
        <v>6</v>
      </c>
      <c r="F1485" s="14">
        <v>0.7</v>
      </c>
      <c r="G1485" s="13" t="s">
        <v>14872</v>
      </c>
      <c r="H1485" s="14">
        <v>43</v>
      </c>
      <c r="I1485" s="15" t="s">
        <v>32</v>
      </c>
      <c r="J1485" s="16">
        <v>111</v>
      </c>
      <c r="K1485" s="16">
        <v>18.5</v>
      </c>
      <c r="L1485" s="17" t="s">
        <v>368</v>
      </c>
      <c r="M1485" s="163" t="str">
        <f>IFERROR(GETPIVOTDATA("Tot. Bottles",'- Ordine Aggregato -'!$A$1,"sku anker",A1485),"")</f>
        <v/>
      </c>
      <c r="N1485" s="18" t="s">
        <v>42</v>
      </c>
      <c r="O1485" s="19" t="str">
        <f t="shared" ref="O1485:O1548" si="23">HYPERLINK("https://www.ankeramsterdamspirits.nl/en/products/"&amp;A1485,"Order online")</f>
        <v>Order online</v>
      </c>
      <c r="P1485" s="97" t="s">
        <v>442</v>
      </c>
      <c r="Q1485" s="13" t="s">
        <v>4913</v>
      </c>
      <c r="R1485" t="s">
        <v>4914</v>
      </c>
      <c r="S1485" s="20">
        <v>0</v>
      </c>
      <c r="T1485" s="21" t="s">
        <v>38</v>
      </c>
    </row>
    <row r="1486" spans="1:20" x14ac:dyDescent="0.35">
      <c r="A1486" s="96" t="s">
        <v>4915</v>
      </c>
      <c r="D1486" s="13" t="s">
        <v>4916</v>
      </c>
      <c r="E1486" s="13">
        <v>6</v>
      </c>
      <c r="F1486" s="14">
        <v>0.7</v>
      </c>
      <c r="G1486" s="13" t="s">
        <v>46</v>
      </c>
      <c r="H1486" s="14">
        <v>43</v>
      </c>
      <c r="I1486" s="15" t="s">
        <v>32</v>
      </c>
      <c r="J1486" s="16">
        <v>111</v>
      </c>
      <c r="K1486" s="16">
        <v>18.5</v>
      </c>
      <c r="L1486" s="17" t="s">
        <v>368</v>
      </c>
      <c r="M1486" s="163" t="str">
        <f>IFERROR(GETPIVOTDATA("Tot. Bottles",'- Ordine Aggregato -'!$A$1,"sku anker",A1486),"")</f>
        <v/>
      </c>
      <c r="N1486" s="18" t="s">
        <v>42</v>
      </c>
      <c r="O1486" s="19" t="str">
        <f t="shared" si="23"/>
        <v>Order online</v>
      </c>
      <c r="P1486" s="97" t="s">
        <v>442</v>
      </c>
      <c r="Q1486" s="13" t="s">
        <v>4917</v>
      </c>
      <c r="R1486" t="s">
        <v>4918</v>
      </c>
      <c r="S1486" s="20">
        <v>0</v>
      </c>
      <c r="T1486" s="21" t="s">
        <v>38</v>
      </c>
    </row>
    <row r="1487" spans="1:20" x14ac:dyDescent="0.35">
      <c r="A1487" s="13" t="s">
        <v>4919</v>
      </c>
      <c r="B1487" s="13"/>
      <c r="C1487" s="13"/>
      <c r="D1487" s="13" t="s">
        <v>4920</v>
      </c>
      <c r="E1487" s="13">
        <v>6</v>
      </c>
      <c r="F1487" s="14">
        <v>0.7</v>
      </c>
      <c r="G1487" s="13" t="s">
        <v>14872</v>
      </c>
      <c r="H1487" s="14">
        <v>45</v>
      </c>
      <c r="I1487" s="15" t="s">
        <v>32</v>
      </c>
      <c r="J1487" s="16">
        <v>111</v>
      </c>
      <c r="K1487" s="16">
        <v>18.5</v>
      </c>
      <c r="L1487" s="17" t="s">
        <v>368</v>
      </c>
      <c r="M1487" s="163" t="str">
        <f>IFERROR(GETPIVOTDATA("Tot. Bottles",'- Ordine Aggregato -'!$A$1,"sku anker",A1487),"")</f>
        <v/>
      </c>
      <c r="N1487" s="18" t="s">
        <v>42</v>
      </c>
      <c r="O1487" s="19" t="str">
        <f t="shared" si="23"/>
        <v>Order online</v>
      </c>
      <c r="P1487" s="97" t="s">
        <v>442</v>
      </c>
      <c r="Q1487" s="13" t="s">
        <v>4921</v>
      </c>
      <c r="R1487" t="s">
        <v>4922</v>
      </c>
      <c r="S1487" s="20">
        <v>0</v>
      </c>
      <c r="T1487" s="21" t="s">
        <v>38</v>
      </c>
    </row>
    <row r="1488" spans="1:20" x14ac:dyDescent="0.35">
      <c r="A1488" s="96" t="s">
        <v>4923</v>
      </c>
      <c r="D1488" s="13" t="s">
        <v>4924</v>
      </c>
      <c r="E1488" s="13">
        <v>12</v>
      </c>
      <c r="F1488" s="14">
        <v>0.2</v>
      </c>
      <c r="G1488" s="13" t="s">
        <v>46</v>
      </c>
      <c r="H1488" s="14">
        <v>80</v>
      </c>
      <c r="I1488" s="15" t="s">
        <v>32</v>
      </c>
      <c r="J1488" s="16">
        <v>91.199999999999989</v>
      </c>
      <c r="K1488" s="16">
        <v>7.6</v>
      </c>
      <c r="L1488" s="17" t="s">
        <v>219</v>
      </c>
      <c r="M1488" s="163" t="str">
        <f>IFERROR(GETPIVOTDATA("Tot. Bottles",'- Ordine Aggregato -'!$A$1,"sku anker",A1488),"")</f>
        <v/>
      </c>
      <c r="N1488" s="18" t="s">
        <v>34</v>
      </c>
      <c r="O1488" s="19" t="str">
        <f t="shared" si="23"/>
        <v>Order online</v>
      </c>
      <c r="P1488" s="97" t="s">
        <v>4925</v>
      </c>
      <c r="Q1488" s="13" t="s">
        <v>4926</v>
      </c>
      <c r="R1488" t="s">
        <v>42</v>
      </c>
      <c r="S1488" s="20">
        <v>0</v>
      </c>
      <c r="T1488" s="21" t="s">
        <v>38</v>
      </c>
    </row>
    <row r="1489" spans="1:20" x14ac:dyDescent="0.35">
      <c r="A1489" s="96" t="s">
        <v>4927</v>
      </c>
      <c r="D1489" s="13" t="s">
        <v>4928</v>
      </c>
      <c r="E1489" s="13">
        <v>10</v>
      </c>
      <c r="F1489" s="14">
        <v>0.2</v>
      </c>
      <c r="G1489" s="13" t="s">
        <v>46</v>
      </c>
      <c r="H1489" s="14">
        <v>72.5</v>
      </c>
      <c r="I1489" s="15" t="s">
        <v>32</v>
      </c>
      <c r="J1489" s="16">
        <v>135</v>
      </c>
      <c r="K1489" s="16">
        <v>13.5</v>
      </c>
      <c r="L1489" s="17" t="s">
        <v>529</v>
      </c>
      <c r="M1489" s="163" t="str">
        <f>IFERROR(GETPIVOTDATA("Tot. Bottles",'- Ordine Aggregato -'!$A$1,"sku anker",A1489),"")</f>
        <v/>
      </c>
      <c r="N1489" s="18" t="s">
        <v>42</v>
      </c>
      <c r="O1489" s="19" t="str">
        <f t="shared" si="23"/>
        <v>Order online</v>
      </c>
      <c r="P1489" s="97" t="s">
        <v>4925</v>
      </c>
      <c r="Q1489" s="13" t="s">
        <v>4929</v>
      </c>
      <c r="R1489" t="s">
        <v>42</v>
      </c>
      <c r="S1489" s="20">
        <v>0</v>
      </c>
      <c r="T1489" s="21" t="s">
        <v>38</v>
      </c>
    </row>
    <row r="1490" spans="1:20" x14ac:dyDescent="0.35">
      <c r="A1490" s="96" t="s">
        <v>4930</v>
      </c>
      <c r="D1490" s="13" t="s">
        <v>4931</v>
      </c>
      <c r="E1490" s="13">
        <v>35</v>
      </c>
      <c r="F1490" s="14">
        <v>0.05</v>
      </c>
      <c r="G1490" s="13" t="s">
        <v>46</v>
      </c>
      <c r="H1490" s="14">
        <v>70</v>
      </c>
      <c r="I1490" s="15" t="s">
        <v>32</v>
      </c>
      <c r="J1490" s="16">
        <v>117.25</v>
      </c>
      <c r="K1490" s="16">
        <v>3.35</v>
      </c>
      <c r="L1490" s="17" t="s">
        <v>219</v>
      </c>
      <c r="M1490" s="163" t="str">
        <f>IFERROR(GETPIVOTDATA("Tot. Bottles",'- Ordine Aggregato -'!$A$1,"sku anker",A1490),"")</f>
        <v/>
      </c>
      <c r="N1490" s="18" t="s">
        <v>34</v>
      </c>
      <c r="O1490" s="19" t="str">
        <f t="shared" si="23"/>
        <v>Order online</v>
      </c>
      <c r="P1490" s="97" t="s">
        <v>4925</v>
      </c>
      <c r="Q1490" s="13" t="s">
        <v>4932</v>
      </c>
      <c r="R1490" t="s">
        <v>42</v>
      </c>
      <c r="S1490" s="20">
        <v>0</v>
      </c>
      <c r="T1490" s="21" t="s">
        <v>38</v>
      </c>
    </row>
    <row r="1491" spans="1:20" x14ac:dyDescent="0.35">
      <c r="A1491" s="13" t="s">
        <v>4933</v>
      </c>
      <c r="B1491" s="13"/>
      <c r="C1491" s="13"/>
      <c r="D1491" s="13" t="s">
        <v>4931</v>
      </c>
      <c r="E1491" s="13">
        <v>12</v>
      </c>
      <c r="F1491" s="14">
        <v>0.2</v>
      </c>
      <c r="G1491" s="13" t="s">
        <v>46</v>
      </c>
      <c r="H1491" s="14">
        <v>70</v>
      </c>
      <c r="I1491" s="15" t="s">
        <v>32</v>
      </c>
      <c r="J1491" s="16">
        <v>85.800000000000011</v>
      </c>
      <c r="K1491" s="16">
        <v>7.15</v>
      </c>
      <c r="L1491" s="17" t="s">
        <v>219</v>
      </c>
      <c r="M1491" s="163" t="str">
        <f>IFERROR(GETPIVOTDATA("Tot. Bottles",'- Ordine Aggregato -'!$A$1,"sku anker",A1491),"")</f>
        <v/>
      </c>
      <c r="N1491" s="18" t="s">
        <v>42</v>
      </c>
      <c r="O1491" s="19" t="str">
        <f t="shared" si="23"/>
        <v>Order online</v>
      </c>
      <c r="P1491" s="97" t="s">
        <v>4925</v>
      </c>
      <c r="Q1491" s="13" t="s">
        <v>4934</v>
      </c>
      <c r="R1491" t="s">
        <v>42</v>
      </c>
      <c r="S1491" s="20">
        <v>0</v>
      </c>
      <c r="T1491" s="21" t="s">
        <v>38</v>
      </c>
    </row>
    <row r="1492" spans="1:20" x14ac:dyDescent="0.35">
      <c r="A1492" s="13" t="s">
        <v>4936</v>
      </c>
      <c r="B1492" s="13"/>
      <c r="C1492" s="13"/>
      <c r="D1492" s="13" t="s">
        <v>4935</v>
      </c>
      <c r="E1492" s="13">
        <v>12</v>
      </c>
      <c r="F1492" s="14">
        <v>0.2</v>
      </c>
      <c r="G1492" s="13" t="s">
        <v>46</v>
      </c>
      <c r="H1492" s="14">
        <v>40</v>
      </c>
      <c r="I1492" s="15" t="s">
        <v>32</v>
      </c>
      <c r="J1492" s="16">
        <v>99</v>
      </c>
      <c r="K1492" s="16">
        <v>8.25</v>
      </c>
      <c r="L1492" s="17" t="s">
        <v>368</v>
      </c>
      <c r="M1492" s="163" t="str">
        <f>IFERROR(GETPIVOTDATA("Tot. Bottles",'- Ordine Aggregato -'!$A$1,"sku anker",A1492),"")</f>
        <v/>
      </c>
      <c r="N1492" s="18" t="s">
        <v>42</v>
      </c>
      <c r="O1492" s="19" t="str">
        <f t="shared" si="23"/>
        <v>Order online</v>
      </c>
      <c r="P1492" s="97" t="s">
        <v>4925</v>
      </c>
      <c r="Q1492" s="13" t="s">
        <v>4937</v>
      </c>
      <c r="R1492" t="s">
        <v>42</v>
      </c>
      <c r="S1492" s="20">
        <v>0</v>
      </c>
      <c r="T1492" s="21" t="s">
        <v>38</v>
      </c>
    </row>
    <row r="1493" spans="1:20" x14ac:dyDescent="0.35">
      <c r="A1493" s="96" t="s">
        <v>4938</v>
      </c>
      <c r="D1493" s="13" t="s">
        <v>4939</v>
      </c>
      <c r="E1493" s="13">
        <v>35</v>
      </c>
      <c r="F1493" s="14">
        <v>0.05</v>
      </c>
      <c r="G1493" s="13" t="s">
        <v>46</v>
      </c>
      <c r="H1493" s="14">
        <v>38</v>
      </c>
      <c r="I1493" s="15" t="s">
        <v>32</v>
      </c>
      <c r="J1493" s="16">
        <v>127.75</v>
      </c>
      <c r="K1493" s="16">
        <v>3.65</v>
      </c>
      <c r="L1493" s="17" t="s">
        <v>66</v>
      </c>
      <c r="M1493" s="163" t="str">
        <f>IFERROR(GETPIVOTDATA("Tot. Bottles",'- Ordine Aggregato -'!$A$1,"sku anker",A1493),"")</f>
        <v/>
      </c>
      <c r="N1493" s="18" t="s">
        <v>42</v>
      </c>
      <c r="O1493" s="19" t="str">
        <f t="shared" si="23"/>
        <v>Order online</v>
      </c>
      <c r="P1493" s="97" t="s">
        <v>4925</v>
      </c>
      <c r="Q1493" s="13" t="s">
        <v>4940</v>
      </c>
      <c r="R1493" t="s">
        <v>4941</v>
      </c>
      <c r="S1493" s="20">
        <v>0</v>
      </c>
      <c r="T1493" s="21" t="s">
        <v>38</v>
      </c>
    </row>
    <row r="1494" spans="1:20" x14ac:dyDescent="0.35">
      <c r="A1494" s="96" t="s">
        <v>4942</v>
      </c>
      <c r="B1494" s="96"/>
      <c r="C1494" s="96"/>
      <c r="D1494" s="13" t="s">
        <v>4939</v>
      </c>
      <c r="E1494" s="13">
        <v>12</v>
      </c>
      <c r="F1494" s="14">
        <v>0.1</v>
      </c>
      <c r="G1494" s="13" t="s">
        <v>46</v>
      </c>
      <c r="H1494" s="14">
        <v>38</v>
      </c>
      <c r="I1494" s="15" t="s">
        <v>32</v>
      </c>
      <c r="J1494" s="16">
        <v>62.400000000000006</v>
      </c>
      <c r="K1494" s="16">
        <v>5.2</v>
      </c>
      <c r="L1494" s="17" t="s">
        <v>66</v>
      </c>
      <c r="M1494" s="163" t="str">
        <f>IFERROR(GETPIVOTDATA("Tot. Bottles",'- Ordine Aggregato -'!$A$1,"sku anker",A1494),"")</f>
        <v/>
      </c>
      <c r="N1494" s="18" t="s">
        <v>42</v>
      </c>
      <c r="O1494" s="19" t="str">
        <f t="shared" si="23"/>
        <v>Order online</v>
      </c>
      <c r="P1494" s="97" t="s">
        <v>4925</v>
      </c>
      <c r="Q1494" s="13" t="s">
        <v>4943</v>
      </c>
      <c r="R1494" t="s">
        <v>42</v>
      </c>
      <c r="S1494" s="20">
        <v>0</v>
      </c>
      <c r="T1494" s="21" t="s">
        <v>38</v>
      </c>
    </row>
    <row r="1495" spans="1:20" x14ac:dyDescent="0.35">
      <c r="A1495" s="96" t="s">
        <v>4944</v>
      </c>
      <c r="D1495" s="13" t="s">
        <v>4939</v>
      </c>
      <c r="E1495" s="13">
        <v>12</v>
      </c>
      <c r="F1495" s="14">
        <v>0.2</v>
      </c>
      <c r="G1495" s="13" t="s">
        <v>14872</v>
      </c>
      <c r="H1495" s="14">
        <v>38</v>
      </c>
      <c r="I1495" s="15" t="s">
        <v>32</v>
      </c>
      <c r="J1495" s="16">
        <v>99</v>
      </c>
      <c r="K1495" s="16">
        <v>8.25</v>
      </c>
      <c r="L1495" s="17" t="s">
        <v>66</v>
      </c>
      <c r="M1495" s="163" t="str">
        <f>IFERROR(GETPIVOTDATA("Tot. Bottles",'- Ordine Aggregato -'!$A$1,"sku anker",A1495),"")</f>
        <v/>
      </c>
      <c r="N1495" s="18" t="s">
        <v>34</v>
      </c>
      <c r="O1495" s="19" t="str">
        <f t="shared" si="23"/>
        <v>Order online</v>
      </c>
      <c r="P1495" s="97" t="s">
        <v>4925</v>
      </c>
      <c r="Q1495" s="13" t="s">
        <v>4945</v>
      </c>
      <c r="R1495" t="s">
        <v>42</v>
      </c>
      <c r="S1495" s="20">
        <v>0</v>
      </c>
      <c r="T1495" s="21" t="s">
        <v>38</v>
      </c>
    </row>
    <row r="1496" spans="1:20" x14ac:dyDescent="0.35">
      <c r="A1496" s="96" t="s">
        <v>4947</v>
      </c>
      <c r="B1496" s="96"/>
      <c r="C1496" s="96"/>
      <c r="D1496" s="13" t="s">
        <v>4946</v>
      </c>
      <c r="E1496" s="13">
        <v>12</v>
      </c>
      <c r="F1496" s="14">
        <v>0.1</v>
      </c>
      <c r="G1496" s="13" t="s">
        <v>46</v>
      </c>
      <c r="H1496" s="14">
        <v>40</v>
      </c>
      <c r="I1496" s="15" t="s">
        <v>32</v>
      </c>
      <c r="J1496" s="16">
        <v>73.800000000000011</v>
      </c>
      <c r="K1496" s="16">
        <v>6.15</v>
      </c>
      <c r="L1496" s="17" t="s">
        <v>66</v>
      </c>
      <c r="M1496" s="163" t="str">
        <f>IFERROR(GETPIVOTDATA("Tot. Bottles",'- Ordine Aggregato -'!$A$1,"sku anker",A1496),"")</f>
        <v/>
      </c>
      <c r="N1496" s="18" t="s">
        <v>34</v>
      </c>
      <c r="O1496" s="19" t="str">
        <f t="shared" si="23"/>
        <v>Order online</v>
      </c>
      <c r="P1496" s="97" t="s">
        <v>4925</v>
      </c>
      <c r="Q1496" s="13" t="s">
        <v>4948</v>
      </c>
      <c r="R1496" t="s">
        <v>42</v>
      </c>
      <c r="S1496" s="20">
        <v>0</v>
      </c>
      <c r="T1496" s="21" t="s">
        <v>38</v>
      </c>
    </row>
    <row r="1497" spans="1:20" x14ac:dyDescent="0.35">
      <c r="A1497" s="13" t="s">
        <v>4949</v>
      </c>
      <c r="B1497" s="13"/>
      <c r="C1497" s="13"/>
      <c r="D1497" s="13" t="s">
        <v>4946</v>
      </c>
      <c r="E1497" s="13">
        <v>9</v>
      </c>
      <c r="F1497" s="14">
        <v>0.5</v>
      </c>
      <c r="G1497" s="13" t="s">
        <v>14872</v>
      </c>
      <c r="H1497" s="14">
        <v>40</v>
      </c>
      <c r="I1497" s="15" t="s">
        <v>32</v>
      </c>
      <c r="J1497" s="16">
        <v>130.04999999999998</v>
      </c>
      <c r="K1497" s="16">
        <v>14.45</v>
      </c>
      <c r="L1497" s="17" t="s">
        <v>73</v>
      </c>
      <c r="M1497" s="163" t="str">
        <f>IFERROR(GETPIVOTDATA("Tot. Bottles",'- Ordine Aggregato -'!$A$1,"sku anker",A1497),"")</f>
        <v/>
      </c>
      <c r="N1497" s="18" t="s">
        <v>42</v>
      </c>
      <c r="O1497" s="19" t="str">
        <f t="shared" si="23"/>
        <v>Order online</v>
      </c>
      <c r="P1497" s="97" t="s">
        <v>4925</v>
      </c>
      <c r="Q1497" s="13" t="s">
        <v>4950</v>
      </c>
      <c r="R1497" t="s">
        <v>42</v>
      </c>
      <c r="S1497" s="20">
        <v>0</v>
      </c>
      <c r="T1497" s="21" t="s">
        <v>38</v>
      </c>
    </row>
    <row r="1498" spans="1:20" x14ac:dyDescent="0.35">
      <c r="A1498" s="96" t="s">
        <v>4951</v>
      </c>
      <c r="D1498" s="13" t="s">
        <v>4952</v>
      </c>
      <c r="E1498" s="13">
        <v>12</v>
      </c>
      <c r="F1498" s="14">
        <v>0.7</v>
      </c>
      <c r="G1498" s="13" t="s">
        <v>46</v>
      </c>
      <c r="H1498" s="14">
        <v>43</v>
      </c>
      <c r="I1498" s="15" t="s">
        <v>32</v>
      </c>
      <c r="J1498" s="16">
        <v>102</v>
      </c>
      <c r="K1498" s="16">
        <v>8.5</v>
      </c>
      <c r="L1498" s="17" t="s">
        <v>657</v>
      </c>
      <c r="M1498" s="163" t="str">
        <f>IFERROR(GETPIVOTDATA("Tot. Bottles",'- Ordine Aggregato -'!$A$1,"sku anker",A1498),"")</f>
        <v/>
      </c>
      <c r="N1498" s="18" t="s">
        <v>42</v>
      </c>
      <c r="O1498" s="19" t="str">
        <f t="shared" si="23"/>
        <v>Order online</v>
      </c>
      <c r="P1498" s="97" t="s">
        <v>385</v>
      </c>
      <c r="Q1498" s="13" t="s">
        <v>4953</v>
      </c>
      <c r="R1498" t="s">
        <v>4954</v>
      </c>
      <c r="S1498" s="20">
        <v>0</v>
      </c>
      <c r="T1498" s="21" t="s">
        <v>38</v>
      </c>
    </row>
    <row r="1499" spans="1:20" x14ac:dyDescent="0.35">
      <c r="A1499" s="96" t="s">
        <v>4955</v>
      </c>
      <c r="D1499" s="13" t="s">
        <v>4952</v>
      </c>
      <c r="E1499" s="13">
        <v>6</v>
      </c>
      <c r="F1499" s="14">
        <v>0.7</v>
      </c>
      <c r="G1499" s="13" t="s">
        <v>31</v>
      </c>
      <c r="H1499" s="14">
        <v>43</v>
      </c>
      <c r="I1499" s="15" t="s">
        <v>32</v>
      </c>
      <c r="J1499" s="16">
        <v>53.099999999999994</v>
      </c>
      <c r="K1499" s="16">
        <v>8.85</v>
      </c>
      <c r="L1499" s="17" t="s">
        <v>657</v>
      </c>
      <c r="M1499" s="163" t="str">
        <f>IFERROR(GETPIVOTDATA("Tot. Bottles",'- Ordine Aggregato -'!$A$1,"sku anker",A1499),"")</f>
        <v/>
      </c>
      <c r="N1499" s="18" t="s">
        <v>42</v>
      </c>
      <c r="O1499" s="19" t="str">
        <f t="shared" si="23"/>
        <v>Order online</v>
      </c>
      <c r="P1499" s="97" t="s">
        <v>385</v>
      </c>
      <c r="Q1499" s="13" t="s">
        <v>4953</v>
      </c>
      <c r="R1499" t="s">
        <v>4956</v>
      </c>
      <c r="S1499" s="20">
        <v>0</v>
      </c>
      <c r="T1499" s="21" t="s">
        <v>38</v>
      </c>
    </row>
    <row r="1500" spans="1:20" x14ac:dyDescent="0.35">
      <c r="A1500" s="96" t="s">
        <v>4958</v>
      </c>
      <c r="D1500" s="13" t="s">
        <v>4952</v>
      </c>
      <c r="E1500" s="13">
        <v>12</v>
      </c>
      <c r="F1500" s="14">
        <v>1</v>
      </c>
      <c r="G1500" s="13" t="s">
        <v>46</v>
      </c>
      <c r="H1500" s="14">
        <v>43</v>
      </c>
      <c r="I1500" s="15" t="s">
        <v>32</v>
      </c>
      <c r="J1500" s="16">
        <v>102</v>
      </c>
      <c r="K1500" s="16">
        <v>8.5</v>
      </c>
      <c r="L1500" s="17" t="s">
        <v>657</v>
      </c>
      <c r="M1500" s="163" t="str">
        <f>IFERROR(GETPIVOTDATA("Tot. Bottles",'- Ordine Aggregato -'!$A$1,"sku anker",A1500),"")</f>
        <v/>
      </c>
      <c r="N1500" s="18" t="s">
        <v>34</v>
      </c>
      <c r="O1500" s="19" t="str">
        <f t="shared" si="23"/>
        <v>Order online</v>
      </c>
      <c r="P1500" s="97" t="s">
        <v>385</v>
      </c>
      <c r="Q1500" s="13" t="s">
        <v>4957</v>
      </c>
      <c r="R1500" t="s">
        <v>4959</v>
      </c>
      <c r="S1500" s="20">
        <v>0</v>
      </c>
      <c r="T1500" s="21" t="s">
        <v>38</v>
      </c>
    </row>
    <row r="1501" spans="1:20" x14ac:dyDescent="0.35">
      <c r="A1501" s="96" t="s">
        <v>4960</v>
      </c>
      <c r="D1501" s="13" t="s">
        <v>4961</v>
      </c>
      <c r="E1501" s="13">
        <v>6</v>
      </c>
      <c r="F1501" s="14">
        <v>0.7</v>
      </c>
      <c r="G1501" s="13" t="s">
        <v>14871</v>
      </c>
      <c r="H1501" s="14">
        <v>43.3</v>
      </c>
      <c r="I1501" s="15" t="s">
        <v>32</v>
      </c>
      <c r="J1501" s="16">
        <v>127.5</v>
      </c>
      <c r="K1501" s="16">
        <v>21.25</v>
      </c>
      <c r="L1501" s="17" t="s">
        <v>657</v>
      </c>
      <c r="M1501" s="163" t="str">
        <f>IFERROR(GETPIVOTDATA("Tot. Bottles",'- Ordine Aggregato -'!$A$1,"sku anker",A1501),"")</f>
        <v/>
      </c>
      <c r="N1501" s="18" t="s">
        <v>34</v>
      </c>
      <c r="O1501" s="19" t="str">
        <f t="shared" si="23"/>
        <v>Order online</v>
      </c>
      <c r="P1501" s="97" t="s">
        <v>385</v>
      </c>
      <c r="Q1501" s="13" t="s">
        <v>4962</v>
      </c>
      <c r="R1501" t="s">
        <v>4963</v>
      </c>
      <c r="S1501" s="20">
        <v>0</v>
      </c>
      <c r="T1501" s="21" t="s">
        <v>38</v>
      </c>
    </row>
    <row r="1502" spans="1:20" x14ac:dyDescent="0.35">
      <c r="A1502" s="96" t="s">
        <v>4964</v>
      </c>
      <c r="D1502" s="13" t="s">
        <v>4965</v>
      </c>
      <c r="E1502" s="13">
        <v>6</v>
      </c>
      <c r="F1502" s="14">
        <v>0.7</v>
      </c>
      <c r="G1502" s="13" t="s">
        <v>14872</v>
      </c>
      <c r="H1502" s="14">
        <v>49.5</v>
      </c>
      <c r="I1502" s="15" t="s">
        <v>32</v>
      </c>
      <c r="J1502" s="16">
        <v>70.5</v>
      </c>
      <c r="K1502" s="16">
        <v>11.75</v>
      </c>
      <c r="L1502" s="17" t="s">
        <v>657</v>
      </c>
      <c r="M1502" s="163" t="str">
        <f>IFERROR(GETPIVOTDATA("Tot. Bottles",'- Ordine Aggregato -'!$A$1,"sku anker",A1502),"")</f>
        <v/>
      </c>
      <c r="N1502" s="18" t="s">
        <v>42</v>
      </c>
      <c r="O1502" s="19" t="str">
        <f t="shared" si="23"/>
        <v>Order online</v>
      </c>
      <c r="P1502" s="97" t="s">
        <v>385</v>
      </c>
      <c r="Q1502" s="13" t="s">
        <v>4966</v>
      </c>
      <c r="R1502" t="s">
        <v>4967</v>
      </c>
      <c r="S1502" s="20">
        <v>0</v>
      </c>
      <c r="T1502" s="21" t="s">
        <v>38</v>
      </c>
    </row>
    <row r="1503" spans="1:20" x14ac:dyDescent="0.35">
      <c r="A1503" s="13" t="s">
        <v>4968</v>
      </c>
      <c r="B1503" s="13"/>
      <c r="C1503" s="13"/>
      <c r="D1503" s="13" t="s">
        <v>4969</v>
      </c>
      <c r="E1503" s="13">
        <v>6</v>
      </c>
      <c r="F1503" s="14">
        <v>0.7</v>
      </c>
      <c r="G1503" s="13" t="s">
        <v>31</v>
      </c>
      <c r="H1503" s="14">
        <v>40</v>
      </c>
      <c r="I1503" s="15" t="s">
        <v>32</v>
      </c>
      <c r="J1503" s="16">
        <v>57</v>
      </c>
      <c r="K1503" s="16">
        <v>9.5</v>
      </c>
      <c r="L1503" s="17" t="s">
        <v>657</v>
      </c>
      <c r="M1503" s="163" t="str">
        <f>IFERROR(GETPIVOTDATA("Tot. Bottles",'- Ordine Aggregato -'!$A$1,"sku anker",A1503),"")</f>
        <v/>
      </c>
      <c r="N1503" s="18" t="s">
        <v>42</v>
      </c>
      <c r="O1503" s="19" t="str">
        <f t="shared" si="23"/>
        <v>Order online</v>
      </c>
      <c r="P1503" s="97" t="s">
        <v>385</v>
      </c>
      <c r="Q1503" s="13" t="s">
        <v>4970</v>
      </c>
      <c r="R1503" t="s">
        <v>4971</v>
      </c>
      <c r="S1503" s="20">
        <v>0</v>
      </c>
      <c r="T1503" s="21" t="s">
        <v>38</v>
      </c>
    </row>
    <row r="1504" spans="1:20" x14ac:dyDescent="0.35">
      <c r="A1504" s="13" t="s">
        <v>4972</v>
      </c>
      <c r="B1504" s="13"/>
      <c r="C1504" s="13"/>
      <c r="D1504" s="13" t="s">
        <v>4973</v>
      </c>
      <c r="E1504" s="13">
        <v>6</v>
      </c>
      <c r="F1504" s="14">
        <v>0.7</v>
      </c>
      <c r="G1504" s="13" t="s">
        <v>46</v>
      </c>
      <c r="H1504" s="14">
        <v>45</v>
      </c>
      <c r="I1504" s="15" t="s">
        <v>32</v>
      </c>
      <c r="J1504" s="16">
        <v>60.900000000000006</v>
      </c>
      <c r="K1504" s="16">
        <v>10.15</v>
      </c>
      <c r="L1504" s="17" t="s">
        <v>657</v>
      </c>
      <c r="M1504" s="163" t="str">
        <f>IFERROR(GETPIVOTDATA("Tot. Bottles",'- Ordine Aggregato -'!$A$1,"sku anker",A1504),"")</f>
        <v/>
      </c>
      <c r="N1504" s="18" t="s">
        <v>42</v>
      </c>
      <c r="O1504" s="19" t="str">
        <f t="shared" si="23"/>
        <v>Order online</v>
      </c>
      <c r="P1504" s="97" t="s">
        <v>385</v>
      </c>
      <c r="Q1504" s="13" t="s">
        <v>4974</v>
      </c>
      <c r="R1504" t="s">
        <v>42</v>
      </c>
      <c r="S1504" s="20">
        <v>0</v>
      </c>
      <c r="T1504" s="21" t="s">
        <v>38</v>
      </c>
    </row>
    <row r="1505" spans="1:20" x14ac:dyDescent="0.35">
      <c r="A1505" s="96" t="s">
        <v>4975</v>
      </c>
      <c r="D1505" s="13" t="s">
        <v>4976</v>
      </c>
      <c r="E1505" s="13">
        <v>6</v>
      </c>
      <c r="F1505" s="14">
        <v>0.75</v>
      </c>
      <c r="G1505" s="13" t="s">
        <v>46</v>
      </c>
      <c r="H1505" s="14">
        <v>13.5</v>
      </c>
      <c r="I1505" s="15" t="s">
        <v>32</v>
      </c>
      <c r="J1505" s="16">
        <v>16.5</v>
      </c>
      <c r="K1505" s="16">
        <v>2.75</v>
      </c>
      <c r="L1505" s="17" t="s">
        <v>437</v>
      </c>
      <c r="M1505" s="163" t="str">
        <f>IFERROR(GETPIVOTDATA("Tot. Bottles",'- Ordine Aggregato -'!$A$1,"sku anker",A1505),"")</f>
        <v/>
      </c>
      <c r="N1505" s="18" t="s">
        <v>67</v>
      </c>
      <c r="O1505" s="19" t="str">
        <f t="shared" si="23"/>
        <v>Order online</v>
      </c>
      <c r="P1505" s="97" t="s">
        <v>35</v>
      </c>
      <c r="Q1505" s="13" t="s">
        <v>4977</v>
      </c>
      <c r="R1505" t="s">
        <v>42</v>
      </c>
      <c r="S1505" s="20">
        <v>2.75</v>
      </c>
      <c r="T1505" s="21" t="s">
        <v>38</v>
      </c>
    </row>
    <row r="1506" spans="1:20" x14ac:dyDescent="0.35">
      <c r="A1506" s="13" t="s">
        <v>4978</v>
      </c>
      <c r="B1506" s="13"/>
      <c r="C1506" s="13"/>
      <c r="D1506" s="13" t="s">
        <v>4979</v>
      </c>
      <c r="E1506" s="13">
        <v>6</v>
      </c>
      <c r="F1506" s="14">
        <v>0.7</v>
      </c>
      <c r="G1506" s="13" t="s">
        <v>14872</v>
      </c>
      <c r="H1506" s="14">
        <v>40.200000000000003</v>
      </c>
      <c r="I1506" s="15" t="s">
        <v>32</v>
      </c>
      <c r="J1506" s="16">
        <v>219</v>
      </c>
      <c r="K1506" s="16">
        <v>36.5</v>
      </c>
      <c r="L1506" s="17" t="s">
        <v>623</v>
      </c>
      <c r="M1506" s="163" t="str">
        <f>IFERROR(GETPIVOTDATA("Tot. Bottles",'- Ordine Aggregato -'!$A$1,"sku anker",A1506),"")</f>
        <v/>
      </c>
      <c r="N1506" s="18" t="s">
        <v>42</v>
      </c>
      <c r="O1506" s="19" t="str">
        <f t="shared" si="23"/>
        <v>Order online</v>
      </c>
      <c r="P1506" s="97" t="s">
        <v>146</v>
      </c>
      <c r="Q1506" s="13" t="s">
        <v>4980</v>
      </c>
      <c r="R1506" t="s">
        <v>4981</v>
      </c>
      <c r="S1506" s="20">
        <v>0</v>
      </c>
      <c r="T1506" s="21" t="s">
        <v>38</v>
      </c>
    </row>
    <row r="1507" spans="1:20" x14ac:dyDescent="0.35">
      <c r="A1507" s="96" t="s">
        <v>4982</v>
      </c>
      <c r="D1507" s="13" t="s">
        <v>4983</v>
      </c>
      <c r="E1507" s="13">
        <v>1</v>
      </c>
      <c r="F1507" s="14">
        <v>1.5</v>
      </c>
      <c r="G1507" s="13" t="s">
        <v>46</v>
      </c>
      <c r="H1507" s="14">
        <v>40.6</v>
      </c>
      <c r="I1507" s="15" t="s">
        <v>32</v>
      </c>
      <c r="J1507" s="16">
        <v>72.5</v>
      </c>
      <c r="K1507" s="16">
        <v>72.5</v>
      </c>
      <c r="L1507" s="17" t="s">
        <v>368</v>
      </c>
      <c r="M1507" s="163" t="str">
        <f>IFERROR(GETPIVOTDATA("Tot. Bottles",'- Ordine Aggregato -'!$A$1,"sku anker",A1507),"")</f>
        <v/>
      </c>
      <c r="N1507" s="18" t="s">
        <v>42</v>
      </c>
      <c r="O1507" s="19" t="str">
        <f t="shared" si="23"/>
        <v>Order online</v>
      </c>
      <c r="P1507" s="97" t="s">
        <v>146</v>
      </c>
      <c r="Q1507" s="13" t="s">
        <v>4984</v>
      </c>
      <c r="R1507" t="s">
        <v>42</v>
      </c>
      <c r="S1507" s="20">
        <v>0</v>
      </c>
      <c r="T1507" s="21" t="s">
        <v>38</v>
      </c>
    </row>
    <row r="1508" spans="1:20" x14ac:dyDescent="0.35">
      <c r="A1508" s="96" t="s">
        <v>4985</v>
      </c>
      <c r="B1508" s="96"/>
      <c r="C1508" s="96"/>
      <c r="D1508" s="13" t="s">
        <v>4986</v>
      </c>
      <c r="E1508" s="13">
        <v>6</v>
      </c>
      <c r="F1508" s="14">
        <v>0.7</v>
      </c>
      <c r="G1508" s="13" t="s">
        <v>14872</v>
      </c>
      <c r="H1508" s="14">
        <v>40.6</v>
      </c>
      <c r="I1508" s="15" t="s">
        <v>32</v>
      </c>
      <c r="J1508" s="16">
        <v>219</v>
      </c>
      <c r="K1508" s="16">
        <v>36.5</v>
      </c>
      <c r="L1508" s="17" t="s">
        <v>368</v>
      </c>
      <c r="M1508" s="163" t="str">
        <f>IFERROR(GETPIVOTDATA("Tot. Bottles",'- Ordine Aggregato -'!$A$1,"sku anker",A1508),"")</f>
        <v/>
      </c>
      <c r="N1508" s="18" t="s">
        <v>42</v>
      </c>
      <c r="O1508" s="19" t="str">
        <f t="shared" si="23"/>
        <v>Order online</v>
      </c>
      <c r="P1508" s="97" t="s">
        <v>146</v>
      </c>
      <c r="Q1508" s="13" t="s">
        <v>4987</v>
      </c>
      <c r="R1508" t="s">
        <v>4988</v>
      </c>
      <c r="S1508" s="20">
        <v>0</v>
      </c>
      <c r="T1508" s="21" t="s">
        <v>38</v>
      </c>
    </row>
    <row r="1509" spans="1:20" x14ac:dyDescent="0.35">
      <c r="A1509" s="13" t="s">
        <v>4989</v>
      </c>
      <c r="B1509" s="13"/>
      <c r="C1509" s="13"/>
      <c r="D1509" s="13" t="s">
        <v>4990</v>
      </c>
      <c r="E1509" s="13">
        <v>12</v>
      </c>
      <c r="F1509" s="14">
        <v>0.05</v>
      </c>
      <c r="G1509" s="13" t="s">
        <v>46</v>
      </c>
      <c r="H1509" s="14">
        <v>40.6</v>
      </c>
      <c r="I1509" s="15" t="s">
        <v>32</v>
      </c>
      <c r="J1509" s="16">
        <v>71.400000000000006</v>
      </c>
      <c r="K1509" s="16">
        <v>5.95</v>
      </c>
      <c r="L1509" s="17" t="s">
        <v>623</v>
      </c>
      <c r="M1509" s="163" t="str">
        <f>IFERROR(GETPIVOTDATA("Tot. Bottles",'- Ordine Aggregato -'!$A$1,"sku anker",A1509),"")</f>
        <v/>
      </c>
      <c r="N1509" s="18" t="s">
        <v>42</v>
      </c>
      <c r="O1509" s="19" t="str">
        <f t="shared" si="23"/>
        <v>Order online</v>
      </c>
      <c r="P1509" s="97" t="s">
        <v>146</v>
      </c>
      <c r="Q1509" s="13" t="s">
        <v>4991</v>
      </c>
      <c r="R1509" t="s">
        <v>4992</v>
      </c>
      <c r="S1509" s="20">
        <v>0</v>
      </c>
      <c r="T1509" s="21" t="s">
        <v>38</v>
      </c>
    </row>
    <row r="1510" spans="1:20" x14ac:dyDescent="0.35">
      <c r="A1510" s="96" t="s">
        <v>4993</v>
      </c>
      <c r="D1510" s="13" t="s">
        <v>4994</v>
      </c>
      <c r="E1510" s="13">
        <v>1</v>
      </c>
      <c r="F1510" s="14">
        <v>1.5</v>
      </c>
      <c r="G1510" s="13" t="s">
        <v>46</v>
      </c>
      <c r="H1510" s="14">
        <v>41.3</v>
      </c>
      <c r="I1510" s="15" t="s">
        <v>32</v>
      </c>
      <c r="J1510" s="16">
        <v>72.5</v>
      </c>
      <c r="K1510" s="16">
        <v>72.5</v>
      </c>
      <c r="L1510" s="17" t="s">
        <v>368</v>
      </c>
      <c r="M1510" s="163" t="str">
        <f>IFERROR(GETPIVOTDATA("Tot. Bottles",'- Ordine Aggregato -'!$A$1,"sku anker",A1510),"")</f>
        <v/>
      </c>
      <c r="N1510" s="18" t="s">
        <v>34</v>
      </c>
      <c r="O1510" s="19" t="str">
        <f t="shared" si="23"/>
        <v>Order online</v>
      </c>
      <c r="P1510" s="97" t="s">
        <v>146</v>
      </c>
      <c r="Q1510" s="13" t="s">
        <v>4995</v>
      </c>
      <c r="R1510" t="s">
        <v>42</v>
      </c>
      <c r="S1510" s="20">
        <v>0</v>
      </c>
      <c r="T1510" s="21" t="s">
        <v>38</v>
      </c>
    </row>
    <row r="1511" spans="1:20" x14ac:dyDescent="0.35">
      <c r="A1511" s="13" t="s">
        <v>4996</v>
      </c>
      <c r="B1511" s="13"/>
      <c r="C1511" s="13"/>
      <c r="D1511" s="13" t="s">
        <v>4997</v>
      </c>
      <c r="E1511" s="13">
        <v>6</v>
      </c>
      <c r="F1511" s="14">
        <v>0.7</v>
      </c>
      <c r="G1511" s="13" t="s">
        <v>14872</v>
      </c>
      <c r="H1511" s="14">
        <v>41.3</v>
      </c>
      <c r="I1511" s="15" t="s">
        <v>32</v>
      </c>
      <c r="J1511" s="16">
        <v>213</v>
      </c>
      <c r="K1511" s="16">
        <v>35.5</v>
      </c>
      <c r="L1511" s="17" t="s">
        <v>104</v>
      </c>
      <c r="M1511" s="163" t="str">
        <f>IFERROR(GETPIVOTDATA("Tot. Bottles",'- Ordine Aggregato -'!$A$1,"sku anker",A1511),"")</f>
        <v/>
      </c>
      <c r="N1511" s="18" t="s">
        <v>42</v>
      </c>
      <c r="O1511" s="19" t="str">
        <f t="shared" si="23"/>
        <v>Order online</v>
      </c>
      <c r="P1511" s="97" t="s">
        <v>146</v>
      </c>
      <c r="Q1511" s="13" t="s">
        <v>4998</v>
      </c>
      <c r="R1511" t="s">
        <v>4999</v>
      </c>
      <c r="S1511" s="20">
        <v>0</v>
      </c>
      <c r="T1511" s="21" t="s">
        <v>38</v>
      </c>
    </row>
    <row r="1512" spans="1:20" x14ac:dyDescent="0.35">
      <c r="A1512" s="13" t="s">
        <v>5000</v>
      </c>
      <c r="B1512" s="13"/>
      <c r="C1512" s="13"/>
      <c r="D1512" s="13" t="s">
        <v>5001</v>
      </c>
      <c r="E1512" s="13">
        <v>12</v>
      </c>
      <c r="F1512" s="14">
        <v>0.05</v>
      </c>
      <c r="G1512" s="13" t="s">
        <v>46</v>
      </c>
      <c r="H1512" s="14">
        <v>41.3</v>
      </c>
      <c r="I1512" s="15" t="s">
        <v>32</v>
      </c>
      <c r="J1512" s="16">
        <v>71.400000000000006</v>
      </c>
      <c r="K1512" s="16">
        <v>5.95</v>
      </c>
      <c r="L1512" s="17" t="s">
        <v>104</v>
      </c>
      <c r="M1512" s="163" t="str">
        <f>IFERROR(GETPIVOTDATA("Tot. Bottles",'- Ordine Aggregato -'!$A$1,"sku anker",A1512),"")</f>
        <v/>
      </c>
      <c r="N1512" s="18" t="s">
        <v>34</v>
      </c>
      <c r="O1512" s="19" t="str">
        <f t="shared" si="23"/>
        <v>Order online</v>
      </c>
      <c r="P1512" s="97" t="s">
        <v>146</v>
      </c>
      <c r="Q1512" s="13" t="s">
        <v>5002</v>
      </c>
      <c r="R1512" t="s">
        <v>5003</v>
      </c>
      <c r="S1512" s="20">
        <v>0</v>
      </c>
      <c r="T1512" s="21" t="s">
        <v>38</v>
      </c>
    </row>
    <row r="1513" spans="1:20" x14ac:dyDescent="0.35">
      <c r="A1513" s="13" t="s">
        <v>5004</v>
      </c>
      <c r="B1513" s="13"/>
      <c r="C1513" s="13"/>
      <c r="D1513" s="13" t="s">
        <v>5005</v>
      </c>
      <c r="E1513" s="13">
        <v>120</v>
      </c>
      <c r="F1513" s="14">
        <v>0.05</v>
      </c>
      <c r="G1513" s="13" t="s">
        <v>46</v>
      </c>
      <c r="H1513" s="14">
        <v>40</v>
      </c>
      <c r="I1513" s="15" t="s">
        <v>32</v>
      </c>
      <c r="J1513" s="16">
        <v>162</v>
      </c>
      <c r="K1513" s="16">
        <v>1.35</v>
      </c>
      <c r="L1513" s="17" t="s">
        <v>448</v>
      </c>
      <c r="M1513" s="163" t="str">
        <f>IFERROR(GETPIVOTDATA("Tot. Bottles",'- Ordine Aggregato -'!$A$1,"sku anker",A1513),"")</f>
        <v/>
      </c>
      <c r="N1513" s="18" t="s">
        <v>34</v>
      </c>
      <c r="O1513" s="19" t="str">
        <f t="shared" si="23"/>
        <v>Order online</v>
      </c>
      <c r="P1513" s="97" t="s">
        <v>146</v>
      </c>
      <c r="Q1513" s="13" t="s">
        <v>42</v>
      </c>
      <c r="R1513" t="s">
        <v>42</v>
      </c>
      <c r="S1513" s="20">
        <v>0</v>
      </c>
      <c r="T1513" s="21" t="s">
        <v>38</v>
      </c>
    </row>
    <row r="1514" spans="1:20" x14ac:dyDescent="0.35">
      <c r="A1514" s="13" t="s">
        <v>15309</v>
      </c>
      <c r="B1514" s="13"/>
      <c r="C1514" s="13"/>
      <c r="D1514" s="13" t="s">
        <v>5005</v>
      </c>
      <c r="E1514" s="13">
        <v>48</v>
      </c>
      <c r="F1514" s="14">
        <v>0.2</v>
      </c>
      <c r="G1514" s="13" t="s">
        <v>14872</v>
      </c>
      <c r="H1514" s="14">
        <v>40</v>
      </c>
      <c r="I1514" s="15" t="s">
        <v>32</v>
      </c>
      <c r="J1514" s="16">
        <v>84</v>
      </c>
      <c r="K1514" s="16">
        <v>1.75</v>
      </c>
      <c r="L1514" s="17" t="s">
        <v>448</v>
      </c>
      <c r="M1514" s="163" t="str">
        <f>IFERROR(GETPIVOTDATA("Tot. Bottles",'- Ordine Aggregato -'!$A$1,"sku anker",A1514),"")</f>
        <v/>
      </c>
      <c r="N1514" s="18" t="s">
        <v>42</v>
      </c>
      <c r="O1514" s="19" t="str">
        <f t="shared" si="23"/>
        <v>Order online</v>
      </c>
      <c r="P1514" s="97" t="s">
        <v>146</v>
      </c>
      <c r="Q1514" s="13" t="s">
        <v>15310</v>
      </c>
      <c r="R1514" t="s">
        <v>15311</v>
      </c>
      <c r="S1514" s="20">
        <v>0</v>
      </c>
      <c r="T1514" s="21" t="s">
        <v>38</v>
      </c>
    </row>
    <row r="1515" spans="1:20" x14ac:dyDescent="0.35">
      <c r="A1515" s="13" t="s">
        <v>15312</v>
      </c>
      <c r="B1515" s="13"/>
      <c r="C1515" s="13"/>
      <c r="D1515" s="13" t="s">
        <v>5005</v>
      </c>
      <c r="E1515" s="13">
        <v>24</v>
      </c>
      <c r="F1515" s="14">
        <v>0.35</v>
      </c>
      <c r="G1515" s="13" t="s">
        <v>46</v>
      </c>
      <c r="H1515" s="14">
        <v>40</v>
      </c>
      <c r="I1515" s="15" t="s">
        <v>32</v>
      </c>
      <c r="J1515" s="16">
        <v>76.800000000000011</v>
      </c>
      <c r="K1515" s="16">
        <v>3.2</v>
      </c>
      <c r="L1515" s="17" t="s">
        <v>448</v>
      </c>
      <c r="M1515" s="163" t="str">
        <f>IFERROR(GETPIVOTDATA("Tot. Bottles",'- Ordine Aggregato -'!$A$1,"sku anker",A1515),"")</f>
        <v/>
      </c>
      <c r="N1515" s="18" t="s">
        <v>42</v>
      </c>
      <c r="O1515" s="19" t="str">
        <f t="shared" si="23"/>
        <v>Order online</v>
      </c>
      <c r="P1515" s="97" t="s">
        <v>146</v>
      </c>
      <c r="Q1515" s="13" t="s">
        <v>15313</v>
      </c>
      <c r="R1515" t="s">
        <v>42</v>
      </c>
      <c r="S1515" s="20">
        <v>0</v>
      </c>
      <c r="T1515" s="21" t="s">
        <v>38</v>
      </c>
    </row>
    <row r="1516" spans="1:20" x14ac:dyDescent="0.35">
      <c r="A1516" s="96" t="s">
        <v>14466</v>
      </c>
      <c r="B1516" s="96"/>
      <c r="C1516" s="96"/>
      <c r="D1516" s="13" t="s">
        <v>5005</v>
      </c>
      <c r="E1516" s="13">
        <v>12</v>
      </c>
      <c r="F1516" s="14">
        <v>0.7</v>
      </c>
      <c r="G1516" s="13" t="s">
        <v>31</v>
      </c>
      <c r="H1516" s="14">
        <v>40</v>
      </c>
      <c r="I1516" s="15" t="s">
        <v>32</v>
      </c>
      <c r="J1516" s="16">
        <v>69.599999999999994</v>
      </c>
      <c r="K1516" s="16">
        <v>5.8</v>
      </c>
      <c r="L1516" s="17" t="s">
        <v>448</v>
      </c>
      <c r="M1516" s="163" t="str">
        <f>IFERROR(GETPIVOTDATA("Tot. Bottles",'- Ordine Aggregato -'!$A$1,"sku anker",A1516),"")</f>
        <v/>
      </c>
      <c r="N1516" s="18" t="s">
        <v>42</v>
      </c>
      <c r="O1516" s="19" t="str">
        <f t="shared" si="23"/>
        <v>Order online</v>
      </c>
      <c r="P1516" s="97" t="s">
        <v>146</v>
      </c>
      <c r="Q1516" s="13" t="s">
        <v>5007</v>
      </c>
      <c r="R1516" t="s">
        <v>15314</v>
      </c>
      <c r="S1516" s="20">
        <v>0</v>
      </c>
      <c r="T1516" s="21" t="s">
        <v>38</v>
      </c>
    </row>
    <row r="1517" spans="1:20" x14ac:dyDescent="0.35">
      <c r="A1517" s="96" t="s">
        <v>5006</v>
      </c>
      <c r="B1517" s="96"/>
      <c r="C1517" s="96"/>
      <c r="D1517" s="13" t="s">
        <v>5005</v>
      </c>
      <c r="E1517" s="13">
        <v>6</v>
      </c>
      <c r="F1517" s="14">
        <v>0.7</v>
      </c>
      <c r="G1517" s="13" t="s">
        <v>31</v>
      </c>
      <c r="H1517" s="14">
        <v>40</v>
      </c>
      <c r="I1517" s="15" t="s">
        <v>32</v>
      </c>
      <c r="J1517" s="16">
        <v>34.799999999999997</v>
      </c>
      <c r="K1517" s="16">
        <v>5.8</v>
      </c>
      <c r="L1517" s="17" t="s">
        <v>448</v>
      </c>
      <c r="M1517" s="163" t="str">
        <f>IFERROR(GETPIVOTDATA("Tot. Bottles",'- Ordine Aggregato -'!$A$1,"sku anker",A1517),"")</f>
        <v/>
      </c>
      <c r="N1517" s="18" t="s">
        <v>42</v>
      </c>
      <c r="O1517" s="19" t="str">
        <f t="shared" si="23"/>
        <v>Order online</v>
      </c>
      <c r="P1517" s="97" t="s">
        <v>146</v>
      </c>
      <c r="Q1517" s="13" t="s">
        <v>5007</v>
      </c>
      <c r="R1517" t="s">
        <v>5008</v>
      </c>
      <c r="S1517" s="20">
        <v>0</v>
      </c>
      <c r="T1517" s="21" t="s">
        <v>38</v>
      </c>
    </row>
    <row r="1518" spans="1:20" x14ac:dyDescent="0.35">
      <c r="A1518" s="13" t="s">
        <v>5009</v>
      </c>
      <c r="B1518" s="13"/>
      <c r="C1518" s="13"/>
      <c r="D1518" s="13" t="s">
        <v>5005</v>
      </c>
      <c r="E1518" s="13">
        <v>6</v>
      </c>
      <c r="F1518" s="14">
        <v>1</v>
      </c>
      <c r="G1518" s="13" t="s">
        <v>31</v>
      </c>
      <c r="H1518" s="14">
        <v>40</v>
      </c>
      <c r="I1518" s="15" t="s">
        <v>32</v>
      </c>
      <c r="J1518" s="16">
        <v>41.7</v>
      </c>
      <c r="K1518" s="16">
        <v>6.95</v>
      </c>
      <c r="L1518" s="17" t="s">
        <v>448</v>
      </c>
      <c r="M1518" s="163" t="str">
        <f>IFERROR(GETPIVOTDATA("Tot. Bottles",'- Ordine Aggregato -'!$A$1,"sku anker",A1518),"")</f>
        <v/>
      </c>
      <c r="N1518" s="18" t="s">
        <v>42</v>
      </c>
      <c r="O1518" s="19" t="str">
        <f t="shared" si="23"/>
        <v>Order online</v>
      </c>
      <c r="P1518" s="97" t="s">
        <v>146</v>
      </c>
      <c r="Q1518" s="13" t="s">
        <v>5010</v>
      </c>
      <c r="R1518" t="s">
        <v>5011</v>
      </c>
      <c r="S1518" s="20">
        <v>0</v>
      </c>
      <c r="T1518" s="21" t="s">
        <v>38</v>
      </c>
    </row>
    <row r="1519" spans="1:20" x14ac:dyDescent="0.35">
      <c r="A1519" s="13" t="s">
        <v>5012</v>
      </c>
      <c r="B1519" s="13"/>
      <c r="C1519" s="13"/>
      <c r="D1519" s="13" t="s">
        <v>5005</v>
      </c>
      <c r="E1519" s="13">
        <v>6</v>
      </c>
      <c r="F1519" s="14">
        <v>1.5</v>
      </c>
      <c r="G1519" s="13" t="s">
        <v>31</v>
      </c>
      <c r="H1519" s="14">
        <v>40</v>
      </c>
      <c r="I1519" s="15" t="s">
        <v>32</v>
      </c>
      <c r="J1519" s="16">
        <v>63</v>
      </c>
      <c r="K1519" s="16">
        <v>10.5</v>
      </c>
      <c r="L1519" s="17" t="s">
        <v>448</v>
      </c>
      <c r="M1519" s="163" t="str">
        <f>IFERROR(GETPIVOTDATA("Tot. Bottles",'- Ordine Aggregato -'!$A$1,"sku anker",A1519),"")</f>
        <v/>
      </c>
      <c r="N1519" s="18" t="s">
        <v>42</v>
      </c>
      <c r="O1519" s="19" t="str">
        <f t="shared" si="23"/>
        <v>Order online</v>
      </c>
      <c r="P1519" s="97" t="s">
        <v>146</v>
      </c>
      <c r="Q1519" s="13" t="s">
        <v>5013</v>
      </c>
      <c r="R1519" t="s">
        <v>5014</v>
      </c>
      <c r="S1519" s="20">
        <v>0</v>
      </c>
      <c r="T1519" s="21" t="s">
        <v>38</v>
      </c>
    </row>
    <row r="1520" spans="1:20" x14ac:dyDescent="0.35">
      <c r="A1520" s="96" t="s">
        <v>5016</v>
      </c>
      <c r="D1520" s="13" t="s">
        <v>5017</v>
      </c>
      <c r="E1520" s="13">
        <v>6</v>
      </c>
      <c r="F1520" s="14">
        <v>0.7</v>
      </c>
      <c r="G1520" s="13" t="s">
        <v>46</v>
      </c>
      <c r="H1520" s="14">
        <v>40</v>
      </c>
      <c r="I1520" s="15" t="s">
        <v>32</v>
      </c>
      <c r="J1520" s="16">
        <v>47.7</v>
      </c>
      <c r="K1520" s="16">
        <v>7.95</v>
      </c>
      <c r="L1520" s="17" t="s">
        <v>448</v>
      </c>
      <c r="M1520" s="163" t="str">
        <f>IFERROR(GETPIVOTDATA("Tot. Bottles",'- Ordine Aggregato -'!$A$1,"sku anker",A1520),"")</f>
        <v/>
      </c>
      <c r="N1520" s="18" t="s">
        <v>34</v>
      </c>
      <c r="O1520" s="19" t="str">
        <f t="shared" si="23"/>
        <v>Order online</v>
      </c>
      <c r="P1520" s="97" t="s">
        <v>146</v>
      </c>
      <c r="Q1520" s="13" t="s">
        <v>5018</v>
      </c>
      <c r="R1520" t="s">
        <v>5019</v>
      </c>
      <c r="S1520" s="20">
        <v>0</v>
      </c>
      <c r="T1520" s="21" t="s">
        <v>38</v>
      </c>
    </row>
    <row r="1521" spans="1:20" x14ac:dyDescent="0.35">
      <c r="A1521" s="13" t="s">
        <v>5020</v>
      </c>
      <c r="B1521" s="13"/>
      <c r="C1521" s="13"/>
      <c r="D1521" s="13" t="s">
        <v>5017</v>
      </c>
      <c r="E1521" s="13">
        <v>12</v>
      </c>
      <c r="F1521" s="14">
        <v>1</v>
      </c>
      <c r="G1521" s="13" t="s">
        <v>31</v>
      </c>
      <c r="H1521" s="14">
        <v>40</v>
      </c>
      <c r="I1521" s="15" t="s">
        <v>32</v>
      </c>
      <c r="J1521" s="16">
        <v>130.80000000000001</v>
      </c>
      <c r="K1521" s="16">
        <v>10.9</v>
      </c>
      <c r="L1521" s="17" t="s">
        <v>448</v>
      </c>
      <c r="M1521" s="163" t="str">
        <f>IFERROR(GETPIVOTDATA("Tot. Bottles",'- Ordine Aggregato -'!$A$1,"sku anker",A1521),"")</f>
        <v/>
      </c>
      <c r="N1521" s="18" t="s">
        <v>42</v>
      </c>
      <c r="O1521" s="19" t="str">
        <f t="shared" si="23"/>
        <v>Order online</v>
      </c>
      <c r="P1521" s="97" t="s">
        <v>146</v>
      </c>
      <c r="Q1521" s="13" t="s">
        <v>5021</v>
      </c>
      <c r="R1521" t="s">
        <v>5022</v>
      </c>
      <c r="S1521" s="20">
        <v>0</v>
      </c>
      <c r="T1521" s="21" t="s">
        <v>38</v>
      </c>
    </row>
    <row r="1522" spans="1:20" x14ac:dyDescent="0.35">
      <c r="A1522" s="96" t="s">
        <v>5023</v>
      </c>
      <c r="D1522" s="13" t="s">
        <v>5024</v>
      </c>
      <c r="E1522" s="13">
        <v>6</v>
      </c>
      <c r="F1522" s="14">
        <v>0.7</v>
      </c>
      <c r="G1522" s="13" t="s">
        <v>14872</v>
      </c>
      <c r="H1522" s="14">
        <v>40</v>
      </c>
      <c r="I1522" s="15" t="s">
        <v>32</v>
      </c>
      <c r="J1522" s="16">
        <v>46.5</v>
      </c>
      <c r="K1522" s="16">
        <v>7.75</v>
      </c>
      <c r="L1522" s="17" t="s">
        <v>448</v>
      </c>
      <c r="M1522" s="163" t="str">
        <f>IFERROR(GETPIVOTDATA("Tot. Bottles",'- Ordine Aggregato -'!$A$1,"sku anker",A1522),"")</f>
        <v/>
      </c>
      <c r="N1522" s="18" t="s">
        <v>34</v>
      </c>
      <c r="O1522" s="19" t="str">
        <f t="shared" si="23"/>
        <v>Order online</v>
      </c>
      <c r="P1522" s="97" t="s">
        <v>146</v>
      </c>
      <c r="Q1522" s="13" t="s">
        <v>5025</v>
      </c>
      <c r="R1522" t="s">
        <v>5026</v>
      </c>
      <c r="S1522" s="20">
        <v>0</v>
      </c>
      <c r="T1522" s="21" t="s">
        <v>38</v>
      </c>
    </row>
    <row r="1523" spans="1:20" x14ac:dyDescent="0.35">
      <c r="A1523" s="96" t="s">
        <v>5027</v>
      </c>
      <c r="B1523" s="96"/>
      <c r="C1523" s="96"/>
      <c r="D1523" s="13" t="s">
        <v>5024</v>
      </c>
      <c r="E1523" s="13">
        <v>12</v>
      </c>
      <c r="F1523" s="14">
        <v>1</v>
      </c>
      <c r="G1523" s="13" t="s">
        <v>14872</v>
      </c>
      <c r="H1523" s="14">
        <v>40</v>
      </c>
      <c r="I1523" s="15" t="s">
        <v>32</v>
      </c>
      <c r="J1523" s="16">
        <v>117</v>
      </c>
      <c r="K1523" s="16">
        <v>9.75</v>
      </c>
      <c r="L1523" s="17" t="s">
        <v>448</v>
      </c>
      <c r="M1523" s="163" t="str">
        <f>IFERROR(GETPIVOTDATA("Tot. Bottles",'- Ordine Aggregato -'!$A$1,"sku anker",A1523),"")</f>
        <v/>
      </c>
      <c r="N1523" s="18" t="s">
        <v>67</v>
      </c>
      <c r="O1523" s="19" t="str">
        <f t="shared" si="23"/>
        <v>Order online</v>
      </c>
      <c r="P1523" s="97" t="s">
        <v>146</v>
      </c>
      <c r="Q1523" s="13" t="s">
        <v>5028</v>
      </c>
      <c r="R1523" t="s">
        <v>5029</v>
      </c>
      <c r="S1523" s="20">
        <v>9.75</v>
      </c>
      <c r="T1523" s="21" t="s">
        <v>38</v>
      </c>
    </row>
    <row r="1524" spans="1:20" x14ac:dyDescent="0.35">
      <c r="A1524" s="13" t="s">
        <v>5030</v>
      </c>
      <c r="B1524" s="13"/>
      <c r="C1524" s="13"/>
      <c r="D1524" s="13" t="s">
        <v>5031</v>
      </c>
      <c r="E1524" s="13">
        <v>6</v>
      </c>
      <c r="F1524" s="14">
        <v>0.7</v>
      </c>
      <c r="G1524" s="13" t="s">
        <v>14872</v>
      </c>
      <c r="H1524" s="14">
        <v>40</v>
      </c>
      <c r="I1524" s="15" t="s">
        <v>32</v>
      </c>
      <c r="J1524" s="16">
        <v>50.400000000000006</v>
      </c>
      <c r="K1524" s="16">
        <v>8.4</v>
      </c>
      <c r="L1524" s="17" t="s">
        <v>448</v>
      </c>
      <c r="M1524" s="163" t="str">
        <f>IFERROR(GETPIVOTDATA("Tot. Bottles",'- Ordine Aggregato -'!$A$1,"sku anker",A1524),"")</f>
        <v/>
      </c>
      <c r="N1524" s="18" t="s">
        <v>34</v>
      </c>
      <c r="O1524" s="19" t="str">
        <f t="shared" si="23"/>
        <v>Order online</v>
      </c>
      <c r="P1524" s="97" t="s">
        <v>146</v>
      </c>
      <c r="Q1524" s="13" t="s">
        <v>5032</v>
      </c>
      <c r="R1524" t="s">
        <v>5033</v>
      </c>
      <c r="S1524" s="20">
        <v>0</v>
      </c>
      <c r="T1524" s="21" t="s">
        <v>38</v>
      </c>
    </row>
    <row r="1525" spans="1:20" x14ac:dyDescent="0.35">
      <c r="A1525" s="96" t="s">
        <v>5034</v>
      </c>
      <c r="D1525" s="13" t="s">
        <v>5031</v>
      </c>
      <c r="E1525" s="13">
        <v>12</v>
      </c>
      <c r="F1525" s="14">
        <v>1</v>
      </c>
      <c r="G1525" s="13" t="s">
        <v>31</v>
      </c>
      <c r="H1525" s="14">
        <v>40</v>
      </c>
      <c r="I1525" s="15" t="s">
        <v>32</v>
      </c>
      <c r="J1525" s="16">
        <v>107.39999999999999</v>
      </c>
      <c r="K1525" s="16">
        <v>8.9499999999999993</v>
      </c>
      <c r="L1525" s="17" t="s">
        <v>448</v>
      </c>
      <c r="M1525" s="163" t="str">
        <f>IFERROR(GETPIVOTDATA("Tot. Bottles",'- Ordine Aggregato -'!$A$1,"sku anker",A1525),"")</f>
        <v/>
      </c>
      <c r="N1525" s="18" t="s">
        <v>67</v>
      </c>
      <c r="O1525" s="19" t="str">
        <f t="shared" si="23"/>
        <v>Order online</v>
      </c>
      <c r="P1525" s="97" t="s">
        <v>146</v>
      </c>
      <c r="Q1525" s="13" t="s">
        <v>5035</v>
      </c>
      <c r="R1525" t="s">
        <v>5036</v>
      </c>
      <c r="S1525" s="20">
        <v>8.9499999999999993</v>
      </c>
      <c r="T1525" s="21" t="s">
        <v>38</v>
      </c>
    </row>
    <row r="1526" spans="1:20" x14ac:dyDescent="0.35">
      <c r="A1526" s="96" t="s">
        <v>5037</v>
      </c>
      <c r="D1526" s="13" t="s">
        <v>5038</v>
      </c>
      <c r="E1526" s="13">
        <v>12</v>
      </c>
      <c r="F1526" s="14">
        <v>275</v>
      </c>
      <c r="G1526" s="13" t="s">
        <v>767</v>
      </c>
      <c r="H1526" s="14">
        <v>0</v>
      </c>
      <c r="I1526" s="15" t="s">
        <v>32</v>
      </c>
      <c r="J1526" s="16">
        <v>14.76</v>
      </c>
      <c r="K1526" s="16">
        <v>1.23</v>
      </c>
      <c r="L1526" s="17" t="s">
        <v>33</v>
      </c>
      <c r="M1526" s="163" t="str">
        <f>IFERROR(GETPIVOTDATA("Tot. Bottles",'- Ordine Aggregato -'!$A$1,"sku anker",A1526),"")</f>
        <v/>
      </c>
      <c r="N1526" s="18" t="s">
        <v>42</v>
      </c>
      <c r="O1526" s="19" t="str">
        <f t="shared" si="23"/>
        <v>Order online</v>
      </c>
      <c r="P1526" s="97" t="s">
        <v>146</v>
      </c>
      <c r="Q1526" s="13" t="s">
        <v>5039</v>
      </c>
      <c r="R1526" t="s">
        <v>5040</v>
      </c>
      <c r="S1526" s="20">
        <v>0</v>
      </c>
      <c r="T1526" s="21" t="s">
        <v>38</v>
      </c>
    </row>
    <row r="1527" spans="1:20" x14ac:dyDescent="0.35">
      <c r="A1527" s="96" t="s">
        <v>5041</v>
      </c>
      <c r="B1527" s="96"/>
      <c r="C1527" s="96"/>
      <c r="D1527" s="13" t="s">
        <v>5042</v>
      </c>
      <c r="E1527" s="13">
        <v>12</v>
      </c>
      <c r="F1527" s="14">
        <v>275</v>
      </c>
      <c r="G1527" s="13" t="s">
        <v>1081</v>
      </c>
      <c r="H1527" s="14">
        <v>0</v>
      </c>
      <c r="I1527" s="15" t="s">
        <v>32</v>
      </c>
      <c r="J1527" s="16">
        <v>15.600000000000001</v>
      </c>
      <c r="K1527" s="16">
        <v>1.3</v>
      </c>
      <c r="L1527" s="17" t="s">
        <v>33</v>
      </c>
      <c r="M1527" s="163" t="str">
        <f>IFERROR(GETPIVOTDATA("Tot. Bottles",'- Ordine Aggregato -'!$A$1,"sku anker",A1527),"")</f>
        <v/>
      </c>
      <c r="N1527" s="18" t="s">
        <v>42</v>
      </c>
      <c r="O1527" s="19" t="str">
        <f t="shared" si="23"/>
        <v>Order online</v>
      </c>
      <c r="P1527" s="97" t="s">
        <v>146</v>
      </c>
      <c r="Q1527" s="13" t="s">
        <v>5043</v>
      </c>
      <c r="R1527" t="s">
        <v>5044</v>
      </c>
      <c r="S1527" s="20">
        <v>0</v>
      </c>
      <c r="T1527" s="21" t="s">
        <v>38</v>
      </c>
    </row>
    <row r="1528" spans="1:20" x14ac:dyDescent="0.35">
      <c r="A1528" s="96" t="s">
        <v>5045</v>
      </c>
      <c r="B1528" s="96"/>
      <c r="C1528" s="96"/>
      <c r="D1528" s="13" t="s">
        <v>5046</v>
      </c>
      <c r="E1528" s="13">
        <v>12</v>
      </c>
      <c r="F1528" s="14">
        <v>275</v>
      </c>
      <c r="G1528" s="13" t="s">
        <v>1081</v>
      </c>
      <c r="H1528" s="14">
        <v>0</v>
      </c>
      <c r="I1528" s="15" t="s">
        <v>32</v>
      </c>
      <c r="J1528" s="16">
        <v>14.399999999999999</v>
      </c>
      <c r="K1528" s="16">
        <v>1.2</v>
      </c>
      <c r="L1528" s="17" t="s">
        <v>33</v>
      </c>
      <c r="M1528" s="163" t="str">
        <f>IFERROR(GETPIVOTDATA("Tot. Bottles",'- Ordine Aggregato -'!$A$1,"sku anker",A1528),"")</f>
        <v/>
      </c>
      <c r="N1528" s="18" t="s">
        <v>67</v>
      </c>
      <c r="O1528" s="19" t="str">
        <f t="shared" si="23"/>
        <v>Order online</v>
      </c>
      <c r="P1528" s="97" t="s">
        <v>146</v>
      </c>
      <c r="Q1528" s="13" t="s">
        <v>5047</v>
      </c>
      <c r="R1528" t="s">
        <v>5048</v>
      </c>
      <c r="S1528" s="20">
        <v>1.2</v>
      </c>
      <c r="T1528" s="21" t="s">
        <v>38</v>
      </c>
    </row>
    <row r="1529" spans="1:20" x14ac:dyDescent="0.35">
      <c r="A1529" s="13" t="s">
        <v>5049</v>
      </c>
      <c r="B1529" s="13"/>
      <c r="C1529" s="13"/>
      <c r="D1529" s="13" t="s">
        <v>5050</v>
      </c>
      <c r="E1529" s="13">
        <v>24</v>
      </c>
      <c r="F1529" s="14">
        <v>0.2</v>
      </c>
      <c r="G1529" s="13" t="s">
        <v>46</v>
      </c>
      <c r="H1529" s="14">
        <v>0</v>
      </c>
      <c r="I1529" s="15" t="s">
        <v>32</v>
      </c>
      <c r="J1529" s="16">
        <v>21.6</v>
      </c>
      <c r="K1529" s="16">
        <v>0.9</v>
      </c>
      <c r="L1529" s="17" t="s">
        <v>33</v>
      </c>
      <c r="M1529" s="163" t="str">
        <f>IFERROR(GETPIVOTDATA("Tot. Bottles",'- Ordine Aggregato -'!$A$1,"sku anker",A1529),"")</f>
        <v/>
      </c>
      <c r="N1529" s="18" t="s">
        <v>42</v>
      </c>
      <c r="O1529" s="19" t="str">
        <f t="shared" si="23"/>
        <v>Order online</v>
      </c>
      <c r="P1529" s="97" t="s">
        <v>146</v>
      </c>
      <c r="Q1529" s="13" t="s">
        <v>5051</v>
      </c>
      <c r="R1529" t="s">
        <v>5052</v>
      </c>
      <c r="S1529" s="20">
        <v>0</v>
      </c>
      <c r="T1529" s="21" t="s">
        <v>38</v>
      </c>
    </row>
    <row r="1530" spans="1:20" x14ac:dyDescent="0.35">
      <c r="A1530" s="96" t="s">
        <v>5053</v>
      </c>
      <c r="B1530" s="96"/>
      <c r="C1530" s="96"/>
      <c r="D1530" s="13" t="s">
        <v>5054</v>
      </c>
      <c r="E1530" s="13">
        <v>6</v>
      </c>
      <c r="F1530" s="14">
        <v>0.7</v>
      </c>
      <c r="G1530" s="13" t="s">
        <v>14872</v>
      </c>
      <c r="H1530" s="14">
        <v>43</v>
      </c>
      <c r="I1530" s="15" t="s">
        <v>32</v>
      </c>
      <c r="J1530" s="16">
        <v>67.5</v>
      </c>
      <c r="K1530" s="16">
        <v>11.25</v>
      </c>
      <c r="L1530" s="17" t="s">
        <v>448</v>
      </c>
      <c r="M1530" s="163" t="str">
        <f>IFERROR(GETPIVOTDATA("Tot. Bottles",'- Ordine Aggregato -'!$A$1,"sku anker",A1530),"")</f>
        <v/>
      </c>
      <c r="N1530" s="18" t="s">
        <v>67</v>
      </c>
      <c r="O1530" s="19" t="str">
        <f t="shared" si="23"/>
        <v>Order online</v>
      </c>
      <c r="P1530" s="97" t="s">
        <v>146</v>
      </c>
      <c r="Q1530" s="13" t="s">
        <v>5055</v>
      </c>
      <c r="R1530" t="s">
        <v>5056</v>
      </c>
      <c r="S1530" s="20">
        <v>11.25</v>
      </c>
      <c r="T1530" s="21" t="s">
        <v>38</v>
      </c>
    </row>
    <row r="1531" spans="1:20" x14ac:dyDescent="0.35">
      <c r="A1531" s="13" t="s">
        <v>5058</v>
      </c>
      <c r="B1531" s="13"/>
      <c r="C1531" s="13"/>
      <c r="D1531" s="13" t="s">
        <v>5057</v>
      </c>
      <c r="E1531" s="13">
        <v>6</v>
      </c>
      <c r="F1531" s="14">
        <v>0.7</v>
      </c>
      <c r="G1531" s="13" t="s">
        <v>14872</v>
      </c>
      <c r="H1531" s="14">
        <v>35</v>
      </c>
      <c r="I1531" s="15" t="s">
        <v>32</v>
      </c>
      <c r="J1531" s="16">
        <v>49.5</v>
      </c>
      <c r="K1531" s="16">
        <v>8.25</v>
      </c>
      <c r="L1531" s="17" t="s">
        <v>558</v>
      </c>
      <c r="M1531" s="163" t="str">
        <f>IFERROR(GETPIVOTDATA("Tot. Bottles",'- Ordine Aggregato -'!$A$1,"sku anker",A1531),"")</f>
        <v/>
      </c>
      <c r="N1531" s="18" t="s">
        <v>42</v>
      </c>
      <c r="O1531" s="19" t="str">
        <f t="shared" si="23"/>
        <v>Order online</v>
      </c>
      <c r="P1531" s="97" t="s">
        <v>355</v>
      </c>
      <c r="Q1531" s="13" t="s">
        <v>5059</v>
      </c>
      <c r="R1531" t="s">
        <v>5060</v>
      </c>
      <c r="S1531" s="20">
        <v>0</v>
      </c>
      <c r="T1531" s="21" t="s">
        <v>38</v>
      </c>
    </row>
    <row r="1532" spans="1:20" x14ac:dyDescent="0.35">
      <c r="A1532" s="13" t="s">
        <v>5061</v>
      </c>
      <c r="B1532" s="13"/>
      <c r="C1532" s="13"/>
      <c r="D1532" s="13" t="s">
        <v>5057</v>
      </c>
      <c r="E1532" s="13">
        <v>6</v>
      </c>
      <c r="F1532" s="14">
        <v>0.7</v>
      </c>
      <c r="G1532" s="13" t="s">
        <v>46</v>
      </c>
      <c r="H1532" s="14">
        <v>39</v>
      </c>
      <c r="I1532" s="15" t="s">
        <v>32</v>
      </c>
      <c r="J1532" s="16">
        <v>49.5</v>
      </c>
      <c r="K1532" s="16">
        <v>8.25</v>
      </c>
      <c r="L1532" s="17" t="s">
        <v>558</v>
      </c>
      <c r="M1532" s="163" t="str">
        <f>IFERROR(GETPIVOTDATA("Tot. Bottles",'- Ordine Aggregato -'!$A$1,"sku anker",A1532),"")</f>
        <v/>
      </c>
      <c r="N1532" s="18" t="s">
        <v>42</v>
      </c>
      <c r="O1532" s="19" t="str">
        <f t="shared" si="23"/>
        <v>Order online</v>
      </c>
      <c r="P1532" s="97" t="s">
        <v>355</v>
      </c>
      <c r="Q1532" s="13" t="s">
        <v>5062</v>
      </c>
      <c r="R1532" t="s">
        <v>5063</v>
      </c>
      <c r="S1532" s="20">
        <v>0</v>
      </c>
      <c r="T1532" s="21" t="s">
        <v>38</v>
      </c>
    </row>
    <row r="1533" spans="1:20" x14ac:dyDescent="0.35">
      <c r="A1533" s="96" t="s">
        <v>5064</v>
      </c>
      <c r="D1533" s="13" t="s">
        <v>5057</v>
      </c>
      <c r="E1533" s="13">
        <v>6</v>
      </c>
      <c r="F1533" s="14">
        <v>1</v>
      </c>
      <c r="G1533" s="13" t="s">
        <v>14872</v>
      </c>
      <c r="H1533" s="14">
        <v>35</v>
      </c>
      <c r="I1533" s="15" t="s">
        <v>32</v>
      </c>
      <c r="J1533" s="16">
        <v>56.099999999999994</v>
      </c>
      <c r="K1533" s="16">
        <v>9.35</v>
      </c>
      <c r="L1533" s="17" t="s">
        <v>558</v>
      </c>
      <c r="M1533" s="163" t="str">
        <f>IFERROR(GETPIVOTDATA("Tot. Bottles",'- Ordine Aggregato -'!$A$1,"sku anker",A1533),"")</f>
        <v/>
      </c>
      <c r="N1533" s="18" t="s">
        <v>42</v>
      </c>
      <c r="O1533" s="19" t="str">
        <f t="shared" si="23"/>
        <v>Order online</v>
      </c>
      <c r="P1533" s="97" t="s">
        <v>355</v>
      </c>
      <c r="Q1533" s="13" t="s">
        <v>5065</v>
      </c>
      <c r="R1533" t="s">
        <v>5066</v>
      </c>
      <c r="S1533" s="20">
        <v>0</v>
      </c>
      <c r="T1533" s="21" t="s">
        <v>38</v>
      </c>
    </row>
    <row r="1534" spans="1:20" x14ac:dyDescent="0.35">
      <c r="A1534" s="13" t="s">
        <v>5067</v>
      </c>
      <c r="B1534" s="13"/>
      <c r="C1534" s="13"/>
      <c r="D1534" s="13" t="s">
        <v>5057</v>
      </c>
      <c r="E1534" s="13">
        <v>6</v>
      </c>
      <c r="F1534" s="14">
        <v>1</v>
      </c>
      <c r="G1534" s="13" t="s">
        <v>14872</v>
      </c>
      <c r="H1534" s="14">
        <v>35</v>
      </c>
      <c r="I1534" s="15" t="s">
        <v>32</v>
      </c>
      <c r="J1534" s="16">
        <v>56.099999999999994</v>
      </c>
      <c r="K1534" s="16">
        <v>9.35</v>
      </c>
      <c r="L1534" s="17" t="s">
        <v>558</v>
      </c>
      <c r="M1534" s="163" t="str">
        <f>IFERROR(GETPIVOTDATA("Tot. Bottles",'- Ordine Aggregato -'!$A$1,"sku anker",A1534),"")</f>
        <v/>
      </c>
      <c r="N1534" s="18" t="s">
        <v>34</v>
      </c>
      <c r="O1534" s="19" t="str">
        <f t="shared" si="23"/>
        <v>Order online</v>
      </c>
      <c r="P1534" s="97" t="s">
        <v>355</v>
      </c>
      <c r="Q1534" s="13" t="s">
        <v>5068</v>
      </c>
      <c r="R1534" t="s">
        <v>5069</v>
      </c>
      <c r="S1534" s="20">
        <v>0</v>
      </c>
      <c r="T1534" s="21" t="s">
        <v>38</v>
      </c>
    </row>
    <row r="1535" spans="1:20" x14ac:dyDescent="0.35">
      <c r="A1535" s="96" t="s">
        <v>5070</v>
      </c>
      <c r="B1535" s="96"/>
      <c r="C1535" s="96"/>
      <c r="D1535" s="13" t="s">
        <v>5071</v>
      </c>
      <c r="E1535" s="13">
        <v>6</v>
      </c>
      <c r="F1535" s="14">
        <v>0.7</v>
      </c>
      <c r="G1535" s="13" t="s">
        <v>14871</v>
      </c>
      <c r="H1535" s="14">
        <v>28</v>
      </c>
      <c r="I1535" s="15" t="s">
        <v>32</v>
      </c>
      <c r="J1535" s="16">
        <v>50.099999999999994</v>
      </c>
      <c r="K1535" s="16">
        <v>8.35</v>
      </c>
      <c r="L1535" s="17" t="s">
        <v>558</v>
      </c>
      <c r="M1535" s="163" t="str">
        <f>IFERROR(GETPIVOTDATA("Tot. Bottles",'- Ordine Aggregato -'!$A$1,"sku anker",A1535),"")</f>
        <v/>
      </c>
      <c r="N1535" s="18" t="s">
        <v>34</v>
      </c>
      <c r="O1535" s="19" t="str">
        <f t="shared" si="23"/>
        <v>Order online</v>
      </c>
      <c r="P1535" s="97" t="s">
        <v>355</v>
      </c>
      <c r="Q1535" s="13" t="s">
        <v>5072</v>
      </c>
      <c r="R1535" t="s">
        <v>5073</v>
      </c>
      <c r="S1535" s="20">
        <v>0</v>
      </c>
      <c r="T1535" s="21" t="s">
        <v>38</v>
      </c>
    </row>
    <row r="1536" spans="1:20" x14ac:dyDescent="0.35">
      <c r="A1536" s="96" t="s">
        <v>5074</v>
      </c>
      <c r="B1536" s="96"/>
      <c r="C1536" s="96"/>
      <c r="D1536" s="13" t="s">
        <v>5071</v>
      </c>
      <c r="E1536" s="13">
        <v>6</v>
      </c>
      <c r="F1536" s="14">
        <v>1</v>
      </c>
      <c r="G1536" s="13" t="s">
        <v>14871</v>
      </c>
      <c r="H1536" s="14">
        <v>28</v>
      </c>
      <c r="I1536" s="15" t="s">
        <v>32</v>
      </c>
      <c r="J1536" s="16">
        <v>51.900000000000006</v>
      </c>
      <c r="K1536" s="16">
        <v>8.65</v>
      </c>
      <c r="L1536" s="17" t="s">
        <v>558</v>
      </c>
      <c r="M1536" s="163" t="str">
        <f>IFERROR(GETPIVOTDATA("Tot. Bottles",'- Ordine Aggregato -'!$A$1,"sku anker",A1536),"")</f>
        <v/>
      </c>
      <c r="N1536" s="18" t="s">
        <v>67</v>
      </c>
      <c r="O1536" s="19" t="str">
        <f t="shared" si="23"/>
        <v>Order online</v>
      </c>
      <c r="P1536" s="97" t="s">
        <v>355</v>
      </c>
      <c r="Q1536" s="13" t="s">
        <v>5075</v>
      </c>
      <c r="R1536" t="s">
        <v>5076</v>
      </c>
      <c r="S1536" s="20">
        <v>8.65</v>
      </c>
      <c r="T1536" s="21" t="s">
        <v>38</v>
      </c>
    </row>
    <row r="1537" spans="1:20" x14ac:dyDescent="0.35">
      <c r="A1537" s="13" t="s">
        <v>5077</v>
      </c>
      <c r="B1537" s="13"/>
      <c r="C1537" s="13"/>
      <c r="D1537" s="13" t="s">
        <v>5078</v>
      </c>
      <c r="E1537" s="13">
        <v>6</v>
      </c>
      <c r="F1537" s="14">
        <v>0.75</v>
      </c>
      <c r="G1537" s="13" t="s">
        <v>31</v>
      </c>
      <c r="H1537" s="14">
        <v>12.5</v>
      </c>
      <c r="I1537" s="15" t="s">
        <v>32</v>
      </c>
      <c r="J1537" s="16">
        <v>77.099999999999994</v>
      </c>
      <c r="K1537" s="16">
        <v>12.85</v>
      </c>
      <c r="L1537" s="17" t="s">
        <v>960</v>
      </c>
      <c r="M1537" s="163" t="str">
        <f>IFERROR(GETPIVOTDATA("Tot. Bottles",'- Ordine Aggregato -'!$A$1,"sku anker",A1537),"")</f>
        <v/>
      </c>
      <c r="N1537" s="18" t="s">
        <v>67</v>
      </c>
      <c r="O1537" s="19" t="str">
        <f t="shared" si="23"/>
        <v>Order online</v>
      </c>
      <c r="P1537" s="97" t="s">
        <v>355</v>
      </c>
      <c r="Q1537" s="13" t="s">
        <v>5079</v>
      </c>
      <c r="R1537" t="s">
        <v>5080</v>
      </c>
      <c r="S1537" s="20">
        <v>12.85</v>
      </c>
      <c r="T1537" s="21" t="s">
        <v>38</v>
      </c>
    </row>
    <row r="1538" spans="1:20" x14ac:dyDescent="0.35">
      <c r="A1538" s="96" t="s">
        <v>5081</v>
      </c>
      <c r="D1538" s="13" t="s">
        <v>5082</v>
      </c>
      <c r="E1538" s="13">
        <v>6</v>
      </c>
      <c r="F1538" s="14">
        <v>0.75</v>
      </c>
      <c r="G1538" s="13" t="s">
        <v>14872</v>
      </c>
      <c r="H1538" s="14">
        <v>12.5</v>
      </c>
      <c r="I1538" s="15" t="s">
        <v>32</v>
      </c>
      <c r="J1538" s="16">
        <v>81</v>
      </c>
      <c r="K1538" s="16">
        <v>13.5</v>
      </c>
      <c r="L1538" s="17" t="s">
        <v>960</v>
      </c>
      <c r="M1538" s="163" t="str">
        <f>IFERROR(GETPIVOTDATA("Tot. Bottles",'- Ordine Aggregato -'!$A$1,"sku anker",A1538),"")</f>
        <v/>
      </c>
      <c r="N1538" s="18" t="s">
        <v>42</v>
      </c>
      <c r="O1538" s="19" t="str">
        <f t="shared" si="23"/>
        <v>Order online</v>
      </c>
      <c r="P1538" s="97" t="s">
        <v>355</v>
      </c>
      <c r="Q1538" s="13" t="s">
        <v>5083</v>
      </c>
      <c r="R1538" t="s">
        <v>5084</v>
      </c>
      <c r="S1538" s="20">
        <v>0</v>
      </c>
      <c r="T1538" s="21" t="s">
        <v>38</v>
      </c>
    </row>
    <row r="1539" spans="1:20" x14ac:dyDescent="0.35">
      <c r="A1539" s="13" t="s">
        <v>5085</v>
      </c>
      <c r="B1539" s="13"/>
      <c r="C1539" s="13"/>
      <c r="D1539" s="13" t="s">
        <v>5086</v>
      </c>
      <c r="E1539" s="13">
        <v>6</v>
      </c>
      <c r="F1539" s="14">
        <v>0.7</v>
      </c>
      <c r="G1539" s="13" t="s">
        <v>14872</v>
      </c>
      <c r="H1539" s="14">
        <v>40</v>
      </c>
      <c r="I1539" s="15" t="s">
        <v>32</v>
      </c>
      <c r="J1539" s="16">
        <v>156.89999999999998</v>
      </c>
      <c r="K1539" s="16">
        <v>26.15</v>
      </c>
      <c r="L1539" s="17" t="s">
        <v>145</v>
      </c>
      <c r="M1539" s="163" t="str">
        <f>IFERROR(GETPIVOTDATA("Tot. Bottles",'- Ordine Aggregato -'!$A$1,"sku anker",A1539),"")</f>
        <v/>
      </c>
      <c r="N1539" s="18" t="s">
        <v>42</v>
      </c>
      <c r="O1539" s="19" t="str">
        <f t="shared" si="23"/>
        <v>Order online</v>
      </c>
      <c r="P1539" s="97" t="s">
        <v>146</v>
      </c>
      <c r="Q1539" s="13" t="s">
        <v>5087</v>
      </c>
      <c r="R1539" t="s">
        <v>5088</v>
      </c>
      <c r="S1539" s="20">
        <v>0</v>
      </c>
      <c r="T1539" s="21" t="s">
        <v>38</v>
      </c>
    </row>
    <row r="1540" spans="1:20" x14ac:dyDescent="0.35">
      <c r="A1540" s="13" t="s">
        <v>5089</v>
      </c>
      <c r="B1540" s="13"/>
      <c r="C1540" s="13"/>
      <c r="D1540" s="13" t="s">
        <v>5090</v>
      </c>
      <c r="E1540" s="13">
        <v>6</v>
      </c>
      <c r="F1540" s="14">
        <v>0.7</v>
      </c>
      <c r="G1540" s="13" t="s">
        <v>14872</v>
      </c>
      <c r="H1540" s="14">
        <v>46.8</v>
      </c>
      <c r="I1540" s="15" t="s">
        <v>32</v>
      </c>
      <c r="J1540" s="16">
        <v>750</v>
      </c>
      <c r="K1540" s="16">
        <v>125</v>
      </c>
      <c r="L1540" s="17" t="s">
        <v>145</v>
      </c>
      <c r="M1540" s="163" t="str">
        <f>IFERROR(GETPIVOTDATA("Tot. Bottles",'- Ordine Aggregato -'!$A$1,"sku anker",A1540),"")</f>
        <v/>
      </c>
      <c r="N1540" s="18" t="s">
        <v>42</v>
      </c>
      <c r="O1540" s="19" t="str">
        <f t="shared" si="23"/>
        <v>Order online</v>
      </c>
      <c r="P1540" s="97" t="s">
        <v>146</v>
      </c>
      <c r="Q1540" s="13" t="s">
        <v>5091</v>
      </c>
      <c r="R1540" t="s">
        <v>5092</v>
      </c>
      <c r="S1540" s="20">
        <v>0</v>
      </c>
      <c r="T1540" s="21" t="s">
        <v>38</v>
      </c>
    </row>
    <row r="1541" spans="1:20" x14ac:dyDescent="0.35">
      <c r="A1541" s="13" t="s">
        <v>5093</v>
      </c>
      <c r="B1541" s="13"/>
      <c r="C1541" s="13"/>
      <c r="D1541" s="13" t="s">
        <v>5094</v>
      </c>
      <c r="E1541" s="13">
        <v>6</v>
      </c>
      <c r="F1541" s="14">
        <v>0.7</v>
      </c>
      <c r="G1541" s="13" t="s">
        <v>14872</v>
      </c>
      <c r="H1541" s="14">
        <v>47</v>
      </c>
      <c r="I1541" s="15" t="s">
        <v>32</v>
      </c>
      <c r="J1541" s="16">
        <v>990</v>
      </c>
      <c r="K1541" s="16">
        <v>165</v>
      </c>
      <c r="L1541" s="17" t="s">
        <v>145</v>
      </c>
      <c r="M1541" s="163" t="str">
        <f>IFERROR(GETPIVOTDATA("Tot. Bottles",'- Ordine Aggregato -'!$A$1,"sku anker",A1541),"")</f>
        <v/>
      </c>
      <c r="N1541" s="18" t="s">
        <v>67</v>
      </c>
      <c r="O1541" s="19" t="str">
        <f t="shared" si="23"/>
        <v>Order online</v>
      </c>
      <c r="P1541" s="97" t="s">
        <v>146</v>
      </c>
      <c r="Q1541" s="13" t="s">
        <v>5095</v>
      </c>
      <c r="R1541" t="s">
        <v>5096</v>
      </c>
      <c r="S1541" s="20">
        <v>165</v>
      </c>
      <c r="T1541" s="21" t="s">
        <v>38</v>
      </c>
    </row>
    <row r="1542" spans="1:20" x14ac:dyDescent="0.35">
      <c r="A1542" s="96" t="s">
        <v>5097</v>
      </c>
      <c r="B1542" s="96"/>
      <c r="C1542" s="96"/>
      <c r="D1542" s="13" t="s">
        <v>5098</v>
      </c>
      <c r="E1542" s="13">
        <v>6</v>
      </c>
      <c r="F1542" s="14">
        <v>0.7</v>
      </c>
      <c r="G1542" s="13" t="s">
        <v>46</v>
      </c>
      <c r="H1542" s="14">
        <v>50.6</v>
      </c>
      <c r="I1542" s="15" t="s">
        <v>32</v>
      </c>
      <c r="J1542" s="16">
        <v>225</v>
      </c>
      <c r="K1542" s="16">
        <v>37.5</v>
      </c>
      <c r="L1542" s="17" t="s">
        <v>145</v>
      </c>
      <c r="M1542" s="163" t="str">
        <f>IFERROR(GETPIVOTDATA("Tot. Bottles",'- Ordine Aggregato -'!$A$1,"sku anker",A1542),"")</f>
        <v/>
      </c>
      <c r="N1542" s="18" t="s">
        <v>67</v>
      </c>
      <c r="O1542" s="19" t="str">
        <f t="shared" si="23"/>
        <v>Order online</v>
      </c>
      <c r="P1542" s="97" t="s">
        <v>146</v>
      </c>
      <c r="Q1542" s="13" t="s">
        <v>5099</v>
      </c>
      <c r="R1542" t="s">
        <v>5100</v>
      </c>
      <c r="S1542" s="20">
        <v>37.5</v>
      </c>
      <c r="T1542" s="21" t="s">
        <v>38</v>
      </c>
    </row>
    <row r="1543" spans="1:20" x14ac:dyDescent="0.35">
      <c r="A1543" s="13" t="s">
        <v>5101</v>
      </c>
      <c r="B1543" s="13"/>
      <c r="C1543" s="13"/>
      <c r="D1543" s="13" t="s">
        <v>5102</v>
      </c>
      <c r="E1543" s="13">
        <v>6</v>
      </c>
      <c r="F1543" s="14">
        <v>0.7</v>
      </c>
      <c r="G1543" s="13" t="s">
        <v>14872</v>
      </c>
      <c r="H1543" s="14">
        <v>48.8</v>
      </c>
      <c r="I1543" s="15" t="s">
        <v>32</v>
      </c>
      <c r="J1543" s="16">
        <v>177</v>
      </c>
      <c r="K1543" s="16">
        <v>29.5</v>
      </c>
      <c r="L1543" s="17" t="s">
        <v>145</v>
      </c>
      <c r="M1543" s="163" t="str">
        <f>IFERROR(GETPIVOTDATA("Tot. Bottles",'- Ordine Aggregato -'!$A$1,"sku anker",A1543),"")</f>
        <v/>
      </c>
      <c r="N1543" s="18" t="s">
        <v>67</v>
      </c>
      <c r="O1543" s="19" t="str">
        <f t="shared" si="23"/>
        <v>Order online</v>
      </c>
      <c r="P1543" s="97" t="s">
        <v>146</v>
      </c>
      <c r="Q1543" s="13" t="s">
        <v>5103</v>
      </c>
      <c r="R1543" t="s">
        <v>5104</v>
      </c>
      <c r="S1543" s="20">
        <v>29.5</v>
      </c>
      <c r="T1543" s="21" t="s">
        <v>38</v>
      </c>
    </row>
    <row r="1544" spans="1:20" x14ac:dyDescent="0.35">
      <c r="A1544" s="96" t="s">
        <v>5105</v>
      </c>
      <c r="D1544" s="13" t="s">
        <v>5106</v>
      </c>
      <c r="E1544" s="13">
        <v>24</v>
      </c>
      <c r="F1544" s="14">
        <v>0.2</v>
      </c>
      <c r="G1544" s="13" t="s">
        <v>14872</v>
      </c>
      <c r="H1544" s="14">
        <v>0</v>
      </c>
      <c r="I1544" s="15" t="s">
        <v>32</v>
      </c>
      <c r="J1544" s="16">
        <v>26.400000000000002</v>
      </c>
      <c r="K1544" s="16">
        <v>1.1000000000000001</v>
      </c>
      <c r="L1544" s="17" t="s">
        <v>33</v>
      </c>
      <c r="M1544" s="163" t="str">
        <f>IFERROR(GETPIVOTDATA("Tot. Bottles",'- Ordine Aggregato -'!$A$1,"sku anker",A1544),"")</f>
        <v/>
      </c>
      <c r="N1544" s="18" t="s">
        <v>42</v>
      </c>
      <c r="O1544" s="19" t="str">
        <f t="shared" si="23"/>
        <v>Order online</v>
      </c>
      <c r="P1544" s="97" t="s">
        <v>146</v>
      </c>
      <c r="Q1544" s="13" t="s">
        <v>5107</v>
      </c>
      <c r="R1544" t="s">
        <v>5108</v>
      </c>
      <c r="S1544" s="20">
        <v>0</v>
      </c>
      <c r="T1544" s="21" t="s">
        <v>38</v>
      </c>
    </row>
    <row r="1545" spans="1:20" x14ac:dyDescent="0.35">
      <c r="A1545" s="96" t="s">
        <v>5109</v>
      </c>
      <c r="B1545" s="96"/>
      <c r="C1545" s="96"/>
      <c r="D1545" s="13" t="s">
        <v>5110</v>
      </c>
      <c r="E1545" s="13">
        <v>24</v>
      </c>
      <c r="F1545" s="14">
        <v>0.2</v>
      </c>
      <c r="G1545" s="13" t="s">
        <v>46</v>
      </c>
      <c r="H1545" s="14">
        <v>0</v>
      </c>
      <c r="I1545" s="15" t="s">
        <v>32</v>
      </c>
      <c r="J1545" s="16">
        <v>18</v>
      </c>
      <c r="K1545" s="16">
        <v>0.75</v>
      </c>
      <c r="L1545" s="17" t="s">
        <v>33</v>
      </c>
      <c r="M1545" s="163" t="str">
        <f>IFERROR(GETPIVOTDATA("Tot. Bottles",'- Ordine Aggregato -'!$A$1,"sku anker",A1545),"")</f>
        <v/>
      </c>
      <c r="N1545" s="18" t="s">
        <v>67</v>
      </c>
      <c r="O1545" s="19" t="str">
        <f t="shared" si="23"/>
        <v>Order online</v>
      </c>
      <c r="P1545" s="97" t="s">
        <v>146</v>
      </c>
      <c r="Q1545" s="13" t="s">
        <v>5111</v>
      </c>
      <c r="R1545" t="s">
        <v>5112</v>
      </c>
      <c r="S1545" s="20">
        <v>0.75</v>
      </c>
      <c r="T1545" s="21" t="s">
        <v>38</v>
      </c>
    </row>
    <row r="1546" spans="1:20" x14ac:dyDescent="0.35">
      <c r="A1546" s="96" t="s">
        <v>5113</v>
      </c>
      <c r="B1546" s="96"/>
      <c r="C1546" s="96"/>
      <c r="D1546" s="13" t="s">
        <v>5110</v>
      </c>
      <c r="E1546" s="13">
        <v>8</v>
      </c>
      <c r="F1546" s="14">
        <v>0.5</v>
      </c>
      <c r="G1546" s="13" t="s">
        <v>31</v>
      </c>
      <c r="H1546" s="14">
        <v>0</v>
      </c>
      <c r="I1546" s="15" t="s">
        <v>32</v>
      </c>
      <c r="J1546" s="16">
        <v>18</v>
      </c>
      <c r="K1546" s="16">
        <v>2.25</v>
      </c>
      <c r="L1546" s="17" t="s">
        <v>33</v>
      </c>
      <c r="M1546" s="163" t="str">
        <f>IFERROR(GETPIVOTDATA("Tot. Bottles",'- Ordine Aggregato -'!$A$1,"sku anker",A1546),"")</f>
        <v/>
      </c>
      <c r="N1546" s="18" t="s">
        <v>42</v>
      </c>
      <c r="O1546" s="19" t="str">
        <f t="shared" si="23"/>
        <v>Order online</v>
      </c>
      <c r="P1546" s="97" t="s">
        <v>146</v>
      </c>
      <c r="Q1546" s="13" t="s">
        <v>5114</v>
      </c>
      <c r="R1546" t="s">
        <v>5115</v>
      </c>
      <c r="S1546" s="20">
        <v>0</v>
      </c>
      <c r="T1546" s="21" t="s">
        <v>38</v>
      </c>
    </row>
    <row r="1547" spans="1:20" x14ac:dyDescent="0.35">
      <c r="A1547" s="13" t="s">
        <v>5116</v>
      </c>
      <c r="B1547" s="13"/>
      <c r="C1547" s="13"/>
      <c r="D1547" s="13" t="s">
        <v>5117</v>
      </c>
      <c r="E1547" s="13">
        <v>24</v>
      </c>
      <c r="F1547" s="14">
        <v>0.2</v>
      </c>
      <c r="G1547" s="13" t="s">
        <v>46</v>
      </c>
      <c r="H1547" s="14">
        <v>0</v>
      </c>
      <c r="I1547" s="15" t="s">
        <v>32</v>
      </c>
      <c r="J1547" s="16">
        <v>23.759999999999998</v>
      </c>
      <c r="K1547" s="16">
        <v>0.99</v>
      </c>
      <c r="L1547" s="17" t="s">
        <v>33</v>
      </c>
      <c r="M1547" s="163" t="str">
        <f>IFERROR(GETPIVOTDATA("Tot. Bottles",'- Ordine Aggregato -'!$A$1,"sku anker",A1547),"")</f>
        <v/>
      </c>
      <c r="N1547" s="18" t="s">
        <v>42</v>
      </c>
      <c r="O1547" s="19" t="str">
        <f t="shared" si="23"/>
        <v>Order online</v>
      </c>
      <c r="P1547" s="97" t="s">
        <v>146</v>
      </c>
      <c r="Q1547" s="13" t="s">
        <v>5118</v>
      </c>
      <c r="R1547" t="s">
        <v>5119</v>
      </c>
      <c r="S1547" s="20">
        <v>0</v>
      </c>
      <c r="T1547" s="21" t="s">
        <v>38</v>
      </c>
    </row>
    <row r="1548" spans="1:20" x14ac:dyDescent="0.35">
      <c r="A1548" s="96" t="s">
        <v>5120</v>
      </c>
      <c r="B1548" s="96"/>
      <c r="C1548" s="96"/>
      <c r="D1548" s="13" t="s">
        <v>5117</v>
      </c>
      <c r="E1548" s="13">
        <v>8</v>
      </c>
      <c r="F1548" s="14">
        <v>0.5</v>
      </c>
      <c r="G1548" s="13" t="s">
        <v>31</v>
      </c>
      <c r="H1548" s="14">
        <v>0</v>
      </c>
      <c r="I1548" s="15" t="s">
        <v>32</v>
      </c>
      <c r="J1548" s="16">
        <v>18</v>
      </c>
      <c r="K1548" s="16">
        <v>2.25</v>
      </c>
      <c r="L1548" s="17" t="s">
        <v>33</v>
      </c>
      <c r="M1548" s="163" t="str">
        <f>IFERROR(GETPIVOTDATA("Tot. Bottles",'- Ordine Aggregato -'!$A$1,"sku anker",A1548),"")</f>
        <v/>
      </c>
      <c r="N1548" s="18" t="s">
        <v>42</v>
      </c>
      <c r="O1548" s="19" t="str">
        <f t="shared" si="23"/>
        <v>Order online</v>
      </c>
      <c r="P1548" s="97" t="s">
        <v>146</v>
      </c>
      <c r="Q1548" s="13" t="s">
        <v>5121</v>
      </c>
      <c r="R1548" t="s">
        <v>5122</v>
      </c>
      <c r="S1548" s="20">
        <v>0</v>
      </c>
      <c r="T1548" s="21" t="s">
        <v>38</v>
      </c>
    </row>
    <row r="1549" spans="1:20" x14ac:dyDescent="0.35">
      <c r="A1549" s="96" t="s">
        <v>5123</v>
      </c>
      <c r="B1549" s="96"/>
      <c r="C1549" s="96"/>
      <c r="D1549" s="13" t="s">
        <v>5124</v>
      </c>
      <c r="E1549" s="13">
        <v>24</v>
      </c>
      <c r="F1549" s="14">
        <v>0.2</v>
      </c>
      <c r="G1549" s="13" t="s">
        <v>31</v>
      </c>
      <c r="H1549" s="14">
        <v>0</v>
      </c>
      <c r="I1549" s="15" t="s">
        <v>32</v>
      </c>
      <c r="J1549" s="16">
        <v>23.759999999999998</v>
      </c>
      <c r="K1549" s="16">
        <v>0.99</v>
      </c>
      <c r="L1549" s="17" t="s">
        <v>33</v>
      </c>
      <c r="M1549" s="163" t="str">
        <f>IFERROR(GETPIVOTDATA("Tot. Bottles",'- Ordine Aggregato -'!$A$1,"sku anker",A1549),"")</f>
        <v/>
      </c>
      <c r="N1549" s="18" t="s">
        <v>42</v>
      </c>
      <c r="O1549" s="19" t="str">
        <f t="shared" ref="O1549:O1612" si="24">HYPERLINK("https://www.ankeramsterdamspirits.nl/en/products/"&amp;A1549,"Order online")</f>
        <v>Order online</v>
      </c>
      <c r="P1549" s="97" t="s">
        <v>146</v>
      </c>
      <c r="Q1549" s="13" t="s">
        <v>5125</v>
      </c>
      <c r="R1549" t="s">
        <v>5126</v>
      </c>
      <c r="S1549" s="20">
        <v>0</v>
      </c>
      <c r="T1549" s="21" t="s">
        <v>38</v>
      </c>
    </row>
    <row r="1550" spans="1:20" x14ac:dyDescent="0.35">
      <c r="A1550" s="96" t="s">
        <v>5127</v>
      </c>
      <c r="B1550" s="96"/>
      <c r="C1550" s="96"/>
      <c r="D1550" s="13" t="s">
        <v>5124</v>
      </c>
      <c r="E1550" s="13">
        <v>24</v>
      </c>
      <c r="F1550" s="14">
        <v>0.2</v>
      </c>
      <c r="G1550" s="13" t="s">
        <v>14872</v>
      </c>
      <c r="H1550" s="14">
        <v>0</v>
      </c>
      <c r="I1550" s="15" t="s">
        <v>32</v>
      </c>
      <c r="J1550" s="16">
        <v>23.759999999999998</v>
      </c>
      <c r="K1550" s="16">
        <v>0.99</v>
      </c>
      <c r="L1550" s="17" t="s">
        <v>2503</v>
      </c>
      <c r="M1550" s="163" t="str">
        <f>IFERROR(GETPIVOTDATA("Tot. Bottles",'- Ordine Aggregato -'!$A$1,"sku anker",A1550),"")</f>
        <v/>
      </c>
      <c r="N1550" s="18" t="s">
        <v>34</v>
      </c>
      <c r="O1550" s="19" t="str">
        <f t="shared" si="24"/>
        <v>Order online</v>
      </c>
      <c r="P1550" s="97" t="s">
        <v>146</v>
      </c>
      <c r="Q1550" s="13" t="s">
        <v>5125</v>
      </c>
      <c r="R1550" t="s">
        <v>5128</v>
      </c>
      <c r="S1550" s="20">
        <v>0</v>
      </c>
      <c r="T1550" s="21" t="s">
        <v>38</v>
      </c>
    </row>
    <row r="1551" spans="1:20" x14ac:dyDescent="0.35">
      <c r="A1551" s="96" t="s">
        <v>5129</v>
      </c>
      <c r="D1551" s="13" t="s">
        <v>5124</v>
      </c>
      <c r="E1551" s="13">
        <v>8</v>
      </c>
      <c r="F1551" s="14">
        <v>0.5</v>
      </c>
      <c r="G1551" s="13" t="s">
        <v>31</v>
      </c>
      <c r="H1551" s="14">
        <v>0</v>
      </c>
      <c r="I1551" s="15" t="s">
        <v>32</v>
      </c>
      <c r="J1551" s="16">
        <v>18</v>
      </c>
      <c r="K1551" s="16">
        <v>2.25</v>
      </c>
      <c r="L1551" s="17" t="s">
        <v>33</v>
      </c>
      <c r="M1551" s="163" t="str">
        <f>IFERROR(GETPIVOTDATA("Tot. Bottles",'- Ordine Aggregato -'!$A$1,"sku anker",A1551),"")</f>
        <v/>
      </c>
      <c r="N1551" s="18" t="s">
        <v>42</v>
      </c>
      <c r="O1551" s="19" t="str">
        <f t="shared" si="24"/>
        <v>Order online</v>
      </c>
      <c r="P1551" s="97" t="s">
        <v>146</v>
      </c>
      <c r="Q1551" s="13" t="s">
        <v>5130</v>
      </c>
      <c r="R1551" t="s">
        <v>5131</v>
      </c>
      <c r="S1551" s="20">
        <v>0</v>
      </c>
      <c r="T1551" s="21" t="s">
        <v>38</v>
      </c>
    </row>
    <row r="1552" spans="1:20" x14ac:dyDescent="0.35">
      <c r="A1552" s="96" t="s">
        <v>5134</v>
      </c>
      <c r="D1552" s="13" t="s">
        <v>5132</v>
      </c>
      <c r="E1552" s="13">
        <v>8</v>
      </c>
      <c r="F1552" s="14">
        <v>0.5</v>
      </c>
      <c r="G1552" s="13" t="s">
        <v>31</v>
      </c>
      <c r="H1552" s="14">
        <v>0</v>
      </c>
      <c r="I1552" s="15" t="s">
        <v>32</v>
      </c>
      <c r="J1552" s="16">
        <v>17.600000000000001</v>
      </c>
      <c r="K1552" s="16">
        <v>2.2000000000000002</v>
      </c>
      <c r="L1552" s="17" t="s">
        <v>33</v>
      </c>
      <c r="M1552" s="163" t="str">
        <f>IFERROR(GETPIVOTDATA("Tot. Bottles",'- Ordine Aggregato -'!$A$1,"sku anker",A1552),"")</f>
        <v/>
      </c>
      <c r="N1552" s="18" t="s">
        <v>34</v>
      </c>
      <c r="O1552" s="19" t="str">
        <f t="shared" si="24"/>
        <v>Order online</v>
      </c>
      <c r="P1552" s="97" t="s">
        <v>146</v>
      </c>
      <c r="Q1552" s="13" t="s">
        <v>5135</v>
      </c>
      <c r="R1552" t="s">
        <v>5136</v>
      </c>
      <c r="S1552" s="20">
        <v>0</v>
      </c>
      <c r="T1552" s="21" t="s">
        <v>38</v>
      </c>
    </row>
    <row r="1553" spans="1:20" x14ac:dyDescent="0.35">
      <c r="A1553" s="96" t="s">
        <v>5137</v>
      </c>
      <c r="B1553" s="96"/>
      <c r="C1553" s="96"/>
      <c r="D1553" s="13" t="s">
        <v>5138</v>
      </c>
      <c r="E1553" s="13">
        <v>24</v>
      </c>
      <c r="F1553" s="14">
        <v>0.2</v>
      </c>
      <c r="G1553" s="13" t="s">
        <v>46</v>
      </c>
      <c r="H1553" s="14">
        <v>0</v>
      </c>
      <c r="I1553" s="15" t="s">
        <v>32</v>
      </c>
      <c r="J1553" s="16">
        <v>26.400000000000002</v>
      </c>
      <c r="K1553" s="16">
        <v>1.1000000000000001</v>
      </c>
      <c r="L1553" s="17" t="s">
        <v>2503</v>
      </c>
      <c r="M1553" s="163" t="str">
        <f>IFERROR(GETPIVOTDATA("Tot. Bottles",'- Ordine Aggregato -'!$A$1,"sku anker",A1553),"")</f>
        <v/>
      </c>
      <c r="N1553" s="18" t="s">
        <v>42</v>
      </c>
      <c r="O1553" s="19" t="str">
        <f t="shared" si="24"/>
        <v>Order online</v>
      </c>
      <c r="P1553" s="97" t="s">
        <v>146</v>
      </c>
      <c r="Q1553" s="13" t="s">
        <v>5139</v>
      </c>
      <c r="R1553" t="s">
        <v>5140</v>
      </c>
      <c r="S1553" s="20">
        <v>0</v>
      </c>
      <c r="T1553" s="21" t="s">
        <v>38</v>
      </c>
    </row>
    <row r="1554" spans="1:20" x14ac:dyDescent="0.35">
      <c r="A1554" s="96" t="s">
        <v>5141</v>
      </c>
      <c r="D1554" s="13" t="s">
        <v>5138</v>
      </c>
      <c r="E1554" s="13">
        <v>8</v>
      </c>
      <c r="F1554" s="14">
        <v>0.5</v>
      </c>
      <c r="G1554" s="13" t="s">
        <v>14872</v>
      </c>
      <c r="H1554" s="14">
        <v>0</v>
      </c>
      <c r="I1554" s="15" t="s">
        <v>32</v>
      </c>
      <c r="J1554" s="16">
        <v>17.600000000000001</v>
      </c>
      <c r="K1554" s="16">
        <v>2.2000000000000002</v>
      </c>
      <c r="L1554" s="17" t="s">
        <v>33</v>
      </c>
      <c r="M1554" s="163" t="str">
        <f>IFERROR(GETPIVOTDATA("Tot. Bottles",'- Ordine Aggregato -'!$A$1,"sku anker",A1554),"")</f>
        <v/>
      </c>
      <c r="N1554" s="18" t="s">
        <v>34</v>
      </c>
      <c r="O1554" s="19" t="str">
        <f t="shared" si="24"/>
        <v>Order online</v>
      </c>
      <c r="P1554" s="97" t="s">
        <v>146</v>
      </c>
      <c r="Q1554" s="13" t="s">
        <v>5142</v>
      </c>
      <c r="R1554" t="s">
        <v>5143</v>
      </c>
      <c r="S1554" s="20">
        <v>0</v>
      </c>
      <c r="T1554" s="21" t="s">
        <v>38</v>
      </c>
    </row>
    <row r="1555" spans="1:20" x14ac:dyDescent="0.35">
      <c r="A1555" s="13" t="s">
        <v>5144</v>
      </c>
      <c r="B1555" s="13"/>
      <c r="C1555" s="13"/>
      <c r="D1555" s="13" t="s">
        <v>5145</v>
      </c>
      <c r="E1555" s="13">
        <v>24</v>
      </c>
      <c r="F1555" s="14">
        <v>0.2</v>
      </c>
      <c r="G1555" s="13" t="s">
        <v>14872</v>
      </c>
      <c r="H1555" s="14">
        <v>0</v>
      </c>
      <c r="I1555" s="15" t="s">
        <v>32</v>
      </c>
      <c r="J1555" s="16">
        <v>20.399999999999999</v>
      </c>
      <c r="K1555" s="16">
        <v>0.85</v>
      </c>
      <c r="L1555" s="17" t="s">
        <v>2503</v>
      </c>
      <c r="M1555" s="163" t="str">
        <f>IFERROR(GETPIVOTDATA("Tot. Bottles",'- Ordine Aggregato -'!$A$1,"sku anker",A1555),"")</f>
        <v/>
      </c>
      <c r="N1555" s="18" t="s">
        <v>67</v>
      </c>
      <c r="O1555" s="19" t="str">
        <f t="shared" si="24"/>
        <v>Order online</v>
      </c>
      <c r="P1555" s="97" t="s">
        <v>146</v>
      </c>
      <c r="Q1555" s="13" t="s">
        <v>5133</v>
      </c>
      <c r="R1555" t="s">
        <v>5146</v>
      </c>
      <c r="S1555" s="20">
        <v>0.85</v>
      </c>
      <c r="T1555" s="21" t="s">
        <v>38</v>
      </c>
    </row>
    <row r="1556" spans="1:20" x14ac:dyDescent="0.35">
      <c r="A1556" s="96" t="s">
        <v>5147</v>
      </c>
      <c r="B1556" s="96"/>
      <c r="C1556" s="96"/>
      <c r="D1556" s="13" t="s">
        <v>5148</v>
      </c>
      <c r="E1556" s="13">
        <v>24</v>
      </c>
      <c r="F1556" s="14">
        <v>0.2</v>
      </c>
      <c r="G1556" s="13" t="s">
        <v>14872</v>
      </c>
      <c r="H1556" s="14">
        <v>0</v>
      </c>
      <c r="I1556" s="15" t="s">
        <v>32</v>
      </c>
      <c r="J1556" s="16">
        <v>26.400000000000002</v>
      </c>
      <c r="K1556" s="16">
        <v>1.1000000000000001</v>
      </c>
      <c r="L1556" s="17" t="s">
        <v>33</v>
      </c>
      <c r="M1556" s="163" t="str">
        <f>IFERROR(GETPIVOTDATA("Tot. Bottles",'- Ordine Aggregato -'!$A$1,"sku anker",A1556),"")</f>
        <v/>
      </c>
      <c r="N1556" s="18" t="s">
        <v>42</v>
      </c>
      <c r="O1556" s="19" t="str">
        <f t="shared" si="24"/>
        <v>Order online</v>
      </c>
      <c r="P1556" s="97" t="s">
        <v>146</v>
      </c>
      <c r="Q1556" s="13" t="s">
        <v>5149</v>
      </c>
      <c r="R1556" t="s">
        <v>5150</v>
      </c>
      <c r="S1556" s="20">
        <v>0</v>
      </c>
      <c r="T1556" s="21" t="s">
        <v>38</v>
      </c>
    </row>
    <row r="1557" spans="1:20" x14ac:dyDescent="0.35">
      <c r="A1557" s="96" t="s">
        <v>5151</v>
      </c>
      <c r="D1557" s="13" t="s">
        <v>5152</v>
      </c>
      <c r="E1557" s="13">
        <v>24</v>
      </c>
      <c r="F1557" s="14">
        <v>0.2</v>
      </c>
      <c r="G1557" s="13" t="s">
        <v>14872</v>
      </c>
      <c r="H1557" s="14">
        <v>0</v>
      </c>
      <c r="I1557" s="15" t="s">
        <v>32</v>
      </c>
      <c r="J1557" s="16">
        <v>23.759999999999998</v>
      </c>
      <c r="K1557" s="16">
        <v>0.99</v>
      </c>
      <c r="L1557" s="17" t="s">
        <v>33</v>
      </c>
      <c r="M1557" s="163" t="str">
        <f>IFERROR(GETPIVOTDATA("Tot. Bottles",'- Ordine Aggregato -'!$A$1,"sku anker",A1557),"")</f>
        <v/>
      </c>
      <c r="N1557" s="18" t="s">
        <v>34</v>
      </c>
      <c r="O1557" s="19" t="str">
        <f t="shared" si="24"/>
        <v>Order online</v>
      </c>
      <c r="P1557" s="97" t="s">
        <v>146</v>
      </c>
      <c r="Q1557" s="13" t="s">
        <v>5149</v>
      </c>
      <c r="R1557" t="s">
        <v>5153</v>
      </c>
      <c r="S1557" s="20">
        <v>0</v>
      </c>
      <c r="T1557" s="21" t="s">
        <v>38</v>
      </c>
    </row>
    <row r="1558" spans="1:20" x14ac:dyDescent="0.35">
      <c r="A1558" s="96" t="s">
        <v>5154</v>
      </c>
      <c r="D1558" s="13" t="s">
        <v>5155</v>
      </c>
      <c r="E1558" s="13">
        <v>8</v>
      </c>
      <c r="F1558" s="14">
        <v>0.5</v>
      </c>
      <c r="G1558" s="13" t="s">
        <v>46</v>
      </c>
      <c r="H1558" s="14">
        <v>0</v>
      </c>
      <c r="I1558" s="15" t="s">
        <v>32</v>
      </c>
      <c r="J1558" s="16">
        <v>18</v>
      </c>
      <c r="K1558" s="16">
        <v>2.25</v>
      </c>
      <c r="L1558" s="17" t="s">
        <v>33</v>
      </c>
      <c r="M1558" s="163" t="str">
        <f>IFERROR(GETPIVOTDATA("Tot. Bottles",'- Ordine Aggregato -'!$A$1,"sku anker",A1558),"")</f>
        <v/>
      </c>
      <c r="N1558" s="18" t="s">
        <v>42</v>
      </c>
      <c r="O1558" s="19" t="str">
        <f t="shared" si="24"/>
        <v>Order online</v>
      </c>
      <c r="P1558" s="97" t="s">
        <v>146</v>
      </c>
      <c r="Q1558" s="13" t="s">
        <v>5156</v>
      </c>
      <c r="R1558" t="s">
        <v>5157</v>
      </c>
      <c r="S1558" s="20">
        <v>0</v>
      </c>
      <c r="T1558" s="21" t="s">
        <v>38</v>
      </c>
    </row>
    <row r="1559" spans="1:20" x14ac:dyDescent="0.35">
      <c r="A1559" s="96" t="s">
        <v>5158</v>
      </c>
      <c r="B1559" s="96"/>
      <c r="C1559" s="96"/>
      <c r="D1559" s="13" t="s">
        <v>5159</v>
      </c>
      <c r="E1559" s="13">
        <v>24</v>
      </c>
      <c r="F1559" s="14">
        <v>0.2</v>
      </c>
      <c r="G1559" s="13" t="s">
        <v>14872</v>
      </c>
      <c r="H1559" s="14">
        <v>0</v>
      </c>
      <c r="I1559" s="15" t="s">
        <v>32</v>
      </c>
      <c r="J1559" s="16">
        <v>26.400000000000002</v>
      </c>
      <c r="K1559" s="16">
        <v>1.1000000000000001</v>
      </c>
      <c r="L1559" s="17" t="s">
        <v>33</v>
      </c>
      <c r="M1559" s="163" t="str">
        <f>IFERROR(GETPIVOTDATA("Tot. Bottles",'- Ordine Aggregato -'!$A$1,"sku anker",A1559),"")</f>
        <v/>
      </c>
      <c r="N1559" s="18" t="s">
        <v>42</v>
      </c>
      <c r="O1559" s="19" t="str">
        <f t="shared" si="24"/>
        <v>Order online</v>
      </c>
      <c r="P1559" s="97" t="s">
        <v>146</v>
      </c>
      <c r="Q1559" s="13" t="s">
        <v>5160</v>
      </c>
      <c r="R1559" t="s">
        <v>5161</v>
      </c>
      <c r="S1559" s="20">
        <v>0</v>
      </c>
      <c r="T1559" s="21" t="s">
        <v>38</v>
      </c>
    </row>
    <row r="1560" spans="1:20" x14ac:dyDescent="0.35">
      <c r="A1560" s="96" t="s">
        <v>5162</v>
      </c>
      <c r="D1560" s="13" t="s">
        <v>5159</v>
      </c>
      <c r="E1560" s="13">
        <v>8</v>
      </c>
      <c r="F1560" s="14">
        <v>0.5</v>
      </c>
      <c r="G1560" s="13" t="s">
        <v>46</v>
      </c>
      <c r="H1560" s="14">
        <v>0</v>
      </c>
      <c r="I1560" s="15" t="s">
        <v>32</v>
      </c>
      <c r="J1560" s="16">
        <v>18</v>
      </c>
      <c r="K1560" s="16">
        <v>2.25</v>
      </c>
      <c r="L1560" s="17" t="s">
        <v>33</v>
      </c>
      <c r="M1560" s="163" t="str">
        <f>IFERROR(GETPIVOTDATA("Tot. Bottles",'- Ordine Aggregato -'!$A$1,"sku anker",A1560),"")</f>
        <v/>
      </c>
      <c r="N1560" s="18" t="s">
        <v>42</v>
      </c>
      <c r="O1560" s="19" t="str">
        <f t="shared" si="24"/>
        <v>Order online</v>
      </c>
      <c r="P1560" s="97" t="s">
        <v>146</v>
      </c>
      <c r="Q1560" s="13" t="s">
        <v>5163</v>
      </c>
      <c r="R1560" t="s">
        <v>5164</v>
      </c>
      <c r="S1560" s="20">
        <v>0</v>
      </c>
      <c r="T1560" s="21" t="s">
        <v>38</v>
      </c>
    </row>
    <row r="1561" spans="1:20" x14ac:dyDescent="0.35">
      <c r="A1561" s="96" t="s">
        <v>5165</v>
      </c>
      <c r="D1561" s="13" t="s">
        <v>5166</v>
      </c>
      <c r="E1561" s="13">
        <v>24</v>
      </c>
      <c r="F1561" s="14">
        <v>0.2</v>
      </c>
      <c r="G1561" s="13" t="s">
        <v>46</v>
      </c>
      <c r="H1561" s="14">
        <v>0</v>
      </c>
      <c r="I1561" s="15" t="s">
        <v>32</v>
      </c>
      <c r="J1561" s="16">
        <v>26.400000000000002</v>
      </c>
      <c r="K1561" s="16">
        <v>1.1000000000000001</v>
      </c>
      <c r="L1561" s="17" t="s">
        <v>2503</v>
      </c>
      <c r="M1561" s="163" t="str">
        <f>IFERROR(GETPIVOTDATA("Tot. Bottles",'- Ordine Aggregato -'!$A$1,"sku anker",A1561),"")</f>
        <v/>
      </c>
      <c r="N1561" s="18" t="s">
        <v>42</v>
      </c>
      <c r="O1561" s="19" t="str">
        <f t="shared" si="24"/>
        <v>Order online</v>
      </c>
      <c r="P1561" s="97" t="s">
        <v>146</v>
      </c>
      <c r="Q1561" s="13" t="s">
        <v>5167</v>
      </c>
      <c r="R1561" t="s">
        <v>5168</v>
      </c>
      <c r="S1561" s="20">
        <v>0</v>
      </c>
      <c r="T1561" s="21" t="s">
        <v>38</v>
      </c>
    </row>
    <row r="1562" spans="1:20" x14ac:dyDescent="0.35">
      <c r="A1562" s="13" t="s">
        <v>5169</v>
      </c>
      <c r="B1562" s="13"/>
      <c r="C1562" s="13"/>
      <c r="D1562" s="13" t="s">
        <v>5170</v>
      </c>
      <c r="E1562" s="13">
        <v>24</v>
      </c>
      <c r="F1562" s="14">
        <v>0.2</v>
      </c>
      <c r="G1562" s="13" t="s">
        <v>46</v>
      </c>
      <c r="H1562" s="14">
        <v>0</v>
      </c>
      <c r="I1562" s="15" t="s">
        <v>32</v>
      </c>
      <c r="J1562" s="16">
        <v>26.400000000000002</v>
      </c>
      <c r="K1562" s="16">
        <v>1.1000000000000001</v>
      </c>
      <c r="L1562" s="17" t="s">
        <v>33</v>
      </c>
      <c r="M1562" s="163" t="str">
        <f>IFERROR(GETPIVOTDATA("Tot. Bottles",'- Ordine Aggregato -'!$A$1,"sku anker",A1562),"")</f>
        <v/>
      </c>
      <c r="N1562" s="18" t="s">
        <v>42</v>
      </c>
      <c r="O1562" s="19" t="str">
        <f t="shared" si="24"/>
        <v>Order online</v>
      </c>
      <c r="P1562" s="97" t="s">
        <v>146</v>
      </c>
      <c r="Q1562" s="13" t="s">
        <v>5171</v>
      </c>
      <c r="R1562" t="s">
        <v>5172</v>
      </c>
      <c r="S1562" s="20">
        <v>0</v>
      </c>
      <c r="T1562" s="21" t="s">
        <v>38</v>
      </c>
    </row>
    <row r="1563" spans="1:20" x14ac:dyDescent="0.35">
      <c r="A1563" s="13" t="s">
        <v>5173</v>
      </c>
      <c r="B1563" s="13"/>
      <c r="C1563" s="13"/>
      <c r="D1563" s="13" t="s">
        <v>5174</v>
      </c>
      <c r="E1563" s="13">
        <v>24</v>
      </c>
      <c r="F1563" s="14">
        <v>0.2</v>
      </c>
      <c r="G1563" s="13" t="s">
        <v>14872</v>
      </c>
      <c r="H1563" s="14">
        <v>0</v>
      </c>
      <c r="I1563" s="15" t="s">
        <v>32</v>
      </c>
      <c r="J1563" s="16">
        <v>26.400000000000002</v>
      </c>
      <c r="K1563" s="16">
        <v>1.1000000000000001</v>
      </c>
      <c r="L1563" s="17" t="s">
        <v>2503</v>
      </c>
      <c r="M1563" s="163" t="str">
        <f>IFERROR(GETPIVOTDATA("Tot. Bottles",'- Ordine Aggregato -'!$A$1,"sku anker",A1563),"")</f>
        <v/>
      </c>
      <c r="N1563" s="18" t="s">
        <v>34</v>
      </c>
      <c r="O1563" s="19" t="str">
        <f t="shared" si="24"/>
        <v>Order online</v>
      </c>
      <c r="P1563" s="97" t="s">
        <v>146</v>
      </c>
      <c r="Q1563" s="13" t="s">
        <v>5175</v>
      </c>
      <c r="R1563" t="s">
        <v>5176</v>
      </c>
      <c r="S1563" s="20">
        <v>0</v>
      </c>
      <c r="T1563" s="21" t="s">
        <v>38</v>
      </c>
    </row>
    <row r="1564" spans="1:20" x14ac:dyDescent="0.35">
      <c r="A1564" s="96" t="s">
        <v>15315</v>
      </c>
      <c r="B1564" s="96"/>
      <c r="C1564" s="96"/>
      <c r="D1564" s="13" t="s">
        <v>15316</v>
      </c>
      <c r="E1564" s="13">
        <v>24</v>
      </c>
      <c r="F1564" s="14">
        <v>0.2</v>
      </c>
      <c r="G1564" s="13" t="s">
        <v>14872</v>
      </c>
      <c r="H1564" s="14">
        <v>0</v>
      </c>
      <c r="I1564" s="15" t="s">
        <v>32</v>
      </c>
      <c r="J1564" s="16">
        <v>26.400000000000002</v>
      </c>
      <c r="K1564" s="16">
        <v>1.1000000000000001</v>
      </c>
      <c r="L1564" s="17" t="s">
        <v>33</v>
      </c>
      <c r="M1564" s="163" t="str">
        <f>IFERROR(GETPIVOTDATA("Tot. Bottles",'- Ordine Aggregato -'!$A$1,"sku anker",A1564),"")</f>
        <v/>
      </c>
      <c r="N1564" s="18" t="s">
        <v>42</v>
      </c>
      <c r="O1564" s="19" t="str">
        <f t="shared" si="24"/>
        <v>Order online</v>
      </c>
      <c r="P1564" s="97" t="s">
        <v>146</v>
      </c>
      <c r="Q1564" s="13" t="s">
        <v>15317</v>
      </c>
      <c r="R1564" t="s">
        <v>15318</v>
      </c>
      <c r="S1564" s="20">
        <v>0</v>
      </c>
      <c r="T1564" s="21" t="s">
        <v>38</v>
      </c>
    </row>
    <row r="1565" spans="1:20" x14ac:dyDescent="0.35">
      <c r="A1565" s="13" t="s">
        <v>5177</v>
      </c>
      <c r="B1565" s="13"/>
      <c r="C1565" s="13"/>
      <c r="D1565" s="13" t="s">
        <v>5178</v>
      </c>
      <c r="E1565" s="13">
        <v>6</v>
      </c>
      <c r="F1565" s="14">
        <v>0.7</v>
      </c>
      <c r="G1565" s="13" t="s">
        <v>46</v>
      </c>
      <c r="H1565" s="14">
        <v>15</v>
      </c>
      <c r="I1565" s="15" t="s">
        <v>32</v>
      </c>
      <c r="J1565" s="16">
        <v>35.400000000000006</v>
      </c>
      <c r="K1565" s="16">
        <v>5.9</v>
      </c>
      <c r="L1565" s="17" t="s">
        <v>502</v>
      </c>
      <c r="M1565" s="163" t="str">
        <f>IFERROR(GETPIVOTDATA("Tot. Bottles",'- Ordine Aggregato -'!$A$1,"sku anker",A1565),"")</f>
        <v/>
      </c>
      <c r="N1565" s="18" t="s">
        <v>42</v>
      </c>
      <c r="O1565" s="19" t="str">
        <f t="shared" si="24"/>
        <v>Order online</v>
      </c>
      <c r="P1565" s="97" t="s">
        <v>220</v>
      </c>
      <c r="Q1565" s="13" t="s">
        <v>5179</v>
      </c>
      <c r="R1565" t="s">
        <v>5180</v>
      </c>
      <c r="S1565" s="20">
        <v>0</v>
      </c>
      <c r="T1565" s="21" t="s">
        <v>38</v>
      </c>
    </row>
    <row r="1566" spans="1:20" x14ac:dyDescent="0.35">
      <c r="A1566" s="13" t="s">
        <v>5181</v>
      </c>
      <c r="B1566" s="13"/>
      <c r="C1566" s="13"/>
      <c r="D1566" s="13" t="s">
        <v>5182</v>
      </c>
      <c r="E1566" s="13">
        <v>6</v>
      </c>
      <c r="F1566" s="14">
        <v>0.5</v>
      </c>
      <c r="G1566" s="13" t="s">
        <v>46</v>
      </c>
      <c r="H1566" s="14">
        <v>46</v>
      </c>
      <c r="I1566" s="15" t="s">
        <v>32</v>
      </c>
      <c r="J1566" s="16">
        <v>71.699999999999989</v>
      </c>
      <c r="K1566" s="16">
        <v>11.95</v>
      </c>
      <c r="L1566" s="17" t="s">
        <v>368</v>
      </c>
      <c r="M1566" s="163" t="str">
        <f>IFERROR(GETPIVOTDATA("Tot. Bottles",'- Ordine Aggregato -'!$A$1,"sku anker",A1566),"")</f>
        <v/>
      </c>
      <c r="N1566" s="18" t="s">
        <v>42</v>
      </c>
      <c r="O1566" s="19" t="str">
        <f t="shared" si="24"/>
        <v>Order online</v>
      </c>
      <c r="P1566" s="97" t="s">
        <v>614</v>
      </c>
      <c r="Q1566" s="13" t="s">
        <v>5183</v>
      </c>
      <c r="R1566" t="s">
        <v>5184</v>
      </c>
      <c r="S1566" s="20">
        <v>0</v>
      </c>
      <c r="T1566" s="21" t="s">
        <v>38</v>
      </c>
    </row>
    <row r="1567" spans="1:20" x14ac:dyDescent="0.35">
      <c r="A1567" s="13" t="s">
        <v>5185</v>
      </c>
      <c r="B1567" s="13"/>
      <c r="C1567" s="13"/>
      <c r="D1567" s="13" t="s">
        <v>5186</v>
      </c>
      <c r="E1567" s="13">
        <v>6</v>
      </c>
      <c r="F1567" s="14">
        <v>0.7</v>
      </c>
      <c r="G1567" s="13" t="s">
        <v>14872</v>
      </c>
      <c r="H1567" s="14">
        <v>17</v>
      </c>
      <c r="I1567" s="15" t="s">
        <v>32</v>
      </c>
      <c r="J1567" s="16">
        <v>47.7</v>
      </c>
      <c r="K1567" s="16">
        <v>7.95</v>
      </c>
      <c r="L1567" s="17" t="s">
        <v>690</v>
      </c>
      <c r="M1567" s="163" t="str">
        <f>IFERROR(GETPIVOTDATA("Tot. Bottles",'- Ordine Aggregato -'!$A$1,"sku anker",A1567),"")</f>
        <v/>
      </c>
      <c r="N1567" s="18" t="s">
        <v>34</v>
      </c>
      <c r="O1567" s="19" t="str">
        <f t="shared" si="24"/>
        <v>Order online</v>
      </c>
      <c r="P1567" s="97" t="s">
        <v>614</v>
      </c>
      <c r="Q1567" s="13" t="s">
        <v>5187</v>
      </c>
      <c r="R1567" t="s">
        <v>5188</v>
      </c>
      <c r="S1567" s="20">
        <v>0</v>
      </c>
      <c r="T1567" s="21" t="s">
        <v>38</v>
      </c>
    </row>
    <row r="1568" spans="1:20" x14ac:dyDescent="0.35">
      <c r="A1568" s="13" t="s">
        <v>5189</v>
      </c>
      <c r="B1568" s="13"/>
      <c r="C1568" s="13"/>
      <c r="D1568" s="13" t="s">
        <v>5190</v>
      </c>
      <c r="E1568" s="13">
        <v>12</v>
      </c>
      <c r="F1568" s="14">
        <v>1</v>
      </c>
      <c r="G1568" s="13" t="s">
        <v>14872</v>
      </c>
      <c r="H1568" s="14">
        <v>0</v>
      </c>
      <c r="I1568" s="15" t="s">
        <v>32</v>
      </c>
      <c r="J1568" s="16">
        <v>80.400000000000006</v>
      </c>
      <c r="K1568" s="16">
        <v>6.7</v>
      </c>
      <c r="L1568" s="17" t="s">
        <v>5191</v>
      </c>
      <c r="M1568" s="163" t="str">
        <f>IFERROR(GETPIVOTDATA("Tot. Bottles",'- Ordine Aggregato -'!$A$1,"sku anker",A1568),"")</f>
        <v/>
      </c>
      <c r="N1568" s="18" t="s">
        <v>42</v>
      </c>
      <c r="O1568" s="19" t="str">
        <f t="shared" si="24"/>
        <v>Order online</v>
      </c>
      <c r="P1568" s="97" t="s">
        <v>385</v>
      </c>
      <c r="Q1568" s="13" t="s">
        <v>5192</v>
      </c>
      <c r="R1568" t="s">
        <v>5193</v>
      </c>
      <c r="S1568" s="20">
        <v>0</v>
      </c>
      <c r="T1568" s="21" t="s">
        <v>38</v>
      </c>
    </row>
    <row r="1569" spans="1:20" x14ac:dyDescent="0.35">
      <c r="A1569" s="13" t="s">
        <v>5194</v>
      </c>
      <c r="B1569" s="13"/>
      <c r="C1569" s="13"/>
      <c r="D1569" s="13" t="s">
        <v>5195</v>
      </c>
      <c r="E1569" s="13">
        <v>12</v>
      </c>
      <c r="F1569" s="14">
        <v>1</v>
      </c>
      <c r="G1569" s="13" t="s">
        <v>14872</v>
      </c>
      <c r="H1569" s="14">
        <v>0</v>
      </c>
      <c r="I1569" s="15" t="s">
        <v>32</v>
      </c>
      <c r="J1569" s="16">
        <v>80.400000000000006</v>
      </c>
      <c r="K1569" s="16">
        <v>6.7</v>
      </c>
      <c r="L1569" s="17" t="s">
        <v>5191</v>
      </c>
      <c r="M1569" s="163" t="str">
        <f>IFERROR(GETPIVOTDATA("Tot. Bottles",'- Ordine Aggregato -'!$A$1,"sku anker",A1569),"")</f>
        <v/>
      </c>
      <c r="N1569" s="18" t="s">
        <v>34</v>
      </c>
      <c r="O1569" s="19" t="str">
        <f t="shared" si="24"/>
        <v>Order online</v>
      </c>
      <c r="P1569" s="97" t="s">
        <v>385</v>
      </c>
      <c r="Q1569" s="13" t="s">
        <v>5196</v>
      </c>
      <c r="R1569" t="s">
        <v>5197</v>
      </c>
      <c r="S1569" s="20">
        <v>0</v>
      </c>
      <c r="T1569" s="21" t="s">
        <v>38</v>
      </c>
    </row>
    <row r="1570" spans="1:20" x14ac:dyDescent="0.35">
      <c r="A1570" s="96" t="s">
        <v>5198</v>
      </c>
      <c r="B1570" s="96"/>
      <c r="C1570" s="96"/>
      <c r="D1570" s="13" t="s">
        <v>5199</v>
      </c>
      <c r="E1570" s="13">
        <v>12</v>
      </c>
      <c r="F1570" s="14">
        <v>1</v>
      </c>
      <c r="G1570" s="13" t="s">
        <v>14872</v>
      </c>
      <c r="H1570" s="14">
        <v>0</v>
      </c>
      <c r="I1570" s="15" t="s">
        <v>32</v>
      </c>
      <c r="J1570" s="16">
        <v>80.400000000000006</v>
      </c>
      <c r="K1570" s="16">
        <v>6.7</v>
      </c>
      <c r="L1570" s="17" t="s">
        <v>5191</v>
      </c>
      <c r="M1570" s="163" t="str">
        <f>IFERROR(GETPIVOTDATA("Tot. Bottles",'- Ordine Aggregato -'!$A$1,"sku anker",A1570),"")</f>
        <v/>
      </c>
      <c r="N1570" s="18" t="s">
        <v>42</v>
      </c>
      <c r="O1570" s="19" t="str">
        <f t="shared" si="24"/>
        <v>Order online</v>
      </c>
      <c r="P1570" s="97" t="s">
        <v>385</v>
      </c>
      <c r="Q1570" s="13" t="s">
        <v>5200</v>
      </c>
      <c r="R1570" t="s">
        <v>5201</v>
      </c>
      <c r="S1570" s="20">
        <v>0</v>
      </c>
      <c r="T1570" s="21" t="s">
        <v>38</v>
      </c>
    </row>
    <row r="1571" spans="1:20" x14ac:dyDescent="0.35">
      <c r="A1571" s="96" t="s">
        <v>5202</v>
      </c>
      <c r="B1571" s="96"/>
      <c r="C1571" s="96"/>
      <c r="D1571" s="13" t="s">
        <v>5203</v>
      </c>
      <c r="E1571" s="13">
        <v>12</v>
      </c>
      <c r="F1571" s="14">
        <v>1</v>
      </c>
      <c r="G1571" s="13" t="s">
        <v>14872</v>
      </c>
      <c r="H1571" s="14">
        <v>0</v>
      </c>
      <c r="I1571" s="15" t="s">
        <v>32</v>
      </c>
      <c r="J1571" s="16">
        <v>80.400000000000006</v>
      </c>
      <c r="K1571" s="16">
        <v>6.7</v>
      </c>
      <c r="L1571" s="17" t="s">
        <v>5191</v>
      </c>
      <c r="M1571" s="163" t="str">
        <f>IFERROR(GETPIVOTDATA("Tot. Bottles",'- Ordine Aggregato -'!$A$1,"sku anker",A1571),"")</f>
        <v/>
      </c>
      <c r="N1571" s="18" t="s">
        <v>34</v>
      </c>
      <c r="O1571" s="19" t="str">
        <f t="shared" si="24"/>
        <v>Order online</v>
      </c>
      <c r="P1571" s="97" t="s">
        <v>385</v>
      </c>
      <c r="Q1571" s="13" t="s">
        <v>5204</v>
      </c>
      <c r="R1571" t="s">
        <v>5205</v>
      </c>
      <c r="S1571" s="20">
        <v>0</v>
      </c>
      <c r="T1571" s="21" t="s">
        <v>38</v>
      </c>
    </row>
    <row r="1572" spans="1:20" x14ac:dyDescent="0.35">
      <c r="A1572" s="96" t="s">
        <v>5206</v>
      </c>
      <c r="B1572" s="96"/>
      <c r="C1572" s="96"/>
      <c r="D1572" s="13" t="s">
        <v>5207</v>
      </c>
      <c r="E1572" s="13">
        <v>12</v>
      </c>
      <c r="F1572" s="14">
        <v>1</v>
      </c>
      <c r="G1572" s="13" t="s">
        <v>14872</v>
      </c>
      <c r="H1572" s="14">
        <v>0</v>
      </c>
      <c r="I1572" s="15" t="s">
        <v>32</v>
      </c>
      <c r="J1572" s="16">
        <v>80.400000000000006</v>
      </c>
      <c r="K1572" s="16">
        <v>6.7</v>
      </c>
      <c r="L1572" s="17" t="s">
        <v>5191</v>
      </c>
      <c r="M1572" s="163" t="str">
        <f>IFERROR(GETPIVOTDATA("Tot. Bottles",'- Ordine Aggregato -'!$A$1,"sku anker",A1572),"")</f>
        <v/>
      </c>
      <c r="N1572" s="18" t="s">
        <v>34</v>
      </c>
      <c r="O1572" s="19" t="str">
        <f t="shared" si="24"/>
        <v>Order online</v>
      </c>
      <c r="P1572" s="97" t="s">
        <v>385</v>
      </c>
      <c r="Q1572" s="13" t="s">
        <v>5208</v>
      </c>
      <c r="R1572" t="s">
        <v>5209</v>
      </c>
      <c r="S1572" s="20">
        <v>0</v>
      </c>
      <c r="T1572" s="21" t="s">
        <v>38</v>
      </c>
    </row>
    <row r="1573" spans="1:20" x14ac:dyDescent="0.35">
      <c r="A1573" s="96" t="s">
        <v>5210</v>
      </c>
      <c r="B1573" s="96"/>
      <c r="C1573" s="96"/>
      <c r="D1573" s="13" t="s">
        <v>5211</v>
      </c>
      <c r="E1573" s="13">
        <v>12</v>
      </c>
      <c r="F1573" s="14">
        <v>1</v>
      </c>
      <c r="G1573" s="13" t="s">
        <v>14872</v>
      </c>
      <c r="H1573" s="14">
        <v>0</v>
      </c>
      <c r="I1573" s="15" t="s">
        <v>32</v>
      </c>
      <c r="J1573" s="16">
        <v>71.400000000000006</v>
      </c>
      <c r="K1573" s="16">
        <v>5.95</v>
      </c>
      <c r="L1573" s="17" t="s">
        <v>5191</v>
      </c>
      <c r="M1573" s="163" t="str">
        <f>IFERROR(GETPIVOTDATA("Tot. Bottles",'- Ordine Aggregato -'!$A$1,"sku anker",A1573),"")</f>
        <v/>
      </c>
      <c r="N1573" s="18" t="s">
        <v>34</v>
      </c>
      <c r="O1573" s="19" t="str">
        <f t="shared" si="24"/>
        <v>Order online</v>
      </c>
      <c r="P1573" s="97" t="s">
        <v>385</v>
      </c>
      <c r="Q1573" s="13" t="s">
        <v>5212</v>
      </c>
      <c r="R1573" t="s">
        <v>5213</v>
      </c>
      <c r="S1573" s="20">
        <v>0</v>
      </c>
      <c r="T1573" s="21" t="s">
        <v>38</v>
      </c>
    </row>
    <row r="1574" spans="1:20" x14ac:dyDescent="0.35">
      <c r="A1574" s="96" t="s">
        <v>5214</v>
      </c>
      <c r="D1574" s="13" t="s">
        <v>5215</v>
      </c>
      <c r="E1574" s="13">
        <v>6</v>
      </c>
      <c r="F1574" s="14">
        <v>0.7</v>
      </c>
      <c r="G1574" s="13" t="s">
        <v>31</v>
      </c>
      <c r="H1574" s="14">
        <v>58</v>
      </c>
      <c r="I1574" s="15" t="s">
        <v>32</v>
      </c>
      <c r="J1574" s="16">
        <v>117</v>
      </c>
      <c r="K1574" s="16">
        <v>19.5</v>
      </c>
      <c r="L1574" s="17" t="s">
        <v>145</v>
      </c>
      <c r="M1574" s="163" t="str">
        <f>IFERROR(GETPIVOTDATA("Tot. Bottles",'- Ordine Aggregato -'!$A$1,"sku anker",A1574),"")</f>
        <v/>
      </c>
      <c r="N1574" s="18" t="s">
        <v>34</v>
      </c>
      <c r="O1574" s="19" t="str">
        <f t="shared" si="24"/>
        <v>Order online</v>
      </c>
      <c r="P1574" s="97" t="s">
        <v>146</v>
      </c>
      <c r="Q1574" s="13" t="s">
        <v>5216</v>
      </c>
      <c r="R1574" t="s">
        <v>5217</v>
      </c>
      <c r="S1574" s="20">
        <v>0</v>
      </c>
      <c r="T1574" s="21" t="s">
        <v>38</v>
      </c>
    </row>
    <row r="1575" spans="1:20" x14ac:dyDescent="0.35">
      <c r="A1575" s="96" t="s">
        <v>5218</v>
      </c>
      <c r="B1575" s="96"/>
      <c r="C1575" s="96"/>
      <c r="D1575" s="13" t="s">
        <v>5219</v>
      </c>
      <c r="E1575" s="13">
        <v>6</v>
      </c>
      <c r="F1575" s="14">
        <v>0.7</v>
      </c>
      <c r="G1575" s="13" t="s">
        <v>14871</v>
      </c>
      <c r="H1575" s="14">
        <v>40</v>
      </c>
      <c r="I1575" s="15" t="s">
        <v>32</v>
      </c>
      <c r="J1575" s="16">
        <v>76.5</v>
      </c>
      <c r="K1575" s="16">
        <v>12.75</v>
      </c>
      <c r="L1575" s="17" t="s">
        <v>145</v>
      </c>
      <c r="M1575" s="163" t="str">
        <f>IFERROR(GETPIVOTDATA("Tot. Bottles",'- Ordine Aggregato -'!$A$1,"sku anker",A1575),"")</f>
        <v/>
      </c>
      <c r="N1575" s="18" t="s">
        <v>42</v>
      </c>
      <c r="O1575" s="19" t="str">
        <f t="shared" si="24"/>
        <v>Order online</v>
      </c>
      <c r="P1575" s="97" t="s">
        <v>146</v>
      </c>
      <c r="Q1575" s="13" t="s">
        <v>5220</v>
      </c>
      <c r="R1575" t="s">
        <v>5221</v>
      </c>
      <c r="S1575" s="20">
        <v>0</v>
      </c>
      <c r="T1575" s="21" t="s">
        <v>38</v>
      </c>
    </row>
    <row r="1576" spans="1:20" x14ac:dyDescent="0.35">
      <c r="A1576" s="96" t="s">
        <v>5222</v>
      </c>
      <c r="B1576" s="96"/>
      <c r="C1576" s="96"/>
      <c r="D1576" s="13" t="s">
        <v>5223</v>
      </c>
      <c r="E1576" s="13">
        <v>6</v>
      </c>
      <c r="F1576" s="14">
        <v>0.7</v>
      </c>
      <c r="G1576" s="13" t="s">
        <v>14871</v>
      </c>
      <c r="H1576" s="14">
        <v>40</v>
      </c>
      <c r="I1576" s="15" t="s">
        <v>32</v>
      </c>
      <c r="J1576" s="16">
        <v>76.800000000000011</v>
      </c>
      <c r="K1576" s="16">
        <v>12.8</v>
      </c>
      <c r="L1576" s="17" t="s">
        <v>145</v>
      </c>
      <c r="M1576" s="163" t="str">
        <f>IFERROR(GETPIVOTDATA("Tot. Bottles",'- Ordine Aggregato -'!$A$1,"sku anker",A1576),"")</f>
        <v/>
      </c>
      <c r="N1576" s="18" t="s">
        <v>42</v>
      </c>
      <c r="O1576" s="19" t="str">
        <f t="shared" si="24"/>
        <v>Order online</v>
      </c>
      <c r="P1576" s="97" t="s">
        <v>146</v>
      </c>
      <c r="Q1576" s="13" t="s">
        <v>5224</v>
      </c>
      <c r="R1576" t="s">
        <v>5225</v>
      </c>
      <c r="S1576" s="20">
        <v>0</v>
      </c>
      <c r="T1576" s="21" t="s">
        <v>38</v>
      </c>
    </row>
    <row r="1577" spans="1:20" x14ac:dyDescent="0.35">
      <c r="A1577" s="13" t="s">
        <v>14805</v>
      </c>
      <c r="B1577" s="13"/>
      <c r="C1577" s="13"/>
      <c r="D1577" s="13" t="s">
        <v>14806</v>
      </c>
      <c r="E1577" s="13">
        <v>6</v>
      </c>
      <c r="F1577" s="14">
        <v>0.7</v>
      </c>
      <c r="G1577" s="13" t="s">
        <v>46</v>
      </c>
      <c r="H1577" s="14">
        <v>46</v>
      </c>
      <c r="I1577" s="15" t="s">
        <v>32</v>
      </c>
      <c r="J1577" s="16">
        <v>141</v>
      </c>
      <c r="K1577" s="16">
        <v>23.5</v>
      </c>
      <c r="L1577" s="17" t="s">
        <v>145</v>
      </c>
      <c r="M1577" s="163" t="str">
        <f>IFERROR(GETPIVOTDATA("Tot. Bottles",'- Ordine Aggregato -'!$A$1,"sku anker",A1577),"")</f>
        <v/>
      </c>
      <c r="N1577" s="18" t="s">
        <v>42</v>
      </c>
      <c r="O1577" s="19" t="str">
        <f t="shared" si="24"/>
        <v>Order online</v>
      </c>
      <c r="P1577" s="97" t="s">
        <v>146</v>
      </c>
      <c r="Q1577" s="13" t="s">
        <v>15319</v>
      </c>
      <c r="R1577" t="s">
        <v>15320</v>
      </c>
      <c r="S1577" s="20">
        <v>0</v>
      </c>
      <c r="T1577" s="21" t="s">
        <v>38</v>
      </c>
    </row>
    <row r="1578" spans="1:20" x14ac:dyDescent="0.35">
      <c r="A1578" s="13" t="s">
        <v>5226</v>
      </c>
      <c r="B1578" s="13"/>
      <c r="C1578" s="13"/>
      <c r="D1578" s="13" t="s">
        <v>5227</v>
      </c>
      <c r="E1578" s="13">
        <v>12</v>
      </c>
      <c r="F1578" s="14">
        <v>0.7</v>
      </c>
      <c r="G1578" s="13" t="s">
        <v>46</v>
      </c>
      <c r="H1578" s="14">
        <v>40</v>
      </c>
      <c r="I1578" s="15" t="s">
        <v>32</v>
      </c>
      <c r="J1578" s="16">
        <v>54</v>
      </c>
      <c r="K1578" s="16">
        <v>4.5</v>
      </c>
      <c r="L1578" s="17" t="s">
        <v>73</v>
      </c>
      <c r="M1578" s="163" t="str">
        <f>IFERROR(GETPIVOTDATA("Tot. Bottles",'- Ordine Aggregato -'!$A$1,"sku anker",A1578),"")</f>
        <v/>
      </c>
      <c r="N1578" s="18" t="s">
        <v>42</v>
      </c>
      <c r="O1578" s="19" t="str">
        <f t="shared" si="24"/>
        <v>Order online</v>
      </c>
      <c r="P1578" s="97" t="s">
        <v>2989</v>
      </c>
      <c r="Q1578" s="13" t="s">
        <v>5228</v>
      </c>
      <c r="R1578" t="s">
        <v>5229</v>
      </c>
      <c r="S1578" s="20">
        <v>0</v>
      </c>
      <c r="T1578" s="21" t="s">
        <v>38</v>
      </c>
    </row>
    <row r="1579" spans="1:20" x14ac:dyDescent="0.35">
      <c r="A1579" s="13" t="s">
        <v>5230</v>
      </c>
      <c r="B1579" s="13"/>
      <c r="C1579" s="13"/>
      <c r="D1579" s="13" t="s">
        <v>5227</v>
      </c>
      <c r="E1579" s="13">
        <v>6</v>
      </c>
      <c r="F1579" s="14">
        <v>0.7</v>
      </c>
      <c r="G1579" s="13" t="s">
        <v>46</v>
      </c>
      <c r="H1579" s="14">
        <v>40</v>
      </c>
      <c r="I1579" s="15" t="s">
        <v>32</v>
      </c>
      <c r="J1579" s="16">
        <v>27</v>
      </c>
      <c r="K1579" s="16">
        <v>4.5</v>
      </c>
      <c r="L1579" s="17" t="s">
        <v>73</v>
      </c>
      <c r="M1579" s="163" t="str">
        <f>IFERROR(GETPIVOTDATA("Tot. Bottles",'- Ordine Aggregato -'!$A$1,"sku anker",A1579),"")</f>
        <v/>
      </c>
      <c r="N1579" s="18" t="s">
        <v>42</v>
      </c>
      <c r="O1579" s="19" t="str">
        <f t="shared" si="24"/>
        <v>Order online</v>
      </c>
      <c r="P1579" s="97" t="s">
        <v>2989</v>
      </c>
      <c r="Q1579" s="13" t="s">
        <v>5228</v>
      </c>
      <c r="R1579" t="s">
        <v>5229</v>
      </c>
      <c r="S1579" s="20">
        <v>0</v>
      </c>
      <c r="T1579" s="21" t="s">
        <v>38</v>
      </c>
    </row>
    <row r="1580" spans="1:20" x14ac:dyDescent="0.35">
      <c r="A1580" s="13" t="s">
        <v>5231</v>
      </c>
      <c r="B1580" s="13"/>
      <c r="C1580" s="13"/>
      <c r="D1580" s="13" t="s">
        <v>5227</v>
      </c>
      <c r="E1580" s="13">
        <v>6</v>
      </c>
      <c r="F1580" s="14">
        <v>1</v>
      </c>
      <c r="G1580" s="13" t="s">
        <v>46</v>
      </c>
      <c r="H1580" s="14">
        <v>40</v>
      </c>
      <c r="I1580" s="15" t="s">
        <v>32</v>
      </c>
      <c r="J1580" s="16">
        <v>34.5</v>
      </c>
      <c r="K1580" s="16">
        <v>5.75</v>
      </c>
      <c r="L1580" s="17" t="s">
        <v>73</v>
      </c>
      <c r="M1580" s="163" t="str">
        <f>IFERROR(GETPIVOTDATA("Tot. Bottles",'- Ordine Aggregato -'!$A$1,"sku anker",A1580),"")</f>
        <v/>
      </c>
      <c r="N1580" s="18" t="s">
        <v>67</v>
      </c>
      <c r="O1580" s="19" t="str">
        <f t="shared" si="24"/>
        <v>Order online</v>
      </c>
      <c r="P1580" s="97" t="s">
        <v>2989</v>
      </c>
      <c r="Q1580" s="13" t="s">
        <v>5232</v>
      </c>
      <c r="R1580" t="s">
        <v>15321</v>
      </c>
      <c r="S1580" s="20">
        <v>5.75</v>
      </c>
      <c r="T1580" s="21" t="s">
        <v>38</v>
      </c>
    </row>
    <row r="1581" spans="1:20" x14ac:dyDescent="0.35">
      <c r="A1581" s="13" t="s">
        <v>5233</v>
      </c>
      <c r="B1581" s="13"/>
      <c r="C1581" s="13"/>
      <c r="D1581" s="13" t="s">
        <v>5227</v>
      </c>
      <c r="E1581" s="13">
        <v>12</v>
      </c>
      <c r="F1581" s="14">
        <v>1</v>
      </c>
      <c r="G1581" s="13" t="s">
        <v>46</v>
      </c>
      <c r="H1581" s="14">
        <v>40</v>
      </c>
      <c r="I1581" s="15" t="s">
        <v>32</v>
      </c>
      <c r="J1581" s="16">
        <v>71.400000000000006</v>
      </c>
      <c r="K1581" s="16">
        <v>5.95</v>
      </c>
      <c r="L1581" s="17" t="s">
        <v>73</v>
      </c>
      <c r="M1581" s="163" t="str">
        <f>IFERROR(GETPIVOTDATA("Tot. Bottles",'- Ordine Aggregato -'!$A$1,"sku anker",A1581),"")</f>
        <v/>
      </c>
      <c r="N1581" s="18" t="s">
        <v>34</v>
      </c>
      <c r="O1581" s="19" t="str">
        <f t="shared" si="24"/>
        <v>Order online</v>
      </c>
      <c r="P1581" s="97" t="s">
        <v>2989</v>
      </c>
      <c r="Q1581" s="13" t="s">
        <v>5232</v>
      </c>
      <c r="R1581" t="s">
        <v>5234</v>
      </c>
      <c r="S1581" s="20">
        <v>0</v>
      </c>
      <c r="T1581" s="21" t="s">
        <v>38</v>
      </c>
    </row>
    <row r="1582" spans="1:20" x14ac:dyDescent="0.35">
      <c r="A1582" s="13" t="s">
        <v>5235</v>
      </c>
      <c r="B1582" s="13"/>
      <c r="C1582" s="13"/>
      <c r="D1582" s="13" t="s">
        <v>5236</v>
      </c>
      <c r="E1582" s="13">
        <v>12</v>
      </c>
      <c r="F1582" s="14">
        <v>1</v>
      </c>
      <c r="G1582" s="13" t="s">
        <v>14872</v>
      </c>
      <c r="H1582" s="14">
        <v>37.5</v>
      </c>
      <c r="I1582" s="15" t="s">
        <v>32</v>
      </c>
      <c r="J1582" s="16">
        <v>91.199999999999989</v>
      </c>
      <c r="K1582" s="16">
        <v>7.6</v>
      </c>
      <c r="L1582" s="17" t="s">
        <v>66</v>
      </c>
      <c r="M1582" s="163" t="str">
        <f>IFERROR(GETPIVOTDATA("Tot. Bottles",'- Ordine Aggregato -'!$A$1,"sku anker",A1582),"")</f>
        <v/>
      </c>
      <c r="N1582" s="18" t="s">
        <v>42</v>
      </c>
      <c r="O1582" s="19" t="str">
        <f t="shared" si="24"/>
        <v>Order online</v>
      </c>
      <c r="P1582" s="97" t="s">
        <v>2989</v>
      </c>
      <c r="Q1582" s="13" t="s">
        <v>5237</v>
      </c>
      <c r="R1582" t="s">
        <v>5238</v>
      </c>
      <c r="S1582" s="20">
        <v>0</v>
      </c>
      <c r="T1582" s="21" t="s">
        <v>38</v>
      </c>
    </row>
    <row r="1583" spans="1:20" x14ac:dyDescent="0.35">
      <c r="A1583" s="13" t="s">
        <v>5239</v>
      </c>
      <c r="B1583" s="13"/>
      <c r="C1583" s="13"/>
      <c r="D1583" s="13" t="s">
        <v>5240</v>
      </c>
      <c r="E1583" s="13">
        <v>12</v>
      </c>
      <c r="F1583" s="14">
        <v>1</v>
      </c>
      <c r="G1583" s="13" t="s">
        <v>14872</v>
      </c>
      <c r="H1583" s="14">
        <v>30</v>
      </c>
      <c r="I1583" s="15" t="s">
        <v>32</v>
      </c>
      <c r="J1583" s="16">
        <v>81</v>
      </c>
      <c r="K1583" s="16">
        <v>6.75</v>
      </c>
      <c r="L1583" s="17" t="s">
        <v>66</v>
      </c>
      <c r="M1583" s="163" t="str">
        <f>IFERROR(GETPIVOTDATA("Tot. Bottles",'- Ordine Aggregato -'!$A$1,"sku anker",A1583),"")</f>
        <v/>
      </c>
      <c r="N1583" s="18" t="s">
        <v>34</v>
      </c>
      <c r="O1583" s="19" t="str">
        <f t="shared" si="24"/>
        <v>Order online</v>
      </c>
      <c r="P1583" s="97" t="s">
        <v>2989</v>
      </c>
      <c r="Q1583" s="13" t="s">
        <v>5241</v>
      </c>
      <c r="R1583" t="s">
        <v>5242</v>
      </c>
      <c r="S1583" s="20">
        <v>0</v>
      </c>
      <c r="T1583" s="21" t="s">
        <v>38</v>
      </c>
    </row>
    <row r="1584" spans="1:20" x14ac:dyDescent="0.35">
      <c r="A1584" s="96" t="s">
        <v>5243</v>
      </c>
      <c r="D1584" s="13" t="s">
        <v>5244</v>
      </c>
      <c r="E1584" s="13">
        <v>12</v>
      </c>
      <c r="F1584" s="14">
        <v>1</v>
      </c>
      <c r="G1584" s="13" t="s">
        <v>14872</v>
      </c>
      <c r="H1584" s="14">
        <v>30</v>
      </c>
      <c r="I1584" s="15" t="s">
        <v>32</v>
      </c>
      <c r="J1584" s="16">
        <v>81</v>
      </c>
      <c r="K1584" s="16">
        <v>6.75</v>
      </c>
      <c r="L1584" s="17" t="s">
        <v>66</v>
      </c>
      <c r="M1584" s="163" t="str">
        <f>IFERROR(GETPIVOTDATA("Tot. Bottles",'- Ordine Aggregato -'!$A$1,"sku anker",A1584),"")</f>
        <v/>
      </c>
      <c r="N1584" s="18" t="s">
        <v>34</v>
      </c>
      <c r="O1584" s="19" t="str">
        <f t="shared" si="24"/>
        <v>Order online</v>
      </c>
      <c r="P1584" s="97" t="s">
        <v>2989</v>
      </c>
      <c r="Q1584" s="13" t="s">
        <v>5245</v>
      </c>
      <c r="R1584" t="s">
        <v>42</v>
      </c>
      <c r="S1584" s="20">
        <v>0</v>
      </c>
      <c r="T1584" s="21" t="s">
        <v>38</v>
      </c>
    </row>
    <row r="1585" spans="1:20" x14ac:dyDescent="0.35">
      <c r="A1585" s="96" t="s">
        <v>5246</v>
      </c>
      <c r="B1585" s="96"/>
      <c r="C1585" s="96"/>
      <c r="D1585" s="13" t="s">
        <v>5247</v>
      </c>
      <c r="E1585" s="13">
        <v>12</v>
      </c>
      <c r="F1585" s="14">
        <v>1</v>
      </c>
      <c r="G1585" s="13" t="s">
        <v>14872</v>
      </c>
      <c r="H1585" s="14">
        <v>37.5</v>
      </c>
      <c r="I1585" s="15" t="s">
        <v>32</v>
      </c>
      <c r="J1585" s="16">
        <v>81</v>
      </c>
      <c r="K1585" s="16">
        <v>6.75</v>
      </c>
      <c r="L1585" s="17" t="s">
        <v>66</v>
      </c>
      <c r="M1585" s="163" t="str">
        <f>IFERROR(GETPIVOTDATA("Tot. Bottles",'- Ordine Aggregato -'!$A$1,"sku anker",A1585),"")</f>
        <v/>
      </c>
      <c r="N1585" s="18" t="s">
        <v>42</v>
      </c>
      <c r="O1585" s="19" t="str">
        <f t="shared" si="24"/>
        <v>Order online</v>
      </c>
      <c r="P1585" s="97" t="s">
        <v>2989</v>
      </c>
      <c r="Q1585" s="13" t="s">
        <v>5248</v>
      </c>
      <c r="R1585" t="s">
        <v>5249</v>
      </c>
      <c r="S1585" s="20">
        <v>0</v>
      </c>
      <c r="T1585" s="21" t="s">
        <v>38</v>
      </c>
    </row>
    <row r="1586" spans="1:20" x14ac:dyDescent="0.35">
      <c r="A1586" s="13" t="s">
        <v>5250</v>
      </c>
      <c r="B1586" s="13"/>
      <c r="C1586" s="13"/>
      <c r="D1586" s="13" t="s">
        <v>5251</v>
      </c>
      <c r="E1586" s="13">
        <v>12</v>
      </c>
      <c r="F1586" s="14">
        <v>1</v>
      </c>
      <c r="G1586" s="13" t="s">
        <v>14872</v>
      </c>
      <c r="H1586" s="14">
        <v>37.5</v>
      </c>
      <c r="I1586" s="15" t="s">
        <v>32</v>
      </c>
      <c r="J1586" s="16">
        <v>81</v>
      </c>
      <c r="K1586" s="16">
        <v>6.75</v>
      </c>
      <c r="L1586" s="17" t="s">
        <v>66</v>
      </c>
      <c r="M1586" s="163" t="str">
        <f>IFERROR(GETPIVOTDATA("Tot. Bottles",'- Ordine Aggregato -'!$A$1,"sku anker",A1586),"")</f>
        <v/>
      </c>
      <c r="N1586" s="18" t="s">
        <v>42</v>
      </c>
      <c r="O1586" s="19" t="str">
        <f t="shared" si="24"/>
        <v>Order online</v>
      </c>
      <c r="P1586" s="97" t="s">
        <v>2989</v>
      </c>
      <c r="Q1586" s="13" t="s">
        <v>5252</v>
      </c>
      <c r="R1586" t="s">
        <v>5253</v>
      </c>
      <c r="S1586" s="20">
        <v>0</v>
      </c>
      <c r="T1586" s="21" t="s">
        <v>38</v>
      </c>
    </row>
    <row r="1587" spans="1:20" x14ac:dyDescent="0.35">
      <c r="A1587" s="96" t="s">
        <v>5254</v>
      </c>
      <c r="B1587" s="96"/>
      <c r="C1587" s="96"/>
      <c r="D1587" s="13" t="s">
        <v>5255</v>
      </c>
      <c r="E1587" s="13">
        <v>12</v>
      </c>
      <c r="F1587" s="14">
        <v>1</v>
      </c>
      <c r="G1587" s="13" t="s">
        <v>14872</v>
      </c>
      <c r="H1587" s="14">
        <v>37.5</v>
      </c>
      <c r="I1587" s="15" t="s">
        <v>32</v>
      </c>
      <c r="J1587" s="16">
        <v>78</v>
      </c>
      <c r="K1587" s="16">
        <v>6.5</v>
      </c>
      <c r="L1587" s="17" t="s">
        <v>66</v>
      </c>
      <c r="M1587" s="163" t="str">
        <f>IFERROR(GETPIVOTDATA("Tot. Bottles",'- Ordine Aggregato -'!$A$1,"sku anker",A1587),"")</f>
        <v/>
      </c>
      <c r="N1587" s="18" t="s">
        <v>67</v>
      </c>
      <c r="O1587" s="19" t="str">
        <f t="shared" si="24"/>
        <v>Order online</v>
      </c>
      <c r="P1587" s="97" t="s">
        <v>2989</v>
      </c>
      <c r="Q1587" s="13" t="s">
        <v>5256</v>
      </c>
      <c r="R1587" t="s">
        <v>5257</v>
      </c>
      <c r="S1587" s="20">
        <v>6.5</v>
      </c>
      <c r="T1587" s="21" t="s">
        <v>38</v>
      </c>
    </row>
    <row r="1588" spans="1:20" x14ac:dyDescent="0.35">
      <c r="A1588" s="96" t="s">
        <v>5258</v>
      </c>
      <c r="D1588" s="13" t="s">
        <v>5259</v>
      </c>
      <c r="E1588" s="13">
        <v>12</v>
      </c>
      <c r="F1588" s="14">
        <v>1</v>
      </c>
      <c r="G1588" s="13" t="s">
        <v>14872</v>
      </c>
      <c r="H1588" s="14">
        <v>37.5</v>
      </c>
      <c r="I1588" s="15" t="s">
        <v>32</v>
      </c>
      <c r="J1588" s="16">
        <v>81</v>
      </c>
      <c r="K1588" s="16">
        <v>6.75</v>
      </c>
      <c r="L1588" s="17" t="s">
        <v>66</v>
      </c>
      <c r="M1588" s="163" t="str">
        <f>IFERROR(GETPIVOTDATA("Tot. Bottles",'- Ordine Aggregato -'!$A$1,"sku anker",A1588),"")</f>
        <v/>
      </c>
      <c r="N1588" s="18" t="s">
        <v>42</v>
      </c>
      <c r="O1588" s="19" t="str">
        <f t="shared" si="24"/>
        <v>Order online</v>
      </c>
      <c r="P1588" s="97" t="s">
        <v>2989</v>
      </c>
      <c r="Q1588" s="13" t="s">
        <v>5260</v>
      </c>
      <c r="R1588" t="s">
        <v>5261</v>
      </c>
      <c r="S1588" s="20">
        <v>0</v>
      </c>
      <c r="T1588" s="21" t="s">
        <v>38</v>
      </c>
    </row>
    <row r="1589" spans="1:20" x14ac:dyDescent="0.35">
      <c r="A1589" s="96" t="s">
        <v>5262</v>
      </c>
      <c r="D1589" s="13" t="s">
        <v>5263</v>
      </c>
      <c r="E1589" s="13">
        <v>12</v>
      </c>
      <c r="F1589" s="14">
        <v>1</v>
      </c>
      <c r="G1589" s="13" t="s">
        <v>14872</v>
      </c>
      <c r="H1589" s="14">
        <v>40</v>
      </c>
      <c r="I1589" s="15" t="s">
        <v>32</v>
      </c>
      <c r="J1589" s="16">
        <v>71.400000000000006</v>
      </c>
      <c r="K1589" s="16">
        <v>5.95</v>
      </c>
      <c r="L1589" s="17" t="s">
        <v>73</v>
      </c>
      <c r="M1589" s="163" t="str">
        <f>IFERROR(GETPIVOTDATA("Tot. Bottles",'- Ordine Aggregato -'!$A$1,"sku anker",A1589),"")</f>
        <v/>
      </c>
      <c r="N1589" s="18" t="s">
        <v>42</v>
      </c>
      <c r="O1589" s="19" t="str">
        <f t="shared" si="24"/>
        <v>Order online</v>
      </c>
      <c r="P1589" s="97" t="s">
        <v>2989</v>
      </c>
      <c r="Q1589" s="13" t="s">
        <v>5232</v>
      </c>
      <c r="R1589" t="s">
        <v>5234</v>
      </c>
      <c r="S1589" s="20">
        <v>0</v>
      </c>
      <c r="T1589" s="21" t="s">
        <v>38</v>
      </c>
    </row>
    <row r="1590" spans="1:20" x14ac:dyDescent="0.35">
      <c r="A1590" s="96" t="s">
        <v>5264</v>
      </c>
      <c r="B1590" s="96"/>
      <c r="C1590" s="96"/>
      <c r="D1590" s="13" t="s">
        <v>5265</v>
      </c>
      <c r="E1590" s="13">
        <v>6</v>
      </c>
      <c r="F1590" s="14">
        <v>0.5</v>
      </c>
      <c r="G1590" s="13" t="s">
        <v>46</v>
      </c>
      <c r="H1590" s="14">
        <v>18</v>
      </c>
      <c r="I1590" s="15" t="s">
        <v>32</v>
      </c>
      <c r="J1590" s="16">
        <v>330</v>
      </c>
      <c r="K1590" s="16">
        <v>55</v>
      </c>
      <c r="L1590" s="17" t="s">
        <v>1682</v>
      </c>
      <c r="M1590" s="163" t="str">
        <f>IFERROR(GETPIVOTDATA("Tot. Bottles",'- Ordine Aggregato -'!$A$1,"sku anker",A1590),"")</f>
        <v/>
      </c>
      <c r="N1590" s="18" t="s">
        <v>67</v>
      </c>
      <c r="O1590" s="19" t="str">
        <f t="shared" si="24"/>
        <v>Order online</v>
      </c>
      <c r="P1590" s="97" t="s">
        <v>35</v>
      </c>
      <c r="Q1590" s="13" t="s">
        <v>5266</v>
      </c>
      <c r="R1590" t="s">
        <v>5267</v>
      </c>
      <c r="S1590" s="20">
        <v>55</v>
      </c>
      <c r="T1590" s="21" t="s">
        <v>38</v>
      </c>
    </row>
    <row r="1591" spans="1:20" x14ac:dyDescent="0.35">
      <c r="A1591" s="96" t="s">
        <v>14598</v>
      </c>
      <c r="D1591" s="13" t="s">
        <v>5269</v>
      </c>
      <c r="E1591" s="13">
        <v>6</v>
      </c>
      <c r="F1591" s="14">
        <v>1</v>
      </c>
      <c r="G1591" s="13" t="s">
        <v>46</v>
      </c>
      <c r="H1591" s="14">
        <v>37.5</v>
      </c>
      <c r="I1591" s="15" t="s">
        <v>32</v>
      </c>
      <c r="J1591" s="16">
        <v>19.5</v>
      </c>
      <c r="K1591" s="16">
        <v>3.25</v>
      </c>
      <c r="L1591" s="17" t="s">
        <v>368</v>
      </c>
      <c r="M1591" s="163" t="str">
        <f>IFERROR(GETPIVOTDATA("Tot. Bottles",'- Ordine Aggregato -'!$A$1,"sku anker",A1591),"")</f>
        <v/>
      </c>
      <c r="N1591" s="18" t="s">
        <v>42</v>
      </c>
      <c r="O1591" s="19" t="str">
        <f t="shared" si="24"/>
        <v>Order online</v>
      </c>
      <c r="P1591" s="97" t="s">
        <v>146</v>
      </c>
      <c r="Q1591" s="13" t="s">
        <v>15322</v>
      </c>
      <c r="R1591" t="s">
        <v>15323</v>
      </c>
      <c r="S1591" s="20">
        <v>0</v>
      </c>
      <c r="T1591" s="21" t="s">
        <v>38</v>
      </c>
    </row>
    <row r="1592" spans="1:20" x14ac:dyDescent="0.35">
      <c r="A1592" s="13" t="s">
        <v>5268</v>
      </c>
      <c r="B1592" s="13"/>
      <c r="C1592" s="13"/>
      <c r="D1592" s="13" t="s">
        <v>5269</v>
      </c>
      <c r="E1592" s="13">
        <v>6</v>
      </c>
      <c r="F1592" s="14">
        <v>1</v>
      </c>
      <c r="G1592" s="13" t="s">
        <v>46</v>
      </c>
      <c r="H1592" s="14">
        <v>37.5</v>
      </c>
      <c r="I1592" s="15" t="s">
        <v>32</v>
      </c>
      <c r="J1592" s="16">
        <v>19.5</v>
      </c>
      <c r="K1592" s="16">
        <v>3.25</v>
      </c>
      <c r="L1592" s="17" t="s">
        <v>368</v>
      </c>
      <c r="M1592" s="163" t="str">
        <f>IFERROR(GETPIVOTDATA("Tot. Bottles",'- Ordine Aggregato -'!$A$1,"sku anker",A1592),"")</f>
        <v/>
      </c>
      <c r="N1592" s="18" t="s">
        <v>42</v>
      </c>
      <c r="O1592" s="19" t="str">
        <f t="shared" si="24"/>
        <v>Order online</v>
      </c>
      <c r="P1592" s="97" t="s">
        <v>146</v>
      </c>
      <c r="Q1592" s="13" t="s">
        <v>5270</v>
      </c>
      <c r="R1592" t="s">
        <v>5271</v>
      </c>
      <c r="S1592" s="20">
        <v>0</v>
      </c>
      <c r="T1592" s="21" t="s">
        <v>38</v>
      </c>
    </row>
    <row r="1593" spans="1:20" x14ac:dyDescent="0.35">
      <c r="A1593" s="96" t="s">
        <v>5272</v>
      </c>
      <c r="B1593" s="96"/>
      <c r="C1593" s="96"/>
      <c r="D1593" s="13" t="s">
        <v>5273</v>
      </c>
      <c r="E1593" s="13">
        <v>6</v>
      </c>
      <c r="F1593" s="14">
        <v>1</v>
      </c>
      <c r="G1593" s="13" t="s">
        <v>14872</v>
      </c>
      <c r="H1593" s="14">
        <v>47</v>
      </c>
      <c r="I1593" s="15" t="s">
        <v>32</v>
      </c>
      <c r="J1593" s="16">
        <v>29.700000000000003</v>
      </c>
      <c r="K1593" s="16">
        <v>4.95</v>
      </c>
      <c r="L1593" s="17" t="s">
        <v>368</v>
      </c>
      <c r="M1593" s="163" t="str">
        <f>IFERROR(GETPIVOTDATA("Tot. Bottles",'- Ordine Aggregato -'!$A$1,"sku anker",A1593),"")</f>
        <v/>
      </c>
      <c r="N1593" s="18" t="s">
        <v>42</v>
      </c>
      <c r="O1593" s="19" t="str">
        <f t="shared" si="24"/>
        <v>Order online</v>
      </c>
      <c r="P1593" s="97" t="s">
        <v>146</v>
      </c>
      <c r="Q1593" s="13" t="s">
        <v>5274</v>
      </c>
      <c r="R1593" t="s">
        <v>5275</v>
      </c>
      <c r="S1593" s="20">
        <v>0</v>
      </c>
      <c r="T1593" s="21" t="s">
        <v>38</v>
      </c>
    </row>
    <row r="1594" spans="1:20" x14ac:dyDescent="0.35">
      <c r="A1594" s="96" t="s">
        <v>5276</v>
      </c>
      <c r="B1594" s="96"/>
      <c r="C1594" s="96"/>
      <c r="D1594" s="13" t="s">
        <v>5277</v>
      </c>
      <c r="E1594" s="13">
        <v>6</v>
      </c>
      <c r="F1594" s="14">
        <v>0.7</v>
      </c>
      <c r="G1594" s="13" t="s">
        <v>46</v>
      </c>
      <c r="H1594" s="14">
        <v>37.5</v>
      </c>
      <c r="I1594" s="15" t="s">
        <v>32</v>
      </c>
      <c r="J1594" s="16">
        <v>17.100000000000001</v>
      </c>
      <c r="K1594" s="16">
        <v>2.85</v>
      </c>
      <c r="L1594" s="17" t="s">
        <v>368</v>
      </c>
      <c r="M1594" s="163" t="str">
        <f>IFERROR(GETPIVOTDATA("Tot. Bottles",'- Ordine Aggregato -'!$A$1,"sku anker",A1594),"")</f>
        <v/>
      </c>
      <c r="N1594" s="18" t="s">
        <v>42</v>
      </c>
      <c r="O1594" s="19" t="str">
        <f t="shared" si="24"/>
        <v>Order online</v>
      </c>
      <c r="P1594" s="97" t="s">
        <v>146</v>
      </c>
      <c r="Q1594" s="13" t="s">
        <v>5278</v>
      </c>
      <c r="R1594" t="s">
        <v>5279</v>
      </c>
      <c r="S1594" s="20">
        <v>0</v>
      </c>
      <c r="T1594" s="21" t="s">
        <v>38</v>
      </c>
    </row>
    <row r="1595" spans="1:20" x14ac:dyDescent="0.35">
      <c r="A1595" s="96" t="s">
        <v>5280</v>
      </c>
      <c r="B1595" s="96"/>
      <c r="C1595" s="96"/>
      <c r="D1595" s="13" t="s">
        <v>5281</v>
      </c>
      <c r="E1595" s="13">
        <v>6</v>
      </c>
      <c r="F1595" s="14">
        <v>0.5</v>
      </c>
      <c r="G1595" s="13" t="s">
        <v>31</v>
      </c>
      <c r="H1595" s="14">
        <v>31</v>
      </c>
      <c r="I1595" s="15" t="s">
        <v>32</v>
      </c>
      <c r="J1595" s="16">
        <v>47.7</v>
      </c>
      <c r="K1595" s="16">
        <v>7.95</v>
      </c>
      <c r="L1595" s="17" t="s">
        <v>589</v>
      </c>
      <c r="M1595" s="163" t="str">
        <f>IFERROR(GETPIVOTDATA("Tot. Bottles",'- Ordine Aggregato -'!$A$1,"sku anker",A1595),"")</f>
        <v/>
      </c>
      <c r="N1595" s="18" t="s">
        <v>67</v>
      </c>
      <c r="O1595" s="19" t="str">
        <f t="shared" si="24"/>
        <v>Order online</v>
      </c>
      <c r="P1595" s="97" t="s">
        <v>68</v>
      </c>
      <c r="Q1595" s="13" t="s">
        <v>5282</v>
      </c>
      <c r="R1595" t="s">
        <v>5283</v>
      </c>
      <c r="S1595" s="20">
        <v>7.95</v>
      </c>
      <c r="T1595" s="21" t="s">
        <v>38</v>
      </c>
    </row>
    <row r="1596" spans="1:20" x14ac:dyDescent="0.35">
      <c r="A1596" s="13" t="s">
        <v>5284</v>
      </c>
      <c r="B1596" s="13"/>
      <c r="C1596" s="13"/>
      <c r="D1596" s="13" t="s">
        <v>5285</v>
      </c>
      <c r="E1596" s="13">
        <v>6</v>
      </c>
      <c r="F1596" s="14">
        <v>0.7</v>
      </c>
      <c r="G1596" s="13" t="s">
        <v>14871</v>
      </c>
      <c r="H1596" s="14">
        <v>33</v>
      </c>
      <c r="I1596" s="15" t="s">
        <v>32</v>
      </c>
      <c r="J1596" s="16">
        <v>38.700000000000003</v>
      </c>
      <c r="K1596" s="16">
        <v>6.45</v>
      </c>
      <c r="L1596" s="17" t="s">
        <v>88</v>
      </c>
      <c r="M1596" s="163" t="str">
        <f>IFERROR(GETPIVOTDATA("Tot. Bottles",'- Ordine Aggregato -'!$A$1,"sku anker",A1596),"")</f>
        <v/>
      </c>
      <c r="N1596" s="18" t="s">
        <v>42</v>
      </c>
      <c r="O1596" s="19" t="str">
        <f t="shared" si="24"/>
        <v>Order online</v>
      </c>
      <c r="P1596" s="97" t="s">
        <v>1844</v>
      </c>
      <c r="Q1596" s="13" t="s">
        <v>5286</v>
      </c>
      <c r="R1596" t="s">
        <v>5287</v>
      </c>
      <c r="S1596" s="20">
        <v>0</v>
      </c>
      <c r="T1596" s="21" t="s">
        <v>38</v>
      </c>
    </row>
    <row r="1597" spans="1:20" x14ac:dyDescent="0.35">
      <c r="A1597" s="96" t="s">
        <v>5288</v>
      </c>
      <c r="D1597" s="13" t="s">
        <v>5285</v>
      </c>
      <c r="E1597" s="13">
        <v>12</v>
      </c>
      <c r="F1597" s="14">
        <v>1</v>
      </c>
      <c r="G1597" s="13" t="s">
        <v>14872</v>
      </c>
      <c r="H1597" s="14">
        <v>33</v>
      </c>
      <c r="I1597" s="15" t="s">
        <v>32</v>
      </c>
      <c r="J1597" s="16">
        <v>76.800000000000011</v>
      </c>
      <c r="K1597" s="16">
        <v>6.4</v>
      </c>
      <c r="L1597" s="17" t="s">
        <v>88</v>
      </c>
      <c r="M1597" s="163" t="str">
        <f>IFERROR(GETPIVOTDATA("Tot. Bottles",'- Ordine Aggregato -'!$A$1,"sku anker",A1597),"")</f>
        <v/>
      </c>
      <c r="N1597" s="18" t="s">
        <v>34</v>
      </c>
      <c r="O1597" s="19" t="str">
        <f t="shared" si="24"/>
        <v>Order online</v>
      </c>
      <c r="P1597" s="97" t="s">
        <v>1844</v>
      </c>
      <c r="Q1597" s="13" t="s">
        <v>5289</v>
      </c>
      <c r="R1597" t="s">
        <v>5290</v>
      </c>
      <c r="S1597" s="20">
        <v>0</v>
      </c>
      <c r="T1597" s="21" t="s">
        <v>38</v>
      </c>
    </row>
    <row r="1598" spans="1:20" x14ac:dyDescent="0.35">
      <c r="A1598" s="96" t="s">
        <v>5291</v>
      </c>
      <c r="D1598" s="13" t="s">
        <v>5292</v>
      </c>
      <c r="E1598" s="13">
        <v>12</v>
      </c>
      <c r="F1598" s="14">
        <v>0.02</v>
      </c>
      <c r="G1598" s="13" t="s">
        <v>46</v>
      </c>
      <c r="H1598" s="14">
        <v>30</v>
      </c>
      <c r="I1598" s="15" t="s">
        <v>32</v>
      </c>
      <c r="J1598" s="16">
        <v>9</v>
      </c>
      <c r="K1598" s="16">
        <v>0.75</v>
      </c>
      <c r="L1598" s="17" t="s">
        <v>558</v>
      </c>
      <c r="M1598" s="163" t="str">
        <f>IFERROR(GETPIVOTDATA("Tot. Bottles",'- Ordine Aggregato -'!$A$1,"sku anker",A1598),"")</f>
        <v/>
      </c>
      <c r="N1598" s="18" t="s">
        <v>42</v>
      </c>
      <c r="O1598" s="19" t="str">
        <f t="shared" si="24"/>
        <v>Order online</v>
      </c>
      <c r="P1598" s="97" t="s">
        <v>68</v>
      </c>
      <c r="Q1598" s="13" t="s">
        <v>5293</v>
      </c>
      <c r="R1598" t="s">
        <v>42</v>
      </c>
      <c r="S1598" s="20">
        <v>0</v>
      </c>
      <c r="T1598" s="21" t="s">
        <v>38</v>
      </c>
    </row>
    <row r="1599" spans="1:20" x14ac:dyDescent="0.35">
      <c r="A1599" s="13" t="s">
        <v>5294</v>
      </c>
      <c r="B1599" s="13"/>
      <c r="C1599" s="13"/>
      <c r="D1599" s="13" t="s">
        <v>5292</v>
      </c>
      <c r="E1599" s="13">
        <v>6</v>
      </c>
      <c r="F1599" s="14">
        <v>0.7</v>
      </c>
      <c r="G1599" s="13" t="s">
        <v>14871</v>
      </c>
      <c r="H1599" s="14">
        <v>30</v>
      </c>
      <c r="I1599" s="15" t="s">
        <v>32</v>
      </c>
      <c r="J1599" s="16">
        <v>48.900000000000006</v>
      </c>
      <c r="K1599" s="16">
        <v>8.15</v>
      </c>
      <c r="L1599" s="17" t="s">
        <v>558</v>
      </c>
      <c r="M1599" s="163" t="str">
        <f>IFERROR(GETPIVOTDATA("Tot. Bottles",'- Ordine Aggregato -'!$A$1,"sku anker",A1599),"")</f>
        <v/>
      </c>
      <c r="N1599" s="18" t="s">
        <v>34</v>
      </c>
      <c r="O1599" s="19" t="str">
        <f t="shared" si="24"/>
        <v>Order online</v>
      </c>
      <c r="P1599" s="97" t="s">
        <v>68</v>
      </c>
      <c r="Q1599" s="13" t="s">
        <v>5295</v>
      </c>
      <c r="R1599" t="s">
        <v>5296</v>
      </c>
      <c r="S1599" s="20">
        <v>0</v>
      </c>
      <c r="T1599" s="21" t="s">
        <v>38</v>
      </c>
    </row>
    <row r="1600" spans="1:20" x14ac:dyDescent="0.35">
      <c r="A1600" s="96" t="s">
        <v>5297</v>
      </c>
      <c r="B1600" s="96"/>
      <c r="C1600" s="96"/>
      <c r="D1600" s="13" t="s">
        <v>5298</v>
      </c>
      <c r="E1600" s="13">
        <v>6</v>
      </c>
      <c r="F1600" s="14">
        <v>0.7</v>
      </c>
      <c r="G1600" s="13" t="s">
        <v>46</v>
      </c>
      <c r="H1600" s="14">
        <v>40</v>
      </c>
      <c r="I1600" s="15" t="s">
        <v>32</v>
      </c>
      <c r="J1600" s="16">
        <v>49.199999999999996</v>
      </c>
      <c r="K1600" s="16">
        <v>8.1999999999999993</v>
      </c>
      <c r="L1600" s="17" t="s">
        <v>368</v>
      </c>
      <c r="M1600" s="163" t="str">
        <f>IFERROR(GETPIVOTDATA("Tot. Bottles",'- Ordine Aggregato -'!$A$1,"sku anker",A1600),"")</f>
        <v/>
      </c>
      <c r="N1600" s="18" t="s">
        <v>42</v>
      </c>
      <c r="O1600" s="19" t="str">
        <f t="shared" si="24"/>
        <v>Order online</v>
      </c>
      <c r="P1600" s="97" t="s">
        <v>956</v>
      </c>
      <c r="Q1600" s="13" t="s">
        <v>5299</v>
      </c>
      <c r="R1600" t="s">
        <v>5300</v>
      </c>
      <c r="S1600" s="20">
        <v>0</v>
      </c>
      <c r="T1600" s="21" t="s">
        <v>38</v>
      </c>
    </row>
    <row r="1601" spans="1:20" x14ac:dyDescent="0.35">
      <c r="A1601" s="96" t="s">
        <v>5301</v>
      </c>
      <c r="B1601" s="96"/>
      <c r="C1601" s="96"/>
      <c r="D1601" s="13" t="s">
        <v>5302</v>
      </c>
      <c r="E1601" s="13">
        <v>6</v>
      </c>
      <c r="F1601" s="14">
        <v>0.7</v>
      </c>
      <c r="G1601" s="13" t="s">
        <v>46</v>
      </c>
      <c r="H1601" s="14">
        <v>40</v>
      </c>
      <c r="I1601" s="15" t="s">
        <v>32</v>
      </c>
      <c r="J1601" s="16">
        <v>44.099999999999994</v>
      </c>
      <c r="K1601" s="16">
        <v>7.35</v>
      </c>
      <c r="L1601" s="17" t="s">
        <v>73</v>
      </c>
      <c r="M1601" s="163" t="str">
        <f>IFERROR(GETPIVOTDATA("Tot. Bottles",'- Ordine Aggregato -'!$A$1,"sku anker",A1601),"")</f>
        <v/>
      </c>
      <c r="N1601" s="18" t="s">
        <v>34</v>
      </c>
      <c r="O1601" s="19" t="str">
        <f t="shared" si="24"/>
        <v>Order online</v>
      </c>
      <c r="P1601" s="97" t="s">
        <v>956</v>
      </c>
      <c r="Q1601" s="13" t="s">
        <v>5303</v>
      </c>
      <c r="R1601" t="s">
        <v>5304</v>
      </c>
      <c r="S1601" s="20">
        <v>0</v>
      </c>
      <c r="T1601" s="21" t="s">
        <v>38</v>
      </c>
    </row>
    <row r="1602" spans="1:20" x14ac:dyDescent="0.35">
      <c r="A1602" s="96" t="s">
        <v>5305</v>
      </c>
      <c r="D1602" s="13" t="s">
        <v>5306</v>
      </c>
      <c r="E1602" s="13">
        <v>6</v>
      </c>
      <c r="F1602" s="14">
        <v>0.7</v>
      </c>
      <c r="G1602" s="13" t="s">
        <v>14872</v>
      </c>
      <c r="H1602" s="14">
        <v>40</v>
      </c>
      <c r="I1602" s="15" t="s">
        <v>32</v>
      </c>
      <c r="J1602" s="16">
        <v>44.7</v>
      </c>
      <c r="K1602" s="16">
        <v>7.45</v>
      </c>
      <c r="L1602" s="17" t="s">
        <v>73</v>
      </c>
      <c r="M1602" s="163" t="str">
        <f>IFERROR(GETPIVOTDATA("Tot. Bottles",'- Ordine Aggregato -'!$A$1,"sku anker",A1602),"")</f>
        <v/>
      </c>
      <c r="N1602" s="18" t="s">
        <v>42</v>
      </c>
      <c r="O1602" s="19" t="str">
        <f t="shared" si="24"/>
        <v>Order online</v>
      </c>
      <c r="P1602" s="97" t="s">
        <v>956</v>
      </c>
      <c r="Q1602" s="13" t="s">
        <v>5307</v>
      </c>
      <c r="R1602" t="s">
        <v>5308</v>
      </c>
      <c r="S1602" s="20">
        <v>0</v>
      </c>
      <c r="T1602" s="21" t="s">
        <v>38</v>
      </c>
    </row>
    <row r="1603" spans="1:20" x14ac:dyDescent="0.35">
      <c r="A1603" s="96" t="s">
        <v>5309</v>
      </c>
      <c r="B1603" s="96"/>
      <c r="C1603" s="96"/>
      <c r="D1603" s="13" t="s">
        <v>5306</v>
      </c>
      <c r="E1603" s="13">
        <v>6</v>
      </c>
      <c r="F1603" s="14">
        <v>1</v>
      </c>
      <c r="G1603" s="13" t="s">
        <v>14872</v>
      </c>
      <c r="H1603" s="14">
        <v>40</v>
      </c>
      <c r="I1603" s="15" t="s">
        <v>32</v>
      </c>
      <c r="J1603" s="16">
        <v>75</v>
      </c>
      <c r="K1603" s="16">
        <v>12.5</v>
      </c>
      <c r="L1603" s="17" t="s">
        <v>73</v>
      </c>
      <c r="M1603" s="163" t="str">
        <f>IFERROR(GETPIVOTDATA("Tot. Bottles",'- Ordine Aggregato -'!$A$1,"sku anker",A1603),"")</f>
        <v/>
      </c>
      <c r="N1603" s="18" t="s">
        <v>67</v>
      </c>
      <c r="O1603" s="19" t="str">
        <f t="shared" si="24"/>
        <v>Order online</v>
      </c>
      <c r="P1603" s="97" t="s">
        <v>956</v>
      </c>
      <c r="Q1603" s="13" t="s">
        <v>5310</v>
      </c>
      <c r="R1603" t="s">
        <v>5311</v>
      </c>
      <c r="S1603" s="20">
        <v>12.5</v>
      </c>
      <c r="T1603" s="21" t="s">
        <v>38</v>
      </c>
    </row>
    <row r="1604" spans="1:20" x14ac:dyDescent="0.35">
      <c r="A1604" s="96" t="s">
        <v>5312</v>
      </c>
      <c r="B1604" s="96"/>
      <c r="C1604" s="96"/>
      <c r="D1604" s="13" t="s">
        <v>5313</v>
      </c>
      <c r="E1604" s="13">
        <v>6</v>
      </c>
      <c r="F1604" s="14">
        <v>0.7</v>
      </c>
      <c r="G1604" s="13" t="s">
        <v>14872</v>
      </c>
      <c r="H1604" s="14">
        <v>16.399999999999999</v>
      </c>
      <c r="I1604" s="15" t="s">
        <v>32</v>
      </c>
      <c r="J1604" s="16">
        <v>65.400000000000006</v>
      </c>
      <c r="K1604" s="16">
        <v>10.9</v>
      </c>
      <c r="L1604" s="17" t="s">
        <v>399</v>
      </c>
      <c r="M1604" s="163" t="str">
        <f>IFERROR(GETPIVOTDATA("Tot. Bottles",'- Ordine Aggregato -'!$A$1,"sku anker",A1604),"")</f>
        <v/>
      </c>
      <c r="N1604" s="18" t="s">
        <v>34</v>
      </c>
      <c r="O1604" s="19" t="str">
        <f t="shared" si="24"/>
        <v>Order online</v>
      </c>
      <c r="P1604" s="97" t="s">
        <v>105</v>
      </c>
      <c r="Q1604" s="13" t="s">
        <v>5314</v>
      </c>
      <c r="R1604" t="s">
        <v>5315</v>
      </c>
      <c r="S1604" s="20">
        <v>0</v>
      </c>
      <c r="T1604" s="21" t="s">
        <v>38</v>
      </c>
    </row>
    <row r="1605" spans="1:20" x14ac:dyDescent="0.35">
      <c r="A1605" s="13" t="s">
        <v>5316</v>
      </c>
      <c r="B1605" s="13"/>
      <c r="C1605" s="13"/>
      <c r="D1605" s="13" t="s">
        <v>5317</v>
      </c>
      <c r="E1605" s="13">
        <v>6</v>
      </c>
      <c r="F1605" s="14">
        <v>1</v>
      </c>
      <c r="G1605" s="13" t="s">
        <v>14871</v>
      </c>
      <c r="H1605" s="14">
        <v>30</v>
      </c>
      <c r="I1605" s="15" t="s">
        <v>32</v>
      </c>
      <c r="J1605" s="16">
        <v>50.099999999999994</v>
      </c>
      <c r="K1605" s="16">
        <v>8.35</v>
      </c>
      <c r="L1605" s="17" t="s">
        <v>66</v>
      </c>
      <c r="M1605" s="163" t="str">
        <f>IFERROR(GETPIVOTDATA("Tot. Bottles",'- Ordine Aggregato -'!$A$1,"sku anker",A1605),"")</f>
        <v/>
      </c>
      <c r="N1605" s="18" t="s">
        <v>42</v>
      </c>
      <c r="O1605" s="19" t="str">
        <f t="shared" si="24"/>
        <v>Order online</v>
      </c>
      <c r="P1605" s="97" t="s">
        <v>105</v>
      </c>
      <c r="Q1605" s="13" t="s">
        <v>5318</v>
      </c>
      <c r="R1605" t="s">
        <v>5319</v>
      </c>
      <c r="S1605" s="20">
        <v>0</v>
      </c>
      <c r="T1605" s="21" t="s">
        <v>38</v>
      </c>
    </row>
    <row r="1606" spans="1:20" x14ac:dyDescent="0.35">
      <c r="A1606" s="96" t="s">
        <v>5320</v>
      </c>
      <c r="D1606" s="13" t="s">
        <v>5321</v>
      </c>
      <c r="E1606" s="13">
        <v>24</v>
      </c>
      <c r="F1606" s="14">
        <v>0.1</v>
      </c>
      <c r="G1606" s="13" t="s">
        <v>46</v>
      </c>
      <c r="H1606" s="14">
        <v>30</v>
      </c>
      <c r="I1606" s="15" t="s">
        <v>32</v>
      </c>
      <c r="J1606" s="16">
        <v>56.400000000000006</v>
      </c>
      <c r="K1606" s="16">
        <v>2.35</v>
      </c>
      <c r="L1606" s="17" t="s">
        <v>399</v>
      </c>
      <c r="M1606" s="163" t="str">
        <f>IFERROR(GETPIVOTDATA("Tot. Bottles",'- Ordine Aggregato -'!$A$1,"sku anker",A1606),"")</f>
        <v/>
      </c>
      <c r="N1606" s="18" t="s">
        <v>42</v>
      </c>
      <c r="O1606" s="19" t="str">
        <f t="shared" si="24"/>
        <v>Order online</v>
      </c>
      <c r="P1606" s="97" t="s">
        <v>68</v>
      </c>
      <c r="Q1606" s="13" t="s">
        <v>5322</v>
      </c>
      <c r="R1606" t="s">
        <v>5323</v>
      </c>
      <c r="S1606" s="20">
        <v>0</v>
      </c>
      <c r="T1606" s="21" t="s">
        <v>38</v>
      </c>
    </row>
    <row r="1607" spans="1:20" x14ac:dyDescent="0.35">
      <c r="A1607" s="13" t="s">
        <v>5324</v>
      </c>
      <c r="B1607" s="13"/>
      <c r="C1607" s="13"/>
      <c r="D1607" s="13" t="s">
        <v>5325</v>
      </c>
      <c r="E1607" s="13">
        <v>24</v>
      </c>
      <c r="F1607" s="14">
        <v>0.1</v>
      </c>
      <c r="G1607" s="13" t="s">
        <v>14872</v>
      </c>
      <c r="H1607" s="14">
        <v>18</v>
      </c>
      <c r="I1607" s="15" t="s">
        <v>32</v>
      </c>
      <c r="J1607" s="16">
        <v>43.2</v>
      </c>
      <c r="K1607" s="16">
        <v>1.8</v>
      </c>
      <c r="L1607" s="17" t="s">
        <v>2306</v>
      </c>
      <c r="M1607" s="163" t="str">
        <f>IFERROR(GETPIVOTDATA("Tot. Bottles",'- Ordine Aggregato -'!$A$1,"sku anker",A1607),"")</f>
        <v/>
      </c>
      <c r="N1607" s="18" t="s">
        <v>42</v>
      </c>
      <c r="O1607" s="19" t="str">
        <f t="shared" si="24"/>
        <v>Order online</v>
      </c>
      <c r="P1607" s="97" t="s">
        <v>68</v>
      </c>
      <c r="Q1607" s="13" t="s">
        <v>5326</v>
      </c>
      <c r="R1607" t="s">
        <v>5327</v>
      </c>
      <c r="S1607" s="20">
        <v>0</v>
      </c>
      <c r="T1607" s="21" t="s">
        <v>38</v>
      </c>
    </row>
    <row r="1608" spans="1:20" x14ac:dyDescent="0.35">
      <c r="A1608" s="13" t="s">
        <v>5328</v>
      </c>
      <c r="B1608" s="13"/>
      <c r="C1608" s="13"/>
      <c r="D1608" s="13" t="s">
        <v>5329</v>
      </c>
      <c r="E1608" s="13">
        <v>24</v>
      </c>
      <c r="F1608" s="14">
        <v>0.1</v>
      </c>
      <c r="G1608" s="13" t="s">
        <v>46</v>
      </c>
      <c r="H1608" s="14">
        <v>18</v>
      </c>
      <c r="I1608" s="15" t="s">
        <v>32</v>
      </c>
      <c r="J1608" s="16">
        <v>40.799999999999997</v>
      </c>
      <c r="K1608" s="16">
        <v>1.7</v>
      </c>
      <c r="L1608" s="17" t="s">
        <v>2306</v>
      </c>
      <c r="M1608" s="163" t="str">
        <f>IFERROR(GETPIVOTDATA("Tot. Bottles",'- Ordine Aggregato -'!$A$1,"sku anker",A1608),"")</f>
        <v/>
      </c>
      <c r="N1608" s="18" t="s">
        <v>34</v>
      </c>
      <c r="O1608" s="19" t="str">
        <f t="shared" si="24"/>
        <v>Order online</v>
      </c>
      <c r="P1608" s="97" t="s">
        <v>68</v>
      </c>
      <c r="Q1608" s="13" t="s">
        <v>5330</v>
      </c>
      <c r="R1608" t="s">
        <v>5331</v>
      </c>
      <c r="S1608" s="20">
        <v>0</v>
      </c>
      <c r="T1608" s="21" t="s">
        <v>38</v>
      </c>
    </row>
    <row r="1609" spans="1:20" x14ac:dyDescent="0.35">
      <c r="A1609" s="96" t="s">
        <v>5332</v>
      </c>
      <c r="B1609" s="96"/>
      <c r="C1609" s="96"/>
      <c r="D1609" s="13" t="s">
        <v>5333</v>
      </c>
      <c r="E1609" s="13">
        <v>24</v>
      </c>
      <c r="F1609" s="14">
        <v>0.1</v>
      </c>
      <c r="G1609" s="13" t="s">
        <v>46</v>
      </c>
      <c r="H1609" s="14">
        <v>45</v>
      </c>
      <c r="I1609" s="15" t="s">
        <v>32</v>
      </c>
      <c r="J1609" s="16">
        <v>55.199999999999996</v>
      </c>
      <c r="K1609" s="16">
        <v>2.2999999999999998</v>
      </c>
      <c r="L1609" s="17" t="s">
        <v>4712</v>
      </c>
      <c r="M1609" s="163" t="str">
        <f>IFERROR(GETPIVOTDATA("Tot. Bottles",'- Ordine Aggregato -'!$A$1,"sku anker",A1609),"")</f>
        <v/>
      </c>
      <c r="N1609" s="18" t="s">
        <v>42</v>
      </c>
      <c r="O1609" s="19" t="str">
        <f t="shared" si="24"/>
        <v>Order online</v>
      </c>
      <c r="P1609" s="97" t="s">
        <v>68</v>
      </c>
      <c r="Q1609" s="13" t="s">
        <v>5334</v>
      </c>
      <c r="R1609" t="s">
        <v>5335</v>
      </c>
      <c r="S1609" s="20">
        <v>0</v>
      </c>
      <c r="T1609" s="21" t="s">
        <v>38</v>
      </c>
    </row>
    <row r="1610" spans="1:20" x14ac:dyDescent="0.35">
      <c r="A1610" s="13" t="s">
        <v>5336</v>
      </c>
      <c r="B1610" s="13"/>
      <c r="C1610" s="13"/>
      <c r="D1610" s="13" t="s">
        <v>5337</v>
      </c>
      <c r="E1610" s="13">
        <v>24</v>
      </c>
      <c r="F1610" s="14">
        <v>0.1</v>
      </c>
      <c r="G1610" s="13" t="s">
        <v>14872</v>
      </c>
      <c r="H1610" s="14">
        <v>17.5</v>
      </c>
      <c r="I1610" s="15" t="s">
        <v>32</v>
      </c>
      <c r="J1610" s="16">
        <v>60</v>
      </c>
      <c r="K1610" s="16">
        <v>2.5</v>
      </c>
      <c r="L1610" s="17" t="s">
        <v>1682</v>
      </c>
      <c r="M1610" s="163" t="str">
        <f>IFERROR(GETPIVOTDATA("Tot. Bottles",'- Ordine Aggregato -'!$A$1,"sku anker",A1610),"")</f>
        <v/>
      </c>
      <c r="N1610" s="18" t="s">
        <v>42</v>
      </c>
      <c r="O1610" s="19" t="str">
        <f t="shared" si="24"/>
        <v>Order online</v>
      </c>
      <c r="P1610" s="97" t="s">
        <v>68</v>
      </c>
      <c r="Q1610" s="13" t="s">
        <v>5338</v>
      </c>
      <c r="R1610" t="s">
        <v>5339</v>
      </c>
      <c r="S1610" s="20">
        <v>0</v>
      </c>
      <c r="T1610" s="21" t="s">
        <v>38</v>
      </c>
    </row>
    <row r="1611" spans="1:20" x14ac:dyDescent="0.35">
      <c r="A1611" s="96" t="s">
        <v>14435</v>
      </c>
      <c r="B1611" s="96"/>
      <c r="C1611" s="96"/>
      <c r="D1611" s="13" t="s">
        <v>14436</v>
      </c>
      <c r="E1611" s="13">
        <v>6</v>
      </c>
      <c r="F1611" s="14">
        <v>1</v>
      </c>
      <c r="G1611" s="13" t="s">
        <v>46</v>
      </c>
      <c r="H1611" s="14">
        <v>40</v>
      </c>
      <c r="I1611" s="15" t="s">
        <v>32</v>
      </c>
      <c r="J1611" s="16">
        <v>141</v>
      </c>
      <c r="K1611" s="16">
        <v>23.5</v>
      </c>
      <c r="L1611" s="17" t="s">
        <v>104</v>
      </c>
      <c r="M1611" s="163" t="str">
        <f>IFERROR(GETPIVOTDATA("Tot. Bottles",'- Ordine Aggregato -'!$A$1,"sku anker",A1611),"")</f>
        <v/>
      </c>
      <c r="N1611" s="18" t="s">
        <v>42</v>
      </c>
      <c r="O1611" s="19" t="str">
        <f t="shared" si="24"/>
        <v>Order online</v>
      </c>
      <c r="P1611" s="97" t="s">
        <v>5342</v>
      </c>
      <c r="Q1611" s="13" t="s">
        <v>15324</v>
      </c>
      <c r="R1611" t="s">
        <v>15325</v>
      </c>
      <c r="S1611" s="20">
        <v>0</v>
      </c>
      <c r="T1611" s="21" t="s">
        <v>38</v>
      </c>
    </row>
    <row r="1612" spans="1:20" x14ac:dyDescent="0.35">
      <c r="A1612" s="96" t="s">
        <v>5340</v>
      </c>
      <c r="D1612" s="13" t="s">
        <v>5341</v>
      </c>
      <c r="E1612" s="13">
        <v>6</v>
      </c>
      <c r="F1612" s="14">
        <v>0.7</v>
      </c>
      <c r="G1612" s="13" t="s">
        <v>14872</v>
      </c>
      <c r="H1612" s="14">
        <v>17</v>
      </c>
      <c r="I1612" s="15" t="s">
        <v>32</v>
      </c>
      <c r="J1612" s="16">
        <v>40.5</v>
      </c>
      <c r="K1612" s="16">
        <v>6.75</v>
      </c>
      <c r="L1612" s="17" t="s">
        <v>1134</v>
      </c>
      <c r="M1612" s="163" t="str">
        <f>IFERROR(GETPIVOTDATA("Tot. Bottles",'- Ordine Aggregato -'!$A$1,"sku anker",A1612),"")</f>
        <v/>
      </c>
      <c r="N1612" s="18" t="s">
        <v>42</v>
      </c>
      <c r="O1612" s="19" t="str">
        <f t="shared" si="24"/>
        <v>Order online</v>
      </c>
      <c r="P1612" s="97" t="s">
        <v>5342</v>
      </c>
      <c r="Q1612" s="13" t="s">
        <v>5343</v>
      </c>
      <c r="R1612" t="s">
        <v>5344</v>
      </c>
      <c r="S1612" s="20">
        <v>0</v>
      </c>
      <c r="T1612" s="21" t="s">
        <v>38</v>
      </c>
    </row>
    <row r="1613" spans="1:20" x14ac:dyDescent="0.35">
      <c r="A1613" s="13" t="s">
        <v>5345</v>
      </c>
      <c r="B1613" s="13"/>
      <c r="C1613" s="13"/>
      <c r="D1613" s="13" t="s">
        <v>5346</v>
      </c>
      <c r="E1613" s="13">
        <v>6</v>
      </c>
      <c r="F1613" s="14">
        <v>1</v>
      </c>
      <c r="G1613" s="13" t="s">
        <v>14871</v>
      </c>
      <c r="H1613" s="14">
        <v>20</v>
      </c>
      <c r="I1613" s="15" t="s">
        <v>32</v>
      </c>
      <c r="J1613" s="16">
        <v>29.700000000000003</v>
      </c>
      <c r="K1613" s="16">
        <v>4.95</v>
      </c>
      <c r="L1613" s="17" t="s">
        <v>2217</v>
      </c>
      <c r="M1613" s="163" t="str">
        <f>IFERROR(GETPIVOTDATA("Tot. Bottles",'- Ordine Aggregato -'!$A$1,"sku anker",A1613),"")</f>
        <v/>
      </c>
      <c r="N1613" s="18" t="s">
        <v>42</v>
      </c>
      <c r="O1613" s="19" t="str">
        <f t="shared" ref="O1613:O1676" si="25">HYPERLINK("https://www.ankeramsterdamspirits.nl/en/products/"&amp;A1613,"Order online")</f>
        <v>Order online</v>
      </c>
      <c r="P1613" s="97" t="s">
        <v>68</v>
      </c>
      <c r="Q1613" s="13" t="s">
        <v>5347</v>
      </c>
      <c r="R1613" t="s">
        <v>5348</v>
      </c>
      <c r="S1613" s="20">
        <v>0</v>
      </c>
      <c r="T1613" s="21" t="s">
        <v>38</v>
      </c>
    </row>
    <row r="1614" spans="1:20" x14ac:dyDescent="0.35">
      <c r="A1614" s="96" t="s">
        <v>5349</v>
      </c>
      <c r="D1614" s="13" t="s">
        <v>5350</v>
      </c>
      <c r="E1614" s="13">
        <v>6</v>
      </c>
      <c r="F1614" s="14">
        <v>1</v>
      </c>
      <c r="G1614" s="13" t="s">
        <v>14871</v>
      </c>
      <c r="H1614" s="14">
        <v>35</v>
      </c>
      <c r="I1614" s="15" t="s">
        <v>32</v>
      </c>
      <c r="J1614" s="16">
        <v>26.700000000000003</v>
      </c>
      <c r="K1614" s="16">
        <v>4.45</v>
      </c>
      <c r="L1614" s="17" t="s">
        <v>690</v>
      </c>
      <c r="M1614" s="163" t="str">
        <f>IFERROR(GETPIVOTDATA("Tot. Bottles",'- Ordine Aggregato -'!$A$1,"sku anker",A1614),"")</f>
        <v/>
      </c>
      <c r="N1614" s="18" t="s">
        <v>42</v>
      </c>
      <c r="O1614" s="19" t="str">
        <f t="shared" si="25"/>
        <v>Order online</v>
      </c>
      <c r="P1614" s="97" t="s">
        <v>68</v>
      </c>
      <c r="Q1614" s="13" t="s">
        <v>5351</v>
      </c>
      <c r="R1614" t="s">
        <v>5352</v>
      </c>
      <c r="S1614" s="20">
        <v>0</v>
      </c>
      <c r="T1614" s="21" t="s">
        <v>38</v>
      </c>
    </row>
    <row r="1615" spans="1:20" x14ac:dyDescent="0.35">
      <c r="A1615" s="13" t="s">
        <v>5353</v>
      </c>
      <c r="B1615" s="13"/>
      <c r="C1615" s="13"/>
      <c r="D1615" s="13" t="s">
        <v>5354</v>
      </c>
      <c r="E1615" s="13">
        <v>6</v>
      </c>
      <c r="F1615" s="14">
        <v>0.7</v>
      </c>
      <c r="G1615" s="13" t="s">
        <v>46</v>
      </c>
      <c r="H1615" s="14">
        <v>0</v>
      </c>
      <c r="I1615" s="15" t="s">
        <v>32</v>
      </c>
      <c r="J1615" s="16">
        <v>81.900000000000006</v>
      </c>
      <c r="K1615" s="16">
        <v>13.65</v>
      </c>
      <c r="L1615" s="17" t="s">
        <v>33</v>
      </c>
      <c r="M1615" s="163" t="str">
        <f>IFERROR(GETPIVOTDATA("Tot. Bottles",'- Ordine Aggregato -'!$A$1,"sku anker",A1615),"")</f>
        <v/>
      </c>
      <c r="N1615" s="18" t="s">
        <v>34</v>
      </c>
      <c r="O1615" s="19" t="str">
        <f t="shared" si="25"/>
        <v>Order online</v>
      </c>
      <c r="P1615" s="97" t="s">
        <v>355</v>
      </c>
      <c r="Q1615" s="13" t="s">
        <v>5355</v>
      </c>
      <c r="R1615" t="s">
        <v>5356</v>
      </c>
      <c r="S1615" s="20">
        <v>0</v>
      </c>
      <c r="T1615" s="21" t="s">
        <v>38</v>
      </c>
    </row>
    <row r="1616" spans="1:20" x14ac:dyDescent="0.35">
      <c r="A1616" s="96" t="s">
        <v>5357</v>
      </c>
      <c r="D1616" s="13" t="s">
        <v>5358</v>
      </c>
      <c r="E1616" s="13">
        <v>40</v>
      </c>
      <c r="F1616" s="14">
        <v>0.02</v>
      </c>
      <c r="G1616" s="13" t="s">
        <v>46</v>
      </c>
      <c r="H1616" s="14">
        <v>10</v>
      </c>
      <c r="I1616" s="15" t="s">
        <v>32</v>
      </c>
      <c r="J1616" s="16">
        <v>22.400000000000002</v>
      </c>
      <c r="K1616" s="16">
        <v>0.56000000000000005</v>
      </c>
      <c r="L1616" s="17" t="s">
        <v>768</v>
      </c>
      <c r="M1616" s="163" t="str">
        <f>IFERROR(GETPIVOTDATA("Tot. Bottles",'- Ordine Aggregato -'!$A$1,"sku anker",A1616),"")</f>
        <v/>
      </c>
      <c r="N1616" s="18" t="s">
        <v>42</v>
      </c>
      <c r="O1616" s="19" t="str">
        <f t="shared" si="25"/>
        <v>Order online</v>
      </c>
      <c r="P1616" s="97" t="s">
        <v>68</v>
      </c>
      <c r="Q1616" s="13" t="s">
        <v>5359</v>
      </c>
      <c r="R1616" t="s">
        <v>5360</v>
      </c>
      <c r="S1616" s="20">
        <v>0</v>
      </c>
      <c r="T1616" s="21" t="s">
        <v>38</v>
      </c>
    </row>
    <row r="1617" spans="1:20" x14ac:dyDescent="0.35">
      <c r="A1617" s="13" t="s">
        <v>5361</v>
      </c>
      <c r="B1617" s="13"/>
      <c r="C1617" s="13"/>
      <c r="D1617" s="13" t="s">
        <v>5358</v>
      </c>
      <c r="E1617" s="13">
        <v>120</v>
      </c>
      <c r="F1617" s="14">
        <v>0.02</v>
      </c>
      <c r="G1617" s="13" t="s">
        <v>14872</v>
      </c>
      <c r="H1617" s="14">
        <v>10</v>
      </c>
      <c r="I1617" s="15" t="s">
        <v>32</v>
      </c>
      <c r="J1617" s="16">
        <v>64.800000000000011</v>
      </c>
      <c r="K1617" s="16">
        <v>0.54</v>
      </c>
      <c r="L1617" s="17" t="s">
        <v>768</v>
      </c>
      <c r="M1617" s="163" t="str">
        <f>IFERROR(GETPIVOTDATA("Tot. Bottles",'- Ordine Aggregato -'!$A$1,"sku anker",A1617),"")</f>
        <v/>
      </c>
      <c r="N1617" s="18" t="s">
        <v>42</v>
      </c>
      <c r="O1617" s="19" t="str">
        <f t="shared" si="25"/>
        <v>Order online</v>
      </c>
      <c r="P1617" s="97" t="s">
        <v>68</v>
      </c>
      <c r="Q1617" s="13" t="s">
        <v>5359</v>
      </c>
      <c r="R1617" t="s">
        <v>5362</v>
      </c>
      <c r="S1617" s="20">
        <v>0</v>
      </c>
      <c r="T1617" s="21" t="s">
        <v>38</v>
      </c>
    </row>
    <row r="1618" spans="1:20" x14ac:dyDescent="0.35">
      <c r="A1618" s="13" t="s">
        <v>5363</v>
      </c>
      <c r="B1618" s="13"/>
      <c r="C1618" s="13"/>
      <c r="D1618" s="13" t="s">
        <v>5364</v>
      </c>
      <c r="E1618" s="13">
        <v>240</v>
      </c>
      <c r="F1618" s="14">
        <v>0.02</v>
      </c>
      <c r="G1618" s="13" t="s">
        <v>14872</v>
      </c>
      <c r="H1618" s="14">
        <v>10</v>
      </c>
      <c r="I1618" s="15" t="s">
        <v>32</v>
      </c>
      <c r="J1618" s="16">
        <v>156</v>
      </c>
      <c r="K1618" s="16">
        <v>0.65</v>
      </c>
      <c r="L1618" s="17" t="s">
        <v>768</v>
      </c>
      <c r="M1618" s="163" t="str">
        <f>IFERROR(GETPIVOTDATA("Tot. Bottles",'- Ordine Aggregato -'!$A$1,"sku anker",A1618),"")</f>
        <v/>
      </c>
      <c r="N1618" s="18" t="s">
        <v>67</v>
      </c>
      <c r="O1618" s="19" t="str">
        <f t="shared" si="25"/>
        <v>Order online</v>
      </c>
      <c r="P1618" s="97" t="s">
        <v>68</v>
      </c>
      <c r="Q1618" s="13" t="s">
        <v>5365</v>
      </c>
      <c r="R1618" t="s">
        <v>42</v>
      </c>
      <c r="S1618" s="20">
        <v>0.65</v>
      </c>
      <c r="T1618" s="21" t="s">
        <v>38</v>
      </c>
    </row>
    <row r="1619" spans="1:20" x14ac:dyDescent="0.35">
      <c r="A1619" s="96" t="s">
        <v>5366</v>
      </c>
      <c r="B1619" s="96"/>
      <c r="C1619" s="96"/>
      <c r="D1619" s="13" t="s">
        <v>5367</v>
      </c>
      <c r="E1619" s="13">
        <v>6</v>
      </c>
      <c r="F1619" s="14">
        <v>0.7</v>
      </c>
      <c r="G1619" s="13" t="s">
        <v>14872</v>
      </c>
      <c r="H1619" s="14">
        <v>40</v>
      </c>
      <c r="I1619" s="15" t="s">
        <v>32</v>
      </c>
      <c r="J1619" s="16">
        <v>73.5</v>
      </c>
      <c r="K1619" s="16">
        <v>12.25</v>
      </c>
      <c r="L1619" s="17" t="s">
        <v>104</v>
      </c>
      <c r="M1619" s="163" t="str">
        <f>IFERROR(GETPIVOTDATA("Tot. Bottles",'- Ordine Aggregato -'!$A$1,"sku anker",A1619),"")</f>
        <v/>
      </c>
      <c r="N1619" s="18" t="s">
        <v>42</v>
      </c>
      <c r="O1619" s="19" t="str">
        <f t="shared" si="25"/>
        <v>Order online</v>
      </c>
      <c r="P1619" s="97" t="s">
        <v>68</v>
      </c>
      <c r="Q1619" s="13" t="s">
        <v>5368</v>
      </c>
      <c r="R1619" t="s">
        <v>5369</v>
      </c>
      <c r="S1619" s="20">
        <v>0</v>
      </c>
      <c r="T1619" s="21" t="s">
        <v>38</v>
      </c>
    </row>
    <row r="1620" spans="1:20" x14ac:dyDescent="0.35">
      <c r="A1620" s="96" t="s">
        <v>5370</v>
      </c>
      <c r="D1620" s="13" t="s">
        <v>5371</v>
      </c>
      <c r="E1620" s="13">
        <v>6</v>
      </c>
      <c r="F1620" s="14">
        <v>0.7</v>
      </c>
      <c r="G1620" s="13" t="s">
        <v>14872</v>
      </c>
      <c r="H1620" s="14">
        <v>40</v>
      </c>
      <c r="I1620" s="15" t="s">
        <v>32</v>
      </c>
      <c r="J1620" s="16">
        <v>51</v>
      </c>
      <c r="K1620" s="16">
        <v>8.5</v>
      </c>
      <c r="L1620" s="17" t="s">
        <v>104</v>
      </c>
      <c r="M1620" s="163" t="str">
        <f>IFERROR(GETPIVOTDATA("Tot. Bottles",'- Ordine Aggregato -'!$A$1,"sku anker",A1620),"")</f>
        <v/>
      </c>
      <c r="N1620" s="18" t="s">
        <v>42</v>
      </c>
      <c r="O1620" s="19" t="str">
        <f t="shared" si="25"/>
        <v>Order online</v>
      </c>
      <c r="P1620" s="97" t="s">
        <v>68</v>
      </c>
      <c r="Q1620" s="13" t="s">
        <v>5372</v>
      </c>
      <c r="R1620" t="s">
        <v>5373</v>
      </c>
      <c r="S1620" s="20">
        <v>0</v>
      </c>
      <c r="T1620" s="21" t="s">
        <v>38</v>
      </c>
    </row>
    <row r="1621" spans="1:20" x14ac:dyDescent="0.35">
      <c r="A1621" s="96" t="s">
        <v>5374</v>
      </c>
      <c r="D1621" s="13" t="s">
        <v>5375</v>
      </c>
      <c r="E1621" s="13">
        <v>6</v>
      </c>
      <c r="F1621" s="14">
        <v>0.75</v>
      </c>
      <c r="G1621" s="13" t="s">
        <v>31</v>
      </c>
      <c r="H1621" s="14">
        <v>20</v>
      </c>
      <c r="I1621" s="15" t="s">
        <v>32</v>
      </c>
      <c r="J1621" s="16">
        <v>43.8</v>
      </c>
      <c r="K1621" s="16">
        <v>7.3</v>
      </c>
      <c r="L1621" s="17" t="s">
        <v>3853</v>
      </c>
      <c r="M1621" s="163" t="str">
        <f>IFERROR(GETPIVOTDATA("Tot. Bottles",'- Ordine Aggregato -'!$A$1,"sku anker",A1621),"")</f>
        <v/>
      </c>
      <c r="N1621" s="18" t="s">
        <v>34</v>
      </c>
      <c r="O1621" s="19" t="str">
        <f t="shared" si="25"/>
        <v>Order online</v>
      </c>
      <c r="P1621" s="97" t="s">
        <v>364</v>
      </c>
      <c r="Q1621" s="13" t="s">
        <v>5376</v>
      </c>
      <c r="R1621" t="s">
        <v>5377</v>
      </c>
      <c r="S1621" s="20">
        <v>0</v>
      </c>
      <c r="T1621" s="21" t="s">
        <v>38</v>
      </c>
    </row>
    <row r="1622" spans="1:20" x14ac:dyDescent="0.35">
      <c r="A1622" s="13" t="s">
        <v>5378</v>
      </c>
      <c r="B1622" s="13"/>
      <c r="C1622" s="13"/>
      <c r="D1622" s="13" t="s">
        <v>5379</v>
      </c>
      <c r="E1622" s="13">
        <v>6</v>
      </c>
      <c r="F1622" s="14">
        <v>0.75</v>
      </c>
      <c r="G1622" s="13" t="s">
        <v>46</v>
      </c>
      <c r="H1622" s="14">
        <v>20</v>
      </c>
      <c r="I1622" s="15" t="s">
        <v>32</v>
      </c>
      <c r="J1622" s="16">
        <v>69.900000000000006</v>
      </c>
      <c r="K1622" s="16">
        <v>11.65</v>
      </c>
      <c r="L1622" s="17" t="s">
        <v>3853</v>
      </c>
      <c r="M1622" s="163" t="str">
        <f>IFERROR(GETPIVOTDATA("Tot. Bottles",'- Ordine Aggregato -'!$A$1,"sku anker",A1622),"")</f>
        <v/>
      </c>
      <c r="N1622" s="18" t="s">
        <v>34</v>
      </c>
      <c r="O1622" s="19" t="str">
        <f t="shared" si="25"/>
        <v>Order online</v>
      </c>
      <c r="P1622" s="97" t="s">
        <v>364</v>
      </c>
      <c r="Q1622" s="13" t="s">
        <v>5380</v>
      </c>
      <c r="R1622" t="s">
        <v>42</v>
      </c>
      <c r="S1622" s="20">
        <v>0</v>
      </c>
      <c r="T1622" s="21" t="s">
        <v>38</v>
      </c>
    </row>
    <row r="1623" spans="1:20" x14ac:dyDescent="0.35">
      <c r="A1623" s="96" t="s">
        <v>5381</v>
      </c>
      <c r="B1623" s="96"/>
      <c r="C1623" s="96"/>
      <c r="D1623" s="13" t="s">
        <v>5382</v>
      </c>
      <c r="E1623" s="13">
        <v>6</v>
      </c>
      <c r="F1623" s="14">
        <v>0.75</v>
      </c>
      <c r="G1623" s="13" t="s">
        <v>14872</v>
      </c>
      <c r="H1623" s="14">
        <v>20</v>
      </c>
      <c r="I1623" s="15" t="s">
        <v>32</v>
      </c>
      <c r="J1623" s="16">
        <v>63</v>
      </c>
      <c r="K1623" s="16">
        <v>10.5</v>
      </c>
      <c r="L1623" s="17" t="s">
        <v>3853</v>
      </c>
      <c r="M1623" s="163" t="str">
        <f>IFERROR(GETPIVOTDATA("Tot. Bottles",'- Ordine Aggregato -'!$A$1,"sku anker",A1623),"")</f>
        <v/>
      </c>
      <c r="N1623" s="18" t="s">
        <v>34</v>
      </c>
      <c r="O1623" s="19" t="str">
        <f t="shared" si="25"/>
        <v>Order online</v>
      </c>
      <c r="P1623" s="97" t="s">
        <v>364</v>
      </c>
      <c r="Q1623" s="13" t="s">
        <v>5380</v>
      </c>
      <c r="R1623" t="s">
        <v>42</v>
      </c>
      <c r="S1623" s="20">
        <v>0</v>
      </c>
      <c r="T1623" s="21" t="s">
        <v>38</v>
      </c>
    </row>
    <row r="1624" spans="1:20" x14ac:dyDescent="0.35">
      <c r="A1624" s="96" t="s">
        <v>5383</v>
      </c>
      <c r="D1624" s="13" t="s">
        <v>5384</v>
      </c>
      <c r="E1624" s="13">
        <v>6</v>
      </c>
      <c r="F1624" s="14">
        <v>0.75</v>
      </c>
      <c r="G1624" s="13" t="s">
        <v>31</v>
      </c>
      <c r="H1624" s="14">
        <v>20</v>
      </c>
      <c r="I1624" s="15" t="s">
        <v>32</v>
      </c>
      <c r="J1624" s="16">
        <v>40.5</v>
      </c>
      <c r="K1624" s="16">
        <v>6.75</v>
      </c>
      <c r="L1624" s="17" t="s">
        <v>3853</v>
      </c>
      <c r="M1624" s="163" t="str">
        <f>IFERROR(GETPIVOTDATA("Tot. Bottles",'- Ordine Aggregato -'!$A$1,"sku anker",A1624),"")</f>
        <v/>
      </c>
      <c r="N1624" s="18" t="s">
        <v>42</v>
      </c>
      <c r="O1624" s="19" t="str">
        <f t="shared" si="25"/>
        <v>Order online</v>
      </c>
      <c r="P1624" s="97" t="s">
        <v>364</v>
      </c>
      <c r="Q1624" s="13" t="s">
        <v>5385</v>
      </c>
      <c r="R1624" t="s">
        <v>5386</v>
      </c>
      <c r="S1624" s="20">
        <v>0</v>
      </c>
      <c r="T1624" s="21" t="s">
        <v>38</v>
      </c>
    </row>
    <row r="1625" spans="1:20" x14ac:dyDescent="0.35">
      <c r="A1625" s="96" t="s">
        <v>5387</v>
      </c>
      <c r="B1625" s="96"/>
      <c r="C1625" s="96"/>
      <c r="D1625" s="13" t="s">
        <v>5388</v>
      </c>
      <c r="E1625" s="13">
        <v>6</v>
      </c>
      <c r="F1625" s="14">
        <v>0.75</v>
      </c>
      <c r="G1625" s="13" t="s">
        <v>31</v>
      </c>
      <c r="H1625" s="14">
        <v>20</v>
      </c>
      <c r="I1625" s="15" t="s">
        <v>32</v>
      </c>
      <c r="J1625" s="16">
        <v>39.900000000000006</v>
      </c>
      <c r="K1625" s="16">
        <v>6.65</v>
      </c>
      <c r="L1625" s="17" t="s">
        <v>3853</v>
      </c>
      <c r="M1625" s="163" t="str">
        <f>IFERROR(GETPIVOTDATA("Tot. Bottles",'- Ordine Aggregato -'!$A$1,"sku anker",A1625),"")</f>
        <v/>
      </c>
      <c r="N1625" s="18" t="s">
        <v>34</v>
      </c>
      <c r="O1625" s="19" t="str">
        <f t="shared" si="25"/>
        <v>Order online</v>
      </c>
      <c r="P1625" s="97" t="s">
        <v>364</v>
      </c>
      <c r="Q1625" s="13" t="s">
        <v>5389</v>
      </c>
      <c r="R1625" t="s">
        <v>5390</v>
      </c>
      <c r="S1625" s="20">
        <v>0</v>
      </c>
      <c r="T1625" s="21" t="s">
        <v>38</v>
      </c>
    </row>
    <row r="1626" spans="1:20" x14ac:dyDescent="0.35">
      <c r="A1626" s="13" t="s">
        <v>5391</v>
      </c>
      <c r="B1626" s="13"/>
      <c r="C1626" s="13"/>
      <c r="D1626" s="13" t="s">
        <v>5392</v>
      </c>
      <c r="E1626" s="13">
        <v>6</v>
      </c>
      <c r="F1626" s="14">
        <v>0.7</v>
      </c>
      <c r="G1626" s="13" t="s">
        <v>14872</v>
      </c>
      <c r="H1626" s="14">
        <v>45</v>
      </c>
      <c r="I1626" s="15" t="s">
        <v>32</v>
      </c>
      <c r="J1626" s="16">
        <v>95.1</v>
      </c>
      <c r="K1626" s="16">
        <v>15.85</v>
      </c>
      <c r="L1626" s="17" t="s">
        <v>368</v>
      </c>
      <c r="M1626" s="163" t="str">
        <f>IFERROR(GETPIVOTDATA("Tot. Bottles",'- Ordine Aggregato -'!$A$1,"sku anker",A1626),"")</f>
        <v/>
      </c>
      <c r="N1626" s="18" t="s">
        <v>42</v>
      </c>
      <c r="O1626" s="19" t="str">
        <f t="shared" si="25"/>
        <v>Order online</v>
      </c>
      <c r="P1626" s="97" t="s">
        <v>146</v>
      </c>
      <c r="Q1626" s="13" t="s">
        <v>5393</v>
      </c>
      <c r="R1626" t="s">
        <v>5394</v>
      </c>
      <c r="S1626" s="20">
        <v>0</v>
      </c>
      <c r="T1626" s="21" t="s">
        <v>38</v>
      </c>
    </row>
    <row r="1627" spans="1:20" x14ac:dyDescent="0.35">
      <c r="A1627" s="13" t="s">
        <v>5395</v>
      </c>
      <c r="B1627" s="13"/>
      <c r="C1627" s="13"/>
      <c r="D1627" s="13" t="s">
        <v>5396</v>
      </c>
      <c r="E1627" s="13">
        <v>6</v>
      </c>
      <c r="F1627" s="14">
        <v>0.7</v>
      </c>
      <c r="G1627" s="13" t="s">
        <v>46</v>
      </c>
      <c r="H1627" s="14">
        <v>40</v>
      </c>
      <c r="I1627" s="15" t="s">
        <v>32</v>
      </c>
      <c r="J1627" s="16">
        <v>405</v>
      </c>
      <c r="K1627" s="16">
        <v>67.5</v>
      </c>
      <c r="L1627" s="17" t="s">
        <v>41</v>
      </c>
      <c r="M1627" s="163" t="str">
        <f>IFERROR(GETPIVOTDATA("Tot. Bottles",'- Ordine Aggregato -'!$A$1,"sku anker",A1627),"")</f>
        <v/>
      </c>
      <c r="N1627" s="18" t="s">
        <v>42</v>
      </c>
      <c r="O1627" s="19" t="str">
        <f t="shared" si="25"/>
        <v>Order online</v>
      </c>
      <c r="P1627" s="97" t="s">
        <v>43</v>
      </c>
      <c r="Q1627" s="13" t="s">
        <v>5397</v>
      </c>
      <c r="R1627" t="s">
        <v>5398</v>
      </c>
      <c r="S1627" s="20">
        <v>0</v>
      </c>
      <c r="T1627" s="21" t="s">
        <v>38</v>
      </c>
    </row>
    <row r="1628" spans="1:20" x14ac:dyDescent="0.35">
      <c r="A1628" s="96" t="s">
        <v>5399</v>
      </c>
      <c r="B1628" s="96"/>
      <c r="C1628" s="96"/>
      <c r="D1628" s="13" t="s">
        <v>5400</v>
      </c>
      <c r="E1628" s="13">
        <v>6</v>
      </c>
      <c r="F1628" s="14">
        <v>0.7</v>
      </c>
      <c r="G1628" s="13" t="s">
        <v>14872</v>
      </c>
      <c r="H1628" s="14">
        <v>40</v>
      </c>
      <c r="I1628" s="15" t="s">
        <v>32</v>
      </c>
      <c r="J1628" s="16">
        <v>219</v>
      </c>
      <c r="K1628" s="16">
        <v>36.5</v>
      </c>
      <c r="L1628" s="17" t="s">
        <v>41</v>
      </c>
      <c r="M1628" s="163" t="str">
        <f>IFERROR(GETPIVOTDATA("Tot. Bottles",'- Ordine Aggregato -'!$A$1,"sku anker",A1628),"")</f>
        <v/>
      </c>
      <c r="N1628" s="18" t="s">
        <v>42</v>
      </c>
      <c r="O1628" s="19" t="str">
        <f t="shared" si="25"/>
        <v>Order online</v>
      </c>
      <c r="P1628" s="97" t="s">
        <v>43</v>
      </c>
      <c r="Q1628" s="13" t="s">
        <v>5401</v>
      </c>
      <c r="R1628" t="s">
        <v>5402</v>
      </c>
      <c r="S1628" s="20">
        <v>0</v>
      </c>
      <c r="T1628" s="21" t="s">
        <v>38</v>
      </c>
    </row>
    <row r="1629" spans="1:20" x14ac:dyDescent="0.35">
      <c r="A1629" s="13" t="s">
        <v>14807</v>
      </c>
      <c r="B1629" s="13"/>
      <c r="C1629" s="13"/>
      <c r="D1629" s="13" t="s">
        <v>14808</v>
      </c>
      <c r="E1629" s="13">
        <v>6</v>
      </c>
      <c r="F1629" s="14">
        <v>0.7</v>
      </c>
      <c r="G1629" s="13" t="s">
        <v>14872</v>
      </c>
      <c r="H1629" s="14">
        <v>46</v>
      </c>
      <c r="I1629" s="15" t="s">
        <v>32</v>
      </c>
      <c r="J1629" s="16">
        <v>237</v>
      </c>
      <c r="K1629" s="16">
        <v>39.5</v>
      </c>
      <c r="L1629" s="17" t="s">
        <v>41</v>
      </c>
      <c r="M1629" s="163" t="str">
        <f>IFERROR(GETPIVOTDATA("Tot. Bottles",'- Ordine Aggregato -'!$A$1,"sku anker",A1629),"")</f>
        <v/>
      </c>
      <c r="N1629" s="18" t="s">
        <v>42</v>
      </c>
      <c r="O1629" s="19" t="str">
        <f t="shared" si="25"/>
        <v>Order online</v>
      </c>
      <c r="P1629" s="97" t="s">
        <v>43</v>
      </c>
      <c r="Q1629" s="13" t="s">
        <v>15326</v>
      </c>
      <c r="R1629" t="s">
        <v>15327</v>
      </c>
      <c r="S1629" s="20">
        <v>0</v>
      </c>
      <c r="T1629" s="21" t="s">
        <v>38</v>
      </c>
    </row>
    <row r="1630" spans="1:20" x14ac:dyDescent="0.35">
      <c r="A1630" s="96" t="s">
        <v>5403</v>
      </c>
      <c r="D1630" s="13" t="s">
        <v>5404</v>
      </c>
      <c r="E1630" s="13">
        <v>6</v>
      </c>
      <c r="F1630" s="14">
        <v>0.7</v>
      </c>
      <c r="G1630" s="13" t="s">
        <v>46</v>
      </c>
      <c r="H1630" s="14">
        <v>40</v>
      </c>
      <c r="I1630" s="15" t="s">
        <v>32</v>
      </c>
      <c r="J1630" s="16">
        <v>249</v>
      </c>
      <c r="K1630" s="16">
        <v>41.5</v>
      </c>
      <c r="L1630" s="17" t="s">
        <v>41</v>
      </c>
      <c r="M1630" s="163" t="str">
        <f>IFERROR(GETPIVOTDATA("Tot. Bottles",'- Ordine Aggregato -'!$A$1,"sku anker",A1630),"")</f>
        <v/>
      </c>
      <c r="N1630" s="18" t="s">
        <v>42</v>
      </c>
      <c r="O1630" s="19" t="str">
        <f t="shared" si="25"/>
        <v>Order online</v>
      </c>
      <c r="P1630" s="97" t="s">
        <v>43</v>
      </c>
      <c r="Q1630" s="13" t="s">
        <v>5405</v>
      </c>
      <c r="R1630" t="s">
        <v>5406</v>
      </c>
      <c r="S1630" s="20">
        <v>0</v>
      </c>
      <c r="T1630" s="21" t="s">
        <v>38</v>
      </c>
    </row>
    <row r="1631" spans="1:20" x14ac:dyDescent="0.35">
      <c r="A1631" s="96" t="s">
        <v>5407</v>
      </c>
      <c r="B1631" s="96"/>
      <c r="C1631" s="96"/>
      <c r="D1631" s="13" t="s">
        <v>5408</v>
      </c>
      <c r="E1631" s="13">
        <v>6</v>
      </c>
      <c r="F1631" s="14">
        <v>0.7</v>
      </c>
      <c r="G1631" s="13" t="s">
        <v>14872</v>
      </c>
      <c r="H1631" s="14">
        <v>37.799999999999997</v>
      </c>
      <c r="I1631" s="15" t="s">
        <v>32</v>
      </c>
      <c r="J1631" s="16">
        <v>149.39999999999998</v>
      </c>
      <c r="K1631" s="16">
        <v>24.9</v>
      </c>
      <c r="L1631" s="17" t="s">
        <v>368</v>
      </c>
      <c r="M1631" s="163" t="str">
        <f>IFERROR(GETPIVOTDATA("Tot. Bottles",'- Ordine Aggregato -'!$A$1,"sku anker",A1631),"")</f>
        <v/>
      </c>
      <c r="N1631" s="18" t="s">
        <v>42</v>
      </c>
      <c r="O1631" s="19" t="str">
        <f t="shared" si="25"/>
        <v>Order online</v>
      </c>
      <c r="P1631" s="97" t="s">
        <v>2498</v>
      </c>
      <c r="Q1631" s="13" t="s">
        <v>5409</v>
      </c>
      <c r="R1631" t="s">
        <v>5410</v>
      </c>
      <c r="S1631" s="20">
        <v>0</v>
      </c>
      <c r="T1631" s="21" t="s">
        <v>38</v>
      </c>
    </row>
    <row r="1632" spans="1:20" x14ac:dyDescent="0.35">
      <c r="A1632" s="96" t="s">
        <v>14684</v>
      </c>
      <c r="B1632" s="96"/>
      <c r="C1632" s="96"/>
      <c r="D1632" s="13" t="s">
        <v>14685</v>
      </c>
      <c r="E1632" s="13">
        <v>6</v>
      </c>
      <c r="F1632" s="14">
        <v>0.7</v>
      </c>
      <c r="G1632" s="13" t="s">
        <v>46</v>
      </c>
      <c r="H1632" s="14">
        <v>41.8</v>
      </c>
      <c r="I1632" s="15" t="s">
        <v>32</v>
      </c>
      <c r="J1632" s="16">
        <v>111</v>
      </c>
      <c r="K1632" s="16">
        <v>18.5</v>
      </c>
      <c r="L1632" s="17" t="s">
        <v>368</v>
      </c>
      <c r="M1632" s="163" t="str">
        <f>IFERROR(GETPIVOTDATA("Tot. Bottles",'- Ordine Aggregato -'!$A$1,"sku anker",A1632),"")</f>
        <v/>
      </c>
      <c r="N1632" s="18" t="s">
        <v>42</v>
      </c>
      <c r="O1632" s="19" t="str">
        <f t="shared" si="25"/>
        <v>Order online</v>
      </c>
      <c r="P1632" s="97" t="s">
        <v>2498</v>
      </c>
      <c r="Q1632" s="13" t="s">
        <v>15328</v>
      </c>
      <c r="R1632" t="s">
        <v>15329</v>
      </c>
      <c r="S1632" s="20">
        <v>0</v>
      </c>
      <c r="T1632" s="21" t="s">
        <v>38</v>
      </c>
    </row>
    <row r="1633" spans="1:20" x14ac:dyDescent="0.35">
      <c r="A1633" s="96" t="s">
        <v>5411</v>
      </c>
      <c r="D1633" s="13" t="s">
        <v>5412</v>
      </c>
      <c r="E1633" s="13">
        <v>6</v>
      </c>
      <c r="F1633" s="14">
        <v>0.7</v>
      </c>
      <c r="G1633" s="13" t="s">
        <v>46</v>
      </c>
      <c r="H1633" s="14">
        <v>41.8</v>
      </c>
      <c r="I1633" s="15" t="s">
        <v>32</v>
      </c>
      <c r="J1633" s="16">
        <v>111</v>
      </c>
      <c r="K1633" s="16">
        <v>18.5</v>
      </c>
      <c r="L1633" s="17" t="s">
        <v>368</v>
      </c>
      <c r="M1633" s="163" t="str">
        <f>IFERROR(GETPIVOTDATA("Tot. Bottles",'- Ordine Aggregato -'!$A$1,"sku anker",A1633),"")</f>
        <v/>
      </c>
      <c r="N1633" s="18" t="s">
        <v>42</v>
      </c>
      <c r="O1633" s="19" t="str">
        <f t="shared" si="25"/>
        <v>Order online</v>
      </c>
      <c r="P1633" s="97" t="s">
        <v>2498</v>
      </c>
      <c r="Q1633" s="13" t="s">
        <v>5413</v>
      </c>
      <c r="R1633" t="s">
        <v>5414</v>
      </c>
      <c r="S1633" s="20">
        <v>0</v>
      </c>
      <c r="T1633" s="21" t="s">
        <v>38</v>
      </c>
    </row>
    <row r="1634" spans="1:20" x14ac:dyDescent="0.35">
      <c r="A1634" s="13" t="s">
        <v>14686</v>
      </c>
      <c r="B1634" s="13"/>
      <c r="C1634" s="13"/>
      <c r="D1634" s="13" t="s">
        <v>14687</v>
      </c>
      <c r="E1634" s="13">
        <v>6</v>
      </c>
      <c r="F1634" s="14">
        <v>0.7</v>
      </c>
      <c r="G1634" s="13" t="s">
        <v>46</v>
      </c>
      <c r="H1634" s="14">
        <v>43.8</v>
      </c>
      <c r="I1634" s="15" t="s">
        <v>32</v>
      </c>
      <c r="J1634" s="16">
        <v>117</v>
      </c>
      <c r="K1634" s="16">
        <v>19.5</v>
      </c>
      <c r="L1634" s="17" t="s">
        <v>368</v>
      </c>
      <c r="M1634" s="163" t="str">
        <f>IFERROR(GETPIVOTDATA("Tot. Bottles",'- Ordine Aggregato -'!$A$1,"sku anker",A1634),"")</f>
        <v/>
      </c>
      <c r="N1634" s="18" t="s">
        <v>42</v>
      </c>
      <c r="O1634" s="19" t="str">
        <f t="shared" si="25"/>
        <v>Order online</v>
      </c>
      <c r="P1634" s="97" t="s">
        <v>2498</v>
      </c>
      <c r="Q1634" s="13" t="s">
        <v>15330</v>
      </c>
      <c r="R1634" t="s">
        <v>15331</v>
      </c>
      <c r="S1634" s="20">
        <v>0</v>
      </c>
      <c r="T1634" s="21" t="s">
        <v>38</v>
      </c>
    </row>
    <row r="1635" spans="1:20" x14ac:dyDescent="0.35">
      <c r="A1635" s="13" t="s">
        <v>5415</v>
      </c>
      <c r="B1635" s="13"/>
      <c r="C1635" s="13"/>
      <c r="D1635" s="13" t="s">
        <v>5416</v>
      </c>
      <c r="E1635" s="13">
        <v>6</v>
      </c>
      <c r="F1635" s="14">
        <v>0.7</v>
      </c>
      <c r="G1635" s="13" t="s">
        <v>31</v>
      </c>
      <c r="H1635" s="14">
        <v>40</v>
      </c>
      <c r="I1635" s="15" t="s">
        <v>32</v>
      </c>
      <c r="J1635" s="16">
        <v>48.900000000000006</v>
      </c>
      <c r="K1635" s="16">
        <v>8.15</v>
      </c>
      <c r="L1635" s="17" t="s">
        <v>657</v>
      </c>
      <c r="M1635" s="163" t="str">
        <f>IFERROR(GETPIVOTDATA("Tot. Bottles",'- Ordine Aggregato -'!$A$1,"sku anker",A1635),"")</f>
        <v/>
      </c>
      <c r="N1635" s="18" t="s">
        <v>42</v>
      </c>
      <c r="O1635" s="19" t="str">
        <f t="shared" si="25"/>
        <v>Order online</v>
      </c>
      <c r="P1635" s="97" t="s">
        <v>385</v>
      </c>
      <c r="Q1635" s="13" t="s">
        <v>5417</v>
      </c>
      <c r="R1635" t="s">
        <v>5418</v>
      </c>
      <c r="S1635" s="20">
        <v>0</v>
      </c>
      <c r="T1635" s="21" t="s">
        <v>38</v>
      </c>
    </row>
    <row r="1636" spans="1:20" x14ac:dyDescent="0.35">
      <c r="A1636" s="96" t="s">
        <v>5419</v>
      </c>
      <c r="B1636" s="96"/>
      <c r="C1636" s="96"/>
      <c r="D1636" s="13" t="s">
        <v>5416</v>
      </c>
      <c r="E1636" s="13">
        <v>6</v>
      </c>
      <c r="F1636" s="14">
        <v>1</v>
      </c>
      <c r="G1636" s="13" t="s">
        <v>31</v>
      </c>
      <c r="H1636" s="14">
        <v>40</v>
      </c>
      <c r="I1636" s="15" t="s">
        <v>32</v>
      </c>
      <c r="J1636" s="16">
        <v>59.099999999999994</v>
      </c>
      <c r="K1636" s="16">
        <v>9.85</v>
      </c>
      <c r="L1636" s="17" t="s">
        <v>657</v>
      </c>
      <c r="M1636" s="163" t="str">
        <f>IFERROR(GETPIVOTDATA("Tot. Bottles",'- Ordine Aggregato -'!$A$1,"sku anker",A1636),"")</f>
        <v/>
      </c>
      <c r="N1636" s="18" t="s">
        <v>67</v>
      </c>
      <c r="O1636" s="19" t="str">
        <f t="shared" si="25"/>
        <v>Order online</v>
      </c>
      <c r="P1636" s="97" t="s">
        <v>385</v>
      </c>
      <c r="Q1636" s="13" t="s">
        <v>5420</v>
      </c>
      <c r="R1636" t="s">
        <v>5421</v>
      </c>
      <c r="S1636" s="20">
        <v>9.85</v>
      </c>
      <c r="T1636" s="21" t="s">
        <v>38</v>
      </c>
    </row>
    <row r="1637" spans="1:20" x14ac:dyDescent="0.35">
      <c r="A1637" s="96" t="s">
        <v>5422</v>
      </c>
      <c r="D1637" s="13" t="s">
        <v>5423</v>
      </c>
      <c r="E1637" s="13">
        <v>6</v>
      </c>
      <c r="F1637" s="14">
        <v>0.7</v>
      </c>
      <c r="G1637" s="13" t="s">
        <v>31</v>
      </c>
      <c r="H1637" s="14">
        <v>50</v>
      </c>
      <c r="I1637" s="15" t="s">
        <v>32</v>
      </c>
      <c r="J1637" s="16">
        <v>129</v>
      </c>
      <c r="K1637" s="16">
        <v>21.5</v>
      </c>
      <c r="L1637" s="17" t="s">
        <v>657</v>
      </c>
      <c r="M1637" s="163" t="str">
        <f>IFERROR(GETPIVOTDATA("Tot. Bottles",'- Ordine Aggregato -'!$A$1,"sku anker",A1637),"")</f>
        <v/>
      </c>
      <c r="N1637" s="18" t="s">
        <v>42</v>
      </c>
      <c r="O1637" s="19" t="str">
        <f t="shared" si="25"/>
        <v>Order online</v>
      </c>
      <c r="P1637" s="97" t="s">
        <v>385</v>
      </c>
      <c r="Q1637" s="13" t="s">
        <v>5424</v>
      </c>
      <c r="R1637" t="s">
        <v>5425</v>
      </c>
      <c r="S1637" s="20">
        <v>0</v>
      </c>
      <c r="T1637" s="21" t="s">
        <v>38</v>
      </c>
    </row>
    <row r="1638" spans="1:20" x14ac:dyDescent="0.35">
      <c r="A1638" s="96" t="s">
        <v>5426</v>
      </c>
      <c r="B1638" s="96"/>
      <c r="C1638" s="96"/>
      <c r="D1638" s="13" t="s">
        <v>5427</v>
      </c>
      <c r="E1638" s="13">
        <v>6</v>
      </c>
      <c r="F1638" s="14">
        <v>0.7</v>
      </c>
      <c r="G1638" s="13" t="s">
        <v>31</v>
      </c>
      <c r="H1638" s="14">
        <v>45</v>
      </c>
      <c r="I1638" s="15" t="s">
        <v>32</v>
      </c>
      <c r="J1638" s="16">
        <v>96</v>
      </c>
      <c r="K1638" s="16">
        <v>16</v>
      </c>
      <c r="L1638" s="17" t="s">
        <v>657</v>
      </c>
      <c r="M1638" s="163" t="str">
        <f>IFERROR(GETPIVOTDATA("Tot. Bottles",'- Ordine Aggregato -'!$A$1,"sku anker",A1638),"")</f>
        <v/>
      </c>
      <c r="N1638" s="18" t="s">
        <v>42</v>
      </c>
      <c r="O1638" s="19" t="str">
        <f t="shared" si="25"/>
        <v>Order online</v>
      </c>
      <c r="P1638" s="97" t="s">
        <v>385</v>
      </c>
      <c r="Q1638" s="13" t="s">
        <v>5428</v>
      </c>
      <c r="R1638" t="s">
        <v>5429</v>
      </c>
      <c r="S1638" s="20">
        <v>0</v>
      </c>
      <c r="T1638" s="21" t="s">
        <v>38</v>
      </c>
    </row>
    <row r="1639" spans="1:20" x14ac:dyDescent="0.35">
      <c r="A1639" s="96" t="s">
        <v>14688</v>
      </c>
      <c r="D1639" s="13" t="s">
        <v>14689</v>
      </c>
      <c r="E1639" s="13">
        <v>6</v>
      </c>
      <c r="F1639" s="14">
        <v>0.7</v>
      </c>
      <c r="G1639" s="13" t="s">
        <v>14872</v>
      </c>
      <c r="H1639" s="14">
        <v>45</v>
      </c>
      <c r="I1639" s="15" t="s">
        <v>32</v>
      </c>
      <c r="J1639" s="16">
        <v>111</v>
      </c>
      <c r="K1639" s="16">
        <v>18.5</v>
      </c>
      <c r="L1639" s="17" t="s">
        <v>384</v>
      </c>
      <c r="M1639" s="163" t="str">
        <f>IFERROR(GETPIVOTDATA("Tot. Bottles",'- Ordine Aggregato -'!$A$1,"sku anker",A1639),"")</f>
        <v/>
      </c>
      <c r="N1639" s="18" t="s">
        <v>42</v>
      </c>
      <c r="O1639" s="19" t="str">
        <f t="shared" si="25"/>
        <v>Order online</v>
      </c>
      <c r="P1639" s="97" t="s">
        <v>385</v>
      </c>
      <c r="Q1639" s="13" t="s">
        <v>15332</v>
      </c>
      <c r="R1639" t="s">
        <v>42</v>
      </c>
      <c r="S1639" s="20">
        <v>0</v>
      </c>
      <c r="T1639" s="21" t="s">
        <v>38</v>
      </c>
    </row>
    <row r="1640" spans="1:20" x14ac:dyDescent="0.35">
      <c r="A1640" s="96" t="s">
        <v>14613</v>
      </c>
      <c r="B1640" s="96"/>
      <c r="C1640" s="96"/>
      <c r="D1640" s="13" t="s">
        <v>14614</v>
      </c>
      <c r="E1640" s="13">
        <v>6</v>
      </c>
      <c r="F1640" s="14">
        <v>0.7</v>
      </c>
      <c r="G1640" s="13" t="s">
        <v>46</v>
      </c>
      <c r="H1640" s="14">
        <v>54</v>
      </c>
      <c r="I1640" s="15" t="s">
        <v>32</v>
      </c>
      <c r="J1640" s="16">
        <v>930</v>
      </c>
      <c r="K1640" s="16">
        <v>155</v>
      </c>
      <c r="L1640" s="17" t="s">
        <v>657</v>
      </c>
      <c r="M1640" s="163" t="str">
        <f>IFERROR(GETPIVOTDATA("Tot. Bottles",'- Ordine Aggregato -'!$A$1,"sku anker",A1640),"")</f>
        <v/>
      </c>
      <c r="N1640" s="18" t="s">
        <v>28</v>
      </c>
      <c r="O1640" s="19" t="str">
        <f t="shared" si="25"/>
        <v>Order online</v>
      </c>
      <c r="P1640" s="97" t="s">
        <v>385</v>
      </c>
      <c r="Q1640" s="13" t="s">
        <v>15333</v>
      </c>
      <c r="R1640" t="s">
        <v>15334</v>
      </c>
      <c r="S1640" s="20">
        <v>0</v>
      </c>
      <c r="T1640" s="21" t="s">
        <v>3755</v>
      </c>
    </row>
    <row r="1641" spans="1:20" x14ac:dyDescent="0.35">
      <c r="A1641" s="96" t="s">
        <v>5430</v>
      </c>
      <c r="B1641" s="96"/>
      <c r="C1641" s="96"/>
      <c r="D1641" s="13" t="s">
        <v>5431</v>
      </c>
      <c r="E1641" s="13">
        <v>6</v>
      </c>
      <c r="F1641" s="14">
        <v>0.7</v>
      </c>
      <c r="G1641" s="13" t="s">
        <v>14872</v>
      </c>
      <c r="H1641" s="14">
        <v>37.5</v>
      </c>
      <c r="I1641" s="15" t="s">
        <v>32</v>
      </c>
      <c r="J1641" s="16">
        <v>81</v>
      </c>
      <c r="K1641" s="16">
        <v>13.5</v>
      </c>
      <c r="L1641" s="17" t="s">
        <v>104</v>
      </c>
      <c r="M1641" s="163" t="str">
        <f>IFERROR(GETPIVOTDATA("Tot. Bottles",'- Ordine Aggregato -'!$A$1,"sku anker",A1641),"")</f>
        <v/>
      </c>
      <c r="N1641" s="18" t="s">
        <v>42</v>
      </c>
      <c r="O1641" s="19" t="str">
        <f t="shared" si="25"/>
        <v>Order online</v>
      </c>
      <c r="P1641" s="97" t="s">
        <v>2565</v>
      </c>
      <c r="Q1641" s="13" t="s">
        <v>5432</v>
      </c>
      <c r="R1641" t="s">
        <v>5433</v>
      </c>
      <c r="S1641" s="20">
        <v>0</v>
      </c>
      <c r="T1641" s="21" t="s">
        <v>38</v>
      </c>
    </row>
    <row r="1642" spans="1:20" x14ac:dyDescent="0.35">
      <c r="A1642" s="13" t="s">
        <v>5434</v>
      </c>
      <c r="B1642" s="13"/>
      <c r="C1642" s="13"/>
      <c r="D1642" s="13" t="s">
        <v>5435</v>
      </c>
      <c r="E1642" s="13">
        <v>12</v>
      </c>
      <c r="F1642" s="14">
        <v>0.35</v>
      </c>
      <c r="G1642" s="13" t="s">
        <v>46</v>
      </c>
      <c r="H1642" s="14">
        <v>20</v>
      </c>
      <c r="I1642" s="15" t="s">
        <v>32</v>
      </c>
      <c r="J1642" s="16">
        <v>76.199999999999989</v>
      </c>
      <c r="K1642" s="16">
        <v>6.35</v>
      </c>
      <c r="L1642" s="17" t="s">
        <v>551</v>
      </c>
      <c r="M1642" s="163" t="str">
        <f>IFERROR(GETPIVOTDATA("Tot. Bottles",'- Ordine Aggregato -'!$A$1,"sku anker",A1642),"")</f>
        <v/>
      </c>
      <c r="N1642" s="18" t="s">
        <v>42</v>
      </c>
      <c r="O1642" s="19" t="str">
        <f t="shared" si="25"/>
        <v>Order online</v>
      </c>
      <c r="P1642" s="97" t="s">
        <v>355</v>
      </c>
      <c r="Q1642" s="13" t="s">
        <v>5436</v>
      </c>
      <c r="R1642" t="s">
        <v>5437</v>
      </c>
      <c r="S1642" s="20">
        <v>0</v>
      </c>
      <c r="T1642" s="21" t="s">
        <v>38</v>
      </c>
    </row>
    <row r="1643" spans="1:20" x14ac:dyDescent="0.35">
      <c r="A1643" s="13" t="s">
        <v>5438</v>
      </c>
      <c r="B1643" s="13"/>
      <c r="C1643" s="13"/>
      <c r="D1643" s="13" t="s">
        <v>5435</v>
      </c>
      <c r="E1643" s="13">
        <v>6</v>
      </c>
      <c r="F1643" s="14">
        <v>0.7</v>
      </c>
      <c r="G1643" s="13" t="s">
        <v>14871</v>
      </c>
      <c r="H1643" s="14">
        <v>20</v>
      </c>
      <c r="I1643" s="15" t="s">
        <v>32</v>
      </c>
      <c r="J1643" s="16">
        <v>50.099999999999994</v>
      </c>
      <c r="K1643" s="16">
        <v>8.35</v>
      </c>
      <c r="L1643" s="17" t="s">
        <v>551</v>
      </c>
      <c r="M1643" s="163" t="str">
        <f>IFERROR(GETPIVOTDATA("Tot. Bottles",'- Ordine Aggregato -'!$A$1,"sku anker",A1643),"")</f>
        <v/>
      </c>
      <c r="N1643" s="18" t="s">
        <v>42</v>
      </c>
      <c r="O1643" s="19" t="str">
        <f t="shared" si="25"/>
        <v>Order online</v>
      </c>
      <c r="P1643" s="97" t="s">
        <v>355</v>
      </c>
      <c r="Q1643" s="13" t="s">
        <v>5439</v>
      </c>
      <c r="R1643" t="s">
        <v>5440</v>
      </c>
      <c r="S1643" s="20">
        <v>0</v>
      </c>
      <c r="T1643" s="21" t="s">
        <v>38</v>
      </c>
    </row>
    <row r="1644" spans="1:20" x14ac:dyDescent="0.35">
      <c r="A1644" s="96" t="s">
        <v>5441</v>
      </c>
      <c r="D1644" s="13" t="s">
        <v>5435</v>
      </c>
      <c r="E1644" s="13">
        <v>12</v>
      </c>
      <c r="F1644" s="14">
        <v>1</v>
      </c>
      <c r="G1644" s="13" t="s">
        <v>14871</v>
      </c>
      <c r="H1644" s="14">
        <v>20</v>
      </c>
      <c r="I1644" s="15" t="s">
        <v>32</v>
      </c>
      <c r="J1644" s="16">
        <v>130.19999999999999</v>
      </c>
      <c r="K1644" s="16">
        <v>10.85</v>
      </c>
      <c r="L1644" s="17" t="s">
        <v>551</v>
      </c>
      <c r="M1644" s="163" t="str">
        <f>IFERROR(GETPIVOTDATA("Tot. Bottles",'- Ordine Aggregato -'!$A$1,"sku anker",A1644),"")</f>
        <v/>
      </c>
      <c r="N1644" s="18" t="s">
        <v>42</v>
      </c>
      <c r="O1644" s="19" t="str">
        <f t="shared" si="25"/>
        <v>Order online</v>
      </c>
      <c r="P1644" s="97" t="s">
        <v>355</v>
      </c>
      <c r="Q1644" s="13" t="s">
        <v>5442</v>
      </c>
      <c r="R1644" t="s">
        <v>5443</v>
      </c>
      <c r="S1644" s="20">
        <v>0</v>
      </c>
      <c r="T1644" s="21" t="s">
        <v>38</v>
      </c>
    </row>
    <row r="1645" spans="1:20" x14ac:dyDescent="0.35">
      <c r="A1645" s="96" t="s">
        <v>5444</v>
      </c>
      <c r="B1645" s="96"/>
      <c r="C1645" s="96"/>
      <c r="D1645" s="13" t="s">
        <v>5445</v>
      </c>
      <c r="E1645" s="13">
        <v>6</v>
      </c>
      <c r="F1645" s="14">
        <v>0.7</v>
      </c>
      <c r="G1645" s="13" t="s">
        <v>46</v>
      </c>
      <c r="H1645" s="14">
        <v>40</v>
      </c>
      <c r="I1645" s="15" t="s">
        <v>32</v>
      </c>
      <c r="J1645" s="16">
        <v>141</v>
      </c>
      <c r="K1645" s="16">
        <v>23.5</v>
      </c>
      <c r="L1645" s="17" t="s">
        <v>645</v>
      </c>
      <c r="M1645" s="163" t="str">
        <f>IFERROR(GETPIVOTDATA("Tot. Bottles",'- Ordine Aggregato -'!$A$1,"sku anker",A1645),"")</f>
        <v/>
      </c>
      <c r="N1645" s="18" t="s">
        <v>42</v>
      </c>
      <c r="O1645" s="19" t="str">
        <f t="shared" si="25"/>
        <v>Order online</v>
      </c>
      <c r="P1645" s="97" t="s">
        <v>225</v>
      </c>
      <c r="Q1645" s="13" t="s">
        <v>5446</v>
      </c>
      <c r="R1645" t="s">
        <v>5447</v>
      </c>
      <c r="S1645" s="20">
        <v>0</v>
      </c>
      <c r="T1645" s="21" t="s">
        <v>38</v>
      </c>
    </row>
    <row r="1646" spans="1:20" x14ac:dyDescent="0.35">
      <c r="A1646" s="13" t="s">
        <v>5448</v>
      </c>
      <c r="B1646" s="13"/>
      <c r="C1646" s="13"/>
      <c r="D1646" s="13" t="s">
        <v>5449</v>
      </c>
      <c r="E1646" s="13">
        <v>6</v>
      </c>
      <c r="F1646" s="14">
        <v>0.7</v>
      </c>
      <c r="G1646" s="13" t="s">
        <v>14872</v>
      </c>
      <c r="H1646" s="14">
        <v>40</v>
      </c>
      <c r="I1646" s="15" t="s">
        <v>32</v>
      </c>
      <c r="J1646" s="16">
        <v>417</v>
      </c>
      <c r="K1646" s="16">
        <v>69.5</v>
      </c>
      <c r="L1646" s="17" t="s">
        <v>645</v>
      </c>
      <c r="M1646" s="163" t="str">
        <f>IFERROR(GETPIVOTDATA("Tot. Bottles",'- Ordine Aggregato -'!$A$1,"sku anker",A1646),"")</f>
        <v/>
      </c>
      <c r="N1646" s="18" t="s">
        <v>42</v>
      </c>
      <c r="O1646" s="19" t="str">
        <f t="shared" si="25"/>
        <v>Order online</v>
      </c>
      <c r="P1646" s="97" t="s">
        <v>225</v>
      </c>
      <c r="Q1646" s="13" t="s">
        <v>5450</v>
      </c>
      <c r="R1646" t="s">
        <v>5451</v>
      </c>
      <c r="S1646" s="20">
        <v>0</v>
      </c>
      <c r="T1646" s="21" t="s">
        <v>38</v>
      </c>
    </row>
    <row r="1647" spans="1:20" x14ac:dyDescent="0.35">
      <c r="A1647" s="96" t="s">
        <v>14486</v>
      </c>
      <c r="D1647" s="13" t="s">
        <v>14487</v>
      </c>
      <c r="E1647" s="13">
        <v>3</v>
      </c>
      <c r="F1647" s="14">
        <v>0.7</v>
      </c>
      <c r="G1647" s="13" t="s">
        <v>14872</v>
      </c>
      <c r="H1647" s="14">
        <v>40</v>
      </c>
      <c r="I1647" s="15" t="s">
        <v>32</v>
      </c>
      <c r="J1647" s="16">
        <v>975</v>
      </c>
      <c r="K1647" s="16">
        <v>325</v>
      </c>
      <c r="L1647" s="17" t="s">
        <v>645</v>
      </c>
      <c r="M1647" s="163" t="str">
        <f>IFERROR(GETPIVOTDATA("Tot. Bottles",'- Ordine Aggregato -'!$A$1,"sku anker",A1647),"")</f>
        <v/>
      </c>
      <c r="N1647" s="18" t="s">
        <v>42</v>
      </c>
      <c r="O1647" s="19" t="str">
        <f t="shared" si="25"/>
        <v>Order online</v>
      </c>
      <c r="P1647" s="97" t="s">
        <v>225</v>
      </c>
      <c r="Q1647" s="13" t="s">
        <v>15335</v>
      </c>
      <c r="R1647" t="s">
        <v>15336</v>
      </c>
      <c r="S1647" s="20">
        <v>0</v>
      </c>
      <c r="T1647" s="21" t="s">
        <v>38</v>
      </c>
    </row>
    <row r="1648" spans="1:20" x14ac:dyDescent="0.35">
      <c r="A1648" s="96" t="s">
        <v>14516</v>
      </c>
      <c r="D1648" s="13" t="s">
        <v>14517</v>
      </c>
      <c r="E1648" s="13">
        <v>3</v>
      </c>
      <c r="F1648" s="14">
        <v>0.7</v>
      </c>
      <c r="G1648" s="13" t="s">
        <v>14872</v>
      </c>
      <c r="H1648" s="14">
        <v>40.799999999999997</v>
      </c>
      <c r="I1648" s="15" t="s">
        <v>32</v>
      </c>
      <c r="J1648" s="16">
        <v>405</v>
      </c>
      <c r="K1648" s="16">
        <v>135</v>
      </c>
      <c r="L1648" s="17" t="s">
        <v>645</v>
      </c>
      <c r="M1648" s="163" t="str">
        <f>IFERROR(GETPIVOTDATA("Tot. Bottles",'- Ordine Aggregato -'!$A$1,"sku anker",A1648),"")</f>
        <v/>
      </c>
      <c r="N1648" s="18" t="s">
        <v>42</v>
      </c>
      <c r="O1648" s="19" t="str">
        <f t="shared" si="25"/>
        <v>Order online</v>
      </c>
      <c r="P1648" s="97" t="s">
        <v>225</v>
      </c>
      <c r="Q1648" s="13" t="s">
        <v>15337</v>
      </c>
      <c r="R1648" t="s">
        <v>15338</v>
      </c>
      <c r="S1648" s="20">
        <v>0</v>
      </c>
      <c r="T1648" s="21" t="s">
        <v>38</v>
      </c>
    </row>
    <row r="1649" spans="1:20" x14ac:dyDescent="0.35">
      <c r="A1649" s="13" t="s">
        <v>5452</v>
      </c>
      <c r="B1649" s="13"/>
      <c r="C1649" s="13"/>
      <c r="D1649" s="13" t="s">
        <v>5453</v>
      </c>
      <c r="E1649" s="13">
        <v>6</v>
      </c>
      <c r="F1649" s="14">
        <v>0.7</v>
      </c>
      <c r="G1649" s="13" t="s">
        <v>14871</v>
      </c>
      <c r="H1649" s="14">
        <v>40</v>
      </c>
      <c r="I1649" s="15" t="s">
        <v>32</v>
      </c>
      <c r="J1649" s="16">
        <v>597</v>
      </c>
      <c r="K1649" s="16">
        <v>99.5</v>
      </c>
      <c r="L1649" s="17" t="s">
        <v>645</v>
      </c>
      <c r="M1649" s="163" t="str">
        <f>IFERROR(GETPIVOTDATA("Tot. Bottles",'- Ordine Aggregato -'!$A$1,"sku anker",A1649),"")</f>
        <v/>
      </c>
      <c r="N1649" s="18" t="s">
        <v>42</v>
      </c>
      <c r="O1649" s="19" t="str">
        <f t="shared" si="25"/>
        <v>Order online</v>
      </c>
      <c r="P1649" s="97" t="s">
        <v>225</v>
      </c>
      <c r="Q1649" s="13" t="s">
        <v>5454</v>
      </c>
      <c r="R1649" t="s">
        <v>5455</v>
      </c>
      <c r="S1649" s="20">
        <v>0</v>
      </c>
      <c r="T1649" s="21" t="s">
        <v>38</v>
      </c>
    </row>
    <row r="1650" spans="1:20" x14ac:dyDescent="0.35">
      <c r="A1650" s="96" t="s">
        <v>5456</v>
      </c>
      <c r="B1650" s="96"/>
      <c r="C1650" s="96"/>
      <c r="D1650" s="13" t="s">
        <v>5457</v>
      </c>
      <c r="E1650" s="13">
        <v>6</v>
      </c>
      <c r="F1650" s="14">
        <v>0.7</v>
      </c>
      <c r="G1650" s="13" t="s">
        <v>14872</v>
      </c>
      <c r="H1650" s="14">
        <v>40</v>
      </c>
      <c r="I1650" s="15" t="s">
        <v>32</v>
      </c>
      <c r="J1650" s="16">
        <v>190.5</v>
      </c>
      <c r="K1650" s="16">
        <v>31.75</v>
      </c>
      <c r="L1650" s="17" t="s">
        <v>645</v>
      </c>
      <c r="M1650" s="163" t="str">
        <f>IFERROR(GETPIVOTDATA("Tot. Bottles",'- Ordine Aggregato -'!$A$1,"sku anker",A1650),"")</f>
        <v/>
      </c>
      <c r="N1650" s="18" t="s">
        <v>42</v>
      </c>
      <c r="O1650" s="19" t="str">
        <f t="shared" si="25"/>
        <v>Order online</v>
      </c>
      <c r="P1650" s="97" t="s">
        <v>225</v>
      </c>
      <c r="Q1650" s="13" t="s">
        <v>5458</v>
      </c>
      <c r="R1650" t="s">
        <v>5459</v>
      </c>
      <c r="S1650" s="20">
        <v>0</v>
      </c>
      <c r="T1650" s="21" t="s">
        <v>38</v>
      </c>
    </row>
    <row r="1651" spans="1:20" x14ac:dyDescent="0.35">
      <c r="A1651" s="96" t="s">
        <v>5460</v>
      </c>
      <c r="B1651" s="96"/>
      <c r="C1651" s="96"/>
      <c r="D1651" s="13" t="s">
        <v>5461</v>
      </c>
      <c r="E1651" s="13">
        <v>1</v>
      </c>
      <c r="F1651" s="14">
        <v>1</v>
      </c>
      <c r="G1651" s="13" t="s">
        <v>234</v>
      </c>
      <c r="H1651" s="14">
        <v>0</v>
      </c>
      <c r="I1651" s="15" t="s">
        <v>32</v>
      </c>
      <c r="J1651" s="16">
        <v>1</v>
      </c>
      <c r="K1651" s="16">
        <v>1</v>
      </c>
      <c r="L1651" s="17" t="s">
        <v>235</v>
      </c>
      <c r="M1651" s="163" t="str">
        <f>IFERROR(GETPIVOTDATA("Tot. Bottles",'- Ordine Aggregato -'!$A$1,"sku anker",A1651),"")</f>
        <v/>
      </c>
      <c r="N1651" s="18" t="s">
        <v>42</v>
      </c>
      <c r="O1651" s="19" t="str">
        <f t="shared" si="25"/>
        <v>Order online</v>
      </c>
      <c r="P1651" s="97" t="s">
        <v>225</v>
      </c>
      <c r="Q1651" s="13" t="s">
        <v>705</v>
      </c>
      <c r="R1651" t="s">
        <v>42</v>
      </c>
      <c r="S1651" s="20">
        <v>0</v>
      </c>
      <c r="T1651" s="21" t="s">
        <v>38</v>
      </c>
    </row>
    <row r="1652" spans="1:20" x14ac:dyDescent="0.35">
      <c r="A1652" s="13" t="s">
        <v>15339</v>
      </c>
      <c r="B1652" s="13"/>
      <c r="C1652" s="13"/>
      <c r="D1652" s="13" t="s">
        <v>15340</v>
      </c>
      <c r="E1652" s="13">
        <v>6</v>
      </c>
      <c r="F1652" s="14">
        <v>0.75</v>
      </c>
      <c r="G1652" s="13" t="s">
        <v>14872</v>
      </c>
      <c r="H1652" s="14">
        <v>11.5</v>
      </c>
      <c r="I1652" s="15" t="s">
        <v>32</v>
      </c>
      <c r="J1652" s="16">
        <v>22.200000000000003</v>
      </c>
      <c r="K1652" s="16">
        <v>3.7</v>
      </c>
      <c r="L1652" s="17" t="s">
        <v>4478</v>
      </c>
      <c r="M1652" s="163" t="str">
        <f>IFERROR(GETPIVOTDATA("Tot. Bottles",'- Ordine Aggregato -'!$A$1,"sku anker",A1652),"")</f>
        <v/>
      </c>
      <c r="N1652" s="18" t="s">
        <v>42</v>
      </c>
      <c r="O1652" s="19" t="str">
        <f t="shared" si="25"/>
        <v>Order online</v>
      </c>
      <c r="P1652" s="97" t="s">
        <v>35</v>
      </c>
      <c r="Q1652" s="13" t="s">
        <v>15341</v>
      </c>
      <c r="R1652" t="s">
        <v>15342</v>
      </c>
      <c r="S1652" s="20">
        <v>0</v>
      </c>
      <c r="T1652" s="21" t="s">
        <v>38</v>
      </c>
    </row>
    <row r="1653" spans="1:20" x14ac:dyDescent="0.35">
      <c r="A1653" s="13" t="s">
        <v>5462</v>
      </c>
      <c r="B1653" s="13"/>
      <c r="C1653" s="13"/>
      <c r="D1653" s="13" t="s">
        <v>5463</v>
      </c>
      <c r="E1653" s="13">
        <v>6</v>
      </c>
      <c r="F1653" s="14">
        <v>0.75</v>
      </c>
      <c r="G1653" s="13" t="s">
        <v>31</v>
      </c>
      <c r="H1653" s="14">
        <v>11.5</v>
      </c>
      <c r="I1653" s="15" t="s">
        <v>32</v>
      </c>
      <c r="J1653" s="16">
        <v>21.6</v>
      </c>
      <c r="K1653" s="16">
        <v>3.6</v>
      </c>
      <c r="L1653" s="17" t="s">
        <v>4478</v>
      </c>
      <c r="M1653" s="163" t="str">
        <f>IFERROR(GETPIVOTDATA("Tot. Bottles",'- Ordine Aggregato -'!$A$1,"sku anker",A1653),"")</f>
        <v/>
      </c>
      <c r="N1653" s="18" t="s">
        <v>42</v>
      </c>
      <c r="O1653" s="19" t="str">
        <f t="shared" si="25"/>
        <v>Order online</v>
      </c>
      <c r="P1653" s="97" t="s">
        <v>35</v>
      </c>
      <c r="Q1653" s="13" t="s">
        <v>5464</v>
      </c>
      <c r="R1653" t="s">
        <v>5465</v>
      </c>
      <c r="S1653" s="20">
        <v>0</v>
      </c>
      <c r="T1653" s="21" t="s">
        <v>38</v>
      </c>
    </row>
    <row r="1654" spans="1:20" x14ac:dyDescent="0.35">
      <c r="A1654" s="96" t="s">
        <v>5466</v>
      </c>
      <c r="D1654" s="13" t="s">
        <v>5467</v>
      </c>
      <c r="E1654" s="13">
        <v>24</v>
      </c>
      <c r="F1654" s="14">
        <v>0.2</v>
      </c>
      <c r="G1654" s="13" t="s">
        <v>14872</v>
      </c>
      <c r="H1654" s="14">
        <v>11.5</v>
      </c>
      <c r="I1654" s="15" t="s">
        <v>32</v>
      </c>
      <c r="J1654" s="16">
        <v>35.76</v>
      </c>
      <c r="K1654" s="16">
        <v>1.49</v>
      </c>
      <c r="L1654" s="17" t="s">
        <v>4478</v>
      </c>
      <c r="M1654" s="163" t="str">
        <f>IFERROR(GETPIVOTDATA("Tot. Bottles",'- Ordine Aggregato -'!$A$1,"sku anker",A1654),"")</f>
        <v/>
      </c>
      <c r="N1654" s="18" t="s">
        <v>42</v>
      </c>
      <c r="O1654" s="19" t="str">
        <f t="shared" si="25"/>
        <v>Order online</v>
      </c>
      <c r="P1654" s="97" t="s">
        <v>35</v>
      </c>
      <c r="Q1654" s="13" t="s">
        <v>5468</v>
      </c>
      <c r="R1654" t="s">
        <v>42</v>
      </c>
      <c r="S1654" s="20">
        <v>0</v>
      </c>
      <c r="T1654" s="21" t="s">
        <v>38</v>
      </c>
    </row>
    <row r="1655" spans="1:20" x14ac:dyDescent="0.35">
      <c r="A1655" s="96" t="s">
        <v>5469</v>
      </c>
      <c r="B1655" s="96"/>
      <c r="C1655" s="96"/>
      <c r="D1655" s="13" t="s">
        <v>5470</v>
      </c>
      <c r="E1655" s="13">
        <v>24</v>
      </c>
      <c r="F1655" s="14">
        <v>0.2</v>
      </c>
      <c r="G1655" s="13" t="s">
        <v>46</v>
      </c>
      <c r="H1655" s="14">
        <v>11.5</v>
      </c>
      <c r="I1655" s="15" t="s">
        <v>32</v>
      </c>
      <c r="J1655" s="16">
        <v>32.400000000000006</v>
      </c>
      <c r="K1655" s="16">
        <v>1.35</v>
      </c>
      <c r="L1655" s="17" t="s">
        <v>4478</v>
      </c>
      <c r="M1655" s="163" t="str">
        <f>IFERROR(GETPIVOTDATA("Tot. Bottles",'- Ordine Aggregato -'!$A$1,"sku anker",A1655),"")</f>
        <v/>
      </c>
      <c r="N1655" s="18" t="s">
        <v>42</v>
      </c>
      <c r="O1655" s="19" t="str">
        <f t="shared" si="25"/>
        <v>Order online</v>
      </c>
      <c r="P1655" s="97" t="s">
        <v>225</v>
      </c>
      <c r="Q1655" s="13" t="s">
        <v>5471</v>
      </c>
      <c r="R1655" t="s">
        <v>5472</v>
      </c>
      <c r="S1655" s="20">
        <v>0</v>
      </c>
      <c r="T1655" s="21" t="s">
        <v>38</v>
      </c>
    </row>
    <row r="1656" spans="1:20" x14ac:dyDescent="0.35">
      <c r="A1656" s="96" t="s">
        <v>5473</v>
      </c>
      <c r="B1656" s="96"/>
      <c r="C1656" s="96"/>
      <c r="D1656" s="13" t="s">
        <v>5470</v>
      </c>
      <c r="E1656" s="13">
        <v>6</v>
      </c>
      <c r="F1656" s="14">
        <v>0.75</v>
      </c>
      <c r="G1656" s="13" t="s">
        <v>31</v>
      </c>
      <c r="H1656" s="14">
        <v>11.5</v>
      </c>
      <c r="I1656" s="15" t="s">
        <v>32</v>
      </c>
      <c r="J1656" s="16">
        <v>22.200000000000003</v>
      </c>
      <c r="K1656" s="16">
        <v>3.7</v>
      </c>
      <c r="L1656" s="17" t="s">
        <v>960</v>
      </c>
      <c r="M1656" s="163" t="str">
        <f>IFERROR(GETPIVOTDATA("Tot. Bottles",'- Ordine Aggregato -'!$A$1,"sku anker",A1656),"")</f>
        <v/>
      </c>
      <c r="N1656" s="18" t="s">
        <v>42</v>
      </c>
      <c r="O1656" s="19" t="str">
        <f t="shared" si="25"/>
        <v>Order online</v>
      </c>
      <c r="P1656" s="97" t="s">
        <v>35</v>
      </c>
      <c r="Q1656" s="13" t="s">
        <v>5474</v>
      </c>
      <c r="R1656" t="s">
        <v>5475</v>
      </c>
      <c r="S1656" s="20">
        <v>0</v>
      </c>
      <c r="T1656" s="21" t="s">
        <v>38</v>
      </c>
    </row>
    <row r="1657" spans="1:20" x14ac:dyDescent="0.35">
      <c r="A1657" s="13" t="s">
        <v>5476</v>
      </c>
      <c r="B1657" s="13"/>
      <c r="C1657" s="13"/>
      <c r="D1657" s="13" t="s">
        <v>5477</v>
      </c>
      <c r="E1657" s="13">
        <v>6</v>
      </c>
      <c r="F1657" s="14">
        <v>0.75</v>
      </c>
      <c r="G1657" s="13" t="s">
        <v>46</v>
      </c>
      <c r="H1657" s="14">
        <v>11.5</v>
      </c>
      <c r="I1657" s="15" t="s">
        <v>32</v>
      </c>
      <c r="J1657" s="16">
        <v>27</v>
      </c>
      <c r="K1657" s="16">
        <v>4.5</v>
      </c>
      <c r="L1657" s="17" t="s">
        <v>960</v>
      </c>
      <c r="M1657" s="163" t="str">
        <f>IFERROR(GETPIVOTDATA("Tot. Bottles",'- Ordine Aggregato -'!$A$1,"sku anker",A1657),"")</f>
        <v/>
      </c>
      <c r="N1657" s="18" t="s">
        <v>34</v>
      </c>
      <c r="O1657" s="19" t="str">
        <f t="shared" si="25"/>
        <v>Order online</v>
      </c>
      <c r="P1657" s="97" t="s">
        <v>35</v>
      </c>
      <c r="Q1657" s="13" t="s">
        <v>5478</v>
      </c>
      <c r="R1657" t="s">
        <v>42</v>
      </c>
      <c r="S1657" s="20">
        <v>0</v>
      </c>
      <c r="T1657" s="21" t="s">
        <v>38</v>
      </c>
    </row>
    <row r="1658" spans="1:20" x14ac:dyDescent="0.35">
      <c r="A1658" s="96" t="s">
        <v>5479</v>
      </c>
      <c r="D1658" s="13" t="s">
        <v>5480</v>
      </c>
      <c r="E1658" s="13">
        <v>6</v>
      </c>
      <c r="F1658" s="14">
        <v>0.75</v>
      </c>
      <c r="G1658" s="13" t="s">
        <v>31</v>
      </c>
      <c r="H1658" s="14">
        <v>11.5</v>
      </c>
      <c r="I1658" s="15" t="s">
        <v>32</v>
      </c>
      <c r="J1658" s="16">
        <v>27</v>
      </c>
      <c r="K1658" s="16">
        <v>4.5</v>
      </c>
      <c r="L1658" s="17" t="s">
        <v>960</v>
      </c>
      <c r="M1658" s="163" t="str">
        <f>IFERROR(GETPIVOTDATA("Tot. Bottles",'- Ordine Aggregato -'!$A$1,"sku anker",A1658),"")</f>
        <v/>
      </c>
      <c r="N1658" s="18" t="s">
        <v>34</v>
      </c>
      <c r="O1658" s="19" t="str">
        <f t="shared" si="25"/>
        <v>Order online</v>
      </c>
      <c r="P1658" s="97" t="s">
        <v>35</v>
      </c>
      <c r="Q1658" s="13" t="s">
        <v>5481</v>
      </c>
      <c r="R1658" t="s">
        <v>5482</v>
      </c>
      <c r="S1658" s="20">
        <v>0</v>
      </c>
      <c r="T1658" s="21" t="s">
        <v>38</v>
      </c>
    </row>
    <row r="1659" spans="1:20" x14ac:dyDescent="0.35">
      <c r="A1659" s="96" t="s">
        <v>5483</v>
      </c>
      <c r="B1659" s="96"/>
      <c r="C1659" s="96"/>
      <c r="D1659" s="13" t="s">
        <v>5484</v>
      </c>
      <c r="E1659" s="13">
        <v>6</v>
      </c>
      <c r="F1659" s="14">
        <v>0.75</v>
      </c>
      <c r="G1659" s="13" t="s">
        <v>46</v>
      </c>
      <c r="H1659" s="14">
        <v>11</v>
      </c>
      <c r="I1659" s="15" t="s">
        <v>32</v>
      </c>
      <c r="J1659" s="16">
        <v>40.799999999999997</v>
      </c>
      <c r="K1659" s="16">
        <v>6.8</v>
      </c>
      <c r="L1659" s="17" t="s">
        <v>960</v>
      </c>
      <c r="M1659" s="163" t="str">
        <f>IFERROR(GETPIVOTDATA("Tot. Bottles",'- Ordine Aggregato -'!$A$1,"sku anker",A1659),"")</f>
        <v/>
      </c>
      <c r="N1659" s="18" t="s">
        <v>42</v>
      </c>
      <c r="O1659" s="19" t="str">
        <f t="shared" si="25"/>
        <v>Order online</v>
      </c>
      <c r="P1659" s="97" t="s">
        <v>355</v>
      </c>
      <c r="Q1659" s="13" t="s">
        <v>5485</v>
      </c>
      <c r="R1659" t="s">
        <v>5486</v>
      </c>
      <c r="S1659" s="20">
        <v>0</v>
      </c>
      <c r="T1659" s="21" t="s">
        <v>38</v>
      </c>
    </row>
    <row r="1660" spans="1:20" x14ac:dyDescent="0.35">
      <c r="A1660" s="13" t="s">
        <v>5487</v>
      </c>
      <c r="B1660" s="13"/>
      <c r="C1660" s="13"/>
      <c r="D1660" s="13" t="s">
        <v>5488</v>
      </c>
      <c r="E1660" s="13">
        <v>6</v>
      </c>
      <c r="F1660" s="14">
        <v>0.75</v>
      </c>
      <c r="G1660" s="13" t="s">
        <v>14872</v>
      </c>
      <c r="H1660" s="14">
        <v>7.5</v>
      </c>
      <c r="I1660" s="15" t="s">
        <v>32</v>
      </c>
      <c r="J1660" s="16">
        <v>21.6</v>
      </c>
      <c r="K1660" s="16">
        <v>3.6</v>
      </c>
      <c r="L1660" s="17" t="s">
        <v>960</v>
      </c>
      <c r="M1660" s="163" t="str">
        <f>IFERROR(GETPIVOTDATA("Tot. Bottles",'- Ordine Aggregato -'!$A$1,"sku anker",A1660),"")</f>
        <v/>
      </c>
      <c r="N1660" s="18" t="s">
        <v>42</v>
      </c>
      <c r="O1660" s="19" t="str">
        <f t="shared" si="25"/>
        <v>Order online</v>
      </c>
      <c r="P1660" s="97" t="s">
        <v>35</v>
      </c>
      <c r="Q1660" s="13" t="s">
        <v>5489</v>
      </c>
      <c r="R1660" t="s">
        <v>42</v>
      </c>
      <c r="S1660" s="20">
        <v>0</v>
      </c>
      <c r="T1660" s="21" t="s">
        <v>38</v>
      </c>
    </row>
    <row r="1661" spans="1:20" x14ac:dyDescent="0.35">
      <c r="A1661" s="96" t="s">
        <v>5490</v>
      </c>
      <c r="D1661" s="13" t="s">
        <v>5491</v>
      </c>
      <c r="E1661" s="13">
        <v>6</v>
      </c>
      <c r="F1661" s="14">
        <v>0.75</v>
      </c>
      <c r="G1661" s="13" t="s">
        <v>46</v>
      </c>
      <c r="H1661" s="14">
        <v>8.5</v>
      </c>
      <c r="I1661" s="15" t="s">
        <v>32</v>
      </c>
      <c r="J1661" s="16">
        <v>20.399999999999999</v>
      </c>
      <c r="K1661" s="16">
        <v>3.4</v>
      </c>
      <c r="L1661" s="17" t="s">
        <v>960</v>
      </c>
      <c r="M1661" s="163" t="str">
        <f>IFERROR(GETPIVOTDATA("Tot. Bottles",'- Ordine Aggregato -'!$A$1,"sku anker",A1661),"")</f>
        <v/>
      </c>
      <c r="N1661" s="18" t="s">
        <v>42</v>
      </c>
      <c r="O1661" s="19" t="str">
        <f t="shared" si="25"/>
        <v>Order online</v>
      </c>
      <c r="P1661" s="97" t="s">
        <v>35</v>
      </c>
      <c r="Q1661" s="13" t="s">
        <v>5492</v>
      </c>
      <c r="R1661" t="s">
        <v>5493</v>
      </c>
      <c r="S1661" s="20">
        <v>0</v>
      </c>
      <c r="T1661" s="21" t="s">
        <v>38</v>
      </c>
    </row>
    <row r="1662" spans="1:20" x14ac:dyDescent="0.35">
      <c r="A1662" s="96" t="s">
        <v>5494</v>
      </c>
      <c r="B1662" s="96"/>
      <c r="C1662" s="96"/>
      <c r="D1662" s="13" t="s">
        <v>5495</v>
      </c>
      <c r="E1662" s="13">
        <v>6</v>
      </c>
      <c r="F1662" s="14">
        <v>0.75</v>
      </c>
      <c r="G1662" s="13" t="s">
        <v>14872</v>
      </c>
      <c r="H1662" s="14">
        <v>7.5</v>
      </c>
      <c r="I1662" s="15" t="s">
        <v>32</v>
      </c>
      <c r="J1662" s="16">
        <v>19.5</v>
      </c>
      <c r="K1662" s="16">
        <v>3.25</v>
      </c>
      <c r="L1662" s="17" t="s">
        <v>960</v>
      </c>
      <c r="M1662" s="163" t="str">
        <f>IFERROR(GETPIVOTDATA("Tot. Bottles",'- Ordine Aggregato -'!$A$1,"sku anker",A1662),"")</f>
        <v/>
      </c>
      <c r="N1662" s="18" t="s">
        <v>42</v>
      </c>
      <c r="O1662" s="19" t="str">
        <f t="shared" si="25"/>
        <v>Order online</v>
      </c>
      <c r="P1662" s="97" t="s">
        <v>35</v>
      </c>
      <c r="Q1662" s="13" t="s">
        <v>5496</v>
      </c>
      <c r="R1662" t="s">
        <v>5497</v>
      </c>
      <c r="S1662" s="20">
        <v>0</v>
      </c>
      <c r="T1662" s="21" t="s">
        <v>38</v>
      </c>
    </row>
    <row r="1663" spans="1:20" x14ac:dyDescent="0.35">
      <c r="A1663" s="13" t="s">
        <v>5498</v>
      </c>
      <c r="B1663" s="13"/>
      <c r="C1663" s="13"/>
      <c r="D1663" s="13" t="s">
        <v>5499</v>
      </c>
      <c r="E1663" s="13">
        <v>6</v>
      </c>
      <c r="F1663" s="14">
        <v>0.75</v>
      </c>
      <c r="G1663" s="13" t="s">
        <v>46</v>
      </c>
      <c r="H1663" s="14">
        <v>11</v>
      </c>
      <c r="I1663" s="15" t="s">
        <v>32</v>
      </c>
      <c r="J1663" s="16">
        <v>40.799999999999997</v>
      </c>
      <c r="K1663" s="16">
        <v>6.8</v>
      </c>
      <c r="L1663" s="17" t="s">
        <v>960</v>
      </c>
      <c r="M1663" s="163" t="str">
        <f>IFERROR(GETPIVOTDATA("Tot. Bottles",'- Ordine Aggregato -'!$A$1,"sku anker",A1663),"")</f>
        <v/>
      </c>
      <c r="N1663" s="18" t="s">
        <v>42</v>
      </c>
      <c r="O1663" s="19" t="str">
        <f t="shared" si="25"/>
        <v>Order online</v>
      </c>
      <c r="P1663" s="97" t="s">
        <v>355</v>
      </c>
      <c r="Q1663" s="13" t="s">
        <v>5500</v>
      </c>
      <c r="R1663" t="s">
        <v>5501</v>
      </c>
      <c r="S1663" s="20">
        <v>0</v>
      </c>
      <c r="T1663" s="21" t="s">
        <v>38</v>
      </c>
    </row>
    <row r="1664" spans="1:20" x14ac:dyDescent="0.35">
      <c r="A1664" s="96" t="s">
        <v>5502</v>
      </c>
      <c r="D1664" s="13" t="s">
        <v>5503</v>
      </c>
      <c r="E1664" s="13">
        <v>6</v>
      </c>
      <c r="F1664" s="14">
        <v>0.7</v>
      </c>
      <c r="G1664" s="13" t="s">
        <v>14872</v>
      </c>
      <c r="H1664" s="14">
        <v>40</v>
      </c>
      <c r="I1664" s="15" t="s">
        <v>32</v>
      </c>
      <c r="J1664" s="16">
        <v>83.1</v>
      </c>
      <c r="K1664" s="16">
        <v>13.85</v>
      </c>
      <c r="L1664" s="17" t="s">
        <v>1787</v>
      </c>
      <c r="M1664" s="163" t="str">
        <f>IFERROR(GETPIVOTDATA("Tot. Bottles",'- Ordine Aggregato -'!$A$1,"sku anker",A1664),"")</f>
        <v/>
      </c>
      <c r="N1664" s="18" t="s">
        <v>42</v>
      </c>
      <c r="O1664" s="19" t="str">
        <f t="shared" si="25"/>
        <v>Order online</v>
      </c>
      <c r="P1664" s="97" t="s">
        <v>146</v>
      </c>
      <c r="Q1664" s="13" t="s">
        <v>5504</v>
      </c>
      <c r="R1664" t="s">
        <v>42</v>
      </c>
      <c r="S1664" s="20">
        <v>0</v>
      </c>
      <c r="T1664" s="21" t="s">
        <v>38</v>
      </c>
    </row>
    <row r="1665" spans="1:20" x14ac:dyDescent="0.35">
      <c r="A1665" s="96" t="s">
        <v>5505</v>
      </c>
      <c r="D1665" s="13" t="s">
        <v>5506</v>
      </c>
      <c r="E1665" s="13">
        <v>6</v>
      </c>
      <c r="F1665" s="14">
        <v>0.7</v>
      </c>
      <c r="G1665" s="13" t="s">
        <v>46</v>
      </c>
      <c r="H1665" s="14">
        <v>40</v>
      </c>
      <c r="I1665" s="15" t="s">
        <v>32</v>
      </c>
      <c r="J1665" s="16">
        <v>80.699999999999989</v>
      </c>
      <c r="K1665" s="16">
        <v>13.45</v>
      </c>
      <c r="L1665" s="17" t="s">
        <v>368</v>
      </c>
      <c r="M1665" s="163" t="str">
        <f>IFERROR(GETPIVOTDATA("Tot. Bottles",'- Ordine Aggregato -'!$A$1,"sku anker",A1665),"")</f>
        <v/>
      </c>
      <c r="N1665" s="18" t="s">
        <v>42</v>
      </c>
      <c r="O1665" s="19" t="str">
        <f t="shared" si="25"/>
        <v>Order online</v>
      </c>
      <c r="P1665" s="97" t="s">
        <v>146</v>
      </c>
      <c r="Q1665" s="13" t="s">
        <v>5507</v>
      </c>
      <c r="R1665" t="s">
        <v>5508</v>
      </c>
      <c r="S1665" s="20">
        <v>0</v>
      </c>
      <c r="T1665" s="21" t="s">
        <v>38</v>
      </c>
    </row>
    <row r="1666" spans="1:20" x14ac:dyDescent="0.35">
      <c r="A1666" s="96" t="s">
        <v>5509</v>
      </c>
      <c r="B1666" s="96"/>
      <c r="C1666" s="96"/>
      <c r="D1666" s="13" t="s">
        <v>5510</v>
      </c>
      <c r="E1666" s="13">
        <v>6</v>
      </c>
      <c r="F1666" s="14">
        <v>0.7</v>
      </c>
      <c r="G1666" s="13" t="s">
        <v>31</v>
      </c>
      <c r="H1666" s="14">
        <v>48</v>
      </c>
      <c r="I1666" s="15" t="s">
        <v>32</v>
      </c>
      <c r="J1666" s="16">
        <v>216</v>
      </c>
      <c r="K1666" s="16">
        <v>36</v>
      </c>
      <c r="L1666" s="17" t="s">
        <v>145</v>
      </c>
      <c r="M1666" s="163" t="str">
        <f>IFERROR(GETPIVOTDATA("Tot. Bottles",'- Ordine Aggregato -'!$A$1,"sku anker",A1666),"")</f>
        <v/>
      </c>
      <c r="N1666" s="18" t="s">
        <v>42</v>
      </c>
      <c r="O1666" s="19" t="str">
        <f t="shared" si="25"/>
        <v>Order online</v>
      </c>
      <c r="P1666" s="97" t="s">
        <v>68</v>
      </c>
      <c r="Q1666" s="13" t="s">
        <v>5511</v>
      </c>
      <c r="R1666" t="s">
        <v>5512</v>
      </c>
      <c r="S1666" s="20">
        <v>0</v>
      </c>
      <c r="T1666" s="21" t="s">
        <v>38</v>
      </c>
    </row>
    <row r="1667" spans="1:20" x14ac:dyDescent="0.35">
      <c r="A1667" s="96" t="s">
        <v>5513</v>
      </c>
      <c r="D1667" s="13" t="s">
        <v>5514</v>
      </c>
      <c r="E1667" s="13">
        <v>6</v>
      </c>
      <c r="F1667" s="14">
        <v>0.7</v>
      </c>
      <c r="G1667" s="13" t="s">
        <v>31</v>
      </c>
      <c r="H1667" s="14">
        <v>40</v>
      </c>
      <c r="I1667" s="15" t="s">
        <v>32</v>
      </c>
      <c r="J1667" s="16">
        <v>153</v>
      </c>
      <c r="K1667" s="16">
        <v>25.5</v>
      </c>
      <c r="L1667" s="17" t="s">
        <v>145</v>
      </c>
      <c r="M1667" s="163" t="str">
        <f>IFERROR(GETPIVOTDATA("Tot. Bottles",'- Ordine Aggregato -'!$A$1,"sku anker",A1667),"")</f>
        <v/>
      </c>
      <c r="N1667" s="18" t="s">
        <v>42</v>
      </c>
      <c r="O1667" s="19" t="str">
        <f t="shared" si="25"/>
        <v>Order online</v>
      </c>
      <c r="P1667" s="97" t="s">
        <v>68</v>
      </c>
      <c r="Q1667" s="13" t="s">
        <v>5515</v>
      </c>
      <c r="R1667" t="s">
        <v>5516</v>
      </c>
      <c r="S1667" s="20">
        <v>0</v>
      </c>
      <c r="T1667" s="21" t="s">
        <v>38</v>
      </c>
    </row>
    <row r="1668" spans="1:20" x14ac:dyDescent="0.35">
      <c r="A1668" s="13" t="s">
        <v>14541</v>
      </c>
      <c r="B1668" s="13"/>
      <c r="C1668" s="13"/>
      <c r="D1668" s="13" t="s">
        <v>14542</v>
      </c>
      <c r="E1668" s="13">
        <v>12</v>
      </c>
      <c r="F1668" s="14">
        <v>1</v>
      </c>
      <c r="G1668" s="13" t="s">
        <v>46</v>
      </c>
      <c r="H1668" s="14">
        <v>36</v>
      </c>
      <c r="I1668" s="15" t="s">
        <v>32</v>
      </c>
      <c r="J1668" s="16">
        <v>79.800000000000011</v>
      </c>
      <c r="K1668" s="16">
        <v>6.65</v>
      </c>
      <c r="L1668" s="17" t="s">
        <v>61</v>
      </c>
      <c r="M1668" s="163" t="str">
        <f>IFERROR(GETPIVOTDATA("Tot. Bottles",'- Ordine Aggregato -'!$A$1,"sku anker",A1668),"")</f>
        <v/>
      </c>
      <c r="N1668" s="18" t="s">
        <v>42</v>
      </c>
      <c r="O1668" s="19" t="str">
        <f t="shared" si="25"/>
        <v>Order online</v>
      </c>
      <c r="P1668" s="97" t="s">
        <v>35</v>
      </c>
      <c r="Q1668" s="13" t="s">
        <v>15343</v>
      </c>
      <c r="R1668" t="s">
        <v>5520</v>
      </c>
      <c r="S1668" s="20">
        <v>0</v>
      </c>
      <c r="T1668" s="21" t="s">
        <v>38</v>
      </c>
    </row>
    <row r="1669" spans="1:20" x14ac:dyDescent="0.35">
      <c r="A1669" s="96" t="s">
        <v>5517</v>
      </c>
      <c r="B1669" s="96"/>
      <c r="C1669" s="96"/>
      <c r="D1669" s="13" t="s">
        <v>5518</v>
      </c>
      <c r="E1669" s="13">
        <v>12</v>
      </c>
      <c r="F1669" s="14">
        <v>1</v>
      </c>
      <c r="G1669" s="13" t="s">
        <v>14872</v>
      </c>
      <c r="H1669" s="14">
        <v>36</v>
      </c>
      <c r="I1669" s="15" t="s">
        <v>32</v>
      </c>
      <c r="J1669" s="16">
        <v>79.800000000000011</v>
      </c>
      <c r="K1669" s="16">
        <v>6.65</v>
      </c>
      <c r="L1669" s="17" t="s">
        <v>61</v>
      </c>
      <c r="M1669" s="163" t="str">
        <f>IFERROR(GETPIVOTDATA("Tot. Bottles",'- Ordine Aggregato -'!$A$1,"sku anker",A1669),"")</f>
        <v/>
      </c>
      <c r="N1669" s="18" t="s">
        <v>34</v>
      </c>
      <c r="O1669" s="19" t="str">
        <f t="shared" si="25"/>
        <v>Order online</v>
      </c>
      <c r="P1669" s="97" t="s">
        <v>35</v>
      </c>
      <c r="Q1669" s="13" t="s">
        <v>5519</v>
      </c>
      <c r="R1669" t="s">
        <v>5520</v>
      </c>
      <c r="S1669" s="20">
        <v>0</v>
      </c>
      <c r="T1669" s="21" t="s">
        <v>38</v>
      </c>
    </row>
    <row r="1670" spans="1:20" x14ac:dyDescent="0.35">
      <c r="A1670" s="96" t="s">
        <v>5521</v>
      </c>
      <c r="D1670" s="13" t="s">
        <v>5522</v>
      </c>
      <c r="E1670" s="13">
        <v>6</v>
      </c>
      <c r="F1670" s="14">
        <v>0.75</v>
      </c>
      <c r="G1670" s="13" t="s">
        <v>31</v>
      </c>
      <c r="H1670" s="14">
        <v>12.5</v>
      </c>
      <c r="I1670" s="15" t="s">
        <v>32</v>
      </c>
      <c r="J1670" s="16">
        <v>28.799999999999997</v>
      </c>
      <c r="K1670" s="16">
        <v>4.8</v>
      </c>
      <c r="L1670" s="17" t="s">
        <v>960</v>
      </c>
      <c r="M1670" s="163" t="str">
        <f>IFERROR(GETPIVOTDATA("Tot. Bottles",'- Ordine Aggregato -'!$A$1,"sku anker",A1670),"")</f>
        <v/>
      </c>
      <c r="N1670" s="18" t="s">
        <v>34</v>
      </c>
      <c r="O1670" s="19" t="str">
        <f t="shared" si="25"/>
        <v>Order online</v>
      </c>
      <c r="P1670" s="97" t="s">
        <v>220</v>
      </c>
      <c r="Q1670" s="13" t="s">
        <v>5523</v>
      </c>
      <c r="R1670" t="s">
        <v>42</v>
      </c>
      <c r="S1670" s="20">
        <v>0</v>
      </c>
      <c r="T1670" s="21" t="s">
        <v>38</v>
      </c>
    </row>
    <row r="1671" spans="1:20" x14ac:dyDescent="0.35">
      <c r="A1671" s="96" t="s">
        <v>5524</v>
      </c>
      <c r="B1671" s="96"/>
      <c r="C1671" s="96"/>
      <c r="D1671" s="13" t="s">
        <v>5525</v>
      </c>
      <c r="E1671" s="13">
        <v>6</v>
      </c>
      <c r="F1671" s="14">
        <v>0.5</v>
      </c>
      <c r="G1671" s="13" t="s">
        <v>46</v>
      </c>
      <c r="H1671" s="14">
        <v>42.3</v>
      </c>
      <c r="I1671" s="15" t="s">
        <v>32</v>
      </c>
      <c r="J1671" s="16">
        <v>45.599999999999994</v>
      </c>
      <c r="K1671" s="16">
        <v>7.6</v>
      </c>
      <c r="L1671" s="17" t="s">
        <v>399</v>
      </c>
      <c r="M1671" s="163" t="str">
        <f>IFERROR(GETPIVOTDATA("Tot. Bottles",'- Ordine Aggregato -'!$A$1,"sku anker",A1671),"")</f>
        <v/>
      </c>
      <c r="N1671" s="18" t="s">
        <v>34</v>
      </c>
      <c r="O1671" s="19" t="str">
        <f t="shared" si="25"/>
        <v>Order online</v>
      </c>
      <c r="P1671" s="97" t="s">
        <v>355</v>
      </c>
      <c r="Q1671" s="13" t="s">
        <v>5526</v>
      </c>
      <c r="R1671" t="s">
        <v>5527</v>
      </c>
      <c r="S1671" s="20">
        <v>0</v>
      </c>
      <c r="T1671" s="21" t="s">
        <v>38</v>
      </c>
    </row>
    <row r="1672" spans="1:20" x14ac:dyDescent="0.35">
      <c r="A1672" s="96" t="s">
        <v>5528</v>
      </c>
      <c r="D1672" s="13" t="s">
        <v>5525</v>
      </c>
      <c r="E1672" s="13">
        <v>6</v>
      </c>
      <c r="F1672" s="14">
        <v>0.7</v>
      </c>
      <c r="G1672" s="13" t="s">
        <v>14871</v>
      </c>
      <c r="H1672" s="14">
        <v>42.3</v>
      </c>
      <c r="I1672" s="15" t="s">
        <v>32</v>
      </c>
      <c r="J1672" s="16">
        <v>45</v>
      </c>
      <c r="K1672" s="16">
        <v>7.5</v>
      </c>
      <c r="L1672" s="17" t="s">
        <v>399</v>
      </c>
      <c r="M1672" s="163" t="str">
        <f>IFERROR(GETPIVOTDATA("Tot. Bottles",'- Ordine Aggregato -'!$A$1,"sku anker",A1672),"")</f>
        <v/>
      </c>
      <c r="N1672" s="18" t="s">
        <v>42</v>
      </c>
      <c r="O1672" s="19" t="str">
        <f t="shared" si="25"/>
        <v>Order online</v>
      </c>
      <c r="P1672" s="97" t="s">
        <v>355</v>
      </c>
      <c r="Q1672" s="13" t="s">
        <v>5529</v>
      </c>
      <c r="R1672" t="s">
        <v>5530</v>
      </c>
      <c r="S1672" s="20">
        <v>0</v>
      </c>
      <c r="T1672" s="21" t="s">
        <v>38</v>
      </c>
    </row>
    <row r="1673" spans="1:20" x14ac:dyDescent="0.35">
      <c r="A1673" s="13" t="s">
        <v>5531</v>
      </c>
      <c r="B1673" s="13"/>
      <c r="C1673" s="13"/>
      <c r="D1673" s="13" t="s">
        <v>5532</v>
      </c>
      <c r="E1673" s="13">
        <v>6</v>
      </c>
      <c r="F1673" s="14">
        <v>0.5</v>
      </c>
      <c r="G1673" s="13" t="s">
        <v>14871</v>
      </c>
      <c r="H1673" s="14">
        <v>30</v>
      </c>
      <c r="I1673" s="15" t="s">
        <v>32</v>
      </c>
      <c r="J1673" s="16">
        <v>39</v>
      </c>
      <c r="K1673" s="16">
        <v>6.5</v>
      </c>
      <c r="L1673" s="17" t="s">
        <v>399</v>
      </c>
      <c r="M1673" s="163" t="str">
        <f>IFERROR(GETPIVOTDATA("Tot. Bottles",'- Ordine Aggregato -'!$A$1,"sku anker",A1673),"")</f>
        <v/>
      </c>
      <c r="N1673" s="18" t="s">
        <v>42</v>
      </c>
      <c r="O1673" s="19" t="str">
        <f t="shared" si="25"/>
        <v>Order online</v>
      </c>
      <c r="P1673" s="97" t="s">
        <v>355</v>
      </c>
      <c r="Q1673" s="13" t="s">
        <v>5533</v>
      </c>
      <c r="R1673" t="s">
        <v>5534</v>
      </c>
      <c r="S1673" s="20">
        <v>0</v>
      </c>
      <c r="T1673" s="21" t="s">
        <v>38</v>
      </c>
    </row>
    <row r="1674" spans="1:20" x14ac:dyDescent="0.35">
      <c r="A1674" s="13" t="s">
        <v>5535</v>
      </c>
      <c r="B1674" s="13"/>
      <c r="C1674" s="13"/>
      <c r="D1674" s="13" t="s">
        <v>5532</v>
      </c>
      <c r="E1674" s="13">
        <v>6</v>
      </c>
      <c r="F1674" s="14">
        <v>0.7</v>
      </c>
      <c r="G1674" s="13" t="s">
        <v>14871</v>
      </c>
      <c r="H1674" s="14">
        <v>30</v>
      </c>
      <c r="I1674" s="15" t="s">
        <v>32</v>
      </c>
      <c r="J1674" s="16">
        <v>40.5</v>
      </c>
      <c r="K1674" s="16">
        <v>6.75</v>
      </c>
      <c r="L1674" s="17" t="s">
        <v>399</v>
      </c>
      <c r="M1674" s="163" t="str">
        <f>IFERROR(GETPIVOTDATA("Tot. Bottles",'- Ordine Aggregato -'!$A$1,"sku anker",A1674),"")</f>
        <v/>
      </c>
      <c r="N1674" s="18" t="s">
        <v>42</v>
      </c>
      <c r="O1674" s="19" t="str">
        <f t="shared" si="25"/>
        <v>Order online</v>
      </c>
      <c r="P1674" s="97" t="s">
        <v>355</v>
      </c>
      <c r="Q1674" s="13" t="s">
        <v>5536</v>
      </c>
      <c r="R1674" t="s">
        <v>5537</v>
      </c>
      <c r="S1674" s="20">
        <v>0</v>
      </c>
      <c r="T1674" s="21" t="s">
        <v>38</v>
      </c>
    </row>
    <row r="1675" spans="1:20" x14ac:dyDescent="0.35">
      <c r="A1675" s="13" t="s">
        <v>5538</v>
      </c>
      <c r="B1675" s="13"/>
      <c r="C1675" s="13"/>
      <c r="D1675" s="13" t="s">
        <v>5539</v>
      </c>
      <c r="E1675" s="13">
        <v>6</v>
      </c>
      <c r="F1675" s="14">
        <v>0.7</v>
      </c>
      <c r="G1675" s="13" t="s">
        <v>14871</v>
      </c>
      <c r="H1675" s="14">
        <v>38</v>
      </c>
      <c r="I1675" s="15" t="s">
        <v>32</v>
      </c>
      <c r="J1675" s="16">
        <v>45</v>
      </c>
      <c r="K1675" s="16">
        <v>7.5</v>
      </c>
      <c r="L1675" s="17" t="s">
        <v>558</v>
      </c>
      <c r="M1675" s="163" t="str">
        <f>IFERROR(GETPIVOTDATA("Tot. Bottles",'- Ordine Aggregato -'!$A$1,"sku anker",A1675),"")</f>
        <v/>
      </c>
      <c r="N1675" s="18" t="s">
        <v>42</v>
      </c>
      <c r="O1675" s="19" t="str">
        <f t="shared" si="25"/>
        <v>Order online</v>
      </c>
      <c r="P1675" s="97" t="s">
        <v>105</v>
      </c>
      <c r="Q1675" s="13" t="s">
        <v>5540</v>
      </c>
      <c r="R1675" t="s">
        <v>5541</v>
      </c>
      <c r="S1675" s="20">
        <v>0</v>
      </c>
      <c r="T1675" s="21" t="s">
        <v>38</v>
      </c>
    </row>
    <row r="1676" spans="1:20" x14ac:dyDescent="0.35">
      <c r="A1676" s="13" t="s">
        <v>5542</v>
      </c>
      <c r="B1676" s="13"/>
      <c r="C1676" s="13"/>
      <c r="D1676" s="13" t="s">
        <v>5543</v>
      </c>
      <c r="E1676" s="13">
        <v>6</v>
      </c>
      <c r="F1676" s="14">
        <v>0.75</v>
      </c>
      <c r="G1676" s="13" t="s">
        <v>31</v>
      </c>
      <c r="H1676" s="14">
        <v>11.5</v>
      </c>
      <c r="I1676" s="15" t="s">
        <v>32</v>
      </c>
      <c r="J1676" s="16">
        <v>33</v>
      </c>
      <c r="K1676" s="16">
        <v>5.5</v>
      </c>
      <c r="L1676" s="17" t="s">
        <v>965</v>
      </c>
      <c r="M1676" s="163" t="str">
        <f>IFERROR(GETPIVOTDATA("Tot. Bottles",'- Ordine Aggregato -'!$A$1,"sku anker",A1676),"")</f>
        <v/>
      </c>
      <c r="N1676" s="18" t="s">
        <v>42</v>
      </c>
      <c r="O1676" s="19" t="str">
        <f t="shared" si="25"/>
        <v>Order online</v>
      </c>
      <c r="P1676" s="97" t="s">
        <v>355</v>
      </c>
      <c r="Q1676" s="13" t="s">
        <v>5544</v>
      </c>
      <c r="R1676" t="s">
        <v>5545</v>
      </c>
      <c r="S1676" s="20">
        <v>0</v>
      </c>
      <c r="T1676" s="21" t="s">
        <v>38</v>
      </c>
    </row>
    <row r="1677" spans="1:20" x14ac:dyDescent="0.35">
      <c r="A1677" s="13" t="s">
        <v>5546</v>
      </c>
      <c r="B1677" s="13"/>
      <c r="C1677" s="13"/>
      <c r="D1677" s="13" t="s">
        <v>5547</v>
      </c>
      <c r="E1677" s="13">
        <v>6</v>
      </c>
      <c r="F1677" s="14">
        <v>0.7</v>
      </c>
      <c r="G1677" s="13" t="s">
        <v>14872</v>
      </c>
      <c r="H1677" s="14">
        <v>45</v>
      </c>
      <c r="I1677" s="15" t="s">
        <v>32</v>
      </c>
      <c r="J1677" s="16">
        <v>117</v>
      </c>
      <c r="K1677" s="16">
        <v>19.5</v>
      </c>
      <c r="L1677" s="17" t="s">
        <v>368</v>
      </c>
      <c r="M1677" s="163" t="str">
        <f>IFERROR(GETPIVOTDATA("Tot. Bottles",'- Ordine Aggregato -'!$A$1,"sku anker",A1677),"")</f>
        <v/>
      </c>
      <c r="N1677" s="18" t="s">
        <v>42</v>
      </c>
      <c r="O1677" s="19" t="str">
        <f t="shared" ref="O1677:O1740" si="26">HYPERLINK("https://www.ankeramsterdamspirits.nl/en/products/"&amp;A1677,"Order online")</f>
        <v>Order online</v>
      </c>
      <c r="P1677" s="97" t="s">
        <v>146</v>
      </c>
      <c r="Q1677" s="13" t="s">
        <v>5548</v>
      </c>
      <c r="R1677" t="s">
        <v>5549</v>
      </c>
      <c r="S1677" s="20">
        <v>0</v>
      </c>
      <c r="T1677" s="21" t="s">
        <v>38</v>
      </c>
    </row>
    <row r="1678" spans="1:20" x14ac:dyDescent="0.35">
      <c r="A1678" s="13" t="s">
        <v>5550</v>
      </c>
      <c r="B1678" s="13"/>
      <c r="C1678" s="13"/>
      <c r="D1678" s="13" t="s">
        <v>5551</v>
      </c>
      <c r="E1678" s="13">
        <v>6</v>
      </c>
      <c r="F1678" s="14">
        <v>0.7</v>
      </c>
      <c r="G1678" s="13" t="s">
        <v>31</v>
      </c>
      <c r="H1678" s="14">
        <v>27</v>
      </c>
      <c r="I1678" s="15" t="s">
        <v>32</v>
      </c>
      <c r="J1678" s="16">
        <v>48.900000000000006</v>
      </c>
      <c r="K1678" s="16">
        <v>8.15</v>
      </c>
      <c r="L1678" s="17" t="s">
        <v>66</v>
      </c>
      <c r="M1678" s="163" t="str">
        <f>IFERROR(GETPIVOTDATA("Tot. Bottles",'- Ordine Aggregato -'!$A$1,"sku anker",A1678),"")</f>
        <v/>
      </c>
      <c r="N1678" s="18" t="s">
        <v>42</v>
      </c>
      <c r="O1678" s="19" t="str">
        <f t="shared" si="26"/>
        <v>Order online</v>
      </c>
      <c r="P1678" s="97" t="s">
        <v>35</v>
      </c>
      <c r="Q1678" s="13" t="s">
        <v>5552</v>
      </c>
      <c r="R1678" t="s">
        <v>5553</v>
      </c>
      <c r="S1678" s="20">
        <v>0</v>
      </c>
      <c r="T1678" s="21" t="s">
        <v>38</v>
      </c>
    </row>
    <row r="1679" spans="1:20" x14ac:dyDescent="0.35">
      <c r="A1679" s="13" t="s">
        <v>5554</v>
      </c>
      <c r="B1679" s="13"/>
      <c r="C1679" s="13"/>
      <c r="D1679" s="13" t="s">
        <v>5555</v>
      </c>
      <c r="E1679" s="13">
        <v>6</v>
      </c>
      <c r="F1679" s="14">
        <v>0.7</v>
      </c>
      <c r="G1679" s="13" t="s">
        <v>14872</v>
      </c>
      <c r="H1679" s="14">
        <v>40</v>
      </c>
      <c r="I1679" s="15" t="s">
        <v>32</v>
      </c>
      <c r="J1679" s="16">
        <v>87</v>
      </c>
      <c r="K1679" s="16">
        <v>14.5</v>
      </c>
      <c r="L1679" s="17" t="s">
        <v>368</v>
      </c>
      <c r="M1679" s="163" t="str">
        <f>IFERROR(GETPIVOTDATA("Tot. Bottles",'- Ordine Aggregato -'!$A$1,"sku anker",A1679),"")</f>
        <v/>
      </c>
      <c r="N1679" s="18" t="s">
        <v>42</v>
      </c>
      <c r="O1679" s="19" t="str">
        <f t="shared" si="26"/>
        <v>Order online</v>
      </c>
      <c r="P1679" s="97" t="s">
        <v>225</v>
      </c>
      <c r="Q1679" s="13" t="s">
        <v>5556</v>
      </c>
      <c r="R1679" t="s">
        <v>5557</v>
      </c>
      <c r="S1679" s="20">
        <v>0</v>
      </c>
      <c r="T1679" s="21" t="s">
        <v>38</v>
      </c>
    </row>
    <row r="1680" spans="1:20" x14ac:dyDescent="0.35">
      <c r="A1680" s="13" t="s">
        <v>5558</v>
      </c>
      <c r="B1680" s="13"/>
      <c r="C1680" s="13"/>
      <c r="D1680" s="13" t="s">
        <v>5559</v>
      </c>
      <c r="E1680" s="13">
        <v>6</v>
      </c>
      <c r="F1680" s="14">
        <v>0.7</v>
      </c>
      <c r="G1680" s="13" t="s">
        <v>46</v>
      </c>
      <c r="H1680" s="14">
        <v>44</v>
      </c>
      <c r="I1680" s="15" t="s">
        <v>32</v>
      </c>
      <c r="J1680" s="16">
        <v>91.5</v>
      </c>
      <c r="K1680" s="16">
        <v>15.25</v>
      </c>
      <c r="L1680" s="17" t="s">
        <v>368</v>
      </c>
      <c r="M1680" s="163" t="str">
        <f>IFERROR(GETPIVOTDATA("Tot. Bottles",'- Ordine Aggregato -'!$A$1,"sku anker",A1680),"")</f>
        <v/>
      </c>
      <c r="N1680" s="18" t="s">
        <v>42</v>
      </c>
      <c r="O1680" s="19" t="str">
        <f t="shared" si="26"/>
        <v>Order online</v>
      </c>
      <c r="P1680" s="97" t="s">
        <v>225</v>
      </c>
      <c r="Q1680" s="13" t="s">
        <v>5560</v>
      </c>
      <c r="R1680" t="s">
        <v>5561</v>
      </c>
      <c r="S1680" s="20">
        <v>0</v>
      </c>
      <c r="T1680" s="21" t="s">
        <v>38</v>
      </c>
    </row>
    <row r="1681" spans="1:20" x14ac:dyDescent="0.35">
      <c r="A1681" s="13" t="s">
        <v>5562</v>
      </c>
      <c r="B1681" s="13"/>
      <c r="C1681" s="13"/>
      <c r="D1681" s="13" t="s">
        <v>5563</v>
      </c>
      <c r="E1681" s="13">
        <v>6</v>
      </c>
      <c r="F1681" s="14">
        <v>0.7</v>
      </c>
      <c r="G1681" s="13" t="s">
        <v>14872</v>
      </c>
      <c r="H1681" s="14">
        <v>44</v>
      </c>
      <c r="I1681" s="15" t="s">
        <v>32</v>
      </c>
      <c r="J1681" s="16">
        <v>95.4</v>
      </c>
      <c r="K1681" s="16">
        <v>15.9</v>
      </c>
      <c r="L1681" s="17" t="s">
        <v>368</v>
      </c>
      <c r="M1681" s="163" t="str">
        <f>IFERROR(GETPIVOTDATA("Tot. Bottles",'- Ordine Aggregato -'!$A$1,"sku anker",A1681),"")</f>
        <v/>
      </c>
      <c r="N1681" s="18" t="s">
        <v>42</v>
      </c>
      <c r="O1681" s="19" t="str">
        <f t="shared" si="26"/>
        <v>Order online</v>
      </c>
      <c r="P1681" s="97" t="s">
        <v>225</v>
      </c>
      <c r="Q1681" s="13" t="s">
        <v>5564</v>
      </c>
      <c r="R1681" t="s">
        <v>5565</v>
      </c>
      <c r="S1681" s="20">
        <v>0</v>
      </c>
      <c r="T1681" s="21" t="s">
        <v>38</v>
      </c>
    </row>
    <row r="1682" spans="1:20" x14ac:dyDescent="0.35">
      <c r="A1682" s="13" t="s">
        <v>5566</v>
      </c>
      <c r="B1682" s="13"/>
      <c r="C1682" s="13"/>
      <c r="D1682" s="13" t="s">
        <v>5567</v>
      </c>
      <c r="E1682" s="13">
        <v>6</v>
      </c>
      <c r="F1682" s="14">
        <v>0.7</v>
      </c>
      <c r="G1682" s="13" t="s">
        <v>14872</v>
      </c>
      <c r="H1682" s="14">
        <v>44</v>
      </c>
      <c r="I1682" s="15" t="s">
        <v>32</v>
      </c>
      <c r="J1682" s="16">
        <v>107.39999999999999</v>
      </c>
      <c r="K1682" s="16">
        <v>17.899999999999999</v>
      </c>
      <c r="L1682" s="17" t="s">
        <v>368</v>
      </c>
      <c r="M1682" s="163" t="str">
        <f>IFERROR(GETPIVOTDATA("Tot. Bottles",'- Ordine Aggregato -'!$A$1,"sku anker",A1682),"")</f>
        <v/>
      </c>
      <c r="N1682" s="18" t="s">
        <v>42</v>
      </c>
      <c r="O1682" s="19" t="str">
        <f t="shared" si="26"/>
        <v>Order online</v>
      </c>
      <c r="P1682" s="97" t="s">
        <v>225</v>
      </c>
      <c r="Q1682" s="13" t="s">
        <v>5568</v>
      </c>
      <c r="R1682" t="s">
        <v>5569</v>
      </c>
      <c r="S1682" s="20">
        <v>0</v>
      </c>
      <c r="T1682" s="21" t="s">
        <v>38</v>
      </c>
    </row>
    <row r="1683" spans="1:20" x14ac:dyDescent="0.35">
      <c r="A1683" s="96" t="s">
        <v>5570</v>
      </c>
      <c r="D1683" s="13" t="s">
        <v>5571</v>
      </c>
      <c r="E1683" s="13">
        <v>6</v>
      </c>
      <c r="F1683" s="14">
        <v>0.7</v>
      </c>
      <c r="G1683" s="13" t="s">
        <v>46</v>
      </c>
      <c r="H1683" s="14">
        <v>44</v>
      </c>
      <c r="I1683" s="15" t="s">
        <v>32</v>
      </c>
      <c r="J1683" s="16">
        <v>76.800000000000011</v>
      </c>
      <c r="K1683" s="16">
        <v>12.8</v>
      </c>
      <c r="L1683" s="17" t="s">
        <v>368</v>
      </c>
      <c r="M1683" s="163" t="str">
        <f>IFERROR(GETPIVOTDATA("Tot. Bottles",'- Ordine Aggregato -'!$A$1,"sku anker",A1683),"")</f>
        <v/>
      </c>
      <c r="N1683" s="18" t="s">
        <v>34</v>
      </c>
      <c r="O1683" s="19" t="str">
        <f t="shared" si="26"/>
        <v>Order online</v>
      </c>
      <c r="P1683" s="97" t="s">
        <v>146</v>
      </c>
      <c r="Q1683" s="13" t="s">
        <v>5572</v>
      </c>
      <c r="R1683" t="s">
        <v>5573</v>
      </c>
      <c r="S1683" s="20">
        <v>0</v>
      </c>
      <c r="T1683" s="21" t="s">
        <v>38</v>
      </c>
    </row>
    <row r="1684" spans="1:20" x14ac:dyDescent="0.35">
      <c r="A1684" s="96" t="s">
        <v>5574</v>
      </c>
      <c r="D1684" s="13" t="s">
        <v>5575</v>
      </c>
      <c r="E1684" s="13">
        <v>6</v>
      </c>
      <c r="F1684" s="14">
        <v>0.7</v>
      </c>
      <c r="G1684" s="13" t="s">
        <v>14872</v>
      </c>
      <c r="H1684" s="14">
        <v>17.899999999999999</v>
      </c>
      <c r="I1684" s="15" t="s">
        <v>32</v>
      </c>
      <c r="J1684" s="16">
        <v>48.900000000000006</v>
      </c>
      <c r="K1684" s="16">
        <v>8.15</v>
      </c>
      <c r="L1684" s="17" t="s">
        <v>399</v>
      </c>
      <c r="M1684" s="163" t="str">
        <f>IFERROR(GETPIVOTDATA("Tot. Bottles",'- Ordine Aggregato -'!$A$1,"sku anker",A1684),"")</f>
        <v/>
      </c>
      <c r="N1684" s="18" t="s">
        <v>42</v>
      </c>
      <c r="O1684" s="19" t="str">
        <f t="shared" si="26"/>
        <v>Order online</v>
      </c>
      <c r="P1684" s="97" t="s">
        <v>225</v>
      </c>
      <c r="Q1684" s="13" t="s">
        <v>5576</v>
      </c>
      <c r="R1684" t="s">
        <v>5577</v>
      </c>
      <c r="S1684" s="20">
        <v>0</v>
      </c>
      <c r="T1684" s="21" t="s">
        <v>38</v>
      </c>
    </row>
    <row r="1685" spans="1:20" x14ac:dyDescent="0.35">
      <c r="A1685" s="96" t="s">
        <v>5578</v>
      </c>
      <c r="D1685" s="13" t="s">
        <v>5575</v>
      </c>
      <c r="E1685" s="13">
        <v>6</v>
      </c>
      <c r="F1685" s="14">
        <v>1</v>
      </c>
      <c r="G1685" s="13" t="s">
        <v>14872</v>
      </c>
      <c r="H1685" s="14">
        <v>17.899999999999999</v>
      </c>
      <c r="I1685" s="15" t="s">
        <v>32</v>
      </c>
      <c r="J1685" s="16">
        <v>54.599999999999994</v>
      </c>
      <c r="K1685" s="16">
        <v>9.1</v>
      </c>
      <c r="L1685" s="17" t="s">
        <v>399</v>
      </c>
      <c r="M1685" s="163" t="str">
        <f>IFERROR(GETPIVOTDATA("Tot. Bottles",'- Ordine Aggregato -'!$A$1,"sku anker",A1685),"")</f>
        <v/>
      </c>
      <c r="N1685" s="18" t="s">
        <v>34</v>
      </c>
      <c r="O1685" s="19" t="str">
        <f t="shared" si="26"/>
        <v>Order online</v>
      </c>
      <c r="P1685" s="97" t="s">
        <v>225</v>
      </c>
      <c r="Q1685" s="13" t="s">
        <v>5579</v>
      </c>
      <c r="R1685" t="s">
        <v>5580</v>
      </c>
      <c r="S1685" s="20">
        <v>0</v>
      </c>
      <c r="T1685" s="21" t="s">
        <v>38</v>
      </c>
    </row>
    <row r="1686" spans="1:20" x14ac:dyDescent="0.35">
      <c r="A1686" s="13" t="s">
        <v>5581</v>
      </c>
      <c r="B1686" s="13"/>
      <c r="C1686" s="13"/>
      <c r="D1686" s="13" t="s">
        <v>5582</v>
      </c>
      <c r="E1686" s="13">
        <v>6</v>
      </c>
      <c r="F1686" s="14">
        <v>0.7</v>
      </c>
      <c r="G1686" s="13" t="s">
        <v>46</v>
      </c>
      <c r="H1686" s="14">
        <v>23</v>
      </c>
      <c r="I1686" s="15" t="s">
        <v>32</v>
      </c>
      <c r="J1686" s="16">
        <v>19.5</v>
      </c>
      <c r="K1686" s="16">
        <v>3.25</v>
      </c>
      <c r="L1686" s="17" t="s">
        <v>399</v>
      </c>
      <c r="M1686" s="163" t="str">
        <f>IFERROR(GETPIVOTDATA("Tot. Bottles",'- Ordine Aggregato -'!$A$1,"sku anker",A1686),"")</f>
        <v/>
      </c>
      <c r="N1686" s="18" t="s">
        <v>67</v>
      </c>
      <c r="O1686" s="19" t="str">
        <f t="shared" si="26"/>
        <v>Order online</v>
      </c>
      <c r="P1686" s="97" t="s">
        <v>355</v>
      </c>
      <c r="Q1686" s="13" t="s">
        <v>5583</v>
      </c>
      <c r="R1686" t="s">
        <v>5584</v>
      </c>
      <c r="S1686" s="20">
        <v>3.25</v>
      </c>
      <c r="T1686" s="21" t="s">
        <v>38</v>
      </c>
    </row>
    <row r="1687" spans="1:20" x14ac:dyDescent="0.35">
      <c r="A1687" s="13" t="s">
        <v>5585</v>
      </c>
      <c r="B1687" s="13"/>
      <c r="C1687" s="13"/>
      <c r="D1687" s="13" t="s">
        <v>5586</v>
      </c>
      <c r="E1687" s="13">
        <v>6</v>
      </c>
      <c r="F1687" s="14">
        <v>0.7</v>
      </c>
      <c r="G1687" s="13" t="s">
        <v>31</v>
      </c>
      <c r="H1687" s="14">
        <v>37.5</v>
      </c>
      <c r="I1687" s="15" t="s">
        <v>32</v>
      </c>
      <c r="J1687" s="16">
        <v>26.700000000000003</v>
      </c>
      <c r="K1687" s="16">
        <v>4.45</v>
      </c>
      <c r="L1687" s="17" t="s">
        <v>368</v>
      </c>
      <c r="M1687" s="163" t="str">
        <f>IFERROR(GETPIVOTDATA("Tot. Bottles",'- Ordine Aggregato -'!$A$1,"sku anker",A1687),"")</f>
        <v/>
      </c>
      <c r="N1687" s="18" t="s">
        <v>67</v>
      </c>
      <c r="O1687" s="19" t="str">
        <f t="shared" si="26"/>
        <v>Order online</v>
      </c>
      <c r="P1687" s="97" t="s">
        <v>146</v>
      </c>
      <c r="Q1687" s="13" t="s">
        <v>5587</v>
      </c>
      <c r="R1687" t="s">
        <v>5588</v>
      </c>
      <c r="S1687" s="20">
        <v>4.45</v>
      </c>
      <c r="T1687" s="21" t="s">
        <v>38</v>
      </c>
    </row>
    <row r="1688" spans="1:20" x14ac:dyDescent="0.35">
      <c r="A1688" s="96" t="s">
        <v>5589</v>
      </c>
      <c r="B1688" s="96"/>
      <c r="C1688" s="96"/>
      <c r="D1688" s="13" t="s">
        <v>5590</v>
      </c>
      <c r="E1688" s="13">
        <v>6</v>
      </c>
      <c r="F1688" s="14">
        <v>0.7</v>
      </c>
      <c r="G1688" s="13" t="s">
        <v>46</v>
      </c>
      <c r="H1688" s="14">
        <v>42</v>
      </c>
      <c r="I1688" s="15" t="s">
        <v>32</v>
      </c>
      <c r="J1688" s="16">
        <v>81.900000000000006</v>
      </c>
      <c r="K1688" s="16">
        <v>13.65</v>
      </c>
      <c r="L1688" s="17" t="s">
        <v>368</v>
      </c>
      <c r="M1688" s="163" t="str">
        <f>IFERROR(GETPIVOTDATA("Tot. Bottles",'- Ordine Aggregato -'!$A$1,"sku anker",A1688),"")</f>
        <v/>
      </c>
      <c r="N1688" s="18" t="s">
        <v>67</v>
      </c>
      <c r="O1688" s="19" t="str">
        <f t="shared" si="26"/>
        <v>Order online</v>
      </c>
      <c r="P1688" s="97" t="s">
        <v>68</v>
      </c>
      <c r="Q1688" s="13" t="s">
        <v>5591</v>
      </c>
      <c r="R1688" t="s">
        <v>5592</v>
      </c>
      <c r="S1688" s="20">
        <v>13.65</v>
      </c>
      <c r="T1688" s="21" t="s">
        <v>38</v>
      </c>
    </row>
    <row r="1689" spans="1:20" x14ac:dyDescent="0.35">
      <c r="A1689" s="96" t="s">
        <v>5593</v>
      </c>
      <c r="D1689" s="13" t="s">
        <v>5594</v>
      </c>
      <c r="E1689" s="13">
        <v>6</v>
      </c>
      <c r="F1689" s="14">
        <v>0.7</v>
      </c>
      <c r="G1689" s="13" t="s">
        <v>46</v>
      </c>
      <c r="H1689" s="14">
        <v>38.5</v>
      </c>
      <c r="I1689" s="15" t="s">
        <v>32</v>
      </c>
      <c r="J1689" s="16">
        <v>83.699999999999989</v>
      </c>
      <c r="K1689" s="16">
        <v>13.95</v>
      </c>
      <c r="L1689" s="17" t="s">
        <v>368</v>
      </c>
      <c r="M1689" s="163" t="str">
        <f>IFERROR(GETPIVOTDATA("Tot. Bottles",'- Ordine Aggregato -'!$A$1,"sku anker",A1689),"")</f>
        <v/>
      </c>
      <c r="N1689" s="18" t="s">
        <v>67</v>
      </c>
      <c r="O1689" s="19" t="str">
        <f t="shared" si="26"/>
        <v>Order online</v>
      </c>
      <c r="P1689" s="97" t="s">
        <v>68</v>
      </c>
      <c r="Q1689" s="13" t="s">
        <v>5595</v>
      </c>
      <c r="R1689" t="s">
        <v>5596</v>
      </c>
      <c r="S1689" s="20">
        <v>13.95</v>
      </c>
      <c r="T1689" s="21" t="s">
        <v>38</v>
      </c>
    </row>
    <row r="1690" spans="1:20" x14ac:dyDescent="0.35">
      <c r="A1690" s="13" t="s">
        <v>5597</v>
      </c>
      <c r="B1690" s="13"/>
      <c r="C1690" s="13"/>
      <c r="D1690" s="13" t="s">
        <v>5598</v>
      </c>
      <c r="E1690" s="13">
        <v>6</v>
      </c>
      <c r="F1690" s="14">
        <v>0.7</v>
      </c>
      <c r="G1690" s="13" t="s">
        <v>46</v>
      </c>
      <c r="H1690" s="14">
        <v>40</v>
      </c>
      <c r="I1690" s="15" t="s">
        <v>32</v>
      </c>
      <c r="J1690" s="16">
        <v>37.5</v>
      </c>
      <c r="K1690" s="16">
        <v>6.25</v>
      </c>
      <c r="L1690" s="17" t="s">
        <v>368</v>
      </c>
      <c r="M1690" s="163" t="str">
        <f>IFERROR(GETPIVOTDATA("Tot. Bottles",'- Ordine Aggregato -'!$A$1,"sku anker",A1690),"")</f>
        <v/>
      </c>
      <c r="N1690" s="18" t="s">
        <v>67</v>
      </c>
      <c r="O1690" s="19" t="str">
        <f t="shared" si="26"/>
        <v>Order online</v>
      </c>
      <c r="P1690" s="97" t="s">
        <v>146</v>
      </c>
      <c r="Q1690" s="13" t="s">
        <v>5599</v>
      </c>
      <c r="R1690" t="s">
        <v>5600</v>
      </c>
      <c r="S1690" s="20">
        <v>6.25</v>
      </c>
      <c r="T1690" s="21" t="s">
        <v>38</v>
      </c>
    </row>
    <row r="1691" spans="1:20" x14ac:dyDescent="0.35">
      <c r="A1691" s="13" t="s">
        <v>5601</v>
      </c>
      <c r="B1691" s="13"/>
      <c r="C1691" s="13"/>
      <c r="D1691" s="13" t="s">
        <v>5602</v>
      </c>
      <c r="E1691" s="13">
        <v>6</v>
      </c>
      <c r="F1691" s="14">
        <v>0.7</v>
      </c>
      <c r="G1691" s="13" t="s">
        <v>46</v>
      </c>
      <c r="H1691" s="14">
        <v>40</v>
      </c>
      <c r="I1691" s="15" t="s">
        <v>32</v>
      </c>
      <c r="J1691" s="16">
        <v>39.900000000000006</v>
      </c>
      <c r="K1691" s="16">
        <v>6.65</v>
      </c>
      <c r="L1691" s="17" t="s">
        <v>368</v>
      </c>
      <c r="M1691" s="163" t="str">
        <f>IFERROR(GETPIVOTDATA("Tot. Bottles",'- Ordine Aggregato -'!$A$1,"sku anker",A1691),"")</f>
        <v/>
      </c>
      <c r="N1691" s="18" t="s">
        <v>67</v>
      </c>
      <c r="O1691" s="19" t="str">
        <f t="shared" si="26"/>
        <v>Order online</v>
      </c>
      <c r="P1691" s="97" t="s">
        <v>146</v>
      </c>
      <c r="Q1691" s="13" t="s">
        <v>5603</v>
      </c>
      <c r="R1691" t="s">
        <v>5604</v>
      </c>
      <c r="S1691" s="20">
        <v>6.65</v>
      </c>
      <c r="T1691" s="21" t="s">
        <v>38</v>
      </c>
    </row>
    <row r="1692" spans="1:20" x14ac:dyDescent="0.35">
      <c r="A1692" s="13" t="s">
        <v>5605</v>
      </c>
      <c r="B1692" s="13"/>
      <c r="C1692" s="13"/>
      <c r="D1692" s="13" t="s">
        <v>5606</v>
      </c>
      <c r="E1692" s="13">
        <v>6</v>
      </c>
      <c r="F1692" s="14">
        <v>0.7</v>
      </c>
      <c r="G1692" s="13" t="s">
        <v>46</v>
      </c>
      <c r="H1692" s="14">
        <v>40</v>
      </c>
      <c r="I1692" s="15" t="s">
        <v>32</v>
      </c>
      <c r="J1692" s="16">
        <v>34.5</v>
      </c>
      <c r="K1692" s="16">
        <v>5.75</v>
      </c>
      <c r="L1692" s="17" t="s">
        <v>368</v>
      </c>
      <c r="M1692" s="163" t="str">
        <f>IFERROR(GETPIVOTDATA("Tot. Bottles",'- Ordine Aggregato -'!$A$1,"sku anker",A1692),"")</f>
        <v/>
      </c>
      <c r="N1692" s="18" t="s">
        <v>67</v>
      </c>
      <c r="O1692" s="19" t="str">
        <f t="shared" si="26"/>
        <v>Order online</v>
      </c>
      <c r="P1692" s="97" t="s">
        <v>146</v>
      </c>
      <c r="Q1692" s="13" t="s">
        <v>5607</v>
      </c>
      <c r="R1692" t="s">
        <v>5608</v>
      </c>
      <c r="S1692" s="20">
        <v>5.75</v>
      </c>
      <c r="T1692" s="21" t="s">
        <v>38</v>
      </c>
    </row>
    <row r="1693" spans="1:20" x14ac:dyDescent="0.35">
      <c r="A1693" s="96" t="s">
        <v>5609</v>
      </c>
      <c r="D1693" s="13" t="s">
        <v>5610</v>
      </c>
      <c r="E1693" s="13">
        <v>6</v>
      </c>
      <c r="F1693" s="14">
        <v>0.7</v>
      </c>
      <c r="G1693" s="13" t="s">
        <v>46</v>
      </c>
      <c r="H1693" s="14">
        <v>47</v>
      </c>
      <c r="I1693" s="15" t="s">
        <v>32</v>
      </c>
      <c r="J1693" s="16">
        <v>41.7</v>
      </c>
      <c r="K1693" s="16">
        <v>6.95</v>
      </c>
      <c r="L1693" s="17" t="s">
        <v>368</v>
      </c>
      <c r="M1693" s="163" t="str">
        <f>IFERROR(GETPIVOTDATA("Tot. Bottles",'- Ordine Aggregato -'!$A$1,"sku anker",A1693),"")</f>
        <v/>
      </c>
      <c r="N1693" s="18" t="s">
        <v>67</v>
      </c>
      <c r="O1693" s="19" t="str">
        <f t="shared" si="26"/>
        <v>Order online</v>
      </c>
      <c r="P1693" s="97" t="s">
        <v>146</v>
      </c>
      <c r="Q1693" s="13" t="s">
        <v>5611</v>
      </c>
      <c r="R1693" t="s">
        <v>5612</v>
      </c>
      <c r="S1693" s="20">
        <v>6.95</v>
      </c>
      <c r="T1693" s="21" t="s">
        <v>38</v>
      </c>
    </row>
    <row r="1694" spans="1:20" x14ac:dyDescent="0.35">
      <c r="A1694" s="96" t="s">
        <v>5613</v>
      </c>
      <c r="B1694" s="96"/>
      <c r="C1694" s="96"/>
      <c r="D1694" s="13" t="s">
        <v>5614</v>
      </c>
      <c r="E1694" s="13">
        <v>6</v>
      </c>
      <c r="F1694" s="14">
        <v>0.7</v>
      </c>
      <c r="G1694" s="13" t="s">
        <v>46</v>
      </c>
      <c r="H1694" s="14">
        <v>40</v>
      </c>
      <c r="I1694" s="15" t="s">
        <v>32</v>
      </c>
      <c r="J1694" s="16">
        <v>39</v>
      </c>
      <c r="K1694" s="16">
        <v>6.5</v>
      </c>
      <c r="L1694" s="17" t="s">
        <v>368</v>
      </c>
      <c r="M1694" s="163" t="str">
        <f>IFERROR(GETPIVOTDATA("Tot. Bottles",'- Ordine Aggregato -'!$A$1,"sku anker",A1694),"")</f>
        <v/>
      </c>
      <c r="N1694" s="18" t="s">
        <v>34</v>
      </c>
      <c r="O1694" s="19" t="str">
        <f t="shared" si="26"/>
        <v>Order online</v>
      </c>
      <c r="P1694" s="97" t="s">
        <v>146</v>
      </c>
      <c r="Q1694" s="13" t="s">
        <v>5615</v>
      </c>
      <c r="R1694" t="s">
        <v>5616</v>
      </c>
      <c r="S1694" s="20">
        <v>0</v>
      </c>
      <c r="T1694" s="21" t="s">
        <v>38</v>
      </c>
    </row>
    <row r="1695" spans="1:20" x14ac:dyDescent="0.35">
      <c r="A1695" s="96" t="s">
        <v>5617</v>
      </c>
      <c r="D1695" s="13" t="s">
        <v>5618</v>
      </c>
      <c r="E1695" s="13">
        <v>6</v>
      </c>
      <c r="F1695" s="14">
        <v>0.7</v>
      </c>
      <c r="G1695" s="13" t="s">
        <v>14872</v>
      </c>
      <c r="H1695" s="14">
        <v>40</v>
      </c>
      <c r="I1695" s="15" t="s">
        <v>32</v>
      </c>
      <c r="J1695" s="16">
        <v>39</v>
      </c>
      <c r="K1695" s="16">
        <v>6.5</v>
      </c>
      <c r="L1695" s="17" t="s">
        <v>368</v>
      </c>
      <c r="M1695" s="163" t="str">
        <f>IFERROR(GETPIVOTDATA("Tot. Bottles",'- Ordine Aggregato -'!$A$1,"sku anker",A1695),"")</f>
        <v/>
      </c>
      <c r="N1695" s="18" t="s">
        <v>67</v>
      </c>
      <c r="O1695" s="19" t="str">
        <f t="shared" si="26"/>
        <v>Order online</v>
      </c>
      <c r="P1695" s="97" t="s">
        <v>146</v>
      </c>
      <c r="Q1695" s="13" t="s">
        <v>5619</v>
      </c>
      <c r="R1695" t="s">
        <v>5620</v>
      </c>
      <c r="S1695" s="20">
        <v>6.5</v>
      </c>
      <c r="T1695" s="21" t="s">
        <v>38</v>
      </c>
    </row>
    <row r="1696" spans="1:20" x14ac:dyDescent="0.35">
      <c r="A1696" s="96" t="s">
        <v>5621</v>
      </c>
      <c r="D1696" s="13" t="s">
        <v>5622</v>
      </c>
      <c r="E1696" s="13">
        <v>6</v>
      </c>
      <c r="F1696" s="14">
        <v>0.7</v>
      </c>
      <c r="G1696" s="13" t="s">
        <v>46</v>
      </c>
      <c r="H1696" s="14">
        <v>40</v>
      </c>
      <c r="I1696" s="15" t="s">
        <v>32</v>
      </c>
      <c r="J1696" s="16">
        <v>41.400000000000006</v>
      </c>
      <c r="K1696" s="16">
        <v>6.9</v>
      </c>
      <c r="L1696" s="17" t="s">
        <v>368</v>
      </c>
      <c r="M1696" s="163" t="str">
        <f>IFERROR(GETPIVOTDATA("Tot. Bottles",'- Ordine Aggregato -'!$A$1,"sku anker",A1696),"")</f>
        <v/>
      </c>
      <c r="N1696" s="18" t="s">
        <v>34</v>
      </c>
      <c r="O1696" s="19" t="str">
        <f t="shared" si="26"/>
        <v>Order online</v>
      </c>
      <c r="P1696" s="97" t="s">
        <v>146</v>
      </c>
      <c r="Q1696" s="13" t="s">
        <v>5623</v>
      </c>
      <c r="R1696" t="s">
        <v>5624</v>
      </c>
      <c r="S1696" s="20">
        <v>0</v>
      </c>
      <c r="T1696" s="21" t="s">
        <v>38</v>
      </c>
    </row>
    <row r="1697" spans="1:20" x14ac:dyDescent="0.35">
      <c r="A1697" s="13" t="s">
        <v>5625</v>
      </c>
      <c r="B1697" s="13"/>
      <c r="C1697" s="13"/>
      <c r="D1697" s="13" t="s">
        <v>5626</v>
      </c>
      <c r="E1697" s="13">
        <v>6</v>
      </c>
      <c r="F1697" s="14">
        <v>0.7</v>
      </c>
      <c r="G1697" s="13" t="s">
        <v>46</v>
      </c>
      <c r="H1697" s="14">
        <v>28</v>
      </c>
      <c r="I1697" s="15" t="s">
        <v>32</v>
      </c>
      <c r="J1697" s="16">
        <v>48.599999999999994</v>
      </c>
      <c r="K1697" s="16">
        <v>8.1</v>
      </c>
      <c r="L1697" s="17" t="s">
        <v>623</v>
      </c>
      <c r="M1697" s="163" t="str">
        <f>IFERROR(GETPIVOTDATA("Tot. Bottles",'- Ordine Aggregato -'!$A$1,"sku anker",A1697),"")</f>
        <v/>
      </c>
      <c r="N1697" s="18" t="s">
        <v>34</v>
      </c>
      <c r="O1697" s="19" t="str">
        <f t="shared" si="26"/>
        <v>Order online</v>
      </c>
      <c r="P1697" s="97" t="s">
        <v>146</v>
      </c>
      <c r="Q1697" s="13" t="s">
        <v>5627</v>
      </c>
      <c r="R1697" t="s">
        <v>5628</v>
      </c>
      <c r="S1697" s="20">
        <v>0</v>
      </c>
      <c r="T1697" s="21" t="s">
        <v>38</v>
      </c>
    </row>
    <row r="1698" spans="1:20" x14ac:dyDescent="0.35">
      <c r="A1698" s="96" t="s">
        <v>5629</v>
      </c>
      <c r="B1698" s="96"/>
      <c r="C1698" s="96"/>
      <c r="D1698" s="13" t="s">
        <v>5630</v>
      </c>
      <c r="E1698" s="13">
        <v>6</v>
      </c>
      <c r="F1698" s="14">
        <v>0.7</v>
      </c>
      <c r="G1698" s="13" t="s">
        <v>46</v>
      </c>
      <c r="H1698" s="14">
        <v>40</v>
      </c>
      <c r="I1698" s="15" t="s">
        <v>32</v>
      </c>
      <c r="J1698" s="16">
        <v>39</v>
      </c>
      <c r="K1698" s="16">
        <v>6.5</v>
      </c>
      <c r="L1698" s="17" t="s">
        <v>368</v>
      </c>
      <c r="M1698" s="163" t="str">
        <f>IFERROR(GETPIVOTDATA("Tot. Bottles",'- Ordine Aggregato -'!$A$1,"sku anker",A1698),"")</f>
        <v/>
      </c>
      <c r="N1698" s="18" t="s">
        <v>34</v>
      </c>
      <c r="O1698" s="19" t="str">
        <f t="shared" si="26"/>
        <v>Order online</v>
      </c>
      <c r="P1698" s="97" t="s">
        <v>146</v>
      </c>
      <c r="Q1698" s="13" t="s">
        <v>5631</v>
      </c>
      <c r="R1698" t="s">
        <v>5632</v>
      </c>
      <c r="S1698" s="20">
        <v>0</v>
      </c>
      <c r="T1698" s="21" t="s">
        <v>38</v>
      </c>
    </row>
    <row r="1699" spans="1:20" x14ac:dyDescent="0.35">
      <c r="A1699" s="13" t="s">
        <v>5633</v>
      </c>
      <c r="B1699" s="13"/>
      <c r="C1699" s="13"/>
      <c r="D1699" s="13" t="s">
        <v>5634</v>
      </c>
      <c r="E1699" s="13">
        <v>6</v>
      </c>
      <c r="F1699" s="14">
        <v>0.7</v>
      </c>
      <c r="G1699" s="13" t="s">
        <v>46</v>
      </c>
      <c r="H1699" s="14">
        <v>40</v>
      </c>
      <c r="I1699" s="15" t="s">
        <v>32</v>
      </c>
      <c r="J1699" s="16">
        <v>37.5</v>
      </c>
      <c r="K1699" s="16">
        <v>6.25</v>
      </c>
      <c r="L1699" s="17" t="s">
        <v>623</v>
      </c>
      <c r="M1699" s="163" t="str">
        <f>IFERROR(GETPIVOTDATA("Tot. Bottles",'- Ordine Aggregato -'!$A$1,"sku anker",A1699),"")</f>
        <v/>
      </c>
      <c r="N1699" s="18" t="s">
        <v>67</v>
      </c>
      <c r="O1699" s="19" t="str">
        <f t="shared" si="26"/>
        <v>Order online</v>
      </c>
      <c r="P1699" s="97" t="s">
        <v>385</v>
      </c>
      <c r="Q1699" s="13" t="s">
        <v>5635</v>
      </c>
      <c r="R1699" t="s">
        <v>5636</v>
      </c>
      <c r="S1699" s="20">
        <v>6.25</v>
      </c>
      <c r="T1699" s="21" t="s">
        <v>38</v>
      </c>
    </row>
    <row r="1700" spans="1:20" x14ac:dyDescent="0.35">
      <c r="A1700" s="96" t="s">
        <v>5637</v>
      </c>
      <c r="B1700" s="96"/>
      <c r="C1700" s="96"/>
      <c r="D1700" s="13" t="s">
        <v>5638</v>
      </c>
      <c r="E1700" s="13">
        <v>6</v>
      </c>
      <c r="F1700" s="14">
        <v>0.7</v>
      </c>
      <c r="G1700" s="13" t="s">
        <v>46</v>
      </c>
      <c r="H1700" s="14">
        <v>40</v>
      </c>
      <c r="I1700" s="15" t="s">
        <v>32</v>
      </c>
      <c r="J1700" s="16">
        <v>39.299999999999997</v>
      </c>
      <c r="K1700" s="16">
        <v>6.55</v>
      </c>
      <c r="L1700" s="17" t="s">
        <v>368</v>
      </c>
      <c r="M1700" s="163" t="str">
        <f>IFERROR(GETPIVOTDATA("Tot. Bottles",'- Ordine Aggregato -'!$A$1,"sku anker",A1700),"")</f>
        <v/>
      </c>
      <c r="N1700" s="18" t="s">
        <v>42</v>
      </c>
      <c r="O1700" s="19" t="str">
        <f t="shared" si="26"/>
        <v>Order online</v>
      </c>
      <c r="P1700" s="97" t="s">
        <v>146</v>
      </c>
      <c r="Q1700" s="13" t="s">
        <v>5639</v>
      </c>
      <c r="R1700" t="s">
        <v>5640</v>
      </c>
      <c r="S1700" s="20">
        <v>0</v>
      </c>
      <c r="T1700" s="21" t="s">
        <v>38</v>
      </c>
    </row>
    <row r="1701" spans="1:20" x14ac:dyDescent="0.35">
      <c r="A1701" s="13" t="s">
        <v>5641</v>
      </c>
      <c r="B1701" s="13"/>
      <c r="C1701" s="13"/>
      <c r="D1701" s="13" t="s">
        <v>5642</v>
      </c>
      <c r="E1701" s="13">
        <v>24</v>
      </c>
      <c r="F1701" s="14">
        <v>0.1</v>
      </c>
      <c r="G1701" s="13" t="s">
        <v>46</v>
      </c>
      <c r="H1701" s="14">
        <v>42.7</v>
      </c>
      <c r="I1701" s="15" t="s">
        <v>32</v>
      </c>
      <c r="J1701" s="16">
        <v>116.39999999999999</v>
      </c>
      <c r="K1701" s="16">
        <v>4.8499999999999996</v>
      </c>
      <c r="L1701" s="17" t="s">
        <v>368</v>
      </c>
      <c r="M1701" s="163" t="str">
        <f>IFERROR(GETPIVOTDATA("Tot. Bottles",'- Ordine Aggregato -'!$A$1,"sku anker",A1701),"")</f>
        <v/>
      </c>
      <c r="N1701" s="18" t="s">
        <v>34</v>
      </c>
      <c r="O1701" s="19" t="str">
        <f t="shared" si="26"/>
        <v>Order online</v>
      </c>
      <c r="P1701" s="97" t="s">
        <v>35</v>
      </c>
      <c r="Q1701" s="13" t="s">
        <v>5643</v>
      </c>
      <c r="R1701" t="s">
        <v>5644</v>
      </c>
      <c r="S1701" s="20">
        <v>0</v>
      </c>
      <c r="T1701" s="21" t="s">
        <v>38</v>
      </c>
    </row>
    <row r="1702" spans="1:20" x14ac:dyDescent="0.35">
      <c r="A1702" s="96" t="s">
        <v>5645</v>
      </c>
      <c r="B1702" s="96"/>
      <c r="C1702" s="96"/>
      <c r="D1702" s="13" t="s">
        <v>5642</v>
      </c>
      <c r="E1702" s="13">
        <v>6</v>
      </c>
      <c r="F1702" s="14">
        <v>0.7</v>
      </c>
      <c r="G1702" s="13" t="s">
        <v>14871</v>
      </c>
      <c r="H1702" s="14">
        <v>42.7</v>
      </c>
      <c r="I1702" s="15" t="s">
        <v>32</v>
      </c>
      <c r="J1702" s="16">
        <v>114</v>
      </c>
      <c r="K1702" s="16">
        <v>19</v>
      </c>
      <c r="L1702" s="17" t="s">
        <v>368</v>
      </c>
      <c r="M1702" s="163" t="str">
        <f>IFERROR(GETPIVOTDATA("Tot. Bottles",'- Ordine Aggregato -'!$A$1,"sku anker",A1702),"")</f>
        <v/>
      </c>
      <c r="N1702" s="18" t="s">
        <v>67</v>
      </c>
      <c r="O1702" s="19" t="str">
        <f t="shared" si="26"/>
        <v>Order online</v>
      </c>
      <c r="P1702" s="97" t="s">
        <v>35</v>
      </c>
      <c r="Q1702" s="13" t="s">
        <v>5646</v>
      </c>
      <c r="R1702" t="s">
        <v>5647</v>
      </c>
      <c r="S1702" s="20">
        <v>19</v>
      </c>
      <c r="T1702" s="21" t="s">
        <v>38</v>
      </c>
    </row>
    <row r="1703" spans="1:20" x14ac:dyDescent="0.35">
      <c r="A1703" s="96" t="s">
        <v>5648</v>
      </c>
      <c r="D1703" s="13" t="s">
        <v>5642</v>
      </c>
      <c r="E1703" s="13">
        <v>6</v>
      </c>
      <c r="F1703" s="14">
        <v>1</v>
      </c>
      <c r="G1703" s="13" t="s">
        <v>14872</v>
      </c>
      <c r="H1703" s="14">
        <v>42.7</v>
      </c>
      <c r="I1703" s="15" t="s">
        <v>32</v>
      </c>
      <c r="J1703" s="16">
        <v>141</v>
      </c>
      <c r="K1703" s="16">
        <v>23.5</v>
      </c>
      <c r="L1703" s="17" t="s">
        <v>368</v>
      </c>
      <c r="M1703" s="163" t="str">
        <f>IFERROR(GETPIVOTDATA("Tot. Bottles",'- Ordine Aggregato -'!$A$1,"sku anker",A1703),"")</f>
        <v/>
      </c>
      <c r="N1703" s="18" t="s">
        <v>42</v>
      </c>
      <c r="O1703" s="19" t="str">
        <f t="shared" si="26"/>
        <v>Order online</v>
      </c>
      <c r="P1703" s="97" t="s">
        <v>35</v>
      </c>
      <c r="Q1703" s="13" t="s">
        <v>5649</v>
      </c>
      <c r="R1703" t="s">
        <v>5650</v>
      </c>
      <c r="S1703" s="20">
        <v>0</v>
      </c>
      <c r="T1703" s="21" t="s">
        <v>38</v>
      </c>
    </row>
    <row r="1704" spans="1:20" x14ac:dyDescent="0.35">
      <c r="A1704" s="13" t="s">
        <v>5651</v>
      </c>
      <c r="B1704" s="13"/>
      <c r="C1704" s="13"/>
      <c r="D1704" s="13" t="s">
        <v>5652</v>
      </c>
      <c r="E1704" s="13">
        <v>3</v>
      </c>
      <c r="F1704" s="14">
        <v>1.75</v>
      </c>
      <c r="G1704" s="13" t="s">
        <v>46</v>
      </c>
      <c r="H1704" s="14">
        <v>42.7</v>
      </c>
      <c r="I1704" s="15" t="s">
        <v>32</v>
      </c>
      <c r="J1704" s="16">
        <v>141</v>
      </c>
      <c r="K1704" s="16">
        <v>47</v>
      </c>
      <c r="L1704" s="17" t="s">
        <v>368</v>
      </c>
      <c r="M1704" s="163" t="str">
        <f>IFERROR(GETPIVOTDATA("Tot. Bottles",'- Ordine Aggregato -'!$A$1,"sku anker",A1704),"")</f>
        <v/>
      </c>
      <c r="N1704" s="18" t="s">
        <v>42</v>
      </c>
      <c r="O1704" s="19" t="str">
        <f t="shared" si="26"/>
        <v>Order online</v>
      </c>
      <c r="P1704" s="97" t="s">
        <v>35</v>
      </c>
      <c r="Q1704" s="13" t="s">
        <v>5653</v>
      </c>
      <c r="R1704" t="s">
        <v>5654</v>
      </c>
      <c r="S1704" s="20">
        <v>0</v>
      </c>
      <c r="T1704" s="21" t="s">
        <v>38</v>
      </c>
    </row>
    <row r="1705" spans="1:20" x14ac:dyDescent="0.35">
      <c r="A1705" s="13" t="s">
        <v>5655</v>
      </c>
      <c r="B1705" s="13"/>
      <c r="C1705" s="13"/>
      <c r="D1705" s="13" t="s">
        <v>5656</v>
      </c>
      <c r="E1705" s="13">
        <v>6</v>
      </c>
      <c r="F1705" s="14">
        <v>0.7</v>
      </c>
      <c r="G1705" s="13" t="s">
        <v>46</v>
      </c>
      <c r="H1705" s="14">
        <v>42.7</v>
      </c>
      <c r="I1705" s="15" t="s">
        <v>32</v>
      </c>
      <c r="J1705" s="16">
        <v>179.39999999999998</v>
      </c>
      <c r="K1705" s="16">
        <v>29.9</v>
      </c>
      <c r="L1705" s="17" t="s">
        <v>368</v>
      </c>
      <c r="M1705" s="163" t="str">
        <f>IFERROR(GETPIVOTDATA("Tot. Bottles",'- Ordine Aggregato -'!$A$1,"sku anker",A1705),"")</f>
        <v/>
      </c>
      <c r="N1705" s="18" t="s">
        <v>34</v>
      </c>
      <c r="O1705" s="19" t="str">
        <f t="shared" si="26"/>
        <v>Order online</v>
      </c>
      <c r="P1705" s="97" t="s">
        <v>35</v>
      </c>
      <c r="Q1705" s="13" t="s">
        <v>5657</v>
      </c>
      <c r="R1705" t="s">
        <v>5658</v>
      </c>
      <c r="S1705" s="20">
        <v>0</v>
      </c>
      <c r="T1705" s="21" t="s">
        <v>38</v>
      </c>
    </row>
    <row r="1706" spans="1:20" x14ac:dyDescent="0.35">
      <c r="A1706" s="96" t="s">
        <v>5659</v>
      </c>
      <c r="B1706" s="96"/>
      <c r="C1706" s="96"/>
      <c r="D1706" s="13" t="s">
        <v>5656</v>
      </c>
      <c r="E1706" s="13">
        <v>6</v>
      </c>
      <c r="F1706" s="14">
        <v>1</v>
      </c>
      <c r="G1706" s="13" t="s">
        <v>46</v>
      </c>
      <c r="H1706" s="14">
        <v>42.7</v>
      </c>
      <c r="I1706" s="15" t="s">
        <v>32</v>
      </c>
      <c r="J1706" s="16">
        <v>177</v>
      </c>
      <c r="K1706" s="16">
        <v>29.5</v>
      </c>
      <c r="L1706" s="17" t="s">
        <v>368</v>
      </c>
      <c r="M1706" s="163" t="str">
        <f>IFERROR(GETPIVOTDATA("Tot. Bottles",'- Ordine Aggregato -'!$A$1,"sku anker",A1706),"")</f>
        <v/>
      </c>
      <c r="N1706" s="18" t="s">
        <v>42</v>
      </c>
      <c r="O1706" s="19" t="str">
        <f t="shared" si="26"/>
        <v>Order online</v>
      </c>
      <c r="P1706" s="97" t="s">
        <v>35</v>
      </c>
      <c r="Q1706" s="13" t="s">
        <v>5660</v>
      </c>
      <c r="R1706" t="s">
        <v>5661</v>
      </c>
      <c r="S1706" s="20">
        <v>0</v>
      </c>
      <c r="T1706" s="21" t="s">
        <v>38</v>
      </c>
    </row>
    <row r="1707" spans="1:20" x14ac:dyDescent="0.35">
      <c r="A1707" s="96" t="s">
        <v>14577</v>
      </c>
      <c r="D1707" s="13" t="s">
        <v>14578</v>
      </c>
      <c r="E1707" s="13">
        <v>6</v>
      </c>
      <c r="F1707" s="14">
        <v>0.5</v>
      </c>
      <c r="G1707" s="13" t="s">
        <v>46</v>
      </c>
      <c r="H1707" s="14">
        <v>43</v>
      </c>
      <c r="I1707" s="15" t="s">
        <v>32</v>
      </c>
      <c r="J1707" s="16">
        <v>115.5</v>
      </c>
      <c r="K1707" s="16">
        <v>19.25</v>
      </c>
      <c r="L1707" s="17" t="s">
        <v>368</v>
      </c>
      <c r="M1707" s="163" t="str">
        <f>IFERROR(GETPIVOTDATA("Tot. Bottles",'- Ordine Aggregato -'!$A$1,"sku anker",A1707),"")</f>
        <v/>
      </c>
      <c r="N1707" s="18" t="s">
        <v>42</v>
      </c>
      <c r="O1707" s="19" t="str">
        <f t="shared" si="26"/>
        <v>Order online</v>
      </c>
      <c r="P1707" s="97" t="s">
        <v>220</v>
      </c>
      <c r="Q1707" s="13" t="s">
        <v>15344</v>
      </c>
      <c r="R1707" t="s">
        <v>15345</v>
      </c>
      <c r="S1707" s="20">
        <v>0</v>
      </c>
      <c r="T1707" s="21" t="s">
        <v>38</v>
      </c>
    </row>
    <row r="1708" spans="1:20" x14ac:dyDescent="0.35">
      <c r="A1708" s="13" t="s">
        <v>14690</v>
      </c>
      <c r="B1708" s="13"/>
      <c r="C1708" s="13"/>
      <c r="D1708" s="13" t="s">
        <v>14691</v>
      </c>
      <c r="E1708" s="13">
        <v>6</v>
      </c>
      <c r="F1708" s="14">
        <v>0.7</v>
      </c>
      <c r="G1708" s="13" t="s">
        <v>46</v>
      </c>
      <c r="H1708" s="14">
        <v>43.5</v>
      </c>
      <c r="I1708" s="15" t="s">
        <v>32</v>
      </c>
      <c r="J1708" s="16">
        <v>88.5</v>
      </c>
      <c r="K1708" s="16">
        <v>14.75</v>
      </c>
      <c r="L1708" s="17" t="s">
        <v>368</v>
      </c>
      <c r="M1708" s="163" t="str">
        <f>IFERROR(GETPIVOTDATA("Tot. Bottles",'- Ordine Aggregato -'!$A$1,"sku anker",A1708),"")</f>
        <v/>
      </c>
      <c r="N1708" s="18" t="s">
        <v>42</v>
      </c>
      <c r="O1708" s="19" t="str">
        <f t="shared" si="26"/>
        <v>Order online</v>
      </c>
      <c r="P1708" s="97" t="s">
        <v>355</v>
      </c>
      <c r="Q1708" s="13" t="s">
        <v>15346</v>
      </c>
      <c r="R1708" t="s">
        <v>5668</v>
      </c>
      <c r="S1708" s="20">
        <v>0</v>
      </c>
      <c r="T1708" s="21" t="s">
        <v>38</v>
      </c>
    </row>
    <row r="1709" spans="1:20" x14ac:dyDescent="0.35">
      <c r="A1709" s="96" t="s">
        <v>5666</v>
      </c>
      <c r="B1709" s="96"/>
      <c r="C1709" s="96"/>
      <c r="D1709" s="13" t="s">
        <v>5663</v>
      </c>
      <c r="E1709" s="13">
        <v>6</v>
      </c>
      <c r="F1709" s="14">
        <v>0.7</v>
      </c>
      <c r="G1709" s="13" t="s">
        <v>14872</v>
      </c>
      <c r="H1709" s="14">
        <v>43.5</v>
      </c>
      <c r="I1709" s="15" t="s">
        <v>32</v>
      </c>
      <c r="J1709" s="16">
        <v>99</v>
      </c>
      <c r="K1709" s="16">
        <v>16.5</v>
      </c>
      <c r="L1709" s="17" t="s">
        <v>368</v>
      </c>
      <c r="M1709" s="163" t="str">
        <f>IFERROR(GETPIVOTDATA("Tot. Bottles",'- Ordine Aggregato -'!$A$1,"sku anker",A1709),"")</f>
        <v/>
      </c>
      <c r="N1709" s="18" t="s">
        <v>42</v>
      </c>
      <c r="O1709" s="19" t="str">
        <f t="shared" si="26"/>
        <v>Order online</v>
      </c>
      <c r="P1709" s="97" t="s">
        <v>355</v>
      </c>
      <c r="Q1709" s="13" t="s">
        <v>5667</v>
      </c>
      <c r="R1709" t="s">
        <v>5668</v>
      </c>
      <c r="S1709" s="20">
        <v>0</v>
      </c>
      <c r="T1709" s="21" t="s">
        <v>38</v>
      </c>
    </row>
    <row r="1710" spans="1:20" x14ac:dyDescent="0.35">
      <c r="A1710" s="13" t="s">
        <v>5662</v>
      </c>
      <c r="B1710" s="13"/>
      <c r="C1710" s="13"/>
      <c r="D1710" s="13" t="s">
        <v>5663</v>
      </c>
      <c r="E1710" s="13">
        <v>6</v>
      </c>
      <c r="F1710" s="14">
        <v>0.7</v>
      </c>
      <c r="G1710" s="13" t="s">
        <v>46</v>
      </c>
      <c r="H1710" s="14">
        <v>43.5</v>
      </c>
      <c r="I1710" s="15" t="s">
        <v>32</v>
      </c>
      <c r="J1710" s="16">
        <v>89.1</v>
      </c>
      <c r="K1710" s="16">
        <v>14.85</v>
      </c>
      <c r="L1710" s="17" t="s">
        <v>368</v>
      </c>
      <c r="M1710" s="163" t="str">
        <f>IFERROR(GETPIVOTDATA("Tot. Bottles",'- Ordine Aggregato -'!$A$1,"sku anker",A1710),"")</f>
        <v/>
      </c>
      <c r="N1710" s="18" t="s">
        <v>34</v>
      </c>
      <c r="O1710" s="19" t="str">
        <f t="shared" si="26"/>
        <v>Order online</v>
      </c>
      <c r="P1710" s="97" t="s">
        <v>355</v>
      </c>
      <c r="Q1710" s="13" t="s">
        <v>5664</v>
      </c>
      <c r="R1710" t="s">
        <v>5665</v>
      </c>
      <c r="S1710" s="20">
        <v>0</v>
      </c>
      <c r="T1710" s="21" t="s">
        <v>38</v>
      </c>
    </row>
    <row r="1711" spans="1:20" x14ac:dyDescent="0.35">
      <c r="A1711" s="13" t="s">
        <v>5669</v>
      </c>
      <c r="B1711" s="13"/>
      <c r="C1711" s="13"/>
      <c r="D1711" s="13" t="s">
        <v>5670</v>
      </c>
      <c r="E1711" s="13">
        <v>120</v>
      </c>
      <c r="F1711" s="14">
        <v>0.05</v>
      </c>
      <c r="G1711" s="13" t="s">
        <v>14872</v>
      </c>
      <c r="H1711" s="14">
        <v>43</v>
      </c>
      <c r="I1711" s="15" t="s">
        <v>32</v>
      </c>
      <c r="J1711" s="16">
        <v>198</v>
      </c>
      <c r="K1711" s="16">
        <v>1.65</v>
      </c>
      <c r="L1711" s="17" t="s">
        <v>368</v>
      </c>
      <c r="M1711" s="163" t="str">
        <f>IFERROR(GETPIVOTDATA("Tot. Bottles",'- Ordine Aggregato -'!$A$1,"sku anker",A1711),"")</f>
        <v/>
      </c>
      <c r="N1711" s="18" t="s">
        <v>42</v>
      </c>
      <c r="O1711" s="19" t="str">
        <f t="shared" si="26"/>
        <v>Order online</v>
      </c>
      <c r="P1711" s="97" t="s">
        <v>355</v>
      </c>
      <c r="Q1711" s="13" t="s">
        <v>5671</v>
      </c>
      <c r="R1711" t="s">
        <v>5672</v>
      </c>
      <c r="S1711" s="20">
        <v>0</v>
      </c>
      <c r="T1711" s="21" t="s">
        <v>38</v>
      </c>
    </row>
    <row r="1712" spans="1:20" x14ac:dyDescent="0.35">
      <c r="A1712" s="96" t="s">
        <v>5673</v>
      </c>
      <c r="D1712" s="13" t="s">
        <v>5670</v>
      </c>
      <c r="E1712" s="13">
        <v>6</v>
      </c>
      <c r="F1712" s="14">
        <v>0.7</v>
      </c>
      <c r="G1712" s="13" t="s">
        <v>14872</v>
      </c>
      <c r="H1712" s="14">
        <v>43</v>
      </c>
      <c r="I1712" s="15" t="s">
        <v>32</v>
      </c>
      <c r="J1712" s="16">
        <v>68.400000000000006</v>
      </c>
      <c r="K1712" s="16">
        <v>11.4</v>
      </c>
      <c r="L1712" s="17" t="s">
        <v>368</v>
      </c>
      <c r="M1712" s="163" t="str">
        <f>IFERROR(GETPIVOTDATA("Tot. Bottles",'- Ordine Aggregato -'!$A$1,"sku anker",A1712),"")</f>
        <v/>
      </c>
      <c r="N1712" s="18" t="s">
        <v>42</v>
      </c>
      <c r="O1712" s="19" t="str">
        <f t="shared" si="26"/>
        <v>Order online</v>
      </c>
      <c r="P1712" s="97" t="s">
        <v>355</v>
      </c>
      <c r="Q1712" s="13" t="s">
        <v>5674</v>
      </c>
      <c r="R1712" t="s">
        <v>5675</v>
      </c>
      <c r="S1712" s="20">
        <v>0</v>
      </c>
      <c r="T1712" s="21" t="s">
        <v>38</v>
      </c>
    </row>
    <row r="1713" spans="1:20" x14ac:dyDescent="0.35">
      <c r="A1713" s="96" t="s">
        <v>5676</v>
      </c>
      <c r="D1713" s="13" t="s">
        <v>5677</v>
      </c>
      <c r="E1713" s="13">
        <v>120</v>
      </c>
      <c r="F1713" s="14">
        <v>0.05</v>
      </c>
      <c r="G1713" s="13" t="s">
        <v>14872</v>
      </c>
      <c r="H1713" s="14">
        <v>43</v>
      </c>
      <c r="I1713" s="15" t="s">
        <v>32</v>
      </c>
      <c r="J1713" s="16">
        <v>198</v>
      </c>
      <c r="K1713" s="16">
        <v>1.65</v>
      </c>
      <c r="L1713" s="17" t="s">
        <v>368</v>
      </c>
      <c r="M1713" s="163" t="str">
        <f>IFERROR(GETPIVOTDATA("Tot. Bottles",'- Ordine Aggregato -'!$A$1,"sku anker",A1713),"")</f>
        <v/>
      </c>
      <c r="N1713" s="18" t="s">
        <v>42</v>
      </c>
      <c r="O1713" s="19" t="str">
        <f t="shared" si="26"/>
        <v>Order online</v>
      </c>
      <c r="P1713" s="97" t="s">
        <v>355</v>
      </c>
      <c r="Q1713" s="13" t="s">
        <v>5678</v>
      </c>
      <c r="R1713" t="s">
        <v>5679</v>
      </c>
      <c r="S1713" s="20">
        <v>0</v>
      </c>
      <c r="T1713" s="21" t="s">
        <v>38</v>
      </c>
    </row>
    <row r="1714" spans="1:20" x14ac:dyDescent="0.35">
      <c r="A1714" s="13" t="s">
        <v>5680</v>
      </c>
      <c r="B1714" s="13"/>
      <c r="C1714" s="13"/>
      <c r="D1714" s="13" t="s">
        <v>5681</v>
      </c>
      <c r="E1714" s="13">
        <v>6</v>
      </c>
      <c r="F1714" s="14">
        <v>0.7</v>
      </c>
      <c r="G1714" s="13" t="s">
        <v>14872</v>
      </c>
      <c r="H1714" s="14">
        <v>43</v>
      </c>
      <c r="I1714" s="15" t="s">
        <v>32</v>
      </c>
      <c r="J1714" s="16">
        <v>68.400000000000006</v>
      </c>
      <c r="K1714" s="16">
        <v>11.4</v>
      </c>
      <c r="L1714" s="17" t="s">
        <v>368</v>
      </c>
      <c r="M1714" s="163" t="str">
        <f>IFERROR(GETPIVOTDATA("Tot. Bottles",'- Ordine Aggregato -'!$A$1,"sku anker",A1714),"")</f>
        <v/>
      </c>
      <c r="N1714" s="18" t="s">
        <v>42</v>
      </c>
      <c r="O1714" s="19" t="str">
        <f t="shared" si="26"/>
        <v>Order online</v>
      </c>
      <c r="P1714" s="97" t="s">
        <v>355</v>
      </c>
      <c r="Q1714" s="13" t="s">
        <v>5682</v>
      </c>
      <c r="R1714" t="s">
        <v>5683</v>
      </c>
      <c r="S1714" s="20">
        <v>0</v>
      </c>
      <c r="T1714" s="21" t="s">
        <v>38</v>
      </c>
    </row>
    <row r="1715" spans="1:20" x14ac:dyDescent="0.35">
      <c r="A1715" s="96" t="s">
        <v>5684</v>
      </c>
      <c r="B1715" s="96"/>
      <c r="C1715" s="96"/>
      <c r="D1715" s="13" t="s">
        <v>5685</v>
      </c>
      <c r="E1715" s="13">
        <v>6</v>
      </c>
      <c r="F1715" s="14">
        <v>0.7</v>
      </c>
      <c r="G1715" s="13" t="s">
        <v>14872</v>
      </c>
      <c r="H1715" s="14">
        <v>43</v>
      </c>
      <c r="I1715" s="15" t="s">
        <v>32</v>
      </c>
      <c r="J1715" s="16">
        <v>68.400000000000006</v>
      </c>
      <c r="K1715" s="16">
        <v>11.4</v>
      </c>
      <c r="L1715" s="17" t="s">
        <v>368</v>
      </c>
      <c r="M1715" s="163" t="str">
        <f>IFERROR(GETPIVOTDATA("Tot. Bottles",'- Ordine Aggregato -'!$A$1,"sku anker",A1715),"")</f>
        <v/>
      </c>
      <c r="N1715" s="18" t="s">
        <v>42</v>
      </c>
      <c r="O1715" s="19" t="str">
        <f t="shared" si="26"/>
        <v>Order online</v>
      </c>
      <c r="P1715" s="97" t="s">
        <v>355</v>
      </c>
      <c r="Q1715" s="13" t="s">
        <v>5686</v>
      </c>
      <c r="R1715" t="s">
        <v>5687</v>
      </c>
      <c r="S1715" s="20">
        <v>0</v>
      </c>
      <c r="T1715" s="21" t="s">
        <v>38</v>
      </c>
    </row>
    <row r="1716" spans="1:20" x14ac:dyDescent="0.35">
      <c r="A1716" s="13" t="s">
        <v>5688</v>
      </c>
      <c r="B1716" s="13"/>
      <c r="C1716" s="13"/>
      <c r="D1716" s="13" t="s">
        <v>5689</v>
      </c>
      <c r="E1716" s="13">
        <v>120</v>
      </c>
      <c r="F1716" s="14">
        <v>0.05</v>
      </c>
      <c r="G1716" s="13" t="s">
        <v>14872</v>
      </c>
      <c r="H1716" s="14">
        <v>43</v>
      </c>
      <c r="I1716" s="15" t="s">
        <v>32</v>
      </c>
      <c r="J1716" s="16">
        <v>198</v>
      </c>
      <c r="K1716" s="16">
        <v>1.65</v>
      </c>
      <c r="L1716" s="17" t="s">
        <v>368</v>
      </c>
      <c r="M1716" s="163" t="str">
        <f>IFERROR(GETPIVOTDATA("Tot. Bottles",'- Ordine Aggregato -'!$A$1,"sku anker",A1716),"")</f>
        <v/>
      </c>
      <c r="N1716" s="18" t="s">
        <v>42</v>
      </c>
      <c r="O1716" s="19" t="str">
        <f t="shared" si="26"/>
        <v>Order online</v>
      </c>
      <c r="P1716" s="97" t="s">
        <v>355</v>
      </c>
      <c r="Q1716" s="13" t="s">
        <v>5690</v>
      </c>
      <c r="R1716" t="s">
        <v>5691</v>
      </c>
      <c r="S1716" s="20">
        <v>0</v>
      </c>
      <c r="T1716" s="21" t="s">
        <v>38</v>
      </c>
    </row>
    <row r="1717" spans="1:20" x14ac:dyDescent="0.35">
      <c r="A1717" s="96" t="s">
        <v>5692</v>
      </c>
      <c r="B1717" s="96"/>
      <c r="C1717" s="96"/>
      <c r="D1717" s="13" t="s">
        <v>5693</v>
      </c>
      <c r="E1717" s="13">
        <v>120</v>
      </c>
      <c r="F1717" s="14">
        <v>0.05</v>
      </c>
      <c r="G1717" s="13" t="s">
        <v>14872</v>
      </c>
      <c r="H1717" s="14">
        <v>43</v>
      </c>
      <c r="I1717" s="15" t="s">
        <v>32</v>
      </c>
      <c r="J1717" s="16">
        <v>198</v>
      </c>
      <c r="K1717" s="16">
        <v>1.65</v>
      </c>
      <c r="L1717" s="17" t="s">
        <v>368</v>
      </c>
      <c r="M1717" s="163" t="str">
        <f>IFERROR(GETPIVOTDATA("Tot. Bottles",'- Ordine Aggregato -'!$A$1,"sku anker",A1717),"")</f>
        <v/>
      </c>
      <c r="N1717" s="18" t="s">
        <v>42</v>
      </c>
      <c r="O1717" s="19" t="str">
        <f t="shared" si="26"/>
        <v>Order online</v>
      </c>
      <c r="P1717" s="97" t="s">
        <v>355</v>
      </c>
      <c r="Q1717" s="13" t="s">
        <v>5694</v>
      </c>
      <c r="R1717" t="s">
        <v>5695</v>
      </c>
      <c r="S1717" s="20">
        <v>0</v>
      </c>
      <c r="T1717" s="21" t="s">
        <v>38</v>
      </c>
    </row>
    <row r="1718" spans="1:20" x14ac:dyDescent="0.35">
      <c r="A1718" s="96" t="s">
        <v>5696</v>
      </c>
      <c r="D1718" s="13" t="s">
        <v>5693</v>
      </c>
      <c r="E1718" s="13">
        <v>6</v>
      </c>
      <c r="F1718" s="14">
        <v>0.7</v>
      </c>
      <c r="G1718" s="13" t="s">
        <v>14872</v>
      </c>
      <c r="H1718" s="14">
        <v>43</v>
      </c>
      <c r="I1718" s="15" t="s">
        <v>32</v>
      </c>
      <c r="J1718" s="16">
        <v>68.400000000000006</v>
      </c>
      <c r="K1718" s="16">
        <v>11.4</v>
      </c>
      <c r="L1718" s="17" t="s">
        <v>368</v>
      </c>
      <c r="M1718" s="163" t="str">
        <f>IFERROR(GETPIVOTDATA("Tot. Bottles",'- Ordine Aggregato -'!$A$1,"sku anker",A1718),"")</f>
        <v/>
      </c>
      <c r="N1718" s="18" t="s">
        <v>42</v>
      </c>
      <c r="O1718" s="19" t="str">
        <f t="shared" si="26"/>
        <v>Order online</v>
      </c>
      <c r="P1718" s="97" t="s">
        <v>355</v>
      </c>
      <c r="Q1718" s="13" t="s">
        <v>5697</v>
      </c>
      <c r="R1718" t="s">
        <v>5698</v>
      </c>
      <c r="S1718" s="20">
        <v>0</v>
      </c>
      <c r="T1718" s="21" t="s">
        <v>38</v>
      </c>
    </row>
    <row r="1719" spans="1:20" x14ac:dyDescent="0.35">
      <c r="A1719" s="13" t="s">
        <v>5699</v>
      </c>
      <c r="B1719" s="13"/>
      <c r="C1719" s="13"/>
      <c r="D1719" s="13" t="s">
        <v>5700</v>
      </c>
      <c r="E1719" s="13">
        <v>6</v>
      </c>
      <c r="F1719" s="14">
        <v>0.7</v>
      </c>
      <c r="G1719" s="13" t="s">
        <v>14871</v>
      </c>
      <c r="H1719" s="14">
        <v>30</v>
      </c>
      <c r="I1719" s="15" t="s">
        <v>32</v>
      </c>
      <c r="J1719" s="16">
        <v>28.200000000000003</v>
      </c>
      <c r="K1719" s="16">
        <v>4.7</v>
      </c>
      <c r="L1719" s="17" t="s">
        <v>589</v>
      </c>
      <c r="M1719" s="163" t="str">
        <f>IFERROR(GETPIVOTDATA("Tot. Bottles",'- Ordine Aggregato -'!$A$1,"sku anker",A1719),"")</f>
        <v/>
      </c>
      <c r="N1719" s="18" t="s">
        <v>42</v>
      </c>
      <c r="O1719" s="19" t="str">
        <f t="shared" si="26"/>
        <v>Order online</v>
      </c>
      <c r="P1719" s="97" t="s">
        <v>355</v>
      </c>
      <c r="Q1719" s="13" t="s">
        <v>5701</v>
      </c>
      <c r="R1719" t="s">
        <v>5702</v>
      </c>
      <c r="S1719" s="20">
        <v>0</v>
      </c>
      <c r="T1719" s="21" t="s">
        <v>38</v>
      </c>
    </row>
    <row r="1720" spans="1:20" x14ac:dyDescent="0.35">
      <c r="A1720" s="96" t="s">
        <v>5703</v>
      </c>
      <c r="B1720" s="96"/>
      <c r="C1720" s="96"/>
      <c r="D1720" s="13" t="s">
        <v>5704</v>
      </c>
      <c r="E1720" s="13">
        <v>6</v>
      </c>
      <c r="F1720" s="14">
        <v>0.75</v>
      </c>
      <c r="G1720" s="13" t="s">
        <v>46</v>
      </c>
      <c r="H1720" s="14">
        <v>11.5</v>
      </c>
      <c r="I1720" s="15" t="s">
        <v>32</v>
      </c>
      <c r="J1720" s="16">
        <v>29.700000000000003</v>
      </c>
      <c r="K1720" s="16">
        <v>4.95</v>
      </c>
      <c r="L1720" s="17" t="s">
        <v>4478</v>
      </c>
      <c r="M1720" s="163" t="str">
        <f>IFERROR(GETPIVOTDATA("Tot. Bottles",'- Ordine Aggregato -'!$A$1,"sku anker",A1720),"")</f>
        <v/>
      </c>
      <c r="N1720" s="18" t="s">
        <v>42</v>
      </c>
      <c r="O1720" s="19" t="str">
        <f t="shared" si="26"/>
        <v>Order online</v>
      </c>
      <c r="P1720" s="97" t="s">
        <v>35</v>
      </c>
      <c r="Q1720" s="13" t="s">
        <v>5705</v>
      </c>
      <c r="R1720" t="s">
        <v>5706</v>
      </c>
      <c r="S1720" s="20">
        <v>0</v>
      </c>
      <c r="T1720" s="21" t="s">
        <v>38</v>
      </c>
    </row>
    <row r="1721" spans="1:20" x14ac:dyDescent="0.35">
      <c r="A1721" s="96" t="s">
        <v>5707</v>
      </c>
      <c r="D1721" s="13" t="s">
        <v>5708</v>
      </c>
      <c r="E1721" s="13">
        <v>6</v>
      </c>
      <c r="F1721" s="14">
        <v>0.75</v>
      </c>
      <c r="G1721" s="13" t="s">
        <v>46</v>
      </c>
      <c r="H1721" s="14">
        <v>11.5</v>
      </c>
      <c r="I1721" s="15" t="s">
        <v>32</v>
      </c>
      <c r="J1721" s="16">
        <v>33.900000000000006</v>
      </c>
      <c r="K1721" s="16">
        <v>5.65</v>
      </c>
      <c r="L1721" s="17" t="s">
        <v>4478</v>
      </c>
      <c r="M1721" s="163" t="str">
        <f>IFERROR(GETPIVOTDATA("Tot. Bottles",'- Ordine Aggregato -'!$A$1,"sku anker",A1721),"")</f>
        <v/>
      </c>
      <c r="N1721" s="18" t="s">
        <v>42</v>
      </c>
      <c r="O1721" s="19" t="str">
        <f t="shared" si="26"/>
        <v>Order online</v>
      </c>
      <c r="P1721" s="97" t="s">
        <v>35</v>
      </c>
      <c r="Q1721" s="13" t="s">
        <v>5709</v>
      </c>
      <c r="R1721" t="s">
        <v>5710</v>
      </c>
      <c r="S1721" s="20">
        <v>0</v>
      </c>
      <c r="T1721" s="21" t="s">
        <v>38</v>
      </c>
    </row>
    <row r="1722" spans="1:20" x14ac:dyDescent="0.35">
      <c r="A1722" s="96" t="s">
        <v>5711</v>
      </c>
      <c r="D1722" s="13" t="s">
        <v>5712</v>
      </c>
      <c r="E1722" s="13">
        <v>6</v>
      </c>
      <c r="F1722" s="14">
        <v>0.7</v>
      </c>
      <c r="G1722" s="13" t="s">
        <v>14872</v>
      </c>
      <c r="H1722" s="14">
        <v>17</v>
      </c>
      <c r="I1722" s="15" t="s">
        <v>32</v>
      </c>
      <c r="J1722" s="16">
        <v>63.900000000000006</v>
      </c>
      <c r="K1722" s="16">
        <v>10.65</v>
      </c>
      <c r="L1722" s="17" t="s">
        <v>551</v>
      </c>
      <c r="M1722" s="163" t="str">
        <f>IFERROR(GETPIVOTDATA("Tot. Bottles",'- Ordine Aggregato -'!$A$1,"sku anker",A1722),"")</f>
        <v/>
      </c>
      <c r="N1722" s="18" t="s">
        <v>67</v>
      </c>
      <c r="O1722" s="19" t="str">
        <f t="shared" si="26"/>
        <v>Order online</v>
      </c>
      <c r="P1722" s="97" t="s">
        <v>35</v>
      </c>
      <c r="Q1722" s="13" t="s">
        <v>5713</v>
      </c>
      <c r="R1722" t="s">
        <v>5714</v>
      </c>
      <c r="S1722" s="20">
        <v>10.65</v>
      </c>
      <c r="T1722" s="21" t="s">
        <v>38</v>
      </c>
    </row>
    <row r="1723" spans="1:20" x14ac:dyDescent="0.35">
      <c r="A1723" s="13" t="s">
        <v>5715</v>
      </c>
      <c r="B1723" s="13"/>
      <c r="C1723" s="13"/>
      <c r="D1723" s="13" t="s">
        <v>5716</v>
      </c>
      <c r="E1723" s="13">
        <v>6</v>
      </c>
      <c r="F1723" s="14">
        <v>0.7</v>
      </c>
      <c r="G1723" s="13" t="s">
        <v>31</v>
      </c>
      <c r="H1723" s="14">
        <v>35</v>
      </c>
      <c r="I1723" s="15" t="s">
        <v>32</v>
      </c>
      <c r="J1723" s="16">
        <v>81</v>
      </c>
      <c r="K1723" s="16">
        <v>13.5</v>
      </c>
      <c r="L1723" s="17" t="s">
        <v>88</v>
      </c>
      <c r="M1723" s="163" t="str">
        <f>IFERROR(GETPIVOTDATA("Tot. Bottles",'- Ordine Aggregato -'!$A$1,"sku anker",A1723),"")</f>
        <v/>
      </c>
      <c r="N1723" s="18" t="s">
        <v>42</v>
      </c>
      <c r="O1723" s="19" t="str">
        <f t="shared" si="26"/>
        <v>Order online</v>
      </c>
      <c r="P1723" s="97" t="s">
        <v>146</v>
      </c>
      <c r="Q1723" s="13" t="s">
        <v>5717</v>
      </c>
      <c r="R1723" t="s">
        <v>5718</v>
      </c>
      <c r="S1723" s="20">
        <v>0</v>
      </c>
      <c r="T1723" s="21" t="s">
        <v>38</v>
      </c>
    </row>
    <row r="1724" spans="1:20" x14ac:dyDescent="0.35">
      <c r="A1724" s="96" t="s">
        <v>15347</v>
      </c>
      <c r="D1724" s="13" t="s">
        <v>15348</v>
      </c>
      <c r="E1724" s="13">
        <v>6</v>
      </c>
      <c r="F1724" s="14">
        <v>0.7</v>
      </c>
      <c r="G1724" s="13" t="s">
        <v>31</v>
      </c>
      <c r="H1724" s="14">
        <v>43</v>
      </c>
      <c r="I1724" s="15" t="s">
        <v>32</v>
      </c>
      <c r="J1724" s="16">
        <v>141</v>
      </c>
      <c r="K1724" s="16">
        <v>23.5</v>
      </c>
      <c r="L1724" s="17" t="s">
        <v>145</v>
      </c>
      <c r="M1724" s="163" t="str">
        <f>IFERROR(GETPIVOTDATA("Tot. Bottles",'- Ordine Aggregato -'!$A$1,"sku anker",A1724),"")</f>
        <v/>
      </c>
      <c r="N1724" s="18" t="s">
        <v>34</v>
      </c>
      <c r="O1724" s="19" t="str">
        <f t="shared" si="26"/>
        <v>Order online</v>
      </c>
      <c r="P1724" s="97" t="s">
        <v>1844</v>
      </c>
      <c r="Q1724" s="13" t="s">
        <v>15349</v>
      </c>
      <c r="R1724" t="s">
        <v>15350</v>
      </c>
      <c r="S1724" s="20">
        <v>0</v>
      </c>
      <c r="T1724" s="21" t="s">
        <v>38</v>
      </c>
    </row>
    <row r="1725" spans="1:20" x14ac:dyDescent="0.35">
      <c r="A1725" s="13" t="s">
        <v>5719</v>
      </c>
      <c r="B1725" s="13"/>
      <c r="C1725" s="13"/>
      <c r="D1725" s="13" t="s">
        <v>5720</v>
      </c>
      <c r="E1725" s="13">
        <v>6</v>
      </c>
      <c r="F1725" s="14">
        <v>0.7</v>
      </c>
      <c r="G1725" s="13" t="s">
        <v>46</v>
      </c>
      <c r="H1725" s="14">
        <v>40</v>
      </c>
      <c r="I1725" s="15" t="s">
        <v>32</v>
      </c>
      <c r="J1725" s="16">
        <v>141</v>
      </c>
      <c r="K1725" s="16">
        <v>23.5</v>
      </c>
      <c r="L1725" s="17" t="s">
        <v>145</v>
      </c>
      <c r="M1725" s="163" t="str">
        <f>IFERROR(GETPIVOTDATA("Tot. Bottles",'- Ordine Aggregato -'!$A$1,"sku anker",A1725),"")</f>
        <v/>
      </c>
      <c r="N1725" s="18" t="s">
        <v>67</v>
      </c>
      <c r="O1725" s="19" t="str">
        <f t="shared" si="26"/>
        <v>Order online</v>
      </c>
      <c r="P1725" s="97" t="s">
        <v>1844</v>
      </c>
      <c r="Q1725" s="13" t="s">
        <v>5721</v>
      </c>
      <c r="R1725" t="s">
        <v>5722</v>
      </c>
      <c r="S1725" s="20">
        <v>23.5</v>
      </c>
      <c r="T1725" s="21" t="s">
        <v>38</v>
      </c>
    </row>
    <row r="1726" spans="1:20" x14ac:dyDescent="0.35">
      <c r="A1726" s="96" t="s">
        <v>5723</v>
      </c>
      <c r="B1726" s="96"/>
      <c r="C1726" s="96"/>
      <c r="D1726" s="13" t="s">
        <v>5724</v>
      </c>
      <c r="E1726" s="13">
        <v>6</v>
      </c>
      <c r="F1726" s="14">
        <v>1</v>
      </c>
      <c r="G1726" s="13" t="s">
        <v>14871</v>
      </c>
      <c r="H1726" s="14">
        <v>40</v>
      </c>
      <c r="I1726" s="15" t="s">
        <v>32</v>
      </c>
      <c r="J1726" s="16">
        <v>207</v>
      </c>
      <c r="K1726" s="16">
        <v>34.5</v>
      </c>
      <c r="L1726" s="17" t="s">
        <v>145</v>
      </c>
      <c r="M1726" s="163" t="str">
        <f>IFERROR(GETPIVOTDATA("Tot. Bottles",'- Ordine Aggregato -'!$A$1,"sku anker",A1726),"")</f>
        <v/>
      </c>
      <c r="N1726" s="18" t="s">
        <v>34</v>
      </c>
      <c r="O1726" s="19" t="str">
        <f t="shared" si="26"/>
        <v>Order online</v>
      </c>
      <c r="P1726" s="97" t="s">
        <v>146</v>
      </c>
      <c r="Q1726" s="13" t="s">
        <v>5725</v>
      </c>
      <c r="R1726" t="s">
        <v>5726</v>
      </c>
      <c r="S1726" s="20">
        <v>0</v>
      </c>
      <c r="T1726" s="21" t="s">
        <v>38</v>
      </c>
    </row>
    <row r="1727" spans="1:20" x14ac:dyDescent="0.35">
      <c r="A1727" s="96" t="s">
        <v>5728</v>
      </c>
      <c r="B1727" s="96"/>
      <c r="C1727" s="96"/>
      <c r="D1727" s="13" t="s">
        <v>5729</v>
      </c>
      <c r="E1727" s="13">
        <v>2</v>
      </c>
      <c r="F1727" s="14">
        <v>0.7</v>
      </c>
      <c r="G1727" s="13" t="s">
        <v>14872</v>
      </c>
      <c r="H1727" s="14">
        <v>43</v>
      </c>
      <c r="I1727" s="15" t="s">
        <v>32</v>
      </c>
      <c r="J1727" s="16">
        <v>7590</v>
      </c>
      <c r="K1727" s="16">
        <v>3795</v>
      </c>
      <c r="L1727" s="17" t="s">
        <v>145</v>
      </c>
      <c r="M1727" s="163" t="str">
        <f>IFERROR(GETPIVOTDATA("Tot. Bottles",'- Ordine Aggregato -'!$A$1,"sku anker",A1727),"")</f>
        <v/>
      </c>
      <c r="N1727" s="18" t="s">
        <v>67</v>
      </c>
      <c r="O1727" s="19" t="str">
        <f t="shared" si="26"/>
        <v>Order online</v>
      </c>
      <c r="P1727" s="97" t="s">
        <v>146</v>
      </c>
      <c r="Q1727" s="13" t="s">
        <v>5730</v>
      </c>
      <c r="R1727" t="s">
        <v>5731</v>
      </c>
      <c r="S1727" s="20">
        <v>3795</v>
      </c>
      <c r="T1727" s="21" t="s">
        <v>38</v>
      </c>
    </row>
    <row r="1728" spans="1:20" x14ac:dyDescent="0.35">
      <c r="A1728" s="96" t="s">
        <v>5732</v>
      </c>
      <c r="B1728" s="96"/>
      <c r="C1728" s="96"/>
      <c r="D1728" s="13" t="s">
        <v>5733</v>
      </c>
      <c r="E1728" s="13">
        <v>6</v>
      </c>
      <c r="F1728" s="14">
        <v>0.7</v>
      </c>
      <c r="G1728" s="13" t="s">
        <v>14871</v>
      </c>
      <c r="H1728" s="14">
        <v>43</v>
      </c>
      <c r="I1728" s="15" t="s">
        <v>32</v>
      </c>
      <c r="J1728" s="16">
        <v>147</v>
      </c>
      <c r="K1728" s="16">
        <v>24.5</v>
      </c>
      <c r="L1728" s="17" t="s">
        <v>145</v>
      </c>
      <c r="M1728" s="163" t="str">
        <f>IFERROR(GETPIVOTDATA("Tot. Bottles",'- Ordine Aggregato -'!$A$1,"sku anker",A1728),"")</f>
        <v/>
      </c>
      <c r="N1728" s="18" t="s">
        <v>42</v>
      </c>
      <c r="O1728" s="19" t="str">
        <f t="shared" si="26"/>
        <v>Order online</v>
      </c>
      <c r="P1728" s="97" t="s">
        <v>146</v>
      </c>
      <c r="Q1728" s="13" t="s">
        <v>5734</v>
      </c>
      <c r="R1728" t="s">
        <v>5735</v>
      </c>
      <c r="S1728" s="20">
        <v>0</v>
      </c>
      <c r="T1728" s="21" t="s">
        <v>38</v>
      </c>
    </row>
    <row r="1729" spans="1:20" x14ac:dyDescent="0.35">
      <c r="A1729" s="96" t="s">
        <v>5736</v>
      </c>
      <c r="D1729" s="13" t="s">
        <v>5737</v>
      </c>
      <c r="E1729" s="13">
        <v>6</v>
      </c>
      <c r="F1729" s="14">
        <v>0.7</v>
      </c>
      <c r="G1729" s="13" t="s">
        <v>14871</v>
      </c>
      <c r="H1729" s="14">
        <v>48</v>
      </c>
      <c r="I1729" s="15" t="s">
        <v>32</v>
      </c>
      <c r="J1729" s="16">
        <v>165</v>
      </c>
      <c r="K1729" s="16">
        <v>27.5</v>
      </c>
      <c r="L1729" s="17" t="s">
        <v>145</v>
      </c>
      <c r="M1729" s="163" t="str">
        <f>IFERROR(GETPIVOTDATA("Tot. Bottles",'- Ordine Aggregato -'!$A$1,"sku anker",A1729),"")</f>
        <v/>
      </c>
      <c r="N1729" s="18" t="s">
        <v>42</v>
      </c>
      <c r="O1729" s="19" t="str">
        <f t="shared" si="26"/>
        <v>Order online</v>
      </c>
      <c r="P1729" s="97" t="s">
        <v>146</v>
      </c>
      <c r="Q1729" s="13" t="s">
        <v>5738</v>
      </c>
      <c r="R1729" t="s">
        <v>5739</v>
      </c>
      <c r="S1729" s="20">
        <v>0</v>
      </c>
      <c r="T1729" s="21" t="s">
        <v>38</v>
      </c>
    </row>
    <row r="1730" spans="1:20" x14ac:dyDescent="0.35">
      <c r="A1730" s="13" t="s">
        <v>5740</v>
      </c>
      <c r="B1730" s="13"/>
      <c r="C1730" s="13"/>
      <c r="D1730" s="13" t="s">
        <v>5741</v>
      </c>
      <c r="E1730" s="13">
        <v>6</v>
      </c>
      <c r="F1730" s="14">
        <v>0.7</v>
      </c>
      <c r="G1730" s="13" t="s">
        <v>31</v>
      </c>
      <c r="H1730" s="14">
        <v>48</v>
      </c>
      <c r="I1730" s="15" t="s">
        <v>32</v>
      </c>
      <c r="J1730" s="16">
        <v>117</v>
      </c>
      <c r="K1730" s="16">
        <v>19.5</v>
      </c>
      <c r="L1730" s="17" t="s">
        <v>145</v>
      </c>
      <c r="M1730" s="163" t="str">
        <f>IFERROR(GETPIVOTDATA("Tot. Bottles",'- Ordine Aggregato -'!$A$1,"sku anker",A1730),"")</f>
        <v/>
      </c>
      <c r="N1730" s="18" t="s">
        <v>42</v>
      </c>
      <c r="O1730" s="19" t="str">
        <f t="shared" si="26"/>
        <v>Order online</v>
      </c>
      <c r="P1730" s="97" t="s">
        <v>146</v>
      </c>
      <c r="Q1730" s="13" t="s">
        <v>5742</v>
      </c>
      <c r="R1730" t="s">
        <v>5743</v>
      </c>
      <c r="S1730" s="20">
        <v>0</v>
      </c>
      <c r="T1730" s="21" t="s">
        <v>38</v>
      </c>
    </row>
    <row r="1731" spans="1:20" x14ac:dyDescent="0.35">
      <c r="A1731" s="96" t="s">
        <v>5744</v>
      </c>
      <c r="D1731" s="13" t="s">
        <v>5745</v>
      </c>
      <c r="E1731" s="13">
        <v>6</v>
      </c>
      <c r="F1731" s="14">
        <v>0.7</v>
      </c>
      <c r="G1731" s="13" t="s">
        <v>14871</v>
      </c>
      <c r="H1731" s="14">
        <v>43</v>
      </c>
      <c r="I1731" s="15" t="s">
        <v>32</v>
      </c>
      <c r="J1731" s="16">
        <v>103.5</v>
      </c>
      <c r="K1731" s="16">
        <v>17.25</v>
      </c>
      <c r="L1731" s="17" t="s">
        <v>145</v>
      </c>
      <c r="M1731" s="163" t="str">
        <f>IFERROR(GETPIVOTDATA("Tot. Bottles",'- Ordine Aggregato -'!$A$1,"sku anker",A1731),"")</f>
        <v/>
      </c>
      <c r="N1731" s="18" t="s">
        <v>42</v>
      </c>
      <c r="O1731" s="19" t="str">
        <f t="shared" si="26"/>
        <v>Order online</v>
      </c>
      <c r="P1731" s="97" t="s">
        <v>146</v>
      </c>
      <c r="Q1731" s="13" t="s">
        <v>5746</v>
      </c>
      <c r="R1731" t="s">
        <v>5747</v>
      </c>
      <c r="S1731" s="20">
        <v>0</v>
      </c>
      <c r="T1731" s="21" t="s">
        <v>38</v>
      </c>
    </row>
    <row r="1732" spans="1:20" x14ac:dyDescent="0.35">
      <c r="A1732" s="96" t="s">
        <v>5748</v>
      </c>
      <c r="B1732" s="96"/>
      <c r="C1732" s="96"/>
      <c r="D1732" s="13" t="s">
        <v>5749</v>
      </c>
      <c r="E1732" s="13">
        <v>6</v>
      </c>
      <c r="F1732" s="14">
        <v>0.7</v>
      </c>
      <c r="G1732" s="13" t="s">
        <v>31</v>
      </c>
      <c r="H1732" s="14">
        <v>43</v>
      </c>
      <c r="I1732" s="15" t="s">
        <v>32</v>
      </c>
      <c r="J1732" s="16">
        <v>429</v>
      </c>
      <c r="K1732" s="16">
        <v>71.5</v>
      </c>
      <c r="L1732" s="17" t="s">
        <v>145</v>
      </c>
      <c r="M1732" s="163" t="str">
        <f>IFERROR(GETPIVOTDATA("Tot. Bottles",'- Ordine Aggregato -'!$A$1,"sku anker",A1732),"")</f>
        <v/>
      </c>
      <c r="N1732" s="18" t="s">
        <v>42</v>
      </c>
      <c r="O1732" s="19" t="str">
        <f t="shared" si="26"/>
        <v>Order online</v>
      </c>
      <c r="P1732" s="97" t="s">
        <v>146</v>
      </c>
      <c r="Q1732" s="13" t="s">
        <v>5750</v>
      </c>
      <c r="R1732" t="s">
        <v>5751</v>
      </c>
      <c r="S1732" s="20">
        <v>0</v>
      </c>
      <c r="T1732" s="21" t="s">
        <v>38</v>
      </c>
    </row>
    <row r="1733" spans="1:20" x14ac:dyDescent="0.35">
      <c r="A1733" s="96" t="s">
        <v>5752</v>
      </c>
      <c r="B1733" s="96"/>
      <c r="C1733" s="96"/>
      <c r="D1733" s="13" t="s">
        <v>5753</v>
      </c>
      <c r="E1733" s="13">
        <v>6</v>
      </c>
      <c r="F1733" s="14">
        <v>0.7</v>
      </c>
      <c r="G1733" s="13" t="s">
        <v>14871</v>
      </c>
      <c r="H1733" s="14">
        <v>40</v>
      </c>
      <c r="I1733" s="15" t="s">
        <v>32</v>
      </c>
      <c r="J1733" s="16">
        <v>54.900000000000006</v>
      </c>
      <c r="K1733" s="16">
        <v>9.15</v>
      </c>
      <c r="L1733" s="17" t="s">
        <v>145</v>
      </c>
      <c r="M1733" s="163" t="str">
        <f>IFERROR(GETPIVOTDATA("Tot. Bottles",'- Ordine Aggregato -'!$A$1,"sku anker",A1733),"")</f>
        <v/>
      </c>
      <c r="N1733" s="18" t="s">
        <v>34</v>
      </c>
      <c r="O1733" s="19" t="str">
        <f t="shared" si="26"/>
        <v>Order online</v>
      </c>
      <c r="P1733" s="97" t="s">
        <v>146</v>
      </c>
      <c r="Q1733" s="13" t="s">
        <v>5754</v>
      </c>
      <c r="R1733" t="s">
        <v>5755</v>
      </c>
      <c r="S1733" s="20">
        <v>0</v>
      </c>
      <c r="T1733" s="21" t="s">
        <v>38</v>
      </c>
    </row>
    <row r="1734" spans="1:20" x14ac:dyDescent="0.35">
      <c r="A1734" s="13" t="s">
        <v>5756</v>
      </c>
      <c r="B1734" s="13"/>
      <c r="C1734" s="13"/>
      <c r="D1734" s="13" t="s">
        <v>5757</v>
      </c>
      <c r="E1734" s="13">
        <v>12</v>
      </c>
      <c r="F1734" s="14">
        <v>0.2</v>
      </c>
      <c r="G1734" s="13" t="s">
        <v>31</v>
      </c>
      <c r="H1734" s="14">
        <v>40</v>
      </c>
      <c r="I1734" s="15" t="s">
        <v>32</v>
      </c>
      <c r="J1734" s="16">
        <v>27</v>
      </c>
      <c r="K1734" s="16">
        <v>2.25</v>
      </c>
      <c r="L1734" s="17" t="s">
        <v>448</v>
      </c>
      <c r="M1734" s="163" t="str">
        <f>IFERROR(GETPIVOTDATA("Tot. Bottles",'- Ordine Aggregato -'!$A$1,"sku anker",A1734),"")</f>
        <v/>
      </c>
      <c r="N1734" s="18" t="s">
        <v>67</v>
      </c>
      <c r="O1734" s="19" t="str">
        <f t="shared" si="26"/>
        <v>Order online</v>
      </c>
      <c r="P1734" s="97" t="s">
        <v>146</v>
      </c>
      <c r="Q1734" s="13" t="s">
        <v>5758</v>
      </c>
      <c r="R1734" t="s">
        <v>5759</v>
      </c>
      <c r="S1734" s="20">
        <v>2.25</v>
      </c>
      <c r="T1734" s="21" t="s">
        <v>38</v>
      </c>
    </row>
    <row r="1735" spans="1:20" x14ac:dyDescent="0.35">
      <c r="A1735" s="13" t="s">
        <v>5760</v>
      </c>
      <c r="B1735" s="13"/>
      <c r="C1735" s="13"/>
      <c r="D1735" s="13" t="s">
        <v>5757</v>
      </c>
      <c r="E1735" s="13">
        <v>6</v>
      </c>
      <c r="F1735" s="14">
        <v>0.7</v>
      </c>
      <c r="G1735" s="13" t="s">
        <v>46</v>
      </c>
      <c r="H1735" s="14">
        <v>40</v>
      </c>
      <c r="I1735" s="15" t="s">
        <v>32</v>
      </c>
      <c r="J1735" s="16">
        <v>24.900000000000002</v>
      </c>
      <c r="K1735" s="16">
        <v>4.1500000000000004</v>
      </c>
      <c r="L1735" s="17" t="s">
        <v>448</v>
      </c>
      <c r="M1735" s="163" t="str">
        <f>IFERROR(GETPIVOTDATA("Tot. Bottles",'- Ordine Aggregato -'!$A$1,"sku anker",A1735),"")</f>
        <v/>
      </c>
      <c r="N1735" s="18" t="s">
        <v>67</v>
      </c>
      <c r="O1735" s="19" t="str">
        <f t="shared" si="26"/>
        <v>Order online</v>
      </c>
      <c r="P1735" s="97" t="s">
        <v>146</v>
      </c>
      <c r="Q1735" s="13" t="s">
        <v>5761</v>
      </c>
      <c r="R1735" t="s">
        <v>5762</v>
      </c>
      <c r="S1735" s="20">
        <v>4.1500000000000004</v>
      </c>
      <c r="T1735" s="21" t="s">
        <v>38</v>
      </c>
    </row>
    <row r="1736" spans="1:20" x14ac:dyDescent="0.35">
      <c r="A1736" s="13" t="s">
        <v>5763</v>
      </c>
      <c r="B1736" s="13"/>
      <c r="C1736" s="13"/>
      <c r="D1736" s="13" t="s">
        <v>5757</v>
      </c>
      <c r="E1736" s="13">
        <v>6</v>
      </c>
      <c r="F1736" s="14">
        <v>1</v>
      </c>
      <c r="G1736" s="13" t="s">
        <v>14871</v>
      </c>
      <c r="H1736" s="14">
        <v>40</v>
      </c>
      <c r="I1736" s="15" t="s">
        <v>32</v>
      </c>
      <c r="J1736" s="16">
        <v>32.400000000000006</v>
      </c>
      <c r="K1736" s="16">
        <v>5.4</v>
      </c>
      <c r="L1736" s="17" t="s">
        <v>448</v>
      </c>
      <c r="M1736" s="163" t="str">
        <f>IFERROR(GETPIVOTDATA("Tot. Bottles",'- Ordine Aggregato -'!$A$1,"sku anker",A1736),"")</f>
        <v/>
      </c>
      <c r="N1736" s="18" t="s">
        <v>67</v>
      </c>
      <c r="O1736" s="19" t="str">
        <f t="shared" si="26"/>
        <v>Order online</v>
      </c>
      <c r="P1736" s="97" t="s">
        <v>146</v>
      </c>
      <c r="Q1736" s="13" t="s">
        <v>5764</v>
      </c>
      <c r="R1736" t="s">
        <v>5765</v>
      </c>
      <c r="S1736" s="20">
        <v>5.4</v>
      </c>
      <c r="T1736" s="21" t="s">
        <v>38</v>
      </c>
    </row>
    <row r="1737" spans="1:20" x14ac:dyDescent="0.35">
      <c r="A1737" s="96" t="s">
        <v>5766</v>
      </c>
      <c r="B1737" s="96"/>
      <c r="C1737" s="96"/>
      <c r="D1737" s="13" t="s">
        <v>5767</v>
      </c>
      <c r="E1737" s="13">
        <v>6</v>
      </c>
      <c r="F1737" s="14">
        <v>0.7</v>
      </c>
      <c r="G1737" s="13" t="s">
        <v>14871</v>
      </c>
      <c r="H1737" s="14">
        <v>40</v>
      </c>
      <c r="I1737" s="15" t="s">
        <v>32</v>
      </c>
      <c r="J1737" s="16">
        <v>89.4</v>
      </c>
      <c r="K1737" s="16">
        <v>14.9</v>
      </c>
      <c r="L1737" s="17" t="s">
        <v>145</v>
      </c>
      <c r="M1737" s="163" t="str">
        <f>IFERROR(GETPIVOTDATA("Tot. Bottles",'- Ordine Aggregato -'!$A$1,"sku anker",A1737),"")</f>
        <v/>
      </c>
      <c r="N1737" s="18" t="s">
        <v>42</v>
      </c>
      <c r="O1737" s="19" t="str">
        <f t="shared" si="26"/>
        <v>Order online</v>
      </c>
      <c r="P1737" s="97" t="s">
        <v>146</v>
      </c>
      <c r="Q1737" s="13" t="s">
        <v>5768</v>
      </c>
      <c r="R1737" t="s">
        <v>5769</v>
      </c>
      <c r="S1737" s="20">
        <v>0</v>
      </c>
      <c r="T1737" s="21" t="s">
        <v>38</v>
      </c>
    </row>
    <row r="1738" spans="1:20" x14ac:dyDescent="0.35">
      <c r="A1738" s="96" t="s">
        <v>5770</v>
      </c>
      <c r="D1738" s="13" t="s">
        <v>5771</v>
      </c>
      <c r="E1738" s="13">
        <v>6</v>
      </c>
      <c r="F1738" s="14">
        <v>0.7</v>
      </c>
      <c r="G1738" s="13" t="s">
        <v>14871</v>
      </c>
      <c r="H1738" s="14">
        <v>40</v>
      </c>
      <c r="I1738" s="15" t="s">
        <v>32</v>
      </c>
      <c r="J1738" s="16">
        <v>137.69999999999999</v>
      </c>
      <c r="K1738" s="16">
        <v>22.95</v>
      </c>
      <c r="L1738" s="17" t="s">
        <v>145</v>
      </c>
      <c r="M1738" s="163" t="str">
        <f>IFERROR(GETPIVOTDATA("Tot. Bottles",'- Ordine Aggregato -'!$A$1,"sku anker",A1738),"")</f>
        <v/>
      </c>
      <c r="N1738" s="18" t="s">
        <v>42</v>
      </c>
      <c r="O1738" s="19" t="str">
        <f t="shared" si="26"/>
        <v>Order online</v>
      </c>
      <c r="P1738" s="97" t="s">
        <v>146</v>
      </c>
      <c r="Q1738" s="13" t="s">
        <v>5772</v>
      </c>
      <c r="R1738" t="s">
        <v>5773</v>
      </c>
      <c r="S1738" s="20">
        <v>0</v>
      </c>
      <c r="T1738" s="21" t="s">
        <v>38</v>
      </c>
    </row>
    <row r="1739" spans="1:20" x14ac:dyDescent="0.35">
      <c r="A1739" s="96" t="s">
        <v>5774</v>
      </c>
      <c r="D1739" s="13" t="s">
        <v>5775</v>
      </c>
      <c r="E1739" s="13">
        <v>6</v>
      </c>
      <c r="F1739" s="14">
        <v>0.7</v>
      </c>
      <c r="G1739" s="13" t="s">
        <v>14871</v>
      </c>
      <c r="H1739" s="14">
        <v>47.2</v>
      </c>
      <c r="I1739" s="15" t="s">
        <v>32</v>
      </c>
      <c r="J1739" s="16">
        <v>249</v>
      </c>
      <c r="K1739" s="16">
        <v>41.5</v>
      </c>
      <c r="L1739" s="17" t="s">
        <v>145</v>
      </c>
      <c r="M1739" s="163" t="str">
        <f>IFERROR(GETPIVOTDATA("Tot. Bottles",'- Ordine Aggregato -'!$A$1,"sku anker",A1739),"")</f>
        <v/>
      </c>
      <c r="N1739" s="18" t="s">
        <v>67</v>
      </c>
      <c r="O1739" s="19" t="str">
        <f t="shared" si="26"/>
        <v>Order online</v>
      </c>
      <c r="P1739" s="97" t="s">
        <v>146</v>
      </c>
      <c r="Q1739" s="13" t="s">
        <v>5776</v>
      </c>
      <c r="R1739" t="s">
        <v>5777</v>
      </c>
      <c r="S1739" s="20">
        <v>41.5</v>
      </c>
      <c r="T1739" s="21" t="s">
        <v>38</v>
      </c>
    </row>
    <row r="1740" spans="1:20" x14ac:dyDescent="0.35">
      <c r="A1740" s="96" t="s">
        <v>5778</v>
      </c>
      <c r="B1740" s="96"/>
      <c r="C1740" s="96"/>
      <c r="D1740" s="13" t="s">
        <v>5779</v>
      </c>
      <c r="E1740" s="13">
        <v>6</v>
      </c>
      <c r="F1740" s="14">
        <v>0.7</v>
      </c>
      <c r="G1740" s="13" t="s">
        <v>46</v>
      </c>
      <c r="H1740" s="14">
        <v>40</v>
      </c>
      <c r="I1740" s="15" t="s">
        <v>32</v>
      </c>
      <c r="J1740" s="16">
        <v>63</v>
      </c>
      <c r="K1740" s="16">
        <v>10.5</v>
      </c>
      <c r="L1740" s="17" t="s">
        <v>145</v>
      </c>
      <c r="M1740" s="163" t="str">
        <f>IFERROR(GETPIVOTDATA("Tot. Bottles",'- Ordine Aggregato -'!$A$1,"sku anker",A1740),"")</f>
        <v/>
      </c>
      <c r="N1740" s="18" t="s">
        <v>42</v>
      </c>
      <c r="O1740" s="19" t="str">
        <f t="shared" si="26"/>
        <v>Order online</v>
      </c>
      <c r="P1740" s="97" t="s">
        <v>146</v>
      </c>
      <c r="Q1740" s="13" t="s">
        <v>5780</v>
      </c>
      <c r="R1740" t="s">
        <v>5781</v>
      </c>
      <c r="S1740" s="20">
        <v>0</v>
      </c>
      <c r="T1740" s="21" t="s">
        <v>38</v>
      </c>
    </row>
    <row r="1741" spans="1:20" x14ac:dyDescent="0.35">
      <c r="A1741" s="96" t="s">
        <v>5782</v>
      </c>
      <c r="D1741" s="13" t="s">
        <v>5783</v>
      </c>
      <c r="E1741" s="13">
        <v>6</v>
      </c>
      <c r="F1741" s="14">
        <v>0.7</v>
      </c>
      <c r="G1741" s="13" t="s">
        <v>46</v>
      </c>
      <c r="H1741" s="14">
        <v>40</v>
      </c>
      <c r="I1741" s="15" t="s">
        <v>32</v>
      </c>
      <c r="J1741" s="16">
        <v>67.5</v>
      </c>
      <c r="K1741" s="16">
        <v>11.25</v>
      </c>
      <c r="L1741" s="17" t="s">
        <v>145</v>
      </c>
      <c r="M1741" s="163" t="str">
        <f>IFERROR(GETPIVOTDATA("Tot. Bottles",'- Ordine Aggregato -'!$A$1,"sku anker",A1741),"")</f>
        <v/>
      </c>
      <c r="N1741" s="18" t="s">
        <v>42</v>
      </c>
      <c r="O1741" s="19" t="str">
        <f t="shared" ref="O1741:O1804" si="27">HYPERLINK("https://www.ankeramsterdamspirits.nl/en/products/"&amp;A1741,"Order online")</f>
        <v>Order online</v>
      </c>
      <c r="P1741" s="97" t="s">
        <v>146</v>
      </c>
      <c r="Q1741" s="13" t="s">
        <v>5784</v>
      </c>
      <c r="R1741" t="s">
        <v>5785</v>
      </c>
      <c r="S1741" s="20">
        <v>0</v>
      </c>
      <c r="T1741" s="21" t="s">
        <v>38</v>
      </c>
    </row>
    <row r="1742" spans="1:20" x14ac:dyDescent="0.35">
      <c r="A1742" s="96" t="s">
        <v>5786</v>
      </c>
      <c r="B1742" s="96"/>
      <c r="C1742" s="96"/>
      <c r="D1742" s="13" t="s">
        <v>5787</v>
      </c>
      <c r="E1742" s="13">
        <v>6</v>
      </c>
      <c r="F1742" s="14">
        <v>0.7</v>
      </c>
      <c r="G1742" s="13" t="s">
        <v>14871</v>
      </c>
      <c r="H1742" s="14">
        <v>40</v>
      </c>
      <c r="I1742" s="15" t="s">
        <v>32</v>
      </c>
      <c r="J1742" s="16">
        <v>52.5</v>
      </c>
      <c r="K1742" s="16">
        <v>8.75</v>
      </c>
      <c r="L1742" s="17" t="s">
        <v>145</v>
      </c>
      <c r="M1742" s="163" t="str">
        <f>IFERROR(GETPIVOTDATA("Tot. Bottles",'- Ordine Aggregato -'!$A$1,"sku anker",A1742),"")</f>
        <v/>
      </c>
      <c r="N1742" s="18" t="s">
        <v>42</v>
      </c>
      <c r="O1742" s="19" t="str">
        <f t="shared" si="27"/>
        <v>Order online</v>
      </c>
      <c r="P1742" s="97" t="s">
        <v>146</v>
      </c>
      <c r="Q1742" s="13" t="s">
        <v>5788</v>
      </c>
      <c r="R1742" t="s">
        <v>5789</v>
      </c>
      <c r="S1742" s="20">
        <v>0</v>
      </c>
      <c r="T1742" s="21" t="s">
        <v>38</v>
      </c>
    </row>
    <row r="1743" spans="1:20" x14ac:dyDescent="0.35">
      <c r="A1743" s="96" t="s">
        <v>5790</v>
      </c>
      <c r="D1743" s="13" t="s">
        <v>5791</v>
      </c>
      <c r="E1743" s="13">
        <v>6</v>
      </c>
      <c r="F1743" s="14">
        <v>0.7</v>
      </c>
      <c r="G1743" s="13" t="s">
        <v>14871</v>
      </c>
      <c r="H1743" s="14">
        <v>40</v>
      </c>
      <c r="I1743" s="15" t="s">
        <v>32</v>
      </c>
      <c r="J1743" s="16">
        <v>61.5</v>
      </c>
      <c r="K1743" s="16">
        <v>10.25</v>
      </c>
      <c r="L1743" s="17" t="s">
        <v>145</v>
      </c>
      <c r="M1743" s="163" t="str">
        <f>IFERROR(GETPIVOTDATA("Tot. Bottles",'- Ordine Aggregato -'!$A$1,"sku anker",A1743),"")</f>
        <v/>
      </c>
      <c r="N1743" s="18" t="s">
        <v>42</v>
      </c>
      <c r="O1743" s="19" t="str">
        <f t="shared" si="27"/>
        <v>Order online</v>
      </c>
      <c r="P1743" s="97" t="s">
        <v>146</v>
      </c>
      <c r="Q1743" s="13" t="s">
        <v>5792</v>
      </c>
      <c r="R1743" t="s">
        <v>5793</v>
      </c>
      <c r="S1743" s="20">
        <v>0</v>
      </c>
      <c r="T1743" s="21" t="s">
        <v>38</v>
      </c>
    </row>
    <row r="1744" spans="1:20" x14ac:dyDescent="0.35">
      <c r="A1744" s="96" t="s">
        <v>5794</v>
      </c>
      <c r="B1744" s="96"/>
      <c r="C1744" s="96"/>
      <c r="D1744" s="13" t="s">
        <v>5795</v>
      </c>
      <c r="E1744" s="13">
        <v>6</v>
      </c>
      <c r="F1744" s="14">
        <v>0.7</v>
      </c>
      <c r="G1744" s="13" t="s">
        <v>14871</v>
      </c>
      <c r="H1744" s="14">
        <v>40</v>
      </c>
      <c r="I1744" s="15" t="s">
        <v>32</v>
      </c>
      <c r="J1744" s="16">
        <v>62.400000000000006</v>
      </c>
      <c r="K1744" s="16">
        <v>10.4</v>
      </c>
      <c r="L1744" s="17" t="s">
        <v>145</v>
      </c>
      <c r="M1744" s="163" t="str">
        <f>IFERROR(GETPIVOTDATA("Tot. Bottles",'- Ordine Aggregato -'!$A$1,"sku anker",A1744),"")</f>
        <v/>
      </c>
      <c r="N1744" s="18" t="s">
        <v>34</v>
      </c>
      <c r="O1744" s="19" t="str">
        <f t="shared" si="27"/>
        <v>Order online</v>
      </c>
      <c r="P1744" s="97" t="s">
        <v>146</v>
      </c>
      <c r="Q1744" s="13" t="s">
        <v>5796</v>
      </c>
      <c r="R1744" t="s">
        <v>15351</v>
      </c>
      <c r="S1744" s="20">
        <v>0</v>
      </c>
      <c r="T1744" s="21" t="s">
        <v>38</v>
      </c>
    </row>
    <row r="1745" spans="1:20" x14ac:dyDescent="0.35">
      <c r="A1745" s="13" t="s">
        <v>5797</v>
      </c>
      <c r="B1745" s="13"/>
      <c r="C1745" s="13"/>
      <c r="D1745" s="13" t="s">
        <v>5798</v>
      </c>
      <c r="E1745" s="13">
        <v>6</v>
      </c>
      <c r="F1745" s="14">
        <v>0.7</v>
      </c>
      <c r="G1745" s="13" t="s">
        <v>14872</v>
      </c>
      <c r="H1745" s="14">
        <v>40</v>
      </c>
      <c r="I1745" s="15" t="s">
        <v>32</v>
      </c>
      <c r="J1745" s="16">
        <v>62.400000000000006</v>
      </c>
      <c r="K1745" s="16">
        <v>10.4</v>
      </c>
      <c r="L1745" s="17" t="s">
        <v>145</v>
      </c>
      <c r="M1745" s="163" t="str">
        <f>IFERROR(GETPIVOTDATA("Tot. Bottles",'- Ordine Aggregato -'!$A$1,"sku anker",A1745),"")</f>
        <v/>
      </c>
      <c r="N1745" s="18" t="s">
        <v>42</v>
      </c>
      <c r="O1745" s="19" t="str">
        <f t="shared" si="27"/>
        <v>Order online</v>
      </c>
      <c r="P1745" s="97" t="s">
        <v>146</v>
      </c>
      <c r="Q1745" s="13" t="s">
        <v>5799</v>
      </c>
      <c r="R1745" t="s">
        <v>5800</v>
      </c>
      <c r="S1745" s="20">
        <v>0</v>
      </c>
      <c r="T1745" s="21" t="s">
        <v>38</v>
      </c>
    </row>
    <row r="1746" spans="1:20" x14ac:dyDescent="0.35">
      <c r="A1746" s="96" t="s">
        <v>5801</v>
      </c>
      <c r="D1746" s="13" t="s">
        <v>5802</v>
      </c>
      <c r="E1746" s="13">
        <v>36</v>
      </c>
      <c r="F1746" s="14">
        <v>0.2</v>
      </c>
      <c r="G1746" s="13" t="s">
        <v>14871</v>
      </c>
      <c r="H1746" s="14">
        <v>40</v>
      </c>
      <c r="I1746" s="15" t="s">
        <v>32</v>
      </c>
      <c r="J1746" s="16">
        <v>52.199999999999996</v>
      </c>
      <c r="K1746" s="16">
        <v>1.45</v>
      </c>
      <c r="L1746" s="17" t="s">
        <v>448</v>
      </c>
      <c r="M1746" s="163" t="str">
        <f>IFERROR(GETPIVOTDATA("Tot. Bottles",'- Ordine Aggregato -'!$A$1,"sku anker",A1746),"")</f>
        <v/>
      </c>
      <c r="N1746" s="18" t="s">
        <v>42</v>
      </c>
      <c r="O1746" s="19" t="str">
        <f t="shared" si="27"/>
        <v>Order online</v>
      </c>
      <c r="P1746" s="97" t="s">
        <v>146</v>
      </c>
      <c r="Q1746" s="13" t="s">
        <v>5803</v>
      </c>
      <c r="R1746" t="s">
        <v>5804</v>
      </c>
      <c r="S1746" s="20">
        <v>0</v>
      </c>
      <c r="T1746" s="21" t="s">
        <v>38</v>
      </c>
    </row>
    <row r="1747" spans="1:20" x14ac:dyDescent="0.35">
      <c r="A1747" s="96" t="s">
        <v>5805</v>
      </c>
      <c r="B1747" s="96"/>
      <c r="C1747" s="96"/>
      <c r="D1747" s="13" t="s">
        <v>5802</v>
      </c>
      <c r="E1747" s="13">
        <v>12</v>
      </c>
      <c r="F1747" s="14">
        <v>0.35</v>
      </c>
      <c r="G1747" s="13" t="s">
        <v>14871</v>
      </c>
      <c r="H1747" s="14">
        <v>40</v>
      </c>
      <c r="I1747" s="15" t="s">
        <v>32</v>
      </c>
      <c r="J1747" s="16">
        <v>27</v>
      </c>
      <c r="K1747" s="16">
        <v>2.25</v>
      </c>
      <c r="L1747" s="17" t="s">
        <v>448</v>
      </c>
      <c r="M1747" s="163" t="str">
        <f>IFERROR(GETPIVOTDATA("Tot. Bottles",'- Ordine Aggregato -'!$A$1,"sku anker",A1747),"")</f>
        <v/>
      </c>
      <c r="N1747" s="18" t="s">
        <v>42</v>
      </c>
      <c r="O1747" s="19" t="str">
        <f t="shared" si="27"/>
        <v>Order online</v>
      </c>
      <c r="P1747" s="97" t="s">
        <v>146</v>
      </c>
      <c r="Q1747" s="13" t="s">
        <v>5806</v>
      </c>
      <c r="R1747" t="s">
        <v>5807</v>
      </c>
      <c r="S1747" s="20">
        <v>0</v>
      </c>
      <c r="T1747" s="21" t="s">
        <v>38</v>
      </c>
    </row>
    <row r="1748" spans="1:20" x14ac:dyDescent="0.35">
      <c r="A1748" s="96" t="s">
        <v>5808</v>
      </c>
      <c r="B1748" s="96"/>
      <c r="C1748" s="96"/>
      <c r="D1748" s="13" t="s">
        <v>5802</v>
      </c>
      <c r="E1748" s="13">
        <v>12</v>
      </c>
      <c r="F1748" s="14">
        <v>0.7</v>
      </c>
      <c r="G1748" s="13" t="s">
        <v>14871</v>
      </c>
      <c r="H1748" s="14">
        <v>40</v>
      </c>
      <c r="I1748" s="15" t="s">
        <v>32</v>
      </c>
      <c r="J1748" s="16">
        <v>37.200000000000003</v>
      </c>
      <c r="K1748" s="16">
        <v>3.1</v>
      </c>
      <c r="L1748" s="17" t="s">
        <v>448</v>
      </c>
      <c r="M1748" s="163" t="str">
        <f>IFERROR(GETPIVOTDATA("Tot. Bottles",'- Ordine Aggregato -'!$A$1,"sku anker",A1748),"")</f>
        <v/>
      </c>
      <c r="N1748" s="18" t="s">
        <v>42</v>
      </c>
      <c r="O1748" s="19" t="str">
        <f t="shared" si="27"/>
        <v>Order online</v>
      </c>
      <c r="P1748" s="97" t="s">
        <v>146</v>
      </c>
      <c r="Q1748" s="13" t="s">
        <v>5809</v>
      </c>
      <c r="R1748" t="s">
        <v>5810</v>
      </c>
      <c r="S1748" s="20">
        <v>0</v>
      </c>
      <c r="T1748" s="21" t="s">
        <v>38</v>
      </c>
    </row>
    <row r="1749" spans="1:20" x14ac:dyDescent="0.35">
      <c r="A1749" s="96" t="s">
        <v>5811</v>
      </c>
      <c r="D1749" s="13" t="s">
        <v>5802</v>
      </c>
      <c r="E1749" s="13">
        <v>12</v>
      </c>
      <c r="F1749" s="14">
        <v>1</v>
      </c>
      <c r="G1749" s="13" t="s">
        <v>14871</v>
      </c>
      <c r="H1749" s="14">
        <v>40</v>
      </c>
      <c r="I1749" s="15" t="s">
        <v>32</v>
      </c>
      <c r="J1749" s="16">
        <v>45</v>
      </c>
      <c r="K1749" s="16">
        <v>3.75</v>
      </c>
      <c r="L1749" s="17" t="s">
        <v>448</v>
      </c>
      <c r="M1749" s="163" t="str">
        <f>IFERROR(GETPIVOTDATA("Tot. Bottles",'- Ordine Aggregato -'!$A$1,"sku anker",A1749),"")</f>
        <v/>
      </c>
      <c r="N1749" s="18" t="s">
        <v>42</v>
      </c>
      <c r="O1749" s="19" t="str">
        <f t="shared" si="27"/>
        <v>Order online</v>
      </c>
      <c r="P1749" s="97" t="s">
        <v>146</v>
      </c>
      <c r="Q1749" s="13" t="s">
        <v>5812</v>
      </c>
      <c r="R1749" t="s">
        <v>5813</v>
      </c>
      <c r="S1749" s="20">
        <v>0</v>
      </c>
      <c r="T1749" s="21" t="s">
        <v>38</v>
      </c>
    </row>
    <row r="1750" spans="1:20" x14ac:dyDescent="0.35">
      <c r="A1750" s="13" t="s">
        <v>5814</v>
      </c>
      <c r="B1750" s="13"/>
      <c r="C1750" s="13"/>
      <c r="D1750" s="13" t="s">
        <v>5802</v>
      </c>
      <c r="E1750" s="13">
        <v>6</v>
      </c>
      <c r="F1750" s="14">
        <v>1.5</v>
      </c>
      <c r="G1750" s="13" t="s">
        <v>14871</v>
      </c>
      <c r="H1750" s="14">
        <v>40</v>
      </c>
      <c r="I1750" s="15" t="s">
        <v>32</v>
      </c>
      <c r="J1750" s="16">
        <v>34.799999999999997</v>
      </c>
      <c r="K1750" s="16">
        <v>5.8</v>
      </c>
      <c r="L1750" s="17" t="s">
        <v>448</v>
      </c>
      <c r="M1750" s="163" t="str">
        <f>IFERROR(GETPIVOTDATA("Tot. Bottles",'- Ordine Aggregato -'!$A$1,"sku anker",A1750),"")</f>
        <v/>
      </c>
      <c r="N1750" s="18" t="s">
        <v>34</v>
      </c>
      <c r="O1750" s="19" t="str">
        <f t="shared" si="27"/>
        <v>Order online</v>
      </c>
      <c r="P1750" s="97" t="s">
        <v>146</v>
      </c>
      <c r="Q1750" s="13" t="s">
        <v>5815</v>
      </c>
      <c r="R1750" t="s">
        <v>5816</v>
      </c>
      <c r="S1750" s="20">
        <v>0</v>
      </c>
      <c r="T1750" s="21" t="s">
        <v>38</v>
      </c>
    </row>
    <row r="1751" spans="1:20" x14ac:dyDescent="0.35">
      <c r="A1751" s="96" t="s">
        <v>5817</v>
      </c>
      <c r="B1751" s="96"/>
      <c r="C1751" s="96"/>
      <c r="D1751" s="13" t="s">
        <v>5802</v>
      </c>
      <c r="E1751" s="13">
        <v>2</v>
      </c>
      <c r="F1751" s="14">
        <v>4.5</v>
      </c>
      <c r="G1751" s="13" t="s">
        <v>14871</v>
      </c>
      <c r="H1751" s="14">
        <v>40</v>
      </c>
      <c r="I1751" s="15" t="s">
        <v>32</v>
      </c>
      <c r="J1751" s="16">
        <v>59.5</v>
      </c>
      <c r="K1751" s="16">
        <v>29.75</v>
      </c>
      <c r="L1751" s="17" t="s">
        <v>448</v>
      </c>
      <c r="M1751" s="163" t="str">
        <f>IFERROR(GETPIVOTDATA("Tot. Bottles",'- Ordine Aggregato -'!$A$1,"sku anker",A1751),"")</f>
        <v/>
      </c>
      <c r="N1751" s="18" t="s">
        <v>34</v>
      </c>
      <c r="O1751" s="19" t="str">
        <f t="shared" si="27"/>
        <v>Order online</v>
      </c>
      <c r="P1751" s="97" t="s">
        <v>146</v>
      </c>
      <c r="Q1751" s="13" t="s">
        <v>5818</v>
      </c>
      <c r="R1751" t="s">
        <v>5819</v>
      </c>
      <c r="S1751" s="20">
        <v>0</v>
      </c>
      <c r="T1751" s="21" t="s">
        <v>38</v>
      </c>
    </row>
    <row r="1752" spans="1:20" x14ac:dyDescent="0.35">
      <c r="A1752" s="96" t="s">
        <v>5820</v>
      </c>
      <c r="D1752" s="13" t="s">
        <v>5821</v>
      </c>
      <c r="E1752" s="13">
        <v>12</v>
      </c>
      <c r="F1752" s="14">
        <v>0.7</v>
      </c>
      <c r="G1752" s="13" t="s">
        <v>31</v>
      </c>
      <c r="H1752" s="14">
        <v>40</v>
      </c>
      <c r="I1752" s="15" t="s">
        <v>32</v>
      </c>
      <c r="J1752" s="16">
        <v>46.8</v>
      </c>
      <c r="K1752" s="16">
        <v>3.9</v>
      </c>
      <c r="L1752" s="17" t="s">
        <v>448</v>
      </c>
      <c r="M1752" s="163" t="str">
        <f>IFERROR(GETPIVOTDATA("Tot. Bottles",'- Ordine Aggregato -'!$A$1,"sku anker",A1752),"")</f>
        <v/>
      </c>
      <c r="N1752" s="18" t="s">
        <v>42</v>
      </c>
      <c r="O1752" s="19" t="str">
        <f t="shared" si="27"/>
        <v>Order online</v>
      </c>
      <c r="P1752" s="97" t="s">
        <v>146</v>
      </c>
      <c r="Q1752" s="13" t="s">
        <v>5822</v>
      </c>
      <c r="R1752" t="s">
        <v>5823</v>
      </c>
      <c r="S1752" s="20">
        <v>0</v>
      </c>
      <c r="T1752" s="21" t="s">
        <v>38</v>
      </c>
    </row>
    <row r="1753" spans="1:20" x14ac:dyDescent="0.35">
      <c r="A1753" s="13" t="s">
        <v>5824</v>
      </c>
      <c r="B1753" s="13"/>
      <c r="C1753" s="13"/>
      <c r="D1753" s="13" t="s">
        <v>5825</v>
      </c>
      <c r="E1753" s="13">
        <v>6</v>
      </c>
      <c r="F1753" s="14">
        <v>0.7</v>
      </c>
      <c r="G1753" s="13" t="s">
        <v>46</v>
      </c>
      <c r="H1753" s="14">
        <v>40</v>
      </c>
      <c r="I1753" s="15" t="s">
        <v>32</v>
      </c>
      <c r="J1753" s="16">
        <v>153</v>
      </c>
      <c r="K1753" s="16">
        <v>25.5</v>
      </c>
      <c r="L1753" s="17" t="s">
        <v>145</v>
      </c>
      <c r="M1753" s="163" t="str">
        <f>IFERROR(GETPIVOTDATA("Tot. Bottles",'- Ordine Aggregato -'!$A$1,"sku anker",A1753),"")</f>
        <v/>
      </c>
      <c r="N1753" s="18" t="s">
        <v>42</v>
      </c>
      <c r="O1753" s="19" t="str">
        <f t="shared" si="27"/>
        <v>Order online</v>
      </c>
      <c r="P1753" s="97" t="s">
        <v>146</v>
      </c>
      <c r="Q1753" s="13" t="s">
        <v>5826</v>
      </c>
      <c r="R1753" t="s">
        <v>42</v>
      </c>
      <c r="S1753" s="20">
        <v>0</v>
      </c>
      <c r="T1753" s="21" t="s">
        <v>38</v>
      </c>
    </row>
    <row r="1754" spans="1:20" x14ac:dyDescent="0.35">
      <c r="A1754" s="13" t="s">
        <v>14599</v>
      </c>
      <c r="B1754" s="13"/>
      <c r="C1754" s="13"/>
      <c r="D1754" s="13" t="s">
        <v>14600</v>
      </c>
      <c r="E1754" s="13">
        <v>6</v>
      </c>
      <c r="F1754" s="14">
        <v>1</v>
      </c>
      <c r="G1754" s="13" t="s">
        <v>14872</v>
      </c>
      <c r="H1754" s="14">
        <v>46</v>
      </c>
      <c r="I1754" s="15" t="s">
        <v>32</v>
      </c>
      <c r="J1754" s="16">
        <v>159</v>
      </c>
      <c r="K1754" s="16">
        <v>26.5</v>
      </c>
      <c r="L1754" s="17" t="s">
        <v>145</v>
      </c>
      <c r="M1754" s="163" t="str">
        <f>IFERROR(GETPIVOTDATA("Tot. Bottles",'- Ordine Aggregato -'!$A$1,"sku anker",A1754),"")</f>
        <v/>
      </c>
      <c r="N1754" s="18" t="s">
        <v>42</v>
      </c>
      <c r="O1754" s="19" t="str">
        <f t="shared" si="27"/>
        <v>Order online</v>
      </c>
      <c r="P1754" s="97" t="s">
        <v>146</v>
      </c>
      <c r="Q1754" s="13" t="s">
        <v>15352</v>
      </c>
      <c r="R1754" t="s">
        <v>15353</v>
      </c>
      <c r="S1754" s="20">
        <v>0</v>
      </c>
      <c r="T1754" s="21" t="s">
        <v>38</v>
      </c>
    </row>
    <row r="1755" spans="1:20" x14ac:dyDescent="0.35">
      <c r="A1755" s="96" t="s">
        <v>5827</v>
      </c>
      <c r="B1755" s="96"/>
      <c r="C1755" s="96"/>
      <c r="D1755" s="13" t="s">
        <v>5828</v>
      </c>
      <c r="E1755" s="13">
        <v>6</v>
      </c>
      <c r="F1755" s="14">
        <v>0.7</v>
      </c>
      <c r="G1755" s="13" t="s">
        <v>46</v>
      </c>
      <c r="H1755" s="14">
        <v>40</v>
      </c>
      <c r="I1755" s="15" t="s">
        <v>32</v>
      </c>
      <c r="J1755" s="16">
        <v>93</v>
      </c>
      <c r="K1755" s="16">
        <v>15.5</v>
      </c>
      <c r="L1755" s="17" t="s">
        <v>145</v>
      </c>
      <c r="M1755" s="163" t="str">
        <f>IFERROR(GETPIVOTDATA("Tot. Bottles",'- Ordine Aggregato -'!$A$1,"sku anker",A1755),"")</f>
        <v/>
      </c>
      <c r="N1755" s="18" t="s">
        <v>67</v>
      </c>
      <c r="O1755" s="19" t="str">
        <f t="shared" si="27"/>
        <v>Order online</v>
      </c>
      <c r="P1755" s="97" t="s">
        <v>146</v>
      </c>
      <c r="Q1755" s="13" t="s">
        <v>5829</v>
      </c>
      <c r="R1755" t="s">
        <v>5830</v>
      </c>
      <c r="S1755" s="20">
        <v>15.5</v>
      </c>
      <c r="T1755" s="21" t="s">
        <v>38</v>
      </c>
    </row>
    <row r="1756" spans="1:20" x14ac:dyDescent="0.35">
      <c r="A1756" s="96" t="s">
        <v>5831</v>
      </c>
      <c r="B1756" s="96"/>
      <c r="C1756" s="96"/>
      <c r="D1756" s="13" t="s">
        <v>5828</v>
      </c>
      <c r="E1756" s="13">
        <v>6</v>
      </c>
      <c r="F1756" s="14">
        <v>0.7</v>
      </c>
      <c r="G1756" s="13" t="s">
        <v>14872</v>
      </c>
      <c r="H1756" s="14">
        <v>40</v>
      </c>
      <c r="I1756" s="15" t="s">
        <v>32</v>
      </c>
      <c r="J1756" s="16">
        <v>87</v>
      </c>
      <c r="K1756" s="16">
        <v>14.5</v>
      </c>
      <c r="L1756" s="17" t="s">
        <v>145</v>
      </c>
      <c r="M1756" s="163" t="str">
        <f>IFERROR(GETPIVOTDATA("Tot. Bottles",'- Ordine Aggregato -'!$A$1,"sku anker",A1756),"")</f>
        <v/>
      </c>
      <c r="N1756" s="18" t="s">
        <v>42</v>
      </c>
      <c r="O1756" s="19" t="str">
        <f t="shared" si="27"/>
        <v>Order online</v>
      </c>
      <c r="P1756" s="97" t="s">
        <v>146</v>
      </c>
      <c r="Q1756" s="13" t="s">
        <v>42</v>
      </c>
      <c r="R1756" t="s">
        <v>42</v>
      </c>
      <c r="S1756" s="20">
        <v>0</v>
      </c>
      <c r="T1756" s="21" t="s">
        <v>38</v>
      </c>
    </row>
    <row r="1757" spans="1:20" x14ac:dyDescent="0.35">
      <c r="A1757" s="96" t="s">
        <v>5832</v>
      </c>
      <c r="B1757" s="96"/>
      <c r="C1757" s="96"/>
      <c r="D1757" s="13" t="s">
        <v>5833</v>
      </c>
      <c r="E1757" s="13">
        <v>6</v>
      </c>
      <c r="F1757" s="14">
        <v>0.7</v>
      </c>
      <c r="G1757" s="13" t="s">
        <v>46</v>
      </c>
      <c r="H1757" s="14">
        <v>46</v>
      </c>
      <c r="I1757" s="15" t="s">
        <v>32</v>
      </c>
      <c r="J1757" s="16">
        <v>143.39999999999998</v>
      </c>
      <c r="K1757" s="16">
        <v>23.9</v>
      </c>
      <c r="L1757" s="17" t="s">
        <v>145</v>
      </c>
      <c r="M1757" s="163" t="str">
        <f>IFERROR(GETPIVOTDATA("Tot. Bottles",'- Ordine Aggregato -'!$A$1,"sku anker",A1757),"")</f>
        <v/>
      </c>
      <c r="N1757" s="18" t="s">
        <v>34</v>
      </c>
      <c r="O1757" s="19" t="str">
        <f t="shared" si="27"/>
        <v>Order online</v>
      </c>
      <c r="P1757" s="97" t="s">
        <v>146</v>
      </c>
      <c r="Q1757" s="13" t="s">
        <v>5834</v>
      </c>
      <c r="R1757" t="s">
        <v>5835</v>
      </c>
      <c r="S1757" s="20">
        <v>0</v>
      </c>
      <c r="T1757" s="21" t="s">
        <v>38</v>
      </c>
    </row>
    <row r="1758" spans="1:20" x14ac:dyDescent="0.35">
      <c r="A1758" s="13" t="s">
        <v>5836</v>
      </c>
      <c r="B1758" s="13"/>
      <c r="C1758" s="13"/>
      <c r="D1758" s="13" t="s">
        <v>5837</v>
      </c>
      <c r="E1758" s="13">
        <v>6</v>
      </c>
      <c r="F1758" s="14">
        <v>0.7</v>
      </c>
      <c r="G1758" s="13" t="s">
        <v>14872</v>
      </c>
      <c r="H1758" s="14">
        <v>43</v>
      </c>
      <c r="I1758" s="15" t="s">
        <v>32</v>
      </c>
      <c r="J1758" s="16">
        <v>225</v>
      </c>
      <c r="K1758" s="16">
        <v>37.5</v>
      </c>
      <c r="L1758" s="17" t="s">
        <v>145</v>
      </c>
      <c r="M1758" s="163" t="str">
        <f>IFERROR(GETPIVOTDATA("Tot. Bottles",'- Ordine Aggregato -'!$A$1,"sku anker",A1758),"")</f>
        <v/>
      </c>
      <c r="N1758" s="18" t="s">
        <v>34</v>
      </c>
      <c r="O1758" s="19" t="str">
        <f t="shared" si="27"/>
        <v>Order online</v>
      </c>
      <c r="P1758" s="97" t="s">
        <v>146</v>
      </c>
      <c r="Q1758" s="13" t="s">
        <v>5838</v>
      </c>
      <c r="R1758" t="s">
        <v>5839</v>
      </c>
      <c r="S1758" s="20">
        <v>0</v>
      </c>
      <c r="T1758" s="21" t="s">
        <v>38</v>
      </c>
    </row>
    <row r="1759" spans="1:20" x14ac:dyDescent="0.35">
      <c r="A1759" s="13" t="s">
        <v>5840</v>
      </c>
      <c r="B1759" s="13"/>
      <c r="C1759" s="13"/>
      <c r="D1759" s="13" t="s">
        <v>5841</v>
      </c>
      <c r="E1759" s="13">
        <v>12</v>
      </c>
      <c r="F1759" s="14">
        <v>0.2</v>
      </c>
      <c r="G1759" s="13" t="s">
        <v>14872</v>
      </c>
      <c r="H1759" s="14">
        <v>40</v>
      </c>
      <c r="I1759" s="15" t="s">
        <v>32</v>
      </c>
      <c r="J1759" s="16">
        <v>23.4</v>
      </c>
      <c r="K1759" s="16">
        <v>1.95</v>
      </c>
      <c r="L1759" s="17" t="s">
        <v>448</v>
      </c>
      <c r="M1759" s="163" t="str">
        <f>IFERROR(GETPIVOTDATA("Tot. Bottles",'- Ordine Aggregato -'!$A$1,"sku anker",A1759),"")</f>
        <v/>
      </c>
      <c r="N1759" s="18" t="s">
        <v>42</v>
      </c>
      <c r="O1759" s="19" t="str">
        <f t="shared" si="27"/>
        <v>Order online</v>
      </c>
      <c r="P1759" s="97" t="s">
        <v>146</v>
      </c>
      <c r="Q1759" s="13" t="s">
        <v>5842</v>
      </c>
      <c r="R1759" t="s">
        <v>5843</v>
      </c>
      <c r="S1759" s="20">
        <v>0</v>
      </c>
      <c r="T1759" s="21" t="s">
        <v>38</v>
      </c>
    </row>
    <row r="1760" spans="1:20" x14ac:dyDescent="0.35">
      <c r="A1760" s="96" t="s">
        <v>5844</v>
      </c>
      <c r="B1760" s="96"/>
      <c r="C1760" s="96"/>
      <c r="D1760" s="13" t="s">
        <v>5841</v>
      </c>
      <c r="E1760" s="13">
        <v>12</v>
      </c>
      <c r="F1760" s="14">
        <v>0.35</v>
      </c>
      <c r="G1760" s="13" t="s">
        <v>14871</v>
      </c>
      <c r="H1760" s="14">
        <v>40</v>
      </c>
      <c r="I1760" s="15" t="s">
        <v>32</v>
      </c>
      <c r="J1760" s="16">
        <v>40.200000000000003</v>
      </c>
      <c r="K1760" s="16">
        <v>3.35</v>
      </c>
      <c r="L1760" s="17" t="s">
        <v>448</v>
      </c>
      <c r="M1760" s="163" t="str">
        <f>IFERROR(GETPIVOTDATA("Tot. Bottles",'- Ordine Aggregato -'!$A$1,"sku anker",A1760),"")</f>
        <v/>
      </c>
      <c r="N1760" s="18" t="s">
        <v>42</v>
      </c>
      <c r="O1760" s="19" t="str">
        <f t="shared" si="27"/>
        <v>Order online</v>
      </c>
      <c r="P1760" s="97" t="s">
        <v>146</v>
      </c>
      <c r="Q1760" s="13" t="s">
        <v>5845</v>
      </c>
      <c r="R1760" t="s">
        <v>5846</v>
      </c>
      <c r="S1760" s="20">
        <v>0</v>
      </c>
      <c r="T1760" s="21" t="s">
        <v>38</v>
      </c>
    </row>
    <row r="1761" spans="1:20" x14ac:dyDescent="0.35">
      <c r="A1761" s="96" t="s">
        <v>5847</v>
      </c>
      <c r="B1761" s="96"/>
      <c r="C1761" s="96"/>
      <c r="D1761" s="13" t="s">
        <v>5841</v>
      </c>
      <c r="E1761" s="13">
        <v>6</v>
      </c>
      <c r="F1761" s="14">
        <v>0.7</v>
      </c>
      <c r="G1761" s="13" t="s">
        <v>14871</v>
      </c>
      <c r="H1761" s="14">
        <v>40</v>
      </c>
      <c r="I1761" s="15" t="s">
        <v>32</v>
      </c>
      <c r="J1761" s="16">
        <v>23.700000000000003</v>
      </c>
      <c r="K1761" s="16">
        <v>3.95</v>
      </c>
      <c r="L1761" s="17" t="s">
        <v>448</v>
      </c>
      <c r="M1761" s="163" t="str">
        <f>IFERROR(GETPIVOTDATA("Tot. Bottles",'- Ordine Aggregato -'!$A$1,"sku anker",A1761),"")</f>
        <v/>
      </c>
      <c r="N1761" s="18" t="s">
        <v>42</v>
      </c>
      <c r="O1761" s="19" t="str">
        <f t="shared" si="27"/>
        <v>Order online</v>
      </c>
      <c r="P1761" s="97" t="s">
        <v>146</v>
      </c>
      <c r="Q1761" s="13" t="s">
        <v>5848</v>
      </c>
      <c r="R1761" t="s">
        <v>5849</v>
      </c>
      <c r="S1761" s="20">
        <v>0</v>
      </c>
      <c r="T1761" s="21" t="s">
        <v>38</v>
      </c>
    </row>
    <row r="1762" spans="1:20" x14ac:dyDescent="0.35">
      <c r="A1762" s="96" t="s">
        <v>5850</v>
      </c>
      <c r="D1762" s="13" t="s">
        <v>5841</v>
      </c>
      <c r="E1762" s="13">
        <v>6</v>
      </c>
      <c r="F1762" s="14">
        <v>1</v>
      </c>
      <c r="G1762" s="13" t="s">
        <v>14871</v>
      </c>
      <c r="H1762" s="14">
        <v>40</v>
      </c>
      <c r="I1762" s="15" t="s">
        <v>32</v>
      </c>
      <c r="J1762" s="16">
        <v>32.099999999999994</v>
      </c>
      <c r="K1762" s="16">
        <v>5.35</v>
      </c>
      <c r="L1762" s="17" t="s">
        <v>448</v>
      </c>
      <c r="M1762" s="163" t="str">
        <f>IFERROR(GETPIVOTDATA("Tot. Bottles",'- Ordine Aggregato -'!$A$1,"sku anker",A1762),"")</f>
        <v/>
      </c>
      <c r="N1762" s="18" t="s">
        <v>42</v>
      </c>
      <c r="O1762" s="19" t="str">
        <f t="shared" si="27"/>
        <v>Order online</v>
      </c>
      <c r="P1762" s="97" t="s">
        <v>146</v>
      </c>
      <c r="Q1762" s="13" t="s">
        <v>5851</v>
      </c>
      <c r="R1762" t="s">
        <v>5852</v>
      </c>
      <c r="S1762" s="20">
        <v>0</v>
      </c>
      <c r="T1762" s="21" t="s">
        <v>38</v>
      </c>
    </row>
    <row r="1763" spans="1:20" x14ac:dyDescent="0.35">
      <c r="A1763" s="96" t="s">
        <v>5853</v>
      </c>
      <c r="B1763" s="96"/>
      <c r="C1763" s="96"/>
      <c r="D1763" s="13" t="s">
        <v>5841</v>
      </c>
      <c r="E1763" s="13">
        <v>6</v>
      </c>
      <c r="F1763" s="14">
        <v>1.5</v>
      </c>
      <c r="G1763" s="13" t="s">
        <v>14871</v>
      </c>
      <c r="H1763" s="14">
        <v>40</v>
      </c>
      <c r="I1763" s="15" t="s">
        <v>32</v>
      </c>
      <c r="J1763" s="16">
        <v>48.900000000000006</v>
      </c>
      <c r="K1763" s="16">
        <v>8.15</v>
      </c>
      <c r="L1763" s="17" t="s">
        <v>448</v>
      </c>
      <c r="M1763" s="163" t="str">
        <f>IFERROR(GETPIVOTDATA("Tot. Bottles",'- Ordine Aggregato -'!$A$1,"sku anker",A1763),"")</f>
        <v/>
      </c>
      <c r="N1763" s="18" t="s">
        <v>42</v>
      </c>
      <c r="O1763" s="19" t="str">
        <f t="shared" si="27"/>
        <v>Order online</v>
      </c>
      <c r="P1763" s="97" t="s">
        <v>146</v>
      </c>
      <c r="Q1763" s="13" t="s">
        <v>5854</v>
      </c>
      <c r="R1763" t="s">
        <v>5855</v>
      </c>
      <c r="S1763" s="20">
        <v>0</v>
      </c>
      <c r="T1763" s="21" t="s">
        <v>38</v>
      </c>
    </row>
    <row r="1764" spans="1:20" x14ac:dyDescent="0.35">
      <c r="A1764" s="13" t="s">
        <v>5856</v>
      </c>
      <c r="B1764" s="13"/>
      <c r="C1764" s="13"/>
      <c r="D1764" s="13" t="s">
        <v>5857</v>
      </c>
      <c r="E1764" s="13">
        <v>6</v>
      </c>
      <c r="F1764" s="14">
        <v>0.7</v>
      </c>
      <c r="G1764" s="13" t="s">
        <v>14871</v>
      </c>
      <c r="H1764" s="14">
        <v>40</v>
      </c>
      <c r="I1764" s="15" t="s">
        <v>32</v>
      </c>
      <c r="J1764" s="16">
        <v>65.699999999999989</v>
      </c>
      <c r="K1764" s="16">
        <v>10.95</v>
      </c>
      <c r="L1764" s="17" t="s">
        <v>448</v>
      </c>
      <c r="M1764" s="163" t="str">
        <f>IFERROR(GETPIVOTDATA("Tot. Bottles",'- Ordine Aggregato -'!$A$1,"sku anker",A1764),"")</f>
        <v/>
      </c>
      <c r="N1764" s="18" t="s">
        <v>42</v>
      </c>
      <c r="O1764" s="19" t="str">
        <f t="shared" si="27"/>
        <v>Order online</v>
      </c>
      <c r="P1764" s="97" t="s">
        <v>146</v>
      </c>
      <c r="Q1764" s="13" t="s">
        <v>5858</v>
      </c>
      <c r="R1764" t="s">
        <v>5859</v>
      </c>
      <c r="S1764" s="20">
        <v>0</v>
      </c>
      <c r="T1764" s="21" t="s">
        <v>38</v>
      </c>
    </row>
    <row r="1765" spans="1:20" x14ac:dyDescent="0.35">
      <c r="A1765" s="96" t="s">
        <v>5860</v>
      </c>
      <c r="B1765" s="96"/>
      <c r="C1765" s="96"/>
      <c r="D1765" s="13" t="s">
        <v>5861</v>
      </c>
      <c r="E1765" s="13">
        <v>6</v>
      </c>
      <c r="F1765" s="14">
        <v>0.7</v>
      </c>
      <c r="G1765" s="13" t="s">
        <v>46</v>
      </c>
      <c r="H1765" s="14">
        <v>40</v>
      </c>
      <c r="I1765" s="15" t="s">
        <v>32</v>
      </c>
      <c r="J1765" s="16">
        <v>57</v>
      </c>
      <c r="K1765" s="16">
        <v>9.5</v>
      </c>
      <c r="L1765" s="17" t="s">
        <v>448</v>
      </c>
      <c r="M1765" s="163" t="str">
        <f>IFERROR(GETPIVOTDATA("Tot. Bottles",'- Ordine Aggregato -'!$A$1,"sku anker",A1765),"")</f>
        <v/>
      </c>
      <c r="N1765" s="18" t="s">
        <v>42</v>
      </c>
      <c r="O1765" s="19" t="str">
        <f t="shared" si="27"/>
        <v>Order online</v>
      </c>
      <c r="P1765" s="97" t="s">
        <v>146</v>
      </c>
      <c r="Q1765" s="13" t="s">
        <v>5862</v>
      </c>
      <c r="R1765" t="s">
        <v>5863</v>
      </c>
      <c r="S1765" s="20">
        <v>0</v>
      </c>
      <c r="T1765" s="21" t="s">
        <v>38</v>
      </c>
    </row>
    <row r="1766" spans="1:20" x14ac:dyDescent="0.35">
      <c r="A1766" s="96" t="s">
        <v>5864</v>
      </c>
      <c r="B1766" s="96"/>
      <c r="C1766" s="96"/>
      <c r="D1766" s="13" t="s">
        <v>5865</v>
      </c>
      <c r="E1766" s="13">
        <v>6</v>
      </c>
      <c r="F1766" s="14">
        <v>0.7</v>
      </c>
      <c r="G1766" s="13" t="s">
        <v>14872</v>
      </c>
      <c r="H1766" s="14">
        <v>48</v>
      </c>
      <c r="I1766" s="15" t="s">
        <v>32</v>
      </c>
      <c r="J1766" s="16">
        <v>120</v>
      </c>
      <c r="K1766" s="16">
        <v>20</v>
      </c>
      <c r="L1766" s="17" t="s">
        <v>145</v>
      </c>
      <c r="M1766" s="163" t="str">
        <f>IFERROR(GETPIVOTDATA("Tot. Bottles",'- Ordine Aggregato -'!$A$1,"sku anker",A1766),"")</f>
        <v/>
      </c>
      <c r="N1766" s="18" t="s">
        <v>42</v>
      </c>
      <c r="O1766" s="19" t="str">
        <f t="shared" si="27"/>
        <v>Order online</v>
      </c>
      <c r="P1766" s="97" t="s">
        <v>146</v>
      </c>
      <c r="Q1766" s="13" t="s">
        <v>5866</v>
      </c>
      <c r="R1766" t="s">
        <v>5867</v>
      </c>
      <c r="S1766" s="20">
        <v>0</v>
      </c>
      <c r="T1766" s="21" t="s">
        <v>38</v>
      </c>
    </row>
    <row r="1767" spans="1:20" x14ac:dyDescent="0.35">
      <c r="A1767" s="96" t="s">
        <v>5868</v>
      </c>
      <c r="D1767" s="13" t="s">
        <v>5869</v>
      </c>
      <c r="E1767" s="13">
        <v>6</v>
      </c>
      <c r="F1767" s="14">
        <v>0.7</v>
      </c>
      <c r="G1767" s="13" t="s">
        <v>14872</v>
      </c>
      <c r="H1767" s="14">
        <v>58.1</v>
      </c>
      <c r="I1767" s="15" t="s">
        <v>32</v>
      </c>
      <c r="J1767" s="16">
        <v>321</v>
      </c>
      <c r="K1767" s="16">
        <v>53.5</v>
      </c>
      <c r="L1767" s="17" t="s">
        <v>145</v>
      </c>
      <c r="M1767" s="163" t="str">
        <f>IFERROR(GETPIVOTDATA("Tot. Bottles",'- Ordine Aggregato -'!$A$1,"sku anker",A1767),"")</f>
        <v/>
      </c>
      <c r="N1767" s="18" t="s">
        <v>42</v>
      </c>
      <c r="O1767" s="19" t="str">
        <f t="shared" si="27"/>
        <v>Order online</v>
      </c>
      <c r="P1767" s="97" t="s">
        <v>146</v>
      </c>
      <c r="Q1767" s="13" t="s">
        <v>5870</v>
      </c>
      <c r="R1767" t="s">
        <v>5871</v>
      </c>
      <c r="S1767" s="20">
        <v>0</v>
      </c>
      <c r="T1767" s="21" t="s">
        <v>38</v>
      </c>
    </row>
    <row r="1768" spans="1:20" x14ac:dyDescent="0.35">
      <c r="A1768" s="96" t="s">
        <v>5872</v>
      </c>
      <c r="B1768" s="96"/>
      <c r="C1768" s="96"/>
      <c r="D1768" s="13" t="s">
        <v>5873</v>
      </c>
      <c r="E1768" s="13">
        <v>6</v>
      </c>
      <c r="F1768" s="14">
        <v>0.7</v>
      </c>
      <c r="G1768" s="13" t="s">
        <v>14872</v>
      </c>
      <c r="H1768" s="14">
        <v>57.2</v>
      </c>
      <c r="I1768" s="15" t="s">
        <v>32</v>
      </c>
      <c r="J1768" s="16">
        <v>315</v>
      </c>
      <c r="K1768" s="16">
        <v>52.5</v>
      </c>
      <c r="L1768" s="17" t="s">
        <v>145</v>
      </c>
      <c r="M1768" s="163" t="str">
        <f>IFERROR(GETPIVOTDATA("Tot. Bottles",'- Ordine Aggregato -'!$A$1,"sku anker",A1768),"")</f>
        <v/>
      </c>
      <c r="N1768" s="18" t="s">
        <v>42</v>
      </c>
      <c r="O1768" s="19" t="str">
        <f t="shared" si="27"/>
        <v>Order online</v>
      </c>
      <c r="P1768" s="97" t="s">
        <v>146</v>
      </c>
      <c r="Q1768" s="13" t="s">
        <v>5874</v>
      </c>
      <c r="R1768" t="s">
        <v>5875</v>
      </c>
      <c r="S1768" s="20">
        <v>0</v>
      </c>
      <c r="T1768" s="21" t="s">
        <v>38</v>
      </c>
    </row>
    <row r="1769" spans="1:20" x14ac:dyDescent="0.35">
      <c r="A1769" s="96" t="s">
        <v>5876</v>
      </c>
      <c r="B1769" s="96"/>
      <c r="C1769" s="96"/>
      <c r="D1769" s="13" t="s">
        <v>5877</v>
      </c>
      <c r="E1769" s="13">
        <v>6</v>
      </c>
      <c r="F1769" s="14">
        <v>0.7</v>
      </c>
      <c r="G1769" s="13" t="s">
        <v>46</v>
      </c>
      <c r="H1769" s="14">
        <v>48</v>
      </c>
      <c r="I1769" s="15" t="s">
        <v>32</v>
      </c>
      <c r="J1769" s="16">
        <v>267</v>
      </c>
      <c r="K1769" s="16">
        <v>44.5</v>
      </c>
      <c r="L1769" s="17" t="s">
        <v>145</v>
      </c>
      <c r="M1769" s="163" t="str">
        <f>IFERROR(GETPIVOTDATA("Tot. Bottles",'- Ordine Aggregato -'!$A$1,"sku anker",A1769),"")</f>
        <v/>
      </c>
      <c r="N1769" s="18" t="s">
        <v>67</v>
      </c>
      <c r="O1769" s="19" t="str">
        <f t="shared" si="27"/>
        <v>Order online</v>
      </c>
      <c r="P1769" s="97" t="s">
        <v>146</v>
      </c>
      <c r="Q1769" s="13" t="s">
        <v>5878</v>
      </c>
      <c r="R1769" t="s">
        <v>5879</v>
      </c>
      <c r="S1769" s="20">
        <v>44.5</v>
      </c>
      <c r="T1769" s="21" t="s">
        <v>38</v>
      </c>
    </row>
    <row r="1770" spans="1:20" x14ac:dyDescent="0.35">
      <c r="A1770" s="96" t="s">
        <v>5880</v>
      </c>
      <c r="D1770" s="13" t="s">
        <v>5881</v>
      </c>
      <c r="E1770" s="13">
        <v>6</v>
      </c>
      <c r="F1770" s="14">
        <v>0.7</v>
      </c>
      <c r="G1770" s="13" t="s">
        <v>14872</v>
      </c>
      <c r="H1770" s="14">
        <v>46</v>
      </c>
      <c r="I1770" s="15" t="s">
        <v>32</v>
      </c>
      <c r="J1770" s="16">
        <v>225</v>
      </c>
      <c r="K1770" s="16">
        <v>37.5</v>
      </c>
      <c r="L1770" s="17" t="s">
        <v>145</v>
      </c>
      <c r="M1770" s="163" t="str">
        <f>IFERROR(GETPIVOTDATA("Tot. Bottles",'- Ordine Aggregato -'!$A$1,"sku anker",A1770),"")</f>
        <v/>
      </c>
      <c r="N1770" s="18" t="s">
        <v>42</v>
      </c>
      <c r="O1770" s="19" t="str">
        <f t="shared" si="27"/>
        <v>Order online</v>
      </c>
      <c r="P1770" s="97" t="s">
        <v>146</v>
      </c>
      <c r="Q1770" s="13" t="s">
        <v>5882</v>
      </c>
      <c r="R1770" t="s">
        <v>42</v>
      </c>
      <c r="S1770" s="20">
        <v>0</v>
      </c>
      <c r="T1770" s="21" t="s">
        <v>38</v>
      </c>
    </row>
    <row r="1771" spans="1:20" x14ac:dyDescent="0.35">
      <c r="A1771" s="96" t="s">
        <v>5883</v>
      </c>
      <c r="D1771" s="13" t="s">
        <v>5884</v>
      </c>
      <c r="E1771" s="13">
        <v>6</v>
      </c>
      <c r="F1771" s="14">
        <v>0.7</v>
      </c>
      <c r="G1771" s="13" t="s">
        <v>14871</v>
      </c>
      <c r="H1771" s="14">
        <v>46</v>
      </c>
      <c r="I1771" s="15" t="s">
        <v>32</v>
      </c>
      <c r="J1771" s="16">
        <v>165</v>
      </c>
      <c r="K1771" s="16">
        <v>27.5</v>
      </c>
      <c r="L1771" s="17" t="s">
        <v>145</v>
      </c>
      <c r="M1771" s="163" t="str">
        <f>IFERROR(GETPIVOTDATA("Tot. Bottles",'- Ordine Aggregato -'!$A$1,"sku anker",A1771),"")</f>
        <v/>
      </c>
      <c r="N1771" s="18" t="s">
        <v>67</v>
      </c>
      <c r="O1771" s="19" t="str">
        <f t="shared" si="27"/>
        <v>Order online</v>
      </c>
      <c r="P1771" s="97" t="s">
        <v>146</v>
      </c>
      <c r="Q1771" s="13" t="s">
        <v>5882</v>
      </c>
      <c r="R1771" t="s">
        <v>5885</v>
      </c>
      <c r="S1771" s="20">
        <v>27.5</v>
      </c>
      <c r="T1771" s="21" t="s">
        <v>38</v>
      </c>
    </row>
    <row r="1772" spans="1:20" x14ac:dyDescent="0.35">
      <c r="A1772" s="13" t="s">
        <v>5887</v>
      </c>
      <c r="B1772" s="13"/>
      <c r="C1772" s="13"/>
      <c r="D1772" s="13" t="s">
        <v>5888</v>
      </c>
      <c r="E1772" s="13">
        <v>6</v>
      </c>
      <c r="F1772" s="14">
        <v>0.7</v>
      </c>
      <c r="G1772" s="13" t="s">
        <v>46</v>
      </c>
      <c r="H1772" s="14">
        <v>46</v>
      </c>
      <c r="I1772" s="15" t="s">
        <v>32</v>
      </c>
      <c r="J1772" s="16">
        <v>346.79999999999995</v>
      </c>
      <c r="K1772" s="16">
        <v>57.8</v>
      </c>
      <c r="L1772" s="17" t="s">
        <v>145</v>
      </c>
      <c r="M1772" s="163" t="str">
        <f>IFERROR(GETPIVOTDATA("Tot. Bottles",'- Ordine Aggregato -'!$A$1,"sku anker",A1772),"")</f>
        <v/>
      </c>
      <c r="N1772" s="18" t="s">
        <v>42</v>
      </c>
      <c r="O1772" s="19" t="str">
        <f t="shared" si="27"/>
        <v>Order online</v>
      </c>
      <c r="P1772" s="97" t="s">
        <v>146</v>
      </c>
      <c r="Q1772" s="13" t="s">
        <v>5886</v>
      </c>
      <c r="R1772" t="s">
        <v>5889</v>
      </c>
      <c r="S1772" s="20">
        <v>0</v>
      </c>
      <c r="T1772" s="21" t="s">
        <v>38</v>
      </c>
    </row>
    <row r="1773" spans="1:20" x14ac:dyDescent="0.35">
      <c r="A1773" s="96" t="s">
        <v>5890</v>
      </c>
      <c r="B1773" s="96"/>
      <c r="C1773" s="96"/>
      <c r="D1773" s="13" t="s">
        <v>5891</v>
      </c>
      <c r="E1773" s="13">
        <v>6</v>
      </c>
      <c r="F1773" s="14">
        <v>0.7</v>
      </c>
      <c r="G1773" s="13" t="s">
        <v>14872</v>
      </c>
      <c r="H1773" s="14">
        <v>48</v>
      </c>
      <c r="I1773" s="15" t="s">
        <v>32</v>
      </c>
      <c r="J1773" s="16">
        <v>225</v>
      </c>
      <c r="K1773" s="16">
        <v>37.5</v>
      </c>
      <c r="L1773" s="17" t="s">
        <v>145</v>
      </c>
      <c r="M1773" s="163" t="str">
        <f>IFERROR(GETPIVOTDATA("Tot. Bottles",'- Ordine Aggregato -'!$A$1,"sku anker",A1773),"")</f>
        <v/>
      </c>
      <c r="N1773" s="18" t="s">
        <v>67</v>
      </c>
      <c r="O1773" s="19" t="str">
        <f t="shared" si="27"/>
        <v>Order online</v>
      </c>
      <c r="P1773" s="97" t="s">
        <v>146</v>
      </c>
      <c r="Q1773" s="13" t="s">
        <v>5892</v>
      </c>
      <c r="R1773" t="s">
        <v>5893</v>
      </c>
      <c r="S1773" s="20">
        <v>37.5</v>
      </c>
      <c r="T1773" s="21" t="s">
        <v>38</v>
      </c>
    </row>
    <row r="1774" spans="1:20" x14ac:dyDescent="0.35">
      <c r="A1774" s="13" t="s">
        <v>5894</v>
      </c>
      <c r="B1774" s="13"/>
      <c r="C1774" s="13"/>
      <c r="D1774" s="13" t="s">
        <v>5895</v>
      </c>
      <c r="E1774" s="13">
        <v>6</v>
      </c>
      <c r="F1774" s="14">
        <v>0.7</v>
      </c>
      <c r="G1774" s="13" t="s">
        <v>14872</v>
      </c>
      <c r="H1774" s="14">
        <v>46</v>
      </c>
      <c r="I1774" s="15" t="s">
        <v>32</v>
      </c>
      <c r="J1774" s="16">
        <v>186</v>
      </c>
      <c r="K1774" s="16">
        <v>31</v>
      </c>
      <c r="L1774" s="17" t="s">
        <v>145</v>
      </c>
      <c r="M1774" s="163" t="str">
        <f>IFERROR(GETPIVOTDATA("Tot. Bottles",'- Ordine Aggregato -'!$A$1,"sku anker",A1774),"")</f>
        <v/>
      </c>
      <c r="N1774" s="18" t="s">
        <v>67</v>
      </c>
      <c r="O1774" s="19" t="str">
        <f t="shared" si="27"/>
        <v>Order online</v>
      </c>
      <c r="P1774" s="97" t="s">
        <v>146</v>
      </c>
      <c r="Q1774" s="13" t="s">
        <v>5896</v>
      </c>
      <c r="R1774" t="s">
        <v>5897</v>
      </c>
      <c r="S1774" s="20">
        <v>31</v>
      </c>
      <c r="T1774" s="21" t="s">
        <v>38</v>
      </c>
    </row>
    <row r="1775" spans="1:20" x14ac:dyDescent="0.35">
      <c r="A1775" s="96" t="s">
        <v>5898</v>
      </c>
      <c r="D1775" s="13" t="s">
        <v>5899</v>
      </c>
      <c r="E1775" s="13">
        <v>6</v>
      </c>
      <c r="F1775" s="14">
        <v>0.7</v>
      </c>
      <c r="G1775" s="13" t="s">
        <v>14872</v>
      </c>
      <c r="H1775" s="14">
        <v>48</v>
      </c>
      <c r="I1775" s="15" t="s">
        <v>32</v>
      </c>
      <c r="J1775" s="16">
        <v>261</v>
      </c>
      <c r="K1775" s="16">
        <v>43.5</v>
      </c>
      <c r="L1775" s="17" t="s">
        <v>145</v>
      </c>
      <c r="M1775" s="163" t="str">
        <f>IFERROR(GETPIVOTDATA("Tot. Bottles",'- Ordine Aggregato -'!$A$1,"sku anker",A1775),"")</f>
        <v/>
      </c>
      <c r="N1775" s="18" t="s">
        <v>42</v>
      </c>
      <c r="O1775" s="19" t="str">
        <f t="shared" si="27"/>
        <v>Order online</v>
      </c>
      <c r="P1775" s="97" t="s">
        <v>146</v>
      </c>
      <c r="Q1775" s="13" t="s">
        <v>5900</v>
      </c>
      <c r="R1775" t="s">
        <v>5901</v>
      </c>
      <c r="S1775" s="20">
        <v>0</v>
      </c>
      <c r="T1775" s="21" t="s">
        <v>38</v>
      </c>
    </row>
    <row r="1776" spans="1:20" x14ac:dyDescent="0.35">
      <c r="A1776" s="96" t="s">
        <v>5902</v>
      </c>
      <c r="B1776" s="96"/>
      <c r="C1776" s="96"/>
      <c r="D1776" s="13" t="s">
        <v>14625</v>
      </c>
      <c r="E1776" s="13">
        <v>6</v>
      </c>
      <c r="F1776" s="14">
        <v>0.7</v>
      </c>
      <c r="G1776" s="13" t="s">
        <v>14872</v>
      </c>
      <c r="H1776" s="14">
        <v>48</v>
      </c>
      <c r="I1776" s="15" t="s">
        <v>32</v>
      </c>
      <c r="J1776" s="16">
        <v>210</v>
      </c>
      <c r="K1776" s="16">
        <v>35</v>
      </c>
      <c r="L1776" s="17" t="s">
        <v>145</v>
      </c>
      <c r="M1776" s="163" t="str">
        <f>IFERROR(GETPIVOTDATA("Tot. Bottles",'- Ordine Aggregato -'!$A$1,"sku anker",A1776),"")</f>
        <v/>
      </c>
      <c r="N1776" s="18" t="s">
        <v>67</v>
      </c>
      <c r="O1776" s="19" t="str">
        <f t="shared" si="27"/>
        <v>Order online</v>
      </c>
      <c r="P1776" s="97" t="s">
        <v>146</v>
      </c>
      <c r="Q1776" s="13" t="s">
        <v>5903</v>
      </c>
      <c r="R1776" t="s">
        <v>5904</v>
      </c>
      <c r="S1776" s="20">
        <v>35</v>
      </c>
      <c r="T1776" s="21" t="s">
        <v>38</v>
      </c>
    </row>
    <row r="1777" spans="1:20" x14ac:dyDescent="0.35">
      <c r="A1777" s="96" t="s">
        <v>5905</v>
      </c>
      <c r="D1777" s="13" t="s">
        <v>5906</v>
      </c>
      <c r="E1777" s="13">
        <v>6</v>
      </c>
      <c r="F1777" s="14">
        <v>0.7</v>
      </c>
      <c r="G1777" s="13" t="s">
        <v>31</v>
      </c>
      <c r="H1777" s="14">
        <v>46</v>
      </c>
      <c r="I1777" s="15" t="s">
        <v>32</v>
      </c>
      <c r="J1777" s="16">
        <v>135</v>
      </c>
      <c r="K1777" s="16">
        <v>22.5</v>
      </c>
      <c r="L1777" s="17" t="s">
        <v>145</v>
      </c>
      <c r="M1777" s="163" t="str">
        <f>IFERROR(GETPIVOTDATA("Tot. Bottles",'- Ordine Aggregato -'!$A$1,"sku anker",A1777),"")</f>
        <v/>
      </c>
      <c r="N1777" s="18" t="s">
        <v>34</v>
      </c>
      <c r="O1777" s="19" t="str">
        <f t="shared" si="27"/>
        <v>Order online</v>
      </c>
      <c r="P1777" s="97" t="s">
        <v>146</v>
      </c>
      <c r="Q1777" s="13" t="s">
        <v>5907</v>
      </c>
      <c r="R1777" t="s">
        <v>5908</v>
      </c>
      <c r="S1777" s="20">
        <v>0</v>
      </c>
      <c r="T1777" s="21" t="s">
        <v>38</v>
      </c>
    </row>
    <row r="1778" spans="1:20" x14ac:dyDescent="0.35">
      <c r="A1778" s="96" t="s">
        <v>5909</v>
      </c>
      <c r="D1778" s="13" t="s">
        <v>5910</v>
      </c>
      <c r="E1778" s="13">
        <v>6</v>
      </c>
      <c r="F1778" s="14">
        <v>0.7</v>
      </c>
      <c r="G1778" s="13" t="s">
        <v>46</v>
      </c>
      <c r="H1778" s="14">
        <v>46</v>
      </c>
      <c r="I1778" s="15" t="s">
        <v>32</v>
      </c>
      <c r="J1778" s="16">
        <v>198</v>
      </c>
      <c r="K1778" s="16">
        <v>33</v>
      </c>
      <c r="L1778" s="17" t="s">
        <v>145</v>
      </c>
      <c r="M1778" s="163" t="str">
        <f>IFERROR(GETPIVOTDATA("Tot. Bottles",'- Ordine Aggregato -'!$A$1,"sku anker",A1778),"")</f>
        <v/>
      </c>
      <c r="N1778" s="18" t="s">
        <v>42</v>
      </c>
      <c r="O1778" s="19" t="str">
        <f t="shared" si="27"/>
        <v>Order online</v>
      </c>
      <c r="P1778" s="97" t="s">
        <v>146</v>
      </c>
      <c r="Q1778" s="13" t="s">
        <v>5911</v>
      </c>
      <c r="R1778" t="s">
        <v>5912</v>
      </c>
      <c r="S1778" s="20">
        <v>0</v>
      </c>
      <c r="T1778" s="21" t="s">
        <v>38</v>
      </c>
    </row>
    <row r="1779" spans="1:20" x14ac:dyDescent="0.35">
      <c r="A1779" s="96" t="s">
        <v>5913</v>
      </c>
      <c r="D1779" s="13" t="s">
        <v>5914</v>
      </c>
      <c r="E1779" s="13">
        <v>6</v>
      </c>
      <c r="F1779" s="14">
        <v>0.7</v>
      </c>
      <c r="G1779" s="13" t="s">
        <v>31</v>
      </c>
      <c r="H1779" s="14">
        <v>46</v>
      </c>
      <c r="I1779" s="15" t="s">
        <v>32</v>
      </c>
      <c r="J1779" s="16">
        <v>255</v>
      </c>
      <c r="K1779" s="16">
        <v>42.5</v>
      </c>
      <c r="L1779" s="17" t="s">
        <v>145</v>
      </c>
      <c r="M1779" s="163" t="str">
        <f>IFERROR(GETPIVOTDATA("Tot. Bottles",'- Ordine Aggregato -'!$A$1,"sku anker",A1779),"")</f>
        <v/>
      </c>
      <c r="N1779" s="18" t="s">
        <v>42</v>
      </c>
      <c r="O1779" s="19" t="str">
        <f t="shared" si="27"/>
        <v>Order online</v>
      </c>
      <c r="P1779" s="97" t="s">
        <v>146</v>
      </c>
      <c r="Q1779" s="13" t="s">
        <v>5915</v>
      </c>
      <c r="R1779" t="s">
        <v>5916</v>
      </c>
      <c r="S1779" s="20">
        <v>0</v>
      </c>
      <c r="T1779" s="21" t="s">
        <v>38</v>
      </c>
    </row>
    <row r="1780" spans="1:20" x14ac:dyDescent="0.35">
      <c r="A1780" s="13" t="s">
        <v>5917</v>
      </c>
      <c r="B1780" s="13"/>
      <c r="C1780" s="13"/>
      <c r="D1780" s="13" t="s">
        <v>5918</v>
      </c>
      <c r="E1780" s="13">
        <v>6</v>
      </c>
      <c r="F1780" s="14">
        <v>0.7</v>
      </c>
      <c r="G1780" s="13" t="s">
        <v>46</v>
      </c>
      <c r="H1780" s="14">
        <v>46</v>
      </c>
      <c r="I1780" s="15" t="s">
        <v>32</v>
      </c>
      <c r="J1780" s="16">
        <v>123</v>
      </c>
      <c r="K1780" s="16">
        <v>20.5</v>
      </c>
      <c r="L1780" s="17" t="s">
        <v>145</v>
      </c>
      <c r="M1780" s="163" t="str">
        <f>IFERROR(GETPIVOTDATA("Tot. Bottles",'- Ordine Aggregato -'!$A$1,"sku anker",A1780),"")</f>
        <v/>
      </c>
      <c r="N1780" s="18" t="s">
        <v>67</v>
      </c>
      <c r="O1780" s="19" t="str">
        <f t="shared" si="27"/>
        <v>Order online</v>
      </c>
      <c r="P1780" s="97" t="s">
        <v>146</v>
      </c>
      <c r="Q1780" s="13" t="s">
        <v>5919</v>
      </c>
      <c r="R1780" t="s">
        <v>5920</v>
      </c>
      <c r="S1780" s="20">
        <v>20.5</v>
      </c>
      <c r="T1780" s="21" t="s">
        <v>38</v>
      </c>
    </row>
    <row r="1781" spans="1:20" x14ac:dyDescent="0.35">
      <c r="A1781" s="96" t="s">
        <v>5921</v>
      </c>
      <c r="B1781" s="96"/>
      <c r="C1781" s="96"/>
      <c r="D1781" s="13" t="s">
        <v>5922</v>
      </c>
      <c r="E1781" s="13">
        <v>6</v>
      </c>
      <c r="F1781" s="14">
        <v>0.7</v>
      </c>
      <c r="G1781" s="13" t="s">
        <v>14871</v>
      </c>
      <c r="H1781" s="14">
        <v>40</v>
      </c>
      <c r="I1781" s="15" t="s">
        <v>32</v>
      </c>
      <c r="J1781" s="16">
        <v>114</v>
      </c>
      <c r="K1781" s="16">
        <v>19</v>
      </c>
      <c r="L1781" s="17" t="s">
        <v>145</v>
      </c>
      <c r="M1781" s="163" t="str">
        <f>IFERROR(GETPIVOTDATA("Tot. Bottles",'- Ordine Aggregato -'!$A$1,"sku anker",A1781),"")</f>
        <v/>
      </c>
      <c r="N1781" s="18" t="s">
        <v>42</v>
      </c>
      <c r="O1781" s="19" t="str">
        <f t="shared" si="27"/>
        <v>Order online</v>
      </c>
      <c r="P1781" s="97" t="s">
        <v>146</v>
      </c>
      <c r="Q1781" s="13" t="s">
        <v>5923</v>
      </c>
      <c r="R1781" t="s">
        <v>5924</v>
      </c>
      <c r="S1781" s="20">
        <v>0</v>
      </c>
      <c r="T1781" s="21" t="s">
        <v>38</v>
      </c>
    </row>
    <row r="1782" spans="1:20" x14ac:dyDescent="0.35">
      <c r="A1782" s="96" t="s">
        <v>5925</v>
      </c>
      <c r="D1782" s="13" t="s">
        <v>5926</v>
      </c>
      <c r="E1782" s="13">
        <v>6</v>
      </c>
      <c r="F1782" s="14">
        <v>0.7</v>
      </c>
      <c r="G1782" s="13" t="s">
        <v>46</v>
      </c>
      <c r="H1782" s="14">
        <v>60</v>
      </c>
      <c r="I1782" s="15" t="s">
        <v>32</v>
      </c>
      <c r="J1782" s="16">
        <v>189</v>
      </c>
      <c r="K1782" s="16">
        <v>31.5</v>
      </c>
      <c r="L1782" s="17" t="s">
        <v>145</v>
      </c>
      <c r="M1782" s="163" t="str">
        <f>IFERROR(GETPIVOTDATA("Tot. Bottles",'- Ordine Aggregato -'!$A$1,"sku anker",A1782),"")</f>
        <v/>
      </c>
      <c r="N1782" s="18" t="s">
        <v>67</v>
      </c>
      <c r="O1782" s="19" t="str">
        <f t="shared" si="27"/>
        <v>Order online</v>
      </c>
      <c r="P1782" s="97" t="s">
        <v>146</v>
      </c>
      <c r="Q1782" s="13" t="s">
        <v>5927</v>
      </c>
      <c r="R1782" t="s">
        <v>5928</v>
      </c>
      <c r="S1782" s="20">
        <v>31.5</v>
      </c>
      <c r="T1782" s="21" t="s">
        <v>38</v>
      </c>
    </row>
    <row r="1783" spans="1:20" x14ac:dyDescent="0.35">
      <c r="A1783" s="96" t="s">
        <v>5929</v>
      </c>
      <c r="D1783" s="13" t="s">
        <v>5930</v>
      </c>
      <c r="E1783" s="13">
        <v>6</v>
      </c>
      <c r="F1783" s="14">
        <v>0.7</v>
      </c>
      <c r="G1783" s="13" t="s">
        <v>46</v>
      </c>
      <c r="H1783" s="14">
        <v>43</v>
      </c>
      <c r="I1783" s="15" t="s">
        <v>32</v>
      </c>
      <c r="J1783" s="16">
        <v>163.5</v>
      </c>
      <c r="K1783" s="16">
        <v>27.25</v>
      </c>
      <c r="L1783" s="17" t="s">
        <v>145</v>
      </c>
      <c r="M1783" s="163" t="str">
        <f>IFERROR(GETPIVOTDATA("Tot. Bottles",'- Ordine Aggregato -'!$A$1,"sku anker",A1783),"")</f>
        <v/>
      </c>
      <c r="N1783" s="18" t="s">
        <v>42</v>
      </c>
      <c r="O1783" s="19" t="str">
        <f t="shared" si="27"/>
        <v>Order online</v>
      </c>
      <c r="P1783" s="97" t="s">
        <v>146</v>
      </c>
      <c r="Q1783" s="13" t="s">
        <v>5931</v>
      </c>
      <c r="R1783" t="s">
        <v>5932</v>
      </c>
      <c r="S1783" s="20">
        <v>0</v>
      </c>
      <c r="T1783" s="21" t="s">
        <v>38</v>
      </c>
    </row>
    <row r="1784" spans="1:20" x14ac:dyDescent="0.35">
      <c r="A1784" s="96" t="s">
        <v>5933</v>
      </c>
      <c r="B1784" s="96"/>
      <c r="C1784" s="96"/>
      <c r="D1784" s="13" t="s">
        <v>5930</v>
      </c>
      <c r="E1784" s="13">
        <v>12</v>
      </c>
      <c r="F1784" s="14">
        <v>1</v>
      </c>
      <c r="G1784" s="13" t="s">
        <v>14871</v>
      </c>
      <c r="H1784" s="14">
        <v>43</v>
      </c>
      <c r="I1784" s="15" t="s">
        <v>32</v>
      </c>
      <c r="J1784" s="16">
        <v>300</v>
      </c>
      <c r="K1784" s="16">
        <v>25</v>
      </c>
      <c r="L1784" s="17" t="s">
        <v>145</v>
      </c>
      <c r="M1784" s="163" t="str">
        <f>IFERROR(GETPIVOTDATA("Tot. Bottles",'- Ordine Aggregato -'!$A$1,"sku anker",A1784),"")</f>
        <v/>
      </c>
      <c r="N1784" s="18" t="s">
        <v>42</v>
      </c>
      <c r="O1784" s="19" t="str">
        <f t="shared" si="27"/>
        <v>Order online</v>
      </c>
      <c r="P1784" s="97" t="s">
        <v>146</v>
      </c>
      <c r="Q1784" s="13" t="s">
        <v>5934</v>
      </c>
      <c r="R1784" t="s">
        <v>5935</v>
      </c>
      <c r="S1784" s="20">
        <v>0</v>
      </c>
      <c r="T1784" s="21" t="s">
        <v>38</v>
      </c>
    </row>
    <row r="1785" spans="1:20" x14ac:dyDescent="0.35">
      <c r="A1785" s="96" t="s">
        <v>5936</v>
      </c>
      <c r="D1785" s="13" t="s">
        <v>5937</v>
      </c>
      <c r="E1785" s="13">
        <v>6</v>
      </c>
      <c r="F1785" s="14">
        <v>0.7</v>
      </c>
      <c r="G1785" s="13" t="s">
        <v>14871</v>
      </c>
      <c r="H1785" s="14">
        <v>46</v>
      </c>
      <c r="I1785" s="15" t="s">
        <v>32</v>
      </c>
      <c r="J1785" s="16">
        <v>267</v>
      </c>
      <c r="K1785" s="16">
        <v>44.5</v>
      </c>
      <c r="L1785" s="17" t="s">
        <v>145</v>
      </c>
      <c r="M1785" s="163" t="str">
        <f>IFERROR(GETPIVOTDATA("Tot. Bottles",'- Ordine Aggregato -'!$A$1,"sku anker",A1785),"")</f>
        <v/>
      </c>
      <c r="N1785" s="18" t="s">
        <v>42</v>
      </c>
      <c r="O1785" s="19" t="str">
        <f t="shared" si="27"/>
        <v>Order online</v>
      </c>
      <c r="P1785" s="97" t="s">
        <v>146</v>
      </c>
      <c r="Q1785" s="13" t="s">
        <v>5938</v>
      </c>
      <c r="R1785" t="s">
        <v>5939</v>
      </c>
      <c r="S1785" s="20">
        <v>0</v>
      </c>
      <c r="T1785" s="21" t="s">
        <v>38</v>
      </c>
    </row>
    <row r="1786" spans="1:20" x14ac:dyDescent="0.35">
      <c r="A1786" s="96" t="s">
        <v>5940</v>
      </c>
      <c r="B1786" s="96"/>
      <c r="C1786" s="96"/>
      <c r="D1786" s="13" t="s">
        <v>5941</v>
      </c>
      <c r="E1786" s="13">
        <v>6</v>
      </c>
      <c r="F1786" s="14">
        <v>0.7</v>
      </c>
      <c r="G1786" s="13" t="s">
        <v>14871</v>
      </c>
      <c r="H1786" s="14">
        <v>43</v>
      </c>
      <c r="I1786" s="15" t="s">
        <v>32</v>
      </c>
      <c r="J1786" s="16">
        <v>894</v>
      </c>
      <c r="K1786" s="16">
        <v>149</v>
      </c>
      <c r="L1786" s="17" t="s">
        <v>145</v>
      </c>
      <c r="M1786" s="163" t="str">
        <f>IFERROR(GETPIVOTDATA("Tot. Bottles",'- Ordine Aggregato -'!$A$1,"sku anker",A1786),"")</f>
        <v/>
      </c>
      <c r="N1786" s="18" t="s">
        <v>42</v>
      </c>
      <c r="O1786" s="19" t="str">
        <f t="shared" si="27"/>
        <v>Order online</v>
      </c>
      <c r="P1786" s="97" t="s">
        <v>146</v>
      </c>
      <c r="Q1786" s="13" t="s">
        <v>5942</v>
      </c>
      <c r="R1786" t="s">
        <v>5943</v>
      </c>
      <c r="S1786" s="20">
        <v>0</v>
      </c>
      <c r="T1786" s="21" t="s">
        <v>38</v>
      </c>
    </row>
    <row r="1787" spans="1:20" x14ac:dyDescent="0.35">
      <c r="A1787" s="13" t="s">
        <v>5944</v>
      </c>
      <c r="B1787" s="13"/>
      <c r="C1787" s="13"/>
      <c r="D1787" s="13" t="s">
        <v>5945</v>
      </c>
      <c r="E1787" s="13">
        <v>18</v>
      </c>
      <c r="F1787" s="14">
        <v>0.05</v>
      </c>
      <c r="G1787" s="13" t="s">
        <v>46</v>
      </c>
      <c r="H1787" s="14">
        <v>43</v>
      </c>
      <c r="I1787" s="15" t="s">
        <v>32</v>
      </c>
      <c r="J1787" s="16">
        <v>1413</v>
      </c>
      <c r="K1787" s="16">
        <v>78.5</v>
      </c>
      <c r="L1787" s="17" t="s">
        <v>145</v>
      </c>
      <c r="M1787" s="163" t="str">
        <f>IFERROR(GETPIVOTDATA("Tot. Bottles",'- Ordine Aggregato -'!$A$1,"sku anker",A1787),"")</f>
        <v/>
      </c>
      <c r="N1787" s="18" t="s">
        <v>42</v>
      </c>
      <c r="O1787" s="19" t="str">
        <f t="shared" si="27"/>
        <v>Order online</v>
      </c>
      <c r="P1787" s="97" t="s">
        <v>146</v>
      </c>
      <c r="Q1787" s="13" t="s">
        <v>5946</v>
      </c>
      <c r="R1787" t="s">
        <v>5947</v>
      </c>
      <c r="S1787" s="20">
        <v>0</v>
      </c>
      <c r="T1787" s="21" t="s">
        <v>38</v>
      </c>
    </row>
    <row r="1788" spans="1:20" x14ac:dyDescent="0.35">
      <c r="A1788" s="13" t="s">
        <v>5948</v>
      </c>
      <c r="B1788" s="13"/>
      <c r="C1788" s="13"/>
      <c r="D1788" s="13" t="s">
        <v>5949</v>
      </c>
      <c r="E1788" s="13">
        <v>6</v>
      </c>
      <c r="F1788" s="14">
        <v>0.7</v>
      </c>
      <c r="G1788" s="13" t="s">
        <v>14871</v>
      </c>
      <c r="H1788" s="14">
        <v>40</v>
      </c>
      <c r="I1788" s="15" t="s">
        <v>32</v>
      </c>
      <c r="J1788" s="16">
        <v>97.5</v>
      </c>
      <c r="K1788" s="16">
        <v>16.25</v>
      </c>
      <c r="L1788" s="17" t="s">
        <v>145</v>
      </c>
      <c r="M1788" s="163" t="str">
        <f>IFERROR(GETPIVOTDATA("Tot. Bottles",'- Ordine Aggregato -'!$A$1,"sku anker",A1788),"")</f>
        <v/>
      </c>
      <c r="N1788" s="18" t="s">
        <v>42</v>
      </c>
      <c r="O1788" s="19" t="str">
        <f t="shared" si="27"/>
        <v>Order online</v>
      </c>
      <c r="P1788" s="97" t="s">
        <v>146</v>
      </c>
      <c r="Q1788" s="13" t="s">
        <v>5950</v>
      </c>
      <c r="R1788" t="s">
        <v>5951</v>
      </c>
      <c r="S1788" s="20">
        <v>0</v>
      </c>
      <c r="T1788" s="21" t="s">
        <v>38</v>
      </c>
    </row>
    <row r="1789" spans="1:20" x14ac:dyDescent="0.35">
      <c r="A1789" s="96" t="s">
        <v>5953</v>
      </c>
      <c r="D1789" s="13" t="s">
        <v>5952</v>
      </c>
      <c r="E1789" s="13">
        <v>6</v>
      </c>
      <c r="F1789" s="14">
        <v>0.7</v>
      </c>
      <c r="G1789" s="13" t="s">
        <v>14871</v>
      </c>
      <c r="H1789" s="14">
        <v>40</v>
      </c>
      <c r="I1789" s="15" t="s">
        <v>32</v>
      </c>
      <c r="J1789" s="16">
        <v>143.69999999999999</v>
      </c>
      <c r="K1789" s="16">
        <v>23.95</v>
      </c>
      <c r="L1789" s="17" t="s">
        <v>145</v>
      </c>
      <c r="M1789" s="163" t="str">
        <f>IFERROR(GETPIVOTDATA("Tot. Bottles",'- Ordine Aggregato -'!$A$1,"sku anker",A1789),"")</f>
        <v/>
      </c>
      <c r="N1789" s="18" t="s">
        <v>42</v>
      </c>
      <c r="O1789" s="19" t="str">
        <f t="shared" si="27"/>
        <v>Order online</v>
      </c>
      <c r="P1789" s="97" t="s">
        <v>146</v>
      </c>
      <c r="Q1789" s="13" t="s">
        <v>5954</v>
      </c>
      <c r="R1789" t="s">
        <v>5955</v>
      </c>
      <c r="S1789" s="20">
        <v>0</v>
      </c>
      <c r="T1789" s="21" t="s">
        <v>38</v>
      </c>
    </row>
    <row r="1790" spans="1:20" x14ac:dyDescent="0.35">
      <c r="A1790" s="13" t="s">
        <v>5956</v>
      </c>
      <c r="B1790" s="13"/>
      <c r="C1790" s="13"/>
      <c r="D1790" s="13" t="s">
        <v>5952</v>
      </c>
      <c r="E1790" s="13">
        <v>6</v>
      </c>
      <c r="F1790" s="14">
        <v>1</v>
      </c>
      <c r="G1790" s="13" t="s">
        <v>14871</v>
      </c>
      <c r="H1790" s="14">
        <v>40</v>
      </c>
      <c r="I1790" s="15" t="s">
        <v>32</v>
      </c>
      <c r="J1790" s="16">
        <v>186</v>
      </c>
      <c r="K1790" s="16">
        <v>31</v>
      </c>
      <c r="L1790" s="17" t="s">
        <v>145</v>
      </c>
      <c r="M1790" s="163" t="str">
        <f>IFERROR(GETPIVOTDATA("Tot. Bottles",'- Ordine Aggregato -'!$A$1,"sku anker",A1790),"")</f>
        <v/>
      </c>
      <c r="N1790" s="18" t="s">
        <v>34</v>
      </c>
      <c r="O1790" s="19" t="str">
        <f t="shared" si="27"/>
        <v>Order online</v>
      </c>
      <c r="P1790" s="97" t="s">
        <v>146</v>
      </c>
      <c r="Q1790" s="13" t="s">
        <v>5957</v>
      </c>
      <c r="R1790" t="s">
        <v>5958</v>
      </c>
      <c r="S1790" s="20">
        <v>0</v>
      </c>
      <c r="T1790" s="21" t="s">
        <v>38</v>
      </c>
    </row>
    <row r="1791" spans="1:20" x14ac:dyDescent="0.35">
      <c r="A1791" s="96" t="s">
        <v>5959</v>
      </c>
      <c r="B1791" s="96"/>
      <c r="C1791" s="96"/>
      <c r="D1791" s="13" t="s">
        <v>5960</v>
      </c>
      <c r="E1791" s="13">
        <v>6</v>
      </c>
      <c r="F1791" s="14">
        <v>0.7</v>
      </c>
      <c r="G1791" s="13" t="s">
        <v>46</v>
      </c>
      <c r="H1791" s="14">
        <v>40</v>
      </c>
      <c r="I1791" s="15" t="s">
        <v>32</v>
      </c>
      <c r="J1791" s="16">
        <v>180</v>
      </c>
      <c r="K1791" s="16">
        <v>30</v>
      </c>
      <c r="L1791" s="17" t="s">
        <v>145</v>
      </c>
      <c r="M1791" s="163" t="str">
        <f>IFERROR(GETPIVOTDATA("Tot. Bottles",'- Ordine Aggregato -'!$A$1,"sku anker",A1791),"")</f>
        <v/>
      </c>
      <c r="N1791" s="18" t="s">
        <v>42</v>
      </c>
      <c r="O1791" s="19" t="str">
        <f t="shared" si="27"/>
        <v>Order online</v>
      </c>
      <c r="P1791" s="97" t="s">
        <v>146</v>
      </c>
      <c r="Q1791" s="13" t="s">
        <v>5961</v>
      </c>
      <c r="R1791" t="s">
        <v>5962</v>
      </c>
      <c r="S1791" s="20">
        <v>0</v>
      </c>
      <c r="T1791" s="21" t="s">
        <v>38</v>
      </c>
    </row>
    <row r="1792" spans="1:20" x14ac:dyDescent="0.35">
      <c r="A1792" s="96" t="s">
        <v>14856</v>
      </c>
      <c r="D1792" s="13" t="s">
        <v>14857</v>
      </c>
      <c r="E1792" s="13">
        <v>6</v>
      </c>
      <c r="F1792" s="14">
        <v>0.7</v>
      </c>
      <c r="G1792" s="13" t="s">
        <v>46</v>
      </c>
      <c r="H1792" s="14">
        <v>43</v>
      </c>
      <c r="I1792" s="15" t="s">
        <v>32</v>
      </c>
      <c r="J1792" s="16">
        <v>171</v>
      </c>
      <c r="K1792" s="16">
        <v>28.5</v>
      </c>
      <c r="L1792" s="17" t="s">
        <v>145</v>
      </c>
      <c r="M1792" s="163" t="str">
        <f>IFERROR(GETPIVOTDATA("Tot. Bottles",'- Ordine Aggregato -'!$A$1,"sku anker",A1792),"")</f>
        <v/>
      </c>
      <c r="N1792" s="18" t="s">
        <v>42</v>
      </c>
      <c r="O1792" s="19" t="str">
        <f t="shared" si="27"/>
        <v>Order online</v>
      </c>
      <c r="P1792" s="97" t="s">
        <v>146</v>
      </c>
      <c r="Q1792" s="13" t="s">
        <v>15354</v>
      </c>
      <c r="R1792" t="s">
        <v>15355</v>
      </c>
      <c r="S1792" s="20">
        <v>0</v>
      </c>
      <c r="T1792" s="21" t="s">
        <v>38</v>
      </c>
    </row>
    <row r="1793" spans="1:20" x14ac:dyDescent="0.35">
      <c r="A1793" s="13" t="s">
        <v>5963</v>
      </c>
      <c r="B1793" s="13"/>
      <c r="C1793" s="13"/>
      <c r="D1793" s="13" t="s">
        <v>5964</v>
      </c>
      <c r="E1793" s="13">
        <v>6</v>
      </c>
      <c r="F1793" s="14">
        <v>0.7</v>
      </c>
      <c r="G1793" s="13" t="s">
        <v>14872</v>
      </c>
      <c r="H1793" s="14">
        <v>40</v>
      </c>
      <c r="I1793" s="15" t="s">
        <v>32</v>
      </c>
      <c r="J1793" s="16">
        <v>291</v>
      </c>
      <c r="K1793" s="16">
        <v>48.5</v>
      </c>
      <c r="L1793" s="17" t="s">
        <v>145</v>
      </c>
      <c r="M1793" s="163" t="str">
        <f>IFERROR(GETPIVOTDATA("Tot. Bottles",'- Ordine Aggregato -'!$A$1,"sku anker",A1793),"")</f>
        <v/>
      </c>
      <c r="N1793" s="18" t="s">
        <v>42</v>
      </c>
      <c r="O1793" s="19" t="str">
        <f t="shared" si="27"/>
        <v>Order online</v>
      </c>
      <c r="P1793" s="97" t="s">
        <v>146</v>
      </c>
      <c r="Q1793" s="13" t="s">
        <v>5965</v>
      </c>
      <c r="R1793" t="s">
        <v>5966</v>
      </c>
      <c r="S1793" s="20">
        <v>0</v>
      </c>
      <c r="T1793" s="21" t="s">
        <v>38</v>
      </c>
    </row>
    <row r="1794" spans="1:20" x14ac:dyDescent="0.35">
      <c r="A1794" s="96" t="s">
        <v>14488</v>
      </c>
      <c r="B1794" s="96"/>
      <c r="C1794" s="96"/>
      <c r="D1794" s="13" t="s">
        <v>14489</v>
      </c>
      <c r="E1794" s="13">
        <v>3</v>
      </c>
      <c r="F1794" s="14">
        <v>0.7</v>
      </c>
      <c r="G1794" s="13" t="s">
        <v>14872</v>
      </c>
      <c r="H1794" s="14">
        <v>40</v>
      </c>
      <c r="I1794" s="15" t="s">
        <v>32</v>
      </c>
      <c r="J1794" s="16">
        <v>115.5</v>
      </c>
      <c r="K1794" s="16">
        <v>38.5</v>
      </c>
      <c r="L1794" s="17" t="s">
        <v>384</v>
      </c>
      <c r="M1794" s="163" t="str">
        <f>IFERROR(GETPIVOTDATA("Tot. Bottles",'- Ordine Aggregato -'!$A$1,"sku anker",A1794),"")</f>
        <v/>
      </c>
      <c r="N1794" s="18" t="s">
        <v>42</v>
      </c>
      <c r="O1794" s="19" t="str">
        <f t="shared" si="27"/>
        <v>Order online</v>
      </c>
      <c r="P1794" s="97" t="s">
        <v>146</v>
      </c>
      <c r="Q1794" s="13" t="s">
        <v>15356</v>
      </c>
      <c r="R1794" t="s">
        <v>15357</v>
      </c>
      <c r="S1794" s="20">
        <v>0</v>
      </c>
      <c r="T1794" s="21" t="s">
        <v>38</v>
      </c>
    </row>
    <row r="1795" spans="1:20" x14ac:dyDescent="0.35">
      <c r="A1795" s="96" t="s">
        <v>5967</v>
      </c>
      <c r="D1795" s="13" t="s">
        <v>5968</v>
      </c>
      <c r="E1795" s="13">
        <v>6</v>
      </c>
      <c r="F1795" s="14">
        <v>0.7</v>
      </c>
      <c r="G1795" s="13" t="s">
        <v>14871</v>
      </c>
      <c r="H1795" s="14">
        <v>40</v>
      </c>
      <c r="I1795" s="15" t="s">
        <v>32</v>
      </c>
      <c r="J1795" s="16">
        <v>231</v>
      </c>
      <c r="K1795" s="16">
        <v>38.5</v>
      </c>
      <c r="L1795" s="17" t="s">
        <v>145</v>
      </c>
      <c r="M1795" s="163" t="str">
        <f>IFERROR(GETPIVOTDATA("Tot. Bottles",'- Ordine Aggregato -'!$A$1,"sku anker",A1795),"")</f>
        <v/>
      </c>
      <c r="N1795" s="18" t="s">
        <v>42</v>
      </c>
      <c r="O1795" s="19" t="str">
        <f t="shared" si="27"/>
        <v>Order online</v>
      </c>
      <c r="P1795" s="97" t="s">
        <v>146</v>
      </c>
      <c r="Q1795" s="13" t="s">
        <v>5965</v>
      </c>
      <c r="R1795" t="s">
        <v>5969</v>
      </c>
      <c r="S1795" s="20">
        <v>0</v>
      </c>
      <c r="T1795" s="21" t="s">
        <v>38</v>
      </c>
    </row>
    <row r="1796" spans="1:20" x14ac:dyDescent="0.35">
      <c r="A1796" s="13" t="s">
        <v>14302</v>
      </c>
      <c r="B1796" s="13"/>
      <c r="C1796" s="13"/>
      <c r="D1796" s="13" t="s">
        <v>14303</v>
      </c>
      <c r="E1796" s="13">
        <v>6</v>
      </c>
      <c r="F1796" s="14">
        <v>0.7</v>
      </c>
      <c r="G1796" s="13" t="s">
        <v>46</v>
      </c>
      <c r="H1796" s="14">
        <v>40</v>
      </c>
      <c r="I1796" s="15" t="s">
        <v>32</v>
      </c>
      <c r="J1796" s="16">
        <v>507</v>
      </c>
      <c r="K1796" s="16">
        <v>84.5</v>
      </c>
      <c r="L1796" s="17" t="s">
        <v>145</v>
      </c>
      <c r="M1796" s="163" t="str">
        <f>IFERROR(GETPIVOTDATA("Tot. Bottles",'- Ordine Aggregato -'!$A$1,"sku anker",A1796),"")</f>
        <v/>
      </c>
      <c r="N1796" s="18" t="s">
        <v>42</v>
      </c>
      <c r="O1796" s="19" t="str">
        <f t="shared" si="27"/>
        <v>Order online</v>
      </c>
      <c r="P1796" s="97" t="s">
        <v>146</v>
      </c>
      <c r="Q1796" s="13" t="s">
        <v>15358</v>
      </c>
      <c r="R1796" t="s">
        <v>15359</v>
      </c>
      <c r="S1796" s="20">
        <v>0</v>
      </c>
      <c r="T1796" s="21" t="s">
        <v>38</v>
      </c>
    </row>
    <row r="1797" spans="1:20" x14ac:dyDescent="0.35">
      <c r="A1797" s="96" t="s">
        <v>5970</v>
      </c>
      <c r="D1797" s="13" t="s">
        <v>5971</v>
      </c>
      <c r="E1797" s="13">
        <v>3</v>
      </c>
      <c r="F1797" s="14">
        <v>0.7</v>
      </c>
      <c r="G1797" s="13" t="s">
        <v>46</v>
      </c>
      <c r="H1797" s="14">
        <v>40</v>
      </c>
      <c r="I1797" s="15" t="s">
        <v>32</v>
      </c>
      <c r="J1797" s="16">
        <v>205.5</v>
      </c>
      <c r="K1797" s="16">
        <v>68.5</v>
      </c>
      <c r="L1797" s="17" t="s">
        <v>145</v>
      </c>
      <c r="M1797" s="163" t="str">
        <f>IFERROR(GETPIVOTDATA("Tot. Bottles",'- Ordine Aggregato -'!$A$1,"sku anker",A1797),"")</f>
        <v/>
      </c>
      <c r="N1797" s="18" t="s">
        <v>42</v>
      </c>
      <c r="O1797" s="19" t="str">
        <f t="shared" si="27"/>
        <v>Order online</v>
      </c>
      <c r="P1797" s="97" t="s">
        <v>146</v>
      </c>
      <c r="Q1797" s="13" t="s">
        <v>5972</v>
      </c>
      <c r="R1797" t="s">
        <v>5973</v>
      </c>
      <c r="S1797" s="20">
        <v>0</v>
      </c>
      <c r="T1797" s="21" t="s">
        <v>38</v>
      </c>
    </row>
    <row r="1798" spans="1:20" x14ac:dyDescent="0.35">
      <c r="A1798" s="13" t="s">
        <v>5977</v>
      </c>
      <c r="B1798" s="13"/>
      <c r="C1798" s="13"/>
      <c r="D1798" s="13" t="s">
        <v>5974</v>
      </c>
      <c r="E1798" s="13">
        <v>3</v>
      </c>
      <c r="F1798" s="14">
        <v>0.7</v>
      </c>
      <c r="G1798" s="13" t="s">
        <v>46</v>
      </c>
      <c r="H1798" s="14">
        <v>40</v>
      </c>
      <c r="I1798" s="15" t="s">
        <v>32</v>
      </c>
      <c r="J1798" s="16">
        <v>507</v>
      </c>
      <c r="K1798" s="16">
        <v>169</v>
      </c>
      <c r="L1798" s="17" t="s">
        <v>145</v>
      </c>
      <c r="M1798" s="163" t="str">
        <f>IFERROR(GETPIVOTDATA("Tot. Bottles",'- Ordine Aggregato -'!$A$1,"sku anker",A1798),"")</f>
        <v/>
      </c>
      <c r="N1798" s="18" t="s">
        <v>42</v>
      </c>
      <c r="O1798" s="19" t="str">
        <f t="shared" si="27"/>
        <v>Order online</v>
      </c>
      <c r="P1798" s="97" t="s">
        <v>146</v>
      </c>
      <c r="Q1798" s="13" t="s">
        <v>5975</v>
      </c>
      <c r="R1798" t="s">
        <v>5976</v>
      </c>
      <c r="S1798" s="20">
        <v>0</v>
      </c>
      <c r="T1798" s="21" t="s">
        <v>38</v>
      </c>
    </row>
    <row r="1799" spans="1:20" x14ac:dyDescent="0.35">
      <c r="A1799" s="96" t="s">
        <v>5981</v>
      </c>
      <c r="B1799" s="96"/>
      <c r="C1799" s="96"/>
      <c r="D1799" s="13" t="s">
        <v>5978</v>
      </c>
      <c r="E1799" s="13">
        <v>3</v>
      </c>
      <c r="F1799" s="14">
        <v>0.7</v>
      </c>
      <c r="G1799" s="13" t="s">
        <v>46</v>
      </c>
      <c r="H1799" s="14">
        <v>40</v>
      </c>
      <c r="I1799" s="15" t="s">
        <v>32</v>
      </c>
      <c r="J1799" s="16">
        <v>720</v>
      </c>
      <c r="K1799" s="16">
        <v>240</v>
      </c>
      <c r="L1799" s="17" t="s">
        <v>145</v>
      </c>
      <c r="M1799" s="163" t="str">
        <f>IFERROR(GETPIVOTDATA("Tot. Bottles",'- Ordine Aggregato -'!$A$1,"sku anker",A1799),"")</f>
        <v/>
      </c>
      <c r="N1799" s="18" t="s">
        <v>42</v>
      </c>
      <c r="O1799" s="19" t="str">
        <f t="shared" si="27"/>
        <v>Order online</v>
      </c>
      <c r="P1799" s="97" t="s">
        <v>146</v>
      </c>
      <c r="Q1799" s="13" t="s">
        <v>5979</v>
      </c>
      <c r="R1799" t="s">
        <v>5980</v>
      </c>
      <c r="S1799" s="20">
        <v>0</v>
      </c>
      <c r="T1799" s="21" t="s">
        <v>38</v>
      </c>
    </row>
    <row r="1800" spans="1:20" x14ac:dyDescent="0.35">
      <c r="A1800" s="13" t="s">
        <v>5982</v>
      </c>
      <c r="B1800" s="13"/>
      <c r="C1800" s="13"/>
      <c r="D1800" s="13" t="s">
        <v>5983</v>
      </c>
      <c r="E1800" s="13">
        <v>3</v>
      </c>
      <c r="F1800" s="14">
        <v>0.7</v>
      </c>
      <c r="G1800" s="13" t="s">
        <v>14872</v>
      </c>
      <c r="H1800" s="14">
        <v>43</v>
      </c>
      <c r="I1800" s="15" t="s">
        <v>32</v>
      </c>
      <c r="J1800" s="16">
        <v>2325</v>
      </c>
      <c r="K1800" s="16">
        <v>775</v>
      </c>
      <c r="L1800" s="17" t="s">
        <v>145</v>
      </c>
      <c r="M1800" s="163" t="str">
        <f>IFERROR(GETPIVOTDATA("Tot. Bottles",'- Ordine Aggregato -'!$A$1,"sku anker",A1800),"")</f>
        <v/>
      </c>
      <c r="N1800" s="18" t="s">
        <v>67</v>
      </c>
      <c r="O1800" s="19" t="str">
        <f t="shared" si="27"/>
        <v>Order online</v>
      </c>
      <c r="P1800" s="97" t="s">
        <v>146</v>
      </c>
      <c r="Q1800" s="13" t="s">
        <v>5984</v>
      </c>
      <c r="R1800" t="s">
        <v>5985</v>
      </c>
      <c r="S1800" s="20">
        <v>775</v>
      </c>
      <c r="T1800" s="21" t="s">
        <v>38</v>
      </c>
    </row>
    <row r="1801" spans="1:20" x14ac:dyDescent="0.35">
      <c r="A1801" s="96" t="s">
        <v>5986</v>
      </c>
      <c r="B1801" s="96"/>
      <c r="C1801" s="96"/>
      <c r="D1801" s="13" t="s">
        <v>5987</v>
      </c>
      <c r="E1801" s="13">
        <v>6</v>
      </c>
      <c r="F1801" s="14">
        <v>0.7</v>
      </c>
      <c r="G1801" s="13" t="s">
        <v>14871</v>
      </c>
      <c r="H1801" s="14">
        <v>43</v>
      </c>
      <c r="I1801" s="15" t="s">
        <v>32</v>
      </c>
      <c r="J1801" s="16">
        <v>147</v>
      </c>
      <c r="K1801" s="16">
        <v>24.5</v>
      </c>
      <c r="L1801" s="17" t="s">
        <v>145</v>
      </c>
      <c r="M1801" s="163" t="str">
        <f>IFERROR(GETPIVOTDATA("Tot. Bottles",'- Ordine Aggregato -'!$A$1,"sku anker",A1801),"")</f>
        <v/>
      </c>
      <c r="N1801" s="18" t="s">
        <v>42</v>
      </c>
      <c r="O1801" s="19" t="str">
        <f t="shared" si="27"/>
        <v>Order online</v>
      </c>
      <c r="P1801" s="97" t="s">
        <v>146</v>
      </c>
      <c r="Q1801" s="13" t="s">
        <v>5988</v>
      </c>
      <c r="R1801" t="s">
        <v>5989</v>
      </c>
      <c r="S1801" s="20">
        <v>0</v>
      </c>
      <c r="T1801" s="21" t="s">
        <v>38</v>
      </c>
    </row>
    <row r="1802" spans="1:20" x14ac:dyDescent="0.35">
      <c r="A1802" s="96" t="s">
        <v>5990</v>
      </c>
      <c r="D1802" s="13" t="s">
        <v>5991</v>
      </c>
      <c r="E1802" s="13">
        <v>6</v>
      </c>
      <c r="F1802" s="14">
        <v>0.7</v>
      </c>
      <c r="G1802" s="13" t="s">
        <v>14871</v>
      </c>
      <c r="H1802" s="14">
        <v>43</v>
      </c>
      <c r="I1802" s="15" t="s">
        <v>32</v>
      </c>
      <c r="J1802" s="16">
        <v>141</v>
      </c>
      <c r="K1802" s="16">
        <v>23.5</v>
      </c>
      <c r="L1802" s="17" t="s">
        <v>145</v>
      </c>
      <c r="M1802" s="163" t="str">
        <f>IFERROR(GETPIVOTDATA("Tot. Bottles",'- Ordine Aggregato -'!$A$1,"sku anker",A1802),"")</f>
        <v/>
      </c>
      <c r="N1802" s="18" t="s">
        <v>42</v>
      </c>
      <c r="O1802" s="19" t="str">
        <f t="shared" si="27"/>
        <v>Order online</v>
      </c>
      <c r="P1802" s="97" t="s">
        <v>146</v>
      </c>
      <c r="Q1802" s="13" t="s">
        <v>5992</v>
      </c>
      <c r="R1802" t="s">
        <v>5993</v>
      </c>
      <c r="S1802" s="20">
        <v>0</v>
      </c>
      <c r="T1802" s="21" t="s">
        <v>38</v>
      </c>
    </row>
    <row r="1803" spans="1:20" x14ac:dyDescent="0.35">
      <c r="A1803" s="96" t="s">
        <v>5994</v>
      </c>
      <c r="B1803" s="96"/>
      <c r="C1803" s="96"/>
      <c r="D1803" s="13" t="s">
        <v>5995</v>
      </c>
      <c r="E1803" s="13">
        <v>6</v>
      </c>
      <c r="F1803" s="14">
        <v>0.7</v>
      </c>
      <c r="G1803" s="13" t="s">
        <v>14872</v>
      </c>
      <c r="H1803" s="14">
        <v>43</v>
      </c>
      <c r="I1803" s="15" t="s">
        <v>32</v>
      </c>
      <c r="J1803" s="16">
        <v>312</v>
      </c>
      <c r="K1803" s="16">
        <v>52</v>
      </c>
      <c r="L1803" s="17" t="s">
        <v>145</v>
      </c>
      <c r="M1803" s="163" t="str">
        <f>IFERROR(GETPIVOTDATA("Tot. Bottles",'- Ordine Aggregato -'!$A$1,"sku anker",A1803),"")</f>
        <v/>
      </c>
      <c r="N1803" s="18" t="s">
        <v>42</v>
      </c>
      <c r="O1803" s="19" t="str">
        <f t="shared" si="27"/>
        <v>Order online</v>
      </c>
      <c r="P1803" s="97" t="s">
        <v>146</v>
      </c>
      <c r="Q1803" s="13" t="s">
        <v>5996</v>
      </c>
      <c r="R1803" t="s">
        <v>5997</v>
      </c>
      <c r="S1803" s="20">
        <v>0</v>
      </c>
      <c r="T1803" s="21" t="s">
        <v>38</v>
      </c>
    </row>
    <row r="1804" spans="1:20" x14ac:dyDescent="0.35">
      <c r="A1804" s="96" t="s">
        <v>6000</v>
      </c>
      <c r="D1804" s="13" t="s">
        <v>6001</v>
      </c>
      <c r="E1804" s="13">
        <v>12</v>
      </c>
      <c r="F1804" s="14">
        <v>0.7</v>
      </c>
      <c r="G1804" s="13" t="s">
        <v>46</v>
      </c>
      <c r="H1804" s="14">
        <v>50.2</v>
      </c>
      <c r="I1804" s="15" t="s">
        <v>32</v>
      </c>
      <c r="J1804" s="16">
        <v>1050</v>
      </c>
      <c r="K1804" s="16">
        <v>87.5</v>
      </c>
      <c r="L1804" s="17" t="s">
        <v>145</v>
      </c>
      <c r="M1804" s="163" t="str">
        <f>IFERROR(GETPIVOTDATA("Tot. Bottles",'- Ordine Aggregato -'!$A$1,"sku anker",A1804),"")</f>
        <v/>
      </c>
      <c r="N1804" s="18" t="s">
        <v>42</v>
      </c>
      <c r="O1804" s="19" t="str">
        <f t="shared" si="27"/>
        <v>Order online</v>
      </c>
      <c r="P1804" s="97" t="s">
        <v>146</v>
      </c>
      <c r="Q1804" s="13" t="s">
        <v>5998</v>
      </c>
      <c r="R1804" t="s">
        <v>5999</v>
      </c>
      <c r="S1804" s="20">
        <v>0</v>
      </c>
      <c r="T1804" s="21" t="s">
        <v>38</v>
      </c>
    </row>
    <row r="1805" spans="1:20" x14ac:dyDescent="0.35">
      <c r="A1805" s="96" t="s">
        <v>6002</v>
      </c>
      <c r="B1805" s="96"/>
      <c r="C1805" s="96"/>
      <c r="D1805" s="13" t="s">
        <v>6003</v>
      </c>
      <c r="E1805" s="13">
        <v>12</v>
      </c>
      <c r="F1805" s="14">
        <v>1</v>
      </c>
      <c r="G1805" s="13" t="s">
        <v>14872</v>
      </c>
      <c r="H1805" s="14">
        <v>40</v>
      </c>
      <c r="I1805" s="15" t="s">
        <v>32</v>
      </c>
      <c r="J1805" s="16">
        <v>390</v>
      </c>
      <c r="K1805" s="16">
        <v>32.5</v>
      </c>
      <c r="L1805" s="17" t="s">
        <v>145</v>
      </c>
      <c r="M1805" s="163" t="str">
        <f>IFERROR(GETPIVOTDATA("Tot. Bottles",'- Ordine Aggregato -'!$A$1,"sku anker",A1805),"")</f>
        <v/>
      </c>
      <c r="N1805" s="18" t="s">
        <v>67</v>
      </c>
      <c r="O1805" s="19" t="str">
        <f t="shared" ref="O1805:O1868" si="28">HYPERLINK("https://www.ankeramsterdamspirits.nl/en/products/"&amp;A1805,"Order online")</f>
        <v>Order online</v>
      </c>
      <c r="P1805" s="97" t="s">
        <v>146</v>
      </c>
      <c r="Q1805" s="13" t="s">
        <v>6004</v>
      </c>
      <c r="R1805" t="s">
        <v>6005</v>
      </c>
      <c r="S1805" s="20">
        <v>32.5</v>
      </c>
      <c r="T1805" s="21" t="s">
        <v>38</v>
      </c>
    </row>
    <row r="1806" spans="1:20" x14ac:dyDescent="0.35">
      <c r="A1806" s="96" t="s">
        <v>14543</v>
      </c>
      <c r="B1806" s="96"/>
      <c r="C1806" s="96"/>
      <c r="D1806" s="13" t="s">
        <v>14544</v>
      </c>
      <c r="E1806" s="13">
        <v>12</v>
      </c>
      <c r="F1806" s="14">
        <v>1</v>
      </c>
      <c r="G1806" s="13" t="s">
        <v>14872</v>
      </c>
      <c r="H1806" s="14">
        <v>43</v>
      </c>
      <c r="I1806" s="15" t="s">
        <v>32</v>
      </c>
      <c r="J1806" s="16">
        <v>450</v>
      </c>
      <c r="K1806" s="16">
        <v>37.5</v>
      </c>
      <c r="L1806" s="17" t="s">
        <v>145</v>
      </c>
      <c r="M1806" s="163" t="str">
        <f>IFERROR(GETPIVOTDATA("Tot. Bottles",'- Ordine Aggregato -'!$A$1,"sku anker",A1806),"")</f>
        <v/>
      </c>
      <c r="N1806" s="18" t="s">
        <v>67</v>
      </c>
      <c r="O1806" s="19" t="str">
        <f t="shared" si="28"/>
        <v>Order online</v>
      </c>
      <c r="P1806" s="97" t="s">
        <v>146</v>
      </c>
      <c r="Q1806" s="13" t="s">
        <v>15360</v>
      </c>
      <c r="R1806" t="s">
        <v>15361</v>
      </c>
      <c r="S1806" s="20">
        <v>37.5</v>
      </c>
      <c r="T1806" s="21" t="s">
        <v>38</v>
      </c>
    </row>
    <row r="1807" spans="1:20" x14ac:dyDescent="0.35">
      <c r="A1807" s="96" t="s">
        <v>6006</v>
      </c>
      <c r="D1807" s="13" t="s">
        <v>6007</v>
      </c>
      <c r="E1807" s="13">
        <v>6</v>
      </c>
      <c r="F1807" s="14">
        <v>0.7</v>
      </c>
      <c r="G1807" s="13" t="s">
        <v>14871</v>
      </c>
      <c r="H1807" s="14">
        <v>47</v>
      </c>
      <c r="I1807" s="15" t="s">
        <v>32</v>
      </c>
      <c r="J1807" s="16">
        <v>191.7</v>
      </c>
      <c r="K1807" s="16">
        <v>31.95</v>
      </c>
      <c r="L1807" s="17" t="s">
        <v>145</v>
      </c>
      <c r="M1807" s="163" t="str">
        <f>IFERROR(GETPIVOTDATA("Tot. Bottles",'- Ordine Aggregato -'!$A$1,"sku anker",A1807),"")</f>
        <v/>
      </c>
      <c r="N1807" s="18" t="s">
        <v>67</v>
      </c>
      <c r="O1807" s="19" t="str">
        <f t="shared" si="28"/>
        <v>Order online</v>
      </c>
      <c r="P1807" s="97" t="s">
        <v>146</v>
      </c>
      <c r="Q1807" s="13" t="s">
        <v>6008</v>
      </c>
      <c r="R1807" t="s">
        <v>6009</v>
      </c>
      <c r="S1807" s="20">
        <v>31.95</v>
      </c>
      <c r="T1807" s="21" t="s">
        <v>38</v>
      </c>
    </row>
    <row r="1808" spans="1:20" x14ac:dyDescent="0.35">
      <c r="A1808" s="13" t="s">
        <v>6010</v>
      </c>
      <c r="B1808" s="13"/>
      <c r="C1808" s="13"/>
      <c r="D1808" s="13" t="s">
        <v>14692</v>
      </c>
      <c r="E1808" s="13">
        <v>6</v>
      </c>
      <c r="F1808" s="14">
        <v>0.7</v>
      </c>
      <c r="G1808" s="13" t="s">
        <v>14872</v>
      </c>
      <c r="H1808" s="14">
        <v>45</v>
      </c>
      <c r="I1808" s="15" t="s">
        <v>32</v>
      </c>
      <c r="J1808" s="16">
        <v>147</v>
      </c>
      <c r="K1808" s="16">
        <v>24.5</v>
      </c>
      <c r="L1808" s="17" t="s">
        <v>145</v>
      </c>
      <c r="M1808" s="163" t="str">
        <f>IFERROR(GETPIVOTDATA("Tot. Bottles",'- Ordine Aggregato -'!$A$1,"sku anker",A1808),"")</f>
        <v/>
      </c>
      <c r="N1808" s="18" t="s">
        <v>42</v>
      </c>
      <c r="O1808" s="19" t="str">
        <f t="shared" si="28"/>
        <v>Order online</v>
      </c>
      <c r="P1808" s="97" t="s">
        <v>146</v>
      </c>
      <c r="Q1808" s="13" t="s">
        <v>6011</v>
      </c>
      <c r="R1808" t="s">
        <v>6012</v>
      </c>
      <c r="S1808" s="20">
        <v>0</v>
      </c>
      <c r="T1808" s="21" t="s">
        <v>38</v>
      </c>
    </row>
    <row r="1809" spans="1:20" x14ac:dyDescent="0.35">
      <c r="A1809" s="96" t="s">
        <v>6013</v>
      </c>
      <c r="B1809" s="96"/>
      <c r="C1809" s="96"/>
      <c r="D1809" s="13" t="s">
        <v>6014</v>
      </c>
      <c r="E1809" s="13">
        <v>6</v>
      </c>
      <c r="F1809" s="14">
        <v>0.7</v>
      </c>
      <c r="G1809" s="13" t="s">
        <v>14871</v>
      </c>
      <c r="H1809" s="14">
        <v>50</v>
      </c>
      <c r="I1809" s="15" t="s">
        <v>32</v>
      </c>
      <c r="J1809" s="16">
        <v>129</v>
      </c>
      <c r="K1809" s="16">
        <v>21.5</v>
      </c>
      <c r="L1809" s="17" t="s">
        <v>145</v>
      </c>
      <c r="M1809" s="163" t="str">
        <f>IFERROR(GETPIVOTDATA("Tot. Bottles",'- Ordine Aggregato -'!$A$1,"sku anker",A1809),"")</f>
        <v/>
      </c>
      <c r="N1809" s="18" t="s">
        <v>67</v>
      </c>
      <c r="O1809" s="19" t="str">
        <f t="shared" si="28"/>
        <v>Order online</v>
      </c>
      <c r="P1809" s="97" t="s">
        <v>146</v>
      </c>
      <c r="Q1809" s="13" t="s">
        <v>6015</v>
      </c>
      <c r="R1809" t="s">
        <v>6016</v>
      </c>
      <c r="S1809" s="20">
        <v>21.5</v>
      </c>
      <c r="T1809" s="21" t="s">
        <v>38</v>
      </c>
    </row>
    <row r="1810" spans="1:20" x14ac:dyDescent="0.35">
      <c r="A1810" s="13" t="s">
        <v>14693</v>
      </c>
      <c r="B1810" s="13"/>
      <c r="C1810" s="13"/>
      <c r="D1810" s="13" t="s">
        <v>14694</v>
      </c>
      <c r="E1810" s="13">
        <v>6</v>
      </c>
      <c r="F1810" s="14">
        <v>0.7</v>
      </c>
      <c r="G1810" s="13" t="s">
        <v>14872</v>
      </c>
      <c r="H1810" s="14">
        <v>49.1</v>
      </c>
      <c r="I1810" s="15" t="s">
        <v>32</v>
      </c>
      <c r="J1810" s="16">
        <v>171</v>
      </c>
      <c r="K1810" s="16">
        <v>28.5</v>
      </c>
      <c r="L1810" s="17" t="s">
        <v>145</v>
      </c>
      <c r="M1810" s="163" t="str">
        <f>IFERROR(GETPIVOTDATA("Tot. Bottles",'- Ordine Aggregato -'!$A$1,"sku anker",A1810),"")</f>
        <v/>
      </c>
      <c r="N1810" s="18" t="s">
        <v>42</v>
      </c>
      <c r="O1810" s="19" t="str">
        <f t="shared" si="28"/>
        <v>Order online</v>
      </c>
      <c r="P1810" s="97" t="s">
        <v>146</v>
      </c>
      <c r="Q1810" s="13" t="s">
        <v>15362</v>
      </c>
      <c r="R1810" t="s">
        <v>15363</v>
      </c>
      <c r="S1810" s="20">
        <v>0</v>
      </c>
      <c r="T1810" s="21" t="s">
        <v>38</v>
      </c>
    </row>
    <row r="1811" spans="1:20" x14ac:dyDescent="0.35">
      <c r="A1811" s="13" t="s">
        <v>6017</v>
      </c>
      <c r="B1811" s="13"/>
      <c r="C1811" s="13"/>
      <c r="D1811" s="13" t="s">
        <v>6018</v>
      </c>
      <c r="E1811" s="13">
        <v>6</v>
      </c>
      <c r="F1811" s="14">
        <v>0.7</v>
      </c>
      <c r="G1811" s="13" t="s">
        <v>14871</v>
      </c>
      <c r="H1811" s="14">
        <v>46</v>
      </c>
      <c r="I1811" s="15" t="s">
        <v>32</v>
      </c>
      <c r="J1811" s="16">
        <v>129</v>
      </c>
      <c r="K1811" s="16">
        <v>21.5</v>
      </c>
      <c r="L1811" s="17" t="s">
        <v>145</v>
      </c>
      <c r="M1811" s="163" t="str">
        <f>IFERROR(GETPIVOTDATA("Tot. Bottles",'- Ordine Aggregato -'!$A$1,"sku anker",A1811),"")</f>
        <v/>
      </c>
      <c r="N1811" s="18" t="s">
        <v>42</v>
      </c>
      <c r="O1811" s="19" t="str">
        <f t="shared" si="28"/>
        <v>Order online</v>
      </c>
      <c r="P1811" s="97" t="s">
        <v>146</v>
      </c>
      <c r="Q1811" s="13" t="s">
        <v>6019</v>
      </c>
      <c r="R1811" t="s">
        <v>6020</v>
      </c>
      <c r="S1811" s="20">
        <v>0</v>
      </c>
      <c r="T1811" s="21" t="s">
        <v>38</v>
      </c>
    </row>
    <row r="1812" spans="1:20" x14ac:dyDescent="0.35">
      <c r="A1812" s="13" t="s">
        <v>6021</v>
      </c>
      <c r="B1812" s="13"/>
      <c r="C1812" s="13"/>
      <c r="D1812" s="13" t="s">
        <v>14695</v>
      </c>
      <c r="E1812" s="13">
        <v>6</v>
      </c>
      <c r="F1812" s="14">
        <v>0.7</v>
      </c>
      <c r="G1812" s="13" t="s">
        <v>14872</v>
      </c>
      <c r="H1812" s="14">
        <v>50.5</v>
      </c>
      <c r="I1812" s="15" t="s">
        <v>32</v>
      </c>
      <c r="J1812" s="16">
        <v>157.5</v>
      </c>
      <c r="K1812" s="16">
        <v>26.25</v>
      </c>
      <c r="L1812" s="17" t="s">
        <v>145</v>
      </c>
      <c r="M1812" s="163" t="str">
        <f>IFERROR(GETPIVOTDATA("Tot. Bottles",'- Ordine Aggregato -'!$A$1,"sku anker",A1812),"")</f>
        <v/>
      </c>
      <c r="N1812" s="18" t="s">
        <v>42</v>
      </c>
      <c r="O1812" s="19" t="str">
        <f t="shared" si="28"/>
        <v>Order online</v>
      </c>
      <c r="P1812" s="97" t="s">
        <v>146</v>
      </c>
      <c r="Q1812" s="13" t="s">
        <v>6022</v>
      </c>
      <c r="R1812" t="s">
        <v>6023</v>
      </c>
      <c r="S1812" s="20">
        <v>0</v>
      </c>
      <c r="T1812" s="21" t="s">
        <v>38</v>
      </c>
    </row>
    <row r="1813" spans="1:20" x14ac:dyDescent="0.35">
      <c r="A1813" s="96" t="s">
        <v>6024</v>
      </c>
      <c r="B1813" s="96"/>
      <c r="C1813" s="96"/>
      <c r="D1813" s="13" t="s">
        <v>6025</v>
      </c>
      <c r="E1813" s="13">
        <v>6</v>
      </c>
      <c r="F1813" s="14">
        <v>0.7</v>
      </c>
      <c r="G1813" s="13" t="s">
        <v>14872</v>
      </c>
      <c r="H1813" s="14">
        <v>50</v>
      </c>
      <c r="I1813" s="15" t="s">
        <v>32</v>
      </c>
      <c r="J1813" s="16">
        <v>111</v>
      </c>
      <c r="K1813" s="16">
        <v>18.5</v>
      </c>
      <c r="L1813" s="17" t="s">
        <v>145</v>
      </c>
      <c r="M1813" s="163" t="str">
        <f>IFERROR(GETPIVOTDATA("Tot. Bottles",'- Ordine Aggregato -'!$A$1,"sku anker",A1813),"")</f>
        <v/>
      </c>
      <c r="N1813" s="18" t="s">
        <v>67</v>
      </c>
      <c r="O1813" s="19" t="str">
        <f t="shared" si="28"/>
        <v>Order online</v>
      </c>
      <c r="P1813" s="97" t="s">
        <v>146</v>
      </c>
      <c r="Q1813" s="13" t="s">
        <v>6026</v>
      </c>
      <c r="R1813" t="s">
        <v>6027</v>
      </c>
      <c r="S1813" s="20">
        <v>18.5</v>
      </c>
      <c r="T1813" s="21" t="s">
        <v>38</v>
      </c>
    </row>
    <row r="1814" spans="1:20" x14ac:dyDescent="0.35">
      <c r="A1814" s="13" t="s">
        <v>6028</v>
      </c>
      <c r="B1814" s="13"/>
      <c r="C1814" s="13"/>
      <c r="D1814" s="13" t="s">
        <v>6029</v>
      </c>
      <c r="E1814" s="13">
        <v>6</v>
      </c>
      <c r="F1814" s="14">
        <v>0.7</v>
      </c>
      <c r="G1814" s="13" t="s">
        <v>14871</v>
      </c>
      <c r="H1814" s="14">
        <v>40</v>
      </c>
      <c r="I1814" s="15" t="s">
        <v>32</v>
      </c>
      <c r="J1814" s="16">
        <v>135</v>
      </c>
      <c r="K1814" s="16">
        <v>22.5</v>
      </c>
      <c r="L1814" s="17" t="s">
        <v>145</v>
      </c>
      <c r="M1814" s="163" t="str">
        <f>IFERROR(GETPIVOTDATA("Tot. Bottles",'- Ordine Aggregato -'!$A$1,"sku anker",A1814),"")</f>
        <v/>
      </c>
      <c r="N1814" s="18" t="s">
        <v>67</v>
      </c>
      <c r="O1814" s="19" t="str">
        <f t="shared" si="28"/>
        <v>Order online</v>
      </c>
      <c r="P1814" s="97" t="s">
        <v>146</v>
      </c>
      <c r="Q1814" s="13" t="s">
        <v>6030</v>
      </c>
      <c r="R1814" t="s">
        <v>6031</v>
      </c>
      <c r="S1814" s="20">
        <v>22.5</v>
      </c>
      <c r="T1814" s="21" t="s">
        <v>38</v>
      </c>
    </row>
    <row r="1815" spans="1:20" x14ac:dyDescent="0.35">
      <c r="A1815" s="96" t="s">
        <v>6032</v>
      </c>
      <c r="D1815" s="13" t="s">
        <v>6033</v>
      </c>
      <c r="E1815" s="13">
        <v>6</v>
      </c>
      <c r="F1815" s="14">
        <v>0.7</v>
      </c>
      <c r="G1815" s="13" t="s">
        <v>14871</v>
      </c>
      <c r="H1815" s="14">
        <v>43</v>
      </c>
      <c r="I1815" s="15" t="s">
        <v>32</v>
      </c>
      <c r="J1815" s="16">
        <v>160.5</v>
      </c>
      <c r="K1815" s="16">
        <v>26.75</v>
      </c>
      <c r="L1815" s="17" t="s">
        <v>145</v>
      </c>
      <c r="M1815" s="163" t="str">
        <f>IFERROR(GETPIVOTDATA("Tot. Bottles",'- Ordine Aggregato -'!$A$1,"sku anker",A1815),"")</f>
        <v/>
      </c>
      <c r="N1815" s="18" t="s">
        <v>67</v>
      </c>
      <c r="O1815" s="19" t="str">
        <f t="shared" si="28"/>
        <v>Order online</v>
      </c>
      <c r="P1815" s="97" t="s">
        <v>146</v>
      </c>
      <c r="Q1815" s="13" t="s">
        <v>6034</v>
      </c>
      <c r="R1815" t="s">
        <v>6035</v>
      </c>
      <c r="S1815" s="20">
        <v>26.75</v>
      </c>
      <c r="T1815" s="21" t="s">
        <v>38</v>
      </c>
    </row>
    <row r="1816" spans="1:20" x14ac:dyDescent="0.35">
      <c r="A1816" s="13" t="s">
        <v>6036</v>
      </c>
      <c r="B1816" s="13"/>
      <c r="C1816" s="13"/>
      <c r="D1816" s="13" t="s">
        <v>6037</v>
      </c>
      <c r="E1816" s="13">
        <v>6</v>
      </c>
      <c r="F1816" s="14">
        <v>0.7</v>
      </c>
      <c r="G1816" s="13" t="s">
        <v>14871</v>
      </c>
      <c r="H1816" s="14">
        <v>43</v>
      </c>
      <c r="I1816" s="15" t="s">
        <v>32</v>
      </c>
      <c r="J1816" s="16">
        <v>297</v>
      </c>
      <c r="K1816" s="16">
        <v>49.5</v>
      </c>
      <c r="L1816" s="17" t="s">
        <v>145</v>
      </c>
      <c r="M1816" s="163" t="str">
        <f>IFERROR(GETPIVOTDATA("Tot. Bottles",'- Ordine Aggregato -'!$A$1,"sku anker",A1816),"")</f>
        <v/>
      </c>
      <c r="N1816" s="18" t="s">
        <v>67</v>
      </c>
      <c r="O1816" s="19" t="str">
        <f t="shared" si="28"/>
        <v>Order online</v>
      </c>
      <c r="P1816" s="97" t="s">
        <v>146</v>
      </c>
      <c r="Q1816" s="13" t="s">
        <v>6038</v>
      </c>
      <c r="R1816" t="s">
        <v>6039</v>
      </c>
      <c r="S1816" s="20">
        <v>49.5</v>
      </c>
      <c r="T1816" s="21" t="s">
        <v>38</v>
      </c>
    </row>
    <row r="1817" spans="1:20" x14ac:dyDescent="0.35">
      <c r="A1817" s="96" t="s">
        <v>6040</v>
      </c>
      <c r="D1817" s="13" t="s">
        <v>6041</v>
      </c>
      <c r="E1817" s="13">
        <v>6</v>
      </c>
      <c r="F1817" s="14">
        <v>0.7</v>
      </c>
      <c r="G1817" s="13" t="s">
        <v>14872</v>
      </c>
      <c r="H1817" s="14">
        <v>43</v>
      </c>
      <c r="I1817" s="15" t="s">
        <v>32</v>
      </c>
      <c r="J1817" s="16">
        <v>597</v>
      </c>
      <c r="K1817" s="16">
        <v>99.5</v>
      </c>
      <c r="L1817" s="17" t="s">
        <v>145</v>
      </c>
      <c r="M1817" s="163" t="str">
        <f>IFERROR(GETPIVOTDATA("Tot. Bottles",'- Ordine Aggregato -'!$A$1,"sku anker",A1817),"")</f>
        <v/>
      </c>
      <c r="N1817" s="18" t="s">
        <v>42</v>
      </c>
      <c r="O1817" s="19" t="str">
        <f t="shared" si="28"/>
        <v>Order online</v>
      </c>
      <c r="P1817" s="97" t="s">
        <v>146</v>
      </c>
      <c r="Q1817" s="13" t="s">
        <v>6042</v>
      </c>
      <c r="R1817" t="s">
        <v>6043</v>
      </c>
      <c r="S1817" s="20">
        <v>0</v>
      </c>
      <c r="T1817" s="21" t="s">
        <v>38</v>
      </c>
    </row>
    <row r="1818" spans="1:20" x14ac:dyDescent="0.35">
      <c r="A1818" s="96" t="s">
        <v>6044</v>
      </c>
      <c r="B1818" s="96"/>
      <c r="C1818" s="96"/>
      <c r="D1818" s="13" t="s">
        <v>6045</v>
      </c>
      <c r="E1818" s="13">
        <v>6</v>
      </c>
      <c r="F1818" s="14">
        <v>0.7</v>
      </c>
      <c r="G1818" s="13" t="s">
        <v>14871</v>
      </c>
      <c r="H1818" s="14">
        <v>43</v>
      </c>
      <c r="I1818" s="15" t="s">
        <v>32</v>
      </c>
      <c r="J1818" s="16">
        <v>960</v>
      </c>
      <c r="K1818" s="16">
        <v>160</v>
      </c>
      <c r="L1818" s="17" t="s">
        <v>145</v>
      </c>
      <c r="M1818" s="163" t="str">
        <f>IFERROR(GETPIVOTDATA("Tot. Bottles",'- Ordine Aggregato -'!$A$1,"sku anker",A1818),"")</f>
        <v/>
      </c>
      <c r="N1818" s="18" t="s">
        <v>42</v>
      </c>
      <c r="O1818" s="19" t="str">
        <f t="shared" si="28"/>
        <v>Order online</v>
      </c>
      <c r="P1818" s="97" t="s">
        <v>146</v>
      </c>
      <c r="Q1818" s="13" t="s">
        <v>6046</v>
      </c>
      <c r="R1818" t="s">
        <v>6047</v>
      </c>
      <c r="S1818" s="20">
        <v>0</v>
      </c>
      <c r="T1818" s="21" t="s">
        <v>38</v>
      </c>
    </row>
    <row r="1819" spans="1:20" x14ac:dyDescent="0.35">
      <c r="A1819" s="96" t="s">
        <v>6048</v>
      </c>
      <c r="D1819" s="13" t="s">
        <v>6049</v>
      </c>
      <c r="E1819" s="13">
        <v>1</v>
      </c>
      <c r="F1819" s="14">
        <v>0.7</v>
      </c>
      <c r="G1819" s="13" t="s">
        <v>46</v>
      </c>
      <c r="H1819" s="14">
        <v>46.8</v>
      </c>
      <c r="I1819" s="15" t="s">
        <v>32</v>
      </c>
      <c r="J1819" s="16">
        <v>695</v>
      </c>
      <c r="K1819" s="16">
        <v>695</v>
      </c>
      <c r="L1819" s="17" t="s">
        <v>145</v>
      </c>
      <c r="M1819" s="163" t="str">
        <f>IFERROR(GETPIVOTDATA("Tot. Bottles",'- Ordine Aggregato -'!$A$1,"sku anker",A1819),"")</f>
        <v/>
      </c>
      <c r="N1819" s="18" t="s">
        <v>34</v>
      </c>
      <c r="O1819" s="19" t="str">
        <f t="shared" si="28"/>
        <v>Order online</v>
      </c>
      <c r="P1819" s="97" t="s">
        <v>146</v>
      </c>
      <c r="Q1819" s="13" t="s">
        <v>6050</v>
      </c>
      <c r="R1819" t="s">
        <v>6051</v>
      </c>
      <c r="S1819" s="20">
        <v>0</v>
      </c>
      <c r="T1819" s="21" t="s">
        <v>38</v>
      </c>
    </row>
    <row r="1820" spans="1:20" x14ac:dyDescent="0.35">
      <c r="A1820" s="96" t="s">
        <v>6052</v>
      </c>
      <c r="B1820" s="96"/>
      <c r="C1820" s="96"/>
      <c r="D1820" s="13" t="s">
        <v>6053</v>
      </c>
      <c r="E1820" s="13">
        <v>1</v>
      </c>
      <c r="F1820" s="14">
        <v>0.7</v>
      </c>
      <c r="G1820" s="13" t="s">
        <v>46</v>
      </c>
      <c r="H1820" s="14">
        <v>46.8</v>
      </c>
      <c r="I1820" s="15" t="s">
        <v>32</v>
      </c>
      <c r="J1820" s="16">
        <v>825</v>
      </c>
      <c r="K1820" s="16">
        <v>825</v>
      </c>
      <c r="L1820" s="17" t="s">
        <v>145</v>
      </c>
      <c r="M1820" s="163" t="str">
        <f>IFERROR(GETPIVOTDATA("Tot. Bottles",'- Ordine Aggregato -'!$A$1,"sku anker",A1820),"")</f>
        <v/>
      </c>
      <c r="N1820" s="18" t="s">
        <v>42</v>
      </c>
      <c r="O1820" s="19" t="str">
        <f t="shared" si="28"/>
        <v>Order online</v>
      </c>
      <c r="P1820" s="97" t="s">
        <v>146</v>
      </c>
      <c r="Q1820" s="13" t="s">
        <v>6050</v>
      </c>
      <c r="R1820" t="s">
        <v>6051</v>
      </c>
      <c r="S1820" s="20">
        <v>0</v>
      </c>
      <c r="T1820" s="21" t="s">
        <v>38</v>
      </c>
    </row>
    <row r="1821" spans="1:20" x14ac:dyDescent="0.35">
      <c r="A1821" s="96" t="s">
        <v>6054</v>
      </c>
      <c r="D1821" s="13" t="s">
        <v>6055</v>
      </c>
      <c r="E1821" s="13">
        <v>6</v>
      </c>
      <c r="F1821" s="14">
        <v>0.7</v>
      </c>
      <c r="G1821" s="13" t="s">
        <v>14872</v>
      </c>
      <c r="H1821" s="14">
        <v>59.6</v>
      </c>
      <c r="I1821" s="15" t="s">
        <v>32</v>
      </c>
      <c r="J1821" s="16">
        <v>252</v>
      </c>
      <c r="K1821" s="16">
        <v>42</v>
      </c>
      <c r="L1821" s="17" t="s">
        <v>145</v>
      </c>
      <c r="M1821" s="163" t="str">
        <f>IFERROR(GETPIVOTDATA("Tot. Bottles",'- Ordine Aggregato -'!$A$1,"sku anker",A1821),"")</f>
        <v/>
      </c>
      <c r="N1821" s="18" t="s">
        <v>34</v>
      </c>
      <c r="O1821" s="19" t="str">
        <f t="shared" si="28"/>
        <v>Order online</v>
      </c>
      <c r="P1821" s="97" t="s">
        <v>146</v>
      </c>
      <c r="Q1821" s="13" t="s">
        <v>6056</v>
      </c>
      <c r="R1821" t="s">
        <v>6057</v>
      </c>
      <c r="S1821" s="20">
        <v>0</v>
      </c>
      <c r="T1821" s="21" t="s">
        <v>38</v>
      </c>
    </row>
    <row r="1822" spans="1:20" x14ac:dyDescent="0.35">
      <c r="A1822" s="13" t="s">
        <v>6058</v>
      </c>
      <c r="B1822" s="13"/>
      <c r="C1822" s="13"/>
      <c r="D1822" s="13" t="s">
        <v>6059</v>
      </c>
      <c r="E1822" s="13">
        <v>6</v>
      </c>
      <c r="F1822" s="14">
        <v>0.7</v>
      </c>
      <c r="G1822" s="13" t="s">
        <v>14872</v>
      </c>
      <c r="H1822" s="14">
        <v>48</v>
      </c>
      <c r="I1822" s="15" t="s">
        <v>32</v>
      </c>
      <c r="J1822" s="16">
        <v>258</v>
      </c>
      <c r="K1822" s="16">
        <v>43</v>
      </c>
      <c r="L1822" s="17" t="s">
        <v>145</v>
      </c>
      <c r="M1822" s="163" t="str">
        <f>IFERROR(GETPIVOTDATA("Tot. Bottles",'- Ordine Aggregato -'!$A$1,"sku anker",A1822),"")</f>
        <v/>
      </c>
      <c r="N1822" s="18" t="s">
        <v>42</v>
      </c>
      <c r="O1822" s="19" t="str">
        <f t="shared" si="28"/>
        <v>Order online</v>
      </c>
      <c r="P1822" s="97" t="s">
        <v>146</v>
      </c>
      <c r="Q1822" s="13" t="s">
        <v>6060</v>
      </c>
      <c r="R1822" t="s">
        <v>6061</v>
      </c>
      <c r="S1822" s="20">
        <v>0</v>
      </c>
      <c r="T1822" s="21" t="s">
        <v>38</v>
      </c>
    </row>
    <row r="1823" spans="1:20" x14ac:dyDescent="0.35">
      <c r="A1823" s="13" t="s">
        <v>6062</v>
      </c>
      <c r="B1823" s="13"/>
      <c r="C1823" s="13"/>
      <c r="D1823" s="13" t="s">
        <v>6063</v>
      </c>
      <c r="E1823" s="13">
        <v>6</v>
      </c>
      <c r="F1823" s="14">
        <v>0.7</v>
      </c>
      <c r="G1823" s="13" t="s">
        <v>14871</v>
      </c>
      <c r="H1823" s="14">
        <v>43</v>
      </c>
      <c r="I1823" s="15" t="s">
        <v>32</v>
      </c>
      <c r="J1823" s="16">
        <v>141</v>
      </c>
      <c r="K1823" s="16">
        <v>23.5</v>
      </c>
      <c r="L1823" s="17" t="s">
        <v>145</v>
      </c>
      <c r="M1823" s="163" t="str">
        <f>IFERROR(GETPIVOTDATA("Tot. Bottles",'- Ordine Aggregato -'!$A$1,"sku anker",A1823),"")</f>
        <v/>
      </c>
      <c r="N1823" s="18" t="s">
        <v>67</v>
      </c>
      <c r="O1823" s="19" t="str">
        <f t="shared" si="28"/>
        <v>Order online</v>
      </c>
      <c r="P1823" s="97" t="s">
        <v>146</v>
      </c>
      <c r="Q1823" s="13" t="s">
        <v>6064</v>
      </c>
      <c r="R1823" t="s">
        <v>6065</v>
      </c>
      <c r="S1823" s="20">
        <v>23.5</v>
      </c>
      <c r="T1823" s="21" t="s">
        <v>38</v>
      </c>
    </row>
    <row r="1824" spans="1:20" x14ac:dyDescent="0.35">
      <c r="A1824" s="96" t="s">
        <v>14696</v>
      </c>
      <c r="B1824" s="96"/>
      <c r="C1824" s="96"/>
      <c r="D1824" s="13" t="s">
        <v>14697</v>
      </c>
      <c r="E1824" s="13">
        <v>6</v>
      </c>
      <c r="F1824" s="14">
        <v>0.7</v>
      </c>
      <c r="G1824" s="13" t="s">
        <v>14872</v>
      </c>
      <c r="H1824" s="14">
        <v>58.3</v>
      </c>
      <c r="I1824" s="15" t="s">
        <v>32</v>
      </c>
      <c r="J1824" s="16">
        <v>1590</v>
      </c>
      <c r="K1824" s="16">
        <v>265</v>
      </c>
      <c r="L1824" s="17" t="s">
        <v>145</v>
      </c>
      <c r="M1824" s="163" t="str">
        <f>IFERROR(GETPIVOTDATA("Tot. Bottles",'- Ordine Aggregato -'!$A$1,"sku anker",A1824),"")</f>
        <v/>
      </c>
      <c r="N1824" s="18" t="s">
        <v>42</v>
      </c>
      <c r="O1824" s="19" t="str">
        <f t="shared" si="28"/>
        <v>Order online</v>
      </c>
      <c r="P1824" s="97" t="s">
        <v>146</v>
      </c>
      <c r="Q1824" s="13" t="s">
        <v>15364</v>
      </c>
      <c r="R1824" t="s">
        <v>15365</v>
      </c>
      <c r="S1824" s="20">
        <v>0</v>
      </c>
      <c r="T1824" s="21" t="s">
        <v>38</v>
      </c>
    </row>
    <row r="1825" spans="1:20" x14ac:dyDescent="0.35">
      <c r="A1825" s="96" t="s">
        <v>6066</v>
      </c>
      <c r="D1825" s="13" t="s">
        <v>6067</v>
      </c>
      <c r="E1825" s="13">
        <v>6</v>
      </c>
      <c r="F1825" s="14">
        <v>0.7</v>
      </c>
      <c r="G1825" s="13" t="s">
        <v>46</v>
      </c>
      <c r="H1825" s="14">
        <v>43</v>
      </c>
      <c r="I1825" s="15" t="s">
        <v>32</v>
      </c>
      <c r="J1825" s="16">
        <v>223.5</v>
      </c>
      <c r="K1825" s="16">
        <v>37.25</v>
      </c>
      <c r="L1825" s="17" t="s">
        <v>145</v>
      </c>
      <c r="M1825" s="163" t="str">
        <f>IFERROR(GETPIVOTDATA("Tot. Bottles",'- Ordine Aggregato -'!$A$1,"sku anker",A1825),"")</f>
        <v/>
      </c>
      <c r="N1825" s="18" t="s">
        <v>42</v>
      </c>
      <c r="O1825" s="19" t="str">
        <f t="shared" si="28"/>
        <v>Order online</v>
      </c>
      <c r="P1825" s="97" t="s">
        <v>146</v>
      </c>
      <c r="Q1825" s="13" t="s">
        <v>6068</v>
      </c>
      <c r="R1825" t="s">
        <v>6069</v>
      </c>
      <c r="S1825" s="20">
        <v>0</v>
      </c>
      <c r="T1825" s="21" t="s">
        <v>38</v>
      </c>
    </row>
    <row r="1826" spans="1:20" x14ac:dyDescent="0.35">
      <c r="A1826" s="96" t="s">
        <v>6070</v>
      </c>
      <c r="D1826" s="13" t="s">
        <v>6071</v>
      </c>
      <c r="E1826" s="13">
        <v>6</v>
      </c>
      <c r="F1826" s="14">
        <v>0.7</v>
      </c>
      <c r="G1826" s="13" t="s">
        <v>14872</v>
      </c>
      <c r="H1826" s="14">
        <v>43</v>
      </c>
      <c r="I1826" s="15" t="s">
        <v>32</v>
      </c>
      <c r="J1826" s="16">
        <v>193.5</v>
      </c>
      <c r="K1826" s="16">
        <v>32.25</v>
      </c>
      <c r="L1826" s="17" t="s">
        <v>145</v>
      </c>
      <c r="M1826" s="163" t="str">
        <f>IFERROR(GETPIVOTDATA("Tot. Bottles",'- Ordine Aggregato -'!$A$1,"sku anker",A1826),"")</f>
        <v/>
      </c>
      <c r="N1826" s="18" t="s">
        <v>67</v>
      </c>
      <c r="O1826" s="19" t="str">
        <f t="shared" si="28"/>
        <v>Order online</v>
      </c>
      <c r="P1826" s="97" t="s">
        <v>146</v>
      </c>
      <c r="Q1826" s="13" t="s">
        <v>6072</v>
      </c>
      <c r="R1826" t="s">
        <v>6073</v>
      </c>
      <c r="S1826" s="20">
        <v>32.25</v>
      </c>
      <c r="T1826" s="21" t="s">
        <v>38</v>
      </c>
    </row>
    <row r="1827" spans="1:20" x14ac:dyDescent="0.35">
      <c r="A1827" s="96" t="s">
        <v>6074</v>
      </c>
      <c r="D1827" s="13" t="s">
        <v>6075</v>
      </c>
      <c r="E1827" s="13">
        <v>6</v>
      </c>
      <c r="F1827" s="14">
        <v>0.7</v>
      </c>
      <c r="G1827" s="13" t="s">
        <v>46</v>
      </c>
      <c r="H1827" s="14">
        <v>43</v>
      </c>
      <c r="I1827" s="15" t="s">
        <v>32</v>
      </c>
      <c r="J1827" s="16">
        <v>117</v>
      </c>
      <c r="K1827" s="16">
        <v>19.5</v>
      </c>
      <c r="L1827" s="17" t="s">
        <v>145</v>
      </c>
      <c r="M1827" s="163" t="str">
        <f>IFERROR(GETPIVOTDATA("Tot. Bottles",'- Ordine Aggregato -'!$A$1,"sku anker",A1827),"")</f>
        <v/>
      </c>
      <c r="N1827" s="18" t="s">
        <v>67</v>
      </c>
      <c r="O1827" s="19" t="str">
        <f t="shared" si="28"/>
        <v>Order online</v>
      </c>
      <c r="P1827" s="97" t="s">
        <v>146</v>
      </c>
      <c r="Q1827" s="13" t="s">
        <v>6076</v>
      </c>
      <c r="R1827" t="s">
        <v>6077</v>
      </c>
      <c r="S1827" s="20">
        <v>19.5</v>
      </c>
      <c r="T1827" s="21" t="s">
        <v>38</v>
      </c>
    </row>
    <row r="1828" spans="1:20" x14ac:dyDescent="0.35">
      <c r="A1828" s="13" t="s">
        <v>6078</v>
      </c>
      <c r="B1828" s="13"/>
      <c r="C1828" s="13"/>
      <c r="D1828" s="13" t="s">
        <v>6079</v>
      </c>
      <c r="E1828" s="13">
        <v>6</v>
      </c>
      <c r="F1828" s="14">
        <v>1</v>
      </c>
      <c r="G1828" s="13" t="s">
        <v>14872</v>
      </c>
      <c r="H1828" s="14">
        <v>40</v>
      </c>
      <c r="I1828" s="15" t="s">
        <v>32</v>
      </c>
      <c r="J1828" s="16">
        <v>189</v>
      </c>
      <c r="K1828" s="16">
        <v>31.5</v>
      </c>
      <c r="L1828" s="17" t="s">
        <v>145</v>
      </c>
      <c r="M1828" s="163" t="str">
        <f>IFERROR(GETPIVOTDATA("Tot. Bottles",'- Ordine Aggregato -'!$A$1,"sku anker",A1828),"")</f>
        <v/>
      </c>
      <c r="N1828" s="18" t="s">
        <v>42</v>
      </c>
      <c r="O1828" s="19" t="str">
        <f t="shared" si="28"/>
        <v>Order online</v>
      </c>
      <c r="P1828" s="97" t="s">
        <v>146</v>
      </c>
      <c r="Q1828" s="13" t="s">
        <v>6080</v>
      </c>
      <c r="R1828" t="s">
        <v>6081</v>
      </c>
      <c r="S1828" s="20">
        <v>0</v>
      </c>
      <c r="T1828" s="21" t="s">
        <v>38</v>
      </c>
    </row>
    <row r="1829" spans="1:20" x14ac:dyDescent="0.35">
      <c r="A1829" s="13" t="s">
        <v>6082</v>
      </c>
      <c r="B1829" s="13"/>
      <c r="C1829" s="13"/>
      <c r="D1829" s="13" t="s">
        <v>6083</v>
      </c>
      <c r="E1829" s="13">
        <v>6</v>
      </c>
      <c r="F1829" s="14">
        <v>0.7</v>
      </c>
      <c r="G1829" s="13" t="s">
        <v>14871</v>
      </c>
      <c r="H1829" s="14">
        <v>40</v>
      </c>
      <c r="I1829" s="15" t="s">
        <v>32</v>
      </c>
      <c r="J1829" s="16">
        <v>124.5</v>
      </c>
      <c r="K1829" s="16">
        <v>20.75</v>
      </c>
      <c r="L1829" s="17" t="s">
        <v>145</v>
      </c>
      <c r="M1829" s="163" t="str">
        <f>IFERROR(GETPIVOTDATA("Tot. Bottles",'- Ordine Aggregato -'!$A$1,"sku anker",A1829),"")</f>
        <v/>
      </c>
      <c r="N1829" s="18" t="s">
        <v>67</v>
      </c>
      <c r="O1829" s="19" t="str">
        <f t="shared" si="28"/>
        <v>Order online</v>
      </c>
      <c r="P1829" s="97" t="s">
        <v>146</v>
      </c>
      <c r="Q1829" s="13" t="s">
        <v>6084</v>
      </c>
      <c r="R1829" t="s">
        <v>6085</v>
      </c>
      <c r="S1829" s="20">
        <v>20.75</v>
      </c>
      <c r="T1829" s="21" t="s">
        <v>38</v>
      </c>
    </row>
    <row r="1830" spans="1:20" x14ac:dyDescent="0.35">
      <c r="A1830" s="96" t="s">
        <v>6086</v>
      </c>
      <c r="D1830" s="13" t="s">
        <v>6087</v>
      </c>
      <c r="E1830" s="13">
        <v>6</v>
      </c>
      <c r="F1830" s="14">
        <v>0.7</v>
      </c>
      <c r="G1830" s="13" t="s">
        <v>14872</v>
      </c>
      <c r="H1830" s="14">
        <v>46</v>
      </c>
      <c r="I1830" s="15" t="s">
        <v>32</v>
      </c>
      <c r="J1830" s="16">
        <v>279</v>
      </c>
      <c r="K1830" s="16">
        <v>46.5</v>
      </c>
      <c r="L1830" s="17" t="s">
        <v>145</v>
      </c>
      <c r="M1830" s="163" t="str">
        <f>IFERROR(GETPIVOTDATA("Tot. Bottles",'- Ordine Aggregato -'!$A$1,"sku anker",A1830),"")</f>
        <v/>
      </c>
      <c r="N1830" s="18" t="s">
        <v>67</v>
      </c>
      <c r="O1830" s="19" t="str">
        <f t="shared" si="28"/>
        <v>Order online</v>
      </c>
      <c r="P1830" s="97" t="s">
        <v>146</v>
      </c>
      <c r="Q1830" s="13" t="s">
        <v>6088</v>
      </c>
      <c r="R1830" t="s">
        <v>6089</v>
      </c>
      <c r="S1830" s="20">
        <v>46.5</v>
      </c>
      <c r="T1830" s="21" t="s">
        <v>38</v>
      </c>
    </row>
    <row r="1831" spans="1:20" x14ac:dyDescent="0.35">
      <c r="A1831" s="96" t="s">
        <v>6090</v>
      </c>
      <c r="B1831" s="96"/>
      <c r="C1831" s="96"/>
      <c r="D1831" s="13" t="s">
        <v>6091</v>
      </c>
      <c r="E1831" s="13">
        <v>6</v>
      </c>
      <c r="F1831" s="14">
        <v>1</v>
      </c>
      <c r="G1831" s="13" t="s">
        <v>46</v>
      </c>
      <c r="H1831" s="14">
        <v>43</v>
      </c>
      <c r="I1831" s="15" t="s">
        <v>32</v>
      </c>
      <c r="J1831" s="16">
        <v>210</v>
      </c>
      <c r="K1831" s="16">
        <v>35</v>
      </c>
      <c r="L1831" s="17" t="s">
        <v>145</v>
      </c>
      <c r="M1831" s="163" t="str">
        <f>IFERROR(GETPIVOTDATA("Tot. Bottles",'- Ordine Aggregato -'!$A$1,"sku anker",A1831),"")</f>
        <v/>
      </c>
      <c r="N1831" s="18" t="s">
        <v>67</v>
      </c>
      <c r="O1831" s="19" t="str">
        <f t="shared" si="28"/>
        <v>Order online</v>
      </c>
      <c r="P1831" s="97" t="s">
        <v>146</v>
      </c>
      <c r="Q1831" s="13" t="s">
        <v>6092</v>
      </c>
      <c r="R1831" t="s">
        <v>6093</v>
      </c>
      <c r="S1831" s="20">
        <v>35</v>
      </c>
      <c r="T1831" s="21" t="s">
        <v>38</v>
      </c>
    </row>
    <row r="1832" spans="1:20" x14ac:dyDescent="0.35">
      <c r="A1832" s="96" t="s">
        <v>6094</v>
      </c>
      <c r="B1832" s="96"/>
      <c r="C1832" s="96"/>
      <c r="D1832" s="13" t="s">
        <v>6095</v>
      </c>
      <c r="E1832" s="13">
        <v>6</v>
      </c>
      <c r="F1832" s="14">
        <v>0.7</v>
      </c>
      <c r="G1832" s="13" t="s">
        <v>14872</v>
      </c>
      <c r="H1832" s="14">
        <v>43</v>
      </c>
      <c r="I1832" s="15" t="s">
        <v>32</v>
      </c>
      <c r="J1832" s="16">
        <v>189</v>
      </c>
      <c r="K1832" s="16">
        <v>31.5</v>
      </c>
      <c r="L1832" s="17" t="s">
        <v>145</v>
      </c>
      <c r="M1832" s="163" t="str">
        <f>IFERROR(GETPIVOTDATA("Tot. Bottles",'- Ordine Aggregato -'!$A$1,"sku anker",A1832),"")</f>
        <v/>
      </c>
      <c r="N1832" s="18" t="s">
        <v>42</v>
      </c>
      <c r="O1832" s="19" t="str">
        <f t="shared" si="28"/>
        <v>Order online</v>
      </c>
      <c r="P1832" s="97" t="s">
        <v>146</v>
      </c>
      <c r="Q1832" s="13" t="s">
        <v>6096</v>
      </c>
      <c r="R1832" t="s">
        <v>6097</v>
      </c>
      <c r="S1832" s="20">
        <v>0</v>
      </c>
      <c r="T1832" s="21" t="s">
        <v>38</v>
      </c>
    </row>
    <row r="1833" spans="1:20" x14ac:dyDescent="0.35">
      <c r="A1833" s="13" t="s">
        <v>6098</v>
      </c>
      <c r="B1833" s="13"/>
      <c r="C1833" s="13"/>
      <c r="D1833" s="13" t="s">
        <v>6099</v>
      </c>
      <c r="E1833" s="13">
        <v>6</v>
      </c>
      <c r="F1833" s="14">
        <v>1</v>
      </c>
      <c r="G1833" s="13" t="s">
        <v>14872</v>
      </c>
      <c r="H1833" s="14">
        <v>43</v>
      </c>
      <c r="I1833" s="15" t="s">
        <v>32</v>
      </c>
      <c r="J1833" s="16">
        <v>231</v>
      </c>
      <c r="K1833" s="16">
        <v>38.5</v>
      </c>
      <c r="L1833" s="17" t="s">
        <v>145</v>
      </c>
      <c r="M1833" s="163" t="str">
        <f>IFERROR(GETPIVOTDATA("Tot. Bottles",'- Ordine Aggregato -'!$A$1,"sku anker",A1833),"")</f>
        <v/>
      </c>
      <c r="N1833" s="18" t="s">
        <v>42</v>
      </c>
      <c r="O1833" s="19" t="str">
        <f t="shared" si="28"/>
        <v>Order online</v>
      </c>
      <c r="P1833" s="97" t="s">
        <v>146</v>
      </c>
      <c r="Q1833" s="13" t="s">
        <v>6100</v>
      </c>
      <c r="R1833" t="s">
        <v>6101</v>
      </c>
      <c r="S1833" s="20">
        <v>0</v>
      </c>
      <c r="T1833" s="21" t="s">
        <v>38</v>
      </c>
    </row>
    <row r="1834" spans="1:20" x14ac:dyDescent="0.35">
      <c r="A1834" s="13" t="s">
        <v>6102</v>
      </c>
      <c r="B1834" s="13"/>
      <c r="C1834" s="13"/>
      <c r="D1834" s="13" t="s">
        <v>6103</v>
      </c>
      <c r="E1834" s="13">
        <v>6</v>
      </c>
      <c r="F1834" s="14">
        <v>0.7</v>
      </c>
      <c r="G1834" s="13" t="s">
        <v>14871</v>
      </c>
      <c r="H1834" s="14">
        <v>46</v>
      </c>
      <c r="I1834" s="15" t="s">
        <v>32</v>
      </c>
      <c r="J1834" s="16">
        <v>208.5</v>
      </c>
      <c r="K1834" s="16">
        <v>34.75</v>
      </c>
      <c r="L1834" s="17" t="s">
        <v>145</v>
      </c>
      <c r="M1834" s="163" t="str">
        <f>IFERROR(GETPIVOTDATA("Tot. Bottles",'- Ordine Aggregato -'!$A$1,"sku anker",A1834),"")</f>
        <v/>
      </c>
      <c r="N1834" s="18" t="s">
        <v>42</v>
      </c>
      <c r="O1834" s="19" t="str">
        <f t="shared" si="28"/>
        <v>Order online</v>
      </c>
      <c r="P1834" s="97" t="s">
        <v>146</v>
      </c>
      <c r="Q1834" s="13" t="s">
        <v>6104</v>
      </c>
      <c r="R1834" t="s">
        <v>6105</v>
      </c>
      <c r="S1834" s="20">
        <v>0</v>
      </c>
      <c r="T1834" s="21" t="s">
        <v>38</v>
      </c>
    </row>
    <row r="1835" spans="1:20" x14ac:dyDescent="0.35">
      <c r="A1835" s="96" t="s">
        <v>6106</v>
      </c>
      <c r="B1835" s="96"/>
      <c r="C1835" s="96"/>
      <c r="D1835" s="13" t="s">
        <v>6107</v>
      </c>
      <c r="E1835" s="13">
        <v>6</v>
      </c>
      <c r="F1835" s="14">
        <v>0.7</v>
      </c>
      <c r="G1835" s="13" t="s">
        <v>14872</v>
      </c>
      <c r="H1835" s="14">
        <v>43</v>
      </c>
      <c r="I1835" s="15" t="s">
        <v>32</v>
      </c>
      <c r="J1835" s="16">
        <v>309</v>
      </c>
      <c r="K1835" s="16">
        <v>51.5</v>
      </c>
      <c r="L1835" s="17" t="s">
        <v>145</v>
      </c>
      <c r="M1835" s="163" t="str">
        <f>IFERROR(GETPIVOTDATA("Tot. Bottles",'- Ordine Aggregato -'!$A$1,"sku anker",A1835),"")</f>
        <v/>
      </c>
      <c r="N1835" s="18" t="s">
        <v>42</v>
      </c>
      <c r="O1835" s="19" t="str">
        <f t="shared" si="28"/>
        <v>Order online</v>
      </c>
      <c r="P1835" s="97" t="s">
        <v>146</v>
      </c>
      <c r="Q1835" s="13" t="s">
        <v>6108</v>
      </c>
      <c r="R1835" t="s">
        <v>6109</v>
      </c>
      <c r="S1835" s="20">
        <v>0</v>
      </c>
      <c r="T1835" s="21" t="s">
        <v>38</v>
      </c>
    </row>
    <row r="1836" spans="1:20" x14ac:dyDescent="0.35">
      <c r="A1836" s="13" t="s">
        <v>6110</v>
      </c>
      <c r="B1836" s="13"/>
      <c r="C1836" s="13"/>
      <c r="D1836" s="13" t="s">
        <v>6111</v>
      </c>
      <c r="E1836" s="13">
        <v>6</v>
      </c>
      <c r="F1836" s="14">
        <v>1</v>
      </c>
      <c r="G1836" s="13" t="s">
        <v>46</v>
      </c>
      <c r="H1836" s="14">
        <v>43</v>
      </c>
      <c r="I1836" s="15" t="s">
        <v>32</v>
      </c>
      <c r="J1836" s="16">
        <v>299.70000000000005</v>
      </c>
      <c r="K1836" s="16">
        <v>49.95</v>
      </c>
      <c r="L1836" s="17" t="s">
        <v>145</v>
      </c>
      <c r="M1836" s="163" t="str">
        <f>IFERROR(GETPIVOTDATA("Tot. Bottles",'- Ordine Aggregato -'!$A$1,"sku anker",A1836),"")</f>
        <v/>
      </c>
      <c r="N1836" s="18" t="s">
        <v>67</v>
      </c>
      <c r="O1836" s="19" t="str">
        <f t="shared" si="28"/>
        <v>Order online</v>
      </c>
      <c r="P1836" s="97" t="s">
        <v>146</v>
      </c>
      <c r="Q1836" s="13" t="s">
        <v>6112</v>
      </c>
      <c r="R1836" t="s">
        <v>6113</v>
      </c>
      <c r="S1836" s="20">
        <v>49.95</v>
      </c>
      <c r="T1836" s="21" t="s">
        <v>38</v>
      </c>
    </row>
    <row r="1837" spans="1:20" x14ac:dyDescent="0.35">
      <c r="A1837" s="13" t="s">
        <v>6114</v>
      </c>
      <c r="B1837" s="13"/>
      <c r="C1837" s="13"/>
      <c r="D1837" s="13" t="s">
        <v>6115</v>
      </c>
      <c r="E1837" s="13">
        <v>6</v>
      </c>
      <c r="F1837" s="14">
        <v>0.7</v>
      </c>
      <c r="G1837" s="13" t="s">
        <v>14871</v>
      </c>
      <c r="H1837" s="14">
        <v>43</v>
      </c>
      <c r="I1837" s="15" t="s">
        <v>32</v>
      </c>
      <c r="J1837" s="16">
        <v>417</v>
      </c>
      <c r="K1837" s="16">
        <v>69.5</v>
      </c>
      <c r="L1837" s="17" t="s">
        <v>145</v>
      </c>
      <c r="M1837" s="163" t="str">
        <f>IFERROR(GETPIVOTDATA("Tot. Bottles",'- Ordine Aggregato -'!$A$1,"sku anker",A1837),"")</f>
        <v/>
      </c>
      <c r="N1837" s="18" t="s">
        <v>34</v>
      </c>
      <c r="O1837" s="19" t="str">
        <f t="shared" si="28"/>
        <v>Order online</v>
      </c>
      <c r="P1837" s="97" t="s">
        <v>146</v>
      </c>
      <c r="Q1837" s="13" t="s">
        <v>6116</v>
      </c>
      <c r="R1837" t="s">
        <v>6117</v>
      </c>
      <c r="S1837" s="20">
        <v>0</v>
      </c>
      <c r="T1837" s="21" t="s">
        <v>38</v>
      </c>
    </row>
    <row r="1838" spans="1:20" x14ac:dyDescent="0.35">
      <c r="A1838" s="96" t="s">
        <v>14809</v>
      </c>
      <c r="B1838" s="96"/>
      <c r="C1838" s="96"/>
      <c r="D1838" s="13" t="s">
        <v>14810</v>
      </c>
      <c r="E1838" s="13">
        <v>6</v>
      </c>
      <c r="F1838" s="14">
        <v>0.7</v>
      </c>
      <c r="G1838" s="13" t="s">
        <v>14872</v>
      </c>
      <c r="H1838" s="14">
        <v>46</v>
      </c>
      <c r="I1838" s="15" t="s">
        <v>32</v>
      </c>
      <c r="J1838" s="16">
        <v>324</v>
      </c>
      <c r="K1838" s="16">
        <v>54</v>
      </c>
      <c r="L1838" s="17" t="s">
        <v>145</v>
      </c>
      <c r="M1838" s="163" t="str">
        <f>IFERROR(GETPIVOTDATA("Tot. Bottles",'- Ordine Aggregato -'!$A$1,"sku anker",A1838),"")</f>
        <v/>
      </c>
      <c r="N1838" s="18" t="s">
        <v>42</v>
      </c>
      <c r="O1838" s="19" t="str">
        <f t="shared" si="28"/>
        <v>Order online</v>
      </c>
      <c r="P1838" s="97" t="s">
        <v>146</v>
      </c>
      <c r="Q1838" s="13" t="s">
        <v>15366</v>
      </c>
      <c r="R1838" t="s">
        <v>15367</v>
      </c>
      <c r="S1838" s="20">
        <v>0</v>
      </c>
      <c r="T1838" s="21" t="s">
        <v>38</v>
      </c>
    </row>
    <row r="1839" spans="1:20" x14ac:dyDescent="0.35">
      <c r="A1839" s="13" t="s">
        <v>6118</v>
      </c>
      <c r="B1839" s="13"/>
      <c r="C1839" s="13"/>
      <c r="D1839" s="13" t="s">
        <v>6119</v>
      </c>
      <c r="E1839" s="13">
        <v>6</v>
      </c>
      <c r="F1839" s="14">
        <v>0.7</v>
      </c>
      <c r="G1839" s="13" t="s">
        <v>14871</v>
      </c>
      <c r="H1839" s="14">
        <v>46</v>
      </c>
      <c r="I1839" s="15" t="s">
        <v>32</v>
      </c>
      <c r="J1839" s="16">
        <v>203.10000000000002</v>
      </c>
      <c r="K1839" s="16">
        <v>33.85</v>
      </c>
      <c r="L1839" s="17" t="s">
        <v>145</v>
      </c>
      <c r="M1839" s="163" t="str">
        <f>IFERROR(GETPIVOTDATA("Tot. Bottles",'- Ordine Aggregato -'!$A$1,"sku anker",A1839),"")</f>
        <v/>
      </c>
      <c r="N1839" s="18" t="s">
        <v>67</v>
      </c>
      <c r="O1839" s="19" t="str">
        <f t="shared" si="28"/>
        <v>Order online</v>
      </c>
      <c r="P1839" s="97" t="s">
        <v>146</v>
      </c>
      <c r="Q1839" s="13" t="s">
        <v>6120</v>
      </c>
      <c r="R1839" t="s">
        <v>6121</v>
      </c>
      <c r="S1839" s="20">
        <v>33.85</v>
      </c>
      <c r="T1839" s="21" t="s">
        <v>38</v>
      </c>
    </row>
    <row r="1840" spans="1:20" x14ac:dyDescent="0.35">
      <c r="A1840" s="96" t="s">
        <v>6122</v>
      </c>
      <c r="D1840" s="13" t="s">
        <v>6123</v>
      </c>
      <c r="E1840" s="13">
        <v>4</v>
      </c>
      <c r="F1840" s="14">
        <v>0.7</v>
      </c>
      <c r="G1840" s="13" t="s">
        <v>14871</v>
      </c>
      <c r="H1840" s="14">
        <v>46</v>
      </c>
      <c r="I1840" s="15" t="s">
        <v>32</v>
      </c>
      <c r="J1840" s="16">
        <v>540</v>
      </c>
      <c r="K1840" s="16">
        <v>135</v>
      </c>
      <c r="L1840" s="17" t="s">
        <v>145</v>
      </c>
      <c r="M1840" s="163" t="str">
        <f>IFERROR(GETPIVOTDATA("Tot. Bottles",'- Ordine Aggregato -'!$A$1,"sku anker",A1840),"")</f>
        <v/>
      </c>
      <c r="N1840" s="18" t="s">
        <v>42</v>
      </c>
      <c r="O1840" s="19" t="str">
        <f t="shared" si="28"/>
        <v>Order online</v>
      </c>
      <c r="P1840" s="97" t="s">
        <v>146</v>
      </c>
      <c r="Q1840" s="13" t="s">
        <v>6124</v>
      </c>
      <c r="R1840" t="s">
        <v>6125</v>
      </c>
      <c r="S1840" s="20">
        <v>0</v>
      </c>
      <c r="T1840" s="21" t="s">
        <v>38</v>
      </c>
    </row>
    <row r="1841" spans="1:20" x14ac:dyDescent="0.35">
      <c r="A1841" s="13" t="s">
        <v>6126</v>
      </c>
      <c r="B1841" s="13"/>
      <c r="C1841" s="13"/>
      <c r="D1841" s="13" t="s">
        <v>6127</v>
      </c>
      <c r="E1841" s="13">
        <v>6</v>
      </c>
      <c r="F1841" s="14">
        <v>1</v>
      </c>
      <c r="G1841" s="13" t="s">
        <v>14872</v>
      </c>
      <c r="H1841" s="14">
        <v>47</v>
      </c>
      <c r="I1841" s="15" t="s">
        <v>32</v>
      </c>
      <c r="J1841" s="16">
        <v>47.7</v>
      </c>
      <c r="K1841" s="16">
        <v>7.95</v>
      </c>
      <c r="L1841" s="17" t="s">
        <v>368</v>
      </c>
      <c r="M1841" s="163" t="str">
        <f>IFERROR(GETPIVOTDATA("Tot. Bottles",'- Ordine Aggregato -'!$A$1,"sku anker",A1841),"")</f>
        <v/>
      </c>
      <c r="N1841" s="18" t="s">
        <v>67</v>
      </c>
      <c r="O1841" s="19" t="str">
        <f t="shared" si="28"/>
        <v>Order online</v>
      </c>
      <c r="P1841" s="97" t="s">
        <v>146</v>
      </c>
      <c r="Q1841" s="13" t="s">
        <v>6128</v>
      </c>
      <c r="R1841" t="s">
        <v>42</v>
      </c>
      <c r="S1841" s="20">
        <v>7.95</v>
      </c>
      <c r="T1841" s="21" t="s">
        <v>38</v>
      </c>
    </row>
    <row r="1842" spans="1:20" x14ac:dyDescent="0.35">
      <c r="A1842" s="96" t="s">
        <v>6129</v>
      </c>
      <c r="B1842" s="96"/>
      <c r="C1842" s="96"/>
      <c r="D1842" s="13" t="s">
        <v>6130</v>
      </c>
      <c r="E1842" s="13">
        <v>6</v>
      </c>
      <c r="F1842" s="14">
        <v>1</v>
      </c>
      <c r="G1842" s="13" t="s">
        <v>14871</v>
      </c>
      <c r="H1842" s="14">
        <v>35</v>
      </c>
      <c r="I1842" s="15" t="s">
        <v>32</v>
      </c>
      <c r="J1842" s="16">
        <v>22.5</v>
      </c>
      <c r="K1842" s="16">
        <v>3.75</v>
      </c>
      <c r="L1842" s="17" t="s">
        <v>690</v>
      </c>
      <c r="M1842" s="163" t="str">
        <f>IFERROR(GETPIVOTDATA("Tot. Bottles",'- Ordine Aggregato -'!$A$1,"sku anker",A1842),"")</f>
        <v/>
      </c>
      <c r="N1842" s="18" t="s">
        <v>42</v>
      </c>
      <c r="O1842" s="19" t="str">
        <f t="shared" si="28"/>
        <v>Order online</v>
      </c>
      <c r="P1842" s="97" t="s">
        <v>68</v>
      </c>
      <c r="Q1842" s="13" t="s">
        <v>6131</v>
      </c>
      <c r="R1842" t="s">
        <v>6132</v>
      </c>
      <c r="S1842" s="20">
        <v>0</v>
      </c>
      <c r="T1842" s="21" t="s">
        <v>38</v>
      </c>
    </row>
    <row r="1843" spans="1:20" x14ac:dyDescent="0.35">
      <c r="A1843" s="13" t="s">
        <v>6133</v>
      </c>
      <c r="B1843" s="13"/>
      <c r="C1843" s="13"/>
      <c r="D1843" s="13" t="s">
        <v>6134</v>
      </c>
      <c r="E1843" s="13">
        <v>6</v>
      </c>
      <c r="F1843" s="14">
        <v>0.7</v>
      </c>
      <c r="G1843" s="13" t="s">
        <v>14872</v>
      </c>
      <c r="H1843" s="14">
        <v>40</v>
      </c>
      <c r="I1843" s="15" t="s">
        <v>32</v>
      </c>
      <c r="J1843" s="16">
        <v>102</v>
      </c>
      <c r="K1843" s="16">
        <v>17</v>
      </c>
      <c r="L1843" s="17" t="s">
        <v>368</v>
      </c>
      <c r="M1843" s="163" t="str">
        <f>IFERROR(GETPIVOTDATA("Tot. Bottles",'- Ordine Aggregato -'!$A$1,"sku anker",A1843),"")</f>
        <v/>
      </c>
      <c r="N1843" s="18" t="s">
        <v>42</v>
      </c>
      <c r="O1843" s="19" t="str">
        <f t="shared" si="28"/>
        <v>Order online</v>
      </c>
      <c r="P1843" s="97" t="s">
        <v>68</v>
      </c>
      <c r="Q1843" s="13" t="s">
        <v>6135</v>
      </c>
      <c r="R1843" t="s">
        <v>6136</v>
      </c>
      <c r="S1843" s="20">
        <v>0</v>
      </c>
      <c r="T1843" s="21" t="s">
        <v>38</v>
      </c>
    </row>
    <row r="1844" spans="1:20" x14ac:dyDescent="0.35">
      <c r="A1844" s="96" t="s">
        <v>6137</v>
      </c>
      <c r="D1844" s="13" t="s">
        <v>6138</v>
      </c>
      <c r="E1844" s="13">
        <v>6</v>
      </c>
      <c r="F1844" s="14">
        <v>0.7</v>
      </c>
      <c r="G1844" s="13" t="s">
        <v>46</v>
      </c>
      <c r="H1844" s="14">
        <v>40</v>
      </c>
      <c r="I1844" s="15" t="s">
        <v>32</v>
      </c>
      <c r="J1844" s="16">
        <v>97.5</v>
      </c>
      <c r="K1844" s="16">
        <v>16.25</v>
      </c>
      <c r="L1844" s="17" t="s">
        <v>368</v>
      </c>
      <c r="M1844" s="163" t="str">
        <f>IFERROR(GETPIVOTDATA("Tot. Bottles",'- Ordine Aggregato -'!$A$1,"sku anker",A1844),"")</f>
        <v/>
      </c>
      <c r="N1844" s="18" t="s">
        <v>42</v>
      </c>
      <c r="O1844" s="19" t="str">
        <f t="shared" si="28"/>
        <v>Order online</v>
      </c>
      <c r="P1844" s="97" t="s">
        <v>35</v>
      </c>
      <c r="Q1844" s="13" t="s">
        <v>6139</v>
      </c>
      <c r="R1844" t="s">
        <v>6140</v>
      </c>
      <c r="S1844" s="20">
        <v>0</v>
      </c>
      <c r="T1844" s="21" t="s">
        <v>38</v>
      </c>
    </row>
    <row r="1845" spans="1:20" x14ac:dyDescent="0.35">
      <c r="A1845" s="13" t="s">
        <v>6141</v>
      </c>
      <c r="B1845" s="13"/>
      <c r="C1845" s="13"/>
      <c r="D1845" s="13" t="s">
        <v>6142</v>
      </c>
      <c r="E1845" s="13">
        <v>48</v>
      </c>
      <c r="F1845" s="14">
        <v>0.05</v>
      </c>
      <c r="G1845" s="13" t="s">
        <v>14872</v>
      </c>
      <c r="H1845" s="14">
        <v>40</v>
      </c>
      <c r="I1845" s="15" t="s">
        <v>32</v>
      </c>
      <c r="J1845" s="16">
        <v>333.6</v>
      </c>
      <c r="K1845" s="16">
        <v>6.95</v>
      </c>
      <c r="L1845" s="17" t="s">
        <v>448</v>
      </c>
      <c r="M1845" s="163" t="str">
        <f>IFERROR(GETPIVOTDATA("Tot. Bottles",'- Ordine Aggregato -'!$A$1,"sku anker",A1845),"")</f>
        <v/>
      </c>
      <c r="N1845" s="18" t="s">
        <v>34</v>
      </c>
      <c r="O1845" s="19" t="str">
        <f t="shared" si="28"/>
        <v>Order online</v>
      </c>
      <c r="P1845" s="97" t="s">
        <v>385</v>
      </c>
      <c r="Q1845" s="13" t="s">
        <v>6143</v>
      </c>
      <c r="R1845" t="s">
        <v>6144</v>
      </c>
      <c r="S1845" s="20">
        <v>0</v>
      </c>
      <c r="T1845" s="21" t="s">
        <v>38</v>
      </c>
    </row>
    <row r="1846" spans="1:20" x14ac:dyDescent="0.35">
      <c r="A1846" s="96" t="s">
        <v>6145</v>
      </c>
      <c r="D1846" s="13" t="s">
        <v>6142</v>
      </c>
      <c r="E1846" s="13">
        <v>6</v>
      </c>
      <c r="F1846" s="14">
        <v>0.7</v>
      </c>
      <c r="G1846" s="13" t="s">
        <v>14872</v>
      </c>
      <c r="H1846" s="14">
        <v>40</v>
      </c>
      <c r="I1846" s="15" t="s">
        <v>32</v>
      </c>
      <c r="J1846" s="16">
        <v>198</v>
      </c>
      <c r="K1846" s="16">
        <v>33</v>
      </c>
      <c r="L1846" s="17" t="s">
        <v>448</v>
      </c>
      <c r="M1846" s="163" t="str">
        <f>IFERROR(GETPIVOTDATA("Tot. Bottles",'- Ordine Aggregato -'!$A$1,"sku anker",A1846),"")</f>
        <v/>
      </c>
      <c r="N1846" s="18" t="s">
        <v>42</v>
      </c>
      <c r="O1846" s="19" t="str">
        <f t="shared" si="28"/>
        <v>Order online</v>
      </c>
      <c r="P1846" s="97" t="s">
        <v>385</v>
      </c>
      <c r="Q1846" s="13" t="s">
        <v>6146</v>
      </c>
      <c r="R1846" t="s">
        <v>6147</v>
      </c>
      <c r="S1846" s="20">
        <v>0</v>
      </c>
      <c r="T1846" s="21" t="s">
        <v>38</v>
      </c>
    </row>
    <row r="1847" spans="1:20" x14ac:dyDescent="0.35">
      <c r="A1847" s="96" t="s">
        <v>6148</v>
      </c>
      <c r="D1847" s="13" t="s">
        <v>6149</v>
      </c>
      <c r="E1847" s="13">
        <v>6</v>
      </c>
      <c r="F1847" s="14">
        <v>0.7</v>
      </c>
      <c r="G1847" s="13" t="s">
        <v>46</v>
      </c>
      <c r="H1847" s="14">
        <v>40</v>
      </c>
      <c r="I1847" s="15" t="s">
        <v>32</v>
      </c>
      <c r="J1847" s="16">
        <v>121.5</v>
      </c>
      <c r="K1847" s="16">
        <v>20.25</v>
      </c>
      <c r="L1847" s="17" t="s">
        <v>368</v>
      </c>
      <c r="M1847" s="163" t="str">
        <f>IFERROR(GETPIVOTDATA("Tot. Bottles",'- Ordine Aggregato -'!$A$1,"sku anker",A1847),"")</f>
        <v/>
      </c>
      <c r="N1847" s="18" t="s">
        <v>42</v>
      </c>
      <c r="O1847" s="19" t="str">
        <f t="shared" si="28"/>
        <v>Order online</v>
      </c>
      <c r="P1847" s="97" t="s">
        <v>68</v>
      </c>
      <c r="Q1847" s="13" t="s">
        <v>6139</v>
      </c>
      <c r="R1847" t="s">
        <v>6140</v>
      </c>
      <c r="S1847" s="20">
        <v>0</v>
      </c>
      <c r="T1847" s="21" t="s">
        <v>38</v>
      </c>
    </row>
    <row r="1848" spans="1:20" x14ac:dyDescent="0.35">
      <c r="A1848" s="13" t="s">
        <v>6150</v>
      </c>
      <c r="B1848" s="13"/>
      <c r="C1848" s="13"/>
      <c r="D1848" s="13" t="s">
        <v>6151</v>
      </c>
      <c r="E1848" s="13">
        <v>6</v>
      </c>
      <c r="F1848" s="14">
        <v>0.7</v>
      </c>
      <c r="G1848" s="13" t="s">
        <v>46</v>
      </c>
      <c r="H1848" s="14">
        <v>40</v>
      </c>
      <c r="I1848" s="15" t="s">
        <v>32</v>
      </c>
      <c r="J1848" s="16">
        <v>121.5</v>
      </c>
      <c r="K1848" s="16">
        <v>20.25</v>
      </c>
      <c r="L1848" s="17" t="s">
        <v>73</v>
      </c>
      <c r="M1848" s="163" t="str">
        <f>IFERROR(GETPIVOTDATA("Tot. Bottles",'- Ordine Aggregato -'!$A$1,"sku anker",A1848),"")</f>
        <v/>
      </c>
      <c r="N1848" s="18" t="s">
        <v>42</v>
      </c>
      <c r="O1848" s="19" t="str">
        <f t="shared" si="28"/>
        <v>Order online</v>
      </c>
      <c r="P1848" s="97" t="s">
        <v>68</v>
      </c>
      <c r="Q1848" s="13" t="s">
        <v>6152</v>
      </c>
      <c r="R1848" t="s">
        <v>6153</v>
      </c>
      <c r="S1848" s="20">
        <v>0</v>
      </c>
      <c r="T1848" s="21" t="s">
        <v>38</v>
      </c>
    </row>
    <row r="1849" spans="1:20" x14ac:dyDescent="0.35">
      <c r="A1849" s="96" t="s">
        <v>6154</v>
      </c>
      <c r="B1849" s="96"/>
      <c r="C1849" s="96"/>
      <c r="D1849" s="13" t="s">
        <v>6155</v>
      </c>
      <c r="E1849" s="13">
        <v>1</v>
      </c>
      <c r="F1849" s="14">
        <v>3</v>
      </c>
      <c r="G1849" s="13" t="s">
        <v>14872</v>
      </c>
      <c r="H1849" s="14">
        <v>40</v>
      </c>
      <c r="I1849" s="15" t="s">
        <v>32</v>
      </c>
      <c r="J1849" s="16">
        <v>153</v>
      </c>
      <c r="K1849" s="16">
        <v>153</v>
      </c>
      <c r="L1849" s="17" t="s">
        <v>73</v>
      </c>
      <c r="M1849" s="163" t="str">
        <f>IFERROR(GETPIVOTDATA("Tot. Bottles",'- Ordine Aggregato -'!$A$1,"sku anker",A1849),"")</f>
        <v/>
      </c>
      <c r="N1849" s="18" t="s">
        <v>42</v>
      </c>
      <c r="O1849" s="19" t="str">
        <f t="shared" si="28"/>
        <v>Order online</v>
      </c>
      <c r="P1849" s="97" t="s">
        <v>68</v>
      </c>
      <c r="Q1849" s="13" t="s">
        <v>6156</v>
      </c>
      <c r="R1849" t="s">
        <v>42</v>
      </c>
      <c r="S1849" s="20">
        <v>0</v>
      </c>
      <c r="T1849" s="21" t="s">
        <v>38</v>
      </c>
    </row>
    <row r="1850" spans="1:20" x14ac:dyDescent="0.35">
      <c r="A1850" s="13" t="s">
        <v>6157</v>
      </c>
      <c r="B1850" s="13"/>
      <c r="C1850" s="13"/>
      <c r="D1850" s="13" t="s">
        <v>6158</v>
      </c>
      <c r="E1850" s="13">
        <v>6</v>
      </c>
      <c r="F1850" s="14">
        <v>0.7</v>
      </c>
      <c r="G1850" s="13" t="s">
        <v>14871</v>
      </c>
      <c r="H1850" s="14">
        <v>30</v>
      </c>
      <c r="I1850" s="15" t="s">
        <v>32</v>
      </c>
      <c r="J1850" s="16">
        <v>20.399999999999999</v>
      </c>
      <c r="K1850" s="16">
        <v>3.4</v>
      </c>
      <c r="L1850" s="17" t="s">
        <v>589</v>
      </c>
      <c r="M1850" s="163" t="str">
        <f>IFERROR(GETPIVOTDATA("Tot. Bottles",'- Ordine Aggregato -'!$A$1,"sku anker",A1850),"")</f>
        <v/>
      </c>
      <c r="N1850" s="18" t="s">
        <v>42</v>
      </c>
      <c r="O1850" s="19" t="str">
        <f t="shared" si="28"/>
        <v>Order online</v>
      </c>
      <c r="P1850" s="97" t="s">
        <v>355</v>
      </c>
      <c r="Q1850" s="13" t="s">
        <v>6159</v>
      </c>
      <c r="R1850" t="s">
        <v>6160</v>
      </c>
      <c r="S1850" s="20">
        <v>0</v>
      </c>
      <c r="T1850" s="21" t="s">
        <v>38</v>
      </c>
    </row>
    <row r="1851" spans="1:20" x14ac:dyDescent="0.35">
      <c r="A1851" s="96" t="s">
        <v>6161</v>
      </c>
      <c r="B1851" s="96"/>
      <c r="C1851" s="96"/>
      <c r="D1851" s="13" t="s">
        <v>6162</v>
      </c>
      <c r="E1851" s="13">
        <v>6</v>
      </c>
      <c r="F1851" s="14">
        <v>0.75</v>
      </c>
      <c r="G1851" s="13" t="s">
        <v>31</v>
      </c>
      <c r="H1851" s="14">
        <v>15</v>
      </c>
      <c r="I1851" s="15" t="s">
        <v>32</v>
      </c>
      <c r="J1851" s="16">
        <v>43.2</v>
      </c>
      <c r="K1851" s="16">
        <v>7.2</v>
      </c>
      <c r="L1851" s="17" t="s">
        <v>1682</v>
      </c>
      <c r="M1851" s="163" t="str">
        <f>IFERROR(GETPIVOTDATA("Tot. Bottles",'- Ordine Aggregato -'!$A$1,"sku anker",A1851),"")</f>
        <v/>
      </c>
      <c r="N1851" s="18" t="s">
        <v>34</v>
      </c>
      <c r="O1851" s="19" t="str">
        <f t="shared" si="28"/>
        <v>Order online</v>
      </c>
      <c r="P1851" s="97" t="s">
        <v>35</v>
      </c>
      <c r="Q1851" s="13" t="s">
        <v>6163</v>
      </c>
      <c r="R1851" t="s">
        <v>6164</v>
      </c>
      <c r="S1851" s="20">
        <v>0</v>
      </c>
      <c r="T1851" s="21" t="s">
        <v>38</v>
      </c>
    </row>
    <row r="1852" spans="1:20" x14ac:dyDescent="0.35">
      <c r="A1852" s="13" t="s">
        <v>6165</v>
      </c>
      <c r="B1852" s="13"/>
      <c r="C1852" s="13"/>
      <c r="D1852" s="13" t="s">
        <v>6166</v>
      </c>
      <c r="E1852" s="13">
        <v>6</v>
      </c>
      <c r="F1852" s="14">
        <v>0.7</v>
      </c>
      <c r="G1852" s="13" t="s">
        <v>14872</v>
      </c>
      <c r="H1852" s="14">
        <v>37.5</v>
      </c>
      <c r="I1852" s="15" t="s">
        <v>32</v>
      </c>
      <c r="J1852" s="16">
        <v>14.700000000000001</v>
      </c>
      <c r="K1852" s="16">
        <v>2.4500000000000002</v>
      </c>
      <c r="L1852" s="17" t="s">
        <v>73</v>
      </c>
      <c r="M1852" s="163" t="str">
        <f>IFERROR(GETPIVOTDATA("Tot. Bottles",'- Ordine Aggregato -'!$A$1,"sku anker",A1852),"")</f>
        <v/>
      </c>
      <c r="N1852" s="18" t="s">
        <v>42</v>
      </c>
      <c r="O1852" s="19" t="str">
        <f t="shared" si="28"/>
        <v>Order online</v>
      </c>
      <c r="P1852" s="97" t="s">
        <v>220</v>
      </c>
      <c r="Q1852" s="13" t="s">
        <v>6167</v>
      </c>
      <c r="R1852" t="s">
        <v>6168</v>
      </c>
      <c r="S1852" s="20">
        <v>0</v>
      </c>
      <c r="T1852" s="21" t="s">
        <v>38</v>
      </c>
    </row>
    <row r="1853" spans="1:20" x14ac:dyDescent="0.35">
      <c r="A1853" s="13" t="s">
        <v>6169</v>
      </c>
      <c r="B1853" s="13"/>
      <c r="C1853" s="13"/>
      <c r="D1853" s="13" t="s">
        <v>6166</v>
      </c>
      <c r="E1853" s="13">
        <v>6</v>
      </c>
      <c r="F1853" s="14">
        <v>1</v>
      </c>
      <c r="G1853" s="13" t="s">
        <v>14872</v>
      </c>
      <c r="H1853" s="14">
        <v>37.5</v>
      </c>
      <c r="I1853" s="15" t="s">
        <v>32</v>
      </c>
      <c r="J1853" s="16">
        <v>25.5</v>
      </c>
      <c r="K1853" s="16">
        <v>4.25</v>
      </c>
      <c r="L1853" s="17" t="s">
        <v>73</v>
      </c>
      <c r="M1853" s="163" t="str">
        <f>IFERROR(GETPIVOTDATA("Tot. Bottles",'- Ordine Aggregato -'!$A$1,"sku anker",A1853),"")</f>
        <v/>
      </c>
      <c r="N1853" s="18" t="s">
        <v>42</v>
      </c>
      <c r="O1853" s="19" t="str">
        <f t="shared" si="28"/>
        <v>Order online</v>
      </c>
      <c r="P1853" s="97" t="s">
        <v>220</v>
      </c>
      <c r="Q1853" s="13" t="s">
        <v>6170</v>
      </c>
      <c r="R1853" t="s">
        <v>6171</v>
      </c>
      <c r="S1853" s="20">
        <v>0</v>
      </c>
      <c r="T1853" s="21" t="s">
        <v>38</v>
      </c>
    </row>
    <row r="1854" spans="1:20" x14ac:dyDescent="0.35">
      <c r="A1854" s="96" t="s">
        <v>6172</v>
      </c>
      <c r="B1854" s="96"/>
      <c r="C1854" s="96"/>
      <c r="D1854" s="13" t="s">
        <v>6173</v>
      </c>
      <c r="E1854" s="13">
        <v>6</v>
      </c>
      <c r="F1854" s="14">
        <v>0.7</v>
      </c>
      <c r="G1854" s="13" t="s">
        <v>46</v>
      </c>
      <c r="H1854" s="14">
        <v>0</v>
      </c>
      <c r="I1854" s="15" t="s">
        <v>32</v>
      </c>
      <c r="J1854" s="16">
        <v>57</v>
      </c>
      <c r="K1854" s="16">
        <v>9.5</v>
      </c>
      <c r="L1854" s="17" t="s">
        <v>2503</v>
      </c>
      <c r="M1854" s="163" t="str">
        <f>IFERROR(GETPIVOTDATA("Tot. Bottles",'- Ordine Aggregato -'!$A$1,"sku anker",A1854),"")</f>
        <v/>
      </c>
      <c r="N1854" s="18" t="s">
        <v>67</v>
      </c>
      <c r="O1854" s="19" t="str">
        <f t="shared" si="28"/>
        <v>Order online</v>
      </c>
      <c r="P1854" s="97" t="s">
        <v>146</v>
      </c>
      <c r="Q1854" s="13" t="s">
        <v>6174</v>
      </c>
      <c r="R1854" t="s">
        <v>6175</v>
      </c>
      <c r="S1854" s="20">
        <v>9.5</v>
      </c>
      <c r="T1854" s="21" t="s">
        <v>38</v>
      </c>
    </row>
    <row r="1855" spans="1:20" x14ac:dyDescent="0.35">
      <c r="A1855" s="13" t="s">
        <v>15368</v>
      </c>
      <c r="B1855" s="13"/>
      <c r="C1855" s="13"/>
      <c r="D1855" s="13" t="s">
        <v>6177</v>
      </c>
      <c r="E1855" s="13">
        <v>12</v>
      </c>
      <c r="F1855" s="14">
        <v>0.2</v>
      </c>
      <c r="G1855" s="13" t="s">
        <v>46</v>
      </c>
      <c r="H1855" s="14">
        <v>37.5</v>
      </c>
      <c r="I1855" s="15" t="s">
        <v>32</v>
      </c>
      <c r="J1855" s="16">
        <v>25.200000000000003</v>
      </c>
      <c r="K1855" s="16">
        <v>2.1</v>
      </c>
      <c r="L1855" s="17" t="s">
        <v>368</v>
      </c>
      <c r="M1855" s="163" t="str">
        <f>IFERROR(GETPIVOTDATA("Tot. Bottles",'- Ordine Aggregato -'!$A$1,"sku anker",A1855),"")</f>
        <v/>
      </c>
      <c r="N1855" s="18" t="s">
        <v>42</v>
      </c>
      <c r="O1855" s="19" t="str">
        <f t="shared" si="28"/>
        <v>Order online</v>
      </c>
      <c r="P1855" s="97" t="s">
        <v>146</v>
      </c>
      <c r="Q1855" s="13" t="s">
        <v>6178</v>
      </c>
      <c r="R1855" t="s">
        <v>15369</v>
      </c>
      <c r="S1855" s="20">
        <v>0</v>
      </c>
      <c r="T1855" s="21" t="s">
        <v>38</v>
      </c>
    </row>
    <row r="1856" spans="1:20" x14ac:dyDescent="0.35">
      <c r="A1856" s="96" t="s">
        <v>15370</v>
      </c>
      <c r="D1856" s="13" t="s">
        <v>6177</v>
      </c>
      <c r="E1856" s="13">
        <v>48</v>
      </c>
      <c r="F1856" s="14">
        <v>0.2</v>
      </c>
      <c r="G1856" s="13" t="s">
        <v>46</v>
      </c>
      <c r="H1856" s="14">
        <v>43</v>
      </c>
      <c r="I1856" s="15" t="s">
        <v>32</v>
      </c>
      <c r="J1856" s="16">
        <v>88.800000000000011</v>
      </c>
      <c r="K1856" s="16">
        <v>1.85</v>
      </c>
      <c r="L1856" s="17" t="s">
        <v>368</v>
      </c>
      <c r="M1856" s="163" t="str">
        <f>IFERROR(GETPIVOTDATA("Tot. Bottles",'- Ordine Aggregato -'!$A$1,"sku anker",A1856),"")</f>
        <v/>
      </c>
      <c r="N1856" s="18" t="s">
        <v>42</v>
      </c>
      <c r="O1856" s="19" t="str">
        <f t="shared" si="28"/>
        <v>Order online</v>
      </c>
      <c r="P1856" s="97" t="s">
        <v>146</v>
      </c>
      <c r="Q1856" s="13" t="s">
        <v>15371</v>
      </c>
      <c r="R1856" t="s">
        <v>15372</v>
      </c>
      <c r="S1856" s="20">
        <v>0</v>
      </c>
      <c r="T1856" s="21" t="s">
        <v>38</v>
      </c>
    </row>
    <row r="1857" spans="1:20" x14ac:dyDescent="0.35">
      <c r="A1857" s="96" t="s">
        <v>6176</v>
      </c>
      <c r="B1857" s="96"/>
      <c r="C1857" s="96"/>
      <c r="D1857" s="13" t="s">
        <v>6177</v>
      </c>
      <c r="E1857" s="13">
        <v>48</v>
      </c>
      <c r="F1857" s="14">
        <v>0.2</v>
      </c>
      <c r="G1857" s="13" t="s">
        <v>14872</v>
      </c>
      <c r="H1857" s="14">
        <v>37.5</v>
      </c>
      <c r="I1857" s="15" t="s">
        <v>32</v>
      </c>
      <c r="J1857" s="16">
        <v>95.52</v>
      </c>
      <c r="K1857" s="16">
        <v>1.99</v>
      </c>
      <c r="L1857" s="17" t="s">
        <v>368</v>
      </c>
      <c r="M1857" s="163" t="str">
        <f>IFERROR(GETPIVOTDATA("Tot. Bottles",'- Ordine Aggregato -'!$A$1,"sku anker",A1857),"")</f>
        <v/>
      </c>
      <c r="N1857" s="18" t="s">
        <v>42</v>
      </c>
      <c r="O1857" s="19" t="str">
        <f t="shared" si="28"/>
        <v>Order online</v>
      </c>
      <c r="P1857" s="97" t="s">
        <v>146</v>
      </c>
      <c r="Q1857" s="13" t="s">
        <v>6178</v>
      </c>
      <c r="R1857" t="s">
        <v>6179</v>
      </c>
      <c r="S1857" s="20">
        <v>0</v>
      </c>
      <c r="T1857" s="21" t="s">
        <v>38</v>
      </c>
    </row>
    <row r="1858" spans="1:20" x14ac:dyDescent="0.35">
      <c r="A1858" s="96" t="s">
        <v>6180</v>
      </c>
      <c r="D1858" s="13" t="s">
        <v>6177</v>
      </c>
      <c r="E1858" s="13">
        <v>24</v>
      </c>
      <c r="F1858" s="14">
        <v>0.35</v>
      </c>
      <c r="G1858" s="13" t="s">
        <v>46</v>
      </c>
      <c r="H1858" s="14">
        <v>37.5</v>
      </c>
      <c r="I1858" s="15" t="s">
        <v>32</v>
      </c>
      <c r="J1858" s="16">
        <v>73.199999999999989</v>
      </c>
      <c r="K1858" s="16">
        <v>3.05</v>
      </c>
      <c r="L1858" s="17" t="s">
        <v>368</v>
      </c>
      <c r="M1858" s="163" t="str">
        <f>IFERROR(GETPIVOTDATA("Tot. Bottles",'- Ordine Aggregato -'!$A$1,"sku anker",A1858),"")</f>
        <v/>
      </c>
      <c r="N1858" s="18" t="s">
        <v>42</v>
      </c>
      <c r="O1858" s="19" t="str">
        <f t="shared" si="28"/>
        <v>Order online</v>
      </c>
      <c r="P1858" s="97" t="s">
        <v>146</v>
      </c>
      <c r="Q1858" s="13" t="s">
        <v>6181</v>
      </c>
      <c r="R1858" t="s">
        <v>6182</v>
      </c>
      <c r="S1858" s="20">
        <v>0</v>
      </c>
      <c r="T1858" s="21" t="s">
        <v>38</v>
      </c>
    </row>
    <row r="1859" spans="1:20" x14ac:dyDescent="0.35">
      <c r="A1859" s="13" t="s">
        <v>6183</v>
      </c>
      <c r="B1859" s="13"/>
      <c r="C1859" s="13"/>
      <c r="D1859" s="13" t="s">
        <v>6177</v>
      </c>
      <c r="E1859" s="13">
        <v>6</v>
      </c>
      <c r="F1859" s="14">
        <v>0.7</v>
      </c>
      <c r="G1859" s="13" t="s">
        <v>14872</v>
      </c>
      <c r="H1859" s="14">
        <v>37.5</v>
      </c>
      <c r="I1859" s="15" t="s">
        <v>32</v>
      </c>
      <c r="J1859" s="16">
        <v>27</v>
      </c>
      <c r="K1859" s="16">
        <v>4.5</v>
      </c>
      <c r="L1859" s="17" t="s">
        <v>368</v>
      </c>
      <c r="M1859" s="163" t="str">
        <f>IFERROR(GETPIVOTDATA("Tot. Bottles",'- Ordine Aggregato -'!$A$1,"sku anker",A1859),"")</f>
        <v/>
      </c>
      <c r="N1859" s="18" t="s">
        <v>67</v>
      </c>
      <c r="O1859" s="19" t="str">
        <f t="shared" si="28"/>
        <v>Order online</v>
      </c>
      <c r="P1859" s="97" t="s">
        <v>146</v>
      </c>
      <c r="Q1859" s="13" t="s">
        <v>6184</v>
      </c>
      <c r="R1859" t="s">
        <v>6185</v>
      </c>
      <c r="S1859" s="20">
        <v>4.5</v>
      </c>
      <c r="T1859" s="21" t="s">
        <v>38</v>
      </c>
    </row>
    <row r="1860" spans="1:20" x14ac:dyDescent="0.35">
      <c r="A1860" s="96" t="s">
        <v>6186</v>
      </c>
      <c r="D1860" s="13" t="s">
        <v>6177</v>
      </c>
      <c r="E1860" s="13">
        <v>6</v>
      </c>
      <c r="F1860" s="14">
        <v>0.7</v>
      </c>
      <c r="G1860" s="13" t="s">
        <v>46</v>
      </c>
      <c r="H1860" s="14">
        <v>37.5</v>
      </c>
      <c r="I1860" s="15" t="s">
        <v>32</v>
      </c>
      <c r="J1860" s="16">
        <v>27.900000000000002</v>
      </c>
      <c r="K1860" s="16">
        <v>4.6500000000000004</v>
      </c>
      <c r="L1860" s="17" t="s">
        <v>368</v>
      </c>
      <c r="M1860" s="163" t="str">
        <f>IFERROR(GETPIVOTDATA("Tot. Bottles",'- Ordine Aggregato -'!$A$1,"sku anker",A1860),"")</f>
        <v/>
      </c>
      <c r="N1860" s="18" t="s">
        <v>67</v>
      </c>
      <c r="O1860" s="19" t="str">
        <f t="shared" si="28"/>
        <v>Order online</v>
      </c>
      <c r="P1860" s="97" t="s">
        <v>146</v>
      </c>
      <c r="Q1860" s="13" t="s">
        <v>6187</v>
      </c>
      <c r="R1860" t="s">
        <v>6188</v>
      </c>
      <c r="S1860" s="20">
        <v>4.6500000000000004</v>
      </c>
      <c r="T1860" s="21" t="s">
        <v>38</v>
      </c>
    </row>
    <row r="1861" spans="1:20" x14ac:dyDescent="0.35">
      <c r="A1861" s="96" t="s">
        <v>6189</v>
      </c>
      <c r="D1861" s="13" t="s">
        <v>6177</v>
      </c>
      <c r="E1861" s="13">
        <v>6</v>
      </c>
      <c r="F1861" s="14">
        <v>1</v>
      </c>
      <c r="G1861" s="13" t="s">
        <v>46</v>
      </c>
      <c r="H1861" s="14">
        <v>37.5</v>
      </c>
      <c r="I1861" s="15" t="s">
        <v>32</v>
      </c>
      <c r="J1861" s="16">
        <v>35.700000000000003</v>
      </c>
      <c r="K1861" s="16">
        <v>5.95</v>
      </c>
      <c r="L1861" s="17" t="s">
        <v>368</v>
      </c>
      <c r="M1861" s="163" t="str">
        <f>IFERROR(GETPIVOTDATA("Tot. Bottles",'- Ordine Aggregato -'!$A$1,"sku anker",A1861),"")</f>
        <v/>
      </c>
      <c r="N1861" s="18" t="s">
        <v>67</v>
      </c>
      <c r="O1861" s="19" t="str">
        <f t="shared" si="28"/>
        <v>Order online</v>
      </c>
      <c r="P1861" s="97" t="s">
        <v>146</v>
      </c>
      <c r="Q1861" s="13" t="s">
        <v>6190</v>
      </c>
      <c r="R1861" t="s">
        <v>6191</v>
      </c>
      <c r="S1861" s="20">
        <v>5.95</v>
      </c>
      <c r="T1861" s="21" t="s">
        <v>38</v>
      </c>
    </row>
    <row r="1862" spans="1:20" x14ac:dyDescent="0.35">
      <c r="A1862" s="13" t="s">
        <v>6194</v>
      </c>
      <c r="B1862" s="13"/>
      <c r="C1862" s="13"/>
      <c r="D1862" s="13" t="s">
        <v>6195</v>
      </c>
      <c r="E1862" s="13">
        <v>192</v>
      </c>
      <c r="F1862" s="14">
        <v>0.05</v>
      </c>
      <c r="G1862" s="13" t="s">
        <v>46</v>
      </c>
      <c r="H1862" s="14">
        <v>37.5</v>
      </c>
      <c r="I1862" s="15" t="s">
        <v>32</v>
      </c>
      <c r="J1862" s="16">
        <v>124.80000000000001</v>
      </c>
      <c r="K1862" s="16">
        <v>0.65</v>
      </c>
      <c r="L1862" s="17" t="s">
        <v>368</v>
      </c>
      <c r="M1862" s="163" t="str">
        <f>IFERROR(GETPIVOTDATA("Tot. Bottles",'- Ordine Aggregato -'!$A$1,"sku anker",A1862),"")</f>
        <v/>
      </c>
      <c r="N1862" s="18" t="s">
        <v>42</v>
      </c>
      <c r="O1862" s="19" t="str">
        <f t="shared" si="28"/>
        <v>Order online</v>
      </c>
      <c r="P1862" s="97" t="s">
        <v>146</v>
      </c>
      <c r="Q1862" s="13" t="s">
        <v>6196</v>
      </c>
      <c r="R1862" t="s">
        <v>6193</v>
      </c>
      <c r="S1862" s="20">
        <v>0</v>
      </c>
      <c r="T1862" s="21" t="s">
        <v>38</v>
      </c>
    </row>
    <row r="1863" spans="1:20" x14ac:dyDescent="0.35">
      <c r="A1863" s="96" t="s">
        <v>6197</v>
      </c>
      <c r="B1863" s="96"/>
      <c r="C1863" s="96"/>
      <c r="D1863" s="13" t="s">
        <v>6198</v>
      </c>
      <c r="E1863" s="13">
        <v>6</v>
      </c>
      <c r="F1863" s="14">
        <v>0.7</v>
      </c>
      <c r="G1863" s="13" t="s">
        <v>46</v>
      </c>
      <c r="H1863" s="14">
        <v>37.5</v>
      </c>
      <c r="I1863" s="15" t="s">
        <v>32</v>
      </c>
      <c r="J1863" s="16">
        <v>32.099999999999994</v>
      </c>
      <c r="K1863" s="16">
        <v>5.35</v>
      </c>
      <c r="L1863" s="17" t="s">
        <v>368</v>
      </c>
      <c r="M1863" s="163" t="str">
        <f>IFERROR(GETPIVOTDATA("Tot. Bottles",'- Ordine Aggregato -'!$A$1,"sku anker",A1863),"")</f>
        <v/>
      </c>
      <c r="N1863" s="18" t="s">
        <v>42</v>
      </c>
      <c r="O1863" s="19" t="str">
        <f t="shared" si="28"/>
        <v>Order online</v>
      </c>
      <c r="P1863" s="97" t="s">
        <v>146</v>
      </c>
      <c r="Q1863" s="13" t="s">
        <v>6199</v>
      </c>
      <c r="R1863" t="s">
        <v>6200</v>
      </c>
      <c r="S1863" s="20">
        <v>0</v>
      </c>
      <c r="T1863" s="21" t="s">
        <v>38</v>
      </c>
    </row>
    <row r="1864" spans="1:20" x14ac:dyDescent="0.35">
      <c r="A1864" s="96" t="s">
        <v>6201</v>
      </c>
      <c r="B1864" s="96"/>
      <c r="C1864" s="96"/>
      <c r="D1864" s="13" t="s">
        <v>6198</v>
      </c>
      <c r="E1864" s="13">
        <v>6</v>
      </c>
      <c r="F1864" s="14">
        <v>1</v>
      </c>
      <c r="G1864" s="13" t="s">
        <v>46</v>
      </c>
      <c r="H1864" s="14">
        <v>37.5</v>
      </c>
      <c r="I1864" s="15" t="s">
        <v>32</v>
      </c>
      <c r="J1864" s="16">
        <v>49.5</v>
      </c>
      <c r="K1864" s="16">
        <v>8.25</v>
      </c>
      <c r="L1864" s="17" t="s">
        <v>368</v>
      </c>
      <c r="M1864" s="163" t="str">
        <f>IFERROR(GETPIVOTDATA("Tot. Bottles",'- Ordine Aggregato -'!$A$1,"sku anker",A1864),"")</f>
        <v/>
      </c>
      <c r="N1864" s="18" t="s">
        <v>42</v>
      </c>
      <c r="O1864" s="19" t="str">
        <f t="shared" si="28"/>
        <v>Order online</v>
      </c>
      <c r="P1864" s="97" t="s">
        <v>146</v>
      </c>
      <c r="Q1864" s="13" t="s">
        <v>6202</v>
      </c>
      <c r="R1864" t="s">
        <v>6203</v>
      </c>
      <c r="S1864" s="20">
        <v>0</v>
      </c>
      <c r="T1864" s="21" t="s">
        <v>38</v>
      </c>
    </row>
    <row r="1865" spans="1:20" x14ac:dyDescent="0.35">
      <c r="A1865" s="13" t="s">
        <v>6205</v>
      </c>
      <c r="B1865" s="13"/>
      <c r="C1865" s="13"/>
      <c r="D1865" s="13" t="s">
        <v>6204</v>
      </c>
      <c r="E1865" s="13">
        <v>6</v>
      </c>
      <c r="F1865" s="14">
        <v>0.7</v>
      </c>
      <c r="G1865" s="13" t="s">
        <v>14872</v>
      </c>
      <c r="H1865" s="14">
        <v>37.5</v>
      </c>
      <c r="I1865" s="15" t="s">
        <v>32</v>
      </c>
      <c r="J1865" s="16">
        <v>27.900000000000002</v>
      </c>
      <c r="K1865" s="16">
        <v>4.6500000000000004</v>
      </c>
      <c r="L1865" s="17" t="s">
        <v>368</v>
      </c>
      <c r="M1865" s="163" t="str">
        <f>IFERROR(GETPIVOTDATA("Tot. Bottles",'- Ordine Aggregato -'!$A$1,"sku anker",A1865),"")</f>
        <v/>
      </c>
      <c r="N1865" s="18" t="s">
        <v>67</v>
      </c>
      <c r="O1865" s="19" t="str">
        <f t="shared" si="28"/>
        <v>Order online</v>
      </c>
      <c r="P1865" s="97" t="s">
        <v>146</v>
      </c>
      <c r="Q1865" s="13" t="s">
        <v>6206</v>
      </c>
      <c r="R1865" t="s">
        <v>6207</v>
      </c>
      <c r="S1865" s="20">
        <v>4.6500000000000004</v>
      </c>
      <c r="T1865" s="21" t="s">
        <v>38</v>
      </c>
    </row>
    <row r="1866" spans="1:20" x14ac:dyDescent="0.35">
      <c r="A1866" s="13" t="s">
        <v>6208</v>
      </c>
      <c r="B1866" s="13"/>
      <c r="C1866" s="13"/>
      <c r="D1866" s="13" t="s">
        <v>6209</v>
      </c>
      <c r="E1866" s="13">
        <v>6</v>
      </c>
      <c r="F1866" s="14">
        <v>0.7</v>
      </c>
      <c r="G1866" s="13" t="s">
        <v>14872</v>
      </c>
      <c r="H1866" s="14">
        <v>37.5</v>
      </c>
      <c r="I1866" s="15" t="s">
        <v>32</v>
      </c>
      <c r="J1866" s="16">
        <v>29.700000000000003</v>
      </c>
      <c r="K1866" s="16">
        <v>4.95</v>
      </c>
      <c r="L1866" s="17" t="s">
        <v>368</v>
      </c>
      <c r="M1866" s="163" t="str">
        <f>IFERROR(GETPIVOTDATA("Tot. Bottles",'- Ordine Aggregato -'!$A$1,"sku anker",A1866),"")</f>
        <v/>
      </c>
      <c r="N1866" s="18" t="s">
        <v>67</v>
      </c>
      <c r="O1866" s="19" t="str">
        <f t="shared" si="28"/>
        <v>Order online</v>
      </c>
      <c r="P1866" s="97" t="s">
        <v>146</v>
      </c>
      <c r="Q1866" s="13" t="s">
        <v>6210</v>
      </c>
      <c r="R1866" t="s">
        <v>6211</v>
      </c>
      <c r="S1866" s="20">
        <v>4.95</v>
      </c>
      <c r="T1866" s="21" t="s">
        <v>38</v>
      </c>
    </row>
    <row r="1867" spans="1:20" x14ac:dyDescent="0.35">
      <c r="A1867" s="96" t="s">
        <v>6212</v>
      </c>
      <c r="D1867" s="13" t="s">
        <v>6213</v>
      </c>
      <c r="E1867" s="13">
        <v>6</v>
      </c>
      <c r="F1867" s="14">
        <v>1</v>
      </c>
      <c r="G1867" s="13" t="s">
        <v>46</v>
      </c>
      <c r="H1867" s="14">
        <v>30</v>
      </c>
      <c r="I1867" s="15" t="s">
        <v>32</v>
      </c>
      <c r="J1867" s="16">
        <v>22.5</v>
      </c>
      <c r="K1867" s="16">
        <v>3.75</v>
      </c>
      <c r="L1867" s="17" t="s">
        <v>2204</v>
      </c>
      <c r="M1867" s="163" t="str">
        <f>IFERROR(GETPIVOTDATA("Tot. Bottles",'- Ordine Aggregato -'!$A$1,"sku anker",A1867),"")</f>
        <v/>
      </c>
      <c r="N1867" s="18" t="s">
        <v>42</v>
      </c>
      <c r="O1867" s="19" t="str">
        <f t="shared" si="28"/>
        <v>Order online</v>
      </c>
      <c r="P1867" s="97" t="s">
        <v>68</v>
      </c>
      <c r="Q1867" s="13" t="s">
        <v>6214</v>
      </c>
      <c r="R1867" t="s">
        <v>6215</v>
      </c>
      <c r="S1867" s="20">
        <v>0</v>
      </c>
      <c r="T1867" s="21" t="s">
        <v>38</v>
      </c>
    </row>
    <row r="1868" spans="1:20" x14ac:dyDescent="0.35">
      <c r="A1868" s="13" t="s">
        <v>6216</v>
      </c>
      <c r="B1868" s="13"/>
      <c r="C1868" s="13"/>
      <c r="D1868" s="13" t="s">
        <v>6217</v>
      </c>
      <c r="E1868" s="13">
        <v>6</v>
      </c>
      <c r="F1868" s="14">
        <v>1</v>
      </c>
      <c r="G1868" s="13" t="s">
        <v>46</v>
      </c>
      <c r="H1868" s="14">
        <v>35</v>
      </c>
      <c r="I1868" s="15" t="s">
        <v>32</v>
      </c>
      <c r="J1868" s="16">
        <v>20.100000000000001</v>
      </c>
      <c r="K1868" s="16">
        <v>3.35</v>
      </c>
      <c r="L1868" s="17" t="s">
        <v>690</v>
      </c>
      <c r="M1868" s="163" t="str">
        <f>IFERROR(GETPIVOTDATA("Tot. Bottles",'- Ordine Aggregato -'!$A$1,"sku anker",A1868),"")</f>
        <v/>
      </c>
      <c r="N1868" s="18" t="s">
        <v>42</v>
      </c>
      <c r="O1868" s="19" t="str">
        <f t="shared" si="28"/>
        <v>Order online</v>
      </c>
      <c r="P1868" s="97" t="s">
        <v>68</v>
      </c>
      <c r="Q1868" s="13" t="s">
        <v>6218</v>
      </c>
      <c r="R1868" t="s">
        <v>6219</v>
      </c>
      <c r="S1868" s="20">
        <v>0</v>
      </c>
      <c r="T1868" s="21" t="s">
        <v>38</v>
      </c>
    </row>
    <row r="1869" spans="1:20" x14ac:dyDescent="0.35">
      <c r="A1869" s="96" t="s">
        <v>6220</v>
      </c>
      <c r="B1869" s="96"/>
      <c r="C1869" s="96"/>
      <c r="D1869" s="13" t="s">
        <v>6221</v>
      </c>
      <c r="E1869" s="13">
        <v>6</v>
      </c>
      <c r="F1869" s="14">
        <v>0.7</v>
      </c>
      <c r="G1869" s="13" t="s">
        <v>46</v>
      </c>
      <c r="H1869" s="14">
        <v>75.5</v>
      </c>
      <c r="I1869" s="15" t="s">
        <v>32</v>
      </c>
      <c r="J1869" s="16">
        <v>82.5</v>
      </c>
      <c r="K1869" s="16">
        <v>13.75</v>
      </c>
      <c r="L1869" s="17" t="s">
        <v>104</v>
      </c>
      <c r="M1869" s="163" t="str">
        <f>IFERROR(GETPIVOTDATA("Tot. Bottles",'- Ordine Aggregato -'!$A$1,"sku anker",A1869),"")</f>
        <v/>
      </c>
      <c r="N1869" s="18" t="s">
        <v>34</v>
      </c>
      <c r="O1869" s="19" t="str">
        <f t="shared" ref="O1869:O1932" si="29">HYPERLINK("https://www.ankeramsterdamspirits.nl/en/products/"&amp;A1869,"Order online")</f>
        <v>Order online</v>
      </c>
      <c r="P1869" s="97" t="s">
        <v>6222</v>
      </c>
      <c r="Q1869" s="13" t="s">
        <v>6223</v>
      </c>
      <c r="R1869" t="s">
        <v>6224</v>
      </c>
      <c r="S1869" s="20">
        <v>0</v>
      </c>
      <c r="T1869" s="21" t="s">
        <v>38</v>
      </c>
    </row>
    <row r="1870" spans="1:20" x14ac:dyDescent="0.35">
      <c r="A1870" s="13" t="s">
        <v>6225</v>
      </c>
      <c r="B1870" s="13"/>
      <c r="C1870" s="13"/>
      <c r="D1870" s="13" t="s">
        <v>6226</v>
      </c>
      <c r="E1870" s="13">
        <v>6</v>
      </c>
      <c r="F1870" s="14">
        <v>0.7</v>
      </c>
      <c r="G1870" s="13" t="s">
        <v>46</v>
      </c>
      <c r="H1870" s="14">
        <v>40</v>
      </c>
      <c r="I1870" s="15" t="s">
        <v>32</v>
      </c>
      <c r="J1870" s="16">
        <v>63.900000000000006</v>
      </c>
      <c r="K1870" s="16">
        <v>10.65</v>
      </c>
      <c r="L1870" s="17" t="s">
        <v>104</v>
      </c>
      <c r="M1870" s="163" t="str">
        <f>IFERROR(GETPIVOTDATA("Tot. Bottles",'- Ordine Aggregato -'!$A$1,"sku anker",A1870),"")</f>
        <v/>
      </c>
      <c r="N1870" s="18" t="s">
        <v>67</v>
      </c>
      <c r="O1870" s="19" t="str">
        <f t="shared" si="29"/>
        <v>Order online</v>
      </c>
      <c r="P1870" s="97" t="s">
        <v>6222</v>
      </c>
      <c r="Q1870" s="13" t="s">
        <v>6227</v>
      </c>
      <c r="R1870" t="s">
        <v>6228</v>
      </c>
      <c r="S1870" s="20">
        <v>10.65</v>
      </c>
      <c r="T1870" s="21" t="s">
        <v>38</v>
      </c>
    </row>
    <row r="1871" spans="1:20" x14ac:dyDescent="0.35">
      <c r="A1871" s="13" t="s">
        <v>6229</v>
      </c>
      <c r="B1871" s="13"/>
      <c r="C1871" s="13"/>
      <c r="D1871" s="13" t="s">
        <v>6230</v>
      </c>
      <c r="E1871" s="13">
        <v>6</v>
      </c>
      <c r="F1871" s="14">
        <v>0.7</v>
      </c>
      <c r="G1871" s="13" t="s">
        <v>46</v>
      </c>
      <c r="H1871" s="14">
        <v>40</v>
      </c>
      <c r="I1871" s="15" t="s">
        <v>32</v>
      </c>
      <c r="J1871" s="16">
        <v>213</v>
      </c>
      <c r="K1871" s="16">
        <v>35.5</v>
      </c>
      <c r="L1871" s="17" t="s">
        <v>104</v>
      </c>
      <c r="M1871" s="163" t="str">
        <f>IFERROR(GETPIVOTDATA("Tot. Bottles",'- Ordine Aggregato -'!$A$1,"sku anker",A1871),"")</f>
        <v/>
      </c>
      <c r="N1871" s="18" t="s">
        <v>34</v>
      </c>
      <c r="O1871" s="19" t="str">
        <f t="shared" si="29"/>
        <v>Order online</v>
      </c>
      <c r="P1871" s="97" t="s">
        <v>6222</v>
      </c>
      <c r="Q1871" s="13" t="s">
        <v>6231</v>
      </c>
      <c r="R1871" t="s">
        <v>6232</v>
      </c>
      <c r="S1871" s="20">
        <v>0</v>
      </c>
      <c r="T1871" s="21" t="s">
        <v>38</v>
      </c>
    </row>
    <row r="1872" spans="1:20" x14ac:dyDescent="0.35">
      <c r="A1872" s="96" t="s">
        <v>6233</v>
      </c>
      <c r="D1872" s="13" t="s">
        <v>6234</v>
      </c>
      <c r="E1872" s="13">
        <v>12</v>
      </c>
      <c r="F1872" s="14">
        <v>0.7</v>
      </c>
      <c r="G1872" s="13" t="s">
        <v>46</v>
      </c>
      <c r="H1872" s="14">
        <v>40</v>
      </c>
      <c r="I1872" s="15" t="s">
        <v>32</v>
      </c>
      <c r="J1872" s="16">
        <v>109.19999999999999</v>
      </c>
      <c r="K1872" s="16">
        <v>9.1</v>
      </c>
      <c r="L1872" s="17" t="s">
        <v>104</v>
      </c>
      <c r="M1872" s="163" t="str">
        <f>IFERROR(GETPIVOTDATA("Tot. Bottles",'- Ordine Aggregato -'!$A$1,"sku anker",A1872),"")</f>
        <v/>
      </c>
      <c r="N1872" s="18" t="s">
        <v>42</v>
      </c>
      <c r="O1872" s="19" t="str">
        <f t="shared" si="29"/>
        <v>Order online</v>
      </c>
      <c r="P1872" s="97" t="s">
        <v>6222</v>
      </c>
      <c r="Q1872" s="13" t="s">
        <v>6235</v>
      </c>
      <c r="R1872" t="s">
        <v>6236</v>
      </c>
      <c r="S1872" s="20">
        <v>0</v>
      </c>
      <c r="T1872" s="21" t="s">
        <v>38</v>
      </c>
    </row>
    <row r="1873" spans="1:20" x14ac:dyDescent="0.35">
      <c r="A1873" s="13" t="s">
        <v>6237</v>
      </c>
      <c r="B1873" s="13"/>
      <c r="C1873" s="13"/>
      <c r="D1873" s="13" t="s">
        <v>6238</v>
      </c>
      <c r="E1873" s="13">
        <v>6</v>
      </c>
      <c r="F1873" s="14">
        <v>0.75</v>
      </c>
      <c r="G1873" s="13" t="s">
        <v>14871</v>
      </c>
      <c r="H1873" s="14">
        <v>12</v>
      </c>
      <c r="I1873" s="15" t="s">
        <v>32</v>
      </c>
      <c r="J1873" s="16">
        <v>201</v>
      </c>
      <c r="K1873" s="16">
        <v>33.5</v>
      </c>
      <c r="L1873" s="17" t="s">
        <v>863</v>
      </c>
      <c r="M1873" s="163" t="str">
        <f>IFERROR(GETPIVOTDATA("Tot. Bottles",'- Ordine Aggregato -'!$A$1,"sku anker",A1873),"")</f>
        <v/>
      </c>
      <c r="N1873" s="18" t="s">
        <v>34</v>
      </c>
      <c r="O1873" s="19" t="str">
        <f t="shared" si="29"/>
        <v>Order online</v>
      </c>
      <c r="P1873" s="97" t="s">
        <v>225</v>
      </c>
      <c r="Q1873" s="13" t="s">
        <v>6239</v>
      </c>
      <c r="R1873" t="s">
        <v>42</v>
      </c>
      <c r="S1873" s="20">
        <v>0</v>
      </c>
      <c r="T1873" s="21" t="s">
        <v>38</v>
      </c>
    </row>
    <row r="1874" spans="1:20" x14ac:dyDescent="0.35">
      <c r="A1874" s="96" t="s">
        <v>15373</v>
      </c>
      <c r="D1874" s="13" t="s">
        <v>15374</v>
      </c>
      <c r="E1874" s="13">
        <v>6</v>
      </c>
      <c r="F1874" s="14">
        <v>0.75</v>
      </c>
      <c r="G1874" s="13" t="s">
        <v>14872</v>
      </c>
      <c r="H1874" s="14">
        <v>12</v>
      </c>
      <c r="I1874" s="15" t="s">
        <v>32</v>
      </c>
      <c r="J1874" s="16">
        <v>201</v>
      </c>
      <c r="K1874" s="16">
        <v>33.5</v>
      </c>
      <c r="L1874" s="17" t="s">
        <v>863</v>
      </c>
      <c r="M1874" s="163" t="str">
        <f>IFERROR(GETPIVOTDATA("Tot. Bottles",'- Ordine Aggregato -'!$A$1,"sku anker",A1874),"")</f>
        <v/>
      </c>
      <c r="N1874" s="18" t="s">
        <v>42</v>
      </c>
      <c r="O1874" s="19" t="str">
        <f t="shared" si="29"/>
        <v>Order online</v>
      </c>
      <c r="P1874" s="97" t="s">
        <v>225</v>
      </c>
      <c r="Q1874" s="13" t="s">
        <v>15375</v>
      </c>
      <c r="R1874" t="s">
        <v>15376</v>
      </c>
      <c r="S1874" s="20">
        <v>0</v>
      </c>
      <c r="T1874" s="21" t="s">
        <v>38</v>
      </c>
    </row>
    <row r="1875" spans="1:20" x14ac:dyDescent="0.35">
      <c r="A1875" s="96" t="s">
        <v>14559</v>
      </c>
      <c r="B1875" s="96"/>
      <c r="C1875" s="96"/>
      <c r="D1875" s="13" t="s">
        <v>14560</v>
      </c>
      <c r="E1875" s="13">
        <v>6</v>
      </c>
      <c r="F1875" s="14">
        <v>0.5</v>
      </c>
      <c r="G1875" s="13" t="s">
        <v>46</v>
      </c>
      <c r="H1875" s="14">
        <v>46</v>
      </c>
      <c r="I1875" s="15" t="s">
        <v>32</v>
      </c>
      <c r="J1875" s="16">
        <v>117</v>
      </c>
      <c r="K1875" s="16">
        <v>19.5</v>
      </c>
      <c r="L1875" s="17" t="s">
        <v>145</v>
      </c>
      <c r="M1875" s="163" t="str">
        <f>IFERROR(GETPIVOTDATA("Tot. Bottles",'- Ordine Aggregato -'!$A$1,"sku anker",A1875),"")</f>
        <v/>
      </c>
      <c r="N1875" s="18" t="s">
        <v>28</v>
      </c>
      <c r="O1875" s="19" t="str">
        <f t="shared" si="29"/>
        <v>Order online</v>
      </c>
      <c r="P1875" s="97" t="s">
        <v>614</v>
      </c>
      <c r="Q1875" s="13" t="s">
        <v>15377</v>
      </c>
      <c r="R1875" t="s">
        <v>15378</v>
      </c>
      <c r="S1875" s="20">
        <v>0</v>
      </c>
      <c r="T1875" s="21" t="s">
        <v>3755</v>
      </c>
    </row>
    <row r="1876" spans="1:20" x14ac:dyDescent="0.35">
      <c r="A1876" s="13" t="s">
        <v>14561</v>
      </c>
      <c r="B1876" s="13"/>
      <c r="C1876" s="13"/>
      <c r="D1876" s="13" t="s">
        <v>14562</v>
      </c>
      <c r="E1876" s="13">
        <v>6</v>
      </c>
      <c r="F1876" s="14">
        <v>0.5</v>
      </c>
      <c r="G1876" s="13" t="s">
        <v>46</v>
      </c>
      <c r="H1876" s="14">
        <v>46</v>
      </c>
      <c r="I1876" s="15" t="s">
        <v>32</v>
      </c>
      <c r="J1876" s="16">
        <v>117</v>
      </c>
      <c r="K1876" s="16">
        <v>19.5</v>
      </c>
      <c r="L1876" s="17" t="s">
        <v>145</v>
      </c>
      <c r="M1876" s="163" t="str">
        <f>IFERROR(GETPIVOTDATA("Tot. Bottles",'- Ordine Aggregato -'!$A$1,"sku anker",A1876),"")</f>
        <v/>
      </c>
      <c r="N1876" s="18" t="s">
        <v>28</v>
      </c>
      <c r="O1876" s="19" t="str">
        <f t="shared" si="29"/>
        <v>Order online</v>
      </c>
      <c r="P1876" s="97" t="s">
        <v>614</v>
      </c>
      <c r="Q1876" s="13" t="s">
        <v>15379</v>
      </c>
      <c r="R1876" t="s">
        <v>15380</v>
      </c>
      <c r="S1876" s="20">
        <v>0</v>
      </c>
      <c r="T1876" s="21" t="s">
        <v>3755</v>
      </c>
    </row>
    <row r="1877" spans="1:20" x14ac:dyDescent="0.35">
      <c r="A1877" s="96" t="s">
        <v>14563</v>
      </c>
      <c r="D1877" s="13" t="s">
        <v>14564</v>
      </c>
      <c r="E1877" s="13">
        <v>6</v>
      </c>
      <c r="F1877" s="14">
        <v>0.5</v>
      </c>
      <c r="G1877" s="13" t="s">
        <v>46</v>
      </c>
      <c r="H1877" s="14">
        <v>46</v>
      </c>
      <c r="I1877" s="15" t="s">
        <v>32</v>
      </c>
      <c r="J1877" s="16">
        <v>117</v>
      </c>
      <c r="K1877" s="16">
        <v>19.5</v>
      </c>
      <c r="L1877" s="17" t="s">
        <v>145</v>
      </c>
      <c r="M1877" s="163" t="str">
        <f>IFERROR(GETPIVOTDATA("Tot. Bottles",'- Ordine Aggregato -'!$A$1,"sku anker",A1877),"")</f>
        <v/>
      </c>
      <c r="N1877" s="18" t="s">
        <v>28</v>
      </c>
      <c r="O1877" s="19" t="str">
        <f t="shared" si="29"/>
        <v>Order online</v>
      </c>
      <c r="P1877" s="97" t="s">
        <v>614</v>
      </c>
      <c r="Q1877" s="13" t="s">
        <v>15381</v>
      </c>
      <c r="R1877" t="s">
        <v>15382</v>
      </c>
      <c r="S1877" s="20">
        <v>0</v>
      </c>
      <c r="T1877" s="21" t="s">
        <v>3755</v>
      </c>
    </row>
    <row r="1878" spans="1:20" x14ac:dyDescent="0.35">
      <c r="A1878" s="13" t="s">
        <v>6240</v>
      </c>
      <c r="B1878" s="13"/>
      <c r="C1878" s="13"/>
      <c r="D1878" s="13" t="s">
        <v>6241</v>
      </c>
      <c r="E1878" s="13">
        <v>6</v>
      </c>
      <c r="F1878" s="14">
        <v>0.7</v>
      </c>
      <c r="G1878" s="13" t="s">
        <v>31</v>
      </c>
      <c r="H1878" s="14">
        <v>46</v>
      </c>
      <c r="I1878" s="15" t="s">
        <v>32</v>
      </c>
      <c r="J1878" s="16">
        <v>151.5</v>
      </c>
      <c r="K1878" s="16">
        <v>25.25</v>
      </c>
      <c r="L1878" s="17" t="s">
        <v>145</v>
      </c>
      <c r="M1878" s="163" t="str">
        <f>IFERROR(GETPIVOTDATA("Tot. Bottles",'- Ordine Aggregato -'!$A$1,"sku anker",A1878),"")</f>
        <v/>
      </c>
      <c r="N1878" s="18" t="s">
        <v>42</v>
      </c>
      <c r="O1878" s="19" t="str">
        <f t="shared" si="29"/>
        <v>Order online</v>
      </c>
      <c r="P1878" s="97" t="s">
        <v>614</v>
      </c>
      <c r="Q1878" s="13" t="s">
        <v>6242</v>
      </c>
      <c r="R1878" t="s">
        <v>6243</v>
      </c>
      <c r="S1878" s="20">
        <v>0</v>
      </c>
      <c r="T1878" s="21" t="s">
        <v>38</v>
      </c>
    </row>
    <row r="1879" spans="1:20" x14ac:dyDescent="0.35">
      <c r="A1879" s="13" t="s">
        <v>6244</v>
      </c>
      <c r="B1879" s="13"/>
      <c r="C1879" s="13"/>
      <c r="D1879" s="13" t="s">
        <v>6245</v>
      </c>
      <c r="E1879" s="13">
        <v>6</v>
      </c>
      <c r="F1879" s="14">
        <v>0.7</v>
      </c>
      <c r="G1879" s="13" t="s">
        <v>14871</v>
      </c>
      <c r="H1879" s="14">
        <v>24</v>
      </c>
      <c r="I1879" s="15" t="s">
        <v>32</v>
      </c>
      <c r="J1879" s="16">
        <v>55.5</v>
      </c>
      <c r="K1879" s="16">
        <v>9.25</v>
      </c>
      <c r="L1879" s="17" t="s">
        <v>399</v>
      </c>
      <c r="M1879" s="163" t="str">
        <f>IFERROR(GETPIVOTDATA("Tot. Bottles",'- Ordine Aggregato -'!$A$1,"sku anker",A1879),"")</f>
        <v/>
      </c>
      <c r="N1879" s="18" t="s">
        <v>67</v>
      </c>
      <c r="O1879" s="19" t="str">
        <f t="shared" si="29"/>
        <v>Order online</v>
      </c>
      <c r="P1879" s="97" t="s">
        <v>355</v>
      </c>
      <c r="Q1879" s="13" t="s">
        <v>6246</v>
      </c>
      <c r="R1879" t="s">
        <v>6247</v>
      </c>
      <c r="S1879" s="20">
        <v>9.25</v>
      </c>
      <c r="T1879" s="21" t="s">
        <v>38</v>
      </c>
    </row>
    <row r="1880" spans="1:20" x14ac:dyDescent="0.35">
      <c r="A1880" s="96" t="s">
        <v>14698</v>
      </c>
      <c r="D1880" s="13" t="s">
        <v>14699</v>
      </c>
      <c r="E1880" s="13">
        <v>6</v>
      </c>
      <c r="F1880" s="14">
        <v>0.7</v>
      </c>
      <c r="G1880" s="13" t="s">
        <v>14872</v>
      </c>
      <c r="H1880" s="14">
        <v>24</v>
      </c>
      <c r="I1880" s="15" t="s">
        <v>32</v>
      </c>
      <c r="J1880" s="16">
        <v>61.5</v>
      </c>
      <c r="K1880" s="16">
        <v>10.25</v>
      </c>
      <c r="L1880" s="17" t="s">
        <v>546</v>
      </c>
      <c r="M1880" s="163" t="str">
        <f>IFERROR(GETPIVOTDATA("Tot. Bottles",'- Ordine Aggregato -'!$A$1,"sku anker",A1880),"")</f>
        <v/>
      </c>
      <c r="N1880" s="18" t="s">
        <v>42</v>
      </c>
      <c r="O1880" s="19" t="str">
        <f t="shared" si="29"/>
        <v>Order online</v>
      </c>
      <c r="P1880" s="97" t="s">
        <v>355</v>
      </c>
      <c r="Q1880" s="13" t="s">
        <v>15383</v>
      </c>
      <c r="R1880" t="s">
        <v>15384</v>
      </c>
      <c r="S1880" s="20">
        <v>0</v>
      </c>
      <c r="T1880" s="21" t="s">
        <v>38</v>
      </c>
    </row>
    <row r="1881" spans="1:20" x14ac:dyDescent="0.35">
      <c r="A1881" s="96" t="s">
        <v>6248</v>
      </c>
      <c r="D1881" s="13" t="s">
        <v>6249</v>
      </c>
      <c r="E1881" s="13">
        <v>6</v>
      </c>
      <c r="F1881" s="14">
        <v>0.7</v>
      </c>
      <c r="G1881" s="13" t="s">
        <v>31</v>
      </c>
      <c r="H1881" s="14">
        <v>14</v>
      </c>
      <c r="I1881" s="15" t="s">
        <v>32</v>
      </c>
      <c r="J1881" s="16">
        <v>16.5</v>
      </c>
      <c r="K1881" s="16">
        <v>2.75</v>
      </c>
      <c r="L1881" s="17" t="s">
        <v>551</v>
      </c>
      <c r="M1881" s="163" t="str">
        <f>IFERROR(GETPIVOTDATA("Tot. Bottles",'- Ordine Aggregato -'!$A$1,"sku anker",A1881),"")</f>
        <v/>
      </c>
      <c r="N1881" s="18" t="s">
        <v>42</v>
      </c>
      <c r="O1881" s="19" t="str">
        <f t="shared" si="29"/>
        <v>Order online</v>
      </c>
      <c r="P1881" s="97" t="s">
        <v>220</v>
      </c>
      <c r="Q1881" s="13" t="s">
        <v>6250</v>
      </c>
      <c r="R1881" t="s">
        <v>6251</v>
      </c>
      <c r="S1881" s="20">
        <v>0</v>
      </c>
      <c r="T1881" s="21" t="s">
        <v>38</v>
      </c>
    </row>
    <row r="1882" spans="1:20" x14ac:dyDescent="0.35">
      <c r="A1882" s="96" t="s">
        <v>6252</v>
      </c>
      <c r="B1882" s="96"/>
      <c r="C1882" s="96"/>
      <c r="D1882" s="13" t="s">
        <v>6253</v>
      </c>
      <c r="E1882" s="13">
        <v>6</v>
      </c>
      <c r="F1882" s="14">
        <v>0.75</v>
      </c>
      <c r="G1882" s="13" t="s">
        <v>46</v>
      </c>
      <c r="H1882" s="14">
        <v>20</v>
      </c>
      <c r="I1882" s="15" t="s">
        <v>32</v>
      </c>
      <c r="J1882" s="16">
        <v>83.699999999999989</v>
      </c>
      <c r="K1882" s="16">
        <v>13.95</v>
      </c>
      <c r="L1882" s="17" t="s">
        <v>3853</v>
      </c>
      <c r="M1882" s="163" t="str">
        <f>IFERROR(GETPIVOTDATA("Tot. Bottles",'- Ordine Aggregato -'!$A$1,"sku anker",A1882),"")</f>
        <v/>
      </c>
      <c r="N1882" s="18" t="s">
        <v>42</v>
      </c>
      <c r="O1882" s="19" t="str">
        <f t="shared" si="29"/>
        <v>Order online</v>
      </c>
      <c r="P1882" s="97" t="s">
        <v>364</v>
      </c>
      <c r="Q1882" s="13" t="s">
        <v>6254</v>
      </c>
      <c r="R1882" t="s">
        <v>6255</v>
      </c>
      <c r="S1882" s="20">
        <v>0</v>
      </c>
      <c r="T1882" s="21" t="s">
        <v>38</v>
      </c>
    </row>
    <row r="1883" spans="1:20" x14ac:dyDescent="0.35">
      <c r="A1883" s="96" t="s">
        <v>15385</v>
      </c>
      <c r="D1883" s="13" t="s">
        <v>15386</v>
      </c>
      <c r="E1883" s="13">
        <v>6</v>
      </c>
      <c r="F1883" s="14">
        <v>0.75</v>
      </c>
      <c r="G1883" s="13" t="s">
        <v>14872</v>
      </c>
      <c r="H1883" s="14">
        <v>20</v>
      </c>
      <c r="I1883" s="15" t="s">
        <v>32</v>
      </c>
      <c r="J1883" s="16">
        <v>135</v>
      </c>
      <c r="K1883" s="16">
        <v>22.5</v>
      </c>
      <c r="L1883" s="17" t="s">
        <v>3853</v>
      </c>
      <c r="M1883" s="163" t="str">
        <f>IFERROR(GETPIVOTDATA("Tot. Bottles",'- Ordine Aggregato -'!$A$1,"sku anker",A1883),"")</f>
        <v/>
      </c>
      <c r="N1883" s="18" t="s">
        <v>34</v>
      </c>
      <c r="O1883" s="19" t="str">
        <f t="shared" si="29"/>
        <v>Order online</v>
      </c>
      <c r="P1883" s="97" t="s">
        <v>364</v>
      </c>
      <c r="Q1883" s="13" t="s">
        <v>15387</v>
      </c>
      <c r="R1883" t="s">
        <v>42</v>
      </c>
      <c r="S1883" s="20">
        <v>0</v>
      </c>
      <c r="T1883" s="21" t="s">
        <v>38</v>
      </c>
    </row>
    <row r="1884" spans="1:20" x14ac:dyDescent="0.35">
      <c r="A1884" s="96" t="s">
        <v>6256</v>
      </c>
      <c r="B1884" s="96"/>
      <c r="C1884" s="96"/>
      <c r="D1884" s="13" t="s">
        <v>6257</v>
      </c>
      <c r="E1884" s="13">
        <v>6</v>
      </c>
      <c r="F1884" s="14">
        <v>0.75</v>
      </c>
      <c r="G1884" s="13" t="s">
        <v>14872</v>
      </c>
      <c r="H1884" s="14">
        <v>20</v>
      </c>
      <c r="I1884" s="15" t="s">
        <v>32</v>
      </c>
      <c r="J1884" s="16">
        <v>339</v>
      </c>
      <c r="K1884" s="16">
        <v>56.5</v>
      </c>
      <c r="L1884" s="17" t="s">
        <v>3853</v>
      </c>
      <c r="M1884" s="163" t="str">
        <f>IFERROR(GETPIVOTDATA("Tot. Bottles",'- Ordine Aggregato -'!$A$1,"sku anker",A1884),"")</f>
        <v/>
      </c>
      <c r="N1884" s="18" t="s">
        <v>42</v>
      </c>
      <c r="O1884" s="19" t="str">
        <f t="shared" si="29"/>
        <v>Order online</v>
      </c>
      <c r="P1884" s="97" t="s">
        <v>364</v>
      </c>
      <c r="Q1884" s="13" t="s">
        <v>6258</v>
      </c>
      <c r="R1884" t="s">
        <v>6259</v>
      </c>
      <c r="S1884" s="20">
        <v>0</v>
      </c>
      <c r="T1884" s="21" t="s">
        <v>38</v>
      </c>
    </row>
    <row r="1885" spans="1:20" x14ac:dyDescent="0.35">
      <c r="A1885" s="96" t="s">
        <v>6260</v>
      </c>
      <c r="B1885" s="96"/>
      <c r="C1885" s="96"/>
      <c r="D1885" s="13" t="s">
        <v>6261</v>
      </c>
      <c r="E1885" s="13">
        <v>6</v>
      </c>
      <c r="F1885" s="14">
        <v>0.75</v>
      </c>
      <c r="G1885" s="13" t="s">
        <v>46</v>
      </c>
      <c r="H1885" s="14">
        <v>19</v>
      </c>
      <c r="I1885" s="15" t="s">
        <v>32</v>
      </c>
      <c r="J1885" s="16">
        <v>35.700000000000003</v>
      </c>
      <c r="K1885" s="16">
        <v>5.95</v>
      </c>
      <c r="L1885" s="17" t="s">
        <v>3853</v>
      </c>
      <c r="M1885" s="163" t="str">
        <f>IFERROR(GETPIVOTDATA("Tot. Bottles",'- Ordine Aggregato -'!$A$1,"sku anker",A1885),"")</f>
        <v/>
      </c>
      <c r="N1885" s="18" t="s">
        <v>42</v>
      </c>
      <c r="O1885" s="19" t="str">
        <f t="shared" si="29"/>
        <v>Order online</v>
      </c>
      <c r="P1885" s="97" t="s">
        <v>364</v>
      </c>
      <c r="Q1885" s="13" t="s">
        <v>6262</v>
      </c>
      <c r="R1885" t="s">
        <v>6263</v>
      </c>
      <c r="S1885" s="20">
        <v>0</v>
      </c>
      <c r="T1885" s="21" t="s">
        <v>38</v>
      </c>
    </row>
    <row r="1886" spans="1:20" x14ac:dyDescent="0.35">
      <c r="A1886" s="13" t="s">
        <v>6264</v>
      </c>
      <c r="B1886" s="13"/>
      <c r="C1886" s="13"/>
      <c r="D1886" s="13" t="s">
        <v>6265</v>
      </c>
      <c r="E1886" s="13">
        <v>6</v>
      </c>
      <c r="F1886" s="14">
        <v>0.75</v>
      </c>
      <c r="G1886" s="13" t="s">
        <v>46</v>
      </c>
      <c r="H1886" s="14">
        <v>19</v>
      </c>
      <c r="I1886" s="15" t="s">
        <v>32</v>
      </c>
      <c r="J1886" s="16">
        <v>35.700000000000003</v>
      </c>
      <c r="K1886" s="16">
        <v>5.95</v>
      </c>
      <c r="L1886" s="17" t="s">
        <v>3853</v>
      </c>
      <c r="M1886" s="163" t="str">
        <f>IFERROR(GETPIVOTDATA("Tot. Bottles",'- Ordine Aggregato -'!$A$1,"sku anker",A1886),"")</f>
        <v/>
      </c>
      <c r="N1886" s="18" t="s">
        <v>34</v>
      </c>
      <c r="O1886" s="19" t="str">
        <f t="shared" si="29"/>
        <v>Order online</v>
      </c>
      <c r="P1886" s="97" t="s">
        <v>364</v>
      </c>
      <c r="Q1886" s="13" t="s">
        <v>6266</v>
      </c>
      <c r="R1886" t="s">
        <v>6267</v>
      </c>
      <c r="S1886" s="20">
        <v>0</v>
      </c>
      <c r="T1886" s="21" t="s">
        <v>38</v>
      </c>
    </row>
    <row r="1887" spans="1:20" x14ac:dyDescent="0.35">
      <c r="A1887" s="13" t="s">
        <v>6268</v>
      </c>
      <c r="B1887" s="13"/>
      <c r="C1887" s="13"/>
      <c r="D1887" s="13" t="s">
        <v>6269</v>
      </c>
      <c r="E1887" s="13">
        <v>6</v>
      </c>
      <c r="F1887" s="14">
        <v>0.75</v>
      </c>
      <c r="G1887" s="13" t="s">
        <v>46</v>
      </c>
      <c r="H1887" s="14">
        <v>19</v>
      </c>
      <c r="I1887" s="15" t="s">
        <v>32</v>
      </c>
      <c r="J1887" s="16">
        <v>31.5</v>
      </c>
      <c r="K1887" s="16">
        <v>5.25</v>
      </c>
      <c r="L1887" s="17" t="s">
        <v>3853</v>
      </c>
      <c r="M1887" s="163" t="str">
        <f>IFERROR(GETPIVOTDATA("Tot. Bottles",'- Ordine Aggregato -'!$A$1,"sku anker",A1887),"")</f>
        <v/>
      </c>
      <c r="N1887" s="18" t="s">
        <v>67</v>
      </c>
      <c r="O1887" s="19" t="str">
        <f t="shared" si="29"/>
        <v>Order online</v>
      </c>
      <c r="P1887" s="97" t="s">
        <v>364</v>
      </c>
      <c r="Q1887" s="13" t="s">
        <v>6270</v>
      </c>
      <c r="R1887" t="s">
        <v>6271</v>
      </c>
      <c r="S1887" s="20">
        <v>5.25</v>
      </c>
      <c r="T1887" s="21" t="s">
        <v>38</v>
      </c>
    </row>
    <row r="1888" spans="1:20" x14ac:dyDescent="0.35">
      <c r="A1888" s="13" t="s">
        <v>15388</v>
      </c>
      <c r="B1888" s="13"/>
      <c r="C1888" s="13"/>
      <c r="D1888" s="13" t="s">
        <v>15389</v>
      </c>
      <c r="E1888" s="13">
        <v>6</v>
      </c>
      <c r="F1888" s="14">
        <v>0.75</v>
      </c>
      <c r="G1888" s="13" t="s">
        <v>46</v>
      </c>
      <c r="H1888" s="14">
        <v>20</v>
      </c>
      <c r="I1888" s="15" t="s">
        <v>32</v>
      </c>
      <c r="J1888" s="16">
        <v>60</v>
      </c>
      <c r="K1888" s="16">
        <v>10</v>
      </c>
      <c r="L1888" s="17" t="s">
        <v>3853</v>
      </c>
      <c r="M1888" s="163" t="str">
        <f>IFERROR(GETPIVOTDATA("Tot. Bottles",'- Ordine Aggregato -'!$A$1,"sku anker",A1888),"")</f>
        <v/>
      </c>
      <c r="N1888" s="18" t="s">
        <v>42</v>
      </c>
      <c r="O1888" s="19" t="str">
        <f t="shared" si="29"/>
        <v>Order online</v>
      </c>
      <c r="P1888" s="97" t="s">
        <v>364</v>
      </c>
      <c r="Q1888" s="13" t="s">
        <v>15390</v>
      </c>
      <c r="R1888" t="s">
        <v>15391</v>
      </c>
      <c r="S1888" s="20">
        <v>0</v>
      </c>
      <c r="T1888" s="21" t="s">
        <v>38</v>
      </c>
    </row>
    <row r="1889" spans="1:20" x14ac:dyDescent="0.35">
      <c r="A1889" s="96" t="s">
        <v>14356</v>
      </c>
      <c r="D1889" s="13" t="s">
        <v>6273</v>
      </c>
      <c r="E1889" s="13">
        <v>6</v>
      </c>
      <c r="F1889" s="14">
        <v>0.7</v>
      </c>
      <c r="G1889" s="13" t="s">
        <v>14871</v>
      </c>
      <c r="H1889" s="14">
        <v>40</v>
      </c>
      <c r="I1889" s="15" t="s">
        <v>32</v>
      </c>
      <c r="J1889" s="16">
        <v>108</v>
      </c>
      <c r="K1889" s="16">
        <v>18</v>
      </c>
      <c r="L1889" s="17" t="s">
        <v>61</v>
      </c>
      <c r="M1889" s="163" t="str">
        <f>IFERROR(GETPIVOTDATA("Tot. Bottles",'- Ordine Aggregato -'!$A$1,"sku anker",A1889),"")</f>
        <v/>
      </c>
      <c r="N1889" s="18" t="s">
        <v>42</v>
      </c>
      <c r="O1889" s="19" t="str">
        <f t="shared" si="29"/>
        <v>Order online</v>
      </c>
      <c r="P1889" s="97" t="s">
        <v>43</v>
      </c>
      <c r="Q1889" s="13" t="s">
        <v>6274</v>
      </c>
      <c r="R1889" t="s">
        <v>6275</v>
      </c>
      <c r="S1889" s="20">
        <v>0</v>
      </c>
      <c r="T1889" s="21" t="s">
        <v>38</v>
      </c>
    </row>
    <row r="1890" spans="1:20" x14ac:dyDescent="0.35">
      <c r="A1890" s="96" t="s">
        <v>6272</v>
      </c>
      <c r="B1890" s="96"/>
      <c r="C1890" s="96"/>
      <c r="D1890" s="13" t="s">
        <v>6273</v>
      </c>
      <c r="E1890" s="13">
        <v>3</v>
      </c>
      <c r="F1890" s="14">
        <v>0.7</v>
      </c>
      <c r="G1890" s="13" t="s">
        <v>14871</v>
      </c>
      <c r="H1890" s="14">
        <v>40</v>
      </c>
      <c r="I1890" s="15" t="s">
        <v>32</v>
      </c>
      <c r="J1890" s="16">
        <v>55.5</v>
      </c>
      <c r="K1890" s="16">
        <v>18.5</v>
      </c>
      <c r="L1890" s="17" t="s">
        <v>61</v>
      </c>
      <c r="M1890" s="163" t="str">
        <f>IFERROR(GETPIVOTDATA("Tot. Bottles",'- Ordine Aggregato -'!$A$1,"sku anker",A1890),"")</f>
        <v/>
      </c>
      <c r="N1890" s="18" t="s">
        <v>34</v>
      </c>
      <c r="O1890" s="19" t="str">
        <f t="shared" si="29"/>
        <v>Order online</v>
      </c>
      <c r="P1890" s="97" t="s">
        <v>35</v>
      </c>
      <c r="Q1890" s="13" t="s">
        <v>6274</v>
      </c>
      <c r="R1890" t="s">
        <v>6275</v>
      </c>
      <c r="S1890" s="20">
        <v>0</v>
      </c>
      <c r="T1890" s="21" t="s">
        <v>38</v>
      </c>
    </row>
    <row r="1891" spans="1:20" x14ac:dyDescent="0.35">
      <c r="A1891" s="13" t="s">
        <v>6276</v>
      </c>
      <c r="B1891" s="13"/>
      <c r="C1891" s="13"/>
      <c r="D1891" s="13" t="s">
        <v>6277</v>
      </c>
      <c r="E1891" s="13">
        <v>3</v>
      </c>
      <c r="F1891" s="14">
        <v>0.7</v>
      </c>
      <c r="G1891" s="13" t="s">
        <v>46</v>
      </c>
      <c r="H1891" s="14">
        <v>40</v>
      </c>
      <c r="I1891" s="15" t="s">
        <v>32</v>
      </c>
      <c r="J1891" s="16">
        <v>85.5</v>
      </c>
      <c r="K1891" s="16">
        <v>28.5</v>
      </c>
      <c r="L1891" s="17" t="s">
        <v>61</v>
      </c>
      <c r="M1891" s="163" t="str">
        <f>IFERROR(GETPIVOTDATA("Tot. Bottles",'- Ordine Aggregato -'!$A$1,"sku anker",A1891),"")</f>
        <v/>
      </c>
      <c r="N1891" s="18" t="s">
        <v>42</v>
      </c>
      <c r="O1891" s="19" t="str">
        <f t="shared" si="29"/>
        <v>Order online</v>
      </c>
      <c r="P1891" s="97" t="s">
        <v>35</v>
      </c>
      <c r="Q1891" s="13" t="s">
        <v>6278</v>
      </c>
      <c r="R1891" t="s">
        <v>6279</v>
      </c>
      <c r="S1891" s="20">
        <v>0</v>
      </c>
      <c r="T1891" s="21" t="s">
        <v>38</v>
      </c>
    </row>
    <row r="1892" spans="1:20" x14ac:dyDescent="0.35">
      <c r="A1892" s="13" t="s">
        <v>6280</v>
      </c>
      <c r="B1892" s="13"/>
      <c r="C1892" s="13"/>
      <c r="D1892" s="13" t="s">
        <v>6281</v>
      </c>
      <c r="E1892" s="13">
        <v>6</v>
      </c>
      <c r="F1892" s="14">
        <v>0.7</v>
      </c>
      <c r="G1892" s="13" t="s">
        <v>46</v>
      </c>
      <c r="H1892" s="14">
        <v>40</v>
      </c>
      <c r="I1892" s="15" t="s">
        <v>32</v>
      </c>
      <c r="J1892" s="16">
        <v>60</v>
      </c>
      <c r="K1892" s="16">
        <v>10</v>
      </c>
      <c r="L1892" s="17" t="s">
        <v>104</v>
      </c>
      <c r="M1892" s="163" t="str">
        <f>IFERROR(GETPIVOTDATA("Tot. Bottles",'- Ordine Aggregato -'!$A$1,"sku anker",A1892),"")</f>
        <v/>
      </c>
      <c r="N1892" s="18" t="s">
        <v>42</v>
      </c>
      <c r="O1892" s="19" t="str">
        <f t="shared" si="29"/>
        <v>Order online</v>
      </c>
      <c r="P1892" s="97" t="s">
        <v>2565</v>
      </c>
      <c r="Q1892" s="13" t="s">
        <v>6282</v>
      </c>
      <c r="R1892" t="s">
        <v>6283</v>
      </c>
      <c r="S1892" s="20">
        <v>0</v>
      </c>
      <c r="T1892" s="21" t="s">
        <v>38</v>
      </c>
    </row>
    <row r="1893" spans="1:20" x14ac:dyDescent="0.35">
      <c r="A1893" s="96" t="s">
        <v>6284</v>
      </c>
      <c r="D1893" s="13" t="s">
        <v>6285</v>
      </c>
      <c r="E1893" s="13">
        <v>6</v>
      </c>
      <c r="F1893" s="14">
        <v>0.7</v>
      </c>
      <c r="G1893" s="13" t="s">
        <v>46</v>
      </c>
      <c r="H1893" s="14">
        <v>40</v>
      </c>
      <c r="I1893" s="15" t="s">
        <v>32</v>
      </c>
      <c r="J1893" s="16">
        <v>73.199999999999989</v>
      </c>
      <c r="K1893" s="16">
        <v>12.2</v>
      </c>
      <c r="L1893" s="17" t="s">
        <v>104</v>
      </c>
      <c r="M1893" s="163" t="str">
        <f>IFERROR(GETPIVOTDATA("Tot. Bottles",'- Ordine Aggregato -'!$A$1,"sku anker",A1893),"")</f>
        <v/>
      </c>
      <c r="N1893" s="18" t="s">
        <v>34</v>
      </c>
      <c r="O1893" s="19" t="str">
        <f t="shared" si="29"/>
        <v>Order online</v>
      </c>
      <c r="P1893" s="97" t="s">
        <v>2565</v>
      </c>
      <c r="Q1893" s="13" t="s">
        <v>6286</v>
      </c>
      <c r="R1893" t="s">
        <v>6287</v>
      </c>
      <c r="S1893" s="20">
        <v>0</v>
      </c>
      <c r="T1893" s="21" t="s">
        <v>38</v>
      </c>
    </row>
    <row r="1894" spans="1:20" x14ac:dyDescent="0.35">
      <c r="A1894" s="96" t="s">
        <v>6288</v>
      </c>
      <c r="D1894" s="13" t="s">
        <v>6289</v>
      </c>
      <c r="E1894" s="13">
        <v>6</v>
      </c>
      <c r="F1894" s="14">
        <v>0.7</v>
      </c>
      <c r="G1894" s="13" t="s">
        <v>46</v>
      </c>
      <c r="H1894" s="14">
        <v>38</v>
      </c>
      <c r="I1894" s="15" t="s">
        <v>32</v>
      </c>
      <c r="J1894" s="16">
        <v>60.599999999999994</v>
      </c>
      <c r="K1894" s="16">
        <v>10.1</v>
      </c>
      <c r="L1894" s="17" t="s">
        <v>1134</v>
      </c>
      <c r="M1894" s="163" t="str">
        <f>IFERROR(GETPIVOTDATA("Tot. Bottles",'- Ordine Aggregato -'!$A$1,"sku anker",A1894),"")</f>
        <v/>
      </c>
      <c r="N1894" s="18" t="s">
        <v>42</v>
      </c>
      <c r="O1894" s="19" t="str">
        <f t="shared" si="29"/>
        <v>Order online</v>
      </c>
      <c r="P1894" s="97" t="s">
        <v>2565</v>
      </c>
      <c r="Q1894" s="13" t="s">
        <v>6290</v>
      </c>
      <c r="R1894" t="s">
        <v>6291</v>
      </c>
      <c r="S1894" s="20">
        <v>0</v>
      </c>
      <c r="T1894" s="21" t="s">
        <v>38</v>
      </c>
    </row>
    <row r="1895" spans="1:20" x14ac:dyDescent="0.35">
      <c r="A1895" s="13" t="s">
        <v>6292</v>
      </c>
      <c r="B1895" s="13"/>
      <c r="C1895" s="13"/>
      <c r="D1895" s="13" t="s">
        <v>6293</v>
      </c>
      <c r="E1895" s="13">
        <v>6</v>
      </c>
      <c r="F1895" s="14">
        <v>0.7</v>
      </c>
      <c r="G1895" s="13" t="s">
        <v>46</v>
      </c>
      <c r="H1895" s="14">
        <v>38</v>
      </c>
      <c r="I1895" s="15" t="s">
        <v>32</v>
      </c>
      <c r="J1895" s="16">
        <v>60.599999999999994</v>
      </c>
      <c r="K1895" s="16">
        <v>10.1</v>
      </c>
      <c r="L1895" s="17" t="s">
        <v>1134</v>
      </c>
      <c r="M1895" s="163" t="str">
        <f>IFERROR(GETPIVOTDATA("Tot. Bottles",'- Ordine Aggregato -'!$A$1,"sku anker",A1895),"")</f>
        <v/>
      </c>
      <c r="N1895" s="18" t="s">
        <v>42</v>
      </c>
      <c r="O1895" s="19" t="str">
        <f t="shared" si="29"/>
        <v>Order online</v>
      </c>
      <c r="P1895" s="97" t="s">
        <v>2565</v>
      </c>
      <c r="Q1895" s="13" t="s">
        <v>6294</v>
      </c>
      <c r="R1895" t="s">
        <v>6295</v>
      </c>
      <c r="S1895" s="20">
        <v>0</v>
      </c>
      <c r="T1895" s="21" t="s">
        <v>38</v>
      </c>
    </row>
    <row r="1896" spans="1:20" x14ac:dyDescent="0.35">
      <c r="A1896" s="13" t="s">
        <v>6296</v>
      </c>
      <c r="B1896" s="13"/>
      <c r="C1896" s="13"/>
      <c r="D1896" s="13" t="s">
        <v>6297</v>
      </c>
      <c r="E1896" s="13">
        <v>6</v>
      </c>
      <c r="F1896" s="14">
        <v>0.7</v>
      </c>
      <c r="G1896" s="13" t="s">
        <v>46</v>
      </c>
      <c r="H1896" s="14">
        <v>38</v>
      </c>
      <c r="I1896" s="15" t="s">
        <v>32</v>
      </c>
      <c r="J1896" s="16">
        <v>60.599999999999994</v>
      </c>
      <c r="K1896" s="16">
        <v>10.1</v>
      </c>
      <c r="L1896" s="17" t="s">
        <v>1134</v>
      </c>
      <c r="M1896" s="163" t="str">
        <f>IFERROR(GETPIVOTDATA("Tot. Bottles",'- Ordine Aggregato -'!$A$1,"sku anker",A1896),"")</f>
        <v/>
      </c>
      <c r="N1896" s="18" t="s">
        <v>42</v>
      </c>
      <c r="O1896" s="19" t="str">
        <f t="shared" si="29"/>
        <v>Order online</v>
      </c>
      <c r="P1896" s="97" t="s">
        <v>2565</v>
      </c>
      <c r="Q1896" s="13" t="s">
        <v>6298</v>
      </c>
      <c r="R1896" t="s">
        <v>6299</v>
      </c>
      <c r="S1896" s="20">
        <v>0</v>
      </c>
      <c r="T1896" s="21" t="s">
        <v>38</v>
      </c>
    </row>
    <row r="1897" spans="1:20" x14ac:dyDescent="0.35">
      <c r="A1897" s="96" t="s">
        <v>6300</v>
      </c>
      <c r="B1897" s="96"/>
      <c r="C1897" s="96"/>
      <c r="D1897" s="13" t="s">
        <v>6301</v>
      </c>
      <c r="E1897" s="13">
        <v>6</v>
      </c>
      <c r="F1897" s="14">
        <v>0.7</v>
      </c>
      <c r="G1897" s="13" t="s">
        <v>46</v>
      </c>
      <c r="H1897" s="14">
        <v>38</v>
      </c>
      <c r="I1897" s="15" t="s">
        <v>32</v>
      </c>
      <c r="J1897" s="16">
        <v>60.599999999999994</v>
      </c>
      <c r="K1897" s="16">
        <v>10.1</v>
      </c>
      <c r="L1897" s="17" t="s">
        <v>104</v>
      </c>
      <c r="M1897" s="163" t="str">
        <f>IFERROR(GETPIVOTDATA("Tot. Bottles",'- Ordine Aggregato -'!$A$1,"sku anker",A1897),"")</f>
        <v/>
      </c>
      <c r="N1897" s="18" t="s">
        <v>42</v>
      </c>
      <c r="O1897" s="19" t="str">
        <f t="shared" si="29"/>
        <v>Order online</v>
      </c>
      <c r="P1897" s="97" t="s">
        <v>2565</v>
      </c>
      <c r="Q1897" s="13" t="s">
        <v>6302</v>
      </c>
      <c r="R1897" t="s">
        <v>6303</v>
      </c>
      <c r="S1897" s="20">
        <v>0</v>
      </c>
      <c r="T1897" s="21" t="s">
        <v>38</v>
      </c>
    </row>
    <row r="1898" spans="1:20" x14ac:dyDescent="0.35">
      <c r="A1898" s="13" t="s">
        <v>6304</v>
      </c>
      <c r="B1898" s="13"/>
      <c r="C1898" s="13"/>
      <c r="D1898" s="13" t="s">
        <v>6305</v>
      </c>
      <c r="E1898" s="13">
        <v>6</v>
      </c>
      <c r="F1898" s="14">
        <v>0.7</v>
      </c>
      <c r="G1898" s="13" t="s">
        <v>14872</v>
      </c>
      <c r="H1898" s="14">
        <v>40</v>
      </c>
      <c r="I1898" s="15" t="s">
        <v>32</v>
      </c>
      <c r="J1898" s="16">
        <v>327</v>
      </c>
      <c r="K1898" s="16">
        <v>54.5</v>
      </c>
      <c r="L1898" s="17" t="s">
        <v>399</v>
      </c>
      <c r="M1898" s="163" t="str">
        <f>IFERROR(GETPIVOTDATA("Tot. Bottles",'- Ordine Aggregato -'!$A$1,"sku anker",A1898),"")</f>
        <v/>
      </c>
      <c r="N1898" s="18" t="s">
        <v>34</v>
      </c>
      <c r="O1898" s="19" t="str">
        <f t="shared" si="29"/>
        <v>Order online</v>
      </c>
      <c r="P1898" s="97" t="s">
        <v>225</v>
      </c>
      <c r="Q1898" s="13" t="s">
        <v>15392</v>
      </c>
      <c r="R1898" t="s">
        <v>6306</v>
      </c>
      <c r="S1898" s="20">
        <v>0</v>
      </c>
      <c r="T1898" s="21" t="s">
        <v>38</v>
      </c>
    </row>
    <row r="1899" spans="1:20" x14ac:dyDescent="0.35">
      <c r="A1899" s="13" t="s">
        <v>6307</v>
      </c>
      <c r="B1899" s="13"/>
      <c r="C1899" s="13"/>
      <c r="D1899" s="13" t="s">
        <v>6308</v>
      </c>
      <c r="E1899" s="13">
        <v>6</v>
      </c>
      <c r="F1899" s="14">
        <v>0.7</v>
      </c>
      <c r="G1899" s="13" t="s">
        <v>14871</v>
      </c>
      <c r="H1899" s="14">
        <v>40</v>
      </c>
      <c r="I1899" s="15" t="s">
        <v>32</v>
      </c>
      <c r="J1899" s="16">
        <v>177</v>
      </c>
      <c r="K1899" s="16">
        <v>29.5</v>
      </c>
      <c r="L1899" s="17" t="s">
        <v>399</v>
      </c>
      <c r="M1899" s="163" t="str">
        <f>IFERROR(GETPIVOTDATA("Tot. Bottles",'- Ordine Aggregato -'!$A$1,"sku anker",A1899),"")</f>
        <v/>
      </c>
      <c r="N1899" s="18" t="s">
        <v>42</v>
      </c>
      <c r="O1899" s="19" t="str">
        <f t="shared" si="29"/>
        <v>Order online</v>
      </c>
      <c r="P1899" s="97" t="s">
        <v>225</v>
      </c>
      <c r="Q1899" s="13" t="s">
        <v>6309</v>
      </c>
      <c r="R1899" t="s">
        <v>6310</v>
      </c>
      <c r="S1899" s="20">
        <v>0</v>
      </c>
      <c r="T1899" s="21" t="s">
        <v>38</v>
      </c>
    </row>
    <row r="1900" spans="1:20" x14ac:dyDescent="0.35">
      <c r="A1900" s="13" t="s">
        <v>6311</v>
      </c>
      <c r="B1900" s="13"/>
      <c r="C1900" s="13"/>
      <c r="D1900" s="13" t="s">
        <v>6312</v>
      </c>
      <c r="E1900" s="13">
        <v>2</v>
      </c>
      <c r="F1900" s="14">
        <v>0.7</v>
      </c>
      <c r="G1900" s="13" t="s">
        <v>46</v>
      </c>
      <c r="H1900" s="14">
        <v>40</v>
      </c>
      <c r="I1900" s="15" t="s">
        <v>32</v>
      </c>
      <c r="J1900" s="16">
        <v>1230</v>
      </c>
      <c r="K1900" s="16">
        <v>615</v>
      </c>
      <c r="L1900" s="17" t="s">
        <v>502</v>
      </c>
      <c r="M1900" s="163" t="str">
        <f>IFERROR(GETPIVOTDATA("Tot. Bottles",'- Ordine Aggregato -'!$A$1,"sku anker",A1900),"")</f>
        <v/>
      </c>
      <c r="N1900" s="18" t="s">
        <v>42</v>
      </c>
      <c r="O1900" s="19" t="str">
        <f t="shared" si="29"/>
        <v>Order online</v>
      </c>
      <c r="P1900" s="97" t="s">
        <v>225</v>
      </c>
      <c r="Q1900" s="13" t="s">
        <v>6313</v>
      </c>
      <c r="R1900" t="s">
        <v>6314</v>
      </c>
      <c r="S1900" s="20">
        <v>0</v>
      </c>
      <c r="T1900" s="21" t="s">
        <v>38</v>
      </c>
    </row>
    <row r="1901" spans="1:20" x14ac:dyDescent="0.35">
      <c r="A1901" s="13" t="s">
        <v>6315</v>
      </c>
      <c r="B1901" s="13"/>
      <c r="C1901" s="13"/>
      <c r="D1901" s="13" t="s">
        <v>6316</v>
      </c>
      <c r="E1901" s="13">
        <v>12</v>
      </c>
      <c r="F1901" s="14">
        <v>0.35</v>
      </c>
      <c r="G1901" s="13" t="s">
        <v>14871</v>
      </c>
      <c r="H1901" s="14">
        <v>40</v>
      </c>
      <c r="I1901" s="15" t="s">
        <v>32</v>
      </c>
      <c r="J1901" s="16">
        <v>86.4</v>
      </c>
      <c r="K1901" s="16">
        <v>7.2</v>
      </c>
      <c r="L1901" s="17" t="s">
        <v>399</v>
      </c>
      <c r="M1901" s="163" t="str">
        <f>IFERROR(GETPIVOTDATA("Tot. Bottles",'- Ordine Aggregato -'!$A$1,"sku anker",A1901),"")</f>
        <v/>
      </c>
      <c r="N1901" s="18" t="s">
        <v>34</v>
      </c>
      <c r="O1901" s="19" t="str">
        <f t="shared" si="29"/>
        <v>Order online</v>
      </c>
      <c r="P1901" s="97" t="s">
        <v>225</v>
      </c>
      <c r="Q1901" s="13" t="s">
        <v>6317</v>
      </c>
      <c r="R1901" t="s">
        <v>6318</v>
      </c>
      <c r="S1901" s="20">
        <v>0</v>
      </c>
      <c r="T1901" s="21" t="s">
        <v>38</v>
      </c>
    </row>
    <row r="1902" spans="1:20" x14ac:dyDescent="0.35">
      <c r="A1902" s="96" t="s">
        <v>6319</v>
      </c>
      <c r="D1902" s="13" t="s">
        <v>6316</v>
      </c>
      <c r="E1902" s="13">
        <v>6</v>
      </c>
      <c r="F1902" s="14">
        <v>0.7</v>
      </c>
      <c r="G1902" s="13" t="s">
        <v>14871</v>
      </c>
      <c r="H1902" s="14">
        <v>40</v>
      </c>
      <c r="I1902" s="15" t="s">
        <v>32</v>
      </c>
      <c r="J1902" s="16">
        <v>66</v>
      </c>
      <c r="K1902" s="16">
        <v>11</v>
      </c>
      <c r="L1902" s="17" t="s">
        <v>399</v>
      </c>
      <c r="M1902" s="163" t="str">
        <f>IFERROR(GETPIVOTDATA("Tot. Bottles",'- Ordine Aggregato -'!$A$1,"sku anker",A1902),"")</f>
        <v/>
      </c>
      <c r="N1902" s="18" t="s">
        <v>34</v>
      </c>
      <c r="O1902" s="19" t="str">
        <f t="shared" si="29"/>
        <v>Order online</v>
      </c>
      <c r="P1902" s="97" t="s">
        <v>225</v>
      </c>
      <c r="Q1902" s="13" t="s">
        <v>6320</v>
      </c>
      <c r="R1902" t="s">
        <v>6321</v>
      </c>
      <c r="S1902" s="20">
        <v>0</v>
      </c>
      <c r="T1902" s="21" t="s">
        <v>38</v>
      </c>
    </row>
    <row r="1903" spans="1:20" x14ac:dyDescent="0.35">
      <c r="A1903" s="96" t="s">
        <v>6322</v>
      </c>
      <c r="D1903" s="13" t="s">
        <v>6323</v>
      </c>
      <c r="E1903" s="13">
        <v>12</v>
      </c>
      <c r="F1903" s="14">
        <v>1</v>
      </c>
      <c r="G1903" s="13" t="s">
        <v>14871</v>
      </c>
      <c r="H1903" s="14">
        <v>40</v>
      </c>
      <c r="I1903" s="15" t="s">
        <v>32</v>
      </c>
      <c r="J1903" s="16">
        <v>270</v>
      </c>
      <c r="K1903" s="16">
        <v>22.5</v>
      </c>
      <c r="L1903" s="17" t="s">
        <v>145</v>
      </c>
      <c r="M1903" s="163" t="str">
        <f>IFERROR(GETPIVOTDATA("Tot. Bottles",'- Ordine Aggregato -'!$A$1,"sku anker",A1903),"")</f>
        <v/>
      </c>
      <c r="N1903" s="18" t="s">
        <v>42</v>
      </c>
      <c r="O1903" s="19" t="str">
        <f t="shared" si="29"/>
        <v>Order online</v>
      </c>
      <c r="P1903" s="97" t="s">
        <v>146</v>
      </c>
      <c r="Q1903" s="13" t="s">
        <v>6324</v>
      </c>
      <c r="R1903" t="s">
        <v>6325</v>
      </c>
      <c r="S1903" s="20">
        <v>0</v>
      </c>
      <c r="T1903" s="21" t="s">
        <v>38</v>
      </c>
    </row>
    <row r="1904" spans="1:20" x14ac:dyDescent="0.35">
      <c r="A1904" s="13" t="s">
        <v>6326</v>
      </c>
      <c r="B1904" s="13"/>
      <c r="C1904" s="13"/>
      <c r="D1904" s="13" t="s">
        <v>6327</v>
      </c>
      <c r="E1904" s="13">
        <v>6</v>
      </c>
      <c r="F1904" s="14">
        <v>1</v>
      </c>
      <c r="G1904" s="13" t="s">
        <v>14872</v>
      </c>
      <c r="H1904" s="14">
        <v>45</v>
      </c>
      <c r="I1904" s="15" t="s">
        <v>32</v>
      </c>
      <c r="J1904" s="16">
        <v>210</v>
      </c>
      <c r="K1904" s="16">
        <v>35</v>
      </c>
      <c r="L1904" s="17" t="s">
        <v>657</v>
      </c>
      <c r="M1904" s="163" t="str">
        <f>IFERROR(GETPIVOTDATA("Tot. Bottles",'- Ordine Aggregato -'!$A$1,"sku anker",A1904),"")</f>
        <v/>
      </c>
      <c r="N1904" s="18" t="s">
        <v>42</v>
      </c>
      <c r="O1904" s="19" t="str">
        <f t="shared" si="29"/>
        <v>Order online</v>
      </c>
      <c r="P1904" s="97" t="s">
        <v>385</v>
      </c>
      <c r="Q1904" s="13" t="s">
        <v>6328</v>
      </c>
      <c r="R1904" t="s">
        <v>6329</v>
      </c>
      <c r="S1904" s="20">
        <v>0</v>
      </c>
      <c r="T1904" s="21" t="s">
        <v>38</v>
      </c>
    </row>
    <row r="1905" spans="1:20" x14ac:dyDescent="0.35">
      <c r="A1905" s="96" t="s">
        <v>6330</v>
      </c>
      <c r="D1905" s="13" t="s">
        <v>6331</v>
      </c>
      <c r="E1905" s="13">
        <v>6</v>
      </c>
      <c r="F1905" s="14">
        <v>0.7</v>
      </c>
      <c r="G1905" s="13" t="s">
        <v>14872</v>
      </c>
      <c r="H1905" s="14">
        <v>36</v>
      </c>
      <c r="I1905" s="15" t="s">
        <v>32</v>
      </c>
      <c r="J1905" s="16">
        <v>23.4</v>
      </c>
      <c r="K1905" s="16">
        <v>3.9</v>
      </c>
      <c r="L1905" s="17" t="s">
        <v>61</v>
      </c>
      <c r="M1905" s="163" t="str">
        <f>IFERROR(GETPIVOTDATA("Tot. Bottles",'- Ordine Aggregato -'!$A$1,"sku anker",A1905),"")</f>
        <v/>
      </c>
      <c r="N1905" s="18" t="s">
        <v>42</v>
      </c>
      <c r="O1905" s="19" t="str">
        <f t="shared" si="29"/>
        <v>Order online</v>
      </c>
      <c r="P1905" s="97" t="s">
        <v>225</v>
      </c>
      <c r="Q1905" s="13" t="s">
        <v>6332</v>
      </c>
      <c r="R1905" t="s">
        <v>6333</v>
      </c>
      <c r="S1905" s="20">
        <v>0</v>
      </c>
      <c r="T1905" s="21" t="s">
        <v>38</v>
      </c>
    </row>
    <row r="1906" spans="1:20" x14ac:dyDescent="0.35">
      <c r="A1906" s="96" t="s">
        <v>6335</v>
      </c>
      <c r="B1906" s="96"/>
      <c r="C1906" s="96"/>
      <c r="D1906" s="13" t="s">
        <v>6334</v>
      </c>
      <c r="E1906" s="13">
        <v>12</v>
      </c>
      <c r="F1906" s="14">
        <v>0.35</v>
      </c>
      <c r="G1906" s="13" t="s">
        <v>31</v>
      </c>
      <c r="H1906" s="14">
        <v>40</v>
      </c>
      <c r="I1906" s="15" t="s">
        <v>32</v>
      </c>
      <c r="J1906" s="16">
        <v>35.400000000000006</v>
      </c>
      <c r="K1906" s="16">
        <v>2.95</v>
      </c>
      <c r="L1906" s="17" t="s">
        <v>448</v>
      </c>
      <c r="M1906" s="163" t="str">
        <f>IFERROR(GETPIVOTDATA("Tot. Bottles",'- Ordine Aggregato -'!$A$1,"sku anker",A1906),"")</f>
        <v/>
      </c>
      <c r="N1906" s="18" t="s">
        <v>42</v>
      </c>
      <c r="O1906" s="19" t="str">
        <f t="shared" si="29"/>
        <v>Order online</v>
      </c>
      <c r="P1906" s="97" t="s">
        <v>146</v>
      </c>
      <c r="Q1906" s="13" t="s">
        <v>6336</v>
      </c>
      <c r="R1906" t="s">
        <v>6337</v>
      </c>
      <c r="S1906" s="20">
        <v>0</v>
      </c>
      <c r="T1906" s="21" t="s">
        <v>38</v>
      </c>
    </row>
    <row r="1907" spans="1:20" x14ac:dyDescent="0.35">
      <c r="A1907" s="96" t="s">
        <v>6338</v>
      </c>
      <c r="D1907" s="13" t="s">
        <v>6334</v>
      </c>
      <c r="E1907" s="13">
        <v>12</v>
      </c>
      <c r="F1907" s="14">
        <v>0.7</v>
      </c>
      <c r="G1907" s="13" t="s">
        <v>46</v>
      </c>
      <c r="H1907" s="14">
        <v>40</v>
      </c>
      <c r="I1907" s="15" t="s">
        <v>32</v>
      </c>
      <c r="J1907" s="16">
        <v>58.199999999999996</v>
      </c>
      <c r="K1907" s="16">
        <v>4.8499999999999996</v>
      </c>
      <c r="L1907" s="17" t="s">
        <v>448</v>
      </c>
      <c r="M1907" s="163" t="str">
        <f>IFERROR(GETPIVOTDATA("Tot. Bottles",'- Ordine Aggregato -'!$A$1,"sku anker",A1907),"")</f>
        <v/>
      </c>
      <c r="N1907" s="18" t="s">
        <v>42</v>
      </c>
      <c r="O1907" s="19" t="str">
        <f t="shared" si="29"/>
        <v>Order online</v>
      </c>
      <c r="P1907" s="97" t="s">
        <v>146</v>
      </c>
      <c r="Q1907" s="13" t="s">
        <v>6339</v>
      </c>
      <c r="R1907" t="s">
        <v>6340</v>
      </c>
      <c r="S1907" s="20">
        <v>0</v>
      </c>
      <c r="T1907" s="21" t="s">
        <v>38</v>
      </c>
    </row>
    <row r="1908" spans="1:20" x14ac:dyDescent="0.35">
      <c r="A1908" s="96" t="s">
        <v>6341</v>
      </c>
      <c r="D1908" s="13" t="s">
        <v>6334</v>
      </c>
      <c r="E1908" s="13">
        <v>6</v>
      </c>
      <c r="F1908" s="14">
        <v>0.7</v>
      </c>
      <c r="G1908" s="13" t="s">
        <v>31</v>
      </c>
      <c r="H1908" s="14">
        <v>40</v>
      </c>
      <c r="I1908" s="15" t="s">
        <v>32</v>
      </c>
      <c r="J1908" s="16">
        <v>27.900000000000002</v>
      </c>
      <c r="K1908" s="16">
        <v>4.6500000000000004</v>
      </c>
      <c r="L1908" s="17" t="s">
        <v>448</v>
      </c>
      <c r="M1908" s="163" t="str">
        <f>IFERROR(GETPIVOTDATA("Tot. Bottles",'- Ordine Aggregato -'!$A$1,"sku anker",A1908),"")</f>
        <v/>
      </c>
      <c r="N1908" s="18" t="s">
        <v>67</v>
      </c>
      <c r="O1908" s="19" t="str">
        <f t="shared" si="29"/>
        <v>Order online</v>
      </c>
      <c r="P1908" s="97" t="s">
        <v>146</v>
      </c>
      <c r="Q1908" s="13" t="s">
        <v>6339</v>
      </c>
      <c r="R1908" t="s">
        <v>6342</v>
      </c>
      <c r="S1908" s="20">
        <v>4.6500000000000004</v>
      </c>
      <c r="T1908" s="21" t="s">
        <v>38</v>
      </c>
    </row>
    <row r="1909" spans="1:20" x14ac:dyDescent="0.35">
      <c r="A1909" s="96" t="s">
        <v>6343</v>
      </c>
      <c r="D1909" s="13" t="s">
        <v>6334</v>
      </c>
      <c r="E1909" s="13">
        <v>6</v>
      </c>
      <c r="F1909" s="14">
        <v>1</v>
      </c>
      <c r="G1909" s="13" t="s">
        <v>31</v>
      </c>
      <c r="H1909" s="14">
        <v>40</v>
      </c>
      <c r="I1909" s="15" t="s">
        <v>32</v>
      </c>
      <c r="J1909" s="16">
        <v>34.5</v>
      </c>
      <c r="K1909" s="16">
        <v>5.75</v>
      </c>
      <c r="L1909" s="17" t="s">
        <v>448</v>
      </c>
      <c r="M1909" s="163" t="str">
        <f>IFERROR(GETPIVOTDATA("Tot. Bottles",'- Ordine Aggregato -'!$A$1,"sku anker",A1909),"")</f>
        <v/>
      </c>
      <c r="N1909" s="18" t="s">
        <v>67</v>
      </c>
      <c r="O1909" s="19" t="str">
        <f t="shared" si="29"/>
        <v>Order online</v>
      </c>
      <c r="P1909" s="97" t="s">
        <v>146</v>
      </c>
      <c r="Q1909" s="13" t="s">
        <v>6344</v>
      </c>
      <c r="R1909" t="s">
        <v>6345</v>
      </c>
      <c r="S1909" s="20">
        <v>5.75</v>
      </c>
      <c r="T1909" s="21" t="s">
        <v>38</v>
      </c>
    </row>
    <row r="1910" spans="1:20" x14ac:dyDescent="0.35">
      <c r="A1910" s="13" t="s">
        <v>15393</v>
      </c>
      <c r="B1910" s="13"/>
      <c r="C1910" s="13"/>
      <c r="D1910" s="13" t="s">
        <v>15394</v>
      </c>
      <c r="E1910" s="13">
        <v>12</v>
      </c>
      <c r="F1910" s="14">
        <v>0.7</v>
      </c>
      <c r="G1910" s="13" t="s">
        <v>14872</v>
      </c>
      <c r="H1910" s="14">
        <v>40</v>
      </c>
      <c r="I1910" s="15" t="s">
        <v>32</v>
      </c>
      <c r="J1910" s="16">
        <v>58.199999999999996</v>
      </c>
      <c r="K1910" s="16">
        <v>4.8499999999999996</v>
      </c>
      <c r="L1910" s="17" t="s">
        <v>448</v>
      </c>
      <c r="M1910" s="163" t="str">
        <f>IFERROR(GETPIVOTDATA("Tot. Bottles",'- Ordine Aggregato -'!$A$1,"sku anker",A1910),"")</f>
        <v/>
      </c>
      <c r="N1910" s="18" t="s">
        <v>34</v>
      </c>
      <c r="O1910" s="19" t="str">
        <f t="shared" si="29"/>
        <v>Order online</v>
      </c>
      <c r="P1910" s="97" t="s">
        <v>146</v>
      </c>
      <c r="Q1910" s="13" t="s">
        <v>6339</v>
      </c>
      <c r="R1910" t="s">
        <v>15395</v>
      </c>
      <c r="S1910" s="20">
        <v>0</v>
      </c>
      <c r="T1910" s="21" t="s">
        <v>38</v>
      </c>
    </row>
    <row r="1911" spans="1:20" x14ac:dyDescent="0.35">
      <c r="A1911" s="13" t="s">
        <v>6346</v>
      </c>
      <c r="B1911" s="13"/>
      <c r="C1911" s="13"/>
      <c r="D1911" s="13" t="s">
        <v>6347</v>
      </c>
      <c r="E1911" s="13">
        <v>6</v>
      </c>
      <c r="F1911" s="14">
        <v>0.7</v>
      </c>
      <c r="G1911" s="13" t="s">
        <v>14872</v>
      </c>
      <c r="H1911" s="14">
        <v>40</v>
      </c>
      <c r="I1911" s="15" t="s">
        <v>32</v>
      </c>
      <c r="J1911" s="16">
        <v>22.5</v>
      </c>
      <c r="K1911" s="16">
        <v>3.75</v>
      </c>
      <c r="L1911" s="17" t="s">
        <v>3088</v>
      </c>
      <c r="M1911" s="163" t="str">
        <f>IFERROR(GETPIVOTDATA("Tot. Bottles",'- Ordine Aggregato -'!$A$1,"sku anker",A1911),"")</f>
        <v/>
      </c>
      <c r="N1911" s="18" t="s">
        <v>42</v>
      </c>
      <c r="O1911" s="19" t="str">
        <f t="shared" si="29"/>
        <v>Order online</v>
      </c>
      <c r="P1911" s="97" t="s">
        <v>355</v>
      </c>
      <c r="Q1911" s="13" t="s">
        <v>6348</v>
      </c>
      <c r="R1911" t="s">
        <v>6349</v>
      </c>
      <c r="S1911" s="20">
        <v>0</v>
      </c>
      <c r="T1911" s="21" t="s">
        <v>38</v>
      </c>
    </row>
    <row r="1912" spans="1:20" x14ac:dyDescent="0.35">
      <c r="A1912" s="96" t="s">
        <v>6350</v>
      </c>
      <c r="D1912" s="13" t="s">
        <v>6351</v>
      </c>
      <c r="E1912" s="13">
        <v>6</v>
      </c>
      <c r="F1912" s="14">
        <v>0.7</v>
      </c>
      <c r="G1912" s="13" t="s">
        <v>14871</v>
      </c>
      <c r="H1912" s="14">
        <v>40</v>
      </c>
      <c r="I1912" s="15" t="s">
        <v>32</v>
      </c>
      <c r="J1912" s="16">
        <v>55.800000000000004</v>
      </c>
      <c r="K1912" s="16">
        <v>9.3000000000000007</v>
      </c>
      <c r="L1912" s="17" t="s">
        <v>3088</v>
      </c>
      <c r="M1912" s="163" t="str">
        <f>IFERROR(GETPIVOTDATA("Tot. Bottles",'- Ordine Aggregato -'!$A$1,"sku anker",A1912),"")</f>
        <v/>
      </c>
      <c r="N1912" s="18" t="s">
        <v>42</v>
      </c>
      <c r="O1912" s="19" t="str">
        <f t="shared" si="29"/>
        <v>Order online</v>
      </c>
      <c r="P1912" s="97" t="s">
        <v>355</v>
      </c>
      <c r="Q1912" s="13" t="s">
        <v>6352</v>
      </c>
      <c r="R1912" t="s">
        <v>6353</v>
      </c>
      <c r="S1912" s="20">
        <v>0</v>
      </c>
      <c r="T1912" s="21" t="s">
        <v>38</v>
      </c>
    </row>
    <row r="1913" spans="1:20" x14ac:dyDescent="0.35">
      <c r="A1913" s="13" t="s">
        <v>6354</v>
      </c>
      <c r="B1913" s="13"/>
      <c r="C1913" s="13"/>
      <c r="D1913" s="13" t="s">
        <v>6355</v>
      </c>
      <c r="E1913" s="13">
        <v>6</v>
      </c>
      <c r="F1913" s="14">
        <v>0.7</v>
      </c>
      <c r="G1913" s="13" t="s">
        <v>14872</v>
      </c>
      <c r="H1913" s="14">
        <v>40</v>
      </c>
      <c r="I1913" s="15" t="s">
        <v>32</v>
      </c>
      <c r="J1913" s="16">
        <v>37.5</v>
      </c>
      <c r="K1913" s="16">
        <v>6.25</v>
      </c>
      <c r="L1913" s="17" t="s">
        <v>3088</v>
      </c>
      <c r="M1913" s="163" t="str">
        <f>IFERROR(GETPIVOTDATA("Tot. Bottles",'- Ordine Aggregato -'!$A$1,"sku anker",A1913),"")</f>
        <v/>
      </c>
      <c r="N1913" s="18" t="s">
        <v>42</v>
      </c>
      <c r="O1913" s="19" t="str">
        <f t="shared" si="29"/>
        <v>Order online</v>
      </c>
      <c r="P1913" s="97" t="s">
        <v>355</v>
      </c>
      <c r="Q1913" s="13" t="s">
        <v>6356</v>
      </c>
      <c r="R1913" t="s">
        <v>6357</v>
      </c>
      <c r="S1913" s="20">
        <v>0</v>
      </c>
      <c r="T1913" s="21" t="s">
        <v>38</v>
      </c>
    </row>
    <row r="1914" spans="1:20" x14ac:dyDescent="0.35">
      <c r="A1914" s="96" t="s">
        <v>6358</v>
      </c>
      <c r="D1914" s="13" t="s">
        <v>6359</v>
      </c>
      <c r="E1914" s="13">
        <v>6</v>
      </c>
      <c r="F1914" s="14">
        <v>0.7</v>
      </c>
      <c r="G1914" s="13" t="s">
        <v>14872</v>
      </c>
      <c r="H1914" s="14">
        <v>40</v>
      </c>
      <c r="I1914" s="15" t="s">
        <v>32</v>
      </c>
      <c r="J1914" s="16">
        <v>37.5</v>
      </c>
      <c r="K1914" s="16">
        <v>6.25</v>
      </c>
      <c r="L1914" s="17" t="s">
        <v>3088</v>
      </c>
      <c r="M1914" s="163" t="str">
        <f>IFERROR(GETPIVOTDATA("Tot. Bottles",'- Ordine Aggregato -'!$A$1,"sku anker",A1914),"")</f>
        <v/>
      </c>
      <c r="N1914" s="18" t="s">
        <v>42</v>
      </c>
      <c r="O1914" s="19" t="str">
        <f t="shared" si="29"/>
        <v>Order online</v>
      </c>
      <c r="P1914" s="97" t="s">
        <v>355</v>
      </c>
      <c r="Q1914" s="13" t="s">
        <v>6360</v>
      </c>
      <c r="R1914" t="s">
        <v>6361</v>
      </c>
      <c r="S1914" s="20">
        <v>0</v>
      </c>
      <c r="T1914" s="21" t="s">
        <v>38</v>
      </c>
    </row>
    <row r="1915" spans="1:20" x14ac:dyDescent="0.35">
      <c r="A1915" s="96" t="s">
        <v>6362</v>
      </c>
      <c r="B1915" s="96"/>
      <c r="C1915" s="96"/>
      <c r="D1915" s="13" t="s">
        <v>6363</v>
      </c>
      <c r="E1915" s="13">
        <v>6</v>
      </c>
      <c r="F1915" s="14">
        <v>0.7</v>
      </c>
      <c r="G1915" s="13" t="s">
        <v>14872</v>
      </c>
      <c r="H1915" s="14">
        <v>40</v>
      </c>
      <c r="I1915" s="15" t="s">
        <v>32</v>
      </c>
      <c r="J1915" s="16">
        <v>41.400000000000006</v>
      </c>
      <c r="K1915" s="16">
        <v>6.9</v>
      </c>
      <c r="L1915" s="17" t="s">
        <v>3088</v>
      </c>
      <c r="M1915" s="163" t="str">
        <f>IFERROR(GETPIVOTDATA("Tot. Bottles",'- Ordine Aggregato -'!$A$1,"sku anker",A1915),"")</f>
        <v/>
      </c>
      <c r="N1915" s="18" t="s">
        <v>42</v>
      </c>
      <c r="O1915" s="19" t="str">
        <f t="shared" si="29"/>
        <v>Order online</v>
      </c>
      <c r="P1915" s="97" t="s">
        <v>355</v>
      </c>
      <c r="Q1915" s="13" t="s">
        <v>6364</v>
      </c>
      <c r="R1915" t="s">
        <v>6365</v>
      </c>
      <c r="S1915" s="20">
        <v>0</v>
      </c>
      <c r="T1915" s="21" t="s">
        <v>38</v>
      </c>
    </row>
    <row r="1916" spans="1:20" x14ac:dyDescent="0.35">
      <c r="A1916" s="96" t="s">
        <v>6366</v>
      </c>
      <c r="D1916" s="13" t="s">
        <v>6367</v>
      </c>
      <c r="E1916" s="13">
        <v>6</v>
      </c>
      <c r="F1916" s="14">
        <v>0.7</v>
      </c>
      <c r="G1916" s="13" t="s">
        <v>14872</v>
      </c>
      <c r="H1916" s="14">
        <v>40</v>
      </c>
      <c r="I1916" s="15" t="s">
        <v>32</v>
      </c>
      <c r="J1916" s="16">
        <v>37.5</v>
      </c>
      <c r="K1916" s="16">
        <v>6.25</v>
      </c>
      <c r="L1916" s="17" t="s">
        <v>3088</v>
      </c>
      <c r="M1916" s="163" t="str">
        <f>IFERROR(GETPIVOTDATA("Tot. Bottles",'- Ordine Aggregato -'!$A$1,"sku anker",A1916),"")</f>
        <v/>
      </c>
      <c r="N1916" s="18" t="s">
        <v>34</v>
      </c>
      <c r="O1916" s="19" t="str">
        <f t="shared" si="29"/>
        <v>Order online</v>
      </c>
      <c r="P1916" s="97" t="s">
        <v>355</v>
      </c>
      <c r="Q1916" s="13" t="s">
        <v>6368</v>
      </c>
      <c r="R1916" t="s">
        <v>6369</v>
      </c>
      <c r="S1916" s="20">
        <v>0</v>
      </c>
      <c r="T1916" s="21" t="s">
        <v>38</v>
      </c>
    </row>
    <row r="1917" spans="1:20" x14ac:dyDescent="0.35">
      <c r="A1917" s="13" t="s">
        <v>6370</v>
      </c>
      <c r="B1917" s="13"/>
      <c r="C1917" s="13"/>
      <c r="D1917" s="13" t="s">
        <v>6371</v>
      </c>
      <c r="E1917" s="13">
        <v>6</v>
      </c>
      <c r="F1917" s="14">
        <v>0.7</v>
      </c>
      <c r="G1917" s="13" t="s">
        <v>14872</v>
      </c>
      <c r="H1917" s="14">
        <v>40</v>
      </c>
      <c r="I1917" s="15" t="s">
        <v>32</v>
      </c>
      <c r="J1917" s="16">
        <v>39</v>
      </c>
      <c r="K1917" s="16">
        <v>6.5</v>
      </c>
      <c r="L1917" s="17" t="s">
        <v>3088</v>
      </c>
      <c r="M1917" s="163" t="str">
        <f>IFERROR(GETPIVOTDATA("Tot. Bottles",'- Ordine Aggregato -'!$A$1,"sku anker",A1917),"")</f>
        <v/>
      </c>
      <c r="N1917" s="18" t="s">
        <v>42</v>
      </c>
      <c r="O1917" s="19" t="str">
        <f t="shared" si="29"/>
        <v>Order online</v>
      </c>
      <c r="P1917" s="97" t="s">
        <v>355</v>
      </c>
      <c r="Q1917" s="13" t="s">
        <v>6372</v>
      </c>
      <c r="R1917" t="s">
        <v>6373</v>
      </c>
      <c r="S1917" s="20">
        <v>0</v>
      </c>
      <c r="T1917" s="21" t="s">
        <v>38</v>
      </c>
    </row>
    <row r="1918" spans="1:20" x14ac:dyDescent="0.35">
      <c r="A1918" s="96" t="s">
        <v>6374</v>
      </c>
      <c r="B1918" s="96"/>
      <c r="C1918" s="96"/>
      <c r="D1918" s="13" t="s">
        <v>6375</v>
      </c>
      <c r="E1918" s="13">
        <v>6</v>
      </c>
      <c r="F1918" s="14">
        <v>0.7</v>
      </c>
      <c r="G1918" s="13" t="s">
        <v>46</v>
      </c>
      <c r="H1918" s="14">
        <v>38</v>
      </c>
      <c r="I1918" s="15" t="s">
        <v>32</v>
      </c>
      <c r="J1918" s="16">
        <v>29.700000000000003</v>
      </c>
      <c r="K1918" s="16">
        <v>4.95</v>
      </c>
      <c r="L1918" s="17" t="s">
        <v>73</v>
      </c>
      <c r="M1918" s="163" t="str">
        <f>IFERROR(GETPIVOTDATA("Tot. Bottles",'- Ordine Aggregato -'!$A$1,"sku anker",A1918),"")</f>
        <v/>
      </c>
      <c r="N1918" s="18" t="s">
        <v>34</v>
      </c>
      <c r="O1918" s="19" t="str">
        <f t="shared" si="29"/>
        <v>Order online</v>
      </c>
      <c r="P1918" s="97" t="s">
        <v>880</v>
      </c>
      <c r="Q1918" s="13" t="s">
        <v>6376</v>
      </c>
      <c r="R1918" t="s">
        <v>6377</v>
      </c>
      <c r="S1918" s="20">
        <v>0</v>
      </c>
      <c r="T1918" s="21" t="s">
        <v>38</v>
      </c>
    </row>
    <row r="1919" spans="1:20" x14ac:dyDescent="0.35">
      <c r="A1919" s="96" t="s">
        <v>6378</v>
      </c>
      <c r="B1919" s="96"/>
      <c r="C1919" s="96"/>
      <c r="D1919" s="13" t="s">
        <v>6375</v>
      </c>
      <c r="E1919" s="13">
        <v>6</v>
      </c>
      <c r="F1919" s="14">
        <v>1</v>
      </c>
      <c r="G1919" s="13" t="s">
        <v>14872</v>
      </c>
      <c r="H1919" s="14">
        <v>38</v>
      </c>
      <c r="I1919" s="15" t="s">
        <v>32</v>
      </c>
      <c r="J1919" s="16">
        <v>35.700000000000003</v>
      </c>
      <c r="K1919" s="16">
        <v>5.95</v>
      </c>
      <c r="L1919" s="17" t="s">
        <v>73</v>
      </c>
      <c r="M1919" s="163" t="str">
        <f>IFERROR(GETPIVOTDATA("Tot. Bottles",'- Ordine Aggregato -'!$A$1,"sku anker",A1919),"")</f>
        <v/>
      </c>
      <c r="N1919" s="18" t="s">
        <v>67</v>
      </c>
      <c r="O1919" s="19" t="str">
        <f t="shared" si="29"/>
        <v>Order online</v>
      </c>
      <c r="P1919" s="97" t="s">
        <v>880</v>
      </c>
      <c r="Q1919" s="13" t="s">
        <v>6379</v>
      </c>
      <c r="R1919" t="s">
        <v>6380</v>
      </c>
      <c r="S1919" s="20">
        <v>5.95</v>
      </c>
      <c r="T1919" s="21" t="s">
        <v>38</v>
      </c>
    </row>
    <row r="1920" spans="1:20" x14ac:dyDescent="0.35">
      <c r="A1920" s="13" t="s">
        <v>6381</v>
      </c>
      <c r="B1920" s="13"/>
      <c r="C1920" s="13"/>
      <c r="D1920" s="13" t="s">
        <v>6382</v>
      </c>
      <c r="E1920" s="13">
        <v>6</v>
      </c>
      <c r="F1920" s="14">
        <v>0.7</v>
      </c>
      <c r="G1920" s="13" t="s">
        <v>14872</v>
      </c>
      <c r="H1920" s="14">
        <v>38</v>
      </c>
      <c r="I1920" s="15" t="s">
        <v>32</v>
      </c>
      <c r="J1920" s="16">
        <v>30.900000000000002</v>
      </c>
      <c r="K1920" s="16">
        <v>5.15</v>
      </c>
      <c r="L1920" s="17" t="s">
        <v>6383</v>
      </c>
      <c r="M1920" s="163" t="str">
        <f>IFERROR(GETPIVOTDATA("Tot. Bottles",'- Ordine Aggregato -'!$A$1,"sku anker",A1920),"")</f>
        <v/>
      </c>
      <c r="N1920" s="18" t="s">
        <v>42</v>
      </c>
      <c r="O1920" s="19" t="str">
        <f t="shared" si="29"/>
        <v>Order online</v>
      </c>
      <c r="P1920" s="97" t="s">
        <v>880</v>
      </c>
      <c r="Q1920" s="13" t="s">
        <v>6376</v>
      </c>
      <c r="R1920" t="s">
        <v>6384</v>
      </c>
      <c r="S1920" s="20">
        <v>0</v>
      </c>
      <c r="T1920" s="21" t="s">
        <v>38</v>
      </c>
    </row>
    <row r="1921" spans="1:20" x14ac:dyDescent="0.35">
      <c r="A1921" s="96" t="s">
        <v>6385</v>
      </c>
      <c r="B1921" s="96"/>
      <c r="C1921" s="96"/>
      <c r="D1921" s="13" t="s">
        <v>6386</v>
      </c>
      <c r="E1921" s="13">
        <v>6</v>
      </c>
      <c r="F1921" s="14">
        <v>0.7</v>
      </c>
      <c r="G1921" s="13" t="s">
        <v>31</v>
      </c>
      <c r="H1921" s="14">
        <v>40</v>
      </c>
      <c r="I1921" s="15" t="s">
        <v>32</v>
      </c>
      <c r="J1921" s="16">
        <v>151.80000000000001</v>
      </c>
      <c r="K1921" s="16">
        <v>25.3</v>
      </c>
      <c r="L1921" s="17" t="s">
        <v>4671</v>
      </c>
      <c r="M1921" s="163" t="str">
        <f>IFERROR(GETPIVOTDATA("Tot. Bottles",'- Ordine Aggregato -'!$A$1,"sku anker",A1921),"")</f>
        <v/>
      </c>
      <c r="N1921" s="18" t="s">
        <v>42</v>
      </c>
      <c r="O1921" s="19" t="str">
        <f t="shared" si="29"/>
        <v>Order online</v>
      </c>
      <c r="P1921" s="97" t="s">
        <v>1232</v>
      </c>
      <c r="Q1921" s="13" t="s">
        <v>6387</v>
      </c>
      <c r="R1921" t="s">
        <v>6388</v>
      </c>
      <c r="S1921" s="20">
        <v>0</v>
      </c>
      <c r="T1921" s="21" t="s">
        <v>38</v>
      </c>
    </row>
    <row r="1922" spans="1:20" x14ac:dyDescent="0.35">
      <c r="A1922" s="13" t="s">
        <v>6389</v>
      </c>
      <c r="B1922" s="13"/>
      <c r="C1922" s="13"/>
      <c r="D1922" s="13" t="s">
        <v>6390</v>
      </c>
      <c r="E1922" s="13">
        <v>3</v>
      </c>
      <c r="F1922" s="14">
        <v>0.7</v>
      </c>
      <c r="G1922" s="13" t="s">
        <v>14871</v>
      </c>
      <c r="H1922" s="14">
        <v>46</v>
      </c>
      <c r="I1922" s="15" t="s">
        <v>32</v>
      </c>
      <c r="J1922" s="16">
        <v>104.25</v>
      </c>
      <c r="K1922" s="16">
        <v>34.75</v>
      </c>
      <c r="L1922" s="17" t="s">
        <v>4671</v>
      </c>
      <c r="M1922" s="163" t="str">
        <f>IFERROR(GETPIVOTDATA("Tot. Bottles",'- Ordine Aggregato -'!$A$1,"sku anker",A1922),"")</f>
        <v/>
      </c>
      <c r="N1922" s="18" t="s">
        <v>42</v>
      </c>
      <c r="O1922" s="19" t="str">
        <f t="shared" si="29"/>
        <v>Order online</v>
      </c>
      <c r="P1922" s="97" t="s">
        <v>1232</v>
      </c>
      <c r="Q1922" s="13" t="s">
        <v>6391</v>
      </c>
      <c r="R1922" t="s">
        <v>6392</v>
      </c>
      <c r="S1922" s="20">
        <v>0</v>
      </c>
      <c r="T1922" s="21" t="s">
        <v>38</v>
      </c>
    </row>
    <row r="1923" spans="1:20" x14ac:dyDescent="0.35">
      <c r="A1923" s="96" t="s">
        <v>6393</v>
      </c>
      <c r="D1923" s="13" t="s">
        <v>6394</v>
      </c>
      <c r="E1923" s="13">
        <v>3</v>
      </c>
      <c r="F1923" s="14">
        <v>0.7</v>
      </c>
      <c r="G1923" s="13" t="s">
        <v>46</v>
      </c>
      <c r="H1923" s="14">
        <v>46</v>
      </c>
      <c r="I1923" s="15" t="s">
        <v>32</v>
      </c>
      <c r="J1923" s="16">
        <v>94.5</v>
      </c>
      <c r="K1923" s="16">
        <v>31.5</v>
      </c>
      <c r="L1923" s="17" t="s">
        <v>4671</v>
      </c>
      <c r="M1923" s="163" t="str">
        <f>IFERROR(GETPIVOTDATA("Tot. Bottles",'- Ordine Aggregato -'!$A$1,"sku anker",A1923),"")</f>
        <v/>
      </c>
      <c r="N1923" s="18" t="s">
        <v>67</v>
      </c>
      <c r="O1923" s="19" t="str">
        <f t="shared" si="29"/>
        <v>Order online</v>
      </c>
      <c r="P1923" s="97" t="s">
        <v>1232</v>
      </c>
      <c r="Q1923" s="13" t="s">
        <v>6395</v>
      </c>
      <c r="R1923" t="s">
        <v>6396</v>
      </c>
      <c r="S1923" s="20">
        <v>31.5</v>
      </c>
      <c r="T1923" s="21" t="s">
        <v>38</v>
      </c>
    </row>
    <row r="1924" spans="1:20" x14ac:dyDescent="0.35">
      <c r="A1924" s="96" t="s">
        <v>6397</v>
      </c>
      <c r="B1924" s="96"/>
      <c r="C1924" s="96"/>
      <c r="D1924" s="13" t="s">
        <v>6398</v>
      </c>
      <c r="E1924" s="13">
        <v>8</v>
      </c>
      <c r="F1924" s="14">
        <v>0.5</v>
      </c>
      <c r="G1924" s="13" t="s">
        <v>46</v>
      </c>
      <c r="H1924" s="14">
        <v>70</v>
      </c>
      <c r="I1924" s="15" t="s">
        <v>32</v>
      </c>
      <c r="J1924" s="16">
        <v>20.399999999999999</v>
      </c>
      <c r="K1924" s="16">
        <v>2.5499999999999998</v>
      </c>
      <c r="L1924" s="17" t="s">
        <v>219</v>
      </c>
      <c r="M1924" s="163" t="str">
        <f>IFERROR(GETPIVOTDATA("Tot. Bottles",'- Ordine Aggregato -'!$A$1,"sku anker",A1924),"")</f>
        <v/>
      </c>
      <c r="N1924" s="18" t="s">
        <v>42</v>
      </c>
      <c r="O1924" s="19" t="str">
        <f t="shared" si="29"/>
        <v>Order online</v>
      </c>
      <c r="P1924" s="97" t="s">
        <v>4925</v>
      </c>
      <c r="Q1924" s="13" t="s">
        <v>6399</v>
      </c>
      <c r="R1924" t="s">
        <v>6400</v>
      </c>
      <c r="S1924" s="20">
        <v>0</v>
      </c>
      <c r="T1924" s="21" t="s">
        <v>38</v>
      </c>
    </row>
    <row r="1925" spans="1:20" x14ac:dyDescent="0.35">
      <c r="A1925" s="96" t="s">
        <v>6401</v>
      </c>
      <c r="B1925" s="96"/>
      <c r="C1925" s="96"/>
      <c r="D1925" s="13" t="s">
        <v>6398</v>
      </c>
      <c r="E1925" s="13">
        <v>6</v>
      </c>
      <c r="F1925" s="14">
        <v>0.7</v>
      </c>
      <c r="G1925" s="13" t="s">
        <v>31</v>
      </c>
      <c r="H1925" s="14">
        <v>70</v>
      </c>
      <c r="I1925" s="15" t="s">
        <v>32</v>
      </c>
      <c r="J1925" s="16">
        <v>21</v>
      </c>
      <c r="K1925" s="16">
        <v>3.5</v>
      </c>
      <c r="L1925" s="17" t="s">
        <v>219</v>
      </c>
      <c r="M1925" s="163" t="str">
        <f>IFERROR(GETPIVOTDATA("Tot. Bottles",'- Ordine Aggregato -'!$A$1,"sku anker",A1925),"")</f>
        <v/>
      </c>
      <c r="N1925" s="18" t="s">
        <v>67</v>
      </c>
      <c r="O1925" s="19" t="str">
        <f t="shared" si="29"/>
        <v>Order online</v>
      </c>
      <c r="P1925" s="97" t="s">
        <v>4925</v>
      </c>
      <c r="Q1925" s="13" t="s">
        <v>6402</v>
      </c>
      <c r="R1925" t="s">
        <v>6403</v>
      </c>
      <c r="S1925" s="20">
        <v>3.5</v>
      </c>
      <c r="T1925" s="21" t="s">
        <v>38</v>
      </c>
    </row>
    <row r="1926" spans="1:20" x14ac:dyDescent="0.35">
      <c r="A1926" s="96" t="s">
        <v>6404</v>
      </c>
      <c r="D1926" s="13" t="s">
        <v>6405</v>
      </c>
      <c r="E1926" s="13">
        <v>6</v>
      </c>
      <c r="F1926" s="14">
        <v>0.7</v>
      </c>
      <c r="G1926" s="13" t="s">
        <v>46</v>
      </c>
      <c r="H1926" s="14">
        <v>70</v>
      </c>
      <c r="I1926" s="15" t="s">
        <v>32</v>
      </c>
      <c r="J1926" s="16">
        <v>20.399999999999999</v>
      </c>
      <c r="K1926" s="16">
        <v>3.4</v>
      </c>
      <c r="L1926" s="17" t="s">
        <v>219</v>
      </c>
      <c r="M1926" s="163" t="str">
        <f>IFERROR(GETPIVOTDATA("Tot. Bottles",'- Ordine Aggregato -'!$A$1,"sku anker",A1926),"")</f>
        <v/>
      </c>
      <c r="N1926" s="18" t="s">
        <v>42</v>
      </c>
      <c r="O1926" s="19" t="str">
        <f t="shared" si="29"/>
        <v>Order online</v>
      </c>
      <c r="P1926" s="97" t="s">
        <v>4925</v>
      </c>
      <c r="Q1926" s="13" t="s">
        <v>6406</v>
      </c>
      <c r="R1926" t="s">
        <v>6407</v>
      </c>
      <c r="S1926" s="20">
        <v>0</v>
      </c>
      <c r="T1926" s="21" t="s">
        <v>38</v>
      </c>
    </row>
    <row r="1927" spans="1:20" x14ac:dyDescent="0.35">
      <c r="A1927" s="96" t="s">
        <v>14700</v>
      </c>
      <c r="D1927" s="13" t="s">
        <v>14701</v>
      </c>
      <c r="E1927" s="13">
        <v>6</v>
      </c>
      <c r="F1927" s="14">
        <v>0.7</v>
      </c>
      <c r="G1927" s="13" t="s">
        <v>46</v>
      </c>
      <c r="H1927" s="14">
        <v>37.5</v>
      </c>
      <c r="I1927" s="15" t="s">
        <v>32</v>
      </c>
      <c r="J1927" s="16">
        <v>41.7</v>
      </c>
      <c r="K1927" s="16">
        <v>6.95</v>
      </c>
      <c r="L1927" s="17" t="s">
        <v>368</v>
      </c>
      <c r="M1927" s="163" t="str">
        <f>IFERROR(GETPIVOTDATA("Tot. Bottles",'- Ordine Aggregato -'!$A$1,"sku anker",A1927),"")</f>
        <v/>
      </c>
      <c r="N1927" s="18" t="s">
        <v>42</v>
      </c>
      <c r="O1927" s="19" t="str">
        <f t="shared" si="29"/>
        <v>Order online</v>
      </c>
      <c r="P1927" s="97" t="s">
        <v>146</v>
      </c>
      <c r="Q1927" s="13" t="s">
        <v>15396</v>
      </c>
      <c r="R1927" t="s">
        <v>15397</v>
      </c>
      <c r="S1927" s="20">
        <v>0</v>
      </c>
      <c r="T1927" s="21" t="s">
        <v>38</v>
      </c>
    </row>
    <row r="1928" spans="1:20" x14ac:dyDescent="0.35">
      <c r="A1928" s="96" t="s">
        <v>6408</v>
      </c>
      <c r="B1928" s="96"/>
      <c r="C1928" s="96"/>
      <c r="D1928" s="13" t="s">
        <v>6409</v>
      </c>
      <c r="E1928" s="13">
        <v>6</v>
      </c>
      <c r="F1928" s="14">
        <v>0.7</v>
      </c>
      <c r="G1928" s="13" t="s">
        <v>31</v>
      </c>
      <c r="H1928" s="14">
        <v>40</v>
      </c>
      <c r="I1928" s="15" t="s">
        <v>32</v>
      </c>
      <c r="J1928" s="16">
        <v>105.89999999999999</v>
      </c>
      <c r="K1928" s="16">
        <v>17.649999999999999</v>
      </c>
      <c r="L1928" s="17" t="s">
        <v>145</v>
      </c>
      <c r="M1928" s="163" t="str">
        <f>IFERROR(GETPIVOTDATA("Tot. Bottles",'- Ordine Aggregato -'!$A$1,"sku anker",A1928),"")</f>
        <v/>
      </c>
      <c r="N1928" s="18" t="s">
        <v>42</v>
      </c>
      <c r="O1928" s="19" t="str">
        <f t="shared" si="29"/>
        <v>Order online</v>
      </c>
      <c r="P1928" s="97" t="s">
        <v>146</v>
      </c>
      <c r="Q1928" s="13" t="s">
        <v>6410</v>
      </c>
      <c r="R1928" t="s">
        <v>6411</v>
      </c>
      <c r="S1928" s="20">
        <v>0</v>
      </c>
      <c r="T1928" s="21" t="s">
        <v>38</v>
      </c>
    </row>
    <row r="1929" spans="1:20" x14ac:dyDescent="0.35">
      <c r="A1929" s="13" t="s">
        <v>6412</v>
      </c>
      <c r="B1929" s="13"/>
      <c r="C1929" s="13"/>
      <c r="D1929" s="13" t="s">
        <v>6413</v>
      </c>
      <c r="E1929" s="13">
        <v>96</v>
      </c>
      <c r="F1929" s="14">
        <v>0.05</v>
      </c>
      <c r="G1929" s="13" t="s">
        <v>46</v>
      </c>
      <c r="H1929" s="14">
        <v>40</v>
      </c>
      <c r="I1929" s="15" t="s">
        <v>32</v>
      </c>
      <c r="J1929" s="16">
        <v>230.39999999999998</v>
      </c>
      <c r="K1929" s="16">
        <v>2.4</v>
      </c>
      <c r="L1929" s="17" t="s">
        <v>73</v>
      </c>
      <c r="M1929" s="163" t="str">
        <f>IFERROR(GETPIVOTDATA("Tot. Bottles",'- Ordine Aggregato -'!$A$1,"sku anker",A1929),"")</f>
        <v/>
      </c>
      <c r="N1929" s="18" t="s">
        <v>34</v>
      </c>
      <c r="O1929" s="19" t="str">
        <f t="shared" si="29"/>
        <v>Order online</v>
      </c>
      <c r="P1929" s="97" t="s">
        <v>225</v>
      </c>
      <c r="Q1929" s="13" t="s">
        <v>6414</v>
      </c>
      <c r="R1929" t="s">
        <v>6415</v>
      </c>
      <c r="S1929" s="20">
        <v>0</v>
      </c>
      <c r="T1929" s="21" t="s">
        <v>38</v>
      </c>
    </row>
    <row r="1930" spans="1:20" x14ac:dyDescent="0.35">
      <c r="A1930" s="13" t="s">
        <v>6416</v>
      </c>
      <c r="B1930" s="13"/>
      <c r="C1930" s="13"/>
      <c r="D1930" s="13" t="s">
        <v>6413</v>
      </c>
      <c r="E1930" s="13">
        <v>12</v>
      </c>
      <c r="F1930" s="14">
        <v>0.35</v>
      </c>
      <c r="G1930" s="13" t="s">
        <v>14872</v>
      </c>
      <c r="H1930" s="14">
        <v>40</v>
      </c>
      <c r="I1930" s="15" t="s">
        <v>32</v>
      </c>
      <c r="J1930" s="16">
        <v>167.39999999999998</v>
      </c>
      <c r="K1930" s="16">
        <v>13.95</v>
      </c>
      <c r="L1930" s="17" t="s">
        <v>73</v>
      </c>
      <c r="M1930" s="163" t="str">
        <f>IFERROR(GETPIVOTDATA("Tot. Bottles",'- Ordine Aggregato -'!$A$1,"sku anker",A1930),"")</f>
        <v/>
      </c>
      <c r="N1930" s="18" t="s">
        <v>67</v>
      </c>
      <c r="O1930" s="19" t="str">
        <f t="shared" si="29"/>
        <v>Order online</v>
      </c>
      <c r="P1930" s="97" t="s">
        <v>225</v>
      </c>
      <c r="Q1930" s="13" t="s">
        <v>6417</v>
      </c>
      <c r="R1930" t="s">
        <v>6418</v>
      </c>
      <c r="S1930" s="20">
        <v>13.95</v>
      </c>
      <c r="T1930" s="21" t="s">
        <v>38</v>
      </c>
    </row>
    <row r="1931" spans="1:20" x14ac:dyDescent="0.35">
      <c r="A1931" s="13" t="s">
        <v>6419</v>
      </c>
      <c r="B1931" s="13"/>
      <c r="C1931" s="13"/>
      <c r="D1931" s="13" t="s">
        <v>6413</v>
      </c>
      <c r="E1931" s="13">
        <v>6</v>
      </c>
      <c r="F1931" s="14">
        <v>0.7</v>
      </c>
      <c r="G1931" s="13" t="s">
        <v>46</v>
      </c>
      <c r="H1931" s="14">
        <v>40</v>
      </c>
      <c r="I1931" s="15" t="s">
        <v>32</v>
      </c>
      <c r="J1931" s="16">
        <v>123.89999999999999</v>
      </c>
      <c r="K1931" s="16">
        <v>20.65</v>
      </c>
      <c r="L1931" s="17" t="s">
        <v>73</v>
      </c>
      <c r="M1931" s="163" t="str">
        <f>IFERROR(GETPIVOTDATA("Tot. Bottles",'- Ordine Aggregato -'!$A$1,"sku anker",A1931),"")</f>
        <v/>
      </c>
      <c r="N1931" s="18" t="s">
        <v>67</v>
      </c>
      <c r="O1931" s="19" t="str">
        <f t="shared" si="29"/>
        <v>Order online</v>
      </c>
      <c r="P1931" s="97" t="s">
        <v>225</v>
      </c>
      <c r="Q1931" s="13" t="s">
        <v>6420</v>
      </c>
      <c r="R1931" t="s">
        <v>6421</v>
      </c>
      <c r="S1931" s="20">
        <v>20.65</v>
      </c>
      <c r="T1931" s="21" t="s">
        <v>38</v>
      </c>
    </row>
    <row r="1932" spans="1:20" x14ac:dyDescent="0.35">
      <c r="A1932" s="96" t="s">
        <v>6422</v>
      </c>
      <c r="B1932" s="96"/>
      <c r="C1932" s="96"/>
      <c r="D1932" s="13" t="s">
        <v>6413</v>
      </c>
      <c r="E1932" s="13">
        <v>6</v>
      </c>
      <c r="F1932" s="14">
        <v>1</v>
      </c>
      <c r="G1932" s="13" t="s">
        <v>46</v>
      </c>
      <c r="H1932" s="14">
        <v>40</v>
      </c>
      <c r="I1932" s="15" t="s">
        <v>32</v>
      </c>
      <c r="J1932" s="16">
        <v>148.5</v>
      </c>
      <c r="K1932" s="16">
        <v>24.75</v>
      </c>
      <c r="L1932" s="17" t="s">
        <v>73</v>
      </c>
      <c r="M1932" s="163" t="str">
        <f>IFERROR(GETPIVOTDATA("Tot. Bottles",'- Ordine Aggregato -'!$A$1,"sku anker",A1932),"")</f>
        <v/>
      </c>
      <c r="N1932" s="18" t="s">
        <v>34</v>
      </c>
      <c r="O1932" s="19" t="str">
        <f t="shared" si="29"/>
        <v>Order online</v>
      </c>
      <c r="P1932" s="97" t="s">
        <v>225</v>
      </c>
      <c r="Q1932" s="13" t="s">
        <v>6423</v>
      </c>
      <c r="R1932" t="s">
        <v>6424</v>
      </c>
      <c r="S1932" s="20">
        <v>0</v>
      </c>
      <c r="T1932" s="21" t="s">
        <v>38</v>
      </c>
    </row>
    <row r="1933" spans="1:20" x14ac:dyDescent="0.35">
      <c r="A1933" s="13" t="s">
        <v>6425</v>
      </c>
      <c r="B1933" s="13"/>
      <c r="C1933" s="13"/>
      <c r="D1933" s="13" t="s">
        <v>6413</v>
      </c>
      <c r="E1933" s="13">
        <v>6</v>
      </c>
      <c r="F1933" s="14">
        <v>1.5</v>
      </c>
      <c r="G1933" s="13" t="s">
        <v>46</v>
      </c>
      <c r="H1933" s="14">
        <v>40</v>
      </c>
      <c r="I1933" s="15" t="s">
        <v>32</v>
      </c>
      <c r="J1933" s="16">
        <v>294</v>
      </c>
      <c r="K1933" s="16">
        <v>49</v>
      </c>
      <c r="L1933" s="17" t="s">
        <v>73</v>
      </c>
      <c r="M1933" s="163" t="str">
        <f>IFERROR(GETPIVOTDATA("Tot. Bottles",'- Ordine Aggregato -'!$A$1,"sku anker",A1933),"")</f>
        <v/>
      </c>
      <c r="N1933" s="18" t="s">
        <v>42</v>
      </c>
      <c r="O1933" s="19" t="str">
        <f t="shared" ref="O1933:O1996" si="30">HYPERLINK("https://www.ankeramsterdamspirits.nl/en/products/"&amp;A1933,"Order online")</f>
        <v>Order online</v>
      </c>
      <c r="P1933" s="97" t="s">
        <v>225</v>
      </c>
      <c r="Q1933" s="13" t="s">
        <v>6426</v>
      </c>
      <c r="R1933" t="s">
        <v>6427</v>
      </c>
      <c r="S1933" s="20">
        <v>0</v>
      </c>
      <c r="T1933" s="21" t="s">
        <v>38</v>
      </c>
    </row>
    <row r="1934" spans="1:20" x14ac:dyDescent="0.35">
      <c r="A1934" s="96" t="s">
        <v>6428</v>
      </c>
      <c r="D1934" s="13" t="s">
        <v>6413</v>
      </c>
      <c r="E1934" s="13">
        <v>2</v>
      </c>
      <c r="F1934" s="14">
        <v>3</v>
      </c>
      <c r="G1934" s="13" t="s">
        <v>14872</v>
      </c>
      <c r="H1934" s="14">
        <v>40</v>
      </c>
      <c r="I1934" s="15" t="s">
        <v>32</v>
      </c>
      <c r="J1934" s="16">
        <v>236</v>
      </c>
      <c r="K1934" s="16">
        <v>118</v>
      </c>
      <c r="L1934" s="17" t="s">
        <v>73</v>
      </c>
      <c r="M1934" s="163" t="str">
        <f>IFERROR(GETPIVOTDATA("Tot. Bottles",'- Ordine Aggregato -'!$A$1,"sku anker",A1934),"")</f>
        <v/>
      </c>
      <c r="N1934" s="18" t="s">
        <v>67</v>
      </c>
      <c r="O1934" s="19" t="str">
        <f t="shared" si="30"/>
        <v>Order online</v>
      </c>
      <c r="P1934" s="97" t="s">
        <v>225</v>
      </c>
      <c r="Q1934" s="13" t="s">
        <v>6429</v>
      </c>
      <c r="R1934" t="s">
        <v>6430</v>
      </c>
      <c r="S1934" s="20">
        <v>118</v>
      </c>
      <c r="T1934" s="21" t="s">
        <v>38</v>
      </c>
    </row>
    <row r="1935" spans="1:20" x14ac:dyDescent="0.35">
      <c r="A1935" s="13" t="s">
        <v>6431</v>
      </c>
      <c r="B1935" s="13"/>
      <c r="C1935" s="13"/>
      <c r="D1935" s="13" t="s">
        <v>6413</v>
      </c>
      <c r="E1935" s="13">
        <v>1</v>
      </c>
      <c r="F1935" s="14">
        <v>4.5</v>
      </c>
      <c r="G1935" s="13" t="s">
        <v>46</v>
      </c>
      <c r="H1935" s="14">
        <v>40</v>
      </c>
      <c r="I1935" s="15" t="s">
        <v>32</v>
      </c>
      <c r="J1935" s="16">
        <v>210</v>
      </c>
      <c r="K1935" s="16">
        <v>210</v>
      </c>
      <c r="L1935" s="17" t="s">
        <v>73</v>
      </c>
      <c r="M1935" s="163" t="str">
        <f>IFERROR(GETPIVOTDATA("Tot. Bottles",'- Ordine Aggregato -'!$A$1,"sku anker",A1935),"")</f>
        <v/>
      </c>
      <c r="N1935" s="18" t="s">
        <v>42</v>
      </c>
      <c r="O1935" s="19" t="str">
        <f t="shared" si="30"/>
        <v>Order online</v>
      </c>
      <c r="P1935" s="97" t="s">
        <v>225</v>
      </c>
      <c r="Q1935" s="13" t="s">
        <v>6432</v>
      </c>
      <c r="R1935" t="s">
        <v>6433</v>
      </c>
      <c r="S1935" s="20">
        <v>0</v>
      </c>
      <c r="T1935" s="21" t="s">
        <v>38</v>
      </c>
    </row>
    <row r="1936" spans="1:20" x14ac:dyDescent="0.35">
      <c r="A1936" s="13" t="s">
        <v>6434</v>
      </c>
      <c r="B1936" s="13"/>
      <c r="C1936" s="13"/>
      <c r="D1936" s="13" t="s">
        <v>6413</v>
      </c>
      <c r="E1936" s="13">
        <v>1</v>
      </c>
      <c r="F1936" s="14">
        <v>6</v>
      </c>
      <c r="G1936" s="13" t="s">
        <v>46</v>
      </c>
      <c r="H1936" s="14">
        <v>40</v>
      </c>
      <c r="I1936" s="15" t="s">
        <v>32</v>
      </c>
      <c r="J1936" s="16">
        <v>295</v>
      </c>
      <c r="K1936" s="16">
        <v>295</v>
      </c>
      <c r="L1936" s="17" t="s">
        <v>73</v>
      </c>
      <c r="M1936" s="163" t="str">
        <f>IFERROR(GETPIVOTDATA("Tot. Bottles",'- Ordine Aggregato -'!$A$1,"sku anker",A1936),"")</f>
        <v/>
      </c>
      <c r="N1936" s="18" t="s">
        <v>34</v>
      </c>
      <c r="O1936" s="19" t="str">
        <f t="shared" si="30"/>
        <v>Order online</v>
      </c>
      <c r="P1936" s="97" t="s">
        <v>225</v>
      </c>
      <c r="Q1936" s="13" t="s">
        <v>6435</v>
      </c>
      <c r="R1936" t="s">
        <v>6436</v>
      </c>
      <c r="S1936" s="20">
        <v>0</v>
      </c>
      <c r="T1936" s="21" t="s">
        <v>38</v>
      </c>
    </row>
    <row r="1937" spans="1:20" x14ac:dyDescent="0.35">
      <c r="A1937" s="96" t="s">
        <v>6437</v>
      </c>
      <c r="B1937" s="96"/>
      <c r="C1937" s="96"/>
      <c r="D1937" s="13" t="s">
        <v>6438</v>
      </c>
      <c r="E1937" s="13">
        <v>6</v>
      </c>
      <c r="F1937" s="14">
        <v>0.7</v>
      </c>
      <c r="G1937" s="13" t="s">
        <v>46</v>
      </c>
      <c r="H1937" s="14">
        <v>40</v>
      </c>
      <c r="I1937" s="15" t="s">
        <v>32</v>
      </c>
      <c r="J1937" s="16">
        <v>123</v>
      </c>
      <c r="K1937" s="16">
        <v>20.5</v>
      </c>
      <c r="L1937" s="17" t="s">
        <v>66</v>
      </c>
      <c r="M1937" s="163" t="str">
        <f>IFERROR(GETPIVOTDATA("Tot. Bottles",'- Ordine Aggregato -'!$A$1,"sku anker",A1937),"")</f>
        <v/>
      </c>
      <c r="N1937" s="18" t="s">
        <v>67</v>
      </c>
      <c r="O1937" s="19" t="str">
        <f t="shared" si="30"/>
        <v>Order online</v>
      </c>
      <c r="P1937" s="97" t="s">
        <v>225</v>
      </c>
      <c r="Q1937" s="13" t="s">
        <v>6439</v>
      </c>
      <c r="R1937" t="s">
        <v>6440</v>
      </c>
      <c r="S1937" s="20">
        <v>20.5</v>
      </c>
      <c r="T1937" s="21" t="s">
        <v>38</v>
      </c>
    </row>
    <row r="1938" spans="1:20" x14ac:dyDescent="0.35">
      <c r="A1938" s="96" t="s">
        <v>6441</v>
      </c>
      <c r="B1938" s="96"/>
      <c r="C1938" s="96"/>
      <c r="D1938" s="13" t="s">
        <v>6442</v>
      </c>
      <c r="E1938" s="13">
        <v>6</v>
      </c>
      <c r="F1938" s="14">
        <v>1</v>
      </c>
      <c r="G1938" s="13" t="s">
        <v>46</v>
      </c>
      <c r="H1938" s="14">
        <v>30</v>
      </c>
      <c r="I1938" s="15" t="s">
        <v>32</v>
      </c>
      <c r="J1938" s="16">
        <v>171</v>
      </c>
      <c r="K1938" s="16">
        <v>28.5</v>
      </c>
      <c r="L1938" s="17" t="s">
        <v>66</v>
      </c>
      <c r="M1938" s="163" t="str">
        <f>IFERROR(GETPIVOTDATA("Tot. Bottles",'- Ordine Aggregato -'!$A$1,"sku anker",A1938),"")</f>
        <v/>
      </c>
      <c r="N1938" s="18" t="s">
        <v>42</v>
      </c>
      <c r="O1938" s="19" t="str">
        <f t="shared" si="30"/>
        <v>Order online</v>
      </c>
      <c r="P1938" s="97" t="s">
        <v>225</v>
      </c>
      <c r="Q1938" s="13" t="s">
        <v>6443</v>
      </c>
      <c r="R1938" t="s">
        <v>6444</v>
      </c>
      <c r="S1938" s="20">
        <v>0</v>
      </c>
      <c r="T1938" s="21" t="s">
        <v>38</v>
      </c>
    </row>
    <row r="1939" spans="1:20" x14ac:dyDescent="0.35">
      <c r="A1939" s="96" t="s">
        <v>6445</v>
      </c>
      <c r="D1939" s="13" t="s">
        <v>6446</v>
      </c>
      <c r="E1939" s="13">
        <v>6</v>
      </c>
      <c r="F1939" s="14">
        <v>1</v>
      </c>
      <c r="G1939" s="13" t="s">
        <v>46</v>
      </c>
      <c r="H1939" s="14">
        <v>30</v>
      </c>
      <c r="I1939" s="15" t="s">
        <v>32</v>
      </c>
      <c r="J1939" s="16">
        <v>171</v>
      </c>
      <c r="K1939" s="16">
        <v>28.5</v>
      </c>
      <c r="L1939" s="17" t="s">
        <v>66</v>
      </c>
      <c r="M1939" s="163" t="str">
        <f>IFERROR(GETPIVOTDATA("Tot. Bottles",'- Ordine Aggregato -'!$A$1,"sku anker",A1939),"")</f>
        <v/>
      </c>
      <c r="N1939" s="18" t="s">
        <v>42</v>
      </c>
      <c r="O1939" s="19" t="str">
        <f t="shared" si="30"/>
        <v>Order online</v>
      </c>
      <c r="P1939" s="97" t="s">
        <v>225</v>
      </c>
      <c r="Q1939" s="13" t="s">
        <v>6447</v>
      </c>
      <c r="R1939" t="s">
        <v>6448</v>
      </c>
      <c r="S1939" s="20">
        <v>0</v>
      </c>
      <c r="T1939" s="21" t="s">
        <v>38</v>
      </c>
    </row>
    <row r="1940" spans="1:20" x14ac:dyDescent="0.35">
      <c r="A1940" s="13" t="s">
        <v>6449</v>
      </c>
      <c r="B1940" s="13"/>
      <c r="C1940" s="13"/>
      <c r="D1940" s="13" t="s">
        <v>6450</v>
      </c>
      <c r="E1940" s="13">
        <v>6</v>
      </c>
      <c r="F1940" s="14">
        <v>1</v>
      </c>
      <c r="G1940" s="13" t="s">
        <v>46</v>
      </c>
      <c r="H1940" s="14">
        <v>30</v>
      </c>
      <c r="I1940" s="15" t="s">
        <v>32</v>
      </c>
      <c r="J1940" s="16">
        <v>171</v>
      </c>
      <c r="K1940" s="16">
        <v>28.5</v>
      </c>
      <c r="L1940" s="17" t="s">
        <v>66</v>
      </c>
      <c r="M1940" s="163" t="str">
        <f>IFERROR(GETPIVOTDATA("Tot. Bottles",'- Ordine Aggregato -'!$A$1,"sku anker",A1940),"")</f>
        <v/>
      </c>
      <c r="N1940" s="18" t="s">
        <v>42</v>
      </c>
      <c r="O1940" s="19" t="str">
        <f t="shared" si="30"/>
        <v>Order online</v>
      </c>
      <c r="P1940" s="97" t="s">
        <v>225</v>
      </c>
      <c r="Q1940" s="13" t="s">
        <v>6451</v>
      </c>
      <c r="R1940" t="s">
        <v>6452</v>
      </c>
      <c r="S1940" s="20">
        <v>0</v>
      </c>
      <c r="T1940" s="21" t="s">
        <v>38</v>
      </c>
    </row>
    <row r="1941" spans="1:20" x14ac:dyDescent="0.35">
      <c r="A1941" s="96" t="s">
        <v>6453</v>
      </c>
      <c r="B1941" s="96"/>
      <c r="C1941" s="96"/>
      <c r="D1941" s="13" t="s">
        <v>6454</v>
      </c>
      <c r="E1941" s="13">
        <v>6</v>
      </c>
      <c r="F1941" s="14">
        <v>0.7</v>
      </c>
      <c r="G1941" s="13" t="s">
        <v>46</v>
      </c>
      <c r="H1941" s="14">
        <v>40</v>
      </c>
      <c r="I1941" s="15" t="s">
        <v>32</v>
      </c>
      <c r="J1941" s="16">
        <v>127.5</v>
      </c>
      <c r="K1941" s="16">
        <v>21.25</v>
      </c>
      <c r="L1941" s="17" t="s">
        <v>66</v>
      </c>
      <c r="M1941" s="163" t="str">
        <f>IFERROR(GETPIVOTDATA("Tot. Bottles",'- Ordine Aggregato -'!$A$1,"sku anker",A1941),"")</f>
        <v/>
      </c>
      <c r="N1941" s="18" t="s">
        <v>67</v>
      </c>
      <c r="O1941" s="19" t="str">
        <f t="shared" si="30"/>
        <v>Order online</v>
      </c>
      <c r="P1941" s="97" t="s">
        <v>225</v>
      </c>
      <c r="Q1941" s="13" t="s">
        <v>6455</v>
      </c>
      <c r="R1941" t="s">
        <v>6456</v>
      </c>
      <c r="S1941" s="20">
        <v>21.25</v>
      </c>
      <c r="T1941" s="21" t="s">
        <v>38</v>
      </c>
    </row>
    <row r="1942" spans="1:20" x14ac:dyDescent="0.35">
      <c r="A1942" s="96" t="s">
        <v>14490</v>
      </c>
      <c r="D1942" s="13" t="s">
        <v>14491</v>
      </c>
      <c r="E1942" s="13">
        <v>96</v>
      </c>
      <c r="F1942" s="14">
        <v>0.05</v>
      </c>
      <c r="G1942" s="13" t="s">
        <v>46</v>
      </c>
      <c r="H1942" s="14">
        <v>40</v>
      </c>
      <c r="I1942" s="15" t="s">
        <v>32</v>
      </c>
      <c r="J1942" s="16">
        <v>230.39999999999998</v>
      </c>
      <c r="K1942" s="16">
        <v>2.4</v>
      </c>
      <c r="L1942" s="17" t="s">
        <v>73</v>
      </c>
      <c r="M1942" s="163" t="str">
        <f>IFERROR(GETPIVOTDATA("Tot. Bottles",'- Ordine Aggregato -'!$A$1,"sku anker",A1942),"")</f>
        <v/>
      </c>
      <c r="N1942" s="18" t="s">
        <v>42</v>
      </c>
      <c r="O1942" s="19" t="str">
        <f t="shared" si="30"/>
        <v>Order online</v>
      </c>
      <c r="P1942" s="97" t="s">
        <v>225</v>
      </c>
      <c r="Q1942" s="13" t="s">
        <v>15398</v>
      </c>
      <c r="R1942" t="s">
        <v>42</v>
      </c>
      <c r="S1942" s="20">
        <v>0</v>
      </c>
      <c r="T1942" s="21" t="s">
        <v>38</v>
      </c>
    </row>
    <row r="1943" spans="1:20" x14ac:dyDescent="0.35">
      <c r="A1943" s="13" t="s">
        <v>6457</v>
      </c>
      <c r="B1943" s="13"/>
      <c r="C1943" s="13"/>
      <c r="D1943" s="13" t="s">
        <v>6458</v>
      </c>
      <c r="E1943" s="13">
        <v>6</v>
      </c>
      <c r="F1943" s="14">
        <v>0.7</v>
      </c>
      <c r="G1943" s="13" t="s">
        <v>14872</v>
      </c>
      <c r="H1943" s="14">
        <v>40</v>
      </c>
      <c r="I1943" s="15" t="s">
        <v>32</v>
      </c>
      <c r="J1943" s="16">
        <v>125.69999999999999</v>
      </c>
      <c r="K1943" s="16">
        <v>20.95</v>
      </c>
      <c r="L1943" s="17" t="s">
        <v>66</v>
      </c>
      <c r="M1943" s="163" t="str">
        <f>IFERROR(GETPIVOTDATA("Tot. Bottles",'- Ordine Aggregato -'!$A$1,"sku anker",A1943),"")</f>
        <v/>
      </c>
      <c r="N1943" s="18" t="s">
        <v>67</v>
      </c>
      <c r="O1943" s="19" t="str">
        <f t="shared" si="30"/>
        <v>Order online</v>
      </c>
      <c r="P1943" s="97" t="s">
        <v>225</v>
      </c>
      <c r="Q1943" s="13" t="s">
        <v>6459</v>
      </c>
      <c r="R1943" t="s">
        <v>6460</v>
      </c>
      <c r="S1943" s="20">
        <v>20.95</v>
      </c>
      <c r="T1943" s="21" t="s">
        <v>38</v>
      </c>
    </row>
    <row r="1944" spans="1:20" x14ac:dyDescent="0.35">
      <c r="A1944" s="96" t="s">
        <v>6461</v>
      </c>
      <c r="B1944" s="96"/>
      <c r="C1944" s="96"/>
      <c r="D1944" s="13" t="s">
        <v>6462</v>
      </c>
      <c r="E1944" s="13">
        <v>6</v>
      </c>
      <c r="F1944" s="14">
        <v>0.7</v>
      </c>
      <c r="G1944" s="13" t="s">
        <v>14871</v>
      </c>
      <c r="H1944" s="14">
        <v>38</v>
      </c>
      <c r="I1944" s="15" t="s">
        <v>32</v>
      </c>
      <c r="J1944" s="16">
        <v>89.699999999999989</v>
      </c>
      <c r="K1944" s="16">
        <v>14.95</v>
      </c>
      <c r="L1944" s="17" t="s">
        <v>3019</v>
      </c>
      <c r="M1944" s="163" t="str">
        <f>IFERROR(GETPIVOTDATA("Tot. Bottles",'- Ordine Aggregato -'!$A$1,"sku anker",A1944),"")</f>
        <v/>
      </c>
      <c r="N1944" s="18" t="s">
        <v>34</v>
      </c>
      <c r="O1944" s="19" t="str">
        <f t="shared" si="30"/>
        <v>Order online</v>
      </c>
      <c r="P1944" s="97" t="s">
        <v>43</v>
      </c>
      <c r="Q1944" s="13" t="s">
        <v>6463</v>
      </c>
      <c r="R1944" t="s">
        <v>6464</v>
      </c>
      <c r="S1944" s="20">
        <v>0</v>
      </c>
      <c r="T1944" s="21" t="s">
        <v>38</v>
      </c>
    </row>
    <row r="1945" spans="1:20" x14ac:dyDescent="0.35">
      <c r="A1945" s="96" t="s">
        <v>6465</v>
      </c>
      <c r="D1945" s="13" t="s">
        <v>6466</v>
      </c>
      <c r="E1945" s="13">
        <v>6</v>
      </c>
      <c r="F1945" s="14">
        <v>0.7</v>
      </c>
      <c r="G1945" s="13" t="s">
        <v>46</v>
      </c>
      <c r="H1945" s="14">
        <v>40</v>
      </c>
      <c r="I1945" s="15" t="s">
        <v>32</v>
      </c>
      <c r="J1945" s="16">
        <v>97.5</v>
      </c>
      <c r="K1945" s="16">
        <v>16.25</v>
      </c>
      <c r="L1945" s="17" t="s">
        <v>368</v>
      </c>
      <c r="M1945" s="163" t="str">
        <f>IFERROR(GETPIVOTDATA("Tot. Bottles",'- Ordine Aggregato -'!$A$1,"sku anker",A1945),"")</f>
        <v/>
      </c>
      <c r="N1945" s="18" t="s">
        <v>42</v>
      </c>
      <c r="O1945" s="19" t="str">
        <f t="shared" si="30"/>
        <v>Order online</v>
      </c>
      <c r="P1945" s="97" t="s">
        <v>225</v>
      </c>
      <c r="Q1945" s="13" t="s">
        <v>6467</v>
      </c>
      <c r="R1945" t="s">
        <v>6468</v>
      </c>
      <c r="S1945" s="20">
        <v>0</v>
      </c>
      <c r="T1945" s="21" t="s">
        <v>38</v>
      </c>
    </row>
    <row r="1946" spans="1:20" x14ac:dyDescent="0.35">
      <c r="A1946" s="13" t="s">
        <v>6469</v>
      </c>
      <c r="B1946" s="13"/>
      <c r="C1946" s="13"/>
      <c r="D1946" s="13" t="s">
        <v>6466</v>
      </c>
      <c r="E1946" s="13">
        <v>6</v>
      </c>
      <c r="F1946" s="14">
        <v>1</v>
      </c>
      <c r="G1946" s="13" t="s">
        <v>14872</v>
      </c>
      <c r="H1946" s="14">
        <v>40</v>
      </c>
      <c r="I1946" s="15" t="s">
        <v>32</v>
      </c>
      <c r="J1946" s="16">
        <v>88.5</v>
      </c>
      <c r="K1946" s="16">
        <v>14.75</v>
      </c>
      <c r="L1946" s="17" t="s">
        <v>368</v>
      </c>
      <c r="M1946" s="163" t="str">
        <f>IFERROR(GETPIVOTDATA("Tot. Bottles",'- Ordine Aggregato -'!$A$1,"sku anker",A1946),"")</f>
        <v/>
      </c>
      <c r="N1946" s="18" t="s">
        <v>67</v>
      </c>
      <c r="O1946" s="19" t="str">
        <f t="shared" si="30"/>
        <v>Order online</v>
      </c>
      <c r="P1946" s="97" t="s">
        <v>225</v>
      </c>
      <c r="Q1946" s="13" t="s">
        <v>6470</v>
      </c>
      <c r="R1946" t="s">
        <v>6471</v>
      </c>
      <c r="S1946" s="20">
        <v>14.75</v>
      </c>
      <c r="T1946" s="21" t="s">
        <v>38</v>
      </c>
    </row>
    <row r="1947" spans="1:20" x14ac:dyDescent="0.35">
      <c r="A1947" s="13" t="s">
        <v>6472</v>
      </c>
      <c r="B1947" s="13"/>
      <c r="C1947" s="13"/>
      <c r="D1947" s="13" t="s">
        <v>6473</v>
      </c>
      <c r="E1947" s="13">
        <v>6</v>
      </c>
      <c r="F1947" s="14">
        <v>0.7</v>
      </c>
      <c r="G1947" s="13" t="s">
        <v>14872</v>
      </c>
      <c r="H1947" s="14">
        <v>45</v>
      </c>
      <c r="I1947" s="15" t="s">
        <v>32</v>
      </c>
      <c r="J1947" s="16">
        <v>114</v>
      </c>
      <c r="K1947" s="16">
        <v>19</v>
      </c>
      <c r="L1947" s="17" t="s">
        <v>368</v>
      </c>
      <c r="M1947" s="163" t="str">
        <f>IFERROR(GETPIVOTDATA("Tot. Bottles",'- Ordine Aggregato -'!$A$1,"sku anker",A1947),"")</f>
        <v/>
      </c>
      <c r="N1947" s="18" t="s">
        <v>42</v>
      </c>
      <c r="O1947" s="19" t="str">
        <f t="shared" si="30"/>
        <v>Order online</v>
      </c>
      <c r="P1947" s="97" t="s">
        <v>225</v>
      </c>
      <c r="Q1947" s="13" t="s">
        <v>6474</v>
      </c>
      <c r="R1947" t="s">
        <v>6475</v>
      </c>
      <c r="S1947" s="20">
        <v>0</v>
      </c>
      <c r="T1947" s="21" t="s">
        <v>38</v>
      </c>
    </row>
    <row r="1948" spans="1:20" x14ac:dyDescent="0.35">
      <c r="A1948" s="96" t="s">
        <v>6476</v>
      </c>
      <c r="B1948" s="96"/>
      <c r="C1948" s="96"/>
      <c r="D1948" s="13" t="s">
        <v>6477</v>
      </c>
      <c r="E1948" s="13">
        <v>6</v>
      </c>
      <c r="F1948" s="14">
        <v>0.7</v>
      </c>
      <c r="G1948" s="13" t="s">
        <v>14872</v>
      </c>
      <c r="H1948" s="14">
        <v>40</v>
      </c>
      <c r="I1948" s="15" t="s">
        <v>32</v>
      </c>
      <c r="J1948" s="16">
        <v>83.699999999999989</v>
      </c>
      <c r="K1948" s="16">
        <v>13.95</v>
      </c>
      <c r="L1948" s="17" t="s">
        <v>463</v>
      </c>
      <c r="M1948" s="163" t="str">
        <f>IFERROR(GETPIVOTDATA("Tot. Bottles",'- Ordine Aggregato -'!$A$1,"sku anker",A1948),"")</f>
        <v/>
      </c>
      <c r="N1948" s="18" t="s">
        <v>42</v>
      </c>
      <c r="O1948" s="19" t="str">
        <f t="shared" si="30"/>
        <v>Order online</v>
      </c>
      <c r="P1948" s="97" t="s">
        <v>146</v>
      </c>
      <c r="Q1948" s="13" t="s">
        <v>6478</v>
      </c>
      <c r="R1948" t="s">
        <v>6479</v>
      </c>
      <c r="S1948" s="20">
        <v>0</v>
      </c>
      <c r="T1948" s="21" t="s">
        <v>38</v>
      </c>
    </row>
    <row r="1949" spans="1:20" x14ac:dyDescent="0.35">
      <c r="A1949" s="96" t="s">
        <v>6480</v>
      </c>
      <c r="D1949" s="13" t="s">
        <v>6481</v>
      </c>
      <c r="E1949" s="13">
        <v>6</v>
      </c>
      <c r="F1949" s="14">
        <v>0.7</v>
      </c>
      <c r="G1949" s="13" t="s">
        <v>31</v>
      </c>
      <c r="H1949" s="14">
        <v>43</v>
      </c>
      <c r="I1949" s="15" t="s">
        <v>32</v>
      </c>
      <c r="J1949" s="16">
        <v>369</v>
      </c>
      <c r="K1949" s="16">
        <v>61.5</v>
      </c>
      <c r="L1949" s="17" t="s">
        <v>145</v>
      </c>
      <c r="M1949" s="163" t="str">
        <f>IFERROR(GETPIVOTDATA("Tot. Bottles",'- Ordine Aggregato -'!$A$1,"sku anker",A1949),"")</f>
        <v/>
      </c>
      <c r="N1949" s="18" t="s">
        <v>42</v>
      </c>
      <c r="O1949" s="19" t="str">
        <f t="shared" si="30"/>
        <v>Order online</v>
      </c>
      <c r="P1949" s="97" t="s">
        <v>442</v>
      </c>
      <c r="Q1949" s="13" t="s">
        <v>6482</v>
      </c>
      <c r="R1949" t="s">
        <v>6483</v>
      </c>
      <c r="S1949" s="20">
        <v>0</v>
      </c>
      <c r="T1949" s="21" t="s">
        <v>38</v>
      </c>
    </row>
    <row r="1950" spans="1:20" x14ac:dyDescent="0.35">
      <c r="A1950" s="96" t="s">
        <v>6484</v>
      </c>
      <c r="B1950" s="96"/>
      <c r="C1950" s="96"/>
      <c r="D1950" s="13" t="s">
        <v>6485</v>
      </c>
      <c r="E1950" s="13">
        <v>6</v>
      </c>
      <c r="F1950" s="14">
        <v>0.7</v>
      </c>
      <c r="G1950" s="13" t="s">
        <v>46</v>
      </c>
      <c r="H1950" s="14">
        <v>44</v>
      </c>
      <c r="I1950" s="15" t="s">
        <v>32</v>
      </c>
      <c r="J1950" s="16">
        <v>88.5</v>
      </c>
      <c r="K1950" s="16">
        <v>14.75</v>
      </c>
      <c r="L1950" s="17" t="s">
        <v>368</v>
      </c>
      <c r="M1950" s="163" t="str">
        <f>IFERROR(GETPIVOTDATA("Tot. Bottles",'- Ordine Aggregato -'!$A$1,"sku anker",A1950),"")</f>
        <v/>
      </c>
      <c r="N1950" s="18" t="s">
        <v>42</v>
      </c>
      <c r="O1950" s="19" t="str">
        <f t="shared" si="30"/>
        <v>Order online</v>
      </c>
      <c r="P1950" s="97" t="s">
        <v>146</v>
      </c>
      <c r="Q1950" s="13" t="s">
        <v>6486</v>
      </c>
      <c r="R1950" t="s">
        <v>6487</v>
      </c>
      <c r="S1950" s="20">
        <v>0</v>
      </c>
      <c r="T1950" s="21" t="s">
        <v>38</v>
      </c>
    </row>
    <row r="1951" spans="1:20" x14ac:dyDescent="0.35">
      <c r="A1951" s="96" t="s">
        <v>6488</v>
      </c>
      <c r="B1951" s="96"/>
      <c r="C1951" s="96"/>
      <c r="D1951" s="13" t="s">
        <v>6489</v>
      </c>
      <c r="E1951" s="13">
        <v>6</v>
      </c>
      <c r="F1951" s="14">
        <v>0.7</v>
      </c>
      <c r="G1951" s="13" t="s">
        <v>14872</v>
      </c>
      <c r="H1951" s="14">
        <v>43</v>
      </c>
      <c r="I1951" s="15" t="s">
        <v>32</v>
      </c>
      <c r="J1951" s="16">
        <v>55.5</v>
      </c>
      <c r="K1951" s="16">
        <v>9.25</v>
      </c>
      <c r="L1951" s="17" t="s">
        <v>368</v>
      </c>
      <c r="M1951" s="163" t="str">
        <f>IFERROR(GETPIVOTDATA("Tot. Bottles",'- Ordine Aggregato -'!$A$1,"sku anker",A1951),"")</f>
        <v/>
      </c>
      <c r="N1951" s="18" t="s">
        <v>67</v>
      </c>
      <c r="O1951" s="19" t="str">
        <f t="shared" si="30"/>
        <v>Order online</v>
      </c>
      <c r="P1951" s="97" t="s">
        <v>68</v>
      </c>
      <c r="Q1951" s="13" t="s">
        <v>6490</v>
      </c>
      <c r="R1951" t="s">
        <v>6491</v>
      </c>
      <c r="S1951" s="20">
        <v>9.25</v>
      </c>
      <c r="T1951" s="21" t="s">
        <v>38</v>
      </c>
    </row>
    <row r="1952" spans="1:20" x14ac:dyDescent="0.35">
      <c r="A1952" s="96" t="s">
        <v>6492</v>
      </c>
      <c r="B1952" s="96"/>
      <c r="C1952" s="96"/>
      <c r="D1952" s="13" t="s">
        <v>6493</v>
      </c>
      <c r="E1952" s="13">
        <v>6</v>
      </c>
      <c r="F1952" s="14">
        <v>0.7</v>
      </c>
      <c r="G1952" s="13" t="s">
        <v>14871</v>
      </c>
      <c r="H1952" s="14">
        <v>38</v>
      </c>
      <c r="I1952" s="15" t="s">
        <v>32</v>
      </c>
      <c r="J1952" s="16">
        <v>61.5</v>
      </c>
      <c r="K1952" s="16">
        <v>10.25</v>
      </c>
      <c r="L1952" s="17" t="s">
        <v>1224</v>
      </c>
      <c r="M1952" s="163" t="str">
        <f>IFERROR(GETPIVOTDATA("Tot. Bottles",'- Ordine Aggregato -'!$A$1,"sku anker",A1952),"")</f>
        <v/>
      </c>
      <c r="N1952" s="18" t="s">
        <v>42</v>
      </c>
      <c r="O1952" s="19" t="str">
        <f t="shared" si="30"/>
        <v>Order online</v>
      </c>
      <c r="P1952" s="97" t="s">
        <v>2239</v>
      </c>
      <c r="Q1952" s="13" t="s">
        <v>6494</v>
      </c>
      <c r="R1952" t="s">
        <v>6495</v>
      </c>
      <c r="S1952" s="20">
        <v>0</v>
      </c>
      <c r="T1952" s="21" t="s">
        <v>38</v>
      </c>
    </row>
    <row r="1953" spans="1:20" x14ac:dyDescent="0.35">
      <c r="A1953" s="96" t="s">
        <v>6496</v>
      </c>
      <c r="B1953" s="96"/>
      <c r="C1953" s="96"/>
      <c r="D1953" s="13" t="s">
        <v>6497</v>
      </c>
      <c r="E1953" s="13">
        <v>12</v>
      </c>
      <c r="F1953" s="14">
        <v>0.7</v>
      </c>
      <c r="G1953" s="13" t="s">
        <v>14871</v>
      </c>
      <c r="H1953" s="14">
        <v>40</v>
      </c>
      <c r="I1953" s="15" t="s">
        <v>32</v>
      </c>
      <c r="J1953" s="16">
        <v>37.799999999999997</v>
      </c>
      <c r="K1953" s="16">
        <v>3.15</v>
      </c>
      <c r="L1953" s="17" t="s">
        <v>448</v>
      </c>
      <c r="M1953" s="163" t="str">
        <f>IFERROR(GETPIVOTDATA("Tot. Bottles",'- Ordine Aggregato -'!$A$1,"sku anker",A1953),"")</f>
        <v/>
      </c>
      <c r="N1953" s="18" t="s">
        <v>42</v>
      </c>
      <c r="O1953" s="19" t="str">
        <f t="shared" si="30"/>
        <v>Order online</v>
      </c>
      <c r="P1953" s="97" t="s">
        <v>146</v>
      </c>
      <c r="Q1953" s="13" t="s">
        <v>6498</v>
      </c>
      <c r="R1953" t="s">
        <v>6499</v>
      </c>
      <c r="S1953" s="20">
        <v>0</v>
      </c>
      <c r="T1953" s="21" t="s">
        <v>38</v>
      </c>
    </row>
    <row r="1954" spans="1:20" x14ac:dyDescent="0.35">
      <c r="A1954" s="96" t="s">
        <v>6500</v>
      </c>
      <c r="B1954" s="96"/>
      <c r="C1954" s="96"/>
      <c r="D1954" s="13" t="s">
        <v>6497</v>
      </c>
      <c r="E1954" s="13">
        <v>12</v>
      </c>
      <c r="F1954" s="14">
        <v>1</v>
      </c>
      <c r="G1954" s="13" t="s">
        <v>31</v>
      </c>
      <c r="H1954" s="14">
        <v>40</v>
      </c>
      <c r="I1954" s="15" t="s">
        <v>32</v>
      </c>
      <c r="J1954" s="16">
        <v>49.800000000000004</v>
      </c>
      <c r="K1954" s="16">
        <v>4.1500000000000004</v>
      </c>
      <c r="L1954" s="17" t="s">
        <v>448</v>
      </c>
      <c r="M1954" s="163" t="str">
        <f>IFERROR(GETPIVOTDATA("Tot. Bottles",'- Ordine Aggregato -'!$A$1,"sku anker",A1954),"")</f>
        <v/>
      </c>
      <c r="N1954" s="18" t="s">
        <v>42</v>
      </c>
      <c r="O1954" s="19" t="str">
        <f t="shared" si="30"/>
        <v>Order online</v>
      </c>
      <c r="P1954" s="97" t="s">
        <v>146</v>
      </c>
      <c r="Q1954" s="13" t="s">
        <v>6501</v>
      </c>
      <c r="R1954" t="s">
        <v>6502</v>
      </c>
      <c r="S1954" s="20">
        <v>0</v>
      </c>
      <c r="T1954" s="21" t="s">
        <v>38</v>
      </c>
    </row>
    <row r="1955" spans="1:20" x14ac:dyDescent="0.35">
      <c r="A1955" s="13" t="s">
        <v>15399</v>
      </c>
      <c r="B1955" s="13"/>
      <c r="C1955" s="13"/>
      <c r="D1955" s="13" t="s">
        <v>15400</v>
      </c>
      <c r="E1955" s="13">
        <v>12</v>
      </c>
      <c r="F1955" s="14">
        <v>1</v>
      </c>
      <c r="G1955" s="13" t="s">
        <v>46</v>
      </c>
      <c r="H1955" s="14">
        <v>40</v>
      </c>
      <c r="I1955" s="15" t="s">
        <v>32</v>
      </c>
      <c r="J1955" s="16">
        <v>47.400000000000006</v>
      </c>
      <c r="K1955" s="16">
        <v>3.95</v>
      </c>
      <c r="L1955" s="17" t="s">
        <v>448</v>
      </c>
      <c r="M1955" s="163" t="str">
        <f>IFERROR(GETPIVOTDATA("Tot. Bottles",'- Ordine Aggregato -'!$A$1,"sku anker",A1955),"")</f>
        <v/>
      </c>
      <c r="N1955" s="18" t="s">
        <v>34</v>
      </c>
      <c r="O1955" s="19" t="str">
        <f t="shared" si="30"/>
        <v>Order online</v>
      </c>
      <c r="P1955" s="97" t="s">
        <v>146</v>
      </c>
      <c r="Q1955" s="13" t="s">
        <v>6501</v>
      </c>
      <c r="R1955" t="s">
        <v>15401</v>
      </c>
      <c r="S1955" s="20">
        <v>0</v>
      </c>
      <c r="T1955" s="21" t="s">
        <v>38</v>
      </c>
    </row>
    <row r="1956" spans="1:20" x14ac:dyDescent="0.35">
      <c r="A1956" s="96" t="s">
        <v>6503</v>
      </c>
      <c r="B1956" s="96"/>
      <c r="C1956" s="96"/>
      <c r="D1956" s="13" t="s">
        <v>6504</v>
      </c>
      <c r="E1956" s="13">
        <v>6</v>
      </c>
      <c r="F1956" s="14">
        <v>0.5</v>
      </c>
      <c r="G1956" s="13" t="s">
        <v>14872</v>
      </c>
      <c r="H1956" s="14">
        <v>46</v>
      </c>
      <c r="I1956" s="15" t="s">
        <v>32</v>
      </c>
      <c r="J1956" s="16">
        <v>66.599999999999994</v>
      </c>
      <c r="K1956" s="16">
        <v>11.1</v>
      </c>
      <c r="L1956" s="17" t="s">
        <v>368</v>
      </c>
      <c r="M1956" s="163" t="str">
        <f>IFERROR(GETPIVOTDATA("Tot. Bottles",'- Ordine Aggregato -'!$A$1,"sku anker",A1956),"")</f>
        <v/>
      </c>
      <c r="N1956" s="18" t="s">
        <v>42</v>
      </c>
      <c r="O1956" s="19" t="str">
        <f t="shared" si="30"/>
        <v>Order online</v>
      </c>
      <c r="P1956" s="97" t="s">
        <v>6505</v>
      </c>
      <c r="Q1956" s="13" t="s">
        <v>6506</v>
      </c>
      <c r="R1956" t="s">
        <v>6507</v>
      </c>
      <c r="S1956" s="20">
        <v>0</v>
      </c>
      <c r="T1956" s="21" t="s">
        <v>38</v>
      </c>
    </row>
    <row r="1957" spans="1:20" x14ac:dyDescent="0.35">
      <c r="A1957" s="96" t="s">
        <v>6508</v>
      </c>
      <c r="B1957" s="96"/>
      <c r="C1957" s="96"/>
      <c r="D1957" s="13" t="s">
        <v>6509</v>
      </c>
      <c r="E1957" s="13">
        <v>6</v>
      </c>
      <c r="F1957" s="14">
        <v>0.7</v>
      </c>
      <c r="G1957" s="13" t="s">
        <v>14872</v>
      </c>
      <c r="H1957" s="14">
        <v>40</v>
      </c>
      <c r="I1957" s="15" t="s">
        <v>32</v>
      </c>
      <c r="J1957" s="16">
        <v>153</v>
      </c>
      <c r="K1957" s="16">
        <v>25.5</v>
      </c>
      <c r="L1957" s="17" t="s">
        <v>645</v>
      </c>
      <c r="M1957" s="163" t="str">
        <f>IFERROR(GETPIVOTDATA("Tot. Bottles",'- Ordine Aggregato -'!$A$1,"sku anker",A1957),"")</f>
        <v/>
      </c>
      <c r="N1957" s="18" t="s">
        <v>34</v>
      </c>
      <c r="O1957" s="19" t="str">
        <f t="shared" si="30"/>
        <v>Order online</v>
      </c>
      <c r="P1957" s="97" t="s">
        <v>225</v>
      </c>
      <c r="Q1957" s="13" t="s">
        <v>6510</v>
      </c>
      <c r="R1957" t="s">
        <v>6511</v>
      </c>
      <c r="S1957" s="20">
        <v>0</v>
      </c>
      <c r="T1957" s="21" t="s">
        <v>38</v>
      </c>
    </row>
    <row r="1958" spans="1:20" x14ac:dyDescent="0.35">
      <c r="A1958" s="96" t="s">
        <v>14357</v>
      </c>
      <c r="B1958" s="96"/>
      <c r="C1958" s="96"/>
      <c r="D1958" s="13" t="s">
        <v>14358</v>
      </c>
      <c r="E1958" s="13">
        <v>6</v>
      </c>
      <c r="F1958" s="14">
        <v>0.7</v>
      </c>
      <c r="G1958" s="13" t="s">
        <v>14872</v>
      </c>
      <c r="H1958" s="14">
        <v>40</v>
      </c>
      <c r="I1958" s="15" t="s">
        <v>32</v>
      </c>
      <c r="J1958" s="16">
        <v>99</v>
      </c>
      <c r="K1958" s="16">
        <v>16.5</v>
      </c>
      <c r="L1958" s="17" t="s">
        <v>645</v>
      </c>
      <c r="M1958" s="163" t="str">
        <f>IFERROR(GETPIVOTDATA("Tot. Bottles",'- Ordine Aggregato -'!$A$1,"sku anker",A1958),"")</f>
        <v/>
      </c>
      <c r="N1958" s="18" t="s">
        <v>42</v>
      </c>
      <c r="O1958" s="19" t="str">
        <f t="shared" si="30"/>
        <v>Order online</v>
      </c>
      <c r="P1958" s="97" t="s">
        <v>225</v>
      </c>
      <c r="Q1958" s="13" t="s">
        <v>15402</v>
      </c>
      <c r="R1958" t="s">
        <v>15403</v>
      </c>
      <c r="S1958" s="20">
        <v>0</v>
      </c>
      <c r="T1958" s="21" t="s">
        <v>38</v>
      </c>
    </row>
    <row r="1959" spans="1:20" x14ac:dyDescent="0.35">
      <c r="A1959" s="96" t="s">
        <v>14359</v>
      </c>
      <c r="B1959" s="96"/>
      <c r="C1959" s="96"/>
      <c r="D1959" s="13" t="s">
        <v>14360</v>
      </c>
      <c r="E1959" s="13">
        <v>6</v>
      </c>
      <c r="F1959" s="14">
        <v>0.7</v>
      </c>
      <c r="G1959" s="13" t="s">
        <v>14872</v>
      </c>
      <c r="H1959" s="14">
        <v>40</v>
      </c>
      <c r="I1959" s="15" t="s">
        <v>32</v>
      </c>
      <c r="J1959" s="16">
        <v>126.60000000000001</v>
      </c>
      <c r="K1959" s="16">
        <v>21.1</v>
      </c>
      <c r="L1959" s="17" t="s">
        <v>645</v>
      </c>
      <c r="M1959" s="163" t="str">
        <f>IFERROR(GETPIVOTDATA("Tot. Bottles",'- Ordine Aggregato -'!$A$1,"sku anker",A1959),"")</f>
        <v/>
      </c>
      <c r="N1959" s="18" t="s">
        <v>42</v>
      </c>
      <c r="O1959" s="19" t="str">
        <f t="shared" si="30"/>
        <v>Order online</v>
      </c>
      <c r="P1959" s="97" t="s">
        <v>225</v>
      </c>
      <c r="Q1959" s="13" t="s">
        <v>15404</v>
      </c>
      <c r="R1959" t="s">
        <v>15405</v>
      </c>
      <c r="S1959" s="20">
        <v>0</v>
      </c>
      <c r="T1959" s="21" t="s">
        <v>38</v>
      </c>
    </row>
    <row r="1960" spans="1:20" x14ac:dyDescent="0.35">
      <c r="A1960" s="96" t="s">
        <v>6512</v>
      </c>
      <c r="D1960" s="13" t="s">
        <v>6513</v>
      </c>
      <c r="E1960" s="13">
        <v>6</v>
      </c>
      <c r="F1960" s="14">
        <v>0.7</v>
      </c>
      <c r="G1960" s="13" t="s">
        <v>46</v>
      </c>
      <c r="H1960" s="14">
        <v>40</v>
      </c>
      <c r="I1960" s="15" t="s">
        <v>32</v>
      </c>
      <c r="J1960" s="16">
        <v>294</v>
      </c>
      <c r="K1960" s="16">
        <v>49</v>
      </c>
      <c r="L1960" s="17" t="s">
        <v>645</v>
      </c>
      <c r="M1960" s="163" t="str">
        <f>IFERROR(GETPIVOTDATA("Tot. Bottles",'- Ordine Aggregato -'!$A$1,"sku anker",A1960),"")</f>
        <v/>
      </c>
      <c r="N1960" s="18" t="s">
        <v>42</v>
      </c>
      <c r="O1960" s="19" t="str">
        <f t="shared" si="30"/>
        <v>Order online</v>
      </c>
      <c r="P1960" s="97" t="s">
        <v>225</v>
      </c>
      <c r="Q1960" s="13" t="s">
        <v>6514</v>
      </c>
      <c r="R1960" t="s">
        <v>6515</v>
      </c>
      <c r="S1960" s="20">
        <v>0</v>
      </c>
      <c r="T1960" s="21" t="s">
        <v>38</v>
      </c>
    </row>
    <row r="1961" spans="1:20" x14ac:dyDescent="0.35">
      <c r="A1961" s="13" t="s">
        <v>6516</v>
      </c>
      <c r="B1961" s="13"/>
      <c r="C1961" s="13"/>
      <c r="D1961" s="13" t="s">
        <v>6517</v>
      </c>
      <c r="E1961" s="13">
        <v>6</v>
      </c>
      <c r="F1961" s="14">
        <v>0.7</v>
      </c>
      <c r="G1961" s="13" t="s">
        <v>14872</v>
      </c>
      <c r="H1961" s="14">
        <v>40</v>
      </c>
      <c r="I1961" s="15" t="s">
        <v>32</v>
      </c>
      <c r="J1961" s="16">
        <v>294</v>
      </c>
      <c r="K1961" s="16">
        <v>49</v>
      </c>
      <c r="L1961" s="17" t="s">
        <v>645</v>
      </c>
      <c r="M1961" s="163" t="str">
        <f>IFERROR(GETPIVOTDATA("Tot. Bottles",'- Ordine Aggregato -'!$A$1,"sku anker",A1961),"")</f>
        <v/>
      </c>
      <c r="N1961" s="18" t="s">
        <v>42</v>
      </c>
      <c r="O1961" s="19" t="str">
        <f t="shared" si="30"/>
        <v>Order online</v>
      </c>
      <c r="P1961" s="97" t="s">
        <v>225</v>
      </c>
      <c r="Q1961" s="13" t="s">
        <v>6518</v>
      </c>
      <c r="R1961" t="s">
        <v>6519</v>
      </c>
      <c r="S1961" s="20">
        <v>0</v>
      </c>
      <c r="T1961" s="21" t="s">
        <v>38</v>
      </c>
    </row>
    <row r="1962" spans="1:20" x14ac:dyDescent="0.35">
      <c r="A1962" s="13" t="s">
        <v>6520</v>
      </c>
      <c r="B1962" s="13"/>
      <c r="C1962" s="13"/>
      <c r="D1962" s="13" t="s">
        <v>6521</v>
      </c>
      <c r="E1962" s="13">
        <v>6</v>
      </c>
      <c r="F1962" s="14">
        <v>1</v>
      </c>
      <c r="G1962" s="13" t="s">
        <v>14871</v>
      </c>
      <c r="H1962" s="14">
        <v>20</v>
      </c>
      <c r="I1962" s="15" t="s">
        <v>32</v>
      </c>
      <c r="J1962" s="16">
        <v>29.700000000000003</v>
      </c>
      <c r="K1962" s="16">
        <v>4.95</v>
      </c>
      <c r="L1962" s="17" t="s">
        <v>2217</v>
      </c>
      <c r="M1962" s="163" t="str">
        <f>IFERROR(GETPIVOTDATA("Tot. Bottles",'- Ordine Aggregato -'!$A$1,"sku anker",A1962),"")</f>
        <v/>
      </c>
      <c r="N1962" s="18" t="s">
        <v>34</v>
      </c>
      <c r="O1962" s="19" t="str">
        <f t="shared" si="30"/>
        <v>Order online</v>
      </c>
      <c r="P1962" s="97" t="s">
        <v>68</v>
      </c>
      <c r="Q1962" s="13" t="s">
        <v>6522</v>
      </c>
      <c r="R1962" t="s">
        <v>6523</v>
      </c>
      <c r="S1962" s="20">
        <v>0</v>
      </c>
      <c r="T1962" s="21" t="s">
        <v>38</v>
      </c>
    </row>
    <row r="1963" spans="1:20" x14ac:dyDescent="0.35">
      <c r="A1963" s="96" t="s">
        <v>6524</v>
      </c>
      <c r="D1963" s="13" t="s">
        <v>6525</v>
      </c>
      <c r="E1963" s="13">
        <v>6</v>
      </c>
      <c r="F1963" s="14">
        <v>1</v>
      </c>
      <c r="G1963" s="13" t="s">
        <v>14872</v>
      </c>
      <c r="H1963" s="14">
        <v>30</v>
      </c>
      <c r="I1963" s="15" t="s">
        <v>32</v>
      </c>
      <c r="J1963" s="16">
        <v>29.700000000000003</v>
      </c>
      <c r="K1963" s="16">
        <v>4.95</v>
      </c>
      <c r="L1963" s="17" t="s">
        <v>690</v>
      </c>
      <c r="M1963" s="163" t="str">
        <f>IFERROR(GETPIVOTDATA("Tot. Bottles",'- Ordine Aggregato -'!$A$1,"sku anker",A1963),"")</f>
        <v/>
      </c>
      <c r="N1963" s="18" t="s">
        <v>34</v>
      </c>
      <c r="O1963" s="19" t="str">
        <f t="shared" si="30"/>
        <v>Order online</v>
      </c>
      <c r="P1963" s="97" t="s">
        <v>68</v>
      </c>
      <c r="Q1963" s="13" t="s">
        <v>6526</v>
      </c>
      <c r="R1963" t="s">
        <v>6527</v>
      </c>
      <c r="S1963" s="20">
        <v>0</v>
      </c>
      <c r="T1963" s="21" t="s">
        <v>38</v>
      </c>
    </row>
    <row r="1964" spans="1:20" x14ac:dyDescent="0.35">
      <c r="A1964" s="96" t="s">
        <v>6528</v>
      </c>
      <c r="D1964" s="13" t="s">
        <v>6529</v>
      </c>
      <c r="E1964" s="13">
        <v>12</v>
      </c>
      <c r="F1964" s="14">
        <v>0.5</v>
      </c>
      <c r="G1964" s="13" t="s">
        <v>14872</v>
      </c>
      <c r="H1964" s="14">
        <v>35</v>
      </c>
      <c r="I1964" s="15" t="s">
        <v>32</v>
      </c>
      <c r="J1964" s="16">
        <v>30</v>
      </c>
      <c r="K1964" s="16">
        <v>2.5</v>
      </c>
      <c r="L1964" s="17" t="s">
        <v>690</v>
      </c>
      <c r="M1964" s="163" t="str">
        <f>IFERROR(GETPIVOTDATA("Tot. Bottles",'- Ordine Aggregato -'!$A$1,"sku anker",A1964),"")</f>
        <v/>
      </c>
      <c r="N1964" s="18" t="s">
        <v>42</v>
      </c>
      <c r="O1964" s="19" t="str">
        <f t="shared" si="30"/>
        <v>Order online</v>
      </c>
      <c r="P1964" s="97" t="s">
        <v>68</v>
      </c>
      <c r="Q1964" s="13" t="s">
        <v>6530</v>
      </c>
      <c r="R1964" t="s">
        <v>6531</v>
      </c>
      <c r="S1964" s="20">
        <v>0</v>
      </c>
      <c r="T1964" s="21" t="s">
        <v>38</v>
      </c>
    </row>
    <row r="1965" spans="1:20" x14ac:dyDescent="0.35">
      <c r="A1965" s="96" t="s">
        <v>6532</v>
      </c>
      <c r="B1965" s="96"/>
      <c r="C1965" s="96"/>
      <c r="D1965" s="13" t="s">
        <v>6529</v>
      </c>
      <c r="E1965" s="13">
        <v>6</v>
      </c>
      <c r="F1965" s="14">
        <v>1</v>
      </c>
      <c r="G1965" s="13" t="s">
        <v>14871</v>
      </c>
      <c r="H1965" s="14">
        <v>35</v>
      </c>
      <c r="I1965" s="15" t="s">
        <v>32</v>
      </c>
      <c r="J1965" s="16">
        <v>17.700000000000003</v>
      </c>
      <c r="K1965" s="16">
        <v>2.95</v>
      </c>
      <c r="L1965" s="17" t="s">
        <v>690</v>
      </c>
      <c r="M1965" s="163" t="str">
        <f>IFERROR(GETPIVOTDATA("Tot. Bottles",'- Ordine Aggregato -'!$A$1,"sku anker",A1965),"")</f>
        <v/>
      </c>
      <c r="N1965" s="18" t="s">
        <v>42</v>
      </c>
      <c r="O1965" s="19" t="str">
        <f t="shared" si="30"/>
        <v>Order online</v>
      </c>
      <c r="P1965" s="97" t="s">
        <v>68</v>
      </c>
      <c r="Q1965" s="13" t="s">
        <v>6533</v>
      </c>
      <c r="R1965" t="s">
        <v>6534</v>
      </c>
      <c r="S1965" s="20">
        <v>0</v>
      </c>
      <c r="T1965" s="21" t="s">
        <v>38</v>
      </c>
    </row>
    <row r="1966" spans="1:20" x14ac:dyDescent="0.35">
      <c r="A1966" s="13" t="s">
        <v>6535</v>
      </c>
      <c r="B1966" s="13"/>
      <c r="C1966" s="13"/>
      <c r="D1966" s="13" t="s">
        <v>6536</v>
      </c>
      <c r="E1966" s="13">
        <v>12</v>
      </c>
      <c r="F1966" s="14">
        <v>0.75</v>
      </c>
      <c r="G1966" s="13" t="s">
        <v>14871</v>
      </c>
      <c r="H1966" s="14">
        <v>17.5</v>
      </c>
      <c r="I1966" s="15" t="s">
        <v>32</v>
      </c>
      <c r="J1966" s="16">
        <v>67.800000000000011</v>
      </c>
      <c r="K1966" s="16">
        <v>5.65</v>
      </c>
      <c r="L1966" s="17" t="s">
        <v>2306</v>
      </c>
      <c r="M1966" s="163" t="str">
        <f>IFERROR(GETPIVOTDATA("Tot. Bottles",'- Ordine Aggregato -'!$A$1,"sku anker",A1966),"")</f>
        <v/>
      </c>
      <c r="N1966" s="18" t="s">
        <v>34</v>
      </c>
      <c r="O1966" s="19" t="str">
        <f t="shared" si="30"/>
        <v>Order online</v>
      </c>
      <c r="P1966" s="97" t="s">
        <v>35</v>
      </c>
      <c r="Q1966" s="13" t="s">
        <v>6537</v>
      </c>
      <c r="R1966" t="s">
        <v>6538</v>
      </c>
      <c r="S1966" s="20">
        <v>0</v>
      </c>
      <c r="T1966" s="21" t="s">
        <v>38</v>
      </c>
    </row>
    <row r="1967" spans="1:20" x14ac:dyDescent="0.35">
      <c r="A1967" s="96" t="s">
        <v>6539</v>
      </c>
      <c r="D1967" s="13" t="s">
        <v>6536</v>
      </c>
      <c r="E1967" s="13">
        <v>12</v>
      </c>
      <c r="F1967" s="14">
        <v>1</v>
      </c>
      <c r="G1967" s="13" t="s">
        <v>31</v>
      </c>
      <c r="H1967" s="14">
        <v>17.5</v>
      </c>
      <c r="I1967" s="15" t="s">
        <v>32</v>
      </c>
      <c r="J1967" s="16">
        <v>85.199999999999989</v>
      </c>
      <c r="K1967" s="16">
        <v>7.1</v>
      </c>
      <c r="L1967" s="17" t="s">
        <v>2306</v>
      </c>
      <c r="M1967" s="163" t="str">
        <f>IFERROR(GETPIVOTDATA("Tot. Bottles",'- Ordine Aggregato -'!$A$1,"sku anker",A1967),"")</f>
        <v/>
      </c>
      <c r="N1967" s="18" t="s">
        <v>34</v>
      </c>
      <c r="O1967" s="19" t="str">
        <f t="shared" si="30"/>
        <v>Order online</v>
      </c>
      <c r="P1967" s="97" t="s">
        <v>35</v>
      </c>
      <c r="Q1967" s="13" t="s">
        <v>6540</v>
      </c>
      <c r="R1967" t="s">
        <v>6541</v>
      </c>
      <c r="S1967" s="20">
        <v>0</v>
      </c>
      <c r="T1967" s="21" t="s">
        <v>38</v>
      </c>
    </row>
    <row r="1968" spans="1:20" x14ac:dyDescent="0.35">
      <c r="A1968" s="96" t="s">
        <v>6542</v>
      </c>
      <c r="B1968" s="96"/>
      <c r="C1968" s="96"/>
      <c r="D1968" s="13" t="s">
        <v>6543</v>
      </c>
      <c r="E1968" s="13">
        <v>6</v>
      </c>
      <c r="F1968" s="14">
        <v>0.7</v>
      </c>
      <c r="G1968" s="13" t="s">
        <v>31</v>
      </c>
      <c r="H1968" s="14">
        <v>18</v>
      </c>
      <c r="I1968" s="15" t="s">
        <v>32</v>
      </c>
      <c r="J1968" s="16">
        <v>37.5</v>
      </c>
      <c r="K1968" s="16">
        <v>6.25</v>
      </c>
      <c r="L1968" s="17" t="s">
        <v>399</v>
      </c>
      <c r="M1968" s="163" t="str">
        <f>IFERROR(GETPIVOTDATA("Tot. Bottles",'- Ordine Aggregato -'!$A$1,"sku anker",A1968),"")</f>
        <v/>
      </c>
      <c r="N1968" s="18" t="s">
        <v>42</v>
      </c>
      <c r="O1968" s="19" t="str">
        <f t="shared" si="30"/>
        <v>Order online</v>
      </c>
      <c r="P1968" s="97" t="s">
        <v>614</v>
      </c>
      <c r="Q1968" s="13" t="s">
        <v>6544</v>
      </c>
      <c r="R1968" t="s">
        <v>6545</v>
      </c>
      <c r="S1968" s="20">
        <v>0</v>
      </c>
      <c r="T1968" s="21" t="s">
        <v>38</v>
      </c>
    </row>
    <row r="1969" spans="1:20" x14ac:dyDescent="0.35">
      <c r="A1969" s="96" t="s">
        <v>6546</v>
      </c>
      <c r="B1969" s="96"/>
      <c r="C1969" s="96"/>
      <c r="D1969" s="13" t="s">
        <v>6547</v>
      </c>
      <c r="E1969" s="13">
        <v>6</v>
      </c>
      <c r="F1969" s="14">
        <v>0.7</v>
      </c>
      <c r="G1969" s="13" t="s">
        <v>14872</v>
      </c>
      <c r="H1969" s="14">
        <v>47</v>
      </c>
      <c r="I1969" s="15" t="s">
        <v>32</v>
      </c>
      <c r="J1969" s="16">
        <v>61.199999999999996</v>
      </c>
      <c r="K1969" s="16">
        <v>10.199999999999999</v>
      </c>
      <c r="L1969" s="17" t="s">
        <v>368</v>
      </c>
      <c r="M1969" s="163" t="str">
        <f>IFERROR(GETPIVOTDATA("Tot. Bottles",'- Ordine Aggregato -'!$A$1,"sku anker",A1969),"")</f>
        <v/>
      </c>
      <c r="N1969" s="18" t="s">
        <v>42</v>
      </c>
      <c r="O1969" s="19" t="str">
        <f t="shared" si="30"/>
        <v>Order online</v>
      </c>
      <c r="P1969" s="97" t="s">
        <v>146</v>
      </c>
      <c r="Q1969" s="13" t="s">
        <v>6548</v>
      </c>
      <c r="R1969" t="s">
        <v>6549</v>
      </c>
      <c r="S1969" s="20">
        <v>0</v>
      </c>
      <c r="T1969" s="21" t="s">
        <v>38</v>
      </c>
    </row>
    <row r="1970" spans="1:20" x14ac:dyDescent="0.35">
      <c r="A1970" s="13" t="s">
        <v>6550</v>
      </c>
      <c r="B1970" s="13"/>
      <c r="C1970" s="13"/>
      <c r="D1970" s="13" t="s">
        <v>6551</v>
      </c>
      <c r="E1970" s="13">
        <v>6</v>
      </c>
      <c r="F1970" s="14">
        <v>0.7</v>
      </c>
      <c r="G1970" s="13" t="s">
        <v>46</v>
      </c>
      <c r="H1970" s="14">
        <v>40</v>
      </c>
      <c r="I1970" s="15" t="s">
        <v>32</v>
      </c>
      <c r="J1970" s="16">
        <v>99</v>
      </c>
      <c r="K1970" s="16">
        <v>16.5</v>
      </c>
      <c r="L1970" s="17" t="s">
        <v>1787</v>
      </c>
      <c r="M1970" s="163" t="str">
        <f>IFERROR(GETPIVOTDATA("Tot. Bottles",'- Ordine Aggregato -'!$A$1,"sku anker",A1970),"")</f>
        <v/>
      </c>
      <c r="N1970" s="18" t="s">
        <v>34</v>
      </c>
      <c r="O1970" s="19" t="str">
        <f t="shared" si="30"/>
        <v>Order online</v>
      </c>
      <c r="P1970" s="97" t="s">
        <v>442</v>
      </c>
      <c r="Q1970" s="13" t="s">
        <v>6552</v>
      </c>
      <c r="R1970" t="s">
        <v>6553</v>
      </c>
      <c r="S1970" s="20">
        <v>0</v>
      </c>
      <c r="T1970" s="21" t="s">
        <v>38</v>
      </c>
    </row>
    <row r="1971" spans="1:20" x14ac:dyDescent="0.35">
      <c r="A1971" s="13" t="s">
        <v>14492</v>
      </c>
      <c r="B1971" s="13"/>
      <c r="C1971" s="13"/>
      <c r="D1971" s="13" t="s">
        <v>6555</v>
      </c>
      <c r="E1971" s="13">
        <v>120</v>
      </c>
      <c r="F1971" s="14">
        <v>0.05</v>
      </c>
      <c r="G1971" s="13" t="s">
        <v>46</v>
      </c>
      <c r="H1971" s="14">
        <v>40</v>
      </c>
      <c r="I1971" s="15" t="s">
        <v>32</v>
      </c>
      <c r="J1971" s="16">
        <v>126</v>
      </c>
      <c r="K1971" s="16">
        <v>1.05</v>
      </c>
      <c r="L1971" s="17" t="s">
        <v>1094</v>
      </c>
      <c r="M1971" s="163" t="str">
        <f>IFERROR(GETPIVOTDATA("Tot. Bottles",'- Ordine Aggregato -'!$A$1,"sku anker",A1971),"")</f>
        <v/>
      </c>
      <c r="N1971" s="18" t="s">
        <v>42</v>
      </c>
      <c r="O1971" s="19" t="str">
        <f t="shared" si="30"/>
        <v>Order online</v>
      </c>
      <c r="P1971" s="97" t="s">
        <v>1183</v>
      </c>
      <c r="Q1971" s="13" t="s">
        <v>15406</v>
      </c>
      <c r="R1971" t="s">
        <v>15407</v>
      </c>
      <c r="S1971" s="20">
        <v>0</v>
      </c>
      <c r="T1971" s="21" t="s">
        <v>38</v>
      </c>
    </row>
    <row r="1972" spans="1:20" x14ac:dyDescent="0.35">
      <c r="A1972" s="13" t="s">
        <v>6554</v>
      </c>
      <c r="B1972" s="13"/>
      <c r="C1972" s="13"/>
      <c r="D1972" s="13" t="s">
        <v>6555</v>
      </c>
      <c r="E1972" s="13">
        <v>6</v>
      </c>
      <c r="F1972" s="14">
        <v>0.7</v>
      </c>
      <c r="G1972" s="13" t="s">
        <v>46</v>
      </c>
      <c r="H1972" s="14">
        <v>40</v>
      </c>
      <c r="I1972" s="15" t="s">
        <v>32</v>
      </c>
      <c r="J1972" s="16">
        <v>37.200000000000003</v>
      </c>
      <c r="K1972" s="16">
        <v>6.2</v>
      </c>
      <c r="L1972" s="17" t="s">
        <v>1094</v>
      </c>
      <c r="M1972" s="163" t="str">
        <f>IFERROR(GETPIVOTDATA("Tot. Bottles",'- Ordine Aggregato -'!$A$1,"sku anker",A1972),"")</f>
        <v/>
      </c>
      <c r="N1972" s="18" t="s">
        <v>42</v>
      </c>
      <c r="O1972" s="19" t="str">
        <f t="shared" si="30"/>
        <v>Order online</v>
      </c>
      <c r="P1972" s="97" t="s">
        <v>1183</v>
      </c>
      <c r="Q1972" s="13" t="s">
        <v>6556</v>
      </c>
      <c r="R1972" t="s">
        <v>6557</v>
      </c>
      <c r="S1972" s="20">
        <v>0</v>
      </c>
      <c r="T1972" s="21" t="s">
        <v>38</v>
      </c>
    </row>
    <row r="1973" spans="1:20" x14ac:dyDescent="0.35">
      <c r="A1973" s="96" t="s">
        <v>14601</v>
      </c>
      <c r="D1973" s="13" t="s">
        <v>6555</v>
      </c>
      <c r="E1973" s="13">
        <v>6</v>
      </c>
      <c r="F1973" s="14">
        <v>1</v>
      </c>
      <c r="G1973" s="13" t="s">
        <v>46</v>
      </c>
      <c r="H1973" s="14">
        <v>37.5</v>
      </c>
      <c r="I1973" s="15" t="s">
        <v>32</v>
      </c>
      <c r="J1973" s="16">
        <v>54.599999999999994</v>
      </c>
      <c r="K1973" s="16">
        <v>9.1</v>
      </c>
      <c r="L1973" s="17" t="s">
        <v>1094</v>
      </c>
      <c r="M1973" s="163" t="str">
        <f>IFERROR(GETPIVOTDATA("Tot. Bottles",'- Ordine Aggregato -'!$A$1,"sku anker",A1973),"")</f>
        <v/>
      </c>
      <c r="N1973" s="18" t="s">
        <v>42</v>
      </c>
      <c r="O1973" s="19" t="str">
        <f t="shared" si="30"/>
        <v>Order online</v>
      </c>
      <c r="P1973" s="97" t="s">
        <v>1183</v>
      </c>
      <c r="Q1973" s="13" t="s">
        <v>15408</v>
      </c>
      <c r="R1973" t="s">
        <v>15409</v>
      </c>
      <c r="S1973" s="20">
        <v>0</v>
      </c>
      <c r="T1973" s="21" t="s">
        <v>38</v>
      </c>
    </row>
    <row r="1974" spans="1:20" x14ac:dyDescent="0.35">
      <c r="A1974" s="96" t="s">
        <v>6558</v>
      </c>
      <c r="D1974" s="13" t="s">
        <v>6555</v>
      </c>
      <c r="E1974" s="13">
        <v>6</v>
      </c>
      <c r="F1974" s="14">
        <v>1</v>
      </c>
      <c r="G1974" s="13" t="s">
        <v>14872</v>
      </c>
      <c r="H1974" s="14">
        <v>40</v>
      </c>
      <c r="I1974" s="15" t="s">
        <v>32</v>
      </c>
      <c r="J1974" s="16">
        <v>54.599999999999994</v>
      </c>
      <c r="K1974" s="16">
        <v>9.1</v>
      </c>
      <c r="L1974" s="17" t="s">
        <v>1094</v>
      </c>
      <c r="M1974" s="163" t="str">
        <f>IFERROR(GETPIVOTDATA("Tot. Bottles",'- Ordine Aggregato -'!$A$1,"sku anker",A1974),"")</f>
        <v/>
      </c>
      <c r="N1974" s="18" t="s">
        <v>42</v>
      </c>
      <c r="O1974" s="19" t="str">
        <f t="shared" si="30"/>
        <v>Order online</v>
      </c>
      <c r="P1974" s="97" t="s">
        <v>1183</v>
      </c>
      <c r="Q1974" s="13" t="s">
        <v>6559</v>
      </c>
      <c r="R1974" t="s">
        <v>6560</v>
      </c>
      <c r="S1974" s="20">
        <v>0</v>
      </c>
      <c r="T1974" s="21" t="s">
        <v>38</v>
      </c>
    </row>
    <row r="1975" spans="1:20" x14ac:dyDescent="0.35">
      <c r="A1975" s="13" t="s">
        <v>6561</v>
      </c>
      <c r="B1975" s="13"/>
      <c r="C1975" s="13"/>
      <c r="D1975" s="13" t="s">
        <v>6562</v>
      </c>
      <c r="E1975" s="13">
        <v>6</v>
      </c>
      <c r="F1975" s="14">
        <v>0.7</v>
      </c>
      <c r="G1975" s="13" t="s">
        <v>14872</v>
      </c>
      <c r="H1975" s="14">
        <v>40</v>
      </c>
      <c r="I1975" s="15" t="s">
        <v>32</v>
      </c>
      <c r="J1975" s="16">
        <v>36.299999999999997</v>
      </c>
      <c r="K1975" s="16">
        <v>6.05</v>
      </c>
      <c r="L1975" s="17" t="s">
        <v>1094</v>
      </c>
      <c r="M1975" s="163" t="str">
        <f>IFERROR(GETPIVOTDATA("Tot. Bottles",'- Ordine Aggregato -'!$A$1,"sku anker",A1975),"")</f>
        <v/>
      </c>
      <c r="N1975" s="18" t="s">
        <v>67</v>
      </c>
      <c r="O1975" s="19" t="str">
        <f t="shared" si="30"/>
        <v>Order online</v>
      </c>
      <c r="P1975" s="97" t="s">
        <v>1183</v>
      </c>
      <c r="Q1975" s="13" t="s">
        <v>6556</v>
      </c>
      <c r="R1975" t="s">
        <v>6557</v>
      </c>
      <c r="S1975" s="20">
        <v>6.05</v>
      </c>
      <c r="T1975" s="21" t="s">
        <v>38</v>
      </c>
    </row>
    <row r="1976" spans="1:20" x14ac:dyDescent="0.35">
      <c r="A1976" s="96" t="s">
        <v>6563</v>
      </c>
      <c r="B1976" s="96"/>
      <c r="C1976" s="96"/>
      <c r="D1976" s="13" t="s">
        <v>6564</v>
      </c>
      <c r="E1976" s="13">
        <v>6</v>
      </c>
      <c r="F1976" s="14">
        <v>0.7</v>
      </c>
      <c r="G1976" s="13" t="s">
        <v>46</v>
      </c>
      <c r="H1976" s="14">
        <v>40</v>
      </c>
      <c r="I1976" s="15" t="s">
        <v>32</v>
      </c>
      <c r="J1976" s="16">
        <v>83.699999999999989</v>
      </c>
      <c r="K1976" s="16">
        <v>13.95</v>
      </c>
      <c r="L1976" s="17" t="s">
        <v>104</v>
      </c>
      <c r="M1976" s="163" t="str">
        <f>IFERROR(GETPIVOTDATA("Tot. Bottles",'- Ordine Aggregato -'!$A$1,"sku anker",A1976),"")</f>
        <v/>
      </c>
      <c r="N1976" s="18" t="s">
        <v>67</v>
      </c>
      <c r="O1976" s="19" t="str">
        <f t="shared" si="30"/>
        <v>Order online</v>
      </c>
      <c r="P1976" s="97" t="s">
        <v>1183</v>
      </c>
      <c r="Q1976" s="13" t="s">
        <v>6565</v>
      </c>
      <c r="R1976" t="s">
        <v>6566</v>
      </c>
      <c r="S1976" s="20">
        <v>13.95</v>
      </c>
      <c r="T1976" s="21" t="s">
        <v>38</v>
      </c>
    </row>
    <row r="1977" spans="1:20" x14ac:dyDescent="0.35">
      <c r="A1977" s="96" t="s">
        <v>6567</v>
      </c>
      <c r="B1977" s="96"/>
      <c r="C1977" s="96"/>
      <c r="D1977" s="13" t="s">
        <v>6564</v>
      </c>
      <c r="E1977" s="13">
        <v>6</v>
      </c>
      <c r="F1977" s="14">
        <v>1</v>
      </c>
      <c r="G1977" s="13" t="s">
        <v>46</v>
      </c>
      <c r="H1977" s="14">
        <v>40</v>
      </c>
      <c r="I1977" s="15" t="s">
        <v>32</v>
      </c>
      <c r="J1977" s="16">
        <v>97.5</v>
      </c>
      <c r="K1977" s="16">
        <v>16.25</v>
      </c>
      <c r="L1977" s="17" t="s">
        <v>104</v>
      </c>
      <c r="M1977" s="163" t="str">
        <f>IFERROR(GETPIVOTDATA("Tot. Bottles",'- Ordine Aggregato -'!$A$1,"sku anker",A1977),"")</f>
        <v/>
      </c>
      <c r="N1977" s="18" t="s">
        <v>42</v>
      </c>
      <c r="O1977" s="19" t="str">
        <f t="shared" si="30"/>
        <v>Order online</v>
      </c>
      <c r="P1977" s="97" t="s">
        <v>1183</v>
      </c>
      <c r="Q1977" s="13" t="s">
        <v>6568</v>
      </c>
      <c r="R1977" t="s">
        <v>6569</v>
      </c>
      <c r="S1977" s="20">
        <v>0</v>
      </c>
      <c r="T1977" s="21" t="s">
        <v>38</v>
      </c>
    </row>
    <row r="1978" spans="1:20" x14ac:dyDescent="0.35">
      <c r="A1978" s="96" t="s">
        <v>6570</v>
      </c>
      <c r="D1978" s="13" t="s">
        <v>6571</v>
      </c>
      <c r="E1978" s="13">
        <v>6</v>
      </c>
      <c r="F1978" s="14">
        <v>0.7</v>
      </c>
      <c r="G1978" s="13" t="s">
        <v>46</v>
      </c>
      <c r="H1978" s="14">
        <v>40</v>
      </c>
      <c r="I1978" s="15" t="s">
        <v>32</v>
      </c>
      <c r="J1978" s="16">
        <v>41.7</v>
      </c>
      <c r="K1978" s="16">
        <v>6.95</v>
      </c>
      <c r="L1978" s="17" t="s">
        <v>104</v>
      </c>
      <c r="M1978" s="163" t="str">
        <f>IFERROR(GETPIVOTDATA("Tot. Bottles",'- Ordine Aggregato -'!$A$1,"sku anker",A1978),"")</f>
        <v/>
      </c>
      <c r="N1978" s="18" t="s">
        <v>67</v>
      </c>
      <c r="O1978" s="19" t="str">
        <f t="shared" si="30"/>
        <v>Order online</v>
      </c>
      <c r="P1978" s="97" t="s">
        <v>1183</v>
      </c>
      <c r="Q1978" s="13" t="s">
        <v>6572</v>
      </c>
      <c r="R1978" t="s">
        <v>6573</v>
      </c>
      <c r="S1978" s="20">
        <v>6.95</v>
      </c>
      <c r="T1978" s="21" t="s">
        <v>38</v>
      </c>
    </row>
    <row r="1979" spans="1:20" x14ac:dyDescent="0.35">
      <c r="A1979" s="96" t="s">
        <v>6574</v>
      </c>
      <c r="D1979" s="13" t="s">
        <v>6571</v>
      </c>
      <c r="E1979" s="13">
        <v>6</v>
      </c>
      <c r="F1979" s="14">
        <v>1</v>
      </c>
      <c r="G1979" s="13" t="s">
        <v>46</v>
      </c>
      <c r="H1979" s="14">
        <v>40</v>
      </c>
      <c r="I1979" s="15" t="s">
        <v>32</v>
      </c>
      <c r="J1979" s="16">
        <v>48</v>
      </c>
      <c r="K1979" s="16">
        <v>8</v>
      </c>
      <c r="L1979" s="17" t="s">
        <v>104</v>
      </c>
      <c r="M1979" s="163" t="str">
        <f>IFERROR(GETPIVOTDATA("Tot. Bottles",'- Ordine Aggregato -'!$A$1,"sku anker",A1979),"")</f>
        <v/>
      </c>
      <c r="N1979" s="18" t="s">
        <v>67</v>
      </c>
      <c r="O1979" s="19" t="str">
        <f t="shared" si="30"/>
        <v>Order online</v>
      </c>
      <c r="P1979" s="97" t="s">
        <v>1183</v>
      </c>
      <c r="Q1979" s="13" t="s">
        <v>6575</v>
      </c>
      <c r="R1979" t="s">
        <v>6576</v>
      </c>
      <c r="S1979" s="20">
        <v>8</v>
      </c>
      <c r="T1979" s="21" t="s">
        <v>38</v>
      </c>
    </row>
    <row r="1980" spans="1:20" x14ac:dyDescent="0.35">
      <c r="A1980" s="96" t="s">
        <v>6577</v>
      </c>
      <c r="D1980" s="13" t="s">
        <v>6578</v>
      </c>
      <c r="E1980" s="13">
        <v>6</v>
      </c>
      <c r="F1980" s="14">
        <v>0.7</v>
      </c>
      <c r="G1980" s="13" t="s">
        <v>14872</v>
      </c>
      <c r="H1980" s="14">
        <v>35</v>
      </c>
      <c r="I1980" s="15" t="s">
        <v>32</v>
      </c>
      <c r="J1980" s="16">
        <v>72</v>
      </c>
      <c r="K1980" s="16">
        <v>12</v>
      </c>
      <c r="L1980" s="17" t="s">
        <v>104</v>
      </c>
      <c r="M1980" s="163" t="str">
        <f>IFERROR(GETPIVOTDATA("Tot. Bottles",'- Ordine Aggregato -'!$A$1,"sku anker",A1980),"")</f>
        <v/>
      </c>
      <c r="N1980" s="18" t="s">
        <v>42</v>
      </c>
      <c r="O1980" s="19" t="str">
        <f t="shared" si="30"/>
        <v>Order online</v>
      </c>
      <c r="P1980" s="97" t="s">
        <v>1183</v>
      </c>
      <c r="Q1980" s="13" t="s">
        <v>6579</v>
      </c>
      <c r="R1980" t="s">
        <v>6580</v>
      </c>
      <c r="S1980" s="20">
        <v>0</v>
      </c>
      <c r="T1980" s="21" t="s">
        <v>38</v>
      </c>
    </row>
    <row r="1981" spans="1:20" x14ac:dyDescent="0.35">
      <c r="A1981" s="13" t="s">
        <v>6581</v>
      </c>
      <c r="B1981" s="13"/>
      <c r="C1981" s="13"/>
      <c r="D1981" s="13" t="s">
        <v>6582</v>
      </c>
      <c r="E1981" s="13">
        <v>6</v>
      </c>
      <c r="F1981" s="14">
        <v>0.7</v>
      </c>
      <c r="G1981" s="13" t="s">
        <v>46</v>
      </c>
      <c r="H1981" s="14">
        <v>45</v>
      </c>
      <c r="I1981" s="15" t="s">
        <v>32</v>
      </c>
      <c r="J1981" s="16">
        <v>153</v>
      </c>
      <c r="K1981" s="16">
        <v>25.5</v>
      </c>
      <c r="L1981" s="17" t="s">
        <v>104</v>
      </c>
      <c r="M1981" s="163" t="str">
        <f>IFERROR(GETPIVOTDATA("Tot. Bottles",'- Ordine Aggregato -'!$A$1,"sku anker",A1981),"")</f>
        <v/>
      </c>
      <c r="N1981" s="18" t="s">
        <v>42</v>
      </c>
      <c r="O1981" s="19" t="str">
        <f t="shared" si="30"/>
        <v>Order online</v>
      </c>
      <c r="P1981" s="97" t="s">
        <v>1183</v>
      </c>
      <c r="Q1981" s="13" t="s">
        <v>6583</v>
      </c>
      <c r="R1981" t="s">
        <v>6584</v>
      </c>
      <c r="S1981" s="20">
        <v>0</v>
      </c>
      <c r="T1981" s="21" t="s">
        <v>38</v>
      </c>
    </row>
    <row r="1982" spans="1:20" x14ac:dyDescent="0.35">
      <c r="A1982" s="13" t="s">
        <v>14361</v>
      </c>
      <c r="B1982" s="13"/>
      <c r="C1982" s="13"/>
      <c r="D1982" s="13" t="s">
        <v>14362</v>
      </c>
      <c r="E1982" s="13">
        <v>6</v>
      </c>
      <c r="F1982" s="14">
        <v>0.7</v>
      </c>
      <c r="G1982" s="13" t="s">
        <v>46</v>
      </c>
      <c r="H1982" s="14">
        <v>40</v>
      </c>
      <c r="I1982" s="15" t="s">
        <v>32</v>
      </c>
      <c r="J1982" s="16">
        <v>105</v>
      </c>
      <c r="K1982" s="16">
        <v>17.5</v>
      </c>
      <c r="L1982" s="17" t="s">
        <v>368</v>
      </c>
      <c r="M1982" s="163" t="str">
        <f>IFERROR(GETPIVOTDATA("Tot. Bottles",'- Ordine Aggregato -'!$A$1,"sku anker",A1982),"")</f>
        <v/>
      </c>
      <c r="N1982" s="18" t="s">
        <v>42</v>
      </c>
      <c r="O1982" s="19" t="str">
        <f t="shared" si="30"/>
        <v>Order online</v>
      </c>
      <c r="P1982" s="97" t="s">
        <v>614</v>
      </c>
      <c r="Q1982" s="13" t="s">
        <v>15410</v>
      </c>
      <c r="R1982" t="s">
        <v>42</v>
      </c>
      <c r="S1982" s="20">
        <v>0</v>
      </c>
      <c r="T1982" s="21" t="s">
        <v>38</v>
      </c>
    </row>
    <row r="1983" spans="1:20" x14ac:dyDescent="0.35">
      <c r="A1983" s="13" t="s">
        <v>6585</v>
      </c>
      <c r="B1983" s="13"/>
      <c r="C1983" s="13"/>
      <c r="D1983" s="13" t="s">
        <v>6586</v>
      </c>
      <c r="E1983" s="13">
        <v>6</v>
      </c>
      <c r="F1983" s="14">
        <v>0.7</v>
      </c>
      <c r="G1983" s="13" t="s">
        <v>46</v>
      </c>
      <c r="H1983" s="14">
        <v>41.3</v>
      </c>
      <c r="I1983" s="15" t="s">
        <v>32</v>
      </c>
      <c r="J1983" s="16">
        <v>51</v>
      </c>
      <c r="K1983" s="16">
        <v>8.5</v>
      </c>
      <c r="L1983" s="17" t="s">
        <v>368</v>
      </c>
      <c r="M1983" s="163" t="str">
        <f>IFERROR(GETPIVOTDATA("Tot. Bottles",'- Ordine Aggregato -'!$A$1,"sku anker",A1983),"")</f>
        <v/>
      </c>
      <c r="N1983" s="18" t="s">
        <v>67</v>
      </c>
      <c r="O1983" s="19" t="str">
        <f t="shared" si="30"/>
        <v>Order online</v>
      </c>
      <c r="P1983" s="97" t="s">
        <v>146</v>
      </c>
      <c r="Q1983" s="13" t="s">
        <v>6587</v>
      </c>
      <c r="R1983" t="s">
        <v>6588</v>
      </c>
      <c r="S1983" s="20">
        <v>8.5</v>
      </c>
      <c r="T1983" s="21" t="s">
        <v>38</v>
      </c>
    </row>
    <row r="1984" spans="1:20" x14ac:dyDescent="0.35">
      <c r="A1984" s="13" t="s">
        <v>6589</v>
      </c>
      <c r="B1984" s="13"/>
      <c r="C1984" s="13"/>
      <c r="D1984" s="13" t="s">
        <v>6590</v>
      </c>
      <c r="E1984" s="13">
        <v>6</v>
      </c>
      <c r="F1984" s="14">
        <v>0.7</v>
      </c>
      <c r="G1984" s="13" t="s">
        <v>46</v>
      </c>
      <c r="H1984" s="14">
        <v>40</v>
      </c>
      <c r="I1984" s="15" t="s">
        <v>32</v>
      </c>
      <c r="J1984" s="16">
        <v>60</v>
      </c>
      <c r="K1984" s="16">
        <v>10</v>
      </c>
      <c r="L1984" s="17" t="s">
        <v>623</v>
      </c>
      <c r="M1984" s="163" t="str">
        <f>IFERROR(GETPIVOTDATA("Tot. Bottles",'- Ordine Aggregato -'!$A$1,"sku anker",A1984),"")</f>
        <v/>
      </c>
      <c r="N1984" s="18" t="s">
        <v>67</v>
      </c>
      <c r="O1984" s="19" t="str">
        <f t="shared" si="30"/>
        <v>Order online</v>
      </c>
      <c r="P1984" s="97" t="s">
        <v>146</v>
      </c>
      <c r="Q1984" s="13" t="s">
        <v>6591</v>
      </c>
      <c r="R1984" t="s">
        <v>6592</v>
      </c>
      <c r="S1984" s="20">
        <v>10</v>
      </c>
      <c r="T1984" s="21" t="s">
        <v>38</v>
      </c>
    </row>
    <row r="1985" spans="1:20" x14ac:dyDescent="0.35">
      <c r="A1985" s="96" t="s">
        <v>6593</v>
      </c>
      <c r="D1985" s="13" t="s">
        <v>6594</v>
      </c>
      <c r="E1985" s="13">
        <v>6</v>
      </c>
      <c r="F1985" s="14">
        <v>0.7</v>
      </c>
      <c r="G1985" s="13" t="s">
        <v>14872</v>
      </c>
      <c r="H1985" s="14">
        <v>41.2</v>
      </c>
      <c r="I1985" s="15" t="s">
        <v>32</v>
      </c>
      <c r="J1985" s="16">
        <v>61.5</v>
      </c>
      <c r="K1985" s="16">
        <v>10.25</v>
      </c>
      <c r="L1985" s="17" t="s">
        <v>368</v>
      </c>
      <c r="M1985" s="163" t="str">
        <f>IFERROR(GETPIVOTDATA("Tot. Bottles",'- Ordine Aggregato -'!$A$1,"sku anker",A1985),"")</f>
        <v/>
      </c>
      <c r="N1985" s="18" t="s">
        <v>34</v>
      </c>
      <c r="O1985" s="19" t="str">
        <f t="shared" si="30"/>
        <v>Order online</v>
      </c>
      <c r="P1985" s="97" t="s">
        <v>146</v>
      </c>
      <c r="Q1985" s="13" t="s">
        <v>6595</v>
      </c>
      <c r="R1985" t="s">
        <v>6596</v>
      </c>
      <c r="S1985" s="20">
        <v>0</v>
      </c>
      <c r="T1985" s="21" t="s">
        <v>38</v>
      </c>
    </row>
    <row r="1986" spans="1:20" x14ac:dyDescent="0.35">
      <c r="A1986" s="96" t="s">
        <v>6597</v>
      </c>
      <c r="D1986" s="13" t="s">
        <v>6598</v>
      </c>
      <c r="E1986" s="13">
        <v>6</v>
      </c>
      <c r="F1986" s="14">
        <v>0.7</v>
      </c>
      <c r="G1986" s="13" t="s">
        <v>14872</v>
      </c>
      <c r="H1986" s="14">
        <v>41.4</v>
      </c>
      <c r="I1986" s="15" t="s">
        <v>32</v>
      </c>
      <c r="J1986" s="16">
        <v>63</v>
      </c>
      <c r="K1986" s="16">
        <v>10.5</v>
      </c>
      <c r="L1986" s="17" t="s">
        <v>368</v>
      </c>
      <c r="M1986" s="163" t="str">
        <f>IFERROR(GETPIVOTDATA("Tot. Bottles",'- Ordine Aggregato -'!$A$1,"sku anker",A1986),"")</f>
        <v/>
      </c>
      <c r="N1986" s="18" t="s">
        <v>34</v>
      </c>
      <c r="O1986" s="19" t="str">
        <f t="shared" si="30"/>
        <v>Order online</v>
      </c>
      <c r="P1986" s="97" t="s">
        <v>146</v>
      </c>
      <c r="Q1986" s="13" t="s">
        <v>6599</v>
      </c>
      <c r="R1986" t="s">
        <v>6600</v>
      </c>
      <c r="S1986" s="20">
        <v>0</v>
      </c>
      <c r="T1986" s="21" t="s">
        <v>38</v>
      </c>
    </row>
    <row r="1987" spans="1:20" x14ac:dyDescent="0.35">
      <c r="A1987" s="96" t="s">
        <v>6601</v>
      </c>
      <c r="B1987" s="96"/>
      <c r="C1987" s="96"/>
      <c r="D1987" s="13" t="s">
        <v>6602</v>
      </c>
      <c r="E1987" s="13">
        <v>6</v>
      </c>
      <c r="F1987" s="14">
        <v>0.7</v>
      </c>
      <c r="G1987" s="13" t="s">
        <v>14872</v>
      </c>
      <c r="H1987" s="14">
        <v>26</v>
      </c>
      <c r="I1987" s="15" t="s">
        <v>32</v>
      </c>
      <c r="J1987" s="16">
        <v>75</v>
      </c>
      <c r="K1987" s="16">
        <v>12.5</v>
      </c>
      <c r="L1987" s="17" t="s">
        <v>623</v>
      </c>
      <c r="M1987" s="163" t="str">
        <f>IFERROR(GETPIVOTDATA("Tot. Bottles",'- Ordine Aggregato -'!$A$1,"sku anker",A1987),"")</f>
        <v/>
      </c>
      <c r="N1987" s="18" t="s">
        <v>34</v>
      </c>
      <c r="O1987" s="19" t="str">
        <f t="shared" si="30"/>
        <v>Order online</v>
      </c>
      <c r="P1987" s="97" t="s">
        <v>146</v>
      </c>
      <c r="Q1987" s="13" t="s">
        <v>6603</v>
      </c>
      <c r="R1987" t="s">
        <v>6604</v>
      </c>
      <c r="S1987" s="20">
        <v>0</v>
      </c>
      <c r="T1987" s="21" t="s">
        <v>38</v>
      </c>
    </row>
    <row r="1988" spans="1:20" x14ac:dyDescent="0.35">
      <c r="A1988" s="96" t="s">
        <v>6605</v>
      </c>
      <c r="D1988" s="13" t="s">
        <v>6606</v>
      </c>
      <c r="E1988" s="13">
        <v>12</v>
      </c>
      <c r="F1988" s="14">
        <v>1</v>
      </c>
      <c r="G1988" s="13" t="s">
        <v>31</v>
      </c>
      <c r="H1988" s="14">
        <v>40</v>
      </c>
      <c r="I1988" s="15" t="s">
        <v>32</v>
      </c>
      <c r="J1988" s="16">
        <v>76.199999999999989</v>
      </c>
      <c r="K1988" s="16">
        <v>6.35</v>
      </c>
      <c r="L1988" s="17" t="s">
        <v>657</v>
      </c>
      <c r="M1988" s="163" t="str">
        <f>IFERROR(GETPIVOTDATA("Tot. Bottles",'- Ordine Aggregato -'!$A$1,"sku anker",A1988),"")</f>
        <v/>
      </c>
      <c r="N1988" s="18" t="s">
        <v>42</v>
      </c>
      <c r="O1988" s="19" t="str">
        <f t="shared" si="30"/>
        <v>Order online</v>
      </c>
      <c r="P1988" s="97" t="s">
        <v>385</v>
      </c>
      <c r="Q1988" s="13" t="s">
        <v>6607</v>
      </c>
      <c r="R1988" t="s">
        <v>6608</v>
      </c>
      <c r="S1988" s="20">
        <v>0</v>
      </c>
      <c r="T1988" s="21" t="s">
        <v>38</v>
      </c>
    </row>
    <row r="1989" spans="1:20" x14ac:dyDescent="0.35">
      <c r="A1989" s="13" t="s">
        <v>6609</v>
      </c>
      <c r="B1989" s="13"/>
      <c r="C1989" s="13"/>
      <c r="D1989" s="13" t="s">
        <v>6610</v>
      </c>
      <c r="E1989" s="13">
        <v>8</v>
      </c>
      <c r="F1989" s="14">
        <v>0.15</v>
      </c>
      <c r="G1989" s="13" t="s">
        <v>14872</v>
      </c>
      <c r="H1989" s="14">
        <v>45.33</v>
      </c>
      <c r="I1989" s="15" t="s">
        <v>32</v>
      </c>
      <c r="J1989" s="16">
        <v>50</v>
      </c>
      <c r="K1989" s="16">
        <v>6.25</v>
      </c>
      <c r="L1989" s="17" t="s">
        <v>384</v>
      </c>
      <c r="M1989" s="163" t="str">
        <f>IFERROR(GETPIVOTDATA("Tot. Bottles",'- Ordine Aggregato -'!$A$1,"sku anker",A1989),"")</f>
        <v/>
      </c>
      <c r="N1989" s="18" t="s">
        <v>42</v>
      </c>
      <c r="O1989" s="19" t="str">
        <f t="shared" si="30"/>
        <v>Order online</v>
      </c>
      <c r="P1989" s="97" t="s">
        <v>385</v>
      </c>
      <c r="Q1989" s="13" t="s">
        <v>6611</v>
      </c>
      <c r="R1989" t="s">
        <v>6612</v>
      </c>
      <c r="S1989" s="20">
        <v>0</v>
      </c>
      <c r="T1989" s="21" t="s">
        <v>38</v>
      </c>
    </row>
    <row r="1990" spans="1:20" x14ac:dyDescent="0.35">
      <c r="A1990" s="96" t="s">
        <v>6613</v>
      </c>
      <c r="D1990" s="13" t="s">
        <v>6614</v>
      </c>
      <c r="E1990" s="13">
        <v>6</v>
      </c>
      <c r="F1990" s="14">
        <v>0.7</v>
      </c>
      <c r="G1990" s="13" t="s">
        <v>46</v>
      </c>
      <c r="H1990" s="14">
        <v>50</v>
      </c>
      <c r="I1990" s="15" t="s">
        <v>32</v>
      </c>
      <c r="J1990" s="16">
        <v>294</v>
      </c>
      <c r="K1990" s="16">
        <v>49</v>
      </c>
      <c r="L1990" s="17" t="s">
        <v>657</v>
      </c>
      <c r="M1990" s="163" t="str">
        <f>IFERROR(GETPIVOTDATA("Tot. Bottles",'- Ordine Aggregato -'!$A$1,"sku anker",A1990),"")</f>
        <v/>
      </c>
      <c r="N1990" s="18" t="s">
        <v>42</v>
      </c>
      <c r="O1990" s="19" t="str">
        <f t="shared" si="30"/>
        <v>Order online</v>
      </c>
      <c r="P1990" s="97" t="s">
        <v>385</v>
      </c>
      <c r="Q1990" s="13" t="s">
        <v>6615</v>
      </c>
      <c r="R1990" t="s">
        <v>6616</v>
      </c>
      <c r="S1990" s="20">
        <v>0</v>
      </c>
      <c r="T1990" s="21" t="s">
        <v>38</v>
      </c>
    </row>
    <row r="1991" spans="1:20" x14ac:dyDescent="0.35">
      <c r="A1991" s="96" t="s">
        <v>6617</v>
      </c>
      <c r="B1991" s="96"/>
      <c r="C1991" s="96"/>
      <c r="D1991" s="13" t="s">
        <v>6618</v>
      </c>
      <c r="E1991" s="13">
        <v>6</v>
      </c>
      <c r="F1991" s="14">
        <v>0.7</v>
      </c>
      <c r="G1991" s="13" t="s">
        <v>46</v>
      </c>
      <c r="H1991" s="14">
        <v>42</v>
      </c>
      <c r="I1991" s="15" t="s">
        <v>32</v>
      </c>
      <c r="J1991" s="16">
        <v>220.79999999999998</v>
      </c>
      <c r="K1991" s="16">
        <v>36.799999999999997</v>
      </c>
      <c r="L1991" s="17" t="s">
        <v>657</v>
      </c>
      <c r="M1991" s="163" t="str">
        <f>IFERROR(GETPIVOTDATA("Tot. Bottles",'- Ordine Aggregato -'!$A$1,"sku anker",A1991),"")</f>
        <v/>
      </c>
      <c r="N1991" s="18" t="s">
        <v>34</v>
      </c>
      <c r="O1991" s="19" t="str">
        <f t="shared" si="30"/>
        <v>Order online</v>
      </c>
      <c r="P1991" s="97" t="s">
        <v>385</v>
      </c>
      <c r="Q1991" s="13" t="s">
        <v>6619</v>
      </c>
      <c r="R1991" t="s">
        <v>6620</v>
      </c>
      <c r="S1991" s="20">
        <v>0</v>
      </c>
      <c r="T1991" s="21" t="s">
        <v>38</v>
      </c>
    </row>
    <row r="1992" spans="1:20" x14ac:dyDescent="0.35">
      <c r="A1992" s="96" t="s">
        <v>6621</v>
      </c>
      <c r="B1992" s="96"/>
      <c r="C1992" s="96"/>
      <c r="D1992" s="13" t="s">
        <v>6622</v>
      </c>
      <c r="E1992" s="13">
        <v>6</v>
      </c>
      <c r="F1992" s="14">
        <v>0.7</v>
      </c>
      <c r="G1992" s="13" t="s">
        <v>14872</v>
      </c>
      <c r="H1992" s="14">
        <v>43</v>
      </c>
      <c r="I1992" s="15" t="s">
        <v>32</v>
      </c>
      <c r="J1992" s="16">
        <v>243</v>
      </c>
      <c r="K1992" s="16">
        <v>40.5</v>
      </c>
      <c r="L1992" s="17" t="s">
        <v>657</v>
      </c>
      <c r="M1992" s="163" t="str">
        <f>IFERROR(GETPIVOTDATA("Tot. Bottles",'- Ordine Aggregato -'!$A$1,"sku anker",A1992),"")</f>
        <v/>
      </c>
      <c r="N1992" s="18" t="s">
        <v>42</v>
      </c>
      <c r="O1992" s="19" t="str">
        <f t="shared" si="30"/>
        <v>Order online</v>
      </c>
      <c r="P1992" s="97" t="s">
        <v>385</v>
      </c>
      <c r="Q1992" s="13" t="s">
        <v>6623</v>
      </c>
      <c r="R1992" t="s">
        <v>6624</v>
      </c>
      <c r="S1992" s="20">
        <v>0</v>
      </c>
      <c r="T1992" s="21" t="s">
        <v>38</v>
      </c>
    </row>
    <row r="1993" spans="1:20" x14ac:dyDescent="0.35">
      <c r="A1993" s="13" t="s">
        <v>6625</v>
      </c>
      <c r="B1993" s="13"/>
      <c r="C1993" s="13"/>
      <c r="D1993" s="13" t="s">
        <v>6626</v>
      </c>
      <c r="E1993" s="13">
        <v>6</v>
      </c>
      <c r="F1993" s="14">
        <v>0.75</v>
      </c>
      <c r="G1993" s="13" t="s">
        <v>46</v>
      </c>
      <c r="H1993" s="14">
        <v>13</v>
      </c>
      <c r="I1993" s="15" t="s">
        <v>32</v>
      </c>
      <c r="J1993" s="16">
        <v>12</v>
      </c>
      <c r="K1993" s="16">
        <v>2</v>
      </c>
      <c r="L1993" s="17" t="s">
        <v>710</v>
      </c>
      <c r="M1993" s="163" t="str">
        <f>IFERROR(GETPIVOTDATA("Tot. Bottles",'- Ordine Aggregato -'!$A$1,"sku anker",A1993),"")</f>
        <v/>
      </c>
      <c r="N1993" s="18" t="s">
        <v>67</v>
      </c>
      <c r="O1993" s="19" t="str">
        <f t="shared" si="30"/>
        <v>Order online</v>
      </c>
      <c r="P1993" s="97" t="s">
        <v>565</v>
      </c>
      <c r="Q1993" s="13" t="s">
        <v>6627</v>
      </c>
      <c r="R1993" t="s">
        <v>6628</v>
      </c>
      <c r="S1993" s="20">
        <v>2</v>
      </c>
      <c r="T1993" s="21" t="s">
        <v>38</v>
      </c>
    </row>
    <row r="1994" spans="1:20" x14ac:dyDescent="0.35">
      <c r="A1994" s="13" t="s">
        <v>6629</v>
      </c>
      <c r="B1994" s="13"/>
      <c r="C1994" s="13"/>
      <c r="D1994" s="13" t="s">
        <v>6630</v>
      </c>
      <c r="E1994" s="13">
        <v>6</v>
      </c>
      <c r="F1994" s="14">
        <v>0.75</v>
      </c>
      <c r="G1994" s="13" t="s">
        <v>46</v>
      </c>
      <c r="H1994" s="14">
        <v>13</v>
      </c>
      <c r="I1994" s="15" t="s">
        <v>32</v>
      </c>
      <c r="J1994" s="16">
        <v>12</v>
      </c>
      <c r="K1994" s="16">
        <v>2</v>
      </c>
      <c r="L1994" s="17" t="s">
        <v>704</v>
      </c>
      <c r="M1994" s="163" t="str">
        <f>IFERROR(GETPIVOTDATA("Tot. Bottles",'- Ordine Aggregato -'!$A$1,"sku anker",A1994),"")</f>
        <v/>
      </c>
      <c r="N1994" s="18" t="s">
        <v>67</v>
      </c>
      <c r="O1994" s="19" t="str">
        <f t="shared" si="30"/>
        <v>Order online</v>
      </c>
      <c r="P1994" s="97" t="s">
        <v>565</v>
      </c>
      <c r="Q1994" s="13" t="s">
        <v>6631</v>
      </c>
      <c r="R1994" t="s">
        <v>6632</v>
      </c>
      <c r="S1994" s="20">
        <v>2</v>
      </c>
      <c r="T1994" s="21" t="s">
        <v>38</v>
      </c>
    </row>
    <row r="1995" spans="1:20" x14ac:dyDescent="0.35">
      <c r="A1995" s="96" t="s">
        <v>6633</v>
      </c>
      <c r="B1995" s="96"/>
      <c r="C1995" s="96"/>
      <c r="D1995" s="13" t="s">
        <v>6634</v>
      </c>
      <c r="E1995" s="13">
        <v>6</v>
      </c>
      <c r="F1995" s="14">
        <v>0.7</v>
      </c>
      <c r="G1995" s="13" t="s">
        <v>14871</v>
      </c>
      <c r="H1995" s="14">
        <v>24</v>
      </c>
      <c r="I1995" s="15" t="s">
        <v>32</v>
      </c>
      <c r="J1995" s="16">
        <v>52.5</v>
      </c>
      <c r="K1995" s="16">
        <v>8.75</v>
      </c>
      <c r="L1995" s="17" t="s">
        <v>502</v>
      </c>
      <c r="M1995" s="163" t="str">
        <f>IFERROR(GETPIVOTDATA("Tot. Bottles",'- Ordine Aggregato -'!$A$1,"sku anker",A1995),"")</f>
        <v/>
      </c>
      <c r="N1995" s="18" t="s">
        <v>42</v>
      </c>
      <c r="O1995" s="19" t="str">
        <f t="shared" si="30"/>
        <v>Order online</v>
      </c>
      <c r="P1995" s="97" t="s">
        <v>105</v>
      </c>
      <c r="Q1995" s="13" t="s">
        <v>6635</v>
      </c>
      <c r="R1995" t="s">
        <v>6636</v>
      </c>
      <c r="S1995" s="20">
        <v>0</v>
      </c>
      <c r="T1995" s="21" t="s">
        <v>38</v>
      </c>
    </row>
    <row r="1996" spans="1:20" x14ac:dyDescent="0.35">
      <c r="A1996" s="96" t="s">
        <v>6637</v>
      </c>
      <c r="D1996" s="13" t="s">
        <v>6638</v>
      </c>
      <c r="E1996" s="13">
        <v>6</v>
      </c>
      <c r="F1996" s="14">
        <v>0.75</v>
      </c>
      <c r="G1996" s="13" t="s">
        <v>14872</v>
      </c>
      <c r="H1996" s="14">
        <v>12.5</v>
      </c>
      <c r="I1996" s="15" t="s">
        <v>32</v>
      </c>
      <c r="J1996" s="16">
        <v>127.5</v>
      </c>
      <c r="K1996" s="16">
        <v>21.25</v>
      </c>
      <c r="L1996" s="17" t="s">
        <v>863</v>
      </c>
      <c r="M1996" s="163" t="str">
        <f>IFERROR(GETPIVOTDATA("Tot. Bottles",'- Ordine Aggregato -'!$A$1,"sku anker",A1996),"")</f>
        <v/>
      </c>
      <c r="N1996" s="18" t="s">
        <v>42</v>
      </c>
      <c r="O1996" s="19" t="str">
        <f t="shared" si="30"/>
        <v>Order online</v>
      </c>
      <c r="P1996" s="97" t="s">
        <v>225</v>
      </c>
      <c r="Q1996" s="13" t="s">
        <v>6639</v>
      </c>
      <c r="R1996" t="s">
        <v>6640</v>
      </c>
      <c r="S1996" s="20">
        <v>0</v>
      </c>
      <c r="T1996" s="21" t="s">
        <v>38</v>
      </c>
    </row>
    <row r="1997" spans="1:20" x14ac:dyDescent="0.35">
      <c r="A1997" s="96" t="s">
        <v>6641</v>
      </c>
      <c r="B1997" s="96"/>
      <c r="C1997" s="96"/>
      <c r="D1997" s="13" t="s">
        <v>6642</v>
      </c>
      <c r="E1997" s="13">
        <v>6</v>
      </c>
      <c r="F1997" s="14">
        <v>0.7</v>
      </c>
      <c r="G1997" s="13" t="s">
        <v>14871</v>
      </c>
      <c r="H1997" s="14">
        <v>35</v>
      </c>
      <c r="I1997" s="15" t="s">
        <v>32</v>
      </c>
      <c r="J1997" s="16">
        <v>22.5</v>
      </c>
      <c r="K1997" s="16">
        <v>3.75</v>
      </c>
      <c r="L1997" s="17" t="s">
        <v>399</v>
      </c>
      <c r="M1997" s="163" t="str">
        <f>IFERROR(GETPIVOTDATA("Tot. Bottles",'- Ordine Aggregato -'!$A$1,"sku anker",A1997),"")</f>
        <v/>
      </c>
      <c r="N1997" s="18" t="s">
        <v>42</v>
      </c>
      <c r="O1997" s="19" t="str">
        <f t="shared" ref="O1997:O2060" si="31">HYPERLINK("https://www.ankeramsterdamspirits.nl/en/products/"&amp;A1997,"Order online")</f>
        <v>Order online</v>
      </c>
      <c r="P1997" s="97" t="s">
        <v>220</v>
      </c>
      <c r="Q1997" s="13" t="s">
        <v>6643</v>
      </c>
      <c r="R1997" t="s">
        <v>42</v>
      </c>
      <c r="S1997" s="20">
        <v>0</v>
      </c>
      <c r="T1997" s="21" t="s">
        <v>38</v>
      </c>
    </row>
    <row r="1998" spans="1:20" x14ac:dyDescent="0.35">
      <c r="A1998" s="13" t="s">
        <v>6644</v>
      </c>
      <c r="B1998" s="13"/>
      <c r="C1998" s="13"/>
      <c r="D1998" s="13" t="s">
        <v>6645</v>
      </c>
      <c r="E1998" s="13">
        <v>12</v>
      </c>
      <c r="F1998" s="14">
        <v>1</v>
      </c>
      <c r="G1998" s="13" t="s">
        <v>14872</v>
      </c>
      <c r="H1998" s="14">
        <v>43.4</v>
      </c>
      <c r="I1998" s="15" t="s">
        <v>32</v>
      </c>
      <c r="J1998" s="16">
        <v>325.20000000000005</v>
      </c>
      <c r="K1998" s="16">
        <v>27.1</v>
      </c>
      <c r="L1998" s="17" t="s">
        <v>368</v>
      </c>
      <c r="M1998" s="163" t="str">
        <f>IFERROR(GETPIVOTDATA("Tot. Bottles",'- Ordine Aggregato -'!$A$1,"sku anker",A1998),"")</f>
        <v/>
      </c>
      <c r="N1998" s="18" t="s">
        <v>42</v>
      </c>
      <c r="O1998" s="19" t="str">
        <f t="shared" si="31"/>
        <v>Order online</v>
      </c>
      <c r="P1998" s="97" t="s">
        <v>146</v>
      </c>
      <c r="Q1998" s="13" t="s">
        <v>6646</v>
      </c>
      <c r="R1998" t="s">
        <v>6647</v>
      </c>
      <c r="S1998" s="20">
        <v>0</v>
      </c>
      <c r="T1998" s="21" t="s">
        <v>38</v>
      </c>
    </row>
    <row r="1999" spans="1:20" x14ac:dyDescent="0.35">
      <c r="A1999" s="96" t="s">
        <v>6648</v>
      </c>
      <c r="D1999" s="13" t="s">
        <v>6649</v>
      </c>
      <c r="E1999" s="13">
        <v>6</v>
      </c>
      <c r="F1999" s="14">
        <v>0.7</v>
      </c>
      <c r="G1999" s="13" t="s">
        <v>46</v>
      </c>
      <c r="H1999" s="14">
        <v>43.4</v>
      </c>
      <c r="I1999" s="15" t="s">
        <v>32</v>
      </c>
      <c r="J1999" s="16">
        <v>114</v>
      </c>
      <c r="K1999" s="16">
        <v>19</v>
      </c>
      <c r="L1999" s="17" t="s">
        <v>368</v>
      </c>
      <c r="M1999" s="163" t="str">
        <f>IFERROR(GETPIVOTDATA("Tot. Bottles",'- Ordine Aggregato -'!$A$1,"sku anker",A1999),"")</f>
        <v/>
      </c>
      <c r="N1999" s="18" t="s">
        <v>67</v>
      </c>
      <c r="O1999" s="19" t="str">
        <f t="shared" si="31"/>
        <v>Order online</v>
      </c>
      <c r="P1999" s="97" t="s">
        <v>146</v>
      </c>
      <c r="Q1999" s="13" t="s">
        <v>6650</v>
      </c>
      <c r="R1999" t="s">
        <v>6651</v>
      </c>
      <c r="S1999" s="20">
        <v>19</v>
      </c>
      <c r="T1999" s="21" t="s">
        <v>38</v>
      </c>
    </row>
    <row r="2000" spans="1:20" x14ac:dyDescent="0.35">
      <c r="A2000" s="96" t="s">
        <v>6652</v>
      </c>
      <c r="D2000" s="13" t="s">
        <v>6653</v>
      </c>
      <c r="E2000" s="13">
        <v>96</v>
      </c>
      <c r="F2000" s="14">
        <v>0.05</v>
      </c>
      <c r="G2000" s="13" t="s">
        <v>14872</v>
      </c>
      <c r="H2000" s="14">
        <v>41.4</v>
      </c>
      <c r="I2000" s="15" t="s">
        <v>32</v>
      </c>
      <c r="J2000" s="16">
        <v>235.20000000000002</v>
      </c>
      <c r="K2000" s="16">
        <v>2.4500000000000002</v>
      </c>
      <c r="L2000" s="17" t="s">
        <v>368</v>
      </c>
      <c r="M2000" s="163" t="str">
        <f>IFERROR(GETPIVOTDATA("Tot. Bottles",'- Ordine Aggregato -'!$A$1,"sku anker",A2000),"")</f>
        <v/>
      </c>
      <c r="N2000" s="18" t="s">
        <v>42</v>
      </c>
      <c r="O2000" s="19" t="str">
        <f t="shared" si="31"/>
        <v>Order online</v>
      </c>
      <c r="P2000" s="97" t="s">
        <v>146</v>
      </c>
      <c r="Q2000" s="13" t="s">
        <v>6654</v>
      </c>
      <c r="R2000" t="s">
        <v>6655</v>
      </c>
      <c r="S2000" s="20">
        <v>0</v>
      </c>
      <c r="T2000" s="21" t="s">
        <v>38</v>
      </c>
    </row>
    <row r="2001" spans="1:20" x14ac:dyDescent="0.35">
      <c r="A2001" s="96" t="s">
        <v>6656</v>
      </c>
      <c r="D2001" s="13" t="s">
        <v>6653</v>
      </c>
      <c r="E2001" s="13">
        <v>12</v>
      </c>
      <c r="F2001" s="14">
        <v>0.35</v>
      </c>
      <c r="G2001" s="13" t="s">
        <v>14872</v>
      </c>
      <c r="H2001" s="14">
        <v>41.4</v>
      </c>
      <c r="I2001" s="15" t="s">
        <v>32</v>
      </c>
      <c r="J2001" s="16">
        <v>141</v>
      </c>
      <c r="K2001" s="16">
        <v>11.75</v>
      </c>
      <c r="L2001" s="17" t="s">
        <v>368</v>
      </c>
      <c r="M2001" s="163" t="str">
        <f>IFERROR(GETPIVOTDATA("Tot. Bottles",'- Ordine Aggregato -'!$A$1,"sku anker",A2001),"")</f>
        <v/>
      </c>
      <c r="N2001" s="18" t="s">
        <v>42</v>
      </c>
      <c r="O2001" s="19" t="str">
        <f t="shared" si="31"/>
        <v>Order online</v>
      </c>
      <c r="P2001" s="97" t="s">
        <v>146</v>
      </c>
      <c r="Q2001" s="13" t="s">
        <v>6657</v>
      </c>
      <c r="R2001" t="s">
        <v>6658</v>
      </c>
      <c r="S2001" s="20">
        <v>0</v>
      </c>
      <c r="T2001" s="21" t="s">
        <v>38</v>
      </c>
    </row>
    <row r="2002" spans="1:20" x14ac:dyDescent="0.35">
      <c r="A2002" s="13" t="s">
        <v>14702</v>
      </c>
      <c r="B2002" s="13"/>
      <c r="C2002" s="13"/>
      <c r="D2002" s="13" t="s">
        <v>6653</v>
      </c>
      <c r="E2002" s="13">
        <v>6</v>
      </c>
      <c r="F2002" s="14">
        <v>0.7</v>
      </c>
      <c r="G2002" s="13" t="s">
        <v>46</v>
      </c>
      <c r="H2002" s="14">
        <v>44</v>
      </c>
      <c r="I2002" s="15" t="s">
        <v>32</v>
      </c>
      <c r="J2002" s="16">
        <v>123</v>
      </c>
      <c r="K2002" s="16">
        <v>20.5</v>
      </c>
      <c r="L2002" s="17" t="s">
        <v>368</v>
      </c>
      <c r="M2002" s="163" t="str">
        <f>IFERROR(GETPIVOTDATA("Tot. Bottles",'- Ordine Aggregato -'!$A$1,"sku anker",A2002),"")</f>
        <v/>
      </c>
      <c r="N2002" s="18" t="s">
        <v>42</v>
      </c>
      <c r="O2002" s="19" t="str">
        <f t="shared" si="31"/>
        <v>Order online</v>
      </c>
      <c r="P2002" s="97" t="s">
        <v>146</v>
      </c>
      <c r="Q2002" s="13" t="s">
        <v>6660</v>
      </c>
      <c r="R2002" t="s">
        <v>15411</v>
      </c>
      <c r="S2002" s="20">
        <v>0</v>
      </c>
      <c r="T2002" s="21" t="s">
        <v>38</v>
      </c>
    </row>
    <row r="2003" spans="1:20" x14ac:dyDescent="0.35">
      <c r="A2003" s="13" t="s">
        <v>6659</v>
      </c>
      <c r="B2003" s="13"/>
      <c r="C2003" s="13"/>
      <c r="D2003" s="13" t="s">
        <v>6653</v>
      </c>
      <c r="E2003" s="13">
        <v>6</v>
      </c>
      <c r="F2003" s="14">
        <v>0.7</v>
      </c>
      <c r="G2003" s="13" t="s">
        <v>46</v>
      </c>
      <c r="H2003" s="14">
        <v>41.4</v>
      </c>
      <c r="I2003" s="15" t="s">
        <v>32</v>
      </c>
      <c r="J2003" s="16">
        <v>113.69999999999999</v>
      </c>
      <c r="K2003" s="16">
        <v>18.95</v>
      </c>
      <c r="L2003" s="17" t="s">
        <v>368</v>
      </c>
      <c r="M2003" s="163" t="str">
        <f>IFERROR(GETPIVOTDATA("Tot. Bottles",'- Ordine Aggregato -'!$A$1,"sku anker",A2003),"")</f>
        <v/>
      </c>
      <c r="N2003" s="18" t="s">
        <v>42</v>
      </c>
      <c r="O2003" s="19" t="str">
        <f t="shared" si="31"/>
        <v>Order online</v>
      </c>
      <c r="P2003" s="97" t="s">
        <v>146</v>
      </c>
      <c r="Q2003" s="13" t="s">
        <v>6660</v>
      </c>
      <c r="R2003" t="s">
        <v>6661</v>
      </c>
      <c r="S2003" s="20">
        <v>0</v>
      </c>
      <c r="T2003" s="21" t="s">
        <v>38</v>
      </c>
    </row>
    <row r="2004" spans="1:20" x14ac:dyDescent="0.35">
      <c r="A2004" s="13" t="s">
        <v>6662</v>
      </c>
      <c r="B2004" s="13"/>
      <c r="C2004" s="13"/>
      <c r="D2004" s="13" t="s">
        <v>6653</v>
      </c>
      <c r="E2004" s="13">
        <v>12</v>
      </c>
      <c r="F2004" s="14">
        <v>1</v>
      </c>
      <c r="G2004" s="13" t="s">
        <v>46</v>
      </c>
      <c r="H2004" s="14">
        <v>44</v>
      </c>
      <c r="I2004" s="15" t="s">
        <v>32</v>
      </c>
      <c r="J2004" s="16">
        <v>294</v>
      </c>
      <c r="K2004" s="16">
        <v>24.5</v>
      </c>
      <c r="L2004" s="17" t="s">
        <v>368</v>
      </c>
      <c r="M2004" s="163" t="str">
        <f>IFERROR(GETPIVOTDATA("Tot. Bottles",'- Ordine Aggregato -'!$A$1,"sku anker",A2004),"")</f>
        <v/>
      </c>
      <c r="N2004" s="18" t="s">
        <v>42</v>
      </c>
      <c r="O2004" s="19" t="str">
        <f t="shared" si="31"/>
        <v>Order online</v>
      </c>
      <c r="P2004" s="97" t="s">
        <v>146</v>
      </c>
      <c r="Q2004" s="13" t="s">
        <v>6663</v>
      </c>
      <c r="R2004" t="s">
        <v>6664</v>
      </c>
      <c r="S2004" s="20">
        <v>0</v>
      </c>
      <c r="T2004" s="21" t="s">
        <v>38</v>
      </c>
    </row>
    <row r="2005" spans="1:20" x14ac:dyDescent="0.35">
      <c r="A2005" s="13" t="s">
        <v>15412</v>
      </c>
      <c r="B2005" s="13"/>
      <c r="C2005" s="13"/>
      <c r="D2005" s="13" t="s">
        <v>6653</v>
      </c>
      <c r="E2005" s="13">
        <v>6</v>
      </c>
      <c r="F2005" s="14">
        <v>1.75</v>
      </c>
      <c r="G2005" s="13" t="s">
        <v>46</v>
      </c>
      <c r="H2005" s="14">
        <v>44</v>
      </c>
      <c r="I2005" s="15" t="s">
        <v>32</v>
      </c>
      <c r="J2005" s="16">
        <v>267</v>
      </c>
      <c r="K2005" s="16">
        <v>44.5</v>
      </c>
      <c r="L2005" s="17" t="s">
        <v>368</v>
      </c>
      <c r="M2005" s="163" t="str">
        <f>IFERROR(GETPIVOTDATA("Tot. Bottles",'- Ordine Aggregato -'!$A$1,"sku anker",A2005),"")</f>
        <v/>
      </c>
      <c r="N2005" s="18" t="s">
        <v>34</v>
      </c>
      <c r="O2005" s="19" t="str">
        <f t="shared" si="31"/>
        <v>Order online</v>
      </c>
      <c r="P2005" s="97" t="s">
        <v>146</v>
      </c>
      <c r="Q2005" s="13" t="s">
        <v>6666</v>
      </c>
      <c r="R2005" t="s">
        <v>6667</v>
      </c>
      <c r="S2005" s="20">
        <v>0</v>
      </c>
      <c r="T2005" s="21" t="s">
        <v>38</v>
      </c>
    </row>
    <row r="2006" spans="1:20" x14ac:dyDescent="0.35">
      <c r="A2006" s="13" t="s">
        <v>6665</v>
      </c>
      <c r="B2006" s="13"/>
      <c r="C2006" s="13"/>
      <c r="D2006" s="13" t="s">
        <v>6653</v>
      </c>
      <c r="E2006" s="13">
        <v>6</v>
      </c>
      <c r="F2006" s="14">
        <v>1.75</v>
      </c>
      <c r="G2006" s="13" t="s">
        <v>14872</v>
      </c>
      <c r="H2006" s="14">
        <v>41.4</v>
      </c>
      <c r="I2006" s="15" t="s">
        <v>32</v>
      </c>
      <c r="J2006" s="16">
        <v>267</v>
      </c>
      <c r="K2006" s="16">
        <v>44.5</v>
      </c>
      <c r="L2006" s="17" t="s">
        <v>368</v>
      </c>
      <c r="M2006" s="163" t="str">
        <f>IFERROR(GETPIVOTDATA("Tot. Bottles",'- Ordine Aggregato -'!$A$1,"sku anker",A2006),"")</f>
        <v/>
      </c>
      <c r="N2006" s="18" t="s">
        <v>34</v>
      </c>
      <c r="O2006" s="19" t="str">
        <f t="shared" si="31"/>
        <v>Order online</v>
      </c>
      <c r="P2006" s="97" t="s">
        <v>146</v>
      </c>
      <c r="Q2006" s="13" t="s">
        <v>6666</v>
      </c>
      <c r="R2006" t="s">
        <v>6667</v>
      </c>
      <c r="S2006" s="20">
        <v>0</v>
      </c>
      <c r="T2006" s="21" t="s">
        <v>38</v>
      </c>
    </row>
    <row r="2007" spans="1:20" x14ac:dyDescent="0.35">
      <c r="A2007" s="96" t="s">
        <v>6669</v>
      </c>
      <c r="D2007" s="13" t="s">
        <v>6670</v>
      </c>
      <c r="E2007" s="13">
        <v>6</v>
      </c>
      <c r="F2007" s="14">
        <v>0.7</v>
      </c>
      <c r="G2007" s="13" t="s">
        <v>14872</v>
      </c>
      <c r="H2007" s="14">
        <v>43.4</v>
      </c>
      <c r="I2007" s="15" t="s">
        <v>32</v>
      </c>
      <c r="J2007" s="16">
        <v>147</v>
      </c>
      <c r="K2007" s="16">
        <v>24.5</v>
      </c>
      <c r="L2007" s="17" t="s">
        <v>368</v>
      </c>
      <c r="M2007" s="163" t="str">
        <f>IFERROR(GETPIVOTDATA("Tot. Bottles",'- Ordine Aggregato -'!$A$1,"sku anker",A2007),"")</f>
        <v/>
      </c>
      <c r="N2007" s="18" t="s">
        <v>42</v>
      </c>
      <c r="O2007" s="19" t="str">
        <f t="shared" si="31"/>
        <v>Order online</v>
      </c>
      <c r="P2007" s="97" t="s">
        <v>146</v>
      </c>
      <c r="Q2007" s="13" t="s">
        <v>6671</v>
      </c>
      <c r="R2007" t="s">
        <v>6672</v>
      </c>
      <c r="S2007" s="20">
        <v>0</v>
      </c>
      <c r="T2007" s="21" t="s">
        <v>38</v>
      </c>
    </row>
    <row r="2008" spans="1:20" x14ac:dyDescent="0.35">
      <c r="A2008" s="96" t="s">
        <v>6673</v>
      </c>
      <c r="D2008" s="13" t="s">
        <v>6674</v>
      </c>
      <c r="E2008" s="13">
        <v>6</v>
      </c>
      <c r="F2008" s="14">
        <v>0.7</v>
      </c>
      <c r="G2008" s="13" t="s">
        <v>14872</v>
      </c>
      <c r="H2008" s="14">
        <v>43.4</v>
      </c>
      <c r="I2008" s="15" t="s">
        <v>32</v>
      </c>
      <c r="J2008" s="16">
        <v>125.69999999999999</v>
      </c>
      <c r="K2008" s="16">
        <v>20.95</v>
      </c>
      <c r="L2008" s="17" t="s">
        <v>368</v>
      </c>
      <c r="M2008" s="163" t="str">
        <f>IFERROR(GETPIVOTDATA("Tot. Bottles",'- Ordine Aggregato -'!$A$1,"sku anker",A2008),"")</f>
        <v/>
      </c>
      <c r="N2008" s="18" t="s">
        <v>42</v>
      </c>
      <c r="O2008" s="19" t="str">
        <f t="shared" si="31"/>
        <v>Order online</v>
      </c>
      <c r="P2008" s="97" t="s">
        <v>146</v>
      </c>
      <c r="Q2008" s="13" t="s">
        <v>6675</v>
      </c>
      <c r="R2008" t="s">
        <v>6676</v>
      </c>
      <c r="S2008" s="20">
        <v>0</v>
      </c>
      <c r="T2008" s="21" t="s">
        <v>38</v>
      </c>
    </row>
    <row r="2009" spans="1:20" x14ac:dyDescent="0.35">
      <c r="A2009" s="96" t="s">
        <v>6677</v>
      </c>
      <c r="D2009" s="13" t="s">
        <v>6678</v>
      </c>
      <c r="E2009" s="13">
        <v>6</v>
      </c>
      <c r="F2009" s="14">
        <v>0.7</v>
      </c>
      <c r="G2009" s="13" t="s">
        <v>46</v>
      </c>
      <c r="H2009" s="14">
        <v>43.4</v>
      </c>
      <c r="I2009" s="15" t="s">
        <v>32</v>
      </c>
      <c r="J2009" s="16">
        <v>120</v>
      </c>
      <c r="K2009" s="16">
        <v>20</v>
      </c>
      <c r="L2009" s="17" t="s">
        <v>368</v>
      </c>
      <c r="M2009" s="163" t="str">
        <f>IFERROR(GETPIVOTDATA("Tot. Bottles",'- Ordine Aggregato -'!$A$1,"sku anker",A2009),"")</f>
        <v/>
      </c>
      <c r="N2009" s="18" t="s">
        <v>67</v>
      </c>
      <c r="O2009" s="19" t="str">
        <f t="shared" si="31"/>
        <v>Order online</v>
      </c>
      <c r="P2009" s="97" t="s">
        <v>146</v>
      </c>
      <c r="Q2009" s="13" t="s">
        <v>6679</v>
      </c>
      <c r="R2009" t="s">
        <v>6680</v>
      </c>
      <c r="S2009" s="20">
        <v>20</v>
      </c>
      <c r="T2009" s="21" t="s">
        <v>38</v>
      </c>
    </row>
    <row r="2010" spans="1:20" x14ac:dyDescent="0.35">
      <c r="A2010" s="13" t="s">
        <v>6681</v>
      </c>
      <c r="B2010" s="13"/>
      <c r="C2010" s="13"/>
      <c r="D2010" s="13" t="s">
        <v>6682</v>
      </c>
      <c r="E2010" s="13">
        <v>6</v>
      </c>
      <c r="F2010" s="14">
        <v>0.75</v>
      </c>
      <c r="G2010" s="13" t="s">
        <v>14872</v>
      </c>
      <c r="H2010" s="14">
        <v>12</v>
      </c>
      <c r="I2010" s="15" t="s">
        <v>32</v>
      </c>
      <c r="J2010" s="16">
        <v>23.700000000000003</v>
      </c>
      <c r="K2010" s="16">
        <v>3.95</v>
      </c>
      <c r="L2010" s="17" t="s">
        <v>960</v>
      </c>
      <c r="M2010" s="163" t="str">
        <f>IFERROR(GETPIVOTDATA("Tot. Bottles",'- Ordine Aggregato -'!$A$1,"sku anker",A2010),"")</f>
        <v/>
      </c>
      <c r="N2010" s="18" t="s">
        <v>34</v>
      </c>
      <c r="O2010" s="19" t="str">
        <f t="shared" si="31"/>
        <v>Order online</v>
      </c>
      <c r="P2010" s="97" t="s">
        <v>220</v>
      </c>
      <c r="Q2010" s="13" t="s">
        <v>6683</v>
      </c>
      <c r="R2010" t="s">
        <v>6684</v>
      </c>
      <c r="S2010" s="20">
        <v>0</v>
      </c>
      <c r="T2010" s="21" t="s">
        <v>38</v>
      </c>
    </row>
    <row r="2011" spans="1:20" x14ac:dyDescent="0.35">
      <c r="A2011" s="96" t="s">
        <v>6685</v>
      </c>
      <c r="B2011" s="96"/>
      <c r="C2011" s="96"/>
      <c r="D2011" s="13" t="s">
        <v>6686</v>
      </c>
      <c r="E2011" s="13">
        <v>6</v>
      </c>
      <c r="F2011" s="14">
        <v>0.75</v>
      </c>
      <c r="G2011" s="13" t="s">
        <v>31</v>
      </c>
      <c r="H2011" s="14">
        <v>11.5</v>
      </c>
      <c r="I2011" s="15" t="s">
        <v>32</v>
      </c>
      <c r="J2011" s="16">
        <v>19.200000000000003</v>
      </c>
      <c r="K2011" s="16">
        <v>3.2</v>
      </c>
      <c r="L2011" s="17" t="s">
        <v>960</v>
      </c>
      <c r="M2011" s="163" t="str">
        <f>IFERROR(GETPIVOTDATA("Tot. Bottles",'- Ordine Aggregato -'!$A$1,"sku anker",A2011),"")</f>
        <v/>
      </c>
      <c r="N2011" s="18" t="s">
        <v>34</v>
      </c>
      <c r="O2011" s="19" t="str">
        <f t="shared" si="31"/>
        <v>Order online</v>
      </c>
      <c r="P2011" s="97" t="s">
        <v>220</v>
      </c>
      <c r="Q2011" s="13" t="s">
        <v>6687</v>
      </c>
      <c r="R2011" t="s">
        <v>6688</v>
      </c>
      <c r="S2011" s="20">
        <v>0</v>
      </c>
      <c r="T2011" s="21" t="s">
        <v>38</v>
      </c>
    </row>
    <row r="2012" spans="1:20" x14ac:dyDescent="0.35">
      <c r="A2012" s="96" t="s">
        <v>6689</v>
      </c>
      <c r="B2012" s="96"/>
      <c r="C2012" s="96"/>
      <c r="D2012" s="13" t="s">
        <v>6690</v>
      </c>
      <c r="E2012" s="13">
        <v>12</v>
      </c>
      <c r="F2012" s="14">
        <v>0.2</v>
      </c>
      <c r="G2012" s="13" t="s">
        <v>31</v>
      </c>
      <c r="H2012" s="14">
        <v>11.5</v>
      </c>
      <c r="I2012" s="15" t="s">
        <v>32</v>
      </c>
      <c r="J2012" s="16">
        <v>15.24</v>
      </c>
      <c r="K2012" s="16">
        <v>1.27</v>
      </c>
      <c r="L2012" s="17" t="s">
        <v>960</v>
      </c>
      <c r="M2012" s="163" t="str">
        <f>IFERROR(GETPIVOTDATA("Tot. Bottles",'- Ordine Aggregato -'!$A$1,"sku anker",A2012),"")</f>
        <v/>
      </c>
      <c r="N2012" s="18" t="s">
        <v>42</v>
      </c>
      <c r="O2012" s="19" t="str">
        <f t="shared" si="31"/>
        <v>Order online</v>
      </c>
      <c r="P2012" s="97" t="s">
        <v>220</v>
      </c>
      <c r="Q2012" s="13" t="s">
        <v>6691</v>
      </c>
      <c r="R2012" t="s">
        <v>6692</v>
      </c>
      <c r="S2012" s="20">
        <v>0</v>
      </c>
      <c r="T2012" s="21" t="s">
        <v>38</v>
      </c>
    </row>
    <row r="2013" spans="1:20" x14ac:dyDescent="0.35">
      <c r="A2013" s="96" t="s">
        <v>6693</v>
      </c>
      <c r="B2013" s="96"/>
      <c r="C2013" s="96"/>
      <c r="D2013" s="13" t="s">
        <v>6694</v>
      </c>
      <c r="E2013" s="13">
        <v>6</v>
      </c>
      <c r="F2013" s="14">
        <v>1</v>
      </c>
      <c r="G2013" s="13" t="s">
        <v>14871</v>
      </c>
      <c r="H2013" s="14">
        <v>35</v>
      </c>
      <c r="I2013" s="15" t="s">
        <v>32</v>
      </c>
      <c r="J2013" s="16">
        <v>23.700000000000003</v>
      </c>
      <c r="K2013" s="16">
        <v>3.95</v>
      </c>
      <c r="L2013" s="17" t="s">
        <v>690</v>
      </c>
      <c r="M2013" s="163" t="str">
        <f>IFERROR(GETPIVOTDATA("Tot. Bottles",'- Ordine Aggregato -'!$A$1,"sku anker",A2013),"")</f>
        <v/>
      </c>
      <c r="N2013" s="18" t="s">
        <v>42</v>
      </c>
      <c r="O2013" s="19" t="str">
        <f t="shared" si="31"/>
        <v>Order online</v>
      </c>
      <c r="P2013" s="97" t="s">
        <v>68</v>
      </c>
      <c r="Q2013" s="13" t="s">
        <v>6695</v>
      </c>
      <c r="R2013" t="s">
        <v>6696</v>
      </c>
      <c r="S2013" s="20">
        <v>0</v>
      </c>
      <c r="T2013" s="21" t="s">
        <v>38</v>
      </c>
    </row>
    <row r="2014" spans="1:20" x14ac:dyDescent="0.35">
      <c r="A2014" s="13" t="s">
        <v>6697</v>
      </c>
      <c r="B2014" s="13"/>
      <c r="C2014" s="13"/>
      <c r="D2014" s="13" t="s">
        <v>6698</v>
      </c>
      <c r="E2014" s="13">
        <v>6</v>
      </c>
      <c r="F2014" s="14">
        <v>1</v>
      </c>
      <c r="G2014" s="13" t="s">
        <v>14871</v>
      </c>
      <c r="H2014" s="14">
        <v>35</v>
      </c>
      <c r="I2014" s="15" t="s">
        <v>32</v>
      </c>
      <c r="J2014" s="16">
        <v>21.9</v>
      </c>
      <c r="K2014" s="16">
        <v>3.65</v>
      </c>
      <c r="L2014" s="17" t="s">
        <v>695</v>
      </c>
      <c r="M2014" s="163" t="str">
        <f>IFERROR(GETPIVOTDATA("Tot. Bottles",'- Ordine Aggregato -'!$A$1,"sku anker",A2014),"")</f>
        <v/>
      </c>
      <c r="N2014" s="18" t="s">
        <v>42</v>
      </c>
      <c r="O2014" s="19" t="str">
        <f t="shared" si="31"/>
        <v>Order online</v>
      </c>
      <c r="P2014" s="97" t="s">
        <v>68</v>
      </c>
      <c r="Q2014" s="13" t="s">
        <v>6699</v>
      </c>
      <c r="R2014" t="s">
        <v>6700</v>
      </c>
      <c r="S2014" s="20">
        <v>0</v>
      </c>
      <c r="T2014" s="21" t="s">
        <v>38</v>
      </c>
    </row>
    <row r="2015" spans="1:20" x14ac:dyDescent="0.35">
      <c r="A2015" s="96" t="s">
        <v>6701</v>
      </c>
      <c r="D2015" s="13" t="s">
        <v>6702</v>
      </c>
      <c r="E2015" s="13">
        <v>120</v>
      </c>
      <c r="F2015" s="14">
        <v>0.05</v>
      </c>
      <c r="G2015" s="13" t="s">
        <v>46</v>
      </c>
      <c r="H2015" s="14">
        <v>40</v>
      </c>
      <c r="I2015" s="15" t="s">
        <v>32</v>
      </c>
      <c r="J2015" s="16">
        <v>252</v>
      </c>
      <c r="K2015" s="16">
        <v>2.1</v>
      </c>
      <c r="L2015" s="17" t="s">
        <v>645</v>
      </c>
      <c r="M2015" s="163" t="str">
        <f>IFERROR(GETPIVOTDATA("Tot. Bottles",'- Ordine Aggregato -'!$A$1,"sku anker",A2015),"")</f>
        <v/>
      </c>
      <c r="N2015" s="18" t="s">
        <v>34</v>
      </c>
      <c r="O2015" s="19" t="str">
        <f t="shared" si="31"/>
        <v>Order online</v>
      </c>
      <c r="P2015" s="97" t="s">
        <v>225</v>
      </c>
      <c r="Q2015" s="13" t="s">
        <v>6703</v>
      </c>
      <c r="R2015" t="s">
        <v>6704</v>
      </c>
      <c r="S2015" s="20">
        <v>0</v>
      </c>
      <c r="T2015" s="21" t="s">
        <v>38</v>
      </c>
    </row>
    <row r="2016" spans="1:20" x14ac:dyDescent="0.35">
      <c r="A2016" s="96" t="s">
        <v>6705</v>
      </c>
      <c r="B2016" s="96"/>
      <c r="C2016" s="96"/>
      <c r="D2016" s="13" t="s">
        <v>6702</v>
      </c>
      <c r="E2016" s="13">
        <v>24</v>
      </c>
      <c r="F2016" s="14">
        <v>0.2</v>
      </c>
      <c r="G2016" s="13" t="s">
        <v>14871</v>
      </c>
      <c r="H2016" s="14">
        <v>40</v>
      </c>
      <c r="I2016" s="15" t="s">
        <v>32</v>
      </c>
      <c r="J2016" s="16">
        <v>176.39999999999998</v>
      </c>
      <c r="K2016" s="16">
        <v>7.35</v>
      </c>
      <c r="L2016" s="17" t="s">
        <v>645</v>
      </c>
      <c r="M2016" s="163" t="str">
        <f>IFERROR(GETPIVOTDATA("Tot. Bottles",'- Ordine Aggregato -'!$A$1,"sku anker",A2016),"")</f>
        <v/>
      </c>
      <c r="N2016" s="18" t="s">
        <v>42</v>
      </c>
      <c r="O2016" s="19" t="str">
        <f t="shared" si="31"/>
        <v>Order online</v>
      </c>
      <c r="P2016" s="97" t="s">
        <v>225</v>
      </c>
      <c r="Q2016" s="13" t="s">
        <v>6706</v>
      </c>
      <c r="R2016" t="s">
        <v>6707</v>
      </c>
      <c r="S2016" s="20">
        <v>0</v>
      </c>
      <c r="T2016" s="21" t="s">
        <v>38</v>
      </c>
    </row>
    <row r="2017" spans="1:20" x14ac:dyDescent="0.35">
      <c r="A2017" s="13" t="s">
        <v>6708</v>
      </c>
      <c r="B2017" s="13"/>
      <c r="C2017" s="13"/>
      <c r="D2017" s="13" t="s">
        <v>6702</v>
      </c>
      <c r="E2017" s="13">
        <v>12</v>
      </c>
      <c r="F2017" s="14">
        <v>0.35</v>
      </c>
      <c r="G2017" s="13" t="s">
        <v>14871</v>
      </c>
      <c r="H2017" s="14">
        <v>40</v>
      </c>
      <c r="I2017" s="15" t="s">
        <v>32</v>
      </c>
      <c r="J2017" s="16">
        <v>195</v>
      </c>
      <c r="K2017" s="16">
        <v>16.25</v>
      </c>
      <c r="L2017" s="17" t="s">
        <v>645</v>
      </c>
      <c r="M2017" s="163" t="str">
        <f>IFERROR(GETPIVOTDATA("Tot. Bottles",'- Ordine Aggregato -'!$A$1,"sku anker",A2017),"")</f>
        <v/>
      </c>
      <c r="N2017" s="18" t="s">
        <v>42</v>
      </c>
      <c r="O2017" s="19" t="str">
        <f t="shared" si="31"/>
        <v>Order online</v>
      </c>
      <c r="P2017" s="97" t="s">
        <v>225</v>
      </c>
      <c r="Q2017" s="13" t="s">
        <v>6709</v>
      </c>
      <c r="R2017" t="s">
        <v>15413</v>
      </c>
      <c r="S2017" s="20">
        <v>0</v>
      </c>
      <c r="T2017" s="21" t="s">
        <v>38</v>
      </c>
    </row>
    <row r="2018" spans="1:20" x14ac:dyDescent="0.35">
      <c r="A2018" s="13" t="s">
        <v>6710</v>
      </c>
      <c r="B2018" s="13"/>
      <c r="C2018" s="13"/>
      <c r="D2018" s="13" t="s">
        <v>6702</v>
      </c>
      <c r="E2018" s="13">
        <v>12</v>
      </c>
      <c r="F2018" s="14">
        <v>0.7</v>
      </c>
      <c r="G2018" s="13" t="s">
        <v>14871</v>
      </c>
      <c r="H2018" s="14">
        <v>40</v>
      </c>
      <c r="I2018" s="15" t="s">
        <v>32</v>
      </c>
      <c r="J2018" s="16">
        <v>274.79999999999995</v>
      </c>
      <c r="K2018" s="16">
        <v>22.9</v>
      </c>
      <c r="L2018" s="17" t="s">
        <v>645</v>
      </c>
      <c r="M2018" s="163" t="str">
        <f>IFERROR(GETPIVOTDATA("Tot. Bottles",'- Ordine Aggregato -'!$A$1,"sku anker",A2018),"")</f>
        <v/>
      </c>
      <c r="N2018" s="18" t="s">
        <v>34</v>
      </c>
      <c r="O2018" s="19" t="str">
        <f t="shared" si="31"/>
        <v>Order online</v>
      </c>
      <c r="P2018" s="97" t="s">
        <v>225</v>
      </c>
      <c r="Q2018" s="13" t="s">
        <v>6711</v>
      </c>
      <c r="R2018" t="s">
        <v>6712</v>
      </c>
      <c r="S2018" s="20">
        <v>0</v>
      </c>
      <c r="T2018" s="21" t="s">
        <v>38</v>
      </c>
    </row>
    <row r="2019" spans="1:20" x14ac:dyDescent="0.35">
      <c r="A2019" s="96" t="s">
        <v>6713</v>
      </c>
      <c r="B2019" s="96"/>
      <c r="C2019" s="96"/>
      <c r="D2019" s="13" t="s">
        <v>6702</v>
      </c>
      <c r="E2019" s="13">
        <v>6</v>
      </c>
      <c r="F2019" s="14">
        <v>0.7</v>
      </c>
      <c r="G2019" s="13" t="s">
        <v>14871</v>
      </c>
      <c r="H2019" s="14">
        <v>40</v>
      </c>
      <c r="I2019" s="15" t="s">
        <v>32</v>
      </c>
      <c r="J2019" s="16">
        <v>137.39999999999998</v>
      </c>
      <c r="K2019" s="16">
        <v>22.9</v>
      </c>
      <c r="L2019" s="17" t="s">
        <v>645</v>
      </c>
      <c r="M2019" s="163" t="str">
        <f>IFERROR(GETPIVOTDATA("Tot. Bottles",'- Ordine Aggregato -'!$A$1,"sku anker",A2019),"")</f>
        <v/>
      </c>
      <c r="N2019" s="18" t="s">
        <v>42</v>
      </c>
      <c r="O2019" s="19" t="str">
        <f t="shared" si="31"/>
        <v>Order online</v>
      </c>
      <c r="P2019" s="97" t="s">
        <v>225</v>
      </c>
      <c r="Q2019" s="13" t="s">
        <v>6711</v>
      </c>
      <c r="R2019" t="s">
        <v>6714</v>
      </c>
      <c r="S2019" s="20">
        <v>0</v>
      </c>
      <c r="T2019" s="21" t="s">
        <v>38</v>
      </c>
    </row>
    <row r="2020" spans="1:20" x14ac:dyDescent="0.35">
      <c r="A2020" s="96" t="s">
        <v>6715</v>
      </c>
      <c r="D2020" s="13" t="s">
        <v>6702</v>
      </c>
      <c r="E2020" s="13">
        <v>12</v>
      </c>
      <c r="F2020" s="14">
        <v>1</v>
      </c>
      <c r="G2020" s="13" t="s">
        <v>14871</v>
      </c>
      <c r="H2020" s="14">
        <v>40</v>
      </c>
      <c r="I2020" s="15" t="s">
        <v>32</v>
      </c>
      <c r="J2020" s="16">
        <v>480</v>
      </c>
      <c r="K2020" s="16">
        <v>40</v>
      </c>
      <c r="L2020" s="17" t="s">
        <v>645</v>
      </c>
      <c r="M2020" s="163" t="str">
        <f>IFERROR(GETPIVOTDATA("Tot. Bottles",'- Ordine Aggregato -'!$A$1,"sku anker",A2020),"")</f>
        <v/>
      </c>
      <c r="N2020" s="18" t="s">
        <v>42</v>
      </c>
      <c r="O2020" s="19" t="str">
        <f t="shared" si="31"/>
        <v>Order online</v>
      </c>
      <c r="P2020" s="97" t="s">
        <v>225</v>
      </c>
      <c r="Q2020" s="13" t="s">
        <v>6716</v>
      </c>
      <c r="R2020" t="s">
        <v>6717</v>
      </c>
      <c r="S2020" s="20">
        <v>0</v>
      </c>
      <c r="T2020" s="21" t="s">
        <v>38</v>
      </c>
    </row>
    <row r="2021" spans="1:20" x14ac:dyDescent="0.35">
      <c r="A2021" s="13" t="s">
        <v>6718</v>
      </c>
      <c r="B2021" s="13"/>
      <c r="C2021" s="13"/>
      <c r="D2021" s="13" t="s">
        <v>6702</v>
      </c>
      <c r="E2021" s="13">
        <v>6</v>
      </c>
      <c r="F2021" s="14">
        <v>1.5</v>
      </c>
      <c r="G2021" s="13" t="s">
        <v>14871</v>
      </c>
      <c r="H2021" s="14">
        <v>40</v>
      </c>
      <c r="I2021" s="15" t="s">
        <v>32</v>
      </c>
      <c r="J2021" s="16">
        <v>351</v>
      </c>
      <c r="K2021" s="16">
        <v>58.5</v>
      </c>
      <c r="L2021" s="17" t="s">
        <v>645</v>
      </c>
      <c r="M2021" s="163" t="str">
        <f>IFERROR(GETPIVOTDATA("Tot. Bottles",'- Ordine Aggregato -'!$A$1,"sku anker",A2021),"")</f>
        <v/>
      </c>
      <c r="N2021" s="18" t="s">
        <v>42</v>
      </c>
      <c r="O2021" s="19" t="str">
        <f t="shared" si="31"/>
        <v>Order online</v>
      </c>
      <c r="P2021" s="97" t="s">
        <v>225</v>
      </c>
      <c r="Q2021" s="13" t="s">
        <v>6719</v>
      </c>
      <c r="R2021" t="s">
        <v>6720</v>
      </c>
      <c r="S2021" s="20">
        <v>0</v>
      </c>
      <c r="T2021" s="21" t="s">
        <v>38</v>
      </c>
    </row>
    <row r="2022" spans="1:20" x14ac:dyDescent="0.35">
      <c r="A2022" s="96" t="s">
        <v>14467</v>
      </c>
      <c r="B2022" s="96"/>
      <c r="C2022" s="96"/>
      <c r="D2022" s="13" t="s">
        <v>6721</v>
      </c>
      <c r="E2022" s="13">
        <v>12</v>
      </c>
      <c r="F2022" s="14">
        <v>0.7</v>
      </c>
      <c r="G2022" s="13" t="s">
        <v>14871</v>
      </c>
      <c r="H2022" s="14">
        <v>40</v>
      </c>
      <c r="I2022" s="15" t="s">
        <v>32</v>
      </c>
      <c r="J2022" s="16">
        <v>276</v>
      </c>
      <c r="K2022" s="16">
        <v>23</v>
      </c>
      <c r="L2022" s="17" t="s">
        <v>645</v>
      </c>
      <c r="M2022" s="163" t="str">
        <f>IFERROR(GETPIVOTDATA("Tot. Bottles",'- Ordine Aggregato -'!$A$1,"sku anker",A2022),"")</f>
        <v/>
      </c>
      <c r="N2022" s="18" t="s">
        <v>42</v>
      </c>
      <c r="O2022" s="19" t="str">
        <f t="shared" si="31"/>
        <v>Order online</v>
      </c>
      <c r="P2022" s="97" t="s">
        <v>225</v>
      </c>
      <c r="Q2022" s="13" t="s">
        <v>15414</v>
      </c>
      <c r="R2022" t="s">
        <v>15415</v>
      </c>
      <c r="S2022" s="20">
        <v>0</v>
      </c>
      <c r="T2022" s="21" t="s">
        <v>38</v>
      </c>
    </row>
    <row r="2023" spans="1:20" x14ac:dyDescent="0.35">
      <c r="A2023" s="96" t="s">
        <v>6722</v>
      </c>
      <c r="D2023" s="13" t="s">
        <v>6721</v>
      </c>
      <c r="E2023" s="13">
        <v>12</v>
      </c>
      <c r="F2023" s="14">
        <v>1</v>
      </c>
      <c r="G2023" s="13" t="s">
        <v>14872</v>
      </c>
      <c r="H2023" s="14">
        <v>40</v>
      </c>
      <c r="I2023" s="15" t="s">
        <v>32</v>
      </c>
      <c r="J2023" s="16">
        <v>492</v>
      </c>
      <c r="K2023" s="16">
        <v>41</v>
      </c>
      <c r="L2023" s="17" t="s">
        <v>645</v>
      </c>
      <c r="M2023" s="163" t="str">
        <f>IFERROR(GETPIVOTDATA("Tot. Bottles",'- Ordine Aggregato -'!$A$1,"sku anker",A2023),"")</f>
        <v/>
      </c>
      <c r="N2023" s="18" t="s">
        <v>42</v>
      </c>
      <c r="O2023" s="19" t="str">
        <f t="shared" si="31"/>
        <v>Order online</v>
      </c>
      <c r="P2023" s="97" t="s">
        <v>225</v>
      </c>
      <c r="Q2023" s="13" t="s">
        <v>6723</v>
      </c>
      <c r="R2023" t="s">
        <v>6724</v>
      </c>
      <c r="S2023" s="20">
        <v>0</v>
      </c>
      <c r="T2023" s="21" t="s">
        <v>38</v>
      </c>
    </row>
    <row r="2024" spans="1:20" x14ac:dyDescent="0.35">
      <c r="A2024" s="96" t="s">
        <v>15416</v>
      </c>
      <c r="D2024" s="13" t="s">
        <v>15417</v>
      </c>
      <c r="E2024" s="13">
        <v>6</v>
      </c>
      <c r="F2024" s="14">
        <v>0.7</v>
      </c>
      <c r="G2024" s="13" t="s">
        <v>14872</v>
      </c>
      <c r="H2024" s="14">
        <v>40</v>
      </c>
      <c r="I2024" s="15" t="s">
        <v>32</v>
      </c>
      <c r="J2024" s="16">
        <v>141</v>
      </c>
      <c r="K2024" s="16">
        <v>23.5</v>
      </c>
      <c r="L2024" s="17" t="s">
        <v>4515</v>
      </c>
      <c r="M2024" s="163" t="str">
        <f>IFERROR(GETPIVOTDATA("Tot. Bottles",'- Ordine Aggregato -'!$A$1,"sku anker",A2024),"")</f>
        <v/>
      </c>
      <c r="N2024" s="18" t="s">
        <v>28</v>
      </c>
      <c r="O2024" s="19" t="str">
        <f t="shared" si="31"/>
        <v>Order online</v>
      </c>
      <c r="P2024" s="97" t="s">
        <v>225</v>
      </c>
      <c r="Q2024" s="13" t="s">
        <v>15418</v>
      </c>
      <c r="R2024" t="s">
        <v>15419</v>
      </c>
      <c r="S2024" s="20">
        <v>0</v>
      </c>
      <c r="T2024" s="21" t="s">
        <v>3755</v>
      </c>
    </row>
    <row r="2025" spans="1:20" x14ac:dyDescent="0.35">
      <c r="A2025" s="96" t="s">
        <v>6725</v>
      </c>
      <c r="D2025" s="13" t="s">
        <v>6726</v>
      </c>
      <c r="E2025" s="13">
        <v>6</v>
      </c>
      <c r="F2025" s="14">
        <v>0.7</v>
      </c>
      <c r="G2025" s="13" t="s">
        <v>14872</v>
      </c>
      <c r="H2025" s="14">
        <v>40</v>
      </c>
      <c r="I2025" s="15" t="s">
        <v>32</v>
      </c>
      <c r="J2025" s="16">
        <v>163.5</v>
      </c>
      <c r="K2025" s="16">
        <v>27.25</v>
      </c>
      <c r="L2025" s="17" t="s">
        <v>645</v>
      </c>
      <c r="M2025" s="163" t="str">
        <f>IFERROR(GETPIVOTDATA("Tot. Bottles",'- Ordine Aggregato -'!$A$1,"sku anker",A2025),"")</f>
        <v/>
      </c>
      <c r="N2025" s="18" t="s">
        <v>42</v>
      </c>
      <c r="O2025" s="19" t="str">
        <f t="shared" si="31"/>
        <v>Order online</v>
      </c>
      <c r="P2025" s="97" t="s">
        <v>225</v>
      </c>
      <c r="Q2025" s="13" t="s">
        <v>6727</v>
      </c>
      <c r="R2025" t="s">
        <v>6728</v>
      </c>
      <c r="S2025" s="20">
        <v>0</v>
      </c>
      <c r="T2025" s="21" t="s">
        <v>38</v>
      </c>
    </row>
    <row r="2026" spans="1:20" x14ac:dyDescent="0.35">
      <c r="A2026" s="13" t="s">
        <v>14363</v>
      </c>
      <c r="B2026" s="13"/>
      <c r="C2026" s="13"/>
      <c r="D2026" s="13" t="s">
        <v>14364</v>
      </c>
      <c r="E2026" s="13">
        <v>6</v>
      </c>
      <c r="F2026" s="14">
        <v>0.7</v>
      </c>
      <c r="G2026" s="13" t="s">
        <v>46</v>
      </c>
      <c r="H2026" s="14">
        <v>40</v>
      </c>
      <c r="I2026" s="15" t="s">
        <v>32</v>
      </c>
      <c r="J2026" s="16">
        <v>246</v>
      </c>
      <c r="K2026" s="16">
        <v>41</v>
      </c>
      <c r="L2026" s="17" t="s">
        <v>645</v>
      </c>
      <c r="M2026" s="163" t="str">
        <f>IFERROR(GETPIVOTDATA("Tot. Bottles",'- Ordine Aggregato -'!$A$1,"sku anker",A2026),"")</f>
        <v/>
      </c>
      <c r="N2026" s="18" t="s">
        <v>42</v>
      </c>
      <c r="O2026" s="19" t="str">
        <f t="shared" si="31"/>
        <v>Order online</v>
      </c>
      <c r="P2026" s="97" t="s">
        <v>225</v>
      </c>
      <c r="Q2026" s="13" t="s">
        <v>15420</v>
      </c>
      <c r="R2026" t="s">
        <v>15421</v>
      </c>
      <c r="S2026" s="20">
        <v>0</v>
      </c>
      <c r="T2026" s="21" t="s">
        <v>38</v>
      </c>
    </row>
    <row r="2027" spans="1:20" x14ac:dyDescent="0.35">
      <c r="A2027" s="96" t="s">
        <v>14468</v>
      </c>
      <c r="B2027" s="96"/>
      <c r="C2027" s="96"/>
      <c r="D2027" s="13" t="s">
        <v>14469</v>
      </c>
      <c r="E2027" s="13">
        <v>12</v>
      </c>
      <c r="F2027" s="14">
        <v>1</v>
      </c>
      <c r="G2027" s="13" t="s">
        <v>14872</v>
      </c>
      <c r="H2027" s="14">
        <v>40</v>
      </c>
      <c r="I2027" s="15" t="s">
        <v>32</v>
      </c>
      <c r="J2027" s="16">
        <v>630</v>
      </c>
      <c r="K2027" s="16">
        <v>52.5</v>
      </c>
      <c r="L2027" s="17" t="s">
        <v>645</v>
      </c>
      <c r="M2027" s="163" t="str">
        <f>IFERROR(GETPIVOTDATA("Tot. Bottles",'- Ordine Aggregato -'!$A$1,"sku anker",A2027),"")</f>
        <v/>
      </c>
      <c r="N2027" s="18" t="s">
        <v>42</v>
      </c>
      <c r="O2027" s="19" t="str">
        <f t="shared" si="31"/>
        <v>Order online</v>
      </c>
      <c r="P2027" s="97" t="s">
        <v>225</v>
      </c>
      <c r="Q2027" s="13" t="s">
        <v>15422</v>
      </c>
      <c r="R2027" t="s">
        <v>15423</v>
      </c>
      <c r="S2027" s="20">
        <v>0</v>
      </c>
      <c r="T2027" s="21" t="s">
        <v>38</v>
      </c>
    </row>
    <row r="2028" spans="1:20" x14ac:dyDescent="0.35">
      <c r="A2028" s="96" t="s">
        <v>6729</v>
      </c>
      <c r="D2028" s="13" t="s">
        <v>6730</v>
      </c>
      <c r="E2028" s="13">
        <v>12</v>
      </c>
      <c r="F2028" s="14">
        <v>0.7</v>
      </c>
      <c r="G2028" s="13" t="s">
        <v>14871</v>
      </c>
      <c r="H2028" s="14">
        <v>40</v>
      </c>
      <c r="I2028" s="15" t="s">
        <v>32</v>
      </c>
      <c r="J2028" s="16">
        <v>1680</v>
      </c>
      <c r="K2028" s="16">
        <v>140</v>
      </c>
      <c r="L2028" s="17" t="s">
        <v>645</v>
      </c>
      <c r="M2028" s="163" t="str">
        <f>IFERROR(GETPIVOTDATA("Tot. Bottles",'- Ordine Aggregato -'!$A$1,"sku anker",A2028),"")</f>
        <v/>
      </c>
      <c r="N2028" s="18" t="s">
        <v>42</v>
      </c>
      <c r="O2028" s="19" t="str">
        <f t="shared" si="31"/>
        <v>Order online</v>
      </c>
      <c r="P2028" s="97" t="s">
        <v>225</v>
      </c>
      <c r="Q2028" s="13" t="s">
        <v>6731</v>
      </c>
      <c r="R2028" t="s">
        <v>6732</v>
      </c>
      <c r="S2028" s="20">
        <v>0</v>
      </c>
      <c r="T2028" s="21" t="s">
        <v>38</v>
      </c>
    </row>
    <row r="2029" spans="1:20" x14ac:dyDescent="0.35">
      <c r="A2029" s="96" t="s">
        <v>6733</v>
      </c>
      <c r="B2029" s="96"/>
      <c r="C2029" s="96"/>
      <c r="D2029" s="13" t="s">
        <v>6730</v>
      </c>
      <c r="E2029" s="13">
        <v>6</v>
      </c>
      <c r="F2029" s="14">
        <v>0.7</v>
      </c>
      <c r="G2029" s="13" t="s">
        <v>14871</v>
      </c>
      <c r="H2029" s="14">
        <v>40</v>
      </c>
      <c r="I2029" s="15" t="s">
        <v>32</v>
      </c>
      <c r="J2029" s="16">
        <v>840</v>
      </c>
      <c r="K2029" s="16">
        <v>140</v>
      </c>
      <c r="L2029" s="17" t="s">
        <v>645</v>
      </c>
      <c r="M2029" s="163" t="str">
        <f>IFERROR(GETPIVOTDATA("Tot. Bottles",'- Ordine Aggregato -'!$A$1,"sku anker",A2029),"")</f>
        <v/>
      </c>
      <c r="N2029" s="18" t="s">
        <v>42</v>
      </c>
      <c r="O2029" s="19" t="str">
        <f t="shared" si="31"/>
        <v>Order online</v>
      </c>
      <c r="P2029" s="97" t="s">
        <v>225</v>
      </c>
      <c r="Q2029" s="13" t="s">
        <v>6731</v>
      </c>
      <c r="R2029" t="s">
        <v>6732</v>
      </c>
      <c r="S2029" s="20">
        <v>0</v>
      </c>
      <c r="T2029" s="21" t="s">
        <v>38</v>
      </c>
    </row>
    <row r="2030" spans="1:20" x14ac:dyDescent="0.35">
      <c r="A2030" s="13" t="s">
        <v>6734</v>
      </c>
      <c r="B2030" s="13"/>
      <c r="C2030" s="13"/>
      <c r="D2030" s="13" t="s">
        <v>6730</v>
      </c>
      <c r="E2030" s="13">
        <v>6</v>
      </c>
      <c r="F2030" s="14">
        <v>1</v>
      </c>
      <c r="G2030" s="13" t="s">
        <v>14872</v>
      </c>
      <c r="H2030" s="14">
        <v>40</v>
      </c>
      <c r="I2030" s="15" t="s">
        <v>32</v>
      </c>
      <c r="J2030" s="16">
        <v>1170</v>
      </c>
      <c r="K2030" s="16">
        <v>195</v>
      </c>
      <c r="L2030" s="17" t="s">
        <v>645</v>
      </c>
      <c r="M2030" s="163" t="str">
        <f>IFERROR(GETPIVOTDATA("Tot. Bottles",'- Ordine Aggregato -'!$A$1,"sku anker",A2030),"")</f>
        <v/>
      </c>
      <c r="N2030" s="18" t="s">
        <v>42</v>
      </c>
      <c r="O2030" s="19" t="str">
        <f t="shared" si="31"/>
        <v>Order online</v>
      </c>
      <c r="P2030" s="97" t="s">
        <v>225</v>
      </c>
      <c r="Q2030" s="13" t="s">
        <v>6735</v>
      </c>
      <c r="R2030" t="s">
        <v>6736</v>
      </c>
      <c r="S2030" s="20">
        <v>0</v>
      </c>
      <c r="T2030" s="21" t="s">
        <v>38</v>
      </c>
    </row>
    <row r="2031" spans="1:20" x14ac:dyDescent="0.35">
      <c r="A2031" s="13" t="s">
        <v>6737</v>
      </c>
      <c r="B2031" s="13"/>
      <c r="C2031" s="13"/>
      <c r="D2031" s="13" t="s">
        <v>6738</v>
      </c>
      <c r="E2031" s="13">
        <v>6</v>
      </c>
      <c r="F2031" s="14">
        <v>0.7</v>
      </c>
      <c r="G2031" s="13" t="s">
        <v>46</v>
      </c>
      <c r="H2031" s="14">
        <v>40</v>
      </c>
      <c r="I2031" s="15" t="s">
        <v>32</v>
      </c>
      <c r="J2031" s="16">
        <v>1050</v>
      </c>
      <c r="K2031" s="16">
        <v>175</v>
      </c>
      <c r="L2031" s="17" t="s">
        <v>645</v>
      </c>
      <c r="M2031" s="163" t="str">
        <f>IFERROR(GETPIVOTDATA("Tot. Bottles",'- Ordine Aggregato -'!$A$1,"sku anker",A2031),"")</f>
        <v/>
      </c>
      <c r="N2031" s="18" t="s">
        <v>42</v>
      </c>
      <c r="O2031" s="19" t="str">
        <f t="shared" si="31"/>
        <v>Order online</v>
      </c>
      <c r="P2031" s="97" t="s">
        <v>225</v>
      </c>
      <c r="Q2031" s="13" t="s">
        <v>6739</v>
      </c>
      <c r="R2031" t="s">
        <v>6740</v>
      </c>
      <c r="S2031" s="20">
        <v>0</v>
      </c>
      <c r="T2031" s="21" t="s">
        <v>38</v>
      </c>
    </row>
    <row r="2032" spans="1:20" x14ac:dyDescent="0.35">
      <c r="A2032" s="96" t="s">
        <v>6741</v>
      </c>
      <c r="D2032" s="13" t="s">
        <v>6742</v>
      </c>
      <c r="E2032" s="13">
        <v>6</v>
      </c>
      <c r="F2032" s="14">
        <v>0.7</v>
      </c>
      <c r="G2032" s="13" t="s">
        <v>14871</v>
      </c>
      <c r="H2032" s="14">
        <v>45</v>
      </c>
      <c r="I2032" s="15" t="s">
        <v>32</v>
      </c>
      <c r="J2032" s="16">
        <v>63</v>
      </c>
      <c r="K2032" s="16">
        <v>10.5</v>
      </c>
      <c r="L2032" s="17" t="s">
        <v>4712</v>
      </c>
      <c r="M2032" s="163" t="str">
        <f>IFERROR(GETPIVOTDATA("Tot. Bottles",'- Ordine Aggregato -'!$A$1,"sku anker",A2032),"")</f>
        <v/>
      </c>
      <c r="N2032" s="18" t="s">
        <v>34</v>
      </c>
      <c r="O2032" s="19" t="str">
        <f t="shared" si="31"/>
        <v>Order online</v>
      </c>
      <c r="P2032" s="97" t="s">
        <v>146</v>
      </c>
      <c r="Q2032" s="13" t="s">
        <v>6743</v>
      </c>
      <c r="R2032" t="s">
        <v>6744</v>
      </c>
      <c r="S2032" s="20">
        <v>0</v>
      </c>
      <c r="T2032" s="21" t="s">
        <v>38</v>
      </c>
    </row>
    <row r="2033" spans="1:20" x14ac:dyDescent="0.35">
      <c r="A2033" s="13" t="s">
        <v>6745</v>
      </c>
      <c r="B2033" s="13"/>
      <c r="C2033" s="13"/>
      <c r="D2033" s="13" t="s">
        <v>6746</v>
      </c>
      <c r="E2033" s="13">
        <v>6</v>
      </c>
      <c r="F2033" s="14">
        <v>0.7</v>
      </c>
      <c r="G2033" s="13" t="s">
        <v>46</v>
      </c>
      <c r="H2033" s="14">
        <v>40</v>
      </c>
      <c r="I2033" s="15" t="s">
        <v>32</v>
      </c>
      <c r="J2033" s="16">
        <v>75</v>
      </c>
      <c r="K2033" s="16">
        <v>12.5</v>
      </c>
      <c r="L2033" s="17" t="s">
        <v>368</v>
      </c>
      <c r="M2033" s="163" t="str">
        <f>IFERROR(GETPIVOTDATA("Tot. Bottles",'- Ordine Aggregato -'!$A$1,"sku anker",A2033),"")</f>
        <v/>
      </c>
      <c r="N2033" s="18" t="s">
        <v>67</v>
      </c>
      <c r="O2033" s="19" t="str">
        <f t="shared" si="31"/>
        <v>Order online</v>
      </c>
      <c r="P2033" s="97" t="s">
        <v>6747</v>
      </c>
      <c r="Q2033" s="13" t="s">
        <v>6748</v>
      </c>
      <c r="R2033" t="s">
        <v>6749</v>
      </c>
      <c r="S2033" s="20">
        <v>12.5</v>
      </c>
      <c r="T2033" s="21" t="s">
        <v>38</v>
      </c>
    </row>
    <row r="2034" spans="1:20" x14ac:dyDescent="0.35">
      <c r="A2034" s="13" t="s">
        <v>6750</v>
      </c>
      <c r="B2034" s="13"/>
      <c r="C2034" s="13"/>
      <c r="D2034" s="13" t="s">
        <v>6751</v>
      </c>
      <c r="E2034" s="13">
        <v>6</v>
      </c>
      <c r="F2034" s="14">
        <v>0.5</v>
      </c>
      <c r="G2034" s="13" t="s">
        <v>46</v>
      </c>
      <c r="H2034" s="14">
        <v>43</v>
      </c>
      <c r="I2034" s="15" t="s">
        <v>32</v>
      </c>
      <c r="J2034" s="16">
        <v>143.39999999999998</v>
      </c>
      <c r="K2034" s="16">
        <v>23.9</v>
      </c>
      <c r="L2034" s="17" t="s">
        <v>368</v>
      </c>
      <c r="M2034" s="163" t="str">
        <f>IFERROR(GETPIVOTDATA("Tot. Bottles",'- Ordine Aggregato -'!$A$1,"sku anker",A2034),"")</f>
        <v/>
      </c>
      <c r="N2034" s="18" t="s">
        <v>42</v>
      </c>
      <c r="O2034" s="19" t="str">
        <f t="shared" si="31"/>
        <v>Order online</v>
      </c>
      <c r="P2034" s="97" t="s">
        <v>68</v>
      </c>
      <c r="Q2034" s="13" t="s">
        <v>6752</v>
      </c>
      <c r="R2034" t="s">
        <v>6753</v>
      </c>
      <c r="S2034" s="20">
        <v>0</v>
      </c>
      <c r="T2034" s="21" t="s">
        <v>38</v>
      </c>
    </row>
    <row r="2035" spans="1:20" x14ac:dyDescent="0.35">
      <c r="A2035" s="96" t="s">
        <v>6754</v>
      </c>
      <c r="B2035" s="96"/>
      <c r="C2035" s="96"/>
      <c r="D2035" s="13" t="s">
        <v>6755</v>
      </c>
      <c r="E2035" s="13">
        <v>6</v>
      </c>
      <c r="F2035" s="14">
        <v>0.7</v>
      </c>
      <c r="G2035" s="13" t="s">
        <v>14872</v>
      </c>
      <c r="H2035" s="14">
        <v>40</v>
      </c>
      <c r="I2035" s="15" t="s">
        <v>32</v>
      </c>
      <c r="J2035" s="16">
        <v>147</v>
      </c>
      <c r="K2035" s="16">
        <v>24.5</v>
      </c>
      <c r="L2035" s="17" t="s">
        <v>41</v>
      </c>
      <c r="M2035" s="163" t="str">
        <f>IFERROR(GETPIVOTDATA("Tot. Bottles",'- Ordine Aggregato -'!$A$1,"sku anker",A2035),"")</f>
        <v/>
      </c>
      <c r="N2035" s="18" t="s">
        <v>67</v>
      </c>
      <c r="O2035" s="19" t="str">
        <f t="shared" si="31"/>
        <v>Order online</v>
      </c>
      <c r="P2035" s="97" t="s">
        <v>43</v>
      </c>
      <c r="Q2035" s="13" t="s">
        <v>6756</v>
      </c>
      <c r="R2035" t="s">
        <v>6757</v>
      </c>
      <c r="S2035" s="20">
        <v>24.5</v>
      </c>
      <c r="T2035" s="21" t="s">
        <v>38</v>
      </c>
    </row>
    <row r="2036" spans="1:20" x14ac:dyDescent="0.35">
      <c r="A2036" s="96" t="s">
        <v>6758</v>
      </c>
      <c r="B2036" s="96"/>
      <c r="C2036" s="96"/>
      <c r="D2036" s="13" t="s">
        <v>6759</v>
      </c>
      <c r="E2036" s="13">
        <v>6</v>
      </c>
      <c r="F2036" s="14">
        <v>0.7</v>
      </c>
      <c r="G2036" s="13" t="s">
        <v>46</v>
      </c>
      <c r="H2036" s="14">
        <v>40</v>
      </c>
      <c r="I2036" s="15" t="s">
        <v>32</v>
      </c>
      <c r="J2036" s="16">
        <v>171</v>
      </c>
      <c r="K2036" s="16">
        <v>28.5</v>
      </c>
      <c r="L2036" s="17" t="s">
        <v>41</v>
      </c>
      <c r="M2036" s="163" t="str">
        <f>IFERROR(GETPIVOTDATA("Tot. Bottles",'- Ordine Aggregato -'!$A$1,"sku anker",A2036),"")</f>
        <v/>
      </c>
      <c r="N2036" s="18" t="s">
        <v>42</v>
      </c>
      <c r="O2036" s="19" t="str">
        <f t="shared" si="31"/>
        <v>Order online</v>
      </c>
      <c r="P2036" s="97" t="s">
        <v>43</v>
      </c>
      <c r="Q2036" s="13" t="s">
        <v>6760</v>
      </c>
      <c r="R2036" t="s">
        <v>6761</v>
      </c>
      <c r="S2036" s="20">
        <v>0</v>
      </c>
      <c r="T2036" s="21" t="s">
        <v>38</v>
      </c>
    </row>
    <row r="2037" spans="1:20" x14ac:dyDescent="0.35">
      <c r="A2037" s="96" t="s">
        <v>6763</v>
      </c>
      <c r="B2037" s="96"/>
      <c r="C2037" s="96"/>
      <c r="D2037" s="13" t="s">
        <v>6764</v>
      </c>
      <c r="E2037" s="13">
        <v>6</v>
      </c>
      <c r="F2037" s="14">
        <v>0.7</v>
      </c>
      <c r="G2037" s="13" t="s">
        <v>14871</v>
      </c>
      <c r="H2037" s="14">
        <v>40</v>
      </c>
      <c r="I2037" s="15" t="s">
        <v>32</v>
      </c>
      <c r="J2037" s="16">
        <v>127.5</v>
      </c>
      <c r="K2037" s="16">
        <v>21.25</v>
      </c>
      <c r="L2037" s="17" t="s">
        <v>41</v>
      </c>
      <c r="M2037" s="163" t="str">
        <f>IFERROR(GETPIVOTDATA("Tot. Bottles",'- Ordine Aggregato -'!$A$1,"sku anker",A2037),"")</f>
        <v/>
      </c>
      <c r="N2037" s="18" t="s">
        <v>67</v>
      </c>
      <c r="O2037" s="19" t="str">
        <f t="shared" si="31"/>
        <v>Order online</v>
      </c>
      <c r="P2037" s="97" t="s">
        <v>43</v>
      </c>
      <c r="Q2037" s="13" t="s">
        <v>6762</v>
      </c>
      <c r="R2037" t="s">
        <v>6765</v>
      </c>
      <c r="S2037" s="20">
        <v>21.25</v>
      </c>
      <c r="T2037" s="21" t="s">
        <v>38</v>
      </c>
    </row>
    <row r="2038" spans="1:20" x14ac:dyDescent="0.35">
      <c r="A2038" s="96" t="s">
        <v>6767</v>
      </c>
      <c r="D2038" s="13" t="s">
        <v>6768</v>
      </c>
      <c r="E2038" s="13">
        <v>6</v>
      </c>
      <c r="F2038" s="14">
        <v>0.7</v>
      </c>
      <c r="G2038" s="13" t="s">
        <v>31</v>
      </c>
      <c r="H2038" s="14">
        <v>43</v>
      </c>
      <c r="I2038" s="15" t="s">
        <v>32</v>
      </c>
      <c r="J2038" s="16">
        <v>471</v>
      </c>
      <c r="K2038" s="16">
        <v>78.5</v>
      </c>
      <c r="L2038" s="17" t="s">
        <v>448</v>
      </c>
      <c r="M2038" s="163" t="str">
        <f>IFERROR(GETPIVOTDATA("Tot. Bottles",'- Ordine Aggregato -'!$A$1,"sku anker",A2038),"")</f>
        <v/>
      </c>
      <c r="N2038" s="18" t="s">
        <v>67</v>
      </c>
      <c r="O2038" s="19" t="str">
        <f t="shared" si="31"/>
        <v>Order online</v>
      </c>
      <c r="P2038" s="97" t="s">
        <v>442</v>
      </c>
      <c r="Q2038" s="13" t="s">
        <v>6766</v>
      </c>
      <c r="R2038" t="s">
        <v>6769</v>
      </c>
      <c r="S2038" s="20">
        <v>78.5</v>
      </c>
      <c r="T2038" s="21" t="s">
        <v>38</v>
      </c>
    </row>
    <row r="2039" spans="1:20" x14ac:dyDescent="0.35">
      <c r="A2039" s="13" t="s">
        <v>6770</v>
      </c>
      <c r="B2039" s="13"/>
      <c r="C2039" s="13"/>
      <c r="D2039" s="13" t="s">
        <v>6771</v>
      </c>
      <c r="E2039" s="13">
        <v>12</v>
      </c>
      <c r="F2039" s="14">
        <v>0.7</v>
      </c>
      <c r="G2039" s="13" t="s">
        <v>46</v>
      </c>
      <c r="H2039" s="14">
        <v>43</v>
      </c>
      <c r="I2039" s="15" t="s">
        <v>32</v>
      </c>
      <c r="J2039" s="16">
        <v>990</v>
      </c>
      <c r="K2039" s="16">
        <v>82.5</v>
      </c>
      <c r="L2039" s="17" t="s">
        <v>448</v>
      </c>
      <c r="M2039" s="163" t="str">
        <f>IFERROR(GETPIVOTDATA("Tot. Bottles",'- Ordine Aggregato -'!$A$1,"sku anker",A2039),"")</f>
        <v/>
      </c>
      <c r="N2039" s="18" t="s">
        <v>67</v>
      </c>
      <c r="O2039" s="19" t="str">
        <f t="shared" si="31"/>
        <v>Order online</v>
      </c>
      <c r="P2039" s="97" t="s">
        <v>442</v>
      </c>
      <c r="Q2039" s="13" t="s">
        <v>6772</v>
      </c>
      <c r="R2039" t="s">
        <v>6773</v>
      </c>
      <c r="S2039" s="20">
        <v>82.5</v>
      </c>
      <c r="T2039" s="21" t="s">
        <v>38</v>
      </c>
    </row>
    <row r="2040" spans="1:20" x14ac:dyDescent="0.35">
      <c r="A2040" s="13" t="s">
        <v>6774</v>
      </c>
      <c r="B2040" s="13"/>
      <c r="C2040" s="13"/>
      <c r="D2040" s="13" t="s">
        <v>6775</v>
      </c>
      <c r="E2040" s="13">
        <v>9</v>
      </c>
      <c r="F2040" s="14">
        <v>0.7</v>
      </c>
      <c r="G2040" s="13" t="s">
        <v>46</v>
      </c>
      <c r="H2040" s="14">
        <v>26</v>
      </c>
      <c r="I2040" s="15" t="s">
        <v>32</v>
      </c>
      <c r="J2040" s="16">
        <v>85.5</v>
      </c>
      <c r="K2040" s="16">
        <v>9.5</v>
      </c>
      <c r="L2040" s="17" t="s">
        <v>399</v>
      </c>
      <c r="M2040" s="163" t="str">
        <f>IFERROR(GETPIVOTDATA("Tot. Bottles",'- Ordine Aggregato -'!$A$1,"sku anker",A2040),"")</f>
        <v/>
      </c>
      <c r="N2040" s="18" t="s">
        <v>42</v>
      </c>
      <c r="O2040" s="19" t="str">
        <f t="shared" si="31"/>
        <v>Order online</v>
      </c>
      <c r="P2040" s="97" t="s">
        <v>35</v>
      </c>
      <c r="Q2040" s="13" t="s">
        <v>6776</v>
      </c>
      <c r="R2040" t="s">
        <v>6777</v>
      </c>
      <c r="S2040" s="20">
        <v>0</v>
      </c>
      <c r="T2040" s="21" t="s">
        <v>38</v>
      </c>
    </row>
    <row r="2041" spans="1:20" x14ac:dyDescent="0.35">
      <c r="A2041" s="96" t="s">
        <v>6778</v>
      </c>
      <c r="D2041" s="13" t="s">
        <v>6779</v>
      </c>
      <c r="E2041" s="13">
        <v>6</v>
      </c>
      <c r="F2041" s="14">
        <v>0.7</v>
      </c>
      <c r="G2041" s="13" t="s">
        <v>46</v>
      </c>
      <c r="H2041" s="14">
        <v>46</v>
      </c>
      <c r="I2041" s="15" t="s">
        <v>32</v>
      </c>
      <c r="J2041" s="16">
        <v>155.39999999999998</v>
      </c>
      <c r="K2041" s="16">
        <v>25.9</v>
      </c>
      <c r="L2041" s="17" t="s">
        <v>657</v>
      </c>
      <c r="M2041" s="163" t="str">
        <f>IFERROR(GETPIVOTDATA("Tot. Bottles",'- Ordine Aggregato -'!$A$1,"sku anker",A2041),"")</f>
        <v/>
      </c>
      <c r="N2041" s="18" t="s">
        <v>42</v>
      </c>
      <c r="O2041" s="19" t="str">
        <f t="shared" si="31"/>
        <v>Order online</v>
      </c>
      <c r="P2041" s="97" t="s">
        <v>385</v>
      </c>
      <c r="Q2041" s="13" t="s">
        <v>6780</v>
      </c>
      <c r="R2041" t="s">
        <v>42</v>
      </c>
      <c r="S2041" s="20">
        <v>0</v>
      </c>
      <c r="T2041" s="21" t="s">
        <v>38</v>
      </c>
    </row>
    <row r="2042" spans="1:20" x14ac:dyDescent="0.35">
      <c r="A2042" s="13" t="s">
        <v>6781</v>
      </c>
      <c r="B2042" s="13"/>
      <c r="C2042" s="13"/>
      <c r="D2042" s="13" t="s">
        <v>6782</v>
      </c>
      <c r="E2042" s="13">
        <v>6</v>
      </c>
      <c r="F2042" s="14">
        <v>0.7</v>
      </c>
      <c r="G2042" s="13" t="s">
        <v>14872</v>
      </c>
      <c r="H2042" s="14">
        <v>40</v>
      </c>
      <c r="I2042" s="15" t="s">
        <v>32</v>
      </c>
      <c r="J2042" s="16">
        <v>114</v>
      </c>
      <c r="K2042" s="16">
        <v>19</v>
      </c>
      <c r="L2042" s="17" t="s">
        <v>104</v>
      </c>
      <c r="M2042" s="163" t="str">
        <f>IFERROR(GETPIVOTDATA("Tot. Bottles",'- Ordine Aggregato -'!$A$1,"sku anker",A2042),"")</f>
        <v/>
      </c>
      <c r="N2042" s="18" t="s">
        <v>34</v>
      </c>
      <c r="O2042" s="19" t="str">
        <f t="shared" si="31"/>
        <v>Order online</v>
      </c>
      <c r="P2042" s="97" t="s">
        <v>773</v>
      </c>
      <c r="Q2042" s="13" t="s">
        <v>6783</v>
      </c>
      <c r="R2042" t="s">
        <v>6784</v>
      </c>
      <c r="S2042" s="20">
        <v>0</v>
      </c>
      <c r="T2042" s="21" t="s">
        <v>38</v>
      </c>
    </row>
    <row r="2043" spans="1:20" x14ac:dyDescent="0.35">
      <c r="A2043" s="96" t="s">
        <v>6785</v>
      </c>
      <c r="B2043" s="96"/>
      <c r="C2043" s="96"/>
      <c r="D2043" s="13" t="s">
        <v>6786</v>
      </c>
      <c r="E2043" s="13">
        <v>6</v>
      </c>
      <c r="F2043" s="14">
        <v>0.7</v>
      </c>
      <c r="G2043" s="13" t="s">
        <v>14872</v>
      </c>
      <c r="H2043" s="14">
        <v>40</v>
      </c>
      <c r="I2043" s="15" t="s">
        <v>32</v>
      </c>
      <c r="J2043" s="16">
        <v>150</v>
      </c>
      <c r="K2043" s="16">
        <v>25</v>
      </c>
      <c r="L2043" s="17" t="s">
        <v>104</v>
      </c>
      <c r="M2043" s="163" t="str">
        <f>IFERROR(GETPIVOTDATA("Tot. Bottles",'- Ordine Aggregato -'!$A$1,"sku anker",A2043),"")</f>
        <v/>
      </c>
      <c r="N2043" s="18" t="s">
        <v>34</v>
      </c>
      <c r="O2043" s="19" t="str">
        <f t="shared" si="31"/>
        <v>Order online</v>
      </c>
      <c r="P2043" s="97" t="s">
        <v>773</v>
      </c>
      <c r="Q2043" s="13" t="s">
        <v>6787</v>
      </c>
      <c r="R2043" t="s">
        <v>6788</v>
      </c>
      <c r="S2043" s="20">
        <v>0</v>
      </c>
      <c r="T2043" s="21" t="s">
        <v>38</v>
      </c>
    </row>
    <row r="2044" spans="1:20" x14ac:dyDescent="0.35">
      <c r="A2044" s="96" t="s">
        <v>6789</v>
      </c>
      <c r="D2044" s="13" t="s">
        <v>6790</v>
      </c>
      <c r="E2044" s="13">
        <v>6</v>
      </c>
      <c r="F2044" s="14">
        <v>0.7</v>
      </c>
      <c r="G2044" s="13" t="s">
        <v>46</v>
      </c>
      <c r="H2044" s="14">
        <v>40</v>
      </c>
      <c r="I2044" s="15" t="s">
        <v>32</v>
      </c>
      <c r="J2044" s="16">
        <v>237</v>
      </c>
      <c r="K2044" s="16">
        <v>39.5</v>
      </c>
      <c r="L2044" s="17" t="s">
        <v>104</v>
      </c>
      <c r="M2044" s="163" t="str">
        <f>IFERROR(GETPIVOTDATA("Tot. Bottles",'- Ordine Aggregato -'!$A$1,"sku anker",A2044),"")</f>
        <v/>
      </c>
      <c r="N2044" s="18" t="s">
        <v>42</v>
      </c>
      <c r="O2044" s="19" t="str">
        <f t="shared" si="31"/>
        <v>Order online</v>
      </c>
      <c r="P2044" s="97" t="s">
        <v>773</v>
      </c>
      <c r="Q2044" s="13" t="s">
        <v>6791</v>
      </c>
      <c r="R2044" t="s">
        <v>6792</v>
      </c>
      <c r="S2044" s="20">
        <v>0</v>
      </c>
      <c r="T2044" s="21" t="s">
        <v>38</v>
      </c>
    </row>
    <row r="2045" spans="1:20" x14ac:dyDescent="0.35">
      <c r="A2045" s="96" t="s">
        <v>6793</v>
      </c>
      <c r="B2045" s="96"/>
      <c r="C2045" s="96"/>
      <c r="D2045" s="13" t="s">
        <v>6794</v>
      </c>
      <c r="E2045" s="13">
        <v>12</v>
      </c>
      <c r="F2045" s="14">
        <v>0.35</v>
      </c>
      <c r="G2045" s="13" t="s">
        <v>14871</v>
      </c>
      <c r="H2045" s="14">
        <v>40</v>
      </c>
      <c r="I2045" s="15" t="s">
        <v>32</v>
      </c>
      <c r="J2045" s="16">
        <v>182.39999999999998</v>
      </c>
      <c r="K2045" s="16">
        <v>15.2</v>
      </c>
      <c r="L2045" s="17" t="s">
        <v>145</v>
      </c>
      <c r="M2045" s="163" t="str">
        <f>IFERROR(GETPIVOTDATA("Tot. Bottles",'- Ordine Aggregato -'!$A$1,"sku anker",A2045),"")</f>
        <v/>
      </c>
      <c r="N2045" s="18" t="s">
        <v>34</v>
      </c>
      <c r="O2045" s="19" t="str">
        <f t="shared" si="31"/>
        <v>Order online</v>
      </c>
      <c r="P2045" s="97" t="s">
        <v>146</v>
      </c>
      <c r="Q2045" s="13" t="s">
        <v>6795</v>
      </c>
      <c r="R2045" t="s">
        <v>6796</v>
      </c>
      <c r="S2045" s="20">
        <v>0</v>
      </c>
      <c r="T2045" s="21" t="s">
        <v>38</v>
      </c>
    </row>
    <row r="2046" spans="1:20" x14ac:dyDescent="0.35">
      <c r="A2046" s="13" t="s">
        <v>15424</v>
      </c>
      <c r="B2046" s="13"/>
      <c r="C2046" s="13"/>
      <c r="D2046" s="13" t="s">
        <v>15425</v>
      </c>
      <c r="E2046" s="13">
        <v>6</v>
      </c>
      <c r="F2046" s="14">
        <v>0.7</v>
      </c>
      <c r="G2046" s="13" t="s">
        <v>46</v>
      </c>
      <c r="H2046" s="14">
        <v>40</v>
      </c>
      <c r="I2046" s="15" t="s">
        <v>32</v>
      </c>
      <c r="J2046" s="16">
        <v>135</v>
      </c>
      <c r="K2046" s="16">
        <v>22.5</v>
      </c>
      <c r="L2046" s="17" t="s">
        <v>145</v>
      </c>
      <c r="M2046" s="163" t="str">
        <f>IFERROR(GETPIVOTDATA("Tot. Bottles",'- Ordine Aggregato -'!$A$1,"sku anker",A2046),"")</f>
        <v/>
      </c>
      <c r="N2046" s="18" t="s">
        <v>34</v>
      </c>
      <c r="O2046" s="19" t="str">
        <f t="shared" si="31"/>
        <v>Order online</v>
      </c>
      <c r="P2046" s="97" t="s">
        <v>146</v>
      </c>
      <c r="Q2046" s="13" t="s">
        <v>15426</v>
      </c>
      <c r="R2046" t="s">
        <v>15427</v>
      </c>
      <c r="S2046" s="20">
        <v>0</v>
      </c>
      <c r="T2046" s="21" t="s">
        <v>38</v>
      </c>
    </row>
    <row r="2047" spans="1:20" x14ac:dyDescent="0.35">
      <c r="A2047" s="13" t="s">
        <v>6797</v>
      </c>
      <c r="B2047" s="13"/>
      <c r="C2047" s="13"/>
      <c r="D2047" s="13" t="s">
        <v>6798</v>
      </c>
      <c r="E2047" s="13">
        <v>6</v>
      </c>
      <c r="F2047" s="14">
        <v>0.7</v>
      </c>
      <c r="G2047" s="13" t="s">
        <v>14871</v>
      </c>
      <c r="H2047" s="14">
        <v>40</v>
      </c>
      <c r="I2047" s="15" t="s">
        <v>32</v>
      </c>
      <c r="J2047" s="16">
        <v>125.69999999999999</v>
      </c>
      <c r="K2047" s="16">
        <v>20.95</v>
      </c>
      <c r="L2047" s="17" t="s">
        <v>145</v>
      </c>
      <c r="M2047" s="163" t="str">
        <f>IFERROR(GETPIVOTDATA("Tot. Bottles",'- Ordine Aggregato -'!$A$1,"sku anker",A2047),"")</f>
        <v/>
      </c>
      <c r="N2047" s="18" t="s">
        <v>42</v>
      </c>
      <c r="O2047" s="19" t="str">
        <f t="shared" si="31"/>
        <v>Order online</v>
      </c>
      <c r="P2047" s="97" t="s">
        <v>146</v>
      </c>
      <c r="Q2047" s="13" t="s">
        <v>6799</v>
      </c>
      <c r="R2047" t="s">
        <v>6800</v>
      </c>
      <c r="S2047" s="20">
        <v>0</v>
      </c>
      <c r="T2047" s="21" t="s">
        <v>38</v>
      </c>
    </row>
    <row r="2048" spans="1:20" x14ac:dyDescent="0.35">
      <c r="A2048" s="13" t="s">
        <v>6801</v>
      </c>
      <c r="B2048" s="13"/>
      <c r="C2048" s="13"/>
      <c r="D2048" s="13" t="s">
        <v>6802</v>
      </c>
      <c r="E2048" s="13">
        <v>6</v>
      </c>
      <c r="F2048" s="14">
        <v>0.7</v>
      </c>
      <c r="G2048" s="13" t="s">
        <v>46</v>
      </c>
      <c r="H2048" s="14">
        <v>40</v>
      </c>
      <c r="I2048" s="15" t="s">
        <v>32</v>
      </c>
      <c r="J2048" s="16">
        <v>131.69999999999999</v>
      </c>
      <c r="K2048" s="16">
        <v>21.95</v>
      </c>
      <c r="L2048" s="17" t="s">
        <v>145</v>
      </c>
      <c r="M2048" s="163" t="str">
        <f>IFERROR(GETPIVOTDATA("Tot. Bottles",'- Ordine Aggregato -'!$A$1,"sku anker",A2048),"")</f>
        <v/>
      </c>
      <c r="N2048" s="18" t="s">
        <v>67</v>
      </c>
      <c r="O2048" s="19" t="str">
        <f t="shared" si="31"/>
        <v>Order online</v>
      </c>
      <c r="P2048" s="97" t="s">
        <v>146</v>
      </c>
      <c r="Q2048" s="13" t="s">
        <v>6803</v>
      </c>
      <c r="R2048" t="s">
        <v>6804</v>
      </c>
      <c r="S2048" s="20">
        <v>21.95</v>
      </c>
      <c r="T2048" s="21" t="s">
        <v>38</v>
      </c>
    </row>
    <row r="2049" spans="1:20" x14ac:dyDescent="0.35">
      <c r="A2049" s="96" t="s">
        <v>6805</v>
      </c>
      <c r="B2049" s="96"/>
      <c r="C2049" s="96"/>
      <c r="D2049" s="13" t="s">
        <v>6806</v>
      </c>
      <c r="E2049" s="13">
        <v>12</v>
      </c>
      <c r="F2049" s="14">
        <v>1</v>
      </c>
      <c r="G2049" s="13" t="s">
        <v>14872</v>
      </c>
      <c r="H2049" s="14">
        <v>42.3</v>
      </c>
      <c r="I2049" s="15" t="s">
        <v>32</v>
      </c>
      <c r="J2049" s="16">
        <v>450</v>
      </c>
      <c r="K2049" s="16">
        <v>37.5</v>
      </c>
      <c r="L2049" s="17" t="s">
        <v>145</v>
      </c>
      <c r="M2049" s="163" t="str">
        <f>IFERROR(GETPIVOTDATA("Tot. Bottles",'- Ordine Aggregato -'!$A$1,"sku anker",A2049),"")</f>
        <v/>
      </c>
      <c r="N2049" s="18" t="s">
        <v>42</v>
      </c>
      <c r="O2049" s="19" t="str">
        <f t="shared" si="31"/>
        <v>Order online</v>
      </c>
      <c r="P2049" s="97" t="s">
        <v>146</v>
      </c>
      <c r="Q2049" s="13" t="s">
        <v>6807</v>
      </c>
      <c r="R2049" t="s">
        <v>6808</v>
      </c>
      <c r="S2049" s="20">
        <v>0</v>
      </c>
      <c r="T2049" s="21" t="s">
        <v>38</v>
      </c>
    </row>
    <row r="2050" spans="1:20" x14ac:dyDescent="0.35">
      <c r="A2050" s="96" t="s">
        <v>6809</v>
      </c>
      <c r="B2050" s="96"/>
      <c r="C2050" s="96"/>
      <c r="D2050" s="13" t="s">
        <v>6810</v>
      </c>
      <c r="E2050" s="13">
        <v>6</v>
      </c>
      <c r="F2050" s="14">
        <v>0.7</v>
      </c>
      <c r="G2050" s="13" t="s">
        <v>46</v>
      </c>
      <c r="H2050" s="14">
        <v>44</v>
      </c>
      <c r="I2050" s="15" t="s">
        <v>32</v>
      </c>
      <c r="J2050" s="16">
        <v>390</v>
      </c>
      <c r="K2050" s="16">
        <v>65</v>
      </c>
      <c r="L2050" s="17" t="s">
        <v>145</v>
      </c>
      <c r="M2050" s="163" t="str">
        <f>IFERROR(GETPIVOTDATA("Tot. Bottles",'- Ordine Aggregato -'!$A$1,"sku anker",A2050),"")</f>
        <v/>
      </c>
      <c r="N2050" s="18" t="s">
        <v>42</v>
      </c>
      <c r="O2050" s="19" t="str">
        <f t="shared" si="31"/>
        <v>Order online</v>
      </c>
      <c r="P2050" s="97" t="s">
        <v>146</v>
      </c>
      <c r="Q2050" s="13" t="s">
        <v>6811</v>
      </c>
      <c r="R2050" t="s">
        <v>6812</v>
      </c>
      <c r="S2050" s="20">
        <v>0</v>
      </c>
      <c r="T2050" s="21" t="s">
        <v>38</v>
      </c>
    </row>
    <row r="2051" spans="1:20" x14ac:dyDescent="0.35">
      <c r="A2051" s="96" t="s">
        <v>14811</v>
      </c>
      <c r="D2051" s="13" t="s">
        <v>14812</v>
      </c>
      <c r="E2051" s="13">
        <v>6</v>
      </c>
      <c r="F2051" s="14">
        <v>0.7</v>
      </c>
      <c r="G2051" s="13" t="s">
        <v>46</v>
      </c>
      <c r="H2051" s="14">
        <v>46</v>
      </c>
      <c r="I2051" s="15" t="s">
        <v>32</v>
      </c>
      <c r="J2051" s="16">
        <v>534</v>
      </c>
      <c r="K2051" s="16">
        <v>89</v>
      </c>
      <c r="L2051" s="17" t="s">
        <v>145</v>
      </c>
      <c r="M2051" s="163" t="str">
        <f>IFERROR(GETPIVOTDATA("Tot. Bottles",'- Ordine Aggregato -'!$A$1,"sku anker",A2051),"")</f>
        <v/>
      </c>
      <c r="N2051" s="18" t="s">
        <v>42</v>
      </c>
      <c r="O2051" s="19" t="str">
        <f t="shared" si="31"/>
        <v>Order online</v>
      </c>
      <c r="P2051" s="97" t="s">
        <v>146</v>
      </c>
      <c r="Q2051" s="13" t="s">
        <v>15428</v>
      </c>
      <c r="R2051" t="s">
        <v>6817</v>
      </c>
      <c r="S2051" s="20">
        <v>0</v>
      </c>
      <c r="T2051" s="21" t="s">
        <v>38</v>
      </c>
    </row>
    <row r="2052" spans="1:20" x14ac:dyDescent="0.35">
      <c r="A2052" s="96" t="s">
        <v>6813</v>
      </c>
      <c r="B2052" s="96"/>
      <c r="C2052" s="96"/>
      <c r="D2052" s="13" t="s">
        <v>6814</v>
      </c>
      <c r="E2052" s="13">
        <v>6</v>
      </c>
      <c r="F2052" s="14">
        <v>0.7</v>
      </c>
      <c r="G2052" s="13" t="s">
        <v>46</v>
      </c>
      <c r="H2052" s="14">
        <v>43</v>
      </c>
      <c r="I2052" s="15" t="s">
        <v>32</v>
      </c>
      <c r="J2052" s="16">
        <v>539.70000000000005</v>
      </c>
      <c r="K2052" s="16">
        <v>89.95</v>
      </c>
      <c r="L2052" s="17" t="s">
        <v>145</v>
      </c>
      <c r="M2052" s="163" t="str">
        <f>IFERROR(GETPIVOTDATA("Tot. Bottles",'- Ordine Aggregato -'!$A$1,"sku anker",A2052),"")</f>
        <v/>
      </c>
      <c r="N2052" s="18" t="s">
        <v>67</v>
      </c>
      <c r="O2052" s="19" t="str">
        <f t="shared" si="31"/>
        <v>Order online</v>
      </c>
      <c r="P2052" s="97" t="s">
        <v>146</v>
      </c>
      <c r="Q2052" s="13" t="s">
        <v>6815</v>
      </c>
      <c r="R2052" t="s">
        <v>6816</v>
      </c>
      <c r="S2052" s="20">
        <v>89.95</v>
      </c>
      <c r="T2052" s="21" t="s">
        <v>38</v>
      </c>
    </row>
    <row r="2053" spans="1:20" x14ac:dyDescent="0.35">
      <c r="A2053" s="13" t="s">
        <v>6818</v>
      </c>
      <c r="B2053" s="13"/>
      <c r="C2053" s="13"/>
      <c r="D2053" s="13" t="s">
        <v>6819</v>
      </c>
      <c r="E2053" s="13">
        <v>3</v>
      </c>
      <c r="F2053" s="14">
        <v>0.7</v>
      </c>
      <c r="G2053" s="13" t="s">
        <v>46</v>
      </c>
      <c r="H2053" s="14">
        <v>46</v>
      </c>
      <c r="I2053" s="15" t="s">
        <v>32</v>
      </c>
      <c r="J2053" s="16">
        <v>525</v>
      </c>
      <c r="K2053" s="16">
        <v>175</v>
      </c>
      <c r="L2053" s="17" t="s">
        <v>145</v>
      </c>
      <c r="M2053" s="163" t="str">
        <f>IFERROR(GETPIVOTDATA("Tot. Bottles",'- Ordine Aggregato -'!$A$1,"sku anker",A2053),"")</f>
        <v/>
      </c>
      <c r="N2053" s="18" t="s">
        <v>67</v>
      </c>
      <c r="O2053" s="19" t="str">
        <f t="shared" si="31"/>
        <v>Order online</v>
      </c>
      <c r="P2053" s="97" t="s">
        <v>146</v>
      </c>
      <c r="Q2053" s="13" t="s">
        <v>6820</v>
      </c>
      <c r="R2053" t="s">
        <v>6821</v>
      </c>
      <c r="S2053" s="20">
        <v>175</v>
      </c>
      <c r="T2053" s="21" t="s">
        <v>38</v>
      </c>
    </row>
    <row r="2054" spans="1:20" x14ac:dyDescent="0.35">
      <c r="A2054" s="96" t="s">
        <v>6822</v>
      </c>
      <c r="B2054" s="96"/>
      <c r="C2054" s="96"/>
      <c r="D2054" s="13" t="s">
        <v>6823</v>
      </c>
      <c r="E2054" s="13">
        <v>6</v>
      </c>
      <c r="F2054" s="14">
        <v>0.7</v>
      </c>
      <c r="G2054" s="13" t="s">
        <v>46</v>
      </c>
      <c r="H2054" s="14">
        <v>63.3</v>
      </c>
      <c r="I2054" s="15" t="s">
        <v>32</v>
      </c>
      <c r="J2054" s="16">
        <v>327</v>
      </c>
      <c r="K2054" s="16">
        <v>54.5</v>
      </c>
      <c r="L2054" s="17" t="s">
        <v>145</v>
      </c>
      <c r="M2054" s="163" t="str">
        <f>IFERROR(GETPIVOTDATA("Tot. Bottles",'- Ordine Aggregato -'!$A$1,"sku anker",A2054),"")</f>
        <v/>
      </c>
      <c r="N2054" s="18" t="s">
        <v>34</v>
      </c>
      <c r="O2054" s="19" t="str">
        <f t="shared" si="31"/>
        <v>Order online</v>
      </c>
      <c r="P2054" s="97" t="s">
        <v>146</v>
      </c>
      <c r="Q2054" s="13" t="s">
        <v>6824</v>
      </c>
      <c r="R2054" t="s">
        <v>6825</v>
      </c>
      <c r="S2054" s="20">
        <v>0</v>
      </c>
      <c r="T2054" s="21" t="s">
        <v>38</v>
      </c>
    </row>
    <row r="2055" spans="1:20" x14ac:dyDescent="0.35">
      <c r="A2055" s="96" t="s">
        <v>6826</v>
      </c>
      <c r="B2055" s="96"/>
      <c r="C2055" s="96"/>
      <c r="D2055" s="13" t="s">
        <v>6827</v>
      </c>
      <c r="E2055" s="13">
        <v>6</v>
      </c>
      <c r="F2055" s="14">
        <v>0.7</v>
      </c>
      <c r="G2055" s="13" t="s">
        <v>46</v>
      </c>
      <c r="H2055" s="14">
        <v>64.099999999999994</v>
      </c>
      <c r="I2055" s="15" t="s">
        <v>32</v>
      </c>
      <c r="J2055" s="16">
        <v>321</v>
      </c>
      <c r="K2055" s="16">
        <v>53.5</v>
      </c>
      <c r="L2055" s="17" t="s">
        <v>145</v>
      </c>
      <c r="M2055" s="163" t="str">
        <f>IFERROR(GETPIVOTDATA("Tot. Bottles",'- Ordine Aggregato -'!$A$1,"sku anker",A2055),"")</f>
        <v/>
      </c>
      <c r="N2055" s="18" t="s">
        <v>42</v>
      </c>
      <c r="O2055" s="19" t="str">
        <f t="shared" si="31"/>
        <v>Order online</v>
      </c>
      <c r="P2055" s="97" t="s">
        <v>146</v>
      </c>
      <c r="Q2055" s="13" t="s">
        <v>6828</v>
      </c>
      <c r="R2055" t="s">
        <v>6829</v>
      </c>
      <c r="S2055" s="20">
        <v>0</v>
      </c>
      <c r="T2055" s="21" t="s">
        <v>38</v>
      </c>
    </row>
    <row r="2056" spans="1:20" x14ac:dyDescent="0.35">
      <c r="A2056" s="96" t="s">
        <v>6830</v>
      </c>
      <c r="B2056" s="96"/>
      <c r="C2056" s="96"/>
      <c r="D2056" s="13" t="s">
        <v>6831</v>
      </c>
      <c r="E2056" s="13">
        <v>6</v>
      </c>
      <c r="F2056" s="14">
        <v>0.7</v>
      </c>
      <c r="G2056" s="13" t="s">
        <v>46</v>
      </c>
      <c r="H2056" s="14">
        <v>43.1</v>
      </c>
      <c r="I2056" s="15" t="s">
        <v>32</v>
      </c>
      <c r="J2056" s="16">
        <v>167.7</v>
      </c>
      <c r="K2056" s="16">
        <v>27.95</v>
      </c>
      <c r="L2056" s="17" t="s">
        <v>145</v>
      </c>
      <c r="M2056" s="163" t="str">
        <f>IFERROR(GETPIVOTDATA("Tot. Bottles",'- Ordine Aggregato -'!$A$1,"sku anker",A2056),"")</f>
        <v/>
      </c>
      <c r="N2056" s="18" t="s">
        <v>42</v>
      </c>
      <c r="O2056" s="19" t="str">
        <f t="shared" si="31"/>
        <v>Order online</v>
      </c>
      <c r="P2056" s="97" t="s">
        <v>146</v>
      </c>
      <c r="Q2056" s="13" t="s">
        <v>6832</v>
      </c>
      <c r="R2056" t="s">
        <v>6833</v>
      </c>
      <c r="S2056" s="20">
        <v>0</v>
      </c>
      <c r="T2056" s="21" t="s">
        <v>38</v>
      </c>
    </row>
    <row r="2057" spans="1:20" x14ac:dyDescent="0.35">
      <c r="A2057" s="13" t="s">
        <v>6834</v>
      </c>
      <c r="B2057" s="13"/>
      <c r="C2057" s="13"/>
      <c r="D2057" s="13" t="s">
        <v>15429</v>
      </c>
      <c r="E2057" s="13">
        <v>12</v>
      </c>
      <c r="F2057" s="14">
        <v>0.2</v>
      </c>
      <c r="G2057" s="13" t="s">
        <v>14871</v>
      </c>
      <c r="H2057" s="14">
        <v>40</v>
      </c>
      <c r="I2057" s="15" t="s">
        <v>32</v>
      </c>
      <c r="J2057" s="16">
        <v>306</v>
      </c>
      <c r="K2057" s="16">
        <v>25.5</v>
      </c>
      <c r="L2057" s="17" t="s">
        <v>529</v>
      </c>
      <c r="M2057" s="163" t="str">
        <f>IFERROR(GETPIVOTDATA("Tot. Bottles",'- Ordine Aggregato -'!$A$1,"sku anker",A2057),"")</f>
        <v/>
      </c>
      <c r="N2057" s="18" t="s">
        <v>42</v>
      </c>
      <c r="O2057" s="19" t="str">
        <f t="shared" si="31"/>
        <v>Order online</v>
      </c>
      <c r="P2057" s="97" t="s">
        <v>43</v>
      </c>
      <c r="Q2057" s="13" t="s">
        <v>6835</v>
      </c>
      <c r="R2057" t="s">
        <v>6836</v>
      </c>
      <c r="S2057" s="20">
        <v>0</v>
      </c>
      <c r="T2057" s="21" t="s">
        <v>38</v>
      </c>
    </row>
    <row r="2058" spans="1:20" x14ac:dyDescent="0.35">
      <c r="A2058" s="13" t="s">
        <v>6837</v>
      </c>
      <c r="B2058" s="13"/>
      <c r="C2058" s="13"/>
      <c r="D2058" s="13" t="s">
        <v>15430</v>
      </c>
      <c r="E2058" s="13">
        <v>12</v>
      </c>
      <c r="F2058" s="14">
        <v>0.2</v>
      </c>
      <c r="G2058" s="13" t="s">
        <v>14871</v>
      </c>
      <c r="H2058" s="14">
        <v>40</v>
      </c>
      <c r="I2058" s="15" t="s">
        <v>32</v>
      </c>
      <c r="J2058" s="16">
        <v>306</v>
      </c>
      <c r="K2058" s="16">
        <v>25.5</v>
      </c>
      <c r="L2058" s="17" t="s">
        <v>529</v>
      </c>
      <c r="M2058" s="163" t="str">
        <f>IFERROR(GETPIVOTDATA("Tot. Bottles",'- Ordine Aggregato -'!$A$1,"sku anker",A2058),"")</f>
        <v/>
      </c>
      <c r="N2058" s="18" t="s">
        <v>42</v>
      </c>
      <c r="O2058" s="19" t="str">
        <f t="shared" si="31"/>
        <v>Order online</v>
      </c>
      <c r="P2058" s="97" t="s">
        <v>43</v>
      </c>
      <c r="Q2058" s="13" t="s">
        <v>6838</v>
      </c>
      <c r="R2058" t="s">
        <v>42</v>
      </c>
      <c r="S2058" s="20">
        <v>0</v>
      </c>
      <c r="T2058" s="21" t="s">
        <v>38</v>
      </c>
    </row>
    <row r="2059" spans="1:20" x14ac:dyDescent="0.35">
      <c r="A2059" s="96" t="s">
        <v>14453</v>
      </c>
      <c r="D2059" s="13" t="s">
        <v>14454</v>
      </c>
      <c r="E2059" s="13">
        <v>6</v>
      </c>
      <c r="F2059" s="14">
        <v>0.5</v>
      </c>
      <c r="G2059" s="13" t="s">
        <v>14872</v>
      </c>
      <c r="H2059" s="14">
        <v>40</v>
      </c>
      <c r="I2059" s="15" t="s">
        <v>32</v>
      </c>
      <c r="J2059" s="16">
        <v>46.2</v>
      </c>
      <c r="K2059" s="16">
        <v>7.7</v>
      </c>
      <c r="L2059" s="17" t="s">
        <v>368</v>
      </c>
      <c r="M2059" s="163" t="str">
        <f>IFERROR(GETPIVOTDATA("Tot. Bottles",'- Ordine Aggregato -'!$A$1,"sku anker",A2059),"")</f>
        <v/>
      </c>
      <c r="N2059" s="18" t="s">
        <v>42</v>
      </c>
      <c r="O2059" s="19" t="str">
        <f t="shared" si="31"/>
        <v>Order online</v>
      </c>
      <c r="P2059" s="97" t="s">
        <v>15431</v>
      </c>
      <c r="Q2059" s="13" t="s">
        <v>15432</v>
      </c>
      <c r="R2059" t="s">
        <v>15433</v>
      </c>
      <c r="S2059" s="20">
        <v>0</v>
      </c>
      <c r="T2059" s="21" t="s">
        <v>38</v>
      </c>
    </row>
    <row r="2060" spans="1:20" x14ac:dyDescent="0.35">
      <c r="A2060" s="13" t="s">
        <v>14455</v>
      </c>
      <c r="B2060" s="13"/>
      <c r="C2060" s="13"/>
      <c r="D2060" s="13" t="s">
        <v>14456</v>
      </c>
      <c r="E2060" s="13">
        <v>6</v>
      </c>
      <c r="F2060" s="14">
        <v>0.5</v>
      </c>
      <c r="G2060" s="13" t="s">
        <v>46</v>
      </c>
      <c r="H2060" s="14">
        <v>40</v>
      </c>
      <c r="I2060" s="15" t="s">
        <v>32</v>
      </c>
      <c r="J2060" s="16">
        <v>75</v>
      </c>
      <c r="K2060" s="16">
        <v>12.5</v>
      </c>
      <c r="L2060" s="17" t="s">
        <v>368</v>
      </c>
      <c r="M2060" s="163" t="str">
        <f>IFERROR(GETPIVOTDATA("Tot. Bottles",'- Ordine Aggregato -'!$A$1,"sku anker",A2060),"")</f>
        <v/>
      </c>
      <c r="N2060" s="18" t="s">
        <v>42</v>
      </c>
      <c r="O2060" s="19" t="str">
        <f t="shared" si="31"/>
        <v>Order online</v>
      </c>
      <c r="P2060" s="97" t="s">
        <v>15431</v>
      </c>
      <c r="Q2060" s="13" t="s">
        <v>15434</v>
      </c>
      <c r="R2060" t="s">
        <v>15435</v>
      </c>
      <c r="S2060" s="20">
        <v>0</v>
      </c>
      <c r="T2060" s="21" t="s">
        <v>38</v>
      </c>
    </row>
    <row r="2061" spans="1:20" x14ac:dyDescent="0.35">
      <c r="A2061" s="96" t="s">
        <v>6839</v>
      </c>
      <c r="B2061" s="96"/>
      <c r="C2061" s="96"/>
      <c r="D2061" s="13" t="s">
        <v>6840</v>
      </c>
      <c r="E2061" s="13">
        <v>6</v>
      </c>
      <c r="F2061" s="14">
        <v>0.7</v>
      </c>
      <c r="G2061" s="13" t="s">
        <v>14872</v>
      </c>
      <c r="H2061" s="14">
        <v>40</v>
      </c>
      <c r="I2061" s="15" t="s">
        <v>32</v>
      </c>
      <c r="J2061" s="16">
        <v>327</v>
      </c>
      <c r="K2061" s="16">
        <v>54.5</v>
      </c>
      <c r="L2061" s="17" t="s">
        <v>645</v>
      </c>
      <c r="M2061" s="163" t="str">
        <f>IFERROR(GETPIVOTDATA("Tot. Bottles",'- Ordine Aggregato -'!$A$1,"sku anker",A2061),"")</f>
        <v/>
      </c>
      <c r="N2061" s="18" t="s">
        <v>42</v>
      </c>
      <c r="O2061" s="19" t="str">
        <f t="shared" ref="O2061:O2124" si="32">HYPERLINK("https://www.ankeramsterdamspirits.nl/en/products/"&amp;A2061,"Order online")</f>
        <v>Order online</v>
      </c>
      <c r="P2061" s="97" t="s">
        <v>225</v>
      </c>
      <c r="Q2061" s="13" t="s">
        <v>6841</v>
      </c>
      <c r="R2061" t="s">
        <v>6842</v>
      </c>
      <c r="S2061" s="20">
        <v>0</v>
      </c>
      <c r="T2061" s="21" t="s">
        <v>38</v>
      </c>
    </row>
    <row r="2062" spans="1:20" x14ac:dyDescent="0.35">
      <c r="A2062" s="96" t="s">
        <v>6843</v>
      </c>
      <c r="D2062" s="13" t="s">
        <v>6844</v>
      </c>
      <c r="E2062" s="13">
        <v>6</v>
      </c>
      <c r="F2062" s="14">
        <v>1</v>
      </c>
      <c r="G2062" s="13" t="s">
        <v>14872</v>
      </c>
      <c r="H2062" s="14">
        <v>40</v>
      </c>
      <c r="I2062" s="15" t="s">
        <v>32</v>
      </c>
      <c r="J2062" s="16">
        <v>135</v>
      </c>
      <c r="K2062" s="16">
        <v>22.5</v>
      </c>
      <c r="L2062" s="17" t="s">
        <v>645</v>
      </c>
      <c r="M2062" s="163" t="str">
        <f>IFERROR(GETPIVOTDATA("Tot. Bottles",'- Ordine Aggregato -'!$A$1,"sku anker",A2062),"")</f>
        <v/>
      </c>
      <c r="N2062" s="18" t="s">
        <v>42</v>
      </c>
      <c r="O2062" s="19" t="str">
        <f t="shared" si="32"/>
        <v>Order online</v>
      </c>
      <c r="P2062" s="97" t="s">
        <v>225</v>
      </c>
      <c r="Q2062" s="13" t="s">
        <v>6845</v>
      </c>
      <c r="R2062" t="s">
        <v>6846</v>
      </c>
      <c r="S2062" s="20">
        <v>0</v>
      </c>
      <c r="T2062" s="21" t="s">
        <v>38</v>
      </c>
    </row>
    <row r="2063" spans="1:20" x14ac:dyDescent="0.35">
      <c r="A2063" s="96" t="s">
        <v>6847</v>
      </c>
      <c r="D2063" s="13" t="s">
        <v>6848</v>
      </c>
      <c r="E2063" s="13">
        <v>6</v>
      </c>
      <c r="F2063" s="14">
        <v>0.7</v>
      </c>
      <c r="G2063" s="13" t="s">
        <v>46</v>
      </c>
      <c r="H2063" s="14">
        <v>40</v>
      </c>
      <c r="I2063" s="15" t="s">
        <v>32</v>
      </c>
      <c r="J2063" s="16">
        <v>96.899999999999991</v>
      </c>
      <c r="K2063" s="16">
        <v>16.149999999999999</v>
      </c>
      <c r="L2063" s="17" t="s">
        <v>690</v>
      </c>
      <c r="M2063" s="163" t="str">
        <f>IFERROR(GETPIVOTDATA("Tot. Bottles",'- Ordine Aggregato -'!$A$1,"sku anker",A2063),"")</f>
        <v/>
      </c>
      <c r="N2063" s="18" t="s">
        <v>42</v>
      </c>
      <c r="O2063" s="19" t="str">
        <f t="shared" si="32"/>
        <v>Order online</v>
      </c>
      <c r="P2063" s="97" t="s">
        <v>68</v>
      </c>
      <c r="Q2063" s="13" t="s">
        <v>6849</v>
      </c>
      <c r="R2063" t="s">
        <v>6850</v>
      </c>
      <c r="S2063" s="20">
        <v>0</v>
      </c>
      <c r="T2063" s="21" t="s">
        <v>38</v>
      </c>
    </row>
    <row r="2064" spans="1:20" x14ac:dyDescent="0.35">
      <c r="A2064" s="96" t="s">
        <v>6851</v>
      </c>
      <c r="D2064" s="13" t="s">
        <v>6852</v>
      </c>
      <c r="E2064" s="13">
        <v>6</v>
      </c>
      <c r="F2064" s="14">
        <v>1</v>
      </c>
      <c r="G2064" s="13" t="s">
        <v>14872</v>
      </c>
      <c r="H2064" s="14">
        <v>30</v>
      </c>
      <c r="I2064" s="15" t="s">
        <v>32</v>
      </c>
      <c r="J2064" s="16">
        <v>29.400000000000002</v>
      </c>
      <c r="K2064" s="16">
        <v>4.9000000000000004</v>
      </c>
      <c r="L2064" s="17" t="s">
        <v>2204</v>
      </c>
      <c r="M2064" s="163" t="str">
        <f>IFERROR(GETPIVOTDATA("Tot. Bottles",'- Ordine Aggregato -'!$A$1,"sku anker",A2064),"")</f>
        <v/>
      </c>
      <c r="N2064" s="18" t="s">
        <v>42</v>
      </c>
      <c r="O2064" s="19" t="str">
        <f t="shared" si="32"/>
        <v>Order online</v>
      </c>
      <c r="P2064" s="97" t="s">
        <v>68</v>
      </c>
      <c r="Q2064" s="13" t="s">
        <v>6853</v>
      </c>
      <c r="R2064" t="s">
        <v>6854</v>
      </c>
      <c r="S2064" s="20">
        <v>0</v>
      </c>
      <c r="T2064" s="21" t="s">
        <v>38</v>
      </c>
    </row>
    <row r="2065" spans="1:20" x14ac:dyDescent="0.35">
      <c r="A2065" s="13" t="s">
        <v>6855</v>
      </c>
      <c r="B2065" s="13"/>
      <c r="C2065" s="13"/>
      <c r="D2065" s="13" t="s">
        <v>6856</v>
      </c>
      <c r="E2065" s="13">
        <v>6</v>
      </c>
      <c r="F2065" s="14">
        <v>1</v>
      </c>
      <c r="G2065" s="13" t="s">
        <v>14872</v>
      </c>
      <c r="H2065" s="14">
        <v>20</v>
      </c>
      <c r="I2065" s="15" t="s">
        <v>32</v>
      </c>
      <c r="J2065" s="16">
        <v>31.5</v>
      </c>
      <c r="K2065" s="16">
        <v>5.25</v>
      </c>
      <c r="L2065" s="17" t="s">
        <v>690</v>
      </c>
      <c r="M2065" s="163" t="str">
        <f>IFERROR(GETPIVOTDATA("Tot. Bottles",'- Ordine Aggregato -'!$A$1,"sku anker",A2065),"")</f>
        <v/>
      </c>
      <c r="N2065" s="18" t="s">
        <v>42</v>
      </c>
      <c r="O2065" s="19" t="str">
        <f t="shared" si="32"/>
        <v>Order online</v>
      </c>
      <c r="P2065" s="97" t="s">
        <v>68</v>
      </c>
      <c r="Q2065" s="13" t="s">
        <v>6857</v>
      </c>
      <c r="R2065" t="s">
        <v>6858</v>
      </c>
      <c r="S2065" s="20">
        <v>0</v>
      </c>
      <c r="T2065" s="21" t="s">
        <v>38</v>
      </c>
    </row>
    <row r="2066" spans="1:20" x14ac:dyDescent="0.35">
      <c r="A2066" s="96" t="s">
        <v>6859</v>
      </c>
      <c r="D2066" s="13" t="s">
        <v>6860</v>
      </c>
      <c r="E2066" s="13">
        <v>6</v>
      </c>
      <c r="F2066" s="14">
        <v>1</v>
      </c>
      <c r="G2066" s="13" t="s">
        <v>14872</v>
      </c>
      <c r="H2066" s="14">
        <v>20</v>
      </c>
      <c r="I2066" s="15" t="s">
        <v>32</v>
      </c>
      <c r="J2066" s="16">
        <v>28.5</v>
      </c>
      <c r="K2066" s="16">
        <v>4.75</v>
      </c>
      <c r="L2066" s="17" t="s">
        <v>2217</v>
      </c>
      <c r="M2066" s="163" t="str">
        <f>IFERROR(GETPIVOTDATA("Tot. Bottles",'- Ordine Aggregato -'!$A$1,"sku anker",A2066),"")</f>
        <v/>
      </c>
      <c r="N2066" s="18" t="s">
        <v>42</v>
      </c>
      <c r="O2066" s="19" t="str">
        <f t="shared" si="32"/>
        <v>Order online</v>
      </c>
      <c r="P2066" s="97" t="s">
        <v>68</v>
      </c>
      <c r="Q2066" s="13" t="s">
        <v>6861</v>
      </c>
      <c r="R2066" t="s">
        <v>6862</v>
      </c>
      <c r="S2066" s="20">
        <v>0</v>
      </c>
      <c r="T2066" s="21" t="s">
        <v>38</v>
      </c>
    </row>
    <row r="2067" spans="1:20" x14ac:dyDescent="0.35">
      <c r="A2067" s="96" t="s">
        <v>6863</v>
      </c>
      <c r="D2067" s="13" t="s">
        <v>6864</v>
      </c>
      <c r="E2067" s="13">
        <v>6</v>
      </c>
      <c r="F2067" s="14">
        <v>0.7</v>
      </c>
      <c r="G2067" s="13" t="s">
        <v>14872</v>
      </c>
      <c r="H2067" s="14">
        <v>0</v>
      </c>
      <c r="I2067" s="15" t="s">
        <v>32</v>
      </c>
      <c r="J2067" s="16">
        <v>15</v>
      </c>
      <c r="K2067" s="16">
        <v>2.5</v>
      </c>
      <c r="L2067" s="17" t="s">
        <v>5191</v>
      </c>
      <c r="M2067" s="163" t="str">
        <f>IFERROR(GETPIVOTDATA("Tot. Bottles",'- Ordine Aggregato -'!$A$1,"sku anker",A2067),"")</f>
        <v/>
      </c>
      <c r="N2067" s="18" t="s">
        <v>42</v>
      </c>
      <c r="O2067" s="19" t="str">
        <f t="shared" si="32"/>
        <v>Order online</v>
      </c>
      <c r="P2067" s="97" t="s">
        <v>68</v>
      </c>
      <c r="Q2067" s="13" t="s">
        <v>6865</v>
      </c>
      <c r="R2067" t="s">
        <v>6866</v>
      </c>
      <c r="S2067" s="20">
        <v>0</v>
      </c>
      <c r="T2067" s="21" t="s">
        <v>38</v>
      </c>
    </row>
    <row r="2068" spans="1:20" x14ac:dyDescent="0.35">
      <c r="A2068" s="96" t="s">
        <v>6867</v>
      </c>
      <c r="D2068" s="13" t="s">
        <v>6868</v>
      </c>
      <c r="E2068" s="13">
        <v>12</v>
      </c>
      <c r="F2068" s="14">
        <v>0.2</v>
      </c>
      <c r="G2068" s="13" t="s">
        <v>14872</v>
      </c>
      <c r="H2068" s="14">
        <v>35</v>
      </c>
      <c r="I2068" s="15" t="s">
        <v>32</v>
      </c>
      <c r="J2068" s="16">
        <v>21</v>
      </c>
      <c r="K2068" s="16">
        <v>1.75</v>
      </c>
      <c r="L2068" s="17" t="s">
        <v>690</v>
      </c>
      <c r="M2068" s="163" t="str">
        <f>IFERROR(GETPIVOTDATA("Tot. Bottles",'- Ordine Aggregato -'!$A$1,"sku anker",A2068),"")</f>
        <v/>
      </c>
      <c r="N2068" s="18" t="s">
        <v>42</v>
      </c>
      <c r="O2068" s="19" t="str">
        <f t="shared" si="32"/>
        <v>Order online</v>
      </c>
      <c r="P2068" s="97" t="s">
        <v>68</v>
      </c>
      <c r="Q2068" s="13" t="s">
        <v>6869</v>
      </c>
      <c r="R2068" t="s">
        <v>6870</v>
      </c>
      <c r="S2068" s="20">
        <v>0</v>
      </c>
      <c r="T2068" s="21" t="s">
        <v>38</v>
      </c>
    </row>
    <row r="2069" spans="1:20" x14ac:dyDescent="0.35">
      <c r="A2069" s="96" t="s">
        <v>6871</v>
      </c>
      <c r="B2069" s="96"/>
      <c r="C2069" s="96"/>
      <c r="D2069" s="13" t="s">
        <v>6868</v>
      </c>
      <c r="E2069" s="13">
        <v>6</v>
      </c>
      <c r="F2069" s="14">
        <v>0.5</v>
      </c>
      <c r="G2069" s="13" t="s">
        <v>14872</v>
      </c>
      <c r="H2069" s="14">
        <v>35</v>
      </c>
      <c r="I2069" s="15" t="s">
        <v>32</v>
      </c>
      <c r="J2069" s="16">
        <v>21</v>
      </c>
      <c r="K2069" s="16">
        <v>3.5</v>
      </c>
      <c r="L2069" s="17" t="s">
        <v>690</v>
      </c>
      <c r="M2069" s="163" t="str">
        <f>IFERROR(GETPIVOTDATA("Tot. Bottles",'- Ordine Aggregato -'!$A$1,"sku anker",A2069),"")</f>
        <v/>
      </c>
      <c r="N2069" s="18" t="s">
        <v>42</v>
      </c>
      <c r="O2069" s="19" t="str">
        <f t="shared" si="32"/>
        <v>Order online</v>
      </c>
      <c r="P2069" s="97" t="s">
        <v>68</v>
      </c>
      <c r="Q2069" s="13" t="s">
        <v>6872</v>
      </c>
      <c r="R2069" t="s">
        <v>6873</v>
      </c>
      <c r="S2069" s="20">
        <v>0</v>
      </c>
      <c r="T2069" s="21" t="s">
        <v>38</v>
      </c>
    </row>
    <row r="2070" spans="1:20" x14ac:dyDescent="0.35">
      <c r="A2070" s="96" t="s">
        <v>6874</v>
      </c>
      <c r="B2070" s="96"/>
      <c r="C2070" s="96"/>
      <c r="D2070" s="13" t="s">
        <v>6868</v>
      </c>
      <c r="E2070" s="13">
        <v>6</v>
      </c>
      <c r="F2070" s="14">
        <v>1</v>
      </c>
      <c r="G2070" s="13" t="s">
        <v>14871</v>
      </c>
      <c r="H2070" s="14">
        <v>35</v>
      </c>
      <c r="I2070" s="15" t="s">
        <v>32</v>
      </c>
      <c r="J2070" s="16">
        <v>27</v>
      </c>
      <c r="K2070" s="16">
        <v>4.5</v>
      </c>
      <c r="L2070" s="17" t="s">
        <v>690</v>
      </c>
      <c r="M2070" s="163" t="str">
        <f>IFERROR(GETPIVOTDATA("Tot. Bottles",'- Ordine Aggregato -'!$A$1,"sku anker",A2070),"")</f>
        <v/>
      </c>
      <c r="N2070" s="18" t="s">
        <v>42</v>
      </c>
      <c r="O2070" s="19" t="str">
        <f t="shared" si="32"/>
        <v>Order online</v>
      </c>
      <c r="P2070" s="97" t="s">
        <v>68</v>
      </c>
      <c r="Q2070" s="13" t="s">
        <v>6875</v>
      </c>
      <c r="R2070" t="s">
        <v>6876</v>
      </c>
      <c r="S2070" s="20">
        <v>0</v>
      </c>
      <c r="T2070" s="21" t="s">
        <v>38</v>
      </c>
    </row>
    <row r="2071" spans="1:20" x14ac:dyDescent="0.35">
      <c r="A2071" s="96" t="s">
        <v>6877</v>
      </c>
      <c r="B2071" s="96"/>
      <c r="C2071" s="96"/>
      <c r="D2071" s="13" t="s">
        <v>6878</v>
      </c>
      <c r="E2071" s="13">
        <v>6</v>
      </c>
      <c r="F2071" s="14">
        <v>1</v>
      </c>
      <c r="G2071" s="13" t="s">
        <v>14871</v>
      </c>
      <c r="H2071" s="14">
        <v>30</v>
      </c>
      <c r="I2071" s="15" t="s">
        <v>32</v>
      </c>
      <c r="J2071" s="16">
        <v>28.799999999999997</v>
      </c>
      <c r="K2071" s="16">
        <v>4.8</v>
      </c>
      <c r="L2071" s="17" t="s">
        <v>2204</v>
      </c>
      <c r="M2071" s="163" t="str">
        <f>IFERROR(GETPIVOTDATA("Tot. Bottles",'- Ordine Aggregato -'!$A$1,"sku anker",A2071),"")</f>
        <v/>
      </c>
      <c r="N2071" s="18" t="s">
        <v>42</v>
      </c>
      <c r="O2071" s="19" t="str">
        <f t="shared" si="32"/>
        <v>Order online</v>
      </c>
      <c r="P2071" s="97" t="s">
        <v>68</v>
      </c>
      <c r="Q2071" s="13" t="s">
        <v>6879</v>
      </c>
      <c r="R2071" t="s">
        <v>6880</v>
      </c>
      <c r="S2071" s="20">
        <v>0</v>
      </c>
      <c r="T2071" s="21" t="s">
        <v>38</v>
      </c>
    </row>
    <row r="2072" spans="1:20" x14ac:dyDescent="0.35">
      <c r="A2072" s="96" t="s">
        <v>6881</v>
      </c>
      <c r="B2072" s="96"/>
      <c r="C2072" s="96"/>
      <c r="D2072" s="13" t="s">
        <v>6882</v>
      </c>
      <c r="E2072" s="13">
        <v>6</v>
      </c>
      <c r="F2072" s="14">
        <v>0.7</v>
      </c>
      <c r="G2072" s="13" t="s">
        <v>14872</v>
      </c>
      <c r="H2072" s="14">
        <v>38</v>
      </c>
      <c r="I2072" s="15" t="s">
        <v>32</v>
      </c>
      <c r="J2072" s="16">
        <v>49.5</v>
      </c>
      <c r="K2072" s="16">
        <v>8.25</v>
      </c>
      <c r="L2072" s="17" t="s">
        <v>690</v>
      </c>
      <c r="M2072" s="163" t="str">
        <f>IFERROR(GETPIVOTDATA("Tot. Bottles",'- Ordine Aggregato -'!$A$1,"sku anker",A2072),"")</f>
        <v/>
      </c>
      <c r="N2072" s="18" t="s">
        <v>42</v>
      </c>
      <c r="O2072" s="19" t="str">
        <f t="shared" si="32"/>
        <v>Order online</v>
      </c>
      <c r="P2072" s="97" t="s">
        <v>68</v>
      </c>
      <c r="Q2072" s="13" t="s">
        <v>6883</v>
      </c>
      <c r="R2072" t="s">
        <v>6884</v>
      </c>
      <c r="S2072" s="20">
        <v>0</v>
      </c>
      <c r="T2072" s="21" t="s">
        <v>38</v>
      </c>
    </row>
    <row r="2073" spans="1:20" x14ac:dyDescent="0.35">
      <c r="A2073" s="13" t="s">
        <v>6885</v>
      </c>
      <c r="B2073" s="13"/>
      <c r="C2073" s="13"/>
      <c r="D2073" s="13" t="s">
        <v>6886</v>
      </c>
      <c r="E2073" s="13">
        <v>6</v>
      </c>
      <c r="F2073" s="14">
        <v>0.7</v>
      </c>
      <c r="G2073" s="13" t="s">
        <v>14872</v>
      </c>
      <c r="H2073" s="14">
        <v>38</v>
      </c>
      <c r="I2073" s="15" t="s">
        <v>32</v>
      </c>
      <c r="J2073" s="16">
        <v>46.5</v>
      </c>
      <c r="K2073" s="16">
        <v>7.75</v>
      </c>
      <c r="L2073" s="17" t="s">
        <v>690</v>
      </c>
      <c r="M2073" s="163" t="str">
        <f>IFERROR(GETPIVOTDATA("Tot. Bottles",'- Ordine Aggregato -'!$A$1,"sku anker",A2073),"")</f>
        <v/>
      </c>
      <c r="N2073" s="18" t="s">
        <v>42</v>
      </c>
      <c r="O2073" s="19" t="str">
        <f t="shared" si="32"/>
        <v>Order online</v>
      </c>
      <c r="P2073" s="97" t="s">
        <v>68</v>
      </c>
      <c r="Q2073" s="13" t="s">
        <v>6887</v>
      </c>
      <c r="R2073" t="s">
        <v>6888</v>
      </c>
      <c r="S2073" s="20">
        <v>0</v>
      </c>
      <c r="T2073" s="21" t="s">
        <v>38</v>
      </c>
    </row>
    <row r="2074" spans="1:20" x14ac:dyDescent="0.35">
      <c r="A2074" s="96" t="s">
        <v>6889</v>
      </c>
      <c r="B2074" s="96"/>
      <c r="C2074" s="96"/>
      <c r="D2074" s="13" t="s">
        <v>6890</v>
      </c>
      <c r="E2074" s="13">
        <v>6</v>
      </c>
      <c r="F2074" s="14">
        <v>0.7</v>
      </c>
      <c r="G2074" s="13" t="s">
        <v>14872</v>
      </c>
      <c r="H2074" s="14">
        <v>35</v>
      </c>
      <c r="I2074" s="15" t="s">
        <v>32</v>
      </c>
      <c r="J2074" s="16">
        <v>39.599999999999994</v>
      </c>
      <c r="K2074" s="16">
        <v>6.6</v>
      </c>
      <c r="L2074" s="17" t="s">
        <v>690</v>
      </c>
      <c r="M2074" s="163" t="str">
        <f>IFERROR(GETPIVOTDATA("Tot. Bottles",'- Ordine Aggregato -'!$A$1,"sku anker",A2074),"")</f>
        <v/>
      </c>
      <c r="N2074" s="18" t="s">
        <v>42</v>
      </c>
      <c r="O2074" s="19" t="str">
        <f t="shared" si="32"/>
        <v>Order online</v>
      </c>
      <c r="P2074" s="97" t="s">
        <v>68</v>
      </c>
      <c r="Q2074" s="13" t="s">
        <v>6891</v>
      </c>
      <c r="R2074" t="s">
        <v>6892</v>
      </c>
      <c r="S2074" s="20">
        <v>0</v>
      </c>
      <c r="T2074" s="21" t="s">
        <v>38</v>
      </c>
    </row>
    <row r="2075" spans="1:20" x14ac:dyDescent="0.35">
      <c r="A2075" s="13" t="s">
        <v>6893</v>
      </c>
      <c r="B2075" s="13"/>
      <c r="C2075" s="13"/>
      <c r="D2075" s="13" t="s">
        <v>6894</v>
      </c>
      <c r="E2075" s="13">
        <v>6</v>
      </c>
      <c r="F2075" s="14">
        <v>0.7</v>
      </c>
      <c r="G2075" s="13" t="s">
        <v>14871</v>
      </c>
      <c r="H2075" s="14">
        <v>30</v>
      </c>
      <c r="I2075" s="15" t="s">
        <v>32</v>
      </c>
      <c r="J2075" s="16">
        <v>47.099999999999994</v>
      </c>
      <c r="K2075" s="16">
        <v>7.85</v>
      </c>
      <c r="L2075" s="17" t="s">
        <v>690</v>
      </c>
      <c r="M2075" s="163" t="str">
        <f>IFERROR(GETPIVOTDATA("Tot. Bottles",'- Ordine Aggregato -'!$A$1,"sku anker",A2075),"")</f>
        <v/>
      </c>
      <c r="N2075" s="18" t="s">
        <v>42</v>
      </c>
      <c r="O2075" s="19" t="str">
        <f t="shared" si="32"/>
        <v>Order online</v>
      </c>
      <c r="P2075" s="97" t="s">
        <v>68</v>
      </c>
      <c r="Q2075" s="13" t="s">
        <v>6895</v>
      </c>
      <c r="R2075" t="s">
        <v>6896</v>
      </c>
      <c r="S2075" s="20">
        <v>0</v>
      </c>
      <c r="T2075" s="21" t="s">
        <v>38</v>
      </c>
    </row>
    <row r="2076" spans="1:20" x14ac:dyDescent="0.35">
      <c r="A2076" s="96" t="s">
        <v>6897</v>
      </c>
      <c r="D2076" s="13" t="s">
        <v>6898</v>
      </c>
      <c r="E2076" s="13">
        <v>6</v>
      </c>
      <c r="F2076" s="14">
        <v>1</v>
      </c>
      <c r="G2076" s="13" t="s">
        <v>14871</v>
      </c>
      <c r="H2076" s="14">
        <v>35</v>
      </c>
      <c r="I2076" s="15" t="s">
        <v>32</v>
      </c>
      <c r="J2076" s="16">
        <v>26.700000000000003</v>
      </c>
      <c r="K2076" s="16">
        <v>4.45</v>
      </c>
      <c r="L2076" s="17" t="s">
        <v>695</v>
      </c>
      <c r="M2076" s="163" t="str">
        <f>IFERROR(GETPIVOTDATA("Tot. Bottles",'- Ordine Aggregato -'!$A$1,"sku anker",A2076),"")</f>
        <v/>
      </c>
      <c r="N2076" s="18" t="s">
        <v>42</v>
      </c>
      <c r="O2076" s="19" t="str">
        <f t="shared" si="32"/>
        <v>Order online</v>
      </c>
      <c r="P2076" s="97" t="s">
        <v>68</v>
      </c>
      <c r="Q2076" s="13" t="s">
        <v>6899</v>
      </c>
      <c r="R2076" t="s">
        <v>6900</v>
      </c>
      <c r="S2076" s="20">
        <v>0</v>
      </c>
      <c r="T2076" s="21" t="s">
        <v>38</v>
      </c>
    </row>
    <row r="2077" spans="1:20" x14ac:dyDescent="0.35">
      <c r="A2077" s="13" t="s">
        <v>6901</v>
      </c>
      <c r="B2077" s="13"/>
      <c r="C2077" s="13"/>
      <c r="D2077" s="13" t="s">
        <v>6902</v>
      </c>
      <c r="E2077" s="13">
        <v>12</v>
      </c>
      <c r="F2077" s="14">
        <v>0.2</v>
      </c>
      <c r="G2077" s="13" t="s">
        <v>14872</v>
      </c>
      <c r="H2077" s="14">
        <v>35</v>
      </c>
      <c r="I2077" s="15" t="s">
        <v>32</v>
      </c>
      <c r="J2077" s="16">
        <v>21</v>
      </c>
      <c r="K2077" s="16">
        <v>1.75</v>
      </c>
      <c r="L2077" s="17" t="s">
        <v>695</v>
      </c>
      <c r="M2077" s="163" t="str">
        <f>IFERROR(GETPIVOTDATA("Tot. Bottles",'- Ordine Aggregato -'!$A$1,"sku anker",A2077),"")</f>
        <v/>
      </c>
      <c r="N2077" s="18" t="s">
        <v>42</v>
      </c>
      <c r="O2077" s="19" t="str">
        <f t="shared" si="32"/>
        <v>Order online</v>
      </c>
      <c r="P2077" s="97" t="s">
        <v>68</v>
      </c>
      <c r="Q2077" s="13" t="s">
        <v>6903</v>
      </c>
      <c r="R2077" t="s">
        <v>6904</v>
      </c>
      <c r="S2077" s="20">
        <v>0</v>
      </c>
      <c r="T2077" s="21" t="s">
        <v>38</v>
      </c>
    </row>
    <row r="2078" spans="1:20" x14ac:dyDescent="0.35">
      <c r="A2078" s="96" t="s">
        <v>6905</v>
      </c>
      <c r="B2078" s="96"/>
      <c r="C2078" s="96"/>
      <c r="D2078" s="13" t="s">
        <v>6906</v>
      </c>
      <c r="E2078" s="13">
        <v>6</v>
      </c>
      <c r="F2078" s="14">
        <v>1</v>
      </c>
      <c r="G2078" s="13" t="s">
        <v>14872</v>
      </c>
      <c r="H2078" s="14">
        <v>22</v>
      </c>
      <c r="I2078" s="15" t="s">
        <v>32</v>
      </c>
      <c r="J2078" s="16">
        <v>44.400000000000006</v>
      </c>
      <c r="K2078" s="16">
        <v>7.4</v>
      </c>
      <c r="L2078" s="17" t="s">
        <v>558</v>
      </c>
      <c r="M2078" s="163" t="str">
        <f>IFERROR(GETPIVOTDATA("Tot. Bottles",'- Ordine Aggregato -'!$A$1,"sku anker",A2078),"")</f>
        <v/>
      </c>
      <c r="N2078" s="18" t="s">
        <v>42</v>
      </c>
      <c r="O2078" s="19" t="str">
        <f t="shared" si="32"/>
        <v>Order online</v>
      </c>
      <c r="P2078" s="97" t="s">
        <v>68</v>
      </c>
      <c r="Q2078" s="13" t="s">
        <v>6907</v>
      </c>
      <c r="R2078" t="s">
        <v>6908</v>
      </c>
      <c r="S2078" s="20">
        <v>0</v>
      </c>
      <c r="T2078" s="21" t="s">
        <v>38</v>
      </c>
    </row>
    <row r="2079" spans="1:20" x14ac:dyDescent="0.35">
      <c r="A2079" s="96" t="s">
        <v>6909</v>
      </c>
      <c r="D2079" s="13" t="s">
        <v>6910</v>
      </c>
      <c r="E2079" s="13">
        <v>6</v>
      </c>
      <c r="F2079" s="14">
        <v>1</v>
      </c>
      <c r="G2079" s="13" t="s">
        <v>14871</v>
      </c>
      <c r="H2079" s="14">
        <v>35</v>
      </c>
      <c r="I2079" s="15" t="s">
        <v>32</v>
      </c>
      <c r="J2079" s="16">
        <v>24</v>
      </c>
      <c r="K2079" s="16">
        <v>4</v>
      </c>
      <c r="L2079" s="17" t="s">
        <v>690</v>
      </c>
      <c r="M2079" s="163" t="str">
        <f>IFERROR(GETPIVOTDATA("Tot. Bottles",'- Ordine Aggregato -'!$A$1,"sku anker",A2079),"")</f>
        <v/>
      </c>
      <c r="N2079" s="18" t="s">
        <v>42</v>
      </c>
      <c r="O2079" s="19" t="str">
        <f t="shared" si="32"/>
        <v>Order online</v>
      </c>
      <c r="P2079" s="97" t="s">
        <v>68</v>
      </c>
      <c r="Q2079" s="13" t="s">
        <v>6911</v>
      </c>
      <c r="R2079" t="s">
        <v>6912</v>
      </c>
      <c r="S2079" s="20">
        <v>0</v>
      </c>
      <c r="T2079" s="21" t="s">
        <v>38</v>
      </c>
    </row>
    <row r="2080" spans="1:20" x14ac:dyDescent="0.35">
      <c r="A2080" s="13" t="s">
        <v>6913</v>
      </c>
      <c r="B2080" s="13"/>
      <c r="C2080" s="13"/>
      <c r="D2080" s="13" t="s">
        <v>6914</v>
      </c>
      <c r="E2080" s="13">
        <v>12</v>
      </c>
      <c r="F2080" s="14">
        <v>0.2</v>
      </c>
      <c r="G2080" s="13" t="s">
        <v>14872</v>
      </c>
      <c r="H2080" s="14">
        <v>35</v>
      </c>
      <c r="I2080" s="15" t="s">
        <v>32</v>
      </c>
      <c r="J2080" s="16">
        <v>18</v>
      </c>
      <c r="K2080" s="16">
        <v>1.5</v>
      </c>
      <c r="L2080" s="17" t="s">
        <v>690</v>
      </c>
      <c r="M2080" s="163" t="str">
        <f>IFERROR(GETPIVOTDATA("Tot. Bottles",'- Ordine Aggregato -'!$A$1,"sku anker",A2080),"")</f>
        <v/>
      </c>
      <c r="N2080" s="18" t="s">
        <v>42</v>
      </c>
      <c r="O2080" s="19" t="str">
        <f t="shared" si="32"/>
        <v>Order online</v>
      </c>
      <c r="P2080" s="97" t="s">
        <v>68</v>
      </c>
      <c r="Q2080" s="13" t="s">
        <v>6915</v>
      </c>
      <c r="R2080" t="s">
        <v>6916</v>
      </c>
      <c r="S2080" s="20">
        <v>0</v>
      </c>
      <c r="T2080" s="21" t="s">
        <v>38</v>
      </c>
    </row>
    <row r="2081" spans="1:20" x14ac:dyDescent="0.35">
      <c r="A2081" s="96" t="s">
        <v>6917</v>
      </c>
      <c r="B2081" s="96"/>
      <c r="C2081" s="96"/>
      <c r="D2081" s="13" t="s">
        <v>6918</v>
      </c>
      <c r="E2081" s="13">
        <v>6</v>
      </c>
      <c r="F2081" s="14">
        <v>1</v>
      </c>
      <c r="G2081" s="13" t="s">
        <v>14871</v>
      </c>
      <c r="H2081" s="14">
        <v>35</v>
      </c>
      <c r="I2081" s="15" t="s">
        <v>32</v>
      </c>
      <c r="J2081" s="16">
        <v>23.700000000000003</v>
      </c>
      <c r="K2081" s="16">
        <v>3.95</v>
      </c>
      <c r="L2081" s="17" t="s">
        <v>695</v>
      </c>
      <c r="M2081" s="163" t="str">
        <f>IFERROR(GETPIVOTDATA("Tot. Bottles",'- Ordine Aggregato -'!$A$1,"sku anker",A2081),"")</f>
        <v/>
      </c>
      <c r="N2081" s="18" t="s">
        <v>42</v>
      </c>
      <c r="O2081" s="19" t="str">
        <f t="shared" si="32"/>
        <v>Order online</v>
      </c>
      <c r="P2081" s="97" t="s">
        <v>68</v>
      </c>
      <c r="Q2081" s="13" t="s">
        <v>6919</v>
      </c>
      <c r="R2081" t="s">
        <v>6920</v>
      </c>
      <c r="S2081" s="20">
        <v>0</v>
      </c>
      <c r="T2081" s="21" t="s">
        <v>38</v>
      </c>
    </row>
    <row r="2082" spans="1:20" x14ac:dyDescent="0.35">
      <c r="A2082" s="96" t="s">
        <v>6921</v>
      </c>
      <c r="B2082" s="96"/>
      <c r="C2082" s="96"/>
      <c r="D2082" s="13" t="s">
        <v>6922</v>
      </c>
      <c r="E2082" s="13">
        <v>12</v>
      </c>
      <c r="F2082" s="14">
        <v>0.2</v>
      </c>
      <c r="G2082" s="13" t="s">
        <v>14871</v>
      </c>
      <c r="H2082" s="14">
        <v>35</v>
      </c>
      <c r="I2082" s="15" t="s">
        <v>32</v>
      </c>
      <c r="J2082" s="16">
        <v>18</v>
      </c>
      <c r="K2082" s="16">
        <v>1.5</v>
      </c>
      <c r="L2082" s="17" t="s">
        <v>695</v>
      </c>
      <c r="M2082" s="163" t="str">
        <f>IFERROR(GETPIVOTDATA("Tot. Bottles",'- Ordine Aggregato -'!$A$1,"sku anker",A2082),"")</f>
        <v/>
      </c>
      <c r="N2082" s="18" t="s">
        <v>42</v>
      </c>
      <c r="O2082" s="19" t="str">
        <f t="shared" si="32"/>
        <v>Order online</v>
      </c>
      <c r="P2082" s="97" t="s">
        <v>68</v>
      </c>
      <c r="Q2082" s="13" t="s">
        <v>6923</v>
      </c>
      <c r="R2082" t="s">
        <v>6924</v>
      </c>
      <c r="S2082" s="20">
        <v>0</v>
      </c>
      <c r="T2082" s="21" t="s">
        <v>38</v>
      </c>
    </row>
    <row r="2083" spans="1:20" x14ac:dyDescent="0.35">
      <c r="A2083" s="96" t="s">
        <v>6925</v>
      </c>
      <c r="B2083" s="96"/>
      <c r="C2083" s="96"/>
      <c r="D2083" s="13" t="s">
        <v>6926</v>
      </c>
      <c r="E2083" s="13">
        <v>6</v>
      </c>
      <c r="F2083" s="14">
        <v>0.5</v>
      </c>
      <c r="G2083" s="13" t="s">
        <v>46</v>
      </c>
      <c r="H2083" s="14">
        <v>45</v>
      </c>
      <c r="I2083" s="15" t="s">
        <v>32</v>
      </c>
      <c r="J2083" s="16">
        <v>159</v>
      </c>
      <c r="K2083" s="16">
        <v>26.5</v>
      </c>
      <c r="L2083" s="17" t="s">
        <v>657</v>
      </c>
      <c r="M2083" s="163" t="str">
        <f>IFERROR(GETPIVOTDATA("Tot. Bottles",'- Ordine Aggregato -'!$A$1,"sku anker",A2083),"")</f>
        <v/>
      </c>
      <c r="N2083" s="18" t="s">
        <v>42</v>
      </c>
      <c r="O2083" s="19" t="str">
        <f t="shared" si="32"/>
        <v>Order online</v>
      </c>
      <c r="P2083" s="97" t="s">
        <v>220</v>
      </c>
      <c r="Q2083" s="13" t="s">
        <v>6927</v>
      </c>
      <c r="R2083" t="s">
        <v>6928</v>
      </c>
      <c r="S2083" s="20">
        <v>0</v>
      </c>
      <c r="T2083" s="21" t="s">
        <v>38</v>
      </c>
    </row>
    <row r="2084" spans="1:20" x14ac:dyDescent="0.35">
      <c r="A2084" s="96" t="s">
        <v>6929</v>
      </c>
      <c r="D2084" s="13" t="s">
        <v>6930</v>
      </c>
      <c r="E2084" s="13">
        <v>6</v>
      </c>
      <c r="F2084" s="14">
        <v>0.7</v>
      </c>
      <c r="G2084" s="13" t="s">
        <v>14872</v>
      </c>
      <c r="H2084" s="14">
        <v>32</v>
      </c>
      <c r="I2084" s="15" t="s">
        <v>32</v>
      </c>
      <c r="J2084" s="16">
        <v>43.2</v>
      </c>
      <c r="K2084" s="16">
        <v>7.2</v>
      </c>
      <c r="L2084" s="17" t="s">
        <v>66</v>
      </c>
      <c r="M2084" s="163" t="str">
        <f>IFERROR(GETPIVOTDATA("Tot. Bottles",'- Ordine Aggregato -'!$A$1,"sku anker",A2084),"")</f>
        <v/>
      </c>
      <c r="N2084" s="18" t="s">
        <v>42</v>
      </c>
      <c r="O2084" s="19" t="str">
        <f t="shared" si="32"/>
        <v>Order online</v>
      </c>
      <c r="P2084" s="97" t="s">
        <v>105</v>
      </c>
      <c r="Q2084" s="13" t="s">
        <v>6931</v>
      </c>
      <c r="R2084" t="s">
        <v>6932</v>
      </c>
      <c r="S2084" s="20">
        <v>0</v>
      </c>
      <c r="T2084" s="21" t="s">
        <v>38</v>
      </c>
    </row>
    <row r="2085" spans="1:20" x14ac:dyDescent="0.35">
      <c r="A2085" s="13" t="s">
        <v>6933</v>
      </c>
      <c r="B2085" s="13"/>
      <c r="C2085" s="13"/>
      <c r="D2085" s="13" t="s">
        <v>6934</v>
      </c>
      <c r="E2085" s="13">
        <v>6</v>
      </c>
      <c r="F2085" s="14">
        <v>0.7</v>
      </c>
      <c r="G2085" s="13" t="s">
        <v>14871</v>
      </c>
      <c r="H2085" s="14">
        <v>17</v>
      </c>
      <c r="I2085" s="15" t="s">
        <v>32</v>
      </c>
      <c r="J2085" s="16">
        <v>73.5</v>
      </c>
      <c r="K2085" s="16">
        <v>12.25</v>
      </c>
      <c r="L2085" s="17" t="s">
        <v>66</v>
      </c>
      <c r="M2085" s="163" t="str">
        <f>IFERROR(GETPIVOTDATA("Tot. Bottles",'- Ordine Aggregato -'!$A$1,"sku anker",A2085),"")</f>
        <v/>
      </c>
      <c r="N2085" s="18" t="s">
        <v>42</v>
      </c>
      <c r="O2085" s="19" t="str">
        <f t="shared" si="32"/>
        <v>Order online</v>
      </c>
      <c r="P2085" s="97" t="s">
        <v>225</v>
      </c>
      <c r="Q2085" s="13" t="s">
        <v>6935</v>
      </c>
      <c r="R2085" t="s">
        <v>6936</v>
      </c>
      <c r="S2085" s="20">
        <v>0</v>
      </c>
      <c r="T2085" s="21" t="s">
        <v>38</v>
      </c>
    </row>
    <row r="2086" spans="1:20" x14ac:dyDescent="0.35">
      <c r="A2086" s="13" t="s">
        <v>6937</v>
      </c>
      <c r="B2086" s="13"/>
      <c r="C2086" s="13"/>
      <c r="D2086" s="13" t="s">
        <v>6938</v>
      </c>
      <c r="E2086" s="13">
        <v>6</v>
      </c>
      <c r="F2086" s="14">
        <v>0.5</v>
      </c>
      <c r="G2086" s="13" t="s">
        <v>46</v>
      </c>
      <c r="H2086" s="14">
        <v>44</v>
      </c>
      <c r="I2086" s="15" t="s">
        <v>32</v>
      </c>
      <c r="J2086" s="16">
        <v>117</v>
      </c>
      <c r="K2086" s="16">
        <v>19.5</v>
      </c>
      <c r="L2086" s="17" t="s">
        <v>368</v>
      </c>
      <c r="M2086" s="163" t="str">
        <f>IFERROR(GETPIVOTDATA("Tot. Bottles",'- Ordine Aggregato -'!$A$1,"sku anker",A2086),"")</f>
        <v/>
      </c>
      <c r="N2086" s="18" t="s">
        <v>42</v>
      </c>
      <c r="O2086" s="19" t="str">
        <f t="shared" si="32"/>
        <v>Order online</v>
      </c>
      <c r="P2086" s="97" t="s">
        <v>220</v>
      </c>
      <c r="Q2086" s="13" t="s">
        <v>6939</v>
      </c>
      <c r="R2086" t="s">
        <v>6940</v>
      </c>
      <c r="S2086" s="20">
        <v>0</v>
      </c>
      <c r="T2086" s="21" t="s">
        <v>38</v>
      </c>
    </row>
    <row r="2087" spans="1:20" x14ac:dyDescent="0.35">
      <c r="A2087" s="96" t="s">
        <v>6941</v>
      </c>
      <c r="B2087" s="96"/>
      <c r="C2087" s="96"/>
      <c r="D2087" s="13" t="s">
        <v>6942</v>
      </c>
      <c r="E2087" s="13">
        <v>6</v>
      </c>
      <c r="F2087" s="14">
        <v>0.75</v>
      </c>
      <c r="G2087" s="13" t="s">
        <v>46</v>
      </c>
      <c r="H2087" s="14">
        <v>15</v>
      </c>
      <c r="I2087" s="15" t="s">
        <v>32</v>
      </c>
      <c r="J2087" s="16">
        <v>77.699999999999989</v>
      </c>
      <c r="K2087" s="16">
        <v>12.95</v>
      </c>
      <c r="L2087" s="17" t="s">
        <v>710</v>
      </c>
      <c r="M2087" s="163" t="str">
        <f>IFERROR(GETPIVOTDATA("Tot. Bottles",'- Ordine Aggregato -'!$A$1,"sku anker",A2087),"")</f>
        <v/>
      </c>
      <c r="N2087" s="18" t="s">
        <v>67</v>
      </c>
      <c r="O2087" s="19" t="str">
        <f t="shared" si="32"/>
        <v>Order online</v>
      </c>
      <c r="P2087" s="97" t="s">
        <v>35</v>
      </c>
      <c r="Q2087" s="13" t="s">
        <v>6943</v>
      </c>
      <c r="R2087" t="s">
        <v>42</v>
      </c>
      <c r="S2087" s="20">
        <v>12.95</v>
      </c>
      <c r="T2087" s="21" t="s">
        <v>38</v>
      </c>
    </row>
    <row r="2088" spans="1:20" x14ac:dyDescent="0.35">
      <c r="A2088" s="13" t="s">
        <v>6944</v>
      </c>
      <c r="B2088" s="13"/>
      <c r="C2088" s="13"/>
      <c r="D2088" s="13" t="s">
        <v>6945</v>
      </c>
      <c r="E2088" s="13">
        <v>6</v>
      </c>
      <c r="F2088" s="14">
        <v>0.7</v>
      </c>
      <c r="G2088" s="13" t="s">
        <v>46</v>
      </c>
      <c r="H2088" s="14">
        <v>46</v>
      </c>
      <c r="I2088" s="15" t="s">
        <v>32</v>
      </c>
      <c r="J2088" s="16">
        <v>108</v>
      </c>
      <c r="K2088" s="16">
        <v>18</v>
      </c>
      <c r="L2088" s="17" t="s">
        <v>1787</v>
      </c>
      <c r="M2088" s="163" t="str">
        <f>IFERROR(GETPIVOTDATA("Tot. Bottles",'- Ordine Aggregato -'!$A$1,"sku anker",A2088),"")</f>
        <v/>
      </c>
      <c r="N2088" s="18" t="s">
        <v>67</v>
      </c>
      <c r="O2088" s="19" t="str">
        <f t="shared" si="32"/>
        <v>Order online</v>
      </c>
      <c r="P2088" s="97" t="s">
        <v>146</v>
      </c>
      <c r="Q2088" s="13" t="s">
        <v>6946</v>
      </c>
      <c r="R2088" t="s">
        <v>42</v>
      </c>
      <c r="S2088" s="20">
        <v>18</v>
      </c>
      <c r="T2088" s="21" t="s">
        <v>38</v>
      </c>
    </row>
    <row r="2089" spans="1:20" x14ac:dyDescent="0.35">
      <c r="A2089" s="13" t="s">
        <v>6947</v>
      </c>
      <c r="B2089" s="13"/>
      <c r="C2089" s="13"/>
      <c r="D2089" s="13" t="s">
        <v>6948</v>
      </c>
      <c r="E2089" s="13">
        <v>6</v>
      </c>
      <c r="F2089" s="14">
        <v>0.7</v>
      </c>
      <c r="G2089" s="13" t="s">
        <v>14872</v>
      </c>
      <c r="H2089" s="14">
        <v>46</v>
      </c>
      <c r="I2089" s="15" t="s">
        <v>32</v>
      </c>
      <c r="J2089" s="16">
        <v>119.69999999999999</v>
      </c>
      <c r="K2089" s="16">
        <v>19.95</v>
      </c>
      <c r="L2089" s="17" t="s">
        <v>1787</v>
      </c>
      <c r="M2089" s="163" t="str">
        <f>IFERROR(GETPIVOTDATA("Tot. Bottles",'- Ordine Aggregato -'!$A$1,"sku anker",A2089),"")</f>
        <v/>
      </c>
      <c r="N2089" s="18" t="s">
        <v>67</v>
      </c>
      <c r="O2089" s="19" t="str">
        <f t="shared" si="32"/>
        <v>Order online</v>
      </c>
      <c r="P2089" s="97" t="s">
        <v>146</v>
      </c>
      <c r="Q2089" s="13" t="s">
        <v>6946</v>
      </c>
      <c r="R2089" t="s">
        <v>42</v>
      </c>
      <c r="S2089" s="20">
        <v>19.95</v>
      </c>
      <c r="T2089" s="21" t="s">
        <v>38</v>
      </c>
    </row>
    <row r="2090" spans="1:20" x14ac:dyDescent="0.35">
      <c r="A2090" s="13" t="s">
        <v>6949</v>
      </c>
      <c r="B2090" s="13"/>
      <c r="C2090" s="13"/>
      <c r="D2090" s="13" t="s">
        <v>6950</v>
      </c>
      <c r="E2090" s="13">
        <v>6</v>
      </c>
      <c r="F2090" s="14">
        <v>0.7</v>
      </c>
      <c r="G2090" s="13" t="s">
        <v>14872</v>
      </c>
      <c r="H2090" s="14">
        <v>46</v>
      </c>
      <c r="I2090" s="15" t="s">
        <v>32</v>
      </c>
      <c r="J2090" s="16">
        <v>129</v>
      </c>
      <c r="K2090" s="16">
        <v>21.5</v>
      </c>
      <c r="L2090" s="17" t="s">
        <v>1787</v>
      </c>
      <c r="M2090" s="163" t="str">
        <f>IFERROR(GETPIVOTDATA("Tot. Bottles",'- Ordine Aggregato -'!$A$1,"sku anker",A2090),"")</f>
        <v/>
      </c>
      <c r="N2090" s="18" t="s">
        <v>42</v>
      </c>
      <c r="O2090" s="19" t="str">
        <f t="shared" si="32"/>
        <v>Order online</v>
      </c>
      <c r="P2090" s="97" t="s">
        <v>146</v>
      </c>
      <c r="Q2090" s="13" t="s">
        <v>6951</v>
      </c>
      <c r="R2090" t="s">
        <v>42</v>
      </c>
      <c r="S2090" s="20">
        <v>0</v>
      </c>
      <c r="T2090" s="21" t="s">
        <v>38</v>
      </c>
    </row>
    <row r="2091" spans="1:20" x14ac:dyDescent="0.35">
      <c r="A2091" s="13" t="s">
        <v>6952</v>
      </c>
      <c r="B2091" s="13"/>
      <c r="C2091" s="13"/>
      <c r="D2091" s="13" t="s">
        <v>6953</v>
      </c>
      <c r="E2091" s="13">
        <v>12</v>
      </c>
      <c r="F2091" s="14">
        <v>0.7</v>
      </c>
      <c r="G2091" s="13" t="s">
        <v>46</v>
      </c>
      <c r="H2091" s="14">
        <v>15</v>
      </c>
      <c r="I2091" s="15" t="s">
        <v>32</v>
      </c>
      <c r="J2091" s="16">
        <v>95.4</v>
      </c>
      <c r="K2091" s="16">
        <v>7.95</v>
      </c>
      <c r="L2091" s="17" t="s">
        <v>2306</v>
      </c>
      <c r="M2091" s="163" t="str">
        <f>IFERROR(GETPIVOTDATA("Tot. Bottles",'- Ordine Aggregato -'!$A$1,"sku anker",A2091),"")</f>
        <v/>
      </c>
      <c r="N2091" s="18" t="s">
        <v>34</v>
      </c>
      <c r="O2091" s="19" t="str">
        <f t="shared" si="32"/>
        <v>Order online</v>
      </c>
      <c r="P2091" s="97" t="s">
        <v>220</v>
      </c>
      <c r="Q2091" s="13" t="s">
        <v>6954</v>
      </c>
      <c r="R2091" t="s">
        <v>15436</v>
      </c>
      <c r="S2091" s="20">
        <v>0</v>
      </c>
      <c r="T2091" s="21" t="s">
        <v>38</v>
      </c>
    </row>
    <row r="2092" spans="1:20" x14ac:dyDescent="0.35">
      <c r="A2092" s="96" t="s">
        <v>15437</v>
      </c>
      <c r="B2092" s="96"/>
      <c r="C2092" s="96"/>
      <c r="D2092" s="13" t="s">
        <v>15438</v>
      </c>
      <c r="E2092" s="13">
        <v>1</v>
      </c>
      <c r="F2092" s="14">
        <v>1</v>
      </c>
      <c r="G2092" s="13" t="s">
        <v>14881</v>
      </c>
      <c r="H2092" s="14">
        <v>0</v>
      </c>
      <c r="I2092" s="15" t="s">
        <v>32</v>
      </c>
      <c r="J2092" s="16">
        <v>4.5</v>
      </c>
      <c r="K2092" s="16">
        <v>4.5</v>
      </c>
      <c r="L2092" s="17" t="s">
        <v>235</v>
      </c>
      <c r="M2092" s="163" t="str">
        <f>IFERROR(GETPIVOTDATA("Tot. Bottles",'- Ordine Aggregato -'!$A$1,"sku anker",A2092),"")</f>
        <v/>
      </c>
      <c r="N2092" s="18" t="s">
        <v>42</v>
      </c>
      <c r="O2092" s="19" t="str">
        <f t="shared" si="32"/>
        <v>Order online</v>
      </c>
      <c r="P2092" s="97" t="s">
        <v>68</v>
      </c>
      <c r="Q2092" s="13" t="s">
        <v>705</v>
      </c>
      <c r="R2092" t="s">
        <v>42</v>
      </c>
      <c r="S2092" s="20">
        <v>0</v>
      </c>
      <c r="T2092" s="21" t="s">
        <v>38</v>
      </c>
    </row>
    <row r="2093" spans="1:20" x14ac:dyDescent="0.35">
      <c r="A2093" s="96" t="s">
        <v>6955</v>
      </c>
      <c r="D2093" s="13" t="s">
        <v>6956</v>
      </c>
      <c r="E2093" s="13">
        <v>12</v>
      </c>
      <c r="F2093" s="14">
        <v>1</v>
      </c>
      <c r="G2093" s="13" t="s">
        <v>14881</v>
      </c>
      <c r="H2093" s="14">
        <v>0</v>
      </c>
      <c r="I2093" s="15" t="s">
        <v>32</v>
      </c>
      <c r="J2093" s="16">
        <v>126</v>
      </c>
      <c r="K2093" s="16">
        <v>10.5</v>
      </c>
      <c r="L2093" s="17" t="s">
        <v>235</v>
      </c>
      <c r="M2093" s="163" t="str">
        <f>IFERROR(GETPIVOTDATA("Tot. Bottles",'- Ordine Aggregato -'!$A$1,"sku anker",A2093),"")</f>
        <v/>
      </c>
      <c r="N2093" s="18" t="s">
        <v>42</v>
      </c>
      <c r="O2093" s="19" t="str">
        <f t="shared" si="32"/>
        <v>Order online</v>
      </c>
      <c r="P2093" s="97" t="s">
        <v>68</v>
      </c>
      <c r="Q2093" s="13" t="s">
        <v>705</v>
      </c>
      <c r="R2093" t="s">
        <v>42</v>
      </c>
      <c r="S2093" s="20">
        <v>0</v>
      </c>
      <c r="T2093" s="21" t="s">
        <v>38</v>
      </c>
    </row>
    <row r="2094" spans="1:20" x14ac:dyDescent="0.35">
      <c r="A2094" s="13" t="s">
        <v>6957</v>
      </c>
      <c r="B2094" s="13"/>
      <c r="C2094" s="13"/>
      <c r="D2094" s="13" t="s">
        <v>6958</v>
      </c>
      <c r="E2094" s="13">
        <v>12</v>
      </c>
      <c r="F2094" s="14">
        <v>0.2</v>
      </c>
      <c r="G2094" s="13" t="s">
        <v>31</v>
      </c>
      <c r="H2094" s="14">
        <v>37.5</v>
      </c>
      <c r="I2094" s="15" t="s">
        <v>32</v>
      </c>
      <c r="J2094" s="16">
        <v>19.200000000000003</v>
      </c>
      <c r="K2094" s="16">
        <v>1.6</v>
      </c>
      <c r="L2094" s="17" t="s">
        <v>73</v>
      </c>
      <c r="M2094" s="163" t="str">
        <f>IFERROR(GETPIVOTDATA("Tot. Bottles",'- Ordine Aggregato -'!$A$1,"sku anker",A2094),"")</f>
        <v/>
      </c>
      <c r="N2094" s="18" t="s">
        <v>42</v>
      </c>
      <c r="O2094" s="19" t="str">
        <f t="shared" si="32"/>
        <v>Order online</v>
      </c>
      <c r="P2094" s="97" t="s">
        <v>35</v>
      </c>
      <c r="Q2094" s="13" t="s">
        <v>6959</v>
      </c>
      <c r="R2094" t="s">
        <v>6960</v>
      </c>
      <c r="S2094" s="20">
        <v>0</v>
      </c>
      <c r="T2094" s="21" t="s">
        <v>38</v>
      </c>
    </row>
    <row r="2095" spans="1:20" x14ac:dyDescent="0.35">
      <c r="A2095" s="13" t="s">
        <v>6961</v>
      </c>
      <c r="B2095" s="13"/>
      <c r="C2095" s="13"/>
      <c r="D2095" s="13" t="s">
        <v>6958</v>
      </c>
      <c r="E2095" s="13">
        <v>12</v>
      </c>
      <c r="F2095" s="14">
        <v>0.35</v>
      </c>
      <c r="G2095" s="13" t="s">
        <v>31</v>
      </c>
      <c r="H2095" s="14">
        <v>37.5</v>
      </c>
      <c r="I2095" s="15" t="s">
        <v>32</v>
      </c>
      <c r="J2095" s="16">
        <v>21.6</v>
      </c>
      <c r="K2095" s="16">
        <v>1.8</v>
      </c>
      <c r="L2095" s="17" t="s">
        <v>73</v>
      </c>
      <c r="M2095" s="163" t="str">
        <f>IFERROR(GETPIVOTDATA("Tot. Bottles",'- Ordine Aggregato -'!$A$1,"sku anker",A2095),"")</f>
        <v/>
      </c>
      <c r="N2095" s="18" t="s">
        <v>42</v>
      </c>
      <c r="O2095" s="19" t="str">
        <f t="shared" si="32"/>
        <v>Order online</v>
      </c>
      <c r="P2095" s="97" t="s">
        <v>35</v>
      </c>
      <c r="Q2095" s="13" t="s">
        <v>6962</v>
      </c>
      <c r="R2095" t="s">
        <v>6963</v>
      </c>
      <c r="S2095" s="20">
        <v>0</v>
      </c>
      <c r="T2095" s="21" t="s">
        <v>38</v>
      </c>
    </row>
    <row r="2096" spans="1:20" x14ac:dyDescent="0.35">
      <c r="A2096" s="96" t="s">
        <v>6964</v>
      </c>
      <c r="D2096" s="13" t="s">
        <v>6958</v>
      </c>
      <c r="E2096" s="13">
        <v>12</v>
      </c>
      <c r="F2096" s="14">
        <v>0.7</v>
      </c>
      <c r="G2096" s="13" t="s">
        <v>31</v>
      </c>
      <c r="H2096" s="14">
        <v>37.5</v>
      </c>
      <c r="I2096" s="15" t="s">
        <v>32</v>
      </c>
      <c r="J2096" s="16">
        <v>24.599999999999998</v>
      </c>
      <c r="K2096" s="16">
        <v>2.0499999999999998</v>
      </c>
      <c r="L2096" s="17" t="s">
        <v>73</v>
      </c>
      <c r="M2096" s="163" t="str">
        <f>IFERROR(GETPIVOTDATA("Tot. Bottles",'- Ordine Aggregato -'!$A$1,"sku anker",A2096),"")</f>
        <v/>
      </c>
      <c r="N2096" s="18" t="s">
        <v>42</v>
      </c>
      <c r="O2096" s="19" t="str">
        <f t="shared" si="32"/>
        <v>Order online</v>
      </c>
      <c r="P2096" s="97" t="s">
        <v>35</v>
      </c>
      <c r="Q2096" s="13" t="s">
        <v>6965</v>
      </c>
      <c r="R2096" t="s">
        <v>6966</v>
      </c>
      <c r="S2096" s="20">
        <v>0</v>
      </c>
      <c r="T2096" s="21" t="s">
        <v>38</v>
      </c>
    </row>
    <row r="2097" spans="1:20" x14ac:dyDescent="0.35">
      <c r="A2097" s="13" t="s">
        <v>6967</v>
      </c>
      <c r="B2097" s="13"/>
      <c r="C2097" s="13"/>
      <c r="D2097" s="13" t="s">
        <v>6958</v>
      </c>
      <c r="E2097" s="13">
        <v>6</v>
      </c>
      <c r="F2097" s="14">
        <v>1</v>
      </c>
      <c r="G2097" s="13" t="s">
        <v>31</v>
      </c>
      <c r="H2097" s="14">
        <v>37.5</v>
      </c>
      <c r="I2097" s="15" t="s">
        <v>32</v>
      </c>
      <c r="J2097" s="16">
        <v>13.200000000000001</v>
      </c>
      <c r="K2097" s="16">
        <v>2.2000000000000002</v>
      </c>
      <c r="L2097" s="17" t="s">
        <v>73</v>
      </c>
      <c r="M2097" s="163" t="str">
        <f>IFERROR(GETPIVOTDATA("Tot. Bottles",'- Ordine Aggregato -'!$A$1,"sku anker",A2097),"")</f>
        <v/>
      </c>
      <c r="N2097" s="18" t="s">
        <v>42</v>
      </c>
      <c r="O2097" s="19" t="str">
        <f t="shared" si="32"/>
        <v>Order online</v>
      </c>
      <c r="P2097" s="97" t="s">
        <v>35</v>
      </c>
      <c r="Q2097" s="13" t="s">
        <v>6968</v>
      </c>
      <c r="R2097" t="s">
        <v>6969</v>
      </c>
      <c r="S2097" s="20">
        <v>0</v>
      </c>
      <c r="T2097" s="21" t="s">
        <v>38</v>
      </c>
    </row>
    <row r="2098" spans="1:20" x14ac:dyDescent="0.35">
      <c r="A2098" s="96" t="s">
        <v>6970</v>
      </c>
      <c r="B2098" s="96"/>
      <c r="C2098" s="96"/>
      <c r="D2098" s="13" t="s">
        <v>6971</v>
      </c>
      <c r="E2098" s="13">
        <v>6</v>
      </c>
      <c r="F2098" s="14">
        <v>1</v>
      </c>
      <c r="G2098" s="13" t="s">
        <v>31</v>
      </c>
      <c r="H2098" s="14">
        <v>37.5</v>
      </c>
      <c r="I2098" s="15" t="s">
        <v>32</v>
      </c>
      <c r="J2098" s="16">
        <v>21</v>
      </c>
      <c r="K2098" s="16">
        <v>3.5</v>
      </c>
      <c r="L2098" s="17" t="s">
        <v>66</v>
      </c>
      <c r="M2098" s="163" t="str">
        <f>IFERROR(GETPIVOTDATA("Tot. Bottles",'- Ordine Aggregato -'!$A$1,"sku anker",A2098),"")</f>
        <v/>
      </c>
      <c r="N2098" s="18" t="s">
        <v>42</v>
      </c>
      <c r="O2098" s="19" t="str">
        <f t="shared" si="32"/>
        <v>Order online</v>
      </c>
      <c r="P2098" s="97" t="s">
        <v>35</v>
      </c>
      <c r="Q2098" s="13" t="s">
        <v>6972</v>
      </c>
      <c r="R2098" t="s">
        <v>6973</v>
      </c>
      <c r="S2098" s="20">
        <v>0</v>
      </c>
      <c r="T2098" s="21" t="s">
        <v>38</v>
      </c>
    </row>
    <row r="2099" spans="1:20" x14ac:dyDescent="0.35">
      <c r="A2099" s="96" t="s">
        <v>6974</v>
      </c>
      <c r="B2099" s="96"/>
      <c r="C2099" s="96"/>
      <c r="D2099" s="13" t="s">
        <v>6975</v>
      </c>
      <c r="E2099" s="13">
        <v>6</v>
      </c>
      <c r="F2099" s="14">
        <v>1</v>
      </c>
      <c r="G2099" s="13" t="s">
        <v>31</v>
      </c>
      <c r="H2099" s="14">
        <v>40</v>
      </c>
      <c r="I2099" s="15" t="s">
        <v>32</v>
      </c>
      <c r="J2099" s="16">
        <v>15.600000000000001</v>
      </c>
      <c r="K2099" s="16">
        <v>2.6</v>
      </c>
      <c r="L2099" s="17" t="s">
        <v>66</v>
      </c>
      <c r="M2099" s="163" t="str">
        <f>IFERROR(GETPIVOTDATA("Tot. Bottles",'- Ordine Aggregato -'!$A$1,"sku anker",A2099),"")</f>
        <v/>
      </c>
      <c r="N2099" s="18" t="s">
        <v>42</v>
      </c>
      <c r="O2099" s="19" t="str">
        <f t="shared" si="32"/>
        <v>Order online</v>
      </c>
      <c r="P2099" s="97" t="s">
        <v>35</v>
      </c>
      <c r="Q2099" s="13" t="s">
        <v>6976</v>
      </c>
      <c r="R2099" t="s">
        <v>6977</v>
      </c>
      <c r="S2099" s="20">
        <v>0</v>
      </c>
      <c r="T2099" s="21" t="s">
        <v>38</v>
      </c>
    </row>
    <row r="2100" spans="1:20" x14ac:dyDescent="0.35">
      <c r="A2100" s="96" t="s">
        <v>6978</v>
      </c>
      <c r="D2100" s="13" t="s">
        <v>6979</v>
      </c>
      <c r="E2100" s="13">
        <v>6</v>
      </c>
      <c r="F2100" s="14">
        <v>0.75</v>
      </c>
      <c r="G2100" s="13" t="s">
        <v>14871</v>
      </c>
      <c r="H2100" s="14">
        <v>6.9</v>
      </c>
      <c r="I2100" s="15" t="s">
        <v>32</v>
      </c>
      <c r="J2100" s="16">
        <v>34.799999999999997</v>
      </c>
      <c r="K2100" s="16">
        <v>5.8</v>
      </c>
      <c r="L2100" s="17" t="s">
        <v>960</v>
      </c>
      <c r="M2100" s="163" t="str">
        <f>IFERROR(GETPIVOTDATA("Tot. Bottles",'- Ordine Aggregato -'!$A$1,"sku anker",A2100),"")</f>
        <v/>
      </c>
      <c r="N2100" s="18" t="s">
        <v>42</v>
      </c>
      <c r="O2100" s="19" t="str">
        <f t="shared" si="32"/>
        <v>Order online</v>
      </c>
      <c r="P2100" s="97" t="s">
        <v>355</v>
      </c>
      <c r="Q2100" s="13" t="s">
        <v>6980</v>
      </c>
      <c r="R2100" t="s">
        <v>6981</v>
      </c>
      <c r="S2100" s="20">
        <v>0</v>
      </c>
      <c r="T2100" s="21" t="s">
        <v>38</v>
      </c>
    </row>
    <row r="2101" spans="1:20" x14ac:dyDescent="0.35">
      <c r="A2101" s="96" t="s">
        <v>6982</v>
      </c>
      <c r="B2101" s="96"/>
      <c r="C2101" s="96"/>
      <c r="D2101" s="13" t="s">
        <v>6983</v>
      </c>
      <c r="E2101" s="13">
        <v>6</v>
      </c>
      <c r="F2101" s="14">
        <v>0.75</v>
      </c>
      <c r="G2101" s="13" t="s">
        <v>14871</v>
      </c>
      <c r="H2101" s="14">
        <v>6.9</v>
      </c>
      <c r="I2101" s="15" t="s">
        <v>32</v>
      </c>
      <c r="J2101" s="16">
        <v>35.700000000000003</v>
      </c>
      <c r="K2101" s="16">
        <v>5.95</v>
      </c>
      <c r="L2101" s="17" t="s">
        <v>965</v>
      </c>
      <c r="M2101" s="163" t="str">
        <f>IFERROR(GETPIVOTDATA("Tot. Bottles",'- Ordine Aggregato -'!$A$1,"sku anker",A2101),"")</f>
        <v/>
      </c>
      <c r="N2101" s="18" t="s">
        <v>42</v>
      </c>
      <c r="O2101" s="19" t="str">
        <f t="shared" si="32"/>
        <v>Order online</v>
      </c>
      <c r="P2101" s="97" t="s">
        <v>355</v>
      </c>
      <c r="Q2101" s="13" t="s">
        <v>6984</v>
      </c>
      <c r="R2101" t="s">
        <v>6985</v>
      </c>
      <c r="S2101" s="20">
        <v>0</v>
      </c>
      <c r="T2101" s="21" t="s">
        <v>38</v>
      </c>
    </row>
    <row r="2102" spans="1:20" x14ac:dyDescent="0.35">
      <c r="A2102" s="13" t="s">
        <v>6986</v>
      </c>
      <c r="B2102" s="13"/>
      <c r="C2102" s="13"/>
      <c r="D2102" s="13" t="s">
        <v>6987</v>
      </c>
      <c r="E2102" s="13">
        <v>6</v>
      </c>
      <c r="F2102" s="14">
        <v>0.75</v>
      </c>
      <c r="G2102" s="13" t="s">
        <v>31</v>
      </c>
      <c r="H2102" s="14">
        <v>6.9</v>
      </c>
      <c r="I2102" s="15" t="s">
        <v>32</v>
      </c>
      <c r="J2102" s="16">
        <v>35.700000000000003</v>
      </c>
      <c r="K2102" s="16">
        <v>5.95</v>
      </c>
      <c r="L2102" s="17" t="s">
        <v>965</v>
      </c>
      <c r="M2102" s="163" t="str">
        <f>IFERROR(GETPIVOTDATA("Tot. Bottles",'- Ordine Aggregato -'!$A$1,"sku anker",A2102),"")</f>
        <v/>
      </c>
      <c r="N2102" s="18" t="s">
        <v>42</v>
      </c>
      <c r="O2102" s="19" t="str">
        <f t="shared" si="32"/>
        <v>Order online</v>
      </c>
      <c r="P2102" s="97" t="s">
        <v>355</v>
      </c>
      <c r="Q2102" s="13" t="s">
        <v>6988</v>
      </c>
      <c r="R2102" t="s">
        <v>6989</v>
      </c>
      <c r="S2102" s="20">
        <v>0</v>
      </c>
      <c r="T2102" s="21" t="s">
        <v>38</v>
      </c>
    </row>
    <row r="2103" spans="1:20" x14ac:dyDescent="0.35">
      <c r="A2103" s="96" t="s">
        <v>6990</v>
      </c>
      <c r="D2103" s="13" t="s">
        <v>6991</v>
      </c>
      <c r="E2103" s="13">
        <v>6</v>
      </c>
      <c r="F2103" s="14">
        <v>0.7</v>
      </c>
      <c r="G2103" s="13" t="s">
        <v>46</v>
      </c>
      <c r="H2103" s="14">
        <v>40</v>
      </c>
      <c r="I2103" s="15" t="s">
        <v>32</v>
      </c>
      <c r="J2103" s="16">
        <v>81</v>
      </c>
      <c r="K2103" s="16">
        <v>13.5</v>
      </c>
      <c r="L2103" s="17" t="s">
        <v>145</v>
      </c>
      <c r="M2103" s="163" t="str">
        <f>IFERROR(GETPIVOTDATA("Tot. Bottles",'- Ordine Aggregato -'!$A$1,"sku anker",A2103),"")</f>
        <v/>
      </c>
      <c r="N2103" s="18" t="s">
        <v>42</v>
      </c>
      <c r="O2103" s="19" t="str">
        <f t="shared" si="32"/>
        <v>Order online</v>
      </c>
      <c r="P2103" s="97" t="s">
        <v>146</v>
      </c>
      <c r="Q2103" s="13" t="s">
        <v>6992</v>
      </c>
      <c r="R2103" t="s">
        <v>6993</v>
      </c>
      <c r="S2103" s="20">
        <v>0</v>
      </c>
      <c r="T2103" s="21" t="s">
        <v>38</v>
      </c>
    </row>
    <row r="2104" spans="1:20" x14ac:dyDescent="0.35">
      <c r="A2104" s="96" t="s">
        <v>6994</v>
      </c>
      <c r="B2104" s="96"/>
      <c r="C2104" s="96"/>
      <c r="D2104" s="13" t="s">
        <v>6995</v>
      </c>
      <c r="E2104" s="13">
        <v>6</v>
      </c>
      <c r="F2104" s="14">
        <v>0.7</v>
      </c>
      <c r="G2104" s="13" t="s">
        <v>46</v>
      </c>
      <c r="H2104" s="14">
        <v>58</v>
      </c>
      <c r="I2104" s="15" t="s">
        <v>32</v>
      </c>
      <c r="J2104" s="16">
        <v>111</v>
      </c>
      <c r="K2104" s="16">
        <v>18.5</v>
      </c>
      <c r="L2104" s="17" t="s">
        <v>145</v>
      </c>
      <c r="M2104" s="163" t="str">
        <f>IFERROR(GETPIVOTDATA("Tot. Bottles",'- Ordine Aggregato -'!$A$1,"sku anker",A2104),"")</f>
        <v/>
      </c>
      <c r="N2104" s="18" t="s">
        <v>67</v>
      </c>
      <c r="O2104" s="19" t="str">
        <f t="shared" si="32"/>
        <v>Order online</v>
      </c>
      <c r="P2104" s="97" t="s">
        <v>146</v>
      </c>
      <c r="Q2104" s="13" t="s">
        <v>6996</v>
      </c>
      <c r="R2104" t="s">
        <v>6997</v>
      </c>
      <c r="S2104" s="20">
        <v>18.5</v>
      </c>
      <c r="T2104" s="21" t="s">
        <v>38</v>
      </c>
    </row>
    <row r="2105" spans="1:20" x14ac:dyDescent="0.35">
      <c r="A2105" s="13" t="s">
        <v>6998</v>
      </c>
      <c r="B2105" s="13"/>
      <c r="C2105" s="13"/>
      <c r="D2105" s="13" t="s">
        <v>6999</v>
      </c>
      <c r="E2105" s="13">
        <v>6</v>
      </c>
      <c r="F2105" s="14">
        <v>0.7</v>
      </c>
      <c r="G2105" s="13" t="s">
        <v>14871</v>
      </c>
      <c r="H2105" s="14">
        <v>40</v>
      </c>
      <c r="I2105" s="15" t="s">
        <v>32</v>
      </c>
      <c r="J2105" s="16">
        <v>156</v>
      </c>
      <c r="K2105" s="16">
        <v>26</v>
      </c>
      <c r="L2105" s="17" t="s">
        <v>3019</v>
      </c>
      <c r="M2105" s="163" t="str">
        <f>IFERROR(GETPIVOTDATA("Tot. Bottles",'- Ordine Aggregato -'!$A$1,"sku anker",A2105),"")</f>
        <v/>
      </c>
      <c r="N2105" s="18" t="s">
        <v>42</v>
      </c>
      <c r="O2105" s="19" t="str">
        <f t="shared" si="32"/>
        <v>Order online</v>
      </c>
      <c r="P2105" s="97" t="s">
        <v>43</v>
      </c>
      <c r="Q2105" s="13" t="s">
        <v>7000</v>
      </c>
      <c r="R2105" t="s">
        <v>7001</v>
      </c>
      <c r="S2105" s="20">
        <v>0</v>
      </c>
      <c r="T2105" s="21" t="s">
        <v>38</v>
      </c>
    </row>
    <row r="2106" spans="1:20" x14ac:dyDescent="0.35">
      <c r="A2106" s="96" t="s">
        <v>7002</v>
      </c>
      <c r="D2106" s="13" t="s">
        <v>7003</v>
      </c>
      <c r="E2106" s="13">
        <v>6</v>
      </c>
      <c r="F2106" s="14">
        <v>0.7</v>
      </c>
      <c r="G2106" s="13" t="s">
        <v>46</v>
      </c>
      <c r="H2106" s="14">
        <v>48.1</v>
      </c>
      <c r="I2106" s="15" t="s">
        <v>32</v>
      </c>
      <c r="J2106" s="16">
        <v>105</v>
      </c>
      <c r="K2106" s="16">
        <v>17.5</v>
      </c>
      <c r="L2106" s="17" t="s">
        <v>368</v>
      </c>
      <c r="M2106" s="163" t="str">
        <f>IFERROR(GETPIVOTDATA("Tot. Bottles",'- Ordine Aggregato -'!$A$1,"sku anker",A2106),"")</f>
        <v/>
      </c>
      <c r="N2106" s="18" t="s">
        <v>67</v>
      </c>
      <c r="O2106" s="19" t="str">
        <f t="shared" si="32"/>
        <v>Order online</v>
      </c>
      <c r="P2106" s="97" t="s">
        <v>146</v>
      </c>
      <c r="Q2106" s="13" t="s">
        <v>7004</v>
      </c>
      <c r="R2106" t="s">
        <v>7005</v>
      </c>
      <c r="S2106" s="20">
        <v>17.5</v>
      </c>
      <c r="T2106" s="21" t="s">
        <v>38</v>
      </c>
    </row>
    <row r="2107" spans="1:20" x14ac:dyDescent="0.35">
      <c r="A2107" s="96" t="s">
        <v>7006</v>
      </c>
      <c r="B2107" s="96"/>
      <c r="C2107" s="96"/>
      <c r="D2107" s="13" t="s">
        <v>7007</v>
      </c>
      <c r="E2107" s="13">
        <v>6</v>
      </c>
      <c r="F2107" s="14">
        <v>0.7</v>
      </c>
      <c r="G2107" s="13" t="s">
        <v>46</v>
      </c>
      <c r="H2107" s="14">
        <v>50.2</v>
      </c>
      <c r="I2107" s="15" t="s">
        <v>32</v>
      </c>
      <c r="J2107" s="16">
        <v>105</v>
      </c>
      <c r="K2107" s="16">
        <v>17.5</v>
      </c>
      <c r="L2107" s="17" t="s">
        <v>368</v>
      </c>
      <c r="M2107" s="163" t="str">
        <f>IFERROR(GETPIVOTDATA("Tot. Bottles",'- Ordine Aggregato -'!$A$1,"sku anker",A2107),"")</f>
        <v/>
      </c>
      <c r="N2107" s="18" t="s">
        <v>67</v>
      </c>
      <c r="O2107" s="19" t="str">
        <f t="shared" si="32"/>
        <v>Order online</v>
      </c>
      <c r="P2107" s="97" t="s">
        <v>146</v>
      </c>
      <c r="Q2107" s="13" t="s">
        <v>7008</v>
      </c>
      <c r="R2107" t="s">
        <v>7009</v>
      </c>
      <c r="S2107" s="20">
        <v>17.5</v>
      </c>
      <c r="T2107" s="21" t="s">
        <v>38</v>
      </c>
    </row>
    <row r="2108" spans="1:20" x14ac:dyDescent="0.35">
      <c r="A2108" s="96" t="s">
        <v>7010</v>
      </c>
      <c r="D2108" s="13" t="s">
        <v>7011</v>
      </c>
      <c r="E2108" s="13">
        <v>6</v>
      </c>
      <c r="F2108" s="14">
        <v>0.7</v>
      </c>
      <c r="G2108" s="13" t="s">
        <v>14871</v>
      </c>
      <c r="H2108" s="14">
        <v>35</v>
      </c>
      <c r="I2108" s="15" t="s">
        <v>32</v>
      </c>
      <c r="J2108" s="16">
        <v>54.900000000000006</v>
      </c>
      <c r="K2108" s="16">
        <v>9.15</v>
      </c>
      <c r="L2108" s="17" t="s">
        <v>88</v>
      </c>
      <c r="M2108" s="163" t="str">
        <f>IFERROR(GETPIVOTDATA("Tot. Bottles",'- Ordine Aggregato -'!$A$1,"sku anker",A2108),"")</f>
        <v/>
      </c>
      <c r="N2108" s="18" t="s">
        <v>42</v>
      </c>
      <c r="O2108" s="19" t="str">
        <f t="shared" si="32"/>
        <v>Order online</v>
      </c>
      <c r="P2108" s="97" t="s">
        <v>1232</v>
      </c>
      <c r="Q2108" s="13" t="s">
        <v>7012</v>
      </c>
      <c r="R2108" t="s">
        <v>7013</v>
      </c>
      <c r="S2108" s="20">
        <v>0</v>
      </c>
      <c r="T2108" s="21" t="s">
        <v>38</v>
      </c>
    </row>
    <row r="2109" spans="1:20" x14ac:dyDescent="0.35">
      <c r="A2109" s="96" t="s">
        <v>7014</v>
      </c>
      <c r="D2109" s="13" t="s">
        <v>7011</v>
      </c>
      <c r="E2109" s="13">
        <v>6</v>
      </c>
      <c r="F2109" s="14">
        <v>1</v>
      </c>
      <c r="G2109" s="13" t="s">
        <v>14871</v>
      </c>
      <c r="H2109" s="14">
        <v>35</v>
      </c>
      <c r="I2109" s="15" t="s">
        <v>32</v>
      </c>
      <c r="J2109" s="16">
        <v>66.900000000000006</v>
      </c>
      <c r="K2109" s="16">
        <v>11.15</v>
      </c>
      <c r="L2109" s="17" t="s">
        <v>88</v>
      </c>
      <c r="M2109" s="163" t="str">
        <f>IFERROR(GETPIVOTDATA("Tot. Bottles",'- Ordine Aggregato -'!$A$1,"sku anker",A2109),"")</f>
        <v/>
      </c>
      <c r="N2109" s="18" t="s">
        <v>42</v>
      </c>
      <c r="O2109" s="19" t="str">
        <f t="shared" si="32"/>
        <v>Order online</v>
      </c>
      <c r="P2109" s="97" t="s">
        <v>1232</v>
      </c>
      <c r="Q2109" s="13" t="s">
        <v>7015</v>
      </c>
      <c r="R2109" t="s">
        <v>7016</v>
      </c>
      <c r="S2109" s="20">
        <v>0</v>
      </c>
      <c r="T2109" s="21" t="s">
        <v>38</v>
      </c>
    </row>
    <row r="2110" spans="1:20" x14ac:dyDescent="0.35">
      <c r="A2110" s="13" t="s">
        <v>7017</v>
      </c>
      <c r="B2110" s="13"/>
      <c r="C2110" s="13"/>
      <c r="D2110" s="13" t="s">
        <v>7018</v>
      </c>
      <c r="E2110" s="13">
        <v>6</v>
      </c>
      <c r="F2110" s="14">
        <v>0.5</v>
      </c>
      <c r="G2110" s="13" t="s">
        <v>46</v>
      </c>
      <c r="H2110" s="14">
        <v>20</v>
      </c>
      <c r="I2110" s="15" t="s">
        <v>32</v>
      </c>
      <c r="J2110" s="16">
        <v>47.099999999999994</v>
      </c>
      <c r="K2110" s="16">
        <v>7.85</v>
      </c>
      <c r="L2110" s="17" t="s">
        <v>551</v>
      </c>
      <c r="M2110" s="163" t="str">
        <f>IFERROR(GETPIVOTDATA("Tot. Bottles",'- Ordine Aggregato -'!$A$1,"sku anker",A2110),"")</f>
        <v/>
      </c>
      <c r="N2110" s="18" t="s">
        <v>34</v>
      </c>
      <c r="O2110" s="19" t="str">
        <f t="shared" si="32"/>
        <v>Order online</v>
      </c>
      <c r="P2110" s="97" t="s">
        <v>68</v>
      </c>
      <c r="Q2110" s="13" t="s">
        <v>7019</v>
      </c>
      <c r="R2110" t="s">
        <v>7020</v>
      </c>
      <c r="S2110" s="20">
        <v>0</v>
      </c>
      <c r="T2110" s="21" t="s">
        <v>38</v>
      </c>
    </row>
    <row r="2111" spans="1:20" x14ac:dyDescent="0.35">
      <c r="A2111" s="13" t="s">
        <v>14703</v>
      </c>
      <c r="B2111" s="13"/>
      <c r="C2111" s="13"/>
      <c r="D2111" s="13" t="s">
        <v>14704</v>
      </c>
      <c r="E2111" s="13">
        <v>6</v>
      </c>
      <c r="F2111" s="14">
        <v>0.7</v>
      </c>
      <c r="G2111" s="13" t="s">
        <v>46</v>
      </c>
      <c r="H2111" s="14">
        <v>44</v>
      </c>
      <c r="I2111" s="15" t="s">
        <v>32</v>
      </c>
      <c r="J2111" s="16">
        <v>81</v>
      </c>
      <c r="K2111" s="16">
        <v>13.5</v>
      </c>
      <c r="L2111" s="17" t="s">
        <v>104</v>
      </c>
      <c r="M2111" s="163" t="str">
        <f>IFERROR(GETPIVOTDATA("Tot. Bottles",'- Ordine Aggregato -'!$A$1,"sku anker",A2111),"")</f>
        <v/>
      </c>
      <c r="N2111" s="18" t="s">
        <v>42</v>
      </c>
      <c r="O2111" s="19" t="str">
        <f t="shared" si="32"/>
        <v>Order online</v>
      </c>
      <c r="P2111" s="97" t="s">
        <v>15439</v>
      </c>
      <c r="Q2111" s="13" t="s">
        <v>15440</v>
      </c>
      <c r="R2111" t="s">
        <v>42</v>
      </c>
      <c r="S2111" s="20">
        <v>0</v>
      </c>
      <c r="T2111" s="21" t="s">
        <v>38</v>
      </c>
    </row>
    <row r="2112" spans="1:20" x14ac:dyDescent="0.35">
      <c r="A2112" s="96" t="s">
        <v>7021</v>
      </c>
      <c r="D2112" s="13" t="s">
        <v>7022</v>
      </c>
      <c r="E2112" s="13">
        <v>6</v>
      </c>
      <c r="F2112" s="14">
        <v>1</v>
      </c>
      <c r="G2112" s="13" t="s">
        <v>14872</v>
      </c>
      <c r="H2112" s="14">
        <v>40</v>
      </c>
      <c r="I2112" s="15" t="s">
        <v>32</v>
      </c>
      <c r="J2112" s="16">
        <v>63</v>
      </c>
      <c r="K2112" s="16">
        <v>10.5</v>
      </c>
      <c r="L2112" s="17" t="s">
        <v>145</v>
      </c>
      <c r="M2112" s="163" t="str">
        <f>IFERROR(GETPIVOTDATA("Tot. Bottles",'- Ordine Aggregato -'!$A$1,"sku anker",A2112),"")</f>
        <v/>
      </c>
      <c r="N2112" s="18" t="s">
        <v>34</v>
      </c>
      <c r="O2112" s="19" t="str">
        <f t="shared" si="32"/>
        <v>Order online</v>
      </c>
      <c r="P2112" s="97" t="s">
        <v>146</v>
      </c>
      <c r="Q2112" s="13" t="s">
        <v>7023</v>
      </c>
      <c r="R2112" t="s">
        <v>7024</v>
      </c>
      <c r="S2112" s="20">
        <v>0</v>
      </c>
      <c r="T2112" s="21" t="s">
        <v>38</v>
      </c>
    </row>
    <row r="2113" spans="1:20" x14ac:dyDescent="0.35">
      <c r="A2113" s="96" t="s">
        <v>7025</v>
      </c>
      <c r="D2113" s="13" t="s">
        <v>7026</v>
      </c>
      <c r="E2113" s="13">
        <v>6</v>
      </c>
      <c r="F2113" s="14">
        <v>0.7</v>
      </c>
      <c r="G2113" s="13" t="s">
        <v>31</v>
      </c>
      <c r="H2113" s="14">
        <v>45</v>
      </c>
      <c r="I2113" s="15" t="s">
        <v>32</v>
      </c>
      <c r="J2113" s="16">
        <v>197.39999999999998</v>
      </c>
      <c r="K2113" s="16">
        <v>32.9</v>
      </c>
      <c r="L2113" s="17" t="s">
        <v>368</v>
      </c>
      <c r="M2113" s="163" t="str">
        <f>IFERROR(GETPIVOTDATA("Tot. Bottles",'- Ordine Aggregato -'!$A$1,"sku anker",A2113),"")</f>
        <v/>
      </c>
      <c r="N2113" s="18" t="s">
        <v>34</v>
      </c>
      <c r="O2113" s="19" t="str">
        <f t="shared" si="32"/>
        <v>Order online</v>
      </c>
      <c r="P2113" s="97" t="s">
        <v>146</v>
      </c>
      <c r="Q2113" s="13" t="s">
        <v>7027</v>
      </c>
      <c r="R2113" t="s">
        <v>7028</v>
      </c>
      <c r="S2113" s="20">
        <v>0</v>
      </c>
      <c r="T2113" s="21" t="s">
        <v>38</v>
      </c>
    </row>
    <row r="2114" spans="1:20" x14ac:dyDescent="0.35">
      <c r="A2114" s="96" t="s">
        <v>7029</v>
      </c>
      <c r="D2114" s="13" t="s">
        <v>7030</v>
      </c>
      <c r="E2114" s="13">
        <v>6</v>
      </c>
      <c r="F2114" s="14">
        <v>0.7</v>
      </c>
      <c r="G2114" s="13" t="s">
        <v>46</v>
      </c>
      <c r="H2114" s="14">
        <v>46.4</v>
      </c>
      <c r="I2114" s="15" t="s">
        <v>32</v>
      </c>
      <c r="J2114" s="16">
        <v>231</v>
      </c>
      <c r="K2114" s="16">
        <v>38.5</v>
      </c>
      <c r="L2114" s="17" t="s">
        <v>145</v>
      </c>
      <c r="M2114" s="163" t="str">
        <f>IFERROR(GETPIVOTDATA("Tot. Bottles",'- Ordine Aggregato -'!$A$1,"sku anker",A2114),"")</f>
        <v/>
      </c>
      <c r="N2114" s="18" t="s">
        <v>42</v>
      </c>
      <c r="O2114" s="19" t="str">
        <f t="shared" si="32"/>
        <v>Order online</v>
      </c>
      <c r="P2114" s="97" t="s">
        <v>146</v>
      </c>
      <c r="Q2114" s="13" t="s">
        <v>7031</v>
      </c>
      <c r="R2114" t="s">
        <v>7032</v>
      </c>
      <c r="S2114" s="20">
        <v>0</v>
      </c>
      <c r="T2114" s="21" t="s">
        <v>38</v>
      </c>
    </row>
    <row r="2115" spans="1:20" x14ac:dyDescent="0.35">
      <c r="A2115" s="13" t="s">
        <v>7033</v>
      </c>
      <c r="B2115" s="13"/>
      <c r="C2115" s="13"/>
      <c r="D2115" s="13" t="s">
        <v>7034</v>
      </c>
      <c r="E2115" s="13">
        <v>6</v>
      </c>
      <c r="F2115" s="14">
        <v>0.7</v>
      </c>
      <c r="G2115" s="13" t="s">
        <v>14872</v>
      </c>
      <c r="H2115" s="14">
        <v>30</v>
      </c>
      <c r="I2115" s="15" t="s">
        <v>32</v>
      </c>
      <c r="J2115" s="16">
        <v>45.3</v>
      </c>
      <c r="K2115" s="16">
        <v>7.55</v>
      </c>
      <c r="L2115" s="17" t="s">
        <v>589</v>
      </c>
      <c r="M2115" s="163" t="str">
        <f>IFERROR(GETPIVOTDATA("Tot. Bottles",'- Ordine Aggregato -'!$A$1,"sku anker",A2115),"")</f>
        <v/>
      </c>
      <c r="N2115" s="18" t="s">
        <v>42</v>
      </c>
      <c r="O2115" s="19" t="str">
        <f t="shared" si="32"/>
        <v>Order online</v>
      </c>
      <c r="P2115" s="97" t="s">
        <v>355</v>
      </c>
      <c r="Q2115" s="13" t="s">
        <v>7035</v>
      </c>
      <c r="R2115" t="s">
        <v>7036</v>
      </c>
      <c r="S2115" s="20">
        <v>0</v>
      </c>
      <c r="T2115" s="21" t="s">
        <v>38</v>
      </c>
    </row>
    <row r="2116" spans="1:20" x14ac:dyDescent="0.35">
      <c r="A2116" s="96" t="s">
        <v>7037</v>
      </c>
      <c r="B2116" s="96"/>
      <c r="C2116" s="96"/>
      <c r="D2116" s="13" t="s">
        <v>7038</v>
      </c>
      <c r="E2116" s="13">
        <v>6</v>
      </c>
      <c r="F2116" s="14">
        <v>0.7</v>
      </c>
      <c r="G2116" s="13" t="s">
        <v>14872</v>
      </c>
      <c r="H2116" s="14">
        <v>30</v>
      </c>
      <c r="I2116" s="15" t="s">
        <v>32</v>
      </c>
      <c r="J2116" s="16">
        <v>52.199999999999996</v>
      </c>
      <c r="K2116" s="16">
        <v>8.6999999999999993</v>
      </c>
      <c r="L2116" s="17" t="s">
        <v>546</v>
      </c>
      <c r="M2116" s="163" t="str">
        <f>IFERROR(GETPIVOTDATA("Tot. Bottles",'- Ordine Aggregato -'!$A$1,"sku anker",A2116),"")</f>
        <v/>
      </c>
      <c r="N2116" s="18" t="s">
        <v>34</v>
      </c>
      <c r="O2116" s="19" t="str">
        <f t="shared" si="32"/>
        <v>Order online</v>
      </c>
      <c r="P2116" s="97" t="s">
        <v>355</v>
      </c>
      <c r="Q2116" s="13" t="s">
        <v>7039</v>
      </c>
      <c r="R2116" t="s">
        <v>7040</v>
      </c>
      <c r="S2116" s="20">
        <v>0</v>
      </c>
      <c r="T2116" s="21" t="s">
        <v>38</v>
      </c>
    </row>
    <row r="2117" spans="1:20" x14ac:dyDescent="0.35">
      <c r="A2117" s="96" t="s">
        <v>7041</v>
      </c>
      <c r="D2117" s="13" t="s">
        <v>7042</v>
      </c>
      <c r="E2117" s="13">
        <v>12</v>
      </c>
      <c r="F2117" s="14">
        <v>0.35</v>
      </c>
      <c r="G2117" s="13" t="s">
        <v>14872</v>
      </c>
      <c r="H2117" s="14">
        <v>40</v>
      </c>
      <c r="I2117" s="15" t="s">
        <v>32</v>
      </c>
      <c r="J2117" s="16">
        <v>66</v>
      </c>
      <c r="K2117" s="16">
        <v>5.5</v>
      </c>
      <c r="L2117" s="17" t="s">
        <v>718</v>
      </c>
      <c r="M2117" s="163" t="str">
        <f>IFERROR(GETPIVOTDATA("Tot. Bottles",'- Ordine Aggregato -'!$A$1,"sku anker",A2117),"")</f>
        <v/>
      </c>
      <c r="N2117" s="18" t="s">
        <v>42</v>
      </c>
      <c r="O2117" s="19" t="str">
        <f t="shared" si="32"/>
        <v>Order online</v>
      </c>
      <c r="P2117" s="97" t="s">
        <v>355</v>
      </c>
      <c r="Q2117" s="13" t="s">
        <v>7043</v>
      </c>
      <c r="R2117" t="s">
        <v>7044</v>
      </c>
      <c r="S2117" s="20">
        <v>0</v>
      </c>
      <c r="T2117" s="21" t="s">
        <v>38</v>
      </c>
    </row>
    <row r="2118" spans="1:20" x14ac:dyDescent="0.35">
      <c r="A2118" s="96" t="s">
        <v>7045</v>
      </c>
      <c r="B2118" s="96"/>
      <c r="C2118" s="96"/>
      <c r="D2118" s="13" t="s">
        <v>7042</v>
      </c>
      <c r="E2118" s="13">
        <v>6</v>
      </c>
      <c r="F2118" s="14">
        <v>0.7</v>
      </c>
      <c r="G2118" s="13" t="s">
        <v>14871</v>
      </c>
      <c r="H2118" s="14">
        <v>40</v>
      </c>
      <c r="I2118" s="15" t="s">
        <v>32</v>
      </c>
      <c r="J2118" s="16">
        <v>41.7</v>
      </c>
      <c r="K2118" s="16">
        <v>6.95</v>
      </c>
      <c r="L2118" s="17" t="s">
        <v>718</v>
      </c>
      <c r="M2118" s="163" t="str">
        <f>IFERROR(GETPIVOTDATA("Tot. Bottles",'- Ordine Aggregato -'!$A$1,"sku anker",A2118),"")</f>
        <v/>
      </c>
      <c r="N2118" s="18" t="s">
        <v>34</v>
      </c>
      <c r="O2118" s="19" t="str">
        <f t="shared" si="32"/>
        <v>Order online</v>
      </c>
      <c r="P2118" s="97" t="s">
        <v>355</v>
      </c>
      <c r="Q2118" s="13" t="s">
        <v>7046</v>
      </c>
      <c r="R2118" t="s">
        <v>7047</v>
      </c>
      <c r="S2118" s="20">
        <v>0</v>
      </c>
      <c r="T2118" s="21" t="s">
        <v>38</v>
      </c>
    </row>
    <row r="2119" spans="1:20" x14ac:dyDescent="0.35">
      <c r="A2119" s="96" t="s">
        <v>7048</v>
      </c>
      <c r="D2119" s="13" t="s">
        <v>7042</v>
      </c>
      <c r="E2119" s="13">
        <v>6</v>
      </c>
      <c r="F2119" s="14">
        <v>1</v>
      </c>
      <c r="G2119" s="13" t="s">
        <v>14872</v>
      </c>
      <c r="H2119" s="14">
        <v>40</v>
      </c>
      <c r="I2119" s="15" t="s">
        <v>32</v>
      </c>
      <c r="J2119" s="16">
        <v>55.800000000000004</v>
      </c>
      <c r="K2119" s="16">
        <v>9.3000000000000007</v>
      </c>
      <c r="L2119" s="17" t="s">
        <v>718</v>
      </c>
      <c r="M2119" s="163" t="str">
        <f>IFERROR(GETPIVOTDATA("Tot. Bottles",'- Ordine Aggregato -'!$A$1,"sku anker",A2119),"")</f>
        <v/>
      </c>
      <c r="N2119" s="18" t="s">
        <v>34</v>
      </c>
      <c r="O2119" s="19" t="str">
        <f t="shared" si="32"/>
        <v>Order online</v>
      </c>
      <c r="P2119" s="97" t="s">
        <v>355</v>
      </c>
      <c r="Q2119" s="13" t="s">
        <v>7049</v>
      </c>
      <c r="R2119" t="s">
        <v>7050</v>
      </c>
      <c r="S2119" s="20">
        <v>0</v>
      </c>
      <c r="T2119" s="21" t="s">
        <v>38</v>
      </c>
    </row>
    <row r="2120" spans="1:20" x14ac:dyDescent="0.35">
      <c r="A2120" s="13" t="s">
        <v>7051</v>
      </c>
      <c r="B2120" s="13"/>
      <c r="C2120" s="13"/>
      <c r="D2120" s="13" t="s">
        <v>7052</v>
      </c>
      <c r="E2120" s="13">
        <v>6</v>
      </c>
      <c r="F2120" s="14">
        <v>0.7</v>
      </c>
      <c r="G2120" s="13" t="s">
        <v>14871</v>
      </c>
      <c r="H2120" s="14">
        <v>20</v>
      </c>
      <c r="I2120" s="15" t="s">
        <v>32</v>
      </c>
      <c r="J2120" s="16">
        <v>125.10000000000001</v>
      </c>
      <c r="K2120" s="16">
        <v>20.85</v>
      </c>
      <c r="L2120" s="17" t="s">
        <v>502</v>
      </c>
      <c r="M2120" s="163" t="str">
        <f>IFERROR(GETPIVOTDATA("Tot. Bottles",'- Ordine Aggregato -'!$A$1,"sku anker",A2120),"")</f>
        <v/>
      </c>
      <c r="N2120" s="18" t="s">
        <v>42</v>
      </c>
      <c r="O2120" s="19" t="str">
        <f t="shared" si="32"/>
        <v>Order online</v>
      </c>
      <c r="P2120" s="97" t="s">
        <v>355</v>
      </c>
      <c r="Q2120" s="13" t="s">
        <v>7053</v>
      </c>
      <c r="R2120" t="s">
        <v>7054</v>
      </c>
      <c r="S2120" s="20">
        <v>0</v>
      </c>
      <c r="T2120" s="21" t="s">
        <v>38</v>
      </c>
    </row>
    <row r="2121" spans="1:20" x14ac:dyDescent="0.35">
      <c r="A2121" s="13" t="s">
        <v>7055</v>
      </c>
      <c r="B2121" s="13"/>
      <c r="C2121" s="13"/>
      <c r="D2121" s="13" t="s">
        <v>7056</v>
      </c>
      <c r="E2121" s="13">
        <v>6</v>
      </c>
      <c r="F2121" s="14">
        <v>0.7</v>
      </c>
      <c r="G2121" s="13" t="s">
        <v>46</v>
      </c>
      <c r="H2121" s="14">
        <v>40</v>
      </c>
      <c r="I2121" s="15" t="s">
        <v>32</v>
      </c>
      <c r="J2121" s="16">
        <v>75</v>
      </c>
      <c r="K2121" s="16">
        <v>12.5</v>
      </c>
      <c r="L2121" s="17" t="s">
        <v>399</v>
      </c>
      <c r="M2121" s="163" t="str">
        <f>IFERROR(GETPIVOTDATA("Tot. Bottles",'- Ordine Aggregato -'!$A$1,"sku anker",A2121),"")</f>
        <v/>
      </c>
      <c r="N2121" s="18" t="s">
        <v>34</v>
      </c>
      <c r="O2121" s="19" t="str">
        <f t="shared" si="32"/>
        <v>Order online</v>
      </c>
      <c r="P2121" s="97" t="s">
        <v>146</v>
      </c>
      <c r="Q2121" s="13" t="s">
        <v>7057</v>
      </c>
      <c r="R2121" t="s">
        <v>7058</v>
      </c>
      <c r="S2121" s="20">
        <v>0</v>
      </c>
      <c r="T2121" s="21" t="s">
        <v>38</v>
      </c>
    </row>
    <row r="2122" spans="1:20" x14ac:dyDescent="0.35">
      <c r="A2122" s="96" t="s">
        <v>7059</v>
      </c>
      <c r="B2122" s="96"/>
      <c r="C2122" s="96"/>
      <c r="D2122" s="13" t="s">
        <v>7060</v>
      </c>
      <c r="E2122" s="13">
        <v>6</v>
      </c>
      <c r="F2122" s="14">
        <v>0.7</v>
      </c>
      <c r="G2122" s="13" t="s">
        <v>31</v>
      </c>
      <c r="H2122" s="14">
        <v>30</v>
      </c>
      <c r="I2122" s="15" t="s">
        <v>32</v>
      </c>
      <c r="J2122" s="16">
        <v>33.599999999999994</v>
      </c>
      <c r="K2122" s="16">
        <v>5.6</v>
      </c>
      <c r="L2122" s="17" t="s">
        <v>558</v>
      </c>
      <c r="M2122" s="163" t="str">
        <f>IFERROR(GETPIVOTDATA("Tot. Bottles",'- Ordine Aggregato -'!$A$1,"sku anker",A2122),"")</f>
        <v/>
      </c>
      <c r="N2122" s="18" t="s">
        <v>42</v>
      </c>
      <c r="O2122" s="19" t="str">
        <f t="shared" si="32"/>
        <v>Order online</v>
      </c>
      <c r="P2122" s="97" t="s">
        <v>68</v>
      </c>
      <c r="Q2122" s="13" t="s">
        <v>7061</v>
      </c>
      <c r="R2122" t="s">
        <v>7062</v>
      </c>
      <c r="S2122" s="20">
        <v>0</v>
      </c>
      <c r="T2122" s="21" t="s">
        <v>38</v>
      </c>
    </row>
    <row r="2123" spans="1:20" x14ac:dyDescent="0.35">
      <c r="A2123" s="96" t="s">
        <v>7063</v>
      </c>
      <c r="B2123" s="96"/>
      <c r="C2123" s="96"/>
      <c r="D2123" s="13" t="s">
        <v>7060</v>
      </c>
      <c r="E2123" s="13">
        <v>6</v>
      </c>
      <c r="F2123" s="14">
        <v>1</v>
      </c>
      <c r="G2123" s="13" t="s">
        <v>31</v>
      </c>
      <c r="H2123" s="14">
        <v>30</v>
      </c>
      <c r="I2123" s="15" t="s">
        <v>32</v>
      </c>
      <c r="J2123" s="16">
        <v>41.7</v>
      </c>
      <c r="K2123" s="16">
        <v>6.95</v>
      </c>
      <c r="L2123" s="17" t="s">
        <v>558</v>
      </c>
      <c r="M2123" s="163" t="str">
        <f>IFERROR(GETPIVOTDATA("Tot. Bottles",'- Ordine Aggregato -'!$A$1,"sku anker",A2123),"")</f>
        <v/>
      </c>
      <c r="N2123" s="18" t="s">
        <v>42</v>
      </c>
      <c r="O2123" s="19" t="str">
        <f t="shared" si="32"/>
        <v>Order online</v>
      </c>
      <c r="P2123" s="97" t="s">
        <v>68</v>
      </c>
      <c r="Q2123" s="13" t="s">
        <v>7064</v>
      </c>
      <c r="R2123" t="s">
        <v>7065</v>
      </c>
      <c r="S2123" s="20">
        <v>0</v>
      </c>
      <c r="T2123" s="21" t="s">
        <v>38</v>
      </c>
    </row>
    <row r="2124" spans="1:20" x14ac:dyDescent="0.35">
      <c r="A2124" s="96" t="s">
        <v>7066</v>
      </c>
      <c r="B2124" s="96"/>
      <c r="C2124" s="96"/>
      <c r="D2124" s="13" t="s">
        <v>7067</v>
      </c>
      <c r="E2124" s="13">
        <v>6</v>
      </c>
      <c r="F2124" s="14">
        <v>0.7</v>
      </c>
      <c r="G2124" s="13" t="s">
        <v>46</v>
      </c>
      <c r="H2124" s="14">
        <v>40</v>
      </c>
      <c r="I2124" s="15" t="s">
        <v>32</v>
      </c>
      <c r="J2124" s="16">
        <v>111</v>
      </c>
      <c r="K2124" s="16">
        <v>18.5</v>
      </c>
      <c r="L2124" s="17" t="s">
        <v>4838</v>
      </c>
      <c r="M2124" s="163" t="str">
        <f>IFERROR(GETPIVOTDATA("Tot. Bottles",'- Ordine Aggregato -'!$A$1,"sku anker",A2124),"")</f>
        <v/>
      </c>
      <c r="N2124" s="18" t="s">
        <v>42</v>
      </c>
      <c r="O2124" s="19" t="str">
        <f t="shared" si="32"/>
        <v>Order online</v>
      </c>
      <c r="P2124" s="97" t="s">
        <v>385</v>
      </c>
      <c r="Q2124" s="13" t="s">
        <v>7068</v>
      </c>
      <c r="R2124" t="s">
        <v>7069</v>
      </c>
      <c r="S2124" s="20">
        <v>0</v>
      </c>
      <c r="T2124" s="21" t="s">
        <v>38</v>
      </c>
    </row>
    <row r="2125" spans="1:20" x14ac:dyDescent="0.35">
      <c r="A2125" s="13" t="s">
        <v>7070</v>
      </c>
      <c r="B2125" s="13"/>
      <c r="C2125" s="13"/>
      <c r="D2125" s="13" t="s">
        <v>7071</v>
      </c>
      <c r="E2125" s="13">
        <v>6</v>
      </c>
      <c r="F2125" s="14">
        <v>0.7</v>
      </c>
      <c r="G2125" s="13" t="s">
        <v>46</v>
      </c>
      <c r="H2125" s="14">
        <v>40</v>
      </c>
      <c r="I2125" s="15" t="s">
        <v>32</v>
      </c>
      <c r="J2125" s="16">
        <v>117</v>
      </c>
      <c r="K2125" s="16">
        <v>19.5</v>
      </c>
      <c r="L2125" s="17" t="s">
        <v>4838</v>
      </c>
      <c r="M2125" s="163" t="str">
        <f>IFERROR(GETPIVOTDATA("Tot. Bottles",'- Ordine Aggregato -'!$A$1,"sku anker",A2125),"")</f>
        <v/>
      </c>
      <c r="N2125" s="18" t="s">
        <v>42</v>
      </c>
      <c r="O2125" s="19" t="str">
        <f t="shared" ref="O2125:O2188" si="33">HYPERLINK("https://www.ankeramsterdamspirits.nl/en/products/"&amp;A2125,"Order online")</f>
        <v>Order online</v>
      </c>
      <c r="P2125" s="97" t="s">
        <v>385</v>
      </c>
      <c r="Q2125" s="13" t="s">
        <v>7068</v>
      </c>
      <c r="R2125" t="s">
        <v>7072</v>
      </c>
      <c r="S2125" s="20">
        <v>0</v>
      </c>
      <c r="T2125" s="21" t="s">
        <v>38</v>
      </c>
    </row>
    <row r="2126" spans="1:20" x14ac:dyDescent="0.35">
      <c r="A2126" s="96" t="s">
        <v>7077</v>
      </c>
      <c r="D2126" s="13" t="s">
        <v>7075</v>
      </c>
      <c r="E2126" s="13">
        <v>120</v>
      </c>
      <c r="F2126" s="14">
        <v>0.05</v>
      </c>
      <c r="G2126" s="13" t="s">
        <v>46</v>
      </c>
      <c r="H2126" s="14">
        <v>40</v>
      </c>
      <c r="I2126" s="15" t="s">
        <v>32</v>
      </c>
      <c r="J2126" s="16">
        <v>174</v>
      </c>
      <c r="K2126" s="16">
        <v>1.45</v>
      </c>
      <c r="L2126" s="17" t="s">
        <v>4838</v>
      </c>
      <c r="M2126" s="163" t="str">
        <f>IFERROR(GETPIVOTDATA("Tot. Bottles",'- Ordine Aggregato -'!$A$1,"sku anker",A2126),"")</f>
        <v/>
      </c>
      <c r="N2126" s="18" t="s">
        <v>34</v>
      </c>
      <c r="O2126" s="19" t="str">
        <f t="shared" si="33"/>
        <v>Order online</v>
      </c>
      <c r="P2126" s="97" t="s">
        <v>385</v>
      </c>
      <c r="Q2126" s="13" t="s">
        <v>7076</v>
      </c>
      <c r="R2126" t="s">
        <v>7078</v>
      </c>
      <c r="S2126" s="20">
        <v>0</v>
      </c>
      <c r="T2126" s="21" t="s">
        <v>38</v>
      </c>
    </row>
    <row r="2127" spans="1:20" x14ac:dyDescent="0.35">
      <c r="A2127" s="13" t="s">
        <v>7079</v>
      </c>
      <c r="B2127" s="13"/>
      <c r="C2127" s="13"/>
      <c r="D2127" s="13" t="s">
        <v>7075</v>
      </c>
      <c r="E2127" s="13">
        <v>24</v>
      </c>
      <c r="F2127" s="14">
        <v>0.2</v>
      </c>
      <c r="G2127" s="13" t="s">
        <v>46</v>
      </c>
      <c r="H2127" s="14">
        <v>40</v>
      </c>
      <c r="I2127" s="15" t="s">
        <v>32</v>
      </c>
      <c r="J2127" s="16">
        <v>129.60000000000002</v>
      </c>
      <c r="K2127" s="16">
        <v>5.4</v>
      </c>
      <c r="L2127" s="17" t="s">
        <v>4838</v>
      </c>
      <c r="M2127" s="163" t="str">
        <f>IFERROR(GETPIVOTDATA("Tot. Bottles",'- Ordine Aggregato -'!$A$1,"sku anker",A2127),"")</f>
        <v/>
      </c>
      <c r="N2127" s="18" t="s">
        <v>34</v>
      </c>
      <c r="O2127" s="19" t="str">
        <f t="shared" si="33"/>
        <v>Order online</v>
      </c>
      <c r="P2127" s="97" t="s">
        <v>385</v>
      </c>
      <c r="Q2127" s="13" t="s">
        <v>7080</v>
      </c>
      <c r="R2127" t="s">
        <v>7081</v>
      </c>
      <c r="S2127" s="20">
        <v>0</v>
      </c>
      <c r="T2127" s="21" t="s">
        <v>38</v>
      </c>
    </row>
    <row r="2128" spans="1:20" x14ac:dyDescent="0.35">
      <c r="A2128" s="13" t="s">
        <v>7082</v>
      </c>
      <c r="B2128" s="13"/>
      <c r="C2128" s="13"/>
      <c r="D2128" s="13" t="s">
        <v>7075</v>
      </c>
      <c r="E2128" s="13">
        <v>12</v>
      </c>
      <c r="F2128" s="14">
        <v>0.35</v>
      </c>
      <c r="G2128" s="13" t="s">
        <v>46</v>
      </c>
      <c r="H2128" s="14">
        <v>40</v>
      </c>
      <c r="I2128" s="15" t="s">
        <v>32</v>
      </c>
      <c r="J2128" s="16">
        <v>94.800000000000011</v>
      </c>
      <c r="K2128" s="16">
        <v>7.9</v>
      </c>
      <c r="L2128" s="17" t="s">
        <v>4838</v>
      </c>
      <c r="M2128" s="163" t="str">
        <f>IFERROR(GETPIVOTDATA("Tot. Bottles",'- Ordine Aggregato -'!$A$1,"sku anker",A2128),"")</f>
        <v/>
      </c>
      <c r="N2128" s="18" t="s">
        <v>42</v>
      </c>
      <c r="O2128" s="19" t="str">
        <f t="shared" si="33"/>
        <v>Order online</v>
      </c>
      <c r="P2128" s="97" t="s">
        <v>385</v>
      </c>
      <c r="Q2128" s="13" t="s">
        <v>7083</v>
      </c>
      <c r="R2128" t="s">
        <v>7084</v>
      </c>
      <c r="S2128" s="20">
        <v>0</v>
      </c>
      <c r="T2128" s="21" t="s">
        <v>38</v>
      </c>
    </row>
    <row r="2129" spans="1:20" x14ac:dyDescent="0.35">
      <c r="A2129" s="96" t="s">
        <v>7085</v>
      </c>
      <c r="B2129" s="96"/>
      <c r="C2129" s="96"/>
      <c r="D2129" s="13" t="s">
        <v>7075</v>
      </c>
      <c r="E2129" s="13">
        <v>12</v>
      </c>
      <c r="F2129" s="14">
        <v>0.7</v>
      </c>
      <c r="G2129" s="13" t="s">
        <v>46</v>
      </c>
      <c r="H2129" s="14">
        <v>40</v>
      </c>
      <c r="I2129" s="15" t="s">
        <v>32</v>
      </c>
      <c r="J2129" s="16">
        <v>129</v>
      </c>
      <c r="K2129" s="16">
        <v>10.75</v>
      </c>
      <c r="L2129" s="17" t="s">
        <v>4838</v>
      </c>
      <c r="M2129" s="163" t="str">
        <f>IFERROR(GETPIVOTDATA("Tot. Bottles",'- Ordine Aggregato -'!$A$1,"sku anker",A2129),"")</f>
        <v/>
      </c>
      <c r="N2129" s="18" t="s">
        <v>67</v>
      </c>
      <c r="O2129" s="19" t="str">
        <f t="shared" si="33"/>
        <v>Order online</v>
      </c>
      <c r="P2129" s="97" t="s">
        <v>385</v>
      </c>
      <c r="Q2129" s="13" t="s">
        <v>7086</v>
      </c>
      <c r="R2129" t="s">
        <v>7087</v>
      </c>
      <c r="S2129" s="20">
        <v>10.75</v>
      </c>
      <c r="T2129" s="21" t="s">
        <v>38</v>
      </c>
    </row>
    <row r="2130" spans="1:20" x14ac:dyDescent="0.35">
      <c r="A2130" s="96" t="s">
        <v>7088</v>
      </c>
      <c r="D2130" s="13" t="s">
        <v>7075</v>
      </c>
      <c r="E2130" s="13">
        <v>6</v>
      </c>
      <c r="F2130" s="14">
        <v>0.7</v>
      </c>
      <c r="G2130" s="13" t="s">
        <v>46</v>
      </c>
      <c r="H2130" s="14">
        <v>40</v>
      </c>
      <c r="I2130" s="15" t="s">
        <v>32</v>
      </c>
      <c r="J2130" s="16">
        <v>65.699999999999989</v>
      </c>
      <c r="K2130" s="16">
        <v>10.95</v>
      </c>
      <c r="L2130" s="17" t="s">
        <v>4838</v>
      </c>
      <c r="M2130" s="163" t="str">
        <f>IFERROR(GETPIVOTDATA("Tot. Bottles",'- Ordine Aggregato -'!$A$1,"sku anker",A2130),"")</f>
        <v/>
      </c>
      <c r="N2130" s="18" t="s">
        <v>42</v>
      </c>
      <c r="O2130" s="19" t="str">
        <f t="shared" si="33"/>
        <v>Order online</v>
      </c>
      <c r="P2130" s="97" t="s">
        <v>385</v>
      </c>
      <c r="Q2130" s="13" t="s">
        <v>7089</v>
      </c>
      <c r="R2130" t="s">
        <v>7090</v>
      </c>
      <c r="S2130" s="20">
        <v>0</v>
      </c>
      <c r="T2130" s="21" t="s">
        <v>38</v>
      </c>
    </row>
    <row r="2131" spans="1:20" x14ac:dyDescent="0.35">
      <c r="A2131" s="13" t="s">
        <v>7091</v>
      </c>
      <c r="B2131" s="13"/>
      <c r="C2131" s="13"/>
      <c r="D2131" s="13" t="s">
        <v>7075</v>
      </c>
      <c r="E2131" s="13">
        <v>6</v>
      </c>
      <c r="F2131" s="14">
        <v>0.7</v>
      </c>
      <c r="G2131" s="13" t="s">
        <v>14872</v>
      </c>
      <c r="H2131" s="14">
        <v>40</v>
      </c>
      <c r="I2131" s="15" t="s">
        <v>32</v>
      </c>
      <c r="J2131" s="16">
        <v>64.5</v>
      </c>
      <c r="K2131" s="16">
        <v>10.75</v>
      </c>
      <c r="L2131" s="17" t="s">
        <v>4838</v>
      </c>
      <c r="M2131" s="163" t="str">
        <f>IFERROR(GETPIVOTDATA("Tot. Bottles",'- Ordine Aggregato -'!$A$1,"sku anker",A2131),"")</f>
        <v/>
      </c>
      <c r="N2131" s="18" t="s">
        <v>67</v>
      </c>
      <c r="O2131" s="19" t="str">
        <f t="shared" si="33"/>
        <v>Order online</v>
      </c>
      <c r="P2131" s="97" t="s">
        <v>385</v>
      </c>
      <c r="Q2131" s="13" t="s">
        <v>7092</v>
      </c>
      <c r="R2131" t="s">
        <v>7093</v>
      </c>
      <c r="S2131" s="20">
        <v>10.75</v>
      </c>
      <c r="T2131" s="21" t="s">
        <v>38</v>
      </c>
    </row>
    <row r="2132" spans="1:20" x14ac:dyDescent="0.35">
      <c r="A2132" s="13" t="s">
        <v>7094</v>
      </c>
      <c r="B2132" s="13"/>
      <c r="C2132" s="13"/>
      <c r="D2132" s="13" t="s">
        <v>7075</v>
      </c>
      <c r="E2132" s="13">
        <v>6</v>
      </c>
      <c r="F2132" s="14">
        <v>0.7</v>
      </c>
      <c r="G2132" s="13" t="s">
        <v>14871</v>
      </c>
      <c r="H2132" s="14">
        <v>40</v>
      </c>
      <c r="I2132" s="15" t="s">
        <v>32</v>
      </c>
      <c r="J2132" s="16">
        <v>64.5</v>
      </c>
      <c r="K2132" s="16">
        <v>10.75</v>
      </c>
      <c r="L2132" s="17" t="s">
        <v>4838</v>
      </c>
      <c r="M2132" s="163" t="str">
        <f>IFERROR(GETPIVOTDATA("Tot. Bottles",'- Ordine Aggregato -'!$A$1,"sku anker",A2132),"")</f>
        <v/>
      </c>
      <c r="N2132" s="18" t="s">
        <v>67</v>
      </c>
      <c r="O2132" s="19" t="str">
        <f t="shared" si="33"/>
        <v>Order online</v>
      </c>
      <c r="P2132" s="97" t="s">
        <v>385</v>
      </c>
      <c r="Q2132" s="13" t="s">
        <v>7086</v>
      </c>
      <c r="R2132" t="s">
        <v>7095</v>
      </c>
      <c r="S2132" s="20">
        <v>10.75</v>
      </c>
      <c r="T2132" s="21" t="s">
        <v>38</v>
      </c>
    </row>
    <row r="2133" spans="1:20" x14ac:dyDescent="0.35">
      <c r="A2133" s="13" t="s">
        <v>7096</v>
      </c>
      <c r="B2133" s="13"/>
      <c r="C2133" s="13"/>
      <c r="D2133" s="13" t="s">
        <v>7075</v>
      </c>
      <c r="E2133" s="13">
        <v>12</v>
      </c>
      <c r="F2133" s="14">
        <v>1</v>
      </c>
      <c r="G2133" s="13" t="s">
        <v>46</v>
      </c>
      <c r="H2133" s="14">
        <v>40</v>
      </c>
      <c r="I2133" s="15" t="s">
        <v>32</v>
      </c>
      <c r="J2133" s="16">
        <v>167.39999999999998</v>
      </c>
      <c r="K2133" s="16">
        <v>13.95</v>
      </c>
      <c r="L2133" s="17" t="s">
        <v>4838</v>
      </c>
      <c r="M2133" s="163" t="str">
        <f>IFERROR(GETPIVOTDATA("Tot. Bottles",'- Ordine Aggregato -'!$A$1,"sku anker",A2133),"")</f>
        <v/>
      </c>
      <c r="N2133" s="18" t="s">
        <v>42</v>
      </c>
      <c r="O2133" s="19" t="str">
        <f t="shared" si="33"/>
        <v>Order online</v>
      </c>
      <c r="P2133" s="97" t="s">
        <v>385</v>
      </c>
      <c r="Q2133" s="13" t="s">
        <v>7097</v>
      </c>
      <c r="R2133" t="s">
        <v>7098</v>
      </c>
      <c r="S2133" s="20">
        <v>0</v>
      </c>
      <c r="T2133" s="21" t="s">
        <v>38</v>
      </c>
    </row>
    <row r="2134" spans="1:20" x14ac:dyDescent="0.35">
      <c r="A2134" s="96" t="s">
        <v>7099</v>
      </c>
      <c r="B2134" s="96"/>
      <c r="C2134" s="96"/>
      <c r="D2134" s="13" t="s">
        <v>7075</v>
      </c>
      <c r="E2134" s="13">
        <v>6</v>
      </c>
      <c r="F2134" s="14">
        <v>1</v>
      </c>
      <c r="G2134" s="13" t="s">
        <v>14872</v>
      </c>
      <c r="H2134" s="14">
        <v>40</v>
      </c>
      <c r="I2134" s="15" t="s">
        <v>32</v>
      </c>
      <c r="J2134" s="16">
        <v>82.5</v>
      </c>
      <c r="K2134" s="16">
        <v>13.75</v>
      </c>
      <c r="L2134" s="17" t="s">
        <v>4838</v>
      </c>
      <c r="M2134" s="163" t="str">
        <f>IFERROR(GETPIVOTDATA("Tot. Bottles",'- Ordine Aggregato -'!$A$1,"sku anker",A2134),"")</f>
        <v/>
      </c>
      <c r="N2134" s="18" t="s">
        <v>67</v>
      </c>
      <c r="O2134" s="19" t="str">
        <f t="shared" si="33"/>
        <v>Order online</v>
      </c>
      <c r="P2134" s="97" t="s">
        <v>385</v>
      </c>
      <c r="Q2134" s="13" t="s">
        <v>7100</v>
      </c>
      <c r="R2134" t="s">
        <v>7101</v>
      </c>
      <c r="S2134" s="20">
        <v>13.75</v>
      </c>
      <c r="T2134" s="21" t="s">
        <v>38</v>
      </c>
    </row>
    <row r="2135" spans="1:20" x14ac:dyDescent="0.35">
      <c r="A2135" s="96" t="s">
        <v>7102</v>
      </c>
      <c r="D2135" s="13" t="s">
        <v>7075</v>
      </c>
      <c r="E2135" s="13">
        <v>6</v>
      </c>
      <c r="F2135" s="14">
        <v>1</v>
      </c>
      <c r="G2135" s="13" t="s">
        <v>14872</v>
      </c>
      <c r="H2135" s="14">
        <v>40</v>
      </c>
      <c r="I2135" s="15" t="s">
        <v>32</v>
      </c>
      <c r="J2135" s="16">
        <v>83.699999999999989</v>
      </c>
      <c r="K2135" s="16">
        <v>13.95</v>
      </c>
      <c r="L2135" s="17" t="s">
        <v>4838</v>
      </c>
      <c r="M2135" s="163" t="str">
        <f>IFERROR(GETPIVOTDATA("Tot. Bottles",'- Ordine Aggregato -'!$A$1,"sku anker",A2135),"")</f>
        <v/>
      </c>
      <c r="N2135" s="18" t="s">
        <v>42</v>
      </c>
      <c r="O2135" s="19" t="str">
        <f t="shared" si="33"/>
        <v>Order online</v>
      </c>
      <c r="P2135" s="97" t="s">
        <v>385</v>
      </c>
      <c r="Q2135" s="13" t="s">
        <v>7103</v>
      </c>
      <c r="R2135" t="s">
        <v>7098</v>
      </c>
      <c r="S2135" s="20">
        <v>0</v>
      </c>
      <c r="T2135" s="21" t="s">
        <v>38</v>
      </c>
    </row>
    <row r="2136" spans="1:20" x14ac:dyDescent="0.35">
      <c r="A2136" s="96" t="s">
        <v>7104</v>
      </c>
      <c r="D2136" s="13" t="s">
        <v>7075</v>
      </c>
      <c r="E2136" s="13">
        <v>6</v>
      </c>
      <c r="F2136" s="14">
        <v>1</v>
      </c>
      <c r="G2136" s="13" t="s">
        <v>14871</v>
      </c>
      <c r="H2136" s="14">
        <v>40</v>
      </c>
      <c r="I2136" s="15" t="s">
        <v>32</v>
      </c>
      <c r="J2136" s="16">
        <v>83.699999999999989</v>
      </c>
      <c r="K2136" s="16">
        <v>13.95</v>
      </c>
      <c r="L2136" s="17" t="s">
        <v>4838</v>
      </c>
      <c r="M2136" s="163" t="str">
        <f>IFERROR(GETPIVOTDATA("Tot. Bottles",'- Ordine Aggregato -'!$A$1,"sku anker",A2136),"")</f>
        <v/>
      </c>
      <c r="N2136" s="18" t="s">
        <v>42</v>
      </c>
      <c r="O2136" s="19" t="str">
        <f t="shared" si="33"/>
        <v>Order online</v>
      </c>
      <c r="P2136" s="97" t="s">
        <v>385</v>
      </c>
      <c r="Q2136" s="13" t="s">
        <v>7097</v>
      </c>
      <c r="R2136" t="s">
        <v>7098</v>
      </c>
      <c r="S2136" s="20">
        <v>0</v>
      </c>
      <c r="T2136" s="21" t="s">
        <v>38</v>
      </c>
    </row>
    <row r="2137" spans="1:20" x14ac:dyDescent="0.35">
      <c r="A2137" s="96" t="s">
        <v>7105</v>
      </c>
      <c r="D2137" s="13" t="s">
        <v>7075</v>
      </c>
      <c r="E2137" s="13">
        <v>6</v>
      </c>
      <c r="F2137" s="14">
        <v>1.5</v>
      </c>
      <c r="G2137" s="13" t="s">
        <v>46</v>
      </c>
      <c r="H2137" s="14">
        <v>40</v>
      </c>
      <c r="I2137" s="15" t="s">
        <v>32</v>
      </c>
      <c r="J2137" s="16">
        <v>160.19999999999999</v>
      </c>
      <c r="K2137" s="16">
        <v>26.7</v>
      </c>
      <c r="L2137" s="17" t="s">
        <v>4838</v>
      </c>
      <c r="M2137" s="163" t="str">
        <f>IFERROR(GETPIVOTDATA("Tot. Bottles",'- Ordine Aggregato -'!$A$1,"sku anker",A2137),"")</f>
        <v/>
      </c>
      <c r="N2137" s="18" t="s">
        <v>42</v>
      </c>
      <c r="O2137" s="19" t="str">
        <f t="shared" si="33"/>
        <v>Order online</v>
      </c>
      <c r="P2137" s="97" t="s">
        <v>385</v>
      </c>
      <c r="Q2137" s="13" t="s">
        <v>7106</v>
      </c>
      <c r="R2137" t="s">
        <v>7107</v>
      </c>
      <c r="S2137" s="20">
        <v>0</v>
      </c>
      <c r="T2137" s="21" t="s">
        <v>38</v>
      </c>
    </row>
    <row r="2138" spans="1:20" x14ac:dyDescent="0.35">
      <c r="A2138" s="96" t="s">
        <v>14493</v>
      </c>
      <c r="D2138" s="13" t="s">
        <v>7075</v>
      </c>
      <c r="E2138" s="13">
        <v>1</v>
      </c>
      <c r="F2138" s="14">
        <v>3</v>
      </c>
      <c r="G2138" s="13" t="s">
        <v>14872</v>
      </c>
      <c r="H2138" s="14">
        <v>40</v>
      </c>
      <c r="I2138" s="15" t="s">
        <v>32</v>
      </c>
      <c r="J2138" s="16">
        <v>51.4</v>
      </c>
      <c r="K2138" s="16">
        <v>51.4</v>
      </c>
      <c r="L2138" s="17" t="s">
        <v>657</v>
      </c>
      <c r="M2138" s="163" t="str">
        <f>IFERROR(GETPIVOTDATA("Tot. Bottles",'- Ordine Aggregato -'!$A$1,"sku anker",A2138),"")</f>
        <v/>
      </c>
      <c r="N2138" s="18" t="s">
        <v>42</v>
      </c>
      <c r="O2138" s="19" t="str">
        <f t="shared" si="33"/>
        <v>Order online</v>
      </c>
      <c r="P2138" s="97" t="s">
        <v>385</v>
      </c>
      <c r="Q2138" s="13" t="s">
        <v>15441</v>
      </c>
      <c r="R2138" t="s">
        <v>7110</v>
      </c>
      <c r="S2138" s="20">
        <v>0</v>
      </c>
      <c r="T2138" s="21" t="s">
        <v>38</v>
      </c>
    </row>
    <row r="2139" spans="1:20" x14ac:dyDescent="0.35">
      <c r="A2139" s="96" t="s">
        <v>7108</v>
      </c>
      <c r="D2139" s="13" t="s">
        <v>7075</v>
      </c>
      <c r="E2139" s="13">
        <v>1</v>
      </c>
      <c r="F2139" s="14">
        <v>3</v>
      </c>
      <c r="G2139" s="13" t="s">
        <v>46</v>
      </c>
      <c r="H2139" s="14">
        <v>40</v>
      </c>
      <c r="I2139" s="15" t="s">
        <v>32</v>
      </c>
      <c r="J2139" s="16">
        <v>47.75</v>
      </c>
      <c r="K2139" s="16">
        <v>47.75</v>
      </c>
      <c r="L2139" s="17" t="s">
        <v>4838</v>
      </c>
      <c r="M2139" s="163" t="str">
        <f>IFERROR(GETPIVOTDATA("Tot. Bottles",'- Ordine Aggregato -'!$A$1,"sku anker",A2139),"")</f>
        <v/>
      </c>
      <c r="N2139" s="18" t="s">
        <v>34</v>
      </c>
      <c r="O2139" s="19" t="str">
        <f t="shared" si="33"/>
        <v>Order online</v>
      </c>
      <c r="P2139" s="97" t="s">
        <v>385</v>
      </c>
      <c r="Q2139" s="13" t="s">
        <v>7109</v>
      </c>
      <c r="R2139" t="s">
        <v>7110</v>
      </c>
      <c r="S2139" s="20">
        <v>0</v>
      </c>
      <c r="T2139" s="21" t="s">
        <v>38</v>
      </c>
    </row>
    <row r="2140" spans="1:20" x14ac:dyDescent="0.35">
      <c r="A2140" s="96" t="s">
        <v>14365</v>
      </c>
      <c r="B2140" s="96"/>
      <c r="C2140" s="96"/>
      <c r="D2140" s="13" t="s">
        <v>14366</v>
      </c>
      <c r="E2140" s="13">
        <v>6</v>
      </c>
      <c r="F2140" s="14">
        <v>0.7</v>
      </c>
      <c r="G2140" s="13" t="s">
        <v>46</v>
      </c>
      <c r="H2140" s="14">
        <v>40</v>
      </c>
      <c r="I2140" s="15" t="s">
        <v>32</v>
      </c>
      <c r="J2140" s="16">
        <v>89.699999999999989</v>
      </c>
      <c r="K2140" s="16">
        <v>14.95</v>
      </c>
      <c r="L2140" s="17" t="s">
        <v>384</v>
      </c>
      <c r="M2140" s="163" t="str">
        <f>IFERROR(GETPIVOTDATA("Tot. Bottles",'- Ordine Aggregato -'!$A$1,"sku anker",A2140),"")</f>
        <v/>
      </c>
      <c r="N2140" s="18" t="s">
        <v>42</v>
      </c>
      <c r="O2140" s="19" t="str">
        <f t="shared" si="33"/>
        <v>Order online</v>
      </c>
      <c r="P2140" s="97" t="s">
        <v>385</v>
      </c>
      <c r="Q2140" s="13" t="s">
        <v>7089</v>
      </c>
      <c r="R2140" t="s">
        <v>15442</v>
      </c>
      <c r="S2140" s="20">
        <v>0</v>
      </c>
      <c r="T2140" s="21" t="s">
        <v>38</v>
      </c>
    </row>
    <row r="2141" spans="1:20" x14ac:dyDescent="0.35">
      <c r="A2141" s="96" t="s">
        <v>7111</v>
      </c>
      <c r="B2141" s="96"/>
      <c r="C2141" s="96"/>
      <c r="D2141" s="13" t="s">
        <v>7112</v>
      </c>
      <c r="E2141" s="13">
        <v>6</v>
      </c>
      <c r="F2141" s="14">
        <v>0.7</v>
      </c>
      <c r="G2141" s="13" t="s">
        <v>14872</v>
      </c>
      <c r="H2141" s="14">
        <v>40</v>
      </c>
      <c r="I2141" s="15" t="s">
        <v>32</v>
      </c>
      <c r="J2141" s="16">
        <v>207</v>
      </c>
      <c r="K2141" s="16">
        <v>34.5</v>
      </c>
      <c r="L2141" s="17" t="s">
        <v>4838</v>
      </c>
      <c r="M2141" s="163" t="str">
        <f>IFERROR(GETPIVOTDATA("Tot. Bottles",'- Ordine Aggregato -'!$A$1,"sku anker",A2141),"")</f>
        <v/>
      </c>
      <c r="N2141" s="18" t="s">
        <v>67</v>
      </c>
      <c r="O2141" s="19" t="str">
        <f t="shared" si="33"/>
        <v>Order online</v>
      </c>
      <c r="P2141" s="97" t="s">
        <v>385</v>
      </c>
      <c r="Q2141" s="13" t="s">
        <v>7113</v>
      </c>
      <c r="R2141" t="s">
        <v>7114</v>
      </c>
      <c r="S2141" s="20">
        <v>34.5</v>
      </c>
      <c r="T2141" s="21" t="s">
        <v>38</v>
      </c>
    </row>
    <row r="2142" spans="1:20" x14ac:dyDescent="0.35">
      <c r="A2142" s="96" t="s">
        <v>7115</v>
      </c>
      <c r="B2142" s="96"/>
      <c r="C2142" s="96"/>
      <c r="D2142" s="13" t="s">
        <v>7116</v>
      </c>
      <c r="E2142" s="13">
        <v>6</v>
      </c>
      <c r="F2142" s="14">
        <v>0.7</v>
      </c>
      <c r="G2142" s="13" t="s">
        <v>14872</v>
      </c>
      <c r="H2142" s="14">
        <v>40</v>
      </c>
      <c r="I2142" s="15" t="s">
        <v>32</v>
      </c>
      <c r="J2142" s="16">
        <v>82.5</v>
      </c>
      <c r="K2142" s="16">
        <v>13.75</v>
      </c>
      <c r="L2142" s="17" t="s">
        <v>4838</v>
      </c>
      <c r="M2142" s="163" t="str">
        <f>IFERROR(GETPIVOTDATA("Tot. Bottles",'- Ordine Aggregato -'!$A$1,"sku anker",A2142),"")</f>
        <v/>
      </c>
      <c r="N2142" s="18" t="s">
        <v>67</v>
      </c>
      <c r="O2142" s="19" t="str">
        <f t="shared" si="33"/>
        <v>Order online</v>
      </c>
      <c r="P2142" s="97" t="s">
        <v>385</v>
      </c>
      <c r="Q2142" s="13" t="s">
        <v>7117</v>
      </c>
      <c r="R2142" t="s">
        <v>7118</v>
      </c>
      <c r="S2142" s="20">
        <v>13.75</v>
      </c>
      <c r="T2142" s="21" t="s">
        <v>38</v>
      </c>
    </row>
    <row r="2143" spans="1:20" x14ac:dyDescent="0.35">
      <c r="A2143" s="96" t="s">
        <v>7119</v>
      </c>
      <c r="B2143" s="96"/>
      <c r="C2143" s="96"/>
      <c r="D2143" s="13" t="s">
        <v>7120</v>
      </c>
      <c r="E2143" s="13">
        <v>6</v>
      </c>
      <c r="F2143" s="14">
        <v>0.7</v>
      </c>
      <c r="G2143" s="13" t="s">
        <v>14872</v>
      </c>
      <c r="H2143" s="14">
        <v>35</v>
      </c>
      <c r="I2143" s="15" t="s">
        <v>32</v>
      </c>
      <c r="J2143" s="16">
        <v>70.5</v>
      </c>
      <c r="K2143" s="16">
        <v>11.75</v>
      </c>
      <c r="L2143" s="17" t="s">
        <v>88</v>
      </c>
      <c r="M2143" s="163" t="str">
        <f>IFERROR(GETPIVOTDATA("Tot. Bottles",'- Ordine Aggregato -'!$A$1,"sku anker",A2143),"")</f>
        <v/>
      </c>
      <c r="N2143" s="18" t="s">
        <v>42</v>
      </c>
      <c r="O2143" s="19" t="str">
        <f t="shared" si="33"/>
        <v>Order online</v>
      </c>
      <c r="P2143" s="97" t="s">
        <v>385</v>
      </c>
      <c r="Q2143" s="13" t="s">
        <v>7121</v>
      </c>
      <c r="R2143" t="s">
        <v>7122</v>
      </c>
      <c r="S2143" s="20">
        <v>0</v>
      </c>
      <c r="T2143" s="21" t="s">
        <v>38</v>
      </c>
    </row>
    <row r="2144" spans="1:20" x14ac:dyDescent="0.35">
      <c r="A2144" s="96" t="s">
        <v>7123</v>
      </c>
      <c r="B2144" s="96"/>
      <c r="C2144" s="96"/>
      <c r="D2144" s="13" t="s">
        <v>7120</v>
      </c>
      <c r="E2144" s="13">
        <v>6</v>
      </c>
      <c r="F2144" s="14">
        <v>1</v>
      </c>
      <c r="G2144" s="13" t="s">
        <v>14872</v>
      </c>
      <c r="H2144" s="14">
        <v>35</v>
      </c>
      <c r="I2144" s="15" t="s">
        <v>32</v>
      </c>
      <c r="J2144" s="16">
        <v>87</v>
      </c>
      <c r="K2144" s="16">
        <v>14.5</v>
      </c>
      <c r="L2144" s="17" t="s">
        <v>88</v>
      </c>
      <c r="M2144" s="163" t="str">
        <f>IFERROR(GETPIVOTDATA("Tot. Bottles",'- Ordine Aggregato -'!$A$1,"sku anker",A2144),"")</f>
        <v/>
      </c>
      <c r="N2144" s="18" t="s">
        <v>67</v>
      </c>
      <c r="O2144" s="19" t="str">
        <f t="shared" si="33"/>
        <v>Order online</v>
      </c>
      <c r="P2144" s="97" t="s">
        <v>385</v>
      </c>
      <c r="Q2144" s="13" t="s">
        <v>7124</v>
      </c>
      <c r="R2144" t="s">
        <v>7125</v>
      </c>
      <c r="S2144" s="20">
        <v>14.5</v>
      </c>
      <c r="T2144" s="21" t="s">
        <v>38</v>
      </c>
    </row>
    <row r="2145" spans="1:20" x14ac:dyDescent="0.35">
      <c r="A2145" s="96" t="s">
        <v>14626</v>
      </c>
      <c r="B2145" s="96"/>
      <c r="C2145" s="96"/>
      <c r="D2145" s="13" t="s">
        <v>14627</v>
      </c>
      <c r="E2145" s="13">
        <v>6</v>
      </c>
      <c r="F2145" s="14">
        <v>0.7</v>
      </c>
      <c r="G2145" s="13" t="s">
        <v>46</v>
      </c>
      <c r="H2145" s="14">
        <v>35</v>
      </c>
      <c r="I2145" s="15" t="s">
        <v>32</v>
      </c>
      <c r="J2145" s="16">
        <v>72.900000000000006</v>
      </c>
      <c r="K2145" s="16">
        <v>12.15</v>
      </c>
      <c r="L2145" s="17" t="s">
        <v>88</v>
      </c>
      <c r="M2145" s="163" t="str">
        <f>IFERROR(GETPIVOTDATA("Tot. Bottles",'- Ordine Aggregato -'!$A$1,"sku anker",A2145),"")</f>
        <v/>
      </c>
      <c r="N2145" s="18" t="s">
        <v>67</v>
      </c>
      <c r="O2145" s="19" t="str">
        <f t="shared" si="33"/>
        <v>Order online</v>
      </c>
      <c r="P2145" s="97" t="s">
        <v>385</v>
      </c>
      <c r="Q2145" s="13" t="s">
        <v>15443</v>
      </c>
      <c r="R2145" t="s">
        <v>15444</v>
      </c>
      <c r="S2145" s="20">
        <v>12.15</v>
      </c>
      <c r="T2145" s="21" t="s">
        <v>38</v>
      </c>
    </row>
    <row r="2146" spans="1:20" x14ac:dyDescent="0.35">
      <c r="A2146" s="96" t="s">
        <v>7126</v>
      </c>
      <c r="D2146" s="13" t="s">
        <v>7127</v>
      </c>
      <c r="E2146" s="13">
        <v>6</v>
      </c>
      <c r="F2146" s="14">
        <v>0.7</v>
      </c>
      <c r="G2146" s="13" t="s">
        <v>14872</v>
      </c>
      <c r="H2146" s="14">
        <v>50</v>
      </c>
      <c r="I2146" s="15" t="s">
        <v>32</v>
      </c>
      <c r="J2146" s="16">
        <v>111</v>
      </c>
      <c r="K2146" s="16">
        <v>18.5</v>
      </c>
      <c r="L2146" s="17" t="s">
        <v>657</v>
      </c>
      <c r="M2146" s="163" t="str">
        <f>IFERROR(GETPIVOTDATA("Tot. Bottles",'- Ordine Aggregato -'!$A$1,"sku anker",A2146),"")</f>
        <v/>
      </c>
      <c r="N2146" s="18" t="s">
        <v>42</v>
      </c>
      <c r="O2146" s="19" t="str">
        <f t="shared" si="33"/>
        <v>Order online</v>
      </c>
      <c r="P2146" s="97" t="s">
        <v>385</v>
      </c>
      <c r="Q2146" s="13" t="s">
        <v>7128</v>
      </c>
      <c r="R2146" t="s">
        <v>7129</v>
      </c>
      <c r="S2146" s="20">
        <v>0</v>
      </c>
      <c r="T2146" s="21" t="s">
        <v>38</v>
      </c>
    </row>
    <row r="2147" spans="1:20" x14ac:dyDescent="0.35">
      <c r="A2147" s="96" t="s">
        <v>7130</v>
      </c>
      <c r="B2147" s="96"/>
      <c r="C2147" s="96"/>
      <c r="D2147" s="13" t="s">
        <v>7131</v>
      </c>
      <c r="E2147" s="13">
        <v>12</v>
      </c>
      <c r="F2147" s="14">
        <v>1</v>
      </c>
      <c r="G2147" s="13" t="s">
        <v>46</v>
      </c>
      <c r="H2147" s="14">
        <v>50</v>
      </c>
      <c r="I2147" s="15" t="s">
        <v>32</v>
      </c>
      <c r="J2147" s="16">
        <v>222</v>
      </c>
      <c r="K2147" s="16">
        <v>18.5</v>
      </c>
      <c r="L2147" s="17" t="s">
        <v>657</v>
      </c>
      <c r="M2147" s="163" t="str">
        <f>IFERROR(GETPIVOTDATA("Tot. Bottles",'- Ordine Aggregato -'!$A$1,"sku anker",A2147),"")</f>
        <v/>
      </c>
      <c r="N2147" s="18" t="s">
        <v>42</v>
      </c>
      <c r="O2147" s="19" t="str">
        <f t="shared" si="33"/>
        <v>Order online</v>
      </c>
      <c r="P2147" s="97" t="s">
        <v>385</v>
      </c>
      <c r="Q2147" s="13" t="s">
        <v>7132</v>
      </c>
      <c r="R2147" t="s">
        <v>7133</v>
      </c>
      <c r="S2147" s="20">
        <v>0</v>
      </c>
      <c r="T2147" s="21" t="s">
        <v>38</v>
      </c>
    </row>
    <row r="2148" spans="1:20" x14ac:dyDescent="0.35">
      <c r="A2148" s="96" t="s">
        <v>7134</v>
      </c>
      <c r="D2148" s="13" t="s">
        <v>7135</v>
      </c>
      <c r="E2148" s="13">
        <v>12</v>
      </c>
      <c r="F2148" s="14">
        <v>0.25</v>
      </c>
      <c r="G2148" s="13" t="s">
        <v>46</v>
      </c>
      <c r="H2148" s="14">
        <v>39</v>
      </c>
      <c r="I2148" s="15" t="s">
        <v>32</v>
      </c>
      <c r="J2148" s="16">
        <v>178.8</v>
      </c>
      <c r="K2148" s="16">
        <v>14.9</v>
      </c>
      <c r="L2148" s="17" t="s">
        <v>384</v>
      </c>
      <c r="M2148" s="163" t="str">
        <f>IFERROR(GETPIVOTDATA("Tot. Bottles",'- Ordine Aggregato -'!$A$1,"sku anker",A2148),"")</f>
        <v/>
      </c>
      <c r="N2148" s="18" t="s">
        <v>34</v>
      </c>
      <c r="O2148" s="19" t="str">
        <f t="shared" si="33"/>
        <v>Order online</v>
      </c>
      <c r="P2148" s="97" t="s">
        <v>385</v>
      </c>
      <c r="Q2148" s="13" t="s">
        <v>7136</v>
      </c>
      <c r="R2148" t="s">
        <v>7137</v>
      </c>
      <c r="S2148" s="20">
        <v>0</v>
      </c>
      <c r="T2148" s="21" t="s">
        <v>38</v>
      </c>
    </row>
    <row r="2149" spans="1:20" x14ac:dyDescent="0.35">
      <c r="A2149" s="13" t="s">
        <v>7138</v>
      </c>
      <c r="B2149" s="13"/>
      <c r="C2149" s="13"/>
      <c r="D2149" s="13" t="s">
        <v>7139</v>
      </c>
      <c r="E2149" s="13">
        <v>6</v>
      </c>
      <c r="F2149" s="14">
        <v>0.7</v>
      </c>
      <c r="G2149" s="13" t="s">
        <v>14872</v>
      </c>
      <c r="H2149" s="14">
        <v>35</v>
      </c>
      <c r="I2149" s="15" t="s">
        <v>32</v>
      </c>
      <c r="J2149" s="16">
        <v>66</v>
      </c>
      <c r="K2149" s="16">
        <v>11</v>
      </c>
      <c r="L2149" s="17" t="s">
        <v>4838</v>
      </c>
      <c r="M2149" s="163" t="str">
        <f>IFERROR(GETPIVOTDATA("Tot. Bottles",'- Ordine Aggregato -'!$A$1,"sku anker",A2149),"")</f>
        <v/>
      </c>
      <c r="N2149" s="18" t="s">
        <v>67</v>
      </c>
      <c r="O2149" s="19" t="str">
        <f t="shared" si="33"/>
        <v>Order online</v>
      </c>
      <c r="P2149" s="97" t="s">
        <v>385</v>
      </c>
      <c r="Q2149" s="13" t="s">
        <v>7140</v>
      </c>
      <c r="R2149" t="s">
        <v>7141</v>
      </c>
      <c r="S2149" s="20">
        <v>11</v>
      </c>
      <c r="T2149" s="21" t="s">
        <v>38</v>
      </c>
    </row>
    <row r="2150" spans="1:20" x14ac:dyDescent="0.35">
      <c r="A2150" s="96" t="s">
        <v>7142</v>
      </c>
      <c r="B2150" s="96"/>
      <c r="C2150" s="96"/>
      <c r="D2150" s="13" t="s">
        <v>7139</v>
      </c>
      <c r="E2150" s="13">
        <v>6</v>
      </c>
      <c r="F2150" s="14">
        <v>1</v>
      </c>
      <c r="G2150" s="13" t="s">
        <v>14871</v>
      </c>
      <c r="H2150" s="14">
        <v>35</v>
      </c>
      <c r="I2150" s="15" t="s">
        <v>32</v>
      </c>
      <c r="J2150" s="16">
        <v>89.699999999999989</v>
      </c>
      <c r="K2150" s="16">
        <v>14.95</v>
      </c>
      <c r="L2150" s="17" t="s">
        <v>4838</v>
      </c>
      <c r="M2150" s="163" t="str">
        <f>IFERROR(GETPIVOTDATA("Tot. Bottles",'- Ordine Aggregato -'!$A$1,"sku anker",A2150),"")</f>
        <v/>
      </c>
      <c r="N2150" s="18" t="s">
        <v>67</v>
      </c>
      <c r="O2150" s="19" t="str">
        <f t="shared" si="33"/>
        <v>Order online</v>
      </c>
      <c r="P2150" s="97" t="s">
        <v>385</v>
      </c>
      <c r="Q2150" s="13" t="s">
        <v>7143</v>
      </c>
      <c r="R2150" t="s">
        <v>7144</v>
      </c>
      <c r="S2150" s="20">
        <v>14.95</v>
      </c>
      <c r="T2150" s="21" t="s">
        <v>38</v>
      </c>
    </row>
    <row r="2151" spans="1:20" x14ac:dyDescent="0.35">
      <c r="A2151" s="13" t="s">
        <v>7145</v>
      </c>
      <c r="B2151" s="13"/>
      <c r="C2151" s="13"/>
      <c r="D2151" s="13" t="s">
        <v>7146</v>
      </c>
      <c r="E2151" s="13">
        <v>6</v>
      </c>
      <c r="F2151" s="14">
        <v>0.7</v>
      </c>
      <c r="G2151" s="13" t="s">
        <v>14871</v>
      </c>
      <c r="H2151" s="14">
        <v>40</v>
      </c>
      <c r="I2151" s="15" t="s">
        <v>32</v>
      </c>
      <c r="J2151" s="16">
        <v>90.9</v>
      </c>
      <c r="K2151" s="16">
        <v>15.15</v>
      </c>
      <c r="L2151" s="17" t="s">
        <v>4838</v>
      </c>
      <c r="M2151" s="163" t="str">
        <f>IFERROR(GETPIVOTDATA("Tot. Bottles",'- Ordine Aggregato -'!$A$1,"sku anker",A2151),"")</f>
        <v/>
      </c>
      <c r="N2151" s="18" t="s">
        <v>42</v>
      </c>
      <c r="O2151" s="19" t="str">
        <f t="shared" si="33"/>
        <v>Order online</v>
      </c>
      <c r="P2151" s="97" t="s">
        <v>385</v>
      </c>
      <c r="Q2151" s="13" t="s">
        <v>7147</v>
      </c>
      <c r="R2151" t="s">
        <v>7148</v>
      </c>
      <c r="S2151" s="20">
        <v>0</v>
      </c>
      <c r="T2151" s="21" t="s">
        <v>38</v>
      </c>
    </row>
    <row r="2152" spans="1:20" x14ac:dyDescent="0.35">
      <c r="A2152" s="96" t="s">
        <v>7149</v>
      </c>
      <c r="D2152" s="13" t="s">
        <v>7150</v>
      </c>
      <c r="E2152" s="13">
        <v>6</v>
      </c>
      <c r="F2152" s="14">
        <v>0.7</v>
      </c>
      <c r="G2152" s="13" t="s">
        <v>14872</v>
      </c>
      <c r="H2152" s="14">
        <v>40</v>
      </c>
      <c r="I2152" s="15" t="s">
        <v>32</v>
      </c>
      <c r="J2152" s="16">
        <v>195</v>
      </c>
      <c r="K2152" s="16">
        <v>32.5</v>
      </c>
      <c r="L2152" s="17" t="s">
        <v>384</v>
      </c>
      <c r="M2152" s="163" t="str">
        <f>IFERROR(GETPIVOTDATA("Tot. Bottles",'- Ordine Aggregato -'!$A$1,"sku anker",A2152),"")</f>
        <v/>
      </c>
      <c r="N2152" s="18" t="s">
        <v>42</v>
      </c>
      <c r="O2152" s="19" t="str">
        <f t="shared" si="33"/>
        <v>Order online</v>
      </c>
      <c r="P2152" s="97" t="s">
        <v>68</v>
      </c>
      <c r="Q2152" s="13" t="s">
        <v>7151</v>
      </c>
      <c r="R2152" t="s">
        <v>7152</v>
      </c>
      <c r="S2152" s="20">
        <v>0</v>
      </c>
      <c r="T2152" s="21" t="s">
        <v>38</v>
      </c>
    </row>
    <row r="2153" spans="1:20" x14ac:dyDescent="0.35">
      <c r="A2153" s="96" t="s">
        <v>7153</v>
      </c>
      <c r="D2153" s="13" t="s">
        <v>7154</v>
      </c>
      <c r="E2153" s="13">
        <v>6</v>
      </c>
      <c r="F2153" s="14">
        <v>0.7</v>
      </c>
      <c r="G2153" s="13" t="s">
        <v>31</v>
      </c>
      <c r="H2153" s="14">
        <v>35</v>
      </c>
      <c r="I2153" s="15" t="s">
        <v>32</v>
      </c>
      <c r="J2153" s="16">
        <v>66.900000000000006</v>
      </c>
      <c r="K2153" s="16">
        <v>11.15</v>
      </c>
      <c r="L2153" s="17" t="s">
        <v>88</v>
      </c>
      <c r="M2153" s="163" t="str">
        <f>IFERROR(GETPIVOTDATA("Tot. Bottles",'- Ordine Aggregato -'!$A$1,"sku anker",A2153),"")</f>
        <v/>
      </c>
      <c r="N2153" s="18" t="s">
        <v>67</v>
      </c>
      <c r="O2153" s="19" t="str">
        <f t="shared" si="33"/>
        <v>Order online</v>
      </c>
      <c r="P2153" s="97" t="s">
        <v>385</v>
      </c>
      <c r="Q2153" s="13" t="s">
        <v>7155</v>
      </c>
      <c r="R2153" t="s">
        <v>7156</v>
      </c>
      <c r="S2153" s="20">
        <v>11.15</v>
      </c>
      <c r="T2153" s="21" t="s">
        <v>38</v>
      </c>
    </row>
    <row r="2154" spans="1:20" x14ac:dyDescent="0.35">
      <c r="A2154" s="13" t="s">
        <v>7157</v>
      </c>
      <c r="B2154" s="13"/>
      <c r="C2154" s="13"/>
      <c r="D2154" s="13" t="s">
        <v>7154</v>
      </c>
      <c r="E2154" s="13">
        <v>12</v>
      </c>
      <c r="F2154" s="14">
        <v>1</v>
      </c>
      <c r="G2154" s="13" t="s">
        <v>14871</v>
      </c>
      <c r="H2154" s="14">
        <v>35</v>
      </c>
      <c r="I2154" s="15" t="s">
        <v>32</v>
      </c>
      <c r="J2154" s="16">
        <v>178.2</v>
      </c>
      <c r="K2154" s="16">
        <v>14.85</v>
      </c>
      <c r="L2154" s="17" t="s">
        <v>88</v>
      </c>
      <c r="M2154" s="163" t="str">
        <f>IFERROR(GETPIVOTDATA("Tot. Bottles",'- Ordine Aggregato -'!$A$1,"sku anker",A2154),"")</f>
        <v/>
      </c>
      <c r="N2154" s="18" t="s">
        <v>42</v>
      </c>
      <c r="O2154" s="19" t="str">
        <f t="shared" si="33"/>
        <v>Order online</v>
      </c>
      <c r="P2154" s="97" t="s">
        <v>385</v>
      </c>
      <c r="Q2154" s="13" t="s">
        <v>7158</v>
      </c>
      <c r="R2154" t="s">
        <v>7159</v>
      </c>
      <c r="S2154" s="20">
        <v>0</v>
      </c>
      <c r="T2154" s="21" t="s">
        <v>38</v>
      </c>
    </row>
    <row r="2155" spans="1:20" x14ac:dyDescent="0.35">
      <c r="A2155" s="96" t="s">
        <v>14705</v>
      </c>
      <c r="D2155" s="13" t="s">
        <v>14706</v>
      </c>
      <c r="E2155" s="13">
        <v>6</v>
      </c>
      <c r="F2155" s="14">
        <v>0.7</v>
      </c>
      <c r="G2155" s="13" t="s">
        <v>14872</v>
      </c>
      <c r="H2155" s="14">
        <v>35</v>
      </c>
      <c r="I2155" s="15" t="s">
        <v>32</v>
      </c>
      <c r="J2155" s="16">
        <v>147</v>
      </c>
      <c r="K2155" s="16">
        <v>24.5</v>
      </c>
      <c r="L2155" s="17" t="s">
        <v>384</v>
      </c>
      <c r="M2155" s="163" t="str">
        <f>IFERROR(GETPIVOTDATA("Tot. Bottles",'- Ordine Aggregato -'!$A$1,"sku anker",A2155),"")</f>
        <v/>
      </c>
      <c r="N2155" s="18" t="s">
        <v>42</v>
      </c>
      <c r="O2155" s="19" t="str">
        <f t="shared" si="33"/>
        <v>Order online</v>
      </c>
      <c r="P2155" s="97" t="s">
        <v>385</v>
      </c>
      <c r="Q2155" s="13" t="s">
        <v>15445</v>
      </c>
      <c r="R2155" t="s">
        <v>15446</v>
      </c>
      <c r="S2155" s="20">
        <v>0</v>
      </c>
      <c r="T2155" s="21" t="s">
        <v>38</v>
      </c>
    </row>
    <row r="2156" spans="1:20" x14ac:dyDescent="0.35">
      <c r="A2156" s="13" t="s">
        <v>7160</v>
      </c>
      <c r="B2156" s="13"/>
      <c r="C2156" s="13"/>
      <c r="D2156" s="13" t="s">
        <v>7161</v>
      </c>
      <c r="E2156" s="13">
        <v>120</v>
      </c>
      <c r="F2156" s="14">
        <v>0.05</v>
      </c>
      <c r="G2156" s="13" t="s">
        <v>46</v>
      </c>
      <c r="H2156" s="14">
        <v>35</v>
      </c>
      <c r="I2156" s="15" t="s">
        <v>32</v>
      </c>
      <c r="J2156" s="16">
        <v>222</v>
      </c>
      <c r="K2156" s="16">
        <v>1.85</v>
      </c>
      <c r="L2156" s="17" t="s">
        <v>4838</v>
      </c>
      <c r="M2156" s="163" t="str">
        <f>IFERROR(GETPIVOTDATA("Tot. Bottles",'- Ordine Aggregato -'!$A$1,"sku anker",A2156),"")</f>
        <v/>
      </c>
      <c r="N2156" s="18" t="s">
        <v>42</v>
      </c>
      <c r="O2156" s="19" t="str">
        <f t="shared" si="33"/>
        <v>Order online</v>
      </c>
      <c r="P2156" s="97" t="s">
        <v>385</v>
      </c>
      <c r="Q2156" s="13" t="s">
        <v>7162</v>
      </c>
      <c r="R2156" t="s">
        <v>7163</v>
      </c>
      <c r="S2156" s="20">
        <v>0</v>
      </c>
      <c r="T2156" s="21" t="s">
        <v>38</v>
      </c>
    </row>
    <row r="2157" spans="1:20" x14ac:dyDescent="0.35">
      <c r="A2157" s="13" t="s">
        <v>7164</v>
      </c>
      <c r="B2157" s="13"/>
      <c r="C2157" s="13"/>
      <c r="D2157" s="13" t="s">
        <v>7165</v>
      </c>
      <c r="E2157" s="13">
        <v>6</v>
      </c>
      <c r="F2157" s="14">
        <v>0.7</v>
      </c>
      <c r="G2157" s="13" t="s">
        <v>46</v>
      </c>
      <c r="H2157" s="14">
        <v>43</v>
      </c>
      <c r="I2157" s="15" t="s">
        <v>32</v>
      </c>
      <c r="J2157" s="16">
        <v>79.5</v>
      </c>
      <c r="K2157" s="16">
        <v>13.25</v>
      </c>
      <c r="L2157" s="17" t="s">
        <v>4838</v>
      </c>
      <c r="M2157" s="163" t="str">
        <f>IFERROR(GETPIVOTDATA("Tot. Bottles",'- Ordine Aggregato -'!$A$1,"sku anker",A2157),"")</f>
        <v/>
      </c>
      <c r="N2157" s="18" t="s">
        <v>67</v>
      </c>
      <c r="O2157" s="19" t="str">
        <f t="shared" si="33"/>
        <v>Order online</v>
      </c>
      <c r="P2157" s="97" t="s">
        <v>385</v>
      </c>
      <c r="Q2157" s="13" t="s">
        <v>7166</v>
      </c>
      <c r="R2157" t="s">
        <v>7167</v>
      </c>
      <c r="S2157" s="20">
        <v>13.25</v>
      </c>
      <c r="T2157" s="21" t="s">
        <v>38</v>
      </c>
    </row>
    <row r="2158" spans="1:20" x14ac:dyDescent="0.35">
      <c r="A2158" s="96" t="s">
        <v>7168</v>
      </c>
      <c r="D2158" s="13" t="s">
        <v>7169</v>
      </c>
      <c r="E2158" s="13">
        <v>6</v>
      </c>
      <c r="F2158" s="14">
        <v>0.7</v>
      </c>
      <c r="G2158" s="13" t="s">
        <v>46</v>
      </c>
      <c r="H2158" s="14">
        <v>43</v>
      </c>
      <c r="I2158" s="15" t="s">
        <v>32</v>
      </c>
      <c r="J2158" s="16">
        <v>93</v>
      </c>
      <c r="K2158" s="16">
        <v>15.5</v>
      </c>
      <c r="L2158" s="17" t="s">
        <v>4838</v>
      </c>
      <c r="M2158" s="163" t="str">
        <f>IFERROR(GETPIVOTDATA("Tot. Bottles",'- Ordine Aggregato -'!$A$1,"sku anker",A2158),"")</f>
        <v/>
      </c>
      <c r="N2158" s="18" t="s">
        <v>42</v>
      </c>
      <c r="O2158" s="19" t="str">
        <f t="shared" si="33"/>
        <v>Order online</v>
      </c>
      <c r="P2158" s="97" t="s">
        <v>385</v>
      </c>
      <c r="Q2158" s="13" t="s">
        <v>7170</v>
      </c>
      <c r="R2158" t="s">
        <v>7171</v>
      </c>
      <c r="S2158" s="20">
        <v>0</v>
      </c>
      <c r="T2158" s="21" t="s">
        <v>38</v>
      </c>
    </row>
    <row r="2159" spans="1:20" x14ac:dyDescent="0.35">
      <c r="A2159" s="96" t="s">
        <v>7172</v>
      </c>
      <c r="D2159" s="13" t="s">
        <v>7173</v>
      </c>
      <c r="E2159" s="13">
        <v>12</v>
      </c>
      <c r="F2159" s="14">
        <v>1</v>
      </c>
      <c r="G2159" s="13" t="s">
        <v>14872</v>
      </c>
      <c r="H2159" s="14">
        <v>43</v>
      </c>
      <c r="I2159" s="15" t="s">
        <v>32</v>
      </c>
      <c r="J2159" s="16">
        <v>190.8</v>
      </c>
      <c r="K2159" s="16">
        <v>15.9</v>
      </c>
      <c r="L2159" s="17" t="s">
        <v>4838</v>
      </c>
      <c r="M2159" s="163" t="str">
        <f>IFERROR(GETPIVOTDATA("Tot. Bottles",'- Ordine Aggregato -'!$A$1,"sku anker",A2159),"")</f>
        <v/>
      </c>
      <c r="N2159" s="18" t="s">
        <v>42</v>
      </c>
      <c r="O2159" s="19" t="str">
        <f t="shared" si="33"/>
        <v>Order online</v>
      </c>
      <c r="P2159" s="97" t="s">
        <v>385</v>
      </c>
      <c r="Q2159" s="13" t="s">
        <v>7174</v>
      </c>
      <c r="R2159" t="s">
        <v>7175</v>
      </c>
      <c r="S2159" s="20">
        <v>0</v>
      </c>
      <c r="T2159" s="21" t="s">
        <v>38</v>
      </c>
    </row>
    <row r="2160" spans="1:20" x14ac:dyDescent="0.35">
      <c r="A2160" s="96" t="s">
        <v>15447</v>
      </c>
      <c r="D2160" s="13" t="s">
        <v>15448</v>
      </c>
      <c r="E2160" s="13">
        <v>6</v>
      </c>
      <c r="F2160" s="14">
        <v>0.7</v>
      </c>
      <c r="G2160" s="13" t="s">
        <v>46</v>
      </c>
      <c r="H2160" s="14">
        <v>43</v>
      </c>
      <c r="I2160" s="15" t="s">
        <v>32</v>
      </c>
      <c r="J2160" s="16">
        <v>91.5</v>
      </c>
      <c r="K2160" s="16">
        <v>15.25</v>
      </c>
      <c r="L2160" s="17" t="s">
        <v>4838</v>
      </c>
      <c r="M2160" s="163" t="str">
        <f>IFERROR(GETPIVOTDATA("Tot. Bottles",'- Ordine Aggregato -'!$A$1,"sku anker",A2160),"")</f>
        <v/>
      </c>
      <c r="N2160" s="18" t="s">
        <v>67</v>
      </c>
      <c r="O2160" s="19" t="str">
        <f t="shared" si="33"/>
        <v>Order online</v>
      </c>
      <c r="P2160" s="97" t="s">
        <v>146</v>
      </c>
      <c r="Q2160" s="13" t="s">
        <v>15449</v>
      </c>
      <c r="R2160" t="s">
        <v>15450</v>
      </c>
      <c r="S2160" s="20">
        <v>15.25</v>
      </c>
      <c r="T2160" s="21" t="s">
        <v>38</v>
      </c>
    </row>
    <row r="2161" spans="1:20" x14ac:dyDescent="0.35">
      <c r="A2161" s="13" t="s">
        <v>15451</v>
      </c>
      <c r="B2161" s="13"/>
      <c r="C2161" s="13"/>
      <c r="D2161" s="13" t="s">
        <v>15452</v>
      </c>
      <c r="E2161" s="13">
        <v>12</v>
      </c>
      <c r="F2161" s="14">
        <v>1</v>
      </c>
      <c r="G2161" s="13" t="s">
        <v>46</v>
      </c>
      <c r="H2161" s="14">
        <v>40</v>
      </c>
      <c r="I2161" s="15" t="s">
        <v>32</v>
      </c>
      <c r="J2161" s="16">
        <v>294</v>
      </c>
      <c r="K2161" s="16">
        <v>24.5</v>
      </c>
      <c r="L2161" s="17" t="s">
        <v>4838</v>
      </c>
      <c r="M2161" s="163" t="str">
        <f>IFERROR(GETPIVOTDATA("Tot. Bottles",'- Ordine Aggregato -'!$A$1,"sku anker",A2161),"")</f>
        <v/>
      </c>
      <c r="N2161" s="18" t="s">
        <v>42</v>
      </c>
      <c r="O2161" s="19" t="str">
        <f t="shared" si="33"/>
        <v>Order online</v>
      </c>
      <c r="P2161" s="97" t="s">
        <v>385</v>
      </c>
      <c r="Q2161" s="13" t="s">
        <v>15453</v>
      </c>
      <c r="R2161" t="s">
        <v>15454</v>
      </c>
      <c r="S2161" s="20">
        <v>0</v>
      </c>
      <c r="T2161" s="21" t="s">
        <v>38</v>
      </c>
    </row>
    <row r="2162" spans="1:20" x14ac:dyDescent="0.35">
      <c r="A2162" s="96" t="s">
        <v>7176</v>
      </c>
      <c r="D2162" s="13" t="s">
        <v>7177</v>
      </c>
      <c r="E2162" s="13">
        <v>6</v>
      </c>
      <c r="F2162" s="14">
        <v>0.7</v>
      </c>
      <c r="G2162" s="13" t="s">
        <v>14872</v>
      </c>
      <c r="H2162" s="14">
        <v>43</v>
      </c>
      <c r="I2162" s="15" t="s">
        <v>32</v>
      </c>
      <c r="J2162" s="16">
        <v>100.80000000000001</v>
      </c>
      <c r="K2162" s="16">
        <v>16.8</v>
      </c>
      <c r="L2162" s="17" t="s">
        <v>657</v>
      </c>
      <c r="M2162" s="163" t="str">
        <f>IFERROR(GETPIVOTDATA("Tot. Bottles",'- Ordine Aggregato -'!$A$1,"sku anker",A2162),"")</f>
        <v/>
      </c>
      <c r="N2162" s="18" t="s">
        <v>42</v>
      </c>
      <c r="O2162" s="19" t="str">
        <f t="shared" si="33"/>
        <v>Order online</v>
      </c>
      <c r="P2162" s="97" t="s">
        <v>385</v>
      </c>
      <c r="Q2162" s="13" t="s">
        <v>7178</v>
      </c>
      <c r="R2162" t="s">
        <v>7179</v>
      </c>
      <c r="S2162" s="20">
        <v>0</v>
      </c>
      <c r="T2162" s="21" t="s">
        <v>38</v>
      </c>
    </row>
    <row r="2163" spans="1:20" x14ac:dyDescent="0.35">
      <c r="A2163" s="13" t="s">
        <v>7180</v>
      </c>
      <c r="B2163" s="13"/>
      <c r="C2163" s="13"/>
      <c r="D2163" s="13" t="s">
        <v>7181</v>
      </c>
      <c r="E2163" s="13">
        <v>6</v>
      </c>
      <c r="F2163" s="14">
        <v>1</v>
      </c>
      <c r="G2163" s="13" t="s">
        <v>14871</v>
      </c>
      <c r="H2163" s="14">
        <v>45</v>
      </c>
      <c r="I2163" s="15" t="s">
        <v>32</v>
      </c>
      <c r="J2163" s="16">
        <v>505.5</v>
      </c>
      <c r="K2163" s="16">
        <v>84.25</v>
      </c>
      <c r="L2163" s="17" t="s">
        <v>4838</v>
      </c>
      <c r="M2163" s="163" t="str">
        <f>IFERROR(GETPIVOTDATA("Tot. Bottles",'- Ordine Aggregato -'!$A$1,"sku anker",A2163),"")</f>
        <v/>
      </c>
      <c r="N2163" s="18" t="s">
        <v>42</v>
      </c>
      <c r="O2163" s="19" t="str">
        <f t="shared" si="33"/>
        <v>Order online</v>
      </c>
      <c r="P2163" s="97" t="s">
        <v>385</v>
      </c>
      <c r="Q2163" s="13" t="s">
        <v>7182</v>
      </c>
      <c r="R2163" t="s">
        <v>7183</v>
      </c>
      <c r="S2163" s="20">
        <v>0</v>
      </c>
      <c r="T2163" s="21" t="s">
        <v>38</v>
      </c>
    </row>
    <row r="2164" spans="1:20" x14ac:dyDescent="0.35">
      <c r="A2164" s="96" t="s">
        <v>7184</v>
      </c>
      <c r="B2164" s="96"/>
      <c r="C2164" s="96"/>
      <c r="D2164" s="13" t="s">
        <v>7185</v>
      </c>
      <c r="E2164" s="13">
        <v>6</v>
      </c>
      <c r="F2164" s="14">
        <v>0.7</v>
      </c>
      <c r="G2164" s="13" t="s">
        <v>14872</v>
      </c>
      <c r="H2164" s="14">
        <v>62.5</v>
      </c>
      <c r="I2164" s="15" t="s">
        <v>32</v>
      </c>
      <c r="J2164" s="16">
        <v>255</v>
      </c>
      <c r="K2164" s="16">
        <v>42.5</v>
      </c>
      <c r="L2164" s="17" t="s">
        <v>4838</v>
      </c>
      <c r="M2164" s="163" t="str">
        <f>IFERROR(GETPIVOTDATA("Tot. Bottles",'- Ordine Aggregato -'!$A$1,"sku anker",A2164),"")</f>
        <v/>
      </c>
      <c r="N2164" s="18" t="s">
        <v>42</v>
      </c>
      <c r="O2164" s="19" t="str">
        <f t="shared" si="33"/>
        <v>Order online</v>
      </c>
      <c r="P2164" s="97" t="s">
        <v>385</v>
      </c>
      <c r="Q2164" s="13" t="s">
        <v>7073</v>
      </c>
      <c r="R2164" t="s">
        <v>7186</v>
      </c>
      <c r="S2164" s="20">
        <v>0</v>
      </c>
      <c r="T2164" s="21" t="s">
        <v>38</v>
      </c>
    </row>
    <row r="2165" spans="1:20" x14ac:dyDescent="0.35">
      <c r="A2165" s="13" t="s">
        <v>7187</v>
      </c>
      <c r="B2165" s="13"/>
      <c r="C2165" s="13"/>
      <c r="D2165" s="13" t="s">
        <v>7188</v>
      </c>
      <c r="E2165" s="13">
        <v>6</v>
      </c>
      <c r="F2165" s="14">
        <v>0.7</v>
      </c>
      <c r="G2165" s="13" t="s">
        <v>14871</v>
      </c>
      <c r="H2165" s="14">
        <v>64.5</v>
      </c>
      <c r="I2165" s="15" t="s">
        <v>32</v>
      </c>
      <c r="J2165" s="16">
        <v>255</v>
      </c>
      <c r="K2165" s="16">
        <v>42.5</v>
      </c>
      <c r="L2165" s="17" t="s">
        <v>4838</v>
      </c>
      <c r="M2165" s="163" t="str">
        <f>IFERROR(GETPIVOTDATA("Tot. Bottles",'- Ordine Aggregato -'!$A$1,"sku anker",A2165),"")</f>
        <v/>
      </c>
      <c r="N2165" s="18" t="s">
        <v>42</v>
      </c>
      <c r="O2165" s="19" t="str">
        <f t="shared" si="33"/>
        <v>Order online</v>
      </c>
      <c r="P2165" s="97" t="s">
        <v>385</v>
      </c>
      <c r="Q2165" s="13" t="s">
        <v>7073</v>
      </c>
      <c r="R2165" t="s">
        <v>7074</v>
      </c>
      <c r="S2165" s="20">
        <v>0</v>
      </c>
      <c r="T2165" s="21" t="s">
        <v>38</v>
      </c>
    </row>
    <row r="2166" spans="1:20" x14ac:dyDescent="0.35">
      <c r="A2166" s="96" t="s">
        <v>7189</v>
      </c>
      <c r="D2166" s="13" t="s">
        <v>7190</v>
      </c>
      <c r="E2166" s="13">
        <v>6</v>
      </c>
      <c r="F2166" s="14">
        <v>0.7</v>
      </c>
      <c r="G2166" s="13" t="s">
        <v>14872</v>
      </c>
      <c r="H2166" s="14">
        <v>47</v>
      </c>
      <c r="I2166" s="15" t="s">
        <v>32</v>
      </c>
      <c r="J2166" s="16">
        <v>159</v>
      </c>
      <c r="K2166" s="16">
        <v>26.5</v>
      </c>
      <c r="L2166" s="17" t="s">
        <v>657</v>
      </c>
      <c r="M2166" s="163" t="str">
        <f>IFERROR(GETPIVOTDATA("Tot. Bottles",'- Ordine Aggregato -'!$A$1,"sku anker",A2166),"")</f>
        <v/>
      </c>
      <c r="N2166" s="18" t="s">
        <v>34</v>
      </c>
      <c r="O2166" s="19" t="str">
        <f t="shared" si="33"/>
        <v>Order online</v>
      </c>
      <c r="P2166" s="97" t="s">
        <v>385</v>
      </c>
      <c r="Q2166" s="13" t="s">
        <v>7191</v>
      </c>
      <c r="R2166" t="s">
        <v>7192</v>
      </c>
      <c r="S2166" s="20">
        <v>0</v>
      </c>
      <c r="T2166" s="21" t="s">
        <v>38</v>
      </c>
    </row>
    <row r="2167" spans="1:20" x14ac:dyDescent="0.35">
      <c r="A2167" s="13" t="s">
        <v>7193</v>
      </c>
      <c r="B2167" s="13"/>
      <c r="C2167" s="13"/>
      <c r="D2167" s="13" t="s">
        <v>7194</v>
      </c>
      <c r="E2167" s="13">
        <v>6</v>
      </c>
      <c r="F2167" s="14">
        <v>0.7</v>
      </c>
      <c r="G2167" s="13" t="s">
        <v>14871</v>
      </c>
      <c r="H2167" s="14">
        <v>50</v>
      </c>
      <c r="I2167" s="15" t="s">
        <v>32</v>
      </c>
      <c r="J2167" s="16">
        <v>169.2</v>
      </c>
      <c r="K2167" s="16">
        <v>28.2</v>
      </c>
      <c r="L2167" s="17" t="s">
        <v>4838</v>
      </c>
      <c r="M2167" s="163" t="str">
        <f>IFERROR(GETPIVOTDATA("Tot. Bottles",'- Ordine Aggregato -'!$A$1,"sku anker",A2167),"")</f>
        <v/>
      </c>
      <c r="N2167" s="18" t="s">
        <v>42</v>
      </c>
      <c r="O2167" s="19" t="str">
        <f t="shared" si="33"/>
        <v>Order online</v>
      </c>
      <c r="P2167" s="97" t="s">
        <v>385</v>
      </c>
      <c r="Q2167" s="13" t="s">
        <v>7195</v>
      </c>
      <c r="R2167" t="s">
        <v>7196</v>
      </c>
      <c r="S2167" s="20">
        <v>0</v>
      </c>
      <c r="T2167" s="21" t="s">
        <v>38</v>
      </c>
    </row>
    <row r="2168" spans="1:20" x14ac:dyDescent="0.35">
      <c r="A2168" s="96" t="s">
        <v>7197</v>
      </c>
      <c r="D2168" s="13" t="s">
        <v>7198</v>
      </c>
      <c r="E2168" s="13">
        <v>6</v>
      </c>
      <c r="F2168" s="14">
        <v>0.7</v>
      </c>
      <c r="G2168" s="13" t="s">
        <v>14871</v>
      </c>
      <c r="H2168" s="14">
        <v>45</v>
      </c>
      <c r="I2168" s="15" t="s">
        <v>32</v>
      </c>
      <c r="J2168" s="16">
        <v>167.7</v>
      </c>
      <c r="K2168" s="16">
        <v>27.95</v>
      </c>
      <c r="L2168" s="17" t="s">
        <v>4838</v>
      </c>
      <c r="M2168" s="163" t="str">
        <f>IFERROR(GETPIVOTDATA("Tot. Bottles",'- Ordine Aggregato -'!$A$1,"sku anker",A2168),"")</f>
        <v/>
      </c>
      <c r="N2168" s="18" t="s">
        <v>42</v>
      </c>
      <c r="O2168" s="19" t="str">
        <f t="shared" si="33"/>
        <v>Order online</v>
      </c>
      <c r="P2168" s="97" t="s">
        <v>385</v>
      </c>
      <c r="Q2168" s="13" t="s">
        <v>7199</v>
      </c>
      <c r="R2168" t="s">
        <v>7200</v>
      </c>
      <c r="S2168" s="20">
        <v>0</v>
      </c>
      <c r="T2168" s="21" t="s">
        <v>38</v>
      </c>
    </row>
    <row r="2169" spans="1:20" x14ac:dyDescent="0.35">
      <c r="A2169" s="96" t="s">
        <v>7201</v>
      </c>
      <c r="B2169" s="96"/>
      <c r="C2169" s="96"/>
      <c r="D2169" s="13" t="s">
        <v>7202</v>
      </c>
      <c r="E2169" s="13">
        <v>60</v>
      </c>
      <c r="F2169" s="14">
        <v>0.05</v>
      </c>
      <c r="G2169" s="13" t="s">
        <v>46</v>
      </c>
      <c r="H2169" s="14">
        <v>45</v>
      </c>
      <c r="I2169" s="15" t="s">
        <v>32</v>
      </c>
      <c r="J2169" s="16">
        <v>171</v>
      </c>
      <c r="K2169" s="16">
        <v>2.85</v>
      </c>
      <c r="L2169" s="17" t="s">
        <v>4838</v>
      </c>
      <c r="M2169" s="163" t="str">
        <f>IFERROR(GETPIVOTDATA("Tot. Bottles",'- Ordine Aggregato -'!$A$1,"sku anker",A2169),"")</f>
        <v/>
      </c>
      <c r="N2169" s="18" t="s">
        <v>42</v>
      </c>
      <c r="O2169" s="19" t="str">
        <f t="shared" si="33"/>
        <v>Order online</v>
      </c>
      <c r="P2169" s="97" t="s">
        <v>385</v>
      </c>
      <c r="Q2169" s="13" t="s">
        <v>7203</v>
      </c>
      <c r="R2169" t="s">
        <v>7204</v>
      </c>
      <c r="S2169" s="20">
        <v>0</v>
      </c>
      <c r="T2169" s="21" t="s">
        <v>38</v>
      </c>
    </row>
    <row r="2170" spans="1:20" x14ac:dyDescent="0.35">
      <c r="A2170" s="96" t="s">
        <v>7205</v>
      </c>
      <c r="D2170" s="13" t="s">
        <v>7202</v>
      </c>
      <c r="E2170" s="13">
        <v>6</v>
      </c>
      <c r="F2170" s="14">
        <v>0.7</v>
      </c>
      <c r="G2170" s="13" t="s">
        <v>14872</v>
      </c>
      <c r="H2170" s="14">
        <v>45</v>
      </c>
      <c r="I2170" s="15" t="s">
        <v>32</v>
      </c>
      <c r="J2170" s="16">
        <v>132.89999999999998</v>
      </c>
      <c r="K2170" s="16">
        <v>22.15</v>
      </c>
      <c r="L2170" s="17" t="s">
        <v>4838</v>
      </c>
      <c r="M2170" s="163" t="str">
        <f>IFERROR(GETPIVOTDATA("Tot. Bottles",'- Ordine Aggregato -'!$A$1,"sku anker",A2170),"")</f>
        <v/>
      </c>
      <c r="N2170" s="18" t="s">
        <v>67</v>
      </c>
      <c r="O2170" s="19" t="str">
        <f t="shared" si="33"/>
        <v>Order online</v>
      </c>
      <c r="P2170" s="97" t="s">
        <v>385</v>
      </c>
      <c r="Q2170" s="13" t="s">
        <v>7206</v>
      </c>
      <c r="R2170" t="s">
        <v>7207</v>
      </c>
      <c r="S2170" s="20">
        <v>22.15</v>
      </c>
      <c r="T2170" s="21" t="s">
        <v>38</v>
      </c>
    </row>
    <row r="2171" spans="1:20" x14ac:dyDescent="0.35">
      <c r="A2171" s="13" t="s">
        <v>7208</v>
      </c>
      <c r="B2171" s="13"/>
      <c r="C2171" s="13"/>
      <c r="D2171" s="13" t="s">
        <v>7209</v>
      </c>
      <c r="E2171" s="13">
        <v>6</v>
      </c>
      <c r="F2171" s="14">
        <v>0.7</v>
      </c>
      <c r="G2171" s="13" t="s">
        <v>14872</v>
      </c>
      <c r="H2171" s="14">
        <v>47</v>
      </c>
      <c r="I2171" s="15" t="s">
        <v>32</v>
      </c>
      <c r="J2171" s="16">
        <v>145.5</v>
      </c>
      <c r="K2171" s="16">
        <v>24.25</v>
      </c>
      <c r="L2171" s="17" t="s">
        <v>4838</v>
      </c>
      <c r="M2171" s="163" t="str">
        <f>IFERROR(GETPIVOTDATA("Tot. Bottles",'- Ordine Aggregato -'!$A$1,"sku anker",A2171),"")</f>
        <v/>
      </c>
      <c r="N2171" s="18" t="s">
        <v>67</v>
      </c>
      <c r="O2171" s="19" t="str">
        <f t="shared" si="33"/>
        <v>Order online</v>
      </c>
      <c r="P2171" s="97" t="s">
        <v>146</v>
      </c>
      <c r="Q2171" s="13" t="s">
        <v>7210</v>
      </c>
      <c r="R2171" t="s">
        <v>7211</v>
      </c>
      <c r="S2171" s="20">
        <v>24.25</v>
      </c>
      <c r="T2171" s="21" t="s">
        <v>38</v>
      </c>
    </row>
    <row r="2172" spans="1:20" x14ac:dyDescent="0.35">
      <c r="A2172" s="96" t="s">
        <v>7212</v>
      </c>
      <c r="B2172" s="96"/>
      <c r="C2172" s="96"/>
      <c r="D2172" s="13" t="s">
        <v>7213</v>
      </c>
      <c r="E2172" s="13">
        <v>6</v>
      </c>
      <c r="F2172" s="14">
        <v>0.7</v>
      </c>
      <c r="G2172" s="13" t="s">
        <v>14871</v>
      </c>
      <c r="H2172" s="14">
        <v>45</v>
      </c>
      <c r="I2172" s="15" t="s">
        <v>32</v>
      </c>
      <c r="J2172" s="16">
        <v>80.099999999999994</v>
      </c>
      <c r="K2172" s="16">
        <v>13.35</v>
      </c>
      <c r="L2172" s="17" t="s">
        <v>4838</v>
      </c>
      <c r="M2172" s="163" t="str">
        <f>IFERROR(GETPIVOTDATA("Tot. Bottles",'- Ordine Aggregato -'!$A$1,"sku anker",A2172),"")</f>
        <v/>
      </c>
      <c r="N2172" s="18" t="s">
        <v>42</v>
      </c>
      <c r="O2172" s="19" t="str">
        <f t="shared" si="33"/>
        <v>Order online</v>
      </c>
      <c r="P2172" s="97" t="s">
        <v>385</v>
      </c>
      <c r="Q2172" s="13" t="s">
        <v>7214</v>
      </c>
      <c r="R2172" t="s">
        <v>7215</v>
      </c>
      <c r="S2172" s="20">
        <v>0</v>
      </c>
      <c r="T2172" s="21" t="s">
        <v>38</v>
      </c>
    </row>
    <row r="2173" spans="1:20" x14ac:dyDescent="0.35">
      <c r="A2173" s="13" t="s">
        <v>7216</v>
      </c>
      <c r="B2173" s="13"/>
      <c r="C2173" s="13"/>
      <c r="D2173" s="13" t="s">
        <v>7217</v>
      </c>
      <c r="E2173" s="13">
        <v>12</v>
      </c>
      <c r="F2173" s="14">
        <v>0.5</v>
      </c>
      <c r="G2173" s="13" t="s">
        <v>46</v>
      </c>
      <c r="H2173" s="14">
        <v>53.5</v>
      </c>
      <c r="I2173" s="15" t="s">
        <v>32</v>
      </c>
      <c r="J2173" s="16">
        <v>269.39999999999998</v>
      </c>
      <c r="K2173" s="16">
        <v>22.45</v>
      </c>
      <c r="L2173" s="17" t="s">
        <v>4838</v>
      </c>
      <c r="M2173" s="163" t="str">
        <f>IFERROR(GETPIVOTDATA("Tot. Bottles",'- Ordine Aggregato -'!$A$1,"sku anker",A2173),"")</f>
        <v/>
      </c>
      <c r="N2173" s="18" t="s">
        <v>42</v>
      </c>
      <c r="O2173" s="19" t="str">
        <f t="shared" si="33"/>
        <v>Order online</v>
      </c>
      <c r="P2173" s="97" t="s">
        <v>385</v>
      </c>
      <c r="Q2173" s="13" t="s">
        <v>7218</v>
      </c>
      <c r="R2173" t="s">
        <v>7219</v>
      </c>
      <c r="S2173" s="20">
        <v>0</v>
      </c>
      <c r="T2173" s="21" t="s">
        <v>38</v>
      </c>
    </row>
    <row r="2174" spans="1:20" x14ac:dyDescent="0.35">
      <c r="A2174" s="96" t="s">
        <v>7220</v>
      </c>
      <c r="B2174" s="96"/>
      <c r="C2174" s="96"/>
      <c r="D2174" s="13" t="s">
        <v>7221</v>
      </c>
      <c r="E2174" s="13">
        <v>12</v>
      </c>
      <c r="F2174" s="14">
        <v>0.5</v>
      </c>
      <c r="G2174" s="13" t="s">
        <v>46</v>
      </c>
      <c r="H2174" s="14">
        <v>53.5</v>
      </c>
      <c r="I2174" s="15" t="s">
        <v>32</v>
      </c>
      <c r="J2174" s="16">
        <v>186</v>
      </c>
      <c r="K2174" s="16">
        <v>15.5</v>
      </c>
      <c r="L2174" s="17" t="s">
        <v>4838</v>
      </c>
      <c r="M2174" s="163" t="str">
        <f>IFERROR(GETPIVOTDATA("Tot. Bottles",'- Ordine Aggregato -'!$A$1,"sku anker",A2174),"")</f>
        <v/>
      </c>
      <c r="N2174" s="18" t="s">
        <v>67</v>
      </c>
      <c r="O2174" s="19" t="str">
        <f t="shared" si="33"/>
        <v>Order online</v>
      </c>
      <c r="P2174" s="97" t="s">
        <v>385</v>
      </c>
      <c r="Q2174" s="13" t="s">
        <v>7222</v>
      </c>
      <c r="R2174" t="s">
        <v>7223</v>
      </c>
      <c r="S2174" s="20">
        <v>15.5</v>
      </c>
      <c r="T2174" s="21" t="s">
        <v>38</v>
      </c>
    </row>
    <row r="2175" spans="1:20" x14ac:dyDescent="0.35">
      <c r="A2175" s="13" t="s">
        <v>7224</v>
      </c>
      <c r="B2175" s="13"/>
      <c r="C2175" s="13"/>
      <c r="D2175" s="13" t="s">
        <v>7225</v>
      </c>
      <c r="E2175" s="13">
        <v>6</v>
      </c>
      <c r="F2175" s="14">
        <v>0.7</v>
      </c>
      <c r="G2175" s="13" t="s">
        <v>46</v>
      </c>
      <c r="H2175" s="14">
        <v>50</v>
      </c>
      <c r="I2175" s="15" t="s">
        <v>32</v>
      </c>
      <c r="J2175" s="16">
        <v>124.5</v>
      </c>
      <c r="K2175" s="16">
        <v>20.75</v>
      </c>
      <c r="L2175" s="17" t="s">
        <v>4838</v>
      </c>
      <c r="M2175" s="163" t="str">
        <f>IFERROR(GETPIVOTDATA("Tot. Bottles",'- Ordine Aggregato -'!$A$1,"sku anker",A2175),"")</f>
        <v/>
      </c>
      <c r="N2175" s="18" t="s">
        <v>42</v>
      </c>
      <c r="O2175" s="19" t="str">
        <f t="shared" si="33"/>
        <v>Order online</v>
      </c>
      <c r="P2175" s="97" t="s">
        <v>385</v>
      </c>
      <c r="Q2175" s="13" t="s">
        <v>7226</v>
      </c>
      <c r="R2175" t="s">
        <v>42</v>
      </c>
      <c r="S2175" s="20">
        <v>0</v>
      </c>
      <c r="T2175" s="21" t="s">
        <v>38</v>
      </c>
    </row>
    <row r="2176" spans="1:20" x14ac:dyDescent="0.35">
      <c r="A2176" s="13" t="s">
        <v>15455</v>
      </c>
      <c r="B2176" s="13"/>
      <c r="C2176" s="13"/>
      <c r="D2176" s="13" t="s">
        <v>15456</v>
      </c>
      <c r="E2176" s="13">
        <v>6</v>
      </c>
      <c r="F2176" s="14">
        <v>2</v>
      </c>
      <c r="G2176" s="13" t="s">
        <v>46</v>
      </c>
      <c r="H2176" s="14">
        <v>40</v>
      </c>
      <c r="I2176" s="15" t="s">
        <v>32</v>
      </c>
      <c r="J2176" s="16">
        <v>162</v>
      </c>
      <c r="K2176" s="16">
        <v>27</v>
      </c>
      <c r="L2176" s="17" t="s">
        <v>4838</v>
      </c>
      <c r="M2176" s="163" t="str">
        <f>IFERROR(GETPIVOTDATA("Tot. Bottles",'- Ordine Aggregato -'!$A$1,"sku anker",A2176),"")</f>
        <v/>
      </c>
      <c r="N2176" s="18" t="s">
        <v>67</v>
      </c>
      <c r="O2176" s="19" t="str">
        <f t="shared" si="33"/>
        <v>Order online</v>
      </c>
      <c r="P2176" s="97" t="s">
        <v>385</v>
      </c>
      <c r="Q2176" s="13" t="s">
        <v>15457</v>
      </c>
      <c r="R2176" t="s">
        <v>15458</v>
      </c>
      <c r="S2176" s="20">
        <v>27</v>
      </c>
      <c r="T2176" s="21" t="s">
        <v>38</v>
      </c>
    </row>
    <row r="2177" spans="1:20" x14ac:dyDescent="0.35">
      <c r="A2177" s="13" t="s">
        <v>15459</v>
      </c>
      <c r="B2177" s="13"/>
      <c r="C2177" s="13"/>
      <c r="D2177" s="13" t="s">
        <v>7228</v>
      </c>
      <c r="E2177" s="13">
        <v>96</v>
      </c>
      <c r="F2177" s="14">
        <v>0.02</v>
      </c>
      <c r="G2177" s="13" t="s">
        <v>14872</v>
      </c>
      <c r="H2177" s="14">
        <v>35</v>
      </c>
      <c r="I2177" s="15" t="s">
        <v>32</v>
      </c>
      <c r="J2177" s="16">
        <v>47.04</v>
      </c>
      <c r="K2177" s="16">
        <v>0.49</v>
      </c>
      <c r="L2177" s="17" t="s">
        <v>558</v>
      </c>
      <c r="M2177" s="163" t="str">
        <f>IFERROR(GETPIVOTDATA("Tot. Bottles",'- Ordine Aggregato -'!$A$1,"sku anker",A2177),"")</f>
        <v/>
      </c>
      <c r="N2177" s="18" t="s">
        <v>42</v>
      </c>
      <c r="O2177" s="19" t="str">
        <f t="shared" si="33"/>
        <v>Order online</v>
      </c>
      <c r="P2177" s="97" t="s">
        <v>220</v>
      </c>
      <c r="Q2177" s="13" t="s">
        <v>15460</v>
      </c>
      <c r="R2177" t="s">
        <v>15461</v>
      </c>
      <c r="S2177" s="20">
        <v>0</v>
      </c>
      <c r="T2177" s="21" t="s">
        <v>38</v>
      </c>
    </row>
    <row r="2178" spans="1:20" x14ac:dyDescent="0.35">
      <c r="A2178" s="96" t="s">
        <v>7227</v>
      </c>
      <c r="B2178" s="96"/>
      <c r="C2178" s="96"/>
      <c r="D2178" s="13" t="s">
        <v>7228</v>
      </c>
      <c r="E2178" s="13">
        <v>120</v>
      </c>
      <c r="F2178" s="14">
        <v>0.02</v>
      </c>
      <c r="G2178" s="13" t="s">
        <v>14872</v>
      </c>
      <c r="H2178" s="14">
        <v>35</v>
      </c>
      <c r="I2178" s="15" t="s">
        <v>32</v>
      </c>
      <c r="J2178" s="16">
        <v>58.8</v>
      </c>
      <c r="K2178" s="16">
        <v>0.49</v>
      </c>
      <c r="L2178" s="17" t="s">
        <v>558</v>
      </c>
      <c r="M2178" s="163" t="str">
        <f>IFERROR(GETPIVOTDATA("Tot. Bottles",'- Ordine Aggregato -'!$A$1,"sku anker",A2178),"")</f>
        <v/>
      </c>
      <c r="N2178" s="18" t="s">
        <v>42</v>
      </c>
      <c r="O2178" s="19" t="str">
        <f t="shared" si="33"/>
        <v>Order online</v>
      </c>
      <c r="P2178" s="97" t="s">
        <v>220</v>
      </c>
      <c r="Q2178" s="13" t="s">
        <v>7229</v>
      </c>
      <c r="R2178" t="s">
        <v>7230</v>
      </c>
      <c r="S2178" s="20">
        <v>0</v>
      </c>
      <c r="T2178" s="21" t="s">
        <v>38</v>
      </c>
    </row>
    <row r="2179" spans="1:20" x14ac:dyDescent="0.35">
      <c r="A2179" s="13" t="s">
        <v>7231</v>
      </c>
      <c r="B2179" s="13"/>
      <c r="C2179" s="13"/>
      <c r="D2179" s="13" t="s">
        <v>7228</v>
      </c>
      <c r="E2179" s="13">
        <v>96</v>
      </c>
      <c r="F2179" s="14">
        <v>0.02</v>
      </c>
      <c r="G2179" s="13" t="s">
        <v>46</v>
      </c>
      <c r="H2179" s="14">
        <v>35</v>
      </c>
      <c r="I2179" s="15" t="s">
        <v>32</v>
      </c>
      <c r="J2179" s="16">
        <v>47.04</v>
      </c>
      <c r="K2179" s="16">
        <v>0.49</v>
      </c>
      <c r="L2179" s="17" t="s">
        <v>558</v>
      </c>
      <c r="M2179" s="163" t="str">
        <f>IFERROR(GETPIVOTDATA("Tot. Bottles",'- Ordine Aggregato -'!$A$1,"sku anker",A2179),"")</f>
        <v/>
      </c>
      <c r="N2179" s="18" t="s">
        <v>34</v>
      </c>
      <c r="O2179" s="19" t="str">
        <f t="shared" si="33"/>
        <v>Order online</v>
      </c>
      <c r="P2179" s="97" t="s">
        <v>220</v>
      </c>
      <c r="Q2179" s="13" t="s">
        <v>7232</v>
      </c>
      <c r="R2179" t="s">
        <v>7233</v>
      </c>
      <c r="S2179" s="20">
        <v>0</v>
      </c>
      <c r="T2179" s="21" t="s">
        <v>38</v>
      </c>
    </row>
    <row r="2180" spans="1:20" x14ac:dyDescent="0.35">
      <c r="A2180" s="96" t="s">
        <v>15462</v>
      </c>
      <c r="D2180" s="13" t="s">
        <v>7228</v>
      </c>
      <c r="E2180" s="13">
        <v>96</v>
      </c>
      <c r="F2180" s="14">
        <v>0.04</v>
      </c>
      <c r="G2180" s="13" t="s">
        <v>46</v>
      </c>
      <c r="H2180" s="14">
        <v>35</v>
      </c>
      <c r="I2180" s="15" t="s">
        <v>32</v>
      </c>
      <c r="J2180" s="16">
        <v>67.199999999999989</v>
      </c>
      <c r="K2180" s="16">
        <v>0.7</v>
      </c>
      <c r="L2180" s="17" t="s">
        <v>558</v>
      </c>
      <c r="M2180" s="163" t="str">
        <f>IFERROR(GETPIVOTDATA("Tot. Bottles",'- Ordine Aggregato -'!$A$1,"sku anker",A2180),"")</f>
        <v/>
      </c>
      <c r="N2180" s="18" t="s">
        <v>42</v>
      </c>
      <c r="O2180" s="19" t="str">
        <f t="shared" si="33"/>
        <v>Order online</v>
      </c>
      <c r="P2180" s="97" t="s">
        <v>220</v>
      </c>
      <c r="Q2180" s="13" t="s">
        <v>7235</v>
      </c>
      <c r="R2180" t="s">
        <v>7236</v>
      </c>
      <c r="S2180" s="20">
        <v>0</v>
      </c>
      <c r="T2180" s="21" t="s">
        <v>38</v>
      </c>
    </row>
    <row r="2181" spans="1:20" x14ac:dyDescent="0.35">
      <c r="A2181" s="96" t="s">
        <v>7234</v>
      </c>
      <c r="B2181" s="96"/>
      <c r="C2181" s="96"/>
      <c r="D2181" s="13" t="s">
        <v>7228</v>
      </c>
      <c r="E2181" s="13">
        <v>24</v>
      </c>
      <c r="F2181" s="14">
        <v>0.04</v>
      </c>
      <c r="G2181" s="13" t="s">
        <v>46</v>
      </c>
      <c r="H2181" s="14">
        <v>35</v>
      </c>
      <c r="I2181" s="15" t="s">
        <v>32</v>
      </c>
      <c r="J2181" s="16">
        <v>16.799999999999997</v>
      </c>
      <c r="K2181" s="16">
        <v>0.7</v>
      </c>
      <c r="L2181" s="17" t="s">
        <v>558</v>
      </c>
      <c r="M2181" s="163" t="str">
        <f>IFERROR(GETPIVOTDATA("Tot. Bottles",'- Ordine Aggregato -'!$A$1,"sku anker",A2181),"")</f>
        <v/>
      </c>
      <c r="N2181" s="18" t="s">
        <v>34</v>
      </c>
      <c r="O2181" s="19" t="str">
        <f t="shared" si="33"/>
        <v>Order online</v>
      </c>
      <c r="P2181" s="97" t="s">
        <v>220</v>
      </c>
      <c r="Q2181" s="13" t="s">
        <v>7235</v>
      </c>
      <c r="R2181" t="s">
        <v>7236</v>
      </c>
      <c r="S2181" s="20">
        <v>0</v>
      </c>
      <c r="T2181" s="21" t="s">
        <v>38</v>
      </c>
    </row>
    <row r="2182" spans="1:20" x14ac:dyDescent="0.35">
      <c r="A2182" s="96" t="s">
        <v>7238</v>
      </c>
      <c r="D2182" s="13" t="s">
        <v>7228</v>
      </c>
      <c r="E2182" s="13">
        <v>12</v>
      </c>
      <c r="F2182" s="14">
        <v>0.1</v>
      </c>
      <c r="G2182" s="13" t="s">
        <v>14871</v>
      </c>
      <c r="H2182" s="14">
        <v>35</v>
      </c>
      <c r="I2182" s="15" t="s">
        <v>32</v>
      </c>
      <c r="J2182" s="16">
        <v>19.200000000000003</v>
      </c>
      <c r="K2182" s="16">
        <v>1.6</v>
      </c>
      <c r="L2182" s="17" t="s">
        <v>558</v>
      </c>
      <c r="M2182" s="163" t="str">
        <f>IFERROR(GETPIVOTDATA("Tot. Bottles",'- Ordine Aggregato -'!$A$1,"sku anker",A2182),"")</f>
        <v/>
      </c>
      <c r="N2182" s="18" t="s">
        <v>42</v>
      </c>
      <c r="O2182" s="19" t="str">
        <f t="shared" si="33"/>
        <v>Order online</v>
      </c>
      <c r="P2182" s="97" t="s">
        <v>220</v>
      </c>
      <c r="Q2182" s="13" t="s">
        <v>7239</v>
      </c>
      <c r="R2182" t="s">
        <v>7237</v>
      </c>
      <c r="S2182" s="20">
        <v>0</v>
      </c>
      <c r="T2182" s="21" t="s">
        <v>38</v>
      </c>
    </row>
    <row r="2183" spans="1:20" x14ac:dyDescent="0.35">
      <c r="A2183" s="96" t="s">
        <v>7240</v>
      </c>
      <c r="B2183" s="96"/>
      <c r="C2183" s="96"/>
      <c r="D2183" s="13" t="s">
        <v>7228</v>
      </c>
      <c r="E2183" s="13">
        <v>48</v>
      </c>
      <c r="F2183" s="14">
        <v>0.2</v>
      </c>
      <c r="G2183" s="13" t="s">
        <v>14872</v>
      </c>
      <c r="H2183" s="14">
        <v>35</v>
      </c>
      <c r="I2183" s="15" t="s">
        <v>32</v>
      </c>
      <c r="J2183" s="16">
        <v>117.60000000000001</v>
      </c>
      <c r="K2183" s="16">
        <v>2.4500000000000002</v>
      </c>
      <c r="L2183" s="17" t="s">
        <v>558</v>
      </c>
      <c r="M2183" s="163" t="str">
        <f>IFERROR(GETPIVOTDATA("Tot. Bottles",'- Ordine Aggregato -'!$A$1,"sku anker",A2183),"")</f>
        <v/>
      </c>
      <c r="N2183" s="18" t="s">
        <v>67</v>
      </c>
      <c r="O2183" s="19" t="str">
        <f t="shared" si="33"/>
        <v>Order online</v>
      </c>
      <c r="P2183" s="97" t="s">
        <v>220</v>
      </c>
      <c r="Q2183" s="13" t="s">
        <v>7241</v>
      </c>
      <c r="R2183" t="s">
        <v>7242</v>
      </c>
      <c r="S2183" s="20">
        <v>2.4500000000000002</v>
      </c>
      <c r="T2183" s="21" t="s">
        <v>38</v>
      </c>
    </row>
    <row r="2184" spans="1:20" x14ac:dyDescent="0.35">
      <c r="A2184" s="96" t="s">
        <v>7243</v>
      </c>
      <c r="B2184" s="96"/>
      <c r="C2184" s="96"/>
      <c r="D2184" s="13" t="s">
        <v>7228</v>
      </c>
      <c r="E2184" s="13">
        <v>48</v>
      </c>
      <c r="F2184" s="14">
        <v>0.2</v>
      </c>
      <c r="G2184" s="13" t="s">
        <v>14872</v>
      </c>
      <c r="H2184" s="14">
        <v>35</v>
      </c>
      <c r="I2184" s="15" t="s">
        <v>32</v>
      </c>
      <c r="J2184" s="16">
        <v>120</v>
      </c>
      <c r="K2184" s="16">
        <v>2.5</v>
      </c>
      <c r="L2184" s="17" t="s">
        <v>558</v>
      </c>
      <c r="M2184" s="163" t="str">
        <f>IFERROR(GETPIVOTDATA("Tot. Bottles",'- Ordine Aggregato -'!$A$1,"sku anker",A2184),"")</f>
        <v/>
      </c>
      <c r="N2184" s="18" t="s">
        <v>42</v>
      </c>
      <c r="O2184" s="19" t="str">
        <f t="shared" si="33"/>
        <v>Order online</v>
      </c>
      <c r="P2184" s="97" t="s">
        <v>220</v>
      </c>
      <c r="Q2184" s="13" t="s">
        <v>42</v>
      </c>
      <c r="R2184" t="s">
        <v>42</v>
      </c>
      <c r="S2184" s="20">
        <v>0</v>
      </c>
      <c r="T2184" s="21" t="s">
        <v>38</v>
      </c>
    </row>
    <row r="2185" spans="1:20" x14ac:dyDescent="0.35">
      <c r="A2185" s="96" t="s">
        <v>7244</v>
      </c>
      <c r="B2185" s="96"/>
      <c r="C2185" s="96"/>
      <c r="D2185" s="13" t="s">
        <v>7228</v>
      </c>
      <c r="E2185" s="13">
        <v>6</v>
      </c>
      <c r="F2185" s="14">
        <v>0.35</v>
      </c>
      <c r="G2185" s="13" t="s">
        <v>31</v>
      </c>
      <c r="H2185" s="14">
        <v>35</v>
      </c>
      <c r="I2185" s="15" t="s">
        <v>32</v>
      </c>
      <c r="J2185" s="16">
        <v>24.599999999999998</v>
      </c>
      <c r="K2185" s="16">
        <v>4.0999999999999996</v>
      </c>
      <c r="L2185" s="17" t="s">
        <v>558</v>
      </c>
      <c r="M2185" s="163" t="str">
        <f>IFERROR(GETPIVOTDATA("Tot. Bottles",'- Ordine Aggregato -'!$A$1,"sku anker",A2185),"")</f>
        <v/>
      </c>
      <c r="N2185" s="18" t="s">
        <v>42</v>
      </c>
      <c r="O2185" s="19" t="str">
        <f t="shared" si="33"/>
        <v>Order online</v>
      </c>
      <c r="P2185" s="97" t="s">
        <v>220</v>
      </c>
      <c r="Q2185" s="13" t="s">
        <v>7245</v>
      </c>
      <c r="R2185" t="s">
        <v>7246</v>
      </c>
      <c r="S2185" s="20">
        <v>0</v>
      </c>
      <c r="T2185" s="21" t="s">
        <v>38</v>
      </c>
    </row>
    <row r="2186" spans="1:20" x14ac:dyDescent="0.35">
      <c r="A2186" s="96" t="s">
        <v>7247</v>
      </c>
      <c r="D2186" s="13" t="s">
        <v>7228</v>
      </c>
      <c r="E2186" s="13">
        <v>6</v>
      </c>
      <c r="F2186" s="14">
        <v>0.35</v>
      </c>
      <c r="G2186" s="13" t="s">
        <v>46</v>
      </c>
      <c r="H2186" s="14">
        <v>35</v>
      </c>
      <c r="I2186" s="15" t="s">
        <v>32</v>
      </c>
      <c r="J2186" s="16">
        <v>24.599999999999998</v>
      </c>
      <c r="K2186" s="16">
        <v>4.0999999999999996</v>
      </c>
      <c r="L2186" s="17" t="s">
        <v>558</v>
      </c>
      <c r="M2186" s="163" t="str">
        <f>IFERROR(GETPIVOTDATA("Tot. Bottles",'- Ordine Aggregato -'!$A$1,"sku anker",A2186),"")</f>
        <v/>
      </c>
      <c r="N2186" s="18" t="s">
        <v>34</v>
      </c>
      <c r="O2186" s="19" t="str">
        <f t="shared" si="33"/>
        <v>Order online</v>
      </c>
      <c r="P2186" s="97" t="s">
        <v>220</v>
      </c>
      <c r="Q2186" s="13" t="s">
        <v>7248</v>
      </c>
      <c r="R2186" t="s">
        <v>7249</v>
      </c>
      <c r="S2186" s="20">
        <v>0</v>
      </c>
      <c r="T2186" s="21" t="s">
        <v>38</v>
      </c>
    </row>
    <row r="2187" spans="1:20" x14ac:dyDescent="0.35">
      <c r="A2187" s="13" t="s">
        <v>7250</v>
      </c>
      <c r="B2187" s="13"/>
      <c r="C2187" s="13"/>
      <c r="D2187" s="13" t="s">
        <v>7228</v>
      </c>
      <c r="E2187" s="13">
        <v>6</v>
      </c>
      <c r="F2187" s="14">
        <v>0.5</v>
      </c>
      <c r="G2187" s="13" t="s">
        <v>46</v>
      </c>
      <c r="H2187" s="14">
        <v>35</v>
      </c>
      <c r="I2187" s="15" t="s">
        <v>32</v>
      </c>
      <c r="J2187" s="16">
        <v>29.700000000000003</v>
      </c>
      <c r="K2187" s="16">
        <v>4.95</v>
      </c>
      <c r="L2187" s="17" t="s">
        <v>558</v>
      </c>
      <c r="M2187" s="163" t="str">
        <f>IFERROR(GETPIVOTDATA("Tot. Bottles",'- Ordine Aggregato -'!$A$1,"sku anker",A2187),"")</f>
        <v/>
      </c>
      <c r="N2187" s="18" t="s">
        <v>67</v>
      </c>
      <c r="O2187" s="19" t="str">
        <f t="shared" si="33"/>
        <v>Order online</v>
      </c>
      <c r="P2187" s="97" t="s">
        <v>220</v>
      </c>
      <c r="Q2187" s="13" t="s">
        <v>7251</v>
      </c>
      <c r="R2187" t="s">
        <v>7252</v>
      </c>
      <c r="S2187" s="20">
        <v>4.95</v>
      </c>
      <c r="T2187" s="21" t="s">
        <v>38</v>
      </c>
    </row>
    <row r="2188" spans="1:20" x14ac:dyDescent="0.35">
      <c r="A2188" s="96" t="s">
        <v>7253</v>
      </c>
      <c r="B2188" s="96"/>
      <c r="C2188" s="96"/>
      <c r="D2188" s="13" t="s">
        <v>7228</v>
      </c>
      <c r="E2188" s="13">
        <v>6</v>
      </c>
      <c r="F2188" s="14">
        <v>0.5</v>
      </c>
      <c r="G2188" s="13" t="s">
        <v>14872</v>
      </c>
      <c r="H2188" s="14">
        <v>35</v>
      </c>
      <c r="I2188" s="15" t="s">
        <v>32</v>
      </c>
      <c r="J2188" s="16">
        <v>33</v>
      </c>
      <c r="K2188" s="16">
        <v>5.5</v>
      </c>
      <c r="L2188" s="17" t="s">
        <v>558</v>
      </c>
      <c r="M2188" s="163" t="str">
        <f>IFERROR(GETPIVOTDATA("Tot. Bottles",'- Ordine Aggregato -'!$A$1,"sku anker",A2188),"")</f>
        <v/>
      </c>
      <c r="N2188" s="18" t="s">
        <v>42</v>
      </c>
      <c r="O2188" s="19" t="str">
        <f t="shared" si="33"/>
        <v>Order online</v>
      </c>
      <c r="P2188" s="97" t="s">
        <v>220</v>
      </c>
      <c r="Q2188" s="13" t="s">
        <v>7254</v>
      </c>
      <c r="R2188" t="s">
        <v>7255</v>
      </c>
      <c r="S2188" s="20">
        <v>0</v>
      </c>
      <c r="T2188" s="21" t="s">
        <v>38</v>
      </c>
    </row>
    <row r="2189" spans="1:20" x14ac:dyDescent="0.35">
      <c r="A2189" s="13" t="s">
        <v>15463</v>
      </c>
      <c r="B2189" s="13"/>
      <c r="C2189" s="13"/>
      <c r="D2189" s="13" t="s">
        <v>7228</v>
      </c>
      <c r="E2189" s="13">
        <v>6</v>
      </c>
      <c r="F2189" s="14">
        <v>0.7</v>
      </c>
      <c r="G2189" s="13" t="s">
        <v>46</v>
      </c>
      <c r="H2189" s="14">
        <v>35</v>
      </c>
      <c r="I2189" s="15" t="s">
        <v>32</v>
      </c>
      <c r="J2189" s="16">
        <v>36.599999999999994</v>
      </c>
      <c r="K2189" s="16">
        <v>6.1</v>
      </c>
      <c r="L2189" s="17" t="s">
        <v>558</v>
      </c>
      <c r="M2189" s="163" t="str">
        <f>IFERROR(GETPIVOTDATA("Tot. Bottles",'- Ordine Aggregato -'!$A$1,"sku anker",A2189),"")</f>
        <v/>
      </c>
      <c r="N2189" s="18" t="s">
        <v>34</v>
      </c>
      <c r="O2189" s="19" t="str">
        <f t="shared" ref="O2189:O2252" si="34">HYPERLINK("https://www.ankeramsterdamspirits.nl/en/products/"&amp;A2189,"Order online")</f>
        <v>Order online</v>
      </c>
      <c r="P2189" s="97" t="s">
        <v>220</v>
      </c>
      <c r="Q2189" s="13" t="s">
        <v>15464</v>
      </c>
      <c r="R2189" t="s">
        <v>7256</v>
      </c>
      <c r="S2189" s="20">
        <v>0</v>
      </c>
      <c r="T2189" s="21" t="s">
        <v>38</v>
      </c>
    </row>
    <row r="2190" spans="1:20" x14ac:dyDescent="0.35">
      <c r="A2190" s="13" t="s">
        <v>7257</v>
      </c>
      <c r="B2190" s="13"/>
      <c r="C2190" s="13"/>
      <c r="D2190" s="13" t="s">
        <v>7228</v>
      </c>
      <c r="E2190" s="13">
        <v>6</v>
      </c>
      <c r="F2190" s="14">
        <v>0.7</v>
      </c>
      <c r="G2190" s="13" t="s">
        <v>14872</v>
      </c>
      <c r="H2190" s="14">
        <v>35</v>
      </c>
      <c r="I2190" s="15" t="s">
        <v>32</v>
      </c>
      <c r="J2190" s="16">
        <v>36.599999999999994</v>
      </c>
      <c r="K2190" s="16">
        <v>6.1</v>
      </c>
      <c r="L2190" s="17" t="s">
        <v>558</v>
      </c>
      <c r="M2190" s="163" t="str">
        <f>IFERROR(GETPIVOTDATA("Tot. Bottles",'- Ordine Aggregato -'!$A$1,"sku anker",A2190),"")</f>
        <v/>
      </c>
      <c r="N2190" s="18" t="s">
        <v>34</v>
      </c>
      <c r="O2190" s="19" t="str">
        <f t="shared" si="34"/>
        <v>Order online</v>
      </c>
      <c r="P2190" s="97" t="s">
        <v>220</v>
      </c>
      <c r="Q2190" s="13" t="s">
        <v>7258</v>
      </c>
      <c r="R2190" t="s">
        <v>7259</v>
      </c>
      <c r="S2190" s="20">
        <v>0</v>
      </c>
      <c r="T2190" s="21" t="s">
        <v>38</v>
      </c>
    </row>
    <row r="2191" spans="1:20" x14ac:dyDescent="0.35">
      <c r="A2191" s="13" t="s">
        <v>7260</v>
      </c>
      <c r="B2191" s="13"/>
      <c r="C2191" s="13"/>
      <c r="D2191" s="13" t="s">
        <v>7228</v>
      </c>
      <c r="E2191" s="13">
        <v>6</v>
      </c>
      <c r="F2191" s="14">
        <v>0.7</v>
      </c>
      <c r="G2191" s="13" t="s">
        <v>46</v>
      </c>
      <c r="H2191" s="14">
        <v>35</v>
      </c>
      <c r="I2191" s="15" t="s">
        <v>32</v>
      </c>
      <c r="J2191" s="16">
        <v>36.599999999999994</v>
      </c>
      <c r="K2191" s="16">
        <v>6.1</v>
      </c>
      <c r="L2191" s="17" t="s">
        <v>558</v>
      </c>
      <c r="M2191" s="163" t="str">
        <f>IFERROR(GETPIVOTDATA("Tot. Bottles",'- Ordine Aggregato -'!$A$1,"sku anker",A2191),"")</f>
        <v/>
      </c>
      <c r="N2191" s="18" t="s">
        <v>42</v>
      </c>
      <c r="O2191" s="19" t="str">
        <f t="shared" si="34"/>
        <v>Order online</v>
      </c>
      <c r="P2191" s="97" t="s">
        <v>220</v>
      </c>
      <c r="Q2191" s="13" t="s">
        <v>7261</v>
      </c>
      <c r="R2191" t="s">
        <v>7262</v>
      </c>
      <c r="S2191" s="20">
        <v>0</v>
      </c>
      <c r="T2191" s="21" t="s">
        <v>38</v>
      </c>
    </row>
    <row r="2192" spans="1:20" x14ac:dyDescent="0.35">
      <c r="A2192" s="96" t="s">
        <v>7263</v>
      </c>
      <c r="B2192" s="96"/>
      <c r="C2192" s="96"/>
      <c r="D2192" s="13" t="s">
        <v>7228</v>
      </c>
      <c r="E2192" s="13">
        <v>6</v>
      </c>
      <c r="F2192" s="14">
        <v>0.7</v>
      </c>
      <c r="G2192" s="13" t="s">
        <v>14871</v>
      </c>
      <c r="H2192" s="14">
        <v>35</v>
      </c>
      <c r="I2192" s="15" t="s">
        <v>32</v>
      </c>
      <c r="J2192" s="16">
        <v>36.599999999999994</v>
      </c>
      <c r="K2192" s="16">
        <v>6.1</v>
      </c>
      <c r="L2192" s="17" t="s">
        <v>558</v>
      </c>
      <c r="M2192" s="163" t="str">
        <f>IFERROR(GETPIVOTDATA("Tot. Bottles",'- Ordine Aggregato -'!$A$1,"sku anker",A2192),"")</f>
        <v/>
      </c>
      <c r="N2192" s="18" t="s">
        <v>42</v>
      </c>
      <c r="O2192" s="19" t="str">
        <f t="shared" si="34"/>
        <v>Order online</v>
      </c>
      <c r="P2192" s="97" t="s">
        <v>220</v>
      </c>
      <c r="Q2192" s="13" t="s">
        <v>7264</v>
      </c>
      <c r="R2192" t="s">
        <v>7262</v>
      </c>
      <c r="S2192" s="20">
        <v>0</v>
      </c>
      <c r="T2192" s="21" t="s">
        <v>38</v>
      </c>
    </row>
    <row r="2193" spans="1:20" x14ac:dyDescent="0.35">
      <c r="A2193" s="96" t="s">
        <v>7265</v>
      </c>
      <c r="D2193" s="13" t="s">
        <v>7228</v>
      </c>
      <c r="E2193" s="13">
        <v>6</v>
      </c>
      <c r="F2193" s="14">
        <v>1</v>
      </c>
      <c r="G2193" s="13" t="s">
        <v>14872</v>
      </c>
      <c r="H2193" s="14">
        <v>35</v>
      </c>
      <c r="I2193" s="15" t="s">
        <v>32</v>
      </c>
      <c r="J2193" s="16">
        <v>48.599999999999994</v>
      </c>
      <c r="K2193" s="16">
        <v>8.1</v>
      </c>
      <c r="L2193" s="17" t="s">
        <v>558</v>
      </c>
      <c r="M2193" s="163" t="str">
        <f>IFERROR(GETPIVOTDATA("Tot. Bottles",'- Ordine Aggregato -'!$A$1,"sku anker",A2193),"")</f>
        <v/>
      </c>
      <c r="N2193" s="18" t="s">
        <v>34</v>
      </c>
      <c r="O2193" s="19" t="str">
        <f t="shared" si="34"/>
        <v>Order online</v>
      </c>
      <c r="P2193" s="97" t="s">
        <v>220</v>
      </c>
      <c r="Q2193" s="13" t="s">
        <v>7266</v>
      </c>
      <c r="R2193" t="s">
        <v>7267</v>
      </c>
      <c r="S2193" s="20">
        <v>0</v>
      </c>
      <c r="T2193" s="21" t="s">
        <v>38</v>
      </c>
    </row>
    <row r="2194" spans="1:20" x14ac:dyDescent="0.35">
      <c r="A2194" s="13" t="s">
        <v>7268</v>
      </c>
      <c r="B2194" s="13"/>
      <c r="C2194" s="13"/>
      <c r="D2194" s="13" t="s">
        <v>7228</v>
      </c>
      <c r="E2194" s="13">
        <v>6</v>
      </c>
      <c r="F2194" s="14">
        <v>1</v>
      </c>
      <c r="G2194" s="13" t="s">
        <v>14872</v>
      </c>
      <c r="H2194" s="14">
        <v>35</v>
      </c>
      <c r="I2194" s="15" t="s">
        <v>32</v>
      </c>
      <c r="J2194" s="16">
        <v>48.599999999999994</v>
      </c>
      <c r="K2194" s="16">
        <v>8.1</v>
      </c>
      <c r="L2194" s="17" t="s">
        <v>558</v>
      </c>
      <c r="M2194" s="163" t="str">
        <f>IFERROR(GETPIVOTDATA("Tot. Bottles",'- Ordine Aggregato -'!$A$1,"sku anker",A2194),"")</f>
        <v/>
      </c>
      <c r="N2194" s="18" t="s">
        <v>42</v>
      </c>
      <c r="O2194" s="19" t="str">
        <f t="shared" si="34"/>
        <v>Order online</v>
      </c>
      <c r="P2194" s="97" t="s">
        <v>220</v>
      </c>
      <c r="Q2194" s="13" t="s">
        <v>7269</v>
      </c>
      <c r="R2194" t="s">
        <v>7267</v>
      </c>
      <c r="S2194" s="20">
        <v>0</v>
      </c>
      <c r="T2194" s="21" t="s">
        <v>38</v>
      </c>
    </row>
    <row r="2195" spans="1:20" x14ac:dyDescent="0.35">
      <c r="A2195" s="96" t="s">
        <v>15465</v>
      </c>
      <c r="D2195" s="13" t="s">
        <v>7228</v>
      </c>
      <c r="E2195" s="13">
        <v>6</v>
      </c>
      <c r="F2195" s="14">
        <v>1.75</v>
      </c>
      <c r="G2195" s="13" t="s">
        <v>14872</v>
      </c>
      <c r="H2195" s="14">
        <v>35</v>
      </c>
      <c r="I2195" s="15" t="s">
        <v>32</v>
      </c>
      <c r="J2195" s="16">
        <v>105</v>
      </c>
      <c r="K2195" s="16">
        <v>17.5</v>
      </c>
      <c r="L2195" s="17" t="s">
        <v>558</v>
      </c>
      <c r="M2195" s="163" t="str">
        <f>IFERROR(GETPIVOTDATA("Tot. Bottles",'- Ordine Aggregato -'!$A$1,"sku anker",A2195),"")</f>
        <v/>
      </c>
      <c r="N2195" s="18" t="s">
        <v>42</v>
      </c>
      <c r="O2195" s="19" t="str">
        <f t="shared" si="34"/>
        <v>Order online</v>
      </c>
      <c r="P2195" s="97" t="s">
        <v>220</v>
      </c>
      <c r="Q2195" s="13" t="s">
        <v>15466</v>
      </c>
      <c r="R2195" t="s">
        <v>15467</v>
      </c>
      <c r="S2195" s="20">
        <v>0</v>
      </c>
      <c r="T2195" s="21" t="s">
        <v>38</v>
      </c>
    </row>
    <row r="2196" spans="1:20" x14ac:dyDescent="0.35">
      <c r="A2196" s="96" t="s">
        <v>7270</v>
      </c>
      <c r="D2196" s="13" t="s">
        <v>7228</v>
      </c>
      <c r="E2196" s="13">
        <v>6</v>
      </c>
      <c r="F2196" s="14">
        <v>1.75</v>
      </c>
      <c r="G2196" s="13" t="s">
        <v>14871</v>
      </c>
      <c r="H2196" s="14">
        <v>35</v>
      </c>
      <c r="I2196" s="15" t="s">
        <v>32</v>
      </c>
      <c r="J2196" s="16">
        <v>105</v>
      </c>
      <c r="K2196" s="16">
        <v>17.5</v>
      </c>
      <c r="L2196" s="17" t="s">
        <v>558</v>
      </c>
      <c r="M2196" s="163" t="str">
        <f>IFERROR(GETPIVOTDATA("Tot. Bottles",'- Ordine Aggregato -'!$A$1,"sku anker",A2196),"")</f>
        <v/>
      </c>
      <c r="N2196" s="18" t="s">
        <v>42</v>
      </c>
      <c r="O2196" s="19" t="str">
        <f t="shared" si="34"/>
        <v>Order online</v>
      </c>
      <c r="P2196" s="97" t="s">
        <v>220</v>
      </c>
      <c r="Q2196" s="13" t="s">
        <v>7271</v>
      </c>
      <c r="R2196" t="s">
        <v>7272</v>
      </c>
      <c r="S2196" s="20">
        <v>0</v>
      </c>
      <c r="T2196" s="21" t="s">
        <v>38</v>
      </c>
    </row>
    <row r="2197" spans="1:20" x14ac:dyDescent="0.35">
      <c r="A2197" s="96" t="s">
        <v>7273</v>
      </c>
      <c r="D2197" s="13" t="s">
        <v>7228</v>
      </c>
      <c r="E2197" s="13">
        <v>3</v>
      </c>
      <c r="F2197" s="14">
        <v>3</v>
      </c>
      <c r="G2197" s="13" t="s">
        <v>46</v>
      </c>
      <c r="H2197" s="14">
        <v>35</v>
      </c>
      <c r="I2197" s="15" t="s">
        <v>32</v>
      </c>
      <c r="J2197" s="16">
        <v>122.85000000000001</v>
      </c>
      <c r="K2197" s="16">
        <v>40.950000000000003</v>
      </c>
      <c r="L2197" s="17" t="s">
        <v>558</v>
      </c>
      <c r="M2197" s="163" t="str">
        <f>IFERROR(GETPIVOTDATA("Tot. Bottles",'- Ordine Aggregato -'!$A$1,"sku anker",A2197),"")</f>
        <v/>
      </c>
      <c r="N2197" s="18" t="s">
        <v>34</v>
      </c>
      <c r="O2197" s="19" t="str">
        <f t="shared" si="34"/>
        <v>Order online</v>
      </c>
      <c r="P2197" s="97" t="s">
        <v>220</v>
      </c>
      <c r="Q2197" s="13" t="s">
        <v>7274</v>
      </c>
      <c r="R2197" t="s">
        <v>7275</v>
      </c>
      <c r="S2197" s="20">
        <v>0</v>
      </c>
      <c r="T2197" s="21" t="s">
        <v>38</v>
      </c>
    </row>
    <row r="2198" spans="1:20" x14ac:dyDescent="0.35">
      <c r="A2198" s="13" t="s">
        <v>7276</v>
      </c>
      <c r="B2198" s="13"/>
      <c r="C2198" s="13"/>
      <c r="D2198" s="13" t="s">
        <v>7277</v>
      </c>
      <c r="E2198" s="13">
        <v>6</v>
      </c>
      <c r="F2198" s="14">
        <v>1</v>
      </c>
      <c r="G2198" s="13" t="s">
        <v>46</v>
      </c>
      <c r="H2198" s="14">
        <v>35</v>
      </c>
      <c r="I2198" s="15" t="s">
        <v>32</v>
      </c>
      <c r="J2198" s="16">
        <v>60.599999999999994</v>
      </c>
      <c r="K2198" s="16">
        <v>10.1</v>
      </c>
      <c r="L2198" s="17" t="s">
        <v>558</v>
      </c>
      <c r="M2198" s="163" t="str">
        <f>IFERROR(GETPIVOTDATA("Tot. Bottles",'- Ordine Aggregato -'!$A$1,"sku anker",A2198),"")</f>
        <v/>
      </c>
      <c r="N2198" s="18" t="s">
        <v>42</v>
      </c>
      <c r="O2198" s="19" t="str">
        <f t="shared" si="34"/>
        <v>Order online</v>
      </c>
      <c r="P2198" s="97" t="s">
        <v>220</v>
      </c>
      <c r="Q2198" s="13" t="s">
        <v>7278</v>
      </c>
      <c r="R2198" t="s">
        <v>7279</v>
      </c>
      <c r="S2198" s="20">
        <v>0</v>
      </c>
      <c r="T2198" s="21" t="s">
        <v>38</v>
      </c>
    </row>
    <row r="2199" spans="1:20" x14ac:dyDescent="0.35">
      <c r="A2199" s="13" t="s">
        <v>15468</v>
      </c>
      <c r="B2199" s="13"/>
      <c r="C2199" s="13"/>
      <c r="D2199" s="13" t="s">
        <v>15469</v>
      </c>
      <c r="E2199" s="13">
        <v>6</v>
      </c>
      <c r="F2199" s="14">
        <v>1</v>
      </c>
      <c r="G2199" s="13" t="s">
        <v>14872</v>
      </c>
      <c r="H2199" s="14">
        <v>35</v>
      </c>
      <c r="I2199" s="15" t="s">
        <v>32</v>
      </c>
      <c r="J2199" s="16">
        <v>47.400000000000006</v>
      </c>
      <c r="K2199" s="16">
        <v>7.9</v>
      </c>
      <c r="L2199" s="17" t="s">
        <v>558</v>
      </c>
      <c r="M2199" s="163" t="str">
        <f>IFERROR(GETPIVOTDATA("Tot. Bottles",'- Ordine Aggregato -'!$A$1,"sku anker",A2199),"")</f>
        <v/>
      </c>
      <c r="N2199" s="18" t="s">
        <v>34</v>
      </c>
      <c r="O2199" s="19" t="str">
        <f t="shared" si="34"/>
        <v>Order online</v>
      </c>
      <c r="P2199" s="97" t="s">
        <v>220</v>
      </c>
      <c r="Q2199" s="13" t="s">
        <v>15470</v>
      </c>
      <c r="R2199" t="s">
        <v>7267</v>
      </c>
      <c r="S2199" s="20">
        <v>0</v>
      </c>
      <c r="T2199" s="21" t="s">
        <v>38</v>
      </c>
    </row>
    <row r="2200" spans="1:20" x14ac:dyDescent="0.35">
      <c r="A2200" s="96" t="s">
        <v>7280</v>
      </c>
      <c r="D2200" s="13" t="s">
        <v>7281</v>
      </c>
      <c r="E2200" s="13">
        <v>6</v>
      </c>
      <c r="F2200" s="14">
        <v>0.7</v>
      </c>
      <c r="G2200" s="13" t="s">
        <v>14872</v>
      </c>
      <c r="H2200" s="14">
        <v>35</v>
      </c>
      <c r="I2200" s="15" t="s">
        <v>32</v>
      </c>
      <c r="J2200" s="16">
        <v>43.5</v>
      </c>
      <c r="K2200" s="16">
        <v>7.25</v>
      </c>
      <c r="L2200" s="17" t="s">
        <v>546</v>
      </c>
      <c r="M2200" s="163" t="str">
        <f>IFERROR(GETPIVOTDATA("Tot. Bottles",'- Ordine Aggregato -'!$A$1,"sku anker",A2200),"")</f>
        <v/>
      </c>
      <c r="N2200" s="18" t="s">
        <v>42</v>
      </c>
      <c r="O2200" s="19" t="str">
        <f t="shared" si="34"/>
        <v>Order online</v>
      </c>
      <c r="P2200" s="97" t="s">
        <v>220</v>
      </c>
      <c r="Q2200" s="13" t="s">
        <v>7282</v>
      </c>
      <c r="R2200" t="s">
        <v>7283</v>
      </c>
      <c r="S2200" s="20">
        <v>0</v>
      </c>
      <c r="T2200" s="21" t="s">
        <v>38</v>
      </c>
    </row>
    <row r="2201" spans="1:20" x14ac:dyDescent="0.35">
      <c r="A2201" s="96" t="s">
        <v>7284</v>
      </c>
      <c r="D2201" s="13" t="s">
        <v>7285</v>
      </c>
      <c r="E2201" s="13">
        <v>6</v>
      </c>
      <c r="F2201" s="14">
        <v>1</v>
      </c>
      <c r="G2201" s="13" t="s">
        <v>14872</v>
      </c>
      <c r="H2201" s="14">
        <v>35</v>
      </c>
      <c r="I2201" s="15" t="s">
        <v>32</v>
      </c>
      <c r="J2201" s="16">
        <v>57</v>
      </c>
      <c r="K2201" s="16">
        <v>9.5</v>
      </c>
      <c r="L2201" s="17" t="s">
        <v>529</v>
      </c>
      <c r="M2201" s="163" t="str">
        <f>IFERROR(GETPIVOTDATA("Tot. Bottles",'- Ordine Aggregato -'!$A$1,"sku anker",A2201),"")</f>
        <v/>
      </c>
      <c r="N2201" s="18" t="s">
        <v>42</v>
      </c>
      <c r="O2201" s="19" t="str">
        <f t="shared" si="34"/>
        <v>Order online</v>
      </c>
      <c r="P2201" s="97" t="s">
        <v>220</v>
      </c>
      <c r="Q2201" s="13" t="s">
        <v>7278</v>
      </c>
      <c r="R2201" t="s">
        <v>7279</v>
      </c>
      <c r="S2201" s="20">
        <v>0</v>
      </c>
      <c r="T2201" s="21" t="s">
        <v>38</v>
      </c>
    </row>
    <row r="2202" spans="1:20" x14ac:dyDescent="0.35">
      <c r="A2202" s="13" t="s">
        <v>15471</v>
      </c>
      <c r="B2202" s="13"/>
      <c r="C2202" s="13"/>
      <c r="D2202" s="13" t="s">
        <v>15472</v>
      </c>
      <c r="E2202" s="13">
        <v>1</v>
      </c>
      <c r="F2202" s="14">
        <v>1</v>
      </c>
      <c r="G2202" s="13" t="s">
        <v>234</v>
      </c>
      <c r="H2202" s="14">
        <v>0</v>
      </c>
      <c r="I2202" s="15" t="s">
        <v>32</v>
      </c>
      <c r="J2202" s="16">
        <v>2.5</v>
      </c>
      <c r="K2202" s="16">
        <v>2.5</v>
      </c>
      <c r="L2202" s="17" t="s">
        <v>235</v>
      </c>
      <c r="M2202" s="163" t="str">
        <f>IFERROR(GETPIVOTDATA("Tot. Bottles",'- Ordine Aggregato -'!$A$1,"sku anker",A2202),"")</f>
        <v/>
      </c>
      <c r="N2202" s="18" t="s">
        <v>42</v>
      </c>
      <c r="O2202" s="19" t="str">
        <f t="shared" si="34"/>
        <v>Order online</v>
      </c>
      <c r="P2202" s="97" t="s">
        <v>220</v>
      </c>
      <c r="Q2202" s="13" t="s">
        <v>15473</v>
      </c>
      <c r="R2202" t="s">
        <v>42</v>
      </c>
      <c r="S2202" s="20">
        <v>0</v>
      </c>
      <c r="T2202" s="21" t="s">
        <v>38</v>
      </c>
    </row>
    <row r="2203" spans="1:20" x14ac:dyDescent="0.35">
      <c r="A2203" s="13" t="s">
        <v>7286</v>
      </c>
      <c r="B2203" s="13"/>
      <c r="C2203" s="13"/>
      <c r="D2203" s="13" t="s">
        <v>7287</v>
      </c>
      <c r="E2203" s="13">
        <v>6</v>
      </c>
      <c r="F2203" s="14">
        <v>1.75</v>
      </c>
      <c r="G2203" s="13" t="s">
        <v>14872</v>
      </c>
      <c r="H2203" s="14">
        <v>35</v>
      </c>
      <c r="I2203" s="15" t="s">
        <v>32</v>
      </c>
      <c r="J2203" s="16">
        <v>99</v>
      </c>
      <c r="K2203" s="16">
        <v>16.5</v>
      </c>
      <c r="L2203" s="17" t="s">
        <v>529</v>
      </c>
      <c r="M2203" s="163" t="str">
        <f>IFERROR(GETPIVOTDATA("Tot. Bottles",'- Ordine Aggregato -'!$A$1,"sku anker",A2203),"")</f>
        <v/>
      </c>
      <c r="N2203" s="18" t="s">
        <v>34</v>
      </c>
      <c r="O2203" s="19" t="str">
        <f t="shared" si="34"/>
        <v>Order online</v>
      </c>
      <c r="P2203" s="97" t="s">
        <v>220</v>
      </c>
      <c r="Q2203" s="13" t="s">
        <v>7288</v>
      </c>
      <c r="R2203" t="s">
        <v>7289</v>
      </c>
      <c r="S2203" s="20">
        <v>0</v>
      </c>
      <c r="T2203" s="21" t="s">
        <v>38</v>
      </c>
    </row>
    <row r="2204" spans="1:20" x14ac:dyDescent="0.35">
      <c r="A2204" s="13" t="s">
        <v>14707</v>
      </c>
      <c r="B2204" s="13"/>
      <c r="C2204" s="13"/>
      <c r="D2204" s="13" t="s">
        <v>14708</v>
      </c>
      <c r="E2204" s="13">
        <v>6</v>
      </c>
      <c r="F2204" s="14">
        <v>0.7</v>
      </c>
      <c r="G2204" s="13" t="s">
        <v>46</v>
      </c>
      <c r="H2204" s="14">
        <v>35</v>
      </c>
      <c r="I2204" s="15" t="s">
        <v>32</v>
      </c>
      <c r="J2204" s="16">
        <v>52.5</v>
      </c>
      <c r="K2204" s="16">
        <v>8.75</v>
      </c>
      <c r="L2204" s="17" t="s">
        <v>558</v>
      </c>
      <c r="M2204" s="163" t="str">
        <f>IFERROR(GETPIVOTDATA("Tot. Bottles",'- Ordine Aggregato -'!$A$1,"sku anker",A2204),"")</f>
        <v/>
      </c>
      <c r="N2204" s="18" t="s">
        <v>42</v>
      </c>
      <c r="O2204" s="19" t="str">
        <f t="shared" si="34"/>
        <v>Order online</v>
      </c>
      <c r="P2204" s="97" t="s">
        <v>220</v>
      </c>
      <c r="Q2204" s="13" t="s">
        <v>15474</v>
      </c>
      <c r="R2204" t="s">
        <v>15475</v>
      </c>
      <c r="S2204" s="20">
        <v>0</v>
      </c>
      <c r="T2204" s="21" t="s">
        <v>38</v>
      </c>
    </row>
    <row r="2205" spans="1:20" x14ac:dyDescent="0.35">
      <c r="A2205" s="96" t="s">
        <v>7290</v>
      </c>
      <c r="B2205" s="96"/>
      <c r="C2205" s="96"/>
      <c r="D2205" s="13" t="s">
        <v>7291</v>
      </c>
      <c r="E2205" s="13">
        <v>6</v>
      </c>
      <c r="F2205" s="14">
        <v>0.5</v>
      </c>
      <c r="G2205" s="13" t="s">
        <v>14872</v>
      </c>
      <c r="H2205" s="14">
        <v>38</v>
      </c>
      <c r="I2205" s="15" t="s">
        <v>32</v>
      </c>
      <c r="J2205" s="16">
        <v>87</v>
      </c>
      <c r="K2205" s="16">
        <v>14.5</v>
      </c>
      <c r="L2205" s="17" t="s">
        <v>558</v>
      </c>
      <c r="M2205" s="163" t="str">
        <f>IFERROR(GETPIVOTDATA("Tot. Bottles",'- Ordine Aggregato -'!$A$1,"sku anker",A2205),"")</f>
        <v/>
      </c>
      <c r="N2205" s="18" t="s">
        <v>42</v>
      </c>
      <c r="O2205" s="19" t="str">
        <f t="shared" si="34"/>
        <v>Order online</v>
      </c>
      <c r="P2205" s="97" t="s">
        <v>220</v>
      </c>
      <c r="Q2205" s="13" t="s">
        <v>7292</v>
      </c>
      <c r="R2205" t="s">
        <v>42</v>
      </c>
      <c r="S2205" s="20">
        <v>0</v>
      </c>
      <c r="T2205" s="21" t="s">
        <v>38</v>
      </c>
    </row>
    <row r="2206" spans="1:20" x14ac:dyDescent="0.35">
      <c r="A2206" s="96" t="s">
        <v>7293</v>
      </c>
      <c r="B2206" s="96"/>
      <c r="C2206" s="96"/>
      <c r="D2206" s="13" t="s">
        <v>7294</v>
      </c>
      <c r="E2206" s="13">
        <v>6</v>
      </c>
      <c r="F2206" s="14">
        <v>1</v>
      </c>
      <c r="G2206" s="13" t="s">
        <v>14871</v>
      </c>
      <c r="H2206" s="14">
        <v>38</v>
      </c>
      <c r="I2206" s="15" t="s">
        <v>32</v>
      </c>
      <c r="J2206" s="16">
        <v>117</v>
      </c>
      <c r="K2206" s="16">
        <v>19.5</v>
      </c>
      <c r="L2206" s="17" t="s">
        <v>558</v>
      </c>
      <c r="M2206" s="163" t="str">
        <f>IFERROR(GETPIVOTDATA("Tot. Bottles",'- Ordine Aggregato -'!$A$1,"sku anker",A2206),"")</f>
        <v/>
      </c>
      <c r="N2206" s="18" t="s">
        <v>42</v>
      </c>
      <c r="O2206" s="19" t="str">
        <f t="shared" si="34"/>
        <v>Order online</v>
      </c>
      <c r="P2206" s="97" t="s">
        <v>220</v>
      </c>
      <c r="Q2206" s="13" t="s">
        <v>7295</v>
      </c>
      <c r="R2206" t="s">
        <v>7296</v>
      </c>
      <c r="S2206" s="20">
        <v>0</v>
      </c>
      <c r="T2206" s="21" t="s">
        <v>38</v>
      </c>
    </row>
    <row r="2207" spans="1:20" x14ac:dyDescent="0.35">
      <c r="A2207" s="96" t="s">
        <v>15476</v>
      </c>
      <c r="B2207" s="96"/>
      <c r="C2207" s="96"/>
      <c r="D2207" s="13" t="s">
        <v>15477</v>
      </c>
      <c r="E2207" s="13">
        <v>96</v>
      </c>
      <c r="F2207" s="14">
        <v>0.04</v>
      </c>
      <c r="G2207" s="13" t="s">
        <v>46</v>
      </c>
      <c r="H2207" s="14">
        <v>35</v>
      </c>
      <c r="I2207" s="15" t="s">
        <v>32</v>
      </c>
      <c r="J2207" s="16">
        <v>67.199999999999989</v>
      </c>
      <c r="K2207" s="16">
        <v>0.7</v>
      </c>
      <c r="L2207" s="17" t="s">
        <v>558</v>
      </c>
      <c r="M2207" s="163" t="str">
        <f>IFERROR(GETPIVOTDATA("Tot. Bottles",'- Ordine Aggregato -'!$A$1,"sku anker",A2207),"")</f>
        <v/>
      </c>
      <c r="N2207" s="18" t="s">
        <v>34</v>
      </c>
      <c r="O2207" s="19" t="str">
        <f t="shared" si="34"/>
        <v>Order online</v>
      </c>
      <c r="P2207" s="97" t="s">
        <v>220</v>
      </c>
      <c r="Q2207" s="13" t="s">
        <v>7236</v>
      </c>
      <c r="R2207" t="s">
        <v>15478</v>
      </c>
      <c r="S2207" s="20">
        <v>0</v>
      </c>
      <c r="T2207" s="21" t="s">
        <v>38</v>
      </c>
    </row>
    <row r="2208" spans="1:20" x14ac:dyDescent="0.35">
      <c r="A2208" s="13" t="s">
        <v>7297</v>
      </c>
      <c r="B2208" s="13"/>
      <c r="C2208" s="13"/>
      <c r="D2208" s="13" t="s">
        <v>7298</v>
      </c>
      <c r="E2208" s="13">
        <v>6</v>
      </c>
      <c r="F2208" s="14">
        <v>1</v>
      </c>
      <c r="G2208" s="13" t="s">
        <v>14872</v>
      </c>
      <c r="H2208" s="14">
        <v>35</v>
      </c>
      <c r="I2208" s="15" t="s">
        <v>32</v>
      </c>
      <c r="J2208" s="16">
        <v>48.599999999999994</v>
      </c>
      <c r="K2208" s="16">
        <v>8.1</v>
      </c>
      <c r="L2208" s="17" t="s">
        <v>558</v>
      </c>
      <c r="M2208" s="163" t="str">
        <f>IFERROR(GETPIVOTDATA("Tot. Bottles",'- Ordine Aggregato -'!$A$1,"sku anker",A2208),"")</f>
        <v/>
      </c>
      <c r="N2208" s="18" t="s">
        <v>42</v>
      </c>
      <c r="O2208" s="19" t="str">
        <f t="shared" si="34"/>
        <v>Order online</v>
      </c>
      <c r="P2208" s="97" t="s">
        <v>220</v>
      </c>
      <c r="Q2208" s="13" t="s">
        <v>7299</v>
      </c>
      <c r="R2208" t="s">
        <v>7300</v>
      </c>
      <c r="S2208" s="20">
        <v>0</v>
      </c>
      <c r="T2208" s="21" t="s">
        <v>38</v>
      </c>
    </row>
    <row r="2209" spans="1:20" x14ac:dyDescent="0.35">
      <c r="A2209" s="96" t="s">
        <v>15479</v>
      </c>
      <c r="B2209" s="96"/>
      <c r="C2209" s="96"/>
      <c r="D2209" s="13" t="s">
        <v>15480</v>
      </c>
      <c r="E2209" s="13">
        <v>6</v>
      </c>
      <c r="F2209" s="14">
        <v>0.7</v>
      </c>
      <c r="G2209" s="13" t="s">
        <v>14872</v>
      </c>
      <c r="H2209" s="14">
        <v>25</v>
      </c>
      <c r="I2209" s="15" t="s">
        <v>32</v>
      </c>
      <c r="J2209" s="16">
        <v>42</v>
      </c>
      <c r="K2209" s="16">
        <v>7</v>
      </c>
      <c r="L2209" s="17" t="s">
        <v>558</v>
      </c>
      <c r="M2209" s="163" t="str">
        <f>IFERROR(GETPIVOTDATA("Tot. Bottles",'- Ordine Aggregato -'!$A$1,"sku anker",A2209),"")</f>
        <v/>
      </c>
      <c r="N2209" s="18" t="s">
        <v>34</v>
      </c>
      <c r="O2209" s="19" t="str">
        <f t="shared" si="34"/>
        <v>Order online</v>
      </c>
      <c r="P2209" s="97" t="s">
        <v>220</v>
      </c>
      <c r="Q2209" s="13" t="s">
        <v>15481</v>
      </c>
      <c r="R2209" t="s">
        <v>15482</v>
      </c>
      <c r="S2209" s="20">
        <v>0</v>
      </c>
      <c r="T2209" s="21" t="s">
        <v>38</v>
      </c>
    </row>
    <row r="2210" spans="1:20" x14ac:dyDescent="0.35">
      <c r="A2210" s="96" t="s">
        <v>7301</v>
      </c>
      <c r="D2210" s="13" t="s">
        <v>7302</v>
      </c>
      <c r="E2210" s="13">
        <v>6</v>
      </c>
      <c r="F2210" s="14">
        <v>1</v>
      </c>
      <c r="G2210" s="13" t="s">
        <v>46</v>
      </c>
      <c r="H2210" s="14">
        <v>35</v>
      </c>
      <c r="I2210" s="15" t="s">
        <v>32</v>
      </c>
      <c r="J2210" s="16">
        <v>60.599999999999994</v>
      </c>
      <c r="K2210" s="16">
        <v>10.1</v>
      </c>
      <c r="L2210" s="17" t="s">
        <v>529</v>
      </c>
      <c r="M2210" s="163" t="str">
        <f>IFERROR(GETPIVOTDATA("Tot. Bottles",'- Ordine Aggregato -'!$A$1,"sku anker",A2210),"")</f>
        <v/>
      </c>
      <c r="N2210" s="18" t="s">
        <v>34</v>
      </c>
      <c r="O2210" s="19" t="str">
        <f t="shared" si="34"/>
        <v>Order online</v>
      </c>
      <c r="P2210" s="97" t="s">
        <v>220</v>
      </c>
      <c r="Q2210" s="13" t="s">
        <v>7303</v>
      </c>
      <c r="R2210" t="s">
        <v>7304</v>
      </c>
      <c r="S2210" s="20">
        <v>0</v>
      </c>
      <c r="T2210" s="21" t="s">
        <v>38</v>
      </c>
    </row>
    <row r="2211" spans="1:20" x14ac:dyDescent="0.35">
      <c r="A2211" s="13" t="s">
        <v>7305</v>
      </c>
      <c r="B2211" s="13"/>
      <c r="C2211" s="13"/>
      <c r="D2211" s="13" t="s">
        <v>7306</v>
      </c>
      <c r="E2211" s="13">
        <v>6</v>
      </c>
      <c r="F2211" s="14">
        <v>0.7</v>
      </c>
      <c r="G2211" s="13" t="s">
        <v>14872</v>
      </c>
      <c r="H2211" s="14">
        <v>40</v>
      </c>
      <c r="I2211" s="15" t="s">
        <v>32</v>
      </c>
      <c r="J2211" s="16">
        <v>42.900000000000006</v>
      </c>
      <c r="K2211" s="16">
        <v>7.15</v>
      </c>
      <c r="L2211" s="17" t="s">
        <v>104</v>
      </c>
      <c r="M2211" s="163" t="str">
        <f>IFERROR(GETPIVOTDATA("Tot. Bottles",'- Ordine Aggregato -'!$A$1,"sku anker",A2211),"")</f>
        <v/>
      </c>
      <c r="N2211" s="18" t="s">
        <v>67</v>
      </c>
      <c r="O2211" s="19" t="str">
        <f t="shared" si="34"/>
        <v>Order online</v>
      </c>
      <c r="P2211" s="97" t="s">
        <v>773</v>
      </c>
      <c r="Q2211" s="13" t="s">
        <v>7307</v>
      </c>
      <c r="R2211" t="s">
        <v>7308</v>
      </c>
      <c r="S2211" s="20">
        <v>7.15</v>
      </c>
      <c r="T2211" s="21" t="s">
        <v>38</v>
      </c>
    </row>
    <row r="2212" spans="1:20" x14ac:dyDescent="0.35">
      <c r="A2212" s="13" t="s">
        <v>7309</v>
      </c>
      <c r="B2212" s="13"/>
      <c r="C2212" s="13"/>
      <c r="D2212" s="13" t="s">
        <v>7310</v>
      </c>
      <c r="E2212" s="13">
        <v>6</v>
      </c>
      <c r="F2212" s="14">
        <v>0.7</v>
      </c>
      <c r="G2212" s="13" t="s">
        <v>46</v>
      </c>
      <c r="H2212" s="14">
        <v>40</v>
      </c>
      <c r="I2212" s="15" t="s">
        <v>32</v>
      </c>
      <c r="J2212" s="16">
        <v>39</v>
      </c>
      <c r="K2212" s="16">
        <v>6.5</v>
      </c>
      <c r="L2212" s="17" t="s">
        <v>104</v>
      </c>
      <c r="M2212" s="163" t="str">
        <f>IFERROR(GETPIVOTDATA("Tot. Bottles",'- Ordine Aggregato -'!$A$1,"sku anker",A2212),"")</f>
        <v/>
      </c>
      <c r="N2212" s="18" t="s">
        <v>67</v>
      </c>
      <c r="O2212" s="19" t="str">
        <f t="shared" si="34"/>
        <v>Order online</v>
      </c>
      <c r="P2212" s="97" t="s">
        <v>773</v>
      </c>
      <c r="Q2212" s="13" t="s">
        <v>7311</v>
      </c>
      <c r="R2212" t="s">
        <v>7312</v>
      </c>
      <c r="S2212" s="20">
        <v>6.5</v>
      </c>
      <c r="T2212" s="21" t="s">
        <v>38</v>
      </c>
    </row>
    <row r="2213" spans="1:20" x14ac:dyDescent="0.35">
      <c r="A2213" s="96" t="s">
        <v>7313</v>
      </c>
      <c r="D2213" s="13" t="s">
        <v>7314</v>
      </c>
      <c r="E2213" s="13">
        <v>120</v>
      </c>
      <c r="F2213" s="14">
        <v>0.05</v>
      </c>
      <c r="G2213" s="13" t="s">
        <v>46</v>
      </c>
      <c r="H2213" s="14">
        <v>40</v>
      </c>
      <c r="I2213" s="15" t="s">
        <v>32</v>
      </c>
      <c r="J2213" s="16">
        <v>192</v>
      </c>
      <c r="K2213" s="16">
        <v>1.6</v>
      </c>
      <c r="L2213" s="17" t="s">
        <v>448</v>
      </c>
      <c r="M2213" s="163" t="str">
        <f>IFERROR(GETPIVOTDATA("Tot. Bottles",'- Ordine Aggregato -'!$A$1,"sku anker",A2213),"")</f>
        <v/>
      </c>
      <c r="N2213" s="18" t="s">
        <v>42</v>
      </c>
      <c r="O2213" s="19" t="str">
        <f t="shared" si="34"/>
        <v>Order online</v>
      </c>
      <c r="P2213" s="97" t="s">
        <v>1232</v>
      </c>
      <c r="Q2213" s="13" t="s">
        <v>7315</v>
      </c>
      <c r="R2213" t="s">
        <v>7316</v>
      </c>
      <c r="S2213" s="20">
        <v>0</v>
      </c>
      <c r="T2213" s="21" t="s">
        <v>38</v>
      </c>
    </row>
    <row r="2214" spans="1:20" x14ac:dyDescent="0.35">
      <c r="A2214" s="13" t="s">
        <v>7317</v>
      </c>
      <c r="B2214" s="13"/>
      <c r="C2214" s="13"/>
      <c r="D2214" s="13" t="s">
        <v>7314</v>
      </c>
      <c r="E2214" s="13">
        <v>12</v>
      </c>
      <c r="F2214" s="14">
        <v>0.35</v>
      </c>
      <c r="G2214" s="13" t="s">
        <v>46</v>
      </c>
      <c r="H2214" s="14">
        <v>40</v>
      </c>
      <c r="I2214" s="15" t="s">
        <v>32</v>
      </c>
      <c r="J2214" s="16">
        <v>87</v>
      </c>
      <c r="K2214" s="16">
        <v>7.25</v>
      </c>
      <c r="L2214" s="17" t="s">
        <v>448</v>
      </c>
      <c r="M2214" s="163" t="str">
        <f>IFERROR(GETPIVOTDATA("Tot. Bottles",'- Ordine Aggregato -'!$A$1,"sku anker",A2214),"")</f>
        <v/>
      </c>
      <c r="N2214" s="18" t="s">
        <v>42</v>
      </c>
      <c r="O2214" s="19" t="str">
        <f t="shared" si="34"/>
        <v>Order online</v>
      </c>
      <c r="P2214" s="97" t="s">
        <v>1232</v>
      </c>
      <c r="Q2214" s="13" t="s">
        <v>7318</v>
      </c>
      <c r="R2214" t="s">
        <v>7319</v>
      </c>
      <c r="S2214" s="20">
        <v>0</v>
      </c>
      <c r="T2214" s="21" t="s">
        <v>38</v>
      </c>
    </row>
    <row r="2215" spans="1:20" x14ac:dyDescent="0.35">
      <c r="A2215" s="13" t="s">
        <v>7320</v>
      </c>
      <c r="B2215" s="13"/>
      <c r="C2215" s="13"/>
      <c r="D2215" s="13" t="s">
        <v>7314</v>
      </c>
      <c r="E2215" s="13">
        <v>6</v>
      </c>
      <c r="F2215" s="14">
        <v>0.7</v>
      </c>
      <c r="G2215" s="13" t="s">
        <v>31</v>
      </c>
      <c r="H2215" s="14">
        <v>40</v>
      </c>
      <c r="I2215" s="15" t="s">
        <v>32</v>
      </c>
      <c r="J2215" s="16">
        <v>63</v>
      </c>
      <c r="K2215" s="16">
        <v>10.5</v>
      </c>
      <c r="L2215" s="17" t="s">
        <v>448</v>
      </c>
      <c r="M2215" s="163" t="str">
        <f>IFERROR(GETPIVOTDATA("Tot. Bottles",'- Ordine Aggregato -'!$A$1,"sku anker",A2215),"")</f>
        <v/>
      </c>
      <c r="N2215" s="18" t="s">
        <v>42</v>
      </c>
      <c r="O2215" s="19" t="str">
        <f t="shared" si="34"/>
        <v>Order online</v>
      </c>
      <c r="P2215" s="97" t="s">
        <v>1232</v>
      </c>
      <c r="Q2215" s="13" t="s">
        <v>7321</v>
      </c>
      <c r="R2215" t="s">
        <v>7322</v>
      </c>
      <c r="S2215" s="20">
        <v>0</v>
      </c>
      <c r="T2215" s="21" t="s">
        <v>38</v>
      </c>
    </row>
    <row r="2216" spans="1:20" x14ac:dyDescent="0.35">
      <c r="A2216" s="13" t="s">
        <v>7323</v>
      </c>
      <c r="B2216" s="13"/>
      <c r="C2216" s="13"/>
      <c r="D2216" s="13" t="s">
        <v>7314</v>
      </c>
      <c r="E2216" s="13">
        <v>6</v>
      </c>
      <c r="F2216" s="14">
        <v>1</v>
      </c>
      <c r="G2216" s="13" t="s">
        <v>31</v>
      </c>
      <c r="H2216" s="14">
        <v>40</v>
      </c>
      <c r="I2216" s="15" t="s">
        <v>32</v>
      </c>
      <c r="J2216" s="16">
        <v>72</v>
      </c>
      <c r="K2216" s="16">
        <v>12</v>
      </c>
      <c r="L2216" s="17" t="s">
        <v>448</v>
      </c>
      <c r="M2216" s="163" t="str">
        <f>IFERROR(GETPIVOTDATA("Tot. Bottles",'- Ordine Aggregato -'!$A$1,"sku anker",A2216),"")</f>
        <v/>
      </c>
      <c r="N2216" s="18" t="s">
        <v>42</v>
      </c>
      <c r="O2216" s="19" t="str">
        <f t="shared" si="34"/>
        <v>Order online</v>
      </c>
      <c r="P2216" s="97" t="s">
        <v>1232</v>
      </c>
      <c r="Q2216" s="13" t="s">
        <v>7324</v>
      </c>
      <c r="R2216" t="s">
        <v>7325</v>
      </c>
      <c r="S2216" s="20">
        <v>0</v>
      </c>
      <c r="T2216" s="21" t="s">
        <v>38</v>
      </c>
    </row>
    <row r="2217" spans="1:20" x14ac:dyDescent="0.35">
      <c r="A2217" s="13" t="s">
        <v>7326</v>
      </c>
      <c r="B2217" s="13"/>
      <c r="C2217" s="13"/>
      <c r="D2217" s="13" t="s">
        <v>7327</v>
      </c>
      <c r="E2217" s="13">
        <v>1</v>
      </c>
      <c r="F2217" s="14">
        <v>4.5</v>
      </c>
      <c r="G2217" s="13" t="s">
        <v>14872</v>
      </c>
      <c r="H2217" s="14">
        <v>40</v>
      </c>
      <c r="I2217" s="15" t="s">
        <v>32</v>
      </c>
      <c r="J2217" s="16">
        <v>74.5</v>
      </c>
      <c r="K2217" s="16">
        <v>74.5</v>
      </c>
      <c r="L2217" s="17" t="s">
        <v>448</v>
      </c>
      <c r="M2217" s="163" t="str">
        <f>IFERROR(GETPIVOTDATA("Tot. Bottles",'- Ordine Aggregato -'!$A$1,"sku anker",A2217),"")</f>
        <v/>
      </c>
      <c r="N2217" s="18" t="s">
        <v>34</v>
      </c>
      <c r="O2217" s="19" t="str">
        <f t="shared" si="34"/>
        <v>Order online</v>
      </c>
      <c r="P2217" s="97" t="s">
        <v>1232</v>
      </c>
      <c r="Q2217" s="13" t="s">
        <v>7328</v>
      </c>
      <c r="R2217" t="s">
        <v>7329</v>
      </c>
      <c r="S2217" s="20">
        <v>0</v>
      </c>
      <c r="T2217" s="21" t="s">
        <v>38</v>
      </c>
    </row>
    <row r="2218" spans="1:20" x14ac:dyDescent="0.35">
      <c r="A2218" s="96" t="s">
        <v>7330</v>
      </c>
      <c r="D2218" s="13" t="s">
        <v>7331</v>
      </c>
      <c r="E2218" s="13">
        <v>3</v>
      </c>
      <c r="F2218" s="14">
        <v>0.7</v>
      </c>
      <c r="G2218" s="13" t="s">
        <v>14872</v>
      </c>
      <c r="H2218" s="14">
        <v>46</v>
      </c>
      <c r="I2218" s="15" t="s">
        <v>32</v>
      </c>
      <c r="J2218" s="16">
        <v>225</v>
      </c>
      <c r="K2218" s="16">
        <v>75</v>
      </c>
      <c r="L2218" s="17" t="s">
        <v>448</v>
      </c>
      <c r="M2218" s="163" t="str">
        <f>IFERROR(GETPIVOTDATA("Tot. Bottles",'- Ordine Aggregato -'!$A$1,"sku anker",A2218),"")</f>
        <v/>
      </c>
      <c r="N2218" s="18" t="s">
        <v>42</v>
      </c>
      <c r="O2218" s="19" t="str">
        <f t="shared" si="34"/>
        <v>Order online</v>
      </c>
      <c r="P2218" s="97" t="s">
        <v>146</v>
      </c>
      <c r="Q2218" s="13" t="s">
        <v>7332</v>
      </c>
      <c r="R2218" t="s">
        <v>7333</v>
      </c>
      <c r="S2218" s="20">
        <v>0</v>
      </c>
      <c r="T2218" s="21" t="s">
        <v>38</v>
      </c>
    </row>
    <row r="2219" spans="1:20" x14ac:dyDescent="0.35">
      <c r="A2219" s="96" t="s">
        <v>7334</v>
      </c>
      <c r="D2219" s="13" t="s">
        <v>7335</v>
      </c>
      <c r="E2219" s="13">
        <v>6</v>
      </c>
      <c r="F2219" s="14">
        <v>0.7</v>
      </c>
      <c r="G2219" s="13" t="s">
        <v>31</v>
      </c>
      <c r="H2219" s="14">
        <v>40</v>
      </c>
      <c r="I2219" s="15" t="s">
        <v>32</v>
      </c>
      <c r="J2219" s="16">
        <v>119.69999999999999</v>
      </c>
      <c r="K2219" s="16">
        <v>19.95</v>
      </c>
      <c r="L2219" s="17" t="s">
        <v>448</v>
      </c>
      <c r="M2219" s="163" t="str">
        <f>IFERROR(GETPIVOTDATA("Tot. Bottles",'- Ordine Aggregato -'!$A$1,"sku anker",A2219),"")</f>
        <v/>
      </c>
      <c r="N2219" s="18" t="s">
        <v>42</v>
      </c>
      <c r="O2219" s="19" t="str">
        <f t="shared" si="34"/>
        <v>Order online</v>
      </c>
      <c r="P2219" s="97" t="s">
        <v>1232</v>
      </c>
      <c r="Q2219" s="13" t="s">
        <v>7336</v>
      </c>
      <c r="R2219" t="s">
        <v>7337</v>
      </c>
      <c r="S2219" s="20">
        <v>0</v>
      </c>
      <c r="T2219" s="21" t="s">
        <v>38</v>
      </c>
    </row>
    <row r="2220" spans="1:20" x14ac:dyDescent="0.35">
      <c r="A2220" s="13" t="s">
        <v>7338</v>
      </c>
      <c r="B2220" s="13"/>
      <c r="C2220" s="13"/>
      <c r="D2220" s="13" t="s">
        <v>7335</v>
      </c>
      <c r="E2220" s="13">
        <v>6</v>
      </c>
      <c r="F2220" s="14">
        <v>1</v>
      </c>
      <c r="G2220" s="13" t="s">
        <v>31</v>
      </c>
      <c r="H2220" s="14">
        <v>40</v>
      </c>
      <c r="I2220" s="15" t="s">
        <v>32</v>
      </c>
      <c r="J2220" s="16">
        <v>141</v>
      </c>
      <c r="K2220" s="16">
        <v>23.5</v>
      </c>
      <c r="L2220" s="17" t="s">
        <v>448</v>
      </c>
      <c r="M2220" s="163" t="str">
        <f>IFERROR(GETPIVOTDATA("Tot. Bottles",'- Ordine Aggregato -'!$A$1,"sku anker",A2220),"")</f>
        <v/>
      </c>
      <c r="N2220" s="18" t="s">
        <v>42</v>
      </c>
      <c r="O2220" s="19" t="str">
        <f t="shared" si="34"/>
        <v>Order online</v>
      </c>
      <c r="P2220" s="97" t="s">
        <v>1232</v>
      </c>
      <c r="Q2220" s="13" t="s">
        <v>7339</v>
      </c>
      <c r="R2220" t="s">
        <v>7340</v>
      </c>
      <c r="S2220" s="20">
        <v>0</v>
      </c>
      <c r="T2220" s="21" t="s">
        <v>38</v>
      </c>
    </row>
    <row r="2221" spans="1:20" x14ac:dyDescent="0.35">
      <c r="A2221" s="96" t="s">
        <v>7343</v>
      </c>
      <c r="D2221" s="13" t="s">
        <v>7341</v>
      </c>
      <c r="E2221" s="13">
        <v>6</v>
      </c>
      <c r="F2221" s="14">
        <v>1</v>
      </c>
      <c r="G2221" s="13" t="s">
        <v>31</v>
      </c>
      <c r="H2221" s="14">
        <v>40</v>
      </c>
      <c r="I2221" s="15" t="s">
        <v>32</v>
      </c>
      <c r="J2221" s="16">
        <v>100.19999999999999</v>
      </c>
      <c r="K2221" s="16">
        <v>16.7</v>
      </c>
      <c r="L2221" s="17" t="s">
        <v>448</v>
      </c>
      <c r="M2221" s="163" t="str">
        <f>IFERROR(GETPIVOTDATA("Tot. Bottles",'- Ordine Aggregato -'!$A$1,"sku anker",A2221),"")</f>
        <v/>
      </c>
      <c r="N2221" s="18" t="s">
        <v>42</v>
      </c>
      <c r="O2221" s="19" t="str">
        <f t="shared" si="34"/>
        <v>Order online</v>
      </c>
      <c r="P2221" s="97" t="s">
        <v>1232</v>
      </c>
      <c r="Q2221" s="13" t="s">
        <v>7344</v>
      </c>
      <c r="R2221" t="s">
        <v>7345</v>
      </c>
      <c r="S2221" s="20">
        <v>0</v>
      </c>
      <c r="T2221" s="21" t="s">
        <v>38</v>
      </c>
    </row>
    <row r="2222" spans="1:20" x14ac:dyDescent="0.35">
      <c r="A2222" s="13" t="s">
        <v>14367</v>
      </c>
      <c r="B2222" s="13"/>
      <c r="C2222" s="13"/>
      <c r="D2222" s="13" t="s">
        <v>14368</v>
      </c>
      <c r="E2222" s="13">
        <v>6</v>
      </c>
      <c r="F2222" s="14">
        <v>0.7</v>
      </c>
      <c r="G2222" s="13" t="s">
        <v>46</v>
      </c>
      <c r="H2222" s="14">
        <v>40</v>
      </c>
      <c r="I2222" s="15" t="s">
        <v>32</v>
      </c>
      <c r="J2222" s="16">
        <v>93</v>
      </c>
      <c r="K2222" s="16">
        <v>15.5</v>
      </c>
      <c r="L2222" s="17" t="s">
        <v>448</v>
      </c>
      <c r="M2222" s="163" t="str">
        <f>IFERROR(GETPIVOTDATA("Tot. Bottles",'- Ordine Aggregato -'!$A$1,"sku anker",A2222),"")</f>
        <v/>
      </c>
      <c r="N2222" s="18" t="s">
        <v>42</v>
      </c>
      <c r="O2222" s="19" t="str">
        <f t="shared" si="34"/>
        <v>Order online</v>
      </c>
      <c r="P2222" s="97" t="s">
        <v>1232</v>
      </c>
      <c r="Q2222" s="13" t="s">
        <v>7342</v>
      </c>
      <c r="R2222" t="s">
        <v>15483</v>
      </c>
      <c r="S2222" s="20">
        <v>0</v>
      </c>
      <c r="T2222" s="21" t="s">
        <v>38</v>
      </c>
    </row>
    <row r="2223" spans="1:20" x14ac:dyDescent="0.35">
      <c r="A2223" s="96" t="s">
        <v>7346</v>
      </c>
      <c r="D2223" s="13" t="s">
        <v>7347</v>
      </c>
      <c r="E2223" s="13">
        <v>6</v>
      </c>
      <c r="F2223" s="14">
        <v>0.7</v>
      </c>
      <c r="G2223" s="13" t="s">
        <v>31</v>
      </c>
      <c r="H2223" s="14">
        <v>40</v>
      </c>
      <c r="I2223" s="15" t="s">
        <v>32</v>
      </c>
      <c r="J2223" s="16">
        <v>93</v>
      </c>
      <c r="K2223" s="16">
        <v>15.5</v>
      </c>
      <c r="L2223" s="17" t="s">
        <v>448</v>
      </c>
      <c r="M2223" s="163" t="str">
        <f>IFERROR(GETPIVOTDATA("Tot. Bottles",'- Ordine Aggregato -'!$A$1,"sku anker",A2223),"")</f>
        <v/>
      </c>
      <c r="N2223" s="18" t="s">
        <v>42</v>
      </c>
      <c r="O2223" s="19" t="str">
        <f t="shared" si="34"/>
        <v>Order online</v>
      </c>
      <c r="P2223" s="97" t="s">
        <v>1232</v>
      </c>
      <c r="Q2223" s="13" t="s">
        <v>7348</v>
      </c>
      <c r="R2223" t="s">
        <v>7349</v>
      </c>
      <c r="S2223" s="20">
        <v>0</v>
      </c>
      <c r="T2223" s="21" t="s">
        <v>38</v>
      </c>
    </row>
    <row r="2224" spans="1:20" x14ac:dyDescent="0.35">
      <c r="A2224" s="96" t="s">
        <v>7350</v>
      </c>
      <c r="B2224" s="96"/>
      <c r="C2224" s="96"/>
      <c r="D2224" s="13" t="s">
        <v>7347</v>
      </c>
      <c r="E2224" s="13">
        <v>6</v>
      </c>
      <c r="F2224" s="14">
        <v>1</v>
      </c>
      <c r="G2224" s="13" t="s">
        <v>31</v>
      </c>
      <c r="H2224" s="14">
        <v>40</v>
      </c>
      <c r="I2224" s="15" t="s">
        <v>32</v>
      </c>
      <c r="J2224" s="16">
        <v>108</v>
      </c>
      <c r="K2224" s="16">
        <v>18</v>
      </c>
      <c r="L2224" s="17" t="s">
        <v>448</v>
      </c>
      <c r="M2224" s="163" t="str">
        <f>IFERROR(GETPIVOTDATA("Tot. Bottles",'- Ordine Aggregato -'!$A$1,"sku anker",A2224),"")</f>
        <v/>
      </c>
      <c r="N2224" s="18" t="s">
        <v>42</v>
      </c>
      <c r="O2224" s="19" t="str">
        <f t="shared" si="34"/>
        <v>Order online</v>
      </c>
      <c r="P2224" s="97" t="s">
        <v>1232</v>
      </c>
      <c r="Q2224" s="13" t="s">
        <v>7351</v>
      </c>
      <c r="R2224" t="s">
        <v>42</v>
      </c>
      <c r="S2224" s="20">
        <v>0</v>
      </c>
      <c r="T2224" s="21" t="s">
        <v>38</v>
      </c>
    </row>
    <row r="2225" spans="1:20" x14ac:dyDescent="0.35">
      <c r="A2225" s="13" t="s">
        <v>7352</v>
      </c>
      <c r="B2225" s="13"/>
      <c r="C2225" s="13"/>
      <c r="D2225" s="13" t="s">
        <v>7353</v>
      </c>
      <c r="E2225" s="13">
        <v>6</v>
      </c>
      <c r="F2225" s="14">
        <v>0.7</v>
      </c>
      <c r="G2225" s="13" t="s">
        <v>46</v>
      </c>
      <c r="H2225" s="14">
        <v>30</v>
      </c>
      <c r="I2225" s="15" t="s">
        <v>32</v>
      </c>
      <c r="J2225" s="16">
        <v>107.39999999999999</v>
      </c>
      <c r="K2225" s="16">
        <v>17.899999999999999</v>
      </c>
      <c r="L2225" s="17" t="s">
        <v>88</v>
      </c>
      <c r="M2225" s="163" t="str">
        <f>IFERROR(GETPIVOTDATA("Tot. Bottles",'- Ordine Aggregato -'!$A$1,"sku anker",A2225),"")</f>
        <v/>
      </c>
      <c r="N2225" s="18" t="s">
        <v>34</v>
      </c>
      <c r="O2225" s="19" t="str">
        <f t="shared" si="34"/>
        <v>Order online</v>
      </c>
      <c r="P2225" s="97" t="s">
        <v>1232</v>
      </c>
      <c r="Q2225" s="13" t="s">
        <v>7354</v>
      </c>
      <c r="R2225" t="s">
        <v>7355</v>
      </c>
      <c r="S2225" s="20">
        <v>0</v>
      </c>
      <c r="T2225" s="21" t="s">
        <v>38</v>
      </c>
    </row>
    <row r="2226" spans="1:20" x14ac:dyDescent="0.35">
      <c r="A2226" s="96" t="s">
        <v>14369</v>
      </c>
      <c r="B2226" s="96"/>
      <c r="C2226" s="96"/>
      <c r="D2226" s="13" t="s">
        <v>14370</v>
      </c>
      <c r="E2226" s="13">
        <v>6</v>
      </c>
      <c r="F2226" s="14">
        <v>0.7</v>
      </c>
      <c r="G2226" s="13" t="s">
        <v>31</v>
      </c>
      <c r="H2226" s="14">
        <v>40</v>
      </c>
      <c r="I2226" s="15" t="s">
        <v>32</v>
      </c>
      <c r="J2226" s="16">
        <v>101.69999999999999</v>
      </c>
      <c r="K2226" s="16">
        <v>16.95</v>
      </c>
      <c r="L2226" s="17" t="s">
        <v>448</v>
      </c>
      <c r="M2226" s="163" t="str">
        <f>IFERROR(GETPIVOTDATA("Tot. Bottles",'- Ordine Aggregato -'!$A$1,"sku anker",A2226),"")</f>
        <v/>
      </c>
      <c r="N2226" s="18" t="s">
        <v>42</v>
      </c>
      <c r="O2226" s="19" t="str">
        <f t="shared" si="34"/>
        <v>Order online</v>
      </c>
      <c r="P2226" s="97" t="s">
        <v>1232</v>
      </c>
      <c r="Q2226" s="13" t="s">
        <v>7356</v>
      </c>
      <c r="R2226" t="s">
        <v>15484</v>
      </c>
      <c r="S2226" s="20">
        <v>0</v>
      </c>
      <c r="T2226" s="21" t="s">
        <v>38</v>
      </c>
    </row>
    <row r="2227" spans="1:20" x14ac:dyDescent="0.35">
      <c r="A2227" s="96" t="s">
        <v>7357</v>
      </c>
      <c r="D2227" s="13" t="s">
        <v>7358</v>
      </c>
      <c r="E2227" s="13">
        <v>6</v>
      </c>
      <c r="F2227" s="14">
        <v>0.7</v>
      </c>
      <c r="G2227" s="13" t="s">
        <v>14872</v>
      </c>
      <c r="H2227" s="14">
        <v>30</v>
      </c>
      <c r="I2227" s="15" t="s">
        <v>32</v>
      </c>
      <c r="J2227" s="16">
        <v>83.4</v>
      </c>
      <c r="K2227" s="16">
        <v>13.9</v>
      </c>
      <c r="L2227" s="17" t="s">
        <v>88</v>
      </c>
      <c r="M2227" s="163" t="str">
        <f>IFERROR(GETPIVOTDATA("Tot. Bottles",'- Ordine Aggregato -'!$A$1,"sku anker",A2227),"")</f>
        <v/>
      </c>
      <c r="N2227" s="18" t="s">
        <v>42</v>
      </c>
      <c r="O2227" s="19" t="str">
        <f t="shared" si="34"/>
        <v>Order online</v>
      </c>
      <c r="P2227" s="97" t="s">
        <v>146</v>
      </c>
      <c r="Q2227" s="13" t="s">
        <v>7359</v>
      </c>
      <c r="R2227" t="s">
        <v>7360</v>
      </c>
      <c r="S2227" s="20">
        <v>0</v>
      </c>
      <c r="T2227" s="21" t="s">
        <v>38</v>
      </c>
    </row>
    <row r="2228" spans="1:20" x14ac:dyDescent="0.35">
      <c r="A2228" s="13" t="s">
        <v>15485</v>
      </c>
      <c r="B2228" s="13"/>
      <c r="C2228" s="13"/>
      <c r="D2228" s="13" t="s">
        <v>15486</v>
      </c>
      <c r="E2228" s="13">
        <v>6</v>
      </c>
      <c r="F2228" s="14">
        <v>0.6</v>
      </c>
      <c r="G2228" s="13" t="s">
        <v>46</v>
      </c>
      <c r="H2228" s="14">
        <v>40</v>
      </c>
      <c r="I2228" s="15" t="s">
        <v>32</v>
      </c>
      <c r="J2228" s="16">
        <v>95.699999999999989</v>
      </c>
      <c r="K2228" s="16">
        <v>15.95</v>
      </c>
      <c r="L2228" s="17" t="s">
        <v>384</v>
      </c>
      <c r="M2228" s="163" t="str">
        <f>IFERROR(GETPIVOTDATA("Tot. Bottles",'- Ordine Aggregato -'!$A$1,"sku anker",A2228),"")</f>
        <v/>
      </c>
      <c r="N2228" s="18" t="s">
        <v>42</v>
      </c>
      <c r="O2228" s="19" t="str">
        <f t="shared" si="34"/>
        <v>Order online</v>
      </c>
      <c r="P2228" s="97" t="s">
        <v>1232</v>
      </c>
      <c r="Q2228" s="13" t="s">
        <v>15487</v>
      </c>
      <c r="R2228" t="s">
        <v>15488</v>
      </c>
      <c r="S2228" s="20">
        <v>0</v>
      </c>
      <c r="T2228" s="21" t="s">
        <v>38</v>
      </c>
    </row>
    <row r="2229" spans="1:20" x14ac:dyDescent="0.35">
      <c r="A2229" s="96" t="s">
        <v>14437</v>
      </c>
      <c r="B2229" s="96"/>
      <c r="C2229" s="96"/>
      <c r="D2229" s="13" t="s">
        <v>14438</v>
      </c>
      <c r="E2229" s="13">
        <v>6</v>
      </c>
      <c r="F2229" s="14">
        <v>1</v>
      </c>
      <c r="G2229" s="13" t="s">
        <v>31</v>
      </c>
      <c r="H2229" s="14">
        <v>40</v>
      </c>
      <c r="I2229" s="15" t="s">
        <v>32</v>
      </c>
      <c r="J2229" s="16">
        <v>87</v>
      </c>
      <c r="K2229" s="16">
        <v>14.5</v>
      </c>
      <c r="L2229" s="17" t="s">
        <v>448</v>
      </c>
      <c r="M2229" s="163" t="str">
        <f>IFERROR(GETPIVOTDATA("Tot. Bottles",'- Ordine Aggregato -'!$A$1,"sku anker",A2229),"")</f>
        <v/>
      </c>
      <c r="N2229" s="18" t="s">
        <v>42</v>
      </c>
      <c r="O2229" s="19" t="str">
        <f t="shared" si="34"/>
        <v>Order online</v>
      </c>
      <c r="P2229" s="97" t="s">
        <v>1232</v>
      </c>
      <c r="Q2229" s="13" t="s">
        <v>15489</v>
      </c>
      <c r="R2229" t="s">
        <v>15490</v>
      </c>
      <c r="S2229" s="20">
        <v>0</v>
      </c>
      <c r="T2229" s="21" t="s">
        <v>38</v>
      </c>
    </row>
    <row r="2230" spans="1:20" x14ac:dyDescent="0.35">
      <c r="A2230" s="13" t="s">
        <v>7361</v>
      </c>
      <c r="B2230" s="13"/>
      <c r="C2230" s="13"/>
      <c r="D2230" s="13" t="s">
        <v>7362</v>
      </c>
      <c r="E2230" s="13">
        <v>6</v>
      </c>
      <c r="F2230" s="14">
        <v>0.7</v>
      </c>
      <c r="G2230" s="13" t="s">
        <v>14871</v>
      </c>
      <c r="H2230" s="14">
        <v>40</v>
      </c>
      <c r="I2230" s="15" t="s">
        <v>32</v>
      </c>
      <c r="J2230" s="16">
        <v>93</v>
      </c>
      <c r="K2230" s="16">
        <v>15.5</v>
      </c>
      <c r="L2230" s="17" t="s">
        <v>2333</v>
      </c>
      <c r="M2230" s="163" t="str">
        <f>IFERROR(GETPIVOTDATA("Tot. Bottles",'- Ordine Aggregato -'!$A$1,"sku anker",A2230),"")</f>
        <v/>
      </c>
      <c r="N2230" s="18" t="s">
        <v>42</v>
      </c>
      <c r="O2230" s="19" t="str">
        <f t="shared" si="34"/>
        <v>Order online</v>
      </c>
      <c r="P2230" s="97" t="s">
        <v>225</v>
      </c>
      <c r="Q2230" s="13" t="s">
        <v>7363</v>
      </c>
      <c r="R2230" t="s">
        <v>7364</v>
      </c>
      <c r="S2230" s="20">
        <v>0</v>
      </c>
      <c r="T2230" s="21" t="s">
        <v>38</v>
      </c>
    </row>
    <row r="2231" spans="1:20" x14ac:dyDescent="0.35">
      <c r="A2231" s="96" t="s">
        <v>7365</v>
      </c>
      <c r="D2231" s="13" t="s">
        <v>7366</v>
      </c>
      <c r="E2231" s="13">
        <v>6</v>
      </c>
      <c r="F2231" s="14">
        <v>0.7</v>
      </c>
      <c r="G2231" s="13" t="s">
        <v>31</v>
      </c>
      <c r="H2231" s="14">
        <v>40</v>
      </c>
      <c r="I2231" s="15" t="s">
        <v>32</v>
      </c>
      <c r="J2231" s="16">
        <v>155.69999999999999</v>
      </c>
      <c r="K2231" s="16">
        <v>25.95</v>
      </c>
      <c r="L2231" s="17" t="s">
        <v>2333</v>
      </c>
      <c r="M2231" s="163" t="str">
        <f>IFERROR(GETPIVOTDATA("Tot. Bottles",'- Ordine Aggregato -'!$A$1,"sku anker",A2231),"")</f>
        <v/>
      </c>
      <c r="N2231" s="18" t="s">
        <v>34</v>
      </c>
      <c r="O2231" s="19" t="str">
        <f t="shared" si="34"/>
        <v>Order online</v>
      </c>
      <c r="P2231" s="97" t="s">
        <v>225</v>
      </c>
      <c r="Q2231" s="13" t="s">
        <v>7367</v>
      </c>
      <c r="R2231" t="s">
        <v>7368</v>
      </c>
      <c r="S2231" s="20">
        <v>0</v>
      </c>
      <c r="T2231" s="21" t="s">
        <v>38</v>
      </c>
    </row>
    <row r="2232" spans="1:20" x14ac:dyDescent="0.35">
      <c r="A2232" s="96" t="s">
        <v>7369</v>
      </c>
      <c r="D2232" s="13" t="s">
        <v>7370</v>
      </c>
      <c r="E2232" s="13">
        <v>6</v>
      </c>
      <c r="F2232" s="14">
        <v>0.7</v>
      </c>
      <c r="G2232" s="13" t="s">
        <v>46</v>
      </c>
      <c r="H2232" s="14">
        <v>35</v>
      </c>
      <c r="I2232" s="15" t="s">
        <v>32</v>
      </c>
      <c r="J2232" s="16">
        <v>39</v>
      </c>
      <c r="K2232" s="16">
        <v>6.5</v>
      </c>
      <c r="L2232" s="17" t="s">
        <v>41</v>
      </c>
      <c r="M2232" s="163" t="str">
        <f>IFERROR(GETPIVOTDATA("Tot. Bottles",'- Ordine Aggregato -'!$A$1,"sku anker",A2232),"")</f>
        <v/>
      </c>
      <c r="N2232" s="18" t="s">
        <v>67</v>
      </c>
      <c r="O2232" s="19" t="str">
        <f t="shared" si="34"/>
        <v>Order online</v>
      </c>
      <c r="P2232" s="97" t="s">
        <v>43</v>
      </c>
      <c r="Q2232" s="13" t="s">
        <v>7371</v>
      </c>
      <c r="R2232" t="s">
        <v>42</v>
      </c>
      <c r="S2232" s="20">
        <v>6.5</v>
      </c>
      <c r="T2232" s="21" t="s">
        <v>38</v>
      </c>
    </row>
    <row r="2233" spans="1:20" x14ac:dyDescent="0.35">
      <c r="A2233" s="96" t="s">
        <v>7372</v>
      </c>
      <c r="B2233" s="96"/>
      <c r="C2233" s="96"/>
      <c r="D2233" s="13" t="s">
        <v>7373</v>
      </c>
      <c r="E2233" s="13">
        <v>6</v>
      </c>
      <c r="F2233" s="14">
        <v>0.7</v>
      </c>
      <c r="G2233" s="13" t="s">
        <v>14872</v>
      </c>
      <c r="H2233" s="14">
        <v>35</v>
      </c>
      <c r="I2233" s="15" t="s">
        <v>32</v>
      </c>
      <c r="J2233" s="16">
        <v>42.599999999999994</v>
      </c>
      <c r="K2233" s="16">
        <v>7.1</v>
      </c>
      <c r="L2233" s="17" t="s">
        <v>41</v>
      </c>
      <c r="M2233" s="163" t="str">
        <f>IFERROR(GETPIVOTDATA("Tot. Bottles",'- Ordine Aggregato -'!$A$1,"sku anker",A2233),"")</f>
        <v/>
      </c>
      <c r="N2233" s="18" t="s">
        <v>42</v>
      </c>
      <c r="O2233" s="19" t="str">
        <f t="shared" si="34"/>
        <v>Order online</v>
      </c>
      <c r="P2233" s="97" t="s">
        <v>43</v>
      </c>
      <c r="Q2233" s="13" t="s">
        <v>7374</v>
      </c>
      <c r="R2233" t="s">
        <v>7375</v>
      </c>
      <c r="S2233" s="20">
        <v>0</v>
      </c>
      <c r="T2233" s="21" t="s">
        <v>38</v>
      </c>
    </row>
    <row r="2234" spans="1:20" x14ac:dyDescent="0.35">
      <c r="A2234" s="13" t="s">
        <v>7376</v>
      </c>
      <c r="B2234" s="13"/>
      <c r="C2234" s="13"/>
      <c r="D2234" s="13" t="s">
        <v>7377</v>
      </c>
      <c r="E2234" s="13">
        <v>6</v>
      </c>
      <c r="F2234" s="14">
        <v>0.7</v>
      </c>
      <c r="G2234" s="13" t="s">
        <v>46</v>
      </c>
      <c r="H2234" s="14">
        <v>20</v>
      </c>
      <c r="I2234" s="15" t="s">
        <v>32</v>
      </c>
      <c r="J2234" s="16">
        <v>79.5</v>
      </c>
      <c r="K2234" s="16">
        <v>13.25</v>
      </c>
      <c r="L2234" s="17" t="s">
        <v>623</v>
      </c>
      <c r="M2234" s="163" t="str">
        <f>IFERROR(GETPIVOTDATA("Tot. Bottles",'- Ordine Aggregato -'!$A$1,"sku anker",A2234),"")</f>
        <v/>
      </c>
      <c r="N2234" s="18" t="s">
        <v>34</v>
      </c>
      <c r="O2234" s="19" t="str">
        <f t="shared" si="34"/>
        <v>Order online</v>
      </c>
      <c r="P2234" s="97" t="s">
        <v>1232</v>
      </c>
      <c r="Q2234" s="13" t="s">
        <v>7378</v>
      </c>
      <c r="R2234" t="s">
        <v>7379</v>
      </c>
      <c r="S2234" s="20">
        <v>0</v>
      </c>
      <c r="T2234" s="21" t="s">
        <v>38</v>
      </c>
    </row>
    <row r="2235" spans="1:20" x14ac:dyDescent="0.35">
      <c r="A2235" s="13" t="s">
        <v>7380</v>
      </c>
      <c r="B2235" s="13"/>
      <c r="C2235" s="13"/>
      <c r="D2235" s="13" t="s">
        <v>7381</v>
      </c>
      <c r="E2235" s="13">
        <v>6</v>
      </c>
      <c r="F2235" s="14">
        <v>0.7</v>
      </c>
      <c r="G2235" s="13" t="s">
        <v>46</v>
      </c>
      <c r="H2235" s="14">
        <v>20</v>
      </c>
      <c r="I2235" s="15" t="s">
        <v>32</v>
      </c>
      <c r="J2235" s="16">
        <v>73.5</v>
      </c>
      <c r="K2235" s="16">
        <v>12.25</v>
      </c>
      <c r="L2235" s="17" t="s">
        <v>623</v>
      </c>
      <c r="M2235" s="163" t="str">
        <f>IFERROR(GETPIVOTDATA("Tot. Bottles",'- Ordine Aggregato -'!$A$1,"sku anker",A2235),"")</f>
        <v/>
      </c>
      <c r="N2235" s="18" t="s">
        <v>67</v>
      </c>
      <c r="O2235" s="19" t="str">
        <f t="shared" si="34"/>
        <v>Order online</v>
      </c>
      <c r="P2235" s="97" t="s">
        <v>1232</v>
      </c>
      <c r="Q2235" s="13" t="s">
        <v>7382</v>
      </c>
      <c r="R2235" t="s">
        <v>7383</v>
      </c>
      <c r="S2235" s="20">
        <v>12.25</v>
      </c>
      <c r="T2235" s="21" t="s">
        <v>38</v>
      </c>
    </row>
    <row r="2236" spans="1:20" x14ac:dyDescent="0.35">
      <c r="A2236" s="13" t="s">
        <v>7384</v>
      </c>
      <c r="B2236" s="13"/>
      <c r="C2236" s="13"/>
      <c r="D2236" s="13" t="s">
        <v>7385</v>
      </c>
      <c r="E2236" s="13">
        <v>6</v>
      </c>
      <c r="F2236" s="14">
        <v>0.7</v>
      </c>
      <c r="G2236" s="13" t="s">
        <v>46</v>
      </c>
      <c r="H2236" s="14">
        <v>47</v>
      </c>
      <c r="I2236" s="15" t="s">
        <v>32</v>
      </c>
      <c r="J2236" s="16">
        <v>93</v>
      </c>
      <c r="K2236" s="16">
        <v>15.5</v>
      </c>
      <c r="L2236" s="17" t="s">
        <v>368</v>
      </c>
      <c r="M2236" s="163" t="str">
        <f>IFERROR(GETPIVOTDATA("Tot. Bottles",'- Ordine Aggregato -'!$A$1,"sku anker",A2236),"")</f>
        <v/>
      </c>
      <c r="N2236" s="18" t="s">
        <v>42</v>
      </c>
      <c r="O2236" s="19" t="str">
        <f t="shared" si="34"/>
        <v>Order online</v>
      </c>
      <c r="P2236" s="97" t="s">
        <v>1232</v>
      </c>
      <c r="Q2236" s="13" t="s">
        <v>7386</v>
      </c>
      <c r="R2236" t="s">
        <v>7387</v>
      </c>
      <c r="S2236" s="20">
        <v>0</v>
      </c>
      <c r="T2236" s="21" t="s">
        <v>38</v>
      </c>
    </row>
    <row r="2237" spans="1:20" x14ac:dyDescent="0.35">
      <c r="A2237" s="13" t="s">
        <v>7388</v>
      </c>
      <c r="B2237" s="13"/>
      <c r="C2237" s="13"/>
      <c r="D2237" s="13" t="s">
        <v>7389</v>
      </c>
      <c r="E2237" s="13">
        <v>6</v>
      </c>
      <c r="F2237" s="14">
        <v>0.7</v>
      </c>
      <c r="G2237" s="13" t="s">
        <v>46</v>
      </c>
      <c r="H2237" s="14">
        <v>43</v>
      </c>
      <c r="I2237" s="15" t="s">
        <v>32</v>
      </c>
      <c r="J2237" s="16">
        <v>93</v>
      </c>
      <c r="K2237" s="16">
        <v>15.5</v>
      </c>
      <c r="L2237" s="17" t="s">
        <v>368</v>
      </c>
      <c r="M2237" s="163" t="str">
        <f>IFERROR(GETPIVOTDATA("Tot. Bottles",'- Ordine Aggregato -'!$A$1,"sku anker",A2237),"")</f>
        <v/>
      </c>
      <c r="N2237" s="18" t="s">
        <v>42</v>
      </c>
      <c r="O2237" s="19" t="str">
        <f t="shared" si="34"/>
        <v>Order online</v>
      </c>
      <c r="P2237" s="97" t="s">
        <v>1232</v>
      </c>
      <c r="Q2237" s="13" t="s">
        <v>7390</v>
      </c>
      <c r="R2237" t="s">
        <v>7391</v>
      </c>
      <c r="S2237" s="20">
        <v>0</v>
      </c>
      <c r="T2237" s="21" t="s">
        <v>38</v>
      </c>
    </row>
    <row r="2238" spans="1:20" x14ac:dyDescent="0.35">
      <c r="A2238" s="96" t="s">
        <v>7392</v>
      </c>
      <c r="D2238" s="13" t="s">
        <v>7393</v>
      </c>
      <c r="E2238" s="13">
        <v>6</v>
      </c>
      <c r="F2238" s="14">
        <v>0.75</v>
      </c>
      <c r="G2238" s="13" t="s">
        <v>46</v>
      </c>
      <c r="H2238" s="14">
        <v>12</v>
      </c>
      <c r="I2238" s="15" t="s">
        <v>32</v>
      </c>
      <c r="J2238" s="16">
        <v>354</v>
      </c>
      <c r="K2238" s="16">
        <v>59</v>
      </c>
      <c r="L2238" s="17" t="s">
        <v>863</v>
      </c>
      <c r="M2238" s="163" t="str">
        <f>IFERROR(GETPIVOTDATA("Tot. Bottles",'- Ordine Aggregato -'!$A$1,"sku anker",A2238),"")</f>
        <v/>
      </c>
      <c r="N2238" s="18" t="s">
        <v>67</v>
      </c>
      <c r="O2238" s="19" t="str">
        <f t="shared" si="34"/>
        <v>Order online</v>
      </c>
      <c r="P2238" s="97" t="s">
        <v>225</v>
      </c>
      <c r="Q2238" s="13" t="s">
        <v>7394</v>
      </c>
      <c r="R2238" t="s">
        <v>7395</v>
      </c>
      <c r="S2238" s="20">
        <v>59</v>
      </c>
      <c r="T2238" s="21" t="s">
        <v>38</v>
      </c>
    </row>
    <row r="2239" spans="1:20" x14ac:dyDescent="0.35">
      <c r="A2239" s="96" t="s">
        <v>7396</v>
      </c>
      <c r="D2239" s="13" t="s">
        <v>7397</v>
      </c>
      <c r="E2239" s="13">
        <v>6</v>
      </c>
      <c r="F2239" s="14">
        <v>0.7</v>
      </c>
      <c r="G2239" s="13" t="s">
        <v>14872</v>
      </c>
      <c r="H2239" s="14">
        <v>40</v>
      </c>
      <c r="I2239" s="15" t="s">
        <v>32</v>
      </c>
      <c r="J2239" s="16">
        <v>54.599999999999994</v>
      </c>
      <c r="K2239" s="16">
        <v>9.1</v>
      </c>
      <c r="L2239" s="17" t="s">
        <v>61</v>
      </c>
      <c r="M2239" s="163" t="str">
        <f>IFERROR(GETPIVOTDATA("Tot. Bottles",'- Ordine Aggregato -'!$A$1,"sku anker",A2239),"")</f>
        <v/>
      </c>
      <c r="N2239" s="18" t="s">
        <v>34</v>
      </c>
      <c r="O2239" s="19" t="str">
        <f t="shared" si="34"/>
        <v>Order online</v>
      </c>
      <c r="P2239" s="97" t="s">
        <v>225</v>
      </c>
      <c r="Q2239" s="13" t="s">
        <v>7398</v>
      </c>
      <c r="R2239" t="s">
        <v>42</v>
      </c>
      <c r="S2239" s="20">
        <v>0</v>
      </c>
      <c r="T2239" s="21" t="s">
        <v>38</v>
      </c>
    </row>
    <row r="2240" spans="1:20" x14ac:dyDescent="0.35">
      <c r="A2240" s="13" t="s">
        <v>7399</v>
      </c>
      <c r="B2240" s="13"/>
      <c r="C2240" s="13"/>
      <c r="D2240" s="13" t="s">
        <v>7400</v>
      </c>
      <c r="E2240" s="13">
        <v>6</v>
      </c>
      <c r="F2240" s="14">
        <v>0.7</v>
      </c>
      <c r="G2240" s="13" t="s">
        <v>14872</v>
      </c>
      <c r="H2240" s="14">
        <v>40</v>
      </c>
      <c r="I2240" s="15" t="s">
        <v>32</v>
      </c>
      <c r="J2240" s="16">
        <v>40.200000000000003</v>
      </c>
      <c r="K2240" s="16">
        <v>6.7</v>
      </c>
      <c r="L2240" s="17" t="s">
        <v>657</v>
      </c>
      <c r="M2240" s="163" t="str">
        <f>IFERROR(GETPIVOTDATA("Tot. Bottles",'- Ordine Aggregato -'!$A$1,"sku anker",A2240),"")</f>
        <v/>
      </c>
      <c r="N2240" s="18" t="s">
        <v>42</v>
      </c>
      <c r="O2240" s="19" t="str">
        <f t="shared" si="34"/>
        <v>Order online</v>
      </c>
      <c r="P2240" s="97" t="s">
        <v>385</v>
      </c>
      <c r="Q2240" s="13" t="s">
        <v>7401</v>
      </c>
      <c r="R2240" t="s">
        <v>7402</v>
      </c>
      <c r="S2240" s="20">
        <v>0</v>
      </c>
      <c r="T2240" s="21" t="s">
        <v>38</v>
      </c>
    </row>
    <row r="2241" spans="1:20" x14ac:dyDescent="0.35">
      <c r="A2241" s="96" t="s">
        <v>14470</v>
      </c>
      <c r="B2241" s="96"/>
      <c r="C2241" s="96"/>
      <c r="D2241" s="13" t="s">
        <v>7400</v>
      </c>
      <c r="E2241" s="13">
        <v>12</v>
      </c>
      <c r="F2241" s="14">
        <v>1</v>
      </c>
      <c r="G2241" s="13" t="s">
        <v>46</v>
      </c>
      <c r="H2241" s="14">
        <v>40</v>
      </c>
      <c r="I2241" s="15" t="s">
        <v>32</v>
      </c>
      <c r="J2241" s="16">
        <v>102</v>
      </c>
      <c r="K2241" s="16">
        <v>8.5</v>
      </c>
      <c r="L2241" s="17" t="s">
        <v>657</v>
      </c>
      <c r="M2241" s="163" t="str">
        <f>IFERROR(GETPIVOTDATA("Tot. Bottles",'- Ordine Aggregato -'!$A$1,"sku anker",A2241),"")</f>
        <v/>
      </c>
      <c r="N2241" s="18" t="s">
        <v>28</v>
      </c>
      <c r="O2241" s="19" t="str">
        <f t="shared" si="34"/>
        <v>Order online</v>
      </c>
      <c r="P2241" s="97" t="s">
        <v>385</v>
      </c>
      <c r="Q2241" s="13" t="s">
        <v>15491</v>
      </c>
      <c r="R2241" t="s">
        <v>15492</v>
      </c>
      <c r="S2241" s="20">
        <v>0</v>
      </c>
      <c r="T2241" s="21" t="s">
        <v>3755</v>
      </c>
    </row>
    <row r="2242" spans="1:20" x14ac:dyDescent="0.35">
      <c r="A2242" s="96" t="s">
        <v>14439</v>
      </c>
      <c r="D2242" s="13" t="s">
        <v>7400</v>
      </c>
      <c r="E2242" s="13">
        <v>6</v>
      </c>
      <c r="F2242" s="14">
        <v>1</v>
      </c>
      <c r="G2242" s="13" t="s">
        <v>14872</v>
      </c>
      <c r="H2242" s="14">
        <v>40</v>
      </c>
      <c r="I2242" s="15" t="s">
        <v>32</v>
      </c>
      <c r="J2242" s="16">
        <v>51</v>
      </c>
      <c r="K2242" s="16">
        <v>8.5</v>
      </c>
      <c r="L2242" s="17" t="s">
        <v>657</v>
      </c>
      <c r="M2242" s="163" t="str">
        <f>IFERROR(GETPIVOTDATA("Tot. Bottles",'- Ordine Aggregato -'!$A$1,"sku anker",A2242),"")</f>
        <v/>
      </c>
      <c r="N2242" s="18" t="s">
        <v>42</v>
      </c>
      <c r="O2242" s="19" t="str">
        <f t="shared" si="34"/>
        <v>Order online</v>
      </c>
      <c r="P2242" s="97" t="s">
        <v>385</v>
      </c>
      <c r="Q2242" s="13" t="s">
        <v>15493</v>
      </c>
      <c r="R2242" t="s">
        <v>15494</v>
      </c>
      <c r="S2242" s="20">
        <v>0</v>
      </c>
      <c r="T2242" s="21" t="s">
        <v>38</v>
      </c>
    </row>
    <row r="2243" spans="1:20" x14ac:dyDescent="0.35">
      <c r="A2243" s="13" t="s">
        <v>14471</v>
      </c>
      <c r="B2243" s="13"/>
      <c r="C2243" s="13"/>
      <c r="D2243" s="13" t="s">
        <v>7400</v>
      </c>
      <c r="E2243" s="13">
        <v>12</v>
      </c>
      <c r="F2243" s="14">
        <v>1</v>
      </c>
      <c r="G2243" s="13" t="s">
        <v>14872</v>
      </c>
      <c r="H2243" s="14">
        <v>40</v>
      </c>
      <c r="I2243" s="15" t="s">
        <v>32</v>
      </c>
      <c r="J2243" s="16">
        <v>102</v>
      </c>
      <c r="K2243" s="16">
        <v>8.5</v>
      </c>
      <c r="L2243" s="17" t="s">
        <v>657</v>
      </c>
      <c r="M2243" s="163" t="str">
        <f>IFERROR(GETPIVOTDATA("Tot. Bottles",'- Ordine Aggregato -'!$A$1,"sku anker",A2243),"")</f>
        <v/>
      </c>
      <c r="N2243" s="18" t="s">
        <v>42</v>
      </c>
      <c r="O2243" s="19" t="str">
        <f t="shared" si="34"/>
        <v>Order online</v>
      </c>
      <c r="P2243" s="97" t="s">
        <v>385</v>
      </c>
      <c r="Q2243" s="13" t="s">
        <v>15493</v>
      </c>
      <c r="R2243" t="s">
        <v>15495</v>
      </c>
      <c r="S2243" s="20">
        <v>0</v>
      </c>
      <c r="T2243" s="21" t="s">
        <v>38</v>
      </c>
    </row>
    <row r="2244" spans="1:20" x14ac:dyDescent="0.35">
      <c r="A2244" s="13" t="s">
        <v>15496</v>
      </c>
      <c r="B2244" s="13"/>
      <c r="C2244" s="13"/>
      <c r="D2244" s="13" t="s">
        <v>7400</v>
      </c>
      <c r="E2244" s="13">
        <v>12</v>
      </c>
      <c r="F2244" s="14">
        <v>1</v>
      </c>
      <c r="G2244" s="13" t="s">
        <v>46</v>
      </c>
      <c r="H2244" s="14">
        <v>40</v>
      </c>
      <c r="I2244" s="15" t="s">
        <v>32</v>
      </c>
      <c r="J2244" s="16">
        <v>102</v>
      </c>
      <c r="K2244" s="16">
        <v>8.5</v>
      </c>
      <c r="L2244" s="17" t="s">
        <v>657</v>
      </c>
      <c r="M2244" s="163" t="str">
        <f>IFERROR(GETPIVOTDATA("Tot. Bottles",'- Ordine Aggregato -'!$A$1,"sku anker",A2244),"")</f>
        <v/>
      </c>
      <c r="N2244" s="18" t="s">
        <v>34</v>
      </c>
      <c r="O2244" s="19" t="str">
        <f t="shared" si="34"/>
        <v>Order online</v>
      </c>
      <c r="P2244" s="97" t="s">
        <v>385</v>
      </c>
      <c r="Q2244" s="13" t="s">
        <v>7404</v>
      </c>
      <c r="R2244" t="s">
        <v>15497</v>
      </c>
      <c r="S2244" s="20">
        <v>0</v>
      </c>
      <c r="T2244" s="21" t="s">
        <v>38</v>
      </c>
    </row>
    <row r="2245" spans="1:20" x14ac:dyDescent="0.35">
      <c r="A2245" s="96" t="s">
        <v>7403</v>
      </c>
      <c r="D2245" s="13" t="s">
        <v>7400</v>
      </c>
      <c r="E2245" s="13">
        <v>6</v>
      </c>
      <c r="F2245" s="14">
        <v>1</v>
      </c>
      <c r="G2245" s="13" t="s">
        <v>14871</v>
      </c>
      <c r="H2245" s="14">
        <v>40</v>
      </c>
      <c r="I2245" s="15" t="s">
        <v>32</v>
      </c>
      <c r="J2245" s="16">
        <v>51</v>
      </c>
      <c r="K2245" s="16">
        <v>8.5</v>
      </c>
      <c r="L2245" s="17" t="s">
        <v>657</v>
      </c>
      <c r="M2245" s="163" t="str">
        <f>IFERROR(GETPIVOTDATA("Tot. Bottles",'- Ordine Aggregato -'!$A$1,"sku anker",A2245),"")</f>
        <v/>
      </c>
      <c r="N2245" s="18" t="s">
        <v>42</v>
      </c>
      <c r="O2245" s="19" t="str">
        <f t="shared" si="34"/>
        <v>Order online</v>
      </c>
      <c r="P2245" s="97" t="s">
        <v>385</v>
      </c>
      <c r="Q2245" s="13" t="s">
        <v>7404</v>
      </c>
      <c r="R2245" t="s">
        <v>7405</v>
      </c>
      <c r="S2245" s="20">
        <v>0</v>
      </c>
      <c r="T2245" s="21" t="s">
        <v>38</v>
      </c>
    </row>
    <row r="2246" spans="1:20" x14ac:dyDescent="0.35">
      <c r="A2246" s="96" t="s">
        <v>7406</v>
      </c>
      <c r="D2246" s="13" t="s">
        <v>7407</v>
      </c>
      <c r="E2246" s="13">
        <v>6</v>
      </c>
      <c r="F2246" s="14">
        <v>0.7</v>
      </c>
      <c r="G2246" s="13" t="s">
        <v>46</v>
      </c>
      <c r="H2246" s="14">
        <v>32.5</v>
      </c>
      <c r="I2246" s="15" t="s">
        <v>32</v>
      </c>
      <c r="J2246" s="16">
        <v>43.5</v>
      </c>
      <c r="K2246" s="16">
        <v>7.25</v>
      </c>
      <c r="L2246" s="17" t="s">
        <v>88</v>
      </c>
      <c r="M2246" s="163" t="str">
        <f>IFERROR(GETPIVOTDATA("Tot. Bottles",'- Ordine Aggregato -'!$A$1,"sku anker",A2246),"")</f>
        <v/>
      </c>
      <c r="N2246" s="18" t="s">
        <v>67</v>
      </c>
      <c r="O2246" s="19" t="str">
        <f t="shared" si="34"/>
        <v>Order online</v>
      </c>
      <c r="P2246" s="97" t="s">
        <v>385</v>
      </c>
      <c r="Q2246" s="13" t="s">
        <v>7408</v>
      </c>
      <c r="R2246" t="s">
        <v>7409</v>
      </c>
      <c r="S2246" s="20">
        <v>7.25</v>
      </c>
      <c r="T2246" s="21" t="s">
        <v>38</v>
      </c>
    </row>
    <row r="2247" spans="1:20" x14ac:dyDescent="0.35">
      <c r="A2247" s="96" t="s">
        <v>7410</v>
      </c>
      <c r="D2247" s="13" t="s">
        <v>7407</v>
      </c>
      <c r="E2247" s="13">
        <v>12</v>
      </c>
      <c r="F2247" s="14">
        <v>1</v>
      </c>
      <c r="G2247" s="13" t="s">
        <v>14872</v>
      </c>
      <c r="H2247" s="14">
        <v>32.5</v>
      </c>
      <c r="I2247" s="15" t="s">
        <v>32</v>
      </c>
      <c r="J2247" s="16">
        <v>109.80000000000001</v>
      </c>
      <c r="K2247" s="16">
        <v>9.15</v>
      </c>
      <c r="L2247" s="17" t="s">
        <v>88</v>
      </c>
      <c r="M2247" s="163" t="str">
        <f>IFERROR(GETPIVOTDATA("Tot. Bottles",'- Ordine Aggregato -'!$A$1,"sku anker",A2247),"")</f>
        <v/>
      </c>
      <c r="N2247" s="18" t="s">
        <v>42</v>
      </c>
      <c r="O2247" s="19" t="str">
        <f t="shared" si="34"/>
        <v>Order online</v>
      </c>
      <c r="P2247" s="97" t="s">
        <v>385</v>
      </c>
      <c r="Q2247" s="13" t="s">
        <v>7411</v>
      </c>
      <c r="R2247" t="s">
        <v>7412</v>
      </c>
      <c r="S2247" s="20">
        <v>0</v>
      </c>
      <c r="T2247" s="21" t="s">
        <v>38</v>
      </c>
    </row>
    <row r="2248" spans="1:20" x14ac:dyDescent="0.35">
      <c r="A2248" s="96" t="s">
        <v>7413</v>
      </c>
      <c r="D2248" s="13" t="s">
        <v>7414</v>
      </c>
      <c r="E2248" s="13">
        <v>6</v>
      </c>
      <c r="F2248" s="14">
        <v>0.7</v>
      </c>
      <c r="G2248" s="13" t="s">
        <v>46</v>
      </c>
      <c r="H2248" s="14">
        <v>43</v>
      </c>
      <c r="I2248" s="15" t="s">
        <v>32</v>
      </c>
      <c r="J2248" s="16">
        <v>53.699999999999996</v>
      </c>
      <c r="K2248" s="16">
        <v>8.9499999999999993</v>
      </c>
      <c r="L2248" s="17" t="s">
        <v>657</v>
      </c>
      <c r="M2248" s="163" t="str">
        <f>IFERROR(GETPIVOTDATA("Tot. Bottles",'- Ordine Aggregato -'!$A$1,"sku anker",A2248),"")</f>
        <v/>
      </c>
      <c r="N2248" s="18" t="s">
        <v>42</v>
      </c>
      <c r="O2248" s="19" t="str">
        <f t="shared" si="34"/>
        <v>Order online</v>
      </c>
      <c r="P2248" s="97" t="s">
        <v>385</v>
      </c>
      <c r="Q2248" s="13" t="s">
        <v>7415</v>
      </c>
      <c r="R2248" t="s">
        <v>7416</v>
      </c>
      <c r="S2248" s="20">
        <v>0</v>
      </c>
      <c r="T2248" s="21" t="s">
        <v>38</v>
      </c>
    </row>
    <row r="2249" spans="1:20" x14ac:dyDescent="0.35">
      <c r="A2249" s="13" t="s">
        <v>7417</v>
      </c>
      <c r="B2249" s="13"/>
      <c r="C2249" s="13"/>
      <c r="D2249" s="13" t="s">
        <v>7418</v>
      </c>
      <c r="E2249" s="13">
        <v>6</v>
      </c>
      <c r="F2249" s="14">
        <v>0.7</v>
      </c>
      <c r="G2249" s="13" t="s">
        <v>14872</v>
      </c>
      <c r="H2249" s="14">
        <v>32.5</v>
      </c>
      <c r="I2249" s="15" t="s">
        <v>32</v>
      </c>
      <c r="J2249" s="16">
        <v>41.7</v>
      </c>
      <c r="K2249" s="16">
        <v>6.95</v>
      </c>
      <c r="L2249" s="17" t="s">
        <v>657</v>
      </c>
      <c r="M2249" s="163" t="str">
        <f>IFERROR(GETPIVOTDATA("Tot. Bottles",'- Ordine Aggregato -'!$A$1,"sku anker",A2249),"")</f>
        <v/>
      </c>
      <c r="N2249" s="18" t="s">
        <v>42</v>
      </c>
      <c r="O2249" s="19" t="str">
        <f t="shared" si="34"/>
        <v>Order online</v>
      </c>
      <c r="P2249" s="97" t="s">
        <v>385</v>
      </c>
      <c r="Q2249" s="13" t="s">
        <v>7419</v>
      </c>
      <c r="R2249" t="s">
        <v>7420</v>
      </c>
      <c r="S2249" s="20">
        <v>0</v>
      </c>
      <c r="T2249" s="21" t="s">
        <v>38</v>
      </c>
    </row>
    <row r="2250" spans="1:20" x14ac:dyDescent="0.35">
      <c r="A2250" s="96" t="s">
        <v>7421</v>
      </c>
      <c r="D2250" s="13" t="s">
        <v>7422</v>
      </c>
      <c r="E2250" s="13">
        <v>6</v>
      </c>
      <c r="F2250" s="14">
        <v>0.7</v>
      </c>
      <c r="G2250" s="13" t="s">
        <v>31</v>
      </c>
      <c r="H2250" s="14">
        <v>45</v>
      </c>
      <c r="I2250" s="15" t="s">
        <v>32</v>
      </c>
      <c r="J2250" s="16">
        <v>57.599999999999994</v>
      </c>
      <c r="K2250" s="16">
        <v>9.6</v>
      </c>
      <c r="L2250" s="17" t="s">
        <v>657</v>
      </c>
      <c r="M2250" s="163" t="str">
        <f>IFERROR(GETPIVOTDATA("Tot. Bottles",'- Ordine Aggregato -'!$A$1,"sku anker",A2250),"")</f>
        <v/>
      </c>
      <c r="N2250" s="18" t="s">
        <v>34</v>
      </c>
      <c r="O2250" s="19" t="str">
        <f t="shared" si="34"/>
        <v>Order online</v>
      </c>
      <c r="P2250" s="97" t="s">
        <v>385</v>
      </c>
      <c r="Q2250" s="13" t="s">
        <v>7423</v>
      </c>
      <c r="R2250" t="s">
        <v>7424</v>
      </c>
      <c r="S2250" s="20">
        <v>0</v>
      </c>
      <c r="T2250" s="21" t="s">
        <v>38</v>
      </c>
    </row>
    <row r="2251" spans="1:20" x14ac:dyDescent="0.35">
      <c r="A2251" s="13" t="s">
        <v>7425</v>
      </c>
      <c r="B2251" s="13"/>
      <c r="C2251" s="13"/>
      <c r="D2251" s="13" t="s">
        <v>7426</v>
      </c>
      <c r="E2251" s="13">
        <v>6</v>
      </c>
      <c r="F2251" s="14">
        <v>0.7</v>
      </c>
      <c r="G2251" s="13" t="s">
        <v>31</v>
      </c>
      <c r="H2251" s="14">
        <v>43</v>
      </c>
      <c r="I2251" s="15" t="s">
        <v>32</v>
      </c>
      <c r="J2251" s="16">
        <v>75.900000000000006</v>
      </c>
      <c r="K2251" s="16">
        <v>12.65</v>
      </c>
      <c r="L2251" s="17" t="s">
        <v>657</v>
      </c>
      <c r="M2251" s="163" t="str">
        <f>IFERROR(GETPIVOTDATA("Tot. Bottles",'- Ordine Aggregato -'!$A$1,"sku anker",A2251),"")</f>
        <v/>
      </c>
      <c r="N2251" s="18" t="s">
        <v>42</v>
      </c>
      <c r="O2251" s="19" t="str">
        <f t="shared" si="34"/>
        <v>Order online</v>
      </c>
      <c r="P2251" s="97" t="s">
        <v>385</v>
      </c>
      <c r="Q2251" s="13" t="s">
        <v>7427</v>
      </c>
      <c r="R2251" t="s">
        <v>7428</v>
      </c>
      <c r="S2251" s="20">
        <v>0</v>
      </c>
      <c r="T2251" s="21" t="s">
        <v>38</v>
      </c>
    </row>
    <row r="2252" spans="1:20" x14ac:dyDescent="0.35">
      <c r="A2252" s="13" t="s">
        <v>7429</v>
      </c>
      <c r="B2252" s="13"/>
      <c r="C2252" s="13"/>
      <c r="D2252" s="13" t="s">
        <v>7430</v>
      </c>
      <c r="E2252" s="13">
        <v>6</v>
      </c>
      <c r="F2252" s="14">
        <v>0.7</v>
      </c>
      <c r="G2252" s="13" t="s">
        <v>46</v>
      </c>
      <c r="H2252" s="14">
        <v>32.5</v>
      </c>
      <c r="I2252" s="15" t="s">
        <v>32</v>
      </c>
      <c r="J2252" s="16">
        <v>45</v>
      </c>
      <c r="K2252" s="16">
        <v>7.5</v>
      </c>
      <c r="L2252" s="17" t="s">
        <v>88</v>
      </c>
      <c r="M2252" s="163" t="str">
        <f>IFERROR(GETPIVOTDATA("Tot. Bottles",'- Ordine Aggregato -'!$A$1,"sku anker",A2252),"")</f>
        <v/>
      </c>
      <c r="N2252" s="18" t="s">
        <v>42</v>
      </c>
      <c r="O2252" s="19" t="str">
        <f t="shared" si="34"/>
        <v>Order online</v>
      </c>
      <c r="P2252" s="97" t="s">
        <v>385</v>
      </c>
      <c r="Q2252" s="13" t="s">
        <v>7431</v>
      </c>
      <c r="R2252" t="s">
        <v>7432</v>
      </c>
      <c r="S2252" s="20">
        <v>0</v>
      </c>
      <c r="T2252" s="21" t="s">
        <v>38</v>
      </c>
    </row>
    <row r="2253" spans="1:20" x14ac:dyDescent="0.35">
      <c r="A2253" s="13" t="s">
        <v>7433</v>
      </c>
      <c r="B2253" s="13"/>
      <c r="C2253" s="13"/>
      <c r="D2253" s="13" t="s">
        <v>7430</v>
      </c>
      <c r="E2253" s="13">
        <v>12</v>
      </c>
      <c r="F2253" s="14">
        <v>1</v>
      </c>
      <c r="G2253" s="13" t="s">
        <v>46</v>
      </c>
      <c r="H2253" s="14">
        <v>32.5</v>
      </c>
      <c r="I2253" s="15" t="s">
        <v>32</v>
      </c>
      <c r="J2253" s="16">
        <v>109.80000000000001</v>
      </c>
      <c r="K2253" s="16">
        <v>9.15</v>
      </c>
      <c r="L2253" s="17" t="s">
        <v>88</v>
      </c>
      <c r="M2253" s="163" t="str">
        <f>IFERROR(GETPIVOTDATA("Tot. Bottles",'- Ordine Aggregato -'!$A$1,"sku anker",A2253),"")</f>
        <v/>
      </c>
      <c r="N2253" s="18" t="s">
        <v>42</v>
      </c>
      <c r="O2253" s="19" t="str">
        <f t="shared" ref="O2253:O2316" si="35">HYPERLINK("https://www.ankeramsterdamspirits.nl/en/products/"&amp;A2253,"Order online")</f>
        <v>Order online</v>
      </c>
      <c r="P2253" s="97" t="s">
        <v>385</v>
      </c>
      <c r="Q2253" s="13" t="s">
        <v>7434</v>
      </c>
      <c r="R2253" t="s">
        <v>7435</v>
      </c>
      <c r="S2253" s="20">
        <v>0</v>
      </c>
      <c r="T2253" s="21" t="s">
        <v>38</v>
      </c>
    </row>
    <row r="2254" spans="1:20" x14ac:dyDescent="0.35">
      <c r="A2254" s="13" t="s">
        <v>15498</v>
      </c>
      <c r="B2254" s="13"/>
      <c r="C2254" s="13"/>
      <c r="D2254" s="13" t="s">
        <v>15499</v>
      </c>
      <c r="E2254" s="13">
        <v>6</v>
      </c>
      <c r="F2254" s="14">
        <v>1</v>
      </c>
      <c r="G2254" s="13" t="s">
        <v>14872</v>
      </c>
      <c r="H2254" s="14">
        <v>40</v>
      </c>
      <c r="I2254" s="15" t="s">
        <v>32</v>
      </c>
      <c r="J2254" s="16">
        <v>51</v>
      </c>
      <c r="K2254" s="16">
        <v>8.5</v>
      </c>
      <c r="L2254" s="17" t="s">
        <v>657</v>
      </c>
      <c r="M2254" s="163" t="str">
        <f>IFERROR(GETPIVOTDATA("Tot. Bottles",'- Ordine Aggregato -'!$A$1,"sku anker",A2254),"")</f>
        <v/>
      </c>
      <c r="N2254" s="18" t="s">
        <v>34</v>
      </c>
      <c r="O2254" s="19" t="str">
        <f t="shared" si="35"/>
        <v>Order online</v>
      </c>
      <c r="P2254" s="97" t="s">
        <v>385</v>
      </c>
      <c r="Q2254" s="13" t="s">
        <v>7404</v>
      </c>
      <c r="R2254" t="s">
        <v>7405</v>
      </c>
      <c r="S2254" s="20">
        <v>0</v>
      </c>
      <c r="T2254" s="21" t="s">
        <v>38</v>
      </c>
    </row>
    <row r="2255" spans="1:20" x14ac:dyDescent="0.35">
      <c r="A2255" s="13" t="s">
        <v>7436</v>
      </c>
      <c r="B2255" s="13"/>
      <c r="C2255" s="13"/>
      <c r="D2255" s="13" t="s">
        <v>7437</v>
      </c>
      <c r="E2255" s="13">
        <v>6</v>
      </c>
      <c r="F2255" s="14">
        <v>0.7</v>
      </c>
      <c r="G2255" s="13" t="s">
        <v>14872</v>
      </c>
      <c r="H2255" s="14">
        <v>32.5</v>
      </c>
      <c r="I2255" s="15" t="s">
        <v>32</v>
      </c>
      <c r="J2255" s="16">
        <v>43.2</v>
      </c>
      <c r="K2255" s="16">
        <v>7.2</v>
      </c>
      <c r="L2255" s="17" t="s">
        <v>88</v>
      </c>
      <c r="M2255" s="163" t="str">
        <f>IFERROR(GETPIVOTDATA("Tot. Bottles",'- Ordine Aggregato -'!$A$1,"sku anker",A2255),"")</f>
        <v/>
      </c>
      <c r="N2255" s="18" t="s">
        <v>67</v>
      </c>
      <c r="O2255" s="19" t="str">
        <f t="shared" si="35"/>
        <v>Order online</v>
      </c>
      <c r="P2255" s="97" t="s">
        <v>385</v>
      </c>
      <c r="Q2255" s="13" t="s">
        <v>7438</v>
      </c>
      <c r="R2255" t="s">
        <v>42</v>
      </c>
      <c r="S2255" s="20">
        <v>7.2</v>
      </c>
      <c r="T2255" s="21" t="s">
        <v>38</v>
      </c>
    </row>
    <row r="2256" spans="1:20" x14ac:dyDescent="0.35">
      <c r="A2256" s="96" t="s">
        <v>7439</v>
      </c>
      <c r="D2256" s="13" t="s">
        <v>7440</v>
      </c>
      <c r="E2256" s="13">
        <v>6</v>
      </c>
      <c r="F2256" s="14">
        <v>0.7</v>
      </c>
      <c r="G2256" s="13" t="s">
        <v>14871</v>
      </c>
      <c r="H2256" s="14">
        <v>40</v>
      </c>
      <c r="I2256" s="15" t="s">
        <v>32</v>
      </c>
      <c r="J2256" s="16">
        <v>73.5</v>
      </c>
      <c r="K2256" s="16">
        <v>12.25</v>
      </c>
      <c r="L2256" s="17" t="s">
        <v>657</v>
      </c>
      <c r="M2256" s="163" t="str">
        <f>IFERROR(GETPIVOTDATA("Tot. Bottles",'- Ordine Aggregato -'!$A$1,"sku anker",A2256),"")</f>
        <v/>
      </c>
      <c r="N2256" s="18" t="s">
        <v>42</v>
      </c>
      <c r="O2256" s="19" t="str">
        <f t="shared" si="35"/>
        <v>Order online</v>
      </c>
      <c r="P2256" s="97" t="s">
        <v>385</v>
      </c>
      <c r="Q2256" s="13" t="s">
        <v>7441</v>
      </c>
      <c r="R2256" t="s">
        <v>7442</v>
      </c>
      <c r="S2256" s="20">
        <v>0</v>
      </c>
      <c r="T2256" s="21" t="s">
        <v>38</v>
      </c>
    </row>
    <row r="2257" spans="1:20" x14ac:dyDescent="0.35">
      <c r="A2257" s="96" t="s">
        <v>7443</v>
      </c>
      <c r="B2257" s="96"/>
      <c r="C2257" s="96"/>
      <c r="D2257" s="13" t="s">
        <v>7444</v>
      </c>
      <c r="E2257" s="13">
        <v>6</v>
      </c>
      <c r="F2257" s="14">
        <v>0.7</v>
      </c>
      <c r="G2257" s="13" t="s">
        <v>46</v>
      </c>
      <c r="H2257" s="14">
        <v>40</v>
      </c>
      <c r="I2257" s="15" t="s">
        <v>32</v>
      </c>
      <c r="J2257" s="16">
        <v>39</v>
      </c>
      <c r="K2257" s="16">
        <v>6.5</v>
      </c>
      <c r="L2257" s="17" t="s">
        <v>657</v>
      </c>
      <c r="M2257" s="163" t="str">
        <f>IFERROR(GETPIVOTDATA("Tot. Bottles",'- Ordine Aggregato -'!$A$1,"sku anker",A2257),"")</f>
        <v/>
      </c>
      <c r="N2257" s="18" t="s">
        <v>67</v>
      </c>
      <c r="O2257" s="19" t="str">
        <f t="shared" si="35"/>
        <v>Order online</v>
      </c>
      <c r="P2257" s="97" t="s">
        <v>385</v>
      </c>
      <c r="Q2257" s="13" t="s">
        <v>7445</v>
      </c>
      <c r="R2257" t="s">
        <v>7446</v>
      </c>
      <c r="S2257" s="20">
        <v>6.5</v>
      </c>
      <c r="T2257" s="21" t="s">
        <v>38</v>
      </c>
    </row>
    <row r="2258" spans="1:20" x14ac:dyDescent="0.35">
      <c r="A2258" s="96" t="s">
        <v>7447</v>
      </c>
      <c r="B2258" s="96"/>
      <c r="C2258" s="96"/>
      <c r="D2258" s="13" t="s">
        <v>7448</v>
      </c>
      <c r="E2258" s="13">
        <v>6</v>
      </c>
      <c r="F2258" s="14">
        <v>0.7</v>
      </c>
      <c r="G2258" s="13" t="s">
        <v>46</v>
      </c>
      <c r="H2258" s="14">
        <v>43</v>
      </c>
      <c r="I2258" s="15" t="s">
        <v>32</v>
      </c>
      <c r="J2258" s="16">
        <v>81</v>
      </c>
      <c r="K2258" s="16">
        <v>13.5</v>
      </c>
      <c r="L2258" s="17" t="s">
        <v>368</v>
      </c>
      <c r="M2258" s="163" t="str">
        <f>IFERROR(GETPIVOTDATA("Tot. Bottles",'- Ordine Aggregato -'!$A$1,"sku anker",A2258),"")</f>
        <v/>
      </c>
      <c r="N2258" s="18" t="s">
        <v>42</v>
      </c>
      <c r="O2258" s="19" t="str">
        <f t="shared" si="35"/>
        <v>Order online</v>
      </c>
      <c r="P2258" s="97" t="s">
        <v>593</v>
      </c>
      <c r="Q2258" s="13" t="s">
        <v>7449</v>
      </c>
      <c r="R2258" t="s">
        <v>7450</v>
      </c>
      <c r="S2258" s="20">
        <v>0</v>
      </c>
      <c r="T2258" s="21" t="s">
        <v>38</v>
      </c>
    </row>
    <row r="2259" spans="1:20" x14ac:dyDescent="0.35">
      <c r="A2259" s="96" t="s">
        <v>7451</v>
      </c>
      <c r="D2259" s="13" t="s">
        <v>7452</v>
      </c>
      <c r="E2259" s="13">
        <v>6</v>
      </c>
      <c r="F2259" s="14">
        <v>0.7</v>
      </c>
      <c r="G2259" s="13" t="s">
        <v>46</v>
      </c>
      <c r="H2259" s="14">
        <v>57</v>
      </c>
      <c r="I2259" s="15" t="s">
        <v>32</v>
      </c>
      <c r="J2259" s="16">
        <v>87</v>
      </c>
      <c r="K2259" s="16">
        <v>14.5</v>
      </c>
      <c r="L2259" s="17" t="s">
        <v>368</v>
      </c>
      <c r="M2259" s="163" t="str">
        <f>IFERROR(GETPIVOTDATA("Tot. Bottles",'- Ordine Aggregato -'!$A$1,"sku anker",A2259),"")</f>
        <v/>
      </c>
      <c r="N2259" s="18" t="s">
        <v>42</v>
      </c>
      <c r="O2259" s="19" t="str">
        <f t="shared" si="35"/>
        <v>Order online</v>
      </c>
      <c r="P2259" s="97" t="s">
        <v>593</v>
      </c>
      <c r="Q2259" s="13" t="s">
        <v>7453</v>
      </c>
      <c r="R2259" t="s">
        <v>7454</v>
      </c>
      <c r="S2259" s="20">
        <v>0</v>
      </c>
      <c r="T2259" s="21" t="s">
        <v>38</v>
      </c>
    </row>
    <row r="2260" spans="1:20" x14ac:dyDescent="0.35">
      <c r="A2260" s="13" t="s">
        <v>7459</v>
      </c>
      <c r="B2260" s="13"/>
      <c r="C2260" s="13"/>
      <c r="D2260" s="13" t="s">
        <v>7460</v>
      </c>
      <c r="E2260" s="13">
        <v>20</v>
      </c>
      <c r="F2260" s="14">
        <v>0.35</v>
      </c>
      <c r="G2260" s="13" t="s">
        <v>14872</v>
      </c>
      <c r="H2260" s="14">
        <v>16.5</v>
      </c>
      <c r="I2260" s="15" t="s">
        <v>32</v>
      </c>
      <c r="J2260" s="16">
        <v>50</v>
      </c>
      <c r="K2260" s="16">
        <v>2.5</v>
      </c>
      <c r="L2260" s="17" t="s">
        <v>363</v>
      </c>
      <c r="M2260" s="163" t="str">
        <f>IFERROR(GETPIVOTDATA("Tot. Bottles",'- Ordine Aggregato -'!$A$1,"sku anker",A2260),"")</f>
        <v/>
      </c>
      <c r="N2260" s="18" t="s">
        <v>42</v>
      </c>
      <c r="O2260" s="19" t="str">
        <f t="shared" si="35"/>
        <v>Order online</v>
      </c>
      <c r="P2260" s="97" t="s">
        <v>7456</v>
      </c>
      <c r="Q2260" s="13" t="s">
        <v>7461</v>
      </c>
      <c r="R2260" t="s">
        <v>7462</v>
      </c>
      <c r="S2260" s="20">
        <v>0</v>
      </c>
      <c r="T2260" s="21" t="s">
        <v>38</v>
      </c>
    </row>
    <row r="2261" spans="1:20" x14ac:dyDescent="0.35">
      <c r="A2261" s="13" t="s">
        <v>7455</v>
      </c>
      <c r="B2261" s="13"/>
      <c r="C2261" s="13"/>
      <c r="D2261" s="13" t="s">
        <v>15500</v>
      </c>
      <c r="E2261" s="13">
        <v>20</v>
      </c>
      <c r="F2261" s="14">
        <v>0.35</v>
      </c>
      <c r="G2261" s="13" t="s">
        <v>14872</v>
      </c>
      <c r="H2261" s="14">
        <v>20.100000000000001</v>
      </c>
      <c r="I2261" s="15" t="s">
        <v>32</v>
      </c>
      <c r="J2261" s="16">
        <v>67</v>
      </c>
      <c r="K2261" s="16">
        <v>3.35</v>
      </c>
      <c r="L2261" s="17" t="s">
        <v>363</v>
      </c>
      <c r="M2261" s="163" t="str">
        <f>IFERROR(GETPIVOTDATA("Tot. Bottles",'- Ordine Aggregato -'!$A$1,"sku anker",A2261),"")</f>
        <v/>
      </c>
      <c r="N2261" s="18" t="s">
        <v>42</v>
      </c>
      <c r="O2261" s="19" t="str">
        <f t="shared" si="35"/>
        <v>Order online</v>
      </c>
      <c r="P2261" s="97" t="s">
        <v>7456</v>
      </c>
      <c r="Q2261" s="13" t="s">
        <v>7457</v>
      </c>
      <c r="R2261" t="s">
        <v>7458</v>
      </c>
      <c r="S2261" s="20">
        <v>0</v>
      </c>
      <c r="T2261" s="21" t="s">
        <v>38</v>
      </c>
    </row>
    <row r="2262" spans="1:20" x14ac:dyDescent="0.35">
      <c r="A2262" s="96" t="s">
        <v>15501</v>
      </c>
      <c r="D2262" s="13" t="s">
        <v>7465</v>
      </c>
      <c r="E2262" s="13">
        <v>20</v>
      </c>
      <c r="F2262" s="14">
        <v>0.35</v>
      </c>
      <c r="G2262" s="13" t="s">
        <v>14872</v>
      </c>
      <c r="H2262" s="14">
        <v>13</v>
      </c>
      <c r="I2262" s="15" t="s">
        <v>32</v>
      </c>
      <c r="J2262" s="16">
        <v>50</v>
      </c>
      <c r="K2262" s="16">
        <v>2.5</v>
      </c>
      <c r="L2262" s="17" t="s">
        <v>363</v>
      </c>
      <c r="M2262" s="163" t="str">
        <f>IFERROR(GETPIVOTDATA("Tot. Bottles",'- Ordine Aggregato -'!$A$1,"sku anker",A2262),"")</f>
        <v/>
      </c>
      <c r="N2262" s="18" t="s">
        <v>34</v>
      </c>
      <c r="O2262" s="19" t="str">
        <f t="shared" si="35"/>
        <v>Order online</v>
      </c>
      <c r="P2262" s="97" t="s">
        <v>7456</v>
      </c>
      <c r="Q2262" s="13" t="s">
        <v>7466</v>
      </c>
      <c r="R2262" t="s">
        <v>7467</v>
      </c>
      <c r="S2262" s="20">
        <v>0</v>
      </c>
      <c r="T2262" s="21" t="s">
        <v>38</v>
      </c>
    </row>
    <row r="2263" spans="1:20" x14ac:dyDescent="0.35">
      <c r="A2263" s="96" t="s">
        <v>7464</v>
      </c>
      <c r="D2263" s="13" t="s">
        <v>7465</v>
      </c>
      <c r="E2263" s="13">
        <v>20</v>
      </c>
      <c r="F2263" s="14">
        <v>0.36</v>
      </c>
      <c r="G2263" s="13" t="s">
        <v>46</v>
      </c>
      <c r="H2263" s="14">
        <v>13</v>
      </c>
      <c r="I2263" s="15" t="s">
        <v>32</v>
      </c>
      <c r="J2263" s="16">
        <v>54</v>
      </c>
      <c r="K2263" s="16">
        <v>2.7</v>
      </c>
      <c r="L2263" s="17" t="s">
        <v>363</v>
      </c>
      <c r="M2263" s="163" t="str">
        <f>IFERROR(GETPIVOTDATA("Tot. Bottles",'- Ordine Aggregato -'!$A$1,"sku anker",A2263),"")</f>
        <v/>
      </c>
      <c r="N2263" s="18" t="s">
        <v>42</v>
      </c>
      <c r="O2263" s="19" t="str">
        <f t="shared" si="35"/>
        <v>Order online</v>
      </c>
      <c r="P2263" s="97" t="s">
        <v>7456</v>
      </c>
      <c r="Q2263" s="13" t="s">
        <v>7466</v>
      </c>
      <c r="R2263" t="s">
        <v>7467</v>
      </c>
      <c r="S2263" s="20">
        <v>0</v>
      </c>
      <c r="T2263" s="21" t="s">
        <v>38</v>
      </c>
    </row>
    <row r="2264" spans="1:20" x14ac:dyDescent="0.35">
      <c r="A2264" s="96" t="s">
        <v>15502</v>
      </c>
      <c r="B2264" s="96"/>
      <c r="C2264" s="96"/>
      <c r="D2264" s="13" t="s">
        <v>15503</v>
      </c>
      <c r="E2264" s="13">
        <v>20</v>
      </c>
      <c r="F2264" s="14">
        <v>0.35</v>
      </c>
      <c r="G2264" s="13" t="s">
        <v>46</v>
      </c>
      <c r="H2264" s="14">
        <v>13</v>
      </c>
      <c r="I2264" s="15" t="s">
        <v>32</v>
      </c>
      <c r="J2264" s="16">
        <v>50</v>
      </c>
      <c r="K2264" s="16">
        <v>2.5</v>
      </c>
      <c r="L2264" s="17" t="s">
        <v>363</v>
      </c>
      <c r="M2264" s="163" t="str">
        <f>IFERROR(GETPIVOTDATA("Tot. Bottles",'- Ordine Aggregato -'!$A$1,"sku anker",A2264),"")</f>
        <v/>
      </c>
      <c r="N2264" s="18" t="s">
        <v>42</v>
      </c>
      <c r="O2264" s="19" t="str">
        <f t="shared" si="35"/>
        <v>Order online</v>
      </c>
      <c r="P2264" s="97" t="s">
        <v>7456</v>
      </c>
      <c r="Q2264" s="13" t="s">
        <v>15504</v>
      </c>
      <c r="R2264" t="s">
        <v>15505</v>
      </c>
      <c r="S2264" s="20">
        <v>0</v>
      </c>
      <c r="T2264" s="21" t="s">
        <v>38</v>
      </c>
    </row>
    <row r="2265" spans="1:20" x14ac:dyDescent="0.35">
      <c r="A2265" s="96" t="s">
        <v>15506</v>
      </c>
      <c r="B2265" s="96"/>
      <c r="C2265" s="96"/>
      <c r="D2265" s="13" t="s">
        <v>7468</v>
      </c>
      <c r="E2265" s="13">
        <v>20</v>
      </c>
      <c r="F2265" s="14">
        <v>0.35</v>
      </c>
      <c r="G2265" s="13" t="s">
        <v>46</v>
      </c>
      <c r="H2265" s="14">
        <v>13</v>
      </c>
      <c r="I2265" s="15" t="s">
        <v>32</v>
      </c>
      <c r="J2265" s="16">
        <v>50</v>
      </c>
      <c r="K2265" s="16">
        <v>2.5</v>
      </c>
      <c r="L2265" s="17" t="s">
        <v>363</v>
      </c>
      <c r="M2265" s="163" t="str">
        <f>IFERROR(GETPIVOTDATA("Tot. Bottles",'- Ordine Aggregato -'!$A$1,"sku anker",A2265),"")</f>
        <v/>
      </c>
      <c r="N2265" s="18" t="s">
        <v>42</v>
      </c>
      <c r="O2265" s="19" t="str">
        <f t="shared" si="35"/>
        <v>Order online</v>
      </c>
      <c r="P2265" s="97" t="s">
        <v>7456</v>
      </c>
      <c r="Q2265" s="13" t="s">
        <v>15507</v>
      </c>
      <c r="R2265" t="s">
        <v>15508</v>
      </c>
      <c r="S2265" s="20">
        <v>0</v>
      </c>
      <c r="T2265" s="21" t="s">
        <v>38</v>
      </c>
    </row>
    <row r="2266" spans="1:20" x14ac:dyDescent="0.35">
      <c r="A2266" s="13" t="s">
        <v>15509</v>
      </c>
      <c r="B2266" s="13"/>
      <c r="C2266" s="13"/>
      <c r="D2266" s="13" t="s">
        <v>7470</v>
      </c>
      <c r="E2266" s="13">
        <v>20</v>
      </c>
      <c r="F2266" s="14">
        <v>0.35</v>
      </c>
      <c r="G2266" s="13" t="s">
        <v>14872</v>
      </c>
      <c r="H2266" s="14">
        <v>13</v>
      </c>
      <c r="I2266" s="15" t="s">
        <v>32</v>
      </c>
      <c r="J2266" s="16">
        <v>50</v>
      </c>
      <c r="K2266" s="16">
        <v>2.5</v>
      </c>
      <c r="L2266" s="17" t="s">
        <v>363</v>
      </c>
      <c r="M2266" s="163" t="str">
        <f>IFERROR(GETPIVOTDATA("Tot. Bottles",'- Ordine Aggregato -'!$A$1,"sku anker",A2266),"")</f>
        <v/>
      </c>
      <c r="N2266" s="18" t="s">
        <v>34</v>
      </c>
      <c r="O2266" s="19" t="str">
        <f t="shared" si="35"/>
        <v>Order online</v>
      </c>
      <c r="P2266" s="97" t="s">
        <v>7456</v>
      </c>
      <c r="Q2266" s="13" t="s">
        <v>15510</v>
      </c>
      <c r="R2266" t="s">
        <v>15511</v>
      </c>
      <c r="S2266" s="20">
        <v>0</v>
      </c>
      <c r="T2266" s="21" t="s">
        <v>38</v>
      </c>
    </row>
    <row r="2267" spans="1:20" x14ac:dyDescent="0.35">
      <c r="A2267" s="13" t="s">
        <v>7469</v>
      </c>
      <c r="B2267" s="13"/>
      <c r="C2267" s="13"/>
      <c r="D2267" s="13" t="s">
        <v>7470</v>
      </c>
      <c r="E2267" s="13">
        <v>20</v>
      </c>
      <c r="F2267" s="14">
        <v>0.36</v>
      </c>
      <c r="G2267" s="13" t="s">
        <v>14872</v>
      </c>
      <c r="H2267" s="14">
        <v>13</v>
      </c>
      <c r="I2267" s="15" t="s">
        <v>32</v>
      </c>
      <c r="J2267" s="16">
        <v>54</v>
      </c>
      <c r="K2267" s="16">
        <v>2.7</v>
      </c>
      <c r="L2267" s="17" t="s">
        <v>363</v>
      </c>
      <c r="M2267" s="163" t="str">
        <f>IFERROR(GETPIVOTDATA("Tot. Bottles",'- Ordine Aggregato -'!$A$1,"sku anker",A2267),"")</f>
        <v/>
      </c>
      <c r="N2267" s="18" t="s">
        <v>34</v>
      </c>
      <c r="O2267" s="19" t="str">
        <f t="shared" si="35"/>
        <v>Order online</v>
      </c>
      <c r="P2267" s="97" t="s">
        <v>7456</v>
      </c>
      <c r="Q2267" s="13" t="s">
        <v>7471</v>
      </c>
      <c r="R2267" t="s">
        <v>7463</v>
      </c>
      <c r="S2267" s="20">
        <v>0</v>
      </c>
      <c r="T2267" s="21" t="s">
        <v>38</v>
      </c>
    </row>
    <row r="2268" spans="1:20" x14ac:dyDescent="0.35">
      <c r="A2268" s="96" t="s">
        <v>7472</v>
      </c>
      <c r="B2268" s="96"/>
      <c r="C2268" s="96"/>
      <c r="D2268" s="13" t="s">
        <v>7473</v>
      </c>
      <c r="E2268" s="13">
        <v>6</v>
      </c>
      <c r="F2268" s="14">
        <v>0.7</v>
      </c>
      <c r="G2268" s="13" t="s">
        <v>46</v>
      </c>
      <c r="H2268" s="14">
        <v>41.3</v>
      </c>
      <c r="I2268" s="15" t="s">
        <v>32</v>
      </c>
      <c r="J2268" s="16">
        <v>129</v>
      </c>
      <c r="K2268" s="16">
        <v>21.5</v>
      </c>
      <c r="L2268" s="17" t="s">
        <v>368</v>
      </c>
      <c r="M2268" s="163" t="str">
        <f>IFERROR(GETPIVOTDATA("Tot. Bottles",'- Ordine Aggregato -'!$A$1,"sku anker",A2268),"")</f>
        <v/>
      </c>
      <c r="N2268" s="18" t="s">
        <v>42</v>
      </c>
      <c r="O2268" s="19" t="str">
        <f t="shared" si="35"/>
        <v>Order online</v>
      </c>
      <c r="P2268" s="97" t="s">
        <v>146</v>
      </c>
      <c r="Q2268" s="13" t="s">
        <v>7474</v>
      </c>
      <c r="R2268" t="s">
        <v>7475</v>
      </c>
      <c r="S2268" s="20">
        <v>0</v>
      </c>
      <c r="T2268" s="21" t="s">
        <v>38</v>
      </c>
    </row>
    <row r="2269" spans="1:20" x14ac:dyDescent="0.35">
      <c r="A2269" s="96" t="s">
        <v>7476</v>
      </c>
      <c r="B2269" s="96"/>
      <c r="C2269" s="96"/>
      <c r="D2269" s="13" t="s">
        <v>7477</v>
      </c>
      <c r="E2269" s="13">
        <v>6</v>
      </c>
      <c r="F2269" s="14">
        <v>1</v>
      </c>
      <c r="G2269" s="13" t="s">
        <v>14872</v>
      </c>
      <c r="H2269" s="14">
        <v>43</v>
      </c>
      <c r="I2269" s="15" t="s">
        <v>32</v>
      </c>
      <c r="J2269" s="16">
        <v>82.5</v>
      </c>
      <c r="K2269" s="16">
        <v>13.75</v>
      </c>
      <c r="L2269" s="17" t="s">
        <v>368</v>
      </c>
      <c r="M2269" s="163" t="str">
        <f>IFERROR(GETPIVOTDATA("Tot. Bottles",'- Ordine Aggregato -'!$A$1,"sku anker",A2269),"")</f>
        <v/>
      </c>
      <c r="N2269" s="18" t="s">
        <v>42</v>
      </c>
      <c r="O2269" s="19" t="str">
        <f t="shared" si="35"/>
        <v>Order online</v>
      </c>
      <c r="P2269" s="97" t="s">
        <v>146</v>
      </c>
      <c r="Q2269" s="13" t="s">
        <v>7478</v>
      </c>
      <c r="R2269" t="s">
        <v>42</v>
      </c>
      <c r="S2269" s="20">
        <v>0</v>
      </c>
      <c r="T2269" s="21" t="s">
        <v>38</v>
      </c>
    </row>
    <row r="2270" spans="1:20" x14ac:dyDescent="0.35">
      <c r="A2270" s="13" t="s">
        <v>7479</v>
      </c>
      <c r="B2270" s="13"/>
      <c r="C2270" s="13"/>
      <c r="D2270" s="13" t="s">
        <v>7480</v>
      </c>
      <c r="E2270" s="13">
        <v>50</v>
      </c>
      <c r="F2270" s="14">
        <v>0.05</v>
      </c>
      <c r="G2270" s="13" t="s">
        <v>14872</v>
      </c>
      <c r="H2270" s="14">
        <v>43</v>
      </c>
      <c r="I2270" s="15" t="s">
        <v>32</v>
      </c>
      <c r="J2270" s="16">
        <v>97.5</v>
      </c>
      <c r="K2270" s="16">
        <v>1.95</v>
      </c>
      <c r="L2270" s="17" t="s">
        <v>368</v>
      </c>
      <c r="M2270" s="163" t="str">
        <f>IFERROR(GETPIVOTDATA("Tot. Bottles",'- Ordine Aggregato -'!$A$1,"sku anker",A2270),"")</f>
        <v/>
      </c>
      <c r="N2270" s="18" t="s">
        <v>42</v>
      </c>
      <c r="O2270" s="19" t="str">
        <f t="shared" si="35"/>
        <v>Order online</v>
      </c>
      <c r="P2270" s="97" t="s">
        <v>146</v>
      </c>
      <c r="Q2270" s="13" t="s">
        <v>7481</v>
      </c>
      <c r="R2270" t="s">
        <v>7482</v>
      </c>
      <c r="S2270" s="20">
        <v>0</v>
      </c>
      <c r="T2270" s="21" t="s">
        <v>38</v>
      </c>
    </row>
    <row r="2271" spans="1:20" x14ac:dyDescent="0.35">
      <c r="A2271" s="96" t="s">
        <v>15512</v>
      </c>
      <c r="B2271" s="96"/>
      <c r="C2271" s="96"/>
      <c r="D2271" s="13" t="s">
        <v>7483</v>
      </c>
      <c r="E2271" s="13">
        <v>4</v>
      </c>
      <c r="F2271" s="14">
        <v>0.7</v>
      </c>
      <c r="G2271" s="13" t="s">
        <v>46</v>
      </c>
      <c r="H2271" s="14">
        <v>43</v>
      </c>
      <c r="I2271" s="15" t="s">
        <v>32</v>
      </c>
      <c r="J2271" s="16">
        <v>52.8</v>
      </c>
      <c r="K2271" s="16">
        <v>13.2</v>
      </c>
      <c r="L2271" s="17" t="s">
        <v>4515</v>
      </c>
      <c r="M2271" s="163" t="str">
        <f>IFERROR(GETPIVOTDATA("Tot. Bottles",'- Ordine Aggregato -'!$A$1,"sku anker",A2271),"")</f>
        <v/>
      </c>
      <c r="N2271" s="18" t="s">
        <v>34</v>
      </c>
      <c r="O2271" s="19" t="str">
        <f t="shared" si="35"/>
        <v>Order online</v>
      </c>
      <c r="P2271" s="97" t="s">
        <v>35</v>
      </c>
      <c r="Q2271" s="13" t="s">
        <v>15513</v>
      </c>
      <c r="R2271" t="s">
        <v>7484</v>
      </c>
      <c r="S2271" s="20">
        <v>0</v>
      </c>
      <c r="T2271" s="21" t="s">
        <v>3755</v>
      </c>
    </row>
    <row r="2272" spans="1:20" x14ac:dyDescent="0.35">
      <c r="A2272" s="13" t="s">
        <v>7485</v>
      </c>
      <c r="B2272" s="13"/>
      <c r="C2272" s="13"/>
      <c r="D2272" s="13" t="s">
        <v>7486</v>
      </c>
      <c r="E2272" s="13">
        <v>4</v>
      </c>
      <c r="F2272" s="14">
        <v>0.7</v>
      </c>
      <c r="G2272" s="13" t="s">
        <v>14872</v>
      </c>
      <c r="H2272" s="14">
        <v>43</v>
      </c>
      <c r="I2272" s="15" t="s">
        <v>32</v>
      </c>
      <c r="J2272" s="16">
        <v>39.799999999999997</v>
      </c>
      <c r="K2272" s="16">
        <v>9.9499999999999993</v>
      </c>
      <c r="L2272" s="17" t="s">
        <v>368</v>
      </c>
      <c r="M2272" s="163" t="str">
        <f>IFERROR(GETPIVOTDATA("Tot. Bottles",'- Ordine Aggregato -'!$A$1,"sku anker",A2272),"")</f>
        <v/>
      </c>
      <c r="N2272" s="18" t="s">
        <v>67</v>
      </c>
      <c r="O2272" s="19" t="str">
        <f t="shared" si="35"/>
        <v>Order online</v>
      </c>
      <c r="P2272" s="97" t="s">
        <v>35</v>
      </c>
      <c r="Q2272" s="13" t="s">
        <v>7487</v>
      </c>
      <c r="R2272" t="s">
        <v>7488</v>
      </c>
      <c r="S2272" s="20">
        <v>9.9499999999999993</v>
      </c>
      <c r="T2272" s="21" t="s">
        <v>38</v>
      </c>
    </row>
    <row r="2273" spans="1:20" x14ac:dyDescent="0.35">
      <c r="A2273" s="96" t="s">
        <v>7489</v>
      </c>
      <c r="D2273" s="13" t="s">
        <v>7490</v>
      </c>
      <c r="E2273" s="13">
        <v>4</v>
      </c>
      <c r="F2273" s="14">
        <v>0.5</v>
      </c>
      <c r="G2273" s="13" t="s">
        <v>14872</v>
      </c>
      <c r="H2273" s="14">
        <v>43</v>
      </c>
      <c r="I2273" s="15" t="s">
        <v>32</v>
      </c>
      <c r="J2273" s="16">
        <v>69</v>
      </c>
      <c r="K2273" s="16">
        <v>17.25</v>
      </c>
      <c r="L2273" s="17" t="s">
        <v>368</v>
      </c>
      <c r="M2273" s="163" t="str">
        <f>IFERROR(GETPIVOTDATA("Tot. Bottles",'- Ordine Aggregato -'!$A$1,"sku anker",A2273),"")</f>
        <v/>
      </c>
      <c r="N2273" s="18" t="s">
        <v>67</v>
      </c>
      <c r="O2273" s="19" t="str">
        <f t="shared" si="35"/>
        <v>Order online</v>
      </c>
      <c r="P2273" s="97" t="s">
        <v>35</v>
      </c>
      <c r="Q2273" s="13" t="s">
        <v>7491</v>
      </c>
      <c r="R2273" t="s">
        <v>7492</v>
      </c>
      <c r="S2273" s="20">
        <v>17.25</v>
      </c>
      <c r="T2273" s="21" t="s">
        <v>38</v>
      </c>
    </row>
    <row r="2274" spans="1:20" x14ac:dyDescent="0.35">
      <c r="A2274" s="96" t="s">
        <v>7493</v>
      </c>
      <c r="B2274" s="96"/>
      <c r="C2274" s="96"/>
      <c r="D2274" s="13" t="s">
        <v>7494</v>
      </c>
      <c r="E2274" s="13">
        <v>4</v>
      </c>
      <c r="F2274" s="14">
        <v>0.7</v>
      </c>
      <c r="G2274" s="13" t="s">
        <v>14872</v>
      </c>
      <c r="H2274" s="14">
        <v>43</v>
      </c>
      <c r="I2274" s="15" t="s">
        <v>32</v>
      </c>
      <c r="J2274" s="16">
        <v>43.2</v>
      </c>
      <c r="K2274" s="16">
        <v>10.8</v>
      </c>
      <c r="L2274" s="17" t="s">
        <v>368</v>
      </c>
      <c r="M2274" s="163" t="str">
        <f>IFERROR(GETPIVOTDATA("Tot. Bottles",'- Ordine Aggregato -'!$A$1,"sku anker",A2274),"")</f>
        <v/>
      </c>
      <c r="N2274" s="18" t="s">
        <v>34</v>
      </c>
      <c r="O2274" s="19" t="str">
        <f t="shared" si="35"/>
        <v>Order online</v>
      </c>
      <c r="P2274" s="97" t="s">
        <v>35</v>
      </c>
      <c r="Q2274" s="13" t="s">
        <v>7495</v>
      </c>
      <c r="R2274" t="s">
        <v>7496</v>
      </c>
      <c r="S2274" s="20">
        <v>0</v>
      </c>
      <c r="T2274" s="21" t="s">
        <v>38</v>
      </c>
    </row>
    <row r="2275" spans="1:20" x14ac:dyDescent="0.35">
      <c r="A2275" s="13" t="s">
        <v>7497</v>
      </c>
      <c r="B2275" s="13"/>
      <c r="C2275" s="13"/>
      <c r="D2275" s="13" t="s">
        <v>7498</v>
      </c>
      <c r="E2275" s="13">
        <v>3</v>
      </c>
      <c r="F2275" s="14">
        <v>0.7</v>
      </c>
      <c r="G2275" s="13" t="s">
        <v>31</v>
      </c>
      <c r="H2275" s="14">
        <v>46</v>
      </c>
      <c r="I2275" s="15" t="s">
        <v>32</v>
      </c>
      <c r="J2275" s="16">
        <v>118.5</v>
      </c>
      <c r="K2275" s="16">
        <v>39.5</v>
      </c>
      <c r="L2275" s="17" t="s">
        <v>145</v>
      </c>
      <c r="M2275" s="163" t="str">
        <f>IFERROR(GETPIVOTDATA("Tot. Bottles",'- Ordine Aggregato -'!$A$1,"sku anker",A2275),"")</f>
        <v/>
      </c>
      <c r="N2275" s="18" t="s">
        <v>42</v>
      </c>
      <c r="O2275" s="19" t="str">
        <f t="shared" si="35"/>
        <v>Order online</v>
      </c>
      <c r="P2275" s="97" t="s">
        <v>1232</v>
      </c>
      <c r="Q2275" s="13" t="s">
        <v>7499</v>
      </c>
      <c r="R2275" t="s">
        <v>7500</v>
      </c>
      <c r="S2275" s="20">
        <v>0</v>
      </c>
      <c r="T2275" s="21" t="s">
        <v>38</v>
      </c>
    </row>
    <row r="2276" spans="1:20" x14ac:dyDescent="0.35">
      <c r="A2276" s="96" t="s">
        <v>7501</v>
      </c>
      <c r="D2276" s="13" t="s">
        <v>14371</v>
      </c>
      <c r="E2276" s="13">
        <v>6</v>
      </c>
      <c r="F2276" s="14">
        <v>0.7</v>
      </c>
      <c r="G2276" s="13" t="s">
        <v>14872</v>
      </c>
      <c r="H2276" s="14">
        <v>40</v>
      </c>
      <c r="I2276" s="15" t="s">
        <v>32</v>
      </c>
      <c r="J2276" s="16">
        <v>67.199999999999989</v>
      </c>
      <c r="K2276" s="16">
        <v>11.2</v>
      </c>
      <c r="L2276" s="17" t="s">
        <v>4671</v>
      </c>
      <c r="M2276" s="163" t="str">
        <f>IFERROR(GETPIVOTDATA("Tot. Bottles",'- Ordine Aggregato -'!$A$1,"sku anker",A2276),"")</f>
        <v/>
      </c>
      <c r="N2276" s="18" t="s">
        <v>42</v>
      </c>
      <c r="O2276" s="19" t="str">
        <f t="shared" si="35"/>
        <v>Order online</v>
      </c>
      <c r="P2276" s="97" t="s">
        <v>1232</v>
      </c>
      <c r="Q2276" s="13" t="s">
        <v>7502</v>
      </c>
      <c r="R2276" t="s">
        <v>7503</v>
      </c>
      <c r="S2276" s="20">
        <v>0</v>
      </c>
      <c r="T2276" s="21" t="s">
        <v>38</v>
      </c>
    </row>
    <row r="2277" spans="1:20" x14ac:dyDescent="0.35">
      <c r="A2277" s="96" t="s">
        <v>7504</v>
      </c>
      <c r="D2277" s="13" t="s">
        <v>7505</v>
      </c>
      <c r="E2277" s="13">
        <v>6</v>
      </c>
      <c r="F2277" s="14">
        <v>0.7</v>
      </c>
      <c r="G2277" s="13" t="s">
        <v>14871</v>
      </c>
      <c r="H2277" s="14">
        <v>43</v>
      </c>
      <c r="I2277" s="15" t="s">
        <v>32</v>
      </c>
      <c r="J2277" s="16">
        <v>162</v>
      </c>
      <c r="K2277" s="16">
        <v>27</v>
      </c>
      <c r="L2277" s="17" t="s">
        <v>448</v>
      </c>
      <c r="M2277" s="163" t="str">
        <f>IFERROR(GETPIVOTDATA("Tot. Bottles",'- Ordine Aggregato -'!$A$1,"sku anker",A2277),"")</f>
        <v/>
      </c>
      <c r="N2277" s="18" t="s">
        <v>34</v>
      </c>
      <c r="O2277" s="19" t="str">
        <f t="shared" si="35"/>
        <v>Order online</v>
      </c>
      <c r="P2277" s="97" t="s">
        <v>146</v>
      </c>
      <c r="Q2277" s="13" t="s">
        <v>7506</v>
      </c>
      <c r="R2277" t="s">
        <v>7507</v>
      </c>
      <c r="S2277" s="20">
        <v>0</v>
      </c>
      <c r="T2277" s="21" t="s">
        <v>38</v>
      </c>
    </row>
    <row r="2278" spans="1:20" x14ac:dyDescent="0.35">
      <c r="A2278" s="96" t="s">
        <v>7508</v>
      </c>
      <c r="B2278" s="96"/>
      <c r="C2278" s="96"/>
      <c r="D2278" s="13" t="s">
        <v>7509</v>
      </c>
      <c r="E2278" s="13">
        <v>6</v>
      </c>
      <c r="F2278" s="14">
        <v>0.7</v>
      </c>
      <c r="G2278" s="13" t="s">
        <v>14871</v>
      </c>
      <c r="H2278" s="14">
        <v>40</v>
      </c>
      <c r="I2278" s="15" t="s">
        <v>32</v>
      </c>
      <c r="J2278" s="16">
        <v>286.5</v>
      </c>
      <c r="K2278" s="16">
        <v>47.75</v>
      </c>
      <c r="L2278" s="17" t="s">
        <v>448</v>
      </c>
      <c r="M2278" s="163" t="str">
        <f>IFERROR(GETPIVOTDATA("Tot. Bottles",'- Ordine Aggregato -'!$A$1,"sku anker",A2278),"")</f>
        <v/>
      </c>
      <c r="N2278" s="18" t="s">
        <v>67</v>
      </c>
      <c r="O2278" s="19" t="str">
        <f t="shared" si="35"/>
        <v>Order online</v>
      </c>
      <c r="P2278" s="97" t="s">
        <v>146</v>
      </c>
      <c r="Q2278" s="13" t="s">
        <v>7510</v>
      </c>
      <c r="R2278" t="s">
        <v>7511</v>
      </c>
      <c r="S2278" s="20">
        <v>47.75</v>
      </c>
      <c r="T2278" s="21" t="s">
        <v>38</v>
      </c>
    </row>
    <row r="2279" spans="1:20" x14ac:dyDescent="0.35">
      <c r="A2279" s="13" t="s">
        <v>14440</v>
      </c>
      <c r="B2279" s="13"/>
      <c r="C2279" s="13"/>
      <c r="D2279" s="13" t="s">
        <v>7509</v>
      </c>
      <c r="E2279" s="13">
        <v>6</v>
      </c>
      <c r="F2279" s="14">
        <v>1</v>
      </c>
      <c r="G2279" s="13" t="s">
        <v>14872</v>
      </c>
      <c r="H2279" s="14">
        <v>40</v>
      </c>
      <c r="I2279" s="15" t="s">
        <v>32</v>
      </c>
      <c r="J2279" s="16">
        <v>369</v>
      </c>
      <c r="K2279" s="16">
        <v>61.5</v>
      </c>
      <c r="L2279" s="17" t="s">
        <v>448</v>
      </c>
      <c r="M2279" s="163" t="str">
        <f>IFERROR(GETPIVOTDATA("Tot. Bottles",'- Ordine Aggregato -'!$A$1,"sku anker",A2279),"")</f>
        <v/>
      </c>
      <c r="N2279" s="18" t="s">
        <v>42</v>
      </c>
      <c r="O2279" s="19" t="str">
        <f t="shared" si="35"/>
        <v>Order online</v>
      </c>
      <c r="P2279" s="97" t="s">
        <v>146</v>
      </c>
      <c r="Q2279" s="13" t="s">
        <v>7510</v>
      </c>
      <c r="R2279" t="s">
        <v>42</v>
      </c>
      <c r="S2279" s="20">
        <v>0</v>
      </c>
      <c r="T2279" s="21" t="s">
        <v>38</v>
      </c>
    </row>
    <row r="2280" spans="1:20" x14ac:dyDescent="0.35">
      <c r="A2280" s="96" t="s">
        <v>7512</v>
      </c>
      <c r="D2280" s="13" t="s">
        <v>7513</v>
      </c>
      <c r="E2280" s="13">
        <v>24</v>
      </c>
      <c r="F2280" s="14">
        <v>0.2</v>
      </c>
      <c r="G2280" s="13" t="s">
        <v>14871</v>
      </c>
      <c r="H2280" s="14">
        <v>40</v>
      </c>
      <c r="I2280" s="15" t="s">
        <v>32</v>
      </c>
      <c r="J2280" s="16">
        <v>206.39999999999998</v>
      </c>
      <c r="K2280" s="16">
        <v>8.6</v>
      </c>
      <c r="L2280" s="17" t="s">
        <v>448</v>
      </c>
      <c r="M2280" s="163" t="str">
        <f>IFERROR(GETPIVOTDATA("Tot. Bottles",'- Ordine Aggregato -'!$A$1,"sku anker",A2280),"")</f>
        <v/>
      </c>
      <c r="N2280" s="18" t="s">
        <v>42</v>
      </c>
      <c r="O2280" s="19" t="str">
        <f t="shared" si="35"/>
        <v>Order online</v>
      </c>
      <c r="P2280" s="97" t="s">
        <v>146</v>
      </c>
      <c r="Q2280" s="13" t="s">
        <v>7514</v>
      </c>
      <c r="R2280" t="s">
        <v>7515</v>
      </c>
      <c r="S2280" s="20">
        <v>0</v>
      </c>
      <c r="T2280" s="21" t="s">
        <v>38</v>
      </c>
    </row>
    <row r="2281" spans="1:20" x14ac:dyDescent="0.35">
      <c r="A2281" s="96" t="s">
        <v>7516</v>
      </c>
      <c r="B2281" s="96"/>
      <c r="C2281" s="96"/>
      <c r="D2281" s="13" t="s">
        <v>7513</v>
      </c>
      <c r="E2281" s="13">
        <v>24</v>
      </c>
      <c r="F2281" s="14">
        <v>0.35</v>
      </c>
      <c r="G2281" s="13" t="s">
        <v>14871</v>
      </c>
      <c r="H2281" s="14">
        <v>40</v>
      </c>
      <c r="I2281" s="15" t="s">
        <v>32</v>
      </c>
      <c r="J2281" s="16">
        <v>243.60000000000002</v>
      </c>
      <c r="K2281" s="16">
        <v>10.15</v>
      </c>
      <c r="L2281" s="17" t="s">
        <v>448</v>
      </c>
      <c r="M2281" s="163" t="str">
        <f>IFERROR(GETPIVOTDATA("Tot. Bottles",'- Ordine Aggregato -'!$A$1,"sku anker",A2281),"")</f>
        <v/>
      </c>
      <c r="N2281" s="18" t="s">
        <v>42</v>
      </c>
      <c r="O2281" s="19" t="str">
        <f t="shared" si="35"/>
        <v>Order online</v>
      </c>
      <c r="P2281" s="97" t="s">
        <v>146</v>
      </c>
      <c r="Q2281" s="13" t="s">
        <v>7517</v>
      </c>
      <c r="R2281" t="s">
        <v>7518</v>
      </c>
      <c r="S2281" s="20">
        <v>0</v>
      </c>
      <c r="T2281" s="21" t="s">
        <v>38</v>
      </c>
    </row>
    <row r="2282" spans="1:20" x14ac:dyDescent="0.35">
      <c r="A2282" s="96" t="s">
        <v>7519</v>
      </c>
      <c r="D2282" s="13" t="s">
        <v>7513</v>
      </c>
      <c r="E2282" s="13">
        <v>6</v>
      </c>
      <c r="F2282" s="14">
        <v>0.7</v>
      </c>
      <c r="G2282" s="13" t="s">
        <v>14871</v>
      </c>
      <c r="H2282" s="14">
        <v>40</v>
      </c>
      <c r="I2282" s="15" t="s">
        <v>32</v>
      </c>
      <c r="J2282" s="16">
        <v>80.699999999999989</v>
      </c>
      <c r="K2282" s="16">
        <v>13.45</v>
      </c>
      <c r="L2282" s="17" t="s">
        <v>448</v>
      </c>
      <c r="M2282" s="163" t="str">
        <f>IFERROR(GETPIVOTDATA("Tot. Bottles",'- Ordine Aggregato -'!$A$1,"sku anker",A2282),"")</f>
        <v/>
      </c>
      <c r="N2282" s="18" t="s">
        <v>34</v>
      </c>
      <c r="O2282" s="19" t="str">
        <f t="shared" si="35"/>
        <v>Order online</v>
      </c>
      <c r="P2282" s="97" t="s">
        <v>146</v>
      </c>
      <c r="Q2282" s="13" t="s">
        <v>7520</v>
      </c>
      <c r="R2282" t="s">
        <v>7521</v>
      </c>
      <c r="S2282" s="20">
        <v>0</v>
      </c>
      <c r="T2282" s="21" t="s">
        <v>38</v>
      </c>
    </row>
    <row r="2283" spans="1:20" x14ac:dyDescent="0.35">
      <c r="A2283" s="96" t="s">
        <v>7522</v>
      </c>
      <c r="B2283" s="96"/>
      <c r="C2283" s="96"/>
      <c r="D2283" s="13" t="s">
        <v>7513</v>
      </c>
      <c r="E2283" s="13">
        <v>6</v>
      </c>
      <c r="F2283" s="14">
        <v>0.7</v>
      </c>
      <c r="G2283" s="13" t="s">
        <v>46</v>
      </c>
      <c r="H2283" s="14">
        <v>40</v>
      </c>
      <c r="I2283" s="15" t="s">
        <v>32</v>
      </c>
      <c r="J2283" s="16">
        <v>78.599999999999994</v>
      </c>
      <c r="K2283" s="16">
        <v>13.1</v>
      </c>
      <c r="L2283" s="17" t="s">
        <v>448</v>
      </c>
      <c r="M2283" s="163" t="str">
        <f>IFERROR(GETPIVOTDATA("Tot. Bottles",'- Ordine Aggregato -'!$A$1,"sku anker",A2283),"")</f>
        <v/>
      </c>
      <c r="N2283" s="18" t="s">
        <v>67</v>
      </c>
      <c r="O2283" s="19" t="str">
        <f t="shared" si="35"/>
        <v>Order online</v>
      </c>
      <c r="P2283" s="97" t="s">
        <v>146</v>
      </c>
      <c r="Q2283" s="13" t="s">
        <v>7523</v>
      </c>
      <c r="R2283" t="s">
        <v>7524</v>
      </c>
      <c r="S2283" s="20">
        <v>13.1</v>
      </c>
      <c r="T2283" s="21" t="s">
        <v>38</v>
      </c>
    </row>
    <row r="2284" spans="1:20" x14ac:dyDescent="0.35">
      <c r="A2284" s="96" t="s">
        <v>7525</v>
      </c>
      <c r="B2284" s="96"/>
      <c r="C2284" s="96"/>
      <c r="D2284" s="13" t="s">
        <v>7513</v>
      </c>
      <c r="E2284" s="13">
        <v>6</v>
      </c>
      <c r="F2284" s="14">
        <v>1</v>
      </c>
      <c r="G2284" s="13" t="s">
        <v>46</v>
      </c>
      <c r="H2284" s="14">
        <v>40</v>
      </c>
      <c r="I2284" s="15" t="s">
        <v>32</v>
      </c>
      <c r="J2284" s="16">
        <v>111</v>
      </c>
      <c r="K2284" s="16">
        <v>18.5</v>
      </c>
      <c r="L2284" s="17" t="s">
        <v>448</v>
      </c>
      <c r="M2284" s="163" t="str">
        <f>IFERROR(GETPIVOTDATA("Tot. Bottles",'- Ordine Aggregato -'!$A$1,"sku anker",A2284),"")</f>
        <v/>
      </c>
      <c r="N2284" s="18" t="s">
        <v>42</v>
      </c>
      <c r="O2284" s="19" t="str">
        <f t="shared" si="35"/>
        <v>Order online</v>
      </c>
      <c r="P2284" s="97" t="s">
        <v>146</v>
      </c>
      <c r="Q2284" s="13" t="s">
        <v>7526</v>
      </c>
      <c r="R2284" t="s">
        <v>7527</v>
      </c>
      <c r="S2284" s="20">
        <v>0</v>
      </c>
      <c r="T2284" s="21" t="s">
        <v>38</v>
      </c>
    </row>
    <row r="2285" spans="1:20" x14ac:dyDescent="0.35">
      <c r="A2285" s="96" t="s">
        <v>7528</v>
      </c>
      <c r="B2285" s="96"/>
      <c r="C2285" s="96"/>
      <c r="D2285" s="13" t="s">
        <v>7513</v>
      </c>
      <c r="E2285" s="13">
        <v>12</v>
      </c>
      <c r="F2285" s="14">
        <v>1</v>
      </c>
      <c r="G2285" s="13" t="s">
        <v>14872</v>
      </c>
      <c r="H2285" s="14">
        <v>40</v>
      </c>
      <c r="I2285" s="15" t="s">
        <v>32</v>
      </c>
      <c r="J2285" s="16">
        <v>222</v>
      </c>
      <c r="K2285" s="16">
        <v>18.5</v>
      </c>
      <c r="L2285" s="17" t="s">
        <v>448</v>
      </c>
      <c r="M2285" s="163" t="str">
        <f>IFERROR(GETPIVOTDATA("Tot. Bottles",'- Ordine Aggregato -'!$A$1,"sku anker",A2285),"")</f>
        <v/>
      </c>
      <c r="N2285" s="18" t="s">
        <v>42</v>
      </c>
      <c r="O2285" s="19" t="str">
        <f t="shared" si="35"/>
        <v>Order online</v>
      </c>
      <c r="P2285" s="97" t="s">
        <v>146</v>
      </c>
      <c r="Q2285" s="13" t="s">
        <v>7526</v>
      </c>
      <c r="R2285" t="s">
        <v>7529</v>
      </c>
      <c r="S2285" s="20">
        <v>0</v>
      </c>
      <c r="T2285" s="21" t="s">
        <v>38</v>
      </c>
    </row>
    <row r="2286" spans="1:20" x14ac:dyDescent="0.35">
      <c r="A2286" s="13" t="s">
        <v>7530</v>
      </c>
      <c r="B2286" s="13"/>
      <c r="C2286" s="13"/>
      <c r="D2286" s="13" t="s">
        <v>7513</v>
      </c>
      <c r="E2286" s="13">
        <v>6</v>
      </c>
      <c r="F2286" s="14">
        <v>1.5</v>
      </c>
      <c r="G2286" s="13" t="s">
        <v>31</v>
      </c>
      <c r="H2286" s="14">
        <v>40</v>
      </c>
      <c r="I2286" s="15" t="s">
        <v>32</v>
      </c>
      <c r="J2286" s="16">
        <v>228</v>
      </c>
      <c r="K2286" s="16">
        <v>38</v>
      </c>
      <c r="L2286" s="17" t="s">
        <v>448</v>
      </c>
      <c r="M2286" s="163" t="str">
        <f>IFERROR(GETPIVOTDATA("Tot. Bottles",'- Ordine Aggregato -'!$A$1,"sku anker",A2286),"")</f>
        <v/>
      </c>
      <c r="N2286" s="18" t="s">
        <v>42</v>
      </c>
      <c r="O2286" s="19" t="str">
        <f t="shared" si="35"/>
        <v>Order online</v>
      </c>
      <c r="P2286" s="97" t="s">
        <v>146</v>
      </c>
      <c r="Q2286" s="13" t="s">
        <v>7531</v>
      </c>
      <c r="R2286" t="s">
        <v>7532</v>
      </c>
      <c r="S2286" s="20">
        <v>0</v>
      </c>
      <c r="T2286" s="21" t="s">
        <v>38</v>
      </c>
    </row>
    <row r="2287" spans="1:20" x14ac:dyDescent="0.35">
      <c r="A2287" s="96" t="s">
        <v>7533</v>
      </c>
      <c r="B2287" s="96"/>
      <c r="C2287" s="96"/>
      <c r="D2287" s="13" t="s">
        <v>7513</v>
      </c>
      <c r="E2287" s="13">
        <v>4</v>
      </c>
      <c r="F2287" s="14">
        <v>3</v>
      </c>
      <c r="G2287" s="13" t="s">
        <v>14871</v>
      </c>
      <c r="H2287" s="14">
        <v>40</v>
      </c>
      <c r="I2287" s="15" t="s">
        <v>32</v>
      </c>
      <c r="J2287" s="16">
        <v>298</v>
      </c>
      <c r="K2287" s="16">
        <v>74.5</v>
      </c>
      <c r="L2287" s="17" t="s">
        <v>448</v>
      </c>
      <c r="M2287" s="163" t="str">
        <f>IFERROR(GETPIVOTDATA("Tot. Bottles",'- Ordine Aggregato -'!$A$1,"sku anker",A2287),"")</f>
        <v/>
      </c>
      <c r="N2287" s="18" t="s">
        <v>34</v>
      </c>
      <c r="O2287" s="19" t="str">
        <f t="shared" si="35"/>
        <v>Order online</v>
      </c>
      <c r="P2287" s="97" t="s">
        <v>146</v>
      </c>
      <c r="Q2287" s="13" t="s">
        <v>7534</v>
      </c>
      <c r="R2287" t="s">
        <v>7535</v>
      </c>
      <c r="S2287" s="20">
        <v>0</v>
      </c>
      <c r="T2287" s="21" t="s">
        <v>38</v>
      </c>
    </row>
    <row r="2288" spans="1:20" x14ac:dyDescent="0.35">
      <c r="A2288" s="96" t="s">
        <v>14472</v>
      </c>
      <c r="D2288" s="13" t="s">
        <v>7536</v>
      </c>
      <c r="E2288" s="13">
        <v>12</v>
      </c>
      <c r="F2288" s="14">
        <v>1</v>
      </c>
      <c r="G2288" s="13" t="s">
        <v>14871</v>
      </c>
      <c r="H2288" s="14">
        <v>40</v>
      </c>
      <c r="I2288" s="15" t="s">
        <v>32</v>
      </c>
      <c r="J2288" s="16">
        <v>217.79999999999998</v>
      </c>
      <c r="K2288" s="16">
        <v>18.149999999999999</v>
      </c>
      <c r="L2288" s="17" t="s">
        <v>448</v>
      </c>
      <c r="M2288" s="163" t="str">
        <f>IFERROR(GETPIVOTDATA("Tot. Bottles",'- Ordine Aggregato -'!$A$1,"sku anker",A2288),"")</f>
        <v/>
      </c>
      <c r="N2288" s="18" t="s">
        <v>67</v>
      </c>
      <c r="O2288" s="19" t="str">
        <f t="shared" si="35"/>
        <v>Order online</v>
      </c>
      <c r="P2288" s="97" t="s">
        <v>146</v>
      </c>
      <c r="Q2288" s="13" t="s">
        <v>7537</v>
      </c>
      <c r="R2288" t="s">
        <v>7529</v>
      </c>
      <c r="S2288" s="20">
        <v>18.149999999999999</v>
      </c>
      <c r="T2288" s="21" t="s">
        <v>38</v>
      </c>
    </row>
    <row r="2289" spans="1:20" x14ac:dyDescent="0.35">
      <c r="A2289" s="13" t="s">
        <v>15514</v>
      </c>
      <c r="B2289" s="13"/>
      <c r="C2289" s="13"/>
      <c r="D2289" s="13" t="s">
        <v>15515</v>
      </c>
      <c r="E2289" s="13">
        <v>6</v>
      </c>
      <c r="F2289" s="14">
        <v>0.7</v>
      </c>
      <c r="G2289" s="13" t="s">
        <v>14872</v>
      </c>
      <c r="H2289" s="14">
        <v>40</v>
      </c>
      <c r="I2289" s="15" t="s">
        <v>32</v>
      </c>
      <c r="J2289" s="16">
        <v>87</v>
      </c>
      <c r="K2289" s="16">
        <v>14.5</v>
      </c>
      <c r="L2289" s="17" t="s">
        <v>384</v>
      </c>
      <c r="M2289" s="163" t="str">
        <f>IFERROR(GETPIVOTDATA("Tot. Bottles",'- Ordine Aggregato -'!$A$1,"sku anker",A2289),"")</f>
        <v/>
      </c>
      <c r="N2289" s="18" t="s">
        <v>34</v>
      </c>
      <c r="O2289" s="19" t="str">
        <f t="shared" si="35"/>
        <v>Order online</v>
      </c>
      <c r="P2289" s="97" t="s">
        <v>146</v>
      </c>
      <c r="Q2289" s="13" t="s">
        <v>15516</v>
      </c>
      <c r="R2289" t="s">
        <v>15517</v>
      </c>
      <c r="S2289" s="20">
        <v>0</v>
      </c>
      <c r="T2289" s="21" t="s">
        <v>38</v>
      </c>
    </row>
    <row r="2290" spans="1:20" x14ac:dyDescent="0.35">
      <c r="A2290" s="96" t="s">
        <v>7538</v>
      </c>
      <c r="D2290" s="13" t="s">
        <v>7539</v>
      </c>
      <c r="E2290" s="13">
        <v>192</v>
      </c>
      <c r="F2290" s="14">
        <v>0.05</v>
      </c>
      <c r="G2290" s="13" t="s">
        <v>14872</v>
      </c>
      <c r="H2290" s="14">
        <v>40</v>
      </c>
      <c r="I2290" s="15" t="s">
        <v>32</v>
      </c>
      <c r="J2290" s="16">
        <v>278.39999999999998</v>
      </c>
      <c r="K2290" s="16">
        <v>1.45</v>
      </c>
      <c r="L2290" s="17" t="s">
        <v>448</v>
      </c>
      <c r="M2290" s="163" t="str">
        <f>IFERROR(GETPIVOTDATA("Tot. Bottles",'- Ordine Aggregato -'!$A$1,"sku anker",A2290),"")</f>
        <v/>
      </c>
      <c r="N2290" s="18" t="s">
        <v>42</v>
      </c>
      <c r="O2290" s="19" t="str">
        <f t="shared" si="35"/>
        <v>Order online</v>
      </c>
      <c r="P2290" s="97" t="s">
        <v>146</v>
      </c>
      <c r="Q2290" s="13" t="s">
        <v>7540</v>
      </c>
      <c r="R2290" t="s">
        <v>7541</v>
      </c>
      <c r="S2290" s="20">
        <v>0</v>
      </c>
      <c r="T2290" s="21" t="s">
        <v>38</v>
      </c>
    </row>
    <row r="2291" spans="1:20" x14ac:dyDescent="0.35">
      <c r="A2291" s="96" t="s">
        <v>7542</v>
      </c>
      <c r="B2291" s="96"/>
      <c r="C2291" s="96"/>
      <c r="D2291" s="13" t="s">
        <v>14372</v>
      </c>
      <c r="E2291" s="13">
        <v>6</v>
      </c>
      <c r="F2291" s="14">
        <v>0.7</v>
      </c>
      <c r="G2291" s="13" t="s">
        <v>14872</v>
      </c>
      <c r="H2291" s="14">
        <v>40</v>
      </c>
      <c r="I2291" s="15" t="s">
        <v>32</v>
      </c>
      <c r="J2291" s="16">
        <v>117</v>
      </c>
      <c r="K2291" s="16">
        <v>19.5</v>
      </c>
      <c r="L2291" s="17" t="s">
        <v>448</v>
      </c>
      <c r="M2291" s="163" t="str">
        <f>IFERROR(GETPIVOTDATA("Tot. Bottles",'- Ordine Aggregato -'!$A$1,"sku anker",A2291),"")</f>
        <v/>
      </c>
      <c r="N2291" s="18" t="s">
        <v>42</v>
      </c>
      <c r="O2291" s="19" t="str">
        <f t="shared" si="35"/>
        <v>Order online</v>
      </c>
      <c r="P2291" s="97" t="s">
        <v>146</v>
      </c>
      <c r="Q2291" s="13" t="s">
        <v>7543</v>
      </c>
      <c r="R2291" t="s">
        <v>7544</v>
      </c>
      <c r="S2291" s="20">
        <v>0</v>
      </c>
      <c r="T2291" s="21" t="s">
        <v>38</v>
      </c>
    </row>
    <row r="2292" spans="1:20" x14ac:dyDescent="0.35">
      <c r="A2292" s="96" t="s">
        <v>14494</v>
      </c>
      <c r="B2292" s="96"/>
      <c r="C2292" s="96"/>
      <c r="D2292" s="13" t="s">
        <v>14495</v>
      </c>
      <c r="E2292" s="13">
        <v>4</v>
      </c>
      <c r="F2292" s="14">
        <v>0.7</v>
      </c>
      <c r="G2292" s="13" t="s">
        <v>14872</v>
      </c>
      <c r="H2292" s="14">
        <v>40</v>
      </c>
      <c r="I2292" s="15" t="s">
        <v>32</v>
      </c>
      <c r="J2292" s="16">
        <v>660</v>
      </c>
      <c r="K2292" s="16">
        <v>165</v>
      </c>
      <c r="L2292" s="17" t="s">
        <v>448</v>
      </c>
      <c r="M2292" s="163" t="str">
        <f>IFERROR(GETPIVOTDATA("Tot. Bottles",'- Ordine Aggregato -'!$A$1,"sku anker",A2292),"")</f>
        <v/>
      </c>
      <c r="N2292" s="18" t="s">
        <v>42</v>
      </c>
      <c r="O2292" s="19" t="str">
        <f t="shared" si="35"/>
        <v>Order online</v>
      </c>
      <c r="P2292" s="97" t="s">
        <v>146</v>
      </c>
      <c r="Q2292" s="13" t="s">
        <v>15518</v>
      </c>
      <c r="R2292" t="s">
        <v>15519</v>
      </c>
      <c r="S2292" s="20">
        <v>0</v>
      </c>
      <c r="T2292" s="21" t="s">
        <v>38</v>
      </c>
    </row>
    <row r="2293" spans="1:20" x14ac:dyDescent="0.35">
      <c r="A2293" s="13" t="s">
        <v>7545</v>
      </c>
      <c r="B2293" s="13"/>
      <c r="C2293" s="13"/>
      <c r="D2293" s="13" t="s">
        <v>7546</v>
      </c>
      <c r="E2293" s="13">
        <v>4</v>
      </c>
      <c r="F2293" s="14">
        <v>0.7</v>
      </c>
      <c r="G2293" s="13" t="s">
        <v>14872</v>
      </c>
      <c r="H2293" s="14">
        <v>40</v>
      </c>
      <c r="I2293" s="15" t="s">
        <v>32</v>
      </c>
      <c r="J2293" s="16">
        <v>636</v>
      </c>
      <c r="K2293" s="16">
        <v>159</v>
      </c>
      <c r="L2293" s="17" t="s">
        <v>448</v>
      </c>
      <c r="M2293" s="163" t="str">
        <f>IFERROR(GETPIVOTDATA("Tot. Bottles",'- Ordine Aggregato -'!$A$1,"sku anker",A2293),"")</f>
        <v/>
      </c>
      <c r="N2293" s="18" t="s">
        <v>42</v>
      </c>
      <c r="O2293" s="19" t="str">
        <f t="shared" si="35"/>
        <v>Order online</v>
      </c>
      <c r="P2293" s="97" t="s">
        <v>146</v>
      </c>
      <c r="Q2293" s="13" t="s">
        <v>7547</v>
      </c>
      <c r="R2293" t="s">
        <v>7548</v>
      </c>
      <c r="S2293" s="20">
        <v>0</v>
      </c>
      <c r="T2293" s="21" t="s">
        <v>38</v>
      </c>
    </row>
    <row r="2294" spans="1:20" x14ac:dyDescent="0.35">
      <c r="A2294" s="96" t="s">
        <v>7549</v>
      </c>
      <c r="B2294" s="96"/>
      <c r="C2294" s="96"/>
      <c r="D2294" s="13" t="s">
        <v>7550</v>
      </c>
      <c r="E2294" s="13">
        <v>6</v>
      </c>
      <c r="F2294" s="14">
        <v>0.7</v>
      </c>
      <c r="G2294" s="13" t="s">
        <v>14871</v>
      </c>
      <c r="H2294" s="14">
        <v>40</v>
      </c>
      <c r="I2294" s="15" t="s">
        <v>32</v>
      </c>
      <c r="J2294" s="16">
        <v>738</v>
      </c>
      <c r="K2294" s="16">
        <v>123</v>
      </c>
      <c r="L2294" s="17" t="s">
        <v>448</v>
      </c>
      <c r="M2294" s="163" t="str">
        <f>IFERROR(GETPIVOTDATA("Tot. Bottles",'- Ordine Aggregato -'!$A$1,"sku anker",A2294),"")</f>
        <v/>
      </c>
      <c r="N2294" s="18" t="s">
        <v>42</v>
      </c>
      <c r="O2294" s="19" t="str">
        <f t="shared" si="35"/>
        <v>Order online</v>
      </c>
      <c r="P2294" s="97" t="s">
        <v>146</v>
      </c>
      <c r="Q2294" s="13" t="s">
        <v>7551</v>
      </c>
      <c r="R2294" t="s">
        <v>7552</v>
      </c>
      <c r="S2294" s="20">
        <v>0</v>
      </c>
      <c r="T2294" s="21" t="s">
        <v>38</v>
      </c>
    </row>
    <row r="2295" spans="1:20" x14ac:dyDescent="0.35">
      <c r="A2295" s="13" t="s">
        <v>7553</v>
      </c>
      <c r="B2295" s="13"/>
      <c r="C2295" s="13"/>
      <c r="D2295" s="13" t="s">
        <v>7550</v>
      </c>
      <c r="E2295" s="13">
        <v>6</v>
      </c>
      <c r="F2295" s="14">
        <v>1</v>
      </c>
      <c r="G2295" s="13" t="s">
        <v>14871</v>
      </c>
      <c r="H2295" s="14">
        <v>40</v>
      </c>
      <c r="I2295" s="15" t="s">
        <v>32</v>
      </c>
      <c r="J2295" s="16">
        <v>930</v>
      </c>
      <c r="K2295" s="16">
        <v>155</v>
      </c>
      <c r="L2295" s="17" t="s">
        <v>448</v>
      </c>
      <c r="M2295" s="163" t="str">
        <f>IFERROR(GETPIVOTDATA("Tot. Bottles",'- Ordine Aggregato -'!$A$1,"sku anker",A2295),"")</f>
        <v/>
      </c>
      <c r="N2295" s="18" t="s">
        <v>42</v>
      </c>
      <c r="O2295" s="19" t="str">
        <f t="shared" si="35"/>
        <v>Order online</v>
      </c>
      <c r="P2295" s="97" t="s">
        <v>146</v>
      </c>
      <c r="Q2295" s="13" t="s">
        <v>7554</v>
      </c>
      <c r="R2295" t="s">
        <v>7555</v>
      </c>
      <c r="S2295" s="20">
        <v>0</v>
      </c>
      <c r="T2295" s="21" t="s">
        <v>38</v>
      </c>
    </row>
    <row r="2296" spans="1:20" x14ac:dyDescent="0.35">
      <c r="A2296" s="96" t="s">
        <v>7556</v>
      </c>
      <c r="D2296" s="13" t="s">
        <v>7557</v>
      </c>
      <c r="E2296" s="13">
        <v>4</v>
      </c>
      <c r="F2296" s="14">
        <v>0.7</v>
      </c>
      <c r="G2296" s="13" t="s">
        <v>14872</v>
      </c>
      <c r="H2296" s="14">
        <v>40</v>
      </c>
      <c r="I2296" s="15" t="s">
        <v>32</v>
      </c>
      <c r="J2296" s="16">
        <v>756</v>
      </c>
      <c r="K2296" s="16">
        <v>189</v>
      </c>
      <c r="L2296" s="17" t="s">
        <v>448</v>
      </c>
      <c r="M2296" s="163" t="str">
        <f>IFERROR(GETPIVOTDATA("Tot. Bottles",'- Ordine Aggregato -'!$A$1,"sku anker",A2296),"")</f>
        <v/>
      </c>
      <c r="N2296" s="18" t="s">
        <v>42</v>
      </c>
      <c r="O2296" s="19" t="str">
        <f t="shared" si="35"/>
        <v>Order online</v>
      </c>
      <c r="P2296" s="97" t="s">
        <v>146</v>
      </c>
      <c r="Q2296" s="13" t="s">
        <v>7558</v>
      </c>
      <c r="R2296" t="s">
        <v>7559</v>
      </c>
      <c r="S2296" s="20">
        <v>0</v>
      </c>
      <c r="T2296" s="21" t="s">
        <v>38</v>
      </c>
    </row>
    <row r="2297" spans="1:20" x14ac:dyDescent="0.35">
      <c r="A2297" s="96" t="s">
        <v>7560</v>
      </c>
      <c r="D2297" s="13" t="s">
        <v>7561</v>
      </c>
      <c r="E2297" s="13">
        <v>4</v>
      </c>
      <c r="F2297" s="14">
        <v>0.7</v>
      </c>
      <c r="G2297" s="13" t="s">
        <v>14872</v>
      </c>
      <c r="H2297" s="14">
        <v>40</v>
      </c>
      <c r="I2297" s="15" t="s">
        <v>32</v>
      </c>
      <c r="J2297" s="16">
        <v>780</v>
      </c>
      <c r="K2297" s="16">
        <v>195</v>
      </c>
      <c r="L2297" s="17" t="s">
        <v>448</v>
      </c>
      <c r="M2297" s="163" t="str">
        <f>IFERROR(GETPIVOTDATA("Tot. Bottles",'- Ordine Aggregato -'!$A$1,"sku anker",A2297),"")</f>
        <v/>
      </c>
      <c r="N2297" s="18" t="s">
        <v>42</v>
      </c>
      <c r="O2297" s="19" t="str">
        <f t="shared" si="35"/>
        <v>Order online</v>
      </c>
      <c r="P2297" s="97" t="s">
        <v>146</v>
      </c>
      <c r="Q2297" s="13" t="s">
        <v>7562</v>
      </c>
      <c r="R2297" t="s">
        <v>7563</v>
      </c>
      <c r="S2297" s="20">
        <v>0</v>
      </c>
      <c r="T2297" s="21" t="s">
        <v>38</v>
      </c>
    </row>
    <row r="2298" spans="1:20" x14ac:dyDescent="0.35">
      <c r="A2298" s="13" t="s">
        <v>7564</v>
      </c>
      <c r="B2298" s="13"/>
      <c r="C2298" s="13"/>
      <c r="D2298" s="13" t="s">
        <v>7565</v>
      </c>
      <c r="E2298" s="13">
        <v>4</v>
      </c>
      <c r="F2298" s="14">
        <v>0.7</v>
      </c>
      <c r="G2298" s="13" t="s">
        <v>14872</v>
      </c>
      <c r="H2298" s="14">
        <v>40</v>
      </c>
      <c r="I2298" s="15" t="s">
        <v>32</v>
      </c>
      <c r="J2298" s="16">
        <v>780</v>
      </c>
      <c r="K2298" s="16">
        <v>195</v>
      </c>
      <c r="L2298" s="17" t="s">
        <v>448</v>
      </c>
      <c r="M2298" s="163" t="str">
        <f>IFERROR(GETPIVOTDATA("Tot. Bottles",'- Ordine Aggregato -'!$A$1,"sku anker",A2298),"")</f>
        <v/>
      </c>
      <c r="N2298" s="18" t="s">
        <v>42</v>
      </c>
      <c r="O2298" s="19" t="str">
        <f t="shared" si="35"/>
        <v>Order online</v>
      </c>
      <c r="P2298" s="97" t="s">
        <v>146</v>
      </c>
      <c r="Q2298" s="13" t="s">
        <v>7566</v>
      </c>
      <c r="R2298" t="s">
        <v>7567</v>
      </c>
      <c r="S2298" s="20">
        <v>0</v>
      </c>
      <c r="T2298" s="21" t="s">
        <v>38</v>
      </c>
    </row>
    <row r="2299" spans="1:20" x14ac:dyDescent="0.35">
      <c r="A2299" s="13" t="s">
        <v>15520</v>
      </c>
      <c r="B2299" s="13"/>
      <c r="C2299" s="13"/>
      <c r="D2299" s="13" t="s">
        <v>15521</v>
      </c>
      <c r="E2299" s="13">
        <v>4</v>
      </c>
      <c r="F2299" s="14">
        <v>0.7</v>
      </c>
      <c r="G2299" s="13" t="s">
        <v>46</v>
      </c>
      <c r="H2299" s="14">
        <v>40</v>
      </c>
      <c r="I2299" s="15" t="s">
        <v>32</v>
      </c>
      <c r="J2299" s="16">
        <v>700</v>
      </c>
      <c r="K2299" s="16">
        <v>175</v>
      </c>
      <c r="L2299" s="17" t="s">
        <v>448</v>
      </c>
      <c r="M2299" s="163" t="str">
        <f>IFERROR(GETPIVOTDATA("Tot. Bottles",'- Ordine Aggregato -'!$A$1,"sku anker",A2299),"")</f>
        <v/>
      </c>
      <c r="N2299" s="18" t="s">
        <v>34</v>
      </c>
      <c r="O2299" s="19" t="str">
        <f t="shared" si="35"/>
        <v>Order online</v>
      </c>
      <c r="P2299" s="97" t="s">
        <v>146</v>
      </c>
      <c r="Q2299" s="13" t="s">
        <v>15522</v>
      </c>
      <c r="R2299" t="s">
        <v>15523</v>
      </c>
      <c r="S2299" s="20">
        <v>0</v>
      </c>
      <c r="T2299" s="21" t="s">
        <v>38</v>
      </c>
    </row>
    <row r="2300" spans="1:20" x14ac:dyDescent="0.35">
      <c r="A2300" s="96" t="s">
        <v>14518</v>
      </c>
      <c r="D2300" s="13" t="s">
        <v>14519</v>
      </c>
      <c r="E2300" s="13">
        <v>3</v>
      </c>
      <c r="F2300" s="14">
        <v>0.7</v>
      </c>
      <c r="G2300" s="13" t="s">
        <v>46</v>
      </c>
      <c r="H2300" s="14">
        <v>43</v>
      </c>
      <c r="I2300" s="15" t="s">
        <v>32</v>
      </c>
      <c r="J2300" s="16">
        <v>675</v>
      </c>
      <c r="K2300" s="16">
        <v>225</v>
      </c>
      <c r="L2300" s="17" t="s">
        <v>448</v>
      </c>
      <c r="M2300" s="163" t="str">
        <f>IFERROR(GETPIVOTDATA("Tot. Bottles",'- Ordine Aggregato -'!$A$1,"sku anker",A2300),"")</f>
        <v/>
      </c>
      <c r="N2300" s="18" t="s">
        <v>42</v>
      </c>
      <c r="O2300" s="19" t="str">
        <f t="shared" si="35"/>
        <v>Order online</v>
      </c>
      <c r="P2300" s="97" t="s">
        <v>146</v>
      </c>
      <c r="Q2300" s="13" t="s">
        <v>15524</v>
      </c>
      <c r="R2300" t="s">
        <v>15525</v>
      </c>
      <c r="S2300" s="20">
        <v>0</v>
      </c>
      <c r="T2300" s="21" t="s">
        <v>38</v>
      </c>
    </row>
    <row r="2301" spans="1:20" x14ac:dyDescent="0.35">
      <c r="A2301" s="96" t="s">
        <v>7568</v>
      </c>
      <c r="D2301" s="13" t="s">
        <v>7569</v>
      </c>
      <c r="E2301" s="13">
        <v>3</v>
      </c>
      <c r="F2301" s="14">
        <v>0.7</v>
      </c>
      <c r="G2301" s="13" t="s">
        <v>14872</v>
      </c>
      <c r="H2301" s="14">
        <v>43.8</v>
      </c>
      <c r="I2301" s="15" t="s">
        <v>32</v>
      </c>
      <c r="J2301" s="16">
        <v>675</v>
      </c>
      <c r="K2301" s="16">
        <v>225</v>
      </c>
      <c r="L2301" s="17" t="s">
        <v>448</v>
      </c>
      <c r="M2301" s="163" t="str">
        <f>IFERROR(GETPIVOTDATA("Tot. Bottles",'- Ordine Aggregato -'!$A$1,"sku anker",A2301),"")</f>
        <v/>
      </c>
      <c r="N2301" s="18" t="s">
        <v>42</v>
      </c>
      <c r="O2301" s="19" t="str">
        <f t="shared" si="35"/>
        <v>Order online</v>
      </c>
      <c r="P2301" s="97" t="s">
        <v>146</v>
      </c>
      <c r="Q2301" s="13" t="s">
        <v>7570</v>
      </c>
      <c r="R2301" t="s">
        <v>7571</v>
      </c>
      <c r="S2301" s="20">
        <v>0</v>
      </c>
      <c r="T2301" s="21" t="s">
        <v>38</v>
      </c>
    </row>
    <row r="2302" spans="1:20" x14ac:dyDescent="0.35">
      <c r="A2302" s="96" t="s">
        <v>7572</v>
      </c>
      <c r="B2302" s="96"/>
      <c r="C2302" s="96"/>
      <c r="D2302" s="13" t="s">
        <v>7573</v>
      </c>
      <c r="E2302" s="13">
        <v>4</v>
      </c>
      <c r="F2302" s="14">
        <v>0.7</v>
      </c>
      <c r="G2302" s="13" t="s">
        <v>14871</v>
      </c>
      <c r="H2302" s="14">
        <v>43</v>
      </c>
      <c r="I2302" s="15" t="s">
        <v>32</v>
      </c>
      <c r="J2302" s="16">
        <v>1220</v>
      </c>
      <c r="K2302" s="16">
        <v>305</v>
      </c>
      <c r="L2302" s="17" t="s">
        <v>448</v>
      </c>
      <c r="M2302" s="163" t="str">
        <f>IFERROR(GETPIVOTDATA("Tot. Bottles",'- Ordine Aggregato -'!$A$1,"sku anker",A2302),"")</f>
        <v/>
      </c>
      <c r="N2302" s="18" t="s">
        <v>42</v>
      </c>
      <c r="O2302" s="19" t="str">
        <f t="shared" si="35"/>
        <v>Order online</v>
      </c>
      <c r="P2302" s="97" t="s">
        <v>146</v>
      </c>
      <c r="Q2302" s="13" t="s">
        <v>7574</v>
      </c>
      <c r="R2302" t="s">
        <v>7575</v>
      </c>
      <c r="S2302" s="20">
        <v>0</v>
      </c>
      <c r="T2302" s="21" t="s">
        <v>38</v>
      </c>
    </row>
    <row r="2303" spans="1:20" x14ac:dyDescent="0.35">
      <c r="A2303" s="13" t="s">
        <v>7576</v>
      </c>
      <c r="B2303" s="13"/>
      <c r="C2303" s="13"/>
      <c r="D2303" s="13" t="s">
        <v>7577</v>
      </c>
      <c r="E2303" s="13">
        <v>6</v>
      </c>
      <c r="F2303" s="14">
        <v>0.7</v>
      </c>
      <c r="G2303" s="13" t="s">
        <v>14872</v>
      </c>
      <c r="H2303" s="14">
        <v>40</v>
      </c>
      <c r="I2303" s="15" t="s">
        <v>32</v>
      </c>
      <c r="J2303" s="16">
        <v>107.69999999999999</v>
      </c>
      <c r="K2303" s="16">
        <v>17.95</v>
      </c>
      <c r="L2303" s="17" t="s">
        <v>448</v>
      </c>
      <c r="M2303" s="163" t="str">
        <f>IFERROR(GETPIVOTDATA("Tot. Bottles",'- Ordine Aggregato -'!$A$1,"sku anker",A2303),"")</f>
        <v/>
      </c>
      <c r="N2303" s="18" t="s">
        <v>42</v>
      </c>
      <c r="O2303" s="19" t="str">
        <f t="shared" si="35"/>
        <v>Order online</v>
      </c>
      <c r="P2303" s="97" t="s">
        <v>146</v>
      </c>
      <c r="Q2303" s="13" t="s">
        <v>7578</v>
      </c>
      <c r="R2303" t="s">
        <v>7579</v>
      </c>
      <c r="S2303" s="20">
        <v>0</v>
      </c>
      <c r="T2303" s="21" t="s">
        <v>38</v>
      </c>
    </row>
    <row r="2304" spans="1:20" x14ac:dyDescent="0.35">
      <c r="A2304" s="96" t="s">
        <v>7580</v>
      </c>
      <c r="D2304" s="13" t="s">
        <v>7581</v>
      </c>
      <c r="E2304" s="13">
        <v>6</v>
      </c>
      <c r="F2304" s="14">
        <v>0.7</v>
      </c>
      <c r="G2304" s="13" t="s">
        <v>14871</v>
      </c>
      <c r="H2304" s="14">
        <v>40</v>
      </c>
      <c r="I2304" s="15" t="s">
        <v>32</v>
      </c>
      <c r="J2304" s="16">
        <v>159</v>
      </c>
      <c r="K2304" s="16">
        <v>26.5</v>
      </c>
      <c r="L2304" s="17" t="s">
        <v>448</v>
      </c>
      <c r="M2304" s="163" t="str">
        <f>IFERROR(GETPIVOTDATA("Tot. Bottles",'- Ordine Aggregato -'!$A$1,"sku anker",A2304),"")</f>
        <v/>
      </c>
      <c r="N2304" s="18" t="s">
        <v>42</v>
      </c>
      <c r="O2304" s="19" t="str">
        <f t="shared" si="35"/>
        <v>Order online</v>
      </c>
      <c r="P2304" s="97" t="s">
        <v>146</v>
      </c>
      <c r="Q2304" s="13" t="s">
        <v>7582</v>
      </c>
      <c r="R2304" t="s">
        <v>7583</v>
      </c>
      <c r="S2304" s="20">
        <v>0</v>
      </c>
      <c r="T2304" s="21" t="s">
        <v>38</v>
      </c>
    </row>
    <row r="2305" spans="1:20" x14ac:dyDescent="0.35">
      <c r="A2305" s="96" t="s">
        <v>7584</v>
      </c>
      <c r="B2305" s="96"/>
      <c r="C2305" s="96"/>
      <c r="D2305" s="13" t="s">
        <v>7581</v>
      </c>
      <c r="E2305" s="13">
        <v>6</v>
      </c>
      <c r="F2305" s="14">
        <v>1</v>
      </c>
      <c r="G2305" s="13" t="s">
        <v>14872</v>
      </c>
      <c r="H2305" s="14">
        <v>40</v>
      </c>
      <c r="I2305" s="15" t="s">
        <v>32</v>
      </c>
      <c r="J2305" s="16">
        <v>207</v>
      </c>
      <c r="K2305" s="16">
        <v>34.5</v>
      </c>
      <c r="L2305" s="17" t="s">
        <v>448</v>
      </c>
      <c r="M2305" s="163" t="str">
        <f>IFERROR(GETPIVOTDATA("Tot. Bottles",'- Ordine Aggregato -'!$A$1,"sku anker",A2305),"")</f>
        <v/>
      </c>
      <c r="N2305" s="18" t="s">
        <v>42</v>
      </c>
      <c r="O2305" s="19" t="str">
        <f t="shared" si="35"/>
        <v>Order online</v>
      </c>
      <c r="P2305" s="97" t="s">
        <v>146</v>
      </c>
      <c r="Q2305" s="13" t="s">
        <v>7585</v>
      </c>
      <c r="R2305" t="s">
        <v>7586</v>
      </c>
      <c r="S2305" s="20">
        <v>0</v>
      </c>
      <c r="T2305" s="21" t="s">
        <v>38</v>
      </c>
    </row>
    <row r="2306" spans="1:20" x14ac:dyDescent="0.35">
      <c r="A2306" s="96" t="s">
        <v>7587</v>
      </c>
      <c r="D2306" s="13" t="s">
        <v>7588</v>
      </c>
      <c r="E2306" s="13">
        <v>6</v>
      </c>
      <c r="F2306" s="14">
        <v>1</v>
      </c>
      <c r="G2306" s="13" t="s">
        <v>14871</v>
      </c>
      <c r="H2306" s="14">
        <v>43</v>
      </c>
      <c r="I2306" s="15" t="s">
        <v>32</v>
      </c>
      <c r="J2306" s="16">
        <v>219</v>
      </c>
      <c r="K2306" s="16">
        <v>36.5</v>
      </c>
      <c r="L2306" s="17" t="s">
        <v>448</v>
      </c>
      <c r="M2306" s="163" t="str">
        <f>IFERROR(GETPIVOTDATA("Tot. Bottles",'- Ordine Aggregato -'!$A$1,"sku anker",A2306),"")</f>
        <v/>
      </c>
      <c r="N2306" s="18" t="s">
        <v>42</v>
      </c>
      <c r="O2306" s="19" t="str">
        <f t="shared" si="35"/>
        <v>Order online</v>
      </c>
      <c r="P2306" s="97" t="s">
        <v>146</v>
      </c>
      <c r="Q2306" s="13" t="s">
        <v>7589</v>
      </c>
      <c r="R2306" t="s">
        <v>7590</v>
      </c>
      <c r="S2306" s="20">
        <v>0</v>
      </c>
      <c r="T2306" s="21" t="s">
        <v>38</v>
      </c>
    </row>
    <row r="2307" spans="1:20" x14ac:dyDescent="0.35">
      <c r="A2307" s="13" t="s">
        <v>7591</v>
      </c>
      <c r="B2307" s="13"/>
      <c r="C2307" s="13"/>
      <c r="D2307" s="13" t="s">
        <v>7592</v>
      </c>
      <c r="E2307" s="13">
        <v>4</v>
      </c>
      <c r="F2307" s="14">
        <v>0.7</v>
      </c>
      <c r="G2307" s="13" t="s">
        <v>14872</v>
      </c>
      <c r="H2307" s="14">
        <v>43</v>
      </c>
      <c r="I2307" s="15" t="s">
        <v>32</v>
      </c>
      <c r="J2307" s="16">
        <v>1480</v>
      </c>
      <c r="K2307" s="16">
        <v>370</v>
      </c>
      <c r="L2307" s="17" t="s">
        <v>1787</v>
      </c>
      <c r="M2307" s="163" t="str">
        <f>IFERROR(GETPIVOTDATA("Tot. Bottles",'- Ordine Aggregato -'!$A$1,"sku anker",A2307),"")</f>
        <v/>
      </c>
      <c r="N2307" s="18" t="s">
        <v>42</v>
      </c>
      <c r="O2307" s="19" t="str">
        <f t="shared" si="35"/>
        <v>Order online</v>
      </c>
      <c r="P2307" s="97" t="s">
        <v>146</v>
      </c>
      <c r="Q2307" s="13" t="s">
        <v>7593</v>
      </c>
      <c r="R2307" t="s">
        <v>7594</v>
      </c>
      <c r="S2307" s="20">
        <v>0</v>
      </c>
      <c r="T2307" s="21" t="s">
        <v>38</v>
      </c>
    </row>
    <row r="2308" spans="1:20" x14ac:dyDescent="0.35">
      <c r="A2308" s="13" t="s">
        <v>7595</v>
      </c>
      <c r="B2308" s="13"/>
      <c r="C2308" s="13"/>
      <c r="D2308" s="13" t="s">
        <v>7596</v>
      </c>
      <c r="E2308" s="13">
        <v>12</v>
      </c>
      <c r="F2308" s="14">
        <v>0.2</v>
      </c>
      <c r="G2308" s="13" t="s">
        <v>14872</v>
      </c>
      <c r="H2308" s="14">
        <v>40</v>
      </c>
      <c r="I2308" s="15" t="s">
        <v>32</v>
      </c>
      <c r="J2308" s="16">
        <v>31.200000000000003</v>
      </c>
      <c r="K2308" s="16">
        <v>2.6</v>
      </c>
      <c r="L2308" s="17" t="s">
        <v>448</v>
      </c>
      <c r="M2308" s="163" t="str">
        <f>IFERROR(GETPIVOTDATA("Tot. Bottles",'- Ordine Aggregato -'!$A$1,"sku anker",A2308),"")</f>
        <v/>
      </c>
      <c r="N2308" s="18" t="s">
        <v>67</v>
      </c>
      <c r="O2308" s="19" t="str">
        <f t="shared" si="35"/>
        <v>Order online</v>
      </c>
      <c r="P2308" s="97" t="s">
        <v>146</v>
      </c>
      <c r="Q2308" s="13" t="s">
        <v>7597</v>
      </c>
      <c r="R2308" t="s">
        <v>7598</v>
      </c>
      <c r="S2308" s="20">
        <v>2.6</v>
      </c>
      <c r="T2308" s="21" t="s">
        <v>38</v>
      </c>
    </row>
    <row r="2309" spans="1:20" x14ac:dyDescent="0.35">
      <c r="A2309" s="96" t="s">
        <v>7599</v>
      </c>
      <c r="D2309" s="13" t="s">
        <v>7596</v>
      </c>
      <c r="E2309" s="13">
        <v>24</v>
      </c>
      <c r="F2309" s="14">
        <v>0.2</v>
      </c>
      <c r="G2309" s="13" t="s">
        <v>14871</v>
      </c>
      <c r="H2309" s="14">
        <v>40</v>
      </c>
      <c r="I2309" s="15" t="s">
        <v>32</v>
      </c>
      <c r="J2309" s="16">
        <v>63.599999999999994</v>
      </c>
      <c r="K2309" s="16">
        <v>2.65</v>
      </c>
      <c r="L2309" s="17" t="s">
        <v>448</v>
      </c>
      <c r="M2309" s="163" t="str">
        <f>IFERROR(GETPIVOTDATA("Tot. Bottles",'- Ordine Aggregato -'!$A$1,"sku anker",A2309),"")</f>
        <v/>
      </c>
      <c r="N2309" s="18" t="s">
        <v>67</v>
      </c>
      <c r="O2309" s="19" t="str">
        <f t="shared" si="35"/>
        <v>Order online</v>
      </c>
      <c r="P2309" s="97" t="s">
        <v>146</v>
      </c>
      <c r="Q2309" s="13" t="s">
        <v>7597</v>
      </c>
      <c r="R2309" t="s">
        <v>7600</v>
      </c>
      <c r="S2309" s="20">
        <v>2.65</v>
      </c>
      <c r="T2309" s="21" t="s">
        <v>38</v>
      </c>
    </row>
    <row r="2310" spans="1:20" x14ac:dyDescent="0.35">
      <c r="A2310" s="13" t="s">
        <v>7601</v>
      </c>
      <c r="B2310" s="13"/>
      <c r="C2310" s="13"/>
      <c r="D2310" s="13" t="s">
        <v>7596</v>
      </c>
      <c r="E2310" s="13">
        <v>12</v>
      </c>
      <c r="F2310" s="14">
        <v>0.35</v>
      </c>
      <c r="G2310" s="13" t="s">
        <v>14871</v>
      </c>
      <c r="H2310" s="14">
        <v>40</v>
      </c>
      <c r="I2310" s="15" t="s">
        <v>32</v>
      </c>
      <c r="J2310" s="16">
        <v>43.8</v>
      </c>
      <c r="K2310" s="16">
        <v>3.65</v>
      </c>
      <c r="L2310" s="17" t="s">
        <v>448</v>
      </c>
      <c r="M2310" s="163" t="str">
        <f>IFERROR(GETPIVOTDATA("Tot. Bottles",'- Ordine Aggregato -'!$A$1,"sku anker",A2310),"")</f>
        <v/>
      </c>
      <c r="N2310" s="18" t="s">
        <v>67</v>
      </c>
      <c r="O2310" s="19" t="str">
        <f t="shared" si="35"/>
        <v>Order online</v>
      </c>
      <c r="P2310" s="97" t="s">
        <v>146</v>
      </c>
      <c r="Q2310" s="13" t="s">
        <v>7602</v>
      </c>
      <c r="R2310" t="s">
        <v>7603</v>
      </c>
      <c r="S2310" s="20">
        <v>3.65</v>
      </c>
      <c r="T2310" s="21" t="s">
        <v>38</v>
      </c>
    </row>
    <row r="2311" spans="1:20" x14ac:dyDescent="0.35">
      <c r="A2311" s="96" t="s">
        <v>7604</v>
      </c>
      <c r="D2311" s="13" t="s">
        <v>7596</v>
      </c>
      <c r="E2311" s="13">
        <v>6</v>
      </c>
      <c r="F2311" s="14">
        <v>0.7</v>
      </c>
      <c r="G2311" s="13" t="s">
        <v>14871</v>
      </c>
      <c r="H2311" s="14">
        <v>40</v>
      </c>
      <c r="I2311" s="15" t="s">
        <v>32</v>
      </c>
      <c r="J2311" s="16">
        <v>35.099999999999994</v>
      </c>
      <c r="K2311" s="16">
        <v>5.85</v>
      </c>
      <c r="L2311" s="17" t="s">
        <v>448</v>
      </c>
      <c r="M2311" s="163" t="str">
        <f>IFERROR(GETPIVOTDATA("Tot. Bottles",'- Ordine Aggregato -'!$A$1,"sku anker",A2311),"")</f>
        <v/>
      </c>
      <c r="N2311" s="18" t="s">
        <v>42</v>
      </c>
      <c r="O2311" s="19" t="str">
        <f t="shared" si="35"/>
        <v>Order online</v>
      </c>
      <c r="P2311" s="97" t="s">
        <v>146</v>
      </c>
      <c r="Q2311" s="13" t="s">
        <v>7605</v>
      </c>
      <c r="R2311" t="s">
        <v>7606</v>
      </c>
      <c r="S2311" s="20">
        <v>0</v>
      </c>
      <c r="T2311" s="21" t="s">
        <v>38</v>
      </c>
    </row>
    <row r="2312" spans="1:20" x14ac:dyDescent="0.35">
      <c r="A2312" s="13" t="s">
        <v>7607</v>
      </c>
      <c r="B2312" s="13"/>
      <c r="C2312" s="13"/>
      <c r="D2312" s="13" t="s">
        <v>7596</v>
      </c>
      <c r="E2312" s="13">
        <v>6</v>
      </c>
      <c r="F2312" s="14">
        <v>1</v>
      </c>
      <c r="G2312" s="13" t="s">
        <v>14871</v>
      </c>
      <c r="H2312" s="14">
        <v>40</v>
      </c>
      <c r="I2312" s="15" t="s">
        <v>32</v>
      </c>
      <c r="J2312" s="16">
        <v>44.099999999999994</v>
      </c>
      <c r="K2312" s="16">
        <v>7.35</v>
      </c>
      <c r="L2312" s="17" t="s">
        <v>448</v>
      </c>
      <c r="M2312" s="163" t="str">
        <f>IFERROR(GETPIVOTDATA("Tot. Bottles",'- Ordine Aggregato -'!$A$1,"sku anker",A2312),"")</f>
        <v/>
      </c>
      <c r="N2312" s="18" t="s">
        <v>42</v>
      </c>
      <c r="O2312" s="19" t="str">
        <f t="shared" si="35"/>
        <v>Order online</v>
      </c>
      <c r="P2312" s="97" t="s">
        <v>146</v>
      </c>
      <c r="Q2312" s="13" t="s">
        <v>7608</v>
      </c>
      <c r="R2312" t="s">
        <v>7609</v>
      </c>
      <c r="S2312" s="20">
        <v>0</v>
      </c>
      <c r="T2312" s="21" t="s">
        <v>38</v>
      </c>
    </row>
    <row r="2313" spans="1:20" x14ac:dyDescent="0.35">
      <c r="A2313" s="13" t="s">
        <v>7610</v>
      </c>
      <c r="B2313" s="13"/>
      <c r="C2313" s="13"/>
      <c r="D2313" s="13" t="s">
        <v>7596</v>
      </c>
      <c r="E2313" s="13">
        <v>6</v>
      </c>
      <c r="F2313" s="14">
        <v>1.5</v>
      </c>
      <c r="G2313" s="13" t="s">
        <v>46</v>
      </c>
      <c r="H2313" s="14">
        <v>40</v>
      </c>
      <c r="I2313" s="15" t="s">
        <v>32</v>
      </c>
      <c r="J2313" s="16">
        <v>87</v>
      </c>
      <c r="K2313" s="16">
        <v>14.5</v>
      </c>
      <c r="L2313" s="17" t="s">
        <v>448</v>
      </c>
      <c r="M2313" s="163" t="str">
        <f>IFERROR(GETPIVOTDATA("Tot. Bottles",'- Ordine Aggregato -'!$A$1,"sku anker",A2313),"")</f>
        <v/>
      </c>
      <c r="N2313" s="18" t="s">
        <v>42</v>
      </c>
      <c r="O2313" s="19" t="str">
        <f t="shared" si="35"/>
        <v>Order online</v>
      </c>
      <c r="P2313" s="97" t="s">
        <v>146</v>
      </c>
      <c r="Q2313" s="13" t="s">
        <v>7611</v>
      </c>
      <c r="R2313" t="s">
        <v>7612</v>
      </c>
      <c r="S2313" s="20">
        <v>0</v>
      </c>
      <c r="T2313" s="21" t="s">
        <v>38</v>
      </c>
    </row>
    <row r="2314" spans="1:20" x14ac:dyDescent="0.35">
      <c r="A2314" s="96" t="s">
        <v>7613</v>
      </c>
      <c r="D2314" s="13" t="s">
        <v>7596</v>
      </c>
      <c r="E2314" s="13">
        <v>4</v>
      </c>
      <c r="F2314" s="14">
        <v>3</v>
      </c>
      <c r="G2314" s="13" t="s">
        <v>14871</v>
      </c>
      <c r="H2314" s="14">
        <v>40</v>
      </c>
      <c r="I2314" s="15" t="s">
        <v>32</v>
      </c>
      <c r="J2314" s="16">
        <v>134</v>
      </c>
      <c r="K2314" s="16">
        <v>33.5</v>
      </c>
      <c r="L2314" s="17" t="s">
        <v>448</v>
      </c>
      <c r="M2314" s="163" t="str">
        <f>IFERROR(GETPIVOTDATA("Tot. Bottles",'- Ordine Aggregato -'!$A$1,"sku anker",A2314),"")</f>
        <v/>
      </c>
      <c r="N2314" s="18" t="s">
        <v>42</v>
      </c>
      <c r="O2314" s="19" t="str">
        <f t="shared" si="35"/>
        <v>Order online</v>
      </c>
      <c r="P2314" s="97" t="s">
        <v>146</v>
      </c>
      <c r="Q2314" s="13" t="s">
        <v>7614</v>
      </c>
      <c r="R2314" t="s">
        <v>7615</v>
      </c>
      <c r="S2314" s="20">
        <v>0</v>
      </c>
      <c r="T2314" s="21" t="s">
        <v>38</v>
      </c>
    </row>
    <row r="2315" spans="1:20" x14ac:dyDescent="0.35">
      <c r="A2315" s="96" t="s">
        <v>7616</v>
      </c>
      <c r="D2315" s="13" t="s">
        <v>7617</v>
      </c>
      <c r="E2315" s="13">
        <v>192</v>
      </c>
      <c r="F2315" s="14">
        <v>0.05</v>
      </c>
      <c r="G2315" s="13" t="s">
        <v>46</v>
      </c>
      <c r="H2315" s="14">
        <v>40</v>
      </c>
      <c r="I2315" s="15" t="s">
        <v>32</v>
      </c>
      <c r="J2315" s="16">
        <v>168.96</v>
      </c>
      <c r="K2315" s="16">
        <v>0.88</v>
      </c>
      <c r="L2315" s="17" t="s">
        <v>448</v>
      </c>
      <c r="M2315" s="163" t="str">
        <f>IFERROR(GETPIVOTDATA("Tot. Bottles",'- Ordine Aggregato -'!$A$1,"sku anker",A2315),"")</f>
        <v/>
      </c>
      <c r="N2315" s="18" t="s">
        <v>42</v>
      </c>
      <c r="O2315" s="19" t="str">
        <f t="shared" si="35"/>
        <v>Order online</v>
      </c>
      <c r="P2315" s="97" t="s">
        <v>146</v>
      </c>
      <c r="Q2315" s="13" t="s">
        <v>7618</v>
      </c>
      <c r="R2315" t="s">
        <v>7619</v>
      </c>
      <c r="S2315" s="20">
        <v>0</v>
      </c>
      <c r="T2315" s="21" t="s">
        <v>38</v>
      </c>
    </row>
    <row r="2316" spans="1:20" x14ac:dyDescent="0.35">
      <c r="A2316" s="96" t="s">
        <v>7620</v>
      </c>
      <c r="D2316" s="13" t="s">
        <v>7621</v>
      </c>
      <c r="E2316" s="13">
        <v>6</v>
      </c>
      <c r="F2316" s="14">
        <v>0.7</v>
      </c>
      <c r="G2316" s="13" t="s">
        <v>14871</v>
      </c>
      <c r="H2316" s="14">
        <v>40</v>
      </c>
      <c r="I2316" s="15" t="s">
        <v>32</v>
      </c>
      <c r="J2316" s="16">
        <v>165</v>
      </c>
      <c r="K2316" s="16">
        <v>27.5</v>
      </c>
      <c r="L2316" s="17" t="s">
        <v>448</v>
      </c>
      <c r="M2316" s="163" t="str">
        <f>IFERROR(GETPIVOTDATA("Tot. Bottles",'- Ordine Aggregato -'!$A$1,"sku anker",A2316),"")</f>
        <v/>
      </c>
      <c r="N2316" s="18" t="s">
        <v>42</v>
      </c>
      <c r="O2316" s="19" t="str">
        <f t="shared" si="35"/>
        <v>Order online</v>
      </c>
      <c r="P2316" s="97" t="s">
        <v>146</v>
      </c>
      <c r="Q2316" s="13" t="s">
        <v>7622</v>
      </c>
      <c r="R2316" t="s">
        <v>7623</v>
      </c>
      <c r="S2316" s="20">
        <v>0</v>
      </c>
      <c r="T2316" s="21" t="s">
        <v>38</v>
      </c>
    </row>
    <row r="2317" spans="1:20" x14ac:dyDescent="0.35">
      <c r="A2317" s="13" t="s">
        <v>7624</v>
      </c>
      <c r="B2317" s="13"/>
      <c r="C2317" s="13"/>
      <c r="D2317" s="13" t="s">
        <v>7625</v>
      </c>
      <c r="E2317" s="13">
        <v>6</v>
      </c>
      <c r="F2317" s="14">
        <v>0.7</v>
      </c>
      <c r="G2317" s="13" t="s">
        <v>14872</v>
      </c>
      <c r="H2317" s="14">
        <v>38</v>
      </c>
      <c r="I2317" s="15" t="s">
        <v>32</v>
      </c>
      <c r="J2317" s="16">
        <v>49.5</v>
      </c>
      <c r="K2317" s="16">
        <v>8.25</v>
      </c>
      <c r="L2317" s="17" t="s">
        <v>41</v>
      </c>
      <c r="M2317" s="163" t="str">
        <f>IFERROR(GETPIVOTDATA("Tot. Bottles",'- Ordine Aggregato -'!$A$1,"sku anker",A2317),"")</f>
        <v/>
      </c>
      <c r="N2317" s="18" t="s">
        <v>67</v>
      </c>
      <c r="O2317" s="19" t="str">
        <f t="shared" ref="O2317:O2380" si="36">HYPERLINK("https://www.ankeramsterdamspirits.nl/en/products/"&amp;A2317,"Order online")</f>
        <v>Order online</v>
      </c>
      <c r="P2317" s="97" t="s">
        <v>43</v>
      </c>
      <c r="Q2317" s="13" t="s">
        <v>7626</v>
      </c>
      <c r="R2317" t="s">
        <v>7627</v>
      </c>
      <c r="S2317" s="20">
        <v>8.25</v>
      </c>
      <c r="T2317" s="21" t="s">
        <v>38</v>
      </c>
    </row>
    <row r="2318" spans="1:20" x14ac:dyDescent="0.35">
      <c r="A2318" s="13" t="s">
        <v>7628</v>
      </c>
      <c r="B2318" s="13"/>
      <c r="C2318" s="13"/>
      <c r="D2318" s="13" t="s">
        <v>7625</v>
      </c>
      <c r="E2318" s="13">
        <v>6</v>
      </c>
      <c r="F2318" s="14">
        <v>1</v>
      </c>
      <c r="G2318" s="13" t="s">
        <v>31</v>
      </c>
      <c r="H2318" s="14">
        <v>38</v>
      </c>
      <c r="I2318" s="15" t="s">
        <v>32</v>
      </c>
      <c r="J2318" s="16">
        <v>58.5</v>
      </c>
      <c r="K2318" s="16">
        <v>9.75</v>
      </c>
      <c r="L2318" s="17" t="s">
        <v>41</v>
      </c>
      <c r="M2318" s="163" t="str">
        <f>IFERROR(GETPIVOTDATA("Tot. Bottles",'- Ordine Aggregato -'!$A$1,"sku anker",A2318),"")</f>
        <v/>
      </c>
      <c r="N2318" s="18" t="s">
        <v>67</v>
      </c>
      <c r="O2318" s="19" t="str">
        <f t="shared" si="36"/>
        <v>Order online</v>
      </c>
      <c r="P2318" s="97" t="s">
        <v>43</v>
      </c>
      <c r="Q2318" s="13" t="s">
        <v>7629</v>
      </c>
      <c r="R2318" t="s">
        <v>7630</v>
      </c>
      <c r="S2318" s="20">
        <v>9.75</v>
      </c>
      <c r="T2318" s="21" t="s">
        <v>38</v>
      </c>
    </row>
    <row r="2319" spans="1:20" x14ac:dyDescent="0.35">
      <c r="A2319" s="96" t="s">
        <v>7631</v>
      </c>
      <c r="D2319" s="13" t="s">
        <v>7625</v>
      </c>
      <c r="E2319" s="13">
        <v>12</v>
      </c>
      <c r="F2319" s="14">
        <v>1</v>
      </c>
      <c r="G2319" s="13" t="s">
        <v>14871</v>
      </c>
      <c r="H2319" s="14">
        <v>38</v>
      </c>
      <c r="I2319" s="15" t="s">
        <v>32</v>
      </c>
      <c r="J2319" s="16">
        <v>117</v>
      </c>
      <c r="K2319" s="16">
        <v>9.75</v>
      </c>
      <c r="L2319" s="17" t="s">
        <v>41</v>
      </c>
      <c r="M2319" s="163" t="str">
        <f>IFERROR(GETPIVOTDATA("Tot. Bottles",'- Ordine Aggregato -'!$A$1,"sku anker",A2319),"")</f>
        <v/>
      </c>
      <c r="N2319" s="18" t="s">
        <v>67</v>
      </c>
      <c r="O2319" s="19" t="str">
        <f t="shared" si="36"/>
        <v>Order online</v>
      </c>
      <c r="P2319" s="97" t="s">
        <v>43</v>
      </c>
      <c r="Q2319" s="13" t="s">
        <v>7629</v>
      </c>
      <c r="R2319" t="s">
        <v>7632</v>
      </c>
      <c r="S2319" s="20">
        <v>9.75</v>
      </c>
      <c r="T2319" s="21" t="s">
        <v>38</v>
      </c>
    </row>
    <row r="2320" spans="1:20" x14ac:dyDescent="0.35">
      <c r="A2320" s="96" t="s">
        <v>7633</v>
      </c>
      <c r="D2320" s="13" t="s">
        <v>7634</v>
      </c>
      <c r="E2320" s="13">
        <v>12</v>
      </c>
      <c r="F2320" s="14">
        <v>1</v>
      </c>
      <c r="G2320" s="13" t="s">
        <v>14872</v>
      </c>
      <c r="H2320" s="14">
        <v>38</v>
      </c>
      <c r="I2320" s="15" t="s">
        <v>32</v>
      </c>
      <c r="J2320" s="16">
        <v>110.39999999999999</v>
      </c>
      <c r="K2320" s="16">
        <v>9.1999999999999993</v>
      </c>
      <c r="L2320" s="17" t="s">
        <v>41</v>
      </c>
      <c r="M2320" s="163" t="str">
        <f>IFERROR(GETPIVOTDATA("Tot. Bottles",'- Ordine Aggregato -'!$A$1,"sku anker",A2320),"")</f>
        <v/>
      </c>
      <c r="N2320" s="18" t="s">
        <v>67</v>
      </c>
      <c r="O2320" s="19" t="str">
        <f t="shared" si="36"/>
        <v>Order online</v>
      </c>
      <c r="P2320" s="97" t="s">
        <v>43</v>
      </c>
      <c r="Q2320" s="13" t="s">
        <v>7629</v>
      </c>
      <c r="R2320" t="s">
        <v>7635</v>
      </c>
      <c r="S2320" s="20">
        <v>9.1999999999999993</v>
      </c>
      <c r="T2320" s="21" t="s">
        <v>38</v>
      </c>
    </row>
    <row r="2321" spans="1:20" x14ac:dyDescent="0.35">
      <c r="A2321" s="96" t="s">
        <v>7636</v>
      </c>
      <c r="B2321" s="96"/>
      <c r="C2321" s="96"/>
      <c r="D2321" s="13" t="s">
        <v>7637</v>
      </c>
      <c r="E2321" s="13">
        <v>6</v>
      </c>
      <c r="F2321" s="14">
        <v>0.7</v>
      </c>
      <c r="G2321" s="13" t="s">
        <v>14872</v>
      </c>
      <c r="H2321" s="14">
        <v>38</v>
      </c>
      <c r="I2321" s="15" t="s">
        <v>32</v>
      </c>
      <c r="J2321" s="16">
        <v>52.5</v>
      </c>
      <c r="K2321" s="16">
        <v>8.75</v>
      </c>
      <c r="L2321" s="17" t="s">
        <v>41</v>
      </c>
      <c r="M2321" s="163" t="str">
        <f>IFERROR(GETPIVOTDATA("Tot. Bottles",'- Ordine Aggregato -'!$A$1,"sku anker",A2321),"")</f>
        <v/>
      </c>
      <c r="N2321" s="18" t="s">
        <v>42</v>
      </c>
      <c r="O2321" s="19" t="str">
        <f t="shared" si="36"/>
        <v>Order online</v>
      </c>
      <c r="P2321" s="97" t="s">
        <v>43</v>
      </c>
      <c r="Q2321" s="13" t="s">
        <v>7638</v>
      </c>
      <c r="R2321" t="s">
        <v>7639</v>
      </c>
      <c r="S2321" s="20">
        <v>0</v>
      </c>
      <c r="T2321" s="21" t="s">
        <v>38</v>
      </c>
    </row>
    <row r="2322" spans="1:20" x14ac:dyDescent="0.35">
      <c r="A2322" s="96" t="s">
        <v>7640</v>
      </c>
      <c r="D2322" s="13" t="s">
        <v>7637</v>
      </c>
      <c r="E2322" s="13">
        <v>12</v>
      </c>
      <c r="F2322" s="14">
        <v>1</v>
      </c>
      <c r="G2322" s="13" t="s">
        <v>14872</v>
      </c>
      <c r="H2322" s="14">
        <v>38</v>
      </c>
      <c r="I2322" s="15" t="s">
        <v>32</v>
      </c>
      <c r="J2322" s="16">
        <v>118.19999999999999</v>
      </c>
      <c r="K2322" s="16">
        <v>9.85</v>
      </c>
      <c r="L2322" s="17" t="s">
        <v>41</v>
      </c>
      <c r="M2322" s="163" t="str">
        <f>IFERROR(GETPIVOTDATA("Tot. Bottles",'- Ordine Aggregato -'!$A$1,"sku anker",A2322),"")</f>
        <v/>
      </c>
      <c r="N2322" s="18" t="s">
        <v>67</v>
      </c>
      <c r="O2322" s="19" t="str">
        <f t="shared" si="36"/>
        <v>Order online</v>
      </c>
      <c r="P2322" s="97" t="s">
        <v>43</v>
      </c>
      <c r="Q2322" s="13" t="s">
        <v>7641</v>
      </c>
      <c r="R2322" t="s">
        <v>7642</v>
      </c>
      <c r="S2322" s="20">
        <v>9.85</v>
      </c>
      <c r="T2322" s="21" t="s">
        <v>38</v>
      </c>
    </row>
    <row r="2323" spans="1:20" x14ac:dyDescent="0.35">
      <c r="A2323" s="96" t="s">
        <v>7643</v>
      </c>
      <c r="D2323" s="13" t="s">
        <v>7637</v>
      </c>
      <c r="E2323" s="13">
        <v>6</v>
      </c>
      <c r="F2323" s="14">
        <v>1</v>
      </c>
      <c r="G2323" s="13" t="s">
        <v>14872</v>
      </c>
      <c r="H2323" s="14">
        <v>38</v>
      </c>
      <c r="I2323" s="15" t="s">
        <v>32</v>
      </c>
      <c r="J2323" s="16">
        <v>58.5</v>
      </c>
      <c r="K2323" s="16">
        <v>9.75</v>
      </c>
      <c r="L2323" s="17" t="s">
        <v>41</v>
      </c>
      <c r="M2323" s="163" t="str">
        <f>IFERROR(GETPIVOTDATA("Tot. Bottles",'- Ordine Aggregato -'!$A$1,"sku anker",A2323),"")</f>
        <v/>
      </c>
      <c r="N2323" s="18" t="s">
        <v>67</v>
      </c>
      <c r="O2323" s="19" t="str">
        <f t="shared" si="36"/>
        <v>Order online</v>
      </c>
      <c r="P2323" s="97" t="s">
        <v>43</v>
      </c>
      <c r="Q2323" s="13" t="s">
        <v>7641</v>
      </c>
      <c r="R2323" t="s">
        <v>7644</v>
      </c>
      <c r="S2323" s="20">
        <v>9.75</v>
      </c>
      <c r="T2323" s="21" t="s">
        <v>38</v>
      </c>
    </row>
    <row r="2324" spans="1:20" x14ac:dyDescent="0.35">
      <c r="A2324" s="13" t="s">
        <v>7645</v>
      </c>
      <c r="B2324" s="13"/>
      <c r="C2324" s="13"/>
      <c r="D2324" s="13" t="s">
        <v>7646</v>
      </c>
      <c r="E2324" s="13">
        <v>6</v>
      </c>
      <c r="F2324" s="14">
        <v>0.7</v>
      </c>
      <c r="G2324" s="13" t="s">
        <v>14872</v>
      </c>
      <c r="H2324" s="14">
        <v>38</v>
      </c>
      <c r="I2324" s="15" t="s">
        <v>32</v>
      </c>
      <c r="J2324" s="16">
        <v>43.5</v>
      </c>
      <c r="K2324" s="16">
        <v>7.25</v>
      </c>
      <c r="L2324" s="17" t="s">
        <v>41</v>
      </c>
      <c r="M2324" s="163" t="str">
        <f>IFERROR(GETPIVOTDATA("Tot. Bottles",'- Ordine Aggregato -'!$A$1,"sku anker",A2324),"")</f>
        <v/>
      </c>
      <c r="N2324" s="18" t="s">
        <v>67</v>
      </c>
      <c r="O2324" s="19" t="str">
        <f t="shared" si="36"/>
        <v>Order online</v>
      </c>
      <c r="P2324" s="97" t="s">
        <v>43</v>
      </c>
      <c r="Q2324" s="13" t="s">
        <v>7638</v>
      </c>
      <c r="R2324" t="s">
        <v>7647</v>
      </c>
      <c r="S2324" s="20">
        <v>7.25</v>
      </c>
      <c r="T2324" s="21" t="s">
        <v>38</v>
      </c>
    </row>
    <row r="2325" spans="1:20" x14ac:dyDescent="0.35">
      <c r="A2325" s="96" t="s">
        <v>7648</v>
      </c>
      <c r="B2325" s="96"/>
      <c r="C2325" s="96"/>
      <c r="D2325" s="13" t="s">
        <v>7649</v>
      </c>
      <c r="E2325" s="13">
        <v>3</v>
      </c>
      <c r="F2325" s="14">
        <v>0.7</v>
      </c>
      <c r="G2325" s="13" t="s">
        <v>14871</v>
      </c>
      <c r="H2325" s="14">
        <v>38</v>
      </c>
      <c r="I2325" s="15" t="s">
        <v>32</v>
      </c>
      <c r="J2325" s="16">
        <v>264</v>
      </c>
      <c r="K2325" s="16">
        <v>88</v>
      </c>
      <c r="L2325" s="17" t="s">
        <v>41</v>
      </c>
      <c r="M2325" s="163" t="str">
        <f>IFERROR(GETPIVOTDATA("Tot. Bottles",'- Ordine Aggregato -'!$A$1,"sku anker",A2325),"")</f>
        <v/>
      </c>
      <c r="N2325" s="18" t="s">
        <v>42</v>
      </c>
      <c r="O2325" s="19" t="str">
        <f t="shared" si="36"/>
        <v>Order online</v>
      </c>
      <c r="P2325" s="97" t="s">
        <v>43</v>
      </c>
      <c r="Q2325" s="13" t="s">
        <v>7650</v>
      </c>
      <c r="R2325" t="s">
        <v>7651</v>
      </c>
      <c r="S2325" s="20">
        <v>0</v>
      </c>
      <c r="T2325" s="21" t="s">
        <v>38</v>
      </c>
    </row>
    <row r="2326" spans="1:20" x14ac:dyDescent="0.35">
      <c r="A2326" s="96" t="s">
        <v>7652</v>
      </c>
      <c r="D2326" s="13" t="s">
        <v>7653</v>
      </c>
      <c r="E2326" s="13">
        <v>6</v>
      </c>
      <c r="F2326" s="14">
        <v>0.7</v>
      </c>
      <c r="G2326" s="13" t="s">
        <v>14872</v>
      </c>
      <c r="H2326" s="14">
        <v>38</v>
      </c>
      <c r="I2326" s="15" t="s">
        <v>32</v>
      </c>
      <c r="J2326" s="16">
        <v>81</v>
      </c>
      <c r="K2326" s="16">
        <v>13.5</v>
      </c>
      <c r="L2326" s="17" t="s">
        <v>41</v>
      </c>
      <c r="M2326" s="163" t="str">
        <f>IFERROR(GETPIVOTDATA("Tot. Bottles",'- Ordine Aggregato -'!$A$1,"sku anker",A2326),"")</f>
        <v/>
      </c>
      <c r="N2326" s="18" t="s">
        <v>42</v>
      </c>
      <c r="O2326" s="19" t="str">
        <f t="shared" si="36"/>
        <v>Order online</v>
      </c>
      <c r="P2326" s="97" t="s">
        <v>43</v>
      </c>
      <c r="Q2326" s="13" t="s">
        <v>7654</v>
      </c>
      <c r="R2326" t="s">
        <v>7655</v>
      </c>
      <c r="S2326" s="20">
        <v>0</v>
      </c>
      <c r="T2326" s="21" t="s">
        <v>38</v>
      </c>
    </row>
    <row r="2327" spans="1:20" x14ac:dyDescent="0.35">
      <c r="A2327" s="96" t="s">
        <v>7656</v>
      </c>
      <c r="B2327" s="96"/>
      <c r="C2327" s="96"/>
      <c r="D2327" s="13" t="s">
        <v>7657</v>
      </c>
      <c r="E2327" s="13">
        <v>12</v>
      </c>
      <c r="F2327" s="14">
        <v>0.2</v>
      </c>
      <c r="G2327" s="13" t="s">
        <v>14872</v>
      </c>
      <c r="H2327" s="14">
        <v>40</v>
      </c>
      <c r="I2327" s="15" t="s">
        <v>32</v>
      </c>
      <c r="J2327" s="16">
        <v>63.599999999999994</v>
      </c>
      <c r="K2327" s="16">
        <v>5.3</v>
      </c>
      <c r="L2327" s="17" t="s">
        <v>645</v>
      </c>
      <c r="M2327" s="163" t="str">
        <f>IFERROR(GETPIVOTDATA("Tot. Bottles",'- Ordine Aggregato -'!$A$1,"sku anker",A2327),"")</f>
        <v/>
      </c>
      <c r="N2327" s="18" t="s">
        <v>42</v>
      </c>
      <c r="O2327" s="19" t="str">
        <f t="shared" si="36"/>
        <v>Order online</v>
      </c>
      <c r="P2327" s="97" t="s">
        <v>225</v>
      </c>
      <c r="Q2327" s="13" t="s">
        <v>7658</v>
      </c>
      <c r="R2327" t="s">
        <v>7659</v>
      </c>
      <c r="S2327" s="20">
        <v>0</v>
      </c>
      <c r="T2327" s="21" t="s">
        <v>38</v>
      </c>
    </row>
    <row r="2328" spans="1:20" x14ac:dyDescent="0.35">
      <c r="A2328" s="96" t="s">
        <v>7660</v>
      </c>
      <c r="B2328" s="96"/>
      <c r="C2328" s="96"/>
      <c r="D2328" s="13" t="s">
        <v>7657</v>
      </c>
      <c r="E2328" s="13">
        <v>6</v>
      </c>
      <c r="F2328" s="14">
        <v>0.35</v>
      </c>
      <c r="G2328" s="13" t="s">
        <v>14872</v>
      </c>
      <c r="H2328" s="14">
        <v>40</v>
      </c>
      <c r="I2328" s="15" t="s">
        <v>32</v>
      </c>
      <c r="J2328" s="16">
        <v>47.400000000000006</v>
      </c>
      <c r="K2328" s="16">
        <v>7.9</v>
      </c>
      <c r="L2328" s="17" t="s">
        <v>645</v>
      </c>
      <c r="M2328" s="163" t="str">
        <f>IFERROR(GETPIVOTDATA("Tot. Bottles",'- Ordine Aggregato -'!$A$1,"sku anker",A2328),"")</f>
        <v/>
      </c>
      <c r="N2328" s="18" t="s">
        <v>42</v>
      </c>
      <c r="O2328" s="19" t="str">
        <f t="shared" si="36"/>
        <v>Order online</v>
      </c>
      <c r="P2328" s="97" t="s">
        <v>225</v>
      </c>
      <c r="Q2328" s="13" t="s">
        <v>7661</v>
      </c>
      <c r="R2328" t="s">
        <v>7662</v>
      </c>
      <c r="S2328" s="20">
        <v>0</v>
      </c>
      <c r="T2328" s="21" t="s">
        <v>38</v>
      </c>
    </row>
    <row r="2329" spans="1:20" x14ac:dyDescent="0.35">
      <c r="A2329" s="13" t="s">
        <v>7663</v>
      </c>
      <c r="B2329" s="13"/>
      <c r="C2329" s="13"/>
      <c r="D2329" s="13" t="s">
        <v>7657</v>
      </c>
      <c r="E2329" s="13">
        <v>6</v>
      </c>
      <c r="F2329" s="14">
        <v>0.7</v>
      </c>
      <c r="G2329" s="13" t="s">
        <v>46</v>
      </c>
      <c r="H2329" s="14">
        <v>40</v>
      </c>
      <c r="I2329" s="15" t="s">
        <v>32</v>
      </c>
      <c r="J2329" s="16">
        <v>89.1</v>
      </c>
      <c r="K2329" s="16">
        <v>14.85</v>
      </c>
      <c r="L2329" s="17" t="s">
        <v>645</v>
      </c>
      <c r="M2329" s="163" t="str">
        <f>IFERROR(GETPIVOTDATA("Tot. Bottles",'- Ordine Aggregato -'!$A$1,"sku anker",A2329),"")</f>
        <v/>
      </c>
      <c r="N2329" s="18" t="s">
        <v>42</v>
      </c>
      <c r="O2329" s="19" t="str">
        <f t="shared" si="36"/>
        <v>Order online</v>
      </c>
      <c r="P2329" s="97" t="s">
        <v>225</v>
      </c>
      <c r="Q2329" s="13" t="s">
        <v>7664</v>
      </c>
      <c r="R2329" t="s">
        <v>7665</v>
      </c>
      <c r="S2329" s="20">
        <v>0</v>
      </c>
      <c r="T2329" s="21" t="s">
        <v>38</v>
      </c>
    </row>
    <row r="2330" spans="1:20" x14ac:dyDescent="0.35">
      <c r="A2330" s="96" t="s">
        <v>7666</v>
      </c>
      <c r="B2330" s="96"/>
      <c r="C2330" s="96"/>
      <c r="D2330" s="13" t="s">
        <v>7657</v>
      </c>
      <c r="E2330" s="13">
        <v>6</v>
      </c>
      <c r="F2330" s="14">
        <v>1</v>
      </c>
      <c r="G2330" s="13" t="s">
        <v>14872</v>
      </c>
      <c r="H2330" s="14">
        <v>40</v>
      </c>
      <c r="I2330" s="15" t="s">
        <v>32</v>
      </c>
      <c r="J2330" s="16">
        <v>113.39999999999999</v>
      </c>
      <c r="K2330" s="16">
        <v>18.899999999999999</v>
      </c>
      <c r="L2330" s="17" t="s">
        <v>645</v>
      </c>
      <c r="M2330" s="163" t="str">
        <f>IFERROR(GETPIVOTDATA("Tot. Bottles",'- Ordine Aggregato -'!$A$1,"sku anker",A2330),"")</f>
        <v/>
      </c>
      <c r="N2330" s="18" t="s">
        <v>42</v>
      </c>
      <c r="O2330" s="19" t="str">
        <f t="shared" si="36"/>
        <v>Order online</v>
      </c>
      <c r="P2330" s="97" t="s">
        <v>225</v>
      </c>
      <c r="Q2330" s="13" t="s">
        <v>7667</v>
      </c>
      <c r="R2330" t="s">
        <v>7668</v>
      </c>
      <c r="S2330" s="20">
        <v>0</v>
      </c>
      <c r="T2330" s="21" t="s">
        <v>38</v>
      </c>
    </row>
    <row r="2331" spans="1:20" x14ac:dyDescent="0.35">
      <c r="A2331" s="13" t="s">
        <v>7669</v>
      </c>
      <c r="B2331" s="13"/>
      <c r="C2331" s="13"/>
      <c r="D2331" s="13" t="s">
        <v>7670</v>
      </c>
      <c r="E2331" s="13">
        <v>6</v>
      </c>
      <c r="F2331" s="14">
        <v>0.7</v>
      </c>
      <c r="G2331" s="13" t="s">
        <v>46</v>
      </c>
      <c r="H2331" s="14">
        <v>40</v>
      </c>
      <c r="I2331" s="15" t="s">
        <v>32</v>
      </c>
      <c r="J2331" s="16">
        <v>127.5</v>
      </c>
      <c r="K2331" s="16">
        <v>21.25</v>
      </c>
      <c r="L2331" s="17" t="s">
        <v>645</v>
      </c>
      <c r="M2331" s="163" t="str">
        <f>IFERROR(GETPIVOTDATA("Tot. Bottles",'- Ordine Aggregato -'!$A$1,"sku anker",A2331),"")</f>
        <v/>
      </c>
      <c r="N2331" s="18" t="s">
        <v>67</v>
      </c>
      <c r="O2331" s="19" t="str">
        <f t="shared" si="36"/>
        <v>Order online</v>
      </c>
      <c r="P2331" s="97" t="s">
        <v>225</v>
      </c>
      <c r="Q2331" s="13" t="s">
        <v>7671</v>
      </c>
      <c r="R2331" t="s">
        <v>7672</v>
      </c>
      <c r="S2331" s="20">
        <v>21.25</v>
      </c>
      <c r="T2331" s="21" t="s">
        <v>38</v>
      </c>
    </row>
    <row r="2332" spans="1:20" x14ac:dyDescent="0.35">
      <c r="A2332" s="96" t="s">
        <v>7673</v>
      </c>
      <c r="B2332" s="96"/>
      <c r="C2332" s="96"/>
      <c r="D2332" s="13" t="s">
        <v>7674</v>
      </c>
      <c r="E2332" s="13">
        <v>6</v>
      </c>
      <c r="F2332" s="14">
        <v>0.7</v>
      </c>
      <c r="G2332" s="13" t="s">
        <v>46</v>
      </c>
      <c r="H2332" s="14">
        <v>40</v>
      </c>
      <c r="I2332" s="15" t="s">
        <v>32</v>
      </c>
      <c r="J2332" s="16">
        <v>30.900000000000002</v>
      </c>
      <c r="K2332" s="16">
        <v>5.15</v>
      </c>
      <c r="L2332" s="17" t="s">
        <v>3088</v>
      </c>
      <c r="M2332" s="163" t="str">
        <f>IFERROR(GETPIVOTDATA("Tot. Bottles",'- Ordine Aggregato -'!$A$1,"sku anker",A2332),"")</f>
        <v/>
      </c>
      <c r="N2332" s="18" t="s">
        <v>42</v>
      </c>
      <c r="O2332" s="19" t="str">
        <f t="shared" si="36"/>
        <v>Order online</v>
      </c>
      <c r="P2332" s="97" t="s">
        <v>355</v>
      </c>
      <c r="Q2332" s="13" t="s">
        <v>7675</v>
      </c>
      <c r="R2332" t="s">
        <v>7676</v>
      </c>
      <c r="S2332" s="20">
        <v>0</v>
      </c>
      <c r="T2332" s="21" t="s">
        <v>38</v>
      </c>
    </row>
    <row r="2333" spans="1:20" x14ac:dyDescent="0.35">
      <c r="A2333" s="96" t="s">
        <v>7677</v>
      </c>
      <c r="D2333" s="13" t="s">
        <v>7678</v>
      </c>
      <c r="E2333" s="13">
        <v>6</v>
      </c>
      <c r="F2333" s="14">
        <v>0.7</v>
      </c>
      <c r="G2333" s="13" t="s">
        <v>14872</v>
      </c>
      <c r="H2333" s="14">
        <v>38</v>
      </c>
      <c r="I2333" s="15" t="s">
        <v>32</v>
      </c>
      <c r="J2333" s="16">
        <v>29.099999999999998</v>
      </c>
      <c r="K2333" s="16">
        <v>4.8499999999999996</v>
      </c>
      <c r="L2333" s="17" t="s">
        <v>3088</v>
      </c>
      <c r="M2333" s="163" t="str">
        <f>IFERROR(GETPIVOTDATA("Tot. Bottles",'- Ordine Aggregato -'!$A$1,"sku anker",A2333),"")</f>
        <v/>
      </c>
      <c r="N2333" s="18" t="s">
        <v>42</v>
      </c>
      <c r="O2333" s="19" t="str">
        <f t="shared" si="36"/>
        <v>Order online</v>
      </c>
      <c r="P2333" s="97" t="s">
        <v>355</v>
      </c>
      <c r="Q2333" s="13" t="s">
        <v>7679</v>
      </c>
      <c r="R2333" t="s">
        <v>7680</v>
      </c>
      <c r="S2333" s="20">
        <v>0</v>
      </c>
      <c r="T2333" s="21" t="s">
        <v>38</v>
      </c>
    </row>
    <row r="2334" spans="1:20" x14ac:dyDescent="0.35">
      <c r="A2334" s="96" t="s">
        <v>7681</v>
      </c>
      <c r="D2334" s="13" t="s">
        <v>7682</v>
      </c>
      <c r="E2334" s="13">
        <v>6</v>
      </c>
      <c r="F2334" s="14">
        <v>0.7</v>
      </c>
      <c r="G2334" s="13" t="s">
        <v>14872</v>
      </c>
      <c r="H2334" s="14">
        <v>37.5</v>
      </c>
      <c r="I2334" s="15" t="s">
        <v>32</v>
      </c>
      <c r="J2334" s="16">
        <v>84</v>
      </c>
      <c r="K2334" s="16">
        <v>14</v>
      </c>
      <c r="L2334" s="17" t="s">
        <v>368</v>
      </c>
      <c r="M2334" s="163" t="str">
        <f>IFERROR(GETPIVOTDATA("Tot. Bottles",'- Ordine Aggregato -'!$A$1,"sku anker",A2334),"")</f>
        <v/>
      </c>
      <c r="N2334" s="18" t="s">
        <v>42</v>
      </c>
      <c r="O2334" s="19" t="str">
        <f t="shared" si="36"/>
        <v>Order online</v>
      </c>
      <c r="P2334" s="97" t="s">
        <v>225</v>
      </c>
      <c r="Q2334" s="13" t="s">
        <v>7683</v>
      </c>
      <c r="R2334" t="s">
        <v>7684</v>
      </c>
      <c r="S2334" s="20">
        <v>0</v>
      </c>
      <c r="T2334" s="21" t="s">
        <v>38</v>
      </c>
    </row>
    <row r="2335" spans="1:20" x14ac:dyDescent="0.35">
      <c r="A2335" s="13" t="s">
        <v>7685</v>
      </c>
      <c r="B2335" s="13"/>
      <c r="C2335" s="13"/>
      <c r="D2335" s="13" t="s">
        <v>7686</v>
      </c>
      <c r="E2335" s="13">
        <v>6</v>
      </c>
      <c r="F2335" s="14">
        <v>0.7</v>
      </c>
      <c r="G2335" s="13" t="s">
        <v>46</v>
      </c>
      <c r="H2335" s="14">
        <v>37.5</v>
      </c>
      <c r="I2335" s="15" t="s">
        <v>32</v>
      </c>
      <c r="J2335" s="16">
        <v>84</v>
      </c>
      <c r="K2335" s="16">
        <v>14</v>
      </c>
      <c r="L2335" s="17" t="s">
        <v>368</v>
      </c>
      <c r="M2335" s="163" t="str">
        <f>IFERROR(GETPIVOTDATA("Tot. Bottles",'- Ordine Aggregato -'!$A$1,"sku anker",A2335),"")</f>
        <v/>
      </c>
      <c r="N2335" s="18" t="s">
        <v>42</v>
      </c>
      <c r="O2335" s="19" t="str">
        <f t="shared" si="36"/>
        <v>Order online</v>
      </c>
      <c r="P2335" s="97" t="s">
        <v>225</v>
      </c>
      <c r="Q2335" s="13" t="s">
        <v>7687</v>
      </c>
      <c r="R2335" t="s">
        <v>7688</v>
      </c>
      <c r="S2335" s="20">
        <v>0</v>
      </c>
      <c r="T2335" s="21" t="s">
        <v>38</v>
      </c>
    </row>
    <row r="2336" spans="1:20" x14ac:dyDescent="0.35">
      <c r="A2336" s="96" t="s">
        <v>7689</v>
      </c>
      <c r="D2336" s="13" t="s">
        <v>7690</v>
      </c>
      <c r="E2336" s="13">
        <v>6</v>
      </c>
      <c r="F2336" s="14">
        <v>0.7</v>
      </c>
      <c r="G2336" s="13" t="s">
        <v>46</v>
      </c>
      <c r="H2336" s="14">
        <v>42</v>
      </c>
      <c r="I2336" s="15" t="s">
        <v>32</v>
      </c>
      <c r="J2336" s="16">
        <v>117</v>
      </c>
      <c r="K2336" s="16">
        <v>19.5</v>
      </c>
      <c r="L2336" s="17" t="s">
        <v>368</v>
      </c>
      <c r="M2336" s="163" t="str">
        <f>IFERROR(GETPIVOTDATA("Tot. Bottles",'- Ordine Aggregato -'!$A$1,"sku anker",A2336),"")</f>
        <v/>
      </c>
      <c r="N2336" s="18" t="s">
        <v>42</v>
      </c>
      <c r="O2336" s="19" t="str">
        <f t="shared" si="36"/>
        <v>Order online</v>
      </c>
      <c r="P2336" s="97" t="s">
        <v>68</v>
      </c>
      <c r="Q2336" s="13" t="s">
        <v>7691</v>
      </c>
      <c r="R2336" t="s">
        <v>7692</v>
      </c>
      <c r="S2336" s="20">
        <v>0</v>
      </c>
      <c r="T2336" s="21" t="s">
        <v>38</v>
      </c>
    </row>
    <row r="2337" spans="1:20" x14ac:dyDescent="0.35">
      <c r="A2337" s="13" t="s">
        <v>14304</v>
      </c>
      <c r="B2337" s="13"/>
      <c r="C2337" s="13"/>
      <c r="D2337" s="13" t="s">
        <v>7693</v>
      </c>
      <c r="E2337" s="13">
        <v>6</v>
      </c>
      <c r="F2337" s="14">
        <v>0.7</v>
      </c>
      <c r="G2337" s="13" t="s">
        <v>14872</v>
      </c>
      <c r="H2337" s="14">
        <v>40</v>
      </c>
      <c r="I2337" s="15" t="s">
        <v>32</v>
      </c>
      <c r="J2337" s="16">
        <v>117</v>
      </c>
      <c r="K2337" s="16">
        <v>19.5</v>
      </c>
      <c r="L2337" s="17" t="s">
        <v>145</v>
      </c>
      <c r="M2337" s="163" t="str">
        <f>IFERROR(GETPIVOTDATA("Tot. Bottles",'- Ordine Aggregato -'!$A$1,"sku anker",A2337),"")</f>
        <v/>
      </c>
      <c r="N2337" s="18" t="s">
        <v>42</v>
      </c>
      <c r="O2337" s="19" t="str">
        <f t="shared" si="36"/>
        <v>Order online</v>
      </c>
      <c r="P2337" s="97" t="s">
        <v>146</v>
      </c>
      <c r="Q2337" s="13" t="s">
        <v>7694</v>
      </c>
      <c r="R2337" t="s">
        <v>7695</v>
      </c>
      <c r="S2337" s="20">
        <v>0</v>
      </c>
      <c r="T2337" s="21" t="s">
        <v>38</v>
      </c>
    </row>
    <row r="2338" spans="1:20" x14ac:dyDescent="0.35">
      <c r="A2338" s="96" t="s">
        <v>7696</v>
      </c>
      <c r="B2338" s="96"/>
      <c r="C2338" s="96"/>
      <c r="D2338" s="13" t="s">
        <v>7697</v>
      </c>
      <c r="E2338" s="13">
        <v>6</v>
      </c>
      <c r="F2338" s="14">
        <v>0.7</v>
      </c>
      <c r="G2338" s="13" t="s">
        <v>46</v>
      </c>
      <c r="H2338" s="14">
        <v>40</v>
      </c>
      <c r="I2338" s="15" t="s">
        <v>32</v>
      </c>
      <c r="J2338" s="16">
        <v>106.5</v>
      </c>
      <c r="K2338" s="16">
        <v>17.75</v>
      </c>
      <c r="L2338" s="17" t="s">
        <v>145</v>
      </c>
      <c r="M2338" s="163" t="str">
        <f>IFERROR(GETPIVOTDATA("Tot. Bottles",'- Ordine Aggregato -'!$A$1,"sku anker",A2338),"")</f>
        <v/>
      </c>
      <c r="N2338" s="18" t="s">
        <v>42</v>
      </c>
      <c r="O2338" s="19" t="str">
        <f t="shared" si="36"/>
        <v>Order online</v>
      </c>
      <c r="P2338" s="97" t="s">
        <v>146</v>
      </c>
      <c r="Q2338" s="13" t="s">
        <v>7698</v>
      </c>
      <c r="R2338" t="s">
        <v>7699</v>
      </c>
      <c r="S2338" s="20">
        <v>0</v>
      </c>
      <c r="T2338" s="21" t="s">
        <v>38</v>
      </c>
    </row>
    <row r="2339" spans="1:20" x14ac:dyDescent="0.35">
      <c r="A2339" s="13" t="s">
        <v>14414</v>
      </c>
      <c r="B2339" s="13"/>
      <c r="C2339" s="13"/>
      <c r="D2339" s="13" t="s">
        <v>14415</v>
      </c>
      <c r="E2339" s="13">
        <v>6</v>
      </c>
      <c r="F2339" s="14">
        <v>0.7</v>
      </c>
      <c r="G2339" s="13" t="s">
        <v>14872</v>
      </c>
      <c r="H2339" s="14">
        <v>40</v>
      </c>
      <c r="I2339" s="15" t="s">
        <v>32</v>
      </c>
      <c r="J2339" s="16">
        <v>147</v>
      </c>
      <c r="K2339" s="16">
        <v>24.5</v>
      </c>
      <c r="L2339" s="17" t="s">
        <v>384</v>
      </c>
      <c r="M2339" s="163" t="str">
        <f>IFERROR(GETPIVOTDATA("Tot. Bottles",'- Ordine Aggregato -'!$A$1,"sku anker",A2339),"")</f>
        <v/>
      </c>
      <c r="N2339" s="18" t="s">
        <v>67</v>
      </c>
      <c r="O2339" s="19" t="str">
        <f t="shared" si="36"/>
        <v>Order online</v>
      </c>
      <c r="P2339" s="97" t="s">
        <v>146</v>
      </c>
      <c r="Q2339" s="13" t="s">
        <v>15526</v>
      </c>
      <c r="R2339" t="s">
        <v>15527</v>
      </c>
      <c r="S2339" s="20">
        <v>24.5</v>
      </c>
      <c r="T2339" s="21" t="s">
        <v>38</v>
      </c>
    </row>
    <row r="2340" spans="1:20" x14ac:dyDescent="0.35">
      <c r="A2340" s="13" t="s">
        <v>7700</v>
      </c>
      <c r="B2340" s="13"/>
      <c r="C2340" s="13"/>
      <c r="D2340" s="13" t="s">
        <v>7701</v>
      </c>
      <c r="E2340" s="13">
        <v>6</v>
      </c>
      <c r="F2340" s="14">
        <v>0.7</v>
      </c>
      <c r="G2340" s="13" t="s">
        <v>46</v>
      </c>
      <c r="H2340" s="14">
        <v>40</v>
      </c>
      <c r="I2340" s="15" t="s">
        <v>32</v>
      </c>
      <c r="J2340" s="16">
        <v>151.5</v>
      </c>
      <c r="K2340" s="16">
        <v>25.25</v>
      </c>
      <c r="L2340" s="17" t="s">
        <v>145</v>
      </c>
      <c r="M2340" s="163" t="str">
        <f>IFERROR(GETPIVOTDATA("Tot. Bottles",'- Ordine Aggregato -'!$A$1,"sku anker",A2340),"")</f>
        <v/>
      </c>
      <c r="N2340" s="18" t="s">
        <v>42</v>
      </c>
      <c r="O2340" s="19" t="str">
        <f t="shared" si="36"/>
        <v>Order online</v>
      </c>
      <c r="P2340" s="97" t="s">
        <v>146</v>
      </c>
      <c r="Q2340" s="13" t="s">
        <v>7702</v>
      </c>
      <c r="R2340" t="s">
        <v>7703</v>
      </c>
      <c r="S2340" s="20">
        <v>0</v>
      </c>
      <c r="T2340" s="21" t="s">
        <v>38</v>
      </c>
    </row>
    <row r="2341" spans="1:20" x14ac:dyDescent="0.35">
      <c r="A2341" s="96" t="s">
        <v>7704</v>
      </c>
      <c r="D2341" s="13" t="s">
        <v>14305</v>
      </c>
      <c r="E2341" s="13">
        <v>6</v>
      </c>
      <c r="F2341" s="14">
        <v>0.7</v>
      </c>
      <c r="G2341" s="13" t="s">
        <v>14872</v>
      </c>
      <c r="H2341" s="14">
        <v>40</v>
      </c>
      <c r="I2341" s="15" t="s">
        <v>32</v>
      </c>
      <c r="J2341" s="16">
        <v>177.89999999999998</v>
      </c>
      <c r="K2341" s="16">
        <v>29.65</v>
      </c>
      <c r="L2341" s="17" t="s">
        <v>145</v>
      </c>
      <c r="M2341" s="163" t="str">
        <f>IFERROR(GETPIVOTDATA("Tot. Bottles",'- Ordine Aggregato -'!$A$1,"sku anker",A2341),"")</f>
        <v/>
      </c>
      <c r="N2341" s="18" t="s">
        <v>42</v>
      </c>
      <c r="O2341" s="19" t="str">
        <f t="shared" si="36"/>
        <v>Order online</v>
      </c>
      <c r="P2341" s="97" t="s">
        <v>146</v>
      </c>
      <c r="Q2341" s="13" t="s">
        <v>7705</v>
      </c>
      <c r="R2341" t="s">
        <v>7706</v>
      </c>
      <c r="S2341" s="20">
        <v>0</v>
      </c>
      <c r="T2341" s="21" t="s">
        <v>38</v>
      </c>
    </row>
    <row r="2342" spans="1:20" x14ac:dyDescent="0.35">
      <c r="A2342" s="96" t="s">
        <v>14709</v>
      </c>
      <c r="D2342" s="13" t="s">
        <v>14710</v>
      </c>
      <c r="E2342" s="13">
        <v>6</v>
      </c>
      <c r="F2342" s="14">
        <v>0.7</v>
      </c>
      <c r="G2342" s="13" t="s">
        <v>46</v>
      </c>
      <c r="H2342" s="14">
        <v>44</v>
      </c>
      <c r="I2342" s="15" t="s">
        <v>32</v>
      </c>
      <c r="J2342" s="16">
        <v>306</v>
      </c>
      <c r="K2342" s="16">
        <v>51</v>
      </c>
      <c r="L2342" s="17" t="s">
        <v>145</v>
      </c>
      <c r="M2342" s="163" t="str">
        <f>IFERROR(GETPIVOTDATA("Tot. Bottles",'- Ordine Aggregato -'!$A$1,"sku anker",A2342),"")</f>
        <v/>
      </c>
      <c r="N2342" s="18" t="s">
        <v>42</v>
      </c>
      <c r="O2342" s="19" t="str">
        <f t="shared" si="36"/>
        <v>Order online</v>
      </c>
      <c r="P2342" s="97" t="s">
        <v>146</v>
      </c>
      <c r="Q2342" s="13" t="s">
        <v>7709</v>
      </c>
      <c r="R2342" t="s">
        <v>7710</v>
      </c>
      <c r="S2342" s="20">
        <v>0</v>
      </c>
      <c r="T2342" s="21" t="s">
        <v>38</v>
      </c>
    </row>
    <row r="2343" spans="1:20" x14ac:dyDescent="0.35">
      <c r="A2343" s="13" t="s">
        <v>7707</v>
      </c>
      <c r="B2343" s="13"/>
      <c r="C2343" s="13"/>
      <c r="D2343" s="13" t="s">
        <v>7708</v>
      </c>
      <c r="E2343" s="13">
        <v>6</v>
      </c>
      <c r="F2343" s="14">
        <v>0.7</v>
      </c>
      <c r="G2343" s="13" t="s">
        <v>14872</v>
      </c>
      <c r="H2343" s="14">
        <v>44</v>
      </c>
      <c r="I2343" s="15" t="s">
        <v>32</v>
      </c>
      <c r="J2343" s="16">
        <v>264</v>
      </c>
      <c r="K2343" s="16">
        <v>44</v>
      </c>
      <c r="L2343" s="17" t="s">
        <v>145</v>
      </c>
      <c r="M2343" s="163" t="str">
        <f>IFERROR(GETPIVOTDATA("Tot. Bottles",'- Ordine Aggregato -'!$A$1,"sku anker",A2343),"")</f>
        <v/>
      </c>
      <c r="N2343" s="18" t="s">
        <v>67</v>
      </c>
      <c r="O2343" s="19" t="str">
        <f t="shared" si="36"/>
        <v>Order online</v>
      </c>
      <c r="P2343" s="97" t="s">
        <v>146</v>
      </c>
      <c r="Q2343" s="13" t="s">
        <v>7709</v>
      </c>
      <c r="R2343" t="s">
        <v>7710</v>
      </c>
      <c r="S2343" s="20">
        <v>44</v>
      </c>
      <c r="T2343" s="21" t="s">
        <v>38</v>
      </c>
    </row>
    <row r="2344" spans="1:20" x14ac:dyDescent="0.35">
      <c r="A2344" s="13" t="s">
        <v>7711</v>
      </c>
      <c r="B2344" s="13"/>
      <c r="C2344" s="13"/>
      <c r="D2344" s="13" t="s">
        <v>7712</v>
      </c>
      <c r="E2344" s="13">
        <v>6</v>
      </c>
      <c r="F2344" s="14">
        <v>0.7</v>
      </c>
      <c r="G2344" s="13" t="s">
        <v>46</v>
      </c>
      <c r="H2344" s="14">
        <v>46.7</v>
      </c>
      <c r="I2344" s="15" t="s">
        <v>32</v>
      </c>
      <c r="J2344" s="16">
        <v>720</v>
      </c>
      <c r="K2344" s="16">
        <v>120</v>
      </c>
      <c r="L2344" s="17" t="s">
        <v>145</v>
      </c>
      <c r="M2344" s="163" t="str">
        <f>IFERROR(GETPIVOTDATA("Tot. Bottles",'- Ordine Aggregato -'!$A$1,"sku anker",A2344),"")</f>
        <v/>
      </c>
      <c r="N2344" s="18" t="s">
        <v>42</v>
      </c>
      <c r="O2344" s="19" t="str">
        <f t="shared" si="36"/>
        <v>Order online</v>
      </c>
      <c r="P2344" s="97" t="s">
        <v>146</v>
      </c>
      <c r="Q2344" s="13" t="s">
        <v>7713</v>
      </c>
      <c r="R2344" t="s">
        <v>7714</v>
      </c>
      <c r="S2344" s="20">
        <v>0</v>
      </c>
      <c r="T2344" s="21" t="s">
        <v>38</v>
      </c>
    </row>
    <row r="2345" spans="1:20" x14ac:dyDescent="0.35">
      <c r="A2345" s="96" t="s">
        <v>7715</v>
      </c>
      <c r="D2345" s="13" t="s">
        <v>7716</v>
      </c>
      <c r="E2345" s="13">
        <v>6</v>
      </c>
      <c r="F2345" s="14">
        <v>0.7</v>
      </c>
      <c r="G2345" s="13" t="s">
        <v>14872</v>
      </c>
      <c r="H2345" s="14">
        <v>40</v>
      </c>
      <c r="I2345" s="15" t="s">
        <v>32</v>
      </c>
      <c r="J2345" s="16">
        <v>88.5</v>
      </c>
      <c r="K2345" s="16">
        <v>14.75</v>
      </c>
      <c r="L2345" s="17" t="s">
        <v>145</v>
      </c>
      <c r="M2345" s="163" t="str">
        <f>IFERROR(GETPIVOTDATA("Tot. Bottles",'- Ordine Aggregato -'!$A$1,"sku anker",A2345),"")</f>
        <v/>
      </c>
      <c r="N2345" s="18" t="s">
        <v>42</v>
      </c>
      <c r="O2345" s="19" t="str">
        <f t="shared" si="36"/>
        <v>Order online</v>
      </c>
      <c r="P2345" s="97" t="s">
        <v>146</v>
      </c>
      <c r="Q2345" s="13" t="s">
        <v>7717</v>
      </c>
      <c r="R2345" t="s">
        <v>7718</v>
      </c>
      <c r="S2345" s="20">
        <v>0</v>
      </c>
      <c r="T2345" s="21" t="s">
        <v>38</v>
      </c>
    </row>
    <row r="2346" spans="1:20" x14ac:dyDescent="0.35">
      <c r="A2346" s="96" t="s">
        <v>7719</v>
      </c>
      <c r="D2346" s="13" t="s">
        <v>7720</v>
      </c>
      <c r="E2346" s="13">
        <v>6</v>
      </c>
      <c r="F2346" s="14">
        <v>0.7</v>
      </c>
      <c r="G2346" s="13" t="s">
        <v>14872</v>
      </c>
      <c r="H2346" s="14">
        <v>40</v>
      </c>
      <c r="I2346" s="15" t="s">
        <v>32</v>
      </c>
      <c r="J2346" s="16">
        <v>126</v>
      </c>
      <c r="K2346" s="16">
        <v>21</v>
      </c>
      <c r="L2346" s="17" t="s">
        <v>145</v>
      </c>
      <c r="M2346" s="163" t="str">
        <f>IFERROR(GETPIVOTDATA("Tot. Bottles",'- Ordine Aggregato -'!$A$1,"sku anker",A2346),"")</f>
        <v/>
      </c>
      <c r="N2346" s="18" t="s">
        <v>42</v>
      </c>
      <c r="O2346" s="19" t="str">
        <f t="shared" si="36"/>
        <v>Order online</v>
      </c>
      <c r="P2346" s="97" t="s">
        <v>146</v>
      </c>
      <c r="Q2346" s="13" t="s">
        <v>7721</v>
      </c>
      <c r="R2346" t="s">
        <v>7722</v>
      </c>
      <c r="S2346" s="20">
        <v>0</v>
      </c>
      <c r="T2346" s="21" t="s">
        <v>38</v>
      </c>
    </row>
    <row r="2347" spans="1:20" x14ac:dyDescent="0.35">
      <c r="A2347" s="96" t="s">
        <v>7723</v>
      </c>
      <c r="D2347" s="13" t="s">
        <v>7724</v>
      </c>
      <c r="E2347" s="13">
        <v>6</v>
      </c>
      <c r="F2347" s="14">
        <v>0.7</v>
      </c>
      <c r="G2347" s="13" t="s">
        <v>14872</v>
      </c>
      <c r="H2347" s="14">
        <v>40</v>
      </c>
      <c r="I2347" s="15" t="s">
        <v>32</v>
      </c>
      <c r="J2347" s="16">
        <v>99</v>
      </c>
      <c r="K2347" s="16">
        <v>16.5</v>
      </c>
      <c r="L2347" s="17" t="s">
        <v>145</v>
      </c>
      <c r="M2347" s="163" t="str">
        <f>IFERROR(GETPIVOTDATA("Tot. Bottles",'- Ordine Aggregato -'!$A$1,"sku anker",A2347),"")</f>
        <v/>
      </c>
      <c r="N2347" s="18" t="s">
        <v>42</v>
      </c>
      <c r="O2347" s="19" t="str">
        <f t="shared" si="36"/>
        <v>Order online</v>
      </c>
      <c r="P2347" s="97" t="s">
        <v>146</v>
      </c>
      <c r="Q2347" s="13" t="s">
        <v>7725</v>
      </c>
      <c r="R2347" t="s">
        <v>7726</v>
      </c>
      <c r="S2347" s="20">
        <v>0</v>
      </c>
      <c r="T2347" s="21" t="s">
        <v>38</v>
      </c>
    </row>
    <row r="2348" spans="1:20" x14ac:dyDescent="0.35">
      <c r="A2348" s="96" t="s">
        <v>7727</v>
      </c>
      <c r="D2348" s="13" t="s">
        <v>7728</v>
      </c>
      <c r="E2348" s="13">
        <v>6</v>
      </c>
      <c r="F2348" s="14">
        <v>0.7</v>
      </c>
      <c r="G2348" s="13" t="s">
        <v>46</v>
      </c>
      <c r="H2348" s="14">
        <v>42</v>
      </c>
      <c r="I2348" s="15" t="s">
        <v>32</v>
      </c>
      <c r="J2348" s="16">
        <v>165</v>
      </c>
      <c r="K2348" s="16">
        <v>27.5</v>
      </c>
      <c r="L2348" s="17" t="s">
        <v>145</v>
      </c>
      <c r="M2348" s="163" t="str">
        <f>IFERROR(GETPIVOTDATA("Tot. Bottles",'- Ordine Aggregato -'!$A$1,"sku anker",A2348),"")</f>
        <v/>
      </c>
      <c r="N2348" s="18" t="s">
        <v>42</v>
      </c>
      <c r="O2348" s="19" t="str">
        <f t="shared" si="36"/>
        <v>Order online</v>
      </c>
      <c r="P2348" s="97" t="s">
        <v>146</v>
      </c>
      <c r="Q2348" s="13" t="s">
        <v>7729</v>
      </c>
      <c r="R2348" t="s">
        <v>7730</v>
      </c>
      <c r="S2348" s="20">
        <v>0</v>
      </c>
      <c r="T2348" s="21" t="s">
        <v>38</v>
      </c>
    </row>
    <row r="2349" spans="1:20" x14ac:dyDescent="0.35">
      <c r="A2349" s="96" t="s">
        <v>7731</v>
      </c>
      <c r="D2349" s="13" t="s">
        <v>7732</v>
      </c>
      <c r="E2349" s="13">
        <v>6</v>
      </c>
      <c r="F2349" s="14">
        <v>1</v>
      </c>
      <c r="G2349" s="13" t="s">
        <v>46</v>
      </c>
      <c r="H2349" s="14">
        <v>43.6</v>
      </c>
      <c r="I2349" s="15" t="s">
        <v>32</v>
      </c>
      <c r="J2349" s="16">
        <v>147</v>
      </c>
      <c r="K2349" s="16">
        <v>24.5</v>
      </c>
      <c r="L2349" s="17" t="s">
        <v>145</v>
      </c>
      <c r="M2349" s="163" t="str">
        <f>IFERROR(GETPIVOTDATA("Tot. Bottles",'- Ordine Aggregato -'!$A$1,"sku anker",A2349),"")</f>
        <v/>
      </c>
      <c r="N2349" s="18" t="s">
        <v>42</v>
      </c>
      <c r="O2349" s="19" t="str">
        <f t="shared" si="36"/>
        <v>Order online</v>
      </c>
      <c r="P2349" s="97" t="s">
        <v>146</v>
      </c>
      <c r="Q2349" s="13" t="s">
        <v>7733</v>
      </c>
      <c r="R2349" t="s">
        <v>7734</v>
      </c>
      <c r="S2349" s="20">
        <v>0</v>
      </c>
      <c r="T2349" s="21" t="s">
        <v>38</v>
      </c>
    </row>
    <row r="2350" spans="1:20" x14ac:dyDescent="0.35">
      <c r="A2350" s="96" t="s">
        <v>7735</v>
      </c>
      <c r="D2350" s="13" t="s">
        <v>7736</v>
      </c>
      <c r="E2350" s="13">
        <v>6</v>
      </c>
      <c r="F2350" s="14">
        <v>1</v>
      </c>
      <c r="G2350" s="13" t="s">
        <v>46</v>
      </c>
      <c r="H2350" s="14">
        <v>42.5</v>
      </c>
      <c r="I2350" s="15" t="s">
        <v>32</v>
      </c>
      <c r="J2350" s="16">
        <v>119.69999999999999</v>
      </c>
      <c r="K2350" s="16">
        <v>19.95</v>
      </c>
      <c r="L2350" s="17" t="s">
        <v>145</v>
      </c>
      <c r="M2350" s="163" t="str">
        <f>IFERROR(GETPIVOTDATA("Tot. Bottles",'- Ordine Aggregato -'!$A$1,"sku anker",A2350),"")</f>
        <v/>
      </c>
      <c r="N2350" s="18" t="s">
        <v>42</v>
      </c>
      <c r="O2350" s="19" t="str">
        <f t="shared" si="36"/>
        <v>Order online</v>
      </c>
      <c r="P2350" s="97" t="s">
        <v>146</v>
      </c>
      <c r="Q2350" s="13" t="s">
        <v>7737</v>
      </c>
      <c r="R2350" t="s">
        <v>7738</v>
      </c>
      <c r="S2350" s="20">
        <v>0</v>
      </c>
      <c r="T2350" s="21" t="s">
        <v>38</v>
      </c>
    </row>
    <row r="2351" spans="1:20" x14ac:dyDescent="0.35">
      <c r="A2351" s="13" t="s">
        <v>7739</v>
      </c>
      <c r="B2351" s="13"/>
      <c r="C2351" s="13"/>
      <c r="D2351" s="13" t="s">
        <v>7740</v>
      </c>
      <c r="E2351" s="13">
        <v>6</v>
      </c>
      <c r="F2351" s="14">
        <v>0.7</v>
      </c>
      <c r="G2351" s="13" t="s">
        <v>46</v>
      </c>
      <c r="H2351" s="14">
        <v>40</v>
      </c>
      <c r="I2351" s="15" t="s">
        <v>32</v>
      </c>
      <c r="J2351" s="16">
        <v>118.80000000000001</v>
      </c>
      <c r="K2351" s="16">
        <v>19.8</v>
      </c>
      <c r="L2351" s="17" t="s">
        <v>145</v>
      </c>
      <c r="M2351" s="163" t="str">
        <f>IFERROR(GETPIVOTDATA("Tot. Bottles",'- Ordine Aggregato -'!$A$1,"sku anker",A2351),"")</f>
        <v/>
      </c>
      <c r="N2351" s="18" t="s">
        <v>42</v>
      </c>
      <c r="O2351" s="19" t="str">
        <f t="shared" si="36"/>
        <v>Order online</v>
      </c>
      <c r="P2351" s="97" t="s">
        <v>146</v>
      </c>
      <c r="Q2351" s="13" t="s">
        <v>7741</v>
      </c>
      <c r="R2351" t="s">
        <v>7742</v>
      </c>
      <c r="S2351" s="20">
        <v>0</v>
      </c>
      <c r="T2351" s="21" t="s">
        <v>38</v>
      </c>
    </row>
    <row r="2352" spans="1:20" x14ac:dyDescent="0.35">
      <c r="A2352" s="13" t="s">
        <v>7743</v>
      </c>
      <c r="B2352" s="13"/>
      <c r="C2352" s="13"/>
      <c r="D2352" s="13" t="s">
        <v>7744</v>
      </c>
      <c r="E2352" s="13">
        <v>48</v>
      </c>
      <c r="F2352" s="14">
        <v>0.2</v>
      </c>
      <c r="G2352" s="13" t="s">
        <v>14872</v>
      </c>
      <c r="H2352" s="14">
        <v>40</v>
      </c>
      <c r="I2352" s="15" t="s">
        <v>32</v>
      </c>
      <c r="J2352" s="16">
        <v>120</v>
      </c>
      <c r="K2352" s="16">
        <v>2.5</v>
      </c>
      <c r="L2352" s="17" t="s">
        <v>448</v>
      </c>
      <c r="M2352" s="163" t="str">
        <f>IFERROR(GETPIVOTDATA("Tot. Bottles",'- Ordine Aggregato -'!$A$1,"sku anker",A2352),"")</f>
        <v/>
      </c>
      <c r="N2352" s="18" t="s">
        <v>67</v>
      </c>
      <c r="O2352" s="19" t="str">
        <f t="shared" si="36"/>
        <v>Order online</v>
      </c>
      <c r="P2352" s="97" t="s">
        <v>146</v>
      </c>
      <c r="Q2352" s="13" t="s">
        <v>7745</v>
      </c>
      <c r="R2352" t="s">
        <v>7746</v>
      </c>
      <c r="S2352" s="20">
        <v>2.5</v>
      </c>
      <c r="T2352" s="21" t="s">
        <v>38</v>
      </c>
    </row>
    <row r="2353" spans="1:20" x14ac:dyDescent="0.35">
      <c r="A2353" s="96" t="s">
        <v>7747</v>
      </c>
      <c r="D2353" s="13" t="s">
        <v>7744</v>
      </c>
      <c r="E2353" s="13">
        <v>12</v>
      </c>
      <c r="F2353" s="14">
        <v>0.35</v>
      </c>
      <c r="G2353" s="13" t="s">
        <v>14872</v>
      </c>
      <c r="H2353" s="14">
        <v>40</v>
      </c>
      <c r="I2353" s="15" t="s">
        <v>32</v>
      </c>
      <c r="J2353" s="16">
        <v>48</v>
      </c>
      <c r="K2353" s="16">
        <v>4</v>
      </c>
      <c r="L2353" s="17" t="s">
        <v>448</v>
      </c>
      <c r="M2353" s="163" t="str">
        <f>IFERROR(GETPIVOTDATA("Tot. Bottles",'- Ordine Aggregato -'!$A$1,"sku anker",A2353),"")</f>
        <v/>
      </c>
      <c r="N2353" s="18" t="s">
        <v>67</v>
      </c>
      <c r="O2353" s="19" t="str">
        <f t="shared" si="36"/>
        <v>Order online</v>
      </c>
      <c r="P2353" s="97" t="s">
        <v>146</v>
      </c>
      <c r="Q2353" s="13" t="s">
        <v>7748</v>
      </c>
      <c r="R2353" t="s">
        <v>7749</v>
      </c>
      <c r="S2353" s="20">
        <v>4</v>
      </c>
      <c r="T2353" s="21" t="s">
        <v>38</v>
      </c>
    </row>
    <row r="2354" spans="1:20" x14ac:dyDescent="0.35">
      <c r="A2354" s="96" t="s">
        <v>7750</v>
      </c>
      <c r="B2354" s="96"/>
      <c r="C2354" s="96"/>
      <c r="D2354" s="13" t="s">
        <v>7744</v>
      </c>
      <c r="E2354" s="13">
        <v>24</v>
      </c>
      <c r="F2354" s="14">
        <v>0.35</v>
      </c>
      <c r="G2354" s="13" t="s">
        <v>31</v>
      </c>
      <c r="H2354" s="14">
        <v>40</v>
      </c>
      <c r="I2354" s="15" t="s">
        <v>32</v>
      </c>
      <c r="J2354" s="16">
        <v>118.80000000000001</v>
      </c>
      <c r="K2354" s="16">
        <v>4.95</v>
      </c>
      <c r="L2354" s="17" t="s">
        <v>448</v>
      </c>
      <c r="M2354" s="163" t="str">
        <f>IFERROR(GETPIVOTDATA("Tot. Bottles",'- Ordine Aggregato -'!$A$1,"sku anker",A2354),"")</f>
        <v/>
      </c>
      <c r="N2354" s="18" t="s">
        <v>42</v>
      </c>
      <c r="O2354" s="19" t="str">
        <f t="shared" si="36"/>
        <v>Order online</v>
      </c>
      <c r="P2354" s="97" t="s">
        <v>146</v>
      </c>
      <c r="Q2354" s="13" t="s">
        <v>7748</v>
      </c>
      <c r="R2354" t="s">
        <v>7751</v>
      </c>
      <c r="S2354" s="20">
        <v>0</v>
      </c>
      <c r="T2354" s="21" t="s">
        <v>38</v>
      </c>
    </row>
    <row r="2355" spans="1:20" x14ac:dyDescent="0.35">
      <c r="A2355" s="96" t="s">
        <v>14473</v>
      </c>
      <c r="B2355" s="96"/>
      <c r="C2355" s="96"/>
      <c r="D2355" s="13" t="s">
        <v>7744</v>
      </c>
      <c r="E2355" s="13">
        <v>12</v>
      </c>
      <c r="F2355" s="14">
        <v>0.7</v>
      </c>
      <c r="G2355" s="13" t="s">
        <v>46</v>
      </c>
      <c r="H2355" s="14">
        <v>40</v>
      </c>
      <c r="I2355" s="15" t="s">
        <v>32</v>
      </c>
      <c r="J2355" s="16">
        <v>68.400000000000006</v>
      </c>
      <c r="K2355" s="16">
        <v>5.7</v>
      </c>
      <c r="L2355" s="17" t="s">
        <v>448</v>
      </c>
      <c r="M2355" s="163" t="str">
        <f>IFERROR(GETPIVOTDATA("Tot. Bottles",'- Ordine Aggregato -'!$A$1,"sku anker",A2355),"")</f>
        <v/>
      </c>
      <c r="N2355" s="18" t="s">
        <v>28</v>
      </c>
      <c r="O2355" s="19" t="str">
        <f t="shared" si="36"/>
        <v>Order online</v>
      </c>
      <c r="P2355" s="97" t="s">
        <v>146</v>
      </c>
      <c r="Q2355" s="13" t="s">
        <v>7753</v>
      </c>
      <c r="R2355" t="s">
        <v>15528</v>
      </c>
      <c r="S2355" s="20">
        <v>0</v>
      </c>
      <c r="T2355" s="21" t="s">
        <v>3755</v>
      </c>
    </row>
    <row r="2356" spans="1:20" x14ac:dyDescent="0.35">
      <c r="A2356" s="13" t="s">
        <v>7752</v>
      </c>
      <c r="B2356" s="13"/>
      <c r="C2356" s="13"/>
      <c r="D2356" s="13" t="s">
        <v>7744</v>
      </c>
      <c r="E2356" s="13">
        <v>6</v>
      </c>
      <c r="F2356" s="14">
        <v>0.7</v>
      </c>
      <c r="G2356" s="13" t="s">
        <v>14872</v>
      </c>
      <c r="H2356" s="14">
        <v>40</v>
      </c>
      <c r="I2356" s="15" t="s">
        <v>32</v>
      </c>
      <c r="J2356" s="16">
        <v>34.200000000000003</v>
      </c>
      <c r="K2356" s="16">
        <v>5.7</v>
      </c>
      <c r="L2356" s="17" t="s">
        <v>448</v>
      </c>
      <c r="M2356" s="163" t="str">
        <f>IFERROR(GETPIVOTDATA("Tot. Bottles",'- Ordine Aggregato -'!$A$1,"sku anker",A2356),"")</f>
        <v/>
      </c>
      <c r="N2356" s="18" t="s">
        <v>42</v>
      </c>
      <c r="O2356" s="19" t="str">
        <f t="shared" si="36"/>
        <v>Order online</v>
      </c>
      <c r="P2356" s="97" t="s">
        <v>146</v>
      </c>
      <c r="Q2356" s="13" t="s">
        <v>7753</v>
      </c>
      <c r="R2356" t="s">
        <v>7754</v>
      </c>
      <c r="S2356" s="20">
        <v>0</v>
      </c>
      <c r="T2356" s="21" t="s">
        <v>38</v>
      </c>
    </row>
    <row r="2357" spans="1:20" x14ac:dyDescent="0.35">
      <c r="A2357" s="96" t="s">
        <v>7756</v>
      </c>
      <c r="B2357" s="96"/>
      <c r="C2357" s="96"/>
      <c r="D2357" s="13" t="s">
        <v>7744</v>
      </c>
      <c r="E2357" s="13">
        <v>6</v>
      </c>
      <c r="F2357" s="14">
        <v>1</v>
      </c>
      <c r="G2357" s="13" t="s">
        <v>14871</v>
      </c>
      <c r="H2357" s="14">
        <v>40</v>
      </c>
      <c r="I2357" s="15" t="s">
        <v>32</v>
      </c>
      <c r="J2357" s="16">
        <v>46.8</v>
      </c>
      <c r="K2357" s="16">
        <v>7.8</v>
      </c>
      <c r="L2357" s="17" t="s">
        <v>448</v>
      </c>
      <c r="M2357" s="163" t="str">
        <f>IFERROR(GETPIVOTDATA("Tot. Bottles",'- Ordine Aggregato -'!$A$1,"sku anker",A2357),"")</f>
        <v/>
      </c>
      <c r="N2357" s="18" t="s">
        <v>34</v>
      </c>
      <c r="O2357" s="19" t="str">
        <f t="shared" si="36"/>
        <v>Order online</v>
      </c>
      <c r="P2357" s="97" t="s">
        <v>146</v>
      </c>
      <c r="Q2357" s="13" t="s">
        <v>7755</v>
      </c>
      <c r="R2357" t="s">
        <v>7757</v>
      </c>
      <c r="S2357" s="20">
        <v>0</v>
      </c>
      <c r="T2357" s="21" t="s">
        <v>38</v>
      </c>
    </row>
    <row r="2358" spans="1:20" x14ac:dyDescent="0.35">
      <c r="A2358" s="13" t="s">
        <v>7758</v>
      </c>
      <c r="B2358" s="13"/>
      <c r="C2358" s="13"/>
      <c r="D2358" s="13" t="s">
        <v>7759</v>
      </c>
      <c r="E2358" s="13">
        <v>6</v>
      </c>
      <c r="F2358" s="14">
        <v>0.7</v>
      </c>
      <c r="G2358" s="13" t="s">
        <v>46</v>
      </c>
      <c r="H2358" s="14">
        <v>37.5</v>
      </c>
      <c r="I2358" s="15" t="s">
        <v>32</v>
      </c>
      <c r="J2358" s="16">
        <v>34.5</v>
      </c>
      <c r="K2358" s="16">
        <v>5.75</v>
      </c>
      <c r="L2358" s="17" t="s">
        <v>448</v>
      </c>
      <c r="M2358" s="163" t="str">
        <f>IFERROR(GETPIVOTDATA("Tot. Bottles",'- Ordine Aggregato -'!$A$1,"sku anker",A2358),"")</f>
        <v/>
      </c>
      <c r="N2358" s="18" t="s">
        <v>67</v>
      </c>
      <c r="O2358" s="19" t="str">
        <f t="shared" si="36"/>
        <v>Order online</v>
      </c>
      <c r="P2358" s="97" t="s">
        <v>146</v>
      </c>
      <c r="Q2358" s="13" t="s">
        <v>7760</v>
      </c>
      <c r="R2358" t="s">
        <v>7761</v>
      </c>
      <c r="S2358" s="20">
        <v>5.75</v>
      </c>
      <c r="T2358" s="21" t="s">
        <v>38</v>
      </c>
    </row>
    <row r="2359" spans="1:20" x14ac:dyDescent="0.35">
      <c r="A2359" s="96" t="s">
        <v>7762</v>
      </c>
      <c r="D2359" s="13" t="s">
        <v>7763</v>
      </c>
      <c r="E2359" s="13">
        <v>120</v>
      </c>
      <c r="F2359" s="14">
        <v>0.05</v>
      </c>
      <c r="G2359" s="13" t="s">
        <v>46</v>
      </c>
      <c r="H2359" s="14">
        <v>40</v>
      </c>
      <c r="I2359" s="15" t="s">
        <v>32</v>
      </c>
      <c r="J2359" s="16">
        <v>91.2</v>
      </c>
      <c r="K2359" s="16">
        <v>0.76</v>
      </c>
      <c r="L2359" s="17" t="s">
        <v>448</v>
      </c>
      <c r="M2359" s="163" t="str">
        <f>IFERROR(GETPIVOTDATA("Tot. Bottles",'- Ordine Aggregato -'!$A$1,"sku anker",A2359),"")</f>
        <v/>
      </c>
      <c r="N2359" s="18" t="s">
        <v>67</v>
      </c>
      <c r="O2359" s="19" t="str">
        <f t="shared" si="36"/>
        <v>Order online</v>
      </c>
      <c r="P2359" s="97" t="s">
        <v>146</v>
      </c>
      <c r="Q2359" s="13" t="s">
        <v>42</v>
      </c>
      <c r="R2359" t="s">
        <v>42</v>
      </c>
      <c r="S2359" s="20">
        <v>0.76</v>
      </c>
      <c r="T2359" s="21" t="s">
        <v>38</v>
      </c>
    </row>
    <row r="2360" spans="1:20" x14ac:dyDescent="0.35">
      <c r="A2360" s="96" t="s">
        <v>7764</v>
      </c>
      <c r="D2360" s="13" t="s">
        <v>7765</v>
      </c>
      <c r="E2360" s="13">
        <v>12</v>
      </c>
      <c r="F2360" s="14">
        <v>0.35</v>
      </c>
      <c r="G2360" s="13" t="s">
        <v>14872</v>
      </c>
      <c r="H2360" s="14">
        <v>30</v>
      </c>
      <c r="I2360" s="15" t="s">
        <v>32</v>
      </c>
      <c r="J2360" s="16">
        <v>35.400000000000006</v>
      </c>
      <c r="K2360" s="16">
        <v>2.95</v>
      </c>
      <c r="L2360" s="17" t="s">
        <v>558</v>
      </c>
      <c r="M2360" s="163" t="str">
        <f>IFERROR(GETPIVOTDATA("Tot. Bottles",'- Ordine Aggregato -'!$A$1,"sku anker",A2360),"")</f>
        <v/>
      </c>
      <c r="N2360" s="18" t="s">
        <v>42</v>
      </c>
      <c r="O2360" s="19" t="str">
        <f t="shared" si="36"/>
        <v>Order online</v>
      </c>
      <c r="P2360" s="97" t="s">
        <v>68</v>
      </c>
      <c r="Q2360" s="13" t="s">
        <v>7766</v>
      </c>
      <c r="R2360" t="s">
        <v>7767</v>
      </c>
      <c r="S2360" s="20">
        <v>0</v>
      </c>
      <c r="T2360" s="21" t="s">
        <v>38</v>
      </c>
    </row>
    <row r="2361" spans="1:20" x14ac:dyDescent="0.35">
      <c r="A2361" s="96" t="s">
        <v>7768</v>
      </c>
      <c r="D2361" s="13" t="s">
        <v>7765</v>
      </c>
      <c r="E2361" s="13">
        <v>6</v>
      </c>
      <c r="F2361" s="14">
        <v>0.7</v>
      </c>
      <c r="G2361" s="13" t="s">
        <v>14872</v>
      </c>
      <c r="H2361" s="14">
        <v>30</v>
      </c>
      <c r="I2361" s="15" t="s">
        <v>32</v>
      </c>
      <c r="J2361" s="16">
        <v>27</v>
      </c>
      <c r="K2361" s="16">
        <v>4.5</v>
      </c>
      <c r="L2361" s="17" t="s">
        <v>558</v>
      </c>
      <c r="M2361" s="163" t="str">
        <f>IFERROR(GETPIVOTDATA("Tot. Bottles",'- Ordine Aggregato -'!$A$1,"sku anker",A2361),"")</f>
        <v/>
      </c>
      <c r="N2361" s="18" t="s">
        <v>34</v>
      </c>
      <c r="O2361" s="19" t="str">
        <f t="shared" si="36"/>
        <v>Order online</v>
      </c>
      <c r="P2361" s="97" t="s">
        <v>68</v>
      </c>
      <c r="Q2361" s="13" t="s">
        <v>7769</v>
      </c>
      <c r="R2361" t="s">
        <v>7770</v>
      </c>
      <c r="S2361" s="20">
        <v>0</v>
      </c>
      <c r="T2361" s="21" t="s">
        <v>38</v>
      </c>
    </row>
    <row r="2362" spans="1:20" x14ac:dyDescent="0.35">
      <c r="A2362" s="96" t="s">
        <v>7771</v>
      </c>
      <c r="D2362" s="13" t="s">
        <v>7772</v>
      </c>
      <c r="E2362" s="13">
        <v>6</v>
      </c>
      <c r="F2362" s="14">
        <v>0.7</v>
      </c>
      <c r="G2362" s="13" t="s">
        <v>14871</v>
      </c>
      <c r="H2362" s="14">
        <v>40</v>
      </c>
      <c r="I2362" s="15" t="s">
        <v>32</v>
      </c>
      <c r="J2362" s="16">
        <v>147</v>
      </c>
      <c r="K2362" s="16">
        <v>24.5</v>
      </c>
      <c r="L2362" s="17" t="s">
        <v>41</v>
      </c>
      <c r="M2362" s="163" t="str">
        <f>IFERROR(GETPIVOTDATA("Tot. Bottles",'- Ordine Aggregato -'!$A$1,"sku anker",A2362),"")</f>
        <v/>
      </c>
      <c r="N2362" s="18" t="s">
        <v>42</v>
      </c>
      <c r="O2362" s="19" t="str">
        <f t="shared" si="36"/>
        <v>Order online</v>
      </c>
      <c r="P2362" s="97" t="s">
        <v>43</v>
      </c>
      <c r="Q2362" s="13" t="s">
        <v>7773</v>
      </c>
      <c r="R2362" t="s">
        <v>7774</v>
      </c>
      <c r="S2362" s="20">
        <v>0</v>
      </c>
      <c r="T2362" s="21" t="s">
        <v>38</v>
      </c>
    </row>
    <row r="2363" spans="1:20" x14ac:dyDescent="0.35">
      <c r="A2363" s="13" t="s">
        <v>7775</v>
      </c>
      <c r="B2363" s="13"/>
      <c r="C2363" s="13"/>
      <c r="D2363" s="13" t="s">
        <v>7776</v>
      </c>
      <c r="E2363" s="13">
        <v>6</v>
      </c>
      <c r="F2363" s="14">
        <v>0.7</v>
      </c>
      <c r="G2363" s="13" t="s">
        <v>14871</v>
      </c>
      <c r="H2363" s="14">
        <v>40</v>
      </c>
      <c r="I2363" s="15" t="s">
        <v>32</v>
      </c>
      <c r="J2363" s="16">
        <v>156</v>
      </c>
      <c r="K2363" s="16">
        <v>26</v>
      </c>
      <c r="L2363" s="17" t="s">
        <v>41</v>
      </c>
      <c r="M2363" s="163" t="str">
        <f>IFERROR(GETPIVOTDATA("Tot. Bottles",'- Ordine Aggregato -'!$A$1,"sku anker",A2363),"")</f>
        <v/>
      </c>
      <c r="N2363" s="18" t="s">
        <v>42</v>
      </c>
      <c r="O2363" s="19" t="str">
        <f t="shared" si="36"/>
        <v>Order online</v>
      </c>
      <c r="P2363" s="97" t="s">
        <v>43</v>
      </c>
      <c r="Q2363" s="13" t="s">
        <v>7777</v>
      </c>
      <c r="R2363" t="s">
        <v>7778</v>
      </c>
      <c r="S2363" s="20">
        <v>0</v>
      </c>
      <c r="T2363" s="21" t="s">
        <v>38</v>
      </c>
    </row>
    <row r="2364" spans="1:20" x14ac:dyDescent="0.35">
      <c r="A2364" s="96" t="s">
        <v>7779</v>
      </c>
      <c r="B2364" s="96"/>
      <c r="C2364" s="96"/>
      <c r="D2364" s="13" t="s">
        <v>7780</v>
      </c>
      <c r="E2364" s="13">
        <v>6</v>
      </c>
      <c r="F2364" s="14">
        <v>0.7</v>
      </c>
      <c r="G2364" s="13" t="s">
        <v>46</v>
      </c>
      <c r="H2364" s="14">
        <v>16</v>
      </c>
      <c r="I2364" s="15" t="s">
        <v>32</v>
      </c>
      <c r="J2364" s="16">
        <v>52.5</v>
      </c>
      <c r="K2364" s="16">
        <v>8.75</v>
      </c>
      <c r="L2364" s="17" t="s">
        <v>551</v>
      </c>
      <c r="M2364" s="163" t="str">
        <f>IFERROR(GETPIVOTDATA("Tot. Bottles",'- Ordine Aggregato -'!$A$1,"sku anker",A2364),"")</f>
        <v/>
      </c>
      <c r="N2364" s="18" t="s">
        <v>42</v>
      </c>
      <c r="O2364" s="19" t="str">
        <f t="shared" si="36"/>
        <v>Order online</v>
      </c>
      <c r="P2364" s="97" t="s">
        <v>43</v>
      </c>
      <c r="Q2364" s="13" t="s">
        <v>7781</v>
      </c>
      <c r="R2364" t="s">
        <v>7782</v>
      </c>
      <c r="S2364" s="20">
        <v>0</v>
      </c>
      <c r="T2364" s="21" t="s">
        <v>38</v>
      </c>
    </row>
    <row r="2365" spans="1:20" x14ac:dyDescent="0.35">
      <c r="A2365" s="96" t="s">
        <v>7783</v>
      </c>
      <c r="B2365" s="96"/>
      <c r="C2365" s="96"/>
      <c r="D2365" s="13" t="s">
        <v>7780</v>
      </c>
      <c r="E2365" s="13">
        <v>6</v>
      </c>
      <c r="F2365" s="14">
        <v>1</v>
      </c>
      <c r="G2365" s="13" t="s">
        <v>14872</v>
      </c>
      <c r="H2365" s="14">
        <v>16</v>
      </c>
      <c r="I2365" s="15" t="s">
        <v>32</v>
      </c>
      <c r="J2365" s="16">
        <v>73.5</v>
      </c>
      <c r="K2365" s="16">
        <v>12.25</v>
      </c>
      <c r="L2365" s="17" t="s">
        <v>551</v>
      </c>
      <c r="M2365" s="163" t="str">
        <f>IFERROR(GETPIVOTDATA("Tot. Bottles",'- Ordine Aggregato -'!$A$1,"sku anker",A2365),"")</f>
        <v/>
      </c>
      <c r="N2365" s="18" t="s">
        <v>42</v>
      </c>
      <c r="O2365" s="19" t="str">
        <f t="shared" si="36"/>
        <v>Order online</v>
      </c>
      <c r="P2365" s="97" t="s">
        <v>43</v>
      </c>
      <c r="Q2365" s="13" t="s">
        <v>7784</v>
      </c>
      <c r="R2365" t="s">
        <v>7785</v>
      </c>
      <c r="S2365" s="20">
        <v>0</v>
      </c>
      <c r="T2365" s="21" t="s">
        <v>38</v>
      </c>
    </row>
    <row r="2366" spans="1:20" x14ac:dyDescent="0.35">
      <c r="A2366" s="96" t="s">
        <v>7786</v>
      </c>
      <c r="D2366" s="13" t="s">
        <v>7787</v>
      </c>
      <c r="E2366" s="13">
        <v>12</v>
      </c>
      <c r="F2366" s="14">
        <v>0.7</v>
      </c>
      <c r="G2366" s="13" t="s">
        <v>14872</v>
      </c>
      <c r="H2366" s="14">
        <v>46</v>
      </c>
      <c r="I2366" s="15" t="s">
        <v>32</v>
      </c>
      <c r="J2366" s="16">
        <v>294</v>
      </c>
      <c r="K2366" s="16">
        <v>24.5</v>
      </c>
      <c r="L2366" s="17" t="s">
        <v>145</v>
      </c>
      <c r="M2366" s="163" t="str">
        <f>IFERROR(GETPIVOTDATA("Tot. Bottles",'- Ordine Aggregato -'!$A$1,"sku anker",A2366),"")</f>
        <v/>
      </c>
      <c r="N2366" s="18" t="s">
        <v>42</v>
      </c>
      <c r="O2366" s="19" t="str">
        <f t="shared" si="36"/>
        <v>Order online</v>
      </c>
      <c r="P2366" s="97" t="s">
        <v>593</v>
      </c>
      <c r="Q2366" s="13" t="s">
        <v>7788</v>
      </c>
      <c r="R2366" t="s">
        <v>42</v>
      </c>
      <c r="S2366" s="20">
        <v>0</v>
      </c>
      <c r="T2366" s="21" t="s">
        <v>38</v>
      </c>
    </row>
    <row r="2367" spans="1:20" x14ac:dyDescent="0.35">
      <c r="A2367" s="96" t="s">
        <v>7789</v>
      </c>
      <c r="D2367" s="13" t="s">
        <v>7790</v>
      </c>
      <c r="E2367" s="13">
        <v>6</v>
      </c>
      <c r="F2367" s="14">
        <v>0.5</v>
      </c>
      <c r="G2367" s="13" t="s">
        <v>46</v>
      </c>
      <c r="H2367" s="14">
        <v>48</v>
      </c>
      <c r="I2367" s="15" t="s">
        <v>32</v>
      </c>
      <c r="J2367" s="16">
        <v>177</v>
      </c>
      <c r="K2367" s="16">
        <v>29.5</v>
      </c>
      <c r="L2367" s="17" t="s">
        <v>1787</v>
      </c>
      <c r="M2367" s="163" t="str">
        <f>IFERROR(GETPIVOTDATA("Tot. Bottles",'- Ordine Aggregato -'!$A$1,"sku anker",A2367),"")</f>
        <v/>
      </c>
      <c r="N2367" s="18" t="s">
        <v>34</v>
      </c>
      <c r="O2367" s="19" t="str">
        <f t="shared" si="36"/>
        <v>Order online</v>
      </c>
      <c r="P2367" s="97" t="s">
        <v>442</v>
      </c>
      <c r="Q2367" s="13" t="s">
        <v>7791</v>
      </c>
      <c r="R2367" t="s">
        <v>7792</v>
      </c>
      <c r="S2367" s="20">
        <v>0</v>
      </c>
      <c r="T2367" s="21" t="s">
        <v>38</v>
      </c>
    </row>
    <row r="2368" spans="1:20" x14ac:dyDescent="0.35">
      <c r="A2368" s="96" t="s">
        <v>7793</v>
      </c>
      <c r="B2368" s="96"/>
      <c r="C2368" s="96"/>
      <c r="D2368" s="13" t="s">
        <v>7794</v>
      </c>
      <c r="E2368" s="13">
        <v>6</v>
      </c>
      <c r="F2368" s="14">
        <v>0.5</v>
      </c>
      <c r="G2368" s="13" t="s">
        <v>14872</v>
      </c>
      <c r="H2368" s="14">
        <v>48</v>
      </c>
      <c r="I2368" s="15" t="s">
        <v>32</v>
      </c>
      <c r="J2368" s="16">
        <v>195</v>
      </c>
      <c r="K2368" s="16">
        <v>32.5</v>
      </c>
      <c r="L2368" s="17" t="s">
        <v>1787</v>
      </c>
      <c r="M2368" s="163" t="str">
        <f>IFERROR(GETPIVOTDATA("Tot. Bottles",'- Ordine Aggregato -'!$A$1,"sku anker",A2368),"")</f>
        <v/>
      </c>
      <c r="N2368" s="18" t="s">
        <v>42</v>
      </c>
      <c r="O2368" s="19" t="str">
        <f t="shared" si="36"/>
        <v>Order online</v>
      </c>
      <c r="P2368" s="97" t="s">
        <v>442</v>
      </c>
      <c r="Q2368" s="13" t="s">
        <v>7795</v>
      </c>
      <c r="R2368" t="s">
        <v>7796</v>
      </c>
      <c r="S2368" s="20">
        <v>0</v>
      </c>
      <c r="T2368" s="21" t="s">
        <v>38</v>
      </c>
    </row>
    <row r="2369" spans="1:20" x14ac:dyDescent="0.35">
      <c r="A2369" s="96" t="s">
        <v>7797</v>
      </c>
      <c r="B2369" s="96"/>
      <c r="C2369" s="96"/>
      <c r="D2369" s="13" t="s">
        <v>7798</v>
      </c>
      <c r="E2369" s="13">
        <v>6</v>
      </c>
      <c r="F2369" s="14">
        <v>0.5</v>
      </c>
      <c r="G2369" s="13" t="s">
        <v>14872</v>
      </c>
      <c r="H2369" s="14">
        <v>48</v>
      </c>
      <c r="I2369" s="15" t="s">
        <v>32</v>
      </c>
      <c r="J2369" s="16">
        <v>207</v>
      </c>
      <c r="K2369" s="16">
        <v>34.5</v>
      </c>
      <c r="L2369" s="17" t="s">
        <v>1787</v>
      </c>
      <c r="M2369" s="163" t="str">
        <f>IFERROR(GETPIVOTDATA("Tot. Bottles",'- Ordine Aggregato -'!$A$1,"sku anker",A2369),"")</f>
        <v/>
      </c>
      <c r="N2369" s="18" t="s">
        <v>42</v>
      </c>
      <c r="O2369" s="19" t="str">
        <f t="shared" si="36"/>
        <v>Order online</v>
      </c>
      <c r="P2369" s="97" t="s">
        <v>442</v>
      </c>
      <c r="Q2369" s="13" t="s">
        <v>7799</v>
      </c>
      <c r="R2369" t="s">
        <v>7800</v>
      </c>
      <c r="S2369" s="20">
        <v>0</v>
      </c>
      <c r="T2369" s="21" t="s">
        <v>38</v>
      </c>
    </row>
    <row r="2370" spans="1:20" x14ac:dyDescent="0.35">
      <c r="A2370" s="13" t="s">
        <v>7801</v>
      </c>
      <c r="B2370" s="13"/>
      <c r="C2370" s="13"/>
      <c r="D2370" s="13" t="s">
        <v>7802</v>
      </c>
      <c r="E2370" s="13">
        <v>6</v>
      </c>
      <c r="F2370" s="14">
        <v>0.7</v>
      </c>
      <c r="G2370" s="13" t="s">
        <v>14871</v>
      </c>
      <c r="H2370" s="14">
        <v>38</v>
      </c>
      <c r="I2370" s="15" t="s">
        <v>32</v>
      </c>
      <c r="J2370" s="16">
        <v>36</v>
      </c>
      <c r="K2370" s="16">
        <v>6</v>
      </c>
      <c r="L2370" s="17" t="s">
        <v>558</v>
      </c>
      <c r="M2370" s="163" t="str">
        <f>IFERROR(GETPIVOTDATA("Tot. Bottles",'- Ordine Aggregato -'!$A$1,"sku anker",A2370),"")</f>
        <v/>
      </c>
      <c r="N2370" s="18" t="s">
        <v>42</v>
      </c>
      <c r="O2370" s="19" t="str">
        <f t="shared" si="36"/>
        <v>Order online</v>
      </c>
      <c r="P2370" s="97" t="s">
        <v>4925</v>
      </c>
      <c r="Q2370" s="13" t="s">
        <v>7803</v>
      </c>
      <c r="R2370" t="s">
        <v>7804</v>
      </c>
      <c r="S2370" s="20">
        <v>0</v>
      </c>
      <c r="T2370" s="21" t="s">
        <v>38</v>
      </c>
    </row>
    <row r="2371" spans="1:20" x14ac:dyDescent="0.35">
      <c r="A2371" s="96" t="s">
        <v>7805</v>
      </c>
      <c r="D2371" s="13" t="s">
        <v>7802</v>
      </c>
      <c r="E2371" s="13">
        <v>9</v>
      </c>
      <c r="F2371" s="14">
        <v>1</v>
      </c>
      <c r="G2371" s="13" t="s">
        <v>14871</v>
      </c>
      <c r="H2371" s="14">
        <v>38</v>
      </c>
      <c r="I2371" s="15" t="s">
        <v>32</v>
      </c>
      <c r="J2371" s="16">
        <v>64.350000000000009</v>
      </c>
      <c r="K2371" s="16">
        <v>7.15</v>
      </c>
      <c r="L2371" s="17" t="s">
        <v>558</v>
      </c>
      <c r="M2371" s="163" t="str">
        <f>IFERROR(GETPIVOTDATA("Tot. Bottles",'- Ordine Aggregato -'!$A$1,"sku anker",A2371),"")</f>
        <v/>
      </c>
      <c r="N2371" s="18" t="s">
        <v>42</v>
      </c>
      <c r="O2371" s="19" t="str">
        <f t="shared" si="36"/>
        <v>Order online</v>
      </c>
      <c r="P2371" s="97" t="s">
        <v>4925</v>
      </c>
      <c r="Q2371" s="13" t="s">
        <v>7806</v>
      </c>
      <c r="R2371" t="s">
        <v>7807</v>
      </c>
      <c r="S2371" s="20">
        <v>0</v>
      </c>
      <c r="T2371" s="21" t="s">
        <v>38</v>
      </c>
    </row>
    <row r="2372" spans="1:20" x14ac:dyDescent="0.35">
      <c r="A2372" s="13" t="s">
        <v>7808</v>
      </c>
      <c r="B2372" s="13"/>
      <c r="C2372" s="13"/>
      <c r="D2372" s="13" t="s">
        <v>7809</v>
      </c>
      <c r="E2372" s="13">
        <v>6</v>
      </c>
      <c r="F2372" s="14">
        <v>0.5</v>
      </c>
      <c r="G2372" s="13" t="s">
        <v>14872</v>
      </c>
      <c r="H2372" s="14">
        <v>40</v>
      </c>
      <c r="I2372" s="15" t="s">
        <v>32</v>
      </c>
      <c r="J2372" s="16">
        <v>55.5</v>
      </c>
      <c r="K2372" s="16">
        <v>9.25</v>
      </c>
      <c r="L2372" s="17" t="s">
        <v>73</v>
      </c>
      <c r="M2372" s="163" t="str">
        <f>IFERROR(GETPIVOTDATA("Tot. Bottles",'- Ordine Aggregato -'!$A$1,"sku anker",A2372),"")</f>
        <v/>
      </c>
      <c r="N2372" s="18" t="s">
        <v>67</v>
      </c>
      <c r="O2372" s="19" t="str">
        <f t="shared" si="36"/>
        <v>Order online</v>
      </c>
      <c r="P2372" s="97" t="s">
        <v>220</v>
      </c>
      <c r="Q2372" s="13" t="s">
        <v>7810</v>
      </c>
      <c r="R2372" t="s">
        <v>7811</v>
      </c>
      <c r="S2372" s="20">
        <v>9.25</v>
      </c>
      <c r="T2372" s="21" t="s">
        <v>38</v>
      </c>
    </row>
    <row r="2373" spans="1:20" x14ac:dyDescent="0.35">
      <c r="A2373" s="96" t="s">
        <v>7812</v>
      </c>
      <c r="B2373" s="96"/>
      <c r="C2373" s="96"/>
      <c r="D2373" s="13" t="s">
        <v>7813</v>
      </c>
      <c r="E2373" s="13">
        <v>6</v>
      </c>
      <c r="F2373" s="14">
        <v>0.7</v>
      </c>
      <c r="G2373" s="13" t="s">
        <v>46</v>
      </c>
      <c r="H2373" s="14">
        <v>40</v>
      </c>
      <c r="I2373" s="15" t="s">
        <v>32</v>
      </c>
      <c r="J2373" s="16">
        <v>87</v>
      </c>
      <c r="K2373" s="16">
        <v>14.5</v>
      </c>
      <c r="L2373" s="17" t="s">
        <v>73</v>
      </c>
      <c r="M2373" s="163" t="str">
        <f>IFERROR(GETPIVOTDATA("Tot. Bottles",'- Ordine Aggregato -'!$A$1,"sku anker",A2373),"")</f>
        <v/>
      </c>
      <c r="N2373" s="18" t="s">
        <v>34</v>
      </c>
      <c r="O2373" s="19" t="str">
        <f t="shared" si="36"/>
        <v>Order online</v>
      </c>
      <c r="P2373" s="97" t="s">
        <v>1506</v>
      </c>
      <c r="Q2373" s="13" t="s">
        <v>7814</v>
      </c>
      <c r="R2373" t="s">
        <v>7815</v>
      </c>
      <c r="S2373" s="20">
        <v>0</v>
      </c>
      <c r="T2373" s="21" t="s">
        <v>38</v>
      </c>
    </row>
    <row r="2374" spans="1:20" x14ac:dyDescent="0.35">
      <c r="A2374" s="13" t="s">
        <v>14416</v>
      </c>
      <c r="B2374" s="13"/>
      <c r="C2374" s="13"/>
      <c r="D2374" s="13" t="s">
        <v>14417</v>
      </c>
      <c r="E2374" s="13">
        <v>6</v>
      </c>
      <c r="F2374" s="14">
        <v>0.7</v>
      </c>
      <c r="G2374" s="13" t="s">
        <v>31</v>
      </c>
      <c r="H2374" s="14">
        <v>40</v>
      </c>
      <c r="I2374" s="15" t="s">
        <v>32</v>
      </c>
      <c r="J2374" s="16">
        <v>219</v>
      </c>
      <c r="K2374" s="16">
        <v>36.5</v>
      </c>
      <c r="L2374" s="17" t="s">
        <v>145</v>
      </c>
      <c r="M2374" s="163" t="str">
        <f>IFERROR(GETPIVOTDATA("Tot. Bottles",'- Ordine Aggregato -'!$A$1,"sku anker",A2374),"")</f>
        <v/>
      </c>
      <c r="N2374" s="18" t="s">
        <v>67</v>
      </c>
      <c r="O2374" s="19" t="str">
        <f t="shared" si="36"/>
        <v>Order online</v>
      </c>
      <c r="P2374" s="97" t="s">
        <v>7816</v>
      </c>
      <c r="Q2374" s="13" t="s">
        <v>15529</v>
      </c>
      <c r="R2374" t="s">
        <v>15530</v>
      </c>
      <c r="S2374" s="20">
        <v>36.5</v>
      </c>
      <c r="T2374" s="21" t="s">
        <v>38</v>
      </c>
    </row>
    <row r="2375" spans="1:20" x14ac:dyDescent="0.35">
      <c r="A2375" s="96" t="s">
        <v>14813</v>
      </c>
      <c r="D2375" s="13" t="s">
        <v>14814</v>
      </c>
      <c r="E2375" s="13">
        <v>6</v>
      </c>
      <c r="F2375" s="14">
        <v>0.7</v>
      </c>
      <c r="G2375" s="13" t="s">
        <v>14871</v>
      </c>
      <c r="H2375" s="14">
        <v>46</v>
      </c>
      <c r="I2375" s="15" t="s">
        <v>32</v>
      </c>
      <c r="J2375" s="16">
        <v>237</v>
      </c>
      <c r="K2375" s="16">
        <v>39.5</v>
      </c>
      <c r="L2375" s="17" t="s">
        <v>145</v>
      </c>
      <c r="M2375" s="163" t="str">
        <f>IFERROR(GETPIVOTDATA("Tot. Bottles",'- Ordine Aggregato -'!$A$1,"sku anker",A2375),"")</f>
        <v/>
      </c>
      <c r="N2375" s="18" t="s">
        <v>42</v>
      </c>
      <c r="O2375" s="19" t="str">
        <f t="shared" si="36"/>
        <v>Order online</v>
      </c>
      <c r="P2375" s="97" t="s">
        <v>7816</v>
      </c>
      <c r="Q2375" s="13" t="s">
        <v>15531</v>
      </c>
      <c r="R2375" t="s">
        <v>15532</v>
      </c>
      <c r="S2375" s="20">
        <v>0</v>
      </c>
      <c r="T2375" s="21" t="s">
        <v>38</v>
      </c>
    </row>
    <row r="2376" spans="1:20" x14ac:dyDescent="0.35">
      <c r="A2376" s="96" t="s">
        <v>14711</v>
      </c>
      <c r="B2376" s="96"/>
      <c r="C2376" s="96"/>
      <c r="D2376" s="13" t="s">
        <v>14712</v>
      </c>
      <c r="E2376" s="13">
        <v>6</v>
      </c>
      <c r="F2376" s="14">
        <v>0.7</v>
      </c>
      <c r="G2376" s="13" t="s">
        <v>14872</v>
      </c>
      <c r="H2376" s="14">
        <v>53.2</v>
      </c>
      <c r="I2376" s="15" t="s">
        <v>32</v>
      </c>
      <c r="J2376" s="16">
        <v>495</v>
      </c>
      <c r="K2376" s="16">
        <v>82.5</v>
      </c>
      <c r="L2376" s="17" t="s">
        <v>145</v>
      </c>
      <c r="M2376" s="163" t="str">
        <f>IFERROR(GETPIVOTDATA("Tot. Bottles",'- Ordine Aggregato -'!$A$1,"sku anker",A2376),"")</f>
        <v/>
      </c>
      <c r="N2376" s="18" t="s">
        <v>42</v>
      </c>
      <c r="O2376" s="19" t="str">
        <f t="shared" si="36"/>
        <v>Order online</v>
      </c>
      <c r="P2376" s="97" t="s">
        <v>7816</v>
      </c>
      <c r="Q2376" s="13" t="s">
        <v>7827</v>
      </c>
      <c r="R2376" t="s">
        <v>15533</v>
      </c>
      <c r="S2376" s="20">
        <v>0</v>
      </c>
      <c r="T2376" s="21" t="s">
        <v>38</v>
      </c>
    </row>
    <row r="2377" spans="1:20" x14ac:dyDescent="0.35">
      <c r="A2377" s="96" t="s">
        <v>7819</v>
      </c>
      <c r="D2377" s="13" t="s">
        <v>7820</v>
      </c>
      <c r="E2377" s="13">
        <v>6</v>
      </c>
      <c r="F2377" s="14">
        <v>0.7</v>
      </c>
      <c r="G2377" s="13" t="s">
        <v>14872</v>
      </c>
      <c r="H2377" s="14">
        <v>54</v>
      </c>
      <c r="I2377" s="15" t="s">
        <v>32</v>
      </c>
      <c r="J2377" s="16">
        <v>555</v>
      </c>
      <c r="K2377" s="16">
        <v>92.5</v>
      </c>
      <c r="L2377" s="17" t="s">
        <v>145</v>
      </c>
      <c r="M2377" s="163" t="str">
        <f>IFERROR(GETPIVOTDATA("Tot. Bottles",'- Ordine Aggregato -'!$A$1,"sku anker",A2377),"")</f>
        <v/>
      </c>
      <c r="N2377" s="18" t="s">
        <v>67</v>
      </c>
      <c r="O2377" s="19" t="str">
        <f t="shared" si="36"/>
        <v>Order online</v>
      </c>
      <c r="P2377" s="97" t="s">
        <v>7816</v>
      </c>
      <c r="Q2377" s="13" t="s">
        <v>7821</v>
      </c>
      <c r="R2377" t="s">
        <v>7822</v>
      </c>
      <c r="S2377" s="20">
        <v>92.5</v>
      </c>
      <c r="T2377" s="21" t="s">
        <v>38</v>
      </c>
    </row>
    <row r="2378" spans="1:20" x14ac:dyDescent="0.35">
      <c r="A2378" s="13" t="s">
        <v>7823</v>
      </c>
      <c r="B2378" s="13"/>
      <c r="C2378" s="13"/>
      <c r="D2378" s="13" t="s">
        <v>7824</v>
      </c>
      <c r="E2378" s="13">
        <v>6</v>
      </c>
      <c r="F2378" s="14">
        <v>0.7</v>
      </c>
      <c r="G2378" s="13" t="s">
        <v>14872</v>
      </c>
      <c r="H2378" s="14">
        <v>46</v>
      </c>
      <c r="I2378" s="15" t="s">
        <v>32</v>
      </c>
      <c r="J2378" s="16">
        <v>231</v>
      </c>
      <c r="K2378" s="16">
        <v>38.5</v>
      </c>
      <c r="L2378" s="17" t="s">
        <v>145</v>
      </c>
      <c r="M2378" s="163" t="str">
        <f>IFERROR(GETPIVOTDATA("Tot. Bottles",'- Ordine Aggregato -'!$A$1,"sku anker",A2378),"")</f>
        <v/>
      </c>
      <c r="N2378" s="18" t="s">
        <v>42</v>
      </c>
      <c r="O2378" s="19" t="str">
        <f t="shared" si="36"/>
        <v>Order online</v>
      </c>
      <c r="P2378" s="97" t="s">
        <v>7816</v>
      </c>
      <c r="Q2378" s="13" t="s">
        <v>7825</v>
      </c>
      <c r="R2378" t="s">
        <v>7826</v>
      </c>
      <c r="S2378" s="20">
        <v>0</v>
      </c>
      <c r="T2378" s="21" t="s">
        <v>38</v>
      </c>
    </row>
    <row r="2379" spans="1:20" x14ac:dyDescent="0.35">
      <c r="A2379" s="13" t="s">
        <v>14306</v>
      </c>
      <c r="B2379" s="13"/>
      <c r="C2379" s="13"/>
      <c r="D2379" s="13" t="s">
        <v>14307</v>
      </c>
      <c r="E2379" s="13">
        <v>6</v>
      </c>
      <c r="F2379" s="14">
        <v>0.7</v>
      </c>
      <c r="G2379" s="13" t="s">
        <v>14871</v>
      </c>
      <c r="H2379" s="14">
        <v>40</v>
      </c>
      <c r="I2379" s="15" t="s">
        <v>32</v>
      </c>
      <c r="J2379" s="16">
        <v>219</v>
      </c>
      <c r="K2379" s="16">
        <v>36.5</v>
      </c>
      <c r="L2379" s="17" t="s">
        <v>145</v>
      </c>
      <c r="M2379" s="163" t="str">
        <f>IFERROR(GETPIVOTDATA("Tot. Bottles",'- Ordine Aggregato -'!$A$1,"sku anker",A2379),"")</f>
        <v/>
      </c>
      <c r="N2379" s="18" t="s">
        <v>42</v>
      </c>
      <c r="O2379" s="19" t="str">
        <f t="shared" si="36"/>
        <v>Order online</v>
      </c>
      <c r="P2379" s="97" t="s">
        <v>7816</v>
      </c>
      <c r="Q2379" s="13" t="s">
        <v>7817</v>
      </c>
      <c r="R2379" t="s">
        <v>7818</v>
      </c>
      <c r="S2379" s="20">
        <v>0</v>
      </c>
      <c r="T2379" s="21" t="s">
        <v>38</v>
      </c>
    </row>
    <row r="2380" spans="1:20" x14ac:dyDescent="0.35">
      <c r="A2380" s="13" t="s">
        <v>14713</v>
      </c>
      <c r="B2380" s="13"/>
      <c r="C2380" s="13"/>
      <c r="D2380" s="13" t="s">
        <v>14714</v>
      </c>
      <c r="E2380" s="13">
        <v>6</v>
      </c>
      <c r="F2380" s="14">
        <v>0.7</v>
      </c>
      <c r="G2380" s="13" t="s">
        <v>46</v>
      </c>
      <c r="H2380" s="14">
        <v>57.8</v>
      </c>
      <c r="I2380" s="15" t="s">
        <v>32</v>
      </c>
      <c r="J2380" s="16">
        <v>450</v>
      </c>
      <c r="K2380" s="16">
        <v>75</v>
      </c>
      <c r="L2380" s="17" t="s">
        <v>145</v>
      </c>
      <c r="M2380" s="163" t="str">
        <f>IFERROR(GETPIVOTDATA("Tot. Bottles",'- Ordine Aggregato -'!$A$1,"sku anker",A2380),"")</f>
        <v/>
      </c>
      <c r="N2380" s="18" t="s">
        <v>42</v>
      </c>
      <c r="O2380" s="19" t="str">
        <f t="shared" si="36"/>
        <v>Order online</v>
      </c>
      <c r="P2380" s="97" t="s">
        <v>7816</v>
      </c>
      <c r="Q2380" s="13" t="s">
        <v>15534</v>
      </c>
      <c r="R2380" t="s">
        <v>15535</v>
      </c>
      <c r="S2380" s="20">
        <v>0</v>
      </c>
      <c r="T2380" s="21" t="s">
        <v>38</v>
      </c>
    </row>
    <row r="2381" spans="1:20" x14ac:dyDescent="0.35">
      <c r="A2381" s="96" t="s">
        <v>7828</v>
      </c>
      <c r="D2381" s="13" t="s">
        <v>7829</v>
      </c>
      <c r="E2381" s="13">
        <v>6</v>
      </c>
      <c r="F2381" s="14">
        <v>0.7</v>
      </c>
      <c r="G2381" s="13" t="s">
        <v>14872</v>
      </c>
      <c r="H2381" s="14">
        <v>57.1</v>
      </c>
      <c r="I2381" s="15" t="s">
        <v>32</v>
      </c>
      <c r="J2381" s="16">
        <v>630</v>
      </c>
      <c r="K2381" s="16">
        <v>105</v>
      </c>
      <c r="L2381" s="17" t="s">
        <v>145</v>
      </c>
      <c r="M2381" s="163" t="str">
        <f>IFERROR(GETPIVOTDATA("Tot. Bottles",'- Ordine Aggregato -'!$A$1,"sku anker",A2381),"")</f>
        <v/>
      </c>
      <c r="N2381" s="18" t="s">
        <v>42</v>
      </c>
      <c r="O2381" s="19" t="str">
        <f t="shared" ref="O2381:O2444" si="37">HYPERLINK("https://www.ankeramsterdamspirits.nl/en/products/"&amp;A2381,"Order online")</f>
        <v>Order online</v>
      </c>
      <c r="P2381" s="97" t="s">
        <v>7816</v>
      </c>
      <c r="Q2381" s="13" t="s">
        <v>7830</v>
      </c>
      <c r="R2381" t="s">
        <v>7831</v>
      </c>
      <c r="S2381" s="20">
        <v>0</v>
      </c>
      <c r="T2381" s="21" t="s">
        <v>38</v>
      </c>
    </row>
    <row r="2382" spans="1:20" x14ac:dyDescent="0.35">
      <c r="A2382" s="96" t="s">
        <v>7832</v>
      </c>
      <c r="D2382" s="13" t="s">
        <v>7833</v>
      </c>
      <c r="E2382" s="13">
        <v>6</v>
      </c>
      <c r="F2382" s="14">
        <v>0.7</v>
      </c>
      <c r="G2382" s="13" t="s">
        <v>46</v>
      </c>
      <c r="H2382" s="14">
        <v>40</v>
      </c>
      <c r="I2382" s="15" t="s">
        <v>32</v>
      </c>
      <c r="J2382" s="16">
        <v>303</v>
      </c>
      <c r="K2382" s="16">
        <v>50.5</v>
      </c>
      <c r="L2382" s="17" t="s">
        <v>145</v>
      </c>
      <c r="M2382" s="163" t="str">
        <f>IFERROR(GETPIVOTDATA("Tot. Bottles",'- Ordine Aggregato -'!$A$1,"sku anker",A2382),"")</f>
        <v/>
      </c>
      <c r="N2382" s="18" t="s">
        <v>42</v>
      </c>
      <c r="O2382" s="19" t="str">
        <f t="shared" si="37"/>
        <v>Order online</v>
      </c>
      <c r="P2382" s="97" t="s">
        <v>7816</v>
      </c>
      <c r="Q2382" s="13" t="s">
        <v>7834</v>
      </c>
      <c r="R2382" t="s">
        <v>7835</v>
      </c>
      <c r="S2382" s="20">
        <v>0</v>
      </c>
      <c r="T2382" s="21" t="s">
        <v>38</v>
      </c>
    </row>
    <row r="2383" spans="1:20" x14ac:dyDescent="0.35">
      <c r="A2383" s="96" t="s">
        <v>7836</v>
      </c>
      <c r="D2383" s="13" t="s">
        <v>7837</v>
      </c>
      <c r="E2383" s="13">
        <v>6</v>
      </c>
      <c r="F2383" s="14">
        <v>1</v>
      </c>
      <c r="G2383" s="13" t="s">
        <v>14871</v>
      </c>
      <c r="H2383" s="14">
        <v>30</v>
      </c>
      <c r="I2383" s="15" t="s">
        <v>32</v>
      </c>
      <c r="J2383" s="16">
        <v>30</v>
      </c>
      <c r="K2383" s="16">
        <v>5</v>
      </c>
      <c r="L2383" s="17" t="s">
        <v>558</v>
      </c>
      <c r="M2383" s="163" t="str">
        <f>IFERROR(GETPIVOTDATA("Tot. Bottles",'- Ordine Aggregato -'!$A$1,"sku anker",A2383),"")</f>
        <v/>
      </c>
      <c r="N2383" s="18" t="s">
        <v>42</v>
      </c>
      <c r="O2383" s="19" t="str">
        <f t="shared" si="37"/>
        <v>Order online</v>
      </c>
      <c r="P2383" s="97" t="s">
        <v>68</v>
      </c>
      <c r="Q2383" s="13" t="s">
        <v>7838</v>
      </c>
      <c r="R2383" t="s">
        <v>7839</v>
      </c>
      <c r="S2383" s="20">
        <v>0</v>
      </c>
      <c r="T2383" s="21" t="s">
        <v>38</v>
      </c>
    </row>
    <row r="2384" spans="1:20" x14ac:dyDescent="0.35">
      <c r="A2384" s="96" t="s">
        <v>7840</v>
      </c>
      <c r="B2384" s="96"/>
      <c r="C2384" s="96"/>
      <c r="D2384" s="13" t="s">
        <v>7841</v>
      </c>
      <c r="E2384" s="13">
        <v>72</v>
      </c>
      <c r="F2384" s="14">
        <v>0.05</v>
      </c>
      <c r="G2384" s="13" t="s">
        <v>46</v>
      </c>
      <c r="H2384" s="14">
        <v>35</v>
      </c>
      <c r="I2384" s="15" t="s">
        <v>32</v>
      </c>
      <c r="J2384" s="16">
        <v>93.600000000000009</v>
      </c>
      <c r="K2384" s="16">
        <v>1.3</v>
      </c>
      <c r="L2384" s="17" t="s">
        <v>690</v>
      </c>
      <c r="M2384" s="163" t="str">
        <f>IFERROR(GETPIVOTDATA("Tot. Bottles",'- Ordine Aggregato -'!$A$1,"sku anker",A2384),"")</f>
        <v/>
      </c>
      <c r="N2384" s="18" t="s">
        <v>42</v>
      </c>
      <c r="O2384" s="19" t="str">
        <f t="shared" si="37"/>
        <v>Order online</v>
      </c>
      <c r="P2384" s="97" t="s">
        <v>68</v>
      </c>
      <c r="Q2384" s="13" t="s">
        <v>7842</v>
      </c>
      <c r="R2384" t="s">
        <v>7843</v>
      </c>
      <c r="S2384" s="20">
        <v>0</v>
      </c>
      <c r="T2384" s="21" t="s">
        <v>38</v>
      </c>
    </row>
    <row r="2385" spans="1:20" x14ac:dyDescent="0.35">
      <c r="A2385" s="96" t="s">
        <v>7844</v>
      </c>
      <c r="D2385" s="13" t="s">
        <v>7841</v>
      </c>
      <c r="E2385" s="13">
        <v>6</v>
      </c>
      <c r="F2385" s="14">
        <v>0.5</v>
      </c>
      <c r="G2385" s="13" t="s">
        <v>14872</v>
      </c>
      <c r="H2385" s="14">
        <v>35</v>
      </c>
      <c r="I2385" s="15" t="s">
        <v>32</v>
      </c>
      <c r="J2385" s="16">
        <v>18</v>
      </c>
      <c r="K2385" s="16">
        <v>3</v>
      </c>
      <c r="L2385" s="17" t="s">
        <v>690</v>
      </c>
      <c r="M2385" s="163" t="str">
        <f>IFERROR(GETPIVOTDATA("Tot. Bottles",'- Ordine Aggregato -'!$A$1,"sku anker",A2385),"")</f>
        <v/>
      </c>
      <c r="N2385" s="18" t="s">
        <v>42</v>
      </c>
      <c r="O2385" s="19" t="str">
        <f t="shared" si="37"/>
        <v>Order online</v>
      </c>
      <c r="P2385" s="97" t="s">
        <v>68</v>
      </c>
      <c r="Q2385" s="13" t="s">
        <v>7845</v>
      </c>
      <c r="R2385" t="s">
        <v>7846</v>
      </c>
      <c r="S2385" s="20">
        <v>0</v>
      </c>
      <c r="T2385" s="21" t="s">
        <v>38</v>
      </c>
    </row>
    <row r="2386" spans="1:20" x14ac:dyDescent="0.35">
      <c r="A2386" s="96" t="s">
        <v>7847</v>
      </c>
      <c r="D2386" s="13" t="s">
        <v>7841</v>
      </c>
      <c r="E2386" s="13">
        <v>6</v>
      </c>
      <c r="F2386" s="14">
        <v>1</v>
      </c>
      <c r="G2386" s="13" t="s">
        <v>14871</v>
      </c>
      <c r="H2386" s="14">
        <v>35</v>
      </c>
      <c r="I2386" s="15" t="s">
        <v>32</v>
      </c>
      <c r="J2386" s="16">
        <v>30.599999999999998</v>
      </c>
      <c r="K2386" s="16">
        <v>5.0999999999999996</v>
      </c>
      <c r="L2386" s="17" t="s">
        <v>690</v>
      </c>
      <c r="M2386" s="163" t="str">
        <f>IFERROR(GETPIVOTDATA("Tot. Bottles",'- Ordine Aggregato -'!$A$1,"sku anker",A2386),"")</f>
        <v/>
      </c>
      <c r="N2386" s="18" t="s">
        <v>42</v>
      </c>
      <c r="O2386" s="19" t="str">
        <f t="shared" si="37"/>
        <v>Order online</v>
      </c>
      <c r="P2386" s="97" t="s">
        <v>68</v>
      </c>
      <c r="Q2386" s="13" t="s">
        <v>7848</v>
      </c>
      <c r="R2386" t="s">
        <v>15536</v>
      </c>
      <c r="S2386" s="20">
        <v>0</v>
      </c>
      <c r="T2386" s="21" t="s">
        <v>38</v>
      </c>
    </row>
    <row r="2387" spans="1:20" x14ac:dyDescent="0.35">
      <c r="A2387" s="96" t="s">
        <v>7849</v>
      </c>
      <c r="B2387" s="96"/>
      <c r="C2387" s="96"/>
      <c r="D2387" s="13" t="s">
        <v>7850</v>
      </c>
      <c r="E2387" s="13">
        <v>72</v>
      </c>
      <c r="F2387" s="14">
        <v>0.05</v>
      </c>
      <c r="G2387" s="13" t="s">
        <v>46</v>
      </c>
      <c r="H2387" s="14">
        <v>38.4</v>
      </c>
      <c r="I2387" s="15" t="s">
        <v>32</v>
      </c>
      <c r="J2387" s="16">
        <v>126</v>
      </c>
      <c r="K2387" s="16">
        <v>1.75</v>
      </c>
      <c r="L2387" s="17" t="s">
        <v>690</v>
      </c>
      <c r="M2387" s="163" t="str">
        <f>IFERROR(GETPIVOTDATA("Tot. Bottles",'- Ordine Aggregato -'!$A$1,"sku anker",A2387),"")</f>
        <v/>
      </c>
      <c r="N2387" s="18" t="s">
        <v>42</v>
      </c>
      <c r="O2387" s="19" t="str">
        <f t="shared" si="37"/>
        <v>Order online</v>
      </c>
      <c r="P2387" s="97" t="s">
        <v>68</v>
      </c>
      <c r="Q2387" s="13" t="s">
        <v>7851</v>
      </c>
      <c r="R2387" t="s">
        <v>7852</v>
      </c>
      <c r="S2387" s="20">
        <v>0</v>
      </c>
      <c r="T2387" s="21" t="s">
        <v>38</v>
      </c>
    </row>
    <row r="2388" spans="1:20" x14ac:dyDescent="0.35">
      <c r="A2388" s="96" t="s">
        <v>7853</v>
      </c>
      <c r="D2388" s="13" t="s">
        <v>7850</v>
      </c>
      <c r="E2388" s="13">
        <v>6</v>
      </c>
      <c r="F2388" s="14">
        <v>0.7</v>
      </c>
      <c r="G2388" s="13" t="s">
        <v>14872</v>
      </c>
      <c r="H2388" s="14">
        <v>38.4</v>
      </c>
      <c r="I2388" s="15" t="s">
        <v>32</v>
      </c>
      <c r="J2388" s="16">
        <v>41.7</v>
      </c>
      <c r="K2388" s="16">
        <v>6.95</v>
      </c>
      <c r="L2388" s="17" t="s">
        <v>690</v>
      </c>
      <c r="M2388" s="163" t="str">
        <f>IFERROR(GETPIVOTDATA("Tot. Bottles",'- Ordine Aggregato -'!$A$1,"sku anker",A2388),"")</f>
        <v/>
      </c>
      <c r="N2388" s="18" t="s">
        <v>42</v>
      </c>
      <c r="O2388" s="19" t="str">
        <f t="shared" si="37"/>
        <v>Order online</v>
      </c>
      <c r="P2388" s="97" t="s">
        <v>68</v>
      </c>
      <c r="Q2388" s="13" t="s">
        <v>7854</v>
      </c>
      <c r="R2388" t="s">
        <v>7855</v>
      </c>
      <c r="S2388" s="20">
        <v>0</v>
      </c>
      <c r="T2388" s="21" t="s">
        <v>38</v>
      </c>
    </row>
    <row r="2389" spans="1:20" x14ac:dyDescent="0.35">
      <c r="A2389" s="13" t="s">
        <v>7856</v>
      </c>
      <c r="B2389" s="13"/>
      <c r="C2389" s="13"/>
      <c r="D2389" s="13" t="s">
        <v>7857</v>
      </c>
      <c r="E2389" s="13">
        <v>6</v>
      </c>
      <c r="F2389" s="14">
        <v>0.7</v>
      </c>
      <c r="G2389" s="13" t="s">
        <v>14872</v>
      </c>
      <c r="H2389" s="14">
        <v>40</v>
      </c>
      <c r="I2389" s="15" t="s">
        <v>32</v>
      </c>
      <c r="J2389" s="16">
        <v>65.699999999999989</v>
      </c>
      <c r="K2389" s="16">
        <v>10.95</v>
      </c>
      <c r="L2389" s="17" t="s">
        <v>73</v>
      </c>
      <c r="M2389" s="163" t="str">
        <f>IFERROR(GETPIVOTDATA("Tot. Bottles",'- Ordine Aggregato -'!$A$1,"sku anker",A2389),"")</f>
        <v/>
      </c>
      <c r="N2389" s="18" t="s">
        <v>42</v>
      </c>
      <c r="O2389" s="19" t="str">
        <f t="shared" si="37"/>
        <v>Order online</v>
      </c>
      <c r="P2389" s="97" t="s">
        <v>68</v>
      </c>
      <c r="Q2389" s="13" t="s">
        <v>7858</v>
      </c>
      <c r="R2389" t="s">
        <v>7859</v>
      </c>
      <c r="S2389" s="20">
        <v>0</v>
      </c>
      <c r="T2389" s="21" t="s">
        <v>38</v>
      </c>
    </row>
    <row r="2390" spans="1:20" x14ac:dyDescent="0.35">
      <c r="A2390" s="96" t="s">
        <v>7860</v>
      </c>
      <c r="D2390" s="13" t="s">
        <v>7857</v>
      </c>
      <c r="E2390" s="13">
        <v>12</v>
      </c>
      <c r="F2390" s="14">
        <v>1</v>
      </c>
      <c r="G2390" s="13" t="s">
        <v>14872</v>
      </c>
      <c r="H2390" s="14">
        <v>40</v>
      </c>
      <c r="I2390" s="15" t="s">
        <v>32</v>
      </c>
      <c r="J2390" s="16">
        <v>167.39999999999998</v>
      </c>
      <c r="K2390" s="16">
        <v>13.95</v>
      </c>
      <c r="L2390" s="17" t="s">
        <v>73</v>
      </c>
      <c r="M2390" s="163" t="str">
        <f>IFERROR(GETPIVOTDATA("Tot. Bottles",'- Ordine Aggregato -'!$A$1,"sku anker",A2390),"")</f>
        <v/>
      </c>
      <c r="N2390" s="18" t="s">
        <v>42</v>
      </c>
      <c r="O2390" s="19" t="str">
        <f t="shared" si="37"/>
        <v>Order online</v>
      </c>
      <c r="P2390" s="97" t="s">
        <v>68</v>
      </c>
      <c r="Q2390" s="13" t="s">
        <v>7861</v>
      </c>
      <c r="R2390" t="s">
        <v>7862</v>
      </c>
      <c r="S2390" s="20">
        <v>0</v>
      </c>
      <c r="T2390" s="21" t="s">
        <v>38</v>
      </c>
    </row>
    <row r="2391" spans="1:20" x14ac:dyDescent="0.35">
      <c r="A2391" s="13" t="s">
        <v>7863</v>
      </c>
      <c r="B2391" s="13"/>
      <c r="C2391" s="13"/>
      <c r="D2391" s="13" t="s">
        <v>7864</v>
      </c>
      <c r="E2391" s="13">
        <v>6</v>
      </c>
      <c r="F2391" s="14">
        <v>0.7</v>
      </c>
      <c r="G2391" s="13" t="s">
        <v>46</v>
      </c>
      <c r="H2391" s="14">
        <v>40</v>
      </c>
      <c r="I2391" s="15" t="s">
        <v>32</v>
      </c>
      <c r="J2391" s="16">
        <v>66.900000000000006</v>
      </c>
      <c r="K2391" s="16">
        <v>11.15</v>
      </c>
      <c r="L2391" s="17" t="s">
        <v>66</v>
      </c>
      <c r="M2391" s="163" t="str">
        <f>IFERROR(GETPIVOTDATA("Tot. Bottles",'- Ordine Aggregato -'!$A$1,"sku anker",A2391),"")</f>
        <v/>
      </c>
      <c r="N2391" s="18" t="s">
        <v>42</v>
      </c>
      <c r="O2391" s="19" t="str">
        <f t="shared" si="37"/>
        <v>Order online</v>
      </c>
      <c r="P2391" s="97" t="s">
        <v>68</v>
      </c>
      <c r="Q2391" s="13" t="s">
        <v>7865</v>
      </c>
      <c r="R2391" t="s">
        <v>7866</v>
      </c>
      <c r="S2391" s="20">
        <v>0</v>
      </c>
      <c r="T2391" s="21" t="s">
        <v>38</v>
      </c>
    </row>
    <row r="2392" spans="1:20" x14ac:dyDescent="0.35">
      <c r="A2392" s="96" t="s">
        <v>7867</v>
      </c>
      <c r="B2392" s="96"/>
      <c r="C2392" s="96"/>
      <c r="D2392" s="13" t="s">
        <v>7868</v>
      </c>
      <c r="E2392" s="13">
        <v>6</v>
      </c>
      <c r="F2392" s="14">
        <v>0.7</v>
      </c>
      <c r="G2392" s="13" t="s">
        <v>14872</v>
      </c>
      <c r="H2392" s="14">
        <v>45.1</v>
      </c>
      <c r="I2392" s="15" t="s">
        <v>32</v>
      </c>
      <c r="J2392" s="16">
        <v>197.70000000000002</v>
      </c>
      <c r="K2392" s="16">
        <v>32.950000000000003</v>
      </c>
      <c r="L2392" s="17" t="s">
        <v>368</v>
      </c>
      <c r="M2392" s="163" t="str">
        <f>IFERROR(GETPIVOTDATA("Tot. Bottles",'- Ordine Aggregato -'!$A$1,"sku anker",A2392),"")</f>
        <v/>
      </c>
      <c r="N2392" s="18" t="s">
        <v>42</v>
      </c>
      <c r="O2392" s="19" t="str">
        <f t="shared" si="37"/>
        <v>Order online</v>
      </c>
      <c r="P2392" s="97" t="s">
        <v>442</v>
      </c>
      <c r="Q2392" s="13" t="s">
        <v>7869</v>
      </c>
      <c r="R2392" t="s">
        <v>7870</v>
      </c>
      <c r="S2392" s="20">
        <v>0</v>
      </c>
      <c r="T2392" s="21" t="s">
        <v>38</v>
      </c>
    </row>
    <row r="2393" spans="1:20" x14ac:dyDescent="0.35">
      <c r="A2393" s="13" t="s">
        <v>7871</v>
      </c>
      <c r="B2393" s="13"/>
      <c r="C2393" s="13"/>
      <c r="D2393" s="13" t="s">
        <v>7872</v>
      </c>
      <c r="E2393" s="13">
        <v>6</v>
      </c>
      <c r="F2393" s="14">
        <v>0.7</v>
      </c>
      <c r="G2393" s="13" t="s">
        <v>14872</v>
      </c>
      <c r="H2393" s="14">
        <v>45.7</v>
      </c>
      <c r="I2393" s="15" t="s">
        <v>32</v>
      </c>
      <c r="J2393" s="16">
        <v>163.5</v>
      </c>
      <c r="K2393" s="16">
        <v>27.25</v>
      </c>
      <c r="L2393" s="17" t="s">
        <v>368</v>
      </c>
      <c r="M2393" s="163" t="str">
        <f>IFERROR(GETPIVOTDATA("Tot. Bottles",'- Ordine Aggregato -'!$A$1,"sku anker",A2393),"")</f>
        <v/>
      </c>
      <c r="N2393" s="18" t="s">
        <v>42</v>
      </c>
      <c r="O2393" s="19" t="str">
        <f t="shared" si="37"/>
        <v>Order online</v>
      </c>
      <c r="P2393" s="97" t="s">
        <v>442</v>
      </c>
      <c r="Q2393" s="13" t="s">
        <v>7873</v>
      </c>
      <c r="R2393" t="s">
        <v>7874</v>
      </c>
      <c r="S2393" s="20">
        <v>0</v>
      </c>
      <c r="T2393" s="21" t="s">
        <v>38</v>
      </c>
    </row>
    <row r="2394" spans="1:20" x14ac:dyDescent="0.35">
      <c r="A2394" s="13" t="s">
        <v>7875</v>
      </c>
      <c r="B2394" s="13"/>
      <c r="C2394" s="13"/>
      <c r="D2394" s="13" t="s">
        <v>7876</v>
      </c>
      <c r="E2394" s="13">
        <v>6</v>
      </c>
      <c r="F2394" s="14">
        <v>0.7</v>
      </c>
      <c r="G2394" s="13" t="s">
        <v>14872</v>
      </c>
      <c r="H2394" s="14">
        <v>54.5</v>
      </c>
      <c r="I2394" s="15" t="s">
        <v>32</v>
      </c>
      <c r="J2394" s="16">
        <v>163.5</v>
      </c>
      <c r="K2394" s="16">
        <v>27.25</v>
      </c>
      <c r="L2394" s="17" t="s">
        <v>368</v>
      </c>
      <c r="M2394" s="163" t="str">
        <f>IFERROR(GETPIVOTDATA("Tot. Bottles",'- Ordine Aggregato -'!$A$1,"sku anker",A2394),"")</f>
        <v/>
      </c>
      <c r="N2394" s="18" t="s">
        <v>42</v>
      </c>
      <c r="O2394" s="19" t="str">
        <f t="shared" si="37"/>
        <v>Order online</v>
      </c>
      <c r="P2394" s="97" t="s">
        <v>442</v>
      </c>
      <c r="Q2394" s="13" t="s">
        <v>7877</v>
      </c>
      <c r="R2394" t="s">
        <v>7878</v>
      </c>
      <c r="S2394" s="20">
        <v>0</v>
      </c>
      <c r="T2394" s="21" t="s">
        <v>38</v>
      </c>
    </row>
    <row r="2395" spans="1:20" x14ac:dyDescent="0.35">
      <c r="A2395" s="96" t="s">
        <v>7879</v>
      </c>
      <c r="D2395" s="13" t="s">
        <v>7880</v>
      </c>
      <c r="E2395" s="13">
        <v>6</v>
      </c>
      <c r="F2395" s="14">
        <v>0.7</v>
      </c>
      <c r="G2395" s="13" t="s">
        <v>14871</v>
      </c>
      <c r="H2395" s="14">
        <v>40</v>
      </c>
      <c r="I2395" s="15" t="s">
        <v>32</v>
      </c>
      <c r="J2395" s="16">
        <v>35.700000000000003</v>
      </c>
      <c r="K2395" s="16">
        <v>5.95</v>
      </c>
      <c r="L2395" s="17" t="s">
        <v>448</v>
      </c>
      <c r="M2395" s="163" t="str">
        <f>IFERROR(GETPIVOTDATA("Tot. Bottles",'- Ordine Aggregato -'!$A$1,"sku anker",A2395),"")</f>
        <v/>
      </c>
      <c r="N2395" s="18" t="s">
        <v>42</v>
      </c>
      <c r="O2395" s="19" t="str">
        <f t="shared" si="37"/>
        <v>Order online</v>
      </c>
      <c r="P2395" s="97" t="s">
        <v>1232</v>
      </c>
      <c r="Q2395" s="13" t="s">
        <v>7881</v>
      </c>
      <c r="R2395" t="s">
        <v>7882</v>
      </c>
      <c r="S2395" s="20">
        <v>0</v>
      </c>
      <c r="T2395" s="21" t="s">
        <v>38</v>
      </c>
    </row>
    <row r="2396" spans="1:20" x14ac:dyDescent="0.35">
      <c r="A2396" s="96" t="s">
        <v>7883</v>
      </c>
      <c r="D2396" s="13" t="s">
        <v>7884</v>
      </c>
      <c r="E2396" s="13">
        <v>6</v>
      </c>
      <c r="F2396" s="14">
        <v>0.7</v>
      </c>
      <c r="G2396" s="13" t="s">
        <v>46</v>
      </c>
      <c r="H2396" s="14">
        <v>46</v>
      </c>
      <c r="I2396" s="15" t="s">
        <v>32</v>
      </c>
      <c r="J2396" s="16">
        <v>155.39999999999998</v>
      </c>
      <c r="K2396" s="16">
        <v>25.9</v>
      </c>
      <c r="L2396" s="17" t="s">
        <v>145</v>
      </c>
      <c r="M2396" s="163" t="str">
        <f>IFERROR(GETPIVOTDATA("Tot. Bottles",'- Ordine Aggregato -'!$A$1,"sku anker",A2396),"")</f>
        <v/>
      </c>
      <c r="N2396" s="18" t="s">
        <v>42</v>
      </c>
      <c r="O2396" s="19" t="str">
        <f t="shared" si="37"/>
        <v>Order online</v>
      </c>
      <c r="P2396" s="97" t="s">
        <v>146</v>
      </c>
      <c r="Q2396" s="13" t="s">
        <v>7885</v>
      </c>
      <c r="R2396" t="s">
        <v>7886</v>
      </c>
      <c r="S2396" s="20">
        <v>0</v>
      </c>
      <c r="T2396" s="21" t="s">
        <v>38</v>
      </c>
    </row>
    <row r="2397" spans="1:20" x14ac:dyDescent="0.35">
      <c r="A2397" s="13" t="s">
        <v>7887</v>
      </c>
      <c r="B2397" s="13"/>
      <c r="C2397" s="13"/>
      <c r="D2397" s="13" t="s">
        <v>7888</v>
      </c>
      <c r="E2397" s="13">
        <v>6</v>
      </c>
      <c r="F2397" s="14">
        <v>0.7</v>
      </c>
      <c r="G2397" s="13" t="s">
        <v>46</v>
      </c>
      <c r="H2397" s="14">
        <v>46</v>
      </c>
      <c r="I2397" s="15" t="s">
        <v>32</v>
      </c>
      <c r="J2397" s="16">
        <v>193.5</v>
      </c>
      <c r="K2397" s="16">
        <v>32.25</v>
      </c>
      <c r="L2397" s="17" t="s">
        <v>145</v>
      </c>
      <c r="M2397" s="163" t="str">
        <f>IFERROR(GETPIVOTDATA("Tot. Bottles",'- Ordine Aggregato -'!$A$1,"sku anker",A2397),"")</f>
        <v/>
      </c>
      <c r="N2397" s="18" t="s">
        <v>42</v>
      </c>
      <c r="O2397" s="19" t="str">
        <f t="shared" si="37"/>
        <v>Order online</v>
      </c>
      <c r="P2397" s="97" t="s">
        <v>146</v>
      </c>
      <c r="Q2397" s="13" t="s">
        <v>7889</v>
      </c>
      <c r="R2397" t="s">
        <v>7890</v>
      </c>
      <c r="S2397" s="20">
        <v>0</v>
      </c>
      <c r="T2397" s="21" t="s">
        <v>38</v>
      </c>
    </row>
    <row r="2398" spans="1:20" x14ac:dyDescent="0.35">
      <c r="A2398" s="13" t="s">
        <v>7891</v>
      </c>
      <c r="B2398" s="13"/>
      <c r="C2398" s="13"/>
      <c r="D2398" s="13" t="s">
        <v>7892</v>
      </c>
      <c r="E2398" s="13">
        <v>6</v>
      </c>
      <c r="F2398" s="14">
        <v>0.7</v>
      </c>
      <c r="G2398" s="13" t="s">
        <v>14872</v>
      </c>
      <c r="H2398" s="14">
        <v>40</v>
      </c>
      <c r="I2398" s="15" t="s">
        <v>32</v>
      </c>
      <c r="J2398" s="16">
        <v>75.599999999999994</v>
      </c>
      <c r="K2398" s="16">
        <v>12.6</v>
      </c>
      <c r="L2398" s="17" t="s">
        <v>73</v>
      </c>
      <c r="M2398" s="163" t="str">
        <f>IFERROR(GETPIVOTDATA("Tot. Bottles",'- Ordine Aggregato -'!$A$1,"sku anker",A2398),"")</f>
        <v/>
      </c>
      <c r="N2398" s="18" t="s">
        <v>42</v>
      </c>
      <c r="O2398" s="19" t="str">
        <f t="shared" si="37"/>
        <v>Order online</v>
      </c>
      <c r="P2398" s="97" t="s">
        <v>146</v>
      </c>
      <c r="Q2398" s="13" t="s">
        <v>7893</v>
      </c>
      <c r="R2398" t="s">
        <v>7894</v>
      </c>
      <c r="S2398" s="20">
        <v>0</v>
      </c>
      <c r="T2398" s="21" t="s">
        <v>38</v>
      </c>
    </row>
    <row r="2399" spans="1:20" x14ac:dyDescent="0.35">
      <c r="A2399" s="13" t="s">
        <v>7895</v>
      </c>
      <c r="B2399" s="13"/>
      <c r="C2399" s="13"/>
      <c r="D2399" s="13" t="s">
        <v>7896</v>
      </c>
      <c r="E2399" s="13">
        <v>6</v>
      </c>
      <c r="F2399" s="14">
        <v>0.7</v>
      </c>
      <c r="G2399" s="13" t="s">
        <v>14872</v>
      </c>
      <c r="H2399" s="14">
        <v>42</v>
      </c>
      <c r="I2399" s="15" t="s">
        <v>32</v>
      </c>
      <c r="J2399" s="16">
        <v>61.5</v>
      </c>
      <c r="K2399" s="16">
        <v>10.25</v>
      </c>
      <c r="L2399" s="17" t="s">
        <v>368</v>
      </c>
      <c r="M2399" s="163" t="str">
        <f>IFERROR(GETPIVOTDATA("Tot. Bottles",'- Ordine Aggregato -'!$A$1,"sku anker",A2399),"")</f>
        <v/>
      </c>
      <c r="N2399" s="18" t="s">
        <v>67</v>
      </c>
      <c r="O2399" s="19" t="str">
        <f t="shared" si="37"/>
        <v>Order online</v>
      </c>
      <c r="P2399" s="97" t="s">
        <v>146</v>
      </c>
      <c r="Q2399" s="13" t="s">
        <v>7897</v>
      </c>
      <c r="R2399" t="s">
        <v>7898</v>
      </c>
      <c r="S2399" s="20">
        <v>10.25</v>
      </c>
      <c r="T2399" s="21" t="s">
        <v>38</v>
      </c>
    </row>
    <row r="2400" spans="1:20" x14ac:dyDescent="0.35">
      <c r="A2400" s="96" t="s">
        <v>7899</v>
      </c>
      <c r="B2400" s="96"/>
      <c r="C2400" s="96"/>
      <c r="D2400" s="13" t="s">
        <v>7900</v>
      </c>
      <c r="E2400" s="13">
        <v>6</v>
      </c>
      <c r="F2400" s="14">
        <v>0.7</v>
      </c>
      <c r="G2400" s="13" t="s">
        <v>46</v>
      </c>
      <c r="H2400" s="14">
        <v>37.5</v>
      </c>
      <c r="I2400" s="15" t="s">
        <v>32</v>
      </c>
      <c r="J2400" s="16">
        <v>78</v>
      </c>
      <c r="K2400" s="16">
        <v>13</v>
      </c>
      <c r="L2400" s="17" t="s">
        <v>368</v>
      </c>
      <c r="M2400" s="163" t="str">
        <f>IFERROR(GETPIVOTDATA("Tot. Bottles",'- Ordine Aggregato -'!$A$1,"sku anker",A2400),"")</f>
        <v/>
      </c>
      <c r="N2400" s="18" t="s">
        <v>42</v>
      </c>
      <c r="O2400" s="19" t="str">
        <f t="shared" si="37"/>
        <v>Order online</v>
      </c>
      <c r="P2400" s="97" t="s">
        <v>146</v>
      </c>
      <c r="Q2400" s="13" t="s">
        <v>7901</v>
      </c>
      <c r="R2400" t="s">
        <v>42</v>
      </c>
      <c r="S2400" s="20">
        <v>0</v>
      </c>
      <c r="T2400" s="21" t="s">
        <v>38</v>
      </c>
    </row>
    <row r="2401" spans="1:20" x14ac:dyDescent="0.35">
      <c r="A2401" s="96" t="s">
        <v>7902</v>
      </c>
      <c r="D2401" s="13" t="s">
        <v>7903</v>
      </c>
      <c r="E2401" s="13">
        <v>6</v>
      </c>
      <c r="F2401" s="14">
        <v>0.5</v>
      </c>
      <c r="G2401" s="13" t="s">
        <v>46</v>
      </c>
      <c r="H2401" s="14">
        <v>29.9</v>
      </c>
      <c r="I2401" s="15" t="s">
        <v>32</v>
      </c>
      <c r="J2401" s="16">
        <v>63</v>
      </c>
      <c r="K2401" s="16">
        <v>10.5</v>
      </c>
      <c r="L2401" s="17" t="s">
        <v>88</v>
      </c>
      <c r="M2401" s="163" t="str">
        <f>IFERROR(GETPIVOTDATA("Tot. Bottles",'- Ordine Aggregato -'!$A$1,"sku anker",A2401),"")</f>
        <v/>
      </c>
      <c r="N2401" s="18" t="s">
        <v>42</v>
      </c>
      <c r="O2401" s="19" t="str">
        <f t="shared" si="37"/>
        <v>Order online</v>
      </c>
      <c r="P2401" s="97" t="s">
        <v>146</v>
      </c>
      <c r="Q2401" s="13" t="s">
        <v>7904</v>
      </c>
      <c r="R2401" t="s">
        <v>7905</v>
      </c>
      <c r="S2401" s="20">
        <v>0</v>
      </c>
      <c r="T2401" s="21" t="s">
        <v>38</v>
      </c>
    </row>
    <row r="2402" spans="1:20" x14ac:dyDescent="0.35">
      <c r="A2402" s="13" t="s">
        <v>7906</v>
      </c>
      <c r="B2402" s="13"/>
      <c r="C2402" s="13"/>
      <c r="D2402" s="13" t="s">
        <v>14858</v>
      </c>
      <c r="E2402" s="13">
        <v>6</v>
      </c>
      <c r="F2402" s="14">
        <v>0.7</v>
      </c>
      <c r="G2402" s="13" t="s">
        <v>14872</v>
      </c>
      <c r="H2402" s="14">
        <v>43</v>
      </c>
      <c r="I2402" s="15" t="s">
        <v>32</v>
      </c>
      <c r="J2402" s="16">
        <v>231</v>
      </c>
      <c r="K2402" s="16">
        <v>38.5</v>
      </c>
      <c r="L2402" s="17" t="s">
        <v>145</v>
      </c>
      <c r="M2402" s="163" t="str">
        <f>IFERROR(GETPIVOTDATA("Tot. Bottles",'- Ordine Aggregato -'!$A$1,"sku anker",A2402),"")</f>
        <v/>
      </c>
      <c r="N2402" s="18" t="s">
        <v>67</v>
      </c>
      <c r="O2402" s="19" t="str">
        <f t="shared" si="37"/>
        <v>Order online</v>
      </c>
      <c r="P2402" s="97" t="s">
        <v>1232</v>
      </c>
      <c r="Q2402" s="13" t="s">
        <v>7907</v>
      </c>
      <c r="R2402" t="s">
        <v>7908</v>
      </c>
      <c r="S2402" s="20">
        <v>38.5</v>
      </c>
      <c r="T2402" s="21" t="s">
        <v>38</v>
      </c>
    </row>
    <row r="2403" spans="1:20" x14ac:dyDescent="0.35">
      <c r="A2403" s="96" t="s">
        <v>14373</v>
      </c>
      <c r="B2403" s="96"/>
      <c r="C2403" s="96"/>
      <c r="D2403" s="13" t="s">
        <v>7910</v>
      </c>
      <c r="E2403" s="13">
        <v>6</v>
      </c>
      <c r="F2403" s="14">
        <v>0.7</v>
      </c>
      <c r="G2403" s="13" t="s">
        <v>14872</v>
      </c>
      <c r="H2403" s="14">
        <v>40</v>
      </c>
      <c r="I2403" s="15" t="s">
        <v>32</v>
      </c>
      <c r="J2403" s="16">
        <v>69.599999999999994</v>
      </c>
      <c r="K2403" s="16">
        <v>11.6</v>
      </c>
      <c r="L2403" s="17" t="s">
        <v>448</v>
      </c>
      <c r="M2403" s="163" t="str">
        <f>IFERROR(GETPIVOTDATA("Tot. Bottles",'- Ordine Aggregato -'!$A$1,"sku anker",A2403),"")</f>
        <v/>
      </c>
      <c r="N2403" s="18" t="s">
        <v>42</v>
      </c>
      <c r="O2403" s="19" t="str">
        <f t="shared" si="37"/>
        <v>Order online</v>
      </c>
      <c r="P2403" s="97" t="s">
        <v>1232</v>
      </c>
      <c r="Q2403" s="13" t="s">
        <v>7913</v>
      </c>
      <c r="R2403" t="s">
        <v>7914</v>
      </c>
      <c r="S2403" s="20">
        <v>0</v>
      </c>
      <c r="T2403" s="21" t="s">
        <v>38</v>
      </c>
    </row>
    <row r="2404" spans="1:20" x14ac:dyDescent="0.35">
      <c r="A2404" s="96" t="s">
        <v>7909</v>
      </c>
      <c r="B2404" s="96"/>
      <c r="C2404" s="96"/>
      <c r="D2404" s="13" t="s">
        <v>7910</v>
      </c>
      <c r="E2404" s="13">
        <v>6</v>
      </c>
      <c r="F2404" s="14">
        <v>0.7</v>
      </c>
      <c r="G2404" s="13" t="s">
        <v>46</v>
      </c>
      <c r="H2404" s="14">
        <v>43</v>
      </c>
      <c r="I2404" s="15" t="s">
        <v>32</v>
      </c>
      <c r="J2404" s="16">
        <v>87</v>
      </c>
      <c r="K2404" s="16">
        <v>14.5</v>
      </c>
      <c r="L2404" s="17" t="s">
        <v>448</v>
      </c>
      <c r="M2404" s="163" t="str">
        <f>IFERROR(GETPIVOTDATA("Tot. Bottles",'- Ordine Aggregato -'!$A$1,"sku anker",A2404),"")</f>
        <v/>
      </c>
      <c r="N2404" s="18" t="s">
        <v>42</v>
      </c>
      <c r="O2404" s="19" t="str">
        <f t="shared" si="37"/>
        <v>Order online</v>
      </c>
      <c r="P2404" s="97" t="s">
        <v>1232</v>
      </c>
      <c r="Q2404" s="13" t="s">
        <v>7911</v>
      </c>
      <c r="R2404" t="s">
        <v>7912</v>
      </c>
      <c r="S2404" s="20">
        <v>0</v>
      </c>
      <c r="T2404" s="21" t="s">
        <v>38</v>
      </c>
    </row>
    <row r="2405" spans="1:20" x14ac:dyDescent="0.35">
      <c r="A2405" s="13" t="s">
        <v>7915</v>
      </c>
      <c r="B2405" s="13"/>
      <c r="C2405" s="13"/>
      <c r="D2405" s="13" t="s">
        <v>7916</v>
      </c>
      <c r="E2405" s="13">
        <v>6</v>
      </c>
      <c r="F2405" s="14">
        <v>0.7</v>
      </c>
      <c r="G2405" s="13" t="s">
        <v>46</v>
      </c>
      <c r="H2405" s="14">
        <v>56</v>
      </c>
      <c r="I2405" s="15" t="s">
        <v>32</v>
      </c>
      <c r="J2405" s="16">
        <v>141</v>
      </c>
      <c r="K2405" s="16">
        <v>23.5</v>
      </c>
      <c r="L2405" s="17" t="s">
        <v>463</v>
      </c>
      <c r="M2405" s="163" t="str">
        <f>IFERROR(GETPIVOTDATA("Tot. Bottles",'- Ordine Aggregato -'!$A$1,"sku anker",A2405),"")</f>
        <v/>
      </c>
      <c r="N2405" s="18" t="s">
        <v>42</v>
      </c>
      <c r="O2405" s="19" t="str">
        <f t="shared" si="37"/>
        <v>Order online</v>
      </c>
      <c r="P2405" s="97" t="s">
        <v>1232</v>
      </c>
      <c r="Q2405" s="13" t="s">
        <v>7917</v>
      </c>
      <c r="R2405" t="s">
        <v>7918</v>
      </c>
      <c r="S2405" s="20">
        <v>0</v>
      </c>
      <c r="T2405" s="21" t="s">
        <v>38</v>
      </c>
    </row>
    <row r="2406" spans="1:20" x14ac:dyDescent="0.35">
      <c r="A2406" s="96" t="s">
        <v>7919</v>
      </c>
      <c r="B2406" s="96"/>
      <c r="C2406" s="96"/>
      <c r="D2406" s="13" t="s">
        <v>7920</v>
      </c>
      <c r="E2406" s="13">
        <v>6</v>
      </c>
      <c r="F2406" s="14">
        <v>0.7</v>
      </c>
      <c r="G2406" s="13" t="s">
        <v>31</v>
      </c>
      <c r="H2406" s="14">
        <v>14.8</v>
      </c>
      <c r="I2406" s="15" t="s">
        <v>32</v>
      </c>
      <c r="J2406" s="16">
        <v>38.099999999999994</v>
      </c>
      <c r="K2406" s="16">
        <v>6.35</v>
      </c>
      <c r="L2406" s="17" t="s">
        <v>2306</v>
      </c>
      <c r="M2406" s="163" t="str">
        <f>IFERROR(GETPIVOTDATA("Tot. Bottles",'- Ordine Aggregato -'!$A$1,"sku anker",A2406),"")</f>
        <v/>
      </c>
      <c r="N2406" s="18" t="s">
        <v>42</v>
      </c>
      <c r="O2406" s="19" t="str">
        <f t="shared" si="37"/>
        <v>Order online</v>
      </c>
      <c r="P2406" s="97" t="s">
        <v>105</v>
      </c>
      <c r="Q2406" s="13" t="s">
        <v>7921</v>
      </c>
      <c r="R2406" t="s">
        <v>7922</v>
      </c>
      <c r="S2406" s="20">
        <v>0</v>
      </c>
      <c r="T2406" s="21" t="s">
        <v>38</v>
      </c>
    </row>
    <row r="2407" spans="1:20" x14ac:dyDescent="0.35">
      <c r="A2407" s="13" t="s">
        <v>7923</v>
      </c>
      <c r="B2407" s="13"/>
      <c r="C2407" s="13"/>
      <c r="D2407" s="13" t="s">
        <v>7920</v>
      </c>
      <c r="E2407" s="13">
        <v>6</v>
      </c>
      <c r="F2407" s="14">
        <v>1</v>
      </c>
      <c r="G2407" s="13" t="s">
        <v>14872</v>
      </c>
      <c r="H2407" s="14">
        <v>14.8</v>
      </c>
      <c r="I2407" s="15" t="s">
        <v>32</v>
      </c>
      <c r="J2407" s="16">
        <v>40.5</v>
      </c>
      <c r="K2407" s="16">
        <v>6.75</v>
      </c>
      <c r="L2407" s="17" t="s">
        <v>2306</v>
      </c>
      <c r="M2407" s="163" t="str">
        <f>IFERROR(GETPIVOTDATA("Tot. Bottles",'- Ordine Aggregato -'!$A$1,"sku anker",A2407),"")</f>
        <v/>
      </c>
      <c r="N2407" s="18" t="s">
        <v>42</v>
      </c>
      <c r="O2407" s="19" t="str">
        <f t="shared" si="37"/>
        <v>Order online</v>
      </c>
      <c r="P2407" s="97" t="s">
        <v>105</v>
      </c>
      <c r="Q2407" s="13" t="s">
        <v>7924</v>
      </c>
      <c r="R2407" t="s">
        <v>7925</v>
      </c>
      <c r="S2407" s="20">
        <v>0</v>
      </c>
      <c r="T2407" s="21" t="s">
        <v>38</v>
      </c>
    </row>
    <row r="2408" spans="1:20" x14ac:dyDescent="0.35">
      <c r="A2408" s="13" t="s">
        <v>7926</v>
      </c>
      <c r="B2408" s="13"/>
      <c r="C2408" s="13"/>
      <c r="D2408" s="13" t="s">
        <v>7927</v>
      </c>
      <c r="E2408" s="13">
        <v>12</v>
      </c>
      <c r="F2408" s="14">
        <v>0.5</v>
      </c>
      <c r="G2408" s="13" t="s">
        <v>46</v>
      </c>
      <c r="H2408" s="14">
        <v>40</v>
      </c>
      <c r="I2408" s="15" t="s">
        <v>32</v>
      </c>
      <c r="J2408" s="16">
        <v>192</v>
      </c>
      <c r="K2408" s="16">
        <v>16</v>
      </c>
      <c r="L2408" s="17" t="s">
        <v>104</v>
      </c>
      <c r="M2408" s="163" t="str">
        <f>IFERROR(GETPIVOTDATA("Tot. Bottles",'- Ordine Aggregato -'!$A$1,"sku anker",A2408),"")</f>
        <v/>
      </c>
      <c r="N2408" s="18" t="s">
        <v>67</v>
      </c>
      <c r="O2408" s="19" t="str">
        <f t="shared" si="37"/>
        <v>Order online</v>
      </c>
      <c r="P2408" s="97" t="s">
        <v>237</v>
      </c>
      <c r="Q2408" s="13" t="s">
        <v>7928</v>
      </c>
      <c r="R2408" t="s">
        <v>7929</v>
      </c>
      <c r="S2408" s="20">
        <v>16</v>
      </c>
      <c r="T2408" s="21" t="s">
        <v>38</v>
      </c>
    </row>
    <row r="2409" spans="1:20" x14ac:dyDescent="0.35">
      <c r="A2409" s="96" t="s">
        <v>7930</v>
      </c>
      <c r="B2409" s="96"/>
      <c r="C2409" s="96"/>
      <c r="D2409" s="13" t="s">
        <v>7931</v>
      </c>
      <c r="E2409" s="13">
        <v>6</v>
      </c>
      <c r="F2409" s="14">
        <v>0.5</v>
      </c>
      <c r="G2409" s="13" t="s">
        <v>14872</v>
      </c>
      <c r="H2409" s="14">
        <v>40</v>
      </c>
      <c r="I2409" s="15" t="s">
        <v>32</v>
      </c>
      <c r="J2409" s="16">
        <v>105</v>
      </c>
      <c r="K2409" s="16">
        <v>17.5</v>
      </c>
      <c r="L2409" s="17" t="s">
        <v>368</v>
      </c>
      <c r="M2409" s="163" t="str">
        <f>IFERROR(GETPIVOTDATA("Tot. Bottles",'- Ordine Aggregato -'!$A$1,"sku anker",A2409),"")</f>
        <v/>
      </c>
      <c r="N2409" s="18" t="s">
        <v>67</v>
      </c>
      <c r="O2409" s="19" t="str">
        <f t="shared" si="37"/>
        <v>Order online</v>
      </c>
      <c r="P2409" s="97" t="s">
        <v>237</v>
      </c>
      <c r="Q2409" s="13" t="s">
        <v>7932</v>
      </c>
      <c r="R2409" t="s">
        <v>7933</v>
      </c>
      <c r="S2409" s="20">
        <v>17.5</v>
      </c>
      <c r="T2409" s="21" t="s">
        <v>38</v>
      </c>
    </row>
    <row r="2410" spans="1:20" x14ac:dyDescent="0.35">
      <c r="A2410" s="96" t="s">
        <v>7934</v>
      </c>
      <c r="B2410" s="96"/>
      <c r="C2410" s="96"/>
      <c r="D2410" s="13" t="s">
        <v>7935</v>
      </c>
      <c r="E2410" s="13">
        <v>240</v>
      </c>
      <c r="F2410" s="14">
        <v>0.02</v>
      </c>
      <c r="G2410" s="13" t="s">
        <v>46</v>
      </c>
      <c r="H2410" s="14">
        <v>20</v>
      </c>
      <c r="I2410" s="15" t="s">
        <v>32</v>
      </c>
      <c r="J2410" s="16">
        <v>117.6</v>
      </c>
      <c r="K2410" s="16">
        <v>0.49</v>
      </c>
      <c r="L2410" s="17" t="s">
        <v>66</v>
      </c>
      <c r="M2410" s="163" t="str">
        <f>IFERROR(GETPIVOTDATA("Tot. Bottles",'- Ordine Aggregato -'!$A$1,"sku anker",A2410),"")</f>
        <v/>
      </c>
      <c r="N2410" s="18" t="s">
        <v>42</v>
      </c>
      <c r="O2410" s="19" t="str">
        <f t="shared" si="37"/>
        <v>Order online</v>
      </c>
      <c r="P2410" s="97" t="s">
        <v>220</v>
      </c>
      <c r="Q2410" s="13" t="s">
        <v>7936</v>
      </c>
      <c r="R2410" t="s">
        <v>7937</v>
      </c>
      <c r="S2410" s="20">
        <v>0</v>
      </c>
      <c r="T2410" s="21" t="s">
        <v>38</v>
      </c>
    </row>
    <row r="2411" spans="1:20" x14ac:dyDescent="0.35">
      <c r="A2411" s="96" t="s">
        <v>7938</v>
      </c>
      <c r="D2411" s="13" t="s">
        <v>7935</v>
      </c>
      <c r="E2411" s="13">
        <v>30</v>
      </c>
      <c r="F2411" s="14">
        <v>0.02</v>
      </c>
      <c r="G2411" s="13" t="s">
        <v>14872</v>
      </c>
      <c r="H2411" s="14">
        <v>20</v>
      </c>
      <c r="I2411" s="15" t="s">
        <v>32</v>
      </c>
      <c r="J2411" s="16">
        <v>14.7</v>
      </c>
      <c r="K2411" s="16">
        <v>0.49</v>
      </c>
      <c r="L2411" s="17" t="s">
        <v>66</v>
      </c>
      <c r="M2411" s="163" t="str">
        <f>IFERROR(GETPIVOTDATA("Tot. Bottles",'- Ordine Aggregato -'!$A$1,"sku anker",A2411),"")</f>
        <v/>
      </c>
      <c r="N2411" s="18" t="s">
        <v>34</v>
      </c>
      <c r="O2411" s="19" t="str">
        <f t="shared" si="37"/>
        <v>Order online</v>
      </c>
      <c r="P2411" s="97" t="s">
        <v>220</v>
      </c>
      <c r="Q2411" s="13" t="s">
        <v>7937</v>
      </c>
      <c r="R2411" t="s">
        <v>42</v>
      </c>
      <c r="S2411" s="20">
        <v>0</v>
      </c>
      <c r="T2411" s="21" t="s">
        <v>38</v>
      </c>
    </row>
    <row r="2412" spans="1:20" x14ac:dyDescent="0.35">
      <c r="A2412" s="96" t="s">
        <v>7939</v>
      </c>
      <c r="B2412" s="96"/>
      <c r="C2412" s="96"/>
      <c r="D2412" s="13" t="s">
        <v>7940</v>
      </c>
      <c r="E2412" s="13">
        <v>6</v>
      </c>
      <c r="F2412" s="14">
        <v>0.5</v>
      </c>
      <c r="G2412" s="13" t="s">
        <v>14871</v>
      </c>
      <c r="H2412" s="14">
        <v>15</v>
      </c>
      <c r="I2412" s="15" t="s">
        <v>32</v>
      </c>
      <c r="J2412" s="16">
        <v>27</v>
      </c>
      <c r="K2412" s="16">
        <v>4.5</v>
      </c>
      <c r="L2412" s="17" t="s">
        <v>66</v>
      </c>
      <c r="M2412" s="163" t="str">
        <f>IFERROR(GETPIVOTDATA("Tot. Bottles",'- Ordine Aggregato -'!$A$1,"sku anker",A2412),"")</f>
        <v/>
      </c>
      <c r="N2412" s="18" t="s">
        <v>42</v>
      </c>
      <c r="O2412" s="19" t="str">
        <f t="shared" si="37"/>
        <v>Order online</v>
      </c>
      <c r="P2412" s="97" t="s">
        <v>220</v>
      </c>
      <c r="Q2412" s="13" t="s">
        <v>7941</v>
      </c>
      <c r="R2412" t="s">
        <v>42</v>
      </c>
      <c r="S2412" s="20">
        <v>0</v>
      </c>
      <c r="T2412" s="21" t="s">
        <v>38</v>
      </c>
    </row>
    <row r="2413" spans="1:20" x14ac:dyDescent="0.35">
      <c r="A2413" s="96" t="s">
        <v>7942</v>
      </c>
      <c r="B2413" s="96"/>
      <c r="C2413" s="96"/>
      <c r="D2413" s="13" t="s">
        <v>7943</v>
      </c>
      <c r="E2413" s="13">
        <v>6</v>
      </c>
      <c r="F2413" s="14">
        <v>0.5</v>
      </c>
      <c r="G2413" s="13" t="s">
        <v>14872</v>
      </c>
      <c r="H2413" s="14">
        <v>20</v>
      </c>
      <c r="I2413" s="15" t="s">
        <v>32</v>
      </c>
      <c r="J2413" s="16">
        <v>25.5</v>
      </c>
      <c r="K2413" s="16">
        <v>4.25</v>
      </c>
      <c r="L2413" s="17" t="s">
        <v>66</v>
      </c>
      <c r="M2413" s="163" t="str">
        <f>IFERROR(GETPIVOTDATA("Tot. Bottles",'- Ordine Aggregato -'!$A$1,"sku anker",A2413),"")</f>
        <v/>
      </c>
      <c r="N2413" s="18" t="s">
        <v>42</v>
      </c>
      <c r="O2413" s="19" t="str">
        <f t="shared" si="37"/>
        <v>Order online</v>
      </c>
      <c r="P2413" s="97" t="s">
        <v>220</v>
      </c>
      <c r="Q2413" s="13" t="s">
        <v>7944</v>
      </c>
      <c r="R2413" t="s">
        <v>7945</v>
      </c>
      <c r="S2413" s="20">
        <v>0</v>
      </c>
      <c r="T2413" s="21" t="s">
        <v>38</v>
      </c>
    </row>
    <row r="2414" spans="1:20" x14ac:dyDescent="0.35">
      <c r="A2414" s="13" t="s">
        <v>7946</v>
      </c>
      <c r="B2414" s="13"/>
      <c r="C2414" s="13"/>
      <c r="D2414" s="13" t="s">
        <v>7947</v>
      </c>
      <c r="E2414" s="13">
        <v>6</v>
      </c>
      <c r="F2414" s="14">
        <v>0.7</v>
      </c>
      <c r="G2414" s="13" t="s">
        <v>46</v>
      </c>
      <c r="H2414" s="14">
        <v>50</v>
      </c>
      <c r="I2414" s="15" t="s">
        <v>32</v>
      </c>
      <c r="J2414" s="16">
        <v>147</v>
      </c>
      <c r="K2414" s="16">
        <v>24.5</v>
      </c>
      <c r="L2414" s="17" t="s">
        <v>657</v>
      </c>
      <c r="M2414" s="163" t="str">
        <f>IFERROR(GETPIVOTDATA("Tot. Bottles",'- Ordine Aggregato -'!$A$1,"sku anker",A2414),"")</f>
        <v/>
      </c>
      <c r="N2414" s="18" t="s">
        <v>42</v>
      </c>
      <c r="O2414" s="19" t="str">
        <f t="shared" si="37"/>
        <v>Order online</v>
      </c>
      <c r="P2414" s="97" t="s">
        <v>385</v>
      </c>
      <c r="Q2414" s="13" t="s">
        <v>7948</v>
      </c>
      <c r="R2414" t="s">
        <v>7949</v>
      </c>
      <c r="S2414" s="20">
        <v>0</v>
      </c>
      <c r="T2414" s="21" t="s">
        <v>38</v>
      </c>
    </row>
    <row r="2415" spans="1:20" x14ac:dyDescent="0.35">
      <c r="A2415" s="13" t="s">
        <v>14859</v>
      </c>
      <c r="B2415" s="13"/>
      <c r="C2415" s="13"/>
      <c r="D2415" s="13" t="s">
        <v>7951</v>
      </c>
      <c r="E2415" s="13">
        <v>6</v>
      </c>
      <c r="F2415" s="14">
        <v>0.7</v>
      </c>
      <c r="G2415" s="13" t="s">
        <v>14872</v>
      </c>
      <c r="H2415" s="14">
        <v>43</v>
      </c>
      <c r="I2415" s="15" t="s">
        <v>32</v>
      </c>
      <c r="J2415" s="16">
        <v>118.5</v>
      </c>
      <c r="K2415" s="16">
        <v>19.75</v>
      </c>
      <c r="L2415" s="17" t="s">
        <v>145</v>
      </c>
      <c r="M2415" s="163" t="str">
        <f>IFERROR(GETPIVOTDATA("Tot. Bottles",'- Ordine Aggregato -'!$A$1,"sku anker",A2415),"")</f>
        <v/>
      </c>
      <c r="N2415" s="18" t="s">
        <v>42</v>
      </c>
      <c r="O2415" s="19" t="str">
        <f t="shared" si="37"/>
        <v>Order online</v>
      </c>
      <c r="P2415" s="97" t="s">
        <v>146</v>
      </c>
      <c r="Q2415" s="13" t="s">
        <v>15537</v>
      </c>
      <c r="R2415" t="s">
        <v>15538</v>
      </c>
      <c r="S2415" s="20">
        <v>0</v>
      </c>
      <c r="T2415" s="21" t="s">
        <v>38</v>
      </c>
    </row>
    <row r="2416" spans="1:20" x14ac:dyDescent="0.35">
      <c r="A2416" s="96" t="s">
        <v>7950</v>
      </c>
      <c r="D2416" s="13" t="s">
        <v>7951</v>
      </c>
      <c r="E2416" s="13">
        <v>6</v>
      </c>
      <c r="F2416" s="14">
        <v>0.7</v>
      </c>
      <c r="G2416" s="13" t="s">
        <v>46</v>
      </c>
      <c r="H2416" s="14">
        <v>43</v>
      </c>
      <c r="I2416" s="15" t="s">
        <v>32</v>
      </c>
      <c r="J2416" s="16">
        <v>117.60000000000001</v>
      </c>
      <c r="K2416" s="16">
        <v>19.600000000000001</v>
      </c>
      <c r="L2416" s="17" t="s">
        <v>145</v>
      </c>
      <c r="M2416" s="163" t="str">
        <f>IFERROR(GETPIVOTDATA("Tot. Bottles",'- Ordine Aggregato -'!$A$1,"sku anker",A2416),"")</f>
        <v/>
      </c>
      <c r="N2416" s="18" t="s">
        <v>42</v>
      </c>
      <c r="O2416" s="19" t="str">
        <f t="shared" si="37"/>
        <v>Order online</v>
      </c>
      <c r="P2416" s="97" t="s">
        <v>146</v>
      </c>
      <c r="Q2416" s="13" t="s">
        <v>7952</v>
      </c>
      <c r="R2416" t="s">
        <v>7953</v>
      </c>
      <c r="S2416" s="20">
        <v>0</v>
      </c>
      <c r="T2416" s="21" t="s">
        <v>38</v>
      </c>
    </row>
    <row r="2417" spans="1:20" x14ac:dyDescent="0.35">
      <c r="A2417" s="13" t="s">
        <v>7954</v>
      </c>
      <c r="B2417" s="13"/>
      <c r="C2417" s="13"/>
      <c r="D2417" s="13" t="s">
        <v>7955</v>
      </c>
      <c r="E2417" s="13">
        <v>6</v>
      </c>
      <c r="F2417" s="14">
        <v>0.7</v>
      </c>
      <c r="G2417" s="13" t="s">
        <v>46</v>
      </c>
      <c r="H2417" s="14">
        <v>43</v>
      </c>
      <c r="I2417" s="15" t="s">
        <v>32</v>
      </c>
      <c r="J2417" s="16">
        <v>169.5</v>
      </c>
      <c r="K2417" s="16">
        <v>28.25</v>
      </c>
      <c r="L2417" s="17" t="s">
        <v>145</v>
      </c>
      <c r="M2417" s="163" t="str">
        <f>IFERROR(GETPIVOTDATA("Tot. Bottles",'- Ordine Aggregato -'!$A$1,"sku anker",A2417),"")</f>
        <v/>
      </c>
      <c r="N2417" s="18" t="s">
        <v>67</v>
      </c>
      <c r="O2417" s="19" t="str">
        <f t="shared" si="37"/>
        <v>Order online</v>
      </c>
      <c r="P2417" s="97" t="s">
        <v>146</v>
      </c>
      <c r="Q2417" s="13" t="s">
        <v>7956</v>
      </c>
      <c r="R2417" t="s">
        <v>7957</v>
      </c>
      <c r="S2417" s="20">
        <v>28.25</v>
      </c>
      <c r="T2417" s="21" t="s">
        <v>38</v>
      </c>
    </row>
    <row r="2418" spans="1:20" x14ac:dyDescent="0.35">
      <c r="A2418" s="13" t="s">
        <v>14840</v>
      </c>
      <c r="B2418" s="13"/>
      <c r="C2418" s="13"/>
      <c r="D2418" s="13" t="s">
        <v>14841</v>
      </c>
      <c r="E2418" s="13">
        <v>6</v>
      </c>
      <c r="F2418" s="14">
        <v>0.7</v>
      </c>
      <c r="G2418" s="13" t="s">
        <v>46</v>
      </c>
      <c r="H2418" s="14">
        <v>43</v>
      </c>
      <c r="I2418" s="15" t="s">
        <v>32</v>
      </c>
      <c r="J2418" s="16">
        <v>243</v>
      </c>
      <c r="K2418" s="16">
        <v>40.5</v>
      </c>
      <c r="L2418" s="17" t="s">
        <v>384</v>
      </c>
      <c r="M2418" s="163" t="str">
        <f>IFERROR(GETPIVOTDATA("Tot. Bottles",'- Ordine Aggregato -'!$A$1,"sku anker",A2418),"")</f>
        <v/>
      </c>
      <c r="N2418" s="18" t="s">
        <v>42</v>
      </c>
      <c r="O2418" s="19" t="str">
        <f t="shared" si="37"/>
        <v>Order online</v>
      </c>
      <c r="P2418" s="97" t="s">
        <v>146</v>
      </c>
      <c r="Q2418" s="13" t="s">
        <v>15539</v>
      </c>
      <c r="R2418" t="s">
        <v>15540</v>
      </c>
      <c r="S2418" s="20">
        <v>0</v>
      </c>
      <c r="T2418" s="21" t="s">
        <v>38</v>
      </c>
    </row>
    <row r="2419" spans="1:20" x14ac:dyDescent="0.35">
      <c r="A2419" s="13" t="s">
        <v>7958</v>
      </c>
      <c r="B2419" s="13"/>
      <c r="C2419" s="13"/>
      <c r="D2419" s="13" t="s">
        <v>7959</v>
      </c>
      <c r="E2419" s="13">
        <v>6</v>
      </c>
      <c r="F2419" s="14">
        <v>0.7</v>
      </c>
      <c r="G2419" s="13" t="s">
        <v>14872</v>
      </c>
      <c r="H2419" s="14">
        <v>43</v>
      </c>
      <c r="I2419" s="15" t="s">
        <v>32</v>
      </c>
      <c r="J2419" s="16">
        <v>220.5</v>
      </c>
      <c r="K2419" s="16">
        <v>36.75</v>
      </c>
      <c r="L2419" s="17" t="s">
        <v>145</v>
      </c>
      <c r="M2419" s="163" t="str">
        <f>IFERROR(GETPIVOTDATA("Tot. Bottles",'- Ordine Aggregato -'!$A$1,"sku anker",A2419),"")</f>
        <v/>
      </c>
      <c r="N2419" s="18" t="s">
        <v>42</v>
      </c>
      <c r="O2419" s="19" t="str">
        <f t="shared" si="37"/>
        <v>Order online</v>
      </c>
      <c r="P2419" s="97" t="s">
        <v>146</v>
      </c>
      <c r="Q2419" s="13" t="s">
        <v>7960</v>
      </c>
      <c r="R2419" t="s">
        <v>7961</v>
      </c>
      <c r="S2419" s="20">
        <v>0</v>
      </c>
      <c r="T2419" s="21" t="s">
        <v>38</v>
      </c>
    </row>
    <row r="2420" spans="1:20" x14ac:dyDescent="0.35">
      <c r="A2420" s="96" t="s">
        <v>7962</v>
      </c>
      <c r="D2420" s="13" t="s">
        <v>7963</v>
      </c>
      <c r="E2420" s="13">
        <v>6</v>
      </c>
      <c r="F2420" s="14">
        <v>0.7</v>
      </c>
      <c r="G2420" s="13" t="s">
        <v>14872</v>
      </c>
      <c r="H2420" s="14">
        <v>43</v>
      </c>
      <c r="I2420" s="15" t="s">
        <v>32</v>
      </c>
      <c r="J2420" s="16">
        <v>299.70000000000005</v>
      </c>
      <c r="K2420" s="16">
        <v>49.95</v>
      </c>
      <c r="L2420" s="17" t="s">
        <v>145</v>
      </c>
      <c r="M2420" s="163" t="str">
        <f>IFERROR(GETPIVOTDATA("Tot. Bottles",'- Ordine Aggregato -'!$A$1,"sku anker",A2420),"")</f>
        <v/>
      </c>
      <c r="N2420" s="18" t="s">
        <v>34</v>
      </c>
      <c r="O2420" s="19" t="str">
        <f t="shared" si="37"/>
        <v>Order online</v>
      </c>
      <c r="P2420" s="97" t="s">
        <v>146</v>
      </c>
      <c r="Q2420" s="13" t="s">
        <v>7964</v>
      </c>
      <c r="R2420" t="s">
        <v>7965</v>
      </c>
      <c r="S2420" s="20">
        <v>0</v>
      </c>
      <c r="T2420" s="21" t="s">
        <v>38</v>
      </c>
    </row>
    <row r="2421" spans="1:20" x14ac:dyDescent="0.35">
      <c r="A2421" s="13" t="s">
        <v>14579</v>
      </c>
      <c r="B2421" s="13"/>
      <c r="C2421" s="13"/>
      <c r="D2421" s="13" t="s">
        <v>7966</v>
      </c>
      <c r="E2421" s="13">
        <v>6</v>
      </c>
      <c r="F2421" s="14">
        <v>0.5</v>
      </c>
      <c r="G2421" s="13" t="s">
        <v>46</v>
      </c>
      <c r="H2421" s="14">
        <v>42</v>
      </c>
      <c r="I2421" s="15" t="s">
        <v>32</v>
      </c>
      <c r="J2421" s="16">
        <v>133.5</v>
      </c>
      <c r="K2421" s="16">
        <v>22.25</v>
      </c>
      <c r="L2421" s="17" t="s">
        <v>478</v>
      </c>
      <c r="M2421" s="163" t="str">
        <f>IFERROR(GETPIVOTDATA("Tot. Bottles",'- Ordine Aggregato -'!$A$1,"sku anker",A2421),"")</f>
        <v/>
      </c>
      <c r="N2421" s="18" t="s">
        <v>42</v>
      </c>
      <c r="O2421" s="19" t="str">
        <f t="shared" si="37"/>
        <v>Order online</v>
      </c>
      <c r="P2421" s="97" t="s">
        <v>220</v>
      </c>
      <c r="Q2421" s="13" t="s">
        <v>15541</v>
      </c>
      <c r="R2421" t="s">
        <v>15542</v>
      </c>
      <c r="S2421" s="20">
        <v>0</v>
      </c>
      <c r="T2421" s="21" t="s">
        <v>38</v>
      </c>
    </row>
    <row r="2422" spans="1:20" x14ac:dyDescent="0.35">
      <c r="A2422" s="13" t="s">
        <v>7967</v>
      </c>
      <c r="B2422" s="13"/>
      <c r="C2422" s="13"/>
      <c r="D2422" s="13" t="s">
        <v>7968</v>
      </c>
      <c r="E2422" s="13">
        <v>6</v>
      </c>
      <c r="F2422" s="14">
        <v>0.5</v>
      </c>
      <c r="G2422" s="13" t="s">
        <v>46</v>
      </c>
      <c r="H2422" s="14">
        <v>42</v>
      </c>
      <c r="I2422" s="15" t="s">
        <v>32</v>
      </c>
      <c r="J2422" s="16">
        <v>115.5</v>
      </c>
      <c r="K2422" s="16">
        <v>19.25</v>
      </c>
      <c r="L2422" s="17" t="s">
        <v>368</v>
      </c>
      <c r="M2422" s="163" t="str">
        <f>IFERROR(GETPIVOTDATA("Tot. Bottles",'- Ordine Aggregato -'!$A$1,"sku anker",A2422),"")</f>
        <v/>
      </c>
      <c r="N2422" s="18" t="s">
        <v>42</v>
      </c>
      <c r="O2422" s="19" t="str">
        <f t="shared" si="37"/>
        <v>Order online</v>
      </c>
      <c r="P2422" s="97" t="s">
        <v>220</v>
      </c>
      <c r="Q2422" s="13" t="s">
        <v>7969</v>
      </c>
      <c r="R2422" t="s">
        <v>7970</v>
      </c>
      <c r="S2422" s="20">
        <v>0</v>
      </c>
      <c r="T2422" s="21" t="s">
        <v>38</v>
      </c>
    </row>
    <row r="2423" spans="1:20" x14ac:dyDescent="0.35">
      <c r="A2423" s="96" t="s">
        <v>7971</v>
      </c>
      <c r="B2423" s="96"/>
      <c r="C2423" s="96"/>
      <c r="D2423" s="13" t="s">
        <v>7972</v>
      </c>
      <c r="E2423" s="13">
        <v>6</v>
      </c>
      <c r="F2423" s="14">
        <v>0.7</v>
      </c>
      <c r="G2423" s="13" t="s">
        <v>14871</v>
      </c>
      <c r="H2423" s="14">
        <v>14.7</v>
      </c>
      <c r="I2423" s="15" t="s">
        <v>32</v>
      </c>
      <c r="J2423" s="16">
        <v>42</v>
      </c>
      <c r="K2423" s="16">
        <v>7</v>
      </c>
      <c r="L2423" s="17" t="s">
        <v>399</v>
      </c>
      <c r="M2423" s="163" t="str">
        <f>IFERROR(GETPIVOTDATA("Tot. Bottles",'- Ordine Aggregato -'!$A$1,"sku anker",A2423),"")</f>
        <v/>
      </c>
      <c r="N2423" s="18" t="s">
        <v>42</v>
      </c>
      <c r="O2423" s="19" t="str">
        <f t="shared" si="37"/>
        <v>Order online</v>
      </c>
      <c r="P2423" s="97" t="s">
        <v>68</v>
      </c>
      <c r="Q2423" s="13" t="s">
        <v>7973</v>
      </c>
      <c r="R2423" t="s">
        <v>7974</v>
      </c>
      <c r="S2423" s="20">
        <v>0</v>
      </c>
      <c r="T2423" s="21" t="s">
        <v>38</v>
      </c>
    </row>
    <row r="2424" spans="1:20" x14ac:dyDescent="0.35">
      <c r="A2424" s="96" t="s">
        <v>7975</v>
      </c>
      <c r="D2424" s="13" t="s">
        <v>7976</v>
      </c>
      <c r="E2424" s="13">
        <v>6</v>
      </c>
      <c r="F2424" s="14">
        <v>0.7</v>
      </c>
      <c r="G2424" s="13" t="s">
        <v>31</v>
      </c>
      <c r="H2424" s="14">
        <v>14.5</v>
      </c>
      <c r="I2424" s="15" t="s">
        <v>32</v>
      </c>
      <c r="J2424" s="16">
        <v>23.700000000000003</v>
      </c>
      <c r="K2424" s="16">
        <v>3.95</v>
      </c>
      <c r="L2424" s="17" t="s">
        <v>551</v>
      </c>
      <c r="M2424" s="163" t="str">
        <f>IFERROR(GETPIVOTDATA("Tot. Bottles",'- Ordine Aggregato -'!$A$1,"sku anker",A2424),"")</f>
        <v/>
      </c>
      <c r="N2424" s="18" t="s">
        <v>42</v>
      </c>
      <c r="O2424" s="19" t="str">
        <f t="shared" si="37"/>
        <v>Order online</v>
      </c>
      <c r="P2424" s="97" t="s">
        <v>68</v>
      </c>
      <c r="Q2424" s="13" t="s">
        <v>7977</v>
      </c>
      <c r="R2424" t="s">
        <v>7978</v>
      </c>
      <c r="S2424" s="20">
        <v>0</v>
      </c>
      <c r="T2424" s="21" t="s">
        <v>38</v>
      </c>
    </row>
    <row r="2425" spans="1:20" x14ac:dyDescent="0.35">
      <c r="A2425" s="96" t="s">
        <v>7979</v>
      </c>
      <c r="D2425" s="13" t="s">
        <v>7980</v>
      </c>
      <c r="E2425" s="13">
        <v>6</v>
      </c>
      <c r="F2425" s="14">
        <v>0.5</v>
      </c>
      <c r="G2425" s="13" t="s">
        <v>14872</v>
      </c>
      <c r="H2425" s="14">
        <v>20</v>
      </c>
      <c r="I2425" s="15" t="s">
        <v>32</v>
      </c>
      <c r="J2425" s="16">
        <v>78</v>
      </c>
      <c r="K2425" s="16">
        <v>13</v>
      </c>
      <c r="L2425" s="17" t="s">
        <v>623</v>
      </c>
      <c r="M2425" s="163" t="str">
        <f>IFERROR(GETPIVOTDATA("Tot. Bottles",'- Ordine Aggregato -'!$A$1,"sku anker",A2425),"")</f>
        <v/>
      </c>
      <c r="N2425" s="18" t="s">
        <v>67</v>
      </c>
      <c r="O2425" s="19" t="str">
        <f t="shared" si="37"/>
        <v>Order online</v>
      </c>
      <c r="P2425" s="97" t="s">
        <v>442</v>
      </c>
      <c r="Q2425" s="13" t="s">
        <v>7981</v>
      </c>
      <c r="R2425" t="s">
        <v>7982</v>
      </c>
      <c r="S2425" s="20">
        <v>13</v>
      </c>
      <c r="T2425" s="21" t="s">
        <v>38</v>
      </c>
    </row>
    <row r="2426" spans="1:20" x14ac:dyDescent="0.35">
      <c r="A2426" s="96" t="s">
        <v>7983</v>
      </c>
      <c r="B2426" s="96"/>
      <c r="C2426" s="96"/>
      <c r="D2426" s="13" t="s">
        <v>7984</v>
      </c>
      <c r="E2426" s="13">
        <v>6</v>
      </c>
      <c r="F2426" s="14">
        <v>0.7</v>
      </c>
      <c r="G2426" s="13" t="s">
        <v>14872</v>
      </c>
      <c r="H2426" s="14">
        <v>40</v>
      </c>
      <c r="I2426" s="15" t="s">
        <v>32</v>
      </c>
      <c r="J2426" s="16">
        <v>498</v>
      </c>
      <c r="K2426" s="16">
        <v>83</v>
      </c>
      <c r="L2426" s="17" t="s">
        <v>41</v>
      </c>
      <c r="M2426" s="163" t="str">
        <f>IFERROR(GETPIVOTDATA("Tot. Bottles",'- Ordine Aggregato -'!$A$1,"sku anker",A2426),"")</f>
        <v/>
      </c>
      <c r="N2426" s="18" t="s">
        <v>42</v>
      </c>
      <c r="O2426" s="19" t="str">
        <f t="shared" si="37"/>
        <v>Order online</v>
      </c>
      <c r="P2426" s="97" t="s">
        <v>43</v>
      </c>
      <c r="Q2426" s="13" t="s">
        <v>7985</v>
      </c>
      <c r="R2426" t="s">
        <v>7986</v>
      </c>
      <c r="S2426" s="20">
        <v>0</v>
      </c>
      <c r="T2426" s="21" t="s">
        <v>38</v>
      </c>
    </row>
    <row r="2427" spans="1:20" x14ac:dyDescent="0.35">
      <c r="A2427" s="13" t="s">
        <v>14374</v>
      </c>
      <c r="B2427" s="13"/>
      <c r="C2427" s="13"/>
      <c r="D2427" s="13" t="s">
        <v>14375</v>
      </c>
      <c r="E2427" s="13">
        <v>6</v>
      </c>
      <c r="F2427" s="14">
        <v>0.7</v>
      </c>
      <c r="G2427" s="13" t="s">
        <v>14872</v>
      </c>
      <c r="H2427" s="14">
        <v>40</v>
      </c>
      <c r="I2427" s="15" t="s">
        <v>32</v>
      </c>
      <c r="J2427" s="16">
        <v>480</v>
      </c>
      <c r="K2427" s="16">
        <v>80</v>
      </c>
      <c r="L2427" s="17" t="s">
        <v>41</v>
      </c>
      <c r="M2427" s="163" t="str">
        <f>IFERROR(GETPIVOTDATA("Tot. Bottles",'- Ordine Aggregato -'!$A$1,"sku anker",A2427),"")</f>
        <v/>
      </c>
      <c r="N2427" s="18" t="s">
        <v>42</v>
      </c>
      <c r="O2427" s="19" t="str">
        <f t="shared" si="37"/>
        <v>Order online</v>
      </c>
      <c r="P2427" s="97" t="s">
        <v>43</v>
      </c>
      <c r="Q2427" s="13" t="s">
        <v>15543</v>
      </c>
      <c r="R2427" t="s">
        <v>15544</v>
      </c>
      <c r="S2427" s="20">
        <v>0</v>
      </c>
      <c r="T2427" s="21" t="s">
        <v>38</v>
      </c>
    </row>
    <row r="2428" spans="1:20" x14ac:dyDescent="0.35">
      <c r="A2428" s="13" t="s">
        <v>7987</v>
      </c>
      <c r="B2428" s="13"/>
      <c r="C2428" s="13"/>
      <c r="D2428" s="13" t="s">
        <v>7988</v>
      </c>
      <c r="E2428" s="13">
        <v>6</v>
      </c>
      <c r="F2428" s="14">
        <v>0.75</v>
      </c>
      <c r="G2428" s="13" t="s">
        <v>14872</v>
      </c>
      <c r="H2428" s="14">
        <v>19.5</v>
      </c>
      <c r="I2428" s="15" t="s">
        <v>32</v>
      </c>
      <c r="J2428" s="16">
        <v>35.700000000000003</v>
      </c>
      <c r="K2428" s="16">
        <v>5.95</v>
      </c>
      <c r="L2428" s="17" t="s">
        <v>3853</v>
      </c>
      <c r="M2428" s="163" t="str">
        <f>IFERROR(GETPIVOTDATA("Tot. Bottles",'- Ordine Aggregato -'!$A$1,"sku anker",A2428),"")</f>
        <v/>
      </c>
      <c r="N2428" s="18" t="s">
        <v>42</v>
      </c>
      <c r="O2428" s="19" t="str">
        <f t="shared" si="37"/>
        <v>Order online</v>
      </c>
      <c r="P2428" s="97" t="s">
        <v>364</v>
      </c>
      <c r="Q2428" s="13" t="s">
        <v>7989</v>
      </c>
      <c r="R2428" t="s">
        <v>7990</v>
      </c>
      <c r="S2428" s="20">
        <v>0</v>
      </c>
      <c r="T2428" s="21" t="s">
        <v>38</v>
      </c>
    </row>
    <row r="2429" spans="1:20" x14ac:dyDescent="0.35">
      <c r="A2429" s="96" t="s">
        <v>7991</v>
      </c>
      <c r="B2429" s="96"/>
      <c r="C2429" s="96"/>
      <c r="D2429" s="13" t="s">
        <v>7992</v>
      </c>
      <c r="E2429" s="13">
        <v>6</v>
      </c>
      <c r="F2429" s="14">
        <v>0.75</v>
      </c>
      <c r="G2429" s="13" t="s">
        <v>14872</v>
      </c>
      <c r="H2429" s="14">
        <v>19.5</v>
      </c>
      <c r="I2429" s="15" t="s">
        <v>32</v>
      </c>
      <c r="J2429" s="16">
        <v>35.700000000000003</v>
      </c>
      <c r="K2429" s="16">
        <v>5.95</v>
      </c>
      <c r="L2429" s="17" t="s">
        <v>3853</v>
      </c>
      <c r="M2429" s="163" t="str">
        <f>IFERROR(GETPIVOTDATA("Tot. Bottles",'- Ordine Aggregato -'!$A$1,"sku anker",A2429),"")</f>
        <v/>
      </c>
      <c r="N2429" s="18" t="s">
        <v>42</v>
      </c>
      <c r="O2429" s="19" t="str">
        <f t="shared" si="37"/>
        <v>Order online</v>
      </c>
      <c r="P2429" s="97" t="s">
        <v>364</v>
      </c>
      <c r="Q2429" s="13" t="s">
        <v>7993</v>
      </c>
      <c r="R2429" t="s">
        <v>7994</v>
      </c>
      <c r="S2429" s="20">
        <v>0</v>
      </c>
      <c r="T2429" s="21" t="s">
        <v>38</v>
      </c>
    </row>
    <row r="2430" spans="1:20" x14ac:dyDescent="0.35">
      <c r="A2430" s="13" t="s">
        <v>7995</v>
      </c>
      <c r="B2430" s="13"/>
      <c r="C2430" s="13"/>
      <c r="D2430" s="13" t="s">
        <v>7996</v>
      </c>
      <c r="E2430" s="13">
        <v>6</v>
      </c>
      <c r="F2430" s="14">
        <v>0.75</v>
      </c>
      <c r="G2430" s="13" t="s">
        <v>46</v>
      </c>
      <c r="H2430" s="14">
        <v>19.5</v>
      </c>
      <c r="I2430" s="15" t="s">
        <v>32</v>
      </c>
      <c r="J2430" s="16">
        <v>35.700000000000003</v>
      </c>
      <c r="K2430" s="16">
        <v>5.95</v>
      </c>
      <c r="L2430" s="17" t="s">
        <v>3853</v>
      </c>
      <c r="M2430" s="163" t="str">
        <f>IFERROR(GETPIVOTDATA("Tot. Bottles",'- Ordine Aggregato -'!$A$1,"sku anker",A2430),"")</f>
        <v/>
      </c>
      <c r="N2430" s="18" t="s">
        <v>42</v>
      </c>
      <c r="O2430" s="19" t="str">
        <f t="shared" si="37"/>
        <v>Order online</v>
      </c>
      <c r="P2430" s="97" t="s">
        <v>364</v>
      </c>
      <c r="Q2430" s="13" t="s">
        <v>7997</v>
      </c>
      <c r="R2430" t="s">
        <v>7998</v>
      </c>
      <c r="S2430" s="20">
        <v>0</v>
      </c>
      <c r="T2430" s="21" t="s">
        <v>38</v>
      </c>
    </row>
    <row r="2431" spans="1:20" x14ac:dyDescent="0.35">
      <c r="A2431" s="96" t="s">
        <v>15545</v>
      </c>
      <c r="B2431" s="96"/>
      <c r="C2431" s="96"/>
      <c r="D2431" s="13" t="s">
        <v>15546</v>
      </c>
      <c r="E2431" s="13">
        <v>6</v>
      </c>
      <c r="F2431" s="14">
        <v>0.5</v>
      </c>
      <c r="G2431" s="13" t="s">
        <v>14872</v>
      </c>
      <c r="H2431" s="14">
        <v>28</v>
      </c>
      <c r="I2431" s="15" t="s">
        <v>32</v>
      </c>
      <c r="J2431" s="16">
        <v>64.5</v>
      </c>
      <c r="K2431" s="16">
        <v>10.75</v>
      </c>
      <c r="L2431" s="17" t="s">
        <v>589</v>
      </c>
      <c r="M2431" s="163" t="str">
        <f>IFERROR(GETPIVOTDATA("Tot. Bottles",'- Ordine Aggregato -'!$A$1,"sku anker",A2431),"")</f>
        <v/>
      </c>
      <c r="N2431" s="18" t="s">
        <v>34</v>
      </c>
      <c r="O2431" s="19" t="str">
        <f t="shared" si="37"/>
        <v>Order online</v>
      </c>
      <c r="P2431" s="97" t="s">
        <v>68</v>
      </c>
      <c r="Q2431" s="13" t="s">
        <v>15547</v>
      </c>
      <c r="R2431" t="s">
        <v>15548</v>
      </c>
      <c r="S2431" s="20">
        <v>0</v>
      </c>
      <c r="T2431" s="21" t="s">
        <v>38</v>
      </c>
    </row>
    <row r="2432" spans="1:20" x14ac:dyDescent="0.35">
      <c r="A2432" s="96" t="s">
        <v>14580</v>
      </c>
      <c r="B2432" s="96"/>
      <c r="C2432" s="96"/>
      <c r="D2432" s="13" t="s">
        <v>14581</v>
      </c>
      <c r="E2432" s="13">
        <v>6</v>
      </c>
      <c r="F2432" s="14">
        <v>0.5</v>
      </c>
      <c r="G2432" s="13" t="s">
        <v>46</v>
      </c>
      <c r="H2432" s="14">
        <v>28</v>
      </c>
      <c r="I2432" s="15" t="s">
        <v>32</v>
      </c>
      <c r="J2432" s="16">
        <v>64.5</v>
      </c>
      <c r="K2432" s="16">
        <v>10.75</v>
      </c>
      <c r="L2432" s="17" t="s">
        <v>502</v>
      </c>
      <c r="M2432" s="163" t="str">
        <f>IFERROR(GETPIVOTDATA("Tot. Bottles",'- Ordine Aggregato -'!$A$1,"sku anker",A2432),"")</f>
        <v/>
      </c>
      <c r="N2432" s="18" t="s">
        <v>42</v>
      </c>
      <c r="O2432" s="19" t="str">
        <f t="shared" si="37"/>
        <v>Order online</v>
      </c>
      <c r="P2432" s="97" t="s">
        <v>68</v>
      </c>
      <c r="Q2432" s="13" t="s">
        <v>15549</v>
      </c>
      <c r="R2432" t="s">
        <v>15550</v>
      </c>
      <c r="S2432" s="20">
        <v>0</v>
      </c>
      <c r="T2432" s="21" t="s">
        <v>38</v>
      </c>
    </row>
    <row r="2433" spans="1:20" x14ac:dyDescent="0.35">
      <c r="A2433" s="13" t="s">
        <v>7999</v>
      </c>
      <c r="B2433" s="13"/>
      <c r="C2433" s="13"/>
      <c r="D2433" s="13" t="s">
        <v>8000</v>
      </c>
      <c r="E2433" s="13">
        <v>15</v>
      </c>
      <c r="F2433" s="14">
        <v>0.5</v>
      </c>
      <c r="G2433" s="13" t="s">
        <v>14871</v>
      </c>
      <c r="H2433" s="14">
        <v>25</v>
      </c>
      <c r="I2433" s="15" t="s">
        <v>32</v>
      </c>
      <c r="J2433" s="16">
        <v>95.25</v>
      </c>
      <c r="K2433" s="16">
        <v>6.35</v>
      </c>
      <c r="L2433" s="17" t="s">
        <v>502</v>
      </c>
      <c r="M2433" s="163" t="str">
        <f>IFERROR(GETPIVOTDATA("Tot. Bottles",'- Ordine Aggregato -'!$A$1,"sku anker",A2433),"")</f>
        <v/>
      </c>
      <c r="N2433" s="18" t="s">
        <v>67</v>
      </c>
      <c r="O2433" s="19" t="str">
        <f t="shared" si="37"/>
        <v>Order online</v>
      </c>
      <c r="P2433" s="97" t="s">
        <v>3058</v>
      </c>
      <c r="Q2433" s="13" t="s">
        <v>8001</v>
      </c>
      <c r="R2433" t="s">
        <v>42</v>
      </c>
      <c r="S2433" s="20">
        <v>6.35</v>
      </c>
      <c r="T2433" s="21" t="s">
        <v>38</v>
      </c>
    </row>
    <row r="2434" spans="1:20" x14ac:dyDescent="0.35">
      <c r="A2434" s="96" t="s">
        <v>8002</v>
      </c>
      <c r="D2434" s="13" t="s">
        <v>8000</v>
      </c>
      <c r="E2434" s="13">
        <v>6</v>
      </c>
      <c r="F2434" s="14">
        <v>1</v>
      </c>
      <c r="G2434" s="13" t="s">
        <v>31</v>
      </c>
      <c r="H2434" s="14">
        <v>25</v>
      </c>
      <c r="I2434" s="15" t="s">
        <v>32</v>
      </c>
      <c r="J2434" s="16">
        <v>49.5</v>
      </c>
      <c r="K2434" s="16">
        <v>8.25</v>
      </c>
      <c r="L2434" s="17" t="s">
        <v>502</v>
      </c>
      <c r="M2434" s="163" t="str">
        <f>IFERROR(GETPIVOTDATA("Tot. Bottles",'- Ordine Aggregato -'!$A$1,"sku anker",A2434),"")</f>
        <v/>
      </c>
      <c r="N2434" s="18" t="s">
        <v>42</v>
      </c>
      <c r="O2434" s="19" t="str">
        <f t="shared" si="37"/>
        <v>Order online</v>
      </c>
      <c r="P2434" s="97" t="s">
        <v>3058</v>
      </c>
      <c r="Q2434" s="13" t="s">
        <v>8003</v>
      </c>
      <c r="R2434" t="s">
        <v>8004</v>
      </c>
      <c r="S2434" s="20">
        <v>0</v>
      </c>
      <c r="T2434" s="21" t="s">
        <v>38</v>
      </c>
    </row>
    <row r="2435" spans="1:20" x14ac:dyDescent="0.35">
      <c r="A2435" s="96" t="s">
        <v>8005</v>
      </c>
      <c r="D2435" s="13" t="s">
        <v>8006</v>
      </c>
      <c r="E2435" s="13">
        <v>6</v>
      </c>
      <c r="F2435" s="14">
        <v>0.5</v>
      </c>
      <c r="G2435" s="13" t="s">
        <v>46</v>
      </c>
      <c r="H2435" s="14">
        <v>47</v>
      </c>
      <c r="I2435" s="15" t="s">
        <v>32</v>
      </c>
      <c r="J2435" s="16">
        <v>141</v>
      </c>
      <c r="K2435" s="16">
        <v>23.5</v>
      </c>
      <c r="L2435" s="17" t="s">
        <v>368</v>
      </c>
      <c r="M2435" s="163" t="str">
        <f>IFERROR(GETPIVOTDATA("Tot. Bottles",'- Ordine Aggregato -'!$A$1,"sku anker",A2435),"")</f>
        <v/>
      </c>
      <c r="N2435" s="18" t="s">
        <v>42</v>
      </c>
      <c r="O2435" s="19" t="str">
        <f t="shared" si="37"/>
        <v>Order online</v>
      </c>
      <c r="P2435" s="97" t="s">
        <v>385</v>
      </c>
      <c r="Q2435" s="13" t="s">
        <v>8007</v>
      </c>
      <c r="R2435" t="s">
        <v>8008</v>
      </c>
      <c r="S2435" s="20">
        <v>0</v>
      </c>
      <c r="T2435" s="21" t="s">
        <v>38</v>
      </c>
    </row>
    <row r="2436" spans="1:20" x14ac:dyDescent="0.35">
      <c r="A2436" s="96" t="s">
        <v>8009</v>
      </c>
      <c r="B2436" s="96"/>
      <c r="C2436" s="96"/>
      <c r="D2436" s="13" t="s">
        <v>8010</v>
      </c>
      <c r="E2436" s="13">
        <v>6</v>
      </c>
      <c r="F2436" s="14">
        <v>0.5</v>
      </c>
      <c r="G2436" s="13" t="s">
        <v>14871</v>
      </c>
      <c r="H2436" s="14">
        <v>47</v>
      </c>
      <c r="I2436" s="15" t="s">
        <v>32</v>
      </c>
      <c r="J2436" s="16">
        <v>140.39999999999998</v>
      </c>
      <c r="K2436" s="16">
        <v>23.4</v>
      </c>
      <c r="L2436" s="17" t="s">
        <v>657</v>
      </c>
      <c r="M2436" s="163" t="str">
        <f>IFERROR(GETPIVOTDATA("Tot. Bottles",'- Ordine Aggregato -'!$A$1,"sku anker",A2436),"")</f>
        <v/>
      </c>
      <c r="N2436" s="18" t="s">
        <v>42</v>
      </c>
      <c r="O2436" s="19" t="str">
        <f t="shared" si="37"/>
        <v>Order online</v>
      </c>
      <c r="P2436" s="97" t="s">
        <v>385</v>
      </c>
      <c r="Q2436" s="13" t="s">
        <v>8011</v>
      </c>
      <c r="R2436" t="s">
        <v>8012</v>
      </c>
      <c r="S2436" s="20">
        <v>0</v>
      </c>
      <c r="T2436" s="21" t="s">
        <v>38</v>
      </c>
    </row>
    <row r="2437" spans="1:20" x14ac:dyDescent="0.35">
      <c r="A2437" s="13" t="s">
        <v>8013</v>
      </c>
      <c r="B2437" s="13"/>
      <c r="C2437" s="13"/>
      <c r="D2437" s="13" t="s">
        <v>8014</v>
      </c>
      <c r="E2437" s="13">
        <v>6</v>
      </c>
      <c r="F2437" s="14">
        <v>0.5</v>
      </c>
      <c r="G2437" s="13" t="s">
        <v>46</v>
      </c>
      <c r="H2437" s="14">
        <v>30</v>
      </c>
      <c r="I2437" s="15" t="s">
        <v>32</v>
      </c>
      <c r="J2437" s="16">
        <v>78</v>
      </c>
      <c r="K2437" s="16">
        <v>13</v>
      </c>
      <c r="L2437" s="17" t="s">
        <v>502</v>
      </c>
      <c r="M2437" s="163" t="str">
        <f>IFERROR(GETPIVOTDATA("Tot. Bottles",'- Ordine Aggregato -'!$A$1,"sku anker",A2437),"")</f>
        <v/>
      </c>
      <c r="N2437" s="18" t="s">
        <v>42</v>
      </c>
      <c r="O2437" s="19" t="str">
        <f t="shared" si="37"/>
        <v>Order online</v>
      </c>
      <c r="P2437" s="97" t="s">
        <v>385</v>
      </c>
      <c r="Q2437" s="13" t="s">
        <v>8015</v>
      </c>
      <c r="R2437" t="s">
        <v>8016</v>
      </c>
      <c r="S2437" s="20">
        <v>0</v>
      </c>
      <c r="T2437" s="21" t="s">
        <v>38</v>
      </c>
    </row>
    <row r="2438" spans="1:20" x14ac:dyDescent="0.35">
      <c r="A2438" s="13" t="s">
        <v>8017</v>
      </c>
      <c r="B2438" s="13"/>
      <c r="C2438" s="13"/>
      <c r="D2438" s="13" t="s">
        <v>8018</v>
      </c>
      <c r="E2438" s="13">
        <v>6</v>
      </c>
      <c r="F2438" s="14">
        <v>0.5</v>
      </c>
      <c r="G2438" s="13" t="s">
        <v>46</v>
      </c>
      <c r="H2438" s="14">
        <v>47</v>
      </c>
      <c r="I2438" s="15" t="s">
        <v>32</v>
      </c>
      <c r="J2438" s="16">
        <v>113.39999999999999</v>
      </c>
      <c r="K2438" s="16">
        <v>18.899999999999999</v>
      </c>
      <c r="L2438" s="17" t="s">
        <v>368</v>
      </c>
      <c r="M2438" s="163" t="str">
        <f>IFERROR(GETPIVOTDATA("Tot. Bottles",'- Ordine Aggregato -'!$A$1,"sku anker",A2438),"")</f>
        <v/>
      </c>
      <c r="N2438" s="18" t="s">
        <v>34</v>
      </c>
      <c r="O2438" s="19" t="str">
        <f t="shared" si="37"/>
        <v>Order online</v>
      </c>
      <c r="P2438" s="97" t="s">
        <v>385</v>
      </c>
      <c r="Q2438" s="13" t="s">
        <v>8019</v>
      </c>
      <c r="R2438" t="s">
        <v>8020</v>
      </c>
      <c r="S2438" s="20">
        <v>0</v>
      </c>
      <c r="T2438" s="21" t="s">
        <v>38</v>
      </c>
    </row>
    <row r="2439" spans="1:20" x14ac:dyDescent="0.35">
      <c r="A2439" s="96" t="s">
        <v>8021</v>
      </c>
      <c r="D2439" s="13" t="s">
        <v>8022</v>
      </c>
      <c r="E2439" s="13">
        <v>6</v>
      </c>
      <c r="F2439" s="14">
        <v>0.5</v>
      </c>
      <c r="G2439" s="13" t="s">
        <v>31</v>
      </c>
      <c r="H2439" s="14">
        <v>47</v>
      </c>
      <c r="I2439" s="15" t="s">
        <v>32</v>
      </c>
      <c r="J2439" s="16">
        <v>126</v>
      </c>
      <c r="K2439" s="16">
        <v>21</v>
      </c>
      <c r="L2439" s="17" t="s">
        <v>657</v>
      </c>
      <c r="M2439" s="163" t="str">
        <f>IFERROR(GETPIVOTDATA("Tot. Bottles",'- Ordine Aggregato -'!$A$1,"sku anker",A2439),"")</f>
        <v/>
      </c>
      <c r="N2439" s="18" t="s">
        <v>34</v>
      </c>
      <c r="O2439" s="19" t="str">
        <f t="shared" si="37"/>
        <v>Order online</v>
      </c>
      <c r="P2439" s="97" t="s">
        <v>385</v>
      </c>
      <c r="Q2439" s="13" t="s">
        <v>8023</v>
      </c>
      <c r="R2439" t="s">
        <v>8024</v>
      </c>
      <c r="S2439" s="20">
        <v>0</v>
      </c>
      <c r="T2439" s="21" t="s">
        <v>38</v>
      </c>
    </row>
    <row r="2440" spans="1:20" x14ac:dyDescent="0.35">
      <c r="A2440" s="13" t="s">
        <v>8025</v>
      </c>
      <c r="B2440" s="13"/>
      <c r="C2440" s="13"/>
      <c r="D2440" s="13" t="s">
        <v>8026</v>
      </c>
      <c r="E2440" s="13">
        <v>6</v>
      </c>
      <c r="F2440" s="14">
        <v>0.5</v>
      </c>
      <c r="G2440" s="13" t="s">
        <v>31</v>
      </c>
      <c r="H2440" s="14">
        <v>40</v>
      </c>
      <c r="I2440" s="15" t="s">
        <v>32</v>
      </c>
      <c r="J2440" s="16">
        <v>126</v>
      </c>
      <c r="K2440" s="16">
        <v>21</v>
      </c>
      <c r="L2440" s="17" t="s">
        <v>657</v>
      </c>
      <c r="M2440" s="163" t="str">
        <f>IFERROR(GETPIVOTDATA("Tot. Bottles",'- Ordine Aggregato -'!$A$1,"sku anker",A2440),"")</f>
        <v/>
      </c>
      <c r="N2440" s="18" t="s">
        <v>34</v>
      </c>
      <c r="O2440" s="19" t="str">
        <f t="shared" si="37"/>
        <v>Order online</v>
      </c>
      <c r="P2440" s="97" t="s">
        <v>385</v>
      </c>
      <c r="Q2440" s="13" t="s">
        <v>8027</v>
      </c>
      <c r="R2440" t="s">
        <v>8028</v>
      </c>
      <c r="S2440" s="20">
        <v>0</v>
      </c>
      <c r="T2440" s="21" t="s">
        <v>38</v>
      </c>
    </row>
    <row r="2441" spans="1:20" x14ac:dyDescent="0.35">
      <c r="A2441" s="13" t="s">
        <v>8029</v>
      </c>
      <c r="B2441" s="13"/>
      <c r="C2441" s="13"/>
      <c r="D2441" s="13" t="s">
        <v>8030</v>
      </c>
      <c r="E2441" s="13">
        <v>6</v>
      </c>
      <c r="F2441" s="14">
        <v>0.5</v>
      </c>
      <c r="G2441" s="13" t="s">
        <v>31</v>
      </c>
      <c r="H2441" s="14">
        <v>40</v>
      </c>
      <c r="I2441" s="15" t="s">
        <v>32</v>
      </c>
      <c r="J2441" s="16">
        <v>126</v>
      </c>
      <c r="K2441" s="16">
        <v>21</v>
      </c>
      <c r="L2441" s="17" t="s">
        <v>657</v>
      </c>
      <c r="M2441" s="163" t="str">
        <f>IFERROR(GETPIVOTDATA("Tot. Bottles",'- Ordine Aggregato -'!$A$1,"sku anker",A2441),"")</f>
        <v/>
      </c>
      <c r="N2441" s="18" t="s">
        <v>34</v>
      </c>
      <c r="O2441" s="19" t="str">
        <f t="shared" si="37"/>
        <v>Order online</v>
      </c>
      <c r="P2441" s="97" t="s">
        <v>385</v>
      </c>
      <c r="Q2441" s="13" t="s">
        <v>8031</v>
      </c>
      <c r="R2441" t="s">
        <v>8032</v>
      </c>
      <c r="S2441" s="20">
        <v>0</v>
      </c>
      <c r="T2441" s="21" t="s">
        <v>38</v>
      </c>
    </row>
    <row r="2442" spans="1:20" x14ac:dyDescent="0.35">
      <c r="A2442" s="96" t="s">
        <v>8033</v>
      </c>
      <c r="B2442" s="96"/>
      <c r="C2442" s="96"/>
      <c r="D2442" s="13" t="s">
        <v>8034</v>
      </c>
      <c r="E2442" s="13">
        <v>6</v>
      </c>
      <c r="F2442" s="14">
        <v>0.7</v>
      </c>
      <c r="G2442" s="13" t="s">
        <v>14872</v>
      </c>
      <c r="H2442" s="14">
        <v>47</v>
      </c>
      <c r="I2442" s="15" t="s">
        <v>32</v>
      </c>
      <c r="J2442" s="16">
        <v>114</v>
      </c>
      <c r="K2442" s="16">
        <v>19</v>
      </c>
      <c r="L2442" s="17" t="s">
        <v>104</v>
      </c>
      <c r="M2442" s="163" t="str">
        <f>IFERROR(GETPIVOTDATA("Tot. Bottles",'- Ordine Aggregato -'!$A$1,"sku anker",A2442),"")</f>
        <v/>
      </c>
      <c r="N2442" s="18" t="s">
        <v>34</v>
      </c>
      <c r="O2442" s="19" t="str">
        <f t="shared" si="37"/>
        <v>Order online</v>
      </c>
      <c r="P2442" s="97" t="s">
        <v>662</v>
      </c>
      <c r="Q2442" s="13" t="s">
        <v>8035</v>
      </c>
      <c r="R2442" t="s">
        <v>8036</v>
      </c>
      <c r="S2442" s="20">
        <v>0</v>
      </c>
      <c r="T2442" s="21" t="s">
        <v>38</v>
      </c>
    </row>
    <row r="2443" spans="1:20" x14ac:dyDescent="0.35">
      <c r="A2443" s="13" t="s">
        <v>8037</v>
      </c>
      <c r="B2443" s="13"/>
      <c r="C2443" s="13"/>
      <c r="D2443" s="13" t="s">
        <v>8038</v>
      </c>
      <c r="E2443" s="13">
        <v>6</v>
      </c>
      <c r="F2443" s="14">
        <v>1</v>
      </c>
      <c r="G2443" s="13" t="s">
        <v>14872</v>
      </c>
      <c r="H2443" s="14">
        <v>40</v>
      </c>
      <c r="I2443" s="15" t="s">
        <v>32</v>
      </c>
      <c r="J2443" s="16">
        <v>88.5</v>
      </c>
      <c r="K2443" s="16">
        <v>14.75</v>
      </c>
      <c r="L2443" s="17" t="s">
        <v>1143</v>
      </c>
      <c r="M2443" s="163" t="str">
        <f>IFERROR(GETPIVOTDATA("Tot. Bottles",'- Ordine Aggregato -'!$A$1,"sku anker",A2443),"")</f>
        <v/>
      </c>
      <c r="N2443" s="18" t="s">
        <v>42</v>
      </c>
      <c r="O2443" s="19" t="str">
        <f t="shared" si="37"/>
        <v>Order online</v>
      </c>
      <c r="P2443" s="97" t="s">
        <v>225</v>
      </c>
      <c r="Q2443" s="13" t="s">
        <v>8039</v>
      </c>
      <c r="R2443" t="s">
        <v>8040</v>
      </c>
      <c r="S2443" s="20">
        <v>0</v>
      </c>
      <c r="T2443" s="21" t="s">
        <v>38</v>
      </c>
    </row>
    <row r="2444" spans="1:20" x14ac:dyDescent="0.35">
      <c r="A2444" s="96" t="s">
        <v>8041</v>
      </c>
      <c r="D2444" s="13" t="s">
        <v>8042</v>
      </c>
      <c r="E2444" s="13">
        <v>6</v>
      </c>
      <c r="F2444" s="14">
        <v>0.7</v>
      </c>
      <c r="G2444" s="13" t="s">
        <v>14872</v>
      </c>
      <c r="H2444" s="14">
        <v>47</v>
      </c>
      <c r="I2444" s="15" t="s">
        <v>32</v>
      </c>
      <c r="J2444" s="16">
        <v>91.5</v>
      </c>
      <c r="K2444" s="16">
        <v>15.25</v>
      </c>
      <c r="L2444" s="17" t="s">
        <v>104</v>
      </c>
      <c r="M2444" s="163" t="str">
        <f>IFERROR(GETPIVOTDATA("Tot. Bottles",'- Ordine Aggregato -'!$A$1,"sku anker",A2444),"")</f>
        <v/>
      </c>
      <c r="N2444" s="18" t="s">
        <v>42</v>
      </c>
      <c r="O2444" s="19" t="str">
        <f t="shared" si="37"/>
        <v>Order online</v>
      </c>
      <c r="P2444" s="97" t="s">
        <v>662</v>
      </c>
      <c r="Q2444" s="13" t="s">
        <v>8043</v>
      </c>
      <c r="R2444" t="s">
        <v>8044</v>
      </c>
      <c r="S2444" s="20">
        <v>0</v>
      </c>
      <c r="T2444" s="21" t="s">
        <v>38</v>
      </c>
    </row>
    <row r="2445" spans="1:20" x14ac:dyDescent="0.35">
      <c r="A2445" s="96" t="s">
        <v>8045</v>
      </c>
      <c r="D2445" s="13" t="s">
        <v>8046</v>
      </c>
      <c r="E2445" s="13">
        <v>6</v>
      </c>
      <c r="F2445" s="14">
        <v>0.7</v>
      </c>
      <c r="G2445" s="13" t="s">
        <v>14872</v>
      </c>
      <c r="H2445" s="14">
        <v>40</v>
      </c>
      <c r="I2445" s="15" t="s">
        <v>32</v>
      </c>
      <c r="J2445" s="16">
        <v>61.5</v>
      </c>
      <c r="K2445" s="16">
        <v>10.25</v>
      </c>
      <c r="L2445" s="17" t="s">
        <v>104</v>
      </c>
      <c r="M2445" s="163" t="str">
        <f>IFERROR(GETPIVOTDATA("Tot. Bottles",'- Ordine Aggregato -'!$A$1,"sku anker",A2445),"")</f>
        <v/>
      </c>
      <c r="N2445" s="18" t="s">
        <v>67</v>
      </c>
      <c r="O2445" s="19" t="str">
        <f t="shared" ref="O2445:O2508" si="38">HYPERLINK("https://www.ankeramsterdamspirits.nl/en/products/"&amp;A2445,"Order online")</f>
        <v>Order online</v>
      </c>
      <c r="P2445" s="97" t="s">
        <v>662</v>
      </c>
      <c r="Q2445" s="13" t="s">
        <v>8047</v>
      </c>
      <c r="R2445" t="s">
        <v>8048</v>
      </c>
      <c r="S2445" s="20">
        <v>10.25</v>
      </c>
      <c r="T2445" s="21" t="s">
        <v>38</v>
      </c>
    </row>
    <row r="2446" spans="1:20" x14ac:dyDescent="0.35">
      <c r="A2446" s="96" t="s">
        <v>8049</v>
      </c>
      <c r="B2446" s="96"/>
      <c r="C2446" s="96"/>
      <c r="D2446" s="13" t="s">
        <v>8046</v>
      </c>
      <c r="E2446" s="13">
        <v>6</v>
      </c>
      <c r="F2446" s="14">
        <v>1</v>
      </c>
      <c r="G2446" s="13" t="s">
        <v>46</v>
      </c>
      <c r="H2446" s="14">
        <v>40</v>
      </c>
      <c r="I2446" s="15" t="s">
        <v>32</v>
      </c>
      <c r="J2446" s="16">
        <v>77.699999999999989</v>
      </c>
      <c r="K2446" s="16">
        <v>12.95</v>
      </c>
      <c r="L2446" s="17" t="s">
        <v>104</v>
      </c>
      <c r="M2446" s="163" t="str">
        <f>IFERROR(GETPIVOTDATA("Tot. Bottles",'- Ordine Aggregato -'!$A$1,"sku anker",A2446),"")</f>
        <v/>
      </c>
      <c r="N2446" s="18" t="s">
        <v>42</v>
      </c>
      <c r="O2446" s="19" t="str">
        <f t="shared" si="38"/>
        <v>Order online</v>
      </c>
      <c r="P2446" s="97" t="s">
        <v>662</v>
      </c>
      <c r="Q2446" s="13" t="s">
        <v>8050</v>
      </c>
      <c r="R2446" t="s">
        <v>8051</v>
      </c>
      <c r="S2446" s="20">
        <v>0</v>
      </c>
      <c r="T2446" s="21" t="s">
        <v>38</v>
      </c>
    </row>
    <row r="2447" spans="1:20" x14ac:dyDescent="0.35">
      <c r="A2447" s="96" t="s">
        <v>14426</v>
      </c>
      <c r="D2447" s="13" t="s">
        <v>14427</v>
      </c>
      <c r="E2447" s="13">
        <v>6</v>
      </c>
      <c r="F2447" s="14">
        <v>1</v>
      </c>
      <c r="G2447" s="13" t="s">
        <v>46</v>
      </c>
      <c r="H2447" s="14">
        <v>40</v>
      </c>
      <c r="I2447" s="15" t="s">
        <v>32</v>
      </c>
      <c r="J2447" s="16">
        <v>105</v>
      </c>
      <c r="K2447" s="16">
        <v>17.5</v>
      </c>
      <c r="L2447" s="17" t="s">
        <v>104</v>
      </c>
      <c r="M2447" s="163" t="str">
        <f>IFERROR(GETPIVOTDATA("Tot. Bottles",'- Ordine Aggregato -'!$A$1,"sku anker",A2447),"")</f>
        <v/>
      </c>
      <c r="N2447" s="18" t="s">
        <v>28</v>
      </c>
      <c r="O2447" s="19" t="str">
        <f t="shared" si="38"/>
        <v>Order online</v>
      </c>
      <c r="P2447" s="97" t="s">
        <v>662</v>
      </c>
      <c r="Q2447" s="13" t="s">
        <v>8050</v>
      </c>
      <c r="R2447" t="s">
        <v>8051</v>
      </c>
      <c r="S2447" s="20">
        <v>0</v>
      </c>
      <c r="T2447" s="21" t="s">
        <v>3755</v>
      </c>
    </row>
    <row r="2448" spans="1:20" x14ac:dyDescent="0.35">
      <c r="A2448" s="96" t="s">
        <v>15551</v>
      </c>
      <c r="B2448" s="96"/>
      <c r="C2448" s="96"/>
      <c r="D2448" s="13" t="s">
        <v>15552</v>
      </c>
      <c r="E2448" s="13">
        <v>6</v>
      </c>
      <c r="F2448" s="14">
        <v>0.7</v>
      </c>
      <c r="G2448" s="13" t="s">
        <v>46</v>
      </c>
      <c r="H2448" s="14">
        <v>40</v>
      </c>
      <c r="I2448" s="15" t="s">
        <v>32</v>
      </c>
      <c r="J2448" s="16">
        <v>107.69999999999999</v>
      </c>
      <c r="K2448" s="16">
        <v>17.95</v>
      </c>
      <c r="L2448" s="17" t="s">
        <v>104</v>
      </c>
      <c r="M2448" s="163" t="str">
        <f>IFERROR(GETPIVOTDATA("Tot. Bottles",'- Ordine Aggregato -'!$A$1,"sku anker",A2448),"")</f>
        <v/>
      </c>
      <c r="N2448" s="18" t="s">
        <v>34</v>
      </c>
      <c r="O2448" s="19" t="str">
        <f t="shared" si="38"/>
        <v>Order online</v>
      </c>
      <c r="P2448" s="97" t="s">
        <v>662</v>
      </c>
      <c r="Q2448" s="13" t="s">
        <v>8047</v>
      </c>
      <c r="R2448" t="s">
        <v>15553</v>
      </c>
      <c r="S2448" s="20">
        <v>0</v>
      </c>
      <c r="T2448" s="21" t="s">
        <v>38</v>
      </c>
    </row>
    <row r="2449" spans="1:20" x14ac:dyDescent="0.35">
      <c r="A2449" s="96" t="s">
        <v>8052</v>
      </c>
      <c r="D2449" s="13" t="s">
        <v>8053</v>
      </c>
      <c r="E2449" s="13">
        <v>60</v>
      </c>
      <c r="F2449" s="14">
        <v>0.05</v>
      </c>
      <c r="G2449" s="13" t="s">
        <v>14872</v>
      </c>
      <c r="H2449" s="14">
        <v>47</v>
      </c>
      <c r="I2449" s="15" t="s">
        <v>32</v>
      </c>
      <c r="J2449" s="16">
        <v>138</v>
      </c>
      <c r="K2449" s="16">
        <v>2.2999999999999998</v>
      </c>
      <c r="L2449" s="17" t="s">
        <v>104</v>
      </c>
      <c r="M2449" s="163" t="str">
        <f>IFERROR(GETPIVOTDATA("Tot. Bottles",'- Ordine Aggregato -'!$A$1,"sku anker",A2449),"")</f>
        <v/>
      </c>
      <c r="N2449" s="18" t="s">
        <v>34</v>
      </c>
      <c r="O2449" s="19" t="str">
        <f t="shared" si="38"/>
        <v>Order online</v>
      </c>
      <c r="P2449" s="97" t="s">
        <v>662</v>
      </c>
      <c r="Q2449" s="13" t="s">
        <v>8054</v>
      </c>
      <c r="R2449" t="s">
        <v>8055</v>
      </c>
      <c r="S2449" s="20">
        <v>0</v>
      </c>
      <c r="T2449" s="21" t="s">
        <v>38</v>
      </c>
    </row>
    <row r="2450" spans="1:20" x14ac:dyDescent="0.35">
      <c r="A2450" s="13" t="s">
        <v>14272</v>
      </c>
      <c r="B2450" s="13"/>
      <c r="C2450" s="13"/>
      <c r="D2450" s="13" t="s">
        <v>14273</v>
      </c>
      <c r="E2450" s="13">
        <v>6</v>
      </c>
      <c r="F2450" s="14">
        <v>0.7</v>
      </c>
      <c r="G2450" s="13" t="s">
        <v>14872</v>
      </c>
      <c r="H2450" s="14">
        <v>40</v>
      </c>
      <c r="I2450" s="15" t="s">
        <v>32</v>
      </c>
      <c r="J2450" s="16">
        <v>147</v>
      </c>
      <c r="K2450" s="16">
        <v>24.5</v>
      </c>
      <c r="L2450" s="17" t="s">
        <v>104</v>
      </c>
      <c r="M2450" s="163" t="str">
        <f>IFERROR(GETPIVOTDATA("Tot. Bottles",'- Ordine Aggregato -'!$A$1,"sku anker",A2450),"")</f>
        <v/>
      </c>
      <c r="N2450" s="18" t="s">
        <v>42</v>
      </c>
      <c r="O2450" s="19" t="str">
        <f t="shared" si="38"/>
        <v>Order online</v>
      </c>
      <c r="P2450" s="97" t="s">
        <v>662</v>
      </c>
      <c r="Q2450" s="13" t="s">
        <v>8056</v>
      </c>
      <c r="R2450" t="s">
        <v>8057</v>
      </c>
      <c r="S2450" s="20">
        <v>0</v>
      </c>
      <c r="T2450" s="21" t="s">
        <v>38</v>
      </c>
    </row>
    <row r="2451" spans="1:20" x14ac:dyDescent="0.35">
      <c r="A2451" s="13" t="s">
        <v>8058</v>
      </c>
      <c r="B2451" s="13"/>
      <c r="C2451" s="13"/>
      <c r="D2451" s="13" t="s">
        <v>8059</v>
      </c>
      <c r="E2451" s="13">
        <v>6</v>
      </c>
      <c r="F2451" s="14">
        <v>0.7</v>
      </c>
      <c r="G2451" s="13" t="s">
        <v>14872</v>
      </c>
      <c r="H2451" s="14">
        <v>40</v>
      </c>
      <c r="I2451" s="15" t="s">
        <v>32</v>
      </c>
      <c r="J2451" s="16">
        <v>129</v>
      </c>
      <c r="K2451" s="16">
        <v>21.5</v>
      </c>
      <c r="L2451" s="17" t="s">
        <v>104</v>
      </c>
      <c r="M2451" s="163" t="str">
        <f>IFERROR(GETPIVOTDATA("Tot. Bottles",'- Ordine Aggregato -'!$A$1,"sku anker",A2451),"")</f>
        <v/>
      </c>
      <c r="N2451" s="18" t="s">
        <v>67</v>
      </c>
      <c r="O2451" s="19" t="str">
        <f t="shared" si="38"/>
        <v>Order online</v>
      </c>
      <c r="P2451" s="97" t="s">
        <v>662</v>
      </c>
      <c r="Q2451" s="13" t="s">
        <v>8056</v>
      </c>
      <c r="R2451" t="s">
        <v>8060</v>
      </c>
      <c r="S2451" s="20">
        <v>21.5</v>
      </c>
      <c r="T2451" s="21" t="s">
        <v>38</v>
      </c>
    </row>
    <row r="2452" spans="1:20" x14ac:dyDescent="0.35">
      <c r="A2452" s="96" t="s">
        <v>8061</v>
      </c>
      <c r="D2452" s="13" t="s">
        <v>8062</v>
      </c>
      <c r="E2452" s="13">
        <v>6</v>
      </c>
      <c r="F2452" s="14">
        <v>0.7</v>
      </c>
      <c r="G2452" s="13" t="s">
        <v>14872</v>
      </c>
      <c r="H2452" s="14">
        <v>14.9</v>
      </c>
      <c r="I2452" s="15" t="s">
        <v>32</v>
      </c>
      <c r="J2452" s="16">
        <v>48.599999999999994</v>
      </c>
      <c r="K2452" s="16">
        <v>8.1</v>
      </c>
      <c r="L2452" s="17" t="s">
        <v>399</v>
      </c>
      <c r="M2452" s="163" t="str">
        <f>IFERROR(GETPIVOTDATA("Tot. Bottles",'- Ordine Aggregato -'!$A$1,"sku anker",A2452),"")</f>
        <v/>
      </c>
      <c r="N2452" s="18" t="s">
        <v>42</v>
      </c>
      <c r="O2452" s="19" t="str">
        <f t="shared" si="38"/>
        <v>Order online</v>
      </c>
      <c r="P2452" s="97" t="s">
        <v>68</v>
      </c>
      <c r="Q2452" s="13" t="s">
        <v>8063</v>
      </c>
      <c r="R2452" t="s">
        <v>8064</v>
      </c>
      <c r="S2452" s="20">
        <v>0</v>
      </c>
      <c r="T2452" s="21" t="s">
        <v>38</v>
      </c>
    </row>
    <row r="2453" spans="1:20" x14ac:dyDescent="0.35">
      <c r="A2453" s="96" t="s">
        <v>8065</v>
      </c>
      <c r="D2453" s="13" t="s">
        <v>8066</v>
      </c>
      <c r="E2453" s="13">
        <v>12</v>
      </c>
      <c r="F2453" s="14">
        <v>0.5</v>
      </c>
      <c r="G2453" s="13" t="s">
        <v>14872</v>
      </c>
      <c r="H2453" s="14">
        <v>38</v>
      </c>
      <c r="I2453" s="15" t="s">
        <v>32</v>
      </c>
      <c r="J2453" s="16">
        <v>59.400000000000006</v>
      </c>
      <c r="K2453" s="16">
        <v>4.95</v>
      </c>
      <c r="L2453" s="17" t="s">
        <v>399</v>
      </c>
      <c r="M2453" s="163" t="str">
        <f>IFERROR(GETPIVOTDATA("Tot. Bottles",'- Ordine Aggregato -'!$A$1,"sku anker",A2453),"")</f>
        <v/>
      </c>
      <c r="N2453" s="18" t="s">
        <v>34</v>
      </c>
      <c r="O2453" s="19" t="str">
        <f t="shared" si="38"/>
        <v>Order online</v>
      </c>
      <c r="P2453" s="97" t="s">
        <v>880</v>
      </c>
      <c r="Q2453" s="13" t="s">
        <v>8067</v>
      </c>
      <c r="R2453" t="s">
        <v>8068</v>
      </c>
      <c r="S2453" s="20">
        <v>0</v>
      </c>
      <c r="T2453" s="21" t="s">
        <v>38</v>
      </c>
    </row>
    <row r="2454" spans="1:20" x14ac:dyDescent="0.35">
      <c r="A2454" s="13" t="s">
        <v>8069</v>
      </c>
      <c r="B2454" s="13"/>
      <c r="C2454" s="13"/>
      <c r="D2454" s="13" t="s">
        <v>8070</v>
      </c>
      <c r="E2454" s="13">
        <v>12</v>
      </c>
      <c r="F2454" s="14">
        <v>0.7</v>
      </c>
      <c r="G2454" s="13" t="s">
        <v>14872</v>
      </c>
      <c r="H2454" s="14">
        <v>40</v>
      </c>
      <c r="I2454" s="15" t="s">
        <v>32</v>
      </c>
      <c r="J2454" s="16">
        <v>36.599999999999994</v>
      </c>
      <c r="K2454" s="16">
        <v>3.05</v>
      </c>
      <c r="L2454" s="17" t="s">
        <v>73</v>
      </c>
      <c r="M2454" s="163" t="str">
        <f>IFERROR(GETPIVOTDATA("Tot. Bottles",'- Ordine Aggregato -'!$A$1,"sku anker",A2454),"")</f>
        <v/>
      </c>
      <c r="N2454" s="18" t="s">
        <v>42</v>
      </c>
      <c r="O2454" s="19" t="str">
        <f t="shared" si="38"/>
        <v>Order online</v>
      </c>
      <c r="P2454" s="97" t="s">
        <v>880</v>
      </c>
      <c r="Q2454" s="13" t="s">
        <v>8071</v>
      </c>
      <c r="R2454" t="s">
        <v>8072</v>
      </c>
      <c r="S2454" s="20">
        <v>0</v>
      </c>
      <c r="T2454" s="21" t="s">
        <v>38</v>
      </c>
    </row>
    <row r="2455" spans="1:20" x14ac:dyDescent="0.35">
      <c r="A2455" s="96" t="s">
        <v>8073</v>
      </c>
      <c r="D2455" s="13" t="s">
        <v>8074</v>
      </c>
      <c r="E2455" s="13">
        <v>6</v>
      </c>
      <c r="F2455" s="14">
        <v>1</v>
      </c>
      <c r="G2455" s="13" t="s">
        <v>31</v>
      </c>
      <c r="H2455" s="14">
        <v>25</v>
      </c>
      <c r="I2455" s="15" t="s">
        <v>32</v>
      </c>
      <c r="J2455" s="16">
        <v>40.200000000000003</v>
      </c>
      <c r="K2455" s="16">
        <v>6.7</v>
      </c>
      <c r="L2455" s="17" t="s">
        <v>502</v>
      </c>
      <c r="M2455" s="163" t="str">
        <f>IFERROR(GETPIVOTDATA("Tot. Bottles",'- Ordine Aggregato -'!$A$1,"sku anker",A2455),"")</f>
        <v/>
      </c>
      <c r="N2455" s="18" t="s">
        <v>42</v>
      </c>
      <c r="O2455" s="19" t="str">
        <f t="shared" si="38"/>
        <v>Order online</v>
      </c>
      <c r="P2455" s="97" t="s">
        <v>1219</v>
      </c>
      <c r="Q2455" s="13" t="s">
        <v>8075</v>
      </c>
      <c r="R2455" t="s">
        <v>42</v>
      </c>
      <c r="S2455" s="20">
        <v>0</v>
      </c>
      <c r="T2455" s="21" t="s">
        <v>38</v>
      </c>
    </row>
    <row r="2456" spans="1:20" x14ac:dyDescent="0.35">
      <c r="A2456" s="13" t="s">
        <v>8076</v>
      </c>
      <c r="B2456" s="13"/>
      <c r="C2456" s="13"/>
      <c r="D2456" s="13" t="s">
        <v>8077</v>
      </c>
      <c r="E2456" s="13">
        <v>6</v>
      </c>
      <c r="F2456" s="14">
        <v>0.5</v>
      </c>
      <c r="G2456" s="13" t="s">
        <v>46</v>
      </c>
      <c r="H2456" s="14">
        <v>35</v>
      </c>
      <c r="I2456" s="15" t="s">
        <v>32</v>
      </c>
      <c r="J2456" s="16">
        <v>20.700000000000003</v>
      </c>
      <c r="K2456" s="16">
        <v>3.45</v>
      </c>
      <c r="L2456" s="17" t="s">
        <v>558</v>
      </c>
      <c r="M2456" s="163" t="str">
        <f>IFERROR(GETPIVOTDATA("Tot. Bottles",'- Ordine Aggregato -'!$A$1,"sku anker",A2456),"")</f>
        <v/>
      </c>
      <c r="N2456" s="18" t="s">
        <v>42</v>
      </c>
      <c r="O2456" s="19" t="str">
        <f t="shared" si="38"/>
        <v>Order online</v>
      </c>
      <c r="P2456" s="97" t="s">
        <v>220</v>
      </c>
      <c r="Q2456" s="13" t="s">
        <v>8078</v>
      </c>
      <c r="R2456" t="s">
        <v>8079</v>
      </c>
      <c r="S2456" s="20">
        <v>0</v>
      </c>
      <c r="T2456" s="21" t="s">
        <v>38</v>
      </c>
    </row>
    <row r="2457" spans="1:20" x14ac:dyDescent="0.35">
      <c r="A2457" s="96" t="s">
        <v>8080</v>
      </c>
      <c r="D2457" s="13" t="s">
        <v>8081</v>
      </c>
      <c r="E2457" s="13">
        <v>6</v>
      </c>
      <c r="F2457" s="14">
        <v>0.7</v>
      </c>
      <c r="G2457" s="13" t="s">
        <v>46</v>
      </c>
      <c r="H2457" s="14">
        <v>43</v>
      </c>
      <c r="I2457" s="15" t="s">
        <v>32</v>
      </c>
      <c r="J2457" s="16">
        <v>239.70000000000002</v>
      </c>
      <c r="K2457" s="16">
        <v>39.950000000000003</v>
      </c>
      <c r="L2457" s="17" t="s">
        <v>463</v>
      </c>
      <c r="M2457" s="163" t="str">
        <f>IFERROR(GETPIVOTDATA("Tot. Bottles",'- Ordine Aggregato -'!$A$1,"sku anker",A2457),"")</f>
        <v/>
      </c>
      <c r="N2457" s="18" t="s">
        <v>42</v>
      </c>
      <c r="O2457" s="19" t="str">
        <f t="shared" si="38"/>
        <v>Order online</v>
      </c>
      <c r="P2457" s="97" t="s">
        <v>442</v>
      </c>
      <c r="Q2457" s="13" t="s">
        <v>8082</v>
      </c>
      <c r="R2457" t="s">
        <v>8083</v>
      </c>
      <c r="S2457" s="20">
        <v>0</v>
      </c>
      <c r="T2457" s="21" t="s">
        <v>38</v>
      </c>
    </row>
    <row r="2458" spans="1:20" x14ac:dyDescent="0.35">
      <c r="A2458" s="13" t="s">
        <v>8084</v>
      </c>
      <c r="B2458" s="13"/>
      <c r="C2458" s="13"/>
      <c r="D2458" s="13" t="s">
        <v>8085</v>
      </c>
      <c r="E2458" s="13">
        <v>6</v>
      </c>
      <c r="F2458" s="14">
        <v>0.7</v>
      </c>
      <c r="G2458" s="13" t="s">
        <v>46</v>
      </c>
      <c r="H2458" s="14">
        <v>18</v>
      </c>
      <c r="I2458" s="15" t="s">
        <v>32</v>
      </c>
      <c r="J2458" s="16">
        <v>52.5</v>
      </c>
      <c r="K2458" s="16">
        <v>8.75</v>
      </c>
      <c r="L2458" s="17" t="s">
        <v>502</v>
      </c>
      <c r="M2458" s="163" t="str">
        <f>IFERROR(GETPIVOTDATA("Tot. Bottles",'- Ordine Aggregato -'!$A$1,"sku anker",A2458),"")</f>
        <v/>
      </c>
      <c r="N2458" s="18" t="s">
        <v>34</v>
      </c>
      <c r="O2458" s="19" t="str">
        <f t="shared" si="38"/>
        <v>Order online</v>
      </c>
      <c r="P2458" s="97" t="s">
        <v>68</v>
      </c>
      <c r="Q2458" s="13" t="s">
        <v>8086</v>
      </c>
      <c r="R2458" t="s">
        <v>8087</v>
      </c>
      <c r="S2458" s="20">
        <v>0</v>
      </c>
      <c r="T2458" s="21" t="s">
        <v>38</v>
      </c>
    </row>
    <row r="2459" spans="1:20" x14ac:dyDescent="0.35">
      <c r="A2459" s="96" t="s">
        <v>8088</v>
      </c>
      <c r="D2459" s="13" t="s">
        <v>8089</v>
      </c>
      <c r="E2459" s="13">
        <v>6</v>
      </c>
      <c r="F2459" s="14">
        <v>0.7</v>
      </c>
      <c r="G2459" s="13" t="s">
        <v>14871</v>
      </c>
      <c r="H2459" s="14">
        <v>20</v>
      </c>
      <c r="I2459" s="15" t="s">
        <v>32</v>
      </c>
      <c r="J2459" s="16">
        <v>47.099999999999994</v>
      </c>
      <c r="K2459" s="16">
        <v>7.85</v>
      </c>
      <c r="L2459" s="17" t="s">
        <v>502</v>
      </c>
      <c r="M2459" s="163" t="str">
        <f>IFERROR(GETPIVOTDATA("Tot. Bottles",'- Ordine Aggregato -'!$A$1,"sku anker",A2459),"")</f>
        <v/>
      </c>
      <c r="N2459" s="18" t="s">
        <v>42</v>
      </c>
      <c r="O2459" s="19" t="str">
        <f t="shared" si="38"/>
        <v>Order online</v>
      </c>
      <c r="P2459" s="97" t="s">
        <v>68</v>
      </c>
      <c r="Q2459" s="13" t="s">
        <v>8090</v>
      </c>
      <c r="R2459" t="s">
        <v>8091</v>
      </c>
      <c r="S2459" s="20">
        <v>0</v>
      </c>
      <c r="T2459" s="21" t="s">
        <v>38</v>
      </c>
    </row>
    <row r="2460" spans="1:20" x14ac:dyDescent="0.35">
      <c r="A2460" s="13" t="s">
        <v>8092</v>
      </c>
      <c r="B2460" s="13"/>
      <c r="C2460" s="13"/>
      <c r="D2460" s="13" t="s">
        <v>8093</v>
      </c>
      <c r="E2460" s="13">
        <v>6</v>
      </c>
      <c r="F2460" s="14">
        <v>0.7</v>
      </c>
      <c r="G2460" s="13" t="s">
        <v>14871</v>
      </c>
      <c r="H2460" s="14">
        <v>20</v>
      </c>
      <c r="I2460" s="15" t="s">
        <v>32</v>
      </c>
      <c r="J2460" s="16">
        <v>57.900000000000006</v>
      </c>
      <c r="K2460" s="16">
        <v>9.65</v>
      </c>
      <c r="L2460" s="17" t="s">
        <v>551</v>
      </c>
      <c r="M2460" s="163" t="str">
        <f>IFERROR(GETPIVOTDATA("Tot. Bottles",'- Ordine Aggregato -'!$A$1,"sku anker",A2460),"")</f>
        <v/>
      </c>
      <c r="N2460" s="18" t="s">
        <v>42</v>
      </c>
      <c r="O2460" s="19" t="str">
        <f t="shared" si="38"/>
        <v>Order online</v>
      </c>
      <c r="P2460" s="97" t="s">
        <v>614</v>
      </c>
      <c r="Q2460" s="13" t="s">
        <v>8094</v>
      </c>
      <c r="R2460" t="s">
        <v>8095</v>
      </c>
      <c r="S2460" s="20">
        <v>0</v>
      </c>
      <c r="T2460" s="21" t="s">
        <v>38</v>
      </c>
    </row>
    <row r="2461" spans="1:20" x14ac:dyDescent="0.35">
      <c r="A2461" s="13" t="s">
        <v>8096</v>
      </c>
      <c r="B2461" s="13"/>
      <c r="C2461" s="13"/>
      <c r="D2461" s="13" t="s">
        <v>8097</v>
      </c>
      <c r="E2461" s="13">
        <v>6</v>
      </c>
      <c r="F2461" s="14">
        <v>0.7</v>
      </c>
      <c r="G2461" s="13" t="s">
        <v>46</v>
      </c>
      <c r="H2461" s="14">
        <v>70</v>
      </c>
      <c r="I2461" s="15" t="s">
        <v>32</v>
      </c>
      <c r="J2461" s="16">
        <v>98.699999999999989</v>
      </c>
      <c r="K2461" s="16">
        <v>16.45</v>
      </c>
      <c r="L2461" s="17" t="s">
        <v>219</v>
      </c>
      <c r="M2461" s="163" t="str">
        <f>IFERROR(GETPIVOTDATA("Tot. Bottles",'- Ordine Aggregato -'!$A$1,"sku anker",A2461),"")</f>
        <v/>
      </c>
      <c r="N2461" s="18" t="s">
        <v>42</v>
      </c>
      <c r="O2461" s="19" t="str">
        <f t="shared" si="38"/>
        <v>Order online</v>
      </c>
      <c r="P2461" s="97" t="s">
        <v>4925</v>
      </c>
      <c r="Q2461" s="13" t="s">
        <v>8098</v>
      </c>
      <c r="R2461" t="s">
        <v>8099</v>
      </c>
      <c r="S2461" s="20">
        <v>0</v>
      </c>
      <c r="T2461" s="21" t="s">
        <v>38</v>
      </c>
    </row>
    <row r="2462" spans="1:20" x14ac:dyDescent="0.35">
      <c r="A2462" s="96" t="s">
        <v>8100</v>
      </c>
      <c r="D2462" s="13" t="s">
        <v>8101</v>
      </c>
      <c r="E2462" s="13">
        <v>6</v>
      </c>
      <c r="F2462" s="14">
        <v>0.7</v>
      </c>
      <c r="G2462" s="13" t="s">
        <v>46</v>
      </c>
      <c r="H2462" s="14">
        <v>68</v>
      </c>
      <c r="I2462" s="15" t="s">
        <v>32</v>
      </c>
      <c r="J2462" s="16">
        <v>97.5</v>
      </c>
      <c r="K2462" s="16">
        <v>16.25</v>
      </c>
      <c r="L2462" s="17" t="s">
        <v>219</v>
      </c>
      <c r="M2462" s="163" t="str">
        <f>IFERROR(GETPIVOTDATA("Tot. Bottles",'- Ordine Aggregato -'!$A$1,"sku anker",A2462),"")</f>
        <v/>
      </c>
      <c r="N2462" s="18" t="s">
        <v>67</v>
      </c>
      <c r="O2462" s="19" t="str">
        <f t="shared" si="38"/>
        <v>Order online</v>
      </c>
      <c r="P2462" s="97" t="s">
        <v>225</v>
      </c>
      <c r="Q2462" s="13" t="s">
        <v>8102</v>
      </c>
      <c r="R2462" t="s">
        <v>8103</v>
      </c>
      <c r="S2462" s="20">
        <v>16.25</v>
      </c>
      <c r="T2462" s="21" t="s">
        <v>38</v>
      </c>
    </row>
    <row r="2463" spans="1:20" x14ac:dyDescent="0.35">
      <c r="A2463" s="13" t="s">
        <v>8104</v>
      </c>
      <c r="B2463" s="13"/>
      <c r="C2463" s="13"/>
      <c r="D2463" s="13" t="s">
        <v>8105</v>
      </c>
      <c r="E2463" s="13">
        <v>6</v>
      </c>
      <c r="F2463" s="14">
        <v>0.7</v>
      </c>
      <c r="G2463" s="13" t="s">
        <v>14872</v>
      </c>
      <c r="H2463" s="14">
        <v>40</v>
      </c>
      <c r="I2463" s="15" t="s">
        <v>32</v>
      </c>
      <c r="J2463" s="16">
        <v>153</v>
      </c>
      <c r="K2463" s="16">
        <v>25.5</v>
      </c>
      <c r="L2463" s="17" t="s">
        <v>104</v>
      </c>
      <c r="M2463" s="163" t="str">
        <f>IFERROR(GETPIVOTDATA("Tot. Bottles",'- Ordine Aggregato -'!$A$1,"sku anker",A2463),"")</f>
        <v/>
      </c>
      <c r="N2463" s="18" t="s">
        <v>42</v>
      </c>
      <c r="O2463" s="19" t="str">
        <f t="shared" si="38"/>
        <v>Order online</v>
      </c>
      <c r="P2463" s="97" t="s">
        <v>417</v>
      </c>
      <c r="Q2463" s="13" t="s">
        <v>8106</v>
      </c>
      <c r="R2463" t="s">
        <v>8107</v>
      </c>
      <c r="S2463" s="20">
        <v>0</v>
      </c>
      <c r="T2463" s="21" t="s">
        <v>38</v>
      </c>
    </row>
    <row r="2464" spans="1:20" x14ac:dyDescent="0.35">
      <c r="A2464" s="96" t="s">
        <v>8108</v>
      </c>
      <c r="D2464" s="13" t="s">
        <v>8109</v>
      </c>
      <c r="E2464" s="13">
        <v>3</v>
      </c>
      <c r="F2464" s="14">
        <v>0.7</v>
      </c>
      <c r="G2464" s="13" t="s">
        <v>14872</v>
      </c>
      <c r="H2464" s="14">
        <v>48</v>
      </c>
      <c r="I2464" s="15" t="s">
        <v>32</v>
      </c>
      <c r="J2464" s="16">
        <v>103.5</v>
      </c>
      <c r="K2464" s="16">
        <v>34.5</v>
      </c>
      <c r="L2464" s="17" t="s">
        <v>104</v>
      </c>
      <c r="M2464" s="163" t="str">
        <f>IFERROR(GETPIVOTDATA("Tot. Bottles",'- Ordine Aggregato -'!$A$1,"sku anker",A2464),"")</f>
        <v/>
      </c>
      <c r="N2464" s="18" t="s">
        <v>67</v>
      </c>
      <c r="O2464" s="19" t="str">
        <f t="shared" si="38"/>
        <v>Order online</v>
      </c>
      <c r="P2464" s="97" t="s">
        <v>514</v>
      </c>
      <c r="Q2464" s="13" t="s">
        <v>8110</v>
      </c>
      <c r="R2464" t="s">
        <v>8111</v>
      </c>
      <c r="S2464" s="20">
        <v>34.5</v>
      </c>
      <c r="T2464" s="21" t="s">
        <v>38</v>
      </c>
    </row>
    <row r="2465" spans="1:20" x14ac:dyDescent="0.35">
      <c r="A2465" s="96" t="s">
        <v>8112</v>
      </c>
      <c r="D2465" s="13" t="s">
        <v>8113</v>
      </c>
      <c r="E2465" s="13">
        <v>3</v>
      </c>
      <c r="F2465" s="14">
        <v>0.7</v>
      </c>
      <c r="G2465" s="13" t="s">
        <v>14872</v>
      </c>
      <c r="H2465" s="14">
        <v>55</v>
      </c>
      <c r="I2465" s="15" t="s">
        <v>32</v>
      </c>
      <c r="J2465" s="16">
        <v>104.55000000000001</v>
      </c>
      <c r="K2465" s="16">
        <v>34.85</v>
      </c>
      <c r="L2465" s="17" t="s">
        <v>104</v>
      </c>
      <c r="M2465" s="163" t="str">
        <f>IFERROR(GETPIVOTDATA("Tot. Bottles",'- Ordine Aggregato -'!$A$1,"sku anker",A2465),"")</f>
        <v/>
      </c>
      <c r="N2465" s="18" t="s">
        <v>42</v>
      </c>
      <c r="O2465" s="19" t="str">
        <f t="shared" si="38"/>
        <v>Order online</v>
      </c>
      <c r="P2465" s="97" t="s">
        <v>1906</v>
      </c>
      <c r="Q2465" s="13" t="s">
        <v>8114</v>
      </c>
      <c r="R2465" t="s">
        <v>8115</v>
      </c>
      <c r="S2465" s="20">
        <v>0</v>
      </c>
      <c r="T2465" s="21" t="s">
        <v>38</v>
      </c>
    </row>
    <row r="2466" spans="1:20" x14ac:dyDescent="0.35">
      <c r="A2466" s="96" t="s">
        <v>8116</v>
      </c>
      <c r="B2466" s="96"/>
      <c r="C2466" s="96"/>
      <c r="D2466" s="13" t="s">
        <v>8117</v>
      </c>
      <c r="E2466" s="13">
        <v>3</v>
      </c>
      <c r="F2466" s="14">
        <v>0.7</v>
      </c>
      <c r="G2466" s="13" t="s">
        <v>14872</v>
      </c>
      <c r="H2466" s="14">
        <v>55</v>
      </c>
      <c r="I2466" s="15" t="s">
        <v>32</v>
      </c>
      <c r="J2466" s="16">
        <v>104.55000000000001</v>
      </c>
      <c r="K2466" s="16">
        <v>34.85</v>
      </c>
      <c r="L2466" s="17" t="s">
        <v>104</v>
      </c>
      <c r="M2466" s="163" t="str">
        <f>IFERROR(GETPIVOTDATA("Tot. Bottles",'- Ordine Aggregato -'!$A$1,"sku anker",A2466),"")</f>
        <v/>
      </c>
      <c r="N2466" s="18" t="s">
        <v>42</v>
      </c>
      <c r="O2466" s="19" t="str">
        <f t="shared" si="38"/>
        <v>Order online</v>
      </c>
      <c r="P2466" s="97" t="s">
        <v>1906</v>
      </c>
      <c r="Q2466" s="13" t="s">
        <v>8118</v>
      </c>
      <c r="R2466" t="s">
        <v>8119</v>
      </c>
      <c r="S2466" s="20">
        <v>0</v>
      </c>
      <c r="T2466" s="21" t="s">
        <v>38</v>
      </c>
    </row>
    <row r="2467" spans="1:20" x14ac:dyDescent="0.35">
      <c r="A2467" s="96" t="s">
        <v>8120</v>
      </c>
      <c r="B2467" s="96"/>
      <c r="C2467" s="96"/>
      <c r="D2467" s="13" t="s">
        <v>8121</v>
      </c>
      <c r="E2467" s="13">
        <v>3</v>
      </c>
      <c r="F2467" s="14">
        <v>0.7</v>
      </c>
      <c r="G2467" s="13" t="s">
        <v>14872</v>
      </c>
      <c r="H2467" s="14">
        <v>43</v>
      </c>
      <c r="I2467" s="15" t="s">
        <v>32</v>
      </c>
      <c r="J2467" s="16">
        <v>104.25</v>
      </c>
      <c r="K2467" s="16">
        <v>34.75</v>
      </c>
      <c r="L2467" s="17" t="s">
        <v>104</v>
      </c>
      <c r="M2467" s="163" t="str">
        <f>IFERROR(GETPIVOTDATA("Tot. Bottles",'- Ordine Aggregato -'!$A$1,"sku anker",A2467),"")</f>
        <v/>
      </c>
      <c r="N2467" s="18" t="s">
        <v>42</v>
      </c>
      <c r="O2467" s="19" t="str">
        <f t="shared" si="38"/>
        <v>Order online</v>
      </c>
      <c r="P2467" s="97" t="s">
        <v>3129</v>
      </c>
      <c r="Q2467" s="13" t="s">
        <v>8122</v>
      </c>
      <c r="R2467" t="s">
        <v>8123</v>
      </c>
      <c r="S2467" s="20">
        <v>0</v>
      </c>
      <c r="T2467" s="21" t="s">
        <v>38</v>
      </c>
    </row>
    <row r="2468" spans="1:20" x14ac:dyDescent="0.35">
      <c r="A2468" s="13" t="s">
        <v>8124</v>
      </c>
      <c r="B2468" s="13"/>
      <c r="C2468" s="13"/>
      <c r="D2468" s="13" t="s">
        <v>8125</v>
      </c>
      <c r="E2468" s="13">
        <v>6</v>
      </c>
      <c r="F2468" s="14">
        <v>0.75</v>
      </c>
      <c r="G2468" s="13" t="s">
        <v>14872</v>
      </c>
      <c r="H2468" s="14">
        <v>13</v>
      </c>
      <c r="I2468" s="15" t="s">
        <v>32</v>
      </c>
      <c r="J2468" s="16">
        <v>28.799999999999997</v>
      </c>
      <c r="K2468" s="16">
        <v>4.8</v>
      </c>
      <c r="L2468" s="17" t="s">
        <v>704</v>
      </c>
      <c r="M2468" s="163" t="str">
        <f>IFERROR(GETPIVOTDATA("Tot. Bottles",'- Ordine Aggregato -'!$A$1,"sku anker",A2468),"")</f>
        <v/>
      </c>
      <c r="N2468" s="18" t="s">
        <v>42</v>
      </c>
      <c r="O2468" s="19" t="str">
        <f t="shared" si="38"/>
        <v>Order online</v>
      </c>
      <c r="P2468" s="97" t="s">
        <v>225</v>
      </c>
      <c r="Q2468" s="13" t="s">
        <v>8126</v>
      </c>
      <c r="R2468" t="s">
        <v>8127</v>
      </c>
      <c r="S2468" s="20">
        <v>0</v>
      </c>
      <c r="T2468" s="21" t="s">
        <v>38</v>
      </c>
    </row>
    <row r="2469" spans="1:20" x14ac:dyDescent="0.35">
      <c r="A2469" s="96" t="s">
        <v>8128</v>
      </c>
      <c r="D2469" s="13" t="s">
        <v>8129</v>
      </c>
      <c r="E2469" s="13">
        <v>36</v>
      </c>
      <c r="F2469" s="14">
        <v>0.2</v>
      </c>
      <c r="G2469" s="13" t="s">
        <v>14872</v>
      </c>
      <c r="H2469" s="14">
        <v>40</v>
      </c>
      <c r="I2469" s="15" t="s">
        <v>32</v>
      </c>
      <c r="J2469" s="16">
        <v>50.4</v>
      </c>
      <c r="K2469" s="16">
        <v>1.4</v>
      </c>
      <c r="L2469" s="17" t="s">
        <v>448</v>
      </c>
      <c r="M2469" s="163" t="str">
        <f>IFERROR(GETPIVOTDATA("Tot. Bottles",'- Ordine Aggregato -'!$A$1,"sku anker",A2469),"")</f>
        <v/>
      </c>
      <c r="N2469" s="18" t="s">
        <v>67</v>
      </c>
      <c r="O2469" s="19" t="str">
        <f t="shared" si="38"/>
        <v>Order online</v>
      </c>
      <c r="P2469" s="97" t="s">
        <v>146</v>
      </c>
      <c r="Q2469" s="13" t="s">
        <v>8130</v>
      </c>
      <c r="R2469" t="s">
        <v>8131</v>
      </c>
      <c r="S2469" s="20">
        <v>1.4</v>
      </c>
      <c r="T2469" s="21" t="s">
        <v>38</v>
      </c>
    </row>
    <row r="2470" spans="1:20" x14ac:dyDescent="0.35">
      <c r="A2470" s="96" t="s">
        <v>8132</v>
      </c>
      <c r="B2470" s="96"/>
      <c r="C2470" s="96"/>
      <c r="D2470" s="13" t="s">
        <v>8129</v>
      </c>
      <c r="E2470" s="13">
        <v>12</v>
      </c>
      <c r="F2470" s="14">
        <v>0.35</v>
      </c>
      <c r="G2470" s="13" t="s">
        <v>46</v>
      </c>
      <c r="H2470" s="14">
        <v>40</v>
      </c>
      <c r="I2470" s="15" t="s">
        <v>32</v>
      </c>
      <c r="J2470" s="16">
        <v>46.2</v>
      </c>
      <c r="K2470" s="16">
        <v>3.85</v>
      </c>
      <c r="L2470" s="17" t="s">
        <v>448</v>
      </c>
      <c r="M2470" s="163" t="str">
        <f>IFERROR(GETPIVOTDATA("Tot. Bottles",'- Ordine Aggregato -'!$A$1,"sku anker",A2470),"")</f>
        <v/>
      </c>
      <c r="N2470" s="18" t="s">
        <v>42</v>
      </c>
      <c r="O2470" s="19" t="str">
        <f t="shared" si="38"/>
        <v>Order online</v>
      </c>
      <c r="P2470" s="97" t="s">
        <v>146</v>
      </c>
      <c r="Q2470" s="13" t="s">
        <v>8133</v>
      </c>
      <c r="R2470" t="s">
        <v>42</v>
      </c>
      <c r="S2470" s="20">
        <v>0</v>
      </c>
      <c r="T2470" s="21" t="s">
        <v>38</v>
      </c>
    </row>
    <row r="2471" spans="1:20" x14ac:dyDescent="0.35">
      <c r="A2471" s="96" t="s">
        <v>8134</v>
      </c>
      <c r="B2471" s="96"/>
      <c r="C2471" s="96"/>
      <c r="D2471" s="13" t="s">
        <v>8129</v>
      </c>
      <c r="E2471" s="13">
        <v>6</v>
      </c>
      <c r="F2471" s="14">
        <v>0.7</v>
      </c>
      <c r="G2471" s="13" t="s">
        <v>14871</v>
      </c>
      <c r="H2471" s="14">
        <v>40</v>
      </c>
      <c r="I2471" s="15" t="s">
        <v>32</v>
      </c>
      <c r="J2471" s="16">
        <v>21.6</v>
      </c>
      <c r="K2471" s="16">
        <v>3.6</v>
      </c>
      <c r="L2471" s="17" t="s">
        <v>448</v>
      </c>
      <c r="M2471" s="163" t="str">
        <f>IFERROR(GETPIVOTDATA("Tot. Bottles",'- Ordine Aggregato -'!$A$1,"sku anker",A2471),"")</f>
        <v/>
      </c>
      <c r="N2471" s="18" t="s">
        <v>42</v>
      </c>
      <c r="O2471" s="19" t="str">
        <f t="shared" si="38"/>
        <v>Order online</v>
      </c>
      <c r="P2471" s="97" t="s">
        <v>146</v>
      </c>
      <c r="Q2471" s="13" t="s">
        <v>8135</v>
      </c>
      <c r="R2471" t="s">
        <v>8136</v>
      </c>
      <c r="S2471" s="20">
        <v>0</v>
      </c>
      <c r="T2471" s="21" t="s">
        <v>38</v>
      </c>
    </row>
    <row r="2472" spans="1:20" x14ac:dyDescent="0.35">
      <c r="A2472" s="96" t="s">
        <v>8137</v>
      </c>
      <c r="B2472" s="96"/>
      <c r="C2472" s="96"/>
      <c r="D2472" s="13" t="s">
        <v>8129</v>
      </c>
      <c r="E2472" s="13">
        <v>6</v>
      </c>
      <c r="F2472" s="14">
        <v>1</v>
      </c>
      <c r="G2472" s="13" t="s">
        <v>14871</v>
      </c>
      <c r="H2472" s="14">
        <v>40</v>
      </c>
      <c r="I2472" s="15" t="s">
        <v>32</v>
      </c>
      <c r="J2472" s="16">
        <v>32.700000000000003</v>
      </c>
      <c r="K2472" s="16">
        <v>5.45</v>
      </c>
      <c r="L2472" s="17" t="s">
        <v>448</v>
      </c>
      <c r="M2472" s="163" t="str">
        <f>IFERROR(GETPIVOTDATA("Tot. Bottles",'- Ordine Aggregato -'!$A$1,"sku anker",A2472),"")</f>
        <v/>
      </c>
      <c r="N2472" s="18" t="s">
        <v>42</v>
      </c>
      <c r="O2472" s="19" t="str">
        <f t="shared" si="38"/>
        <v>Order online</v>
      </c>
      <c r="P2472" s="97" t="s">
        <v>146</v>
      </c>
      <c r="Q2472" s="13" t="s">
        <v>8138</v>
      </c>
      <c r="R2472" t="s">
        <v>8139</v>
      </c>
      <c r="S2472" s="20">
        <v>0</v>
      </c>
      <c r="T2472" s="21" t="s">
        <v>38</v>
      </c>
    </row>
    <row r="2473" spans="1:20" x14ac:dyDescent="0.35">
      <c r="A2473" s="96" t="s">
        <v>14715</v>
      </c>
      <c r="D2473" s="13" t="s">
        <v>14716</v>
      </c>
      <c r="E2473" s="13">
        <v>6</v>
      </c>
      <c r="F2473" s="14">
        <v>0.7</v>
      </c>
      <c r="G2473" s="13" t="s">
        <v>46</v>
      </c>
      <c r="H2473" s="14">
        <v>50</v>
      </c>
      <c r="I2473" s="15" t="s">
        <v>32</v>
      </c>
      <c r="J2473" s="16">
        <v>66.179999999999993</v>
      </c>
      <c r="K2473" s="16">
        <v>11.03</v>
      </c>
      <c r="L2473" s="17" t="s">
        <v>1094</v>
      </c>
      <c r="M2473" s="163" t="str">
        <f>IFERROR(GETPIVOTDATA("Tot. Bottles",'- Ordine Aggregato -'!$A$1,"sku anker",A2473),"")</f>
        <v/>
      </c>
      <c r="N2473" s="18" t="s">
        <v>42</v>
      </c>
      <c r="O2473" s="19" t="str">
        <f t="shared" si="38"/>
        <v>Order online</v>
      </c>
      <c r="P2473" s="97" t="s">
        <v>1906</v>
      </c>
      <c r="Q2473" s="13" t="s">
        <v>15554</v>
      </c>
      <c r="R2473" t="s">
        <v>42</v>
      </c>
      <c r="S2473" s="20">
        <v>0</v>
      </c>
      <c r="T2473" s="21" t="s">
        <v>38</v>
      </c>
    </row>
    <row r="2474" spans="1:20" x14ac:dyDescent="0.35">
      <c r="A2474" s="96" t="s">
        <v>8140</v>
      </c>
      <c r="D2474" s="13" t="s">
        <v>8141</v>
      </c>
      <c r="E2474" s="13">
        <v>6</v>
      </c>
      <c r="F2474" s="14">
        <v>0.7</v>
      </c>
      <c r="G2474" s="13" t="s">
        <v>46</v>
      </c>
      <c r="H2474" s="14">
        <v>43</v>
      </c>
      <c r="I2474" s="15" t="s">
        <v>32</v>
      </c>
      <c r="J2474" s="16">
        <v>285.60000000000002</v>
      </c>
      <c r="K2474" s="16">
        <v>47.6</v>
      </c>
      <c r="L2474" s="17" t="s">
        <v>145</v>
      </c>
      <c r="M2474" s="163" t="str">
        <f>IFERROR(GETPIVOTDATA("Tot. Bottles",'- Ordine Aggregato -'!$A$1,"sku anker",A2474),"")</f>
        <v/>
      </c>
      <c r="N2474" s="18" t="s">
        <v>34</v>
      </c>
      <c r="O2474" s="19" t="str">
        <f t="shared" si="38"/>
        <v>Order online</v>
      </c>
      <c r="P2474" s="97" t="s">
        <v>146</v>
      </c>
      <c r="Q2474" s="13" t="s">
        <v>8142</v>
      </c>
      <c r="R2474" t="s">
        <v>8143</v>
      </c>
      <c r="S2474" s="20">
        <v>0</v>
      </c>
      <c r="T2474" s="21" t="s">
        <v>38</v>
      </c>
    </row>
    <row r="2475" spans="1:20" x14ac:dyDescent="0.35">
      <c r="A2475" s="96" t="s">
        <v>8144</v>
      </c>
      <c r="D2475" s="13" t="s">
        <v>8145</v>
      </c>
      <c r="E2475" s="13">
        <v>6</v>
      </c>
      <c r="F2475" s="14">
        <v>0.7</v>
      </c>
      <c r="G2475" s="13" t="s">
        <v>46</v>
      </c>
      <c r="H2475" s="14">
        <v>57.3</v>
      </c>
      <c r="I2475" s="15" t="s">
        <v>32</v>
      </c>
      <c r="J2475" s="16">
        <v>690</v>
      </c>
      <c r="K2475" s="16">
        <v>115</v>
      </c>
      <c r="L2475" s="17" t="s">
        <v>145</v>
      </c>
      <c r="M2475" s="163" t="str">
        <f>IFERROR(GETPIVOTDATA("Tot. Bottles",'- Ordine Aggregato -'!$A$1,"sku anker",A2475),"")</f>
        <v/>
      </c>
      <c r="N2475" s="18" t="s">
        <v>34</v>
      </c>
      <c r="O2475" s="19" t="str">
        <f t="shared" si="38"/>
        <v>Order online</v>
      </c>
      <c r="P2475" s="97" t="s">
        <v>146</v>
      </c>
      <c r="Q2475" s="13" t="s">
        <v>8146</v>
      </c>
      <c r="R2475" t="s">
        <v>8147</v>
      </c>
      <c r="S2475" s="20">
        <v>0</v>
      </c>
      <c r="T2475" s="21" t="s">
        <v>38</v>
      </c>
    </row>
    <row r="2476" spans="1:20" x14ac:dyDescent="0.35">
      <c r="A2476" s="96" t="s">
        <v>15555</v>
      </c>
      <c r="B2476" s="96"/>
      <c r="C2476" s="96"/>
      <c r="D2476" s="13" t="s">
        <v>15556</v>
      </c>
      <c r="E2476" s="13">
        <v>6</v>
      </c>
      <c r="F2476" s="14">
        <v>0.7</v>
      </c>
      <c r="G2476" s="13" t="s">
        <v>46</v>
      </c>
      <c r="H2476" s="14">
        <v>43</v>
      </c>
      <c r="I2476" s="15" t="s">
        <v>32</v>
      </c>
      <c r="J2476" s="16">
        <v>321</v>
      </c>
      <c r="K2476" s="16">
        <v>53.5</v>
      </c>
      <c r="L2476" s="17" t="s">
        <v>145</v>
      </c>
      <c r="M2476" s="163" t="str">
        <f>IFERROR(GETPIVOTDATA("Tot. Bottles",'- Ordine Aggregato -'!$A$1,"sku anker",A2476),"")</f>
        <v/>
      </c>
      <c r="N2476" s="18" t="s">
        <v>34</v>
      </c>
      <c r="O2476" s="19" t="str">
        <f t="shared" si="38"/>
        <v>Order online</v>
      </c>
      <c r="P2476" s="97" t="s">
        <v>146</v>
      </c>
      <c r="Q2476" s="13" t="s">
        <v>8150</v>
      </c>
      <c r="R2476" t="s">
        <v>42</v>
      </c>
      <c r="S2476" s="20">
        <v>0</v>
      </c>
      <c r="T2476" s="21" t="s">
        <v>38</v>
      </c>
    </row>
    <row r="2477" spans="1:20" x14ac:dyDescent="0.35">
      <c r="A2477" s="96" t="s">
        <v>8148</v>
      </c>
      <c r="D2477" s="13" t="s">
        <v>8149</v>
      </c>
      <c r="E2477" s="13">
        <v>6</v>
      </c>
      <c r="F2477" s="14">
        <v>0.7</v>
      </c>
      <c r="G2477" s="13" t="s">
        <v>46</v>
      </c>
      <c r="H2477" s="14">
        <v>43</v>
      </c>
      <c r="I2477" s="15" t="s">
        <v>32</v>
      </c>
      <c r="J2477" s="16">
        <v>324</v>
      </c>
      <c r="K2477" s="16">
        <v>54</v>
      </c>
      <c r="L2477" s="17" t="s">
        <v>145</v>
      </c>
      <c r="M2477" s="163" t="str">
        <f>IFERROR(GETPIVOTDATA("Tot. Bottles",'- Ordine Aggregato -'!$A$1,"sku anker",A2477),"")</f>
        <v/>
      </c>
      <c r="N2477" s="18" t="s">
        <v>42</v>
      </c>
      <c r="O2477" s="19" t="str">
        <f t="shared" si="38"/>
        <v>Order online</v>
      </c>
      <c r="P2477" s="97" t="s">
        <v>146</v>
      </c>
      <c r="Q2477" s="13" t="s">
        <v>8150</v>
      </c>
      <c r="R2477" t="s">
        <v>8151</v>
      </c>
      <c r="S2477" s="20">
        <v>0</v>
      </c>
      <c r="T2477" s="21" t="s">
        <v>38</v>
      </c>
    </row>
    <row r="2478" spans="1:20" x14ac:dyDescent="0.35">
      <c r="A2478" s="96" t="s">
        <v>8152</v>
      </c>
      <c r="B2478" s="96"/>
      <c r="C2478" s="96"/>
      <c r="D2478" s="13" t="s">
        <v>8153</v>
      </c>
      <c r="E2478" s="13">
        <v>6</v>
      </c>
      <c r="F2478" s="14">
        <v>0.7</v>
      </c>
      <c r="G2478" s="13" t="s">
        <v>46</v>
      </c>
      <c r="H2478" s="14">
        <v>48</v>
      </c>
      <c r="I2478" s="15" t="s">
        <v>32</v>
      </c>
      <c r="J2478" s="16">
        <v>195</v>
      </c>
      <c r="K2478" s="16">
        <v>32.5</v>
      </c>
      <c r="L2478" s="17" t="s">
        <v>145</v>
      </c>
      <c r="M2478" s="163" t="str">
        <f>IFERROR(GETPIVOTDATA("Tot. Bottles",'- Ordine Aggregato -'!$A$1,"sku anker",A2478),"")</f>
        <v/>
      </c>
      <c r="N2478" s="18" t="s">
        <v>67</v>
      </c>
      <c r="O2478" s="19" t="str">
        <f t="shared" si="38"/>
        <v>Order online</v>
      </c>
      <c r="P2478" s="97" t="s">
        <v>146</v>
      </c>
      <c r="Q2478" s="13" t="s">
        <v>8154</v>
      </c>
      <c r="R2478" t="s">
        <v>8155</v>
      </c>
      <c r="S2478" s="20">
        <v>32.5</v>
      </c>
      <c r="T2478" s="21" t="s">
        <v>38</v>
      </c>
    </row>
    <row r="2479" spans="1:20" x14ac:dyDescent="0.35">
      <c r="A2479" s="13" t="s">
        <v>8156</v>
      </c>
      <c r="B2479" s="13"/>
      <c r="C2479" s="13"/>
      <c r="D2479" s="13" t="s">
        <v>8157</v>
      </c>
      <c r="E2479" s="13">
        <v>6</v>
      </c>
      <c r="F2479" s="14">
        <v>0.7</v>
      </c>
      <c r="G2479" s="13" t="s">
        <v>14872</v>
      </c>
      <c r="H2479" s="14">
        <v>43</v>
      </c>
      <c r="I2479" s="15" t="s">
        <v>32</v>
      </c>
      <c r="J2479" s="16">
        <v>467.09999999999997</v>
      </c>
      <c r="K2479" s="16">
        <v>77.849999999999994</v>
      </c>
      <c r="L2479" s="17" t="s">
        <v>145</v>
      </c>
      <c r="M2479" s="163" t="str">
        <f>IFERROR(GETPIVOTDATA("Tot. Bottles",'- Ordine Aggregato -'!$A$1,"sku anker",A2479),"")</f>
        <v/>
      </c>
      <c r="N2479" s="18" t="s">
        <v>67</v>
      </c>
      <c r="O2479" s="19" t="str">
        <f t="shared" si="38"/>
        <v>Order online</v>
      </c>
      <c r="P2479" s="97" t="s">
        <v>146</v>
      </c>
      <c r="Q2479" s="13" t="s">
        <v>8158</v>
      </c>
      <c r="R2479" t="s">
        <v>8159</v>
      </c>
      <c r="S2479" s="20">
        <v>77.849999999999994</v>
      </c>
      <c r="T2479" s="21" t="s">
        <v>38</v>
      </c>
    </row>
    <row r="2480" spans="1:20" x14ac:dyDescent="0.35">
      <c r="A2480" s="96" t="s">
        <v>14717</v>
      </c>
      <c r="B2480" s="96"/>
      <c r="C2480" s="96"/>
      <c r="D2480" s="13" t="s">
        <v>14718</v>
      </c>
      <c r="E2480" s="13">
        <v>6</v>
      </c>
      <c r="F2480" s="14">
        <v>0.7</v>
      </c>
      <c r="G2480" s="13" t="s">
        <v>46</v>
      </c>
      <c r="H2480" s="14">
        <v>55</v>
      </c>
      <c r="I2480" s="15" t="s">
        <v>32</v>
      </c>
      <c r="J2480" s="16">
        <v>189</v>
      </c>
      <c r="K2480" s="16">
        <v>31.5</v>
      </c>
      <c r="L2480" s="17" t="s">
        <v>145</v>
      </c>
      <c r="M2480" s="163" t="str">
        <f>IFERROR(GETPIVOTDATA("Tot. Bottles",'- Ordine Aggregato -'!$A$1,"sku anker",A2480),"")</f>
        <v/>
      </c>
      <c r="N2480" s="18" t="s">
        <v>42</v>
      </c>
      <c r="O2480" s="19" t="str">
        <f t="shared" si="38"/>
        <v>Order online</v>
      </c>
      <c r="P2480" s="97" t="s">
        <v>146</v>
      </c>
      <c r="Q2480" s="13" t="s">
        <v>15557</v>
      </c>
      <c r="R2480" t="s">
        <v>15558</v>
      </c>
      <c r="S2480" s="20">
        <v>0</v>
      </c>
      <c r="T2480" s="21" t="s">
        <v>38</v>
      </c>
    </row>
    <row r="2481" spans="1:20" x14ac:dyDescent="0.35">
      <c r="A2481" s="96" t="s">
        <v>14815</v>
      </c>
      <c r="D2481" s="13" t="s">
        <v>14816</v>
      </c>
      <c r="E2481" s="13">
        <v>6</v>
      </c>
      <c r="F2481" s="14">
        <v>0.7</v>
      </c>
      <c r="G2481" s="13" t="s">
        <v>46</v>
      </c>
      <c r="H2481" s="14">
        <v>46</v>
      </c>
      <c r="I2481" s="15" t="s">
        <v>32</v>
      </c>
      <c r="J2481" s="16">
        <v>149.39999999999998</v>
      </c>
      <c r="K2481" s="16">
        <v>24.9</v>
      </c>
      <c r="L2481" s="17" t="s">
        <v>145</v>
      </c>
      <c r="M2481" s="163" t="str">
        <f>IFERROR(GETPIVOTDATA("Tot. Bottles",'- Ordine Aggregato -'!$A$1,"sku anker",A2481),"")</f>
        <v/>
      </c>
      <c r="N2481" s="18" t="s">
        <v>42</v>
      </c>
      <c r="O2481" s="19" t="str">
        <f t="shared" si="38"/>
        <v>Order online</v>
      </c>
      <c r="P2481" s="97" t="s">
        <v>146</v>
      </c>
      <c r="Q2481" s="13" t="s">
        <v>15559</v>
      </c>
      <c r="R2481" t="s">
        <v>15560</v>
      </c>
      <c r="S2481" s="20">
        <v>0</v>
      </c>
      <c r="T2481" s="21" t="s">
        <v>38</v>
      </c>
    </row>
    <row r="2482" spans="1:20" x14ac:dyDescent="0.35">
      <c r="A2482" s="96" t="s">
        <v>8160</v>
      </c>
      <c r="D2482" s="13" t="s">
        <v>8161</v>
      </c>
      <c r="E2482" s="13">
        <v>6</v>
      </c>
      <c r="F2482" s="14">
        <v>0.7</v>
      </c>
      <c r="G2482" s="13" t="s">
        <v>14872</v>
      </c>
      <c r="H2482" s="14">
        <v>38</v>
      </c>
      <c r="I2482" s="15" t="s">
        <v>32</v>
      </c>
      <c r="J2482" s="16">
        <v>139.5</v>
      </c>
      <c r="K2482" s="16">
        <v>23.25</v>
      </c>
      <c r="L2482" s="17" t="s">
        <v>41</v>
      </c>
      <c r="M2482" s="163" t="str">
        <f>IFERROR(GETPIVOTDATA("Tot. Bottles",'- Ordine Aggregato -'!$A$1,"sku anker",A2482),"")</f>
        <v/>
      </c>
      <c r="N2482" s="18" t="s">
        <v>34</v>
      </c>
      <c r="O2482" s="19" t="str">
        <f t="shared" si="38"/>
        <v>Order online</v>
      </c>
      <c r="P2482" s="97" t="s">
        <v>43</v>
      </c>
      <c r="Q2482" s="13" t="s">
        <v>8162</v>
      </c>
      <c r="R2482" t="s">
        <v>42</v>
      </c>
      <c r="S2482" s="20">
        <v>0</v>
      </c>
      <c r="T2482" s="21" t="s">
        <v>38</v>
      </c>
    </row>
    <row r="2483" spans="1:20" x14ac:dyDescent="0.35">
      <c r="A2483" s="96" t="s">
        <v>8163</v>
      </c>
      <c r="D2483" s="13" t="s">
        <v>8164</v>
      </c>
      <c r="E2483" s="13">
        <v>6</v>
      </c>
      <c r="F2483" s="14">
        <v>0.7</v>
      </c>
      <c r="G2483" s="13" t="s">
        <v>14872</v>
      </c>
      <c r="H2483" s="14">
        <v>40</v>
      </c>
      <c r="I2483" s="15" t="s">
        <v>32</v>
      </c>
      <c r="J2483" s="16">
        <v>159</v>
      </c>
      <c r="K2483" s="16">
        <v>26.5</v>
      </c>
      <c r="L2483" s="17" t="s">
        <v>41</v>
      </c>
      <c r="M2483" s="163" t="str">
        <f>IFERROR(GETPIVOTDATA("Tot. Bottles",'- Ordine Aggregato -'!$A$1,"sku anker",A2483),"")</f>
        <v/>
      </c>
      <c r="N2483" s="18" t="s">
        <v>67</v>
      </c>
      <c r="O2483" s="19" t="str">
        <f t="shared" si="38"/>
        <v>Order online</v>
      </c>
      <c r="P2483" s="97" t="s">
        <v>43</v>
      </c>
      <c r="Q2483" s="13" t="s">
        <v>8165</v>
      </c>
      <c r="R2483" t="s">
        <v>8166</v>
      </c>
      <c r="S2483" s="20">
        <v>26.5</v>
      </c>
      <c r="T2483" s="21" t="s">
        <v>38</v>
      </c>
    </row>
    <row r="2484" spans="1:20" x14ac:dyDescent="0.35">
      <c r="A2484" s="96" t="s">
        <v>15561</v>
      </c>
      <c r="D2484" s="13" t="s">
        <v>15562</v>
      </c>
      <c r="E2484" s="13">
        <v>6</v>
      </c>
      <c r="F2484" s="14">
        <v>0.75</v>
      </c>
      <c r="G2484" s="13" t="s">
        <v>14872</v>
      </c>
      <c r="H2484" s="14">
        <v>12</v>
      </c>
      <c r="I2484" s="15" t="s">
        <v>32</v>
      </c>
      <c r="J2484" s="16">
        <v>129</v>
      </c>
      <c r="K2484" s="16">
        <v>21.5</v>
      </c>
      <c r="L2484" s="17" t="s">
        <v>863</v>
      </c>
      <c r="M2484" s="163" t="str">
        <f>IFERROR(GETPIVOTDATA("Tot. Bottles",'- Ordine Aggregato -'!$A$1,"sku anker",A2484),"")</f>
        <v/>
      </c>
      <c r="N2484" s="18" t="s">
        <v>42</v>
      </c>
      <c r="O2484" s="19" t="str">
        <f t="shared" si="38"/>
        <v>Order online</v>
      </c>
      <c r="P2484" s="97" t="s">
        <v>355</v>
      </c>
      <c r="Q2484" s="13" t="s">
        <v>15563</v>
      </c>
      <c r="R2484" t="s">
        <v>15564</v>
      </c>
      <c r="S2484" s="20">
        <v>0</v>
      </c>
      <c r="T2484" s="21" t="s">
        <v>38</v>
      </c>
    </row>
    <row r="2485" spans="1:20" x14ac:dyDescent="0.35">
      <c r="A2485" s="96" t="s">
        <v>8167</v>
      </c>
      <c r="B2485" s="96"/>
      <c r="C2485" s="96"/>
      <c r="D2485" s="13" t="s">
        <v>8168</v>
      </c>
      <c r="E2485" s="13">
        <v>1</v>
      </c>
      <c r="F2485" s="14">
        <v>0.75</v>
      </c>
      <c r="G2485" s="13" t="s">
        <v>14872</v>
      </c>
      <c r="H2485" s="14">
        <v>12</v>
      </c>
      <c r="I2485" s="15" t="s">
        <v>32</v>
      </c>
      <c r="J2485" s="16">
        <v>36.5</v>
      </c>
      <c r="K2485" s="16">
        <v>36.5</v>
      </c>
      <c r="L2485" s="17" t="s">
        <v>529</v>
      </c>
      <c r="M2485" s="163" t="str">
        <f>IFERROR(GETPIVOTDATA("Tot. Bottles",'- Ordine Aggregato -'!$A$1,"sku anker",A2485),"")</f>
        <v/>
      </c>
      <c r="N2485" s="18" t="s">
        <v>34</v>
      </c>
      <c r="O2485" s="19" t="str">
        <f t="shared" si="38"/>
        <v>Order online</v>
      </c>
      <c r="P2485" s="97" t="s">
        <v>355</v>
      </c>
      <c r="Q2485" s="13" t="s">
        <v>8169</v>
      </c>
      <c r="R2485" t="s">
        <v>42</v>
      </c>
      <c r="S2485" s="20">
        <v>0</v>
      </c>
      <c r="T2485" s="21" t="s">
        <v>38</v>
      </c>
    </row>
    <row r="2486" spans="1:20" x14ac:dyDescent="0.35">
      <c r="A2486" s="13" t="s">
        <v>8170</v>
      </c>
      <c r="B2486" s="13"/>
      <c r="C2486" s="13"/>
      <c r="D2486" s="13" t="s">
        <v>8171</v>
      </c>
      <c r="E2486" s="13">
        <v>6</v>
      </c>
      <c r="F2486" s="14">
        <v>0.75</v>
      </c>
      <c r="G2486" s="13" t="s">
        <v>14872</v>
      </c>
      <c r="H2486" s="14">
        <v>12</v>
      </c>
      <c r="I2486" s="15" t="s">
        <v>32</v>
      </c>
      <c r="J2486" s="16">
        <v>75</v>
      </c>
      <c r="K2486" s="16">
        <v>12.5</v>
      </c>
      <c r="L2486" s="17" t="s">
        <v>960</v>
      </c>
      <c r="M2486" s="163" t="str">
        <f>IFERROR(GETPIVOTDATA("Tot. Bottles",'- Ordine Aggregato -'!$A$1,"sku anker",A2486),"")</f>
        <v/>
      </c>
      <c r="N2486" s="18" t="s">
        <v>34</v>
      </c>
      <c r="O2486" s="19" t="str">
        <f t="shared" si="38"/>
        <v>Order online</v>
      </c>
      <c r="P2486" s="97" t="s">
        <v>355</v>
      </c>
      <c r="Q2486" s="13" t="s">
        <v>8172</v>
      </c>
      <c r="R2486" t="s">
        <v>42</v>
      </c>
      <c r="S2486" s="20">
        <v>0</v>
      </c>
      <c r="T2486" s="21" t="s">
        <v>38</v>
      </c>
    </row>
    <row r="2487" spans="1:20" x14ac:dyDescent="0.35">
      <c r="A2487" s="13" t="s">
        <v>8173</v>
      </c>
      <c r="B2487" s="13"/>
      <c r="C2487" s="13"/>
      <c r="D2487" s="13" t="s">
        <v>8174</v>
      </c>
      <c r="E2487" s="13">
        <v>6</v>
      </c>
      <c r="F2487" s="14">
        <v>0.75</v>
      </c>
      <c r="G2487" s="13" t="s">
        <v>46</v>
      </c>
      <c r="H2487" s="14">
        <v>12</v>
      </c>
      <c r="I2487" s="15" t="s">
        <v>32</v>
      </c>
      <c r="J2487" s="16">
        <v>142.5</v>
      </c>
      <c r="K2487" s="16">
        <v>23.75</v>
      </c>
      <c r="L2487" s="17" t="s">
        <v>960</v>
      </c>
      <c r="M2487" s="163" t="str">
        <f>IFERROR(GETPIVOTDATA("Tot. Bottles",'- Ordine Aggregato -'!$A$1,"sku anker",A2487),"")</f>
        <v/>
      </c>
      <c r="N2487" s="18" t="s">
        <v>42</v>
      </c>
      <c r="O2487" s="19" t="str">
        <f t="shared" si="38"/>
        <v>Order online</v>
      </c>
      <c r="P2487" s="97" t="s">
        <v>355</v>
      </c>
      <c r="Q2487" s="13" t="s">
        <v>8169</v>
      </c>
      <c r="R2487" t="s">
        <v>42</v>
      </c>
      <c r="S2487" s="20">
        <v>0</v>
      </c>
      <c r="T2487" s="21" t="s">
        <v>38</v>
      </c>
    </row>
    <row r="2488" spans="1:20" x14ac:dyDescent="0.35">
      <c r="A2488" s="96" t="s">
        <v>8175</v>
      </c>
      <c r="D2488" s="13" t="s">
        <v>8176</v>
      </c>
      <c r="E2488" s="13">
        <v>6</v>
      </c>
      <c r="F2488" s="14">
        <v>0.75</v>
      </c>
      <c r="G2488" s="13" t="s">
        <v>46</v>
      </c>
      <c r="H2488" s="14">
        <v>12</v>
      </c>
      <c r="I2488" s="15" t="s">
        <v>32</v>
      </c>
      <c r="J2488" s="16">
        <v>142.5</v>
      </c>
      <c r="K2488" s="16">
        <v>23.75</v>
      </c>
      <c r="L2488" s="17" t="s">
        <v>960</v>
      </c>
      <c r="M2488" s="163" t="str">
        <f>IFERROR(GETPIVOTDATA("Tot. Bottles",'- Ordine Aggregato -'!$A$1,"sku anker",A2488),"")</f>
        <v/>
      </c>
      <c r="N2488" s="18" t="s">
        <v>42</v>
      </c>
      <c r="O2488" s="19" t="str">
        <f t="shared" si="38"/>
        <v>Order online</v>
      </c>
      <c r="P2488" s="97" t="s">
        <v>355</v>
      </c>
      <c r="Q2488" s="13" t="s">
        <v>8177</v>
      </c>
      <c r="R2488" t="s">
        <v>42</v>
      </c>
      <c r="S2488" s="20">
        <v>0</v>
      </c>
      <c r="T2488" s="21" t="s">
        <v>38</v>
      </c>
    </row>
    <row r="2489" spans="1:20" x14ac:dyDescent="0.35">
      <c r="A2489" s="13" t="s">
        <v>8178</v>
      </c>
      <c r="B2489" s="13"/>
      <c r="C2489" s="13"/>
      <c r="D2489" s="13" t="s">
        <v>8179</v>
      </c>
      <c r="E2489" s="13">
        <v>6</v>
      </c>
      <c r="F2489" s="14">
        <v>0.75</v>
      </c>
      <c r="G2489" s="13" t="s">
        <v>46</v>
      </c>
      <c r="H2489" s="14">
        <v>11</v>
      </c>
      <c r="I2489" s="15" t="s">
        <v>32</v>
      </c>
      <c r="J2489" s="16">
        <v>142.5</v>
      </c>
      <c r="K2489" s="16">
        <v>23.75</v>
      </c>
      <c r="L2489" s="17" t="s">
        <v>965</v>
      </c>
      <c r="M2489" s="163" t="str">
        <f>IFERROR(GETPIVOTDATA("Tot. Bottles",'- Ordine Aggregato -'!$A$1,"sku anker",A2489),"")</f>
        <v/>
      </c>
      <c r="N2489" s="18" t="s">
        <v>42</v>
      </c>
      <c r="O2489" s="19" t="str">
        <f t="shared" si="38"/>
        <v>Order online</v>
      </c>
      <c r="P2489" s="97" t="s">
        <v>355</v>
      </c>
      <c r="Q2489" s="13" t="s">
        <v>8180</v>
      </c>
      <c r="R2489" t="s">
        <v>42</v>
      </c>
      <c r="S2489" s="20">
        <v>0</v>
      </c>
      <c r="T2489" s="21" t="s">
        <v>38</v>
      </c>
    </row>
    <row r="2490" spans="1:20" x14ac:dyDescent="0.35">
      <c r="A2490" s="96" t="s">
        <v>8181</v>
      </c>
      <c r="D2490" s="13" t="s">
        <v>8182</v>
      </c>
      <c r="E2490" s="13">
        <v>6</v>
      </c>
      <c r="F2490" s="14">
        <v>0.75</v>
      </c>
      <c r="G2490" s="13" t="s">
        <v>46</v>
      </c>
      <c r="H2490" s="14">
        <v>11</v>
      </c>
      <c r="I2490" s="15" t="s">
        <v>32</v>
      </c>
      <c r="J2490" s="16">
        <v>142.5</v>
      </c>
      <c r="K2490" s="16">
        <v>23.75</v>
      </c>
      <c r="L2490" s="17" t="s">
        <v>965</v>
      </c>
      <c r="M2490" s="163" t="str">
        <f>IFERROR(GETPIVOTDATA("Tot. Bottles",'- Ordine Aggregato -'!$A$1,"sku anker",A2490),"")</f>
        <v/>
      </c>
      <c r="N2490" s="18" t="s">
        <v>42</v>
      </c>
      <c r="O2490" s="19" t="str">
        <f t="shared" si="38"/>
        <v>Order online</v>
      </c>
      <c r="P2490" s="97" t="s">
        <v>355</v>
      </c>
      <c r="Q2490" s="13" t="s">
        <v>8183</v>
      </c>
      <c r="R2490" t="s">
        <v>42</v>
      </c>
      <c r="S2490" s="20">
        <v>0</v>
      </c>
      <c r="T2490" s="21" t="s">
        <v>38</v>
      </c>
    </row>
    <row r="2491" spans="1:20" x14ac:dyDescent="0.35">
      <c r="A2491" s="96" t="s">
        <v>8184</v>
      </c>
      <c r="B2491" s="96"/>
      <c r="C2491" s="96"/>
      <c r="D2491" s="13" t="s">
        <v>8185</v>
      </c>
      <c r="E2491" s="13">
        <v>6</v>
      </c>
      <c r="F2491" s="14">
        <v>0.75</v>
      </c>
      <c r="G2491" s="13" t="s">
        <v>14872</v>
      </c>
      <c r="H2491" s="14">
        <v>14</v>
      </c>
      <c r="I2491" s="15" t="s">
        <v>32</v>
      </c>
      <c r="J2491" s="16">
        <v>147</v>
      </c>
      <c r="K2491" s="16">
        <v>24.5</v>
      </c>
      <c r="L2491" s="17" t="s">
        <v>710</v>
      </c>
      <c r="M2491" s="163" t="str">
        <f>IFERROR(GETPIVOTDATA("Tot. Bottles",'- Ordine Aggregato -'!$A$1,"sku anker",A2491),"")</f>
        <v/>
      </c>
      <c r="N2491" s="18" t="s">
        <v>42</v>
      </c>
      <c r="O2491" s="19" t="str">
        <f t="shared" si="38"/>
        <v>Order online</v>
      </c>
      <c r="P2491" s="97" t="s">
        <v>355</v>
      </c>
      <c r="Q2491" s="13" t="s">
        <v>8186</v>
      </c>
      <c r="R2491" t="s">
        <v>42</v>
      </c>
      <c r="S2491" s="20">
        <v>0</v>
      </c>
      <c r="T2491" s="21" t="s">
        <v>38</v>
      </c>
    </row>
    <row r="2492" spans="1:20" x14ac:dyDescent="0.35">
      <c r="A2492" s="96" t="s">
        <v>8187</v>
      </c>
      <c r="D2492" s="13" t="s">
        <v>8188</v>
      </c>
      <c r="E2492" s="13">
        <v>6</v>
      </c>
      <c r="F2492" s="14">
        <v>0.75</v>
      </c>
      <c r="G2492" s="13" t="s">
        <v>14872</v>
      </c>
      <c r="H2492" s="14">
        <v>12.5</v>
      </c>
      <c r="I2492" s="15" t="s">
        <v>32</v>
      </c>
      <c r="J2492" s="16">
        <v>102</v>
      </c>
      <c r="K2492" s="16">
        <v>17</v>
      </c>
      <c r="L2492" s="17" t="s">
        <v>704</v>
      </c>
      <c r="M2492" s="163" t="str">
        <f>IFERROR(GETPIVOTDATA("Tot. Bottles",'- Ordine Aggregato -'!$A$1,"sku anker",A2492),"")</f>
        <v/>
      </c>
      <c r="N2492" s="18" t="s">
        <v>42</v>
      </c>
      <c r="O2492" s="19" t="str">
        <f t="shared" si="38"/>
        <v>Order online</v>
      </c>
      <c r="P2492" s="97" t="s">
        <v>355</v>
      </c>
      <c r="Q2492" s="13" t="s">
        <v>8189</v>
      </c>
      <c r="R2492" t="s">
        <v>42</v>
      </c>
      <c r="S2492" s="20">
        <v>0</v>
      </c>
      <c r="T2492" s="21" t="s">
        <v>38</v>
      </c>
    </row>
    <row r="2493" spans="1:20" x14ac:dyDescent="0.35">
      <c r="A2493" s="13" t="s">
        <v>8190</v>
      </c>
      <c r="B2493" s="13"/>
      <c r="C2493" s="13"/>
      <c r="D2493" s="13" t="s">
        <v>8191</v>
      </c>
      <c r="E2493" s="13">
        <v>6</v>
      </c>
      <c r="F2493" s="14">
        <v>0.75</v>
      </c>
      <c r="G2493" s="13" t="s">
        <v>14872</v>
      </c>
      <c r="H2493" s="14">
        <v>13.5</v>
      </c>
      <c r="I2493" s="15" t="s">
        <v>32</v>
      </c>
      <c r="J2493" s="16">
        <v>117</v>
      </c>
      <c r="K2493" s="16">
        <v>19.5</v>
      </c>
      <c r="L2493" s="17" t="s">
        <v>710</v>
      </c>
      <c r="M2493" s="163" t="str">
        <f>IFERROR(GETPIVOTDATA("Tot. Bottles",'- Ordine Aggregato -'!$A$1,"sku anker",A2493),"")</f>
        <v/>
      </c>
      <c r="N2493" s="18" t="s">
        <v>42</v>
      </c>
      <c r="O2493" s="19" t="str">
        <f t="shared" si="38"/>
        <v>Order online</v>
      </c>
      <c r="P2493" s="97" t="s">
        <v>355</v>
      </c>
      <c r="Q2493" s="13" t="s">
        <v>8192</v>
      </c>
      <c r="R2493" t="s">
        <v>42</v>
      </c>
      <c r="S2493" s="20">
        <v>0</v>
      </c>
      <c r="T2493" s="21" t="s">
        <v>38</v>
      </c>
    </row>
    <row r="2494" spans="1:20" x14ac:dyDescent="0.35">
      <c r="A2494" s="13" t="s">
        <v>15565</v>
      </c>
      <c r="B2494" s="13"/>
      <c r="C2494" s="13"/>
      <c r="D2494" s="13" t="s">
        <v>15566</v>
      </c>
      <c r="E2494" s="13">
        <v>6</v>
      </c>
      <c r="F2494" s="14">
        <v>0.75</v>
      </c>
      <c r="G2494" s="13" t="s">
        <v>14872</v>
      </c>
      <c r="H2494" s="14">
        <v>13</v>
      </c>
      <c r="I2494" s="15" t="s">
        <v>32</v>
      </c>
      <c r="J2494" s="16">
        <v>123</v>
      </c>
      <c r="K2494" s="16">
        <v>20.5</v>
      </c>
      <c r="L2494" s="17" t="s">
        <v>710</v>
      </c>
      <c r="M2494" s="163" t="str">
        <f>IFERROR(GETPIVOTDATA("Tot. Bottles",'- Ordine Aggregato -'!$A$1,"sku anker",A2494),"")</f>
        <v/>
      </c>
      <c r="N2494" s="18" t="s">
        <v>42</v>
      </c>
      <c r="O2494" s="19" t="str">
        <f t="shared" si="38"/>
        <v>Order online</v>
      </c>
      <c r="P2494" s="97" t="s">
        <v>355</v>
      </c>
      <c r="Q2494" s="13" t="s">
        <v>8193</v>
      </c>
      <c r="R2494" t="s">
        <v>42</v>
      </c>
      <c r="S2494" s="20">
        <v>0</v>
      </c>
      <c r="T2494" s="21" t="s">
        <v>38</v>
      </c>
    </row>
    <row r="2495" spans="1:20" x14ac:dyDescent="0.35">
      <c r="A2495" s="96" t="s">
        <v>8194</v>
      </c>
      <c r="D2495" s="13" t="s">
        <v>8195</v>
      </c>
      <c r="E2495" s="13">
        <v>6</v>
      </c>
      <c r="F2495" s="14">
        <v>0.75</v>
      </c>
      <c r="G2495" s="13" t="s">
        <v>14872</v>
      </c>
      <c r="H2495" s="14">
        <v>14</v>
      </c>
      <c r="I2495" s="15" t="s">
        <v>32</v>
      </c>
      <c r="J2495" s="16">
        <v>153</v>
      </c>
      <c r="K2495" s="16">
        <v>25.5</v>
      </c>
      <c r="L2495" s="17" t="s">
        <v>710</v>
      </c>
      <c r="M2495" s="163" t="str">
        <f>IFERROR(GETPIVOTDATA("Tot. Bottles",'- Ordine Aggregato -'!$A$1,"sku anker",A2495),"")</f>
        <v/>
      </c>
      <c r="N2495" s="18" t="s">
        <v>42</v>
      </c>
      <c r="O2495" s="19" t="str">
        <f t="shared" si="38"/>
        <v>Order online</v>
      </c>
      <c r="P2495" s="97" t="s">
        <v>355</v>
      </c>
      <c r="Q2495" s="13" t="s">
        <v>8196</v>
      </c>
      <c r="R2495" t="s">
        <v>42</v>
      </c>
      <c r="S2495" s="20">
        <v>0</v>
      </c>
      <c r="T2495" s="21" t="s">
        <v>38</v>
      </c>
    </row>
    <row r="2496" spans="1:20" x14ac:dyDescent="0.35">
      <c r="A2496" s="96" t="s">
        <v>8197</v>
      </c>
      <c r="B2496" s="96"/>
      <c r="C2496" s="96"/>
      <c r="D2496" s="13" t="s">
        <v>8198</v>
      </c>
      <c r="E2496" s="13">
        <v>6</v>
      </c>
      <c r="F2496" s="14">
        <v>0.75</v>
      </c>
      <c r="G2496" s="13" t="s">
        <v>14872</v>
      </c>
      <c r="H2496" s="14">
        <v>12.5</v>
      </c>
      <c r="I2496" s="15" t="s">
        <v>32</v>
      </c>
      <c r="J2496" s="16">
        <v>168.89999999999998</v>
      </c>
      <c r="K2496" s="16">
        <v>28.15</v>
      </c>
      <c r="L2496" s="17" t="s">
        <v>863</v>
      </c>
      <c r="M2496" s="163" t="str">
        <f>IFERROR(GETPIVOTDATA("Tot. Bottles",'- Ordine Aggregato -'!$A$1,"sku anker",A2496),"")</f>
        <v/>
      </c>
      <c r="N2496" s="18" t="s">
        <v>67</v>
      </c>
      <c r="O2496" s="19" t="str">
        <f t="shared" si="38"/>
        <v>Order online</v>
      </c>
      <c r="P2496" s="97" t="s">
        <v>225</v>
      </c>
      <c r="Q2496" s="13" t="s">
        <v>8199</v>
      </c>
      <c r="R2496" t="s">
        <v>8200</v>
      </c>
      <c r="S2496" s="20">
        <v>28.15</v>
      </c>
      <c r="T2496" s="21" t="s">
        <v>38</v>
      </c>
    </row>
    <row r="2497" spans="1:20" x14ac:dyDescent="0.35">
      <c r="A2497" s="13" t="s">
        <v>8201</v>
      </c>
      <c r="B2497" s="13"/>
      <c r="C2497" s="13"/>
      <c r="D2497" s="13" t="s">
        <v>8202</v>
      </c>
      <c r="E2497" s="13">
        <v>6</v>
      </c>
      <c r="F2497" s="14">
        <v>0.7</v>
      </c>
      <c r="G2497" s="13" t="s">
        <v>46</v>
      </c>
      <c r="H2497" s="14">
        <v>40</v>
      </c>
      <c r="I2497" s="15" t="s">
        <v>32</v>
      </c>
      <c r="J2497" s="16">
        <v>141</v>
      </c>
      <c r="K2497" s="16">
        <v>23.5</v>
      </c>
      <c r="L2497" s="17" t="s">
        <v>145</v>
      </c>
      <c r="M2497" s="163" t="str">
        <f>IFERROR(GETPIVOTDATA("Tot. Bottles",'- Ordine Aggregato -'!$A$1,"sku anker",A2497),"")</f>
        <v/>
      </c>
      <c r="N2497" s="18" t="s">
        <v>42</v>
      </c>
      <c r="O2497" s="19" t="str">
        <f t="shared" si="38"/>
        <v>Order online</v>
      </c>
      <c r="P2497" s="97" t="s">
        <v>146</v>
      </c>
      <c r="Q2497" s="13" t="s">
        <v>8203</v>
      </c>
      <c r="R2497" t="s">
        <v>8204</v>
      </c>
      <c r="S2497" s="20">
        <v>0</v>
      </c>
      <c r="T2497" s="21" t="s">
        <v>38</v>
      </c>
    </row>
    <row r="2498" spans="1:20" x14ac:dyDescent="0.35">
      <c r="A2498" s="13" t="s">
        <v>8206</v>
      </c>
      <c r="B2498" s="13"/>
      <c r="C2498" s="13"/>
      <c r="D2498" s="13" t="s">
        <v>8207</v>
      </c>
      <c r="E2498" s="13">
        <v>6</v>
      </c>
      <c r="F2498" s="14">
        <v>0.7</v>
      </c>
      <c r="G2498" s="13" t="s">
        <v>46</v>
      </c>
      <c r="H2498" s="14">
        <v>48</v>
      </c>
      <c r="I2498" s="15" t="s">
        <v>32</v>
      </c>
      <c r="J2498" s="16">
        <v>531</v>
      </c>
      <c r="K2498" s="16">
        <v>88.5</v>
      </c>
      <c r="L2498" s="17" t="s">
        <v>145</v>
      </c>
      <c r="M2498" s="163" t="str">
        <f>IFERROR(GETPIVOTDATA("Tot. Bottles",'- Ordine Aggregato -'!$A$1,"sku anker",A2498),"")</f>
        <v/>
      </c>
      <c r="N2498" s="18" t="s">
        <v>42</v>
      </c>
      <c r="O2498" s="19" t="str">
        <f t="shared" si="38"/>
        <v>Order online</v>
      </c>
      <c r="P2498" s="97" t="s">
        <v>146</v>
      </c>
      <c r="Q2498" s="13" t="s">
        <v>8208</v>
      </c>
      <c r="R2498" t="s">
        <v>8209</v>
      </c>
      <c r="S2498" s="20">
        <v>0</v>
      </c>
      <c r="T2498" s="21" t="s">
        <v>38</v>
      </c>
    </row>
    <row r="2499" spans="1:20" x14ac:dyDescent="0.35">
      <c r="A2499" s="13" t="s">
        <v>14719</v>
      </c>
      <c r="B2499" s="13"/>
      <c r="C2499" s="13"/>
      <c r="D2499" s="13" t="s">
        <v>14720</v>
      </c>
      <c r="E2499" s="13">
        <v>6</v>
      </c>
      <c r="F2499" s="14">
        <v>0.7</v>
      </c>
      <c r="G2499" s="13" t="s">
        <v>14872</v>
      </c>
      <c r="H2499" s="14">
        <v>45.5</v>
      </c>
      <c r="I2499" s="15" t="s">
        <v>32</v>
      </c>
      <c r="J2499" s="16">
        <v>6150</v>
      </c>
      <c r="K2499" s="16">
        <v>1025</v>
      </c>
      <c r="L2499" s="17" t="s">
        <v>145</v>
      </c>
      <c r="M2499" s="163" t="str">
        <f>IFERROR(GETPIVOTDATA("Tot. Bottles",'- Ordine Aggregato -'!$A$1,"sku anker",A2499),"")</f>
        <v/>
      </c>
      <c r="N2499" s="18" t="s">
        <v>42</v>
      </c>
      <c r="O2499" s="19" t="str">
        <f t="shared" si="38"/>
        <v>Order online</v>
      </c>
      <c r="P2499" s="97" t="s">
        <v>146</v>
      </c>
      <c r="Q2499" s="13" t="s">
        <v>15567</v>
      </c>
      <c r="R2499" t="s">
        <v>42</v>
      </c>
      <c r="S2499" s="20">
        <v>0</v>
      </c>
      <c r="T2499" s="21" t="s">
        <v>38</v>
      </c>
    </row>
    <row r="2500" spans="1:20" x14ac:dyDescent="0.35">
      <c r="A2500" s="13" t="s">
        <v>14721</v>
      </c>
      <c r="B2500" s="13"/>
      <c r="C2500" s="13"/>
      <c r="D2500" s="13" t="s">
        <v>14722</v>
      </c>
      <c r="E2500" s="13">
        <v>6</v>
      </c>
      <c r="F2500" s="14">
        <v>0.7</v>
      </c>
      <c r="G2500" s="13" t="s">
        <v>14872</v>
      </c>
      <c r="H2500" s="14">
        <v>58.6</v>
      </c>
      <c r="I2500" s="15" t="s">
        <v>32</v>
      </c>
      <c r="J2500" s="16">
        <v>810</v>
      </c>
      <c r="K2500" s="16">
        <v>135</v>
      </c>
      <c r="L2500" s="17" t="s">
        <v>145</v>
      </c>
      <c r="M2500" s="163" t="str">
        <f>IFERROR(GETPIVOTDATA("Tot. Bottles",'- Ordine Aggregato -'!$A$1,"sku anker",A2500),"")</f>
        <v/>
      </c>
      <c r="N2500" s="18" t="s">
        <v>42</v>
      </c>
      <c r="O2500" s="19" t="str">
        <f t="shared" si="38"/>
        <v>Order online</v>
      </c>
      <c r="P2500" s="97" t="s">
        <v>146</v>
      </c>
      <c r="Q2500" s="13" t="s">
        <v>15568</v>
      </c>
      <c r="R2500" t="s">
        <v>15569</v>
      </c>
      <c r="S2500" s="20">
        <v>0</v>
      </c>
      <c r="T2500" s="21" t="s">
        <v>38</v>
      </c>
    </row>
    <row r="2501" spans="1:20" x14ac:dyDescent="0.35">
      <c r="A2501" s="96" t="s">
        <v>8210</v>
      </c>
      <c r="B2501" s="96"/>
      <c r="C2501" s="96"/>
      <c r="D2501" s="13" t="s">
        <v>8211</v>
      </c>
      <c r="E2501" s="13">
        <v>12</v>
      </c>
      <c r="F2501" s="14">
        <v>1</v>
      </c>
      <c r="G2501" s="13" t="s">
        <v>46</v>
      </c>
      <c r="H2501" s="14">
        <v>40</v>
      </c>
      <c r="I2501" s="15" t="s">
        <v>32</v>
      </c>
      <c r="J2501" s="16">
        <v>438</v>
      </c>
      <c r="K2501" s="16">
        <v>36.5</v>
      </c>
      <c r="L2501" s="17" t="s">
        <v>145</v>
      </c>
      <c r="M2501" s="163" t="str">
        <f>IFERROR(GETPIVOTDATA("Tot. Bottles",'- Ordine Aggregato -'!$A$1,"sku anker",A2501),"")</f>
        <v/>
      </c>
      <c r="N2501" s="18" t="s">
        <v>42</v>
      </c>
      <c r="O2501" s="19" t="str">
        <f t="shared" si="38"/>
        <v>Order online</v>
      </c>
      <c r="P2501" s="97" t="s">
        <v>146</v>
      </c>
      <c r="Q2501" s="13" t="s">
        <v>8212</v>
      </c>
      <c r="R2501" t="s">
        <v>8213</v>
      </c>
      <c r="S2501" s="20">
        <v>0</v>
      </c>
      <c r="T2501" s="21" t="s">
        <v>38</v>
      </c>
    </row>
    <row r="2502" spans="1:20" x14ac:dyDescent="0.35">
      <c r="A2502" s="96" t="s">
        <v>8214</v>
      </c>
      <c r="B2502" s="96"/>
      <c r="C2502" s="96"/>
      <c r="D2502" s="13" t="s">
        <v>8215</v>
      </c>
      <c r="E2502" s="13">
        <v>6</v>
      </c>
      <c r="F2502" s="14">
        <v>0.7</v>
      </c>
      <c r="G2502" s="13" t="s">
        <v>46</v>
      </c>
      <c r="H2502" s="14">
        <v>48</v>
      </c>
      <c r="I2502" s="15" t="s">
        <v>32</v>
      </c>
      <c r="J2502" s="16">
        <v>375</v>
      </c>
      <c r="K2502" s="16">
        <v>62.5</v>
      </c>
      <c r="L2502" s="17" t="s">
        <v>145</v>
      </c>
      <c r="M2502" s="163" t="str">
        <f>IFERROR(GETPIVOTDATA("Tot. Bottles",'- Ordine Aggregato -'!$A$1,"sku anker",A2502),"")</f>
        <v/>
      </c>
      <c r="N2502" s="18" t="s">
        <v>42</v>
      </c>
      <c r="O2502" s="19" t="str">
        <f t="shared" si="38"/>
        <v>Order online</v>
      </c>
      <c r="P2502" s="97" t="s">
        <v>146</v>
      </c>
      <c r="Q2502" s="13" t="s">
        <v>8216</v>
      </c>
      <c r="R2502" t="s">
        <v>8217</v>
      </c>
      <c r="S2502" s="20">
        <v>0</v>
      </c>
      <c r="T2502" s="21" t="s">
        <v>38</v>
      </c>
    </row>
    <row r="2503" spans="1:20" x14ac:dyDescent="0.35">
      <c r="A2503" s="13" t="s">
        <v>8218</v>
      </c>
      <c r="B2503" s="13"/>
      <c r="C2503" s="13"/>
      <c r="D2503" s="13" t="s">
        <v>8219</v>
      </c>
      <c r="E2503" s="13">
        <v>6</v>
      </c>
      <c r="F2503" s="14">
        <v>1</v>
      </c>
      <c r="G2503" s="13" t="s">
        <v>46</v>
      </c>
      <c r="H2503" s="14">
        <v>48</v>
      </c>
      <c r="I2503" s="15" t="s">
        <v>32</v>
      </c>
      <c r="J2503" s="16">
        <v>299.70000000000005</v>
      </c>
      <c r="K2503" s="16">
        <v>49.95</v>
      </c>
      <c r="L2503" s="17" t="s">
        <v>145</v>
      </c>
      <c r="M2503" s="163" t="str">
        <f>IFERROR(GETPIVOTDATA("Tot. Bottles",'- Ordine Aggregato -'!$A$1,"sku anker",A2503),"")</f>
        <v/>
      </c>
      <c r="N2503" s="18" t="s">
        <v>67</v>
      </c>
      <c r="O2503" s="19" t="str">
        <f t="shared" si="38"/>
        <v>Order online</v>
      </c>
      <c r="P2503" s="97" t="s">
        <v>146</v>
      </c>
      <c r="Q2503" s="13" t="s">
        <v>8220</v>
      </c>
      <c r="R2503" t="s">
        <v>8221</v>
      </c>
      <c r="S2503" s="20">
        <v>49.95</v>
      </c>
      <c r="T2503" s="21" t="s">
        <v>38</v>
      </c>
    </row>
    <row r="2504" spans="1:20" x14ac:dyDescent="0.35">
      <c r="A2504" s="96" t="s">
        <v>8222</v>
      </c>
      <c r="B2504" s="96"/>
      <c r="C2504" s="96"/>
      <c r="D2504" s="13" t="s">
        <v>8223</v>
      </c>
      <c r="E2504" s="13">
        <v>6</v>
      </c>
      <c r="F2504" s="14">
        <v>0.7</v>
      </c>
      <c r="G2504" s="13" t="s">
        <v>46</v>
      </c>
      <c r="H2504" s="14">
        <v>48</v>
      </c>
      <c r="I2504" s="15" t="s">
        <v>32</v>
      </c>
      <c r="J2504" s="16">
        <v>168</v>
      </c>
      <c r="K2504" s="16">
        <v>28</v>
      </c>
      <c r="L2504" s="17" t="s">
        <v>145</v>
      </c>
      <c r="M2504" s="163" t="str">
        <f>IFERROR(GETPIVOTDATA("Tot. Bottles",'- Ordine Aggregato -'!$A$1,"sku anker",A2504),"")</f>
        <v/>
      </c>
      <c r="N2504" s="18" t="s">
        <v>42</v>
      </c>
      <c r="O2504" s="19" t="str">
        <f t="shared" si="38"/>
        <v>Order online</v>
      </c>
      <c r="P2504" s="97" t="s">
        <v>146</v>
      </c>
      <c r="Q2504" s="13" t="s">
        <v>8224</v>
      </c>
      <c r="R2504" t="s">
        <v>8225</v>
      </c>
      <c r="S2504" s="20">
        <v>0</v>
      </c>
      <c r="T2504" s="21" t="s">
        <v>38</v>
      </c>
    </row>
    <row r="2505" spans="1:20" x14ac:dyDescent="0.35">
      <c r="A2505" s="96" t="s">
        <v>8226</v>
      </c>
      <c r="B2505" s="96"/>
      <c r="C2505" s="96"/>
      <c r="D2505" s="13" t="s">
        <v>8227</v>
      </c>
      <c r="E2505" s="13">
        <v>6</v>
      </c>
      <c r="F2505" s="14">
        <v>0.7</v>
      </c>
      <c r="G2505" s="13" t="s">
        <v>46</v>
      </c>
      <c r="H2505" s="14">
        <v>40</v>
      </c>
      <c r="I2505" s="15" t="s">
        <v>32</v>
      </c>
      <c r="J2505" s="16">
        <v>117</v>
      </c>
      <c r="K2505" s="16">
        <v>19.5</v>
      </c>
      <c r="L2505" s="17" t="s">
        <v>145</v>
      </c>
      <c r="M2505" s="163" t="str">
        <f>IFERROR(GETPIVOTDATA("Tot. Bottles",'- Ordine Aggregato -'!$A$1,"sku anker",A2505),"")</f>
        <v/>
      </c>
      <c r="N2505" s="18" t="s">
        <v>42</v>
      </c>
      <c r="O2505" s="19" t="str">
        <f t="shared" si="38"/>
        <v>Order online</v>
      </c>
      <c r="P2505" s="97" t="s">
        <v>146</v>
      </c>
      <c r="Q2505" s="13" t="s">
        <v>8228</v>
      </c>
      <c r="R2505" t="s">
        <v>8229</v>
      </c>
      <c r="S2505" s="20">
        <v>0</v>
      </c>
      <c r="T2505" s="21" t="s">
        <v>38</v>
      </c>
    </row>
    <row r="2506" spans="1:20" x14ac:dyDescent="0.35">
      <c r="A2506" s="96" t="s">
        <v>8230</v>
      </c>
      <c r="B2506" s="96"/>
      <c r="C2506" s="96"/>
      <c r="D2506" s="13" t="s">
        <v>8231</v>
      </c>
      <c r="E2506" s="13">
        <v>6</v>
      </c>
      <c r="F2506" s="14">
        <v>0.7</v>
      </c>
      <c r="G2506" s="13" t="s">
        <v>46</v>
      </c>
      <c r="H2506" s="14">
        <v>48</v>
      </c>
      <c r="I2506" s="15" t="s">
        <v>32</v>
      </c>
      <c r="J2506" s="16">
        <v>321</v>
      </c>
      <c r="K2506" s="16">
        <v>53.5</v>
      </c>
      <c r="L2506" s="17" t="s">
        <v>145</v>
      </c>
      <c r="M2506" s="163" t="str">
        <f>IFERROR(GETPIVOTDATA("Tot. Bottles",'- Ordine Aggregato -'!$A$1,"sku anker",A2506),"")</f>
        <v/>
      </c>
      <c r="N2506" s="18" t="s">
        <v>34</v>
      </c>
      <c r="O2506" s="19" t="str">
        <f t="shared" si="38"/>
        <v>Order online</v>
      </c>
      <c r="P2506" s="97" t="s">
        <v>146</v>
      </c>
      <c r="Q2506" s="13" t="s">
        <v>8232</v>
      </c>
      <c r="R2506" t="s">
        <v>8233</v>
      </c>
      <c r="S2506" s="20">
        <v>0</v>
      </c>
      <c r="T2506" s="21" t="s">
        <v>38</v>
      </c>
    </row>
    <row r="2507" spans="1:20" x14ac:dyDescent="0.35">
      <c r="A2507" s="96" t="s">
        <v>8234</v>
      </c>
      <c r="D2507" s="13" t="s">
        <v>8235</v>
      </c>
      <c r="E2507" s="13">
        <v>12</v>
      </c>
      <c r="F2507" s="14">
        <v>0.5</v>
      </c>
      <c r="G2507" s="13" t="s">
        <v>31</v>
      </c>
      <c r="H2507" s="14">
        <v>25</v>
      </c>
      <c r="I2507" s="15" t="s">
        <v>32</v>
      </c>
      <c r="J2507" s="16">
        <v>39.599999999999994</v>
      </c>
      <c r="K2507" s="16">
        <v>3.3</v>
      </c>
      <c r="L2507" s="17" t="s">
        <v>502</v>
      </c>
      <c r="M2507" s="163" t="str">
        <f>IFERROR(GETPIVOTDATA("Tot. Bottles",'- Ordine Aggregato -'!$A$1,"sku anker",A2507),"")</f>
        <v/>
      </c>
      <c r="N2507" s="18" t="s">
        <v>42</v>
      </c>
      <c r="O2507" s="19" t="str">
        <f t="shared" si="38"/>
        <v>Order online</v>
      </c>
      <c r="P2507" s="97" t="s">
        <v>1219</v>
      </c>
      <c r="Q2507" s="13" t="s">
        <v>8236</v>
      </c>
      <c r="R2507" t="s">
        <v>8237</v>
      </c>
      <c r="S2507" s="20">
        <v>0</v>
      </c>
      <c r="T2507" s="21" t="s">
        <v>38</v>
      </c>
    </row>
    <row r="2508" spans="1:20" x14ac:dyDescent="0.35">
      <c r="A2508" s="96" t="s">
        <v>8238</v>
      </c>
      <c r="D2508" s="13" t="s">
        <v>8235</v>
      </c>
      <c r="E2508" s="13">
        <v>6</v>
      </c>
      <c r="F2508" s="14">
        <v>1</v>
      </c>
      <c r="G2508" s="13" t="s">
        <v>14871</v>
      </c>
      <c r="H2508" s="14">
        <v>25</v>
      </c>
      <c r="I2508" s="15" t="s">
        <v>32</v>
      </c>
      <c r="J2508" s="16">
        <v>25.5</v>
      </c>
      <c r="K2508" s="16">
        <v>4.25</v>
      </c>
      <c r="L2508" s="17" t="s">
        <v>502</v>
      </c>
      <c r="M2508" s="163" t="str">
        <f>IFERROR(GETPIVOTDATA("Tot. Bottles",'- Ordine Aggregato -'!$A$1,"sku anker",A2508),"")</f>
        <v/>
      </c>
      <c r="N2508" s="18" t="s">
        <v>42</v>
      </c>
      <c r="O2508" s="19" t="str">
        <f t="shared" si="38"/>
        <v>Order online</v>
      </c>
      <c r="P2508" s="97" t="s">
        <v>1219</v>
      </c>
      <c r="Q2508" s="13" t="s">
        <v>8239</v>
      </c>
      <c r="R2508" t="s">
        <v>8240</v>
      </c>
      <c r="S2508" s="20">
        <v>0</v>
      </c>
      <c r="T2508" s="21" t="s">
        <v>38</v>
      </c>
    </row>
    <row r="2509" spans="1:20" x14ac:dyDescent="0.35">
      <c r="A2509" s="96" t="s">
        <v>8241</v>
      </c>
      <c r="D2509" s="13" t="s">
        <v>8242</v>
      </c>
      <c r="E2509" s="13">
        <v>6</v>
      </c>
      <c r="F2509" s="14">
        <v>0.7</v>
      </c>
      <c r="G2509" s="13" t="s">
        <v>46</v>
      </c>
      <c r="H2509" s="14">
        <v>41</v>
      </c>
      <c r="I2509" s="15" t="s">
        <v>32</v>
      </c>
      <c r="J2509" s="16">
        <v>55.199999999999996</v>
      </c>
      <c r="K2509" s="16">
        <v>9.1999999999999993</v>
      </c>
      <c r="L2509" s="17" t="s">
        <v>368</v>
      </c>
      <c r="M2509" s="163" t="str">
        <f>IFERROR(GETPIVOTDATA("Tot. Bottles",'- Ordine Aggregato -'!$A$1,"sku anker",A2509),"")</f>
        <v/>
      </c>
      <c r="N2509" s="18" t="s">
        <v>34</v>
      </c>
      <c r="O2509" s="19" t="str">
        <f t="shared" ref="O2509:O2572" si="39">HYPERLINK("https://www.ankeramsterdamspirits.nl/en/products/"&amp;A2509,"Order online")</f>
        <v>Order online</v>
      </c>
      <c r="P2509" s="97" t="s">
        <v>35</v>
      </c>
      <c r="Q2509" s="13" t="s">
        <v>8243</v>
      </c>
      <c r="R2509" t="s">
        <v>8244</v>
      </c>
      <c r="S2509" s="20">
        <v>0</v>
      </c>
      <c r="T2509" s="21" t="s">
        <v>38</v>
      </c>
    </row>
    <row r="2510" spans="1:20" x14ac:dyDescent="0.35">
      <c r="A2510" s="13" t="s">
        <v>8245</v>
      </c>
      <c r="B2510" s="13"/>
      <c r="C2510" s="13"/>
      <c r="D2510" s="13" t="s">
        <v>8246</v>
      </c>
      <c r="E2510" s="13">
        <v>6</v>
      </c>
      <c r="F2510" s="14">
        <v>0.7</v>
      </c>
      <c r="G2510" s="13" t="s">
        <v>14872</v>
      </c>
      <c r="H2510" s="14">
        <v>46</v>
      </c>
      <c r="I2510" s="15" t="s">
        <v>32</v>
      </c>
      <c r="J2510" s="16">
        <v>161.69999999999999</v>
      </c>
      <c r="K2510" s="16">
        <v>26.95</v>
      </c>
      <c r="L2510" s="17" t="s">
        <v>657</v>
      </c>
      <c r="M2510" s="163" t="str">
        <f>IFERROR(GETPIVOTDATA("Tot. Bottles",'- Ordine Aggregato -'!$A$1,"sku anker",A2510),"")</f>
        <v/>
      </c>
      <c r="N2510" s="18" t="s">
        <v>67</v>
      </c>
      <c r="O2510" s="19" t="str">
        <f t="shared" si="39"/>
        <v>Order online</v>
      </c>
      <c r="P2510" s="97" t="s">
        <v>385</v>
      </c>
      <c r="Q2510" s="13" t="s">
        <v>8247</v>
      </c>
      <c r="R2510" t="s">
        <v>8248</v>
      </c>
      <c r="S2510" s="20">
        <v>26.95</v>
      </c>
      <c r="T2510" s="21" t="s">
        <v>38</v>
      </c>
    </row>
    <row r="2511" spans="1:20" x14ac:dyDescent="0.35">
      <c r="A2511" s="13" t="s">
        <v>8249</v>
      </c>
      <c r="B2511" s="13"/>
      <c r="C2511" s="13"/>
      <c r="D2511" s="13" t="s">
        <v>8250</v>
      </c>
      <c r="E2511" s="13">
        <v>6</v>
      </c>
      <c r="F2511" s="14">
        <v>0.75</v>
      </c>
      <c r="G2511" s="13" t="s">
        <v>46</v>
      </c>
      <c r="H2511" s="14">
        <v>12</v>
      </c>
      <c r="I2511" s="15" t="s">
        <v>32</v>
      </c>
      <c r="J2511" s="16">
        <v>186</v>
      </c>
      <c r="K2511" s="16">
        <v>31</v>
      </c>
      <c r="L2511" s="17" t="s">
        <v>863</v>
      </c>
      <c r="M2511" s="163" t="str">
        <f>IFERROR(GETPIVOTDATA("Tot. Bottles",'- Ordine Aggregato -'!$A$1,"sku anker",A2511),"")</f>
        <v/>
      </c>
      <c r="N2511" s="18" t="s">
        <v>34</v>
      </c>
      <c r="O2511" s="19" t="str">
        <f t="shared" si="39"/>
        <v>Order online</v>
      </c>
      <c r="P2511" s="97" t="s">
        <v>225</v>
      </c>
      <c r="Q2511" s="13" t="s">
        <v>8251</v>
      </c>
      <c r="R2511" t="s">
        <v>8252</v>
      </c>
      <c r="S2511" s="20">
        <v>0</v>
      </c>
      <c r="T2511" s="21" t="s">
        <v>38</v>
      </c>
    </row>
    <row r="2512" spans="1:20" x14ac:dyDescent="0.35">
      <c r="A2512" s="96" t="s">
        <v>15570</v>
      </c>
      <c r="B2512" s="96"/>
      <c r="C2512" s="96"/>
      <c r="D2512" s="13" t="s">
        <v>15571</v>
      </c>
      <c r="E2512" s="13">
        <v>6</v>
      </c>
      <c r="F2512" s="14">
        <v>0.75</v>
      </c>
      <c r="G2512" s="13" t="s">
        <v>14872</v>
      </c>
      <c r="H2512" s="14">
        <v>12</v>
      </c>
      <c r="I2512" s="15" t="s">
        <v>32</v>
      </c>
      <c r="J2512" s="16">
        <v>186</v>
      </c>
      <c r="K2512" s="16">
        <v>31</v>
      </c>
      <c r="L2512" s="17" t="s">
        <v>863</v>
      </c>
      <c r="M2512" s="163" t="str">
        <f>IFERROR(GETPIVOTDATA("Tot. Bottles",'- Ordine Aggregato -'!$A$1,"sku anker",A2512),"")</f>
        <v/>
      </c>
      <c r="N2512" s="18" t="s">
        <v>34</v>
      </c>
      <c r="O2512" s="19" t="str">
        <f t="shared" si="39"/>
        <v>Order online</v>
      </c>
      <c r="P2512" s="97" t="s">
        <v>225</v>
      </c>
      <c r="Q2512" s="13" t="s">
        <v>15572</v>
      </c>
      <c r="R2512" t="s">
        <v>15573</v>
      </c>
      <c r="S2512" s="20">
        <v>0</v>
      </c>
      <c r="T2512" s="21" t="s">
        <v>38</v>
      </c>
    </row>
    <row r="2513" spans="1:20" x14ac:dyDescent="0.35">
      <c r="A2513" s="13" t="s">
        <v>8253</v>
      </c>
      <c r="B2513" s="13"/>
      <c r="C2513" s="13"/>
      <c r="D2513" s="13" t="s">
        <v>8254</v>
      </c>
      <c r="E2513" s="13">
        <v>6</v>
      </c>
      <c r="F2513" s="14">
        <v>0.75</v>
      </c>
      <c r="G2513" s="13" t="s">
        <v>31</v>
      </c>
      <c r="H2513" s="14">
        <v>12</v>
      </c>
      <c r="I2513" s="15" t="s">
        <v>32</v>
      </c>
      <c r="J2513" s="16">
        <v>181.5</v>
      </c>
      <c r="K2513" s="16">
        <v>30.25</v>
      </c>
      <c r="L2513" s="17" t="s">
        <v>863</v>
      </c>
      <c r="M2513" s="163" t="str">
        <f>IFERROR(GETPIVOTDATA("Tot. Bottles",'- Ordine Aggregato -'!$A$1,"sku anker",A2513),"")</f>
        <v/>
      </c>
      <c r="N2513" s="18" t="s">
        <v>42</v>
      </c>
      <c r="O2513" s="19" t="str">
        <f t="shared" si="39"/>
        <v>Order online</v>
      </c>
      <c r="P2513" s="97" t="s">
        <v>225</v>
      </c>
      <c r="Q2513" s="13" t="s">
        <v>8255</v>
      </c>
      <c r="R2513" t="s">
        <v>8256</v>
      </c>
      <c r="S2513" s="20">
        <v>0</v>
      </c>
      <c r="T2513" s="21" t="s">
        <v>38</v>
      </c>
    </row>
    <row r="2514" spans="1:20" x14ac:dyDescent="0.35">
      <c r="A2514" s="96" t="s">
        <v>8257</v>
      </c>
      <c r="B2514" s="96"/>
      <c r="C2514" s="96"/>
      <c r="D2514" s="13" t="s">
        <v>8258</v>
      </c>
      <c r="E2514" s="13">
        <v>6</v>
      </c>
      <c r="F2514" s="14">
        <v>0.75</v>
      </c>
      <c r="G2514" s="13" t="s">
        <v>31</v>
      </c>
      <c r="H2514" s="14">
        <v>12</v>
      </c>
      <c r="I2514" s="15" t="s">
        <v>32</v>
      </c>
      <c r="J2514" s="16">
        <v>183</v>
      </c>
      <c r="K2514" s="16">
        <v>30.5</v>
      </c>
      <c r="L2514" s="17" t="s">
        <v>863</v>
      </c>
      <c r="M2514" s="163" t="str">
        <f>IFERROR(GETPIVOTDATA("Tot. Bottles",'- Ordine Aggregato -'!$A$1,"sku anker",A2514),"")</f>
        <v/>
      </c>
      <c r="N2514" s="18" t="s">
        <v>42</v>
      </c>
      <c r="O2514" s="19" t="str">
        <f t="shared" si="39"/>
        <v>Order online</v>
      </c>
      <c r="P2514" s="97" t="s">
        <v>225</v>
      </c>
      <c r="Q2514" s="13" t="s">
        <v>8259</v>
      </c>
      <c r="R2514" t="s">
        <v>8260</v>
      </c>
      <c r="S2514" s="20">
        <v>0</v>
      </c>
      <c r="T2514" s="21" t="s">
        <v>38</v>
      </c>
    </row>
    <row r="2515" spans="1:20" x14ac:dyDescent="0.35">
      <c r="A2515" s="96" t="s">
        <v>8261</v>
      </c>
      <c r="D2515" s="13" t="s">
        <v>8262</v>
      </c>
      <c r="E2515" s="13">
        <v>6</v>
      </c>
      <c r="F2515" s="14">
        <v>0.75</v>
      </c>
      <c r="G2515" s="13" t="s">
        <v>14872</v>
      </c>
      <c r="H2515" s="14">
        <v>12</v>
      </c>
      <c r="I2515" s="15" t="s">
        <v>32</v>
      </c>
      <c r="J2515" s="16">
        <v>366</v>
      </c>
      <c r="K2515" s="16">
        <v>61</v>
      </c>
      <c r="L2515" s="17" t="s">
        <v>863</v>
      </c>
      <c r="M2515" s="163" t="str">
        <f>IFERROR(GETPIVOTDATA("Tot. Bottles",'- Ordine Aggregato -'!$A$1,"sku anker",A2515),"")</f>
        <v/>
      </c>
      <c r="N2515" s="18" t="s">
        <v>34</v>
      </c>
      <c r="O2515" s="19" t="str">
        <f t="shared" si="39"/>
        <v>Order online</v>
      </c>
      <c r="P2515" s="97" t="s">
        <v>225</v>
      </c>
      <c r="Q2515" s="13" t="s">
        <v>8263</v>
      </c>
      <c r="R2515" t="s">
        <v>8264</v>
      </c>
      <c r="S2515" s="20">
        <v>0</v>
      </c>
      <c r="T2515" s="21" t="s">
        <v>38</v>
      </c>
    </row>
    <row r="2516" spans="1:20" x14ac:dyDescent="0.35">
      <c r="A2516" s="96" t="s">
        <v>8265</v>
      </c>
      <c r="B2516" s="96"/>
      <c r="C2516" s="96"/>
      <c r="D2516" s="13" t="s">
        <v>8262</v>
      </c>
      <c r="E2516" s="13">
        <v>6</v>
      </c>
      <c r="F2516" s="14">
        <v>0.75</v>
      </c>
      <c r="G2516" s="13" t="s">
        <v>31</v>
      </c>
      <c r="H2516" s="14">
        <v>12</v>
      </c>
      <c r="I2516" s="15" t="s">
        <v>32</v>
      </c>
      <c r="J2516" s="16">
        <v>366</v>
      </c>
      <c r="K2516" s="16">
        <v>61</v>
      </c>
      <c r="L2516" s="17" t="s">
        <v>863</v>
      </c>
      <c r="M2516" s="163" t="str">
        <f>IFERROR(GETPIVOTDATA("Tot. Bottles",'- Ordine Aggregato -'!$A$1,"sku anker",A2516),"")</f>
        <v/>
      </c>
      <c r="N2516" s="18" t="s">
        <v>42</v>
      </c>
      <c r="O2516" s="19" t="str">
        <f t="shared" si="39"/>
        <v>Order online</v>
      </c>
      <c r="P2516" s="97" t="s">
        <v>225</v>
      </c>
      <c r="Q2516" s="13" t="s">
        <v>8263</v>
      </c>
      <c r="R2516" t="s">
        <v>8264</v>
      </c>
      <c r="S2516" s="20">
        <v>0</v>
      </c>
      <c r="T2516" s="21" t="s">
        <v>38</v>
      </c>
    </row>
    <row r="2517" spans="1:20" x14ac:dyDescent="0.35">
      <c r="A2517" s="96" t="s">
        <v>15574</v>
      </c>
      <c r="D2517" s="13" t="s">
        <v>15575</v>
      </c>
      <c r="E2517" s="13">
        <v>6</v>
      </c>
      <c r="F2517" s="14">
        <v>0.75</v>
      </c>
      <c r="G2517" s="13" t="s">
        <v>31</v>
      </c>
      <c r="H2517" s="14">
        <v>12</v>
      </c>
      <c r="I2517" s="15" t="s">
        <v>32</v>
      </c>
      <c r="J2517" s="16">
        <v>366</v>
      </c>
      <c r="K2517" s="16">
        <v>61</v>
      </c>
      <c r="L2517" s="17" t="s">
        <v>863</v>
      </c>
      <c r="M2517" s="163" t="str">
        <f>IFERROR(GETPIVOTDATA("Tot. Bottles",'- Ordine Aggregato -'!$A$1,"sku anker",A2517),"")</f>
        <v/>
      </c>
      <c r="N2517" s="18" t="s">
        <v>42</v>
      </c>
      <c r="O2517" s="19" t="str">
        <f t="shared" si="39"/>
        <v>Order online</v>
      </c>
      <c r="P2517" s="97" t="s">
        <v>225</v>
      </c>
      <c r="Q2517" s="13" t="s">
        <v>15576</v>
      </c>
      <c r="R2517" t="s">
        <v>15577</v>
      </c>
      <c r="S2517" s="20">
        <v>0</v>
      </c>
      <c r="T2517" s="21" t="s">
        <v>38</v>
      </c>
    </row>
    <row r="2518" spans="1:20" x14ac:dyDescent="0.35">
      <c r="A2518" s="96" t="s">
        <v>8266</v>
      </c>
      <c r="D2518" s="13" t="s">
        <v>8267</v>
      </c>
      <c r="E2518" s="13">
        <v>6</v>
      </c>
      <c r="F2518" s="14">
        <v>0.7</v>
      </c>
      <c r="G2518" s="13" t="s">
        <v>46</v>
      </c>
      <c r="H2518" s="14">
        <v>40</v>
      </c>
      <c r="I2518" s="15" t="s">
        <v>32</v>
      </c>
      <c r="J2518" s="16">
        <v>21</v>
      </c>
      <c r="K2518" s="16">
        <v>3.5</v>
      </c>
      <c r="L2518" s="17" t="s">
        <v>502</v>
      </c>
      <c r="M2518" s="163" t="str">
        <f>IFERROR(GETPIVOTDATA("Tot. Bottles",'- Ordine Aggregato -'!$A$1,"sku anker",A2518),"")</f>
        <v/>
      </c>
      <c r="N2518" s="18" t="s">
        <v>34</v>
      </c>
      <c r="O2518" s="19" t="str">
        <f t="shared" si="39"/>
        <v>Order online</v>
      </c>
      <c r="P2518" s="97" t="s">
        <v>225</v>
      </c>
      <c r="Q2518" s="13" t="s">
        <v>8268</v>
      </c>
      <c r="R2518" t="s">
        <v>8269</v>
      </c>
      <c r="S2518" s="20">
        <v>0</v>
      </c>
      <c r="T2518" s="21" t="s">
        <v>38</v>
      </c>
    </row>
    <row r="2519" spans="1:20" x14ac:dyDescent="0.35">
      <c r="A2519" s="96" t="s">
        <v>8270</v>
      </c>
      <c r="B2519" s="96"/>
      <c r="C2519" s="96"/>
      <c r="D2519" s="13" t="s">
        <v>8271</v>
      </c>
      <c r="E2519" s="13">
        <v>6</v>
      </c>
      <c r="F2519" s="14">
        <v>0.75</v>
      </c>
      <c r="G2519" s="13" t="s">
        <v>14872</v>
      </c>
      <c r="H2519" s="14">
        <v>13.5</v>
      </c>
      <c r="I2519" s="15" t="s">
        <v>32</v>
      </c>
      <c r="J2519" s="16">
        <v>91.800000000000011</v>
      </c>
      <c r="K2519" s="16">
        <v>15.3</v>
      </c>
      <c r="L2519" s="17" t="s">
        <v>704</v>
      </c>
      <c r="M2519" s="163" t="str">
        <f>IFERROR(GETPIVOTDATA("Tot. Bottles",'- Ordine Aggregato -'!$A$1,"sku anker",A2519),"")</f>
        <v/>
      </c>
      <c r="N2519" s="18" t="s">
        <v>42</v>
      </c>
      <c r="O2519" s="19" t="str">
        <f t="shared" si="39"/>
        <v>Order online</v>
      </c>
      <c r="P2519" s="97" t="s">
        <v>355</v>
      </c>
      <c r="Q2519" s="13" t="s">
        <v>8272</v>
      </c>
      <c r="R2519" t="s">
        <v>42</v>
      </c>
      <c r="S2519" s="20">
        <v>0</v>
      </c>
      <c r="T2519" s="21" t="s">
        <v>38</v>
      </c>
    </row>
    <row r="2520" spans="1:20" x14ac:dyDescent="0.35">
      <c r="A2520" s="96" t="s">
        <v>8273</v>
      </c>
      <c r="B2520" s="96"/>
      <c r="C2520" s="96"/>
      <c r="D2520" s="13" t="s">
        <v>8274</v>
      </c>
      <c r="E2520" s="13">
        <v>6</v>
      </c>
      <c r="F2520" s="14">
        <v>0.75</v>
      </c>
      <c r="G2520" s="13" t="s">
        <v>14872</v>
      </c>
      <c r="H2520" s="14">
        <v>13</v>
      </c>
      <c r="I2520" s="15" t="s">
        <v>32</v>
      </c>
      <c r="J2520" s="16">
        <v>37.5</v>
      </c>
      <c r="K2520" s="16">
        <v>6.25</v>
      </c>
      <c r="L2520" s="17" t="s">
        <v>710</v>
      </c>
      <c r="M2520" s="163" t="str">
        <f>IFERROR(GETPIVOTDATA("Tot. Bottles",'- Ordine Aggregato -'!$A$1,"sku anker",A2520),"")</f>
        <v/>
      </c>
      <c r="N2520" s="18" t="s">
        <v>67</v>
      </c>
      <c r="O2520" s="19" t="str">
        <f t="shared" si="39"/>
        <v>Order online</v>
      </c>
      <c r="P2520" s="97" t="s">
        <v>355</v>
      </c>
      <c r="Q2520" s="13" t="s">
        <v>8275</v>
      </c>
      <c r="R2520" t="s">
        <v>42</v>
      </c>
      <c r="S2520" s="20">
        <v>6.25</v>
      </c>
      <c r="T2520" s="21" t="s">
        <v>38</v>
      </c>
    </row>
    <row r="2521" spans="1:20" x14ac:dyDescent="0.35">
      <c r="A2521" s="96" t="s">
        <v>8277</v>
      </c>
      <c r="B2521" s="96"/>
      <c r="C2521" s="96"/>
      <c r="D2521" s="13" t="s">
        <v>8278</v>
      </c>
      <c r="E2521" s="13">
        <v>6</v>
      </c>
      <c r="F2521" s="14">
        <v>0.75</v>
      </c>
      <c r="G2521" s="13" t="s">
        <v>14872</v>
      </c>
      <c r="H2521" s="14">
        <v>13</v>
      </c>
      <c r="I2521" s="15" t="s">
        <v>32</v>
      </c>
      <c r="J2521" s="16">
        <v>41.400000000000006</v>
      </c>
      <c r="K2521" s="16">
        <v>6.9</v>
      </c>
      <c r="L2521" s="17" t="s">
        <v>704</v>
      </c>
      <c r="M2521" s="163" t="str">
        <f>IFERROR(GETPIVOTDATA("Tot. Bottles",'- Ordine Aggregato -'!$A$1,"sku anker",A2521),"")</f>
        <v/>
      </c>
      <c r="N2521" s="18" t="s">
        <v>42</v>
      </c>
      <c r="O2521" s="19" t="str">
        <f t="shared" si="39"/>
        <v>Order online</v>
      </c>
      <c r="P2521" s="97" t="s">
        <v>355</v>
      </c>
      <c r="Q2521" s="13" t="s">
        <v>8276</v>
      </c>
      <c r="R2521" t="s">
        <v>8279</v>
      </c>
      <c r="S2521" s="20">
        <v>0</v>
      </c>
      <c r="T2521" s="21" t="s">
        <v>38</v>
      </c>
    </row>
    <row r="2522" spans="1:20" x14ac:dyDescent="0.35">
      <c r="A2522" s="13" t="s">
        <v>8280</v>
      </c>
      <c r="B2522" s="13"/>
      <c r="C2522" s="13"/>
      <c r="D2522" s="13" t="s">
        <v>15578</v>
      </c>
      <c r="E2522" s="13">
        <v>6</v>
      </c>
      <c r="F2522" s="14">
        <v>0.75</v>
      </c>
      <c r="G2522" s="13" t="s">
        <v>14872</v>
      </c>
      <c r="H2522" s="14">
        <v>13</v>
      </c>
      <c r="I2522" s="15" t="s">
        <v>32</v>
      </c>
      <c r="J2522" s="16">
        <v>39.299999999999997</v>
      </c>
      <c r="K2522" s="16">
        <v>6.55</v>
      </c>
      <c r="L2522" s="17" t="s">
        <v>704</v>
      </c>
      <c r="M2522" s="163" t="str">
        <f>IFERROR(GETPIVOTDATA("Tot. Bottles",'- Ordine Aggregato -'!$A$1,"sku anker",A2522),"")</f>
        <v/>
      </c>
      <c r="N2522" s="18" t="s">
        <v>42</v>
      </c>
      <c r="O2522" s="19" t="str">
        <f t="shared" si="39"/>
        <v>Order online</v>
      </c>
      <c r="P2522" s="97" t="s">
        <v>355</v>
      </c>
      <c r="Q2522" s="13" t="s">
        <v>8281</v>
      </c>
      <c r="R2522" t="s">
        <v>42</v>
      </c>
      <c r="S2522" s="20">
        <v>0</v>
      </c>
      <c r="T2522" s="21" t="s">
        <v>38</v>
      </c>
    </row>
    <row r="2523" spans="1:20" x14ac:dyDescent="0.35">
      <c r="A2523" s="96" t="s">
        <v>8282</v>
      </c>
      <c r="B2523" s="96"/>
      <c r="C2523" s="96"/>
      <c r="D2523" s="13" t="s">
        <v>8283</v>
      </c>
      <c r="E2523" s="13">
        <v>6</v>
      </c>
      <c r="F2523" s="14">
        <v>0.75</v>
      </c>
      <c r="G2523" s="13" t="s">
        <v>14872</v>
      </c>
      <c r="H2523" s="14">
        <v>13</v>
      </c>
      <c r="I2523" s="15" t="s">
        <v>32</v>
      </c>
      <c r="J2523" s="16">
        <v>41.400000000000006</v>
      </c>
      <c r="K2523" s="16">
        <v>6.9</v>
      </c>
      <c r="L2523" s="17" t="s">
        <v>704</v>
      </c>
      <c r="M2523" s="163" t="str">
        <f>IFERROR(GETPIVOTDATA("Tot. Bottles",'- Ordine Aggregato -'!$A$1,"sku anker",A2523),"")</f>
        <v/>
      </c>
      <c r="N2523" s="18" t="s">
        <v>42</v>
      </c>
      <c r="O2523" s="19" t="str">
        <f t="shared" si="39"/>
        <v>Order online</v>
      </c>
      <c r="P2523" s="97" t="s">
        <v>355</v>
      </c>
      <c r="Q2523" s="13" t="s">
        <v>8281</v>
      </c>
      <c r="R2523" t="s">
        <v>15579</v>
      </c>
      <c r="S2523" s="20">
        <v>0</v>
      </c>
      <c r="T2523" s="21" t="s">
        <v>38</v>
      </c>
    </row>
    <row r="2524" spans="1:20" x14ac:dyDescent="0.35">
      <c r="A2524" s="13" t="s">
        <v>8284</v>
      </c>
      <c r="B2524" s="13"/>
      <c r="C2524" s="13"/>
      <c r="D2524" s="13" t="s">
        <v>8285</v>
      </c>
      <c r="E2524" s="13">
        <v>6</v>
      </c>
      <c r="F2524" s="14">
        <v>0.75</v>
      </c>
      <c r="G2524" s="13" t="s">
        <v>14872</v>
      </c>
      <c r="H2524" s="14">
        <v>14</v>
      </c>
      <c r="I2524" s="15" t="s">
        <v>32</v>
      </c>
      <c r="J2524" s="16">
        <v>84.9</v>
      </c>
      <c r="K2524" s="16">
        <v>14.15</v>
      </c>
      <c r="L2524" s="17" t="s">
        <v>710</v>
      </c>
      <c r="M2524" s="163" t="str">
        <f>IFERROR(GETPIVOTDATA("Tot. Bottles",'- Ordine Aggregato -'!$A$1,"sku anker",A2524),"")</f>
        <v/>
      </c>
      <c r="N2524" s="18" t="s">
        <v>42</v>
      </c>
      <c r="O2524" s="19" t="str">
        <f t="shared" si="39"/>
        <v>Order online</v>
      </c>
      <c r="P2524" s="97" t="s">
        <v>355</v>
      </c>
      <c r="Q2524" s="13" t="s">
        <v>8286</v>
      </c>
      <c r="R2524" t="s">
        <v>42</v>
      </c>
      <c r="S2524" s="20">
        <v>0</v>
      </c>
      <c r="T2524" s="21" t="s">
        <v>38</v>
      </c>
    </row>
    <row r="2525" spans="1:20" x14ac:dyDescent="0.35">
      <c r="A2525" s="96" t="s">
        <v>8287</v>
      </c>
      <c r="B2525" s="96"/>
      <c r="C2525" s="96"/>
      <c r="D2525" s="13" t="s">
        <v>8288</v>
      </c>
      <c r="E2525" s="13">
        <v>6</v>
      </c>
      <c r="F2525" s="14">
        <v>0.75</v>
      </c>
      <c r="G2525" s="13" t="s">
        <v>14872</v>
      </c>
      <c r="H2525" s="14">
        <v>13</v>
      </c>
      <c r="I2525" s="15" t="s">
        <v>32</v>
      </c>
      <c r="J2525" s="16">
        <v>39.299999999999997</v>
      </c>
      <c r="K2525" s="16">
        <v>6.55</v>
      </c>
      <c r="L2525" s="17" t="s">
        <v>704</v>
      </c>
      <c r="M2525" s="163" t="str">
        <f>IFERROR(GETPIVOTDATA("Tot. Bottles",'- Ordine Aggregato -'!$A$1,"sku anker",A2525),"")</f>
        <v/>
      </c>
      <c r="N2525" s="18" t="s">
        <v>42</v>
      </c>
      <c r="O2525" s="19" t="str">
        <f t="shared" si="39"/>
        <v>Order online</v>
      </c>
      <c r="P2525" s="97" t="s">
        <v>355</v>
      </c>
      <c r="Q2525" s="13" t="s">
        <v>8289</v>
      </c>
      <c r="R2525" t="s">
        <v>8290</v>
      </c>
      <c r="S2525" s="20">
        <v>0</v>
      </c>
      <c r="T2525" s="21" t="s">
        <v>38</v>
      </c>
    </row>
    <row r="2526" spans="1:20" x14ac:dyDescent="0.35">
      <c r="A2526" s="96" t="s">
        <v>8291</v>
      </c>
      <c r="B2526" s="96"/>
      <c r="C2526" s="96"/>
      <c r="D2526" s="13" t="s">
        <v>8292</v>
      </c>
      <c r="E2526" s="13">
        <v>6</v>
      </c>
      <c r="F2526" s="14">
        <v>0.75</v>
      </c>
      <c r="G2526" s="13" t="s">
        <v>14872</v>
      </c>
      <c r="H2526" s="14">
        <v>13</v>
      </c>
      <c r="I2526" s="15" t="s">
        <v>32</v>
      </c>
      <c r="J2526" s="16">
        <v>35.700000000000003</v>
      </c>
      <c r="K2526" s="16">
        <v>5.95</v>
      </c>
      <c r="L2526" s="17" t="s">
        <v>704</v>
      </c>
      <c r="M2526" s="163" t="str">
        <f>IFERROR(GETPIVOTDATA("Tot. Bottles",'- Ordine Aggregato -'!$A$1,"sku anker",A2526),"")</f>
        <v/>
      </c>
      <c r="N2526" s="18" t="s">
        <v>42</v>
      </c>
      <c r="O2526" s="19" t="str">
        <f t="shared" si="39"/>
        <v>Order online</v>
      </c>
      <c r="P2526" s="97" t="s">
        <v>355</v>
      </c>
      <c r="Q2526" s="13" t="s">
        <v>8293</v>
      </c>
      <c r="R2526" t="s">
        <v>8294</v>
      </c>
      <c r="S2526" s="20">
        <v>0</v>
      </c>
      <c r="T2526" s="21" t="s">
        <v>38</v>
      </c>
    </row>
    <row r="2527" spans="1:20" x14ac:dyDescent="0.35">
      <c r="A2527" s="96" t="s">
        <v>8295</v>
      </c>
      <c r="D2527" s="13" t="s">
        <v>8296</v>
      </c>
      <c r="E2527" s="13">
        <v>6</v>
      </c>
      <c r="F2527" s="14">
        <v>0.75</v>
      </c>
      <c r="G2527" s="13" t="s">
        <v>14872</v>
      </c>
      <c r="H2527" s="14">
        <v>13.5</v>
      </c>
      <c r="I2527" s="15" t="s">
        <v>32</v>
      </c>
      <c r="J2527" s="16">
        <v>85.199999999999989</v>
      </c>
      <c r="K2527" s="16">
        <v>14.2</v>
      </c>
      <c r="L2527" s="17" t="s">
        <v>704</v>
      </c>
      <c r="M2527" s="163" t="str">
        <f>IFERROR(GETPIVOTDATA("Tot. Bottles",'- Ordine Aggregato -'!$A$1,"sku anker",A2527),"")</f>
        <v/>
      </c>
      <c r="N2527" s="18" t="s">
        <v>42</v>
      </c>
      <c r="O2527" s="19" t="str">
        <f t="shared" si="39"/>
        <v>Order online</v>
      </c>
      <c r="P2527" s="97" t="s">
        <v>355</v>
      </c>
      <c r="Q2527" s="13" t="s">
        <v>8297</v>
      </c>
      <c r="R2527" t="s">
        <v>42</v>
      </c>
      <c r="S2527" s="20">
        <v>0</v>
      </c>
      <c r="T2527" s="21" t="s">
        <v>38</v>
      </c>
    </row>
    <row r="2528" spans="1:20" x14ac:dyDescent="0.35">
      <c r="A2528" s="96" t="s">
        <v>8298</v>
      </c>
      <c r="D2528" s="13" t="s">
        <v>8299</v>
      </c>
      <c r="E2528" s="13">
        <v>6</v>
      </c>
      <c r="F2528" s="14">
        <v>0.75</v>
      </c>
      <c r="G2528" s="13" t="s">
        <v>14872</v>
      </c>
      <c r="H2528" s="14">
        <v>13</v>
      </c>
      <c r="I2528" s="15" t="s">
        <v>32</v>
      </c>
      <c r="J2528" s="16">
        <v>38.700000000000003</v>
      </c>
      <c r="K2528" s="16">
        <v>6.45</v>
      </c>
      <c r="L2528" s="17" t="s">
        <v>710</v>
      </c>
      <c r="M2528" s="163" t="str">
        <f>IFERROR(GETPIVOTDATA("Tot. Bottles",'- Ordine Aggregato -'!$A$1,"sku anker",A2528),"")</f>
        <v/>
      </c>
      <c r="N2528" s="18" t="s">
        <v>42</v>
      </c>
      <c r="O2528" s="19" t="str">
        <f t="shared" si="39"/>
        <v>Order online</v>
      </c>
      <c r="P2528" s="97" t="s">
        <v>355</v>
      </c>
      <c r="Q2528" s="13" t="s">
        <v>8300</v>
      </c>
      <c r="R2528" t="s">
        <v>42</v>
      </c>
      <c r="S2528" s="20">
        <v>0</v>
      </c>
      <c r="T2528" s="21" t="s">
        <v>38</v>
      </c>
    </row>
    <row r="2529" spans="1:20" x14ac:dyDescent="0.35">
      <c r="A2529" s="96" t="s">
        <v>8301</v>
      </c>
      <c r="D2529" s="13" t="s">
        <v>8302</v>
      </c>
      <c r="E2529" s="13">
        <v>6</v>
      </c>
      <c r="F2529" s="14">
        <v>0.75</v>
      </c>
      <c r="G2529" s="13" t="s">
        <v>14872</v>
      </c>
      <c r="H2529" s="14">
        <v>14</v>
      </c>
      <c r="I2529" s="15" t="s">
        <v>32</v>
      </c>
      <c r="J2529" s="16">
        <v>79.5</v>
      </c>
      <c r="K2529" s="16">
        <v>13.25</v>
      </c>
      <c r="L2529" s="17" t="s">
        <v>710</v>
      </c>
      <c r="M2529" s="163" t="str">
        <f>IFERROR(GETPIVOTDATA("Tot. Bottles",'- Ordine Aggregato -'!$A$1,"sku anker",A2529),"")</f>
        <v/>
      </c>
      <c r="N2529" s="18" t="s">
        <v>42</v>
      </c>
      <c r="O2529" s="19" t="str">
        <f t="shared" si="39"/>
        <v>Order online</v>
      </c>
      <c r="P2529" s="97" t="s">
        <v>355</v>
      </c>
      <c r="Q2529" s="13" t="s">
        <v>8303</v>
      </c>
      <c r="R2529" t="s">
        <v>42</v>
      </c>
      <c r="S2529" s="20">
        <v>0</v>
      </c>
      <c r="T2529" s="21" t="s">
        <v>38</v>
      </c>
    </row>
    <row r="2530" spans="1:20" x14ac:dyDescent="0.35">
      <c r="A2530" s="96" t="s">
        <v>8304</v>
      </c>
      <c r="B2530" s="96"/>
      <c r="C2530" s="96"/>
      <c r="D2530" s="13" t="s">
        <v>8305</v>
      </c>
      <c r="E2530" s="13">
        <v>6</v>
      </c>
      <c r="F2530" s="14">
        <v>0.75</v>
      </c>
      <c r="G2530" s="13" t="s">
        <v>14872</v>
      </c>
      <c r="H2530" s="14">
        <v>12.5</v>
      </c>
      <c r="I2530" s="15" t="s">
        <v>32</v>
      </c>
      <c r="J2530" s="16">
        <v>33</v>
      </c>
      <c r="K2530" s="16">
        <v>5.5</v>
      </c>
      <c r="L2530" s="17" t="s">
        <v>704</v>
      </c>
      <c r="M2530" s="163" t="str">
        <f>IFERROR(GETPIVOTDATA("Tot. Bottles",'- Ordine Aggregato -'!$A$1,"sku anker",A2530),"")</f>
        <v/>
      </c>
      <c r="N2530" s="18" t="s">
        <v>67</v>
      </c>
      <c r="O2530" s="19" t="str">
        <f t="shared" si="39"/>
        <v>Order online</v>
      </c>
      <c r="P2530" s="97" t="s">
        <v>355</v>
      </c>
      <c r="Q2530" s="13" t="s">
        <v>8306</v>
      </c>
      <c r="R2530" t="s">
        <v>8307</v>
      </c>
      <c r="S2530" s="20">
        <v>5.5</v>
      </c>
      <c r="T2530" s="21" t="s">
        <v>38</v>
      </c>
    </row>
    <row r="2531" spans="1:20" x14ac:dyDescent="0.35">
      <c r="A2531" s="13" t="s">
        <v>8308</v>
      </c>
      <c r="B2531" s="13"/>
      <c r="C2531" s="13"/>
      <c r="D2531" s="13" t="s">
        <v>8309</v>
      </c>
      <c r="E2531" s="13">
        <v>6</v>
      </c>
      <c r="F2531" s="14">
        <v>0.75</v>
      </c>
      <c r="G2531" s="13" t="s">
        <v>14872</v>
      </c>
      <c r="H2531" s="14">
        <v>13</v>
      </c>
      <c r="I2531" s="15" t="s">
        <v>32</v>
      </c>
      <c r="J2531" s="16">
        <v>39.299999999999997</v>
      </c>
      <c r="K2531" s="16">
        <v>6.55</v>
      </c>
      <c r="L2531" s="17" t="s">
        <v>704</v>
      </c>
      <c r="M2531" s="163" t="str">
        <f>IFERROR(GETPIVOTDATA("Tot. Bottles",'- Ordine Aggregato -'!$A$1,"sku anker",A2531),"")</f>
        <v/>
      </c>
      <c r="N2531" s="18" t="s">
        <v>42</v>
      </c>
      <c r="O2531" s="19" t="str">
        <f t="shared" si="39"/>
        <v>Order online</v>
      </c>
      <c r="P2531" s="97" t="s">
        <v>355</v>
      </c>
      <c r="Q2531" s="13" t="s">
        <v>8310</v>
      </c>
      <c r="R2531" t="s">
        <v>8311</v>
      </c>
      <c r="S2531" s="20">
        <v>0</v>
      </c>
      <c r="T2531" s="21" t="s">
        <v>38</v>
      </c>
    </row>
    <row r="2532" spans="1:20" x14ac:dyDescent="0.35">
      <c r="A2532" s="96" t="s">
        <v>8312</v>
      </c>
      <c r="B2532" s="96"/>
      <c r="C2532" s="96"/>
      <c r="D2532" s="13" t="s">
        <v>8313</v>
      </c>
      <c r="E2532" s="13">
        <v>6</v>
      </c>
      <c r="F2532" s="14">
        <v>0.75</v>
      </c>
      <c r="G2532" s="13" t="s">
        <v>14872</v>
      </c>
      <c r="H2532" s="14">
        <v>12.5</v>
      </c>
      <c r="I2532" s="15" t="s">
        <v>32</v>
      </c>
      <c r="J2532" s="16">
        <v>39.599999999999994</v>
      </c>
      <c r="K2532" s="16">
        <v>6.6</v>
      </c>
      <c r="L2532" s="17" t="s">
        <v>704</v>
      </c>
      <c r="M2532" s="163" t="str">
        <f>IFERROR(GETPIVOTDATA("Tot. Bottles",'- Ordine Aggregato -'!$A$1,"sku anker",A2532),"")</f>
        <v/>
      </c>
      <c r="N2532" s="18" t="s">
        <v>42</v>
      </c>
      <c r="O2532" s="19" t="str">
        <f t="shared" si="39"/>
        <v>Order online</v>
      </c>
      <c r="P2532" s="97" t="s">
        <v>355</v>
      </c>
      <c r="Q2532" s="13" t="s">
        <v>8314</v>
      </c>
      <c r="R2532" t="s">
        <v>42</v>
      </c>
      <c r="S2532" s="20">
        <v>0</v>
      </c>
      <c r="T2532" s="21" t="s">
        <v>38</v>
      </c>
    </row>
    <row r="2533" spans="1:20" x14ac:dyDescent="0.35">
      <c r="A2533" s="13" t="s">
        <v>8315</v>
      </c>
      <c r="B2533" s="13"/>
      <c r="C2533" s="13"/>
      <c r="D2533" s="13" t="s">
        <v>8316</v>
      </c>
      <c r="E2533" s="13">
        <v>3</v>
      </c>
      <c r="F2533" s="14">
        <v>0.7</v>
      </c>
      <c r="G2533" s="13" t="s">
        <v>14872</v>
      </c>
      <c r="H2533" s="14">
        <v>43</v>
      </c>
      <c r="I2533" s="15" t="s">
        <v>32</v>
      </c>
      <c r="J2533" s="16">
        <v>56.699999999999996</v>
      </c>
      <c r="K2533" s="16">
        <v>18.899999999999999</v>
      </c>
      <c r="L2533" s="17" t="s">
        <v>368</v>
      </c>
      <c r="M2533" s="163" t="str">
        <f>IFERROR(GETPIVOTDATA("Tot. Bottles",'- Ordine Aggregato -'!$A$1,"sku anker",A2533),"")</f>
        <v/>
      </c>
      <c r="N2533" s="18" t="s">
        <v>42</v>
      </c>
      <c r="O2533" s="19" t="str">
        <f t="shared" si="39"/>
        <v>Order online</v>
      </c>
      <c r="P2533" s="97" t="s">
        <v>35</v>
      </c>
      <c r="Q2533" s="13" t="s">
        <v>8317</v>
      </c>
      <c r="R2533" t="s">
        <v>8318</v>
      </c>
      <c r="S2533" s="20">
        <v>0</v>
      </c>
      <c r="T2533" s="21" t="s">
        <v>38</v>
      </c>
    </row>
    <row r="2534" spans="1:20" x14ac:dyDescent="0.35">
      <c r="A2534" s="96" t="s">
        <v>14520</v>
      </c>
      <c r="D2534" s="13" t="s">
        <v>14521</v>
      </c>
      <c r="E2534" s="13">
        <v>3</v>
      </c>
      <c r="F2534" s="14">
        <v>0.7</v>
      </c>
      <c r="G2534" s="13" t="s">
        <v>46</v>
      </c>
      <c r="H2534" s="14">
        <v>45</v>
      </c>
      <c r="I2534" s="15" t="s">
        <v>32</v>
      </c>
      <c r="J2534" s="16">
        <v>94.5</v>
      </c>
      <c r="K2534" s="16">
        <v>31.5</v>
      </c>
      <c r="L2534" s="17" t="s">
        <v>3019</v>
      </c>
      <c r="M2534" s="163" t="str">
        <f>IFERROR(GETPIVOTDATA("Tot. Bottles",'- Ordine Aggregato -'!$A$1,"sku anker",A2534),"")</f>
        <v/>
      </c>
      <c r="N2534" s="18" t="s">
        <v>28</v>
      </c>
      <c r="O2534" s="19" t="str">
        <f t="shared" si="39"/>
        <v>Order online</v>
      </c>
      <c r="P2534" s="97" t="s">
        <v>43</v>
      </c>
      <c r="Q2534" s="13" t="s">
        <v>15580</v>
      </c>
      <c r="R2534" t="s">
        <v>15581</v>
      </c>
      <c r="S2534" s="20">
        <v>0</v>
      </c>
      <c r="T2534" s="21" t="s">
        <v>3755</v>
      </c>
    </row>
    <row r="2535" spans="1:20" x14ac:dyDescent="0.35">
      <c r="A2535" s="96" t="s">
        <v>8319</v>
      </c>
      <c r="B2535" s="96"/>
      <c r="C2535" s="96"/>
      <c r="D2535" s="13" t="s">
        <v>8320</v>
      </c>
      <c r="E2535" s="13">
        <v>12</v>
      </c>
      <c r="F2535" s="14">
        <v>1</v>
      </c>
      <c r="G2535" s="13" t="s">
        <v>14881</v>
      </c>
      <c r="H2535" s="14">
        <v>0</v>
      </c>
      <c r="I2535" s="15" t="s">
        <v>32</v>
      </c>
      <c r="J2535" s="16">
        <v>54</v>
      </c>
      <c r="K2535" s="16">
        <v>4.5</v>
      </c>
      <c r="L2535" s="17" t="s">
        <v>235</v>
      </c>
      <c r="M2535" s="163" t="str">
        <f>IFERROR(GETPIVOTDATA("Tot. Bottles",'- Ordine Aggregato -'!$A$1,"sku anker",A2535),"")</f>
        <v/>
      </c>
      <c r="N2535" s="18" t="s">
        <v>42</v>
      </c>
      <c r="O2535" s="19" t="str">
        <f t="shared" si="39"/>
        <v>Order online</v>
      </c>
      <c r="P2535" s="97" t="s">
        <v>35</v>
      </c>
      <c r="Q2535" s="13" t="s">
        <v>705</v>
      </c>
      <c r="R2535" t="s">
        <v>42</v>
      </c>
      <c r="S2535" s="20">
        <v>0</v>
      </c>
      <c r="T2535" s="21" t="s">
        <v>38</v>
      </c>
    </row>
    <row r="2536" spans="1:20" x14ac:dyDescent="0.35">
      <c r="A2536" s="13" t="s">
        <v>8321</v>
      </c>
      <c r="B2536" s="13"/>
      <c r="C2536" s="13"/>
      <c r="D2536" s="13" t="s">
        <v>8322</v>
      </c>
      <c r="E2536" s="13">
        <v>6</v>
      </c>
      <c r="F2536" s="14">
        <v>0.7</v>
      </c>
      <c r="G2536" s="13" t="s">
        <v>31</v>
      </c>
      <c r="H2536" s="14">
        <v>40</v>
      </c>
      <c r="I2536" s="15" t="s">
        <v>32</v>
      </c>
      <c r="J2536" s="16">
        <v>75.900000000000006</v>
      </c>
      <c r="K2536" s="16">
        <v>12.65</v>
      </c>
      <c r="L2536" s="17" t="s">
        <v>416</v>
      </c>
      <c r="M2536" s="163" t="str">
        <f>IFERROR(GETPIVOTDATA("Tot. Bottles",'- Ordine Aggregato -'!$A$1,"sku anker",A2536),"")</f>
        <v/>
      </c>
      <c r="N2536" s="18" t="s">
        <v>34</v>
      </c>
      <c r="O2536" s="19" t="str">
        <f t="shared" si="39"/>
        <v>Order online</v>
      </c>
      <c r="P2536" s="97" t="s">
        <v>580</v>
      </c>
      <c r="Q2536" s="13" t="s">
        <v>8323</v>
      </c>
      <c r="R2536" t="s">
        <v>8324</v>
      </c>
      <c r="S2536" s="20">
        <v>0</v>
      </c>
      <c r="T2536" s="21" t="s">
        <v>38</v>
      </c>
    </row>
    <row r="2537" spans="1:20" x14ac:dyDescent="0.35">
      <c r="A2537" s="13" t="s">
        <v>8325</v>
      </c>
      <c r="B2537" s="13"/>
      <c r="C2537" s="13"/>
      <c r="D2537" s="13" t="s">
        <v>8326</v>
      </c>
      <c r="E2537" s="13">
        <v>6</v>
      </c>
      <c r="F2537" s="14">
        <v>0.7</v>
      </c>
      <c r="G2537" s="13" t="s">
        <v>46</v>
      </c>
      <c r="H2537" s="14">
        <v>46.3</v>
      </c>
      <c r="I2537" s="15" t="s">
        <v>32</v>
      </c>
      <c r="J2537" s="16">
        <v>171</v>
      </c>
      <c r="K2537" s="16">
        <v>28.5</v>
      </c>
      <c r="L2537" s="17" t="s">
        <v>145</v>
      </c>
      <c r="M2537" s="163" t="str">
        <f>IFERROR(GETPIVOTDATA("Tot. Bottles",'- Ordine Aggregato -'!$A$1,"sku anker",A2537),"")</f>
        <v/>
      </c>
      <c r="N2537" s="18" t="s">
        <v>42</v>
      </c>
      <c r="O2537" s="19" t="str">
        <f t="shared" si="39"/>
        <v>Order online</v>
      </c>
      <c r="P2537" s="97" t="s">
        <v>146</v>
      </c>
      <c r="Q2537" s="13" t="s">
        <v>8327</v>
      </c>
      <c r="R2537" t="s">
        <v>8328</v>
      </c>
      <c r="S2537" s="20">
        <v>0</v>
      </c>
      <c r="T2537" s="21" t="s">
        <v>38</v>
      </c>
    </row>
    <row r="2538" spans="1:20" x14ac:dyDescent="0.35">
      <c r="A2538" s="96" t="s">
        <v>8330</v>
      </c>
      <c r="D2538" s="13" t="s">
        <v>8331</v>
      </c>
      <c r="E2538" s="13">
        <v>6</v>
      </c>
      <c r="F2538" s="14">
        <v>0.7</v>
      </c>
      <c r="G2538" s="13" t="s">
        <v>14872</v>
      </c>
      <c r="H2538" s="14">
        <v>46.3</v>
      </c>
      <c r="I2538" s="15" t="s">
        <v>32</v>
      </c>
      <c r="J2538" s="16">
        <v>135</v>
      </c>
      <c r="K2538" s="16">
        <v>22.5</v>
      </c>
      <c r="L2538" s="17" t="s">
        <v>145</v>
      </c>
      <c r="M2538" s="163" t="str">
        <f>IFERROR(GETPIVOTDATA("Tot. Bottles",'- Ordine Aggregato -'!$A$1,"sku anker",A2538),"")</f>
        <v/>
      </c>
      <c r="N2538" s="18" t="s">
        <v>42</v>
      </c>
      <c r="O2538" s="19" t="str">
        <f t="shared" si="39"/>
        <v>Order online</v>
      </c>
      <c r="P2538" s="97" t="s">
        <v>146</v>
      </c>
      <c r="Q2538" s="13" t="s">
        <v>8329</v>
      </c>
      <c r="R2538" t="s">
        <v>8332</v>
      </c>
      <c r="S2538" s="20">
        <v>0</v>
      </c>
      <c r="T2538" s="21" t="s">
        <v>38</v>
      </c>
    </row>
    <row r="2539" spans="1:20" x14ac:dyDescent="0.35">
      <c r="A2539" s="96" t="s">
        <v>8333</v>
      </c>
      <c r="D2539" s="13" t="s">
        <v>8334</v>
      </c>
      <c r="E2539" s="13">
        <v>6</v>
      </c>
      <c r="F2539" s="14">
        <v>0.7</v>
      </c>
      <c r="G2539" s="13" t="s">
        <v>14872</v>
      </c>
      <c r="H2539" s="14">
        <v>40</v>
      </c>
      <c r="I2539" s="15" t="s">
        <v>32</v>
      </c>
      <c r="J2539" s="16">
        <v>75.900000000000006</v>
      </c>
      <c r="K2539" s="16">
        <v>12.65</v>
      </c>
      <c r="L2539" s="17" t="s">
        <v>104</v>
      </c>
      <c r="M2539" s="163" t="str">
        <f>IFERROR(GETPIVOTDATA("Tot. Bottles",'- Ordine Aggregato -'!$A$1,"sku anker",A2539),"")</f>
        <v/>
      </c>
      <c r="N2539" s="18" t="s">
        <v>42</v>
      </c>
      <c r="O2539" s="19" t="str">
        <f t="shared" si="39"/>
        <v>Order online</v>
      </c>
      <c r="P2539" s="97" t="s">
        <v>1183</v>
      </c>
      <c r="Q2539" s="13" t="s">
        <v>8335</v>
      </c>
      <c r="R2539" t="s">
        <v>8336</v>
      </c>
      <c r="S2539" s="20">
        <v>0</v>
      </c>
      <c r="T2539" s="21" t="s">
        <v>38</v>
      </c>
    </row>
    <row r="2540" spans="1:20" x14ac:dyDescent="0.35">
      <c r="A2540" s="96" t="s">
        <v>8337</v>
      </c>
      <c r="B2540" s="96"/>
      <c r="C2540" s="96"/>
      <c r="D2540" s="13" t="s">
        <v>8338</v>
      </c>
      <c r="E2540" s="13">
        <v>6</v>
      </c>
      <c r="F2540" s="14">
        <v>0.7</v>
      </c>
      <c r="G2540" s="13" t="s">
        <v>14872</v>
      </c>
      <c r="H2540" s="14">
        <v>34</v>
      </c>
      <c r="I2540" s="15" t="s">
        <v>32</v>
      </c>
      <c r="J2540" s="16">
        <v>53.94</v>
      </c>
      <c r="K2540" s="16">
        <v>8.99</v>
      </c>
      <c r="L2540" s="17" t="s">
        <v>104</v>
      </c>
      <c r="M2540" s="163" t="str">
        <f>IFERROR(GETPIVOTDATA("Tot. Bottles",'- Ordine Aggregato -'!$A$1,"sku anker",A2540),"")</f>
        <v/>
      </c>
      <c r="N2540" s="18" t="s">
        <v>34</v>
      </c>
      <c r="O2540" s="19" t="str">
        <f t="shared" si="39"/>
        <v>Order online</v>
      </c>
      <c r="P2540" s="97" t="s">
        <v>1183</v>
      </c>
      <c r="Q2540" s="13" t="s">
        <v>8339</v>
      </c>
      <c r="R2540" t="s">
        <v>15582</v>
      </c>
      <c r="S2540" s="20">
        <v>0</v>
      </c>
      <c r="T2540" s="21" t="s">
        <v>38</v>
      </c>
    </row>
    <row r="2541" spans="1:20" x14ac:dyDescent="0.35">
      <c r="A2541" s="96" t="s">
        <v>8340</v>
      </c>
      <c r="D2541" s="13" t="s">
        <v>8341</v>
      </c>
      <c r="E2541" s="13">
        <v>6</v>
      </c>
      <c r="F2541" s="14">
        <v>1</v>
      </c>
      <c r="G2541" s="13" t="s">
        <v>14871</v>
      </c>
      <c r="H2541" s="14">
        <v>30</v>
      </c>
      <c r="I2541" s="15" t="s">
        <v>32</v>
      </c>
      <c r="J2541" s="16">
        <v>21</v>
      </c>
      <c r="K2541" s="16">
        <v>3.5</v>
      </c>
      <c r="L2541" s="17" t="s">
        <v>690</v>
      </c>
      <c r="M2541" s="163" t="str">
        <f>IFERROR(GETPIVOTDATA("Tot. Bottles",'- Ordine Aggregato -'!$A$1,"sku anker",A2541),"")</f>
        <v/>
      </c>
      <c r="N2541" s="18" t="s">
        <v>42</v>
      </c>
      <c r="O2541" s="19" t="str">
        <f t="shared" si="39"/>
        <v>Order online</v>
      </c>
      <c r="P2541" s="97" t="s">
        <v>68</v>
      </c>
      <c r="Q2541" s="13" t="s">
        <v>8342</v>
      </c>
      <c r="R2541" t="s">
        <v>8343</v>
      </c>
      <c r="S2541" s="20">
        <v>0</v>
      </c>
      <c r="T2541" s="21" t="s">
        <v>38</v>
      </c>
    </row>
    <row r="2542" spans="1:20" x14ac:dyDescent="0.35">
      <c r="A2542" s="96" t="s">
        <v>8344</v>
      </c>
      <c r="D2542" s="13" t="s">
        <v>8345</v>
      </c>
      <c r="E2542" s="13">
        <v>6</v>
      </c>
      <c r="F2542" s="14">
        <v>1</v>
      </c>
      <c r="G2542" s="13" t="s">
        <v>14871</v>
      </c>
      <c r="H2542" s="14">
        <v>30</v>
      </c>
      <c r="I2542" s="15" t="s">
        <v>32</v>
      </c>
      <c r="J2542" s="16">
        <v>21</v>
      </c>
      <c r="K2542" s="16">
        <v>3.5</v>
      </c>
      <c r="L2542" s="17" t="s">
        <v>695</v>
      </c>
      <c r="M2542" s="163" t="str">
        <f>IFERROR(GETPIVOTDATA("Tot. Bottles",'- Ordine Aggregato -'!$A$1,"sku anker",A2542),"")</f>
        <v/>
      </c>
      <c r="N2542" s="18" t="s">
        <v>42</v>
      </c>
      <c r="O2542" s="19" t="str">
        <f t="shared" si="39"/>
        <v>Order online</v>
      </c>
      <c r="P2542" s="97" t="s">
        <v>68</v>
      </c>
      <c r="Q2542" s="13" t="s">
        <v>8346</v>
      </c>
      <c r="R2542" t="s">
        <v>8347</v>
      </c>
      <c r="S2542" s="20">
        <v>0</v>
      </c>
      <c r="T2542" s="21" t="s">
        <v>38</v>
      </c>
    </row>
    <row r="2543" spans="1:20" x14ac:dyDescent="0.35">
      <c r="A2543" s="13" t="s">
        <v>8348</v>
      </c>
      <c r="B2543" s="13"/>
      <c r="C2543" s="13"/>
      <c r="D2543" s="13" t="s">
        <v>8349</v>
      </c>
      <c r="E2543" s="13">
        <v>3</v>
      </c>
      <c r="F2543" s="14">
        <v>0.7</v>
      </c>
      <c r="G2543" s="13" t="s">
        <v>14872</v>
      </c>
      <c r="H2543" s="14">
        <v>36</v>
      </c>
      <c r="I2543" s="15" t="s">
        <v>32</v>
      </c>
      <c r="J2543" s="16">
        <v>58.5</v>
      </c>
      <c r="K2543" s="16">
        <v>19.5</v>
      </c>
      <c r="L2543" s="17" t="s">
        <v>61</v>
      </c>
      <c r="M2543" s="163" t="str">
        <f>IFERROR(GETPIVOTDATA("Tot. Bottles",'- Ordine Aggregato -'!$A$1,"sku anker",A2543),"")</f>
        <v/>
      </c>
      <c r="N2543" s="18" t="s">
        <v>34</v>
      </c>
      <c r="O2543" s="19" t="str">
        <f t="shared" si="39"/>
        <v>Order online</v>
      </c>
      <c r="P2543" s="97" t="s">
        <v>35</v>
      </c>
      <c r="Q2543" s="13" t="s">
        <v>8350</v>
      </c>
      <c r="R2543" t="s">
        <v>8351</v>
      </c>
      <c r="S2543" s="20">
        <v>0</v>
      </c>
      <c r="T2543" s="21" t="s">
        <v>38</v>
      </c>
    </row>
    <row r="2544" spans="1:20" x14ac:dyDescent="0.35">
      <c r="A2544" s="96" t="s">
        <v>8352</v>
      </c>
      <c r="B2544" s="96"/>
      <c r="C2544" s="96"/>
      <c r="D2544" s="13" t="s">
        <v>8353</v>
      </c>
      <c r="E2544" s="13">
        <v>3</v>
      </c>
      <c r="F2544" s="14">
        <v>0.7</v>
      </c>
      <c r="G2544" s="13" t="s">
        <v>14872</v>
      </c>
      <c r="H2544" s="14">
        <v>36</v>
      </c>
      <c r="I2544" s="15" t="s">
        <v>32</v>
      </c>
      <c r="J2544" s="16">
        <v>58.5</v>
      </c>
      <c r="K2544" s="16">
        <v>19.5</v>
      </c>
      <c r="L2544" s="17" t="s">
        <v>61</v>
      </c>
      <c r="M2544" s="163" t="str">
        <f>IFERROR(GETPIVOTDATA("Tot. Bottles",'- Ordine Aggregato -'!$A$1,"sku anker",A2544),"")</f>
        <v/>
      </c>
      <c r="N2544" s="18" t="s">
        <v>42</v>
      </c>
      <c r="O2544" s="19" t="str">
        <f t="shared" si="39"/>
        <v>Order online</v>
      </c>
      <c r="P2544" s="97" t="s">
        <v>35</v>
      </c>
      <c r="Q2544" s="13" t="s">
        <v>8354</v>
      </c>
      <c r="R2544" t="s">
        <v>8355</v>
      </c>
      <c r="S2544" s="20">
        <v>0</v>
      </c>
      <c r="T2544" s="21" t="s">
        <v>38</v>
      </c>
    </row>
    <row r="2545" spans="1:20" x14ac:dyDescent="0.35">
      <c r="A2545" s="13" t="s">
        <v>8356</v>
      </c>
      <c r="B2545" s="13"/>
      <c r="C2545" s="13"/>
      <c r="D2545" s="13" t="s">
        <v>8357</v>
      </c>
      <c r="E2545" s="13">
        <v>6</v>
      </c>
      <c r="F2545" s="14">
        <v>0.7</v>
      </c>
      <c r="G2545" s="13" t="s">
        <v>14871</v>
      </c>
      <c r="H2545" s="14">
        <v>36</v>
      </c>
      <c r="I2545" s="15" t="s">
        <v>32</v>
      </c>
      <c r="J2545" s="16">
        <v>91.5</v>
      </c>
      <c r="K2545" s="16">
        <v>15.25</v>
      </c>
      <c r="L2545" s="17" t="s">
        <v>61</v>
      </c>
      <c r="M2545" s="163" t="str">
        <f>IFERROR(GETPIVOTDATA("Tot. Bottles",'- Ordine Aggregato -'!$A$1,"sku anker",A2545),"")</f>
        <v/>
      </c>
      <c r="N2545" s="18" t="s">
        <v>42</v>
      </c>
      <c r="O2545" s="19" t="str">
        <f t="shared" si="39"/>
        <v>Order online</v>
      </c>
      <c r="P2545" s="97" t="s">
        <v>35</v>
      </c>
      <c r="Q2545" s="13" t="s">
        <v>8358</v>
      </c>
      <c r="R2545" t="s">
        <v>8359</v>
      </c>
      <c r="S2545" s="20">
        <v>0</v>
      </c>
      <c r="T2545" s="21" t="s">
        <v>38</v>
      </c>
    </row>
    <row r="2546" spans="1:20" x14ac:dyDescent="0.35">
      <c r="A2546" s="13" t="s">
        <v>8360</v>
      </c>
      <c r="B2546" s="13"/>
      <c r="C2546" s="13"/>
      <c r="D2546" s="13" t="s">
        <v>8361</v>
      </c>
      <c r="E2546" s="13">
        <v>6</v>
      </c>
      <c r="F2546" s="14">
        <v>0.75</v>
      </c>
      <c r="G2546" s="13" t="s">
        <v>14872</v>
      </c>
      <c r="H2546" s="14">
        <v>13</v>
      </c>
      <c r="I2546" s="15" t="s">
        <v>32</v>
      </c>
      <c r="J2546" s="16">
        <v>41.099999999999994</v>
      </c>
      <c r="K2546" s="16">
        <v>6.85</v>
      </c>
      <c r="L2546" s="17" t="s">
        <v>710</v>
      </c>
      <c r="M2546" s="163" t="str">
        <f>IFERROR(GETPIVOTDATA("Tot. Bottles",'- Ordine Aggregato -'!$A$1,"sku anker",A2546),"")</f>
        <v/>
      </c>
      <c r="N2546" s="18" t="s">
        <v>42</v>
      </c>
      <c r="O2546" s="19" t="str">
        <f t="shared" si="39"/>
        <v>Order online</v>
      </c>
      <c r="P2546" s="97" t="s">
        <v>225</v>
      </c>
      <c r="Q2546" s="13" t="s">
        <v>8362</v>
      </c>
      <c r="R2546" t="s">
        <v>8363</v>
      </c>
      <c r="S2546" s="20">
        <v>0</v>
      </c>
      <c r="T2546" s="21" t="s">
        <v>38</v>
      </c>
    </row>
    <row r="2547" spans="1:20" x14ac:dyDescent="0.35">
      <c r="A2547" s="13" t="s">
        <v>8364</v>
      </c>
      <c r="B2547" s="13"/>
      <c r="C2547" s="13"/>
      <c r="D2547" s="13" t="s">
        <v>8365</v>
      </c>
      <c r="E2547" s="13">
        <v>6</v>
      </c>
      <c r="F2547" s="14">
        <v>0.75</v>
      </c>
      <c r="G2547" s="13" t="s">
        <v>14872</v>
      </c>
      <c r="H2547" s="14">
        <v>13</v>
      </c>
      <c r="I2547" s="15" t="s">
        <v>32</v>
      </c>
      <c r="J2547" s="16">
        <v>33.299999999999997</v>
      </c>
      <c r="K2547" s="16">
        <v>5.55</v>
      </c>
      <c r="L2547" s="17" t="s">
        <v>710</v>
      </c>
      <c r="M2547" s="163" t="str">
        <f>IFERROR(GETPIVOTDATA("Tot. Bottles",'- Ordine Aggregato -'!$A$1,"sku anker",A2547),"")</f>
        <v/>
      </c>
      <c r="N2547" s="18" t="s">
        <v>42</v>
      </c>
      <c r="O2547" s="19" t="str">
        <f t="shared" si="39"/>
        <v>Order online</v>
      </c>
      <c r="P2547" s="97" t="s">
        <v>225</v>
      </c>
      <c r="Q2547" s="13" t="s">
        <v>8362</v>
      </c>
      <c r="R2547" t="s">
        <v>8363</v>
      </c>
      <c r="S2547" s="20">
        <v>0</v>
      </c>
      <c r="T2547" s="21" t="s">
        <v>38</v>
      </c>
    </row>
    <row r="2548" spans="1:20" x14ac:dyDescent="0.35">
      <c r="A2548" s="13" t="s">
        <v>8366</v>
      </c>
      <c r="B2548" s="13"/>
      <c r="C2548" s="13"/>
      <c r="D2548" s="13" t="s">
        <v>8367</v>
      </c>
      <c r="E2548" s="13">
        <v>6</v>
      </c>
      <c r="F2548" s="14">
        <v>0.75</v>
      </c>
      <c r="G2548" s="13" t="s">
        <v>46</v>
      </c>
      <c r="H2548" s="14">
        <v>13</v>
      </c>
      <c r="I2548" s="15" t="s">
        <v>32</v>
      </c>
      <c r="J2548" s="16">
        <v>24</v>
      </c>
      <c r="K2548" s="16">
        <v>4</v>
      </c>
      <c r="L2548" s="17" t="s">
        <v>710</v>
      </c>
      <c r="M2548" s="163" t="str">
        <f>IFERROR(GETPIVOTDATA("Tot. Bottles",'- Ordine Aggregato -'!$A$1,"sku anker",A2548),"")</f>
        <v/>
      </c>
      <c r="N2548" s="18" t="s">
        <v>67</v>
      </c>
      <c r="O2548" s="19" t="str">
        <f t="shared" si="39"/>
        <v>Order online</v>
      </c>
      <c r="P2548" s="97" t="s">
        <v>225</v>
      </c>
      <c r="Q2548" s="13" t="s">
        <v>8368</v>
      </c>
      <c r="R2548" t="s">
        <v>8369</v>
      </c>
      <c r="S2548" s="20">
        <v>4</v>
      </c>
      <c r="T2548" s="21" t="s">
        <v>38</v>
      </c>
    </row>
    <row r="2549" spans="1:20" x14ac:dyDescent="0.35">
      <c r="A2549" s="96" t="s">
        <v>8370</v>
      </c>
      <c r="D2549" s="13" t="s">
        <v>8371</v>
      </c>
      <c r="E2549" s="13">
        <v>60</v>
      </c>
      <c r="F2549" s="14">
        <v>0.05</v>
      </c>
      <c r="G2549" s="13" t="s">
        <v>46</v>
      </c>
      <c r="H2549" s="14">
        <v>31</v>
      </c>
      <c r="I2549" s="15" t="s">
        <v>32</v>
      </c>
      <c r="J2549" s="16">
        <v>81.600000000000009</v>
      </c>
      <c r="K2549" s="16">
        <v>1.36</v>
      </c>
      <c r="L2549" s="17" t="s">
        <v>399</v>
      </c>
      <c r="M2549" s="163" t="str">
        <f>IFERROR(GETPIVOTDATA("Tot. Bottles",'- Ordine Aggregato -'!$A$1,"sku anker",A2549),"")</f>
        <v/>
      </c>
      <c r="N2549" s="18" t="s">
        <v>34</v>
      </c>
      <c r="O2549" s="19" t="str">
        <f t="shared" si="39"/>
        <v>Order online</v>
      </c>
      <c r="P2549" s="97" t="s">
        <v>35</v>
      </c>
      <c r="Q2549" s="13" t="s">
        <v>8372</v>
      </c>
      <c r="R2549" t="s">
        <v>8373</v>
      </c>
      <c r="S2549" s="20">
        <v>0</v>
      </c>
      <c r="T2549" s="21" t="s">
        <v>38</v>
      </c>
    </row>
    <row r="2550" spans="1:20" x14ac:dyDescent="0.35">
      <c r="A2550" s="96" t="s">
        <v>8374</v>
      </c>
      <c r="D2550" s="13" t="s">
        <v>8371</v>
      </c>
      <c r="E2550" s="13">
        <v>12</v>
      </c>
      <c r="F2550" s="14">
        <v>0.35</v>
      </c>
      <c r="G2550" s="13" t="s">
        <v>46</v>
      </c>
      <c r="H2550" s="14">
        <v>31</v>
      </c>
      <c r="I2550" s="15" t="s">
        <v>32</v>
      </c>
      <c r="J2550" s="16">
        <v>83.4</v>
      </c>
      <c r="K2550" s="16">
        <v>6.95</v>
      </c>
      <c r="L2550" s="17" t="s">
        <v>399</v>
      </c>
      <c r="M2550" s="163" t="str">
        <f>IFERROR(GETPIVOTDATA("Tot. Bottles",'- Ordine Aggregato -'!$A$1,"sku anker",A2550),"")</f>
        <v/>
      </c>
      <c r="N2550" s="18" t="s">
        <v>34</v>
      </c>
      <c r="O2550" s="19" t="str">
        <f t="shared" si="39"/>
        <v>Order online</v>
      </c>
      <c r="P2550" s="97" t="s">
        <v>35</v>
      </c>
      <c r="Q2550" s="13" t="s">
        <v>8375</v>
      </c>
      <c r="R2550" t="s">
        <v>8376</v>
      </c>
      <c r="S2550" s="20">
        <v>0</v>
      </c>
      <c r="T2550" s="21" t="s">
        <v>38</v>
      </c>
    </row>
    <row r="2551" spans="1:20" x14ac:dyDescent="0.35">
      <c r="A2551" s="96" t="s">
        <v>8377</v>
      </c>
      <c r="D2551" s="13" t="s">
        <v>8371</v>
      </c>
      <c r="E2551" s="13">
        <v>6</v>
      </c>
      <c r="F2551" s="14">
        <v>0.7</v>
      </c>
      <c r="G2551" s="13" t="s">
        <v>14871</v>
      </c>
      <c r="H2551" s="14">
        <v>31</v>
      </c>
      <c r="I2551" s="15" t="s">
        <v>32</v>
      </c>
      <c r="J2551" s="16">
        <v>47.099999999999994</v>
      </c>
      <c r="K2551" s="16">
        <v>7.85</v>
      </c>
      <c r="L2551" s="17" t="s">
        <v>399</v>
      </c>
      <c r="M2551" s="163" t="str">
        <f>IFERROR(GETPIVOTDATA("Tot. Bottles",'- Ordine Aggregato -'!$A$1,"sku anker",A2551),"")</f>
        <v/>
      </c>
      <c r="N2551" s="18" t="s">
        <v>67</v>
      </c>
      <c r="O2551" s="19" t="str">
        <f t="shared" si="39"/>
        <v>Order online</v>
      </c>
      <c r="P2551" s="97" t="s">
        <v>35</v>
      </c>
      <c r="Q2551" s="13" t="s">
        <v>8378</v>
      </c>
      <c r="R2551" t="s">
        <v>8379</v>
      </c>
      <c r="S2551" s="20">
        <v>7.85</v>
      </c>
      <c r="T2551" s="21" t="s">
        <v>38</v>
      </c>
    </row>
    <row r="2552" spans="1:20" x14ac:dyDescent="0.35">
      <c r="A2552" s="96" t="s">
        <v>8380</v>
      </c>
      <c r="D2552" s="13" t="s">
        <v>8371</v>
      </c>
      <c r="E2552" s="13">
        <v>6</v>
      </c>
      <c r="F2552" s="14">
        <v>1</v>
      </c>
      <c r="G2552" s="13" t="s">
        <v>14871</v>
      </c>
      <c r="H2552" s="14">
        <v>31</v>
      </c>
      <c r="I2552" s="15" t="s">
        <v>32</v>
      </c>
      <c r="J2552" s="16">
        <v>61.5</v>
      </c>
      <c r="K2552" s="16">
        <v>10.25</v>
      </c>
      <c r="L2552" s="17" t="s">
        <v>399</v>
      </c>
      <c r="M2552" s="163" t="str">
        <f>IFERROR(GETPIVOTDATA("Tot. Bottles",'- Ordine Aggregato -'!$A$1,"sku anker",A2552),"")</f>
        <v/>
      </c>
      <c r="N2552" s="18" t="s">
        <v>34</v>
      </c>
      <c r="O2552" s="19" t="str">
        <f t="shared" si="39"/>
        <v>Order online</v>
      </c>
      <c r="P2552" s="97" t="s">
        <v>35</v>
      </c>
      <c r="Q2552" s="13" t="s">
        <v>8381</v>
      </c>
      <c r="R2552" t="s">
        <v>8382</v>
      </c>
      <c r="S2552" s="20">
        <v>0</v>
      </c>
      <c r="T2552" s="21" t="s">
        <v>38</v>
      </c>
    </row>
    <row r="2553" spans="1:20" x14ac:dyDescent="0.35">
      <c r="A2553" s="96" t="s">
        <v>8383</v>
      </c>
      <c r="D2553" s="13" t="s">
        <v>8371</v>
      </c>
      <c r="E2553" s="13">
        <v>12</v>
      </c>
      <c r="F2553" s="14">
        <v>1</v>
      </c>
      <c r="G2553" s="13" t="s">
        <v>14871</v>
      </c>
      <c r="H2553" s="14">
        <v>31</v>
      </c>
      <c r="I2553" s="15" t="s">
        <v>32</v>
      </c>
      <c r="J2553" s="16">
        <v>123</v>
      </c>
      <c r="K2553" s="16">
        <v>10.25</v>
      </c>
      <c r="L2553" s="17" t="s">
        <v>399</v>
      </c>
      <c r="M2553" s="163" t="str">
        <f>IFERROR(GETPIVOTDATA("Tot. Bottles",'- Ordine Aggregato -'!$A$1,"sku anker",A2553),"")</f>
        <v/>
      </c>
      <c r="N2553" s="18" t="s">
        <v>42</v>
      </c>
      <c r="O2553" s="19" t="str">
        <f t="shared" si="39"/>
        <v>Order online</v>
      </c>
      <c r="P2553" s="97" t="s">
        <v>35</v>
      </c>
      <c r="Q2553" s="13" t="s">
        <v>8381</v>
      </c>
      <c r="R2553" t="s">
        <v>4941</v>
      </c>
      <c r="S2553" s="20">
        <v>0</v>
      </c>
      <c r="T2553" s="21" t="s">
        <v>38</v>
      </c>
    </row>
    <row r="2554" spans="1:20" x14ac:dyDescent="0.35">
      <c r="A2554" s="13" t="s">
        <v>14723</v>
      </c>
      <c r="B2554" s="13"/>
      <c r="C2554" s="13"/>
      <c r="D2554" s="13" t="s">
        <v>14724</v>
      </c>
      <c r="E2554" s="13">
        <v>6</v>
      </c>
      <c r="F2554" s="14">
        <v>0.7</v>
      </c>
      <c r="G2554" s="13" t="s">
        <v>46</v>
      </c>
      <c r="H2554" s="14">
        <v>31</v>
      </c>
      <c r="I2554" s="15" t="s">
        <v>32</v>
      </c>
      <c r="J2554" s="16">
        <v>70.5</v>
      </c>
      <c r="K2554" s="16">
        <v>11.75</v>
      </c>
      <c r="L2554" s="17" t="s">
        <v>399</v>
      </c>
      <c r="M2554" s="163" t="str">
        <f>IFERROR(GETPIVOTDATA("Tot. Bottles",'- Ordine Aggregato -'!$A$1,"sku anker",A2554),"")</f>
        <v/>
      </c>
      <c r="N2554" s="18" t="s">
        <v>42</v>
      </c>
      <c r="O2554" s="19" t="str">
        <f t="shared" si="39"/>
        <v>Order online</v>
      </c>
      <c r="P2554" s="97" t="s">
        <v>35</v>
      </c>
      <c r="Q2554" s="13" t="s">
        <v>15583</v>
      </c>
      <c r="R2554" t="s">
        <v>15584</v>
      </c>
      <c r="S2554" s="20">
        <v>0</v>
      </c>
      <c r="T2554" s="21" t="s">
        <v>38</v>
      </c>
    </row>
    <row r="2555" spans="1:20" x14ac:dyDescent="0.35">
      <c r="A2555" s="13" t="s">
        <v>15585</v>
      </c>
      <c r="B2555" s="13"/>
      <c r="C2555" s="13"/>
      <c r="D2555" s="13" t="s">
        <v>15586</v>
      </c>
      <c r="E2555" s="13">
        <v>6</v>
      </c>
      <c r="F2555" s="14">
        <v>0.7</v>
      </c>
      <c r="G2555" s="13" t="s">
        <v>46</v>
      </c>
      <c r="H2555" s="14">
        <v>31</v>
      </c>
      <c r="I2555" s="15" t="s">
        <v>32</v>
      </c>
      <c r="J2555" s="16">
        <v>56.400000000000006</v>
      </c>
      <c r="K2555" s="16">
        <v>9.4</v>
      </c>
      <c r="L2555" s="17" t="s">
        <v>546</v>
      </c>
      <c r="M2555" s="163" t="str">
        <f>IFERROR(GETPIVOTDATA("Tot. Bottles",'- Ordine Aggregato -'!$A$1,"sku anker",A2555),"")</f>
        <v/>
      </c>
      <c r="N2555" s="18" t="s">
        <v>34</v>
      </c>
      <c r="O2555" s="19" t="str">
        <f t="shared" si="39"/>
        <v>Order online</v>
      </c>
      <c r="P2555" s="97" t="s">
        <v>220</v>
      </c>
      <c r="Q2555" s="13" t="s">
        <v>15587</v>
      </c>
      <c r="R2555" t="s">
        <v>15588</v>
      </c>
      <c r="S2555" s="20">
        <v>0</v>
      </c>
      <c r="T2555" s="21" t="s">
        <v>38</v>
      </c>
    </row>
    <row r="2556" spans="1:20" x14ac:dyDescent="0.35">
      <c r="A2556" s="96" t="s">
        <v>14725</v>
      </c>
      <c r="B2556" s="96"/>
      <c r="C2556" s="96"/>
      <c r="D2556" s="13" t="s">
        <v>14726</v>
      </c>
      <c r="E2556" s="13">
        <v>6</v>
      </c>
      <c r="F2556" s="14">
        <v>0.7</v>
      </c>
      <c r="G2556" s="13" t="s">
        <v>14871</v>
      </c>
      <c r="H2556" s="14">
        <v>31</v>
      </c>
      <c r="I2556" s="15" t="s">
        <v>32</v>
      </c>
      <c r="J2556" s="16">
        <v>59.099999999999994</v>
      </c>
      <c r="K2556" s="16">
        <v>9.85</v>
      </c>
      <c r="L2556" s="17" t="s">
        <v>551</v>
      </c>
      <c r="M2556" s="163" t="str">
        <f>IFERROR(GETPIVOTDATA("Tot. Bottles",'- Ordine Aggregato -'!$A$1,"sku anker",A2556),"")</f>
        <v/>
      </c>
      <c r="N2556" s="18" t="s">
        <v>42</v>
      </c>
      <c r="O2556" s="19" t="str">
        <f t="shared" si="39"/>
        <v>Order online</v>
      </c>
      <c r="P2556" s="97" t="s">
        <v>35</v>
      </c>
      <c r="Q2556" s="13" t="s">
        <v>15589</v>
      </c>
      <c r="R2556" t="s">
        <v>15590</v>
      </c>
      <c r="S2556" s="20">
        <v>0</v>
      </c>
      <c r="T2556" s="21" t="s">
        <v>38</v>
      </c>
    </row>
    <row r="2557" spans="1:20" x14ac:dyDescent="0.35">
      <c r="A2557" s="96" t="s">
        <v>8384</v>
      </c>
      <c r="D2557" s="13" t="s">
        <v>8385</v>
      </c>
      <c r="E2557" s="13">
        <v>6</v>
      </c>
      <c r="F2557" s="14">
        <v>0.7</v>
      </c>
      <c r="G2557" s="13" t="s">
        <v>14872</v>
      </c>
      <c r="H2557" s="14">
        <v>16</v>
      </c>
      <c r="I2557" s="15" t="s">
        <v>32</v>
      </c>
      <c r="J2557" s="16">
        <v>61.5</v>
      </c>
      <c r="K2557" s="16">
        <v>10.25</v>
      </c>
      <c r="L2557" s="17" t="s">
        <v>551</v>
      </c>
      <c r="M2557" s="163" t="str">
        <f>IFERROR(GETPIVOTDATA("Tot. Bottles",'- Ordine Aggregato -'!$A$1,"sku anker",A2557),"")</f>
        <v/>
      </c>
      <c r="N2557" s="18" t="s">
        <v>67</v>
      </c>
      <c r="O2557" s="19" t="str">
        <f t="shared" si="39"/>
        <v>Order online</v>
      </c>
      <c r="P2557" s="97" t="s">
        <v>35</v>
      </c>
      <c r="Q2557" s="13" t="s">
        <v>8386</v>
      </c>
      <c r="R2557" t="s">
        <v>8387</v>
      </c>
      <c r="S2557" s="20">
        <v>10.25</v>
      </c>
      <c r="T2557" s="21" t="s">
        <v>38</v>
      </c>
    </row>
    <row r="2558" spans="1:20" x14ac:dyDescent="0.35">
      <c r="A2558" s="96" t="s">
        <v>8388</v>
      </c>
      <c r="B2558" s="96"/>
      <c r="C2558" s="96"/>
      <c r="D2558" s="13" t="s">
        <v>8389</v>
      </c>
      <c r="E2558" s="13">
        <v>6</v>
      </c>
      <c r="F2558" s="14">
        <v>0.7</v>
      </c>
      <c r="G2558" s="13" t="s">
        <v>14872</v>
      </c>
      <c r="H2558" s="14">
        <v>16</v>
      </c>
      <c r="I2558" s="15" t="s">
        <v>32</v>
      </c>
      <c r="J2558" s="16">
        <v>71.699999999999989</v>
      </c>
      <c r="K2558" s="16">
        <v>11.95</v>
      </c>
      <c r="L2558" s="17" t="s">
        <v>551</v>
      </c>
      <c r="M2558" s="163" t="str">
        <f>IFERROR(GETPIVOTDATA("Tot. Bottles",'- Ordine Aggregato -'!$A$1,"sku anker",A2558),"")</f>
        <v/>
      </c>
      <c r="N2558" s="18" t="s">
        <v>34</v>
      </c>
      <c r="O2558" s="19" t="str">
        <f t="shared" si="39"/>
        <v>Order online</v>
      </c>
      <c r="P2558" s="97" t="s">
        <v>35</v>
      </c>
      <c r="Q2558" s="13" t="s">
        <v>8390</v>
      </c>
      <c r="R2558" t="s">
        <v>8391</v>
      </c>
      <c r="S2558" s="20">
        <v>0</v>
      </c>
      <c r="T2558" s="21" t="s">
        <v>38</v>
      </c>
    </row>
    <row r="2559" spans="1:20" x14ac:dyDescent="0.35">
      <c r="A2559" s="13" t="s">
        <v>8392</v>
      </c>
      <c r="B2559" s="13"/>
      <c r="C2559" s="13"/>
      <c r="D2559" s="13" t="s">
        <v>8393</v>
      </c>
      <c r="E2559" s="13">
        <v>12</v>
      </c>
      <c r="F2559" s="14">
        <v>0.35</v>
      </c>
      <c r="G2559" s="13" t="s">
        <v>46</v>
      </c>
      <c r="H2559" s="14">
        <v>16</v>
      </c>
      <c r="I2559" s="15" t="s">
        <v>32</v>
      </c>
      <c r="J2559" s="16">
        <v>98.399999999999991</v>
      </c>
      <c r="K2559" s="16">
        <v>8.1999999999999993</v>
      </c>
      <c r="L2559" s="17" t="s">
        <v>551</v>
      </c>
      <c r="M2559" s="163" t="str">
        <f>IFERROR(GETPIVOTDATA("Tot. Bottles",'- Ordine Aggregato -'!$A$1,"sku anker",A2559),"")</f>
        <v/>
      </c>
      <c r="N2559" s="18" t="s">
        <v>34</v>
      </c>
      <c r="O2559" s="19" t="str">
        <f t="shared" si="39"/>
        <v>Order online</v>
      </c>
      <c r="P2559" s="97" t="s">
        <v>35</v>
      </c>
      <c r="Q2559" s="13" t="s">
        <v>8394</v>
      </c>
      <c r="R2559" t="s">
        <v>8395</v>
      </c>
      <c r="S2559" s="20">
        <v>0</v>
      </c>
      <c r="T2559" s="21" t="s">
        <v>38</v>
      </c>
    </row>
    <row r="2560" spans="1:20" x14ac:dyDescent="0.35">
      <c r="A2560" s="96" t="s">
        <v>8396</v>
      </c>
      <c r="D2560" s="13" t="s">
        <v>8393</v>
      </c>
      <c r="E2560" s="13">
        <v>6</v>
      </c>
      <c r="F2560" s="14">
        <v>0.7</v>
      </c>
      <c r="G2560" s="13" t="s">
        <v>46</v>
      </c>
      <c r="H2560" s="14">
        <v>16</v>
      </c>
      <c r="I2560" s="15" t="s">
        <v>32</v>
      </c>
      <c r="J2560" s="16">
        <v>68.400000000000006</v>
      </c>
      <c r="K2560" s="16">
        <v>11.4</v>
      </c>
      <c r="L2560" s="17" t="s">
        <v>551</v>
      </c>
      <c r="M2560" s="163" t="str">
        <f>IFERROR(GETPIVOTDATA("Tot. Bottles",'- Ordine Aggregato -'!$A$1,"sku anker",A2560),"")</f>
        <v/>
      </c>
      <c r="N2560" s="18" t="s">
        <v>34</v>
      </c>
      <c r="O2560" s="19" t="str">
        <f t="shared" si="39"/>
        <v>Order online</v>
      </c>
      <c r="P2560" s="97" t="s">
        <v>35</v>
      </c>
      <c r="Q2560" s="13" t="s">
        <v>8397</v>
      </c>
      <c r="R2560" t="s">
        <v>8398</v>
      </c>
      <c r="S2560" s="20">
        <v>0</v>
      </c>
      <c r="T2560" s="21" t="s">
        <v>38</v>
      </c>
    </row>
    <row r="2561" spans="1:20" x14ac:dyDescent="0.35">
      <c r="A2561" s="96" t="s">
        <v>8399</v>
      </c>
      <c r="B2561" s="96"/>
      <c r="C2561" s="96"/>
      <c r="D2561" s="13" t="s">
        <v>8393</v>
      </c>
      <c r="E2561" s="13">
        <v>6</v>
      </c>
      <c r="F2561" s="14">
        <v>1</v>
      </c>
      <c r="G2561" s="13" t="s">
        <v>14872</v>
      </c>
      <c r="H2561" s="14">
        <v>16</v>
      </c>
      <c r="I2561" s="15" t="s">
        <v>32</v>
      </c>
      <c r="J2561" s="16">
        <v>55.199999999999996</v>
      </c>
      <c r="K2561" s="16">
        <v>9.1999999999999993</v>
      </c>
      <c r="L2561" s="17" t="s">
        <v>551</v>
      </c>
      <c r="M2561" s="163" t="str">
        <f>IFERROR(GETPIVOTDATA("Tot. Bottles",'- Ordine Aggregato -'!$A$1,"sku anker",A2561),"")</f>
        <v/>
      </c>
      <c r="N2561" s="18" t="s">
        <v>34</v>
      </c>
      <c r="O2561" s="19" t="str">
        <f t="shared" si="39"/>
        <v>Order online</v>
      </c>
      <c r="P2561" s="97" t="s">
        <v>35</v>
      </c>
      <c r="Q2561" s="13" t="s">
        <v>8400</v>
      </c>
      <c r="R2561" t="s">
        <v>8401</v>
      </c>
      <c r="S2561" s="20">
        <v>0</v>
      </c>
      <c r="T2561" s="21" t="s">
        <v>38</v>
      </c>
    </row>
    <row r="2562" spans="1:20" x14ac:dyDescent="0.35">
      <c r="A2562" s="13" t="s">
        <v>14727</v>
      </c>
      <c r="B2562" s="13"/>
      <c r="C2562" s="13"/>
      <c r="D2562" s="13" t="s">
        <v>8403</v>
      </c>
      <c r="E2562" s="13">
        <v>6</v>
      </c>
      <c r="F2562" s="14">
        <v>0.7</v>
      </c>
      <c r="G2562" s="13" t="s">
        <v>14872</v>
      </c>
      <c r="H2562" s="14">
        <v>31</v>
      </c>
      <c r="I2562" s="15" t="s">
        <v>32</v>
      </c>
      <c r="J2562" s="16">
        <v>49.5</v>
      </c>
      <c r="K2562" s="16">
        <v>8.25</v>
      </c>
      <c r="L2562" s="17" t="s">
        <v>399</v>
      </c>
      <c r="M2562" s="163" t="str">
        <f>IFERROR(GETPIVOTDATA("Tot. Bottles",'- Ordine Aggregato -'!$A$1,"sku anker",A2562),"")</f>
        <v/>
      </c>
      <c r="N2562" s="18" t="s">
        <v>42</v>
      </c>
      <c r="O2562" s="19" t="str">
        <f t="shared" si="39"/>
        <v>Order online</v>
      </c>
      <c r="P2562" s="97" t="s">
        <v>35</v>
      </c>
      <c r="Q2562" s="13" t="s">
        <v>8378</v>
      </c>
      <c r="R2562" t="s">
        <v>15591</v>
      </c>
      <c r="S2562" s="20">
        <v>0</v>
      </c>
      <c r="T2562" s="21" t="s">
        <v>38</v>
      </c>
    </row>
    <row r="2563" spans="1:20" x14ac:dyDescent="0.35">
      <c r="A2563" s="96" t="s">
        <v>8402</v>
      </c>
      <c r="D2563" s="13" t="s">
        <v>8403</v>
      </c>
      <c r="E2563" s="13">
        <v>12</v>
      </c>
      <c r="F2563" s="14">
        <v>1</v>
      </c>
      <c r="G2563" s="13" t="s">
        <v>14872</v>
      </c>
      <c r="H2563" s="14">
        <v>31</v>
      </c>
      <c r="I2563" s="15" t="s">
        <v>32</v>
      </c>
      <c r="J2563" s="16">
        <v>123</v>
      </c>
      <c r="K2563" s="16">
        <v>10.25</v>
      </c>
      <c r="L2563" s="17" t="s">
        <v>399</v>
      </c>
      <c r="M2563" s="163" t="str">
        <f>IFERROR(GETPIVOTDATA("Tot. Bottles",'- Ordine Aggregato -'!$A$1,"sku anker",A2563),"")</f>
        <v/>
      </c>
      <c r="N2563" s="18" t="s">
        <v>42</v>
      </c>
      <c r="O2563" s="19" t="str">
        <f t="shared" si="39"/>
        <v>Order online</v>
      </c>
      <c r="P2563" s="97" t="s">
        <v>35</v>
      </c>
      <c r="Q2563" s="13" t="s">
        <v>8381</v>
      </c>
      <c r="R2563" t="s">
        <v>8404</v>
      </c>
      <c r="S2563" s="20">
        <v>0</v>
      </c>
      <c r="T2563" s="21" t="s">
        <v>38</v>
      </c>
    </row>
    <row r="2564" spans="1:20" x14ac:dyDescent="0.35">
      <c r="A2564" s="96" t="s">
        <v>14728</v>
      </c>
      <c r="D2564" s="13" t="s">
        <v>14729</v>
      </c>
      <c r="E2564" s="13">
        <v>6</v>
      </c>
      <c r="F2564" s="14">
        <v>0.7</v>
      </c>
      <c r="G2564" s="13" t="s">
        <v>46</v>
      </c>
      <c r="H2564" s="14">
        <v>30</v>
      </c>
      <c r="I2564" s="15" t="s">
        <v>32</v>
      </c>
      <c r="J2564" s="16">
        <v>75</v>
      </c>
      <c r="K2564" s="16">
        <v>12.5</v>
      </c>
      <c r="L2564" s="17" t="s">
        <v>546</v>
      </c>
      <c r="M2564" s="163" t="str">
        <f>IFERROR(GETPIVOTDATA("Tot. Bottles",'- Ordine Aggregato -'!$A$1,"sku anker",A2564),"")</f>
        <v/>
      </c>
      <c r="N2564" s="18" t="s">
        <v>42</v>
      </c>
      <c r="O2564" s="19" t="str">
        <f t="shared" si="39"/>
        <v>Order online</v>
      </c>
      <c r="P2564" s="97" t="s">
        <v>364</v>
      </c>
      <c r="Q2564" s="13" t="s">
        <v>15592</v>
      </c>
      <c r="R2564" t="s">
        <v>15593</v>
      </c>
      <c r="S2564" s="20">
        <v>0</v>
      </c>
      <c r="T2564" s="21" t="s">
        <v>38</v>
      </c>
    </row>
    <row r="2565" spans="1:20" x14ac:dyDescent="0.35">
      <c r="A2565" s="96" t="s">
        <v>8405</v>
      </c>
      <c r="B2565" s="96"/>
      <c r="C2565" s="96"/>
      <c r="D2565" s="13" t="s">
        <v>8406</v>
      </c>
      <c r="E2565" s="13">
        <v>6</v>
      </c>
      <c r="F2565" s="14">
        <v>0.7</v>
      </c>
      <c r="G2565" s="13" t="s">
        <v>14872</v>
      </c>
      <c r="H2565" s="14">
        <v>30</v>
      </c>
      <c r="I2565" s="15" t="s">
        <v>32</v>
      </c>
      <c r="J2565" s="16">
        <v>75</v>
      </c>
      <c r="K2565" s="16">
        <v>12.5</v>
      </c>
      <c r="L2565" s="17" t="s">
        <v>399</v>
      </c>
      <c r="M2565" s="163" t="str">
        <f>IFERROR(GETPIVOTDATA("Tot. Bottles",'- Ordine Aggregato -'!$A$1,"sku anker",A2565),"")</f>
        <v/>
      </c>
      <c r="N2565" s="18" t="s">
        <v>34</v>
      </c>
      <c r="O2565" s="19" t="str">
        <f t="shared" si="39"/>
        <v>Order online</v>
      </c>
      <c r="P2565" s="97" t="s">
        <v>364</v>
      </c>
      <c r="Q2565" s="13" t="s">
        <v>8407</v>
      </c>
      <c r="R2565" t="s">
        <v>8408</v>
      </c>
      <c r="S2565" s="20">
        <v>0</v>
      </c>
      <c r="T2565" s="21" t="s">
        <v>38</v>
      </c>
    </row>
    <row r="2566" spans="1:20" x14ac:dyDescent="0.35">
      <c r="A2566" s="96" t="s">
        <v>8409</v>
      </c>
      <c r="D2566" s="13" t="s">
        <v>8410</v>
      </c>
      <c r="E2566" s="13">
        <v>6</v>
      </c>
      <c r="F2566" s="14">
        <v>0.7</v>
      </c>
      <c r="G2566" s="13" t="s">
        <v>14872</v>
      </c>
      <c r="H2566" s="14">
        <v>22</v>
      </c>
      <c r="I2566" s="15" t="s">
        <v>32</v>
      </c>
      <c r="J2566" s="16">
        <v>38.700000000000003</v>
      </c>
      <c r="K2566" s="16">
        <v>6.45</v>
      </c>
      <c r="L2566" s="17" t="s">
        <v>558</v>
      </c>
      <c r="M2566" s="163" t="str">
        <f>IFERROR(GETPIVOTDATA("Tot. Bottles",'- Ordine Aggregato -'!$A$1,"sku anker",A2566),"")</f>
        <v/>
      </c>
      <c r="N2566" s="18" t="s">
        <v>42</v>
      </c>
      <c r="O2566" s="19" t="str">
        <f t="shared" si="39"/>
        <v>Order online</v>
      </c>
      <c r="P2566" s="97" t="s">
        <v>364</v>
      </c>
      <c r="Q2566" s="13" t="s">
        <v>8411</v>
      </c>
      <c r="R2566" t="s">
        <v>8412</v>
      </c>
      <c r="S2566" s="20">
        <v>0</v>
      </c>
      <c r="T2566" s="21" t="s">
        <v>38</v>
      </c>
    </row>
    <row r="2567" spans="1:20" x14ac:dyDescent="0.35">
      <c r="A2567" s="96" t="s">
        <v>8413</v>
      </c>
      <c r="D2567" s="13" t="s">
        <v>8414</v>
      </c>
      <c r="E2567" s="13">
        <v>6</v>
      </c>
      <c r="F2567" s="14">
        <v>0.7</v>
      </c>
      <c r="G2567" s="13" t="s">
        <v>14871</v>
      </c>
      <c r="H2567" s="14">
        <v>31</v>
      </c>
      <c r="I2567" s="15" t="s">
        <v>32</v>
      </c>
      <c r="J2567" s="16">
        <v>26.400000000000002</v>
      </c>
      <c r="K2567" s="16">
        <v>4.4000000000000004</v>
      </c>
      <c r="L2567" s="17" t="s">
        <v>399</v>
      </c>
      <c r="M2567" s="163" t="str">
        <f>IFERROR(GETPIVOTDATA("Tot. Bottles",'- Ordine Aggregato -'!$A$1,"sku anker",A2567),"")</f>
        <v/>
      </c>
      <c r="N2567" s="18" t="s">
        <v>42</v>
      </c>
      <c r="O2567" s="19" t="str">
        <f t="shared" si="39"/>
        <v>Order online</v>
      </c>
      <c r="P2567" s="97" t="s">
        <v>35</v>
      </c>
      <c r="Q2567" s="13" t="s">
        <v>8415</v>
      </c>
      <c r="R2567" t="s">
        <v>8416</v>
      </c>
      <c r="S2567" s="20">
        <v>0</v>
      </c>
      <c r="T2567" s="21" t="s">
        <v>38</v>
      </c>
    </row>
    <row r="2568" spans="1:20" x14ac:dyDescent="0.35">
      <c r="A2568" s="13" t="s">
        <v>8417</v>
      </c>
      <c r="B2568" s="13"/>
      <c r="C2568" s="13"/>
      <c r="D2568" s="13" t="s">
        <v>8418</v>
      </c>
      <c r="E2568" s="13">
        <v>6</v>
      </c>
      <c r="F2568" s="14">
        <v>0.75</v>
      </c>
      <c r="G2568" s="13" t="s">
        <v>31</v>
      </c>
      <c r="H2568" s="14">
        <v>17</v>
      </c>
      <c r="I2568" s="15" t="s">
        <v>32</v>
      </c>
      <c r="J2568" s="16">
        <v>59.099999999999994</v>
      </c>
      <c r="K2568" s="16">
        <v>9.85</v>
      </c>
      <c r="L2568" s="17" t="s">
        <v>713</v>
      </c>
      <c r="M2568" s="163" t="str">
        <f>IFERROR(GETPIVOTDATA("Tot. Bottles",'- Ordine Aggregato -'!$A$1,"sku anker",A2568),"")</f>
        <v/>
      </c>
      <c r="N2568" s="18" t="s">
        <v>42</v>
      </c>
      <c r="O2568" s="19" t="str">
        <f t="shared" si="39"/>
        <v>Order online</v>
      </c>
      <c r="P2568" s="97" t="s">
        <v>225</v>
      </c>
      <c r="Q2568" s="13" t="s">
        <v>8419</v>
      </c>
      <c r="R2568" t="s">
        <v>8420</v>
      </c>
      <c r="S2568" s="20">
        <v>0</v>
      </c>
      <c r="T2568" s="21" t="s">
        <v>38</v>
      </c>
    </row>
    <row r="2569" spans="1:20" x14ac:dyDescent="0.35">
      <c r="A2569" s="96" t="s">
        <v>8421</v>
      </c>
      <c r="D2569" s="13" t="s">
        <v>8422</v>
      </c>
      <c r="E2569" s="13">
        <v>6</v>
      </c>
      <c r="F2569" s="14">
        <v>0.75</v>
      </c>
      <c r="G2569" s="13" t="s">
        <v>31</v>
      </c>
      <c r="H2569" s="14">
        <v>17</v>
      </c>
      <c r="I2569" s="15" t="s">
        <v>32</v>
      </c>
      <c r="J2569" s="16">
        <v>55.5</v>
      </c>
      <c r="K2569" s="16">
        <v>9.25</v>
      </c>
      <c r="L2569" s="17" t="s">
        <v>713</v>
      </c>
      <c r="M2569" s="163" t="str">
        <f>IFERROR(GETPIVOTDATA("Tot. Bottles",'- Ordine Aggregato -'!$A$1,"sku anker",A2569),"")</f>
        <v/>
      </c>
      <c r="N2569" s="18" t="s">
        <v>42</v>
      </c>
      <c r="O2569" s="19" t="str">
        <f t="shared" si="39"/>
        <v>Order online</v>
      </c>
      <c r="P2569" s="97" t="s">
        <v>225</v>
      </c>
      <c r="Q2569" s="13" t="s">
        <v>8423</v>
      </c>
      <c r="R2569" t="s">
        <v>8424</v>
      </c>
      <c r="S2569" s="20">
        <v>0</v>
      </c>
      <c r="T2569" s="21" t="s">
        <v>38</v>
      </c>
    </row>
    <row r="2570" spans="1:20" x14ac:dyDescent="0.35">
      <c r="A2570" s="13" t="s">
        <v>8425</v>
      </c>
      <c r="B2570" s="13"/>
      <c r="C2570" s="13"/>
      <c r="D2570" s="13" t="s">
        <v>8426</v>
      </c>
      <c r="E2570" s="13">
        <v>6</v>
      </c>
      <c r="F2570" s="14">
        <v>0.75</v>
      </c>
      <c r="G2570" s="13" t="s">
        <v>31</v>
      </c>
      <c r="H2570" s="14">
        <v>17</v>
      </c>
      <c r="I2570" s="15" t="s">
        <v>32</v>
      </c>
      <c r="J2570" s="16">
        <v>55.5</v>
      </c>
      <c r="K2570" s="16">
        <v>9.25</v>
      </c>
      <c r="L2570" s="17" t="s">
        <v>713</v>
      </c>
      <c r="M2570" s="163" t="str">
        <f>IFERROR(GETPIVOTDATA("Tot. Bottles",'- Ordine Aggregato -'!$A$1,"sku anker",A2570),"")</f>
        <v/>
      </c>
      <c r="N2570" s="18" t="s">
        <v>42</v>
      </c>
      <c r="O2570" s="19" t="str">
        <f t="shared" si="39"/>
        <v>Order online</v>
      </c>
      <c r="P2570" s="97" t="s">
        <v>225</v>
      </c>
      <c r="Q2570" s="13" t="s">
        <v>8427</v>
      </c>
      <c r="R2570" t="s">
        <v>8428</v>
      </c>
      <c r="S2570" s="20">
        <v>0</v>
      </c>
      <c r="T2570" s="21" t="s">
        <v>38</v>
      </c>
    </row>
    <row r="2571" spans="1:20" x14ac:dyDescent="0.35">
      <c r="A2571" s="13" t="s">
        <v>8429</v>
      </c>
      <c r="B2571" s="13"/>
      <c r="C2571" s="13"/>
      <c r="D2571" s="13" t="s">
        <v>8430</v>
      </c>
      <c r="E2571" s="13">
        <v>6</v>
      </c>
      <c r="F2571" s="14">
        <v>0.7</v>
      </c>
      <c r="G2571" s="13" t="s">
        <v>14871</v>
      </c>
      <c r="H2571" s="14">
        <v>30</v>
      </c>
      <c r="I2571" s="15" t="s">
        <v>32</v>
      </c>
      <c r="J2571" s="16">
        <v>41.7</v>
      </c>
      <c r="K2571" s="16">
        <v>6.95</v>
      </c>
      <c r="L2571" s="17" t="s">
        <v>589</v>
      </c>
      <c r="M2571" s="163" t="str">
        <f>IFERROR(GETPIVOTDATA("Tot. Bottles",'- Ordine Aggregato -'!$A$1,"sku anker",A2571),"")</f>
        <v/>
      </c>
      <c r="N2571" s="18" t="s">
        <v>42</v>
      </c>
      <c r="O2571" s="19" t="str">
        <f t="shared" si="39"/>
        <v>Order online</v>
      </c>
      <c r="P2571" s="97" t="s">
        <v>355</v>
      </c>
      <c r="Q2571" s="13" t="s">
        <v>8431</v>
      </c>
      <c r="R2571" t="s">
        <v>8432</v>
      </c>
      <c r="S2571" s="20">
        <v>0</v>
      </c>
      <c r="T2571" s="21" t="s">
        <v>38</v>
      </c>
    </row>
    <row r="2572" spans="1:20" x14ac:dyDescent="0.35">
      <c r="A2572" s="96" t="s">
        <v>8433</v>
      </c>
      <c r="B2572" s="96"/>
      <c r="C2572" s="96"/>
      <c r="D2572" s="13" t="s">
        <v>8434</v>
      </c>
      <c r="E2572" s="13">
        <v>6</v>
      </c>
      <c r="F2572" s="14">
        <v>0.75</v>
      </c>
      <c r="G2572" s="13" t="s">
        <v>46</v>
      </c>
      <c r="H2572" s="14">
        <v>14.5</v>
      </c>
      <c r="I2572" s="15" t="s">
        <v>32</v>
      </c>
      <c r="J2572" s="16">
        <v>51</v>
      </c>
      <c r="K2572" s="16">
        <v>8.5</v>
      </c>
      <c r="L2572" s="17" t="s">
        <v>548</v>
      </c>
      <c r="M2572" s="163" t="str">
        <f>IFERROR(GETPIVOTDATA("Tot. Bottles",'- Ordine Aggregato -'!$A$1,"sku anker",A2572),"")</f>
        <v/>
      </c>
      <c r="N2572" s="18" t="s">
        <v>42</v>
      </c>
      <c r="O2572" s="19" t="str">
        <f t="shared" si="39"/>
        <v>Order online</v>
      </c>
      <c r="P2572" s="97" t="s">
        <v>220</v>
      </c>
      <c r="Q2572" s="13" t="s">
        <v>8435</v>
      </c>
      <c r="R2572" t="s">
        <v>8436</v>
      </c>
      <c r="S2572" s="20">
        <v>0</v>
      </c>
      <c r="T2572" s="21" t="s">
        <v>38</v>
      </c>
    </row>
    <row r="2573" spans="1:20" x14ac:dyDescent="0.35">
      <c r="A2573" s="13" t="s">
        <v>8437</v>
      </c>
      <c r="B2573" s="13"/>
      <c r="C2573" s="13"/>
      <c r="D2573" s="13" t="s">
        <v>8438</v>
      </c>
      <c r="E2573" s="13">
        <v>6</v>
      </c>
      <c r="F2573" s="14">
        <v>0.7</v>
      </c>
      <c r="G2573" s="13" t="s">
        <v>14872</v>
      </c>
      <c r="H2573" s="14">
        <v>44</v>
      </c>
      <c r="I2573" s="15" t="s">
        <v>32</v>
      </c>
      <c r="J2573" s="16">
        <v>111</v>
      </c>
      <c r="K2573" s="16">
        <v>18.5</v>
      </c>
      <c r="L2573" s="17" t="s">
        <v>368</v>
      </c>
      <c r="M2573" s="163" t="str">
        <f>IFERROR(GETPIVOTDATA("Tot. Bottles",'- Ordine Aggregato -'!$A$1,"sku anker",A2573),"")</f>
        <v/>
      </c>
      <c r="N2573" s="18" t="s">
        <v>42</v>
      </c>
      <c r="O2573" s="19" t="str">
        <f t="shared" ref="O2573:O2636" si="40">HYPERLINK("https://www.ankeramsterdamspirits.nl/en/products/"&amp;A2573,"Order online")</f>
        <v>Order online</v>
      </c>
      <c r="P2573" s="97" t="s">
        <v>146</v>
      </c>
      <c r="Q2573" s="13" t="s">
        <v>8439</v>
      </c>
      <c r="R2573" t="s">
        <v>8440</v>
      </c>
      <c r="S2573" s="20">
        <v>0</v>
      </c>
      <c r="T2573" s="21" t="s">
        <v>38</v>
      </c>
    </row>
    <row r="2574" spans="1:20" x14ac:dyDescent="0.35">
      <c r="A2574" s="96" t="s">
        <v>8441</v>
      </c>
      <c r="D2574" s="13" t="s">
        <v>8442</v>
      </c>
      <c r="E2574" s="13">
        <v>6</v>
      </c>
      <c r="F2574" s="14">
        <v>0.7</v>
      </c>
      <c r="G2574" s="13" t="s">
        <v>14871</v>
      </c>
      <c r="H2574" s="14">
        <v>41.5</v>
      </c>
      <c r="I2574" s="15" t="s">
        <v>32</v>
      </c>
      <c r="J2574" s="16">
        <v>56.400000000000006</v>
      </c>
      <c r="K2574" s="16">
        <v>9.4</v>
      </c>
      <c r="L2574" s="17" t="s">
        <v>130</v>
      </c>
      <c r="M2574" s="163" t="str">
        <f>IFERROR(GETPIVOTDATA("Tot. Bottles",'- Ordine Aggregato -'!$A$1,"sku anker",A2574),"")</f>
        <v/>
      </c>
      <c r="N2574" s="18" t="s">
        <v>42</v>
      </c>
      <c r="O2574" s="19" t="str">
        <f t="shared" si="40"/>
        <v>Order online</v>
      </c>
      <c r="P2574" s="97" t="s">
        <v>6505</v>
      </c>
      <c r="Q2574" s="13" t="s">
        <v>8443</v>
      </c>
      <c r="R2574" t="s">
        <v>8444</v>
      </c>
      <c r="S2574" s="20">
        <v>0</v>
      </c>
      <c r="T2574" s="21" t="s">
        <v>38</v>
      </c>
    </row>
    <row r="2575" spans="1:20" x14ac:dyDescent="0.35">
      <c r="A2575" s="96" t="s">
        <v>8448</v>
      </c>
      <c r="B2575" s="96"/>
      <c r="C2575" s="96"/>
      <c r="D2575" s="13" t="s">
        <v>8449</v>
      </c>
      <c r="E2575" s="13">
        <v>6</v>
      </c>
      <c r="F2575" s="14">
        <v>0.7</v>
      </c>
      <c r="G2575" s="13" t="s">
        <v>46</v>
      </c>
      <c r="H2575" s="14">
        <v>46</v>
      </c>
      <c r="I2575" s="15" t="s">
        <v>32</v>
      </c>
      <c r="J2575" s="16">
        <v>129</v>
      </c>
      <c r="K2575" s="16">
        <v>21.5</v>
      </c>
      <c r="L2575" s="17" t="s">
        <v>145</v>
      </c>
      <c r="M2575" s="163" t="str">
        <f>IFERROR(GETPIVOTDATA("Tot. Bottles",'- Ordine Aggregato -'!$A$1,"sku anker",A2575),"")</f>
        <v/>
      </c>
      <c r="N2575" s="18" t="s">
        <v>42</v>
      </c>
      <c r="O2575" s="19" t="str">
        <f t="shared" si="40"/>
        <v>Order online</v>
      </c>
      <c r="P2575" s="97" t="s">
        <v>146</v>
      </c>
      <c r="Q2575" s="13" t="s">
        <v>8450</v>
      </c>
      <c r="R2575" t="s">
        <v>8451</v>
      </c>
      <c r="S2575" s="20">
        <v>0</v>
      </c>
      <c r="T2575" s="21" t="s">
        <v>38</v>
      </c>
    </row>
    <row r="2576" spans="1:20" x14ac:dyDescent="0.35">
      <c r="A2576" s="96" t="s">
        <v>14474</v>
      </c>
      <c r="D2576" s="13" t="s">
        <v>14475</v>
      </c>
      <c r="E2576" s="13">
        <v>12</v>
      </c>
      <c r="F2576" s="14">
        <v>0.7</v>
      </c>
      <c r="G2576" s="13" t="s">
        <v>46</v>
      </c>
      <c r="H2576" s="14">
        <v>40</v>
      </c>
      <c r="I2576" s="15" t="s">
        <v>32</v>
      </c>
      <c r="J2576" s="16">
        <v>67.199999999999989</v>
      </c>
      <c r="K2576" s="16">
        <v>5.6</v>
      </c>
      <c r="L2576" s="17" t="s">
        <v>448</v>
      </c>
      <c r="M2576" s="163" t="str">
        <f>IFERROR(GETPIVOTDATA("Tot. Bottles",'- Ordine Aggregato -'!$A$1,"sku anker",A2576),"")</f>
        <v/>
      </c>
      <c r="N2576" s="18" t="s">
        <v>67</v>
      </c>
      <c r="O2576" s="19" t="str">
        <f t="shared" si="40"/>
        <v>Order online</v>
      </c>
      <c r="P2576" s="97" t="s">
        <v>146</v>
      </c>
      <c r="Q2576" s="13" t="s">
        <v>15594</v>
      </c>
      <c r="R2576" t="s">
        <v>15595</v>
      </c>
      <c r="S2576" s="20">
        <v>5.6</v>
      </c>
      <c r="T2576" s="21" t="s">
        <v>38</v>
      </c>
    </row>
    <row r="2577" spans="1:20" x14ac:dyDescent="0.35">
      <c r="A2577" s="96" t="s">
        <v>8452</v>
      </c>
      <c r="B2577" s="96"/>
      <c r="C2577" s="96"/>
      <c r="D2577" s="13" t="s">
        <v>8453</v>
      </c>
      <c r="E2577" s="13">
        <v>6</v>
      </c>
      <c r="F2577" s="14">
        <v>0.7</v>
      </c>
      <c r="G2577" s="13" t="s">
        <v>46</v>
      </c>
      <c r="H2577" s="14">
        <v>40</v>
      </c>
      <c r="I2577" s="15" t="s">
        <v>32</v>
      </c>
      <c r="J2577" s="16">
        <v>45</v>
      </c>
      <c r="K2577" s="16">
        <v>7.5</v>
      </c>
      <c r="L2577" s="17" t="s">
        <v>448</v>
      </c>
      <c r="M2577" s="163" t="str">
        <f>IFERROR(GETPIVOTDATA("Tot. Bottles",'- Ordine Aggregato -'!$A$1,"sku anker",A2577),"")</f>
        <v/>
      </c>
      <c r="N2577" s="18" t="s">
        <v>34</v>
      </c>
      <c r="O2577" s="19" t="str">
        <f t="shared" si="40"/>
        <v>Order online</v>
      </c>
      <c r="P2577" s="97" t="s">
        <v>146</v>
      </c>
      <c r="Q2577" s="13" t="s">
        <v>8454</v>
      </c>
      <c r="R2577" t="s">
        <v>8455</v>
      </c>
      <c r="S2577" s="20">
        <v>0</v>
      </c>
      <c r="T2577" s="21" t="s">
        <v>38</v>
      </c>
    </row>
    <row r="2578" spans="1:20" x14ac:dyDescent="0.35">
      <c r="A2578" s="13" t="s">
        <v>15596</v>
      </c>
      <c r="B2578" s="13"/>
      <c r="C2578" s="13"/>
      <c r="D2578" s="13" t="s">
        <v>15597</v>
      </c>
      <c r="E2578" s="13">
        <v>6</v>
      </c>
      <c r="F2578" s="14">
        <v>0.7</v>
      </c>
      <c r="G2578" s="13" t="s">
        <v>46</v>
      </c>
      <c r="H2578" s="14">
        <v>40</v>
      </c>
      <c r="I2578" s="15" t="s">
        <v>32</v>
      </c>
      <c r="J2578" s="16">
        <v>67.5</v>
      </c>
      <c r="K2578" s="16">
        <v>11.25</v>
      </c>
      <c r="L2578" s="17" t="s">
        <v>145</v>
      </c>
      <c r="M2578" s="163" t="str">
        <f>IFERROR(GETPIVOTDATA("Tot. Bottles",'- Ordine Aggregato -'!$A$1,"sku anker",A2578),"")</f>
        <v/>
      </c>
      <c r="N2578" s="18" t="s">
        <v>34</v>
      </c>
      <c r="O2578" s="19" t="str">
        <f t="shared" si="40"/>
        <v>Order online</v>
      </c>
      <c r="P2578" s="97" t="s">
        <v>146</v>
      </c>
      <c r="Q2578" s="13" t="s">
        <v>15598</v>
      </c>
      <c r="R2578" t="s">
        <v>15599</v>
      </c>
      <c r="S2578" s="20">
        <v>0</v>
      </c>
      <c r="T2578" s="21" t="s">
        <v>38</v>
      </c>
    </row>
    <row r="2579" spans="1:20" x14ac:dyDescent="0.35">
      <c r="A2579" s="13" t="s">
        <v>8456</v>
      </c>
      <c r="B2579" s="13"/>
      <c r="C2579" s="13"/>
      <c r="D2579" s="13" t="s">
        <v>8457</v>
      </c>
      <c r="E2579" s="13">
        <v>6</v>
      </c>
      <c r="F2579" s="14">
        <v>0.75</v>
      </c>
      <c r="G2579" s="13" t="s">
        <v>46</v>
      </c>
      <c r="H2579" s="14">
        <v>7</v>
      </c>
      <c r="I2579" s="15" t="s">
        <v>32</v>
      </c>
      <c r="J2579" s="16">
        <v>39</v>
      </c>
      <c r="K2579" s="16">
        <v>6.5</v>
      </c>
      <c r="L2579" s="17" t="s">
        <v>2306</v>
      </c>
      <c r="M2579" s="163" t="str">
        <f>IFERROR(GETPIVOTDATA("Tot. Bottles",'- Ordine Aggregato -'!$A$1,"sku anker",A2579),"")</f>
        <v/>
      </c>
      <c r="N2579" s="18" t="s">
        <v>42</v>
      </c>
      <c r="O2579" s="19" t="str">
        <f t="shared" si="40"/>
        <v>Order online</v>
      </c>
      <c r="P2579" s="97" t="s">
        <v>35</v>
      </c>
      <c r="Q2579" s="13" t="s">
        <v>8458</v>
      </c>
      <c r="R2579" t="s">
        <v>8459</v>
      </c>
      <c r="S2579" s="20">
        <v>0</v>
      </c>
      <c r="T2579" s="21" t="s">
        <v>38</v>
      </c>
    </row>
    <row r="2580" spans="1:20" x14ac:dyDescent="0.35">
      <c r="A2580" s="96" t="s">
        <v>8460</v>
      </c>
      <c r="B2580" s="96"/>
      <c r="C2580" s="96"/>
      <c r="D2580" s="13" t="s">
        <v>8461</v>
      </c>
      <c r="E2580" s="13">
        <v>6</v>
      </c>
      <c r="F2580" s="14">
        <v>0.75</v>
      </c>
      <c r="G2580" s="13" t="s">
        <v>46</v>
      </c>
      <c r="H2580" s="14">
        <v>7</v>
      </c>
      <c r="I2580" s="15" t="s">
        <v>32</v>
      </c>
      <c r="J2580" s="16">
        <v>39</v>
      </c>
      <c r="K2580" s="16">
        <v>6.5</v>
      </c>
      <c r="L2580" s="17" t="s">
        <v>2306</v>
      </c>
      <c r="M2580" s="163" t="str">
        <f>IFERROR(GETPIVOTDATA("Tot. Bottles",'- Ordine Aggregato -'!$A$1,"sku anker",A2580),"")</f>
        <v/>
      </c>
      <c r="N2580" s="18" t="s">
        <v>42</v>
      </c>
      <c r="O2580" s="19" t="str">
        <f t="shared" si="40"/>
        <v>Order online</v>
      </c>
      <c r="P2580" s="97" t="s">
        <v>35</v>
      </c>
      <c r="Q2580" s="13" t="s">
        <v>8462</v>
      </c>
      <c r="R2580" t="s">
        <v>8463</v>
      </c>
      <c r="S2580" s="20">
        <v>0</v>
      </c>
      <c r="T2580" s="21" t="s">
        <v>38</v>
      </c>
    </row>
    <row r="2581" spans="1:20" x14ac:dyDescent="0.35">
      <c r="A2581" s="13" t="s">
        <v>8464</v>
      </c>
      <c r="B2581" s="13"/>
      <c r="C2581" s="13"/>
      <c r="D2581" s="13" t="s">
        <v>8465</v>
      </c>
      <c r="E2581" s="13">
        <v>6</v>
      </c>
      <c r="F2581" s="14">
        <v>0.75</v>
      </c>
      <c r="G2581" s="13" t="s">
        <v>14872</v>
      </c>
      <c r="H2581" s="14">
        <v>8</v>
      </c>
      <c r="I2581" s="15" t="s">
        <v>32</v>
      </c>
      <c r="J2581" s="16">
        <v>39</v>
      </c>
      <c r="K2581" s="16">
        <v>6.5</v>
      </c>
      <c r="L2581" s="17" t="s">
        <v>960</v>
      </c>
      <c r="M2581" s="163" t="str">
        <f>IFERROR(GETPIVOTDATA("Tot. Bottles",'- Ordine Aggregato -'!$A$1,"sku anker",A2581),"")</f>
        <v/>
      </c>
      <c r="N2581" s="18" t="s">
        <v>34</v>
      </c>
      <c r="O2581" s="19" t="str">
        <f t="shared" si="40"/>
        <v>Order online</v>
      </c>
      <c r="P2581" s="97" t="s">
        <v>35</v>
      </c>
      <c r="Q2581" s="13" t="s">
        <v>8466</v>
      </c>
      <c r="R2581" t="s">
        <v>8467</v>
      </c>
      <c r="S2581" s="20">
        <v>0</v>
      </c>
      <c r="T2581" s="21" t="s">
        <v>38</v>
      </c>
    </row>
    <row r="2582" spans="1:20" x14ac:dyDescent="0.35">
      <c r="A2582" s="13" t="s">
        <v>8468</v>
      </c>
      <c r="B2582" s="13"/>
      <c r="C2582" s="13"/>
      <c r="D2582" s="13" t="s">
        <v>8469</v>
      </c>
      <c r="E2582" s="13">
        <v>24</v>
      </c>
      <c r="F2582" s="14">
        <v>0.2</v>
      </c>
      <c r="G2582" s="13" t="s">
        <v>14872</v>
      </c>
      <c r="H2582" s="14">
        <v>0</v>
      </c>
      <c r="I2582" s="15" t="s">
        <v>32</v>
      </c>
      <c r="J2582" s="16">
        <v>26.400000000000002</v>
      </c>
      <c r="K2582" s="16">
        <v>1.1000000000000001</v>
      </c>
      <c r="L2582" s="17" t="s">
        <v>33</v>
      </c>
      <c r="M2582" s="163" t="str">
        <f>IFERROR(GETPIVOTDATA("Tot. Bottles",'- Ordine Aggregato -'!$A$1,"sku anker",A2582),"")</f>
        <v/>
      </c>
      <c r="N2582" s="18" t="s">
        <v>42</v>
      </c>
      <c r="O2582" s="19" t="str">
        <f t="shared" si="40"/>
        <v>Order online</v>
      </c>
      <c r="P2582" s="97" t="s">
        <v>146</v>
      </c>
      <c r="Q2582" s="13" t="s">
        <v>8470</v>
      </c>
      <c r="R2582" t="s">
        <v>8471</v>
      </c>
      <c r="S2582" s="20">
        <v>0</v>
      </c>
      <c r="T2582" s="21" t="s">
        <v>38</v>
      </c>
    </row>
    <row r="2583" spans="1:20" x14ac:dyDescent="0.35">
      <c r="A2583" s="96" t="s">
        <v>8472</v>
      </c>
      <c r="B2583" s="96"/>
      <c r="C2583" s="96"/>
      <c r="D2583" s="13" t="s">
        <v>8473</v>
      </c>
      <c r="E2583" s="13">
        <v>24</v>
      </c>
      <c r="F2583" s="14">
        <v>0.2</v>
      </c>
      <c r="G2583" s="13" t="s">
        <v>14872</v>
      </c>
      <c r="H2583" s="14">
        <v>0</v>
      </c>
      <c r="I2583" s="15" t="s">
        <v>32</v>
      </c>
      <c r="J2583" s="16">
        <v>26.400000000000002</v>
      </c>
      <c r="K2583" s="16">
        <v>1.1000000000000001</v>
      </c>
      <c r="L2583" s="17" t="s">
        <v>33</v>
      </c>
      <c r="M2583" s="163" t="str">
        <f>IFERROR(GETPIVOTDATA("Tot. Bottles",'- Ordine Aggregato -'!$A$1,"sku anker",A2583),"")</f>
        <v/>
      </c>
      <c r="N2583" s="18" t="s">
        <v>42</v>
      </c>
      <c r="O2583" s="19" t="str">
        <f t="shared" si="40"/>
        <v>Order online</v>
      </c>
      <c r="P2583" s="97" t="s">
        <v>146</v>
      </c>
      <c r="Q2583" s="13" t="s">
        <v>8474</v>
      </c>
      <c r="R2583" t="s">
        <v>8475</v>
      </c>
      <c r="S2583" s="20">
        <v>0</v>
      </c>
      <c r="T2583" s="21" t="s">
        <v>38</v>
      </c>
    </row>
    <row r="2584" spans="1:20" x14ac:dyDescent="0.35">
      <c r="A2584" s="96" t="s">
        <v>8476</v>
      </c>
      <c r="D2584" s="13" t="s">
        <v>8477</v>
      </c>
      <c r="E2584" s="13">
        <v>24</v>
      </c>
      <c r="F2584" s="14">
        <v>0.2</v>
      </c>
      <c r="G2584" s="13" t="s">
        <v>14872</v>
      </c>
      <c r="H2584" s="14">
        <v>0</v>
      </c>
      <c r="I2584" s="15" t="s">
        <v>32</v>
      </c>
      <c r="J2584" s="16">
        <v>26.400000000000002</v>
      </c>
      <c r="K2584" s="16">
        <v>1.1000000000000001</v>
      </c>
      <c r="L2584" s="17" t="s">
        <v>66</v>
      </c>
      <c r="M2584" s="163" t="str">
        <f>IFERROR(GETPIVOTDATA("Tot. Bottles",'- Ordine Aggregato -'!$A$1,"sku anker",A2584),"")</f>
        <v/>
      </c>
      <c r="N2584" s="18" t="s">
        <v>42</v>
      </c>
      <c r="O2584" s="19" t="str">
        <f t="shared" si="40"/>
        <v>Order online</v>
      </c>
      <c r="P2584" s="97" t="s">
        <v>146</v>
      </c>
      <c r="Q2584" s="13" t="s">
        <v>42</v>
      </c>
      <c r="R2584" t="s">
        <v>42</v>
      </c>
      <c r="S2584" s="20">
        <v>0</v>
      </c>
      <c r="T2584" s="21" t="s">
        <v>38</v>
      </c>
    </row>
    <row r="2585" spans="1:20" x14ac:dyDescent="0.35">
      <c r="A2585" s="96" t="s">
        <v>8478</v>
      </c>
      <c r="D2585" s="13" t="s">
        <v>8479</v>
      </c>
      <c r="E2585" s="13">
        <v>24</v>
      </c>
      <c r="F2585" s="14">
        <v>0.2</v>
      </c>
      <c r="G2585" s="13" t="s">
        <v>14872</v>
      </c>
      <c r="H2585" s="14">
        <v>0</v>
      </c>
      <c r="I2585" s="15" t="s">
        <v>32</v>
      </c>
      <c r="J2585" s="16">
        <v>26.400000000000002</v>
      </c>
      <c r="K2585" s="16">
        <v>1.1000000000000001</v>
      </c>
      <c r="L2585" s="17" t="s">
        <v>33</v>
      </c>
      <c r="M2585" s="163" t="str">
        <f>IFERROR(GETPIVOTDATA("Tot. Bottles",'- Ordine Aggregato -'!$A$1,"sku anker",A2585),"")</f>
        <v/>
      </c>
      <c r="N2585" s="18" t="s">
        <v>42</v>
      </c>
      <c r="O2585" s="19" t="str">
        <f t="shared" si="40"/>
        <v>Order online</v>
      </c>
      <c r="P2585" s="97" t="s">
        <v>146</v>
      </c>
      <c r="Q2585" s="13" t="s">
        <v>8480</v>
      </c>
      <c r="R2585" t="s">
        <v>8481</v>
      </c>
      <c r="S2585" s="20">
        <v>0</v>
      </c>
      <c r="T2585" s="21" t="s">
        <v>38</v>
      </c>
    </row>
    <row r="2586" spans="1:20" x14ac:dyDescent="0.35">
      <c r="A2586" s="96" t="s">
        <v>8482</v>
      </c>
      <c r="D2586" s="13" t="s">
        <v>8483</v>
      </c>
      <c r="E2586" s="13">
        <v>6</v>
      </c>
      <c r="F2586" s="14">
        <v>0.7</v>
      </c>
      <c r="G2586" s="13" t="s">
        <v>14872</v>
      </c>
      <c r="H2586" s="14">
        <v>48</v>
      </c>
      <c r="I2586" s="15" t="s">
        <v>32</v>
      </c>
      <c r="J2586" s="16">
        <v>3150</v>
      </c>
      <c r="K2586" s="16">
        <v>525</v>
      </c>
      <c r="L2586" s="17" t="s">
        <v>145</v>
      </c>
      <c r="M2586" s="163" t="str">
        <f>IFERROR(GETPIVOTDATA("Tot. Bottles",'- Ordine Aggregato -'!$A$1,"sku anker",A2586),"")</f>
        <v/>
      </c>
      <c r="N2586" s="18" t="s">
        <v>42</v>
      </c>
      <c r="O2586" s="19" t="str">
        <f t="shared" si="40"/>
        <v>Order online</v>
      </c>
      <c r="P2586" s="97" t="s">
        <v>146</v>
      </c>
      <c r="Q2586" s="13" t="s">
        <v>8484</v>
      </c>
      <c r="R2586" t="s">
        <v>8485</v>
      </c>
      <c r="S2586" s="20">
        <v>0</v>
      </c>
      <c r="T2586" s="21" t="s">
        <v>38</v>
      </c>
    </row>
    <row r="2587" spans="1:20" x14ac:dyDescent="0.35">
      <c r="A2587" s="13" t="s">
        <v>8486</v>
      </c>
      <c r="B2587" s="13"/>
      <c r="C2587" s="13"/>
      <c r="D2587" s="13" t="s">
        <v>8487</v>
      </c>
      <c r="E2587" s="13">
        <v>6</v>
      </c>
      <c r="F2587" s="14">
        <v>0.7</v>
      </c>
      <c r="G2587" s="13" t="s">
        <v>46</v>
      </c>
      <c r="H2587" s="14">
        <v>45.1</v>
      </c>
      <c r="I2587" s="15" t="s">
        <v>32</v>
      </c>
      <c r="J2587" s="16">
        <v>108.89999999999999</v>
      </c>
      <c r="K2587" s="16">
        <v>18.149999999999999</v>
      </c>
      <c r="L2587" s="17" t="s">
        <v>368</v>
      </c>
      <c r="M2587" s="163" t="str">
        <f>IFERROR(GETPIVOTDATA("Tot. Bottles",'- Ordine Aggregato -'!$A$1,"sku anker",A2587),"")</f>
        <v/>
      </c>
      <c r="N2587" s="18" t="s">
        <v>34</v>
      </c>
      <c r="O2587" s="19" t="str">
        <f t="shared" si="40"/>
        <v>Order online</v>
      </c>
      <c r="P2587" s="97" t="s">
        <v>68</v>
      </c>
      <c r="Q2587" s="13" t="s">
        <v>8488</v>
      </c>
      <c r="R2587" t="s">
        <v>8489</v>
      </c>
      <c r="S2587" s="20">
        <v>0</v>
      </c>
      <c r="T2587" s="21" t="s">
        <v>38</v>
      </c>
    </row>
    <row r="2588" spans="1:20" x14ac:dyDescent="0.35">
      <c r="A2588" s="96" t="s">
        <v>8490</v>
      </c>
      <c r="D2588" s="13" t="s">
        <v>8491</v>
      </c>
      <c r="E2588" s="13">
        <v>24</v>
      </c>
      <c r="F2588" s="14">
        <v>0.2</v>
      </c>
      <c r="G2588" s="13" t="s">
        <v>46</v>
      </c>
      <c r="H2588" s="14">
        <v>0</v>
      </c>
      <c r="I2588" s="15" t="s">
        <v>32</v>
      </c>
      <c r="J2588" s="16">
        <v>22.799999999999997</v>
      </c>
      <c r="K2588" s="16">
        <v>0.95</v>
      </c>
      <c r="L2588" s="17" t="s">
        <v>33</v>
      </c>
      <c r="M2588" s="163" t="str">
        <f>IFERROR(GETPIVOTDATA("Tot. Bottles",'- Ordine Aggregato -'!$A$1,"sku anker",A2588),"")</f>
        <v/>
      </c>
      <c r="N2588" s="18" t="s">
        <v>42</v>
      </c>
      <c r="O2588" s="19" t="str">
        <f t="shared" si="40"/>
        <v>Order online</v>
      </c>
      <c r="P2588" s="97" t="s">
        <v>68</v>
      </c>
      <c r="Q2588" s="13" t="s">
        <v>8492</v>
      </c>
      <c r="R2588" t="s">
        <v>8493</v>
      </c>
      <c r="S2588" s="20">
        <v>0</v>
      </c>
      <c r="T2588" s="21" t="s">
        <v>38</v>
      </c>
    </row>
    <row r="2589" spans="1:20" x14ac:dyDescent="0.35">
      <c r="A2589" s="13" t="s">
        <v>8494</v>
      </c>
      <c r="B2589" s="13"/>
      <c r="C2589" s="13"/>
      <c r="D2589" s="13" t="s">
        <v>8495</v>
      </c>
      <c r="E2589" s="13">
        <v>24</v>
      </c>
      <c r="F2589" s="14">
        <v>0.2</v>
      </c>
      <c r="G2589" s="13" t="s">
        <v>46</v>
      </c>
      <c r="H2589" s="14">
        <v>0</v>
      </c>
      <c r="I2589" s="15" t="s">
        <v>32</v>
      </c>
      <c r="J2589" s="16">
        <v>20.399999999999999</v>
      </c>
      <c r="K2589" s="16">
        <v>0.85</v>
      </c>
      <c r="L2589" s="17" t="s">
        <v>33</v>
      </c>
      <c r="M2589" s="163" t="str">
        <f>IFERROR(GETPIVOTDATA("Tot. Bottles",'- Ordine Aggregato -'!$A$1,"sku anker",A2589),"")</f>
        <v/>
      </c>
      <c r="N2589" s="18" t="s">
        <v>67</v>
      </c>
      <c r="O2589" s="19" t="str">
        <f t="shared" si="40"/>
        <v>Order online</v>
      </c>
      <c r="P2589" s="97" t="s">
        <v>68</v>
      </c>
      <c r="Q2589" s="13" t="s">
        <v>8496</v>
      </c>
      <c r="R2589" t="s">
        <v>8497</v>
      </c>
      <c r="S2589" s="20">
        <v>0.85</v>
      </c>
      <c r="T2589" s="21" t="s">
        <v>38</v>
      </c>
    </row>
    <row r="2590" spans="1:20" x14ac:dyDescent="0.35">
      <c r="A2590" s="13" t="s">
        <v>8498</v>
      </c>
      <c r="B2590" s="13"/>
      <c r="C2590" s="13"/>
      <c r="D2590" s="13" t="s">
        <v>8499</v>
      </c>
      <c r="E2590" s="13">
        <v>6</v>
      </c>
      <c r="F2590" s="14">
        <v>0.7</v>
      </c>
      <c r="G2590" s="13" t="s">
        <v>31</v>
      </c>
      <c r="H2590" s="14">
        <v>0</v>
      </c>
      <c r="I2590" s="15" t="s">
        <v>32</v>
      </c>
      <c r="J2590" s="16">
        <v>109.5</v>
      </c>
      <c r="K2590" s="16">
        <v>18.25</v>
      </c>
      <c r="L2590" s="17" t="s">
        <v>33</v>
      </c>
      <c r="M2590" s="163" t="str">
        <f>IFERROR(GETPIVOTDATA("Tot. Bottles",'- Ordine Aggregato -'!$A$1,"sku anker",A2590),"")</f>
        <v/>
      </c>
      <c r="N2590" s="18" t="s">
        <v>42</v>
      </c>
      <c r="O2590" s="19" t="str">
        <f t="shared" si="40"/>
        <v>Order online</v>
      </c>
      <c r="P2590" s="97" t="s">
        <v>68</v>
      </c>
      <c r="Q2590" s="13" t="s">
        <v>8500</v>
      </c>
      <c r="R2590" t="s">
        <v>8501</v>
      </c>
      <c r="S2590" s="20">
        <v>0</v>
      </c>
      <c r="T2590" s="21" t="s">
        <v>38</v>
      </c>
    </row>
    <row r="2591" spans="1:20" x14ac:dyDescent="0.35">
      <c r="A2591" s="96" t="s">
        <v>8502</v>
      </c>
      <c r="B2591" s="96"/>
      <c r="C2591" s="96"/>
      <c r="D2591" s="13" t="s">
        <v>8503</v>
      </c>
      <c r="E2591" s="13">
        <v>6</v>
      </c>
      <c r="F2591" s="14">
        <v>0.7</v>
      </c>
      <c r="G2591" s="13" t="s">
        <v>46</v>
      </c>
      <c r="H2591" s="14">
        <v>43</v>
      </c>
      <c r="I2591" s="15" t="s">
        <v>32</v>
      </c>
      <c r="J2591" s="16">
        <v>117</v>
      </c>
      <c r="K2591" s="16">
        <v>19.5</v>
      </c>
      <c r="L2591" s="17" t="s">
        <v>1787</v>
      </c>
      <c r="M2591" s="163" t="str">
        <f>IFERROR(GETPIVOTDATA("Tot. Bottles",'- Ordine Aggregato -'!$A$1,"sku anker",A2591),"")</f>
        <v/>
      </c>
      <c r="N2591" s="18" t="s">
        <v>67</v>
      </c>
      <c r="O2591" s="19" t="str">
        <f t="shared" si="40"/>
        <v>Order online</v>
      </c>
      <c r="P2591" s="97" t="s">
        <v>146</v>
      </c>
      <c r="Q2591" s="13" t="s">
        <v>8504</v>
      </c>
      <c r="R2591" t="s">
        <v>8505</v>
      </c>
      <c r="S2591" s="20">
        <v>19.5</v>
      </c>
      <c r="T2591" s="21" t="s">
        <v>38</v>
      </c>
    </row>
    <row r="2592" spans="1:20" x14ac:dyDescent="0.35">
      <c r="A2592" s="13" t="s">
        <v>8506</v>
      </c>
      <c r="B2592" s="13"/>
      <c r="C2592" s="13"/>
      <c r="D2592" s="13" t="s">
        <v>8507</v>
      </c>
      <c r="E2592" s="13">
        <v>4</v>
      </c>
      <c r="F2592" s="14">
        <v>1</v>
      </c>
      <c r="G2592" s="13" t="s">
        <v>46</v>
      </c>
      <c r="H2592" s="14">
        <v>40</v>
      </c>
      <c r="I2592" s="15" t="s">
        <v>32</v>
      </c>
      <c r="J2592" s="16">
        <v>256</v>
      </c>
      <c r="K2592" s="16">
        <v>64</v>
      </c>
      <c r="L2592" s="17" t="s">
        <v>73</v>
      </c>
      <c r="M2592" s="163" t="str">
        <f>IFERROR(GETPIVOTDATA("Tot. Bottles",'- Ordine Aggregato -'!$A$1,"sku anker",A2592),"")</f>
        <v/>
      </c>
      <c r="N2592" s="18" t="s">
        <v>42</v>
      </c>
      <c r="O2592" s="19" t="str">
        <f t="shared" si="40"/>
        <v>Order online</v>
      </c>
      <c r="P2592" s="97" t="s">
        <v>68</v>
      </c>
      <c r="Q2592" s="13" t="s">
        <v>8508</v>
      </c>
      <c r="R2592" t="s">
        <v>8509</v>
      </c>
      <c r="S2592" s="20">
        <v>0</v>
      </c>
      <c r="T2592" s="21" t="s">
        <v>38</v>
      </c>
    </row>
    <row r="2593" spans="1:20" x14ac:dyDescent="0.35">
      <c r="A2593" s="96" t="s">
        <v>8510</v>
      </c>
      <c r="B2593" s="96"/>
      <c r="C2593" s="96"/>
      <c r="D2593" s="13" t="s">
        <v>8511</v>
      </c>
      <c r="E2593" s="13">
        <v>4</v>
      </c>
      <c r="F2593" s="14">
        <v>1</v>
      </c>
      <c r="G2593" s="13" t="s">
        <v>46</v>
      </c>
      <c r="H2593" s="14">
        <v>40</v>
      </c>
      <c r="I2593" s="15" t="s">
        <v>32</v>
      </c>
      <c r="J2593" s="16">
        <v>312</v>
      </c>
      <c r="K2593" s="16">
        <v>78</v>
      </c>
      <c r="L2593" s="17" t="s">
        <v>73</v>
      </c>
      <c r="M2593" s="163" t="str">
        <f>IFERROR(GETPIVOTDATA("Tot. Bottles",'- Ordine Aggregato -'!$A$1,"sku anker",A2593),"")</f>
        <v/>
      </c>
      <c r="N2593" s="18" t="s">
        <v>42</v>
      </c>
      <c r="O2593" s="19" t="str">
        <f t="shared" si="40"/>
        <v>Order online</v>
      </c>
      <c r="P2593" s="97" t="s">
        <v>68</v>
      </c>
      <c r="Q2593" s="13" t="s">
        <v>42</v>
      </c>
      <c r="R2593" t="s">
        <v>42</v>
      </c>
      <c r="S2593" s="20">
        <v>0</v>
      </c>
      <c r="T2593" s="21" t="s">
        <v>38</v>
      </c>
    </row>
    <row r="2594" spans="1:20" x14ac:dyDescent="0.35">
      <c r="A2594" s="96" t="s">
        <v>8512</v>
      </c>
      <c r="D2594" s="13" t="s">
        <v>8513</v>
      </c>
      <c r="E2594" s="13">
        <v>6</v>
      </c>
      <c r="F2594" s="14">
        <v>0.75</v>
      </c>
      <c r="G2594" s="13" t="s">
        <v>46</v>
      </c>
      <c r="H2594" s="14">
        <v>12.5</v>
      </c>
      <c r="I2594" s="15" t="s">
        <v>32</v>
      </c>
      <c r="J2594" s="16">
        <v>216</v>
      </c>
      <c r="K2594" s="16">
        <v>36</v>
      </c>
      <c r="L2594" s="17" t="s">
        <v>863</v>
      </c>
      <c r="M2594" s="163" t="str">
        <f>IFERROR(GETPIVOTDATA("Tot. Bottles",'- Ordine Aggregato -'!$A$1,"sku anker",A2594),"")</f>
        <v/>
      </c>
      <c r="N2594" s="18" t="s">
        <v>42</v>
      </c>
      <c r="O2594" s="19" t="str">
        <f t="shared" si="40"/>
        <v>Order online</v>
      </c>
      <c r="P2594" s="97" t="s">
        <v>225</v>
      </c>
      <c r="Q2594" s="13" t="s">
        <v>8514</v>
      </c>
      <c r="R2594" t="s">
        <v>8515</v>
      </c>
      <c r="S2594" s="20">
        <v>0</v>
      </c>
      <c r="T2594" s="21" t="s">
        <v>38</v>
      </c>
    </row>
    <row r="2595" spans="1:20" x14ac:dyDescent="0.35">
      <c r="A2595" s="96" t="s">
        <v>15600</v>
      </c>
      <c r="B2595" s="96"/>
      <c r="C2595" s="96"/>
      <c r="D2595" s="13" t="s">
        <v>15601</v>
      </c>
      <c r="E2595" s="13">
        <v>6</v>
      </c>
      <c r="F2595" s="14">
        <v>0.75</v>
      </c>
      <c r="G2595" s="13" t="s">
        <v>46</v>
      </c>
      <c r="H2595" s="14">
        <v>12.5</v>
      </c>
      <c r="I2595" s="15" t="s">
        <v>32</v>
      </c>
      <c r="J2595" s="16">
        <v>213</v>
      </c>
      <c r="K2595" s="16">
        <v>35.5</v>
      </c>
      <c r="L2595" s="17" t="s">
        <v>863</v>
      </c>
      <c r="M2595" s="163" t="str">
        <f>IFERROR(GETPIVOTDATA("Tot. Bottles",'- Ordine Aggregato -'!$A$1,"sku anker",A2595),"")</f>
        <v/>
      </c>
      <c r="N2595" s="18" t="s">
        <v>42</v>
      </c>
      <c r="O2595" s="19" t="str">
        <f t="shared" si="40"/>
        <v>Order online</v>
      </c>
      <c r="P2595" s="97" t="s">
        <v>225</v>
      </c>
      <c r="Q2595" s="13" t="s">
        <v>15602</v>
      </c>
      <c r="R2595" t="s">
        <v>15603</v>
      </c>
      <c r="S2595" s="20">
        <v>0</v>
      </c>
      <c r="T2595" s="21" t="s">
        <v>38</v>
      </c>
    </row>
    <row r="2596" spans="1:20" x14ac:dyDescent="0.35">
      <c r="A2596" s="13" t="s">
        <v>15604</v>
      </c>
      <c r="B2596" s="13"/>
      <c r="C2596" s="13"/>
      <c r="D2596" s="13" t="s">
        <v>15605</v>
      </c>
      <c r="E2596" s="13">
        <v>6</v>
      </c>
      <c r="F2596" s="14">
        <v>0.75</v>
      </c>
      <c r="G2596" s="13" t="s">
        <v>46</v>
      </c>
      <c r="H2596" s="14">
        <v>12.5</v>
      </c>
      <c r="I2596" s="15" t="s">
        <v>32</v>
      </c>
      <c r="J2596" s="16">
        <v>216</v>
      </c>
      <c r="K2596" s="16">
        <v>36</v>
      </c>
      <c r="L2596" s="17" t="s">
        <v>863</v>
      </c>
      <c r="M2596" s="163" t="str">
        <f>IFERROR(GETPIVOTDATA("Tot. Bottles",'- Ordine Aggregato -'!$A$1,"sku anker",A2596),"")</f>
        <v/>
      </c>
      <c r="N2596" s="18" t="s">
        <v>34</v>
      </c>
      <c r="O2596" s="19" t="str">
        <f t="shared" si="40"/>
        <v>Order online</v>
      </c>
      <c r="P2596" s="97" t="s">
        <v>225</v>
      </c>
      <c r="Q2596" s="13" t="s">
        <v>8514</v>
      </c>
      <c r="R2596" t="s">
        <v>8515</v>
      </c>
      <c r="S2596" s="20">
        <v>0</v>
      </c>
      <c r="T2596" s="21" t="s">
        <v>38</v>
      </c>
    </row>
    <row r="2597" spans="1:20" x14ac:dyDescent="0.35">
      <c r="A2597" s="96" t="s">
        <v>15606</v>
      </c>
      <c r="B2597" s="96"/>
      <c r="C2597" s="96"/>
      <c r="D2597" s="13" t="s">
        <v>15607</v>
      </c>
      <c r="E2597" s="13">
        <v>6</v>
      </c>
      <c r="F2597" s="14">
        <v>0.75</v>
      </c>
      <c r="G2597" s="13" t="s">
        <v>46</v>
      </c>
      <c r="H2597" s="14">
        <v>12.5</v>
      </c>
      <c r="I2597" s="15" t="s">
        <v>32</v>
      </c>
      <c r="J2597" s="16">
        <v>225</v>
      </c>
      <c r="K2597" s="16">
        <v>37.5</v>
      </c>
      <c r="L2597" s="17" t="s">
        <v>863</v>
      </c>
      <c r="M2597" s="163" t="str">
        <f>IFERROR(GETPIVOTDATA("Tot. Bottles",'- Ordine Aggregato -'!$A$1,"sku anker",A2597),"")</f>
        <v/>
      </c>
      <c r="N2597" s="18" t="s">
        <v>28</v>
      </c>
      <c r="O2597" s="19" t="str">
        <f t="shared" si="40"/>
        <v>Order online</v>
      </c>
      <c r="P2597" s="97" t="s">
        <v>225</v>
      </c>
      <c r="Q2597" s="13" t="s">
        <v>15608</v>
      </c>
      <c r="R2597" t="s">
        <v>15609</v>
      </c>
      <c r="S2597" s="20">
        <v>0</v>
      </c>
      <c r="T2597" s="21" t="s">
        <v>3755</v>
      </c>
    </row>
    <row r="2598" spans="1:20" x14ac:dyDescent="0.35">
      <c r="A2598" s="13" t="s">
        <v>8516</v>
      </c>
      <c r="B2598" s="13"/>
      <c r="C2598" s="13"/>
      <c r="D2598" s="13" t="s">
        <v>8517</v>
      </c>
      <c r="E2598" s="13">
        <v>6</v>
      </c>
      <c r="F2598" s="14">
        <v>0.75</v>
      </c>
      <c r="G2598" s="13" t="s">
        <v>14872</v>
      </c>
      <c r="H2598" s="14">
        <v>12</v>
      </c>
      <c r="I2598" s="15" t="s">
        <v>32</v>
      </c>
      <c r="J2598" s="16">
        <v>1476</v>
      </c>
      <c r="K2598" s="16">
        <v>246</v>
      </c>
      <c r="L2598" s="17" t="s">
        <v>863</v>
      </c>
      <c r="M2598" s="163" t="str">
        <f>IFERROR(GETPIVOTDATA("Tot. Bottles",'- Ordine Aggregato -'!$A$1,"sku anker",A2598),"")</f>
        <v/>
      </c>
      <c r="N2598" s="18" t="s">
        <v>42</v>
      </c>
      <c r="O2598" s="19" t="str">
        <f t="shared" si="40"/>
        <v>Order online</v>
      </c>
      <c r="P2598" s="97" t="s">
        <v>225</v>
      </c>
      <c r="Q2598" s="13" t="s">
        <v>8518</v>
      </c>
      <c r="R2598" t="s">
        <v>8519</v>
      </c>
      <c r="S2598" s="20">
        <v>0</v>
      </c>
      <c r="T2598" s="21" t="s">
        <v>38</v>
      </c>
    </row>
    <row r="2599" spans="1:20" x14ac:dyDescent="0.35">
      <c r="A2599" s="13" t="s">
        <v>15610</v>
      </c>
      <c r="B2599" s="13"/>
      <c r="C2599" s="13"/>
      <c r="D2599" s="13" t="s">
        <v>15611</v>
      </c>
      <c r="E2599" s="13">
        <v>6</v>
      </c>
      <c r="F2599" s="14">
        <v>0.75</v>
      </c>
      <c r="G2599" s="13" t="s">
        <v>46</v>
      </c>
      <c r="H2599" s="14">
        <v>12.5</v>
      </c>
      <c r="I2599" s="15" t="s">
        <v>32</v>
      </c>
      <c r="J2599" s="16">
        <v>1452</v>
      </c>
      <c r="K2599" s="16">
        <v>242</v>
      </c>
      <c r="L2599" s="17" t="s">
        <v>863</v>
      </c>
      <c r="M2599" s="163" t="str">
        <f>IFERROR(GETPIVOTDATA("Tot. Bottles",'- Ordine Aggregato -'!$A$1,"sku anker",A2599),"")</f>
        <v/>
      </c>
      <c r="N2599" s="18" t="s">
        <v>42</v>
      </c>
      <c r="O2599" s="19" t="str">
        <f t="shared" si="40"/>
        <v>Order online</v>
      </c>
      <c r="P2599" s="97" t="s">
        <v>225</v>
      </c>
      <c r="Q2599" s="13" t="s">
        <v>15612</v>
      </c>
      <c r="R2599" t="s">
        <v>15613</v>
      </c>
      <c r="S2599" s="20">
        <v>0</v>
      </c>
      <c r="T2599" s="21" t="s">
        <v>38</v>
      </c>
    </row>
    <row r="2600" spans="1:20" x14ac:dyDescent="0.35">
      <c r="A2600" s="13" t="s">
        <v>8520</v>
      </c>
      <c r="B2600" s="13"/>
      <c r="C2600" s="13"/>
      <c r="D2600" s="13" t="s">
        <v>8521</v>
      </c>
      <c r="E2600" s="13">
        <v>3</v>
      </c>
      <c r="F2600" s="14">
        <v>0.75</v>
      </c>
      <c r="G2600" s="13" t="s">
        <v>46</v>
      </c>
      <c r="H2600" s="14">
        <v>12</v>
      </c>
      <c r="I2600" s="15" t="s">
        <v>32</v>
      </c>
      <c r="J2600" s="16">
        <v>1305</v>
      </c>
      <c r="K2600" s="16">
        <v>435</v>
      </c>
      <c r="L2600" s="17" t="s">
        <v>863</v>
      </c>
      <c r="M2600" s="163" t="str">
        <f>IFERROR(GETPIVOTDATA("Tot. Bottles",'- Ordine Aggregato -'!$A$1,"sku anker",A2600),"")</f>
        <v/>
      </c>
      <c r="N2600" s="18" t="s">
        <v>42</v>
      </c>
      <c r="O2600" s="19" t="str">
        <f t="shared" si="40"/>
        <v>Order online</v>
      </c>
      <c r="P2600" s="97" t="s">
        <v>225</v>
      </c>
      <c r="Q2600" s="13" t="s">
        <v>8522</v>
      </c>
      <c r="R2600" t="s">
        <v>8523</v>
      </c>
      <c r="S2600" s="20">
        <v>0</v>
      </c>
      <c r="T2600" s="21" t="s">
        <v>38</v>
      </c>
    </row>
    <row r="2601" spans="1:20" x14ac:dyDescent="0.35">
      <c r="A2601" s="13" t="s">
        <v>8524</v>
      </c>
      <c r="B2601" s="13"/>
      <c r="C2601" s="13"/>
      <c r="D2601" s="13" t="s">
        <v>15614</v>
      </c>
      <c r="E2601" s="13">
        <v>3</v>
      </c>
      <c r="F2601" s="14">
        <v>0.75</v>
      </c>
      <c r="G2601" s="13" t="s">
        <v>14872</v>
      </c>
      <c r="H2601" s="14">
        <v>12</v>
      </c>
      <c r="I2601" s="15" t="s">
        <v>32</v>
      </c>
      <c r="J2601" s="16">
        <v>1350</v>
      </c>
      <c r="K2601" s="16">
        <v>450</v>
      </c>
      <c r="L2601" s="17" t="s">
        <v>863</v>
      </c>
      <c r="M2601" s="163" t="str">
        <f>IFERROR(GETPIVOTDATA("Tot. Bottles",'- Ordine Aggregato -'!$A$1,"sku anker",A2601),"")</f>
        <v/>
      </c>
      <c r="N2601" s="18" t="s">
        <v>34</v>
      </c>
      <c r="O2601" s="19" t="str">
        <f t="shared" si="40"/>
        <v>Order online</v>
      </c>
      <c r="P2601" s="97" t="s">
        <v>225</v>
      </c>
      <c r="Q2601" s="13" t="s">
        <v>8525</v>
      </c>
      <c r="R2601" t="s">
        <v>8526</v>
      </c>
      <c r="S2601" s="20">
        <v>0</v>
      </c>
      <c r="T2601" s="21" t="s">
        <v>38</v>
      </c>
    </row>
    <row r="2602" spans="1:20" x14ac:dyDescent="0.35">
      <c r="A2602" s="13" t="s">
        <v>15615</v>
      </c>
      <c r="B2602" s="13"/>
      <c r="C2602" s="13"/>
      <c r="D2602" s="13" t="s">
        <v>15616</v>
      </c>
      <c r="E2602" s="13">
        <v>3</v>
      </c>
      <c r="F2602" s="14">
        <v>0.75</v>
      </c>
      <c r="G2602" s="13" t="s">
        <v>14872</v>
      </c>
      <c r="H2602" s="14">
        <v>12.5</v>
      </c>
      <c r="I2602" s="15" t="s">
        <v>32</v>
      </c>
      <c r="J2602" s="16">
        <v>1350</v>
      </c>
      <c r="K2602" s="16">
        <v>450</v>
      </c>
      <c r="L2602" s="17" t="s">
        <v>863</v>
      </c>
      <c r="M2602" s="163" t="str">
        <f>IFERROR(GETPIVOTDATA("Tot. Bottles",'- Ordine Aggregato -'!$A$1,"sku anker",A2602),"")</f>
        <v/>
      </c>
      <c r="N2602" s="18" t="s">
        <v>42</v>
      </c>
      <c r="O2602" s="19" t="str">
        <f t="shared" si="40"/>
        <v>Order online</v>
      </c>
      <c r="P2602" s="97" t="s">
        <v>225</v>
      </c>
      <c r="Q2602" s="13" t="s">
        <v>15617</v>
      </c>
      <c r="R2602" t="s">
        <v>15618</v>
      </c>
      <c r="S2602" s="20">
        <v>0</v>
      </c>
      <c r="T2602" s="21" t="s">
        <v>38</v>
      </c>
    </row>
    <row r="2603" spans="1:20" x14ac:dyDescent="0.35">
      <c r="A2603" s="96" t="s">
        <v>15619</v>
      </c>
      <c r="D2603" s="13" t="s">
        <v>15620</v>
      </c>
      <c r="E2603" s="13">
        <v>6</v>
      </c>
      <c r="F2603" s="14">
        <v>0.75</v>
      </c>
      <c r="G2603" s="13" t="s">
        <v>46</v>
      </c>
      <c r="H2603" s="14">
        <v>12.5</v>
      </c>
      <c r="I2603" s="15" t="s">
        <v>32</v>
      </c>
      <c r="J2603" s="16">
        <v>327</v>
      </c>
      <c r="K2603" s="16">
        <v>54.5</v>
      </c>
      <c r="L2603" s="17" t="s">
        <v>863</v>
      </c>
      <c r="M2603" s="163" t="str">
        <f>IFERROR(GETPIVOTDATA("Tot. Bottles",'- Ordine Aggregato -'!$A$1,"sku anker",A2603),"")</f>
        <v/>
      </c>
      <c r="N2603" s="18" t="s">
        <v>34</v>
      </c>
      <c r="O2603" s="19" t="str">
        <f t="shared" si="40"/>
        <v>Order online</v>
      </c>
      <c r="P2603" s="97" t="s">
        <v>225</v>
      </c>
      <c r="Q2603" s="13" t="s">
        <v>15621</v>
      </c>
      <c r="R2603" t="s">
        <v>15622</v>
      </c>
      <c r="S2603" s="20">
        <v>0</v>
      </c>
      <c r="T2603" s="21" t="s">
        <v>38</v>
      </c>
    </row>
    <row r="2604" spans="1:20" x14ac:dyDescent="0.35">
      <c r="A2604" s="96" t="s">
        <v>14730</v>
      </c>
      <c r="D2604" s="13" t="s">
        <v>14731</v>
      </c>
      <c r="E2604" s="13">
        <v>6</v>
      </c>
      <c r="F2604" s="14">
        <v>0.7</v>
      </c>
      <c r="G2604" s="13" t="s">
        <v>46</v>
      </c>
      <c r="H2604" s="14">
        <v>42</v>
      </c>
      <c r="I2604" s="15" t="s">
        <v>32</v>
      </c>
      <c r="J2604" s="16">
        <v>111</v>
      </c>
      <c r="K2604" s="16">
        <v>18.5</v>
      </c>
      <c r="L2604" s="17" t="s">
        <v>368</v>
      </c>
      <c r="M2604" s="163" t="str">
        <f>IFERROR(GETPIVOTDATA("Tot. Bottles",'- Ordine Aggregato -'!$A$1,"sku anker",A2604),"")</f>
        <v/>
      </c>
      <c r="N2604" s="18" t="s">
        <v>42</v>
      </c>
      <c r="O2604" s="19" t="str">
        <f t="shared" si="40"/>
        <v>Order online</v>
      </c>
      <c r="P2604" s="97" t="s">
        <v>146</v>
      </c>
      <c r="Q2604" s="13" t="s">
        <v>15623</v>
      </c>
      <c r="R2604" t="s">
        <v>42</v>
      </c>
      <c r="S2604" s="20">
        <v>0</v>
      </c>
      <c r="T2604" s="21" t="s">
        <v>38</v>
      </c>
    </row>
    <row r="2605" spans="1:20" x14ac:dyDescent="0.35">
      <c r="A2605" s="96" t="s">
        <v>14842</v>
      </c>
      <c r="D2605" s="13" t="s">
        <v>14843</v>
      </c>
      <c r="E2605" s="13">
        <v>6</v>
      </c>
      <c r="F2605" s="14">
        <v>0.7</v>
      </c>
      <c r="G2605" s="13" t="s">
        <v>46</v>
      </c>
      <c r="H2605" s="14">
        <v>43</v>
      </c>
      <c r="I2605" s="15" t="s">
        <v>32</v>
      </c>
      <c r="J2605" s="16">
        <v>111</v>
      </c>
      <c r="K2605" s="16">
        <v>18.5</v>
      </c>
      <c r="L2605" s="17" t="s">
        <v>104</v>
      </c>
      <c r="M2605" s="163" t="str">
        <f>IFERROR(GETPIVOTDATA("Tot. Bottles",'- Ordine Aggregato -'!$A$1,"sku anker",A2605),"")</f>
        <v/>
      </c>
      <c r="N2605" s="18" t="s">
        <v>42</v>
      </c>
      <c r="O2605" s="19" t="str">
        <f t="shared" si="40"/>
        <v>Order online</v>
      </c>
      <c r="P2605" s="97" t="s">
        <v>6222</v>
      </c>
      <c r="Q2605" s="13" t="s">
        <v>15624</v>
      </c>
      <c r="R2605" t="s">
        <v>42</v>
      </c>
      <c r="S2605" s="20">
        <v>0</v>
      </c>
      <c r="T2605" s="21" t="s">
        <v>38</v>
      </c>
    </row>
    <row r="2606" spans="1:20" x14ac:dyDescent="0.35">
      <c r="A2606" s="96" t="s">
        <v>15625</v>
      </c>
      <c r="D2606" s="13" t="s">
        <v>15626</v>
      </c>
      <c r="E2606" s="13">
        <v>10</v>
      </c>
      <c r="F2606" s="14">
        <v>0.8</v>
      </c>
      <c r="G2606" s="13" t="s">
        <v>46</v>
      </c>
      <c r="H2606" s="14">
        <v>42</v>
      </c>
      <c r="I2606" s="15" t="s">
        <v>32</v>
      </c>
      <c r="J2606" s="16">
        <v>219.5</v>
      </c>
      <c r="K2606" s="16">
        <v>21.95</v>
      </c>
      <c r="L2606" s="17" t="s">
        <v>478</v>
      </c>
      <c r="M2606" s="163" t="str">
        <f>IFERROR(GETPIVOTDATA("Tot. Bottles",'- Ordine Aggregato -'!$A$1,"sku anker",A2606),"")</f>
        <v/>
      </c>
      <c r="N2606" s="18" t="s">
        <v>34</v>
      </c>
      <c r="O2606" s="19" t="str">
        <f t="shared" si="40"/>
        <v>Order online</v>
      </c>
      <c r="P2606" s="97" t="s">
        <v>146</v>
      </c>
      <c r="Q2606" s="13" t="s">
        <v>15627</v>
      </c>
      <c r="R2606" t="s">
        <v>42</v>
      </c>
      <c r="S2606" s="20">
        <v>0</v>
      </c>
      <c r="T2606" s="21" t="s">
        <v>3755</v>
      </c>
    </row>
    <row r="2607" spans="1:20" x14ac:dyDescent="0.35">
      <c r="A2607" s="96" t="s">
        <v>15628</v>
      </c>
      <c r="B2607" s="96"/>
      <c r="C2607" s="96"/>
      <c r="D2607" s="13" t="s">
        <v>15629</v>
      </c>
      <c r="E2607" s="13">
        <v>10</v>
      </c>
      <c r="F2607" s="14">
        <v>0.2</v>
      </c>
      <c r="G2607" s="13" t="s">
        <v>46</v>
      </c>
      <c r="H2607" s="14">
        <v>42</v>
      </c>
      <c r="I2607" s="15" t="s">
        <v>32</v>
      </c>
      <c r="J2607" s="16">
        <v>219.5</v>
      </c>
      <c r="K2607" s="16">
        <v>21.95</v>
      </c>
      <c r="L2607" s="17" t="s">
        <v>529</v>
      </c>
      <c r="M2607" s="163" t="str">
        <f>IFERROR(GETPIVOTDATA("Tot. Bottles",'- Ordine Aggregato -'!$A$1,"sku anker",A2607),"")</f>
        <v/>
      </c>
      <c r="N2607" s="18" t="s">
        <v>28</v>
      </c>
      <c r="O2607" s="19" t="str">
        <f t="shared" si="40"/>
        <v>Order online</v>
      </c>
      <c r="P2607" s="97" t="s">
        <v>146</v>
      </c>
      <c r="Q2607" s="13" t="s">
        <v>15627</v>
      </c>
      <c r="R2607" t="s">
        <v>42</v>
      </c>
      <c r="S2607" s="20">
        <v>0</v>
      </c>
      <c r="T2607" s="21" t="s">
        <v>3755</v>
      </c>
    </row>
    <row r="2608" spans="1:20" x14ac:dyDescent="0.35">
      <c r="A2608" s="96" t="s">
        <v>14732</v>
      </c>
      <c r="B2608" s="96"/>
      <c r="C2608" s="96"/>
      <c r="D2608" s="13" t="s">
        <v>14733</v>
      </c>
      <c r="E2608" s="13">
        <v>6</v>
      </c>
      <c r="F2608" s="14">
        <v>0.7</v>
      </c>
      <c r="G2608" s="13" t="s">
        <v>46</v>
      </c>
      <c r="H2608" s="14">
        <v>42</v>
      </c>
      <c r="I2608" s="15" t="s">
        <v>32</v>
      </c>
      <c r="J2608" s="16">
        <v>111</v>
      </c>
      <c r="K2608" s="16">
        <v>18.5</v>
      </c>
      <c r="L2608" s="17" t="s">
        <v>368</v>
      </c>
      <c r="M2608" s="163" t="str">
        <f>IFERROR(GETPIVOTDATA("Tot. Bottles",'- Ordine Aggregato -'!$A$1,"sku anker",A2608),"")</f>
        <v/>
      </c>
      <c r="N2608" s="18" t="s">
        <v>42</v>
      </c>
      <c r="O2608" s="19" t="str">
        <f t="shared" si="40"/>
        <v>Order online</v>
      </c>
      <c r="P2608" s="97" t="s">
        <v>146</v>
      </c>
      <c r="Q2608" s="13" t="s">
        <v>15630</v>
      </c>
      <c r="R2608" t="s">
        <v>42</v>
      </c>
      <c r="S2608" s="20">
        <v>0</v>
      </c>
      <c r="T2608" s="21" t="s">
        <v>38</v>
      </c>
    </row>
    <row r="2609" spans="1:20" x14ac:dyDescent="0.35">
      <c r="A2609" s="96" t="s">
        <v>8527</v>
      </c>
      <c r="D2609" s="13" t="s">
        <v>8528</v>
      </c>
      <c r="E2609" s="13">
        <v>3</v>
      </c>
      <c r="F2609" s="14">
        <v>1.5</v>
      </c>
      <c r="G2609" s="13" t="s">
        <v>46</v>
      </c>
      <c r="H2609" s="14">
        <v>12.5</v>
      </c>
      <c r="I2609" s="15" t="s">
        <v>32</v>
      </c>
      <c r="J2609" s="16">
        <v>119.85000000000001</v>
      </c>
      <c r="K2609" s="16">
        <v>39.950000000000003</v>
      </c>
      <c r="L2609" s="17" t="s">
        <v>960</v>
      </c>
      <c r="M2609" s="163" t="str">
        <f>IFERROR(GETPIVOTDATA("Tot. Bottles",'- Ordine Aggregato -'!$A$1,"sku anker",A2609),"")</f>
        <v/>
      </c>
      <c r="N2609" s="18" t="s">
        <v>42</v>
      </c>
      <c r="O2609" s="19" t="str">
        <f t="shared" si="40"/>
        <v>Order online</v>
      </c>
      <c r="P2609" s="97" t="s">
        <v>225</v>
      </c>
      <c r="Q2609" s="13" t="s">
        <v>8529</v>
      </c>
      <c r="R2609" t="s">
        <v>8530</v>
      </c>
      <c r="S2609" s="20">
        <v>0</v>
      </c>
      <c r="T2609" s="21" t="s">
        <v>38</v>
      </c>
    </row>
    <row r="2610" spans="1:20" x14ac:dyDescent="0.35">
      <c r="A2610" s="13" t="s">
        <v>8531</v>
      </c>
      <c r="B2610" s="13"/>
      <c r="C2610" s="13"/>
      <c r="D2610" s="13" t="s">
        <v>8532</v>
      </c>
      <c r="E2610" s="13">
        <v>6</v>
      </c>
      <c r="F2610" s="14">
        <v>0.75</v>
      </c>
      <c r="G2610" s="13" t="s">
        <v>46</v>
      </c>
      <c r="H2610" s="14">
        <v>12.5</v>
      </c>
      <c r="I2610" s="15" t="s">
        <v>32</v>
      </c>
      <c r="J2610" s="16">
        <v>90</v>
      </c>
      <c r="K2610" s="16">
        <v>15</v>
      </c>
      <c r="L2610" s="17" t="s">
        <v>960</v>
      </c>
      <c r="M2610" s="163" t="str">
        <f>IFERROR(GETPIVOTDATA("Tot. Bottles",'- Ordine Aggregato -'!$A$1,"sku anker",A2610),"")</f>
        <v/>
      </c>
      <c r="N2610" s="18" t="s">
        <v>67</v>
      </c>
      <c r="O2610" s="19" t="str">
        <f t="shared" si="40"/>
        <v>Order online</v>
      </c>
      <c r="P2610" s="97" t="s">
        <v>225</v>
      </c>
      <c r="Q2610" s="13" t="s">
        <v>8533</v>
      </c>
      <c r="R2610" t="s">
        <v>8534</v>
      </c>
      <c r="S2610" s="20">
        <v>15</v>
      </c>
      <c r="T2610" s="21" t="s">
        <v>38</v>
      </c>
    </row>
    <row r="2611" spans="1:20" x14ac:dyDescent="0.35">
      <c r="A2611" s="96" t="s">
        <v>8535</v>
      </c>
      <c r="B2611" s="96"/>
      <c r="C2611" s="96"/>
      <c r="D2611" s="13" t="s">
        <v>8536</v>
      </c>
      <c r="E2611" s="13">
        <v>6</v>
      </c>
      <c r="F2611" s="14">
        <v>0.75</v>
      </c>
      <c r="G2611" s="13" t="s">
        <v>31</v>
      </c>
      <c r="H2611" s="14">
        <v>12.5</v>
      </c>
      <c r="I2611" s="15" t="s">
        <v>32</v>
      </c>
      <c r="J2611" s="16">
        <v>86.699999999999989</v>
      </c>
      <c r="K2611" s="16">
        <v>14.45</v>
      </c>
      <c r="L2611" s="17" t="s">
        <v>960</v>
      </c>
      <c r="M2611" s="163" t="str">
        <f>IFERROR(GETPIVOTDATA("Tot. Bottles",'- Ordine Aggregato -'!$A$1,"sku anker",A2611),"")</f>
        <v/>
      </c>
      <c r="N2611" s="18" t="s">
        <v>42</v>
      </c>
      <c r="O2611" s="19" t="str">
        <f t="shared" si="40"/>
        <v>Order online</v>
      </c>
      <c r="P2611" s="97" t="s">
        <v>225</v>
      </c>
      <c r="Q2611" s="13" t="s">
        <v>8537</v>
      </c>
      <c r="R2611" t="s">
        <v>8538</v>
      </c>
      <c r="S2611" s="20">
        <v>0</v>
      </c>
      <c r="T2611" s="21" t="s">
        <v>38</v>
      </c>
    </row>
    <row r="2612" spans="1:20" x14ac:dyDescent="0.35">
      <c r="A2612" s="13" t="s">
        <v>8540</v>
      </c>
      <c r="B2612" s="13"/>
      <c r="C2612" s="13"/>
      <c r="D2612" s="13" t="s">
        <v>8541</v>
      </c>
      <c r="E2612" s="13">
        <v>6</v>
      </c>
      <c r="F2612" s="14">
        <v>0.75</v>
      </c>
      <c r="G2612" s="13" t="s">
        <v>31</v>
      </c>
      <c r="H2612" s="14">
        <v>12.5</v>
      </c>
      <c r="I2612" s="15" t="s">
        <v>32</v>
      </c>
      <c r="J2612" s="16">
        <v>81.900000000000006</v>
      </c>
      <c r="K2612" s="16">
        <v>13.65</v>
      </c>
      <c r="L2612" s="17" t="s">
        <v>960</v>
      </c>
      <c r="M2612" s="163" t="str">
        <f>IFERROR(GETPIVOTDATA("Tot. Bottles",'- Ordine Aggregato -'!$A$1,"sku anker",A2612),"")</f>
        <v/>
      </c>
      <c r="N2612" s="18" t="s">
        <v>42</v>
      </c>
      <c r="O2612" s="19" t="str">
        <f t="shared" si="40"/>
        <v>Order online</v>
      </c>
      <c r="P2612" s="97" t="s">
        <v>225</v>
      </c>
      <c r="Q2612" s="13" t="s">
        <v>8539</v>
      </c>
      <c r="R2612" t="s">
        <v>8542</v>
      </c>
      <c r="S2612" s="20">
        <v>0</v>
      </c>
      <c r="T2612" s="21" t="s">
        <v>38</v>
      </c>
    </row>
    <row r="2613" spans="1:20" x14ac:dyDescent="0.35">
      <c r="A2613" s="96" t="s">
        <v>8543</v>
      </c>
      <c r="D2613" s="13" t="s">
        <v>8544</v>
      </c>
      <c r="E2613" s="13">
        <v>6</v>
      </c>
      <c r="F2613" s="14">
        <v>0.75</v>
      </c>
      <c r="G2613" s="13" t="s">
        <v>14872</v>
      </c>
      <c r="H2613" s="14">
        <v>12.5</v>
      </c>
      <c r="I2613" s="15" t="s">
        <v>32</v>
      </c>
      <c r="J2613" s="16">
        <v>101.39999999999999</v>
      </c>
      <c r="K2613" s="16">
        <v>16.899999999999999</v>
      </c>
      <c r="L2613" s="17" t="s">
        <v>960</v>
      </c>
      <c r="M2613" s="163" t="str">
        <f>IFERROR(GETPIVOTDATA("Tot. Bottles",'- Ordine Aggregato -'!$A$1,"sku anker",A2613),"")</f>
        <v/>
      </c>
      <c r="N2613" s="18" t="s">
        <v>42</v>
      </c>
      <c r="O2613" s="19" t="str">
        <f t="shared" si="40"/>
        <v>Order online</v>
      </c>
      <c r="P2613" s="97" t="s">
        <v>225</v>
      </c>
      <c r="Q2613" s="13" t="s">
        <v>8545</v>
      </c>
      <c r="R2613" t="s">
        <v>8546</v>
      </c>
      <c r="S2613" s="20">
        <v>0</v>
      </c>
      <c r="T2613" s="21" t="s">
        <v>38</v>
      </c>
    </row>
    <row r="2614" spans="1:20" x14ac:dyDescent="0.35">
      <c r="A2614" s="13" t="s">
        <v>8547</v>
      </c>
      <c r="B2614" s="13"/>
      <c r="C2614" s="13"/>
      <c r="D2614" s="13" t="s">
        <v>8548</v>
      </c>
      <c r="E2614" s="13">
        <v>6</v>
      </c>
      <c r="F2614" s="14">
        <v>0.75</v>
      </c>
      <c r="G2614" s="13" t="s">
        <v>14872</v>
      </c>
      <c r="H2614" s="14">
        <v>12.5</v>
      </c>
      <c r="I2614" s="15" t="s">
        <v>32</v>
      </c>
      <c r="J2614" s="16">
        <v>61.5</v>
      </c>
      <c r="K2614" s="16">
        <v>10.25</v>
      </c>
      <c r="L2614" s="17" t="s">
        <v>960</v>
      </c>
      <c r="M2614" s="163" t="str">
        <f>IFERROR(GETPIVOTDATA("Tot. Bottles",'- Ordine Aggregato -'!$A$1,"sku anker",A2614),"")</f>
        <v/>
      </c>
      <c r="N2614" s="18" t="s">
        <v>34</v>
      </c>
      <c r="O2614" s="19" t="str">
        <f t="shared" si="40"/>
        <v>Order online</v>
      </c>
      <c r="P2614" s="97" t="s">
        <v>225</v>
      </c>
      <c r="Q2614" s="13" t="s">
        <v>8549</v>
      </c>
      <c r="R2614" t="s">
        <v>8550</v>
      </c>
      <c r="S2614" s="20">
        <v>0</v>
      </c>
      <c r="T2614" s="21" t="s">
        <v>38</v>
      </c>
    </row>
    <row r="2615" spans="1:20" x14ac:dyDescent="0.35">
      <c r="A2615" s="13" t="s">
        <v>8551</v>
      </c>
      <c r="B2615" s="13"/>
      <c r="C2615" s="13"/>
      <c r="D2615" s="13" t="s">
        <v>8548</v>
      </c>
      <c r="E2615" s="13">
        <v>12</v>
      </c>
      <c r="F2615" s="14">
        <v>0.75</v>
      </c>
      <c r="G2615" s="13" t="s">
        <v>46</v>
      </c>
      <c r="H2615" s="14">
        <v>12.5</v>
      </c>
      <c r="I2615" s="15" t="s">
        <v>32</v>
      </c>
      <c r="J2615" s="16">
        <v>123</v>
      </c>
      <c r="K2615" s="16">
        <v>10.25</v>
      </c>
      <c r="L2615" s="17" t="s">
        <v>437</v>
      </c>
      <c r="M2615" s="163" t="str">
        <f>IFERROR(GETPIVOTDATA("Tot. Bottles",'- Ordine Aggregato -'!$A$1,"sku anker",A2615),"")</f>
        <v/>
      </c>
      <c r="N2615" s="18" t="s">
        <v>34</v>
      </c>
      <c r="O2615" s="19" t="str">
        <f t="shared" si="40"/>
        <v>Order online</v>
      </c>
      <c r="P2615" s="97" t="s">
        <v>225</v>
      </c>
      <c r="Q2615" s="13" t="s">
        <v>8552</v>
      </c>
      <c r="R2615" t="s">
        <v>8553</v>
      </c>
      <c r="S2615" s="20">
        <v>0</v>
      </c>
      <c r="T2615" s="21" t="s">
        <v>38</v>
      </c>
    </row>
    <row r="2616" spans="1:20" x14ac:dyDescent="0.35">
      <c r="A2616" s="96" t="s">
        <v>8554</v>
      </c>
      <c r="D2616" s="13" t="s">
        <v>8548</v>
      </c>
      <c r="E2616" s="13">
        <v>6</v>
      </c>
      <c r="F2616" s="14">
        <v>0.75</v>
      </c>
      <c r="G2616" s="13" t="s">
        <v>14871</v>
      </c>
      <c r="H2616" s="14">
        <v>12.5</v>
      </c>
      <c r="I2616" s="15" t="s">
        <v>32</v>
      </c>
      <c r="J2616" s="16">
        <v>61.5</v>
      </c>
      <c r="K2616" s="16">
        <v>10.25</v>
      </c>
      <c r="L2616" s="17" t="s">
        <v>960</v>
      </c>
      <c r="M2616" s="163" t="str">
        <f>IFERROR(GETPIVOTDATA("Tot. Bottles",'- Ordine Aggregato -'!$A$1,"sku anker",A2616),"")</f>
        <v/>
      </c>
      <c r="N2616" s="18" t="s">
        <v>34</v>
      </c>
      <c r="O2616" s="19" t="str">
        <f t="shared" si="40"/>
        <v>Order online</v>
      </c>
      <c r="P2616" s="97" t="s">
        <v>225</v>
      </c>
      <c r="Q2616" s="13" t="s">
        <v>8552</v>
      </c>
      <c r="R2616" t="s">
        <v>8550</v>
      </c>
      <c r="S2616" s="20">
        <v>0</v>
      </c>
      <c r="T2616" s="21" t="s">
        <v>38</v>
      </c>
    </row>
    <row r="2617" spans="1:20" x14ac:dyDescent="0.35">
      <c r="A2617" s="96" t="s">
        <v>8555</v>
      </c>
      <c r="B2617" s="96"/>
      <c r="C2617" s="96"/>
      <c r="D2617" s="13" t="s">
        <v>8556</v>
      </c>
      <c r="E2617" s="13">
        <v>6</v>
      </c>
      <c r="F2617" s="14">
        <v>0.75</v>
      </c>
      <c r="G2617" s="13" t="s">
        <v>31</v>
      </c>
      <c r="H2617" s="14">
        <v>12.5</v>
      </c>
      <c r="I2617" s="15" t="s">
        <v>32</v>
      </c>
      <c r="J2617" s="16">
        <v>101.69999999999999</v>
      </c>
      <c r="K2617" s="16">
        <v>16.95</v>
      </c>
      <c r="L2617" s="17" t="s">
        <v>960</v>
      </c>
      <c r="M2617" s="163" t="str">
        <f>IFERROR(GETPIVOTDATA("Tot. Bottles",'- Ordine Aggregato -'!$A$1,"sku anker",A2617),"")</f>
        <v/>
      </c>
      <c r="N2617" s="18" t="s">
        <v>34</v>
      </c>
      <c r="O2617" s="19" t="str">
        <f t="shared" si="40"/>
        <v>Order online</v>
      </c>
      <c r="P2617" s="97" t="s">
        <v>225</v>
      </c>
      <c r="Q2617" s="13" t="s">
        <v>8557</v>
      </c>
      <c r="R2617" t="s">
        <v>8558</v>
      </c>
      <c r="S2617" s="20">
        <v>0</v>
      </c>
      <c r="T2617" s="21" t="s">
        <v>38</v>
      </c>
    </row>
    <row r="2618" spans="1:20" x14ac:dyDescent="0.35">
      <c r="A2618" s="96" t="s">
        <v>8559</v>
      </c>
      <c r="B2618" s="96"/>
      <c r="C2618" s="96"/>
      <c r="D2618" s="13" t="s">
        <v>8560</v>
      </c>
      <c r="E2618" s="13">
        <v>3</v>
      </c>
      <c r="F2618" s="14">
        <v>1.5</v>
      </c>
      <c r="G2618" s="13" t="s">
        <v>14872</v>
      </c>
      <c r="H2618" s="14">
        <v>12.5</v>
      </c>
      <c r="I2618" s="15" t="s">
        <v>32</v>
      </c>
      <c r="J2618" s="16">
        <v>83.550000000000011</v>
      </c>
      <c r="K2618" s="16">
        <v>27.85</v>
      </c>
      <c r="L2618" s="17" t="s">
        <v>960</v>
      </c>
      <c r="M2618" s="163" t="str">
        <f>IFERROR(GETPIVOTDATA("Tot. Bottles",'- Ordine Aggregato -'!$A$1,"sku anker",A2618),"")</f>
        <v/>
      </c>
      <c r="N2618" s="18" t="s">
        <v>34</v>
      </c>
      <c r="O2618" s="19" t="str">
        <f t="shared" si="40"/>
        <v>Order online</v>
      </c>
      <c r="P2618" s="97" t="s">
        <v>225</v>
      </c>
      <c r="Q2618" s="13" t="s">
        <v>8561</v>
      </c>
      <c r="R2618" t="s">
        <v>8562</v>
      </c>
      <c r="S2618" s="20">
        <v>0</v>
      </c>
      <c r="T2618" s="21" t="s">
        <v>38</v>
      </c>
    </row>
    <row r="2619" spans="1:20" x14ac:dyDescent="0.35">
      <c r="A2619" s="96" t="s">
        <v>14734</v>
      </c>
      <c r="D2619" s="13" t="s">
        <v>14735</v>
      </c>
      <c r="E2619" s="13">
        <v>6</v>
      </c>
      <c r="F2619" s="14">
        <v>0.7</v>
      </c>
      <c r="G2619" s="13" t="s">
        <v>46</v>
      </c>
      <c r="H2619" s="14">
        <v>44</v>
      </c>
      <c r="I2619" s="15" t="s">
        <v>32</v>
      </c>
      <c r="J2619" s="16">
        <v>99</v>
      </c>
      <c r="K2619" s="16">
        <v>16.5</v>
      </c>
      <c r="L2619" s="17" t="s">
        <v>368</v>
      </c>
      <c r="M2619" s="163" t="str">
        <f>IFERROR(GETPIVOTDATA("Tot. Bottles",'- Ordine Aggregato -'!$A$1,"sku anker",A2619),"")</f>
        <v/>
      </c>
      <c r="N2619" s="18" t="s">
        <v>42</v>
      </c>
      <c r="O2619" s="19" t="str">
        <f t="shared" si="40"/>
        <v>Order online</v>
      </c>
      <c r="P2619" s="97" t="s">
        <v>1219</v>
      </c>
      <c r="Q2619" s="13" t="s">
        <v>15631</v>
      </c>
      <c r="R2619" t="s">
        <v>42</v>
      </c>
      <c r="S2619" s="20">
        <v>0</v>
      </c>
      <c r="T2619" s="21" t="s">
        <v>38</v>
      </c>
    </row>
    <row r="2620" spans="1:20" x14ac:dyDescent="0.35">
      <c r="A2620" s="13" t="s">
        <v>15632</v>
      </c>
      <c r="B2620" s="13"/>
      <c r="C2620" s="13"/>
      <c r="D2620" s="13" t="s">
        <v>15633</v>
      </c>
      <c r="E2620" s="13">
        <v>6</v>
      </c>
      <c r="F2620" s="14">
        <v>0.75</v>
      </c>
      <c r="G2620" s="13" t="s">
        <v>46</v>
      </c>
      <c r="H2620" s="14">
        <v>13.5</v>
      </c>
      <c r="I2620" s="15" t="s">
        <v>32</v>
      </c>
      <c r="J2620" s="16">
        <v>45.54</v>
      </c>
      <c r="K2620" s="16">
        <v>7.59</v>
      </c>
      <c r="L2620" s="17" t="s">
        <v>4515</v>
      </c>
      <c r="M2620" s="163" t="str">
        <f>IFERROR(GETPIVOTDATA("Tot. Bottles",'- Ordine Aggregato -'!$A$1,"sku anker",A2620),"")</f>
        <v/>
      </c>
      <c r="N2620" s="18" t="s">
        <v>42</v>
      </c>
      <c r="O2620" s="19" t="str">
        <f t="shared" si="40"/>
        <v>Order online</v>
      </c>
      <c r="P2620" s="97" t="s">
        <v>355</v>
      </c>
      <c r="Q2620" s="13" t="s">
        <v>15634</v>
      </c>
      <c r="R2620" t="s">
        <v>15635</v>
      </c>
      <c r="S2620" s="20">
        <v>0</v>
      </c>
      <c r="T2620" s="21" t="s">
        <v>38</v>
      </c>
    </row>
    <row r="2621" spans="1:20" x14ac:dyDescent="0.35">
      <c r="A2621" s="96" t="s">
        <v>15636</v>
      </c>
      <c r="B2621" s="96"/>
      <c r="C2621" s="96"/>
      <c r="D2621" s="13" t="s">
        <v>15637</v>
      </c>
      <c r="E2621" s="13">
        <v>6</v>
      </c>
      <c r="F2621" s="14">
        <v>0.75</v>
      </c>
      <c r="G2621" s="13" t="s">
        <v>46</v>
      </c>
      <c r="H2621" s="14">
        <v>13</v>
      </c>
      <c r="I2621" s="15" t="s">
        <v>32</v>
      </c>
      <c r="J2621" s="16">
        <v>79.14</v>
      </c>
      <c r="K2621" s="16">
        <v>13.19</v>
      </c>
      <c r="L2621" s="17" t="s">
        <v>704</v>
      </c>
      <c r="M2621" s="163" t="str">
        <f>IFERROR(GETPIVOTDATA("Tot. Bottles",'- Ordine Aggregato -'!$A$1,"sku anker",A2621),"")</f>
        <v/>
      </c>
      <c r="N2621" s="18" t="s">
        <v>42</v>
      </c>
      <c r="O2621" s="19" t="str">
        <f t="shared" si="40"/>
        <v>Order online</v>
      </c>
      <c r="P2621" s="97" t="s">
        <v>355</v>
      </c>
      <c r="Q2621" s="13" t="s">
        <v>15638</v>
      </c>
      <c r="R2621" t="s">
        <v>15639</v>
      </c>
      <c r="S2621" s="20">
        <v>0</v>
      </c>
      <c r="T2621" s="21" t="s">
        <v>38</v>
      </c>
    </row>
    <row r="2622" spans="1:20" x14ac:dyDescent="0.35">
      <c r="A2622" s="96" t="s">
        <v>15640</v>
      </c>
      <c r="D2622" s="13" t="s">
        <v>15641</v>
      </c>
      <c r="E2622" s="13">
        <v>6</v>
      </c>
      <c r="F2622" s="14">
        <v>0.75</v>
      </c>
      <c r="G2622" s="13" t="s">
        <v>46</v>
      </c>
      <c r="H2622" s="14">
        <v>12.5</v>
      </c>
      <c r="I2622" s="15" t="s">
        <v>32</v>
      </c>
      <c r="J2622" s="16">
        <v>51.54</v>
      </c>
      <c r="K2622" s="16">
        <v>8.59</v>
      </c>
      <c r="L2622" s="17" t="s">
        <v>4515</v>
      </c>
      <c r="M2622" s="163" t="str">
        <f>IFERROR(GETPIVOTDATA("Tot. Bottles",'- Ordine Aggregato -'!$A$1,"sku anker",A2622),"")</f>
        <v/>
      </c>
      <c r="N2622" s="18" t="s">
        <v>42</v>
      </c>
      <c r="O2622" s="19" t="str">
        <f t="shared" si="40"/>
        <v>Order online</v>
      </c>
      <c r="P2622" s="97" t="s">
        <v>355</v>
      </c>
      <c r="Q2622" s="13" t="s">
        <v>15642</v>
      </c>
      <c r="R2622" t="s">
        <v>15643</v>
      </c>
      <c r="S2622" s="20">
        <v>0</v>
      </c>
      <c r="T2622" s="21" t="s">
        <v>38</v>
      </c>
    </row>
    <row r="2623" spans="1:20" x14ac:dyDescent="0.35">
      <c r="A2623" s="96" t="s">
        <v>15644</v>
      </c>
      <c r="D2623" s="13" t="s">
        <v>15645</v>
      </c>
      <c r="E2623" s="13">
        <v>6</v>
      </c>
      <c r="F2623" s="14">
        <v>0.75</v>
      </c>
      <c r="G2623" s="13" t="s">
        <v>46</v>
      </c>
      <c r="H2623" s="14">
        <v>12.5</v>
      </c>
      <c r="I2623" s="15" t="s">
        <v>32</v>
      </c>
      <c r="J2623" s="16">
        <v>39.54</v>
      </c>
      <c r="K2623" s="16">
        <v>6.59</v>
      </c>
      <c r="L2623" s="17" t="s">
        <v>4515</v>
      </c>
      <c r="M2623" s="163" t="str">
        <f>IFERROR(GETPIVOTDATA("Tot. Bottles",'- Ordine Aggregato -'!$A$1,"sku anker",A2623),"")</f>
        <v/>
      </c>
      <c r="N2623" s="18" t="s">
        <v>42</v>
      </c>
      <c r="O2623" s="19" t="str">
        <f t="shared" si="40"/>
        <v>Order online</v>
      </c>
      <c r="P2623" s="97" t="s">
        <v>355</v>
      </c>
      <c r="Q2623" s="13" t="s">
        <v>15646</v>
      </c>
      <c r="R2623" t="s">
        <v>15647</v>
      </c>
      <c r="S2623" s="20">
        <v>0</v>
      </c>
      <c r="T2623" s="21" t="s">
        <v>38</v>
      </c>
    </row>
    <row r="2624" spans="1:20" x14ac:dyDescent="0.35">
      <c r="A2624" s="13" t="s">
        <v>15648</v>
      </c>
      <c r="B2624" s="13"/>
      <c r="C2624" s="13"/>
      <c r="D2624" s="13" t="s">
        <v>15649</v>
      </c>
      <c r="E2624" s="13">
        <v>6</v>
      </c>
      <c r="F2624" s="14">
        <v>0.75</v>
      </c>
      <c r="G2624" s="13" t="s">
        <v>46</v>
      </c>
      <c r="H2624" s="14">
        <v>12.5</v>
      </c>
      <c r="I2624" s="15" t="s">
        <v>32</v>
      </c>
      <c r="J2624" s="16">
        <v>44.04</v>
      </c>
      <c r="K2624" s="16">
        <v>7.34</v>
      </c>
      <c r="L2624" s="17" t="s">
        <v>4515</v>
      </c>
      <c r="M2624" s="163" t="str">
        <f>IFERROR(GETPIVOTDATA("Tot. Bottles",'- Ordine Aggregato -'!$A$1,"sku anker",A2624),"")</f>
        <v/>
      </c>
      <c r="N2624" s="18" t="s">
        <v>42</v>
      </c>
      <c r="O2624" s="19" t="str">
        <f t="shared" si="40"/>
        <v>Order online</v>
      </c>
      <c r="P2624" s="97" t="s">
        <v>355</v>
      </c>
      <c r="Q2624" s="13" t="s">
        <v>42</v>
      </c>
      <c r="R2624" t="s">
        <v>42</v>
      </c>
      <c r="S2624" s="20">
        <v>0</v>
      </c>
      <c r="T2624" s="21" t="s">
        <v>38</v>
      </c>
    </row>
    <row r="2625" spans="1:20" x14ac:dyDescent="0.35">
      <c r="A2625" s="13" t="s">
        <v>8563</v>
      </c>
      <c r="B2625" s="13"/>
      <c r="C2625" s="13"/>
      <c r="D2625" s="13" t="s">
        <v>8564</v>
      </c>
      <c r="E2625" s="13">
        <v>6</v>
      </c>
      <c r="F2625" s="14">
        <v>0.7</v>
      </c>
      <c r="G2625" s="13" t="s">
        <v>14872</v>
      </c>
      <c r="H2625" s="14">
        <v>24</v>
      </c>
      <c r="I2625" s="15" t="s">
        <v>32</v>
      </c>
      <c r="J2625" s="16">
        <v>32.700000000000003</v>
      </c>
      <c r="K2625" s="16">
        <v>5.45</v>
      </c>
      <c r="L2625" s="17" t="s">
        <v>399</v>
      </c>
      <c r="M2625" s="163" t="str">
        <f>IFERROR(GETPIVOTDATA("Tot. Bottles",'- Ordine Aggregato -'!$A$1,"sku anker",A2625),"")</f>
        <v/>
      </c>
      <c r="N2625" s="18" t="s">
        <v>34</v>
      </c>
      <c r="O2625" s="19" t="str">
        <f t="shared" si="40"/>
        <v>Order online</v>
      </c>
      <c r="P2625" s="97" t="s">
        <v>355</v>
      </c>
      <c r="Q2625" s="13" t="s">
        <v>8565</v>
      </c>
      <c r="R2625" t="s">
        <v>8566</v>
      </c>
      <c r="S2625" s="20">
        <v>0</v>
      </c>
      <c r="T2625" s="21" t="s">
        <v>38</v>
      </c>
    </row>
    <row r="2626" spans="1:20" x14ac:dyDescent="0.35">
      <c r="A2626" s="13" t="s">
        <v>8567</v>
      </c>
      <c r="B2626" s="13"/>
      <c r="C2626" s="13"/>
      <c r="D2626" s="13" t="s">
        <v>8568</v>
      </c>
      <c r="E2626" s="13">
        <v>6</v>
      </c>
      <c r="F2626" s="14">
        <v>0.7</v>
      </c>
      <c r="G2626" s="13" t="s">
        <v>46</v>
      </c>
      <c r="H2626" s="14">
        <v>30</v>
      </c>
      <c r="I2626" s="15" t="s">
        <v>32</v>
      </c>
      <c r="J2626" s="16">
        <v>39.900000000000006</v>
      </c>
      <c r="K2626" s="16">
        <v>6.65</v>
      </c>
      <c r="L2626" s="17" t="s">
        <v>502</v>
      </c>
      <c r="M2626" s="163" t="str">
        <f>IFERROR(GETPIVOTDATA("Tot. Bottles",'- Ordine Aggregato -'!$A$1,"sku anker",A2626),"")</f>
        <v/>
      </c>
      <c r="N2626" s="18" t="s">
        <v>42</v>
      </c>
      <c r="O2626" s="19" t="str">
        <f t="shared" si="40"/>
        <v>Order online</v>
      </c>
      <c r="P2626" s="97" t="s">
        <v>355</v>
      </c>
      <c r="Q2626" s="13" t="s">
        <v>8569</v>
      </c>
      <c r="R2626" t="s">
        <v>8570</v>
      </c>
      <c r="S2626" s="20">
        <v>0</v>
      </c>
      <c r="T2626" s="21" t="s">
        <v>38</v>
      </c>
    </row>
    <row r="2627" spans="1:20" x14ac:dyDescent="0.35">
      <c r="A2627" s="13" t="s">
        <v>8571</v>
      </c>
      <c r="B2627" s="13"/>
      <c r="C2627" s="13"/>
      <c r="D2627" s="13" t="s">
        <v>8572</v>
      </c>
      <c r="E2627" s="13">
        <v>6</v>
      </c>
      <c r="F2627" s="14">
        <v>0.7</v>
      </c>
      <c r="G2627" s="13" t="s">
        <v>14871</v>
      </c>
      <c r="H2627" s="14">
        <v>27</v>
      </c>
      <c r="I2627" s="15" t="s">
        <v>32</v>
      </c>
      <c r="J2627" s="16">
        <v>34.5</v>
      </c>
      <c r="K2627" s="16">
        <v>5.75</v>
      </c>
      <c r="L2627" s="17" t="s">
        <v>589</v>
      </c>
      <c r="M2627" s="163" t="str">
        <f>IFERROR(GETPIVOTDATA("Tot. Bottles",'- Ordine Aggregato -'!$A$1,"sku anker",A2627),"")</f>
        <v/>
      </c>
      <c r="N2627" s="18" t="s">
        <v>42</v>
      </c>
      <c r="O2627" s="19" t="str">
        <f t="shared" si="40"/>
        <v>Order online</v>
      </c>
      <c r="P2627" s="97" t="s">
        <v>355</v>
      </c>
      <c r="Q2627" s="13" t="s">
        <v>8573</v>
      </c>
      <c r="R2627" t="s">
        <v>8574</v>
      </c>
      <c r="S2627" s="20">
        <v>0</v>
      </c>
      <c r="T2627" s="21" t="s">
        <v>38</v>
      </c>
    </row>
    <row r="2628" spans="1:20" x14ac:dyDescent="0.35">
      <c r="A2628" s="96" t="s">
        <v>8576</v>
      </c>
      <c r="D2628" s="13" t="s">
        <v>8577</v>
      </c>
      <c r="E2628" s="13">
        <v>6</v>
      </c>
      <c r="F2628" s="14">
        <v>0.7</v>
      </c>
      <c r="G2628" s="13" t="s">
        <v>14872</v>
      </c>
      <c r="H2628" s="14">
        <v>32</v>
      </c>
      <c r="I2628" s="15" t="s">
        <v>32</v>
      </c>
      <c r="J2628" s="16">
        <v>46.5</v>
      </c>
      <c r="K2628" s="16">
        <v>7.75</v>
      </c>
      <c r="L2628" s="17" t="s">
        <v>502</v>
      </c>
      <c r="M2628" s="163" t="str">
        <f>IFERROR(GETPIVOTDATA("Tot. Bottles",'- Ordine Aggregato -'!$A$1,"sku anker",A2628),"")</f>
        <v/>
      </c>
      <c r="N2628" s="18" t="s">
        <v>42</v>
      </c>
      <c r="O2628" s="19" t="str">
        <f t="shared" si="40"/>
        <v>Order online</v>
      </c>
      <c r="P2628" s="97" t="s">
        <v>355</v>
      </c>
      <c r="Q2628" s="13" t="s">
        <v>8575</v>
      </c>
      <c r="R2628" t="s">
        <v>8578</v>
      </c>
      <c r="S2628" s="20">
        <v>0</v>
      </c>
      <c r="T2628" s="21" t="s">
        <v>38</v>
      </c>
    </row>
    <row r="2629" spans="1:20" x14ac:dyDescent="0.35">
      <c r="A2629" s="13" t="s">
        <v>8579</v>
      </c>
      <c r="B2629" s="13"/>
      <c r="C2629" s="13"/>
      <c r="D2629" s="13" t="s">
        <v>8580</v>
      </c>
      <c r="E2629" s="13">
        <v>6</v>
      </c>
      <c r="F2629" s="14">
        <v>0.5</v>
      </c>
      <c r="G2629" s="13" t="s">
        <v>46</v>
      </c>
      <c r="H2629" s="14">
        <v>32</v>
      </c>
      <c r="I2629" s="15" t="s">
        <v>32</v>
      </c>
      <c r="J2629" s="16">
        <v>36.900000000000006</v>
      </c>
      <c r="K2629" s="16">
        <v>6.15</v>
      </c>
      <c r="L2629" s="17" t="s">
        <v>502</v>
      </c>
      <c r="M2629" s="163" t="str">
        <f>IFERROR(GETPIVOTDATA("Tot. Bottles",'- Ordine Aggregato -'!$A$1,"sku anker",A2629),"")</f>
        <v/>
      </c>
      <c r="N2629" s="18" t="s">
        <v>67</v>
      </c>
      <c r="O2629" s="19" t="str">
        <f t="shared" si="40"/>
        <v>Order online</v>
      </c>
      <c r="P2629" s="97" t="s">
        <v>355</v>
      </c>
      <c r="Q2629" s="13" t="s">
        <v>8581</v>
      </c>
      <c r="R2629" t="s">
        <v>8582</v>
      </c>
      <c r="S2629" s="20">
        <v>6.15</v>
      </c>
      <c r="T2629" s="21" t="s">
        <v>38</v>
      </c>
    </row>
    <row r="2630" spans="1:20" x14ac:dyDescent="0.35">
      <c r="A2630" s="13" t="s">
        <v>8583</v>
      </c>
      <c r="B2630" s="13"/>
      <c r="C2630" s="13"/>
      <c r="D2630" s="13" t="s">
        <v>8584</v>
      </c>
      <c r="E2630" s="13">
        <v>6</v>
      </c>
      <c r="F2630" s="14">
        <v>0.7</v>
      </c>
      <c r="G2630" s="13" t="s">
        <v>14871</v>
      </c>
      <c r="H2630" s="14">
        <v>38</v>
      </c>
      <c r="I2630" s="15" t="s">
        <v>32</v>
      </c>
      <c r="J2630" s="16">
        <v>29.700000000000003</v>
      </c>
      <c r="K2630" s="16">
        <v>4.95</v>
      </c>
      <c r="L2630" s="17" t="s">
        <v>718</v>
      </c>
      <c r="M2630" s="163" t="str">
        <f>IFERROR(GETPIVOTDATA("Tot. Bottles",'- Ordine Aggregato -'!$A$1,"sku anker",A2630),"")</f>
        <v/>
      </c>
      <c r="N2630" s="18" t="s">
        <v>42</v>
      </c>
      <c r="O2630" s="19" t="str">
        <f t="shared" si="40"/>
        <v>Order online</v>
      </c>
      <c r="P2630" s="97" t="s">
        <v>355</v>
      </c>
      <c r="Q2630" s="13" t="s">
        <v>8585</v>
      </c>
      <c r="R2630" t="s">
        <v>8586</v>
      </c>
      <c r="S2630" s="20">
        <v>0</v>
      </c>
      <c r="T2630" s="21" t="s">
        <v>38</v>
      </c>
    </row>
    <row r="2631" spans="1:20" x14ac:dyDescent="0.35">
      <c r="A2631" s="13" t="s">
        <v>15650</v>
      </c>
      <c r="B2631" s="13"/>
      <c r="C2631" s="13"/>
      <c r="D2631" s="13" t="s">
        <v>15651</v>
      </c>
      <c r="E2631" s="13">
        <v>12</v>
      </c>
      <c r="F2631" s="14">
        <v>400</v>
      </c>
      <c r="G2631" s="13" t="s">
        <v>15652</v>
      </c>
      <c r="H2631" s="14">
        <v>0</v>
      </c>
      <c r="I2631" s="15" t="s">
        <v>32</v>
      </c>
      <c r="J2631" s="16">
        <v>75</v>
      </c>
      <c r="K2631" s="16">
        <v>6.25</v>
      </c>
      <c r="L2631" s="17" t="s">
        <v>768</v>
      </c>
      <c r="M2631" s="163" t="str">
        <f>IFERROR(GETPIVOTDATA("Tot. Bottles",'- Ordine Aggregato -'!$A$1,"sku anker",A2631),"")</f>
        <v/>
      </c>
      <c r="N2631" s="18" t="s">
        <v>42</v>
      </c>
      <c r="O2631" s="19" t="str">
        <f t="shared" si="40"/>
        <v>Order online</v>
      </c>
      <c r="P2631" s="97" t="s">
        <v>355</v>
      </c>
      <c r="Q2631" s="13" t="s">
        <v>15653</v>
      </c>
      <c r="R2631" t="s">
        <v>15654</v>
      </c>
      <c r="S2631" s="20">
        <v>0</v>
      </c>
      <c r="T2631" s="21" t="s">
        <v>38</v>
      </c>
    </row>
    <row r="2632" spans="1:20" x14ac:dyDescent="0.35">
      <c r="A2632" s="96" t="s">
        <v>8587</v>
      </c>
      <c r="B2632" s="96"/>
      <c r="C2632" s="96"/>
      <c r="D2632" s="13" t="s">
        <v>8588</v>
      </c>
      <c r="E2632" s="13">
        <v>6</v>
      </c>
      <c r="F2632" s="14">
        <v>0.7</v>
      </c>
      <c r="G2632" s="13" t="s">
        <v>14872</v>
      </c>
      <c r="H2632" s="14">
        <v>0</v>
      </c>
      <c r="I2632" s="15" t="s">
        <v>32</v>
      </c>
      <c r="J2632" s="16">
        <v>94.199999999999989</v>
      </c>
      <c r="K2632" s="16">
        <v>15.7</v>
      </c>
      <c r="L2632" s="17" t="s">
        <v>2503</v>
      </c>
      <c r="M2632" s="163" t="str">
        <f>IFERROR(GETPIVOTDATA("Tot. Bottles",'- Ordine Aggregato -'!$A$1,"sku anker",A2632),"")</f>
        <v/>
      </c>
      <c r="N2632" s="18" t="s">
        <v>42</v>
      </c>
      <c r="O2632" s="19" t="str">
        <f t="shared" si="40"/>
        <v>Order online</v>
      </c>
      <c r="P2632" s="97" t="s">
        <v>68</v>
      </c>
      <c r="Q2632" s="13" t="s">
        <v>8589</v>
      </c>
      <c r="R2632" t="s">
        <v>8590</v>
      </c>
      <c r="S2632" s="20">
        <v>0</v>
      </c>
      <c r="T2632" s="21" t="s">
        <v>38</v>
      </c>
    </row>
    <row r="2633" spans="1:20" x14ac:dyDescent="0.35">
      <c r="A2633" s="13" t="s">
        <v>8445</v>
      </c>
      <c r="B2633" s="13"/>
      <c r="C2633" s="13"/>
      <c r="D2633" s="13" t="s">
        <v>15655</v>
      </c>
      <c r="E2633" s="13">
        <v>12</v>
      </c>
      <c r="F2633" s="14">
        <v>1</v>
      </c>
      <c r="G2633" s="13" t="s">
        <v>14871</v>
      </c>
      <c r="H2633" s="14">
        <v>41.5</v>
      </c>
      <c r="I2633" s="15" t="s">
        <v>32</v>
      </c>
      <c r="J2633" s="16">
        <v>139.80000000000001</v>
      </c>
      <c r="K2633" s="16">
        <v>11.65</v>
      </c>
      <c r="L2633" s="17" t="s">
        <v>130</v>
      </c>
      <c r="M2633" s="163" t="str">
        <f>IFERROR(GETPIVOTDATA("Tot. Bottles",'- Ordine Aggregato -'!$A$1,"sku anker",A2633),"")</f>
        <v/>
      </c>
      <c r="N2633" s="18" t="s">
        <v>42</v>
      </c>
      <c r="O2633" s="19" t="str">
        <f t="shared" si="40"/>
        <v>Order online</v>
      </c>
      <c r="P2633" s="97" t="s">
        <v>6505</v>
      </c>
      <c r="Q2633" s="13" t="s">
        <v>8446</v>
      </c>
      <c r="R2633" t="s">
        <v>8447</v>
      </c>
      <c r="S2633" s="20">
        <v>0</v>
      </c>
      <c r="T2633" s="21" t="s">
        <v>38</v>
      </c>
    </row>
    <row r="2634" spans="1:20" x14ac:dyDescent="0.35">
      <c r="A2634" s="96" t="s">
        <v>8591</v>
      </c>
      <c r="D2634" s="13" t="s">
        <v>8592</v>
      </c>
      <c r="E2634" s="13">
        <v>6</v>
      </c>
      <c r="F2634" s="14">
        <v>0.75</v>
      </c>
      <c r="G2634" s="13" t="s">
        <v>46</v>
      </c>
      <c r="H2634" s="14">
        <v>13</v>
      </c>
      <c r="I2634" s="15" t="s">
        <v>32</v>
      </c>
      <c r="J2634" s="16">
        <v>59.699999999999996</v>
      </c>
      <c r="K2634" s="16">
        <v>9.9499999999999993</v>
      </c>
      <c r="L2634" s="17" t="s">
        <v>437</v>
      </c>
      <c r="M2634" s="163" t="str">
        <f>IFERROR(GETPIVOTDATA("Tot. Bottles",'- Ordine Aggregato -'!$A$1,"sku anker",A2634),"")</f>
        <v/>
      </c>
      <c r="N2634" s="18" t="s">
        <v>67</v>
      </c>
      <c r="O2634" s="19" t="str">
        <f t="shared" si="40"/>
        <v>Order online</v>
      </c>
      <c r="P2634" s="97" t="s">
        <v>225</v>
      </c>
      <c r="Q2634" s="13" t="s">
        <v>8593</v>
      </c>
      <c r="R2634" t="s">
        <v>15656</v>
      </c>
      <c r="S2634" s="20">
        <v>9.9499999999999993</v>
      </c>
      <c r="T2634" s="21" t="s">
        <v>38</v>
      </c>
    </row>
    <row r="2635" spans="1:20" x14ac:dyDescent="0.35">
      <c r="A2635" s="13" t="s">
        <v>8594</v>
      </c>
      <c r="B2635" s="13"/>
      <c r="C2635" s="13"/>
      <c r="D2635" s="13" t="s">
        <v>8595</v>
      </c>
      <c r="E2635" s="13">
        <v>6</v>
      </c>
      <c r="F2635" s="14">
        <v>1</v>
      </c>
      <c r="G2635" s="13" t="s">
        <v>14871</v>
      </c>
      <c r="H2635" s="14">
        <v>36</v>
      </c>
      <c r="I2635" s="15" t="s">
        <v>32</v>
      </c>
      <c r="J2635" s="16">
        <v>33.299999999999997</v>
      </c>
      <c r="K2635" s="16">
        <v>5.55</v>
      </c>
      <c r="L2635" s="17" t="s">
        <v>61</v>
      </c>
      <c r="M2635" s="163" t="str">
        <f>IFERROR(GETPIVOTDATA("Tot. Bottles",'- Ordine Aggregato -'!$A$1,"sku anker",A2635),"")</f>
        <v/>
      </c>
      <c r="N2635" s="18" t="s">
        <v>34</v>
      </c>
      <c r="O2635" s="19" t="str">
        <f t="shared" si="40"/>
        <v>Order online</v>
      </c>
      <c r="P2635" s="97" t="s">
        <v>364</v>
      </c>
      <c r="Q2635" s="13" t="s">
        <v>8596</v>
      </c>
      <c r="R2635" t="s">
        <v>8597</v>
      </c>
      <c r="S2635" s="20">
        <v>0</v>
      </c>
      <c r="T2635" s="21" t="s">
        <v>38</v>
      </c>
    </row>
    <row r="2636" spans="1:20" x14ac:dyDescent="0.35">
      <c r="A2636" s="13" t="s">
        <v>8598</v>
      </c>
      <c r="B2636" s="13"/>
      <c r="C2636" s="13"/>
      <c r="D2636" s="13" t="s">
        <v>8599</v>
      </c>
      <c r="E2636" s="13">
        <v>6</v>
      </c>
      <c r="F2636" s="14">
        <v>0.5</v>
      </c>
      <c r="G2636" s="13" t="s">
        <v>14872</v>
      </c>
      <c r="H2636" s="14">
        <v>48.8</v>
      </c>
      <c r="I2636" s="15" t="s">
        <v>32</v>
      </c>
      <c r="J2636" s="16">
        <v>255</v>
      </c>
      <c r="K2636" s="16">
        <v>42.5</v>
      </c>
      <c r="L2636" s="17" t="s">
        <v>145</v>
      </c>
      <c r="M2636" s="163" t="str">
        <f>IFERROR(GETPIVOTDATA("Tot. Bottles",'- Ordine Aggregato -'!$A$1,"sku anker",A2636),"")</f>
        <v/>
      </c>
      <c r="N2636" s="18" t="s">
        <v>67</v>
      </c>
      <c r="O2636" s="19" t="str">
        <f t="shared" si="40"/>
        <v>Order online</v>
      </c>
      <c r="P2636" s="97" t="s">
        <v>237</v>
      </c>
      <c r="Q2636" s="13" t="s">
        <v>8600</v>
      </c>
      <c r="R2636" t="s">
        <v>8601</v>
      </c>
      <c r="S2636" s="20">
        <v>42.5</v>
      </c>
      <c r="T2636" s="21" t="s">
        <v>38</v>
      </c>
    </row>
    <row r="2637" spans="1:20" x14ac:dyDescent="0.35">
      <c r="A2637" s="96" t="s">
        <v>8602</v>
      </c>
      <c r="D2637" s="13" t="s">
        <v>8603</v>
      </c>
      <c r="E2637" s="13">
        <v>6</v>
      </c>
      <c r="F2637" s="14">
        <v>0.7</v>
      </c>
      <c r="G2637" s="13" t="s">
        <v>46</v>
      </c>
      <c r="H2637" s="14">
        <v>46.1</v>
      </c>
      <c r="I2637" s="15" t="s">
        <v>32</v>
      </c>
      <c r="J2637" s="16">
        <v>197.70000000000002</v>
      </c>
      <c r="K2637" s="16">
        <v>32.950000000000003</v>
      </c>
      <c r="L2637" s="17" t="s">
        <v>145</v>
      </c>
      <c r="M2637" s="163" t="str">
        <f>IFERROR(GETPIVOTDATA("Tot. Bottles",'- Ordine Aggregato -'!$A$1,"sku anker",A2637),"")</f>
        <v/>
      </c>
      <c r="N2637" s="18" t="s">
        <v>67</v>
      </c>
      <c r="O2637" s="19" t="str">
        <f t="shared" ref="O2637:O2700" si="41">HYPERLINK("https://www.ankeramsterdamspirits.nl/en/products/"&amp;A2637,"Order online")</f>
        <v>Order online</v>
      </c>
      <c r="P2637" s="97" t="s">
        <v>237</v>
      </c>
      <c r="Q2637" s="13" t="s">
        <v>8604</v>
      </c>
      <c r="R2637" t="s">
        <v>8605</v>
      </c>
      <c r="S2637" s="20">
        <v>32.950000000000003</v>
      </c>
      <c r="T2637" s="21" t="s">
        <v>38</v>
      </c>
    </row>
    <row r="2638" spans="1:20" x14ac:dyDescent="0.35">
      <c r="A2638" s="13" t="s">
        <v>8606</v>
      </c>
      <c r="B2638" s="13"/>
      <c r="C2638" s="13"/>
      <c r="D2638" s="13" t="s">
        <v>8607</v>
      </c>
      <c r="E2638" s="13">
        <v>6</v>
      </c>
      <c r="F2638" s="14">
        <v>0.7</v>
      </c>
      <c r="G2638" s="13" t="s">
        <v>14871</v>
      </c>
      <c r="H2638" s="14">
        <v>41.4</v>
      </c>
      <c r="I2638" s="15" t="s">
        <v>32</v>
      </c>
      <c r="J2638" s="16">
        <v>148.5</v>
      </c>
      <c r="K2638" s="16">
        <v>24.75</v>
      </c>
      <c r="L2638" s="17" t="s">
        <v>145</v>
      </c>
      <c r="M2638" s="163" t="str">
        <f>IFERROR(GETPIVOTDATA("Tot. Bottles",'- Ordine Aggregato -'!$A$1,"sku anker",A2638),"")</f>
        <v/>
      </c>
      <c r="N2638" s="18" t="s">
        <v>67</v>
      </c>
      <c r="O2638" s="19" t="str">
        <f t="shared" si="41"/>
        <v>Order online</v>
      </c>
      <c r="P2638" s="97" t="s">
        <v>237</v>
      </c>
      <c r="Q2638" s="13" t="s">
        <v>8608</v>
      </c>
      <c r="R2638" t="s">
        <v>8609</v>
      </c>
      <c r="S2638" s="20">
        <v>24.75</v>
      </c>
      <c r="T2638" s="21" t="s">
        <v>38</v>
      </c>
    </row>
    <row r="2639" spans="1:20" x14ac:dyDescent="0.35">
      <c r="A2639" s="96" t="s">
        <v>14736</v>
      </c>
      <c r="D2639" s="13" t="s">
        <v>14737</v>
      </c>
      <c r="E2639" s="13">
        <v>6</v>
      </c>
      <c r="F2639" s="14">
        <v>0.7</v>
      </c>
      <c r="G2639" s="13" t="s">
        <v>14872</v>
      </c>
      <c r="H2639" s="14">
        <v>48.6</v>
      </c>
      <c r="I2639" s="15" t="s">
        <v>32</v>
      </c>
      <c r="J2639" s="16">
        <v>257.70000000000005</v>
      </c>
      <c r="K2639" s="16">
        <v>42.95</v>
      </c>
      <c r="L2639" s="17" t="s">
        <v>145</v>
      </c>
      <c r="M2639" s="163" t="str">
        <f>IFERROR(GETPIVOTDATA("Tot. Bottles",'- Ordine Aggregato -'!$A$1,"sku anker",A2639),"")</f>
        <v/>
      </c>
      <c r="N2639" s="18" t="s">
        <v>42</v>
      </c>
      <c r="O2639" s="19" t="str">
        <f t="shared" si="41"/>
        <v>Order online</v>
      </c>
      <c r="P2639" s="97" t="s">
        <v>237</v>
      </c>
      <c r="Q2639" s="13" t="s">
        <v>15657</v>
      </c>
      <c r="R2639" t="s">
        <v>15658</v>
      </c>
      <c r="S2639" s="20">
        <v>0</v>
      </c>
      <c r="T2639" s="21" t="s">
        <v>38</v>
      </c>
    </row>
    <row r="2640" spans="1:20" x14ac:dyDescent="0.35">
      <c r="A2640" s="96" t="s">
        <v>8610</v>
      </c>
      <c r="B2640" s="96"/>
      <c r="C2640" s="96"/>
      <c r="D2640" s="13" t="s">
        <v>8611</v>
      </c>
      <c r="E2640" s="13">
        <v>6</v>
      </c>
      <c r="F2640" s="14">
        <v>0.5</v>
      </c>
      <c r="G2640" s="13" t="s">
        <v>14872</v>
      </c>
      <c r="H2640" s="14">
        <v>46.1</v>
      </c>
      <c r="I2640" s="15" t="s">
        <v>32</v>
      </c>
      <c r="J2640" s="16">
        <v>139.5</v>
      </c>
      <c r="K2640" s="16">
        <v>23.25</v>
      </c>
      <c r="L2640" s="17" t="s">
        <v>145</v>
      </c>
      <c r="M2640" s="163" t="str">
        <f>IFERROR(GETPIVOTDATA("Tot. Bottles",'- Ordine Aggregato -'!$A$1,"sku anker",A2640),"")</f>
        <v/>
      </c>
      <c r="N2640" s="18" t="s">
        <v>67</v>
      </c>
      <c r="O2640" s="19" t="str">
        <f t="shared" si="41"/>
        <v>Order online</v>
      </c>
      <c r="P2640" s="97" t="s">
        <v>237</v>
      </c>
      <c r="Q2640" s="13" t="s">
        <v>8612</v>
      </c>
      <c r="R2640" t="s">
        <v>42</v>
      </c>
      <c r="S2640" s="20">
        <v>23.25</v>
      </c>
      <c r="T2640" s="21" t="s">
        <v>38</v>
      </c>
    </row>
    <row r="2641" spans="1:20" x14ac:dyDescent="0.35">
      <c r="A2641" s="13" t="s">
        <v>14738</v>
      </c>
      <c r="B2641" s="13"/>
      <c r="C2641" s="13"/>
      <c r="D2641" s="13" t="s">
        <v>14739</v>
      </c>
      <c r="E2641" s="13">
        <v>6</v>
      </c>
      <c r="F2641" s="14">
        <v>0.7</v>
      </c>
      <c r="G2641" s="13" t="s">
        <v>46</v>
      </c>
      <c r="H2641" s="14">
        <v>48.7</v>
      </c>
      <c r="I2641" s="15" t="s">
        <v>32</v>
      </c>
      <c r="J2641" s="16">
        <v>195</v>
      </c>
      <c r="K2641" s="16">
        <v>32.5</v>
      </c>
      <c r="L2641" s="17" t="s">
        <v>145</v>
      </c>
      <c r="M2641" s="163" t="str">
        <f>IFERROR(GETPIVOTDATA("Tot. Bottles",'- Ordine Aggregato -'!$A$1,"sku anker",A2641),"")</f>
        <v/>
      </c>
      <c r="N2641" s="18" t="s">
        <v>42</v>
      </c>
      <c r="O2641" s="19" t="str">
        <f t="shared" si="41"/>
        <v>Order online</v>
      </c>
      <c r="P2641" s="97" t="s">
        <v>237</v>
      </c>
      <c r="Q2641" s="13" t="s">
        <v>15659</v>
      </c>
      <c r="R2641" t="s">
        <v>8613</v>
      </c>
      <c r="S2641" s="20">
        <v>0</v>
      </c>
      <c r="T2641" s="21" t="s">
        <v>38</v>
      </c>
    </row>
    <row r="2642" spans="1:20" x14ac:dyDescent="0.35">
      <c r="A2642" s="96" t="s">
        <v>8614</v>
      </c>
      <c r="D2642" s="13" t="s">
        <v>8615</v>
      </c>
      <c r="E2642" s="13">
        <v>6</v>
      </c>
      <c r="F2642" s="14">
        <v>0.7</v>
      </c>
      <c r="G2642" s="13" t="s">
        <v>14872</v>
      </c>
      <c r="H2642" s="14">
        <v>46.6</v>
      </c>
      <c r="I2642" s="15" t="s">
        <v>32</v>
      </c>
      <c r="J2642" s="16">
        <v>369</v>
      </c>
      <c r="K2642" s="16">
        <v>61.5</v>
      </c>
      <c r="L2642" s="17" t="s">
        <v>145</v>
      </c>
      <c r="M2642" s="163" t="str">
        <f>IFERROR(GETPIVOTDATA("Tot. Bottles",'- Ordine Aggregato -'!$A$1,"sku anker",A2642),"")</f>
        <v/>
      </c>
      <c r="N2642" s="18" t="s">
        <v>67</v>
      </c>
      <c r="O2642" s="19" t="str">
        <f t="shared" si="41"/>
        <v>Order online</v>
      </c>
      <c r="P2642" s="97" t="s">
        <v>237</v>
      </c>
      <c r="Q2642" s="13" t="s">
        <v>8616</v>
      </c>
      <c r="R2642" t="s">
        <v>8617</v>
      </c>
      <c r="S2642" s="20">
        <v>61.5</v>
      </c>
      <c r="T2642" s="21" t="s">
        <v>38</v>
      </c>
    </row>
    <row r="2643" spans="1:20" x14ac:dyDescent="0.35">
      <c r="A2643" s="13" t="s">
        <v>8618</v>
      </c>
      <c r="B2643" s="13"/>
      <c r="C2643" s="13"/>
      <c r="D2643" s="13" t="s">
        <v>8619</v>
      </c>
      <c r="E2643" s="13">
        <v>6</v>
      </c>
      <c r="F2643" s="14">
        <v>0.7</v>
      </c>
      <c r="G2643" s="13" t="s">
        <v>14872</v>
      </c>
      <c r="H2643" s="14">
        <v>44</v>
      </c>
      <c r="I2643" s="15" t="s">
        <v>32</v>
      </c>
      <c r="J2643" s="16">
        <v>330</v>
      </c>
      <c r="K2643" s="16">
        <v>55</v>
      </c>
      <c r="L2643" s="17" t="s">
        <v>145</v>
      </c>
      <c r="M2643" s="163" t="str">
        <f>IFERROR(GETPIVOTDATA("Tot. Bottles",'- Ordine Aggregato -'!$A$1,"sku anker",A2643),"")</f>
        <v/>
      </c>
      <c r="N2643" s="18" t="s">
        <v>67</v>
      </c>
      <c r="O2643" s="19" t="str">
        <f t="shared" si="41"/>
        <v>Order online</v>
      </c>
      <c r="P2643" s="97" t="s">
        <v>237</v>
      </c>
      <c r="Q2643" s="13" t="s">
        <v>8620</v>
      </c>
      <c r="R2643" t="s">
        <v>8621</v>
      </c>
      <c r="S2643" s="20">
        <v>55</v>
      </c>
      <c r="T2643" s="21" t="s">
        <v>38</v>
      </c>
    </row>
    <row r="2644" spans="1:20" x14ac:dyDescent="0.35">
      <c r="A2644" s="96" t="s">
        <v>8622</v>
      </c>
      <c r="B2644" s="96"/>
      <c r="C2644" s="96"/>
      <c r="D2644" s="13" t="s">
        <v>8623</v>
      </c>
      <c r="E2644" s="13">
        <v>6</v>
      </c>
      <c r="F2644" s="14">
        <v>0.7</v>
      </c>
      <c r="G2644" s="13" t="s">
        <v>14872</v>
      </c>
      <c r="H2644" s="14">
        <v>43.7</v>
      </c>
      <c r="I2644" s="15" t="s">
        <v>32</v>
      </c>
      <c r="J2644" s="16">
        <v>267</v>
      </c>
      <c r="K2644" s="16">
        <v>44.5</v>
      </c>
      <c r="L2644" s="17" t="s">
        <v>145</v>
      </c>
      <c r="M2644" s="163" t="str">
        <f>IFERROR(GETPIVOTDATA("Tot. Bottles",'- Ordine Aggregato -'!$A$1,"sku anker",A2644),"")</f>
        <v/>
      </c>
      <c r="N2644" s="18" t="s">
        <v>42</v>
      </c>
      <c r="O2644" s="19" t="str">
        <f t="shared" si="41"/>
        <v>Order online</v>
      </c>
      <c r="P2644" s="97" t="s">
        <v>237</v>
      </c>
      <c r="Q2644" s="13" t="s">
        <v>8624</v>
      </c>
      <c r="R2644" t="s">
        <v>8625</v>
      </c>
      <c r="S2644" s="20">
        <v>0</v>
      </c>
      <c r="T2644" s="21" t="s">
        <v>38</v>
      </c>
    </row>
    <row r="2645" spans="1:20" x14ac:dyDescent="0.35">
      <c r="A2645" s="13" t="s">
        <v>8626</v>
      </c>
      <c r="B2645" s="13"/>
      <c r="C2645" s="13"/>
      <c r="D2645" s="13" t="s">
        <v>8627</v>
      </c>
      <c r="E2645" s="13">
        <v>6</v>
      </c>
      <c r="F2645" s="14">
        <v>0.7</v>
      </c>
      <c r="G2645" s="13" t="s">
        <v>14872</v>
      </c>
      <c r="H2645" s="14">
        <v>46.1</v>
      </c>
      <c r="I2645" s="15" t="s">
        <v>32</v>
      </c>
      <c r="J2645" s="16">
        <v>159</v>
      </c>
      <c r="K2645" s="16">
        <v>26.5</v>
      </c>
      <c r="L2645" s="17" t="s">
        <v>145</v>
      </c>
      <c r="M2645" s="163" t="str">
        <f>IFERROR(GETPIVOTDATA("Tot. Bottles",'- Ordine Aggregato -'!$A$1,"sku anker",A2645),"")</f>
        <v/>
      </c>
      <c r="N2645" s="18" t="s">
        <v>42</v>
      </c>
      <c r="O2645" s="19" t="str">
        <f t="shared" si="41"/>
        <v>Order online</v>
      </c>
      <c r="P2645" s="97" t="s">
        <v>237</v>
      </c>
      <c r="Q2645" s="13" t="s">
        <v>8628</v>
      </c>
      <c r="R2645" t="s">
        <v>8629</v>
      </c>
      <c r="S2645" s="20">
        <v>0</v>
      </c>
      <c r="T2645" s="21" t="s">
        <v>38</v>
      </c>
    </row>
    <row r="2646" spans="1:20" x14ac:dyDescent="0.35">
      <c r="A2646" s="96" t="s">
        <v>14740</v>
      </c>
      <c r="B2646" s="96"/>
      <c r="C2646" s="96"/>
      <c r="D2646" s="13" t="s">
        <v>8630</v>
      </c>
      <c r="E2646" s="13">
        <v>6</v>
      </c>
      <c r="F2646" s="14">
        <v>0.7</v>
      </c>
      <c r="G2646" s="13" t="s">
        <v>14872</v>
      </c>
      <c r="H2646" s="14">
        <v>46.1</v>
      </c>
      <c r="I2646" s="15" t="s">
        <v>32</v>
      </c>
      <c r="J2646" s="16">
        <v>165</v>
      </c>
      <c r="K2646" s="16">
        <v>27.5</v>
      </c>
      <c r="L2646" s="17" t="s">
        <v>145</v>
      </c>
      <c r="M2646" s="163" t="str">
        <f>IFERROR(GETPIVOTDATA("Tot. Bottles",'- Ordine Aggregato -'!$A$1,"sku anker",A2646),"")</f>
        <v/>
      </c>
      <c r="N2646" s="18" t="s">
        <v>42</v>
      </c>
      <c r="O2646" s="19" t="str">
        <f t="shared" si="41"/>
        <v>Order online</v>
      </c>
      <c r="P2646" s="97" t="s">
        <v>237</v>
      </c>
      <c r="Q2646" s="13" t="s">
        <v>15660</v>
      </c>
      <c r="R2646" t="s">
        <v>15661</v>
      </c>
      <c r="S2646" s="20">
        <v>0</v>
      </c>
      <c r="T2646" s="21" t="s">
        <v>38</v>
      </c>
    </row>
    <row r="2647" spans="1:20" x14ac:dyDescent="0.35">
      <c r="A2647" s="13" t="s">
        <v>8631</v>
      </c>
      <c r="B2647" s="13"/>
      <c r="C2647" s="13"/>
      <c r="D2647" s="13" t="s">
        <v>8632</v>
      </c>
      <c r="E2647" s="13">
        <v>6</v>
      </c>
      <c r="F2647" s="14">
        <v>0.7</v>
      </c>
      <c r="G2647" s="13" t="s">
        <v>46</v>
      </c>
      <c r="H2647" s="14">
        <v>46</v>
      </c>
      <c r="I2647" s="15" t="s">
        <v>32</v>
      </c>
      <c r="J2647" s="16">
        <v>237</v>
      </c>
      <c r="K2647" s="16">
        <v>39.5</v>
      </c>
      <c r="L2647" s="17" t="s">
        <v>145</v>
      </c>
      <c r="M2647" s="163" t="str">
        <f>IFERROR(GETPIVOTDATA("Tot. Bottles",'- Ordine Aggregato -'!$A$1,"sku anker",A2647),"")</f>
        <v/>
      </c>
      <c r="N2647" s="18" t="s">
        <v>42</v>
      </c>
      <c r="O2647" s="19" t="str">
        <f t="shared" si="41"/>
        <v>Order online</v>
      </c>
      <c r="P2647" s="97" t="s">
        <v>146</v>
      </c>
      <c r="Q2647" s="13" t="s">
        <v>8633</v>
      </c>
      <c r="R2647" t="s">
        <v>42</v>
      </c>
      <c r="S2647" s="20">
        <v>0</v>
      </c>
      <c r="T2647" s="21" t="s">
        <v>38</v>
      </c>
    </row>
    <row r="2648" spans="1:20" x14ac:dyDescent="0.35">
      <c r="A2648" s="96" t="s">
        <v>8634</v>
      </c>
      <c r="B2648" s="96"/>
      <c r="C2648" s="96"/>
      <c r="D2648" s="13" t="s">
        <v>8635</v>
      </c>
      <c r="E2648" s="13">
        <v>6</v>
      </c>
      <c r="F2648" s="14">
        <v>0.7</v>
      </c>
      <c r="G2648" s="13" t="s">
        <v>46</v>
      </c>
      <c r="H2648" s="14">
        <v>58.2</v>
      </c>
      <c r="I2648" s="15" t="s">
        <v>32</v>
      </c>
      <c r="J2648" s="16">
        <v>159</v>
      </c>
      <c r="K2648" s="16">
        <v>26.5</v>
      </c>
      <c r="L2648" s="17" t="s">
        <v>145</v>
      </c>
      <c r="M2648" s="163" t="str">
        <f>IFERROR(GETPIVOTDATA("Tot. Bottles",'- Ordine Aggregato -'!$A$1,"sku anker",A2648),"")</f>
        <v/>
      </c>
      <c r="N2648" s="18" t="s">
        <v>42</v>
      </c>
      <c r="O2648" s="19" t="str">
        <f t="shared" si="41"/>
        <v>Order online</v>
      </c>
      <c r="P2648" s="97" t="s">
        <v>146</v>
      </c>
      <c r="Q2648" s="13" t="s">
        <v>8636</v>
      </c>
      <c r="R2648" t="s">
        <v>8637</v>
      </c>
      <c r="S2648" s="20">
        <v>0</v>
      </c>
      <c r="T2648" s="21" t="s">
        <v>38</v>
      </c>
    </row>
    <row r="2649" spans="1:20" x14ac:dyDescent="0.35">
      <c r="A2649" s="13" t="s">
        <v>8638</v>
      </c>
      <c r="B2649" s="13"/>
      <c r="C2649" s="13"/>
      <c r="D2649" s="13" t="s">
        <v>8639</v>
      </c>
      <c r="E2649" s="13">
        <v>6</v>
      </c>
      <c r="F2649" s="14">
        <v>0.7</v>
      </c>
      <c r="G2649" s="13" t="s">
        <v>14872</v>
      </c>
      <c r="H2649" s="14">
        <v>46</v>
      </c>
      <c r="I2649" s="15" t="s">
        <v>32</v>
      </c>
      <c r="J2649" s="16">
        <v>183</v>
      </c>
      <c r="K2649" s="16">
        <v>30.5</v>
      </c>
      <c r="L2649" s="17" t="s">
        <v>145</v>
      </c>
      <c r="M2649" s="163" t="str">
        <f>IFERROR(GETPIVOTDATA("Tot. Bottles",'- Ordine Aggregato -'!$A$1,"sku anker",A2649),"")</f>
        <v/>
      </c>
      <c r="N2649" s="18" t="s">
        <v>42</v>
      </c>
      <c r="O2649" s="19" t="str">
        <f t="shared" si="41"/>
        <v>Order online</v>
      </c>
      <c r="P2649" s="97" t="s">
        <v>146</v>
      </c>
      <c r="Q2649" s="13" t="s">
        <v>8640</v>
      </c>
      <c r="R2649" t="s">
        <v>8641</v>
      </c>
      <c r="S2649" s="20">
        <v>0</v>
      </c>
      <c r="T2649" s="21" t="s">
        <v>38</v>
      </c>
    </row>
    <row r="2650" spans="1:20" x14ac:dyDescent="0.35">
      <c r="A2650" s="13" t="s">
        <v>8642</v>
      </c>
      <c r="B2650" s="13"/>
      <c r="C2650" s="13"/>
      <c r="D2650" s="13" t="s">
        <v>8643</v>
      </c>
      <c r="E2650" s="13">
        <v>6</v>
      </c>
      <c r="F2650" s="14">
        <v>0.75</v>
      </c>
      <c r="G2650" s="13" t="s">
        <v>31</v>
      </c>
      <c r="H2650" s="14">
        <v>17.5</v>
      </c>
      <c r="I2650" s="15" t="s">
        <v>32</v>
      </c>
      <c r="J2650" s="16">
        <v>46.5</v>
      </c>
      <c r="K2650" s="16">
        <v>7.75</v>
      </c>
      <c r="L2650" s="17" t="s">
        <v>2306</v>
      </c>
      <c r="M2650" s="163" t="str">
        <f>IFERROR(GETPIVOTDATA("Tot. Bottles",'- Ordine Aggregato -'!$A$1,"sku anker",A2650),"")</f>
        <v/>
      </c>
      <c r="N2650" s="18" t="s">
        <v>42</v>
      </c>
      <c r="O2650" s="19" t="str">
        <f t="shared" si="41"/>
        <v>Order online</v>
      </c>
      <c r="P2650" s="97" t="s">
        <v>364</v>
      </c>
      <c r="Q2650" s="13" t="s">
        <v>8644</v>
      </c>
      <c r="R2650" t="s">
        <v>8645</v>
      </c>
      <c r="S2650" s="20">
        <v>0</v>
      </c>
      <c r="T2650" s="21" t="s">
        <v>38</v>
      </c>
    </row>
    <row r="2651" spans="1:20" x14ac:dyDescent="0.35">
      <c r="A2651" s="13" t="s">
        <v>8646</v>
      </c>
      <c r="B2651" s="13"/>
      <c r="C2651" s="13"/>
      <c r="D2651" s="13" t="s">
        <v>8647</v>
      </c>
      <c r="E2651" s="13">
        <v>24</v>
      </c>
      <c r="F2651" s="14">
        <v>0.33</v>
      </c>
      <c r="G2651" s="13" t="s">
        <v>14872</v>
      </c>
      <c r="H2651" s="14">
        <v>4.5</v>
      </c>
      <c r="I2651" s="15" t="s">
        <v>32</v>
      </c>
      <c r="J2651" s="16">
        <v>14.399999999999999</v>
      </c>
      <c r="K2651" s="16">
        <v>0.6</v>
      </c>
      <c r="L2651" s="17" t="s">
        <v>2430</v>
      </c>
      <c r="M2651" s="163" t="str">
        <f>IFERROR(GETPIVOTDATA("Tot. Bottles",'- Ordine Aggregato -'!$A$1,"sku anker",A2651),"")</f>
        <v/>
      </c>
      <c r="N2651" s="18" t="s">
        <v>67</v>
      </c>
      <c r="O2651" s="19" t="str">
        <f t="shared" si="41"/>
        <v>Order online</v>
      </c>
      <c r="P2651" s="97" t="s">
        <v>1232</v>
      </c>
      <c r="Q2651" s="13" t="s">
        <v>8648</v>
      </c>
      <c r="R2651" t="s">
        <v>8649</v>
      </c>
      <c r="S2651" s="20">
        <v>0.6</v>
      </c>
      <c r="T2651" s="21" t="s">
        <v>38</v>
      </c>
    </row>
    <row r="2652" spans="1:20" x14ac:dyDescent="0.35">
      <c r="A2652" s="13" t="s">
        <v>15662</v>
      </c>
      <c r="B2652" s="13"/>
      <c r="C2652" s="13"/>
      <c r="D2652" s="13" t="s">
        <v>8651</v>
      </c>
      <c r="E2652" s="13">
        <v>12</v>
      </c>
      <c r="F2652" s="14">
        <v>568</v>
      </c>
      <c r="G2652" s="13" t="s">
        <v>767</v>
      </c>
      <c r="H2652" s="14">
        <v>4.5</v>
      </c>
      <c r="I2652" s="15" t="s">
        <v>32</v>
      </c>
      <c r="J2652" s="16">
        <v>15.600000000000001</v>
      </c>
      <c r="K2652" s="16">
        <v>1.3</v>
      </c>
      <c r="L2652" s="17" t="s">
        <v>2430</v>
      </c>
      <c r="M2652" s="163" t="str">
        <f>IFERROR(GETPIVOTDATA("Tot. Bottles",'- Ordine Aggregato -'!$A$1,"sku anker",A2652),"")</f>
        <v/>
      </c>
      <c r="N2652" s="18" t="s">
        <v>42</v>
      </c>
      <c r="O2652" s="19" t="str">
        <f t="shared" si="41"/>
        <v>Order online</v>
      </c>
      <c r="P2652" s="97" t="s">
        <v>1232</v>
      </c>
      <c r="Q2652" s="13" t="s">
        <v>15663</v>
      </c>
      <c r="R2652" t="s">
        <v>15664</v>
      </c>
      <c r="S2652" s="20">
        <v>0</v>
      </c>
      <c r="T2652" s="21" t="s">
        <v>38</v>
      </c>
    </row>
    <row r="2653" spans="1:20" x14ac:dyDescent="0.35">
      <c r="A2653" s="13" t="s">
        <v>8650</v>
      </c>
      <c r="B2653" s="13"/>
      <c r="C2653" s="13"/>
      <c r="D2653" s="13" t="s">
        <v>8651</v>
      </c>
      <c r="E2653" s="13">
        <v>12</v>
      </c>
      <c r="F2653" s="14">
        <v>568</v>
      </c>
      <c r="G2653" s="13" t="s">
        <v>767</v>
      </c>
      <c r="H2653" s="14">
        <v>4.5</v>
      </c>
      <c r="I2653" s="15" t="s">
        <v>32</v>
      </c>
      <c r="J2653" s="16">
        <v>15.600000000000001</v>
      </c>
      <c r="K2653" s="16">
        <v>1.3</v>
      </c>
      <c r="L2653" s="17" t="s">
        <v>2430</v>
      </c>
      <c r="M2653" s="163" t="str">
        <f>IFERROR(GETPIVOTDATA("Tot. Bottles",'- Ordine Aggregato -'!$A$1,"sku anker",A2653),"")</f>
        <v/>
      </c>
      <c r="N2653" s="18" t="s">
        <v>34</v>
      </c>
      <c r="O2653" s="19" t="str">
        <f t="shared" si="41"/>
        <v>Order online</v>
      </c>
      <c r="P2653" s="97" t="s">
        <v>1232</v>
      </c>
      <c r="Q2653" s="13" t="s">
        <v>8652</v>
      </c>
      <c r="R2653" t="s">
        <v>8653</v>
      </c>
      <c r="S2653" s="20">
        <v>0</v>
      </c>
      <c r="T2653" s="21" t="s">
        <v>38</v>
      </c>
    </row>
    <row r="2654" spans="1:20" x14ac:dyDescent="0.35">
      <c r="A2654" s="13" t="s">
        <v>8654</v>
      </c>
      <c r="B2654" s="13"/>
      <c r="C2654" s="13"/>
      <c r="D2654" s="13" t="s">
        <v>8655</v>
      </c>
      <c r="E2654" s="13">
        <v>6</v>
      </c>
      <c r="F2654" s="14">
        <v>0.7</v>
      </c>
      <c r="G2654" s="13" t="s">
        <v>14871</v>
      </c>
      <c r="H2654" s="14">
        <v>40</v>
      </c>
      <c r="I2654" s="15" t="s">
        <v>32</v>
      </c>
      <c r="J2654" s="16">
        <v>32.700000000000003</v>
      </c>
      <c r="K2654" s="16">
        <v>5.45</v>
      </c>
      <c r="L2654" s="17" t="s">
        <v>2338</v>
      </c>
      <c r="M2654" s="163" t="str">
        <f>IFERROR(GETPIVOTDATA("Tot. Bottles",'- Ordine Aggregato -'!$A$1,"sku anker",A2654),"")</f>
        <v/>
      </c>
      <c r="N2654" s="18" t="s">
        <v>34</v>
      </c>
      <c r="O2654" s="19" t="str">
        <f t="shared" si="41"/>
        <v>Order online</v>
      </c>
      <c r="P2654" s="97" t="s">
        <v>225</v>
      </c>
      <c r="Q2654" s="13" t="s">
        <v>8656</v>
      </c>
      <c r="R2654" t="s">
        <v>8657</v>
      </c>
      <c r="S2654" s="20">
        <v>0</v>
      </c>
      <c r="T2654" s="21" t="s">
        <v>38</v>
      </c>
    </row>
    <row r="2655" spans="1:20" x14ac:dyDescent="0.35">
      <c r="A2655" s="96" t="s">
        <v>8658</v>
      </c>
      <c r="D2655" s="13" t="s">
        <v>8659</v>
      </c>
      <c r="E2655" s="13">
        <v>6</v>
      </c>
      <c r="F2655" s="14">
        <v>0.7</v>
      </c>
      <c r="G2655" s="13" t="s">
        <v>14871</v>
      </c>
      <c r="H2655" s="14">
        <v>45</v>
      </c>
      <c r="I2655" s="15" t="s">
        <v>32</v>
      </c>
      <c r="J2655" s="16">
        <v>82.5</v>
      </c>
      <c r="K2655" s="16">
        <v>13.75</v>
      </c>
      <c r="L2655" s="17" t="s">
        <v>657</v>
      </c>
      <c r="M2655" s="163" t="str">
        <f>IFERROR(GETPIVOTDATA("Tot. Bottles",'- Ordine Aggregato -'!$A$1,"sku anker",A2655),"")</f>
        <v/>
      </c>
      <c r="N2655" s="18" t="s">
        <v>42</v>
      </c>
      <c r="O2655" s="19" t="str">
        <f t="shared" si="41"/>
        <v>Order online</v>
      </c>
      <c r="P2655" s="97" t="s">
        <v>385</v>
      </c>
      <c r="Q2655" s="13" t="s">
        <v>8660</v>
      </c>
      <c r="R2655" t="s">
        <v>8661</v>
      </c>
      <c r="S2655" s="20">
        <v>0</v>
      </c>
      <c r="T2655" s="21" t="s">
        <v>38</v>
      </c>
    </row>
    <row r="2656" spans="1:20" x14ac:dyDescent="0.35">
      <c r="A2656" s="96" t="s">
        <v>8662</v>
      </c>
      <c r="D2656" s="13" t="s">
        <v>8659</v>
      </c>
      <c r="E2656" s="13">
        <v>6</v>
      </c>
      <c r="F2656" s="14">
        <v>1</v>
      </c>
      <c r="G2656" s="13" t="s">
        <v>14872</v>
      </c>
      <c r="H2656" s="14">
        <v>45</v>
      </c>
      <c r="I2656" s="15" t="s">
        <v>32</v>
      </c>
      <c r="J2656" s="16">
        <v>95.4</v>
      </c>
      <c r="K2656" s="16">
        <v>15.9</v>
      </c>
      <c r="L2656" s="17" t="s">
        <v>657</v>
      </c>
      <c r="M2656" s="163" t="str">
        <f>IFERROR(GETPIVOTDATA("Tot. Bottles",'- Ordine Aggregato -'!$A$1,"sku anker",A2656),"")</f>
        <v/>
      </c>
      <c r="N2656" s="18" t="s">
        <v>42</v>
      </c>
      <c r="O2656" s="19" t="str">
        <f t="shared" si="41"/>
        <v>Order online</v>
      </c>
      <c r="P2656" s="97" t="s">
        <v>385</v>
      </c>
      <c r="Q2656" s="13" t="s">
        <v>8663</v>
      </c>
      <c r="R2656" t="s">
        <v>8664</v>
      </c>
      <c r="S2656" s="20">
        <v>0</v>
      </c>
      <c r="T2656" s="21" t="s">
        <v>38</v>
      </c>
    </row>
    <row r="2657" spans="1:20" x14ac:dyDescent="0.35">
      <c r="A2657" s="13" t="s">
        <v>8665</v>
      </c>
      <c r="B2657" s="13"/>
      <c r="C2657" s="13"/>
      <c r="D2657" s="13" t="s">
        <v>8666</v>
      </c>
      <c r="E2657" s="13">
        <v>6</v>
      </c>
      <c r="F2657" s="14">
        <v>0.7</v>
      </c>
      <c r="G2657" s="13" t="s">
        <v>46</v>
      </c>
      <c r="H2657" s="14">
        <v>47</v>
      </c>
      <c r="I2657" s="15" t="s">
        <v>32</v>
      </c>
      <c r="J2657" s="16">
        <v>156.89999999999998</v>
      </c>
      <c r="K2657" s="16">
        <v>26.15</v>
      </c>
      <c r="L2657" s="17" t="s">
        <v>657</v>
      </c>
      <c r="M2657" s="163" t="str">
        <f>IFERROR(GETPIVOTDATA("Tot. Bottles",'- Ordine Aggregato -'!$A$1,"sku anker",A2657),"")</f>
        <v/>
      </c>
      <c r="N2657" s="18" t="s">
        <v>42</v>
      </c>
      <c r="O2657" s="19" t="str">
        <f t="shared" si="41"/>
        <v>Order online</v>
      </c>
      <c r="P2657" s="97" t="s">
        <v>385</v>
      </c>
      <c r="Q2657" s="13" t="s">
        <v>8667</v>
      </c>
      <c r="R2657" t="s">
        <v>8668</v>
      </c>
      <c r="S2657" s="20">
        <v>0</v>
      </c>
      <c r="T2657" s="21" t="s">
        <v>38</v>
      </c>
    </row>
    <row r="2658" spans="1:20" x14ac:dyDescent="0.35">
      <c r="A2658" s="96" t="s">
        <v>8669</v>
      </c>
      <c r="B2658" s="96"/>
      <c r="C2658" s="96"/>
      <c r="D2658" s="13" t="s">
        <v>8666</v>
      </c>
      <c r="E2658" s="13">
        <v>6</v>
      </c>
      <c r="F2658" s="14">
        <v>0.7</v>
      </c>
      <c r="G2658" s="13" t="s">
        <v>14871</v>
      </c>
      <c r="H2658" s="14">
        <v>47</v>
      </c>
      <c r="I2658" s="15" t="s">
        <v>32</v>
      </c>
      <c r="J2658" s="16">
        <v>156.89999999999998</v>
      </c>
      <c r="K2658" s="16">
        <v>26.15</v>
      </c>
      <c r="L2658" s="17" t="s">
        <v>657</v>
      </c>
      <c r="M2658" s="163" t="str">
        <f>IFERROR(GETPIVOTDATA("Tot. Bottles",'- Ordine Aggregato -'!$A$1,"sku anker",A2658),"")</f>
        <v/>
      </c>
      <c r="N2658" s="18" t="s">
        <v>34</v>
      </c>
      <c r="O2658" s="19" t="str">
        <f t="shared" si="41"/>
        <v>Order online</v>
      </c>
      <c r="P2658" s="97" t="s">
        <v>385</v>
      </c>
      <c r="Q2658" s="13" t="s">
        <v>8670</v>
      </c>
      <c r="R2658" t="s">
        <v>8671</v>
      </c>
      <c r="S2658" s="20">
        <v>0</v>
      </c>
      <c r="T2658" s="21" t="s">
        <v>38</v>
      </c>
    </row>
    <row r="2659" spans="1:20" x14ac:dyDescent="0.35">
      <c r="A2659" s="13" t="s">
        <v>8672</v>
      </c>
      <c r="B2659" s="13"/>
      <c r="C2659" s="13"/>
      <c r="D2659" s="13" t="s">
        <v>8673</v>
      </c>
      <c r="E2659" s="13">
        <v>6</v>
      </c>
      <c r="F2659" s="14">
        <v>0.7</v>
      </c>
      <c r="G2659" s="13" t="s">
        <v>14872</v>
      </c>
      <c r="H2659" s="14">
        <v>47</v>
      </c>
      <c r="I2659" s="15" t="s">
        <v>32</v>
      </c>
      <c r="J2659" s="16">
        <v>156.89999999999998</v>
      </c>
      <c r="K2659" s="16">
        <v>26.15</v>
      </c>
      <c r="L2659" s="17" t="s">
        <v>657</v>
      </c>
      <c r="M2659" s="163" t="str">
        <f>IFERROR(GETPIVOTDATA("Tot. Bottles",'- Ordine Aggregato -'!$A$1,"sku anker",A2659),"")</f>
        <v/>
      </c>
      <c r="N2659" s="18" t="s">
        <v>34</v>
      </c>
      <c r="O2659" s="19" t="str">
        <f t="shared" si="41"/>
        <v>Order online</v>
      </c>
      <c r="P2659" s="97" t="s">
        <v>385</v>
      </c>
      <c r="Q2659" s="13" t="s">
        <v>8674</v>
      </c>
      <c r="R2659" t="s">
        <v>8675</v>
      </c>
      <c r="S2659" s="20">
        <v>0</v>
      </c>
      <c r="T2659" s="21" t="s">
        <v>38</v>
      </c>
    </row>
    <row r="2660" spans="1:20" x14ac:dyDescent="0.35">
      <c r="A2660" s="13" t="s">
        <v>8676</v>
      </c>
      <c r="B2660" s="13"/>
      <c r="C2660" s="13"/>
      <c r="D2660" s="13" t="s">
        <v>8677</v>
      </c>
      <c r="E2660" s="13">
        <v>6</v>
      </c>
      <c r="F2660" s="14">
        <v>0.75</v>
      </c>
      <c r="G2660" s="13" t="s">
        <v>46</v>
      </c>
      <c r="H2660" s="14">
        <v>15</v>
      </c>
      <c r="I2660" s="15" t="s">
        <v>32</v>
      </c>
      <c r="J2660" s="16">
        <v>38.700000000000003</v>
      </c>
      <c r="K2660" s="16">
        <v>6.45</v>
      </c>
      <c r="L2660" s="17" t="s">
        <v>2306</v>
      </c>
      <c r="M2660" s="163" t="str">
        <f>IFERROR(GETPIVOTDATA("Tot. Bottles",'- Ordine Aggregato -'!$A$1,"sku anker",A2660),"")</f>
        <v/>
      </c>
      <c r="N2660" s="18" t="s">
        <v>42</v>
      </c>
      <c r="O2660" s="19" t="str">
        <f t="shared" si="41"/>
        <v>Order online</v>
      </c>
      <c r="P2660" s="97" t="s">
        <v>35</v>
      </c>
      <c r="Q2660" s="13" t="s">
        <v>8678</v>
      </c>
      <c r="R2660" t="s">
        <v>8679</v>
      </c>
      <c r="S2660" s="20">
        <v>0</v>
      </c>
      <c r="T2660" s="21" t="s">
        <v>38</v>
      </c>
    </row>
    <row r="2661" spans="1:20" x14ac:dyDescent="0.35">
      <c r="A2661" s="13" t="s">
        <v>14522</v>
      </c>
      <c r="B2661" s="13"/>
      <c r="C2661" s="13"/>
      <c r="D2661" s="13" t="s">
        <v>8681</v>
      </c>
      <c r="E2661" s="13">
        <v>60</v>
      </c>
      <c r="F2661" s="14">
        <v>0.05</v>
      </c>
      <c r="G2661" s="13" t="s">
        <v>14872</v>
      </c>
      <c r="H2661" s="14">
        <v>41</v>
      </c>
      <c r="I2661" s="15" t="s">
        <v>32</v>
      </c>
      <c r="J2661" s="16">
        <v>78</v>
      </c>
      <c r="K2661" s="16">
        <v>1.3</v>
      </c>
      <c r="L2661" s="17" t="s">
        <v>368</v>
      </c>
      <c r="M2661" s="163" t="str">
        <f>IFERROR(GETPIVOTDATA("Tot. Bottles",'- Ordine Aggregato -'!$A$1,"sku anker",A2661),"")</f>
        <v/>
      </c>
      <c r="N2661" s="18" t="s">
        <v>42</v>
      </c>
      <c r="O2661" s="19" t="str">
        <f t="shared" si="41"/>
        <v>Order online</v>
      </c>
      <c r="P2661" s="97" t="s">
        <v>355</v>
      </c>
      <c r="Q2661" s="13" t="s">
        <v>15665</v>
      </c>
      <c r="R2661" t="s">
        <v>15666</v>
      </c>
      <c r="S2661" s="20">
        <v>0</v>
      </c>
      <c r="T2661" s="21" t="s">
        <v>38</v>
      </c>
    </row>
    <row r="2662" spans="1:20" x14ac:dyDescent="0.35">
      <c r="A2662" s="13" t="s">
        <v>8680</v>
      </c>
      <c r="B2662" s="13"/>
      <c r="C2662" s="13"/>
      <c r="D2662" s="13" t="s">
        <v>8681</v>
      </c>
      <c r="E2662" s="13">
        <v>6</v>
      </c>
      <c r="F2662" s="14">
        <v>0.7</v>
      </c>
      <c r="G2662" s="13" t="s">
        <v>14872</v>
      </c>
      <c r="H2662" s="14">
        <v>41</v>
      </c>
      <c r="I2662" s="15" t="s">
        <v>32</v>
      </c>
      <c r="J2662" s="16">
        <v>75</v>
      </c>
      <c r="K2662" s="16">
        <v>12.5</v>
      </c>
      <c r="L2662" s="17" t="s">
        <v>368</v>
      </c>
      <c r="M2662" s="163" t="str">
        <f>IFERROR(GETPIVOTDATA("Tot. Bottles",'- Ordine Aggregato -'!$A$1,"sku anker",A2662),"")</f>
        <v/>
      </c>
      <c r="N2662" s="18" t="s">
        <v>42</v>
      </c>
      <c r="O2662" s="19" t="str">
        <f t="shared" si="41"/>
        <v>Order online</v>
      </c>
      <c r="P2662" s="97" t="s">
        <v>355</v>
      </c>
      <c r="Q2662" s="13" t="s">
        <v>8682</v>
      </c>
      <c r="R2662" t="s">
        <v>8683</v>
      </c>
      <c r="S2662" s="20">
        <v>0</v>
      </c>
      <c r="T2662" s="21" t="s">
        <v>38</v>
      </c>
    </row>
    <row r="2663" spans="1:20" x14ac:dyDescent="0.35">
      <c r="A2663" s="96" t="s">
        <v>14523</v>
      </c>
      <c r="B2663" s="96"/>
      <c r="C2663" s="96"/>
      <c r="D2663" s="13" t="s">
        <v>8685</v>
      </c>
      <c r="E2663" s="13">
        <v>60</v>
      </c>
      <c r="F2663" s="14">
        <v>0.05</v>
      </c>
      <c r="G2663" s="13" t="s">
        <v>46</v>
      </c>
      <c r="H2663" s="14">
        <v>41</v>
      </c>
      <c r="I2663" s="15" t="s">
        <v>32</v>
      </c>
      <c r="J2663" s="16">
        <v>78</v>
      </c>
      <c r="K2663" s="16">
        <v>1.3</v>
      </c>
      <c r="L2663" s="17" t="s">
        <v>368</v>
      </c>
      <c r="M2663" s="163" t="str">
        <f>IFERROR(GETPIVOTDATA("Tot. Bottles",'- Ordine Aggregato -'!$A$1,"sku anker",A2663),"")</f>
        <v/>
      </c>
      <c r="N2663" s="18" t="s">
        <v>42</v>
      </c>
      <c r="O2663" s="19" t="str">
        <f t="shared" si="41"/>
        <v>Order online</v>
      </c>
      <c r="P2663" s="97" t="s">
        <v>355</v>
      </c>
      <c r="Q2663" s="13" t="s">
        <v>15667</v>
      </c>
      <c r="R2663" t="s">
        <v>15668</v>
      </c>
      <c r="S2663" s="20">
        <v>0</v>
      </c>
      <c r="T2663" s="21" t="s">
        <v>38</v>
      </c>
    </row>
    <row r="2664" spans="1:20" x14ac:dyDescent="0.35">
      <c r="A2664" s="96" t="s">
        <v>8684</v>
      </c>
      <c r="B2664" s="96"/>
      <c r="C2664" s="96"/>
      <c r="D2664" s="13" t="s">
        <v>8685</v>
      </c>
      <c r="E2664" s="13">
        <v>6</v>
      </c>
      <c r="F2664" s="14">
        <v>0.7</v>
      </c>
      <c r="G2664" s="13" t="s">
        <v>14872</v>
      </c>
      <c r="H2664" s="14">
        <v>41</v>
      </c>
      <c r="I2664" s="15" t="s">
        <v>32</v>
      </c>
      <c r="J2664" s="16">
        <v>73.5</v>
      </c>
      <c r="K2664" s="16">
        <v>12.25</v>
      </c>
      <c r="L2664" s="17" t="s">
        <v>368</v>
      </c>
      <c r="M2664" s="163" t="str">
        <f>IFERROR(GETPIVOTDATA("Tot. Bottles",'- Ordine Aggregato -'!$A$1,"sku anker",A2664),"")</f>
        <v/>
      </c>
      <c r="N2664" s="18" t="s">
        <v>42</v>
      </c>
      <c r="O2664" s="19" t="str">
        <f t="shared" si="41"/>
        <v>Order online</v>
      </c>
      <c r="P2664" s="97" t="s">
        <v>355</v>
      </c>
      <c r="Q2664" s="13" t="s">
        <v>8686</v>
      </c>
      <c r="R2664" t="s">
        <v>8687</v>
      </c>
      <c r="S2664" s="20">
        <v>0</v>
      </c>
      <c r="T2664" s="21" t="s">
        <v>38</v>
      </c>
    </row>
    <row r="2665" spans="1:20" x14ac:dyDescent="0.35">
      <c r="A2665" s="96" t="s">
        <v>15669</v>
      </c>
      <c r="B2665" s="96"/>
      <c r="C2665" s="96"/>
      <c r="D2665" s="13" t="s">
        <v>15670</v>
      </c>
      <c r="E2665" s="13">
        <v>12</v>
      </c>
      <c r="F2665" s="14">
        <v>0.2</v>
      </c>
      <c r="G2665" s="13" t="s">
        <v>46</v>
      </c>
      <c r="H2665" s="14">
        <v>41</v>
      </c>
      <c r="I2665" s="15" t="s">
        <v>32</v>
      </c>
      <c r="J2665" s="16">
        <v>162</v>
      </c>
      <c r="K2665" s="16">
        <v>13.5</v>
      </c>
      <c r="L2665" s="17" t="s">
        <v>478</v>
      </c>
      <c r="M2665" s="163" t="str">
        <f>IFERROR(GETPIVOTDATA("Tot. Bottles",'- Ordine Aggregato -'!$A$1,"sku anker",A2665),"")</f>
        <v/>
      </c>
      <c r="N2665" s="18" t="s">
        <v>42</v>
      </c>
      <c r="O2665" s="19" t="str">
        <f t="shared" si="41"/>
        <v>Order online</v>
      </c>
      <c r="P2665" s="97" t="s">
        <v>355</v>
      </c>
      <c r="Q2665" s="13" t="s">
        <v>42</v>
      </c>
      <c r="R2665" t="s">
        <v>42</v>
      </c>
      <c r="S2665" s="20">
        <v>0</v>
      </c>
      <c r="T2665" s="21" t="s">
        <v>38</v>
      </c>
    </row>
    <row r="2666" spans="1:20" x14ac:dyDescent="0.35">
      <c r="A2666" s="96" t="s">
        <v>14524</v>
      </c>
      <c r="B2666" s="96"/>
      <c r="C2666" s="96"/>
      <c r="D2666" s="13" t="s">
        <v>8689</v>
      </c>
      <c r="E2666" s="13">
        <v>60</v>
      </c>
      <c r="F2666" s="14">
        <v>0.05</v>
      </c>
      <c r="G2666" s="13" t="s">
        <v>14872</v>
      </c>
      <c r="H2666" s="14">
        <v>41</v>
      </c>
      <c r="I2666" s="15" t="s">
        <v>32</v>
      </c>
      <c r="J2666" s="16">
        <v>78</v>
      </c>
      <c r="K2666" s="16">
        <v>1.3</v>
      </c>
      <c r="L2666" s="17" t="s">
        <v>368</v>
      </c>
      <c r="M2666" s="163" t="str">
        <f>IFERROR(GETPIVOTDATA("Tot. Bottles",'- Ordine Aggregato -'!$A$1,"sku anker",A2666),"")</f>
        <v/>
      </c>
      <c r="N2666" s="18" t="s">
        <v>42</v>
      </c>
      <c r="O2666" s="19" t="str">
        <f t="shared" si="41"/>
        <v>Order online</v>
      </c>
      <c r="P2666" s="97" t="s">
        <v>355</v>
      </c>
      <c r="Q2666" s="13" t="s">
        <v>15671</v>
      </c>
      <c r="R2666" t="s">
        <v>15672</v>
      </c>
      <c r="S2666" s="20">
        <v>0</v>
      </c>
      <c r="T2666" s="21" t="s">
        <v>38</v>
      </c>
    </row>
    <row r="2667" spans="1:20" x14ac:dyDescent="0.35">
      <c r="A2667" s="96" t="s">
        <v>8688</v>
      </c>
      <c r="B2667" s="96"/>
      <c r="C2667" s="96"/>
      <c r="D2667" s="13" t="s">
        <v>8689</v>
      </c>
      <c r="E2667" s="13">
        <v>6</v>
      </c>
      <c r="F2667" s="14">
        <v>0.7</v>
      </c>
      <c r="G2667" s="13" t="s">
        <v>14872</v>
      </c>
      <c r="H2667" s="14">
        <v>41</v>
      </c>
      <c r="I2667" s="15" t="s">
        <v>32</v>
      </c>
      <c r="J2667" s="16">
        <v>75</v>
      </c>
      <c r="K2667" s="16">
        <v>12.5</v>
      </c>
      <c r="L2667" s="17" t="s">
        <v>368</v>
      </c>
      <c r="M2667" s="163" t="str">
        <f>IFERROR(GETPIVOTDATA("Tot. Bottles",'- Ordine Aggregato -'!$A$1,"sku anker",A2667),"")</f>
        <v/>
      </c>
      <c r="N2667" s="18" t="s">
        <v>42</v>
      </c>
      <c r="O2667" s="19" t="str">
        <f t="shared" si="41"/>
        <v>Order online</v>
      </c>
      <c r="P2667" s="97" t="s">
        <v>355</v>
      </c>
      <c r="Q2667" s="13" t="s">
        <v>8690</v>
      </c>
      <c r="R2667" t="s">
        <v>8691</v>
      </c>
      <c r="S2667" s="20">
        <v>0</v>
      </c>
      <c r="T2667" s="21" t="s">
        <v>38</v>
      </c>
    </row>
    <row r="2668" spans="1:20" x14ac:dyDescent="0.35">
      <c r="A2668" s="96" t="s">
        <v>8692</v>
      </c>
      <c r="D2668" s="13" t="s">
        <v>8693</v>
      </c>
      <c r="E2668" s="13">
        <v>6</v>
      </c>
      <c r="F2668" s="14">
        <v>0.7</v>
      </c>
      <c r="G2668" s="13" t="s">
        <v>14872</v>
      </c>
      <c r="H2668" s="14">
        <v>41</v>
      </c>
      <c r="I2668" s="15" t="s">
        <v>32</v>
      </c>
      <c r="J2668" s="16">
        <v>77.699999999999989</v>
      </c>
      <c r="K2668" s="16">
        <v>12.95</v>
      </c>
      <c r="L2668" s="17" t="s">
        <v>368</v>
      </c>
      <c r="M2668" s="163" t="str">
        <f>IFERROR(GETPIVOTDATA("Tot. Bottles",'- Ordine Aggregato -'!$A$1,"sku anker",A2668),"")</f>
        <v/>
      </c>
      <c r="N2668" s="18" t="s">
        <v>42</v>
      </c>
      <c r="O2668" s="19" t="str">
        <f t="shared" si="41"/>
        <v>Order online</v>
      </c>
      <c r="P2668" s="97" t="s">
        <v>355</v>
      </c>
      <c r="Q2668" s="13" t="s">
        <v>8694</v>
      </c>
      <c r="R2668" t="s">
        <v>8695</v>
      </c>
      <c r="S2668" s="20">
        <v>0</v>
      </c>
      <c r="T2668" s="21" t="s">
        <v>38</v>
      </c>
    </row>
    <row r="2669" spans="1:20" x14ac:dyDescent="0.35">
      <c r="A2669" s="13" t="s">
        <v>8696</v>
      </c>
      <c r="B2669" s="13"/>
      <c r="C2669" s="13"/>
      <c r="D2669" s="13" t="s">
        <v>8697</v>
      </c>
      <c r="E2669" s="13">
        <v>6</v>
      </c>
      <c r="F2669" s="14">
        <v>0.35</v>
      </c>
      <c r="G2669" s="13" t="s">
        <v>46</v>
      </c>
      <c r="H2669" s="14">
        <v>21</v>
      </c>
      <c r="I2669" s="15" t="s">
        <v>32</v>
      </c>
      <c r="J2669" s="16">
        <v>35.099999999999994</v>
      </c>
      <c r="K2669" s="16">
        <v>5.85</v>
      </c>
      <c r="L2669" s="17" t="s">
        <v>502</v>
      </c>
      <c r="M2669" s="163" t="str">
        <f>IFERROR(GETPIVOTDATA("Tot. Bottles",'- Ordine Aggregato -'!$A$1,"sku anker",A2669),"")</f>
        <v/>
      </c>
      <c r="N2669" s="18" t="s">
        <v>42</v>
      </c>
      <c r="O2669" s="19" t="str">
        <f t="shared" si="41"/>
        <v>Order online</v>
      </c>
      <c r="P2669" s="97" t="s">
        <v>385</v>
      </c>
      <c r="Q2669" s="13" t="s">
        <v>8698</v>
      </c>
      <c r="R2669" t="s">
        <v>8699</v>
      </c>
      <c r="S2669" s="20">
        <v>0</v>
      </c>
      <c r="T2669" s="21" t="s">
        <v>38</v>
      </c>
    </row>
    <row r="2670" spans="1:20" x14ac:dyDescent="0.35">
      <c r="A2670" s="96" t="s">
        <v>14741</v>
      </c>
      <c r="D2670" s="13" t="s">
        <v>8697</v>
      </c>
      <c r="E2670" s="13">
        <v>6</v>
      </c>
      <c r="F2670" s="14">
        <v>0.7</v>
      </c>
      <c r="G2670" s="13" t="s">
        <v>14872</v>
      </c>
      <c r="H2670" s="14">
        <v>21</v>
      </c>
      <c r="I2670" s="15" t="s">
        <v>32</v>
      </c>
      <c r="J2670" s="16">
        <v>51</v>
      </c>
      <c r="K2670" s="16">
        <v>8.5</v>
      </c>
      <c r="L2670" s="17" t="s">
        <v>502</v>
      </c>
      <c r="M2670" s="163" t="str">
        <f>IFERROR(GETPIVOTDATA("Tot. Bottles",'- Ordine Aggregato -'!$A$1,"sku anker",A2670),"")</f>
        <v/>
      </c>
      <c r="N2670" s="18" t="s">
        <v>42</v>
      </c>
      <c r="O2670" s="19" t="str">
        <f t="shared" si="41"/>
        <v>Order online</v>
      </c>
      <c r="P2670" s="97" t="s">
        <v>385</v>
      </c>
      <c r="Q2670" s="13" t="s">
        <v>15673</v>
      </c>
      <c r="R2670" t="s">
        <v>15674</v>
      </c>
      <c r="S2670" s="20">
        <v>0</v>
      </c>
      <c r="T2670" s="21" t="s">
        <v>38</v>
      </c>
    </row>
    <row r="2671" spans="1:20" x14ac:dyDescent="0.35">
      <c r="A2671" s="96" t="s">
        <v>8700</v>
      </c>
      <c r="B2671" s="96"/>
      <c r="C2671" s="96"/>
      <c r="D2671" s="13" t="s">
        <v>8697</v>
      </c>
      <c r="E2671" s="13">
        <v>6</v>
      </c>
      <c r="F2671" s="14">
        <v>0.7</v>
      </c>
      <c r="G2671" s="13" t="s">
        <v>14871</v>
      </c>
      <c r="H2671" s="14">
        <v>18</v>
      </c>
      <c r="I2671" s="15" t="s">
        <v>32</v>
      </c>
      <c r="J2671" s="16">
        <v>42.599999999999994</v>
      </c>
      <c r="K2671" s="16">
        <v>7.1</v>
      </c>
      <c r="L2671" s="17" t="s">
        <v>502</v>
      </c>
      <c r="M2671" s="163" t="str">
        <f>IFERROR(GETPIVOTDATA("Tot. Bottles",'- Ordine Aggregato -'!$A$1,"sku anker",A2671),"")</f>
        <v/>
      </c>
      <c r="N2671" s="18" t="s">
        <v>42</v>
      </c>
      <c r="O2671" s="19" t="str">
        <f t="shared" si="41"/>
        <v>Order online</v>
      </c>
      <c r="P2671" s="97" t="s">
        <v>35</v>
      </c>
      <c r="Q2671" s="13" t="s">
        <v>8701</v>
      </c>
      <c r="R2671" t="s">
        <v>8702</v>
      </c>
      <c r="S2671" s="20">
        <v>0</v>
      </c>
      <c r="T2671" s="21" t="s">
        <v>38</v>
      </c>
    </row>
    <row r="2672" spans="1:20" x14ac:dyDescent="0.35">
      <c r="A2672" s="96" t="s">
        <v>8703</v>
      </c>
      <c r="D2672" s="13" t="s">
        <v>8697</v>
      </c>
      <c r="E2672" s="13">
        <v>6</v>
      </c>
      <c r="F2672" s="14">
        <v>0.7</v>
      </c>
      <c r="G2672" s="13" t="s">
        <v>14871</v>
      </c>
      <c r="H2672" s="14">
        <v>21</v>
      </c>
      <c r="I2672" s="15" t="s">
        <v>32</v>
      </c>
      <c r="J2672" s="16">
        <v>41.7</v>
      </c>
      <c r="K2672" s="16">
        <v>6.95</v>
      </c>
      <c r="L2672" s="17" t="s">
        <v>502</v>
      </c>
      <c r="M2672" s="163" t="str">
        <f>IFERROR(GETPIVOTDATA("Tot. Bottles",'- Ordine Aggregato -'!$A$1,"sku anker",A2672),"")</f>
        <v/>
      </c>
      <c r="N2672" s="18" t="s">
        <v>67</v>
      </c>
      <c r="O2672" s="19" t="str">
        <f t="shared" si="41"/>
        <v>Order online</v>
      </c>
      <c r="P2672" s="97" t="s">
        <v>35</v>
      </c>
      <c r="Q2672" s="13" t="s">
        <v>8704</v>
      </c>
      <c r="R2672" t="s">
        <v>8705</v>
      </c>
      <c r="S2672" s="20">
        <v>6.95</v>
      </c>
      <c r="T2672" s="21" t="s">
        <v>38</v>
      </c>
    </row>
    <row r="2673" spans="1:20" x14ac:dyDescent="0.35">
      <c r="A2673" s="13" t="s">
        <v>8706</v>
      </c>
      <c r="B2673" s="13"/>
      <c r="C2673" s="13"/>
      <c r="D2673" s="13" t="s">
        <v>8697</v>
      </c>
      <c r="E2673" s="13">
        <v>6</v>
      </c>
      <c r="F2673" s="14">
        <v>1</v>
      </c>
      <c r="G2673" s="13" t="s">
        <v>14872</v>
      </c>
      <c r="H2673" s="14">
        <v>21</v>
      </c>
      <c r="I2673" s="15" t="s">
        <v>32</v>
      </c>
      <c r="J2673" s="16">
        <v>49.199999999999996</v>
      </c>
      <c r="K2673" s="16">
        <v>8.1999999999999993</v>
      </c>
      <c r="L2673" s="17" t="s">
        <v>502</v>
      </c>
      <c r="M2673" s="163" t="str">
        <f>IFERROR(GETPIVOTDATA("Tot. Bottles",'- Ordine Aggregato -'!$A$1,"sku anker",A2673),"")</f>
        <v/>
      </c>
      <c r="N2673" s="18" t="s">
        <v>67</v>
      </c>
      <c r="O2673" s="19" t="str">
        <f t="shared" si="41"/>
        <v>Order online</v>
      </c>
      <c r="P2673" s="97" t="s">
        <v>385</v>
      </c>
      <c r="Q2673" s="13" t="s">
        <v>8707</v>
      </c>
      <c r="R2673" t="s">
        <v>8708</v>
      </c>
      <c r="S2673" s="20">
        <v>8.1999999999999993</v>
      </c>
      <c r="T2673" s="21" t="s">
        <v>38</v>
      </c>
    </row>
    <row r="2674" spans="1:20" x14ac:dyDescent="0.35">
      <c r="A2674" s="96" t="s">
        <v>8709</v>
      </c>
      <c r="B2674" s="96"/>
      <c r="C2674" s="96"/>
      <c r="D2674" s="13" t="s">
        <v>8697</v>
      </c>
      <c r="E2674" s="13">
        <v>6</v>
      </c>
      <c r="F2674" s="14">
        <v>1</v>
      </c>
      <c r="G2674" s="13" t="s">
        <v>14871</v>
      </c>
      <c r="H2674" s="14">
        <v>21</v>
      </c>
      <c r="I2674" s="15" t="s">
        <v>32</v>
      </c>
      <c r="J2674" s="16">
        <v>49.199999999999996</v>
      </c>
      <c r="K2674" s="16">
        <v>8.1999999999999993</v>
      </c>
      <c r="L2674" s="17" t="s">
        <v>502</v>
      </c>
      <c r="M2674" s="163" t="str">
        <f>IFERROR(GETPIVOTDATA("Tot. Bottles",'- Ordine Aggregato -'!$A$1,"sku anker",A2674),"")</f>
        <v/>
      </c>
      <c r="N2674" s="18" t="s">
        <v>67</v>
      </c>
      <c r="O2674" s="19" t="str">
        <f t="shared" si="41"/>
        <v>Order online</v>
      </c>
      <c r="P2674" s="97" t="s">
        <v>385</v>
      </c>
      <c r="Q2674" s="13" t="s">
        <v>8710</v>
      </c>
      <c r="R2674" t="s">
        <v>8711</v>
      </c>
      <c r="S2674" s="20">
        <v>8.1999999999999993</v>
      </c>
      <c r="T2674" s="21" t="s">
        <v>38</v>
      </c>
    </row>
    <row r="2675" spans="1:20" x14ac:dyDescent="0.35">
      <c r="A2675" s="13" t="s">
        <v>8712</v>
      </c>
      <c r="B2675" s="13"/>
      <c r="C2675" s="13"/>
      <c r="D2675" s="13" t="s">
        <v>8713</v>
      </c>
      <c r="E2675" s="13">
        <v>6</v>
      </c>
      <c r="F2675" s="14">
        <v>0.7</v>
      </c>
      <c r="G2675" s="13" t="s">
        <v>46</v>
      </c>
      <c r="H2675" s="14">
        <v>21</v>
      </c>
      <c r="I2675" s="15" t="s">
        <v>32</v>
      </c>
      <c r="J2675" s="16">
        <v>46.8</v>
      </c>
      <c r="K2675" s="16">
        <v>7.8</v>
      </c>
      <c r="L2675" s="17" t="s">
        <v>502</v>
      </c>
      <c r="M2675" s="163" t="str">
        <f>IFERROR(GETPIVOTDATA("Tot. Bottles",'- Ordine Aggregato -'!$A$1,"sku anker",A2675),"")</f>
        <v/>
      </c>
      <c r="N2675" s="18" t="s">
        <v>42</v>
      </c>
      <c r="O2675" s="19" t="str">
        <f t="shared" si="41"/>
        <v>Order online</v>
      </c>
      <c r="P2675" s="97" t="s">
        <v>35</v>
      </c>
      <c r="Q2675" s="13" t="s">
        <v>8714</v>
      </c>
      <c r="R2675" t="s">
        <v>8715</v>
      </c>
      <c r="S2675" s="20">
        <v>0</v>
      </c>
      <c r="T2675" s="21" t="s">
        <v>38</v>
      </c>
    </row>
    <row r="2676" spans="1:20" x14ac:dyDescent="0.35">
      <c r="A2676" s="13" t="s">
        <v>8716</v>
      </c>
      <c r="B2676" s="13"/>
      <c r="C2676" s="13"/>
      <c r="D2676" s="13" t="s">
        <v>8717</v>
      </c>
      <c r="E2676" s="13">
        <v>6</v>
      </c>
      <c r="F2676" s="14">
        <v>0.7</v>
      </c>
      <c r="G2676" s="13" t="s">
        <v>14871</v>
      </c>
      <c r="H2676" s="14">
        <v>21</v>
      </c>
      <c r="I2676" s="15" t="s">
        <v>32</v>
      </c>
      <c r="J2676" s="16">
        <v>52.5</v>
      </c>
      <c r="K2676" s="16">
        <v>8.75</v>
      </c>
      <c r="L2676" s="17" t="s">
        <v>502</v>
      </c>
      <c r="M2676" s="163" t="str">
        <f>IFERROR(GETPIVOTDATA("Tot. Bottles",'- Ordine Aggregato -'!$A$1,"sku anker",A2676),"")</f>
        <v/>
      </c>
      <c r="N2676" s="18" t="s">
        <v>42</v>
      </c>
      <c r="O2676" s="19" t="str">
        <f t="shared" si="41"/>
        <v>Order online</v>
      </c>
      <c r="P2676" s="97" t="s">
        <v>385</v>
      </c>
      <c r="Q2676" s="13" t="s">
        <v>8718</v>
      </c>
      <c r="R2676" t="s">
        <v>8719</v>
      </c>
      <c r="S2676" s="20">
        <v>0</v>
      </c>
      <c r="T2676" s="21" t="s">
        <v>38</v>
      </c>
    </row>
    <row r="2677" spans="1:20" x14ac:dyDescent="0.35">
      <c r="A2677" s="96" t="s">
        <v>8720</v>
      </c>
      <c r="B2677" s="96"/>
      <c r="C2677" s="96"/>
      <c r="D2677" s="13" t="s">
        <v>8721</v>
      </c>
      <c r="E2677" s="13">
        <v>120</v>
      </c>
      <c r="F2677" s="14">
        <v>0.05</v>
      </c>
      <c r="G2677" s="13" t="s">
        <v>14871</v>
      </c>
      <c r="H2677" s="14">
        <v>21</v>
      </c>
      <c r="I2677" s="15" t="s">
        <v>32</v>
      </c>
      <c r="J2677" s="16">
        <v>144</v>
      </c>
      <c r="K2677" s="16">
        <v>1.2</v>
      </c>
      <c r="L2677" s="17" t="s">
        <v>502</v>
      </c>
      <c r="M2677" s="163" t="str">
        <f>IFERROR(GETPIVOTDATA("Tot. Bottles",'- Ordine Aggregato -'!$A$1,"sku anker",A2677),"")</f>
        <v/>
      </c>
      <c r="N2677" s="18" t="s">
        <v>67</v>
      </c>
      <c r="O2677" s="19" t="str">
        <f t="shared" si="41"/>
        <v>Order online</v>
      </c>
      <c r="P2677" s="97" t="s">
        <v>385</v>
      </c>
      <c r="Q2677" s="13" t="s">
        <v>8722</v>
      </c>
      <c r="R2677" t="s">
        <v>8723</v>
      </c>
      <c r="S2677" s="20">
        <v>1.2</v>
      </c>
      <c r="T2677" s="21" t="s">
        <v>38</v>
      </c>
    </row>
    <row r="2678" spans="1:20" x14ac:dyDescent="0.35">
      <c r="A2678" s="13" t="s">
        <v>8724</v>
      </c>
      <c r="B2678" s="13"/>
      <c r="C2678" s="13"/>
      <c r="D2678" s="13" t="s">
        <v>8725</v>
      </c>
      <c r="E2678" s="13">
        <v>6</v>
      </c>
      <c r="F2678" s="14">
        <v>0.7</v>
      </c>
      <c r="G2678" s="13" t="s">
        <v>46</v>
      </c>
      <c r="H2678" s="14">
        <v>21</v>
      </c>
      <c r="I2678" s="15" t="s">
        <v>32</v>
      </c>
      <c r="J2678" s="16">
        <v>52.5</v>
      </c>
      <c r="K2678" s="16">
        <v>8.75</v>
      </c>
      <c r="L2678" s="17" t="s">
        <v>1134</v>
      </c>
      <c r="M2678" s="163" t="str">
        <f>IFERROR(GETPIVOTDATA("Tot. Bottles",'- Ordine Aggregato -'!$A$1,"sku anker",A2678),"")</f>
        <v/>
      </c>
      <c r="N2678" s="18" t="s">
        <v>42</v>
      </c>
      <c r="O2678" s="19" t="str">
        <f t="shared" si="41"/>
        <v>Order online</v>
      </c>
      <c r="P2678" s="97" t="s">
        <v>35</v>
      </c>
      <c r="Q2678" s="13" t="s">
        <v>8726</v>
      </c>
      <c r="R2678" t="s">
        <v>8727</v>
      </c>
      <c r="S2678" s="20">
        <v>0</v>
      </c>
      <c r="T2678" s="21" t="s">
        <v>38</v>
      </c>
    </row>
    <row r="2679" spans="1:20" x14ac:dyDescent="0.35">
      <c r="A2679" s="96" t="s">
        <v>8728</v>
      </c>
      <c r="B2679" s="96"/>
      <c r="C2679" s="96"/>
      <c r="D2679" s="13" t="s">
        <v>8729</v>
      </c>
      <c r="E2679" s="13">
        <v>6</v>
      </c>
      <c r="F2679" s="14">
        <v>0.7</v>
      </c>
      <c r="G2679" s="13" t="s">
        <v>46</v>
      </c>
      <c r="H2679" s="14">
        <v>21</v>
      </c>
      <c r="I2679" s="15" t="s">
        <v>32</v>
      </c>
      <c r="J2679" s="16">
        <v>52.5</v>
      </c>
      <c r="K2679" s="16">
        <v>8.75</v>
      </c>
      <c r="L2679" s="17" t="s">
        <v>502</v>
      </c>
      <c r="M2679" s="163" t="str">
        <f>IFERROR(GETPIVOTDATA("Tot. Bottles",'- Ordine Aggregato -'!$A$1,"sku anker",A2679),"")</f>
        <v/>
      </c>
      <c r="N2679" s="18" t="s">
        <v>42</v>
      </c>
      <c r="O2679" s="19" t="str">
        <f t="shared" si="41"/>
        <v>Order online</v>
      </c>
      <c r="P2679" s="97" t="s">
        <v>35</v>
      </c>
      <c r="Q2679" s="13" t="s">
        <v>8730</v>
      </c>
      <c r="R2679" t="s">
        <v>8731</v>
      </c>
      <c r="S2679" s="20">
        <v>0</v>
      </c>
      <c r="T2679" s="21" t="s">
        <v>38</v>
      </c>
    </row>
    <row r="2680" spans="1:20" x14ac:dyDescent="0.35">
      <c r="A2680" s="96" t="s">
        <v>8732</v>
      </c>
      <c r="B2680" s="96"/>
      <c r="C2680" s="96"/>
      <c r="D2680" s="13" t="s">
        <v>8733</v>
      </c>
      <c r="E2680" s="13">
        <v>6</v>
      </c>
      <c r="F2680" s="14">
        <v>1</v>
      </c>
      <c r="G2680" s="13" t="s">
        <v>14871</v>
      </c>
      <c r="H2680" s="14">
        <v>35</v>
      </c>
      <c r="I2680" s="15" t="s">
        <v>32</v>
      </c>
      <c r="J2680" s="16">
        <v>25.5</v>
      </c>
      <c r="K2680" s="16">
        <v>4.25</v>
      </c>
      <c r="L2680" s="17" t="s">
        <v>448</v>
      </c>
      <c r="M2680" s="163" t="str">
        <f>IFERROR(GETPIVOTDATA("Tot. Bottles",'- Ordine Aggregato -'!$A$1,"sku anker",A2680),"")</f>
        <v/>
      </c>
      <c r="N2680" s="18" t="s">
        <v>67</v>
      </c>
      <c r="O2680" s="19" t="str">
        <f t="shared" si="41"/>
        <v>Order online</v>
      </c>
      <c r="P2680" s="97" t="s">
        <v>68</v>
      </c>
      <c r="Q2680" s="13" t="s">
        <v>8734</v>
      </c>
      <c r="R2680" t="s">
        <v>8735</v>
      </c>
      <c r="S2680" s="20">
        <v>4.25</v>
      </c>
      <c r="T2680" s="21" t="s">
        <v>38</v>
      </c>
    </row>
    <row r="2681" spans="1:20" x14ac:dyDescent="0.35">
      <c r="A2681" s="96" t="s">
        <v>8736</v>
      </c>
      <c r="D2681" s="13" t="s">
        <v>8737</v>
      </c>
      <c r="E2681" s="13">
        <v>6</v>
      </c>
      <c r="F2681" s="14">
        <v>0.5</v>
      </c>
      <c r="G2681" s="13" t="s">
        <v>46</v>
      </c>
      <c r="H2681" s="14">
        <v>40</v>
      </c>
      <c r="I2681" s="15" t="s">
        <v>32</v>
      </c>
      <c r="J2681" s="16">
        <v>66</v>
      </c>
      <c r="K2681" s="16">
        <v>11</v>
      </c>
      <c r="L2681" s="17" t="s">
        <v>558</v>
      </c>
      <c r="M2681" s="163" t="str">
        <f>IFERROR(GETPIVOTDATA("Tot. Bottles",'- Ordine Aggregato -'!$A$1,"sku anker",A2681),"")</f>
        <v/>
      </c>
      <c r="N2681" s="18" t="s">
        <v>67</v>
      </c>
      <c r="O2681" s="19" t="str">
        <f t="shared" si="41"/>
        <v>Order online</v>
      </c>
      <c r="P2681" s="97" t="s">
        <v>1506</v>
      </c>
      <c r="Q2681" s="13" t="s">
        <v>8738</v>
      </c>
      <c r="R2681" t="s">
        <v>8739</v>
      </c>
      <c r="S2681" s="20">
        <v>11</v>
      </c>
      <c r="T2681" s="21" t="s">
        <v>38</v>
      </c>
    </row>
    <row r="2682" spans="1:20" x14ac:dyDescent="0.35">
      <c r="A2682" s="13" t="s">
        <v>8741</v>
      </c>
      <c r="B2682" s="13"/>
      <c r="C2682" s="13"/>
      <c r="D2682" s="13" t="s">
        <v>8740</v>
      </c>
      <c r="E2682" s="13">
        <v>6</v>
      </c>
      <c r="F2682" s="14">
        <v>0.7</v>
      </c>
      <c r="G2682" s="13" t="s">
        <v>14872</v>
      </c>
      <c r="H2682" s="14">
        <v>40</v>
      </c>
      <c r="I2682" s="15" t="s">
        <v>32</v>
      </c>
      <c r="J2682" s="16">
        <v>113.69999999999999</v>
      </c>
      <c r="K2682" s="16">
        <v>18.95</v>
      </c>
      <c r="L2682" s="17" t="s">
        <v>73</v>
      </c>
      <c r="M2682" s="163" t="str">
        <f>IFERROR(GETPIVOTDATA("Tot. Bottles",'- Ordine Aggregato -'!$A$1,"sku anker",A2682),"")</f>
        <v/>
      </c>
      <c r="N2682" s="18" t="s">
        <v>42</v>
      </c>
      <c r="O2682" s="19" t="str">
        <f t="shared" si="41"/>
        <v>Order online</v>
      </c>
      <c r="P2682" s="97" t="s">
        <v>1506</v>
      </c>
      <c r="Q2682" s="13" t="s">
        <v>8742</v>
      </c>
      <c r="R2682" t="s">
        <v>8743</v>
      </c>
      <c r="S2682" s="20">
        <v>0</v>
      </c>
      <c r="T2682" s="21" t="s">
        <v>38</v>
      </c>
    </row>
    <row r="2683" spans="1:20" x14ac:dyDescent="0.35">
      <c r="A2683" s="96" t="s">
        <v>15675</v>
      </c>
      <c r="B2683" s="96"/>
      <c r="C2683" s="96"/>
      <c r="D2683" s="13" t="s">
        <v>15676</v>
      </c>
      <c r="E2683" s="13">
        <v>3</v>
      </c>
      <c r="F2683" s="14">
        <v>0.7</v>
      </c>
      <c r="G2683" s="13" t="s">
        <v>46</v>
      </c>
      <c r="H2683" s="14">
        <v>40</v>
      </c>
      <c r="I2683" s="15" t="s">
        <v>32</v>
      </c>
      <c r="J2683" s="16">
        <v>73.5</v>
      </c>
      <c r="K2683" s="16">
        <v>24.5</v>
      </c>
      <c r="L2683" s="17" t="s">
        <v>6383</v>
      </c>
      <c r="M2683" s="163" t="str">
        <f>IFERROR(GETPIVOTDATA("Tot. Bottles",'- Ordine Aggregato -'!$A$1,"sku anker",A2683),"")</f>
        <v/>
      </c>
      <c r="N2683" s="18" t="s">
        <v>34</v>
      </c>
      <c r="O2683" s="19" t="str">
        <f t="shared" si="41"/>
        <v>Order online</v>
      </c>
      <c r="P2683" s="97" t="s">
        <v>1506</v>
      </c>
      <c r="Q2683" s="13" t="s">
        <v>15677</v>
      </c>
      <c r="R2683" t="s">
        <v>15678</v>
      </c>
      <c r="S2683" s="20">
        <v>0</v>
      </c>
      <c r="T2683" s="21" t="s">
        <v>38</v>
      </c>
    </row>
    <row r="2684" spans="1:20" x14ac:dyDescent="0.35">
      <c r="A2684" s="13" t="s">
        <v>8744</v>
      </c>
      <c r="B2684" s="13"/>
      <c r="C2684" s="13"/>
      <c r="D2684" s="13" t="s">
        <v>8745</v>
      </c>
      <c r="E2684" s="13">
        <v>6</v>
      </c>
      <c r="F2684" s="14">
        <v>0.7</v>
      </c>
      <c r="G2684" s="13" t="s">
        <v>14871</v>
      </c>
      <c r="H2684" s="14">
        <v>38</v>
      </c>
      <c r="I2684" s="15" t="s">
        <v>32</v>
      </c>
      <c r="J2684" s="16">
        <v>48.599999999999994</v>
      </c>
      <c r="K2684" s="16">
        <v>8.1</v>
      </c>
      <c r="L2684" s="17" t="s">
        <v>502</v>
      </c>
      <c r="M2684" s="163" t="str">
        <f>IFERROR(GETPIVOTDATA("Tot. Bottles",'- Ordine Aggregato -'!$A$1,"sku anker",A2684),"")</f>
        <v/>
      </c>
      <c r="N2684" s="18" t="s">
        <v>34</v>
      </c>
      <c r="O2684" s="19" t="str">
        <f t="shared" si="41"/>
        <v>Order online</v>
      </c>
      <c r="P2684" s="97" t="s">
        <v>614</v>
      </c>
      <c r="Q2684" s="13" t="s">
        <v>8746</v>
      </c>
      <c r="R2684" t="s">
        <v>8747</v>
      </c>
      <c r="S2684" s="20">
        <v>0</v>
      </c>
      <c r="T2684" s="21" t="s">
        <v>38</v>
      </c>
    </row>
    <row r="2685" spans="1:20" x14ac:dyDescent="0.35">
      <c r="A2685" s="96" t="s">
        <v>8748</v>
      </c>
      <c r="B2685" s="96"/>
      <c r="C2685" s="96"/>
      <c r="D2685" s="13" t="s">
        <v>8749</v>
      </c>
      <c r="E2685" s="13">
        <v>4</v>
      </c>
      <c r="F2685" s="14">
        <v>0.7</v>
      </c>
      <c r="G2685" s="13" t="s">
        <v>46</v>
      </c>
      <c r="H2685" s="14">
        <v>40</v>
      </c>
      <c r="I2685" s="15" t="s">
        <v>32</v>
      </c>
      <c r="J2685" s="16">
        <v>52.2</v>
      </c>
      <c r="K2685" s="16">
        <v>13.05</v>
      </c>
      <c r="L2685" s="17" t="s">
        <v>104</v>
      </c>
      <c r="M2685" s="163" t="str">
        <f>IFERROR(GETPIVOTDATA("Tot. Bottles",'- Ordine Aggregato -'!$A$1,"sku anker",A2685),"")</f>
        <v/>
      </c>
      <c r="N2685" s="18" t="s">
        <v>42</v>
      </c>
      <c r="O2685" s="19" t="str">
        <f t="shared" si="41"/>
        <v>Order online</v>
      </c>
      <c r="P2685" s="97" t="s">
        <v>8750</v>
      </c>
      <c r="Q2685" s="13" t="s">
        <v>8751</v>
      </c>
      <c r="R2685" t="s">
        <v>8752</v>
      </c>
      <c r="S2685" s="20">
        <v>0</v>
      </c>
      <c r="T2685" s="21" t="s">
        <v>38</v>
      </c>
    </row>
    <row r="2686" spans="1:20" x14ac:dyDescent="0.35">
      <c r="A2686" s="13" t="s">
        <v>14602</v>
      </c>
      <c r="B2686" s="13"/>
      <c r="C2686" s="13"/>
      <c r="D2686" s="13" t="s">
        <v>14603</v>
      </c>
      <c r="E2686" s="13">
        <v>6</v>
      </c>
      <c r="F2686" s="14">
        <v>1</v>
      </c>
      <c r="G2686" s="13" t="s">
        <v>46</v>
      </c>
      <c r="H2686" s="14">
        <v>25</v>
      </c>
      <c r="I2686" s="15" t="s">
        <v>32</v>
      </c>
      <c r="J2686" s="16">
        <v>42.900000000000006</v>
      </c>
      <c r="K2686" s="16">
        <v>7.15</v>
      </c>
      <c r="L2686" s="17" t="s">
        <v>399</v>
      </c>
      <c r="M2686" s="163" t="str">
        <f>IFERROR(GETPIVOTDATA("Tot. Bottles",'- Ordine Aggregato -'!$A$1,"sku anker",A2686),"")</f>
        <v/>
      </c>
      <c r="N2686" s="18" t="s">
        <v>42</v>
      </c>
      <c r="O2686" s="19" t="str">
        <f t="shared" si="41"/>
        <v>Order online</v>
      </c>
      <c r="P2686" s="97" t="s">
        <v>225</v>
      </c>
      <c r="Q2686" s="13" t="s">
        <v>15679</v>
      </c>
      <c r="R2686" t="s">
        <v>42</v>
      </c>
      <c r="S2686" s="20">
        <v>0</v>
      </c>
      <c r="T2686" s="21" t="s">
        <v>38</v>
      </c>
    </row>
    <row r="2687" spans="1:20" x14ac:dyDescent="0.35">
      <c r="A2687" s="96" t="s">
        <v>8753</v>
      </c>
      <c r="B2687" s="96"/>
      <c r="C2687" s="96"/>
      <c r="D2687" s="13" t="s">
        <v>8754</v>
      </c>
      <c r="E2687" s="13">
        <v>24</v>
      </c>
      <c r="F2687" s="14">
        <v>0.2</v>
      </c>
      <c r="G2687" s="13" t="s">
        <v>46</v>
      </c>
      <c r="H2687" s="14">
        <v>81</v>
      </c>
      <c r="I2687" s="15" t="s">
        <v>32</v>
      </c>
      <c r="J2687" s="16">
        <v>105.60000000000001</v>
      </c>
      <c r="K2687" s="16">
        <v>4.4000000000000004</v>
      </c>
      <c r="L2687" s="17" t="s">
        <v>1094</v>
      </c>
      <c r="M2687" s="163" t="str">
        <f>IFERROR(GETPIVOTDATA("Tot. Bottles",'- Ordine Aggregato -'!$A$1,"sku anker",A2687),"")</f>
        <v/>
      </c>
      <c r="N2687" s="18" t="s">
        <v>42</v>
      </c>
      <c r="O2687" s="19" t="str">
        <f t="shared" si="41"/>
        <v>Order online</v>
      </c>
      <c r="P2687" s="97" t="s">
        <v>2239</v>
      </c>
      <c r="Q2687" s="13" t="s">
        <v>8755</v>
      </c>
      <c r="R2687" t="s">
        <v>8756</v>
      </c>
      <c r="S2687" s="20">
        <v>0</v>
      </c>
      <c r="T2687" s="21" t="s">
        <v>38</v>
      </c>
    </row>
    <row r="2688" spans="1:20" x14ac:dyDescent="0.35">
      <c r="A2688" s="96" t="s">
        <v>8757</v>
      </c>
      <c r="D2688" s="13" t="s">
        <v>8754</v>
      </c>
      <c r="E2688" s="13">
        <v>6</v>
      </c>
      <c r="F2688" s="14">
        <v>0.7</v>
      </c>
      <c r="G2688" s="13" t="s">
        <v>46</v>
      </c>
      <c r="H2688" s="14">
        <v>81</v>
      </c>
      <c r="I2688" s="15" t="s">
        <v>32</v>
      </c>
      <c r="J2688" s="16">
        <v>55.800000000000004</v>
      </c>
      <c r="K2688" s="16">
        <v>9.3000000000000007</v>
      </c>
      <c r="L2688" s="17" t="s">
        <v>1094</v>
      </c>
      <c r="M2688" s="163" t="str">
        <f>IFERROR(GETPIVOTDATA("Tot. Bottles",'- Ordine Aggregato -'!$A$1,"sku anker",A2688),"")</f>
        <v/>
      </c>
      <c r="N2688" s="18" t="s">
        <v>34</v>
      </c>
      <c r="O2688" s="19" t="str">
        <f t="shared" si="41"/>
        <v>Order online</v>
      </c>
      <c r="P2688" s="97" t="s">
        <v>2239</v>
      </c>
      <c r="Q2688" s="13" t="s">
        <v>8758</v>
      </c>
      <c r="R2688" t="s">
        <v>8759</v>
      </c>
      <c r="S2688" s="20">
        <v>0</v>
      </c>
      <c r="T2688" s="21" t="s">
        <v>38</v>
      </c>
    </row>
    <row r="2689" spans="1:20" x14ac:dyDescent="0.35">
      <c r="A2689" s="13" t="s">
        <v>8760</v>
      </c>
      <c r="B2689" s="13"/>
      <c r="C2689" s="13"/>
      <c r="D2689" s="13" t="s">
        <v>8761</v>
      </c>
      <c r="E2689" s="13">
        <v>6</v>
      </c>
      <c r="F2689" s="14">
        <v>0.75</v>
      </c>
      <c r="G2689" s="13" t="s">
        <v>14872</v>
      </c>
      <c r="H2689" s="14">
        <v>14</v>
      </c>
      <c r="I2689" s="15" t="s">
        <v>32</v>
      </c>
      <c r="J2689" s="16">
        <v>124.5</v>
      </c>
      <c r="K2689" s="16">
        <v>20.75</v>
      </c>
      <c r="L2689" s="17" t="s">
        <v>710</v>
      </c>
      <c r="M2689" s="163" t="str">
        <f>IFERROR(GETPIVOTDATA("Tot. Bottles",'- Ordine Aggregato -'!$A$1,"sku anker",A2689),"")</f>
        <v/>
      </c>
      <c r="N2689" s="18" t="s">
        <v>34</v>
      </c>
      <c r="O2689" s="19" t="str">
        <f t="shared" si="41"/>
        <v>Order online</v>
      </c>
      <c r="P2689" s="97" t="s">
        <v>355</v>
      </c>
      <c r="Q2689" s="13" t="s">
        <v>8762</v>
      </c>
      <c r="R2689" t="s">
        <v>8763</v>
      </c>
      <c r="S2689" s="20">
        <v>0</v>
      </c>
      <c r="T2689" s="21" t="s">
        <v>38</v>
      </c>
    </row>
    <row r="2690" spans="1:20" x14ac:dyDescent="0.35">
      <c r="A2690" s="96" t="s">
        <v>8764</v>
      </c>
      <c r="D2690" s="13" t="s">
        <v>8765</v>
      </c>
      <c r="E2690" s="13">
        <v>6</v>
      </c>
      <c r="F2690" s="14">
        <v>0.75</v>
      </c>
      <c r="G2690" s="13" t="s">
        <v>14872</v>
      </c>
      <c r="H2690" s="14">
        <v>14</v>
      </c>
      <c r="I2690" s="15" t="s">
        <v>32</v>
      </c>
      <c r="J2690" s="16">
        <v>130.80000000000001</v>
      </c>
      <c r="K2690" s="16">
        <v>21.8</v>
      </c>
      <c r="L2690" s="17" t="s">
        <v>710</v>
      </c>
      <c r="M2690" s="163" t="str">
        <f>IFERROR(GETPIVOTDATA("Tot. Bottles",'- Ordine Aggregato -'!$A$1,"sku anker",A2690),"")</f>
        <v/>
      </c>
      <c r="N2690" s="18" t="s">
        <v>42</v>
      </c>
      <c r="O2690" s="19" t="str">
        <f t="shared" si="41"/>
        <v>Order online</v>
      </c>
      <c r="P2690" s="97" t="s">
        <v>355</v>
      </c>
      <c r="Q2690" s="13" t="s">
        <v>8766</v>
      </c>
      <c r="R2690" t="s">
        <v>8767</v>
      </c>
      <c r="S2690" s="20">
        <v>0</v>
      </c>
      <c r="T2690" s="21" t="s">
        <v>38</v>
      </c>
    </row>
    <row r="2691" spans="1:20" x14ac:dyDescent="0.35">
      <c r="A2691" s="13" t="s">
        <v>8768</v>
      </c>
      <c r="B2691" s="13"/>
      <c r="C2691" s="13"/>
      <c r="D2691" s="13" t="s">
        <v>8769</v>
      </c>
      <c r="E2691" s="13">
        <v>6</v>
      </c>
      <c r="F2691" s="14">
        <v>0.75</v>
      </c>
      <c r="G2691" s="13" t="s">
        <v>14872</v>
      </c>
      <c r="H2691" s="14">
        <v>14.5</v>
      </c>
      <c r="I2691" s="15" t="s">
        <v>32</v>
      </c>
      <c r="J2691" s="16">
        <v>53.400000000000006</v>
      </c>
      <c r="K2691" s="16">
        <v>8.9</v>
      </c>
      <c r="L2691" s="17" t="s">
        <v>710</v>
      </c>
      <c r="M2691" s="163" t="str">
        <f>IFERROR(GETPIVOTDATA("Tot. Bottles",'- Ordine Aggregato -'!$A$1,"sku anker",A2691),"")</f>
        <v/>
      </c>
      <c r="N2691" s="18" t="s">
        <v>42</v>
      </c>
      <c r="O2691" s="19" t="str">
        <f t="shared" si="41"/>
        <v>Order online</v>
      </c>
      <c r="P2691" s="97" t="s">
        <v>355</v>
      </c>
      <c r="Q2691" s="13" t="s">
        <v>8770</v>
      </c>
      <c r="R2691" t="s">
        <v>8771</v>
      </c>
      <c r="S2691" s="20">
        <v>0</v>
      </c>
      <c r="T2691" s="21" t="s">
        <v>38</v>
      </c>
    </row>
    <row r="2692" spans="1:20" x14ac:dyDescent="0.35">
      <c r="A2692" s="13" t="s">
        <v>8772</v>
      </c>
      <c r="B2692" s="13"/>
      <c r="C2692" s="13"/>
      <c r="D2692" s="13" t="s">
        <v>8773</v>
      </c>
      <c r="E2692" s="13">
        <v>6</v>
      </c>
      <c r="F2692" s="14">
        <v>0.75</v>
      </c>
      <c r="G2692" s="13" t="s">
        <v>14872</v>
      </c>
      <c r="H2692" s="14">
        <v>15</v>
      </c>
      <c r="I2692" s="15" t="s">
        <v>32</v>
      </c>
      <c r="J2692" s="16">
        <v>87.9</v>
      </c>
      <c r="K2692" s="16">
        <v>14.65</v>
      </c>
      <c r="L2692" s="17" t="s">
        <v>710</v>
      </c>
      <c r="M2692" s="163" t="str">
        <f>IFERROR(GETPIVOTDATA("Tot. Bottles",'- Ordine Aggregato -'!$A$1,"sku anker",A2692),"")</f>
        <v/>
      </c>
      <c r="N2692" s="18" t="s">
        <v>42</v>
      </c>
      <c r="O2692" s="19" t="str">
        <f t="shared" si="41"/>
        <v>Order online</v>
      </c>
      <c r="P2692" s="97" t="s">
        <v>355</v>
      </c>
      <c r="Q2692" s="13" t="s">
        <v>8774</v>
      </c>
      <c r="R2692" t="s">
        <v>8775</v>
      </c>
      <c r="S2692" s="20">
        <v>0</v>
      </c>
      <c r="T2692" s="21" t="s">
        <v>38</v>
      </c>
    </row>
    <row r="2693" spans="1:20" x14ac:dyDescent="0.35">
      <c r="A2693" s="13" t="s">
        <v>8776</v>
      </c>
      <c r="B2693" s="13"/>
      <c r="C2693" s="13"/>
      <c r="D2693" s="13" t="s">
        <v>8777</v>
      </c>
      <c r="E2693" s="13">
        <v>6</v>
      </c>
      <c r="F2693" s="14">
        <v>0.75</v>
      </c>
      <c r="G2693" s="13" t="s">
        <v>46</v>
      </c>
      <c r="H2693" s="14">
        <v>15</v>
      </c>
      <c r="I2693" s="15" t="s">
        <v>32</v>
      </c>
      <c r="J2693" s="16">
        <v>83.699999999999989</v>
      </c>
      <c r="K2693" s="16">
        <v>13.95</v>
      </c>
      <c r="L2693" s="17" t="s">
        <v>710</v>
      </c>
      <c r="M2693" s="163" t="str">
        <f>IFERROR(GETPIVOTDATA("Tot. Bottles",'- Ordine Aggregato -'!$A$1,"sku anker",A2693),"")</f>
        <v/>
      </c>
      <c r="N2693" s="18" t="s">
        <v>42</v>
      </c>
      <c r="O2693" s="19" t="str">
        <f t="shared" si="41"/>
        <v>Order online</v>
      </c>
      <c r="P2693" s="97" t="s">
        <v>355</v>
      </c>
      <c r="Q2693" s="13" t="s">
        <v>8778</v>
      </c>
      <c r="R2693" t="s">
        <v>8779</v>
      </c>
      <c r="S2693" s="20">
        <v>0</v>
      </c>
      <c r="T2693" s="21" t="s">
        <v>38</v>
      </c>
    </row>
    <row r="2694" spans="1:20" x14ac:dyDescent="0.35">
      <c r="A2694" s="13" t="s">
        <v>8780</v>
      </c>
      <c r="B2694" s="13"/>
      <c r="C2694" s="13"/>
      <c r="D2694" s="13" t="s">
        <v>8781</v>
      </c>
      <c r="E2694" s="13">
        <v>6</v>
      </c>
      <c r="F2694" s="14">
        <v>0.75</v>
      </c>
      <c r="G2694" s="13" t="s">
        <v>14872</v>
      </c>
      <c r="H2694" s="14">
        <v>14.5</v>
      </c>
      <c r="I2694" s="15" t="s">
        <v>32</v>
      </c>
      <c r="J2694" s="16">
        <v>298.20000000000005</v>
      </c>
      <c r="K2694" s="16">
        <v>49.7</v>
      </c>
      <c r="L2694" s="17" t="s">
        <v>710</v>
      </c>
      <c r="M2694" s="163" t="str">
        <f>IFERROR(GETPIVOTDATA("Tot. Bottles",'- Ordine Aggregato -'!$A$1,"sku anker",A2694),"")</f>
        <v/>
      </c>
      <c r="N2694" s="18" t="s">
        <v>42</v>
      </c>
      <c r="O2694" s="19" t="str">
        <f t="shared" si="41"/>
        <v>Order online</v>
      </c>
      <c r="P2694" s="97" t="s">
        <v>355</v>
      </c>
      <c r="Q2694" s="13" t="s">
        <v>8782</v>
      </c>
      <c r="R2694" t="s">
        <v>8783</v>
      </c>
      <c r="S2694" s="20">
        <v>0</v>
      </c>
      <c r="T2694" s="21" t="s">
        <v>38</v>
      </c>
    </row>
    <row r="2695" spans="1:20" x14ac:dyDescent="0.35">
      <c r="A2695" s="96" t="s">
        <v>8784</v>
      </c>
      <c r="D2695" s="13" t="s">
        <v>8785</v>
      </c>
      <c r="E2695" s="13">
        <v>6</v>
      </c>
      <c r="F2695" s="14">
        <v>0.75</v>
      </c>
      <c r="G2695" s="13" t="s">
        <v>46</v>
      </c>
      <c r="H2695" s="14">
        <v>14.5</v>
      </c>
      <c r="I2695" s="15" t="s">
        <v>32</v>
      </c>
      <c r="J2695" s="16">
        <v>284.10000000000002</v>
      </c>
      <c r="K2695" s="16">
        <v>47.35</v>
      </c>
      <c r="L2695" s="17" t="s">
        <v>710</v>
      </c>
      <c r="M2695" s="163" t="str">
        <f>IFERROR(GETPIVOTDATA("Tot. Bottles",'- Ordine Aggregato -'!$A$1,"sku anker",A2695),"")</f>
        <v/>
      </c>
      <c r="N2695" s="18" t="s">
        <v>42</v>
      </c>
      <c r="O2695" s="19" t="str">
        <f t="shared" si="41"/>
        <v>Order online</v>
      </c>
      <c r="P2695" s="97" t="s">
        <v>355</v>
      </c>
      <c r="Q2695" s="13" t="s">
        <v>8782</v>
      </c>
      <c r="R2695" t="s">
        <v>8783</v>
      </c>
      <c r="S2695" s="20">
        <v>0</v>
      </c>
      <c r="T2695" s="21" t="s">
        <v>38</v>
      </c>
    </row>
    <row r="2696" spans="1:20" x14ac:dyDescent="0.35">
      <c r="A2696" s="13" t="s">
        <v>8786</v>
      </c>
      <c r="B2696" s="13"/>
      <c r="C2696" s="13"/>
      <c r="D2696" s="13" t="s">
        <v>8787</v>
      </c>
      <c r="E2696" s="13">
        <v>6</v>
      </c>
      <c r="F2696" s="14">
        <v>0.75</v>
      </c>
      <c r="G2696" s="13" t="s">
        <v>14872</v>
      </c>
      <c r="H2696" s="14">
        <v>14.5</v>
      </c>
      <c r="I2696" s="15" t="s">
        <v>32</v>
      </c>
      <c r="J2696" s="16">
        <v>146.10000000000002</v>
      </c>
      <c r="K2696" s="16">
        <v>24.35</v>
      </c>
      <c r="L2696" s="17" t="s">
        <v>710</v>
      </c>
      <c r="M2696" s="163" t="str">
        <f>IFERROR(GETPIVOTDATA("Tot. Bottles",'- Ordine Aggregato -'!$A$1,"sku anker",A2696),"")</f>
        <v/>
      </c>
      <c r="N2696" s="18" t="s">
        <v>42</v>
      </c>
      <c r="O2696" s="19" t="str">
        <f t="shared" si="41"/>
        <v>Order online</v>
      </c>
      <c r="P2696" s="97" t="s">
        <v>355</v>
      </c>
      <c r="Q2696" s="13" t="s">
        <v>8788</v>
      </c>
      <c r="R2696" t="s">
        <v>8789</v>
      </c>
      <c r="S2696" s="20">
        <v>0</v>
      </c>
      <c r="T2696" s="21" t="s">
        <v>38</v>
      </c>
    </row>
    <row r="2697" spans="1:20" x14ac:dyDescent="0.35">
      <c r="A2697" s="96" t="s">
        <v>8790</v>
      </c>
      <c r="D2697" s="13" t="s">
        <v>8791</v>
      </c>
      <c r="E2697" s="13">
        <v>6</v>
      </c>
      <c r="F2697" s="14">
        <v>0.75</v>
      </c>
      <c r="G2697" s="13" t="s">
        <v>14872</v>
      </c>
      <c r="H2697" s="14">
        <v>14.5</v>
      </c>
      <c r="I2697" s="15" t="s">
        <v>32</v>
      </c>
      <c r="J2697" s="16">
        <v>199.5</v>
      </c>
      <c r="K2697" s="16">
        <v>33.25</v>
      </c>
      <c r="L2697" s="17" t="s">
        <v>710</v>
      </c>
      <c r="M2697" s="163" t="str">
        <f>IFERROR(GETPIVOTDATA("Tot. Bottles",'- Ordine Aggregato -'!$A$1,"sku anker",A2697),"")</f>
        <v/>
      </c>
      <c r="N2697" s="18" t="s">
        <v>42</v>
      </c>
      <c r="O2697" s="19" t="str">
        <f t="shared" si="41"/>
        <v>Order online</v>
      </c>
      <c r="P2697" s="97" t="s">
        <v>355</v>
      </c>
      <c r="Q2697" s="13" t="s">
        <v>8792</v>
      </c>
      <c r="R2697" t="s">
        <v>8793</v>
      </c>
      <c r="S2697" s="20">
        <v>0</v>
      </c>
      <c r="T2697" s="21" t="s">
        <v>38</v>
      </c>
    </row>
    <row r="2698" spans="1:20" x14ac:dyDescent="0.35">
      <c r="A2698" s="96" t="s">
        <v>8794</v>
      </c>
      <c r="D2698" s="13" t="s">
        <v>8795</v>
      </c>
      <c r="E2698" s="13">
        <v>6</v>
      </c>
      <c r="F2698" s="14">
        <v>0.75</v>
      </c>
      <c r="G2698" s="13" t="s">
        <v>14872</v>
      </c>
      <c r="H2698" s="14">
        <v>13</v>
      </c>
      <c r="I2698" s="15" t="s">
        <v>32</v>
      </c>
      <c r="J2698" s="16">
        <v>45.599999999999994</v>
      </c>
      <c r="K2698" s="16">
        <v>7.6</v>
      </c>
      <c r="L2698" s="17" t="s">
        <v>710</v>
      </c>
      <c r="M2698" s="163" t="str">
        <f>IFERROR(GETPIVOTDATA("Tot. Bottles",'- Ordine Aggregato -'!$A$1,"sku anker",A2698),"")</f>
        <v/>
      </c>
      <c r="N2698" s="18" t="s">
        <v>42</v>
      </c>
      <c r="O2698" s="19" t="str">
        <f t="shared" si="41"/>
        <v>Order online</v>
      </c>
      <c r="P2698" s="97" t="s">
        <v>355</v>
      </c>
      <c r="Q2698" s="13" t="s">
        <v>8796</v>
      </c>
      <c r="R2698" t="s">
        <v>8797</v>
      </c>
      <c r="S2698" s="20">
        <v>0</v>
      </c>
      <c r="T2698" s="21" t="s">
        <v>38</v>
      </c>
    </row>
    <row r="2699" spans="1:20" x14ac:dyDescent="0.35">
      <c r="A2699" s="96" t="s">
        <v>8798</v>
      </c>
      <c r="B2699" s="96"/>
      <c r="C2699" s="96"/>
      <c r="D2699" s="13" t="s">
        <v>8799</v>
      </c>
      <c r="E2699" s="13">
        <v>6</v>
      </c>
      <c r="F2699" s="14">
        <v>0.75</v>
      </c>
      <c r="G2699" s="13" t="s">
        <v>14872</v>
      </c>
      <c r="H2699" s="14">
        <v>13</v>
      </c>
      <c r="I2699" s="15" t="s">
        <v>32</v>
      </c>
      <c r="J2699" s="16">
        <v>54.900000000000006</v>
      </c>
      <c r="K2699" s="16">
        <v>9.15</v>
      </c>
      <c r="L2699" s="17" t="s">
        <v>704</v>
      </c>
      <c r="M2699" s="163" t="str">
        <f>IFERROR(GETPIVOTDATA("Tot. Bottles",'- Ordine Aggregato -'!$A$1,"sku anker",A2699),"")</f>
        <v/>
      </c>
      <c r="N2699" s="18" t="s">
        <v>67</v>
      </c>
      <c r="O2699" s="19" t="str">
        <f t="shared" si="41"/>
        <v>Order online</v>
      </c>
      <c r="P2699" s="97" t="s">
        <v>355</v>
      </c>
      <c r="Q2699" s="13" t="s">
        <v>8800</v>
      </c>
      <c r="R2699" t="s">
        <v>8801</v>
      </c>
      <c r="S2699" s="20">
        <v>9.15</v>
      </c>
      <c r="T2699" s="21" t="s">
        <v>38</v>
      </c>
    </row>
    <row r="2700" spans="1:20" x14ac:dyDescent="0.35">
      <c r="A2700" s="96" t="s">
        <v>8802</v>
      </c>
      <c r="D2700" s="13" t="s">
        <v>8803</v>
      </c>
      <c r="E2700" s="13">
        <v>6</v>
      </c>
      <c r="F2700" s="14">
        <v>0.75</v>
      </c>
      <c r="G2700" s="13" t="s">
        <v>46</v>
      </c>
      <c r="H2700" s="14">
        <v>13</v>
      </c>
      <c r="I2700" s="15" t="s">
        <v>32</v>
      </c>
      <c r="J2700" s="16">
        <v>61.5</v>
      </c>
      <c r="K2700" s="16">
        <v>10.25</v>
      </c>
      <c r="L2700" s="17" t="s">
        <v>704</v>
      </c>
      <c r="M2700" s="163" t="str">
        <f>IFERROR(GETPIVOTDATA("Tot. Bottles",'- Ordine Aggregato -'!$A$1,"sku anker",A2700),"")</f>
        <v/>
      </c>
      <c r="N2700" s="18" t="s">
        <v>42</v>
      </c>
      <c r="O2700" s="19" t="str">
        <f t="shared" si="41"/>
        <v>Order online</v>
      </c>
      <c r="P2700" s="97" t="s">
        <v>355</v>
      </c>
      <c r="Q2700" s="13" t="s">
        <v>8804</v>
      </c>
      <c r="R2700" t="s">
        <v>8805</v>
      </c>
      <c r="S2700" s="20">
        <v>0</v>
      </c>
      <c r="T2700" s="21" t="s">
        <v>38</v>
      </c>
    </row>
    <row r="2701" spans="1:20" x14ac:dyDescent="0.35">
      <c r="A2701" s="13" t="s">
        <v>15680</v>
      </c>
      <c r="B2701" s="13"/>
      <c r="C2701" s="13"/>
      <c r="D2701" s="13" t="s">
        <v>15681</v>
      </c>
      <c r="E2701" s="13">
        <v>6</v>
      </c>
      <c r="F2701" s="14">
        <v>0.75</v>
      </c>
      <c r="G2701" s="13" t="s">
        <v>14872</v>
      </c>
      <c r="H2701" s="14">
        <v>13</v>
      </c>
      <c r="I2701" s="15" t="s">
        <v>32</v>
      </c>
      <c r="J2701" s="16">
        <v>147</v>
      </c>
      <c r="K2701" s="16">
        <v>24.5</v>
      </c>
      <c r="L2701" s="17" t="s">
        <v>704</v>
      </c>
      <c r="M2701" s="163" t="str">
        <f>IFERROR(GETPIVOTDATA("Tot. Bottles",'- Ordine Aggregato -'!$A$1,"sku anker",A2701),"")</f>
        <v/>
      </c>
      <c r="N2701" s="18" t="s">
        <v>34</v>
      </c>
      <c r="O2701" s="19" t="str">
        <f t="shared" ref="O2701:O2764" si="42">HYPERLINK("https://www.ankeramsterdamspirits.nl/en/products/"&amp;A2701,"Order online")</f>
        <v>Order online</v>
      </c>
      <c r="P2701" s="97" t="s">
        <v>355</v>
      </c>
      <c r="Q2701" s="13" t="s">
        <v>42</v>
      </c>
      <c r="R2701" t="s">
        <v>42</v>
      </c>
      <c r="S2701" s="20">
        <v>0</v>
      </c>
      <c r="T2701" s="21" t="s">
        <v>38</v>
      </c>
    </row>
    <row r="2702" spans="1:20" x14ac:dyDescent="0.35">
      <c r="A2702" s="13" t="s">
        <v>8806</v>
      </c>
      <c r="B2702" s="13"/>
      <c r="C2702" s="13"/>
      <c r="D2702" s="13" t="s">
        <v>8807</v>
      </c>
      <c r="E2702" s="13">
        <v>6</v>
      </c>
      <c r="F2702" s="14">
        <v>0.75</v>
      </c>
      <c r="G2702" s="13" t="s">
        <v>14872</v>
      </c>
      <c r="H2702" s="14">
        <v>13.5</v>
      </c>
      <c r="I2702" s="15" t="s">
        <v>32</v>
      </c>
      <c r="J2702" s="16">
        <v>51</v>
      </c>
      <c r="K2702" s="16">
        <v>8.5</v>
      </c>
      <c r="L2702" s="17" t="s">
        <v>704</v>
      </c>
      <c r="M2702" s="163" t="str">
        <f>IFERROR(GETPIVOTDATA("Tot. Bottles",'- Ordine Aggregato -'!$A$1,"sku anker",A2702),"")</f>
        <v/>
      </c>
      <c r="N2702" s="18" t="s">
        <v>42</v>
      </c>
      <c r="O2702" s="19" t="str">
        <f t="shared" si="42"/>
        <v>Order online</v>
      </c>
      <c r="P2702" s="97" t="s">
        <v>355</v>
      </c>
      <c r="Q2702" s="13" t="s">
        <v>8808</v>
      </c>
      <c r="R2702" t="s">
        <v>8809</v>
      </c>
      <c r="S2702" s="20">
        <v>0</v>
      </c>
      <c r="T2702" s="21" t="s">
        <v>38</v>
      </c>
    </row>
    <row r="2703" spans="1:20" x14ac:dyDescent="0.35">
      <c r="A2703" s="13" t="s">
        <v>8810</v>
      </c>
      <c r="B2703" s="13"/>
      <c r="C2703" s="13"/>
      <c r="D2703" s="13" t="s">
        <v>8811</v>
      </c>
      <c r="E2703" s="13">
        <v>6</v>
      </c>
      <c r="F2703" s="14">
        <v>0.75</v>
      </c>
      <c r="G2703" s="13" t="s">
        <v>46</v>
      </c>
      <c r="H2703" s="14">
        <v>14</v>
      </c>
      <c r="I2703" s="15" t="s">
        <v>32</v>
      </c>
      <c r="J2703" s="16">
        <v>97.5</v>
      </c>
      <c r="K2703" s="16">
        <v>16.25</v>
      </c>
      <c r="L2703" s="17" t="s">
        <v>704</v>
      </c>
      <c r="M2703" s="163" t="str">
        <f>IFERROR(GETPIVOTDATA("Tot. Bottles",'- Ordine Aggregato -'!$A$1,"sku anker",A2703),"")</f>
        <v/>
      </c>
      <c r="N2703" s="18" t="s">
        <v>42</v>
      </c>
      <c r="O2703" s="19" t="str">
        <f t="shared" si="42"/>
        <v>Order online</v>
      </c>
      <c r="P2703" s="97" t="s">
        <v>355</v>
      </c>
      <c r="Q2703" s="13" t="s">
        <v>8812</v>
      </c>
      <c r="R2703" t="s">
        <v>8813</v>
      </c>
      <c r="S2703" s="20">
        <v>0</v>
      </c>
      <c r="T2703" s="21" t="s">
        <v>38</v>
      </c>
    </row>
    <row r="2704" spans="1:20" x14ac:dyDescent="0.35">
      <c r="A2704" s="96" t="s">
        <v>8814</v>
      </c>
      <c r="B2704" s="96"/>
      <c r="C2704" s="96"/>
      <c r="D2704" s="13" t="s">
        <v>8815</v>
      </c>
      <c r="E2704" s="13">
        <v>6</v>
      </c>
      <c r="F2704" s="14">
        <v>0.75</v>
      </c>
      <c r="G2704" s="13" t="s">
        <v>14872</v>
      </c>
      <c r="H2704" s="14">
        <v>14.5</v>
      </c>
      <c r="I2704" s="15" t="s">
        <v>32</v>
      </c>
      <c r="J2704" s="16">
        <v>49.5</v>
      </c>
      <c r="K2704" s="16">
        <v>8.25</v>
      </c>
      <c r="L2704" s="17" t="s">
        <v>437</v>
      </c>
      <c r="M2704" s="163" t="str">
        <f>IFERROR(GETPIVOTDATA("Tot. Bottles",'- Ordine Aggregato -'!$A$1,"sku anker",A2704),"")</f>
        <v/>
      </c>
      <c r="N2704" s="18" t="s">
        <v>42</v>
      </c>
      <c r="O2704" s="19" t="str">
        <f t="shared" si="42"/>
        <v>Order online</v>
      </c>
      <c r="P2704" s="97" t="s">
        <v>355</v>
      </c>
      <c r="Q2704" s="13" t="s">
        <v>8816</v>
      </c>
      <c r="R2704" t="s">
        <v>8817</v>
      </c>
      <c r="S2704" s="20">
        <v>0</v>
      </c>
      <c r="T2704" s="21" t="s">
        <v>38</v>
      </c>
    </row>
    <row r="2705" spans="1:20" x14ac:dyDescent="0.35">
      <c r="A2705" s="96" t="s">
        <v>8818</v>
      </c>
      <c r="B2705" s="96"/>
      <c r="C2705" s="96"/>
      <c r="D2705" s="13" t="s">
        <v>8819</v>
      </c>
      <c r="E2705" s="13">
        <v>6</v>
      </c>
      <c r="F2705" s="14">
        <v>0.75</v>
      </c>
      <c r="G2705" s="13" t="s">
        <v>14872</v>
      </c>
      <c r="H2705" s="14">
        <v>14.5</v>
      </c>
      <c r="I2705" s="15" t="s">
        <v>32</v>
      </c>
      <c r="J2705" s="16">
        <v>63</v>
      </c>
      <c r="K2705" s="16">
        <v>10.5</v>
      </c>
      <c r="L2705" s="17" t="s">
        <v>710</v>
      </c>
      <c r="M2705" s="163" t="str">
        <f>IFERROR(GETPIVOTDATA("Tot. Bottles",'- Ordine Aggregato -'!$A$1,"sku anker",A2705),"")</f>
        <v/>
      </c>
      <c r="N2705" s="18" t="s">
        <v>42</v>
      </c>
      <c r="O2705" s="19" t="str">
        <f t="shared" si="42"/>
        <v>Order online</v>
      </c>
      <c r="P2705" s="97" t="s">
        <v>355</v>
      </c>
      <c r="Q2705" s="13" t="s">
        <v>8820</v>
      </c>
      <c r="R2705" t="s">
        <v>8821</v>
      </c>
      <c r="S2705" s="20">
        <v>0</v>
      </c>
      <c r="T2705" s="21" t="s">
        <v>38</v>
      </c>
    </row>
    <row r="2706" spans="1:20" x14ac:dyDescent="0.35">
      <c r="A2706" s="96" t="s">
        <v>8822</v>
      </c>
      <c r="B2706" s="96"/>
      <c r="C2706" s="96"/>
      <c r="D2706" s="13" t="s">
        <v>8823</v>
      </c>
      <c r="E2706" s="13">
        <v>6</v>
      </c>
      <c r="F2706" s="14">
        <v>0.75</v>
      </c>
      <c r="G2706" s="13" t="s">
        <v>46</v>
      </c>
      <c r="H2706" s="14">
        <v>13</v>
      </c>
      <c r="I2706" s="15" t="s">
        <v>32</v>
      </c>
      <c r="J2706" s="16">
        <v>47.099999999999994</v>
      </c>
      <c r="K2706" s="16">
        <v>7.85</v>
      </c>
      <c r="L2706" s="17" t="s">
        <v>704</v>
      </c>
      <c r="M2706" s="163" t="str">
        <f>IFERROR(GETPIVOTDATA("Tot. Bottles",'- Ordine Aggregato -'!$A$1,"sku anker",A2706),"")</f>
        <v/>
      </c>
      <c r="N2706" s="18" t="s">
        <v>42</v>
      </c>
      <c r="O2706" s="19" t="str">
        <f t="shared" si="42"/>
        <v>Order online</v>
      </c>
      <c r="P2706" s="97" t="s">
        <v>355</v>
      </c>
      <c r="Q2706" s="13" t="s">
        <v>8824</v>
      </c>
      <c r="R2706" t="s">
        <v>8825</v>
      </c>
      <c r="S2706" s="20">
        <v>0</v>
      </c>
      <c r="T2706" s="21" t="s">
        <v>38</v>
      </c>
    </row>
    <row r="2707" spans="1:20" x14ac:dyDescent="0.35">
      <c r="A2707" s="13" t="s">
        <v>8826</v>
      </c>
      <c r="B2707" s="13"/>
      <c r="C2707" s="13"/>
      <c r="D2707" s="13" t="s">
        <v>8827</v>
      </c>
      <c r="E2707" s="13">
        <v>6</v>
      </c>
      <c r="F2707" s="14">
        <v>0.75</v>
      </c>
      <c r="G2707" s="13" t="s">
        <v>46</v>
      </c>
      <c r="H2707" s="14">
        <v>14</v>
      </c>
      <c r="I2707" s="15" t="s">
        <v>32</v>
      </c>
      <c r="J2707" s="16">
        <v>56.400000000000006</v>
      </c>
      <c r="K2707" s="16">
        <v>9.4</v>
      </c>
      <c r="L2707" s="17" t="s">
        <v>710</v>
      </c>
      <c r="M2707" s="163" t="str">
        <f>IFERROR(GETPIVOTDATA("Tot. Bottles",'- Ordine Aggregato -'!$A$1,"sku anker",A2707),"")</f>
        <v/>
      </c>
      <c r="N2707" s="18" t="s">
        <v>42</v>
      </c>
      <c r="O2707" s="19" t="str">
        <f t="shared" si="42"/>
        <v>Order online</v>
      </c>
      <c r="P2707" s="97" t="s">
        <v>355</v>
      </c>
      <c r="Q2707" s="13" t="s">
        <v>8828</v>
      </c>
      <c r="R2707" t="s">
        <v>8829</v>
      </c>
      <c r="S2707" s="20">
        <v>0</v>
      </c>
      <c r="T2707" s="21" t="s">
        <v>38</v>
      </c>
    </row>
    <row r="2708" spans="1:20" x14ac:dyDescent="0.35">
      <c r="A2708" s="96" t="s">
        <v>8830</v>
      </c>
      <c r="D2708" s="13" t="s">
        <v>8831</v>
      </c>
      <c r="E2708" s="13">
        <v>6</v>
      </c>
      <c r="F2708" s="14">
        <v>0.75</v>
      </c>
      <c r="G2708" s="13" t="s">
        <v>46</v>
      </c>
      <c r="H2708" s="14">
        <v>5</v>
      </c>
      <c r="I2708" s="15" t="s">
        <v>32</v>
      </c>
      <c r="J2708" s="16">
        <v>57</v>
      </c>
      <c r="K2708" s="16">
        <v>9.5</v>
      </c>
      <c r="L2708" s="17" t="s">
        <v>960</v>
      </c>
      <c r="M2708" s="163" t="str">
        <f>IFERROR(GETPIVOTDATA("Tot. Bottles",'- Ordine Aggregato -'!$A$1,"sku anker",A2708),"")</f>
        <v/>
      </c>
      <c r="N2708" s="18" t="s">
        <v>42</v>
      </c>
      <c r="O2708" s="19" t="str">
        <f t="shared" si="42"/>
        <v>Order online</v>
      </c>
      <c r="P2708" s="97" t="s">
        <v>355</v>
      </c>
      <c r="Q2708" s="13" t="s">
        <v>8832</v>
      </c>
      <c r="R2708" t="s">
        <v>8833</v>
      </c>
      <c r="S2708" s="20">
        <v>0</v>
      </c>
      <c r="T2708" s="21" t="s">
        <v>38</v>
      </c>
    </row>
    <row r="2709" spans="1:20" x14ac:dyDescent="0.35">
      <c r="A2709" s="96" t="s">
        <v>8834</v>
      </c>
      <c r="B2709" s="96"/>
      <c r="C2709" s="96"/>
      <c r="D2709" s="13" t="s">
        <v>8835</v>
      </c>
      <c r="E2709" s="13">
        <v>6</v>
      </c>
      <c r="F2709" s="14">
        <v>0.75</v>
      </c>
      <c r="G2709" s="13" t="s">
        <v>14872</v>
      </c>
      <c r="H2709" s="14">
        <v>14.5</v>
      </c>
      <c r="I2709" s="15" t="s">
        <v>32</v>
      </c>
      <c r="J2709" s="16">
        <v>93.6</v>
      </c>
      <c r="K2709" s="16">
        <v>15.6</v>
      </c>
      <c r="L2709" s="17" t="s">
        <v>710</v>
      </c>
      <c r="M2709" s="163" t="str">
        <f>IFERROR(GETPIVOTDATA("Tot. Bottles",'- Ordine Aggregato -'!$A$1,"sku anker",A2709),"")</f>
        <v/>
      </c>
      <c r="N2709" s="18" t="s">
        <v>42</v>
      </c>
      <c r="O2709" s="19" t="str">
        <f t="shared" si="42"/>
        <v>Order online</v>
      </c>
      <c r="P2709" s="97" t="s">
        <v>355</v>
      </c>
      <c r="Q2709" s="13" t="s">
        <v>8836</v>
      </c>
      <c r="R2709" t="s">
        <v>8837</v>
      </c>
      <c r="S2709" s="20">
        <v>0</v>
      </c>
      <c r="T2709" s="21" t="s">
        <v>38</v>
      </c>
    </row>
    <row r="2710" spans="1:20" x14ac:dyDescent="0.35">
      <c r="A2710" s="13" t="s">
        <v>8838</v>
      </c>
      <c r="B2710" s="13"/>
      <c r="C2710" s="13"/>
      <c r="D2710" s="13" t="s">
        <v>8839</v>
      </c>
      <c r="E2710" s="13">
        <v>6</v>
      </c>
      <c r="F2710" s="14">
        <v>0.75</v>
      </c>
      <c r="G2710" s="13" t="s">
        <v>14872</v>
      </c>
      <c r="H2710" s="14">
        <v>13.5</v>
      </c>
      <c r="I2710" s="15" t="s">
        <v>32</v>
      </c>
      <c r="J2710" s="16">
        <v>36.599999999999994</v>
      </c>
      <c r="K2710" s="16">
        <v>6.1</v>
      </c>
      <c r="L2710" s="17" t="s">
        <v>710</v>
      </c>
      <c r="M2710" s="163" t="str">
        <f>IFERROR(GETPIVOTDATA("Tot. Bottles",'- Ordine Aggregato -'!$A$1,"sku anker",A2710),"")</f>
        <v/>
      </c>
      <c r="N2710" s="18" t="s">
        <v>42</v>
      </c>
      <c r="O2710" s="19" t="str">
        <f t="shared" si="42"/>
        <v>Order online</v>
      </c>
      <c r="P2710" s="97" t="s">
        <v>355</v>
      </c>
      <c r="Q2710" s="13" t="s">
        <v>8840</v>
      </c>
      <c r="R2710" t="s">
        <v>8841</v>
      </c>
      <c r="S2710" s="20">
        <v>0</v>
      </c>
      <c r="T2710" s="21" t="s">
        <v>38</v>
      </c>
    </row>
    <row r="2711" spans="1:20" x14ac:dyDescent="0.35">
      <c r="A2711" s="96" t="s">
        <v>8842</v>
      </c>
      <c r="D2711" s="13" t="s">
        <v>8843</v>
      </c>
      <c r="E2711" s="13">
        <v>6</v>
      </c>
      <c r="F2711" s="14">
        <v>0.75</v>
      </c>
      <c r="G2711" s="13" t="s">
        <v>14872</v>
      </c>
      <c r="H2711" s="14">
        <v>13.5</v>
      </c>
      <c r="I2711" s="15" t="s">
        <v>32</v>
      </c>
      <c r="J2711" s="16">
        <v>37.5</v>
      </c>
      <c r="K2711" s="16">
        <v>6.25</v>
      </c>
      <c r="L2711" s="17" t="s">
        <v>710</v>
      </c>
      <c r="M2711" s="163" t="str">
        <f>IFERROR(GETPIVOTDATA("Tot. Bottles",'- Ordine Aggregato -'!$A$1,"sku anker",A2711),"")</f>
        <v/>
      </c>
      <c r="N2711" s="18" t="s">
        <v>42</v>
      </c>
      <c r="O2711" s="19" t="str">
        <f t="shared" si="42"/>
        <v>Order online</v>
      </c>
      <c r="P2711" s="97" t="s">
        <v>355</v>
      </c>
      <c r="Q2711" s="13" t="s">
        <v>8844</v>
      </c>
      <c r="R2711" t="s">
        <v>8845</v>
      </c>
      <c r="S2711" s="20">
        <v>0</v>
      </c>
      <c r="T2711" s="21" t="s">
        <v>38</v>
      </c>
    </row>
    <row r="2712" spans="1:20" x14ac:dyDescent="0.35">
      <c r="A2712" s="96" t="s">
        <v>15682</v>
      </c>
      <c r="B2712" s="96"/>
      <c r="C2712" s="96"/>
      <c r="D2712" s="13" t="s">
        <v>15683</v>
      </c>
      <c r="E2712" s="13">
        <v>6</v>
      </c>
      <c r="F2712" s="14">
        <v>0.75</v>
      </c>
      <c r="G2712" s="13" t="s">
        <v>46</v>
      </c>
      <c r="H2712" s="14">
        <v>15</v>
      </c>
      <c r="I2712" s="15" t="s">
        <v>32</v>
      </c>
      <c r="J2712" s="16">
        <v>90</v>
      </c>
      <c r="K2712" s="16">
        <v>15</v>
      </c>
      <c r="L2712" s="17" t="s">
        <v>710</v>
      </c>
      <c r="M2712" s="163" t="str">
        <f>IFERROR(GETPIVOTDATA("Tot. Bottles",'- Ordine Aggregato -'!$A$1,"sku anker",A2712),"")</f>
        <v/>
      </c>
      <c r="N2712" s="18" t="s">
        <v>42</v>
      </c>
      <c r="O2712" s="19" t="str">
        <f t="shared" si="42"/>
        <v>Order online</v>
      </c>
      <c r="P2712" s="97" t="s">
        <v>355</v>
      </c>
      <c r="Q2712" s="13" t="s">
        <v>8848</v>
      </c>
      <c r="R2712" t="s">
        <v>42</v>
      </c>
      <c r="S2712" s="20">
        <v>0</v>
      </c>
      <c r="T2712" s="21" t="s">
        <v>38</v>
      </c>
    </row>
    <row r="2713" spans="1:20" x14ac:dyDescent="0.35">
      <c r="A2713" s="13" t="s">
        <v>8846</v>
      </c>
      <c r="B2713" s="13"/>
      <c r="C2713" s="13"/>
      <c r="D2713" s="13" t="s">
        <v>8847</v>
      </c>
      <c r="E2713" s="13">
        <v>6</v>
      </c>
      <c r="F2713" s="14">
        <v>0.75</v>
      </c>
      <c r="G2713" s="13" t="s">
        <v>14872</v>
      </c>
      <c r="H2713" s="14">
        <v>15</v>
      </c>
      <c r="I2713" s="15" t="s">
        <v>32</v>
      </c>
      <c r="J2713" s="16">
        <v>108</v>
      </c>
      <c r="K2713" s="16">
        <v>18</v>
      </c>
      <c r="L2713" s="17" t="s">
        <v>710</v>
      </c>
      <c r="M2713" s="163" t="str">
        <f>IFERROR(GETPIVOTDATA("Tot. Bottles",'- Ordine Aggregato -'!$A$1,"sku anker",A2713),"")</f>
        <v/>
      </c>
      <c r="N2713" s="18" t="s">
        <v>42</v>
      </c>
      <c r="O2713" s="19" t="str">
        <f t="shared" si="42"/>
        <v>Order online</v>
      </c>
      <c r="P2713" s="97" t="s">
        <v>355</v>
      </c>
      <c r="Q2713" s="13" t="s">
        <v>8848</v>
      </c>
      <c r="R2713" t="s">
        <v>8849</v>
      </c>
      <c r="S2713" s="20">
        <v>0</v>
      </c>
      <c r="T2713" s="21" t="s">
        <v>38</v>
      </c>
    </row>
    <row r="2714" spans="1:20" x14ac:dyDescent="0.35">
      <c r="A2714" s="13" t="s">
        <v>8850</v>
      </c>
      <c r="B2714" s="13"/>
      <c r="C2714" s="13"/>
      <c r="D2714" s="13" t="s">
        <v>8851</v>
      </c>
      <c r="E2714" s="13">
        <v>6</v>
      </c>
      <c r="F2714" s="14">
        <v>0.7</v>
      </c>
      <c r="G2714" s="13" t="s">
        <v>46</v>
      </c>
      <c r="H2714" s="14">
        <v>40</v>
      </c>
      <c r="I2714" s="15" t="s">
        <v>32</v>
      </c>
      <c r="J2714" s="16">
        <v>111</v>
      </c>
      <c r="K2714" s="16">
        <v>18.5</v>
      </c>
      <c r="L2714" s="17" t="s">
        <v>448</v>
      </c>
      <c r="M2714" s="163" t="str">
        <f>IFERROR(GETPIVOTDATA("Tot. Bottles",'- Ordine Aggregato -'!$A$1,"sku anker",A2714),"")</f>
        <v/>
      </c>
      <c r="N2714" s="18" t="s">
        <v>67</v>
      </c>
      <c r="O2714" s="19" t="str">
        <f t="shared" si="42"/>
        <v>Order online</v>
      </c>
      <c r="P2714" s="97" t="s">
        <v>442</v>
      </c>
      <c r="Q2714" s="13" t="s">
        <v>8852</v>
      </c>
      <c r="R2714" t="s">
        <v>8853</v>
      </c>
      <c r="S2714" s="20">
        <v>18.5</v>
      </c>
      <c r="T2714" s="21" t="s">
        <v>38</v>
      </c>
    </row>
    <row r="2715" spans="1:20" x14ac:dyDescent="0.35">
      <c r="A2715" s="96" t="s">
        <v>8854</v>
      </c>
      <c r="B2715" s="96"/>
      <c r="C2715" s="96"/>
      <c r="D2715" s="13" t="s">
        <v>8855</v>
      </c>
      <c r="E2715" s="13">
        <v>6</v>
      </c>
      <c r="F2715" s="14">
        <v>0.7</v>
      </c>
      <c r="G2715" s="13" t="s">
        <v>14871</v>
      </c>
      <c r="H2715" s="14">
        <v>43</v>
      </c>
      <c r="I2715" s="15" t="s">
        <v>32</v>
      </c>
      <c r="J2715" s="16">
        <v>193.5</v>
      </c>
      <c r="K2715" s="16">
        <v>32.25</v>
      </c>
      <c r="L2715" s="17" t="s">
        <v>448</v>
      </c>
      <c r="M2715" s="163" t="str">
        <f>IFERROR(GETPIVOTDATA("Tot. Bottles",'- Ordine Aggregato -'!$A$1,"sku anker",A2715),"")</f>
        <v/>
      </c>
      <c r="N2715" s="18" t="s">
        <v>42</v>
      </c>
      <c r="O2715" s="19" t="str">
        <f t="shared" si="42"/>
        <v>Order online</v>
      </c>
      <c r="P2715" s="97" t="s">
        <v>442</v>
      </c>
      <c r="Q2715" s="13" t="s">
        <v>8856</v>
      </c>
      <c r="R2715" t="s">
        <v>8857</v>
      </c>
      <c r="S2715" s="20">
        <v>0</v>
      </c>
      <c r="T2715" s="21" t="s">
        <v>38</v>
      </c>
    </row>
    <row r="2716" spans="1:20" x14ac:dyDescent="0.35">
      <c r="A2716" s="13" t="s">
        <v>8858</v>
      </c>
      <c r="B2716" s="13"/>
      <c r="C2716" s="13"/>
      <c r="D2716" s="13" t="s">
        <v>8859</v>
      </c>
      <c r="E2716" s="13">
        <v>6</v>
      </c>
      <c r="F2716" s="14">
        <v>0.7</v>
      </c>
      <c r="G2716" s="13" t="s">
        <v>14872</v>
      </c>
      <c r="H2716" s="14">
        <v>40</v>
      </c>
      <c r="I2716" s="15" t="s">
        <v>32</v>
      </c>
      <c r="J2716" s="16">
        <v>279.89999999999998</v>
      </c>
      <c r="K2716" s="16">
        <v>46.65</v>
      </c>
      <c r="L2716" s="17" t="s">
        <v>645</v>
      </c>
      <c r="M2716" s="163" t="str">
        <f>IFERROR(GETPIVOTDATA("Tot. Bottles",'- Ordine Aggregato -'!$A$1,"sku anker",A2716),"")</f>
        <v/>
      </c>
      <c r="N2716" s="18" t="s">
        <v>34</v>
      </c>
      <c r="O2716" s="19" t="str">
        <f t="shared" si="42"/>
        <v>Order online</v>
      </c>
      <c r="P2716" s="97" t="s">
        <v>225</v>
      </c>
      <c r="Q2716" s="13" t="s">
        <v>8860</v>
      </c>
      <c r="R2716" t="s">
        <v>8861</v>
      </c>
      <c r="S2716" s="20">
        <v>0</v>
      </c>
      <c r="T2716" s="21" t="s">
        <v>38</v>
      </c>
    </row>
    <row r="2717" spans="1:20" x14ac:dyDescent="0.35">
      <c r="A2717" s="96" t="s">
        <v>8862</v>
      </c>
      <c r="D2717" s="13" t="s">
        <v>8863</v>
      </c>
      <c r="E2717" s="13">
        <v>3</v>
      </c>
      <c r="F2717" s="14">
        <v>0.7</v>
      </c>
      <c r="G2717" s="13" t="s">
        <v>14872</v>
      </c>
      <c r="H2717" s="14">
        <v>43</v>
      </c>
      <c r="I2717" s="15" t="s">
        <v>32</v>
      </c>
      <c r="J2717" s="16">
        <v>990</v>
      </c>
      <c r="K2717" s="16">
        <v>330</v>
      </c>
      <c r="L2717" s="17" t="s">
        <v>645</v>
      </c>
      <c r="M2717" s="163" t="str">
        <f>IFERROR(GETPIVOTDATA("Tot. Bottles",'- Ordine Aggregato -'!$A$1,"sku anker",A2717),"")</f>
        <v/>
      </c>
      <c r="N2717" s="18" t="s">
        <v>42</v>
      </c>
      <c r="O2717" s="19" t="str">
        <f t="shared" si="42"/>
        <v>Order online</v>
      </c>
      <c r="P2717" s="97" t="s">
        <v>225</v>
      </c>
      <c r="Q2717" s="13" t="s">
        <v>8864</v>
      </c>
      <c r="R2717" t="s">
        <v>8865</v>
      </c>
      <c r="S2717" s="20">
        <v>0</v>
      </c>
      <c r="T2717" s="21" t="s">
        <v>38</v>
      </c>
    </row>
    <row r="2718" spans="1:20" x14ac:dyDescent="0.35">
      <c r="A2718" s="13" t="s">
        <v>15684</v>
      </c>
      <c r="B2718" s="13"/>
      <c r="C2718" s="13"/>
      <c r="D2718" s="13" t="s">
        <v>15685</v>
      </c>
      <c r="E2718" s="13">
        <v>12</v>
      </c>
      <c r="F2718" s="14">
        <v>0.7</v>
      </c>
      <c r="G2718" s="13" t="s">
        <v>14872</v>
      </c>
      <c r="H2718" s="14">
        <v>40</v>
      </c>
      <c r="I2718" s="15" t="s">
        <v>32</v>
      </c>
      <c r="J2718" s="16">
        <v>1308</v>
      </c>
      <c r="K2718" s="16">
        <v>109</v>
      </c>
      <c r="L2718" s="17" t="s">
        <v>4515</v>
      </c>
      <c r="M2718" s="163" t="str">
        <f>IFERROR(GETPIVOTDATA("Tot. Bottles",'- Ordine Aggregato -'!$A$1,"sku anker",A2718),"")</f>
        <v/>
      </c>
      <c r="N2718" s="18" t="s">
        <v>42</v>
      </c>
      <c r="O2718" s="19" t="str">
        <f t="shared" si="42"/>
        <v>Order online</v>
      </c>
      <c r="P2718" s="97" t="s">
        <v>225</v>
      </c>
      <c r="Q2718" s="13" t="s">
        <v>42</v>
      </c>
      <c r="R2718" t="s">
        <v>42</v>
      </c>
      <c r="S2718" s="20">
        <v>0</v>
      </c>
      <c r="T2718" s="21" t="s">
        <v>38</v>
      </c>
    </row>
    <row r="2719" spans="1:20" x14ac:dyDescent="0.35">
      <c r="A2719" s="13" t="s">
        <v>8866</v>
      </c>
      <c r="B2719" s="13"/>
      <c r="C2719" s="13"/>
      <c r="D2719" s="13" t="s">
        <v>8867</v>
      </c>
      <c r="E2719" s="13">
        <v>12</v>
      </c>
      <c r="F2719" s="14">
        <v>0.7</v>
      </c>
      <c r="G2719" s="13" t="s">
        <v>14871</v>
      </c>
      <c r="H2719" s="14">
        <v>40</v>
      </c>
      <c r="I2719" s="15" t="s">
        <v>32</v>
      </c>
      <c r="J2719" s="16">
        <v>1308</v>
      </c>
      <c r="K2719" s="16">
        <v>109</v>
      </c>
      <c r="L2719" s="17" t="s">
        <v>645</v>
      </c>
      <c r="M2719" s="163" t="str">
        <f>IFERROR(GETPIVOTDATA("Tot. Bottles",'- Ordine Aggregato -'!$A$1,"sku anker",A2719),"")</f>
        <v/>
      </c>
      <c r="N2719" s="18" t="s">
        <v>42</v>
      </c>
      <c r="O2719" s="19" t="str">
        <f t="shared" si="42"/>
        <v>Order online</v>
      </c>
      <c r="P2719" s="97" t="s">
        <v>225</v>
      </c>
      <c r="Q2719" s="13" t="s">
        <v>8868</v>
      </c>
      <c r="R2719" t="s">
        <v>8869</v>
      </c>
      <c r="S2719" s="20">
        <v>0</v>
      </c>
      <c r="T2719" s="21" t="s">
        <v>38</v>
      </c>
    </row>
    <row r="2720" spans="1:20" x14ac:dyDescent="0.35">
      <c r="A2720" s="13" t="s">
        <v>8870</v>
      </c>
      <c r="B2720" s="13"/>
      <c r="C2720" s="13"/>
      <c r="D2720" s="13" t="s">
        <v>8867</v>
      </c>
      <c r="E2720" s="13">
        <v>3</v>
      </c>
      <c r="F2720" s="14">
        <v>0.7</v>
      </c>
      <c r="G2720" s="13" t="s">
        <v>14871</v>
      </c>
      <c r="H2720" s="14">
        <v>40</v>
      </c>
      <c r="I2720" s="15" t="s">
        <v>32</v>
      </c>
      <c r="J2720" s="16">
        <v>315</v>
      </c>
      <c r="K2720" s="16">
        <v>105</v>
      </c>
      <c r="L2720" s="17" t="s">
        <v>645</v>
      </c>
      <c r="M2720" s="163" t="str">
        <f>IFERROR(GETPIVOTDATA("Tot. Bottles",'- Ordine Aggregato -'!$A$1,"sku anker",A2720),"")</f>
        <v/>
      </c>
      <c r="N2720" s="18" t="s">
        <v>67</v>
      </c>
      <c r="O2720" s="19" t="str">
        <f t="shared" si="42"/>
        <v>Order online</v>
      </c>
      <c r="P2720" s="97" t="s">
        <v>225</v>
      </c>
      <c r="Q2720" s="13" t="s">
        <v>8868</v>
      </c>
      <c r="R2720" t="s">
        <v>8871</v>
      </c>
      <c r="S2720" s="20">
        <v>105</v>
      </c>
      <c r="T2720" s="21" t="s">
        <v>38</v>
      </c>
    </row>
    <row r="2721" spans="1:20" x14ac:dyDescent="0.35">
      <c r="A2721" s="13" t="s">
        <v>14476</v>
      </c>
      <c r="B2721" s="13"/>
      <c r="C2721" s="13"/>
      <c r="D2721" s="13" t="s">
        <v>8867</v>
      </c>
      <c r="E2721" s="13">
        <v>12</v>
      </c>
      <c r="F2721" s="14">
        <v>1</v>
      </c>
      <c r="G2721" s="13" t="s">
        <v>14872</v>
      </c>
      <c r="H2721" s="14">
        <v>40</v>
      </c>
      <c r="I2721" s="15" t="s">
        <v>32</v>
      </c>
      <c r="J2721" s="16">
        <v>1800</v>
      </c>
      <c r="K2721" s="16">
        <v>150</v>
      </c>
      <c r="L2721" s="17" t="s">
        <v>645</v>
      </c>
      <c r="M2721" s="163" t="str">
        <f>IFERROR(GETPIVOTDATA("Tot. Bottles",'- Ordine Aggregato -'!$A$1,"sku anker",A2721),"")</f>
        <v/>
      </c>
      <c r="N2721" s="18" t="s">
        <v>42</v>
      </c>
      <c r="O2721" s="19" t="str">
        <f t="shared" si="42"/>
        <v>Order online</v>
      </c>
      <c r="P2721" s="97" t="s">
        <v>225</v>
      </c>
      <c r="Q2721" s="13" t="s">
        <v>15686</v>
      </c>
      <c r="R2721" t="s">
        <v>15687</v>
      </c>
      <c r="S2721" s="20">
        <v>0</v>
      </c>
      <c r="T2721" s="21" t="s">
        <v>38</v>
      </c>
    </row>
    <row r="2722" spans="1:20" x14ac:dyDescent="0.35">
      <c r="A2722" s="96" t="s">
        <v>8872</v>
      </c>
      <c r="B2722" s="96"/>
      <c r="C2722" s="96"/>
      <c r="D2722" s="13" t="s">
        <v>8873</v>
      </c>
      <c r="E2722" s="13">
        <v>6</v>
      </c>
      <c r="F2722" s="14">
        <v>0.7</v>
      </c>
      <c r="G2722" s="13" t="s">
        <v>14871</v>
      </c>
      <c r="H2722" s="14">
        <v>40</v>
      </c>
      <c r="I2722" s="15" t="s">
        <v>32</v>
      </c>
      <c r="J2722" s="16">
        <v>109.5</v>
      </c>
      <c r="K2722" s="16">
        <v>18.25</v>
      </c>
      <c r="L2722" s="17" t="s">
        <v>645</v>
      </c>
      <c r="M2722" s="163" t="str">
        <f>IFERROR(GETPIVOTDATA("Tot. Bottles",'- Ordine Aggregato -'!$A$1,"sku anker",A2722),"")</f>
        <v/>
      </c>
      <c r="N2722" s="18" t="s">
        <v>42</v>
      </c>
      <c r="O2722" s="19" t="str">
        <f t="shared" si="42"/>
        <v>Order online</v>
      </c>
      <c r="P2722" s="97" t="s">
        <v>225</v>
      </c>
      <c r="Q2722" s="13" t="s">
        <v>8874</v>
      </c>
      <c r="R2722" t="s">
        <v>8875</v>
      </c>
      <c r="S2722" s="20">
        <v>0</v>
      </c>
      <c r="T2722" s="21" t="s">
        <v>38</v>
      </c>
    </row>
    <row r="2723" spans="1:20" x14ac:dyDescent="0.35">
      <c r="A2723" s="96" t="s">
        <v>8876</v>
      </c>
      <c r="B2723" s="96"/>
      <c r="C2723" s="96"/>
      <c r="D2723" s="13" t="s">
        <v>8877</v>
      </c>
      <c r="E2723" s="13">
        <v>6</v>
      </c>
      <c r="F2723" s="14">
        <v>0.7</v>
      </c>
      <c r="G2723" s="13" t="s">
        <v>14871</v>
      </c>
      <c r="H2723" s="14">
        <v>40</v>
      </c>
      <c r="I2723" s="15" t="s">
        <v>32</v>
      </c>
      <c r="J2723" s="16">
        <v>172.5</v>
      </c>
      <c r="K2723" s="16">
        <v>28.75</v>
      </c>
      <c r="L2723" s="17" t="s">
        <v>645</v>
      </c>
      <c r="M2723" s="163" t="str">
        <f>IFERROR(GETPIVOTDATA("Tot. Bottles",'- Ordine Aggregato -'!$A$1,"sku anker",A2723),"")</f>
        <v/>
      </c>
      <c r="N2723" s="18" t="s">
        <v>42</v>
      </c>
      <c r="O2723" s="19" t="str">
        <f t="shared" si="42"/>
        <v>Order online</v>
      </c>
      <c r="P2723" s="97" t="s">
        <v>225</v>
      </c>
      <c r="Q2723" s="13" t="s">
        <v>8878</v>
      </c>
      <c r="R2723" t="s">
        <v>8879</v>
      </c>
      <c r="S2723" s="20">
        <v>0</v>
      </c>
      <c r="T2723" s="21" t="s">
        <v>38</v>
      </c>
    </row>
    <row r="2724" spans="1:20" x14ac:dyDescent="0.35">
      <c r="A2724" s="96" t="s">
        <v>8880</v>
      </c>
      <c r="B2724" s="96"/>
      <c r="C2724" s="96"/>
      <c r="D2724" s="13" t="s">
        <v>8881</v>
      </c>
      <c r="E2724" s="13">
        <v>3</v>
      </c>
      <c r="F2724" s="14">
        <v>0.7</v>
      </c>
      <c r="G2724" s="13" t="s">
        <v>14871</v>
      </c>
      <c r="H2724" s="14">
        <v>40</v>
      </c>
      <c r="I2724" s="15" t="s">
        <v>32</v>
      </c>
      <c r="J2724" s="16">
        <v>330</v>
      </c>
      <c r="K2724" s="16">
        <v>110</v>
      </c>
      <c r="L2724" s="17" t="s">
        <v>645</v>
      </c>
      <c r="M2724" s="163" t="str">
        <f>IFERROR(GETPIVOTDATA("Tot. Bottles",'- Ordine Aggregato -'!$A$1,"sku anker",A2724),"")</f>
        <v/>
      </c>
      <c r="N2724" s="18" t="s">
        <v>67</v>
      </c>
      <c r="O2724" s="19" t="str">
        <f t="shared" si="42"/>
        <v>Order online</v>
      </c>
      <c r="P2724" s="97" t="s">
        <v>225</v>
      </c>
      <c r="Q2724" s="13" t="s">
        <v>8882</v>
      </c>
      <c r="R2724" t="s">
        <v>8883</v>
      </c>
      <c r="S2724" s="20">
        <v>110</v>
      </c>
      <c r="T2724" s="21" t="s">
        <v>38</v>
      </c>
    </row>
    <row r="2725" spans="1:20" x14ac:dyDescent="0.35">
      <c r="A2725" s="96" t="s">
        <v>8884</v>
      </c>
      <c r="B2725" s="96"/>
      <c r="C2725" s="96"/>
      <c r="D2725" s="13" t="s">
        <v>8885</v>
      </c>
      <c r="E2725" s="13">
        <v>6</v>
      </c>
      <c r="F2725" s="14">
        <v>0.75</v>
      </c>
      <c r="G2725" s="13" t="s">
        <v>14872</v>
      </c>
      <c r="H2725" s="14">
        <v>12</v>
      </c>
      <c r="I2725" s="15" t="s">
        <v>32</v>
      </c>
      <c r="J2725" s="16">
        <v>39.599999999999994</v>
      </c>
      <c r="K2725" s="16">
        <v>6.6</v>
      </c>
      <c r="L2725" s="17" t="s">
        <v>960</v>
      </c>
      <c r="M2725" s="163" t="str">
        <f>IFERROR(GETPIVOTDATA("Tot. Bottles",'- Ordine Aggregato -'!$A$1,"sku anker",A2725),"")</f>
        <v/>
      </c>
      <c r="N2725" s="18" t="s">
        <v>42</v>
      </c>
      <c r="O2725" s="19" t="str">
        <f t="shared" si="42"/>
        <v>Order online</v>
      </c>
      <c r="P2725" s="97" t="s">
        <v>225</v>
      </c>
      <c r="Q2725" s="13" t="s">
        <v>8886</v>
      </c>
      <c r="R2725" t="s">
        <v>8887</v>
      </c>
      <c r="S2725" s="20">
        <v>0</v>
      </c>
      <c r="T2725" s="21" t="s">
        <v>38</v>
      </c>
    </row>
    <row r="2726" spans="1:20" x14ac:dyDescent="0.35">
      <c r="A2726" s="96" t="s">
        <v>8888</v>
      </c>
      <c r="D2726" s="13" t="s">
        <v>8889</v>
      </c>
      <c r="E2726" s="13">
        <v>6</v>
      </c>
      <c r="F2726" s="14">
        <v>0.7</v>
      </c>
      <c r="G2726" s="13" t="s">
        <v>46</v>
      </c>
      <c r="H2726" s="14">
        <v>40</v>
      </c>
      <c r="I2726" s="15" t="s">
        <v>32</v>
      </c>
      <c r="J2726" s="16">
        <v>75</v>
      </c>
      <c r="K2726" s="16">
        <v>12.5</v>
      </c>
      <c r="L2726" s="17" t="s">
        <v>368</v>
      </c>
      <c r="M2726" s="163" t="str">
        <f>IFERROR(GETPIVOTDATA("Tot. Bottles",'- Ordine Aggregato -'!$A$1,"sku anker",A2726),"")</f>
        <v/>
      </c>
      <c r="N2726" s="18" t="s">
        <v>67</v>
      </c>
      <c r="O2726" s="19" t="str">
        <f t="shared" si="42"/>
        <v>Order online</v>
      </c>
      <c r="P2726" s="97" t="s">
        <v>146</v>
      </c>
      <c r="Q2726" s="13" t="s">
        <v>8890</v>
      </c>
      <c r="R2726" t="s">
        <v>8891</v>
      </c>
      <c r="S2726" s="20">
        <v>12.5</v>
      </c>
      <c r="T2726" s="21" t="s">
        <v>38</v>
      </c>
    </row>
    <row r="2727" spans="1:20" x14ac:dyDescent="0.35">
      <c r="A2727" s="96" t="s">
        <v>8892</v>
      </c>
      <c r="D2727" s="13" t="s">
        <v>8893</v>
      </c>
      <c r="E2727" s="13">
        <v>6</v>
      </c>
      <c r="F2727" s="14">
        <v>0.7</v>
      </c>
      <c r="G2727" s="13" t="s">
        <v>14872</v>
      </c>
      <c r="H2727" s="14">
        <v>40</v>
      </c>
      <c r="I2727" s="15" t="s">
        <v>32</v>
      </c>
      <c r="J2727" s="16">
        <v>87</v>
      </c>
      <c r="K2727" s="16">
        <v>14.5</v>
      </c>
      <c r="L2727" s="17" t="s">
        <v>623</v>
      </c>
      <c r="M2727" s="163" t="str">
        <f>IFERROR(GETPIVOTDATA("Tot. Bottles",'- Ordine Aggregato -'!$A$1,"sku anker",A2727),"")</f>
        <v/>
      </c>
      <c r="N2727" s="18" t="s">
        <v>42</v>
      </c>
      <c r="O2727" s="19" t="str">
        <f t="shared" si="42"/>
        <v>Order online</v>
      </c>
      <c r="P2727" s="97" t="s">
        <v>146</v>
      </c>
      <c r="Q2727" s="13" t="s">
        <v>8894</v>
      </c>
      <c r="R2727" t="s">
        <v>42</v>
      </c>
      <c r="S2727" s="20">
        <v>0</v>
      </c>
      <c r="T2727" s="21" t="s">
        <v>38</v>
      </c>
    </row>
    <row r="2728" spans="1:20" x14ac:dyDescent="0.35">
      <c r="A2728" s="13" t="s">
        <v>14742</v>
      </c>
      <c r="B2728" s="13"/>
      <c r="C2728" s="13"/>
      <c r="D2728" s="13" t="s">
        <v>14743</v>
      </c>
      <c r="E2728" s="13">
        <v>6</v>
      </c>
      <c r="F2728" s="14">
        <v>0.7</v>
      </c>
      <c r="G2728" s="13" t="s">
        <v>46</v>
      </c>
      <c r="H2728" s="14">
        <v>45.2</v>
      </c>
      <c r="I2728" s="15" t="s">
        <v>32</v>
      </c>
      <c r="J2728" s="16">
        <v>100.80000000000001</v>
      </c>
      <c r="K2728" s="16">
        <v>16.8</v>
      </c>
      <c r="L2728" s="17" t="s">
        <v>368</v>
      </c>
      <c r="M2728" s="163" t="str">
        <f>IFERROR(GETPIVOTDATA("Tot. Bottles",'- Ordine Aggregato -'!$A$1,"sku anker",A2728),"")</f>
        <v/>
      </c>
      <c r="N2728" s="18" t="s">
        <v>42</v>
      </c>
      <c r="O2728" s="19" t="str">
        <f t="shared" si="42"/>
        <v>Order online</v>
      </c>
      <c r="P2728" s="97" t="s">
        <v>146</v>
      </c>
      <c r="Q2728" s="13" t="s">
        <v>8895</v>
      </c>
      <c r="R2728" t="s">
        <v>15688</v>
      </c>
      <c r="S2728" s="20">
        <v>0</v>
      </c>
      <c r="T2728" s="21" t="s">
        <v>38</v>
      </c>
    </row>
    <row r="2729" spans="1:20" x14ac:dyDescent="0.35">
      <c r="A2729" s="13" t="s">
        <v>14376</v>
      </c>
      <c r="B2729" s="13"/>
      <c r="C2729" s="13"/>
      <c r="D2729" s="13" t="s">
        <v>14377</v>
      </c>
      <c r="E2729" s="13">
        <v>6</v>
      </c>
      <c r="F2729" s="14">
        <v>0.7</v>
      </c>
      <c r="G2729" s="13" t="s">
        <v>14872</v>
      </c>
      <c r="H2729" s="14">
        <v>40</v>
      </c>
      <c r="I2729" s="15" t="s">
        <v>32</v>
      </c>
      <c r="J2729" s="16">
        <v>59.400000000000006</v>
      </c>
      <c r="K2729" s="16">
        <v>9.9</v>
      </c>
      <c r="L2729" s="17" t="s">
        <v>623</v>
      </c>
      <c r="M2729" s="163" t="str">
        <f>IFERROR(GETPIVOTDATA("Tot. Bottles",'- Ordine Aggregato -'!$A$1,"sku anker",A2729),"")</f>
        <v/>
      </c>
      <c r="N2729" s="18" t="s">
        <v>42</v>
      </c>
      <c r="O2729" s="19" t="str">
        <f t="shared" si="42"/>
        <v>Order online</v>
      </c>
      <c r="P2729" s="97" t="s">
        <v>146</v>
      </c>
      <c r="Q2729" s="13" t="s">
        <v>15689</v>
      </c>
      <c r="R2729" t="s">
        <v>42</v>
      </c>
      <c r="S2729" s="20">
        <v>0</v>
      </c>
      <c r="T2729" s="21" t="s">
        <v>38</v>
      </c>
    </row>
    <row r="2730" spans="1:20" x14ac:dyDescent="0.35">
      <c r="A2730" s="13" t="s">
        <v>8896</v>
      </c>
      <c r="B2730" s="13"/>
      <c r="C2730" s="13"/>
      <c r="D2730" s="13" t="s">
        <v>8897</v>
      </c>
      <c r="E2730" s="13">
        <v>6</v>
      </c>
      <c r="F2730" s="14">
        <v>0.75</v>
      </c>
      <c r="G2730" s="13" t="s">
        <v>14872</v>
      </c>
      <c r="H2730" s="14">
        <v>7.5</v>
      </c>
      <c r="I2730" s="15" t="s">
        <v>32</v>
      </c>
      <c r="J2730" s="16">
        <v>30.599999999999998</v>
      </c>
      <c r="K2730" s="16">
        <v>5.0999999999999996</v>
      </c>
      <c r="L2730" s="17" t="s">
        <v>960</v>
      </c>
      <c r="M2730" s="163" t="str">
        <f>IFERROR(GETPIVOTDATA("Tot. Bottles",'- Ordine Aggregato -'!$A$1,"sku anker",A2730),"")</f>
        <v/>
      </c>
      <c r="N2730" s="18" t="s">
        <v>42</v>
      </c>
      <c r="O2730" s="19" t="str">
        <f t="shared" si="42"/>
        <v>Order online</v>
      </c>
      <c r="P2730" s="97" t="s">
        <v>355</v>
      </c>
      <c r="Q2730" s="13" t="s">
        <v>8898</v>
      </c>
      <c r="R2730" t="s">
        <v>8899</v>
      </c>
      <c r="S2730" s="20">
        <v>0</v>
      </c>
      <c r="T2730" s="21" t="s">
        <v>38</v>
      </c>
    </row>
    <row r="2731" spans="1:20" x14ac:dyDescent="0.35">
      <c r="A2731" s="96" t="s">
        <v>8900</v>
      </c>
      <c r="D2731" s="13" t="s">
        <v>8897</v>
      </c>
      <c r="E2731" s="13">
        <v>6</v>
      </c>
      <c r="F2731" s="14">
        <v>1.5</v>
      </c>
      <c r="G2731" s="13" t="s">
        <v>31</v>
      </c>
      <c r="H2731" s="14">
        <v>7.5</v>
      </c>
      <c r="I2731" s="15" t="s">
        <v>32</v>
      </c>
      <c r="J2731" s="16">
        <v>68.400000000000006</v>
      </c>
      <c r="K2731" s="16">
        <v>11.4</v>
      </c>
      <c r="L2731" s="17" t="s">
        <v>960</v>
      </c>
      <c r="M2731" s="163" t="str">
        <f>IFERROR(GETPIVOTDATA("Tot. Bottles",'- Ordine Aggregato -'!$A$1,"sku anker",A2731),"")</f>
        <v/>
      </c>
      <c r="N2731" s="18" t="s">
        <v>42</v>
      </c>
      <c r="O2731" s="19" t="str">
        <f t="shared" si="42"/>
        <v>Order online</v>
      </c>
      <c r="P2731" s="97" t="s">
        <v>355</v>
      </c>
      <c r="Q2731" s="13" t="s">
        <v>8901</v>
      </c>
      <c r="R2731" t="s">
        <v>8902</v>
      </c>
      <c r="S2731" s="20">
        <v>0</v>
      </c>
      <c r="T2731" s="21" t="s">
        <v>38</v>
      </c>
    </row>
    <row r="2732" spans="1:20" x14ac:dyDescent="0.35">
      <c r="A2732" s="96" t="s">
        <v>8903</v>
      </c>
      <c r="B2732" s="96"/>
      <c r="C2732" s="96"/>
      <c r="D2732" s="13" t="s">
        <v>8904</v>
      </c>
      <c r="E2732" s="13">
        <v>6</v>
      </c>
      <c r="F2732" s="14">
        <v>0.75</v>
      </c>
      <c r="G2732" s="13" t="s">
        <v>31</v>
      </c>
      <c r="H2732" s="14">
        <v>8</v>
      </c>
      <c r="I2732" s="15" t="s">
        <v>32</v>
      </c>
      <c r="J2732" s="16">
        <v>35.099999999999994</v>
      </c>
      <c r="K2732" s="16">
        <v>5.85</v>
      </c>
      <c r="L2732" s="17" t="s">
        <v>960</v>
      </c>
      <c r="M2732" s="163" t="str">
        <f>IFERROR(GETPIVOTDATA("Tot. Bottles",'- Ordine Aggregato -'!$A$1,"sku anker",A2732),"")</f>
        <v/>
      </c>
      <c r="N2732" s="18" t="s">
        <v>42</v>
      </c>
      <c r="O2732" s="19" t="str">
        <f t="shared" si="42"/>
        <v>Order online</v>
      </c>
      <c r="P2732" s="97" t="s">
        <v>355</v>
      </c>
      <c r="Q2732" s="13" t="s">
        <v>8905</v>
      </c>
      <c r="R2732" t="s">
        <v>8906</v>
      </c>
      <c r="S2732" s="20">
        <v>0</v>
      </c>
      <c r="T2732" s="21" t="s">
        <v>38</v>
      </c>
    </row>
    <row r="2733" spans="1:20" x14ac:dyDescent="0.35">
      <c r="A2733" s="13" t="s">
        <v>8907</v>
      </c>
      <c r="B2733" s="13"/>
      <c r="C2733" s="13"/>
      <c r="D2733" s="13" t="s">
        <v>8908</v>
      </c>
      <c r="E2733" s="13">
        <v>6</v>
      </c>
      <c r="F2733" s="14">
        <v>0.75</v>
      </c>
      <c r="G2733" s="13" t="s">
        <v>31</v>
      </c>
      <c r="H2733" s="14">
        <v>15</v>
      </c>
      <c r="I2733" s="15" t="s">
        <v>32</v>
      </c>
      <c r="J2733" s="16">
        <v>26.400000000000002</v>
      </c>
      <c r="K2733" s="16">
        <v>4.4000000000000004</v>
      </c>
      <c r="L2733" s="17" t="s">
        <v>713</v>
      </c>
      <c r="M2733" s="163" t="str">
        <f>IFERROR(GETPIVOTDATA("Tot. Bottles",'- Ordine Aggregato -'!$A$1,"sku anker",A2733),"")</f>
        <v/>
      </c>
      <c r="N2733" s="18" t="s">
        <v>67</v>
      </c>
      <c r="O2733" s="19" t="str">
        <f t="shared" si="42"/>
        <v>Order online</v>
      </c>
      <c r="P2733" s="97" t="s">
        <v>355</v>
      </c>
      <c r="Q2733" s="13" t="s">
        <v>8909</v>
      </c>
      <c r="R2733" t="s">
        <v>8910</v>
      </c>
      <c r="S2733" s="20">
        <v>4.4000000000000004</v>
      </c>
      <c r="T2733" s="21" t="s">
        <v>38</v>
      </c>
    </row>
    <row r="2734" spans="1:20" x14ac:dyDescent="0.35">
      <c r="A2734" s="13" t="s">
        <v>8911</v>
      </c>
      <c r="B2734" s="13"/>
      <c r="C2734" s="13"/>
      <c r="D2734" s="13" t="s">
        <v>8908</v>
      </c>
      <c r="E2734" s="13">
        <v>6</v>
      </c>
      <c r="F2734" s="14">
        <v>1</v>
      </c>
      <c r="G2734" s="13" t="s">
        <v>31</v>
      </c>
      <c r="H2734" s="14">
        <v>15</v>
      </c>
      <c r="I2734" s="15" t="s">
        <v>32</v>
      </c>
      <c r="J2734" s="16">
        <v>35.400000000000006</v>
      </c>
      <c r="K2734" s="16">
        <v>5.9</v>
      </c>
      <c r="L2734" s="17" t="s">
        <v>713</v>
      </c>
      <c r="M2734" s="163" t="str">
        <f>IFERROR(GETPIVOTDATA("Tot. Bottles",'- Ordine Aggregato -'!$A$1,"sku anker",A2734),"")</f>
        <v/>
      </c>
      <c r="N2734" s="18" t="s">
        <v>42</v>
      </c>
      <c r="O2734" s="19" t="str">
        <f t="shared" si="42"/>
        <v>Order online</v>
      </c>
      <c r="P2734" s="97" t="s">
        <v>355</v>
      </c>
      <c r="Q2734" s="13" t="s">
        <v>8912</v>
      </c>
      <c r="R2734" t="s">
        <v>8913</v>
      </c>
      <c r="S2734" s="20">
        <v>0</v>
      </c>
      <c r="T2734" s="21" t="s">
        <v>38</v>
      </c>
    </row>
    <row r="2735" spans="1:20" x14ac:dyDescent="0.35">
      <c r="A2735" s="96" t="s">
        <v>8914</v>
      </c>
      <c r="B2735" s="96"/>
      <c r="C2735" s="96"/>
      <c r="D2735" s="13" t="s">
        <v>8915</v>
      </c>
      <c r="E2735" s="13">
        <v>6</v>
      </c>
      <c r="F2735" s="14">
        <v>0.75</v>
      </c>
      <c r="G2735" s="13" t="s">
        <v>14872</v>
      </c>
      <c r="H2735" s="14">
        <v>18</v>
      </c>
      <c r="I2735" s="15" t="s">
        <v>32</v>
      </c>
      <c r="J2735" s="16">
        <v>27.599999999999998</v>
      </c>
      <c r="K2735" s="16">
        <v>4.5999999999999996</v>
      </c>
      <c r="L2735" s="17" t="s">
        <v>713</v>
      </c>
      <c r="M2735" s="163" t="str">
        <f>IFERROR(GETPIVOTDATA("Tot. Bottles",'- Ordine Aggregato -'!$A$1,"sku anker",A2735),"")</f>
        <v/>
      </c>
      <c r="N2735" s="18" t="s">
        <v>42</v>
      </c>
      <c r="O2735" s="19" t="str">
        <f t="shared" si="42"/>
        <v>Order online</v>
      </c>
      <c r="P2735" s="97" t="s">
        <v>355</v>
      </c>
      <c r="Q2735" s="13" t="s">
        <v>8916</v>
      </c>
      <c r="R2735" t="s">
        <v>8917</v>
      </c>
      <c r="S2735" s="20">
        <v>0</v>
      </c>
      <c r="T2735" s="21" t="s">
        <v>38</v>
      </c>
    </row>
    <row r="2736" spans="1:20" x14ac:dyDescent="0.35">
      <c r="A2736" s="96" t="s">
        <v>8918</v>
      </c>
      <c r="D2736" s="13" t="s">
        <v>8915</v>
      </c>
      <c r="E2736" s="13">
        <v>6</v>
      </c>
      <c r="F2736" s="14">
        <v>1</v>
      </c>
      <c r="G2736" s="13" t="s">
        <v>14872</v>
      </c>
      <c r="H2736" s="14">
        <v>18</v>
      </c>
      <c r="I2736" s="15" t="s">
        <v>32</v>
      </c>
      <c r="J2736" s="16">
        <v>39.900000000000006</v>
      </c>
      <c r="K2736" s="16">
        <v>6.65</v>
      </c>
      <c r="L2736" s="17" t="s">
        <v>713</v>
      </c>
      <c r="M2736" s="163" t="str">
        <f>IFERROR(GETPIVOTDATA("Tot. Bottles",'- Ordine Aggregato -'!$A$1,"sku anker",A2736),"")</f>
        <v/>
      </c>
      <c r="N2736" s="18" t="s">
        <v>34</v>
      </c>
      <c r="O2736" s="19" t="str">
        <f t="shared" si="42"/>
        <v>Order online</v>
      </c>
      <c r="P2736" s="97" t="s">
        <v>355</v>
      </c>
      <c r="Q2736" s="13" t="s">
        <v>8919</v>
      </c>
      <c r="R2736" t="s">
        <v>8920</v>
      </c>
      <c r="S2736" s="20">
        <v>0</v>
      </c>
      <c r="T2736" s="21" t="s">
        <v>38</v>
      </c>
    </row>
    <row r="2737" spans="1:20" x14ac:dyDescent="0.35">
      <c r="A2737" s="96" t="s">
        <v>8921</v>
      </c>
      <c r="D2737" s="13" t="s">
        <v>8922</v>
      </c>
      <c r="E2737" s="13">
        <v>6</v>
      </c>
      <c r="F2737" s="14">
        <v>0.75</v>
      </c>
      <c r="G2737" s="13" t="s">
        <v>31</v>
      </c>
      <c r="H2737" s="14">
        <v>14.9</v>
      </c>
      <c r="I2737" s="15" t="s">
        <v>32</v>
      </c>
      <c r="J2737" s="16">
        <v>29.700000000000003</v>
      </c>
      <c r="K2737" s="16">
        <v>4.95</v>
      </c>
      <c r="L2737" s="17" t="s">
        <v>713</v>
      </c>
      <c r="M2737" s="163" t="str">
        <f>IFERROR(GETPIVOTDATA("Tot. Bottles",'- Ordine Aggregato -'!$A$1,"sku anker",A2737),"")</f>
        <v/>
      </c>
      <c r="N2737" s="18" t="s">
        <v>67</v>
      </c>
      <c r="O2737" s="19" t="str">
        <f t="shared" si="42"/>
        <v>Order online</v>
      </c>
      <c r="P2737" s="97" t="s">
        <v>355</v>
      </c>
      <c r="Q2737" s="13" t="s">
        <v>8923</v>
      </c>
      <c r="R2737" t="s">
        <v>8924</v>
      </c>
      <c r="S2737" s="20">
        <v>4.95</v>
      </c>
      <c r="T2737" s="21" t="s">
        <v>38</v>
      </c>
    </row>
    <row r="2738" spans="1:20" x14ac:dyDescent="0.35">
      <c r="A2738" s="96" t="s">
        <v>8925</v>
      </c>
      <c r="D2738" s="13" t="s">
        <v>8926</v>
      </c>
      <c r="E2738" s="13">
        <v>6</v>
      </c>
      <c r="F2738" s="14">
        <v>0.75</v>
      </c>
      <c r="G2738" s="13" t="s">
        <v>14872</v>
      </c>
      <c r="H2738" s="14">
        <v>0</v>
      </c>
      <c r="I2738" s="15" t="s">
        <v>32</v>
      </c>
      <c r="J2738" s="16">
        <v>45</v>
      </c>
      <c r="K2738" s="16">
        <v>7.5</v>
      </c>
      <c r="L2738" s="17" t="s">
        <v>2503</v>
      </c>
      <c r="M2738" s="163" t="str">
        <f>IFERROR(GETPIVOTDATA("Tot. Bottles",'- Ordine Aggregato -'!$A$1,"sku anker",A2738),"")</f>
        <v/>
      </c>
      <c r="N2738" s="18" t="s">
        <v>42</v>
      </c>
      <c r="O2738" s="19" t="str">
        <f t="shared" si="42"/>
        <v>Order online</v>
      </c>
      <c r="P2738" s="97" t="s">
        <v>355</v>
      </c>
      <c r="Q2738" s="13" t="s">
        <v>8927</v>
      </c>
      <c r="R2738" t="s">
        <v>8928</v>
      </c>
      <c r="S2738" s="20">
        <v>0</v>
      </c>
      <c r="T2738" s="21" t="s">
        <v>38</v>
      </c>
    </row>
    <row r="2739" spans="1:20" x14ac:dyDescent="0.35">
      <c r="A2739" s="96" t="s">
        <v>8929</v>
      </c>
      <c r="B2739" s="96"/>
      <c r="C2739" s="96"/>
      <c r="D2739" s="13" t="s">
        <v>8930</v>
      </c>
      <c r="E2739" s="13">
        <v>6</v>
      </c>
      <c r="F2739" s="14">
        <v>0.75</v>
      </c>
      <c r="G2739" s="13" t="s">
        <v>46</v>
      </c>
      <c r="H2739" s="14">
        <v>8</v>
      </c>
      <c r="I2739" s="15" t="s">
        <v>32</v>
      </c>
      <c r="J2739" s="16">
        <v>34.5</v>
      </c>
      <c r="K2739" s="16">
        <v>5.75</v>
      </c>
      <c r="L2739" s="17" t="s">
        <v>768</v>
      </c>
      <c r="M2739" s="163" t="str">
        <f>IFERROR(GETPIVOTDATA("Tot. Bottles",'- Ordine Aggregato -'!$A$1,"sku anker",A2739),"")</f>
        <v/>
      </c>
      <c r="N2739" s="18" t="s">
        <v>67</v>
      </c>
      <c r="O2739" s="19" t="str">
        <f t="shared" si="42"/>
        <v>Order online</v>
      </c>
      <c r="P2739" s="97" t="s">
        <v>355</v>
      </c>
      <c r="Q2739" s="13" t="s">
        <v>8931</v>
      </c>
      <c r="R2739" t="s">
        <v>8932</v>
      </c>
      <c r="S2739" s="20">
        <v>5.75</v>
      </c>
      <c r="T2739" s="21" t="s">
        <v>38</v>
      </c>
    </row>
    <row r="2740" spans="1:20" x14ac:dyDescent="0.35">
      <c r="A2740" s="13" t="s">
        <v>8933</v>
      </c>
      <c r="B2740" s="13"/>
      <c r="C2740" s="13"/>
      <c r="D2740" s="13" t="s">
        <v>8934</v>
      </c>
      <c r="E2740" s="13">
        <v>24</v>
      </c>
      <c r="F2740" s="14">
        <v>0.2</v>
      </c>
      <c r="G2740" s="13" t="s">
        <v>14871</v>
      </c>
      <c r="H2740" s="14">
        <v>11.5</v>
      </c>
      <c r="I2740" s="15" t="s">
        <v>32</v>
      </c>
      <c r="J2740" s="16">
        <v>42</v>
      </c>
      <c r="K2740" s="16">
        <v>1.75</v>
      </c>
      <c r="L2740" s="17" t="s">
        <v>960</v>
      </c>
      <c r="M2740" s="163" t="str">
        <f>IFERROR(GETPIVOTDATA("Tot. Bottles",'- Ordine Aggregato -'!$A$1,"sku anker",A2740),"")</f>
        <v/>
      </c>
      <c r="N2740" s="18" t="s">
        <v>42</v>
      </c>
      <c r="O2740" s="19" t="str">
        <f t="shared" si="42"/>
        <v>Order online</v>
      </c>
      <c r="P2740" s="97" t="s">
        <v>355</v>
      </c>
      <c r="Q2740" s="13" t="s">
        <v>8935</v>
      </c>
      <c r="R2740" t="s">
        <v>8936</v>
      </c>
      <c r="S2740" s="20">
        <v>0</v>
      </c>
      <c r="T2740" s="21" t="s">
        <v>38</v>
      </c>
    </row>
    <row r="2741" spans="1:20" x14ac:dyDescent="0.35">
      <c r="A2741" s="96" t="s">
        <v>8937</v>
      </c>
      <c r="B2741" s="96"/>
      <c r="C2741" s="96"/>
      <c r="D2741" s="13" t="s">
        <v>8934</v>
      </c>
      <c r="E2741" s="13">
        <v>6</v>
      </c>
      <c r="F2741" s="14">
        <v>0.75</v>
      </c>
      <c r="G2741" s="13" t="s">
        <v>31</v>
      </c>
      <c r="H2741" s="14">
        <v>11.5</v>
      </c>
      <c r="I2741" s="15" t="s">
        <v>32</v>
      </c>
      <c r="J2741" s="16">
        <v>30</v>
      </c>
      <c r="K2741" s="16">
        <v>5</v>
      </c>
      <c r="L2741" s="17" t="s">
        <v>960</v>
      </c>
      <c r="M2741" s="163" t="str">
        <f>IFERROR(GETPIVOTDATA("Tot. Bottles",'- Ordine Aggregato -'!$A$1,"sku anker",A2741),"")</f>
        <v/>
      </c>
      <c r="N2741" s="18" t="s">
        <v>42</v>
      </c>
      <c r="O2741" s="19" t="str">
        <f t="shared" si="42"/>
        <v>Order online</v>
      </c>
      <c r="P2741" s="97" t="s">
        <v>355</v>
      </c>
      <c r="Q2741" s="13" t="s">
        <v>8938</v>
      </c>
      <c r="R2741" t="s">
        <v>8939</v>
      </c>
      <c r="S2741" s="20">
        <v>0</v>
      </c>
      <c r="T2741" s="21" t="s">
        <v>38</v>
      </c>
    </row>
    <row r="2742" spans="1:20" x14ac:dyDescent="0.35">
      <c r="A2742" s="96" t="s">
        <v>8940</v>
      </c>
      <c r="D2742" s="13" t="s">
        <v>8941</v>
      </c>
      <c r="E2742" s="13">
        <v>6</v>
      </c>
      <c r="F2742" s="14">
        <v>0.75</v>
      </c>
      <c r="G2742" s="13" t="s">
        <v>14872</v>
      </c>
      <c r="H2742" s="14">
        <v>18</v>
      </c>
      <c r="I2742" s="15" t="s">
        <v>32</v>
      </c>
      <c r="J2742" s="16">
        <v>53.699999999999996</v>
      </c>
      <c r="K2742" s="16">
        <v>8.9499999999999993</v>
      </c>
      <c r="L2742" s="17" t="s">
        <v>713</v>
      </c>
      <c r="M2742" s="163" t="str">
        <f>IFERROR(GETPIVOTDATA("Tot. Bottles",'- Ordine Aggregato -'!$A$1,"sku anker",A2742),"")</f>
        <v/>
      </c>
      <c r="N2742" s="18" t="s">
        <v>42</v>
      </c>
      <c r="O2742" s="19" t="str">
        <f t="shared" si="42"/>
        <v>Order online</v>
      </c>
      <c r="P2742" s="97" t="s">
        <v>355</v>
      </c>
      <c r="Q2742" s="13" t="s">
        <v>8942</v>
      </c>
      <c r="R2742" t="s">
        <v>8943</v>
      </c>
      <c r="S2742" s="20">
        <v>0</v>
      </c>
      <c r="T2742" s="21" t="s">
        <v>38</v>
      </c>
    </row>
    <row r="2743" spans="1:20" x14ac:dyDescent="0.35">
      <c r="A2743" s="13" t="s">
        <v>8944</v>
      </c>
      <c r="B2743" s="13"/>
      <c r="C2743" s="13"/>
      <c r="D2743" s="13" t="s">
        <v>8945</v>
      </c>
      <c r="E2743" s="13">
        <v>6</v>
      </c>
      <c r="F2743" s="14">
        <v>0.75</v>
      </c>
      <c r="G2743" s="13" t="s">
        <v>31</v>
      </c>
      <c r="H2743" s="14">
        <v>18</v>
      </c>
      <c r="I2743" s="15" t="s">
        <v>32</v>
      </c>
      <c r="J2743" s="16">
        <v>54.599999999999994</v>
      </c>
      <c r="K2743" s="16">
        <v>9.1</v>
      </c>
      <c r="L2743" s="17" t="s">
        <v>713</v>
      </c>
      <c r="M2743" s="163" t="str">
        <f>IFERROR(GETPIVOTDATA("Tot. Bottles",'- Ordine Aggregato -'!$A$1,"sku anker",A2743),"")</f>
        <v/>
      </c>
      <c r="N2743" s="18" t="s">
        <v>42</v>
      </c>
      <c r="O2743" s="19" t="str">
        <f t="shared" si="42"/>
        <v>Order online</v>
      </c>
      <c r="P2743" s="97" t="s">
        <v>355</v>
      </c>
      <c r="Q2743" s="13" t="s">
        <v>8946</v>
      </c>
      <c r="R2743" t="s">
        <v>8947</v>
      </c>
      <c r="S2743" s="20">
        <v>0</v>
      </c>
      <c r="T2743" s="21" t="s">
        <v>38</v>
      </c>
    </row>
    <row r="2744" spans="1:20" x14ac:dyDescent="0.35">
      <c r="A2744" s="96" t="s">
        <v>8948</v>
      </c>
      <c r="B2744" s="96"/>
      <c r="C2744" s="96"/>
      <c r="D2744" s="13" t="s">
        <v>8949</v>
      </c>
      <c r="E2744" s="13">
        <v>6</v>
      </c>
      <c r="F2744" s="14">
        <v>0.75</v>
      </c>
      <c r="G2744" s="13" t="s">
        <v>31</v>
      </c>
      <c r="H2744" s="14">
        <v>15</v>
      </c>
      <c r="I2744" s="15" t="s">
        <v>32</v>
      </c>
      <c r="J2744" s="16">
        <v>29.700000000000003</v>
      </c>
      <c r="K2744" s="16">
        <v>4.95</v>
      </c>
      <c r="L2744" s="17" t="s">
        <v>713</v>
      </c>
      <c r="M2744" s="163" t="str">
        <f>IFERROR(GETPIVOTDATA("Tot. Bottles",'- Ordine Aggregato -'!$A$1,"sku anker",A2744),"")</f>
        <v/>
      </c>
      <c r="N2744" s="18" t="s">
        <v>34</v>
      </c>
      <c r="O2744" s="19" t="str">
        <f t="shared" si="42"/>
        <v>Order online</v>
      </c>
      <c r="P2744" s="97" t="s">
        <v>355</v>
      </c>
      <c r="Q2744" s="13" t="s">
        <v>8950</v>
      </c>
      <c r="R2744" t="s">
        <v>8951</v>
      </c>
      <c r="S2744" s="20">
        <v>0</v>
      </c>
      <c r="T2744" s="21" t="s">
        <v>38</v>
      </c>
    </row>
    <row r="2745" spans="1:20" x14ac:dyDescent="0.35">
      <c r="A2745" s="96" t="s">
        <v>8952</v>
      </c>
      <c r="B2745" s="96"/>
      <c r="C2745" s="96"/>
      <c r="D2745" s="13" t="s">
        <v>8949</v>
      </c>
      <c r="E2745" s="13">
        <v>6</v>
      </c>
      <c r="F2745" s="14">
        <v>0.75</v>
      </c>
      <c r="G2745" s="13" t="s">
        <v>14872</v>
      </c>
      <c r="H2745" s="14">
        <v>14.4</v>
      </c>
      <c r="I2745" s="15" t="s">
        <v>32</v>
      </c>
      <c r="J2745" s="16">
        <v>33.900000000000006</v>
      </c>
      <c r="K2745" s="16">
        <v>5.65</v>
      </c>
      <c r="L2745" s="17" t="s">
        <v>713</v>
      </c>
      <c r="M2745" s="163" t="str">
        <f>IFERROR(GETPIVOTDATA("Tot. Bottles",'- Ordine Aggregato -'!$A$1,"sku anker",A2745),"")</f>
        <v/>
      </c>
      <c r="N2745" s="18" t="s">
        <v>34</v>
      </c>
      <c r="O2745" s="19" t="str">
        <f t="shared" si="42"/>
        <v>Order online</v>
      </c>
      <c r="P2745" s="97" t="s">
        <v>355</v>
      </c>
      <c r="Q2745" s="13" t="s">
        <v>8953</v>
      </c>
      <c r="R2745" t="s">
        <v>8954</v>
      </c>
      <c r="S2745" s="20">
        <v>0</v>
      </c>
      <c r="T2745" s="21" t="s">
        <v>38</v>
      </c>
    </row>
    <row r="2746" spans="1:20" x14ac:dyDescent="0.35">
      <c r="A2746" s="96" t="s">
        <v>8955</v>
      </c>
      <c r="B2746" s="96"/>
      <c r="C2746" s="96"/>
      <c r="D2746" s="13" t="s">
        <v>8956</v>
      </c>
      <c r="E2746" s="13">
        <v>6</v>
      </c>
      <c r="F2746" s="14">
        <v>0.75</v>
      </c>
      <c r="G2746" s="13" t="s">
        <v>14871</v>
      </c>
      <c r="H2746" s="14">
        <v>8</v>
      </c>
      <c r="I2746" s="15" t="s">
        <v>32</v>
      </c>
      <c r="J2746" s="16">
        <v>45</v>
      </c>
      <c r="K2746" s="16">
        <v>7.5</v>
      </c>
      <c r="L2746" s="17" t="s">
        <v>713</v>
      </c>
      <c r="M2746" s="163" t="str">
        <f>IFERROR(GETPIVOTDATA("Tot. Bottles",'- Ordine Aggregato -'!$A$1,"sku anker",A2746),"")</f>
        <v/>
      </c>
      <c r="N2746" s="18" t="s">
        <v>34</v>
      </c>
      <c r="O2746" s="19" t="str">
        <f t="shared" si="42"/>
        <v>Order online</v>
      </c>
      <c r="P2746" s="97" t="s">
        <v>355</v>
      </c>
      <c r="Q2746" s="13" t="s">
        <v>8957</v>
      </c>
      <c r="R2746" t="s">
        <v>8958</v>
      </c>
      <c r="S2746" s="20">
        <v>0</v>
      </c>
      <c r="T2746" s="21" t="s">
        <v>38</v>
      </c>
    </row>
    <row r="2747" spans="1:20" x14ac:dyDescent="0.35">
      <c r="A2747" s="13" t="s">
        <v>8959</v>
      </c>
      <c r="B2747" s="13"/>
      <c r="C2747" s="13"/>
      <c r="D2747" s="13" t="s">
        <v>8960</v>
      </c>
      <c r="E2747" s="13">
        <v>6</v>
      </c>
      <c r="F2747" s="14">
        <v>0.75</v>
      </c>
      <c r="G2747" s="13" t="s">
        <v>31</v>
      </c>
      <c r="H2747" s="14">
        <v>15</v>
      </c>
      <c r="I2747" s="15" t="s">
        <v>32</v>
      </c>
      <c r="J2747" s="16">
        <v>27.900000000000002</v>
      </c>
      <c r="K2747" s="16">
        <v>4.6500000000000004</v>
      </c>
      <c r="L2747" s="17" t="s">
        <v>713</v>
      </c>
      <c r="M2747" s="163" t="str">
        <f>IFERROR(GETPIVOTDATA("Tot. Bottles",'- Ordine Aggregato -'!$A$1,"sku anker",A2747),"")</f>
        <v/>
      </c>
      <c r="N2747" s="18" t="s">
        <v>42</v>
      </c>
      <c r="O2747" s="19" t="str">
        <f t="shared" si="42"/>
        <v>Order online</v>
      </c>
      <c r="P2747" s="97" t="s">
        <v>355</v>
      </c>
      <c r="Q2747" s="13" t="s">
        <v>8961</v>
      </c>
      <c r="R2747" t="s">
        <v>8962</v>
      </c>
      <c r="S2747" s="20">
        <v>0</v>
      </c>
      <c r="T2747" s="21" t="s">
        <v>38</v>
      </c>
    </row>
    <row r="2748" spans="1:20" x14ac:dyDescent="0.35">
      <c r="A2748" s="96" t="s">
        <v>8963</v>
      </c>
      <c r="D2748" s="13" t="s">
        <v>8960</v>
      </c>
      <c r="E2748" s="13">
        <v>6</v>
      </c>
      <c r="F2748" s="14">
        <v>1</v>
      </c>
      <c r="G2748" s="13" t="s">
        <v>31</v>
      </c>
      <c r="H2748" s="14">
        <v>15</v>
      </c>
      <c r="I2748" s="15" t="s">
        <v>32</v>
      </c>
      <c r="J2748" s="16">
        <v>33</v>
      </c>
      <c r="K2748" s="16">
        <v>5.5</v>
      </c>
      <c r="L2748" s="17" t="s">
        <v>713</v>
      </c>
      <c r="M2748" s="163" t="str">
        <f>IFERROR(GETPIVOTDATA("Tot. Bottles",'- Ordine Aggregato -'!$A$1,"sku anker",A2748),"")</f>
        <v/>
      </c>
      <c r="N2748" s="18" t="s">
        <v>67</v>
      </c>
      <c r="O2748" s="19" t="str">
        <f t="shared" si="42"/>
        <v>Order online</v>
      </c>
      <c r="P2748" s="97" t="s">
        <v>355</v>
      </c>
      <c r="Q2748" s="13" t="s">
        <v>8964</v>
      </c>
      <c r="R2748" t="s">
        <v>8965</v>
      </c>
      <c r="S2748" s="20">
        <v>5.5</v>
      </c>
      <c r="T2748" s="21" t="s">
        <v>38</v>
      </c>
    </row>
    <row r="2749" spans="1:20" x14ac:dyDescent="0.35">
      <c r="A2749" s="13" t="s">
        <v>8966</v>
      </c>
      <c r="B2749" s="13"/>
      <c r="C2749" s="13"/>
      <c r="D2749" s="13" t="s">
        <v>8967</v>
      </c>
      <c r="E2749" s="13">
        <v>6</v>
      </c>
      <c r="F2749" s="14">
        <v>0.75</v>
      </c>
      <c r="G2749" s="13" t="s">
        <v>46</v>
      </c>
      <c r="H2749" s="14">
        <v>8</v>
      </c>
      <c r="I2749" s="15" t="s">
        <v>32</v>
      </c>
      <c r="J2749" s="16">
        <v>31.5</v>
      </c>
      <c r="K2749" s="16">
        <v>5.25</v>
      </c>
      <c r="L2749" s="17" t="s">
        <v>965</v>
      </c>
      <c r="M2749" s="163" t="str">
        <f>IFERROR(GETPIVOTDATA("Tot. Bottles",'- Ordine Aggregato -'!$A$1,"sku anker",A2749),"")</f>
        <v/>
      </c>
      <c r="N2749" s="18" t="s">
        <v>42</v>
      </c>
      <c r="O2749" s="19" t="str">
        <f t="shared" si="42"/>
        <v>Order online</v>
      </c>
      <c r="P2749" s="97" t="s">
        <v>355</v>
      </c>
      <c r="Q2749" s="13" t="s">
        <v>8968</v>
      </c>
      <c r="R2749" t="s">
        <v>8969</v>
      </c>
      <c r="S2749" s="20">
        <v>0</v>
      </c>
      <c r="T2749" s="21" t="s">
        <v>38</v>
      </c>
    </row>
    <row r="2750" spans="1:20" x14ac:dyDescent="0.35">
      <c r="A2750" s="96" t="s">
        <v>8970</v>
      </c>
      <c r="B2750" s="96"/>
      <c r="C2750" s="96"/>
      <c r="D2750" s="13" t="s">
        <v>8971</v>
      </c>
      <c r="E2750" s="13">
        <v>6</v>
      </c>
      <c r="F2750" s="14">
        <v>0.75</v>
      </c>
      <c r="G2750" s="13" t="s">
        <v>46</v>
      </c>
      <c r="H2750" s="14">
        <v>8</v>
      </c>
      <c r="I2750" s="15" t="s">
        <v>32</v>
      </c>
      <c r="J2750" s="16">
        <v>34.5</v>
      </c>
      <c r="K2750" s="16">
        <v>5.75</v>
      </c>
      <c r="L2750" s="17" t="s">
        <v>960</v>
      </c>
      <c r="M2750" s="163" t="str">
        <f>IFERROR(GETPIVOTDATA("Tot. Bottles",'- Ordine Aggregato -'!$A$1,"sku anker",A2750),"")</f>
        <v/>
      </c>
      <c r="N2750" s="18" t="s">
        <v>42</v>
      </c>
      <c r="O2750" s="19" t="str">
        <f t="shared" si="42"/>
        <v>Order online</v>
      </c>
      <c r="P2750" s="97" t="s">
        <v>355</v>
      </c>
      <c r="Q2750" s="13" t="s">
        <v>8972</v>
      </c>
      <c r="R2750" t="s">
        <v>8973</v>
      </c>
      <c r="S2750" s="20">
        <v>0</v>
      </c>
      <c r="T2750" s="21" t="s">
        <v>38</v>
      </c>
    </row>
    <row r="2751" spans="1:20" x14ac:dyDescent="0.35">
      <c r="A2751" s="13" t="s">
        <v>8974</v>
      </c>
      <c r="B2751" s="13"/>
      <c r="C2751" s="13"/>
      <c r="D2751" s="13" t="s">
        <v>8975</v>
      </c>
      <c r="E2751" s="13">
        <v>6</v>
      </c>
      <c r="F2751" s="14">
        <v>0.75</v>
      </c>
      <c r="G2751" s="13" t="s">
        <v>31</v>
      </c>
      <c r="H2751" s="14">
        <v>11.5</v>
      </c>
      <c r="I2751" s="15" t="s">
        <v>32</v>
      </c>
      <c r="J2751" s="16">
        <v>32.099999999999994</v>
      </c>
      <c r="K2751" s="16">
        <v>5.35</v>
      </c>
      <c r="L2751" s="17" t="s">
        <v>960</v>
      </c>
      <c r="M2751" s="163" t="str">
        <f>IFERROR(GETPIVOTDATA("Tot. Bottles",'- Ordine Aggregato -'!$A$1,"sku anker",A2751),"")</f>
        <v/>
      </c>
      <c r="N2751" s="18" t="s">
        <v>42</v>
      </c>
      <c r="O2751" s="19" t="str">
        <f t="shared" si="42"/>
        <v>Order online</v>
      </c>
      <c r="P2751" s="97" t="s">
        <v>355</v>
      </c>
      <c r="Q2751" s="13" t="s">
        <v>8976</v>
      </c>
      <c r="R2751" t="s">
        <v>8977</v>
      </c>
      <c r="S2751" s="20">
        <v>0</v>
      </c>
      <c r="T2751" s="21" t="s">
        <v>38</v>
      </c>
    </row>
    <row r="2752" spans="1:20" x14ac:dyDescent="0.35">
      <c r="A2752" s="96" t="s">
        <v>8978</v>
      </c>
      <c r="B2752" s="96"/>
      <c r="C2752" s="96"/>
      <c r="D2752" s="13" t="s">
        <v>8979</v>
      </c>
      <c r="E2752" s="13">
        <v>6</v>
      </c>
      <c r="F2752" s="14">
        <v>0.75</v>
      </c>
      <c r="G2752" s="13" t="s">
        <v>46</v>
      </c>
      <c r="H2752" s="14">
        <v>0</v>
      </c>
      <c r="I2752" s="15" t="s">
        <v>32</v>
      </c>
      <c r="J2752" s="16">
        <v>43.5</v>
      </c>
      <c r="K2752" s="16">
        <v>7.25</v>
      </c>
      <c r="L2752" s="17" t="s">
        <v>2503</v>
      </c>
      <c r="M2752" s="163" t="str">
        <f>IFERROR(GETPIVOTDATA("Tot. Bottles",'- Ordine Aggregato -'!$A$1,"sku anker",A2752),"")</f>
        <v/>
      </c>
      <c r="N2752" s="18" t="s">
        <v>67</v>
      </c>
      <c r="O2752" s="19" t="str">
        <f t="shared" si="42"/>
        <v>Order online</v>
      </c>
      <c r="P2752" s="97" t="s">
        <v>355</v>
      </c>
      <c r="Q2752" s="13" t="s">
        <v>8980</v>
      </c>
      <c r="R2752" t="s">
        <v>8981</v>
      </c>
      <c r="S2752" s="20">
        <v>7.25</v>
      </c>
      <c r="T2752" s="21" t="s">
        <v>38</v>
      </c>
    </row>
    <row r="2753" spans="1:20" x14ac:dyDescent="0.35">
      <c r="A2753" s="96" t="s">
        <v>8982</v>
      </c>
      <c r="B2753" s="96"/>
      <c r="C2753" s="96"/>
      <c r="D2753" s="13" t="s">
        <v>8983</v>
      </c>
      <c r="E2753" s="13">
        <v>6</v>
      </c>
      <c r="F2753" s="14">
        <v>0.5</v>
      </c>
      <c r="G2753" s="13" t="s">
        <v>14872</v>
      </c>
      <c r="H2753" s="14">
        <v>40</v>
      </c>
      <c r="I2753" s="15" t="s">
        <v>32</v>
      </c>
      <c r="J2753" s="16">
        <v>136.5</v>
      </c>
      <c r="K2753" s="16">
        <v>22.75</v>
      </c>
      <c r="L2753" s="17" t="s">
        <v>368</v>
      </c>
      <c r="M2753" s="163" t="str">
        <f>IFERROR(GETPIVOTDATA("Tot. Bottles",'- Ordine Aggregato -'!$A$1,"sku anker",A2753),"")</f>
        <v/>
      </c>
      <c r="N2753" s="18" t="s">
        <v>42</v>
      </c>
      <c r="O2753" s="19" t="str">
        <f t="shared" si="42"/>
        <v>Order online</v>
      </c>
      <c r="P2753" s="97" t="s">
        <v>614</v>
      </c>
      <c r="Q2753" s="13" t="s">
        <v>8984</v>
      </c>
      <c r="R2753" t="s">
        <v>8985</v>
      </c>
      <c r="S2753" s="20">
        <v>0</v>
      </c>
      <c r="T2753" s="21" t="s">
        <v>38</v>
      </c>
    </row>
    <row r="2754" spans="1:20" x14ac:dyDescent="0.35">
      <c r="A2754" s="13" t="s">
        <v>8986</v>
      </c>
      <c r="B2754" s="13"/>
      <c r="C2754" s="13"/>
      <c r="D2754" s="13" t="s">
        <v>8987</v>
      </c>
      <c r="E2754" s="13">
        <v>6</v>
      </c>
      <c r="F2754" s="14">
        <v>0.7</v>
      </c>
      <c r="G2754" s="13" t="s">
        <v>14872</v>
      </c>
      <c r="H2754" s="14">
        <v>40</v>
      </c>
      <c r="I2754" s="15" t="s">
        <v>32</v>
      </c>
      <c r="J2754" s="16">
        <v>97.5</v>
      </c>
      <c r="K2754" s="16">
        <v>16.25</v>
      </c>
      <c r="L2754" s="17" t="s">
        <v>73</v>
      </c>
      <c r="M2754" s="163" t="str">
        <f>IFERROR(GETPIVOTDATA("Tot. Bottles",'- Ordine Aggregato -'!$A$1,"sku anker",A2754),"")</f>
        <v/>
      </c>
      <c r="N2754" s="18" t="s">
        <v>34</v>
      </c>
      <c r="O2754" s="19" t="str">
        <f t="shared" si="42"/>
        <v>Order online</v>
      </c>
      <c r="P2754" s="97" t="s">
        <v>146</v>
      </c>
      <c r="Q2754" s="13" t="s">
        <v>8988</v>
      </c>
      <c r="R2754" t="s">
        <v>8989</v>
      </c>
      <c r="S2754" s="20">
        <v>0</v>
      </c>
      <c r="T2754" s="21" t="s">
        <v>38</v>
      </c>
    </row>
    <row r="2755" spans="1:20" x14ac:dyDescent="0.35">
      <c r="A2755" s="96" t="s">
        <v>8990</v>
      </c>
      <c r="D2755" s="13" t="s">
        <v>8991</v>
      </c>
      <c r="E2755" s="13">
        <v>6</v>
      </c>
      <c r="F2755" s="14">
        <v>0.7</v>
      </c>
      <c r="G2755" s="13" t="s">
        <v>14872</v>
      </c>
      <c r="H2755" s="14">
        <v>42</v>
      </c>
      <c r="I2755" s="15" t="s">
        <v>32</v>
      </c>
      <c r="J2755" s="16">
        <v>96</v>
      </c>
      <c r="K2755" s="16">
        <v>16</v>
      </c>
      <c r="L2755" s="17" t="s">
        <v>368</v>
      </c>
      <c r="M2755" s="163" t="str">
        <f>IFERROR(GETPIVOTDATA("Tot. Bottles",'- Ordine Aggregato -'!$A$1,"sku anker",A2755),"")</f>
        <v/>
      </c>
      <c r="N2755" s="18" t="s">
        <v>34</v>
      </c>
      <c r="O2755" s="19" t="str">
        <f t="shared" si="42"/>
        <v>Order online</v>
      </c>
      <c r="P2755" s="97" t="s">
        <v>146</v>
      </c>
      <c r="Q2755" s="13" t="s">
        <v>8992</v>
      </c>
      <c r="R2755" t="s">
        <v>8993</v>
      </c>
      <c r="S2755" s="20">
        <v>0</v>
      </c>
      <c r="T2755" s="21" t="s">
        <v>38</v>
      </c>
    </row>
    <row r="2756" spans="1:20" x14ac:dyDescent="0.35">
      <c r="A2756" s="96" t="s">
        <v>8994</v>
      </c>
      <c r="D2756" s="13" t="s">
        <v>8995</v>
      </c>
      <c r="E2756" s="13">
        <v>6</v>
      </c>
      <c r="F2756" s="14">
        <v>0.7</v>
      </c>
      <c r="G2756" s="13" t="s">
        <v>46</v>
      </c>
      <c r="H2756" s="14">
        <v>40</v>
      </c>
      <c r="I2756" s="15" t="s">
        <v>32</v>
      </c>
      <c r="J2756" s="16">
        <v>69</v>
      </c>
      <c r="K2756" s="16">
        <v>11.5</v>
      </c>
      <c r="L2756" s="17" t="s">
        <v>104</v>
      </c>
      <c r="M2756" s="163" t="str">
        <f>IFERROR(GETPIVOTDATA("Tot. Bottles",'- Ordine Aggregato -'!$A$1,"sku anker",A2756),"")</f>
        <v/>
      </c>
      <c r="N2756" s="18" t="s">
        <v>67</v>
      </c>
      <c r="O2756" s="19" t="str">
        <f t="shared" si="42"/>
        <v>Order online</v>
      </c>
      <c r="P2756" s="97" t="s">
        <v>68</v>
      </c>
      <c r="Q2756" s="13" t="s">
        <v>8996</v>
      </c>
      <c r="R2756" t="s">
        <v>8997</v>
      </c>
      <c r="S2756" s="20">
        <v>11.5</v>
      </c>
      <c r="T2756" s="21" t="s">
        <v>38</v>
      </c>
    </row>
    <row r="2757" spans="1:20" x14ac:dyDescent="0.35">
      <c r="A2757" s="96" t="s">
        <v>8998</v>
      </c>
      <c r="B2757" s="96"/>
      <c r="C2757" s="96"/>
      <c r="D2757" s="13" t="s">
        <v>8999</v>
      </c>
      <c r="E2757" s="13">
        <v>6</v>
      </c>
      <c r="F2757" s="14">
        <v>0.75</v>
      </c>
      <c r="G2757" s="13" t="s">
        <v>14872</v>
      </c>
      <c r="H2757" s="14">
        <v>10</v>
      </c>
      <c r="I2757" s="15" t="s">
        <v>32</v>
      </c>
      <c r="J2757" s="16">
        <v>20.100000000000001</v>
      </c>
      <c r="K2757" s="16">
        <v>3.35</v>
      </c>
      <c r="L2757" s="17" t="s">
        <v>704</v>
      </c>
      <c r="M2757" s="163" t="str">
        <f>IFERROR(GETPIVOTDATA("Tot. Bottles",'- Ordine Aggregato -'!$A$1,"sku anker",A2757),"")</f>
        <v/>
      </c>
      <c r="N2757" s="18" t="s">
        <v>34</v>
      </c>
      <c r="O2757" s="19" t="str">
        <f t="shared" si="42"/>
        <v>Order online</v>
      </c>
      <c r="P2757" s="97" t="s">
        <v>364</v>
      </c>
      <c r="Q2757" s="13" t="s">
        <v>9000</v>
      </c>
      <c r="R2757" t="s">
        <v>9001</v>
      </c>
      <c r="S2757" s="20">
        <v>0</v>
      </c>
      <c r="T2757" s="21" t="s">
        <v>38</v>
      </c>
    </row>
    <row r="2758" spans="1:20" x14ac:dyDescent="0.35">
      <c r="A2758" s="13" t="s">
        <v>9002</v>
      </c>
      <c r="B2758" s="13"/>
      <c r="C2758" s="13"/>
      <c r="D2758" s="13" t="s">
        <v>9003</v>
      </c>
      <c r="E2758" s="13">
        <v>6</v>
      </c>
      <c r="F2758" s="14">
        <v>0.75</v>
      </c>
      <c r="G2758" s="13" t="s">
        <v>31</v>
      </c>
      <c r="H2758" s="14">
        <v>11</v>
      </c>
      <c r="I2758" s="15" t="s">
        <v>32</v>
      </c>
      <c r="J2758" s="16">
        <v>18.899999999999999</v>
      </c>
      <c r="K2758" s="16">
        <v>3.15</v>
      </c>
      <c r="L2758" s="17" t="s">
        <v>437</v>
      </c>
      <c r="M2758" s="163" t="str">
        <f>IFERROR(GETPIVOTDATA("Tot. Bottles",'- Ordine Aggregato -'!$A$1,"sku anker",A2758),"")</f>
        <v/>
      </c>
      <c r="N2758" s="18" t="s">
        <v>42</v>
      </c>
      <c r="O2758" s="19" t="str">
        <f t="shared" si="42"/>
        <v>Order online</v>
      </c>
      <c r="P2758" s="97" t="s">
        <v>364</v>
      </c>
      <c r="Q2758" s="13" t="s">
        <v>9004</v>
      </c>
      <c r="R2758" t="s">
        <v>9005</v>
      </c>
      <c r="S2758" s="20">
        <v>0</v>
      </c>
      <c r="T2758" s="21" t="s">
        <v>38</v>
      </c>
    </row>
    <row r="2759" spans="1:20" x14ac:dyDescent="0.35">
      <c r="A2759" s="96" t="s">
        <v>9006</v>
      </c>
      <c r="D2759" s="13" t="s">
        <v>9007</v>
      </c>
      <c r="E2759" s="13">
        <v>6</v>
      </c>
      <c r="F2759" s="14">
        <v>0.7</v>
      </c>
      <c r="G2759" s="13" t="s">
        <v>14872</v>
      </c>
      <c r="H2759" s="14">
        <v>47</v>
      </c>
      <c r="I2759" s="15" t="s">
        <v>32</v>
      </c>
      <c r="J2759" s="16">
        <v>161.69999999999999</v>
      </c>
      <c r="K2759" s="16">
        <v>26.95</v>
      </c>
      <c r="L2759" s="17" t="s">
        <v>368</v>
      </c>
      <c r="M2759" s="163" t="str">
        <f>IFERROR(GETPIVOTDATA("Tot. Bottles",'- Ordine Aggregato -'!$A$1,"sku anker",A2759),"")</f>
        <v/>
      </c>
      <c r="N2759" s="18" t="s">
        <v>42</v>
      </c>
      <c r="O2759" s="19" t="str">
        <f t="shared" si="42"/>
        <v>Order online</v>
      </c>
      <c r="P2759" s="97" t="s">
        <v>442</v>
      </c>
      <c r="Q2759" s="13" t="s">
        <v>9008</v>
      </c>
      <c r="R2759" t="s">
        <v>9009</v>
      </c>
      <c r="S2759" s="20">
        <v>0</v>
      </c>
      <c r="T2759" s="21" t="s">
        <v>38</v>
      </c>
    </row>
    <row r="2760" spans="1:20" x14ac:dyDescent="0.35">
      <c r="A2760" s="13" t="s">
        <v>9010</v>
      </c>
      <c r="B2760" s="13"/>
      <c r="C2760" s="13"/>
      <c r="D2760" s="13" t="s">
        <v>9011</v>
      </c>
      <c r="E2760" s="13">
        <v>6</v>
      </c>
      <c r="F2760" s="14">
        <v>0.7</v>
      </c>
      <c r="G2760" s="13" t="s">
        <v>14872</v>
      </c>
      <c r="H2760" s="14">
        <v>40</v>
      </c>
      <c r="I2760" s="15" t="s">
        <v>32</v>
      </c>
      <c r="J2760" s="16">
        <v>57.300000000000004</v>
      </c>
      <c r="K2760" s="16">
        <v>9.5500000000000007</v>
      </c>
      <c r="L2760" s="17" t="s">
        <v>104</v>
      </c>
      <c r="M2760" s="163" t="str">
        <f>IFERROR(GETPIVOTDATA("Tot. Bottles",'- Ordine Aggregato -'!$A$1,"sku anker",A2760),"")</f>
        <v/>
      </c>
      <c r="N2760" s="18" t="s">
        <v>42</v>
      </c>
      <c r="O2760" s="19" t="str">
        <f t="shared" si="42"/>
        <v>Order online</v>
      </c>
      <c r="P2760" s="97" t="s">
        <v>1387</v>
      </c>
      <c r="Q2760" s="13" t="s">
        <v>9012</v>
      </c>
      <c r="R2760" t="s">
        <v>9013</v>
      </c>
      <c r="S2760" s="20">
        <v>0</v>
      </c>
      <c r="T2760" s="21" t="s">
        <v>38</v>
      </c>
    </row>
    <row r="2761" spans="1:20" x14ac:dyDescent="0.35">
      <c r="A2761" s="96" t="s">
        <v>14274</v>
      </c>
      <c r="D2761" s="13" t="s">
        <v>14275</v>
      </c>
      <c r="E2761" s="13">
        <v>6</v>
      </c>
      <c r="F2761" s="14">
        <v>0.7</v>
      </c>
      <c r="G2761" s="13" t="s">
        <v>14872</v>
      </c>
      <c r="H2761" s="14">
        <v>40</v>
      </c>
      <c r="I2761" s="15" t="s">
        <v>32</v>
      </c>
      <c r="J2761" s="16">
        <v>71.699999999999989</v>
      </c>
      <c r="K2761" s="16">
        <v>11.95</v>
      </c>
      <c r="L2761" s="17" t="s">
        <v>104</v>
      </c>
      <c r="M2761" s="163" t="str">
        <f>IFERROR(GETPIVOTDATA("Tot. Bottles",'- Ordine Aggregato -'!$A$1,"sku anker",A2761),"")</f>
        <v/>
      </c>
      <c r="N2761" s="18" t="s">
        <v>42</v>
      </c>
      <c r="O2761" s="19" t="str">
        <f t="shared" si="42"/>
        <v>Order online</v>
      </c>
      <c r="P2761" s="97" t="s">
        <v>1387</v>
      </c>
      <c r="Q2761" s="13" t="s">
        <v>9016</v>
      </c>
      <c r="R2761" t="s">
        <v>15690</v>
      </c>
      <c r="S2761" s="20">
        <v>0</v>
      </c>
      <c r="T2761" s="21" t="s">
        <v>38</v>
      </c>
    </row>
    <row r="2762" spans="1:20" x14ac:dyDescent="0.35">
      <c r="A2762" s="96" t="s">
        <v>9014</v>
      </c>
      <c r="D2762" s="13" t="s">
        <v>9015</v>
      </c>
      <c r="E2762" s="13">
        <v>6</v>
      </c>
      <c r="F2762" s="14">
        <v>0.7</v>
      </c>
      <c r="G2762" s="13" t="s">
        <v>14872</v>
      </c>
      <c r="H2762" s="14">
        <v>40</v>
      </c>
      <c r="I2762" s="15" t="s">
        <v>32</v>
      </c>
      <c r="J2762" s="16">
        <v>73.199999999999989</v>
      </c>
      <c r="K2762" s="16">
        <v>12.2</v>
      </c>
      <c r="L2762" s="17" t="s">
        <v>104</v>
      </c>
      <c r="M2762" s="163" t="str">
        <f>IFERROR(GETPIVOTDATA("Tot. Bottles",'- Ordine Aggregato -'!$A$1,"sku anker",A2762),"")</f>
        <v/>
      </c>
      <c r="N2762" s="18" t="s">
        <v>42</v>
      </c>
      <c r="O2762" s="19" t="str">
        <f t="shared" si="42"/>
        <v>Order online</v>
      </c>
      <c r="P2762" s="97" t="s">
        <v>1387</v>
      </c>
      <c r="Q2762" s="13" t="s">
        <v>9016</v>
      </c>
      <c r="R2762" t="s">
        <v>9017</v>
      </c>
      <c r="S2762" s="20">
        <v>0</v>
      </c>
      <c r="T2762" s="21" t="s">
        <v>38</v>
      </c>
    </row>
    <row r="2763" spans="1:20" x14ac:dyDescent="0.35">
      <c r="A2763" s="96" t="s">
        <v>14276</v>
      </c>
      <c r="B2763" s="96"/>
      <c r="C2763" s="96"/>
      <c r="D2763" s="13" t="s">
        <v>14277</v>
      </c>
      <c r="E2763" s="13">
        <v>6</v>
      </c>
      <c r="F2763" s="14">
        <v>0.7</v>
      </c>
      <c r="G2763" s="13" t="s">
        <v>14872</v>
      </c>
      <c r="H2763" s="14">
        <v>40</v>
      </c>
      <c r="I2763" s="15" t="s">
        <v>32</v>
      </c>
      <c r="J2763" s="16">
        <v>80.099999999999994</v>
      </c>
      <c r="K2763" s="16">
        <v>13.35</v>
      </c>
      <c r="L2763" s="17" t="s">
        <v>104</v>
      </c>
      <c r="M2763" s="163" t="str">
        <f>IFERROR(GETPIVOTDATA("Tot. Bottles",'- Ordine Aggregato -'!$A$1,"sku anker",A2763),"")</f>
        <v/>
      </c>
      <c r="N2763" s="18" t="s">
        <v>42</v>
      </c>
      <c r="O2763" s="19" t="str">
        <f t="shared" si="42"/>
        <v>Order online</v>
      </c>
      <c r="P2763" s="97" t="s">
        <v>1387</v>
      </c>
      <c r="Q2763" s="13" t="s">
        <v>9016</v>
      </c>
      <c r="R2763" t="s">
        <v>15691</v>
      </c>
      <c r="S2763" s="20">
        <v>0</v>
      </c>
      <c r="T2763" s="21" t="s">
        <v>38</v>
      </c>
    </row>
    <row r="2764" spans="1:20" x14ac:dyDescent="0.35">
      <c r="A2764" s="13" t="s">
        <v>9018</v>
      </c>
      <c r="B2764" s="13"/>
      <c r="C2764" s="13"/>
      <c r="D2764" s="13" t="s">
        <v>9019</v>
      </c>
      <c r="E2764" s="13">
        <v>3</v>
      </c>
      <c r="F2764" s="14">
        <v>0.7</v>
      </c>
      <c r="G2764" s="13" t="s">
        <v>14872</v>
      </c>
      <c r="H2764" s="14">
        <v>40</v>
      </c>
      <c r="I2764" s="15" t="s">
        <v>32</v>
      </c>
      <c r="J2764" s="16">
        <v>86.25</v>
      </c>
      <c r="K2764" s="16">
        <v>28.75</v>
      </c>
      <c r="L2764" s="17" t="s">
        <v>104</v>
      </c>
      <c r="M2764" s="163" t="str">
        <f>IFERROR(GETPIVOTDATA("Tot. Bottles",'- Ordine Aggregato -'!$A$1,"sku anker",A2764),"")</f>
        <v/>
      </c>
      <c r="N2764" s="18" t="s">
        <v>42</v>
      </c>
      <c r="O2764" s="19" t="str">
        <f t="shared" si="42"/>
        <v>Order online</v>
      </c>
      <c r="P2764" s="97" t="s">
        <v>1387</v>
      </c>
      <c r="Q2764" s="13" t="s">
        <v>9020</v>
      </c>
      <c r="R2764" t="s">
        <v>9021</v>
      </c>
      <c r="S2764" s="20">
        <v>0</v>
      </c>
      <c r="T2764" s="21" t="s">
        <v>38</v>
      </c>
    </row>
    <row r="2765" spans="1:20" x14ac:dyDescent="0.35">
      <c r="A2765" s="13" t="s">
        <v>9022</v>
      </c>
      <c r="B2765" s="13"/>
      <c r="C2765" s="13"/>
      <c r="D2765" s="13" t="s">
        <v>9023</v>
      </c>
      <c r="E2765" s="13">
        <v>6</v>
      </c>
      <c r="F2765" s="14">
        <v>0.7</v>
      </c>
      <c r="G2765" s="13" t="s">
        <v>46</v>
      </c>
      <c r="H2765" s="14">
        <v>40</v>
      </c>
      <c r="I2765" s="15" t="s">
        <v>32</v>
      </c>
      <c r="J2765" s="16">
        <v>42.3</v>
      </c>
      <c r="K2765" s="16">
        <v>7.05</v>
      </c>
      <c r="L2765" s="17" t="s">
        <v>104</v>
      </c>
      <c r="M2765" s="163" t="str">
        <f>IFERROR(GETPIVOTDATA("Tot. Bottles",'- Ordine Aggregato -'!$A$1,"sku anker",A2765),"")</f>
        <v/>
      </c>
      <c r="N2765" s="18" t="s">
        <v>42</v>
      </c>
      <c r="O2765" s="19" t="str">
        <f t="shared" ref="O2765:O2828" si="43">HYPERLINK("https://www.ankeramsterdamspirits.nl/en/products/"&amp;A2765,"Order online")</f>
        <v>Order online</v>
      </c>
      <c r="P2765" s="97" t="s">
        <v>1387</v>
      </c>
      <c r="Q2765" s="13" t="s">
        <v>9024</v>
      </c>
      <c r="R2765" t="s">
        <v>9025</v>
      </c>
      <c r="S2765" s="20">
        <v>0</v>
      </c>
      <c r="T2765" s="21" t="s">
        <v>38</v>
      </c>
    </row>
    <row r="2766" spans="1:20" x14ac:dyDescent="0.35">
      <c r="A2766" s="13" t="s">
        <v>9026</v>
      </c>
      <c r="B2766" s="13"/>
      <c r="C2766" s="13"/>
      <c r="D2766" s="13" t="s">
        <v>9027</v>
      </c>
      <c r="E2766" s="13">
        <v>6</v>
      </c>
      <c r="F2766" s="14">
        <v>0.7</v>
      </c>
      <c r="G2766" s="13" t="s">
        <v>46</v>
      </c>
      <c r="H2766" s="14">
        <v>40</v>
      </c>
      <c r="I2766" s="15" t="s">
        <v>32</v>
      </c>
      <c r="J2766" s="16">
        <v>87</v>
      </c>
      <c r="K2766" s="16">
        <v>14.5</v>
      </c>
      <c r="L2766" s="17" t="s">
        <v>104</v>
      </c>
      <c r="M2766" s="163" t="str">
        <f>IFERROR(GETPIVOTDATA("Tot. Bottles",'- Ordine Aggregato -'!$A$1,"sku anker",A2766),"")</f>
        <v/>
      </c>
      <c r="N2766" s="18" t="s">
        <v>42</v>
      </c>
      <c r="O2766" s="19" t="str">
        <f t="shared" si="43"/>
        <v>Order online</v>
      </c>
      <c r="P2766" s="97" t="s">
        <v>1429</v>
      </c>
      <c r="Q2766" s="13" t="s">
        <v>9028</v>
      </c>
      <c r="R2766" t="s">
        <v>9029</v>
      </c>
      <c r="S2766" s="20">
        <v>0</v>
      </c>
      <c r="T2766" s="21" t="s">
        <v>38</v>
      </c>
    </row>
    <row r="2767" spans="1:20" x14ac:dyDescent="0.35">
      <c r="A2767" s="96" t="s">
        <v>9030</v>
      </c>
      <c r="B2767" s="96"/>
      <c r="C2767" s="96"/>
      <c r="D2767" s="13" t="s">
        <v>9031</v>
      </c>
      <c r="E2767" s="13">
        <v>6</v>
      </c>
      <c r="F2767" s="14">
        <v>0.7</v>
      </c>
      <c r="G2767" s="13" t="s">
        <v>14872</v>
      </c>
      <c r="H2767" s="14">
        <v>40</v>
      </c>
      <c r="I2767" s="15" t="s">
        <v>32</v>
      </c>
      <c r="J2767" s="16">
        <v>59.699999999999996</v>
      </c>
      <c r="K2767" s="16">
        <v>9.9499999999999993</v>
      </c>
      <c r="L2767" s="17" t="s">
        <v>368</v>
      </c>
      <c r="M2767" s="163" t="str">
        <f>IFERROR(GETPIVOTDATA("Tot. Bottles",'- Ordine Aggregato -'!$A$1,"sku anker",A2767),"")</f>
        <v/>
      </c>
      <c r="N2767" s="18" t="s">
        <v>42</v>
      </c>
      <c r="O2767" s="19" t="str">
        <f t="shared" si="43"/>
        <v>Order online</v>
      </c>
      <c r="P2767" s="97" t="s">
        <v>146</v>
      </c>
      <c r="Q2767" s="13" t="s">
        <v>9032</v>
      </c>
      <c r="R2767" t="s">
        <v>9033</v>
      </c>
      <c r="S2767" s="20">
        <v>0</v>
      </c>
      <c r="T2767" s="21" t="s">
        <v>38</v>
      </c>
    </row>
    <row r="2768" spans="1:20" x14ac:dyDescent="0.35">
      <c r="A2768" s="96" t="s">
        <v>9034</v>
      </c>
      <c r="D2768" s="13" t="s">
        <v>9035</v>
      </c>
      <c r="E2768" s="13">
        <v>6</v>
      </c>
      <c r="F2768" s="14">
        <v>0.7</v>
      </c>
      <c r="G2768" s="13" t="s">
        <v>31</v>
      </c>
      <c r="H2768" s="14">
        <v>40</v>
      </c>
      <c r="I2768" s="15" t="s">
        <v>32</v>
      </c>
      <c r="J2768" s="16">
        <v>88.5</v>
      </c>
      <c r="K2768" s="16">
        <v>14.75</v>
      </c>
      <c r="L2768" s="17" t="s">
        <v>368</v>
      </c>
      <c r="M2768" s="163" t="str">
        <f>IFERROR(GETPIVOTDATA("Tot. Bottles",'- Ordine Aggregato -'!$A$1,"sku anker",A2768),"")</f>
        <v/>
      </c>
      <c r="N2768" s="18" t="s">
        <v>42</v>
      </c>
      <c r="O2768" s="19" t="str">
        <f t="shared" si="43"/>
        <v>Order online</v>
      </c>
      <c r="P2768" s="97" t="s">
        <v>580</v>
      </c>
      <c r="Q2768" s="13" t="s">
        <v>9036</v>
      </c>
      <c r="R2768" t="s">
        <v>9037</v>
      </c>
      <c r="S2768" s="20">
        <v>0</v>
      </c>
      <c r="T2768" s="21" t="s">
        <v>38</v>
      </c>
    </row>
    <row r="2769" spans="1:20" x14ac:dyDescent="0.35">
      <c r="A2769" s="96" t="s">
        <v>9038</v>
      </c>
      <c r="B2769" s="96"/>
      <c r="C2769" s="96"/>
      <c r="D2769" s="13" t="s">
        <v>9039</v>
      </c>
      <c r="E2769" s="13">
        <v>6</v>
      </c>
      <c r="F2769" s="14">
        <v>0.7</v>
      </c>
      <c r="G2769" s="13" t="s">
        <v>46</v>
      </c>
      <c r="H2769" s="14">
        <v>40</v>
      </c>
      <c r="I2769" s="15" t="s">
        <v>32</v>
      </c>
      <c r="J2769" s="16">
        <v>81</v>
      </c>
      <c r="K2769" s="16">
        <v>13.5</v>
      </c>
      <c r="L2769" s="17" t="s">
        <v>645</v>
      </c>
      <c r="M2769" s="163" t="str">
        <f>IFERROR(GETPIVOTDATA("Tot. Bottles",'- Ordine Aggregato -'!$A$1,"sku anker",A2769),"")</f>
        <v/>
      </c>
      <c r="N2769" s="18" t="s">
        <v>42</v>
      </c>
      <c r="O2769" s="19" t="str">
        <f t="shared" si="43"/>
        <v>Order online</v>
      </c>
      <c r="P2769" s="97" t="s">
        <v>225</v>
      </c>
      <c r="Q2769" s="13" t="s">
        <v>9040</v>
      </c>
      <c r="R2769" t="s">
        <v>9041</v>
      </c>
      <c r="S2769" s="20">
        <v>0</v>
      </c>
      <c r="T2769" s="21" t="s">
        <v>38</v>
      </c>
    </row>
    <row r="2770" spans="1:20" x14ac:dyDescent="0.35">
      <c r="A2770" s="13" t="s">
        <v>14378</v>
      </c>
      <c r="B2770" s="13"/>
      <c r="C2770" s="13"/>
      <c r="D2770" s="13" t="s">
        <v>14379</v>
      </c>
      <c r="E2770" s="13">
        <v>6</v>
      </c>
      <c r="F2770" s="14">
        <v>0.7</v>
      </c>
      <c r="G2770" s="13" t="s">
        <v>46</v>
      </c>
      <c r="H2770" s="14">
        <v>40</v>
      </c>
      <c r="I2770" s="15" t="s">
        <v>32</v>
      </c>
      <c r="J2770" s="16">
        <v>75</v>
      </c>
      <c r="K2770" s="16">
        <v>12.5</v>
      </c>
      <c r="L2770" s="17" t="s">
        <v>645</v>
      </c>
      <c r="M2770" s="163" t="str">
        <f>IFERROR(GETPIVOTDATA("Tot. Bottles",'- Ordine Aggregato -'!$A$1,"sku anker",A2770),"")</f>
        <v/>
      </c>
      <c r="N2770" s="18" t="s">
        <v>42</v>
      </c>
      <c r="O2770" s="19" t="str">
        <f t="shared" si="43"/>
        <v>Order online</v>
      </c>
      <c r="P2770" s="97" t="s">
        <v>225</v>
      </c>
      <c r="Q2770" s="13" t="s">
        <v>15692</v>
      </c>
      <c r="R2770" t="s">
        <v>9041</v>
      </c>
      <c r="S2770" s="20">
        <v>0</v>
      </c>
      <c r="T2770" s="21" t="s">
        <v>38</v>
      </c>
    </row>
    <row r="2771" spans="1:20" x14ac:dyDescent="0.35">
      <c r="A2771" s="96" t="s">
        <v>14380</v>
      </c>
      <c r="D2771" s="13" t="s">
        <v>14379</v>
      </c>
      <c r="E2771" s="13">
        <v>6</v>
      </c>
      <c r="F2771" s="14">
        <v>0.7</v>
      </c>
      <c r="G2771" s="13" t="s">
        <v>46</v>
      </c>
      <c r="H2771" s="14">
        <v>40</v>
      </c>
      <c r="I2771" s="15" t="s">
        <v>32</v>
      </c>
      <c r="J2771" s="16">
        <v>81</v>
      </c>
      <c r="K2771" s="16">
        <v>13.5</v>
      </c>
      <c r="L2771" s="17" t="s">
        <v>645</v>
      </c>
      <c r="M2771" s="163" t="str">
        <f>IFERROR(GETPIVOTDATA("Tot. Bottles",'- Ordine Aggregato -'!$A$1,"sku anker",A2771),"")</f>
        <v/>
      </c>
      <c r="N2771" s="18" t="s">
        <v>42</v>
      </c>
      <c r="O2771" s="19" t="str">
        <f t="shared" si="43"/>
        <v>Order online</v>
      </c>
      <c r="P2771" s="97" t="s">
        <v>225</v>
      </c>
      <c r="Q2771" s="13" t="s">
        <v>9040</v>
      </c>
      <c r="R2771" t="s">
        <v>9041</v>
      </c>
      <c r="S2771" s="20">
        <v>0</v>
      </c>
      <c r="T2771" s="21" t="s">
        <v>38</v>
      </c>
    </row>
    <row r="2772" spans="1:20" x14ac:dyDescent="0.35">
      <c r="A2772" s="96" t="s">
        <v>9042</v>
      </c>
      <c r="D2772" s="13" t="s">
        <v>9043</v>
      </c>
      <c r="E2772" s="13">
        <v>6</v>
      </c>
      <c r="F2772" s="14">
        <v>0.7</v>
      </c>
      <c r="G2772" s="13" t="s">
        <v>46</v>
      </c>
      <c r="H2772" s="14">
        <v>40</v>
      </c>
      <c r="I2772" s="15" t="s">
        <v>32</v>
      </c>
      <c r="J2772" s="16">
        <v>102</v>
      </c>
      <c r="K2772" s="16">
        <v>17</v>
      </c>
      <c r="L2772" s="17" t="s">
        <v>645</v>
      </c>
      <c r="M2772" s="163" t="str">
        <f>IFERROR(GETPIVOTDATA("Tot. Bottles",'- Ordine Aggregato -'!$A$1,"sku anker",A2772),"")</f>
        <v/>
      </c>
      <c r="N2772" s="18" t="s">
        <v>34</v>
      </c>
      <c r="O2772" s="19" t="str">
        <f t="shared" si="43"/>
        <v>Order online</v>
      </c>
      <c r="P2772" s="97" t="s">
        <v>225</v>
      </c>
      <c r="Q2772" s="13" t="s">
        <v>9044</v>
      </c>
      <c r="R2772" t="s">
        <v>9045</v>
      </c>
      <c r="S2772" s="20">
        <v>0</v>
      </c>
      <c r="T2772" s="21" t="s">
        <v>38</v>
      </c>
    </row>
    <row r="2773" spans="1:20" x14ac:dyDescent="0.35">
      <c r="A2773" s="96" t="s">
        <v>15693</v>
      </c>
      <c r="D2773" s="13" t="s">
        <v>15694</v>
      </c>
      <c r="E2773" s="13">
        <v>12</v>
      </c>
      <c r="F2773" s="14">
        <v>0.15</v>
      </c>
      <c r="G2773" s="13" t="s">
        <v>46</v>
      </c>
      <c r="H2773" s="14">
        <v>40</v>
      </c>
      <c r="I2773" s="15" t="s">
        <v>32</v>
      </c>
      <c r="J2773" s="16">
        <v>155.39999999999998</v>
      </c>
      <c r="K2773" s="16">
        <v>12.95</v>
      </c>
      <c r="L2773" s="17" t="s">
        <v>478</v>
      </c>
      <c r="M2773" s="163" t="str">
        <f>IFERROR(GETPIVOTDATA("Tot. Bottles",'- Ordine Aggregato -'!$A$1,"sku anker",A2773),"")</f>
        <v/>
      </c>
      <c r="N2773" s="18" t="s">
        <v>42</v>
      </c>
      <c r="O2773" s="19" t="str">
        <f t="shared" si="43"/>
        <v>Order online</v>
      </c>
      <c r="P2773" s="97" t="s">
        <v>146</v>
      </c>
      <c r="Q2773" s="13" t="s">
        <v>15695</v>
      </c>
      <c r="R2773" t="s">
        <v>42</v>
      </c>
      <c r="S2773" s="20">
        <v>0</v>
      </c>
      <c r="T2773" s="21" t="s">
        <v>38</v>
      </c>
    </row>
    <row r="2774" spans="1:20" x14ac:dyDescent="0.35">
      <c r="A2774" s="96" t="s">
        <v>9046</v>
      </c>
      <c r="B2774" s="96"/>
      <c r="C2774" s="96"/>
      <c r="D2774" s="13" t="s">
        <v>9047</v>
      </c>
      <c r="E2774" s="13">
        <v>6</v>
      </c>
      <c r="F2774" s="14">
        <v>0.7</v>
      </c>
      <c r="G2774" s="13" t="s">
        <v>14871</v>
      </c>
      <c r="H2774" s="14">
        <v>42</v>
      </c>
      <c r="I2774" s="15" t="s">
        <v>32</v>
      </c>
      <c r="J2774" s="16">
        <v>117</v>
      </c>
      <c r="K2774" s="16">
        <v>19.5</v>
      </c>
      <c r="L2774" s="17" t="s">
        <v>368</v>
      </c>
      <c r="M2774" s="163" t="str">
        <f>IFERROR(GETPIVOTDATA("Tot. Bottles",'- Ordine Aggregato -'!$A$1,"sku anker",A2774),"")</f>
        <v/>
      </c>
      <c r="N2774" s="18" t="s">
        <v>42</v>
      </c>
      <c r="O2774" s="19" t="str">
        <f t="shared" si="43"/>
        <v>Order online</v>
      </c>
      <c r="P2774" s="97" t="s">
        <v>146</v>
      </c>
      <c r="Q2774" s="13" t="s">
        <v>9048</v>
      </c>
      <c r="R2774" t="s">
        <v>9049</v>
      </c>
      <c r="S2774" s="20">
        <v>0</v>
      </c>
      <c r="T2774" s="21" t="s">
        <v>38</v>
      </c>
    </row>
    <row r="2775" spans="1:20" x14ac:dyDescent="0.35">
      <c r="A2775" s="96" t="s">
        <v>9050</v>
      </c>
      <c r="D2775" s="13" t="s">
        <v>9051</v>
      </c>
      <c r="E2775" s="13">
        <v>12</v>
      </c>
      <c r="F2775" s="14">
        <v>0.05</v>
      </c>
      <c r="G2775" s="13" t="s">
        <v>14872</v>
      </c>
      <c r="H2775" s="14">
        <v>42</v>
      </c>
      <c r="I2775" s="15" t="s">
        <v>32</v>
      </c>
      <c r="J2775" s="16">
        <v>37.799999999999997</v>
      </c>
      <c r="K2775" s="16">
        <v>3.15</v>
      </c>
      <c r="L2775" s="17" t="s">
        <v>368</v>
      </c>
      <c r="M2775" s="163" t="str">
        <f>IFERROR(GETPIVOTDATA("Tot. Bottles",'- Ordine Aggregato -'!$A$1,"sku anker",A2775),"")</f>
        <v/>
      </c>
      <c r="N2775" s="18" t="s">
        <v>42</v>
      </c>
      <c r="O2775" s="19" t="str">
        <f t="shared" si="43"/>
        <v>Order online</v>
      </c>
      <c r="P2775" s="97" t="s">
        <v>146</v>
      </c>
      <c r="Q2775" s="13" t="s">
        <v>9052</v>
      </c>
      <c r="R2775" t="s">
        <v>9053</v>
      </c>
      <c r="S2775" s="20">
        <v>0</v>
      </c>
      <c r="T2775" s="21" t="s">
        <v>38</v>
      </c>
    </row>
    <row r="2776" spans="1:20" x14ac:dyDescent="0.35">
      <c r="A2776" s="96" t="s">
        <v>9054</v>
      </c>
      <c r="B2776" s="96"/>
      <c r="C2776" s="96"/>
      <c r="D2776" s="13" t="s">
        <v>9055</v>
      </c>
      <c r="E2776" s="13">
        <v>6</v>
      </c>
      <c r="F2776" s="14">
        <v>0.7</v>
      </c>
      <c r="G2776" s="13" t="s">
        <v>14871</v>
      </c>
      <c r="H2776" s="14">
        <v>38</v>
      </c>
      <c r="I2776" s="15" t="s">
        <v>32</v>
      </c>
      <c r="J2776" s="16">
        <v>117</v>
      </c>
      <c r="K2776" s="16">
        <v>19.5</v>
      </c>
      <c r="L2776" s="17" t="s">
        <v>368</v>
      </c>
      <c r="M2776" s="163" t="str">
        <f>IFERROR(GETPIVOTDATA("Tot. Bottles",'- Ordine Aggregato -'!$A$1,"sku anker",A2776),"")</f>
        <v/>
      </c>
      <c r="N2776" s="18" t="s">
        <v>42</v>
      </c>
      <c r="O2776" s="19" t="str">
        <f t="shared" si="43"/>
        <v>Order online</v>
      </c>
      <c r="P2776" s="97" t="s">
        <v>146</v>
      </c>
      <c r="Q2776" s="13" t="s">
        <v>9056</v>
      </c>
      <c r="R2776" t="s">
        <v>9057</v>
      </c>
      <c r="S2776" s="20">
        <v>0</v>
      </c>
      <c r="T2776" s="21" t="s">
        <v>38</v>
      </c>
    </row>
    <row r="2777" spans="1:20" x14ac:dyDescent="0.35">
      <c r="A2777" s="13" t="s">
        <v>9058</v>
      </c>
      <c r="B2777" s="13"/>
      <c r="C2777" s="13"/>
      <c r="D2777" s="13" t="s">
        <v>9059</v>
      </c>
      <c r="E2777" s="13">
        <v>12</v>
      </c>
      <c r="F2777" s="14">
        <v>0.05</v>
      </c>
      <c r="G2777" s="13" t="s">
        <v>46</v>
      </c>
      <c r="H2777" s="14">
        <v>38</v>
      </c>
      <c r="I2777" s="15" t="s">
        <v>32</v>
      </c>
      <c r="J2777" s="16">
        <v>40.799999999999997</v>
      </c>
      <c r="K2777" s="16">
        <v>3.4</v>
      </c>
      <c r="L2777" s="17" t="s">
        <v>368</v>
      </c>
      <c r="M2777" s="163" t="str">
        <f>IFERROR(GETPIVOTDATA("Tot. Bottles",'- Ordine Aggregato -'!$A$1,"sku anker",A2777),"")</f>
        <v/>
      </c>
      <c r="N2777" s="18" t="s">
        <v>42</v>
      </c>
      <c r="O2777" s="19" t="str">
        <f t="shared" si="43"/>
        <v>Order online</v>
      </c>
      <c r="P2777" s="97" t="s">
        <v>146</v>
      </c>
      <c r="Q2777" s="13" t="s">
        <v>9060</v>
      </c>
      <c r="R2777" t="s">
        <v>9061</v>
      </c>
      <c r="S2777" s="20">
        <v>0</v>
      </c>
      <c r="T2777" s="21" t="s">
        <v>38</v>
      </c>
    </row>
    <row r="2778" spans="1:20" x14ac:dyDescent="0.35">
      <c r="A2778" s="13" t="s">
        <v>9062</v>
      </c>
      <c r="B2778" s="13"/>
      <c r="C2778" s="13"/>
      <c r="D2778" s="13" t="s">
        <v>9063</v>
      </c>
      <c r="E2778" s="13">
        <v>6</v>
      </c>
      <c r="F2778" s="14">
        <v>0.7</v>
      </c>
      <c r="G2778" s="13" t="s">
        <v>46</v>
      </c>
      <c r="H2778" s="14">
        <v>40</v>
      </c>
      <c r="I2778" s="15" t="s">
        <v>32</v>
      </c>
      <c r="J2778" s="16">
        <v>108</v>
      </c>
      <c r="K2778" s="16">
        <v>18</v>
      </c>
      <c r="L2778" s="17" t="s">
        <v>73</v>
      </c>
      <c r="M2778" s="163" t="str">
        <f>IFERROR(GETPIVOTDATA("Tot. Bottles",'- Ordine Aggregato -'!$A$1,"sku anker",A2778),"")</f>
        <v/>
      </c>
      <c r="N2778" s="18" t="s">
        <v>34</v>
      </c>
      <c r="O2778" s="19" t="str">
        <f t="shared" si="43"/>
        <v>Order online</v>
      </c>
      <c r="P2778" s="97" t="s">
        <v>146</v>
      </c>
      <c r="Q2778" s="13" t="s">
        <v>9064</v>
      </c>
      <c r="R2778" t="s">
        <v>9065</v>
      </c>
      <c r="S2778" s="20">
        <v>0</v>
      </c>
      <c r="T2778" s="21" t="s">
        <v>38</v>
      </c>
    </row>
    <row r="2779" spans="1:20" x14ac:dyDescent="0.35">
      <c r="A2779" s="13" t="s">
        <v>9066</v>
      </c>
      <c r="B2779" s="13"/>
      <c r="C2779" s="13"/>
      <c r="D2779" s="13" t="s">
        <v>9067</v>
      </c>
      <c r="E2779" s="13">
        <v>12</v>
      </c>
      <c r="F2779" s="14">
        <v>0.05</v>
      </c>
      <c r="G2779" s="13" t="s">
        <v>46</v>
      </c>
      <c r="H2779" s="14">
        <v>40</v>
      </c>
      <c r="I2779" s="15" t="s">
        <v>32</v>
      </c>
      <c r="J2779" s="16">
        <v>40.799999999999997</v>
      </c>
      <c r="K2779" s="16">
        <v>3.4</v>
      </c>
      <c r="L2779" s="17" t="s">
        <v>73</v>
      </c>
      <c r="M2779" s="163" t="str">
        <f>IFERROR(GETPIVOTDATA("Tot. Bottles",'- Ordine Aggregato -'!$A$1,"sku anker",A2779),"")</f>
        <v/>
      </c>
      <c r="N2779" s="18" t="s">
        <v>42</v>
      </c>
      <c r="O2779" s="19" t="str">
        <f t="shared" si="43"/>
        <v>Order online</v>
      </c>
      <c r="P2779" s="97" t="s">
        <v>146</v>
      </c>
      <c r="Q2779" s="13" t="s">
        <v>9068</v>
      </c>
      <c r="R2779" t="s">
        <v>9069</v>
      </c>
      <c r="S2779" s="20">
        <v>0</v>
      </c>
      <c r="T2779" s="21" t="s">
        <v>38</v>
      </c>
    </row>
    <row r="2780" spans="1:20" x14ac:dyDescent="0.35">
      <c r="A2780" s="96" t="s">
        <v>9070</v>
      </c>
      <c r="B2780" s="96"/>
      <c r="C2780" s="96"/>
      <c r="D2780" s="13" t="s">
        <v>9071</v>
      </c>
      <c r="E2780" s="13">
        <v>6</v>
      </c>
      <c r="F2780" s="14">
        <v>0.7</v>
      </c>
      <c r="G2780" s="13" t="s">
        <v>14872</v>
      </c>
      <c r="H2780" s="14">
        <v>40</v>
      </c>
      <c r="I2780" s="15" t="s">
        <v>32</v>
      </c>
      <c r="J2780" s="16">
        <v>117</v>
      </c>
      <c r="K2780" s="16">
        <v>19.5</v>
      </c>
      <c r="L2780" s="17" t="s">
        <v>104</v>
      </c>
      <c r="M2780" s="163" t="str">
        <f>IFERROR(GETPIVOTDATA("Tot. Bottles",'- Ordine Aggregato -'!$A$1,"sku anker",A2780),"")</f>
        <v/>
      </c>
      <c r="N2780" s="18" t="s">
        <v>34</v>
      </c>
      <c r="O2780" s="19" t="str">
        <f t="shared" si="43"/>
        <v>Order online</v>
      </c>
      <c r="P2780" s="97" t="s">
        <v>146</v>
      </c>
      <c r="Q2780" s="13" t="s">
        <v>9072</v>
      </c>
      <c r="R2780" t="s">
        <v>9073</v>
      </c>
      <c r="S2780" s="20">
        <v>0</v>
      </c>
      <c r="T2780" s="21" t="s">
        <v>38</v>
      </c>
    </row>
    <row r="2781" spans="1:20" x14ac:dyDescent="0.35">
      <c r="A2781" s="13" t="s">
        <v>14545</v>
      </c>
      <c r="B2781" s="13"/>
      <c r="C2781" s="13"/>
      <c r="D2781" s="13" t="s">
        <v>14546</v>
      </c>
      <c r="E2781" s="13">
        <v>12</v>
      </c>
      <c r="F2781" s="14">
        <v>0.05</v>
      </c>
      <c r="G2781" s="13" t="s">
        <v>46</v>
      </c>
      <c r="H2781" s="14">
        <v>38</v>
      </c>
      <c r="I2781" s="15" t="s">
        <v>32</v>
      </c>
      <c r="J2781" s="16">
        <v>37.799999999999997</v>
      </c>
      <c r="K2781" s="16">
        <v>3.15</v>
      </c>
      <c r="L2781" s="17" t="s">
        <v>104</v>
      </c>
      <c r="M2781" s="163" t="str">
        <f>IFERROR(GETPIVOTDATA("Tot. Bottles",'- Ordine Aggregato -'!$A$1,"sku anker",A2781),"")</f>
        <v/>
      </c>
      <c r="N2781" s="18" t="s">
        <v>42</v>
      </c>
      <c r="O2781" s="19" t="str">
        <f t="shared" si="43"/>
        <v>Order online</v>
      </c>
      <c r="P2781" s="97" t="s">
        <v>146</v>
      </c>
      <c r="Q2781" s="13" t="s">
        <v>15696</v>
      </c>
      <c r="R2781" t="s">
        <v>42</v>
      </c>
      <c r="S2781" s="20">
        <v>0</v>
      </c>
      <c r="T2781" s="21" t="s">
        <v>38</v>
      </c>
    </row>
    <row r="2782" spans="1:20" x14ac:dyDescent="0.35">
      <c r="A2782" s="96" t="s">
        <v>9074</v>
      </c>
      <c r="B2782" s="96"/>
      <c r="C2782" s="96"/>
      <c r="D2782" s="13" t="s">
        <v>9075</v>
      </c>
      <c r="E2782" s="13">
        <v>6</v>
      </c>
      <c r="F2782" s="14">
        <v>0.5</v>
      </c>
      <c r="G2782" s="13" t="s">
        <v>46</v>
      </c>
      <c r="H2782" s="14">
        <v>40</v>
      </c>
      <c r="I2782" s="15" t="s">
        <v>32</v>
      </c>
      <c r="J2782" s="16">
        <v>75</v>
      </c>
      <c r="K2782" s="16">
        <v>12.5</v>
      </c>
      <c r="L2782" s="17" t="s">
        <v>73</v>
      </c>
      <c r="M2782" s="163" t="str">
        <f>IFERROR(GETPIVOTDATA("Tot. Bottles",'- Ordine Aggregato -'!$A$1,"sku anker",A2782),"")</f>
        <v/>
      </c>
      <c r="N2782" s="18" t="s">
        <v>67</v>
      </c>
      <c r="O2782" s="19" t="str">
        <f t="shared" si="43"/>
        <v>Order online</v>
      </c>
      <c r="P2782" s="97" t="s">
        <v>146</v>
      </c>
      <c r="Q2782" s="13" t="s">
        <v>9076</v>
      </c>
      <c r="R2782" t="s">
        <v>9077</v>
      </c>
      <c r="S2782" s="20">
        <v>12.5</v>
      </c>
      <c r="T2782" s="21" t="s">
        <v>38</v>
      </c>
    </row>
    <row r="2783" spans="1:20" x14ac:dyDescent="0.35">
      <c r="A2783" s="13" t="s">
        <v>9078</v>
      </c>
      <c r="B2783" s="13"/>
      <c r="C2783" s="13"/>
      <c r="D2783" s="13" t="s">
        <v>9079</v>
      </c>
      <c r="E2783" s="13">
        <v>6</v>
      </c>
      <c r="F2783" s="14">
        <v>0.7</v>
      </c>
      <c r="G2783" s="13" t="s">
        <v>14872</v>
      </c>
      <c r="H2783" s="14">
        <v>40</v>
      </c>
      <c r="I2783" s="15" t="s">
        <v>32</v>
      </c>
      <c r="J2783" s="16">
        <v>111</v>
      </c>
      <c r="K2783" s="16">
        <v>18.5</v>
      </c>
      <c r="L2783" s="17" t="s">
        <v>368</v>
      </c>
      <c r="M2783" s="163" t="str">
        <f>IFERROR(GETPIVOTDATA("Tot. Bottles",'- Ordine Aggregato -'!$A$1,"sku anker",A2783),"")</f>
        <v/>
      </c>
      <c r="N2783" s="18" t="s">
        <v>67</v>
      </c>
      <c r="O2783" s="19" t="str">
        <f t="shared" si="43"/>
        <v>Order online</v>
      </c>
      <c r="P2783" s="97" t="s">
        <v>146</v>
      </c>
      <c r="Q2783" s="13" t="s">
        <v>9080</v>
      </c>
      <c r="R2783" t="s">
        <v>9081</v>
      </c>
      <c r="S2783" s="20">
        <v>18.5</v>
      </c>
      <c r="T2783" s="21" t="s">
        <v>38</v>
      </c>
    </row>
    <row r="2784" spans="1:20" x14ac:dyDescent="0.35">
      <c r="A2784" s="96" t="s">
        <v>14381</v>
      </c>
      <c r="B2784" s="96"/>
      <c r="C2784" s="96"/>
      <c r="D2784" s="13" t="s">
        <v>14382</v>
      </c>
      <c r="E2784" s="13">
        <v>6</v>
      </c>
      <c r="F2784" s="14">
        <v>0.7</v>
      </c>
      <c r="G2784" s="13" t="s">
        <v>14872</v>
      </c>
      <c r="H2784" s="14">
        <v>40</v>
      </c>
      <c r="I2784" s="15" t="s">
        <v>32</v>
      </c>
      <c r="J2784" s="16">
        <v>96</v>
      </c>
      <c r="K2784" s="16">
        <v>16</v>
      </c>
      <c r="L2784" s="17" t="s">
        <v>61</v>
      </c>
      <c r="M2784" s="163" t="str">
        <f>IFERROR(GETPIVOTDATA("Tot. Bottles",'- Ordine Aggregato -'!$A$1,"sku anker",A2784),"")</f>
        <v/>
      </c>
      <c r="N2784" s="18" t="s">
        <v>42</v>
      </c>
      <c r="O2784" s="19" t="str">
        <f t="shared" si="43"/>
        <v>Order online</v>
      </c>
      <c r="P2784" s="97" t="s">
        <v>3058</v>
      </c>
      <c r="Q2784" s="13" t="s">
        <v>15697</v>
      </c>
      <c r="R2784" t="s">
        <v>42</v>
      </c>
      <c r="S2784" s="20">
        <v>0</v>
      </c>
      <c r="T2784" s="21" t="s">
        <v>38</v>
      </c>
    </row>
    <row r="2785" spans="1:20" x14ac:dyDescent="0.35">
      <c r="A2785" s="96" t="s">
        <v>9082</v>
      </c>
      <c r="B2785" s="96"/>
      <c r="C2785" s="96"/>
      <c r="D2785" s="13" t="s">
        <v>9083</v>
      </c>
      <c r="E2785" s="13">
        <v>6</v>
      </c>
      <c r="F2785" s="14">
        <v>0.7</v>
      </c>
      <c r="G2785" s="13" t="s">
        <v>14872</v>
      </c>
      <c r="H2785" s="14">
        <v>38</v>
      </c>
      <c r="I2785" s="15" t="s">
        <v>32</v>
      </c>
      <c r="J2785" s="16">
        <v>33</v>
      </c>
      <c r="K2785" s="16">
        <v>5.5</v>
      </c>
      <c r="L2785" s="17" t="s">
        <v>61</v>
      </c>
      <c r="M2785" s="163" t="str">
        <f>IFERROR(GETPIVOTDATA("Tot. Bottles",'- Ordine Aggregato -'!$A$1,"sku anker",A2785),"")</f>
        <v/>
      </c>
      <c r="N2785" s="18" t="s">
        <v>42</v>
      </c>
      <c r="O2785" s="19" t="str">
        <f t="shared" si="43"/>
        <v>Order online</v>
      </c>
      <c r="P2785" s="97" t="s">
        <v>3058</v>
      </c>
      <c r="Q2785" s="13" t="s">
        <v>9084</v>
      </c>
      <c r="R2785" t="s">
        <v>9085</v>
      </c>
      <c r="S2785" s="20">
        <v>0</v>
      </c>
      <c r="T2785" s="21" t="s">
        <v>38</v>
      </c>
    </row>
    <row r="2786" spans="1:20" x14ac:dyDescent="0.35">
      <c r="A2786" s="96" t="s">
        <v>9086</v>
      </c>
      <c r="B2786" s="96"/>
      <c r="C2786" s="96"/>
      <c r="D2786" s="13" t="s">
        <v>9083</v>
      </c>
      <c r="E2786" s="13">
        <v>12</v>
      </c>
      <c r="F2786" s="14">
        <v>1</v>
      </c>
      <c r="G2786" s="13" t="s">
        <v>14871</v>
      </c>
      <c r="H2786" s="14">
        <v>38</v>
      </c>
      <c r="I2786" s="15" t="s">
        <v>32</v>
      </c>
      <c r="J2786" s="16">
        <v>90</v>
      </c>
      <c r="K2786" s="16">
        <v>7.5</v>
      </c>
      <c r="L2786" s="17" t="s">
        <v>61</v>
      </c>
      <c r="M2786" s="163" t="str">
        <f>IFERROR(GETPIVOTDATA("Tot. Bottles",'- Ordine Aggregato -'!$A$1,"sku anker",A2786),"")</f>
        <v/>
      </c>
      <c r="N2786" s="18" t="s">
        <v>42</v>
      </c>
      <c r="O2786" s="19" t="str">
        <f t="shared" si="43"/>
        <v>Order online</v>
      </c>
      <c r="P2786" s="97" t="s">
        <v>3058</v>
      </c>
      <c r="Q2786" s="13" t="s">
        <v>9087</v>
      </c>
      <c r="R2786" t="s">
        <v>9088</v>
      </c>
      <c r="S2786" s="20">
        <v>0</v>
      </c>
      <c r="T2786" s="21" t="s">
        <v>38</v>
      </c>
    </row>
    <row r="2787" spans="1:20" x14ac:dyDescent="0.35">
      <c r="A2787" s="13" t="s">
        <v>14744</v>
      </c>
      <c r="B2787" s="13"/>
      <c r="C2787" s="13"/>
      <c r="D2787" s="13" t="s">
        <v>14745</v>
      </c>
      <c r="E2787" s="13">
        <v>6</v>
      </c>
      <c r="F2787" s="14">
        <v>0.7</v>
      </c>
      <c r="G2787" s="13" t="s">
        <v>14872</v>
      </c>
      <c r="H2787" s="14">
        <v>38</v>
      </c>
      <c r="I2787" s="15" t="s">
        <v>32</v>
      </c>
      <c r="J2787" s="16">
        <v>34.5</v>
      </c>
      <c r="K2787" s="16">
        <v>5.75</v>
      </c>
      <c r="L2787" s="17" t="s">
        <v>61</v>
      </c>
      <c r="M2787" s="163" t="str">
        <f>IFERROR(GETPIVOTDATA("Tot. Bottles",'- Ordine Aggregato -'!$A$1,"sku anker",A2787),"")</f>
        <v/>
      </c>
      <c r="N2787" s="18" t="s">
        <v>42</v>
      </c>
      <c r="O2787" s="19" t="str">
        <f t="shared" si="43"/>
        <v>Order online</v>
      </c>
      <c r="P2787" s="97" t="s">
        <v>3058</v>
      </c>
      <c r="Q2787" s="13" t="s">
        <v>15698</v>
      </c>
      <c r="R2787" t="s">
        <v>42</v>
      </c>
      <c r="S2787" s="20">
        <v>0</v>
      </c>
      <c r="T2787" s="21" t="s">
        <v>38</v>
      </c>
    </row>
    <row r="2788" spans="1:20" x14ac:dyDescent="0.35">
      <c r="A2788" s="96" t="s">
        <v>15699</v>
      </c>
      <c r="D2788" s="13" t="s">
        <v>9090</v>
      </c>
      <c r="E2788" s="13">
        <v>12</v>
      </c>
      <c r="F2788" s="14">
        <v>0.7</v>
      </c>
      <c r="G2788" s="13" t="s">
        <v>46</v>
      </c>
      <c r="H2788" s="14">
        <v>40</v>
      </c>
      <c r="I2788" s="15" t="s">
        <v>32</v>
      </c>
      <c r="J2788" s="16">
        <v>95.4</v>
      </c>
      <c r="K2788" s="16">
        <v>7.95</v>
      </c>
      <c r="L2788" s="17" t="s">
        <v>4515</v>
      </c>
      <c r="M2788" s="163" t="str">
        <f>IFERROR(GETPIVOTDATA("Tot. Bottles",'- Ordine Aggregato -'!$A$1,"sku anker",A2788),"")</f>
        <v/>
      </c>
      <c r="N2788" s="18" t="s">
        <v>28</v>
      </c>
      <c r="O2788" s="19" t="str">
        <f t="shared" si="43"/>
        <v>Order online</v>
      </c>
      <c r="P2788" s="97" t="s">
        <v>3058</v>
      </c>
      <c r="Q2788" s="13" t="s">
        <v>9091</v>
      </c>
      <c r="R2788" t="s">
        <v>15700</v>
      </c>
      <c r="S2788" s="20">
        <v>0</v>
      </c>
      <c r="T2788" s="21" t="s">
        <v>3755</v>
      </c>
    </row>
    <row r="2789" spans="1:20" x14ac:dyDescent="0.35">
      <c r="A2789" s="96" t="s">
        <v>9089</v>
      </c>
      <c r="B2789" s="96"/>
      <c r="C2789" s="96"/>
      <c r="D2789" s="13" t="s">
        <v>9090</v>
      </c>
      <c r="E2789" s="13">
        <v>6</v>
      </c>
      <c r="F2789" s="14">
        <v>0.7</v>
      </c>
      <c r="G2789" s="13" t="s">
        <v>14872</v>
      </c>
      <c r="H2789" s="14">
        <v>40</v>
      </c>
      <c r="I2789" s="15" t="s">
        <v>32</v>
      </c>
      <c r="J2789" s="16">
        <v>47.7</v>
      </c>
      <c r="K2789" s="16">
        <v>7.95</v>
      </c>
      <c r="L2789" s="17" t="s">
        <v>61</v>
      </c>
      <c r="M2789" s="163" t="str">
        <f>IFERROR(GETPIVOTDATA("Tot. Bottles",'- Ordine Aggregato -'!$A$1,"sku anker",A2789),"")</f>
        <v/>
      </c>
      <c r="N2789" s="18" t="s">
        <v>42</v>
      </c>
      <c r="O2789" s="19" t="str">
        <f t="shared" si="43"/>
        <v>Order online</v>
      </c>
      <c r="P2789" s="97" t="s">
        <v>3058</v>
      </c>
      <c r="Q2789" s="13" t="s">
        <v>9091</v>
      </c>
      <c r="R2789" t="s">
        <v>9092</v>
      </c>
      <c r="S2789" s="20">
        <v>0</v>
      </c>
      <c r="T2789" s="21" t="s">
        <v>38</v>
      </c>
    </row>
    <row r="2790" spans="1:20" x14ac:dyDescent="0.35">
      <c r="A2790" s="13" t="s">
        <v>15701</v>
      </c>
      <c r="B2790" s="13"/>
      <c r="C2790" s="13"/>
      <c r="D2790" s="13" t="s">
        <v>9090</v>
      </c>
      <c r="E2790" s="13">
        <v>12</v>
      </c>
      <c r="F2790" s="14">
        <v>1</v>
      </c>
      <c r="G2790" s="13" t="s">
        <v>14872</v>
      </c>
      <c r="H2790" s="14">
        <v>40</v>
      </c>
      <c r="I2790" s="15" t="s">
        <v>32</v>
      </c>
      <c r="J2790" s="16">
        <v>115.19999999999999</v>
      </c>
      <c r="K2790" s="16">
        <v>9.6</v>
      </c>
      <c r="L2790" s="17" t="s">
        <v>61</v>
      </c>
      <c r="M2790" s="163" t="str">
        <f>IFERROR(GETPIVOTDATA("Tot. Bottles",'- Ordine Aggregato -'!$A$1,"sku anker",A2790),"")</f>
        <v/>
      </c>
      <c r="N2790" s="18" t="s">
        <v>34</v>
      </c>
      <c r="O2790" s="19" t="str">
        <f t="shared" si="43"/>
        <v>Order online</v>
      </c>
      <c r="P2790" s="97" t="s">
        <v>3058</v>
      </c>
      <c r="Q2790" s="13" t="s">
        <v>9093</v>
      </c>
      <c r="R2790" t="s">
        <v>42</v>
      </c>
      <c r="S2790" s="20">
        <v>0</v>
      </c>
      <c r="T2790" s="21" t="s">
        <v>38</v>
      </c>
    </row>
    <row r="2791" spans="1:20" x14ac:dyDescent="0.35">
      <c r="A2791" s="96" t="s">
        <v>9094</v>
      </c>
      <c r="B2791" s="96"/>
      <c r="C2791" s="96"/>
      <c r="D2791" s="13" t="s">
        <v>9095</v>
      </c>
      <c r="E2791" s="13">
        <v>6</v>
      </c>
      <c r="F2791" s="14">
        <v>0.7</v>
      </c>
      <c r="G2791" s="13" t="s">
        <v>14872</v>
      </c>
      <c r="H2791" s="14">
        <v>40</v>
      </c>
      <c r="I2791" s="15" t="s">
        <v>32</v>
      </c>
      <c r="J2791" s="16">
        <v>225</v>
      </c>
      <c r="K2791" s="16">
        <v>37.5</v>
      </c>
      <c r="L2791" s="17" t="s">
        <v>61</v>
      </c>
      <c r="M2791" s="163" t="str">
        <f>IFERROR(GETPIVOTDATA("Tot. Bottles",'- Ordine Aggregato -'!$A$1,"sku anker",A2791),"")</f>
        <v/>
      </c>
      <c r="N2791" s="18" t="s">
        <v>42</v>
      </c>
      <c r="O2791" s="19" t="str">
        <f t="shared" si="43"/>
        <v>Order online</v>
      </c>
      <c r="P2791" s="97" t="s">
        <v>3058</v>
      </c>
      <c r="Q2791" s="13" t="s">
        <v>9096</v>
      </c>
      <c r="R2791" t="s">
        <v>9097</v>
      </c>
      <c r="S2791" s="20">
        <v>0</v>
      </c>
      <c r="T2791" s="21" t="s">
        <v>38</v>
      </c>
    </row>
    <row r="2792" spans="1:20" x14ac:dyDescent="0.35">
      <c r="A2792" s="96" t="s">
        <v>9098</v>
      </c>
      <c r="D2792" s="13" t="s">
        <v>9099</v>
      </c>
      <c r="E2792" s="13">
        <v>6</v>
      </c>
      <c r="F2792" s="14">
        <v>0.7</v>
      </c>
      <c r="G2792" s="13" t="s">
        <v>14871</v>
      </c>
      <c r="H2792" s="14">
        <v>40</v>
      </c>
      <c r="I2792" s="15" t="s">
        <v>32</v>
      </c>
      <c r="J2792" s="16">
        <v>269.70000000000005</v>
      </c>
      <c r="K2792" s="16">
        <v>44.95</v>
      </c>
      <c r="L2792" s="17" t="s">
        <v>61</v>
      </c>
      <c r="M2792" s="163" t="str">
        <f>IFERROR(GETPIVOTDATA("Tot. Bottles",'- Ordine Aggregato -'!$A$1,"sku anker",A2792),"")</f>
        <v/>
      </c>
      <c r="N2792" s="18" t="s">
        <v>42</v>
      </c>
      <c r="O2792" s="19" t="str">
        <f t="shared" si="43"/>
        <v>Order online</v>
      </c>
      <c r="P2792" s="97" t="s">
        <v>3058</v>
      </c>
      <c r="Q2792" s="13" t="s">
        <v>9100</v>
      </c>
      <c r="R2792" t="s">
        <v>9101</v>
      </c>
      <c r="S2792" s="20">
        <v>0</v>
      </c>
      <c r="T2792" s="21" t="s">
        <v>38</v>
      </c>
    </row>
    <row r="2793" spans="1:20" x14ac:dyDescent="0.35">
      <c r="A2793" s="96" t="s">
        <v>9102</v>
      </c>
      <c r="D2793" s="13" t="s">
        <v>9103</v>
      </c>
      <c r="E2793" s="13">
        <v>6</v>
      </c>
      <c r="F2793" s="14">
        <v>0.7</v>
      </c>
      <c r="G2793" s="13" t="s">
        <v>46</v>
      </c>
      <c r="H2793" s="14">
        <v>45</v>
      </c>
      <c r="I2793" s="15" t="s">
        <v>32</v>
      </c>
      <c r="J2793" s="16">
        <v>107.69999999999999</v>
      </c>
      <c r="K2793" s="16">
        <v>17.95</v>
      </c>
      <c r="L2793" s="17" t="s">
        <v>645</v>
      </c>
      <c r="M2793" s="163" t="str">
        <f>IFERROR(GETPIVOTDATA("Tot. Bottles",'- Ordine Aggregato -'!$A$1,"sku anker",A2793),"")</f>
        <v/>
      </c>
      <c r="N2793" s="18" t="s">
        <v>34</v>
      </c>
      <c r="O2793" s="19" t="str">
        <f t="shared" si="43"/>
        <v>Order online</v>
      </c>
      <c r="P2793" s="97" t="s">
        <v>225</v>
      </c>
      <c r="Q2793" s="13" t="s">
        <v>9104</v>
      </c>
      <c r="R2793" t="s">
        <v>9105</v>
      </c>
      <c r="S2793" s="20">
        <v>0</v>
      </c>
      <c r="T2793" s="21" t="s">
        <v>38</v>
      </c>
    </row>
    <row r="2794" spans="1:20" x14ac:dyDescent="0.35">
      <c r="A2794" s="13" t="s">
        <v>9106</v>
      </c>
      <c r="B2794" s="13"/>
      <c r="C2794" s="13"/>
      <c r="D2794" s="13" t="s">
        <v>9107</v>
      </c>
      <c r="E2794" s="13">
        <v>12</v>
      </c>
      <c r="F2794" s="14">
        <v>0.7</v>
      </c>
      <c r="G2794" s="13" t="s">
        <v>46</v>
      </c>
      <c r="H2794" s="14">
        <v>40</v>
      </c>
      <c r="I2794" s="15" t="s">
        <v>32</v>
      </c>
      <c r="J2794" s="16">
        <v>186</v>
      </c>
      <c r="K2794" s="16">
        <v>15.5</v>
      </c>
      <c r="L2794" s="17" t="s">
        <v>645</v>
      </c>
      <c r="M2794" s="163" t="str">
        <f>IFERROR(GETPIVOTDATA("Tot. Bottles",'- Ordine Aggregato -'!$A$1,"sku anker",A2794),"")</f>
        <v/>
      </c>
      <c r="N2794" s="18" t="s">
        <v>42</v>
      </c>
      <c r="O2794" s="19" t="str">
        <f t="shared" si="43"/>
        <v>Order online</v>
      </c>
      <c r="P2794" s="97" t="s">
        <v>225</v>
      </c>
      <c r="Q2794" s="13" t="s">
        <v>9108</v>
      </c>
      <c r="R2794" t="s">
        <v>9109</v>
      </c>
      <c r="S2794" s="20">
        <v>0</v>
      </c>
      <c r="T2794" s="21" t="s">
        <v>38</v>
      </c>
    </row>
    <row r="2795" spans="1:20" x14ac:dyDescent="0.35">
      <c r="A2795" s="96" t="s">
        <v>9110</v>
      </c>
      <c r="D2795" s="13" t="s">
        <v>9111</v>
      </c>
      <c r="E2795" s="13">
        <v>6</v>
      </c>
      <c r="F2795" s="14">
        <v>0.7</v>
      </c>
      <c r="G2795" s="13" t="s">
        <v>14872</v>
      </c>
      <c r="H2795" s="14">
        <v>40</v>
      </c>
      <c r="I2795" s="15" t="s">
        <v>32</v>
      </c>
      <c r="J2795" s="16">
        <v>720</v>
      </c>
      <c r="K2795" s="16">
        <v>120</v>
      </c>
      <c r="L2795" s="17" t="s">
        <v>645</v>
      </c>
      <c r="M2795" s="163" t="str">
        <f>IFERROR(GETPIVOTDATA("Tot. Bottles",'- Ordine Aggregato -'!$A$1,"sku anker",A2795),"")</f>
        <v/>
      </c>
      <c r="N2795" s="18" t="s">
        <v>34</v>
      </c>
      <c r="O2795" s="19" t="str">
        <f t="shared" si="43"/>
        <v>Order online</v>
      </c>
      <c r="P2795" s="97" t="s">
        <v>225</v>
      </c>
      <c r="Q2795" s="13" t="s">
        <v>9112</v>
      </c>
      <c r="R2795" t="s">
        <v>9113</v>
      </c>
      <c r="S2795" s="20">
        <v>0</v>
      </c>
      <c r="T2795" s="21" t="s">
        <v>38</v>
      </c>
    </row>
    <row r="2796" spans="1:20" x14ac:dyDescent="0.35">
      <c r="A2796" s="96" t="s">
        <v>9114</v>
      </c>
      <c r="D2796" s="13" t="s">
        <v>9115</v>
      </c>
      <c r="E2796" s="13">
        <v>12</v>
      </c>
      <c r="F2796" s="14">
        <v>0.7</v>
      </c>
      <c r="G2796" s="13" t="s">
        <v>46</v>
      </c>
      <c r="H2796" s="14">
        <v>40</v>
      </c>
      <c r="I2796" s="15" t="s">
        <v>32</v>
      </c>
      <c r="J2796" s="16">
        <v>251.39999999999998</v>
      </c>
      <c r="K2796" s="16">
        <v>20.95</v>
      </c>
      <c r="L2796" s="17" t="s">
        <v>645</v>
      </c>
      <c r="M2796" s="163" t="str">
        <f>IFERROR(GETPIVOTDATA("Tot. Bottles",'- Ordine Aggregato -'!$A$1,"sku anker",A2796),"")</f>
        <v/>
      </c>
      <c r="N2796" s="18" t="s">
        <v>42</v>
      </c>
      <c r="O2796" s="19" t="str">
        <f t="shared" si="43"/>
        <v>Order online</v>
      </c>
      <c r="P2796" s="97" t="s">
        <v>225</v>
      </c>
      <c r="Q2796" s="13" t="s">
        <v>9116</v>
      </c>
      <c r="R2796" t="s">
        <v>9117</v>
      </c>
      <c r="S2796" s="20">
        <v>0</v>
      </c>
      <c r="T2796" s="21" t="s">
        <v>38</v>
      </c>
    </row>
    <row r="2797" spans="1:20" x14ac:dyDescent="0.35">
      <c r="A2797" s="13" t="s">
        <v>9118</v>
      </c>
      <c r="B2797" s="13"/>
      <c r="C2797" s="13"/>
      <c r="D2797" s="13" t="s">
        <v>9119</v>
      </c>
      <c r="E2797" s="13">
        <v>6</v>
      </c>
      <c r="F2797" s="14">
        <v>0.7</v>
      </c>
      <c r="G2797" s="13" t="s">
        <v>14872</v>
      </c>
      <c r="H2797" s="14">
        <v>40</v>
      </c>
      <c r="I2797" s="15" t="s">
        <v>32</v>
      </c>
      <c r="J2797" s="16">
        <v>165</v>
      </c>
      <c r="K2797" s="16">
        <v>27.5</v>
      </c>
      <c r="L2797" s="17" t="s">
        <v>645</v>
      </c>
      <c r="M2797" s="163" t="str">
        <f>IFERROR(GETPIVOTDATA("Tot. Bottles",'- Ordine Aggregato -'!$A$1,"sku anker",A2797),"")</f>
        <v/>
      </c>
      <c r="N2797" s="18" t="s">
        <v>34</v>
      </c>
      <c r="O2797" s="19" t="str">
        <f t="shared" si="43"/>
        <v>Order online</v>
      </c>
      <c r="P2797" s="97" t="s">
        <v>225</v>
      </c>
      <c r="Q2797" s="13" t="s">
        <v>9120</v>
      </c>
      <c r="R2797" t="s">
        <v>9121</v>
      </c>
      <c r="S2797" s="20">
        <v>0</v>
      </c>
      <c r="T2797" s="21" t="s">
        <v>38</v>
      </c>
    </row>
    <row r="2798" spans="1:20" x14ac:dyDescent="0.35">
      <c r="A2798" s="13" t="s">
        <v>9122</v>
      </c>
      <c r="B2798" s="13"/>
      <c r="C2798" s="13"/>
      <c r="D2798" s="13" t="s">
        <v>9123</v>
      </c>
      <c r="E2798" s="13">
        <v>6</v>
      </c>
      <c r="F2798" s="14">
        <v>0.7</v>
      </c>
      <c r="G2798" s="13" t="s">
        <v>14872</v>
      </c>
      <c r="H2798" s="14">
        <v>30</v>
      </c>
      <c r="I2798" s="15" t="s">
        <v>32</v>
      </c>
      <c r="J2798" s="16">
        <v>75</v>
      </c>
      <c r="K2798" s="16">
        <v>12.5</v>
      </c>
      <c r="L2798" s="17" t="s">
        <v>399</v>
      </c>
      <c r="M2798" s="163" t="str">
        <f>IFERROR(GETPIVOTDATA("Tot. Bottles",'- Ordine Aggregato -'!$A$1,"sku anker",A2798),"")</f>
        <v/>
      </c>
      <c r="N2798" s="18" t="s">
        <v>42</v>
      </c>
      <c r="O2798" s="19" t="str">
        <f t="shared" si="43"/>
        <v>Order online</v>
      </c>
      <c r="P2798" s="97" t="s">
        <v>225</v>
      </c>
      <c r="Q2798" s="13" t="s">
        <v>9124</v>
      </c>
      <c r="R2798" t="s">
        <v>9125</v>
      </c>
      <c r="S2798" s="20">
        <v>0</v>
      </c>
      <c r="T2798" s="21" t="s">
        <v>38</v>
      </c>
    </row>
    <row r="2799" spans="1:20" x14ac:dyDescent="0.35">
      <c r="A2799" s="96" t="s">
        <v>9126</v>
      </c>
      <c r="D2799" s="13" t="s">
        <v>9127</v>
      </c>
      <c r="E2799" s="13">
        <v>6</v>
      </c>
      <c r="F2799" s="14">
        <v>1.75</v>
      </c>
      <c r="G2799" s="13" t="s">
        <v>14872</v>
      </c>
      <c r="H2799" s="14">
        <v>40</v>
      </c>
      <c r="I2799" s="15" t="s">
        <v>32</v>
      </c>
      <c r="J2799" s="16">
        <v>261</v>
      </c>
      <c r="K2799" s="16">
        <v>43.5</v>
      </c>
      <c r="L2799" s="17" t="s">
        <v>645</v>
      </c>
      <c r="M2799" s="163" t="str">
        <f>IFERROR(GETPIVOTDATA("Tot. Bottles",'- Ordine Aggregato -'!$A$1,"sku anker",A2799),"")</f>
        <v/>
      </c>
      <c r="N2799" s="18" t="s">
        <v>42</v>
      </c>
      <c r="O2799" s="19" t="str">
        <f t="shared" si="43"/>
        <v>Order online</v>
      </c>
      <c r="P2799" s="97" t="s">
        <v>225</v>
      </c>
      <c r="Q2799" s="13" t="s">
        <v>9128</v>
      </c>
      <c r="R2799" t="s">
        <v>9129</v>
      </c>
      <c r="S2799" s="20">
        <v>0</v>
      </c>
      <c r="T2799" s="21" t="s">
        <v>38</v>
      </c>
    </row>
    <row r="2800" spans="1:20" x14ac:dyDescent="0.35">
      <c r="A2800" s="13" t="s">
        <v>9130</v>
      </c>
      <c r="B2800" s="13"/>
      <c r="C2800" s="13"/>
      <c r="D2800" s="13" t="s">
        <v>9131</v>
      </c>
      <c r="E2800" s="13">
        <v>6</v>
      </c>
      <c r="F2800" s="14">
        <v>0.7</v>
      </c>
      <c r="G2800" s="13" t="s">
        <v>46</v>
      </c>
      <c r="H2800" s="14">
        <v>40</v>
      </c>
      <c r="I2800" s="15" t="s">
        <v>32</v>
      </c>
      <c r="J2800" s="16">
        <v>95.699999999999989</v>
      </c>
      <c r="K2800" s="16">
        <v>15.95</v>
      </c>
      <c r="L2800" s="17" t="s">
        <v>645</v>
      </c>
      <c r="M2800" s="163" t="str">
        <f>IFERROR(GETPIVOTDATA("Tot. Bottles",'- Ordine Aggregato -'!$A$1,"sku anker",A2800),"")</f>
        <v/>
      </c>
      <c r="N2800" s="18" t="s">
        <v>42</v>
      </c>
      <c r="O2800" s="19" t="str">
        <f t="shared" si="43"/>
        <v>Order online</v>
      </c>
      <c r="P2800" s="97" t="s">
        <v>225</v>
      </c>
      <c r="Q2800" s="13" t="s">
        <v>9132</v>
      </c>
      <c r="R2800" t="s">
        <v>9133</v>
      </c>
      <c r="S2800" s="20">
        <v>0</v>
      </c>
      <c r="T2800" s="21" t="s">
        <v>38</v>
      </c>
    </row>
    <row r="2801" spans="1:20" x14ac:dyDescent="0.35">
      <c r="A2801" s="96" t="s">
        <v>14477</v>
      </c>
      <c r="B2801" s="96"/>
      <c r="C2801" s="96"/>
      <c r="D2801" s="13" t="s">
        <v>9131</v>
      </c>
      <c r="E2801" s="13">
        <v>12</v>
      </c>
      <c r="F2801" s="14">
        <v>1</v>
      </c>
      <c r="G2801" s="13" t="s">
        <v>46</v>
      </c>
      <c r="H2801" s="14">
        <v>40</v>
      </c>
      <c r="I2801" s="15" t="s">
        <v>32</v>
      </c>
      <c r="J2801" s="16">
        <v>270</v>
      </c>
      <c r="K2801" s="16">
        <v>22.5</v>
      </c>
      <c r="L2801" s="17" t="s">
        <v>645</v>
      </c>
      <c r="M2801" s="163" t="str">
        <f>IFERROR(GETPIVOTDATA("Tot. Bottles",'- Ordine Aggregato -'!$A$1,"sku anker",A2801),"")</f>
        <v/>
      </c>
      <c r="N2801" s="18" t="s">
        <v>42</v>
      </c>
      <c r="O2801" s="19" t="str">
        <f t="shared" si="43"/>
        <v>Order online</v>
      </c>
      <c r="P2801" s="97" t="s">
        <v>225</v>
      </c>
      <c r="Q2801" s="13" t="s">
        <v>9142</v>
      </c>
      <c r="R2801" t="s">
        <v>9143</v>
      </c>
      <c r="S2801" s="20">
        <v>0</v>
      </c>
      <c r="T2801" s="21" t="s">
        <v>38</v>
      </c>
    </row>
    <row r="2802" spans="1:20" x14ac:dyDescent="0.35">
      <c r="A2802" s="96" t="s">
        <v>9134</v>
      </c>
      <c r="B2802" s="96"/>
      <c r="C2802" s="96"/>
      <c r="D2802" s="13" t="s">
        <v>9131</v>
      </c>
      <c r="E2802" s="13">
        <v>6</v>
      </c>
      <c r="F2802" s="14">
        <v>1.75</v>
      </c>
      <c r="G2802" s="13" t="s">
        <v>46</v>
      </c>
      <c r="H2802" s="14">
        <v>40</v>
      </c>
      <c r="I2802" s="15" t="s">
        <v>32</v>
      </c>
      <c r="J2802" s="16">
        <v>261</v>
      </c>
      <c r="K2802" s="16">
        <v>43.5</v>
      </c>
      <c r="L2802" s="17" t="s">
        <v>645</v>
      </c>
      <c r="M2802" s="163" t="str">
        <f>IFERROR(GETPIVOTDATA("Tot. Bottles",'- Ordine Aggregato -'!$A$1,"sku anker",A2802),"")</f>
        <v/>
      </c>
      <c r="N2802" s="18" t="s">
        <v>34</v>
      </c>
      <c r="O2802" s="19" t="str">
        <f t="shared" si="43"/>
        <v>Order online</v>
      </c>
      <c r="P2802" s="97" t="s">
        <v>225</v>
      </c>
      <c r="Q2802" s="13" t="s">
        <v>9128</v>
      </c>
      <c r="R2802" t="s">
        <v>9135</v>
      </c>
      <c r="S2802" s="20">
        <v>0</v>
      </c>
      <c r="T2802" s="21" t="s">
        <v>38</v>
      </c>
    </row>
    <row r="2803" spans="1:20" x14ac:dyDescent="0.35">
      <c r="A2803" s="96" t="s">
        <v>9136</v>
      </c>
      <c r="B2803" s="96"/>
      <c r="C2803" s="96"/>
      <c r="D2803" s="13" t="s">
        <v>9137</v>
      </c>
      <c r="E2803" s="13">
        <v>12</v>
      </c>
      <c r="F2803" s="14">
        <v>1</v>
      </c>
      <c r="G2803" s="13" t="s">
        <v>14872</v>
      </c>
      <c r="H2803" s="14">
        <v>40</v>
      </c>
      <c r="I2803" s="15" t="s">
        <v>32</v>
      </c>
      <c r="J2803" s="16">
        <v>263.39999999999998</v>
      </c>
      <c r="K2803" s="16">
        <v>21.95</v>
      </c>
      <c r="L2803" s="17" t="s">
        <v>645</v>
      </c>
      <c r="M2803" s="163" t="str">
        <f>IFERROR(GETPIVOTDATA("Tot. Bottles",'- Ordine Aggregato -'!$A$1,"sku anker",A2803),"")</f>
        <v/>
      </c>
      <c r="N2803" s="18" t="s">
        <v>42</v>
      </c>
      <c r="O2803" s="19" t="str">
        <f t="shared" si="43"/>
        <v>Order online</v>
      </c>
      <c r="P2803" s="97" t="s">
        <v>225</v>
      </c>
      <c r="Q2803" s="13" t="s">
        <v>9138</v>
      </c>
      <c r="R2803" t="s">
        <v>9139</v>
      </c>
      <c r="S2803" s="20">
        <v>0</v>
      </c>
      <c r="T2803" s="21" t="s">
        <v>38</v>
      </c>
    </row>
    <row r="2804" spans="1:20" x14ac:dyDescent="0.35">
      <c r="A2804" s="13" t="s">
        <v>9140</v>
      </c>
      <c r="B2804" s="13"/>
      <c r="C2804" s="13"/>
      <c r="D2804" s="13" t="s">
        <v>9141</v>
      </c>
      <c r="E2804" s="13">
        <v>12</v>
      </c>
      <c r="F2804" s="14">
        <v>1</v>
      </c>
      <c r="G2804" s="13" t="s">
        <v>14872</v>
      </c>
      <c r="H2804" s="14">
        <v>40</v>
      </c>
      <c r="I2804" s="15" t="s">
        <v>32</v>
      </c>
      <c r="J2804" s="16">
        <v>270</v>
      </c>
      <c r="K2804" s="16">
        <v>22.5</v>
      </c>
      <c r="L2804" s="17" t="s">
        <v>645</v>
      </c>
      <c r="M2804" s="163" t="str">
        <f>IFERROR(GETPIVOTDATA("Tot. Bottles",'- Ordine Aggregato -'!$A$1,"sku anker",A2804),"")</f>
        <v/>
      </c>
      <c r="N2804" s="18" t="s">
        <v>34</v>
      </c>
      <c r="O2804" s="19" t="str">
        <f t="shared" si="43"/>
        <v>Order online</v>
      </c>
      <c r="P2804" s="97" t="s">
        <v>225</v>
      </c>
      <c r="Q2804" s="13" t="s">
        <v>9142</v>
      </c>
      <c r="R2804" t="s">
        <v>9143</v>
      </c>
      <c r="S2804" s="20">
        <v>0</v>
      </c>
      <c r="T2804" s="21" t="s">
        <v>38</v>
      </c>
    </row>
    <row r="2805" spans="1:20" x14ac:dyDescent="0.35">
      <c r="A2805" s="96" t="s">
        <v>9144</v>
      </c>
      <c r="D2805" s="13" t="s">
        <v>9145</v>
      </c>
      <c r="E2805" s="13">
        <v>6</v>
      </c>
      <c r="F2805" s="14">
        <v>0.7</v>
      </c>
      <c r="G2805" s="13" t="s">
        <v>14872</v>
      </c>
      <c r="H2805" s="14">
        <v>40</v>
      </c>
      <c r="I2805" s="15" t="s">
        <v>32</v>
      </c>
      <c r="J2805" s="16">
        <v>107.69999999999999</v>
      </c>
      <c r="K2805" s="16">
        <v>17.95</v>
      </c>
      <c r="L2805" s="17" t="s">
        <v>645</v>
      </c>
      <c r="M2805" s="163" t="str">
        <f>IFERROR(GETPIVOTDATA("Tot. Bottles",'- Ordine Aggregato -'!$A$1,"sku anker",A2805),"")</f>
        <v/>
      </c>
      <c r="N2805" s="18" t="s">
        <v>42</v>
      </c>
      <c r="O2805" s="19" t="str">
        <f t="shared" si="43"/>
        <v>Order online</v>
      </c>
      <c r="P2805" s="97" t="s">
        <v>225</v>
      </c>
      <c r="Q2805" s="13" t="s">
        <v>9146</v>
      </c>
      <c r="R2805" t="s">
        <v>9147</v>
      </c>
      <c r="S2805" s="20">
        <v>0</v>
      </c>
      <c r="T2805" s="21" t="s">
        <v>38</v>
      </c>
    </row>
    <row r="2806" spans="1:20" x14ac:dyDescent="0.35">
      <c r="A2806" s="96" t="s">
        <v>9148</v>
      </c>
      <c r="B2806" s="96"/>
      <c r="C2806" s="96"/>
      <c r="D2806" s="13" t="s">
        <v>9149</v>
      </c>
      <c r="E2806" s="13">
        <v>12</v>
      </c>
      <c r="F2806" s="14">
        <v>1</v>
      </c>
      <c r="G2806" s="13" t="s">
        <v>14872</v>
      </c>
      <c r="H2806" s="14">
        <v>40</v>
      </c>
      <c r="I2806" s="15" t="s">
        <v>32</v>
      </c>
      <c r="J2806" s="16">
        <v>306</v>
      </c>
      <c r="K2806" s="16">
        <v>25.5</v>
      </c>
      <c r="L2806" s="17" t="s">
        <v>645</v>
      </c>
      <c r="M2806" s="163" t="str">
        <f>IFERROR(GETPIVOTDATA("Tot. Bottles",'- Ordine Aggregato -'!$A$1,"sku anker",A2806),"")</f>
        <v/>
      </c>
      <c r="N2806" s="18" t="s">
        <v>42</v>
      </c>
      <c r="O2806" s="19" t="str">
        <f t="shared" si="43"/>
        <v>Order online</v>
      </c>
      <c r="P2806" s="97" t="s">
        <v>225</v>
      </c>
      <c r="Q2806" s="13" t="s">
        <v>9150</v>
      </c>
      <c r="R2806" t="s">
        <v>9151</v>
      </c>
      <c r="S2806" s="20">
        <v>0</v>
      </c>
      <c r="T2806" s="21" t="s">
        <v>38</v>
      </c>
    </row>
    <row r="2807" spans="1:20" x14ac:dyDescent="0.35">
      <c r="A2807" s="96" t="s">
        <v>9152</v>
      </c>
      <c r="D2807" s="13" t="s">
        <v>9153</v>
      </c>
      <c r="E2807" s="13">
        <v>12</v>
      </c>
      <c r="F2807" s="14">
        <v>0.7</v>
      </c>
      <c r="G2807" s="13" t="s">
        <v>46</v>
      </c>
      <c r="H2807" s="14">
        <v>40</v>
      </c>
      <c r="I2807" s="15" t="s">
        <v>32</v>
      </c>
      <c r="J2807" s="16">
        <v>227.39999999999998</v>
      </c>
      <c r="K2807" s="16">
        <v>18.95</v>
      </c>
      <c r="L2807" s="17" t="s">
        <v>645</v>
      </c>
      <c r="M2807" s="163" t="str">
        <f>IFERROR(GETPIVOTDATA("Tot. Bottles",'- Ordine Aggregato -'!$A$1,"sku anker",A2807),"")</f>
        <v/>
      </c>
      <c r="N2807" s="18" t="s">
        <v>34</v>
      </c>
      <c r="O2807" s="19" t="str">
        <f t="shared" si="43"/>
        <v>Order online</v>
      </c>
      <c r="P2807" s="97" t="s">
        <v>225</v>
      </c>
      <c r="Q2807" s="13" t="s">
        <v>9154</v>
      </c>
      <c r="R2807" t="s">
        <v>9155</v>
      </c>
      <c r="S2807" s="20">
        <v>0</v>
      </c>
      <c r="T2807" s="21" t="s">
        <v>38</v>
      </c>
    </row>
    <row r="2808" spans="1:20" x14ac:dyDescent="0.35">
      <c r="A2808" s="96" t="s">
        <v>9156</v>
      </c>
      <c r="D2808" s="13" t="s">
        <v>9153</v>
      </c>
      <c r="E2808" s="13">
        <v>6</v>
      </c>
      <c r="F2808" s="14">
        <v>0.7</v>
      </c>
      <c r="G2808" s="13" t="s">
        <v>46</v>
      </c>
      <c r="H2808" s="14">
        <v>40</v>
      </c>
      <c r="I2808" s="15" t="s">
        <v>32</v>
      </c>
      <c r="J2808" s="16">
        <v>113.69999999999999</v>
      </c>
      <c r="K2808" s="16">
        <v>18.95</v>
      </c>
      <c r="L2808" s="17" t="s">
        <v>645</v>
      </c>
      <c r="M2808" s="163" t="str">
        <f>IFERROR(GETPIVOTDATA("Tot. Bottles",'- Ordine Aggregato -'!$A$1,"sku anker",A2808),"")</f>
        <v/>
      </c>
      <c r="N2808" s="18" t="s">
        <v>42</v>
      </c>
      <c r="O2808" s="19" t="str">
        <f t="shared" si="43"/>
        <v>Order online</v>
      </c>
      <c r="P2808" s="97" t="s">
        <v>225</v>
      </c>
      <c r="Q2808" s="13" t="s">
        <v>9154</v>
      </c>
      <c r="R2808" t="s">
        <v>9157</v>
      </c>
      <c r="S2808" s="20">
        <v>0</v>
      </c>
      <c r="T2808" s="21" t="s">
        <v>38</v>
      </c>
    </row>
    <row r="2809" spans="1:20" x14ac:dyDescent="0.35">
      <c r="A2809" s="13" t="s">
        <v>9158</v>
      </c>
      <c r="B2809" s="13"/>
      <c r="C2809" s="13"/>
      <c r="D2809" s="13" t="s">
        <v>9159</v>
      </c>
      <c r="E2809" s="13">
        <v>6</v>
      </c>
      <c r="F2809" s="14">
        <v>0.7</v>
      </c>
      <c r="G2809" s="13" t="s">
        <v>46</v>
      </c>
      <c r="H2809" s="14">
        <v>40</v>
      </c>
      <c r="I2809" s="15" t="s">
        <v>32</v>
      </c>
      <c r="J2809" s="16">
        <v>137.69999999999999</v>
      </c>
      <c r="K2809" s="16">
        <v>22.95</v>
      </c>
      <c r="L2809" s="17" t="s">
        <v>645</v>
      </c>
      <c r="M2809" s="163" t="str">
        <f>IFERROR(GETPIVOTDATA("Tot. Bottles",'- Ordine Aggregato -'!$A$1,"sku anker",A2809),"")</f>
        <v/>
      </c>
      <c r="N2809" s="18" t="s">
        <v>42</v>
      </c>
      <c r="O2809" s="19" t="str">
        <f t="shared" si="43"/>
        <v>Order online</v>
      </c>
      <c r="P2809" s="97" t="s">
        <v>225</v>
      </c>
      <c r="Q2809" s="13" t="s">
        <v>9160</v>
      </c>
      <c r="R2809" t="s">
        <v>9161</v>
      </c>
      <c r="S2809" s="20">
        <v>0</v>
      </c>
      <c r="T2809" s="21" t="s">
        <v>38</v>
      </c>
    </row>
    <row r="2810" spans="1:20" x14ac:dyDescent="0.35">
      <c r="A2810" s="13" t="s">
        <v>9162</v>
      </c>
      <c r="B2810" s="13"/>
      <c r="C2810" s="13"/>
      <c r="D2810" s="13" t="s">
        <v>9163</v>
      </c>
      <c r="E2810" s="13">
        <v>6</v>
      </c>
      <c r="F2810" s="14">
        <v>0.7</v>
      </c>
      <c r="G2810" s="13" t="s">
        <v>46</v>
      </c>
      <c r="H2810" s="14">
        <v>40</v>
      </c>
      <c r="I2810" s="15" t="s">
        <v>32</v>
      </c>
      <c r="J2810" s="16">
        <v>138</v>
      </c>
      <c r="K2810" s="16">
        <v>23</v>
      </c>
      <c r="L2810" s="17" t="s">
        <v>645</v>
      </c>
      <c r="M2810" s="163" t="str">
        <f>IFERROR(GETPIVOTDATA("Tot. Bottles",'- Ordine Aggregato -'!$A$1,"sku anker",A2810),"")</f>
        <v/>
      </c>
      <c r="N2810" s="18" t="s">
        <v>42</v>
      </c>
      <c r="O2810" s="19" t="str">
        <f t="shared" si="43"/>
        <v>Order online</v>
      </c>
      <c r="P2810" s="97" t="s">
        <v>225</v>
      </c>
      <c r="Q2810" s="13" t="s">
        <v>9164</v>
      </c>
      <c r="R2810" t="s">
        <v>9165</v>
      </c>
      <c r="S2810" s="20">
        <v>0</v>
      </c>
      <c r="T2810" s="21" t="s">
        <v>38</v>
      </c>
    </row>
    <row r="2811" spans="1:20" x14ac:dyDescent="0.35">
      <c r="A2811" s="96" t="s">
        <v>9166</v>
      </c>
      <c r="B2811" s="96"/>
      <c r="C2811" s="96"/>
      <c r="D2811" s="13" t="s">
        <v>9167</v>
      </c>
      <c r="E2811" s="13">
        <v>6</v>
      </c>
      <c r="F2811" s="14">
        <v>0.7</v>
      </c>
      <c r="G2811" s="13" t="s">
        <v>14872</v>
      </c>
      <c r="H2811" s="14">
        <v>30</v>
      </c>
      <c r="I2811" s="15" t="s">
        <v>32</v>
      </c>
      <c r="J2811" s="16">
        <v>75</v>
      </c>
      <c r="K2811" s="16">
        <v>12.5</v>
      </c>
      <c r="L2811" s="17" t="s">
        <v>502</v>
      </c>
      <c r="M2811" s="163" t="str">
        <f>IFERROR(GETPIVOTDATA("Tot. Bottles",'- Ordine Aggregato -'!$A$1,"sku anker",A2811),"")</f>
        <v/>
      </c>
      <c r="N2811" s="18" t="s">
        <v>42</v>
      </c>
      <c r="O2811" s="19" t="str">
        <f t="shared" si="43"/>
        <v>Order online</v>
      </c>
      <c r="P2811" s="97" t="s">
        <v>225</v>
      </c>
      <c r="Q2811" s="13" t="s">
        <v>9168</v>
      </c>
      <c r="R2811" t="s">
        <v>9169</v>
      </c>
      <c r="S2811" s="20">
        <v>0</v>
      </c>
      <c r="T2811" s="21" t="s">
        <v>38</v>
      </c>
    </row>
    <row r="2812" spans="1:20" x14ac:dyDescent="0.35">
      <c r="A2812" s="96" t="s">
        <v>9170</v>
      </c>
      <c r="B2812" s="96"/>
      <c r="C2812" s="96"/>
      <c r="D2812" s="13" t="s">
        <v>9171</v>
      </c>
      <c r="E2812" s="13">
        <v>6</v>
      </c>
      <c r="F2812" s="14">
        <v>0.7</v>
      </c>
      <c r="G2812" s="13" t="s">
        <v>14872</v>
      </c>
      <c r="H2812" s="14">
        <v>40</v>
      </c>
      <c r="I2812" s="15" t="s">
        <v>32</v>
      </c>
      <c r="J2812" s="16">
        <v>351</v>
      </c>
      <c r="K2812" s="16">
        <v>58.5</v>
      </c>
      <c r="L2812" s="17" t="s">
        <v>645</v>
      </c>
      <c r="M2812" s="163" t="str">
        <f>IFERROR(GETPIVOTDATA("Tot. Bottles",'- Ordine Aggregato -'!$A$1,"sku anker",A2812),"")</f>
        <v/>
      </c>
      <c r="N2812" s="18" t="s">
        <v>42</v>
      </c>
      <c r="O2812" s="19" t="str">
        <f t="shared" si="43"/>
        <v>Order online</v>
      </c>
      <c r="P2812" s="97" t="s">
        <v>225</v>
      </c>
      <c r="Q2812" s="13" t="s">
        <v>9172</v>
      </c>
      <c r="R2812" t="s">
        <v>9173</v>
      </c>
      <c r="S2812" s="20">
        <v>0</v>
      </c>
      <c r="T2812" s="21" t="s">
        <v>38</v>
      </c>
    </row>
    <row r="2813" spans="1:20" x14ac:dyDescent="0.35">
      <c r="A2813" s="96" t="s">
        <v>9174</v>
      </c>
      <c r="D2813" s="13" t="s">
        <v>9171</v>
      </c>
      <c r="E2813" s="13">
        <v>6</v>
      </c>
      <c r="F2813" s="14">
        <v>1.75</v>
      </c>
      <c r="G2813" s="13" t="s">
        <v>46</v>
      </c>
      <c r="H2813" s="14">
        <v>40</v>
      </c>
      <c r="I2813" s="15" t="s">
        <v>32</v>
      </c>
      <c r="J2813" s="16">
        <v>660</v>
      </c>
      <c r="K2813" s="16">
        <v>110</v>
      </c>
      <c r="L2813" s="17" t="s">
        <v>645</v>
      </c>
      <c r="M2813" s="163" t="str">
        <f>IFERROR(GETPIVOTDATA("Tot. Bottles",'- Ordine Aggregato -'!$A$1,"sku anker",A2813),"")</f>
        <v/>
      </c>
      <c r="N2813" s="18" t="s">
        <v>42</v>
      </c>
      <c r="O2813" s="19" t="str">
        <f t="shared" si="43"/>
        <v>Order online</v>
      </c>
      <c r="P2813" s="97" t="s">
        <v>225</v>
      </c>
      <c r="Q2813" s="13" t="s">
        <v>9175</v>
      </c>
      <c r="R2813" t="s">
        <v>9176</v>
      </c>
      <c r="S2813" s="20">
        <v>0</v>
      </c>
      <c r="T2813" s="21" t="s">
        <v>38</v>
      </c>
    </row>
    <row r="2814" spans="1:20" x14ac:dyDescent="0.35">
      <c r="A2814" s="96" t="s">
        <v>9177</v>
      </c>
      <c r="B2814" s="96"/>
      <c r="C2814" s="96"/>
      <c r="D2814" s="13" t="s">
        <v>9171</v>
      </c>
      <c r="E2814" s="13">
        <v>4</v>
      </c>
      <c r="F2814" s="14">
        <v>3</v>
      </c>
      <c r="G2814" s="13" t="s">
        <v>46</v>
      </c>
      <c r="H2814" s="14">
        <v>40</v>
      </c>
      <c r="I2814" s="15" t="s">
        <v>32</v>
      </c>
      <c r="J2814" s="16">
        <v>780</v>
      </c>
      <c r="K2814" s="16">
        <v>195</v>
      </c>
      <c r="L2814" s="17" t="s">
        <v>645</v>
      </c>
      <c r="M2814" s="163" t="str">
        <f>IFERROR(GETPIVOTDATA("Tot. Bottles",'- Ordine Aggregato -'!$A$1,"sku anker",A2814),"")</f>
        <v/>
      </c>
      <c r="N2814" s="18" t="s">
        <v>42</v>
      </c>
      <c r="O2814" s="19" t="str">
        <f t="shared" si="43"/>
        <v>Order online</v>
      </c>
      <c r="P2814" s="97" t="s">
        <v>225</v>
      </c>
      <c r="Q2814" s="13" t="s">
        <v>9178</v>
      </c>
      <c r="R2814" t="s">
        <v>9179</v>
      </c>
      <c r="S2814" s="20">
        <v>0</v>
      </c>
      <c r="T2814" s="21" t="s">
        <v>38</v>
      </c>
    </row>
    <row r="2815" spans="1:20" x14ac:dyDescent="0.35">
      <c r="A2815" s="96" t="s">
        <v>9180</v>
      </c>
      <c r="B2815" s="96"/>
      <c r="C2815" s="96"/>
      <c r="D2815" s="13" t="s">
        <v>9181</v>
      </c>
      <c r="E2815" s="13">
        <v>6</v>
      </c>
      <c r="F2815" s="14">
        <v>1</v>
      </c>
      <c r="G2815" s="13" t="s">
        <v>14872</v>
      </c>
      <c r="H2815" s="14">
        <v>15</v>
      </c>
      <c r="I2815" s="15" t="s">
        <v>32</v>
      </c>
      <c r="J2815" s="16">
        <v>55.5</v>
      </c>
      <c r="K2815" s="16">
        <v>9.25</v>
      </c>
      <c r="L2815" s="17" t="s">
        <v>548</v>
      </c>
      <c r="M2815" s="163" t="str">
        <f>IFERROR(GETPIVOTDATA("Tot. Bottles",'- Ordine Aggregato -'!$A$1,"sku anker",A2815),"")</f>
        <v/>
      </c>
      <c r="N2815" s="18" t="s">
        <v>42</v>
      </c>
      <c r="O2815" s="19" t="str">
        <f t="shared" si="43"/>
        <v>Order online</v>
      </c>
      <c r="P2815" s="97" t="s">
        <v>355</v>
      </c>
      <c r="Q2815" s="13" t="s">
        <v>9182</v>
      </c>
      <c r="R2815" t="s">
        <v>9183</v>
      </c>
      <c r="S2815" s="20">
        <v>0</v>
      </c>
      <c r="T2815" s="21" t="s">
        <v>38</v>
      </c>
    </row>
    <row r="2816" spans="1:20" x14ac:dyDescent="0.35">
      <c r="A2816" s="96" t="s">
        <v>9184</v>
      </c>
      <c r="B2816" s="96"/>
      <c r="C2816" s="96"/>
      <c r="D2816" s="13" t="s">
        <v>9185</v>
      </c>
      <c r="E2816" s="13">
        <v>6</v>
      </c>
      <c r="F2816" s="14">
        <v>0.7</v>
      </c>
      <c r="G2816" s="13" t="s">
        <v>14872</v>
      </c>
      <c r="H2816" s="14">
        <v>41.7</v>
      </c>
      <c r="I2816" s="15" t="s">
        <v>32</v>
      </c>
      <c r="J2816" s="16">
        <v>214.5</v>
      </c>
      <c r="K2816" s="16">
        <v>35.75</v>
      </c>
      <c r="L2816" s="17" t="s">
        <v>657</v>
      </c>
      <c r="M2816" s="163" t="str">
        <f>IFERROR(GETPIVOTDATA("Tot. Bottles",'- Ordine Aggregato -'!$A$1,"sku anker",A2816),"")</f>
        <v/>
      </c>
      <c r="N2816" s="18" t="s">
        <v>42</v>
      </c>
      <c r="O2816" s="19" t="str">
        <f t="shared" si="43"/>
        <v>Order online</v>
      </c>
      <c r="P2816" s="97" t="s">
        <v>385</v>
      </c>
      <c r="Q2816" s="13" t="s">
        <v>9186</v>
      </c>
      <c r="R2816" t="s">
        <v>9187</v>
      </c>
      <c r="S2816" s="20">
        <v>0</v>
      </c>
      <c r="T2816" s="21" t="s">
        <v>38</v>
      </c>
    </row>
    <row r="2817" spans="1:20" x14ac:dyDescent="0.35">
      <c r="A2817" s="13" t="s">
        <v>15702</v>
      </c>
      <c r="B2817" s="13"/>
      <c r="C2817" s="13"/>
      <c r="D2817" s="13" t="s">
        <v>15703</v>
      </c>
      <c r="E2817" s="13">
        <v>3</v>
      </c>
      <c r="F2817" s="14">
        <v>0.7</v>
      </c>
      <c r="G2817" s="13" t="s">
        <v>14871</v>
      </c>
      <c r="H2817" s="14">
        <v>46</v>
      </c>
      <c r="I2817" s="15" t="s">
        <v>32</v>
      </c>
      <c r="J2817" s="16">
        <v>555</v>
      </c>
      <c r="K2817" s="16">
        <v>185</v>
      </c>
      <c r="L2817" s="17" t="s">
        <v>4671</v>
      </c>
      <c r="M2817" s="163" t="str">
        <f>IFERROR(GETPIVOTDATA("Tot. Bottles",'- Ordine Aggregato -'!$A$1,"sku anker",A2817),"")</f>
        <v/>
      </c>
      <c r="N2817" s="18" t="s">
        <v>34</v>
      </c>
      <c r="O2817" s="19" t="str">
        <f t="shared" si="43"/>
        <v>Order online</v>
      </c>
      <c r="P2817" s="97" t="s">
        <v>1232</v>
      </c>
      <c r="Q2817" s="13" t="s">
        <v>15704</v>
      </c>
      <c r="R2817" t="s">
        <v>15705</v>
      </c>
      <c r="S2817" s="20">
        <v>0</v>
      </c>
      <c r="T2817" s="21" t="s">
        <v>38</v>
      </c>
    </row>
    <row r="2818" spans="1:20" x14ac:dyDescent="0.35">
      <c r="A2818" s="96" t="s">
        <v>9188</v>
      </c>
      <c r="D2818" s="13" t="s">
        <v>9189</v>
      </c>
      <c r="E2818" s="13">
        <v>3</v>
      </c>
      <c r="F2818" s="14">
        <v>0.7</v>
      </c>
      <c r="G2818" s="13" t="s">
        <v>46</v>
      </c>
      <c r="H2818" s="14">
        <v>40</v>
      </c>
      <c r="I2818" s="15" t="s">
        <v>32</v>
      </c>
      <c r="J2818" s="16">
        <v>564</v>
      </c>
      <c r="K2818" s="16">
        <v>188</v>
      </c>
      <c r="L2818" s="17" t="s">
        <v>145</v>
      </c>
      <c r="M2818" s="163" t="str">
        <f>IFERROR(GETPIVOTDATA("Tot. Bottles",'- Ordine Aggregato -'!$A$1,"sku anker",A2818),"")</f>
        <v/>
      </c>
      <c r="N2818" s="18" t="s">
        <v>42</v>
      </c>
      <c r="O2818" s="19" t="str">
        <f t="shared" si="43"/>
        <v>Order online</v>
      </c>
      <c r="P2818" s="97" t="s">
        <v>1232</v>
      </c>
      <c r="Q2818" s="13" t="s">
        <v>9190</v>
      </c>
      <c r="R2818" t="s">
        <v>9191</v>
      </c>
      <c r="S2818" s="20">
        <v>0</v>
      </c>
      <c r="T2818" s="21" t="s">
        <v>38</v>
      </c>
    </row>
    <row r="2819" spans="1:20" x14ac:dyDescent="0.35">
      <c r="A2819" s="13" t="s">
        <v>9192</v>
      </c>
      <c r="B2819" s="13"/>
      <c r="C2819" s="13"/>
      <c r="D2819" s="13" t="s">
        <v>9193</v>
      </c>
      <c r="E2819" s="13">
        <v>6</v>
      </c>
      <c r="F2819" s="14">
        <v>0.7</v>
      </c>
      <c r="G2819" s="13" t="s">
        <v>14871</v>
      </c>
      <c r="H2819" s="14">
        <v>20</v>
      </c>
      <c r="I2819" s="15" t="s">
        <v>32</v>
      </c>
      <c r="J2819" s="16">
        <v>61.5</v>
      </c>
      <c r="K2819" s="16">
        <v>10.25</v>
      </c>
      <c r="L2819" s="17" t="s">
        <v>502</v>
      </c>
      <c r="M2819" s="163" t="str">
        <f>IFERROR(GETPIVOTDATA("Tot. Bottles",'- Ordine Aggregato -'!$A$1,"sku anker",A2819),"")</f>
        <v/>
      </c>
      <c r="N2819" s="18" t="s">
        <v>42</v>
      </c>
      <c r="O2819" s="19" t="str">
        <f t="shared" si="43"/>
        <v>Order online</v>
      </c>
      <c r="P2819" s="97" t="s">
        <v>225</v>
      </c>
      <c r="Q2819" s="13" t="s">
        <v>9194</v>
      </c>
      <c r="R2819" t="s">
        <v>9195</v>
      </c>
      <c r="S2819" s="20">
        <v>0</v>
      </c>
      <c r="T2819" s="21" t="s">
        <v>38</v>
      </c>
    </row>
    <row r="2820" spans="1:20" x14ac:dyDescent="0.35">
      <c r="A2820" s="13" t="s">
        <v>9196</v>
      </c>
      <c r="B2820" s="13"/>
      <c r="C2820" s="13"/>
      <c r="D2820" s="13" t="s">
        <v>9193</v>
      </c>
      <c r="E2820" s="13">
        <v>12</v>
      </c>
      <c r="F2820" s="14">
        <v>1</v>
      </c>
      <c r="G2820" s="13" t="s">
        <v>14871</v>
      </c>
      <c r="H2820" s="14">
        <v>20</v>
      </c>
      <c r="I2820" s="15" t="s">
        <v>32</v>
      </c>
      <c r="J2820" s="16">
        <v>158.39999999999998</v>
      </c>
      <c r="K2820" s="16">
        <v>13.2</v>
      </c>
      <c r="L2820" s="17" t="s">
        <v>502</v>
      </c>
      <c r="M2820" s="163" t="str">
        <f>IFERROR(GETPIVOTDATA("Tot. Bottles",'- Ordine Aggregato -'!$A$1,"sku anker",A2820),"")</f>
        <v/>
      </c>
      <c r="N2820" s="18" t="s">
        <v>42</v>
      </c>
      <c r="O2820" s="19" t="str">
        <f t="shared" si="43"/>
        <v>Order online</v>
      </c>
      <c r="P2820" s="97" t="s">
        <v>225</v>
      </c>
      <c r="Q2820" s="13" t="s">
        <v>9197</v>
      </c>
      <c r="R2820" t="s">
        <v>9198</v>
      </c>
      <c r="S2820" s="20">
        <v>0</v>
      </c>
      <c r="T2820" s="21" t="s">
        <v>38</v>
      </c>
    </row>
    <row r="2821" spans="1:20" x14ac:dyDescent="0.35">
      <c r="A2821" s="96" t="s">
        <v>9199</v>
      </c>
      <c r="D2821" s="13" t="s">
        <v>9200</v>
      </c>
      <c r="E2821" s="13">
        <v>6</v>
      </c>
      <c r="F2821" s="14">
        <v>1</v>
      </c>
      <c r="G2821" s="13" t="s">
        <v>31</v>
      </c>
      <c r="H2821" s="14">
        <v>37.5</v>
      </c>
      <c r="I2821" s="15" t="s">
        <v>32</v>
      </c>
      <c r="J2821" s="16">
        <v>29.400000000000002</v>
      </c>
      <c r="K2821" s="16">
        <v>4.9000000000000004</v>
      </c>
      <c r="L2821" s="17" t="s">
        <v>104</v>
      </c>
      <c r="M2821" s="163" t="str">
        <f>IFERROR(GETPIVOTDATA("Tot. Bottles",'- Ordine Aggregato -'!$A$1,"sku anker",A2821),"")</f>
        <v/>
      </c>
      <c r="N2821" s="18" t="s">
        <v>42</v>
      </c>
      <c r="O2821" s="19" t="str">
        <f t="shared" si="43"/>
        <v>Order online</v>
      </c>
      <c r="P2821" s="97" t="s">
        <v>68</v>
      </c>
      <c r="Q2821" s="13" t="s">
        <v>9201</v>
      </c>
      <c r="R2821" t="s">
        <v>9202</v>
      </c>
      <c r="S2821" s="20">
        <v>0</v>
      </c>
      <c r="T2821" s="21" t="s">
        <v>38</v>
      </c>
    </row>
    <row r="2822" spans="1:20" x14ac:dyDescent="0.35">
      <c r="A2822" s="13" t="s">
        <v>9203</v>
      </c>
      <c r="B2822" s="13"/>
      <c r="C2822" s="13"/>
      <c r="D2822" s="13" t="s">
        <v>9204</v>
      </c>
      <c r="E2822" s="13">
        <v>6</v>
      </c>
      <c r="F2822" s="14">
        <v>0.7</v>
      </c>
      <c r="G2822" s="13" t="s">
        <v>46</v>
      </c>
      <c r="H2822" s="14">
        <v>56.2</v>
      </c>
      <c r="I2822" s="15" t="s">
        <v>32</v>
      </c>
      <c r="J2822" s="16">
        <v>351</v>
      </c>
      <c r="K2822" s="16">
        <v>58.5</v>
      </c>
      <c r="L2822" s="17" t="s">
        <v>145</v>
      </c>
      <c r="M2822" s="163" t="str">
        <f>IFERROR(GETPIVOTDATA("Tot. Bottles",'- Ordine Aggregato -'!$A$1,"sku anker",A2822),"")</f>
        <v/>
      </c>
      <c r="N2822" s="18" t="s">
        <v>42</v>
      </c>
      <c r="O2822" s="19" t="str">
        <f t="shared" si="43"/>
        <v>Order online</v>
      </c>
      <c r="P2822" s="97" t="s">
        <v>146</v>
      </c>
      <c r="Q2822" s="13" t="s">
        <v>9205</v>
      </c>
      <c r="R2822" t="s">
        <v>9206</v>
      </c>
      <c r="S2822" s="20">
        <v>0</v>
      </c>
      <c r="T2822" s="21" t="s">
        <v>38</v>
      </c>
    </row>
    <row r="2823" spans="1:20" x14ac:dyDescent="0.35">
      <c r="A2823" s="13" t="s">
        <v>9207</v>
      </c>
      <c r="B2823" s="13"/>
      <c r="C2823" s="13"/>
      <c r="D2823" s="13" t="s">
        <v>9208</v>
      </c>
      <c r="E2823" s="13">
        <v>6</v>
      </c>
      <c r="F2823" s="14">
        <v>0.7</v>
      </c>
      <c r="G2823" s="13" t="s">
        <v>31</v>
      </c>
      <c r="H2823" s="14">
        <v>50</v>
      </c>
      <c r="I2823" s="15" t="s">
        <v>32</v>
      </c>
      <c r="J2823" s="16">
        <v>209.10000000000002</v>
      </c>
      <c r="K2823" s="16">
        <v>34.85</v>
      </c>
      <c r="L2823" s="17" t="s">
        <v>145</v>
      </c>
      <c r="M2823" s="163" t="str">
        <f>IFERROR(GETPIVOTDATA("Tot. Bottles",'- Ordine Aggregato -'!$A$1,"sku anker",A2823),"")</f>
        <v/>
      </c>
      <c r="N2823" s="18" t="s">
        <v>42</v>
      </c>
      <c r="O2823" s="19" t="str">
        <f t="shared" si="43"/>
        <v>Order online</v>
      </c>
      <c r="P2823" s="97" t="s">
        <v>68</v>
      </c>
      <c r="Q2823" s="13" t="s">
        <v>9209</v>
      </c>
      <c r="R2823" t="s">
        <v>9210</v>
      </c>
      <c r="S2823" s="20">
        <v>0</v>
      </c>
      <c r="T2823" s="21" t="s">
        <v>38</v>
      </c>
    </row>
    <row r="2824" spans="1:20" x14ac:dyDescent="0.35">
      <c r="A2824" s="13" t="s">
        <v>9211</v>
      </c>
      <c r="B2824" s="13"/>
      <c r="C2824" s="13"/>
      <c r="D2824" s="13" t="s">
        <v>9212</v>
      </c>
      <c r="E2824" s="13">
        <v>6</v>
      </c>
      <c r="F2824" s="14">
        <v>0.7</v>
      </c>
      <c r="G2824" s="13" t="s">
        <v>31</v>
      </c>
      <c r="H2824" s="14">
        <v>46</v>
      </c>
      <c r="I2824" s="15" t="s">
        <v>32</v>
      </c>
      <c r="J2824" s="16">
        <v>276</v>
      </c>
      <c r="K2824" s="16">
        <v>46</v>
      </c>
      <c r="L2824" s="17" t="s">
        <v>145</v>
      </c>
      <c r="M2824" s="163" t="str">
        <f>IFERROR(GETPIVOTDATA("Tot. Bottles",'- Ordine Aggregato -'!$A$1,"sku anker",A2824),"")</f>
        <v/>
      </c>
      <c r="N2824" s="18" t="s">
        <v>42</v>
      </c>
      <c r="O2824" s="19" t="str">
        <f t="shared" si="43"/>
        <v>Order online</v>
      </c>
      <c r="P2824" s="97" t="s">
        <v>68</v>
      </c>
      <c r="Q2824" s="13" t="s">
        <v>9213</v>
      </c>
      <c r="R2824" t="s">
        <v>9214</v>
      </c>
      <c r="S2824" s="20">
        <v>0</v>
      </c>
      <c r="T2824" s="21" t="s">
        <v>38</v>
      </c>
    </row>
    <row r="2825" spans="1:20" x14ac:dyDescent="0.35">
      <c r="A2825" s="96" t="s">
        <v>9215</v>
      </c>
      <c r="B2825" s="96"/>
      <c r="C2825" s="96"/>
      <c r="D2825" s="13" t="s">
        <v>9216</v>
      </c>
      <c r="E2825" s="13">
        <v>6</v>
      </c>
      <c r="F2825" s="14">
        <v>0.7</v>
      </c>
      <c r="G2825" s="13" t="s">
        <v>14872</v>
      </c>
      <c r="H2825" s="14">
        <v>41.8</v>
      </c>
      <c r="I2825" s="15" t="s">
        <v>32</v>
      </c>
      <c r="J2825" s="16">
        <v>81</v>
      </c>
      <c r="K2825" s="16">
        <v>13.5</v>
      </c>
      <c r="L2825" s="17" t="s">
        <v>368</v>
      </c>
      <c r="M2825" s="163" t="str">
        <f>IFERROR(GETPIVOTDATA("Tot. Bottles",'- Ordine Aggregato -'!$A$1,"sku anker",A2825),"")</f>
        <v/>
      </c>
      <c r="N2825" s="18" t="s">
        <v>42</v>
      </c>
      <c r="O2825" s="19" t="str">
        <f t="shared" si="43"/>
        <v>Order online</v>
      </c>
      <c r="P2825" s="97" t="s">
        <v>146</v>
      </c>
      <c r="Q2825" s="13" t="s">
        <v>9217</v>
      </c>
      <c r="R2825" t="s">
        <v>9218</v>
      </c>
      <c r="S2825" s="20">
        <v>0</v>
      </c>
      <c r="T2825" s="21" t="s">
        <v>38</v>
      </c>
    </row>
    <row r="2826" spans="1:20" x14ac:dyDescent="0.35">
      <c r="A2826" s="96" t="s">
        <v>9219</v>
      </c>
      <c r="D2826" s="13" t="s">
        <v>9220</v>
      </c>
      <c r="E2826" s="13">
        <v>6</v>
      </c>
      <c r="F2826" s="14">
        <v>0.7</v>
      </c>
      <c r="G2826" s="13" t="s">
        <v>14872</v>
      </c>
      <c r="H2826" s="14">
        <v>41.8</v>
      </c>
      <c r="I2826" s="15" t="s">
        <v>32</v>
      </c>
      <c r="J2826" s="16">
        <v>81</v>
      </c>
      <c r="K2826" s="16">
        <v>13.5</v>
      </c>
      <c r="L2826" s="17" t="s">
        <v>368</v>
      </c>
      <c r="M2826" s="163" t="str">
        <f>IFERROR(GETPIVOTDATA("Tot. Bottles",'- Ordine Aggregato -'!$A$1,"sku anker",A2826),"")</f>
        <v/>
      </c>
      <c r="N2826" s="18" t="s">
        <v>42</v>
      </c>
      <c r="O2826" s="19" t="str">
        <f t="shared" si="43"/>
        <v>Order online</v>
      </c>
      <c r="P2826" s="97" t="s">
        <v>146</v>
      </c>
      <c r="Q2826" s="13" t="s">
        <v>9221</v>
      </c>
      <c r="R2826" t="s">
        <v>9222</v>
      </c>
      <c r="S2826" s="20">
        <v>0</v>
      </c>
      <c r="T2826" s="21" t="s">
        <v>38</v>
      </c>
    </row>
    <row r="2827" spans="1:20" x14ac:dyDescent="0.35">
      <c r="A2827" s="96" t="s">
        <v>9223</v>
      </c>
      <c r="B2827" s="96"/>
      <c r="C2827" s="96"/>
      <c r="D2827" s="13" t="s">
        <v>9224</v>
      </c>
      <c r="E2827" s="13">
        <v>6</v>
      </c>
      <c r="F2827" s="14">
        <v>0.7</v>
      </c>
      <c r="G2827" s="13" t="s">
        <v>14872</v>
      </c>
      <c r="H2827" s="14">
        <v>41.8</v>
      </c>
      <c r="I2827" s="15" t="s">
        <v>32</v>
      </c>
      <c r="J2827" s="16">
        <v>81</v>
      </c>
      <c r="K2827" s="16">
        <v>13.5</v>
      </c>
      <c r="L2827" s="17" t="s">
        <v>368</v>
      </c>
      <c r="M2827" s="163" t="str">
        <f>IFERROR(GETPIVOTDATA("Tot. Bottles",'- Ordine Aggregato -'!$A$1,"sku anker",A2827),"")</f>
        <v/>
      </c>
      <c r="N2827" s="18" t="s">
        <v>42</v>
      </c>
      <c r="O2827" s="19" t="str">
        <f t="shared" si="43"/>
        <v>Order online</v>
      </c>
      <c r="P2827" s="97" t="s">
        <v>146</v>
      </c>
      <c r="Q2827" s="13" t="s">
        <v>9225</v>
      </c>
      <c r="R2827" t="s">
        <v>9226</v>
      </c>
      <c r="S2827" s="20">
        <v>0</v>
      </c>
      <c r="T2827" s="21" t="s">
        <v>38</v>
      </c>
    </row>
    <row r="2828" spans="1:20" x14ac:dyDescent="0.35">
      <c r="A2828" s="96" t="s">
        <v>9228</v>
      </c>
      <c r="B2828" s="96"/>
      <c r="C2828" s="96"/>
      <c r="D2828" s="13" t="s">
        <v>9227</v>
      </c>
      <c r="E2828" s="13">
        <v>12</v>
      </c>
      <c r="F2828" s="14">
        <v>0.5</v>
      </c>
      <c r="G2828" s="13" t="s">
        <v>31</v>
      </c>
      <c r="H2828" s="14">
        <v>50</v>
      </c>
      <c r="I2828" s="15" t="s">
        <v>32</v>
      </c>
      <c r="J2828" s="16">
        <v>52.199999999999996</v>
      </c>
      <c r="K2828" s="16">
        <v>4.3499999999999996</v>
      </c>
      <c r="L2828" s="17" t="s">
        <v>399</v>
      </c>
      <c r="M2828" s="163" t="str">
        <f>IFERROR(GETPIVOTDATA("Tot. Bottles",'- Ordine Aggregato -'!$A$1,"sku anker",A2828),"")</f>
        <v/>
      </c>
      <c r="N2828" s="18" t="s">
        <v>34</v>
      </c>
      <c r="O2828" s="19" t="str">
        <f t="shared" si="43"/>
        <v>Order online</v>
      </c>
      <c r="P2828" s="97" t="s">
        <v>2989</v>
      </c>
      <c r="Q2828" s="13" t="s">
        <v>9229</v>
      </c>
      <c r="R2828" t="s">
        <v>9230</v>
      </c>
      <c r="S2828" s="20">
        <v>0</v>
      </c>
      <c r="T2828" s="21" t="s">
        <v>38</v>
      </c>
    </row>
    <row r="2829" spans="1:20" x14ac:dyDescent="0.35">
      <c r="A2829" s="13" t="s">
        <v>9231</v>
      </c>
      <c r="B2829" s="13"/>
      <c r="C2829" s="13"/>
      <c r="D2829" s="13" t="s">
        <v>9232</v>
      </c>
      <c r="E2829" s="13">
        <v>6</v>
      </c>
      <c r="F2829" s="14">
        <v>0.75</v>
      </c>
      <c r="G2829" s="13" t="s">
        <v>14872</v>
      </c>
      <c r="H2829" s="14">
        <v>13</v>
      </c>
      <c r="I2829" s="15" t="s">
        <v>32</v>
      </c>
      <c r="J2829" s="16">
        <v>76.199999999999989</v>
      </c>
      <c r="K2829" s="16">
        <v>12.7</v>
      </c>
      <c r="L2829" s="17" t="s">
        <v>437</v>
      </c>
      <c r="M2829" s="163" t="str">
        <f>IFERROR(GETPIVOTDATA("Tot. Bottles",'- Ordine Aggregato -'!$A$1,"sku anker",A2829),"")</f>
        <v/>
      </c>
      <c r="N2829" s="18" t="s">
        <v>42</v>
      </c>
      <c r="O2829" s="19" t="str">
        <f t="shared" ref="O2829:O2892" si="44">HYPERLINK("https://www.ankeramsterdamspirits.nl/en/products/"&amp;A2829,"Order online")</f>
        <v>Order online</v>
      </c>
      <c r="P2829" s="97" t="s">
        <v>225</v>
      </c>
      <c r="Q2829" s="13" t="s">
        <v>9233</v>
      </c>
      <c r="R2829" t="s">
        <v>9234</v>
      </c>
      <c r="S2829" s="20">
        <v>0</v>
      </c>
      <c r="T2829" s="21" t="s">
        <v>38</v>
      </c>
    </row>
    <row r="2830" spans="1:20" x14ac:dyDescent="0.35">
      <c r="A2830" s="13" t="s">
        <v>9235</v>
      </c>
      <c r="B2830" s="13"/>
      <c r="C2830" s="13"/>
      <c r="D2830" s="13" t="s">
        <v>9236</v>
      </c>
      <c r="E2830" s="13">
        <v>6</v>
      </c>
      <c r="F2830" s="14">
        <v>1</v>
      </c>
      <c r="G2830" s="13" t="s">
        <v>14871</v>
      </c>
      <c r="H2830" s="14">
        <v>35</v>
      </c>
      <c r="I2830" s="15" t="s">
        <v>32</v>
      </c>
      <c r="J2830" s="16">
        <v>35.700000000000003</v>
      </c>
      <c r="K2830" s="16">
        <v>5.95</v>
      </c>
      <c r="L2830" s="17" t="s">
        <v>2217</v>
      </c>
      <c r="M2830" s="163" t="str">
        <f>IFERROR(GETPIVOTDATA("Tot. Bottles",'- Ordine Aggregato -'!$A$1,"sku anker",A2830),"")</f>
        <v/>
      </c>
      <c r="N2830" s="18" t="s">
        <v>42</v>
      </c>
      <c r="O2830" s="19" t="str">
        <f t="shared" si="44"/>
        <v>Order online</v>
      </c>
      <c r="P2830" s="97" t="s">
        <v>68</v>
      </c>
      <c r="Q2830" s="13" t="s">
        <v>9237</v>
      </c>
      <c r="R2830" t="s">
        <v>9238</v>
      </c>
      <c r="S2830" s="20">
        <v>0</v>
      </c>
      <c r="T2830" s="21" t="s">
        <v>38</v>
      </c>
    </row>
    <row r="2831" spans="1:20" x14ac:dyDescent="0.35">
      <c r="A2831" s="96" t="s">
        <v>9239</v>
      </c>
      <c r="B2831" s="96"/>
      <c r="C2831" s="96"/>
      <c r="D2831" s="13" t="s">
        <v>9240</v>
      </c>
      <c r="E2831" s="13">
        <v>6</v>
      </c>
      <c r="F2831" s="14">
        <v>1</v>
      </c>
      <c r="G2831" s="13" t="s">
        <v>14871</v>
      </c>
      <c r="H2831" s="14">
        <v>28</v>
      </c>
      <c r="I2831" s="15" t="s">
        <v>32</v>
      </c>
      <c r="J2831" s="16">
        <v>35.099999999999994</v>
      </c>
      <c r="K2831" s="16">
        <v>5.85</v>
      </c>
      <c r="L2831" s="17" t="s">
        <v>2217</v>
      </c>
      <c r="M2831" s="163" t="str">
        <f>IFERROR(GETPIVOTDATA("Tot. Bottles",'- Ordine Aggregato -'!$A$1,"sku anker",A2831),"")</f>
        <v/>
      </c>
      <c r="N2831" s="18" t="s">
        <v>42</v>
      </c>
      <c r="O2831" s="19" t="str">
        <f t="shared" si="44"/>
        <v>Order online</v>
      </c>
      <c r="P2831" s="97" t="s">
        <v>68</v>
      </c>
      <c r="Q2831" s="13" t="s">
        <v>9241</v>
      </c>
      <c r="R2831" t="s">
        <v>9242</v>
      </c>
      <c r="S2831" s="20">
        <v>0</v>
      </c>
      <c r="T2831" s="21" t="s">
        <v>38</v>
      </c>
    </row>
    <row r="2832" spans="1:20" x14ac:dyDescent="0.35">
      <c r="A2832" s="13" t="s">
        <v>9243</v>
      </c>
      <c r="B2832" s="13"/>
      <c r="C2832" s="13"/>
      <c r="D2832" s="13" t="s">
        <v>9244</v>
      </c>
      <c r="E2832" s="13">
        <v>6</v>
      </c>
      <c r="F2832" s="14">
        <v>0.7</v>
      </c>
      <c r="G2832" s="13" t="s">
        <v>46</v>
      </c>
      <c r="H2832" s="14">
        <v>40</v>
      </c>
      <c r="I2832" s="15" t="s">
        <v>32</v>
      </c>
      <c r="J2832" s="16">
        <v>68.400000000000006</v>
      </c>
      <c r="K2832" s="16">
        <v>11.4</v>
      </c>
      <c r="L2832" s="17" t="s">
        <v>73</v>
      </c>
      <c r="M2832" s="163" t="str">
        <f>IFERROR(GETPIVOTDATA("Tot. Bottles",'- Ordine Aggregato -'!$A$1,"sku anker",A2832),"")</f>
        <v/>
      </c>
      <c r="N2832" s="18" t="s">
        <v>42</v>
      </c>
      <c r="O2832" s="19" t="str">
        <f t="shared" si="44"/>
        <v>Order online</v>
      </c>
      <c r="P2832" s="97" t="s">
        <v>68</v>
      </c>
      <c r="Q2832" s="13" t="s">
        <v>9245</v>
      </c>
      <c r="R2832" t="s">
        <v>9246</v>
      </c>
      <c r="S2832" s="20">
        <v>0</v>
      </c>
      <c r="T2832" s="21" t="s">
        <v>38</v>
      </c>
    </row>
    <row r="2833" spans="1:20" x14ac:dyDescent="0.35">
      <c r="A2833" s="96" t="s">
        <v>9247</v>
      </c>
      <c r="B2833" s="96"/>
      <c r="C2833" s="96"/>
      <c r="D2833" s="13" t="s">
        <v>9248</v>
      </c>
      <c r="E2833" s="13">
        <v>12</v>
      </c>
      <c r="F2833" s="14">
        <v>0.2</v>
      </c>
      <c r="G2833" s="13" t="s">
        <v>14872</v>
      </c>
      <c r="H2833" s="14">
        <v>40</v>
      </c>
      <c r="I2833" s="15" t="s">
        <v>32</v>
      </c>
      <c r="J2833" s="16">
        <v>327</v>
      </c>
      <c r="K2833" s="16">
        <v>27.25</v>
      </c>
      <c r="L2833" s="17" t="s">
        <v>1143</v>
      </c>
      <c r="M2833" s="163" t="str">
        <f>IFERROR(GETPIVOTDATA("Tot. Bottles",'- Ordine Aggregato -'!$A$1,"sku anker",A2833),"")</f>
        <v/>
      </c>
      <c r="N2833" s="18" t="s">
        <v>42</v>
      </c>
      <c r="O2833" s="19" t="str">
        <f t="shared" si="44"/>
        <v>Order online</v>
      </c>
      <c r="P2833" s="97" t="s">
        <v>43</v>
      </c>
      <c r="Q2833" s="13" t="s">
        <v>9249</v>
      </c>
      <c r="R2833" t="s">
        <v>42</v>
      </c>
      <c r="S2833" s="20">
        <v>0</v>
      </c>
      <c r="T2833" s="21" t="s">
        <v>38</v>
      </c>
    </row>
    <row r="2834" spans="1:20" x14ac:dyDescent="0.35">
      <c r="A2834" s="13" t="s">
        <v>15706</v>
      </c>
      <c r="B2834" s="13"/>
      <c r="C2834" s="13"/>
      <c r="D2834" s="13" t="s">
        <v>15707</v>
      </c>
      <c r="E2834" s="13">
        <v>6</v>
      </c>
      <c r="F2834" s="14">
        <v>0.75</v>
      </c>
      <c r="G2834" s="13" t="s">
        <v>14872</v>
      </c>
      <c r="H2834" s="14">
        <v>12</v>
      </c>
      <c r="I2834" s="15" t="s">
        <v>32</v>
      </c>
      <c r="J2834" s="16">
        <v>207</v>
      </c>
      <c r="K2834" s="16">
        <v>34.5</v>
      </c>
      <c r="L2834" s="17" t="s">
        <v>863</v>
      </c>
      <c r="M2834" s="163" t="str">
        <f>IFERROR(GETPIVOTDATA("Tot. Bottles",'- Ordine Aggregato -'!$A$1,"sku anker",A2834),"")</f>
        <v/>
      </c>
      <c r="N2834" s="18" t="s">
        <v>42</v>
      </c>
      <c r="O2834" s="19" t="str">
        <f t="shared" si="44"/>
        <v>Order online</v>
      </c>
      <c r="P2834" s="97" t="s">
        <v>225</v>
      </c>
      <c r="Q2834" s="13" t="s">
        <v>15708</v>
      </c>
      <c r="R2834" t="s">
        <v>15709</v>
      </c>
      <c r="S2834" s="20">
        <v>0</v>
      </c>
      <c r="T2834" s="21" t="s">
        <v>38</v>
      </c>
    </row>
    <row r="2835" spans="1:20" x14ac:dyDescent="0.35">
      <c r="A2835" s="13" t="s">
        <v>15710</v>
      </c>
      <c r="B2835" s="13"/>
      <c r="C2835" s="13"/>
      <c r="D2835" s="13" t="s">
        <v>9250</v>
      </c>
      <c r="E2835" s="13">
        <v>6</v>
      </c>
      <c r="F2835" s="14">
        <v>0.75</v>
      </c>
      <c r="G2835" s="13" t="s">
        <v>46</v>
      </c>
      <c r="H2835" s="14">
        <v>12.5</v>
      </c>
      <c r="I2835" s="15" t="s">
        <v>32</v>
      </c>
      <c r="J2835" s="16">
        <v>202.79999999999998</v>
      </c>
      <c r="K2835" s="16">
        <v>33.799999999999997</v>
      </c>
      <c r="L2835" s="17" t="s">
        <v>863</v>
      </c>
      <c r="M2835" s="163" t="str">
        <f>IFERROR(GETPIVOTDATA("Tot. Bottles",'- Ordine Aggregato -'!$A$1,"sku anker",A2835),"")</f>
        <v/>
      </c>
      <c r="N2835" s="18" t="s">
        <v>42</v>
      </c>
      <c r="O2835" s="19" t="str">
        <f t="shared" si="44"/>
        <v>Order online</v>
      </c>
      <c r="P2835" s="97" t="s">
        <v>225</v>
      </c>
      <c r="Q2835" s="13" t="s">
        <v>15711</v>
      </c>
      <c r="R2835" t="s">
        <v>15712</v>
      </c>
      <c r="S2835" s="20">
        <v>0</v>
      </c>
      <c r="T2835" s="21" t="s">
        <v>38</v>
      </c>
    </row>
    <row r="2836" spans="1:20" x14ac:dyDescent="0.35">
      <c r="A2836" s="96" t="s">
        <v>9252</v>
      </c>
      <c r="B2836" s="96"/>
      <c r="C2836" s="96"/>
      <c r="D2836" s="13" t="s">
        <v>9250</v>
      </c>
      <c r="E2836" s="13">
        <v>6</v>
      </c>
      <c r="F2836" s="14">
        <v>0.75</v>
      </c>
      <c r="G2836" s="13" t="s">
        <v>31</v>
      </c>
      <c r="H2836" s="14">
        <v>12</v>
      </c>
      <c r="I2836" s="15" t="s">
        <v>32</v>
      </c>
      <c r="J2836" s="16">
        <v>202.79999999999998</v>
      </c>
      <c r="K2836" s="16">
        <v>33.799999999999997</v>
      </c>
      <c r="L2836" s="17" t="s">
        <v>863</v>
      </c>
      <c r="M2836" s="163" t="str">
        <f>IFERROR(GETPIVOTDATA("Tot. Bottles",'- Ordine Aggregato -'!$A$1,"sku anker",A2836),"")</f>
        <v/>
      </c>
      <c r="N2836" s="18" t="s">
        <v>42</v>
      </c>
      <c r="O2836" s="19" t="str">
        <f t="shared" si="44"/>
        <v>Order online</v>
      </c>
      <c r="P2836" s="97" t="s">
        <v>225</v>
      </c>
      <c r="Q2836" s="13" t="s">
        <v>9253</v>
      </c>
      <c r="R2836" t="s">
        <v>9254</v>
      </c>
      <c r="S2836" s="20">
        <v>0</v>
      </c>
      <c r="T2836" s="21" t="s">
        <v>38</v>
      </c>
    </row>
    <row r="2837" spans="1:20" x14ac:dyDescent="0.35">
      <c r="A2837" s="13" t="s">
        <v>9255</v>
      </c>
      <c r="B2837" s="13"/>
      <c r="C2837" s="13"/>
      <c r="D2837" s="13" t="s">
        <v>9250</v>
      </c>
      <c r="E2837" s="13">
        <v>3</v>
      </c>
      <c r="F2837" s="14">
        <v>1.5</v>
      </c>
      <c r="G2837" s="13" t="s">
        <v>31</v>
      </c>
      <c r="H2837" s="14">
        <v>12</v>
      </c>
      <c r="I2837" s="15" t="s">
        <v>32</v>
      </c>
      <c r="J2837" s="16">
        <v>229.5</v>
      </c>
      <c r="K2837" s="16">
        <v>76.5</v>
      </c>
      <c r="L2837" s="17" t="s">
        <v>863</v>
      </c>
      <c r="M2837" s="163" t="str">
        <f>IFERROR(GETPIVOTDATA("Tot. Bottles",'- Ordine Aggregato -'!$A$1,"sku anker",A2837),"")</f>
        <v/>
      </c>
      <c r="N2837" s="18" t="s">
        <v>42</v>
      </c>
      <c r="O2837" s="19" t="str">
        <f t="shared" si="44"/>
        <v>Order online</v>
      </c>
      <c r="P2837" s="97" t="s">
        <v>225</v>
      </c>
      <c r="Q2837" s="13" t="s">
        <v>9256</v>
      </c>
      <c r="R2837" t="s">
        <v>9257</v>
      </c>
      <c r="S2837" s="20">
        <v>0</v>
      </c>
      <c r="T2837" s="21" t="s">
        <v>38</v>
      </c>
    </row>
    <row r="2838" spans="1:20" x14ac:dyDescent="0.35">
      <c r="A2838" s="96" t="s">
        <v>9258</v>
      </c>
      <c r="B2838" s="96"/>
      <c r="C2838" s="96"/>
      <c r="D2838" s="13" t="s">
        <v>9250</v>
      </c>
      <c r="E2838" s="13">
        <v>12</v>
      </c>
      <c r="F2838" s="14">
        <v>375</v>
      </c>
      <c r="G2838" s="13" t="s">
        <v>1081</v>
      </c>
      <c r="H2838" s="14">
        <v>12</v>
      </c>
      <c r="I2838" s="15" t="s">
        <v>32</v>
      </c>
      <c r="J2838" s="16">
        <v>238.79999999999998</v>
      </c>
      <c r="K2838" s="16">
        <v>19.899999999999999</v>
      </c>
      <c r="L2838" s="17" t="s">
        <v>863</v>
      </c>
      <c r="M2838" s="163" t="str">
        <f>IFERROR(GETPIVOTDATA("Tot. Bottles",'- Ordine Aggregato -'!$A$1,"sku anker",A2838),"")</f>
        <v/>
      </c>
      <c r="N2838" s="18" t="s">
        <v>42</v>
      </c>
      <c r="O2838" s="19" t="str">
        <f t="shared" si="44"/>
        <v>Order online</v>
      </c>
      <c r="P2838" s="97" t="s">
        <v>225</v>
      </c>
      <c r="Q2838" s="13" t="s">
        <v>9259</v>
      </c>
      <c r="R2838" t="s">
        <v>9260</v>
      </c>
      <c r="S2838" s="20">
        <v>0</v>
      </c>
      <c r="T2838" s="21" t="s">
        <v>38</v>
      </c>
    </row>
    <row r="2839" spans="1:20" x14ac:dyDescent="0.35">
      <c r="A2839" s="96" t="s">
        <v>15713</v>
      </c>
      <c r="B2839" s="96"/>
      <c r="C2839" s="96"/>
      <c r="D2839" s="13" t="s">
        <v>9262</v>
      </c>
      <c r="E2839" s="13">
        <v>6</v>
      </c>
      <c r="F2839" s="14">
        <v>0.75</v>
      </c>
      <c r="G2839" s="13" t="s">
        <v>14872</v>
      </c>
      <c r="H2839" s="14">
        <v>12.5</v>
      </c>
      <c r="I2839" s="15" t="s">
        <v>32</v>
      </c>
      <c r="J2839" s="16">
        <v>207</v>
      </c>
      <c r="K2839" s="16">
        <v>34.5</v>
      </c>
      <c r="L2839" s="17" t="s">
        <v>863</v>
      </c>
      <c r="M2839" s="163" t="str">
        <f>IFERROR(GETPIVOTDATA("Tot. Bottles",'- Ordine Aggregato -'!$A$1,"sku anker",A2839),"")</f>
        <v/>
      </c>
      <c r="N2839" s="18" t="s">
        <v>34</v>
      </c>
      <c r="O2839" s="19" t="str">
        <f t="shared" si="44"/>
        <v>Order online</v>
      </c>
      <c r="P2839" s="97" t="s">
        <v>225</v>
      </c>
      <c r="Q2839" s="13" t="s">
        <v>15714</v>
      </c>
      <c r="R2839" t="s">
        <v>15715</v>
      </c>
      <c r="S2839" s="20">
        <v>0</v>
      </c>
      <c r="T2839" s="21" t="s">
        <v>38</v>
      </c>
    </row>
    <row r="2840" spans="1:20" x14ac:dyDescent="0.35">
      <c r="A2840" s="96" t="s">
        <v>9261</v>
      </c>
      <c r="B2840" s="96"/>
      <c r="C2840" s="96"/>
      <c r="D2840" s="13" t="s">
        <v>9262</v>
      </c>
      <c r="E2840" s="13">
        <v>6</v>
      </c>
      <c r="F2840" s="14">
        <v>0.75</v>
      </c>
      <c r="G2840" s="13" t="s">
        <v>46</v>
      </c>
      <c r="H2840" s="14">
        <v>12</v>
      </c>
      <c r="I2840" s="15" t="s">
        <v>32</v>
      </c>
      <c r="J2840" s="16">
        <v>207</v>
      </c>
      <c r="K2840" s="16">
        <v>34.5</v>
      </c>
      <c r="L2840" s="17" t="s">
        <v>863</v>
      </c>
      <c r="M2840" s="163" t="str">
        <f>IFERROR(GETPIVOTDATA("Tot. Bottles",'- Ordine Aggregato -'!$A$1,"sku anker",A2840),"")</f>
        <v/>
      </c>
      <c r="N2840" s="18" t="s">
        <v>34</v>
      </c>
      <c r="O2840" s="19" t="str">
        <f t="shared" si="44"/>
        <v>Order online</v>
      </c>
      <c r="P2840" s="97" t="s">
        <v>225</v>
      </c>
      <c r="Q2840" s="13" t="s">
        <v>9263</v>
      </c>
      <c r="R2840" t="s">
        <v>9264</v>
      </c>
      <c r="S2840" s="20">
        <v>0</v>
      </c>
      <c r="T2840" s="21" t="s">
        <v>38</v>
      </c>
    </row>
    <row r="2841" spans="1:20" x14ac:dyDescent="0.35">
      <c r="A2841" s="13" t="s">
        <v>15716</v>
      </c>
      <c r="B2841" s="13"/>
      <c r="C2841" s="13"/>
      <c r="D2841" s="13" t="s">
        <v>15717</v>
      </c>
      <c r="E2841" s="13">
        <v>1</v>
      </c>
      <c r="F2841" s="14">
        <v>1.5</v>
      </c>
      <c r="G2841" s="13" t="s">
        <v>14872</v>
      </c>
      <c r="H2841" s="14">
        <v>12</v>
      </c>
      <c r="I2841" s="15" t="s">
        <v>32</v>
      </c>
      <c r="J2841" s="16">
        <v>82.5</v>
      </c>
      <c r="K2841" s="16">
        <v>82.5</v>
      </c>
      <c r="L2841" s="17" t="s">
        <v>863</v>
      </c>
      <c r="M2841" s="163" t="str">
        <f>IFERROR(GETPIVOTDATA("Tot. Bottles",'- Ordine Aggregato -'!$A$1,"sku anker",A2841),"")</f>
        <v/>
      </c>
      <c r="N2841" s="18" t="s">
        <v>34</v>
      </c>
      <c r="O2841" s="19" t="str">
        <f t="shared" si="44"/>
        <v>Order online</v>
      </c>
      <c r="P2841" s="97" t="s">
        <v>225</v>
      </c>
      <c r="Q2841" s="13" t="s">
        <v>9256</v>
      </c>
      <c r="R2841" t="s">
        <v>15718</v>
      </c>
      <c r="S2841" s="20">
        <v>0</v>
      </c>
      <c r="T2841" s="21" t="s">
        <v>38</v>
      </c>
    </row>
    <row r="2842" spans="1:20" x14ac:dyDescent="0.35">
      <c r="A2842" s="96" t="s">
        <v>15719</v>
      </c>
      <c r="B2842" s="96"/>
      <c r="C2842" s="96"/>
      <c r="D2842" s="13" t="s">
        <v>15720</v>
      </c>
      <c r="E2842" s="13">
        <v>3</v>
      </c>
      <c r="F2842" s="14">
        <v>1.5</v>
      </c>
      <c r="G2842" s="13" t="s">
        <v>46</v>
      </c>
      <c r="H2842" s="14">
        <v>12</v>
      </c>
      <c r="I2842" s="15" t="s">
        <v>32</v>
      </c>
      <c r="J2842" s="16">
        <v>276</v>
      </c>
      <c r="K2842" s="16">
        <v>92</v>
      </c>
      <c r="L2842" s="17" t="s">
        <v>863</v>
      </c>
      <c r="M2842" s="163" t="str">
        <f>IFERROR(GETPIVOTDATA("Tot. Bottles",'- Ordine Aggregato -'!$A$1,"sku anker",A2842),"")</f>
        <v/>
      </c>
      <c r="N2842" s="18" t="s">
        <v>42</v>
      </c>
      <c r="O2842" s="19" t="str">
        <f t="shared" si="44"/>
        <v>Order online</v>
      </c>
      <c r="P2842" s="97" t="s">
        <v>225</v>
      </c>
      <c r="Q2842" s="13" t="s">
        <v>15721</v>
      </c>
      <c r="R2842" t="s">
        <v>15722</v>
      </c>
      <c r="S2842" s="20">
        <v>0</v>
      </c>
      <c r="T2842" s="21" t="s">
        <v>38</v>
      </c>
    </row>
    <row r="2843" spans="1:20" x14ac:dyDescent="0.35">
      <c r="A2843" s="13" t="s">
        <v>15723</v>
      </c>
      <c r="B2843" s="13"/>
      <c r="C2843" s="13"/>
      <c r="D2843" s="13" t="s">
        <v>15724</v>
      </c>
      <c r="E2843" s="13">
        <v>3</v>
      </c>
      <c r="F2843" s="14">
        <v>1.5</v>
      </c>
      <c r="G2843" s="13" t="s">
        <v>14872</v>
      </c>
      <c r="H2843" s="14">
        <v>12</v>
      </c>
      <c r="I2843" s="15" t="s">
        <v>32</v>
      </c>
      <c r="J2843" s="16">
        <v>229.5</v>
      </c>
      <c r="K2843" s="16">
        <v>76.5</v>
      </c>
      <c r="L2843" s="17" t="s">
        <v>863</v>
      </c>
      <c r="M2843" s="163" t="str">
        <f>IFERROR(GETPIVOTDATA("Tot. Bottles",'- Ordine Aggregato -'!$A$1,"sku anker",A2843),"")</f>
        <v/>
      </c>
      <c r="N2843" s="18" t="s">
        <v>42</v>
      </c>
      <c r="O2843" s="19" t="str">
        <f t="shared" si="44"/>
        <v>Order online</v>
      </c>
      <c r="P2843" s="97" t="s">
        <v>225</v>
      </c>
      <c r="Q2843" s="13" t="s">
        <v>15725</v>
      </c>
      <c r="R2843" t="s">
        <v>15726</v>
      </c>
      <c r="S2843" s="20">
        <v>0</v>
      </c>
      <c r="T2843" s="21" t="s">
        <v>38</v>
      </c>
    </row>
    <row r="2844" spans="1:20" x14ac:dyDescent="0.35">
      <c r="A2844" s="13" t="s">
        <v>9265</v>
      </c>
      <c r="B2844" s="13"/>
      <c r="C2844" s="13"/>
      <c r="D2844" s="13" t="s">
        <v>9266</v>
      </c>
      <c r="E2844" s="13">
        <v>24</v>
      </c>
      <c r="F2844" s="14">
        <v>0.2</v>
      </c>
      <c r="G2844" s="13" t="s">
        <v>46</v>
      </c>
      <c r="H2844" s="14">
        <v>12</v>
      </c>
      <c r="I2844" s="15" t="s">
        <v>32</v>
      </c>
      <c r="J2844" s="16">
        <v>262.79999999999995</v>
      </c>
      <c r="K2844" s="16">
        <v>10.95</v>
      </c>
      <c r="L2844" s="17" t="s">
        <v>863</v>
      </c>
      <c r="M2844" s="163" t="str">
        <f>IFERROR(GETPIVOTDATA("Tot. Bottles",'- Ordine Aggregato -'!$A$1,"sku anker",A2844),"")</f>
        <v/>
      </c>
      <c r="N2844" s="18" t="s">
        <v>42</v>
      </c>
      <c r="O2844" s="19" t="str">
        <f t="shared" si="44"/>
        <v>Order online</v>
      </c>
      <c r="P2844" s="97" t="s">
        <v>225</v>
      </c>
      <c r="Q2844" s="13" t="s">
        <v>9251</v>
      </c>
      <c r="R2844" t="s">
        <v>9267</v>
      </c>
      <c r="S2844" s="20">
        <v>0</v>
      </c>
      <c r="T2844" s="21" t="s">
        <v>38</v>
      </c>
    </row>
    <row r="2845" spans="1:20" x14ac:dyDescent="0.35">
      <c r="A2845" s="13" t="s">
        <v>9268</v>
      </c>
      <c r="B2845" s="13"/>
      <c r="C2845" s="13"/>
      <c r="D2845" s="13" t="s">
        <v>9269</v>
      </c>
      <c r="E2845" s="13">
        <v>6</v>
      </c>
      <c r="F2845" s="14">
        <v>0.75</v>
      </c>
      <c r="G2845" s="13" t="s">
        <v>14872</v>
      </c>
      <c r="H2845" s="14">
        <v>12</v>
      </c>
      <c r="I2845" s="15" t="s">
        <v>32</v>
      </c>
      <c r="J2845" s="16">
        <v>215.70000000000002</v>
      </c>
      <c r="K2845" s="16">
        <v>35.950000000000003</v>
      </c>
      <c r="L2845" s="17" t="s">
        <v>863</v>
      </c>
      <c r="M2845" s="163" t="str">
        <f>IFERROR(GETPIVOTDATA("Tot. Bottles",'- Ordine Aggregato -'!$A$1,"sku anker",A2845),"")</f>
        <v/>
      </c>
      <c r="N2845" s="18" t="s">
        <v>42</v>
      </c>
      <c r="O2845" s="19" t="str">
        <f t="shared" si="44"/>
        <v>Order online</v>
      </c>
      <c r="P2845" s="97" t="s">
        <v>225</v>
      </c>
      <c r="Q2845" s="13" t="s">
        <v>9270</v>
      </c>
      <c r="R2845" t="s">
        <v>9271</v>
      </c>
      <c r="S2845" s="20">
        <v>0</v>
      </c>
      <c r="T2845" s="21" t="s">
        <v>38</v>
      </c>
    </row>
    <row r="2846" spans="1:20" x14ac:dyDescent="0.35">
      <c r="A2846" s="96" t="s">
        <v>9272</v>
      </c>
      <c r="D2846" s="13" t="s">
        <v>9273</v>
      </c>
      <c r="E2846" s="13">
        <v>6</v>
      </c>
      <c r="F2846" s="14">
        <v>0.75</v>
      </c>
      <c r="G2846" s="13" t="s">
        <v>14872</v>
      </c>
      <c r="H2846" s="14">
        <v>12</v>
      </c>
      <c r="I2846" s="15" t="s">
        <v>32</v>
      </c>
      <c r="J2846" s="16">
        <v>215.70000000000002</v>
      </c>
      <c r="K2846" s="16">
        <v>35.950000000000003</v>
      </c>
      <c r="L2846" s="17" t="s">
        <v>863</v>
      </c>
      <c r="M2846" s="163" t="str">
        <f>IFERROR(GETPIVOTDATA("Tot. Bottles",'- Ordine Aggregato -'!$A$1,"sku anker",A2846),"")</f>
        <v/>
      </c>
      <c r="N2846" s="18" t="s">
        <v>42</v>
      </c>
      <c r="O2846" s="19" t="str">
        <f t="shared" si="44"/>
        <v>Order online</v>
      </c>
      <c r="P2846" s="97" t="s">
        <v>225</v>
      </c>
      <c r="Q2846" s="13" t="s">
        <v>9274</v>
      </c>
      <c r="R2846" t="s">
        <v>9275</v>
      </c>
      <c r="S2846" s="20">
        <v>0</v>
      </c>
      <c r="T2846" s="21" t="s">
        <v>38</v>
      </c>
    </row>
    <row r="2847" spans="1:20" x14ac:dyDescent="0.35">
      <c r="A2847" s="96" t="s">
        <v>9276</v>
      </c>
      <c r="D2847" s="13" t="s">
        <v>9277</v>
      </c>
      <c r="E2847" s="13">
        <v>6</v>
      </c>
      <c r="F2847" s="14">
        <v>0.75</v>
      </c>
      <c r="G2847" s="13" t="s">
        <v>14872</v>
      </c>
      <c r="H2847" s="14">
        <v>12</v>
      </c>
      <c r="I2847" s="15" t="s">
        <v>32</v>
      </c>
      <c r="J2847" s="16">
        <v>215.70000000000002</v>
      </c>
      <c r="K2847" s="16">
        <v>35.950000000000003</v>
      </c>
      <c r="L2847" s="17" t="s">
        <v>863</v>
      </c>
      <c r="M2847" s="163" t="str">
        <f>IFERROR(GETPIVOTDATA("Tot. Bottles",'- Ordine Aggregato -'!$A$1,"sku anker",A2847),"")</f>
        <v/>
      </c>
      <c r="N2847" s="18" t="s">
        <v>42</v>
      </c>
      <c r="O2847" s="19" t="str">
        <f t="shared" si="44"/>
        <v>Order online</v>
      </c>
      <c r="P2847" s="97" t="s">
        <v>225</v>
      </c>
      <c r="Q2847" s="13" t="s">
        <v>9278</v>
      </c>
      <c r="R2847" t="s">
        <v>9279</v>
      </c>
      <c r="S2847" s="20">
        <v>0</v>
      </c>
      <c r="T2847" s="21" t="s">
        <v>38</v>
      </c>
    </row>
    <row r="2848" spans="1:20" x14ac:dyDescent="0.35">
      <c r="A2848" s="96" t="s">
        <v>9280</v>
      </c>
      <c r="B2848" s="96"/>
      <c r="C2848" s="96"/>
      <c r="D2848" s="13" t="s">
        <v>9281</v>
      </c>
      <c r="E2848" s="13">
        <v>6</v>
      </c>
      <c r="F2848" s="14">
        <v>0.75</v>
      </c>
      <c r="G2848" s="13" t="s">
        <v>31</v>
      </c>
      <c r="H2848" s="14">
        <v>12</v>
      </c>
      <c r="I2848" s="15" t="s">
        <v>32</v>
      </c>
      <c r="J2848" s="16">
        <v>267</v>
      </c>
      <c r="K2848" s="16">
        <v>44.5</v>
      </c>
      <c r="L2848" s="17" t="s">
        <v>863</v>
      </c>
      <c r="M2848" s="163" t="str">
        <f>IFERROR(GETPIVOTDATA("Tot. Bottles",'- Ordine Aggregato -'!$A$1,"sku anker",A2848),"")</f>
        <v/>
      </c>
      <c r="N2848" s="18" t="s">
        <v>42</v>
      </c>
      <c r="O2848" s="19" t="str">
        <f t="shared" si="44"/>
        <v>Order online</v>
      </c>
      <c r="P2848" s="97" t="s">
        <v>225</v>
      </c>
      <c r="Q2848" s="13" t="s">
        <v>9282</v>
      </c>
      <c r="R2848" t="s">
        <v>9283</v>
      </c>
      <c r="S2848" s="20">
        <v>0</v>
      </c>
      <c r="T2848" s="21" t="s">
        <v>38</v>
      </c>
    </row>
    <row r="2849" spans="1:20" x14ac:dyDescent="0.35">
      <c r="A2849" s="96" t="s">
        <v>9284</v>
      </c>
      <c r="B2849" s="96"/>
      <c r="C2849" s="96"/>
      <c r="D2849" s="13" t="s">
        <v>9281</v>
      </c>
      <c r="E2849" s="13">
        <v>3</v>
      </c>
      <c r="F2849" s="14">
        <v>1.5</v>
      </c>
      <c r="G2849" s="13" t="s">
        <v>31</v>
      </c>
      <c r="H2849" s="14">
        <v>12</v>
      </c>
      <c r="I2849" s="15" t="s">
        <v>32</v>
      </c>
      <c r="J2849" s="16">
        <v>330</v>
      </c>
      <c r="K2849" s="16">
        <v>110</v>
      </c>
      <c r="L2849" s="17" t="s">
        <v>863</v>
      </c>
      <c r="M2849" s="163" t="str">
        <f>IFERROR(GETPIVOTDATA("Tot. Bottles",'- Ordine Aggregato -'!$A$1,"sku anker",A2849),"")</f>
        <v/>
      </c>
      <c r="N2849" s="18" t="s">
        <v>42</v>
      </c>
      <c r="O2849" s="19" t="str">
        <f t="shared" si="44"/>
        <v>Order online</v>
      </c>
      <c r="P2849" s="97" t="s">
        <v>225</v>
      </c>
      <c r="Q2849" s="13" t="s">
        <v>9285</v>
      </c>
      <c r="R2849" t="s">
        <v>9286</v>
      </c>
      <c r="S2849" s="20">
        <v>0</v>
      </c>
      <c r="T2849" s="21" t="s">
        <v>38</v>
      </c>
    </row>
    <row r="2850" spans="1:20" x14ac:dyDescent="0.35">
      <c r="A2850" s="13" t="s">
        <v>9287</v>
      </c>
      <c r="B2850" s="13"/>
      <c r="C2850" s="13"/>
      <c r="D2850" s="13" t="s">
        <v>9288</v>
      </c>
      <c r="E2850" s="13">
        <v>6</v>
      </c>
      <c r="F2850" s="14">
        <v>1</v>
      </c>
      <c r="G2850" s="13" t="s">
        <v>14881</v>
      </c>
      <c r="H2850" s="14">
        <v>0</v>
      </c>
      <c r="I2850" s="15" t="s">
        <v>32</v>
      </c>
      <c r="J2850" s="16">
        <v>58.5</v>
      </c>
      <c r="K2850" s="16">
        <v>9.75</v>
      </c>
      <c r="L2850" s="17" t="s">
        <v>235</v>
      </c>
      <c r="M2850" s="163" t="str">
        <f>IFERROR(GETPIVOTDATA("Tot. Bottles",'- Ordine Aggregato -'!$A$1,"sku anker",A2850),"")</f>
        <v/>
      </c>
      <c r="N2850" s="18" t="s">
        <v>34</v>
      </c>
      <c r="O2850" s="19" t="str">
        <f t="shared" si="44"/>
        <v>Order online</v>
      </c>
      <c r="P2850" s="97" t="s">
        <v>225</v>
      </c>
      <c r="Q2850" s="13" t="s">
        <v>42</v>
      </c>
      <c r="R2850" t="s">
        <v>42</v>
      </c>
      <c r="S2850" s="20">
        <v>0</v>
      </c>
      <c r="T2850" s="21" t="s">
        <v>38</v>
      </c>
    </row>
    <row r="2851" spans="1:20" x14ac:dyDescent="0.35">
      <c r="A2851" s="96" t="s">
        <v>9289</v>
      </c>
      <c r="D2851" s="13" t="s">
        <v>9290</v>
      </c>
      <c r="E2851" s="13">
        <v>6</v>
      </c>
      <c r="F2851" s="14">
        <v>0.75</v>
      </c>
      <c r="G2851" s="13" t="s">
        <v>31</v>
      </c>
      <c r="H2851" s="14">
        <v>12</v>
      </c>
      <c r="I2851" s="15" t="s">
        <v>32</v>
      </c>
      <c r="J2851" s="16">
        <v>291</v>
      </c>
      <c r="K2851" s="16">
        <v>48.5</v>
      </c>
      <c r="L2851" s="17" t="s">
        <v>863</v>
      </c>
      <c r="M2851" s="163" t="str">
        <f>IFERROR(GETPIVOTDATA("Tot. Bottles",'- Ordine Aggregato -'!$A$1,"sku anker",A2851),"")</f>
        <v/>
      </c>
      <c r="N2851" s="18" t="s">
        <v>42</v>
      </c>
      <c r="O2851" s="19" t="str">
        <f t="shared" si="44"/>
        <v>Order online</v>
      </c>
      <c r="P2851" s="97" t="s">
        <v>225</v>
      </c>
      <c r="Q2851" s="13" t="s">
        <v>9291</v>
      </c>
      <c r="R2851" t="s">
        <v>9292</v>
      </c>
      <c r="S2851" s="20">
        <v>0</v>
      </c>
      <c r="T2851" s="21" t="s">
        <v>38</v>
      </c>
    </row>
    <row r="2852" spans="1:20" x14ac:dyDescent="0.35">
      <c r="A2852" s="96" t="s">
        <v>15727</v>
      </c>
      <c r="D2852" s="13" t="s">
        <v>9293</v>
      </c>
      <c r="E2852" s="13">
        <v>1</v>
      </c>
      <c r="F2852" s="14">
        <v>6</v>
      </c>
      <c r="G2852" s="13" t="s">
        <v>46</v>
      </c>
      <c r="H2852" s="14">
        <v>12</v>
      </c>
      <c r="I2852" s="15" t="s">
        <v>32</v>
      </c>
      <c r="J2852" s="16">
        <v>525</v>
      </c>
      <c r="K2852" s="16">
        <v>525</v>
      </c>
      <c r="L2852" s="17" t="s">
        <v>863</v>
      </c>
      <c r="M2852" s="163" t="str">
        <f>IFERROR(GETPIVOTDATA("Tot. Bottles",'- Ordine Aggregato -'!$A$1,"sku anker",A2852),"")</f>
        <v/>
      </c>
      <c r="N2852" s="18" t="s">
        <v>42</v>
      </c>
      <c r="O2852" s="19" t="str">
        <f t="shared" si="44"/>
        <v>Order online</v>
      </c>
      <c r="P2852" s="97" t="s">
        <v>225</v>
      </c>
      <c r="Q2852" s="13" t="s">
        <v>15728</v>
      </c>
      <c r="R2852" t="s">
        <v>15729</v>
      </c>
      <c r="S2852" s="20">
        <v>0</v>
      </c>
      <c r="T2852" s="21" t="s">
        <v>38</v>
      </c>
    </row>
    <row r="2853" spans="1:20" x14ac:dyDescent="0.35">
      <c r="A2853" s="96" t="s">
        <v>9294</v>
      </c>
      <c r="D2853" s="13" t="s">
        <v>9295</v>
      </c>
      <c r="E2853" s="13">
        <v>6</v>
      </c>
      <c r="F2853" s="14">
        <v>0.7</v>
      </c>
      <c r="G2853" s="13" t="s">
        <v>31</v>
      </c>
      <c r="H2853" s="14">
        <v>40</v>
      </c>
      <c r="I2853" s="15" t="s">
        <v>32</v>
      </c>
      <c r="J2853" s="16">
        <v>153</v>
      </c>
      <c r="K2853" s="16">
        <v>25.5</v>
      </c>
      <c r="L2853" s="17" t="s">
        <v>863</v>
      </c>
      <c r="M2853" s="163" t="str">
        <f>IFERROR(GETPIVOTDATA("Tot. Bottles",'- Ordine Aggregato -'!$A$1,"sku anker",A2853),"")</f>
        <v/>
      </c>
      <c r="N2853" s="18" t="s">
        <v>34</v>
      </c>
      <c r="O2853" s="19" t="str">
        <f t="shared" si="44"/>
        <v>Order online</v>
      </c>
      <c r="P2853" s="97" t="s">
        <v>225</v>
      </c>
      <c r="Q2853" s="13" t="s">
        <v>9296</v>
      </c>
      <c r="R2853" t="s">
        <v>9297</v>
      </c>
      <c r="S2853" s="20">
        <v>0</v>
      </c>
      <c r="T2853" s="21" t="s">
        <v>38</v>
      </c>
    </row>
    <row r="2854" spans="1:20" x14ac:dyDescent="0.35">
      <c r="A2854" s="96" t="s">
        <v>9298</v>
      </c>
      <c r="B2854" s="96"/>
      <c r="C2854" s="96"/>
      <c r="D2854" s="13" t="s">
        <v>9299</v>
      </c>
      <c r="E2854" s="13">
        <v>6</v>
      </c>
      <c r="F2854" s="14">
        <v>0.75</v>
      </c>
      <c r="G2854" s="13" t="s">
        <v>31</v>
      </c>
      <c r="H2854" s="14">
        <v>12</v>
      </c>
      <c r="I2854" s="15" t="s">
        <v>32</v>
      </c>
      <c r="J2854" s="16">
        <v>249</v>
      </c>
      <c r="K2854" s="16">
        <v>41.5</v>
      </c>
      <c r="L2854" s="17" t="s">
        <v>863</v>
      </c>
      <c r="M2854" s="163" t="str">
        <f>IFERROR(GETPIVOTDATA("Tot. Bottles",'- Ordine Aggregato -'!$A$1,"sku anker",A2854),"")</f>
        <v/>
      </c>
      <c r="N2854" s="18" t="s">
        <v>42</v>
      </c>
      <c r="O2854" s="19" t="str">
        <f t="shared" si="44"/>
        <v>Order online</v>
      </c>
      <c r="P2854" s="97" t="s">
        <v>225</v>
      </c>
      <c r="Q2854" s="13" t="s">
        <v>9300</v>
      </c>
      <c r="R2854" t="s">
        <v>9301</v>
      </c>
      <c r="S2854" s="20">
        <v>0</v>
      </c>
      <c r="T2854" s="21" t="s">
        <v>38</v>
      </c>
    </row>
    <row r="2855" spans="1:20" x14ac:dyDescent="0.35">
      <c r="A2855" s="13" t="s">
        <v>15730</v>
      </c>
      <c r="B2855" s="13"/>
      <c r="C2855" s="13"/>
      <c r="D2855" s="13" t="s">
        <v>15731</v>
      </c>
      <c r="E2855" s="13">
        <v>6</v>
      </c>
      <c r="F2855" s="14">
        <v>0.75</v>
      </c>
      <c r="G2855" s="13" t="s">
        <v>31</v>
      </c>
      <c r="H2855" s="14">
        <v>12</v>
      </c>
      <c r="I2855" s="15" t="s">
        <v>32</v>
      </c>
      <c r="J2855" s="16">
        <v>251.70000000000002</v>
      </c>
      <c r="K2855" s="16">
        <v>41.95</v>
      </c>
      <c r="L2855" s="17" t="s">
        <v>863</v>
      </c>
      <c r="M2855" s="163" t="str">
        <f>IFERROR(GETPIVOTDATA("Tot. Bottles",'- Ordine Aggregato -'!$A$1,"sku anker",A2855),"")</f>
        <v/>
      </c>
      <c r="N2855" s="18" t="s">
        <v>42</v>
      </c>
      <c r="O2855" s="19" t="str">
        <f t="shared" si="44"/>
        <v>Order online</v>
      </c>
      <c r="P2855" s="97" t="s">
        <v>225</v>
      </c>
      <c r="Q2855" s="13" t="s">
        <v>15732</v>
      </c>
      <c r="R2855" t="s">
        <v>15733</v>
      </c>
      <c r="S2855" s="20">
        <v>0</v>
      </c>
      <c r="T2855" s="21" t="s">
        <v>38</v>
      </c>
    </row>
    <row r="2856" spans="1:20" x14ac:dyDescent="0.35">
      <c r="A2856" s="13" t="s">
        <v>9302</v>
      </c>
      <c r="B2856" s="13"/>
      <c r="C2856" s="13"/>
      <c r="D2856" s="13" t="s">
        <v>9303</v>
      </c>
      <c r="E2856" s="13">
        <v>6</v>
      </c>
      <c r="F2856" s="14">
        <v>0.75</v>
      </c>
      <c r="G2856" s="13" t="s">
        <v>31</v>
      </c>
      <c r="H2856" s="14">
        <v>12</v>
      </c>
      <c r="I2856" s="15" t="s">
        <v>32</v>
      </c>
      <c r="J2856" s="16">
        <v>288</v>
      </c>
      <c r="K2856" s="16">
        <v>48</v>
      </c>
      <c r="L2856" s="17" t="s">
        <v>863</v>
      </c>
      <c r="M2856" s="163" t="str">
        <f>IFERROR(GETPIVOTDATA("Tot. Bottles",'- Ordine Aggregato -'!$A$1,"sku anker",A2856),"")</f>
        <v/>
      </c>
      <c r="N2856" s="18" t="s">
        <v>42</v>
      </c>
      <c r="O2856" s="19" t="str">
        <f t="shared" si="44"/>
        <v>Order online</v>
      </c>
      <c r="P2856" s="97" t="s">
        <v>225</v>
      </c>
      <c r="Q2856" s="13" t="s">
        <v>9304</v>
      </c>
      <c r="R2856" t="s">
        <v>9305</v>
      </c>
      <c r="S2856" s="20">
        <v>0</v>
      </c>
      <c r="T2856" s="21" t="s">
        <v>38</v>
      </c>
    </row>
    <row r="2857" spans="1:20" x14ac:dyDescent="0.35">
      <c r="A2857" s="13" t="s">
        <v>9306</v>
      </c>
      <c r="B2857" s="13"/>
      <c r="C2857" s="13"/>
      <c r="D2857" s="13" t="s">
        <v>9307</v>
      </c>
      <c r="E2857" s="13">
        <v>6</v>
      </c>
      <c r="F2857" s="14">
        <v>0.75</v>
      </c>
      <c r="G2857" s="13" t="s">
        <v>31</v>
      </c>
      <c r="H2857" s="14">
        <v>12</v>
      </c>
      <c r="I2857" s="15" t="s">
        <v>32</v>
      </c>
      <c r="J2857" s="16">
        <v>348.6</v>
      </c>
      <c r="K2857" s="16">
        <v>58.1</v>
      </c>
      <c r="L2857" s="17" t="s">
        <v>863</v>
      </c>
      <c r="M2857" s="163" t="str">
        <f>IFERROR(GETPIVOTDATA("Tot. Bottles",'- Ordine Aggregato -'!$A$1,"sku anker",A2857),"")</f>
        <v/>
      </c>
      <c r="N2857" s="18" t="s">
        <v>42</v>
      </c>
      <c r="O2857" s="19" t="str">
        <f t="shared" si="44"/>
        <v>Order online</v>
      </c>
      <c r="P2857" s="97" t="s">
        <v>225</v>
      </c>
      <c r="Q2857" s="13" t="s">
        <v>9308</v>
      </c>
      <c r="R2857" t="s">
        <v>9309</v>
      </c>
      <c r="S2857" s="20">
        <v>0</v>
      </c>
      <c r="T2857" s="21" t="s">
        <v>38</v>
      </c>
    </row>
    <row r="2858" spans="1:20" x14ac:dyDescent="0.35">
      <c r="A2858" s="96" t="s">
        <v>9310</v>
      </c>
      <c r="D2858" s="13" t="s">
        <v>9311</v>
      </c>
      <c r="E2858" s="13">
        <v>24</v>
      </c>
      <c r="F2858" s="14">
        <v>0.2</v>
      </c>
      <c r="G2858" s="13" t="s">
        <v>46</v>
      </c>
      <c r="H2858" s="14">
        <v>12</v>
      </c>
      <c r="I2858" s="15" t="s">
        <v>32</v>
      </c>
      <c r="J2858" s="16">
        <v>336</v>
      </c>
      <c r="K2858" s="16">
        <v>14</v>
      </c>
      <c r="L2858" s="17" t="s">
        <v>863</v>
      </c>
      <c r="M2858" s="163" t="str">
        <f>IFERROR(GETPIVOTDATA("Tot. Bottles",'- Ordine Aggregato -'!$A$1,"sku anker",A2858),"")</f>
        <v/>
      </c>
      <c r="N2858" s="18" t="s">
        <v>42</v>
      </c>
      <c r="O2858" s="19" t="str">
        <f t="shared" si="44"/>
        <v>Order online</v>
      </c>
      <c r="P2858" s="97" t="s">
        <v>225</v>
      </c>
      <c r="Q2858" s="13" t="s">
        <v>9312</v>
      </c>
      <c r="R2858" t="s">
        <v>9313</v>
      </c>
      <c r="S2858" s="20">
        <v>0</v>
      </c>
      <c r="T2858" s="21" t="s">
        <v>38</v>
      </c>
    </row>
    <row r="2859" spans="1:20" x14ac:dyDescent="0.35">
      <c r="A2859" s="96" t="s">
        <v>9314</v>
      </c>
      <c r="D2859" s="13" t="s">
        <v>9311</v>
      </c>
      <c r="E2859" s="13">
        <v>6</v>
      </c>
      <c r="F2859" s="14">
        <v>0.75</v>
      </c>
      <c r="G2859" s="13" t="s">
        <v>31</v>
      </c>
      <c r="H2859" s="14">
        <v>12</v>
      </c>
      <c r="I2859" s="15" t="s">
        <v>32</v>
      </c>
      <c r="J2859" s="16">
        <v>243</v>
      </c>
      <c r="K2859" s="16">
        <v>40.5</v>
      </c>
      <c r="L2859" s="17" t="s">
        <v>863</v>
      </c>
      <c r="M2859" s="163" t="str">
        <f>IFERROR(GETPIVOTDATA("Tot. Bottles",'- Ordine Aggregato -'!$A$1,"sku anker",A2859),"")</f>
        <v/>
      </c>
      <c r="N2859" s="18" t="s">
        <v>42</v>
      </c>
      <c r="O2859" s="19" t="str">
        <f t="shared" si="44"/>
        <v>Order online</v>
      </c>
      <c r="P2859" s="97" t="s">
        <v>225</v>
      </c>
      <c r="Q2859" s="13" t="s">
        <v>9315</v>
      </c>
      <c r="R2859" t="s">
        <v>9316</v>
      </c>
      <c r="S2859" s="20">
        <v>0</v>
      </c>
      <c r="T2859" s="21" t="s">
        <v>38</v>
      </c>
    </row>
    <row r="2860" spans="1:20" x14ac:dyDescent="0.35">
      <c r="A2860" s="13" t="s">
        <v>9317</v>
      </c>
      <c r="B2860" s="13"/>
      <c r="C2860" s="13"/>
      <c r="D2860" s="13" t="s">
        <v>9311</v>
      </c>
      <c r="E2860" s="13">
        <v>12</v>
      </c>
      <c r="F2860" s="14">
        <v>375</v>
      </c>
      <c r="G2860" s="13" t="s">
        <v>767</v>
      </c>
      <c r="H2860" s="14">
        <v>12</v>
      </c>
      <c r="I2860" s="15" t="s">
        <v>32</v>
      </c>
      <c r="J2860" s="16">
        <v>270</v>
      </c>
      <c r="K2860" s="16">
        <v>22.5</v>
      </c>
      <c r="L2860" s="17" t="s">
        <v>863</v>
      </c>
      <c r="M2860" s="163" t="str">
        <f>IFERROR(GETPIVOTDATA("Tot. Bottles",'- Ordine Aggregato -'!$A$1,"sku anker",A2860),"")</f>
        <v/>
      </c>
      <c r="N2860" s="18" t="s">
        <v>42</v>
      </c>
      <c r="O2860" s="19" t="str">
        <f t="shared" si="44"/>
        <v>Order online</v>
      </c>
      <c r="P2860" s="97" t="s">
        <v>225</v>
      </c>
      <c r="Q2860" s="13" t="s">
        <v>9318</v>
      </c>
      <c r="R2860" t="s">
        <v>15734</v>
      </c>
      <c r="S2860" s="20">
        <v>0</v>
      </c>
      <c r="T2860" s="21" t="s">
        <v>38</v>
      </c>
    </row>
    <row r="2861" spans="1:20" x14ac:dyDescent="0.35">
      <c r="A2861" s="96" t="s">
        <v>9319</v>
      </c>
      <c r="B2861" s="96"/>
      <c r="C2861" s="96"/>
      <c r="D2861" s="13" t="s">
        <v>9320</v>
      </c>
      <c r="E2861" s="13">
        <v>6</v>
      </c>
      <c r="F2861" s="14">
        <v>0.75</v>
      </c>
      <c r="G2861" s="13" t="s">
        <v>31</v>
      </c>
      <c r="H2861" s="14">
        <v>12</v>
      </c>
      <c r="I2861" s="15" t="s">
        <v>32</v>
      </c>
      <c r="J2861" s="16">
        <v>255</v>
      </c>
      <c r="K2861" s="16">
        <v>42.5</v>
      </c>
      <c r="L2861" s="17" t="s">
        <v>863</v>
      </c>
      <c r="M2861" s="163" t="str">
        <f>IFERROR(GETPIVOTDATA("Tot. Bottles",'- Ordine Aggregato -'!$A$1,"sku anker",A2861),"")</f>
        <v/>
      </c>
      <c r="N2861" s="18" t="s">
        <v>34</v>
      </c>
      <c r="O2861" s="19" t="str">
        <f t="shared" si="44"/>
        <v>Order online</v>
      </c>
      <c r="P2861" s="97" t="s">
        <v>225</v>
      </c>
      <c r="Q2861" s="13" t="s">
        <v>9321</v>
      </c>
      <c r="R2861" t="s">
        <v>9322</v>
      </c>
      <c r="S2861" s="20">
        <v>0</v>
      </c>
      <c r="T2861" s="21" t="s">
        <v>38</v>
      </c>
    </row>
    <row r="2862" spans="1:20" x14ac:dyDescent="0.35">
      <c r="A2862" s="13" t="s">
        <v>9323</v>
      </c>
      <c r="B2862" s="13"/>
      <c r="C2862" s="13"/>
      <c r="D2862" s="13" t="s">
        <v>9324</v>
      </c>
      <c r="E2862" s="13">
        <v>1</v>
      </c>
      <c r="F2862" s="14">
        <v>1</v>
      </c>
      <c r="G2862" s="13" t="s">
        <v>14881</v>
      </c>
      <c r="H2862" s="14">
        <v>0</v>
      </c>
      <c r="I2862" s="15" t="s">
        <v>32</v>
      </c>
      <c r="J2862" s="16">
        <v>57.5</v>
      </c>
      <c r="K2862" s="16">
        <v>57.5</v>
      </c>
      <c r="L2862" s="17" t="s">
        <v>235</v>
      </c>
      <c r="M2862" s="163" t="str">
        <f>IFERROR(GETPIVOTDATA("Tot. Bottles",'- Ordine Aggregato -'!$A$1,"sku anker",A2862),"")</f>
        <v/>
      </c>
      <c r="N2862" s="18" t="s">
        <v>42</v>
      </c>
      <c r="O2862" s="19" t="str">
        <f t="shared" si="44"/>
        <v>Order online</v>
      </c>
      <c r="P2862" s="97" t="s">
        <v>225</v>
      </c>
      <c r="Q2862" s="13" t="s">
        <v>9325</v>
      </c>
      <c r="R2862" t="s">
        <v>9326</v>
      </c>
      <c r="S2862" s="20">
        <v>0</v>
      </c>
      <c r="T2862" s="21" t="s">
        <v>38</v>
      </c>
    </row>
    <row r="2863" spans="1:20" x14ac:dyDescent="0.35">
      <c r="A2863" s="96" t="s">
        <v>15735</v>
      </c>
      <c r="B2863" s="96"/>
      <c r="C2863" s="96"/>
      <c r="D2863" s="13" t="s">
        <v>15736</v>
      </c>
      <c r="E2863" s="13">
        <v>6</v>
      </c>
      <c r="F2863" s="14">
        <v>0.7</v>
      </c>
      <c r="G2863" s="13" t="s">
        <v>46</v>
      </c>
      <c r="H2863" s="14">
        <v>43</v>
      </c>
      <c r="I2863" s="15" t="s">
        <v>32</v>
      </c>
      <c r="J2863" s="16">
        <v>99</v>
      </c>
      <c r="K2863" s="16">
        <v>16.5</v>
      </c>
      <c r="L2863" s="17" t="s">
        <v>368</v>
      </c>
      <c r="M2863" s="163" t="str">
        <f>IFERROR(GETPIVOTDATA("Tot. Bottles",'- Ordine Aggregato -'!$A$1,"sku anker",A2863),"")</f>
        <v/>
      </c>
      <c r="N2863" s="18" t="s">
        <v>34</v>
      </c>
      <c r="O2863" s="19" t="str">
        <f t="shared" si="44"/>
        <v>Order online</v>
      </c>
      <c r="P2863" s="97" t="s">
        <v>355</v>
      </c>
      <c r="Q2863" s="13" t="s">
        <v>15737</v>
      </c>
      <c r="R2863" t="s">
        <v>42</v>
      </c>
      <c r="S2863" s="20">
        <v>0</v>
      </c>
      <c r="T2863" s="21" t="s">
        <v>38</v>
      </c>
    </row>
    <row r="2864" spans="1:20" x14ac:dyDescent="0.35">
      <c r="A2864" s="13" t="s">
        <v>9327</v>
      </c>
      <c r="B2864" s="13"/>
      <c r="C2864" s="13"/>
      <c r="D2864" s="13" t="s">
        <v>9328</v>
      </c>
      <c r="E2864" s="13">
        <v>6</v>
      </c>
      <c r="F2864" s="14">
        <v>0.7</v>
      </c>
      <c r="G2864" s="13" t="s">
        <v>46</v>
      </c>
      <c r="H2864" s="14">
        <v>32</v>
      </c>
      <c r="I2864" s="15" t="s">
        <v>32</v>
      </c>
      <c r="J2864" s="16">
        <v>39.299999999999997</v>
      </c>
      <c r="K2864" s="16">
        <v>6.55</v>
      </c>
      <c r="L2864" s="17" t="s">
        <v>718</v>
      </c>
      <c r="M2864" s="163" t="str">
        <f>IFERROR(GETPIVOTDATA("Tot. Bottles",'- Ordine Aggregato -'!$A$1,"sku anker",A2864),"")</f>
        <v/>
      </c>
      <c r="N2864" s="18" t="s">
        <v>42</v>
      </c>
      <c r="O2864" s="19" t="str">
        <f t="shared" si="44"/>
        <v>Order online</v>
      </c>
      <c r="P2864" s="97" t="s">
        <v>355</v>
      </c>
      <c r="Q2864" s="13" t="s">
        <v>9329</v>
      </c>
      <c r="R2864" t="s">
        <v>9330</v>
      </c>
      <c r="S2864" s="20">
        <v>0</v>
      </c>
      <c r="T2864" s="21" t="s">
        <v>38</v>
      </c>
    </row>
    <row r="2865" spans="1:20" x14ac:dyDescent="0.35">
      <c r="A2865" s="96" t="s">
        <v>9334</v>
      </c>
      <c r="B2865" s="96"/>
      <c r="C2865" s="96"/>
      <c r="D2865" s="13" t="s">
        <v>9335</v>
      </c>
      <c r="E2865" s="13">
        <v>6</v>
      </c>
      <c r="F2865" s="14">
        <v>0.7</v>
      </c>
      <c r="G2865" s="13" t="s">
        <v>14872</v>
      </c>
      <c r="H2865" s="14">
        <v>40</v>
      </c>
      <c r="I2865" s="15" t="s">
        <v>32</v>
      </c>
      <c r="J2865" s="16">
        <v>35.700000000000003</v>
      </c>
      <c r="K2865" s="16">
        <v>5.95</v>
      </c>
      <c r="L2865" s="17" t="s">
        <v>718</v>
      </c>
      <c r="M2865" s="163" t="str">
        <f>IFERROR(GETPIVOTDATA("Tot. Bottles",'- Ordine Aggregato -'!$A$1,"sku anker",A2865),"")</f>
        <v/>
      </c>
      <c r="N2865" s="18" t="s">
        <v>42</v>
      </c>
      <c r="O2865" s="19" t="str">
        <f t="shared" si="44"/>
        <v>Order online</v>
      </c>
      <c r="P2865" s="97" t="s">
        <v>355</v>
      </c>
      <c r="Q2865" s="13" t="s">
        <v>9336</v>
      </c>
      <c r="R2865" t="s">
        <v>9337</v>
      </c>
      <c r="S2865" s="20">
        <v>0</v>
      </c>
      <c r="T2865" s="21" t="s">
        <v>38</v>
      </c>
    </row>
    <row r="2866" spans="1:20" x14ac:dyDescent="0.35">
      <c r="A2866" s="13" t="s">
        <v>9331</v>
      </c>
      <c r="B2866" s="13"/>
      <c r="C2866" s="13"/>
      <c r="D2866" s="13" t="s">
        <v>9335</v>
      </c>
      <c r="E2866" s="13">
        <v>12</v>
      </c>
      <c r="F2866" s="14">
        <v>1</v>
      </c>
      <c r="G2866" s="13" t="s">
        <v>46</v>
      </c>
      <c r="H2866" s="14">
        <v>40</v>
      </c>
      <c r="I2866" s="15" t="s">
        <v>32</v>
      </c>
      <c r="J2866" s="16">
        <v>94.199999999999989</v>
      </c>
      <c r="K2866" s="16">
        <v>7.85</v>
      </c>
      <c r="L2866" s="17" t="s">
        <v>718</v>
      </c>
      <c r="M2866" s="163" t="str">
        <f>IFERROR(GETPIVOTDATA("Tot. Bottles",'- Ordine Aggregato -'!$A$1,"sku anker",A2866),"")</f>
        <v/>
      </c>
      <c r="N2866" s="18" t="s">
        <v>42</v>
      </c>
      <c r="O2866" s="19" t="str">
        <f t="shared" si="44"/>
        <v>Order online</v>
      </c>
      <c r="P2866" s="97" t="s">
        <v>355</v>
      </c>
      <c r="Q2866" s="13" t="s">
        <v>9332</v>
      </c>
      <c r="R2866" t="s">
        <v>9333</v>
      </c>
      <c r="S2866" s="20">
        <v>0</v>
      </c>
      <c r="T2866" s="21" t="s">
        <v>38</v>
      </c>
    </row>
    <row r="2867" spans="1:20" x14ac:dyDescent="0.35">
      <c r="A2867" s="96" t="s">
        <v>9339</v>
      </c>
      <c r="D2867" s="13" t="s">
        <v>9335</v>
      </c>
      <c r="E2867" s="13">
        <v>6</v>
      </c>
      <c r="F2867" s="14">
        <v>1</v>
      </c>
      <c r="G2867" s="13" t="s">
        <v>14872</v>
      </c>
      <c r="H2867" s="14">
        <v>40</v>
      </c>
      <c r="I2867" s="15" t="s">
        <v>32</v>
      </c>
      <c r="J2867" s="16">
        <v>42.900000000000006</v>
      </c>
      <c r="K2867" s="16">
        <v>7.15</v>
      </c>
      <c r="L2867" s="17" t="s">
        <v>718</v>
      </c>
      <c r="M2867" s="163" t="str">
        <f>IFERROR(GETPIVOTDATA("Tot. Bottles",'- Ordine Aggregato -'!$A$1,"sku anker",A2867),"")</f>
        <v/>
      </c>
      <c r="N2867" s="18" t="s">
        <v>67</v>
      </c>
      <c r="O2867" s="19" t="str">
        <f t="shared" si="44"/>
        <v>Order online</v>
      </c>
      <c r="P2867" s="97" t="s">
        <v>355</v>
      </c>
      <c r="Q2867" s="13" t="s">
        <v>9332</v>
      </c>
      <c r="R2867" t="s">
        <v>9338</v>
      </c>
      <c r="S2867" s="20">
        <v>7.15</v>
      </c>
      <c r="T2867" s="21" t="s">
        <v>38</v>
      </c>
    </row>
    <row r="2868" spans="1:20" x14ac:dyDescent="0.35">
      <c r="A2868" s="96" t="s">
        <v>15738</v>
      </c>
      <c r="D2868" s="13" t="s">
        <v>15739</v>
      </c>
      <c r="E2868" s="13">
        <v>6</v>
      </c>
      <c r="F2868" s="14">
        <v>0.7</v>
      </c>
      <c r="G2868" s="13" t="s">
        <v>14872</v>
      </c>
      <c r="H2868" s="14">
        <v>40</v>
      </c>
      <c r="I2868" s="15" t="s">
        <v>32</v>
      </c>
      <c r="J2868" s="16">
        <v>36</v>
      </c>
      <c r="K2868" s="16">
        <v>6</v>
      </c>
      <c r="L2868" s="17" t="s">
        <v>718</v>
      </c>
      <c r="M2868" s="163" t="str">
        <f>IFERROR(GETPIVOTDATA("Tot. Bottles",'- Ordine Aggregato -'!$A$1,"sku anker",A2868),"")</f>
        <v/>
      </c>
      <c r="N2868" s="18" t="s">
        <v>42</v>
      </c>
      <c r="O2868" s="19" t="str">
        <f t="shared" si="44"/>
        <v>Order online</v>
      </c>
      <c r="P2868" s="97" t="s">
        <v>355</v>
      </c>
      <c r="Q2868" s="13" t="s">
        <v>9336</v>
      </c>
      <c r="R2868" t="s">
        <v>15740</v>
      </c>
      <c r="S2868" s="20">
        <v>0</v>
      </c>
      <c r="T2868" s="21" t="s">
        <v>38</v>
      </c>
    </row>
    <row r="2869" spans="1:20" x14ac:dyDescent="0.35">
      <c r="A2869" s="13" t="s">
        <v>9340</v>
      </c>
      <c r="B2869" s="13"/>
      <c r="C2869" s="13"/>
      <c r="D2869" s="13" t="s">
        <v>9341</v>
      </c>
      <c r="E2869" s="13">
        <v>6</v>
      </c>
      <c r="F2869" s="14">
        <v>0.7</v>
      </c>
      <c r="G2869" s="13" t="s">
        <v>14872</v>
      </c>
      <c r="H2869" s="14">
        <v>37.5</v>
      </c>
      <c r="I2869" s="15" t="s">
        <v>32</v>
      </c>
      <c r="J2869" s="16">
        <v>57</v>
      </c>
      <c r="K2869" s="16">
        <v>9.5</v>
      </c>
      <c r="L2869" s="17" t="s">
        <v>368</v>
      </c>
      <c r="M2869" s="163" t="str">
        <f>IFERROR(GETPIVOTDATA("Tot. Bottles",'- Ordine Aggregato -'!$A$1,"sku anker",A2869),"")</f>
        <v/>
      </c>
      <c r="N2869" s="18" t="s">
        <v>67</v>
      </c>
      <c r="O2869" s="19" t="str">
        <f t="shared" si="44"/>
        <v>Order online</v>
      </c>
      <c r="P2869" s="97" t="s">
        <v>35</v>
      </c>
      <c r="Q2869" s="13" t="s">
        <v>9342</v>
      </c>
      <c r="R2869" t="s">
        <v>9343</v>
      </c>
      <c r="S2869" s="20">
        <v>9.5</v>
      </c>
      <c r="T2869" s="21" t="s">
        <v>38</v>
      </c>
    </row>
    <row r="2870" spans="1:20" x14ac:dyDescent="0.35">
      <c r="A2870" s="96" t="s">
        <v>9344</v>
      </c>
      <c r="B2870" s="96"/>
      <c r="C2870" s="96"/>
      <c r="D2870" s="13" t="s">
        <v>9345</v>
      </c>
      <c r="E2870" s="13">
        <v>6</v>
      </c>
      <c r="F2870" s="14">
        <v>0.7</v>
      </c>
      <c r="G2870" s="13" t="s">
        <v>14872</v>
      </c>
      <c r="H2870" s="14">
        <v>37.5</v>
      </c>
      <c r="I2870" s="15" t="s">
        <v>32</v>
      </c>
      <c r="J2870" s="16">
        <v>57</v>
      </c>
      <c r="K2870" s="16">
        <v>9.5</v>
      </c>
      <c r="L2870" s="17" t="s">
        <v>368</v>
      </c>
      <c r="M2870" s="163" t="str">
        <f>IFERROR(GETPIVOTDATA("Tot. Bottles",'- Ordine Aggregato -'!$A$1,"sku anker",A2870),"")</f>
        <v/>
      </c>
      <c r="N2870" s="18" t="s">
        <v>67</v>
      </c>
      <c r="O2870" s="19" t="str">
        <f t="shared" si="44"/>
        <v>Order online</v>
      </c>
      <c r="P2870" s="97" t="s">
        <v>146</v>
      </c>
      <c r="Q2870" s="13" t="s">
        <v>9346</v>
      </c>
      <c r="R2870" t="s">
        <v>9347</v>
      </c>
      <c r="S2870" s="20">
        <v>9.5</v>
      </c>
      <c r="T2870" s="21" t="s">
        <v>38</v>
      </c>
    </row>
    <row r="2871" spans="1:20" x14ac:dyDescent="0.35">
      <c r="A2871" s="13" t="s">
        <v>9348</v>
      </c>
      <c r="B2871" s="13"/>
      <c r="C2871" s="13"/>
      <c r="D2871" s="13" t="s">
        <v>9349</v>
      </c>
      <c r="E2871" s="13">
        <v>6</v>
      </c>
      <c r="F2871" s="14">
        <v>0.7</v>
      </c>
      <c r="G2871" s="13" t="s">
        <v>14872</v>
      </c>
      <c r="H2871" s="14">
        <v>39.5</v>
      </c>
      <c r="I2871" s="15" t="s">
        <v>32</v>
      </c>
      <c r="J2871" s="16">
        <v>64.5</v>
      </c>
      <c r="K2871" s="16">
        <v>10.75</v>
      </c>
      <c r="L2871" s="17" t="s">
        <v>368</v>
      </c>
      <c r="M2871" s="163" t="str">
        <f>IFERROR(GETPIVOTDATA("Tot. Bottles",'- Ordine Aggregato -'!$A$1,"sku anker",A2871),"")</f>
        <v/>
      </c>
      <c r="N2871" s="18" t="s">
        <v>42</v>
      </c>
      <c r="O2871" s="19" t="str">
        <f t="shared" si="44"/>
        <v>Order online</v>
      </c>
      <c r="P2871" s="97" t="s">
        <v>146</v>
      </c>
      <c r="Q2871" s="13" t="s">
        <v>9350</v>
      </c>
      <c r="R2871" t="s">
        <v>9351</v>
      </c>
      <c r="S2871" s="20">
        <v>0</v>
      </c>
      <c r="T2871" s="21" t="s">
        <v>38</v>
      </c>
    </row>
    <row r="2872" spans="1:20" x14ac:dyDescent="0.35">
      <c r="A2872" s="13" t="s">
        <v>14525</v>
      </c>
      <c r="B2872" s="13"/>
      <c r="C2872" s="13"/>
      <c r="D2872" s="13" t="s">
        <v>14526</v>
      </c>
      <c r="E2872" s="13">
        <v>3</v>
      </c>
      <c r="F2872" s="14">
        <v>0.7</v>
      </c>
      <c r="G2872" s="13" t="s">
        <v>14872</v>
      </c>
      <c r="H2872" s="14">
        <v>39.5</v>
      </c>
      <c r="I2872" s="15" t="s">
        <v>32</v>
      </c>
      <c r="J2872" s="16">
        <v>35.849999999999994</v>
      </c>
      <c r="K2872" s="16">
        <v>11.95</v>
      </c>
      <c r="L2872" s="17" t="s">
        <v>368</v>
      </c>
      <c r="M2872" s="163" t="str">
        <f>IFERROR(GETPIVOTDATA("Tot. Bottles",'- Ordine Aggregato -'!$A$1,"sku anker",A2872),"")</f>
        <v/>
      </c>
      <c r="N2872" s="18" t="s">
        <v>42</v>
      </c>
      <c r="O2872" s="19" t="str">
        <f t="shared" si="44"/>
        <v>Order online</v>
      </c>
      <c r="P2872" s="97" t="s">
        <v>146</v>
      </c>
      <c r="Q2872" s="13" t="s">
        <v>15741</v>
      </c>
      <c r="R2872" t="s">
        <v>15742</v>
      </c>
      <c r="S2872" s="20">
        <v>0</v>
      </c>
      <c r="T2872" s="21" t="s">
        <v>38</v>
      </c>
    </row>
    <row r="2873" spans="1:20" x14ac:dyDescent="0.35">
      <c r="A2873" s="96" t="s">
        <v>9354</v>
      </c>
      <c r="D2873" s="13" t="s">
        <v>9352</v>
      </c>
      <c r="E2873" s="13">
        <v>6</v>
      </c>
      <c r="F2873" s="14">
        <v>0.7</v>
      </c>
      <c r="G2873" s="13" t="s">
        <v>46</v>
      </c>
      <c r="H2873" s="14">
        <v>43.5</v>
      </c>
      <c r="I2873" s="15" t="s">
        <v>32</v>
      </c>
      <c r="J2873" s="16">
        <v>102</v>
      </c>
      <c r="K2873" s="16">
        <v>17</v>
      </c>
      <c r="L2873" s="17" t="s">
        <v>368</v>
      </c>
      <c r="M2873" s="163" t="str">
        <f>IFERROR(GETPIVOTDATA("Tot. Bottles",'- Ordine Aggregato -'!$A$1,"sku anker",A2873),"")</f>
        <v/>
      </c>
      <c r="N2873" s="18" t="s">
        <v>67</v>
      </c>
      <c r="O2873" s="19" t="str">
        <f t="shared" si="44"/>
        <v>Order online</v>
      </c>
      <c r="P2873" s="97" t="s">
        <v>146</v>
      </c>
      <c r="Q2873" s="13" t="s">
        <v>9353</v>
      </c>
      <c r="R2873" t="s">
        <v>9355</v>
      </c>
      <c r="S2873" s="20">
        <v>17</v>
      </c>
      <c r="T2873" s="21" t="s">
        <v>38</v>
      </c>
    </row>
    <row r="2874" spans="1:20" x14ac:dyDescent="0.35">
      <c r="A2874" s="13" t="s">
        <v>9356</v>
      </c>
      <c r="B2874" s="13"/>
      <c r="C2874" s="13"/>
      <c r="D2874" s="13" t="s">
        <v>9357</v>
      </c>
      <c r="E2874" s="13">
        <v>6</v>
      </c>
      <c r="F2874" s="14">
        <v>0.7</v>
      </c>
      <c r="G2874" s="13" t="s">
        <v>14872</v>
      </c>
      <c r="H2874" s="14">
        <v>41.5</v>
      </c>
      <c r="I2874" s="15" t="s">
        <v>32</v>
      </c>
      <c r="J2874" s="16">
        <v>75</v>
      </c>
      <c r="K2874" s="16">
        <v>12.5</v>
      </c>
      <c r="L2874" s="17" t="s">
        <v>368</v>
      </c>
      <c r="M2874" s="163" t="str">
        <f>IFERROR(GETPIVOTDATA("Tot. Bottles",'- Ordine Aggregato -'!$A$1,"sku anker",A2874),"")</f>
        <v/>
      </c>
      <c r="N2874" s="18" t="s">
        <v>42</v>
      </c>
      <c r="O2874" s="19" t="str">
        <f t="shared" si="44"/>
        <v>Order online</v>
      </c>
      <c r="P2874" s="97" t="s">
        <v>146</v>
      </c>
      <c r="Q2874" s="13" t="s">
        <v>9358</v>
      </c>
      <c r="R2874" t="s">
        <v>9359</v>
      </c>
      <c r="S2874" s="20">
        <v>0</v>
      </c>
      <c r="T2874" s="21" t="s">
        <v>38</v>
      </c>
    </row>
    <row r="2875" spans="1:20" x14ac:dyDescent="0.35">
      <c r="A2875" s="13" t="s">
        <v>9360</v>
      </c>
      <c r="B2875" s="13"/>
      <c r="C2875" s="13"/>
      <c r="D2875" s="13" t="s">
        <v>9361</v>
      </c>
      <c r="E2875" s="13">
        <v>6</v>
      </c>
      <c r="F2875" s="14">
        <v>0.7</v>
      </c>
      <c r="G2875" s="13" t="s">
        <v>31</v>
      </c>
      <c r="H2875" s="14">
        <v>37.5</v>
      </c>
      <c r="I2875" s="15" t="s">
        <v>32</v>
      </c>
      <c r="J2875" s="16">
        <v>71.699999999999989</v>
      </c>
      <c r="K2875" s="16">
        <v>11.95</v>
      </c>
      <c r="L2875" s="17" t="s">
        <v>368</v>
      </c>
      <c r="M2875" s="163" t="str">
        <f>IFERROR(GETPIVOTDATA("Tot. Bottles",'- Ordine Aggregato -'!$A$1,"sku anker",A2875),"")</f>
        <v/>
      </c>
      <c r="N2875" s="18" t="s">
        <v>42</v>
      </c>
      <c r="O2875" s="19" t="str">
        <f t="shared" si="44"/>
        <v>Order online</v>
      </c>
      <c r="P2875" s="97" t="s">
        <v>146</v>
      </c>
      <c r="Q2875" s="13" t="s">
        <v>9362</v>
      </c>
      <c r="R2875" t="s">
        <v>9363</v>
      </c>
      <c r="S2875" s="20">
        <v>0</v>
      </c>
      <c r="T2875" s="21" t="s">
        <v>38</v>
      </c>
    </row>
    <row r="2876" spans="1:20" x14ac:dyDescent="0.35">
      <c r="A2876" s="96" t="s">
        <v>15743</v>
      </c>
      <c r="D2876" s="13" t="s">
        <v>9364</v>
      </c>
      <c r="E2876" s="13">
        <v>6</v>
      </c>
      <c r="F2876" s="14">
        <v>0.7</v>
      </c>
      <c r="G2876" s="13" t="s">
        <v>46</v>
      </c>
      <c r="H2876" s="14">
        <v>0</v>
      </c>
      <c r="I2876" s="15" t="s">
        <v>32</v>
      </c>
      <c r="J2876" s="16">
        <v>32.400000000000006</v>
      </c>
      <c r="K2876" s="16">
        <v>5.4</v>
      </c>
      <c r="L2876" s="17" t="s">
        <v>5191</v>
      </c>
      <c r="M2876" s="163" t="str">
        <f>IFERROR(GETPIVOTDATA("Tot. Bottles",'- Ordine Aggregato -'!$A$1,"sku anker",A2876),"")</f>
        <v/>
      </c>
      <c r="N2876" s="18" t="s">
        <v>34</v>
      </c>
      <c r="O2876" s="19" t="str">
        <f t="shared" si="44"/>
        <v>Order online</v>
      </c>
      <c r="P2876" s="97" t="s">
        <v>225</v>
      </c>
      <c r="Q2876" s="13" t="s">
        <v>15744</v>
      </c>
      <c r="R2876" t="s">
        <v>15745</v>
      </c>
      <c r="S2876" s="20">
        <v>0</v>
      </c>
      <c r="T2876" s="21" t="s">
        <v>38</v>
      </c>
    </row>
    <row r="2877" spans="1:20" x14ac:dyDescent="0.35">
      <c r="A2877" s="13" t="s">
        <v>15746</v>
      </c>
      <c r="B2877" s="13"/>
      <c r="C2877" s="13"/>
      <c r="D2877" s="13" t="s">
        <v>9365</v>
      </c>
      <c r="E2877" s="13">
        <v>6</v>
      </c>
      <c r="F2877" s="14">
        <v>0.7</v>
      </c>
      <c r="G2877" s="13" t="s">
        <v>46</v>
      </c>
      <c r="H2877" s="14">
        <v>0</v>
      </c>
      <c r="I2877" s="15" t="s">
        <v>32</v>
      </c>
      <c r="J2877" s="16">
        <v>33</v>
      </c>
      <c r="K2877" s="16">
        <v>5.5</v>
      </c>
      <c r="L2877" s="17" t="s">
        <v>5191</v>
      </c>
      <c r="M2877" s="163" t="str">
        <f>IFERROR(GETPIVOTDATA("Tot. Bottles",'- Ordine Aggregato -'!$A$1,"sku anker",A2877),"")</f>
        <v/>
      </c>
      <c r="N2877" s="18" t="s">
        <v>34</v>
      </c>
      <c r="O2877" s="19" t="str">
        <f t="shared" si="44"/>
        <v>Order online</v>
      </c>
      <c r="P2877" s="97" t="s">
        <v>225</v>
      </c>
      <c r="Q2877" s="13" t="s">
        <v>15747</v>
      </c>
      <c r="R2877" t="s">
        <v>15748</v>
      </c>
      <c r="S2877" s="20">
        <v>0</v>
      </c>
      <c r="T2877" s="21" t="s">
        <v>38</v>
      </c>
    </row>
    <row r="2878" spans="1:20" x14ac:dyDescent="0.35">
      <c r="A2878" s="13" t="s">
        <v>15749</v>
      </c>
      <c r="B2878" s="13"/>
      <c r="C2878" s="13"/>
      <c r="D2878" s="13" t="s">
        <v>9366</v>
      </c>
      <c r="E2878" s="13">
        <v>6</v>
      </c>
      <c r="F2878" s="14">
        <v>0.7</v>
      </c>
      <c r="G2878" s="13" t="s">
        <v>46</v>
      </c>
      <c r="H2878" s="14">
        <v>0</v>
      </c>
      <c r="I2878" s="15" t="s">
        <v>32</v>
      </c>
      <c r="J2878" s="16">
        <v>31.200000000000003</v>
      </c>
      <c r="K2878" s="16">
        <v>5.2</v>
      </c>
      <c r="L2878" s="17" t="s">
        <v>5191</v>
      </c>
      <c r="M2878" s="163" t="str">
        <f>IFERROR(GETPIVOTDATA("Tot. Bottles",'- Ordine Aggregato -'!$A$1,"sku anker",A2878),"")</f>
        <v/>
      </c>
      <c r="N2878" s="18" t="s">
        <v>34</v>
      </c>
      <c r="O2878" s="19" t="str">
        <f t="shared" si="44"/>
        <v>Order online</v>
      </c>
      <c r="P2878" s="97" t="s">
        <v>225</v>
      </c>
      <c r="Q2878" s="13" t="s">
        <v>15750</v>
      </c>
      <c r="R2878" t="s">
        <v>42</v>
      </c>
      <c r="S2878" s="20">
        <v>0</v>
      </c>
      <c r="T2878" s="21" t="s">
        <v>38</v>
      </c>
    </row>
    <row r="2879" spans="1:20" x14ac:dyDescent="0.35">
      <c r="A2879" s="13" t="s">
        <v>15751</v>
      </c>
      <c r="B2879" s="13"/>
      <c r="C2879" s="13"/>
      <c r="D2879" s="13" t="s">
        <v>9367</v>
      </c>
      <c r="E2879" s="13">
        <v>6</v>
      </c>
      <c r="F2879" s="14">
        <v>0.7</v>
      </c>
      <c r="G2879" s="13" t="s">
        <v>46</v>
      </c>
      <c r="H2879" s="14">
        <v>0</v>
      </c>
      <c r="I2879" s="15" t="s">
        <v>32</v>
      </c>
      <c r="J2879" s="16">
        <v>39</v>
      </c>
      <c r="K2879" s="16">
        <v>6.5</v>
      </c>
      <c r="L2879" s="17" t="s">
        <v>5191</v>
      </c>
      <c r="M2879" s="163" t="str">
        <f>IFERROR(GETPIVOTDATA("Tot. Bottles",'- Ordine Aggregato -'!$A$1,"sku anker",A2879),"")</f>
        <v/>
      </c>
      <c r="N2879" s="18" t="s">
        <v>42</v>
      </c>
      <c r="O2879" s="19" t="str">
        <f t="shared" si="44"/>
        <v>Order online</v>
      </c>
      <c r="P2879" s="97" t="s">
        <v>225</v>
      </c>
      <c r="Q2879" s="13" t="s">
        <v>15752</v>
      </c>
      <c r="R2879" t="s">
        <v>15753</v>
      </c>
      <c r="S2879" s="20">
        <v>0</v>
      </c>
      <c r="T2879" s="21" t="s">
        <v>38</v>
      </c>
    </row>
    <row r="2880" spans="1:20" x14ac:dyDescent="0.35">
      <c r="A2880" s="96" t="s">
        <v>15754</v>
      </c>
      <c r="D2880" s="13" t="s">
        <v>9368</v>
      </c>
      <c r="E2880" s="13">
        <v>6</v>
      </c>
      <c r="F2880" s="14">
        <v>0.7</v>
      </c>
      <c r="G2880" s="13" t="s">
        <v>46</v>
      </c>
      <c r="H2880" s="14">
        <v>0</v>
      </c>
      <c r="I2880" s="15" t="s">
        <v>32</v>
      </c>
      <c r="J2880" s="16">
        <v>33</v>
      </c>
      <c r="K2880" s="16">
        <v>5.5</v>
      </c>
      <c r="L2880" s="17" t="s">
        <v>5191</v>
      </c>
      <c r="M2880" s="163" t="str">
        <f>IFERROR(GETPIVOTDATA("Tot. Bottles",'- Ordine Aggregato -'!$A$1,"sku anker",A2880),"")</f>
        <v/>
      </c>
      <c r="N2880" s="18" t="s">
        <v>34</v>
      </c>
      <c r="O2880" s="19" t="str">
        <f t="shared" si="44"/>
        <v>Order online</v>
      </c>
      <c r="P2880" s="97" t="s">
        <v>225</v>
      </c>
      <c r="Q2880" s="13" t="s">
        <v>15755</v>
      </c>
      <c r="R2880" t="s">
        <v>15756</v>
      </c>
      <c r="S2880" s="20">
        <v>0</v>
      </c>
      <c r="T2880" s="21" t="s">
        <v>38</v>
      </c>
    </row>
    <row r="2881" spans="1:20" x14ac:dyDescent="0.35">
      <c r="A2881" s="96" t="s">
        <v>15757</v>
      </c>
      <c r="B2881" s="96"/>
      <c r="C2881" s="96"/>
      <c r="D2881" s="13" t="s">
        <v>9369</v>
      </c>
      <c r="E2881" s="13">
        <v>6</v>
      </c>
      <c r="F2881" s="14">
        <v>0.7</v>
      </c>
      <c r="G2881" s="13" t="s">
        <v>14872</v>
      </c>
      <c r="H2881" s="14">
        <v>0</v>
      </c>
      <c r="I2881" s="15" t="s">
        <v>32</v>
      </c>
      <c r="J2881" s="16">
        <v>33</v>
      </c>
      <c r="K2881" s="16">
        <v>5.5</v>
      </c>
      <c r="L2881" s="17" t="s">
        <v>5191</v>
      </c>
      <c r="M2881" s="163" t="str">
        <f>IFERROR(GETPIVOTDATA("Tot. Bottles",'- Ordine Aggregato -'!$A$1,"sku anker",A2881),"")</f>
        <v/>
      </c>
      <c r="N2881" s="18" t="s">
        <v>34</v>
      </c>
      <c r="O2881" s="19" t="str">
        <f t="shared" si="44"/>
        <v>Order online</v>
      </c>
      <c r="P2881" s="97" t="s">
        <v>225</v>
      </c>
      <c r="Q2881" s="13" t="s">
        <v>15758</v>
      </c>
      <c r="R2881" t="s">
        <v>15759</v>
      </c>
      <c r="S2881" s="20">
        <v>0</v>
      </c>
      <c r="T2881" s="21" t="s">
        <v>38</v>
      </c>
    </row>
    <row r="2882" spans="1:20" x14ac:dyDescent="0.35">
      <c r="A2882" s="96" t="s">
        <v>15760</v>
      </c>
      <c r="B2882" s="96"/>
      <c r="C2882" s="96"/>
      <c r="D2882" s="13" t="s">
        <v>9370</v>
      </c>
      <c r="E2882" s="13">
        <v>6</v>
      </c>
      <c r="F2882" s="14">
        <v>0.7</v>
      </c>
      <c r="G2882" s="13" t="s">
        <v>46</v>
      </c>
      <c r="H2882" s="14">
        <v>0</v>
      </c>
      <c r="I2882" s="15" t="s">
        <v>32</v>
      </c>
      <c r="J2882" s="16">
        <v>34.5</v>
      </c>
      <c r="K2882" s="16">
        <v>5.75</v>
      </c>
      <c r="L2882" s="17" t="s">
        <v>5191</v>
      </c>
      <c r="M2882" s="163" t="str">
        <f>IFERROR(GETPIVOTDATA("Tot. Bottles",'- Ordine Aggregato -'!$A$1,"sku anker",A2882),"")</f>
        <v/>
      </c>
      <c r="N2882" s="18" t="s">
        <v>34</v>
      </c>
      <c r="O2882" s="19" t="str">
        <f t="shared" si="44"/>
        <v>Order online</v>
      </c>
      <c r="P2882" s="97" t="s">
        <v>225</v>
      </c>
      <c r="Q2882" s="13" t="s">
        <v>15761</v>
      </c>
      <c r="R2882" t="s">
        <v>42</v>
      </c>
      <c r="S2882" s="20">
        <v>0</v>
      </c>
      <c r="T2882" s="21" t="s">
        <v>38</v>
      </c>
    </row>
    <row r="2883" spans="1:20" x14ac:dyDescent="0.35">
      <c r="A2883" s="96" t="s">
        <v>15762</v>
      </c>
      <c r="D2883" s="13" t="s">
        <v>9372</v>
      </c>
      <c r="E2883" s="13">
        <v>6</v>
      </c>
      <c r="F2883" s="14">
        <v>0.7</v>
      </c>
      <c r="G2883" s="13" t="s">
        <v>14872</v>
      </c>
      <c r="H2883" s="14">
        <v>0</v>
      </c>
      <c r="I2883" s="15" t="s">
        <v>32</v>
      </c>
      <c r="J2883" s="16">
        <v>26.700000000000003</v>
      </c>
      <c r="K2883" s="16">
        <v>4.45</v>
      </c>
      <c r="L2883" s="17" t="s">
        <v>5191</v>
      </c>
      <c r="M2883" s="163" t="str">
        <f>IFERROR(GETPIVOTDATA("Tot. Bottles",'- Ordine Aggregato -'!$A$1,"sku anker",A2883),"")</f>
        <v/>
      </c>
      <c r="N2883" s="18" t="s">
        <v>42</v>
      </c>
      <c r="O2883" s="19" t="str">
        <f t="shared" si="44"/>
        <v>Order online</v>
      </c>
      <c r="P2883" s="97" t="s">
        <v>225</v>
      </c>
      <c r="Q2883" s="13" t="s">
        <v>15763</v>
      </c>
      <c r="R2883" t="s">
        <v>42</v>
      </c>
      <c r="S2883" s="20">
        <v>0</v>
      </c>
      <c r="T2883" s="21" t="s">
        <v>38</v>
      </c>
    </row>
    <row r="2884" spans="1:20" x14ac:dyDescent="0.35">
      <c r="A2884" s="13" t="s">
        <v>9371</v>
      </c>
      <c r="B2884" s="13"/>
      <c r="C2884" s="13"/>
      <c r="D2884" s="13" t="s">
        <v>9372</v>
      </c>
      <c r="E2884" s="13">
        <v>6</v>
      </c>
      <c r="F2884" s="14">
        <v>0.7</v>
      </c>
      <c r="G2884" s="13" t="s">
        <v>14871</v>
      </c>
      <c r="H2884" s="14">
        <v>0</v>
      </c>
      <c r="I2884" s="15" t="s">
        <v>32</v>
      </c>
      <c r="J2884" s="16">
        <v>30.900000000000002</v>
      </c>
      <c r="K2884" s="16">
        <v>5.15</v>
      </c>
      <c r="L2884" s="17" t="s">
        <v>5191</v>
      </c>
      <c r="M2884" s="163" t="str">
        <f>IFERROR(GETPIVOTDATA("Tot. Bottles",'- Ordine Aggregato -'!$A$1,"sku anker",A2884),"")</f>
        <v/>
      </c>
      <c r="N2884" s="18" t="s">
        <v>42</v>
      </c>
      <c r="O2884" s="19" t="str">
        <f t="shared" si="44"/>
        <v>Order online</v>
      </c>
      <c r="P2884" s="97" t="s">
        <v>225</v>
      </c>
      <c r="Q2884" s="13" t="s">
        <v>9373</v>
      </c>
      <c r="R2884" t="s">
        <v>9374</v>
      </c>
      <c r="S2884" s="20">
        <v>0</v>
      </c>
      <c r="T2884" s="21" t="s">
        <v>38</v>
      </c>
    </row>
    <row r="2885" spans="1:20" x14ac:dyDescent="0.35">
      <c r="A2885" s="13" t="s">
        <v>15764</v>
      </c>
      <c r="B2885" s="13"/>
      <c r="C2885" s="13"/>
      <c r="D2885" s="13" t="s">
        <v>15765</v>
      </c>
      <c r="E2885" s="13">
        <v>6</v>
      </c>
      <c r="F2885" s="14">
        <v>0.7</v>
      </c>
      <c r="G2885" s="13" t="s">
        <v>14872</v>
      </c>
      <c r="H2885" s="14">
        <v>0</v>
      </c>
      <c r="I2885" s="15" t="s">
        <v>32</v>
      </c>
      <c r="J2885" s="16">
        <v>39</v>
      </c>
      <c r="K2885" s="16">
        <v>6.5</v>
      </c>
      <c r="L2885" s="17" t="s">
        <v>5191</v>
      </c>
      <c r="M2885" s="163" t="str">
        <f>IFERROR(GETPIVOTDATA("Tot. Bottles",'- Ordine Aggregato -'!$A$1,"sku anker",A2885),"")</f>
        <v/>
      </c>
      <c r="N2885" s="18" t="s">
        <v>42</v>
      </c>
      <c r="O2885" s="19" t="str">
        <f t="shared" si="44"/>
        <v>Order online</v>
      </c>
      <c r="P2885" s="97" t="s">
        <v>225</v>
      </c>
      <c r="Q2885" s="13" t="s">
        <v>15766</v>
      </c>
      <c r="R2885" t="s">
        <v>15767</v>
      </c>
      <c r="S2885" s="20">
        <v>0</v>
      </c>
      <c r="T2885" s="21" t="s">
        <v>38</v>
      </c>
    </row>
    <row r="2886" spans="1:20" x14ac:dyDescent="0.35">
      <c r="A2886" s="96" t="s">
        <v>15768</v>
      </c>
      <c r="D2886" s="13" t="s">
        <v>15769</v>
      </c>
      <c r="E2886" s="13">
        <v>6</v>
      </c>
      <c r="F2886" s="14">
        <v>0.7</v>
      </c>
      <c r="G2886" s="13" t="s">
        <v>14872</v>
      </c>
      <c r="H2886" s="14">
        <v>0</v>
      </c>
      <c r="I2886" s="15" t="s">
        <v>32</v>
      </c>
      <c r="J2886" s="16">
        <v>39</v>
      </c>
      <c r="K2886" s="16">
        <v>6.5</v>
      </c>
      <c r="L2886" s="17" t="s">
        <v>4515</v>
      </c>
      <c r="M2886" s="163" t="str">
        <f>IFERROR(GETPIVOTDATA("Tot. Bottles",'- Ordine Aggregato -'!$A$1,"sku anker",A2886),"")</f>
        <v/>
      </c>
      <c r="N2886" s="18" t="s">
        <v>42</v>
      </c>
      <c r="O2886" s="19" t="str">
        <f t="shared" si="44"/>
        <v>Order online</v>
      </c>
      <c r="P2886" s="97" t="s">
        <v>225</v>
      </c>
      <c r="Q2886" s="13" t="s">
        <v>15770</v>
      </c>
      <c r="R2886" t="s">
        <v>15771</v>
      </c>
      <c r="S2886" s="20">
        <v>0</v>
      </c>
      <c r="T2886" s="21" t="s">
        <v>38</v>
      </c>
    </row>
    <row r="2887" spans="1:20" x14ac:dyDescent="0.35">
      <c r="A2887" s="96" t="s">
        <v>15772</v>
      </c>
      <c r="D2887" s="13" t="s">
        <v>9375</v>
      </c>
      <c r="E2887" s="13">
        <v>6</v>
      </c>
      <c r="F2887" s="14">
        <v>0.7</v>
      </c>
      <c r="G2887" s="13" t="s">
        <v>14872</v>
      </c>
      <c r="H2887" s="14">
        <v>0</v>
      </c>
      <c r="I2887" s="15" t="s">
        <v>32</v>
      </c>
      <c r="J2887" s="16">
        <v>39</v>
      </c>
      <c r="K2887" s="16">
        <v>6.5</v>
      </c>
      <c r="L2887" s="17" t="s">
        <v>5191</v>
      </c>
      <c r="M2887" s="163" t="str">
        <f>IFERROR(GETPIVOTDATA("Tot. Bottles",'- Ordine Aggregato -'!$A$1,"sku anker",A2887),"")</f>
        <v/>
      </c>
      <c r="N2887" s="18" t="s">
        <v>42</v>
      </c>
      <c r="O2887" s="19" t="str">
        <f t="shared" si="44"/>
        <v>Order online</v>
      </c>
      <c r="P2887" s="97" t="s">
        <v>225</v>
      </c>
      <c r="Q2887" s="13" t="s">
        <v>15773</v>
      </c>
      <c r="R2887" t="s">
        <v>42</v>
      </c>
      <c r="S2887" s="20">
        <v>0</v>
      </c>
      <c r="T2887" s="21" t="s">
        <v>38</v>
      </c>
    </row>
    <row r="2888" spans="1:20" x14ac:dyDescent="0.35">
      <c r="A2888" s="96" t="s">
        <v>15774</v>
      </c>
      <c r="D2888" s="13" t="s">
        <v>15775</v>
      </c>
      <c r="E2888" s="13">
        <v>6</v>
      </c>
      <c r="F2888" s="14">
        <v>0.7</v>
      </c>
      <c r="G2888" s="13" t="s">
        <v>46</v>
      </c>
      <c r="H2888" s="14">
        <v>0</v>
      </c>
      <c r="I2888" s="15" t="s">
        <v>32</v>
      </c>
      <c r="J2888" s="16">
        <v>24</v>
      </c>
      <c r="K2888" s="16">
        <v>4</v>
      </c>
      <c r="L2888" s="17" t="s">
        <v>5191</v>
      </c>
      <c r="M2888" s="163" t="str">
        <f>IFERROR(GETPIVOTDATA("Tot. Bottles",'- Ordine Aggregato -'!$A$1,"sku anker",A2888),"")</f>
        <v/>
      </c>
      <c r="N2888" s="18" t="s">
        <v>42</v>
      </c>
      <c r="O2888" s="19" t="str">
        <f t="shared" si="44"/>
        <v>Order online</v>
      </c>
      <c r="P2888" s="97" t="s">
        <v>225</v>
      </c>
      <c r="Q2888" s="13" t="s">
        <v>15776</v>
      </c>
      <c r="R2888" t="s">
        <v>15777</v>
      </c>
      <c r="S2888" s="20">
        <v>0</v>
      </c>
      <c r="T2888" s="21" t="s">
        <v>38</v>
      </c>
    </row>
    <row r="2889" spans="1:20" x14ac:dyDescent="0.35">
      <c r="A2889" s="96" t="s">
        <v>15778</v>
      </c>
      <c r="D2889" s="13" t="s">
        <v>9376</v>
      </c>
      <c r="E2889" s="13">
        <v>6</v>
      </c>
      <c r="F2889" s="14">
        <v>0.7</v>
      </c>
      <c r="G2889" s="13" t="s">
        <v>14872</v>
      </c>
      <c r="H2889" s="14">
        <v>0</v>
      </c>
      <c r="I2889" s="15" t="s">
        <v>32</v>
      </c>
      <c r="J2889" s="16">
        <v>39</v>
      </c>
      <c r="K2889" s="16">
        <v>6.5</v>
      </c>
      <c r="L2889" s="17" t="s">
        <v>5191</v>
      </c>
      <c r="M2889" s="163" t="str">
        <f>IFERROR(GETPIVOTDATA("Tot. Bottles",'- Ordine Aggregato -'!$A$1,"sku anker",A2889),"")</f>
        <v/>
      </c>
      <c r="N2889" s="18" t="s">
        <v>42</v>
      </c>
      <c r="O2889" s="19" t="str">
        <f t="shared" si="44"/>
        <v>Order online</v>
      </c>
      <c r="P2889" s="97" t="s">
        <v>225</v>
      </c>
      <c r="Q2889" s="13" t="s">
        <v>15779</v>
      </c>
      <c r="R2889" t="s">
        <v>42</v>
      </c>
      <c r="S2889" s="20">
        <v>0</v>
      </c>
      <c r="T2889" s="21" t="s">
        <v>38</v>
      </c>
    </row>
    <row r="2890" spans="1:20" x14ac:dyDescent="0.35">
      <c r="A2890" s="96" t="s">
        <v>15780</v>
      </c>
      <c r="D2890" s="13" t="s">
        <v>9377</v>
      </c>
      <c r="E2890" s="13">
        <v>6</v>
      </c>
      <c r="F2890" s="14">
        <v>0.7</v>
      </c>
      <c r="G2890" s="13" t="s">
        <v>46</v>
      </c>
      <c r="H2890" s="14">
        <v>0</v>
      </c>
      <c r="I2890" s="15" t="s">
        <v>32</v>
      </c>
      <c r="J2890" s="16">
        <v>39</v>
      </c>
      <c r="K2890" s="16">
        <v>6.5</v>
      </c>
      <c r="L2890" s="17" t="s">
        <v>5191</v>
      </c>
      <c r="M2890" s="163" t="str">
        <f>IFERROR(GETPIVOTDATA("Tot. Bottles",'- Ordine Aggregato -'!$A$1,"sku anker",A2890),"")</f>
        <v/>
      </c>
      <c r="N2890" s="18" t="s">
        <v>34</v>
      </c>
      <c r="O2890" s="19" t="str">
        <f t="shared" si="44"/>
        <v>Order online</v>
      </c>
      <c r="P2890" s="97" t="s">
        <v>225</v>
      </c>
      <c r="Q2890" s="13" t="s">
        <v>15781</v>
      </c>
      <c r="R2890" t="s">
        <v>42</v>
      </c>
      <c r="S2890" s="20">
        <v>0</v>
      </c>
      <c r="T2890" s="21" t="s">
        <v>38</v>
      </c>
    </row>
    <row r="2891" spans="1:20" x14ac:dyDescent="0.35">
      <c r="A2891" s="96" t="s">
        <v>9378</v>
      </c>
      <c r="D2891" s="13" t="s">
        <v>9379</v>
      </c>
      <c r="E2891" s="13">
        <v>48</v>
      </c>
      <c r="F2891" s="14">
        <v>0.05</v>
      </c>
      <c r="G2891" s="13" t="s">
        <v>46</v>
      </c>
      <c r="H2891" s="14">
        <v>47</v>
      </c>
      <c r="I2891" s="15" t="s">
        <v>32</v>
      </c>
      <c r="J2891" s="16">
        <v>168</v>
      </c>
      <c r="K2891" s="16">
        <v>3.5</v>
      </c>
      <c r="L2891" s="17" t="s">
        <v>368</v>
      </c>
      <c r="M2891" s="163" t="str">
        <f>IFERROR(GETPIVOTDATA("Tot. Bottles",'- Ordine Aggregato -'!$A$1,"sku anker",A2891),"")</f>
        <v/>
      </c>
      <c r="N2891" s="18" t="s">
        <v>42</v>
      </c>
      <c r="O2891" s="19" t="str">
        <f t="shared" si="44"/>
        <v>Order online</v>
      </c>
      <c r="P2891" s="97" t="s">
        <v>220</v>
      </c>
      <c r="Q2891" s="13" t="s">
        <v>9380</v>
      </c>
      <c r="R2891" t="s">
        <v>9381</v>
      </c>
      <c r="S2891" s="20">
        <v>0</v>
      </c>
      <c r="T2891" s="21" t="s">
        <v>38</v>
      </c>
    </row>
    <row r="2892" spans="1:20" x14ac:dyDescent="0.35">
      <c r="A2892" s="96" t="s">
        <v>9382</v>
      </c>
      <c r="B2892" s="96"/>
      <c r="C2892" s="96"/>
      <c r="D2892" s="13" t="s">
        <v>9379</v>
      </c>
      <c r="E2892" s="13">
        <v>6</v>
      </c>
      <c r="F2892" s="14">
        <v>0.5</v>
      </c>
      <c r="G2892" s="13" t="s">
        <v>14872</v>
      </c>
      <c r="H2892" s="14">
        <v>47</v>
      </c>
      <c r="I2892" s="15" t="s">
        <v>32</v>
      </c>
      <c r="J2892" s="16">
        <v>132</v>
      </c>
      <c r="K2892" s="16">
        <v>22</v>
      </c>
      <c r="L2892" s="17" t="s">
        <v>368</v>
      </c>
      <c r="M2892" s="163" t="str">
        <f>IFERROR(GETPIVOTDATA("Tot. Bottles",'- Ordine Aggregato -'!$A$1,"sku anker",A2892),"")</f>
        <v/>
      </c>
      <c r="N2892" s="18" t="s">
        <v>42</v>
      </c>
      <c r="O2892" s="19" t="str">
        <f t="shared" si="44"/>
        <v>Order online</v>
      </c>
      <c r="P2892" s="97" t="s">
        <v>220</v>
      </c>
      <c r="Q2892" s="13" t="s">
        <v>9383</v>
      </c>
      <c r="R2892" t="s">
        <v>9384</v>
      </c>
      <c r="S2892" s="20">
        <v>0</v>
      </c>
      <c r="T2892" s="21" t="s">
        <v>38</v>
      </c>
    </row>
    <row r="2893" spans="1:20" x14ac:dyDescent="0.35">
      <c r="A2893" s="96" t="s">
        <v>9386</v>
      </c>
      <c r="B2893" s="96"/>
      <c r="C2893" s="96"/>
      <c r="D2893" s="13" t="s">
        <v>9387</v>
      </c>
      <c r="E2893" s="13">
        <v>6</v>
      </c>
      <c r="F2893" s="14">
        <v>0.5</v>
      </c>
      <c r="G2893" s="13" t="s">
        <v>14872</v>
      </c>
      <c r="H2893" s="14">
        <v>47</v>
      </c>
      <c r="I2893" s="15" t="s">
        <v>32</v>
      </c>
      <c r="J2893" s="16">
        <v>1260</v>
      </c>
      <c r="K2893" s="16">
        <v>210</v>
      </c>
      <c r="L2893" s="17" t="s">
        <v>368</v>
      </c>
      <c r="M2893" s="163" t="str">
        <f>IFERROR(GETPIVOTDATA("Tot. Bottles",'- Ordine Aggregato -'!$A$1,"sku anker",A2893),"")</f>
        <v/>
      </c>
      <c r="N2893" s="18" t="s">
        <v>42</v>
      </c>
      <c r="O2893" s="19" t="str">
        <f t="shared" ref="O2893:O2956" si="45">HYPERLINK("https://www.ankeramsterdamspirits.nl/en/products/"&amp;A2893,"Order online")</f>
        <v>Order online</v>
      </c>
      <c r="P2893" s="97" t="s">
        <v>220</v>
      </c>
      <c r="Q2893" s="13" t="s">
        <v>9388</v>
      </c>
      <c r="R2893" t="s">
        <v>9389</v>
      </c>
      <c r="S2893" s="20">
        <v>0</v>
      </c>
      <c r="T2893" s="21" t="s">
        <v>38</v>
      </c>
    </row>
    <row r="2894" spans="1:20" x14ac:dyDescent="0.35">
      <c r="A2894" s="96" t="s">
        <v>14565</v>
      </c>
      <c r="D2894" s="13" t="s">
        <v>14566</v>
      </c>
      <c r="E2894" s="13">
        <v>6</v>
      </c>
      <c r="F2894" s="14">
        <v>0.5</v>
      </c>
      <c r="G2894" s="13" t="s">
        <v>46</v>
      </c>
      <c r="H2894" s="14">
        <v>47</v>
      </c>
      <c r="I2894" s="15" t="s">
        <v>32</v>
      </c>
      <c r="J2894" s="16">
        <v>900</v>
      </c>
      <c r="K2894" s="16">
        <v>150</v>
      </c>
      <c r="L2894" s="17" t="s">
        <v>368</v>
      </c>
      <c r="M2894" s="163" t="str">
        <f>IFERROR(GETPIVOTDATA("Tot. Bottles",'- Ordine Aggregato -'!$A$1,"sku anker",A2894),"")</f>
        <v/>
      </c>
      <c r="N2894" s="18" t="s">
        <v>67</v>
      </c>
      <c r="O2894" s="19" t="str">
        <f t="shared" si="45"/>
        <v>Order online</v>
      </c>
      <c r="P2894" s="97" t="s">
        <v>220</v>
      </c>
      <c r="Q2894" s="13" t="s">
        <v>15782</v>
      </c>
      <c r="R2894" t="s">
        <v>42</v>
      </c>
      <c r="S2894" s="20">
        <v>150</v>
      </c>
      <c r="T2894" s="21" t="s">
        <v>38</v>
      </c>
    </row>
    <row r="2895" spans="1:20" x14ac:dyDescent="0.35">
      <c r="A2895" s="96" t="s">
        <v>9390</v>
      </c>
      <c r="B2895" s="96"/>
      <c r="C2895" s="96"/>
      <c r="D2895" s="13" t="s">
        <v>9391</v>
      </c>
      <c r="E2895" s="13">
        <v>6</v>
      </c>
      <c r="F2895" s="14">
        <v>0.5</v>
      </c>
      <c r="G2895" s="13" t="s">
        <v>14872</v>
      </c>
      <c r="H2895" s="14">
        <v>47</v>
      </c>
      <c r="I2895" s="15" t="s">
        <v>32</v>
      </c>
      <c r="J2895" s="16">
        <v>2190</v>
      </c>
      <c r="K2895" s="16">
        <v>365</v>
      </c>
      <c r="L2895" s="17" t="s">
        <v>623</v>
      </c>
      <c r="M2895" s="163" t="str">
        <f>IFERROR(GETPIVOTDATA("Tot. Bottles",'- Ordine Aggregato -'!$A$1,"sku anker",A2895),"")</f>
        <v/>
      </c>
      <c r="N2895" s="18" t="s">
        <v>67</v>
      </c>
      <c r="O2895" s="19" t="str">
        <f t="shared" si="45"/>
        <v>Order online</v>
      </c>
      <c r="P2895" s="97" t="s">
        <v>220</v>
      </c>
      <c r="Q2895" s="13" t="s">
        <v>9392</v>
      </c>
      <c r="R2895" t="s">
        <v>9393</v>
      </c>
      <c r="S2895" s="20">
        <v>365</v>
      </c>
      <c r="T2895" s="21" t="s">
        <v>38</v>
      </c>
    </row>
    <row r="2896" spans="1:20" x14ac:dyDescent="0.35">
      <c r="A2896" s="96" t="s">
        <v>9394</v>
      </c>
      <c r="D2896" s="13" t="s">
        <v>9395</v>
      </c>
      <c r="E2896" s="13">
        <v>24</v>
      </c>
      <c r="F2896" s="14">
        <v>0.15</v>
      </c>
      <c r="G2896" s="13" t="s">
        <v>46</v>
      </c>
      <c r="H2896" s="14">
        <v>41</v>
      </c>
      <c r="I2896" s="15" t="s">
        <v>32</v>
      </c>
      <c r="J2896" s="16">
        <v>324</v>
      </c>
      <c r="K2896" s="16">
        <v>13.5</v>
      </c>
      <c r="L2896" s="17" t="s">
        <v>368</v>
      </c>
      <c r="M2896" s="163" t="str">
        <f>IFERROR(GETPIVOTDATA("Tot. Bottles",'- Ordine Aggregato -'!$A$1,"sku anker",A2896),"")</f>
        <v/>
      </c>
      <c r="N2896" s="18" t="s">
        <v>42</v>
      </c>
      <c r="O2896" s="19" t="str">
        <f t="shared" si="45"/>
        <v>Order online</v>
      </c>
      <c r="P2896" s="97" t="s">
        <v>220</v>
      </c>
      <c r="Q2896" s="13" t="s">
        <v>9396</v>
      </c>
      <c r="R2896" t="s">
        <v>9397</v>
      </c>
      <c r="S2896" s="20">
        <v>0</v>
      </c>
      <c r="T2896" s="21" t="s">
        <v>38</v>
      </c>
    </row>
    <row r="2897" spans="1:20" x14ac:dyDescent="0.35">
      <c r="A2897" s="96" t="s">
        <v>9398</v>
      </c>
      <c r="B2897" s="96"/>
      <c r="C2897" s="96"/>
      <c r="D2897" s="13" t="s">
        <v>9399</v>
      </c>
      <c r="E2897" s="13">
        <v>6</v>
      </c>
      <c r="F2897" s="14">
        <v>0.5</v>
      </c>
      <c r="G2897" s="13" t="s">
        <v>14872</v>
      </c>
      <c r="H2897" s="14">
        <v>29</v>
      </c>
      <c r="I2897" s="15" t="s">
        <v>32</v>
      </c>
      <c r="J2897" s="16">
        <v>160.5</v>
      </c>
      <c r="K2897" s="16">
        <v>26.75</v>
      </c>
      <c r="L2897" s="17" t="s">
        <v>623</v>
      </c>
      <c r="M2897" s="163" t="str">
        <f>IFERROR(GETPIVOTDATA("Tot. Bottles",'- Ordine Aggregato -'!$A$1,"sku anker",A2897),"")</f>
        <v/>
      </c>
      <c r="N2897" s="18" t="s">
        <v>34</v>
      </c>
      <c r="O2897" s="19" t="str">
        <f t="shared" si="45"/>
        <v>Order online</v>
      </c>
      <c r="P2897" s="97" t="s">
        <v>220</v>
      </c>
      <c r="Q2897" s="13" t="s">
        <v>9400</v>
      </c>
      <c r="R2897" t="s">
        <v>9401</v>
      </c>
      <c r="S2897" s="20">
        <v>0</v>
      </c>
      <c r="T2897" s="21" t="s">
        <v>38</v>
      </c>
    </row>
    <row r="2898" spans="1:20" x14ac:dyDescent="0.35">
      <c r="A2898" s="13" t="s">
        <v>9402</v>
      </c>
      <c r="B2898" s="13"/>
      <c r="C2898" s="13"/>
      <c r="D2898" s="13" t="s">
        <v>9403</v>
      </c>
      <c r="E2898" s="13">
        <v>6</v>
      </c>
      <c r="F2898" s="14">
        <v>0.7</v>
      </c>
      <c r="G2898" s="13" t="s">
        <v>14871</v>
      </c>
      <c r="H2898" s="14">
        <v>12.5</v>
      </c>
      <c r="I2898" s="15" t="s">
        <v>32</v>
      </c>
      <c r="J2898" s="16">
        <v>47.099999999999994</v>
      </c>
      <c r="K2898" s="16">
        <v>7.85</v>
      </c>
      <c r="L2898" s="17" t="s">
        <v>502</v>
      </c>
      <c r="M2898" s="163" t="str">
        <f>IFERROR(GETPIVOTDATA("Tot. Bottles",'- Ordine Aggregato -'!$A$1,"sku anker",A2898),"")</f>
        <v/>
      </c>
      <c r="N2898" s="18" t="s">
        <v>34</v>
      </c>
      <c r="O2898" s="19" t="str">
        <f t="shared" si="45"/>
        <v>Order online</v>
      </c>
      <c r="P2898" s="97" t="s">
        <v>614</v>
      </c>
      <c r="Q2898" s="13" t="s">
        <v>9404</v>
      </c>
      <c r="R2898" t="s">
        <v>9405</v>
      </c>
      <c r="S2898" s="20">
        <v>0</v>
      </c>
      <c r="T2898" s="21" t="s">
        <v>38</v>
      </c>
    </row>
    <row r="2899" spans="1:20" x14ac:dyDescent="0.35">
      <c r="A2899" s="13" t="s">
        <v>9406</v>
      </c>
      <c r="B2899" s="13"/>
      <c r="C2899" s="13"/>
      <c r="D2899" s="13" t="s">
        <v>9407</v>
      </c>
      <c r="E2899" s="13">
        <v>6</v>
      </c>
      <c r="F2899" s="14">
        <v>0.7</v>
      </c>
      <c r="G2899" s="13" t="s">
        <v>46</v>
      </c>
      <c r="H2899" s="14">
        <v>40</v>
      </c>
      <c r="I2899" s="15" t="s">
        <v>32</v>
      </c>
      <c r="J2899" s="16">
        <v>94.5</v>
      </c>
      <c r="K2899" s="16">
        <v>15.75</v>
      </c>
      <c r="L2899" s="17" t="s">
        <v>1787</v>
      </c>
      <c r="M2899" s="163" t="str">
        <f>IFERROR(GETPIVOTDATA("Tot. Bottles",'- Ordine Aggregato -'!$A$1,"sku anker",A2899),"")</f>
        <v/>
      </c>
      <c r="N2899" s="18" t="s">
        <v>67</v>
      </c>
      <c r="O2899" s="19" t="str">
        <f t="shared" si="45"/>
        <v>Order online</v>
      </c>
      <c r="P2899" s="97" t="s">
        <v>1232</v>
      </c>
      <c r="Q2899" s="13" t="s">
        <v>9408</v>
      </c>
      <c r="R2899" t="s">
        <v>9409</v>
      </c>
      <c r="S2899" s="20">
        <v>15.75</v>
      </c>
      <c r="T2899" s="21" t="s">
        <v>38</v>
      </c>
    </row>
    <row r="2900" spans="1:20" x14ac:dyDescent="0.35">
      <c r="A2900" s="13" t="s">
        <v>9410</v>
      </c>
      <c r="B2900" s="13"/>
      <c r="C2900" s="13"/>
      <c r="D2900" s="13" t="s">
        <v>9407</v>
      </c>
      <c r="E2900" s="13">
        <v>6</v>
      </c>
      <c r="F2900" s="14">
        <v>1</v>
      </c>
      <c r="G2900" s="13" t="s">
        <v>46</v>
      </c>
      <c r="H2900" s="14">
        <v>40</v>
      </c>
      <c r="I2900" s="15" t="s">
        <v>32</v>
      </c>
      <c r="J2900" s="16">
        <v>141</v>
      </c>
      <c r="K2900" s="16">
        <v>23.5</v>
      </c>
      <c r="L2900" s="17" t="s">
        <v>1787</v>
      </c>
      <c r="M2900" s="163" t="str">
        <f>IFERROR(GETPIVOTDATA("Tot. Bottles",'- Ordine Aggregato -'!$A$1,"sku anker",A2900),"")</f>
        <v/>
      </c>
      <c r="N2900" s="18" t="s">
        <v>67</v>
      </c>
      <c r="O2900" s="19" t="str">
        <f t="shared" si="45"/>
        <v>Order online</v>
      </c>
      <c r="P2900" s="97" t="s">
        <v>146</v>
      </c>
      <c r="Q2900" s="13" t="s">
        <v>9411</v>
      </c>
      <c r="R2900" t="s">
        <v>9412</v>
      </c>
      <c r="S2900" s="20">
        <v>23.5</v>
      </c>
      <c r="T2900" s="21" t="s">
        <v>38</v>
      </c>
    </row>
    <row r="2901" spans="1:20" x14ac:dyDescent="0.35">
      <c r="A2901" s="13" t="s">
        <v>9413</v>
      </c>
      <c r="B2901" s="13"/>
      <c r="C2901" s="13"/>
      <c r="D2901" s="13" t="s">
        <v>9414</v>
      </c>
      <c r="E2901" s="13">
        <v>6</v>
      </c>
      <c r="F2901" s="14">
        <v>0.7</v>
      </c>
      <c r="G2901" s="13" t="s">
        <v>46</v>
      </c>
      <c r="H2901" s="14">
        <v>40</v>
      </c>
      <c r="I2901" s="15" t="s">
        <v>32</v>
      </c>
      <c r="J2901" s="16">
        <v>153</v>
      </c>
      <c r="K2901" s="16">
        <v>25.5</v>
      </c>
      <c r="L2901" s="17" t="s">
        <v>1787</v>
      </c>
      <c r="M2901" s="163" t="str">
        <f>IFERROR(GETPIVOTDATA("Tot. Bottles",'- Ordine Aggregato -'!$A$1,"sku anker",A2901),"")</f>
        <v/>
      </c>
      <c r="N2901" s="18" t="s">
        <v>42</v>
      </c>
      <c r="O2901" s="19" t="str">
        <f t="shared" si="45"/>
        <v>Order online</v>
      </c>
      <c r="P2901" s="97" t="s">
        <v>146</v>
      </c>
      <c r="Q2901" s="13" t="s">
        <v>9415</v>
      </c>
      <c r="R2901" t="s">
        <v>9416</v>
      </c>
      <c r="S2901" s="20">
        <v>0</v>
      </c>
      <c r="T2901" s="21" t="s">
        <v>38</v>
      </c>
    </row>
    <row r="2902" spans="1:20" x14ac:dyDescent="0.35">
      <c r="A2902" s="13" t="s">
        <v>9417</v>
      </c>
      <c r="B2902" s="13"/>
      <c r="C2902" s="13"/>
      <c r="D2902" s="13" t="s">
        <v>9418</v>
      </c>
      <c r="E2902" s="13">
        <v>6</v>
      </c>
      <c r="F2902" s="14">
        <v>0.7</v>
      </c>
      <c r="G2902" s="13" t="s">
        <v>14872</v>
      </c>
      <c r="H2902" s="14">
        <v>43.2</v>
      </c>
      <c r="I2902" s="15" t="s">
        <v>32</v>
      </c>
      <c r="J2902" s="16">
        <v>169.5</v>
      </c>
      <c r="K2902" s="16">
        <v>28.25</v>
      </c>
      <c r="L2902" s="17" t="s">
        <v>3019</v>
      </c>
      <c r="M2902" s="163" t="str">
        <f>IFERROR(GETPIVOTDATA("Tot. Bottles",'- Ordine Aggregato -'!$A$1,"sku anker",A2902),"")</f>
        <v/>
      </c>
      <c r="N2902" s="18" t="s">
        <v>42</v>
      </c>
      <c r="O2902" s="19" t="str">
        <f t="shared" si="45"/>
        <v>Order online</v>
      </c>
      <c r="P2902" s="97" t="s">
        <v>43</v>
      </c>
      <c r="Q2902" s="13" t="s">
        <v>9419</v>
      </c>
      <c r="R2902" t="s">
        <v>9420</v>
      </c>
      <c r="S2902" s="20">
        <v>0</v>
      </c>
      <c r="T2902" s="21" t="s">
        <v>38</v>
      </c>
    </row>
    <row r="2903" spans="1:20" x14ac:dyDescent="0.35">
      <c r="A2903" s="96" t="s">
        <v>9421</v>
      </c>
      <c r="B2903" s="96"/>
      <c r="C2903" s="96"/>
      <c r="D2903" s="13" t="s">
        <v>9422</v>
      </c>
      <c r="E2903" s="13">
        <v>6</v>
      </c>
      <c r="F2903" s="14">
        <v>0.7</v>
      </c>
      <c r="G2903" s="13" t="s">
        <v>14871</v>
      </c>
      <c r="H2903" s="14">
        <v>40</v>
      </c>
      <c r="I2903" s="15" t="s">
        <v>32</v>
      </c>
      <c r="J2903" s="16">
        <v>219</v>
      </c>
      <c r="K2903" s="16">
        <v>36.5</v>
      </c>
      <c r="L2903" s="17" t="s">
        <v>645</v>
      </c>
      <c r="M2903" s="163" t="str">
        <f>IFERROR(GETPIVOTDATA("Tot. Bottles",'- Ordine Aggregato -'!$A$1,"sku anker",A2903),"")</f>
        <v/>
      </c>
      <c r="N2903" s="18" t="s">
        <v>42</v>
      </c>
      <c r="O2903" s="19" t="str">
        <f t="shared" si="45"/>
        <v>Order online</v>
      </c>
      <c r="P2903" s="97" t="s">
        <v>225</v>
      </c>
      <c r="Q2903" s="13" t="s">
        <v>9423</v>
      </c>
      <c r="R2903" t="s">
        <v>9424</v>
      </c>
      <c r="S2903" s="20">
        <v>0</v>
      </c>
      <c r="T2903" s="21" t="s">
        <v>38</v>
      </c>
    </row>
    <row r="2904" spans="1:20" x14ac:dyDescent="0.35">
      <c r="A2904" s="96" t="s">
        <v>9425</v>
      </c>
      <c r="D2904" s="13" t="s">
        <v>9426</v>
      </c>
      <c r="E2904" s="13">
        <v>6</v>
      </c>
      <c r="F2904" s="14">
        <v>0.7</v>
      </c>
      <c r="G2904" s="13" t="s">
        <v>14871</v>
      </c>
      <c r="H2904" s="14">
        <v>40</v>
      </c>
      <c r="I2904" s="15" t="s">
        <v>32</v>
      </c>
      <c r="J2904" s="16">
        <v>90.6</v>
      </c>
      <c r="K2904" s="16">
        <v>15.1</v>
      </c>
      <c r="L2904" s="17" t="s">
        <v>645</v>
      </c>
      <c r="M2904" s="163" t="str">
        <f>IFERROR(GETPIVOTDATA("Tot. Bottles",'- Ordine Aggregato -'!$A$1,"sku anker",A2904),"")</f>
        <v/>
      </c>
      <c r="N2904" s="18" t="s">
        <v>42</v>
      </c>
      <c r="O2904" s="19" t="str">
        <f t="shared" si="45"/>
        <v>Order online</v>
      </c>
      <c r="P2904" s="97" t="s">
        <v>225</v>
      </c>
      <c r="Q2904" s="13" t="s">
        <v>9427</v>
      </c>
      <c r="R2904" t="s">
        <v>9428</v>
      </c>
      <c r="S2904" s="20">
        <v>0</v>
      </c>
      <c r="T2904" s="21" t="s">
        <v>38</v>
      </c>
    </row>
    <row r="2905" spans="1:20" x14ac:dyDescent="0.35">
      <c r="A2905" s="13" t="s">
        <v>9429</v>
      </c>
      <c r="B2905" s="13"/>
      <c r="C2905" s="13"/>
      <c r="D2905" s="13" t="s">
        <v>9430</v>
      </c>
      <c r="E2905" s="13">
        <v>6</v>
      </c>
      <c r="F2905" s="14">
        <v>0.7</v>
      </c>
      <c r="G2905" s="13" t="s">
        <v>14871</v>
      </c>
      <c r="H2905" s="14">
        <v>40</v>
      </c>
      <c r="I2905" s="15" t="s">
        <v>32</v>
      </c>
      <c r="J2905" s="16">
        <v>127.19999999999999</v>
      </c>
      <c r="K2905" s="16">
        <v>21.2</v>
      </c>
      <c r="L2905" s="17" t="s">
        <v>645</v>
      </c>
      <c r="M2905" s="163" t="str">
        <f>IFERROR(GETPIVOTDATA("Tot. Bottles",'- Ordine Aggregato -'!$A$1,"sku anker",A2905),"")</f>
        <v/>
      </c>
      <c r="N2905" s="18" t="s">
        <v>42</v>
      </c>
      <c r="O2905" s="19" t="str">
        <f t="shared" si="45"/>
        <v>Order online</v>
      </c>
      <c r="P2905" s="97" t="s">
        <v>225</v>
      </c>
      <c r="Q2905" s="13" t="s">
        <v>9431</v>
      </c>
      <c r="R2905" t="s">
        <v>9432</v>
      </c>
      <c r="S2905" s="20">
        <v>0</v>
      </c>
      <c r="T2905" s="21" t="s">
        <v>38</v>
      </c>
    </row>
    <row r="2906" spans="1:20" x14ac:dyDescent="0.35">
      <c r="A2906" s="13" t="s">
        <v>9433</v>
      </c>
      <c r="B2906" s="13"/>
      <c r="C2906" s="13"/>
      <c r="D2906" s="13" t="s">
        <v>9434</v>
      </c>
      <c r="E2906" s="13">
        <v>6</v>
      </c>
      <c r="F2906" s="14">
        <v>0.7</v>
      </c>
      <c r="G2906" s="13" t="s">
        <v>14871</v>
      </c>
      <c r="H2906" s="14">
        <v>40</v>
      </c>
      <c r="I2906" s="15" t="s">
        <v>32</v>
      </c>
      <c r="J2906" s="16">
        <v>294</v>
      </c>
      <c r="K2906" s="16">
        <v>49</v>
      </c>
      <c r="L2906" s="17" t="s">
        <v>645</v>
      </c>
      <c r="M2906" s="163" t="str">
        <f>IFERROR(GETPIVOTDATA("Tot. Bottles",'- Ordine Aggregato -'!$A$1,"sku anker",A2906),"")</f>
        <v/>
      </c>
      <c r="N2906" s="18" t="s">
        <v>42</v>
      </c>
      <c r="O2906" s="19" t="str">
        <f t="shared" si="45"/>
        <v>Order online</v>
      </c>
      <c r="P2906" s="97" t="s">
        <v>225</v>
      </c>
      <c r="Q2906" s="13" t="s">
        <v>9435</v>
      </c>
      <c r="R2906" t="s">
        <v>9436</v>
      </c>
      <c r="S2906" s="20">
        <v>0</v>
      </c>
      <c r="T2906" s="21" t="s">
        <v>38</v>
      </c>
    </row>
    <row r="2907" spans="1:20" x14ac:dyDescent="0.35">
      <c r="A2907" s="13" t="s">
        <v>9437</v>
      </c>
      <c r="B2907" s="13"/>
      <c r="C2907" s="13"/>
      <c r="D2907" s="13" t="s">
        <v>9438</v>
      </c>
      <c r="E2907" s="13">
        <v>6</v>
      </c>
      <c r="F2907" s="14">
        <v>0.7</v>
      </c>
      <c r="G2907" s="13" t="s">
        <v>46</v>
      </c>
      <c r="H2907" s="14">
        <v>43.4</v>
      </c>
      <c r="I2907" s="15" t="s">
        <v>32</v>
      </c>
      <c r="J2907" s="16">
        <v>203.70000000000002</v>
      </c>
      <c r="K2907" s="16">
        <v>33.950000000000003</v>
      </c>
      <c r="L2907" s="17" t="s">
        <v>145</v>
      </c>
      <c r="M2907" s="163" t="str">
        <f>IFERROR(GETPIVOTDATA("Tot. Bottles",'- Ordine Aggregato -'!$A$1,"sku anker",A2907),"")</f>
        <v/>
      </c>
      <c r="N2907" s="18" t="s">
        <v>67</v>
      </c>
      <c r="O2907" s="19" t="str">
        <f t="shared" si="45"/>
        <v>Order online</v>
      </c>
      <c r="P2907" s="97" t="s">
        <v>146</v>
      </c>
      <c r="Q2907" s="13" t="s">
        <v>9439</v>
      </c>
      <c r="R2907" t="s">
        <v>9440</v>
      </c>
      <c r="S2907" s="20">
        <v>33.950000000000003</v>
      </c>
      <c r="T2907" s="21" t="s">
        <v>38</v>
      </c>
    </row>
    <row r="2908" spans="1:20" x14ac:dyDescent="0.35">
      <c r="A2908" s="96" t="s">
        <v>9441</v>
      </c>
      <c r="D2908" s="13" t="s">
        <v>9442</v>
      </c>
      <c r="E2908" s="13">
        <v>6</v>
      </c>
      <c r="F2908" s="14">
        <v>0.7</v>
      </c>
      <c r="G2908" s="13" t="s">
        <v>46</v>
      </c>
      <c r="H2908" s="14">
        <v>43.4</v>
      </c>
      <c r="I2908" s="15" t="s">
        <v>32</v>
      </c>
      <c r="J2908" s="16">
        <v>375</v>
      </c>
      <c r="K2908" s="16">
        <v>62.5</v>
      </c>
      <c r="L2908" s="17" t="s">
        <v>145</v>
      </c>
      <c r="M2908" s="163" t="str">
        <f>IFERROR(GETPIVOTDATA("Tot. Bottles",'- Ordine Aggregato -'!$A$1,"sku anker",A2908),"")</f>
        <v/>
      </c>
      <c r="N2908" s="18" t="s">
        <v>34</v>
      </c>
      <c r="O2908" s="19" t="str">
        <f t="shared" si="45"/>
        <v>Order online</v>
      </c>
      <c r="P2908" s="97" t="s">
        <v>146</v>
      </c>
      <c r="Q2908" s="13" t="s">
        <v>9443</v>
      </c>
      <c r="R2908" t="s">
        <v>9444</v>
      </c>
      <c r="S2908" s="20">
        <v>0</v>
      </c>
      <c r="T2908" s="21" t="s">
        <v>38</v>
      </c>
    </row>
    <row r="2909" spans="1:20" x14ac:dyDescent="0.35">
      <c r="A2909" s="96" t="s">
        <v>9445</v>
      </c>
      <c r="D2909" s="13" t="s">
        <v>9446</v>
      </c>
      <c r="E2909" s="13">
        <v>6</v>
      </c>
      <c r="F2909" s="14">
        <v>0.7</v>
      </c>
      <c r="G2909" s="13" t="s">
        <v>46</v>
      </c>
      <c r="H2909" s="14">
        <v>45</v>
      </c>
      <c r="I2909" s="15" t="s">
        <v>32</v>
      </c>
      <c r="J2909" s="16">
        <v>173.7</v>
      </c>
      <c r="K2909" s="16">
        <v>28.95</v>
      </c>
      <c r="L2909" s="17" t="s">
        <v>657</v>
      </c>
      <c r="M2909" s="163" t="str">
        <f>IFERROR(GETPIVOTDATA("Tot. Bottles",'- Ordine Aggregato -'!$A$1,"sku anker",A2909),"")</f>
        <v/>
      </c>
      <c r="N2909" s="18" t="s">
        <v>67</v>
      </c>
      <c r="O2909" s="19" t="str">
        <f t="shared" si="45"/>
        <v>Order online</v>
      </c>
      <c r="P2909" s="97" t="s">
        <v>385</v>
      </c>
      <c r="Q2909" s="13" t="s">
        <v>9447</v>
      </c>
      <c r="R2909" t="s">
        <v>9448</v>
      </c>
      <c r="S2909" s="20">
        <v>28.95</v>
      </c>
      <c r="T2909" s="21" t="s">
        <v>38</v>
      </c>
    </row>
    <row r="2910" spans="1:20" x14ac:dyDescent="0.35">
      <c r="A2910" s="96" t="s">
        <v>9449</v>
      </c>
      <c r="D2910" s="13" t="s">
        <v>9450</v>
      </c>
      <c r="E2910" s="13">
        <v>6</v>
      </c>
      <c r="F2910" s="14">
        <v>0.7</v>
      </c>
      <c r="G2910" s="13" t="s">
        <v>14872</v>
      </c>
      <c r="H2910" s="14">
        <v>40</v>
      </c>
      <c r="I2910" s="15" t="s">
        <v>32</v>
      </c>
      <c r="J2910" s="16">
        <v>121.5</v>
      </c>
      <c r="K2910" s="16">
        <v>20.25</v>
      </c>
      <c r="L2910" s="17" t="s">
        <v>104</v>
      </c>
      <c r="M2910" s="163" t="str">
        <f>IFERROR(GETPIVOTDATA("Tot. Bottles",'- Ordine Aggregato -'!$A$1,"sku anker",A2910),"")</f>
        <v/>
      </c>
      <c r="N2910" s="18" t="s">
        <v>42</v>
      </c>
      <c r="O2910" s="19" t="str">
        <f t="shared" si="45"/>
        <v>Order online</v>
      </c>
      <c r="P2910" s="97" t="s">
        <v>1387</v>
      </c>
      <c r="Q2910" s="13" t="s">
        <v>9451</v>
      </c>
      <c r="R2910" t="s">
        <v>42</v>
      </c>
      <c r="S2910" s="20">
        <v>0</v>
      </c>
      <c r="T2910" s="21" t="s">
        <v>38</v>
      </c>
    </row>
    <row r="2911" spans="1:20" x14ac:dyDescent="0.35">
      <c r="A2911" s="96" t="s">
        <v>15783</v>
      </c>
      <c r="B2911" s="96"/>
      <c r="C2911" s="96"/>
      <c r="D2911" s="13" t="s">
        <v>15784</v>
      </c>
      <c r="E2911" s="13">
        <v>12</v>
      </c>
      <c r="F2911" s="14">
        <v>0.44</v>
      </c>
      <c r="G2911" s="13" t="s">
        <v>46</v>
      </c>
      <c r="H2911" s="14">
        <v>5</v>
      </c>
      <c r="I2911" s="15" t="s">
        <v>32</v>
      </c>
      <c r="J2911" s="16">
        <v>19.200000000000003</v>
      </c>
      <c r="K2911" s="16">
        <v>1.6</v>
      </c>
      <c r="L2911" s="17" t="s">
        <v>1498</v>
      </c>
      <c r="M2911" s="163" t="str">
        <f>IFERROR(GETPIVOTDATA("Tot. Bottles",'- Ordine Aggregato -'!$A$1,"sku anker",A2911),"")</f>
        <v/>
      </c>
      <c r="N2911" s="18" t="s">
        <v>42</v>
      </c>
      <c r="O2911" s="19" t="str">
        <f t="shared" si="45"/>
        <v>Order online</v>
      </c>
      <c r="P2911" s="97" t="s">
        <v>146</v>
      </c>
      <c r="Q2911" s="13" t="s">
        <v>15785</v>
      </c>
      <c r="R2911" t="s">
        <v>15786</v>
      </c>
      <c r="S2911" s="20">
        <v>0</v>
      </c>
      <c r="T2911" s="21" t="s">
        <v>38</v>
      </c>
    </row>
    <row r="2912" spans="1:20" x14ac:dyDescent="0.35">
      <c r="A2912" s="96" t="s">
        <v>9452</v>
      </c>
      <c r="D2912" s="13" t="s">
        <v>9453</v>
      </c>
      <c r="E2912" s="13">
        <v>6</v>
      </c>
      <c r="F2912" s="14">
        <v>0.7</v>
      </c>
      <c r="G2912" s="13" t="s">
        <v>14872</v>
      </c>
      <c r="H2912" s="14">
        <v>40</v>
      </c>
      <c r="I2912" s="15" t="s">
        <v>32</v>
      </c>
      <c r="J2912" s="16">
        <v>71.699999999999989</v>
      </c>
      <c r="K2912" s="16">
        <v>11.95</v>
      </c>
      <c r="L2912" s="17" t="s">
        <v>73</v>
      </c>
      <c r="M2912" s="163" t="str">
        <f>IFERROR(GETPIVOTDATA("Tot. Bottles",'- Ordine Aggregato -'!$A$1,"sku anker",A2912),"")</f>
        <v/>
      </c>
      <c r="N2912" s="18" t="s">
        <v>42</v>
      </c>
      <c r="O2912" s="19" t="str">
        <f t="shared" si="45"/>
        <v>Order online</v>
      </c>
      <c r="P2912" s="97" t="s">
        <v>237</v>
      </c>
      <c r="Q2912" s="13" t="s">
        <v>9454</v>
      </c>
      <c r="R2912" t="s">
        <v>9455</v>
      </c>
      <c r="S2912" s="20">
        <v>0</v>
      </c>
      <c r="T2912" s="21" t="s">
        <v>38</v>
      </c>
    </row>
    <row r="2913" spans="1:20" x14ac:dyDescent="0.35">
      <c r="A2913" s="96" t="s">
        <v>9456</v>
      </c>
      <c r="D2913" s="13" t="s">
        <v>9457</v>
      </c>
      <c r="E2913" s="13">
        <v>6</v>
      </c>
      <c r="F2913" s="14">
        <v>0.7</v>
      </c>
      <c r="G2913" s="13" t="s">
        <v>14871</v>
      </c>
      <c r="H2913" s="14">
        <v>41.6</v>
      </c>
      <c r="I2913" s="15" t="s">
        <v>32</v>
      </c>
      <c r="J2913" s="16">
        <v>75.900000000000006</v>
      </c>
      <c r="K2913" s="16">
        <v>12.65</v>
      </c>
      <c r="L2913" s="17" t="s">
        <v>863</v>
      </c>
      <c r="M2913" s="163" t="str">
        <f>IFERROR(GETPIVOTDATA("Tot. Bottles",'- Ordine Aggregato -'!$A$1,"sku anker",A2913),"")</f>
        <v/>
      </c>
      <c r="N2913" s="18" t="s">
        <v>42</v>
      </c>
      <c r="O2913" s="19" t="str">
        <f t="shared" si="45"/>
        <v>Order online</v>
      </c>
      <c r="P2913" s="97" t="s">
        <v>225</v>
      </c>
      <c r="Q2913" s="13" t="s">
        <v>9458</v>
      </c>
      <c r="R2913" t="s">
        <v>9459</v>
      </c>
      <c r="S2913" s="20">
        <v>0</v>
      </c>
      <c r="T2913" s="21" t="s">
        <v>38</v>
      </c>
    </row>
    <row r="2914" spans="1:20" x14ac:dyDescent="0.35">
      <c r="A2914" s="13" t="s">
        <v>9460</v>
      </c>
      <c r="B2914" s="13"/>
      <c r="C2914" s="13"/>
      <c r="D2914" s="13" t="s">
        <v>9461</v>
      </c>
      <c r="E2914" s="13">
        <v>6</v>
      </c>
      <c r="F2914" s="14">
        <v>0.7</v>
      </c>
      <c r="G2914" s="13" t="s">
        <v>14871</v>
      </c>
      <c r="H2914" s="14">
        <v>40</v>
      </c>
      <c r="I2914" s="15" t="s">
        <v>32</v>
      </c>
      <c r="J2914" s="16">
        <v>70.5</v>
      </c>
      <c r="K2914" s="16">
        <v>11.75</v>
      </c>
      <c r="L2914" s="17" t="s">
        <v>645</v>
      </c>
      <c r="M2914" s="163" t="str">
        <f>IFERROR(GETPIVOTDATA("Tot. Bottles",'- Ordine Aggregato -'!$A$1,"sku anker",A2914),"")</f>
        <v/>
      </c>
      <c r="N2914" s="18" t="s">
        <v>42</v>
      </c>
      <c r="O2914" s="19" t="str">
        <f t="shared" si="45"/>
        <v>Order online</v>
      </c>
      <c r="P2914" s="97" t="s">
        <v>225</v>
      </c>
      <c r="Q2914" s="13" t="s">
        <v>9462</v>
      </c>
      <c r="R2914" t="s">
        <v>9463</v>
      </c>
      <c r="S2914" s="20">
        <v>0</v>
      </c>
      <c r="T2914" s="21" t="s">
        <v>38</v>
      </c>
    </row>
    <row r="2915" spans="1:20" x14ac:dyDescent="0.35">
      <c r="A2915" s="96" t="s">
        <v>9464</v>
      </c>
      <c r="B2915" s="96"/>
      <c r="C2915" s="96"/>
      <c r="D2915" s="13" t="s">
        <v>9465</v>
      </c>
      <c r="E2915" s="13">
        <v>6</v>
      </c>
      <c r="F2915" s="14">
        <v>1</v>
      </c>
      <c r="G2915" s="13" t="s">
        <v>14872</v>
      </c>
      <c r="H2915" s="14">
        <v>43</v>
      </c>
      <c r="I2915" s="15" t="s">
        <v>32</v>
      </c>
      <c r="J2915" s="16">
        <v>141</v>
      </c>
      <c r="K2915" s="16">
        <v>23.5</v>
      </c>
      <c r="L2915" s="17" t="s">
        <v>104</v>
      </c>
      <c r="M2915" s="163" t="str">
        <f>IFERROR(GETPIVOTDATA("Tot. Bottles",'- Ordine Aggregato -'!$A$1,"sku anker",A2915),"")</f>
        <v/>
      </c>
      <c r="N2915" s="18" t="s">
        <v>42</v>
      </c>
      <c r="O2915" s="19" t="str">
        <f t="shared" si="45"/>
        <v>Order online</v>
      </c>
      <c r="P2915" s="97" t="s">
        <v>2565</v>
      </c>
      <c r="Q2915" s="13" t="s">
        <v>9466</v>
      </c>
      <c r="R2915" t="s">
        <v>9467</v>
      </c>
      <c r="S2915" s="20">
        <v>0</v>
      </c>
      <c r="T2915" s="21" t="s">
        <v>38</v>
      </c>
    </row>
    <row r="2916" spans="1:20" x14ac:dyDescent="0.35">
      <c r="A2916" s="96" t="s">
        <v>9468</v>
      </c>
      <c r="D2916" s="13" t="s">
        <v>9469</v>
      </c>
      <c r="E2916" s="13">
        <v>6</v>
      </c>
      <c r="F2916" s="14">
        <v>0.7</v>
      </c>
      <c r="G2916" s="13" t="s">
        <v>46</v>
      </c>
      <c r="H2916" s="14">
        <v>43</v>
      </c>
      <c r="I2916" s="15" t="s">
        <v>32</v>
      </c>
      <c r="J2916" s="16">
        <v>123</v>
      </c>
      <c r="K2916" s="16">
        <v>20.5</v>
      </c>
      <c r="L2916" s="17" t="s">
        <v>104</v>
      </c>
      <c r="M2916" s="163" t="str">
        <f>IFERROR(GETPIVOTDATA("Tot. Bottles",'- Ordine Aggregato -'!$A$1,"sku anker",A2916),"")</f>
        <v/>
      </c>
      <c r="N2916" s="18" t="s">
        <v>34</v>
      </c>
      <c r="O2916" s="19" t="str">
        <f t="shared" si="45"/>
        <v>Order online</v>
      </c>
      <c r="P2916" s="97" t="s">
        <v>2565</v>
      </c>
      <c r="Q2916" s="13" t="s">
        <v>9470</v>
      </c>
      <c r="R2916" t="s">
        <v>9471</v>
      </c>
      <c r="S2916" s="20">
        <v>0</v>
      </c>
      <c r="T2916" s="21" t="s">
        <v>38</v>
      </c>
    </row>
    <row r="2917" spans="1:20" x14ac:dyDescent="0.35">
      <c r="A2917" s="13" t="s">
        <v>9472</v>
      </c>
      <c r="B2917" s="13"/>
      <c r="C2917" s="13"/>
      <c r="D2917" s="13" t="s">
        <v>9473</v>
      </c>
      <c r="E2917" s="13">
        <v>6</v>
      </c>
      <c r="F2917" s="14">
        <v>0.7</v>
      </c>
      <c r="G2917" s="13" t="s">
        <v>14872</v>
      </c>
      <c r="H2917" s="14">
        <v>40</v>
      </c>
      <c r="I2917" s="15" t="s">
        <v>32</v>
      </c>
      <c r="J2917" s="16">
        <v>55.5</v>
      </c>
      <c r="K2917" s="16">
        <v>9.25</v>
      </c>
      <c r="L2917" s="17" t="s">
        <v>104</v>
      </c>
      <c r="M2917" s="163" t="str">
        <f>IFERROR(GETPIVOTDATA("Tot. Bottles",'- Ordine Aggregato -'!$A$1,"sku anker",A2917),"")</f>
        <v/>
      </c>
      <c r="N2917" s="18" t="s">
        <v>42</v>
      </c>
      <c r="O2917" s="19" t="str">
        <f t="shared" si="45"/>
        <v>Order online</v>
      </c>
      <c r="P2917" s="97" t="s">
        <v>2565</v>
      </c>
      <c r="Q2917" s="13" t="s">
        <v>9474</v>
      </c>
      <c r="R2917" t="s">
        <v>9475</v>
      </c>
      <c r="S2917" s="20">
        <v>0</v>
      </c>
      <c r="T2917" s="21" t="s">
        <v>38</v>
      </c>
    </row>
    <row r="2918" spans="1:20" x14ac:dyDescent="0.35">
      <c r="A2918" s="13" t="s">
        <v>9476</v>
      </c>
      <c r="B2918" s="13"/>
      <c r="C2918" s="13"/>
      <c r="D2918" s="13" t="s">
        <v>9473</v>
      </c>
      <c r="E2918" s="13">
        <v>6</v>
      </c>
      <c r="F2918" s="14">
        <v>1</v>
      </c>
      <c r="G2918" s="13" t="s">
        <v>14872</v>
      </c>
      <c r="H2918" s="14">
        <v>40</v>
      </c>
      <c r="I2918" s="15" t="s">
        <v>32</v>
      </c>
      <c r="J2918" s="16">
        <v>53.699999999999996</v>
      </c>
      <c r="K2918" s="16">
        <v>8.9499999999999993</v>
      </c>
      <c r="L2918" s="17" t="s">
        <v>104</v>
      </c>
      <c r="M2918" s="163" t="str">
        <f>IFERROR(GETPIVOTDATA("Tot. Bottles",'- Ordine Aggregato -'!$A$1,"sku anker",A2918),"")</f>
        <v/>
      </c>
      <c r="N2918" s="18" t="s">
        <v>42</v>
      </c>
      <c r="O2918" s="19" t="str">
        <f t="shared" si="45"/>
        <v>Order online</v>
      </c>
      <c r="P2918" s="97" t="s">
        <v>2565</v>
      </c>
      <c r="Q2918" s="13" t="s">
        <v>9477</v>
      </c>
      <c r="R2918" t="s">
        <v>9478</v>
      </c>
      <c r="S2918" s="20">
        <v>0</v>
      </c>
      <c r="T2918" s="21" t="s">
        <v>38</v>
      </c>
    </row>
    <row r="2919" spans="1:20" x14ac:dyDescent="0.35">
      <c r="A2919" s="96" t="s">
        <v>9479</v>
      </c>
      <c r="B2919" s="96"/>
      <c r="C2919" s="96"/>
      <c r="D2919" s="13" t="s">
        <v>9480</v>
      </c>
      <c r="E2919" s="13">
        <v>6</v>
      </c>
      <c r="F2919" s="14">
        <v>0.7</v>
      </c>
      <c r="G2919" s="13" t="s">
        <v>14872</v>
      </c>
      <c r="H2919" s="14">
        <v>43</v>
      </c>
      <c r="I2919" s="15" t="s">
        <v>32</v>
      </c>
      <c r="J2919" s="16">
        <v>142.5</v>
      </c>
      <c r="K2919" s="16">
        <v>23.75</v>
      </c>
      <c r="L2919" s="17" t="s">
        <v>104</v>
      </c>
      <c r="M2919" s="163" t="str">
        <f>IFERROR(GETPIVOTDATA("Tot. Bottles",'- Ordine Aggregato -'!$A$1,"sku anker",A2919),"")</f>
        <v/>
      </c>
      <c r="N2919" s="18" t="s">
        <v>34</v>
      </c>
      <c r="O2919" s="19" t="str">
        <f t="shared" si="45"/>
        <v>Order online</v>
      </c>
      <c r="P2919" s="97" t="s">
        <v>2565</v>
      </c>
      <c r="Q2919" s="13" t="s">
        <v>9481</v>
      </c>
      <c r="R2919" t="s">
        <v>9482</v>
      </c>
      <c r="S2919" s="20">
        <v>0</v>
      </c>
      <c r="T2919" s="21" t="s">
        <v>38</v>
      </c>
    </row>
    <row r="2920" spans="1:20" x14ac:dyDescent="0.35">
      <c r="A2920" s="96" t="s">
        <v>14567</v>
      </c>
      <c r="B2920" s="96"/>
      <c r="C2920" s="96"/>
      <c r="D2920" s="13" t="s">
        <v>14568</v>
      </c>
      <c r="E2920" s="13">
        <v>6</v>
      </c>
      <c r="F2920" s="14">
        <v>0.5</v>
      </c>
      <c r="G2920" s="13" t="s">
        <v>14872</v>
      </c>
      <c r="H2920" s="14">
        <v>17</v>
      </c>
      <c r="I2920" s="15" t="s">
        <v>32</v>
      </c>
      <c r="J2920" s="16">
        <v>43.5</v>
      </c>
      <c r="K2920" s="16">
        <v>7.25</v>
      </c>
      <c r="L2920" s="17" t="s">
        <v>551</v>
      </c>
      <c r="M2920" s="163" t="str">
        <f>IFERROR(GETPIVOTDATA("Tot. Bottles",'- Ordine Aggregato -'!$A$1,"sku anker",A2920),"")</f>
        <v/>
      </c>
      <c r="N2920" s="18" t="s">
        <v>28</v>
      </c>
      <c r="O2920" s="19" t="str">
        <f t="shared" si="45"/>
        <v>Order online</v>
      </c>
      <c r="P2920" s="97" t="s">
        <v>503</v>
      </c>
      <c r="Q2920" s="13" t="s">
        <v>15787</v>
      </c>
      <c r="R2920" t="s">
        <v>15788</v>
      </c>
      <c r="S2920" s="20">
        <v>0</v>
      </c>
      <c r="T2920" s="21" t="s">
        <v>3755</v>
      </c>
    </row>
    <row r="2921" spans="1:20" x14ac:dyDescent="0.35">
      <c r="A2921" s="96" t="s">
        <v>15789</v>
      </c>
      <c r="D2921" s="13" t="s">
        <v>15790</v>
      </c>
      <c r="E2921" s="13">
        <v>6</v>
      </c>
      <c r="F2921" s="14">
        <v>0.5</v>
      </c>
      <c r="G2921" s="13" t="s">
        <v>46</v>
      </c>
      <c r="H2921" s="14">
        <v>15</v>
      </c>
      <c r="I2921" s="15" t="s">
        <v>32</v>
      </c>
      <c r="J2921" s="16">
        <v>43.5</v>
      </c>
      <c r="K2921" s="16">
        <v>7.25</v>
      </c>
      <c r="L2921" s="17" t="s">
        <v>551</v>
      </c>
      <c r="M2921" s="163" t="str">
        <f>IFERROR(GETPIVOTDATA("Tot. Bottles",'- Ordine Aggregato -'!$A$1,"sku anker",A2921),"")</f>
        <v/>
      </c>
      <c r="N2921" s="18" t="s">
        <v>34</v>
      </c>
      <c r="O2921" s="19" t="str">
        <f t="shared" si="45"/>
        <v>Order online</v>
      </c>
      <c r="P2921" s="97" t="s">
        <v>503</v>
      </c>
      <c r="Q2921" s="13" t="s">
        <v>15791</v>
      </c>
      <c r="R2921" t="s">
        <v>15792</v>
      </c>
      <c r="S2921" s="20">
        <v>0</v>
      </c>
      <c r="T2921" s="21" t="s">
        <v>38</v>
      </c>
    </row>
    <row r="2922" spans="1:20" x14ac:dyDescent="0.35">
      <c r="A2922" s="96" t="s">
        <v>9483</v>
      </c>
      <c r="D2922" s="13" t="s">
        <v>9484</v>
      </c>
      <c r="E2922" s="13">
        <v>6</v>
      </c>
      <c r="F2922" s="14">
        <v>0.5</v>
      </c>
      <c r="G2922" s="13" t="s">
        <v>14871</v>
      </c>
      <c r="H2922" s="14">
        <v>17</v>
      </c>
      <c r="I2922" s="15" t="s">
        <v>32</v>
      </c>
      <c r="J2922" s="16">
        <v>43.5</v>
      </c>
      <c r="K2922" s="16">
        <v>7.25</v>
      </c>
      <c r="L2922" s="17" t="s">
        <v>551</v>
      </c>
      <c r="M2922" s="163" t="str">
        <f>IFERROR(GETPIVOTDATA("Tot. Bottles",'- Ordine Aggregato -'!$A$1,"sku anker",A2922),"")</f>
        <v/>
      </c>
      <c r="N2922" s="18" t="s">
        <v>42</v>
      </c>
      <c r="O2922" s="19" t="str">
        <f t="shared" si="45"/>
        <v>Order online</v>
      </c>
      <c r="P2922" s="97" t="s">
        <v>503</v>
      </c>
      <c r="Q2922" s="13" t="s">
        <v>9485</v>
      </c>
      <c r="R2922" t="s">
        <v>9486</v>
      </c>
      <c r="S2922" s="20">
        <v>0</v>
      </c>
      <c r="T2922" s="21" t="s">
        <v>38</v>
      </c>
    </row>
    <row r="2923" spans="1:20" x14ac:dyDescent="0.35">
      <c r="A2923" s="13" t="s">
        <v>9487</v>
      </c>
      <c r="B2923" s="13"/>
      <c r="C2923" s="13"/>
      <c r="D2923" s="13" t="s">
        <v>9484</v>
      </c>
      <c r="E2923" s="13">
        <v>6</v>
      </c>
      <c r="F2923" s="14">
        <v>0.7</v>
      </c>
      <c r="G2923" s="13" t="s">
        <v>14872</v>
      </c>
      <c r="H2923" s="14">
        <v>17</v>
      </c>
      <c r="I2923" s="15" t="s">
        <v>32</v>
      </c>
      <c r="J2923" s="16">
        <v>50.400000000000006</v>
      </c>
      <c r="K2923" s="16">
        <v>8.4</v>
      </c>
      <c r="L2923" s="17" t="s">
        <v>551</v>
      </c>
      <c r="M2923" s="163" t="str">
        <f>IFERROR(GETPIVOTDATA("Tot. Bottles",'- Ordine Aggregato -'!$A$1,"sku anker",A2923),"")</f>
        <v/>
      </c>
      <c r="N2923" s="18" t="s">
        <v>67</v>
      </c>
      <c r="O2923" s="19" t="str">
        <f t="shared" si="45"/>
        <v>Order online</v>
      </c>
      <c r="P2923" s="97" t="s">
        <v>503</v>
      </c>
      <c r="Q2923" s="13" t="s">
        <v>9488</v>
      </c>
      <c r="R2923" t="s">
        <v>9489</v>
      </c>
      <c r="S2923" s="20">
        <v>8.4</v>
      </c>
      <c r="T2923" s="21" t="s">
        <v>38</v>
      </c>
    </row>
    <row r="2924" spans="1:20" x14ac:dyDescent="0.35">
      <c r="A2924" s="13" t="s">
        <v>9490</v>
      </c>
      <c r="B2924" s="13"/>
      <c r="C2924" s="13"/>
      <c r="D2924" s="13" t="s">
        <v>9491</v>
      </c>
      <c r="E2924" s="13">
        <v>6</v>
      </c>
      <c r="F2924" s="14">
        <v>0.5</v>
      </c>
      <c r="G2924" s="13" t="s">
        <v>46</v>
      </c>
      <c r="H2924" s="14">
        <v>17</v>
      </c>
      <c r="I2924" s="15" t="s">
        <v>32</v>
      </c>
      <c r="J2924" s="16">
        <v>45</v>
      </c>
      <c r="K2924" s="16">
        <v>7.5</v>
      </c>
      <c r="L2924" s="17" t="s">
        <v>551</v>
      </c>
      <c r="M2924" s="163" t="str">
        <f>IFERROR(GETPIVOTDATA("Tot. Bottles",'- Ordine Aggregato -'!$A$1,"sku anker",A2924),"")</f>
        <v/>
      </c>
      <c r="N2924" s="18" t="s">
        <v>42</v>
      </c>
      <c r="O2924" s="19" t="str">
        <f t="shared" si="45"/>
        <v>Order online</v>
      </c>
      <c r="P2924" s="97" t="s">
        <v>503</v>
      </c>
      <c r="Q2924" s="13" t="s">
        <v>9492</v>
      </c>
      <c r="R2924" t="s">
        <v>9493</v>
      </c>
      <c r="S2924" s="20">
        <v>0</v>
      </c>
      <c r="T2924" s="21" t="s">
        <v>38</v>
      </c>
    </row>
    <row r="2925" spans="1:20" x14ac:dyDescent="0.35">
      <c r="A2925" s="96" t="s">
        <v>9494</v>
      </c>
      <c r="D2925" s="13" t="s">
        <v>9491</v>
      </c>
      <c r="E2925" s="13">
        <v>6</v>
      </c>
      <c r="F2925" s="14">
        <v>0.7</v>
      </c>
      <c r="G2925" s="13" t="s">
        <v>46</v>
      </c>
      <c r="H2925" s="14">
        <v>17</v>
      </c>
      <c r="I2925" s="15" t="s">
        <v>32</v>
      </c>
      <c r="J2925" s="16">
        <v>53.099999999999994</v>
      </c>
      <c r="K2925" s="16">
        <v>8.85</v>
      </c>
      <c r="L2925" s="17" t="s">
        <v>551</v>
      </c>
      <c r="M2925" s="163" t="str">
        <f>IFERROR(GETPIVOTDATA("Tot. Bottles",'- Ordine Aggregato -'!$A$1,"sku anker",A2925),"")</f>
        <v/>
      </c>
      <c r="N2925" s="18" t="s">
        <v>42</v>
      </c>
      <c r="O2925" s="19" t="str">
        <f t="shared" si="45"/>
        <v>Order online</v>
      </c>
      <c r="P2925" s="97" t="s">
        <v>503</v>
      </c>
      <c r="Q2925" s="13" t="s">
        <v>9495</v>
      </c>
      <c r="R2925" t="s">
        <v>9496</v>
      </c>
      <c r="S2925" s="20">
        <v>0</v>
      </c>
      <c r="T2925" s="21" t="s">
        <v>38</v>
      </c>
    </row>
    <row r="2926" spans="1:20" x14ac:dyDescent="0.35">
      <c r="A2926" s="96" t="s">
        <v>9497</v>
      </c>
      <c r="B2926" s="96"/>
      <c r="C2926" s="96"/>
      <c r="D2926" s="13" t="s">
        <v>9498</v>
      </c>
      <c r="E2926" s="13">
        <v>10</v>
      </c>
      <c r="F2926" s="14">
        <v>0.15</v>
      </c>
      <c r="G2926" s="13" t="s">
        <v>46</v>
      </c>
      <c r="H2926" s="14">
        <v>16.329999999999998</v>
      </c>
      <c r="I2926" s="15" t="s">
        <v>32</v>
      </c>
      <c r="J2926" s="16">
        <v>69.5</v>
      </c>
      <c r="K2926" s="16">
        <v>6.95</v>
      </c>
      <c r="L2926" s="17" t="s">
        <v>551</v>
      </c>
      <c r="M2926" s="163" t="str">
        <f>IFERROR(GETPIVOTDATA("Tot. Bottles",'- Ordine Aggregato -'!$A$1,"sku anker",A2926),"")</f>
        <v/>
      </c>
      <c r="N2926" s="18" t="s">
        <v>42</v>
      </c>
      <c r="O2926" s="19" t="str">
        <f t="shared" si="45"/>
        <v>Order online</v>
      </c>
      <c r="P2926" s="97" t="s">
        <v>503</v>
      </c>
      <c r="Q2926" s="13" t="s">
        <v>9499</v>
      </c>
      <c r="R2926" t="s">
        <v>9500</v>
      </c>
      <c r="S2926" s="20">
        <v>0</v>
      </c>
      <c r="T2926" s="21" t="s">
        <v>38</v>
      </c>
    </row>
    <row r="2927" spans="1:20" x14ac:dyDescent="0.35">
      <c r="A2927" s="13" t="s">
        <v>9501</v>
      </c>
      <c r="B2927" s="13"/>
      <c r="C2927" s="13"/>
      <c r="D2927" s="13" t="s">
        <v>9502</v>
      </c>
      <c r="E2927" s="13">
        <v>6</v>
      </c>
      <c r="F2927" s="14">
        <v>0.5</v>
      </c>
      <c r="G2927" s="13" t="s">
        <v>46</v>
      </c>
      <c r="H2927" s="14">
        <v>15</v>
      </c>
      <c r="I2927" s="15" t="s">
        <v>32</v>
      </c>
      <c r="J2927" s="16">
        <v>43.5</v>
      </c>
      <c r="K2927" s="16">
        <v>7.25</v>
      </c>
      <c r="L2927" s="17" t="s">
        <v>551</v>
      </c>
      <c r="M2927" s="163" t="str">
        <f>IFERROR(GETPIVOTDATA("Tot. Bottles",'- Ordine Aggregato -'!$A$1,"sku anker",A2927),"")</f>
        <v/>
      </c>
      <c r="N2927" s="18" t="s">
        <v>42</v>
      </c>
      <c r="O2927" s="19" t="str">
        <f t="shared" si="45"/>
        <v>Order online</v>
      </c>
      <c r="P2927" s="97" t="s">
        <v>503</v>
      </c>
      <c r="Q2927" s="13" t="s">
        <v>9503</v>
      </c>
      <c r="R2927" t="s">
        <v>9504</v>
      </c>
      <c r="S2927" s="20">
        <v>0</v>
      </c>
      <c r="T2927" s="21" t="s">
        <v>38</v>
      </c>
    </row>
    <row r="2928" spans="1:20" x14ac:dyDescent="0.35">
      <c r="A2928" s="96" t="s">
        <v>9505</v>
      </c>
      <c r="D2928" s="13" t="s">
        <v>9502</v>
      </c>
      <c r="E2928" s="13">
        <v>6</v>
      </c>
      <c r="F2928" s="14">
        <v>0.7</v>
      </c>
      <c r="G2928" s="13" t="s">
        <v>14872</v>
      </c>
      <c r="H2928" s="14">
        <v>15</v>
      </c>
      <c r="I2928" s="15" t="s">
        <v>32</v>
      </c>
      <c r="J2928" s="16">
        <v>49.5</v>
      </c>
      <c r="K2928" s="16">
        <v>8.25</v>
      </c>
      <c r="L2928" s="17" t="s">
        <v>551</v>
      </c>
      <c r="M2928" s="163" t="str">
        <f>IFERROR(GETPIVOTDATA("Tot. Bottles",'- Ordine Aggregato -'!$A$1,"sku anker",A2928),"")</f>
        <v/>
      </c>
      <c r="N2928" s="18" t="s">
        <v>67</v>
      </c>
      <c r="O2928" s="19" t="str">
        <f t="shared" si="45"/>
        <v>Order online</v>
      </c>
      <c r="P2928" s="97" t="s">
        <v>225</v>
      </c>
      <c r="Q2928" s="13" t="s">
        <v>9506</v>
      </c>
      <c r="R2928" t="s">
        <v>9507</v>
      </c>
      <c r="S2928" s="20">
        <v>8.25</v>
      </c>
      <c r="T2928" s="21" t="s">
        <v>38</v>
      </c>
    </row>
    <row r="2929" spans="1:20" x14ac:dyDescent="0.35">
      <c r="A2929" s="96" t="s">
        <v>9508</v>
      </c>
      <c r="D2929" s="13" t="s">
        <v>9509</v>
      </c>
      <c r="E2929" s="13">
        <v>6</v>
      </c>
      <c r="F2929" s="14">
        <v>0.5</v>
      </c>
      <c r="G2929" s="13" t="s">
        <v>31</v>
      </c>
      <c r="H2929" s="14">
        <v>15</v>
      </c>
      <c r="I2929" s="15" t="s">
        <v>32</v>
      </c>
      <c r="J2929" s="16">
        <v>43.5</v>
      </c>
      <c r="K2929" s="16">
        <v>7.25</v>
      </c>
      <c r="L2929" s="17" t="s">
        <v>551</v>
      </c>
      <c r="M2929" s="163" t="str">
        <f>IFERROR(GETPIVOTDATA("Tot. Bottles",'- Ordine Aggregato -'!$A$1,"sku anker",A2929),"")</f>
        <v/>
      </c>
      <c r="N2929" s="18" t="s">
        <v>42</v>
      </c>
      <c r="O2929" s="19" t="str">
        <f t="shared" si="45"/>
        <v>Order online</v>
      </c>
      <c r="P2929" s="97" t="s">
        <v>503</v>
      </c>
      <c r="Q2929" s="13" t="s">
        <v>9510</v>
      </c>
      <c r="R2929" t="s">
        <v>9511</v>
      </c>
      <c r="S2929" s="20">
        <v>0</v>
      </c>
      <c r="T2929" s="21" t="s">
        <v>38</v>
      </c>
    </row>
    <row r="2930" spans="1:20" x14ac:dyDescent="0.35">
      <c r="A2930" s="13" t="s">
        <v>9512</v>
      </c>
      <c r="B2930" s="13"/>
      <c r="C2930" s="13"/>
      <c r="D2930" s="13" t="s">
        <v>9513</v>
      </c>
      <c r="E2930" s="13">
        <v>6</v>
      </c>
      <c r="F2930" s="14">
        <v>0.7</v>
      </c>
      <c r="G2930" s="13" t="s">
        <v>46</v>
      </c>
      <c r="H2930" s="14">
        <v>23</v>
      </c>
      <c r="I2930" s="15" t="s">
        <v>32</v>
      </c>
      <c r="J2930" s="16">
        <v>117</v>
      </c>
      <c r="K2930" s="16">
        <v>19.5</v>
      </c>
      <c r="L2930" s="17" t="s">
        <v>399</v>
      </c>
      <c r="M2930" s="163" t="str">
        <f>IFERROR(GETPIVOTDATA("Tot. Bottles",'- Ordine Aggregato -'!$A$1,"sku anker",A2930),"")</f>
        <v/>
      </c>
      <c r="N2930" s="18" t="s">
        <v>42</v>
      </c>
      <c r="O2930" s="19" t="str">
        <f t="shared" si="45"/>
        <v>Order online</v>
      </c>
      <c r="P2930" s="97" t="s">
        <v>503</v>
      </c>
      <c r="Q2930" s="13" t="s">
        <v>9514</v>
      </c>
      <c r="R2930" t="s">
        <v>9515</v>
      </c>
      <c r="S2930" s="20">
        <v>0</v>
      </c>
      <c r="T2930" s="21" t="s">
        <v>38</v>
      </c>
    </row>
    <row r="2931" spans="1:20" x14ac:dyDescent="0.35">
      <c r="A2931" s="13" t="s">
        <v>9516</v>
      </c>
      <c r="B2931" s="13"/>
      <c r="C2931" s="13"/>
      <c r="D2931" s="13" t="s">
        <v>9517</v>
      </c>
      <c r="E2931" s="13">
        <v>6</v>
      </c>
      <c r="F2931" s="14">
        <v>0.75</v>
      </c>
      <c r="G2931" s="13" t="s">
        <v>14872</v>
      </c>
      <c r="H2931" s="14">
        <v>18</v>
      </c>
      <c r="I2931" s="15" t="s">
        <v>32</v>
      </c>
      <c r="J2931" s="16">
        <v>80.699999999999989</v>
      </c>
      <c r="K2931" s="16">
        <v>13.45</v>
      </c>
      <c r="L2931" s="17" t="s">
        <v>713</v>
      </c>
      <c r="M2931" s="163" t="str">
        <f>IFERROR(GETPIVOTDATA("Tot. Bottles",'- Ordine Aggregato -'!$A$1,"sku anker",A2931),"")</f>
        <v/>
      </c>
      <c r="N2931" s="18" t="s">
        <v>34</v>
      </c>
      <c r="O2931" s="19" t="str">
        <f t="shared" si="45"/>
        <v>Order online</v>
      </c>
      <c r="P2931" s="97" t="s">
        <v>355</v>
      </c>
      <c r="Q2931" s="13" t="s">
        <v>9518</v>
      </c>
      <c r="R2931" t="s">
        <v>9519</v>
      </c>
      <c r="S2931" s="20">
        <v>0</v>
      </c>
      <c r="T2931" s="21" t="s">
        <v>38</v>
      </c>
    </row>
    <row r="2932" spans="1:20" x14ac:dyDescent="0.35">
      <c r="A2932" s="96" t="s">
        <v>9520</v>
      </c>
      <c r="D2932" s="13" t="s">
        <v>9521</v>
      </c>
      <c r="E2932" s="13">
        <v>6</v>
      </c>
      <c r="F2932" s="14">
        <v>0.75</v>
      </c>
      <c r="G2932" s="13" t="s">
        <v>14872</v>
      </c>
      <c r="H2932" s="14">
        <v>18</v>
      </c>
      <c r="I2932" s="15" t="s">
        <v>32</v>
      </c>
      <c r="J2932" s="16">
        <v>51</v>
      </c>
      <c r="K2932" s="16">
        <v>8.5</v>
      </c>
      <c r="L2932" s="17" t="s">
        <v>713</v>
      </c>
      <c r="M2932" s="163" t="str">
        <f>IFERROR(GETPIVOTDATA("Tot. Bottles",'- Ordine Aggregato -'!$A$1,"sku anker",A2932),"")</f>
        <v/>
      </c>
      <c r="N2932" s="18" t="s">
        <v>67</v>
      </c>
      <c r="O2932" s="19" t="str">
        <f t="shared" si="45"/>
        <v>Order online</v>
      </c>
      <c r="P2932" s="97" t="s">
        <v>355</v>
      </c>
      <c r="Q2932" s="13" t="s">
        <v>9522</v>
      </c>
      <c r="R2932" t="s">
        <v>705</v>
      </c>
      <c r="S2932" s="20">
        <v>8.5</v>
      </c>
      <c r="T2932" s="21" t="s">
        <v>38</v>
      </c>
    </row>
    <row r="2933" spans="1:20" x14ac:dyDescent="0.35">
      <c r="A2933" s="96" t="s">
        <v>9523</v>
      </c>
      <c r="D2933" s="13" t="s">
        <v>9524</v>
      </c>
      <c r="E2933" s="13">
        <v>6</v>
      </c>
      <c r="F2933" s="14">
        <v>0.75</v>
      </c>
      <c r="G2933" s="13" t="s">
        <v>14872</v>
      </c>
      <c r="H2933" s="14">
        <v>18</v>
      </c>
      <c r="I2933" s="15" t="s">
        <v>32</v>
      </c>
      <c r="J2933" s="16">
        <v>69.900000000000006</v>
      </c>
      <c r="K2933" s="16">
        <v>11.65</v>
      </c>
      <c r="L2933" s="17" t="s">
        <v>713</v>
      </c>
      <c r="M2933" s="163" t="str">
        <f>IFERROR(GETPIVOTDATA("Tot. Bottles",'- Ordine Aggregato -'!$A$1,"sku anker",A2933),"")</f>
        <v/>
      </c>
      <c r="N2933" s="18" t="s">
        <v>67</v>
      </c>
      <c r="O2933" s="19" t="str">
        <f t="shared" si="45"/>
        <v>Order online</v>
      </c>
      <c r="P2933" s="97" t="s">
        <v>355</v>
      </c>
      <c r="Q2933" s="13" t="s">
        <v>9525</v>
      </c>
      <c r="R2933" t="s">
        <v>9526</v>
      </c>
      <c r="S2933" s="20">
        <v>11.65</v>
      </c>
      <c r="T2933" s="21" t="s">
        <v>38</v>
      </c>
    </row>
    <row r="2934" spans="1:20" x14ac:dyDescent="0.35">
      <c r="A2934" s="96" t="s">
        <v>9527</v>
      </c>
      <c r="B2934" s="96"/>
      <c r="C2934" s="96"/>
      <c r="D2934" s="13" t="s">
        <v>9528</v>
      </c>
      <c r="E2934" s="13">
        <v>6</v>
      </c>
      <c r="F2934" s="14">
        <v>0.75</v>
      </c>
      <c r="G2934" s="13" t="s">
        <v>14872</v>
      </c>
      <c r="H2934" s="14">
        <v>12.5</v>
      </c>
      <c r="I2934" s="15" t="s">
        <v>32</v>
      </c>
      <c r="J2934" s="16">
        <v>151.5</v>
      </c>
      <c r="K2934" s="16">
        <v>25.25</v>
      </c>
      <c r="L2934" s="17" t="s">
        <v>863</v>
      </c>
      <c r="M2934" s="163" t="str">
        <f>IFERROR(GETPIVOTDATA("Tot. Bottles",'- Ordine Aggregato -'!$A$1,"sku anker",A2934),"")</f>
        <v/>
      </c>
      <c r="N2934" s="18" t="s">
        <v>34</v>
      </c>
      <c r="O2934" s="19" t="str">
        <f t="shared" si="45"/>
        <v>Order online</v>
      </c>
      <c r="P2934" s="97" t="s">
        <v>225</v>
      </c>
      <c r="Q2934" s="13" t="s">
        <v>9529</v>
      </c>
      <c r="R2934" t="s">
        <v>9530</v>
      </c>
      <c r="S2934" s="20">
        <v>0</v>
      </c>
      <c r="T2934" s="21" t="s">
        <v>38</v>
      </c>
    </row>
    <row r="2935" spans="1:20" x14ac:dyDescent="0.35">
      <c r="A2935" s="96" t="s">
        <v>9531</v>
      </c>
      <c r="B2935" s="96"/>
      <c r="C2935" s="96"/>
      <c r="D2935" s="13" t="s">
        <v>9532</v>
      </c>
      <c r="E2935" s="13">
        <v>6</v>
      </c>
      <c r="F2935" s="14">
        <v>0.75</v>
      </c>
      <c r="G2935" s="13" t="s">
        <v>46</v>
      </c>
      <c r="H2935" s="14">
        <v>12.5</v>
      </c>
      <c r="I2935" s="15" t="s">
        <v>32</v>
      </c>
      <c r="J2935" s="16">
        <v>196.5</v>
      </c>
      <c r="K2935" s="16">
        <v>32.75</v>
      </c>
      <c r="L2935" s="17" t="s">
        <v>863</v>
      </c>
      <c r="M2935" s="163" t="str">
        <f>IFERROR(GETPIVOTDATA("Tot. Bottles",'- Ordine Aggregato -'!$A$1,"sku anker",A2935),"")</f>
        <v/>
      </c>
      <c r="N2935" s="18" t="s">
        <v>42</v>
      </c>
      <c r="O2935" s="19" t="str">
        <f t="shared" si="45"/>
        <v>Order online</v>
      </c>
      <c r="P2935" s="97" t="s">
        <v>225</v>
      </c>
      <c r="Q2935" s="13" t="s">
        <v>9533</v>
      </c>
      <c r="R2935" t="s">
        <v>9534</v>
      </c>
      <c r="S2935" s="20">
        <v>0</v>
      </c>
      <c r="T2935" s="21" t="s">
        <v>38</v>
      </c>
    </row>
    <row r="2936" spans="1:20" x14ac:dyDescent="0.35">
      <c r="A2936" s="96" t="s">
        <v>9535</v>
      </c>
      <c r="B2936" s="96"/>
      <c r="C2936" s="96"/>
      <c r="D2936" s="13" t="s">
        <v>9532</v>
      </c>
      <c r="E2936" s="13">
        <v>6</v>
      </c>
      <c r="F2936" s="14">
        <v>0.75</v>
      </c>
      <c r="G2936" s="13" t="s">
        <v>14872</v>
      </c>
      <c r="H2936" s="14">
        <v>12</v>
      </c>
      <c r="I2936" s="15" t="s">
        <v>32</v>
      </c>
      <c r="J2936" s="16">
        <v>196.5</v>
      </c>
      <c r="K2936" s="16">
        <v>32.75</v>
      </c>
      <c r="L2936" s="17" t="s">
        <v>863</v>
      </c>
      <c r="M2936" s="163" t="str">
        <f>IFERROR(GETPIVOTDATA("Tot. Bottles",'- Ordine Aggregato -'!$A$1,"sku anker",A2936),"")</f>
        <v/>
      </c>
      <c r="N2936" s="18" t="s">
        <v>42</v>
      </c>
      <c r="O2936" s="19" t="str">
        <f t="shared" si="45"/>
        <v>Order online</v>
      </c>
      <c r="P2936" s="97" t="s">
        <v>225</v>
      </c>
      <c r="Q2936" s="13" t="s">
        <v>9533</v>
      </c>
      <c r="R2936" t="s">
        <v>9534</v>
      </c>
      <c r="S2936" s="20">
        <v>0</v>
      </c>
      <c r="T2936" s="21" t="s">
        <v>38</v>
      </c>
    </row>
    <row r="2937" spans="1:20" x14ac:dyDescent="0.35">
      <c r="A2937" s="13" t="s">
        <v>9536</v>
      </c>
      <c r="B2937" s="13"/>
      <c r="C2937" s="13"/>
      <c r="D2937" s="13" t="s">
        <v>9537</v>
      </c>
      <c r="E2937" s="13">
        <v>6</v>
      </c>
      <c r="F2937" s="14">
        <v>0.75</v>
      </c>
      <c r="G2937" s="13" t="s">
        <v>14872</v>
      </c>
      <c r="H2937" s="14">
        <v>12.5</v>
      </c>
      <c r="I2937" s="15" t="s">
        <v>32</v>
      </c>
      <c r="J2937" s="16">
        <v>210</v>
      </c>
      <c r="K2937" s="16">
        <v>35</v>
      </c>
      <c r="L2937" s="17" t="s">
        <v>863</v>
      </c>
      <c r="M2937" s="163" t="str">
        <f>IFERROR(GETPIVOTDATA("Tot. Bottles",'- Ordine Aggregato -'!$A$1,"sku anker",A2937),"")</f>
        <v/>
      </c>
      <c r="N2937" s="18" t="s">
        <v>42</v>
      </c>
      <c r="O2937" s="19" t="str">
        <f t="shared" si="45"/>
        <v>Order online</v>
      </c>
      <c r="P2937" s="97" t="s">
        <v>225</v>
      </c>
      <c r="Q2937" s="13" t="s">
        <v>9538</v>
      </c>
      <c r="R2937" t="s">
        <v>9539</v>
      </c>
      <c r="S2937" s="20">
        <v>0</v>
      </c>
      <c r="T2937" s="21" t="s">
        <v>38</v>
      </c>
    </row>
    <row r="2938" spans="1:20" x14ac:dyDescent="0.35">
      <c r="A2938" s="96" t="s">
        <v>15793</v>
      </c>
      <c r="B2938" s="96"/>
      <c r="C2938" s="96"/>
      <c r="D2938" s="13" t="s">
        <v>15794</v>
      </c>
      <c r="E2938" s="13">
        <v>12</v>
      </c>
      <c r="F2938" s="14">
        <v>1</v>
      </c>
      <c r="G2938" s="13" t="s">
        <v>46</v>
      </c>
      <c r="H2938" s="14">
        <v>40</v>
      </c>
      <c r="I2938" s="15" t="s">
        <v>32</v>
      </c>
      <c r="J2938" s="16">
        <v>71.400000000000006</v>
      </c>
      <c r="K2938" s="16">
        <v>5.95</v>
      </c>
      <c r="L2938" s="17" t="s">
        <v>4515</v>
      </c>
      <c r="M2938" s="163" t="str">
        <f>IFERROR(GETPIVOTDATA("Tot. Bottles",'- Ordine Aggregato -'!$A$1,"sku anker",A2938),"")</f>
        <v/>
      </c>
      <c r="N2938" s="18" t="s">
        <v>28</v>
      </c>
      <c r="O2938" s="19" t="str">
        <f t="shared" si="45"/>
        <v>Order online</v>
      </c>
      <c r="P2938" s="97" t="s">
        <v>773</v>
      </c>
      <c r="Q2938" s="13" t="s">
        <v>15795</v>
      </c>
      <c r="R2938" t="s">
        <v>15796</v>
      </c>
      <c r="S2938" s="20">
        <v>0</v>
      </c>
      <c r="T2938" s="21" t="s">
        <v>3755</v>
      </c>
    </row>
    <row r="2939" spans="1:20" x14ac:dyDescent="0.35">
      <c r="A2939" s="13" t="s">
        <v>9540</v>
      </c>
      <c r="B2939" s="13"/>
      <c r="C2939" s="13"/>
      <c r="D2939" s="13" t="s">
        <v>9541</v>
      </c>
      <c r="E2939" s="13">
        <v>6</v>
      </c>
      <c r="F2939" s="14">
        <v>0.7</v>
      </c>
      <c r="G2939" s="13" t="s">
        <v>46</v>
      </c>
      <c r="H2939" s="14">
        <v>40</v>
      </c>
      <c r="I2939" s="15" t="s">
        <v>32</v>
      </c>
      <c r="J2939" s="16">
        <v>29.700000000000003</v>
      </c>
      <c r="K2939" s="16">
        <v>4.95</v>
      </c>
      <c r="L2939" s="17" t="s">
        <v>104</v>
      </c>
      <c r="M2939" s="163" t="str">
        <f>IFERROR(GETPIVOTDATA("Tot. Bottles",'- Ordine Aggregato -'!$A$1,"sku anker",A2939),"")</f>
        <v/>
      </c>
      <c r="N2939" s="18" t="s">
        <v>67</v>
      </c>
      <c r="O2939" s="19" t="str">
        <f t="shared" si="45"/>
        <v>Order online</v>
      </c>
      <c r="P2939" s="97" t="s">
        <v>773</v>
      </c>
      <c r="Q2939" s="13" t="s">
        <v>9542</v>
      </c>
      <c r="R2939" t="s">
        <v>9543</v>
      </c>
      <c r="S2939" s="20">
        <v>4.95</v>
      </c>
      <c r="T2939" s="21" t="s">
        <v>38</v>
      </c>
    </row>
    <row r="2940" spans="1:20" x14ac:dyDescent="0.35">
      <c r="A2940" s="96" t="s">
        <v>9544</v>
      </c>
      <c r="B2940" s="96"/>
      <c r="C2940" s="96"/>
      <c r="D2940" s="13" t="s">
        <v>9541</v>
      </c>
      <c r="E2940" s="13">
        <v>12</v>
      </c>
      <c r="F2940" s="14">
        <v>1</v>
      </c>
      <c r="G2940" s="13" t="s">
        <v>46</v>
      </c>
      <c r="H2940" s="14">
        <v>40</v>
      </c>
      <c r="I2940" s="15" t="s">
        <v>32</v>
      </c>
      <c r="J2940" s="16">
        <v>71.400000000000006</v>
      </c>
      <c r="K2940" s="16">
        <v>5.95</v>
      </c>
      <c r="L2940" s="17" t="s">
        <v>104</v>
      </c>
      <c r="M2940" s="163" t="str">
        <f>IFERROR(GETPIVOTDATA("Tot. Bottles",'- Ordine Aggregato -'!$A$1,"sku anker",A2940),"")</f>
        <v/>
      </c>
      <c r="N2940" s="18" t="s">
        <v>34</v>
      </c>
      <c r="O2940" s="19" t="str">
        <f t="shared" si="45"/>
        <v>Order online</v>
      </c>
      <c r="P2940" s="97" t="s">
        <v>773</v>
      </c>
      <c r="Q2940" s="13" t="s">
        <v>9545</v>
      </c>
      <c r="R2940" t="s">
        <v>9546</v>
      </c>
      <c r="S2940" s="20">
        <v>0</v>
      </c>
      <c r="T2940" s="21" t="s">
        <v>38</v>
      </c>
    </row>
    <row r="2941" spans="1:20" x14ac:dyDescent="0.35">
      <c r="A2941" s="96" t="s">
        <v>9547</v>
      </c>
      <c r="D2941" s="13" t="s">
        <v>9548</v>
      </c>
      <c r="E2941" s="13">
        <v>6</v>
      </c>
      <c r="F2941" s="14">
        <v>0.5</v>
      </c>
      <c r="G2941" s="13" t="s">
        <v>46</v>
      </c>
      <c r="H2941" s="14">
        <v>40</v>
      </c>
      <c r="I2941" s="15" t="s">
        <v>32</v>
      </c>
      <c r="J2941" s="16">
        <v>70.5</v>
      </c>
      <c r="K2941" s="16">
        <v>11.75</v>
      </c>
      <c r="L2941" s="17" t="s">
        <v>368</v>
      </c>
      <c r="M2941" s="163" t="str">
        <f>IFERROR(GETPIVOTDATA("Tot. Bottles",'- Ordine Aggregato -'!$A$1,"sku anker",A2941),"")</f>
        <v/>
      </c>
      <c r="N2941" s="18" t="s">
        <v>42</v>
      </c>
      <c r="O2941" s="19" t="str">
        <f t="shared" si="45"/>
        <v>Order online</v>
      </c>
      <c r="P2941" s="97" t="s">
        <v>68</v>
      </c>
      <c r="Q2941" s="13" t="s">
        <v>9549</v>
      </c>
      <c r="R2941" t="s">
        <v>5916</v>
      </c>
      <c r="S2941" s="20">
        <v>0</v>
      </c>
      <c r="T2941" s="21" t="s">
        <v>38</v>
      </c>
    </row>
    <row r="2942" spans="1:20" x14ac:dyDescent="0.35">
      <c r="A2942" s="13" t="s">
        <v>9550</v>
      </c>
      <c r="B2942" s="13"/>
      <c r="C2942" s="13"/>
      <c r="D2942" s="13" t="s">
        <v>9551</v>
      </c>
      <c r="E2942" s="13">
        <v>6</v>
      </c>
      <c r="F2942" s="14">
        <v>0.5</v>
      </c>
      <c r="G2942" s="13" t="s">
        <v>46</v>
      </c>
      <c r="H2942" s="14">
        <v>37.5</v>
      </c>
      <c r="I2942" s="15" t="s">
        <v>32</v>
      </c>
      <c r="J2942" s="16">
        <v>70.5</v>
      </c>
      <c r="K2942" s="16">
        <v>11.75</v>
      </c>
      <c r="L2942" s="17" t="s">
        <v>66</v>
      </c>
      <c r="M2942" s="163" t="str">
        <f>IFERROR(GETPIVOTDATA("Tot. Bottles",'- Ordine Aggregato -'!$A$1,"sku anker",A2942),"")</f>
        <v/>
      </c>
      <c r="N2942" s="18" t="s">
        <v>42</v>
      </c>
      <c r="O2942" s="19" t="str">
        <f t="shared" si="45"/>
        <v>Order online</v>
      </c>
      <c r="P2942" s="97" t="s">
        <v>68</v>
      </c>
      <c r="Q2942" s="13" t="s">
        <v>9552</v>
      </c>
      <c r="R2942" t="s">
        <v>9553</v>
      </c>
      <c r="S2942" s="20">
        <v>0</v>
      </c>
      <c r="T2942" s="21" t="s">
        <v>38</v>
      </c>
    </row>
    <row r="2943" spans="1:20" x14ac:dyDescent="0.35">
      <c r="A2943" s="96" t="s">
        <v>9554</v>
      </c>
      <c r="D2943" s="13" t="s">
        <v>9555</v>
      </c>
      <c r="E2943" s="13">
        <v>6</v>
      </c>
      <c r="F2943" s="14">
        <v>0.7</v>
      </c>
      <c r="G2943" s="13" t="s">
        <v>14872</v>
      </c>
      <c r="H2943" s="14">
        <v>36</v>
      </c>
      <c r="I2943" s="15" t="s">
        <v>32</v>
      </c>
      <c r="J2943" s="16">
        <v>14.100000000000001</v>
      </c>
      <c r="K2943" s="16">
        <v>2.35</v>
      </c>
      <c r="L2943" s="17" t="s">
        <v>61</v>
      </c>
      <c r="M2943" s="163" t="str">
        <f>IFERROR(GETPIVOTDATA("Tot. Bottles",'- Ordine Aggregato -'!$A$1,"sku anker",A2943),"")</f>
        <v/>
      </c>
      <c r="N2943" s="18" t="s">
        <v>42</v>
      </c>
      <c r="O2943" s="19" t="str">
        <f t="shared" si="45"/>
        <v>Order online</v>
      </c>
      <c r="P2943" s="97" t="s">
        <v>225</v>
      </c>
      <c r="Q2943" s="13" t="s">
        <v>9556</v>
      </c>
      <c r="R2943" t="s">
        <v>9557</v>
      </c>
      <c r="S2943" s="20">
        <v>0</v>
      </c>
      <c r="T2943" s="21" t="s">
        <v>38</v>
      </c>
    </row>
    <row r="2944" spans="1:20" x14ac:dyDescent="0.35">
      <c r="A2944" s="13" t="s">
        <v>9558</v>
      </c>
      <c r="B2944" s="13"/>
      <c r="C2944" s="13"/>
      <c r="D2944" s="13" t="s">
        <v>9559</v>
      </c>
      <c r="E2944" s="13">
        <v>6</v>
      </c>
      <c r="F2944" s="14">
        <v>1</v>
      </c>
      <c r="G2944" s="13" t="s">
        <v>31</v>
      </c>
      <c r="H2944" s="14">
        <v>96</v>
      </c>
      <c r="I2944" s="15" t="s">
        <v>32</v>
      </c>
      <c r="J2944" s="16">
        <v>28.5</v>
      </c>
      <c r="K2944" s="16">
        <v>4.75</v>
      </c>
      <c r="L2944" s="17" t="s">
        <v>363</v>
      </c>
      <c r="M2944" s="163" t="str">
        <f>IFERROR(GETPIVOTDATA("Tot. Bottles",'- Ordine Aggregato -'!$A$1,"sku anker",A2944),"")</f>
        <v/>
      </c>
      <c r="N2944" s="18" t="s">
        <v>42</v>
      </c>
      <c r="O2944" s="19" t="str">
        <f t="shared" si="45"/>
        <v>Order online</v>
      </c>
      <c r="P2944" s="97" t="s">
        <v>68</v>
      </c>
      <c r="Q2944" s="13" t="s">
        <v>9560</v>
      </c>
      <c r="R2944" t="s">
        <v>9561</v>
      </c>
      <c r="S2944" s="20">
        <v>0</v>
      </c>
      <c r="T2944" s="21" t="s">
        <v>38</v>
      </c>
    </row>
    <row r="2945" spans="1:20" x14ac:dyDescent="0.35">
      <c r="A2945" s="13" t="s">
        <v>9562</v>
      </c>
      <c r="B2945" s="13"/>
      <c r="C2945" s="13"/>
      <c r="D2945" s="13" t="s">
        <v>9563</v>
      </c>
      <c r="E2945" s="13">
        <v>12</v>
      </c>
      <c r="F2945" s="14">
        <v>0.7</v>
      </c>
      <c r="G2945" s="13" t="s">
        <v>31</v>
      </c>
      <c r="H2945" s="14">
        <v>40</v>
      </c>
      <c r="I2945" s="15" t="s">
        <v>32</v>
      </c>
      <c r="J2945" s="16">
        <v>210</v>
      </c>
      <c r="K2945" s="16">
        <v>17.5</v>
      </c>
      <c r="L2945" s="17" t="s">
        <v>73</v>
      </c>
      <c r="M2945" s="163" t="str">
        <f>IFERROR(GETPIVOTDATA("Tot. Bottles",'- Ordine Aggregato -'!$A$1,"sku anker",A2945),"")</f>
        <v/>
      </c>
      <c r="N2945" s="18" t="s">
        <v>67</v>
      </c>
      <c r="O2945" s="19" t="str">
        <f t="shared" si="45"/>
        <v>Order online</v>
      </c>
      <c r="P2945" s="97" t="s">
        <v>503</v>
      </c>
      <c r="Q2945" s="13" t="s">
        <v>9564</v>
      </c>
      <c r="R2945" t="s">
        <v>9565</v>
      </c>
      <c r="S2945" s="20">
        <v>17.5</v>
      </c>
      <c r="T2945" s="21" t="s">
        <v>38</v>
      </c>
    </row>
    <row r="2946" spans="1:20" x14ac:dyDescent="0.35">
      <c r="A2946" s="96" t="s">
        <v>9566</v>
      </c>
      <c r="D2946" s="13" t="s">
        <v>9567</v>
      </c>
      <c r="E2946" s="13">
        <v>6</v>
      </c>
      <c r="F2946" s="14">
        <v>0.7</v>
      </c>
      <c r="G2946" s="13" t="s">
        <v>14871</v>
      </c>
      <c r="H2946" s="14">
        <v>41.5</v>
      </c>
      <c r="I2946" s="15" t="s">
        <v>32</v>
      </c>
      <c r="J2946" s="16">
        <v>39.900000000000006</v>
      </c>
      <c r="K2946" s="16">
        <v>6.65</v>
      </c>
      <c r="L2946" s="17" t="s">
        <v>416</v>
      </c>
      <c r="M2946" s="163" t="str">
        <f>IFERROR(GETPIVOTDATA("Tot. Bottles",'- Ordine Aggregato -'!$A$1,"sku anker",A2946),"")</f>
        <v/>
      </c>
      <c r="N2946" s="18" t="s">
        <v>42</v>
      </c>
      <c r="O2946" s="19" t="str">
        <f t="shared" si="45"/>
        <v>Order online</v>
      </c>
      <c r="P2946" s="97" t="s">
        <v>580</v>
      </c>
      <c r="Q2946" s="13" t="s">
        <v>9568</v>
      </c>
      <c r="R2946" t="s">
        <v>9569</v>
      </c>
      <c r="S2946" s="20">
        <v>0</v>
      </c>
      <c r="T2946" s="21" t="s">
        <v>38</v>
      </c>
    </row>
    <row r="2947" spans="1:20" x14ac:dyDescent="0.35">
      <c r="A2947" s="96" t="s">
        <v>9570</v>
      </c>
      <c r="B2947" s="96"/>
      <c r="C2947" s="96"/>
      <c r="D2947" s="13" t="s">
        <v>9571</v>
      </c>
      <c r="E2947" s="13">
        <v>6</v>
      </c>
      <c r="F2947" s="14">
        <v>1</v>
      </c>
      <c r="G2947" s="13" t="s">
        <v>14872</v>
      </c>
      <c r="H2947" s="14">
        <v>37.5</v>
      </c>
      <c r="I2947" s="15" t="s">
        <v>32</v>
      </c>
      <c r="J2947" s="16">
        <v>21.6</v>
      </c>
      <c r="K2947" s="16">
        <v>3.6</v>
      </c>
      <c r="L2947" s="17" t="s">
        <v>104</v>
      </c>
      <c r="M2947" s="163" t="str">
        <f>IFERROR(GETPIVOTDATA("Tot. Bottles",'- Ordine Aggregato -'!$A$1,"sku anker",A2947),"")</f>
        <v/>
      </c>
      <c r="N2947" s="18" t="s">
        <v>34</v>
      </c>
      <c r="O2947" s="19" t="str">
        <f t="shared" si="45"/>
        <v>Order online</v>
      </c>
      <c r="P2947" s="97" t="s">
        <v>225</v>
      </c>
      <c r="Q2947" s="13" t="s">
        <v>9572</v>
      </c>
      <c r="R2947" t="s">
        <v>9573</v>
      </c>
      <c r="S2947" s="20">
        <v>0</v>
      </c>
      <c r="T2947" s="21" t="s">
        <v>38</v>
      </c>
    </row>
    <row r="2948" spans="1:20" x14ac:dyDescent="0.35">
      <c r="A2948" s="13" t="s">
        <v>9574</v>
      </c>
      <c r="B2948" s="13"/>
      <c r="C2948" s="13"/>
      <c r="D2948" s="13" t="s">
        <v>9575</v>
      </c>
      <c r="E2948" s="13">
        <v>6</v>
      </c>
      <c r="F2948" s="14">
        <v>1</v>
      </c>
      <c r="G2948" s="13" t="s">
        <v>14872</v>
      </c>
      <c r="H2948" s="14">
        <v>37.5</v>
      </c>
      <c r="I2948" s="15" t="s">
        <v>32</v>
      </c>
      <c r="J2948" s="16">
        <v>21.6</v>
      </c>
      <c r="K2948" s="16">
        <v>3.6</v>
      </c>
      <c r="L2948" s="17" t="s">
        <v>1094</v>
      </c>
      <c r="M2948" s="163" t="str">
        <f>IFERROR(GETPIVOTDATA("Tot. Bottles",'- Ordine Aggregato -'!$A$1,"sku anker",A2948),"")</f>
        <v/>
      </c>
      <c r="N2948" s="18" t="s">
        <v>42</v>
      </c>
      <c r="O2948" s="19" t="str">
        <f t="shared" si="45"/>
        <v>Order online</v>
      </c>
      <c r="P2948" s="97" t="s">
        <v>4162</v>
      </c>
      <c r="Q2948" s="13" t="s">
        <v>9576</v>
      </c>
      <c r="R2948" t="s">
        <v>9577</v>
      </c>
      <c r="S2948" s="20">
        <v>0</v>
      </c>
      <c r="T2948" s="21" t="s">
        <v>38</v>
      </c>
    </row>
    <row r="2949" spans="1:20" x14ac:dyDescent="0.35">
      <c r="A2949" s="13" t="s">
        <v>9578</v>
      </c>
      <c r="B2949" s="13"/>
      <c r="C2949" s="13"/>
      <c r="D2949" s="13" t="s">
        <v>9579</v>
      </c>
      <c r="E2949" s="13">
        <v>6</v>
      </c>
      <c r="F2949" s="14">
        <v>1</v>
      </c>
      <c r="G2949" s="13" t="s">
        <v>46</v>
      </c>
      <c r="H2949" s="14">
        <v>40</v>
      </c>
      <c r="I2949" s="15" t="s">
        <v>32</v>
      </c>
      <c r="J2949" s="16">
        <v>45</v>
      </c>
      <c r="K2949" s="16">
        <v>7.5</v>
      </c>
      <c r="L2949" s="17" t="s">
        <v>73</v>
      </c>
      <c r="M2949" s="163" t="str">
        <f>IFERROR(GETPIVOTDATA("Tot. Bottles",'- Ordine Aggregato -'!$A$1,"sku anker",A2949),"")</f>
        <v/>
      </c>
      <c r="N2949" s="18" t="s">
        <v>34</v>
      </c>
      <c r="O2949" s="19" t="str">
        <f t="shared" si="45"/>
        <v>Order online</v>
      </c>
      <c r="P2949" s="97" t="s">
        <v>9580</v>
      </c>
      <c r="Q2949" s="13" t="s">
        <v>9581</v>
      </c>
      <c r="R2949" t="s">
        <v>9582</v>
      </c>
      <c r="S2949" s="20">
        <v>0</v>
      </c>
      <c r="T2949" s="21" t="s">
        <v>38</v>
      </c>
    </row>
    <row r="2950" spans="1:20" x14ac:dyDescent="0.35">
      <c r="A2950" s="13" t="s">
        <v>9583</v>
      </c>
      <c r="B2950" s="13"/>
      <c r="C2950" s="13"/>
      <c r="D2950" s="13" t="s">
        <v>9579</v>
      </c>
      <c r="E2950" s="13">
        <v>12</v>
      </c>
      <c r="F2950" s="14">
        <v>1</v>
      </c>
      <c r="G2950" s="13" t="s">
        <v>14872</v>
      </c>
      <c r="H2950" s="14">
        <v>40</v>
      </c>
      <c r="I2950" s="15" t="s">
        <v>32</v>
      </c>
      <c r="J2950" s="16">
        <v>88.800000000000011</v>
      </c>
      <c r="K2950" s="16">
        <v>7.4</v>
      </c>
      <c r="L2950" s="17" t="s">
        <v>73</v>
      </c>
      <c r="M2950" s="163" t="str">
        <f>IFERROR(GETPIVOTDATA("Tot. Bottles",'- Ordine Aggregato -'!$A$1,"sku anker",A2950),"")</f>
        <v/>
      </c>
      <c r="N2950" s="18" t="s">
        <v>34</v>
      </c>
      <c r="O2950" s="19" t="str">
        <f t="shared" si="45"/>
        <v>Order online</v>
      </c>
      <c r="P2950" s="97" t="s">
        <v>9580</v>
      </c>
      <c r="Q2950" s="13" t="s">
        <v>9581</v>
      </c>
      <c r="R2950" t="s">
        <v>9584</v>
      </c>
      <c r="S2950" s="20">
        <v>0</v>
      </c>
      <c r="T2950" s="21" t="s">
        <v>38</v>
      </c>
    </row>
    <row r="2951" spans="1:20" x14ac:dyDescent="0.35">
      <c r="A2951" s="96" t="s">
        <v>9585</v>
      </c>
      <c r="D2951" s="13" t="s">
        <v>9586</v>
      </c>
      <c r="E2951" s="13">
        <v>12</v>
      </c>
      <c r="F2951" s="14">
        <v>1</v>
      </c>
      <c r="G2951" s="13" t="s">
        <v>46</v>
      </c>
      <c r="H2951" s="14">
        <v>40</v>
      </c>
      <c r="I2951" s="15" t="s">
        <v>32</v>
      </c>
      <c r="J2951" s="16">
        <v>39</v>
      </c>
      <c r="K2951" s="16">
        <v>3.25</v>
      </c>
      <c r="L2951" s="17" t="s">
        <v>73</v>
      </c>
      <c r="M2951" s="163" t="str">
        <f>IFERROR(GETPIVOTDATA("Tot. Bottles",'- Ordine Aggregato -'!$A$1,"sku anker",A2951),"")</f>
        <v/>
      </c>
      <c r="N2951" s="18" t="s">
        <v>34</v>
      </c>
      <c r="O2951" s="19" t="str">
        <f t="shared" si="45"/>
        <v>Order online</v>
      </c>
      <c r="P2951" s="97" t="s">
        <v>9580</v>
      </c>
      <c r="Q2951" s="13" t="s">
        <v>9587</v>
      </c>
      <c r="R2951" t="s">
        <v>9588</v>
      </c>
      <c r="S2951" s="20">
        <v>0</v>
      </c>
      <c r="T2951" s="21" t="s">
        <v>38</v>
      </c>
    </row>
    <row r="2952" spans="1:20" x14ac:dyDescent="0.35">
      <c r="A2952" s="96" t="s">
        <v>9589</v>
      </c>
      <c r="B2952" s="96"/>
      <c r="C2952" s="96"/>
      <c r="D2952" s="13" t="s">
        <v>9590</v>
      </c>
      <c r="E2952" s="13">
        <v>12</v>
      </c>
      <c r="F2952" s="14">
        <v>1</v>
      </c>
      <c r="G2952" s="13" t="s">
        <v>14872</v>
      </c>
      <c r="H2952" s="14">
        <v>40</v>
      </c>
      <c r="I2952" s="15" t="s">
        <v>32</v>
      </c>
      <c r="J2952" s="16">
        <v>39.599999999999994</v>
      </c>
      <c r="K2952" s="16">
        <v>3.3</v>
      </c>
      <c r="L2952" s="17" t="s">
        <v>66</v>
      </c>
      <c r="M2952" s="163" t="str">
        <f>IFERROR(GETPIVOTDATA("Tot. Bottles",'- Ordine Aggregato -'!$A$1,"sku anker",A2952),"")</f>
        <v/>
      </c>
      <c r="N2952" s="18" t="s">
        <v>34</v>
      </c>
      <c r="O2952" s="19" t="str">
        <f t="shared" si="45"/>
        <v>Order online</v>
      </c>
      <c r="P2952" s="97" t="s">
        <v>9580</v>
      </c>
      <c r="Q2952" s="13" t="s">
        <v>9591</v>
      </c>
      <c r="R2952" t="s">
        <v>9592</v>
      </c>
      <c r="S2952" s="20">
        <v>0</v>
      </c>
      <c r="T2952" s="21" t="s">
        <v>38</v>
      </c>
    </row>
    <row r="2953" spans="1:20" x14ac:dyDescent="0.35">
      <c r="A2953" s="96" t="s">
        <v>9593</v>
      </c>
      <c r="B2953" s="96"/>
      <c r="C2953" s="96"/>
      <c r="D2953" s="13" t="s">
        <v>9594</v>
      </c>
      <c r="E2953" s="13">
        <v>12</v>
      </c>
      <c r="F2953" s="14">
        <v>1</v>
      </c>
      <c r="G2953" s="13" t="s">
        <v>14872</v>
      </c>
      <c r="H2953" s="14">
        <v>40</v>
      </c>
      <c r="I2953" s="15" t="s">
        <v>32</v>
      </c>
      <c r="J2953" s="16">
        <v>39.599999999999994</v>
      </c>
      <c r="K2953" s="16">
        <v>3.3</v>
      </c>
      <c r="L2953" s="17" t="s">
        <v>73</v>
      </c>
      <c r="M2953" s="163" t="str">
        <f>IFERROR(GETPIVOTDATA("Tot. Bottles",'- Ordine Aggregato -'!$A$1,"sku anker",A2953),"")</f>
        <v/>
      </c>
      <c r="N2953" s="18" t="s">
        <v>34</v>
      </c>
      <c r="O2953" s="19" t="str">
        <f t="shared" si="45"/>
        <v>Order online</v>
      </c>
      <c r="P2953" s="97" t="s">
        <v>9580</v>
      </c>
      <c r="Q2953" s="13" t="s">
        <v>9595</v>
      </c>
      <c r="R2953" t="s">
        <v>9596</v>
      </c>
      <c r="S2953" s="20">
        <v>0</v>
      </c>
      <c r="T2953" s="21" t="s">
        <v>38</v>
      </c>
    </row>
    <row r="2954" spans="1:20" x14ac:dyDescent="0.35">
      <c r="A2954" s="96" t="s">
        <v>9597</v>
      </c>
      <c r="B2954" s="96"/>
      <c r="C2954" s="96"/>
      <c r="D2954" s="13" t="s">
        <v>9598</v>
      </c>
      <c r="E2954" s="13">
        <v>6</v>
      </c>
      <c r="F2954" s="14">
        <v>0.7</v>
      </c>
      <c r="G2954" s="13" t="s">
        <v>14872</v>
      </c>
      <c r="H2954" s="14">
        <v>40</v>
      </c>
      <c r="I2954" s="15" t="s">
        <v>32</v>
      </c>
      <c r="J2954" s="16">
        <v>87</v>
      </c>
      <c r="K2954" s="16">
        <v>14.5</v>
      </c>
      <c r="L2954" s="17" t="s">
        <v>104</v>
      </c>
      <c r="M2954" s="163" t="str">
        <f>IFERROR(GETPIVOTDATA("Tot. Bottles",'- Ordine Aggregato -'!$A$1,"sku anker",A2954),"")</f>
        <v/>
      </c>
      <c r="N2954" s="18" t="s">
        <v>42</v>
      </c>
      <c r="O2954" s="19" t="str">
        <f t="shared" si="45"/>
        <v>Order online</v>
      </c>
      <c r="P2954" s="97" t="s">
        <v>2565</v>
      </c>
      <c r="Q2954" s="13" t="s">
        <v>9599</v>
      </c>
      <c r="R2954" t="s">
        <v>42</v>
      </c>
      <c r="S2954" s="20">
        <v>0</v>
      </c>
      <c r="T2954" s="21" t="s">
        <v>38</v>
      </c>
    </row>
    <row r="2955" spans="1:20" x14ac:dyDescent="0.35">
      <c r="A2955" s="96" t="s">
        <v>9600</v>
      </c>
      <c r="B2955" s="96"/>
      <c r="C2955" s="96"/>
      <c r="D2955" s="13" t="s">
        <v>9601</v>
      </c>
      <c r="E2955" s="13">
        <v>6</v>
      </c>
      <c r="F2955" s="14">
        <v>0.75</v>
      </c>
      <c r="G2955" s="13" t="s">
        <v>14872</v>
      </c>
      <c r="H2955" s="14">
        <v>12</v>
      </c>
      <c r="I2955" s="15" t="s">
        <v>32</v>
      </c>
      <c r="J2955" s="16">
        <v>133.5</v>
      </c>
      <c r="K2955" s="16">
        <v>22.25</v>
      </c>
      <c r="L2955" s="17" t="s">
        <v>863</v>
      </c>
      <c r="M2955" s="163" t="str">
        <f>IFERROR(GETPIVOTDATA("Tot. Bottles",'- Ordine Aggregato -'!$A$1,"sku anker",A2955),"")</f>
        <v/>
      </c>
      <c r="N2955" s="18" t="s">
        <v>42</v>
      </c>
      <c r="O2955" s="19" t="str">
        <f t="shared" si="45"/>
        <v>Order online</v>
      </c>
      <c r="P2955" s="97" t="s">
        <v>225</v>
      </c>
      <c r="Q2955" s="13" t="s">
        <v>9602</v>
      </c>
      <c r="R2955" t="s">
        <v>9603</v>
      </c>
      <c r="S2955" s="20">
        <v>0</v>
      </c>
      <c r="T2955" s="21" t="s">
        <v>38</v>
      </c>
    </row>
    <row r="2956" spans="1:20" x14ac:dyDescent="0.35">
      <c r="A2956" s="96" t="s">
        <v>15797</v>
      </c>
      <c r="B2956" s="96"/>
      <c r="C2956" s="96"/>
      <c r="D2956" s="13" t="s">
        <v>15798</v>
      </c>
      <c r="E2956" s="13">
        <v>6</v>
      </c>
      <c r="F2956" s="14">
        <v>0.75</v>
      </c>
      <c r="G2956" s="13" t="s">
        <v>14872</v>
      </c>
      <c r="H2956" s="14">
        <v>12</v>
      </c>
      <c r="I2956" s="15" t="s">
        <v>32</v>
      </c>
      <c r="J2956" s="16">
        <v>133.5</v>
      </c>
      <c r="K2956" s="16">
        <v>22.25</v>
      </c>
      <c r="L2956" s="17" t="s">
        <v>863</v>
      </c>
      <c r="M2956" s="163" t="str">
        <f>IFERROR(GETPIVOTDATA("Tot. Bottles",'- Ordine Aggregato -'!$A$1,"sku anker",A2956),"")</f>
        <v/>
      </c>
      <c r="N2956" s="18" t="s">
        <v>42</v>
      </c>
      <c r="O2956" s="19" t="str">
        <f t="shared" si="45"/>
        <v>Order online</v>
      </c>
      <c r="P2956" s="97" t="s">
        <v>225</v>
      </c>
      <c r="Q2956" s="13" t="s">
        <v>15799</v>
      </c>
      <c r="R2956" t="s">
        <v>15800</v>
      </c>
      <c r="S2956" s="20">
        <v>0</v>
      </c>
      <c r="T2956" s="21" t="s">
        <v>38</v>
      </c>
    </row>
    <row r="2957" spans="1:20" x14ac:dyDescent="0.35">
      <c r="A2957" s="13" t="s">
        <v>9604</v>
      </c>
      <c r="B2957" s="13"/>
      <c r="C2957" s="13"/>
      <c r="D2957" s="13" t="s">
        <v>9605</v>
      </c>
      <c r="E2957" s="13">
        <v>6</v>
      </c>
      <c r="F2957" s="14">
        <v>0.75</v>
      </c>
      <c r="G2957" s="13" t="s">
        <v>14872</v>
      </c>
      <c r="H2957" s="14">
        <v>13.5</v>
      </c>
      <c r="I2957" s="15" t="s">
        <v>32</v>
      </c>
      <c r="J2957" s="16">
        <v>109.19999999999999</v>
      </c>
      <c r="K2957" s="16">
        <v>18.2</v>
      </c>
      <c r="L2957" s="17" t="s">
        <v>710</v>
      </c>
      <c r="M2957" s="163" t="str">
        <f>IFERROR(GETPIVOTDATA("Tot. Bottles",'- Ordine Aggregato -'!$A$1,"sku anker",A2957),"")</f>
        <v/>
      </c>
      <c r="N2957" s="18" t="s">
        <v>34</v>
      </c>
      <c r="O2957" s="19" t="str">
        <f t="shared" ref="O2957:O3020" si="46">HYPERLINK("https://www.ankeramsterdamspirits.nl/en/products/"&amp;A2957,"Order online")</f>
        <v>Order online</v>
      </c>
      <c r="P2957" s="97" t="s">
        <v>355</v>
      </c>
      <c r="Q2957" s="13" t="s">
        <v>705</v>
      </c>
      <c r="R2957" t="s">
        <v>9606</v>
      </c>
      <c r="S2957" s="20">
        <v>0</v>
      </c>
      <c r="T2957" s="21" t="s">
        <v>38</v>
      </c>
    </row>
    <row r="2958" spans="1:20" x14ac:dyDescent="0.35">
      <c r="A2958" s="96" t="s">
        <v>9607</v>
      </c>
      <c r="D2958" s="13" t="s">
        <v>9608</v>
      </c>
      <c r="E2958" s="13">
        <v>6</v>
      </c>
      <c r="F2958" s="14">
        <v>0.75</v>
      </c>
      <c r="G2958" s="13" t="s">
        <v>46</v>
      </c>
      <c r="H2958" s="14">
        <v>13</v>
      </c>
      <c r="I2958" s="15" t="s">
        <v>32</v>
      </c>
      <c r="J2958" s="16">
        <v>59.099999999999994</v>
      </c>
      <c r="K2958" s="16">
        <v>9.85</v>
      </c>
      <c r="L2958" s="17" t="s">
        <v>710</v>
      </c>
      <c r="M2958" s="163" t="str">
        <f>IFERROR(GETPIVOTDATA("Tot. Bottles",'- Ordine Aggregato -'!$A$1,"sku anker",A2958),"")</f>
        <v/>
      </c>
      <c r="N2958" s="18" t="s">
        <v>42</v>
      </c>
      <c r="O2958" s="19" t="str">
        <f t="shared" si="46"/>
        <v>Order online</v>
      </c>
      <c r="P2958" s="97" t="s">
        <v>355</v>
      </c>
      <c r="Q2958" s="13" t="s">
        <v>9609</v>
      </c>
      <c r="R2958" t="s">
        <v>9610</v>
      </c>
      <c r="S2958" s="20">
        <v>0</v>
      </c>
      <c r="T2958" s="21" t="s">
        <v>38</v>
      </c>
    </row>
    <row r="2959" spans="1:20" x14ac:dyDescent="0.35">
      <c r="A2959" s="96" t="s">
        <v>9611</v>
      </c>
      <c r="D2959" s="13" t="s">
        <v>9612</v>
      </c>
      <c r="E2959" s="13">
        <v>6</v>
      </c>
      <c r="F2959" s="14">
        <v>0.75</v>
      </c>
      <c r="G2959" s="13" t="s">
        <v>14872</v>
      </c>
      <c r="H2959" s="14">
        <v>12.5</v>
      </c>
      <c r="I2959" s="15" t="s">
        <v>32</v>
      </c>
      <c r="J2959" s="16">
        <v>36.900000000000006</v>
      </c>
      <c r="K2959" s="16">
        <v>6.15</v>
      </c>
      <c r="L2959" s="17" t="s">
        <v>704</v>
      </c>
      <c r="M2959" s="163" t="str">
        <f>IFERROR(GETPIVOTDATA("Tot. Bottles",'- Ordine Aggregato -'!$A$1,"sku anker",A2959),"")</f>
        <v/>
      </c>
      <c r="N2959" s="18" t="s">
        <v>42</v>
      </c>
      <c r="O2959" s="19" t="str">
        <f t="shared" si="46"/>
        <v>Order online</v>
      </c>
      <c r="P2959" s="97" t="s">
        <v>355</v>
      </c>
      <c r="Q2959" s="13" t="s">
        <v>9613</v>
      </c>
      <c r="R2959" t="s">
        <v>9614</v>
      </c>
      <c r="S2959" s="20">
        <v>0</v>
      </c>
      <c r="T2959" s="21" t="s">
        <v>38</v>
      </c>
    </row>
    <row r="2960" spans="1:20" x14ac:dyDescent="0.35">
      <c r="A2960" s="96" t="s">
        <v>9615</v>
      </c>
      <c r="B2960" s="96"/>
      <c r="C2960" s="96"/>
      <c r="D2960" s="13" t="s">
        <v>9616</v>
      </c>
      <c r="E2960" s="13">
        <v>6</v>
      </c>
      <c r="F2960" s="14">
        <v>0.75</v>
      </c>
      <c r="G2960" s="13" t="s">
        <v>14872</v>
      </c>
      <c r="H2960" s="14">
        <v>12.5</v>
      </c>
      <c r="I2960" s="15" t="s">
        <v>32</v>
      </c>
      <c r="J2960" s="16">
        <v>34.5</v>
      </c>
      <c r="K2960" s="16">
        <v>5.75</v>
      </c>
      <c r="L2960" s="17" t="s">
        <v>704</v>
      </c>
      <c r="M2960" s="163" t="str">
        <f>IFERROR(GETPIVOTDATA("Tot. Bottles",'- Ordine Aggregato -'!$A$1,"sku anker",A2960),"")</f>
        <v/>
      </c>
      <c r="N2960" s="18" t="s">
        <v>42</v>
      </c>
      <c r="O2960" s="19" t="str">
        <f t="shared" si="46"/>
        <v>Order online</v>
      </c>
      <c r="P2960" s="97" t="s">
        <v>355</v>
      </c>
      <c r="Q2960" s="13" t="s">
        <v>9613</v>
      </c>
      <c r="R2960" t="s">
        <v>9614</v>
      </c>
      <c r="S2960" s="20">
        <v>0</v>
      </c>
      <c r="T2960" s="21" t="s">
        <v>38</v>
      </c>
    </row>
    <row r="2961" spans="1:20" x14ac:dyDescent="0.35">
      <c r="A2961" s="96" t="s">
        <v>9617</v>
      </c>
      <c r="D2961" s="13" t="s">
        <v>9618</v>
      </c>
      <c r="E2961" s="13">
        <v>6</v>
      </c>
      <c r="F2961" s="14">
        <v>0.75</v>
      </c>
      <c r="G2961" s="13" t="s">
        <v>14872</v>
      </c>
      <c r="H2961" s="14">
        <v>13</v>
      </c>
      <c r="I2961" s="15" t="s">
        <v>32</v>
      </c>
      <c r="J2961" s="16">
        <v>35.099999999999994</v>
      </c>
      <c r="K2961" s="16">
        <v>5.85</v>
      </c>
      <c r="L2961" s="17" t="s">
        <v>704</v>
      </c>
      <c r="M2961" s="163" t="str">
        <f>IFERROR(GETPIVOTDATA("Tot. Bottles",'- Ordine Aggregato -'!$A$1,"sku anker",A2961),"")</f>
        <v/>
      </c>
      <c r="N2961" s="18" t="s">
        <v>42</v>
      </c>
      <c r="O2961" s="19" t="str">
        <f t="shared" si="46"/>
        <v>Order online</v>
      </c>
      <c r="P2961" s="97" t="s">
        <v>355</v>
      </c>
      <c r="Q2961" s="13" t="s">
        <v>9619</v>
      </c>
      <c r="R2961" t="s">
        <v>9620</v>
      </c>
      <c r="S2961" s="20">
        <v>0</v>
      </c>
      <c r="T2961" s="21" t="s">
        <v>38</v>
      </c>
    </row>
    <row r="2962" spans="1:20" x14ac:dyDescent="0.35">
      <c r="A2962" s="13" t="s">
        <v>9621</v>
      </c>
      <c r="B2962" s="13"/>
      <c r="C2962" s="13"/>
      <c r="D2962" s="13" t="s">
        <v>9622</v>
      </c>
      <c r="E2962" s="13">
        <v>6</v>
      </c>
      <c r="F2962" s="14">
        <v>0.75</v>
      </c>
      <c r="G2962" s="13" t="s">
        <v>14872</v>
      </c>
      <c r="H2962" s="14">
        <v>13</v>
      </c>
      <c r="I2962" s="15" t="s">
        <v>32</v>
      </c>
      <c r="J2962" s="16">
        <v>31.5</v>
      </c>
      <c r="K2962" s="16">
        <v>5.25</v>
      </c>
      <c r="L2962" s="17" t="s">
        <v>704</v>
      </c>
      <c r="M2962" s="163" t="str">
        <f>IFERROR(GETPIVOTDATA("Tot. Bottles",'- Ordine Aggregato -'!$A$1,"sku anker",A2962),"")</f>
        <v/>
      </c>
      <c r="N2962" s="18" t="s">
        <v>67</v>
      </c>
      <c r="O2962" s="19" t="str">
        <f t="shared" si="46"/>
        <v>Order online</v>
      </c>
      <c r="P2962" s="97" t="s">
        <v>355</v>
      </c>
      <c r="Q2962" s="13" t="s">
        <v>9619</v>
      </c>
      <c r="R2962" t="s">
        <v>9620</v>
      </c>
      <c r="S2962" s="20">
        <v>5.25</v>
      </c>
      <c r="T2962" s="21" t="s">
        <v>38</v>
      </c>
    </row>
    <row r="2963" spans="1:20" x14ac:dyDescent="0.35">
      <c r="A2963" s="96" t="s">
        <v>9625</v>
      </c>
      <c r="D2963" s="13" t="s">
        <v>9626</v>
      </c>
      <c r="E2963" s="13">
        <v>6</v>
      </c>
      <c r="F2963" s="14">
        <v>0.75</v>
      </c>
      <c r="G2963" s="13" t="s">
        <v>46</v>
      </c>
      <c r="H2963" s="14">
        <v>13</v>
      </c>
      <c r="I2963" s="15" t="s">
        <v>32</v>
      </c>
      <c r="J2963" s="16">
        <v>32.099999999999994</v>
      </c>
      <c r="K2963" s="16">
        <v>5.35</v>
      </c>
      <c r="L2963" s="17" t="s">
        <v>710</v>
      </c>
      <c r="M2963" s="163" t="str">
        <f>IFERROR(GETPIVOTDATA("Tot. Bottles",'- Ordine Aggregato -'!$A$1,"sku anker",A2963),"")</f>
        <v/>
      </c>
      <c r="N2963" s="18" t="s">
        <v>42</v>
      </c>
      <c r="O2963" s="19" t="str">
        <f t="shared" si="46"/>
        <v>Order online</v>
      </c>
      <c r="P2963" s="97" t="s">
        <v>355</v>
      </c>
      <c r="Q2963" s="13" t="s">
        <v>9623</v>
      </c>
      <c r="R2963" t="s">
        <v>9624</v>
      </c>
      <c r="S2963" s="20">
        <v>0</v>
      </c>
      <c r="T2963" s="21" t="s">
        <v>38</v>
      </c>
    </row>
    <row r="2964" spans="1:20" x14ac:dyDescent="0.35">
      <c r="A2964" s="96" t="s">
        <v>9627</v>
      </c>
      <c r="D2964" s="13" t="s">
        <v>9628</v>
      </c>
      <c r="E2964" s="13">
        <v>6</v>
      </c>
      <c r="F2964" s="14">
        <v>0.75</v>
      </c>
      <c r="G2964" s="13" t="s">
        <v>14872</v>
      </c>
      <c r="H2964" s="14">
        <v>13.5</v>
      </c>
      <c r="I2964" s="15" t="s">
        <v>32</v>
      </c>
      <c r="J2964" s="16">
        <v>41.400000000000006</v>
      </c>
      <c r="K2964" s="16">
        <v>6.9</v>
      </c>
      <c r="L2964" s="17" t="s">
        <v>710</v>
      </c>
      <c r="M2964" s="163" t="str">
        <f>IFERROR(GETPIVOTDATA("Tot. Bottles",'- Ordine Aggregato -'!$A$1,"sku anker",A2964),"")</f>
        <v/>
      </c>
      <c r="N2964" s="18" t="s">
        <v>42</v>
      </c>
      <c r="O2964" s="19" t="str">
        <f t="shared" si="46"/>
        <v>Order online</v>
      </c>
      <c r="P2964" s="97" t="s">
        <v>355</v>
      </c>
      <c r="Q2964" s="13" t="s">
        <v>9629</v>
      </c>
      <c r="R2964" t="s">
        <v>9630</v>
      </c>
      <c r="S2964" s="20">
        <v>0</v>
      </c>
      <c r="T2964" s="21" t="s">
        <v>38</v>
      </c>
    </row>
    <row r="2965" spans="1:20" x14ac:dyDescent="0.35">
      <c r="A2965" s="13" t="s">
        <v>9631</v>
      </c>
      <c r="B2965" s="13"/>
      <c r="C2965" s="13"/>
      <c r="D2965" s="13" t="s">
        <v>9632</v>
      </c>
      <c r="E2965" s="13">
        <v>6</v>
      </c>
      <c r="F2965" s="14">
        <v>0.75</v>
      </c>
      <c r="G2965" s="13" t="s">
        <v>46</v>
      </c>
      <c r="H2965" s="14">
        <v>12.5</v>
      </c>
      <c r="I2965" s="15" t="s">
        <v>32</v>
      </c>
      <c r="J2965" s="16">
        <v>27.599999999999998</v>
      </c>
      <c r="K2965" s="16">
        <v>4.5999999999999996</v>
      </c>
      <c r="L2965" s="17" t="s">
        <v>704</v>
      </c>
      <c r="M2965" s="163" t="str">
        <f>IFERROR(GETPIVOTDATA("Tot. Bottles",'- Ordine Aggregato -'!$A$1,"sku anker",A2965),"")</f>
        <v/>
      </c>
      <c r="N2965" s="18" t="s">
        <v>42</v>
      </c>
      <c r="O2965" s="19" t="str">
        <f t="shared" si="46"/>
        <v>Order online</v>
      </c>
      <c r="P2965" s="97" t="s">
        <v>355</v>
      </c>
      <c r="Q2965" s="13" t="s">
        <v>9633</v>
      </c>
      <c r="R2965" t="s">
        <v>9634</v>
      </c>
      <c r="S2965" s="20">
        <v>0</v>
      </c>
      <c r="T2965" s="21" t="s">
        <v>38</v>
      </c>
    </row>
    <row r="2966" spans="1:20" x14ac:dyDescent="0.35">
      <c r="A2966" s="13" t="s">
        <v>9635</v>
      </c>
      <c r="B2966" s="13"/>
      <c r="C2966" s="13"/>
      <c r="D2966" s="13" t="s">
        <v>9636</v>
      </c>
      <c r="E2966" s="13">
        <v>6</v>
      </c>
      <c r="F2966" s="14">
        <v>0.75</v>
      </c>
      <c r="G2966" s="13" t="s">
        <v>46</v>
      </c>
      <c r="H2966" s="14">
        <v>14</v>
      </c>
      <c r="I2966" s="15" t="s">
        <v>32</v>
      </c>
      <c r="J2966" s="16">
        <v>30</v>
      </c>
      <c r="K2966" s="16">
        <v>5</v>
      </c>
      <c r="L2966" s="17" t="s">
        <v>710</v>
      </c>
      <c r="M2966" s="163" t="str">
        <f>IFERROR(GETPIVOTDATA("Tot. Bottles",'- Ordine Aggregato -'!$A$1,"sku anker",A2966),"")</f>
        <v/>
      </c>
      <c r="N2966" s="18" t="s">
        <v>42</v>
      </c>
      <c r="O2966" s="19" t="str">
        <f t="shared" si="46"/>
        <v>Order online</v>
      </c>
      <c r="P2966" s="97" t="s">
        <v>355</v>
      </c>
      <c r="Q2966" s="13" t="s">
        <v>9637</v>
      </c>
      <c r="R2966" t="s">
        <v>9638</v>
      </c>
      <c r="S2966" s="20">
        <v>0</v>
      </c>
      <c r="T2966" s="21" t="s">
        <v>38</v>
      </c>
    </row>
    <row r="2967" spans="1:20" x14ac:dyDescent="0.35">
      <c r="A2967" s="96" t="s">
        <v>9639</v>
      </c>
      <c r="D2967" s="13" t="s">
        <v>9640</v>
      </c>
      <c r="E2967" s="13">
        <v>6</v>
      </c>
      <c r="F2967" s="14">
        <v>0.75</v>
      </c>
      <c r="G2967" s="13" t="s">
        <v>14872</v>
      </c>
      <c r="H2967" s="14">
        <v>13</v>
      </c>
      <c r="I2967" s="15" t="s">
        <v>32</v>
      </c>
      <c r="J2967" s="16">
        <v>39.599999999999994</v>
      </c>
      <c r="K2967" s="16">
        <v>6.6</v>
      </c>
      <c r="L2967" s="17" t="s">
        <v>710</v>
      </c>
      <c r="M2967" s="163" t="str">
        <f>IFERROR(GETPIVOTDATA("Tot. Bottles",'- Ordine Aggregato -'!$A$1,"sku anker",A2967),"")</f>
        <v/>
      </c>
      <c r="N2967" s="18" t="s">
        <v>42</v>
      </c>
      <c r="O2967" s="19" t="str">
        <f t="shared" si="46"/>
        <v>Order online</v>
      </c>
      <c r="P2967" s="97" t="s">
        <v>355</v>
      </c>
      <c r="Q2967" s="13" t="s">
        <v>9641</v>
      </c>
      <c r="R2967" t="s">
        <v>42</v>
      </c>
      <c r="S2967" s="20">
        <v>0</v>
      </c>
      <c r="T2967" s="21" t="s">
        <v>38</v>
      </c>
    </row>
    <row r="2968" spans="1:20" x14ac:dyDescent="0.35">
      <c r="A2968" s="13" t="s">
        <v>15801</v>
      </c>
      <c r="B2968" s="13"/>
      <c r="C2968" s="13"/>
      <c r="D2968" s="13" t="s">
        <v>15802</v>
      </c>
      <c r="E2968" s="13">
        <v>6</v>
      </c>
      <c r="F2968" s="14">
        <v>0.75</v>
      </c>
      <c r="G2968" s="13" t="s">
        <v>14872</v>
      </c>
      <c r="H2968" s="14">
        <v>13</v>
      </c>
      <c r="I2968" s="15" t="s">
        <v>32</v>
      </c>
      <c r="J2968" s="16">
        <v>39</v>
      </c>
      <c r="K2968" s="16">
        <v>6.5</v>
      </c>
      <c r="L2968" s="17" t="s">
        <v>704</v>
      </c>
      <c r="M2968" s="163" t="str">
        <f>IFERROR(GETPIVOTDATA("Tot. Bottles",'- Ordine Aggregato -'!$A$1,"sku anker",A2968),"")</f>
        <v/>
      </c>
      <c r="N2968" s="18" t="s">
        <v>42</v>
      </c>
      <c r="O2968" s="19" t="str">
        <f t="shared" si="46"/>
        <v>Order online</v>
      </c>
      <c r="P2968" s="97" t="s">
        <v>355</v>
      </c>
      <c r="Q2968" s="13" t="s">
        <v>9642</v>
      </c>
      <c r="R2968" t="s">
        <v>42</v>
      </c>
      <c r="S2968" s="20">
        <v>0</v>
      </c>
      <c r="T2968" s="21" t="s">
        <v>38</v>
      </c>
    </row>
    <row r="2969" spans="1:20" x14ac:dyDescent="0.35">
      <c r="A2969" s="96" t="s">
        <v>9644</v>
      </c>
      <c r="B2969" s="96"/>
      <c r="C2969" s="96"/>
      <c r="D2969" s="13" t="s">
        <v>9645</v>
      </c>
      <c r="E2969" s="13">
        <v>6</v>
      </c>
      <c r="F2969" s="14">
        <v>0.75</v>
      </c>
      <c r="G2969" s="13" t="s">
        <v>46</v>
      </c>
      <c r="H2969" s="14">
        <v>12.5</v>
      </c>
      <c r="I2969" s="15" t="s">
        <v>32</v>
      </c>
      <c r="J2969" s="16">
        <v>48.300000000000004</v>
      </c>
      <c r="K2969" s="16">
        <v>8.0500000000000007</v>
      </c>
      <c r="L2969" s="17" t="s">
        <v>704</v>
      </c>
      <c r="M2969" s="163" t="str">
        <f>IFERROR(GETPIVOTDATA("Tot. Bottles",'- Ordine Aggregato -'!$A$1,"sku anker",A2969),"")</f>
        <v/>
      </c>
      <c r="N2969" s="18" t="s">
        <v>42</v>
      </c>
      <c r="O2969" s="19" t="str">
        <f t="shared" si="46"/>
        <v>Order online</v>
      </c>
      <c r="P2969" s="97" t="s">
        <v>355</v>
      </c>
      <c r="Q2969" s="13" t="s">
        <v>9642</v>
      </c>
      <c r="R2969" t="s">
        <v>9643</v>
      </c>
      <c r="S2969" s="20">
        <v>0</v>
      </c>
      <c r="T2969" s="21" t="s">
        <v>38</v>
      </c>
    </row>
    <row r="2970" spans="1:20" x14ac:dyDescent="0.35">
      <c r="A2970" s="96" t="s">
        <v>9646</v>
      </c>
      <c r="B2970" s="96"/>
      <c r="C2970" s="96"/>
      <c r="D2970" s="13" t="s">
        <v>9647</v>
      </c>
      <c r="E2970" s="13">
        <v>6</v>
      </c>
      <c r="F2970" s="14">
        <v>0.75</v>
      </c>
      <c r="G2970" s="13" t="s">
        <v>14872</v>
      </c>
      <c r="H2970" s="14">
        <v>13</v>
      </c>
      <c r="I2970" s="15" t="s">
        <v>32</v>
      </c>
      <c r="J2970" s="16">
        <v>48.300000000000004</v>
      </c>
      <c r="K2970" s="16">
        <v>8.0500000000000007</v>
      </c>
      <c r="L2970" s="17" t="s">
        <v>710</v>
      </c>
      <c r="M2970" s="163" t="str">
        <f>IFERROR(GETPIVOTDATA("Tot. Bottles",'- Ordine Aggregato -'!$A$1,"sku anker",A2970),"")</f>
        <v/>
      </c>
      <c r="N2970" s="18" t="s">
        <v>42</v>
      </c>
      <c r="O2970" s="19" t="str">
        <f t="shared" si="46"/>
        <v>Order online</v>
      </c>
      <c r="P2970" s="97" t="s">
        <v>355</v>
      </c>
      <c r="Q2970" s="13" t="s">
        <v>9648</v>
      </c>
      <c r="R2970" t="s">
        <v>9649</v>
      </c>
      <c r="S2970" s="20">
        <v>0</v>
      </c>
      <c r="T2970" s="21" t="s">
        <v>38</v>
      </c>
    </row>
    <row r="2971" spans="1:20" x14ac:dyDescent="0.35">
      <c r="A2971" s="96" t="s">
        <v>9650</v>
      </c>
      <c r="D2971" s="13" t="s">
        <v>15803</v>
      </c>
      <c r="E2971" s="13">
        <v>6</v>
      </c>
      <c r="F2971" s="14">
        <v>0.5</v>
      </c>
      <c r="G2971" s="13" t="s">
        <v>46</v>
      </c>
      <c r="H2971" s="14">
        <v>16</v>
      </c>
      <c r="I2971" s="15" t="s">
        <v>32</v>
      </c>
      <c r="J2971" s="16">
        <v>41.099999999999994</v>
      </c>
      <c r="K2971" s="16">
        <v>6.85</v>
      </c>
      <c r="L2971" s="17" t="s">
        <v>548</v>
      </c>
      <c r="M2971" s="163" t="str">
        <f>IFERROR(GETPIVOTDATA("Tot. Bottles",'- Ordine Aggregato -'!$A$1,"sku anker",A2971),"")</f>
        <v/>
      </c>
      <c r="N2971" s="18" t="s">
        <v>34</v>
      </c>
      <c r="O2971" s="19" t="str">
        <f t="shared" si="46"/>
        <v>Order online</v>
      </c>
      <c r="P2971" s="97" t="s">
        <v>355</v>
      </c>
      <c r="Q2971" s="13" t="s">
        <v>9651</v>
      </c>
      <c r="R2971" t="s">
        <v>9652</v>
      </c>
      <c r="S2971" s="20">
        <v>0</v>
      </c>
      <c r="T2971" s="21" t="s">
        <v>38</v>
      </c>
    </row>
    <row r="2972" spans="1:20" x14ac:dyDescent="0.35">
      <c r="A2972" s="96" t="s">
        <v>9653</v>
      </c>
      <c r="D2972" s="13" t="s">
        <v>9654</v>
      </c>
      <c r="E2972" s="13">
        <v>6</v>
      </c>
      <c r="F2972" s="14">
        <v>0.7</v>
      </c>
      <c r="G2972" s="13" t="s">
        <v>14872</v>
      </c>
      <c r="H2972" s="14">
        <v>47</v>
      </c>
      <c r="I2972" s="15" t="s">
        <v>32</v>
      </c>
      <c r="J2972" s="16">
        <v>111</v>
      </c>
      <c r="K2972" s="16">
        <v>18.5</v>
      </c>
      <c r="L2972" s="17" t="s">
        <v>368</v>
      </c>
      <c r="M2972" s="163" t="str">
        <f>IFERROR(GETPIVOTDATA("Tot. Bottles",'- Ordine Aggregato -'!$A$1,"sku anker",A2972),"")</f>
        <v/>
      </c>
      <c r="N2972" s="18" t="s">
        <v>67</v>
      </c>
      <c r="O2972" s="19" t="str">
        <f t="shared" si="46"/>
        <v>Order online</v>
      </c>
      <c r="P2972" s="97" t="s">
        <v>442</v>
      </c>
      <c r="Q2972" s="13" t="s">
        <v>9655</v>
      </c>
      <c r="R2972" t="s">
        <v>9656</v>
      </c>
      <c r="S2972" s="20">
        <v>18.5</v>
      </c>
      <c r="T2972" s="21" t="s">
        <v>38</v>
      </c>
    </row>
    <row r="2973" spans="1:20" x14ac:dyDescent="0.35">
      <c r="A2973" s="13" t="s">
        <v>9657</v>
      </c>
      <c r="B2973" s="13"/>
      <c r="C2973" s="13"/>
      <c r="D2973" s="13" t="s">
        <v>9658</v>
      </c>
      <c r="E2973" s="13">
        <v>6</v>
      </c>
      <c r="F2973" s="14">
        <v>0.7</v>
      </c>
      <c r="G2973" s="13" t="s">
        <v>46</v>
      </c>
      <c r="H2973" s="14">
        <v>47</v>
      </c>
      <c r="I2973" s="15" t="s">
        <v>32</v>
      </c>
      <c r="J2973" s="16">
        <v>97.5</v>
      </c>
      <c r="K2973" s="16">
        <v>16.25</v>
      </c>
      <c r="L2973" s="17" t="s">
        <v>368</v>
      </c>
      <c r="M2973" s="163" t="str">
        <f>IFERROR(GETPIVOTDATA("Tot. Bottles",'- Ordine Aggregato -'!$A$1,"sku anker",A2973),"")</f>
        <v/>
      </c>
      <c r="N2973" s="18" t="s">
        <v>42</v>
      </c>
      <c r="O2973" s="19" t="str">
        <f t="shared" si="46"/>
        <v>Order online</v>
      </c>
      <c r="P2973" s="97" t="s">
        <v>442</v>
      </c>
      <c r="Q2973" s="13" t="s">
        <v>9659</v>
      </c>
      <c r="R2973" t="s">
        <v>42</v>
      </c>
      <c r="S2973" s="20">
        <v>0</v>
      </c>
      <c r="T2973" s="21" t="s">
        <v>38</v>
      </c>
    </row>
    <row r="2974" spans="1:20" x14ac:dyDescent="0.35">
      <c r="A2974" s="96" t="s">
        <v>9660</v>
      </c>
      <c r="D2974" s="13" t="s">
        <v>9661</v>
      </c>
      <c r="E2974" s="13">
        <v>6</v>
      </c>
      <c r="F2974" s="14">
        <v>0.7</v>
      </c>
      <c r="G2974" s="13" t="s">
        <v>14871</v>
      </c>
      <c r="H2974" s="14">
        <v>45</v>
      </c>
      <c r="I2974" s="15" t="s">
        <v>32</v>
      </c>
      <c r="J2974" s="16">
        <v>149.69999999999999</v>
      </c>
      <c r="K2974" s="16">
        <v>24.95</v>
      </c>
      <c r="L2974" s="17" t="s">
        <v>1787</v>
      </c>
      <c r="M2974" s="163" t="str">
        <f>IFERROR(GETPIVOTDATA("Tot. Bottles",'- Ordine Aggregato -'!$A$1,"sku anker",A2974),"")</f>
        <v/>
      </c>
      <c r="N2974" s="18" t="s">
        <v>42</v>
      </c>
      <c r="O2974" s="19" t="str">
        <f t="shared" si="46"/>
        <v>Order online</v>
      </c>
      <c r="P2974" s="97" t="s">
        <v>442</v>
      </c>
      <c r="Q2974" s="13" t="s">
        <v>9662</v>
      </c>
      <c r="R2974" t="s">
        <v>9663</v>
      </c>
      <c r="S2974" s="20">
        <v>0</v>
      </c>
      <c r="T2974" s="21" t="s">
        <v>38</v>
      </c>
    </row>
    <row r="2975" spans="1:20" x14ac:dyDescent="0.35">
      <c r="A2975" s="13" t="s">
        <v>9664</v>
      </c>
      <c r="B2975" s="13"/>
      <c r="C2975" s="13"/>
      <c r="D2975" s="13" t="s">
        <v>9665</v>
      </c>
      <c r="E2975" s="13">
        <v>6</v>
      </c>
      <c r="F2975" s="14">
        <v>0.7</v>
      </c>
      <c r="G2975" s="13" t="s">
        <v>14871</v>
      </c>
      <c r="H2975" s="14">
        <v>45</v>
      </c>
      <c r="I2975" s="15" t="s">
        <v>32</v>
      </c>
      <c r="J2975" s="16">
        <v>174</v>
      </c>
      <c r="K2975" s="16">
        <v>29</v>
      </c>
      <c r="L2975" s="17" t="s">
        <v>1787</v>
      </c>
      <c r="M2975" s="163" t="str">
        <f>IFERROR(GETPIVOTDATA("Tot. Bottles",'- Ordine Aggregato -'!$A$1,"sku anker",A2975),"")</f>
        <v/>
      </c>
      <c r="N2975" s="18" t="s">
        <v>42</v>
      </c>
      <c r="O2975" s="19" t="str">
        <f t="shared" si="46"/>
        <v>Order online</v>
      </c>
      <c r="P2975" s="97" t="s">
        <v>442</v>
      </c>
      <c r="Q2975" s="13" t="s">
        <v>9666</v>
      </c>
      <c r="R2975" t="s">
        <v>9667</v>
      </c>
      <c r="S2975" s="20">
        <v>0</v>
      </c>
      <c r="T2975" s="21" t="s">
        <v>38</v>
      </c>
    </row>
    <row r="2976" spans="1:20" x14ac:dyDescent="0.35">
      <c r="A2976" s="96" t="s">
        <v>9668</v>
      </c>
      <c r="B2976" s="96"/>
      <c r="C2976" s="96"/>
      <c r="D2976" s="13" t="s">
        <v>9669</v>
      </c>
      <c r="E2976" s="13">
        <v>3</v>
      </c>
      <c r="F2976" s="14">
        <v>2.8</v>
      </c>
      <c r="G2976" s="13" t="s">
        <v>14872</v>
      </c>
      <c r="H2976" s="14">
        <v>44.25</v>
      </c>
      <c r="I2976" s="15" t="s">
        <v>32</v>
      </c>
      <c r="J2976" s="16">
        <v>405</v>
      </c>
      <c r="K2976" s="16">
        <v>135</v>
      </c>
      <c r="L2976" s="17" t="s">
        <v>529</v>
      </c>
      <c r="M2976" s="163" t="str">
        <f>IFERROR(GETPIVOTDATA("Tot. Bottles",'- Ordine Aggregato -'!$A$1,"sku anker",A2976),"")</f>
        <v/>
      </c>
      <c r="N2976" s="18" t="s">
        <v>42</v>
      </c>
      <c r="O2976" s="19" t="str">
        <f t="shared" si="46"/>
        <v>Order online</v>
      </c>
      <c r="P2976" s="97" t="s">
        <v>442</v>
      </c>
      <c r="Q2976" s="13" t="s">
        <v>9670</v>
      </c>
      <c r="R2976" t="s">
        <v>9671</v>
      </c>
      <c r="S2976" s="20">
        <v>0</v>
      </c>
      <c r="T2976" s="21" t="s">
        <v>38</v>
      </c>
    </row>
    <row r="2977" spans="1:20" x14ac:dyDescent="0.35">
      <c r="A2977" s="96" t="s">
        <v>9672</v>
      </c>
      <c r="D2977" s="13" t="s">
        <v>9673</v>
      </c>
      <c r="E2977" s="13">
        <v>6</v>
      </c>
      <c r="F2977" s="14">
        <v>0.7</v>
      </c>
      <c r="G2977" s="13" t="s">
        <v>46</v>
      </c>
      <c r="H2977" s="14">
        <v>40</v>
      </c>
      <c r="I2977" s="15" t="s">
        <v>32</v>
      </c>
      <c r="J2977" s="16">
        <v>111</v>
      </c>
      <c r="K2977" s="16">
        <v>18.5</v>
      </c>
      <c r="L2977" s="17" t="s">
        <v>73</v>
      </c>
      <c r="M2977" s="163" t="str">
        <f>IFERROR(GETPIVOTDATA("Tot. Bottles",'- Ordine Aggregato -'!$A$1,"sku anker",A2977),"")</f>
        <v/>
      </c>
      <c r="N2977" s="18" t="s">
        <v>42</v>
      </c>
      <c r="O2977" s="19" t="str">
        <f t="shared" si="46"/>
        <v>Order online</v>
      </c>
      <c r="P2977" s="97" t="s">
        <v>442</v>
      </c>
      <c r="Q2977" s="13" t="s">
        <v>9674</v>
      </c>
      <c r="R2977" t="s">
        <v>9675</v>
      </c>
      <c r="S2977" s="20">
        <v>0</v>
      </c>
      <c r="T2977" s="21" t="s">
        <v>38</v>
      </c>
    </row>
    <row r="2978" spans="1:20" x14ac:dyDescent="0.35">
      <c r="A2978" s="13" t="s">
        <v>9676</v>
      </c>
      <c r="B2978" s="13"/>
      <c r="C2978" s="13"/>
      <c r="D2978" s="13" t="s">
        <v>9677</v>
      </c>
      <c r="E2978" s="13">
        <v>6</v>
      </c>
      <c r="F2978" s="14">
        <v>0.7</v>
      </c>
      <c r="G2978" s="13" t="s">
        <v>46</v>
      </c>
      <c r="H2978" s="14">
        <v>40</v>
      </c>
      <c r="I2978" s="15" t="s">
        <v>32</v>
      </c>
      <c r="J2978" s="16">
        <v>118.5</v>
      </c>
      <c r="K2978" s="16">
        <v>19.75</v>
      </c>
      <c r="L2978" s="17" t="s">
        <v>1787</v>
      </c>
      <c r="M2978" s="163" t="str">
        <f>IFERROR(GETPIVOTDATA("Tot. Bottles",'- Ordine Aggregato -'!$A$1,"sku anker",A2978),"")</f>
        <v/>
      </c>
      <c r="N2978" s="18" t="s">
        <v>34</v>
      </c>
      <c r="O2978" s="19" t="str">
        <f t="shared" si="46"/>
        <v>Order online</v>
      </c>
      <c r="P2978" s="97" t="s">
        <v>442</v>
      </c>
      <c r="Q2978" s="13" t="s">
        <v>9678</v>
      </c>
      <c r="R2978" t="s">
        <v>9679</v>
      </c>
      <c r="S2978" s="20">
        <v>0</v>
      </c>
      <c r="T2978" s="21" t="s">
        <v>38</v>
      </c>
    </row>
    <row r="2979" spans="1:20" x14ac:dyDescent="0.35">
      <c r="A2979" s="13" t="s">
        <v>14383</v>
      </c>
      <c r="B2979" s="13"/>
      <c r="C2979" s="13"/>
      <c r="D2979" s="13" t="s">
        <v>9681</v>
      </c>
      <c r="E2979" s="13">
        <v>6</v>
      </c>
      <c r="F2979" s="14">
        <v>0.7</v>
      </c>
      <c r="G2979" s="13" t="s">
        <v>14872</v>
      </c>
      <c r="H2979" s="14">
        <v>40</v>
      </c>
      <c r="I2979" s="15" t="s">
        <v>32</v>
      </c>
      <c r="J2979" s="16">
        <v>118.5</v>
      </c>
      <c r="K2979" s="16">
        <v>19.75</v>
      </c>
      <c r="L2979" s="17" t="s">
        <v>1787</v>
      </c>
      <c r="M2979" s="163" t="str">
        <f>IFERROR(GETPIVOTDATA("Tot. Bottles",'- Ordine Aggregato -'!$A$1,"sku anker",A2979),"")</f>
        <v/>
      </c>
      <c r="N2979" s="18" t="s">
        <v>42</v>
      </c>
      <c r="O2979" s="19" t="str">
        <f t="shared" si="46"/>
        <v>Order online</v>
      </c>
      <c r="P2979" s="97" t="s">
        <v>442</v>
      </c>
      <c r="Q2979" s="13" t="s">
        <v>9678</v>
      </c>
      <c r="R2979" t="s">
        <v>15804</v>
      </c>
      <c r="S2979" s="20">
        <v>0</v>
      </c>
      <c r="T2979" s="21" t="s">
        <v>38</v>
      </c>
    </row>
    <row r="2980" spans="1:20" x14ac:dyDescent="0.35">
      <c r="A2980" s="96" t="s">
        <v>9680</v>
      </c>
      <c r="B2980" s="96"/>
      <c r="C2980" s="96"/>
      <c r="D2980" s="13" t="s">
        <v>9681</v>
      </c>
      <c r="E2980" s="13">
        <v>6</v>
      </c>
      <c r="F2980" s="14">
        <v>0.7</v>
      </c>
      <c r="G2980" s="13" t="s">
        <v>14871</v>
      </c>
      <c r="H2980" s="14">
        <v>40</v>
      </c>
      <c r="I2980" s="15" t="s">
        <v>32</v>
      </c>
      <c r="J2980" s="16">
        <v>118.5</v>
      </c>
      <c r="K2980" s="16">
        <v>19.75</v>
      </c>
      <c r="L2980" s="17" t="s">
        <v>1787</v>
      </c>
      <c r="M2980" s="163" t="str">
        <f>IFERROR(GETPIVOTDATA("Tot. Bottles",'- Ordine Aggregato -'!$A$1,"sku anker",A2980),"")</f>
        <v/>
      </c>
      <c r="N2980" s="18" t="s">
        <v>42</v>
      </c>
      <c r="O2980" s="19" t="str">
        <f t="shared" si="46"/>
        <v>Order online</v>
      </c>
      <c r="P2980" s="97" t="s">
        <v>442</v>
      </c>
      <c r="Q2980" s="13" t="s">
        <v>9682</v>
      </c>
      <c r="R2980" t="s">
        <v>9683</v>
      </c>
      <c r="S2980" s="20">
        <v>0</v>
      </c>
      <c r="T2980" s="21" t="s">
        <v>38</v>
      </c>
    </row>
    <row r="2981" spans="1:20" x14ac:dyDescent="0.35">
      <c r="A2981" s="13" t="s">
        <v>9684</v>
      </c>
      <c r="B2981" s="13"/>
      <c r="C2981" s="13"/>
      <c r="D2981" s="13" t="s">
        <v>9685</v>
      </c>
      <c r="E2981" s="13">
        <v>6</v>
      </c>
      <c r="F2981" s="14">
        <v>0.5</v>
      </c>
      <c r="G2981" s="13" t="s">
        <v>46</v>
      </c>
      <c r="H2981" s="14">
        <v>51.4</v>
      </c>
      <c r="I2981" s="15" t="s">
        <v>32</v>
      </c>
      <c r="J2981" s="16">
        <v>145.19999999999999</v>
      </c>
      <c r="K2981" s="16">
        <v>24.2</v>
      </c>
      <c r="L2981" s="17" t="s">
        <v>1787</v>
      </c>
      <c r="M2981" s="163" t="str">
        <f>IFERROR(GETPIVOTDATA("Tot. Bottles",'- Ordine Aggregato -'!$A$1,"sku anker",A2981),"")</f>
        <v/>
      </c>
      <c r="N2981" s="18" t="s">
        <v>34</v>
      </c>
      <c r="O2981" s="19" t="str">
        <f t="shared" si="46"/>
        <v>Order online</v>
      </c>
      <c r="P2981" s="97" t="s">
        <v>442</v>
      </c>
      <c r="Q2981" s="13" t="s">
        <v>9686</v>
      </c>
      <c r="R2981" t="s">
        <v>9687</v>
      </c>
      <c r="S2981" s="20">
        <v>0</v>
      </c>
      <c r="T2981" s="21" t="s">
        <v>38</v>
      </c>
    </row>
    <row r="2982" spans="1:20" x14ac:dyDescent="0.35">
      <c r="A2982" s="96" t="s">
        <v>9688</v>
      </c>
      <c r="D2982" s="13" t="s">
        <v>9689</v>
      </c>
      <c r="E2982" s="13">
        <v>6</v>
      </c>
      <c r="F2982" s="14">
        <v>0.5</v>
      </c>
      <c r="G2982" s="13" t="s">
        <v>31</v>
      </c>
      <c r="H2982" s="14">
        <v>51.4</v>
      </c>
      <c r="I2982" s="15" t="s">
        <v>32</v>
      </c>
      <c r="J2982" s="16">
        <v>149.69999999999999</v>
      </c>
      <c r="K2982" s="16">
        <v>24.95</v>
      </c>
      <c r="L2982" s="17" t="s">
        <v>1787</v>
      </c>
      <c r="M2982" s="163" t="str">
        <f>IFERROR(GETPIVOTDATA("Tot. Bottles",'- Ordine Aggregato -'!$A$1,"sku anker",A2982),"")</f>
        <v/>
      </c>
      <c r="N2982" s="18" t="s">
        <v>42</v>
      </c>
      <c r="O2982" s="19" t="str">
        <f t="shared" si="46"/>
        <v>Order online</v>
      </c>
      <c r="P2982" s="97" t="s">
        <v>442</v>
      </c>
      <c r="Q2982" s="13" t="s">
        <v>9690</v>
      </c>
      <c r="R2982" t="s">
        <v>9691</v>
      </c>
      <c r="S2982" s="20">
        <v>0</v>
      </c>
      <c r="T2982" s="21" t="s">
        <v>38</v>
      </c>
    </row>
    <row r="2983" spans="1:20" x14ac:dyDescent="0.35">
      <c r="A2983" s="13" t="s">
        <v>9692</v>
      </c>
      <c r="B2983" s="13"/>
      <c r="C2983" s="13"/>
      <c r="D2983" s="13" t="s">
        <v>9693</v>
      </c>
      <c r="E2983" s="13">
        <v>6</v>
      </c>
      <c r="F2983" s="14">
        <v>0.7</v>
      </c>
      <c r="G2983" s="13" t="s">
        <v>14871</v>
      </c>
      <c r="H2983" s="14">
        <v>45</v>
      </c>
      <c r="I2983" s="15" t="s">
        <v>32</v>
      </c>
      <c r="J2983" s="16">
        <v>329.70000000000005</v>
      </c>
      <c r="K2983" s="16">
        <v>54.95</v>
      </c>
      <c r="L2983" s="17" t="s">
        <v>145</v>
      </c>
      <c r="M2983" s="163" t="str">
        <f>IFERROR(GETPIVOTDATA("Tot. Bottles",'- Ordine Aggregato -'!$A$1,"sku anker",A2983),"")</f>
        <v/>
      </c>
      <c r="N2983" s="18" t="s">
        <v>42</v>
      </c>
      <c r="O2983" s="19" t="str">
        <f t="shared" si="46"/>
        <v>Order online</v>
      </c>
      <c r="P2983" s="97" t="s">
        <v>442</v>
      </c>
      <c r="Q2983" s="13" t="s">
        <v>9694</v>
      </c>
      <c r="R2983" t="s">
        <v>9695</v>
      </c>
      <c r="S2983" s="20">
        <v>0</v>
      </c>
      <c r="T2983" s="21" t="s">
        <v>38</v>
      </c>
    </row>
    <row r="2984" spans="1:20" x14ac:dyDescent="0.35">
      <c r="A2984" s="96" t="s">
        <v>9696</v>
      </c>
      <c r="B2984" s="96"/>
      <c r="C2984" s="96"/>
      <c r="D2984" s="13" t="s">
        <v>9697</v>
      </c>
      <c r="E2984" s="13">
        <v>12</v>
      </c>
      <c r="F2984" s="14">
        <v>0.7</v>
      </c>
      <c r="G2984" s="13" t="s">
        <v>46</v>
      </c>
      <c r="H2984" s="14">
        <v>43</v>
      </c>
      <c r="I2984" s="15" t="s">
        <v>32</v>
      </c>
      <c r="J2984" s="16">
        <v>294</v>
      </c>
      <c r="K2984" s="16">
        <v>24.5</v>
      </c>
      <c r="L2984" s="17" t="s">
        <v>1787</v>
      </c>
      <c r="M2984" s="163" t="str">
        <f>IFERROR(GETPIVOTDATA("Tot. Bottles",'- Ordine Aggregato -'!$A$1,"sku anker",A2984),"")</f>
        <v/>
      </c>
      <c r="N2984" s="18" t="s">
        <v>34</v>
      </c>
      <c r="O2984" s="19" t="str">
        <f t="shared" si="46"/>
        <v>Order online</v>
      </c>
      <c r="P2984" s="97" t="s">
        <v>442</v>
      </c>
      <c r="Q2984" s="13" t="s">
        <v>9698</v>
      </c>
      <c r="R2984" t="s">
        <v>9699</v>
      </c>
      <c r="S2984" s="20">
        <v>0</v>
      </c>
      <c r="T2984" s="21" t="s">
        <v>38</v>
      </c>
    </row>
    <row r="2985" spans="1:20" x14ac:dyDescent="0.35">
      <c r="A2985" s="96" t="s">
        <v>9700</v>
      </c>
      <c r="D2985" s="13" t="s">
        <v>9701</v>
      </c>
      <c r="E2985" s="13">
        <v>4</v>
      </c>
      <c r="F2985" s="14">
        <v>0.7</v>
      </c>
      <c r="G2985" s="13" t="s">
        <v>14872</v>
      </c>
      <c r="H2985" s="14">
        <v>43</v>
      </c>
      <c r="I2985" s="15" t="s">
        <v>32</v>
      </c>
      <c r="J2985" s="16">
        <v>300</v>
      </c>
      <c r="K2985" s="16">
        <v>75</v>
      </c>
      <c r="L2985" s="17" t="s">
        <v>384</v>
      </c>
      <c r="M2985" s="163" t="str">
        <f>IFERROR(GETPIVOTDATA("Tot. Bottles",'- Ordine Aggregato -'!$A$1,"sku anker",A2985),"")</f>
        <v/>
      </c>
      <c r="N2985" s="18" t="s">
        <v>42</v>
      </c>
      <c r="O2985" s="19" t="str">
        <f t="shared" si="46"/>
        <v>Order online</v>
      </c>
      <c r="P2985" s="97" t="s">
        <v>442</v>
      </c>
      <c r="Q2985" s="13" t="s">
        <v>9702</v>
      </c>
      <c r="R2985" t="s">
        <v>9703</v>
      </c>
      <c r="S2985" s="20">
        <v>0</v>
      </c>
      <c r="T2985" s="21" t="s">
        <v>38</v>
      </c>
    </row>
    <row r="2986" spans="1:20" x14ac:dyDescent="0.35">
      <c r="A2986" s="13" t="s">
        <v>9704</v>
      </c>
      <c r="B2986" s="13"/>
      <c r="C2986" s="13"/>
      <c r="D2986" s="13" t="s">
        <v>9705</v>
      </c>
      <c r="E2986" s="13">
        <v>6</v>
      </c>
      <c r="F2986" s="14">
        <v>0.7</v>
      </c>
      <c r="G2986" s="13" t="s">
        <v>14872</v>
      </c>
      <c r="H2986" s="14">
        <v>43</v>
      </c>
      <c r="I2986" s="15" t="s">
        <v>32</v>
      </c>
      <c r="J2986" s="16">
        <v>412.5</v>
      </c>
      <c r="K2986" s="16">
        <v>68.75</v>
      </c>
      <c r="L2986" s="17" t="s">
        <v>448</v>
      </c>
      <c r="M2986" s="163" t="str">
        <f>IFERROR(GETPIVOTDATA("Tot. Bottles",'- Ordine Aggregato -'!$A$1,"sku anker",A2986),"")</f>
        <v/>
      </c>
      <c r="N2986" s="18" t="s">
        <v>34</v>
      </c>
      <c r="O2986" s="19" t="str">
        <f t="shared" si="46"/>
        <v>Order online</v>
      </c>
      <c r="P2986" s="97" t="s">
        <v>442</v>
      </c>
      <c r="Q2986" s="13" t="s">
        <v>9706</v>
      </c>
      <c r="R2986" t="s">
        <v>9707</v>
      </c>
      <c r="S2986" s="20">
        <v>0</v>
      </c>
      <c r="T2986" s="21" t="s">
        <v>38</v>
      </c>
    </row>
    <row r="2987" spans="1:20" x14ac:dyDescent="0.35">
      <c r="A2987" s="96" t="s">
        <v>9708</v>
      </c>
      <c r="D2987" s="13" t="s">
        <v>9709</v>
      </c>
      <c r="E2987" s="13">
        <v>6</v>
      </c>
      <c r="F2987" s="14">
        <v>0.7</v>
      </c>
      <c r="G2987" s="13" t="s">
        <v>14872</v>
      </c>
      <c r="H2987" s="14">
        <v>43</v>
      </c>
      <c r="I2987" s="15" t="s">
        <v>32</v>
      </c>
      <c r="J2987" s="16">
        <v>231</v>
      </c>
      <c r="K2987" s="16">
        <v>38.5</v>
      </c>
      <c r="L2987" s="17" t="s">
        <v>145</v>
      </c>
      <c r="M2987" s="163" t="str">
        <f>IFERROR(GETPIVOTDATA("Tot. Bottles",'- Ordine Aggregato -'!$A$1,"sku anker",A2987),"")</f>
        <v/>
      </c>
      <c r="N2987" s="18" t="s">
        <v>42</v>
      </c>
      <c r="O2987" s="19" t="str">
        <f t="shared" si="46"/>
        <v>Order online</v>
      </c>
      <c r="P2987" s="97" t="s">
        <v>442</v>
      </c>
      <c r="Q2987" s="13" t="s">
        <v>9710</v>
      </c>
      <c r="R2987" t="s">
        <v>9711</v>
      </c>
      <c r="S2987" s="20">
        <v>0</v>
      </c>
      <c r="T2987" s="21" t="s">
        <v>38</v>
      </c>
    </row>
    <row r="2988" spans="1:20" x14ac:dyDescent="0.35">
      <c r="A2988" s="96" t="s">
        <v>9712</v>
      </c>
      <c r="D2988" s="13" t="s">
        <v>9713</v>
      </c>
      <c r="E2988" s="13">
        <v>6</v>
      </c>
      <c r="F2988" s="14">
        <v>0.7</v>
      </c>
      <c r="G2988" s="13" t="s">
        <v>31</v>
      </c>
      <c r="H2988" s="14">
        <v>45</v>
      </c>
      <c r="I2988" s="15" t="s">
        <v>32</v>
      </c>
      <c r="J2988" s="16">
        <v>349.5</v>
      </c>
      <c r="K2988" s="16">
        <v>58.25</v>
      </c>
      <c r="L2988" s="17" t="s">
        <v>145</v>
      </c>
      <c r="M2988" s="163" t="str">
        <f>IFERROR(GETPIVOTDATA("Tot. Bottles",'- Ordine Aggregato -'!$A$1,"sku anker",A2988),"")</f>
        <v/>
      </c>
      <c r="N2988" s="18" t="s">
        <v>42</v>
      </c>
      <c r="O2988" s="19" t="str">
        <f t="shared" si="46"/>
        <v>Order online</v>
      </c>
      <c r="P2988" s="97" t="s">
        <v>442</v>
      </c>
      <c r="Q2988" s="13" t="s">
        <v>9714</v>
      </c>
      <c r="R2988" t="s">
        <v>9715</v>
      </c>
      <c r="S2988" s="20">
        <v>0</v>
      </c>
      <c r="T2988" s="21" t="s">
        <v>38</v>
      </c>
    </row>
    <row r="2989" spans="1:20" x14ac:dyDescent="0.35">
      <c r="A2989" s="96" t="s">
        <v>9716</v>
      </c>
      <c r="B2989" s="96"/>
      <c r="C2989" s="96"/>
      <c r="D2989" s="13" t="s">
        <v>9717</v>
      </c>
      <c r="E2989" s="13">
        <v>6</v>
      </c>
      <c r="F2989" s="14">
        <v>1</v>
      </c>
      <c r="G2989" s="13" t="s">
        <v>14872</v>
      </c>
      <c r="H2989" s="14">
        <v>46</v>
      </c>
      <c r="I2989" s="15" t="s">
        <v>32</v>
      </c>
      <c r="J2989" s="16">
        <v>105</v>
      </c>
      <c r="K2989" s="16">
        <v>17.5</v>
      </c>
      <c r="L2989" s="17" t="s">
        <v>368</v>
      </c>
      <c r="M2989" s="163" t="str">
        <f>IFERROR(GETPIVOTDATA("Tot. Bottles",'- Ordine Aggregato -'!$A$1,"sku anker",A2989),"")</f>
        <v/>
      </c>
      <c r="N2989" s="18" t="s">
        <v>67</v>
      </c>
      <c r="O2989" s="19" t="str">
        <f t="shared" si="46"/>
        <v>Order online</v>
      </c>
      <c r="P2989" s="97" t="s">
        <v>385</v>
      </c>
      <c r="Q2989" s="13" t="s">
        <v>9718</v>
      </c>
      <c r="R2989" t="s">
        <v>9719</v>
      </c>
      <c r="S2989" s="20">
        <v>17.5</v>
      </c>
      <c r="T2989" s="21" t="s">
        <v>38</v>
      </c>
    </row>
    <row r="2990" spans="1:20" x14ac:dyDescent="0.35">
      <c r="A2990" s="96" t="s">
        <v>9720</v>
      </c>
      <c r="D2990" s="13" t="s">
        <v>9721</v>
      </c>
      <c r="E2990" s="13">
        <v>6</v>
      </c>
      <c r="F2990" s="14">
        <v>0.7</v>
      </c>
      <c r="G2990" s="13" t="s">
        <v>14872</v>
      </c>
      <c r="H2990" s="14">
        <v>46</v>
      </c>
      <c r="I2990" s="15" t="s">
        <v>32</v>
      </c>
      <c r="J2990" s="16">
        <v>105</v>
      </c>
      <c r="K2990" s="16">
        <v>17.5</v>
      </c>
      <c r="L2990" s="17" t="s">
        <v>368</v>
      </c>
      <c r="M2990" s="163" t="str">
        <f>IFERROR(GETPIVOTDATA("Tot. Bottles",'- Ordine Aggregato -'!$A$1,"sku anker",A2990),"")</f>
        <v/>
      </c>
      <c r="N2990" s="18" t="s">
        <v>42</v>
      </c>
      <c r="O2990" s="19" t="str">
        <f t="shared" si="46"/>
        <v>Order online</v>
      </c>
      <c r="P2990" s="97" t="s">
        <v>146</v>
      </c>
      <c r="Q2990" s="13" t="s">
        <v>9722</v>
      </c>
      <c r="R2990" t="s">
        <v>9723</v>
      </c>
      <c r="S2990" s="20">
        <v>0</v>
      </c>
      <c r="T2990" s="21" t="s">
        <v>38</v>
      </c>
    </row>
    <row r="2991" spans="1:20" x14ac:dyDescent="0.35">
      <c r="A2991" s="13" t="s">
        <v>9724</v>
      </c>
      <c r="B2991" s="13"/>
      <c r="C2991" s="13"/>
      <c r="D2991" s="13" t="s">
        <v>9725</v>
      </c>
      <c r="E2991" s="13">
        <v>6</v>
      </c>
      <c r="F2991" s="14">
        <v>0.7</v>
      </c>
      <c r="G2991" s="13" t="s">
        <v>31</v>
      </c>
      <c r="H2991" s="14">
        <v>57.15</v>
      </c>
      <c r="I2991" s="15" t="s">
        <v>32</v>
      </c>
      <c r="J2991" s="16">
        <v>255</v>
      </c>
      <c r="K2991" s="16">
        <v>42.5</v>
      </c>
      <c r="L2991" s="17" t="s">
        <v>145</v>
      </c>
      <c r="M2991" s="163" t="str">
        <f>IFERROR(GETPIVOTDATA("Tot. Bottles",'- Ordine Aggregato -'!$A$1,"sku anker",A2991),"")</f>
        <v/>
      </c>
      <c r="N2991" s="18" t="s">
        <v>42</v>
      </c>
      <c r="O2991" s="19" t="str">
        <f t="shared" si="46"/>
        <v>Order online</v>
      </c>
      <c r="P2991" s="97" t="s">
        <v>385</v>
      </c>
      <c r="Q2991" s="13" t="s">
        <v>9726</v>
      </c>
      <c r="R2991" t="s">
        <v>9727</v>
      </c>
      <c r="S2991" s="20">
        <v>0</v>
      </c>
      <c r="T2991" s="21" t="s">
        <v>38</v>
      </c>
    </row>
    <row r="2992" spans="1:20" x14ac:dyDescent="0.35">
      <c r="A2992" s="96" t="s">
        <v>9728</v>
      </c>
      <c r="B2992" s="96"/>
      <c r="C2992" s="96"/>
      <c r="D2992" s="13" t="s">
        <v>9729</v>
      </c>
      <c r="E2992" s="13">
        <v>6</v>
      </c>
      <c r="F2992" s="14">
        <v>0.7</v>
      </c>
      <c r="G2992" s="13" t="s">
        <v>14872</v>
      </c>
      <c r="H2992" s="14">
        <v>37.5</v>
      </c>
      <c r="I2992" s="15" t="s">
        <v>32</v>
      </c>
      <c r="J2992" s="16">
        <v>87</v>
      </c>
      <c r="K2992" s="16">
        <v>14.5</v>
      </c>
      <c r="L2992" s="17" t="s">
        <v>623</v>
      </c>
      <c r="M2992" s="163" t="str">
        <f>IFERROR(GETPIVOTDATA("Tot. Bottles",'- Ordine Aggregato -'!$A$1,"sku anker",A2992),"")</f>
        <v/>
      </c>
      <c r="N2992" s="18" t="s">
        <v>42</v>
      </c>
      <c r="O2992" s="19" t="str">
        <f t="shared" si="46"/>
        <v>Order online</v>
      </c>
      <c r="P2992" s="97" t="s">
        <v>68</v>
      </c>
      <c r="Q2992" s="13" t="s">
        <v>9730</v>
      </c>
      <c r="R2992" t="s">
        <v>9731</v>
      </c>
      <c r="S2992" s="20">
        <v>0</v>
      </c>
      <c r="T2992" s="21" t="s">
        <v>38</v>
      </c>
    </row>
    <row r="2993" spans="1:20" x14ac:dyDescent="0.35">
      <c r="A2993" s="96" t="s">
        <v>9732</v>
      </c>
      <c r="B2993" s="96"/>
      <c r="C2993" s="96"/>
      <c r="D2993" s="13" t="s">
        <v>9733</v>
      </c>
      <c r="E2993" s="13">
        <v>6</v>
      </c>
      <c r="F2993" s="14">
        <v>0.7</v>
      </c>
      <c r="G2993" s="13" t="s">
        <v>46</v>
      </c>
      <c r="H2993" s="14">
        <v>32</v>
      </c>
      <c r="I2993" s="15" t="s">
        <v>32</v>
      </c>
      <c r="J2993" s="16">
        <v>53.400000000000006</v>
      </c>
      <c r="K2993" s="16">
        <v>8.9</v>
      </c>
      <c r="L2993" s="17" t="s">
        <v>1134</v>
      </c>
      <c r="M2993" s="163" t="str">
        <f>IFERROR(GETPIVOTDATA("Tot. Bottles",'- Ordine Aggregato -'!$A$1,"sku anker",A2993),"")</f>
        <v/>
      </c>
      <c r="N2993" s="18" t="s">
        <v>42</v>
      </c>
      <c r="O2993" s="19" t="str">
        <f t="shared" si="46"/>
        <v>Order online</v>
      </c>
      <c r="P2993" s="97" t="s">
        <v>68</v>
      </c>
      <c r="Q2993" s="13" t="s">
        <v>9734</v>
      </c>
      <c r="R2993" t="s">
        <v>9735</v>
      </c>
      <c r="S2993" s="20">
        <v>0</v>
      </c>
      <c r="T2993" s="21" t="s">
        <v>38</v>
      </c>
    </row>
    <row r="2994" spans="1:20" x14ac:dyDescent="0.35">
      <c r="A2994" s="96" t="s">
        <v>9736</v>
      </c>
      <c r="D2994" s="13" t="s">
        <v>9733</v>
      </c>
      <c r="E2994" s="13">
        <v>6</v>
      </c>
      <c r="F2994" s="14">
        <v>1</v>
      </c>
      <c r="G2994" s="13" t="s">
        <v>14872</v>
      </c>
      <c r="H2994" s="14">
        <v>32</v>
      </c>
      <c r="I2994" s="15" t="s">
        <v>32</v>
      </c>
      <c r="J2994" s="16">
        <v>56.699999999999996</v>
      </c>
      <c r="K2994" s="16">
        <v>9.4499999999999993</v>
      </c>
      <c r="L2994" s="17" t="s">
        <v>1134</v>
      </c>
      <c r="M2994" s="163" t="str">
        <f>IFERROR(GETPIVOTDATA("Tot. Bottles",'- Ordine Aggregato -'!$A$1,"sku anker",A2994),"")</f>
        <v/>
      </c>
      <c r="N2994" s="18" t="s">
        <v>42</v>
      </c>
      <c r="O2994" s="19" t="str">
        <f t="shared" si="46"/>
        <v>Order online</v>
      </c>
      <c r="P2994" s="97" t="s">
        <v>68</v>
      </c>
      <c r="Q2994" s="13" t="s">
        <v>9737</v>
      </c>
      <c r="R2994" t="s">
        <v>9738</v>
      </c>
      <c r="S2994" s="20">
        <v>0</v>
      </c>
      <c r="T2994" s="21" t="s">
        <v>38</v>
      </c>
    </row>
    <row r="2995" spans="1:20" x14ac:dyDescent="0.35">
      <c r="A2995" s="13" t="s">
        <v>9739</v>
      </c>
      <c r="B2995" s="13"/>
      <c r="C2995" s="13"/>
      <c r="D2995" s="13" t="s">
        <v>9740</v>
      </c>
      <c r="E2995" s="13">
        <v>6</v>
      </c>
      <c r="F2995" s="14">
        <v>0.7</v>
      </c>
      <c r="G2995" s="13" t="s">
        <v>46</v>
      </c>
      <c r="H2995" s="14">
        <v>40</v>
      </c>
      <c r="I2995" s="15" t="s">
        <v>32</v>
      </c>
      <c r="J2995" s="16">
        <v>115.5</v>
      </c>
      <c r="K2995" s="16">
        <v>19.25</v>
      </c>
      <c r="L2995" s="17" t="s">
        <v>1787</v>
      </c>
      <c r="M2995" s="163" t="str">
        <f>IFERROR(GETPIVOTDATA("Tot. Bottles",'- Ordine Aggregato -'!$A$1,"sku anker",A2995),"")</f>
        <v/>
      </c>
      <c r="N2995" s="18" t="s">
        <v>42</v>
      </c>
      <c r="O2995" s="19" t="str">
        <f t="shared" si="46"/>
        <v>Order online</v>
      </c>
      <c r="P2995" s="97" t="s">
        <v>442</v>
      </c>
      <c r="Q2995" s="13" t="s">
        <v>9741</v>
      </c>
      <c r="R2995" t="s">
        <v>9742</v>
      </c>
      <c r="S2995" s="20">
        <v>0</v>
      </c>
      <c r="T2995" s="21" t="s">
        <v>38</v>
      </c>
    </row>
    <row r="2996" spans="1:20" x14ac:dyDescent="0.35">
      <c r="A2996" s="13" t="s">
        <v>9743</v>
      </c>
      <c r="B2996" s="13"/>
      <c r="C2996" s="13"/>
      <c r="D2996" s="13" t="s">
        <v>9744</v>
      </c>
      <c r="E2996" s="13">
        <v>6</v>
      </c>
      <c r="F2996" s="14">
        <v>0.75</v>
      </c>
      <c r="G2996" s="13" t="s">
        <v>14872</v>
      </c>
      <c r="H2996" s="14">
        <v>16</v>
      </c>
      <c r="I2996" s="15" t="s">
        <v>32</v>
      </c>
      <c r="J2996" s="16">
        <v>41.7</v>
      </c>
      <c r="K2996" s="16">
        <v>6.95</v>
      </c>
      <c r="L2996" s="17" t="s">
        <v>713</v>
      </c>
      <c r="M2996" s="163" t="str">
        <f>IFERROR(GETPIVOTDATA("Tot. Bottles",'- Ordine Aggregato -'!$A$1,"sku anker",A2996),"")</f>
        <v/>
      </c>
      <c r="N2996" s="18" t="s">
        <v>42</v>
      </c>
      <c r="O2996" s="19" t="str">
        <f t="shared" si="46"/>
        <v>Order online</v>
      </c>
      <c r="P2996" s="97" t="s">
        <v>225</v>
      </c>
      <c r="Q2996" s="13" t="s">
        <v>9745</v>
      </c>
      <c r="R2996" t="s">
        <v>9746</v>
      </c>
      <c r="S2996" s="20">
        <v>0</v>
      </c>
      <c r="T2996" s="21" t="s">
        <v>38</v>
      </c>
    </row>
    <row r="2997" spans="1:20" x14ac:dyDescent="0.35">
      <c r="A2997" s="13" t="s">
        <v>9747</v>
      </c>
      <c r="B2997" s="13"/>
      <c r="C2997" s="13"/>
      <c r="D2997" s="13" t="s">
        <v>9748</v>
      </c>
      <c r="E2997" s="13">
        <v>6</v>
      </c>
      <c r="F2997" s="14">
        <v>0.75</v>
      </c>
      <c r="G2997" s="13" t="s">
        <v>31</v>
      </c>
      <c r="H2997" s="14">
        <v>18</v>
      </c>
      <c r="I2997" s="15" t="s">
        <v>32</v>
      </c>
      <c r="J2997" s="16">
        <v>41.400000000000006</v>
      </c>
      <c r="K2997" s="16">
        <v>6.9</v>
      </c>
      <c r="L2997" s="17" t="s">
        <v>713</v>
      </c>
      <c r="M2997" s="163" t="str">
        <f>IFERROR(GETPIVOTDATA("Tot. Bottles",'- Ordine Aggregato -'!$A$1,"sku anker",A2997),"")</f>
        <v/>
      </c>
      <c r="N2997" s="18" t="s">
        <v>42</v>
      </c>
      <c r="O2997" s="19" t="str">
        <f t="shared" si="46"/>
        <v>Order online</v>
      </c>
      <c r="P2997" s="97" t="s">
        <v>225</v>
      </c>
      <c r="Q2997" s="13" t="s">
        <v>9749</v>
      </c>
      <c r="R2997" t="s">
        <v>9750</v>
      </c>
      <c r="S2997" s="20">
        <v>0</v>
      </c>
      <c r="T2997" s="21" t="s">
        <v>38</v>
      </c>
    </row>
    <row r="2998" spans="1:20" x14ac:dyDescent="0.35">
      <c r="A2998" s="96" t="s">
        <v>9751</v>
      </c>
      <c r="D2998" s="13" t="s">
        <v>9748</v>
      </c>
      <c r="E2998" s="13">
        <v>6</v>
      </c>
      <c r="F2998" s="14">
        <v>1</v>
      </c>
      <c r="G2998" s="13" t="s">
        <v>31</v>
      </c>
      <c r="H2998" s="14">
        <v>18</v>
      </c>
      <c r="I2998" s="15" t="s">
        <v>32</v>
      </c>
      <c r="J2998" s="16">
        <v>55.5</v>
      </c>
      <c r="K2998" s="16">
        <v>9.25</v>
      </c>
      <c r="L2998" s="17" t="s">
        <v>713</v>
      </c>
      <c r="M2998" s="163" t="str">
        <f>IFERROR(GETPIVOTDATA("Tot. Bottles",'- Ordine Aggregato -'!$A$1,"sku anker",A2998),"")</f>
        <v/>
      </c>
      <c r="N2998" s="18" t="s">
        <v>42</v>
      </c>
      <c r="O2998" s="19" t="str">
        <f t="shared" si="46"/>
        <v>Order online</v>
      </c>
      <c r="P2998" s="97" t="s">
        <v>225</v>
      </c>
      <c r="Q2998" s="13" t="s">
        <v>9752</v>
      </c>
      <c r="R2998" t="s">
        <v>9753</v>
      </c>
      <c r="S2998" s="20">
        <v>0</v>
      </c>
      <c r="T2998" s="21" t="s">
        <v>38</v>
      </c>
    </row>
    <row r="2999" spans="1:20" x14ac:dyDescent="0.35">
      <c r="A2999" s="13" t="s">
        <v>9754</v>
      </c>
      <c r="B2999" s="13"/>
      <c r="C2999" s="13"/>
      <c r="D2999" s="13" t="s">
        <v>9755</v>
      </c>
      <c r="E2999" s="13">
        <v>4</v>
      </c>
      <c r="F2999" s="14">
        <v>0.7</v>
      </c>
      <c r="G2999" s="13" t="s">
        <v>14872</v>
      </c>
      <c r="H2999" s="14">
        <v>47.6</v>
      </c>
      <c r="I2999" s="15" t="s">
        <v>32</v>
      </c>
      <c r="J2999" s="16">
        <v>95.8</v>
      </c>
      <c r="K2999" s="16">
        <v>23.95</v>
      </c>
      <c r="L2999" s="17" t="s">
        <v>368</v>
      </c>
      <c r="M2999" s="163" t="str">
        <f>IFERROR(GETPIVOTDATA("Tot. Bottles",'- Ordine Aggregato -'!$A$1,"sku anker",A2999),"")</f>
        <v/>
      </c>
      <c r="N2999" s="18" t="s">
        <v>42</v>
      </c>
      <c r="O2999" s="19" t="str">
        <f t="shared" si="46"/>
        <v>Order online</v>
      </c>
      <c r="P2999" s="97" t="s">
        <v>68</v>
      </c>
      <c r="Q2999" s="13" t="s">
        <v>9756</v>
      </c>
      <c r="R2999" t="s">
        <v>9757</v>
      </c>
      <c r="S2999" s="20">
        <v>0</v>
      </c>
      <c r="T2999" s="21" t="s">
        <v>38</v>
      </c>
    </row>
    <row r="3000" spans="1:20" x14ac:dyDescent="0.35">
      <c r="A3000" s="13" t="s">
        <v>9758</v>
      </c>
      <c r="B3000" s="13"/>
      <c r="C3000" s="13"/>
      <c r="D3000" s="13" t="s">
        <v>9759</v>
      </c>
      <c r="E3000" s="13">
        <v>3</v>
      </c>
      <c r="F3000" s="14">
        <v>0.7</v>
      </c>
      <c r="G3000" s="13" t="s">
        <v>14872</v>
      </c>
      <c r="H3000" s="14">
        <v>43.1</v>
      </c>
      <c r="I3000" s="15" t="s">
        <v>32</v>
      </c>
      <c r="J3000" s="16">
        <v>115.5</v>
      </c>
      <c r="K3000" s="16">
        <v>38.5</v>
      </c>
      <c r="L3000" s="17" t="s">
        <v>1787</v>
      </c>
      <c r="M3000" s="163" t="str">
        <f>IFERROR(GETPIVOTDATA("Tot. Bottles",'- Ordine Aggregato -'!$A$1,"sku anker",A3000),"")</f>
        <v/>
      </c>
      <c r="N3000" s="18" t="s">
        <v>34</v>
      </c>
      <c r="O3000" s="19" t="str">
        <f t="shared" si="46"/>
        <v>Order online</v>
      </c>
      <c r="P3000" s="97" t="s">
        <v>35</v>
      </c>
      <c r="Q3000" s="13" t="s">
        <v>9760</v>
      </c>
      <c r="R3000" t="s">
        <v>9761</v>
      </c>
      <c r="S3000" s="20">
        <v>0</v>
      </c>
      <c r="T3000" s="21" t="s">
        <v>38</v>
      </c>
    </row>
    <row r="3001" spans="1:20" x14ac:dyDescent="0.35">
      <c r="A3001" s="96" t="s">
        <v>9762</v>
      </c>
      <c r="D3001" s="13" t="s">
        <v>9763</v>
      </c>
      <c r="E3001" s="13">
        <v>48</v>
      </c>
      <c r="F3001" s="14">
        <v>0.05</v>
      </c>
      <c r="G3001" s="13" t="s">
        <v>46</v>
      </c>
      <c r="H3001" s="14">
        <v>41.3</v>
      </c>
      <c r="I3001" s="15" t="s">
        <v>32</v>
      </c>
      <c r="J3001" s="16">
        <v>132</v>
      </c>
      <c r="K3001" s="16">
        <v>2.75</v>
      </c>
      <c r="L3001" s="17" t="s">
        <v>448</v>
      </c>
      <c r="M3001" s="163" t="str">
        <f>IFERROR(GETPIVOTDATA("Tot. Bottles",'- Ordine Aggregato -'!$A$1,"sku anker",A3001),"")</f>
        <v/>
      </c>
      <c r="N3001" s="18" t="s">
        <v>42</v>
      </c>
      <c r="O3001" s="19" t="str">
        <f t="shared" si="46"/>
        <v>Order online</v>
      </c>
      <c r="P3001" s="97" t="s">
        <v>146</v>
      </c>
      <c r="Q3001" s="13" t="s">
        <v>9764</v>
      </c>
      <c r="R3001" t="s">
        <v>9765</v>
      </c>
      <c r="S3001" s="20">
        <v>0</v>
      </c>
      <c r="T3001" s="21" t="s">
        <v>38</v>
      </c>
    </row>
    <row r="3002" spans="1:20" x14ac:dyDescent="0.35">
      <c r="A3002" s="13" t="s">
        <v>9768</v>
      </c>
      <c r="B3002" s="13"/>
      <c r="C3002" s="13"/>
      <c r="D3002" s="13" t="s">
        <v>9766</v>
      </c>
      <c r="E3002" s="13">
        <v>6</v>
      </c>
      <c r="F3002" s="14">
        <v>0.7</v>
      </c>
      <c r="G3002" s="13" t="s">
        <v>14872</v>
      </c>
      <c r="H3002" s="14">
        <v>41.3</v>
      </c>
      <c r="I3002" s="15" t="s">
        <v>32</v>
      </c>
      <c r="J3002" s="16">
        <v>100.5</v>
      </c>
      <c r="K3002" s="16">
        <v>16.75</v>
      </c>
      <c r="L3002" s="17" t="s">
        <v>448</v>
      </c>
      <c r="M3002" s="163" t="str">
        <f>IFERROR(GETPIVOTDATA("Tot. Bottles",'- Ordine Aggregato -'!$A$1,"sku anker",A3002),"")</f>
        <v/>
      </c>
      <c r="N3002" s="18" t="s">
        <v>42</v>
      </c>
      <c r="O3002" s="19" t="str">
        <f t="shared" si="46"/>
        <v>Order online</v>
      </c>
      <c r="P3002" s="97" t="s">
        <v>146</v>
      </c>
      <c r="Q3002" s="13" t="s">
        <v>9767</v>
      </c>
      <c r="R3002" t="s">
        <v>9769</v>
      </c>
      <c r="S3002" s="20">
        <v>0</v>
      </c>
      <c r="T3002" s="21" t="s">
        <v>38</v>
      </c>
    </row>
    <row r="3003" spans="1:20" x14ac:dyDescent="0.35">
      <c r="A3003" s="13" t="s">
        <v>14527</v>
      </c>
      <c r="B3003" s="13"/>
      <c r="C3003" s="13"/>
      <c r="D3003" s="13" t="s">
        <v>14528</v>
      </c>
      <c r="E3003" s="13">
        <v>3</v>
      </c>
      <c r="F3003" s="14">
        <v>0.7</v>
      </c>
      <c r="G3003" s="13" t="s">
        <v>46</v>
      </c>
      <c r="H3003" s="14">
        <v>41.3</v>
      </c>
      <c r="I3003" s="15" t="s">
        <v>32</v>
      </c>
      <c r="J3003" s="16">
        <v>70.5</v>
      </c>
      <c r="K3003" s="16">
        <v>23.5</v>
      </c>
      <c r="L3003" s="17" t="s">
        <v>448</v>
      </c>
      <c r="M3003" s="163" t="str">
        <f>IFERROR(GETPIVOTDATA("Tot. Bottles",'- Ordine Aggregato -'!$A$1,"sku anker",A3003),"")</f>
        <v/>
      </c>
      <c r="N3003" s="18" t="s">
        <v>28</v>
      </c>
      <c r="O3003" s="19" t="str">
        <f t="shared" si="46"/>
        <v>Order online</v>
      </c>
      <c r="P3003" s="97" t="s">
        <v>146</v>
      </c>
      <c r="Q3003" s="13" t="s">
        <v>15805</v>
      </c>
      <c r="R3003" t="s">
        <v>15806</v>
      </c>
      <c r="S3003" s="20">
        <v>0</v>
      </c>
      <c r="T3003" s="21" t="s">
        <v>3755</v>
      </c>
    </row>
    <row r="3004" spans="1:20" x14ac:dyDescent="0.35">
      <c r="A3004" s="96" t="s">
        <v>15807</v>
      </c>
      <c r="D3004" s="13" t="s">
        <v>15808</v>
      </c>
      <c r="E3004" s="13">
        <v>6</v>
      </c>
      <c r="F3004" s="14">
        <v>0.7</v>
      </c>
      <c r="G3004" s="13" t="s">
        <v>46</v>
      </c>
      <c r="H3004" s="14">
        <v>0</v>
      </c>
      <c r="I3004" s="15" t="s">
        <v>32</v>
      </c>
      <c r="J3004" s="16">
        <v>123</v>
      </c>
      <c r="K3004" s="16">
        <v>20.5</v>
      </c>
      <c r="L3004" s="17" t="s">
        <v>2503</v>
      </c>
      <c r="M3004" s="163" t="str">
        <f>IFERROR(GETPIVOTDATA("Tot. Bottles",'- Ordine Aggregato -'!$A$1,"sku anker",A3004),"")</f>
        <v/>
      </c>
      <c r="N3004" s="18" t="s">
        <v>42</v>
      </c>
      <c r="O3004" s="19" t="str">
        <f t="shared" si="46"/>
        <v>Order online</v>
      </c>
      <c r="P3004" s="97" t="s">
        <v>614</v>
      </c>
      <c r="Q3004" s="13" t="s">
        <v>15809</v>
      </c>
      <c r="R3004" t="s">
        <v>15810</v>
      </c>
      <c r="S3004" s="20">
        <v>0</v>
      </c>
      <c r="T3004" s="21" t="s">
        <v>38</v>
      </c>
    </row>
    <row r="3005" spans="1:20" x14ac:dyDescent="0.35">
      <c r="A3005" s="96" t="s">
        <v>9770</v>
      </c>
      <c r="B3005" s="96"/>
      <c r="C3005" s="96"/>
      <c r="D3005" s="13" t="s">
        <v>9771</v>
      </c>
      <c r="E3005" s="13">
        <v>6</v>
      </c>
      <c r="F3005" s="14">
        <v>0.7</v>
      </c>
      <c r="G3005" s="13" t="s">
        <v>14872</v>
      </c>
      <c r="H3005" s="14">
        <v>0</v>
      </c>
      <c r="I3005" s="15" t="s">
        <v>32</v>
      </c>
      <c r="J3005" s="16">
        <v>134.10000000000002</v>
      </c>
      <c r="K3005" s="16">
        <v>22.35</v>
      </c>
      <c r="L3005" s="17" t="s">
        <v>2503</v>
      </c>
      <c r="M3005" s="163" t="str">
        <f>IFERROR(GETPIVOTDATA("Tot. Bottles",'- Ordine Aggregato -'!$A$1,"sku anker",A3005),"")</f>
        <v/>
      </c>
      <c r="N3005" s="18" t="s">
        <v>42</v>
      </c>
      <c r="O3005" s="19" t="str">
        <f t="shared" si="46"/>
        <v>Order online</v>
      </c>
      <c r="P3005" s="97" t="s">
        <v>614</v>
      </c>
      <c r="Q3005" s="13" t="s">
        <v>9772</v>
      </c>
      <c r="R3005" t="s">
        <v>9773</v>
      </c>
      <c r="S3005" s="20">
        <v>0</v>
      </c>
      <c r="T3005" s="21" t="s">
        <v>38</v>
      </c>
    </row>
    <row r="3006" spans="1:20" x14ac:dyDescent="0.35">
      <c r="A3006" s="13" t="s">
        <v>15811</v>
      </c>
      <c r="B3006" s="13"/>
      <c r="C3006" s="13"/>
      <c r="D3006" s="13" t="s">
        <v>15812</v>
      </c>
      <c r="E3006" s="13">
        <v>6</v>
      </c>
      <c r="F3006" s="14">
        <v>0.7</v>
      </c>
      <c r="G3006" s="13" t="s">
        <v>46</v>
      </c>
      <c r="H3006" s="14">
        <v>0</v>
      </c>
      <c r="I3006" s="15" t="s">
        <v>32</v>
      </c>
      <c r="J3006" s="16">
        <v>133.5</v>
      </c>
      <c r="K3006" s="16">
        <v>22.25</v>
      </c>
      <c r="L3006" s="17" t="s">
        <v>2503</v>
      </c>
      <c r="M3006" s="163" t="str">
        <f>IFERROR(GETPIVOTDATA("Tot. Bottles",'- Ordine Aggregato -'!$A$1,"sku anker",A3006),"")</f>
        <v/>
      </c>
      <c r="N3006" s="18" t="s">
        <v>42</v>
      </c>
      <c r="O3006" s="19" t="str">
        <f t="shared" si="46"/>
        <v>Order online</v>
      </c>
      <c r="P3006" s="97" t="s">
        <v>614</v>
      </c>
      <c r="Q3006" s="13" t="s">
        <v>15813</v>
      </c>
      <c r="R3006" t="s">
        <v>15814</v>
      </c>
      <c r="S3006" s="20">
        <v>0</v>
      </c>
      <c r="T3006" s="21" t="s">
        <v>38</v>
      </c>
    </row>
    <row r="3007" spans="1:20" x14ac:dyDescent="0.35">
      <c r="A3007" s="13" t="s">
        <v>15815</v>
      </c>
      <c r="B3007" s="13"/>
      <c r="C3007" s="13"/>
      <c r="D3007" s="13" t="s">
        <v>15816</v>
      </c>
      <c r="E3007" s="13">
        <v>6</v>
      </c>
      <c r="F3007" s="14">
        <v>0.7</v>
      </c>
      <c r="G3007" s="13" t="s">
        <v>14872</v>
      </c>
      <c r="H3007" s="14">
        <v>41</v>
      </c>
      <c r="I3007" s="15" t="s">
        <v>32</v>
      </c>
      <c r="J3007" s="16">
        <v>99</v>
      </c>
      <c r="K3007" s="16">
        <v>16.5</v>
      </c>
      <c r="L3007" s="17" t="s">
        <v>3088</v>
      </c>
      <c r="M3007" s="163" t="str">
        <f>IFERROR(GETPIVOTDATA("Tot. Bottles",'- Ordine Aggregato -'!$A$1,"sku anker",A3007),"")</f>
        <v/>
      </c>
      <c r="N3007" s="18" t="s">
        <v>34</v>
      </c>
      <c r="O3007" s="19" t="str">
        <f t="shared" si="46"/>
        <v>Order online</v>
      </c>
      <c r="P3007" s="97" t="s">
        <v>355</v>
      </c>
      <c r="Q3007" s="13" t="s">
        <v>15817</v>
      </c>
      <c r="R3007" t="s">
        <v>15818</v>
      </c>
      <c r="S3007" s="20">
        <v>0</v>
      </c>
      <c r="T3007" s="21" t="s">
        <v>38</v>
      </c>
    </row>
    <row r="3008" spans="1:20" x14ac:dyDescent="0.35">
      <c r="A3008" s="96" t="s">
        <v>9774</v>
      </c>
      <c r="D3008" s="13" t="s">
        <v>9775</v>
      </c>
      <c r="E3008" s="13">
        <v>6</v>
      </c>
      <c r="F3008" s="14">
        <v>0.7</v>
      </c>
      <c r="G3008" s="13" t="s">
        <v>14872</v>
      </c>
      <c r="H3008" s="14">
        <v>41</v>
      </c>
      <c r="I3008" s="15" t="s">
        <v>32</v>
      </c>
      <c r="J3008" s="16">
        <v>101.39999999999999</v>
      </c>
      <c r="K3008" s="16">
        <v>16.899999999999999</v>
      </c>
      <c r="L3008" s="17" t="s">
        <v>3088</v>
      </c>
      <c r="M3008" s="163" t="str">
        <f>IFERROR(GETPIVOTDATA("Tot. Bottles",'- Ordine Aggregato -'!$A$1,"sku anker",A3008),"")</f>
        <v/>
      </c>
      <c r="N3008" s="18" t="s">
        <v>42</v>
      </c>
      <c r="O3008" s="19" t="str">
        <f t="shared" si="46"/>
        <v>Order online</v>
      </c>
      <c r="P3008" s="97" t="s">
        <v>355</v>
      </c>
      <c r="Q3008" s="13" t="s">
        <v>9776</v>
      </c>
      <c r="R3008" t="s">
        <v>9777</v>
      </c>
      <c r="S3008" s="20">
        <v>0</v>
      </c>
      <c r="T3008" s="21" t="s">
        <v>38</v>
      </c>
    </row>
    <row r="3009" spans="1:20" x14ac:dyDescent="0.35">
      <c r="A3009" s="96" t="s">
        <v>9778</v>
      </c>
      <c r="B3009" s="96"/>
      <c r="C3009" s="96"/>
      <c r="D3009" s="13" t="s">
        <v>9779</v>
      </c>
      <c r="E3009" s="13">
        <v>6</v>
      </c>
      <c r="F3009" s="14">
        <v>0.7</v>
      </c>
      <c r="G3009" s="13" t="s">
        <v>14872</v>
      </c>
      <c r="H3009" s="14">
        <v>41</v>
      </c>
      <c r="I3009" s="15" t="s">
        <v>32</v>
      </c>
      <c r="J3009" s="16">
        <v>95.699999999999989</v>
      </c>
      <c r="K3009" s="16">
        <v>15.95</v>
      </c>
      <c r="L3009" s="17" t="s">
        <v>3088</v>
      </c>
      <c r="M3009" s="163" t="str">
        <f>IFERROR(GETPIVOTDATA("Tot. Bottles",'- Ordine Aggregato -'!$A$1,"sku anker",A3009),"")</f>
        <v/>
      </c>
      <c r="N3009" s="18" t="s">
        <v>34</v>
      </c>
      <c r="O3009" s="19" t="str">
        <f t="shared" si="46"/>
        <v>Order online</v>
      </c>
      <c r="P3009" s="97" t="s">
        <v>355</v>
      </c>
      <c r="Q3009" s="13" t="s">
        <v>9780</v>
      </c>
      <c r="R3009" t="s">
        <v>9781</v>
      </c>
      <c r="S3009" s="20">
        <v>0</v>
      </c>
      <c r="T3009" s="21" t="s">
        <v>38</v>
      </c>
    </row>
    <row r="3010" spans="1:20" x14ac:dyDescent="0.35">
      <c r="A3010" s="96" t="s">
        <v>15819</v>
      </c>
      <c r="B3010" s="96"/>
      <c r="C3010" s="96"/>
      <c r="D3010" s="13" t="s">
        <v>15820</v>
      </c>
      <c r="E3010" s="13">
        <v>6</v>
      </c>
      <c r="F3010" s="14">
        <v>0.7</v>
      </c>
      <c r="G3010" s="13" t="s">
        <v>14872</v>
      </c>
      <c r="H3010" s="14">
        <v>41</v>
      </c>
      <c r="I3010" s="15" t="s">
        <v>32</v>
      </c>
      <c r="J3010" s="16">
        <v>115.5</v>
      </c>
      <c r="K3010" s="16">
        <v>19.25</v>
      </c>
      <c r="L3010" s="17" t="s">
        <v>3088</v>
      </c>
      <c r="M3010" s="163" t="str">
        <f>IFERROR(GETPIVOTDATA("Tot. Bottles",'- Ordine Aggregato -'!$A$1,"sku anker",A3010),"")</f>
        <v/>
      </c>
      <c r="N3010" s="18" t="s">
        <v>34</v>
      </c>
      <c r="O3010" s="19" t="str">
        <f t="shared" si="46"/>
        <v>Order online</v>
      </c>
      <c r="P3010" s="97" t="s">
        <v>355</v>
      </c>
      <c r="Q3010" s="13" t="s">
        <v>15821</v>
      </c>
      <c r="R3010" t="s">
        <v>15822</v>
      </c>
      <c r="S3010" s="20">
        <v>0</v>
      </c>
      <c r="T3010" s="21" t="s">
        <v>38</v>
      </c>
    </row>
    <row r="3011" spans="1:20" x14ac:dyDescent="0.35">
      <c r="A3011" s="13" t="s">
        <v>9783</v>
      </c>
      <c r="B3011" s="13"/>
      <c r="C3011" s="13"/>
      <c r="D3011" s="13" t="s">
        <v>9782</v>
      </c>
      <c r="E3011" s="13">
        <v>6</v>
      </c>
      <c r="F3011" s="14">
        <v>0.7</v>
      </c>
      <c r="G3011" s="13" t="s">
        <v>14872</v>
      </c>
      <c r="H3011" s="14">
        <v>40</v>
      </c>
      <c r="I3011" s="15" t="s">
        <v>32</v>
      </c>
      <c r="J3011" s="16">
        <v>87</v>
      </c>
      <c r="K3011" s="16">
        <v>14.5</v>
      </c>
      <c r="L3011" s="17" t="s">
        <v>368</v>
      </c>
      <c r="M3011" s="163" t="str">
        <f>IFERROR(GETPIVOTDATA("Tot. Bottles",'- Ordine Aggregato -'!$A$1,"sku anker",A3011),"")</f>
        <v/>
      </c>
      <c r="N3011" s="18" t="s">
        <v>42</v>
      </c>
      <c r="O3011" s="19" t="str">
        <f t="shared" si="46"/>
        <v>Order online</v>
      </c>
      <c r="P3011" s="97" t="s">
        <v>35</v>
      </c>
      <c r="Q3011" s="13" t="s">
        <v>9784</v>
      </c>
      <c r="R3011" t="s">
        <v>9785</v>
      </c>
      <c r="S3011" s="20">
        <v>0</v>
      </c>
      <c r="T3011" s="21" t="s">
        <v>38</v>
      </c>
    </row>
    <row r="3012" spans="1:20" x14ac:dyDescent="0.35">
      <c r="A3012" s="96" t="s">
        <v>9786</v>
      </c>
      <c r="B3012" s="96"/>
      <c r="C3012" s="96"/>
      <c r="D3012" s="13" t="s">
        <v>9782</v>
      </c>
      <c r="E3012" s="13">
        <v>6</v>
      </c>
      <c r="F3012" s="14">
        <v>1</v>
      </c>
      <c r="G3012" s="13" t="s">
        <v>14872</v>
      </c>
      <c r="H3012" s="14">
        <v>40</v>
      </c>
      <c r="I3012" s="15" t="s">
        <v>32</v>
      </c>
      <c r="J3012" s="16">
        <v>91.5</v>
      </c>
      <c r="K3012" s="16">
        <v>15.25</v>
      </c>
      <c r="L3012" s="17" t="s">
        <v>368</v>
      </c>
      <c r="M3012" s="163" t="str">
        <f>IFERROR(GETPIVOTDATA("Tot. Bottles",'- Ordine Aggregato -'!$A$1,"sku anker",A3012),"")</f>
        <v/>
      </c>
      <c r="N3012" s="18" t="s">
        <v>34</v>
      </c>
      <c r="O3012" s="19" t="str">
        <f t="shared" si="46"/>
        <v>Order online</v>
      </c>
      <c r="P3012" s="97" t="s">
        <v>35</v>
      </c>
      <c r="Q3012" s="13" t="s">
        <v>9787</v>
      </c>
      <c r="R3012" t="s">
        <v>9788</v>
      </c>
      <c r="S3012" s="20">
        <v>0</v>
      </c>
      <c r="T3012" s="21" t="s">
        <v>38</v>
      </c>
    </row>
    <row r="3013" spans="1:20" x14ac:dyDescent="0.35">
      <c r="A3013" s="96" t="s">
        <v>14496</v>
      </c>
      <c r="D3013" s="13" t="s">
        <v>9782</v>
      </c>
      <c r="E3013" s="13">
        <v>1</v>
      </c>
      <c r="F3013" s="14">
        <v>3</v>
      </c>
      <c r="G3013" s="13" t="s">
        <v>46</v>
      </c>
      <c r="H3013" s="14">
        <v>40</v>
      </c>
      <c r="I3013" s="15" t="s">
        <v>32</v>
      </c>
      <c r="J3013" s="16">
        <v>47.5</v>
      </c>
      <c r="K3013" s="16">
        <v>47.5</v>
      </c>
      <c r="L3013" s="17" t="s">
        <v>368</v>
      </c>
      <c r="M3013" s="163" t="str">
        <f>IFERROR(GETPIVOTDATA("Tot. Bottles",'- Ordine Aggregato -'!$A$1,"sku anker",A3013),"")</f>
        <v/>
      </c>
      <c r="N3013" s="18" t="s">
        <v>28</v>
      </c>
      <c r="O3013" s="19" t="str">
        <f t="shared" si="46"/>
        <v>Order online</v>
      </c>
      <c r="P3013" s="97" t="s">
        <v>35</v>
      </c>
      <c r="Q3013" s="13" t="s">
        <v>15823</v>
      </c>
      <c r="R3013" t="s">
        <v>15824</v>
      </c>
      <c r="S3013" s="20">
        <v>0</v>
      </c>
      <c r="T3013" s="21" t="s">
        <v>3755</v>
      </c>
    </row>
    <row r="3014" spans="1:20" x14ac:dyDescent="0.35">
      <c r="A3014" s="13" t="s">
        <v>9789</v>
      </c>
      <c r="B3014" s="13"/>
      <c r="C3014" s="13"/>
      <c r="D3014" s="13" t="s">
        <v>9790</v>
      </c>
      <c r="E3014" s="13">
        <v>6</v>
      </c>
      <c r="F3014" s="14">
        <v>0.7</v>
      </c>
      <c r="G3014" s="13" t="s">
        <v>31</v>
      </c>
      <c r="H3014" s="14">
        <v>41.4</v>
      </c>
      <c r="I3014" s="15" t="s">
        <v>32</v>
      </c>
      <c r="J3014" s="16">
        <v>59.099999999999994</v>
      </c>
      <c r="K3014" s="16">
        <v>9.85</v>
      </c>
      <c r="L3014" s="17" t="s">
        <v>368</v>
      </c>
      <c r="M3014" s="163" t="str">
        <f>IFERROR(GETPIVOTDATA("Tot. Bottles",'- Ordine Aggregato -'!$A$1,"sku anker",A3014),"")</f>
        <v/>
      </c>
      <c r="N3014" s="18" t="s">
        <v>42</v>
      </c>
      <c r="O3014" s="19" t="str">
        <f t="shared" si="46"/>
        <v>Order online</v>
      </c>
      <c r="P3014" s="97" t="s">
        <v>225</v>
      </c>
      <c r="Q3014" s="13" t="s">
        <v>9791</v>
      </c>
      <c r="R3014" t="s">
        <v>42</v>
      </c>
      <c r="S3014" s="20">
        <v>0</v>
      </c>
      <c r="T3014" s="21" t="s">
        <v>38</v>
      </c>
    </row>
    <row r="3015" spans="1:20" x14ac:dyDescent="0.35">
      <c r="A3015" s="13" t="s">
        <v>9792</v>
      </c>
      <c r="B3015" s="13"/>
      <c r="C3015" s="13"/>
      <c r="D3015" s="13" t="s">
        <v>9793</v>
      </c>
      <c r="E3015" s="13">
        <v>6</v>
      </c>
      <c r="F3015" s="14">
        <v>0.7</v>
      </c>
      <c r="G3015" s="13" t="s">
        <v>46</v>
      </c>
      <c r="H3015" s="14">
        <v>47.3</v>
      </c>
      <c r="I3015" s="15" t="s">
        <v>32</v>
      </c>
      <c r="J3015" s="16">
        <v>244.5</v>
      </c>
      <c r="K3015" s="16">
        <v>40.75</v>
      </c>
      <c r="L3015" s="17" t="s">
        <v>3019</v>
      </c>
      <c r="M3015" s="163" t="str">
        <f>IFERROR(GETPIVOTDATA("Tot. Bottles",'- Ordine Aggregato -'!$A$1,"sku anker",A3015),"")</f>
        <v/>
      </c>
      <c r="N3015" s="18" t="s">
        <v>42</v>
      </c>
      <c r="O3015" s="19" t="str">
        <f t="shared" si="46"/>
        <v>Order online</v>
      </c>
      <c r="P3015" s="97" t="s">
        <v>43</v>
      </c>
      <c r="Q3015" s="13" t="s">
        <v>9794</v>
      </c>
      <c r="R3015" t="s">
        <v>9795</v>
      </c>
      <c r="S3015" s="20">
        <v>0</v>
      </c>
      <c r="T3015" s="21" t="s">
        <v>38</v>
      </c>
    </row>
    <row r="3016" spans="1:20" x14ac:dyDescent="0.35">
      <c r="A3016" s="13" t="s">
        <v>9796</v>
      </c>
      <c r="B3016" s="13"/>
      <c r="C3016" s="13"/>
      <c r="D3016" s="13" t="s">
        <v>9797</v>
      </c>
      <c r="E3016" s="13">
        <v>6</v>
      </c>
      <c r="F3016" s="14">
        <v>0.7</v>
      </c>
      <c r="G3016" s="13" t="s">
        <v>14872</v>
      </c>
      <c r="H3016" s="14">
        <v>45</v>
      </c>
      <c r="I3016" s="15" t="s">
        <v>32</v>
      </c>
      <c r="J3016" s="16">
        <v>228</v>
      </c>
      <c r="K3016" s="16">
        <v>38</v>
      </c>
      <c r="L3016" s="17" t="s">
        <v>3019</v>
      </c>
      <c r="M3016" s="163" t="str">
        <f>IFERROR(GETPIVOTDATA("Tot. Bottles",'- Ordine Aggregato -'!$A$1,"sku anker",A3016),"")</f>
        <v/>
      </c>
      <c r="N3016" s="18" t="s">
        <v>42</v>
      </c>
      <c r="O3016" s="19" t="str">
        <f t="shared" si="46"/>
        <v>Order online</v>
      </c>
      <c r="P3016" s="97" t="s">
        <v>43</v>
      </c>
      <c r="Q3016" s="13" t="s">
        <v>9798</v>
      </c>
      <c r="R3016" t="s">
        <v>9799</v>
      </c>
      <c r="S3016" s="20">
        <v>0</v>
      </c>
      <c r="T3016" s="21" t="s">
        <v>38</v>
      </c>
    </row>
    <row r="3017" spans="1:20" x14ac:dyDescent="0.35">
      <c r="A3017" s="13" t="s">
        <v>9800</v>
      </c>
      <c r="B3017" s="13"/>
      <c r="C3017" s="13"/>
      <c r="D3017" s="13" t="s">
        <v>9801</v>
      </c>
      <c r="E3017" s="13">
        <v>6</v>
      </c>
      <c r="F3017" s="14">
        <v>0.7</v>
      </c>
      <c r="G3017" s="13" t="s">
        <v>14871</v>
      </c>
      <c r="H3017" s="14">
        <v>46.4</v>
      </c>
      <c r="I3017" s="15" t="s">
        <v>32</v>
      </c>
      <c r="J3017" s="16">
        <v>227.10000000000002</v>
      </c>
      <c r="K3017" s="16">
        <v>37.85</v>
      </c>
      <c r="L3017" s="17" t="s">
        <v>3019</v>
      </c>
      <c r="M3017" s="163" t="str">
        <f>IFERROR(GETPIVOTDATA("Tot. Bottles",'- Ordine Aggregato -'!$A$1,"sku anker",A3017),"")</f>
        <v/>
      </c>
      <c r="N3017" s="18" t="s">
        <v>42</v>
      </c>
      <c r="O3017" s="19" t="str">
        <f t="shared" si="46"/>
        <v>Order online</v>
      </c>
      <c r="P3017" s="97" t="s">
        <v>43</v>
      </c>
      <c r="Q3017" s="13" t="s">
        <v>9802</v>
      </c>
      <c r="R3017" t="s">
        <v>9803</v>
      </c>
      <c r="S3017" s="20">
        <v>0</v>
      </c>
      <c r="T3017" s="21" t="s">
        <v>38</v>
      </c>
    </row>
    <row r="3018" spans="1:20" x14ac:dyDescent="0.35">
      <c r="A3018" s="13" t="s">
        <v>9804</v>
      </c>
      <c r="B3018" s="13"/>
      <c r="C3018" s="13"/>
      <c r="D3018" s="13" t="s">
        <v>9805</v>
      </c>
      <c r="E3018" s="13">
        <v>6</v>
      </c>
      <c r="F3018" s="14">
        <v>0.7</v>
      </c>
      <c r="G3018" s="13" t="s">
        <v>14871</v>
      </c>
      <c r="H3018" s="14">
        <v>40</v>
      </c>
      <c r="I3018" s="15" t="s">
        <v>32</v>
      </c>
      <c r="J3018" s="16">
        <v>184.2</v>
      </c>
      <c r="K3018" s="16">
        <v>30.7</v>
      </c>
      <c r="L3018" s="17" t="s">
        <v>3019</v>
      </c>
      <c r="M3018" s="163" t="str">
        <f>IFERROR(GETPIVOTDATA("Tot. Bottles",'- Ordine Aggregato -'!$A$1,"sku anker",A3018),"")</f>
        <v/>
      </c>
      <c r="N3018" s="18" t="s">
        <v>42</v>
      </c>
      <c r="O3018" s="19" t="str">
        <f t="shared" si="46"/>
        <v>Order online</v>
      </c>
      <c r="P3018" s="97" t="s">
        <v>43</v>
      </c>
      <c r="Q3018" s="13" t="s">
        <v>9806</v>
      </c>
      <c r="R3018" t="s">
        <v>9807</v>
      </c>
      <c r="S3018" s="20">
        <v>0</v>
      </c>
      <c r="T3018" s="21" t="s">
        <v>38</v>
      </c>
    </row>
    <row r="3019" spans="1:20" x14ac:dyDescent="0.35">
      <c r="A3019" s="13" t="s">
        <v>9808</v>
      </c>
      <c r="B3019" s="13"/>
      <c r="C3019" s="13"/>
      <c r="D3019" s="13" t="s">
        <v>9809</v>
      </c>
      <c r="E3019" s="13">
        <v>6</v>
      </c>
      <c r="F3019" s="14">
        <v>0.7</v>
      </c>
      <c r="G3019" s="13" t="s">
        <v>14871</v>
      </c>
      <c r="H3019" s="14">
        <v>45</v>
      </c>
      <c r="I3019" s="15" t="s">
        <v>32</v>
      </c>
      <c r="J3019" s="16">
        <v>147.89999999999998</v>
      </c>
      <c r="K3019" s="16">
        <v>24.65</v>
      </c>
      <c r="L3019" s="17" t="s">
        <v>3019</v>
      </c>
      <c r="M3019" s="163" t="str">
        <f>IFERROR(GETPIVOTDATA("Tot. Bottles",'- Ordine Aggregato -'!$A$1,"sku anker",A3019),"")</f>
        <v/>
      </c>
      <c r="N3019" s="18" t="s">
        <v>42</v>
      </c>
      <c r="O3019" s="19" t="str">
        <f t="shared" si="46"/>
        <v>Order online</v>
      </c>
      <c r="P3019" s="97" t="s">
        <v>43</v>
      </c>
      <c r="Q3019" s="13" t="s">
        <v>9810</v>
      </c>
      <c r="R3019" t="s">
        <v>9811</v>
      </c>
      <c r="S3019" s="20">
        <v>0</v>
      </c>
      <c r="T3019" s="21" t="s">
        <v>38</v>
      </c>
    </row>
    <row r="3020" spans="1:20" x14ac:dyDescent="0.35">
      <c r="A3020" s="96" t="s">
        <v>9812</v>
      </c>
      <c r="B3020" s="96"/>
      <c r="C3020" s="96"/>
      <c r="D3020" s="13" t="s">
        <v>9813</v>
      </c>
      <c r="E3020" s="13">
        <v>6</v>
      </c>
      <c r="F3020" s="14">
        <v>0.7</v>
      </c>
      <c r="G3020" s="13" t="s">
        <v>14871</v>
      </c>
      <c r="H3020" s="14">
        <v>40</v>
      </c>
      <c r="I3020" s="15" t="s">
        <v>32</v>
      </c>
      <c r="J3020" s="16">
        <v>162.60000000000002</v>
      </c>
      <c r="K3020" s="16">
        <v>27.1</v>
      </c>
      <c r="L3020" s="17" t="s">
        <v>3019</v>
      </c>
      <c r="M3020" s="163" t="str">
        <f>IFERROR(GETPIVOTDATA("Tot. Bottles",'- Ordine Aggregato -'!$A$1,"sku anker",A3020),"")</f>
        <v/>
      </c>
      <c r="N3020" s="18" t="s">
        <v>42</v>
      </c>
      <c r="O3020" s="19" t="str">
        <f t="shared" si="46"/>
        <v>Order online</v>
      </c>
      <c r="P3020" s="97" t="s">
        <v>43</v>
      </c>
      <c r="Q3020" s="13" t="s">
        <v>9814</v>
      </c>
      <c r="R3020" t="s">
        <v>9815</v>
      </c>
      <c r="S3020" s="20">
        <v>0</v>
      </c>
      <c r="T3020" s="21" t="s">
        <v>38</v>
      </c>
    </row>
    <row r="3021" spans="1:20" x14ac:dyDescent="0.35">
      <c r="A3021" s="13" t="s">
        <v>9816</v>
      </c>
      <c r="B3021" s="13"/>
      <c r="C3021" s="13"/>
      <c r="D3021" s="13" t="s">
        <v>9817</v>
      </c>
      <c r="E3021" s="13">
        <v>6</v>
      </c>
      <c r="F3021" s="14">
        <v>0.7</v>
      </c>
      <c r="G3021" s="13" t="s">
        <v>14872</v>
      </c>
      <c r="H3021" s="14">
        <v>45.7</v>
      </c>
      <c r="I3021" s="15" t="s">
        <v>32</v>
      </c>
      <c r="J3021" s="16">
        <v>244.5</v>
      </c>
      <c r="K3021" s="16">
        <v>40.75</v>
      </c>
      <c r="L3021" s="17" t="s">
        <v>3019</v>
      </c>
      <c r="M3021" s="163" t="str">
        <f>IFERROR(GETPIVOTDATA("Tot. Bottles",'- Ordine Aggregato -'!$A$1,"sku anker",A3021),"")</f>
        <v/>
      </c>
      <c r="N3021" s="18" t="s">
        <v>42</v>
      </c>
      <c r="O3021" s="19" t="str">
        <f t="shared" ref="O3021:O3084" si="47">HYPERLINK("https://www.ankeramsterdamspirits.nl/en/products/"&amp;A3021,"Order online")</f>
        <v>Order online</v>
      </c>
      <c r="P3021" s="97" t="s">
        <v>43</v>
      </c>
      <c r="Q3021" s="13" t="s">
        <v>9818</v>
      </c>
      <c r="R3021" t="s">
        <v>9819</v>
      </c>
      <c r="S3021" s="20">
        <v>0</v>
      </c>
      <c r="T3021" s="21" t="s">
        <v>38</v>
      </c>
    </row>
    <row r="3022" spans="1:20" x14ac:dyDescent="0.35">
      <c r="A3022" s="96" t="s">
        <v>9820</v>
      </c>
      <c r="B3022" s="96"/>
      <c r="C3022" s="96"/>
      <c r="D3022" s="13" t="s">
        <v>9821</v>
      </c>
      <c r="E3022" s="13">
        <v>6</v>
      </c>
      <c r="F3022" s="14">
        <v>0.7</v>
      </c>
      <c r="G3022" s="13" t="s">
        <v>14871</v>
      </c>
      <c r="H3022" s="14">
        <v>44.2</v>
      </c>
      <c r="I3022" s="15" t="s">
        <v>32</v>
      </c>
      <c r="J3022" s="16">
        <v>228.60000000000002</v>
      </c>
      <c r="K3022" s="16">
        <v>38.1</v>
      </c>
      <c r="L3022" s="17" t="s">
        <v>3019</v>
      </c>
      <c r="M3022" s="163" t="str">
        <f>IFERROR(GETPIVOTDATA("Tot. Bottles",'- Ordine Aggregato -'!$A$1,"sku anker",A3022),"")</f>
        <v/>
      </c>
      <c r="N3022" s="18" t="s">
        <v>42</v>
      </c>
      <c r="O3022" s="19" t="str">
        <f t="shared" si="47"/>
        <v>Order online</v>
      </c>
      <c r="P3022" s="97" t="s">
        <v>43</v>
      </c>
      <c r="Q3022" s="13" t="s">
        <v>9822</v>
      </c>
      <c r="R3022" t="s">
        <v>9823</v>
      </c>
      <c r="S3022" s="20">
        <v>0</v>
      </c>
      <c r="T3022" s="21" t="s">
        <v>38</v>
      </c>
    </row>
    <row r="3023" spans="1:20" x14ac:dyDescent="0.35">
      <c r="A3023" s="96" t="s">
        <v>9824</v>
      </c>
      <c r="D3023" s="13" t="s">
        <v>9825</v>
      </c>
      <c r="E3023" s="13">
        <v>6</v>
      </c>
      <c r="F3023" s="14">
        <v>0.7</v>
      </c>
      <c r="G3023" s="13" t="s">
        <v>14872</v>
      </c>
      <c r="H3023" s="14">
        <v>45</v>
      </c>
      <c r="I3023" s="15" t="s">
        <v>32</v>
      </c>
      <c r="J3023" s="16">
        <v>148.5</v>
      </c>
      <c r="K3023" s="16">
        <v>24.75</v>
      </c>
      <c r="L3023" s="17" t="s">
        <v>3019</v>
      </c>
      <c r="M3023" s="163" t="str">
        <f>IFERROR(GETPIVOTDATA("Tot. Bottles",'- Ordine Aggregato -'!$A$1,"sku anker",A3023),"")</f>
        <v/>
      </c>
      <c r="N3023" s="18" t="s">
        <v>42</v>
      </c>
      <c r="O3023" s="19" t="str">
        <f t="shared" si="47"/>
        <v>Order online</v>
      </c>
      <c r="P3023" s="97" t="s">
        <v>43</v>
      </c>
      <c r="Q3023" s="13" t="s">
        <v>9826</v>
      </c>
      <c r="R3023" t="s">
        <v>9827</v>
      </c>
      <c r="S3023" s="20">
        <v>0</v>
      </c>
      <c r="T3023" s="21" t="s">
        <v>38</v>
      </c>
    </row>
    <row r="3024" spans="1:20" x14ac:dyDescent="0.35">
      <c r="A3024" s="96" t="s">
        <v>9828</v>
      </c>
      <c r="B3024" s="96"/>
      <c r="C3024" s="96"/>
      <c r="D3024" s="13" t="s">
        <v>9829</v>
      </c>
      <c r="E3024" s="13">
        <v>12</v>
      </c>
      <c r="F3024" s="14">
        <v>0.7</v>
      </c>
      <c r="G3024" s="13" t="s">
        <v>46</v>
      </c>
      <c r="H3024" s="14">
        <v>15</v>
      </c>
      <c r="I3024" s="15" t="s">
        <v>32</v>
      </c>
      <c r="J3024" s="16">
        <v>150</v>
      </c>
      <c r="K3024" s="16">
        <v>12.5</v>
      </c>
      <c r="L3024" s="17" t="s">
        <v>66</v>
      </c>
      <c r="M3024" s="163" t="str">
        <f>IFERROR(GETPIVOTDATA("Tot. Bottles",'- Ordine Aggregato -'!$A$1,"sku anker",A3024),"")</f>
        <v/>
      </c>
      <c r="N3024" s="18" t="s">
        <v>67</v>
      </c>
      <c r="O3024" s="19" t="str">
        <f t="shared" si="47"/>
        <v>Order online</v>
      </c>
      <c r="P3024" s="97" t="s">
        <v>1844</v>
      </c>
      <c r="Q3024" s="13" t="s">
        <v>9830</v>
      </c>
      <c r="R3024" t="s">
        <v>9831</v>
      </c>
      <c r="S3024" s="20">
        <v>12.5</v>
      </c>
      <c r="T3024" s="21" t="s">
        <v>38</v>
      </c>
    </row>
    <row r="3025" spans="1:20" x14ac:dyDescent="0.35">
      <c r="A3025" s="96" t="s">
        <v>9832</v>
      </c>
      <c r="D3025" s="13" t="s">
        <v>9833</v>
      </c>
      <c r="E3025" s="13">
        <v>12</v>
      </c>
      <c r="F3025" s="14">
        <v>1</v>
      </c>
      <c r="G3025" s="13" t="s">
        <v>14881</v>
      </c>
      <c r="H3025" s="14">
        <v>0</v>
      </c>
      <c r="I3025" s="15" t="s">
        <v>32</v>
      </c>
      <c r="J3025" s="16">
        <v>54</v>
      </c>
      <c r="K3025" s="16">
        <v>4.5</v>
      </c>
      <c r="L3025" s="17" t="s">
        <v>235</v>
      </c>
      <c r="M3025" s="163" t="str">
        <f>IFERROR(GETPIVOTDATA("Tot. Bottles",'- Ordine Aggregato -'!$A$1,"sku anker",A3025),"")</f>
        <v/>
      </c>
      <c r="N3025" s="18" t="s">
        <v>42</v>
      </c>
      <c r="O3025" s="19" t="str">
        <f t="shared" si="47"/>
        <v>Order online</v>
      </c>
      <c r="P3025" s="97" t="s">
        <v>1844</v>
      </c>
      <c r="Q3025" s="13" t="s">
        <v>705</v>
      </c>
      <c r="R3025" t="s">
        <v>9834</v>
      </c>
      <c r="S3025" s="20">
        <v>0</v>
      </c>
      <c r="T3025" s="21" t="s">
        <v>38</v>
      </c>
    </row>
    <row r="3026" spans="1:20" x14ac:dyDescent="0.35">
      <c r="A3026" s="13" t="s">
        <v>9835</v>
      </c>
      <c r="B3026" s="13"/>
      <c r="C3026" s="13"/>
      <c r="D3026" s="13" t="s">
        <v>9836</v>
      </c>
      <c r="E3026" s="13">
        <v>6</v>
      </c>
      <c r="F3026" s="14">
        <v>1</v>
      </c>
      <c r="G3026" s="13" t="s">
        <v>31</v>
      </c>
      <c r="H3026" s="14">
        <v>40</v>
      </c>
      <c r="I3026" s="15" t="s">
        <v>32</v>
      </c>
      <c r="J3026" s="16">
        <v>38.700000000000003</v>
      </c>
      <c r="K3026" s="16">
        <v>6.45</v>
      </c>
      <c r="L3026" s="17" t="s">
        <v>130</v>
      </c>
      <c r="M3026" s="163" t="str">
        <f>IFERROR(GETPIVOTDATA("Tot. Bottles",'- Ordine Aggregato -'!$A$1,"sku anker",A3026),"")</f>
        <v/>
      </c>
      <c r="N3026" s="18" t="s">
        <v>34</v>
      </c>
      <c r="O3026" s="19" t="str">
        <f t="shared" si="47"/>
        <v>Order online</v>
      </c>
      <c r="P3026" s="97" t="s">
        <v>237</v>
      </c>
      <c r="Q3026" s="13" t="s">
        <v>9837</v>
      </c>
      <c r="R3026" t="s">
        <v>9838</v>
      </c>
      <c r="S3026" s="20">
        <v>0</v>
      </c>
      <c r="T3026" s="21" t="s">
        <v>38</v>
      </c>
    </row>
    <row r="3027" spans="1:20" x14ac:dyDescent="0.35">
      <c r="A3027" s="96" t="s">
        <v>9839</v>
      </c>
      <c r="D3027" s="13" t="s">
        <v>9840</v>
      </c>
      <c r="E3027" s="13">
        <v>6</v>
      </c>
      <c r="F3027" s="14">
        <v>0.7</v>
      </c>
      <c r="G3027" s="13" t="s">
        <v>46</v>
      </c>
      <c r="H3027" s="14">
        <v>43</v>
      </c>
      <c r="I3027" s="15" t="s">
        <v>32</v>
      </c>
      <c r="J3027" s="16">
        <v>245.10000000000002</v>
      </c>
      <c r="K3027" s="16">
        <v>40.85</v>
      </c>
      <c r="L3027" s="17" t="s">
        <v>145</v>
      </c>
      <c r="M3027" s="163" t="str">
        <f>IFERROR(GETPIVOTDATA("Tot. Bottles",'- Ordine Aggregato -'!$A$1,"sku anker",A3027),"")</f>
        <v/>
      </c>
      <c r="N3027" s="18" t="s">
        <v>42</v>
      </c>
      <c r="O3027" s="19" t="str">
        <f t="shared" si="47"/>
        <v>Order online</v>
      </c>
      <c r="P3027" s="97" t="s">
        <v>146</v>
      </c>
      <c r="Q3027" s="13" t="s">
        <v>9841</v>
      </c>
      <c r="R3027" t="s">
        <v>9842</v>
      </c>
      <c r="S3027" s="20">
        <v>0</v>
      </c>
      <c r="T3027" s="21" t="s">
        <v>38</v>
      </c>
    </row>
    <row r="3028" spans="1:20" x14ac:dyDescent="0.35">
      <c r="A3028" s="96" t="s">
        <v>9843</v>
      </c>
      <c r="B3028" s="96"/>
      <c r="C3028" s="96"/>
      <c r="D3028" s="13" t="s">
        <v>9844</v>
      </c>
      <c r="E3028" s="13">
        <v>6</v>
      </c>
      <c r="F3028" s="14">
        <v>0.7</v>
      </c>
      <c r="G3028" s="13" t="s">
        <v>14872</v>
      </c>
      <c r="H3028" s="14">
        <v>43</v>
      </c>
      <c r="I3028" s="15" t="s">
        <v>32</v>
      </c>
      <c r="J3028" s="16">
        <v>329.70000000000005</v>
      </c>
      <c r="K3028" s="16">
        <v>54.95</v>
      </c>
      <c r="L3028" s="17" t="s">
        <v>145</v>
      </c>
      <c r="M3028" s="163" t="str">
        <f>IFERROR(GETPIVOTDATA("Tot. Bottles",'- Ordine Aggregato -'!$A$1,"sku anker",A3028),"")</f>
        <v/>
      </c>
      <c r="N3028" s="18" t="s">
        <v>42</v>
      </c>
      <c r="O3028" s="19" t="str">
        <f t="shared" si="47"/>
        <v>Order online</v>
      </c>
      <c r="P3028" s="97" t="s">
        <v>146</v>
      </c>
      <c r="Q3028" s="13" t="s">
        <v>9845</v>
      </c>
      <c r="R3028" t="s">
        <v>9846</v>
      </c>
      <c r="S3028" s="20">
        <v>0</v>
      </c>
      <c r="T3028" s="21" t="s">
        <v>38</v>
      </c>
    </row>
    <row r="3029" spans="1:20" x14ac:dyDescent="0.35">
      <c r="A3029" s="13" t="s">
        <v>9847</v>
      </c>
      <c r="B3029" s="13"/>
      <c r="C3029" s="13"/>
      <c r="D3029" s="13" t="s">
        <v>9848</v>
      </c>
      <c r="E3029" s="13">
        <v>6</v>
      </c>
      <c r="F3029" s="14">
        <v>0.7</v>
      </c>
      <c r="G3029" s="13" t="s">
        <v>46</v>
      </c>
      <c r="H3029" s="14">
        <v>43</v>
      </c>
      <c r="I3029" s="15" t="s">
        <v>32</v>
      </c>
      <c r="J3029" s="16">
        <v>204</v>
      </c>
      <c r="K3029" s="16">
        <v>34</v>
      </c>
      <c r="L3029" s="17" t="s">
        <v>145</v>
      </c>
      <c r="M3029" s="163" t="str">
        <f>IFERROR(GETPIVOTDATA("Tot. Bottles",'- Ordine Aggregato -'!$A$1,"sku anker",A3029),"")</f>
        <v/>
      </c>
      <c r="N3029" s="18" t="s">
        <v>42</v>
      </c>
      <c r="O3029" s="19" t="str">
        <f t="shared" si="47"/>
        <v>Order online</v>
      </c>
      <c r="P3029" s="97" t="s">
        <v>146</v>
      </c>
      <c r="Q3029" s="13" t="s">
        <v>9849</v>
      </c>
      <c r="R3029" t="s">
        <v>9850</v>
      </c>
      <c r="S3029" s="20">
        <v>0</v>
      </c>
      <c r="T3029" s="21" t="s">
        <v>38</v>
      </c>
    </row>
    <row r="3030" spans="1:20" x14ac:dyDescent="0.35">
      <c r="A3030" s="13" t="s">
        <v>9851</v>
      </c>
      <c r="B3030" s="13"/>
      <c r="C3030" s="13"/>
      <c r="D3030" s="13" t="s">
        <v>9852</v>
      </c>
      <c r="E3030" s="13">
        <v>6</v>
      </c>
      <c r="F3030" s="14">
        <v>0.5</v>
      </c>
      <c r="G3030" s="13" t="s">
        <v>31</v>
      </c>
      <c r="H3030" s="14">
        <v>40</v>
      </c>
      <c r="I3030" s="15" t="s">
        <v>32</v>
      </c>
      <c r="J3030" s="16">
        <v>123</v>
      </c>
      <c r="K3030" s="16">
        <v>20.5</v>
      </c>
      <c r="L3030" s="17" t="s">
        <v>41</v>
      </c>
      <c r="M3030" s="163" t="str">
        <f>IFERROR(GETPIVOTDATA("Tot. Bottles",'- Ordine Aggregato -'!$A$1,"sku anker",A3030),"")</f>
        <v/>
      </c>
      <c r="N3030" s="18" t="s">
        <v>34</v>
      </c>
      <c r="O3030" s="19" t="str">
        <f t="shared" si="47"/>
        <v>Order online</v>
      </c>
      <c r="P3030" s="97" t="s">
        <v>43</v>
      </c>
      <c r="Q3030" s="13" t="s">
        <v>9853</v>
      </c>
      <c r="R3030" t="s">
        <v>9854</v>
      </c>
      <c r="S3030" s="20">
        <v>0</v>
      </c>
      <c r="T3030" s="21" t="s">
        <v>38</v>
      </c>
    </row>
    <row r="3031" spans="1:20" x14ac:dyDescent="0.35">
      <c r="A3031" s="13" t="s">
        <v>9855</v>
      </c>
      <c r="B3031" s="13"/>
      <c r="C3031" s="13"/>
      <c r="D3031" s="13" t="s">
        <v>9856</v>
      </c>
      <c r="E3031" s="13">
        <v>6</v>
      </c>
      <c r="F3031" s="14">
        <v>0.5</v>
      </c>
      <c r="G3031" s="13" t="s">
        <v>46</v>
      </c>
      <c r="H3031" s="14">
        <v>40</v>
      </c>
      <c r="I3031" s="15" t="s">
        <v>32</v>
      </c>
      <c r="J3031" s="16">
        <v>100.5</v>
      </c>
      <c r="K3031" s="16">
        <v>16.75</v>
      </c>
      <c r="L3031" s="17" t="s">
        <v>41</v>
      </c>
      <c r="M3031" s="163" t="str">
        <f>IFERROR(GETPIVOTDATA("Tot. Bottles",'- Ordine Aggregato -'!$A$1,"sku anker",A3031),"")</f>
        <v/>
      </c>
      <c r="N3031" s="18" t="s">
        <v>34</v>
      </c>
      <c r="O3031" s="19" t="str">
        <f t="shared" si="47"/>
        <v>Order online</v>
      </c>
      <c r="P3031" s="97" t="s">
        <v>43</v>
      </c>
      <c r="Q3031" s="13" t="s">
        <v>9857</v>
      </c>
      <c r="R3031" t="s">
        <v>9858</v>
      </c>
      <c r="S3031" s="20">
        <v>0</v>
      </c>
      <c r="T3031" s="21" t="s">
        <v>38</v>
      </c>
    </row>
    <row r="3032" spans="1:20" x14ac:dyDescent="0.35">
      <c r="A3032" s="13" t="s">
        <v>9859</v>
      </c>
      <c r="B3032" s="13"/>
      <c r="C3032" s="13"/>
      <c r="D3032" s="13" t="s">
        <v>9860</v>
      </c>
      <c r="E3032" s="13">
        <v>6</v>
      </c>
      <c r="F3032" s="14">
        <v>0.75</v>
      </c>
      <c r="G3032" s="13" t="s">
        <v>14872</v>
      </c>
      <c r="H3032" s="14">
        <v>20</v>
      </c>
      <c r="I3032" s="15" t="s">
        <v>32</v>
      </c>
      <c r="J3032" s="16">
        <v>81</v>
      </c>
      <c r="K3032" s="16">
        <v>13.5</v>
      </c>
      <c r="L3032" s="17" t="s">
        <v>3853</v>
      </c>
      <c r="M3032" s="163" t="str">
        <f>IFERROR(GETPIVOTDATA("Tot. Bottles",'- Ordine Aggregato -'!$A$1,"sku anker",A3032),"")</f>
        <v/>
      </c>
      <c r="N3032" s="18" t="s">
        <v>67</v>
      </c>
      <c r="O3032" s="19" t="str">
        <f t="shared" si="47"/>
        <v>Order online</v>
      </c>
      <c r="P3032" s="97" t="s">
        <v>364</v>
      </c>
      <c r="Q3032" s="13" t="s">
        <v>9861</v>
      </c>
      <c r="R3032" t="s">
        <v>9862</v>
      </c>
      <c r="S3032" s="20">
        <v>13.5</v>
      </c>
      <c r="T3032" s="21" t="s">
        <v>38</v>
      </c>
    </row>
    <row r="3033" spans="1:20" x14ac:dyDescent="0.35">
      <c r="A3033" s="96" t="s">
        <v>9863</v>
      </c>
      <c r="D3033" s="13" t="s">
        <v>9864</v>
      </c>
      <c r="E3033" s="13">
        <v>6</v>
      </c>
      <c r="F3033" s="14">
        <v>0.75</v>
      </c>
      <c r="G3033" s="13" t="s">
        <v>46</v>
      </c>
      <c r="H3033" s="14">
        <v>20</v>
      </c>
      <c r="I3033" s="15" t="s">
        <v>32</v>
      </c>
      <c r="J3033" s="16">
        <v>144</v>
      </c>
      <c r="K3033" s="16">
        <v>24</v>
      </c>
      <c r="L3033" s="17" t="s">
        <v>3853</v>
      </c>
      <c r="M3033" s="163" t="str">
        <f>IFERROR(GETPIVOTDATA("Tot. Bottles",'- Ordine Aggregato -'!$A$1,"sku anker",A3033),"")</f>
        <v/>
      </c>
      <c r="N3033" s="18" t="s">
        <v>67</v>
      </c>
      <c r="O3033" s="19" t="str">
        <f t="shared" si="47"/>
        <v>Order online</v>
      </c>
      <c r="P3033" s="97" t="s">
        <v>364</v>
      </c>
      <c r="Q3033" s="13" t="s">
        <v>9865</v>
      </c>
      <c r="R3033" t="s">
        <v>9866</v>
      </c>
      <c r="S3033" s="20">
        <v>24</v>
      </c>
      <c r="T3033" s="21" t="s">
        <v>38</v>
      </c>
    </row>
    <row r="3034" spans="1:20" x14ac:dyDescent="0.35">
      <c r="A3034" s="13" t="s">
        <v>9867</v>
      </c>
      <c r="B3034" s="13"/>
      <c r="C3034" s="13"/>
      <c r="D3034" s="13" t="s">
        <v>9868</v>
      </c>
      <c r="E3034" s="13">
        <v>6</v>
      </c>
      <c r="F3034" s="14">
        <v>0.75</v>
      </c>
      <c r="G3034" s="13" t="s">
        <v>14872</v>
      </c>
      <c r="H3034" s="14">
        <v>20</v>
      </c>
      <c r="I3034" s="15" t="s">
        <v>32</v>
      </c>
      <c r="J3034" s="16">
        <v>119.10000000000001</v>
      </c>
      <c r="K3034" s="16">
        <v>19.850000000000001</v>
      </c>
      <c r="L3034" s="17" t="s">
        <v>3853</v>
      </c>
      <c r="M3034" s="163" t="str">
        <f>IFERROR(GETPIVOTDATA("Tot. Bottles",'- Ordine Aggregato -'!$A$1,"sku anker",A3034),"")</f>
        <v/>
      </c>
      <c r="N3034" s="18" t="s">
        <v>42</v>
      </c>
      <c r="O3034" s="19" t="str">
        <f t="shared" si="47"/>
        <v>Order online</v>
      </c>
      <c r="P3034" s="97" t="s">
        <v>364</v>
      </c>
      <c r="Q3034" s="13" t="s">
        <v>9869</v>
      </c>
      <c r="R3034" t="s">
        <v>9870</v>
      </c>
      <c r="S3034" s="20">
        <v>0</v>
      </c>
      <c r="T3034" s="21" t="s">
        <v>38</v>
      </c>
    </row>
    <row r="3035" spans="1:20" x14ac:dyDescent="0.35">
      <c r="A3035" s="13" t="s">
        <v>9871</v>
      </c>
      <c r="B3035" s="13"/>
      <c r="C3035" s="13"/>
      <c r="D3035" s="13" t="s">
        <v>9872</v>
      </c>
      <c r="E3035" s="13">
        <v>6</v>
      </c>
      <c r="F3035" s="14">
        <v>0.75</v>
      </c>
      <c r="G3035" s="13" t="s">
        <v>31</v>
      </c>
      <c r="H3035" s="14">
        <v>19.5</v>
      </c>
      <c r="I3035" s="15" t="s">
        <v>32</v>
      </c>
      <c r="J3035" s="16">
        <v>23.1</v>
      </c>
      <c r="K3035" s="16">
        <v>3.85</v>
      </c>
      <c r="L3035" s="17" t="s">
        <v>3853</v>
      </c>
      <c r="M3035" s="163" t="str">
        <f>IFERROR(GETPIVOTDATA("Tot. Bottles",'- Ordine Aggregato -'!$A$1,"sku anker",A3035),"")</f>
        <v/>
      </c>
      <c r="N3035" s="18" t="s">
        <v>42</v>
      </c>
      <c r="O3035" s="19" t="str">
        <f t="shared" si="47"/>
        <v>Order online</v>
      </c>
      <c r="P3035" s="97" t="s">
        <v>364</v>
      </c>
      <c r="Q3035" s="13" t="s">
        <v>9873</v>
      </c>
      <c r="R3035" t="s">
        <v>9874</v>
      </c>
      <c r="S3035" s="20">
        <v>0</v>
      </c>
      <c r="T3035" s="21" t="s">
        <v>38</v>
      </c>
    </row>
    <row r="3036" spans="1:20" x14ac:dyDescent="0.35">
      <c r="A3036" s="13" t="s">
        <v>9875</v>
      </c>
      <c r="B3036" s="13"/>
      <c r="C3036" s="13"/>
      <c r="D3036" s="13" t="s">
        <v>9876</v>
      </c>
      <c r="E3036" s="13">
        <v>6</v>
      </c>
      <c r="F3036" s="14">
        <v>0.75</v>
      </c>
      <c r="G3036" s="13" t="s">
        <v>31</v>
      </c>
      <c r="H3036" s="14">
        <v>19.5</v>
      </c>
      <c r="I3036" s="15" t="s">
        <v>32</v>
      </c>
      <c r="J3036" s="16">
        <v>23.1</v>
      </c>
      <c r="K3036" s="16">
        <v>3.85</v>
      </c>
      <c r="L3036" s="17" t="s">
        <v>3853</v>
      </c>
      <c r="M3036" s="163" t="str">
        <f>IFERROR(GETPIVOTDATA("Tot. Bottles",'- Ordine Aggregato -'!$A$1,"sku anker",A3036),"")</f>
        <v/>
      </c>
      <c r="N3036" s="18" t="s">
        <v>42</v>
      </c>
      <c r="O3036" s="19" t="str">
        <f t="shared" si="47"/>
        <v>Order online</v>
      </c>
      <c r="P3036" s="97" t="s">
        <v>364</v>
      </c>
      <c r="Q3036" s="13" t="s">
        <v>9877</v>
      </c>
      <c r="R3036" t="s">
        <v>9878</v>
      </c>
      <c r="S3036" s="20">
        <v>0</v>
      </c>
      <c r="T3036" s="21" t="s">
        <v>38</v>
      </c>
    </row>
    <row r="3037" spans="1:20" x14ac:dyDescent="0.35">
      <c r="A3037" s="13" t="s">
        <v>9879</v>
      </c>
      <c r="B3037" s="13"/>
      <c r="C3037" s="13"/>
      <c r="D3037" s="13" t="s">
        <v>9880</v>
      </c>
      <c r="E3037" s="13">
        <v>6</v>
      </c>
      <c r="F3037" s="14">
        <v>0.75</v>
      </c>
      <c r="G3037" s="13" t="s">
        <v>31</v>
      </c>
      <c r="H3037" s="14">
        <v>19.5</v>
      </c>
      <c r="I3037" s="15" t="s">
        <v>32</v>
      </c>
      <c r="J3037" s="16">
        <v>23.1</v>
      </c>
      <c r="K3037" s="16">
        <v>3.85</v>
      </c>
      <c r="L3037" s="17" t="s">
        <v>3853</v>
      </c>
      <c r="M3037" s="163" t="str">
        <f>IFERROR(GETPIVOTDATA("Tot. Bottles",'- Ordine Aggregato -'!$A$1,"sku anker",A3037),"")</f>
        <v/>
      </c>
      <c r="N3037" s="18" t="s">
        <v>42</v>
      </c>
      <c r="O3037" s="19" t="str">
        <f t="shared" si="47"/>
        <v>Order online</v>
      </c>
      <c r="P3037" s="97" t="s">
        <v>364</v>
      </c>
      <c r="Q3037" s="13" t="s">
        <v>9881</v>
      </c>
      <c r="R3037" t="s">
        <v>9882</v>
      </c>
      <c r="S3037" s="20">
        <v>0</v>
      </c>
      <c r="T3037" s="21" t="s">
        <v>38</v>
      </c>
    </row>
    <row r="3038" spans="1:20" x14ac:dyDescent="0.35">
      <c r="A3038" s="13" t="s">
        <v>9883</v>
      </c>
      <c r="B3038" s="13"/>
      <c r="C3038" s="13"/>
      <c r="D3038" s="13" t="s">
        <v>9884</v>
      </c>
      <c r="E3038" s="13">
        <v>12</v>
      </c>
      <c r="F3038" s="14">
        <v>0.5</v>
      </c>
      <c r="G3038" s="13" t="s">
        <v>31</v>
      </c>
      <c r="H3038" s="14">
        <v>40</v>
      </c>
      <c r="I3038" s="15" t="s">
        <v>32</v>
      </c>
      <c r="J3038" s="16">
        <v>41.400000000000006</v>
      </c>
      <c r="K3038" s="16">
        <v>3.45</v>
      </c>
      <c r="L3038" s="17" t="s">
        <v>73</v>
      </c>
      <c r="M3038" s="163" t="str">
        <f>IFERROR(GETPIVOTDATA("Tot. Bottles",'- Ordine Aggregato -'!$A$1,"sku anker",A3038),"")</f>
        <v/>
      </c>
      <c r="N3038" s="18" t="s">
        <v>34</v>
      </c>
      <c r="O3038" s="19" t="str">
        <f t="shared" si="47"/>
        <v>Order online</v>
      </c>
      <c r="P3038" s="97" t="s">
        <v>880</v>
      </c>
      <c r="Q3038" s="13" t="s">
        <v>9885</v>
      </c>
      <c r="R3038" t="s">
        <v>9886</v>
      </c>
      <c r="S3038" s="20">
        <v>0</v>
      </c>
      <c r="T3038" s="21" t="s">
        <v>38</v>
      </c>
    </row>
    <row r="3039" spans="1:20" x14ac:dyDescent="0.35">
      <c r="A3039" s="96" t="s">
        <v>9887</v>
      </c>
      <c r="D3039" s="13" t="s">
        <v>9884</v>
      </c>
      <c r="E3039" s="13">
        <v>12</v>
      </c>
      <c r="F3039" s="14">
        <v>0.7</v>
      </c>
      <c r="G3039" s="13" t="s">
        <v>14872</v>
      </c>
      <c r="H3039" s="14">
        <v>40</v>
      </c>
      <c r="I3039" s="15" t="s">
        <v>32</v>
      </c>
      <c r="J3039" s="16">
        <v>57</v>
      </c>
      <c r="K3039" s="16">
        <v>4.75</v>
      </c>
      <c r="L3039" s="17" t="s">
        <v>73</v>
      </c>
      <c r="M3039" s="163" t="str">
        <f>IFERROR(GETPIVOTDATA("Tot. Bottles",'- Ordine Aggregato -'!$A$1,"sku anker",A3039),"")</f>
        <v/>
      </c>
      <c r="N3039" s="18" t="s">
        <v>34</v>
      </c>
      <c r="O3039" s="19" t="str">
        <f t="shared" si="47"/>
        <v>Order online</v>
      </c>
      <c r="P3039" s="97" t="s">
        <v>880</v>
      </c>
      <c r="Q3039" s="13" t="s">
        <v>9888</v>
      </c>
      <c r="R3039" t="s">
        <v>9889</v>
      </c>
      <c r="S3039" s="20">
        <v>0</v>
      </c>
      <c r="T3039" s="21" t="s">
        <v>38</v>
      </c>
    </row>
    <row r="3040" spans="1:20" x14ac:dyDescent="0.35">
      <c r="A3040" s="96" t="s">
        <v>9890</v>
      </c>
      <c r="D3040" s="13" t="s">
        <v>9884</v>
      </c>
      <c r="E3040" s="13">
        <v>6</v>
      </c>
      <c r="F3040" s="14">
        <v>1</v>
      </c>
      <c r="G3040" s="13" t="s">
        <v>46</v>
      </c>
      <c r="H3040" s="14">
        <v>40</v>
      </c>
      <c r="I3040" s="15" t="s">
        <v>32</v>
      </c>
      <c r="J3040" s="16">
        <v>40.5</v>
      </c>
      <c r="K3040" s="16">
        <v>6.75</v>
      </c>
      <c r="L3040" s="17" t="s">
        <v>73</v>
      </c>
      <c r="M3040" s="163" t="str">
        <f>IFERROR(GETPIVOTDATA("Tot. Bottles",'- Ordine Aggregato -'!$A$1,"sku anker",A3040),"")</f>
        <v/>
      </c>
      <c r="N3040" s="18" t="s">
        <v>42</v>
      </c>
      <c r="O3040" s="19" t="str">
        <f t="shared" si="47"/>
        <v>Order online</v>
      </c>
      <c r="P3040" s="97" t="s">
        <v>68</v>
      </c>
      <c r="Q3040" s="13" t="s">
        <v>9891</v>
      </c>
      <c r="R3040" t="s">
        <v>9892</v>
      </c>
      <c r="S3040" s="20">
        <v>0</v>
      </c>
      <c r="T3040" s="21" t="s">
        <v>38</v>
      </c>
    </row>
    <row r="3041" spans="1:20" x14ac:dyDescent="0.35">
      <c r="A3041" s="96" t="s">
        <v>9893</v>
      </c>
      <c r="B3041" s="96"/>
      <c r="C3041" s="96"/>
      <c r="D3041" s="13" t="s">
        <v>15825</v>
      </c>
      <c r="E3041" s="13">
        <v>6</v>
      </c>
      <c r="F3041" s="14">
        <v>0.7</v>
      </c>
      <c r="G3041" s="13" t="s">
        <v>46</v>
      </c>
      <c r="H3041" s="14">
        <v>37</v>
      </c>
      <c r="I3041" s="15" t="s">
        <v>32</v>
      </c>
      <c r="J3041" s="16">
        <v>100.5</v>
      </c>
      <c r="K3041" s="16">
        <v>16.75</v>
      </c>
      <c r="L3041" s="17" t="s">
        <v>3019</v>
      </c>
      <c r="M3041" s="163" t="str">
        <f>IFERROR(GETPIVOTDATA("Tot. Bottles",'- Ordine Aggregato -'!$A$1,"sku anker",A3041),"")</f>
        <v/>
      </c>
      <c r="N3041" s="18" t="s">
        <v>34</v>
      </c>
      <c r="O3041" s="19" t="str">
        <f t="shared" si="47"/>
        <v>Order online</v>
      </c>
      <c r="P3041" s="97" t="s">
        <v>43</v>
      </c>
      <c r="Q3041" s="13" t="s">
        <v>9894</v>
      </c>
      <c r="R3041" t="s">
        <v>9895</v>
      </c>
      <c r="S3041" s="20">
        <v>0</v>
      </c>
      <c r="T3041" s="21" t="s">
        <v>38</v>
      </c>
    </row>
    <row r="3042" spans="1:20" x14ac:dyDescent="0.35">
      <c r="A3042" s="96" t="s">
        <v>9896</v>
      </c>
      <c r="D3042" s="13" t="s">
        <v>15826</v>
      </c>
      <c r="E3042" s="13">
        <v>6</v>
      </c>
      <c r="F3042" s="14">
        <v>0.7</v>
      </c>
      <c r="G3042" s="13" t="s">
        <v>46</v>
      </c>
      <c r="H3042" s="14">
        <v>37</v>
      </c>
      <c r="I3042" s="15" t="s">
        <v>32</v>
      </c>
      <c r="J3042" s="16">
        <v>105</v>
      </c>
      <c r="K3042" s="16">
        <v>17.5</v>
      </c>
      <c r="L3042" s="17" t="s">
        <v>3019</v>
      </c>
      <c r="M3042" s="163" t="str">
        <f>IFERROR(GETPIVOTDATA("Tot. Bottles",'- Ordine Aggregato -'!$A$1,"sku anker",A3042),"")</f>
        <v/>
      </c>
      <c r="N3042" s="18" t="s">
        <v>34</v>
      </c>
      <c r="O3042" s="19" t="str">
        <f t="shared" si="47"/>
        <v>Order online</v>
      </c>
      <c r="P3042" s="97" t="s">
        <v>43</v>
      </c>
      <c r="Q3042" s="13" t="s">
        <v>9897</v>
      </c>
      <c r="R3042" t="s">
        <v>9898</v>
      </c>
      <c r="S3042" s="20">
        <v>0</v>
      </c>
      <c r="T3042" s="21" t="s">
        <v>38</v>
      </c>
    </row>
    <row r="3043" spans="1:20" x14ac:dyDescent="0.35">
      <c r="A3043" s="96" t="s">
        <v>9899</v>
      </c>
      <c r="B3043" s="96"/>
      <c r="C3043" s="96"/>
      <c r="D3043" s="13" t="s">
        <v>9900</v>
      </c>
      <c r="E3043" s="13">
        <v>6</v>
      </c>
      <c r="F3043" s="14">
        <v>0.7</v>
      </c>
      <c r="G3043" s="13" t="s">
        <v>14872</v>
      </c>
      <c r="H3043" s="14">
        <v>47</v>
      </c>
      <c r="I3043" s="15" t="s">
        <v>32</v>
      </c>
      <c r="J3043" s="16">
        <v>135</v>
      </c>
      <c r="K3043" s="16">
        <v>22.5</v>
      </c>
      <c r="L3043" s="17" t="s">
        <v>368</v>
      </c>
      <c r="M3043" s="163" t="str">
        <f>IFERROR(GETPIVOTDATA("Tot. Bottles",'- Ordine Aggregato -'!$A$1,"sku anker",A3043),"")</f>
        <v/>
      </c>
      <c r="N3043" s="18" t="s">
        <v>67</v>
      </c>
      <c r="O3043" s="19" t="str">
        <f t="shared" si="47"/>
        <v>Order online</v>
      </c>
      <c r="P3043" s="97" t="s">
        <v>442</v>
      </c>
      <c r="Q3043" s="13" t="s">
        <v>9901</v>
      </c>
      <c r="R3043" t="s">
        <v>9902</v>
      </c>
      <c r="S3043" s="20">
        <v>22.5</v>
      </c>
      <c r="T3043" s="21" t="s">
        <v>38</v>
      </c>
    </row>
    <row r="3044" spans="1:20" x14ac:dyDescent="0.35">
      <c r="A3044" s="96" t="s">
        <v>9903</v>
      </c>
      <c r="D3044" s="13" t="s">
        <v>9904</v>
      </c>
      <c r="E3044" s="13">
        <v>6</v>
      </c>
      <c r="F3044" s="14">
        <v>0.75</v>
      </c>
      <c r="G3044" s="13" t="s">
        <v>14872</v>
      </c>
      <c r="H3044" s="14">
        <v>15</v>
      </c>
      <c r="I3044" s="15" t="s">
        <v>32</v>
      </c>
      <c r="J3044" s="16">
        <v>30.299999999999997</v>
      </c>
      <c r="K3044" s="16">
        <v>5.05</v>
      </c>
      <c r="L3044" s="17" t="s">
        <v>713</v>
      </c>
      <c r="M3044" s="163" t="str">
        <f>IFERROR(GETPIVOTDATA("Tot. Bottles",'- Ordine Aggregato -'!$A$1,"sku anker",A3044),"")</f>
        <v/>
      </c>
      <c r="N3044" s="18" t="s">
        <v>34</v>
      </c>
      <c r="O3044" s="19" t="str">
        <f t="shared" si="47"/>
        <v>Order online</v>
      </c>
      <c r="P3044" s="97" t="s">
        <v>35</v>
      </c>
      <c r="Q3044" s="13" t="s">
        <v>9905</v>
      </c>
      <c r="R3044" t="s">
        <v>9906</v>
      </c>
      <c r="S3044" s="20">
        <v>0</v>
      </c>
      <c r="T3044" s="21" t="s">
        <v>38</v>
      </c>
    </row>
    <row r="3045" spans="1:20" x14ac:dyDescent="0.35">
      <c r="A3045" s="96" t="s">
        <v>9907</v>
      </c>
      <c r="D3045" s="13" t="s">
        <v>9908</v>
      </c>
      <c r="E3045" s="13">
        <v>6</v>
      </c>
      <c r="F3045" s="14">
        <v>0.75</v>
      </c>
      <c r="G3045" s="13" t="s">
        <v>14872</v>
      </c>
      <c r="H3045" s="14">
        <v>18</v>
      </c>
      <c r="I3045" s="15" t="s">
        <v>32</v>
      </c>
      <c r="J3045" s="16">
        <v>36.599999999999994</v>
      </c>
      <c r="K3045" s="16">
        <v>6.1</v>
      </c>
      <c r="L3045" s="17" t="s">
        <v>713</v>
      </c>
      <c r="M3045" s="163" t="str">
        <f>IFERROR(GETPIVOTDATA("Tot. Bottles",'- Ordine Aggregato -'!$A$1,"sku anker",A3045),"")</f>
        <v/>
      </c>
      <c r="N3045" s="18" t="s">
        <v>34</v>
      </c>
      <c r="O3045" s="19" t="str">
        <f t="shared" si="47"/>
        <v>Order online</v>
      </c>
      <c r="P3045" s="97" t="s">
        <v>35</v>
      </c>
      <c r="Q3045" s="13" t="s">
        <v>9909</v>
      </c>
      <c r="R3045" t="s">
        <v>9910</v>
      </c>
      <c r="S3045" s="20">
        <v>0</v>
      </c>
      <c r="T3045" s="21" t="s">
        <v>38</v>
      </c>
    </row>
    <row r="3046" spans="1:20" x14ac:dyDescent="0.35">
      <c r="A3046" s="13" t="s">
        <v>9911</v>
      </c>
      <c r="B3046" s="13"/>
      <c r="C3046" s="13"/>
      <c r="D3046" s="13" t="s">
        <v>9912</v>
      </c>
      <c r="E3046" s="13">
        <v>6</v>
      </c>
      <c r="F3046" s="14">
        <v>0.75</v>
      </c>
      <c r="G3046" s="13" t="s">
        <v>14872</v>
      </c>
      <c r="H3046" s="14">
        <v>16</v>
      </c>
      <c r="I3046" s="15" t="s">
        <v>32</v>
      </c>
      <c r="J3046" s="16">
        <v>30.299999999999997</v>
      </c>
      <c r="K3046" s="16">
        <v>5.05</v>
      </c>
      <c r="L3046" s="17" t="s">
        <v>713</v>
      </c>
      <c r="M3046" s="163" t="str">
        <f>IFERROR(GETPIVOTDATA("Tot. Bottles",'- Ordine Aggregato -'!$A$1,"sku anker",A3046),"")</f>
        <v/>
      </c>
      <c r="N3046" s="18" t="s">
        <v>34</v>
      </c>
      <c r="O3046" s="19" t="str">
        <f t="shared" si="47"/>
        <v>Order online</v>
      </c>
      <c r="P3046" s="97" t="s">
        <v>35</v>
      </c>
      <c r="Q3046" s="13" t="s">
        <v>9913</v>
      </c>
      <c r="R3046" t="s">
        <v>9914</v>
      </c>
      <c r="S3046" s="20">
        <v>0</v>
      </c>
      <c r="T3046" s="21" t="s">
        <v>38</v>
      </c>
    </row>
    <row r="3047" spans="1:20" x14ac:dyDescent="0.35">
      <c r="A3047" s="13" t="s">
        <v>9915</v>
      </c>
      <c r="B3047" s="13"/>
      <c r="C3047" s="13"/>
      <c r="D3047" s="13" t="s">
        <v>9916</v>
      </c>
      <c r="E3047" s="13">
        <v>6</v>
      </c>
      <c r="F3047" s="14">
        <v>0.7</v>
      </c>
      <c r="G3047" s="13" t="s">
        <v>31</v>
      </c>
      <c r="H3047" s="14">
        <v>50</v>
      </c>
      <c r="I3047" s="15" t="s">
        <v>32</v>
      </c>
      <c r="J3047" s="16">
        <v>135</v>
      </c>
      <c r="K3047" s="16">
        <v>22.5</v>
      </c>
      <c r="L3047" s="17" t="s">
        <v>145</v>
      </c>
      <c r="M3047" s="163" t="str">
        <f>IFERROR(GETPIVOTDATA("Tot. Bottles",'- Ordine Aggregato -'!$A$1,"sku anker",A3047),"")</f>
        <v/>
      </c>
      <c r="N3047" s="18" t="s">
        <v>42</v>
      </c>
      <c r="O3047" s="19" t="str">
        <f t="shared" si="47"/>
        <v>Order online</v>
      </c>
      <c r="P3047" s="97" t="s">
        <v>146</v>
      </c>
      <c r="Q3047" s="13" t="s">
        <v>9917</v>
      </c>
      <c r="R3047" t="s">
        <v>9918</v>
      </c>
      <c r="S3047" s="20">
        <v>0</v>
      </c>
      <c r="T3047" s="21" t="s">
        <v>38</v>
      </c>
    </row>
    <row r="3048" spans="1:20" x14ac:dyDescent="0.35">
      <c r="A3048" s="13" t="s">
        <v>9919</v>
      </c>
      <c r="B3048" s="13"/>
      <c r="C3048" s="13"/>
      <c r="D3048" s="13" t="s">
        <v>9920</v>
      </c>
      <c r="E3048" s="13">
        <v>6</v>
      </c>
      <c r="F3048" s="14">
        <v>0.7</v>
      </c>
      <c r="G3048" s="13" t="s">
        <v>31</v>
      </c>
      <c r="H3048" s="14">
        <v>50</v>
      </c>
      <c r="I3048" s="15" t="s">
        <v>32</v>
      </c>
      <c r="J3048" s="16">
        <v>171</v>
      </c>
      <c r="K3048" s="16">
        <v>28.5</v>
      </c>
      <c r="L3048" s="17" t="s">
        <v>145</v>
      </c>
      <c r="M3048" s="163" t="str">
        <f>IFERROR(GETPIVOTDATA("Tot. Bottles",'- Ordine Aggregato -'!$A$1,"sku anker",A3048),"")</f>
        <v/>
      </c>
      <c r="N3048" s="18" t="s">
        <v>67</v>
      </c>
      <c r="O3048" s="19" t="str">
        <f t="shared" si="47"/>
        <v>Order online</v>
      </c>
      <c r="P3048" s="97" t="s">
        <v>146</v>
      </c>
      <c r="Q3048" s="13" t="s">
        <v>9921</v>
      </c>
      <c r="R3048" t="s">
        <v>9922</v>
      </c>
      <c r="S3048" s="20">
        <v>28.5</v>
      </c>
      <c r="T3048" s="21" t="s">
        <v>38</v>
      </c>
    </row>
    <row r="3049" spans="1:20" x14ac:dyDescent="0.35">
      <c r="A3049" s="96" t="s">
        <v>9923</v>
      </c>
      <c r="D3049" s="13" t="s">
        <v>9924</v>
      </c>
      <c r="E3049" s="13">
        <v>6</v>
      </c>
      <c r="F3049" s="14">
        <v>0.7</v>
      </c>
      <c r="G3049" s="13" t="s">
        <v>46</v>
      </c>
      <c r="H3049" s="14">
        <v>50</v>
      </c>
      <c r="I3049" s="15" t="s">
        <v>32</v>
      </c>
      <c r="J3049" s="16">
        <v>321</v>
      </c>
      <c r="K3049" s="16">
        <v>53.5</v>
      </c>
      <c r="L3049" s="17" t="s">
        <v>145</v>
      </c>
      <c r="M3049" s="163" t="str">
        <f>IFERROR(GETPIVOTDATA("Tot. Bottles",'- Ordine Aggregato -'!$A$1,"sku anker",A3049),"")</f>
        <v/>
      </c>
      <c r="N3049" s="18" t="s">
        <v>67</v>
      </c>
      <c r="O3049" s="19" t="str">
        <f t="shared" si="47"/>
        <v>Order online</v>
      </c>
      <c r="P3049" s="97" t="s">
        <v>146</v>
      </c>
      <c r="Q3049" s="13" t="s">
        <v>9925</v>
      </c>
      <c r="R3049" t="s">
        <v>9926</v>
      </c>
      <c r="S3049" s="20">
        <v>53.5</v>
      </c>
      <c r="T3049" s="21" t="s">
        <v>38</v>
      </c>
    </row>
    <row r="3050" spans="1:20" x14ac:dyDescent="0.35">
      <c r="A3050" s="13" t="s">
        <v>9927</v>
      </c>
      <c r="B3050" s="13"/>
      <c r="C3050" s="13"/>
      <c r="D3050" s="13" t="s">
        <v>9928</v>
      </c>
      <c r="E3050" s="13">
        <v>12</v>
      </c>
      <c r="F3050" s="14">
        <v>0.2</v>
      </c>
      <c r="G3050" s="13" t="s">
        <v>14872</v>
      </c>
      <c r="H3050" s="14">
        <v>37.5</v>
      </c>
      <c r="I3050" s="15" t="s">
        <v>32</v>
      </c>
      <c r="J3050" s="16">
        <v>21.6</v>
      </c>
      <c r="K3050" s="16">
        <v>1.8</v>
      </c>
      <c r="L3050" s="17" t="s">
        <v>104</v>
      </c>
      <c r="M3050" s="163" t="str">
        <f>IFERROR(GETPIVOTDATA("Tot. Bottles",'- Ordine Aggregato -'!$A$1,"sku anker",A3050),"")</f>
        <v/>
      </c>
      <c r="N3050" s="18" t="s">
        <v>42</v>
      </c>
      <c r="O3050" s="19" t="str">
        <f t="shared" si="47"/>
        <v>Order online</v>
      </c>
      <c r="P3050" s="97" t="s">
        <v>68</v>
      </c>
      <c r="Q3050" s="13" t="s">
        <v>9929</v>
      </c>
      <c r="R3050" t="s">
        <v>9930</v>
      </c>
      <c r="S3050" s="20">
        <v>0</v>
      </c>
      <c r="T3050" s="21" t="s">
        <v>38</v>
      </c>
    </row>
    <row r="3051" spans="1:20" x14ac:dyDescent="0.35">
      <c r="A3051" s="13" t="s">
        <v>9931</v>
      </c>
      <c r="B3051" s="13"/>
      <c r="C3051" s="13"/>
      <c r="D3051" s="13" t="s">
        <v>9928</v>
      </c>
      <c r="E3051" s="13">
        <v>6</v>
      </c>
      <c r="F3051" s="14">
        <v>0.7</v>
      </c>
      <c r="G3051" s="13" t="s">
        <v>14872</v>
      </c>
      <c r="H3051" s="14">
        <v>37.5</v>
      </c>
      <c r="I3051" s="15" t="s">
        <v>32</v>
      </c>
      <c r="J3051" s="16">
        <v>17.700000000000003</v>
      </c>
      <c r="K3051" s="16">
        <v>2.95</v>
      </c>
      <c r="L3051" s="17" t="s">
        <v>104</v>
      </c>
      <c r="M3051" s="163" t="str">
        <f>IFERROR(GETPIVOTDATA("Tot. Bottles",'- Ordine Aggregato -'!$A$1,"sku anker",A3051),"")</f>
        <v/>
      </c>
      <c r="N3051" s="18" t="s">
        <v>42</v>
      </c>
      <c r="O3051" s="19" t="str">
        <f t="shared" si="47"/>
        <v>Order online</v>
      </c>
      <c r="P3051" s="97" t="s">
        <v>68</v>
      </c>
      <c r="Q3051" s="13" t="s">
        <v>9932</v>
      </c>
      <c r="R3051" t="s">
        <v>9933</v>
      </c>
      <c r="S3051" s="20">
        <v>0</v>
      </c>
      <c r="T3051" s="21" t="s">
        <v>38</v>
      </c>
    </row>
    <row r="3052" spans="1:20" x14ac:dyDescent="0.35">
      <c r="A3052" s="96" t="s">
        <v>9934</v>
      </c>
      <c r="D3052" s="13" t="s">
        <v>9928</v>
      </c>
      <c r="E3052" s="13">
        <v>6</v>
      </c>
      <c r="F3052" s="14">
        <v>1</v>
      </c>
      <c r="G3052" s="13" t="s">
        <v>14872</v>
      </c>
      <c r="H3052" s="14">
        <v>37.5</v>
      </c>
      <c r="I3052" s="15" t="s">
        <v>32</v>
      </c>
      <c r="J3052" s="16">
        <v>21</v>
      </c>
      <c r="K3052" s="16">
        <v>3.5</v>
      </c>
      <c r="L3052" s="17" t="s">
        <v>104</v>
      </c>
      <c r="M3052" s="163" t="str">
        <f>IFERROR(GETPIVOTDATA("Tot. Bottles",'- Ordine Aggregato -'!$A$1,"sku anker",A3052),"")</f>
        <v/>
      </c>
      <c r="N3052" s="18" t="s">
        <v>42</v>
      </c>
      <c r="O3052" s="19" t="str">
        <f t="shared" si="47"/>
        <v>Order online</v>
      </c>
      <c r="P3052" s="97" t="s">
        <v>68</v>
      </c>
      <c r="Q3052" s="13" t="s">
        <v>9935</v>
      </c>
      <c r="R3052" t="s">
        <v>9936</v>
      </c>
      <c r="S3052" s="20">
        <v>0</v>
      </c>
      <c r="T3052" s="21" t="s">
        <v>38</v>
      </c>
    </row>
    <row r="3053" spans="1:20" x14ac:dyDescent="0.35">
      <c r="A3053" s="96" t="s">
        <v>9937</v>
      </c>
      <c r="B3053" s="96"/>
      <c r="C3053" s="96"/>
      <c r="D3053" s="13" t="s">
        <v>9938</v>
      </c>
      <c r="E3053" s="13">
        <v>12</v>
      </c>
      <c r="F3053" s="14">
        <v>0.2</v>
      </c>
      <c r="G3053" s="13" t="s">
        <v>14872</v>
      </c>
      <c r="H3053" s="14">
        <v>37.5</v>
      </c>
      <c r="I3053" s="15" t="s">
        <v>32</v>
      </c>
      <c r="J3053" s="16">
        <v>21</v>
      </c>
      <c r="K3053" s="16">
        <v>1.75</v>
      </c>
      <c r="L3053" s="17" t="s">
        <v>1094</v>
      </c>
      <c r="M3053" s="163" t="str">
        <f>IFERROR(GETPIVOTDATA("Tot. Bottles",'- Ordine Aggregato -'!$A$1,"sku anker",A3053),"")</f>
        <v/>
      </c>
      <c r="N3053" s="18" t="s">
        <v>42</v>
      </c>
      <c r="O3053" s="19" t="str">
        <f t="shared" si="47"/>
        <v>Order online</v>
      </c>
      <c r="P3053" s="97" t="s">
        <v>68</v>
      </c>
      <c r="Q3053" s="13" t="s">
        <v>9939</v>
      </c>
      <c r="R3053" t="s">
        <v>42</v>
      </c>
      <c r="S3053" s="20">
        <v>0</v>
      </c>
      <c r="T3053" s="21" t="s">
        <v>38</v>
      </c>
    </row>
    <row r="3054" spans="1:20" x14ac:dyDescent="0.35">
      <c r="A3054" s="96" t="s">
        <v>9940</v>
      </c>
      <c r="D3054" s="13" t="s">
        <v>9938</v>
      </c>
      <c r="E3054" s="13">
        <v>6</v>
      </c>
      <c r="F3054" s="14">
        <v>0.7</v>
      </c>
      <c r="G3054" s="13" t="s">
        <v>46</v>
      </c>
      <c r="H3054" s="14">
        <v>37.5</v>
      </c>
      <c r="I3054" s="15" t="s">
        <v>32</v>
      </c>
      <c r="J3054" s="16">
        <v>16.799999999999997</v>
      </c>
      <c r="K3054" s="16">
        <v>2.8</v>
      </c>
      <c r="L3054" s="17" t="s">
        <v>1094</v>
      </c>
      <c r="M3054" s="163" t="str">
        <f>IFERROR(GETPIVOTDATA("Tot. Bottles",'- Ordine Aggregato -'!$A$1,"sku anker",A3054),"")</f>
        <v/>
      </c>
      <c r="N3054" s="18" t="s">
        <v>42</v>
      </c>
      <c r="O3054" s="19" t="str">
        <f t="shared" si="47"/>
        <v>Order online</v>
      </c>
      <c r="P3054" s="97" t="s">
        <v>68</v>
      </c>
      <c r="Q3054" s="13" t="s">
        <v>9941</v>
      </c>
      <c r="R3054" t="s">
        <v>9942</v>
      </c>
      <c r="S3054" s="20">
        <v>0</v>
      </c>
      <c r="T3054" s="21" t="s">
        <v>38</v>
      </c>
    </row>
    <row r="3055" spans="1:20" x14ac:dyDescent="0.35">
      <c r="A3055" s="96" t="s">
        <v>9943</v>
      </c>
      <c r="D3055" s="13" t="s">
        <v>9938</v>
      </c>
      <c r="E3055" s="13">
        <v>6</v>
      </c>
      <c r="F3055" s="14">
        <v>1</v>
      </c>
      <c r="G3055" s="13" t="s">
        <v>14872</v>
      </c>
      <c r="H3055" s="14">
        <v>37.5</v>
      </c>
      <c r="I3055" s="15" t="s">
        <v>32</v>
      </c>
      <c r="J3055" s="16">
        <v>23.1</v>
      </c>
      <c r="K3055" s="16">
        <v>3.85</v>
      </c>
      <c r="L3055" s="17" t="s">
        <v>1094</v>
      </c>
      <c r="M3055" s="163" t="str">
        <f>IFERROR(GETPIVOTDATA("Tot. Bottles",'- Ordine Aggregato -'!$A$1,"sku anker",A3055),"")</f>
        <v/>
      </c>
      <c r="N3055" s="18" t="s">
        <v>42</v>
      </c>
      <c r="O3055" s="19" t="str">
        <f t="shared" si="47"/>
        <v>Order online</v>
      </c>
      <c r="P3055" s="97" t="s">
        <v>68</v>
      </c>
      <c r="Q3055" s="13" t="s">
        <v>9944</v>
      </c>
      <c r="R3055" t="s">
        <v>9945</v>
      </c>
      <c r="S3055" s="20">
        <v>0</v>
      </c>
      <c r="T3055" s="21" t="s">
        <v>38</v>
      </c>
    </row>
    <row r="3056" spans="1:20" x14ac:dyDescent="0.35">
      <c r="A3056" s="96" t="s">
        <v>9946</v>
      </c>
      <c r="D3056" s="13" t="s">
        <v>9947</v>
      </c>
      <c r="E3056" s="13">
        <v>9</v>
      </c>
      <c r="F3056" s="14">
        <v>1</v>
      </c>
      <c r="G3056" s="13" t="s">
        <v>14872</v>
      </c>
      <c r="H3056" s="14">
        <v>42.8</v>
      </c>
      <c r="I3056" s="15" t="s">
        <v>32</v>
      </c>
      <c r="J3056" s="16">
        <v>265.5</v>
      </c>
      <c r="K3056" s="16">
        <v>29.5</v>
      </c>
      <c r="L3056" s="17" t="s">
        <v>104</v>
      </c>
      <c r="M3056" s="163" t="str">
        <f>IFERROR(GETPIVOTDATA("Tot. Bottles",'- Ordine Aggregato -'!$A$1,"sku anker",A3056),"")</f>
        <v/>
      </c>
      <c r="N3056" s="18" t="s">
        <v>42</v>
      </c>
      <c r="O3056" s="19" t="str">
        <f t="shared" si="47"/>
        <v>Order online</v>
      </c>
      <c r="P3056" s="97" t="s">
        <v>593</v>
      </c>
      <c r="Q3056" s="13" t="s">
        <v>9948</v>
      </c>
      <c r="R3056" t="s">
        <v>42</v>
      </c>
      <c r="S3056" s="20">
        <v>0</v>
      </c>
      <c r="T3056" s="21" t="s">
        <v>38</v>
      </c>
    </row>
    <row r="3057" spans="1:20" x14ac:dyDescent="0.35">
      <c r="A3057" s="96" t="s">
        <v>9949</v>
      </c>
      <c r="D3057" s="13" t="s">
        <v>9950</v>
      </c>
      <c r="E3057" s="13">
        <v>6</v>
      </c>
      <c r="F3057" s="14">
        <v>0.7</v>
      </c>
      <c r="G3057" s="13" t="s">
        <v>14872</v>
      </c>
      <c r="H3057" s="14">
        <v>37.5</v>
      </c>
      <c r="I3057" s="15" t="s">
        <v>32</v>
      </c>
      <c r="J3057" s="16">
        <v>17.399999999999999</v>
      </c>
      <c r="K3057" s="16">
        <v>2.9</v>
      </c>
      <c r="L3057" s="17" t="s">
        <v>104</v>
      </c>
      <c r="M3057" s="163" t="str">
        <f>IFERROR(GETPIVOTDATA("Tot. Bottles",'- Ordine Aggregato -'!$A$1,"sku anker",A3057),"")</f>
        <v/>
      </c>
      <c r="N3057" s="18" t="s">
        <v>42</v>
      </c>
      <c r="O3057" s="19" t="str">
        <f t="shared" si="47"/>
        <v>Order online</v>
      </c>
      <c r="P3057" s="97" t="s">
        <v>773</v>
      </c>
      <c r="Q3057" s="13" t="s">
        <v>9951</v>
      </c>
      <c r="R3057" t="s">
        <v>9952</v>
      </c>
      <c r="S3057" s="20">
        <v>0</v>
      </c>
      <c r="T3057" s="21" t="s">
        <v>38</v>
      </c>
    </row>
    <row r="3058" spans="1:20" x14ac:dyDescent="0.35">
      <c r="A3058" s="96" t="s">
        <v>9953</v>
      </c>
      <c r="D3058" s="13" t="s">
        <v>9956</v>
      </c>
      <c r="E3058" s="13">
        <v>6</v>
      </c>
      <c r="F3058" s="14">
        <v>1</v>
      </c>
      <c r="G3058" s="13" t="s">
        <v>46</v>
      </c>
      <c r="H3058" s="14">
        <v>37.5</v>
      </c>
      <c r="I3058" s="15" t="s">
        <v>32</v>
      </c>
      <c r="J3058" s="16">
        <v>18.600000000000001</v>
      </c>
      <c r="K3058" s="16">
        <v>3.1</v>
      </c>
      <c r="L3058" s="17" t="s">
        <v>1094</v>
      </c>
      <c r="M3058" s="163" t="str">
        <f>IFERROR(GETPIVOTDATA("Tot. Bottles",'- Ordine Aggregato -'!$A$1,"sku anker",A3058),"")</f>
        <v/>
      </c>
      <c r="N3058" s="18" t="s">
        <v>34</v>
      </c>
      <c r="O3058" s="19" t="str">
        <f t="shared" si="47"/>
        <v>Order online</v>
      </c>
      <c r="P3058" s="97" t="s">
        <v>773</v>
      </c>
      <c r="Q3058" s="13" t="s">
        <v>9954</v>
      </c>
      <c r="R3058" t="s">
        <v>9955</v>
      </c>
      <c r="S3058" s="20">
        <v>0</v>
      </c>
      <c r="T3058" s="21" t="s">
        <v>38</v>
      </c>
    </row>
    <row r="3059" spans="1:20" x14ac:dyDescent="0.35">
      <c r="A3059" s="13" t="s">
        <v>9957</v>
      </c>
      <c r="B3059" s="13"/>
      <c r="C3059" s="13"/>
      <c r="D3059" s="13" t="s">
        <v>9958</v>
      </c>
      <c r="E3059" s="13">
        <v>6</v>
      </c>
      <c r="F3059" s="14">
        <v>1</v>
      </c>
      <c r="G3059" s="13" t="s">
        <v>14872</v>
      </c>
      <c r="H3059" s="14">
        <v>40</v>
      </c>
      <c r="I3059" s="15" t="s">
        <v>32</v>
      </c>
      <c r="J3059" s="16">
        <v>109.80000000000001</v>
      </c>
      <c r="K3059" s="16">
        <v>18.3</v>
      </c>
      <c r="L3059" s="17" t="s">
        <v>145</v>
      </c>
      <c r="M3059" s="163" t="str">
        <f>IFERROR(GETPIVOTDATA("Tot. Bottles",'- Ordine Aggregato -'!$A$1,"sku anker",A3059),"")</f>
        <v/>
      </c>
      <c r="N3059" s="18" t="s">
        <v>42</v>
      </c>
      <c r="O3059" s="19" t="str">
        <f t="shared" si="47"/>
        <v>Order online</v>
      </c>
      <c r="P3059" s="97" t="s">
        <v>146</v>
      </c>
      <c r="Q3059" s="13" t="s">
        <v>9959</v>
      </c>
      <c r="R3059" t="s">
        <v>9960</v>
      </c>
      <c r="S3059" s="20">
        <v>0</v>
      </c>
      <c r="T3059" s="21" t="s">
        <v>38</v>
      </c>
    </row>
    <row r="3060" spans="1:20" x14ac:dyDescent="0.35">
      <c r="A3060" s="13" t="s">
        <v>9961</v>
      </c>
      <c r="B3060" s="13"/>
      <c r="C3060" s="13"/>
      <c r="D3060" s="13" t="s">
        <v>9962</v>
      </c>
      <c r="E3060" s="13">
        <v>6</v>
      </c>
      <c r="F3060" s="14">
        <v>0.7</v>
      </c>
      <c r="G3060" s="13" t="s">
        <v>46</v>
      </c>
      <c r="H3060" s="14">
        <v>40</v>
      </c>
      <c r="I3060" s="15" t="s">
        <v>32</v>
      </c>
      <c r="J3060" s="16">
        <v>106.5</v>
      </c>
      <c r="K3060" s="16">
        <v>17.75</v>
      </c>
      <c r="L3060" s="17" t="s">
        <v>145</v>
      </c>
      <c r="M3060" s="163" t="str">
        <f>IFERROR(GETPIVOTDATA("Tot. Bottles",'- Ordine Aggregato -'!$A$1,"sku anker",A3060),"")</f>
        <v/>
      </c>
      <c r="N3060" s="18" t="s">
        <v>42</v>
      </c>
      <c r="O3060" s="19" t="str">
        <f t="shared" si="47"/>
        <v>Order online</v>
      </c>
      <c r="P3060" s="97" t="s">
        <v>146</v>
      </c>
      <c r="Q3060" s="13" t="s">
        <v>9963</v>
      </c>
      <c r="R3060" t="s">
        <v>9964</v>
      </c>
      <c r="S3060" s="20">
        <v>0</v>
      </c>
      <c r="T3060" s="21" t="s">
        <v>38</v>
      </c>
    </row>
    <row r="3061" spans="1:20" x14ac:dyDescent="0.35">
      <c r="A3061" s="13" t="s">
        <v>9965</v>
      </c>
      <c r="B3061" s="13"/>
      <c r="C3061" s="13"/>
      <c r="D3061" s="13" t="s">
        <v>9966</v>
      </c>
      <c r="E3061" s="13">
        <v>6</v>
      </c>
      <c r="F3061" s="14">
        <v>1</v>
      </c>
      <c r="G3061" s="13" t="s">
        <v>14872</v>
      </c>
      <c r="H3061" s="14">
        <v>43</v>
      </c>
      <c r="I3061" s="15" t="s">
        <v>32</v>
      </c>
      <c r="J3061" s="16">
        <v>165</v>
      </c>
      <c r="K3061" s="16">
        <v>27.5</v>
      </c>
      <c r="L3061" s="17" t="s">
        <v>145</v>
      </c>
      <c r="M3061" s="163" t="str">
        <f>IFERROR(GETPIVOTDATA("Tot. Bottles",'- Ordine Aggregato -'!$A$1,"sku anker",A3061),"")</f>
        <v/>
      </c>
      <c r="N3061" s="18" t="s">
        <v>42</v>
      </c>
      <c r="O3061" s="19" t="str">
        <f t="shared" si="47"/>
        <v>Order online</v>
      </c>
      <c r="P3061" s="97" t="s">
        <v>146</v>
      </c>
      <c r="Q3061" s="13" t="s">
        <v>9967</v>
      </c>
      <c r="R3061" t="s">
        <v>9968</v>
      </c>
      <c r="S3061" s="20">
        <v>0</v>
      </c>
      <c r="T3061" s="21" t="s">
        <v>38</v>
      </c>
    </row>
    <row r="3062" spans="1:20" x14ac:dyDescent="0.35">
      <c r="A3062" s="96" t="s">
        <v>9969</v>
      </c>
      <c r="D3062" s="13" t="s">
        <v>9970</v>
      </c>
      <c r="E3062" s="13">
        <v>6</v>
      </c>
      <c r="F3062" s="14">
        <v>0.7</v>
      </c>
      <c r="G3062" s="13" t="s">
        <v>14872</v>
      </c>
      <c r="H3062" s="14">
        <v>46</v>
      </c>
      <c r="I3062" s="15" t="s">
        <v>32</v>
      </c>
      <c r="J3062" s="16">
        <v>279</v>
      </c>
      <c r="K3062" s="16">
        <v>46.5</v>
      </c>
      <c r="L3062" s="17" t="s">
        <v>145</v>
      </c>
      <c r="M3062" s="163" t="str">
        <f>IFERROR(GETPIVOTDATA("Tot. Bottles",'- Ordine Aggregato -'!$A$1,"sku anker",A3062),"")</f>
        <v/>
      </c>
      <c r="N3062" s="18" t="s">
        <v>42</v>
      </c>
      <c r="O3062" s="19" t="str">
        <f t="shared" si="47"/>
        <v>Order online</v>
      </c>
      <c r="P3062" s="97" t="s">
        <v>146</v>
      </c>
      <c r="Q3062" s="13" t="s">
        <v>9971</v>
      </c>
      <c r="R3062" t="s">
        <v>9972</v>
      </c>
      <c r="S3062" s="20">
        <v>0</v>
      </c>
      <c r="T3062" s="21" t="s">
        <v>38</v>
      </c>
    </row>
    <row r="3063" spans="1:20" x14ac:dyDescent="0.35">
      <c r="A3063" s="13" t="s">
        <v>14860</v>
      </c>
      <c r="B3063" s="13"/>
      <c r="C3063" s="13"/>
      <c r="D3063" s="13" t="s">
        <v>9974</v>
      </c>
      <c r="E3063" s="13">
        <v>6</v>
      </c>
      <c r="F3063" s="14">
        <v>0.7</v>
      </c>
      <c r="G3063" s="13" t="s">
        <v>14872</v>
      </c>
      <c r="H3063" s="14">
        <v>43</v>
      </c>
      <c r="I3063" s="15" t="s">
        <v>32</v>
      </c>
      <c r="J3063" s="16">
        <v>204</v>
      </c>
      <c r="K3063" s="16">
        <v>34</v>
      </c>
      <c r="L3063" s="17" t="s">
        <v>145</v>
      </c>
      <c r="M3063" s="163" t="str">
        <f>IFERROR(GETPIVOTDATA("Tot. Bottles",'- Ordine Aggregato -'!$A$1,"sku anker",A3063),"")</f>
        <v/>
      </c>
      <c r="N3063" s="18" t="s">
        <v>42</v>
      </c>
      <c r="O3063" s="19" t="str">
        <f t="shared" si="47"/>
        <v>Order online</v>
      </c>
      <c r="P3063" s="97" t="s">
        <v>146</v>
      </c>
      <c r="Q3063" s="13" t="s">
        <v>15827</v>
      </c>
      <c r="R3063" t="s">
        <v>15828</v>
      </c>
      <c r="S3063" s="20">
        <v>0</v>
      </c>
      <c r="T3063" s="21" t="s">
        <v>38</v>
      </c>
    </row>
    <row r="3064" spans="1:20" x14ac:dyDescent="0.35">
      <c r="A3064" s="96" t="s">
        <v>9973</v>
      </c>
      <c r="D3064" s="13" t="s">
        <v>9974</v>
      </c>
      <c r="E3064" s="13">
        <v>6</v>
      </c>
      <c r="F3064" s="14">
        <v>0.7</v>
      </c>
      <c r="G3064" s="13" t="s">
        <v>14872</v>
      </c>
      <c r="H3064" s="14">
        <v>46</v>
      </c>
      <c r="I3064" s="15" t="s">
        <v>32</v>
      </c>
      <c r="J3064" s="16">
        <v>288</v>
      </c>
      <c r="K3064" s="16">
        <v>48</v>
      </c>
      <c r="L3064" s="17" t="s">
        <v>145</v>
      </c>
      <c r="M3064" s="163" t="str">
        <f>IFERROR(GETPIVOTDATA("Tot. Bottles",'- Ordine Aggregato -'!$A$1,"sku anker",A3064),"")</f>
        <v/>
      </c>
      <c r="N3064" s="18" t="s">
        <v>34</v>
      </c>
      <c r="O3064" s="19" t="str">
        <f t="shared" si="47"/>
        <v>Order online</v>
      </c>
      <c r="P3064" s="97" t="s">
        <v>146</v>
      </c>
      <c r="Q3064" s="13" t="s">
        <v>9975</v>
      </c>
      <c r="R3064" t="s">
        <v>9976</v>
      </c>
      <c r="S3064" s="20">
        <v>0</v>
      </c>
      <c r="T3064" s="21" t="s">
        <v>38</v>
      </c>
    </row>
    <row r="3065" spans="1:20" x14ac:dyDescent="0.35">
      <c r="A3065" s="96" t="s">
        <v>9977</v>
      </c>
      <c r="D3065" s="13" t="s">
        <v>9978</v>
      </c>
      <c r="E3065" s="13">
        <v>6</v>
      </c>
      <c r="F3065" s="14">
        <v>0.7</v>
      </c>
      <c r="G3065" s="13" t="s">
        <v>14872</v>
      </c>
      <c r="H3065" s="14">
        <v>46</v>
      </c>
      <c r="I3065" s="15" t="s">
        <v>32</v>
      </c>
      <c r="J3065" s="16">
        <v>513.90000000000009</v>
      </c>
      <c r="K3065" s="16">
        <v>85.65</v>
      </c>
      <c r="L3065" s="17" t="s">
        <v>145</v>
      </c>
      <c r="M3065" s="163" t="str">
        <f>IFERROR(GETPIVOTDATA("Tot. Bottles",'- Ordine Aggregato -'!$A$1,"sku anker",A3065),"")</f>
        <v/>
      </c>
      <c r="N3065" s="18" t="s">
        <v>42</v>
      </c>
      <c r="O3065" s="19" t="str">
        <f t="shared" si="47"/>
        <v>Order online</v>
      </c>
      <c r="P3065" s="97" t="s">
        <v>146</v>
      </c>
      <c r="Q3065" s="13" t="s">
        <v>9979</v>
      </c>
      <c r="R3065" t="s">
        <v>9980</v>
      </c>
      <c r="S3065" s="20">
        <v>0</v>
      </c>
      <c r="T3065" s="21" t="s">
        <v>38</v>
      </c>
    </row>
    <row r="3066" spans="1:20" x14ac:dyDescent="0.35">
      <c r="A3066" s="96" t="s">
        <v>9981</v>
      </c>
      <c r="B3066" s="96"/>
      <c r="C3066" s="96"/>
      <c r="D3066" s="13" t="s">
        <v>9982</v>
      </c>
      <c r="E3066" s="13">
        <v>6</v>
      </c>
      <c r="F3066" s="14">
        <v>1</v>
      </c>
      <c r="G3066" s="13" t="s">
        <v>14872</v>
      </c>
      <c r="H3066" s="14">
        <v>46</v>
      </c>
      <c r="I3066" s="15" t="s">
        <v>32</v>
      </c>
      <c r="J3066" s="16">
        <v>147</v>
      </c>
      <c r="K3066" s="16">
        <v>24.5</v>
      </c>
      <c r="L3066" s="17" t="s">
        <v>145</v>
      </c>
      <c r="M3066" s="163" t="str">
        <f>IFERROR(GETPIVOTDATA("Tot. Bottles",'- Ordine Aggregato -'!$A$1,"sku anker",A3066),"")</f>
        <v/>
      </c>
      <c r="N3066" s="18" t="s">
        <v>42</v>
      </c>
      <c r="O3066" s="19" t="str">
        <f t="shared" si="47"/>
        <v>Order online</v>
      </c>
      <c r="P3066" s="97" t="s">
        <v>146</v>
      </c>
      <c r="Q3066" s="13" t="s">
        <v>9983</v>
      </c>
      <c r="R3066" t="s">
        <v>9984</v>
      </c>
      <c r="S3066" s="20">
        <v>0</v>
      </c>
      <c r="T3066" s="21" t="s">
        <v>38</v>
      </c>
    </row>
    <row r="3067" spans="1:20" x14ac:dyDescent="0.35">
      <c r="A3067" s="96" t="s">
        <v>14817</v>
      </c>
      <c r="D3067" s="13" t="s">
        <v>14818</v>
      </c>
      <c r="E3067" s="13">
        <v>6</v>
      </c>
      <c r="F3067" s="14">
        <v>0.7</v>
      </c>
      <c r="G3067" s="13" t="s">
        <v>14872</v>
      </c>
      <c r="H3067" s="14">
        <v>46</v>
      </c>
      <c r="I3067" s="15" t="s">
        <v>32</v>
      </c>
      <c r="J3067" s="16">
        <v>201</v>
      </c>
      <c r="K3067" s="16">
        <v>33.5</v>
      </c>
      <c r="L3067" s="17" t="s">
        <v>145</v>
      </c>
      <c r="M3067" s="163" t="str">
        <f>IFERROR(GETPIVOTDATA("Tot. Bottles",'- Ordine Aggregato -'!$A$1,"sku anker",A3067),"")</f>
        <v/>
      </c>
      <c r="N3067" s="18" t="s">
        <v>42</v>
      </c>
      <c r="O3067" s="19" t="str">
        <f t="shared" si="47"/>
        <v>Order online</v>
      </c>
      <c r="P3067" s="97" t="s">
        <v>146</v>
      </c>
      <c r="Q3067" s="13" t="s">
        <v>15829</v>
      </c>
      <c r="R3067" t="s">
        <v>15830</v>
      </c>
      <c r="S3067" s="20">
        <v>0</v>
      </c>
      <c r="T3067" s="21" t="s">
        <v>38</v>
      </c>
    </row>
    <row r="3068" spans="1:20" x14ac:dyDescent="0.35">
      <c r="A3068" s="13" t="s">
        <v>14819</v>
      </c>
      <c r="B3068" s="13"/>
      <c r="C3068" s="13"/>
      <c r="D3068" s="13" t="s">
        <v>9985</v>
      </c>
      <c r="E3068" s="13">
        <v>6</v>
      </c>
      <c r="F3068" s="14">
        <v>0.7</v>
      </c>
      <c r="G3068" s="13" t="s">
        <v>46</v>
      </c>
      <c r="H3068" s="14">
        <v>46</v>
      </c>
      <c r="I3068" s="15" t="s">
        <v>32</v>
      </c>
      <c r="J3068" s="16">
        <v>144</v>
      </c>
      <c r="K3068" s="16">
        <v>24</v>
      </c>
      <c r="L3068" s="17" t="s">
        <v>145</v>
      </c>
      <c r="M3068" s="163" t="str">
        <f>IFERROR(GETPIVOTDATA("Tot. Bottles",'- Ordine Aggregato -'!$A$1,"sku anker",A3068),"")</f>
        <v/>
      </c>
      <c r="N3068" s="18" t="s">
        <v>42</v>
      </c>
      <c r="O3068" s="19" t="str">
        <f t="shared" si="47"/>
        <v>Order online</v>
      </c>
      <c r="P3068" s="97" t="s">
        <v>146</v>
      </c>
      <c r="Q3068" s="13" t="s">
        <v>15831</v>
      </c>
      <c r="R3068" t="s">
        <v>15832</v>
      </c>
      <c r="S3068" s="20">
        <v>0</v>
      </c>
      <c r="T3068" s="21" t="s">
        <v>38</v>
      </c>
    </row>
    <row r="3069" spans="1:20" x14ac:dyDescent="0.35">
      <c r="A3069" s="96" t="s">
        <v>14820</v>
      </c>
      <c r="B3069" s="96"/>
      <c r="C3069" s="96"/>
      <c r="D3069" s="13" t="s">
        <v>14821</v>
      </c>
      <c r="E3069" s="13">
        <v>6</v>
      </c>
      <c r="F3069" s="14">
        <v>0.7</v>
      </c>
      <c r="G3069" s="13" t="s">
        <v>46</v>
      </c>
      <c r="H3069" s="14">
        <v>46</v>
      </c>
      <c r="I3069" s="15" t="s">
        <v>32</v>
      </c>
      <c r="J3069" s="16">
        <v>126</v>
      </c>
      <c r="K3069" s="16">
        <v>21</v>
      </c>
      <c r="L3069" s="17" t="s">
        <v>145</v>
      </c>
      <c r="M3069" s="163" t="str">
        <f>IFERROR(GETPIVOTDATA("Tot. Bottles",'- Ordine Aggregato -'!$A$1,"sku anker",A3069),"")</f>
        <v/>
      </c>
      <c r="N3069" s="18" t="s">
        <v>42</v>
      </c>
      <c r="O3069" s="19" t="str">
        <f t="shared" si="47"/>
        <v>Order online</v>
      </c>
      <c r="P3069" s="97" t="s">
        <v>146</v>
      </c>
      <c r="Q3069" s="13" t="s">
        <v>15833</v>
      </c>
      <c r="R3069" t="s">
        <v>15834</v>
      </c>
      <c r="S3069" s="20">
        <v>0</v>
      </c>
      <c r="T3069" s="21" t="s">
        <v>38</v>
      </c>
    </row>
    <row r="3070" spans="1:20" x14ac:dyDescent="0.35">
      <c r="A3070" s="96" t="s">
        <v>9986</v>
      </c>
      <c r="D3070" s="13" t="s">
        <v>9987</v>
      </c>
      <c r="E3070" s="13">
        <v>6</v>
      </c>
      <c r="F3070" s="14">
        <v>0.5</v>
      </c>
      <c r="G3070" s="13" t="s">
        <v>31</v>
      </c>
      <c r="H3070" s="14">
        <v>35</v>
      </c>
      <c r="I3070" s="15" t="s">
        <v>32</v>
      </c>
      <c r="J3070" s="16">
        <v>76.5</v>
      </c>
      <c r="K3070" s="16">
        <v>12.75</v>
      </c>
      <c r="L3070" s="17" t="s">
        <v>88</v>
      </c>
      <c r="M3070" s="163" t="str">
        <f>IFERROR(GETPIVOTDATA("Tot. Bottles",'- Ordine Aggregato -'!$A$1,"sku anker",A3070),"")</f>
        <v/>
      </c>
      <c r="N3070" s="18" t="s">
        <v>42</v>
      </c>
      <c r="O3070" s="19" t="str">
        <f t="shared" si="47"/>
        <v>Order online</v>
      </c>
      <c r="P3070" s="97" t="s">
        <v>146</v>
      </c>
      <c r="Q3070" s="13" t="s">
        <v>9988</v>
      </c>
      <c r="R3070" t="s">
        <v>9989</v>
      </c>
      <c r="S3070" s="20">
        <v>0</v>
      </c>
      <c r="T3070" s="21" t="s">
        <v>38</v>
      </c>
    </row>
    <row r="3071" spans="1:20" x14ac:dyDescent="0.35">
      <c r="A3071" s="13" t="s">
        <v>9990</v>
      </c>
      <c r="B3071" s="13"/>
      <c r="C3071" s="13"/>
      <c r="D3071" s="13" t="s">
        <v>9991</v>
      </c>
      <c r="E3071" s="13">
        <v>6</v>
      </c>
      <c r="F3071" s="14">
        <v>0.7</v>
      </c>
      <c r="G3071" s="13" t="s">
        <v>14871</v>
      </c>
      <c r="H3071" s="14">
        <v>40</v>
      </c>
      <c r="I3071" s="15" t="s">
        <v>32</v>
      </c>
      <c r="J3071" s="16">
        <v>27</v>
      </c>
      <c r="K3071" s="16">
        <v>4.5</v>
      </c>
      <c r="L3071" s="17" t="s">
        <v>448</v>
      </c>
      <c r="M3071" s="163" t="str">
        <f>IFERROR(GETPIVOTDATA("Tot. Bottles",'- Ordine Aggregato -'!$A$1,"sku anker",A3071),"")</f>
        <v/>
      </c>
      <c r="N3071" s="18" t="s">
        <v>42</v>
      </c>
      <c r="O3071" s="19" t="str">
        <f t="shared" si="47"/>
        <v>Order online</v>
      </c>
      <c r="P3071" s="97" t="s">
        <v>146</v>
      </c>
      <c r="Q3071" s="13" t="s">
        <v>9992</v>
      </c>
      <c r="R3071" t="s">
        <v>9993</v>
      </c>
      <c r="S3071" s="20">
        <v>0</v>
      </c>
      <c r="T3071" s="21" t="s">
        <v>38</v>
      </c>
    </row>
    <row r="3072" spans="1:20" x14ac:dyDescent="0.35">
      <c r="A3072" s="13" t="s">
        <v>9994</v>
      </c>
      <c r="B3072" s="13"/>
      <c r="C3072" s="13"/>
      <c r="D3072" s="13" t="s">
        <v>9995</v>
      </c>
      <c r="E3072" s="13">
        <v>6</v>
      </c>
      <c r="F3072" s="14">
        <v>0.7</v>
      </c>
      <c r="G3072" s="13" t="s">
        <v>46</v>
      </c>
      <c r="H3072" s="14">
        <v>40</v>
      </c>
      <c r="I3072" s="15" t="s">
        <v>32</v>
      </c>
      <c r="J3072" s="16">
        <v>129.30000000000001</v>
      </c>
      <c r="K3072" s="16">
        <v>21.55</v>
      </c>
      <c r="L3072" s="17" t="s">
        <v>104</v>
      </c>
      <c r="M3072" s="163" t="str">
        <f>IFERROR(GETPIVOTDATA("Tot. Bottles",'- Ordine Aggregato -'!$A$1,"sku anker",A3072),"")</f>
        <v/>
      </c>
      <c r="N3072" s="18" t="s">
        <v>42</v>
      </c>
      <c r="O3072" s="19" t="str">
        <f t="shared" si="47"/>
        <v>Order online</v>
      </c>
      <c r="P3072" s="97" t="s">
        <v>335</v>
      </c>
      <c r="Q3072" s="13" t="s">
        <v>9996</v>
      </c>
      <c r="R3072" t="s">
        <v>9997</v>
      </c>
      <c r="S3072" s="20">
        <v>0</v>
      </c>
      <c r="T3072" s="21" t="s">
        <v>38</v>
      </c>
    </row>
    <row r="3073" spans="1:20" x14ac:dyDescent="0.35">
      <c r="A3073" s="96" t="s">
        <v>9998</v>
      </c>
      <c r="B3073" s="96"/>
      <c r="C3073" s="96"/>
      <c r="D3073" s="13" t="s">
        <v>9999</v>
      </c>
      <c r="E3073" s="13">
        <v>6</v>
      </c>
      <c r="F3073" s="14">
        <v>0.7</v>
      </c>
      <c r="G3073" s="13" t="s">
        <v>14872</v>
      </c>
      <c r="H3073" s="14">
        <v>40</v>
      </c>
      <c r="I3073" s="15" t="s">
        <v>32</v>
      </c>
      <c r="J3073" s="16">
        <v>63</v>
      </c>
      <c r="K3073" s="16">
        <v>10.5</v>
      </c>
      <c r="L3073" s="17" t="s">
        <v>104</v>
      </c>
      <c r="M3073" s="163" t="str">
        <f>IFERROR(GETPIVOTDATA("Tot. Bottles",'- Ordine Aggregato -'!$A$1,"sku anker",A3073),"")</f>
        <v/>
      </c>
      <c r="N3073" s="18" t="s">
        <v>67</v>
      </c>
      <c r="O3073" s="19" t="str">
        <f t="shared" si="47"/>
        <v>Order online</v>
      </c>
      <c r="P3073" s="97" t="s">
        <v>335</v>
      </c>
      <c r="Q3073" s="13" t="s">
        <v>10000</v>
      </c>
      <c r="R3073" t="s">
        <v>10001</v>
      </c>
      <c r="S3073" s="20">
        <v>10.5</v>
      </c>
      <c r="T3073" s="21" t="s">
        <v>38</v>
      </c>
    </row>
    <row r="3074" spans="1:20" x14ac:dyDescent="0.35">
      <c r="A3074" s="13" t="s">
        <v>10002</v>
      </c>
      <c r="B3074" s="13"/>
      <c r="C3074" s="13"/>
      <c r="D3074" s="13" t="s">
        <v>10003</v>
      </c>
      <c r="E3074" s="13">
        <v>36</v>
      </c>
      <c r="F3074" s="14">
        <v>0.05</v>
      </c>
      <c r="G3074" s="13" t="s">
        <v>46</v>
      </c>
      <c r="H3074" s="14">
        <v>40</v>
      </c>
      <c r="I3074" s="15" t="s">
        <v>32</v>
      </c>
      <c r="J3074" s="16">
        <v>171</v>
      </c>
      <c r="K3074" s="16">
        <v>4.75</v>
      </c>
      <c r="L3074" s="17" t="s">
        <v>104</v>
      </c>
      <c r="M3074" s="163" t="str">
        <f>IFERROR(GETPIVOTDATA("Tot. Bottles",'- Ordine Aggregato -'!$A$1,"sku anker",A3074),"")</f>
        <v/>
      </c>
      <c r="N3074" s="18" t="s">
        <v>42</v>
      </c>
      <c r="O3074" s="19" t="str">
        <f t="shared" si="47"/>
        <v>Order online</v>
      </c>
      <c r="P3074" s="97" t="s">
        <v>335</v>
      </c>
      <c r="Q3074" s="13" t="s">
        <v>10004</v>
      </c>
      <c r="R3074" t="s">
        <v>10005</v>
      </c>
      <c r="S3074" s="20">
        <v>0</v>
      </c>
      <c r="T3074" s="21" t="s">
        <v>38</v>
      </c>
    </row>
    <row r="3075" spans="1:20" x14ac:dyDescent="0.35">
      <c r="A3075" s="13" t="s">
        <v>10006</v>
      </c>
      <c r="B3075" s="13"/>
      <c r="C3075" s="13"/>
      <c r="D3075" s="13" t="s">
        <v>10007</v>
      </c>
      <c r="E3075" s="13">
        <v>6</v>
      </c>
      <c r="F3075" s="14">
        <v>0.7</v>
      </c>
      <c r="G3075" s="13" t="s">
        <v>46</v>
      </c>
      <c r="H3075" s="14">
        <v>40</v>
      </c>
      <c r="I3075" s="15" t="s">
        <v>32</v>
      </c>
      <c r="J3075" s="16">
        <v>106.5</v>
      </c>
      <c r="K3075" s="16">
        <v>17.75</v>
      </c>
      <c r="L3075" s="17" t="s">
        <v>448</v>
      </c>
      <c r="M3075" s="163" t="str">
        <f>IFERROR(GETPIVOTDATA("Tot. Bottles",'- Ordine Aggregato -'!$A$1,"sku anker",A3075),"")</f>
        <v/>
      </c>
      <c r="N3075" s="18" t="s">
        <v>34</v>
      </c>
      <c r="O3075" s="19" t="str">
        <f t="shared" si="47"/>
        <v>Order online</v>
      </c>
      <c r="P3075" s="97" t="s">
        <v>146</v>
      </c>
      <c r="Q3075" s="13" t="s">
        <v>10008</v>
      </c>
      <c r="R3075" t="s">
        <v>10009</v>
      </c>
      <c r="S3075" s="20">
        <v>0</v>
      </c>
      <c r="T3075" s="21" t="s">
        <v>38</v>
      </c>
    </row>
    <row r="3076" spans="1:20" x14ac:dyDescent="0.35">
      <c r="A3076" s="13" t="s">
        <v>10010</v>
      </c>
      <c r="B3076" s="13"/>
      <c r="C3076" s="13"/>
      <c r="D3076" s="13" t="s">
        <v>10011</v>
      </c>
      <c r="E3076" s="13">
        <v>36</v>
      </c>
      <c r="F3076" s="14">
        <v>0.05</v>
      </c>
      <c r="G3076" s="13" t="s">
        <v>46</v>
      </c>
      <c r="H3076" s="14">
        <v>40</v>
      </c>
      <c r="I3076" s="15" t="s">
        <v>32</v>
      </c>
      <c r="J3076" s="16">
        <v>158.4</v>
      </c>
      <c r="K3076" s="16">
        <v>4.4000000000000004</v>
      </c>
      <c r="L3076" s="17" t="s">
        <v>448</v>
      </c>
      <c r="M3076" s="163" t="str">
        <f>IFERROR(GETPIVOTDATA("Tot. Bottles",'- Ordine Aggregato -'!$A$1,"sku anker",A3076),"")</f>
        <v/>
      </c>
      <c r="N3076" s="18" t="s">
        <v>42</v>
      </c>
      <c r="O3076" s="19" t="str">
        <f t="shared" si="47"/>
        <v>Order online</v>
      </c>
      <c r="P3076" s="97" t="s">
        <v>146</v>
      </c>
      <c r="Q3076" s="13" t="s">
        <v>10012</v>
      </c>
      <c r="R3076" t="s">
        <v>10013</v>
      </c>
      <c r="S3076" s="20">
        <v>0</v>
      </c>
      <c r="T3076" s="21" t="s">
        <v>38</v>
      </c>
    </row>
    <row r="3077" spans="1:20" x14ac:dyDescent="0.35">
      <c r="A3077" s="96" t="s">
        <v>10014</v>
      </c>
      <c r="D3077" s="13" t="s">
        <v>10015</v>
      </c>
      <c r="E3077" s="13">
        <v>6</v>
      </c>
      <c r="F3077" s="14">
        <v>0.7</v>
      </c>
      <c r="G3077" s="13" t="s">
        <v>46</v>
      </c>
      <c r="H3077" s="14">
        <v>40</v>
      </c>
      <c r="I3077" s="15" t="s">
        <v>32</v>
      </c>
      <c r="J3077" s="16">
        <v>61.5</v>
      </c>
      <c r="K3077" s="16">
        <v>10.25</v>
      </c>
      <c r="L3077" s="17" t="s">
        <v>448</v>
      </c>
      <c r="M3077" s="163" t="str">
        <f>IFERROR(GETPIVOTDATA("Tot. Bottles",'- Ordine Aggregato -'!$A$1,"sku anker",A3077),"")</f>
        <v/>
      </c>
      <c r="N3077" s="18" t="s">
        <v>42</v>
      </c>
      <c r="O3077" s="19" t="str">
        <f t="shared" si="47"/>
        <v>Order online</v>
      </c>
      <c r="P3077" s="97" t="s">
        <v>146</v>
      </c>
      <c r="Q3077" s="13" t="s">
        <v>10016</v>
      </c>
      <c r="R3077" t="s">
        <v>10017</v>
      </c>
      <c r="S3077" s="20">
        <v>0</v>
      </c>
      <c r="T3077" s="21" t="s">
        <v>38</v>
      </c>
    </row>
    <row r="3078" spans="1:20" x14ac:dyDescent="0.35">
      <c r="A3078" s="13" t="s">
        <v>10018</v>
      </c>
      <c r="B3078" s="13"/>
      <c r="C3078" s="13"/>
      <c r="D3078" s="13" t="s">
        <v>10019</v>
      </c>
      <c r="E3078" s="13">
        <v>36</v>
      </c>
      <c r="F3078" s="14">
        <v>0.05</v>
      </c>
      <c r="G3078" s="13" t="s">
        <v>46</v>
      </c>
      <c r="H3078" s="14">
        <v>40</v>
      </c>
      <c r="I3078" s="15" t="s">
        <v>32</v>
      </c>
      <c r="J3078" s="16">
        <v>79.2</v>
      </c>
      <c r="K3078" s="16">
        <v>2.2000000000000002</v>
      </c>
      <c r="L3078" s="17" t="s">
        <v>448</v>
      </c>
      <c r="M3078" s="163" t="str">
        <f>IFERROR(GETPIVOTDATA("Tot. Bottles",'- Ordine Aggregato -'!$A$1,"sku anker",A3078),"")</f>
        <v/>
      </c>
      <c r="N3078" s="18" t="s">
        <v>34</v>
      </c>
      <c r="O3078" s="19" t="str">
        <f t="shared" si="47"/>
        <v>Order online</v>
      </c>
      <c r="P3078" s="97" t="s">
        <v>146</v>
      </c>
      <c r="Q3078" s="13" t="s">
        <v>10020</v>
      </c>
      <c r="R3078" t="s">
        <v>10021</v>
      </c>
      <c r="S3078" s="20">
        <v>0</v>
      </c>
      <c r="T3078" s="21" t="s">
        <v>38</v>
      </c>
    </row>
    <row r="3079" spans="1:20" x14ac:dyDescent="0.35">
      <c r="A3079" s="13" t="s">
        <v>10022</v>
      </c>
      <c r="B3079" s="13"/>
      <c r="C3079" s="13"/>
      <c r="D3079" s="13" t="s">
        <v>10023</v>
      </c>
      <c r="E3079" s="13">
        <v>6</v>
      </c>
      <c r="F3079" s="14">
        <v>0.7</v>
      </c>
      <c r="G3079" s="13" t="s">
        <v>14872</v>
      </c>
      <c r="H3079" s="14">
        <v>40</v>
      </c>
      <c r="I3079" s="15" t="s">
        <v>32</v>
      </c>
      <c r="J3079" s="16">
        <v>53.699999999999996</v>
      </c>
      <c r="K3079" s="16">
        <v>8.9499999999999993</v>
      </c>
      <c r="L3079" s="17" t="s">
        <v>448</v>
      </c>
      <c r="M3079" s="163" t="str">
        <f>IFERROR(GETPIVOTDATA("Tot. Bottles",'- Ordine Aggregato -'!$A$1,"sku anker",A3079),"")</f>
        <v/>
      </c>
      <c r="N3079" s="18" t="s">
        <v>34</v>
      </c>
      <c r="O3079" s="19" t="str">
        <f t="shared" si="47"/>
        <v>Order online</v>
      </c>
      <c r="P3079" s="97" t="s">
        <v>146</v>
      </c>
      <c r="Q3079" s="13" t="s">
        <v>10024</v>
      </c>
      <c r="R3079" t="s">
        <v>10025</v>
      </c>
      <c r="S3079" s="20">
        <v>0</v>
      </c>
      <c r="T3079" s="21" t="s">
        <v>38</v>
      </c>
    </row>
    <row r="3080" spans="1:20" x14ac:dyDescent="0.35">
      <c r="A3080" s="13" t="s">
        <v>10027</v>
      </c>
      <c r="B3080" s="13"/>
      <c r="C3080" s="13"/>
      <c r="D3080" s="13" t="s">
        <v>10028</v>
      </c>
      <c r="E3080" s="13">
        <v>12</v>
      </c>
      <c r="F3080" s="14">
        <v>0.5</v>
      </c>
      <c r="G3080" s="13" t="s">
        <v>14872</v>
      </c>
      <c r="H3080" s="14">
        <v>20</v>
      </c>
      <c r="I3080" s="15" t="s">
        <v>32</v>
      </c>
      <c r="J3080" s="16">
        <v>119.39999999999999</v>
      </c>
      <c r="K3080" s="16">
        <v>9.9499999999999993</v>
      </c>
      <c r="L3080" s="17" t="s">
        <v>10026</v>
      </c>
      <c r="M3080" s="163" t="str">
        <f>IFERROR(GETPIVOTDATA("Tot. Bottles",'- Ordine Aggregato -'!$A$1,"sku anker",A3080),"")</f>
        <v/>
      </c>
      <c r="N3080" s="18" t="s">
        <v>34</v>
      </c>
      <c r="O3080" s="19" t="str">
        <f t="shared" si="47"/>
        <v>Order online</v>
      </c>
      <c r="P3080" s="97" t="s">
        <v>385</v>
      </c>
      <c r="Q3080" s="13" t="s">
        <v>10029</v>
      </c>
      <c r="R3080" t="s">
        <v>10030</v>
      </c>
      <c r="S3080" s="20">
        <v>0</v>
      </c>
      <c r="T3080" s="21" t="s">
        <v>38</v>
      </c>
    </row>
    <row r="3081" spans="1:20" x14ac:dyDescent="0.35">
      <c r="A3081" s="13" t="s">
        <v>10031</v>
      </c>
      <c r="B3081" s="13"/>
      <c r="C3081" s="13"/>
      <c r="D3081" s="13" t="s">
        <v>10032</v>
      </c>
      <c r="E3081" s="13">
        <v>12</v>
      </c>
      <c r="F3081" s="14">
        <v>0.5</v>
      </c>
      <c r="G3081" s="13" t="s">
        <v>46</v>
      </c>
      <c r="H3081" s="14">
        <v>51.5</v>
      </c>
      <c r="I3081" s="15" t="s">
        <v>32</v>
      </c>
      <c r="J3081" s="16">
        <v>121.19999999999999</v>
      </c>
      <c r="K3081" s="16">
        <v>10.1</v>
      </c>
      <c r="L3081" s="17" t="s">
        <v>10026</v>
      </c>
      <c r="M3081" s="163" t="str">
        <f>IFERROR(GETPIVOTDATA("Tot. Bottles",'- Ordine Aggregato -'!$A$1,"sku anker",A3081),"")</f>
        <v/>
      </c>
      <c r="N3081" s="18" t="s">
        <v>34</v>
      </c>
      <c r="O3081" s="19" t="str">
        <f t="shared" si="47"/>
        <v>Order online</v>
      </c>
      <c r="P3081" s="97" t="s">
        <v>385</v>
      </c>
      <c r="Q3081" s="13" t="s">
        <v>10033</v>
      </c>
      <c r="R3081" t="s">
        <v>10034</v>
      </c>
      <c r="S3081" s="20">
        <v>0</v>
      </c>
      <c r="T3081" s="21" t="s">
        <v>38</v>
      </c>
    </row>
    <row r="3082" spans="1:20" x14ac:dyDescent="0.35">
      <c r="A3082" s="13" t="s">
        <v>10035</v>
      </c>
      <c r="B3082" s="13"/>
      <c r="C3082" s="13"/>
      <c r="D3082" s="13" t="s">
        <v>10036</v>
      </c>
      <c r="E3082" s="13">
        <v>12</v>
      </c>
      <c r="F3082" s="14">
        <v>0.5</v>
      </c>
      <c r="G3082" s="13" t="s">
        <v>46</v>
      </c>
      <c r="H3082" s="14">
        <v>50</v>
      </c>
      <c r="I3082" s="15" t="s">
        <v>32</v>
      </c>
      <c r="J3082" s="16">
        <v>123</v>
      </c>
      <c r="K3082" s="16">
        <v>10.25</v>
      </c>
      <c r="L3082" s="17" t="s">
        <v>10026</v>
      </c>
      <c r="M3082" s="163" t="str">
        <f>IFERROR(GETPIVOTDATA("Tot. Bottles",'- Ordine Aggregato -'!$A$1,"sku anker",A3082),"")</f>
        <v/>
      </c>
      <c r="N3082" s="18" t="s">
        <v>42</v>
      </c>
      <c r="O3082" s="19" t="str">
        <f t="shared" si="47"/>
        <v>Order online</v>
      </c>
      <c r="P3082" s="97" t="s">
        <v>385</v>
      </c>
      <c r="Q3082" s="13" t="s">
        <v>10037</v>
      </c>
      <c r="R3082" t="s">
        <v>10038</v>
      </c>
      <c r="S3082" s="20">
        <v>0</v>
      </c>
      <c r="T3082" s="21" t="s">
        <v>38</v>
      </c>
    </row>
    <row r="3083" spans="1:20" x14ac:dyDescent="0.35">
      <c r="A3083" s="96" t="s">
        <v>10039</v>
      </c>
      <c r="B3083" s="96"/>
      <c r="C3083" s="96"/>
      <c r="D3083" s="13" t="s">
        <v>10040</v>
      </c>
      <c r="E3083" s="13">
        <v>6</v>
      </c>
      <c r="F3083" s="14">
        <v>0.7</v>
      </c>
      <c r="G3083" s="13" t="s">
        <v>46</v>
      </c>
      <c r="H3083" s="14">
        <v>30</v>
      </c>
      <c r="I3083" s="15" t="s">
        <v>32</v>
      </c>
      <c r="J3083" s="16">
        <v>63</v>
      </c>
      <c r="K3083" s="16">
        <v>10.5</v>
      </c>
      <c r="L3083" s="17" t="s">
        <v>10026</v>
      </c>
      <c r="M3083" s="163" t="str">
        <f>IFERROR(GETPIVOTDATA("Tot. Bottles",'- Ordine Aggregato -'!$A$1,"sku anker",A3083),"")</f>
        <v/>
      </c>
      <c r="N3083" s="18" t="s">
        <v>34</v>
      </c>
      <c r="O3083" s="19" t="str">
        <f t="shared" si="47"/>
        <v>Order online</v>
      </c>
      <c r="P3083" s="97" t="s">
        <v>385</v>
      </c>
      <c r="Q3083" s="13" t="s">
        <v>10041</v>
      </c>
      <c r="R3083" t="s">
        <v>10042</v>
      </c>
      <c r="S3083" s="20">
        <v>0</v>
      </c>
      <c r="T3083" s="21" t="s">
        <v>38</v>
      </c>
    </row>
    <row r="3084" spans="1:20" x14ac:dyDescent="0.35">
      <c r="A3084" s="96" t="s">
        <v>10043</v>
      </c>
      <c r="D3084" s="13" t="s">
        <v>10044</v>
      </c>
      <c r="E3084" s="13">
        <v>6</v>
      </c>
      <c r="F3084" s="14">
        <v>0.7</v>
      </c>
      <c r="G3084" s="13" t="s">
        <v>46</v>
      </c>
      <c r="H3084" s="14">
        <v>30</v>
      </c>
      <c r="I3084" s="15" t="s">
        <v>32</v>
      </c>
      <c r="J3084" s="16">
        <v>63</v>
      </c>
      <c r="K3084" s="16">
        <v>10.5</v>
      </c>
      <c r="L3084" s="17" t="s">
        <v>10026</v>
      </c>
      <c r="M3084" s="163" t="str">
        <f>IFERROR(GETPIVOTDATA("Tot. Bottles",'- Ordine Aggregato -'!$A$1,"sku anker",A3084),"")</f>
        <v/>
      </c>
      <c r="N3084" s="18" t="s">
        <v>34</v>
      </c>
      <c r="O3084" s="19" t="str">
        <f t="shared" si="47"/>
        <v>Order online</v>
      </c>
      <c r="P3084" s="97" t="s">
        <v>385</v>
      </c>
      <c r="Q3084" s="13" t="s">
        <v>10045</v>
      </c>
      <c r="R3084" t="s">
        <v>10046</v>
      </c>
      <c r="S3084" s="20">
        <v>0</v>
      </c>
      <c r="T3084" s="21" t="s">
        <v>38</v>
      </c>
    </row>
    <row r="3085" spans="1:20" x14ac:dyDescent="0.35">
      <c r="A3085" s="13" t="s">
        <v>10047</v>
      </c>
      <c r="B3085" s="13"/>
      <c r="C3085" s="13"/>
      <c r="D3085" s="13" t="s">
        <v>10048</v>
      </c>
      <c r="E3085" s="13">
        <v>6</v>
      </c>
      <c r="F3085" s="14">
        <v>1</v>
      </c>
      <c r="G3085" s="13" t="s">
        <v>14871</v>
      </c>
      <c r="H3085" s="14">
        <v>35</v>
      </c>
      <c r="I3085" s="15" t="s">
        <v>32</v>
      </c>
      <c r="J3085" s="16">
        <v>24.900000000000002</v>
      </c>
      <c r="K3085" s="16">
        <v>4.1500000000000004</v>
      </c>
      <c r="L3085" s="17" t="s">
        <v>690</v>
      </c>
      <c r="M3085" s="163" t="str">
        <f>IFERROR(GETPIVOTDATA("Tot. Bottles",'- Ordine Aggregato -'!$A$1,"sku anker",A3085),"")</f>
        <v/>
      </c>
      <c r="N3085" s="18" t="s">
        <v>42</v>
      </c>
      <c r="O3085" s="19" t="str">
        <f t="shared" ref="O3085:O3148" si="48">HYPERLINK("https://www.ankeramsterdamspirits.nl/en/products/"&amp;A3085,"Order online")</f>
        <v>Order online</v>
      </c>
      <c r="P3085" s="97" t="s">
        <v>68</v>
      </c>
      <c r="Q3085" s="13" t="s">
        <v>10049</v>
      </c>
      <c r="R3085" t="s">
        <v>10050</v>
      </c>
      <c r="S3085" s="20">
        <v>0</v>
      </c>
      <c r="T3085" s="21" t="s">
        <v>38</v>
      </c>
    </row>
    <row r="3086" spans="1:20" x14ac:dyDescent="0.35">
      <c r="A3086" s="13" t="s">
        <v>10051</v>
      </c>
      <c r="B3086" s="13"/>
      <c r="C3086" s="13"/>
      <c r="D3086" s="13" t="s">
        <v>10052</v>
      </c>
      <c r="E3086" s="13">
        <v>6</v>
      </c>
      <c r="F3086" s="14">
        <v>0.5</v>
      </c>
      <c r="G3086" s="13" t="s">
        <v>46</v>
      </c>
      <c r="H3086" s="14">
        <v>40</v>
      </c>
      <c r="I3086" s="15" t="s">
        <v>32</v>
      </c>
      <c r="J3086" s="16">
        <v>119.69999999999999</v>
      </c>
      <c r="K3086" s="16">
        <v>19.95</v>
      </c>
      <c r="L3086" s="17" t="s">
        <v>368</v>
      </c>
      <c r="M3086" s="163" t="str">
        <f>IFERROR(GETPIVOTDATA("Tot. Bottles",'- Ordine Aggregato -'!$A$1,"sku anker",A3086),"")</f>
        <v/>
      </c>
      <c r="N3086" s="18" t="s">
        <v>42</v>
      </c>
      <c r="O3086" s="19" t="str">
        <f t="shared" si="48"/>
        <v>Order online</v>
      </c>
      <c r="P3086" s="97" t="s">
        <v>614</v>
      </c>
      <c r="Q3086" s="13" t="s">
        <v>10053</v>
      </c>
      <c r="R3086" t="s">
        <v>42</v>
      </c>
      <c r="S3086" s="20">
        <v>0</v>
      </c>
      <c r="T3086" s="21" t="s">
        <v>38</v>
      </c>
    </row>
    <row r="3087" spans="1:20" x14ac:dyDescent="0.35">
      <c r="A3087" s="96" t="s">
        <v>10054</v>
      </c>
      <c r="B3087" s="96"/>
      <c r="C3087" s="96"/>
      <c r="D3087" s="13" t="s">
        <v>10055</v>
      </c>
      <c r="E3087" s="13">
        <v>6</v>
      </c>
      <c r="F3087" s="14">
        <v>0.7</v>
      </c>
      <c r="G3087" s="13" t="s">
        <v>14872</v>
      </c>
      <c r="H3087" s="14">
        <v>38</v>
      </c>
      <c r="I3087" s="15" t="s">
        <v>32</v>
      </c>
      <c r="J3087" s="16">
        <v>112.5</v>
      </c>
      <c r="K3087" s="16">
        <v>18.75</v>
      </c>
      <c r="L3087" s="17" t="s">
        <v>41</v>
      </c>
      <c r="M3087" s="163" t="str">
        <f>IFERROR(GETPIVOTDATA("Tot. Bottles",'- Ordine Aggregato -'!$A$1,"sku anker",A3087),"")</f>
        <v/>
      </c>
      <c r="N3087" s="18" t="s">
        <v>42</v>
      </c>
      <c r="O3087" s="19" t="str">
        <f t="shared" si="48"/>
        <v>Order online</v>
      </c>
      <c r="P3087" s="97" t="s">
        <v>43</v>
      </c>
      <c r="Q3087" s="13" t="s">
        <v>10056</v>
      </c>
      <c r="R3087" t="s">
        <v>10057</v>
      </c>
      <c r="S3087" s="20">
        <v>0</v>
      </c>
      <c r="T3087" s="21" t="s">
        <v>38</v>
      </c>
    </row>
    <row r="3088" spans="1:20" x14ac:dyDescent="0.35">
      <c r="A3088" s="13" t="s">
        <v>10058</v>
      </c>
      <c r="B3088" s="13"/>
      <c r="C3088" s="13"/>
      <c r="D3088" s="13" t="s">
        <v>10059</v>
      </c>
      <c r="E3088" s="13">
        <v>6</v>
      </c>
      <c r="F3088" s="14">
        <v>0.7</v>
      </c>
      <c r="G3088" s="13" t="s">
        <v>14871</v>
      </c>
      <c r="H3088" s="14">
        <v>38</v>
      </c>
      <c r="I3088" s="15" t="s">
        <v>32</v>
      </c>
      <c r="J3088" s="16">
        <v>111</v>
      </c>
      <c r="K3088" s="16">
        <v>18.5</v>
      </c>
      <c r="L3088" s="17" t="s">
        <v>41</v>
      </c>
      <c r="M3088" s="163" t="str">
        <f>IFERROR(GETPIVOTDATA("Tot. Bottles",'- Ordine Aggregato -'!$A$1,"sku anker",A3088),"")</f>
        <v/>
      </c>
      <c r="N3088" s="18" t="s">
        <v>34</v>
      </c>
      <c r="O3088" s="19" t="str">
        <f t="shared" si="48"/>
        <v>Order online</v>
      </c>
      <c r="P3088" s="97" t="s">
        <v>43</v>
      </c>
      <c r="Q3088" s="13" t="s">
        <v>10060</v>
      </c>
      <c r="R3088" t="s">
        <v>10061</v>
      </c>
      <c r="S3088" s="20">
        <v>0</v>
      </c>
      <c r="T3088" s="21" t="s">
        <v>38</v>
      </c>
    </row>
    <row r="3089" spans="1:20" x14ac:dyDescent="0.35">
      <c r="A3089" s="96" t="s">
        <v>10062</v>
      </c>
      <c r="D3089" s="13" t="s">
        <v>10063</v>
      </c>
      <c r="E3089" s="13">
        <v>6</v>
      </c>
      <c r="F3089" s="14">
        <v>0.7</v>
      </c>
      <c r="G3089" s="13" t="s">
        <v>14872</v>
      </c>
      <c r="H3089" s="14">
        <v>35</v>
      </c>
      <c r="I3089" s="15" t="s">
        <v>32</v>
      </c>
      <c r="J3089" s="16">
        <v>65.400000000000006</v>
      </c>
      <c r="K3089" s="16">
        <v>10.9</v>
      </c>
      <c r="L3089" s="17" t="s">
        <v>41</v>
      </c>
      <c r="M3089" s="163" t="str">
        <f>IFERROR(GETPIVOTDATA("Tot. Bottles",'- Ordine Aggregato -'!$A$1,"sku anker",A3089),"")</f>
        <v/>
      </c>
      <c r="N3089" s="18" t="s">
        <v>34</v>
      </c>
      <c r="O3089" s="19" t="str">
        <f t="shared" si="48"/>
        <v>Order online</v>
      </c>
      <c r="P3089" s="97" t="s">
        <v>43</v>
      </c>
      <c r="Q3089" s="13" t="s">
        <v>10064</v>
      </c>
      <c r="R3089" t="s">
        <v>10065</v>
      </c>
      <c r="S3089" s="20">
        <v>0</v>
      </c>
      <c r="T3089" s="21" t="s">
        <v>38</v>
      </c>
    </row>
    <row r="3090" spans="1:20" x14ac:dyDescent="0.35">
      <c r="A3090" s="96" t="s">
        <v>10066</v>
      </c>
      <c r="B3090" s="96"/>
      <c r="C3090" s="96"/>
      <c r="D3090" s="13" t="s">
        <v>10067</v>
      </c>
      <c r="E3090" s="13">
        <v>6</v>
      </c>
      <c r="F3090" s="14">
        <v>0.7</v>
      </c>
      <c r="G3090" s="13" t="s">
        <v>14872</v>
      </c>
      <c r="H3090" s="14">
        <v>35</v>
      </c>
      <c r="I3090" s="15" t="s">
        <v>32</v>
      </c>
      <c r="J3090" s="16">
        <v>57.900000000000006</v>
      </c>
      <c r="K3090" s="16">
        <v>9.65</v>
      </c>
      <c r="L3090" s="17" t="s">
        <v>41</v>
      </c>
      <c r="M3090" s="163" t="str">
        <f>IFERROR(GETPIVOTDATA("Tot. Bottles",'- Ordine Aggregato -'!$A$1,"sku anker",A3090),"")</f>
        <v/>
      </c>
      <c r="N3090" s="18" t="s">
        <v>67</v>
      </c>
      <c r="O3090" s="19" t="str">
        <f t="shared" si="48"/>
        <v>Order online</v>
      </c>
      <c r="P3090" s="97" t="s">
        <v>43</v>
      </c>
      <c r="Q3090" s="13" t="s">
        <v>10068</v>
      </c>
      <c r="R3090" t="s">
        <v>10069</v>
      </c>
      <c r="S3090" s="20">
        <v>9.65</v>
      </c>
      <c r="T3090" s="21" t="s">
        <v>38</v>
      </c>
    </row>
    <row r="3091" spans="1:20" x14ac:dyDescent="0.35">
      <c r="A3091" s="13" t="s">
        <v>10070</v>
      </c>
      <c r="B3091" s="13"/>
      <c r="C3091" s="13"/>
      <c r="D3091" s="13" t="s">
        <v>10071</v>
      </c>
      <c r="E3091" s="13">
        <v>6</v>
      </c>
      <c r="F3091" s="14">
        <v>0.7</v>
      </c>
      <c r="G3091" s="13" t="s">
        <v>46</v>
      </c>
      <c r="H3091" s="14">
        <v>40</v>
      </c>
      <c r="I3091" s="15" t="s">
        <v>32</v>
      </c>
      <c r="J3091" s="16">
        <v>99</v>
      </c>
      <c r="K3091" s="16">
        <v>16.5</v>
      </c>
      <c r="L3091" s="17" t="s">
        <v>368</v>
      </c>
      <c r="M3091" s="163" t="str">
        <f>IFERROR(GETPIVOTDATA("Tot. Bottles",'- Ordine Aggregato -'!$A$1,"sku anker",A3091),"")</f>
        <v/>
      </c>
      <c r="N3091" s="18" t="s">
        <v>34</v>
      </c>
      <c r="O3091" s="19" t="str">
        <f t="shared" si="48"/>
        <v>Order online</v>
      </c>
      <c r="P3091" s="97" t="s">
        <v>146</v>
      </c>
      <c r="Q3091" s="13" t="s">
        <v>10072</v>
      </c>
      <c r="R3091" t="s">
        <v>10073</v>
      </c>
      <c r="S3091" s="20">
        <v>0</v>
      </c>
      <c r="T3091" s="21" t="s">
        <v>38</v>
      </c>
    </row>
    <row r="3092" spans="1:20" x14ac:dyDescent="0.35">
      <c r="A3092" s="96" t="s">
        <v>14844</v>
      </c>
      <c r="B3092" s="96"/>
      <c r="C3092" s="96"/>
      <c r="D3092" s="13" t="s">
        <v>14845</v>
      </c>
      <c r="E3092" s="13">
        <v>6</v>
      </c>
      <c r="F3092" s="14">
        <v>0.7</v>
      </c>
      <c r="G3092" s="13" t="s">
        <v>46</v>
      </c>
      <c r="H3092" s="14">
        <v>43</v>
      </c>
      <c r="I3092" s="15" t="s">
        <v>32</v>
      </c>
      <c r="J3092" s="16">
        <v>104.39999999999999</v>
      </c>
      <c r="K3092" s="16">
        <v>17.399999999999999</v>
      </c>
      <c r="L3092" s="17" t="s">
        <v>448</v>
      </c>
      <c r="M3092" s="163" t="str">
        <f>IFERROR(GETPIVOTDATA("Tot. Bottles",'- Ordine Aggregato -'!$A$1,"sku anker",A3092),"")</f>
        <v/>
      </c>
      <c r="N3092" s="18" t="s">
        <v>42</v>
      </c>
      <c r="O3092" s="19" t="str">
        <f t="shared" si="48"/>
        <v>Order online</v>
      </c>
      <c r="P3092" s="97" t="s">
        <v>442</v>
      </c>
      <c r="Q3092" s="13" t="s">
        <v>15835</v>
      </c>
      <c r="R3092" t="s">
        <v>15836</v>
      </c>
      <c r="S3092" s="20">
        <v>0</v>
      </c>
      <c r="T3092" s="21" t="s">
        <v>38</v>
      </c>
    </row>
    <row r="3093" spans="1:20" x14ac:dyDescent="0.35">
      <c r="A3093" s="96" t="s">
        <v>10074</v>
      </c>
      <c r="D3093" s="13" t="s">
        <v>10075</v>
      </c>
      <c r="E3093" s="13">
        <v>6</v>
      </c>
      <c r="F3093" s="14">
        <v>0.7</v>
      </c>
      <c r="G3093" s="13" t="s">
        <v>46</v>
      </c>
      <c r="H3093" s="14">
        <v>40</v>
      </c>
      <c r="I3093" s="15" t="s">
        <v>32</v>
      </c>
      <c r="J3093" s="16">
        <v>54.599999999999994</v>
      </c>
      <c r="K3093" s="16">
        <v>9.1</v>
      </c>
      <c r="L3093" s="17" t="s">
        <v>718</v>
      </c>
      <c r="M3093" s="163" t="str">
        <f>IFERROR(GETPIVOTDATA("Tot. Bottles",'- Ordine Aggregato -'!$A$1,"sku anker",A3093),"")</f>
        <v/>
      </c>
      <c r="N3093" s="18" t="s">
        <v>34</v>
      </c>
      <c r="O3093" s="19" t="str">
        <f t="shared" si="48"/>
        <v>Order online</v>
      </c>
      <c r="P3093" s="97" t="s">
        <v>355</v>
      </c>
      <c r="Q3093" s="13" t="s">
        <v>10076</v>
      </c>
      <c r="R3093" t="s">
        <v>10077</v>
      </c>
      <c r="S3093" s="20">
        <v>0</v>
      </c>
      <c r="T3093" s="21" t="s">
        <v>38</v>
      </c>
    </row>
    <row r="3094" spans="1:20" x14ac:dyDescent="0.35">
      <c r="A3094" s="13" t="s">
        <v>10078</v>
      </c>
      <c r="B3094" s="13"/>
      <c r="C3094" s="13"/>
      <c r="D3094" s="13" t="s">
        <v>10079</v>
      </c>
      <c r="E3094" s="13">
        <v>3</v>
      </c>
      <c r="F3094" s="14">
        <v>0.7</v>
      </c>
      <c r="G3094" s="13" t="s">
        <v>46</v>
      </c>
      <c r="H3094" s="14">
        <v>42.5</v>
      </c>
      <c r="I3094" s="15" t="s">
        <v>32</v>
      </c>
      <c r="J3094" s="16">
        <v>42.75</v>
      </c>
      <c r="K3094" s="16">
        <v>14.25</v>
      </c>
      <c r="L3094" s="17" t="s">
        <v>478</v>
      </c>
      <c r="M3094" s="163" t="str">
        <f>IFERROR(GETPIVOTDATA("Tot. Bottles",'- Ordine Aggregato -'!$A$1,"sku anker",A3094),"")</f>
        <v/>
      </c>
      <c r="N3094" s="18" t="s">
        <v>67</v>
      </c>
      <c r="O3094" s="19" t="str">
        <f t="shared" si="48"/>
        <v>Order online</v>
      </c>
      <c r="P3094" s="97" t="s">
        <v>146</v>
      </c>
      <c r="Q3094" s="13" t="s">
        <v>10080</v>
      </c>
      <c r="R3094" t="s">
        <v>10081</v>
      </c>
      <c r="S3094" s="20">
        <v>14.25</v>
      </c>
      <c r="T3094" s="21" t="s">
        <v>38</v>
      </c>
    </row>
    <row r="3095" spans="1:20" x14ac:dyDescent="0.35">
      <c r="A3095" s="13" t="s">
        <v>10082</v>
      </c>
      <c r="B3095" s="13"/>
      <c r="C3095" s="13"/>
      <c r="D3095" s="13" t="s">
        <v>10083</v>
      </c>
      <c r="E3095" s="13">
        <v>6</v>
      </c>
      <c r="F3095" s="14">
        <v>0.15</v>
      </c>
      <c r="G3095" s="13" t="s">
        <v>14872</v>
      </c>
      <c r="H3095" s="14">
        <v>43</v>
      </c>
      <c r="I3095" s="15" t="s">
        <v>32</v>
      </c>
      <c r="J3095" s="16">
        <v>44.099999999999994</v>
      </c>
      <c r="K3095" s="16">
        <v>7.35</v>
      </c>
      <c r="L3095" s="17" t="s">
        <v>623</v>
      </c>
      <c r="M3095" s="163" t="str">
        <f>IFERROR(GETPIVOTDATA("Tot. Bottles",'- Ordine Aggregato -'!$A$1,"sku anker",A3095),"")</f>
        <v/>
      </c>
      <c r="N3095" s="18" t="s">
        <v>42</v>
      </c>
      <c r="O3095" s="19" t="str">
        <f t="shared" si="48"/>
        <v>Order online</v>
      </c>
      <c r="P3095" s="97" t="s">
        <v>146</v>
      </c>
      <c r="Q3095" s="13" t="s">
        <v>10084</v>
      </c>
      <c r="R3095" t="s">
        <v>10085</v>
      </c>
      <c r="S3095" s="20">
        <v>0</v>
      </c>
      <c r="T3095" s="21" t="s">
        <v>38</v>
      </c>
    </row>
    <row r="3096" spans="1:20" x14ac:dyDescent="0.35">
      <c r="A3096" s="96" t="s">
        <v>10086</v>
      </c>
      <c r="B3096" s="96"/>
      <c r="C3096" s="96"/>
      <c r="D3096" s="13" t="s">
        <v>10087</v>
      </c>
      <c r="E3096" s="13">
        <v>6</v>
      </c>
      <c r="F3096" s="14">
        <v>0.7</v>
      </c>
      <c r="G3096" s="13" t="s">
        <v>14872</v>
      </c>
      <c r="H3096" s="14">
        <v>42.5</v>
      </c>
      <c r="I3096" s="15" t="s">
        <v>32</v>
      </c>
      <c r="J3096" s="16">
        <v>68.699999999999989</v>
      </c>
      <c r="K3096" s="16">
        <v>11.45</v>
      </c>
      <c r="L3096" s="17" t="s">
        <v>368</v>
      </c>
      <c r="M3096" s="163" t="str">
        <f>IFERROR(GETPIVOTDATA("Tot. Bottles",'- Ordine Aggregato -'!$A$1,"sku anker",A3096),"")</f>
        <v/>
      </c>
      <c r="N3096" s="18" t="s">
        <v>42</v>
      </c>
      <c r="O3096" s="19" t="str">
        <f t="shared" si="48"/>
        <v>Order online</v>
      </c>
      <c r="P3096" s="97" t="s">
        <v>146</v>
      </c>
      <c r="Q3096" s="13" t="s">
        <v>10088</v>
      </c>
      <c r="R3096" t="s">
        <v>10089</v>
      </c>
      <c r="S3096" s="20">
        <v>0</v>
      </c>
      <c r="T3096" s="21" t="s">
        <v>38</v>
      </c>
    </row>
    <row r="3097" spans="1:20" x14ac:dyDescent="0.35">
      <c r="A3097" s="96" t="s">
        <v>10090</v>
      </c>
      <c r="D3097" s="13" t="s">
        <v>10087</v>
      </c>
      <c r="E3097" s="13">
        <v>6</v>
      </c>
      <c r="F3097" s="14">
        <v>1</v>
      </c>
      <c r="G3097" s="13" t="s">
        <v>14872</v>
      </c>
      <c r="H3097" s="14">
        <v>42.5</v>
      </c>
      <c r="I3097" s="15" t="s">
        <v>32</v>
      </c>
      <c r="J3097" s="16">
        <v>70.5</v>
      </c>
      <c r="K3097" s="16">
        <v>11.75</v>
      </c>
      <c r="L3097" s="17" t="s">
        <v>368</v>
      </c>
      <c r="M3097" s="163" t="str">
        <f>IFERROR(GETPIVOTDATA("Tot. Bottles",'- Ordine Aggregato -'!$A$1,"sku anker",A3097),"")</f>
        <v/>
      </c>
      <c r="N3097" s="18" t="s">
        <v>42</v>
      </c>
      <c r="O3097" s="19" t="str">
        <f t="shared" si="48"/>
        <v>Order online</v>
      </c>
      <c r="P3097" s="97" t="s">
        <v>146</v>
      </c>
      <c r="Q3097" s="13" t="s">
        <v>10091</v>
      </c>
      <c r="R3097" t="s">
        <v>10092</v>
      </c>
      <c r="S3097" s="20">
        <v>0</v>
      </c>
      <c r="T3097" s="21" t="s">
        <v>38</v>
      </c>
    </row>
    <row r="3098" spans="1:20" x14ac:dyDescent="0.35">
      <c r="A3098" s="96" t="s">
        <v>10093</v>
      </c>
      <c r="B3098" s="96"/>
      <c r="C3098" s="96"/>
      <c r="D3098" s="13" t="s">
        <v>10094</v>
      </c>
      <c r="E3098" s="13">
        <v>6</v>
      </c>
      <c r="F3098" s="14">
        <v>0.7</v>
      </c>
      <c r="G3098" s="13" t="s">
        <v>14872</v>
      </c>
      <c r="H3098" s="14">
        <v>12</v>
      </c>
      <c r="I3098" s="15" t="s">
        <v>32</v>
      </c>
      <c r="J3098" s="16">
        <v>36.599999999999994</v>
      </c>
      <c r="K3098" s="16">
        <v>6.1</v>
      </c>
      <c r="L3098" s="17" t="s">
        <v>399</v>
      </c>
      <c r="M3098" s="163" t="str">
        <f>IFERROR(GETPIVOTDATA("Tot. Bottles",'- Ordine Aggregato -'!$A$1,"sku anker",A3098),"")</f>
        <v/>
      </c>
      <c r="N3098" s="18" t="s">
        <v>42</v>
      </c>
      <c r="O3098" s="19" t="str">
        <f t="shared" si="48"/>
        <v>Order online</v>
      </c>
      <c r="P3098" s="97" t="s">
        <v>68</v>
      </c>
      <c r="Q3098" s="13" t="s">
        <v>10095</v>
      </c>
      <c r="R3098" t="s">
        <v>10096</v>
      </c>
      <c r="S3098" s="20">
        <v>0</v>
      </c>
      <c r="T3098" s="21" t="s">
        <v>38</v>
      </c>
    </row>
    <row r="3099" spans="1:20" x14ac:dyDescent="0.35">
      <c r="A3099" s="96" t="s">
        <v>14746</v>
      </c>
      <c r="B3099" s="96"/>
      <c r="C3099" s="96"/>
      <c r="D3099" s="13" t="s">
        <v>14747</v>
      </c>
      <c r="E3099" s="13">
        <v>6</v>
      </c>
      <c r="F3099" s="14">
        <v>0.7</v>
      </c>
      <c r="G3099" s="13" t="s">
        <v>46</v>
      </c>
      <c r="H3099" s="14">
        <v>10</v>
      </c>
      <c r="I3099" s="15" t="s">
        <v>32</v>
      </c>
      <c r="J3099" s="16">
        <v>46.2</v>
      </c>
      <c r="K3099" s="16">
        <v>7.7</v>
      </c>
      <c r="L3099" s="17" t="s">
        <v>399</v>
      </c>
      <c r="M3099" s="163" t="str">
        <f>IFERROR(GETPIVOTDATA("Tot. Bottles",'- Ordine Aggregato -'!$A$1,"sku anker",A3099),"")</f>
        <v/>
      </c>
      <c r="N3099" s="18" t="s">
        <v>42</v>
      </c>
      <c r="O3099" s="19" t="str">
        <f t="shared" si="48"/>
        <v>Order online</v>
      </c>
      <c r="P3099" s="97" t="s">
        <v>68</v>
      </c>
      <c r="Q3099" s="13" t="s">
        <v>15837</v>
      </c>
      <c r="R3099" t="s">
        <v>15838</v>
      </c>
      <c r="S3099" s="20">
        <v>0</v>
      </c>
      <c r="T3099" s="21" t="s">
        <v>38</v>
      </c>
    </row>
    <row r="3100" spans="1:20" x14ac:dyDescent="0.35">
      <c r="A3100" s="96" t="s">
        <v>10097</v>
      </c>
      <c r="B3100" s="96"/>
      <c r="C3100" s="96"/>
      <c r="D3100" s="13" t="s">
        <v>10098</v>
      </c>
      <c r="E3100" s="13">
        <v>160</v>
      </c>
      <c r="F3100" s="14">
        <v>0.02</v>
      </c>
      <c r="G3100" s="13" t="s">
        <v>14872</v>
      </c>
      <c r="H3100" s="14">
        <v>12</v>
      </c>
      <c r="I3100" s="15" t="s">
        <v>32</v>
      </c>
      <c r="J3100" s="16">
        <v>76.8</v>
      </c>
      <c r="K3100" s="16">
        <v>0.48</v>
      </c>
      <c r="L3100" s="17" t="s">
        <v>399</v>
      </c>
      <c r="M3100" s="163" t="str">
        <f>IFERROR(GETPIVOTDATA("Tot. Bottles",'- Ordine Aggregato -'!$A$1,"sku anker",A3100),"")</f>
        <v/>
      </c>
      <c r="N3100" s="18" t="s">
        <v>42</v>
      </c>
      <c r="O3100" s="19" t="str">
        <f t="shared" si="48"/>
        <v>Order online</v>
      </c>
      <c r="P3100" s="97" t="s">
        <v>68</v>
      </c>
      <c r="Q3100" s="13" t="s">
        <v>10099</v>
      </c>
      <c r="R3100" t="s">
        <v>10100</v>
      </c>
      <c r="S3100" s="20">
        <v>0</v>
      </c>
      <c r="T3100" s="21" t="s">
        <v>38</v>
      </c>
    </row>
    <row r="3101" spans="1:20" x14ac:dyDescent="0.35">
      <c r="A3101" s="96" t="s">
        <v>10101</v>
      </c>
      <c r="D3101" s="13" t="s">
        <v>10102</v>
      </c>
      <c r="E3101" s="13">
        <v>6</v>
      </c>
      <c r="F3101" s="14">
        <v>0.7</v>
      </c>
      <c r="G3101" s="13" t="s">
        <v>14872</v>
      </c>
      <c r="H3101" s="14">
        <v>38</v>
      </c>
      <c r="I3101" s="15" t="s">
        <v>32</v>
      </c>
      <c r="J3101" s="16">
        <v>141</v>
      </c>
      <c r="K3101" s="16">
        <v>23.5</v>
      </c>
      <c r="L3101" s="17" t="s">
        <v>104</v>
      </c>
      <c r="M3101" s="163" t="str">
        <f>IFERROR(GETPIVOTDATA("Tot. Bottles",'- Ordine Aggregato -'!$A$1,"sku anker",A3101),"")</f>
        <v/>
      </c>
      <c r="N3101" s="18" t="s">
        <v>34</v>
      </c>
      <c r="O3101" s="19" t="str">
        <f t="shared" si="48"/>
        <v>Order online</v>
      </c>
      <c r="P3101" s="97" t="s">
        <v>1387</v>
      </c>
      <c r="Q3101" s="13" t="s">
        <v>10103</v>
      </c>
      <c r="R3101" t="s">
        <v>10104</v>
      </c>
      <c r="S3101" s="20">
        <v>0</v>
      </c>
      <c r="T3101" s="21" t="s">
        <v>38</v>
      </c>
    </row>
    <row r="3102" spans="1:20" x14ac:dyDescent="0.35">
      <c r="A3102" s="96" t="s">
        <v>10105</v>
      </c>
      <c r="B3102" s="96"/>
      <c r="C3102" s="96"/>
      <c r="D3102" s="13" t="s">
        <v>10106</v>
      </c>
      <c r="E3102" s="13">
        <v>6</v>
      </c>
      <c r="F3102" s="14">
        <v>0.7</v>
      </c>
      <c r="G3102" s="13" t="s">
        <v>14872</v>
      </c>
      <c r="H3102" s="14">
        <v>43</v>
      </c>
      <c r="I3102" s="15" t="s">
        <v>32</v>
      </c>
      <c r="J3102" s="16">
        <v>169.2</v>
      </c>
      <c r="K3102" s="16">
        <v>28.2</v>
      </c>
      <c r="L3102" s="17" t="s">
        <v>104</v>
      </c>
      <c r="M3102" s="163" t="str">
        <f>IFERROR(GETPIVOTDATA("Tot. Bottles",'- Ordine Aggregato -'!$A$1,"sku anker",A3102),"")</f>
        <v/>
      </c>
      <c r="N3102" s="18" t="s">
        <v>42</v>
      </c>
      <c r="O3102" s="19" t="str">
        <f t="shared" si="48"/>
        <v>Order online</v>
      </c>
      <c r="P3102" s="97" t="s">
        <v>1387</v>
      </c>
      <c r="Q3102" s="13" t="s">
        <v>10107</v>
      </c>
      <c r="R3102" t="s">
        <v>10108</v>
      </c>
      <c r="S3102" s="20">
        <v>0</v>
      </c>
      <c r="T3102" s="21" t="s">
        <v>38</v>
      </c>
    </row>
    <row r="3103" spans="1:20" x14ac:dyDescent="0.35">
      <c r="A3103" s="13" t="s">
        <v>10109</v>
      </c>
      <c r="B3103" s="13"/>
      <c r="C3103" s="13"/>
      <c r="D3103" s="13" t="s">
        <v>10110</v>
      </c>
      <c r="E3103" s="13">
        <v>6</v>
      </c>
      <c r="F3103" s="14">
        <v>0.7</v>
      </c>
      <c r="G3103" s="13" t="s">
        <v>46</v>
      </c>
      <c r="H3103" s="14">
        <v>38</v>
      </c>
      <c r="I3103" s="15" t="s">
        <v>32</v>
      </c>
      <c r="J3103" s="16">
        <v>167.7</v>
      </c>
      <c r="K3103" s="16">
        <v>27.95</v>
      </c>
      <c r="L3103" s="17" t="s">
        <v>104</v>
      </c>
      <c r="M3103" s="163" t="str">
        <f>IFERROR(GETPIVOTDATA("Tot. Bottles",'- Ordine Aggregato -'!$A$1,"sku anker",A3103),"")</f>
        <v/>
      </c>
      <c r="N3103" s="18" t="s">
        <v>34</v>
      </c>
      <c r="O3103" s="19" t="str">
        <f t="shared" si="48"/>
        <v>Order online</v>
      </c>
      <c r="P3103" s="97" t="s">
        <v>1387</v>
      </c>
      <c r="Q3103" s="13" t="s">
        <v>10111</v>
      </c>
      <c r="R3103" t="s">
        <v>10112</v>
      </c>
      <c r="S3103" s="20">
        <v>0</v>
      </c>
      <c r="T3103" s="21" t="s">
        <v>38</v>
      </c>
    </row>
    <row r="3104" spans="1:20" x14ac:dyDescent="0.35">
      <c r="A3104" s="96" t="s">
        <v>10113</v>
      </c>
      <c r="D3104" s="13" t="s">
        <v>10114</v>
      </c>
      <c r="E3104" s="13">
        <v>6</v>
      </c>
      <c r="F3104" s="14">
        <v>0.7</v>
      </c>
      <c r="G3104" s="13" t="s">
        <v>14872</v>
      </c>
      <c r="H3104" s="14">
        <v>38</v>
      </c>
      <c r="I3104" s="15" t="s">
        <v>32</v>
      </c>
      <c r="J3104" s="16">
        <v>204</v>
      </c>
      <c r="K3104" s="16">
        <v>34</v>
      </c>
      <c r="L3104" s="17" t="s">
        <v>104</v>
      </c>
      <c r="M3104" s="163" t="str">
        <f>IFERROR(GETPIVOTDATA("Tot. Bottles",'- Ordine Aggregato -'!$A$1,"sku anker",A3104),"")</f>
        <v/>
      </c>
      <c r="N3104" s="18" t="s">
        <v>42</v>
      </c>
      <c r="O3104" s="19" t="str">
        <f t="shared" si="48"/>
        <v>Order online</v>
      </c>
      <c r="P3104" s="97" t="s">
        <v>1387</v>
      </c>
      <c r="Q3104" s="13" t="s">
        <v>10115</v>
      </c>
      <c r="R3104" t="s">
        <v>10116</v>
      </c>
      <c r="S3104" s="20">
        <v>0</v>
      </c>
      <c r="T3104" s="21" t="s">
        <v>38</v>
      </c>
    </row>
    <row r="3105" spans="1:20" x14ac:dyDescent="0.35">
      <c r="A3105" s="96" t="s">
        <v>10117</v>
      </c>
      <c r="D3105" s="13" t="s">
        <v>10118</v>
      </c>
      <c r="E3105" s="13">
        <v>6</v>
      </c>
      <c r="F3105" s="14">
        <v>0.7</v>
      </c>
      <c r="G3105" s="13" t="s">
        <v>46</v>
      </c>
      <c r="H3105" s="14">
        <v>38</v>
      </c>
      <c r="I3105" s="15" t="s">
        <v>32</v>
      </c>
      <c r="J3105" s="16">
        <v>257.70000000000005</v>
      </c>
      <c r="K3105" s="16">
        <v>42.95</v>
      </c>
      <c r="L3105" s="17" t="s">
        <v>104</v>
      </c>
      <c r="M3105" s="163" t="str">
        <f>IFERROR(GETPIVOTDATA("Tot. Bottles",'- Ordine Aggregato -'!$A$1,"sku anker",A3105),"")</f>
        <v/>
      </c>
      <c r="N3105" s="18" t="s">
        <v>67</v>
      </c>
      <c r="O3105" s="19" t="str">
        <f t="shared" si="48"/>
        <v>Order online</v>
      </c>
      <c r="P3105" s="97" t="s">
        <v>1387</v>
      </c>
      <c r="Q3105" s="13" t="s">
        <v>10119</v>
      </c>
      <c r="R3105" t="s">
        <v>10120</v>
      </c>
      <c r="S3105" s="20">
        <v>42.95</v>
      </c>
      <c r="T3105" s="21" t="s">
        <v>38</v>
      </c>
    </row>
    <row r="3106" spans="1:20" x14ac:dyDescent="0.35">
      <c r="A3106" s="96" t="s">
        <v>10121</v>
      </c>
      <c r="D3106" s="13" t="s">
        <v>10122</v>
      </c>
      <c r="E3106" s="13">
        <v>6</v>
      </c>
      <c r="F3106" s="14">
        <v>0.7</v>
      </c>
      <c r="G3106" s="13" t="s">
        <v>14872</v>
      </c>
      <c r="H3106" s="14">
        <v>43</v>
      </c>
      <c r="I3106" s="15" t="s">
        <v>32</v>
      </c>
      <c r="J3106" s="16">
        <v>257.39999999999998</v>
      </c>
      <c r="K3106" s="16">
        <v>42.9</v>
      </c>
      <c r="L3106" s="17" t="s">
        <v>104</v>
      </c>
      <c r="M3106" s="163" t="str">
        <f>IFERROR(GETPIVOTDATA("Tot. Bottles",'- Ordine Aggregato -'!$A$1,"sku anker",A3106),"")</f>
        <v/>
      </c>
      <c r="N3106" s="18" t="s">
        <v>42</v>
      </c>
      <c r="O3106" s="19" t="str">
        <f t="shared" si="48"/>
        <v>Order online</v>
      </c>
      <c r="P3106" s="97" t="s">
        <v>1387</v>
      </c>
      <c r="Q3106" s="13" t="s">
        <v>10123</v>
      </c>
      <c r="R3106" t="s">
        <v>10124</v>
      </c>
      <c r="S3106" s="20">
        <v>0</v>
      </c>
      <c r="T3106" s="21" t="s">
        <v>38</v>
      </c>
    </row>
    <row r="3107" spans="1:20" x14ac:dyDescent="0.35">
      <c r="A3107" s="96" t="s">
        <v>10125</v>
      </c>
      <c r="B3107" s="96"/>
      <c r="C3107" s="96"/>
      <c r="D3107" s="13" t="s">
        <v>10126</v>
      </c>
      <c r="E3107" s="13">
        <v>6</v>
      </c>
      <c r="F3107" s="14">
        <v>0.7</v>
      </c>
      <c r="G3107" s="13" t="s">
        <v>14872</v>
      </c>
      <c r="H3107" s="14">
        <v>43</v>
      </c>
      <c r="I3107" s="15" t="s">
        <v>32</v>
      </c>
      <c r="J3107" s="16">
        <v>291</v>
      </c>
      <c r="K3107" s="16">
        <v>48.5</v>
      </c>
      <c r="L3107" s="17" t="s">
        <v>104</v>
      </c>
      <c r="M3107" s="163" t="str">
        <f>IFERROR(GETPIVOTDATA("Tot. Bottles",'- Ordine Aggregato -'!$A$1,"sku anker",A3107),"")</f>
        <v/>
      </c>
      <c r="N3107" s="18" t="s">
        <v>34</v>
      </c>
      <c r="O3107" s="19" t="str">
        <f t="shared" si="48"/>
        <v>Order online</v>
      </c>
      <c r="P3107" s="97" t="s">
        <v>1387</v>
      </c>
      <c r="Q3107" s="13" t="s">
        <v>10127</v>
      </c>
      <c r="R3107" t="s">
        <v>10128</v>
      </c>
      <c r="S3107" s="20">
        <v>0</v>
      </c>
      <c r="T3107" s="21" t="s">
        <v>38</v>
      </c>
    </row>
    <row r="3108" spans="1:20" x14ac:dyDescent="0.35">
      <c r="A3108" s="96" t="s">
        <v>10129</v>
      </c>
      <c r="B3108" s="96"/>
      <c r="C3108" s="96"/>
      <c r="D3108" s="13" t="s">
        <v>10130</v>
      </c>
      <c r="E3108" s="13">
        <v>6</v>
      </c>
      <c r="F3108" s="14">
        <v>1</v>
      </c>
      <c r="G3108" s="13" t="s">
        <v>14872</v>
      </c>
      <c r="H3108" s="14">
        <v>37.5</v>
      </c>
      <c r="I3108" s="15" t="s">
        <v>32</v>
      </c>
      <c r="J3108" s="16">
        <v>21.9</v>
      </c>
      <c r="K3108" s="16">
        <v>3.65</v>
      </c>
      <c r="L3108" s="17" t="s">
        <v>1094</v>
      </c>
      <c r="M3108" s="163" t="str">
        <f>IFERROR(GETPIVOTDATA("Tot. Bottles",'- Ordine Aggregato -'!$A$1,"sku anker",A3108),"")</f>
        <v/>
      </c>
      <c r="N3108" s="18" t="s">
        <v>42</v>
      </c>
      <c r="O3108" s="19" t="str">
        <f t="shared" si="48"/>
        <v>Order online</v>
      </c>
      <c r="P3108" s="97" t="s">
        <v>662</v>
      </c>
      <c r="Q3108" s="13" t="s">
        <v>10131</v>
      </c>
      <c r="R3108" t="s">
        <v>10132</v>
      </c>
      <c r="S3108" s="20">
        <v>0</v>
      </c>
      <c r="T3108" s="21" t="s">
        <v>38</v>
      </c>
    </row>
    <row r="3109" spans="1:20" x14ac:dyDescent="0.35">
      <c r="A3109" s="13" t="s">
        <v>10133</v>
      </c>
      <c r="B3109" s="13"/>
      <c r="C3109" s="13"/>
      <c r="D3109" s="13" t="s">
        <v>10134</v>
      </c>
      <c r="E3109" s="13">
        <v>160</v>
      </c>
      <c r="F3109" s="14">
        <v>0.02</v>
      </c>
      <c r="G3109" s="13" t="s">
        <v>14872</v>
      </c>
      <c r="H3109" s="14">
        <v>14.9</v>
      </c>
      <c r="I3109" s="15" t="s">
        <v>32</v>
      </c>
      <c r="J3109" s="16">
        <v>96</v>
      </c>
      <c r="K3109" s="16">
        <v>0.6</v>
      </c>
      <c r="L3109" s="17" t="s">
        <v>768</v>
      </c>
      <c r="M3109" s="163" t="str">
        <f>IFERROR(GETPIVOTDATA("Tot. Bottles",'- Ordine Aggregato -'!$A$1,"sku anker",A3109),"")</f>
        <v/>
      </c>
      <c r="N3109" s="18" t="s">
        <v>42</v>
      </c>
      <c r="O3109" s="19" t="str">
        <f t="shared" si="48"/>
        <v>Order online</v>
      </c>
      <c r="P3109" s="97" t="s">
        <v>68</v>
      </c>
      <c r="Q3109" s="13" t="s">
        <v>10135</v>
      </c>
      <c r="R3109" t="s">
        <v>10136</v>
      </c>
      <c r="S3109" s="20">
        <v>0</v>
      </c>
      <c r="T3109" s="21" t="s">
        <v>38</v>
      </c>
    </row>
    <row r="3110" spans="1:20" x14ac:dyDescent="0.35">
      <c r="A3110" s="13" t="s">
        <v>10137</v>
      </c>
      <c r="B3110" s="13"/>
      <c r="C3110" s="13"/>
      <c r="D3110" s="13" t="s">
        <v>10138</v>
      </c>
      <c r="E3110" s="13">
        <v>40</v>
      </c>
      <c r="F3110" s="14">
        <v>0.02</v>
      </c>
      <c r="G3110" s="13" t="s">
        <v>14872</v>
      </c>
      <c r="H3110" s="14">
        <v>14.9</v>
      </c>
      <c r="I3110" s="15" t="s">
        <v>32</v>
      </c>
      <c r="J3110" s="16">
        <v>24</v>
      </c>
      <c r="K3110" s="16">
        <v>0.6</v>
      </c>
      <c r="L3110" s="17" t="s">
        <v>768</v>
      </c>
      <c r="M3110" s="163" t="str">
        <f>IFERROR(GETPIVOTDATA("Tot. Bottles",'- Ordine Aggregato -'!$A$1,"sku anker",A3110),"")</f>
        <v/>
      </c>
      <c r="N3110" s="18" t="s">
        <v>42</v>
      </c>
      <c r="O3110" s="19" t="str">
        <f t="shared" si="48"/>
        <v>Order online</v>
      </c>
      <c r="P3110" s="97" t="s">
        <v>68</v>
      </c>
      <c r="Q3110" s="13" t="s">
        <v>10135</v>
      </c>
      <c r="R3110" t="s">
        <v>10139</v>
      </c>
      <c r="S3110" s="20">
        <v>0</v>
      </c>
      <c r="T3110" s="21" t="s">
        <v>38</v>
      </c>
    </row>
    <row r="3111" spans="1:20" x14ac:dyDescent="0.35">
      <c r="A3111" s="96" t="s">
        <v>10141</v>
      </c>
      <c r="D3111" s="13" t="s">
        <v>10142</v>
      </c>
      <c r="E3111" s="13">
        <v>6</v>
      </c>
      <c r="F3111" s="14">
        <v>0.7</v>
      </c>
      <c r="G3111" s="13" t="s">
        <v>14872</v>
      </c>
      <c r="H3111" s="14">
        <v>30</v>
      </c>
      <c r="I3111" s="15" t="s">
        <v>32</v>
      </c>
      <c r="J3111" s="16">
        <v>28.5</v>
      </c>
      <c r="K3111" s="16">
        <v>4.75</v>
      </c>
      <c r="L3111" s="17" t="s">
        <v>61</v>
      </c>
      <c r="M3111" s="163" t="str">
        <f>IFERROR(GETPIVOTDATA("Tot. Bottles",'- Ordine Aggregato -'!$A$1,"sku anker",A3111),"")</f>
        <v/>
      </c>
      <c r="N3111" s="18" t="s">
        <v>34</v>
      </c>
      <c r="O3111" s="19" t="str">
        <f t="shared" si="48"/>
        <v>Order online</v>
      </c>
      <c r="P3111" s="97" t="s">
        <v>35</v>
      </c>
      <c r="Q3111" s="13" t="s">
        <v>10143</v>
      </c>
      <c r="R3111" t="s">
        <v>42</v>
      </c>
      <c r="S3111" s="20">
        <v>0</v>
      </c>
      <c r="T3111" s="21" t="s">
        <v>38</v>
      </c>
    </row>
    <row r="3112" spans="1:20" x14ac:dyDescent="0.35">
      <c r="A3112" s="96" t="s">
        <v>10144</v>
      </c>
      <c r="D3112" s="13" t="s">
        <v>10145</v>
      </c>
      <c r="E3112" s="13">
        <v>12</v>
      </c>
      <c r="F3112" s="14">
        <v>0.7</v>
      </c>
      <c r="G3112" s="13" t="s">
        <v>31</v>
      </c>
      <c r="H3112" s="14">
        <v>36</v>
      </c>
      <c r="I3112" s="15" t="s">
        <v>32</v>
      </c>
      <c r="J3112" s="16">
        <v>66</v>
      </c>
      <c r="K3112" s="16">
        <v>5.5</v>
      </c>
      <c r="L3112" s="17" t="s">
        <v>61</v>
      </c>
      <c r="M3112" s="163" t="str">
        <f>IFERROR(GETPIVOTDATA("Tot. Bottles",'- Ordine Aggregato -'!$A$1,"sku anker",A3112),"")</f>
        <v/>
      </c>
      <c r="N3112" s="18" t="s">
        <v>34</v>
      </c>
      <c r="O3112" s="19" t="str">
        <f t="shared" si="48"/>
        <v>Order online</v>
      </c>
      <c r="P3112" s="97" t="s">
        <v>35</v>
      </c>
      <c r="Q3112" s="13" t="s">
        <v>10146</v>
      </c>
      <c r="R3112" t="s">
        <v>10147</v>
      </c>
      <c r="S3112" s="20">
        <v>0</v>
      </c>
      <c r="T3112" s="21" t="s">
        <v>38</v>
      </c>
    </row>
    <row r="3113" spans="1:20" x14ac:dyDescent="0.35">
      <c r="A3113" s="96" t="s">
        <v>10148</v>
      </c>
      <c r="B3113" s="96"/>
      <c r="C3113" s="96"/>
      <c r="D3113" s="13" t="s">
        <v>10149</v>
      </c>
      <c r="E3113" s="13">
        <v>6</v>
      </c>
      <c r="F3113" s="14">
        <v>0.75</v>
      </c>
      <c r="G3113" s="13" t="s">
        <v>14872</v>
      </c>
      <c r="H3113" s="14">
        <v>17</v>
      </c>
      <c r="I3113" s="15" t="s">
        <v>32</v>
      </c>
      <c r="J3113" s="16">
        <v>44.099999999999994</v>
      </c>
      <c r="K3113" s="16">
        <v>7.35</v>
      </c>
      <c r="L3113" s="17" t="s">
        <v>1682</v>
      </c>
      <c r="M3113" s="163" t="str">
        <f>IFERROR(GETPIVOTDATA("Tot. Bottles",'- Ordine Aggregato -'!$A$1,"sku anker",A3113),"")</f>
        <v/>
      </c>
      <c r="N3113" s="18" t="s">
        <v>42</v>
      </c>
      <c r="O3113" s="19" t="str">
        <f t="shared" si="48"/>
        <v>Order online</v>
      </c>
      <c r="P3113" s="97" t="s">
        <v>35</v>
      </c>
      <c r="Q3113" s="13" t="s">
        <v>10150</v>
      </c>
      <c r="R3113" t="s">
        <v>10151</v>
      </c>
      <c r="S3113" s="20">
        <v>0</v>
      </c>
      <c r="T3113" s="21" t="s">
        <v>38</v>
      </c>
    </row>
    <row r="3114" spans="1:20" x14ac:dyDescent="0.35">
      <c r="A3114" s="96" t="s">
        <v>10152</v>
      </c>
      <c r="D3114" s="13" t="s">
        <v>10153</v>
      </c>
      <c r="E3114" s="13">
        <v>6</v>
      </c>
      <c r="F3114" s="14">
        <v>0.75</v>
      </c>
      <c r="G3114" s="13" t="s">
        <v>14872</v>
      </c>
      <c r="H3114" s="14">
        <v>15</v>
      </c>
      <c r="I3114" s="15" t="s">
        <v>32</v>
      </c>
      <c r="J3114" s="16">
        <v>24.599999999999998</v>
      </c>
      <c r="K3114" s="16">
        <v>4.0999999999999996</v>
      </c>
      <c r="L3114" s="17" t="s">
        <v>1682</v>
      </c>
      <c r="M3114" s="163" t="str">
        <f>IFERROR(GETPIVOTDATA("Tot. Bottles",'- Ordine Aggregato -'!$A$1,"sku anker",A3114),"")</f>
        <v/>
      </c>
      <c r="N3114" s="18" t="s">
        <v>42</v>
      </c>
      <c r="O3114" s="19" t="str">
        <f t="shared" si="48"/>
        <v>Order online</v>
      </c>
      <c r="P3114" s="97" t="s">
        <v>35</v>
      </c>
      <c r="Q3114" s="13" t="s">
        <v>10154</v>
      </c>
      <c r="R3114" t="s">
        <v>10155</v>
      </c>
      <c r="S3114" s="20">
        <v>0</v>
      </c>
      <c r="T3114" s="21" t="s">
        <v>38</v>
      </c>
    </row>
    <row r="3115" spans="1:20" x14ac:dyDescent="0.35">
      <c r="A3115" s="13" t="s">
        <v>10156</v>
      </c>
      <c r="B3115" s="13"/>
      <c r="C3115" s="13"/>
      <c r="D3115" s="13" t="s">
        <v>10157</v>
      </c>
      <c r="E3115" s="13">
        <v>6</v>
      </c>
      <c r="F3115" s="14">
        <v>0.75</v>
      </c>
      <c r="G3115" s="13" t="s">
        <v>14872</v>
      </c>
      <c r="H3115" s="14">
        <v>15</v>
      </c>
      <c r="I3115" s="15" t="s">
        <v>32</v>
      </c>
      <c r="J3115" s="16">
        <v>20.399999999999999</v>
      </c>
      <c r="K3115" s="16">
        <v>3.4</v>
      </c>
      <c r="L3115" s="17" t="s">
        <v>1682</v>
      </c>
      <c r="M3115" s="163" t="str">
        <f>IFERROR(GETPIVOTDATA("Tot. Bottles",'- Ordine Aggregato -'!$A$1,"sku anker",A3115),"")</f>
        <v/>
      </c>
      <c r="N3115" s="18" t="s">
        <v>42</v>
      </c>
      <c r="O3115" s="19" t="str">
        <f t="shared" si="48"/>
        <v>Order online</v>
      </c>
      <c r="P3115" s="97" t="s">
        <v>35</v>
      </c>
      <c r="Q3115" s="13" t="s">
        <v>10158</v>
      </c>
      <c r="R3115" t="s">
        <v>10159</v>
      </c>
      <c r="S3115" s="20">
        <v>0</v>
      </c>
      <c r="T3115" s="21" t="s">
        <v>38</v>
      </c>
    </row>
    <row r="3116" spans="1:20" x14ac:dyDescent="0.35">
      <c r="A3116" s="13" t="s">
        <v>10160</v>
      </c>
      <c r="B3116" s="13"/>
      <c r="C3116" s="13"/>
      <c r="D3116" s="13" t="s">
        <v>10161</v>
      </c>
      <c r="E3116" s="13">
        <v>6</v>
      </c>
      <c r="F3116" s="14">
        <v>1</v>
      </c>
      <c r="G3116" s="13" t="s">
        <v>46</v>
      </c>
      <c r="H3116" s="14">
        <v>30</v>
      </c>
      <c r="I3116" s="15" t="s">
        <v>32</v>
      </c>
      <c r="J3116" s="16">
        <v>30</v>
      </c>
      <c r="K3116" s="16">
        <v>5</v>
      </c>
      <c r="L3116" s="17" t="s">
        <v>61</v>
      </c>
      <c r="M3116" s="163" t="str">
        <f>IFERROR(GETPIVOTDATA("Tot. Bottles",'- Ordine Aggregato -'!$A$1,"sku anker",A3116),"")</f>
        <v/>
      </c>
      <c r="N3116" s="18" t="s">
        <v>42</v>
      </c>
      <c r="O3116" s="19" t="str">
        <f t="shared" si="48"/>
        <v>Order online</v>
      </c>
      <c r="P3116" s="97" t="s">
        <v>35</v>
      </c>
      <c r="Q3116" s="13" t="s">
        <v>10162</v>
      </c>
      <c r="R3116" t="s">
        <v>10163</v>
      </c>
      <c r="S3116" s="20">
        <v>0</v>
      </c>
      <c r="T3116" s="21" t="s">
        <v>38</v>
      </c>
    </row>
    <row r="3117" spans="1:20" x14ac:dyDescent="0.35">
      <c r="A3117" s="13" t="s">
        <v>10164</v>
      </c>
      <c r="B3117" s="13"/>
      <c r="C3117" s="13"/>
      <c r="D3117" s="13" t="s">
        <v>10165</v>
      </c>
      <c r="E3117" s="13">
        <v>6</v>
      </c>
      <c r="F3117" s="14">
        <v>0.5</v>
      </c>
      <c r="G3117" s="13" t="s">
        <v>14871</v>
      </c>
      <c r="H3117" s="14">
        <v>45.8</v>
      </c>
      <c r="I3117" s="15" t="s">
        <v>32</v>
      </c>
      <c r="J3117" s="16">
        <v>87</v>
      </c>
      <c r="K3117" s="16">
        <v>14.5</v>
      </c>
      <c r="L3117" s="17" t="s">
        <v>368</v>
      </c>
      <c r="M3117" s="163" t="str">
        <f>IFERROR(GETPIVOTDATA("Tot. Bottles",'- Ordine Aggregato -'!$A$1,"sku anker",A3117),"")</f>
        <v/>
      </c>
      <c r="N3117" s="18" t="s">
        <v>67</v>
      </c>
      <c r="O3117" s="19" t="str">
        <f t="shared" si="48"/>
        <v>Order online</v>
      </c>
      <c r="P3117" s="97" t="s">
        <v>6505</v>
      </c>
      <c r="Q3117" s="13" t="s">
        <v>10166</v>
      </c>
      <c r="R3117" t="s">
        <v>10167</v>
      </c>
      <c r="S3117" s="20">
        <v>14.5</v>
      </c>
      <c r="T3117" s="21" t="s">
        <v>38</v>
      </c>
    </row>
    <row r="3118" spans="1:20" x14ac:dyDescent="0.35">
      <c r="A3118" s="96" t="s">
        <v>10168</v>
      </c>
      <c r="B3118" s="96"/>
      <c r="C3118" s="96"/>
      <c r="D3118" s="13" t="s">
        <v>10169</v>
      </c>
      <c r="E3118" s="13">
        <v>6</v>
      </c>
      <c r="F3118" s="14">
        <v>0.7</v>
      </c>
      <c r="G3118" s="13" t="s">
        <v>31</v>
      </c>
      <c r="H3118" s="14">
        <v>40</v>
      </c>
      <c r="I3118" s="15" t="s">
        <v>32</v>
      </c>
      <c r="J3118" s="16">
        <v>103.5</v>
      </c>
      <c r="K3118" s="16">
        <v>17.25</v>
      </c>
      <c r="L3118" s="17" t="s">
        <v>73</v>
      </c>
      <c r="M3118" s="163" t="str">
        <f>IFERROR(GETPIVOTDATA("Tot. Bottles",'- Ordine Aggregato -'!$A$1,"sku anker",A3118),"")</f>
        <v/>
      </c>
      <c r="N3118" s="18" t="s">
        <v>42</v>
      </c>
      <c r="O3118" s="19" t="str">
        <f t="shared" si="48"/>
        <v>Order online</v>
      </c>
      <c r="P3118" s="97" t="s">
        <v>385</v>
      </c>
      <c r="Q3118" s="13" t="s">
        <v>10170</v>
      </c>
      <c r="R3118" t="s">
        <v>10171</v>
      </c>
      <c r="S3118" s="20">
        <v>0</v>
      </c>
      <c r="T3118" s="21" t="s">
        <v>38</v>
      </c>
    </row>
    <row r="3119" spans="1:20" x14ac:dyDescent="0.35">
      <c r="A3119" s="96" t="s">
        <v>10172</v>
      </c>
      <c r="D3119" s="13" t="s">
        <v>10173</v>
      </c>
      <c r="E3119" s="13">
        <v>6</v>
      </c>
      <c r="F3119" s="14">
        <v>0.7</v>
      </c>
      <c r="G3119" s="13" t="s">
        <v>14872</v>
      </c>
      <c r="H3119" s="14">
        <v>40</v>
      </c>
      <c r="I3119" s="15" t="s">
        <v>32</v>
      </c>
      <c r="J3119" s="16">
        <v>95.699999999999989</v>
      </c>
      <c r="K3119" s="16">
        <v>15.95</v>
      </c>
      <c r="L3119" s="17" t="s">
        <v>73</v>
      </c>
      <c r="M3119" s="163" t="str">
        <f>IFERROR(GETPIVOTDATA("Tot. Bottles",'- Ordine Aggregato -'!$A$1,"sku anker",A3119),"")</f>
        <v/>
      </c>
      <c r="N3119" s="18" t="s">
        <v>42</v>
      </c>
      <c r="O3119" s="19" t="str">
        <f t="shared" si="48"/>
        <v>Order online</v>
      </c>
      <c r="P3119" s="97" t="s">
        <v>385</v>
      </c>
      <c r="Q3119" s="13" t="s">
        <v>10174</v>
      </c>
      <c r="R3119" t="s">
        <v>10175</v>
      </c>
      <c r="S3119" s="20">
        <v>0</v>
      </c>
      <c r="T3119" s="21" t="s">
        <v>38</v>
      </c>
    </row>
    <row r="3120" spans="1:20" x14ac:dyDescent="0.35">
      <c r="A3120" s="96" t="s">
        <v>10176</v>
      </c>
      <c r="B3120" s="96"/>
      <c r="C3120" s="96"/>
      <c r="D3120" s="13" t="s">
        <v>10177</v>
      </c>
      <c r="E3120" s="13">
        <v>6</v>
      </c>
      <c r="F3120" s="14">
        <v>0.7</v>
      </c>
      <c r="G3120" s="13" t="s">
        <v>14871</v>
      </c>
      <c r="H3120" s="14">
        <v>38</v>
      </c>
      <c r="I3120" s="15" t="s">
        <v>32</v>
      </c>
      <c r="J3120" s="16">
        <v>29.700000000000003</v>
      </c>
      <c r="K3120" s="16">
        <v>4.95</v>
      </c>
      <c r="L3120" s="17" t="s">
        <v>10178</v>
      </c>
      <c r="M3120" s="163" t="str">
        <f>IFERROR(GETPIVOTDATA("Tot. Bottles",'- Ordine Aggregato -'!$A$1,"sku anker",A3120),"")</f>
        <v/>
      </c>
      <c r="N3120" s="18" t="s">
        <v>42</v>
      </c>
      <c r="O3120" s="19" t="str">
        <f t="shared" si="48"/>
        <v>Order online</v>
      </c>
      <c r="P3120" s="97" t="s">
        <v>3058</v>
      </c>
      <c r="Q3120" s="13" t="s">
        <v>10179</v>
      </c>
      <c r="R3120" t="s">
        <v>10180</v>
      </c>
      <c r="S3120" s="20">
        <v>0</v>
      </c>
      <c r="T3120" s="21" t="s">
        <v>38</v>
      </c>
    </row>
    <row r="3121" spans="1:20" x14ac:dyDescent="0.35">
      <c r="A3121" s="96" t="s">
        <v>10181</v>
      </c>
      <c r="B3121" s="96"/>
      <c r="C3121" s="96"/>
      <c r="D3121" s="13" t="s">
        <v>10177</v>
      </c>
      <c r="E3121" s="13">
        <v>12</v>
      </c>
      <c r="F3121" s="14">
        <v>0.7</v>
      </c>
      <c r="G3121" s="13" t="s">
        <v>14871</v>
      </c>
      <c r="H3121" s="14">
        <v>40</v>
      </c>
      <c r="I3121" s="15" t="s">
        <v>32</v>
      </c>
      <c r="J3121" s="16">
        <v>49.800000000000004</v>
      </c>
      <c r="K3121" s="16">
        <v>4.1500000000000004</v>
      </c>
      <c r="L3121" s="17" t="s">
        <v>10178</v>
      </c>
      <c r="M3121" s="163" t="str">
        <f>IFERROR(GETPIVOTDATA("Tot. Bottles",'- Ordine Aggregato -'!$A$1,"sku anker",A3121),"")</f>
        <v/>
      </c>
      <c r="N3121" s="18" t="s">
        <v>42</v>
      </c>
      <c r="O3121" s="19" t="str">
        <f t="shared" si="48"/>
        <v>Order online</v>
      </c>
      <c r="P3121" s="97" t="s">
        <v>3058</v>
      </c>
      <c r="Q3121" s="13" t="s">
        <v>10179</v>
      </c>
      <c r="R3121" t="s">
        <v>10180</v>
      </c>
      <c r="S3121" s="20">
        <v>0</v>
      </c>
      <c r="T3121" s="21" t="s">
        <v>38</v>
      </c>
    </row>
    <row r="3122" spans="1:20" x14ac:dyDescent="0.35">
      <c r="A3122" s="96" t="s">
        <v>10182</v>
      </c>
      <c r="B3122" s="96"/>
      <c r="C3122" s="96"/>
      <c r="D3122" s="13" t="s">
        <v>10177</v>
      </c>
      <c r="E3122" s="13">
        <v>12</v>
      </c>
      <c r="F3122" s="14">
        <v>1</v>
      </c>
      <c r="G3122" s="13" t="s">
        <v>14871</v>
      </c>
      <c r="H3122" s="14">
        <v>40</v>
      </c>
      <c r="I3122" s="15" t="s">
        <v>32</v>
      </c>
      <c r="J3122" s="16">
        <v>59.400000000000006</v>
      </c>
      <c r="K3122" s="16">
        <v>4.95</v>
      </c>
      <c r="L3122" s="17" t="s">
        <v>10178</v>
      </c>
      <c r="M3122" s="163" t="str">
        <f>IFERROR(GETPIVOTDATA("Tot. Bottles",'- Ordine Aggregato -'!$A$1,"sku anker",A3122),"")</f>
        <v/>
      </c>
      <c r="N3122" s="18" t="s">
        <v>42</v>
      </c>
      <c r="O3122" s="19" t="str">
        <f t="shared" si="48"/>
        <v>Order online</v>
      </c>
      <c r="P3122" s="97" t="s">
        <v>3058</v>
      </c>
      <c r="Q3122" s="13" t="s">
        <v>10183</v>
      </c>
      <c r="R3122" t="s">
        <v>10184</v>
      </c>
      <c r="S3122" s="20">
        <v>0</v>
      </c>
      <c r="T3122" s="21" t="s">
        <v>38</v>
      </c>
    </row>
    <row r="3123" spans="1:20" x14ac:dyDescent="0.35">
      <c r="A3123" s="13" t="s">
        <v>10185</v>
      </c>
      <c r="B3123" s="13"/>
      <c r="C3123" s="13"/>
      <c r="D3123" s="13" t="s">
        <v>10186</v>
      </c>
      <c r="E3123" s="13">
        <v>6</v>
      </c>
      <c r="F3123" s="14">
        <v>0.7</v>
      </c>
      <c r="G3123" s="13" t="s">
        <v>14872</v>
      </c>
      <c r="H3123" s="14">
        <v>37.5</v>
      </c>
      <c r="I3123" s="15" t="s">
        <v>32</v>
      </c>
      <c r="J3123" s="16">
        <v>12.299999999999999</v>
      </c>
      <c r="K3123" s="16">
        <v>2.0499999999999998</v>
      </c>
      <c r="L3123" s="17" t="s">
        <v>10178</v>
      </c>
      <c r="M3123" s="163" t="str">
        <f>IFERROR(GETPIVOTDATA("Tot. Bottles",'- Ordine Aggregato -'!$A$1,"sku anker",A3123),"")</f>
        <v/>
      </c>
      <c r="N3123" s="18" t="s">
        <v>42</v>
      </c>
      <c r="O3123" s="19" t="str">
        <f t="shared" si="48"/>
        <v>Order online</v>
      </c>
      <c r="P3123" s="97" t="s">
        <v>3058</v>
      </c>
      <c r="Q3123" s="13" t="s">
        <v>10187</v>
      </c>
      <c r="R3123" t="s">
        <v>42</v>
      </c>
      <c r="S3123" s="20">
        <v>0</v>
      </c>
      <c r="T3123" s="21" t="s">
        <v>38</v>
      </c>
    </row>
    <row r="3124" spans="1:20" x14ac:dyDescent="0.35">
      <c r="A3124" s="96" t="s">
        <v>10188</v>
      </c>
      <c r="B3124" s="96"/>
      <c r="C3124" s="96"/>
      <c r="D3124" s="13" t="s">
        <v>10189</v>
      </c>
      <c r="E3124" s="13">
        <v>12</v>
      </c>
      <c r="F3124" s="14">
        <v>1</v>
      </c>
      <c r="G3124" s="13" t="s">
        <v>14871</v>
      </c>
      <c r="H3124" s="14">
        <v>40</v>
      </c>
      <c r="I3124" s="15" t="s">
        <v>32</v>
      </c>
      <c r="J3124" s="16">
        <v>37.200000000000003</v>
      </c>
      <c r="K3124" s="16">
        <v>3.1</v>
      </c>
      <c r="L3124" s="17" t="s">
        <v>10178</v>
      </c>
      <c r="M3124" s="163" t="str">
        <f>IFERROR(GETPIVOTDATA("Tot. Bottles",'- Ordine Aggregato -'!$A$1,"sku anker",A3124),"")</f>
        <v/>
      </c>
      <c r="N3124" s="18" t="s">
        <v>42</v>
      </c>
      <c r="O3124" s="19" t="str">
        <f t="shared" si="48"/>
        <v>Order online</v>
      </c>
      <c r="P3124" s="97" t="s">
        <v>3058</v>
      </c>
      <c r="Q3124" s="13" t="s">
        <v>10190</v>
      </c>
      <c r="R3124" t="s">
        <v>10191</v>
      </c>
      <c r="S3124" s="20">
        <v>0</v>
      </c>
      <c r="T3124" s="21" t="s">
        <v>38</v>
      </c>
    </row>
    <row r="3125" spans="1:20" x14ac:dyDescent="0.35">
      <c r="A3125" s="96" t="s">
        <v>10192</v>
      </c>
      <c r="B3125" s="96"/>
      <c r="C3125" s="96"/>
      <c r="D3125" s="13" t="s">
        <v>10193</v>
      </c>
      <c r="E3125" s="13">
        <v>6</v>
      </c>
      <c r="F3125" s="14">
        <v>0.7</v>
      </c>
      <c r="G3125" s="13" t="s">
        <v>46</v>
      </c>
      <c r="H3125" s="14">
        <v>40</v>
      </c>
      <c r="I3125" s="15" t="s">
        <v>32</v>
      </c>
      <c r="J3125" s="16">
        <v>24.299999999999997</v>
      </c>
      <c r="K3125" s="16">
        <v>4.05</v>
      </c>
      <c r="L3125" s="17" t="s">
        <v>10178</v>
      </c>
      <c r="M3125" s="163" t="str">
        <f>IFERROR(GETPIVOTDATA("Tot. Bottles",'- Ordine Aggregato -'!$A$1,"sku anker",A3125),"")</f>
        <v/>
      </c>
      <c r="N3125" s="18" t="s">
        <v>34</v>
      </c>
      <c r="O3125" s="19" t="str">
        <f t="shared" si="48"/>
        <v>Order online</v>
      </c>
      <c r="P3125" s="97" t="s">
        <v>3058</v>
      </c>
      <c r="Q3125" s="13" t="s">
        <v>10194</v>
      </c>
      <c r="R3125" t="s">
        <v>10195</v>
      </c>
      <c r="S3125" s="20">
        <v>0</v>
      </c>
      <c r="T3125" s="21" t="s">
        <v>38</v>
      </c>
    </row>
    <row r="3126" spans="1:20" x14ac:dyDescent="0.35">
      <c r="A3126" s="96" t="s">
        <v>10196</v>
      </c>
      <c r="B3126" s="96"/>
      <c r="C3126" s="96"/>
      <c r="D3126" s="13" t="s">
        <v>10197</v>
      </c>
      <c r="E3126" s="13">
        <v>6</v>
      </c>
      <c r="F3126" s="14">
        <v>0.7</v>
      </c>
      <c r="G3126" s="13" t="s">
        <v>14872</v>
      </c>
      <c r="H3126" s="14">
        <v>47</v>
      </c>
      <c r="I3126" s="15" t="s">
        <v>32</v>
      </c>
      <c r="J3126" s="16">
        <v>107.69999999999999</v>
      </c>
      <c r="K3126" s="16">
        <v>17.95</v>
      </c>
      <c r="L3126" s="17" t="s">
        <v>368</v>
      </c>
      <c r="M3126" s="163" t="str">
        <f>IFERROR(GETPIVOTDATA("Tot. Bottles",'- Ordine Aggregato -'!$A$1,"sku anker",A3126),"")</f>
        <v/>
      </c>
      <c r="N3126" s="18" t="s">
        <v>67</v>
      </c>
      <c r="O3126" s="19" t="str">
        <f t="shared" si="48"/>
        <v>Order online</v>
      </c>
      <c r="P3126" s="97" t="s">
        <v>146</v>
      </c>
      <c r="Q3126" s="13" t="s">
        <v>10198</v>
      </c>
      <c r="R3126" t="s">
        <v>10199</v>
      </c>
      <c r="S3126" s="20">
        <v>17.95</v>
      </c>
      <c r="T3126" s="21" t="s">
        <v>38</v>
      </c>
    </row>
    <row r="3127" spans="1:20" x14ac:dyDescent="0.35">
      <c r="A3127" s="96" t="s">
        <v>10200</v>
      </c>
      <c r="B3127" s="96"/>
      <c r="C3127" s="96"/>
      <c r="D3127" s="13" t="s">
        <v>10201</v>
      </c>
      <c r="E3127" s="13">
        <v>6</v>
      </c>
      <c r="F3127" s="14">
        <v>1</v>
      </c>
      <c r="G3127" s="13" t="s">
        <v>31</v>
      </c>
      <c r="H3127" s="14">
        <v>0</v>
      </c>
      <c r="I3127" s="15" t="s">
        <v>32</v>
      </c>
      <c r="J3127" s="16">
        <v>27</v>
      </c>
      <c r="K3127" s="16">
        <v>4.5</v>
      </c>
      <c r="L3127" s="17" t="s">
        <v>2503</v>
      </c>
      <c r="M3127" s="163" t="str">
        <f>IFERROR(GETPIVOTDATA("Tot. Bottles",'- Ordine Aggregato -'!$A$1,"sku anker",A3127),"")</f>
        <v/>
      </c>
      <c r="N3127" s="18" t="s">
        <v>34</v>
      </c>
      <c r="O3127" s="19" t="str">
        <f t="shared" si="48"/>
        <v>Order online</v>
      </c>
      <c r="P3127" s="97" t="s">
        <v>225</v>
      </c>
      <c r="Q3127" s="13" t="s">
        <v>10202</v>
      </c>
      <c r="R3127" t="s">
        <v>10203</v>
      </c>
      <c r="S3127" s="20">
        <v>0</v>
      </c>
      <c r="T3127" s="21" t="s">
        <v>38</v>
      </c>
    </row>
    <row r="3128" spans="1:20" x14ac:dyDescent="0.35">
      <c r="A3128" s="96" t="s">
        <v>10204</v>
      </c>
      <c r="B3128" s="96"/>
      <c r="C3128" s="96"/>
      <c r="D3128" s="13" t="s">
        <v>10205</v>
      </c>
      <c r="E3128" s="13">
        <v>6</v>
      </c>
      <c r="F3128" s="14">
        <v>0.7</v>
      </c>
      <c r="G3128" s="13" t="s">
        <v>14871</v>
      </c>
      <c r="H3128" s="14">
        <v>40</v>
      </c>
      <c r="I3128" s="15" t="s">
        <v>32</v>
      </c>
      <c r="J3128" s="16">
        <v>34.799999999999997</v>
      </c>
      <c r="K3128" s="16">
        <v>5.8</v>
      </c>
      <c r="L3128" s="17" t="s">
        <v>448</v>
      </c>
      <c r="M3128" s="163" t="str">
        <f>IFERROR(GETPIVOTDATA("Tot. Bottles",'- Ordine Aggregato -'!$A$1,"sku anker",A3128),"")</f>
        <v/>
      </c>
      <c r="N3128" s="18" t="s">
        <v>34</v>
      </c>
      <c r="O3128" s="19" t="str">
        <f t="shared" si="48"/>
        <v>Order online</v>
      </c>
      <c r="P3128" s="97" t="s">
        <v>1232</v>
      </c>
      <c r="Q3128" s="13" t="s">
        <v>10206</v>
      </c>
      <c r="R3128" t="s">
        <v>10207</v>
      </c>
      <c r="S3128" s="20">
        <v>0</v>
      </c>
      <c r="T3128" s="21" t="s">
        <v>38</v>
      </c>
    </row>
    <row r="3129" spans="1:20" x14ac:dyDescent="0.35">
      <c r="A3129" s="13" t="s">
        <v>10208</v>
      </c>
      <c r="B3129" s="13"/>
      <c r="C3129" s="13"/>
      <c r="D3129" s="13" t="s">
        <v>10205</v>
      </c>
      <c r="E3129" s="13">
        <v>6</v>
      </c>
      <c r="F3129" s="14">
        <v>1</v>
      </c>
      <c r="G3129" s="13" t="s">
        <v>14871</v>
      </c>
      <c r="H3129" s="14">
        <v>40</v>
      </c>
      <c r="I3129" s="15" t="s">
        <v>32</v>
      </c>
      <c r="J3129" s="16">
        <v>47.400000000000006</v>
      </c>
      <c r="K3129" s="16">
        <v>7.9</v>
      </c>
      <c r="L3129" s="17" t="s">
        <v>448</v>
      </c>
      <c r="M3129" s="163" t="str">
        <f>IFERROR(GETPIVOTDATA("Tot. Bottles",'- Ordine Aggregato -'!$A$1,"sku anker",A3129),"")</f>
        <v/>
      </c>
      <c r="N3129" s="18" t="s">
        <v>42</v>
      </c>
      <c r="O3129" s="19" t="str">
        <f t="shared" si="48"/>
        <v>Order online</v>
      </c>
      <c r="P3129" s="97" t="s">
        <v>1232</v>
      </c>
      <c r="Q3129" s="13" t="s">
        <v>10209</v>
      </c>
      <c r="R3129" t="s">
        <v>10210</v>
      </c>
      <c r="S3129" s="20">
        <v>0</v>
      </c>
      <c r="T3129" s="21" t="s">
        <v>38</v>
      </c>
    </row>
    <row r="3130" spans="1:20" x14ac:dyDescent="0.35">
      <c r="A3130" s="96" t="s">
        <v>10211</v>
      </c>
      <c r="B3130" s="96"/>
      <c r="C3130" s="96"/>
      <c r="D3130" s="13" t="s">
        <v>10212</v>
      </c>
      <c r="E3130" s="13">
        <v>6</v>
      </c>
      <c r="F3130" s="14">
        <v>0.7</v>
      </c>
      <c r="G3130" s="13" t="s">
        <v>46</v>
      </c>
      <c r="H3130" s="14">
        <v>40</v>
      </c>
      <c r="I3130" s="15" t="s">
        <v>32</v>
      </c>
      <c r="J3130" s="16">
        <v>372</v>
      </c>
      <c r="K3130" s="16">
        <v>62</v>
      </c>
      <c r="L3130" s="17" t="s">
        <v>41</v>
      </c>
      <c r="M3130" s="163" t="str">
        <f>IFERROR(GETPIVOTDATA("Tot. Bottles",'- Ordine Aggregato -'!$A$1,"sku anker",A3130),"")</f>
        <v/>
      </c>
      <c r="N3130" s="18" t="s">
        <v>42</v>
      </c>
      <c r="O3130" s="19" t="str">
        <f t="shared" si="48"/>
        <v>Order online</v>
      </c>
      <c r="P3130" s="97" t="s">
        <v>43</v>
      </c>
      <c r="Q3130" s="13" t="s">
        <v>10213</v>
      </c>
      <c r="R3130" t="s">
        <v>10214</v>
      </c>
      <c r="S3130" s="20">
        <v>0</v>
      </c>
      <c r="T3130" s="21" t="s">
        <v>38</v>
      </c>
    </row>
    <row r="3131" spans="1:20" x14ac:dyDescent="0.35">
      <c r="A3131" s="13" t="s">
        <v>10215</v>
      </c>
      <c r="B3131" s="13"/>
      <c r="C3131" s="13"/>
      <c r="D3131" s="13" t="s">
        <v>10216</v>
      </c>
      <c r="E3131" s="13">
        <v>6</v>
      </c>
      <c r="F3131" s="14">
        <v>0.7</v>
      </c>
      <c r="G3131" s="13" t="s">
        <v>46</v>
      </c>
      <c r="H3131" s="14">
        <v>40</v>
      </c>
      <c r="I3131" s="15" t="s">
        <v>32</v>
      </c>
      <c r="J3131" s="16">
        <v>294</v>
      </c>
      <c r="K3131" s="16">
        <v>49</v>
      </c>
      <c r="L3131" s="17" t="s">
        <v>41</v>
      </c>
      <c r="M3131" s="163" t="str">
        <f>IFERROR(GETPIVOTDATA("Tot. Bottles",'- Ordine Aggregato -'!$A$1,"sku anker",A3131),"")</f>
        <v/>
      </c>
      <c r="N3131" s="18" t="s">
        <v>42</v>
      </c>
      <c r="O3131" s="19" t="str">
        <f t="shared" si="48"/>
        <v>Order online</v>
      </c>
      <c r="P3131" s="97" t="s">
        <v>43</v>
      </c>
      <c r="Q3131" s="13" t="s">
        <v>10217</v>
      </c>
      <c r="R3131" t="s">
        <v>10218</v>
      </c>
      <c r="S3131" s="20">
        <v>0</v>
      </c>
      <c r="T3131" s="21" t="s">
        <v>38</v>
      </c>
    </row>
    <row r="3132" spans="1:20" x14ac:dyDescent="0.35">
      <c r="A3132" s="96" t="s">
        <v>10219</v>
      </c>
      <c r="B3132" s="96"/>
      <c r="C3132" s="96"/>
      <c r="D3132" s="13" t="s">
        <v>10220</v>
      </c>
      <c r="E3132" s="13">
        <v>6</v>
      </c>
      <c r="F3132" s="14">
        <v>0.7</v>
      </c>
      <c r="G3132" s="13" t="s">
        <v>46</v>
      </c>
      <c r="H3132" s="14">
        <v>40</v>
      </c>
      <c r="I3132" s="15" t="s">
        <v>32</v>
      </c>
      <c r="J3132" s="16">
        <v>327</v>
      </c>
      <c r="K3132" s="16">
        <v>54.5</v>
      </c>
      <c r="L3132" s="17" t="s">
        <v>41</v>
      </c>
      <c r="M3132" s="163" t="str">
        <f>IFERROR(GETPIVOTDATA("Tot. Bottles",'- Ordine Aggregato -'!$A$1,"sku anker",A3132),"")</f>
        <v/>
      </c>
      <c r="N3132" s="18" t="s">
        <v>42</v>
      </c>
      <c r="O3132" s="19" t="str">
        <f t="shared" si="48"/>
        <v>Order online</v>
      </c>
      <c r="P3132" s="97" t="s">
        <v>43</v>
      </c>
      <c r="Q3132" s="13" t="s">
        <v>10221</v>
      </c>
      <c r="R3132" t="s">
        <v>10222</v>
      </c>
      <c r="S3132" s="20">
        <v>0</v>
      </c>
      <c r="T3132" s="21" t="s">
        <v>38</v>
      </c>
    </row>
    <row r="3133" spans="1:20" x14ac:dyDescent="0.35">
      <c r="A3133" s="96" t="s">
        <v>10223</v>
      </c>
      <c r="D3133" s="13" t="s">
        <v>10224</v>
      </c>
      <c r="E3133" s="13">
        <v>6</v>
      </c>
      <c r="F3133" s="14">
        <v>0.75</v>
      </c>
      <c r="G3133" s="13" t="s">
        <v>14872</v>
      </c>
      <c r="H3133" s="14">
        <v>13.5</v>
      </c>
      <c r="I3133" s="15" t="s">
        <v>32</v>
      </c>
      <c r="J3133" s="16">
        <v>32.099999999999994</v>
      </c>
      <c r="K3133" s="16">
        <v>5.35</v>
      </c>
      <c r="L3133" s="17" t="s">
        <v>710</v>
      </c>
      <c r="M3133" s="163" t="str">
        <f>IFERROR(GETPIVOTDATA("Tot. Bottles",'- Ordine Aggregato -'!$A$1,"sku anker",A3133),"")</f>
        <v/>
      </c>
      <c r="N3133" s="18" t="s">
        <v>42</v>
      </c>
      <c r="O3133" s="19" t="str">
        <f t="shared" si="48"/>
        <v>Order online</v>
      </c>
      <c r="P3133" s="97" t="s">
        <v>355</v>
      </c>
      <c r="Q3133" s="13" t="s">
        <v>10225</v>
      </c>
      <c r="R3133" t="s">
        <v>10226</v>
      </c>
      <c r="S3133" s="20">
        <v>0</v>
      </c>
      <c r="T3133" s="21" t="s">
        <v>38</v>
      </c>
    </row>
    <row r="3134" spans="1:20" x14ac:dyDescent="0.35">
      <c r="A3134" s="96" t="s">
        <v>10227</v>
      </c>
      <c r="B3134" s="96"/>
      <c r="C3134" s="96"/>
      <c r="D3134" s="13" t="s">
        <v>10228</v>
      </c>
      <c r="E3134" s="13">
        <v>6</v>
      </c>
      <c r="F3134" s="14">
        <v>0.75</v>
      </c>
      <c r="G3134" s="13" t="s">
        <v>14872</v>
      </c>
      <c r="H3134" s="14">
        <v>13.5</v>
      </c>
      <c r="I3134" s="15" t="s">
        <v>32</v>
      </c>
      <c r="J3134" s="16">
        <v>24.900000000000002</v>
      </c>
      <c r="K3134" s="16">
        <v>4.1500000000000004</v>
      </c>
      <c r="L3134" s="17" t="s">
        <v>704</v>
      </c>
      <c r="M3134" s="163" t="str">
        <f>IFERROR(GETPIVOTDATA("Tot. Bottles",'- Ordine Aggregato -'!$A$1,"sku anker",A3134),"")</f>
        <v/>
      </c>
      <c r="N3134" s="18" t="s">
        <v>67</v>
      </c>
      <c r="O3134" s="19" t="str">
        <f t="shared" si="48"/>
        <v>Order online</v>
      </c>
      <c r="P3134" s="97" t="s">
        <v>355</v>
      </c>
      <c r="Q3134" s="13" t="s">
        <v>10229</v>
      </c>
      <c r="R3134" t="s">
        <v>10230</v>
      </c>
      <c r="S3134" s="20">
        <v>4.1500000000000004</v>
      </c>
      <c r="T3134" s="21" t="s">
        <v>38</v>
      </c>
    </row>
    <row r="3135" spans="1:20" x14ac:dyDescent="0.35">
      <c r="A3135" s="96" t="s">
        <v>10231</v>
      </c>
      <c r="B3135" s="96"/>
      <c r="C3135" s="96"/>
      <c r="D3135" s="13" t="s">
        <v>10232</v>
      </c>
      <c r="E3135" s="13">
        <v>6</v>
      </c>
      <c r="F3135" s="14">
        <v>0.75</v>
      </c>
      <c r="G3135" s="13" t="s">
        <v>14872</v>
      </c>
      <c r="H3135" s="14">
        <v>13.5</v>
      </c>
      <c r="I3135" s="15" t="s">
        <v>32</v>
      </c>
      <c r="J3135" s="16">
        <v>37.5</v>
      </c>
      <c r="K3135" s="16">
        <v>6.25</v>
      </c>
      <c r="L3135" s="17" t="s">
        <v>710</v>
      </c>
      <c r="M3135" s="163" t="str">
        <f>IFERROR(GETPIVOTDATA("Tot. Bottles",'- Ordine Aggregato -'!$A$1,"sku anker",A3135),"")</f>
        <v/>
      </c>
      <c r="N3135" s="18" t="s">
        <v>67</v>
      </c>
      <c r="O3135" s="19" t="str">
        <f t="shared" si="48"/>
        <v>Order online</v>
      </c>
      <c r="P3135" s="97" t="s">
        <v>355</v>
      </c>
      <c r="Q3135" s="13" t="s">
        <v>10233</v>
      </c>
      <c r="R3135" t="s">
        <v>10234</v>
      </c>
      <c r="S3135" s="20">
        <v>6.25</v>
      </c>
      <c r="T3135" s="21" t="s">
        <v>38</v>
      </c>
    </row>
    <row r="3136" spans="1:20" x14ac:dyDescent="0.35">
      <c r="A3136" s="96" t="s">
        <v>10235</v>
      </c>
      <c r="B3136" s="96"/>
      <c r="C3136" s="96"/>
      <c r="D3136" s="13" t="s">
        <v>10236</v>
      </c>
      <c r="E3136" s="13">
        <v>6</v>
      </c>
      <c r="F3136" s="14">
        <v>0.5</v>
      </c>
      <c r="G3136" s="13" t="s">
        <v>46</v>
      </c>
      <c r="H3136" s="14">
        <v>26</v>
      </c>
      <c r="I3136" s="15" t="s">
        <v>32</v>
      </c>
      <c r="J3136" s="16">
        <v>45.3</v>
      </c>
      <c r="K3136" s="16">
        <v>7.55</v>
      </c>
      <c r="L3136" s="17" t="s">
        <v>589</v>
      </c>
      <c r="M3136" s="163" t="str">
        <f>IFERROR(GETPIVOTDATA("Tot. Bottles",'- Ordine Aggregato -'!$A$1,"sku anker",A3136),"")</f>
        <v/>
      </c>
      <c r="N3136" s="18" t="s">
        <v>67</v>
      </c>
      <c r="O3136" s="19" t="str">
        <f t="shared" si="48"/>
        <v>Order online</v>
      </c>
      <c r="P3136" s="97" t="s">
        <v>355</v>
      </c>
      <c r="Q3136" s="13" t="s">
        <v>10237</v>
      </c>
      <c r="R3136" t="s">
        <v>10238</v>
      </c>
      <c r="S3136" s="20">
        <v>7.55</v>
      </c>
      <c r="T3136" s="21" t="s">
        <v>38</v>
      </c>
    </row>
    <row r="3137" spans="1:20" x14ac:dyDescent="0.35">
      <c r="A3137" s="13" t="s">
        <v>15839</v>
      </c>
      <c r="B3137" s="13"/>
      <c r="C3137" s="13"/>
      <c r="D3137" s="13" t="s">
        <v>10236</v>
      </c>
      <c r="E3137" s="13">
        <v>6</v>
      </c>
      <c r="F3137" s="14">
        <v>0.7</v>
      </c>
      <c r="G3137" s="13" t="s">
        <v>14872</v>
      </c>
      <c r="H3137" s="14">
        <v>26</v>
      </c>
      <c r="I3137" s="15" t="s">
        <v>32</v>
      </c>
      <c r="J3137" s="16">
        <v>49.5</v>
      </c>
      <c r="K3137" s="16">
        <v>8.25</v>
      </c>
      <c r="L3137" s="17" t="s">
        <v>589</v>
      </c>
      <c r="M3137" s="163" t="str">
        <f>IFERROR(GETPIVOTDATA("Tot. Bottles",'- Ordine Aggregato -'!$A$1,"sku anker",A3137),"")</f>
        <v/>
      </c>
      <c r="N3137" s="18" t="s">
        <v>42</v>
      </c>
      <c r="O3137" s="19" t="str">
        <f t="shared" si="48"/>
        <v>Order online</v>
      </c>
      <c r="P3137" s="97" t="s">
        <v>355</v>
      </c>
      <c r="Q3137" s="13" t="s">
        <v>15840</v>
      </c>
      <c r="R3137" t="s">
        <v>15841</v>
      </c>
      <c r="S3137" s="20">
        <v>0</v>
      </c>
      <c r="T3137" s="21" t="s">
        <v>38</v>
      </c>
    </row>
    <row r="3138" spans="1:20" x14ac:dyDescent="0.35">
      <c r="A3138" s="13" t="s">
        <v>15842</v>
      </c>
      <c r="B3138" s="13"/>
      <c r="C3138" s="13"/>
      <c r="D3138" s="13" t="s">
        <v>10236</v>
      </c>
      <c r="E3138" s="13">
        <v>6</v>
      </c>
      <c r="F3138" s="14">
        <v>1</v>
      </c>
      <c r="G3138" s="13" t="s">
        <v>46</v>
      </c>
      <c r="H3138" s="14">
        <v>26</v>
      </c>
      <c r="I3138" s="15" t="s">
        <v>32</v>
      </c>
      <c r="J3138" s="16">
        <v>75</v>
      </c>
      <c r="K3138" s="16">
        <v>12.5</v>
      </c>
      <c r="L3138" s="17" t="s">
        <v>589</v>
      </c>
      <c r="M3138" s="163" t="str">
        <f>IFERROR(GETPIVOTDATA("Tot. Bottles",'- Ordine Aggregato -'!$A$1,"sku anker",A3138),"")</f>
        <v/>
      </c>
      <c r="N3138" s="18" t="s">
        <v>42</v>
      </c>
      <c r="O3138" s="19" t="str">
        <f t="shared" si="48"/>
        <v>Order online</v>
      </c>
      <c r="P3138" s="97" t="s">
        <v>355</v>
      </c>
      <c r="Q3138" s="13" t="s">
        <v>15843</v>
      </c>
      <c r="R3138" t="s">
        <v>42</v>
      </c>
      <c r="S3138" s="20">
        <v>0</v>
      </c>
      <c r="T3138" s="21" t="s">
        <v>38</v>
      </c>
    </row>
    <row r="3139" spans="1:20" x14ac:dyDescent="0.35">
      <c r="A3139" s="13" t="s">
        <v>15844</v>
      </c>
      <c r="B3139" s="13"/>
      <c r="C3139" s="13"/>
      <c r="D3139" s="13" t="s">
        <v>15845</v>
      </c>
      <c r="E3139" s="13">
        <v>6</v>
      </c>
      <c r="F3139" s="14">
        <v>0.5</v>
      </c>
      <c r="G3139" s="13" t="s">
        <v>14872</v>
      </c>
      <c r="H3139" s="14">
        <v>26</v>
      </c>
      <c r="I3139" s="15" t="s">
        <v>32</v>
      </c>
      <c r="J3139" s="16">
        <v>47.7</v>
      </c>
      <c r="K3139" s="16">
        <v>7.95</v>
      </c>
      <c r="L3139" s="17" t="s">
        <v>589</v>
      </c>
      <c r="M3139" s="163" t="str">
        <f>IFERROR(GETPIVOTDATA("Tot. Bottles",'- Ordine Aggregato -'!$A$1,"sku anker",A3139),"")</f>
        <v/>
      </c>
      <c r="N3139" s="18" t="s">
        <v>34</v>
      </c>
      <c r="O3139" s="19" t="str">
        <f t="shared" si="48"/>
        <v>Order online</v>
      </c>
      <c r="P3139" s="97" t="s">
        <v>355</v>
      </c>
      <c r="Q3139" s="13" t="s">
        <v>10237</v>
      </c>
      <c r="R3139" t="s">
        <v>15846</v>
      </c>
      <c r="S3139" s="20">
        <v>0</v>
      </c>
      <c r="T3139" s="21" t="s">
        <v>38</v>
      </c>
    </row>
    <row r="3140" spans="1:20" x14ac:dyDescent="0.35">
      <c r="A3140" s="96" t="s">
        <v>10239</v>
      </c>
      <c r="B3140" s="96"/>
      <c r="C3140" s="96"/>
      <c r="D3140" s="13" t="s">
        <v>10240</v>
      </c>
      <c r="E3140" s="13">
        <v>6</v>
      </c>
      <c r="F3140" s="14">
        <v>0.75</v>
      </c>
      <c r="G3140" s="13" t="s">
        <v>14872</v>
      </c>
      <c r="H3140" s="14">
        <v>20</v>
      </c>
      <c r="I3140" s="15" t="s">
        <v>32</v>
      </c>
      <c r="J3140" s="16">
        <v>113.69999999999999</v>
      </c>
      <c r="K3140" s="16">
        <v>18.95</v>
      </c>
      <c r="L3140" s="17" t="s">
        <v>1682</v>
      </c>
      <c r="M3140" s="163" t="str">
        <f>IFERROR(GETPIVOTDATA("Tot. Bottles",'- Ordine Aggregato -'!$A$1,"sku anker",A3140),"")</f>
        <v/>
      </c>
      <c r="N3140" s="18" t="s">
        <v>42</v>
      </c>
      <c r="O3140" s="19" t="str">
        <f t="shared" si="48"/>
        <v>Order online</v>
      </c>
      <c r="P3140" s="97" t="s">
        <v>35</v>
      </c>
      <c r="Q3140" s="13" t="s">
        <v>10241</v>
      </c>
      <c r="R3140" t="s">
        <v>42</v>
      </c>
      <c r="S3140" s="20">
        <v>0</v>
      </c>
      <c r="T3140" s="21" t="s">
        <v>38</v>
      </c>
    </row>
    <row r="3141" spans="1:20" x14ac:dyDescent="0.35">
      <c r="A3141" s="96" t="s">
        <v>10242</v>
      </c>
      <c r="D3141" s="13" t="s">
        <v>10243</v>
      </c>
      <c r="E3141" s="13">
        <v>6</v>
      </c>
      <c r="F3141" s="14">
        <v>0.7</v>
      </c>
      <c r="G3141" s="13" t="s">
        <v>14872</v>
      </c>
      <c r="H3141" s="14">
        <v>15</v>
      </c>
      <c r="I3141" s="15" t="s">
        <v>32</v>
      </c>
      <c r="J3141" s="16">
        <v>63</v>
      </c>
      <c r="K3141" s="16">
        <v>10.5</v>
      </c>
      <c r="L3141" s="17" t="s">
        <v>502</v>
      </c>
      <c r="M3141" s="163" t="str">
        <f>IFERROR(GETPIVOTDATA("Tot. Bottles",'- Ordine Aggregato -'!$A$1,"sku anker",A3141),"")</f>
        <v/>
      </c>
      <c r="N3141" s="18" t="s">
        <v>42</v>
      </c>
      <c r="O3141" s="19" t="str">
        <f t="shared" si="48"/>
        <v>Order online</v>
      </c>
      <c r="P3141" s="97" t="s">
        <v>225</v>
      </c>
      <c r="Q3141" s="13" t="s">
        <v>10244</v>
      </c>
      <c r="R3141" t="s">
        <v>10245</v>
      </c>
      <c r="S3141" s="20">
        <v>0</v>
      </c>
      <c r="T3141" s="21" t="s">
        <v>38</v>
      </c>
    </row>
    <row r="3142" spans="1:20" x14ac:dyDescent="0.35">
      <c r="A3142" s="13" t="s">
        <v>10246</v>
      </c>
      <c r="B3142" s="13"/>
      <c r="C3142" s="13"/>
      <c r="D3142" s="13" t="s">
        <v>10247</v>
      </c>
      <c r="E3142" s="13">
        <v>6</v>
      </c>
      <c r="F3142" s="14">
        <v>0.7</v>
      </c>
      <c r="G3142" s="13" t="s">
        <v>14872</v>
      </c>
      <c r="H3142" s="14">
        <v>40</v>
      </c>
      <c r="I3142" s="15" t="s">
        <v>32</v>
      </c>
      <c r="J3142" s="16">
        <v>32.099999999999994</v>
      </c>
      <c r="K3142" s="16">
        <v>5.35</v>
      </c>
      <c r="L3142" s="17" t="s">
        <v>104</v>
      </c>
      <c r="M3142" s="163" t="str">
        <f>IFERROR(GETPIVOTDATA("Tot. Bottles",'- Ordine Aggregato -'!$A$1,"sku anker",A3142),"")</f>
        <v/>
      </c>
      <c r="N3142" s="18" t="s">
        <v>42</v>
      </c>
      <c r="O3142" s="19" t="str">
        <f t="shared" si="48"/>
        <v>Order online</v>
      </c>
      <c r="P3142" s="97" t="s">
        <v>2924</v>
      </c>
      <c r="Q3142" s="13" t="s">
        <v>10248</v>
      </c>
      <c r="R3142" t="s">
        <v>10249</v>
      </c>
      <c r="S3142" s="20">
        <v>0</v>
      </c>
      <c r="T3142" s="21" t="s">
        <v>38</v>
      </c>
    </row>
    <row r="3143" spans="1:20" x14ac:dyDescent="0.35">
      <c r="A3143" s="96" t="s">
        <v>10250</v>
      </c>
      <c r="B3143" s="96"/>
      <c r="C3143" s="96"/>
      <c r="D3143" s="13" t="s">
        <v>10247</v>
      </c>
      <c r="E3143" s="13">
        <v>6</v>
      </c>
      <c r="F3143" s="14">
        <v>1</v>
      </c>
      <c r="G3143" s="13" t="s">
        <v>14872</v>
      </c>
      <c r="H3143" s="14">
        <v>40</v>
      </c>
      <c r="I3143" s="15" t="s">
        <v>32</v>
      </c>
      <c r="J3143" s="16">
        <v>42</v>
      </c>
      <c r="K3143" s="16">
        <v>7</v>
      </c>
      <c r="L3143" s="17" t="s">
        <v>104</v>
      </c>
      <c r="M3143" s="163" t="str">
        <f>IFERROR(GETPIVOTDATA("Tot. Bottles",'- Ordine Aggregato -'!$A$1,"sku anker",A3143),"")</f>
        <v/>
      </c>
      <c r="N3143" s="18" t="s">
        <v>42</v>
      </c>
      <c r="O3143" s="19" t="str">
        <f t="shared" si="48"/>
        <v>Order online</v>
      </c>
      <c r="P3143" s="97" t="s">
        <v>2924</v>
      </c>
      <c r="Q3143" s="13" t="s">
        <v>10251</v>
      </c>
      <c r="R3143" t="s">
        <v>10252</v>
      </c>
      <c r="S3143" s="20">
        <v>0</v>
      </c>
      <c r="T3143" s="21" t="s">
        <v>38</v>
      </c>
    </row>
    <row r="3144" spans="1:20" x14ac:dyDescent="0.35">
      <c r="A3144" s="13" t="s">
        <v>10253</v>
      </c>
      <c r="B3144" s="13"/>
      <c r="C3144" s="13"/>
      <c r="D3144" s="13" t="s">
        <v>10254</v>
      </c>
      <c r="E3144" s="13">
        <v>6</v>
      </c>
      <c r="F3144" s="14">
        <v>0.7</v>
      </c>
      <c r="G3144" s="13" t="s">
        <v>14872</v>
      </c>
      <c r="H3144" s="14">
        <v>40</v>
      </c>
      <c r="I3144" s="15" t="s">
        <v>32</v>
      </c>
      <c r="J3144" s="16">
        <v>57.900000000000006</v>
      </c>
      <c r="K3144" s="16">
        <v>9.65</v>
      </c>
      <c r="L3144" s="17" t="s">
        <v>104</v>
      </c>
      <c r="M3144" s="163" t="str">
        <f>IFERROR(GETPIVOTDATA("Tot. Bottles",'- Ordine Aggregato -'!$A$1,"sku anker",A3144),"")</f>
        <v/>
      </c>
      <c r="N3144" s="18" t="s">
        <v>42</v>
      </c>
      <c r="O3144" s="19" t="str">
        <f t="shared" si="48"/>
        <v>Order online</v>
      </c>
      <c r="P3144" s="97" t="s">
        <v>2924</v>
      </c>
      <c r="Q3144" s="13" t="s">
        <v>10255</v>
      </c>
      <c r="R3144" t="s">
        <v>10256</v>
      </c>
      <c r="S3144" s="20">
        <v>0</v>
      </c>
      <c r="T3144" s="21" t="s">
        <v>38</v>
      </c>
    </row>
    <row r="3145" spans="1:20" x14ac:dyDescent="0.35">
      <c r="A3145" s="96" t="s">
        <v>10257</v>
      </c>
      <c r="D3145" s="13" t="s">
        <v>10258</v>
      </c>
      <c r="E3145" s="13">
        <v>6</v>
      </c>
      <c r="F3145" s="14">
        <v>0.7</v>
      </c>
      <c r="G3145" s="13" t="s">
        <v>14872</v>
      </c>
      <c r="H3145" s="14">
        <v>40</v>
      </c>
      <c r="I3145" s="15" t="s">
        <v>32</v>
      </c>
      <c r="J3145" s="16">
        <v>78.900000000000006</v>
      </c>
      <c r="K3145" s="16">
        <v>13.15</v>
      </c>
      <c r="L3145" s="17" t="s">
        <v>104</v>
      </c>
      <c r="M3145" s="163" t="str">
        <f>IFERROR(GETPIVOTDATA("Tot. Bottles",'- Ordine Aggregato -'!$A$1,"sku anker",A3145),"")</f>
        <v/>
      </c>
      <c r="N3145" s="18" t="s">
        <v>42</v>
      </c>
      <c r="O3145" s="19" t="str">
        <f t="shared" si="48"/>
        <v>Order online</v>
      </c>
      <c r="P3145" s="97" t="s">
        <v>2924</v>
      </c>
      <c r="Q3145" s="13" t="s">
        <v>10259</v>
      </c>
      <c r="R3145" t="s">
        <v>10260</v>
      </c>
      <c r="S3145" s="20">
        <v>0</v>
      </c>
      <c r="T3145" s="21" t="s">
        <v>38</v>
      </c>
    </row>
    <row r="3146" spans="1:20" x14ac:dyDescent="0.35">
      <c r="A3146" s="96" t="s">
        <v>10261</v>
      </c>
      <c r="B3146" s="96"/>
      <c r="C3146" s="96"/>
      <c r="D3146" s="13" t="s">
        <v>10262</v>
      </c>
      <c r="E3146" s="13">
        <v>6</v>
      </c>
      <c r="F3146" s="14">
        <v>0.7</v>
      </c>
      <c r="G3146" s="13" t="s">
        <v>14872</v>
      </c>
      <c r="H3146" s="14">
        <v>37.5</v>
      </c>
      <c r="I3146" s="15" t="s">
        <v>32</v>
      </c>
      <c r="J3146" s="16">
        <v>33</v>
      </c>
      <c r="K3146" s="16">
        <v>5.5</v>
      </c>
      <c r="L3146" s="17" t="s">
        <v>1094</v>
      </c>
      <c r="M3146" s="163" t="str">
        <f>IFERROR(GETPIVOTDATA("Tot. Bottles",'- Ordine Aggregato -'!$A$1,"sku anker",A3146),"")</f>
        <v/>
      </c>
      <c r="N3146" s="18" t="s">
        <v>42</v>
      </c>
      <c r="O3146" s="19" t="str">
        <f t="shared" si="48"/>
        <v>Order online</v>
      </c>
      <c r="P3146" s="97" t="s">
        <v>2924</v>
      </c>
      <c r="Q3146" s="13" t="s">
        <v>10263</v>
      </c>
      <c r="R3146" t="s">
        <v>10264</v>
      </c>
      <c r="S3146" s="20">
        <v>0</v>
      </c>
      <c r="T3146" s="21" t="s">
        <v>38</v>
      </c>
    </row>
    <row r="3147" spans="1:20" x14ac:dyDescent="0.35">
      <c r="A3147" s="96" t="s">
        <v>10265</v>
      </c>
      <c r="D3147" s="13" t="s">
        <v>10262</v>
      </c>
      <c r="E3147" s="13">
        <v>6</v>
      </c>
      <c r="F3147" s="14">
        <v>1</v>
      </c>
      <c r="G3147" s="13" t="s">
        <v>14872</v>
      </c>
      <c r="H3147" s="14">
        <v>37.5</v>
      </c>
      <c r="I3147" s="15" t="s">
        <v>32</v>
      </c>
      <c r="J3147" s="16">
        <v>45.3</v>
      </c>
      <c r="K3147" s="16">
        <v>7.55</v>
      </c>
      <c r="L3147" s="17" t="s">
        <v>1094</v>
      </c>
      <c r="M3147" s="163" t="str">
        <f>IFERROR(GETPIVOTDATA("Tot. Bottles",'- Ordine Aggregato -'!$A$1,"sku anker",A3147),"")</f>
        <v/>
      </c>
      <c r="N3147" s="18" t="s">
        <v>42</v>
      </c>
      <c r="O3147" s="19" t="str">
        <f t="shared" si="48"/>
        <v>Order online</v>
      </c>
      <c r="P3147" s="97" t="s">
        <v>2924</v>
      </c>
      <c r="Q3147" s="13" t="s">
        <v>10266</v>
      </c>
      <c r="R3147" t="s">
        <v>10267</v>
      </c>
      <c r="S3147" s="20">
        <v>0</v>
      </c>
      <c r="T3147" s="21" t="s">
        <v>38</v>
      </c>
    </row>
    <row r="3148" spans="1:20" x14ac:dyDescent="0.35">
      <c r="A3148" s="96" t="s">
        <v>10268</v>
      </c>
      <c r="B3148" s="96"/>
      <c r="C3148" s="96"/>
      <c r="D3148" s="13" t="s">
        <v>10269</v>
      </c>
      <c r="E3148" s="13">
        <v>12</v>
      </c>
      <c r="F3148" s="14">
        <v>0.05</v>
      </c>
      <c r="G3148" s="13" t="s">
        <v>14872</v>
      </c>
      <c r="H3148" s="14">
        <v>40</v>
      </c>
      <c r="I3148" s="15" t="s">
        <v>32</v>
      </c>
      <c r="J3148" s="16">
        <v>49.800000000000004</v>
      </c>
      <c r="K3148" s="16">
        <v>4.1500000000000004</v>
      </c>
      <c r="L3148" s="17" t="s">
        <v>368</v>
      </c>
      <c r="M3148" s="163" t="str">
        <f>IFERROR(GETPIVOTDATA("Tot. Bottles",'- Ordine Aggregato -'!$A$1,"sku anker",A3148),"")</f>
        <v/>
      </c>
      <c r="N3148" s="18" t="s">
        <v>67</v>
      </c>
      <c r="O3148" s="19" t="str">
        <f t="shared" si="48"/>
        <v>Order online</v>
      </c>
      <c r="P3148" s="97" t="s">
        <v>614</v>
      </c>
      <c r="Q3148" s="13" t="s">
        <v>10270</v>
      </c>
      <c r="R3148" t="s">
        <v>10271</v>
      </c>
      <c r="S3148" s="20">
        <v>4.1500000000000004</v>
      </c>
      <c r="T3148" s="21" t="s">
        <v>38</v>
      </c>
    </row>
    <row r="3149" spans="1:20" x14ac:dyDescent="0.35">
      <c r="A3149" s="96" t="s">
        <v>10272</v>
      </c>
      <c r="B3149" s="96"/>
      <c r="C3149" s="96"/>
      <c r="D3149" s="13" t="s">
        <v>10269</v>
      </c>
      <c r="E3149" s="13">
        <v>6</v>
      </c>
      <c r="F3149" s="14">
        <v>0.5</v>
      </c>
      <c r="G3149" s="13" t="s">
        <v>14871</v>
      </c>
      <c r="H3149" s="14">
        <v>40</v>
      </c>
      <c r="I3149" s="15" t="s">
        <v>32</v>
      </c>
      <c r="J3149" s="16">
        <v>108</v>
      </c>
      <c r="K3149" s="16">
        <v>18</v>
      </c>
      <c r="L3149" s="17" t="s">
        <v>368</v>
      </c>
      <c r="M3149" s="163" t="str">
        <f>IFERROR(GETPIVOTDATA("Tot. Bottles",'- Ordine Aggregato -'!$A$1,"sku anker",A3149),"")</f>
        <v/>
      </c>
      <c r="N3149" s="18" t="s">
        <v>42</v>
      </c>
      <c r="O3149" s="19" t="str">
        <f t="shared" ref="O3149:O3212" si="49">HYPERLINK("https://www.ankeramsterdamspirits.nl/en/products/"&amp;A3149,"Order online")</f>
        <v>Order online</v>
      </c>
      <c r="P3149" s="97" t="s">
        <v>614</v>
      </c>
      <c r="Q3149" s="13" t="s">
        <v>10273</v>
      </c>
      <c r="R3149" t="s">
        <v>10274</v>
      </c>
      <c r="S3149" s="20">
        <v>0</v>
      </c>
      <c r="T3149" s="21" t="s">
        <v>38</v>
      </c>
    </row>
    <row r="3150" spans="1:20" x14ac:dyDescent="0.35">
      <c r="A3150" s="96" t="s">
        <v>14384</v>
      </c>
      <c r="D3150" s="13" t="s">
        <v>10269</v>
      </c>
      <c r="E3150" s="13">
        <v>6</v>
      </c>
      <c r="F3150" s="14">
        <v>0.7</v>
      </c>
      <c r="G3150" s="13" t="s">
        <v>46</v>
      </c>
      <c r="H3150" s="14">
        <v>40</v>
      </c>
      <c r="I3150" s="15" t="s">
        <v>32</v>
      </c>
      <c r="J3150" s="16">
        <v>108</v>
      </c>
      <c r="K3150" s="16">
        <v>18</v>
      </c>
      <c r="L3150" s="17" t="s">
        <v>368</v>
      </c>
      <c r="M3150" s="163" t="str">
        <f>IFERROR(GETPIVOTDATA("Tot. Bottles",'- Ordine Aggregato -'!$A$1,"sku anker",A3150),"")</f>
        <v/>
      </c>
      <c r="N3150" s="18" t="s">
        <v>42</v>
      </c>
      <c r="O3150" s="19" t="str">
        <f t="shared" si="49"/>
        <v>Order online</v>
      </c>
      <c r="P3150" s="97" t="s">
        <v>614</v>
      </c>
      <c r="Q3150" s="13" t="s">
        <v>10281</v>
      </c>
      <c r="R3150" t="s">
        <v>10282</v>
      </c>
      <c r="S3150" s="20">
        <v>0</v>
      </c>
      <c r="T3150" s="21" t="s">
        <v>38</v>
      </c>
    </row>
    <row r="3151" spans="1:20" x14ac:dyDescent="0.35">
      <c r="A3151" s="13" t="s">
        <v>10275</v>
      </c>
      <c r="B3151" s="13"/>
      <c r="C3151" s="13"/>
      <c r="D3151" s="13" t="s">
        <v>10276</v>
      </c>
      <c r="E3151" s="13">
        <v>5</v>
      </c>
      <c r="F3151" s="14">
        <v>0.7</v>
      </c>
      <c r="G3151" s="13" t="s">
        <v>14872</v>
      </c>
      <c r="H3151" s="14">
        <v>40</v>
      </c>
      <c r="I3151" s="15" t="s">
        <v>32</v>
      </c>
      <c r="J3151" s="16">
        <v>162.5</v>
      </c>
      <c r="K3151" s="16">
        <v>32.5</v>
      </c>
      <c r="L3151" s="17" t="s">
        <v>478</v>
      </c>
      <c r="M3151" s="163" t="str">
        <f>IFERROR(GETPIVOTDATA("Tot. Bottles",'- Ordine Aggregato -'!$A$1,"sku anker",A3151),"")</f>
        <v/>
      </c>
      <c r="N3151" s="18" t="s">
        <v>42</v>
      </c>
      <c r="O3151" s="19" t="str">
        <f t="shared" si="49"/>
        <v>Order online</v>
      </c>
      <c r="P3151" s="97" t="s">
        <v>614</v>
      </c>
      <c r="Q3151" s="13" t="s">
        <v>10277</v>
      </c>
      <c r="R3151" t="s">
        <v>10278</v>
      </c>
      <c r="S3151" s="20">
        <v>0</v>
      </c>
      <c r="T3151" s="21" t="s">
        <v>38</v>
      </c>
    </row>
    <row r="3152" spans="1:20" x14ac:dyDescent="0.35">
      <c r="A3152" s="13" t="s">
        <v>10279</v>
      </c>
      <c r="B3152" s="13"/>
      <c r="C3152" s="13"/>
      <c r="D3152" s="13" t="s">
        <v>10280</v>
      </c>
      <c r="E3152" s="13">
        <v>6</v>
      </c>
      <c r="F3152" s="14">
        <v>0.7</v>
      </c>
      <c r="G3152" s="13" t="s">
        <v>46</v>
      </c>
      <c r="H3152" s="14">
        <v>40</v>
      </c>
      <c r="I3152" s="15" t="s">
        <v>32</v>
      </c>
      <c r="J3152" s="16">
        <v>111</v>
      </c>
      <c r="K3152" s="16">
        <v>18.5</v>
      </c>
      <c r="L3152" s="17" t="s">
        <v>368</v>
      </c>
      <c r="M3152" s="163" t="str">
        <f>IFERROR(GETPIVOTDATA("Tot. Bottles",'- Ordine Aggregato -'!$A$1,"sku anker",A3152),"")</f>
        <v/>
      </c>
      <c r="N3152" s="18" t="s">
        <v>42</v>
      </c>
      <c r="O3152" s="19" t="str">
        <f t="shared" si="49"/>
        <v>Order online</v>
      </c>
      <c r="P3152" s="97" t="s">
        <v>614</v>
      </c>
      <c r="Q3152" s="13" t="s">
        <v>10281</v>
      </c>
      <c r="R3152" t="s">
        <v>10282</v>
      </c>
      <c r="S3152" s="20">
        <v>0</v>
      </c>
      <c r="T3152" s="21" t="s">
        <v>38</v>
      </c>
    </row>
    <row r="3153" spans="1:20" x14ac:dyDescent="0.35">
      <c r="A3153" s="13" t="s">
        <v>10283</v>
      </c>
      <c r="B3153" s="13"/>
      <c r="C3153" s="13"/>
      <c r="D3153" s="13" t="s">
        <v>10284</v>
      </c>
      <c r="E3153" s="13">
        <v>6</v>
      </c>
      <c r="F3153" s="14">
        <v>0.75</v>
      </c>
      <c r="G3153" s="13" t="s">
        <v>46</v>
      </c>
      <c r="H3153" s="14">
        <v>14.5</v>
      </c>
      <c r="I3153" s="15" t="s">
        <v>32</v>
      </c>
      <c r="J3153" s="16">
        <v>19.799999999999997</v>
      </c>
      <c r="K3153" s="16">
        <v>3.3</v>
      </c>
      <c r="L3153" s="17" t="s">
        <v>710</v>
      </c>
      <c r="M3153" s="163" t="str">
        <f>IFERROR(GETPIVOTDATA("Tot. Bottles",'- Ordine Aggregato -'!$A$1,"sku anker",A3153),"")</f>
        <v/>
      </c>
      <c r="N3153" s="18" t="s">
        <v>42</v>
      </c>
      <c r="O3153" s="19" t="str">
        <f t="shared" si="49"/>
        <v>Order online</v>
      </c>
      <c r="P3153" s="97" t="s">
        <v>35</v>
      </c>
      <c r="Q3153" s="13" t="s">
        <v>10285</v>
      </c>
      <c r="R3153" t="s">
        <v>705</v>
      </c>
      <c r="S3153" s="20">
        <v>0</v>
      </c>
      <c r="T3153" s="21" t="s">
        <v>38</v>
      </c>
    </row>
    <row r="3154" spans="1:20" x14ac:dyDescent="0.35">
      <c r="A3154" s="96" t="s">
        <v>10286</v>
      </c>
      <c r="B3154" s="96"/>
      <c r="C3154" s="96"/>
      <c r="D3154" s="13" t="s">
        <v>10287</v>
      </c>
      <c r="E3154" s="13">
        <v>12</v>
      </c>
      <c r="F3154" s="14">
        <v>0.5</v>
      </c>
      <c r="G3154" s="13" t="s">
        <v>14871</v>
      </c>
      <c r="H3154" s="14">
        <v>35</v>
      </c>
      <c r="I3154" s="15" t="s">
        <v>32</v>
      </c>
      <c r="J3154" s="16">
        <v>30</v>
      </c>
      <c r="K3154" s="16">
        <v>2.5</v>
      </c>
      <c r="L3154" s="17" t="s">
        <v>695</v>
      </c>
      <c r="M3154" s="163" t="str">
        <f>IFERROR(GETPIVOTDATA("Tot. Bottles",'- Ordine Aggregato -'!$A$1,"sku anker",A3154),"")</f>
        <v/>
      </c>
      <c r="N3154" s="18" t="s">
        <v>42</v>
      </c>
      <c r="O3154" s="19" t="str">
        <f t="shared" si="49"/>
        <v>Order online</v>
      </c>
      <c r="P3154" s="97" t="s">
        <v>68</v>
      </c>
      <c r="Q3154" s="13" t="s">
        <v>10288</v>
      </c>
      <c r="R3154" t="s">
        <v>10289</v>
      </c>
      <c r="S3154" s="20">
        <v>0</v>
      </c>
      <c r="T3154" s="21" t="s">
        <v>38</v>
      </c>
    </row>
    <row r="3155" spans="1:20" x14ac:dyDescent="0.35">
      <c r="A3155" s="13" t="s">
        <v>10290</v>
      </c>
      <c r="B3155" s="13"/>
      <c r="C3155" s="13"/>
      <c r="D3155" s="13" t="s">
        <v>10287</v>
      </c>
      <c r="E3155" s="13">
        <v>6</v>
      </c>
      <c r="F3155" s="14">
        <v>1</v>
      </c>
      <c r="G3155" s="13" t="s">
        <v>14871</v>
      </c>
      <c r="H3155" s="14">
        <v>35</v>
      </c>
      <c r="I3155" s="15" t="s">
        <v>32</v>
      </c>
      <c r="J3155" s="16">
        <v>24.599999999999998</v>
      </c>
      <c r="K3155" s="16">
        <v>4.0999999999999996</v>
      </c>
      <c r="L3155" s="17" t="s">
        <v>695</v>
      </c>
      <c r="M3155" s="163" t="str">
        <f>IFERROR(GETPIVOTDATA("Tot. Bottles",'- Ordine Aggregato -'!$A$1,"sku anker",A3155),"")</f>
        <v/>
      </c>
      <c r="N3155" s="18" t="s">
        <v>42</v>
      </c>
      <c r="O3155" s="19" t="str">
        <f t="shared" si="49"/>
        <v>Order online</v>
      </c>
      <c r="P3155" s="97" t="s">
        <v>68</v>
      </c>
      <c r="Q3155" s="13" t="s">
        <v>10291</v>
      </c>
      <c r="R3155" t="s">
        <v>10292</v>
      </c>
      <c r="S3155" s="20">
        <v>0</v>
      </c>
      <c r="T3155" s="21" t="s">
        <v>38</v>
      </c>
    </row>
    <row r="3156" spans="1:20" x14ac:dyDescent="0.35">
      <c r="A3156" s="96" t="s">
        <v>10294</v>
      </c>
      <c r="D3156" s="13" t="s">
        <v>10295</v>
      </c>
      <c r="E3156" s="13">
        <v>6</v>
      </c>
      <c r="F3156" s="14">
        <v>1</v>
      </c>
      <c r="G3156" s="13" t="s">
        <v>14881</v>
      </c>
      <c r="H3156" s="14">
        <v>0</v>
      </c>
      <c r="I3156" s="15" t="s">
        <v>32</v>
      </c>
      <c r="J3156" s="16">
        <v>22.5</v>
      </c>
      <c r="K3156" s="16">
        <v>3.75</v>
      </c>
      <c r="L3156" s="17" t="s">
        <v>235</v>
      </c>
      <c r="M3156" s="163" t="str">
        <f>IFERROR(GETPIVOTDATA("Tot. Bottles",'- Ordine Aggregato -'!$A$1,"sku anker",A3156),"")</f>
        <v/>
      </c>
      <c r="N3156" s="18" t="s">
        <v>42</v>
      </c>
      <c r="O3156" s="19" t="str">
        <f t="shared" si="49"/>
        <v>Order online</v>
      </c>
      <c r="P3156" s="97" t="s">
        <v>1698</v>
      </c>
      <c r="Q3156" s="13" t="s">
        <v>705</v>
      </c>
      <c r="R3156" t="s">
        <v>10293</v>
      </c>
      <c r="S3156" s="20">
        <v>0</v>
      </c>
      <c r="T3156" s="21" t="s">
        <v>38</v>
      </c>
    </row>
    <row r="3157" spans="1:20" x14ac:dyDescent="0.35">
      <c r="A3157" s="96" t="s">
        <v>10296</v>
      </c>
      <c r="D3157" s="13" t="s">
        <v>10297</v>
      </c>
      <c r="E3157" s="13">
        <v>6</v>
      </c>
      <c r="F3157" s="14">
        <v>0.75</v>
      </c>
      <c r="G3157" s="13" t="s">
        <v>31</v>
      </c>
      <c r="H3157" s="14">
        <v>9.5</v>
      </c>
      <c r="I3157" s="15" t="s">
        <v>32</v>
      </c>
      <c r="J3157" s="16">
        <v>24.299999999999997</v>
      </c>
      <c r="K3157" s="16">
        <v>4.05</v>
      </c>
      <c r="L3157" s="17" t="s">
        <v>2306</v>
      </c>
      <c r="M3157" s="163" t="str">
        <f>IFERROR(GETPIVOTDATA("Tot. Bottles",'- Ordine Aggregato -'!$A$1,"sku anker",A3157),"")</f>
        <v/>
      </c>
      <c r="N3157" s="18" t="s">
        <v>42</v>
      </c>
      <c r="O3157" s="19" t="str">
        <f t="shared" si="49"/>
        <v>Order online</v>
      </c>
      <c r="P3157" s="97" t="s">
        <v>35</v>
      </c>
      <c r="Q3157" s="13" t="s">
        <v>10298</v>
      </c>
      <c r="R3157" t="s">
        <v>10299</v>
      </c>
      <c r="S3157" s="20">
        <v>0</v>
      </c>
      <c r="T3157" s="21" t="s">
        <v>38</v>
      </c>
    </row>
    <row r="3158" spans="1:20" x14ac:dyDescent="0.35">
      <c r="A3158" s="13" t="s">
        <v>10300</v>
      </c>
      <c r="B3158" s="13"/>
      <c r="C3158" s="13"/>
      <c r="D3158" s="13" t="s">
        <v>10301</v>
      </c>
      <c r="E3158" s="13">
        <v>6</v>
      </c>
      <c r="F3158" s="14">
        <v>0.7</v>
      </c>
      <c r="G3158" s="13" t="s">
        <v>14871</v>
      </c>
      <c r="H3158" s="14">
        <v>17</v>
      </c>
      <c r="I3158" s="15" t="s">
        <v>32</v>
      </c>
      <c r="J3158" s="16">
        <v>36.599999999999994</v>
      </c>
      <c r="K3158" s="16">
        <v>6.1</v>
      </c>
      <c r="L3158" s="17" t="s">
        <v>502</v>
      </c>
      <c r="M3158" s="163" t="str">
        <f>IFERROR(GETPIVOTDATA("Tot. Bottles",'- Ordine Aggregato -'!$A$1,"sku anker",A3158),"")</f>
        <v/>
      </c>
      <c r="N3158" s="18" t="s">
        <v>42</v>
      </c>
      <c r="O3158" s="19" t="str">
        <f t="shared" si="49"/>
        <v>Order online</v>
      </c>
      <c r="P3158" s="97" t="s">
        <v>225</v>
      </c>
      <c r="Q3158" s="13" t="s">
        <v>10302</v>
      </c>
      <c r="R3158" t="s">
        <v>10303</v>
      </c>
      <c r="S3158" s="20">
        <v>0</v>
      </c>
      <c r="T3158" s="21" t="s">
        <v>38</v>
      </c>
    </row>
    <row r="3159" spans="1:20" x14ac:dyDescent="0.35">
      <c r="A3159" s="96" t="s">
        <v>10304</v>
      </c>
      <c r="B3159" s="96"/>
      <c r="C3159" s="96"/>
      <c r="D3159" s="13" t="s">
        <v>10301</v>
      </c>
      <c r="E3159" s="13">
        <v>6</v>
      </c>
      <c r="F3159" s="14">
        <v>1</v>
      </c>
      <c r="G3159" s="13" t="s">
        <v>31</v>
      </c>
      <c r="H3159" s="14">
        <v>17</v>
      </c>
      <c r="I3159" s="15" t="s">
        <v>32</v>
      </c>
      <c r="J3159" s="16">
        <v>48.900000000000006</v>
      </c>
      <c r="K3159" s="16">
        <v>8.15</v>
      </c>
      <c r="L3159" s="17" t="s">
        <v>502</v>
      </c>
      <c r="M3159" s="163" t="str">
        <f>IFERROR(GETPIVOTDATA("Tot. Bottles",'- Ordine Aggregato -'!$A$1,"sku anker",A3159),"")</f>
        <v/>
      </c>
      <c r="N3159" s="18" t="s">
        <v>67</v>
      </c>
      <c r="O3159" s="19" t="str">
        <f t="shared" si="49"/>
        <v>Order online</v>
      </c>
      <c r="P3159" s="97" t="s">
        <v>225</v>
      </c>
      <c r="Q3159" s="13" t="s">
        <v>10305</v>
      </c>
      <c r="R3159" t="s">
        <v>10306</v>
      </c>
      <c r="S3159" s="20">
        <v>8.15</v>
      </c>
      <c r="T3159" s="21" t="s">
        <v>38</v>
      </c>
    </row>
    <row r="3160" spans="1:20" x14ac:dyDescent="0.35">
      <c r="A3160" s="13" t="s">
        <v>10307</v>
      </c>
      <c r="B3160" s="13"/>
      <c r="C3160" s="13"/>
      <c r="D3160" s="13" t="s">
        <v>10308</v>
      </c>
      <c r="E3160" s="13">
        <v>6</v>
      </c>
      <c r="F3160" s="14">
        <v>0.7</v>
      </c>
      <c r="G3160" s="13" t="s">
        <v>14871</v>
      </c>
      <c r="H3160" s="14">
        <v>45</v>
      </c>
      <c r="I3160" s="15" t="s">
        <v>32</v>
      </c>
      <c r="J3160" s="16">
        <v>33</v>
      </c>
      <c r="K3160" s="16">
        <v>5.5</v>
      </c>
      <c r="L3160" s="17" t="s">
        <v>4712</v>
      </c>
      <c r="M3160" s="163" t="str">
        <f>IFERROR(GETPIVOTDATA("Tot. Bottles",'- Ordine Aggregato -'!$A$1,"sku anker",A3160),"")</f>
        <v/>
      </c>
      <c r="N3160" s="18" t="s">
        <v>42</v>
      </c>
      <c r="O3160" s="19" t="str">
        <f t="shared" si="49"/>
        <v>Order online</v>
      </c>
      <c r="P3160" s="97" t="s">
        <v>225</v>
      </c>
      <c r="Q3160" s="13" t="s">
        <v>10309</v>
      </c>
      <c r="R3160" t="s">
        <v>10310</v>
      </c>
      <c r="S3160" s="20">
        <v>0</v>
      </c>
      <c r="T3160" s="21" t="s">
        <v>38</v>
      </c>
    </row>
    <row r="3161" spans="1:20" x14ac:dyDescent="0.35">
      <c r="A3161" s="96" t="s">
        <v>10311</v>
      </c>
      <c r="B3161" s="96"/>
      <c r="C3161" s="96"/>
      <c r="D3161" s="13" t="s">
        <v>10308</v>
      </c>
      <c r="E3161" s="13">
        <v>6</v>
      </c>
      <c r="F3161" s="14">
        <v>0.7</v>
      </c>
      <c r="G3161" s="13" t="s">
        <v>46</v>
      </c>
      <c r="H3161" s="14">
        <v>45</v>
      </c>
      <c r="I3161" s="15" t="s">
        <v>32</v>
      </c>
      <c r="J3161" s="16">
        <v>33</v>
      </c>
      <c r="K3161" s="16">
        <v>5.5</v>
      </c>
      <c r="L3161" s="17" t="s">
        <v>4712</v>
      </c>
      <c r="M3161" s="163" t="str">
        <f>IFERROR(GETPIVOTDATA("Tot. Bottles",'- Ordine Aggregato -'!$A$1,"sku anker",A3161),"")</f>
        <v/>
      </c>
      <c r="N3161" s="18" t="s">
        <v>34</v>
      </c>
      <c r="O3161" s="19" t="str">
        <f t="shared" si="49"/>
        <v>Order online</v>
      </c>
      <c r="P3161" s="97" t="s">
        <v>225</v>
      </c>
      <c r="Q3161" s="13" t="s">
        <v>10312</v>
      </c>
      <c r="R3161" t="s">
        <v>10313</v>
      </c>
      <c r="S3161" s="20">
        <v>0</v>
      </c>
      <c r="T3161" s="21" t="s">
        <v>38</v>
      </c>
    </row>
    <row r="3162" spans="1:20" x14ac:dyDescent="0.35">
      <c r="A3162" s="96" t="s">
        <v>10314</v>
      </c>
      <c r="B3162" s="96"/>
      <c r="C3162" s="96"/>
      <c r="D3162" s="13" t="s">
        <v>10308</v>
      </c>
      <c r="E3162" s="13">
        <v>6</v>
      </c>
      <c r="F3162" s="14">
        <v>1</v>
      </c>
      <c r="G3162" s="13" t="s">
        <v>14871</v>
      </c>
      <c r="H3162" s="14">
        <v>45</v>
      </c>
      <c r="I3162" s="15" t="s">
        <v>32</v>
      </c>
      <c r="J3162" s="16">
        <v>39</v>
      </c>
      <c r="K3162" s="16">
        <v>6.5</v>
      </c>
      <c r="L3162" s="17" t="s">
        <v>4712</v>
      </c>
      <c r="M3162" s="163" t="str">
        <f>IFERROR(GETPIVOTDATA("Tot. Bottles",'- Ordine Aggregato -'!$A$1,"sku anker",A3162),"")</f>
        <v/>
      </c>
      <c r="N3162" s="18" t="s">
        <v>42</v>
      </c>
      <c r="O3162" s="19" t="str">
        <f t="shared" si="49"/>
        <v>Order online</v>
      </c>
      <c r="P3162" s="97" t="s">
        <v>225</v>
      </c>
      <c r="Q3162" s="13" t="s">
        <v>10315</v>
      </c>
      <c r="R3162" t="s">
        <v>10316</v>
      </c>
      <c r="S3162" s="20">
        <v>0</v>
      </c>
      <c r="T3162" s="21" t="s">
        <v>38</v>
      </c>
    </row>
    <row r="3163" spans="1:20" x14ac:dyDescent="0.35">
      <c r="A3163" s="96" t="s">
        <v>10317</v>
      </c>
      <c r="B3163" s="96"/>
      <c r="C3163" s="96"/>
      <c r="D3163" s="13" t="s">
        <v>10308</v>
      </c>
      <c r="E3163" s="13">
        <v>12</v>
      </c>
      <c r="F3163" s="14">
        <v>1</v>
      </c>
      <c r="G3163" s="13" t="s">
        <v>14871</v>
      </c>
      <c r="H3163" s="14">
        <v>45</v>
      </c>
      <c r="I3163" s="15" t="s">
        <v>32</v>
      </c>
      <c r="J3163" s="16">
        <v>78</v>
      </c>
      <c r="K3163" s="16">
        <v>6.5</v>
      </c>
      <c r="L3163" s="17" t="s">
        <v>4712</v>
      </c>
      <c r="M3163" s="163" t="str">
        <f>IFERROR(GETPIVOTDATA("Tot. Bottles",'- Ordine Aggregato -'!$A$1,"sku anker",A3163),"")</f>
        <v/>
      </c>
      <c r="N3163" s="18" t="s">
        <v>34</v>
      </c>
      <c r="O3163" s="19" t="str">
        <f t="shared" si="49"/>
        <v>Order online</v>
      </c>
      <c r="P3163" s="97" t="s">
        <v>225</v>
      </c>
      <c r="Q3163" s="13" t="s">
        <v>10318</v>
      </c>
      <c r="R3163" t="s">
        <v>10319</v>
      </c>
      <c r="S3163" s="20">
        <v>0</v>
      </c>
      <c r="T3163" s="21" t="s">
        <v>38</v>
      </c>
    </row>
    <row r="3164" spans="1:20" x14ac:dyDescent="0.35">
      <c r="A3164" s="96" t="s">
        <v>10320</v>
      </c>
      <c r="D3164" s="13" t="s">
        <v>10321</v>
      </c>
      <c r="E3164" s="13">
        <v>12</v>
      </c>
      <c r="F3164" s="14">
        <v>1</v>
      </c>
      <c r="G3164" s="13" t="s">
        <v>14871</v>
      </c>
      <c r="H3164" s="14">
        <v>45</v>
      </c>
      <c r="I3164" s="15" t="s">
        <v>32</v>
      </c>
      <c r="J3164" s="16">
        <v>27</v>
      </c>
      <c r="K3164" s="16">
        <v>2.25</v>
      </c>
      <c r="L3164" s="17" t="s">
        <v>4712</v>
      </c>
      <c r="M3164" s="163" t="str">
        <f>IFERROR(GETPIVOTDATA("Tot. Bottles",'- Ordine Aggregato -'!$A$1,"sku anker",A3164),"")</f>
        <v/>
      </c>
      <c r="N3164" s="18" t="s">
        <v>42</v>
      </c>
      <c r="O3164" s="19" t="str">
        <f t="shared" si="49"/>
        <v>Order online</v>
      </c>
      <c r="P3164" s="97" t="s">
        <v>225</v>
      </c>
      <c r="Q3164" s="13" t="s">
        <v>10322</v>
      </c>
      <c r="R3164" t="s">
        <v>10323</v>
      </c>
      <c r="S3164" s="20">
        <v>0</v>
      </c>
      <c r="T3164" s="21" t="s">
        <v>38</v>
      </c>
    </row>
    <row r="3165" spans="1:20" x14ac:dyDescent="0.35">
      <c r="A3165" s="13" t="s">
        <v>10324</v>
      </c>
      <c r="B3165" s="13"/>
      <c r="C3165" s="13"/>
      <c r="D3165" s="13" t="s">
        <v>10325</v>
      </c>
      <c r="E3165" s="13">
        <v>6</v>
      </c>
      <c r="F3165" s="14">
        <v>0.7</v>
      </c>
      <c r="G3165" s="13" t="s">
        <v>14871</v>
      </c>
      <c r="H3165" s="14">
        <v>40</v>
      </c>
      <c r="I3165" s="15" t="s">
        <v>32</v>
      </c>
      <c r="J3165" s="16">
        <v>201</v>
      </c>
      <c r="K3165" s="16">
        <v>33.5</v>
      </c>
      <c r="L3165" s="17" t="s">
        <v>41</v>
      </c>
      <c r="M3165" s="163" t="str">
        <f>IFERROR(GETPIVOTDATA("Tot. Bottles",'- Ordine Aggregato -'!$A$1,"sku anker",A3165),"")</f>
        <v/>
      </c>
      <c r="N3165" s="18" t="s">
        <v>42</v>
      </c>
      <c r="O3165" s="19" t="str">
        <f t="shared" si="49"/>
        <v>Order online</v>
      </c>
      <c r="P3165" s="97" t="s">
        <v>43</v>
      </c>
      <c r="Q3165" s="13" t="s">
        <v>10326</v>
      </c>
      <c r="R3165" t="s">
        <v>10327</v>
      </c>
      <c r="S3165" s="20">
        <v>0</v>
      </c>
      <c r="T3165" s="21" t="s">
        <v>38</v>
      </c>
    </row>
    <row r="3166" spans="1:20" x14ac:dyDescent="0.35">
      <c r="A3166" s="96" t="s">
        <v>10328</v>
      </c>
      <c r="D3166" s="13" t="s">
        <v>10329</v>
      </c>
      <c r="E3166" s="13">
        <v>6</v>
      </c>
      <c r="F3166" s="14">
        <v>0.7</v>
      </c>
      <c r="G3166" s="13" t="s">
        <v>46</v>
      </c>
      <c r="H3166" s="14">
        <v>40</v>
      </c>
      <c r="I3166" s="15" t="s">
        <v>32</v>
      </c>
      <c r="J3166" s="16">
        <v>990</v>
      </c>
      <c r="K3166" s="16">
        <v>165</v>
      </c>
      <c r="L3166" s="17" t="s">
        <v>41</v>
      </c>
      <c r="M3166" s="163" t="str">
        <f>IFERROR(GETPIVOTDATA("Tot. Bottles",'- Ordine Aggregato -'!$A$1,"sku anker",A3166),"")</f>
        <v/>
      </c>
      <c r="N3166" s="18" t="s">
        <v>42</v>
      </c>
      <c r="O3166" s="19" t="str">
        <f t="shared" si="49"/>
        <v>Order online</v>
      </c>
      <c r="P3166" s="97" t="s">
        <v>43</v>
      </c>
      <c r="Q3166" s="13" t="s">
        <v>10330</v>
      </c>
      <c r="R3166" t="s">
        <v>10331</v>
      </c>
      <c r="S3166" s="20">
        <v>0</v>
      </c>
      <c r="T3166" s="21" t="s">
        <v>38</v>
      </c>
    </row>
    <row r="3167" spans="1:20" x14ac:dyDescent="0.35">
      <c r="A3167" s="96" t="s">
        <v>10332</v>
      </c>
      <c r="D3167" s="13" t="s">
        <v>10333</v>
      </c>
      <c r="E3167" s="13">
        <v>4</v>
      </c>
      <c r="F3167" s="14">
        <v>0.7</v>
      </c>
      <c r="G3167" s="13" t="s">
        <v>46</v>
      </c>
      <c r="H3167" s="14">
        <v>40</v>
      </c>
      <c r="I3167" s="15" t="s">
        <v>32</v>
      </c>
      <c r="J3167" s="16">
        <v>1180</v>
      </c>
      <c r="K3167" s="16">
        <v>295</v>
      </c>
      <c r="L3167" s="17" t="s">
        <v>41</v>
      </c>
      <c r="M3167" s="163" t="str">
        <f>IFERROR(GETPIVOTDATA("Tot. Bottles",'- Ordine Aggregato -'!$A$1,"sku anker",A3167),"")</f>
        <v/>
      </c>
      <c r="N3167" s="18" t="s">
        <v>42</v>
      </c>
      <c r="O3167" s="19" t="str">
        <f t="shared" si="49"/>
        <v>Order online</v>
      </c>
      <c r="P3167" s="97" t="s">
        <v>43</v>
      </c>
      <c r="Q3167" s="13" t="s">
        <v>10334</v>
      </c>
      <c r="R3167" t="s">
        <v>10335</v>
      </c>
      <c r="S3167" s="20">
        <v>0</v>
      </c>
      <c r="T3167" s="21" t="s">
        <v>38</v>
      </c>
    </row>
    <row r="3168" spans="1:20" x14ac:dyDescent="0.35">
      <c r="A3168" s="13" t="s">
        <v>10336</v>
      </c>
      <c r="B3168" s="13"/>
      <c r="C3168" s="13"/>
      <c r="D3168" s="13" t="s">
        <v>10337</v>
      </c>
      <c r="E3168" s="13">
        <v>6</v>
      </c>
      <c r="F3168" s="14">
        <v>0.7</v>
      </c>
      <c r="G3168" s="13" t="s">
        <v>14872</v>
      </c>
      <c r="H3168" s="14">
        <v>40</v>
      </c>
      <c r="I3168" s="15" t="s">
        <v>32</v>
      </c>
      <c r="J3168" s="16">
        <v>171</v>
      </c>
      <c r="K3168" s="16">
        <v>28.5</v>
      </c>
      <c r="L3168" s="17" t="s">
        <v>41</v>
      </c>
      <c r="M3168" s="163" t="str">
        <f>IFERROR(GETPIVOTDATA("Tot. Bottles",'- Ordine Aggregato -'!$A$1,"sku anker",A3168),"")</f>
        <v/>
      </c>
      <c r="N3168" s="18" t="s">
        <v>67</v>
      </c>
      <c r="O3168" s="19" t="str">
        <f t="shared" si="49"/>
        <v>Order online</v>
      </c>
      <c r="P3168" s="97" t="s">
        <v>43</v>
      </c>
      <c r="Q3168" s="13" t="s">
        <v>10338</v>
      </c>
      <c r="R3168" t="s">
        <v>10339</v>
      </c>
      <c r="S3168" s="20">
        <v>28.5</v>
      </c>
      <c r="T3168" s="21" t="s">
        <v>38</v>
      </c>
    </row>
    <row r="3169" spans="1:20" x14ac:dyDescent="0.35">
      <c r="A3169" s="96" t="s">
        <v>10340</v>
      </c>
      <c r="D3169" s="13" t="s">
        <v>10341</v>
      </c>
      <c r="E3169" s="13">
        <v>60</v>
      </c>
      <c r="F3169" s="14">
        <v>0.05</v>
      </c>
      <c r="G3169" s="13" t="s">
        <v>14872</v>
      </c>
      <c r="H3169" s="14">
        <v>40</v>
      </c>
      <c r="I3169" s="15" t="s">
        <v>32</v>
      </c>
      <c r="J3169" s="16">
        <v>249.00000000000003</v>
      </c>
      <c r="K3169" s="16">
        <v>4.1500000000000004</v>
      </c>
      <c r="L3169" s="17" t="s">
        <v>41</v>
      </c>
      <c r="M3169" s="163" t="str">
        <f>IFERROR(GETPIVOTDATA("Tot. Bottles",'- Ordine Aggregato -'!$A$1,"sku anker",A3169),"")</f>
        <v/>
      </c>
      <c r="N3169" s="18" t="s">
        <v>34</v>
      </c>
      <c r="O3169" s="19" t="str">
        <f t="shared" si="49"/>
        <v>Order online</v>
      </c>
      <c r="P3169" s="97" t="s">
        <v>43</v>
      </c>
      <c r="Q3169" s="13" t="s">
        <v>10342</v>
      </c>
      <c r="R3169" t="s">
        <v>10343</v>
      </c>
      <c r="S3169" s="20">
        <v>0</v>
      </c>
      <c r="T3169" s="21" t="s">
        <v>38</v>
      </c>
    </row>
    <row r="3170" spans="1:20" x14ac:dyDescent="0.35">
      <c r="A3170" s="96" t="s">
        <v>10352</v>
      </c>
      <c r="D3170" s="13" t="s">
        <v>10341</v>
      </c>
      <c r="E3170" s="13">
        <v>6</v>
      </c>
      <c r="F3170" s="14">
        <v>0.7</v>
      </c>
      <c r="G3170" s="13" t="s">
        <v>46</v>
      </c>
      <c r="H3170" s="14">
        <v>40</v>
      </c>
      <c r="I3170" s="15" t="s">
        <v>32</v>
      </c>
      <c r="J3170" s="16">
        <v>168</v>
      </c>
      <c r="K3170" s="16">
        <v>28</v>
      </c>
      <c r="L3170" s="17" t="s">
        <v>41</v>
      </c>
      <c r="M3170" s="163" t="str">
        <f>IFERROR(GETPIVOTDATA("Tot. Bottles",'- Ordine Aggregato -'!$A$1,"sku anker",A3170),"")</f>
        <v/>
      </c>
      <c r="N3170" s="18" t="s">
        <v>34</v>
      </c>
      <c r="O3170" s="19" t="str">
        <f t="shared" si="49"/>
        <v>Order online</v>
      </c>
      <c r="P3170" s="97" t="s">
        <v>43</v>
      </c>
      <c r="Q3170" s="13" t="s">
        <v>10346</v>
      </c>
      <c r="R3170" t="s">
        <v>10353</v>
      </c>
      <c r="S3170" s="20">
        <v>0</v>
      </c>
      <c r="T3170" s="21" t="s">
        <v>38</v>
      </c>
    </row>
    <row r="3171" spans="1:20" x14ac:dyDescent="0.35">
      <c r="A3171" s="96" t="s">
        <v>10344</v>
      </c>
      <c r="B3171" s="96"/>
      <c r="C3171" s="96"/>
      <c r="D3171" s="13" t="s">
        <v>10345</v>
      </c>
      <c r="E3171" s="13">
        <v>6</v>
      </c>
      <c r="F3171" s="14">
        <v>0.7</v>
      </c>
      <c r="G3171" s="13" t="s">
        <v>14871</v>
      </c>
      <c r="H3171" s="14">
        <v>40</v>
      </c>
      <c r="I3171" s="15" t="s">
        <v>32</v>
      </c>
      <c r="J3171" s="16">
        <v>165</v>
      </c>
      <c r="K3171" s="16">
        <v>27.5</v>
      </c>
      <c r="L3171" s="17" t="s">
        <v>41</v>
      </c>
      <c r="M3171" s="163" t="str">
        <f>IFERROR(GETPIVOTDATA("Tot. Bottles",'- Ordine Aggregato -'!$A$1,"sku anker",A3171),"")</f>
        <v/>
      </c>
      <c r="N3171" s="18" t="s">
        <v>67</v>
      </c>
      <c r="O3171" s="19" t="str">
        <f t="shared" si="49"/>
        <v>Order online</v>
      </c>
      <c r="P3171" s="97" t="s">
        <v>43</v>
      </c>
      <c r="Q3171" s="13" t="s">
        <v>10346</v>
      </c>
      <c r="R3171" t="s">
        <v>10347</v>
      </c>
      <c r="S3171" s="20">
        <v>27.5</v>
      </c>
      <c r="T3171" s="21" t="s">
        <v>38</v>
      </c>
    </row>
    <row r="3172" spans="1:20" x14ac:dyDescent="0.35">
      <c r="A3172" s="96" t="s">
        <v>10348</v>
      </c>
      <c r="B3172" s="96"/>
      <c r="C3172" s="96"/>
      <c r="D3172" s="13" t="s">
        <v>10349</v>
      </c>
      <c r="E3172" s="13">
        <v>6</v>
      </c>
      <c r="F3172" s="14">
        <v>1</v>
      </c>
      <c r="G3172" s="13" t="s">
        <v>46</v>
      </c>
      <c r="H3172" s="14">
        <v>40</v>
      </c>
      <c r="I3172" s="15" t="s">
        <v>32</v>
      </c>
      <c r="J3172" s="16">
        <v>219</v>
      </c>
      <c r="K3172" s="16">
        <v>36.5</v>
      </c>
      <c r="L3172" s="17" t="s">
        <v>41</v>
      </c>
      <c r="M3172" s="163" t="str">
        <f>IFERROR(GETPIVOTDATA("Tot. Bottles",'- Ordine Aggregato -'!$A$1,"sku anker",A3172),"")</f>
        <v/>
      </c>
      <c r="N3172" s="18" t="s">
        <v>42</v>
      </c>
      <c r="O3172" s="19" t="str">
        <f t="shared" si="49"/>
        <v>Order online</v>
      </c>
      <c r="P3172" s="97" t="s">
        <v>43</v>
      </c>
      <c r="Q3172" s="13" t="s">
        <v>10350</v>
      </c>
      <c r="R3172" t="s">
        <v>10351</v>
      </c>
      <c r="S3172" s="20">
        <v>0</v>
      </c>
      <c r="T3172" s="21" t="s">
        <v>38</v>
      </c>
    </row>
    <row r="3173" spans="1:20" x14ac:dyDescent="0.35">
      <c r="A3173" s="96" t="s">
        <v>10354</v>
      </c>
      <c r="B3173" s="96"/>
      <c r="C3173" s="96"/>
      <c r="D3173" s="13" t="s">
        <v>10355</v>
      </c>
      <c r="E3173" s="13">
        <v>6</v>
      </c>
      <c r="F3173" s="14">
        <v>0.7</v>
      </c>
      <c r="G3173" s="13" t="s">
        <v>14871</v>
      </c>
      <c r="H3173" s="14">
        <v>46</v>
      </c>
      <c r="I3173" s="15" t="s">
        <v>32</v>
      </c>
      <c r="J3173" s="16">
        <v>140.69999999999999</v>
      </c>
      <c r="K3173" s="16">
        <v>23.45</v>
      </c>
      <c r="L3173" s="17" t="s">
        <v>145</v>
      </c>
      <c r="M3173" s="163" t="str">
        <f>IFERROR(GETPIVOTDATA("Tot. Bottles",'- Ordine Aggregato -'!$A$1,"sku anker",A3173),"")</f>
        <v/>
      </c>
      <c r="N3173" s="18" t="s">
        <v>42</v>
      </c>
      <c r="O3173" s="19" t="str">
        <f t="shared" si="49"/>
        <v>Order online</v>
      </c>
      <c r="P3173" s="97" t="s">
        <v>593</v>
      </c>
      <c r="Q3173" s="13" t="s">
        <v>10356</v>
      </c>
      <c r="R3173" t="s">
        <v>10357</v>
      </c>
      <c r="S3173" s="20">
        <v>0</v>
      </c>
      <c r="T3173" s="21" t="s">
        <v>38</v>
      </c>
    </row>
    <row r="3174" spans="1:20" x14ac:dyDescent="0.35">
      <c r="A3174" s="13" t="s">
        <v>10358</v>
      </c>
      <c r="B3174" s="13"/>
      <c r="C3174" s="13"/>
      <c r="D3174" s="13" t="s">
        <v>10359</v>
      </c>
      <c r="E3174" s="13">
        <v>6</v>
      </c>
      <c r="F3174" s="14">
        <v>0.7</v>
      </c>
      <c r="G3174" s="13" t="s">
        <v>14871</v>
      </c>
      <c r="H3174" s="14">
        <v>46</v>
      </c>
      <c r="I3174" s="15" t="s">
        <v>32</v>
      </c>
      <c r="J3174" s="16">
        <v>129</v>
      </c>
      <c r="K3174" s="16">
        <v>21.5</v>
      </c>
      <c r="L3174" s="17" t="s">
        <v>145</v>
      </c>
      <c r="M3174" s="163" t="str">
        <f>IFERROR(GETPIVOTDATA("Tot. Bottles",'- Ordine Aggregato -'!$A$1,"sku anker",A3174),"")</f>
        <v/>
      </c>
      <c r="N3174" s="18" t="s">
        <v>42</v>
      </c>
      <c r="O3174" s="19" t="str">
        <f t="shared" si="49"/>
        <v>Order online</v>
      </c>
      <c r="P3174" s="97" t="s">
        <v>593</v>
      </c>
      <c r="Q3174" s="13" t="s">
        <v>10360</v>
      </c>
      <c r="R3174" t="s">
        <v>10361</v>
      </c>
      <c r="S3174" s="20">
        <v>0</v>
      </c>
      <c r="T3174" s="21" t="s">
        <v>38</v>
      </c>
    </row>
    <row r="3175" spans="1:20" x14ac:dyDescent="0.35">
      <c r="A3175" s="13" t="s">
        <v>10362</v>
      </c>
      <c r="B3175" s="13"/>
      <c r="C3175" s="13"/>
      <c r="D3175" s="13" t="s">
        <v>10363</v>
      </c>
      <c r="E3175" s="13">
        <v>6</v>
      </c>
      <c r="F3175" s="14">
        <v>0.7</v>
      </c>
      <c r="G3175" s="13" t="s">
        <v>14872</v>
      </c>
      <c r="H3175" s="14">
        <v>40</v>
      </c>
      <c r="I3175" s="15" t="s">
        <v>32</v>
      </c>
      <c r="J3175" s="16">
        <v>73.199999999999989</v>
      </c>
      <c r="K3175" s="16">
        <v>12.2</v>
      </c>
      <c r="L3175" s="17" t="s">
        <v>145</v>
      </c>
      <c r="M3175" s="163" t="str">
        <f>IFERROR(GETPIVOTDATA("Tot. Bottles",'- Ordine Aggregato -'!$A$1,"sku anker",A3175),"")</f>
        <v/>
      </c>
      <c r="N3175" s="18" t="s">
        <v>42</v>
      </c>
      <c r="O3175" s="19" t="str">
        <f t="shared" si="49"/>
        <v>Order online</v>
      </c>
      <c r="P3175" s="97" t="s">
        <v>593</v>
      </c>
      <c r="Q3175" s="13" t="s">
        <v>10364</v>
      </c>
      <c r="R3175" t="s">
        <v>10365</v>
      </c>
      <c r="S3175" s="20">
        <v>0</v>
      </c>
      <c r="T3175" s="21" t="s">
        <v>38</v>
      </c>
    </row>
    <row r="3176" spans="1:20" x14ac:dyDescent="0.35">
      <c r="A3176" s="96" t="s">
        <v>10366</v>
      </c>
      <c r="D3176" s="13" t="s">
        <v>10367</v>
      </c>
      <c r="E3176" s="13">
        <v>6</v>
      </c>
      <c r="F3176" s="14">
        <v>0.7</v>
      </c>
      <c r="G3176" s="13" t="s">
        <v>46</v>
      </c>
      <c r="H3176" s="14">
        <v>55.2</v>
      </c>
      <c r="I3176" s="15" t="s">
        <v>32</v>
      </c>
      <c r="J3176" s="16">
        <v>168</v>
      </c>
      <c r="K3176" s="16">
        <v>28</v>
      </c>
      <c r="L3176" s="17" t="s">
        <v>145</v>
      </c>
      <c r="M3176" s="163" t="str">
        <f>IFERROR(GETPIVOTDATA("Tot. Bottles",'- Ordine Aggregato -'!$A$1,"sku anker",A3176),"")</f>
        <v/>
      </c>
      <c r="N3176" s="18" t="s">
        <v>67</v>
      </c>
      <c r="O3176" s="19" t="str">
        <f t="shared" si="49"/>
        <v>Order online</v>
      </c>
      <c r="P3176" s="97" t="s">
        <v>593</v>
      </c>
      <c r="Q3176" s="13" t="s">
        <v>10368</v>
      </c>
      <c r="R3176" t="s">
        <v>10369</v>
      </c>
      <c r="S3176" s="20">
        <v>28</v>
      </c>
      <c r="T3176" s="21" t="s">
        <v>38</v>
      </c>
    </row>
    <row r="3177" spans="1:20" x14ac:dyDescent="0.35">
      <c r="A3177" s="96" t="s">
        <v>10370</v>
      </c>
      <c r="B3177" s="96"/>
      <c r="C3177" s="96"/>
      <c r="D3177" s="13" t="s">
        <v>10371</v>
      </c>
      <c r="E3177" s="13">
        <v>12</v>
      </c>
      <c r="F3177" s="14">
        <v>0.05</v>
      </c>
      <c r="G3177" s="13" t="s">
        <v>14872</v>
      </c>
      <c r="H3177" s="14">
        <v>40</v>
      </c>
      <c r="I3177" s="15" t="s">
        <v>32</v>
      </c>
      <c r="J3177" s="16">
        <v>12</v>
      </c>
      <c r="K3177" s="16">
        <v>1</v>
      </c>
      <c r="L3177" s="17" t="s">
        <v>104</v>
      </c>
      <c r="M3177" s="163" t="str">
        <f>IFERROR(GETPIVOTDATA("Tot. Bottles",'- Ordine Aggregato -'!$A$1,"sku anker",A3177),"")</f>
        <v/>
      </c>
      <c r="N3177" s="18" t="s">
        <v>67</v>
      </c>
      <c r="O3177" s="19" t="str">
        <f t="shared" si="49"/>
        <v>Order online</v>
      </c>
      <c r="P3177" s="97" t="s">
        <v>662</v>
      </c>
      <c r="Q3177" s="13" t="s">
        <v>10372</v>
      </c>
      <c r="R3177" t="s">
        <v>10373</v>
      </c>
      <c r="S3177" s="20">
        <v>1</v>
      </c>
      <c r="T3177" s="21" t="s">
        <v>38</v>
      </c>
    </row>
    <row r="3178" spans="1:20" x14ac:dyDescent="0.35">
      <c r="A3178" s="96" t="s">
        <v>10374</v>
      </c>
      <c r="B3178" s="96"/>
      <c r="C3178" s="96"/>
      <c r="D3178" s="13" t="s">
        <v>10375</v>
      </c>
      <c r="E3178" s="13">
        <v>6</v>
      </c>
      <c r="F3178" s="14">
        <v>0.7</v>
      </c>
      <c r="G3178" s="13" t="s">
        <v>46</v>
      </c>
      <c r="H3178" s="14">
        <v>50.6</v>
      </c>
      <c r="I3178" s="15" t="s">
        <v>32</v>
      </c>
      <c r="J3178" s="16">
        <v>1440</v>
      </c>
      <c r="K3178" s="16">
        <v>240</v>
      </c>
      <c r="L3178" s="17" t="s">
        <v>145</v>
      </c>
      <c r="M3178" s="163" t="str">
        <f>IFERROR(GETPIVOTDATA("Tot. Bottles",'- Ordine Aggregato -'!$A$1,"sku anker",A3178),"")</f>
        <v/>
      </c>
      <c r="N3178" s="18" t="s">
        <v>42</v>
      </c>
      <c r="O3178" s="19" t="str">
        <f t="shared" si="49"/>
        <v>Order online</v>
      </c>
      <c r="P3178" s="97" t="s">
        <v>146</v>
      </c>
      <c r="Q3178" s="13" t="s">
        <v>10376</v>
      </c>
      <c r="R3178" t="s">
        <v>10377</v>
      </c>
      <c r="S3178" s="20">
        <v>0</v>
      </c>
      <c r="T3178" s="21" t="s">
        <v>38</v>
      </c>
    </row>
    <row r="3179" spans="1:20" x14ac:dyDescent="0.35">
      <c r="A3179" s="13" t="s">
        <v>10378</v>
      </c>
      <c r="B3179" s="13"/>
      <c r="C3179" s="13"/>
      <c r="D3179" s="13" t="s">
        <v>10379</v>
      </c>
      <c r="E3179" s="13">
        <v>6</v>
      </c>
      <c r="F3179" s="14">
        <v>0.7</v>
      </c>
      <c r="G3179" s="13" t="s">
        <v>46</v>
      </c>
      <c r="H3179" s="14">
        <v>52.1</v>
      </c>
      <c r="I3179" s="15" t="s">
        <v>32</v>
      </c>
      <c r="J3179" s="16">
        <v>145.19999999999999</v>
      </c>
      <c r="K3179" s="16">
        <v>24.2</v>
      </c>
      <c r="L3179" s="17" t="s">
        <v>145</v>
      </c>
      <c r="M3179" s="163" t="str">
        <f>IFERROR(GETPIVOTDATA("Tot. Bottles",'- Ordine Aggregato -'!$A$1,"sku anker",A3179),"")</f>
        <v/>
      </c>
      <c r="N3179" s="18" t="s">
        <v>42</v>
      </c>
      <c r="O3179" s="19" t="str">
        <f t="shared" si="49"/>
        <v>Order online</v>
      </c>
      <c r="P3179" s="97" t="s">
        <v>146</v>
      </c>
      <c r="Q3179" s="13" t="s">
        <v>10380</v>
      </c>
      <c r="R3179" t="s">
        <v>10381</v>
      </c>
      <c r="S3179" s="20">
        <v>0</v>
      </c>
      <c r="T3179" s="21" t="s">
        <v>38</v>
      </c>
    </row>
    <row r="3180" spans="1:20" x14ac:dyDescent="0.35">
      <c r="A3180" s="96" t="s">
        <v>10382</v>
      </c>
      <c r="B3180" s="96"/>
      <c r="C3180" s="96"/>
      <c r="D3180" s="13" t="s">
        <v>10383</v>
      </c>
      <c r="E3180" s="13">
        <v>6</v>
      </c>
      <c r="F3180" s="14">
        <v>0.7</v>
      </c>
      <c r="G3180" s="13" t="s">
        <v>14872</v>
      </c>
      <c r="H3180" s="14">
        <v>54.1</v>
      </c>
      <c r="I3180" s="15" t="s">
        <v>32</v>
      </c>
      <c r="J3180" s="16">
        <v>141</v>
      </c>
      <c r="K3180" s="16">
        <v>23.5</v>
      </c>
      <c r="L3180" s="17" t="s">
        <v>145</v>
      </c>
      <c r="M3180" s="163" t="str">
        <f>IFERROR(GETPIVOTDATA("Tot. Bottles",'- Ordine Aggregato -'!$A$1,"sku anker",A3180),"")</f>
        <v/>
      </c>
      <c r="N3180" s="18" t="s">
        <v>42</v>
      </c>
      <c r="O3180" s="19" t="str">
        <f t="shared" si="49"/>
        <v>Order online</v>
      </c>
      <c r="P3180" s="97" t="s">
        <v>146</v>
      </c>
      <c r="Q3180" s="13" t="s">
        <v>10384</v>
      </c>
      <c r="R3180" t="s">
        <v>10385</v>
      </c>
      <c r="S3180" s="20">
        <v>0</v>
      </c>
      <c r="T3180" s="21" t="s">
        <v>38</v>
      </c>
    </row>
    <row r="3181" spans="1:20" x14ac:dyDescent="0.35">
      <c r="A3181" s="13" t="s">
        <v>10386</v>
      </c>
      <c r="B3181" s="13"/>
      <c r="C3181" s="13"/>
      <c r="D3181" s="13" t="s">
        <v>10387</v>
      </c>
      <c r="E3181" s="13">
        <v>6</v>
      </c>
      <c r="F3181" s="14">
        <v>0.7</v>
      </c>
      <c r="G3181" s="13" t="s">
        <v>14872</v>
      </c>
      <c r="H3181" s="14">
        <v>46</v>
      </c>
      <c r="I3181" s="15" t="s">
        <v>32</v>
      </c>
      <c r="J3181" s="16">
        <v>107.10000000000001</v>
      </c>
      <c r="K3181" s="16">
        <v>17.850000000000001</v>
      </c>
      <c r="L3181" s="17" t="s">
        <v>145</v>
      </c>
      <c r="M3181" s="163" t="str">
        <f>IFERROR(GETPIVOTDATA("Tot. Bottles",'- Ordine Aggregato -'!$A$1,"sku anker",A3181),"")</f>
        <v/>
      </c>
      <c r="N3181" s="18" t="s">
        <v>42</v>
      </c>
      <c r="O3181" s="19" t="str">
        <f t="shared" si="49"/>
        <v>Order online</v>
      </c>
      <c r="P3181" s="97" t="s">
        <v>146</v>
      </c>
      <c r="Q3181" s="13" t="s">
        <v>10388</v>
      </c>
      <c r="R3181" t="s">
        <v>10389</v>
      </c>
      <c r="S3181" s="20">
        <v>0</v>
      </c>
      <c r="T3181" s="21" t="s">
        <v>38</v>
      </c>
    </row>
    <row r="3182" spans="1:20" x14ac:dyDescent="0.35">
      <c r="A3182" s="13" t="s">
        <v>10390</v>
      </c>
      <c r="B3182" s="13"/>
      <c r="C3182" s="13"/>
      <c r="D3182" s="13" t="s">
        <v>10391</v>
      </c>
      <c r="E3182" s="13">
        <v>6</v>
      </c>
      <c r="F3182" s="14">
        <v>0.75</v>
      </c>
      <c r="G3182" s="13" t="s">
        <v>14871</v>
      </c>
      <c r="H3182" s="14">
        <v>15</v>
      </c>
      <c r="I3182" s="15" t="s">
        <v>32</v>
      </c>
      <c r="J3182" s="16">
        <v>19.5</v>
      </c>
      <c r="K3182" s="16">
        <v>3.25</v>
      </c>
      <c r="L3182" s="17" t="s">
        <v>1682</v>
      </c>
      <c r="M3182" s="163" t="str">
        <f>IFERROR(GETPIVOTDATA("Tot. Bottles",'- Ordine Aggregato -'!$A$1,"sku anker",A3182),"")</f>
        <v/>
      </c>
      <c r="N3182" s="18" t="s">
        <v>67</v>
      </c>
      <c r="O3182" s="19" t="str">
        <f t="shared" si="49"/>
        <v>Order online</v>
      </c>
      <c r="P3182" s="97" t="s">
        <v>35</v>
      </c>
      <c r="Q3182" s="13" t="s">
        <v>10392</v>
      </c>
      <c r="R3182" t="s">
        <v>10393</v>
      </c>
      <c r="S3182" s="20">
        <v>3.25</v>
      </c>
      <c r="T3182" s="21" t="s">
        <v>38</v>
      </c>
    </row>
    <row r="3183" spans="1:20" x14ac:dyDescent="0.35">
      <c r="A3183" s="96" t="s">
        <v>10394</v>
      </c>
      <c r="D3183" s="13" t="s">
        <v>10395</v>
      </c>
      <c r="E3183" s="13">
        <v>6</v>
      </c>
      <c r="F3183" s="14">
        <v>0.75</v>
      </c>
      <c r="G3183" s="13" t="s">
        <v>14872</v>
      </c>
      <c r="H3183" s="14">
        <v>15</v>
      </c>
      <c r="I3183" s="15" t="s">
        <v>32</v>
      </c>
      <c r="J3183" s="16">
        <v>20.399999999999999</v>
      </c>
      <c r="K3183" s="16">
        <v>3.4</v>
      </c>
      <c r="L3183" s="17" t="s">
        <v>1682</v>
      </c>
      <c r="M3183" s="163" t="str">
        <f>IFERROR(GETPIVOTDATA("Tot. Bottles",'- Ordine Aggregato -'!$A$1,"sku anker",A3183),"")</f>
        <v/>
      </c>
      <c r="N3183" s="18" t="s">
        <v>67</v>
      </c>
      <c r="O3183" s="19" t="str">
        <f t="shared" si="49"/>
        <v>Order online</v>
      </c>
      <c r="P3183" s="97" t="s">
        <v>35</v>
      </c>
      <c r="Q3183" s="13" t="s">
        <v>10396</v>
      </c>
      <c r="R3183" t="s">
        <v>10397</v>
      </c>
      <c r="S3183" s="20">
        <v>3.4</v>
      </c>
      <c r="T3183" s="21" t="s">
        <v>38</v>
      </c>
    </row>
    <row r="3184" spans="1:20" x14ac:dyDescent="0.35">
      <c r="A3184" s="96" t="s">
        <v>10398</v>
      </c>
      <c r="B3184" s="96"/>
      <c r="C3184" s="96"/>
      <c r="D3184" s="13" t="s">
        <v>10399</v>
      </c>
      <c r="E3184" s="13">
        <v>6</v>
      </c>
      <c r="F3184" s="14">
        <v>0.75</v>
      </c>
      <c r="G3184" s="13" t="s">
        <v>31</v>
      </c>
      <c r="H3184" s="14">
        <v>15</v>
      </c>
      <c r="I3184" s="15" t="s">
        <v>32</v>
      </c>
      <c r="J3184" s="16">
        <v>20.399999999999999</v>
      </c>
      <c r="K3184" s="16">
        <v>3.4</v>
      </c>
      <c r="L3184" s="17" t="s">
        <v>1682</v>
      </c>
      <c r="M3184" s="163" t="str">
        <f>IFERROR(GETPIVOTDATA("Tot. Bottles",'- Ordine Aggregato -'!$A$1,"sku anker",A3184),"")</f>
        <v/>
      </c>
      <c r="N3184" s="18" t="s">
        <v>42</v>
      </c>
      <c r="O3184" s="19" t="str">
        <f t="shared" si="49"/>
        <v>Order online</v>
      </c>
      <c r="P3184" s="97" t="s">
        <v>35</v>
      </c>
      <c r="Q3184" s="13" t="s">
        <v>10400</v>
      </c>
      <c r="R3184" t="s">
        <v>10401</v>
      </c>
      <c r="S3184" s="20">
        <v>0</v>
      </c>
      <c r="T3184" s="21" t="s">
        <v>38</v>
      </c>
    </row>
    <row r="3185" spans="1:20" x14ac:dyDescent="0.35">
      <c r="A3185" s="96" t="s">
        <v>10402</v>
      </c>
      <c r="B3185" s="96"/>
      <c r="C3185" s="96"/>
      <c r="D3185" s="13" t="s">
        <v>10403</v>
      </c>
      <c r="E3185" s="13">
        <v>6</v>
      </c>
      <c r="F3185" s="14">
        <v>0.75</v>
      </c>
      <c r="G3185" s="13" t="s">
        <v>46</v>
      </c>
      <c r="H3185" s="14">
        <v>12.5</v>
      </c>
      <c r="I3185" s="15" t="s">
        <v>32</v>
      </c>
      <c r="J3185" s="16">
        <v>19.5</v>
      </c>
      <c r="K3185" s="16">
        <v>3.25</v>
      </c>
      <c r="L3185" s="17" t="s">
        <v>710</v>
      </c>
      <c r="M3185" s="163" t="str">
        <f>IFERROR(GETPIVOTDATA("Tot. Bottles",'- Ordine Aggregato -'!$A$1,"sku anker",A3185),"")</f>
        <v/>
      </c>
      <c r="N3185" s="18" t="s">
        <v>42</v>
      </c>
      <c r="O3185" s="19" t="str">
        <f t="shared" si="49"/>
        <v>Order online</v>
      </c>
      <c r="P3185" s="97" t="s">
        <v>364</v>
      </c>
      <c r="Q3185" s="13" t="s">
        <v>10404</v>
      </c>
      <c r="R3185" t="s">
        <v>10405</v>
      </c>
      <c r="S3185" s="20">
        <v>0</v>
      </c>
      <c r="T3185" s="21" t="s">
        <v>38</v>
      </c>
    </row>
    <row r="3186" spans="1:20" x14ac:dyDescent="0.35">
      <c r="A3186" s="96" t="s">
        <v>10406</v>
      </c>
      <c r="B3186" s="96"/>
      <c r="C3186" s="96"/>
      <c r="D3186" s="13" t="s">
        <v>10407</v>
      </c>
      <c r="E3186" s="13">
        <v>6</v>
      </c>
      <c r="F3186" s="14">
        <v>0.75</v>
      </c>
      <c r="G3186" s="13" t="s">
        <v>14872</v>
      </c>
      <c r="H3186" s="14">
        <v>12.5</v>
      </c>
      <c r="I3186" s="15" t="s">
        <v>32</v>
      </c>
      <c r="J3186" s="16">
        <v>13.200000000000001</v>
      </c>
      <c r="K3186" s="16">
        <v>2.2000000000000002</v>
      </c>
      <c r="L3186" s="17" t="s">
        <v>710</v>
      </c>
      <c r="M3186" s="163" t="str">
        <f>IFERROR(GETPIVOTDATA("Tot. Bottles",'- Ordine Aggregato -'!$A$1,"sku anker",A3186),"")</f>
        <v/>
      </c>
      <c r="N3186" s="18" t="s">
        <v>42</v>
      </c>
      <c r="O3186" s="19" t="str">
        <f t="shared" si="49"/>
        <v>Order online</v>
      </c>
      <c r="P3186" s="97" t="s">
        <v>364</v>
      </c>
      <c r="Q3186" s="13" t="s">
        <v>10408</v>
      </c>
      <c r="R3186" t="s">
        <v>10409</v>
      </c>
      <c r="S3186" s="20">
        <v>0</v>
      </c>
      <c r="T3186" s="21" t="s">
        <v>38</v>
      </c>
    </row>
    <row r="3187" spans="1:20" x14ac:dyDescent="0.35">
      <c r="A3187" s="13" t="s">
        <v>10410</v>
      </c>
      <c r="B3187" s="13"/>
      <c r="C3187" s="13"/>
      <c r="D3187" s="13" t="s">
        <v>10411</v>
      </c>
      <c r="E3187" s="13">
        <v>6</v>
      </c>
      <c r="F3187" s="14">
        <v>0.75</v>
      </c>
      <c r="G3187" s="13" t="s">
        <v>14872</v>
      </c>
      <c r="H3187" s="14">
        <v>17</v>
      </c>
      <c r="I3187" s="15" t="s">
        <v>32</v>
      </c>
      <c r="J3187" s="16">
        <v>27.900000000000002</v>
      </c>
      <c r="K3187" s="16">
        <v>4.6500000000000004</v>
      </c>
      <c r="L3187" s="17" t="s">
        <v>2306</v>
      </c>
      <c r="M3187" s="163" t="str">
        <f>IFERROR(GETPIVOTDATA("Tot. Bottles",'- Ordine Aggregato -'!$A$1,"sku anker",A3187),"")</f>
        <v/>
      </c>
      <c r="N3187" s="18" t="s">
        <v>42</v>
      </c>
      <c r="O3187" s="19" t="str">
        <f t="shared" si="49"/>
        <v>Order online</v>
      </c>
      <c r="P3187" s="97" t="s">
        <v>146</v>
      </c>
      <c r="Q3187" s="13" t="s">
        <v>10412</v>
      </c>
      <c r="R3187" t="s">
        <v>10413</v>
      </c>
      <c r="S3187" s="20">
        <v>0</v>
      </c>
      <c r="T3187" s="21" t="s">
        <v>38</v>
      </c>
    </row>
    <row r="3188" spans="1:20" x14ac:dyDescent="0.35">
      <c r="A3188" s="13" t="s">
        <v>10414</v>
      </c>
      <c r="B3188" s="13"/>
      <c r="C3188" s="13"/>
      <c r="D3188" s="13" t="s">
        <v>10415</v>
      </c>
      <c r="E3188" s="13">
        <v>6</v>
      </c>
      <c r="F3188" s="14">
        <v>0.7</v>
      </c>
      <c r="G3188" s="13" t="s">
        <v>14872</v>
      </c>
      <c r="H3188" s="14">
        <v>40</v>
      </c>
      <c r="I3188" s="15" t="s">
        <v>32</v>
      </c>
      <c r="J3188" s="16">
        <v>25.5</v>
      </c>
      <c r="K3188" s="16">
        <v>4.25</v>
      </c>
      <c r="L3188" s="17" t="s">
        <v>657</v>
      </c>
      <c r="M3188" s="163" t="str">
        <f>IFERROR(GETPIVOTDATA("Tot. Bottles",'- Ordine Aggregato -'!$A$1,"sku anker",A3188),"")</f>
        <v/>
      </c>
      <c r="N3188" s="18" t="s">
        <v>42</v>
      </c>
      <c r="O3188" s="19" t="str">
        <f t="shared" si="49"/>
        <v>Order online</v>
      </c>
      <c r="P3188" s="97" t="s">
        <v>385</v>
      </c>
      <c r="Q3188" s="13" t="s">
        <v>10416</v>
      </c>
      <c r="R3188" t="s">
        <v>10417</v>
      </c>
      <c r="S3188" s="20">
        <v>0</v>
      </c>
      <c r="T3188" s="21" t="s">
        <v>38</v>
      </c>
    </row>
    <row r="3189" spans="1:20" x14ac:dyDescent="0.35">
      <c r="A3189" s="96" t="s">
        <v>10418</v>
      </c>
      <c r="B3189" s="96"/>
      <c r="C3189" s="96"/>
      <c r="D3189" s="13" t="s">
        <v>10419</v>
      </c>
      <c r="E3189" s="13">
        <v>1</v>
      </c>
      <c r="F3189" s="14">
        <v>1</v>
      </c>
      <c r="G3189" s="13" t="s">
        <v>14872</v>
      </c>
      <c r="H3189" s="14">
        <v>40</v>
      </c>
      <c r="I3189" s="15" t="s">
        <v>32</v>
      </c>
      <c r="J3189" s="16">
        <v>37</v>
      </c>
      <c r="K3189" s="16">
        <v>37</v>
      </c>
      <c r="L3189" s="17" t="s">
        <v>73</v>
      </c>
      <c r="M3189" s="163" t="str">
        <f>IFERROR(GETPIVOTDATA("Tot. Bottles",'- Ordine Aggregato -'!$A$1,"sku anker",A3189),"")</f>
        <v/>
      </c>
      <c r="N3189" s="18" t="s">
        <v>42</v>
      </c>
      <c r="O3189" s="19" t="str">
        <f t="shared" si="49"/>
        <v>Order online</v>
      </c>
      <c r="P3189" s="97" t="s">
        <v>880</v>
      </c>
      <c r="Q3189" s="13" t="s">
        <v>10420</v>
      </c>
      <c r="R3189" t="s">
        <v>42</v>
      </c>
      <c r="S3189" s="20">
        <v>0</v>
      </c>
      <c r="T3189" s="21" t="s">
        <v>38</v>
      </c>
    </row>
    <row r="3190" spans="1:20" x14ac:dyDescent="0.35">
      <c r="A3190" s="13" t="s">
        <v>10421</v>
      </c>
      <c r="B3190" s="13"/>
      <c r="C3190" s="13"/>
      <c r="D3190" s="13" t="s">
        <v>10422</v>
      </c>
      <c r="E3190" s="13">
        <v>6</v>
      </c>
      <c r="F3190" s="14">
        <v>0.7</v>
      </c>
      <c r="G3190" s="13" t="s">
        <v>31</v>
      </c>
      <c r="H3190" s="14">
        <v>40</v>
      </c>
      <c r="I3190" s="15" t="s">
        <v>32</v>
      </c>
      <c r="J3190" s="16">
        <v>42.599999999999994</v>
      </c>
      <c r="K3190" s="16">
        <v>7.1</v>
      </c>
      <c r="L3190" s="17" t="s">
        <v>2333</v>
      </c>
      <c r="M3190" s="163" t="str">
        <f>IFERROR(GETPIVOTDATA("Tot. Bottles",'- Ordine Aggregato -'!$A$1,"sku anker",A3190),"")</f>
        <v/>
      </c>
      <c r="N3190" s="18" t="s">
        <v>42</v>
      </c>
      <c r="O3190" s="19" t="str">
        <f t="shared" si="49"/>
        <v>Order online</v>
      </c>
      <c r="P3190" s="97" t="s">
        <v>225</v>
      </c>
      <c r="Q3190" s="13" t="s">
        <v>10423</v>
      </c>
      <c r="R3190" t="s">
        <v>10424</v>
      </c>
      <c r="S3190" s="20">
        <v>0</v>
      </c>
      <c r="T3190" s="21" t="s">
        <v>38</v>
      </c>
    </row>
    <row r="3191" spans="1:20" x14ac:dyDescent="0.35">
      <c r="A3191" s="96" t="s">
        <v>10425</v>
      </c>
      <c r="B3191" s="96"/>
      <c r="C3191" s="96"/>
      <c r="D3191" s="13" t="s">
        <v>10426</v>
      </c>
      <c r="E3191" s="13">
        <v>6</v>
      </c>
      <c r="F3191" s="14">
        <v>0.7</v>
      </c>
      <c r="G3191" s="13" t="s">
        <v>14871</v>
      </c>
      <c r="H3191" s="14">
        <v>40</v>
      </c>
      <c r="I3191" s="15" t="s">
        <v>32</v>
      </c>
      <c r="J3191" s="16">
        <v>59.699999999999996</v>
      </c>
      <c r="K3191" s="16">
        <v>9.9499999999999993</v>
      </c>
      <c r="L3191" s="17" t="s">
        <v>2333</v>
      </c>
      <c r="M3191" s="163" t="str">
        <f>IFERROR(GETPIVOTDATA("Tot. Bottles",'- Ordine Aggregato -'!$A$1,"sku anker",A3191),"")</f>
        <v/>
      </c>
      <c r="N3191" s="18" t="s">
        <v>42</v>
      </c>
      <c r="O3191" s="19" t="str">
        <f t="shared" si="49"/>
        <v>Order online</v>
      </c>
      <c r="P3191" s="97" t="s">
        <v>225</v>
      </c>
      <c r="Q3191" s="13" t="s">
        <v>10427</v>
      </c>
      <c r="R3191" t="s">
        <v>10428</v>
      </c>
      <c r="S3191" s="20">
        <v>0</v>
      </c>
      <c r="T3191" s="21" t="s">
        <v>38</v>
      </c>
    </row>
    <row r="3192" spans="1:20" x14ac:dyDescent="0.35">
      <c r="A3192" s="13" t="s">
        <v>10429</v>
      </c>
      <c r="B3192" s="13"/>
      <c r="C3192" s="13"/>
      <c r="D3192" s="13" t="s">
        <v>10430</v>
      </c>
      <c r="E3192" s="13">
        <v>6</v>
      </c>
      <c r="F3192" s="14">
        <v>0.7</v>
      </c>
      <c r="G3192" s="13" t="s">
        <v>46</v>
      </c>
      <c r="H3192" s="14">
        <v>40</v>
      </c>
      <c r="I3192" s="15" t="s">
        <v>32</v>
      </c>
      <c r="J3192" s="16">
        <v>106.5</v>
      </c>
      <c r="K3192" s="16">
        <v>17.75</v>
      </c>
      <c r="L3192" s="17" t="s">
        <v>2333</v>
      </c>
      <c r="M3192" s="163" t="str">
        <f>IFERROR(GETPIVOTDATA("Tot. Bottles",'- Ordine Aggregato -'!$A$1,"sku anker",A3192),"")</f>
        <v/>
      </c>
      <c r="N3192" s="18" t="s">
        <v>42</v>
      </c>
      <c r="O3192" s="19" t="str">
        <f t="shared" si="49"/>
        <v>Order online</v>
      </c>
      <c r="P3192" s="97" t="s">
        <v>225</v>
      </c>
      <c r="Q3192" s="13" t="s">
        <v>10431</v>
      </c>
      <c r="R3192" t="s">
        <v>10432</v>
      </c>
      <c r="S3192" s="20">
        <v>0</v>
      </c>
      <c r="T3192" s="21" t="s">
        <v>38</v>
      </c>
    </row>
    <row r="3193" spans="1:20" x14ac:dyDescent="0.35">
      <c r="A3193" s="96" t="s">
        <v>10433</v>
      </c>
      <c r="D3193" s="13" t="s">
        <v>10434</v>
      </c>
      <c r="E3193" s="13">
        <v>6</v>
      </c>
      <c r="F3193" s="14">
        <v>0.7</v>
      </c>
      <c r="G3193" s="13" t="s">
        <v>14871</v>
      </c>
      <c r="H3193" s="14">
        <v>40</v>
      </c>
      <c r="I3193" s="15" t="s">
        <v>32</v>
      </c>
      <c r="J3193" s="16">
        <v>41.099999999999994</v>
      </c>
      <c r="K3193" s="16">
        <v>6.85</v>
      </c>
      <c r="L3193" s="17" t="s">
        <v>4712</v>
      </c>
      <c r="M3193" s="163" t="str">
        <f>IFERROR(GETPIVOTDATA("Tot. Bottles",'- Ordine Aggregato -'!$A$1,"sku anker",A3193),"")</f>
        <v/>
      </c>
      <c r="N3193" s="18" t="s">
        <v>42</v>
      </c>
      <c r="O3193" s="19" t="str">
        <f t="shared" si="49"/>
        <v>Order online</v>
      </c>
      <c r="P3193" s="97" t="s">
        <v>225</v>
      </c>
      <c r="Q3193" s="13" t="s">
        <v>10435</v>
      </c>
      <c r="R3193" t="s">
        <v>10436</v>
      </c>
      <c r="S3193" s="20">
        <v>0</v>
      </c>
      <c r="T3193" s="21" t="s">
        <v>38</v>
      </c>
    </row>
    <row r="3194" spans="1:20" x14ac:dyDescent="0.35">
      <c r="A3194" s="13" t="s">
        <v>10437</v>
      </c>
      <c r="B3194" s="13"/>
      <c r="C3194" s="13"/>
      <c r="D3194" s="13" t="s">
        <v>10434</v>
      </c>
      <c r="E3194" s="13">
        <v>12</v>
      </c>
      <c r="F3194" s="14">
        <v>1</v>
      </c>
      <c r="G3194" s="13" t="s">
        <v>14871</v>
      </c>
      <c r="H3194" s="14">
        <v>40</v>
      </c>
      <c r="I3194" s="15" t="s">
        <v>32</v>
      </c>
      <c r="J3194" s="16">
        <v>97.800000000000011</v>
      </c>
      <c r="K3194" s="16">
        <v>8.15</v>
      </c>
      <c r="L3194" s="17" t="s">
        <v>4712</v>
      </c>
      <c r="M3194" s="163" t="str">
        <f>IFERROR(GETPIVOTDATA("Tot. Bottles",'- Ordine Aggregato -'!$A$1,"sku anker",A3194),"")</f>
        <v/>
      </c>
      <c r="N3194" s="18" t="s">
        <v>42</v>
      </c>
      <c r="O3194" s="19" t="str">
        <f t="shared" si="49"/>
        <v>Order online</v>
      </c>
      <c r="P3194" s="97" t="s">
        <v>225</v>
      </c>
      <c r="Q3194" s="13" t="s">
        <v>10438</v>
      </c>
      <c r="R3194" t="s">
        <v>10439</v>
      </c>
      <c r="S3194" s="20">
        <v>0</v>
      </c>
      <c r="T3194" s="21" t="s">
        <v>38</v>
      </c>
    </row>
    <row r="3195" spans="1:20" x14ac:dyDescent="0.35">
      <c r="A3195" s="96" t="s">
        <v>10440</v>
      </c>
      <c r="D3195" s="13" t="s">
        <v>10441</v>
      </c>
      <c r="E3195" s="13">
        <v>6</v>
      </c>
      <c r="F3195" s="14">
        <v>0.7</v>
      </c>
      <c r="G3195" s="13" t="s">
        <v>46</v>
      </c>
      <c r="H3195" s="14">
        <v>68</v>
      </c>
      <c r="I3195" s="15" t="s">
        <v>32</v>
      </c>
      <c r="J3195" s="16">
        <v>93</v>
      </c>
      <c r="K3195" s="16">
        <v>15.5</v>
      </c>
      <c r="L3195" s="17" t="s">
        <v>219</v>
      </c>
      <c r="M3195" s="163" t="str">
        <f>IFERROR(GETPIVOTDATA("Tot. Bottles",'- Ordine Aggregato -'!$A$1,"sku anker",A3195),"")</f>
        <v/>
      </c>
      <c r="N3195" s="18" t="s">
        <v>34</v>
      </c>
      <c r="O3195" s="19" t="str">
        <f t="shared" si="49"/>
        <v>Order online</v>
      </c>
      <c r="P3195" s="97" t="s">
        <v>225</v>
      </c>
      <c r="Q3195" s="13" t="s">
        <v>10442</v>
      </c>
      <c r="R3195" t="s">
        <v>10443</v>
      </c>
      <c r="S3195" s="20">
        <v>0</v>
      </c>
      <c r="T3195" s="21" t="s">
        <v>38</v>
      </c>
    </row>
    <row r="3196" spans="1:20" x14ac:dyDescent="0.35">
      <c r="A3196" s="13" t="s">
        <v>15847</v>
      </c>
      <c r="B3196" s="13"/>
      <c r="C3196" s="13"/>
      <c r="D3196" s="13" t="s">
        <v>10444</v>
      </c>
      <c r="E3196" s="13">
        <v>24</v>
      </c>
      <c r="F3196" s="14">
        <v>0.33</v>
      </c>
      <c r="G3196" s="13" t="s">
        <v>14872</v>
      </c>
      <c r="H3196" s="14">
        <v>5</v>
      </c>
      <c r="I3196" s="15" t="s">
        <v>32</v>
      </c>
      <c r="J3196" s="16">
        <v>14.879999999999999</v>
      </c>
      <c r="K3196" s="16">
        <v>0.62</v>
      </c>
      <c r="L3196" s="17" t="s">
        <v>1498</v>
      </c>
      <c r="M3196" s="163" t="str">
        <f>IFERROR(GETPIVOTDATA("Tot. Bottles",'- Ordine Aggregato -'!$A$1,"sku anker",A3196),"")</f>
        <v/>
      </c>
      <c r="N3196" s="18" t="s">
        <v>42</v>
      </c>
      <c r="O3196" s="19" t="str">
        <f t="shared" si="49"/>
        <v>Order online</v>
      </c>
      <c r="P3196" s="97" t="s">
        <v>355</v>
      </c>
      <c r="Q3196" s="13" t="s">
        <v>15848</v>
      </c>
      <c r="R3196" t="s">
        <v>15849</v>
      </c>
      <c r="S3196" s="20">
        <v>0</v>
      </c>
      <c r="T3196" s="21" t="s">
        <v>38</v>
      </c>
    </row>
    <row r="3197" spans="1:20" x14ac:dyDescent="0.35">
      <c r="A3197" s="96" t="s">
        <v>10445</v>
      </c>
      <c r="D3197" s="13" t="s">
        <v>10446</v>
      </c>
      <c r="E3197" s="13">
        <v>24</v>
      </c>
      <c r="F3197" s="14">
        <v>0.33</v>
      </c>
      <c r="G3197" s="13" t="s">
        <v>46</v>
      </c>
      <c r="H3197" s="14">
        <v>4.7</v>
      </c>
      <c r="I3197" s="15" t="s">
        <v>32</v>
      </c>
      <c r="J3197" s="16">
        <v>13.919999999999998</v>
      </c>
      <c r="K3197" s="16">
        <v>0.57999999999999996</v>
      </c>
      <c r="L3197" s="17" t="s">
        <v>1498</v>
      </c>
      <c r="M3197" s="163" t="str">
        <f>IFERROR(GETPIVOTDATA("Tot. Bottles",'- Ordine Aggregato -'!$A$1,"sku anker",A3197),"")</f>
        <v/>
      </c>
      <c r="N3197" s="18" t="s">
        <v>42</v>
      </c>
      <c r="O3197" s="19" t="str">
        <f t="shared" si="49"/>
        <v>Order online</v>
      </c>
      <c r="P3197" s="97" t="s">
        <v>355</v>
      </c>
      <c r="Q3197" s="13" t="s">
        <v>10447</v>
      </c>
      <c r="R3197" t="s">
        <v>10448</v>
      </c>
      <c r="S3197" s="20">
        <v>0</v>
      </c>
      <c r="T3197" s="21" t="s">
        <v>38</v>
      </c>
    </row>
    <row r="3198" spans="1:20" x14ac:dyDescent="0.35">
      <c r="A3198" s="96" t="s">
        <v>10449</v>
      </c>
      <c r="D3198" s="13" t="s">
        <v>10450</v>
      </c>
      <c r="E3198" s="13">
        <v>6</v>
      </c>
      <c r="F3198" s="14">
        <v>0.75</v>
      </c>
      <c r="G3198" s="13" t="s">
        <v>46</v>
      </c>
      <c r="H3198" s="14">
        <v>12.5</v>
      </c>
      <c r="I3198" s="15" t="s">
        <v>32</v>
      </c>
      <c r="J3198" s="16">
        <v>780</v>
      </c>
      <c r="K3198" s="16">
        <v>130</v>
      </c>
      <c r="L3198" s="17" t="s">
        <v>863</v>
      </c>
      <c r="M3198" s="163" t="str">
        <f>IFERROR(GETPIVOTDATA("Tot. Bottles",'- Ordine Aggregato -'!$A$1,"sku anker",A3198),"")</f>
        <v/>
      </c>
      <c r="N3198" s="18" t="s">
        <v>67</v>
      </c>
      <c r="O3198" s="19" t="str">
        <f t="shared" si="49"/>
        <v>Order online</v>
      </c>
      <c r="P3198" s="97" t="s">
        <v>225</v>
      </c>
      <c r="Q3198" s="13" t="s">
        <v>10451</v>
      </c>
      <c r="R3198" t="s">
        <v>10452</v>
      </c>
      <c r="S3198" s="20">
        <v>130</v>
      </c>
      <c r="T3198" s="21" t="s">
        <v>38</v>
      </c>
    </row>
    <row r="3199" spans="1:20" x14ac:dyDescent="0.35">
      <c r="A3199" s="96" t="s">
        <v>10453</v>
      </c>
      <c r="D3199" s="13" t="s">
        <v>10454</v>
      </c>
      <c r="E3199" s="13">
        <v>6</v>
      </c>
      <c r="F3199" s="14">
        <v>0.75</v>
      </c>
      <c r="G3199" s="13" t="s">
        <v>14872</v>
      </c>
      <c r="H3199" s="14">
        <v>12.5</v>
      </c>
      <c r="I3199" s="15" t="s">
        <v>32</v>
      </c>
      <c r="J3199" s="16">
        <v>227.70000000000002</v>
      </c>
      <c r="K3199" s="16">
        <v>37.950000000000003</v>
      </c>
      <c r="L3199" s="17" t="s">
        <v>863</v>
      </c>
      <c r="M3199" s="163" t="str">
        <f>IFERROR(GETPIVOTDATA("Tot. Bottles",'- Ordine Aggregato -'!$A$1,"sku anker",A3199),"")</f>
        <v/>
      </c>
      <c r="N3199" s="18" t="s">
        <v>42</v>
      </c>
      <c r="O3199" s="19" t="str">
        <f t="shared" si="49"/>
        <v>Order online</v>
      </c>
      <c r="P3199" s="97" t="s">
        <v>225</v>
      </c>
      <c r="Q3199" s="13" t="s">
        <v>10455</v>
      </c>
      <c r="R3199" t="s">
        <v>10456</v>
      </c>
      <c r="S3199" s="20">
        <v>0</v>
      </c>
      <c r="T3199" s="21" t="s">
        <v>38</v>
      </c>
    </row>
    <row r="3200" spans="1:20" x14ac:dyDescent="0.35">
      <c r="A3200" s="96" t="s">
        <v>10457</v>
      </c>
      <c r="D3200" s="13" t="s">
        <v>10458</v>
      </c>
      <c r="E3200" s="13">
        <v>36</v>
      </c>
      <c r="F3200" s="14">
        <v>0.02</v>
      </c>
      <c r="G3200" s="13" t="s">
        <v>46</v>
      </c>
      <c r="H3200" s="14">
        <v>45</v>
      </c>
      <c r="I3200" s="15" t="s">
        <v>32</v>
      </c>
      <c r="J3200" s="16">
        <v>37.800000000000004</v>
      </c>
      <c r="K3200" s="16">
        <v>1.05</v>
      </c>
      <c r="L3200" s="17" t="s">
        <v>558</v>
      </c>
      <c r="M3200" s="163" t="str">
        <f>IFERROR(GETPIVOTDATA("Tot. Bottles",'- Ordine Aggregato -'!$A$1,"sku anker",A3200),"")</f>
        <v/>
      </c>
      <c r="N3200" s="18" t="s">
        <v>42</v>
      </c>
      <c r="O3200" s="19" t="str">
        <f t="shared" si="49"/>
        <v>Order online</v>
      </c>
      <c r="P3200" s="97" t="s">
        <v>355</v>
      </c>
      <c r="Q3200" s="13" t="s">
        <v>10459</v>
      </c>
      <c r="R3200" t="s">
        <v>10460</v>
      </c>
      <c r="S3200" s="20">
        <v>0</v>
      </c>
      <c r="T3200" s="21" t="s">
        <v>38</v>
      </c>
    </row>
    <row r="3201" spans="1:20" x14ac:dyDescent="0.35">
      <c r="A3201" s="13" t="s">
        <v>10461</v>
      </c>
      <c r="B3201" s="13"/>
      <c r="C3201" s="13"/>
      <c r="D3201" s="13" t="s">
        <v>10462</v>
      </c>
      <c r="E3201" s="13">
        <v>12</v>
      </c>
      <c r="F3201" s="14">
        <v>148</v>
      </c>
      <c r="G3201" s="13" t="s">
        <v>1081</v>
      </c>
      <c r="H3201" s="14">
        <v>35</v>
      </c>
      <c r="I3201" s="15" t="s">
        <v>32</v>
      </c>
      <c r="J3201" s="16">
        <v>91.199999999999989</v>
      </c>
      <c r="K3201" s="16">
        <v>7.6</v>
      </c>
      <c r="L3201" s="17" t="s">
        <v>558</v>
      </c>
      <c r="M3201" s="163" t="str">
        <f>IFERROR(GETPIVOTDATA("Tot. Bottles",'- Ordine Aggregato -'!$A$1,"sku anker",A3201),"")</f>
        <v/>
      </c>
      <c r="N3201" s="18" t="s">
        <v>34</v>
      </c>
      <c r="O3201" s="19" t="str">
        <f t="shared" si="49"/>
        <v>Order online</v>
      </c>
      <c r="P3201" s="97" t="s">
        <v>385</v>
      </c>
      <c r="Q3201" s="13" t="s">
        <v>10463</v>
      </c>
      <c r="R3201" t="s">
        <v>10464</v>
      </c>
      <c r="S3201" s="20">
        <v>0</v>
      </c>
      <c r="T3201" s="21" t="s">
        <v>38</v>
      </c>
    </row>
    <row r="3202" spans="1:20" x14ac:dyDescent="0.35">
      <c r="A3202" s="13" t="s">
        <v>10465</v>
      </c>
      <c r="B3202" s="13"/>
      <c r="C3202" s="13"/>
      <c r="D3202" s="13" t="s">
        <v>10466</v>
      </c>
      <c r="E3202" s="13">
        <v>6</v>
      </c>
      <c r="F3202" s="14">
        <v>0.75</v>
      </c>
      <c r="G3202" s="13" t="s">
        <v>14872</v>
      </c>
      <c r="H3202" s="14">
        <v>12.5</v>
      </c>
      <c r="I3202" s="15" t="s">
        <v>32</v>
      </c>
      <c r="J3202" s="16">
        <v>171</v>
      </c>
      <c r="K3202" s="16">
        <v>28.5</v>
      </c>
      <c r="L3202" s="17" t="s">
        <v>863</v>
      </c>
      <c r="M3202" s="163" t="str">
        <f>IFERROR(GETPIVOTDATA("Tot. Bottles",'- Ordine Aggregato -'!$A$1,"sku anker",A3202),"")</f>
        <v/>
      </c>
      <c r="N3202" s="18" t="s">
        <v>34</v>
      </c>
      <c r="O3202" s="19" t="str">
        <f t="shared" si="49"/>
        <v>Order online</v>
      </c>
      <c r="P3202" s="97" t="s">
        <v>225</v>
      </c>
      <c r="Q3202" s="13" t="s">
        <v>10467</v>
      </c>
      <c r="R3202" t="s">
        <v>42</v>
      </c>
      <c r="S3202" s="20">
        <v>0</v>
      </c>
      <c r="T3202" s="21" t="s">
        <v>38</v>
      </c>
    </row>
    <row r="3203" spans="1:20" x14ac:dyDescent="0.35">
      <c r="A3203" s="13" t="s">
        <v>10468</v>
      </c>
      <c r="B3203" s="13"/>
      <c r="C3203" s="13"/>
      <c r="D3203" s="13" t="s">
        <v>10469</v>
      </c>
      <c r="E3203" s="13">
        <v>6</v>
      </c>
      <c r="F3203" s="14">
        <v>0.7</v>
      </c>
      <c r="G3203" s="13" t="s">
        <v>46</v>
      </c>
      <c r="H3203" s="14">
        <v>42</v>
      </c>
      <c r="I3203" s="15" t="s">
        <v>32</v>
      </c>
      <c r="J3203" s="16">
        <v>94.800000000000011</v>
      </c>
      <c r="K3203" s="16">
        <v>15.8</v>
      </c>
      <c r="L3203" s="17" t="s">
        <v>368</v>
      </c>
      <c r="M3203" s="163" t="str">
        <f>IFERROR(GETPIVOTDATA("Tot. Bottles",'- Ordine Aggregato -'!$A$1,"sku anker",A3203),"")</f>
        <v/>
      </c>
      <c r="N3203" s="18" t="s">
        <v>42</v>
      </c>
      <c r="O3203" s="19" t="str">
        <f t="shared" si="49"/>
        <v>Order online</v>
      </c>
      <c r="P3203" s="97" t="s">
        <v>146</v>
      </c>
      <c r="Q3203" s="13" t="s">
        <v>10470</v>
      </c>
      <c r="R3203" t="s">
        <v>10471</v>
      </c>
      <c r="S3203" s="20">
        <v>0</v>
      </c>
      <c r="T3203" s="21" t="s">
        <v>38</v>
      </c>
    </row>
    <row r="3204" spans="1:20" x14ac:dyDescent="0.35">
      <c r="A3204" s="96" t="s">
        <v>10472</v>
      </c>
      <c r="B3204" s="96"/>
      <c r="C3204" s="96"/>
      <c r="D3204" s="13" t="s">
        <v>10473</v>
      </c>
      <c r="E3204" s="13">
        <v>6</v>
      </c>
      <c r="F3204" s="14">
        <v>0.7</v>
      </c>
      <c r="G3204" s="13" t="s">
        <v>46</v>
      </c>
      <c r="H3204" s="14">
        <v>42</v>
      </c>
      <c r="I3204" s="15" t="s">
        <v>32</v>
      </c>
      <c r="J3204" s="16">
        <v>84.9</v>
      </c>
      <c r="K3204" s="16">
        <v>14.15</v>
      </c>
      <c r="L3204" s="17" t="s">
        <v>368</v>
      </c>
      <c r="M3204" s="163" t="str">
        <f>IFERROR(GETPIVOTDATA("Tot. Bottles",'- Ordine Aggregato -'!$A$1,"sku anker",A3204),"")</f>
        <v/>
      </c>
      <c r="N3204" s="18" t="s">
        <v>67</v>
      </c>
      <c r="O3204" s="19" t="str">
        <f t="shared" si="49"/>
        <v>Order online</v>
      </c>
      <c r="P3204" s="97" t="s">
        <v>146</v>
      </c>
      <c r="Q3204" s="13" t="s">
        <v>10474</v>
      </c>
      <c r="R3204" t="s">
        <v>10475</v>
      </c>
      <c r="S3204" s="20">
        <v>14.15</v>
      </c>
      <c r="T3204" s="21" t="s">
        <v>38</v>
      </c>
    </row>
    <row r="3205" spans="1:20" x14ac:dyDescent="0.35">
      <c r="A3205" s="13" t="s">
        <v>10476</v>
      </c>
      <c r="B3205" s="13"/>
      <c r="C3205" s="13"/>
      <c r="D3205" s="13" t="s">
        <v>10473</v>
      </c>
      <c r="E3205" s="13">
        <v>6</v>
      </c>
      <c r="F3205" s="14">
        <v>0.7</v>
      </c>
      <c r="G3205" s="13" t="s">
        <v>46</v>
      </c>
      <c r="H3205" s="14">
        <v>42</v>
      </c>
      <c r="I3205" s="15" t="s">
        <v>32</v>
      </c>
      <c r="J3205" s="16">
        <v>99</v>
      </c>
      <c r="K3205" s="16">
        <v>16.5</v>
      </c>
      <c r="L3205" s="17" t="s">
        <v>368</v>
      </c>
      <c r="M3205" s="163" t="str">
        <f>IFERROR(GETPIVOTDATA("Tot. Bottles",'- Ordine Aggregato -'!$A$1,"sku anker",A3205),"")</f>
        <v/>
      </c>
      <c r="N3205" s="18" t="s">
        <v>42</v>
      </c>
      <c r="O3205" s="19" t="str">
        <f t="shared" si="49"/>
        <v>Order online</v>
      </c>
      <c r="P3205" s="97" t="s">
        <v>146</v>
      </c>
      <c r="Q3205" s="13" t="s">
        <v>10477</v>
      </c>
      <c r="R3205" t="s">
        <v>10478</v>
      </c>
      <c r="S3205" s="20">
        <v>0</v>
      </c>
      <c r="T3205" s="21" t="s">
        <v>38</v>
      </c>
    </row>
    <row r="3206" spans="1:20" x14ac:dyDescent="0.35">
      <c r="A3206" s="96" t="s">
        <v>10479</v>
      </c>
      <c r="D3206" s="13" t="s">
        <v>10480</v>
      </c>
      <c r="E3206" s="13">
        <v>6</v>
      </c>
      <c r="F3206" s="14">
        <v>0.7</v>
      </c>
      <c r="G3206" s="13" t="s">
        <v>46</v>
      </c>
      <c r="H3206" s="14">
        <v>57.1</v>
      </c>
      <c r="I3206" s="15" t="s">
        <v>32</v>
      </c>
      <c r="J3206" s="16">
        <v>96</v>
      </c>
      <c r="K3206" s="16">
        <v>16</v>
      </c>
      <c r="L3206" s="17" t="s">
        <v>368</v>
      </c>
      <c r="M3206" s="163" t="str">
        <f>IFERROR(GETPIVOTDATA("Tot. Bottles",'- Ordine Aggregato -'!$A$1,"sku anker",A3206),"")</f>
        <v/>
      </c>
      <c r="N3206" s="18" t="s">
        <v>42</v>
      </c>
      <c r="O3206" s="19" t="str">
        <f t="shared" si="49"/>
        <v>Order online</v>
      </c>
      <c r="P3206" s="97" t="s">
        <v>146</v>
      </c>
      <c r="Q3206" s="13" t="s">
        <v>10481</v>
      </c>
      <c r="R3206" t="s">
        <v>10482</v>
      </c>
      <c r="S3206" s="20">
        <v>0</v>
      </c>
      <c r="T3206" s="21" t="s">
        <v>38</v>
      </c>
    </row>
    <row r="3207" spans="1:20" x14ac:dyDescent="0.35">
      <c r="A3207" s="96" t="s">
        <v>10483</v>
      </c>
      <c r="D3207" s="13" t="s">
        <v>10484</v>
      </c>
      <c r="E3207" s="13">
        <v>6</v>
      </c>
      <c r="F3207" s="14">
        <v>0.7</v>
      </c>
      <c r="G3207" s="13" t="s">
        <v>46</v>
      </c>
      <c r="H3207" s="14">
        <v>42</v>
      </c>
      <c r="I3207" s="15" t="s">
        <v>32</v>
      </c>
      <c r="J3207" s="16">
        <v>60</v>
      </c>
      <c r="K3207" s="16">
        <v>10</v>
      </c>
      <c r="L3207" s="17" t="s">
        <v>368</v>
      </c>
      <c r="M3207" s="163" t="str">
        <f>IFERROR(GETPIVOTDATA("Tot. Bottles",'- Ordine Aggregato -'!$A$1,"sku anker",A3207),"")</f>
        <v/>
      </c>
      <c r="N3207" s="18" t="s">
        <v>67</v>
      </c>
      <c r="O3207" s="19" t="str">
        <f t="shared" si="49"/>
        <v>Order online</v>
      </c>
      <c r="P3207" s="97" t="s">
        <v>146</v>
      </c>
      <c r="Q3207" s="13" t="s">
        <v>10485</v>
      </c>
      <c r="R3207" t="s">
        <v>10486</v>
      </c>
      <c r="S3207" s="20">
        <v>10</v>
      </c>
      <c r="T3207" s="21" t="s">
        <v>38</v>
      </c>
    </row>
    <row r="3208" spans="1:20" x14ac:dyDescent="0.35">
      <c r="A3208" s="13" t="s">
        <v>10487</v>
      </c>
      <c r="B3208" s="13"/>
      <c r="C3208" s="13"/>
      <c r="D3208" s="13" t="s">
        <v>10488</v>
      </c>
      <c r="E3208" s="13">
        <v>6</v>
      </c>
      <c r="F3208" s="14">
        <v>0.5</v>
      </c>
      <c r="G3208" s="13" t="s">
        <v>46</v>
      </c>
      <c r="H3208" s="14">
        <v>29</v>
      </c>
      <c r="I3208" s="15" t="s">
        <v>32</v>
      </c>
      <c r="J3208" s="16">
        <v>71.699999999999989</v>
      </c>
      <c r="K3208" s="16">
        <v>11.95</v>
      </c>
      <c r="L3208" s="17" t="s">
        <v>623</v>
      </c>
      <c r="M3208" s="163" t="str">
        <f>IFERROR(GETPIVOTDATA("Tot. Bottles",'- Ordine Aggregato -'!$A$1,"sku anker",A3208),"")</f>
        <v/>
      </c>
      <c r="N3208" s="18" t="s">
        <v>67</v>
      </c>
      <c r="O3208" s="19" t="str">
        <f t="shared" si="49"/>
        <v>Order online</v>
      </c>
      <c r="P3208" s="97" t="s">
        <v>146</v>
      </c>
      <c r="Q3208" s="13" t="s">
        <v>10489</v>
      </c>
      <c r="R3208" t="s">
        <v>10490</v>
      </c>
      <c r="S3208" s="20">
        <v>11.95</v>
      </c>
      <c r="T3208" s="21" t="s">
        <v>38</v>
      </c>
    </row>
    <row r="3209" spans="1:20" x14ac:dyDescent="0.35">
      <c r="A3209" s="96" t="s">
        <v>10491</v>
      </c>
      <c r="D3209" s="13" t="s">
        <v>10492</v>
      </c>
      <c r="E3209" s="13">
        <v>6</v>
      </c>
      <c r="F3209" s="14">
        <v>1</v>
      </c>
      <c r="G3209" s="13" t="s">
        <v>31</v>
      </c>
      <c r="H3209" s="14">
        <v>21</v>
      </c>
      <c r="I3209" s="15" t="s">
        <v>32</v>
      </c>
      <c r="J3209" s="16">
        <v>47.099999999999994</v>
      </c>
      <c r="K3209" s="16">
        <v>7.85</v>
      </c>
      <c r="L3209" s="17" t="s">
        <v>558</v>
      </c>
      <c r="M3209" s="163" t="str">
        <f>IFERROR(GETPIVOTDATA("Tot. Bottles",'- Ordine Aggregato -'!$A$1,"sku anker",A3209),"")</f>
        <v/>
      </c>
      <c r="N3209" s="18" t="s">
        <v>42</v>
      </c>
      <c r="O3209" s="19" t="str">
        <f t="shared" si="49"/>
        <v>Order online</v>
      </c>
      <c r="P3209" s="97" t="s">
        <v>225</v>
      </c>
      <c r="Q3209" s="13" t="s">
        <v>10493</v>
      </c>
      <c r="R3209" t="s">
        <v>10494</v>
      </c>
      <c r="S3209" s="20">
        <v>0</v>
      </c>
      <c r="T3209" s="21" t="s">
        <v>38</v>
      </c>
    </row>
    <row r="3210" spans="1:20" x14ac:dyDescent="0.35">
      <c r="A3210" s="96" t="s">
        <v>10495</v>
      </c>
      <c r="B3210" s="96"/>
      <c r="C3210" s="96"/>
      <c r="D3210" s="13" t="s">
        <v>10496</v>
      </c>
      <c r="E3210" s="13">
        <v>6</v>
      </c>
      <c r="F3210" s="14">
        <v>1</v>
      </c>
      <c r="G3210" s="13" t="s">
        <v>31</v>
      </c>
      <c r="H3210" s="14">
        <v>18</v>
      </c>
      <c r="I3210" s="15" t="s">
        <v>32</v>
      </c>
      <c r="J3210" s="16">
        <v>38.700000000000003</v>
      </c>
      <c r="K3210" s="16">
        <v>6.45</v>
      </c>
      <c r="L3210" s="17" t="s">
        <v>558</v>
      </c>
      <c r="M3210" s="163" t="str">
        <f>IFERROR(GETPIVOTDATA("Tot. Bottles",'- Ordine Aggregato -'!$A$1,"sku anker",A3210),"")</f>
        <v/>
      </c>
      <c r="N3210" s="18" t="s">
        <v>42</v>
      </c>
      <c r="O3210" s="19" t="str">
        <f t="shared" si="49"/>
        <v>Order online</v>
      </c>
      <c r="P3210" s="97" t="s">
        <v>225</v>
      </c>
      <c r="Q3210" s="13" t="s">
        <v>10497</v>
      </c>
      <c r="R3210" t="s">
        <v>10498</v>
      </c>
      <c r="S3210" s="20">
        <v>0</v>
      </c>
      <c r="T3210" s="21" t="s">
        <v>38</v>
      </c>
    </row>
    <row r="3211" spans="1:20" x14ac:dyDescent="0.35">
      <c r="A3211" s="13" t="s">
        <v>10499</v>
      </c>
      <c r="B3211" s="13"/>
      <c r="C3211" s="13"/>
      <c r="D3211" s="13" t="s">
        <v>10500</v>
      </c>
      <c r="E3211" s="13">
        <v>6</v>
      </c>
      <c r="F3211" s="14">
        <v>1</v>
      </c>
      <c r="G3211" s="13" t="s">
        <v>46</v>
      </c>
      <c r="H3211" s="14">
        <v>18</v>
      </c>
      <c r="I3211" s="15" t="s">
        <v>32</v>
      </c>
      <c r="J3211" s="16">
        <v>37.5</v>
      </c>
      <c r="K3211" s="16">
        <v>6.25</v>
      </c>
      <c r="L3211" s="17" t="s">
        <v>558</v>
      </c>
      <c r="M3211" s="163" t="str">
        <f>IFERROR(GETPIVOTDATA("Tot. Bottles",'- Ordine Aggregato -'!$A$1,"sku anker",A3211),"")</f>
        <v/>
      </c>
      <c r="N3211" s="18" t="s">
        <v>67</v>
      </c>
      <c r="O3211" s="19" t="str">
        <f t="shared" si="49"/>
        <v>Order online</v>
      </c>
      <c r="P3211" s="97" t="s">
        <v>225</v>
      </c>
      <c r="Q3211" s="13" t="s">
        <v>10501</v>
      </c>
      <c r="R3211" t="s">
        <v>10502</v>
      </c>
      <c r="S3211" s="20">
        <v>6.25</v>
      </c>
      <c r="T3211" s="21" t="s">
        <v>38</v>
      </c>
    </row>
    <row r="3212" spans="1:20" x14ac:dyDescent="0.35">
      <c r="A3212" s="96" t="s">
        <v>10503</v>
      </c>
      <c r="D3212" s="13" t="s">
        <v>10504</v>
      </c>
      <c r="E3212" s="13">
        <v>6</v>
      </c>
      <c r="F3212" s="14">
        <v>0.7</v>
      </c>
      <c r="G3212" s="13" t="s">
        <v>46</v>
      </c>
      <c r="H3212" s="14">
        <v>40</v>
      </c>
      <c r="I3212" s="15" t="s">
        <v>32</v>
      </c>
      <c r="J3212" s="16">
        <v>77.400000000000006</v>
      </c>
      <c r="K3212" s="16">
        <v>12.9</v>
      </c>
      <c r="L3212" s="17" t="s">
        <v>399</v>
      </c>
      <c r="M3212" s="163" t="str">
        <f>IFERROR(GETPIVOTDATA("Tot. Bottles",'- Ordine Aggregato -'!$A$1,"sku anker",A3212),"")</f>
        <v/>
      </c>
      <c r="N3212" s="18" t="s">
        <v>42</v>
      </c>
      <c r="O3212" s="19" t="str">
        <f t="shared" si="49"/>
        <v>Order online</v>
      </c>
      <c r="P3212" s="97" t="s">
        <v>225</v>
      </c>
      <c r="Q3212" s="13" t="s">
        <v>10505</v>
      </c>
      <c r="R3212" t="s">
        <v>10506</v>
      </c>
      <c r="S3212" s="20">
        <v>0</v>
      </c>
      <c r="T3212" s="21" t="s">
        <v>38</v>
      </c>
    </row>
    <row r="3213" spans="1:20" x14ac:dyDescent="0.35">
      <c r="A3213" s="96" t="s">
        <v>10507</v>
      </c>
      <c r="D3213" s="13" t="s">
        <v>10508</v>
      </c>
      <c r="E3213" s="13">
        <v>6</v>
      </c>
      <c r="F3213" s="14">
        <v>0.7</v>
      </c>
      <c r="G3213" s="13" t="s">
        <v>14872</v>
      </c>
      <c r="H3213" s="14">
        <v>40</v>
      </c>
      <c r="I3213" s="15" t="s">
        <v>32</v>
      </c>
      <c r="J3213" s="16">
        <v>57.900000000000006</v>
      </c>
      <c r="K3213" s="16">
        <v>9.65</v>
      </c>
      <c r="L3213" s="17" t="s">
        <v>448</v>
      </c>
      <c r="M3213" s="163" t="str">
        <f>IFERROR(GETPIVOTDATA("Tot. Bottles",'- Ordine Aggregato -'!$A$1,"sku anker",A3213),"")</f>
        <v/>
      </c>
      <c r="N3213" s="18" t="s">
        <v>34</v>
      </c>
      <c r="O3213" s="19" t="str">
        <f t="shared" ref="O3213:O3276" si="50">HYPERLINK("https://www.ankeramsterdamspirits.nl/en/products/"&amp;A3213,"Order online")</f>
        <v>Order online</v>
      </c>
      <c r="P3213" s="97" t="s">
        <v>146</v>
      </c>
      <c r="Q3213" s="13" t="s">
        <v>10509</v>
      </c>
      <c r="R3213" t="s">
        <v>10510</v>
      </c>
      <c r="S3213" s="20">
        <v>0</v>
      </c>
      <c r="T3213" s="21" t="s">
        <v>38</v>
      </c>
    </row>
    <row r="3214" spans="1:20" x14ac:dyDescent="0.35">
      <c r="A3214" s="13" t="s">
        <v>10511</v>
      </c>
      <c r="B3214" s="13"/>
      <c r="C3214" s="13"/>
      <c r="D3214" s="13" t="s">
        <v>10512</v>
      </c>
      <c r="E3214" s="13">
        <v>20</v>
      </c>
      <c r="F3214" s="14">
        <v>0.25</v>
      </c>
      <c r="G3214" s="13" t="s">
        <v>14872</v>
      </c>
      <c r="H3214" s="14">
        <v>0</v>
      </c>
      <c r="I3214" s="15" t="s">
        <v>32</v>
      </c>
      <c r="J3214" s="16">
        <v>22.200000000000003</v>
      </c>
      <c r="K3214" s="16">
        <v>1.1100000000000001</v>
      </c>
      <c r="L3214" s="17" t="s">
        <v>33</v>
      </c>
      <c r="M3214" s="163" t="str">
        <f>IFERROR(GETPIVOTDATA("Tot. Bottles",'- Ordine Aggregato -'!$A$1,"sku anker",A3214),"")</f>
        <v/>
      </c>
      <c r="N3214" s="18" t="s">
        <v>34</v>
      </c>
      <c r="O3214" s="19" t="str">
        <f t="shared" si="50"/>
        <v>Order online</v>
      </c>
      <c r="P3214" s="97" t="s">
        <v>225</v>
      </c>
      <c r="Q3214" s="13" t="s">
        <v>10513</v>
      </c>
      <c r="R3214" t="s">
        <v>10514</v>
      </c>
      <c r="S3214" s="20">
        <v>0</v>
      </c>
      <c r="T3214" s="21" t="s">
        <v>38</v>
      </c>
    </row>
    <row r="3215" spans="1:20" x14ac:dyDescent="0.35">
      <c r="A3215" s="96" t="s">
        <v>10515</v>
      </c>
      <c r="D3215" s="13" t="s">
        <v>10516</v>
      </c>
      <c r="E3215" s="13">
        <v>6</v>
      </c>
      <c r="F3215" s="14">
        <v>0.7</v>
      </c>
      <c r="G3215" s="13" t="s">
        <v>31</v>
      </c>
      <c r="H3215" s="14">
        <v>25</v>
      </c>
      <c r="I3215" s="15" t="s">
        <v>32</v>
      </c>
      <c r="J3215" s="16">
        <v>35.700000000000003</v>
      </c>
      <c r="K3215" s="16">
        <v>5.95</v>
      </c>
      <c r="L3215" s="17" t="s">
        <v>623</v>
      </c>
      <c r="M3215" s="163" t="str">
        <f>IFERROR(GETPIVOTDATA("Tot. Bottles",'- Ordine Aggregato -'!$A$1,"sku anker",A3215),"")</f>
        <v/>
      </c>
      <c r="N3215" s="18" t="s">
        <v>42</v>
      </c>
      <c r="O3215" s="19" t="str">
        <f t="shared" si="50"/>
        <v>Order online</v>
      </c>
      <c r="P3215" s="97" t="s">
        <v>146</v>
      </c>
      <c r="Q3215" s="13" t="s">
        <v>10517</v>
      </c>
      <c r="R3215" t="s">
        <v>10518</v>
      </c>
      <c r="S3215" s="20">
        <v>0</v>
      </c>
      <c r="T3215" s="21" t="s">
        <v>38</v>
      </c>
    </row>
    <row r="3216" spans="1:20" x14ac:dyDescent="0.35">
      <c r="A3216" s="13" t="s">
        <v>10519</v>
      </c>
      <c r="B3216" s="13"/>
      <c r="C3216" s="13"/>
      <c r="D3216" s="13" t="s">
        <v>10516</v>
      </c>
      <c r="E3216" s="13">
        <v>12</v>
      </c>
      <c r="F3216" s="14">
        <v>1</v>
      </c>
      <c r="G3216" s="13" t="s">
        <v>31</v>
      </c>
      <c r="H3216" s="14">
        <v>25</v>
      </c>
      <c r="I3216" s="15" t="s">
        <v>32</v>
      </c>
      <c r="J3216" s="16">
        <v>107.39999999999999</v>
      </c>
      <c r="K3216" s="16">
        <v>8.9499999999999993</v>
      </c>
      <c r="L3216" s="17" t="s">
        <v>623</v>
      </c>
      <c r="M3216" s="163" t="str">
        <f>IFERROR(GETPIVOTDATA("Tot. Bottles",'- Ordine Aggregato -'!$A$1,"sku anker",A3216),"")</f>
        <v/>
      </c>
      <c r="N3216" s="18" t="s">
        <v>42</v>
      </c>
      <c r="O3216" s="19" t="str">
        <f t="shared" si="50"/>
        <v>Order online</v>
      </c>
      <c r="P3216" s="97" t="s">
        <v>146</v>
      </c>
      <c r="Q3216" s="13" t="s">
        <v>10520</v>
      </c>
      <c r="R3216" t="s">
        <v>10521</v>
      </c>
      <c r="S3216" s="20">
        <v>0</v>
      </c>
      <c r="T3216" s="21" t="s">
        <v>38</v>
      </c>
    </row>
    <row r="3217" spans="1:20" x14ac:dyDescent="0.35">
      <c r="A3217" s="96" t="s">
        <v>10522</v>
      </c>
      <c r="B3217" s="96"/>
      <c r="C3217" s="96"/>
      <c r="D3217" s="13" t="s">
        <v>10516</v>
      </c>
      <c r="E3217" s="13">
        <v>6</v>
      </c>
      <c r="F3217" s="14">
        <v>1</v>
      </c>
      <c r="G3217" s="13" t="s">
        <v>14872</v>
      </c>
      <c r="H3217" s="14">
        <v>25</v>
      </c>
      <c r="I3217" s="15" t="s">
        <v>32</v>
      </c>
      <c r="J3217" s="16">
        <v>53.699999999999996</v>
      </c>
      <c r="K3217" s="16">
        <v>8.9499999999999993</v>
      </c>
      <c r="L3217" s="17" t="s">
        <v>399</v>
      </c>
      <c r="M3217" s="163" t="str">
        <f>IFERROR(GETPIVOTDATA("Tot. Bottles",'- Ordine Aggregato -'!$A$1,"sku anker",A3217),"")</f>
        <v/>
      </c>
      <c r="N3217" s="18" t="s">
        <v>42</v>
      </c>
      <c r="O3217" s="19" t="str">
        <f t="shared" si="50"/>
        <v>Order online</v>
      </c>
      <c r="P3217" s="97" t="s">
        <v>146</v>
      </c>
      <c r="Q3217" s="13" t="s">
        <v>10523</v>
      </c>
      <c r="R3217" t="s">
        <v>10524</v>
      </c>
      <c r="S3217" s="20">
        <v>0</v>
      </c>
      <c r="T3217" s="21" t="s">
        <v>38</v>
      </c>
    </row>
    <row r="3218" spans="1:20" x14ac:dyDescent="0.35">
      <c r="A3218" s="13" t="s">
        <v>10525</v>
      </c>
      <c r="B3218" s="13"/>
      <c r="C3218" s="13"/>
      <c r="D3218" s="13" t="s">
        <v>10526</v>
      </c>
      <c r="E3218" s="13">
        <v>48</v>
      </c>
      <c r="F3218" s="14">
        <v>0.05</v>
      </c>
      <c r="G3218" s="13" t="s">
        <v>14872</v>
      </c>
      <c r="H3218" s="14">
        <v>17</v>
      </c>
      <c r="I3218" s="15" t="s">
        <v>32</v>
      </c>
      <c r="J3218" s="16">
        <v>300</v>
      </c>
      <c r="K3218" s="16">
        <v>6.25</v>
      </c>
      <c r="L3218" s="17" t="s">
        <v>502</v>
      </c>
      <c r="M3218" s="163" t="str">
        <f>IFERROR(GETPIVOTDATA("Tot. Bottles",'- Ordine Aggregato -'!$A$1,"sku anker",A3218),"")</f>
        <v/>
      </c>
      <c r="N3218" s="18" t="s">
        <v>34</v>
      </c>
      <c r="O3218" s="19" t="str">
        <f t="shared" si="50"/>
        <v>Order online</v>
      </c>
      <c r="P3218" s="97" t="s">
        <v>68</v>
      </c>
      <c r="Q3218" s="13" t="s">
        <v>10527</v>
      </c>
      <c r="R3218" t="s">
        <v>10528</v>
      </c>
      <c r="S3218" s="20">
        <v>0</v>
      </c>
      <c r="T3218" s="21" t="s">
        <v>38</v>
      </c>
    </row>
    <row r="3219" spans="1:20" x14ac:dyDescent="0.35">
      <c r="A3219" s="13" t="s">
        <v>10529</v>
      </c>
      <c r="B3219" s="13"/>
      <c r="C3219" s="13"/>
      <c r="D3219" s="13" t="s">
        <v>10526</v>
      </c>
      <c r="E3219" s="13">
        <v>6</v>
      </c>
      <c r="F3219" s="14">
        <v>1</v>
      </c>
      <c r="G3219" s="13" t="s">
        <v>46</v>
      </c>
      <c r="H3219" s="14">
        <v>17</v>
      </c>
      <c r="I3219" s="15" t="s">
        <v>32</v>
      </c>
      <c r="J3219" s="16">
        <v>113.69999999999999</v>
      </c>
      <c r="K3219" s="16">
        <v>18.95</v>
      </c>
      <c r="L3219" s="17" t="s">
        <v>502</v>
      </c>
      <c r="M3219" s="163" t="str">
        <f>IFERROR(GETPIVOTDATA("Tot. Bottles",'- Ordine Aggregato -'!$A$1,"sku anker",A3219),"")</f>
        <v/>
      </c>
      <c r="N3219" s="18" t="s">
        <v>67</v>
      </c>
      <c r="O3219" s="19" t="str">
        <f t="shared" si="50"/>
        <v>Order online</v>
      </c>
      <c r="P3219" s="97" t="s">
        <v>68</v>
      </c>
      <c r="Q3219" s="13" t="s">
        <v>10530</v>
      </c>
      <c r="R3219" t="s">
        <v>10531</v>
      </c>
      <c r="S3219" s="20">
        <v>18.95</v>
      </c>
      <c r="T3219" s="21" t="s">
        <v>38</v>
      </c>
    </row>
    <row r="3220" spans="1:20" x14ac:dyDescent="0.35">
      <c r="A3220" s="13" t="s">
        <v>10532</v>
      </c>
      <c r="B3220" s="13"/>
      <c r="C3220" s="13"/>
      <c r="D3220" s="13" t="s">
        <v>10533</v>
      </c>
      <c r="E3220" s="13">
        <v>48</v>
      </c>
      <c r="F3220" s="14">
        <v>0.05</v>
      </c>
      <c r="G3220" s="13" t="s">
        <v>46</v>
      </c>
      <c r="H3220" s="14">
        <v>17</v>
      </c>
      <c r="I3220" s="15" t="s">
        <v>32</v>
      </c>
      <c r="J3220" s="16">
        <v>252</v>
      </c>
      <c r="K3220" s="16">
        <v>5.25</v>
      </c>
      <c r="L3220" s="17" t="s">
        <v>502</v>
      </c>
      <c r="M3220" s="163" t="str">
        <f>IFERROR(GETPIVOTDATA("Tot. Bottles",'- Ordine Aggregato -'!$A$1,"sku anker",A3220),"")</f>
        <v/>
      </c>
      <c r="N3220" s="18" t="s">
        <v>67</v>
      </c>
      <c r="O3220" s="19" t="str">
        <f t="shared" si="50"/>
        <v>Order online</v>
      </c>
      <c r="P3220" s="97" t="s">
        <v>68</v>
      </c>
      <c r="Q3220" s="13" t="s">
        <v>10534</v>
      </c>
      <c r="R3220" t="s">
        <v>10535</v>
      </c>
      <c r="S3220" s="20">
        <v>5.25</v>
      </c>
      <c r="T3220" s="21" t="s">
        <v>38</v>
      </c>
    </row>
    <row r="3221" spans="1:20" x14ac:dyDescent="0.35">
      <c r="A3221" s="13" t="s">
        <v>10536</v>
      </c>
      <c r="B3221" s="13"/>
      <c r="C3221" s="13"/>
      <c r="D3221" s="13" t="s">
        <v>10533</v>
      </c>
      <c r="E3221" s="13">
        <v>6</v>
      </c>
      <c r="F3221" s="14">
        <v>1</v>
      </c>
      <c r="G3221" s="13" t="s">
        <v>46</v>
      </c>
      <c r="H3221" s="14">
        <v>17</v>
      </c>
      <c r="I3221" s="15" t="s">
        <v>32</v>
      </c>
      <c r="J3221" s="16">
        <v>128.10000000000002</v>
      </c>
      <c r="K3221" s="16">
        <v>21.35</v>
      </c>
      <c r="L3221" s="17" t="s">
        <v>502</v>
      </c>
      <c r="M3221" s="163" t="str">
        <f>IFERROR(GETPIVOTDATA("Tot. Bottles",'- Ordine Aggregato -'!$A$1,"sku anker",A3221),"")</f>
        <v/>
      </c>
      <c r="N3221" s="18" t="s">
        <v>34</v>
      </c>
      <c r="O3221" s="19" t="str">
        <f t="shared" si="50"/>
        <v>Order online</v>
      </c>
      <c r="P3221" s="97" t="s">
        <v>68</v>
      </c>
      <c r="Q3221" s="13" t="s">
        <v>10537</v>
      </c>
      <c r="R3221" t="s">
        <v>10538</v>
      </c>
      <c r="S3221" s="20">
        <v>0</v>
      </c>
      <c r="T3221" s="21" t="s">
        <v>38</v>
      </c>
    </row>
    <row r="3222" spans="1:20" x14ac:dyDescent="0.35">
      <c r="A3222" s="13" t="s">
        <v>10539</v>
      </c>
      <c r="B3222" s="13"/>
      <c r="C3222" s="13"/>
      <c r="D3222" s="13" t="s">
        <v>10540</v>
      </c>
      <c r="E3222" s="13">
        <v>48</v>
      </c>
      <c r="F3222" s="14">
        <v>0.05</v>
      </c>
      <c r="G3222" s="13" t="s">
        <v>46</v>
      </c>
      <c r="H3222" s="14">
        <v>17</v>
      </c>
      <c r="I3222" s="15" t="s">
        <v>32</v>
      </c>
      <c r="J3222" s="16">
        <v>252</v>
      </c>
      <c r="K3222" s="16">
        <v>5.25</v>
      </c>
      <c r="L3222" s="17" t="s">
        <v>502</v>
      </c>
      <c r="M3222" s="163" t="str">
        <f>IFERROR(GETPIVOTDATA("Tot. Bottles",'- Ordine Aggregato -'!$A$1,"sku anker",A3222),"")</f>
        <v/>
      </c>
      <c r="N3222" s="18" t="s">
        <v>67</v>
      </c>
      <c r="O3222" s="19" t="str">
        <f t="shared" si="50"/>
        <v>Order online</v>
      </c>
      <c r="P3222" s="97" t="s">
        <v>68</v>
      </c>
      <c r="Q3222" s="13" t="s">
        <v>10541</v>
      </c>
      <c r="R3222" t="s">
        <v>10542</v>
      </c>
      <c r="S3222" s="20">
        <v>5.25</v>
      </c>
      <c r="T3222" s="21" t="s">
        <v>38</v>
      </c>
    </row>
    <row r="3223" spans="1:20" x14ac:dyDescent="0.35">
      <c r="A3223" s="13" t="s">
        <v>10543</v>
      </c>
      <c r="B3223" s="13"/>
      <c r="C3223" s="13"/>
      <c r="D3223" s="13" t="s">
        <v>10540</v>
      </c>
      <c r="E3223" s="13">
        <v>6</v>
      </c>
      <c r="F3223" s="14">
        <v>1</v>
      </c>
      <c r="G3223" s="13" t="s">
        <v>46</v>
      </c>
      <c r="H3223" s="14">
        <v>17</v>
      </c>
      <c r="I3223" s="15" t="s">
        <v>32</v>
      </c>
      <c r="J3223" s="16">
        <v>113.69999999999999</v>
      </c>
      <c r="K3223" s="16">
        <v>18.95</v>
      </c>
      <c r="L3223" s="17" t="s">
        <v>502</v>
      </c>
      <c r="M3223" s="163" t="str">
        <f>IFERROR(GETPIVOTDATA("Tot. Bottles",'- Ordine Aggregato -'!$A$1,"sku anker",A3223),"")</f>
        <v/>
      </c>
      <c r="N3223" s="18" t="s">
        <v>67</v>
      </c>
      <c r="O3223" s="19" t="str">
        <f t="shared" si="50"/>
        <v>Order online</v>
      </c>
      <c r="P3223" s="97" t="s">
        <v>68</v>
      </c>
      <c r="Q3223" s="13" t="s">
        <v>10544</v>
      </c>
      <c r="R3223" t="s">
        <v>10545</v>
      </c>
      <c r="S3223" s="20">
        <v>18.95</v>
      </c>
      <c r="T3223" s="21" t="s">
        <v>38</v>
      </c>
    </row>
    <row r="3224" spans="1:20" x14ac:dyDescent="0.35">
      <c r="A3224" s="96" t="s">
        <v>10546</v>
      </c>
      <c r="B3224" s="96"/>
      <c r="C3224" s="96"/>
      <c r="D3224" s="13" t="s">
        <v>10547</v>
      </c>
      <c r="E3224" s="13">
        <v>6</v>
      </c>
      <c r="F3224" s="14">
        <v>1</v>
      </c>
      <c r="G3224" s="13" t="s">
        <v>14872</v>
      </c>
      <c r="H3224" s="14">
        <v>17</v>
      </c>
      <c r="I3224" s="15" t="s">
        <v>32</v>
      </c>
      <c r="J3224" s="16">
        <v>127.5</v>
      </c>
      <c r="K3224" s="16">
        <v>21.25</v>
      </c>
      <c r="L3224" s="17" t="s">
        <v>502</v>
      </c>
      <c r="M3224" s="163" t="str">
        <f>IFERROR(GETPIVOTDATA("Tot. Bottles",'- Ordine Aggregato -'!$A$1,"sku anker",A3224),"")</f>
        <v/>
      </c>
      <c r="N3224" s="18" t="s">
        <v>42</v>
      </c>
      <c r="O3224" s="19" t="str">
        <f t="shared" si="50"/>
        <v>Order online</v>
      </c>
      <c r="P3224" s="97" t="s">
        <v>68</v>
      </c>
      <c r="Q3224" s="13" t="s">
        <v>10548</v>
      </c>
      <c r="R3224" t="s">
        <v>10549</v>
      </c>
      <c r="S3224" s="20">
        <v>0</v>
      </c>
      <c r="T3224" s="21" t="s">
        <v>38</v>
      </c>
    </row>
    <row r="3225" spans="1:20" x14ac:dyDescent="0.35">
      <c r="A3225" s="96" t="s">
        <v>10550</v>
      </c>
      <c r="D3225" s="13" t="s">
        <v>10551</v>
      </c>
      <c r="E3225" s="13">
        <v>48</v>
      </c>
      <c r="F3225" s="14">
        <v>0.05</v>
      </c>
      <c r="G3225" s="13" t="s">
        <v>46</v>
      </c>
      <c r="H3225" s="14">
        <v>17</v>
      </c>
      <c r="I3225" s="15" t="s">
        <v>32</v>
      </c>
      <c r="J3225" s="16">
        <v>300</v>
      </c>
      <c r="K3225" s="16">
        <v>6.25</v>
      </c>
      <c r="L3225" s="17" t="s">
        <v>502</v>
      </c>
      <c r="M3225" s="163" t="str">
        <f>IFERROR(GETPIVOTDATA("Tot. Bottles",'- Ordine Aggregato -'!$A$1,"sku anker",A3225),"")</f>
        <v/>
      </c>
      <c r="N3225" s="18" t="s">
        <v>34</v>
      </c>
      <c r="O3225" s="19" t="str">
        <f t="shared" si="50"/>
        <v>Order online</v>
      </c>
      <c r="P3225" s="97" t="s">
        <v>68</v>
      </c>
      <c r="Q3225" s="13" t="s">
        <v>10552</v>
      </c>
      <c r="R3225" t="s">
        <v>10553</v>
      </c>
      <c r="S3225" s="20">
        <v>0</v>
      </c>
      <c r="T3225" s="21" t="s">
        <v>38</v>
      </c>
    </row>
    <row r="3226" spans="1:20" x14ac:dyDescent="0.35">
      <c r="A3226" s="13" t="s">
        <v>10554</v>
      </c>
      <c r="B3226" s="13"/>
      <c r="C3226" s="13"/>
      <c r="D3226" s="13" t="s">
        <v>10551</v>
      </c>
      <c r="E3226" s="13">
        <v>6</v>
      </c>
      <c r="F3226" s="14">
        <v>1</v>
      </c>
      <c r="G3226" s="13" t="s">
        <v>46</v>
      </c>
      <c r="H3226" s="14">
        <v>17</v>
      </c>
      <c r="I3226" s="15" t="s">
        <v>32</v>
      </c>
      <c r="J3226" s="16">
        <v>113.69999999999999</v>
      </c>
      <c r="K3226" s="16">
        <v>18.95</v>
      </c>
      <c r="L3226" s="17" t="s">
        <v>502</v>
      </c>
      <c r="M3226" s="163" t="str">
        <f>IFERROR(GETPIVOTDATA("Tot. Bottles",'- Ordine Aggregato -'!$A$1,"sku anker",A3226),"")</f>
        <v/>
      </c>
      <c r="N3226" s="18" t="s">
        <v>67</v>
      </c>
      <c r="O3226" s="19" t="str">
        <f t="shared" si="50"/>
        <v>Order online</v>
      </c>
      <c r="P3226" s="97" t="s">
        <v>68</v>
      </c>
      <c r="Q3226" s="13" t="s">
        <v>10555</v>
      </c>
      <c r="R3226" t="s">
        <v>10556</v>
      </c>
      <c r="S3226" s="20">
        <v>18.95</v>
      </c>
      <c r="T3226" s="21" t="s">
        <v>38</v>
      </c>
    </row>
    <row r="3227" spans="1:20" x14ac:dyDescent="0.35">
      <c r="A3227" s="96" t="s">
        <v>10557</v>
      </c>
      <c r="D3227" s="13" t="s">
        <v>10558</v>
      </c>
      <c r="E3227" s="13">
        <v>6</v>
      </c>
      <c r="F3227" s="14">
        <v>0.75</v>
      </c>
      <c r="G3227" s="13" t="s">
        <v>46</v>
      </c>
      <c r="H3227" s="14">
        <v>17</v>
      </c>
      <c r="I3227" s="15" t="s">
        <v>32</v>
      </c>
      <c r="J3227" s="16">
        <v>41.099999999999994</v>
      </c>
      <c r="K3227" s="16">
        <v>6.85</v>
      </c>
      <c r="L3227" s="17" t="s">
        <v>2306</v>
      </c>
      <c r="M3227" s="163" t="str">
        <f>IFERROR(GETPIVOTDATA("Tot. Bottles",'- Ordine Aggregato -'!$A$1,"sku anker",A3227),"")</f>
        <v/>
      </c>
      <c r="N3227" s="18" t="s">
        <v>42</v>
      </c>
      <c r="O3227" s="19" t="str">
        <f t="shared" si="50"/>
        <v>Order online</v>
      </c>
      <c r="P3227" s="97" t="s">
        <v>225</v>
      </c>
      <c r="Q3227" s="13" t="s">
        <v>10559</v>
      </c>
      <c r="R3227" t="s">
        <v>10560</v>
      </c>
      <c r="S3227" s="20">
        <v>0</v>
      </c>
      <c r="T3227" s="21" t="s">
        <v>38</v>
      </c>
    </row>
    <row r="3228" spans="1:20" x14ac:dyDescent="0.35">
      <c r="A3228" s="13" t="s">
        <v>10561</v>
      </c>
      <c r="B3228" s="13"/>
      <c r="C3228" s="13"/>
      <c r="D3228" s="13" t="s">
        <v>10562</v>
      </c>
      <c r="E3228" s="13">
        <v>6</v>
      </c>
      <c r="F3228" s="14">
        <v>0.75</v>
      </c>
      <c r="G3228" s="13" t="s">
        <v>14872</v>
      </c>
      <c r="H3228" s="14">
        <v>17</v>
      </c>
      <c r="I3228" s="15" t="s">
        <v>32</v>
      </c>
      <c r="J3228" s="16">
        <v>41.099999999999994</v>
      </c>
      <c r="K3228" s="16">
        <v>6.85</v>
      </c>
      <c r="L3228" s="17" t="s">
        <v>2306</v>
      </c>
      <c r="M3228" s="163" t="str">
        <f>IFERROR(GETPIVOTDATA("Tot. Bottles",'- Ordine Aggregato -'!$A$1,"sku anker",A3228),"")</f>
        <v/>
      </c>
      <c r="N3228" s="18" t="s">
        <v>42</v>
      </c>
      <c r="O3228" s="19" t="str">
        <f t="shared" si="50"/>
        <v>Order online</v>
      </c>
      <c r="P3228" s="97" t="s">
        <v>225</v>
      </c>
      <c r="Q3228" s="13" t="s">
        <v>10563</v>
      </c>
      <c r="R3228" t="s">
        <v>10564</v>
      </c>
      <c r="S3228" s="20">
        <v>0</v>
      </c>
      <c r="T3228" s="21" t="s">
        <v>38</v>
      </c>
    </row>
    <row r="3229" spans="1:20" x14ac:dyDescent="0.35">
      <c r="A3229" s="96" t="s">
        <v>10565</v>
      </c>
      <c r="D3229" s="13" t="s">
        <v>10566</v>
      </c>
      <c r="E3229" s="13">
        <v>6</v>
      </c>
      <c r="F3229" s="14">
        <v>0.7</v>
      </c>
      <c r="G3229" s="13" t="s">
        <v>14872</v>
      </c>
      <c r="H3229" s="14">
        <v>47</v>
      </c>
      <c r="I3229" s="15" t="s">
        <v>32</v>
      </c>
      <c r="J3229" s="16">
        <v>45</v>
      </c>
      <c r="K3229" s="16">
        <v>7.5</v>
      </c>
      <c r="L3229" s="17" t="s">
        <v>368</v>
      </c>
      <c r="M3229" s="163" t="str">
        <f>IFERROR(GETPIVOTDATA("Tot. Bottles",'- Ordine Aggregato -'!$A$1,"sku anker",A3229),"")</f>
        <v/>
      </c>
      <c r="N3229" s="18" t="s">
        <v>42</v>
      </c>
      <c r="O3229" s="19" t="str">
        <f t="shared" si="50"/>
        <v>Order online</v>
      </c>
      <c r="P3229" s="97" t="s">
        <v>146</v>
      </c>
      <c r="Q3229" s="13" t="s">
        <v>10567</v>
      </c>
      <c r="R3229" t="s">
        <v>10568</v>
      </c>
      <c r="S3229" s="20">
        <v>0</v>
      </c>
      <c r="T3229" s="21" t="s">
        <v>38</v>
      </c>
    </row>
    <row r="3230" spans="1:20" x14ac:dyDescent="0.35">
      <c r="A3230" s="13" t="s">
        <v>15850</v>
      </c>
      <c r="B3230" s="13"/>
      <c r="C3230" s="13"/>
      <c r="D3230" s="13" t="s">
        <v>15851</v>
      </c>
      <c r="E3230" s="13">
        <v>12</v>
      </c>
      <c r="F3230" s="14">
        <v>0.15</v>
      </c>
      <c r="G3230" s="13" t="s">
        <v>46</v>
      </c>
      <c r="H3230" s="14">
        <v>42.3</v>
      </c>
      <c r="I3230" s="15" t="s">
        <v>32</v>
      </c>
      <c r="J3230" s="16">
        <v>90</v>
      </c>
      <c r="K3230" s="16">
        <v>7.5</v>
      </c>
      <c r="L3230" s="17" t="s">
        <v>478</v>
      </c>
      <c r="M3230" s="163" t="str">
        <f>IFERROR(GETPIVOTDATA("Tot. Bottles",'- Ordine Aggregato -'!$A$1,"sku anker",A3230),"")</f>
        <v/>
      </c>
      <c r="N3230" s="18" t="s">
        <v>42</v>
      </c>
      <c r="O3230" s="19" t="str">
        <f t="shared" si="50"/>
        <v>Order online</v>
      </c>
      <c r="P3230" s="97" t="s">
        <v>146</v>
      </c>
      <c r="Q3230" s="13" t="s">
        <v>15852</v>
      </c>
      <c r="R3230" t="s">
        <v>15853</v>
      </c>
      <c r="S3230" s="20">
        <v>0</v>
      </c>
      <c r="T3230" s="21" t="s">
        <v>38</v>
      </c>
    </row>
    <row r="3231" spans="1:20" x14ac:dyDescent="0.35">
      <c r="A3231" s="96" t="s">
        <v>10569</v>
      </c>
      <c r="D3231" s="13" t="s">
        <v>10570</v>
      </c>
      <c r="E3231" s="13">
        <v>6</v>
      </c>
      <c r="F3231" s="14">
        <v>0.7</v>
      </c>
      <c r="G3231" s="13" t="s">
        <v>14872</v>
      </c>
      <c r="H3231" s="14">
        <v>40</v>
      </c>
      <c r="I3231" s="15" t="s">
        <v>32</v>
      </c>
      <c r="J3231" s="16">
        <v>41.7</v>
      </c>
      <c r="K3231" s="16">
        <v>6.95</v>
      </c>
      <c r="L3231" s="17" t="s">
        <v>368</v>
      </c>
      <c r="M3231" s="163" t="str">
        <f>IFERROR(GETPIVOTDATA("Tot. Bottles",'- Ordine Aggregato -'!$A$1,"sku anker",A3231),"")</f>
        <v/>
      </c>
      <c r="N3231" s="18" t="s">
        <v>34</v>
      </c>
      <c r="O3231" s="19" t="str">
        <f t="shared" si="50"/>
        <v>Order online</v>
      </c>
      <c r="P3231" s="97" t="s">
        <v>146</v>
      </c>
      <c r="Q3231" s="13" t="s">
        <v>10571</v>
      </c>
      <c r="R3231" t="s">
        <v>10572</v>
      </c>
      <c r="S3231" s="20">
        <v>0</v>
      </c>
      <c r="T3231" s="21" t="s">
        <v>38</v>
      </c>
    </row>
    <row r="3232" spans="1:20" x14ac:dyDescent="0.35">
      <c r="A3232" s="96" t="s">
        <v>10573</v>
      </c>
      <c r="D3232" s="13" t="s">
        <v>10574</v>
      </c>
      <c r="E3232" s="13">
        <v>6</v>
      </c>
      <c r="F3232" s="14">
        <v>0.75</v>
      </c>
      <c r="G3232" s="13" t="s">
        <v>31</v>
      </c>
      <c r="H3232" s="14">
        <v>12</v>
      </c>
      <c r="I3232" s="15" t="s">
        <v>32</v>
      </c>
      <c r="J3232" s="16">
        <v>129</v>
      </c>
      <c r="K3232" s="16">
        <v>21.5</v>
      </c>
      <c r="L3232" s="17" t="s">
        <v>863</v>
      </c>
      <c r="M3232" s="163" t="str">
        <f>IFERROR(GETPIVOTDATA("Tot. Bottles",'- Ordine Aggregato -'!$A$1,"sku anker",A3232),"")</f>
        <v/>
      </c>
      <c r="N3232" s="18" t="s">
        <v>34</v>
      </c>
      <c r="O3232" s="19" t="str">
        <f t="shared" si="50"/>
        <v>Order online</v>
      </c>
      <c r="P3232" s="97" t="s">
        <v>225</v>
      </c>
      <c r="Q3232" s="13" t="s">
        <v>10575</v>
      </c>
      <c r="R3232" t="s">
        <v>10576</v>
      </c>
      <c r="S3232" s="20">
        <v>0</v>
      </c>
      <c r="T3232" s="21" t="s">
        <v>38</v>
      </c>
    </row>
    <row r="3233" spans="1:20" x14ac:dyDescent="0.35">
      <c r="A3233" s="96" t="s">
        <v>10577</v>
      </c>
      <c r="B3233" s="96"/>
      <c r="C3233" s="96"/>
      <c r="D3233" s="13" t="s">
        <v>10578</v>
      </c>
      <c r="E3233" s="13">
        <v>6</v>
      </c>
      <c r="F3233" s="14">
        <v>0.75</v>
      </c>
      <c r="G3233" s="13" t="s">
        <v>46</v>
      </c>
      <c r="H3233" s="14">
        <v>12</v>
      </c>
      <c r="I3233" s="15" t="s">
        <v>32</v>
      </c>
      <c r="J3233" s="16">
        <v>219</v>
      </c>
      <c r="K3233" s="16">
        <v>36.5</v>
      </c>
      <c r="L3233" s="17" t="s">
        <v>863</v>
      </c>
      <c r="M3233" s="163" t="str">
        <f>IFERROR(GETPIVOTDATA("Tot. Bottles",'- Ordine Aggregato -'!$A$1,"sku anker",A3233),"")</f>
        <v/>
      </c>
      <c r="N3233" s="18" t="s">
        <v>42</v>
      </c>
      <c r="O3233" s="19" t="str">
        <f t="shared" si="50"/>
        <v>Order online</v>
      </c>
      <c r="P3233" s="97" t="s">
        <v>225</v>
      </c>
      <c r="Q3233" s="13" t="s">
        <v>10579</v>
      </c>
      <c r="R3233" t="s">
        <v>10580</v>
      </c>
      <c r="S3233" s="20">
        <v>0</v>
      </c>
      <c r="T3233" s="21" t="s">
        <v>38</v>
      </c>
    </row>
    <row r="3234" spans="1:20" x14ac:dyDescent="0.35">
      <c r="A3234" s="13" t="s">
        <v>15854</v>
      </c>
      <c r="B3234" s="13"/>
      <c r="C3234" s="13"/>
      <c r="D3234" s="13" t="s">
        <v>15855</v>
      </c>
      <c r="E3234" s="13">
        <v>6</v>
      </c>
      <c r="F3234" s="14">
        <v>0.75</v>
      </c>
      <c r="G3234" s="13" t="s">
        <v>14872</v>
      </c>
      <c r="H3234" s="14">
        <v>12</v>
      </c>
      <c r="I3234" s="15" t="s">
        <v>32</v>
      </c>
      <c r="J3234" s="16">
        <v>207</v>
      </c>
      <c r="K3234" s="16">
        <v>34.5</v>
      </c>
      <c r="L3234" s="17" t="s">
        <v>863</v>
      </c>
      <c r="M3234" s="163" t="str">
        <f>IFERROR(GETPIVOTDATA("Tot. Bottles",'- Ordine Aggregato -'!$A$1,"sku anker",A3234),"")</f>
        <v/>
      </c>
      <c r="N3234" s="18" t="s">
        <v>42</v>
      </c>
      <c r="O3234" s="19" t="str">
        <f t="shared" si="50"/>
        <v>Order online</v>
      </c>
      <c r="P3234" s="97" t="s">
        <v>225</v>
      </c>
      <c r="Q3234" s="13" t="s">
        <v>15856</v>
      </c>
      <c r="R3234" t="s">
        <v>15857</v>
      </c>
      <c r="S3234" s="20">
        <v>0</v>
      </c>
      <c r="T3234" s="21" t="s">
        <v>38</v>
      </c>
    </row>
    <row r="3235" spans="1:20" x14ac:dyDescent="0.35">
      <c r="A3235" s="96" t="s">
        <v>10581</v>
      </c>
      <c r="B3235" s="96"/>
      <c r="C3235" s="96"/>
      <c r="D3235" s="13" t="s">
        <v>10582</v>
      </c>
      <c r="E3235" s="13">
        <v>6</v>
      </c>
      <c r="F3235" s="14">
        <v>0.75</v>
      </c>
      <c r="G3235" s="13" t="s">
        <v>14872</v>
      </c>
      <c r="H3235" s="14">
        <v>12</v>
      </c>
      <c r="I3235" s="15" t="s">
        <v>32</v>
      </c>
      <c r="J3235" s="16">
        <v>132.89999999999998</v>
      </c>
      <c r="K3235" s="16">
        <v>22.15</v>
      </c>
      <c r="L3235" s="17" t="s">
        <v>863</v>
      </c>
      <c r="M3235" s="163" t="str">
        <f>IFERROR(GETPIVOTDATA("Tot. Bottles",'- Ordine Aggregato -'!$A$1,"sku anker",A3235),"")</f>
        <v/>
      </c>
      <c r="N3235" s="18" t="s">
        <v>42</v>
      </c>
      <c r="O3235" s="19" t="str">
        <f t="shared" si="50"/>
        <v>Order online</v>
      </c>
      <c r="P3235" s="97" t="s">
        <v>225</v>
      </c>
      <c r="Q3235" s="13" t="s">
        <v>10575</v>
      </c>
      <c r="R3235" t="s">
        <v>10583</v>
      </c>
      <c r="S3235" s="20">
        <v>0</v>
      </c>
      <c r="T3235" s="21" t="s">
        <v>38</v>
      </c>
    </row>
    <row r="3236" spans="1:20" x14ac:dyDescent="0.35">
      <c r="A3236" s="13" t="s">
        <v>15858</v>
      </c>
      <c r="B3236" s="13"/>
      <c r="C3236" s="13"/>
      <c r="D3236" s="13" t="s">
        <v>10582</v>
      </c>
      <c r="E3236" s="13">
        <v>3</v>
      </c>
      <c r="F3236" s="14">
        <v>1.5</v>
      </c>
      <c r="G3236" s="13" t="s">
        <v>46</v>
      </c>
      <c r="H3236" s="14">
        <v>12</v>
      </c>
      <c r="I3236" s="15" t="s">
        <v>32</v>
      </c>
      <c r="J3236" s="16">
        <v>157.5</v>
      </c>
      <c r="K3236" s="16">
        <v>52.5</v>
      </c>
      <c r="L3236" s="17" t="s">
        <v>4515</v>
      </c>
      <c r="M3236" s="163" t="str">
        <f>IFERROR(GETPIVOTDATA("Tot. Bottles",'- Ordine Aggregato -'!$A$1,"sku anker",A3236),"")</f>
        <v/>
      </c>
      <c r="N3236" s="18" t="s">
        <v>28</v>
      </c>
      <c r="O3236" s="19" t="str">
        <f t="shared" si="50"/>
        <v>Order online</v>
      </c>
      <c r="P3236" s="97" t="s">
        <v>225</v>
      </c>
      <c r="Q3236" s="13" t="s">
        <v>15859</v>
      </c>
      <c r="R3236" t="s">
        <v>42</v>
      </c>
      <c r="S3236" s="20">
        <v>0</v>
      </c>
      <c r="T3236" s="21" t="s">
        <v>3755</v>
      </c>
    </row>
    <row r="3237" spans="1:20" x14ac:dyDescent="0.35">
      <c r="A3237" s="96" t="s">
        <v>15860</v>
      </c>
      <c r="D3237" s="13" t="s">
        <v>15861</v>
      </c>
      <c r="E3237" s="13">
        <v>3</v>
      </c>
      <c r="F3237" s="14">
        <v>0.75</v>
      </c>
      <c r="G3237" s="13" t="s">
        <v>46</v>
      </c>
      <c r="H3237" s="14">
        <v>12</v>
      </c>
      <c r="I3237" s="15" t="s">
        <v>32</v>
      </c>
      <c r="J3237" s="16">
        <v>88.5</v>
      </c>
      <c r="K3237" s="16">
        <v>29.5</v>
      </c>
      <c r="L3237" s="17" t="s">
        <v>529</v>
      </c>
      <c r="M3237" s="163" t="str">
        <f>IFERROR(GETPIVOTDATA("Tot. Bottles",'- Ordine Aggregato -'!$A$1,"sku anker",A3237),"")</f>
        <v/>
      </c>
      <c r="N3237" s="18" t="s">
        <v>42</v>
      </c>
      <c r="O3237" s="19" t="str">
        <f t="shared" si="50"/>
        <v>Order online</v>
      </c>
      <c r="P3237" s="97" t="s">
        <v>225</v>
      </c>
      <c r="Q3237" s="13" t="s">
        <v>15862</v>
      </c>
      <c r="R3237" t="s">
        <v>15863</v>
      </c>
      <c r="S3237" s="20">
        <v>0</v>
      </c>
      <c r="T3237" s="21" t="s">
        <v>38</v>
      </c>
    </row>
    <row r="3238" spans="1:20" x14ac:dyDescent="0.35">
      <c r="A3238" s="96" t="s">
        <v>15864</v>
      </c>
      <c r="B3238" s="96"/>
      <c r="C3238" s="96"/>
      <c r="D3238" s="13" t="s">
        <v>15865</v>
      </c>
      <c r="E3238" s="13">
        <v>3</v>
      </c>
      <c r="F3238" s="14">
        <v>0.75</v>
      </c>
      <c r="G3238" s="13" t="s">
        <v>14872</v>
      </c>
      <c r="H3238" s="14">
        <v>12</v>
      </c>
      <c r="I3238" s="15" t="s">
        <v>32</v>
      </c>
      <c r="J3238" s="16">
        <v>112.5</v>
      </c>
      <c r="K3238" s="16">
        <v>37.5</v>
      </c>
      <c r="L3238" s="17" t="s">
        <v>529</v>
      </c>
      <c r="M3238" s="163" t="str">
        <f>IFERROR(GETPIVOTDATA("Tot. Bottles",'- Ordine Aggregato -'!$A$1,"sku anker",A3238),"")</f>
        <v/>
      </c>
      <c r="N3238" s="18" t="s">
        <v>42</v>
      </c>
      <c r="O3238" s="19" t="str">
        <f t="shared" si="50"/>
        <v>Order online</v>
      </c>
      <c r="P3238" s="97" t="s">
        <v>225</v>
      </c>
      <c r="Q3238" s="13" t="s">
        <v>15866</v>
      </c>
      <c r="R3238" t="s">
        <v>15867</v>
      </c>
      <c r="S3238" s="20">
        <v>0</v>
      </c>
      <c r="T3238" s="21" t="s">
        <v>38</v>
      </c>
    </row>
    <row r="3239" spans="1:20" x14ac:dyDescent="0.35">
      <c r="A3239" s="96" t="s">
        <v>10584</v>
      </c>
      <c r="D3239" s="13" t="s">
        <v>10585</v>
      </c>
      <c r="E3239" s="13">
        <v>6</v>
      </c>
      <c r="F3239" s="14">
        <v>0.75</v>
      </c>
      <c r="G3239" s="13" t="s">
        <v>14872</v>
      </c>
      <c r="H3239" s="14">
        <v>12</v>
      </c>
      <c r="I3239" s="15" t="s">
        <v>32</v>
      </c>
      <c r="J3239" s="16">
        <v>154.5</v>
      </c>
      <c r="K3239" s="16">
        <v>25.75</v>
      </c>
      <c r="L3239" s="17" t="s">
        <v>863</v>
      </c>
      <c r="M3239" s="163" t="str">
        <f>IFERROR(GETPIVOTDATA("Tot. Bottles",'- Ordine Aggregato -'!$A$1,"sku anker",A3239),"")</f>
        <v/>
      </c>
      <c r="N3239" s="18" t="s">
        <v>42</v>
      </c>
      <c r="O3239" s="19" t="str">
        <f t="shared" si="50"/>
        <v>Order online</v>
      </c>
      <c r="P3239" s="97" t="s">
        <v>225</v>
      </c>
      <c r="Q3239" s="13" t="s">
        <v>10575</v>
      </c>
      <c r="R3239" t="s">
        <v>10586</v>
      </c>
      <c r="S3239" s="20">
        <v>0</v>
      </c>
      <c r="T3239" s="21" t="s">
        <v>38</v>
      </c>
    </row>
    <row r="3240" spans="1:20" x14ac:dyDescent="0.35">
      <c r="A3240" s="13" t="s">
        <v>10587</v>
      </c>
      <c r="B3240" s="13"/>
      <c r="C3240" s="13"/>
      <c r="D3240" s="13" t="s">
        <v>10588</v>
      </c>
      <c r="E3240" s="13">
        <v>6</v>
      </c>
      <c r="F3240" s="14">
        <v>0.7</v>
      </c>
      <c r="G3240" s="13" t="s">
        <v>46</v>
      </c>
      <c r="H3240" s="14">
        <v>37.5</v>
      </c>
      <c r="I3240" s="15" t="s">
        <v>32</v>
      </c>
      <c r="J3240" s="16">
        <v>48.599999999999994</v>
      </c>
      <c r="K3240" s="16">
        <v>8.1</v>
      </c>
      <c r="L3240" s="17" t="s">
        <v>104</v>
      </c>
      <c r="M3240" s="163" t="str">
        <f>IFERROR(GETPIVOTDATA("Tot. Bottles",'- Ordine Aggregato -'!$A$1,"sku anker",A3240),"")</f>
        <v/>
      </c>
      <c r="N3240" s="18" t="s">
        <v>67</v>
      </c>
      <c r="O3240" s="19" t="str">
        <f t="shared" si="50"/>
        <v>Order online</v>
      </c>
      <c r="P3240" s="97" t="s">
        <v>3353</v>
      </c>
      <c r="Q3240" s="13" t="s">
        <v>10589</v>
      </c>
      <c r="R3240" t="s">
        <v>10590</v>
      </c>
      <c r="S3240" s="20">
        <v>8.1</v>
      </c>
      <c r="T3240" s="21" t="s">
        <v>38</v>
      </c>
    </row>
    <row r="3241" spans="1:20" x14ac:dyDescent="0.35">
      <c r="A3241" s="13" t="s">
        <v>10591</v>
      </c>
      <c r="B3241" s="13"/>
      <c r="C3241" s="13"/>
      <c r="D3241" s="13" t="s">
        <v>10592</v>
      </c>
      <c r="E3241" s="13">
        <v>6</v>
      </c>
      <c r="F3241" s="14">
        <v>0.7</v>
      </c>
      <c r="G3241" s="13" t="s">
        <v>14872</v>
      </c>
      <c r="H3241" s="14">
        <v>37.5</v>
      </c>
      <c r="I3241" s="15" t="s">
        <v>32</v>
      </c>
      <c r="J3241" s="16">
        <v>65.099999999999994</v>
      </c>
      <c r="K3241" s="16">
        <v>10.85</v>
      </c>
      <c r="L3241" s="17" t="s">
        <v>1134</v>
      </c>
      <c r="M3241" s="163" t="str">
        <f>IFERROR(GETPIVOTDATA("Tot. Bottles",'- Ordine Aggregato -'!$A$1,"sku anker",A3241),"")</f>
        <v/>
      </c>
      <c r="N3241" s="18" t="s">
        <v>42</v>
      </c>
      <c r="O3241" s="19" t="str">
        <f t="shared" si="50"/>
        <v>Order online</v>
      </c>
      <c r="P3241" s="97" t="s">
        <v>3353</v>
      </c>
      <c r="Q3241" s="13" t="s">
        <v>10593</v>
      </c>
      <c r="R3241" t="s">
        <v>10594</v>
      </c>
      <c r="S3241" s="20">
        <v>0</v>
      </c>
      <c r="T3241" s="21" t="s">
        <v>38</v>
      </c>
    </row>
    <row r="3242" spans="1:20" x14ac:dyDescent="0.35">
      <c r="A3242" s="96" t="s">
        <v>10595</v>
      </c>
      <c r="D3242" s="13" t="s">
        <v>10596</v>
      </c>
      <c r="E3242" s="13">
        <v>6</v>
      </c>
      <c r="F3242" s="14">
        <v>0.7</v>
      </c>
      <c r="G3242" s="13" t="s">
        <v>14872</v>
      </c>
      <c r="H3242" s="14">
        <v>37.5</v>
      </c>
      <c r="I3242" s="15" t="s">
        <v>32</v>
      </c>
      <c r="J3242" s="16">
        <v>65.099999999999994</v>
      </c>
      <c r="K3242" s="16">
        <v>10.85</v>
      </c>
      <c r="L3242" s="17" t="s">
        <v>1134</v>
      </c>
      <c r="M3242" s="163" t="str">
        <f>IFERROR(GETPIVOTDATA("Tot. Bottles",'- Ordine Aggregato -'!$A$1,"sku anker",A3242),"")</f>
        <v/>
      </c>
      <c r="N3242" s="18" t="s">
        <v>42</v>
      </c>
      <c r="O3242" s="19" t="str">
        <f t="shared" si="50"/>
        <v>Order online</v>
      </c>
      <c r="P3242" s="97" t="s">
        <v>3353</v>
      </c>
      <c r="Q3242" s="13" t="s">
        <v>10597</v>
      </c>
      <c r="R3242" t="s">
        <v>10598</v>
      </c>
      <c r="S3242" s="20">
        <v>0</v>
      </c>
      <c r="T3242" s="21" t="s">
        <v>38</v>
      </c>
    </row>
    <row r="3243" spans="1:20" x14ac:dyDescent="0.35">
      <c r="A3243" s="96" t="s">
        <v>10599</v>
      </c>
      <c r="B3243" s="96"/>
      <c r="C3243" s="96"/>
      <c r="D3243" s="13" t="s">
        <v>10600</v>
      </c>
      <c r="E3243" s="13">
        <v>6</v>
      </c>
      <c r="F3243" s="14">
        <v>0.7</v>
      </c>
      <c r="G3243" s="13" t="s">
        <v>31</v>
      </c>
      <c r="H3243" s="14">
        <v>17</v>
      </c>
      <c r="I3243" s="15" t="s">
        <v>32</v>
      </c>
      <c r="J3243" s="16">
        <v>32.700000000000003</v>
      </c>
      <c r="K3243" s="16">
        <v>5.45</v>
      </c>
      <c r="L3243" s="17" t="s">
        <v>502</v>
      </c>
      <c r="M3243" s="163" t="str">
        <f>IFERROR(GETPIVOTDATA("Tot. Bottles",'- Ordine Aggregato -'!$A$1,"sku anker",A3243),"")</f>
        <v/>
      </c>
      <c r="N3243" s="18" t="s">
        <v>67</v>
      </c>
      <c r="O3243" s="19" t="str">
        <f t="shared" si="50"/>
        <v>Order online</v>
      </c>
      <c r="P3243" s="97" t="s">
        <v>68</v>
      </c>
      <c r="Q3243" s="13" t="s">
        <v>10601</v>
      </c>
      <c r="R3243" t="s">
        <v>10602</v>
      </c>
      <c r="S3243" s="20">
        <v>5.45</v>
      </c>
      <c r="T3243" s="21" t="s">
        <v>38</v>
      </c>
    </row>
    <row r="3244" spans="1:20" x14ac:dyDescent="0.35">
      <c r="A3244" s="96" t="s">
        <v>10603</v>
      </c>
      <c r="B3244" s="96"/>
      <c r="C3244" s="96"/>
      <c r="D3244" s="13" t="s">
        <v>10600</v>
      </c>
      <c r="E3244" s="13">
        <v>6</v>
      </c>
      <c r="F3244" s="14">
        <v>1</v>
      </c>
      <c r="G3244" s="13" t="s">
        <v>14871</v>
      </c>
      <c r="H3244" s="14">
        <v>17</v>
      </c>
      <c r="I3244" s="15" t="s">
        <v>32</v>
      </c>
      <c r="J3244" s="16">
        <v>47.7</v>
      </c>
      <c r="K3244" s="16">
        <v>7.95</v>
      </c>
      <c r="L3244" s="17" t="s">
        <v>502</v>
      </c>
      <c r="M3244" s="163" t="str">
        <f>IFERROR(GETPIVOTDATA("Tot. Bottles",'- Ordine Aggregato -'!$A$1,"sku anker",A3244),"")</f>
        <v/>
      </c>
      <c r="N3244" s="18" t="s">
        <v>42</v>
      </c>
      <c r="O3244" s="19" t="str">
        <f t="shared" si="50"/>
        <v>Order online</v>
      </c>
      <c r="P3244" s="97" t="s">
        <v>68</v>
      </c>
      <c r="Q3244" s="13" t="s">
        <v>10604</v>
      </c>
      <c r="R3244" t="s">
        <v>10605</v>
      </c>
      <c r="S3244" s="20">
        <v>0</v>
      </c>
      <c r="T3244" s="21" t="s">
        <v>38</v>
      </c>
    </row>
    <row r="3245" spans="1:20" x14ac:dyDescent="0.35">
      <c r="A3245" s="13" t="s">
        <v>10606</v>
      </c>
      <c r="B3245" s="13"/>
      <c r="C3245" s="13"/>
      <c r="D3245" s="13" t="s">
        <v>10607</v>
      </c>
      <c r="E3245" s="13">
        <v>6</v>
      </c>
      <c r="F3245" s="14">
        <v>0.7</v>
      </c>
      <c r="G3245" s="13" t="s">
        <v>14871</v>
      </c>
      <c r="H3245" s="14">
        <v>35</v>
      </c>
      <c r="I3245" s="15" t="s">
        <v>32</v>
      </c>
      <c r="J3245" s="16">
        <v>34.5</v>
      </c>
      <c r="K3245" s="16">
        <v>5.75</v>
      </c>
      <c r="L3245" s="17" t="s">
        <v>508</v>
      </c>
      <c r="M3245" s="163" t="str">
        <f>IFERROR(GETPIVOTDATA("Tot. Bottles",'- Ordine Aggregato -'!$A$1,"sku anker",A3245),"")</f>
        <v/>
      </c>
      <c r="N3245" s="18" t="s">
        <v>34</v>
      </c>
      <c r="O3245" s="19" t="str">
        <f t="shared" si="50"/>
        <v>Order online</v>
      </c>
      <c r="P3245" s="97" t="s">
        <v>509</v>
      </c>
      <c r="Q3245" s="13" t="s">
        <v>10608</v>
      </c>
      <c r="R3245" t="s">
        <v>10609</v>
      </c>
      <c r="S3245" s="20">
        <v>0</v>
      </c>
      <c r="T3245" s="21" t="s">
        <v>38</v>
      </c>
    </row>
    <row r="3246" spans="1:20" x14ac:dyDescent="0.35">
      <c r="A3246" s="96" t="s">
        <v>10610</v>
      </c>
      <c r="B3246" s="96"/>
      <c r="C3246" s="96"/>
      <c r="D3246" s="13" t="s">
        <v>10611</v>
      </c>
      <c r="E3246" s="13">
        <v>12</v>
      </c>
      <c r="F3246" s="14">
        <v>0.7</v>
      </c>
      <c r="G3246" s="13" t="s">
        <v>14871</v>
      </c>
      <c r="H3246" s="14">
        <v>14</v>
      </c>
      <c r="I3246" s="15" t="s">
        <v>32</v>
      </c>
      <c r="J3246" s="16">
        <v>65.400000000000006</v>
      </c>
      <c r="K3246" s="16">
        <v>5.45</v>
      </c>
      <c r="L3246" s="17" t="s">
        <v>508</v>
      </c>
      <c r="M3246" s="163" t="str">
        <f>IFERROR(GETPIVOTDATA("Tot. Bottles",'- Ordine Aggregato -'!$A$1,"sku anker",A3246),"")</f>
        <v/>
      </c>
      <c r="N3246" s="18" t="s">
        <v>34</v>
      </c>
      <c r="O3246" s="19" t="str">
        <f t="shared" si="50"/>
        <v>Order online</v>
      </c>
      <c r="P3246" s="97" t="s">
        <v>509</v>
      </c>
      <c r="Q3246" s="13" t="s">
        <v>10612</v>
      </c>
      <c r="R3246" t="s">
        <v>10613</v>
      </c>
      <c r="S3246" s="20">
        <v>0</v>
      </c>
      <c r="T3246" s="21" t="s">
        <v>38</v>
      </c>
    </row>
    <row r="3247" spans="1:20" x14ac:dyDescent="0.35">
      <c r="A3247" s="96" t="s">
        <v>10614</v>
      </c>
      <c r="B3247" s="96"/>
      <c r="C3247" s="96"/>
      <c r="D3247" s="13" t="s">
        <v>10615</v>
      </c>
      <c r="E3247" s="13">
        <v>6</v>
      </c>
      <c r="F3247" s="14">
        <v>0.7</v>
      </c>
      <c r="G3247" s="13" t="s">
        <v>14871</v>
      </c>
      <c r="H3247" s="14">
        <v>38</v>
      </c>
      <c r="I3247" s="15" t="s">
        <v>32</v>
      </c>
      <c r="J3247" s="16">
        <v>28.5</v>
      </c>
      <c r="K3247" s="16">
        <v>4.75</v>
      </c>
      <c r="L3247" s="17" t="s">
        <v>416</v>
      </c>
      <c r="M3247" s="163" t="str">
        <f>IFERROR(GETPIVOTDATA("Tot. Bottles",'- Ordine Aggregato -'!$A$1,"sku anker",A3247),"")</f>
        <v/>
      </c>
      <c r="N3247" s="18" t="s">
        <v>67</v>
      </c>
      <c r="O3247" s="19" t="str">
        <f t="shared" si="50"/>
        <v>Order online</v>
      </c>
      <c r="P3247" s="97" t="s">
        <v>580</v>
      </c>
      <c r="Q3247" s="13" t="s">
        <v>10616</v>
      </c>
      <c r="R3247" t="s">
        <v>10617</v>
      </c>
      <c r="S3247" s="20">
        <v>4.75</v>
      </c>
      <c r="T3247" s="21" t="s">
        <v>38</v>
      </c>
    </row>
    <row r="3248" spans="1:20" x14ac:dyDescent="0.35">
      <c r="A3248" s="96" t="s">
        <v>10618</v>
      </c>
      <c r="B3248" s="96"/>
      <c r="C3248" s="96"/>
      <c r="D3248" s="13" t="s">
        <v>10615</v>
      </c>
      <c r="E3248" s="13">
        <v>6</v>
      </c>
      <c r="F3248" s="14">
        <v>1</v>
      </c>
      <c r="G3248" s="13" t="s">
        <v>14871</v>
      </c>
      <c r="H3248" s="14">
        <v>38</v>
      </c>
      <c r="I3248" s="15" t="s">
        <v>32</v>
      </c>
      <c r="J3248" s="16">
        <v>30.599999999999998</v>
      </c>
      <c r="K3248" s="16">
        <v>5.0999999999999996</v>
      </c>
      <c r="L3248" s="17" t="s">
        <v>416</v>
      </c>
      <c r="M3248" s="163" t="str">
        <f>IFERROR(GETPIVOTDATA("Tot. Bottles",'- Ordine Aggregato -'!$A$1,"sku anker",A3248),"")</f>
        <v/>
      </c>
      <c r="N3248" s="18" t="s">
        <v>42</v>
      </c>
      <c r="O3248" s="19" t="str">
        <f t="shared" si="50"/>
        <v>Order online</v>
      </c>
      <c r="P3248" s="97" t="s">
        <v>580</v>
      </c>
      <c r="Q3248" s="13" t="s">
        <v>10619</v>
      </c>
      <c r="R3248" t="s">
        <v>10620</v>
      </c>
      <c r="S3248" s="20">
        <v>0</v>
      </c>
      <c r="T3248" s="21" t="s">
        <v>38</v>
      </c>
    </row>
    <row r="3249" spans="1:20" x14ac:dyDescent="0.35">
      <c r="A3249" s="13" t="s">
        <v>10621</v>
      </c>
      <c r="B3249" s="13"/>
      <c r="C3249" s="13"/>
      <c r="D3249" s="13" t="s">
        <v>10622</v>
      </c>
      <c r="E3249" s="13">
        <v>6</v>
      </c>
      <c r="F3249" s="14">
        <v>0.7</v>
      </c>
      <c r="G3249" s="13" t="s">
        <v>14872</v>
      </c>
      <c r="H3249" s="14">
        <v>41.2</v>
      </c>
      <c r="I3249" s="15" t="s">
        <v>32</v>
      </c>
      <c r="J3249" s="16">
        <v>41.7</v>
      </c>
      <c r="K3249" s="16">
        <v>6.95</v>
      </c>
      <c r="L3249" s="17" t="s">
        <v>1094</v>
      </c>
      <c r="M3249" s="163" t="str">
        <f>IFERROR(GETPIVOTDATA("Tot. Bottles",'- Ordine Aggregato -'!$A$1,"sku anker",A3249),"")</f>
        <v/>
      </c>
      <c r="N3249" s="18" t="s">
        <v>42</v>
      </c>
      <c r="O3249" s="19" t="str">
        <f t="shared" si="50"/>
        <v>Order online</v>
      </c>
      <c r="P3249" s="97" t="s">
        <v>2565</v>
      </c>
      <c r="Q3249" s="13" t="s">
        <v>10623</v>
      </c>
      <c r="R3249" t="s">
        <v>10624</v>
      </c>
      <c r="S3249" s="20">
        <v>0</v>
      </c>
      <c r="T3249" s="21" t="s">
        <v>38</v>
      </c>
    </row>
    <row r="3250" spans="1:20" x14ac:dyDescent="0.35">
      <c r="A3250" s="13" t="s">
        <v>10625</v>
      </c>
      <c r="B3250" s="13"/>
      <c r="C3250" s="13"/>
      <c r="D3250" s="13" t="s">
        <v>10626</v>
      </c>
      <c r="E3250" s="13">
        <v>6</v>
      </c>
      <c r="F3250" s="14">
        <v>0.7</v>
      </c>
      <c r="G3250" s="13" t="s">
        <v>46</v>
      </c>
      <c r="H3250" s="14">
        <v>40</v>
      </c>
      <c r="I3250" s="15" t="s">
        <v>32</v>
      </c>
      <c r="J3250" s="16">
        <v>78.599999999999994</v>
      </c>
      <c r="K3250" s="16">
        <v>13.1</v>
      </c>
      <c r="L3250" s="17" t="s">
        <v>104</v>
      </c>
      <c r="M3250" s="163" t="str">
        <f>IFERROR(GETPIVOTDATA("Tot. Bottles",'- Ordine Aggregato -'!$A$1,"sku anker",A3250),"")</f>
        <v/>
      </c>
      <c r="N3250" s="18" t="s">
        <v>42</v>
      </c>
      <c r="O3250" s="19" t="str">
        <f t="shared" si="50"/>
        <v>Order online</v>
      </c>
      <c r="P3250" s="97" t="s">
        <v>2565</v>
      </c>
      <c r="Q3250" s="13" t="s">
        <v>10627</v>
      </c>
      <c r="R3250" t="s">
        <v>10628</v>
      </c>
      <c r="S3250" s="20">
        <v>0</v>
      </c>
      <c r="T3250" s="21" t="s">
        <v>38</v>
      </c>
    </row>
    <row r="3251" spans="1:20" x14ac:dyDescent="0.35">
      <c r="A3251" s="13" t="s">
        <v>15868</v>
      </c>
      <c r="B3251" s="13"/>
      <c r="C3251" s="13"/>
      <c r="D3251" s="13" t="s">
        <v>15869</v>
      </c>
      <c r="E3251" s="13">
        <v>6</v>
      </c>
      <c r="F3251" s="14">
        <v>0.6</v>
      </c>
      <c r="G3251" s="13" t="s">
        <v>14872</v>
      </c>
      <c r="H3251" s="14">
        <v>41.12</v>
      </c>
      <c r="I3251" s="15" t="s">
        <v>32</v>
      </c>
      <c r="J3251" s="16">
        <v>201</v>
      </c>
      <c r="K3251" s="16">
        <v>33.5</v>
      </c>
      <c r="L3251" s="17" t="s">
        <v>104</v>
      </c>
      <c r="M3251" s="163" t="str">
        <f>IFERROR(GETPIVOTDATA("Tot. Bottles",'- Ordine Aggregato -'!$A$1,"sku anker",A3251),"")</f>
        <v/>
      </c>
      <c r="N3251" s="18" t="s">
        <v>42</v>
      </c>
      <c r="O3251" s="19" t="str">
        <f t="shared" si="50"/>
        <v>Order online</v>
      </c>
      <c r="P3251" s="97" t="s">
        <v>225</v>
      </c>
      <c r="Q3251" s="13" t="s">
        <v>10629</v>
      </c>
      <c r="R3251" t="s">
        <v>10630</v>
      </c>
      <c r="S3251" s="20">
        <v>0</v>
      </c>
      <c r="T3251" s="21" t="s">
        <v>38</v>
      </c>
    </row>
    <row r="3252" spans="1:20" x14ac:dyDescent="0.35">
      <c r="A3252" s="96" t="s">
        <v>10631</v>
      </c>
      <c r="D3252" s="13" t="s">
        <v>10632</v>
      </c>
      <c r="E3252" s="13">
        <v>6</v>
      </c>
      <c r="F3252" s="14">
        <v>0.7</v>
      </c>
      <c r="G3252" s="13" t="s">
        <v>14872</v>
      </c>
      <c r="H3252" s="14">
        <v>42</v>
      </c>
      <c r="I3252" s="15" t="s">
        <v>32</v>
      </c>
      <c r="J3252" s="16">
        <v>79.199999999999989</v>
      </c>
      <c r="K3252" s="16">
        <v>13.2</v>
      </c>
      <c r="L3252" s="17" t="s">
        <v>104</v>
      </c>
      <c r="M3252" s="163" t="str">
        <f>IFERROR(GETPIVOTDATA("Tot. Bottles",'- Ordine Aggregato -'!$A$1,"sku anker",A3252),"")</f>
        <v/>
      </c>
      <c r="N3252" s="18" t="s">
        <v>34</v>
      </c>
      <c r="O3252" s="19" t="str">
        <f t="shared" si="50"/>
        <v>Order online</v>
      </c>
      <c r="P3252" s="97" t="s">
        <v>514</v>
      </c>
      <c r="Q3252" s="13" t="s">
        <v>10633</v>
      </c>
      <c r="R3252" t="s">
        <v>10634</v>
      </c>
      <c r="S3252" s="20">
        <v>0</v>
      </c>
      <c r="T3252" s="21" t="s">
        <v>38</v>
      </c>
    </row>
    <row r="3253" spans="1:20" x14ac:dyDescent="0.35">
      <c r="A3253" s="13" t="s">
        <v>10635</v>
      </c>
      <c r="B3253" s="13"/>
      <c r="C3253" s="13"/>
      <c r="D3253" s="13" t="s">
        <v>10632</v>
      </c>
      <c r="E3253" s="13">
        <v>6</v>
      </c>
      <c r="F3253" s="14">
        <v>0.7</v>
      </c>
      <c r="G3253" s="13" t="s">
        <v>14872</v>
      </c>
      <c r="H3253" s="14">
        <v>42</v>
      </c>
      <c r="I3253" s="15" t="s">
        <v>32</v>
      </c>
      <c r="J3253" s="16">
        <v>78.900000000000006</v>
      </c>
      <c r="K3253" s="16">
        <v>13.15</v>
      </c>
      <c r="L3253" s="17" t="s">
        <v>104</v>
      </c>
      <c r="M3253" s="163" t="str">
        <f>IFERROR(GETPIVOTDATA("Tot. Bottles",'- Ordine Aggregato -'!$A$1,"sku anker",A3253),"")</f>
        <v/>
      </c>
      <c r="N3253" s="18" t="s">
        <v>42</v>
      </c>
      <c r="O3253" s="19" t="str">
        <f t="shared" si="50"/>
        <v>Order online</v>
      </c>
      <c r="P3253" s="97" t="s">
        <v>514</v>
      </c>
      <c r="Q3253" s="13" t="s">
        <v>10636</v>
      </c>
      <c r="R3253" t="s">
        <v>10634</v>
      </c>
      <c r="S3253" s="20">
        <v>0</v>
      </c>
      <c r="T3253" s="21" t="s">
        <v>38</v>
      </c>
    </row>
    <row r="3254" spans="1:20" x14ac:dyDescent="0.35">
      <c r="A3254" s="96" t="s">
        <v>10637</v>
      </c>
      <c r="B3254" s="96"/>
      <c r="C3254" s="96"/>
      <c r="D3254" s="13" t="s">
        <v>10638</v>
      </c>
      <c r="E3254" s="13">
        <v>6</v>
      </c>
      <c r="F3254" s="14">
        <v>0.7</v>
      </c>
      <c r="G3254" s="13" t="s">
        <v>14872</v>
      </c>
      <c r="H3254" s="14">
        <v>40</v>
      </c>
      <c r="I3254" s="15" t="s">
        <v>32</v>
      </c>
      <c r="J3254" s="16">
        <v>71.699999999999989</v>
      </c>
      <c r="K3254" s="16">
        <v>11.95</v>
      </c>
      <c r="L3254" s="17" t="s">
        <v>104</v>
      </c>
      <c r="M3254" s="163" t="str">
        <f>IFERROR(GETPIVOTDATA("Tot. Bottles",'- Ordine Aggregato -'!$A$1,"sku anker",A3254),"")</f>
        <v/>
      </c>
      <c r="N3254" s="18" t="s">
        <v>42</v>
      </c>
      <c r="O3254" s="19" t="str">
        <f t="shared" si="50"/>
        <v>Order online</v>
      </c>
      <c r="P3254" s="97" t="s">
        <v>2565</v>
      </c>
      <c r="Q3254" s="13" t="s">
        <v>10639</v>
      </c>
      <c r="R3254" t="s">
        <v>10640</v>
      </c>
      <c r="S3254" s="20">
        <v>0</v>
      </c>
      <c r="T3254" s="21" t="s">
        <v>38</v>
      </c>
    </row>
    <row r="3255" spans="1:20" x14ac:dyDescent="0.35">
      <c r="A3255" s="96" t="s">
        <v>10641</v>
      </c>
      <c r="D3255" s="13" t="s">
        <v>10642</v>
      </c>
      <c r="E3255" s="13">
        <v>6</v>
      </c>
      <c r="F3255" s="14">
        <v>0.7</v>
      </c>
      <c r="G3255" s="13" t="s">
        <v>46</v>
      </c>
      <c r="H3255" s="14">
        <v>40</v>
      </c>
      <c r="I3255" s="15" t="s">
        <v>32</v>
      </c>
      <c r="J3255" s="16">
        <v>86.699999999999989</v>
      </c>
      <c r="K3255" s="16">
        <v>14.45</v>
      </c>
      <c r="L3255" s="17" t="s">
        <v>104</v>
      </c>
      <c r="M3255" s="163" t="str">
        <f>IFERROR(GETPIVOTDATA("Tot. Bottles",'- Ordine Aggregato -'!$A$1,"sku anker",A3255),"")</f>
        <v/>
      </c>
      <c r="N3255" s="18" t="s">
        <v>42</v>
      </c>
      <c r="O3255" s="19" t="str">
        <f t="shared" si="50"/>
        <v>Order online</v>
      </c>
      <c r="P3255" s="97" t="s">
        <v>10643</v>
      </c>
      <c r="Q3255" s="13" t="s">
        <v>10644</v>
      </c>
      <c r="R3255" t="s">
        <v>10645</v>
      </c>
      <c r="S3255" s="20">
        <v>0</v>
      </c>
      <c r="T3255" s="21" t="s">
        <v>38</v>
      </c>
    </row>
    <row r="3256" spans="1:20" x14ac:dyDescent="0.35">
      <c r="A3256" s="96" t="s">
        <v>10646</v>
      </c>
      <c r="D3256" s="13" t="s">
        <v>10647</v>
      </c>
      <c r="E3256" s="13">
        <v>6</v>
      </c>
      <c r="F3256" s="14">
        <v>0.7</v>
      </c>
      <c r="G3256" s="13" t="s">
        <v>14872</v>
      </c>
      <c r="H3256" s="14">
        <v>40</v>
      </c>
      <c r="I3256" s="15" t="s">
        <v>32</v>
      </c>
      <c r="J3256" s="16">
        <v>41.7</v>
      </c>
      <c r="K3256" s="16">
        <v>6.95</v>
      </c>
      <c r="L3256" s="17" t="s">
        <v>104</v>
      </c>
      <c r="M3256" s="163" t="str">
        <f>IFERROR(GETPIVOTDATA("Tot. Bottles",'- Ordine Aggregato -'!$A$1,"sku anker",A3256),"")</f>
        <v/>
      </c>
      <c r="N3256" s="18" t="s">
        <v>42</v>
      </c>
      <c r="O3256" s="19" t="str">
        <f t="shared" si="50"/>
        <v>Order online</v>
      </c>
      <c r="P3256" s="97" t="s">
        <v>2565</v>
      </c>
      <c r="Q3256" s="13" t="s">
        <v>10648</v>
      </c>
      <c r="R3256" t="s">
        <v>10649</v>
      </c>
      <c r="S3256" s="20">
        <v>0</v>
      </c>
      <c r="T3256" s="21" t="s">
        <v>38</v>
      </c>
    </row>
    <row r="3257" spans="1:20" x14ac:dyDescent="0.35">
      <c r="A3257" s="96" t="s">
        <v>10650</v>
      </c>
      <c r="D3257" s="13" t="s">
        <v>10651</v>
      </c>
      <c r="E3257" s="13">
        <v>6</v>
      </c>
      <c r="F3257" s="14">
        <v>0.7</v>
      </c>
      <c r="G3257" s="13" t="s">
        <v>46</v>
      </c>
      <c r="H3257" s="14">
        <v>69</v>
      </c>
      <c r="I3257" s="15" t="s">
        <v>32</v>
      </c>
      <c r="J3257" s="16">
        <v>63</v>
      </c>
      <c r="K3257" s="16">
        <v>10.5</v>
      </c>
      <c r="L3257" s="17" t="s">
        <v>104</v>
      </c>
      <c r="M3257" s="163" t="str">
        <f>IFERROR(GETPIVOTDATA("Tot. Bottles",'- Ordine Aggregato -'!$A$1,"sku anker",A3257),"")</f>
        <v/>
      </c>
      <c r="N3257" s="18" t="s">
        <v>67</v>
      </c>
      <c r="O3257" s="19" t="str">
        <f t="shared" si="50"/>
        <v>Order online</v>
      </c>
      <c r="P3257" s="97" t="s">
        <v>4162</v>
      </c>
      <c r="Q3257" s="13" t="s">
        <v>10652</v>
      </c>
      <c r="R3257" t="s">
        <v>10653</v>
      </c>
      <c r="S3257" s="20">
        <v>10.5</v>
      </c>
      <c r="T3257" s="21" t="s">
        <v>38</v>
      </c>
    </row>
    <row r="3258" spans="1:20" x14ac:dyDescent="0.35">
      <c r="A3258" s="96" t="s">
        <v>10654</v>
      </c>
      <c r="D3258" s="13" t="s">
        <v>10655</v>
      </c>
      <c r="E3258" s="13">
        <v>6</v>
      </c>
      <c r="F3258" s="14">
        <v>0.7</v>
      </c>
      <c r="G3258" s="13" t="s">
        <v>14872</v>
      </c>
      <c r="H3258" s="14">
        <v>40</v>
      </c>
      <c r="I3258" s="15" t="s">
        <v>32</v>
      </c>
      <c r="J3258" s="16">
        <v>81.300000000000011</v>
      </c>
      <c r="K3258" s="16">
        <v>13.55</v>
      </c>
      <c r="L3258" s="17" t="s">
        <v>104</v>
      </c>
      <c r="M3258" s="163" t="str">
        <f>IFERROR(GETPIVOTDATA("Tot. Bottles",'- Ordine Aggregato -'!$A$1,"sku anker",A3258),"")</f>
        <v/>
      </c>
      <c r="N3258" s="18" t="s">
        <v>42</v>
      </c>
      <c r="O3258" s="19" t="str">
        <f t="shared" si="50"/>
        <v>Order online</v>
      </c>
      <c r="P3258" s="97" t="s">
        <v>662</v>
      </c>
      <c r="Q3258" s="13" t="s">
        <v>10656</v>
      </c>
      <c r="R3258" t="s">
        <v>10657</v>
      </c>
      <c r="S3258" s="20">
        <v>0</v>
      </c>
      <c r="T3258" s="21" t="s">
        <v>38</v>
      </c>
    </row>
    <row r="3259" spans="1:20" x14ac:dyDescent="0.35">
      <c r="A3259" s="96" t="s">
        <v>10658</v>
      </c>
      <c r="D3259" s="13" t="s">
        <v>10659</v>
      </c>
      <c r="E3259" s="13">
        <v>6</v>
      </c>
      <c r="F3259" s="14">
        <v>0.7</v>
      </c>
      <c r="G3259" s="13" t="s">
        <v>46</v>
      </c>
      <c r="H3259" s="14">
        <v>40</v>
      </c>
      <c r="I3259" s="15" t="s">
        <v>32</v>
      </c>
      <c r="J3259" s="16">
        <v>123</v>
      </c>
      <c r="K3259" s="16">
        <v>20.5</v>
      </c>
      <c r="L3259" s="17" t="s">
        <v>104</v>
      </c>
      <c r="M3259" s="163" t="str">
        <f>IFERROR(GETPIVOTDATA("Tot. Bottles",'- Ordine Aggregato -'!$A$1,"sku anker",A3259),"")</f>
        <v/>
      </c>
      <c r="N3259" s="18" t="s">
        <v>34</v>
      </c>
      <c r="O3259" s="19" t="str">
        <f t="shared" si="50"/>
        <v>Order online</v>
      </c>
      <c r="P3259" s="97" t="s">
        <v>2565</v>
      </c>
      <c r="Q3259" s="13" t="s">
        <v>10660</v>
      </c>
      <c r="R3259" t="s">
        <v>10661</v>
      </c>
      <c r="S3259" s="20">
        <v>0</v>
      </c>
      <c r="T3259" s="21" t="s">
        <v>38</v>
      </c>
    </row>
    <row r="3260" spans="1:20" x14ac:dyDescent="0.35">
      <c r="A3260" s="13" t="s">
        <v>10662</v>
      </c>
      <c r="B3260" s="13"/>
      <c r="C3260" s="13"/>
      <c r="D3260" s="13" t="s">
        <v>10663</v>
      </c>
      <c r="E3260" s="13">
        <v>6</v>
      </c>
      <c r="F3260" s="14">
        <v>0.7</v>
      </c>
      <c r="G3260" s="13" t="s">
        <v>46</v>
      </c>
      <c r="H3260" s="14">
        <v>40</v>
      </c>
      <c r="I3260" s="15" t="s">
        <v>32</v>
      </c>
      <c r="J3260" s="16">
        <v>93</v>
      </c>
      <c r="K3260" s="16">
        <v>15.5</v>
      </c>
      <c r="L3260" s="17" t="s">
        <v>104</v>
      </c>
      <c r="M3260" s="163" t="str">
        <f>IFERROR(GETPIVOTDATA("Tot. Bottles",'- Ordine Aggregato -'!$A$1,"sku anker",A3260),"")</f>
        <v/>
      </c>
      <c r="N3260" s="18" t="s">
        <v>34</v>
      </c>
      <c r="O3260" s="19" t="str">
        <f t="shared" si="50"/>
        <v>Order online</v>
      </c>
      <c r="P3260" s="97" t="s">
        <v>2565</v>
      </c>
      <c r="Q3260" s="13" t="s">
        <v>10664</v>
      </c>
      <c r="R3260" t="s">
        <v>42</v>
      </c>
      <c r="S3260" s="20">
        <v>0</v>
      </c>
      <c r="T3260" s="21" t="s">
        <v>38</v>
      </c>
    </row>
    <row r="3261" spans="1:20" x14ac:dyDescent="0.35">
      <c r="A3261" s="96" t="s">
        <v>10665</v>
      </c>
      <c r="D3261" s="13" t="s">
        <v>10666</v>
      </c>
      <c r="E3261" s="13">
        <v>6</v>
      </c>
      <c r="F3261" s="14">
        <v>0.7</v>
      </c>
      <c r="G3261" s="13" t="s">
        <v>14872</v>
      </c>
      <c r="H3261" s="14">
        <v>43</v>
      </c>
      <c r="I3261" s="15" t="s">
        <v>32</v>
      </c>
      <c r="J3261" s="16">
        <v>79.5</v>
      </c>
      <c r="K3261" s="16">
        <v>13.25</v>
      </c>
      <c r="L3261" s="17" t="s">
        <v>104</v>
      </c>
      <c r="M3261" s="163" t="str">
        <f>IFERROR(GETPIVOTDATA("Tot. Bottles",'- Ordine Aggregato -'!$A$1,"sku anker",A3261),"")</f>
        <v/>
      </c>
      <c r="N3261" s="18" t="s">
        <v>67</v>
      </c>
      <c r="O3261" s="19" t="str">
        <f t="shared" si="50"/>
        <v>Order online</v>
      </c>
      <c r="P3261" s="97" t="s">
        <v>773</v>
      </c>
      <c r="Q3261" s="13" t="s">
        <v>10667</v>
      </c>
      <c r="R3261" t="s">
        <v>10668</v>
      </c>
      <c r="S3261" s="20">
        <v>13.25</v>
      </c>
      <c r="T3261" s="21" t="s">
        <v>38</v>
      </c>
    </row>
    <row r="3262" spans="1:20" x14ac:dyDescent="0.35">
      <c r="A3262" s="13" t="s">
        <v>15870</v>
      </c>
      <c r="B3262" s="13"/>
      <c r="C3262" s="13"/>
      <c r="D3262" s="13" t="s">
        <v>15871</v>
      </c>
      <c r="E3262" s="13">
        <v>3</v>
      </c>
      <c r="F3262" s="14">
        <v>1.75</v>
      </c>
      <c r="G3262" s="13" t="s">
        <v>46</v>
      </c>
      <c r="H3262" s="14">
        <v>40</v>
      </c>
      <c r="I3262" s="15" t="s">
        <v>32</v>
      </c>
      <c r="J3262" s="16">
        <v>175.5</v>
      </c>
      <c r="K3262" s="16">
        <v>58.5</v>
      </c>
      <c r="L3262" s="17" t="s">
        <v>104</v>
      </c>
      <c r="M3262" s="163" t="str">
        <f>IFERROR(GETPIVOTDATA("Tot. Bottles",'- Ordine Aggregato -'!$A$1,"sku anker",A3262),"")</f>
        <v/>
      </c>
      <c r="N3262" s="18" t="s">
        <v>42</v>
      </c>
      <c r="O3262" s="19" t="str">
        <f t="shared" si="50"/>
        <v>Order online</v>
      </c>
      <c r="P3262" s="97" t="s">
        <v>2565</v>
      </c>
      <c r="Q3262" s="13" t="s">
        <v>15872</v>
      </c>
      <c r="R3262" t="s">
        <v>15873</v>
      </c>
      <c r="S3262" s="20">
        <v>0</v>
      </c>
      <c r="T3262" s="21" t="s">
        <v>38</v>
      </c>
    </row>
    <row r="3263" spans="1:20" x14ac:dyDescent="0.35">
      <c r="A3263" s="13" t="s">
        <v>10669</v>
      </c>
      <c r="B3263" s="13"/>
      <c r="C3263" s="13"/>
      <c r="D3263" s="13" t="s">
        <v>10670</v>
      </c>
      <c r="E3263" s="13">
        <v>5</v>
      </c>
      <c r="F3263" s="14">
        <v>0.7</v>
      </c>
      <c r="G3263" s="13" t="s">
        <v>46</v>
      </c>
      <c r="H3263" s="14">
        <v>40</v>
      </c>
      <c r="I3263" s="15" t="s">
        <v>32</v>
      </c>
      <c r="J3263" s="16">
        <v>152.5</v>
      </c>
      <c r="K3263" s="16">
        <v>30.5</v>
      </c>
      <c r="L3263" s="17" t="s">
        <v>1143</v>
      </c>
      <c r="M3263" s="163" t="str">
        <f>IFERROR(GETPIVOTDATA("Tot. Bottles",'- Ordine Aggregato -'!$A$1,"sku anker",A3263),"")</f>
        <v/>
      </c>
      <c r="N3263" s="18" t="s">
        <v>42</v>
      </c>
      <c r="O3263" s="19" t="str">
        <f t="shared" si="50"/>
        <v>Order online</v>
      </c>
      <c r="P3263" s="97" t="s">
        <v>2565</v>
      </c>
      <c r="Q3263" s="13" t="s">
        <v>10671</v>
      </c>
      <c r="R3263" t="s">
        <v>10672</v>
      </c>
      <c r="S3263" s="20">
        <v>0</v>
      </c>
      <c r="T3263" s="21" t="s">
        <v>38</v>
      </c>
    </row>
    <row r="3264" spans="1:20" x14ac:dyDescent="0.35">
      <c r="A3264" s="13" t="s">
        <v>10673</v>
      </c>
      <c r="B3264" s="13"/>
      <c r="C3264" s="13"/>
      <c r="D3264" s="13" t="s">
        <v>10674</v>
      </c>
      <c r="E3264" s="13">
        <v>6</v>
      </c>
      <c r="F3264" s="14">
        <v>0.7</v>
      </c>
      <c r="G3264" s="13" t="s">
        <v>14872</v>
      </c>
      <c r="H3264" s="14">
        <v>40</v>
      </c>
      <c r="I3264" s="15" t="s">
        <v>32</v>
      </c>
      <c r="J3264" s="16">
        <v>156</v>
      </c>
      <c r="K3264" s="16">
        <v>26</v>
      </c>
      <c r="L3264" s="17" t="s">
        <v>104</v>
      </c>
      <c r="M3264" s="163" t="str">
        <f>IFERROR(GETPIVOTDATA("Tot. Bottles",'- Ordine Aggregato -'!$A$1,"sku anker",A3264),"")</f>
        <v/>
      </c>
      <c r="N3264" s="18" t="s">
        <v>42</v>
      </c>
      <c r="O3264" s="19" t="str">
        <f t="shared" si="50"/>
        <v>Order online</v>
      </c>
      <c r="P3264" s="97" t="s">
        <v>2565</v>
      </c>
      <c r="Q3264" s="13" t="s">
        <v>10675</v>
      </c>
      <c r="R3264" t="s">
        <v>10676</v>
      </c>
      <c r="S3264" s="20">
        <v>0</v>
      </c>
      <c r="T3264" s="21" t="s">
        <v>38</v>
      </c>
    </row>
    <row r="3265" spans="1:20" x14ac:dyDescent="0.35">
      <c r="A3265" s="96" t="s">
        <v>10677</v>
      </c>
      <c r="D3265" s="13" t="s">
        <v>10678</v>
      </c>
      <c r="E3265" s="13">
        <v>6</v>
      </c>
      <c r="F3265" s="14">
        <v>1</v>
      </c>
      <c r="G3265" s="13" t="s">
        <v>14871</v>
      </c>
      <c r="H3265" s="14">
        <v>35</v>
      </c>
      <c r="I3265" s="15" t="s">
        <v>32</v>
      </c>
      <c r="J3265" s="16">
        <v>18.600000000000001</v>
      </c>
      <c r="K3265" s="16">
        <v>3.1</v>
      </c>
      <c r="L3265" s="17" t="s">
        <v>695</v>
      </c>
      <c r="M3265" s="163" t="str">
        <f>IFERROR(GETPIVOTDATA("Tot. Bottles",'- Ordine Aggregato -'!$A$1,"sku anker",A3265),"")</f>
        <v/>
      </c>
      <c r="N3265" s="18" t="s">
        <v>42</v>
      </c>
      <c r="O3265" s="19" t="str">
        <f t="shared" si="50"/>
        <v>Order online</v>
      </c>
      <c r="P3265" s="97" t="s">
        <v>68</v>
      </c>
      <c r="Q3265" s="13" t="s">
        <v>10679</v>
      </c>
      <c r="R3265" t="s">
        <v>10680</v>
      </c>
      <c r="S3265" s="20">
        <v>0</v>
      </c>
      <c r="T3265" s="21" t="s">
        <v>38</v>
      </c>
    </row>
    <row r="3266" spans="1:20" x14ac:dyDescent="0.35">
      <c r="A3266" s="96" t="s">
        <v>10681</v>
      </c>
      <c r="D3266" s="13" t="s">
        <v>10682</v>
      </c>
      <c r="E3266" s="13">
        <v>6</v>
      </c>
      <c r="F3266" s="14">
        <v>0.7</v>
      </c>
      <c r="G3266" s="13" t="s">
        <v>14872</v>
      </c>
      <c r="H3266" s="14">
        <v>40</v>
      </c>
      <c r="I3266" s="15" t="s">
        <v>32</v>
      </c>
      <c r="J3266" s="16">
        <v>88.5</v>
      </c>
      <c r="K3266" s="16">
        <v>14.75</v>
      </c>
      <c r="L3266" s="17" t="s">
        <v>657</v>
      </c>
      <c r="M3266" s="163" t="str">
        <f>IFERROR(GETPIVOTDATA("Tot. Bottles",'- Ordine Aggregato -'!$A$1,"sku anker",A3266),"")</f>
        <v/>
      </c>
      <c r="N3266" s="18" t="s">
        <v>42</v>
      </c>
      <c r="O3266" s="19" t="str">
        <f t="shared" si="50"/>
        <v>Order online</v>
      </c>
      <c r="P3266" s="97" t="s">
        <v>146</v>
      </c>
      <c r="Q3266" s="13" t="s">
        <v>10683</v>
      </c>
      <c r="R3266" t="s">
        <v>10684</v>
      </c>
      <c r="S3266" s="20">
        <v>0</v>
      </c>
      <c r="T3266" s="21" t="s">
        <v>38</v>
      </c>
    </row>
    <row r="3267" spans="1:20" x14ac:dyDescent="0.35">
      <c r="A3267" s="13" t="s">
        <v>10685</v>
      </c>
      <c r="B3267" s="13"/>
      <c r="C3267" s="13"/>
      <c r="D3267" s="13" t="s">
        <v>10686</v>
      </c>
      <c r="E3267" s="13">
        <v>6</v>
      </c>
      <c r="F3267" s="14">
        <v>0.7</v>
      </c>
      <c r="G3267" s="13" t="s">
        <v>46</v>
      </c>
      <c r="H3267" s="14">
        <v>57</v>
      </c>
      <c r="I3267" s="15" t="s">
        <v>32</v>
      </c>
      <c r="J3267" s="16">
        <v>123</v>
      </c>
      <c r="K3267" s="16">
        <v>20.5</v>
      </c>
      <c r="L3267" s="17" t="s">
        <v>368</v>
      </c>
      <c r="M3267" s="163" t="str">
        <f>IFERROR(GETPIVOTDATA("Tot. Bottles",'- Ordine Aggregato -'!$A$1,"sku anker",A3267),"")</f>
        <v/>
      </c>
      <c r="N3267" s="18" t="s">
        <v>42</v>
      </c>
      <c r="O3267" s="19" t="str">
        <f t="shared" si="50"/>
        <v>Order online</v>
      </c>
      <c r="P3267" s="97" t="s">
        <v>146</v>
      </c>
      <c r="Q3267" s="13" t="s">
        <v>10687</v>
      </c>
      <c r="R3267" t="s">
        <v>10688</v>
      </c>
      <c r="S3267" s="20">
        <v>0</v>
      </c>
      <c r="T3267" s="21" t="s">
        <v>38</v>
      </c>
    </row>
    <row r="3268" spans="1:20" x14ac:dyDescent="0.35">
      <c r="A3268" s="96" t="s">
        <v>10689</v>
      </c>
      <c r="D3268" s="13" t="s">
        <v>10690</v>
      </c>
      <c r="E3268" s="13">
        <v>6</v>
      </c>
      <c r="F3268" s="14">
        <v>0.75</v>
      </c>
      <c r="G3268" s="13" t="s">
        <v>14872</v>
      </c>
      <c r="H3268" s="14">
        <v>12.5</v>
      </c>
      <c r="I3268" s="15" t="s">
        <v>32</v>
      </c>
      <c r="J3268" s="16">
        <v>210</v>
      </c>
      <c r="K3268" s="16">
        <v>35</v>
      </c>
      <c r="L3268" s="17" t="s">
        <v>863</v>
      </c>
      <c r="M3268" s="163" t="str">
        <f>IFERROR(GETPIVOTDATA("Tot. Bottles",'- Ordine Aggregato -'!$A$1,"sku anker",A3268),"")</f>
        <v/>
      </c>
      <c r="N3268" s="18" t="s">
        <v>42</v>
      </c>
      <c r="O3268" s="19" t="str">
        <f t="shared" si="50"/>
        <v>Order online</v>
      </c>
      <c r="P3268" s="97" t="s">
        <v>225</v>
      </c>
      <c r="Q3268" s="13" t="s">
        <v>10691</v>
      </c>
      <c r="R3268" t="s">
        <v>10692</v>
      </c>
      <c r="S3268" s="20">
        <v>0</v>
      </c>
      <c r="T3268" s="21" t="s">
        <v>38</v>
      </c>
    </row>
    <row r="3269" spans="1:20" x14ac:dyDescent="0.35">
      <c r="A3269" s="96" t="s">
        <v>10693</v>
      </c>
      <c r="B3269" s="96"/>
      <c r="C3269" s="96"/>
      <c r="D3269" s="13" t="s">
        <v>10694</v>
      </c>
      <c r="E3269" s="13">
        <v>6</v>
      </c>
      <c r="F3269" s="14">
        <v>1</v>
      </c>
      <c r="G3269" s="13" t="s">
        <v>31</v>
      </c>
      <c r="H3269" s="14">
        <v>15</v>
      </c>
      <c r="I3269" s="15" t="s">
        <v>32</v>
      </c>
      <c r="J3269" s="16">
        <v>32.400000000000006</v>
      </c>
      <c r="K3269" s="16">
        <v>5.4</v>
      </c>
      <c r="L3269" s="17" t="s">
        <v>502</v>
      </c>
      <c r="M3269" s="163" t="str">
        <f>IFERROR(GETPIVOTDATA("Tot. Bottles",'- Ordine Aggregato -'!$A$1,"sku anker",A3269),"")</f>
        <v/>
      </c>
      <c r="N3269" s="18" t="s">
        <v>42</v>
      </c>
      <c r="O3269" s="19" t="str">
        <f t="shared" si="50"/>
        <v>Order online</v>
      </c>
      <c r="P3269" s="97" t="s">
        <v>220</v>
      </c>
      <c r="Q3269" s="13" t="s">
        <v>10695</v>
      </c>
      <c r="R3269" t="s">
        <v>10696</v>
      </c>
      <c r="S3269" s="20">
        <v>0</v>
      </c>
      <c r="T3269" s="21" t="s">
        <v>38</v>
      </c>
    </row>
    <row r="3270" spans="1:20" x14ac:dyDescent="0.35">
      <c r="A3270" s="13" t="s">
        <v>10697</v>
      </c>
      <c r="B3270" s="13"/>
      <c r="C3270" s="13"/>
      <c r="D3270" s="13" t="s">
        <v>10698</v>
      </c>
      <c r="E3270" s="13">
        <v>36</v>
      </c>
      <c r="F3270" s="14">
        <v>0.2</v>
      </c>
      <c r="G3270" s="13" t="s">
        <v>46</v>
      </c>
      <c r="H3270" s="14">
        <v>37.5</v>
      </c>
      <c r="I3270" s="15" t="s">
        <v>32</v>
      </c>
      <c r="J3270" s="16">
        <v>48.6</v>
      </c>
      <c r="K3270" s="16">
        <v>1.35</v>
      </c>
      <c r="L3270" s="17" t="s">
        <v>73</v>
      </c>
      <c r="M3270" s="163" t="str">
        <f>IFERROR(GETPIVOTDATA("Tot. Bottles",'- Ordine Aggregato -'!$A$1,"sku anker",A3270),"")</f>
        <v/>
      </c>
      <c r="N3270" s="18" t="s">
        <v>42</v>
      </c>
      <c r="O3270" s="19" t="str">
        <f t="shared" si="50"/>
        <v>Order online</v>
      </c>
      <c r="P3270" s="97" t="s">
        <v>225</v>
      </c>
      <c r="Q3270" s="13" t="s">
        <v>10699</v>
      </c>
      <c r="R3270" t="s">
        <v>10700</v>
      </c>
      <c r="S3270" s="20">
        <v>0</v>
      </c>
      <c r="T3270" s="21" t="s">
        <v>38</v>
      </c>
    </row>
    <row r="3271" spans="1:20" x14ac:dyDescent="0.35">
      <c r="A3271" s="13" t="s">
        <v>15874</v>
      </c>
      <c r="B3271" s="13"/>
      <c r="C3271" s="13"/>
      <c r="D3271" s="13" t="s">
        <v>10698</v>
      </c>
      <c r="E3271" s="13">
        <v>12</v>
      </c>
      <c r="F3271" s="14">
        <v>0.35</v>
      </c>
      <c r="G3271" s="13" t="s">
        <v>14872</v>
      </c>
      <c r="H3271" s="14">
        <v>37.5</v>
      </c>
      <c r="I3271" s="15" t="s">
        <v>32</v>
      </c>
      <c r="J3271" s="16">
        <v>29.400000000000002</v>
      </c>
      <c r="K3271" s="16">
        <v>2.4500000000000002</v>
      </c>
      <c r="L3271" s="17" t="s">
        <v>73</v>
      </c>
      <c r="M3271" s="163" t="str">
        <f>IFERROR(GETPIVOTDATA("Tot. Bottles",'- Ordine Aggregato -'!$A$1,"sku anker",A3271),"")</f>
        <v/>
      </c>
      <c r="N3271" s="18" t="s">
        <v>42</v>
      </c>
      <c r="O3271" s="19" t="str">
        <f t="shared" si="50"/>
        <v>Order online</v>
      </c>
      <c r="P3271" s="97" t="s">
        <v>225</v>
      </c>
      <c r="Q3271" s="13" t="s">
        <v>15875</v>
      </c>
      <c r="R3271" t="s">
        <v>15876</v>
      </c>
      <c r="S3271" s="20">
        <v>0</v>
      </c>
      <c r="T3271" s="21" t="s">
        <v>38</v>
      </c>
    </row>
    <row r="3272" spans="1:20" x14ac:dyDescent="0.35">
      <c r="A3272" s="96" t="s">
        <v>10701</v>
      </c>
      <c r="D3272" s="13" t="s">
        <v>10698</v>
      </c>
      <c r="E3272" s="13">
        <v>6</v>
      </c>
      <c r="F3272" s="14">
        <v>0.7</v>
      </c>
      <c r="G3272" s="13" t="s">
        <v>31</v>
      </c>
      <c r="H3272" s="14">
        <v>37.5</v>
      </c>
      <c r="I3272" s="15" t="s">
        <v>32</v>
      </c>
      <c r="J3272" s="16">
        <v>15.899999999999999</v>
      </c>
      <c r="K3272" s="16">
        <v>2.65</v>
      </c>
      <c r="L3272" s="17" t="s">
        <v>73</v>
      </c>
      <c r="M3272" s="163" t="str">
        <f>IFERROR(GETPIVOTDATA("Tot. Bottles",'- Ordine Aggregato -'!$A$1,"sku anker",A3272),"")</f>
        <v/>
      </c>
      <c r="N3272" s="18" t="s">
        <v>42</v>
      </c>
      <c r="O3272" s="19" t="str">
        <f t="shared" si="50"/>
        <v>Order online</v>
      </c>
      <c r="P3272" s="97" t="s">
        <v>225</v>
      </c>
      <c r="Q3272" s="13" t="s">
        <v>10702</v>
      </c>
      <c r="R3272" t="s">
        <v>10703</v>
      </c>
      <c r="S3272" s="20">
        <v>0</v>
      </c>
      <c r="T3272" s="21" t="s">
        <v>38</v>
      </c>
    </row>
    <row r="3273" spans="1:20" x14ac:dyDescent="0.35">
      <c r="A3273" s="13" t="s">
        <v>10704</v>
      </c>
      <c r="B3273" s="13"/>
      <c r="C3273" s="13"/>
      <c r="D3273" s="13" t="s">
        <v>10698</v>
      </c>
      <c r="E3273" s="13">
        <v>6</v>
      </c>
      <c r="F3273" s="14">
        <v>1</v>
      </c>
      <c r="G3273" s="13" t="s">
        <v>14872</v>
      </c>
      <c r="H3273" s="14">
        <v>37.5</v>
      </c>
      <c r="I3273" s="15" t="s">
        <v>32</v>
      </c>
      <c r="J3273" s="16">
        <v>19.5</v>
      </c>
      <c r="K3273" s="16">
        <v>3.25</v>
      </c>
      <c r="L3273" s="17" t="s">
        <v>73</v>
      </c>
      <c r="M3273" s="163" t="str">
        <f>IFERROR(GETPIVOTDATA("Tot. Bottles",'- Ordine Aggregato -'!$A$1,"sku anker",A3273),"")</f>
        <v/>
      </c>
      <c r="N3273" s="18" t="s">
        <v>67</v>
      </c>
      <c r="O3273" s="19" t="str">
        <f t="shared" si="50"/>
        <v>Order online</v>
      </c>
      <c r="P3273" s="97" t="s">
        <v>225</v>
      </c>
      <c r="Q3273" s="13" t="s">
        <v>10705</v>
      </c>
      <c r="R3273" t="s">
        <v>10706</v>
      </c>
      <c r="S3273" s="20">
        <v>3.25</v>
      </c>
      <c r="T3273" s="21" t="s">
        <v>38</v>
      </c>
    </row>
    <row r="3274" spans="1:20" x14ac:dyDescent="0.35">
      <c r="A3274" s="96" t="s">
        <v>10707</v>
      </c>
      <c r="B3274" s="96"/>
      <c r="C3274" s="96"/>
      <c r="D3274" s="13" t="s">
        <v>10698</v>
      </c>
      <c r="E3274" s="13">
        <v>6</v>
      </c>
      <c r="F3274" s="14">
        <v>1.5</v>
      </c>
      <c r="G3274" s="13" t="s">
        <v>14872</v>
      </c>
      <c r="H3274" s="14">
        <v>37.5</v>
      </c>
      <c r="I3274" s="15" t="s">
        <v>32</v>
      </c>
      <c r="J3274" s="16">
        <v>33</v>
      </c>
      <c r="K3274" s="16">
        <v>5.5</v>
      </c>
      <c r="L3274" s="17" t="s">
        <v>73</v>
      </c>
      <c r="M3274" s="163" t="str">
        <f>IFERROR(GETPIVOTDATA("Tot. Bottles",'- Ordine Aggregato -'!$A$1,"sku anker",A3274),"")</f>
        <v/>
      </c>
      <c r="N3274" s="18" t="s">
        <v>34</v>
      </c>
      <c r="O3274" s="19" t="str">
        <f t="shared" si="50"/>
        <v>Order online</v>
      </c>
      <c r="P3274" s="97" t="s">
        <v>1506</v>
      </c>
      <c r="Q3274" s="13" t="s">
        <v>10708</v>
      </c>
      <c r="R3274" t="s">
        <v>10709</v>
      </c>
      <c r="S3274" s="20">
        <v>0</v>
      </c>
      <c r="T3274" s="21" t="s">
        <v>38</v>
      </c>
    </row>
    <row r="3275" spans="1:20" x14ac:dyDescent="0.35">
      <c r="A3275" s="96" t="s">
        <v>15877</v>
      </c>
      <c r="D3275" s="13" t="s">
        <v>10698</v>
      </c>
      <c r="E3275" s="13">
        <v>6</v>
      </c>
      <c r="F3275" s="14">
        <v>2</v>
      </c>
      <c r="G3275" s="13" t="s">
        <v>14872</v>
      </c>
      <c r="H3275" s="14">
        <v>37.5</v>
      </c>
      <c r="I3275" s="15" t="s">
        <v>32</v>
      </c>
      <c r="J3275" s="16">
        <v>57</v>
      </c>
      <c r="K3275" s="16">
        <v>9.5</v>
      </c>
      <c r="L3275" s="17" t="s">
        <v>73</v>
      </c>
      <c r="M3275" s="163" t="str">
        <f>IFERROR(GETPIVOTDATA("Tot. Bottles",'- Ordine Aggregato -'!$A$1,"sku anker",A3275),"")</f>
        <v/>
      </c>
      <c r="N3275" s="18" t="s">
        <v>42</v>
      </c>
      <c r="O3275" s="19" t="str">
        <f t="shared" si="50"/>
        <v>Order online</v>
      </c>
      <c r="P3275" s="97" t="s">
        <v>225</v>
      </c>
      <c r="Q3275" s="13" t="s">
        <v>15878</v>
      </c>
      <c r="R3275" t="s">
        <v>15879</v>
      </c>
      <c r="S3275" s="20">
        <v>0</v>
      </c>
      <c r="T3275" s="21" t="s">
        <v>38</v>
      </c>
    </row>
    <row r="3276" spans="1:20" x14ac:dyDescent="0.35">
      <c r="A3276" s="13" t="s">
        <v>10710</v>
      </c>
      <c r="B3276" s="13"/>
      <c r="C3276" s="13"/>
      <c r="D3276" s="13" t="s">
        <v>10711</v>
      </c>
      <c r="E3276" s="13">
        <v>12</v>
      </c>
      <c r="F3276" s="14">
        <v>0.5</v>
      </c>
      <c r="G3276" s="13" t="s">
        <v>14872</v>
      </c>
      <c r="H3276" s="14">
        <v>8</v>
      </c>
      <c r="I3276" s="15" t="s">
        <v>32</v>
      </c>
      <c r="J3276" s="16">
        <v>59.400000000000006</v>
      </c>
      <c r="K3276" s="16">
        <v>4.95</v>
      </c>
      <c r="L3276" s="17" t="s">
        <v>623</v>
      </c>
      <c r="M3276" s="163" t="str">
        <f>IFERROR(GETPIVOTDATA("Tot. Bottles",'- Ordine Aggregato -'!$A$1,"sku anker",A3276),"")</f>
        <v/>
      </c>
      <c r="N3276" s="18" t="s">
        <v>42</v>
      </c>
      <c r="O3276" s="19" t="str">
        <f t="shared" si="50"/>
        <v>Order online</v>
      </c>
      <c r="P3276" s="97" t="s">
        <v>35</v>
      </c>
      <c r="Q3276" s="13" t="s">
        <v>10712</v>
      </c>
      <c r="R3276" t="s">
        <v>10713</v>
      </c>
      <c r="S3276" s="20">
        <v>0</v>
      </c>
      <c r="T3276" s="21" t="s">
        <v>38</v>
      </c>
    </row>
    <row r="3277" spans="1:20" x14ac:dyDescent="0.35">
      <c r="A3277" s="13" t="s">
        <v>10714</v>
      </c>
      <c r="B3277" s="13"/>
      <c r="C3277" s="13"/>
      <c r="D3277" s="13" t="s">
        <v>10715</v>
      </c>
      <c r="E3277" s="13">
        <v>6</v>
      </c>
      <c r="F3277" s="14">
        <v>0.75</v>
      </c>
      <c r="G3277" s="13" t="s">
        <v>14872</v>
      </c>
      <c r="H3277" s="14">
        <v>12.5</v>
      </c>
      <c r="I3277" s="15" t="s">
        <v>32</v>
      </c>
      <c r="J3277" s="16">
        <v>174</v>
      </c>
      <c r="K3277" s="16">
        <v>29</v>
      </c>
      <c r="L3277" s="17" t="s">
        <v>863</v>
      </c>
      <c r="M3277" s="163" t="str">
        <f>IFERROR(GETPIVOTDATA("Tot. Bottles",'- Ordine Aggregato -'!$A$1,"sku anker",A3277),"")</f>
        <v/>
      </c>
      <c r="N3277" s="18" t="s">
        <v>42</v>
      </c>
      <c r="O3277" s="19" t="str">
        <f t="shared" ref="O3277:O3340" si="51">HYPERLINK("https://www.ankeramsterdamspirits.nl/en/products/"&amp;A3277,"Order online")</f>
        <v>Order online</v>
      </c>
      <c r="P3277" s="97" t="s">
        <v>225</v>
      </c>
      <c r="Q3277" s="13" t="s">
        <v>10716</v>
      </c>
      <c r="R3277" t="s">
        <v>10717</v>
      </c>
      <c r="S3277" s="20">
        <v>0</v>
      </c>
      <c r="T3277" s="21" t="s">
        <v>38</v>
      </c>
    </row>
    <row r="3278" spans="1:20" x14ac:dyDescent="0.35">
      <c r="A3278" s="96" t="s">
        <v>10718</v>
      </c>
      <c r="B3278" s="96"/>
      <c r="C3278" s="96"/>
      <c r="D3278" s="13" t="s">
        <v>10719</v>
      </c>
      <c r="E3278" s="13">
        <v>6</v>
      </c>
      <c r="F3278" s="14">
        <v>0.75</v>
      </c>
      <c r="G3278" s="13" t="s">
        <v>46</v>
      </c>
      <c r="H3278" s="14">
        <v>12.5</v>
      </c>
      <c r="I3278" s="15" t="s">
        <v>32</v>
      </c>
      <c r="J3278" s="16">
        <v>149.69999999999999</v>
      </c>
      <c r="K3278" s="16">
        <v>24.95</v>
      </c>
      <c r="L3278" s="17" t="s">
        <v>863</v>
      </c>
      <c r="M3278" s="163" t="str">
        <f>IFERROR(GETPIVOTDATA("Tot. Bottles",'- Ordine Aggregato -'!$A$1,"sku anker",A3278),"")</f>
        <v/>
      </c>
      <c r="N3278" s="18" t="s">
        <v>34</v>
      </c>
      <c r="O3278" s="19" t="str">
        <f t="shared" si="51"/>
        <v>Order online</v>
      </c>
      <c r="P3278" s="97" t="s">
        <v>225</v>
      </c>
      <c r="Q3278" s="13" t="s">
        <v>10720</v>
      </c>
      <c r="R3278" t="s">
        <v>10721</v>
      </c>
      <c r="S3278" s="20">
        <v>0</v>
      </c>
      <c r="T3278" s="21" t="s">
        <v>38</v>
      </c>
    </row>
    <row r="3279" spans="1:20" x14ac:dyDescent="0.35">
      <c r="A3279" s="96" t="s">
        <v>10722</v>
      </c>
      <c r="D3279" s="13" t="s">
        <v>10719</v>
      </c>
      <c r="E3279" s="13">
        <v>6</v>
      </c>
      <c r="F3279" s="14">
        <v>0.75</v>
      </c>
      <c r="G3279" s="13" t="s">
        <v>14871</v>
      </c>
      <c r="H3279" s="14">
        <v>12.5</v>
      </c>
      <c r="I3279" s="15" t="s">
        <v>32</v>
      </c>
      <c r="J3279" s="16">
        <v>143.69999999999999</v>
      </c>
      <c r="K3279" s="16">
        <v>23.95</v>
      </c>
      <c r="L3279" s="17" t="s">
        <v>863</v>
      </c>
      <c r="M3279" s="163" t="str">
        <f>IFERROR(GETPIVOTDATA("Tot. Bottles",'- Ordine Aggregato -'!$A$1,"sku anker",A3279),"")</f>
        <v/>
      </c>
      <c r="N3279" s="18" t="s">
        <v>34</v>
      </c>
      <c r="O3279" s="19" t="str">
        <f t="shared" si="51"/>
        <v>Order online</v>
      </c>
      <c r="P3279" s="97" t="s">
        <v>225</v>
      </c>
      <c r="Q3279" s="13" t="s">
        <v>10723</v>
      </c>
      <c r="R3279" t="s">
        <v>10724</v>
      </c>
      <c r="S3279" s="20">
        <v>0</v>
      </c>
      <c r="T3279" s="21" t="s">
        <v>38</v>
      </c>
    </row>
    <row r="3280" spans="1:20" x14ac:dyDescent="0.35">
      <c r="A3280" s="96" t="s">
        <v>10725</v>
      </c>
      <c r="D3280" s="13" t="s">
        <v>10726</v>
      </c>
      <c r="E3280" s="13">
        <v>6</v>
      </c>
      <c r="F3280" s="14">
        <v>0.7</v>
      </c>
      <c r="G3280" s="13" t="s">
        <v>14872</v>
      </c>
      <c r="H3280" s="14">
        <v>25</v>
      </c>
      <c r="I3280" s="15" t="s">
        <v>32</v>
      </c>
      <c r="J3280" s="16">
        <v>35.700000000000003</v>
      </c>
      <c r="K3280" s="16">
        <v>5.95</v>
      </c>
      <c r="L3280" s="17" t="s">
        <v>502</v>
      </c>
      <c r="M3280" s="163" t="str">
        <f>IFERROR(GETPIVOTDATA("Tot. Bottles",'- Ordine Aggregato -'!$A$1,"sku anker",A3280),"")</f>
        <v/>
      </c>
      <c r="N3280" s="18" t="s">
        <v>34</v>
      </c>
      <c r="O3280" s="19" t="str">
        <f t="shared" si="51"/>
        <v>Order online</v>
      </c>
      <c r="P3280" s="97" t="s">
        <v>35</v>
      </c>
      <c r="Q3280" s="13" t="s">
        <v>10727</v>
      </c>
      <c r="R3280" t="s">
        <v>10728</v>
      </c>
      <c r="S3280" s="20">
        <v>0</v>
      </c>
      <c r="T3280" s="21" t="s">
        <v>38</v>
      </c>
    </row>
    <row r="3281" spans="1:20" x14ac:dyDescent="0.35">
      <c r="A3281" s="13" t="s">
        <v>10729</v>
      </c>
      <c r="B3281" s="13"/>
      <c r="C3281" s="13"/>
      <c r="D3281" s="13" t="s">
        <v>10730</v>
      </c>
      <c r="E3281" s="13">
        <v>12</v>
      </c>
      <c r="F3281" s="14">
        <v>0.7</v>
      </c>
      <c r="G3281" s="13" t="s">
        <v>14872</v>
      </c>
      <c r="H3281" s="14">
        <v>10</v>
      </c>
      <c r="I3281" s="15" t="s">
        <v>32</v>
      </c>
      <c r="J3281" s="16">
        <v>103.80000000000001</v>
      </c>
      <c r="K3281" s="16">
        <v>8.65</v>
      </c>
      <c r="L3281" s="17" t="s">
        <v>551</v>
      </c>
      <c r="M3281" s="163" t="str">
        <f>IFERROR(GETPIVOTDATA("Tot. Bottles",'- Ordine Aggregato -'!$A$1,"sku anker",A3281),"")</f>
        <v/>
      </c>
      <c r="N3281" s="18" t="s">
        <v>42</v>
      </c>
      <c r="O3281" s="19" t="str">
        <f t="shared" si="51"/>
        <v>Order online</v>
      </c>
      <c r="P3281" s="97" t="s">
        <v>6747</v>
      </c>
      <c r="Q3281" s="13" t="s">
        <v>10731</v>
      </c>
      <c r="R3281" t="s">
        <v>10732</v>
      </c>
      <c r="S3281" s="20">
        <v>0</v>
      </c>
      <c r="T3281" s="21" t="s">
        <v>38</v>
      </c>
    </row>
    <row r="3282" spans="1:20" x14ac:dyDescent="0.35">
      <c r="A3282" s="96" t="s">
        <v>10733</v>
      </c>
      <c r="D3282" s="13" t="s">
        <v>10734</v>
      </c>
      <c r="E3282" s="13">
        <v>12</v>
      </c>
      <c r="F3282" s="14">
        <v>0.7</v>
      </c>
      <c r="G3282" s="13" t="s">
        <v>14872</v>
      </c>
      <c r="H3282" s="14">
        <v>10</v>
      </c>
      <c r="I3282" s="15" t="s">
        <v>32</v>
      </c>
      <c r="J3282" s="16">
        <v>105.60000000000001</v>
      </c>
      <c r="K3282" s="16">
        <v>8.8000000000000007</v>
      </c>
      <c r="L3282" s="17" t="s">
        <v>551</v>
      </c>
      <c r="M3282" s="163" t="str">
        <f>IFERROR(GETPIVOTDATA("Tot. Bottles",'- Ordine Aggregato -'!$A$1,"sku anker",A3282),"")</f>
        <v/>
      </c>
      <c r="N3282" s="18" t="s">
        <v>42</v>
      </c>
      <c r="O3282" s="19" t="str">
        <f t="shared" si="51"/>
        <v>Order online</v>
      </c>
      <c r="P3282" s="97" t="s">
        <v>6747</v>
      </c>
      <c r="Q3282" s="13" t="s">
        <v>10735</v>
      </c>
      <c r="R3282" t="s">
        <v>10736</v>
      </c>
      <c r="S3282" s="20">
        <v>0</v>
      </c>
      <c r="T3282" s="21" t="s">
        <v>38</v>
      </c>
    </row>
    <row r="3283" spans="1:20" x14ac:dyDescent="0.35">
      <c r="A3283" s="96" t="s">
        <v>10737</v>
      </c>
      <c r="B3283" s="96"/>
      <c r="C3283" s="96"/>
      <c r="D3283" s="13" t="s">
        <v>10738</v>
      </c>
      <c r="E3283" s="13">
        <v>6</v>
      </c>
      <c r="F3283" s="14">
        <v>0.7</v>
      </c>
      <c r="G3283" s="13" t="s">
        <v>31</v>
      </c>
      <c r="H3283" s="14">
        <v>9</v>
      </c>
      <c r="I3283" s="15" t="s">
        <v>32</v>
      </c>
      <c r="J3283" s="16">
        <v>45.900000000000006</v>
      </c>
      <c r="K3283" s="16">
        <v>7.65</v>
      </c>
      <c r="L3283" s="17" t="s">
        <v>551</v>
      </c>
      <c r="M3283" s="163" t="str">
        <f>IFERROR(GETPIVOTDATA("Tot. Bottles",'- Ordine Aggregato -'!$A$1,"sku anker",A3283),"")</f>
        <v/>
      </c>
      <c r="N3283" s="18" t="s">
        <v>34</v>
      </c>
      <c r="O3283" s="19" t="str">
        <f t="shared" si="51"/>
        <v>Order online</v>
      </c>
      <c r="P3283" s="97" t="s">
        <v>2565</v>
      </c>
      <c r="Q3283" s="13" t="s">
        <v>10739</v>
      </c>
      <c r="R3283" t="s">
        <v>15880</v>
      </c>
      <c r="S3283" s="20">
        <v>0</v>
      </c>
      <c r="T3283" s="21" t="s">
        <v>38</v>
      </c>
    </row>
    <row r="3284" spans="1:20" x14ac:dyDescent="0.35">
      <c r="A3284" s="96" t="s">
        <v>10740</v>
      </c>
      <c r="D3284" s="13" t="s">
        <v>10741</v>
      </c>
      <c r="E3284" s="13">
        <v>6</v>
      </c>
      <c r="F3284" s="14">
        <v>0.7</v>
      </c>
      <c r="G3284" s="13" t="s">
        <v>46</v>
      </c>
      <c r="H3284" s="14">
        <v>30</v>
      </c>
      <c r="I3284" s="15" t="s">
        <v>32</v>
      </c>
      <c r="J3284" s="16">
        <v>74.099999999999994</v>
      </c>
      <c r="K3284" s="16">
        <v>12.35</v>
      </c>
      <c r="L3284" s="17" t="s">
        <v>1134</v>
      </c>
      <c r="M3284" s="163" t="str">
        <f>IFERROR(GETPIVOTDATA("Tot. Bottles",'- Ordine Aggregato -'!$A$1,"sku anker",A3284),"")</f>
        <v/>
      </c>
      <c r="N3284" s="18" t="s">
        <v>42</v>
      </c>
      <c r="O3284" s="19" t="str">
        <f t="shared" si="51"/>
        <v>Order online</v>
      </c>
      <c r="P3284" s="97" t="s">
        <v>225</v>
      </c>
      <c r="Q3284" s="13" t="s">
        <v>10742</v>
      </c>
      <c r="R3284" t="s">
        <v>42</v>
      </c>
      <c r="S3284" s="20">
        <v>0</v>
      </c>
      <c r="T3284" s="21" t="s">
        <v>38</v>
      </c>
    </row>
    <row r="3285" spans="1:20" x14ac:dyDescent="0.35">
      <c r="A3285" s="96" t="s">
        <v>14457</v>
      </c>
      <c r="B3285" s="96"/>
      <c r="C3285" s="96"/>
      <c r="D3285" s="13" t="s">
        <v>14458</v>
      </c>
      <c r="E3285" s="13">
        <v>6</v>
      </c>
      <c r="F3285" s="14">
        <v>0.5</v>
      </c>
      <c r="G3285" s="13" t="s">
        <v>46</v>
      </c>
      <c r="H3285" s="14">
        <v>40</v>
      </c>
      <c r="I3285" s="15" t="s">
        <v>32</v>
      </c>
      <c r="J3285" s="16">
        <v>61.5</v>
      </c>
      <c r="K3285" s="16">
        <v>10.25</v>
      </c>
      <c r="L3285" s="17" t="s">
        <v>368</v>
      </c>
      <c r="M3285" s="163" t="str">
        <f>IFERROR(GETPIVOTDATA("Tot. Bottles",'- Ordine Aggregato -'!$A$1,"sku anker",A3285),"")</f>
        <v/>
      </c>
      <c r="N3285" s="18" t="s">
        <v>42</v>
      </c>
      <c r="O3285" s="19" t="str">
        <f t="shared" si="51"/>
        <v>Order online</v>
      </c>
      <c r="P3285" s="97" t="s">
        <v>614</v>
      </c>
      <c r="Q3285" s="13" t="s">
        <v>15881</v>
      </c>
      <c r="R3285" t="s">
        <v>15882</v>
      </c>
      <c r="S3285" s="20">
        <v>0</v>
      </c>
      <c r="T3285" s="21" t="s">
        <v>38</v>
      </c>
    </row>
    <row r="3286" spans="1:20" x14ac:dyDescent="0.35">
      <c r="A3286" s="96" t="s">
        <v>10743</v>
      </c>
      <c r="D3286" s="13" t="s">
        <v>10744</v>
      </c>
      <c r="E3286" s="13">
        <v>6</v>
      </c>
      <c r="F3286" s="14">
        <v>0.7</v>
      </c>
      <c r="G3286" s="13" t="s">
        <v>46</v>
      </c>
      <c r="H3286" s="14">
        <v>45.8</v>
      </c>
      <c r="I3286" s="15" t="s">
        <v>32</v>
      </c>
      <c r="J3286" s="16">
        <v>139.5</v>
      </c>
      <c r="K3286" s="16">
        <v>23.25</v>
      </c>
      <c r="L3286" s="17" t="s">
        <v>145</v>
      </c>
      <c r="M3286" s="163" t="str">
        <f>IFERROR(GETPIVOTDATA("Tot. Bottles",'- Ordine Aggregato -'!$A$1,"sku anker",A3286),"")</f>
        <v/>
      </c>
      <c r="N3286" s="18" t="s">
        <v>42</v>
      </c>
      <c r="O3286" s="19" t="str">
        <f t="shared" si="51"/>
        <v>Order online</v>
      </c>
      <c r="P3286" s="97" t="s">
        <v>146</v>
      </c>
      <c r="Q3286" s="13" t="s">
        <v>10745</v>
      </c>
      <c r="R3286" t="s">
        <v>10746</v>
      </c>
      <c r="S3286" s="20">
        <v>0</v>
      </c>
      <c r="T3286" s="21" t="s">
        <v>38</v>
      </c>
    </row>
    <row r="3287" spans="1:20" x14ac:dyDescent="0.35">
      <c r="A3287" s="96" t="s">
        <v>14615</v>
      </c>
      <c r="B3287" s="96"/>
      <c r="C3287" s="96"/>
      <c r="D3287" s="13" t="s">
        <v>14616</v>
      </c>
      <c r="E3287" s="13">
        <v>6</v>
      </c>
      <c r="F3287" s="14">
        <v>0.7</v>
      </c>
      <c r="G3287" s="13" t="s">
        <v>46</v>
      </c>
      <c r="H3287" s="14">
        <v>59.4</v>
      </c>
      <c r="I3287" s="15" t="s">
        <v>32</v>
      </c>
      <c r="J3287" s="16">
        <v>240</v>
      </c>
      <c r="K3287" s="16">
        <v>40</v>
      </c>
      <c r="L3287" s="17" t="s">
        <v>145</v>
      </c>
      <c r="M3287" s="163" t="str">
        <f>IFERROR(GETPIVOTDATA("Tot. Bottles",'- Ordine Aggregato -'!$A$1,"sku anker",A3287),"")</f>
        <v/>
      </c>
      <c r="N3287" s="18" t="s">
        <v>28</v>
      </c>
      <c r="O3287" s="19" t="str">
        <f t="shared" si="51"/>
        <v>Order online</v>
      </c>
      <c r="P3287" s="97" t="s">
        <v>146</v>
      </c>
      <c r="Q3287" s="13" t="s">
        <v>15883</v>
      </c>
      <c r="R3287" t="s">
        <v>42</v>
      </c>
      <c r="S3287" s="20">
        <v>0</v>
      </c>
      <c r="T3287" s="21" t="s">
        <v>3755</v>
      </c>
    </row>
    <row r="3288" spans="1:20" x14ac:dyDescent="0.35">
      <c r="A3288" s="96" t="s">
        <v>10747</v>
      </c>
      <c r="B3288" s="96"/>
      <c r="C3288" s="96"/>
      <c r="D3288" s="13" t="s">
        <v>10748</v>
      </c>
      <c r="E3288" s="13">
        <v>6</v>
      </c>
      <c r="F3288" s="14">
        <v>0.7</v>
      </c>
      <c r="G3288" s="13" t="s">
        <v>14872</v>
      </c>
      <c r="H3288" s="14">
        <v>41.5</v>
      </c>
      <c r="I3288" s="15" t="s">
        <v>32</v>
      </c>
      <c r="J3288" s="16">
        <v>73.5</v>
      </c>
      <c r="K3288" s="16">
        <v>12.25</v>
      </c>
      <c r="L3288" s="17" t="s">
        <v>368</v>
      </c>
      <c r="M3288" s="163" t="str">
        <f>IFERROR(GETPIVOTDATA("Tot. Bottles",'- Ordine Aggregato -'!$A$1,"sku anker",A3288),"")</f>
        <v/>
      </c>
      <c r="N3288" s="18" t="s">
        <v>42</v>
      </c>
      <c r="O3288" s="19" t="str">
        <f t="shared" si="51"/>
        <v>Order online</v>
      </c>
      <c r="P3288" s="97" t="s">
        <v>146</v>
      </c>
      <c r="Q3288" s="13" t="s">
        <v>10749</v>
      </c>
      <c r="R3288" t="s">
        <v>10750</v>
      </c>
      <c r="S3288" s="20">
        <v>0</v>
      </c>
      <c r="T3288" s="21" t="s">
        <v>38</v>
      </c>
    </row>
    <row r="3289" spans="1:20" x14ac:dyDescent="0.35">
      <c r="A3289" s="13" t="s">
        <v>10751</v>
      </c>
      <c r="B3289" s="13"/>
      <c r="C3289" s="13"/>
      <c r="D3289" s="13" t="s">
        <v>10752</v>
      </c>
      <c r="E3289" s="13">
        <v>6</v>
      </c>
      <c r="F3289" s="14">
        <v>0.7</v>
      </c>
      <c r="G3289" s="13" t="s">
        <v>46</v>
      </c>
      <c r="H3289" s="14">
        <v>40</v>
      </c>
      <c r="I3289" s="15" t="s">
        <v>32</v>
      </c>
      <c r="J3289" s="16">
        <v>73.5</v>
      </c>
      <c r="K3289" s="16">
        <v>12.25</v>
      </c>
      <c r="L3289" s="17" t="s">
        <v>368</v>
      </c>
      <c r="M3289" s="163" t="str">
        <f>IFERROR(GETPIVOTDATA("Tot. Bottles",'- Ordine Aggregato -'!$A$1,"sku anker",A3289),"")</f>
        <v/>
      </c>
      <c r="N3289" s="18" t="s">
        <v>42</v>
      </c>
      <c r="O3289" s="19" t="str">
        <f t="shared" si="51"/>
        <v>Order online</v>
      </c>
      <c r="P3289" s="97" t="s">
        <v>146</v>
      </c>
      <c r="Q3289" s="13" t="s">
        <v>10753</v>
      </c>
      <c r="R3289" t="s">
        <v>10754</v>
      </c>
      <c r="S3289" s="20">
        <v>0</v>
      </c>
      <c r="T3289" s="21" t="s">
        <v>38</v>
      </c>
    </row>
    <row r="3290" spans="1:20" x14ac:dyDescent="0.35">
      <c r="A3290" s="96" t="s">
        <v>10755</v>
      </c>
      <c r="D3290" s="13" t="s">
        <v>10756</v>
      </c>
      <c r="E3290" s="13">
        <v>6</v>
      </c>
      <c r="F3290" s="14">
        <v>0.5</v>
      </c>
      <c r="G3290" s="13" t="s">
        <v>46</v>
      </c>
      <c r="H3290" s="14">
        <v>43</v>
      </c>
      <c r="I3290" s="15" t="s">
        <v>32</v>
      </c>
      <c r="J3290" s="16">
        <v>147</v>
      </c>
      <c r="K3290" s="16">
        <v>24.5</v>
      </c>
      <c r="L3290" s="17" t="s">
        <v>368</v>
      </c>
      <c r="M3290" s="163" t="str">
        <f>IFERROR(GETPIVOTDATA("Tot. Bottles",'- Ordine Aggregato -'!$A$1,"sku anker",A3290),"")</f>
        <v/>
      </c>
      <c r="N3290" s="18" t="s">
        <v>42</v>
      </c>
      <c r="O3290" s="19" t="str">
        <f t="shared" si="51"/>
        <v>Order online</v>
      </c>
      <c r="P3290" s="97" t="s">
        <v>355</v>
      </c>
      <c r="Q3290" s="13" t="s">
        <v>10757</v>
      </c>
      <c r="R3290" t="s">
        <v>10758</v>
      </c>
      <c r="S3290" s="20">
        <v>0</v>
      </c>
      <c r="T3290" s="21" t="s">
        <v>38</v>
      </c>
    </row>
    <row r="3291" spans="1:20" x14ac:dyDescent="0.35">
      <c r="A3291" s="96" t="s">
        <v>10759</v>
      </c>
      <c r="B3291" s="96"/>
      <c r="C3291" s="96"/>
      <c r="D3291" s="13" t="s">
        <v>10760</v>
      </c>
      <c r="E3291" s="13">
        <v>12</v>
      </c>
      <c r="F3291" s="14">
        <v>0.05</v>
      </c>
      <c r="G3291" s="13" t="s">
        <v>14872</v>
      </c>
      <c r="H3291" s="14">
        <v>40</v>
      </c>
      <c r="I3291" s="15" t="s">
        <v>32</v>
      </c>
      <c r="J3291" s="16">
        <v>27</v>
      </c>
      <c r="K3291" s="16">
        <v>2.25</v>
      </c>
      <c r="L3291" s="17" t="s">
        <v>368</v>
      </c>
      <c r="M3291" s="163" t="str">
        <f>IFERROR(GETPIVOTDATA("Tot. Bottles",'- Ordine Aggregato -'!$A$1,"sku anker",A3291),"")</f>
        <v/>
      </c>
      <c r="N3291" s="18" t="s">
        <v>67</v>
      </c>
      <c r="O3291" s="19" t="str">
        <f t="shared" si="51"/>
        <v>Order online</v>
      </c>
      <c r="P3291" s="97" t="s">
        <v>68</v>
      </c>
      <c r="Q3291" s="13" t="s">
        <v>10761</v>
      </c>
      <c r="R3291" t="s">
        <v>42</v>
      </c>
      <c r="S3291" s="20">
        <v>2.25</v>
      </c>
      <c r="T3291" s="21" t="s">
        <v>38</v>
      </c>
    </row>
    <row r="3292" spans="1:20" x14ac:dyDescent="0.35">
      <c r="A3292" s="96" t="s">
        <v>10762</v>
      </c>
      <c r="B3292" s="96"/>
      <c r="C3292" s="96"/>
      <c r="D3292" s="13" t="s">
        <v>10760</v>
      </c>
      <c r="E3292" s="13">
        <v>6</v>
      </c>
      <c r="F3292" s="14">
        <v>0.7</v>
      </c>
      <c r="G3292" s="13" t="s">
        <v>14871</v>
      </c>
      <c r="H3292" s="14">
        <v>40</v>
      </c>
      <c r="I3292" s="15" t="s">
        <v>32</v>
      </c>
      <c r="J3292" s="16">
        <v>105</v>
      </c>
      <c r="K3292" s="16">
        <v>17.5</v>
      </c>
      <c r="L3292" s="17" t="s">
        <v>368</v>
      </c>
      <c r="M3292" s="163" t="str">
        <f>IFERROR(GETPIVOTDATA("Tot. Bottles",'- Ordine Aggregato -'!$A$1,"sku anker",A3292),"")</f>
        <v/>
      </c>
      <c r="N3292" s="18" t="s">
        <v>67</v>
      </c>
      <c r="O3292" s="19" t="str">
        <f t="shared" si="51"/>
        <v>Order online</v>
      </c>
      <c r="P3292" s="97" t="s">
        <v>68</v>
      </c>
      <c r="Q3292" s="13" t="s">
        <v>10763</v>
      </c>
      <c r="R3292" t="s">
        <v>10764</v>
      </c>
      <c r="S3292" s="20">
        <v>17.5</v>
      </c>
      <c r="T3292" s="21" t="s">
        <v>38</v>
      </c>
    </row>
    <row r="3293" spans="1:20" x14ac:dyDescent="0.35">
      <c r="A3293" s="96" t="s">
        <v>10765</v>
      </c>
      <c r="B3293" s="96"/>
      <c r="C3293" s="96"/>
      <c r="D3293" s="13" t="s">
        <v>10766</v>
      </c>
      <c r="E3293" s="13">
        <v>6</v>
      </c>
      <c r="F3293" s="14">
        <v>1</v>
      </c>
      <c r="G3293" s="13" t="s">
        <v>46</v>
      </c>
      <c r="H3293" s="14">
        <v>54</v>
      </c>
      <c r="I3293" s="15" t="s">
        <v>32</v>
      </c>
      <c r="J3293" s="16">
        <v>25.799999999999997</v>
      </c>
      <c r="K3293" s="16">
        <v>4.3</v>
      </c>
      <c r="L3293" s="17" t="s">
        <v>104</v>
      </c>
      <c r="M3293" s="163" t="str">
        <f>IFERROR(GETPIVOTDATA("Tot. Bottles",'- Ordine Aggregato -'!$A$1,"sku anker",A3293),"")</f>
        <v/>
      </c>
      <c r="N3293" s="18" t="s">
        <v>42</v>
      </c>
      <c r="O3293" s="19" t="str">
        <f t="shared" si="51"/>
        <v>Order online</v>
      </c>
      <c r="P3293" s="97" t="s">
        <v>220</v>
      </c>
      <c r="Q3293" s="13" t="s">
        <v>10767</v>
      </c>
      <c r="R3293" t="s">
        <v>10768</v>
      </c>
      <c r="S3293" s="20">
        <v>0</v>
      </c>
      <c r="T3293" s="21" t="s">
        <v>38</v>
      </c>
    </row>
    <row r="3294" spans="1:20" x14ac:dyDescent="0.35">
      <c r="A3294" s="13" t="s">
        <v>10769</v>
      </c>
      <c r="B3294" s="13"/>
      <c r="C3294" s="13"/>
      <c r="D3294" s="13" t="s">
        <v>10770</v>
      </c>
      <c r="E3294" s="13">
        <v>6</v>
      </c>
      <c r="F3294" s="14">
        <v>0.7</v>
      </c>
      <c r="G3294" s="13" t="s">
        <v>14872</v>
      </c>
      <c r="H3294" s="14">
        <v>40</v>
      </c>
      <c r="I3294" s="15" t="s">
        <v>32</v>
      </c>
      <c r="J3294" s="16">
        <v>47.7</v>
      </c>
      <c r="K3294" s="16">
        <v>7.95</v>
      </c>
      <c r="L3294" s="17" t="s">
        <v>73</v>
      </c>
      <c r="M3294" s="163" t="str">
        <f>IFERROR(GETPIVOTDATA("Tot. Bottles",'- Ordine Aggregato -'!$A$1,"sku anker",A3294),"")</f>
        <v/>
      </c>
      <c r="N3294" s="18" t="s">
        <v>42</v>
      </c>
      <c r="O3294" s="19" t="str">
        <f t="shared" si="51"/>
        <v>Order online</v>
      </c>
      <c r="P3294" s="97" t="s">
        <v>880</v>
      </c>
      <c r="Q3294" s="13" t="s">
        <v>10771</v>
      </c>
      <c r="R3294" t="s">
        <v>10772</v>
      </c>
      <c r="S3294" s="20">
        <v>0</v>
      </c>
      <c r="T3294" s="21" t="s">
        <v>38</v>
      </c>
    </row>
    <row r="3295" spans="1:20" x14ac:dyDescent="0.35">
      <c r="A3295" s="96" t="s">
        <v>10773</v>
      </c>
      <c r="B3295" s="96"/>
      <c r="C3295" s="96"/>
      <c r="D3295" s="13" t="s">
        <v>10770</v>
      </c>
      <c r="E3295" s="13">
        <v>6</v>
      </c>
      <c r="F3295" s="14">
        <v>1</v>
      </c>
      <c r="G3295" s="13" t="s">
        <v>14872</v>
      </c>
      <c r="H3295" s="14">
        <v>40</v>
      </c>
      <c r="I3295" s="15" t="s">
        <v>32</v>
      </c>
      <c r="J3295" s="16">
        <v>48.599999999999994</v>
      </c>
      <c r="K3295" s="16">
        <v>8.1</v>
      </c>
      <c r="L3295" s="17" t="s">
        <v>73</v>
      </c>
      <c r="M3295" s="163" t="str">
        <f>IFERROR(GETPIVOTDATA("Tot. Bottles",'- Ordine Aggregato -'!$A$1,"sku anker",A3295),"")</f>
        <v/>
      </c>
      <c r="N3295" s="18" t="s">
        <v>42</v>
      </c>
      <c r="O3295" s="19" t="str">
        <f t="shared" si="51"/>
        <v>Order online</v>
      </c>
      <c r="P3295" s="97" t="s">
        <v>146</v>
      </c>
      <c r="Q3295" s="13" t="s">
        <v>10774</v>
      </c>
      <c r="R3295" t="s">
        <v>10775</v>
      </c>
      <c r="S3295" s="20">
        <v>0</v>
      </c>
      <c r="T3295" s="21" t="s">
        <v>38</v>
      </c>
    </row>
    <row r="3296" spans="1:20" x14ac:dyDescent="0.35">
      <c r="A3296" s="96" t="s">
        <v>10776</v>
      </c>
      <c r="B3296" s="96"/>
      <c r="C3296" s="96"/>
      <c r="D3296" s="13" t="s">
        <v>10770</v>
      </c>
      <c r="E3296" s="13">
        <v>3</v>
      </c>
      <c r="F3296" s="14">
        <v>1.75</v>
      </c>
      <c r="G3296" s="13" t="s">
        <v>14872</v>
      </c>
      <c r="H3296" s="14">
        <v>40</v>
      </c>
      <c r="I3296" s="15" t="s">
        <v>32</v>
      </c>
      <c r="J3296" s="16">
        <v>47.25</v>
      </c>
      <c r="K3296" s="16">
        <v>15.75</v>
      </c>
      <c r="L3296" s="17" t="s">
        <v>73</v>
      </c>
      <c r="M3296" s="163" t="str">
        <f>IFERROR(GETPIVOTDATA("Tot. Bottles",'- Ordine Aggregato -'!$A$1,"sku anker",A3296),"")</f>
        <v/>
      </c>
      <c r="N3296" s="18" t="s">
        <v>34</v>
      </c>
      <c r="O3296" s="19" t="str">
        <f t="shared" si="51"/>
        <v>Order online</v>
      </c>
      <c r="P3296" s="97" t="s">
        <v>880</v>
      </c>
      <c r="Q3296" s="13" t="s">
        <v>10777</v>
      </c>
      <c r="R3296" t="s">
        <v>10778</v>
      </c>
      <c r="S3296" s="20">
        <v>0</v>
      </c>
      <c r="T3296" s="21" t="s">
        <v>38</v>
      </c>
    </row>
    <row r="3297" spans="1:20" x14ac:dyDescent="0.35">
      <c r="A3297" s="13" t="s">
        <v>10779</v>
      </c>
      <c r="B3297" s="13"/>
      <c r="C3297" s="13"/>
      <c r="D3297" s="13" t="s">
        <v>10780</v>
      </c>
      <c r="E3297" s="13">
        <v>6</v>
      </c>
      <c r="F3297" s="14">
        <v>0.7</v>
      </c>
      <c r="G3297" s="13" t="s">
        <v>14872</v>
      </c>
      <c r="H3297" s="14">
        <v>37.5</v>
      </c>
      <c r="I3297" s="15" t="s">
        <v>32</v>
      </c>
      <c r="J3297" s="16">
        <v>48.599999999999994</v>
      </c>
      <c r="K3297" s="16">
        <v>8.1</v>
      </c>
      <c r="L3297" s="17" t="s">
        <v>66</v>
      </c>
      <c r="M3297" s="163" t="str">
        <f>IFERROR(GETPIVOTDATA("Tot. Bottles",'- Ordine Aggregato -'!$A$1,"sku anker",A3297),"")</f>
        <v/>
      </c>
      <c r="N3297" s="18" t="s">
        <v>42</v>
      </c>
      <c r="O3297" s="19" t="str">
        <f t="shared" si="51"/>
        <v>Order online</v>
      </c>
      <c r="P3297" s="97" t="s">
        <v>880</v>
      </c>
      <c r="Q3297" s="13" t="s">
        <v>10781</v>
      </c>
      <c r="R3297" t="s">
        <v>10782</v>
      </c>
      <c r="S3297" s="20">
        <v>0</v>
      </c>
      <c r="T3297" s="21" t="s">
        <v>38</v>
      </c>
    </row>
    <row r="3298" spans="1:20" x14ac:dyDescent="0.35">
      <c r="A3298" s="96" t="s">
        <v>10783</v>
      </c>
      <c r="D3298" s="13" t="s">
        <v>10784</v>
      </c>
      <c r="E3298" s="13">
        <v>6</v>
      </c>
      <c r="F3298" s="14">
        <v>0.7</v>
      </c>
      <c r="G3298" s="13" t="s">
        <v>14872</v>
      </c>
      <c r="H3298" s="14">
        <v>37.5</v>
      </c>
      <c r="I3298" s="15" t="s">
        <v>32</v>
      </c>
      <c r="J3298" s="16">
        <v>46.5</v>
      </c>
      <c r="K3298" s="16">
        <v>7.75</v>
      </c>
      <c r="L3298" s="17" t="s">
        <v>66</v>
      </c>
      <c r="M3298" s="163" t="str">
        <f>IFERROR(GETPIVOTDATA("Tot. Bottles",'- Ordine Aggregato -'!$A$1,"sku anker",A3298),"")</f>
        <v/>
      </c>
      <c r="N3298" s="18" t="s">
        <v>67</v>
      </c>
      <c r="O3298" s="19" t="str">
        <f t="shared" si="51"/>
        <v>Order online</v>
      </c>
      <c r="P3298" s="97" t="s">
        <v>880</v>
      </c>
      <c r="Q3298" s="13" t="s">
        <v>10785</v>
      </c>
      <c r="R3298" t="s">
        <v>10786</v>
      </c>
      <c r="S3298" s="20">
        <v>7.75</v>
      </c>
      <c r="T3298" s="21" t="s">
        <v>38</v>
      </c>
    </row>
    <row r="3299" spans="1:20" x14ac:dyDescent="0.35">
      <c r="A3299" s="96" t="s">
        <v>10787</v>
      </c>
      <c r="B3299" s="96"/>
      <c r="C3299" s="96"/>
      <c r="D3299" s="13" t="s">
        <v>10788</v>
      </c>
      <c r="E3299" s="13">
        <v>6</v>
      </c>
      <c r="F3299" s="14">
        <v>0.7</v>
      </c>
      <c r="G3299" s="13" t="s">
        <v>46</v>
      </c>
      <c r="H3299" s="14">
        <v>37.5</v>
      </c>
      <c r="I3299" s="15" t="s">
        <v>32</v>
      </c>
      <c r="J3299" s="16">
        <v>48.599999999999994</v>
      </c>
      <c r="K3299" s="16">
        <v>8.1</v>
      </c>
      <c r="L3299" s="17" t="s">
        <v>66</v>
      </c>
      <c r="M3299" s="163" t="str">
        <f>IFERROR(GETPIVOTDATA("Tot. Bottles",'- Ordine Aggregato -'!$A$1,"sku anker",A3299),"")</f>
        <v/>
      </c>
      <c r="N3299" s="18" t="s">
        <v>42</v>
      </c>
      <c r="O3299" s="19" t="str">
        <f t="shared" si="51"/>
        <v>Order online</v>
      </c>
      <c r="P3299" s="97" t="s">
        <v>880</v>
      </c>
      <c r="Q3299" s="13" t="s">
        <v>10789</v>
      </c>
      <c r="R3299" t="s">
        <v>10790</v>
      </c>
      <c r="S3299" s="20">
        <v>0</v>
      </c>
      <c r="T3299" s="21" t="s">
        <v>38</v>
      </c>
    </row>
    <row r="3300" spans="1:20" x14ac:dyDescent="0.35">
      <c r="A3300" s="96" t="s">
        <v>10791</v>
      </c>
      <c r="D3300" s="13" t="s">
        <v>10792</v>
      </c>
      <c r="E3300" s="13">
        <v>6</v>
      </c>
      <c r="F3300" s="14">
        <v>0.7</v>
      </c>
      <c r="G3300" s="13" t="s">
        <v>46</v>
      </c>
      <c r="H3300" s="14">
        <v>37.5</v>
      </c>
      <c r="I3300" s="15" t="s">
        <v>32</v>
      </c>
      <c r="J3300" s="16">
        <v>48.599999999999994</v>
      </c>
      <c r="K3300" s="16">
        <v>8.1</v>
      </c>
      <c r="L3300" s="17" t="s">
        <v>66</v>
      </c>
      <c r="M3300" s="163" t="str">
        <f>IFERROR(GETPIVOTDATA("Tot. Bottles",'- Ordine Aggregato -'!$A$1,"sku anker",A3300),"")</f>
        <v/>
      </c>
      <c r="N3300" s="18" t="s">
        <v>42</v>
      </c>
      <c r="O3300" s="19" t="str">
        <f t="shared" si="51"/>
        <v>Order online</v>
      </c>
      <c r="P3300" s="97" t="s">
        <v>880</v>
      </c>
      <c r="Q3300" s="13" t="s">
        <v>10793</v>
      </c>
      <c r="R3300" t="s">
        <v>10794</v>
      </c>
      <c r="S3300" s="20">
        <v>0</v>
      </c>
      <c r="T3300" s="21" t="s">
        <v>38</v>
      </c>
    </row>
    <row r="3301" spans="1:20" x14ac:dyDescent="0.35">
      <c r="A3301" s="13" t="s">
        <v>10795</v>
      </c>
      <c r="B3301" s="13"/>
      <c r="C3301" s="13"/>
      <c r="D3301" s="13" t="s">
        <v>10796</v>
      </c>
      <c r="E3301" s="13">
        <v>6</v>
      </c>
      <c r="F3301" s="14">
        <v>0.7</v>
      </c>
      <c r="G3301" s="13" t="s">
        <v>14872</v>
      </c>
      <c r="H3301" s="14">
        <v>40</v>
      </c>
      <c r="I3301" s="15" t="s">
        <v>32</v>
      </c>
      <c r="J3301" s="16">
        <v>129</v>
      </c>
      <c r="K3301" s="16">
        <v>21.5</v>
      </c>
      <c r="L3301" s="17" t="s">
        <v>73</v>
      </c>
      <c r="M3301" s="163" t="str">
        <f>IFERROR(GETPIVOTDATA("Tot. Bottles",'- Ordine Aggregato -'!$A$1,"sku anker",A3301),"")</f>
        <v/>
      </c>
      <c r="N3301" s="18" t="s">
        <v>42</v>
      </c>
      <c r="O3301" s="19" t="str">
        <f t="shared" si="51"/>
        <v>Order online</v>
      </c>
      <c r="P3301" s="97" t="s">
        <v>10797</v>
      </c>
      <c r="Q3301" s="13" t="s">
        <v>10798</v>
      </c>
      <c r="R3301" t="s">
        <v>10799</v>
      </c>
      <c r="S3301" s="20">
        <v>0</v>
      </c>
      <c r="T3301" s="21" t="s">
        <v>38</v>
      </c>
    </row>
    <row r="3302" spans="1:20" x14ac:dyDescent="0.35">
      <c r="A3302" s="96" t="s">
        <v>10800</v>
      </c>
      <c r="B3302" s="96"/>
      <c r="C3302" s="96"/>
      <c r="D3302" s="13" t="s">
        <v>10801</v>
      </c>
      <c r="E3302" s="13">
        <v>40</v>
      </c>
      <c r="F3302" s="14">
        <v>0.05</v>
      </c>
      <c r="G3302" s="13" t="s">
        <v>46</v>
      </c>
      <c r="H3302" s="14">
        <v>40</v>
      </c>
      <c r="I3302" s="15" t="s">
        <v>32</v>
      </c>
      <c r="J3302" s="16">
        <v>84</v>
      </c>
      <c r="K3302" s="16">
        <v>2.1</v>
      </c>
      <c r="L3302" s="17" t="s">
        <v>73</v>
      </c>
      <c r="M3302" s="163" t="str">
        <f>IFERROR(GETPIVOTDATA("Tot. Bottles",'- Ordine Aggregato -'!$A$1,"sku anker",A3302),"")</f>
        <v/>
      </c>
      <c r="N3302" s="18" t="s">
        <v>42</v>
      </c>
      <c r="O3302" s="19" t="str">
        <f t="shared" si="51"/>
        <v>Order online</v>
      </c>
      <c r="P3302" s="97" t="s">
        <v>10797</v>
      </c>
      <c r="Q3302" s="13" t="s">
        <v>10802</v>
      </c>
      <c r="R3302" t="s">
        <v>10803</v>
      </c>
      <c r="S3302" s="20">
        <v>0</v>
      </c>
      <c r="T3302" s="21" t="s">
        <v>38</v>
      </c>
    </row>
    <row r="3303" spans="1:20" x14ac:dyDescent="0.35">
      <c r="A3303" s="13" t="s">
        <v>10804</v>
      </c>
      <c r="B3303" s="13"/>
      <c r="C3303" s="13"/>
      <c r="D3303" s="13" t="s">
        <v>10805</v>
      </c>
      <c r="E3303" s="13">
        <v>6</v>
      </c>
      <c r="F3303" s="14">
        <v>0.7</v>
      </c>
      <c r="G3303" s="13" t="s">
        <v>14872</v>
      </c>
      <c r="H3303" s="14">
        <v>40</v>
      </c>
      <c r="I3303" s="15" t="s">
        <v>32</v>
      </c>
      <c r="J3303" s="16">
        <v>105.30000000000001</v>
      </c>
      <c r="K3303" s="16">
        <v>17.55</v>
      </c>
      <c r="L3303" s="17" t="s">
        <v>104</v>
      </c>
      <c r="M3303" s="163" t="str">
        <f>IFERROR(GETPIVOTDATA("Tot. Bottles",'- Ordine Aggregato -'!$A$1,"sku anker",A3303),"")</f>
        <v/>
      </c>
      <c r="N3303" s="18" t="s">
        <v>42</v>
      </c>
      <c r="O3303" s="19" t="str">
        <f t="shared" si="51"/>
        <v>Order online</v>
      </c>
      <c r="P3303" s="97" t="s">
        <v>1387</v>
      </c>
      <c r="Q3303" s="13" t="s">
        <v>10806</v>
      </c>
      <c r="R3303" t="s">
        <v>10807</v>
      </c>
      <c r="S3303" s="20">
        <v>0</v>
      </c>
      <c r="T3303" s="21" t="s">
        <v>38</v>
      </c>
    </row>
    <row r="3304" spans="1:20" x14ac:dyDescent="0.35">
      <c r="A3304" s="96" t="s">
        <v>10808</v>
      </c>
      <c r="B3304" s="96"/>
      <c r="C3304" s="96"/>
      <c r="D3304" s="13" t="s">
        <v>10809</v>
      </c>
      <c r="E3304" s="13">
        <v>6</v>
      </c>
      <c r="F3304" s="14">
        <v>0.7</v>
      </c>
      <c r="G3304" s="13" t="s">
        <v>14872</v>
      </c>
      <c r="H3304" s="14">
        <v>40</v>
      </c>
      <c r="I3304" s="15" t="s">
        <v>32</v>
      </c>
      <c r="J3304" s="16">
        <v>125.10000000000001</v>
      </c>
      <c r="K3304" s="16">
        <v>20.85</v>
      </c>
      <c r="L3304" s="17" t="s">
        <v>104</v>
      </c>
      <c r="M3304" s="163" t="str">
        <f>IFERROR(GETPIVOTDATA("Tot. Bottles",'- Ordine Aggregato -'!$A$1,"sku anker",A3304),"")</f>
        <v/>
      </c>
      <c r="N3304" s="18" t="s">
        <v>34</v>
      </c>
      <c r="O3304" s="19" t="str">
        <f t="shared" si="51"/>
        <v>Order online</v>
      </c>
      <c r="P3304" s="97" t="s">
        <v>1387</v>
      </c>
      <c r="Q3304" s="13" t="s">
        <v>10810</v>
      </c>
      <c r="R3304" t="s">
        <v>10811</v>
      </c>
      <c r="S3304" s="20">
        <v>0</v>
      </c>
      <c r="T3304" s="21" t="s">
        <v>38</v>
      </c>
    </row>
    <row r="3305" spans="1:20" x14ac:dyDescent="0.35">
      <c r="A3305" s="13" t="s">
        <v>10812</v>
      </c>
      <c r="B3305" s="13"/>
      <c r="C3305" s="13"/>
      <c r="D3305" s="13" t="s">
        <v>10813</v>
      </c>
      <c r="E3305" s="13">
        <v>6</v>
      </c>
      <c r="F3305" s="14">
        <v>0.7</v>
      </c>
      <c r="G3305" s="13" t="s">
        <v>46</v>
      </c>
      <c r="H3305" s="14">
        <v>40</v>
      </c>
      <c r="I3305" s="15" t="s">
        <v>32</v>
      </c>
      <c r="J3305" s="16">
        <v>147</v>
      </c>
      <c r="K3305" s="16">
        <v>24.5</v>
      </c>
      <c r="L3305" s="17" t="s">
        <v>104</v>
      </c>
      <c r="M3305" s="163" t="str">
        <f>IFERROR(GETPIVOTDATA("Tot. Bottles",'- Ordine Aggregato -'!$A$1,"sku anker",A3305),"")</f>
        <v/>
      </c>
      <c r="N3305" s="18" t="s">
        <v>34</v>
      </c>
      <c r="O3305" s="19" t="str">
        <f t="shared" si="51"/>
        <v>Order online</v>
      </c>
      <c r="P3305" s="97" t="s">
        <v>1387</v>
      </c>
      <c r="Q3305" s="13" t="s">
        <v>10814</v>
      </c>
      <c r="R3305" t="s">
        <v>10815</v>
      </c>
      <c r="S3305" s="20">
        <v>0</v>
      </c>
      <c r="T3305" s="21" t="s">
        <v>38</v>
      </c>
    </row>
    <row r="3306" spans="1:20" x14ac:dyDescent="0.35">
      <c r="A3306" s="96" t="s">
        <v>10816</v>
      </c>
      <c r="D3306" s="13" t="s">
        <v>10817</v>
      </c>
      <c r="E3306" s="13">
        <v>6</v>
      </c>
      <c r="F3306" s="14">
        <v>0.7</v>
      </c>
      <c r="G3306" s="13" t="s">
        <v>46</v>
      </c>
      <c r="H3306" s="14">
        <v>40</v>
      </c>
      <c r="I3306" s="15" t="s">
        <v>32</v>
      </c>
      <c r="J3306" s="16">
        <v>63</v>
      </c>
      <c r="K3306" s="16">
        <v>10.5</v>
      </c>
      <c r="L3306" s="17" t="s">
        <v>104</v>
      </c>
      <c r="M3306" s="163" t="str">
        <f>IFERROR(GETPIVOTDATA("Tot. Bottles",'- Ordine Aggregato -'!$A$1,"sku anker",A3306),"")</f>
        <v/>
      </c>
      <c r="N3306" s="18" t="s">
        <v>42</v>
      </c>
      <c r="O3306" s="19" t="str">
        <f t="shared" si="51"/>
        <v>Order online</v>
      </c>
      <c r="P3306" s="97" t="s">
        <v>1387</v>
      </c>
      <c r="Q3306" s="13" t="s">
        <v>10818</v>
      </c>
      <c r="R3306" t="s">
        <v>42</v>
      </c>
      <c r="S3306" s="20">
        <v>0</v>
      </c>
      <c r="T3306" s="21" t="s">
        <v>38</v>
      </c>
    </row>
    <row r="3307" spans="1:20" x14ac:dyDescent="0.35">
      <c r="A3307" s="96" t="s">
        <v>14748</v>
      </c>
      <c r="D3307" s="13" t="s">
        <v>14749</v>
      </c>
      <c r="E3307" s="13">
        <v>6</v>
      </c>
      <c r="F3307" s="14">
        <v>0.7</v>
      </c>
      <c r="G3307" s="13" t="s">
        <v>46</v>
      </c>
      <c r="H3307" s="14">
        <v>40.700000000000003</v>
      </c>
      <c r="I3307" s="15" t="s">
        <v>32</v>
      </c>
      <c r="J3307" s="16">
        <v>75</v>
      </c>
      <c r="K3307" s="16">
        <v>12.5</v>
      </c>
      <c r="L3307" s="17" t="s">
        <v>384</v>
      </c>
      <c r="M3307" s="163" t="str">
        <f>IFERROR(GETPIVOTDATA("Tot. Bottles",'- Ordine Aggregato -'!$A$1,"sku anker",A3307),"")</f>
        <v/>
      </c>
      <c r="N3307" s="18" t="s">
        <v>42</v>
      </c>
      <c r="O3307" s="19" t="str">
        <f t="shared" si="51"/>
        <v>Order online</v>
      </c>
      <c r="P3307" s="97" t="s">
        <v>146</v>
      </c>
      <c r="Q3307" s="13" t="s">
        <v>15884</v>
      </c>
      <c r="R3307" t="s">
        <v>42</v>
      </c>
      <c r="S3307" s="20">
        <v>0</v>
      </c>
      <c r="T3307" s="21" t="s">
        <v>38</v>
      </c>
    </row>
    <row r="3308" spans="1:20" x14ac:dyDescent="0.35">
      <c r="A3308" s="96" t="s">
        <v>14628</v>
      </c>
      <c r="B3308" s="96"/>
      <c r="C3308" s="96"/>
      <c r="D3308" s="13" t="s">
        <v>14629</v>
      </c>
      <c r="E3308" s="13">
        <v>6</v>
      </c>
      <c r="F3308" s="14">
        <v>0.7</v>
      </c>
      <c r="G3308" s="13" t="s">
        <v>46</v>
      </c>
      <c r="H3308" s="14">
        <v>35</v>
      </c>
      <c r="I3308" s="15" t="s">
        <v>32</v>
      </c>
      <c r="J3308" s="16">
        <v>91.5</v>
      </c>
      <c r="K3308" s="16">
        <v>15.25</v>
      </c>
      <c r="L3308" s="17" t="s">
        <v>448</v>
      </c>
      <c r="M3308" s="163" t="str">
        <f>IFERROR(GETPIVOTDATA("Tot. Bottles",'- Ordine Aggregato -'!$A$1,"sku anker",A3308),"")</f>
        <v/>
      </c>
      <c r="N3308" s="18" t="s">
        <v>67</v>
      </c>
      <c r="O3308" s="19" t="str">
        <f t="shared" si="51"/>
        <v>Order online</v>
      </c>
      <c r="P3308" s="97" t="s">
        <v>1232</v>
      </c>
      <c r="Q3308" s="13" t="s">
        <v>15885</v>
      </c>
      <c r="R3308" t="s">
        <v>15886</v>
      </c>
      <c r="S3308" s="20">
        <v>15.25</v>
      </c>
      <c r="T3308" s="21" t="s">
        <v>38</v>
      </c>
    </row>
    <row r="3309" spans="1:20" x14ac:dyDescent="0.35">
      <c r="A3309" s="96" t="s">
        <v>10819</v>
      </c>
      <c r="D3309" s="13" t="s">
        <v>10820</v>
      </c>
      <c r="E3309" s="13">
        <v>6</v>
      </c>
      <c r="F3309" s="14">
        <v>0.7</v>
      </c>
      <c r="G3309" s="13" t="s">
        <v>14872</v>
      </c>
      <c r="H3309" s="14">
        <v>40</v>
      </c>
      <c r="I3309" s="15" t="s">
        <v>32</v>
      </c>
      <c r="J3309" s="16">
        <v>97.199999999999989</v>
      </c>
      <c r="K3309" s="16">
        <v>16.2</v>
      </c>
      <c r="L3309" s="17" t="s">
        <v>448</v>
      </c>
      <c r="M3309" s="163" t="str">
        <f>IFERROR(GETPIVOTDATA("Tot. Bottles",'- Ordine Aggregato -'!$A$1,"sku anker",A3309),"")</f>
        <v/>
      </c>
      <c r="N3309" s="18" t="s">
        <v>42</v>
      </c>
      <c r="O3309" s="19" t="str">
        <f t="shared" si="51"/>
        <v>Order online</v>
      </c>
      <c r="P3309" s="97" t="s">
        <v>1232</v>
      </c>
      <c r="Q3309" s="13" t="s">
        <v>10821</v>
      </c>
      <c r="R3309" t="s">
        <v>10822</v>
      </c>
      <c r="S3309" s="20">
        <v>0</v>
      </c>
      <c r="T3309" s="21" t="s">
        <v>38</v>
      </c>
    </row>
    <row r="3310" spans="1:20" x14ac:dyDescent="0.35">
      <c r="A3310" s="13" t="s">
        <v>10823</v>
      </c>
      <c r="B3310" s="13"/>
      <c r="C3310" s="13"/>
      <c r="D3310" s="13" t="s">
        <v>10820</v>
      </c>
      <c r="E3310" s="13">
        <v>6</v>
      </c>
      <c r="F3310" s="14">
        <v>1</v>
      </c>
      <c r="G3310" s="13" t="s">
        <v>14872</v>
      </c>
      <c r="H3310" s="14">
        <v>40</v>
      </c>
      <c r="I3310" s="15" t="s">
        <v>32</v>
      </c>
      <c r="J3310" s="16">
        <v>111</v>
      </c>
      <c r="K3310" s="16">
        <v>18.5</v>
      </c>
      <c r="L3310" s="17" t="s">
        <v>448</v>
      </c>
      <c r="M3310" s="163" t="str">
        <f>IFERROR(GETPIVOTDATA("Tot. Bottles",'- Ordine Aggregato -'!$A$1,"sku anker",A3310),"")</f>
        <v/>
      </c>
      <c r="N3310" s="18" t="s">
        <v>42</v>
      </c>
      <c r="O3310" s="19" t="str">
        <f t="shared" si="51"/>
        <v>Order online</v>
      </c>
      <c r="P3310" s="97" t="s">
        <v>1232</v>
      </c>
      <c r="Q3310" s="13" t="s">
        <v>10824</v>
      </c>
      <c r="R3310" t="s">
        <v>10825</v>
      </c>
      <c r="S3310" s="20">
        <v>0</v>
      </c>
      <c r="T3310" s="21" t="s">
        <v>38</v>
      </c>
    </row>
    <row r="3311" spans="1:20" x14ac:dyDescent="0.35">
      <c r="A3311" s="13" t="s">
        <v>10826</v>
      </c>
      <c r="B3311" s="13"/>
      <c r="C3311" s="13"/>
      <c r="D3311" s="13" t="s">
        <v>10827</v>
      </c>
      <c r="E3311" s="13">
        <v>6</v>
      </c>
      <c r="F3311" s="14">
        <v>1</v>
      </c>
      <c r="G3311" s="13" t="s">
        <v>14872</v>
      </c>
      <c r="H3311" s="14">
        <v>40</v>
      </c>
      <c r="I3311" s="15" t="s">
        <v>32</v>
      </c>
      <c r="J3311" s="16">
        <v>53.099999999999994</v>
      </c>
      <c r="K3311" s="16">
        <v>8.85</v>
      </c>
      <c r="L3311" s="17" t="s">
        <v>368</v>
      </c>
      <c r="M3311" s="163" t="str">
        <f>IFERROR(GETPIVOTDATA("Tot. Bottles",'- Ordine Aggregato -'!$A$1,"sku anker",A3311),"")</f>
        <v/>
      </c>
      <c r="N3311" s="18" t="s">
        <v>34</v>
      </c>
      <c r="O3311" s="19" t="str">
        <f t="shared" si="51"/>
        <v>Order online</v>
      </c>
      <c r="P3311" s="97" t="s">
        <v>35</v>
      </c>
      <c r="Q3311" s="13" t="s">
        <v>10828</v>
      </c>
      <c r="R3311" t="s">
        <v>10829</v>
      </c>
      <c r="S3311" s="20">
        <v>0</v>
      </c>
      <c r="T3311" s="21" t="s">
        <v>38</v>
      </c>
    </row>
    <row r="3312" spans="1:20" x14ac:dyDescent="0.35">
      <c r="A3312" s="96" t="s">
        <v>14385</v>
      </c>
      <c r="D3312" s="13" t="s">
        <v>14386</v>
      </c>
      <c r="E3312" s="13">
        <v>6</v>
      </c>
      <c r="F3312" s="14">
        <v>0.7</v>
      </c>
      <c r="G3312" s="13" t="s">
        <v>46</v>
      </c>
      <c r="H3312" s="14">
        <v>40</v>
      </c>
      <c r="I3312" s="15" t="s">
        <v>32</v>
      </c>
      <c r="J3312" s="16">
        <v>45</v>
      </c>
      <c r="K3312" s="16">
        <v>7.5</v>
      </c>
      <c r="L3312" s="17" t="s">
        <v>368</v>
      </c>
      <c r="M3312" s="163" t="str">
        <f>IFERROR(GETPIVOTDATA("Tot. Bottles",'- Ordine Aggregato -'!$A$1,"sku anker",A3312),"")</f>
        <v/>
      </c>
      <c r="N3312" s="18" t="s">
        <v>42</v>
      </c>
      <c r="O3312" s="19" t="str">
        <f t="shared" si="51"/>
        <v>Order online</v>
      </c>
      <c r="P3312" s="97" t="s">
        <v>35</v>
      </c>
      <c r="Q3312" s="13" t="s">
        <v>15887</v>
      </c>
      <c r="R3312" t="s">
        <v>15888</v>
      </c>
      <c r="S3312" s="20">
        <v>0</v>
      </c>
      <c r="T3312" s="21" t="s">
        <v>38</v>
      </c>
    </row>
    <row r="3313" spans="1:20" x14ac:dyDescent="0.35">
      <c r="A3313" s="13" t="s">
        <v>10830</v>
      </c>
      <c r="B3313" s="13"/>
      <c r="C3313" s="13"/>
      <c r="D3313" s="13" t="s">
        <v>10831</v>
      </c>
      <c r="E3313" s="13">
        <v>6</v>
      </c>
      <c r="F3313" s="14">
        <v>0.7</v>
      </c>
      <c r="G3313" s="13" t="s">
        <v>46</v>
      </c>
      <c r="H3313" s="14">
        <v>37.5</v>
      </c>
      <c r="I3313" s="15" t="s">
        <v>32</v>
      </c>
      <c r="J3313" s="16">
        <v>56.400000000000006</v>
      </c>
      <c r="K3313" s="16">
        <v>9.4</v>
      </c>
      <c r="L3313" s="17" t="s">
        <v>368</v>
      </c>
      <c r="M3313" s="163" t="str">
        <f>IFERROR(GETPIVOTDATA("Tot. Bottles",'- Ordine Aggregato -'!$A$1,"sku anker",A3313),"")</f>
        <v/>
      </c>
      <c r="N3313" s="18" t="s">
        <v>42</v>
      </c>
      <c r="O3313" s="19" t="str">
        <f t="shared" si="51"/>
        <v>Order online</v>
      </c>
      <c r="P3313" s="97" t="s">
        <v>35</v>
      </c>
      <c r="Q3313" s="13" t="s">
        <v>10832</v>
      </c>
      <c r="R3313" t="s">
        <v>10833</v>
      </c>
      <c r="S3313" s="20">
        <v>0</v>
      </c>
      <c r="T3313" s="21" t="s">
        <v>38</v>
      </c>
    </row>
    <row r="3314" spans="1:20" x14ac:dyDescent="0.35">
      <c r="A3314" s="13" t="s">
        <v>10834</v>
      </c>
      <c r="B3314" s="13"/>
      <c r="C3314" s="13"/>
      <c r="D3314" s="13" t="s">
        <v>10831</v>
      </c>
      <c r="E3314" s="13">
        <v>6</v>
      </c>
      <c r="F3314" s="14">
        <v>1</v>
      </c>
      <c r="G3314" s="13" t="s">
        <v>46</v>
      </c>
      <c r="H3314" s="14">
        <v>37.5</v>
      </c>
      <c r="I3314" s="15" t="s">
        <v>32</v>
      </c>
      <c r="J3314" s="16">
        <v>53.099999999999994</v>
      </c>
      <c r="K3314" s="16">
        <v>8.85</v>
      </c>
      <c r="L3314" s="17" t="s">
        <v>368</v>
      </c>
      <c r="M3314" s="163" t="str">
        <f>IFERROR(GETPIVOTDATA("Tot. Bottles",'- Ordine Aggregato -'!$A$1,"sku anker",A3314),"")</f>
        <v/>
      </c>
      <c r="N3314" s="18" t="s">
        <v>42</v>
      </c>
      <c r="O3314" s="19" t="str">
        <f t="shared" si="51"/>
        <v>Order online</v>
      </c>
      <c r="P3314" s="97" t="s">
        <v>35</v>
      </c>
      <c r="Q3314" s="13" t="s">
        <v>10835</v>
      </c>
      <c r="R3314" t="s">
        <v>10836</v>
      </c>
      <c r="S3314" s="20">
        <v>0</v>
      </c>
      <c r="T3314" s="21" t="s">
        <v>38</v>
      </c>
    </row>
    <row r="3315" spans="1:20" x14ac:dyDescent="0.35">
      <c r="A3315" s="96" t="s">
        <v>15889</v>
      </c>
      <c r="D3315" s="13" t="s">
        <v>15890</v>
      </c>
      <c r="E3315" s="13">
        <v>6</v>
      </c>
      <c r="F3315" s="14">
        <v>0.7</v>
      </c>
      <c r="G3315" s="13" t="s">
        <v>14872</v>
      </c>
      <c r="H3315" s="14">
        <v>37.5</v>
      </c>
      <c r="I3315" s="15" t="s">
        <v>32</v>
      </c>
      <c r="J3315" s="16">
        <v>56.400000000000006</v>
      </c>
      <c r="K3315" s="16">
        <v>9.4</v>
      </c>
      <c r="L3315" s="17" t="s">
        <v>4515</v>
      </c>
      <c r="M3315" s="163" t="str">
        <f>IFERROR(GETPIVOTDATA("Tot. Bottles",'- Ordine Aggregato -'!$A$1,"sku anker",A3315),"")</f>
        <v/>
      </c>
      <c r="N3315" s="18" t="s">
        <v>42</v>
      </c>
      <c r="O3315" s="19" t="str">
        <f t="shared" si="51"/>
        <v>Order online</v>
      </c>
      <c r="P3315" s="97" t="s">
        <v>35</v>
      </c>
      <c r="Q3315" s="13" t="s">
        <v>42</v>
      </c>
      <c r="R3315" t="s">
        <v>42</v>
      </c>
      <c r="S3315" s="20">
        <v>0</v>
      </c>
      <c r="T3315" s="21" t="s">
        <v>38</v>
      </c>
    </row>
    <row r="3316" spans="1:20" x14ac:dyDescent="0.35">
      <c r="A3316" s="13" t="s">
        <v>10837</v>
      </c>
      <c r="B3316" s="13"/>
      <c r="C3316" s="13"/>
      <c r="D3316" s="13" t="s">
        <v>10838</v>
      </c>
      <c r="E3316" s="13">
        <v>6</v>
      </c>
      <c r="F3316" s="14">
        <v>0.75</v>
      </c>
      <c r="G3316" s="13" t="s">
        <v>31</v>
      </c>
      <c r="H3316" s="14">
        <v>16</v>
      </c>
      <c r="I3316" s="15" t="s">
        <v>32</v>
      </c>
      <c r="J3316" s="16">
        <v>41.099999999999994</v>
      </c>
      <c r="K3316" s="16">
        <v>6.85</v>
      </c>
      <c r="L3316" s="17" t="s">
        <v>713</v>
      </c>
      <c r="M3316" s="163" t="str">
        <f>IFERROR(GETPIVOTDATA("Tot. Bottles",'- Ordine Aggregato -'!$A$1,"sku anker",A3316),"")</f>
        <v/>
      </c>
      <c r="N3316" s="18" t="s">
        <v>34</v>
      </c>
      <c r="O3316" s="19" t="str">
        <f t="shared" si="51"/>
        <v>Order online</v>
      </c>
      <c r="P3316" s="97" t="s">
        <v>355</v>
      </c>
      <c r="Q3316" s="13" t="s">
        <v>10839</v>
      </c>
      <c r="R3316" t="s">
        <v>10840</v>
      </c>
      <c r="S3316" s="20">
        <v>0</v>
      </c>
      <c r="T3316" s="21" t="s">
        <v>38</v>
      </c>
    </row>
    <row r="3317" spans="1:20" x14ac:dyDescent="0.35">
      <c r="A3317" s="96" t="s">
        <v>10841</v>
      </c>
      <c r="D3317" s="13" t="s">
        <v>10842</v>
      </c>
      <c r="E3317" s="13">
        <v>6</v>
      </c>
      <c r="F3317" s="14">
        <v>1</v>
      </c>
      <c r="G3317" s="13" t="s">
        <v>14872</v>
      </c>
      <c r="H3317" s="14">
        <v>37.5</v>
      </c>
      <c r="I3317" s="15" t="s">
        <v>32</v>
      </c>
      <c r="J3317" s="16">
        <v>17.700000000000003</v>
      </c>
      <c r="K3317" s="16">
        <v>2.95</v>
      </c>
      <c r="L3317" s="17" t="s">
        <v>73</v>
      </c>
      <c r="M3317" s="163" t="str">
        <f>IFERROR(GETPIVOTDATA("Tot. Bottles",'- Ordine Aggregato -'!$A$1,"sku anker",A3317),"")</f>
        <v/>
      </c>
      <c r="N3317" s="18" t="s">
        <v>42</v>
      </c>
      <c r="O3317" s="19" t="str">
        <f t="shared" si="51"/>
        <v>Order online</v>
      </c>
      <c r="P3317" s="97" t="s">
        <v>225</v>
      </c>
      <c r="Q3317" s="13" t="s">
        <v>10843</v>
      </c>
      <c r="R3317" t="s">
        <v>10844</v>
      </c>
      <c r="S3317" s="20">
        <v>0</v>
      </c>
      <c r="T3317" s="21" t="s">
        <v>38</v>
      </c>
    </row>
    <row r="3318" spans="1:20" x14ac:dyDescent="0.35">
      <c r="A3318" s="13" t="s">
        <v>10845</v>
      </c>
      <c r="B3318" s="13"/>
      <c r="C3318" s="13"/>
      <c r="D3318" s="13" t="s">
        <v>10846</v>
      </c>
      <c r="E3318" s="13">
        <v>6</v>
      </c>
      <c r="F3318" s="14">
        <v>0.7</v>
      </c>
      <c r="G3318" s="13" t="s">
        <v>14872</v>
      </c>
      <c r="H3318" s="14">
        <v>16.600000000000001</v>
      </c>
      <c r="I3318" s="15" t="s">
        <v>32</v>
      </c>
      <c r="J3318" s="16">
        <v>16.5</v>
      </c>
      <c r="K3318" s="16">
        <v>2.75</v>
      </c>
      <c r="L3318" s="17" t="s">
        <v>66</v>
      </c>
      <c r="M3318" s="163" t="str">
        <f>IFERROR(GETPIVOTDATA("Tot. Bottles",'- Ordine Aggregato -'!$A$1,"sku anker",A3318),"")</f>
        <v/>
      </c>
      <c r="N3318" s="18" t="s">
        <v>67</v>
      </c>
      <c r="O3318" s="19" t="str">
        <f t="shared" si="51"/>
        <v>Order online</v>
      </c>
      <c r="P3318" s="97" t="s">
        <v>220</v>
      </c>
      <c r="Q3318" s="13" t="s">
        <v>10847</v>
      </c>
      <c r="R3318" t="s">
        <v>10848</v>
      </c>
      <c r="S3318" s="20">
        <v>2.75</v>
      </c>
      <c r="T3318" s="21" t="s">
        <v>38</v>
      </c>
    </row>
    <row r="3319" spans="1:20" x14ac:dyDescent="0.35">
      <c r="A3319" s="13" t="s">
        <v>10849</v>
      </c>
      <c r="B3319" s="13"/>
      <c r="C3319" s="13"/>
      <c r="D3319" s="13" t="s">
        <v>10846</v>
      </c>
      <c r="E3319" s="13">
        <v>6</v>
      </c>
      <c r="F3319" s="14">
        <v>1</v>
      </c>
      <c r="G3319" s="13" t="s">
        <v>14872</v>
      </c>
      <c r="H3319" s="14">
        <v>16.600000000000001</v>
      </c>
      <c r="I3319" s="15" t="s">
        <v>32</v>
      </c>
      <c r="J3319" s="16">
        <v>25.799999999999997</v>
      </c>
      <c r="K3319" s="16">
        <v>4.3</v>
      </c>
      <c r="L3319" s="17" t="s">
        <v>66</v>
      </c>
      <c r="M3319" s="163" t="str">
        <f>IFERROR(GETPIVOTDATA("Tot. Bottles",'- Ordine Aggregato -'!$A$1,"sku anker",A3319),"")</f>
        <v/>
      </c>
      <c r="N3319" s="18" t="s">
        <v>42</v>
      </c>
      <c r="O3319" s="19" t="str">
        <f t="shared" si="51"/>
        <v>Order online</v>
      </c>
      <c r="P3319" s="97" t="s">
        <v>220</v>
      </c>
      <c r="Q3319" s="13" t="s">
        <v>10850</v>
      </c>
      <c r="R3319" t="s">
        <v>10851</v>
      </c>
      <c r="S3319" s="20">
        <v>0</v>
      </c>
      <c r="T3319" s="21" t="s">
        <v>38</v>
      </c>
    </row>
    <row r="3320" spans="1:20" x14ac:dyDescent="0.35">
      <c r="A3320" s="96" t="s">
        <v>10852</v>
      </c>
      <c r="D3320" s="13" t="s">
        <v>10853</v>
      </c>
      <c r="E3320" s="13">
        <v>6</v>
      </c>
      <c r="F3320" s="14">
        <v>0.7</v>
      </c>
      <c r="G3320" s="13" t="s">
        <v>14872</v>
      </c>
      <c r="H3320" s="14">
        <v>17.5</v>
      </c>
      <c r="I3320" s="15" t="s">
        <v>32</v>
      </c>
      <c r="J3320" s="16">
        <v>15.899999999999999</v>
      </c>
      <c r="K3320" s="16">
        <v>2.65</v>
      </c>
      <c r="L3320" s="17" t="s">
        <v>66</v>
      </c>
      <c r="M3320" s="163" t="str">
        <f>IFERROR(GETPIVOTDATA("Tot. Bottles",'- Ordine Aggregato -'!$A$1,"sku anker",A3320),"")</f>
        <v/>
      </c>
      <c r="N3320" s="18" t="s">
        <v>42</v>
      </c>
      <c r="O3320" s="19" t="str">
        <f t="shared" si="51"/>
        <v>Order online</v>
      </c>
      <c r="P3320" s="97" t="s">
        <v>220</v>
      </c>
      <c r="Q3320" s="13" t="s">
        <v>10854</v>
      </c>
      <c r="R3320" t="s">
        <v>10855</v>
      </c>
      <c r="S3320" s="20">
        <v>0</v>
      </c>
      <c r="T3320" s="21" t="s">
        <v>38</v>
      </c>
    </row>
    <row r="3321" spans="1:20" x14ac:dyDescent="0.35">
      <c r="A3321" s="13" t="s">
        <v>10856</v>
      </c>
      <c r="B3321" s="13"/>
      <c r="C3321" s="13"/>
      <c r="D3321" s="13" t="s">
        <v>10857</v>
      </c>
      <c r="E3321" s="13">
        <v>6</v>
      </c>
      <c r="F3321" s="14">
        <v>0.7</v>
      </c>
      <c r="G3321" s="13" t="s">
        <v>46</v>
      </c>
      <c r="H3321" s="14">
        <v>15</v>
      </c>
      <c r="I3321" s="15" t="s">
        <v>32</v>
      </c>
      <c r="J3321" s="16">
        <v>16.799999999999997</v>
      </c>
      <c r="K3321" s="16">
        <v>2.8</v>
      </c>
      <c r="L3321" s="17" t="s">
        <v>66</v>
      </c>
      <c r="M3321" s="163" t="str">
        <f>IFERROR(GETPIVOTDATA("Tot. Bottles",'- Ordine Aggregato -'!$A$1,"sku anker",A3321),"")</f>
        <v/>
      </c>
      <c r="N3321" s="18" t="s">
        <v>34</v>
      </c>
      <c r="O3321" s="19" t="str">
        <f t="shared" si="51"/>
        <v>Order online</v>
      </c>
      <c r="P3321" s="97" t="s">
        <v>220</v>
      </c>
      <c r="Q3321" s="13" t="s">
        <v>10858</v>
      </c>
      <c r="R3321" t="s">
        <v>10859</v>
      </c>
      <c r="S3321" s="20">
        <v>0</v>
      </c>
      <c r="T3321" s="21" t="s">
        <v>38</v>
      </c>
    </row>
    <row r="3322" spans="1:20" x14ac:dyDescent="0.35">
      <c r="A3322" s="96" t="s">
        <v>10860</v>
      </c>
      <c r="B3322" s="96"/>
      <c r="C3322" s="96"/>
      <c r="D3322" s="13" t="s">
        <v>10861</v>
      </c>
      <c r="E3322" s="13">
        <v>6</v>
      </c>
      <c r="F3322" s="14">
        <v>0.7</v>
      </c>
      <c r="G3322" s="13" t="s">
        <v>14872</v>
      </c>
      <c r="H3322" s="14">
        <v>17.5</v>
      </c>
      <c r="I3322" s="15" t="s">
        <v>32</v>
      </c>
      <c r="J3322" s="16">
        <v>17.100000000000001</v>
      </c>
      <c r="K3322" s="16">
        <v>2.85</v>
      </c>
      <c r="L3322" s="17" t="s">
        <v>66</v>
      </c>
      <c r="M3322" s="163" t="str">
        <f>IFERROR(GETPIVOTDATA("Tot. Bottles",'- Ordine Aggregato -'!$A$1,"sku anker",A3322),"")</f>
        <v/>
      </c>
      <c r="N3322" s="18" t="s">
        <v>42</v>
      </c>
      <c r="O3322" s="19" t="str">
        <f t="shared" si="51"/>
        <v>Order online</v>
      </c>
      <c r="P3322" s="97" t="s">
        <v>220</v>
      </c>
      <c r="Q3322" s="13" t="s">
        <v>10862</v>
      </c>
      <c r="R3322" t="s">
        <v>10863</v>
      </c>
      <c r="S3322" s="20">
        <v>0</v>
      </c>
      <c r="T3322" s="21" t="s">
        <v>38</v>
      </c>
    </row>
    <row r="3323" spans="1:20" x14ac:dyDescent="0.35">
      <c r="A3323" s="96" t="s">
        <v>10864</v>
      </c>
      <c r="B3323" s="96"/>
      <c r="C3323" s="96"/>
      <c r="D3323" s="13" t="s">
        <v>10861</v>
      </c>
      <c r="E3323" s="13">
        <v>6</v>
      </c>
      <c r="F3323" s="14">
        <v>1</v>
      </c>
      <c r="G3323" s="13" t="s">
        <v>14872</v>
      </c>
      <c r="H3323" s="14">
        <v>17.5</v>
      </c>
      <c r="I3323" s="15" t="s">
        <v>32</v>
      </c>
      <c r="J3323" s="16">
        <v>19.5</v>
      </c>
      <c r="K3323" s="16">
        <v>3.25</v>
      </c>
      <c r="L3323" s="17" t="s">
        <v>66</v>
      </c>
      <c r="M3323" s="163" t="str">
        <f>IFERROR(GETPIVOTDATA("Tot. Bottles",'- Ordine Aggregato -'!$A$1,"sku anker",A3323),"")</f>
        <v/>
      </c>
      <c r="N3323" s="18" t="s">
        <v>42</v>
      </c>
      <c r="O3323" s="19" t="str">
        <f t="shared" si="51"/>
        <v>Order online</v>
      </c>
      <c r="P3323" s="97" t="s">
        <v>220</v>
      </c>
      <c r="Q3323" s="13" t="s">
        <v>10865</v>
      </c>
      <c r="R3323" t="s">
        <v>10866</v>
      </c>
      <c r="S3323" s="20">
        <v>0</v>
      </c>
      <c r="T3323" s="21" t="s">
        <v>38</v>
      </c>
    </row>
    <row r="3324" spans="1:20" x14ac:dyDescent="0.35">
      <c r="A3324" s="96" t="s">
        <v>10867</v>
      </c>
      <c r="D3324" s="13" t="s">
        <v>10868</v>
      </c>
      <c r="E3324" s="13">
        <v>6</v>
      </c>
      <c r="F3324" s="14">
        <v>0.7</v>
      </c>
      <c r="G3324" s="13" t="s">
        <v>46</v>
      </c>
      <c r="H3324" s="14">
        <v>17.7</v>
      </c>
      <c r="I3324" s="15" t="s">
        <v>32</v>
      </c>
      <c r="J3324" s="16">
        <v>18.600000000000001</v>
      </c>
      <c r="K3324" s="16">
        <v>3.1</v>
      </c>
      <c r="L3324" s="17" t="s">
        <v>66</v>
      </c>
      <c r="M3324" s="163" t="str">
        <f>IFERROR(GETPIVOTDATA("Tot. Bottles",'- Ordine Aggregato -'!$A$1,"sku anker",A3324),"")</f>
        <v/>
      </c>
      <c r="N3324" s="18" t="s">
        <v>34</v>
      </c>
      <c r="O3324" s="19" t="str">
        <f t="shared" si="51"/>
        <v>Order online</v>
      </c>
      <c r="P3324" s="97" t="s">
        <v>220</v>
      </c>
      <c r="Q3324" s="13" t="s">
        <v>10869</v>
      </c>
      <c r="R3324" t="s">
        <v>10870</v>
      </c>
      <c r="S3324" s="20">
        <v>0</v>
      </c>
      <c r="T3324" s="21" t="s">
        <v>38</v>
      </c>
    </row>
    <row r="3325" spans="1:20" x14ac:dyDescent="0.35">
      <c r="A3325" s="13" t="s">
        <v>10871</v>
      </c>
      <c r="B3325" s="13"/>
      <c r="C3325" s="13"/>
      <c r="D3325" s="13" t="s">
        <v>10872</v>
      </c>
      <c r="E3325" s="13">
        <v>6</v>
      </c>
      <c r="F3325" s="14">
        <v>0.7</v>
      </c>
      <c r="G3325" s="13" t="s">
        <v>46</v>
      </c>
      <c r="H3325" s="14">
        <v>37.5</v>
      </c>
      <c r="I3325" s="15" t="s">
        <v>32</v>
      </c>
      <c r="J3325" s="16">
        <v>15.299999999999999</v>
      </c>
      <c r="K3325" s="16">
        <v>2.5499999999999998</v>
      </c>
      <c r="L3325" s="17" t="s">
        <v>73</v>
      </c>
      <c r="M3325" s="163" t="str">
        <f>IFERROR(GETPIVOTDATA("Tot. Bottles",'- Ordine Aggregato -'!$A$1,"sku anker",A3325),"")</f>
        <v/>
      </c>
      <c r="N3325" s="18" t="s">
        <v>34</v>
      </c>
      <c r="O3325" s="19" t="str">
        <f t="shared" si="51"/>
        <v>Order online</v>
      </c>
      <c r="P3325" s="97" t="s">
        <v>220</v>
      </c>
      <c r="Q3325" s="13" t="s">
        <v>10873</v>
      </c>
      <c r="R3325" t="s">
        <v>10874</v>
      </c>
      <c r="S3325" s="20">
        <v>0</v>
      </c>
      <c r="T3325" s="21" t="s">
        <v>38</v>
      </c>
    </row>
    <row r="3326" spans="1:20" x14ac:dyDescent="0.35">
      <c r="A3326" s="13" t="s">
        <v>10875</v>
      </c>
      <c r="B3326" s="13"/>
      <c r="C3326" s="13"/>
      <c r="D3326" s="13" t="s">
        <v>10872</v>
      </c>
      <c r="E3326" s="13">
        <v>6</v>
      </c>
      <c r="F3326" s="14">
        <v>1</v>
      </c>
      <c r="G3326" s="13" t="s">
        <v>14872</v>
      </c>
      <c r="H3326" s="14">
        <v>37.5</v>
      </c>
      <c r="I3326" s="15" t="s">
        <v>32</v>
      </c>
      <c r="J3326" s="16">
        <v>13.5</v>
      </c>
      <c r="K3326" s="16">
        <v>2.25</v>
      </c>
      <c r="L3326" s="17" t="s">
        <v>73</v>
      </c>
      <c r="M3326" s="163" t="str">
        <f>IFERROR(GETPIVOTDATA("Tot. Bottles",'- Ordine Aggregato -'!$A$1,"sku anker",A3326),"")</f>
        <v/>
      </c>
      <c r="N3326" s="18" t="s">
        <v>67</v>
      </c>
      <c r="O3326" s="19" t="str">
        <f t="shared" si="51"/>
        <v>Order online</v>
      </c>
      <c r="P3326" s="97" t="s">
        <v>220</v>
      </c>
      <c r="Q3326" s="13" t="s">
        <v>10876</v>
      </c>
      <c r="R3326" t="s">
        <v>10877</v>
      </c>
      <c r="S3326" s="20">
        <v>2.25</v>
      </c>
      <c r="T3326" s="21" t="s">
        <v>38</v>
      </c>
    </row>
    <row r="3327" spans="1:20" x14ac:dyDescent="0.35">
      <c r="A3327" s="13" t="s">
        <v>10878</v>
      </c>
      <c r="B3327" s="13"/>
      <c r="C3327" s="13"/>
      <c r="D3327" s="13" t="s">
        <v>10879</v>
      </c>
      <c r="E3327" s="13">
        <v>6</v>
      </c>
      <c r="F3327" s="14">
        <v>0.7</v>
      </c>
      <c r="G3327" s="13" t="s">
        <v>14872</v>
      </c>
      <c r="H3327" s="14">
        <v>17.5</v>
      </c>
      <c r="I3327" s="15" t="s">
        <v>32</v>
      </c>
      <c r="J3327" s="16">
        <v>19.5</v>
      </c>
      <c r="K3327" s="16">
        <v>3.25</v>
      </c>
      <c r="L3327" s="17" t="s">
        <v>66</v>
      </c>
      <c r="M3327" s="163" t="str">
        <f>IFERROR(GETPIVOTDATA("Tot. Bottles",'- Ordine Aggregato -'!$A$1,"sku anker",A3327),"")</f>
        <v/>
      </c>
      <c r="N3327" s="18" t="s">
        <v>42</v>
      </c>
      <c r="O3327" s="19" t="str">
        <f t="shared" si="51"/>
        <v>Order online</v>
      </c>
      <c r="P3327" s="97" t="s">
        <v>220</v>
      </c>
      <c r="Q3327" s="13" t="s">
        <v>10880</v>
      </c>
      <c r="R3327" t="s">
        <v>10881</v>
      </c>
      <c r="S3327" s="20">
        <v>0</v>
      </c>
      <c r="T3327" s="21" t="s">
        <v>38</v>
      </c>
    </row>
    <row r="3328" spans="1:20" x14ac:dyDescent="0.35">
      <c r="A3328" s="13" t="s">
        <v>10882</v>
      </c>
      <c r="B3328" s="13"/>
      <c r="C3328" s="13"/>
      <c r="D3328" s="13" t="s">
        <v>10883</v>
      </c>
      <c r="E3328" s="13">
        <v>6</v>
      </c>
      <c r="F3328" s="14">
        <v>0.7</v>
      </c>
      <c r="G3328" s="13" t="s">
        <v>14872</v>
      </c>
      <c r="H3328" s="14">
        <v>17.5</v>
      </c>
      <c r="I3328" s="15" t="s">
        <v>32</v>
      </c>
      <c r="J3328" s="16">
        <v>30.900000000000002</v>
      </c>
      <c r="K3328" s="16">
        <v>5.15</v>
      </c>
      <c r="L3328" s="17" t="s">
        <v>66</v>
      </c>
      <c r="M3328" s="163" t="str">
        <f>IFERROR(GETPIVOTDATA("Tot. Bottles",'- Ordine Aggregato -'!$A$1,"sku anker",A3328),"")</f>
        <v/>
      </c>
      <c r="N3328" s="18" t="s">
        <v>42</v>
      </c>
      <c r="O3328" s="19" t="str">
        <f t="shared" si="51"/>
        <v>Order online</v>
      </c>
      <c r="P3328" s="97" t="s">
        <v>220</v>
      </c>
      <c r="Q3328" s="13" t="s">
        <v>10884</v>
      </c>
      <c r="R3328" t="s">
        <v>10885</v>
      </c>
      <c r="S3328" s="20">
        <v>0</v>
      </c>
      <c r="T3328" s="21" t="s">
        <v>38</v>
      </c>
    </row>
    <row r="3329" spans="1:20" x14ac:dyDescent="0.35">
      <c r="A3329" s="96" t="s">
        <v>10886</v>
      </c>
      <c r="B3329" s="96"/>
      <c r="C3329" s="96"/>
      <c r="D3329" s="13" t="s">
        <v>10887</v>
      </c>
      <c r="E3329" s="13">
        <v>6</v>
      </c>
      <c r="F3329" s="14">
        <v>0.7</v>
      </c>
      <c r="G3329" s="13" t="s">
        <v>46</v>
      </c>
      <c r="H3329" s="14">
        <v>40</v>
      </c>
      <c r="I3329" s="15" t="s">
        <v>32</v>
      </c>
      <c r="J3329" s="16">
        <v>201</v>
      </c>
      <c r="K3329" s="16">
        <v>33.5</v>
      </c>
      <c r="L3329" s="17" t="s">
        <v>104</v>
      </c>
      <c r="M3329" s="163" t="str">
        <f>IFERROR(GETPIVOTDATA("Tot. Bottles",'- Ordine Aggregato -'!$A$1,"sku anker",A3329),"")</f>
        <v/>
      </c>
      <c r="N3329" s="18" t="s">
        <v>42</v>
      </c>
      <c r="O3329" s="19" t="str">
        <f t="shared" si="51"/>
        <v>Order online</v>
      </c>
      <c r="P3329" s="97" t="s">
        <v>4162</v>
      </c>
      <c r="Q3329" s="13" t="s">
        <v>10888</v>
      </c>
      <c r="R3329" t="s">
        <v>42</v>
      </c>
      <c r="S3329" s="20">
        <v>0</v>
      </c>
      <c r="T3329" s="21" t="s">
        <v>38</v>
      </c>
    </row>
    <row r="3330" spans="1:20" x14ac:dyDescent="0.35">
      <c r="A3330" s="96" t="s">
        <v>10889</v>
      </c>
      <c r="D3330" s="13" t="s">
        <v>10890</v>
      </c>
      <c r="E3330" s="13">
        <v>6</v>
      </c>
      <c r="F3330" s="14">
        <v>0.7</v>
      </c>
      <c r="G3330" s="13" t="s">
        <v>14872</v>
      </c>
      <c r="H3330" s="14">
        <v>54.5</v>
      </c>
      <c r="I3330" s="15" t="s">
        <v>32</v>
      </c>
      <c r="J3330" s="16">
        <v>159</v>
      </c>
      <c r="K3330" s="16">
        <v>26.5</v>
      </c>
      <c r="L3330" s="17" t="s">
        <v>104</v>
      </c>
      <c r="M3330" s="163" t="str">
        <f>IFERROR(GETPIVOTDATA("Tot. Bottles",'- Ordine Aggregato -'!$A$1,"sku anker",A3330),"")</f>
        <v/>
      </c>
      <c r="N3330" s="18" t="s">
        <v>42</v>
      </c>
      <c r="O3330" s="19" t="str">
        <f t="shared" si="51"/>
        <v>Order online</v>
      </c>
      <c r="P3330" s="97" t="s">
        <v>146</v>
      </c>
      <c r="Q3330" s="13" t="s">
        <v>10891</v>
      </c>
      <c r="R3330" t="s">
        <v>10892</v>
      </c>
      <c r="S3330" s="20">
        <v>0</v>
      </c>
      <c r="T3330" s="21" t="s">
        <v>38</v>
      </c>
    </row>
    <row r="3331" spans="1:20" x14ac:dyDescent="0.35">
      <c r="A3331" s="96" t="s">
        <v>10893</v>
      </c>
      <c r="B3331" s="96"/>
      <c r="C3331" s="96"/>
      <c r="D3331" s="13" t="s">
        <v>10894</v>
      </c>
      <c r="E3331" s="13">
        <v>6</v>
      </c>
      <c r="F3331" s="14">
        <v>0.7</v>
      </c>
      <c r="G3331" s="13" t="s">
        <v>14872</v>
      </c>
      <c r="H3331" s="14">
        <v>54.5</v>
      </c>
      <c r="I3331" s="15" t="s">
        <v>32</v>
      </c>
      <c r="J3331" s="16">
        <v>69.300000000000011</v>
      </c>
      <c r="K3331" s="16">
        <v>11.55</v>
      </c>
      <c r="L3331" s="17" t="s">
        <v>104</v>
      </c>
      <c r="M3331" s="163" t="str">
        <f>IFERROR(GETPIVOTDATA("Tot. Bottles",'- Ordine Aggregato -'!$A$1,"sku anker",A3331),"")</f>
        <v/>
      </c>
      <c r="N3331" s="18" t="s">
        <v>42</v>
      </c>
      <c r="O3331" s="19" t="str">
        <f t="shared" si="51"/>
        <v>Order online</v>
      </c>
      <c r="P3331" s="97" t="s">
        <v>4162</v>
      </c>
      <c r="Q3331" s="13" t="s">
        <v>10895</v>
      </c>
      <c r="R3331" t="s">
        <v>10896</v>
      </c>
      <c r="S3331" s="20">
        <v>0</v>
      </c>
      <c r="T3331" s="21" t="s">
        <v>38</v>
      </c>
    </row>
    <row r="3332" spans="1:20" x14ac:dyDescent="0.35">
      <c r="A3332" s="13" t="s">
        <v>10897</v>
      </c>
      <c r="B3332" s="13"/>
      <c r="C3332" s="13"/>
      <c r="D3332" s="13" t="s">
        <v>10898</v>
      </c>
      <c r="E3332" s="13">
        <v>6</v>
      </c>
      <c r="F3332" s="14">
        <v>0.7</v>
      </c>
      <c r="G3332" s="13" t="s">
        <v>46</v>
      </c>
      <c r="H3332" s="14">
        <v>54.5</v>
      </c>
      <c r="I3332" s="15" t="s">
        <v>32</v>
      </c>
      <c r="J3332" s="16">
        <v>69.300000000000011</v>
      </c>
      <c r="K3332" s="16">
        <v>11.55</v>
      </c>
      <c r="L3332" s="17" t="s">
        <v>104</v>
      </c>
      <c r="M3332" s="163" t="str">
        <f>IFERROR(GETPIVOTDATA("Tot. Bottles",'- Ordine Aggregato -'!$A$1,"sku anker",A3332),"")</f>
        <v/>
      </c>
      <c r="N3332" s="18" t="s">
        <v>42</v>
      </c>
      <c r="O3332" s="19" t="str">
        <f t="shared" si="51"/>
        <v>Order online</v>
      </c>
      <c r="P3332" s="97" t="s">
        <v>4162</v>
      </c>
      <c r="Q3332" s="13" t="s">
        <v>10899</v>
      </c>
      <c r="R3332" t="s">
        <v>10900</v>
      </c>
      <c r="S3332" s="20">
        <v>0</v>
      </c>
      <c r="T3332" s="21" t="s">
        <v>38</v>
      </c>
    </row>
    <row r="3333" spans="1:20" x14ac:dyDescent="0.35">
      <c r="A3333" s="13" t="s">
        <v>10901</v>
      </c>
      <c r="B3333" s="13"/>
      <c r="C3333" s="13"/>
      <c r="D3333" s="13" t="s">
        <v>10902</v>
      </c>
      <c r="E3333" s="13">
        <v>6</v>
      </c>
      <c r="F3333" s="14">
        <v>0.7</v>
      </c>
      <c r="G3333" s="13" t="s">
        <v>46</v>
      </c>
      <c r="H3333" s="14">
        <v>40</v>
      </c>
      <c r="I3333" s="15" t="s">
        <v>32</v>
      </c>
      <c r="J3333" s="16">
        <v>59.699999999999996</v>
      </c>
      <c r="K3333" s="16">
        <v>9.9499999999999993</v>
      </c>
      <c r="L3333" s="17" t="s">
        <v>104</v>
      </c>
      <c r="M3333" s="163" t="str">
        <f>IFERROR(GETPIVOTDATA("Tot. Bottles",'- Ordine Aggregato -'!$A$1,"sku anker",A3333),"")</f>
        <v/>
      </c>
      <c r="N3333" s="18" t="s">
        <v>42</v>
      </c>
      <c r="O3333" s="19" t="str">
        <f t="shared" si="51"/>
        <v>Order online</v>
      </c>
      <c r="P3333" s="97" t="s">
        <v>4162</v>
      </c>
      <c r="Q3333" s="13" t="s">
        <v>10903</v>
      </c>
      <c r="R3333" t="s">
        <v>10904</v>
      </c>
      <c r="S3333" s="20">
        <v>0</v>
      </c>
      <c r="T3333" s="21" t="s">
        <v>38</v>
      </c>
    </row>
    <row r="3334" spans="1:20" x14ac:dyDescent="0.35">
      <c r="A3334" s="96" t="s">
        <v>10905</v>
      </c>
      <c r="B3334" s="96"/>
      <c r="C3334" s="96"/>
      <c r="D3334" s="13" t="s">
        <v>10906</v>
      </c>
      <c r="E3334" s="13">
        <v>6</v>
      </c>
      <c r="F3334" s="14">
        <v>0.7</v>
      </c>
      <c r="G3334" s="13" t="s">
        <v>46</v>
      </c>
      <c r="H3334" s="14">
        <v>75.5</v>
      </c>
      <c r="I3334" s="15" t="s">
        <v>32</v>
      </c>
      <c r="J3334" s="16">
        <v>75</v>
      </c>
      <c r="K3334" s="16">
        <v>12.5</v>
      </c>
      <c r="L3334" s="17" t="s">
        <v>104</v>
      </c>
      <c r="M3334" s="163" t="str">
        <f>IFERROR(GETPIVOTDATA("Tot. Bottles",'- Ordine Aggregato -'!$A$1,"sku anker",A3334),"")</f>
        <v/>
      </c>
      <c r="N3334" s="18" t="s">
        <v>67</v>
      </c>
      <c r="O3334" s="19" t="str">
        <f t="shared" si="51"/>
        <v>Order online</v>
      </c>
      <c r="P3334" s="97" t="s">
        <v>4162</v>
      </c>
      <c r="Q3334" s="13" t="s">
        <v>10907</v>
      </c>
      <c r="R3334" t="s">
        <v>42</v>
      </c>
      <c r="S3334" s="20">
        <v>12.5</v>
      </c>
      <c r="T3334" s="21" t="s">
        <v>38</v>
      </c>
    </row>
    <row r="3335" spans="1:20" x14ac:dyDescent="0.35">
      <c r="A3335" s="96" t="s">
        <v>10908</v>
      </c>
      <c r="B3335" s="96"/>
      <c r="C3335" s="96"/>
      <c r="D3335" s="13" t="s">
        <v>10909</v>
      </c>
      <c r="E3335" s="13">
        <v>6</v>
      </c>
      <c r="F3335" s="14">
        <v>0.7</v>
      </c>
      <c r="G3335" s="13" t="s">
        <v>14872</v>
      </c>
      <c r="H3335" s="14">
        <v>40</v>
      </c>
      <c r="I3335" s="15" t="s">
        <v>32</v>
      </c>
      <c r="J3335" s="16">
        <v>118.5</v>
      </c>
      <c r="K3335" s="16">
        <v>19.75</v>
      </c>
      <c r="L3335" s="17" t="s">
        <v>104</v>
      </c>
      <c r="M3335" s="163" t="str">
        <f>IFERROR(GETPIVOTDATA("Tot. Bottles",'- Ordine Aggregato -'!$A$1,"sku anker",A3335),"")</f>
        <v/>
      </c>
      <c r="N3335" s="18" t="s">
        <v>42</v>
      </c>
      <c r="O3335" s="19" t="str">
        <f t="shared" si="51"/>
        <v>Order online</v>
      </c>
      <c r="P3335" s="97" t="s">
        <v>146</v>
      </c>
      <c r="Q3335" s="13" t="s">
        <v>10910</v>
      </c>
      <c r="R3335" t="s">
        <v>10911</v>
      </c>
      <c r="S3335" s="20">
        <v>0</v>
      </c>
      <c r="T3335" s="21" t="s">
        <v>38</v>
      </c>
    </row>
    <row r="3336" spans="1:20" x14ac:dyDescent="0.35">
      <c r="A3336" s="96" t="s">
        <v>14278</v>
      </c>
      <c r="B3336" s="96"/>
      <c r="C3336" s="96"/>
      <c r="D3336" s="13" t="s">
        <v>14279</v>
      </c>
      <c r="E3336" s="13">
        <v>6</v>
      </c>
      <c r="F3336" s="14">
        <v>0.7</v>
      </c>
      <c r="G3336" s="13" t="s">
        <v>14872</v>
      </c>
      <c r="H3336" s="14">
        <v>40</v>
      </c>
      <c r="I3336" s="15" t="s">
        <v>32</v>
      </c>
      <c r="J3336" s="16">
        <v>93</v>
      </c>
      <c r="K3336" s="16">
        <v>15.5</v>
      </c>
      <c r="L3336" s="17" t="s">
        <v>104</v>
      </c>
      <c r="M3336" s="163" t="str">
        <f>IFERROR(GETPIVOTDATA("Tot. Bottles",'- Ordine Aggregato -'!$A$1,"sku anker",A3336),"")</f>
        <v/>
      </c>
      <c r="N3336" s="18" t="s">
        <v>42</v>
      </c>
      <c r="O3336" s="19" t="str">
        <f t="shared" si="51"/>
        <v>Order online</v>
      </c>
      <c r="P3336" s="97" t="s">
        <v>1387</v>
      </c>
      <c r="Q3336" s="13" t="s">
        <v>15891</v>
      </c>
      <c r="R3336" t="s">
        <v>15892</v>
      </c>
      <c r="S3336" s="20">
        <v>0</v>
      </c>
      <c r="T3336" s="21" t="s">
        <v>38</v>
      </c>
    </row>
    <row r="3337" spans="1:20" x14ac:dyDescent="0.35">
      <c r="A3337" s="13" t="s">
        <v>14280</v>
      </c>
      <c r="B3337" s="13"/>
      <c r="C3337" s="13"/>
      <c r="D3337" s="13" t="s">
        <v>14281</v>
      </c>
      <c r="E3337" s="13">
        <v>6</v>
      </c>
      <c r="F3337" s="14">
        <v>0.7</v>
      </c>
      <c r="G3337" s="13" t="s">
        <v>14872</v>
      </c>
      <c r="H3337" s="14">
        <v>40</v>
      </c>
      <c r="I3337" s="15" t="s">
        <v>32</v>
      </c>
      <c r="J3337" s="16">
        <v>111.89999999999999</v>
      </c>
      <c r="K3337" s="16">
        <v>18.649999999999999</v>
      </c>
      <c r="L3337" s="17" t="s">
        <v>104</v>
      </c>
      <c r="M3337" s="163" t="str">
        <f>IFERROR(GETPIVOTDATA("Tot. Bottles",'- Ordine Aggregato -'!$A$1,"sku anker",A3337),"")</f>
        <v/>
      </c>
      <c r="N3337" s="18" t="s">
        <v>42</v>
      </c>
      <c r="O3337" s="19" t="str">
        <f t="shared" si="51"/>
        <v>Order online</v>
      </c>
      <c r="P3337" s="97" t="s">
        <v>1387</v>
      </c>
      <c r="Q3337" s="13" t="s">
        <v>15893</v>
      </c>
      <c r="R3337" t="s">
        <v>15894</v>
      </c>
      <c r="S3337" s="20">
        <v>0</v>
      </c>
      <c r="T3337" s="21" t="s">
        <v>38</v>
      </c>
    </row>
    <row r="3338" spans="1:20" x14ac:dyDescent="0.35">
      <c r="A3338" s="13" t="s">
        <v>14282</v>
      </c>
      <c r="B3338" s="13"/>
      <c r="C3338" s="13"/>
      <c r="D3338" s="13" t="s">
        <v>14283</v>
      </c>
      <c r="E3338" s="13">
        <v>6</v>
      </c>
      <c r="F3338" s="14">
        <v>0.7</v>
      </c>
      <c r="G3338" s="13" t="s">
        <v>14872</v>
      </c>
      <c r="H3338" s="14">
        <v>40</v>
      </c>
      <c r="I3338" s="15" t="s">
        <v>32</v>
      </c>
      <c r="J3338" s="16">
        <v>157.5</v>
      </c>
      <c r="K3338" s="16">
        <v>26.25</v>
      </c>
      <c r="L3338" s="17" t="s">
        <v>104</v>
      </c>
      <c r="M3338" s="163" t="str">
        <f>IFERROR(GETPIVOTDATA("Tot. Bottles",'- Ordine Aggregato -'!$A$1,"sku anker",A3338),"")</f>
        <v/>
      </c>
      <c r="N3338" s="18" t="s">
        <v>42</v>
      </c>
      <c r="O3338" s="19" t="str">
        <f t="shared" si="51"/>
        <v>Order online</v>
      </c>
      <c r="P3338" s="97" t="s">
        <v>1387</v>
      </c>
      <c r="Q3338" s="13" t="s">
        <v>15895</v>
      </c>
      <c r="R3338" t="s">
        <v>15896</v>
      </c>
      <c r="S3338" s="20">
        <v>0</v>
      </c>
      <c r="T3338" s="21" t="s">
        <v>38</v>
      </c>
    </row>
    <row r="3339" spans="1:20" x14ac:dyDescent="0.35">
      <c r="A3339" s="96" t="s">
        <v>10912</v>
      </c>
      <c r="D3339" s="13" t="s">
        <v>10913</v>
      </c>
      <c r="E3339" s="13">
        <v>6</v>
      </c>
      <c r="F3339" s="14">
        <v>0.7</v>
      </c>
      <c r="G3339" s="13" t="s">
        <v>14872</v>
      </c>
      <c r="H3339" s="14">
        <v>40</v>
      </c>
      <c r="I3339" s="15" t="s">
        <v>32</v>
      </c>
      <c r="J3339" s="16">
        <v>216</v>
      </c>
      <c r="K3339" s="16">
        <v>36</v>
      </c>
      <c r="L3339" s="17" t="s">
        <v>104</v>
      </c>
      <c r="M3339" s="163" t="str">
        <f>IFERROR(GETPIVOTDATA("Tot. Bottles",'- Ordine Aggregato -'!$A$1,"sku anker",A3339),"")</f>
        <v/>
      </c>
      <c r="N3339" s="18" t="s">
        <v>34</v>
      </c>
      <c r="O3339" s="19" t="str">
        <f t="shared" si="51"/>
        <v>Order online</v>
      </c>
      <c r="P3339" s="97" t="s">
        <v>1387</v>
      </c>
      <c r="Q3339" s="13" t="s">
        <v>10914</v>
      </c>
      <c r="R3339" t="s">
        <v>10104</v>
      </c>
      <c r="S3339" s="20">
        <v>0</v>
      </c>
      <c r="T3339" s="21" t="s">
        <v>38</v>
      </c>
    </row>
    <row r="3340" spans="1:20" x14ac:dyDescent="0.35">
      <c r="A3340" s="96" t="s">
        <v>10915</v>
      </c>
      <c r="D3340" s="13" t="s">
        <v>10916</v>
      </c>
      <c r="E3340" s="13">
        <v>6</v>
      </c>
      <c r="F3340" s="14">
        <v>0.7</v>
      </c>
      <c r="G3340" s="13" t="s">
        <v>14872</v>
      </c>
      <c r="H3340" s="14">
        <v>46</v>
      </c>
      <c r="I3340" s="15" t="s">
        <v>32</v>
      </c>
      <c r="J3340" s="16">
        <v>171</v>
      </c>
      <c r="K3340" s="16">
        <v>28.5</v>
      </c>
      <c r="L3340" s="17" t="s">
        <v>104</v>
      </c>
      <c r="M3340" s="163" t="str">
        <f>IFERROR(GETPIVOTDATA("Tot. Bottles",'- Ordine Aggregato -'!$A$1,"sku anker",A3340),"")</f>
        <v/>
      </c>
      <c r="N3340" s="18" t="s">
        <v>42</v>
      </c>
      <c r="O3340" s="19" t="str">
        <f t="shared" si="51"/>
        <v>Order online</v>
      </c>
      <c r="P3340" s="97" t="s">
        <v>2565</v>
      </c>
      <c r="Q3340" s="13" t="s">
        <v>10917</v>
      </c>
      <c r="R3340" t="s">
        <v>10918</v>
      </c>
      <c r="S3340" s="20">
        <v>0</v>
      </c>
      <c r="T3340" s="21" t="s">
        <v>38</v>
      </c>
    </row>
    <row r="3341" spans="1:20" x14ac:dyDescent="0.35">
      <c r="A3341" s="96" t="s">
        <v>10919</v>
      </c>
      <c r="D3341" s="13" t="s">
        <v>10920</v>
      </c>
      <c r="E3341" s="13">
        <v>12</v>
      </c>
      <c r="F3341" s="14">
        <v>0.35</v>
      </c>
      <c r="G3341" s="13" t="s">
        <v>14872</v>
      </c>
      <c r="H3341" s="14">
        <v>45</v>
      </c>
      <c r="I3341" s="15" t="s">
        <v>32</v>
      </c>
      <c r="J3341" s="16">
        <v>95.4</v>
      </c>
      <c r="K3341" s="16">
        <v>7.95</v>
      </c>
      <c r="L3341" s="17" t="s">
        <v>1697</v>
      </c>
      <c r="M3341" s="163" t="str">
        <f>IFERROR(GETPIVOTDATA("Tot. Bottles",'- Ordine Aggregato -'!$A$1,"sku anker",A3341),"")</f>
        <v/>
      </c>
      <c r="N3341" s="18" t="s">
        <v>34</v>
      </c>
      <c r="O3341" s="19" t="str">
        <f t="shared" ref="O3341:O3404" si="52">HYPERLINK("https://www.ankeramsterdamspirits.nl/en/products/"&amp;A3341,"Order online")</f>
        <v>Order online</v>
      </c>
      <c r="P3341" s="97" t="s">
        <v>15051</v>
      </c>
      <c r="Q3341" s="13" t="s">
        <v>10921</v>
      </c>
      <c r="R3341" t="s">
        <v>10922</v>
      </c>
      <c r="S3341" s="20">
        <v>0</v>
      </c>
      <c r="T3341" s="21" t="s">
        <v>38</v>
      </c>
    </row>
    <row r="3342" spans="1:20" x14ac:dyDescent="0.35">
      <c r="A3342" s="96" t="s">
        <v>10923</v>
      </c>
      <c r="B3342" s="96"/>
      <c r="C3342" s="96"/>
      <c r="D3342" s="13" t="s">
        <v>10920</v>
      </c>
      <c r="E3342" s="13">
        <v>6</v>
      </c>
      <c r="F3342" s="14">
        <v>0.7</v>
      </c>
      <c r="G3342" s="13" t="s">
        <v>31</v>
      </c>
      <c r="H3342" s="14">
        <v>45</v>
      </c>
      <c r="I3342" s="15" t="s">
        <v>32</v>
      </c>
      <c r="J3342" s="16">
        <v>75.900000000000006</v>
      </c>
      <c r="K3342" s="16">
        <v>12.65</v>
      </c>
      <c r="L3342" s="17" t="s">
        <v>1697</v>
      </c>
      <c r="M3342" s="163" t="str">
        <f>IFERROR(GETPIVOTDATA("Tot. Bottles",'- Ordine Aggregato -'!$A$1,"sku anker",A3342),"")</f>
        <v/>
      </c>
      <c r="N3342" s="18" t="s">
        <v>34</v>
      </c>
      <c r="O3342" s="19" t="str">
        <f t="shared" si="52"/>
        <v>Order online</v>
      </c>
      <c r="P3342" s="97" t="s">
        <v>1698</v>
      </c>
      <c r="Q3342" s="13" t="s">
        <v>10924</v>
      </c>
      <c r="R3342" t="s">
        <v>10925</v>
      </c>
      <c r="S3342" s="20">
        <v>0</v>
      </c>
      <c r="T3342" s="21" t="s">
        <v>38</v>
      </c>
    </row>
    <row r="3343" spans="1:20" x14ac:dyDescent="0.35">
      <c r="A3343" s="96" t="s">
        <v>10927</v>
      </c>
      <c r="B3343" s="96"/>
      <c r="C3343" s="96"/>
      <c r="D3343" s="13" t="s">
        <v>10928</v>
      </c>
      <c r="E3343" s="13">
        <v>6</v>
      </c>
      <c r="F3343" s="14">
        <v>0.7</v>
      </c>
      <c r="G3343" s="13" t="s">
        <v>14872</v>
      </c>
      <c r="H3343" s="14">
        <v>47.5</v>
      </c>
      <c r="I3343" s="15" t="s">
        <v>32</v>
      </c>
      <c r="J3343" s="16">
        <v>104.69999999999999</v>
      </c>
      <c r="K3343" s="16">
        <v>17.45</v>
      </c>
      <c r="L3343" s="17" t="s">
        <v>1697</v>
      </c>
      <c r="M3343" s="163" t="str">
        <f>IFERROR(GETPIVOTDATA("Tot. Bottles",'- Ordine Aggregato -'!$A$1,"sku anker",A3343),"")</f>
        <v/>
      </c>
      <c r="N3343" s="18" t="s">
        <v>34</v>
      </c>
      <c r="O3343" s="19" t="str">
        <f t="shared" si="52"/>
        <v>Order online</v>
      </c>
      <c r="P3343" s="97" t="s">
        <v>15051</v>
      </c>
      <c r="Q3343" s="13" t="s">
        <v>10926</v>
      </c>
      <c r="R3343" t="s">
        <v>10929</v>
      </c>
      <c r="S3343" s="20">
        <v>0</v>
      </c>
      <c r="T3343" s="21" t="s">
        <v>38</v>
      </c>
    </row>
    <row r="3344" spans="1:20" x14ac:dyDescent="0.35">
      <c r="A3344" s="96" t="s">
        <v>10930</v>
      </c>
      <c r="B3344" s="96"/>
      <c r="C3344" s="96"/>
      <c r="D3344" s="13" t="s">
        <v>10931</v>
      </c>
      <c r="E3344" s="13">
        <v>12</v>
      </c>
      <c r="F3344" s="14">
        <v>0.35</v>
      </c>
      <c r="G3344" s="13" t="s">
        <v>31</v>
      </c>
      <c r="H3344" s="14">
        <v>45</v>
      </c>
      <c r="I3344" s="15" t="s">
        <v>32</v>
      </c>
      <c r="J3344" s="16">
        <v>69</v>
      </c>
      <c r="K3344" s="16">
        <v>5.75</v>
      </c>
      <c r="L3344" s="17" t="s">
        <v>1697</v>
      </c>
      <c r="M3344" s="163" t="str">
        <f>IFERROR(GETPIVOTDATA("Tot. Bottles",'- Ordine Aggregato -'!$A$1,"sku anker",A3344),"")</f>
        <v/>
      </c>
      <c r="N3344" s="18" t="s">
        <v>67</v>
      </c>
      <c r="O3344" s="19" t="str">
        <f t="shared" si="52"/>
        <v>Order online</v>
      </c>
      <c r="P3344" s="97" t="s">
        <v>1698</v>
      </c>
      <c r="Q3344" s="13" t="s">
        <v>10932</v>
      </c>
      <c r="R3344" t="s">
        <v>10933</v>
      </c>
      <c r="S3344" s="20">
        <v>5.75</v>
      </c>
      <c r="T3344" s="21" t="s">
        <v>38</v>
      </c>
    </row>
    <row r="3345" spans="1:20" x14ac:dyDescent="0.35">
      <c r="A3345" s="13" t="s">
        <v>10934</v>
      </c>
      <c r="B3345" s="13"/>
      <c r="C3345" s="13"/>
      <c r="D3345" s="13" t="s">
        <v>10931</v>
      </c>
      <c r="E3345" s="13">
        <v>6</v>
      </c>
      <c r="F3345" s="14">
        <v>0.7</v>
      </c>
      <c r="G3345" s="13" t="s">
        <v>46</v>
      </c>
      <c r="H3345" s="14">
        <v>45</v>
      </c>
      <c r="I3345" s="15" t="s">
        <v>32</v>
      </c>
      <c r="J3345" s="16">
        <v>48.900000000000006</v>
      </c>
      <c r="K3345" s="16">
        <v>8.15</v>
      </c>
      <c r="L3345" s="17" t="s">
        <v>1697</v>
      </c>
      <c r="M3345" s="163" t="str">
        <f>IFERROR(GETPIVOTDATA("Tot. Bottles",'- Ordine Aggregato -'!$A$1,"sku anker",A3345),"")</f>
        <v/>
      </c>
      <c r="N3345" s="18" t="s">
        <v>34</v>
      </c>
      <c r="O3345" s="19" t="str">
        <f t="shared" si="52"/>
        <v>Order online</v>
      </c>
      <c r="P3345" s="97" t="s">
        <v>15051</v>
      </c>
      <c r="Q3345" s="13" t="s">
        <v>10935</v>
      </c>
      <c r="R3345" t="s">
        <v>10936</v>
      </c>
      <c r="S3345" s="20">
        <v>0</v>
      </c>
      <c r="T3345" s="21" t="s">
        <v>38</v>
      </c>
    </row>
    <row r="3346" spans="1:20" x14ac:dyDescent="0.35">
      <c r="A3346" s="13" t="s">
        <v>10937</v>
      </c>
      <c r="B3346" s="13"/>
      <c r="C3346" s="13"/>
      <c r="D3346" s="13" t="s">
        <v>10938</v>
      </c>
      <c r="E3346" s="13">
        <v>6</v>
      </c>
      <c r="F3346" s="14">
        <v>0.7</v>
      </c>
      <c r="G3346" s="13" t="s">
        <v>31</v>
      </c>
      <c r="H3346" s="14">
        <v>45</v>
      </c>
      <c r="I3346" s="15" t="s">
        <v>32</v>
      </c>
      <c r="J3346" s="16">
        <v>63</v>
      </c>
      <c r="K3346" s="16">
        <v>10.5</v>
      </c>
      <c r="L3346" s="17" t="s">
        <v>1697</v>
      </c>
      <c r="M3346" s="163" t="str">
        <f>IFERROR(GETPIVOTDATA("Tot. Bottles",'- Ordine Aggregato -'!$A$1,"sku anker",A3346),"")</f>
        <v/>
      </c>
      <c r="N3346" s="18" t="s">
        <v>34</v>
      </c>
      <c r="O3346" s="19" t="str">
        <f t="shared" si="52"/>
        <v>Order online</v>
      </c>
      <c r="P3346" s="97" t="s">
        <v>1698</v>
      </c>
      <c r="Q3346" s="13" t="s">
        <v>10939</v>
      </c>
      <c r="R3346" t="s">
        <v>10940</v>
      </c>
      <c r="S3346" s="20">
        <v>0</v>
      </c>
      <c r="T3346" s="21" t="s">
        <v>38</v>
      </c>
    </row>
    <row r="3347" spans="1:20" x14ac:dyDescent="0.35">
      <c r="A3347" s="13" t="s">
        <v>14750</v>
      </c>
      <c r="B3347" s="13"/>
      <c r="C3347" s="13"/>
      <c r="D3347" s="13" t="s">
        <v>14751</v>
      </c>
      <c r="E3347" s="13">
        <v>6</v>
      </c>
      <c r="F3347" s="14">
        <v>0.7</v>
      </c>
      <c r="G3347" s="13" t="s">
        <v>46</v>
      </c>
      <c r="H3347" s="14">
        <v>45</v>
      </c>
      <c r="I3347" s="15" t="s">
        <v>32</v>
      </c>
      <c r="J3347" s="16">
        <v>41.7</v>
      </c>
      <c r="K3347" s="16">
        <v>6.95</v>
      </c>
      <c r="L3347" s="17" t="s">
        <v>546</v>
      </c>
      <c r="M3347" s="163" t="str">
        <f>IFERROR(GETPIVOTDATA("Tot. Bottles",'- Ordine Aggregato -'!$A$1,"sku anker",A3347),"")</f>
        <v/>
      </c>
      <c r="N3347" s="18" t="s">
        <v>42</v>
      </c>
      <c r="O3347" s="19" t="str">
        <f t="shared" si="52"/>
        <v>Order online</v>
      </c>
      <c r="P3347" s="97" t="s">
        <v>15051</v>
      </c>
      <c r="Q3347" s="13" t="s">
        <v>15897</v>
      </c>
      <c r="R3347" t="s">
        <v>15898</v>
      </c>
      <c r="S3347" s="20">
        <v>0</v>
      </c>
      <c r="T3347" s="21" t="s">
        <v>38</v>
      </c>
    </row>
    <row r="3348" spans="1:20" x14ac:dyDescent="0.35">
      <c r="A3348" s="96" t="s">
        <v>10941</v>
      </c>
      <c r="D3348" s="13" t="s">
        <v>10942</v>
      </c>
      <c r="E3348" s="13">
        <v>8</v>
      </c>
      <c r="F3348" s="14">
        <v>0.35</v>
      </c>
      <c r="G3348" s="13" t="s">
        <v>46</v>
      </c>
      <c r="H3348" s="14">
        <v>47</v>
      </c>
      <c r="I3348" s="15" t="s">
        <v>32</v>
      </c>
      <c r="J3348" s="16">
        <v>67.2</v>
      </c>
      <c r="K3348" s="16">
        <v>8.4</v>
      </c>
      <c r="L3348" s="17" t="s">
        <v>1697</v>
      </c>
      <c r="M3348" s="163" t="str">
        <f>IFERROR(GETPIVOTDATA("Tot. Bottles",'- Ordine Aggregato -'!$A$1,"sku anker",A3348),"")</f>
        <v/>
      </c>
      <c r="N3348" s="18" t="s">
        <v>34</v>
      </c>
      <c r="O3348" s="19" t="str">
        <f t="shared" si="52"/>
        <v>Order online</v>
      </c>
      <c r="P3348" s="97" t="s">
        <v>1698</v>
      </c>
      <c r="Q3348" s="13" t="s">
        <v>10943</v>
      </c>
      <c r="R3348" t="s">
        <v>10944</v>
      </c>
      <c r="S3348" s="20">
        <v>0</v>
      </c>
      <c r="T3348" s="21" t="s">
        <v>38</v>
      </c>
    </row>
    <row r="3349" spans="1:20" x14ac:dyDescent="0.35">
      <c r="A3349" s="96" t="s">
        <v>10945</v>
      </c>
      <c r="D3349" s="13" t="s">
        <v>10942</v>
      </c>
      <c r="E3349" s="13">
        <v>6</v>
      </c>
      <c r="F3349" s="14">
        <v>0.7</v>
      </c>
      <c r="G3349" s="13" t="s">
        <v>46</v>
      </c>
      <c r="H3349" s="14">
        <v>47</v>
      </c>
      <c r="I3349" s="15" t="s">
        <v>32</v>
      </c>
      <c r="J3349" s="16">
        <v>78</v>
      </c>
      <c r="K3349" s="16">
        <v>13</v>
      </c>
      <c r="L3349" s="17" t="s">
        <v>1697</v>
      </c>
      <c r="M3349" s="163" t="str">
        <f>IFERROR(GETPIVOTDATA("Tot. Bottles",'- Ordine Aggregato -'!$A$1,"sku anker",A3349),"")</f>
        <v/>
      </c>
      <c r="N3349" s="18" t="s">
        <v>42</v>
      </c>
      <c r="O3349" s="19" t="str">
        <f t="shared" si="52"/>
        <v>Order online</v>
      </c>
      <c r="P3349" s="97" t="s">
        <v>1698</v>
      </c>
      <c r="Q3349" s="13" t="s">
        <v>10946</v>
      </c>
      <c r="R3349" t="s">
        <v>10947</v>
      </c>
      <c r="S3349" s="20">
        <v>0</v>
      </c>
      <c r="T3349" s="21" t="s">
        <v>38</v>
      </c>
    </row>
    <row r="3350" spans="1:20" x14ac:dyDescent="0.35">
      <c r="A3350" s="13" t="s">
        <v>10948</v>
      </c>
      <c r="B3350" s="13"/>
      <c r="C3350" s="13"/>
      <c r="D3350" s="13" t="s">
        <v>10949</v>
      </c>
      <c r="E3350" s="13">
        <v>6</v>
      </c>
      <c r="F3350" s="14">
        <v>0.7</v>
      </c>
      <c r="G3350" s="13" t="s">
        <v>46</v>
      </c>
      <c r="H3350" s="14">
        <v>45</v>
      </c>
      <c r="I3350" s="15" t="s">
        <v>32</v>
      </c>
      <c r="J3350" s="16">
        <v>40.5</v>
      </c>
      <c r="K3350" s="16">
        <v>6.75</v>
      </c>
      <c r="L3350" s="17" t="s">
        <v>1697</v>
      </c>
      <c r="M3350" s="163" t="str">
        <f>IFERROR(GETPIVOTDATA("Tot. Bottles",'- Ordine Aggregato -'!$A$1,"sku anker",A3350),"")</f>
        <v/>
      </c>
      <c r="N3350" s="18" t="s">
        <v>42</v>
      </c>
      <c r="O3350" s="19" t="str">
        <f t="shared" si="52"/>
        <v>Order online</v>
      </c>
      <c r="P3350" s="97" t="s">
        <v>15051</v>
      </c>
      <c r="Q3350" s="13" t="s">
        <v>10950</v>
      </c>
      <c r="R3350" t="s">
        <v>10951</v>
      </c>
      <c r="S3350" s="20">
        <v>0</v>
      </c>
      <c r="T3350" s="21" t="s">
        <v>38</v>
      </c>
    </row>
    <row r="3351" spans="1:20" x14ac:dyDescent="0.35">
      <c r="A3351" s="13" t="s">
        <v>10952</v>
      </c>
      <c r="B3351" s="13"/>
      <c r="C3351" s="13"/>
      <c r="D3351" s="13" t="s">
        <v>10949</v>
      </c>
      <c r="E3351" s="13">
        <v>6</v>
      </c>
      <c r="F3351" s="14">
        <v>1</v>
      </c>
      <c r="G3351" s="13" t="s">
        <v>14872</v>
      </c>
      <c r="H3351" s="14">
        <v>45</v>
      </c>
      <c r="I3351" s="15" t="s">
        <v>32</v>
      </c>
      <c r="J3351" s="16">
        <v>50.699999999999996</v>
      </c>
      <c r="K3351" s="16">
        <v>8.4499999999999993</v>
      </c>
      <c r="L3351" s="17" t="s">
        <v>1697</v>
      </c>
      <c r="M3351" s="163" t="str">
        <f>IFERROR(GETPIVOTDATA("Tot. Bottles",'- Ordine Aggregato -'!$A$1,"sku anker",A3351),"")</f>
        <v/>
      </c>
      <c r="N3351" s="18" t="s">
        <v>67</v>
      </c>
      <c r="O3351" s="19" t="str">
        <f t="shared" si="52"/>
        <v>Order online</v>
      </c>
      <c r="P3351" s="97" t="s">
        <v>1698</v>
      </c>
      <c r="Q3351" s="13" t="s">
        <v>10953</v>
      </c>
      <c r="R3351" t="s">
        <v>10954</v>
      </c>
      <c r="S3351" s="20">
        <v>8.4499999999999993</v>
      </c>
      <c r="T3351" s="21" t="s">
        <v>38</v>
      </c>
    </row>
    <row r="3352" spans="1:20" x14ac:dyDescent="0.35">
      <c r="A3352" s="13" t="s">
        <v>10955</v>
      </c>
      <c r="B3352" s="13"/>
      <c r="C3352" s="13"/>
      <c r="D3352" s="13" t="s">
        <v>10956</v>
      </c>
      <c r="E3352" s="13">
        <v>6</v>
      </c>
      <c r="F3352" s="14">
        <v>0.7</v>
      </c>
      <c r="G3352" s="13" t="s">
        <v>46</v>
      </c>
      <c r="H3352" s="14">
        <v>45</v>
      </c>
      <c r="I3352" s="15" t="s">
        <v>32</v>
      </c>
      <c r="J3352" s="16">
        <v>56.400000000000006</v>
      </c>
      <c r="K3352" s="16">
        <v>9.4</v>
      </c>
      <c r="L3352" s="17" t="s">
        <v>1697</v>
      </c>
      <c r="M3352" s="163" t="str">
        <f>IFERROR(GETPIVOTDATA("Tot. Bottles",'- Ordine Aggregato -'!$A$1,"sku anker",A3352),"")</f>
        <v/>
      </c>
      <c r="N3352" s="18" t="s">
        <v>42</v>
      </c>
      <c r="O3352" s="19" t="str">
        <f t="shared" si="52"/>
        <v>Order online</v>
      </c>
      <c r="P3352" s="97" t="s">
        <v>1698</v>
      </c>
      <c r="Q3352" s="13" t="s">
        <v>10957</v>
      </c>
      <c r="R3352" t="s">
        <v>10958</v>
      </c>
      <c r="S3352" s="20">
        <v>0</v>
      </c>
      <c r="T3352" s="21" t="s">
        <v>38</v>
      </c>
    </row>
    <row r="3353" spans="1:20" x14ac:dyDescent="0.35">
      <c r="A3353" s="13" t="s">
        <v>10959</v>
      </c>
      <c r="B3353" s="13"/>
      <c r="C3353" s="13"/>
      <c r="D3353" s="13" t="s">
        <v>10960</v>
      </c>
      <c r="E3353" s="13">
        <v>6</v>
      </c>
      <c r="F3353" s="14">
        <v>0.7</v>
      </c>
      <c r="G3353" s="13" t="s">
        <v>31</v>
      </c>
      <c r="H3353" s="14">
        <v>30</v>
      </c>
      <c r="I3353" s="15" t="s">
        <v>32</v>
      </c>
      <c r="J3353" s="16">
        <v>41.7</v>
      </c>
      <c r="K3353" s="16">
        <v>6.95</v>
      </c>
      <c r="L3353" s="17" t="s">
        <v>558</v>
      </c>
      <c r="M3353" s="163" t="str">
        <f>IFERROR(GETPIVOTDATA("Tot. Bottles",'- Ordine Aggregato -'!$A$1,"sku anker",A3353),"")</f>
        <v/>
      </c>
      <c r="N3353" s="18" t="s">
        <v>42</v>
      </c>
      <c r="O3353" s="19" t="str">
        <f t="shared" si="52"/>
        <v>Order online</v>
      </c>
      <c r="P3353" s="97" t="s">
        <v>355</v>
      </c>
      <c r="Q3353" s="13" t="s">
        <v>10961</v>
      </c>
      <c r="R3353" t="s">
        <v>10962</v>
      </c>
      <c r="S3353" s="20">
        <v>0</v>
      </c>
      <c r="T3353" s="21" t="s">
        <v>38</v>
      </c>
    </row>
    <row r="3354" spans="1:20" x14ac:dyDescent="0.35">
      <c r="A3354" s="13" t="s">
        <v>10963</v>
      </c>
      <c r="B3354" s="13"/>
      <c r="C3354" s="13"/>
      <c r="D3354" s="13" t="s">
        <v>10960</v>
      </c>
      <c r="E3354" s="13">
        <v>6</v>
      </c>
      <c r="F3354" s="14">
        <v>1</v>
      </c>
      <c r="G3354" s="13" t="s">
        <v>14871</v>
      </c>
      <c r="H3354" s="14">
        <v>30</v>
      </c>
      <c r="I3354" s="15" t="s">
        <v>32</v>
      </c>
      <c r="J3354" s="16">
        <v>48.900000000000006</v>
      </c>
      <c r="K3354" s="16">
        <v>8.15</v>
      </c>
      <c r="L3354" s="17" t="s">
        <v>558</v>
      </c>
      <c r="M3354" s="163" t="str">
        <f>IFERROR(GETPIVOTDATA("Tot. Bottles",'- Ordine Aggregato -'!$A$1,"sku anker",A3354),"")</f>
        <v/>
      </c>
      <c r="N3354" s="18" t="s">
        <v>67</v>
      </c>
      <c r="O3354" s="19" t="str">
        <f t="shared" si="52"/>
        <v>Order online</v>
      </c>
      <c r="P3354" s="97" t="s">
        <v>355</v>
      </c>
      <c r="Q3354" s="13" t="s">
        <v>10964</v>
      </c>
      <c r="R3354" t="s">
        <v>10965</v>
      </c>
      <c r="S3354" s="20">
        <v>8.15</v>
      </c>
      <c r="T3354" s="21" t="s">
        <v>38</v>
      </c>
    </row>
    <row r="3355" spans="1:20" x14ac:dyDescent="0.35">
      <c r="A3355" s="13" t="s">
        <v>10966</v>
      </c>
      <c r="B3355" s="13"/>
      <c r="C3355" s="13"/>
      <c r="D3355" s="13" t="s">
        <v>10967</v>
      </c>
      <c r="E3355" s="13">
        <v>6</v>
      </c>
      <c r="F3355" s="14">
        <v>0.7</v>
      </c>
      <c r="G3355" s="13" t="s">
        <v>46</v>
      </c>
      <c r="H3355" s="14">
        <v>17</v>
      </c>
      <c r="I3355" s="15" t="s">
        <v>32</v>
      </c>
      <c r="J3355" s="16">
        <v>48.900000000000006</v>
      </c>
      <c r="K3355" s="16">
        <v>8.15</v>
      </c>
      <c r="L3355" s="17" t="s">
        <v>551</v>
      </c>
      <c r="M3355" s="163" t="str">
        <f>IFERROR(GETPIVOTDATA("Tot. Bottles",'- Ordine Aggregato -'!$A$1,"sku anker",A3355),"")</f>
        <v/>
      </c>
      <c r="N3355" s="18" t="s">
        <v>67</v>
      </c>
      <c r="O3355" s="19" t="str">
        <f t="shared" si="52"/>
        <v>Order online</v>
      </c>
      <c r="P3355" s="97" t="s">
        <v>355</v>
      </c>
      <c r="Q3355" s="13" t="s">
        <v>10968</v>
      </c>
      <c r="R3355" t="s">
        <v>10969</v>
      </c>
      <c r="S3355" s="20">
        <v>8.15</v>
      </c>
      <c r="T3355" s="21" t="s">
        <v>38</v>
      </c>
    </row>
    <row r="3356" spans="1:20" x14ac:dyDescent="0.35">
      <c r="A3356" s="96" t="s">
        <v>10970</v>
      </c>
      <c r="B3356" s="96"/>
      <c r="C3356" s="96"/>
      <c r="D3356" s="13" t="s">
        <v>10971</v>
      </c>
      <c r="E3356" s="13">
        <v>6</v>
      </c>
      <c r="F3356" s="14">
        <v>0.7</v>
      </c>
      <c r="G3356" s="13" t="s">
        <v>14871</v>
      </c>
      <c r="H3356" s="14">
        <v>38</v>
      </c>
      <c r="I3356" s="15" t="s">
        <v>32</v>
      </c>
      <c r="J3356" s="16">
        <v>44.400000000000006</v>
      </c>
      <c r="K3356" s="16">
        <v>7.4</v>
      </c>
      <c r="L3356" s="17" t="s">
        <v>718</v>
      </c>
      <c r="M3356" s="163" t="str">
        <f>IFERROR(GETPIVOTDATA("Tot. Bottles",'- Ordine Aggregato -'!$A$1,"sku anker",A3356),"")</f>
        <v/>
      </c>
      <c r="N3356" s="18" t="s">
        <v>42</v>
      </c>
      <c r="O3356" s="19" t="str">
        <f t="shared" si="52"/>
        <v>Order online</v>
      </c>
      <c r="P3356" s="97" t="s">
        <v>355</v>
      </c>
      <c r="Q3356" s="13" t="s">
        <v>10972</v>
      </c>
      <c r="R3356" t="s">
        <v>10973</v>
      </c>
      <c r="S3356" s="20">
        <v>0</v>
      </c>
      <c r="T3356" s="21" t="s">
        <v>38</v>
      </c>
    </row>
    <row r="3357" spans="1:20" x14ac:dyDescent="0.35">
      <c r="A3357" s="13" t="s">
        <v>10974</v>
      </c>
      <c r="B3357" s="13"/>
      <c r="C3357" s="13"/>
      <c r="D3357" s="13" t="s">
        <v>10975</v>
      </c>
      <c r="E3357" s="13">
        <v>6</v>
      </c>
      <c r="F3357" s="14">
        <v>0.7</v>
      </c>
      <c r="G3357" s="13" t="s">
        <v>14872</v>
      </c>
      <c r="H3357" s="14">
        <v>40</v>
      </c>
      <c r="I3357" s="15" t="s">
        <v>32</v>
      </c>
      <c r="J3357" s="16">
        <v>100.5</v>
      </c>
      <c r="K3357" s="16">
        <v>16.75</v>
      </c>
      <c r="L3357" s="17" t="s">
        <v>368</v>
      </c>
      <c r="M3357" s="163" t="str">
        <f>IFERROR(GETPIVOTDATA("Tot. Bottles",'- Ordine Aggregato -'!$A$1,"sku anker",A3357),"")</f>
        <v/>
      </c>
      <c r="N3357" s="18" t="s">
        <v>42</v>
      </c>
      <c r="O3357" s="19" t="str">
        <f t="shared" si="52"/>
        <v>Order online</v>
      </c>
      <c r="P3357" s="97" t="s">
        <v>146</v>
      </c>
      <c r="Q3357" s="13" t="s">
        <v>10976</v>
      </c>
      <c r="R3357" t="s">
        <v>10977</v>
      </c>
      <c r="S3357" s="20">
        <v>0</v>
      </c>
      <c r="T3357" s="21" t="s">
        <v>38</v>
      </c>
    </row>
    <row r="3358" spans="1:20" x14ac:dyDescent="0.35">
      <c r="A3358" s="13" t="s">
        <v>10978</v>
      </c>
      <c r="B3358" s="13"/>
      <c r="C3358" s="13"/>
      <c r="D3358" s="13" t="s">
        <v>10979</v>
      </c>
      <c r="E3358" s="13">
        <v>6</v>
      </c>
      <c r="F3358" s="14">
        <v>0.5</v>
      </c>
      <c r="G3358" s="13" t="s">
        <v>46</v>
      </c>
      <c r="H3358" s="14">
        <v>57</v>
      </c>
      <c r="I3358" s="15" t="s">
        <v>32</v>
      </c>
      <c r="J3358" s="16">
        <v>101.10000000000001</v>
      </c>
      <c r="K3358" s="16">
        <v>16.850000000000001</v>
      </c>
      <c r="L3358" s="17" t="s">
        <v>368</v>
      </c>
      <c r="M3358" s="163" t="str">
        <f>IFERROR(GETPIVOTDATA("Tot. Bottles",'- Ordine Aggregato -'!$A$1,"sku anker",A3358),"")</f>
        <v/>
      </c>
      <c r="N3358" s="18" t="s">
        <v>42</v>
      </c>
      <c r="O3358" s="19" t="str">
        <f t="shared" si="52"/>
        <v>Order online</v>
      </c>
      <c r="P3358" s="97" t="s">
        <v>146</v>
      </c>
      <c r="Q3358" s="13" t="s">
        <v>10980</v>
      </c>
      <c r="R3358" t="s">
        <v>10981</v>
      </c>
      <c r="S3358" s="20">
        <v>0</v>
      </c>
      <c r="T3358" s="21" t="s">
        <v>38</v>
      </c>
    </row>
    <row r="3359" spans="1:20" x14ac:dyDescent="0.35">
      <c r="A3359" s="13" t="s">
        <v>10982</v>
      </c>
      <c r="B3359" s="13"/>
      <c r="C3359" s="13"/>
      <c r="D3359" s="13" t="s">
        <v>10983</v>
      </c>
      <c r="E3359" s="13">
        <v>6</v>
      </c>
      <c r="F3359" s="14">
        <v>0.7</v>
      </c>
      <c r="G3359" s="13" t="s">
        <v>14872</v>
      </c>
      <c r="H3359" s="14">
        <v>38</v>
      </c>
      <c r="I3359" s="15" t="s">
        <v>32</v>
      </c>
      <c r="J3359" s="16">
        <v>109.5</v>
      </c>
      <c r="K3359" s="16">
        <v>18.25</v>
      </c>
      <c r="L3359" s="17" t="s">
        <v>623</v>
      </c>
      <c r="M3359" s="163" t="str">
        <f>IFERROR(GETPIVOTDATA("Tot. Bottles",'- Ordine Aggregato -'!$A$1,"sku anker",A3359),"")</f>
        <v/>
      </c>
      <c r="N3359" s="18" t="s">
        <v>42</v>
      </c>
      <c r="O3359" s="19" t="str">
        <f t="shared" si="52"/>
        <v>Order online</v>
      </c>
      <c r="P3359" s="97" t="s">
        <v>220</v>
      </c>
      <c r="Q3359" s="13" t="s">
        <v>10984</v>
      </c>
      <c r="R3359" t="s">
        <v>42</v>
      </c>
      <c r="S3359" s="20">
        <v>0</v>
      </c>
      <c r="T3359" s="21" t="s">
        <v>38</v>
      </c>
    </row>
    <row r="3360" spans="1:20" x14ac:dyDescent="0.35">
      <c r="A3360" s="96" t="s">
        <v>10985</v>
      </c>
      <c r="B3360" s="96"/>
      <c r="C3360" s="96"/>
      <c r="D3360" s="13" t="s">
        <v>10986</v>
      </c>
      <c r="E3360" s="13">
        <v>6</v>
      </c>
      <c r="F3360" s="14">
        <v>0.7</v>
      </c>
      <c r="G3360" s="13" t="s">
        <v>14872</v>
      </c>
      <c r="H3360" s="14">
        <v>40</v>
      </c>
      <c r="I3360" s="15" t="s">
        <v>32</v>
      </c>
      <c r="J3360" s="16">
        <v>129</v>
      </c>
      <c r="K3360" s="16">
        <v>21.5</v>
      </c>
      <c r="L3360" s="17" t="s">
        <v>104</v>
      </c>
      <c r="M3360" s="163" t="str">
        <f>IFERROR(GETPIVOTDATA("Tot. Bottles",'- Ordine Aggregato -'!$A$1,"sku anker",A3360),"")</f>
        <v/>
      </c>
      <c r="N3360" s="18" t="s">
        <v>67</v>
      </c>
      <c r="O3360" s="19" t="str">
        <f t="shared" si="52"/>
        <v>Order online</v>
      </c>
      <c r="P3360" s="97" t="s">
        <v>105</v>
      </c>
      <c r="Q3360" s="13" t="s">
        <v>10987</v>
      </c>
      <c r="R3360" t="s">
        <v>10988</v>
      </c>
      <c r="S3360" s="20">
        <v>21.5</v>
      </c>
      <c r="T3360" s="21" t="s">
        <v>38</v>
      </c>
    </row>
    <row r="3361" spans="1:20" x14ac:dyDescent="0.35">
      <c r="A3361" s="96" t="s">
        <v>10989</v>
      </c>
      <c r="B3361" s="96"/>
      <c r="C3361" s="96"/>
      <c r="D3361" s="13" t="s">
        <v>10986</v>
      </c>
      <c r="E3361" s="13">
        <v>1</v>
      </c>
      <c r="F3361" s="14">
        <v>4.5</v>
      </c>
      <c r="G3361" s="13" t="s">
        <v>14872</v>
      </c>
      <c r="H3361" s="14">
        <v>40</v>
      </c>
      <c r="I3361" s="15" t="s">
        <v>32</v>
      </c>
      <c r="J3361" s="16">
        <v>135</v>
      </c>
      <c r="K3361" s="16">
        <v>135</v>
      </c>
      <c r="L3361" s="17" t="s">
        <v>104</v>
      </c>
      <c r="M3361" s="163" t="str">
        <f>IFERROR(GETPIVOTDATA("Tot. Bottles",'- Ordine Aggregato -'!$A$1,"sku anker",A3361),"")</f>
        <v/>
      </c>
      <c r="N3361" s="18" t="s">
        <v>67</v>
      </c>
      <c r="O3361" s="19" t="str">
        <f t="shared" si="52"/>
        <v>Order online</v>
      </c>
      <c r="P3361" s="97" t="s">
        <v>773</v>
      </c>
      <c r="Q3361" s="13" t="s">
        <v>10990</v>
      </c>
      <c r="R3361" t="s">
        <v>10991</v>
      </c>
      <c r="S3361" s="20">
        <v>135</v>
      </c>
      <c r="T3361" s="21" t="s">
        <v>38</v>
      </c>
    </row>
    <row r="3362" spans="1:20" x14ac:dyDescent="0.35">
      <c r="A3362" s="96" t="s">
        <v>14822</v>
      </c>
      <c r="D3362" s="13" t="s">
        <v>14823</v>
      </c>
      <c r="E3362" s="13">
        <v>6</v>
      </c>
      <c r="F3362" s="14">
        <v>0.7</v>
      </c>
      <c r="G3362" s="13" t="s">
        <v>14872</v>
      </c>
      <c r="H3362" s="14">
        <v>46</v>
      </c>
      <c r="I3362" s="15" t="s">
        <v>32</v>
      </c>
      <c r="J3362" s="16">
        <v>213</v>
      </c>
      <c r="K3362" s="16">
        <v>35.5</v>
      </c>
      <c r="L3362" s="17" t="s">
        <v>104</v>
      </c>
      <c r="M3362" s="163" t="str">
        <f>IFERROR(GETPIVOTDATA("Tot. Bottles",'- Ordine Aggregato -'!$A$1,"sku anker",A3362),"")</f>
        <v/>
      </c>
      <c r="N3362" s="18" t="s">
        <v>42</v>
      </c>
      <c r="O3362" s="19" t="str">
        <f t="shared" si="52"/>
        <v>Order online</v>
      </c>
      <c r="P3362" s="97" t="s">
        <v>773</v>
      </c>
      <c r="Q3362" s="13" t="s">
        <v>15899</v>
      </c>
      <c r="R3362" t="s">
        <v>42</v>
      </c>
      <c r="S3362" s="20">
        <v>0</v>
      </c>
      <c r="T3362" s="21" t="s">
        <v>38</v>
      </c>
    </row>
    <row r="3363" spans="1:20" x14ac:dyDescent="0.35">
      <c r="A3363" s="96" t="s">
        <v>10992</v>
      </c>
      <c r="D3363" s="13" t="s">
        <v>10993</v>
      </c>
      <c r="E3363" s="13">
        <v>6</v>
      </c>
      <c r="F3363" s="14">
        <v>0.7</v>
      </c>
      <c r="G3363" s="13" t="s">
        <v>46</v>
      </c>
      <c r="H3363" s="14">
        <v>46</v>
      </c>
      <c r="I3363" s="15" t="s">
        <v>32</v>
      </c>
      <c r="J3363" s="16">
        <v>195</v>
      </c>
      <c r="K3363" s="16">
        <v>32.5</v>
      </c>
      <c r="L3363" s="17" t="s">
        <v>104</v>
      </c>
      <c r="M3363" s="163" t="str">
        <f>IFERROR(GETPIVOTDATA("Tot. Bottles",'- Ordine Aggregato -'!$A$1,"sku anker",A3363),"")</f>
        <v/>
      </c>
      <c r="N3363" s="18" t="s">
        <v>42</v>
      </c>
      <c r="O3363" s="19" t="str">
        <f t="shared" si="52"/>
        <v>Order online</v>
      </c>
      <c r="P3363" s="97" t="s">
        <v>773</v>
      </c>
      <c r="Q3363" s="13" t="s">
        <v>10994</v>
      </c>
      <c r="R3363" t="s">
        <v>10995</v>
      </c>
      <c r="S3363" s="20">
        <v>0</v>
      </c>
      <c r="T3363" s="21" t="s">
        <v>38</v>
      </c>
    </row>
    <row r="3364" spans="1:20" x14ac:dyDescent="0.35">
      <c r="A3364" s="96" t="s">
        <v>10996</v>
      </c>
      <c r="B3364" s="96"/>
      <c r="C3364" s="96"/>
      <c r="D3364" s="13" t="s">
        <v>10997</v>
      </c>
      <c r="E3364" s="13">
        <v>6</v>
      </c>
      <c r="F3364" s="14">
        <v>0.7</v>
      </c>
      <c r="G3364" s="13" t="s">
        <v>14872</v>
      </c>
      <c r="H3364" s="14">
        <v>46</v>
      </c>
      <c r="I3364" s="15" t="s">
        <v>32</v>
      </c>
      <c r="J3364" s="16">
        <v>162</v>
      </c>
      <c r="K3364" s="16">
        <v>27</v>
      </c>
      <c r="L3364" s="17" t="s">
        <v>104</v>
      </c>
      <c r="M3364" s="163" t="str">
        <f>IFERROR(GETPIVOTDATA("Tot. Bottles",'- Ordine Aggregato -'!$A$1,"sku anker",A3364),"")</f>
        <v/>
      </c>
      <c r="N3364" s="18" t="s">
        <v>67</v>
      </c>
      <c r="O3364" s="19" t="str">
        <f t="shared" si="52"/>
        <v>Order online</v>
      </c>
      <c r="P3364" s="97" t="s">
        <v>773</v>
      </c>
      <c r="Q3364" s="13" t="s">
        <v>10998</v>
      </c>
      <c r="R3364" t="s">
        <v>10999</v>
      </c>
      <c r="S3364" s="20">
        <v>27</v>
      </c>
      <c r="T3364" s="21" t="s">
        <v>38</v>
      </c>
    </row>
    <row r="3365" spans="1:20" x14ac:dyDescent="0.35">
      <c r="A3365" s="96" t="s">
        <v>14387</v>
      </c>
      <c r="B3365" s="96"/>
      <c r="C3365" s="96"/>
      <c r="D3365" s="13" t="s">
        <v>14388</v>
      </c>
      <c r="E3365" s="13">
        <v>6</v>
      </c>
      <c r="F3365" s="14">
        <v>0.7</v>
      </c>
      <c r="G3365" s="13" t="s">
        <v>46</v>
      </c>
      <c r="H3365" s="14">
        <v>40</v>
      </c>
      <c r="I3365" s="15" t="s">
        <v>32</v>
      </c>
      <c r="J3365" s="16">
        <v>142.5</v>
      </c>
      <c r="K3365" s="16">
        <v>23.75</v>
      </c>
      <c r="L3365" s="17" t="s">
        <v>368</v>
      </c>
      <c r="M3365" s="163" t="str">
        <f>IFERROR(GETPIVOTDATA("Tot. Bottles",'- Ordine Aggregato -'!$A$1,"sku anker",A3365),"")</f>
        <v/>
      </c>
      <c r="N3365" s="18" t="s">
        <v>42</v>
      </c>
      <c r="O3365" s="19" t="str">
        <f t="shared" si="52"/>
        <v>Order online</v>
      </c>
      <c r="P3365" s="97" t="s">
        <v>68</v>
      </c>
      <c r="Q3365" s="13" t="s">
        <v>15900</v>
      </c>
      <c r="R3365" t="s">
        <v>15901</v>
      </c>
      <c r="S3365" s="20">
        <v>0</v>
      </c>
      <c r="T3365" s="21" t="s">
        <v>38</v>
      </c>
    </row>
    <row r="3366" spans="1:20" x14ac:dyDescent="0.35">
      <c r="A3366" s="96" t="s">
        <v>11000</v>
      </c>
      <c r="D3366" s="13" t="s">
        <v>11001</v>
      </c>
      <c r="E3366" s="13">
        <v>6</v>
      </c>
      <c r="F3366" s="14">
        <v>0.7</v>
      </c>
      <c r="G3366" s="13" t="s">
        <v>14872</v>
      </c>
      <c r="H3366" s="14">
        <v>27</v>
      </c>
      <c r="I3366" s="15" t="s">
        <v>32</v>
      </c>
      <c r="J3366" s="16">
        <v>109.5</v>
      </c>
      <c r="K3366" s="16">
        <v>18.25</v>
      </c>
      <c r="L3366" s="17" t="s">
        <v>368</v>
      </c>
      <c r="M3366" s="163" t="str">
        <f>IFERROR(GETPIVOTDATA("Tot. Bottles",'- Ordine Aggregato -'!$A$1,"sku anker",A3366),"")</f>
        <v/>
      </c>
      <c r="N3366" s="18" t="s">
        <v>42</v>
      </c>
      <c r="O3366" s="19" t="str">
        <f t="shared" si="52"/>
        <v>Order online</v>
      </c>
      <c r="P3366" s="97" t="s">
        <v>68</v>
      </c>
      <c r="Q3366" s="13" t="s">
        <v>11002</v>
      </c>
      <c r="R3366" t="s">
        <v>11003</v>
      </c>
      <c r="S3366" s="20">
        <v>0</v>
      </c>
      <c r="T3366" s="21" t="s">
        <v>38</v>
      </c>
    </row>
    <row r="3367" spans="1:20" x14ac:dyDescent="0.35">
      <c r="A3367" s="96" t="s">
        <v>15902</v>
      </c>
      <c r="D3367" s="13" t="s">
        <v>15903</v>
      </c>
      <c r="E3367" s="13">
        <v>8</v>
      </c>
      <c r="F3367" s="14">
        <v>0.75</v>
      </c>
      <c r="G3367" s="13" t="s">
        <v>46</v>
      </c>
      <c r="H3367" s="14">
        <v>10</v>
      </c>
      <c r="I3367" s="15" t="s">
        <v>32</v>
      </c>
      <c r="J3367" s="16">
        <v>76</v>
      </c>
      <c r="K3367" s="16">
        <v>9.5</v>
      </c>
      <c r="L3367" s="17" t="s">
        <v>1498</v>
      </c>
      <c r="M3367" s="163" t="str">
        <f>IFERROR(GETPIVOTDATA("Tot. Bottles",'- Ordine Aggregato -'!$A$1,"sku anker",A3367),"")</f>
        <v/>
      </c>
      <c r="N3367" s="18" t="s">
        <v>42</v>
      </c>
      <c r="O3367" s="19" t="str">
        <f t="shared" si="52"/>
        <v>Order online</v>
      </c>
      <c r="P3367" s="97" t="s">
        <v>105</v>
      </c>
      <c r="Q3367" s="13" t="s">
        <v>15904</v>
      </c>
      <c r="R3367" t="s">
        <v>15905</v>
      </c>
      <c r="S3367" s="20">
        <v>0</v>
      </c>
      <c r="T3367" s="21" t="s">
        <v>38</v>
      </c>
    </row>
    <row r="3368" spans="1:20" x14ac:dyDescent="0.35">
      <c r="A3368" s="13" t="s">
        <v>11004</v>
      </c>
      <c r="B3368" s="13"/>
      <c r="C3368" s="13"/>
      <c r="D3368" s="13" t="s">
        <v>11005</v>
      </c>
      <c r="E3368" s="13">
        <v>6</v>
      </c>
      <c r="F3368" s="14">
        <v>0.7</v>
      </c>
      <c r="G3368" s="13" t="s">
        <v>31</v>
      </c>
      <c r="H3368" s="14">
        <v>38</v>
      </c>
      <c r="I3368" s="15" t="s">
        <v>32</v>
      </c>
      <c r="J3368" s="16">
        <v>285</v>
      </c>
      <c r="K3368" s="16">
        <v>47.5</v>
      </c>
      <c r="L3368" s="17" t="s">
        <v>41</v>
      </c>
      <c r="M3368" s="163" t="str">
        <f>IFERROR(GETPIVOTDATA("Tot. Bottles",'- Ordine Aggregato -'!$A$1,"sku anker",A3368),"")</f>
        <v/>
      </c>
      <c r="N3368" s="18" t="s">
        <v>67</v>
      </c>
      <c r="O3368" s="19" t="str">
        <f t="shared" si="52"/>
        <v>Order online</v>
      </c>
      <c r="P3368" s="97" t="s">
        <v>43</v>
      </c>
      <c r="Q3368" s="13" t="s">
        <v>11006</v>
      </c>
      <c r="R3368" t="s">
        <v>11007</v>
      </c>
      <c r="S3368" s="20">
        <v>47.5</v>
      </c>
      <c r="T3368" s="21" t="s">
        <v>38</v>
      </c>
    </row>
    <row r="3369" spans="1:20" x14ac:dyDescent="0.35">
      <c r="A3369" s="13" t="s">
        <v>11008</v>
      </c>
      <c r="B3369" s="13"/>
      <c r="C3369" s="13"/>
      <c r="D3369" s="13" t="s">
        <v>11009</v>
      </c>
      <c r="E3369" s="13">
        <v>6</v>
      </c>
      <c r="F3369" s="14">
        <v>0.7</v>
      </c>
      <c r="G3369" s="13" t="s">
        <v>46</v>
      </c>
      <c r="H3369" s="14">
        <v>40</v>
      </c>
      <c r="I3369" s="15" t="s">
        <v>32</v>
      </c>
      <c r="J3369" s="16">
        <v>87</v>
      </c>
      <c r="K3369" s="16">
        <v>14.5</v>
      </c>
      <c r="L3369" s="17" t="s">
        <v>73</v>
      </c>
      <c r="M3369" s="163" t="str">
        <f>IFERROR(GETPIVOTDATA("Tot. Bottles",'- Ordine Aggregato -'!$A$1,"sku anker",A3369),"")</f>
        <v/>
      </c>
      <c r="N3369" s="18" t="s">
        <v>42</v>
      </c>
      <c r="O3369" s="19" t="str">
        <f t="shared" si="52"/>
        <v>Order online</v>
      </c>
      <c r="P3369" s="97" t="s">
        <v>68</v>
      </c>
      <c r="Q3369" s="13" t="s">
        <v>11010</v>
      </c>
      <c r="R3369" t="s">
        <v>11011</v>
      </c>
      <c r="S3369" s="20">
        <v>0</v>
      </c>
      <c r="T3369" s="21" t="s">
        <v>38</v>
      </c>
    </row>
    <row r="3370" spans="1:20" x14ac:dyDescent="0.35">
      <c r="A3370" s="96" t="s">
        <v>11012</v>
      </c>
      <c r="D3370" s="13" t="s">
        <v>11013</v>
      </c>
      <c r="E3370" s="13">
        <v>6</v>
      </c>
      <c r="F3370" s="14">
        <v>0.7</v>
      </c>
      <c r="G3370" s="13" t="s">
        <v>46</v>
      </c>
      <c r="H3370" s="14">
        <v>40</v>
      </c>
      <c r="I3370" s="15" t="s">
        <v>32</v>
      </c>
      <c r="J3370" s="16">
        <v>135</v>
      </c>
      <c r="K3370" s="16">
        <v>22.5</v>
      </c>
      <c r="L3370" s="17" t="s">
        <v>73</v>
      </c>
      <c r="M3370" s="163" t="str">
        <f>IFERROR(GETPIVOTDATA("Tot. Bottles",'- Ordine Aggregato -'!$A$1,"sku anker",A3370),"")</f>
        <v/>
      </c>
      <c r="N3370" s="18" t="s">
        <v>42</v>
      </c>
      <c r="O3370" s="19" t="str">
        <f t="shared" si="52"/>
        <v>Order online</v>
      </c>
      <c r="P3370" s="97" t="s">
        <v>220</v>
      </c>
      <c r="Q3370" s="13" t="s">
        <v>11014</v>
      </c>
      <c r="R3370" t="s">
        <v>11015</v>
      </c>
      <c r="S3370" s="20">
        <v>0</v>
      </c>
      <c r="T3370" s="21" t="s">
        <v>38</v>
      </c>
    </row>
    <row r="3371" spans="1:20" x14ac:dyDescent="0.35">
      <c r="A3371" s="96" t="s">
        <v>11016</v>
      </c>
      <c r="B3371" s="96"/>
      <c r="C3371" s="96"/>
      <c r="D3371" s="13" t="s">
        <v>11017</v>
      </c>
      <c r="E3371" s="13">
        <v>6</v>
      </c>
      <c r="F3371" s="14">
        <v>0.7</v>
      </c>
      <c r="G3371" s="13" t="s">
        <v>14872</v>
      </c>
      <c r="H3371" s="14">
        <v>40</v>
      </c>
      <c r="I3371" s="15" t="s">
        <v>32</v>
      </c>
      <c r="J3371" s="16">
        <v>135</v>
      </c>
      <c r="K3371" s="16">
        <v>22.5</v>
      </c>
      <c r="L3371" s="17" t="s">
        <v>73</v>
      </c>
      <c r="M3371" s="163" t="str">
        <f>IFERROR(GETPIVOTDATA("Tot. Bottles",'- Ordine Aggregato -'!$A$1,"sku anker",A3371),"")</f>
        <v/>
      </c>
      <c r="N3371" s="18" t="s">
        <v>42</v>
      </c>
      <c r="O3371" s="19" t="str">
        <f t="shared" si="52"/>
        <v>Order online</v>
      </c>
      <c r="P3371" s="97" t="s">
        <v>220</v>
      </c>
      <c r="Q3371" s="13" t="s">
        <v>11014</v>
      </c>
      <c r="R3371" t="s">
        <v>11015</v>
      </c>
      <c r="S3371" s="20">
        <v>0</v>
      </c>
      <c r="T3371" s="21" t="s">
        <v>38</v>
      </c>
    </row>
    <row r="3372" spans="1:20" x14ac:dyDescent="0.35">
      <c r="A3372" s="96" t="s">
        <v>11018</v>
      </c>
      <c r="D3372" s="13" t="s">
        <v>11019</v>
      </c>
      <c r="E3372" s="13">
        <v>6</v>
      </c>
      <c r="F3372" s="14">
        <v>0.7</v>
      </c>
      <c r="G3372" s="13" t="s">
        <v>14872</v>
      </c>
      <c r="H3372" s="14">
        <v>43</v>
      </c>
      <c r="I3372" s="15" t="s">
        <v>32</v>
      </c>
      <c r="J3372" s="16">
        <v>225</v>
      </c>
      <c r="K3372" s="16">
        <v>37.5</v>
      </c>
      <c r="L3372" s="17" t="s">
        <v>448</v>
      </c>
      <c r="M3372" s="163" t="str">
        <f>IFERROR(GETPIVOTDATA("Tot. Bottles",'- Ordine Aggregato -'!$A$1,"sku anker",A3372),"")</f>
        <v/>
      </c>
      <c r="N3372" s="18" t="s">
        <v>42</v>
      </c>
      <c r="O3372" s="19" t="str">
        <f t="shared" si="52"/>
        <v>Order online</v>
      </c>
      <c r="P3372" s="97" t="s">
        <v>1232</v>
      </c>
      <c r="Q3372" s="13" t="s">
        <v>11020</v>
      </c>
      <c r="R3372" t="s">
        <v>11021</v>
      </c>
      <c r="S3372" s="20">
        <v>0</v>
      </c>
      <c r="T3372" s="21" t="s">
        <v>38</v>
      </c>
    </row>
    <row r="3373" spans="1:20" x14ac:dyDescent="0.35">
      <c r="A3373" s="96" t="s">
        <v>11022</v>
      </c>
      <c r="D3373" s="13" t="s">
        <v>11023</v>
      </c>
      <c r="E3373" s="13">
        <v>6</v>
      </c>
      <c r="F3373" s="14">
        <v>0.5</v>
      </c>
      <c r="G3373" s="13" t="s">
        <v>31</v>
      </c>
      <c r="H3373" s="14">
        <v>4.9000000000000004</v>
      </c>
      <c r="I3373" s="15" t="s">
        <v>32</v>
      </c>
      <c r="J3373" s="16">
        <v>9.8999999999999986</v>
      </c>
      <c r="K3373" s="16">
        <v>1.65</v>
      </c>
      <c r="L3373" s="17" t="s">
        <v>1498</v>
      </c>
      <c r="M3373" s="163" t="str">
        <f>IFERROR(GETPIVOTDATA("Tot. Bottles",'- Ordine Aggregato -'!$A$1,"sku anker",A3373),"")</f>
        <v/>
      </c>
      <c r="N3373" s="18" t="s">
        <v>34</v>
      </c>
      <c r="O3373" s="19" t="str">
        <f t="shared" si="52"/>
        <v>Order online</v>
      </c>
      <c r="P3373" s="97" t="s">
        <v>220</v>
      </c>
      <c r="Q3373" s="13" t="s">
        <v>11024</v>
      </c>
      <c r="R3373" t="s">
        <v>11025</v>
      </c>
      <c r="S3373" s="20">
        <v>0</v>
      </c>
      <c r="T3373" s="21" t="s">
        <v>38</v>
      </c>
    </row>
    <row r="3374" spans="1:20" x14ac:dyDescent="0.35">
      <c r="A3374" s="96" t="s">
        <v>11026</v>
      </c>
      <c r="B3374" s="96"/>
      <c r="C3374" s="96"/>
      <c r="D3374" s="13" t="s">
        <v>11027</v>
      </c>
      <c r="E3374" s="13">
        <v>6</v>
      </c>
      <c r="F3374" s="14">
        <v>0.7</v>
      </c>
      <c r="G3374" s="13" t="s">
        <v>14872</v>
      </c>
      <c r="H3374" s="14">
        <v>40</v>
      </c>
      <c r="I3374" s="15" t="s">
        <v>32</v>
      </c>
      <c r="J3374" s="16">
        <v>47.099999999999994</v>
      </c>
      <c r="K3374" s="16">
        <v>7.85</v>
      </c>
      <c r="L3374" s="17" t="s">
        <v>448</v>
      </c>
      <c r="M3374" s="163" t="str">
        <f>IFERROR(GETPIVOTDATA("Tot. Bottles",'- Ordine Aggregato -'!$A$1,"sku anker",A3374),"")</f>
        <v/>
      </c>
      <c r="N3374" s="18" t="s">
        <v>34</v>
      </c>
      <c r="O3374" s="19" t="str">
        <f t="shared" si="52"/>
        <v>Order online</v>
      </c>
      <c r="P3374" s="97" t="s">
        <v>146</v>
      </c>
      <c r="Q3374" s="13" t="s">
        <v>11028</v>
      </c>
      <c r="R3374" t="s">
        <v>11029</v>
      </c>
      <c r="S3374" s="20">
        <v>0</v>
      </c>
      <c r="T3374" s="21" t="s">
        <v>38</v>
      </c>
    </row>
    <row r="3375" spans="1:20" x14ac:dyDescent="0.35">
      <c r="A3375" s="96" t="s">
        <v>11030</v>
      </c>
      <c r="D3375" s="13" t="s">
        <v>11031</v>
      </c>
      <c r="E3375" s="13">
        <v>6</v>
      </c>
      <c r="F3375" s="14">
        <v>0.7</v>
      </c>
      <c r="G3375" s="13" t="s">
        <v>46</v>
      </c>
      <c r="H3375" s="14">
        <v>45.3</v>
      </c>
      <c r="I3375" s="15" t="s">
        <v>32</v>
      </c>
      <c r="J3375" s="16">
        <v>99</v>
      </c>
      <c r="K3375" s="16">
        <v>16.5</v>
      </c>
      <c r="L3375" s="17" t="s">
        <v>657</v>
      </c>
      <c r="M3375" s="163" t="str">
        <f>IFERROR(GETPIVOTDATA("Tot. Bottles",'- Ordine Aggregato -'!$A$1,"sku anker",A3375),"")</f>
        <v/>
      </c>
      <c r="N3375" s="18" t="s">
        <v>34</v>
      </c>
      <c r="O3375" s="19" t="str">
        <f t="shared" si="52"/>
        <v>Order online</v>
      </c>
      <c r="P3375" s="97" t="s">
        <v>385</v>
      </c>
      <c r="Q3375" s="13" t="s">
        <v>11032</v>
      </c>
      <c r="R3375" t="s">
        <v>11033</v>
      </c>
      <c r="S3375" s="20">
        <v>0</v>
      </c>
      <c r="T3375" s="21" t="s">
        <v>38</v>
      </c>
    </row>
    <row r="3376" spans="1:20" x14ac:dyDescent="0.35">
      <c r="A3376" s="96" t="s">
        <v>11034</v>
      </c>
      <c r="D3376" s="13" t="s">
        <v>11035</v>
      </c>
      <c r="E3376" s="13">
        <v>24</v>
      </c>
      <c r="F3376" s="14">
        <v>0.25</v>
      </c>
      <c r="G3376" s="13" t="s">
        <v>14872</v>
      </c>
      <c r="H3376" s="14">
        <v>0</v>
      </c>
      <c r="I3376" s="15" t="s">
        <v>32</v>
      </c>
      <c r="J3376" s="16">
        <v>25.200000000000003</v>
      </c>
      <c r="K3376" s="16">
        <v>1.05</v>
      </c>
      <c r="L3376" s="17" t="s">
        <v>33</v>
      </c>
      <c r="M3376" s="163" t="str">
        <f>IFERROR(GETPIVOTDATA("Tot. Bottles",'- Ordine Aggregato -'!$A$1,"sku anker",A3376),"")</f>
        <v/>
      </c>
      <c r="N3376" s="18" t="s">
        <v>42</v>
      </c>
      <c r="O3376" s="19" t="str">
        <f t="shared" si="52"/>
        <v>Order online</v>
      </c>
      <c r="P3376" s="97" t="s">
        <v>68</v>
      </c>
      <c r="Q3376" s="13" t="s">
        <v>11036</v>
      </c>
      <c r="R3376" t="s">
        <v>11037</v>
      </c>
      <c r="S3376" s="20">
        <v>0</v>
      </c>
      <c r="T3376" s="21" t="s">
        <v>38</v>
      </c>
    </row>
    <row r="3377" spans="1:20" x14ac:dyDescent="0.35">
      <c r="A3377" s="96" t="s">
        <v>11038</v>
      </c>
      <c r="D3377" s="13" t="s">
        <v>11039</v>
      </c>
      <c r="E3377" s="13">
        <v>6</v>
      </c>
      <c r="F3377" s="14">
        <v>0.7</v>
      </c>
      <c r="G3377" s="13" t="s">
        <v>46</v>
      </c>
      <c r="H3377" s="14">
        <v>58.4</v>
      </c>
      <c r="I3377" s="15" t="s">
        <v>32</v>
      </c>
      <c r="J3377" s="16">
        <v>450</v>
      </c>
      <c r="K3377" s="16">
        <v>75</v>
      </c>
      <c r="L3377" s="17" t="s">
        <v>145</v>
      </c>
      <c r="M3377" s="163" t="str">
        <f>IFERROR(GETPIVOTDATA("Tot. Bottles",'- Ordine Aggregato -'!$A$1,"sku anker",A3377),"")</f>
        <v/>
      </c>
      <c r="N3377" s="18" t="s">
        <v>67</v>
      </c>
      <c r="O3377" s="19" t="str">
        <f t="shared" si="52"/>
        <v>Order online</v>
      </c>
      <c r="P3377" s="97" t="s">
        <v>146</v>
      </c>
      <c r="Q3377" s="13" t="s">
        <v>42</v>
      </c>
      <c r="R3377" t="s">
        <v>42</v>
      </c>
      <c r="S3377" s="20">
        <v>75</v>
      </c>
      <c r="T3377" s="21" t="s">
        <v>38</v>
      </c>
    </row>
    <row r="3378" spans="1:20" x14ac:dyDescent="0.35">
      <c r="A3378" s="96" t="s">
        <v>11040</v>
      </c>
      <c r="B3378" s="96"/>
      <c r="C3378" s="96"/>
      <c r="D3378" s="13" t="s">
        <v>11041</v>
      </c>
      <c r="E3378" s="13">
        <v>3</v>
      </c>
      <c r="F3378" s="14">
        <v>0.7</v>
      </c>
      <c r="G3378" s="13" t="s">
        <v>14871</v>
      </c>
      <c r="H3378" s="14">
        <v>40</v>
      </c>
      <c r="I3378" s="15" t="s">
        <v>32</v>
      </c>
      <c r="J3378" s="16">
        <v>83.550000000000011</v>
      </c>
      <c r="K3378" s="16">
        <v>27.85</v>
      </c>
      <c r="L3378" s="17" t="s">
        <v>4671</v>
      </c>
      <c r="M3378" s="163" t="str">
        <f>IFERROR(GETPIVOTDATA("Tot. Bottles",'- Ordine Aggregato -'!$A$1,"sku anker",A3378),"")</f>
        <v/>
      </c>
      <c r="N3378" s="18" t="s">
        <v>42</v>
      </c>
      <c r="O3378" s="19" t="str">
        <f t="shared" si="52"/>
        <v>Order online</v>
      </c>
      <c r="P3378" s="97" t="s">
        <v>1232</v>
      </c>
      <c r="Q3378" s="13" t="s">
        <v>11042</v>
      </c>
      <c r="R3378" t="s">
        <v>11043</v>
      </c>
      <c r="S3378" s="20">
        <v>0</v>
      </c>
      <c r="T3378" s="21" t="s">
        <v>38</v>
      </c>
    </row>
    <row r="3379" spans="1:20" x14ac:dyDescent="0.35">
      <c r="A3379" s="13" t="s">
        <v>11044</v>
      </c>
      <c r="B3379" s="13"/>
      <c r="C3379" s="13"/>
      <c r="D3379" s="13" t="s">
        <v>11045</v>
      </c>
      <c r="E3379" s="13">
        <v>3</v>
      </c>
      <c r="F3379" s="14">
        <v>0.7</v>
      </c>
      <c r="G3379" s="13" t="s">
        <v>14871</v>
      </c>
      <c r="H3379" s="14">
        <v>46</v>
      </c>
      <c r="I3379" s="15" t="s">
        <v>32</v>
      </c>
      <c r="J3379" s="16">
        <v>148.5</v>
      </c>
      <c r="K3379" s="16">
        <v>49.5</v>
      </c>
      <c r="L3379" s="17" t="s">
        <v>4671</v>
      </c>
      <c r="M3379" s="163" t="str">
        <f>IFERROR(GETPIVOTDATA("Tot. Bottles",'- Ordine Aggregato -'!$A$1,"sku anker",A3379),"")</f>
        <v/>
      </c>
      <c r="N3379" s="18" t="s">
        <v>34</v>
      </c>
      <c r="O3379" s="19" t="str">
        <f t="shared" si="52"/>
        <v>Order online</v>
      </c>
      <c r="P3379" s="97" t="s">
        <v>1232</v>
      </c>
      <c r="Q3379" s="13" t="s">
        <v>11046</v>
      </c>
      <c r="R3379" t="s">
        <v>11047</v>
      </c>
      <c r="S3379" s="20">
        <v>0</v>
      </c>
      <c r="T3379" s="21" t="s">
        <v>38</v>
      </c>
    </row>
    <row r="3380" spans="1:20" x14ac:dyDescent="0.35">
      <c r="A3380" s="96" t="s">
        <v>11048</v>
      </c>
      <c r="D3380" s="13" t="s">
        <v>11049</v>
      </c>
      <c r="E3380" s="13">
        <v>3</v>
      </c>
      <c r="F3380" s="14">
        <v>0.7</v>
      </c>
      <c r="G3380" s="13" t="s">
        <v>14871</v>
      </c>
      <c r="H3380" s="14">
        <v>46</v>
      </c>
      <c r="I3380" s="15" t="s">
        <v>32</v>
      </c>
      <c r="J3380" s="16">
        <v>435</v>
      </c>
      <c r="K3380" s="16">
        <v>145</v>
      </c>
      <c r="L3380" s="17" t="s">
        <v>4671</v>
      </c>
      <c r="M3380" s="163" t="str">
        <f>IFERROR(GETPIVOTDATA("Tot. Bottles",'- Ordine Aggregato -'!$A$1,"sku anker",A3380),"")</f>
        <v/>
      </c>
      <c r="N3380" s="18" t="s">
        <v>34</v>
      </c>
      <c r="O3380" s="19" t="str">
        <f t="shared" si="52"/>
        <v>Order online</v>
      </c>
      <c r="P3380" s="97" t="s">
        <v>1232</v>
      </c>
      <c r="Q3380" s="13" t="s">
        <v>11050</v>
      </c>
      <c r="R3380" t="s">
        <v>11051</v>
      </c>
      <c r="S3380" s="20">
        <v>0</v>
      </c>
      <c r="T3380" s="21" t="s">
        <v>38</v>
      </c>
    </row>
    <row r="3381" spans="1:20" x14ac:dyDescent="0.35">
      <c r="A3381" s="13" t="s">
        <v>11052</v>
      </c>
      <c r="B3381" s="13"/>
      <c r="C3381" s="13"/>
      <c r="D3381" s="13" t="s">
        <v>11053</v>
      </c>
      <c r="E3381" s="13">
        <v>3</v>
      </c>
      <c r="F3381" s="14">
        <v>0.7</v>
      </c>
      <c r="G3381" s="13" t="s">
        <v>14872</v>
      </c>
      <c r="H3381" s="14">
        <v>46</v>
      </c>
      <c r="I3381" s="15" t="s">
        <v>32</v>
      </c>
      <c r="J3381" s="16">
        <v>118.5</v>
      </c>
      <c r="K3381" s="16">
        <v>39.5</v>
      </c>
      <c r="L3381" s="17" t="s">
        <v>145</v>
      </c>
      <c r="M3381" s="163" t="str">
        <f>IFERROR(GETPIVOTDATA("Tot. Bottles",'- Ordine Aggregato -'!$A$1,"sku anker",A3381),"")</f>
        <v/>
      </c>
      <c r="N3381" s="18" t="s">
        <v>67</v>
      </c>
      <c r="O3381" s="19" t="str">
        <f t="shared" si="52"/>
        <v>Order online</v>
      </c>
      <c r="P3381" s="97" t="s">
        <v>1232</v>
      </c>
      <c r="Q3381" s="13" t="s">
        <v>11054</v>
      </c>
      <c r="R3381" t="s">
        <v>11055</v>
      </c>
      <c r="S3381" s="20">
        <v>39.5</v>
      </c>
      <c r="T3381" s="21" t="s">
        <v>38</v>
      </c>
    </row>
    <row r="3382" spans="1:20" x14ac:dyDescent="0.35">
      <c r="A3382" s="13" t="s">
        <v>11056</v>
      </c>
      <c r="B3382" s="13"/>
      <c r="C3382" s="13"/>
      <c r="D3382" s="13" t="s">
        <v>11057</v>
      </c>
      <c r="E3382" s="13">
        <v>4</v>
      </c>
      <c r="F3382" s="14">
        <v>0.7</v>
      </c>
      <c r="G3382" s="13" t="s">
        <v>14872</v>
      </c>
      <c r="H3382" s="14">
        <v>40</v>
      </c>
      <c r="I3382" s="15" t="s">
        <v>32</v>
      </c>
      <c r="J3382" s="16">
        <v>87.2</v>
      </c>
      <c r="K3382" s="16">
        <v>21.8</v>
      </c>
      <c r="L3382" s="17" t="s">
        <v>104</v>
      </c>
      <c r="M3382" s="163" t="str">
        <f>IFERROR(GETPIVOTDATA("Tot. Bottles",'- Ordine Aggregato -'!$A$1,"sku anker",A3382),"")</f>
        <v/>
      </c>
      <c r="N3382" s="18" t="s">
        <v>42</v>
      </c>
      <c r="O3382" s="19" t="str">
        <f t="shared" si="52"/>
        <v>Order online</v>
      </c>
      <c r="P3382" s="97" t="s">
        <v>1387</v>
      </c>
      <c r="Q3382" s="13" t="s">
        <v>11058</v>
      </c>
      <c r="R3382" t="s">
        <v>11059</v>
      </c>
      <c r="S3382" s="20">
        <v>0</v>
      </c>
      <c r="T3382" s="21" t="s">
        <v>38</v>
      </c>
    </row>
    <row r="3383" spans="1:20" x14ac:dyDescent="0.35">
      <c r="A3383" s="13" t="s">
        <v>11060</v>
      </c>
      <c r="B3383" s="13"/>
      <c r="C3383" s="13"/>
      <c r="D3383" s="13" t="s">
        <v>11061</v>
      </c>
      <c r="E3383" s="13">
        <v>4</v>
      </c>
      <c r="F3383" s="14">
        <v>0.7</v>
      </c>
      <c r="G3383" s="13" t="s">
        <v>14872</v>
      </c>
      <c r="H3383" s="14">
        <v>40</v>
      </c>
      <c r="I3383" s="15" t="s">
        <v>32</v>
      </c>
      <c r="J3383" s="16">
        <v>58</v>
      </c>
      <c r="K3383" s="16">
        <v>14.5</v>
      </c>
      <c r="L3383" s="17" t="s">
        <v>104</v>
      </c>
      <c r="M3383" s="163" t="str">
        <f>IFERROR(GETPIVOTDATA("Tot. Bottles",'- Ordine Aggregato -'!$A$1,"sku anker",A3383),"")</f>
        <v/>
      </c>
      <c r="N3383" s="18" t="s">
        <v>34</v>
      </c>
      <c r="O3383" s="19" t="str">
        <f t="shared" si="52"/>
        <v>Order online</v>
      </c>
      <c r="P3383" s="97" t="s">
        <v>1387</v>
      </c>
      <c r="Q3383" s="13" t="s">
        <v>11062</v>
      </c>
      <c r="R3383" t="s">
        <v>11063</v>
      </c>
      <c r="S3383" s="20">
        <v>0</v>
      </c>
      <c r="T3383" s="21" t="s">
        <v>38</v>
      </c>
    </row>
    <row r="3384" spans="1:20" x14ac:dyDescent="0.35">
      <c r="A3384" s="96" t="s">
        <v>11064</v>
      </c>
      <c r="D3384" s="13" t="s">
        <v>11065</v>
      </c>
      <c r="E3384" s="13">
        <v>4</v>
      </c>
      <c r="F3384" s="14">
        <v>0.7</v>
      </c>
      <c r="G3384" s="13" t="s">
        <v>14872</v>
      </c>
      <c r="H3384" s="14">
        <v>40</v>
      </c>
      <c r="I3384" s="15" t="s">
        <v>32</v>
      </c>
      <c r="J3384" s="16">
        <v>110</v>
      </c>
      <c r="K3384" s="16">
        <v>27.5</v>
      </c>
      <c r="L3384" s="17" t="s">
        <v>104</v>
      </c>
      <c r="M3384" s="163" t="str">
        <f>IFERROR(GETPIVOTDATA("Tot. Bottles",'- Ordine Aggregato -'!$A$1,"sku anker",A3384),"")</f>
        <v/>
      </c>
      <c r="N3384" s="18" t="s">
        <v>42</v>
      </c>
      <c r="O3384" s="19" t="str">
        <f t="shared" si="52"/>
        <v>Order online</v>
      </c>
      <c r="P3384" s="97" t="s">
        <v>1387</v>
      </c>
      <c r="Q3384" s="13" t="s">
        <v>11066</v>
      </c>
      <c r="R3384" t="s">
        <v>42</v>
      </c>
      <c r="S3384" s="20">
        <v>0</v>
      </c>
      <c r="T3384" s="21" t="s">
        <v>38</v>
      </c>
    </row>
    <row r="3385" spans="1:20" x14ac:dyDescent="0.35">
      <c r="A3385" s="96" t="s">
        <v>14441</v>
      </c>
      <c r="D3385" s="13" t="s">
        <v>14442</v>
      </c>
      <c r="E3385" s="13">
        <v>6</v>
      </c>
      <c r="F3385" s="14">
        <v>1</v>
      </c>
      <c r="G3385" s="13" t="s">
        <v>14872</v>
      </c>
      <c r="H3385" s="14">
        <v>40</v>
      </c>
      <c r="I3385" s="15" t="s">
        <v>32</v>
      </c>
      <c r="J3385" s="16">
        <v>255</v>
      </c>
      <c r="K3385" s="16">
        <v>42.5</v>
      </c>
      <c r="L3385" s="17" t="s">
        <v>645</v>
      </c>
      <c r="M3385" s="163" t="str">
        <f>IFERROR(GETPIVOTDATA("Tot. Bottles",'- Ordine Aggregato -'!$A$1,"sku anker",A3385),"")</f>
        <v/>
      </c>
      <c r="N3385" s="18" t="s">
        <v>42</v>
      </c>
      <c r="O3385" s="19" t="str">
        <f t="shared" si="52"/>
        <v>Order online</v>
      </c>
      <c r="P3385" s="97" t="s">
        <v>225</v>
      </c>
      <c r="Q3385" s="13" t="s">
        <v>15906</v>
      </c>
      <c r="R3385" t="s">
        <v>15907</v>
      </c>
      <c r="S3385" s="20">
        <v>0</v>
      </c>
      <c r="T3385" s="21" t="s">
        <v>38</v>
      </c>
    </row>
    <row r="3386" spans="1:20" x14ac:dyDescent="0.35">
      <c r="A3386" s="96" t="s">
        <v>11067</v>
      </c>
      <c r="B3386" s="96"/>
      <c r="C3386" s="96"/>
      <c r="D3386" s="13" t="s">
        <v>11068</v>
      </c>
      <c r="E3386" s="13">
        <v>6</v>
      </c>
      <c r="F3386" s="14">
        <v>0.7</v>
      </c>
      <c r="G3386" s="13" t="s">
        <v>14871</v>
      </c>
      <c r="H3386" s="14">
        <v>40</v>
      </c>
      <c r="I3386" s="15" t="s">
        <v>32</v>
      </c>
      <c r="J3386" s="16">
        <v>237</v>
      </c>
      <c r="K3386" s="16">
        <v>39.5</v>
      </c>
      <c r="L3386" s="17" t="s">
        <v>645</v>
      </c>
      <c r="M3386" s="163" t="str">
        <f>IFERROR(GETPIVOTDATA("Tot. Bottles",'- Ordine Aggregato -'!$A$1,"sku anker",A3386),"")</f>
        <v/>
      </c>
      <c r="N3386" s="18" t="s">
        <v>67</v>
      </c>
      <c r="O3386" s="19" t="str">
        <f t="shared" si="52"/>
        <v>Order online</v>
      </c>
      <c r="P3386" s="97" t="s">
        <v>225</v>
      </c>
      <c r="Q3386" s="13" t="s">
        <v>11069</v>
      </c>
      <c r="R3386" t="s">
        <v>11070</v>
      </c>
      <c r="S3386" s="20">
        <v>39.5</v>
      </c>
      <c r="T3386" s="21" t="s">
        <v>38</v>
      </c>
    </row>
    <row r="3387" spans="1:20" x14ac:dyDescent="0.35">
      <c r="A3387" s="13" t="s">
        <v>14497</v>
      </c>
      <c r="B3387" s="13"/>
      <c r="C3387" s="13"/>
      <c r="D3387" s="13" t="s">
        <v>11072</v>
      </c>
      <c r="E3387" s="13">
        <v>3</v>
      </c>
      <c r="F3387" s="14">
        <v>0.7</v>
      </c>
      <c r="G3387" s="13" t="s">
        <v>14871</v>
      </c>
      <c r="H3387" s="14">
        <v>40</v>
      </c>
      <c r="I3387" s="15" t="s">
        <v>32</v>
      </c>
      <c r="J3387" s="16">
        <v>7050</v>
      </c>
      <c r="K3387" s="16">
        <v>2350</v>
      </c>
      <c r="L3387" s="17" t="s">
        <v>645</v>
      </c>
      <c r="M3387" s="163" t="str">
        <f>IFERROR(GETPIVOTDATA("Tot. Bottles",'- Ordine Aggregato -'!$A$1,"sku anker",A3387),"")</f>
        <v/>
      </c>
      <c r="N3387" s="18" t="s">
        <v>42</v>
      </c>
      <c r="O3387" s="19" t="str">
        <f t="shared" si="52"/>
        <v>Order online</v>
      </c>
      <c r="P3387" s="97" t="s">
        <v>225</v>
      </c>
      <c r="Q3387" s="13" t="s">
        <v>11073</v>
      </c>
      <c r="R3387" t="s">
        <v>15908</v>
      </c>
      <c r="S3387" s="20">
        <v>0</v>
      </c>
      <c r="T3387" s="21" t="s">
        <v>38</v>
      </c>
    </row>
    <row r="3388" spans="1:20" x14ac:dyDescent="0.35">
      <c r="A3388" s="13" t="s">
        <v>11071</v>
      </c>
      <c r="B3388" s="13"/>
      <c r="C3388" s="13"/>
      <c r="D3388" s="13" t="s">
        <v>11072</v>
      </c>
      <c r="E3388" s="13">
        <v>1</v>
      </c>
      <c r="F3388" s="14">
        <v>0.7</v>
      </c>
      <c r="G3388" s="13" t="s">
        <v>14872</v>
      </c>
      <c r="H3388" s="14">
        <v>40</v>
      </c>
      <c r="I3388" s="15" t="s">
        <v>32</v>
      </c>
      <c r="J3388" s="16">
        <v>2350</v>
      </c>
      <c r="K3388" s="16">
        <v>2350</v>
      </c>
      <c r="L3388" s="17" t="s">
        <v>645</v>
      </c>
      <c r="M3388" s="163" t="str">
        <f>IFERROR(GETPIVOTDATA("Tot. Bottles",'- Ordine Aggregato -'!$A$1,"sku anker",A3388),"")</f>
        <v/>
      </c>
      <c r="N3388" s="18" t="s">
        <v>34</v>
      </c>
      <c r="O3388" s="19" t="str">
        <f t="shared" si="52"/>
        <v>Order online</v>
      </c>
      <c r="P3388" s="97" t="s">
        <v>225</v>
      </c>
      <c r="Q3388" s="13" t="s">
        <v>11073</v>
      </c>
      <c r="R3388" t="s">
        <v>11074</v>
      </c>
      <c r="S3388" s="20">
        <v>0</v>
      </c>
      <c r="T3388" s="21" t="s">
        <v>38</v>
      </c>
    </row>
    <row r="3389" spans="1:20" x14ac:dyDescent="0.35">
      <c r="A3389" s="96" t="s">
        <v>11075</v>
      </c>
      <c r="D3389" s="13" t="s">
        <v>11076</v>
      </c>
      <c r="E3389" s="13">
        <v>12</v>
      </c>
      <c r="F3389" s="14">
        <v>0.7</v>
      </c>
      <c r="G3389" s="13" t="s">
        <v>14872</v>
      </c>
      <c r="H3389" s="14">
        <v>40</v>
      </c>
      <c r="I3389" s="15" t="s">
        <v>32</v>
      </c>
      <c r="J3389" s="16">
        <v>324</v>
      </c>
      <c r="K3389" s="16">
        <v>27</v>
      </c>
      <c r="L3389" s="17" t="s">
        <v>645</v>
      </c>
      <c r="M3389" s="163" t="str">
        <f>IFERROR(GETPIVOTDATA("Tot. Bottles",'- Ordine Aggregato -'!$A$1,"sku anker",A3389),"")</f>
        <v/>
      </c>
      <c r="N3389" s="18" t="s">
        <v>67</v>
      </c>
      <c r="O3389" s="19" t="str">
        <f t="shared" si="52"/>
        <v>Order online</v>
      </c>
      <c r="P3389" s="97" t="s">
        <v>225</v>
      </c>
      <c r="Q3389" s="13" t="s">
        <v>11077</v>
      </c>
      <c r="R3389" t="s">
        <v>11078</v>
      </c>
      <c r="S3389" s="20">
        <v>27</v>
      </c>
      <c r="T3389" s="21" t="s">
        <v>38</v>
      </c>
    </row>
    <row r="3390" spans="1:20" x14ac:dyDescent="0.35">
      <c r="A3390" s="13" t="s">
        <v>11079</v>
      </c>
      <c r="B3390" s="13"/>
      <c r="C3390" s="13"/>
      <c r="D3390" s="13" t="s">
        <v>11076</v>
      </c>
      <c r="E3390" s="13">
        <v>6</v>
      </c>
      <c r="F3390" s="14">
        <v>0.7</v>
      </c>
      <c r="G3390" s="13" t="s">
        <v>46</v>
      </c>
      <c r="H3390" s="14">
        <v>40</v>
      </c>
      <c r="I3390" s="15" t="s">
        <v>32</v>
      </c>
      <c r="J3390" s="16">
        <v>162</v>
      </c>
      <c r="K3390" s="16">
        <v>27</v>
      </c>
      <c r="L3390" s="17" t="s">
        <v>645</v>
      </c>
      <c r="M3390" s="163" t="str">
        <f>IFERROR(GETPIVOTDATA("Tot. Bottles",'- Ordine Aggregato -'!$A$1,"sku anker",A3390),"")</f>
        <v/>
      </c>
      <c r="N3390" s="18" t="s">
        <v>67</v>
      </c>
      <c r="O3390" s="19" t="str">
        <f t="shared" si="52"/>
        <v>Order online</v>
      </c>
      <c r="P3390" s="97" t="s">
        <v>225</v>
      </c>
      <c r="Q3390" s="13" t="s">
        <v>11077</v>
      </c>
      <c r="R3390" t="s">
        <v>11080</v>
      </c>
      <c r="S3390" s="20">
        <v>27</v>
      </c>
      <c r="T3390" s="21" t="s">
        <v>38</v>
      </c>
    </row>
    <row r="3391" spans="1:20" x14ac:dyDescent="0.35">
      <c r="A3391" s="96" t="s">
        <v>11081</v>
      </c>
      <c r="D3391" s="13" t="s">
        <v>11076</v>
      </c>
      <c r="E3391" s="13">
        <v>12</v>
      </c>
      <c r="F3391" s="14">
        <v>1</v>
      </c>
      <c r="G3391" s="13" t="s">
        <v>14872</v>
      </c>
      <c r="H3391" s="14">
        <v>40</v>
      </c>
      <c r="I3391" s="15" t="s">
        <v>32</v>
      </c>
      <c r="J3391" s="16">
        <v>522</v>
      </c>
      <c r="K3391" s="16">
        <v>43.5</v>
      </c>
      <c r="L3391" s="17" t="s">
        <v>645</v>
      </c>
      <c r="M3391" s="163" t="str">
        <f>IFERROR(GETPIVOTDATA("Tot. Bottles",'- Ordine Aggregato -'!$A$1,"sku anker",A3391),"")</f>
        <v/>
      </c>
      <c r="N3391" s="18" t="s">
        <v>67</v>
      </c>
      <c r="O3391" s="19" t="str">
        <f t="shared" si="52"/>
        <v>Order online</v>
      </c>
      <c r="P3391" s="97" t="s">
        <v>225</v>
      </c>
      <c r="Q3391" s="13" t="s">
        <v>11082</v>
      </c>
      <c r="R3391" t="s">
        <v>11083</v>
      </c>
      <c r="S3391" s="20">
        <v>43.5</v>
      </c>
      <c r="T3391" s="21" t="s">
        <v>38</v>
      </c>
    </row>
    <row r="3392" spans="1:20" x14ac:dyDescent="0.35">
      <c r="A3392" s="96" t="s">
        <v>11084</v>
      </c>
      <c r="D3392" s="13" t="s">
        <v>11085</v>
      </c>
      <c r="E3392" s="13">
        <v>12</v>
      </c>
      <c r="F3392" s="14">
        <v>1</v>
      </c>
      <c r="G3392" s="13" t="s">
        <v>14871</v>
      </c>
      <c r="H3392" s="14">
        <v>40</v>
      </c>
      <c r="I3392" s="15" t="s">
        <v>32</v>
      </c>
      <c r="J3392" s="16">
        <v>534</v>
      </c>
      <c r="K3392" s="16">
        <v>44.5</v>
      </c>
      <c r="L3392" s="17" t="s">
        <v>645</v>
      </c>
      <c r="M3392" s="163" t="str">
        <f>IFERROR(GETPIVOTDATA("Tot. Bottles",'- Ordine Aggregato -'!$A$1,"sku anker",A3392),"")</f>
        <v/>
      </c>
      <c r="N3392" s="18" t="s">
        <v>42</v>
      </c>
      <c r="O3392" s="19" t="str">
        <f t="shared" si="52"/>
        <v>Order online</v>
      </c>
      <c r="P3392" s="97" t="s">
        <v>225</v>
      </c>
      <c r="Q3392" s="13" t="s">
        <v>11086</v>
      </c>
      <c r="R3392" t="s">
        <v>11087</v>
      </c>
      <c r="S3392" s="20">
        <v>0</v>
      </c>
      <c r="T3392" s="21" t="s">
        <v>38</v>
      </c>
    </row>
    <row r="3393" spans="1:20" x14ac:dyDescent="0.35">
      <c r="A3393" s="96" t="s">
        <v>11090</v>
      </c>
      <c r="B3393" s="96"/>
      <c r="C3393" s="96"/>
      <c r="D3393" s="13" t="s">
        <v>11091</v>
      </c>
      <c r="E3393" s="13">
        <v>6</v>
      </c>
      <c r="F3393" s="14">
        <v>0.7</v>
      </c>
      <c r="G3393" s="13" t="s">
        <v>14871</v>
      </c>
      <c r="H3393" s="14">
        <v>40</v>
      </c>
      <c r="I3393" s="15" t="s">
        <v>32</v>
      </c>
      <c r="J3393" s="16">
        <v>690</v>
      </c>
      <c r="K3393" s="16">
        <v>115</v>
      </c>
      <c r="L3393" s="17" t="s">
        <v>645</v>
      </c>
      <c r="M3393" s="163" t="str">
        <f>IFERROR(GETPIVOTDATA("Tot. Bottles",'- Ordine Aggregato -'!$A$1,"sku anker",A3393),"")</f>
        <v/>
      </c>
      <c r="N3393" s="18" t="s">
        <v>42</v>
      </c>
      <c r="O3393" s="19" t="str">
        <f t="shared" si="52"/>
        <v>Order online</v>
      </c>
      <c r="P3393" s="97" t="s">
        <v>225</v>
      </c>
      <c r="Q3393" s="13" t="s">
        <v>11088</v>
      </c>
      <c r="R3393" t="s">
        <v>11089</v>
      </c>
      <c r="S3393" s="20">
        <v>0</v>
      </c>
      <c r="T3393" s="21" t="s">
        <v>38</v>
      </c>
    </row>
    <row r="3394" spans="1:20" x14ac:dyDescent="0.35">
      <c r="A3394" s="96" t="s">
        <v>11092</v>
      </c>
      <c r="D3394" s="13" t="s">
        <v>11091</v>
      </c>
      <c r="E3394" s="13">
        <v>12</v>
      </c>
      <c r="F3394" s="14">
        <v>0.7</v>
      </c>
      <c r="G3394" s="13" t="s">
        <v>14871</v>
      </c>
      <c r="H3394" s="14">
        <v>40</v>
      </c>
      <c r="I3394" s="15" t="s">
        <v>32</v>
      </c>
      <c r="J3394" s="16">
        <v>1380</v>
      </c>
      <c r="K3394" s="16">
        <v>115</v>
      </c>
      <c r="L3394" s="17" t="s">
        <v>645</v>
      </c>
      <c r="M3394" s="163" t="str">
        <f>IFERROR(GETPIVOTDATA("Tot. Bottles",'- Ordine Aggregato -'!$A$1,"sku anker",A3394),"")</f>
        <v/>
      </c>
      <c r="N3394" s="18" t="s">
        <v>42</v>
      </c>
      <c r="O3394" s="19" t="str">
        <f t="shared" si="52"/>
        <v>Order online</v>
      </c>
      <c r="P3394" s="97" t="s">
        <v>225</v>
      </c>
      <c r="Q3394" s="13" t="s">
        <v>11088</v>
      </c>
      <c r="R3394" t="s">
        <v>11093</v>
      </c>
      <c r="S3394" s="20">
        <v>0</v>
      </c>
      <c r="T3394" s="21" t="s">
        <v>38</v>
      </c>
    </row>
    <row r="3395" spans="1:20" x14ac:dyDescent="0.35">
      <c r="A3395" s="13" t="s">
        <v>11094</v>
      </c>
      <c r="B3395" s="13"/>
      <c r="C3395" s="13"/>
      <c r="D3395" s="13" t="s">
        <v>11095</v>
      </c>
      <c r="E3395" s="13">
        <v>12</v>
      </c>
      <c r="F3395" s="14">
        <v>0.7</v>
      </c>
      <c r="G3395" s="13" t="s">
        <v>14872</v>
      </c>
      <c r="H3395" s="14">
        <v>40</v>
      </c>
      <c r="I3395" s="15" t="s">
        <v>32</v>
      </c>
      <c r="J3395" s="16">
        <v>1380</v>
      </c>
      <c r="K3395" s="16">
        <v>115</v>
      </c>
      <c r="L3395" s="17" t="s">
        <v>645</v>
      </c>
      <c r="M3395" s="163" t="str">
        <f>IFERROR(GETPIVOTDATA("Tot. Bottles",'- Ordine Aggregato -'!$A$1,"sku anker",A3395),"")</f>
        <v/>
      </c>
      <c r="N3395" s="18" t="s">
        <v>34</v>
      </c>
      <c r="O3395" s="19" t="str">
        <f t="shared" si="52"/>
        <v>Order online</v>
      </c>
      <c r="P3395" s="97" t="s">
        <v>225</v>
      </c>
      <c r="Q3395" s="13" t="s">
        <v>11088</v>
      </c>
      <c r="R3395" t="s">
        <v>11093</v>
      </c>
      <c r="S3395" s="20">
        <v>0</v>
      </c>
      <c r="T3395" s="21" t="s">
        <v>38</v>
      </c>
    </row>
    <row r="3396" spans="1:20" x14ac:dyDescent="0.35">
      <c r="A3396" s="96" t="s">
        <v>14752</v>
      </c>
      <c r="B3396" s="96"/>
      <c r="C3396" s="96"/>
      <c r="D3396" s="13" t="s">
        <v>14753</v>
      </c>
      <c r="E3396" s="13">
        <v>6</v>
      </c>
      <c r="F3396" s="14">
        <v>0.7</v>
      </c>
      <c r="G3396" s="13" t="s">
        <v>14872</v>
      </c>
      <c r="H3396" s="14">
        <v>37.5</v>
      </c>
      <c r="I3396" s="15" t="s">
        <v>32</v>
      </c>
      <c r="J3396" s="16">
        <v>44.04</v>
      </c>
      <c r="K3396" s="16">
        <v>7.34</v>
      </c>
      <c r="L3396" s="17" t="s">
        <v>368</v>
      </c>
      <c r="M3396" s="163" t="str">
        <f>IFERROR(GETPIVOTDATA("Tot. Bottles",'- Ordine Aggregato -'!$A$1,"sku anker",A3396),"")</f>
        <v/>
      </c>
      <c r="N3396" s="18" t="s">
        <v>42</v>
      </c>
      <c r="O3396" s="19" t="str">
        <f t="shared" si="52"/>
        <v>Order online</v>
      </c>
      <c r="P3396" s="97" t="s">
        <v>35</v>
      </c>
      <c r="Q3396" s="13" t="s">
        <v>15909</v>
      </c>
      <c r="R3396" t="s">
        <v>15910</v>
      </c>
      <c r="S3396" s="20">
        <v>0</v>
      </c>
      <c r="T3396" s="21" t="s">
        <v>38</v>
      </c>
    </row>
    <row r="3397" spans="1:20" x14ac:dyDescent="0.35">
      <c r="A3397" s="13" t="s">
        <v>15911</v>
      </c>
      <c r="B3397" s="13"/>
      <c r="C3397" s="13"/>
      <c r="D3397" s="13" t="s">
        <v>11097</v>
      </c>
      <c r="E3397" s="13">
        <v>12</v>
      </c>
      <c r="F3397" s="14">
        <v>0.7</v>
      </c>
      <c r="G3397" s="13" t="s">
        <v>14871</v>
      </c>
      <c r="H3397" s="14">
        <v>45</v>
      </c>
      <c r="I3397" s="15" t="s">
        <v>32</v>
      </c>
      <c r="J3397" s="16">
        <v>83.4</v>
      </c>
      <c r="K3397" s="16">
        <v>6.95</v>
      </c>
      <c r="L3397" s="17" t="s">
        <v>4712</v>
      </c>
      <c r="M3397" s="163" t="str">
        <f>IFERROR(GETPIVOTDATA("Tot. Bottles",'- Ordine Aggregato -'!$A$1,"sku anker",A3397),"")</f>
        <v/>
      </c>
      <c r="N3397" s="18" t="s">
        <v>42</v>
      </c>
      <c r="O3397" s="19" t="str">
        <f t="shared" si="52"/>
        <v>Order online</v>
      </c>
      <c r="P3397" s="97" t="s">
        <v>225</v>
      </c>
      <c r="Q3397" s="13" t="s">
        <v>11098</v>
      </c>
      <c r="R3397" t="s">
        <v>15912</v>
      </c>
      <c r="S3397" s="20">
        <v>0</v>
      </c>
      <c r="T3397" s="21" t="s">
        <v>38</v>
      </c>
    </row>
    <row r="3398" spans="1:20" x14ac:dyDescent="0.35">
      <c r="A3398" s="96" t="s">
        <v>11096</v>
      </c>
      <c r="D3398" s="13" t="s">
        <v>11097</v>
      </c>
      <c r="E3398" s="13">
        <v>6</v>
      </c>
      <c r="F3398" s="14">
        <v>0.7</v>
      </c>
      <c r="G3398" s="13" t="s">
        <v>14871</v>
      </c>
      <c r="H3398" s="14">
        <v>45</v>
      </c>
      <c r="I3398" s="15" t="s">
        <v>32</v>
      </c>
      <c r="J3398" s="16">
        <v>41.7</v>
      </c>
      <c r="K3398" s="16">
        <v>6.95</v>
      </c>
      <c r="L3398" s="17" t="s">
        <v>4712</v>
      </c>
      <c r="M3398" s="163" t="str">
        <f>IFERROR(GETPIVOTDATA("Tot. Bottles",'- Ordine Aggregato -'!$A$1,"sku anker",A3398),"")</f>
        <v/>
      </c>
      <c r="N3398" s="18" t="s">
        <v>42</v>
      </c>
      <c r="O3398" s="19" t="str">
        <f t="shared" si="52"/>
        <v>Order online</v>
      </c>
      <c r="P3398" s="97" t="s">
        <v>225</v>
      </c>
      <c r="Q3398" s="13" t="s">
        <v>11098</v>
      </c>
      <c r="R3398" t="s">
        <v>11099</v>
      </c>
      <c r="S3398" s="20">
        <v>0</v>
      </c>
      <c r="T3398" s="21" t="s">
        <v>38</v>
      </c>
    </row>
    <row r="3399" spans="1:20" x14ac:dyDescent="0.35">
      <c r="A3399" s="13" t="s">
        <v>11100</v>
      </c>
      <c r="B3399" s="13"/>
      <c r="C3399" s="13"/>
      <c r="D3399" s="13" t="s">
        <v>11097</v>
      </c>
      <c r="E3399" s="13">
        <v>6</v>
      </c>
      <c r="F3399" s="14">
        <v>1</v>
      </c>
      <c r="G3399" s="13" t="s">
        <v>14871</v>
      </c>
      <c r="H3399" s="14">
        <v>45</v>
      </c>
      <c r="I3399" s="15" t="s">
        <v>32</v>
      </c>
      <c r="J3399" s="16">
        <v>47.7</v>
      </c>
      <c r="K3399" s="16">
        <v>7.95</v>
      </c>
      <c r="L3399" s="17" t="s">
        <v>4712</v>
      </c>
      <c r="M3399" s="163" t="str">
        <f>IFERROR(GETPIVOTDATA("Tot. Bottles",'- Ordine Aggregato -'!$A$1,"sku anker",A3399),"")</f>
        <v/>
      </c>
      <c r="N3399" s="18" t="s">
        <v>42</v>
      </c>
      <c r="O3399" s="19" t="str">
        <f t="shared" si="52"/>
        <v>Order online</v>
      </c>
      <c r="P3399" s="97" t="s">
        <v>225</v>
      </c>
      <c r="Q3399" s="13" t="s">
        <v>11101</v>
      </c>
      <c r="R3399" t="s">
        <v>11102</v>
      </c>
      <c r="S3399" s="20">
        <v>0</v>
      </c>
      <c r="T3399" s="21" t="s">
        <v>38</v>
      </c>
    </row>
    <row r="3400" spans="1:20" x14ac:dyDescent="0.35">
      <c r="A3400" s="96" t="s">
        <v>11103</v>
      </c>
      <c r="D3400" s="13" t="s">
        <v>11097</v>
      </c>
      <c r="E3400" s="13">
        <v>12</v>
      </c>
      <c r="F3400" s="14">
        <v>1</v>
      </c>
      <c r="G3400" s="13" t="s">
        <v>14871</v>
      </c>
      <c r="H3400" s="14">
        <v>45</v>
      </c>
      <c r="I3400" s="15" t="s">
        <v>32</v>
      </c>
      <c r="J3400" s="16">
        <v>95.4</v>
      </c>
      <c r="K3400" s="16">
        <v>7.95</v>
      </c>
      <c r="L3400" s="17" t="s">
        <v>4712</v>
      </c>
      <c r="M3400" s="163" t="str">
        <f>IFERROR(GETPIVOTDATA("Tot. Bottles",'- Ordine Aggregato -'!$A$1,"sku anker",A3400),"")</f>
        <v/>
      </c>
      <c r="N3400" s="18" t="s">
        <v>42</v>
      </c>
      <c r="O3400" s="19" t="str">
        <f t="shared" si="52"/>
        <v>Order online</v>
      </c>
      <c r="P3400" s="97" t="s">
        <v>225</v>
      </c>
      <c r="Q3400" s="13" t="s">
        <v>11101</v>
      </c>
      <c r="R3400" t="s">
        <v>11102</v>
      </c>
      <c r="S3400" s="20">
        <v>0</v>
      </c>
      <c r="T3400" s="21" t="s">
        <v>38</v>
      </c>
    </row>
    <row r="3401" spans="1:20" x14ac:dyDescent="0.35">
      <c r="A3401" s="96" t="s">
        <v>11104</v>
      </c>
      <c r="D3401" s="13" t="s">
        <v>11105</v>
      </c>
      <c r="E3401" s="13">
        <v>6</v>
      </c>
      <c r="F3401" s="14">
        <v>0.75</v>
      </c>
      <c r="G3401" s="13" t="s">
        <v>46</v>
      </c>
      <c r="H3401" s="14">
        <v>46.85</v>
      </c>
      <c r="I3401" s="15" t="s">
        <v>32</v>
      </c>
      <c r="J3401" s="16">
        <v>105</v>
      </c>
      <c r="K3401" s="16">
        <v>17.5</v>
      </c>
      <c r="L3401" s="17" t="s">
        <v>657</v>
      </c>
      <c r="M3401" s="163" t="str">
        <f>IFERROR(GETPIVOTDATA("Tot. Bottles",'- Ordine Aggregato -'!$A$1,"sku anker",A3401),"")</f>
        <v/>
      </c>
      <c r="N3401" s="18" t="s">
        <v>42</v>
      </c>
      <c r="O3401" s="19" t="str">
        <f t="shared" si="52"/>
        <v>Order online</v>
      </c>
      <c r="P3401" s="97" t="s">
        <v>385</v>
      </c>
      <c r="Q3401" s="13" t="s">
        <v>11106</v>
      </c>
      <c r="R3401" t="s">
        <v>11107</v>
      </c>
      <c r="S3401" s="20">
        <v>0</v>
      </c>
      <c r="T3401" s="21" t="s">
        <v>38</v>
      </c>
    </row>
    <row r="3402" spans="1:20" x14ac:dyDescent="0.35">
      <c r="A3402" s="13" t="s">
        <v>11108</v>
      </c>
      <c r="B3402" s="13"/>
      <c r="C3402" s="13"/>
      <c r="D3402" s="13" t="s">
        <v>11109</v>
      </c>
      <c r="E3402" s="13">
        <v>6</v>
      </c>
      <c r="F3402" s="14">
        <v>0.75</v>
      </c>
      <c r="G3402" s="13" t="s">
        <v>46</v>
      </c>
      <c r="H3402" s="14">
        <v>13</v>
      </c>
      <c r="I3402" s="15" t="s">
        <v>32</v>
      </c>
      <c r="J3402" s="16">
        <v>45.900000000000006</v>
      </c>
      <c r="K3402" s="16">
        <v>7.65</v>
      </c>
      <c r="L3402" s="17" t="s">
        <v>710</v>
      </c>
      <c r="M3402" s="163" t="str">
        <f>IFERROR(GETPIVOTDATA("Tot. Bottles",'- Ordine Aggregato -'!$A$1,"sku anker",A3402),"")</f>
        <v/>
      </c>
      <c r="N3402" s="18" t="s">
        <v>42</v>
      </c>
      <c r="O3402" s="19" t="str">
        <f t="shared" si="52"/>
        <v>Order online</v>
      </c>
      <c r="P3402" s="97" t="s">
        <v>355</v>
      </c>
      <c r="Q3402" s="13" t="s">
        <v>11110</v>
      </c>
      <c r="R3402" t="s">
        <v>11111</v>
      </c>
      <c r="S3402" s="20">
        <v>0</v>
      </c>
      <c r="T3402" s="21" t="s">
        <v>38</v>
      </c>
    </row>
    <row r="3403" spans="1:20" x14ac:dyDescent="0.35">
      <c r="A3403" s="96" t="s">
        <v>11112</v>
      </c>
      <c r="B3403" s="96"/>
      <c r="C3403" s="96"/>
      <c r="D3403" s="13" t="s">
        <v>11113</v>
      </c>
      <c r="E3403" s="13">
        <v>6</v>
      </c>
      <c r="F3403" s="14">
        <v>0.75</v>
      </c>
      <c r="G3403" s="13" t="s">
        <v>46</v>
      </c>
      <c r="H3403" s="14">
        <v>14</v>
      </c>
      <c r="I3403" s="15" t="s">
        <v>32</v>
      </c>
      <c r="J3403" s="16">
        <v>81</v>
      </c>
      <c r="K3403" s="16">
        <v>13.5</v>
      </c>
      <c r="L3403" s="17" t="s">
        <v>710</v>
      </c>
      <c r="M3403" s="163" t="str">
        <f>IFERROR(GETPIVOTDATA("Tot. Bottles",'- Ordine Aggregato -'!$A$1,"sku anker",A3403),"")</f>
        <v/>
      </c>
      <c r="N3403" s="18" t="s">
        <v>42</v>
      </c>
      <c r="O3403" s="19" t="str">
        <f t="shared" si="52"/>
        <v>Order online</v>
      </c>
      <c r="P3403" s="97" t="s">
        <v>355</v>
      </c>
      <c r="Q3403" s="13" t="s">
        <v>11114</v>
      </c>
      <c r="R3403" t="s">
        <v>11115</v>
      </c>
      <c r="S3403" s="20">
        <v>0</v>
      </c>
      <c r="T3403" s="21" t="s">
        <v>38</v>
      </c>
    </row>
    <row r="3404" spans="1:20" x14ac:dyDescent="0.35">
      <c r="A3404" s="96" t="s">
        <v>11116</v>
      </c>
      <c r="B3404" s="96"/>
      <c r="C3404" s="96"/>
      <c r="D3404" s="13" t="s">
        <v>11117</v>
      </c>
      <c r="E3404" s="13">
        <v>6</v>
      </c>
      <c r="F3404" s="14">
        <v>0.75</v>
      </c>
      <c r="G3404" s="13" t="s">
        <v>14872</v>
      </c>
      <c r="H3404" s="14">
        <v>14</v>
      </c>
      <c r="I3404" s="15" t="s">
        <v>32</v>
      </c>
      <c r="J3404" s="16">
        <v>178.2</v>
      </c>
      <c r="K3404" s="16">
        <v>29.7</v>
      </c>
      <c r="L3404" s="17" t="s">
        <v>710</v>
      </c>
      <c r="M3404" s="163" t="str">
        <f>IFERROR(GETPIVOTDATA("Tot. Bottles",'- Ordine Aggregato -'!$A$1,"sku anker",A3404),"")</f>
        <v/>
      </c>
      <c r="N3404" s="18" t="s">
        <v>34</v>
      </c>
      <c r="O3404" s="19" t="str">
        <f t="shared" si="52"/>
        <v>Order online</v>
      </c>
      <c r="P3404" s="97" t="s">
        <v>355</v>
      </c>
      <c r="Q3404" s="13" t="s">
        <v>11118</v>
      </c>
      <c r="R3404" t="s">
        <v>11119</v>
      </c>
      <c r="S3404" s="20">
        <v>0</v>
      </c>
      <c r="T3404" s="21" t="s">
        <v>38</v>
      </c>
    </row>
    <row r="3405" spans="1:20" x14ac:dyDescent="0.35">
      <c r="A3405" s="96" t="s">
        <v>11121</v>
      </c>
      <c r="B3405" s="96"/>
      <c r="C3405" s="96"/>
      <c r="D3405" s="13" t="s">
        <v>11122</v>
      </c>
      <c r="E3405" s="13">
        <v>12</v>
      </c>
      <c r="F3405" s="14">
        <v>0.5</v>
      </c>
      <c r="G3405" s="13" t="s">
        <v>14872</v>
      </c>
      <c r="H3405" s="14">
        <v>45</v>
      </c>
      <c r="I3405" s="15" t="s">
        <v>32</v>
      </c>
      <c r="J3405" s="16">
        <v>61.199999999999996</v>
      </c>
      <c r="K3405" s="16">
        <v>5.0999999999999996</v>
      </c>
      <c r="L3405" s="17" t="s">
        <v>399</v>
      </c>
      <c r="M3405" s="163" t="str">
        <f>IFERROR(GETPIVOTDATA("Tot. Bottles",'- Ordine Aggregato -'!$A$1,"sku anker",A3405),"")</f>
        <v/>
      </c>
      <c r="N3405" s="18" t="s">
        <v>34</v>
      </c>
      <c r="O3405" s="19" t="str">
        <f t="shared" ref="O3405:O3468" si="53">HYPERLINK("https://www.ankeramsterdamspirits.nl/en/products/"&amp;A3405,"Order online")</f>
        <v>Order online</v>
      </c>
      <c r="P3405" s="97" t="s">
        <v>11120</v>
      </c>
      <c r="Q3405" s="13" t="s">
        <v>11123</v>
      </c>
      <c r="R3405" t="s">
        <v>11124</v>
      </c>
      <c r="S3405" s="20">
        <v>0</v>
      </c>
      <c r="T3405" s="21" t="s">
        <v>38</v>
      </c>
    </row>
    <row r="3406" spans="1:20" x14ac:dyDescent="0.35">
      <c r="A3406" s="96" t="s">
        <v>11125</v>
      </c>
      <c r="D3406" s="13" t="s">
        <v>11126</v>
      </c>
      <c r="E3406" s="13">
        <v>12</v>
      </c>
      <c r="F3406" s="14">
        <v>0.5</v>
      </c>
      <c r="G3406" s="13" t="s">
        <v>14872</v>
      </c>
      <c r="H3406" s="14">
        <v>30</v>
      </c>
      <c r="I3406" s="15" t="s">
        <v>32</v>
      </c>
      <c r="J3406" s="16">
        <v>54.599999999999994</v>
      </c>
      <c r="K3406" s="16">
        <v>4.55</v>
      </c>
      <c r="L3406" s="17" t="s">
        <v>502</v>
      </c>
      <c r="M3406" s="163" t="str">
        <f>IFERROR(GETPIVOTDATA("Tot. Bottles",'- Ordine Aggregato -'!$A$1,"sku anker",A3406),"")</f>
        <v/>
      </c>
      <c r="N3406" s="18" t="s">
        <v>67</v>
      </c>
      <c r="O3406" s="19" t="str">
        <f t="shared" si="53"/>
        <v>Order online</v>
      </c>
      <c r="P3406" s="97" t="s">
        <v>11120</v>
      </c>
      <c r="Q3406" s="13" t="s">
        <v>11127</v>
      </c>
      <c r="R3406" t="s">
        <v>11128</v>
      </c>
      <c r="S3406" s="20">
        <v>4.55</v>
      </c>
      <c r="T3406" s="21" t="s">
        <v>38</v>
      </c>
    </row>
    <row r="3407" spans="1:20" x14ac:dyDescent="0.35">
      <c r="A3407" s="96" t="s">
        <v>11129</v>
      </c>
      <c r="D3407" s="13" t="s">
        <v>11130</v>
      </c>
      <c r="E3407" s="13">
        <v>6</v>
      </c>
      <c r="F3407" s="14">
        <v>0.7</v>
      </c>
      <c r="G3407" s="13" t="s">
        <v>14872</v>
      </c>
      <c r="H3407" s="14">
        <v>50</v>
      </c>
      <c r="I3407" s="15" t="s">
        <v>32</v>
      </c>
      <c r="J3407" s="16">
        <v>124.5</v>
      </c>
      <c r="K3407" s="16">
        <v>20.75</v>
      </c>
      <c r="L3407" s="17" t="s">
        <v>657</v>
      </c>
      <c r="M3407" s="163" t="str">
        <f>IFERROR(GETPIVOTDATA("Tot. Bottles",'- Ordine Aggregato -'!$A$1,"sku anker",A3407),"")</f>
        <v/>
      </c>
      <c r="N3407" s="18" t="s">
        <v>42</v>
      </c>
      <c r="O3407" s="19" t="str">
        <f t="shared" si="53"/>
        <v>Order online</v>
      </c>
      <c r="P3407" s="97" t="s">
        <v>385</v>
      </c>
      <c r="Q3407" s="13" t="s">
        <v>11131</v>
      </c>
      <c r="R3407" t="s">
        <v>11132</v>
      </c>
      <c r="S3407" s="20">
        <v>0</v>
      </c>
      <c r="T3407" s="21" t="s">
        <v>38</v>
      </c>
    </row>
    <row r="3408" spans="1:20" x14ac:dyDescent="0.35">
      <c r="A3408" s="13" t="s">
        <v>11133</v>
      </c>
      <c r="B3408" s="13"/>
      <c r="C3408" s="13"/>
      <c r="D3408" s="13" t="s">
        <v>11134</v>
      </c>
      <c r="E3408" s="13">
        <v>6</v>
      </c>
      <c r="F3408" s="14">
        <v>0.7</v>
      </c>
      <c r="G3408" s="13" t="s">
        <v>14872</v>
      </c>
      <c r="H3408" s="14">
        <v>40</v>
      </c>
      <c r="I3408" s="15" t="s">
        <v>32</v>
      </c>
      <c r="J3408" s="16">
        <v>97.5</v>
      </c>
      <c r="K3408" s="16">
        <v>16.25</v>
      </c>
      <c r="L3408" s="17" t="s">
        <v>73</v>
      </c>
      <c r="M3408" s="163" t="str">
        <f>IFERROR(GETPIVOTDATA("Tot. Bottles",'- Ordine Aggregato -'!$A$1,"sku anker",A3408),"")</f>
        <v/>
      </c>
      <c r="N3408" s="18" t="s">
        <v>67</v>
      </c>
      <c r="O3408" s="19" t="str">
        <f t="shared" si="53"/>
        <v>Order online</v>
      </c>
      <c r="P3408" s="97" t="s">
        <v>355</v>
      </c>
      <c r="Q3408" s="13" t="s">
        <v>11135</v>
      </c>
      <c r="R3408" t="s">
        <v>11136</v>
      </c>
      <c r="S3408" s="20">
        <v>16.25</v>
      </c>
      <c r="T3408" s="21" t="s">
        <v>38</v>
      </c>
    </row>
    <row r="3409" spans="1:20" x14ac:dyDescent="0.35">
      <c r="A3409" s="13" t="s">
        <v>11137</v>
      </c>
      <c r="B3409" s="13"/>
      <c r="C3409" s="13"/>
      <c r="D3409" s="13" t="s">
        <v>11138</v>
      </c>
      <c r="E3409" s="13">
        <v>6</v>
      </c>
      <c r="F3409" s="14">
        <v>1</v>
      </c>
      <c r="G3409" s="13" t="s">
        <v>14872</v>
      </c>
      <c r="H3409" s="14">
        <v>40</v>
      </c>
      <c r="I3409" s="15" t="s">
        <v>32</v>
      </c>
      <c r="J3409" s="16">
        <v>112.5</v>
      </c>
      <c r="K3409" s="16">
        <v>18.75</v>
      </c>
      <c r="L3409" s="17" t="s">
        <v>73</v>
      </c>
      <c r="M3409" s="163" t="str">
        <f>IFERROR(GETPIVOTDATA("Tot. Bottles",'- Ordine Aggregato -'!$A$1,"sku anker",A3409),"")</f>
        <v/>
      </c>
      <c r="N3409" s="18" t="s">
        <v>67</v>
      </c>
      <c r="O3409" s="19" t="str">
        <f t="shared" si="53"/>
        <v>Order online</v>
      </c>
      <c r="P3409" s="97" t="s">
        <v>355</v>
      </c>
      <c r="Q3409" s="13" t="s">
        <v>11139</v>
      </c>
      <c r="R3409" t="s">
        <v>11140</v>
      </c>
      <c r="S3409" s="20">
        <v>18.75</v>
      </c>
      <c r="T3409" s="21" t="s">
        <v>38</v>
      </c>
    </row>
    <row r="3410" spans="1:20" x14ac:dyDescent="0.35">
      <c r="A3410" s="96" t="s">
        <v>11141</v>
      </c>
      <c r="D3410" s="13" t="s">
        <v>11142</v>
      </c>
      <c r="E3410" s="13">
        <v>6</v>
      </c>
      <c r="F3410" s="14">
        <v>1</v>
      </c>
      <c r="G3410" s="13" t="s">
        <v>14872</v>
      </c>
      <c r="H3410" s="14">
        <v>40</v>
      </c>
      <c r="I3410" s="15" t="s">
        <v>32</v>
      </c>
      <c r="J3410" s="16">
        <v>127.5</v>
      </c>
      <c r="K3410" s="16">
        <v>21.25</v>
      </c>
      <c r="L3410" s="17" t="s">
        <v>73</v>
      </c>
      <c r="M3410" s="163" t="str">
        <f>IFERROR(GETPIVOTDATA("Tot. Bottles",'- Ordine Aggregato -'!$A$1,"sku anker",A3410),"")</f>
        <v/>
      </c>
      <c r="N3410" s="18" t="s">
        <v>42</v>
      </c>
      <c r="O3410" s="19" t="str">
        <f t="shared" si="53"/>
        <v>Order online</v>
      </c>
      <c r="P3410" s="97" t="s">
        <v>355</v>
      </c>
      <c r="Q3410" s="13" t="s">
        <v>11143</v>
      </c>
      <c r="R3410" t="s">
        <v>11144</v>
      </c>
      <c r="S3410" s="20">
        <v>0</v>
      </c>
      <c r="T3410" s="21" t="s">
        <v>38</v>
      </c>
    </row>
    <row r="3411" spans="1:20" x14ac:dyDescent="0.35">
      <c r="A3411" s="96" t="s">
        <v>11145</v>
      </c>
      <c r="B3411" s="96"/>
      <c r="C3411" s="96"/>
      <c r="D3411" s="13" t="s">
        <v>11146</v>
      </c>
      <c r="E3411" s="13">
        <v>6</v>
      </c>
      <c r="F3411" s="14">
        <v>0.7</v>
      </c>
      <c r="G3411" s="13" t="s">
        <v>14871</v>
      </c>
      <c r="H3411" s="14">
        <v>40</v>
      </c>
      <c r="I3411" s="15" t="s">
        <v>32</v>
      </c>
      <c r="J3411" s="16">
        <v>60.599999999999994</v>
      </c>
      <c r="K3411" s="16">
        <v>10.1</v>
      </c>
      <c r="L3411" s="17" t="s">
        <v>645</v>
      </c>
      <c r="M3411" s="163" t="str">
        <f>IFERROR(GETPIVOTDATA("Tot. Bottles",'- Ordine Aggregato -'!$A$1,"sku anker",A3411),"")</f>
        <v/>
      </c>
      <c r="N3411" s="18" t="s">
        <v>34</v>
      </c>
      <c r="O3411" s="19" t="str">
        <f t="shared" si="53"/>
        <v>Order online</v>
      </c>
      <c r="P3411" s="97" t="s">
        <v>225</v>
      </c>
      <c r="Q3411" s="13" t="s">
        <v>11147</v>
      </c>
      <c r="R3411" t="s">
        <v>42</v>
      </c>
      <c r="S3411" s="20">
        <v>0</v>
      </c>
      <c r="T3411" s="21" t="s">
        <v>38</v>
      </c>
    </row>
    <row r="3412" spans="1:20" x14ac:dyDescent="0.35">
      <c r="A3412" s="96" t="s">
        <v>11148</v>
      </c>
      <c r="D3412" s="13" t="s">
        <v>11149</v>
      </c>
      <c r="E3412" s="13">
        <v>6</v>
      </c>
      <c r="F3412" s="14">
        <v>0.7</v>
      </c>
      <c r="G3412" s="13" t="s">
        <v>14871</v>
      </c>
      <c r="H3412" s="14">
        <v>40</v>
      </c>
      <c r="I3412" s="15" t="s">
        <v>32</v>
      </c>
      <c r="J3412" s="16">
        <v>81.900000000000006</v>
      </c>
      <c r="K3412" s="16">
        <v>13.65</v>
      </c>
      <c r="L3412" s="17" t="s">
        <v>645</v>
      </c>
      <c r="M3412" s="163" t="str">
        <f>IFERROR(GETPIVOTDATA("Tot. Bottles",'- Ordine Aggregato -'!$A$1,"sku anker",A3412),"")</f>
        <v/>
      </c>
      <c r="N3412" s="18" t="s">
        <v>34</v>
      </c>
      <c r="O3412" s="19" t="str">
        <f t="shared" si="53"/>
        <v>Order online</v>
      </c>
      <c r="P3412" s="97" t="s">
        <v>225</v>
      </c>
      <c r="Q3412" s="13" t="s">
        <v>11150</v>
      </c>
      <c r="R3412" t="s">
        <v>42</v>
      </c>
      <c r="S3412" s="20">
        <v>0</v>
      </c>
      <c r="T3412" s="21" t="s">
        <v>38</v>
      </c>
    </row>
    <row r="3413" spans="1:20" x14ac:dyDescent="0.35">
      <c r="A3413" s="96" t="s">
        <v>11151</v>
      </c>
      <c r="D3413" s="13" t="s">
        <v>11152</v>
      </c>
      <c r="E3413" s="13">
        <v>6</v>
      </c>
      <c r="F3413" s="14">
        <v>0.7</v>
      </c>
      <c r="G3413" s="13" t="s">
        <v>31</v>
      </c>
      <c r="H3413" s="14">
        <v>14</v>
      </c>
      <c r="I3413" s="15" t="s">
        <v>32</v>
      </c>
      <c r="J3413" s="16">
        <v>36.900000000000006</v>
      </c>
      <c r="K3413" s="16">
        <v>6.15</v>
      </c>
      <c r="L3413" s="17" t="s">
        <v>66</v>
      </c>
      <c r="M3413" s="163" t="str">
        <f>IFERROR(GETPIVOTDATA("Tot. Bottles",'- Ordine Aggregato -'!$A$1,"sku anker",A3413),"")</f>
        <v/>
      </c>
      <c r="N3413" s="18" t="s">
        <v>34</v>
      </c>
      <c r="O3413" s="19" t="str">
        <f t="shared" si="53"/>
        <v>Order online</v>
      </c>
      <c r="P3413" s="97" t="s">
        <v>68</v>
      </c>
      <c r="Q3413" s="13" t="s">
        <v>11153</v>
      </c>
      <c r="R3413" t="s">
        <v>11154</v>
      </c>
      <c r="S3413" s="20">
        <v>0</v>
      </c>
      <c r="T3413" s="21" t="s">
        <v>38</v>
      </c>
    </row>
    <row r="3414" spans="1:20" x14ac:dyDescent="0.35">
      <c r="A3414" s="13" t="s">
        <v>11155</v>
      </c>
      <c r="B3414" s="13"/>
      <c r="C3414" s="13"/>
      <c r="D3414" s="13" t="s">
        <v>11156</v>
      </c>
      <c r="E3414" s="13">
        <v>6</v>
      </c>
      <c r="F3414" s="14">
        <v>0.7</v>
      </c>
      <c r="G3414" s="13" t="s">
        <v>14872</v>
      </c>
      <c r="H3414" s="14">
        <v>14.7</v>
      </c>
      <c r="I3414" s="15" t="s">
        <v>32</v>
      </c>
      <c r="J3414" s="16">
        <v>35.700000000000003</v>
      </c>
      <c r="K3414" s="16">
        <v>5.95</v>
      </c>
      <c r="L3414" s="17" t="s">
        <v>66</v>
      </c>
      <c r="M3414" s="163" t="str">
        <f>IFERROR(GETPIVOTDATA("Tot. Bottles",'- Ordine Aggregato -'!$A$1,"sku anker",A3414),"")</f>
        <v/>
      </c>
      <c r="N3414" s="18" t="s">
        <v>42</v>
      </c>
      <c r="O3414" s="19" t="str">
        <f t="shared" si="53"/>
        <v>Order online</v>
      </c>
      <c r="P3414" s="97" t="s">
        <v>220</v>
      </c>
      <c r="Q3414" s="13" t="s">
        <v>11157</v>
      </c>
      <c r="R3414" t="s">
        <v>11158</v>
      </c>
      <c r="S3414" s="20">
        <v>0</v>
      </c>
      <c r="T3414" s="21" t="s">
        <v>38</v>
      </c>
    </row>
    <row r="3415" spans="1:20" x14ac:dyDescent="0.35">
      <c r="A3415" s="96" t="s">
        <v>11159</v>
      </c>
      <c r="B3415" s="96"/>
      <c r="C3415" s="96"/>
      <c r="D3415" s="13" t="s">
        <v>11160</v>
      </c>
      <c r="E3415" s="13">
        <v>6</v>
      </c>
      <c r="F3415" s="14">
        <v>0.7</v>
      </c>
      <c r="G3415" s="13" t="s">
        <v>31</v>
      </c>
      <c r="H3415" s="14">
        <v>17</v>
      </c>
      <c r="I3415" s="15" t="s">
        <v>32</v>
      </c>
      <c r="J3415" s="16">
        <v>38.099999999999994</v>
      </c>
      <c r="K3415" s="16">
        <v>6.35</v>
      </c>
      <c r="L3415" s="17" t="s">
        <v>66</v>
      </c>
      <c r="M3415" s="163" t="str">
        <f>IFERROR(GETPIVOTDATA("Tot. Bottles",'- Ordine Aggregato -'!$A$1,"sku anker",A3415),"")</f>
        <v/>
      </c>
      <c r="N3415" s="18" t="s">
        <v>34</v>
      </c>
      <c r="O3415" s="19" t="str">
        <f t="shared" si="53"/>
        <v>Order online</v>
      </c>
      <c r="P3415" s="97" t="s">
        <v>68</v>
      </c>
      <c r="Q3415" s="13" t="s">
        <v>11161</v>
      </c>
      <c r="R3415" t="s">
        <v>11162</v>
      </c>
      <c r="S3415" s="20">
        <v>0</v>
      </c>
      <c r="T3415" s="21" t="s">
        <v>38</v>
      </c>
    </row>
    <row r="3416" spans="1:20" x14ac:dyDescent="0.35">
      <c r="A3416" s="13" t="s">
        <v>11163</v>
      </c>
      <c r="B3416" s="13"/>
      <c r="C3416" s="13"/>
      <c r="D3416" s="13" t="s">
        <v>11164</v>
      </c>
      <c r="E3416" s="13">
        <v>6</v>
      </c>
      <c r="F3416" s="14">
        <v>0.7</v>
      </c>
      <c r="G3416" s="13" t="s">
        <v>31</v>
      </c>
      <c r="H3416" s="14">
        <v>14.9</v>
      </c>
      <c r="I3416" s="15" t="s">
        <v>32</v>
      </c>
      <c r="J3416" s="16">
        <v>36.900000000000006</v>
      </c>
      <c r="K3416" s="16">
        <v>6.15</v>
      </c>
      <c r="L3416" s="17" t="s">
        <v>66</v>
      </c>
      <c r="M3416" s="163" t="str">
        <f>IFERROR(GETPIVOTDATA("Tot. Bottles",'- Ordine Aggregato -'!$A$1,"sku anker",A3416),"")</f>
        <v/>
      </c>
      <c r="N3416" s="18" t="s">
        <v>42</v>
      </c>
      <c r="O3416" s="19" t="str">
        <f t="shared" si="53"/>
        <v>Order online</v>
      </c>
      <c r="P3416" s="97" t="s">
        <v>68</v>
      </c>
      <c r="Q3416" s="13" t="s">
        <v>11165</v>
      </c>
      <c r="R3416" t="s">
        <v>11166</v>
      </c>
      <c r="S3416" s="20">
        <v>0</v>
      </c>
      <c r="T3416" s="21" t="s">
        <v>38</v>
      </c>
    </row>
    <row r="3417" spans="1:20" x14ac:dyDescent="0.35">
      <c r="A3417" s="13" t="s">
        <v>11167</v>
      </c>
      <c r="B3417" s="13"/>
      <c r="C3417" s="13"/>
      <c r="D3417" s="13" t="s">
        <v>11168</v>
      </c>
      <c r="E3417" s="13">
        <v>6</v>
      </c>
      <c r="F3417" s="14">
        <v>0.5</v>
      </c>
      <c r="G3417" s="13" t="s">
        <v>14872</v>
      </c>
      <c r="H3417" s="14">
        <v>56</v>
      </c>
      <c r="I3417" s="15" t="s">
        <v>32</v>
      </c>
      <c r="J3417" s="16">
        <v>112.5</v>
      </c>
      <c r="K3417" s="16">
        <v>18.75</v>
      </c>
      <c r="L3417" s="17" t="s">
        <v>1787</v>
      </c>
      <c r="M3417" s="163" t="str">
        <f>IFERROR(GETPIVOTDATA("Tot. Bottles",'- Ordine Aggregato -'!$A$1,"sku anker",A3417),"")</f>
        <v/>
      </c>
      <c r="N3417" s="18" t="s">
        <v>42</v>
      </c>
      <c r="O3417" s="19" t="str">
        <f t="shared" si="53"/>
        <v>Order online</v>
      </c>
      <c r="P3417" s="97" t="s">
        <v>146</v>
      </c>
      <c r="Q3417" s="13" t="s">
        <v>11169</v>
      </c>
      <c r="R3417" t="s">
        <v>11170</v>
      </c>
      <c r="S3417" s="20">
        <v>0</v>
      </c>
      <c r="T3417" s="21" t="s">
        <v>38</v>
      </c>
    </row>
    <row r="3418" spans="1:20" x14ac:dyDescent="0.35">
      <c r="A3418" s="96" t="s">
        <v>11171</v>
      </c>
      <c r="B3418" s="96"/>
      <c r="C3418" s="96"/>
      <c r="D3418" s="13" t="s">
        <v>11172</v>
      </c>
      <c r="E3418" s="13">
        <v>6</v>
      </c>
      <c r="F3418" s="14">
        <v>0.7</v>
      </c>
      <c r="G3418" s="13" t="s">
        <v>14872</v>
      </c>
      <c r="H3418" s="14">
        <v>70</v>
      </c>
      <c r="I3418" s="15" t="s">
        <v>32</v>
      </c>
      <c r="J3418" s="16">
        <v>19.799999999999997</v>
      </c>
      <c r="K3418" s="16">
        <v>3.3</v>
      </c>
      <c r="L3418" s="17" t="s">
        <v>219</v>
      </c>
      <c r="M3418" s="163" t="str">
        <f>IFERROR(GETPIVOTDATA("Tot. Bottles",'- Ordine Aggregato -'!$A$1,"sku anker",A3418),"")</f>
        <v/>
      </c>
      <c r="N3418" s="18" t="s">
        <v>42</v>
      </c>
      <c r="O3418" s="19" t="str">
        <f t="shared" si="53"/>
        <v>Order online</v>
      </c>
      <c r="P3418" s="97" t="s">
        <v>35</v>
      </c>
      <c r="Q3418" s="13" t="s">
        <v>11173</v>
      </c>
      <c r="R3418" t="s">
        <v>11174</v>
      </c>
      <c r="S3418" s="20">
        <v>0</v>
      </c>
      <c r="T3418" s="21" t="s">
        <v>38</v>
      </c>
    </row>
    <row r="3419" spans="1:20" x14ac:dyDescent="0.35">
      <c r="A3419" s="96" t="s">
        <v>11175</v>
      </c>
      <c r="B3419" s="96"/>
      <c r="C3419" s="96"/>
      <c r="D3419" s="13" t="s">
        <v>11176</v>
      </c>
      <c r="E3419" s="13">
        <v>6</v>
      </c>
      <c r="F3419" s="14">
        <v>0.7</v>
      </c>
      <c r="G3419" s="13" t="s">
        <v>14871</v>
      </c>
      <c r="H3419" s="14">
        <v>45</v>
      </c>
      <c r="I3419" s="15" t="s">
        <v>32</v>
      </c>
      <c r="J3419" s="16">
        <v>92.1</v>
      </c>
      <c r="K3419" s="16">
        <v>15.35</v>
      </c>
      <c r="L3419" s="17" t="s">
        <v>448</v>
      </c>
      <c r="M3419" s="163" t="str">
        <f>IFERROR(GETPIVOTDATA("Tot. Bottles",'- Ordine Aggregato -'!$A$1,"sku anker",A3419),"")</f>
        <v/>
      </c>
      <c r="N3419" s="18" t="s">
        <v>42</v>
      </c>
      <c r="O3419" s="19" t="str">
        <f t="shared" si="53"/>
        <v>Order online</v>
      </c>
      <c r="P3419" s="97" t="s">
        <v>1232</v>
      </c>
      <c r="Q3419" s="13" t="s">
        <v>11177</v>
      </c>
      <c r="R3419" t="s">
        <v>11178</v>
      </c>
      <c r="S3419" s="20">
        <v>0</v>
      </c>
      <c r="T3419" s="21" t="s">
        <v>38</v>
      </c>
    </row>
    <row r="3420" spans="1:20" x14ac:dyDescent="0.35">
      <c r="A3420" s="96" t="s">
        <v>11179</v>
      </c>
      <c r="D3420" s="13" t="s">
        <v>11180</v>
      </c>
      <c r="E3420" s="13">
        <v>6</v>
      </c>
      <c r="F3420" s="14">
        <v>0.7</v>
      </c>
      <c r="G3420" s="13" t="s">
        <v>14871</v>
      </c>
      <c r="H3420" s="14">
        <v>37.5</v>
      </c>
      <c r="I3420" s="15" t="s">
        <v>32</v>
      </c>
      <c r="J3420" s="16">
        <v>33</v>
      </c>
      <c r="K3420" s="16">
        <v>5.5</v>
      </c>
      <c r="L3420" s="17" t="s">
        <v>104</v>
      </c>
      <c r="M3420" s="163" t="str">
        <f>IFERROR(GETPIVOTDATA("Tot. Bottles",'- Ordine Aggregato -'!$A$1,"sku anker",A3420),"")</f>
        <v/>
      </c>
      <c r="N3420" s="18" t="s">
        <v>42</v>
      </c>
      <c r="O3420" s="19" t="str">
        <f t="shared" si="53"/>
        <v>Order online</v>
      </c>
      <c r="P3420" s="97" t="s">
        <v>35</v>
      </c>
      <c r="Q3420" s="13" t="s">
        <v>11181</v>
      </c>
      <c r="R3420" t="s">
        <v>11182</v>
      </c>
      <c r="S3420" s="20">
        <v>0</v>
      </c>
      <c r="T3420" s="21" t="s">
        <v>38</v>
      </c>
    </row>
    <row r="3421" spans="1:20" x14ac:dyDescent="0.35">
      <c r="A3421" s="96" t="s">
        <v>11183</v>
      </c>
      <c r="B3421" s="96"/>
      <c r="C3421" s="96"/>
      <c r="D3421" s="13" t="s">
        <v>11180</v>
      </c>
      <c r="E3421" s="13">
        <v>6</v>
      </c>
      <c r="F3421" s="14">
        <v>1</v>
      </c>
      <c r="G3421" s="13" t="s">
        <v>14871</v>
      </c>
      <c r="H3421" s="14">
        <v>37.5</v>
      </c>
      <c r="I3421" s="15" t="s">
        <v>32</v>
      </c>
      <c r="J3421" s="16">
        <v>37.200000000000003</v>
      </c>
      <c r="K3421" s="16">
        <v>6.2</v>
      </c>
      <c r="L3421" s="17" t="s">
        <v>104</v>
      </c>
      <c r="M3421" s="163" t="str">
        <f>IFERROR(GETPIVOTDATA("Tot. Bottles",'- Ordine Aggregato -'!$A$1,"sku anker",A3421),"")</f>
        <v/>
      </c>
      <c r="N3421" s="18" t="s">
        <v>42</v>
      </c>
      <c r="O3421" s="19" t="str">
        <f t="shared" si="53"/>
        <v>Order online</v>
      </c>
      <c r="P3421" s="97" t="s">
        <v>35</v>
      </c>
      <c r="Q3421" s="13" t="s">
        <v>11184</v>
      </c>
      <c r="R3421" t="s">
        <v>11185</v>
      </c>
      <c r="S3421" s="20">
        <v>0</v>
      </c>
      <c r="T3421" s="21" t="s">
        <v>38</v>
      </c>
    </row>
    <row r="3422" spans="1:20" x14ac:dyDescent="0.35">
      <c r="A3422" s="96" t="s">
        <v>11186</v>
      </c>
      <c r="B3422" s="96"/>
      <c r="C3422" s="96"/>
      <c r="D3422" s="13" t="s">
        <v>11187</v>
      </c>
      <c r="E3422" s="13">
        <v>6</v>
      </c>
      <c r="F3422" s="14">
        <v>1</v>
      </c>
      <c r="G3422" s="13" t="s">
        <v>14872</v>
      </c>
      <c r="H3422" s="14">
        <v>37.5</v>
      </c>
      <c r="I3422" s="15" t="s">
        <v>32</v>
      </c>
      <c r="J3422" s="16">
        <v>37.200000000000003</v>
      </c>
      <c r="K3422" s="16">
        <v>6.2</v>
      </c>
      <c r="L3422" s="17" t="s">
        <v>104</v>
      </c>
      <c r="M3422" s="163" t="str">
        <f>IFERROR(GETPIVOTDATA("Tot. Bottles",'- Ordine Aggregato -'!$A$1,"sku anker",A3422),"")</f>
        <v/>
      </c>
      <c r="N3422" s="18" t="s">
        <v>42</v>
      </c>
      <c r="O3422" s="19" t="str">
        <f t="shared" si="53"/>
        <v>Order online</v>
      </c>
      <c r="P3422" s="97" t="s">
        <v>35</v>
      </c>
      <c r="Q3422" s="13" t="s">
        <v>11184</v>
      </c>
      <c r="R3422" t="s">
        <v>11185</v>
      </c>
      <c r="S3422" s="20">
        <v>0</v>
      </c>
      <c r="T3422" s="21" t="s">
        <v>38</v>
      </c>
    </row>
    <row r="3423" spans="1:20" x14ac:dyDescent="0.35">
      <c r="A3423" s="13" t="s">
        <v>11188</v>
      </c>
      <c r="B3423" s="13"/>
      <c r="C3423" s="13"/>
      <c r="D3423" s="13" t="s">
        <v>11189</v>
      </c>
      <c r="E3423" s="13">
        <v>6</v>
      </c>
      <c r="F3423" s="14">
        <v>0.7</v>
      </c>
      <c r="G3423" s="13" t="s">
        <v>14872</v>
      </c>
      <c r="H3423" s="14">
        <v>40</v>
      </c>
      <c r="I3423" s="15" t="s">
        <v>32</v>
      </c>
      <c r="J3423" s="16">
        <v>61.800000000000004</v>
      </c>
      <c r="K3423" s="16">
        <v>10.3</v>
      </c>
      <c r="L3423" s="17" t="s">
        <v>104</v>
      </c>
      <c r="M3423" s="163" t="str">
        <f>IFERROR(GETPIVOTDATA("Tot. Bottles",'- Ordine Aggregato -'!$A$1,"sku anker",A3423),"")</f>
        <v/>
      </c>
      <c r="N3423" s="18" t="s">
        <v>34</v>
      </c>
      <c r="O3423" s="19" t="str">
        <f t="shared" si="53"/>
        <v>Order online</v>
      </c>
      <c r="P3423" s="97" t="s">
        <v>335</v>
      </c>
      <c r="Q3423" s="13" t="s">
        <v>11190</v>
      </c>
      <c r="R3423" t="s">
        <v>11191</v>
      </c>
      <c r="S3423" s="20">
        <v>0</v>
      </c>
      <c r="T3423" s="21" t="s">
        <v>38</v>
      </c>
    </row>
    <row r="3424" spans="1:20" x14ac:dyDescent="0.35">
      <c r="A3424" s="96" t="s">
        <v>11192</v>
      </c>
      <c r="D3424" s="13" t="s">
        <v>11193</v>
      </c>
      <c r="E3424" s="13">
        <v>6</v>
      </c>
      <c r="F3424" s="14">
        <v>0.7</v>
      </c>
      <c r="G3424" s="13" t="s">
        <v>46</v>
      </c>
      <c r="H3424" s="14">
        <v>55.5</v>
      </c>
      <c r="I3424" s="15" t="s">
        <v>32</v>
      </c>
      <c r="J3424" s="16">
        <v>94.800000000000011</v>
      </c>
      <c r="K3424" s="16">
        <v>15.8</v>
      </c>
      <c r="L3424" s="17" t="s">
        <v>104</v>
      </c>
      <c r="M3424" s="163" t="str">
        <f>IFERROR(GETPIVOTDATA("Tot. Bottles",'- Ordine Aggregato -'!$A$1,"sku anker",A3424),"")</f>
        <v/>
      </c>
      <c r="N3424" s="18" t="s">
        <v>42</v>
      </c>
      <c r="O3424" s="19" t="str">
        <f t="shared" si="53"/>
        <v>Order online</v>
      </c>
      <c r="P3424" s="97" t="s">
        <v>335</v>
      </c>
      <c r="Q3424" s="13" t="s">
        <v>11194</v>
      </c>
      <c r="R3424" t="s">
        <v>42</v>
      </c>
      <c r="S3424" s="20">
        <v>0</v>
      </c>
      <c r="T3424" s="21" t="s">
        <v>38</v>
      </c>
    </row>
    <row r="3425" spans="1:20" x14ac:dyDescent="0.35">
      <c r="A3425" s="96" t="s">
        <v>11195</v>
      </c>
      <c r="B3425" s="96"/>
      <c r="C3425" s="96"/>
      <c r="D3425" s="13" t="s">
        <v>11196</v>
      </c>
      <c r="E3425" s="13">
        <v>6</v>
      </c>
      <c r="F3425" s="14">
        <v>0.7</v>
      </c>
      <c r="G3425" s="13" t="s">
        <v>14872</v>
      </c>
      <c r="H3425" s="14">
        <v>40</v>
      </c>
      <c r="I3425" s="15" t="s">
        <v>32</v>
      </c>
      <c r="J3425" s="16">
        <v>100.5</v>
      </c>
      <c r="K3425" s="16">
        <v>16.75</v>
      </c>
      <c r="L3425" s="17" t="s">
        <v>104</v>
      </c>
      <c r="M3425" s="163" t="str">
        <f>IFERROR(GETPIVOTDATA("Tot. Bottles",'- Ordine Aggregato -'!$A$1,"sku anker",A3425),"")</f>
        <v/>
      </c>
      <c r="N3425" s="18" t="s">
        <v>34</v>
      </c>
      <c r="O3425" s="19" t="str">
        <f t="shared" si="53"/>
        <v>Order online</v>
      </c>
      <c r="P3425" s="97" t="s">
        <v>335</v>
      </c>
      <c r="Q3425" s="13" t="s">
        <v>11197</v>
      </c>
      <c r="R3425" t="s">
        <v>11198</v>
      </c>
      <c r="S3425" s="20">
        <v>0</v>
      </c>
      <c r="T3425" s="21" t="s">
        <v>38</v>
      </c>
    </row>
    <row r="3426" spans="1:20" x14ac:dyDescent="0.35">
      <c r="A3426" s="96" t="s">
        <v>14389</v>
      </c>
      <c r="D3426" s="13" t="s">
        <v>14390</v>
      </c>
      <c r="E3426" s="13">
        <v>6</v>
      </c>
      <c r="F3426" s="14">
        <v>0.7</v>
      </c>
      <c r="G3426" s="13" t="s">
        <v>14872</v>
      </c>
      <c r="H3426" s="14">
        <v>40</v>
      </c>
      <c r="I3426" s="15" t="s">
        <v>32</v>
      </c>
      <c r="J3426" s="16">
        <v>261</v>
      </c>
      <c r="K3426" s="16">
        <v>43.5</v>
      </c>
      <c r="L3426" s="17" t="s">
        <v>1143</v>
      </c>
      <c r="M3426" s="163" t="str">
        <f>IFERROR(GETPIVOTDATA("Tot. Bottles",'- Ordine Aggregato -'!$A$1,"sku anker",A3426),"")</f>
        <v/>
      </c>
      <c r="N3426" s="18" t="s">
        <v>42</v>
      </c>
      <c r="O3426" s="19" t="str">
        <f t="shared" si="53"/>
        <v>Order online</v>
      </c>
      <c r="P3426" s="97" t="s">
        <v>335</v>
      </c>
      <c r="Q3426" s="13" t="s">
        <v>15913</v>
      </c>
      <c r="R3426" t="s">
        <v>15914</v>
      </c>
      <c r="S3426" s="20">
        <v>0</v>
      </c>
      <c r="T3426" s="21" t="s">
        <v>38</v>
      </c>
    </row>
    <row r="3427" spans="1:20" x14ac:dyDescent="0.35">
      <c r="A3427" s="13" t="s">
        <v>11199</v>
      </c>
      <c r="B3427" s="13"/>
      <c r="C3427" s="13"/>
      <c r="D3427" s="13" t="s">
        <v>11200</v>
      </c>
      <c r="E3427" s="13">
        <v>6</v>
      </c>
      <c r="F3427" s="14">
        <v>0.7</v>
      </c>
      <c r="G3427" s="13" t="s">
        <v>14872</v>
      </c>
      <c r="H3427" s="14">
        <v>40</v>
      </c>
      <c r="I3427" s="15" t="s">
        <v>32</v>
      </c>
      <c r="J3427" s="16">
        <v>249</v>
      </c>
      <c r="K3427" s="16">
        <v>41.5</v>
      </c>
      <c r="L3427" s="17" t="s">
        <v>104</v>
      </c>
      <c r="M3427" s="163" t="str">
        <f>IFERROR(GETPIVOTDATA("Tot. Bottles",'- Ordine Aggregato -'!$A$1,"sku anker",A3427),"")</f>
        <v/>
      </c>
      <c r="N3427" s="18" t="s">
        <v>42</v>
      </c>
      <c r="O3427" s="19" t="str">
        <f t="shared" si="53"/>
        <v>Order online</v>
      </c>
      <c r="P3427" s="97" t="s">
        <v>335</v>
      </c>
      <c r="Q3427" s="13" t="s">
        <v>11201</v>
      </c>
      <c r="R3427" t="s">
        <v>11202</v>
      </c>
      <c r="S3427" s="20">
        <v>0</v>
      </c>
      <c r="T3427" s="21" t="s">
        <v>38</v>
      </c>
    </row>
    <row r="3428" spans="1:20" x14ac:dyDescent="0.35">
      <c r="A3428" s="13" t="s">
        <v>11203</v>
      </c>
      <c r="B3428" s="13"/>
      <c r="C3428" s="13"/>
      <c r="D3428" s="13" t="s">
        <v>11204</v>
      </c>
      <c r="E3428" s="13">
        <v>6</v>
      </c>
      <c r="F3428" s="14">
        <v>0.7</v>
      </c>
      <c r="G3428" s="13" t="s">
        <v>14872</v>
      </c>
      <c r="H3428" s="14">
        <v>20</v>
      </c>
      <c r="I3428" s="15" t="s">
        <v>32</v>
      </c>
      <c r="J3428" s="16">
        <v>41.7</v>
      </c>
      <c r="K3428" s="16">
        <v>6.95</v>
      </c>
      <c r="L3428" s="17" t="s">
        <v>1134</v>
      </c>
      <c r="M3428" s="163" t="str">
        <f>IFERROR(GETPIVOTDATA("Tot. Bottles",'- Ordine Aggregato -'!$A$1,"sku anker",A3428),"")</f>
        <v/>
      </c>
      <c r="N3428" s="18" t="s">
        <v>42</v>
      </c>
      <c r="O3428" s="19" t="str">
        <f t="shared" si="53"/>
        <v>Order online</v>
      </c>
      <c r="P3428" s="97" t="s">
        <v>15915</v>
      </c>
      <c r="Q3428" s="13" t="s">
        <v>11205</v>
      </c>
      <c r="R3428" t="s">
        <v>11206</v>
      </c>
      <c r="S3428" s="20">
        <v>0</v>
      </c>
      <c r="T3428" s="21" t="s">
        <v>38</v>
      </c>
    </row>
    <row r="3429" spans="1:20" x14ac:dyDescent="0.35">
      <c r="A3429" s="13" t="s">
        <v>15916</v>
      </c>
      <c r="B3429" s="13"/>
      <c r="C3429" s="13"/>
      <c r="D3429" s="13" t="s">
        <v>15917</v>
      </c>
      <c r="E3429" s="13">
        <v>6</v>
      </c>
      <c r="F3429" s="14">
        <v>0.7</v>
      </c>
      <c r="G3429" s="13" t="s">
        <v>14872</v>
      </c>
      <c r="H3429" s="14">
        <v>20</v>
      </c>
      <c r="I3429" s="15" t="s">
        <v>32</v>
      </c>
      <c r="J3429" s="16">
        <v>34.200000000000003</v>
      </c>
      <c r="K3429" s="16">
        <v>5.7</v>
      </c>
      <c r="L3429" s="17" t="s">
        <v>1134</v>
      </c>
      <c r="M3429" s="163" t="str">
        <f>IFERROR(GETPIVOTDATA("Tot. Bottles",'- Ordine Aggregato -'!$A$1,"sku anker",A3429),"")</f>
        <v/>
      </c>
      <c r="N3429" s="18" t="s">
        <v>34</v>
      </c>
      <c r="O3429" s="19" t="str">
        <f t="shared" si="53"/>
        <v>Order online</v>
      </c>
      <c r="P3429" s="97" t="s">
        <v>35</v>
      </c>
      <c r="Q3429" s="13" t="s">
        <v>11207</v>
      </c>
      <c r="R3429" t="s">
        <v>11208</v>
      </c>
      <c r="S3429" s="20">
        <v>0</v>
      </c>
      <c r="T3429" s="21" t="s">
        <v>38</v>
      </c>
    </row>
    <row r="3430" spans="1:20" x14ac:dyDescent="0.35">
      <c r="A3430" s="96" t="s">
        <v>11209</v>
      </c>
      <c r="B3430" s="96"/>
      <c r="C3430" s="96"/>
      <c r="D3430" s="13" t="s">
        <v>11210</v>
      </c>
      <c r="E3430" s="13">
        <v>6</v>
      </c>
      <c r="F3430" s="14">
        <v>0.7</v>
      </c>
      <c r="G3430" s="13" t="s">
        <v>14872</v>
      </c>
      <c r="H3430" s="14">
        <v>20</v>
      </c>
      <c r="I3430" s="15" t="s">
        <v>32</v>
      </c>
      <c r="J3430" s="16">
        <v>41.400000000000006</v>
      </c>
      <c r="K3430" s="16">
        <v>6.9</v>
      </c>
      <c r="L3430" s="17" t="s">
        <v>1134</v>
      </c>
      <c r="M3430" s="163" t="str">
        <f>IFERROR(GETPIVOTDATA("Tot. Bottles",'- Ordine Aggregato -'!$A$1,"sku anker",A3430),"")</f>
        <v/>
      </c>
      <c r="N3430" s="18" t="s">
        <v>42</v>
      </c>
      <c r="O3430" s="19" t="str">
        <f t="shared" si="53"/>
        <v>Order online</v>
      </c>
      <c r="P3430" s="97" t="s">
        <v>146</v>
      </c>
      <c r="Q3430" s="13" t="s">
        <v>11211</v>
      </c>
      <c r="R3430" t="s">
        <v>11212</v>
      </c>
      <c r="S3430" s="20">
        <v>0</v>
      </c>
      <c r="T3430" s="21" t="s">
        <v>38</v>
      </c>
    </row>
    <row r="3431" spans="1:20" x14ac:dyDescent="0.35">
      <c r="A3431" s="96" t="s">
        <v>11214</v>
      </c>
      <c r="B3431" s="96"/>
      <c r="C3431" s="96"/>
      <c r="D3431" s="13" t="s">
        <v>11213</v>
      </c>
      <c r="E3431" s="13">
        <v>12</v>
      </c>
      <c r="F3431" s="14">
        <v>0.2</v>
      </c>
      <c r="G3431" s="13" t="s">
        <v>14872</v>
      </c>
      <c r="H3431" s="14">
        <v>22</v>
      </c>
      <c r="I3431" s="15" t="s">
        <v>32</v>
      </c>
      <c r="J3431" s="16">
        <v>34.200000000000003</v>
      </c>
      <c r="K3431" s="16">
        <v>2.85</v>
      </c>
      <c r="L3431" s="17" t="s">
        <v>1134</v>
      </c>
      <c r="M3431" s="163" t="str">
        <f>IFERROR(GETPIVOTDATA("Tot. Bottles",'- Ordine Aggregato -'!$A$1,"sku anker",A3431),"")</f>
        <v/>
      </c>
      <c r="N3431" s="18" t="s">
        <v>67</v>
      </c>
      <c r="O3431" s="19" t="str">
        <f t="shared" si="53"/>
        <v>Order online</v>
      </c>
      <c r="P3431" s="97" t="s">
        <v>35</v>
      </c>
      <c r="Q3431" s="13" t="s">
        <v>11215</v>
      </c>
      <c r="R3431" t="s">
        <v>11216</v>
      </c>
      <c r="S3431" s="20">
        <v>2.85</v>
      </c>
      <c r="T3431" s="21" t="s">
        <v>38</v>
      </c>
    </row>
    <row r="3432" spans="1:20" x14ac:dyDescent="0.35">
      <c r="A3432" s="96" t="s">
        <v>11217</v>
      </c>
      <c r="D3432" s="13" t="s">
        <v>11218</v>
      </c>
      <c r="E3432" s="13">
        <v>6</v>
      </c>
      <c r="F3432" s="14">
        <v>1</v>
      </c>
      <c r="G3432" s="13" t="s">
        <v>46</v>
      </c>
      <c r="H3432" s="14">
        <v>22</v>
      </c>
      <c r="I3432" s="15" t="s">
        <v>32</v>
      </c>
      <c r="J3432" s="16">
        <v>43.8</v>
      </c>
      <c r="K3432" s="16">
        <v>7.3</v>
      </c>
      <c r="L3432" s="17" t="s">
        <v>1134</v>
      </c>
      <c r="M3432" s="163" t="str">
        <f>IFERROR(GETPIVOTDATA("Tot. Bottles",'- Ordine Aggregato -'!$A$1,"sku anker",A3432),"")</f>
        <v/>
      </c>
      <c r="N3432" s="18" t="s">
        <v>34</v>
      </c>
      <c r="O3432" s="19" t="str">
        <f t="shared" si="53"/>
        <v>Order online</v>
      </c>
      <c r="P3432" s="97" t="s">
        <v>35</v>
      </c>
      <c r="Q3432" s="13" t="s">
        <v>11219</v>
      </c>
      <c r="R3432" t="s">
        <v>11220</v>
      </c>
      <c r="S3432" s="20">
        <v>0</v>
      </c>
      <c r="T3432" s="21" t="s">
        <v>38</v>
      </c>
    </row>
    <row r="3433" spans="1:20" x14ac:dyDescent="0.35">
      <c r="A3433" s="96" t="s">
        <v>14498</v>
      </c>
      <c r="D3433" s="13" t="s">
        <v>14499</v>
      </c>
      <c r="E3433" s="13">
        <v>3</v>
      </c>
      <c r="F3433" s="14">
        <v>0.7</v>
      </c>
      <c r="G3433" s="13" t="s">
        <v>14872</v>
      </c>
      <c r="H3433" s="14">
        <v>40</v>
      </c>
      <c r="I3433" s="15" t="s">
        <v>32</v>
      </c>
      <c r="J3433" s="16">
        <v>85.5</v>
      </c>
      <c r="K3433" s="16">
        <v>28.5</v>
      </c>
      <c r="L3433" s="17" t="s">
        <v>104</v>
      </c>
      <c r="M3433" s="163" t="str">
        <f>IFERROR(GETPIVOTDATA("Tot. Bottles",'- Ordine Aggregato -'!$A$1,"sku anker",A3433),"")</f>
        <v/>
      </c>
      <c r="N3433" s="18" t="s">
        <v>28</v>
      </c>
      <c r="O3433" s="19" t="str">
        <f t="shared" si="53"/>
        <v>Order online</v>
      </c>
      <c r="P3433" s="97" t="s">
        <v>4280</v>
      </c>
      <c r="Q3433" s="13" t="s">
        <v>15918</v>
      </c>
      <c r="R3433" t="s">
        <v>15919</v>
      </c>
      <c r="S3433" s="20">
        <v>0</v>
      </c>
      <c r="T3433" s="21" t="s">
        <v>3755</v>
      </c>
    </row>
    <row r="3434" spans="1:20" x14ac:dyDescent="0.35">
      <c r="A3434" s="96" t="s">
        <v>14284</v>
      </c>
      <c r="D3434" s="13" t="s">
        <v>14285</v>
      </c>
      <c r="E3434" s="13">
        <v>6</v>
      </c>
      <c r="F3434" s="14">
        <v>0.7</v>
      </c>
      <c r="G3434" s="13" t="s">
        <v>14872</v>
      </c>
      <c r="H3434" s="14">
        <v>40</v>
      </c>
      <c r="I3434" s="15" t="s">
        <v>32</v>
      </c>
      <c r="J3434" s="16">
        <v>171</v>
      </c>
      <c r="K3434" s="16">
        <v>28.5</v>
      </c>
      <c r="L3434" s="17" t="s">
        <v>104</v>
      </c>
      <c r="M3434" s="163" t="str">
        <f>IFERROR(GETPIVOTDATA("Tot. Bottles",'- Ordine Aggregato -'!$A$1,"sku anker",A3434),"")</f>
        <v/>
      </c>
      <c r="N3434" s="18" t="s">
        <v>42</v>
      </c>
      <c r="O3434" s="19" t="str">
        <f t="shared" si="53"/>
        <v>Order online</v>
      </c>
      <c r="P3434" s="97" t="s">
        <v>4280</v>
      </c>
      <c r="Q3434" s="13" t="s">
        <v>15918</v>
      </c>
      <c r="R3434" t="s">
        <v>15920</v>
      </c>
      <c r="S3434" s="20">
        <v>0</v>
      </c>
      <c r="T3434" s="21" t="s">
        <v>38</v>
      </c>
    </row>
    <row r="3435" spans="1:20" x14ac:dyDescent="0.35">
      <c r="A3435" s="13" t="s">
        <v>11221</v>
      </c>
      <c r="B3435" s="13"/>
      <c r="C3435" s="13"/>
      <c r="D3435" s="13" t="s">
        <v>11222</v>
      </c>
      <c r="E3435" s="13">
        <v>6</v>
      </c>
      <c r="F3435" s="14">
        <v>0.7</v>
      </c>
      <c r="G3435" s="13" t="s">
        <v>14872</v>
      </c>
      <c r="H3435" s="14">
        <v>40</v>
      </c>
      <c r="I3435" s="15" t="s">
        <v>32</v>
      </c>
      <c r="J3435" s="16">
        <v>387</v>
      </c>
      <c r="K3435" s="16">
        <v>64.5</v>
      </c>
      <c r="L3435" s="17" t="s">
        <v>104</v>
      </c>
      <c r="M3435" s="163" t="str">
        <f>IFERROR(GETPIVOTDATA("Tot. Bottles",'- Ordine Aggregato -'!$A$1,"sku anker",A3435),"")</f>
        <v/>
      </c>
      <c r="N3435" s="18" t="s">
        <v>34</v>
      </c>
      <c r="O3435" s="19" t="str">
        <f t="shared" si="53"/>
        <v>Order online</v>
      </c>
      <c r="P3435" s="97" t="s">
        <v>4280</v>
      </c>
      <c r="Q3435" s="13" t="s">
        <v>11223</v>
      </c>
      <c r="R3435" t="s">
        <v>11224</v>
      </c>
      <c r="S3435" s="20">
        <v>0</v>
      </c>
      <c r="T3435" s="21" t="s">
        <v>38</v>
      </c>
    </row>
    <row r="3436" spans="1:20" x14ac:dyDescent="0.35">
      <c r="A3436" s="96" t="s">
        <v>11225</v>
      </c>
      <c r="B3436" s="96"/>
      <c r="C3436" s="96"/>
      <c r="D3436" s="13" t="s">
        <v>11226</v>
      </c>
      <c r="E3436" s="13">
        <v>6</v>
      </c>
      <c r="F3436" s="14">
        <v>0.5</v>
      </c>
      <c r="G3436" s="13" t="s">
        <v>46</v>
      </c>
      <c r="H3436" s="14">
        <v>40</v>
      </c>
      <c r="I3436" s="15" t="s">
        <v>32</v>
      </c>
      <c r="J3436" s="16">
        <v>78</v>
      </c>
      <c r="K3436" s="16">
        <v>13</v>
      </c>
      <c r="L3436" s="17" t="s">
        <v>104</v>
      </c>
      <c r="M3436" s="163" t="str">
        <f>IFERROR(GETPIVOTDATA("Tot. Bottles",'- Ordine Aggregato -'!$A$1,"sku anker",A3436),"")</f>
        <v/>
      </c>
      <c r="N3436" s="18" t="s">
        <v>67</v>
      </c>
      <c r="O3436" s="19" t="str">
        <f t="shared" si="53"/>
        <v>Order online</v>
      </c>
      <c r="P3436" s="97" t="s">
        <v>220</v>
      </c>
      <c r="Q3436" s="13" t="s">
        <v>11227</v>
      </c>
      <c r="R3436" t="s">
        <v>11228</v>
      </c>
      <c r="S3436" s="20">
        <v>13</v>
      </c>
      <c r="T3436" s="21" t="s">
        <v>38</v>
      </c>
    </row>
    <row r="3437" spans="1:20" x14ac:dyDescent="0.35">
      <c r="A3437" s="13" t="s">
        <v>14754</v>
      </c>
      <c r="B3437" s="13"/>
      <c r="C3437" s="13"/>
      <c r="D3437" s="13" t="s">
        <v>14755</v>
      </c>
      <c r="E3437" s="13">
        <v>6</v>
      </c>
      <c r="F3437" s="14">
        <v>0.7</v>
      </c>
      <c r="G3437" s="13" t="s">
        <v>46</v>
      </c>
      <c r="H3437" s="14">
        <v>38</v>
      </c>
      <c r="I3437" s="15" t="s">
        <v>32</v>
      </c>
      <c r="J3437" s="16">
        <v>75</v>
      </c>
      <c r="K3437" s="16">
        <v>12.5</v>
      </c>
      <c r="L3437" s="17" t="s">
        <v>41</v>
      </c>
      <c r="M3437" s="163" t="str">
        <f>IFERROR(GETPIVOTDATA("Tot. Bottles",'- Ordine Aggregato -'!$A$1,"sku anker",A3437),"")</f>
        <v/>
      </c>
      <c r="N3437" s="18" t="s">
        <v>42</v>
      </c>
      <c r="O3437" s="19" t="str">
        <f t="shared" si="53"/>
        <v>Order online</v>
      </c>
      <c r="P3437" s="97" t="s">
        <v>43</v>
      </c>
      <c r="Q3437" s="13" t="s">
        <v>15921</v>
      </c>
      <c r="R3437" t="s">
        <v>15922</v>
      </c>
      <c r="S3437" s="20">
        <v>0</v>
      </c>
      <c r="T3437" s="21" t="s">
        <v>38</v>
      </c>
    </row>
    <row r="3438" spans="1:20" x14ac:dyDescent="0.35">
      <c r="A3438" s="96" t="s">
        <v>11229</v>
      </c>
      <c r="B3438" s="96"/>
      <c r="C3438" s="96"/>
      <c r="D3438" s="13" t="s">
        <v>11230</v>
      </c>
      <c r="E3438" s="13">
        <v>6</v>
      </c>
      <c r="F3438" s="14">
        <v>0.7</v>
      </c>
      <c r="G3438" s="13" t="s">
        <v>46</v>
      </c>
      <c r="H3438" s="14">
        <v>38</v>
      </c>
      <c r="I3438" s="15" t="s">
        <v>32</v>
      </c>
      <c r="J3438" s="16">
        <v>87</v>
      </c>
      <c r="K3438" s="16">
        <v>14.5</v>
      </c>
      <c r="L3438" s="17" t="s">
        <v>41</v>
      </c>
      <c r="M3438" s="163" t="str">
        <f>IFERROR(GETPIVOTDATA("Tot. Bottles",'- Ordine Aggregato -'!$A$1,"sku anker",A3438),"")</f>
        <v/>
      </c>
      <c r="N3438" s="18" t="s">
        <v>34</v>
      </c>
      <c r="O3438" s="19" t="str">
        <f t="shared" si="53"/>
        <v>Order online</v>
      </c>
      <c r="P3438" s="97" t="s">
        <v>43</v>
      </c>
      <c r="Q3438" s="13" t="s">
        <v>11231</v>
      </c>
      <c r="R3438" t="s">
        <v>11232</v>
      </c>
      <c r="S3438" s="20">
        <v>0</v>
      </c>
      <c r="T3438" s="21" t="s">
        <v>38</v>
      </c>
    </row>
    <row r="3439" spans="1:20" x14ac:dyDescent="0.35">
      <c r="A3439" s="96" t="s">
        <v>11233</v>
      </c>
      <c r="D3439" s="13" t="s">
        <v>11234</v>
      </c>
      <c r="E3439" s="13">
        <v>6</v>
      </c>
      <c r="F3439" s="14">
        <v>0.75</v>
      </c>
      <c r="G3439" s="13" t="s">
        <v>14872</v>
      </c>
      <c r="H3439" s="14">
        <v>14.5</v>
      </c>
      <c r="I3439" s="15" t="s">
        <v>32</v>
      </c>
      <c r="J3439" s="16">
        <v>47.7</v>
      </c>
      <c r="K3439" s="16">
        <v>7.95</v>
      </c>
      <c r="L3439" s="17" t="s">
        <v>548</v>
      </c>
      <c r="M3439" s="163" t="str">
        <f>IFERROR(GETPIVOTDATA("Tot. Bottles",'- Ordine Aggregato -'!$A$1,"sku anker",A3439),"")</f>
        <v/>
      </c>
      <c r="N3439" s="18" t="s">
        <v>42</v>
      </c>
      <c r="O3439" s="19" t="str">
        <f t="shared" si="53"/>
        <v>Order online</v>
      </c>
      <c r="P3439" s="97" t="s">
        <v>220</v>
      </c>
      <c r="Q3439" s="13" t="s">
        <v>11235</v>
      </c>
      <c r="R3439" t="s">
        <v>11236</v>
      </c>
      <c r="S3439" s="20">
        <v>0</v>
      </c>
      <c r="T3439" s="21" t="s">
        <v>38</v>
      </c>
    </row>
    <row r="3440" spans="1:20" x14ac:dyDescent="0.35">
      <c r="A3440" s="13" t="s">
        <v>11237</v>
      </c>
      <c r="B3440" s="13"/>
      <c r="C3440" s="13"/>
      <c r="D3440" s="13" t="s">
        <v>14630</v>
      </c>
      <c r="E3440" s="13">
        <v>6</v>
      </c>
      <c r="F3440" s="14">
        <v>0.7</v>
      </c>
      <c r="G3440" s="13" t="s">
        <v>46</v>
      </c>
      <c r="H3440" s="14">
        <v>46</v>
      </c>
      <c r="I3440" s="15" t="s">
        <v>32</v>
      </c>
      <c r="J3440" s="16">
        <v>189</v>
      </c>
      <c r="K3440" s="16">
        <v>31.5</v>
      </c>
      <c r="L3440" s="17" t="s">
        <v>145</v>
      </c>
      <c r="M3440" s="163" t="str">
        <f>IFERROR(GETPIVOTDATA("Tot. Bottles",'- Ordine Aggregato -'!$A$1,"sku anker",A3440),"")</f>
        <v/>
      </c>
      <c r="N3440" s="18" t="s">
        <v>67</v>
      </c>
      <c r="O3440" s="19" t="str">
        <f t="shared" si="53"/>
        <v>Order online</v>
      </c>
      <c r="P3440" s="97" t="s">
        <v>146</v>
      </c>
      <c r="Q3440" s="13" t="s">
        <v>11238</v>
      </c>
      <c r="R3440" t="s">
        <v>11239</v>
      </c>
      <c r="S3440" s="20">
        <v>31.5</v>
      </c>
      <c r="T3440" s="21" t="s">
        <v>38</v>
      </c>
    </row>
    <row r="3441" spans="1:20" x14ac:dyDescent="0.35">
      <c r="A3441" s="96" t="s">
        <v>11240</v>
      </c>
      <c r="D3441" s="13" t="s">
        <v>11241</v>
      </c>
      <c r="E3441" s="13">
        <v>6</v>
      </c>
      <c r="F3441" s="14">
        <v>0.7</v>
      </c>
      <c r="G3441" s="13" t="s">
        <v>14872</v>
      </c>
      <c r="H3441" s="14">
        <v>46</v>
      </c>
      <c r="I3441" s="15" t="s">
        <v>32</v>
      </c>
      <c r="J3441" s="16">
        <v>411</v>
      </c>
      <c r="K3441" s="16">
        <v>68.5</v>
      </c>
      <c r="L3441" s="17" t="s">
        <v>145</v>
      </c>
      <c r="M3441" s="163" t="str">
        <f>IFERROR(GETPIVOTDATA("Tot. Bottles",'- Ordine Aggregato -'!$A$1,"sku anker",A3441),"")</f>
        <v/>
      </c>
      <c r="N3441" s="18" t="s">
        <v>34</v>
      </c>
      <c r="O3441" s="19" t="str">
        <f t="shared" si="53"/>
        <v>Order online</v>
      </c>
      <c r="P3441" s="97" t="s">
        <v>146</v>
      </c>
      <c r="Q3441" s="13" t="s">
        <v>11242</v>
      </c>
      <c r="R3441" t="s">
        <v>11243</v>
      </c>
      <c r="S3441" s="20">
        <v>0</v>
      </c>
      <c r="T3441" s="21" t="s">
        <v>38</v>
      </c>
    </row>
    <row r="3442" spans="1:20" x14ac:dyDescent="0.35">
      <c r="A3442" s="13" t="s">
        <v>11244</v>
      </c>
      <c r="B3442" s="13"/>
      <c r="C3442" s="13"/>
      <c r="D3442" s="13" t="s">
        <v>11245</v>
      </c>
      <c r="E3442" s="13">
        <v>6</v>
      </c>
      <c r="F3442" s="14">
        <v>0.7</v>
      </c>
      <c r="G3442" s="13" t="s">
        <v>14871</v>
      </c>
      <c r="H3442" s="14">
        <v>40</v>
      </c>
      <c r="I3442" s="15" t="s">
        <v>32</v>
      </c>
      <c r="J3442" s="16">
        <v>177</v>
      </c>
      <c r="K3442" s="16">
        <v>29.5</v>
      </c>
      <c r="L3442" s="17" t="s">
        <v>145</v>
      </c>
      <c r="M3442" s="163" t="str">
        <f>IFERROR(GETPIVOTDATA("Tot. Bottles",'- Ordine Aggregato -'!$A$1,"sku anker",A3442),"")</f>
        <v/>
      </c>
      <c r="N3442" s="18" t="s">
        <v>34</v>
      </c>
      <c r="O3442" s="19" t="str">
        <f t="shared" si="53"/>
        <v>Order online</v>
      </c>
      <c r="P3442" s="97" t="s">
        <v>146</v>
      </c>
      <c r="Q3442" s="13" t="s">
        <v>11246</v>
      </c>
      <c r="R3442" t="s">
        <v>11247</v>
      </c>
      <c r="S3442" s="20">
        <v>0</v>
      </c>
      <c r="T3442" s="21" t="s">
        <v>38</v>
      </c>
    </row>
    <row r="3443" spans="1:20" x14ac:dyDescent="0.35">
      <c r="A3443" s="13" t="s">
        <v>11248</v>
      </c>
      <c r="B3443" s="13"/>
      <c r="C3443" s="13"/>
      <c r="D3443" s="13" t="s">
        <v>11249</v>
      </c>
      <c r="E3443" s="13">
        <v>6</v>
      </c>
      <c r="F3443" s="14">
        <v>0.7</v>
      </c>
      <c r="G3443" s="13" t="s">
        <v>46</v>
      </c>
      <c r="H3443" s="14">
        <v>40</v>
      </c>
      <c r="I3443" s="15" t="s">
        <v>32</v>
      </c>
      <c r="J3443" s="16">
        <v>59.699999999999996</v>
      </c>
      <c r="K3443" s="16">
        <v>9.9499999999999993</v>
      </c>
      <c r="L3443" s="17" t="s">
        <v>363</v>
      </c>
      <c r="M3443" s="163" t="str">
        <f>IFERROR(GETPIVOTDATA("Tot. Bottles",'- Ordine Aggregato -'!$A$1,"sku anker",A3443),"")</f>
        <v/>
      </c>
      <c r="N3443" s="18" t="s">
        <v>67</v>
      </c>
      <c r="O3443" s="19" t="str">
        <f t="shared" si="53"/>
        <v>Order online</v>
      </c>
      <c r="P3443" s="97" t="s">
        <v>225</v>
      </c>
      <c r="Q3443" s="13" t="s">
        <v>11250</v>
      </c>
      <c r="R3443" t="s">
        <v>42</v>
      </c>
      <c r="S3443" s="20">
        <v>9.9499999999999993</v>
      </c>
      <c r="T3443" s="21" t="s">
        <v>38</v>
      </c>
    </row>
    <row r="3444" spans="1:20" x14ac:dyDescent="0.35">
      <c r="A3444" s="96" t="s">
        <v>11251</v>
      </c>
      <c r="D3444" s="13" t="s">
        <v>11252</v>
      </c>
      <c r="E3444" s="13">
        <v>6</v>
      </c>
      <c r="F3444" s="14">
        <v>0.75</v>
      </c>
      <c r="G3444" s="13" t="s">
        <v>14871</v>
      </c>
      <c r="H3444" s="14">
        <v>12.5</v>
      </c>
      <c r="I3444" s="15" t="s">
        <v>32</v>
      </c>
      <c r="J3444" s="16">
        <v>438</v>
      </c>
      <c r="K3444" s="16">
        <v>73</v>
      </c>
      <c r="L3444" s="17" t="s">
        <v>863</v>
      </c>
      <c r="M3444" s="163" t="str">
        <f>IFERROR(GETPIVOTDATA("Tot. Bottles",'- Ordine Aggregato -'!$A$1,"sku anker",A3444),"")</f>
        <v/>
      </c>
      <c r="N3444" s="18" t="s">
        <v>34</v>
      </c>
      <c r="O3444" s="19" t="str">
        <f t="shared" si="53"/>
        <v>Order online</v>
      </c>
      <c r="P3444" s="97" t="s">
        <v>225</v>
      </c>
      <c r="Q3444" s="13" t="s">
        <v>11253</v>
      </c>
      <c r="R3444" t="s">
        <v>11254</v>
      </c>
      <c r="S3444" s="20">
        <v>0</v>
      </c>
      <c r="T3444" s="21" t="s">
        <v>38</v>
      </c>
    </row>
    <row r="3445" spans="1:20" x14ac:dyDescent="0.35">
      <c r="A3445" s="96" t="s">
        <v>11257</v>
      </c>
      <c r="B3445" s="96"/>
      <c r="C3445" s="96"/>
      <c r="D3445" s="13" t="s">
        <v>11258</v>
      </c>
      <c r="E3445" s="13">
        <v>6</v>
      </c>
      <c r="F3445" s="14">
        <v>0.75</v>
      </c>
      <c r="G3445" s="13" t="s">
        <v>46</v>
      </c>
      <c r="H3445" s="14">
        <v>12.5</v>
      </c>
      <c r="I3445" s="15" t="s">
        <v>32</v>
      </c>
      <c r="J3445" s="16">
        <v>438</v>
      </c>
      <c r="K3445" s="16">
        <v>73</v>
      </c>
      <c r="L3445" s="17" t="s">
        <v>863</v>
      </c>
      <c r="M3445" s="163" t="str">
        <f>IFERROR(GETPIVOTDATA("Tot. Bottles",'- Ordine Aggregato -'!$A$1,"sku anker",A3445),"")</f>
        <v/>
      </c>
      <c r="N3445" s="18" t="s">
        <v>34</v>
      </c>
      <c r="O3445" s="19" t="str">
        <f t="shared" si="53"/>
        <v>Order online</v>
      </c>
      <c r="P3445" s="97" t="s">
        <v>225</v>
      </c>
      <c r="Q3445" s="13" t="s">
        <v>11255</v>
      </c>
      <c r="R3445" t="s">
        <v>11256</v>
      </c>
      <c r="S3445" s="20">
        <v>0</v>
      </c>
      <c r="T3445" s="21" t="s">
        <v>38</v>
      </c>
    </row>
    <row r="3446" spans="1:20" x14ac:dyDescent="0.35">
      <c r="A3446" s="13" t="s">
        <v>11259</v>
      </c>
      <c r="B3446" s="13"/>
      <c r="C3446" s="13"/>
      <c r="D3446" s="13" t="s">
        <v>11260</v>
      </c>
      <c r="E3446" s="13">
        <v>6</v>
      </c>
      <c r="F3446" s="14">
        <v>0.75</v>
      </c>
      <c r="G3446" s="13" t="s">
        <v>14872</v>
      </c>
      <c r="H3446" s="14">
        <v>12.5</v>
      </c>
      <c r="I3446" s="15" t="s">
        <v>32</v>
      </c>
      <c r="J3446" s="16">
        <v>276</v>
      </c>
      <c r="K3446" s="16">
        <v>46</v>
      </c>
      <c r="L3446" s="17" t="s">
        <v>863</v>
      </c>
      <c r="M3446" s="163" t="str">
        <f>IFERROR(GETPIVOTDATA("Tot. Bottles",'- Ordine Aggregato -'!$A$1,"sku anker",A3446),"")</f>
        <v/>
      </c>
      <c r="N3446" s="18" t="s">
        <v>67</v>
      </c>
      <c r="O3446" s="19" t="str">
        <f t="shared" si="53"/>
        <v>Order online</v>
      </c>
      <c r="P3446" s="97" t="s">
        <v>225</v>
      </c>
      <c r="Q3446" s="13" t="s">
        <v>11261</v>
      </c>
      <c r="R3446" t="s">
        <v>11262</v>
      </c>
      <c r="S3446" s="20">
        <v>46</v>
      </c>
      <c r="T3446" s="21" t="s">
        <v>38</v>
      </c>
    </row>
    <row r="3447" spans="1:20" x14ac:dyDescent="0.35">
      <c r="A3447" s="96" t="s">
        <v>11263</v>
      </c>
      <c r="B3447" s="96"/>
      <c r="C3447" s="96"/>
      <c r="D3447" s="13" t="s">
        <v>11260</v>
      </c>
      <c r="E3447" s="13">
        <v>3</v>
      </c>
      <c r="F3447" s="14">
        <v>1.5</v>
      </c>
      <c r="G3447" s="13" t="s">
        <v>14872</v>
      </c>
      <c r="H3447" s="14">
        <v>12.5</v>
      </c>
      <c r="I3447" s="15" t="s">
        <v>32</v>
      </c>
      <c r="J3447" s="16">
        <v>360</v>
      </c>
      <c r="K3447" s="16">
        <v>120</v>
      </c>
      <c r="L3447" s="17" t="s">
        <v>863</v>
      </c>
      <c r="M3447" s="163" t="str">
        <f>IFERROR(GETPIVOTDATA("Tot. Bottles",'- Ordine Aggregato -'!$A$1,"sku anker",A3447),"")</f>
        <v/>
      </c>
      <c r="N3447" s="18" t="s">
        <v>42</v>
      </c>
      <c r="O3447" s="19" t="str">
        <f t="shared" si="53"/>
        <v>Order online</v>
      </c>
      <c r="P3447" s="97" t="s">
        <v>225</v>
      </c>
      <c r="Q3447" s="13" t="s">
        <v>11264</v>
      </c>
      <c r="R3447" t="s">
        <v>11265</v>
      </c>
      <c r="S3447" s="20">
        <v>0</v>
      </c>
      <c r="T3447" s="21" t="s">
        <v>38</v>
      </c>
    </row>
    <row r="3448" spans="1:20" x14ac:dyDescent="0.35">
      <c r="A3448" s="13" t="s">
        <v>11266</v>
      </c>
      <c r="B3448" s="13"/>
      <c r="C3448" s="13"/>
      <c r="D3448" s="13" t="s">
        <v>11267</v>
      </c>
      <c r="E3448" s="13">
        <v>6</v>
      </c>
      <c r="F3448" s="14">
        <v>0.75</v>
      </c>
      <c r="G3448" s="13" t="s">
        <v>14871</v>
      </c>
      <c r="H3448" s="14">
        <v>12.5</v>
      </c>
      <c r="I3448" s="15" t="s">
        <v>32</v>
      </c>
      <c r="J3448" s="16">
        <v>408</v>
      </c>
      <c r="K3448" s="16">
        <v>68</v>
      </c>
      <c r="L3448" s="17" t="s">
        <v>863</v>
      </c>
      <c r="M3448" s="163" t="str">
        <f>IFERROR(GETPIVOTDATA("Tot. Bottles",'- Ordine Aggregato -'!$A$1,"sku anker",A3448),"")</f>
        <v/>
      </c>
      <c r="N3448" s="18" t="s">
        <v>42</v>
      </c>
      <c r="O3448" s="19" t="str">
        <f t="shared" si="53"/>
        <v>Order online</v>
      </c>
      <c r="P3448" s="97" t="s">
        <v>225</v>
      </c>
      <c r="Q3448" s="13" t="s">
        <v>11268</v>
      </c>
      <c r="R3448" t="s">
        <v>11269</v>
      </c>
      <c r="S3448" s="20">
        <v>0</v>
      </c>
      <c r="T3448" s="21" t="s">
        <v>38</v>
      </c>
    </row>
    <row r="3449" spans="1:20" x14ac:dyDescent="0.35">
      <c r="A3449" s="13" t="s">
        <v>11270</v>
      </c>
      <c r="B3449" s="13"/>
      <c r="C3449" s="13"/>
      <c r="D3449" s="13" t="s">
        <v>11271</v>
      </c>
      <c r="E3449" s="13">
        <v>6</v>
      </c>
      <c r="F3449" s="14">
        <v>0.75</v>
      </c>
      <c r="G3449" s="13" t="s">
        <v>46</v>
      </c>
      <c r="H3449" s="14">
        <v>12.5</v>
      </c>
      <c r="I3449" s="15" t="s">
        <v>32</v>
      </c>
      <c r="J3449" s="16">
        <v>408</v>
      </c>
      <c r="K3449" s="16">
        <v>68</v>
      </c>
      <c r="L3449" s="17" t="s">
        <v>863</v>
      </c>
      <c r="M3449" s="163" t="str">
        <f>IFERROR(GETPIVOTDATA("Tot. Bottles",'- Ordine Aggregato -'!$A$1,"sku anker",A3449),"")</f>
        <v/>
      </c>
      <c r="N3449" s="18" t="s">
        <v>42</v>
      </c>
      <c r="O3449" s="19" t="str">
        <f t="shared" si="53"/>
        <v>Order online</v>
      </c>
      <c r="P3449" s="97" t="s">
        <v>225</v>
      </c>
      <c r="Q3449" s="13" t="s">
        <v>11272</v>
      </c>
      <c r="R3449" t="s">
        <v>11273</v>
      </c>
      <c r="S3449" s="20">
        <v>0</v>
      </c>
      <c r="T3449" s="21" t="s">
        <v>38</v>
      </c>
    </row>
    <row r="3450" spans="1:20" x14ac:dyDescent="0.35">
      <c r="A3450" s="96" t="s">
        <v>11274</v>
      </c>
      <c r="D3450" s="13" t="s">
        <v>11275</v>
      </c>
      <c r="E3450" s="13">
        <v>6</v>
      </c>
      <c r="F3450" s="14">
        <v>0.48</v>
      </c>
      <c r="G3450" s="13" t="s">
        <v>46</v>
      </c>
      <c r="H3450" s="14">
        <v>42.5</v>
      </c>
      <c r="I3450" s="15" t="s">
        <v>32</v>
      </c>
      <c r="J3450" s="16">
        <v>270</v>
      </c>
      <c r="K3450" s="16">
        <v>45</v>
      </c>
      <c r="L3450" s="17" t="s">
        <v>1143</v>
      </c>
      <c r="M3450" s="163" t="str">
        <f>IFERROR(GETPIVOTDATA("Tot. Bottles",'- Ordine Aggregato -'!$A$1,"sku anker",A3450),"")</f>
        <v/>
      </c>
      <c r="N3450" s="18" t="s">
        <v>42</v>
      </c>
      <c r="O3450" s="19" t="str">
        <f t="shared" si="53"/>
        <v>Order online</v>
      </c>
      <c r="P3450" s="97" t="s">
        <v>105</v>
      </c>
      <c r="Q3450" s="13" t="s">
        <v>11276</v>
      </c>
      <c r="R3450" t="s">
        <v>11277</v>
      </c>
      <c r="S3450" s="20">
        <v>0</v>
      </c>
      <c r="T3450" s="21" t="s">
        <v>38</v>
      </c>
    </row>
    <row r="3451" spans="1:20" x14ac:dyDescent="0.35">
      <c r="A3451" s="96" t="s">
        <v>11278</v>
      </c>
      <c r="D3451" s="13" t="s">
        <v>11279</v>
      </c>
      <c r="E3451" s="13">
        <v>6</v>
      </c>
      <c r="F3451" s="14">
        <v>0.48</v>
      </c>
      <c r="G3451" s="13" t="s">
        <v>14872</v>
      </c>
      <c r="H3451" s="14">
        <v>43.7</v>
      </c>
      <c r="I3451" s="15" t="s">
        <v>32</v>
      </c>
      <c r="J3451" s="16">
        <v>267</v>
      </c>
      <c r="K3451" s="16">
        <v>44.5</v>
      </c>
      <c r="L3451" s="17" t="s">
        <v>1143</v>
      </c>
      <c r="M3451" s="163" t="str">
        <f>IFERROR(GETPIVOTDATA("Tot. Bottles",'- Ordine Aggregato -'!$A$1,"sku anker",A3451),"")</f>
        <v/>
      </c>
      <c r="N3451" s="18" t="s">
        <v>34</v>
      </c>
      <c r="O3451" s="19" t="str">
        <f t="shared" si="53"/>
        <v>Order online</v>
      </c>
      <c r="P3451" s="97" t="s">
        <v>105</v>
      </c>
      <c r="Q3451" s="13" t="s">
        <v>11280</v>
      </c>
      <c r="R3451" t="s">
        <v>11281</v>
      </c>
      <c r="S3451" s="20">
        <v>0</v>
      </c>
      <c r="T3451" s="21" t="s">
        <v>38</v>
      </c>
    </row>
    <row r="3452" spans="1:20" x14ac:dyDescent="0.35">
      <c r="A3452" s="96" t="s">
        <v>15923</v>
      </c>
      <c r="D3452" s="13" t="s">
        <v>15924</v>
      </c>
      <c r="E3452" s="13">
        <v>6</v>
      </c>
      <c r="F3452" s="14">
        <v>0.48</v>
      </c>
      <c r="G3452" s="13" t="s">
        <v>14872</v>
      </c>
      <c r="H3452" s="14">
        <v>42.9</v>
      </c>
      <c r="I3452" s="15" t="s">
        <v>32</v>
      </c>
      <c r="J3452" s="16">
        <v>255</v>
      </c>
      <c r="K3452" s="16">
        <v>42.5</v>
      </c>
      <c r="L3452" s="17" t="s">
        <v>1143</v>
      </c>
      <c r="M3452" s="163" t="str">
        <f>IFERROR(GETPIVOTDATA("Tot. Bottles",'- Ordine Aggregato -'!$A$1,"sku anker",A3452),"")</f>
        <v/>
      </c>
      <c r="N3452" s="18" t="s">
        <v>42</v>
      </c>
      <c r="O3452" s="19" t="str">
        <f t="shared" si="53"/>
        <v>Order online</v>
      </c>
      <c r="P3452" s="97" t="s">
        <v>105</v>
      </c>
      <c r="Q3452" s="13" t="s">
        <v>15925</v>
      </c>
      <c r="R3452" t="s">
        <v>13036</v>
      </c>
      <c r="S3452" s="20">
        <v>0</v>
      </c>
      <c r="T3452" s="21" t="s">
        <v>38</v>
      </c>
    </row>
    <row r="3453" spans="1:20" x14ac:dyDescent="0.35">
      <c r="A3453" s="96" t="s">
        <v>11282</v>
      </c>
      <c r="B3453" s="96"/>
      <c r="C3453" s="96"/>
      <c r="D3453" s="13" t="s">
        <v>11283</v>
      </c>
      <c r="E3453" s="13">
        <v>6</v>
      </c>
      <c r="F3453" s="14">
        <v>0.7</v>
      </c>
      <c r="G3453" s="13" t="s">
        <v>14872</v>
      </c>
      <c r="H3453" s="14">
        <v>42.6</v>
      </c>
      <c r="I3453" s="15" t="s">
        <v>32</v>
      </c>
      <c r="J3453" s="16">
        <v>104.69999999999999</v>
      </c>
      <c r="K3453" s="16">
        <v>17.45</v>
      </c>
      <c r="L3453" s="17" t="s">
        <v>104</v>
      </c>
      <c r="M3453" s="163" t="str">
        <f>IFERROR(GETPIVOTDATA("Tot. Bottles",'- Ordine Aggregato -'!$A$1,"sku anker",A3453),"")</f>
        <v/>
      </c>
      <c r="N3453" s="18" t="s">
        <v>34</v>
      </c>
      <c r="O3453" s="19" t="str">
        <f t="shared" si="53"/>
        <v>Order online</v>
      </c>
      <c r="P3453" s="97" t="s">
        <v>662</v>
      </c>
      <c r="Q3453" s="13" t="s">
        <v>11284</v>
      </c>
      <c r="R3453" t="s">
        <v>11285</v>
      </c>
      <c r="S3453" s="20">
        <v>0</v>
      </c>
      <c r="T3453" s="21" t="s">
        <v>38</v>
      </c>
    </row>
    <row r="3454" spans="1:20" x14ac:dyDescent="0.35">
      <c r="A3454" s="13" t="s">
        <v>11286</v>
      </c>
      <c r="B3454" s="13"/>
      <c r="C3454" s="13"/>
      <c r="D3454" s="13" t="s">
        <v>11287</v>
      </c>
      <c r="E3454" s="13">
        <v>6</v>
      </c>
      <c r="F3454" s="14">
        <v>0.7</v>
      </c>
      <c r="G3454" s="13" t="s">
        <v>31</v>
      </c>
      <c r="H3454" s="14">
        <v>15</v>
      </c>
      <c r="I3454" s="15" t="s">
        <v>32</v>
      </c>
      <c r="J3454" s="16">
        <v>75.300000000000011</v>
      </c>
      <c r="K3454" s="16">
        <v>12.55</v>
      </c>
      <c r="L3454" s="17" t="s">
        <v>1134</v>
      </c>
      <c r="M3454" s="163" t="str">
        <f>IFERROR(GETPIVOTDATA("Tot. Bottles",'- Ordine Aggregato -'!$A$1,"sku anker",A3454),"")</f>
        <v/>
      </c>
      <c r="N3454" s="18" t="s">
        <v>34</v>
      </c>
      <c r="O3454" s="19" t="str">
        <f t="shared" si="53"/>
        <v>Order online</v>
      </c>
      <c r="P3454" s="97" t="s">
        <v>385</v>
      </c>
      <c r="Q3454" s="13" t="s">
        <v>11288</v>
      </c>
      <c r="R3454" t="s">
        <v>11289</v>
      </c>
      <c r="S3454" s="20">
        <v>0</v>
      </c>
      <c r="T3454" s="21" t="s">
        <v>38</v>
      </c>
    </row>
    <row r="3455" spans="1:20" x14ac:dyDescent="0.35">
      <c r="A3455" s="13" t="s">
        <v>11290</v>
      </c>
      <c r="B3455" s="13"/>
      <c r="C3455" s="13"/>
      <c r="D3455" s="13" t="s">
        <v>11291</v>
      </c>
      <c r="E3455" s="13">
        <v>6</v>
      </c>
      <c r="F3455" s="14">
        <v>0.7</v>
      </c>
      <c r="G3455" s="13" t="s">
        <v>31</v>
      </c>
      <c r="H3455" s="14">
        <v>40</v>
      </c>
      <c r="I3455" s="15" t="s">
        <v>32</v>
      </c>
      <c r="J3455" s="16">
        <v>80.099999999999994</v>
      </c>
      <c r="K3455" s="16">
        <v>13.35</v>
      </c>
      <c r="L3455" s="17" t="s">
        <v>104</v>
      </c>
      <c r="M3455" s="163" t="str">
        <f>IFERROR(GETPIVOTDATA("Tot. Bottles",'- Ordine Aggregato -'!$A$1,"sku anker",A3455),"")</f>
        <v/>
      </c>
      <c r="N3455" s="18" t="s">
        <v>42</v>
      </c>
      <c r="O3455" s="19" t="str">
        <f t="shared" si="53"/>
        <v>Order online</v>
      </c>
      <c r="P3455" s="97" t="s">
        <v>385</v>
      </c>
      <c r="Q3455" s="13" t="s">
        <v>11292</v>
      </c>
      <c r="R3455" t="s">
        <v>11293</v>
      </c>
      <c r="S3455" s="20">
        <v>0</v>
      </c>
      <c r="T3455" s="21" t="s">
        <v>38</v>
      </c>
    </row>
    <row r="3456" spans="1:20" x14ac:dyDescent="0.35">
      <c r="A3456" s="96" t="s">
        <v>11294</v>
      </c>
      <c r="B3456" s="96"/>
      <c r="C3456" s="96"/>
      <c r="D3456" s="13" t="s">
        <v>11295</v>
      </c>
      <c r="E3456" s="13">
        <v>6</v>
      </c>
      <c r="F3456" s="14">
        <v>1.5</v>
      </c>
      <c r="G3456" s="13" t="s">
        <v>46</v>
      </c>
      <c r="H3456" s="14">
        <v>18</v>
      </c>
      <c r="I3456" s="15" t="s">
        <v>32</v>
      </c>
      <c r="J3456" s="16">
        <v>92.699999999999989</v>
      </c>
      <c r="K3456" s="16">
        <v>15.45</v>
      </c>
      <c r="L3456" s="17" t="s">
        <v>66</v>
      </c>
      <c r="M3456" s="163" t="str">
        <f>IFERROR(GETPIVOTDATA("Tot. Bottles",'- Ordine Aggregato -'!$A$1,"sku anker",A3456),"")</f>
        <v/>
      </c>
      <c r="N3456" s="18" t="s">
        <v>34</v>
      </c>
      <c r="O3456" s="19" t="str">
        <f t="shared" si="53"/>
        <v>Order online</v>
      </c>
      <c r="P3456" s="97" t="s">
        <v>35</v>
      </c>
      <c r="Q3456" s="13" t="s">
        <v>11296</v>
      </c>
      <c r="R3456" t="s">
        <v>11297</v>
      </c>
      <c r="S3456" s="20">
        <v>0</v>
      </c>
      <c r="T3456" s="21" t="s">
        <v>38</v>
      </c>
    </row>
    <row r="3457" spans="1:20" x14ac:dyDescent="0.35">
      <c r="A3457" s="96" t="s">
        <v>11298</v>
      </c>
      <c r="D3457" s="13" t="s">
        <v>11299</v>
      </c>
      <c r="E3457" s="13">
        <v>6</v>
      </c>
      <c r="F3457" s="14">
        <v>0.7</v>
      </c>
      <c r="G3457" s="13" t="s">
        <v>46</v>
      </c>
      <c r="H3457" s="14">
        <v>14.9</v>
      </c>
      <c r="I3457" s="15" t="s">
        <v>32</v>
      </c>
      <c r="J3457" s="16">
        <v>44.099999999999994</v>
      </c>
      <c r="K3457" s="16">
        <v>7.35</v>
      </c>
      <c r="L3457" s="17" t="s">
        <v>66</v>
      </c>
      <c r="M3457" s="163" t="str">
        <f>IFERROR(GETPIVOTDATA("Tot. Bottles",'- Ordine Aggregato -'!$A$1,"sku anker",A3457),"")</f>
        <v/>
      </c>
      <c r="N3457" s="18" t="s">
        <v>42</v>
      </c>
      <c r="O3457" s="19" t="str">
        <f t="shared" si="53"/>
        <v>Order online</v>
      </c>
      <c r="P3457" s="97" t="s">
        <v>35</v>
      </c>
      <c r="Q3457" s="13" t="s">
        <v>11300</v>
      </c>
      <c r="R3457" t="s">
        <v>11301</v>
      </c>
      <c r="S3457" s="20">
        <v>0</v>
      </c>
      <c r="T3457" s="21" t="s">
        <v>38</v>
      </c>
    </row>
    <row r="3458" spans="1:20" x14ac:dyDescent="0.35">
      <c r="A3458" s="96" t="s">
        <v>11302</v>
      </c>
      <c r="D3458" s="13" t="s">
        <v>11299</v>
      </c>
      <c r="E3458" s="13">
        <v>6</v>
      </c>
      <c r="F3458" s="14">
        <v>1</v>
      </c>
      <c r="G3458" s="13" t="s">
        <v>46</v>
      </c>
      <c r="H3458" s="14">
        <v>18</v>
      </c>
      <c r="I3458" s="15" t="s">
        <v>32</v>
      </c>
      <c r="J3458" s="16">
        <v>46.5</v>
      </c>
      <c r="K3458" s="16">
        <v>7.75</v>
      </c>
      <c r="L3458" s="17" t="s">
        <v>66</v>
      </c>
      <c r="M3458" s="163" t="str">
        <f>IFERROR(GETPIVOTDATA("Tot. Bottles",'- Ordine Aggregato -'!$A$1,"sku anker",A3458),"")</f>
        <v/>
      </c>
      <c r="N3458" s="18" t="s">
        <v>42</v>
      </c>
      <c r="O3458" s="19" t="str">
        <f t="shared" si="53"/>
        <v>Order online</v>
      </c>
      <c r="P3458" s="97" t="s">
        <v>35</v>
      </c>
      <c r="Q3458" s="13" t="s">
        <v>11303</v>
      </c>
      <c r="R3458" t="s">
        <v>11304</v>
      </c>
      <c r="S3458" s="20">
        <v>0</v>
      </c>
      <c r="T3458" s="21" t="s">
        <v>38</v>
      </c>
    </row>
    <row r="3459" spans="1:20" x14ac:dyDescent="0.35">
      <c r="A3459" s="96" t="s">
        <v>11305</v>
      </c>
      <c r="D3459" s="13" t="s">
        <v>11306</v>
      </c>
      <c r="E3459" s="13">
        <v>6</v>
      </c>
      <c r="F3459" s="14">
        <v>1</v>
      </c>
      <c r="G3459" s="13" t="s">
        <v>46</v>
      </c>
      <c r="H3459" s="14">
        <v>18</v>
      </c>
      <c r="I3459" s="15" t="s">
        <v>32</v>
      </c>
      <c r="J3459" s="16">
        <v>37.5</v>
      </c>
      <c r="K3459" s="16">
        <v>6.25</v>
      </c>
      <c r="L3459" s="17" t="s">
        <v>66</v>
      </c>
      <c r="M3459" s="163" t="str">
        <f>IFERROR(GETPIVOTDATA("Tot. Bottles",'- Ordine Aggregato -'!$A$1,"sku anker",A3459),"")</f>
        <v/>
      </c>
      <c r="N3459" s="18" t="s">
        <v>67</v>
      </c>
      <c r="O3459" s="19" t="str">
        <f t="shared" si="53"/>
        <v>Order online</v>
      </c>
      <c r="P3459" s="97" t="s">
        <v>35</v>
      </c>
      <c r="Q3459" s="13" t="s">
        <v>11307</v>
      </c>
      <c r="R3459" t="s">
        <v>11308</v>
      </c>
      <c r="S3459" s="20">
        <v>6.25</v>
      </c>
      <c r="T3459" s="21" t="s">
        <v>38</v>
      </c>
    </row>
    <row r="3460" spans="1:20" x14ac:dyDescent="0.35">
      <c r="A3460" s="96" t="s">
        <v>11309</v>
      </c>
      <c r="B3460" s="96"/>
      <c r="C3460" s="96"/>
      <c r="D3460" s="13" t="s">
        <v>11310</v>
      </c>
      <c r="E3460" s="13">
        <v>6</v>
      </c>
      <c r="F3460" s="14">
        <v>0.7</v>
      </c>
      <c r="G3460" s="13" t="s">
        <v>14872</v>
      </c>
      <c r="H3460" s="14">
        <v>43</v>
      </c>
      <c r="I3460" s="15" t="s">
        <v>32</v>
      </c>
      <c r="J3460" s="16">
        <v>85.5</v>
      </c>
      <c r="K3460" s="16">
        <v>14.25</v>
      </c>
      <c r="L3460" s="17" t="s">
        <v>368</v>
      </c>
      <c r="M3460" s="163" t="str">
        <f>IFERROR(GETPIVOTDATA("Tot. Bottles",'- Ordine Aggregato -'!$A$1,"sku anker",A3460),"")</f>
        <v/>
      </c>
      <c r="N3460" s="18" t="s">
        <v>67</v>
      </c>
      <c r="O3460" s="19" t="str">
        <f t="shared" si="53"/>
        <v>Order online</v>
      </c>
      <c r="P3460" s="97" t="s">
        <v>68</v>
      </c>
      <c r="Q3460" s="13" t="s">
        <v>11311</v>
      </c>
      <c r="R3460" t="s">
        <v>42</v>
      </c>
      <c r="S3460" s="20">
        <v>14.25</v>
      </c>
      <c r="T3460" s="21" t="s">
        <v>38</v>
      </c>
    </row>
    <row r="3461" spans="1:20" x14ac:dyDescent="0.35">
      <c r="A3461" s="13" t="s">
        <v>11312</v>
      </c>
      <c r="B3461" s="13"/>
      <c r="C3461" s="13"/>
      <c r="D3461" s="13" t="s">
        <v>11313</v>
      </c>
      <c r="E3461" s="13">
        <v>6</v>
      </c>
      <c r="F3461" s="14">
        <v>1</v>
      </c>
      <c r="G3461" s="13" t="s">
        <v>14871</v>
      </c>
      <c r="H3461" s="14">
        <v>35</v>
      </c>
      <c r="I3461" s="15" t="s">
        <v>32</v>
      </c>
      <c r="J3461" s="16">
        <v>36</v>
      </c>
      <c r="K3461" s="16">
        <v>6</v>
      </c>
      <c r="L3461" s="17" t="s">
        <v>690</v>
      </c>
      <c r="M3461" s="163" t="str">
        <f>IFERROR(GETPIVOTDATA("Tot. Bottles",'- Ordine Aggregato -'!$A$1,"sku anker",A3461),"")</f>
        <v/>
      </c>
      <c r="N3461" s="18" t="s">
        <v>42</v>
      </c>
      <c r="O3461" s="19" t="str">
        <f t="shared" si="53"/>
        <v>Order online</v>
      </c>
      <c r="P3461" s="97" t="s">
        <v>68</v>
      </c>
      <c r="Q3461" s="13" t="s">
        <v>11314</v>
      </c>
      <c r="R3461" t="s">
        <v>11315</v>
      </c>
      <c r="S3461" s="20">
        <v>0</v>
      </c>
      <c r="T3461" s="21" t="s">
        <v>38</v>
      </c>
    </row>
    <row r="3462" spans="1:20" x14ac:dyDescent="0.35">
      <c r="A3462" s="13" t="s">
        <v>11316</v>
      </c>
      <c r="B3462" s="13"/>
      <c r="C3462" s="13"/>
      <c r="D3462" s="13" t="s">
        <v>11317</v>
      </c>
      <c r="E3462" s="13">
        <v>6</v>
      </c>
      <c r="F3462" s="14">
        <v>1</v>
      </c>
      <c r="G3462" s="13" t="s">
        <v>14872</v>
      </c>
      <c r="H3462" s="14">
        <v>40</v>
      </c>
      <c r="I3462" s="15" t="s">
        <v>32</v>
      </c>
      <c r="J3462" s="16">
        <v>59.699999999999996</v>
      </c>
      <c r="K3462" s="16">
        <v>9.9499999999999993</v>
      </c>
      <c r="L3462" s="17" t="s">
        <v>690</v>
      </c>
      <c r="M3462" s="163" t="str">
        <f>IFERROR(GETPIVOTDATA("Tot. Bottles",'- Ordine Aggregato -'!$A$1,"sku anker",A3462),"")</f>
        <v/>
      </c>
      <c r="N3462" s="18" t="s">
        <v>34</v>
      </c>
      <c r="O3462" s="19" t="str">
        <f t="shared" si="53"/>
        <v>Order online</v>
      </c>
      <c r="P3462" s="97" t="s">
        <v>68</v>
      </c>
      <c r="Q3462" s="13" t="s">
        <v>11318</v>
      </c>
      <c r="R3462" t="s">
        <v>11319</v>
      </c>
      <c r="S3462" s="20">
        <v>0</v>
      </c>
      <c r="T3462" s="21" t="s">
        <v>38</v>
      </c>
    </row>
    <row r="3463" spans="1:20" x14ac:dyDescent="0.35">
      <c r="A3463" s="96" t="s">
        <v>11320</v>
      </c>
      <c r="D3463" s="13" t="s">
        <v>11321</v>
      </c>
      <c r="E3463" s="13">
        <v>6</v>
      </c>
      <c r="F3463" s="14">
        <v>1</v>
      </c>
      <c r="G3463" s="13" t="s">
        <v>14871</v>
      </c>
      <c r="H3463" s="14">
        <v>35</v>
      </c>
      <c r="I3463" s="15" t="s">
        <v>32</v>
      </c>
      <c r="J3463" s="16">
        <v>36</v>
      </c>
      <c r="K3463" s="16">
        <v>6</v>
      </c>
      <c r="L3463" s="17" t="s">
        <v>690</v>
      </c>
      <c r="M3463" s="163" t="str">
        <f>IFERROR(GETPIVOTDATA("Tot. Bottles",'- Ordine Aggregato -'!$A$1,"sku anker",A3463),"")</f>
        <v/>
      </c>
      <c r="N3463" s="18" t="s">
        <v>42</v>
      </c>
      <c r="O3463" s="19" t="str">
        <f t="shared" si="53"/>
        <v>Order online</v>
      </c>
      <c r="P3463" s="97" t="s">
        <v>68</v>
      </c>
      <c r="Q3463" s="13" t="s">
        <v>11322</v>
      </c>
      <c r="R3463" t="s">
        <v>11323</v>
      </c>
      <c r="S3463" s="20">
        <v>0</v>
      </c>
      <c r="T3463" s="21" t="s">
        <v>38</v>
      </c>
    </row>
    <row r="3464" spans="1:20" x14ac:dyDescent="0.35">
      <c r="A3464" s="96" t="s">
        <v>11324</v>
      </c>
      <c r="D3464" s="13" t="s">
        <v>11325</v>
      </c>
      <c r="E3464" s="13">
        <v>6</v>
      </c>
      <c r="F3464" s="14">
        <v>0.7</v>
      </c>
      <c r="G3464" s="13" t="s">
        <v>46</v>
      </c>
      <c r="H3464" s="14">
        <v>40</v>
      </c>
      <c r="I3464" s="15" t="s">
        <v>32</v>
      </c>
      <c r="J3464" s="16">
        <v>153</v>
      </c>
      <c r="K3464" s="16">
        <v>25.5</v>
      </c>
      <c r="L3464" s="17" t="s">
        <v>104</v>
      </c>
      <c r="M3464" s="163" t="str">
        <f>IFERROR(GETPIVOTDATA("Tot. Bottles",'- Ordine Aggregato -'!$A$1,"sku anker",A3464),"")</f>
        <v/>
      </c>
      <c r="N3464" s="18" t="s">
        <v>42</v>
      </c>
      <c r="O3464" s="19" t="str">
        <f t="shared" si="53"/>
        <v>Order online</v>
      </c>
      <c r="P3464" s="97" t="s">
        <v>442</v>
      </c>
      <c r="Q3464" s="13" t="s">
        <v>11326</v>
      </c>
      <c r="R3464" t="s">
        <v>11327</v>
      </c>
      <c r="S3464" s="20">
        <v>0</v>
      </c>
      <c r="T3464" s="21" t="s">
        <v>38</v>
      </c>
    </row>
    <row r="3465" spans="1:20" x14ac:dyDescent="0.35">
      <c r="A3465" s="96" t="s">
        <v>11328</v>
      </c>
      <c r="D3465" s="13" t="s">
        <v>11329</v>
      </c>
      <c r="E3465" s="13">
        <v>6</v>
      </c>
      <c r="F3465" s="14">
        <v>0.7</v>
      </c>
      <c r="G3465" s="13" t="s">
        <v>14872</v>
      </c>
      <c r="H3465" s="14">
        <v>24</v>
      </c>
      <c r="I3465" s="15" t="s">
        <v>32</v>
      </c>
      <c r="J3465" s="16">
        <v>31.5</v>
      </c>
      <c r="K3465" s="16">
        <v>5.25</v>
      </c>
      <c r="L3465" s="17" t="s">
        <v>502</v>
      </c>
      <c r="M3465" s="163" t="str">
        <f>IFERROR(GETPIVOTDATA("Tot. Bottles",'- Ordine Aggregato -'!$A$1,"sku anker",A3465),"")</f>
        <v/>
      </c>
      <c r="N3465" s="18" t="s">
        <v>67</v>
      </c>
      <c r="O3465" s="19" t="str">
        <f t="shared" si="53"/>
        <v>Order online</v>
      </c>
      <c r="P3465" s="97" t="s">
        <v>68</v>
      </c>
      <c r="Q3465" s="13" t="s">
        <v>11330</v>
      </c>
      <c r="R3465" t="s">
        <v>11331</v>
      </c>
      <c r="S3465" s="20">
        <v>5.25</v>
      </c>
      <c r="T3465" s="21" t="s">
        <v>38</v>
      </c>
    </row>
    <row r="3466" spans="1:20" x14ac:dyDescent="0.35">
      <c r="A3466" s="13" t="s">
        <v>11332</v>
      </c>
      <c r="B3466" s="13"/>
      <c r="C3466" s="13"/>
      <c r="D3466" s="13" t="s">
        <v>11333</v>
      </c>
      <c r="E3466" s="13">
        <v>6</v>
      </c>
      <c r="F3466" s="14">
        <v>0.7</v>
      </c>
      <c r="G3466" s="13" t="s">
        <v>31</v>
      </c>
      <c r="H3466" s="14">
        <v>20</v>
      </c>
      <c r="I3466" s="15" t="s">
        <v>32</v>
      </c>
      <c r="J3466" s="16">
        <v>31.5</v>
      </c>
      <c r="K3466" s="16">
        <v>5.25</v>
      </c>
      <c r="L3466" s="17" t="s">
        <v>502</v>
      </c>
      <c r="M3466" s="163" t="str">
        <f>IFERROR(GETPIVOTDATA("Tot. Bottles",'- Ordine Aggregato -'!$A$1,"sku anker",A3466),"")</f>
        <v/>
      </c>
      <c r="N3466" s="18" t="s">
        <v>42</v>
      </c>
      <c r="O3466" s="19" t="str">
        <f t="shared" si="53"/>
        <v>Order online</v>
      </c>
      <c r="P3466" s="97" t="s">
        <v>68</v>
      </c>
      <c r="Q3466" s="13" t="s">
        <v>11334</v>
      </c>
      <c r="R3466" t="s">
        <v>11335</v>
      </c>
      <c r="S3466" s="20">
        <v>0</v>
      </c>
      <c r="T3466" s="21" t="s">
        <v>38</v>
      </c>
    </row>
    <row r="3467" spans="1:20" x14ac:dyDescent="0.35">
      <c r="A3467" s="96" t="s">
        <v>11336</v>
      </c>
      <c r="B3467" s="96"/>
      <c r="C3467" s="96"/>
      <c r="D3467" s="13" t="s">
        <v>11333</v>
      </c>
      <c r="E3467" s="13">
        <v>6</v>
      </c>
      <c r="F3467" s="14">
        <v>1</v>
      </c>
      <c r="G3467" s="13" t="s">
        <v>31</v>
      </c>
      <c r="H3467" s="14">
        <v>20</v>
      </c>
      <c r="I3467" s="15" t="s">
        <v>32</v>
      </c>
      <c r="J3467" s="16">
        <v>44.099999999999994</v>
      </c>
      <c r="K3467" s="16">
        <v>7.35</v>
      </c>
      <c r="L3467" s="17" t="s">
        <v>502</v>
      </c>
      <c r="M3467" s="163" t="str">
        <f>IFERROR(GETPIVOTDATA("Tot. Bottles",'- Ordine Aggregato -'!$A$1,"sku anker",A3467),"")</f>
        <v/>
      </c>
      <c r="N3467" s="18" t="s">
        <v>42</v>
      </c>
      <c r="O3467" s="19" t="str">
        <f t="shared" si="53"/>
        <v>Order online</v>
      </c>
      <c r="P3467" s="97" t="s">
        <v>68</v>
      </c>
      <c r="Q3467" s="13" t="s">
        <v>11337</v>
      </c>
      <c r="R3467" t="s">
        <v>11338</v>
      </c>
      <c r="S3467" s="20">
        <v>0</v>
      </c>
      <c r="T3467" s="21" t="s">
        <v>38</v>
      </c>
    </row>
    <row r="3468" spans="1:20" x14ac:dyDescent="0.35">
      <c r="A3468" s="96" t="s">
        <v>11339</v>
      </c>
      <c r="D3468" s="13" t="s">
        <v>11340</v>
      </c>
      <c r="E3468" s="13">
        <v>6</v>
      </c>
      <c r="F3468" s="14">
        <v>0.7</v>
      </c>
      <c r="G3468" s="13" t="s">
        <v>14871</v>
      </c>
      <c r="H3468" s="14">
        <v>38</v>
      </c>
      <c r="I3468" s="15" t="s">
        <v>32</v>
      </c>
      <c r="J3468" s="16">
        <v>33.900000000000006</v>
      </c>
      <c r="K3468" s="16">
        <v>5.65</v>
      </c>
      <c r="L3468" s="17" t="s">
        <v>416</v>
      </c>
      <c r="M3468" s="163" t="str">
        <f>IFERROR(GETPIVOTDATA("Tot. Bottles",'- Ordine Aggregato -'!$A$1,"sku anker",A3468),"")</f>
        <v/>
      </c>
      <c r="N3468" s="18" t="s">
        <v>34</v>
      </c>
      <c r="O3468" s="19" t="str">
        <f t="shared" si="53"/>
        <v>Order online</v>
      </c>
      <c r="P3468" s="97" t="s">
        <v>580</v>
      </c>
      <c r="Q3468" s="13" t="s">
        <v>11341</v>
      </c>
      <c r="R3468" t="s">
        <v>11342</v>
      </c>
      <c r="S3468" s="20">
        <v>0</v>
      </c>
      <c r="T3468" s="21" t="s">
        <v>38</v>
      </c>
    </row>
    <row r="3469" spans="1:20" x14ac:dyDescent="0.35">
      <c r="A3469" s="13" t="s">
        <v>11343</v>
      </c>
      <c r="B3469" s="13"/>
      <c r="C3469" s="13"/>
      <c r="D3469" s="13" t="s">
        <v>11344</v>
      </c>
      <c r="E3469" s="13">
        <v>6</v>
      </c>
      <c r="F3469" s="14">
        <v>0.7</v>
      </c>
      <c r="G3469" s="13" t="s">
        <v>14872</v>
      </c>
      <c r="H3469" s="14">
        <v>43</v>
      </c>
      <c r="I3469" s="15" t="s">
        <v>32</v>
      </c>
      <c r="J3469" s="16">
        <v>139.5</v>
      </c>
      <c r="K3469" s="16">
        <v>23.25</v>
      </c>
      <c r="L3469" s="17" t="s">
        <v>368</v>
      </c>
      <c r="M3469" s="163" t="str">
        <f>IFERROR(GETPIVOTDATA("Tot. Bottles",'- Ordine Aggregato -'!$A$1,"sku anker",A3469),"")</f>
        <v/>
      </c>
      <c r="N3469" s="18" t="s">
        <v>42</v>
      </c>
      <c r="O3469" s="19" t="str">
        <f t="shared" ref="O3469:O3532" si="54">HYPERLINK("https://www.ankeramsterdamspirits.nl/en/products/"&amp;A3469,"Order online")</f>
        <v>Order online</v>
      </c>
      <c r="P3469" s="97" t="s">
        <v>11345</v>
      </c>
      <c r="Q3469" s="13" t="s">
        <v>11346</v>
      </c>
      <c r="R3469" t="s">
        <v>11347</v>
      </c>
      <c r="S3469" s="20">
        <v>0</v>
      </c>
      <c r="T3469" s="21" t="s">
        <v>38</v>
      </c>
    </row>
    <row r="3470" spans="1:20" x14ac:dyDescent="0.35">
      <c r="A3470" s="96" t="s">
        <v>11348</v>
      </c>
      <c r="D3470" s="13" t="s">
        <v>11349</v>
      </c>
      <c r="E3470" s="13">
        <v>6</v>
      </c>
      <c r="F3470" s="14">
        <v>0.7</v>
      </c>
      <c r="G3470" s="13" t="s">
        <v>14872</v>
      </c>
      <c r="H3470" s="14">
        <v>40</v>
      </c>
      <c r="I3470" s="15" t="s">
        <v>32</v>
      </c>
      <c r="J3470" s="16">
        <v>50.099999999999994</v>
      </c>
      <c r="K3470" s="16">
        <v>8.35</v>
      </c>
      <c r="L3470" s="17" t="s">
        <v>104</v>
      </c>
      <c r="M3470" s="163" t="str">
        <f>IFERROR(GETPIVOTDATA("Tot. Bottles",'- Ordine Aggregato -'!$A$1,"sku anker",A3470),"")</f>
        <v/>
      </c>
      <c r="N3470" s="18" t="s">
        <v>42</v>
      </c>
      <c r="O3470" s="19" t="str">
        <f t="shared" si="54"/>
        <v>Order online</v>
      </c>
      <c r="P3470" s="97" t="s">
        <v>146</v>
      </c>
      <c r="Q3470" s="13" t="s">
        <v>11350</v>
      </c>
      <c r="R3470" t="s">
        <v>11351</v>
      </c>
      <c r="S3470" s="20">
        <v>0</v>
      </c>
      <c r="T3470" s="21" t="s">
        <v>38</v>
      </c>
    </row>
    <row r="3471" spans="1:20" x14ac:dyDescent="0.35">
      <c r="A3471" s="13" t="s">
        <v>14478</v>
      </c>
      <c r="B3471" s="13"/>
      <c r="C3471" s="13"/>
      <c r="D3471" s="13" t="s">
        <v>11349</v>
      </c>
      <c r="E3471" s="13">
        <v>12</v>
      </c>
      <c r="F3471" s="14">
        <v>1</v>
      </c>
      <c r="G3471" s="13" t="s">
        <v>14872</v>
      </c>
      <c r="H3471" s="14">
        <v>40</v>
      </c>
      <c r="I3471" s="15" t="s">
        <v>32</v>
      </c>
      <c r="J3471" s="16">
        <v>129</v>
      </c>
      <c r="K3471" s="16">
        <v>10.75</v>
      </c>
      <c r="L3471" s="17" t="s">
        <v>104</v>
      </c>
      <c r="M3471" s="163" t="str">
        <f>IFERROR(GETPIVOTDATA("Tot. Bottles",'- Ordine Aggregato -'!$A$1,"sku anker",A3471),"")</f>
        <v/>
      </c>
      <c r="N3471" s="18" t="s">
        <v>42</v>
      </c>
      <c r="O3471" s="19" t="str">
        <f t="shared" si="54"/>
        <v>Order online</v>
      </c>
      <c r="P3471" s="97" t="s">
        <v>146</v>
      </c>
      <c r="Q3471" s="13" t="s">
        <v>15926</v>
      </c>
      <c r="R3471" t="s">
        <v>15927</v>
      </c>
      <c r="S3471" s="20">
        <v>0</v>
      </c>
      <c r="T3471" s="21" t="s">
        <v>38</v>
      </c>
    </row>
    <row r="3472" spans="1:20" x14ac:dyDescent="0.35">
      <c r="A3472" s="96" t="s">
        <v>11352</v>
      </c>
      <c r="D3472" s="13" t="s">
        <v>11353</v>
      </c>
      <c r="E3472" s="13">
        <v>6</v>
      </c>
      <c r="F3472" s="14">
        <v>0.75</v>
      </c>
      <c r="G3472" s="13" t="s">
        <v>14872</v>
      </c>
      <c r="H3472" s="14">
        <v>13.5</v>
      </c>
      <c r="I3472" s="15" t="s">
        <v>32</v>
      </c>
      <c r="J3472" s="16">
        <v>31.200000000000003</v>
      </c>
      <c r="K3472" s="16">
        <v>5.2</v>
      </c>
      <c r="L3472" s="17" t="s">
        <v>437</v>
      </c>
      <c r="M3472" s="163" t="str">
        <f>IFERROR(GETPIVOTDATA("Tot. Bottles",'- Ordine Aggregato -'!$A$1,"sku anker",A3472),"")</f>
        <v/>
      </c>
      <c r="N3472" s="18" t="s">
        <v>42</v>
      </c>
      <c r="O3472" s="19" t="str">
        <f t="shared" si="54"/>
        <v>Order online</v>
      </c>
      <c r="P3472" s="97" t="s">
        <v>355</v>
      </c>
      <c r="Q3472" s="13" t="s">
        <v>11354</v>
      </c>
      <c r="R3472" t="s">
        <v>42</v>
      </c>
      <c r="S3472" s="20">
        <v>0</v>
      </c>
      <c r="T3472" s="21" t="s">
        <v>38</v>
      </c>
    </row>
    <row r="3473" spans="1:20" x14ac:dyDescent="0.35">
      <c r="A3473" s="96" t="s">
        <v>11355</v>
      </c>
      <c r="B3473" s="96"/>
      <c r="C3473" s="96"/>
      <c r="D3473" s="13" t="s">
        <v>11356</v>
      </c>
      <c r="E3473" s="13">
        <v>6</v>
      </c>
      <c r="F3473" s="14">
        <v>0.75</v>
      </c>
      <c r="G3473" s="13" t="s">
        <v>14872</v>
      </c>
      <c r="H3473" s="14">
        <v>13.5</v>
      </c>
      <c r="I3473" s="15" t="s">
        <v>32</v>
      </c>
      <c r="J3473" s="16">
        <v>25.799999999999997</v>
      </c>
      <c r="K3473" s="16">
        <v>4.3</v>
      </c>
      <c r="L3473" s="17" t="s">
        <v>704</v>
      </c>
      <c r="M3473" s="163" t="str">
        <f>IFERROR(GETPIVOTDATA("Tot. Bottles",'- Ordine Aggregato -'!$A$1,"sku anker",A3473),"")</f>
        <v/>
      </c>
      <c r="N3473" s="18" t="s">
        <v>42</v>
      </c>
      <c r="O3473" s="19" t="str">
        <f t="shared" si="54"/>
        <v>Order online</v>
      </c>
      <c r="P3473" s="97" t="s">
        <v>225</v>
      </c>
      <c r="Q3473" s="13" t="s">
        <v>11357</v>
      </c>
      <c r="R3473" t="s">
        <v>11358</v>
      </c>
      <c r="S3473" s="20">
        <v>0</v>
      </c>
      <c r="T3473" s="21" t="s">
        <v>38</v>
      </c>
    </row>
    <row r="3474" spans="1:20" x14ac:dyDescent="0.35">
      <c r="A3474" s="13" t="s">
        <v>11359</v>
      </c>
      <c r="B3474" s="13"/>
      <c r="C3474" s="13"/>
      <c r="D3474" s="13" t="s">
        <v>11360</v>
      </c>
      <c r="E3474" s="13">
        <v>6</v>
      </c>
      <c r="F3474" s="14">
        <v>0.75</v>
      </c>
      <c r="G3474" s="13" t="s">
        <v>14872</v>
      </c>
      <c r="H3474" s="14">
        <v>13</v>
      </c>
      <c r="I3474" s="15" t="s">
        <v>32</v>
      </c>
      <c r="J3474" s="16">
        <v>25.799999999999997</v>
      </c>
      <c r="K3474" s="16">
        <v>4.3</v>
      </c>
      <c r="L3474" s="17" t="s">
        <v>710</v>
      </c>
      <c r="M3474" s="163" t="str">
        <f>IFERROR(GETPIVOTDATA("Tot. Bottles",'- Ordine Aggregato -'!$A$1,"sku anker",A3474),"")</f>
        <v/>
      </c>
      <c r="N3474" s="18" t="s">
        <v>42</v>
      </c>
      <c r="O3474" s="19" t="str">
        <f t="shared" si="54"/>
        <v>Order online</v>
      </c>
      <c r="P3474" s="97" t="s">
        <v>225</v>
      </c>
      <c r="Q3474" s="13" t="s">
        <v>11361</v>
      </c>
      <c r="R3474" t="s">
        <v>11362</v>
      </c>
      <c r="S3474" s="20">
        <v>0</v>
      </c>
      <c r="T3474" s="21" t="s">
        <v>38</v>
      </c>
    </row>
    <row r="3475" spans="1:20" x14ac:dyDescent="0.35">
      <c r="A3475" s="13" t="s">
        <v>11363</v>
      </c>
      <c r="B3475" s="13"/>
      <c r="C3475" s="13"/>
      <c r="D3475" s="13" t="s">
        <v>11364</v>
      </c>
      <c r="E3475" s="13">
        <v>6</v>
      </c>
      <c r="F3475" s="14">
        <v>1</v>
      </c>
      <c r="G3475" s="13" t="s">
        <v>46</v>
      </c>
      <c r="H3475" s="14">
        <v>50</v>
      </c>
      <c r="I3475" s="15" t="s">
        <v>32</v>
      </c>
      <c r="J3475" s="16">
        <v>61.800000000000004</v>
      </c>
      <c r="K3475" s="16">
        <v>10.3</v>
      </c>
      <c r="L3475" s="17" t="s">
        <v>104</v>
      </c>
      <c r="M3475" s="163" t="str">
        <f>IFERROR(GETPIVOTDATA("Tot. Bottles",'- Ordine Aggregato -'!$A$1,"sku anker",A3475),"")</f>
        <v/>
      </c>
      <c r="N3475" s="18" t="s">
        <v>42</v>
      </c>
      <c r="O3475" s="19" t="str">
        <f t="shared" si="54"/>
        <v>Order online</v>
      </c>
      <c r="P3475" s="97" t="s">
        <v>225</v>
      </c>
      <c r="Q3475" s="13" t="s">
        <v>11365</v>
      </c>
      <c r="R3475" t="s">
        <v>11366</v>
      </c>
      <c r="S3475" s="20">
        <v>0</v>
      </c>
      <c r="T3475" s="21" t="s">
        <v>38</v>
      </c>
    </row>
    <row r="3476" spans="1:20" x14ac:dyDescent="0.35">
      <c r="A3476" s="13" t="s">
        <v>11367</v>
      </c>
      <c r="B3476" s="13"/>
      <c r="C3476" s="13"/>
      <c r="D3476" s="13" t="s">
        <v>11368</v>
      </c>
      <c r="E3476" s="13">
        <v>6</v>
      </c>
      <c r="F3476" s="14">
        <v>0.7</v>
      </c>
      <c r="G3476" s="13" t="s">
        <v>14872</v>
      </c>
      <c r="H3476" s="14">
        <v>40</v>
      </c>
      <c r="I3476" s="15" t="s">
        <v>32</v>
      </c>
      <c r="J3476" s="16">
        <v>39</v>
      </c>
      <c r="K3476" s="16">
        <v>6.5</v>
      </c>
      <c r="L3476" s="17" t="s">
        <v>104</v>
      </c>
      <c r="M3476" s="163" t="str">
        <f>IFERROR(GETPIVOTDATA("Tot. Bottles",'- Ordine Aggregato -'!$A$1,"sku anker",A3476),"")</f>
        <v/>
      </c>
      <c r="N3476" s="18" t="s">
        <v>42</v>
      </c>
      <c r="O3476" s="19" t="str">
        <f t="shared" si="54"/>
        <v>Order online</v>
      </c>
      <c r="P3476" s="97" t="s">
        <v>1348</v>
      </c>
      <c r="Q3476" s="13" t="s">
        <v>11369</v>
      </c>
      <c r="R3476" t="s">
        <v>11370</v>
      </c>
      <c r="S3476" s="20">
        <v>0</v>
      </c>
      <c r="T3476" s="21" t="s">
        <v>38</v>
      </c>
    </row>
    <row r="3477" spans="1:20" x14ac:dyDescent="0.35">
      <c r="A3477" s="96" t="s">
        <v>11371</v>
      </c>
      <c r="D3477" s="13" t="s">
        <v>11372</v>
      </c>
      <c r="E3477" s="13">
        <v>6</v>
      </c>
      <c r="F3477" s="14">
        <v>0.7</v>
      </c>
      <c r="G3477" s="13" t="s">
        <v>46</v>
      </c>
      <c r="H3477" s="14">
        <v>45</v>
      </c>
      <c r="I3477" s="15" t="s">
        <v>32</v>
      </c>
      <c r="J3477" s="16">
        <v>45.900000000000006</v>
      </c>
      <c r="K3477" s="16">
        <v>7.65</v>
      </c>
      <c r="L3477" s="17" t="s">
        <v>104</v>
      </c>
      <c r="M3477" s="163" t="str">
        <f>IFERROR(GETPIVOTDATA("Tot. Bottles",'- Ordine Aggregato -'!$A$1,"sku anker",A3477),"")</f>
        <v/>
      </c>
      <c r="N3477" s="18" t="s">
        <v>42</v>
      </c>
      <c r="O3477" s="19" t="str">
        <f t="shared" si="54"/>
        <v>Order online</v>
      </c>
      <c r="P3477" s="97" t="s">
        <v>225</v>
      </c>
      <c r="Q3477" s="13" t="s">
        <v>11373</v>
      </c>
      <c r="R3477" t="s">
        <v>11374</v>
      </c>
      <c r="S3477" s="20">
        <v>0</v>
      </c>
      <c r="T3477" s="21" t="s">
        <v>38</v>
      </c>
    </row>
    <row r="3478" spans="1:20" x14ac:dyDescent="0.35">
      <c r="A3478" s="13" t="s">
        <v>11375</v>
      </c>
      <c r="B3478" s="13"/>
      <c r="C3478" s="13"/>
      <c r="D3478" s="13" t="s">
        <v>11376</v>
      </c>
      <c r="E3478" s="13">
        <v>12</v>
      </c>
      <c r="F3478" s="14">
        <v>0.3</v>
      </c>
      <c r="G3478" s="13" t="s">
        <v>46</v>
      </c>
      <c r="H3478" s="14">
        <v>14.5</v>
      </c>
      <c r="I3478" s="15" t="s">
        <v>32</v>
      </c>
      <c r="J3478" s="16">
        <v>55.800000000000004</v>
      </c>
      <c r="K3478" s="16">
        <v>4.6500000000000004</v>
      </c>
      <c r="L3478" s="17" t="s">
        <v>2306</v>
      </c>
      <c r="M3478" s="163" t="str">
        <f>IFERROR(GETPIVOTDATA("Tot. Bottles",'- Ordine Aggregato -'!$A$1,"sku anker",A3478),"")</f>
        <v/>
      </c>
      <c r="N3478" s="18" t="s">
        <v>42</v>
      </c>
      <c r="O3478" s="19" t="str">
        <f t="shared" si="54"/>
        <v>Order online</v>
      </c>
      <c r="P3478" s="97" t="s">
        <v>442</v>
      </c>
      <c r="Q3478" s="13" t="s">
        <v>11377</v>
      </c>
      <c r="R3478" t="s">
        <v>11378</v>
      </c>
      <c r="S3478" s="20">
        <v>0</v>
      </c>
      <c r="T3478" s="21" t="s">
        <v>38</v>
      </c>
    </row>
    <row r="3479" spans="1:20" x14ac:dyDescent="0.35">
      <c r="A3479" s="96" t="s">
        <v>11379</v>
      </c>
      <c r="B3479" s="96"/>
      <c r="C3479" s="96"/>
      <c r="D3479" s="13" t="s">
        <v>11376</v>
      </c>
      <c r="E3479" s="13">
        <v>12</v>
      </c>
      <c r="F3479" s="14">
        <v>0.72</v>
      </c>
      <c r="G3479" s="13" t="s">
        <v>14872</v>
      </c>
      <c r="H3479" s="14">
        <v>14.5</v>
      </c>
      <c r="I3479" s="15" t="s">
        <v>32</v>
      </c>
      <c r="J3479" s="16">
        <v>89.4</v>
      </c>
      <c r="K3479" s="16">
        <v>7.45</v>
      </c>
      <c r="L3479" s="17" t="s">
        <v>2306</v>
      </c>
      <c r="M3479" s="163" t="str">
        <f>IFERROR(GETPIVOTDATA("Tot. Bottles",'- Ordine Aggregato -'!$A$1,"sku anker",A3479),"")</f>
        <v/>
      </c>
      <c r="N3479" s="18" t="s">
        <v>42</v>
      </c>
      <c r="O3479" s="19" t="str">
        <f t="shared" si="54"/>
        <v>Order online</v>
      </c>
      <c r="P3479" s="97" t="s">
        <v>442</v>
      </c>
      <c r="Q3479" s="13" t="s">
        <v>11380</v>
      </c>
      <c r="R3479" t="s">
        <v>11381</v>
      </c>
      <c r="S3479" s="20">
        <v>0</v>
      </c>
      <c r="T3479" s="21" t="s">
        <v>38</v>
      </c>
    </row>
    <row r="3480" spans="1:20" x14ac:dyDescent="0.35">
      <c r="A3480" s="96" t="s">
        <v>11382</v>
      </c>
      <c r="D3480" s="13" t="s">
        <v>11383</v>
      </c>
      <c r="E3480" s="13">
        <v>12</v>
      </c>
      <c r="F3480" s="14">
        <v>0.75</v>
      </c>
      <c r="G3480" s="13" t="s">
        <v>46</v>
      </c>
      <c r="H3480" s="14">
        <v>14.5</v>
      </c>
      <c r="I3480" s="15" t="s">
        <v>32</v>
      </c>
      <c r="J3480" s="16">
        <v>129</v>
      </c>
      <c r="K3480" s="16">
        <v>10.75</v>
      </c>
      <c r="L3480" s="17" t="s">
        <v>2306</v>
      </c>
      <c r="M3480" s="163" t="str">
        <f>IFERROR(GETPIVOTDATA("Tot. Bottles",'- Ordine Aggregato -'!$A$1,"sku anker",A3480),"")</f>
        <v/>
      </c>
      <c r="N3480" s="18" t="s">
        <v>34</v>
      </c>
      <c r="O3480" s="19" t="str">
        <f t="shared" si="54"/>
        <v>Order online</v>
      </c>
      <c r="P3480" s="97" t="s">
        <v>442</v>
      </c>
      <c r="Q3480" s="13" t="s">
        <v>11384</v>
      </c>
      <c r="R3480" t="s">
        <v>11385</v>
      </c>
      <c r="S3480" s="20">
        <v>0</v>
      </c>
      <c r="T3480" s="21" t="s">
        <v>38</v>
      </c>
    </row>
    <row r="3481" spans="1:20" x14ac:dyDescent="0.35">
      <c r="A3481" s="13" t="s">
        <v>11386</v>
      </c>
      <c r="B3481" s="13"/>
      <c r="C3481" s="13"/>
      <c r="D3481" s="13" t="s">
        <v>11387</v>
      </c>
      <c r="E3481" s="13">
        <v>24</v>
      </c>
      <c r="F3481" s="14">
        <v>0.33</v>
      </c>
      <c r="G3481" s="13" t="s">
        <v>46</v>
      </c>
      <c r="H3481" s="14">
        <v>5.9</v>
      </c>
      <c r="I3481" s="15" t="s">
        <v>32</v>
      </c>
      <c r="J3481" s="16">
        <v>18.240000000000002</v>
      </c>
      <c r="K3481" s="16">
        <v>0.76</v>
      </c>
      <c r="L3481" s="17" t="s">
        <v>1498</v>
      </c>
      <c r="M3481" s="163" t="str">
        <f>IFERROR(GETPIVOTDATA("Tot. Bottles",'- Ordine Aggregato -'!$A$1,"sku anker",A3481),"")</f>
        <v/>
      </c>
      <c r="N3481" s="18" t="s">
        <v>42</v>
      </c>
      <c r="O3481" s="19" t="str">
        <f t="shared" si="54"/>
        <v>Order online</v>
      </c>
      <c r="P3481" s="97" t="s">
        <v>43</v>
      </c>
      <c r="Q3481" s="13" t="s">
        <v>11388</v>
      </c>
      <c r="R3481" t="s">
        <v>11389</v>
      </c>
      <c r="S3481" s="20">
        <v>0</v>
      </c>
      <c r="T3481" s="21" t="s">
        <v>38</v>
      </c>
    </row>
    <row r="3482" spans="1:20" x14ac:dyDescent="0.35">
      <c r="A3482" s="13" t="s">
        <v>11391</v>
      </c>
      <c r="B3482" s="13"/>
      <c r="C3482" s="13"/>
      <c r="D3482" s="13" t="s">
        <v>11390</v>
      </c>
      <c r="E3482" s="13">
        <v>144</v>
      </c>
      <c r="F3482" s="14">
        <v>0.03</v>
      </c>
      <c r="G3482" s="13" t="s">
        <v>14872</v>
      </c>
      <c r="H3482" s="14">
        <v>25</v>
      </c>
      <c r="I3482" s="15" t="s">
        <v>32</v>
      </c>
      <c r="J3482" s="16">
        <v>158.4</v>
      </c>
      <c r="K3482" s="16">
        <v>1.1000000000000001</v>
      </c>
      <c r="L3482" s="17" t="s">
        <v>399</v>
      </c>
      <c r="M3482" s="163" t="str">
        <f>IFERROR(GETPIVOTDATA("Tot. Bottles",'- Ordine Aggregato -'!$A$1,"sku anker",A3482),"")</f>
        <v/>
      </c>
      <c r="N3482" s="18" t="s">
        <v>42</v>
      </c>
      <c r="O3482" s="19" t="str">
        <f t="shared" si="54"/>
        <v>Order online</v>
      </c>
      <c r="P3482" s="97" t="s">
        <v>2989</v>
      </c>
      <c r="Q3482" s="13" t="s">
        <v>11392</v>
      </c>
      <c r="R3482" t="s">
        <v>11393</v>
      </c>
      <c r="S3482" s="20">
        <v>0</v>
      </c>
      <c r="T3482" s="21" t="s">
        <v>38</v>
      </c>
    </row>
    <row r="3483" spans="1:20" x14ac:dyDescent="0.35">
      <c r="A3483" s="13" t="s">
        <v>11394</v>
      </c>
      <c r="B3483" s="13"/>
      <c r="C3483" s="13"/>
      <c r="D3483" s="13" t="s">
        <v>11390</v>
      </c>
      <c r="E3483" s="13">
        <v>12</v>
      </c>
      <c r="F3483" s="14">
        <v>0.35</v>
      </c>
      <c r="G3483" s="13" t="s">
        <v>14872</v>
      </c>
      <c r="H3483" s="14">
        <v>25</v>
      </c>
      <c r="I3483" s="15" t="s">
        <v>32</v>
      </c>
      <c r="J3483" s="16">
        <v>71.400000000000006</v>
      </c>
      <c r="K3483" s="16">
        <v>5.95</v>
      </c>
      <c r="L3483" s="17" t="s">
        <v>399</v>
      </c>
      <c r="M3483" s="163" t="str">
        <f>IFERROR(GETPIVOTDATA("Tot. Bottles",'- Ordine Aggregato -'!$A$1,"sku anker",A3483),"")</f>
        <v/>
      </c>
      <c r="N3483" s="18" t="s">
        <v>42</v>
      </c>
      <c r="O3483" s="19" t="str">
        <f t="shared" si="54"/>
        <v>Order online</v>
      </c>
      <c r="P3483" s="97" t="s">
        <v>2989</v>
      </c>
      <c r="Q3483" s="13" t="s">
        <v>11395</v>
      </c>
      <c r="R3483" t="s">
        <v>11396</v>
      </c>
      <c r="S3483" s="20">
        <v>0</v>
      </c>
      <c r="T3483" s="21" t="s">
        <v>38</v>
      </c>
    </row>
    <row r="3484" spans="1:20" x14ac:dyDescent="0.35">
      <c r="A3484" s="96" t="s">
        <v>11397</v>
      </c>
      <c r="B3484" s="96"/>
      <c r="C3484" s="96"/>
      <c r="D3484" s="13" t="s">
        <v>11390</v>
      </c>
      <c r="E3484" s="13">
        <v>6</v>
      </c>
      <c r="F3484" s="14">
        <v>0.7</v>
      </c>
      <c r="G3484" s="13" t="s">
        <v>14871</v>
      </c>
      <c r="H3484" s="14">
        <v>25</v>
      </c>
      <c r="I3484" s="15" t="s">
        <v>32</v>
      </c>
      <c r="J3484" s="16">
        <v>51</v>
      </c>
      <c r="K3484" s="16">
        <v>8.5</v>
      </c>
      <c r="L3484" s="17" t="s">
        <v>399</v>
      </c>
      <c r="M3484" s="163" t="str">
        <f>IFERROR(GETPIVOTDATA("Tot. Bottles",'- Ordine Aggregato -'!$A$1,"sku anker",A3484),"")</f>
        <v/>
      </c>
      <c r="N3484" s="18" t="s">
        <v>42</v>
      </c>
      <c r="O3484" s="19" t="str">
        <f t="shared" si="54"/>
        <v>Order online</v>
      </c>
      <c r="P3484" s="97" t="s">
        <v>2989</v>
      </c>
      <c r="Q3484" s="13" t="s">
        <v>11398</v>
      </c>
      <c r="R3484" t="s">
        <v>11399</v>
      </c>
      <c r="S3484" s="20">
        <v>0</v>
      </c>
      <c r="T3484" s="21" t="s">
        <v>38</v>
      </c>
    </row>
    <row r="3485" spans="1:20" x14ac:dyDescent="0.35">
      <c r="A3485" s="96" t="s">
        <v>11400</v>
      </c>
      <c r="D3485" s="13" t="s">
        <v>11390</v>
      </c>
      <c r="E3485" s="13">
        <v>1</v>
      </c>
      <c r="F3485" s="14">
        <v>3</v>
      </c>
      <c r="G3485" s="13" t="s">
        <v>14872</v>
      </c>
      <c r="H3485" s="14">
        <v>25</v>
      </c>
      <c r="I3485" s="15" t="s">
        <v>32</v>
      </c>
      <c r="J3485" s="16">
        <v>50</v>
      </c>
      <c r="K3485" s="16">
        <v>50</v>
      </c>
      <c r="L3485" s="17" t="s">
        <v>399</v>
      </c>
      <c r="M3485" s="163" t="str">
        <f>IFERROR(GETPIVOTDATA("Tot. Bottles",'- Ordine Aggregato -'!$A$1,"sku anker",A3485),"")</f>
        <v/>
      </c>
      <c r="N3485" s="18" t="s">
        <v>42</v>
      </c>
      <c r="O3485" s="19" t="str">
        <f t="shared" si="54"/>
        <v>Order online</v>
      </c>
      <c r="P3485" s="97" t="s">
        <v>2989</v>
      </c>
      <c r="Q3485" s="13" t="s">
        <v>11401</v>
      </c>
      <c r="R3485" t="s">
        <v>42</v>
      </c>
      <c r="S3485" s="20">
        <v>0</v>
      </c>
      <c r="T3485" s="21" t="s">
        <v>38</v>
      </c>
    </row>
    <row r="3486" spans="1:20" x14ac:dyDescent="0.35">
      <c r="A3486" s="13" t="s">
        <v>11402</v>
      </c>
      <c r="B3486" s="13"/>
      <c r="C3486" s="13"/>
      <c r="D3486" s="13" t="s">
        <v>11403</v>
      </c>
      <c r="E3486" s="13">
        <v>6</v>
      </c>
      <c r="F3486" s="14">
        <v>0.7</v>
      </c>
      <c r="G3486" s="13" t="s">
        <v>46</v>
      </c>
      <c r="H3486" s="14">
        <v>40</v>
      </c>
      <c r="I3486" s="15" t="s">
        <v>32</v>
      </c>
      <c r="J3486" s="16">
        <v>17.700000000000003</v>
      </c>
      <c r="K3486" s="16">
        <v>2.95</v>
      </c>
      <c r="L3486" s="17" t="s">
        <v>718</v>
      </c>
      <c r="M3486" s="163" t="str">
        <f>IFERROR(GETPIVOTDATA("Tot. Bottles",'- Ordine Aggregato -'!$A$1,"sku anker",A3486),"")</f>
        <v/>
      </c>
      <c r="N3486" s="18" t="s">
        <v>42</v>
      </c>
      <c r="O3486" s="19" t="str">
        <f t="shared" si="54"/>
        <v>Order online</v>
      </c>
      <c r="P3486" s="97" t="s">
        <v>355</v>
      </c>
      <c r="Q3486" s="13" t="s">
        <v>11404</v>
      </c>
      <c r="R3486" t="s">
        <v>11405</v>
      </c>
      <c r="S3486" s="20">
        <v>0</v>
      </c>
      <c r="T3486" s="21" t="s">
        <v>38</v>
      </c>
    </row>
    <row r="3487" spans="1:20" x14ac:dyDescent="0.35">
      <c r="A3487" s="96" t="s">
        <v>11406</v>
      </c>
      <c r="B3487" s="96"/>
      <c r="C3487" s="96"/>
      <c r="D3487" s="13" t="s">
        <v>11407</v>
      </c>
      <c r="E3487" s="13">
        <v>6</v>
      </c>
      <c r="F3487" s="14">
        <v>0.7</v>
      </c>
      <c r="G3487" s="13" t="s">
        <v>46</v>
      </c>
      <c r="H3487" s="14">
        <v>35</v>
      </c>
      <c r="I3487" s="15" t="s">
        <v>32</v>
      </c>
      <c r="J3487" s="16">
        <v>17.700000000000003</v>
      </c>
      <c r="K3487" s="16">
        <v>2.95</v>
      </c>
      <c r="L3487" s="17" t="s">
        <v>718</v>
      </c>
      <c r="M3487" s="163" t="str">
        <f>IFERROR(GETPIVOTDATA("Tot. Bottles",'- Ordine Aggregato -'!$A$1,"sku anker",A3487),"")</f>
        <v/>
      </c>
      <c r="N3487" s="18" t="s">
        <v>42</v>
      </c>
      <c r="O3487" s="19" t="str">
        <f t="shared" si="54"/>
        <v>Order online</v>
      </c>
      <c r="P3487" s="97" t="s">
        <v>355</v>
      </c>
      <c r="Q3487" s="13" t="s">
        <v>11408</v>
      </c>
      <c r="R3487" t="s">
        <v>11409</v>
      </c>
      <c r="S3487" s="20">
        <v>0</v>
      </c>
      <c r="T3487" s="21" t="s">
        <v>38</v>
      </c>
    </row>
    <row r="3488" spans="1:20" x14ac:dyDescent="0.35">
      <c r="A3488" s="96" t="s">
        <v>11410</v>
      </c>
      <c r="B3488" s="96"/>
      <c r="C3488" s="96"/>
      <c r="D3488" s="13" t="s">
        <v>11411</v>
      </c>
      <c r="E3488" s="13">
        <v>12</v>
      </c>
      <c r="F3488" s="14">
        <v>0.7</v>
      </c>
      <c r="G3488" s="13" t="s">
        <v>14872</v>
      </c>
      <c r="H3488" s="14">
        <v>38</v>
      </c>
      <c r="I3488" s="15" t="s">
        <v>32</v>
      </c>
      <c r="J3488" s="16">
        <v>34.799999999999997</v>
      </c>
      <c r="K3488" s="16">
        <v>2.9</v>
      </c>
      <c r="L3488" s="17" t="s">
        <v>718</v>
      </c>
      <c r="M3488" s="163" t="str">
        <f>IFERROR(GETPIVOTDATA("Tot. Bottles",'- Ordine Aggregato -'!$A$1,"sku anker",A3488),"")</f>
        <v/>
      </c>
      <c r="N3488" s="18" t="s">
        <v>42</v>
      </c>
      <c r="O3488" s="19" t="str">
        <f t="shared" si="54"/>
        <v>Order online</v>
      </c>
      <c r="P3488" s="97" t="s">
        <v>225</v>
      </c>
      <c r="Q3488" s="13" t="s">
        <v>11412</v>
      </c>
      <c r="R3488" t="s">
        <v>11413</v>
      </c>
      <c r="S3488" s="20">
        <v>0</v>
      </c>
      <c r="T3488" s="21" t="s">
        <v>38</v>
      </c>
    </row>
    <row r="3489" spans="1:20" x14ac:dyDescent="0.35">
      <c r="A3489" s="13" t="s">
        <v>11414</v>
      </c>
      <c r="B3489" s="13"/>
      <c r="C3489" s="13"/>
      <c r="D3489" s="13" t="s">
        <v>11415</v>
      </c>
      <c r="E3489" s="13">
        <v>6</v>
      </c>
      <c r="F3489" s="14">
        <v>0.7</v>
      </c>
      <c r="G3489" s="13" t="s">
        <v>14872</v>
      </c>
      <c r="H3489" s="14">
        <v>40</v>
      </c>
      <c r="I3489" s="15" t="s">
        <v>32</v>
      </c>
      <c r="J3489" s="16">
        <v>66.599999999999994</v>
      </c>
      <c r="K3489" s="16">
        <v>11.1</v>
      </c>
      <c r="L3489" s="17" t="s">
        <v>4671</v>
      </c>
      <c r="M3489" s="163" t="str">
        <f>IFERROR(GETPIVOTDATA("Tot. Bottles",'- Ordine Aggregato -'!$A$1,"sku anker",A3489),"")</f>
        <v/>
      </c>
      <c r="N3489" s="18" t="s">
        <v>42</v>
      </c>
      <c r="O3489" s="19" t="str">
        <f t="shared" si="54"/>
        <v>Order online</v>
      </c>
      <c r="P3489" s="97" t="s">
        <v>1232</v>
      </c>
      <c r="Q3489" s="13" t="s">
        <v>11416</v>
      </c>
      <c r="R3489" t="s">
        <v>11417</v>
      </c>
      <c r="S3489" s="20">
        <v>0</v>
      </c>
      <c r="T3489" s="21" t="s">
        <v>38</v>
      </c>
    </row>
    <row r="3490" spans="1:20" x14ac:dyDescent="0.35">
      <c r="A3490" s="13" t="s">
        <v>11418</v>
      </c>
      <c r="B3490" s="13"/>
      <c r="C3490" s="13"/>
      <c r="D3490" s="13" t="s">
        <v>11419</v>
      </c>
      <c r="E3490" s="13">
        <v>6</v>
      </c>
      <c r="F3490" s="14">
        <v>0.7</v>
      </c>
      <c r="G3490" s="13" t="s">
        <v>14872</v>
      </c>
      <c r="H3490" s="14">
        <v>40</v>
      </c>
      <c r="I3490" s="15" t="s">
        <v>32</v>
      </c>
      <c r="J3490" s="16">
        <v>58.5</v>
      </c>
      <c r="K3490" s="16">
        <v>9.75</v>
      </c>
      <c r="L3490" s="17" t="s">
        <v>4671</v>
      </c>
      <c r="M3490" s="163" t="str">
        <f>IFERROR(GETPIVOTDATA("Tot. Bottles",'- Ordine Aggregato -'!$A$1,"sku anker",A3490),"")</f>
        <v/>
      </c>
      <c r="N3490" s="18" t="s">
        <v>67</v>
      </c>
      <c r="O3490" s="19" t="str">
        <f t="shared" si="54"/>
        <v>Order online</v>
      </c>
      <c r="P3490" s="97" t="s">
        <v>1232</v>
      </c>
      <c r="Q3490" s="13" t="s">
        <v>11420</v>
      </c>
      <c r="R3490" t="s">
        <v>11421</v>
      </c>
      <c r="S3490" s="20">
        <v>9.75</v>
      </c>
      <c r="T3490" s="21" t="s">
        <v>38</v>
      </c>
    </row>
    <row r="3491" spans="1:20" x14ac:dyDescent="0.35">
      <c r="A3491" s="96" t="s">
        <v>11422</v>
      </c>
      <c r="B3491" s="96"/>
      <c r="C3491" s="96"/>
      <c r="D3491" s="13" t="s">
        <v>11423</v>
      </c>
      <c r="E3491" s="13">
        <v>6</v>
      </c>
      <c r="F3491" s="14">
        <v>0.7</v>
      </c>
      <c r="G3491" s="13" t="s">
        <v>31</v>
      </c>
      <c r="H3491" s="14">
        <v>40</v>
      </c>
      <c r="I3491" s="15" t="s">
        <v>32</v>
      </c>
      <c r="J3491" s="16">
        <v>53.699999999999996</v>
      </c>
      <c r="K3491" s="16">
        <v>8.9499999999999993</v>
      </c>
      <c r="L3491" s="17" t="s">
        <v>145</v>
      </c>
      <c r="M3491" s="163" t="str">
        <f>IFERROR(GETPIVOTDATA("Tot. Bottles",'- Ordine Aggregato -'!$A$1,"sku anker",A3491),"")</f>
        <v/>
      </c>
      <c r="N3491" s="18" t="s">
        <v>42</v>
      </c>
      <c r="O3491" s="19" t="str">
        <f t="shared" si="54"/>
        <v>Order online</v>
      </c>
      <c r="P3491" s="97" t="s">
        <v>1232</v>
      </c>
      <c r="Q3491" s="13" t="s">
        <v>11424</v>
      </c>
      <c r="R3491" t="s">
        <v>11425</v>
      </c>
      <c r="S3491" s="20">
        <v>0</v>
      </c>
      <c r="T3491" s="21" t="s">
        <v>38</v>
      </c>
    </row>
    <row r="3492" spans="1:20" x14ac:dyDescent="0.35">
      <c r="A3492" s="96" t="s">
        <v>11426</v>
      </c>
      <c r="B3492" s="96"/>
      <c r="C3492" s="96"/>
      <c r="D3492" s="13" t="s">
        <v>11427</v>
      </c>
      <c r="E3492" s="13">
        <v>6</v>
      </c>
      <c r="F3492" s="14">
        <v>0.7</v>
      </c>
      <c r="G3492" s="13" t="s">
        <v>31</v>
      </c>
      <c r="H3492" s="14">
        <v>40</v>
      </c>
      <c r="I3492" s="15" t="s">
        <v>32</v>
      </c>
      <c r="J3492" s="16">
        <v>126.60000000000001</v>
      </c>
      <c r="K3492" s="16">
        <v>21.1</v>
      </c>
      <c r="L3492" s="17" t="s">
        <v>3019</v>
      </c>
      <c r="M3492" s="163" t="str">
        <f>IFERROR(GETPIVOTDATA("Tot. Bottles",'- Ordine Aggregato -'!$A$1,"sku anker",A3492),"")</f>
        <v/>
      </c>
      <c r="N3492" s="18" t="s">
        <v>42</v>
      </c>
      <c r="O3492" s="19" t="str">
        <f t="shared" si="54"/>
        <v>Order online</v>
      </c>
      <c r="P3492" s="97" t="s">
        <v>43</v>
      </c>
      <c r="Q3492" s="13" t="s">
        <v>11428</v>
      </c>
      <c r="R3492" t="s">
        <v>42</v>
      </c>
      <c r="S3492" s="20">
        <v>0</v>
      </c>
      <c r="T3492" s="21" t="s">
        <v>38</v>
      </c>
    </row>
    <row r="3493" spans="1:20" x14ac:dyDescent="0.35">
      <c r="A3493" s="13" t="s">
        <v>11429</v>
      </c>
      <c r="B3493" s="13"/>
      <c r="C3493" s="13"/>
      <c r="D3493" s="13" t="s">
        <v>11430</v>
      </c>
      <c r="E3493" s="13">
        <v>6</v>
      </c>
      <c r="F3493" s="14">
        <v>0.75</v>
      </c>
      <c r="G3493" s="13" t="s">
        <v>14872</v>
      </c>
      <c r="H3493" s="14">
        <v>15.5</v>
      </c>
      <c r="I3493" s="15" t="s">
        <v>32</v>
      </c>
      <c r="J3493" s="16">
        <v>295.20000000000005</v>
      </c>
      <c r="K3493" s="16">
        <v>49.2</v>
      </c>
      <c r="L3493" s="17" t="s">
        <v>710</v>
      </c>
      <c r="M3493" s="163" t="str">
        <f>IFERROR(GETPIVOTDATA("Tot. Bottles",'- Ordine Aggregato -'!$A$1,"sku anker",A3493),"")</f>
        <v/>
      </c>
      <c r="N3493" s="18" t="s">
        <v>34</v>
      </c>
      <c r="O3493" s="19" t="str">
        <f t="shared" si="54"/>
        <v>Order online</v>
      </c>
      <c r="P3493" s="97" t="s">
        <v>355</v>
      </c>
      <c r="Q3493" s="13" t="s">
        <v>11431</v>
      </c>
      <c r="R3493" t="s">
        <v>11432</v>
      </c>
      <c r="S3493" s="20">
        <v>0</v>
      </c>
      <c r="T3493" s="21" t="s">
        <v>38</v>
      </c>
    </row>
    <row r="3494" spans="1:20" x14ac:dyDescent="0.35">
      <c r="A3494" s="96" t="s">
        <v>11433</v>
      </c>
      <c r="D3494" s="13" t="s">
        <v>11434</v>
      </c>
      <c r="E3494" s="13">
        <v>6</v>
      </c>
      <c r="F3494" s="14">
        <v>0.75</v>
      </c>
      <c r="G3494" s="13" t="s">
        <v>46</v>
      </c>
      <c r="H3494" s="14">
        <v>14.5</v>
      </c>
      <c r="I3494" s="15" t="s">
        <v>32</v>
      </c>
      <c r="J3494" s="16">
        <v>156.60000000000002</v>
      </c>
      <c r="K3494" s="16">
        <v>26.1</v>
      </c>
      <c r="L3494" s="17" t="s">
        <v>710</v>
      </c>
      <c r="M3494" s="163" t="str">
        <f>IFERROR(GETPIVOTDATA("Tot. Bottles",'- Ordine Aggregato -'!$A$1,"sku anker",A3494),"")</f>
        <v/>
      </c>
      <c r="N3494" s="18" t="s">
        <v>34</v>
      </c>
      <c r="O3494" s="19" t="str">
        <f t="shared" si="54"/>
        <v>Order online</v>
      </c>
      <c r="P3494" s="97" t="s">
        <v>355</v>
      </c>
      <c r="Q3494" s="13" t="s">
        <v>11435</v>
      </c>
      <c r="R3494" t="s">
        <v>11436</v>
      </c>
      <c r="S3494" s="20">
        <v>0</v>
      </c>
      <c r="T3494" s="21" t="s">
        <v>38</v>
      </c>
    </row>
    <row r="3495" spans="1:20" x14ac:dyDescent="0.35">
      <c r="A3495" s="96" t="s">
        <v>11437</v>
      </c>
      <c r="D3495" s="13" t="s">
        <v>11438</v>
      </c>
      <c r="E3495" s="13">
        <v>6</v>
      </c>
      <c r="F3495" s="14">
        <v>0.75</v>
      </c>
      <c r="G3495" s="13" t="s">
        <v>14872</v>
      </c>
      <c r="H3495" s="14">
        <v>13.5</v>
      </c>
      <c r="I3495" s="15" t="s">
        <v>32</v>
      </c>
      <c r="J3495" s="16">
        <v>58.5</v>
      </c>
      <c r="K3495" s="16">
        <v>9.75</v>
      </c>
      <c r="L3495" s="17" t="s">
        <v>710</v>
      </c>
      <c r="M3495" s="163" t="str">
        <f>IFERROR(GETPIVOTDATA("Tot. Bottles",'- Ordine Aggregato -'!$A$1,"sku anker",A3495),"")</f>
        <v/>
      </c>
      <c r="N3495" s="18" t="s">
        <v>42</v>
      </c>
      <c r="O3495" s="19" t="str">
        <f t="shared" si="54"/>
        <v>Order online</v>
      </c>
      <c r="P3495" s="97" t="s">
        <v>355</v>
      </c>
      <c r="Q3495" s="13" t="s">
        <v>11439</v>
      </c>
      <c r="R3495" t="s">
        <v>11440</v>
      </c>
      <c r="S3495" s="20">
        <v>0</v>
      </c>
      <c r="T3495" s="21" t="s">
        <v>38</v>
      </c>
    </row>
    <row r="3496" spans="1:20" x14ac:dyDescent="0.35">
      <c r="A3496" s="13" t="s">
        <v>11441</v>
      </c>
      <c r="B3496" s="13"/>
      <c r="C3496" s="13"/>
      <c r="D3496" s="13" t="s">
        <v>11442</v>
      </c>
      <c r="E3496" s="13">
        <v>4</v>
      </c>
      <c r="F3496" s="14">
        <v>1.5</v>
      </c>
      <c r="G3496" s="13" t="s">
        <v>14872</v>
      </c>
      <c r="H3496" s="14">
        <v>13.5</v>
      </c>
      <c r="I3496" s="15" t="s">
        <v>32</v>
      </c>
      <c r="J3496" s="16">
        <v>94</v>
      </c>
      <c r="K3496" s="16">
        <v>23.5</v>
      </c>
      <c r="L3496" s="17" t="s">
        <v>710</v>
      </c>
      <c r="M3496" s="163" t="str">
        <f>IFERROR(GETPIVOTDATA("Tot. Bottles",'- Ordine Aggregato -'!$A$1,"sku anker",A3496),"")</f>
        <v/>
      </c>
      <c r="N3496" s="18" t="s">
        <v>34</v>
      </c>
      <c r="O3496" s="19" t="str">
        <f t="shared" si="54"/>
        <v>Order online</v>
      </c>
      <c r="P3496" s="97" t="s">
        <v>355</v>
      </c>
      <c r="Q3496" s="13" t="s">
        <v>11443</v>
      </c>
      <c r="R3496" t="s">
        <v>11444</v>
      </c>
      <c r="S3496" s="20">
        <v>0</v>
      </c>
      <c r="T3496" s="21" t="s">
        <v>38</v>
      </c>
    </row>
    <row r="3497" spans="1:20" x14ac:dyDescent="0.35">
      <c r="A3497" s="13" t="s">
        <v>11445</v>
      </c>
      <c r="B3497" s="13"/>
      <c r="C3497" s="13"/>
      <c r="D3497" s="13" t="s">
        <v>15928</v>
      </c>
      <c r="E3497" s="13">
        <v>6</v>
      </c>
      <c r="F3497" s="14">
        <v>0.75</v>
      </c>
      <c r="G3497" s="13" t="s">
        <v>46</v>
      </c>
      <c r="H3497" s="14">
        <v>13</v>
      </c>
      <c r="I3497" s="15" t="s">
        <v>32</v>
      </c>
      <c r="J3497" s="16">
        <v>47.099999999999994</v>
      </c>
      <c r="K3497" s="16">
        <v>7.85</v>
      </c>
      <c r="L3497" s="17" t="s">
        <v>710</v>
      </c>
      <c r="M3497" s="163" t="str">
        <f>IFERROR(GETPIVOTDATA("Tot. Bottles",'- Ordine Aggregato -'!$A$1,"sku anker",A3497),"")</f>
        <v/>
      </c>
      <c r="N3497" s="18" t="s">
        <v>42</v>
      </c>
      <c r="O3497" s="19" t="str">
        <f t="shared" si="54"/>
        <v>Order online</v>
      </c>
      <c r="P3497" s="97" t="s">
        <v>355</v>
      </c>
      <c r="Q3497" s="13" t="s">
        <v>11446</v>
      </c>
      <c r="R3497" t="s">
        <v>11447</v>
      </c>
      <c r="S3497" s="20">
        <v>0</v>
      </c>
      <c r="T3497" s="21" t="s">
        <v>38</v>
      </c>
    </row>
    <row r="3498" spans="1:20" x14ac:dyDescent="0.35">
      <c r="A3498" s="13" t="s">
        <v>11448</v>
      </c>
      <c r="B3498" s="13"/>
      <c r="C3498" s="13"/>
      <c r="D3498" s="13" t="s">
        <v>15929</v>
      </c>
      <c r="E3498" s="13">
        <v>6</v>
      </c>
      <c r="F3498" s="14">
        <v>0.75</v>
      </c>
      <c r="G3498" s="13" t="s">
        <v>46</v>
      </c>
      <c r="H3498" s="14">
        <v>13.5</v>
      </c>
      <c r="I3498" s="15" t="s">
        <v>32</v>
      </c>
      <c r="J3498" s="16">
        <v>104.39999999999999</v>
      </c>
      <c r="K3498" s="16">
        <v>17.399999999999999</v>
      </c>
      <c r="L3498" s="17" t="s">
        <v>710</v>
      </c>
      <c r="M3498" s="163" t="str">
        <f>IFERROR(GETPIVOTDATA("Tot. Bottles",'- Ordine Aggregato -'!$A$1,"sku anker",A3498),"")</f>
        <v/>
      </c>
      <c r="N3498" s="18" t="s">
        <v>42</v>
      </c>
      <c r="O3498" s="19" t="str">
        <f t="shared" si="54"/>
        <v>Order online</v>
      </c>
      <c r="P3498" s="97" t="s">
        <v>355</v>
      </c>
      <c r="Q3498" s="13" t="s">
        <v>11449</v>
      </c>
      <c r="R3498" t="s">
        <v>11450</v>
      </c>
      <c r="S3498" s="20">
        <v>0</v>
      </c>
      <c r="T3498" s="21" t="s">
        <v>38</v>
      </c>
    </row>
    <row r="3499" spans="1:20" x14ac:dyDescent="0.35">
      <c r="A3499" s="13" t="s">
        <v>11451</v>
      </c>
      <c r="B3499" s="13"/>
      <c r="C3499" s="13"/>
      <c r="D3499" s="13" t="s">
        <v>11452</v>
      </c>
      <c r="E3499" s="13">
        <v>6</v>
      </c>
      <c r="F3499" s="14">
        <v>0.75</v>
      </c>
      <c r="G3499" s="13" t="s">
        <v>46</v>
      </c>
      <c r="H3499" s="14">
        <v>13.5</v>
      </c>
      <c r="I3499" s="15" t="s">
        <v>32</v>
      </c>
      <c r="J3499" s="16">
        <v>64.5</v>
      </c>
      <c r="K3499" s="16">
        <v>10.75</v>
      </c>
      <c r="L3499" s="17" t="s">
        <v>710</v>
      </c>
      <c r="M3499" s="163" t="str">
        <f>IFERROR(GETPIVOTDATA("Tot. Bottles",'- Ordine Aggregato -'!$A$1,"sku anker",A3499),"")</f>
        <v/>
      </c>
      <c r="N3499" s="18" t="s">
        <v>34</v>
      </c>
      <c r="O3499" s="19" t="str">
        <f t="shared" si="54"/>
        <v>Order online</v>
      </c>
      <c r="P3499" s="97" t="s">
        <v>355</v>
      </c>
      <c r="Q3499" s="13" t="s">
        <v>11453</v>
      </c>
      <c r="R3499" t="s">
        <v>11454</v>
      </c>
      <c r="S3499" s="20">
        <v>0</v>
      </c>
      <c r="T3499" s="21" t="s">
        <v>38</v>
      </c>
    </row>
    <row r="3500" spans="1:20" x14ac:dyDescent="0.35">
      <c r="A3500" s="96" t="s">
        <v>15930</v>
      </c>
      <c r="D3500" s="13" t="s">
        <v>15931</v>
      </c>
      <c r="E3500" s="13">
        <v>1</v>
      </c>
      <c r="F3500" s="14">
        <v>5</v>
      </c>
      <c r="G3500" s="13" t="s">
        <v>46</v>
      </c>
      <c r="H3500" s="14">
        <v>13.5</v>
      </c>
      <c r="I3500" s="15" t="s">
        <v>32</v>
      </c>
      <c r="J3500" s="16">
        <v>75</v>
      </c>
      <c r="K3500" s="16">
        <v>75</v>
      </c>
      <c r="L3500" s="17" t="s">
        <v>710</v>
      </c>
      <c r="M3500" s="163" t="str">
        <f>IFERROR(GETPIVOTDATA("Tot. Bottles",'- Ordine Aggregato -'!$A$1,"sku anker",A3500),"")</f>
        <v/>
      </c>
      <c r="N3500" s="18" t="s">
        <v>42</v>
      </c>
      <c r="O3500" s="19" t="str">
        <f t="shared" si="54"/>
        <v>Order online</v>
      </c>
      <c r="P3500" s="97" t="s">
        <v>355</v>
      </c>
      <c r="Q3500" s="13" t="s">
        <v>15932</v>
      </c>
      <c r="R3500" t="s">
        <v>42</v>
      </c>
      <c r="S3500" s="20">
        <v>0</v>
      </c>
      <c r="T3500" s="21" t="s">
        <v>38</v>
      </c>
    </row>
    <row r="3501" spans="1:20" x14ac:dyDescent="0.35">
      <c r="A3501" s="96" t="s">
        <v>15933</v>
      </c>
      <c r="D3501" s="13" t="s">
        <v>15934</v>
      </c>
      <c r="E3501" s="13">
        <v>6</v>
      </c>
      <c r="F3501" s="14">
        <v>0.75</v>
      </c>
      <c r="G3501" s="13" t="s">
        <v>46</v>
      </c>
      <c r="H3501" s="14">
        <v>13.5</v>
      </c>
      <c r="I3501" s="15" t="s">
        <v>32</v>
      </c>
      <c r="J3501" s="16">
        <v>64.5</v>
      </c>
      <c r="K3501" s="16">
        <v>10.75</v>
      </c>
      <c r="L3501" s="17" t="s">
        <v>710</v>
      </c>
      <c r="M3501" s="163" t="str">
        <f>IFERROR(GETPIVOTDATA("Tot. Bottles",'- Ordine Aggregato -'!$A$1,"sku anker",A3501),"")</f>
        <v/>
      </c>
      <c r="N3501" s="18" t="s">
        <v>42</v>
      </c>
      <c r="O3501" s="19" t="str">
        <f t="shared" si="54"/>
        <v>Order online</v>
      </c>
      <c r="P3501" s="97" t="s">
        <v>355</v>
      </c>
      <c r="Q3501" s="13" t="s">
        <v>11453</v>
      </c>
      <c r="R3501" t="s">
        <v>42</v>
      </c>
      <c r="S3501" s="20">
        <v>0</v>
      </c>
      <c r="T3501" s="21" t="s">
        <v>38</v>
      </c>
    </row>
    <row r="3502" spans="1:20" x14ac:dyDescent="0.35">
      <c r="A3502" s="96" t="s">
        <v>11455</v>
      </c>
      <c r="D3502" s="13" t="s">
        <v>11456</v>
      </c>
      <c r="E3502" s="13">
        <v>6</v>
      </c>
      <c r="F3502" s="14">
        <v>0.75</v>
      </c>
      <c r="G3502" s="13" t="s">
        <v>14872</v>
      </c>
      <c r="H3502" s="14">
        <v>13.5</v>
      </c>
      <c r="I3502" s="15" t="s">
        <v>32</v>
      </c>
      <c r="J3502" s="16">
        <v>156.60000000000002</v>
      </c>
      <c r="K3502" s="16">
        <v>26.1</v>
      </c>
      <c r="L3502" s="17" t="s">
        <v>710</v>
      </c>
      <c r="M3502" s="163" t="str">
        <f>IFERROR(GETPIVOTDATA("Tot. Bottles",'- Ordine Aggregato -'!$A$1,"sku anker",A3502),"")</f>
        <v/>
      </c>
      <c r="N3502" s="18" t="s">
        <v>34</v>
      </c>
      <c r="O3502" s="19" t="str">
        <f t="shared" si="54"/>
        <v>Order online</v>
      </c>
      <c r="P3502" s="97" t="s">
        <v>355</v>
      </c>
      <c r="Q3502" s="13" t="s">
        <v>11457</v>
      </c>
      <c r="R3502" t="s">
        <v>11458</v>
      </c>
      <c r="S3502" s="20">
        <v>0</v>
      </c>
      <c r="T3502" s="21" t="s">
        <v>38</v>
      </c>
    </row>
    <row r="3503" spans="1:20" x14ac:dyDescent="0.35">
      <c r="A3503" s="96" t="s">
        <v>11459</v>
      </c>
      <c r="B3503" s="96"/>
      <c r="C3503" s="96"/>
      <c r="D3503" s="13" t="s">
        <v>11460</v>
      </c>
      <c r="E3503" s="13">
        <v>6</v>
      </c>
      <c r="F3503" s="14">
        <v>0.75</v>
      </c>
      <c r="G3503" s="13" t="s">
        <v>14872</v>
      </c>
      <c r="H3503" s="14">
        <v>14.5</v>
      </c>
      <c r="I3503" s="15" t="s">
        <v>32</v>
      </c>
      <c r="J3503" s="16">
        <v>71.099999999999994</v>
      </c>
      <c r="K3503" s="16">
        <v>11.85</v>
      </c>
      <c r="L3503" s="17" t="s">
        <v>710</v>
      </c>
      <c r="M3503" s="163" t="str">
        <f>IFERROR(GETPIVOTDATA("Tot. Bottles",'- Ordine Aggregato -'!$A$1,"sku anker",A3503),"")</f>
        <v/>
      </c>
      <c r="N3503" s="18" t="s">
        <v>42</v>
      </c>
      <c r="O3503" s="19" t="str">
        <f t="shared" si="54"/>
        <v>Order online</v>
      </c>
      <c r="P3503" s="97" t="s">
        <v>355</v>
      </c>
      <c r="Q3503" s="13" t="s">
        <v>11461</v>
      </c>
      <c r="R3503" t="s">
        <v>11462</v>
      </c>
      <c r="S3503" s="20">
        <v>0</v>
      </c>
      <c r="T3503" s="21" t="s">
        <v>38</v>
      </c>
    </row>
    <row r="3504" spans="1:20" x14ac:dyDescent="0.35">
      <c r="A3504" s="96" t="s">
        <v>11463</v>
      </c>
      <c r="B3504" s="96"/>
      <c r="C3504" s="96"/>
      <c r="D3504" s="13" t="s">
        <v>15935</v>
      </c>
      <c r="E3504" s="13">
        <v>6</v>
      </c>
      <c r="F3504" s="14">
        <v>0.75</v>
      </c>
      <c r="G3504" s="13" t="s">
        <v>46</v>
      </c>
      <c r="H3504" s="14">
        <v>14</v>
      </c>
      <c r="I3504" s="15" t="s">
        <v>32</v>
      </c>
      <c r="J3504" s="16">
        <v>58.5</v>
      </c>
      <c r="K3504" s="16">
        <v>9.75</v>
      </c>
      <c r="L3504" s="17" t="s">
        <v>710</v>
      </c>
      <c r="M3504" s="163" t="str">
        <f>IFERROR(GETPIVOTDATA("Tot. Bottles",'- Ordine Aggregato -'!$A$1,"sku anker",A3504),"")</f>
        <v/>
      </c>
      <c r="N3504" s="18" t="s">
        <v>42</v>
      </c>
      <c r="O3504" s="19" t="str">
        <f t="shared" si="54"/>
        <v>Order online</v>
      </c>
      <c r="P3504" s="97" t="s">
        <v>355</v>
      </c>
      <c r="Q3504" s="13" t="s">
        <v>11439</v>
      </c>
      <c r="R3504" t="s">
        <v>11464</v>
      </c>
      <c r="S3504" s="20">
        <v>0</v>
      </c>
      <c r="T3504" s="21" t="s">
        <v>38</v>
      </c>
    </row>
    <row r="3505" spans="1:20" x14ac:dyDescent="0.35">
      <c r="A3505" s="13" t="s">
        <v>11465</v>
      </c>
      <c r="B3505" s="13"/>
      <c r="C3505" s="13"/>
      <c r="D3505" s="13" t="s">
        <v>11466</v>
      </c>
      <c r="E3505" s="13">
        <v>6</v>
      </c>
      <c r="F3505" s="14">
        <v>0.75</v>
      </c>
      <c r="G3505" s="13" t="s">
        <v>14872</v>
      </c>
      <c r="H3505" s="14">
        <v>15</v>
      </c>
      <c r="I3505" s="15" t="s">
        <v>32</v>
      </c>
      <c r="J3505" s="16">
        <v>148.80000000000001</v>
      </c>
      <c r="K3505" s="16">
        <v>24.8</v>
      </c>
      <c r="L3505" s="17" t="s">
        <v>710</v>
      </c>
      <c r="M3505" s="163" t="str">
        <f>IFERROR(GETPIVOTDATA("Tot. Bottles",'- Ordine Aggregato -'!$A$1,"sku anker",A3505),"")</f>
        <v/>
      </c>
      <c r="N3505" s="18" t="s">
        <v>42</v>
      </c>
      <c r="O3505" s="19" t="str">
        <f t="shared" si="54"/>
        <v>Order online</v>
      </c>
      <c r="P3505" s="97" t="s">
        <v>355</v>
      </c>
      <c r="Q3505" s="13" t="s">
        <v>11467</v>
      </c>
      <c r="R3505" t="s">
        <v>11468</v>
      </c>
      <c r="S3505" s="20">
        <v>0</v>
      </c>
      <c r="T3505" s="21" t="s">
        <v>38</v>
      </c>
    </row>
    <row r="3506" spans="1:20" x14ac:dyDescent="0.35">
      <c r="A3506" s="13" t="s">
        <v>11469</v>
      </c>
      <c r="B3506" s="13"/>
      <c r="C3506" s="13"/>
      <c r="D3506" s="13" t="s">
        <v>11470</v>
      </c>
      <c r="E3506" s="13">
        <v>6</v>
      </c>
      <c r="F3506" s="14">
        <v>0.75</v>
      </c>
      <c r="G3506" s="13" t="s">
        <v>46</v>
      </c>
      <c r="H3506" s="14">
        <v>13.5</v>
      </c>
      <c r="I3506" s="15" t="s">
        <v>32</v>
      </c>
      <c r="J3506" s="16">
        <v>33.299999999999997</v>
      </c>
      <c r="K3506" s="16">
        <v>5.55</v>
      </c>
      <c r="L3506" s="17" t="s">
        <v>710</v>
      </c>
      <c r="M3506" s="163" t="str">
        <f>IFERROR(GETPIVOTDATA("Tot. Bottles",'- Ordine Aggregato -'!$A$1,"sku anker",A3506),"")</f>
        <v/>
      </c>
      <c r="N3506" s="18" t="s">
        <v>42</v>
      </c>
      <c r="O3506" s="19" t="str">
        <f t="shared" si="54"/>
        <v>Order online</v>
      </c>
      <c r="P3506" s="97" t="s">
        <v>355</v>
      </c>
      <c r="Q3506" s="13" t="s">
        <v>11471</v>
      </c>
      <c r="R3506" t="s">
        <v>11472</v>
      </c>
      <c r="S3506" s="20">
        <v>0</v>
      </c>
      <c r="T3506" s="21" t="s">
        <v>38</v>
      </c>
    </row>
    <row r="3507" spans="1:20" x14ac:dyDescent="0.35">
      <c r="A3507" s="96" t="s">
        <v>11476</v>
      </c>
      <c r="D3507" s="13" t="s">
        <v>11477</v>
      </c>
      <c r="E3507" s="13">
        <v>6</v>
      </c>
      <c r="F3507" s="14">
        <v>0.75</v>
      </c>
      <c r="G3507" s="13" t="s">
        <v>14872</v>
      </c>
      <c r="H3507" s="14">
        <v>13</v>
      </c>
      <c r="I3507" s="15" t="s">
        <v>32</v>
      </c>
      <c r="J3507" s="16">
        <v>33.299999999999997</v>
      </c>
      <c r="K3507" s="16">
        <v>5.55</v>
      </c>
      <c r="L3507" s="17" t="s">
        <v>704</v>
      </c>
      <c r="M3507" s="163" t="str">
        <f>IFERROR(GETPIVOTDATA("Tot. Bottles",'- Ordine Aggregato -'!$A$1,"sku anker",A3507),"")</f>
        <v/>
      </c>
      <c r="N3507" s="18" t="s">
        <v>42</v>
      </c>
      <c r="O3507" s="19" t="str">
        <f t="shared" si="54"/>
        <v>Order online</v>
      </c>
      <c r="P3507" s="97" t="s">
        <v>355</v>
      </c>
      <c r="Q3507" s="13" t="s">
        <v>11478</v>
      </c>
      <c r="R3507" t="s">
        <v>11479</v>
      </c>
      <c r="S3507" s="20">
        <v>0</v>
      </c>
      <c r="T3507" s="21" t="s">
        <v>38</v>
      </c>
    </row>
    <row r="3508" spans="1:20" x14ac:dyDescent="0.35">
      <c r="A3508" s="96" t="s">
        <v>11473</v>
      </c>
      <c r="B3508" s="96"/>
      <c r="C3508" s="96"/>
      <c r="D3508" s="13" t="s">
        <v>15936</v>
      </c>
      <c r="E3508" s="13">
        <v>6</v>
      </c>
      <c r="F3508" s="14">
        <v>0.75</v>
      </c>
      <c r="G3508" s="13" t="s">
        <v>14872</v>
      </c>
      <c r="H3508" s="14">
        <v>13.5</v>
      </c>
      <c r="I3508" s="15" t="s">
        <v>32</v>
      </c>
      <c r="J3508" s="16">
        <v>150.30000000000001</v>
      </c>
      <c r="K3508" s="16">
        <v>25.05</v>
      </c>
      <c r="L3508" s="17" t="s">
        <v>710</v>
      </c>
      <c r="M3508" s="163" t="str">
        <f>IFERROR(GETPIVOTDATA("Tot. Bottles",'- Ordine Aggregato -'!$A$1,"sku anker",A3508),"")</f>
        <v/>
      </c>
      <c r="N3508" s="18" t="s">
        <v>42</v>
      </c>
      <c r="O3508" s="19" t="str">
        <f t="shared" si="54"/>
        <v>Order online</v>
      </c>
      <c r="P3508" s="97" t="s">
        <v>355</v>
      </c>
      <c r="Q3508" s="13" t="s">
        <v>11474</v>
      </c>
      <c r="R3508" t="s">
        <v>11475</v>
      </c>
      <c r="S3508" s="20">
        <v>0</v>
      </c>
      <c r="T3508" s="21" t="s">
        <v>38</v>
      </c>
    </row>
    <row r="3509" spans="1:20" x14ac:dyDescent="0.35">
      <c r="A3509" s="96" t="s">
        <v>11480</v>
      </c>
      <c r="D3509" s="13" t="s">
        <v>11481</v>
      </c>
      <c r="E3509" s="13">
        <v>6</v>
      </c>
      <c r="F3509" s="14">
        <v>0.75</v>
      </c>
      <c r="G3509" s="13" t="s">
        <v>46</v>
      </c>
      <c r="H3509" s="14">
        <v>15</v>
      </c>
      <c r="I3509" s="15" t="s">
        <v>32</v>
      </c>
      <c r="J3509" s="16">
        <v>72</v>
      </c>
      <c r="K3509" s="16">
        <v>12</v>
      </c>
      <c r="L3509" s="17" t="s">
        <v>1682</v>
      </c>
      <c r="M3509" s="163" t="str">
        <f>IFERROR(GETPIVOTDATA("Tot. Bottles",'- Ordine Aggregato -'!$A$1,"sku anker",A3509),"")</f>
        <v/>
      </c>
      <c r="N3509" s="18" t="s">
        <v>42</v>
      </c>
      <c r="O3509" s="19" t="str">
        <f t="shared" si="54"/>
        <v>Order online</v>
      </c>
      <c r="P3509" s="97" t="s">
        <v>355</v>
      </c>
      <c r="Q3509" s="13" t="s">
        <v>11482</v>
      </c>
      <c r="R3509" t="s">
        <v>11483</v>
      </c>
      <c r="S3509" s="20">
        <v>0</v>
      </c>
      <c r="T3509" s="21" t="s">
        <v>38</v>
      </c>
    </row>
    <row r="3510" spans="1:20" x14ac:dyDescent="0.35">
      <c r="A3510" s="96" t="s">
        <v>11484</v>
      </c>
      <c r="B3510" s="96"/>
      <c r="C3510" s="96"/>
      <c r="D3510" s="13" t="s">
        <v>11485</v>
      </c>
      <c r="E3510" s="13">
        <v>6</v>
      </c>
      <c r="F3510" s="14">
        <v>0.7</v>
      </c>
      <c r="G3510" s="13" t="s">
        <v>14872</v>
      </c>
      <c r="H3510" s="14">
        <v>40</v>
      </c>
      <c r="I3510" s="15" t="s">
        <v>32</v>
      </c>
      <c r="J3510" s="16">
        <v>58.5</v>
      </c>
      <c r="K3510" s="16">
        <v>9.75</v>
      </c>
      <c r="L3510" s="17" t="s">
        <v>104</v>
      </c>
      <c r="M3510" s="163" t="str">
        <f>IFERROR(GETPIVOTDATA("Tot. Bottles",'- Ordine Aggregato -'!$A$1,"sku anker",A3510),"")</f>
        <v/>
      </c>
      <c r="N3510" s="18" t="s">
        <v>34</v>
      </c>
      <c r="O3510" s="19" t="str">
        <f t="shared" si="54"/>
        <v>Order online</v>
      </c>
      <c r="P3510" s="97" t="s">
        <v>1183</v>
      </c>
      <c r="Q3510" s="13" t="s">
        <v>11486</v>
      </c>
      <c r="R3510" t="s">
        <v>42</v>
      </c>
      <c r="S3510" s="20">
        <v>0</v>
      </c>
      <c r="T3510" s="21" t="s">
        <v>38</v>
      </c>
    </row>
    <row r="3511" spans="1:20" x14ac:dyDescent="0.35">
      <c r="A3511" s="13" t="s">
        <v>11487</v>
      </c>
      <c r="B3511" s="13"/>
      <c r="C3511" s="13"/>
      <c r="D3511" s="13" t="s">
        <v>11488</v>
      </c>
      <c r="E3511" s="13">
        <v>24</v>
      </c>
      <c r="F3511" s="14">
        <v>0.33</v>
      </c>
      <c r="G3511" s="13" t="s">
        <v>46</v>
      </c>
      <c r="H3511" s="14">
        <v>5.4</v>
      </c>
      <c r="I3511" s="15" t="s">
        <v>32</v>
      </c>
      <c r="J3511" s="16">
        <v>11.76</v>
      </c>
      <c r="K3511" s="16">
        <v>0.49</v>
      </c>
      <c r="L3511" s="17" t="s">
        <v>1498</v>
      </c>
      <c r="M3511" s="163" t="str">
        <f>IFERROR(GETPIVOTDATA("Tot. Bottles",'- Ordine Aggregato -'!$A$1,"sku anker",A3511),"")</f>
        <v/>
      </c>
      <c r="N3511" s="18" t="s">
        <v>34</v>
      </c>
      <c r="O3511" s="19" t="str">
        <f t="shared" si="54"/>
        <v>Order online</v>
      </c>
      <c r="P3511" s="97" t="s">
        <v>35</v>
      </c>
      <c r="Q3511" s="13" t="s">
        <v>11489</v>
      </c>
      <c r="R3511" t="s">
        <v>11490</v>
      </c>
      <c r="S3511" s="20">
        <v>0</v>
      </c>
      <c r="T3511" s="21" t="s">
        <v>38</v>
      </c>
    </row>
    <row r="3512" spans="1:20" x14ac:dyDescent="0.35">
      <c r="A3512" s="96" t="s">
        <v>15937</v>
      </c>
      <c r="D3512" s="13" t="s">
        <v>11492</v>
      </c>
      <c r="E3512" s="13">
        <v>24</v>
      </c>
      <c r="F3512" s="14">
        <v>0.2</v>
      </c>
      <c r="G3512" s="13" t="s">
        <v>14872</v>
      </c>
      <c r="H3512" s="14">
        <v>40</v>
      </c>
      <c r="I3512" s="15" t="s">
        <v>32</v>
      </c>
      <c r="J3512" s="16">
        <v>391.20000000000005</v>
      </c>
      <c r="K3512" s="16">
        <v>16.3</v>
      </c>
      <c r="L3512" s="17" t="s">
        <v>104</v>
      </c>
      <c r="M3512" s="163" t="str">
        <f>IFERROR(GETPIVOTDATA("Tot. Bottles",'- Ordine Aggregato -'!$A$1,"sku anker",A3512),"")</f>
        <v/>
      </c>
      <c r="N3512" s="18" t="s">
        <v>42</v>
      </c>
      <c r="O3512" s="19" t="str">
        <f t="shared" si="54"/>
        <v>Order online</v>
      </c>
      <c r="P3512" s="97" t="s">
        <v>6747</v>
      </c>
      <c r="Q3512" s="13" t="s">
        <v>15938</v>
      </c>
      <c r="R3512" t="s">
        <v>42</v>
      </c>
      <c r="S3512" s="20">
        <v>0</v>
      </c>
      <c r="T3512" s="21" t="s">
        <v>38</v>
      </c>
    </row>
    <row r="3513" spans="1:20" x14ac:dyDescent="0.35">
      <c r="A3513" s="96" t="s">
        <v>11491</v>
      </c>
      <c r="B3513" s="96"/>
      <c r="C3513" s="96"/>
      <c r="D3513" s="13" t="s">
        <v>11492</v>
      </c>
      <c r="E3513" s="13">
        <v>6</v>
      </c>
      <c r="F3513" s="14">
        <v>0.7</v>
      </c>
      <c r="G3513" s="13" t="s">
        <v>14872</v>
      </c>
      <c r="H3513" s="14">
        <v>40</v>
      </c>
      <c r="I3513" s="15" t="s">
        <v>32</v>
      </c>
      <c r="J3513" s="16">
        <v>153</v>
      </c>
      <c r="K3513" s="16">
        <v>25.5</v>
      </c>
      <c r="L3513" s="17" t="s">
        <v>104</v>
      </c>
      <c r="M3513" s="163" t="str">
        <f>IFERROR(GETPIVOTDATA("Tot. Bottles",'- Ordine Aggregato -'!$A$1,"sku anker",A3513),"")</f>
        <v/>
      </c>
      <c r="N3513" s="18" t="s">
        <v>67</v>
      </c>
      <c r="O3513" s="19" t="str">
        <f t="shared" si="54"/>
        <v>Order online</v>
      </c>
      <c r="P3513" s="97" t="s">
        <v>6747</v>
      </c>
      <c r="Q3513" s="13" t="s">
        <v>11493</v>
      </c>
      <c r="R3513" t="s">
        <v>11494</v>
      </c>
      <c r="S3513" s="20">
        <v>25.5</v>
      </c>
      <c r="T3513" s="21" t="s">
        <v>38</v>
      </c>
    </row>
    <row r="3514" spans="1:20" x14ac:dyDescent="0.35">
      <c r="A3514" s="13" t="s">
        <v>11495</v>
      </c>
      <c r="B3514" s="13"/>
      <c r="C3514" s="13"/>
      <c r="D3514" s="13" t="s">
        <v>11496</v>
      </c>
      <c r="E3514" s="13">
        <v>12</v>
      </c>
      <c r="F3514" s="14">
        <v>0.7</v>
      </c>
      <c r="G3514" s="13" t="s">
        <v>14872</v>
      </c>
      <c r="H3514" s="14">
        <v>40</v>
      </c>
      <c r="I3514" s="15" t="s">
        <v>32</v>
      </c>
      <c r="J3514" s="16">
        <v>378</v>
      </c>
      <c r="K3514" s="16">
        <v>31.5</v>
      </c>
      <c r="L3514" s="17" t="s">
        <v>104</v>
      </c>
      <c r="M3514" s="163" t="str">
        <f>IFERROR(GETPIVOTDATA("Tot. Bottles",'- Ordine Aggregato -'!$A$1,"sku anker",A3514),"")</f>
        <v/>
      </c>
      <c r="N3514" s="18" t="s">
        <v>67</v>
      </c>
      <c r="O3514" s="19" t="str">
        <f t="shared" si="54"/>
        <v>Order online</v>
      </c>
      <c r="P3514" s="97" t="s">
        <v>6747</v>
      </c>
      <c r="Q3514" s="13" t="s">
        <v>11497</v>
      </c>
      <c r="R3514" t="s">
        <v>42</v>
      </c>
      <c r="S3514" s="20">
        <v>31.5</v>
      </c>
      <c r="T3514" s="21" t="s">
        <v>38</v>
      </c>
    </row>
    <row r="3515" spans="1:20" x14ac:dyDescent="0.35">
      <c r="A3515" s="96" t="s">
        <v>15939</v>
      </c>
      <c r="B3515" s="96"/>
      <c r="C3515" s="96"/>
      <c r="D3515" s="13" t="s">
        <v>11499</v>
      </c>
      <c r="E3515" s="13">
        <v>24</v>
      </c>
      <c r="F3515" s="14">
        <v>0.2</v>
      </c>
      <c r="G3515" s="13" t="s">
        <v>14872</v>
      </c>
      <c r="H3515" s="14">
        <v>40</v>
      </c>
      <c r="I3515" s="15" t="s">
        <v>32</v>
      </c>
      <c r="J3515" s="16">
        <v>249.60000000000002</v>
      </c>
      <c r="K3515" s="16">
        <v>10.4</v>
      </c>
      <c r="L3515" s="17" t="s">
        <v>104</v>
      </c>
      <c r="M3515" s="163" t="str">
        <f>IFERROR(GETPIVOTDATA("Tot. Bottles",'- Ordine Aggregato -'!$A$1,"sku anker",A3515),"")</f>
        <v/>
      </c>
      <c r="N3515" s="18" t="s">
        <v>42</v>
      </c>
      <c r="O3515" s="19" t="str">
        <f t="shared" si="54"/>
        <v>Order online</v>
      </c>
      <c r="P3515" s="97" t="s">
        <v>6747</v>
      </c>
      <c r="Q3515" s="13" t="s">
        <v>15940</v>
      </c>
      <c r="R3515" t="s">
        <v>15941</v>
      </c>
      <c r="S3515" s="20">
        <v>0</v>
      </c>
      <c r="T3515" s="21" t="s">
        <v>38</v>
      </c>
    </row>
    <row r="3516" spans="1:20" x14ac:dyDescent="0.35">
      <c r="A3516" s="13" t="s">
        <v>11498</v>
      </c>
      <c r="B3516" s="13"/>
      <c r="C3516" s="13"/>
      <c r="D3516" s="13" t="s">
        <v>11499</v>
      </c>
      <c r="E3516" s="13">
        <v>6</v>
      </c>
      <c r="F3516" s="14">
        <v>0.7</v>
      </c>
      <c r="G3516" s="13" t="s">
        <v>14872</v>
      </c>
      <c r="H3516" s="14">
        <v>40</v>
      </c>
      <c r="I3516" s="15" t="s">
        <v>32</v>
      </c>
      <c r="J3516" s="16">
        <v>120</v>
      </c>
      <c r="K3516" s="16">
        <v>20</v>
      </c>
      <c r="L3516" s="17" t="s">
        <v>104</v>
      </c>
      <c r="M3516" s="163" t="str">
        <f>IFERROR(GETPIVOTDATA("Tot. Bottles",'- Ordine Aggregato -'!$A$1,"sku anker",A3516),"")</f>
        <v/>
      </c>
      <c r="N3516" s="18" t="s">
        <v>67</v>
      </c>
      <c r="O3516" s="19" t="str">
        <f t="shared" si="54"/>
        <v>Order online</v>
      </c>
      <c r="P3516" s="97" t="s">
        <v>6747</v>
      </c>
      <c r="Q3516" s="13" t="s">
        <v>11500</v>
      </c>
      <c r="R3516" t="s">
        <v>11494</v>
      </c>
      <c r="S3516" s="20">
        <v>20</v>
      </c>
      <c r="T3516" s="21" t="s">
        <v>38</v>
      </c>
    </row>
    <row r="3517" spans="1:20" x14ac:dyDescent="0.35">
      <c r="A3517" s="96" t="s">
        <v>11501</v>
      </c>
      <c r="D3517" s="13" t="s">
        <v>11502</v>
      </c>
      <c r="E3517" s="13">
        <v>12</v>
      </c>
      <c r="F3517" s="14">
        <v>0.7</v>
      </c>
      <c r="G3517" s="13" t="s">
        <v>14872</v>
      </c>
      <c r="H3517" s="14">
        <v>40</v>
      </c>
      <c r="I3517" s="15" t="s">
        <v>32</v>
      </c>
      <c r="J3517" s="16">
        <v>108</v>
      </c>
      <c r="K3517" s="16">
        <v>9</v>
      </c>
      <c r="L3517" s="17" t="s">
        <v>104</v>
      </c>
      <c r="M3517" s="163" t="str">
        <f>IFERROR(GETPIVOTDATA("Tot. Bottles",'- Ordine Aggregato -'!$A$1,"sku anker",A3517),"")</f>
        <v/>
      </c>
      <c r="N3517" s="18" t="s">
        <v>42</v>
      </c>
      <c r="O3517" s="19" t="str">
        <f t="shared" si="54"/>
        <v>Order online</v>
      </c>
      <c r="P3517" s="97" t="s">
        <v>6747</v>
      </c>
      <c r="Q3517" s="13" t="s">
        <v>11503</v>
      </c>
      <c r="R3517" t="s">
        <v>11504</v>
      </c>
      <c r="S3517" s="20">
        <v>0</v>
      </c>
      <c r="T3517" s="21" t="s">
        <v>38</v>
      </c>
    </row>
    <row r="3518" spans="1:20" x14ac:dyDescent="0.35">
      <c r="A3518" s="13" t="s">
        <v>11505</v>
      </c>
      <c r="B3518" s="13"/>
      <c r="C3518" s="13"/>
      <c r="D3518" s="13" t="s">
        <v>11506</v>
      </c>
      <c r="E3518" s="13">
        <v>12</v>
      </c>
      <c r="F3518" s="14">
        <v>0.7</v>
      </c>
      <c r="G3518" s="13" t="s">
        <v>14872</v>
      </c>
      <c r="H3518" s="14">
        <v>40</v>
      </c>
      <c r="I3518" s="15" t="s">
        <v>32</v>
      </c>
      <c r="J3518" s="16">
        <v>108</v>
      </c>
      <c r="K3518" s="16">
        <v>9</v>
      </c>
      <c r="L3518" s="17" t="s">
        <v>1094</v>
      </c>
      <c r="M3518" s="163" t="str">
        <f>IFERROR(GETPIVOTDATA("Tot. Bottles",'- Ordine Aggregato -'!$A$1,"sku anker",A3518),"")</f>
        <v/>
      </c>
      <c r="N3518" s="18" t="s">
        <v>42</v>
      </c>
      <c r="O3518" s="19" t="str">
        <f t="shared" si="54"/>
        <v>Order online</v>
      </c>
      <c r="P3518" s="97" t="s">
        <v>6747</v>
      </c>
      <c r="Q3518" s="13" t="s">
        <v>11507</v>
      </c>
      <c r="R3518" t="s">
        <v>11504</v>
      </c>
      <c r="S3518" s="20">
        <v>0</v>
      </c>
      <c r="T3518" s="21" t="s">
        <v>38</v>
      </c>
    </row>
    <row r="3519" spans="1:20" x14ac:dyDescent="0.35">
      <c r="A3519" s="13" t="s">
        <v>11508</v>
      </c>
      <c r="B3519" s="13"/>
      <c r="C3519" s="13"/>
      <c r="D3519" s="13" t="s">
        <v>11509</v>
      </c>
      <c r="E3519" s="13">
        <v>24</v>
      </c>
      <c r="F3519" s="14">
        <v>0.25</v>
      </c>
      <c r="G3519" s="13" t="s">
        <v>46</v>
      </c>
      <c r="H3519" s="14">
        <v>0</v>
      </c>
      <c r="I3519" s="15" t="s">
        <v>32</v>
      </c>
      <c r="J3519" s="16">
        <v>11.76</v>
      </c>
      <c r="K3519" s="16">
        <v>0.49</v>
      </c>
      <c r="L3519" s="17" t="s">
        <v>33</v>
      </c>
      <c r="M3519" s="163" t="str">
        <f>IFERROR(GETPIVOTDATA("Tot. Bottles",'- Ordine Aggregato -'!$A$1,"sku anker",A3519),"")</f>
        <v/>
      </c>
      <c r="N3519" s="18" t="s">
        <v>42</v>
      </c>
      <c r="O3519" s="19" t="str">
        <f t="shared" si="54"/>
        <v>Order online</v>
      </c>
      <c r="P3519" s="97" t="s">
        <v>355</v>
      </c>
      <c r="Q3519" s="13" t="s">
        <v>11510</v>
      </c>
      <c r="R3519" t="s">
        <v>11511</v>
      </c>
      <c r="S3519" s="20">
        <v>0</v>
      </c>
      <c r="T3519" s="21" t="s">
        <v>38</v>
      </c>
    </row>
    <row r="3520" spans="1:20" x14ac:dyDescent="0.35">
      <c r="A3520" s="13" t="s">
        <v>11512</v>
      </c>
      <c r="B3520" s="13"/>
      <c r="C3520" s="13"/>
      <c r="D3520" s="13" t="s">
        <v>11509</v>
      </c>
      <c r="E3520" s="13">
        <v>12</v>
      </c>
      <c r="F3520" s="14">
        <v>0.75</v>
      </c>
      <c r="G3520" s="13" t="s">
        <v>31</v>
      </c>
      <c r="H3520" s="14">
        <v>0</v>
      </c>
      <c r="I3520" s="15" t="s">
        <v>32</v>
      </c>
      <c r="J3520" s="16">
        <v>11.040000000000001</v>
      </c>
      <c r="K3520" s="16">
        <v>0.92</v>
      </c>
      <c r="L3520" s="17" t="s">
        <v>33</v>
      </c>
      <c r="M3520" s="163" t="str">
        <f>IFERROR(GETPIVOTDATA("Tot. Bottles",'- Ordine Aggregato -'!$A$1,"sku anker",A3520),"")</f>
        <v/>
      </c>
      <c r="N3520" s="18" t="s">
        <v>42</v>
      </c>
      <c r="O3520" s="19" t="str">
        <f t="shared" si="54"/>
        <v>Order online</v>
      </c>
      <c r="P3520" s="97" t="s">
        <v>355</v>
      </c>
      <c r="Q3520" s="13" t="s">
        <v>11513</v>
      </c>
      <c r="R3520" t="s">
        <v>11514</v>
      </c>
      <c r="S3520" s="20">
        <v>0</v>
      </c>
      <c r="T3520" s="21" t="s">
        <v>38</v>
      </c>
    </row>
    <row r="3521" spans="1:20" x14ac:dyDescent="0.35">
      <c r="A3521" s="96" t="s">
        <v>11515</v>
      </c>
      <c r="D3521" s="13" t="s">
        <v>11516</v>
      </c>
      <c r="E3521" s="13">
        <v>24</v>
      </c>
      <c r="F3521" s="14">
        <v>0.2</v>
      </c>
      <c r="G3521" s="13" t="s">
        <v>14872</v>
      </c>
      <c r="H3521" s="14">
        <v>0</v>
      </c>
      <c r="I3521" s="15" t="s">
        <v>32</v>
      </c>
      <c r="J3521" s="16">
        <v>16.559999999999999</v>
      </c>
      <c r="K3521" s="16">
        <v>0.69</v>
      </c>
      <c r="L3521" s="17" t="s">
        <v>33</v>
      </c>
      <c r="M3521" s="163" t="str">
        <f>IFERROR(GETPIVOTDATA("Tot. Bottles",'- Ordine Aggregato -'!$A$1,"sku anker",A3521),"")</f>
        <v/>
      </c>
      <c r="N3521" s="18" t="s">
        <v>42</v>
      </c>
      <c r="O3521" s="19" t="str">
        <f t="shared" si="54"/>
        <v>Order online</v>
      </c>
      <c r="P3521" s="97" t="s">
        <v>355</v>
      </c>
      <c r="Q3521" s="13" t="s">
        <v>11517</v>
      </c>
      <c r="R3521" t="s">
        <v>11518</v>
      </c>
      <c r="S3521" s="20">
        <v>0</v>
      </c>
      <c r="T3521" s="21" t="s">
        <v>38</v>
      </c>
    </row>
    <row r="3522" spans="1:20" x14ac:dyDescent="0.35">
      <c r="A3522" s="96" t="s">
        <v>11519</v>
      </c>
      <c r="B3522" s="96"/>
      <c r="C3522" s="96"/>
      <c r="D3522" s="13" t="s">
        <v>11520</v>
      </c>
      <c r="E3522" s="13">
        <v>24</v>
      </c>
      <c r="F3522" s="14">
        <v>0.2</v>
      </c>
      <c r="G3522" s="13" t="s">
        <v>46</v>
      </c>
      <c r="H3522" s="14">
        <v>0</v>
      </c>
      <c r="I3522" s="15" t="s">
        <v>32</v>
      </c>
      <c r="J3522" s="16">
        <v>16.559999999999999</v>
      </c>
      <c r="K3522" s="16">
        <v>0.69</v>
      </c>
      <c r="L3522" s="17" t="s">
        <v>33</v>
      </c>
      <c r="M3522" s="163" t="str">
        <f>IFERROR(GETPIVOTDATA("Tot. Bottles",'- Ordine Aggregato -'!$A$1,"sku anker",A3522),"")</f>
        <v/>
      </c>
      <c r="N3522" s="18" t="s">
        <v>42</v>
      </c>
      <c r="O3522" s="19" t="str">
        <f t="shared" si="54"/>
        <v>Order online</v>
      </c>
      <c r="P3522" s="97" t="s">
        <v>355</v>
      </c>
      <c r="Q3522" s="13" t="s">
        <v>11521</v>
      </c>
      <c r="R3522" t="s">
        <v>11522</v>
      </c>
      <c r="S3522" s="20">
        <v>0</v>
      </c>
      <c r="T3522" s="21" t="s">
        <v>38</v>
      </c>
    </row>
    <row r="3523" spans="1:20" x14ac:dyDescent="0.35">
      <c r="A3523" s="96" t="s">
        <v>11523</v>
      </c>
      <c r="B3523" s="96"/>
      <c r="C3523" s="96"/>
      <c r="D3523" s="13" t="s">
        <v>11524</v>
      </c>
      <c r="E3523" s="13">
        <v>24</v>
      </c>
      <c r="F3523" s="14">
        <v>0.2</v>
      </c>
      <c r="G3523" s="13" t="s">
        <v>46</v>
      </c>
      <c r="H3523" s="14">
        <v>0</v>
      </c>
      <c r="I3523" s="15" t="s">
        <v>32</v>
      </c>
      <c r="J3523" s="16">
        <v>18</v>
      </c>
      <c r="K3523" s="16">
        <v>0.75</v>
      </c>
      <c r="L3523" s="17" t="s">
        <v>33</v>
      </c>
      <c r="M3523" s="163" t="str">
        <f>IFERROR(GETPIVOTDATA("Tot. Bottles",'- Ordine Aggregato -'!$A$1,"sku anker",A3523),"")</f>
        <v/>
      </c>
      <c r="N3523" s="18" t="s">
        <v>34</v>
      </c>
      <c r="O3523" s="19" t="str">
        <f t="shared" si="54"/>
        <v>Order online</v>
      </c>
      <c r="P3523" s="97" t="s">
        <v>355</v>
      </c>
      <c r="Q3523" s="13" t="s">
        <v>11525</v>
      </c>
      <c r="R3523" t="s">
        <v>11526</v>
      </c>
      <c r="S3523" s="20">
        <v>0</v>
      </c>
      <c r="T3523" s="21" t="s">
        <v>38</v>
      </c>
    </row>
    <row r="3524" spans="1:20" x14ac:dyDescent="0.35">
      <c r="A3524" s="96" t="s">
        <v>11527</v>
      </c>
      <c r="D3524" s="13" t="s">
        <v>11528</v>
      </c>
      <c r="E3524" s="13">
        <v>24</v>
      </c>
      <c r="F3524" s="14">
        <v>0.2</v>
      </c>
      <c r="G3524" s="13" t="s">
        <v>46</v>
      </c>
      <c r="H3524" s="14">
        <v>0</v>
      </c>
      <c r="I3524" s="15" t="s">
        <v>32</v>
      </c>
      <c r="J3524" s="16">
        <v>12</v>
      </c>
      <c r="K3524" s="16">
        <v>0.5</v>
      </c>
      <c r="L3524" s="17" t="s">
        <v>33</v>
      </c>
      <c r="M3524" s="163" t="str">
        <f>IFERROR(GETPIVOTDATA("Tot. Bottles",'- Ordine Aggregato -'!$A$1,"sku anker",A3524),"")</f>
        <v/>
      </c>
      <c r="N3524" s="18" t="s">
        <v>67</v>
      </c>
      <c r="O3524" s="19" t="str">
        <f t="shared" si="54"/>
        <v>Order online</v>
      </c>
      <c r="P3524" s="97" t="s">
        <v>355</v>
      </c>
      <c r="Q3524" s="13" t="s">
        <v>11529</v>
      </c>
      <c r="R3524" t="s">
        <v>11530</v>
      </c>
      <c r="S3524" s="20">
        <v>0.5</v>
      </c>
      <c r="T3524" s="21" t="s">
        <v>38</v>
      </c>
    </row>
    <row r="3525" spans="1:20" x14ac:dyDescent="0.35">
      <c r="A3525" s="13" t="s">
        <v>11531</v>
      </c>
      <c r="B3525" s="13"/>
      <c r="C3525" s="13"/>
      <c r="D3525" s="13" t="s">
        <v>11532</v>
      </c>
      <c r="E3525" s="13">
        <v>24</v>
      </c>
      <c r="F3525" s="14">
        <v>0.2</v>
      </c>
      <c r="G3525" s="13" t="s">
        <v>46</v>
      </c>
      <c r="H3525" s="14">
        <v>0</v>
      </c>
      <c r="I3525" s="15" t="s">
        <v>32</v>
      </c>
      <c r="J3525" s="16">
        <v>17.759999999999998</v>
      </c>
      <c r="K3525" s="16">
        <v>0.74</v>
      </c>
      <c r="L3525" s="17" t="s">
        <v>33</v>
      </c>
      <c r="M3525" s="163" t="str">
        <f>IFERROR(GETPIVOTDATA("Tot. Bottles",'- Ordine Aggregato -'!$A$1,"sku anker",A3525),"")</f>
        <v/>
      </c>
      <c r="N3525" s="18" t="s">
        <v>42</v>
      </c>
      <c r="O3525" s="19" t="str">
        <f t="shared" si="54"/>
        <v>Order online</v>
      </c>
      <c r="P3525" s="97" t="s">
        <v>355</v>
      </c>
      <c r="Q3525" s="13" t="s">
        <v>11533</v>
      </c>
      <c r="R3525" t="s">
        <v>11534</v>
      </c>
      <c r="S3525" s="20">
        <v>0</v>
      </c>
      <c r="T3525" s="21" t="s">
        <v>38</v>
      </c>
    </row>
    <row r="3526" spans="1:20" x14ac:dyDescent="0.35">
      <c r="A3526" s="13" t="s">
        <v>11535</v>
      </c>
      <c r="B3526" s="13"/>
      <c r="C3526" s="13"/>
      <c r="D3526" s="13" t="s">
        <v>11536</v>
      </c>
      <c r="E3526" s="13">
        <v>24</v>
      </c>
      <c r="F3526" s="14">
        <v>0.2</v>
      </c>
      <c r="G3526" s="13" t="s">
        <v>46</v>
      </c>
      <c r="H3526" s="14">
        <v>0</v>
      </c>
      <c r="I3526" s="15" t="s">
        <v>32</v>
      </c>
      <c r="J3526" s="16">
        <v>12</v>
      </c>
      <c r="K3526" s="16">
        <v>0.5</v>
      </c>
      <c r="L3526" s="17" t="s">
        <v>33</v>
      </c>
      <c r="M3526" s="163" t="str">
        <f>IFERROR(GETPIVOTDATA("Tot. Bottles",'- Ordine Aggregato -'!$A$1,"sku anker",A3526),"")</f>
        <v/>
      </c>
      <c r="N3526" s="18" t="s">
        <v>67</v>
      </c>
      <c r="O3526" s="19" t="str">
        <f t="shared" si="54"/>
        <v>Order online</v>
      </c>
      <c r="P3526" s="97" t="s">
        <v>355</v>
      </c>
      <c r="Q3526" s="13" t="s">
        <v>11537</v>
      </c>
      <c r="R3526" t="s">
        <v>11538</v>
      </c>
      <c r="S3526" s="20">
        <v>0.5</v>
      </c>
      <c r="T3526" s="21" t="s">
        <v>38</v>
      </c>
    </row>
    <row r="3527" spans="1:20" x14ac:dyDescent="0.35">
      <c r="A3527" s="96" t="s">
        <v>15942</v>
      </c>
      <c r="D3527" s="13" t="s">
        <v>15943</v>
      </c>
      <c r="E3527" s="13">
        <v>6</v>
      </c>
      <c r="F3527" s="14">
        <v>0.75</v>
      </c>
      <c r="G3527" s="13" t="s">
        <v>14871</v>
      </c>
      <c r="H3527" s="14">
        <v>19.5</v>
      </c>
      <c r="I3527" s="15" t="s">
        <v>32</v>
      </c>
      <c r="J3527" s="16">
        <v>32.700000000000003</v>
      </c>
      <c r="K3527" s="16">
        <v>5.45</v>
      </c>
      <c r="L3527" s="17" t="s">
        <v>1682</v>
      </c>
      <c r="M3527" s="163" t="str">
        <f>IFERROR(GETPIVOTDATA("Tot. Bottles",'- Ordine Aggregato -'!$A$1,"sku anker",A3527),"")</f>
        <v/>
      </c>
      <c r="N3527" s="18" t="s">
        <v>42</v>
      </c>
      <c r="O3527" s="19" t="str">
        <f t="shared" si="54"/>
        <v>Order online</v>
      </c>
      <c r="P3527" s="97" t="s">
        <v>364</v>
      </c>
      <c r="Q3527" s="13" t="s">
        <v>15944</v>
      </c>
      <c r="R3527" t="s">
        <v>15945</v>
      </c>
      <c r="S3527" s="20">
        <v>0</v>
      </c>
      <c r="T3527" s="21" t="s">
        <v>38</v>
      </c>
    </row>
    <row r="3528" spans="1:20" x14ac:dyDescent="0.35">
      <c r="A3528" s="13" t="s">
        <v>11539</v>
      </c>
      <c r="B3528" s="13"/>
      <c r="C3528" s="13"/>
      <c r="D3528" s="13" t="s">
        <v>11540</v>
      </c>
      <c r="E3528" s="13">
        <v>6</v>
      </c>
      <c r="F3528" s="14">
        <v>0.75</v>
      </c>
      <c r="G3528" s="13" t="s">
        <v>14871</v>
      </c>
      <c r="H3528" s="14">
        <v>19.5</v>
      </c>
      <c r="I3528" s="15" t="s">
        <v>32</v>
      </c>
      <c r="J3528" s="16">
        <v>32.700000000000003</v>
      </c>
      <c r="K3528" s="16">
        <v>5.45</v>
      </c>
      <c r="L3528" s="17" t="s">
        <v>1682</v>
      </c>
      <c r="M3528" s="163" t="str">
        <f>IFERROR(GETPIVOTDATA("Tot. Bottles",'- Ordine Aggregato -'!$A$1,"sku anker",A3528),"")</f>
        <v/>
      </c>
      <c r="N3528" s="18" t="s">
        <v>42</v>
      </c>
      <c r="O3528" s="19" t="str">
        <f t="shared" si="54"/>
        <v>Order online</v>
      </c>
      <c r="P3528" s="97" t="s">
        <v>364</v>
      </c>
      <c r="Q3528" s="13" t="s">
        <v>11541</v>
      </c>
      <c r="R3528" t="s">
        <v>11542</v>
      </c>
      <c r="S3528" s="20">
        <v>0</v>
      </c>
      <c r="T3528" s="21" t="s">
        <v>38</v>
      </c>
    </row>
    <row r="3529" spans="1:20" x14ac:dyDescent="0.35">
      <c r="A3529" s="13" t="s">
        <v>11543</v>
      </c>
      <c r="B3529" s="13"/>
      <c r="C3529" s="13"/>
      <c r="D3529" s="13" t="s">
        <v>11544</v>
      </c>
      <c r="E3529" s="13">
        <v>6</v>
      </c>
      <c r="F3529" s="14">
        <v>0.75</v>
      </c>
      <c r="G3529" s="13" t="s">
        <v>14871</v>
      </c>
      <c r="H3529" s="14">
        <v>19.5</v>
      </c>
      <c r="I3529" s="15" t="s">
        <v>32</v>
      </c>
      <c r="J3529" s="16">
        <v>31.5</v>
      </c>
      <c r="K3529" s="16">
        <v>5.25</v>
      </c>
      <c r="L3529" s="17" t="s">
        <v>1682</v>
      </c>
      <c r="M3529" s="163" t="str">
        <f>IFERROR(GETPIVOTDATA("Tot. Bottles",'- Ordine Aggregato -'!$A$1,"sku anker",A3529),"")</f>
        <v/>
      </c>
      <c r="N3529" s="18" t="s">
        <v>67</v>
      </c>
      <c r="O3529" s="19" t="str">
        <f t="shared" si="54"/>
        <v>Order online</v>
      </c>
      <c r="P3529" s="97" t="s">
        <v>364</v>
      </c>
      <c r="Q3529" s="13" t="s">
        <v>11545</v>
      </c>
      <c r="R3529" t="s">
        <v>11546</v>
      </c>
      <c r="S3529" s="20">
        <v>5.25</v>
      </c>
      <c r="T3529" s="21" t="s">
        <v>38</v>
      </c>
    </row>
    <row r="3530" spans="1:20" x14ac:dyDescent="0.35">
      <c r="A3530" s="13" t="s">
        <v>11547</v>
      </c>
      <c r="B3530" s="13"/>
      <c r="C3530" s="13"/>
      <c r="D3530" s="13" t="s">
        <v>11548</v>
      </c>
      <c r="E3530" s="13">
        <v>6</v>
      </c>
      <c r="F3530" s="14">
        <v>0.75</v>
      </c>
      <c r="G3530" s="13" t="s">
        <v>14872</v>
      </c>
      <c r="H3530" s="14">
        <v>15</v>
      </c>
      <c r="I3530" s="15" t="s">
        <v>32</v>
      </c>
      <c r="J3530" s="16">
        <v>22.5</v>
      </c>
      <c r="K3530" s="16">
        <v>3.75</v>
      </c>
      <c r="L3530" s="17" t="s">
        <v>1682</v>
      </c>
      <c r="M3530" s="163" t="str">
        <f>IFERROR(GETPIVOTDATA("Tot. Bottles",'- Ordine Aggregato -'!$A$1,"sku anker",A3530),"")</f>
        <v/>
      </c>
      <c r="N3530" s="18" t="s">
        <v>42</v>
      </c>
      <c r="O3530" s="19" t="str">
        <f t="shared" si="54"/>
        <v>Order online</v>
      </c>
      <c r="P3530" s="97" t="s">
        <v>35</v>
      </c>
      <c r="Q3530" s="13" t="s">
        <v>11549</v>
      </c>
      <c r="R3530" t="s">
        <v>11550</v>
      </c>
      <c r="S3530" s="20">
        <v>0</v>
      </c>
      <c r="T3530" s="21" t="s">
        <v>38</v>
      </c>
    </row>
    <row r="3531" spans="1:20" x14ac:dyDescent="0.35">
      <c r="A3531" s="13" t="s">
        <v>11551</v>
      </c>
      <c r="B3531" s="13"/>
      <c r="C3531" s="13"/>
      <c r="D3531" s="13" t="s">
        <v>11552</v>
      </c>
      <c r="E3531" s="13">
        <v>6</v>
      </c>
      <c r="F3531" s="14">
        <v>0.75</v>
      </c>
      <c r="G3531" s="13" t="s">
        <v>14872</v>
      </c>
      <c r="H3531" s="14">
        <v>15</v>
      </c>
      <c r="I3531" s="15" t="s">
        <v>32</v>
      </c>
      <c r="J3531" s="16">
        <v>21.6</v>
      </c>
      <c r="K3531" s="16">
        <v>3.6</v>
      </c>
      <c r="L3531" s="17" t="s">
        <v>1682</v>
      </c>
      <c r="M3531" s="163" t="str">
        <f>IFERROR(GETPIVOTDATA("Tot. Bottles",'- Ordine Aggregato -'!$A$1,"sku anker",A3531),"")</f>
        <v/>
      </c>
      <c r="N3531" s="18" t="s">
        <v>34</v>
      </c>
      <c r="O3531" s="19" t="str">
        <f t="shared" si="54"/>
        <v>Order online</v>
      </c>
      <c r="P3531" s="97" t="s">
        <v>35</v>
      </c>
      <c r="Q3531" s="13" t="s">
        <v>11553</v>
      </c>
      <c r="R3531" t="s">
        <v>11554</v>
      </c>
      <c r="S3531" s="20">
        <v>0</v>
      </c>
      <c r="T3531" s="21" t="s">
        <v>38</v>
      </c>
    </row>
    <row r="3532" spans="1:20" x14ac:dyDescent="0.35">
      <c r="A3532" s="96" t="s">
        <v>11555</v>
      </c>
      <c r="D3532" s="13" t="s">
        <v>11556</v>
      </c>
      <c r="E3532" s="13">
        <v>6</v>
      </c>
      <c r="F3532" s="14">
        <v>0.75</v>
      </c>
      <c r="G3532" s="13" t="s">
        <v>14871</v>
      </c>
      <c r="H3532" s="14">
        <v>15</v>
      </c>
      <c r="I3532" s="15" t="s">
        <v>32</v>
      </c>
      <c r="J3532" s="16">
        <v>21.6</v>
      </c>
      <c r="K3532" s="16">
        <v>3.6</v>
      </c>
      <c r="L3532" s="17" t="s">
        <v>1682</v>
      </c>
      <c r="M3532" s="163" t="str">
        <f>IFERROR(GETPIVOTDATA("Tot. Bottles",'- Ordine Aggregato -'!$A$1,"sku anker",A3532),"")</f>
        <v/>
      </c>
      <c r="N3532" s="18" t="s">
        <v>42</v>
      </c>
      <c r="O3532" s="19" t="str">
        <f t="shared" si="54"/>
        <v>Order online</v>
      </c>
      <c r="P3532" s="97" t="s">
        <v>35</v>
      </c>
      <c r="Q3532" s="13" t="s">
        <v>11557</v>
      </c>
      <c r="R3532" t="s">
        <v>11558</v>
      </c>
      <c r="S3532" s="20">
        <v>0</v>
      </c>
      <c r="T3532" s="21" t="s">
        <v>38</v>
      </c>
    </row>
    <row r="3533" spans="1:20" x14ac:dyDescent="0.35">
      <c r="A3533" s="96" t="s">
        <v>11559</v>
      </c>
      <c r="D3533" s="13" t="s">
        <v>11560</v>
      </c>
      <c r="E3533" s="13">
        <v>6</v>
      </c>
      <c r="F3533" s="14">
        <v>1.5</v>
      </c>
      <c r="G3533" s="13" t="s">
        <v>14871</v>
      </c>
      <c r="H3533" s="14">
        <v>7</v>
      </c>
      <c r="I3533" s="15" t="s">
        <v>32</v>
      </c>
      <c r="J3533" s="16">
        <v>11.7</v>
      </c>
      <c r="K3533" s="16">
        <v>1.95</v>
      </c>
      <c r="L3533" s="17" t="s">
        <v>2306</v>
      </c>
      <c r="M3533" s="163" t="str">
        <f>IFERROR(GETPIVOTDATA("Tot. Bottles",'- Ordine Aggregato -'!$A$1,"sku anker",A3533),"")</f>
        <v/>
      </c>
      <c r="N3533" s="18" t="s">
        <v>42</v>
      </c>
      <c r="O3533" s="19" t="str">
        <f t="shared" ref="O3533:O3596" si="55">HYPERLINK("https://www.ankeramsterdamspirits.nl/en/products/"&amp;A3533,"Order online")</f>
        <v>Order online</v>
      </c>
      <c r="P3533" s="97" t="s">
        <v>35</v>
      </c>
      <c r="Q3533" s="13" t="s">
        <v>11561</v>
      </c>
      <c r="R3533" t="s">
        <v>11562</v>
      </c>
      <c r="S3533" s="20">
        <v>0</v>
      </c>
      <c r="T3533" s="21" t="s">
        <v>38</v>
      </c>
    </row>
    <row r="3534" spans="1:20" x14ac:dyDescent="0.35">
      <c r="A3534" s="96" t="s">
        <v>11563</v>
      </c>
      <c r="D3534" s="13" t="s">
        <v>11564</v>
      </c>
      <c r="E3534" s="13">
        <v>6</v>
      </c>
      <c r="F3534" s="14">
        <v>0.7</v>
      </c>
      <c r="G3534" s="13" t="s">
        <v>46</v>
      </c>
      <c r="H3534" s="14">
        <v>30</v>
      </c>
      <c r="I3534" s="15" t="s">
        <v>32</v>
      </c>
      <c r="J3534" s="16">
        <v>49.199999999999996</v>
      </c>
      <c r="K3534" s="16">
        <v>8.1999999999999993</v>
      </c>
      <c r="L3534" s="17" t="s">
        <v>399</v>
      </c>
      <c r="M3534" s="163" t="str">
        <f>IFERROR(GETPIVOTDATA("Tot. Bottles",'- Ordine Aggregato -'!$A$1,"sku anker",A3534),"")</f>
        <v/>
      </c>
      <c r="N3534" s="18" t="s">
        <v>34</v>
      </c>
      <c r="O3534" s="19" t="str">
        <f t="shared" si="55"/>
        <v>Order online</v>
      </c>
      <c r="P3534" s="97" t="s">
        <v>355</v>
      </c>
      <c r="Q3534" s="13" t="s">
        <v>11565</v>
      </c>
      <c r="R3534" t="s">
        <v>11566</v>
      </c>
      <c r="S3534" s="20">
        <v>0</v>
      </c>
      <c r="T3534" s="21" t="s">
        <v>38</v>
      </c>
    </row>
    <row r="3535" spans="1:20" x14ac:dyDescent="0.35">
      <c r="A3535" s="96" t="s">
        <v>11567</v>
      </c>
      <c r="D3535" s="13" t="s">
        <v>11568</v>
      </c>
      <c r="E3535" s="13">
        <v>6</v>
      </c>
      <c r="F3535" s="14">
        <v>0.7</v>
      </c>
      <c r="G3535" s="13" t="s">
        <v>46</v>
      </c>
      <c r="H3535" s="14">
        <v>30</v>
      </c>
      <c r="I3535" s="15" t="s">
        <v>32</v>
      </c>
      <c r="J3535" s="16">
        <v>49.199999999999996</v>
      </c>
      <c r="K3535" s="16">
        <v>8.1999999999999993</v>
      </c>
      <c r="L3535" s="17" t="s">
        <v>589</v>
      </c>
      <c r="M3535" s="163" t="str">
        <f>IFERROR(GETPIVOTDATA("Tot. Bottles",'- Ordine Aggregato -'!$A$1,"sku anker",A3535),"")</f>
        <v/>
      </c>
      <c r="N3535" s="18" t="s">
        <v>34</v>
      </c>
      <c r="O3535" s="19" t="str">
        <f t="shared" si="55"/>
        <v>Order online</v>
      </c>
      <c r="P3535" s="97" t="s">
        <v>355</v>
      </c>
      <c r="Q3535" s="13" t="s">
        <v>11569</v>
      </c>
      <c r="R3535" t="s">
        <v>11570</v>
      </c>
      <c r="S3535" s="20">
        <v>0</v>
      </c>
      <c r="T3535" s="21" t="s">
        <v>38</v>
      </c>
    </row>
    <row r="3536" spans="1:20" x14ac:dyDescent="0.35">
      <c r="A3536" s="96" t="s">
        <v>11571</v>
      </c>
      <c r="B3536" s="96"/>
      <c r="C3536" s="96"/>
      <c r="D3536" s="13" t="s">
        <v>11572</v>
      </c>
      <c r="E3536" s="13">
        <v>6</v>
      </c>
      <c r="F3536" s="14">
        <v>0.75</v>
      </c>
      <c r="G3536" s="13" t="s">
        <v>14872</v>
      </c>
      <c r="H3536" s="14">
        <v>13.5</v>
      </c>
      <c r="I3536" s="15" t="s">
        <v>32</v>
      </c>
      <c r="J3536" s="16">
        <v>47.7</v>
      </c>
      <c r="K3536" s="16">
        <v>7.95</v>
      </c>
      <c r="L3536" s="17" t="s">
        <v>710</v>
      </c>
      <c r="M3536" s="163" t="str">
        <f>IFERROR(GETPIVOTDATA("Tot. Bottles",'- Ordine Aggregato -'!$A$1,"sku anker",A3536),"")</f>
        <v/>
      </c>
      <c r="N3536" s="18" t="s">
        <v>42</v>
      </c>
      <c r="O3536" s="19" t="str">
        <f t="shared" si="55"/>
        <v>Order online</v>
      </c>
      <c r="P3536" s="97" t="s">
        <v>355</v>
      </c>
      <c r="Q3536" s="13" t="s">
        <v>11573</v>
      </c>
      <c r="R3536" t="s">
        <v>11574</v>
      </c>
      <c r="S3536" s="20">
        <v>0</v>
      </c>
      <c r="T3536" s="21" t="s">
        <v>38</v>
      </c>
    </row>
    <row r="3537" spans="1:20" x14ac:dyDescent="0.35">
      <c r="A3537" s="96" t="s">
        <v>11575</v>
      </c>
      <c r="D3537" s="13" t="s">
        <v>11576</v>
      </c>
      <c r="E3537" s="13">
        <v>6</v>
      </c>
      <c r="F3537" s="14">
        <v>0.75</v>
      </c>
      <c r="G3537" s="13" t="s">
        <v>14872</v>
      </c>
      <c r="H3537" s="14">
        <v>13.5</v>
      </c>
      <c r="I3537" s="15" t="s">
        <v>32</v>
      </c>
      <c r="J3537" s="16">
        <v>31.799999999999997</v>
      </c>
      <c r="K3537" s="16">
        <v>5.3</v>
      </c>
      <c r="L3537" s="17" t="s">
        <v>710</v>
      </c>
      <c r="M3537" s="163" t="str">
        <f>IFERROR(GETPIVOTDATA("Tot. Bottles",'- Ordine Aggregato -'!$A$1,"sku anker",A3537),"")</f>
        <v/>
      </c>
      <c r="N3537" s="18" t="s">
        <v>42</v>
      </c>
      <c r="O3537" s="19" t="str">
        <f t="shared" si="55"/>
        <v>Order online</v>
      </c>
      <c r="P3537" s="97" t="s">
        <v>355</v>
      </c>
      <c r="Q3537" s="13" t="s">
        <v>11577</v>
      </c>
      <c r="R3537" t="s">
        <v>11578</v>
      </c>
      <c r="S3537" s="20">
        <v>0</v>
      </c>
      <c r="T3537" s="21" t="s">
        <v>38</v>
      </c>
    </row>
    <row r="3538" spans="1:20" x14ac:dyDescent="0.35">
      <c r="A3538" s="13" t="s">
        <v>15946</v>
      </c>
      <c r="B3538" s="13"/>
      <c r="C3538" s="13"/>
      <c r="D3538" s="13" t="s">
        <v>15947</v>
      </c>
      <c r="E3538" s="13">
        <v>6</v>
      </c>
      <c r="F3538" s="14">
        <v>0.75</v>
      </c>
      <c r="G3538" s="13" t="s">
        <v>46</v>
      </c>
      <c r="H3538" s="14">
        <v>13</v>
      </c>
      <c r="I3538" s="15" t="s">
        <v>32</v>
      </c>
      <c r="J3538" s="16">
        <v>27.599999999999998</v>
      </c>
      <c r="K3538" s="16">
        <v>4.5999999999999996</v>
      </c>
      <c r="L3538" s="17" t="s">
        <v>437</v>
      </c>
      <c r="M3538" s="163" t="str">
        <f>IFERROR(GETPIVOTDATA("Tot. Bottles",'- Ordine Aggregato -'!$A$1,"sku anker",A3538),"")</f>
        <v/>
      </c>
      <c r="N3538" s="18" t="s">
        <v>42</v>
      </c>
      <c r="O3538" s="19" t="str">
        <f t="shared" si="55"/>
        <v>Order online</v>
      </c>
      <c r="P3538" s="97" t="s">
        <v>355</v>
      </c>
      <c r="Q3538" s="13" t="s">
        <v>15948</v>
      </c>
      <c r="R3538" t="s">
        <v>15949</v>
      </c>
      <c r="S3538" s="20">
        <v>0</v>
      </c>
      <c r="T3538" s="21" t="s">
        <v>38</v>
      </c>
    </row>
    <row r="3539" spans="1:20" x14ac:dyDescent="0.35">
      <c r="A3539" s="96" t="s">
        <v>15950</v>
      </c>
      <c r="D3539" s="13" t="s">
        <v>15951</v>
      </c>
      <c r="E3539" s="13">
        <v>6</v>
      </c>
      <c r="F3539" s="14">
        <v>0.75</v>
      </c>
      <c r="G3539" s="13" t="s">
        <v>46</v>
      </c>
      <c r="H3539" s="14">
        <v>12.5</v>
      </c>
      <c r="I3539" s="15" t="s">
        <v>32</v>
      </c>
      <c r="J3539" s="16">
        <v>25.799999999999997</v>
      </c>
      <c r="K3539" s="16">
        <v>4.3</v>
      </c>
      <c r="L3539" s="17" t="s">
        <v>437</v>
      </c>
      <c r="M3539" s="163" t="str">
        <f>IFERROR(GETPIVOTDATA("Tot. Bottles",'- Ordine Aggregato -'!$A$1,"sku anker",A3539),"")</f>
        <v/>
      </c>
      <c r="N3539" s="18" t="s">
        <v>34</v>
      </c>
      <c r="O3539" s="19" t="str">
        <f t="shared" si="55"/>
        <v>Order online</v>
      </c>
      <c r="P3539" s="97" t="s">
        <v>355</v>
      </c>
      <c r="Q3539" s="13" t="s">
        <v>15948</v>
      </c>
      <c r="R3539" t="s">
        <v>15949</v>
      </c>
      <c r="S3539" s="20">
        <v>0</v>
      </c>
      <c r="T3539" s="21" t="s">
        <v>38</v>
      </c>
    </row>
    <row r="3540" spans="1:20" x14ac:dyDescent="0.35">
      <c r="A3540" s="13" t="s">
        <v>11579</v>
      </c>
      <c r="B3540" s="13"/>
      <c r="C3540" s="13"/>
      <c r="D3540" s="13" t="s">
        <v>11580</v>
      </c>
      <c r="E3540" s="13">
        <v>6</v>
      </c>
      <c r="F3540" s="14">
        <v>0.75</v>
      </c>
      <c r="G3540" s="13" t="s">
        <v>14872</v>
      </c>
      <c r="H3540" s="14">
        <v>12</v>
      </c>
      <c r="I3540" s="15" t="s">
        <v>32</v>
      </c>
      <c r="J3540" s="16">
        <v>25.799999999999997</v>
      </c>
      <c r="K3540" s="16">
        <v>4.3</v>
      </c>
      <c r="L3540" s="17" t="s">
        <v>960</v>
      </c>
      <c r="M3540" s="163" t="str">
        <f>IFERROR(GETPIVOTDATA("Tot. Bottles",'- Ordine Aggregato -'!$A$1,"sku anker",A3540),"")</f>
        <v/>
      </c>
      <c r="N3540" s="18" t="s">
        <v>42</v>
      </c>
      <c r="O3540" s="19" t="str">
        <f t="shared" si="55"/>
        <v>Order online</v>
      </c>
      <c r="P3540" s="97" t="s">
        <v>355</v>
      </c>
      <c r="Q3540" s="13" t="s">
        <v>11581</v>
      </c>
      <c r="R3540" t="s">
        <v>11582</v>
      </c>
      <c r="S3540" s="20">
        <v>0</v>
      </c>
      <c r="T3540" s="21" t="s">
        <v>38</v>
      </c>
    </row>
    <row r="3541" spans="1:20" x14ac:dyDescent="0.35">
      <c r="A3541" s="96" t="s">
        <v>15952</v>
      </c>
      <c r="B3541" s="96"/>
      <c r="C3541" s="96"/>
      <c r="D3541" s="13" t="s">
        <v>15953</v>
      </c>
      <c r="E3541" s="13">
        <v>6</v>
      </c>
      <c r="F3541" s="14">
        <v>0.75</v>
      </c>
      <c r="G3541" s="13" t="s">
        <v>14872</v>
      </c>
      <c r="H3541" s="14">
        <v>12</v>
      </c>
      <c r="I3541" s="15" t="s">
        <v>32</v>
      </c>
      <c r="J3541" s="16">
        <v>25.799999999999997</v>
      </c>
      <c r="K3541" s="16">
        <v>4.3</v>
      </c>
      <c r="L3541" s="17" t="s">
        <v>960</v>
      </c>
      <c r="M3541" s="163" t="str">
        <f>IFERROR(GETPIVOTDATA("Tot. Bottles",'- Ordine Aggregato -'!$A$1,"sku anker",A3541),"")</f>
        <v/>
      </c>
      <c r="N3541" s="18" t="s">
        <v>42</v>
      </c>
      <c r="O3541" s="19" t="str">
        <f t="shared" si="55"/>
        <v>Order online</v>
      </c>
      <c r="P3541" s="97" t="s">
        <v>355</v>
      </c>
      <c r="Q3541" s="13" t="s">
        <v>15954</v>
      </c>
      <c r="R3541" t="s">
        <v>15955</v>
      </c>
      <c r="S3541" s="20">
        <v>0</v>
      </c>
      <c r="T3541" s="21" t="s">
        <v>38</v>
      </c>
    </row>
    <row r="3542" spans="1:20" x14ac:dyDescent="0.35">
      <c r="A3542" s="96" t="s">
        <v>15956</v>
      </c>
      <c r="B3542" s="96"/>
      <c r="C3542" s="96"/>
      <c r="D3542" s="13" t="s">
        <v>15957</v>
      </c>
      <c r="E3542" s="13">
        <v>6</v>
      </c>
      <c r="F3542" s="14">
        <v>0.75</v>
      </c>
      <c r="G3542" s="13" t="s">
        <v>46</v>
      </c>
      <c r="H3542" s="14">
        <v>13.5</v>
      </c>
      <c r="I3542" s="15" t="s">
        <v>32</v>
      </c>
      <c r="J3542" s="16">
        <v>31.200000000000003</v>
      </c>
      <c r="K3542" s="16">
        <v>5.2</v>
      </c>
      <c r="L3542" s="17" t="s">
        <v>710</v>
      </c>
      <c r="M3542" s="163" t="str">
        <f>IFERROR(GETPIVOTDATA("Tot. Bottles",'- Ordine Aggregato -'!$A$1,"sku anker",A3542),"")</f>
        <v/>
      </c>
      <c r="N3542" s="18" t="s">
        <v>42</v>
      </c>
      <c r="O3542" s="19" t="str">
        <f t="shared" si="55"/>
        <v>Order online</v>
      </c>
      <c r="P3542" s="97" t="s">
        <v>355</v>
      </c>
      <c r="Q3542" s="13" t="s">
        <v>11583</v>
      </c>
      <c r="R3542" t="s">
        <v>42</v>
      </c>
      <c r="S3542" s="20">
        <v>0</v>
      </c>
      <c r="T3542" s="21" t="s">
        <v>38</v>
      </c>
    </row>
    <row r="3543" spans="1:20" x14ac:dyDescent="0.35">
      <c r="A3543" s="96" t="s">
        <v>11584</v>
      </c>
      <c r="D3543" s="13" t="s">
        <v>11585</v>
      </c>
      <c r="E3543" s="13">
        <v>6</v>
      </c>
      <c r="F3543" s="14">
        <v>0.75</v>
      </c>
      <c r="G3543" s="13" t="s">
        <v>14872</v>
      </c>
      <c r="H3543" s="14">
        <v>14.5</v>
      </c>
      <c r="I3543" s="15" t="s">
        <v>32</v>
      </c>
      <c r="J3543" s="16">
        <v>77.400000000000006</v>
      </c>
      <c r="K3543" s="16">
        <v>12.9</v>
      </c>
      <c r="L3543" s="17" t="s">
        <v>710</v>
      </c>
      <c r="M3543" s="163" t="str">
        <f>IFERROR(GETPIVOTDATA("Tot. Bottles",'- Ordine Aggregato -'!$A$1,"sku anker",A3543),"")</f>
        <v/>
      </c>
      <c r="N3543" s="18" t="s">
        <v>42</v>
      </c>
      <c r="O3543" s="19" t="str">
        <f t="shared" si="55"/>
        <v>Order online</v>
      </c>
      <c r="P3543" s="97" t="s">
        <v>355</v>
      </c>
      <c r="Q3543" s="13" t="s">
        <v>11586</v>
      </c>
      <c r="R3543" t="s">
        <v>42</v>
      </c>
      <c r="S3543" s="20">
        <v>0</v>
      </c>
      <c r="T3543" s="21" t="s">
        <v>38</v>
      </c>
    </row>
    <row r="3544" spans="1:20" x14ac:dyDescent="0.35">
      <c r="A3544" s="13" t="s">
        <v>15958</v>
      </c>
      <c r="B3544" s="13"/>
      <c r="C3544" s="13"/>
      <c r="D3544" s="13" t="s">
        <v>15959</v>
      </c>
      <c r="E3544" s="13">
        <v>6</v>
      </c>
      <c r="F3544" s="14">
        <v>0.75</v>
      </c>
      <c r="G3544" s="13" t="s">
        <v>46</v>
      </c>
      <c r="H3544" s="14">
        <v>14</v>
      </c>
      <c r="I3544" s="15" t="s">
        <v>32</v>
      </c>
      <c r="J3544" s="16">
        <v>48.300000000000004</v>
      </c>
      <c r="K3544" s="16">
        <v>8.0500000000000007</v>
      </c>
      <c r="L3544" s="17" t="s">
        <v>710</v>
      </c>
      <c r="M3544" s="163" t="str">
        <f>IFERROR(GETPIVOTDATA("Tot. Bottles",'- Ordine Aggregato -'!$A$1,"sku anker",A3544),"")</f>
        <v/>
      </c>
      <c r="N3544" s="18" t="s">
        <v>42</v>
      </c>
      <c r="O3544" s="19" t="str">
        <f t="shared" si="55"/>
        <v>Order online</v>
      </c>
      <c r="P3544" s="97" t="s">
        <v>355</v>
      </c>
      <c r="Q3544" s="13" t="s">
        <v>11573</v>
      </c>
      <c r="R3544" t="s">
        <v>11574</v>
      </c>
      <c r="S3544" s="20">
        <v>0</v>
      </c>
      <c r="T3544" s="21" t="s">
        <v>38</v>
      </c>
    </row>
    <row r="3545" spans="1:20" x14ac:dyDescent="0.35">
      <c r="A3545" s="13" t="s">
        <v>15960</v>
      </c>
      <c r="B3545" s="13"/>
      <c r="C3545" s="13"/>
      <c r="D3545" s="13" t="s">
        <v>15961</v>
      </c>
      <c r="E3545" s="13">
        <v>6</v>
      </c>
      <c r="F3545" s="14">
        <v>0.75</v>
      </c>
      <c r="G3545" s="13" t="s">
        <v>46</v>
      </c>
      <c r="H3545" s="14">
        <v>14</v>
      </c>
      <c r="I3545" s="15" t="s">
        <v>32</v>
      </c>
      <c r="J3545" s="16">
        <v>47.099999999999994</v>
      </c>
      <c r="K3545" s="16">
        <v>7.85</v>
      </c>
      <c r="L3545" s="17" t="s">
        <v>710</v>
      </c>
      <c r="M3545" s="163" t="str">
        <f>IFERROR(GETPIVOTDATA("Tot. Bottles",'- Ordine Aggregato -'!$A$1,"sku anker",A3545),"")</f>
        <v/>
      </c>
      <c r="N3545" s="18" t="s">
        <v>42</v>
      </c>
      <c r="O3545" s="19" t="str">
        <f t="shared" si="55"/>
        <v>Order online</v>
      </c>
      <c r="P3545" s="97" t="s">
        <v>355</v>
      </c>
      <c r="Q3545" s="13" t="s">
        <v>15962</v>
      </c>
      <c r="R3545" t="s">
        <v>15963</v>
      </c>
      <c r="S3545" s="20">
        <v>0</v>
      </c>
      <c r="T3545" s="21" t="s">
        <v>38</v>
      </c>
    </row>
    <row r="3546" spans="1:20" x14ac:dyDescent="0.35">
      <c r="A3546" s="96" t="s">
        <v>11587</v>
      </c>
      <c r="B3546" s="96"/>
      <c r="C3546" s="96"/>
      <c r="D3546" s="13" t="s">
        <v>11588</v>
      </c>
      <c r="E3546" s="13">
        <v>6</v>
      </c>
      <c r="F3546" s="14">
        <v>0.75</v>
      </c>
      <c r="G3546" s="13" t="s">
        <v>14872</v>
      </c>
      <c r="H3546" s="14">
        <v>13.5</v>
      </c>
      <c r="I3546" s="15" t="s">
        <v>32</v>
      </c>
      <c r="J3546" s="16">
        <v>29.400000000000002</v>
      </c>
      <c r="K3546" s="16">
        <v>4.9000000000000004</v>
      </c>
      <c r="L3546" s="17" t="s">
        <v>710</v>
      </c>
      <c r="M3546" s="163" t="str">
        <f>IFERROR(GETPIVOTDATA("Tot. Bottles",'- Ordine Aggregato -'!$A$1,"sku anker",A3546),"")</f>
        <v/>
      </c>
      <c r="N3546" s="18" t="s">
        <v>42</v>
      </c>
      <c r="O3546" s="19" t="str">
        <f t="shared" si="55"/>
        <v>Order online</v>
      </c>
      <c r="P3546" s="97" t="s">
        <v>355</v>
      </c>
      <c r="Q3546" s="13" t="s">
        <v>11589</v>
      </c>
      <c r="R3546" t="s">
        <v>15964</v>
      </c>
      <c r="S3546" s="20">
        <v>0</v>
      </c>
      <c r="T3546" s="21" t="s">
        <v>38</v>
      </c>
    </row>
    <row r="3547" spans="1:20" x14ac:dyDescent="0.35">
      <c r="A3547" s="96" t="s">
        <v>15965</v>
      </c>
      <c r="D3547" s="13" t="s">
        <v>15966</v>
      </c>
      <c r="E3547" s="13">
        <v>6</v>
      </c>
      <c r="F3547" s="14">
        <v>0.5</v>
      </c>
      <c r="G3547" s="13" t="s">
        <v>46</v>
      </c>
      <c r="H3547" s="14">
        <v>14</v>
      </c>
      <c r="I3547" s="15" t="s">
        <v>32</v>
      </c>
      <c r="J3547" s="16">
        <v>73.5</v>
      </c>
      <c r="K3547" s="16">
        <v>12.25</v>
      </c>
      <c r="L3547" s="17" t="s">
        <v>704</v>
      </c>
      <c r="M3547" s="163" t="str">
        <f>IFERROR(GETPIVOTDATA("Tot. Bottles",'- Ordine Aggregato -'!$A$1,"sku anker",A3547),"")</f>
        <v/>
      </c>
      <c r="N3547" s="18" t="s">
        <v>42</v>
      </c>
      <c r="O3547" s="19" t="str">
        <f t="shared" si="55"/>
        <v>Order online</v>
      </c>
      <c r="P3547" s="97" t="s">
        <v>355</v>
      </c>
      <c r="Q3547" s="13" t="s">
        <v>15967</v>
      </c>
      <c r="R3547" t="s">
        <v>42</v>
      </c>
      <c r="S3547" s="20">
        <v>0</v>
      </c>
      <c r="T3547" s="21" t="s">
        <v>38</v>
      </c>
    </row>
    <row r="3548" spans="1:20" x14ac:dyDescent="0.35">
      <c r="A3548" s="13" t="s">
        <v>11591</v>
      </c>
      <c r="B3548" s="13"/>
      <c r="C3548" s="13"/>
      <c r="D3548" s="13" t="s">
        <v>11592</v>
      </c>
      <c r="E3548" s="13">
        <v>6</v>
      </c>
      <c r="F3548" s="14">
        <v>0.75</v>
      </c>
      <c r="G3548" s="13" t="s">
        <v>14872</v>
      </c>
      <c r="H3548" s="14">
        <v>13</v>
      </c>
      <c r="I3548" s="15" t="s">
        <v>32</v>
      </c>
      <c r="J3548" s="16">
        <v>63.599999999999994</v>
      </c>
      <c r="K3548" s="16">
        <v>10.6</v>
      </c>
      <c r="L3548" s="17" t="s">
        <v>704</v>
      </c>
      <c r="M3548" s="163" t="str">
        <f>IFERROR(GETPIVOTDATA("Tot. Bottles",'- Ordine Aggregato -'!$A$1,"sku anker",A3548),"")</f>
        <v/>
      </c>
      <c r="N3548" s="18" t="s">
        <v>42</v>
      </c>
      <c r="O3548" s="19" t="str">
        <f t="shared" si="55"/>
        <v>Order online</v>
      </c>
      <c r="P3548" s="97" t="s">
        <v>355</v>
      </c>
      <c r="Q3548" s="13" t="s">
        <v>11590</v>
      </c>
      <c r="R3548" t="s">
        <v>42</v>
      </c>
      <c r="S3548" s="20">
        <v>0</v>
      </c>
      <c r="T3548" s="21" t="s">
        <v>38</v>
      </c>
    </row>
    <row r="3549" spans="1:20" x14ac:dyDescent="0.35">
      <c r="A3549" s="96" t="s">
        <v>11593</v>
      </c>
      <c r="B3549" s="96"/>
      <c r="C3549" s="96"/>
      <c r="D3549" s="13" t="s">
        <v>11594</v>
      </c>
      <c r="E3549" s="13">
        <v>6</v>
      </c>
      <c r="F3549" s="14">
        <v>0.75</v>
      </c>
      <c r="G3549" s="13" t="s">
        <v>14872</v>
      </c>
      <c r="H3549" s="14">
        <v>14.5</v>
      </c>
      <c r="I3549" s="15" t="s">
        <v>32</v>
      </c>
      <c r="J3549" s="16">
        <v>77.400000000000006</v>
      </c>
      <c r="K3549" s="16">
        <v>12.9</v>
      </c>
      <c r="L3549" s="17" t="s">
        <v>710</v>
      </c>
      <c r="M3549" s="163" t="str">
        <f>IFERROR(GETPIVOTDATA("Tot. Bottles",'- Ordine Aggregato -'!$A$1,"sku anker",A3549),"")</f>
        <v/>
      </c>
      <c r="N3549" s="18" t="s">
        <v>42</v>
      </c>
      <c r="O3549" s="19" t="str">
        <f t="shared" si="55"/>
        <v>Order online</v>
      </c>
      <c r="P3549" s="97" t="s">
        <v>355</v>
      </c>
      <c r="Q3549" s="13" t="s">
        <v>11595</v>
      </c>
      <c r="R3549" t="s">
        <v>42</v>
      </c>
      <c r="S3549" s="20">
        <v>0</v>
      </c>
      <c r="T3549" s="21" t="s">
        <v>38</v>
      </c>
    </row>
    <row r="3550" spans="1:20" x14ac:dyDescent="0.35">
      <c r="A3550" s="96" t="s">
        <v>11596</v>
      </c>
      <c r="B3550" s="96"/>
      <c r="C3550" s="96"/>
      <c r="D3550" s="13" t="s">
        <v>11597</v>
      </c>
      <c r="E3550" s="13">
        <v>6</v>
      </c>
      <c r="F3550" s="14">
        <v>0.75</v>
      </c>
      <c r="G3550" s="13" t="s">
        <v>14872</v>
      </c>
      <c r="H3550" s="14">
        <v>15</v>
      </c>
      <c r="I3550" s="15" t="s">
        <v>32</v>
      </c>
      <c r="J3550" s="16">
        <v>73.800000000000011</v>
      </c>
      <c r="K3550" s="16">
        <v>12.3</v>
      </c>
      <c r="L3550" s="17" t="s">
        <v>710</v>
      </c>
      <c r="M3550" s="163" t="str">
        <f>IFERROR(GETPIVOTDATA("Tot. Bottles",'- Ordine Aggregato -'!$A$1,"sku anker",A3550),"")</f>
        <v/>
      </c>
      <c r="N3550" s="18" t="s">
        <v>42</v>
      </c>
      <c r="O3550" s="19" t="str">
        <f t="shared" si="55"/>
        <v>Order online</v>
      </c>
      <c r="P3550" s="97" t="s">
        <v>355</v>
      </c>
      <c r="Q3550" s="13" t="s">
        <v>11595</v>
      </c>
      <c r="R3550" t="s">
        <v>42</v>
      </c>
      <c r="S3550" s="20">
        <v>0</v>
      </c>
      <c r="T3550" s="21" t="s">
        <v>38</v>
      </c>
    </row>
    <row r="3551" spans="1:20" x14ac:dyDescent="0.35">
      <c r="A3551" s="96" t="s">
        <v>11598</v>
      </c>
      <c r="B3551" s="96"/>
      <c r="C3551" s="96"/>
      <c r="D3551" s="13" t="s">
        <v>11599</v>
      </c>
      <c r="E3551" s="13">
        <v>6</v>
      </c>
      <c r="F3551" s="14">
        <v>0.75</v>
      </c>
      <c r="G3551" s="13" t="s">
        <v>46</v>
      </c>
      <c r="H3551" s="14">
        <v>13</v>
      </c>
      <c r="I3551" s="15" t="s">
        <v>32</v>
      </c>
      <c r="J3551" s="16">
        <v>38.400000000000006</v>
      </c>
      <c r="K3551" s="16">
        <v>6.4</v>
      </c>
      <c r="L3551" s="17" t="s">
        <v>704</v>
      </c>
      <c r="M3551" s="163" t="str">
        <f>IFERROR(GETPIVOTDATA("Tot. Bottles",'- Ordine Aggregato -'!$A$1,"sku anker",A3551),"")</f>
        <v/>
      </c>
      <c r="N3551" s="18" t="s">
        <v>42</v>
      </c>
      <c r="O3551" s="19" t="str">
        <f t="shared" si="55"/>
        <v>Order online</v>
      </c>
      <c r="P3551" s="97" t="s">
        <v>355</v>
      </c>
      <c r="Q3551" s="13" t="s">
        <v>11600</v>
      </c>
      <c r="R3551" t="s">
        <v>11601</v>
      </c>
      <c r="S3551" s="20">
        <v>0</v>
      </c>
      <c r="T3551" s="21" t="s">
        <v>38</v>
      </c>
    </row>
    <row r="3552" spans="1:20" x14ac:dyDescent="0.35">
      <c r="A3552" s="96" t="s">
        <v>11602</v>
      </c>
      <c r="D3552" s="13" t="s">
        <v>11603</v>
      </c>
      <c r="E3552" s="13">
        <v>6</v>
      </c>
      <c r="F3552" s="14">
        <v>0.75</v>
      </c>
      <c r="G3552" s="13" t="s">
        <v>14872</v>
      </c>
      <c r="H3552" s="14">
        <v>13</v>
      </c>
      <c r="I3552" s="15" t="s">
        <v>32</v>
      </c>
      <c r="J3552" s="16">
        <v>28.5</v>
      </c>
      <c r="K3552" s="16">
        <v>4.75</v>
      </c>
      <c r="L3552" s="17" t="s">
        <v>704</v>
      </c>
      <c r="M3552" s="163" t="str">
        <f>IFERROR(GETPIVOTDATA("Tot. Bottles",'- Ordine Aggregato -'!$A$1,"sku anker",A3552),"")</f>
        <v/>
      </c>
      <c r="N3552" s="18" t="s">
        <v>42</v>
      </c>
      <c r="O3552" s="19" t="str">
        <f t="shared" si="55"/>
        <v>Order online</v>
      </c>
      <c r="P3552" s="97" t="s">
        <v>355</v>
      </c>
      <c r="Q3552" s="13" t="s">
        <v>11604</v>
      </c>
      <c r="R3552" t="s">
        <v>11605</v>
      </c>
      <c r="S3552" s="20">
        <v>0</v>
      </c>
      <c r="T3552" s="21" t="s">
        <v>38</v>
      </c>
    </row>
    <row r="3553" spans="1:20" x14ac:dyDescent="0.35">
      <c r="A3553" s="13" t="s">
        <v>11606</v>
      </c>
      <c r="B3553" s="13"/>
      <c r="C3553" s="13"/>
      <c r="D3553" s="13" t="s">
        <v>11607</v>
      </c>
      <c r="E3553" s="13">
        <v>6</v>
      </c>
      <c r="F3553" s="14">
        <v>0.75</v>
      </c>
      <c r="G3553" s="13" t="s">
        <v>14872</v>
      </c>
      <c r="H3553" s="14">
        <v>12</v>
      </c>
      <c r="I3553" s="15" t="s">
        <v>32</v>
      </c>
      <c r="J3553" s="16">
        <v>45</v>
      </c>
      <c r="K3553" s="16">
        <v>7.5</v>
      </c>
      <c r="L3553" s="17" t="s">
        <v>960</v>
      </c>
      <c r="M3553" s="163" t="str">
        <f>IFERROR(GETPIVOTDATA("Tot. Bottles",'- Ordine Aggregato -'!$A$1,"sku anker",A3553),"")</f>
        <v/>
      </c>
      <c r="N3553" s="18" t="s">
        <v>42</v>
      </c>
      <c r="O3553" s="19" t="str">
        <f t="shared" si="55"/>
        <v>Order online</v>
      </c>
      <c r="P3553" s="97" t="s">
        <v>355</v>
      </c>
      <c r="Q3553" s="13" t="s">
        <v>11608</v>
      </c>
      <c r="R3553" t="s">
        <v>11609</v>
      </c>
      <c r="S3553" s="20">
        <v>0</v>
      </c>
      <c r="T3553" s="21" t="s">
        <v>38</v>
      </c>
    </row>
    <row r="3554" spans="1:20" x14ac:dyDescent="0.35">
      <c r="A3554" s="96" t="s">
        <v>11610</v>
      </c>
      <c r="D3554" s="13" t="s">
        <v>11611</v>
      </c>
      <c r="E3554" s="13">
        <v>6</v>
      </c>
      <c r="F3554" s="14">
        <v>0.7</v>
      </c>
      <c r="G3554" s="13" t="s">
        <v>14872</v>
      </c>
      <c r="H3554" s="14">
        <v>40</v>
      </c>
      <c r="I3554" s="15" t="s">
        <v>32</v>
      </c>
      <c r="J3554" s="16">
        <v>163.80000000000001</v>
      </c>
      <c r="K3554" s="16">
        <v>27.3</v>
      </c>
      <c r="L3554" s="17" t="s">
        <v>104</v>
      </c>
      <c r="M3554" s="163" t="str">
        <f>IFERROR(GETPIVOTDATA("Tot. Bottles",'- Ordine Aggregato -'!$A$1,"sku anker",A3554),"")</f>
        <v/>
      </c>
      <c r="N3554" s="18" t="s">
        <v>34</v>
      </c>
      <c r="O3554" s="19" t="str">
        <f t="shared" si="55"/>
        <v>Order online</v>
      </c>
      <c r="P3554" s="97" t="s">
        <v>2924</v>
      </c>
      <c r="Q3554" s="13" t="s">
        <v>11612</v>
      </c>
      <c r="R3554" t="s">
        <v>11613</v>
      </c>
      <c r="S3554" s="20">
        <v>0</v>
      </c>
      <c r="T3554" s="21" t="s">
        <v>38</v>
      </c>
    </row>
    <row r="3555" spans="1:20" x14ac:dyDescent="0.35">
      <c r="A3555" s="13" t="s">
        <v>11614</v>
      </c>
      <c r="B3555" s="13"/>
      <c r="C3555" s="13"/>
      <c r="D3555" s="13" t="s">
        <v>11615</v>
      </c>
      <c r="E3555" s="13">
        <v>6</v>
      </c>
      <c r="F3555" s="14">
        <v>0.7</v>
      </c>
      <c r="G3555" s="13" t="s">
        <v>14871</v>
      </c>
      <c r="H3555" s="14">
        <v>28</v>
      </c>
      <c r="I3555" s="15" t="s">
        <v>32</v>
      </c>
      <c r="J3555" s="16">
        <v>66.900000000000006</v>
      </c>
      <c r="K3555" s="16">
        <v>11.15</v>
      </c>
      <c r="L3555" s="17" t="s">
        <v>589</v>
      </c>
      <c r="M3555" s="163" t="str">
        <f>IFERROR(GETPIVOTDATA("Tot. Bottles",'- Ordine Aggregato -'!$A$1,"sku anker",A3555),"")</f>
        <v/>
      </c>
      <c r="N3555" s="18" t="s">
        <v>42</v>
      </c>
      <c r="O3555" s="19" t="str">
        <f t="shared" si="55"/>
        <v>Order online</v>
      </c>
      <c r="P3555" s="97" t="s">
        <v>355</v>
      </c>
      <c r="Q3555" s="13" t="s">
        <v>11616</v>
      </c>
      <c r="R3555" t="s">
        <v>11617</v>
      </c>
      <c r="S3555" s="20">
        <v>0</v>
      </c>
      <c r="T3555" s="21" t="s">
        <v>38</v>
      </c>
    </row>
    <row r="3556" spans="1:20" x14ac:dyDescent="0.35">
      <c r="A3556" s="96" t="s">
        <v>11618</v>
      </c>
      <c r="D3556" s="13" t="s">
        <v>11619</v>
      </c>
      <c r="E3556" s="13">
        <v>6</v>
      </c>
      <c r="F3556" s="14">
        <v>0.75</v>
      </c>
      <c r="G3556" s="13" t="s">
        <v>14872</v>
      </c>
      <c r="H3556" s="14">
        <v>20</v>
      </c>
      <c r="I3556" s="15" t="s">
        <v>32</v>
      </c>
      <c r="J3556" s="16">
        <v>108</v>
      </c>
      <c r="K3556" s="16">
        <v>18</v>
      </c>
      <c r="L3556" s="17" t="s">
        <v>3853</v>
      </c>
      <c r="M3556" s="163" t="str">
        <f>IFERROR(GETPIVOTDATA("Tot. Bottles",'- Ordine Aggregato -'!$A$1,"sku anker",A3556),"")</f>
        <v/>
      </c>
      <c r="N3556" s="18" t="s">
        <v>34</v>
      </c>
      <c r="O3556" s="19" t="str">
        <f t="shared" si="55"/>
        <v>Order online</v>
      </c>
      <c r="P3556" s="97" t="s">
        <v>364</v>
      </c>
      <c r="Q3556" s="13" t="s">
        <v>11620</v>
      </c>
      <c r="R3556" t="s">
        <v>11621</v>
      </c>
      <c r="S3556" s="20">
        <v>0</v>
      </c>
      <c r="T3556" s="21" t="s">
        <v>38</v>
      </c>
    </row>
    <row r="3557" spans="1:20" x14ac:dyDescent="0.35">
      <c r="A3557" s="96" t="s">
        <v>11622</v>
      </c>
      <c r="B3557" s="96"/>
      <c r="C3557" s="96"/>
      <c r="D3557" s="13" t="s">
        <v>11623</v>
      </c>
      <c r="E3557" s="13">
        <v>6</v>
      </c>
      <c r="F3557" s="14">
        <v>0.75</v>
      </c>
      <c r="G3557" s="13" t="s">
        <v>14872</v>
      </c>
      <c r="H3557" s="14">
        <v>20</v>
      </c>
      <c r="I3557" s="15" t="s">
        <v>32</v>
      </c>
      <c r="J3557" s="16">
        <v>201</v>
      </c>
      <c r="K3557" s="16">
        <v>33.5</v>
      </c>
      <c r="L3557" s="17" t="s">
        <v>3853</v>
      </c>
      <c r="M3557" s="163" t="str">
        <f>IFERROR(GETPIVOTDATA("Tot. Bottles",'- Ordine Aggregato -'!$A$1,"sku anker",A3557),"")</f>
        <v/>
      </c>
      <c r="N3557" s="18" t="s">
        <v>42</v>
      </c>
      <c r="O3557" s="19" t="str">
        <f t="shared" si="55"/>
        <v>Order online</v>
      </c>
      <c r="P3557" s="97" t="s">
        <v>364</v>
      </c>
      <c r="Q3557" s="13" t="s">
        <v>11624</v>
      </c>
      <c r="R3557" t="s">
        <v>11625</v>
      </c>
      <c r="S3557" s="20">
        <v>0</v>
      </c>
      <c r="T3557" s="21" t="s">
        <v>38</v>
      </c>
    </row>
    <row r="3558" spans="1:20" x14ac:dyDescent="0.35">
      <c r="A3558" s="96" t="s">
        <v>11626</v>
      </c>
      <c r="D3558" s="13" t="s">
        <v>11627</v>
      </c>
      <c r="E3558" s="13">
        <v>6</v>
      </c>
      <c r="F3558" s="14">
        <v>0.75</v>
      </c>
      <c r="G3558" s="13" t="s">
        <v>46</v>
      </c>
      <c r="H3558" s="14">
        <v>19</v>
      </c>
      <c r="I3558" s="15" t="s">
        <v>32</v>
      </c>
      <c r="J3558" s="16">
        <v>35.099999999999994</v>
      </c>
      <c r="K3558" s="16">
        <v>5.85</v>
      </c>
      <c r="L3558" s="17" t="s">
        <v>3853</v>
      </c>
      <c r="M3558" s="163" t="str">
        <f>IFERROR(GETPIVOTDATA("Tot. Bottles",'- Ordine Aggregato -'!$A$1,"sku anker",A3558),"")</f>
        <v/>
      </c>
      <c r="N3558" s="18" t="s">
        <v>42</v>
      </c>
      <c r="O3558" s="19" t="str">
        <f t="shared" si="55"/>
        <v>Order online</v>
      </c>
      <c r="P3558" s="97" t="s">
        <v>364</v>
      </c>
      <c r="Q3558" s="13" t="s">
        <v>11628</v>
      </c>
      <c r="R3558" t="s">
        <v>11629</v>
      </c>
      <c r="S3558" s="20">
        <v>0</v>
      </c>
      <c r="T3558" s="21" t="s">
        <v>38</v>
      </c>
    </row>
    <row r="3559" spans="1:20" x14ac:dyDescent="0.35">
      <c r="A3559" s="13" t="s">
        <v>11630</v>
      </c>
      <c r="B3559" s="13"/>
      <c r="C3559" s="13"/>
      <c r="D3559" s="13" t="s">
        <v>11631</v>
      </c>
      <c r="E3559" s="13">
        <v>6</v>
      </c>
      <c r="F3559" s="14">
        <v>0.75</v>
      </c>
      <c r="G3559" s="13" t="s">
        <v>14872</v>
      </c>
      <c r="H3559" s="14">
        <v>19</v>
      </c>
      <c r="I3559" s="15" t="s">
        <v>32</v>
      </c>
      <c r="J3559" s="16">
        <v>39.900000000000006</v>
      </c>
      <c r="K3559" s="16">
        <v>6.65</v>
      </c>
      <c r="L3559" s="17" t="s">
        <v>3853</v>
      </c>
      <c r="M3559" s="163" t="str">
        <f>IFERROR(GETPIVOTDATA("Tot. Bottles",'- Ordine Aggregato -'!$A$1,"sku anker",A3559),"")</f>
        <v/>
      </c>
      <c r="N3559" s="18" t="s">
        <v>34</v>
      </c>
      <c r="O3559" s="19" t="str">
        <f t="shared" si="55"/>
        <v>Order online</v>
      </c>
      <c r="P3559" s="97" t="s">
        <v>364</v>
      </c>
      <c r="Q3559" s="13" t="s">
        <v>11632</v>
      </c>
      <c r="R3559" t="s">
        <v>11633</v>
      </c>
      <c r="S3559" s="20">
        <v>0</v>
      </c>
      <c r="T3559" s="21" t="s">
        <v>38</v>
      </c>
    </row>
    <row r="3560" spans="1:20" x14ac:dyDescent="0.35">
      <c r="A3560" s="96" t="s">
        <v>15968</v>
      </c>
      <c r="D3560" s="13" t="s">
        <v>15969</v>
      </c>
      <c r="E3560" s="13">
        <v>6</v>
      </c>
      <c r="F3560" s="14">
        <v>0.75</v>
      </c>
      <c r="G3560" s="13" t="s">
        <v>46</v>
      </c>
      <c r="H3560" s="14">
        <v>20</v>
      </c>
      <c r="I3560" s="15" t="s">
        <v>32</v>
      </c>
      <c r="J3560" s="16">
        <v>57.900000000000006</v>
      </c>
      <c r="K3560" s="16">
        <v>9.65</v>
      </c>
      <c r="L3560" s="17" t="s">
        <v>3853</v>
      </c>
      <c r="M3560" s="163" t="str">
        <f>IFERROR(GETPIVOTDATA("Tot. Bottles",'- Ordine Aggregato -'!$A$1,"sku anker",A3560),"")</f>
        <v/>
      </c>
      <c r="N3560" s="18" t="s">
        <v>42</v>
      </c>
      <c r="O3560" s="19" t="str">
        <f t="shared" si="55"/>
        <v>Order online</v>
      </c>
      <c r="P3560" s="97" t="s">
        <v>364</v>
      </c>
      <c r="Q3560" s="13" t="s">
        <v>15970</v>
      </c>
      <c r="R3560" t="s">
        <v>15971</v>
      </c>
      <c r="S3560" s="20">
        <v>0</v>
      </c>
      <c r="T3560" s="21" t="s">
        <v>38</v>
      </c>
    </row>
    <row r="3561" spans="1:20" x14ac:dyDescent="0.35">
      <c r="A3561" s="96" t="s">
        <v>11634</v>
      </c>
      <c r="D3561" s="13" t="s">
        <v>11635</v>
      </c>
      <c r="E3561" s="13">
        <v>6</v>
      </c>
      <c r="F3561" s="14">
        <v>0.75</v>
      </c>
      <c r="G3561" s="13" t="s">
        <v>14872</v>
      </c>
      <c r="H3561" s="14">
        <v>20</v>
      </c>
      <c r="I3561" s="15" t="s">
        <v>32</v>
      </c>
      <c r="J3561" s="16">
        <v>71.099999999999994</v>
      </c>
      <c r="K3561" s="16">
        <v>11.85</v>
      </c>
      <c r="L3561" s="17" t="s">
        <v>3853</v>
      </c>
      <c r="M3561" s="163" t="str">
        <f>IFERROR(GETPIVOTDATA("Tot. Bottles",'- Ordine Aggregato -'!$A$1,"sku anker",A3561),"")</f>
        <v/>
      </c>
      <c r="N3561" s="18" t="s">
        <v>34</v>
      </c>
      <c r="O3561" s="19" t="str">
        <f t="shared" si="55"/>
        <v>Order online</v>
      </c>
      <c r="P3561" s="97" t="s">
        <v>364</v>
      </c>
      <c r="Q3561" s="13" t="s">
        <v>11636</v>
      </c>
      <c r="R3561" t="s">
        <v>11637</v>
      </c>
      <c r="S3561" s="20">
        <v>0</v>
      </c>
      <c r="T3561" s="21" t="s">
        <v>38</v>
      </c>
    </row>
    <row r="3562" spans="1:20" x14ac:dyDescent="0.35">
      <c r="A3562" s="13" t="s">
        <v>11638</v>
      </c>
      <c r="B3562" s="13"/>
      <c r="C3562" s="13"/>
      <c r="D3562" s="13" t="s">
        <v>11639</v>
      </c>
      <c r="E3562" s="13">
        <v>3</v>
      </c>
      <c r="F3562" s="14">
        <v>0.6</v>
      </c>
      <c r="G3562" s="13" t="s">
        <v>46</v>
      </c>
      <c r="H3562" s="14">
        <v>40</v>
      </c>
      <c r="I3562" s="15" t="s">
        <v>32</v>
      </c>
      <c r="J3562" s="16">
        <v>59.400000000000006</v>
      </c>
      <c r="K3562" s="16">
        <v>19.8</v>
      </c>
      <c r="L3562" s="17" t="s">
        <v>73</v>
      </c>
      <c r="M3562" s="163" t="str">
        <f>IFERROR(GETPIVOTDATA("Tot. Bottles",'- Ordine Aggregato -'!$A$1,"sku anker",A3562),"")</f>
        <v/>
      </c>
      <c r="N3562" s="18" t="s">
        <v>42</v>
      </c>
      <c r="O3562" s="19" t="str">
        <f t="shared" si="55"/>
        <v>Order online</v>
      </c>
      <c r="P3562" s="97" t="s">
        <v>880</v>
      </c>
      <c r="Q3562" s="13" t="s">
        <v>11640</v>
      </c>
      <c r="R3562" t="s">
        <v>11641</v>
      </c>
      <c r="S3562" s="20">
        <v>0</v>
      </c>
      <c r="T3562" s="21" t="s">
        <v>38</v>
      </c>
    </row>
    <row r="3563" spans="1:20" x14ac:dyDescent="0.35">
      <c r="A3563" s="96" t="s">
        <v>11642</v>
      </c>
      <c r="B3563" s="96"/>
      <c r="C3563" s="96"/>
      <c r="D3563" s="13" t="s">
        <v>11643</v>
      </c>
      <c r="E3563" s="13">
        <v>6</v>
      </c>
      <c r="F3563" s="14">
        <v>0.75</v>
      </c>
      <c r="G3563" s="13" t="s">
        <v>14872</v>
      </c>
      <c r="H3563" s="14">
        <v>13</v>
      </c>
      <c r="I3563" s="15" t="s">
        <v>32</v>
      </c>
      <c r="J3563" s="16">
        <v>27</v>
      </c>
      <c r="K3563" s="16">
        <v>4.5</v>
      </c>
      <c r="L3563" s="17" t="s">
        <v>710</v>
      </c>
      <c r="M3563" s="163" t="str">
        <f>IFERROR(GETPIVOTDATA("Tot. Bottles",'- Ordine Aggregato -'!$A$1,"sku anker",A3563),"")</f>
        <v/>
      </c>
      <c r="N3563" s="18" t="s">
        <v>42</v>
      </c>
      <c r="O3563" s="19" t="str">
        <f t="shared" si="55"/>
        <v>Order online</v>
      </c>
      <c r="P3563" s="97" t="s">
        <v>355</v>
      </c>
      <c r="Q3563" s="13" t="s">
        <v>11644</v>
      </c>
      <c r="R3563" t="s">
        <v>705</v>
      </c>
      <c r="S3563" s="20">
        <v>0</v>
      </c>
      <c r="T3563" s="21" t="s">
        <v>38</v>
      </c>
    </row>
    <row r="3564" spans="1:20" x14ac:dyDescent="0.35">
      <c r="A3564" s="13" t="s">
        <v>11645</v>
      </c>
      <c r="B3564" s="13"/>
      <c r="C3564" s="13"/>
      <c r="D3564" s="13" t="s">
        <v>11646</v>
      </c>
      <c r="E3564" s="13">
        <v>6</v>
      </c>
      <c r="F3564" s="14">
        <v>0.75</v>
      </c>
      <c r="G3564" s="13" t="s">
        <v>14872</v>
      </c>
      <c r="H3564" s="14">
        <v>12.5</v>
      </c>
      <c r="I3564" s="15" t="s">
        <v>32</v>
      </c>
      <c r="J3564" s="16">
        <v>27</v>
      </c>
      <c r="K3564" s="16">
        <v>4.5</v>
      </c>
      <c r="L3564" s="17" t="s">
        <v>704</v>
      </c>
      <c r="M3564" s="163" t="str">
        <f>IFERROR(GETPIVOTDATA("Tot. Bottles",'- Ordine Aggregato -'!$A$1,"sku anker",A3564),"")</f>
        <v/>
      </c>
      <c r="N3564" s="18" t="s">
        <v>42</v>
      </c>
      <c r="O3564" s="19" t="str">
        <f t="shared" si="55"/>
        <v>Order online</v>
      </c>
      <c r="P3564" s="97" t="s">
        <v>355</v>
      </c>
      <c r="Q3564" s="13" t="s">
        <v>11647</v>
      </c>
      <c r="R3564" t="s">
        <v>705</v>
      </c>
      <c r="S3564" s="20">
        <v>0</v>
      </c>
      <c r="T3564" s="21" t="s">
        <v>38</v>
      </c>
    </row>
    <row r="3565" spans="1:20" x14ac:dyDescent="0.35">
      <c r="A3565" s="13" t="s">
        <v>11648</v>
      </c>
      <c r="B3565" s="13"/>
      <c r="C3565" s="13"/>
      <c r="D3565" s="13" t="s">
        <v>11649</v>
      </c>
      <c r="E3565" s="13">
        <v>6</v>
      </c>
      <c r="F3565" s="14">
        <v>0.5</v>
      </c>
      <c r="G3565" s="13" t="s">
        <v>14871</v>
      </c>
      <c r="H3565" s="14">
        <v>14.9</v>
      </c>
      <c r="I3565" s="15" t="s">
        <v>32</v>
      </c>
      <c r="J3565" s="16">
        <v>63.900000000000006</v>
      </c>
      <c r="K3565" s="16">
        <v>10.65</v>
      </c>
      <c r="L3565" s="17" t="s">
        <v>399</v>
      </c>
      <c r="M3565" s="163" t="str">
        <f>IFERROR(GETPIVOTDATA("Tot. Bottles",'- Ordine Aggregato -'!$A$1,"sku anker",A3565),"")</f>
        <v/>
      </c>
      <c r="N3565" s="18" t="s">
        <v>42</v>
      </c>
      <c r="O3565" s="19" t="str">
        <f t="shared" si="55"/>
        <v>Order online</v>
      </c>
      <c r="P3565" s="97" t="s">
        <v>8750</v>
      </c>
      <c r="Q3565" s="13" t="s">
        <v>11650</v>
      </c>
      <c r="R3565" t="s">
        <v>11651</v>
      </c>
      <c r="S3565" s="20">
        <v>0</v>
      </c>
      <c r="T3565" s="21" t="s">
        <v>38</v>
      </c>
    </row>
    <row r="3566" spans="1:20" x14ac:dyDescent="0.35">
      <c r="A3566" s="13" t="s">
        <v>14756</v>
      </c>
      <c r="B3566" s="13"/>
      <c r="C3566" s="13"/>
      <c r="D3566" s="13" t="s">
        <v>14757</v>
      </c>
      <c r="E3566" s="13">
        <v>6</v>
      </c>
      <c r="F3566" s="14">
        <v>0.7</v>
      </c>
      <c r="G3566" s="13" t="s">
        <v>14872</v>
      </c>
      <c r="H3566" s="14">
        <v>45</v>
      </c>
      <c r="I3566" s="15" t="s">
        <v>32</v>
      </c>
      <c r="J3566" s="16">
        <v>171</v>
      </c>
      <c r="K3566" s="16">
        <v>28.5</v>
      </c>
      <c r="L3566" s="17" t="s">
        <v>448</v>
      </c>
      <c r="M3566" s="163" t="str">
        <f>IFERROR(GETPIVOTDATA("Tot. Bottles",'- Ordine Aggregato -'!$A$1,"sku anker",A3566),"")</f>
        <v/>
      </c>
      <c r="N3566" s="18" t="s">
        <v>42</v>
      </c>
      <c r="O3566" s="19" t="str">
        <f t="shared" si="55"/>
        <v>Order online</v>
      </c>
      <c r="P3566" s="97" t="s">
        <v>385</v>
      </c>
      <c r="Q3566" s="13" t="s">
        <v>15972</v>
      </c>
      <c r="R3566" t="s">
        <v>42</v>
      </c>
      <c r="S3566" s="20">
        <v>0</v>
      </c>
      <c r="T3566" s="21" t="s">
        <v>38</v>
      </c>
    </row>
    <row r="3567" spans="1:20" x14ac:dyDescent="0.35">
      <c r="A3567" s="96" t="s">
        <v>11652</v>
      </c>
      <c r="D3567" s="13" t="s">
        <v>11653</v>
      </c>
      <c r="E3567" s="13">
        <v>6</v>
      </c>
      <c r="F3567" s="14">
        <v>0.7</v>
      </c>
      <c r="G3567" s="13" t="s">
        <v>46</v>
      </c>
      <c r="H3567" s="14">
        <v>40</v>
      </c>
      <c r="I3567" s="15" t="s">
        <v>32</v>
      </c>
      <c r="J3567" s="16">
        <v>217.5</v>
      </c>
      <c r="K3567" s="16">
        <v>36.25</v>
      </c>
      <c r="L3567" s="17" t="s">
        <v>145</v>
      </c>
      <c r="M3567" s="163" t="str">
        <f>IFERROR(GETPIVOTDATA("Tot. Bottles",'- Ordine Aggregato -'!$A$1,"sku anker",A3567),"")</f>
        <v/>
      </c>
      <c r="N3567" s="18" t="s">
        <v>34</v>
      </c>
      <c r="O3567" s="19" t="str">
        <f t="shared" si="55"/>
        <v>Order online</v>
      </c>
      <c r="P3567" s="97" t="s">
        <v>146</v>
      </c>
      <c r="Q3567" s="13" t="s">
        <v>11654</v>
      </c>
      <c r="R3567" t="s">
        <v>11655</v>
      </c>
      <c r="S3567" s="20">
        <v>0</v>
      </c>
      <c r="T3567" s="21" t="s">
        <v>38</v>
      </c>
    </row>
    <row r="3568" spans="1:20" x14ac:dyDescent="0.35">
      <c r="A3568" s="96" t="s">
        <v>11656</v>
      </c>
      <c r="B3568" s="96"/>
      <c r="C3568" s="96"/>
      <c r="D3568" s="13" t="s">
        <v>11657</v>
      </c>
      <c r="E3568" s="13">
        <v>6</v>
      </c>
      <c r="F3568" s="14">
        <v>0.7</v>
      </c>
      <c r="G3568" s="13" t="s">
        <v>14872</v>
      </c>
      <c r="H3568" s="14">
        <v>40</v>
      </c>
      <c r="I3568" s="15" t="s">
        <v>32</v>
      </c>
      <c r="J3568" s="16">
        <v>174</v>
      </c>
      <c r="K3568" s="16">
        <v>29</v>
      </c>
      <c r="L3568" s="17" t="s">
        <v>145</v>
      </c>
      <c r="M3568" s="163" t="str">
        <f>IFERROR(GETPIVOTDATA("Tot. Bottles",'- Ordine Aggregato -'!$A$1,"sku anker",A3568),"")</f>
        <v/>
      </c>
      <c r="N3568" s="18" t="s">
        <v>42</v>
      </c>
      <c r="O3568" s="19" t="str">
        <f t="shared" si="55"/>
        <v>Order online</v>
      </c>
      <c r="P3568" s="97" t="s">
        <v>146</v>
      </c>
      <c r="Q3568" s="13" t="s">
        <v>11658</v>
      </c>
      <c r="R3568" t="s">
        <v>11659</v>
      </c>
      <c r="S3568" s="20">
        <v>0</v>
      </c>
      <c r="T3568" s="21" t="s">
        <v>38</v>
      </c>
    </row>
    <row r="3569" spans="1:20" x14ac:dyDescent="0.35">
      <c r="A3569" s="96" t="s">
        <v>11660</v>
      </c>
      <c r="D3569" s="13" t="s">
        <v>11661</v>
      </c>
      <c r="E3569" s="13">
        <v>6</v>
      </c>
      <c r="F3569" s="14">
        <v>0.7</v>
      </c>
      <c r="G3569" s="13" t="s">
        <v>31</v>
      </c>
      <c r="H3569" s="14">
        <v>42.2</v>
      </c>
      <c r="I3569" s="15" t="s">
        <v>32</v>
      </c>
      <c r="J3569" s="16">
        <v>109.5</v>
      </c>
      <c r="K3569" s="16">
        <v>18.25</v>
      </c>
      <c r="L3569" s="17" t="s">
        <v>368</v>
      </c>
      <c r="M3569" s="163" t="str">
        <f>IFERROR(GETPIVOTDATA("Tot. Bottles",'- Ordine Aggregato -'!$A$1,"sku anker",A3569),"")</f>
        <v/>
      </c>
      <c r="N3569" s="18" t="s">
        <v>42</v>
      </c>
      <c r="O3569" s="19" t="str">
        <f t="shared" si="55"/>
        <v>Order online</v>
      </c>
      <c r="P3569" s="97" t="s">
        <v>84</v>
      </c>
      <c r="Q3569" s="13" t="s">
        <v>11662</v>
      </c>
      <c r="R3569" t="s">
        <v>11663</v>
      </c>
      <c r="S3569" s="20">
        <v>0</v>
      </c>
      <c r="T3569" s="21" t="s">
        <v>38</v>
      </c>
    </row>
    <row r="3570" spans="1:20" x14ac:dyDescent="0.35">
      <c r="A3570" s="96" t="s">
        <v>11664</v>
      </c>
      <c r="B3570" s="96"/>
      <c r="C3570" s="96"/>
      <c r="D3570" s="13" t="s">
        <v>11665</v>
      </c>
      <c r="E3570" s="13">
        <v>6</v>
      </c>
      <c r="F3570" s="14">
        <v>0.7</v>
      </c>
      <c r="G3570" s="13" t="s">
        <v>46</v>
      </c>
      <c r="H3570" s="14">
        <v>41.6</v>
      </c>
      <c r="I3570" s="15" t="s">
        <v>32</v>
      </c>
      <c r="J3570" s="16">
        <v>115.5</v>
      </c>
      <c r="K3570" s="16">
        <v>19.25</v>
      </c>
      <c r="L3570" s="17" t="s">
        <v>368</v>
      </c>
      <c r="M3570" s="163" t="str">
        <f>IFERROR(GETPIVOTDATA("Tot. Bottles",'- Ordine Aggregato -'!$A$1,"sku anker",A3570),"")</f>
        <v/>
      </c>
      <c r="N3570" s="18" t="s">
        <v>42</v>
      </c>
      <c r="O3570" s="19" t="str">
        <f t="shared" si="55"/>
        <v>Order online</v>
      </c>
      <c r="P3570" s="97" t="s">
        <v>84</v>
      </c>
      <c r="Q3570" s="13" t="s">
        <v>11666</v>
      </c>
      <c r="R3570" t="s">
        <v>42</v>
      </c>
      <c r="S3570" s="20">
        <v>0</v>
      </c>
      <c r="T3570" s="21" t="s">
        <v>38</v>
      </c>
    </row>
    <row r="3571" spans="1:20" x14ac:dyDescent="0.35">
      <c r="A3571" s="13" t="s">
        <v>14824</v>
      </c>
      <c r="B3571" s="13"/>
      <c r="C3571" s="13"/>
      <c r="D3571" s="13" t="s">
        <v>14825</v>
      </c>
      <c r="E3571" s="13">
        <v>6</v>
      </c>
      <c r="F3571" s="14">
        <v>0.7</v>
      </c>
      <c r="G3571" s="13" t="s">
        <v>14872</v>
      </c>
      <c r="H3571" s="14">
        <v>46</v>
      </c>
      <c r="I3571" s="15" t="s">
        <v>32</v>
      </c>
      <c r="J3571" s="16">
        <v>147</v>
      </c>
      <c r="K3571" s="16">
        <v>24.5</v>
      </c>
      <c r="L3571" s="17" t="s">
        <v>145</v>
      </c>
      <c r="M3571" s="163" t="str">
        <f>IFERROR(GETPIVOTDATA("Tot. Bottles",'- Ordine Aggregato -'!$A$1,"sku anker",A3571),"")</f>
        <v/>
      </c>
      <c r="N3571" s="18" t="s">
        <v>42</v>
      </c>
      <c r="O3571" s="19" t="str">
        <f t="shared" si="55"/>
        <v>Order online</v>
      </c>
      <c r="P3571" s="97" t="s">
        <v>146</v>
      </c>
      <c r="Q3571" s="13" t="s">
        <v>15973</v>
      </c>
      <c r="R3571" t="s">
        <v>42</v>
      </c>
      <c r="S3571" s="20">
        <v>0</v>
      </c>
      <c r="T3571" s="21" t="s">
        <v>38</v>
      </c>
    </row>
    <row r="3572" spans="1:20" x14ac:dyDescent="0.35">
      <c r="A3572" s="96" t="s">
        <v>14758</v>
      </c>
      <c r="D3572" s="13" t="s">
        <v>14759</v>
      </c>
      <c r="E3572" s="13">
        <v>6</v>
      </c>
      <c r="F3572" s="14">
        <v>0.7</v>
      </c>
      <c r="G3572" s="13" t="s">
        <v>46</v>
      </c>
      <c r="H3572" s="14">
        <v>57</v>
      </c>
      <c r="I3572" s="15" t="s">
        <v>32</v>
      </c>
      <c r="J3572" s="16">
        <v>135</v>
      </c>
      <c r="K3572" s="16">
        <v>22.5</v>
      </c>
      <c r="L3572" s="17" t="s">
        <v>145</v>
      </c>
      <c r="M3572" s="163" t="str">
        <f>IFERROR(GETPIVOTDATA("Tot. Bottles",'- Ordine Aggregato -'!$A$1,"sku anker",A3572),"")</f>
        <v/>
      </c>
      <c r="N3572" s="18" t="s">
        <v>42</v>
      </c>
      <c r="O3572" s="19" t="str">
        <f t="shared" si="55"/>
        <v>Order online</v>
      </c>
      <c r="P3572" s="97" t="s">
        <v>146</v>
      </c>
      <c r="Q3572" s="13" t="s">
        <v>15974</v>
      </c>
      <c r="R3572" t="s">
        <v>42</v>
      </c>
      <c r="S3572" s="20">
        <v>0</v>
      </c>
      <c r="T3572" s="21" t="s">
        <v>38</v>
      </c>
    </row>
    <row r="3573" spans="1:20" x14ac:dyDescent="0.35">
      <c r="A3573" s="13" t="s">
        <v>14826</v>
      </c>
      <c r="B3573" s="13"/>
      <c r="C3573" s="13"/>
      <c r="D3573" s="13" t="s">
        <v>14827</v>
      </c>
      <c r="E3573" s="13">
        <v>6</v>
      </c>
      <c r="F3573" s="14">
        <v>0.7</v>
      </c>
      <c r="G3573" s="13" t="s">
        <v>14872</v>
      </c>
      <c r="H3573" s="14">
        <v>46</v>
      </c>
      <c r="I3573" s="15" t="s">
        <v>32</v>
      </c>
      <c r="J3573" s="16">
        <v>105</v>
      </c>
      <c r="K3573" s="16">
        <v>17.5</v>
      </c>
      <c r="L3573" s="17" t="s">
        <v>145</v>
      </c>
      <c r="M3573" s="163" t="str">
        <f>IFERROR(GETPIVOTDATA("Tot. Bottles",'- Ordine Aggregato -'!$A$1,"sku anker",A3573),"")</f>
        <v/>
      </c>
      <c r="N3573" s="18" t="s">
        <v>42</v>
      </c>
      <c r="O3573" s="19" t="str">
        <f t="shared" si="55"/>
        <v>Order online</v>
      </c>
      <c r="P3573" s="97" t="s">
        <v>146</v>
      </c>
      <c r="Q3573" s="13" t="s">
        <v>15975</v>
      </c>
      <c r="R3573" t="s">
        <v>42</v>
      </c>
      <c r="S3573" s="20">
        <v>0</v>
      </c>
      <c r="T3573" s="21" t="s">
        <v>38</v>
      </c>
    </row>
    <row r="3574" spans="1:20" x14ac:dyDescent="0.35">
      <c r="A3574" s="96" t="s">
        <v>11667</v>
      </c>
      <c r="D3574" s="13" t="s">
        <v>11668</v>
      </c>
      <c r="E3574" s="13">
        <v>24</v>
      </c>
      <c r="F3574" s="14">
        <v>0.2</v>
      </c>
      <c r="G3574" s="13" t="s">
        <v>46</v>
      </c>
      <c r="H3574" s="14">
        <v>5.5</v>
      </c>
      <c r="I3574" s="15" t="s">
        <v>32</v>
      </c>
      <c r="J3574" s="16">
        <v>31.200000000000003</v>
      </c>
      <c r="K3574" s="16">
        <v>1.3</v>
      </c>
      <c r="L3574" s="17" t="s">
        <v>960</v>
      </c>
      <c r="M3574" s="163" t="str">
        <f>IFERROR(GETPIVOTDATA("Tot. Bottles",'- Ordine Aggregato -'!$A$1,"sku anker",A3574),"")</f>
        <v/>
      </c>
      <c r="N3574" s="18" t="s">
        <v>34</v>
      </c>
      <c r="O3574" s="19" t="str">
        <f t="shared" si="55"/>
        <v>Order online</v>
      </c>
      <c r="P3574" s="97" t="s">
        <v>355</v>
      </c>
      <c r="Q3574" s="13" t="s">
        <v>11669</v>
      </c>
      <c r="R3574" t="s">
        <v>42</v>
      </c>
      <c r="S3574" s="20">
        <v>0</v>
      </c>
      <c r="T3574" s="21" t="s">
        <v>38</v>
      </c>
    </row>
    <row r="3575" spans="1:20" x14ac:dyDescent="0.35">
      <c r="A3575" s="13" t="s">
        <v>11670</v>
      </c>
      <c r="B3575" s="13"/>
      <c r="C3575" s="13"/>
      <c r="D3575" s="13" t="s">
        <v>11668</v>
      </c>
      <c r="E3575" s="13">
        <v>6</v>
      </c>
      <c r="F3575" s="14">
        <v>0.75</v>
      </c>
      <c r="G3575" s="13" t="s">
        <v>46</v>
      </c>
      <c r="H3575" s="14">
        <v>5.5</v>
      </c>
      <c r="I3575" s="15" t="s">
        <v>32</v>
      </c>
      <c r="J3575" s="16">
        <v>27.299999999999997</v>
      </c>
      <c r="K3575" s="16">
        <v>4.55</v>
      </c>
      <c r="L3575" s="17" t="s">
        <v>960</v>
      </c>
      <c r="M3575" s="163" t="str">
        <f>IFERROR(GETPIVOTDATA("Tot. Bottles",'- Ordine Aggregato -'!$A$1,"sku anker",A3575),"")</f>
        <v/>
      </c>
      <c r="N3575" s="18" t="s">
        <v>34</v>
      </c>
      <c r="O3575" s="19" t="str">
        <f t="shared" si="55"/>
        <v>Order online</v>
      </c>
      <c r="P3575" s="97" t="s">
        <v>355</v>
      </c>
      <c r="Q3575" s="13" t="s">
        <v>11671</v>
      </c>
      <c r="R3575" t="s">
        <v>11672</v>
      </c>
      <c r="S3575" s="20">
        <v>0</v>
      </c>
      <c r="T3575" s="21" t="s">
        <v>38</v>
      </c>
    </row>
    <row r="3576" spans="1:20" x14ac:dyDescent="0.35">
      <c r="A3576" s="13" t="s">
        <v>11673</v>
      </c>
      <c r="B3576" s="13"/>
      <c r="C3576" s="13"/>
      <c r="D3576" s="13" t="s">
        <v>11674</v>
      </c>
      <c r="E3576" s="13">
        <v>24</v>
      </c>
      <c r="F3576" s="14">
        <v>0.2</v>
      </c>
      <c r="G3576" s="13" t="s">
        <v>14872</v>
      </c>
      <c r="H3576" s="14">
        <v>10.5</v>
      </c>
      <c r="I3576" s="15" t="s">
        <v>32</v>
      </c>
      <c r="J3576" s="16">
        <v>39.599999999999994</v>
      </c>
      <c r="K3576" s="16">
        <v>1.65</v>
      </c>
      <c r="L3576" s="17" t="s">
        <v>965</v>
      </c>
      <c r="M3576" s="163" t="str">
        <f>IFERROR(GETPIVOTDATA("Tot. Bottles",'- Ordine Aggregato -'!$A$1,"sku anker",A3576),"")</f>
        <v/>
      </c>
      <c r="N3576" s="18" t="s">
        <v>34</v>
      </c>
      <c r="O3576" s="19" t="str">
        <f t="shared" si="55"/>
        <v>Order online</v>
      </c>
      <c r="P3576" s="97" t="s">
        <v>355</v>
      </c>
      <c r="Q3576" s="13" t="s">
        <v>11675</v>
      </c>
      <c r="R3576" t="s">
        <v>11676</v>
      </c>
      <c r="S3576" s="20">
        <v>0</v>
      </c>
      <c r="T3576" s="21" t="s">
        <v>38</v>
      </c>
    </row>
    <row r="3577" spans="1:20" x14ac:dyDescent="0.35">
      <c r="A3577" s="13" t="s">
        <v>11677</v>
      </c>
      <c r="B3577" s="13"/>
      <c r="C3577" s="13"/>
      <c r="D3577" s="13" t="s">
        <v>11678</v>
      </c>
      <c r="E3577" s="13">
        <v>6</v>
      </c>
      <c r="F3577" s="14">
        <v>0.7</v>
      </c>
      <c r="G3577" s="13" t="s">
        <v>14872</v>
      </c>
      <c r="H3577" s="14">
        <v>34</v>
      </c>
      <c r="I3577" s="15" t="s">
        <v>32</v>
      </c>
      <c r="J3577" s="16">
        <v>17.399999999999999</v>
      </c>
      <c r="K3577" s="16">
        <v>2.9</v>
      </c>
      <c r="L3577" s="17" t="s">
        <v>2217</v>
      </c>
      <c r="M3577" s="163" t="str">
        <f>IFERROR(GETPIVOTDATA("Tot. Bottles",'- Ordine Aggregato -'!$A$1,"sku anker",A3577),"")</f>
        <v/>
      </c>
      <c r="N3577" s="18" t="s">
        <v>34</v>
      </c>
      <c r="O3577" s="19" t="str">
        <f t="shared" si="55"/>
        <v>Order online</v>
      </c>
      <c r="P3577" s="97" t="s">
        <v>220</v>
      </c>
      <c r="Q3577" s="13" t="s">
        <v>11679</v>
      </c>
      <c r="R3577" t="s">
        <v>11680</v>
      </c>
      <c r="S3577" s="20">
        <v>0</v>
      </c>
      <c r="T3577" s="21" t="s">
        <v>38</v>
      </c>
    </row>
    <row r="3578" spans="1:20" x14ac:dyDescent="0.35">
      <c r="A3578" s="13" t="s">
        <v>11681</v>
      </c>
      <c r="B3578" s="13"/>
      <c r="C3578" s="13"/>
      <c r="D3578" s="13" t="s">
        <v>11682</v>
      </c>
      <c r="E3578" s="13">
        <v>6</v>
      </c>
      <c r="F3578" s="14">
        <v>1</v>
      </c>
      <c r="G3578" s="13" t="s">
        <v>14871</v>
      </c>
      <c r="H3578" s="14">
        <v>35</v>
      </c>
      <c r="I3578" s="15" t="s">
        <v>32</v>
      </c>
      <c r="J3578" s="16">
        <v>33.299999999999997</v>
      </c>
      <c r="K3578" s="16">
        <v>5.55</v>
      </c>
      <c r="L3578" s="17" t="s">
        <v>558</v>
      </c>
      <c r="M3578" s="163" t="str">
        <f>IFERROR(GETPIVOTDATA("Tot. Bottles",'- Ordine Aggregato -'!$A$1,"sku anker",A3578),"")</f>
        <v/>
      </c>
      <c r="N3578" s="18" t="s">
        <v>42</v>
      </c>
      <c r="O3578" s="19" t="str">
        <f t="shared" si="55"/>
        <v>Order online</v>
      </c>
      <c r="P3578" s="97" t="s">
        <v>68</v>
      </c>
      <c r="Q3578" s="13" t="s">
        <v>11683</v>
      </c>
      <c r="R3578" t="s">
        <v>11684</v>
      </c>
      <c r="S3578" s="20">
        <v>0</v>
      </c>
      <c r="T3578" s="21" t="s">
        <v>38</v>
      </c>
    </row>
    <row r="3579" spans="1:20" x14ac:dyDescent="0.35">
      <c r="A3579" s="13" t="s">
        <v>11685</v>
      </c>
      <c r="B3579" s="13"/>
      <c r="C3579" s="13"/>
      <c r="D3579" s="13" t="s">
        <v>11686</v>
      </c>
      <c r="E3579" s="13">
        <v>6</v>
      </c>
      <c r="F3579" s="14">
        <v>1</v>
      </c>
      <c r="G3579" s="13" t="s">
        <v>31</v>
      </c>
      <c r="H3579" s="14">
        <v>30</v>
      </c>
      <c r="I3579" s="15" t="s">
        <v>32</v>
      </c>
      <c r="J3579" s="16">
        <v>33</v>
      </c>
      <c r="K3579" s="16">
        <v>5.5</v>
      </c>
      <c r="L3579" s="17" t="s">
        <v>558</v>
      </c>
      <c r="M3579" s="163" t="str">
        <f>IFERROR(GETPIVOTDATA("Tot. Bottles",'- Ordine Aggregato -'!$A$1,"sku anker",A3579),"")</f>
        <v/>
      </c>
      <c r="N3579" s="18" t="s">
        <v>42</v>
      </c>
      <c r="O3579" s="19" t="str">
        <f t="shared" si="55"/>
        <v>Order online</v>
      </c>
      <c r="P3579" s="97" t="s">
        <v>68</v>
      </c>
      <c r="Q3579" s="13" t="s">
        <v>11687</v>
      </c>
      <c r="R3579" t="s">
        <v>11688</v>
      </c>
      <c r="S3579" s="20">
        <v>0</v>
      </c>
      <c r="T3579" s="21" t="s">
        <v>38</v>
      </c>
    </row>
    <row r="3580" spans="1:20" x14ac:dyDescent="0.35">
      <c r="A3580" s="13" t="s">
        <v>11690</v>
      </c>
      <c r="B3580" s="13"/>
      <c r="C3580" s="13"/>
      <c r="D3580" s="13" t="s">
        <v>11689</v>
      </c>
      <c r="E3580" s="13">
        <v>12</v>
      </c>
      <c r="F3580" s="14">
        <v>0.35</v>
      </c>
      <c r="G3580" s="13" t="s">
        <v>14872</v>
      </c>
      <c r="H3580" s="14">
        <v>21.5</v>
      </c>
      <c r="I3580" s="15" t="s">
        <v>32</v>
      </c>
      <c r="J3580" s="16">
        <v>61.800000000000004</v>
      </c>
      <c r="K3580" s="16">
        <v>5.15</v>
      </c>
      <c r="L3580" s="17" t="s">
        <v>558</v>
      </c>
      <c r="M3580" s="163" t="str">
        <f>IFERROR(GETPIVOTDATA("Tot. Bottles",'- Ordine Aggregato -'!$A$1,"sku anker",A3580),"")</f>
        <v/>
      </c>
      <c r="N3580" s="18" t="s">
        <v>42</v>
      </c>
      <c r="O3580" s="19" t="str">
        <f t="shared" si="55"/>
        <v>Order online</v>
      </c>
      <c r="P3580" s="97" t="s">
        <v>68</v>
      </c>
      <c r="Q3580" s="13" t="s">
        <v>11691</v>
      </c>
      <c r="R3580" t="s">
        <v>11692</v>
      </c>
      <c r="S3580" s="20">
        <v>0</v>
      </c>
      <c r="T3580" s="21" t="s">
        <v>38</v>
      </c>
    </row>
    <row r="3581" spans="1:20" x14ac:dyDescent="0.35">
      <c r="A3581" s="13" t="s">
        <v>11693</v>
      </c>
      <c r="B3581" s="13"/>
      <c r="C3581" s="13"/>
      <c r="D3581" s="13" t="s">
        <v>11689</v>
      </c>
      <c r="E3581" s="13">
        <v>6</v>
      </c>
      <c r="F3581" s="14">
        <v>0.7</v>
      </c>
      <c r="G3581" s="13" t="s">
        <v>46</v>
      </c>
      <c r="H3581" s="14">
        <v>21.5</v>
      </c>
      <c r="I3581" s="15" t="s">
        <v>32</v>
      </c>
      <c r="J3581" s="16">
        <v>39</v>
      </c>
      <c r="K3581" s="16">
        <v>6.5</v>
      </c>
      <c r="L3581" s="17" t="s">
        <v>558</v>
      </c>
      <c r="M3581" s="163" t="str">
        <f>IFERROR(GETPIVOTDATA("Tot. Bottles",'- Ordine Aggregato -'!$A$1,"sku anker",A3581),"")</f>
        <v/>
      </c>
      <c r="N3581" s="18" t="s">
        <v>42</v>
      </c>
      <c r="O3581" s="19" t="str">
        <f t="shared" si="55"/>
        <v>Order online</v>
      </c>
      <c r="P3581" s="97" t="s">
        <v>68</v>
      </c>
      <c r="Q3581" s="13" t="s">
        <v>11694</v>
      </c>
      <c r="R3581" t="s">
        <v>11695</v>
      </c>
      <c r="S3581" s="20">
        <v>0</v>
      </c>
      <c r="T3581" s="21" t="s">
        <v>38</v>
      </c>
    </row>
    <row r="3582" spans="1:20" x14ac:dyDescent="0.35">
      <c r="A3582" s="96" t="s">
        <v>11696</v>
      </c>
      <c r="B3582" s="96"/>
      <c r="C3582" s="96"/>
      <c r="D3582" s="13" t="s">
        <v>11689</v>
      </c>
      <c r="E3582" s="13">
        <v>6</v>
      </c>
      <c r="F3582" s="14">
        <v>1</v>
      </c>
      <c r="G3582" s="13" t="s">
        <v>14871</v>
      </c>
      <c r="H3582" s="14">
        <v>21.5</v>
      </c>
      <c r="I3582" s="15" t="s">
        <v>32</v>
      </c>
      <c r="J3582" s="16">
        <v>47.099999999999994</v>
      </c>
      <c r="K3582" s="16">
        <v>7.85</v>
      </c>
      <c r="L3582" s="17" t="s">
        <v>558</v>
      </c>
      <c r="M3582" s="163" t="str">
        <f>IFERROR(GETPIVOTDATA("Tot. Bottles",'- Ordine Aggregato -'!$A$1,"sku anker",A3582),"")</f>
        <v/>
      </c>
      <c r="N3582" s="18" t="s">
        <v>42</v>
      </c>
      <c r="O3582" s="19" t="str">
        <f t="shared" si="55"/>
        <v>Order online</v>
      </c>
      <c r="P3582" s="97" t="s">
        <v>68</v>
      </c>
      <c r="Q3582" s="13" t="s">
        <v>11697</v>
      </c>
      <c r="R3582" t="s">
        <v>11698</v>
      </c>
      <c r="S3582" s="20">
        <v>0</v>
      </c>
      <c r="T3582" s="21" t="s">
        <v>38</v>
      </c>
    </row>
    <row r="3583" spans="1:20" x14ac:dyDescent="0.35">
      <c r="A3583" s="96" t="s">
        <v>11699</v>
      </c>
      <c r="D3583" s="13" t="s">
        <v>11700</v>
      </c>
      <c r="E3583" s="13">
        <v>12</v>
      </c>
      <c r="F3583" s="14">
        <v>1</v>
      </c>
      <c r="G3583" s="13" t="s">
        <v>14872</v>
      </c>
      <c r="H3583" s="14">
        <v>40</v>
      </c>
      <c r="I3583" s="15" t="s">
        <v>32</v>
      </c>
      <c r="J3583" s="16">
        <v>81</v>
      </c>
      <c r="K3583" s="16">
        <v>6.75</v>
      </c>
      <c r="L3583" s="17" t="s">
        <v>448</v>
      </c>
      <c r="M3583" s="163" t="str">
        <f>IFERROR(GETPIVOTDATA("Tot. Bottles",'- Ordine Aggregato -'!$A$1,"sku anker",A3583),"")</f>
        <v/>
      </c>
      <c r="N3583" s="18" t="s">
        <v>42</v>
      </c>
      <c r="O3583" s="19" t="str">
        <f t="shared" si="55"/>
        <v>Order online</v>
      </c>
      <c r="P3583" s="97" t="s">
        <v>1844</v>
      </c>
      <c r="Q3583" s="13" t="s">
        <v>11701</v>
      </c>
      <c r="R3583" t="s">
        <v>11702</v>
      </c>
      <c r="S3583" s="20">
        <v>0</v>
      </c>
      <c r="T3583" s="21" t="s">
        <v>38</v>
      </c>
    </row>
    <row r="3584" spans="1:20" x14ac:dyDescent="0.35">
      <c r="A3584" s="13" t="s">
        <v>11703</v>
      </c>
      <c r="B3584" s="13"/>
      <c r="C3584" s="13"/>
      <c r="D3584" s="13" t="s">
        <v>11704</v>
      </c>
      <c r="E3584" s="13">
        <v>12</v>
      </c>
      <c r="F3584" s="14">
        <v>0.7</v>
      </c>
      <c r="G3584" s="13" t="s">
        <v>14872</v>
      </c>
      <c r="H3584" s="14">
        <v>40</v>
      </c>
      <c r="I3584" s="15" t="s">
        <v>32</v>
      </c>
      <c r="J3584" s="16">
        <v>66</v>
      </c>
      <c r="K3584" s="16">
        <v>5.5</v>
      </c>
      <c r="L3584" s="17" t="s">
        <v>448</v>
      </c>
      <c r="M3584" s="163" t="str">
        <f>IFERROR(GETPIVOTDATA("Tot. Bottles",'- Ordine Aggregato -'!$A$1,"sku anker",A3584),"")</f>
        <v/>
      </c>
      <c r="N3584" s="18" t="s">
        <v>42</v>
      </c>
      <c r="O3584" s="19" t="str">
        <f t="shared" si="55"/>
        <v>Order online</v>
      </c>
      <c r="P3584" s="97" t="s">
        <v>1844</v>
      </c>
      <c r="Q3584" s="13" t="s">
        <v>11705</v>
      </c>
      <c r="R3584" t="s">
        <v>11706</v>
      </c>
      <c r="S3584" s="20">
        <v>0</v>
      </c>
      <c r="T3584" s="21" t="s">
        <v>38</v>
      </c>
    </row>
    <row r="3585" spans="1:20" x14ac:dyDescent="0.35">
      <c r="A3585" s="96" t="s">
        <v>11707</v>
      </c>
      <c r="D3585" s="13" t="s">
        <v>11704</v>
      </c>
      <c r="E3585" s="13">
        <v>12</v>
      </c>
      <c r="F3585" s="14">
        <v>1</v>
      </c>
      <c r="G3585" s="13" t="s">
        <v>14871</v>
      </c>
      <c r="H3585" s="14">
        <v>40</v>
      </c>
      <c r="I3585" s="15" t="s">
        <v>32</v>
      </c>
      <c r="J3585" s="16">
        <v>77.400000000000006</v>
      </c>
      <c r="K3585" s="16">
        <v>6.45</v>
      </c>
      <c r="L3585" s="17" t="s">
        <v>448</v>
      </c>
      <c r="M3585" s="163" t="str">
        <f>IFERROR(GETPIVOTDATA("Tot. Bottles",'- Ordine Aggregato -'!$A$1,"sku anker",A3585),"")</f>
        <v/>
      </c>
      <c r="N3585" s="18" t="s">
        <v>67</v>
      </c>
      <c r="O3585" s="19" t="str">
        <f t="shared" si="55"/>
        <v>Order online</v>
      </c>
      <c r="P3585" s="97" t="s">
        <v>1844</v>
      </c>
      <c r="Q3585" s="13" t="s">
        <v>11708</v>
      </c>
      <c r="R3585" t="s">
        <v>11709</v>
      </c>
      <c r="S3585" s="20">
        <v>6.45</v>
      </c>
      <c r="T3585" s="21" t="s">
        <v>38</v>
      </c>
    </row>
    <row r="3586" spans="1:20" x14ac:dyDescent="0.35">
      <c r="A3586" s="96" t="s">
        <v>11710</v>
      </c>
      <c r="D3586" s="13" t="s">
        <v>11711</v>
      </c>
      <c r="E3586" s="13">
        <v>6</v>
      </c>
      <c r="F3586" s="14">
        <v>0.7</v>
      </c>
      <c r="G3586" s="13" t="s">
        <v>46</v>
      </c>
      <c r="H3586" s="14">
        <v>30</v>
      </c>
      <c r="I3586" s="15" t="s">
        <v>32</v>
      </c>
      <c r="J3586" s="16">
        <v>33.900000000000006</v>
      </c>
      <c r="K3586" s="16">
        <v>5.65</v>
      </c>
      <c r="L3586" s="17" t="s">
        <v>399</v>
      </c>
      <c r="M3586" s="163" t="str">
        <f>IFERROR(GETPIVOTDATA("Tot. Bottles",'- Ordine Aggregato -'!$A$1,"sku anker",A3586),"")</f>
        <v/>
      </c>
      <c r="N3586" s="18" t="s">
        <v>34</v>
      </c>
      <c r="O3586" s="19" t="str">
        <f t="shared" si="55"/>
        <v>Order online</v>
      </c>
      <c r="P3586" s="97" t="s">
        <v>220</v>
      </c>
      <c r="Q3586" s="13" t="s">
        <v>11712</v>
      </c>
      <c r="R3586" t="s">
        <v>11713</v>
      </c>
      <c r="S3586" s="20">
        <v>0</v>
      </c>
      <c r="T3586" s="21" t="s">
        <v>38</v>
      </c>
    </row>
    <row r="3587" spans="1:20" x14ac:dyDescent="0.35">
      <c r="A3587" s="96" t="s">
        <v>11714</v>
      </c>
      <c r="D3587" s="13" t="s">
        <v>11715</v>
      </c>
      <c r="E3587" s="13">
        <v>6</v>
      </c>
      <c r="F3587" s="14">
        <v>0.7</v>
      </c>
      <c r="G3587" s="13" t="s">
        <v>46</v>
      </c>
      <c r="H3587" s="14">
        <v>0</v>
      </c>
      <c r="I3587" s="15" t="s">
        <v>32</v>
      </c>
      <c r="J3587" s="16">
        <v>117</v>
      </c>
      <c r="K3587" s="16">
        <v>19.5</v>
      </c>
      <c r="L3587" s="17" t="s">
        <v>2503</v>
      </c>
      <c r="M3587" s="163" t="str">
        <f>IFERROR(GETPIVOTDATA("Tot. Bottles",'- Ordine Aggregato -'!$A$1,"sku anker",A3587),"")</f>
        <v/>
      </c>
      <c r="N3587" s="18" t="s">
        <v>42</v>
      </c>
      <c r="O3587" s="19" t="str">
        <f t="shared" si="55"/>
        <v>Order online</v>
      </c>
      <c r="P3587" s="97" t="s">
        <v>146</v>
      </c>
      <c r="Q3587" s="13" t="s">
        <v>11716</v>
      </c>
      <c r="R3587" t="s">
        <v>11717</v>
      </c>
      <c r="S3587" s="20">
        <v>0</v>
      </c>
      <c r="T3587" s="21" t="s">
        <v>38</v>
      </c>
    </row>
    <row r="3588" spans="1:20" x14ac:dyDescent="0.35">
      <c r="A3588" s="96" t="s">
        <v>11718</v>
      </c>
      <c r="D3588" s="13" t="s">
        <v>11719</v>
      </c>
      <c r="E3588" s="13">
        <v>6</v>
      </c>
      <c r="F3588" s="14">
        <v>0.7</v>
      </c>
      <c r="G3588" s="13" t="s">
        <v>14872</v>
      </c>
      <c r="H3588" s="14">
        <v>0</v>
      </c>
      <c r="I3588" s="15" t="s">
        <v>32</v>
      </c>
      <c r="J3588" s="16">
        <v>116.69999999999999</v>
      </c>
      <c r="K3588" s="16">
        <v>19.45</v>
      </c>
      <c r="L3588" s="17" t="s">
        <v>2503</v>
      </c>
      <c r="M3588" s="163" t="str">
        <f>IFERROR(GETPIVOTDATA("Tot. Bottles",'- Ordine Aggregato -'!$A$1,"sku anker",A3588),"")</f>
        <v/>
      </c>
      <c r="N3588" s="18" t="s">
        <v>34</v>
      </c>
      <c r="O3588" s="19" t="str">
        <f t="shared" si="55"/>
        <v>Order online</v>
      </c>
      <c r="P3588" s="97" t="s">
        <v>146</v>
      </c>
      <c r="Q3588" s="13" t="s">
        <v>11720</v>
      </c>
      <c r="R3588" t="s">
        <v>11721</v>
      </c>
      <c r="S3588" s="20">
        <v>0</v>
      </c>
      <c r="T3588" s="21" t="s">
        <v>38</v>
      </c>
    </row>
    <row r="3589" spans="1:20" x14ac:dyDescent="0.35">
      <c r="A3589" s="96" t="s">
        <v>11722</v>
      </c>
      <c r="B3589" s="96"/>
      <c r="C3589" s="96"/>
      <c r="D3589" s="13" t="s">
        <v>11723</v>
      </c>
      <c r="E3589" s="13">
        <v>6</v>
      </c>
      <c r="F3589" s="14">
        <v>0.7</v>
      </c>
      <c r="G3589" s="13" t="s">
        <v>46</v>
      </c>
      <c r="H3589" s="14">
        <v>0</v>
      </c>
      <c r="I3589" s="15" t="s">
        <v>32</v>
      </c>
      <c r="J3589" s="16">
        <v>116.69999999999999</v>
      </c>
      <c r="K3589" s="16">
        <v>19.45</v>
      </c>
      <c r="L3589" s="17" t="s">
        <v>2503</v>
      </c>
      <c r="M3589" s="163" t="str">
        <f>IFERROR(GETPIVOTDATA("Tot. Bottles",'- Ordine Aggregato -'!$A$1,"sku anker",A3589),"")</f>
        <v/>
      </c>
      <c r="N3589" s="18" t="s">
        <v>42</v>
      </c>
      <c r="O3589" s="19" t="str">
        <f t="shared" si="55"/>
        <v>Order online</v>
      </c>
      <c r="P3589" s="97" t="s">
        <v>146</v>
      </c>
      <c r="Q3589" s="13" t="s">
        <v>11724</v>
      </c>
      <c r="R3589" t="s">
        <v>42</v>
      </c>
      <c r="S3589" s="20">
        <v>0</v>
      </c>
      <c r="T3589" s="21" t="s">
        <v>38</v>
      </c>
    </row>
    <row r="3590" spans="1:20" x14ac:dyDescent="0.35">
      <c r="A3590" s="13" t="s">
        <v>15976</v>
      </c>
      <c r="B3590" s="13"/>
      <c r="C3590" s="13"/>
      <c r="D3590" s="13" t="s">
        <v>15977</v>
      </c>
      <c r="E3590" s="13">
        <v>6</v>
      </c>
      <c r="F3590" s="14">
        <v>0.7</v>
      </c>
      <c r="G3590" s="13" t="s">
        <v>14872</v>
      </c>
      <c r="H3590" s="14">
        <v>33</v>
      </c>
      <c r="I3590" s="15" t="s">
        <v>32</v>
      </c>
      <c r="J3590" s="16">
        <v>59.699999999999996</v>
      </c>
      <c r="K3590" s="16">
        <v>9.9499999999999993</v>
      </c>
      <c r="L3590" s="17" t="s">
        <v>88</v>
      </c>
      <c r="M3590" s="163" t="str">
        <f>IFERROR(GETPIVOTDATA("Tot. Bottles",'- Ordine Aggregato -'!$A$1,"sku anker",A3590),"")</f>
        <v/>
      </c>
      <c r="N3590" s="18" t="s">
        <v>34</v>
      </c>
      <c r="O3590" s="19" t="str">
        <f t="shared" si="55"/>
        <v>Order online</v>
      </c>
      <c r="P3590" s="97" t="s">
        <v>146</v>
      </c>
      <c r="Q3590" s="13" t="s">
        <v>15978</v>
      </c>
      <c r="R3590" t="s">
        <v>15979</v>
      </c>
      <c r="S3590" s="20">
        <v>0</v>
      </c>
      <c r="T3590" s="21" t="s">
        <v>38</v>
      </c>
    </row>
    <row r="3591" spans="1:20" x14ac:dyDescent="0.35">
      <c r="A3591" s="96" t="s">
        <v>11725</v>
      </c>
      <c r="D3591" s="13" t="s">
        <v>14459</v>
      </c>
      <c r="E3591" s="13">
        <v>6</v>
      </c>
      <c r="F3591" s="14">
        <v>0.5</v>
      </c>
      <c r="G3591" s="13" t="s">
        <v>14872</v>
      </c>
      <c r="H3591" s="14">
        <v>40</v>
      </c>
      <c r="I3591" s="15" t="s">
        <v>32</v>
      </c>
      <c r="J3591" s="16">
        <v>107.69999999999999</v>
      </c>
      <c r="K3591" s="16">
        <v>17.95</v>
      </c>
      <c r="L3591" s="17" t="s">
        <v>368</v>
      </c>
      <c r="M3591" s="163" t="str">
        <f>IFERROR(GETPIVOTDATA("Tot. Bottles",'- Ordine Aggregato -'!$A$1,"sku anker",A3591),"")</f>
        <v/>
      </c>
      <c r="N3591" s="18" t="s">
        <v>42</v>
      </c>
      <c r="O3591" s="19" t="str">
        <f t="shared" si="55"/>
        <v>Order online</v>
      </c>
      <c r="P3591" s="97" t="s">
        <v>68</v>
      </c>
      <c r="Q3591" s="13" t="s">
        <v>11726</v>
      </c>
      <c r="R3591" t="s">
        <v>11727</v>
      </c>
      <c r="S3591" s="20">
        <v>0</v>
      </c>
      <c r="T3591" s="21" t="s">
        <v>38</v>
      </c>
    </row>
    <row r="3592" spans="1:20" x14ac:dyDescent="0.35">
      <c r="A3592" s="13" t="s">
        <v>14760</v>
      </c>
      <c r="B3592" s="13"/>
      <c r="C3592" s="13"/>
      <c r="D3592" s="13" t="s">
        <v>14761</v>
      </c>
      <c r="E3592" s="13">
        <v>6</v>
      </c>
      <c r="F3592" s="14">
        <v>0.7</v>
      </c>
      <c r="G3592" s="13" t="s">
        <v>46</v>
      </c>
      <c r="H3592" s="14">
        <v>37.5</v>
      </c>
      <c r="I3592" s="15" t="s">
        <v>32</v>
      </c>
      <c r="J3592" s="16">
        <v>23.700000000000003</v>
      </c>
      <c r="K3592" s="16">
        <v>3.95</v>
      </c>
      <c r="L3592" s="17" t="s">
        <v>66</v>
      </c>
      <c r="M3592" s="163" t="str">
        <f>IFERROR(GETPIVOTDATA("Tot. Bottles",'- Ordine Aggregato -'!$A$1,"sku anker",A3592),"")</f>
        <v/>
      </c>
      <c r="N3592" s="18" t="s">
        <v>42</v>
      </c>
      <c r="O3592" s="19" t="str">
        <f t="shared" si="55"/>
        <v>Order online</v>
      </c>
      <c r="P3592" s="97" t="s">
        <v>35</v>
      </c>
      <c r="Q3592" s="13" t="s">
        <v>15980</v>
      </c>
      <c r="R3592" t="s">
        <v>42</v>
      </c>
      <c r="S3592" s="20">
        <v>0</v>
      </c>
      <c r="T3592" s="21" t="s">
        <v>38</v>
      </c>
    </row>
    <row r="3593" spans="1:20" x14ac:dyDescent="0.35">
      <c r="A3593" s="96" t="s">
        <v>14762</v>
      </c>
      <c r="D3593" s="13" t="s">
        <v>14763</v>
      </c>
      <c r="E3593" s="13">
        <v>6</v>
      </c>
      <c r="F3593" s="14">
        <v>0.7</v>
      </c>
      <c r="G3593" s="13" t="s">
        <v>46</v>
      </c>
      <c r="H3593" s="14">
        <v>37.5</v>
      </c>
      <c r="I3593" s="15" t="s">
        <v>32</v>
      </c>
      <c r="J3593" s="16">
        <v>25.5</v>
      </c>
      <c r="K3593" s="16">
        <v>4.25</v>
      </c>
      <c r="L3593" s="17" t="s">
        <v>66</v>
      </c>
      <c r="M3593" s="163" t="str">
        <f>IFERROR(GETPIVOTDATA("Tot. Bottles",'- Ordine Aggregato -'!$A$1,"sku anker",A3593),"")</f>
        <v/>
      </c>
      <c r="N3593" s="18" t="s">
        <v>42</v>
      </c>
      <c r="O3593" s="19" t="str">
        <f t="shared" si="55"/>
        <v>Order online</v>
      </c>
      <c r="P3593" s="97" t="s">
        <v>35</v>
      </c>
      <c r="Q3593" s="13" t="s">
        <v>15981</v>
      </c>
      <c r="R3593" t="s">
        <v>15982</v>
      </c>
      <c r="S3593" s="20">
        <v>0</v>
      </c>
      <c r="T3593" s="21" t="s">
        <v>38</v>
      </c>
    </row>
    <row r="3594" spans="1:20" x14ac:dyDescent="0.35">
      <c r="A3594" s="96" t="s">
        <v>11728</v>
      </c>
      <c r="B3594" s="96"/>
      <c r="C3594" s="96"/>
      <c r="D3594" s="13" t="s">
        <v>11729</v>
      </c>
      <c r="E3594" s="13">
        <v>6</v>
      </c>
      <c r="F3594" s="14">
        <v>0.7</v>
      </c>
      <c r="G3594" s="13" t="s">
        <v>46</v>
      </c>
      <c r="H3594" s="14">
        <v>40</v>
      </c>
      <c r="I3594" s="15" t="s">
        <v>32</v>
      </c>
      <c r="J3594" s="16">
        <v>77.699999999999989</v>
      </c>
      <c r="K3594" s="16">
        <v>12.95</v>
      </c>
      <c r="L3594" s="17" t="s">
        <v>1787</v>
      </c>
      <c r="M3594" s="163" t="str">
        <f>IFERROR(GETPIVOTDATA("Tot. Bottles",'- Ordine Aggregato -'!$A$1,"sku anker",A3594),"")</f>
        <v/>
      </c>
      <c r="N3594" s="18" t="s">
        <v>67</v>
      </c>
      <c r="O3594" s="19" t="str">
        <f t="shared" si="55"/>
        <v>Order online</v>
      </c>
      <c r="P3594" s="97" t="s">
        <v>146</v>
      </c>
      <c r="Q3594" s="13" t="s">
        <v>11730</v>
      </c>
      <c r="R3594" t="s">
        <v>11731</v>
      </c>
      <c r="S3594" s="20">
        <v>12.95</v>
      </c>
      <c r="T3594" s="21" t="s">
        <v>38</v>
      </c>
    </row>
    <row r="3595" spans="1:20" x14ac:dyDescent="0.35">
      <c r="A3595" s="96" t="s">
        <v>11732</v>
      </c>
      <c r="D3595" s="13" t="s">
        <v>11733</v>
      </c>
      <c r="E3595" s="13">
        <v>6</v>
      </c>
      <c r="F3595" s="14">
        <v>0.5</v>
      </c>
      <c r="G3595" s="13" t="s">
        <v>14872</v>
      </c>
      <c r="H3595" s="14">
        <v>15.5</v>
      </c>
      <c r="I3595" s="15" t="s">
        <v>32</v>
      </c>
      <c r="J3595" s="16">
        <v>45.900000000000006</v>
      </c>
      <c r="K3595" s="16">
        <v>7.65</v>
      </c>
      <c r="L3595" s="17" t="s">
        <v>551</v>
      </c>
      <c r="M3595" s="163" t="str">
        <f>IFERROR(GETPIVOTDATA("Tot. Bottles",'- Ordine Aggregato -'!$A$1,"sku anker",A3595),"")</f>
        <v/>
      </c>
      <c r="N3595" s="18" t="s">
        <v>67</v>
      </c>
      <c r="O3595" s="19" t="str">
        <f t="shared" si="55"/>
        <v>Order online</v>
      </c>
      <c r="P3595" s="97" t="s">
        <v>1232</v>
      </c>
      <c r="Q3595" s="13" t="s">
        <v>11734</v>
      </c>
      <c r="R3595" t="s">
        <v>11735</v>
      </c>
      <c r="S3595" s="20">
        <v>7.65</v>
      </c>
      <c r="T3595" s="21" t="s">
        <v>38</v>
      </c>
    </row>
    <row r="3596" spans="1:20" x14ac:dyDescent="0.35">
      <c r="A3596" s="96" t="s">
        <v>11736</v>
      </c>
      <c r="D3596" s="13" t="s">
        <v>11733</v>
      </c>
      <c r="E3596" s="13">
        <v>6</v>
      </c>
      <c r="F3596" s="14">
        <v>0.7</v>
      </c>
      <c r="G3596" s="13" t="s">
        <v>31</v>
      </c>
      <c r="H3596" s="14">
        <v>15.5</v>
      </c>
      <c r="I3596" s="15" t="s">
        <v>32</v>
      </c>
      <c r="J3596" s="16">
        <v>64.199999999999989</v>
      </c>
      <c r="K3596" s="16">
        <v>10.7</v>
      </c>
      <c r="L3596" s="17" t="s">
        <v>551</v>
      </c>
      <c r="M3596" s="163" t="str">
        <f>IFERROR(GETPIVOTDATA("Tot. Bottles",'- Ordine Aggregato -'!$A$1,"sku anker",A3596),"")</f>
        <v/>
      </c>
      <c r="N3596" s="18" t="s">
        <v>67</v>
      </c>
      <c r="O3596" s="19" t="str">
        <f t="shared" si="55"/>
        <v>Order online</v>
      </c>
      <c r="P3596" s="97" t="s">
        <v>1232</v>
      </c>
      <c r="Q3596" s="13" t="s">
        <v>11737</v>
      </c>
      <c r="R3596" t="s">
        <v>11738</v>
      </c>
      <c r="S3596" s="20">
        <v>10.7</v>
      </c>
      <c r="T3596" s="21" t="s">
        <v>38</v>
      </c>
    </row>
    <row r="3597" spans="1:20" x14ac:dyDescent="0.35">
      <c r="A3597" s="96" t="s">
        <v>11739</v>
      </c>
      <c r="D3597" s="13" t="s">
        <v>11733</v>
      </c>
      <c r="E3597" s="13">
        <v>6</v>
      </c>
      <c r="F3597" s="14">
        <v>1</v>
      </c>
      <c r="G3597" s="13" t="s">
        <v>31</v>
      </c>
      <c r="H3597" s="14">
        <v>15.5</v>
      </c>
      <c r="I3597" s="15" t="s">
        <v>32</v>
      </c>
      <c r="J3597" s="16">
        <v>77.400000000000006</v>
      </c>
      <c r="K3597" s="16">
        <v>12.9</v>
      </c>
      <c r="L3597" s="17" t="s">
        <v>551</v>
      </c>
      <c r="M3597" s="163" t="str">
        <f>IFERROR(GETPIVOTDATA("Tot. Bottles",'- Ordine Aggregato -'!$A$1,"sku anker",A3597),"")</f>
        <v/>
      </c>
      <c r="N3597" s="18" t="s">
        <v>42</v>
      </c>
      <c r="O3597" s="19" t="str">
        <f t="shared" ref="O3597:O3660" si="56">HYPERLINK("https://www.ankeramsterdamspirits.nl/en/products/"&amp;A3597,"Order online")</f>
        <v>Order online</v>
      </c>
      <c r="P3597" s="97" t="s">
        <v>1232</v>
      </c>
      <c r="Q3597" s="13" t="s">
        <v>11740</v>
      </c>
      <c r="R3597" t="s">
        <v>11741</v>
      </c>
      <c r="S3597" s="20">
        <v>0</v>
      </c>
      <c r="T3597" s="21" t="s">
        <v>38</v>
      </c>
    </row>
    <row r="3598" spans="1:20" x14ac:dyDescent="0.35">
      <c r="A3598" s="96" t="s">
        <v>11742</v>
      </c>
      <c r="B3598" s="96"/>
      <c r="C3598" s="96"/>
      <c r="D3598" s="13" t="s">
        <v>11743</v>
      </c>
      <c r="E3598" s="13">
        <v>6</v>
      </c>
      <c r="F3598" s="14">
        <v>0.7</v>
      </c>
      <c r="G3598" s="13" t="s">
        <v>46</v>
      </c>
      <c r="H3598" s="14">
        <v>43</v>
      </c>
      <c r="I3598" s="15" t="s">
        <v>32</v>
      </c>
      <c r="J3598" s="16">
        <v>450</v>
      </c>
      <c r="K3598" s="16">
        <v>75</v>
      </c>
      <c r="L3598" s="17" t="s">
        <v>145</v>
      </c>
      <c r="M3598" s="163" t="str">
        <f>IFERROR(GETPIVOTDATA("Tot. Bottles",'- Ordine Aggregato -'!$A$1,"sku anker",A3598),"")</f>
        <v/>
      </c>
      <c r="N3598" s="18" t="s">
        <v>67</v>
      </c>
      <c r="O3598" s="19" t="str">
        <f t="shared" si="56"/>
        <v>Order online</v>
      </c>
      <c r="P3598" s="97" t="s">
        <v>442</v>
      </c>
      <c r="Q3598" s="13" t="s">
        <v>11744</v>
      </c>
      <c r="R3598" t="s">
        <v>11745</v>
      </c>
      <c r="S3598" s="20">
        <v>75</v>
      </c>
      <c r="T3598" s="21" t="s">
        <v>38</v>
      </c>
    </row>
    <row r="3599" spans="1:20" x14ac:dyDescent="0.35">
      <c r="A3599" s="96" t="s">
        <v>14547</v>
      </c>
      <c r="D3599" s="13" t="s">
        <v>14548</v>
      </c>
      <c r="E3599" s="13">
        <v>12</v>
      </c>
      <c r="F3599" s="14">
        <v>0.7</v>
      </c>
      <c r="G3599" s="13" t="s">
        <v>46</v>
      </c>
      <c r="H3599" s="14">
        <v>43</v>
      </c>
      <c r="I3599" s="15" t="s">
        <v>32</v>
      </c>
      <c r="J3599" s="16">
        <v>222</v>
      </c>
      <c r="K3599" s="16">
        <v>18.5</v>
      </c>
      <c r="L3599" s="17" t="s">
        <v>448</v>
      </c>
      <c r="M3599" s="163" t="str">
        <f>IFERROR(GETPIVOTDATA("Tot. Bottles",'- Ordine Aggregato -'!$A$1,"sku anker",A3599),"")</f>
        <v/>
      </c>
      <c r="N3599" s="18" t="s">
        <v>42</v>
      </c>
      <c r="O3599" s="19" t="str">
        <f t="shared" si="56"/>
        <v>Order online</v>
      </c>
      <c r="P3599" s="97" t="s">
        <v>442</v>
      </c>
      <c r="Q3599" s="13" t="s">
        <v>15983</v>
      </c>
      <c r="R3599" t="s">
        <v>15984</v>
      </c>
      <c r="S3599" s="20">
        <v>0</v>
      </c>
      <c r="T3599" s="21" t="s">
        <v>38</v>
      </c>
    </row>
    <row r="3600" spans="1:20" x14ac:dyDescent="0.35">
      <c r="A3600" s="13" t="s">
        <v>11748</v>
      </c>
      <c r="B3600" s="13"/>
      <c r="C3600" s="13"/>
      <c r="D3600" s="13" t="s">
        <v>11746</v>
      </c>
      <c r="E3600" s="13">
        <v>12</v>
      </c>
      <c r="F3600" s="14">
        <v>0.7</v>
      </c>
      <c r="G3600" s="13" t="s">
        <v>46</v>
      </c>
      <c r="H3600" s="14">
        <v>43</v>
      </c>
      <c r="I3600" s="15" t="s">
        <v>32</v>
      </c>
      <c r="J3600" s="16">
        <v>402</v>
      </c>
      <c r="K3600" s="16">
        <v>33.5</v>
      </c>
      <c r="L3600" s="17" t="s">
        <v>1787</v>
      </c>
      <c r="M3600" s="163" t="str">
        <f>IFERROR(GETPIVOTDATA("Tot. Bottles",'- Ordine Aggregato -'!$A$1,"sku anker",A3600),"")</f>
        <v/>
      </c>
      <c r="N3600" s="18" t="s">
        <v>34</v>
      </c>
      <c r="O3600" s="19" t="str">
        <f t="shared" si="56"/>
        <v>Order online</v>
      </c>
      <c r="P3600" s="97" t="s">
        <v>442</v>
      </c>
      <c r="Q3600" s="13" t="s">
        <v>11747</v>
      </c>
      <c r="R3600" t="s">
        <v>11749</v>
      </c>
      <c r="S3600" s="20">
        <v>0</v>
      </c>
      <c r="T3600" s="21" t="s">
        <v>38</v>
      </c>
    </row>
    <row r="3601" spans="1:20" x14ac:dyDescent="0.35">
      <c r="A3601" s="13" t="s">
        <v>11750</v>
      </c>
      <c r="B3601" s="13"/>
      <c r="C3601" s="13"/>
      <c r="D3601" s="13" t="s">
        <v>11751</v>
      </c>
      <c r="E3601" s="13">
        <v>6</v>
      </c>
      <c r="F3601" s="14">
        <v>0.35</v>
      </c>
      <c r="G3601" s="13" t="s">
        <v>14872</v>
      </c>
      <c r="H3601" s="14">
        <v>38</v>
      </c>
      <c r="I3601" s="15" t="s">
        <v>32</v>
      </c>
      <c r="J3601" s="16">
        <v>26.700000000000003</v>
      </c>
      <c r="K3601" s="16">
        <v>4.45</v>
      </c>
      <c r="L3601" s="17" t="s">
        <v>41</v>
      </c>
      <c r="M3601" s="163" t="str">
        <f>IFERROR(GETPIVOTDATA("Tot. Bottles",'- Ordine Aggregato -'!$A$1,"sku anker",A3601),"")</f>
        <v/>
      </c>
      <c r="N3601" s="18" t="s">
        <v>42</v>
      </c>
      <c r="O3601" s="19" t="str">
        <f t="shared" si="56"/>
        <v>Order online</v>
      </c>
      <c r="P3601" s="97" t="s">
        <v>43</v>
      </c>
      <c r="Q3601" s="13" t="s">
        <v>11752</v>
      </c>
      <c r="R3601" t="s">
        <v>11753</v>
      </c>
      <c r="S3601" s="20">
        <v>0</v>
      </c>
      <c r="T3601" s="21" t="s">
        <v>38</v>
      </c>
    </row>
    <row r="3602" spans="1:20" x14ac:dyDescent="0.35">
      <c r="A3602" s="96" t="s">
        <v>11754</v>
      </c>
      <c r="D3602" s="13" t="s">
        <v>11755</v>
      </c>
      <c r="E3602" s="13">
        <v>12</v>
      </c>
      <c r="F3602" s="14">
        <v>0.05</v>
      </c>
      <c r="G3602" s="13" t="s">
        <v>46</v>
      </c>
      <c r="H3602" s="14">
        <v>38</v>
      </c>
      <c r="I3602" s="15" t="s">
        <v>32</v>
      </c>
      <c r="J3602" s="16">
        <v>17.399999999999999</v>
      </c>
      <c r="K3602" s="16">
        <v>1.45</v>
      </c>
      <c r="L3602" s="17" t="s">
        <v>41</v>
      </c>
      <c r="M3602" s="163" t="str">
        <f>IFERROR(GETPIVOTDATA("Tot. Bottles",'- Ordine Aggregato -'!$A$1,"sku anker",A3602),"")</f>
        <v/>
      </c>
      <c r="N3602" s="18" t="s">
        <v>34</v>
      </c>
      <c r="O3602" s="19" t="str">
        <f t="shared" si="56"/>
        <v>Order online</v>
      </c>
      <c r="P3602" s="97" t="s">
        <v>43</v>
      </c>
      <c r="Q3602" s="13" t="s">
        <v>11756</v>
      </c>
      <c r="R3602" t="s">
        <v>11757</v>
      </c>
      <c r="S3602" s="20">
        <v>0</v>
      </c>
      <c r="T3602" s="21" t="s">
        <v>38</v>
      </c>
    </row>
    <row r="3603" spans="1:20" x14ac:dyDescent="0.35">
      <c r="A3603" s="96" t="s">
        <v>11759</v>
      </c>
      <c r="B3603" s="96"/>
      <c r="C3603" s="96"/>
      <c r="D3603" s="13" t="s">
        <v>11758</v>
      </c>
      <c r="E3603" s="13">
        <v>6</v>
      </c>
      <c r="F3603" s="14">
        <v>0.7</v>
      </c>
      <c r="G3603" s="13" t="s">
        <v>14872</v>
      </c>
      <c r="H3603" s="14">
        <v>38</v>
      </c>
      <c r="I3603" s="15" t="s">
        <v>32</v>
      </c>
      <c r="J3603" s="16">
        <v>34.5</v>
      </c>
      <c r="K3603" s="16">
        <v>5.75</v>
      </c>
      <c r="L3603" s="17" t="s">
        <v>41</v>
      </c>
      <c r="M3603" s="163" t="str">
        <f>IFERROR(GETPIVOTDATA("Tot. Bottles",'- Ordine Aggregato -'!$A$1,"sku anker",A3603),"")</f>
        <v/>
      </c>
      <c r="N3603" s="18" t="s">
        <v>67</v>
      </c>
      <c r="O3603" s="19" t="str">
        <f t="shared" si="56"/>
        <v>Order online</v>
      </c>
      <c r="P3603" s="97" t="s">
        <v>43</v>
      </c>
      <c r="Q3603" s="13" t="s">
        <v>11760</v>
      </c>
      <c r="R3603" t="s">
        <v>11761</v>
      </c>
      <c r="S3603" s="20">
        <v>5.75</v>
      </c>
      <c r="T3603" s="21" t="s">
        <v>38</v>
      </c>
    </row>
    <row r="3604" spans="1:20" x14ac:dyDescent="0.35">
      <c r="A3604" s="96" t="s">
        <v>11764</v>
      </c>
      <c r="B3604" s="96"/>
      <c r="C3604" s="96"/>
      <c r="D3604" s="13" t="s">
        <v>11765</v>
      </c>
      <c r="E3604" s="13">
        <v>6</v>
      </c>
      <c r="F3604" s="14">
        <v>1</v>
      </c>
      <c r="G3604" s="13" t="s">
        <v>14872</v>
      </c>
      <c r="H3604" s="14">
        <v>38</v>
      </c>
      <c r="I3604" s="15" t="s">
        <v>32</v>
      </c>
      <c r="J3604" s="16">
        <v>42.900000000000006</v>
      </c>
      <c r="K3604" s="16">
        <v>7.15</v>
      </c>
      <c r="L3604" s="17" t="s">
        <v>41</v>
      </c>
      <c r="M3604" s="163" t="str">
        <f>IFERROR(GETPIVOTDATA("Tot. Bottles",'- Ordine Aggregato -'!$A$1,"sku anker",A3604),"")</f>
        <v/>
      </c>
      <c r="N3604" s="18" t="s">
        <v>42</v>
      </c>
      <c r="O3604" s="19" t="str">
        <f t="shared" si="56"/>
        <v>Order online</v>
      </c>
      <c r="P3604" s="97" t="s">
        <v>43</v>
      </c>
      <c r="Q3604" s="13" t="s">
        <v>11762</v>
      </c>
      <c r="R3604" t="s">
        <v>11763</v>
      </c>
      <c r="S3604" s="20">
        <v>0</v>
      </c>
      <c r="T3604" s="21" t="s">
        <v>38</v>
      </c>
    </row>
    <row r="3605" spans="1:20" x14ac:dyDescent="0.35">
      <c r="A3605" s="96" t="s">
        <v>14549</v>
      </c>
      <c r="B3605" s="96"/>
      <c r="C3605" s="96"/>
      <c r="D3605" s="13" t="s">
        <v>14550</v>
      </c>
      <c r="E3605" s="13">
        <v>12</v>
      </c>
      <c r="F3605" s="14">
        <v>0.05</v>
      </c>
      <c r="G3605" s="13" t="s">
        <v>14872</v>
      </c>
      <c r="H3605" s="14">
        <v>38</v>
      </c>
      <c r="I3605" s="15" t="s">
        <v>32</v>
      </c>
      <c r="J3605" s="16">
        <v>18</v>
      </c>
      <c r="K3605" s="16">
        <v>1.5</v>
      </c>
      <c r="L3605" s="17" t="s">
        <v>41</v>
      </c>
      <c r="M3605" s="163" t="str">
        <f>IFERROR(GETPIVOTDATA("Tot. Bottles",'- Ordine Aggregato -'!$A$1,"sku anker",A3605),"")</f>
        <v/>
      </c>
      <c r="N3605" s="18" t="s">
        <v>42</v>
      </c>
      <c r="O3605" s="19" t="str">
        <f t="shared" si="56"/>
        <v>Order online</v>
      </c>
      <c r="P3605" s="97" t="s">
        <v>43</v>
      </c>
      <c r="Q3605" s="13" t="s">
        <v>15985</v>
      </c>
      <c r="R3605" t="s">
        <v>15986</v>
      </c>
      <c r="S3605" s="20">
        <v>0</v>
      </c>
      <c r="T3605" s="21" t="s">
        <v>38</v>
      </c>
    </row>
    <row r="3606" spans="1:20" x14ac:dyDescent="0.35">
      <c r="A3606" s="13" t="s">
        <v>11767</v>
      </c>
      <c r="B3606" s="13"/>
      <c r="C3606" s="13"/>
      <c r="D3606" s="13" t="s">
        <v>11766</v>
      </c>
      <c r="E3606" s="13">
        <v>6</v>
      </c>
      <c r="F3606" s="14">
        <v>0.5</v>
      </c>
      <c r="G3606" s="13" t="s">
        <v>46</v>
      </c>
      <c r="H3606" s="14">
        <v>38</v>
      </c>
      <c r="I3606" s="15" t="s">
        <v>32</v>
      </c>
      <c r="J3606" s="16">
        <v>30.599999999999998</v>
      </c>
      <c r="K3606" s="16">
        <v>5.0999999999999996</v>
      </c>
      <c r="L3606" s="17" t="s">
        <v>41</v>
      </c>
      <c r="M3606" s="163" t="str">
        <f>IFERROR(GETPIVOTDATA("Tot. Bottles",'- Ordine Aggregato -'!$A$1,"sku anker",A3606),"")</f>
        <v/>
      </c>
      <c r="N3606" s="18" t="s">
        <v>34</v>
      </c>
      <c r="O3606" s="19" t="str">
        <f t="shared" si="56"/>
        <v>Order online</v>
      </c>
      <c r="P3606" s="97" t="s">
        <v>43</v>
      </c>
      <c r="Q3606" s="13" t="s">
        <v>11768</v>
      </c>
      <c r="R3606" t="s">
        <v>11769</v>
      </c>
      <c r="S3606" s="20">
        <v>0</v>
      </c>
      <c r="T3606" s="21" t="s">
        <v>38</v>
      </c>
    </row>
    <row r="3607" spans="1:20" x14ac:dyDescent="0.35">
      <c r="A3607" s="13" t="s">
        <v>11770</v>
      </c>
      <c r="B3607" s="13"/>
      <c r="C3607" s="13"/>
      <c r="D3607" s="13" t="s">
        <v>11766</v>
      </c>
      <c r="E3607" s="13">
        <v>6</v>
      </c>
      <c r="F3607" s="14">
        <v>0.7</v>
      </c>
      <c r="G3607" s="13" t="s">
        <v>14872</v>
      </c>
      <c r="H3607" s="14">
        <v>38</v>
      </c>
      <c r="I3607" s="15" t="s">
        <v>32</v>
      </c>
      <c r="J3607" s="16">
        <v>36.900000000000006</v>
      </c>
      <c r="K3607" s="16">
        <v>6.15</v>
      </c>
      <c r="L3607" s="17" t="s">
        <v>41</v>
      </c>
      <c r="M3607" s="163" t="str">
        <f>IFERROR(GETPIVOTDATA("Tot. Bottles",'- Ordine Aggregato -'!$A$1,"sku anker",A3607),"")</f>
        <v/>
      </c>
      <c r="N3607" s="18" t="s">
        <v>42</v>
      </c>
      <c r="O3607" s="19" t="str">
        <f t="shared" si="56"/>
        <v>Order online</v>
      </c>
      <c r="P3607" s="97" t="s">
        <v>43</v>
      </c>
      <c r="Q3607" s="13" t="s">
        <v>11771</v>
      </c>
      <c r="R3607" t="s">
        <v>11772</v>
      </c>
      <c r="S3607" s="20">
        <v>0</v>
      </c>
      <c r="T3607" s="21" t="s">
        <v>38</v>
      </c>
    </row>
    <row r="3608" spans="1:20" x14ac:dyDescent="0.35">
      <c r="A3608" s="96" t="s">
        <v>11773</v>
      </c>
      <c r="D3608" s="13" t="s">
        <v>11774</v>
      </c>
      <c r="E3608" s="13">
        <v>6</v>
      </c>
      <c r="F3608" s="14">
        <v>1</v>
      </c>
      <c r="G3608" s="13" t="s">
        <v>14872</v>
      </c>
      <c r="H3608" s="14">
        <v>38</v>
      </c>
      <c r="I3608" s="15" t="s">
        <v>32</v>
      </c>
      <c r="J3608" s="16">
        <v>42.900000000000006</v>
      </c>
      <c r="K3608" s="16">
        <v>7.15</v>
      </c>
      <c r="L3608" s="17" t="s">
        <v>41</v>
      </c>
      <c r="M3608" s="163" t="str">
        <f>IFERROR(GETPIVOTDATA("Tot. Bottles",'- Ordine Aggregato -'!$A$1,"sku anker",A3608),"")</f>
        <v/>
      </c>
      <c r="N3608" s="18" t="s">
        <v>42</v>
      </c>
      <c r="O3608" s="19" t="str">
        <f t="shared" si="56"/>
        <v>Order online</v>
      </c>
      <c r="P3608" s="97" t="s">
        <v>43</v>
      </c>
      <c r="Q3608" s="13" t="s">
        <v>11775</v>
      </c>
      <c r="R3608" t="s">
        <v>11776</v>
      </c>
      <c r="S3608" s="20">
        <v>0</v>
      </c>
      <c r="T3608" s="21" t="s">
        <v>38</v>
      </c>
    </row>
    <row r="3609" spans="1:20" x14ac:dyDescent="0.35">
      <c r="A3609" s="96" t="s">
        <v>11777</v>
      </c>
      <c r="D3609" s="13" t="s">
        <v>11778</v>
      </c>
      <c r="E3609" s="13">
        <v>96</v>
      </c>
      <c r="F3609" s="14">
        <v>0.05</v>
      </c>
      <c r="G3609" s="13" t="s">
        <v>46</v>
      </c>
      <c r="H3609" s="14">
        <v>43</v>
      </c>
      <c r="I3609" s="15" t="s">
        <v>32</v>
      </c>
      <c r="J3609" s="16">
        <v>230.39999999999998</v>
      </c>
      <c r="K3609" s="16">
        <v>2.4</v>
      </c>
      <c r="L3609" s="17" t="s">
        <v>368</v>
      </c>
      <c r="M3609" s="163" t="str">
        <f>IFERROR(GETPIVOTDATA("Tot. Bottles",'- Ordine Aggregato -'!$A$1,"sku anker",A3609),"")</f>
        <v/>
      </c>
      <c r="N3609" s="18" t="s">
        <v>42</v>
      </c>
      <c r="O3609" s="19" t="str">
        <f t="shared" si="56"/>
        <v>Order online</v>
      </c>
      <c r="P3609" s="97" t="s">
        <v>146</v>
      </c>
      <c r="Q3609" s="13" t="s">
        <v>11779</v>
      </c>
      <c r="R3609" t="s">
        <v>11780</v>
      </c>
      <c r="S3609" s="20">
        <v>0</v>
      </c>
      <c r="T3609" s="21" t="s">
        <v>38</v>
      </c>
    </row>
    <row r="3610" spans="1:20" x14ac:dyDescent="0.35">
      <c r="A3610" s="13" t="s">
        <v>11781</v>
      </c>
      <c r="B3610" s="13"/>
      <c r="C3610" s="13"/>
      <c r="D3610" s="13" t="s">
        <v>11778</v>
      </c>
      <c r="E3610" s="13">
        <v>6</v>
      </c>
      <c r="F3610" s="14">
        <v>0.7</v>
      </c>
      <c r="G3610" s="13" t="s">
        <v>46</v>
      </c>
      <c r="H3610" s="14">
        <v>43</v>
      </c>
      <c r="I3610" s="15" t="s">
        <v>32</v>
      </c>
      <c r="J3610" s="16">
        <v>109.5</v>
      </c>
      <c r="K3610" s="16">
        <v>18.25</v>
      </c>
      <c r="L3610" s="17" t="s">
        <v>368</v>
      </c>
      <c r="M3610" s="163" t="str">
        <f>IFERROR(GETPIVOTDATA("Tot. Bottles",'- Ordine Aggregato -'!$A$1,"sku anker",A3610),"")</f>
        <v/>
      </c>
      <c r="N3610" s="18" t="s">
        <v>67</v>
      </c>
      <c r="O3610" s="19" t="str">
        <f t="shared" si="56"/>
        <v>Order online</v>
      </c>
      <c r="P3610" s="97" t="s">
        <v>146</v>
      </c>
      <c r="Q3610" s="13" t="s">
        <v>11782</v>
      </c>
      <c r="R3610" t="s">
        <v>11783</v>
      </c>
      <c r="S3610" s="20">
        <v>18.25</v>
      </c>
      <c r="T3610" s="21" t="s">
        <v>38</v>
      </c>
    </row>
    <row r="3611" spans="1:20" x14ac:dyDescent="0.35">
      <c r="A3611" s="96" t="s">
        <v>11784</v>
      </c>
      <c r="B3611" s="96"/>
      <c r="C3611" s="96"/>
      <c r="D3611" s="13" t="s">
        <v>11785</v>
      </c>
      <c r="E3611" s="13">
        <v>6</v>
      </c>
      <c r="F3611" s="14">
        <v>0.7</v>
      </c>
      <c r="G3611" s="13" t="s">
        <v>46</v>
      </c>
      <c r="H3611" s="14">
        <v>43</v>
      </c>
      <c r="I3611" s="15" t="s">
        <v>32</v>
      </c>
      <c r="J3611" s="16">
        <v>122.39999999999999</v>
      </c>
      <c r="K3611" s="16">
        <v>20.399999999999999</v>
      </c>
      <c r="L3611" s="17" t="s">
        <v>368</v>
      </c>
      <c r="M3611" s="163" t="str">
        <f>IFERROR(GETPIVOTDATA("Tot. Bottles",'- Ordine Aggregato -'!$A$1,"sku anker",A3611),"")</f>
        <v/>
      </c>
      <c r="N3611" s="18" t="s">
        <v>42</v>
      </c>
      <c r="O3611" s="19" t="str">
        <f t="shared" si="56"/>
        <v>Order online</v>
      </c>
      <c r="P3611" s="97" t="s">
        <v>146</v>
      </c>
      <c r="Q3611" s="13" t="s">
        <v>11786</v>
      </c>
      <c r="R3611" t="s">
        <v>42</v>
      </c>
      <c r="S3611" s="20">
        <v>0</v>
      </c>
      <c r="T3611" s="21" t="s">
        <v>38</v>
      </c>
    </row>
    <row r="3612" spans="1:20" x14ac:dyDescent="0.35">
      <c r="A3612" s="96" t="s">
        <v>11787</v>
      </c>
      <c r="B3612" s="96"/>
      <c r="C3612" s="96"/>
      <c r="D3612" s="13" t="s">
        <v>11788</v>
      </c>
      <c r="E3612" s="13">
        <v>6</v>
      </c>
      <c r="F3612" s="14">
        <v>0.7</v>
      </c>
      <c r="G3612" s="13" t="s">
        <v>46</v>
      </c>
      <c r="H3612" s="14">
        <v>40.4</v>
      </c>
      <c r="I3612" s="15" t="s">
        <v>32</v>
      </c>
      <c r="J3612" s="16">
        <v>75</v>
      </c>
      <c r="K3612" s="16">
        <v>12.5</v>
      </c>
      <c r="L3612" s="17" t="s">
        <v>368</v>
      </c>
      <c r="M3612" s="163" t="str">
        <f>IFERROR(GETPIVOTDATA("Tot. Bottles",'- Ordine Aggregato -'!$A$1,"sku anker",A3612),"")</f>
        <v/>
      </c>
      <c r="N3612" s="18" t="s">
        <v>67</v>
      </c>
      <c r="O3612" s="19" t="str">
        <f t="shared" si="56"/>
        <v>Order online</v>
      </c>
      <c r="P3612" s="97" t="s">
        <v>146</v>
      </c>
      <c r="Q3612" s="13" t="s">
        <v>11789</v>
      </c>
      <c r="R3612" t="s">
        <v>11790</v>
      </c>
      <c r="S3612" s="20">
        <v>12.5</v>
      </c>
      <c r="T3612" s="21" t="s">
        <v>38</v>
      </c>
    </row>
    <row r="3613" spans="1:20" x14ac:dyDescent="0.35">
      <c r="A3613" s="96" t="s">
        <v>11791</v>
      </c>
      <c r="B3613" s="96"/>
      <c r="C3613" s="96"/>
      <c r="D3613" s="13" t="s">
        <v>11792</v>
      </c>
      <c r="E3613" s="13">
        <v>6</v>
      </c>
      <c r="F3613" s="14">
        <v>0.7</v>
      </c>
      <c r="G3613" s="13" t="s">
        <v>14872</v>
      </c>
      <c r="H3613" s="14">
        <v>41.6</v>
      </c>
      <c r="I3613" s="15" t="s">
        <v>32</v>
      </c>
      <c r="J3613" s="16">
        <v>81</v>
      </c>
      <c r="K3613" s="16">
        <v>13.5</v>
      </c>
      <c r="L3613" s="17" t="s">
        <v>368</v>
      </c>
      <c r="M3613" s="163" t="str">
        <f>IFERROR(GETPIVOTDATA("Tot. Bottles",'- Ordine Aggregato -'!$A$1,"sku anker",A3613),"")</f>
        <v/>
      </c>
      <c r="N3613" s="18" t="s">
        <v>42</v>
      </c>
      <c r="O3613" s="19" t="str">
        <f t="shared" si="56"/>
        <v>Order online</v>
      </c>
      <c r="P3613" s="97" t="s">
        <v>146</v>
      </c>
      <c r="Q3613" s="13" t="s">
        <v>11793</v>
      </c>
      <c r="R3613" t="s">
        <v>11794</v>
      </c>
      <c r="S3613" s="20">
        <v>0</v>
      </c>
      <c r="T3613" s="21" t="s">
        <v>38</v>
      </c>
    </row>
    <row r="3614" spans="1:20" x14ac:dyDescent="0.35">
      <c r="A3614" s="96" t="s">
        <v>11795</v>
      </c>
      <c r="D3614" s="13" t="s">
        <v>11796</v>
      </c>
      <c r="E3614" s="13">
        <v>6</v>
      </c>
      <c r="F3614" s="14">
        <v>0.5</v>
      </c>
      <c r="G3614" s="13" t="s">
        <v>46</v>
      </c>
      <c r="H3614" s="14">
        <v>29</v>
      </c>
      <c r="I3614" s="15" t="s">
        <v>32</v>
      </c>
      <c r="J3614" s="16">
        <v>123</v>
      </c>
      <c r="K3614" s="16">
        <v>20.5</v>
      </c>
      <c r="L3614" s="17" t="s">
        <v>623</v>
      </c>
      <c r="M3614" s="163" t="str">
        <f>IFERROR(GETPIVOTDATA("Tot. Bottles",'- Ordine Aggregato -'!$A$1,"sku anker",A3614),"")</f>
        <v/>
      </c>
      <c r="N3614" s="18" t="s">
        <v>42</v>
      </c>
      <c r="O3614" s="19" t="str">
        <f t="shared" si="56"/>
        <v>Order online</v>
      </c>
      <c r="P3614" s="97" t="s">
        <v>146</v>
      </c>
      <c r="Q3614" s="13" t="s">
        <v>11797</v>
      </c>
      <c r="R3614" t="s">
        <v>11798</v>
      </c>
      <c r="S3614" s="20">
        <v>0</v>
      </c>
      <c r="T3614" s="21" t="s">
        <v>38</v>
      </c>
    </row>
    <row r="3615" spans="1:20" x14ac:dyDescent="0.35">
      <c r="A3615" s="96" t="s">
        <v>15987</v>
      </c>
      <c r="D3615" s="13" t="s">
        <v>15988</v>
      </c>
      <c r="E3615" s="13">
        <v>6</v>
      </c>
      <c r="F3615" s="14">
        <v>0.7</v>
      </c>
      <c r="G3615" s="13" t="s">
        <v>14872</v>
      </c>
      <c r="H3615" s="14">
        <v>40</v>
      </c>
      <c r="I3615" s="15" t="s">
        <v>32</v>
      </c>
      <c r="J3615" s="16">
        <v>135</v>
      </c>
      <c r="K3615" s="16">
        <v>22.5</v>
      </c>
      <c r="L3615" s="17" t="s">
        <v>4515</v>
      </c>
      <c r="M3615" s="163" t="str">
        <f>IFERROR(GETPIVOTDATA("Tot. Bottles",'- Ordine Aggregato -'!$A$1,"sku anker",A3615),"")</f>
        <v/>
      </c>
      <c r="N3615" s="18" t="s">
        <v>42</v>
      </c>
      <c r="O3615" s="19" t="str">
        <f t="shared" si="56"/>
        <v>Order online</v>
      </c>
      <c r="P3615" s="97" t="s">
        <v>68</v>
      </c>
      <c r="Q3615" s="13" t="s">
        <v>15989</v>
      </c>
      <c r="R3615" t="s">
        <v>42</v>
      </c>
      <c r="S3615" s="20">
        <v>0</v>
      </c>
      <c r="T3615" s="21" t="s">
        <v>38</v>
      </c>
    </row>
    <row r="3616" spans="1:20" x14ac:dyDescent="0.35">
      <c r="A3616" s="96" t="s">
        <v>11799</v>
      </c>
      <c r="B3616" s="96"/>
      <c r="C3616" s="96"/>
      <c r="D3616" s="13" t="s">
        <v>11800</v>
      </c>
      <c r="E3616" s="13">
        <v>6</v>
      </c>
      <c r="F3616" s="14">
        <v>0.7</v>
      </c>
      <c r="G3616" s="13" t="s">
        <v>14872</v>
      </c>
      <c r="H3616" s="14">
        <v>40</v>
      </c>
      <c r="I3616" s="15" t="s">
        <v>32</v>
      </c>
      <c r="J3616" s="16">
        <v>131.69999999999999</v>
      </c>
      <c r="K3616" s="16">
        <v>21.95</v>
      </c>
      <c r="L3616" s="17" t="s">
        <v>368</v>
      </c>
      <c r="M3616" s="163" t="str">
        <f>IFERROR(GETPIVOTDATA("Tot. Bottles",'- Ordine Aggregato -'!$A$1,"sku anker",A3616),"")</f>
        <v/>
      </c>
      <c r="N3616" s="18" t="s">
        <v>42</v>
      </c>
      <c r="O3616" s="19" t="str">
        <f t="shared" si="56"/>
        <v>Order online</v>
      </c>
      <c r="P3616" s="97" t="s">
        <v>68</v>
      </c>
      <c r="Q3616" s="13" t="s">
        <v>11801</v>
      </c>
      <c r="R3616" t="s">
        <v>11802</v>
      </c>
      <c r="S3616" s="20">
        <v>0</v>
      </c>
      <c r="T3616" s="21" t="s">
        <v>38</v>
      </c>
    </row>
    <row r="3617" spans="1:20" x14ac:dyDescent="0.35">
      <c r="A3617" s="13" t="s">
        <v>15990</v>
      </c>
      <c r="B3617" s="13"/>
      <c r="C3617" s="13"/>
      <c r="D3617" s="13" t="s">
        <v>11803</v>
      </c>
      <c r="E3617" s="13">
        <v>6</v>
      </c>
      <c r="F3617" s="14">
        <v>0.7</v>
      </c>
      <c r="G3617" s="13" t="s">
        <v>46</v>
      </c>
      <c r="H3617" s="14">
        <v>40</v>
      </c>
      <c r="I3617" s="15" t="s">
        <v>32</v>
      </c>
      <c r="J3617" s="16">
        <v>215.70000000000002</v>
      </c>
      <c r="K3617" s="16">
        <v>35.950000000000003</v>
      </c>
      <c r="L3617" s="17" t="s">
        <v>4515</v>
      </c>
      <c r="M3617" s="163" t="str">
        <f>IFERROR(GETPIVOTDATA("Tot. Bottles",'- Ordine Aggregato -'!$A$1,"sku anker",A3617),"")</f>
        <v/>
      </c>
      <c r="N3617" s="18" t="s">
        <v>42</v>
      </c>
      <c r="O3617" s="19" t="str">
        <f t="shared" si="56"/>
        <v>Order online</v>
      </c>
      <c r="P3617" s="97" t="s">
        <v>68</v>
      </c>
      <c r="Q3617" s="13" t="s">
        <v>15991</v>
      </c>
      <c r="R3617" t="s">
        <v>42</v>
      </c>
      <c r="S3617" s="20">
        <v>0</v>
      </c>
      <c r="T3617" s="21" t="s">
        <v>38</v>
      </c>
    </row>
    <row r="3618" spans="1:20" x14ac:dyDescent="0.35">
      <c r="A3618" s="96" t="s">
        <v>11804</v>
      </c>
      <c r="B3618" s="96"/>
      <c r="C3618" s="96"/>
      <c r="D3618" s="13" t="s">
        <v>11805</v>
      </c>
      <c r="E3618" s="13">
        <v>5</v>
      </c>
      <c r="F3618" s="14">
        <v>0.7</v>
      </c>
      <c r="G3618" s="13" t="s">
        <v>46</v>
      </c>
      <c r="H3618" s="14">
        <v>40</v>
      </c>
      <c r="I3618" s="15" t="s">
        <v>32</v>
      </c>
      <c r="J3618" s="16">
        <v>324.75</v>
      </c>
      <c r="K3618" s="16">
        <v>64.95</v>
      </c>
      <c r="L3618" s="17" t="s">
        <v>478</v>
      </c>
      <c r="M3618" s="163" t="str">
        <f>IFERROR(GETPIVOTDATA("Tot. Bottles",'- Ordine Aggregato -'!$A$1,"sku anker",A3618),"")</f>
        <v/>
      </c>
      <c r="N3618" s="18" t="s">
        <v>42</v>
      </c>
      <c r="O3618" s="19" t="str">
        <f t="shared" si="56"/>
        <v>Order online</v>
      </c>
      <c r="P3618" s="97" t="s">
        <v>68</v>
      </c>
      <c r="Q3618" s="13" t="s">
        <v>15992</v>
      </c>
      <c r="R3618" t="s">
        <v>42</v>
      </c>
      <c r="S3618" s="20">
        <v>0</v>
      </c>
      <c r="T3618" s="21" t="s">
        <v>38</v>
      </c>
    </row>
    <row r="3619" spans="1:20" x14ac:dyDescent="0.35">
      <c r="A3619" s="96" t="s">
        <v>11806</v>
      </c>
      <c r="D3619" s="13" t="s">
        <v>11807</v>
      </c>
      <c r="E3619" s="13">
        <v>6</v>
      </c>
      <c r="F3619" s="14">
        <v>1</v>
      </c>
      <c r="G3619" s="13" t="s">
        <v>14871</v>
      </c>
      <c r="H3619" s="14">
        <v>40</v>
      </c>
      <c r="I3619" s="15" t="s">
        <v>32</v>
      </c>
      <c r="J3619" s="16">
        <v>25.799999999999997</v>
      </c>
      <c r="K3619" s="16">
        <v>4.3</v>
      </c>
      <c r="L3619" s="17" t="s">
        <v>448</v>
      </c>
      <c r="M3619" s="163" t="str">
        <f>IFERROR(GETPIVOTDATA("Tot. Bottles",'- Ordine Aggregato -'!$A$1,"sku anker",A3619),"")</f>
        <v/>
      </c>
      <c r="N3619" s="18" t="s">
        <v>42</v>
      </c>
      <c r="O3619" s="19" t="str">
        <f t="shared" si="56"/>
        <v>Order online</v>
      </c>
      <c r="P3619" s="97" t="s">
        <v>146</v>
      </c>
      <c r="Q3619" s="13" t="s">
        <v>11808</v>
      </c>
      <c r="R3619" t="s">
        <v>11809</v>
      </c>
      <c r="S3619" s="20">
        <v>0</v>
      </c>
      <c r="T3619" s="21" t="s">
        <v>38</v>
      </c>
    </row>
    <row r="3620" spans="1:20" x14ac:dyDescent="0.35">
      <c r="A3620" s="96" t="s">
        <v>11810</v>
      </c>
      <c r="B3620" s="96"/>
      <c r="C3620" s="96"/>
      <c r="D3620" s="13" t="s">
        <v>11811</v>
      </c>
      <c r="E3620" s="13">
        <v>12</v>
      </c>
      <c r="F3620" s="14">
        <v>0.25</v>
      </c>
      <c r="G3620" s="13" t="s">
        <v>46</v>
      </c>
      <c r="H3620" s="14">
        <v>0</v>
      </c>
      <c r="I3620" s="15" t="s">
        <v>32</v>
      </c>
      <c r="J3620" s="16">
        <v>12.600000000000001</v>
      </c>
      <c r="K3620" s="16">
        <v>1.05</v>
      </c>
      <c r="L3620" s="17" t="s">
        <v>2503</v>
      </c>
      <c r="M3620" s="163" t="str">
        <f>IFERROR(GETPIVOTDATA("Tot. Bottles",'- Ordine Aggregato -'!$A$1,"sku anker",A3620),"")</f>
        <v/>
      </c>
      <c r="N3620" s="18" t="s">
        <v>42</v>
      </c>
      <c r="O3620" s="19" t="str">
        <f t="shared" si="56"/>
        <v>Order online</v>
      </c>
      <c r="P3620" s="97" t="s">
        <v>503</v>
      </c>
      <c r="Q3620" s="13" t="s">
        <v>11812</v>
      </c>
      <c r="R3620" t="s">
        <v>11813</v>
      </c>
      <c r="S3620" s="20">
        <v>0</v>
      </c>
      <c r="T3620" s="21" t="s">
        <v>38</v>
      </c>
    </row>
    <row r="3621" spans="1:20" x14ac:dyDescent="0.35">
      <c r="A3621" s="13" t="s">
        <v>11814</v>
      </c>
      <c r="B3621" s="13"/>
      <c r="C3621" s="13"/>
      <c r="D3621" s="13" t="s">
        <v>11815</v>
      </c>
      <c r="E3621" s="13">
        <v>6</v>
      </c>
      <c r="F3621" s="14">
        <v>1</v>
      </c>
      <c r="G3621" s="13" t="s">
        <v>14872</v>
      </c>
      <c r="H3621" s="14">
        <v>0</v>
      </c>
      <c r="I3621" s="15" t="s">
        <v>32</v>
      </c>
      <c r="J3621" s="16">
        <v>30.599999999999998</v>
      </c>
      <c r="K3621" s="16">
        <v>5.0999999999999996</v>
      </c>
      <c r="L3621" s="17" t="s">
        <v>2503</v>
      </c>
      <c r="M3621" s="163" t="str">
        <f>IFERROR(GETPIVOTDATA("Tot. Bottles",'- Ordine Aggregato -'!$A$1,"sku anker",A3621),"")</f>
        <v/>
      </c>
      <c r="N3621" s="18" t="s">
        <v>34</v>
      </c>
      <c r="O3621" s="19" t="str">
        <f t="shared" si="56"/>
        <v>Order online</v>
      </c>
      <c r="P3621" s="97" t="s">
        <v>503</v>
      </c>
      <c r="Q3621" s="13" t="s">
        <v>11816</v>
      </c>
      <c r="R3621" t="s">
        <v>11817</v>
      </c>
      <c r="S3621" s="20">
        <v>0</v>
      </c>
      <c r="T3621" s="21" t="s">
        <v>38</v>
      </c>
    </row>
    <row r="3622" spans="1:20" x14ac:dyDescent="0.35">
      <c r="A3622" s="96" t="s">
        <v>11818</v>
      </c>
      <c r="B3622" s="96"/>
      <c r="C3622" s="96"/>
      <c r="D3622" s="13" t="s">
        <v>11819</v>
      </c>
      <c r="E3622" s="13">
        <v>12</v>
      </c>
      <c r="F3622" s="14">
        <v>0.25</v>
      </c>
      <c r="G3622" s="13" t="s">
        <v>14872</v>
      </c>
      <c r="H3622" s="14">
        <v>0</v>
      </c>
      <c r="I3622" s="15" t="s">
        <v>32</v>
      </c>
      <c r="J3622" s="16">
        <v>12.600000000000001</v>
      </c>
      <c r="K3622" s="16">
        <v>1.05</v>
      </c>
      <c r="L3622" s="17" t="s">
        <v>2503</v>
      </c>
      <c r="M3622" s="163" t="str">
        <f>IFERROR(GETPIVOTDATA("Tot. Bottles",'- Ordine Aggregato -'!$A$1,"sku anker",A3622),"")</f>
        <v/>
      </c>
      <c r="N3622" s="18" t="s">
        <v>42</v>
      </c>
      <c r="O3622" s="19" t="str">
        <f t="shared" si="56"/>
        <v>Order online</v>
      </c>
      <c r="P3622" s="97" t="s">
        <v>503</v>
      </c>
      <c r="Q3622" s="13" t="s">
        <v>11820</v>
      </c>
      <c r="R3622" t="s">
        <v>11821</v>
      </c>
      <c r="S3622" s="20">
        <v>0</v>
      </c>
      <c r="T3622" s="21" t="s">
        <v>38</v>
      </c>
    </row>
    <row r="3623" spans="1:20" x14ac:dyDescent="0.35">
      <c r="A3623" s="96" t="s">
        <v>11822</v>
      </c>
      <c r="D3623" s="13" t="s">
        <v>11823</v>
      </c>
      <c r="E3623" s="13">
        <v>12</v>
      </c>
      <c r="F3623" s="14">
        <v>0.25</v>
      </c>
      <c r="G3623" s="13" t="s">
        <v>46</v>
      </c>
      <c r="H3623" s="14">
        <v>0</v>
      </c>
      <c r="I3623" s="15" t="s">
        <v>32</v>
      </c>
      <c r="J3623" s="16">
        <v>12.600000000000001</v>
      </c>
      <c r="K3623" s="16">
        <v>1.05</v>
      </c>
      <c r="L3623" s="17" t="s">
        <v>2503</v>
      </c>
      <c r="M3623" s="163" t="str">
        <f>IFERROR(GETPIVOTDATA("Tot. Bottles",'- Ordine Aggregato -'!$A$1,"sku anker",A3623),"")</f>
        <v/>
      </c>
      <c r="N3623" s="18" t="s">
        <v>34</v>
      </c>
      <c r="O3623" s="19" t="str">
        <f t="shared" si="56"/>
        <v>Order online</v>
      </c>
      <c r="P3623" s="97" t="s">
        <v>503</v>
      </c>
      <c r="Q3623" s="13" t="s">
        <v>11824</v>
      </c>
      <c r="R3623" t="s">
        <v>11825</v>
      </c>
      <c r="S3623" s="20">
        <v>0</v>
      </c>
      <c r="T3623" s="21" t="s">
        <v>38</v>
      </c>
    </row>
    <row r="3624" spans="1:20" x14ac:dyDescent="0.35">
      <c r="A3624" s="96" t="s">
        <v>11826</v>
      </c>
      <c r="D3624" s="13" t="s">
        <v>11827</v>
      </c>
      <c r="E3624" s="13">
        <v>12</v>
      </c>
      <c r="F3624" s="14">
        <v>0.25</v>
      </c>
      <c r="G3624" s="13" t="s">
        <v>14872</v>
      </c>
      <c r="H3624" s="14">
        <v>0</v>
      </c>
      <c r="I3624" s="15" t="s">
        <v>32</v>
      </c>
      <c r="J3624" s="16">
        <v>12.600000000000001</v>
      </c>
      <c r="K3624" s="16">
        <v>1.05</v>
      </c>
      <c r="L3624" s="17" t="s">
        <v>2503</v>
      </c>
      <c r="M3624" s="163" t="str">
        <f>IFERROR(GETPIVOTDATA("Tot. Bottles",'- Ordine Aggregato -'!$A$1,"sku anker",A3624),"")</f>
        <v/>
      </c>
      <c r="N3624" s="18" t="s">
        <v>34</v>
      </c>
      <c r="O3624" s="19" t="str">
        <f t="shared" si="56"/>
        <v>Order online</v>
      </c>
      <c r="P3624" s="97" t="s">
        <v>503</v>
      </c>
      <c r="Q3624" s="13" t="s">
        <v>11828</v>
      </c>
      <c r="R3624" t="s">
        <v>11829</v>
      </c>
      <c r="S3624" s="20">
        <v>0</v>
      </c>
      <c r="T3624" s="21" t="s">
        <v>38</v>
      </c>
    </row>
    <row r="3625" spans="1:20" x14ac:dyDescent="0.35">
      <c r="A3625" s="96" t="s">
        <v>11830</v>
      </c>
      <c r="B3625" s="96"/>
      <c r="C3625" s="96"/>
      <c r="D3625" s="13" t="s">
        <v>11831</v>
      </c>
      <c r="E3625" s="13">
        <v>6</v>
      </c>
      <c r="F3625" s="14">
        <v>0.7</v>
      </c>
      <c r="G3625" s="13" t="s">
        <v>46</v>
      </c>
      <c r="H3625" s="14">
        <v>43</v>
      </c>
      <c r="I3625" s="15" t="s">
        <v>32</v>
      </c>
      <c r="J3625" s="16">
        <v>147</v>
      </c>
      <c r="K3625" s="16">
        <v>24.5</v>
      </c>
      <c r="L3625" s="17" t="s">
        <v>368</v>
      </c>
      <c r="M3625" s="163" t="str">
        <f>IFERROR(GETPIVOTDATA("Tot. Bottles",'- Ordine Aggregato -'!$A$1,"sku anker",A3625),"")</f>
        <v/>
      </c>
      <c r="N3625" s="18" t="s">
        <v>34</v>
      </c>
      <c r="O3625" s="19" t="str">
        <f t="shared" si="56"/>
        <v>Order online</v>
      </c>
      <c r="P3625" s="97" t="s">
        <v>565</v>
      </c>
      <c r="Q3625" s="13" t="s">
        <v>11832</v>
      </c>
      <c r="R3625" t="s">
        <v>11833</v>
      </c>
      <c r="S3625" s="20">
        <v>0</v>
      </c>
      <c r="T3625" s="21" t="s">
        <v>38</v>
      </c>
    </row>
    <row r="3626" spans="1:20" x14ac:dyDescent="0.35">
      <c r="A3626" s="13" t="s">
        <v>11834</v>
      </c>
      <c r="B3626" s="13"/>
      <c r="C3626" s="13"/>
      <c r="D3626" s="13" t="s">
        <v>11835</v>
      </c>
      <c r="E3626" s="13">
        <v>6</v>
      </c>
      <c r="F3626" s="14">
        <v>0.7</v>
      </c>
      <c r="G3626" s="13" t="s">
        <v>14872</v>
      </c>
      <c r="H3626" s="14">
        <v>43</v>
      </c>
      <c r="I3626" s="15" t="s">
        <v>32</v>
      </c>
      <c r="J3626" s="16">
        <v>135</v>
      </c>
      <c r="K3626" s="16">
        <v>22.5</v>
      </c>
      <c r="L3626" s="17" t="s">
        <v>368</v>
      </c>
      <c r="M3626" s="163" t="str">
        <f>IFERROR(GETPIVOTDATA("Tot. Bottles",'- Ordine Aggregato -'!$A$1,"sku anker",A3626),"")</f>
        <v/>
      </c>
      <c r="N3626" s="18" t="s">
        <v>67</v>
      </c>
      <c r="O3626" s="19" t="str">
        <f t="shared" si="56"/>
        <v>Order online</v>
      </c>
      <c r="P3626" s="97" t="s">
        <v>565</v>
      </c>
      <c r="Q3626" s="13" t="s">
        <v>11836</v>
      </c>
      <c r="R3626" t="s">
        <v>11837</v>
      </c>
      <c r="S3626" s="20">
        <v>22.5</v>
      </c>
      <c r="T3626" s="21" t="s">
        <v>38</v>
      </c>
    </row>
    <row r="3627" spans="1:20" x14ac:dyDescent="0.35">
      <c r="A3627" s="96" t="s">
        <v>11838</v>
      </c>
      <c r="D3627" s="13" t="s">
        <v>11839</v>
      </c>
      <c r="E3627" s="13">
        <v>6</v>
      </c>
      <c r="F3627" s="14">
        <v>0.7</v>
      </c>
      <c r="G3627" s="13" t="s">
        <v>14872</v>
      </c>
      <c r="H3627" s="14">
        <v>43</v>
      </c>
      <c r="I3627" s="15" t="s">
        <v>32</v>
      </c>
      <c r="J3627" s="16">
        <v>147</v>
      </c>
      <c r="K3627" s="16">
        <v>24.5</v>
      </c>
      <c r="L3627" s="17" t="s">
        <v>368</v>
      </c>
      <c r="M3627" s="163" t="str">
        <f>IFERROR(GETPIVOTDATA("Tot. Bottles",'- Ordine Aggregato -'!$A$1,"sku anker",A3627),"")</f>
        <v/>
      </c>
      <c r="N3627" s="18" t="s">
        <v>34</v>
      </c>
      <c r="O3627" s="19" t="str">
        <f t="shared" si="56"/>
        <v>Order online</v>
      </c>
      <c r="P3627" s="97" t="s">
        <v>565</v>
      </c>
      <c r="Q3627" s="13" t="s">
        <v>11840</v>
      </c>
      <c r="R3627" t="s">
        <v>11841</v>
      </c>
      <c r="S3627" s="20">
        <v>0</v>
      </c>
      <c r="T3627" s="21" t="s">
        <v>38</v>
      </c>
    </row>
    <row r="3628" spans="1:20" x14ac:dyDescent="0.35">
      <c r="A3628" s="13" t="s">
        <v>11842</v>
      </c>
      <c r="B3628" s="13"/>
      <c r="C3628" s="13"/>
      <c r="D3628" s="13" t="s">
        <v>11843</v>
      </c>
      <c r="E3628" s="13">
        <v>6</v>
      </c>
      <c r="F3628" s="14">
        <v>0.7</v>
      </c>
      <c r="G3628" s="13" t="s">
        <v>46</v>
      </c>
      <c r="H3628" s="14">
        <v>43</v>
      </c>
      <c r="I3628" s="15" t="s">
        <v>32</v>
      </c>
      <c r="J3628" s="16">
        <v>135</v>
      </c>
      <c r="K3628" s="16">
        <v>22.5</v>
      </c>
      <c r="L3628" s="17" t="s">
        <v>368</v>
      </c>
      <c r="M3628" s="163" t="str">
        <f>IFERROR(GETPIVOTDATA("Tot. Bottles",'- Ordine Aggregato -'!$A$1,"sku anker",A3628),"")</f>
        <v/>
      </c>
      <c r="N3628" s="18" t="s">
        <v>67</v>
      </c>
      <c r="O3628" s="19" t="str">
        <f t="shared" si="56"/>
        <v>Order online</v>
      </c>
      <c r="P3628" s="97" t="s">
        <v>565</v>
      </c>
      <c r="Q3628" s="13" t="s">
        <v>11844</v>
      </c>
      <c r="R3628" t="s">
        <v>11845</v>
      </c>
      <c r="S3628" s="20">
        <v>22.5</v>
      </c>
      <c r="T3628" s="21" t="s">
        <v>38</v>
      </c>
    </row>
    <row r="3629" spans="1:20" x14ac:dyDescent="0.35">
      <c r="A3629" s="96" t="s">
        <v>14764</v>
      </c>
      <c r="B3629" s="96"/>
      <c r="C3629" s="96"/>
      <c r="D3629" s="13" t="s">
        <v>14765</v>
      </c>
      <c r="E3629" s="13">
        <v>6</v>
      </c>
      <c r="F3629" s="14">
        <v>0.7</v>
      </c>
      <c r="G3629" s="13" t="s">
        <v>46</v>
      </c>
      <c r="H3629" s="14">
        <v>43.4</v>
      </c>
      <c r="I3629" s="15" t="s">
        <v>32</v>
      </c>
      <c r="J3629" s="16">
        <v>100.5</v>
      </c>
      <c r="K3629" s="16">
        <v>16.75</v>
      </c>
      <c r="L3629" s="17" t="s">
        <v>368</v>
      </c>
      <c r="M3629" s="163" t="str">
        <f>IFERROR(GETPIVOTDATA("Tot. Bottles",'- Ordine Aggregato -'!$A$1,"sku anker",A3629),"")</f>
        <v/>
      </c>
      <c r="N3629" s="18" t="s">
        <v>42</v>
      </c>
      <c r="O3629" s="19" t="str">
        <f t="shared" si="56"/>
        <v>Order online</v>
      </c>
      <c r="P3629" s="97" t="s">
        <v>1232</v>
      </c>
      <c r="Q3629" s="13" t="s">
        <v>15993</v>
      </c>
      <c r="R3629" t="s">
        <v>15994</v>
      </c>
      <c r="S3629" s="20">
        <v>0</v>
      </c>
      <c r="T3629" s="21" t="s">
        <v>38</v>
      </c>
    </row>
    <row r="3630" spans="1:20" x14ac:dyDescent="0.35">
      <c r="A3630" s="96" t="s">
        <v>11846</v>
      </c>
      <c r="D3630" s="13" t="s">
        <v>11847</v>
      </c>
      <c r="E3630" s="13">
        <v>6</v>
      </c>
      <c r="F3630" s="14">
        <v>0.7</v>
      </c>
      <c r="G3630" s="13" t="s">
        <v>46</v>
      </c>
      <c r="H3630" s="14">
        <v>41.8</v>
      </c>
      <c r="I3630" s="15" t="s">
        <v>32</v>
      </c>
      <c r="J3630" s="16">
        <v>111</v>
      </c>
      <c r="K3630" s="16">
        <v>18.5</v>
      </c>
      <c r="L3630" s="17" t="s">
        <v>368</v>
      </c>
      <c r="M3630" s="163" t="str">
        <f>IFERROR(GETPIVOTDATA("Tot. Bottles",'- Ordine Aggregato -'!$A$1,"sku anker",A3630),"")</f>
        <v/>
      </c>
      <c r="N3630" s="18" t="s">
        <v>67</v>
      </c>
      <c r="O3630" s="19" t="str">
        <f t="shared" si="56"/>
        <v>Order online</v>
      </c>
      <c r="P3630" s="97" t="s">
        <v>68</v>
      </c>
      <c r="Q3630" s="13" t="s">
        <v>11848</v>
      </c>
      <c r="R3630" t="s">
        <v>11849</v>
      </c>
      <c r="S3630" s="20">
        <v>18.5</v>
      </c>
      <c r="T3630" s="21" t="s">
        <v>38</v>
      </c>
    </row>
    <row r="3631" spans="1:20" x14ac:dyDescent="0.35">
      <c r="A3631" s="13" t="s">
        <v>11850</v>
      </c>
      <c r="B3631" s="13"/>
      <c r="C3631" s="13"/>
      <c r="D3631" s="13" t="s">
        <v>11851</v>
      </c>
      <c r="E3631" s="13">
        <v>6</v>
      </c>
      <c r="F3631" s="14">
        <v>0.7</v>
      </c>
      <c r="G3631" s="13" t="s">
        <v>46</v>
      </c>
      <c r="H3631" s="14">
        <v>40</v>
      </c>
      <c r="I3631" s="15" t="s">
        <v>32</v>
      </c>
      <c r="J3631" s="16">
        <v>27.599999999999998</v>
      </c>
      <c r="K3631" s="16">
        <v>4.5999999999999996</v>
      </c>
      <c r="L3631" s="17" t="s">
        <v>73</v>
      </c>
      <c r="M3631" s="163" t="str">
        <f>IFERROR(GETPIVOTDATA("Tot. Bottles",'- Ordine Aggregato -'!$A$1,"sku anker",A3631),"")</f>
        <v/>
      </c>
      <c r="N3631" s="18" t="s">
        <v>42</v>
      </c>
      <c r="O3631" s="19" t="str">
        <f t="shared" si="56"/>
        <v>Order online</v>
      </c>
      <c r="P3631" s="97" t="s">
        <v>385</v>
      </c>
      <c r="Q3631" s="13" t="s">
        <v>11852</v>
      </c>
      <c r="R3631" t="s">
        <v>11853</v>
      </c>
      <c r="S3631" s="20">
        <v>0</v>
      </c>
      <c r="T3631" s="21" t="s">
        <v>38</v>
      </c>
    </row>
    <row r="3632" spans="1:20" x14ac:dyDescent="0.35">
      <c r="A3632" s="13" t="s">
        <v>11854</v>
      </c>
      <c r="B3632" s="13"/>
      <c r="C3632" s="13"/>
      <c r="D3632" s="13" t="s">
        <v>11851</v>
      </c>
      <c r="E3632" s="13">
        <v>12</v>
      </c>
      <c r="F3632" s="14">
        <v>1</v>
      </c>
      <c r="G3632" s="13" t="s">
        <v>14872</v>
      </c>
      <c r="H3632" s="14">
        <v>40</v>
      </c>
      <c r="I3632" s="15" t="s">
        <v>32</v>
      </c>
      <c r="J3632" s="16">
        <v>65.400000000000006</v>
      </c>
      <c r="K3632" s="16">
        <v>5.45</v>
      </c>
      <c r="L3632" s="17" t="s">
        <v>73</v>
      </c>
      <c r="M3632" s="163" t="str">
        <f>IFERROR(GETPIVOTDATA("Tot. Bottles",'- Ordine Aggregato -'!$A$1,"sku anker",A3632),"")</f>
        <v/>
      </c>
      <c r="N3632" s="18" t="s">
        <v>42</v>
      </c>
      <c r="O3632" s="19" t="str">
        <f t="shared" si="56"/>
        <v>Order online</v>
      </c>
      <c r="P3632" s="97" t="s">
        <v>355</v>
      </c>
      <c r="Q3632" s="13" t="s">
        <v>11855</v>
      </c>
      <c r="R3632" t="s">
        <v>11856</v>
      </c>
      <c r="S3632" s="20">
        <v>0</v>
      </c>
      <c r="T3632" s="21" t="s">
        <v>38</v>
      </c>
    </row>
    <row r="3633" spans="1:20" x14ac:dyDescent="0.35">
      <c r="A3633" s="13" t="s">
        <v>11857</v>
      </c>
      <c r="B3633" s="13"/>
      <c r="C3633" s="13"/>
      <c r="D3633" s="13" t="s">
        <v>11858</v>
      </c>
      <c r="E3633" s="13">
        <v>6</v>
      </c>
      <c r="F3633" s="14">
        <v>0.75</v>
      </c>
      <c r="G3633" s="13" t="s">
        <v>46</v>
      </c>
      <c r="H3633" s="14">
        <v>12.5</v>
      </c>
      <c r="I3633" s="15" t="s">
        <v>32</v>
      </c>
      <c r="J3633" s="16">
        <v>45</v>
      </c>
      <c r="K3633" s="16">
        <v>7.5</v>
      </c>
      <c r="L3633" s="17" t="s">
        <v>710</v>
      </c>
      <c r="M3633" s="163" t="str">
        <f>IFERROR(GETPIVOTDATA("Tot. Bottles",'- Ordine Aggregato -'!$A$1,"sku anker",A3633),"")</f>
        <v/>
      </c>
      <c r="N3633" s="18" t="s">
        <v>42</v>
      </c>
      <c r="O3633" s="19" t="str">
        <f t="shared" si="56"/>
        <v>Order online</v>
      </c>
      <c r="P3633" s="97" t="s">
        <v>237</v>
      </c>
      <c r="Q3633" s="13" t="s">
        <v>11859</v>
      </c>
      <c r="R3633" t="s">
        <v>11860</v>
      </c>
      <c r="S3633" s="20">
        <v>0</v>
      </c>
      <c r="T3633" s="21" t="s">
        <v>38</v>
      </c>
    </row>
    <row r="3634" spans="1:20" x14ac:dyDescent="0.35">
      <c r="A3634" s="13" t="s">
        <v>11861</v>
      </c>
      <c r="B3634" s="13"/>
      <c r="C3634" s="13"/>
      <c r="D3634" s="13" t="s">
        <v>11862</v>
      </c>
      <c r="E3634" s="13">
        <v>6</v>
      </c>
      <c r="F3634" s="14">
        <v>0.7</v>
      </c>
      <c r="G3634" s="13" t="s">
        <v>46</v>
      </c>
      <c r="H3634" s="14">
        <v>51.5</v>
      </c>
      <c r="I3634" s="15" t="s">
        <v>32</v>
      </c>
      <c r="J3634" s="16">
        <v>179.7</v>
      </c>
      <c r="K3634" s="16">
        <v>29.95</v>
      </c>
      <c r="L3634" s="17" t="s">
        <v>657</v>
      </c>
      <c r="M3634" s="163" t="str">
        <f>IFERROR(GETPIVOTDATA("Tot. Bottles",'- Ordine Aggregato -'!$A$1,"sku anker",A3634),"")</f>
        <v/>
      </c>
      <c r="N3634" s="18" t="s">
        <v>67</v>
      </c>
      <c r="O3634" s="19" t="str">
        <f t="shared" si="56"/>
        <v>Order online</v>
      </c>
      <c r="P3634" s="97" t="s">
        <v>385</v>
      </c>
      <c r="Q3634" s="13" t="s">
        <v>11863</v>
      </c>
      <c r="R3634" t="s">
        <v>42</v>
      </c>
      <c r="S3634" s="20">
        <v>29.95</v>
      </c>
      <c r="T3634" s="21" t="s">
        <v>38</v>
      </c>
    </row>
    <row r="3635" spans="1:20" x14ac:dyDescent="0.35">
      <c r="A3635" s="96" t="s">
        <v>11864</v>
      </c>
      <c r="B3635" s="96"/>
      <c r="C3635" s="96"/>
      <c r="D3635" s="13" t="s">
        <v>11865</v>
      </c>
      <c r="E3635" s="13">
        <v>6</v>
      </c>
      <c r="F3635" s="14">
        <v>0.7</v>
      </c>
      <c r="G3635" s="13" t="s">
        <v>14872</v>
      </c>
      <c r="H3635" s="14">
        <v>48</v>
      </c>
      <c r="I3635" s="15" t="s">
        <v>32</v>
      </c>
      <c r="J3635" s="16">
        <v>205.5</v>
      </c>
      <c r="K3635" s="16">
        <v>34.25</v>
      </c>
      <c r="L3635" s="17" t="s">
        <v>657</v>
      </c>
      <c r="M3635" s="163" t="str">
        <f>IFERROR(GETPIVOTDATA("Tot. Bottles",'- Ordine Aggregato -'!$A$1,"sku anker",A3635),"")</f>
        <v/>
      </c>
      <c r="N3635" s="18" t="s">
        <v>67</v>
      </c>
      <c r="O3635" s="19" t="str">
        <f t="shared" si="56"/>
        <v>Order online</v>
      </c>
      <c r="P3635" s="97" t="s">
        <v>385</v>
      </c>
      <c r="Q3635" s="13" t="s">
        <v>11866</v>
      </c>
      <c r="R3635" t="s">
        <v>11867</v>
      </c>
      <c r="S3635" s="20">
        <v>34.25</v>
      </c>
      <c r="T3635" s="21" t="s">
        <v>38</v>
      </c>
    </row>
    <row r="3636" spans="1:20" x14ac:dyDescent="0.35">
      <c r="A3636" s="13" t="s">
        <v>11868</v>
      </c>
      <c r="B3636" s="13"/>
      <c r="C3636" s="13"/>
      <c r="D3636" s="13" t="s">
        <v>11869</v>
      </c>
      <c r="E3636" s="13">
        <v>6</v>
      </c>
      <c r="F3636" s="14">
        <v>0.7</v>
      </c>
      <c r="G3636" s="13" t="s">
        <v>31</v>
      </c>
      <c r="H3636" s="14">
        <v>45</v>
      </c>
      <c r="I3636" s="15" t="s">
        <v>32</v>
      </c>
      <c r="J3636" s="16">
        <v>117</v>
      </c>
      <c r="K3636" s="16">
        <v>19.5</v>
      </c>
      <c r="L3636" s="17" t="s">
        <v>657</v>
      </c>
      <c r="M3636" s="163" t="str">
        <f>IFERROR(GETPIVOTDATA("Tot. Bottles",'- Ordine Aggregato -'!$A$1,"sku anker",A3636),"")</f>
        <v/>
      </c>
      <c r="N3636" s="18" t="s">
        <v>67</v>
      </c>
      <c r="O3636" s="19" t="str">
        <f t="shared" si="56"/>
        <v>Order online</v>
      </c>
      <c r="P3636" s="97" t="s">
        <v>385</v>
      </c>
      <c r="Q3636" s="13" t="s">
        <v>11870</v>
      </c>
      <c r="R3636" t="s">
        <v>42</v>
      </c>
      <c r="S3636" s="20">
        <v>19.5</v>
      </c>
      <c r="T3636" s="21" t="s">
        <v>38</v>
      </c>
    </row>
    <row r="3637" spans="1:20" x14ac:dyDescent="0.35">
      <c r="A3637" s="96" t="s">
        <v>11871</v>
      </c>
      <c r="B3637" s="96"/>
      <c r="C3637" s="96"/>
      <c r="D3637" s="13" t="s">
        <v>11872</v>
      </c>
      <c r="E3637" s="13">
        <v>12</v>
      </c>
      <c r="F3637" s="14">
        <v>1</v>
      </c>
      <c r="G3637" s="13" t="s">
        <v>46</v>
      </c>
      <c r="H3637" s="14">
        <v>50</v>
      </c>
      <c r="I3637" s="15" t="s">
        <v>32</v>
      </c>
      <c r="J3637" s="16">
        <v>70.199999999999989</v>
      </c>
      <c r="K3637" s="16">
        <v>5.85</v>
      </c>
      <c r="L3637" s="17" t="s">
        <v>73</v>
      </c>
      <c r="M3637" s="163" t="str">
        <f>IFERROR(GETPIVOTDATA("Tot. Bottles",'- Ordine Aggregato -'!$A$1,"sku anker",A3637),"")</f>
        <v/>
      </c>
      <c r="N3637" s="18" t="s">
        <v>42</v>
      </c>
      <c r="O3637" s="19" t="str">
        <f t="shared" si="56"/>
        <v>Order online</v>
      </c>
      <c r="P3637" s="97" t="s">
        <v>146</v>
      </c>
      <c r="Q3637" s="13" t="s">
        <v>11873</v>
      </c>
      <c r="R3637" t="s">
        <v>11874</v>
      </c>
      <c r="S3637" s="20">
        <v>0</v>
      </c>
      <c r="T3637" s="21" t="s">
        <v>38</v>
      </c>
    </row>
    <row r="3638" spans="1:20" x14ac:dyDescent="0.35">
      <c r="A3638" s="13" t="s">
        <v>11875</v>
      </c>
      <c r="B3638" s="13"/>
      <c r="C3638" s="13"/>
      <c r="D3638" s="13" t="s">
        <v>11876</v>
      </c>
      <c r="E3638" s="13">
        <v>6</v>
      </c>
      <c r="F3638" s="14">
        <v>0.7</v>
      </c>
      <c r="G3638" s="13" t="s">
        <v>14872</v>
      </c>
      <c r="H3638" s="14">
        <v>4</v>
      </c>
      <c r="I3638" s="15" t="s">
        <v>32</v>
      </c>
      <c r="J3638" s="16">
        <v>11.7</v>
      </c>
      <c r="K3638" s="16">
        <v>1.95</v>
      </c>
      <c r="L3638" s="17" t="s">
        <v>768</v>
      </c>
      <c r="M3638" s="163" t="str">
        <f>IFERROR(GETPIVOTDATA("Tot. Bottles",'- Ordine Aggregato -'!$A$1,"sku anker",A3638),"")</f>
        <v/>
      </c>
      <c r="N3638" s="18" t="s">
        <v>42</v>
      </c>
      <c r="O3638" s="19" t="str">
        <f t="shared" si="56"/>
        <v>Order online</v>
      </c>
      <c r="P3638" s="97" t="s">
        <v>146</v>
      </c>
      <c r="Q3638" s="13" t="s">
        <v>11877</v>
      </c>
      <c r="R3638" t="s">
        <v>11878</v>
      </c>
      <c r="S3638" s="20">
        <v>0</v>
      </c>
      <c r="T3638" s="21" t="s">
        <v>38</v>
      </c>
    </row>
    <row r="3639" spans="1:20" x14ac:dyDescent="0.35">
      <c r="A3639" s="96" t="s">
        <v>15995</v>
      </c>
      <c r="B3639" s="96"/>
      <c r="C3639" s="96"/>
      <c r="D3639" s="13" t="s">
        <v>15996</v>
      </c>
      <c r="E3639" s="13">
        <v>24</v>
      </c>
      <c r="F3639" s="14">
        <v>275</v>
      </c>
      <c r="G3639" s="13" t="s">
        <v>767</v>
      </c>
      <c r="H3639" s="14">
        <v>4</v>
      </c>
      <c r="I3639" s="15" t="s">
        <v>32</v>
      </c>
      <c r="J3639" s="16">
        <v>24</v>
      </c>
      <c r="K3639" s="16">
        <v>1</v>
      </c>
      <c r="L3639" s="17" t="s">
        <v>768</v>
      </c>
      <c r="M3639" s="163" t="str">
        <f>IFERROR(GETPIVOTDATA("Tot. Bottles",'- Ordine Aggregato -'!$A$1,"sku anker",A3639),"")</f>
        <v/>
      </c>
      <c r="N3639" s="18" t="s">
        <v>42</v>
      </c>
      <c r="O3639" s="19" t="str">
        <f t="shared" si="56"/>
        <v>Order online</v>
      </c>
      <c r="P3639" s="97" t="s">
        <v>146</v>
      </c>
      <c r="Q3639" s="13" t="s">
        <v>11880</v>
      </c>
      <c r="R3639" t="s">
        <v>15997</v>
      </c>
      <c r="S3639" s="20">
        <v>0</v>
      </c>
      <c r="T3639" s="21" t="s">
        <v>38</v>
      </c>
    </row>
    <row r="3640" spans="1:20" x14ac:dyDescent="0.35">
      <c r="A3640" s="96" t="s">
        <v>11879</v>
      </c>
      <c r="B3640" s="96"/>
      <c r="C3640" s="96"/>
      <c r="D3640" s="13" t="s">
        <v>11876</v>
      </c>
      <c r="E3640" s="13">
        <v>24</v>
      </c>
      <c r="F3640" s="14">
        <v>275</v>
      </c>
      <c r="G3640" s="13" t="s">
        <v>767</v>
      </c>
      <c r="H3640" s="14">
        <v>4</v>
      </c>
      <c r="I3640" s="15" t="s">
        <v>32</v>
      </c>
      <c r="J3640" s="16">
        <v>24</v>
      </c>
      <c r="K3640" s="16">
        <v>1</v>
      </c>
      <c r="L3640" s="17" t="s">
        <v>768</v>
      </c>
      <c r="M3640" s="163" t="str">
        <f>IFERROR(GETPIVOTDATA("Tot. Bottles",'- Ordine Aggregato -'!$A$1,"sku anker",A3640),"")</f>
        <v/>
      </c>
      <c r="N3640" s="18" t="s">
        <v>42</v>
      </c>
      <c r="O3640" s="19" t="str">
        <f t="shared" si="56"/>
        <v>Order online</v>
      </c>
      <c r="P3640" s="97" t="s">
        <v>146</v>
      </c>
      <c r="Q3640" s="13" t="s">
        <v>11880</v>
      </c>
      <c r="R3640" t="s">
        <v>11881</v>
      </c>
      <c r="S3640" s="20">
        <v>0</v>
      </c>
      <c r="T3640" s="21" t="s">
        <v>38</v>
      </c>
    </row>
    <row r="3641" spans="1:20" x14ac:dyDescent="0.35">
      <c r="A3641" s="96" t="s">
        <v>11882</v>
      </c>
      <c r="B3641" s="96"/>
      <c r="C3641" s="96"/>
      <c r="D3641" s="13" t="s">
        <v>11883</v>
      </c>
      <c r="E3641" s="13">
        <v>6</v>
      </c>
      <c r="F3641" s="14">
        <v>0.7</v>
      </c>
      <c r="G3641" s="13" t="s">
        <v>46</v>
      </c>
      <c r="H3641" s="14">
        <v>25</v>
      </c>
      <c r="I3641" s="15" t="s">
        <v>32</v>
      </c>
      <c r="J3641" s="16">
        <v>45</v>
      </c>
      <c r="K3641" s="16">
        <v>7.5</v>
      </c>
      <c r="L3641" s="17" t="s">
        <v>66</v>
      </c>
      <c r="M3641" s="163" t="str">
        <f>IFERROR(GETPIVOTDATA("Tot. Bottles",'- Ordine Aggregato -'!$A$1,"sku anker",A3641),"")</f>
        <v/>
      </c>
      <c r="N3641" s="18" t="s">
        <v>34</v>
      </c>
      <c r="O3641" s="19" t="str">
        <f t="shared" si="56"/>
        <v>Order online</v>
      </c>
      <c r="P3641" s="97" t="s">
        <v>146</v>
      </c>
      <c r="Q3641" s="13" t="s">
        <v>11884</v>
      </c>
      <c r="R3641" t="s">
        <v>11885</v>
      </c>
      <c r="S3641" s="20">
        <v>0</v>
      </c>
      <c r="T3641" s="21" t="s">
        <v>38</v>
      </c>
    </row>
    <row r="3642" spans="1:20" x14ac:dyDescent="0.35">
      <c r="A3642" s="13" t="s">
        <v>11886</v>
      </c>
      <c r="B3642" s="13"/>
      <c r="C3642" s="13"/>
      <c r="D3642" s="13" t="s">
        <v>11887</v>
      </c>
      <c r="E3642" s="13">
        <v>6</v>
      </c>
      <c r="F3642" s="14">
        <v>0.7</v>
      </c>
      <c r="G3642" s="13" t="s">
        <v>46</v>
      </c>
      <c r="H3642" s="14">
        <v>25</v>
      </c>
      <c r="I3642" s="15" t="s">
        <v>32</v>
      </c>
      <c r="J3642" s="16">
        <v>43.5</v>
      </c>
      <c r="K3642" s="16">
        <v>7.25</v>
      </c>
      <c r="L3642" s="17" t="s">
        <v>66</v>
      </c>
      <c r="M3642" s="163" t="str">
        <f>IFERROR(GETPIVOTDATA("Tot. Bottles",'- Ordine Aggregato -'!$A$1,"sku anker",A3642),"")</f>
        <v/>
      </c>
      <c r="N3642" s="18" t="s">
        <v>42</v>
      </c>
      <c r="O3642" s="19" t="str">
        <f t="shared" si="56"/>
        <v>Order online</v>
      </c>
      <c r="P3642" s="97" t="s">
        <v>146</v>
      </c>
      <c r="Q3642" s="13" t="s">
        <v>11888</v>
      </c>
      <c r="R3642" t="s">
        <v>11889</v>
      </c>
      <c r="S3642" s="20">
        <v>0</v>
      </c>
      <c r="T3642" s="21" t="s">
        <v>38</v>
      </c>
    </row>
    <row r="3643" spans="1:20" x14ac:dyDescent="0.35">
      <c r="A3643" s="96" t="s">
        <v>11890</v>
      </c>
      <c r="D3643" s="13" t="s">
        <v>11891</v>
      </c>
      <c r="E3643" s="13">
        <v>48</v>
      </c>
      <c r="F3643" s="14">
        <v>0.2</v>
      </c>
      <c r="G3643" s="13" t="s">
        <v>46</v>
      </c>
      <c r="H3643" s="14">
        <v>37.5</v>
      </c>
      <c r="I3643" s="15" t="s">
        <v>32</v>
      </c>
      <c r="J3643" s="16">
        <v>84</v>
      </c>
      <c r="K3643" s="16">
        <v>1.75</v>
      </c>
      <c r="L3643" s="17" t="s">
        <v>73</v>
      </c>
      <c r="M3643" s="163" t="str">
        <f>IFERROR(GETPIVOTDATA("Tot. Bottles",'- Ordine Aggregato -'!$A$1,"sku anker",A3643),"")</f>
        <v/>
      </c>
      <c r="N3643" s="18" t="s">
        <v>67</v>
      </c>
      <c r="O3643" s="19" t="str">
        <f t="shared" si="56"/>
        <v>Order online</v>
      </c>
      <c r="P3643" s="97" t="s">
        <v>146</v>
      </c>
      <c r="Q3643" s="13" t="s">
        <v>11892</v>
      </c>
      <c r="R3643" t="s">
        <v>11893</v>
      </c>
      <c r="S3643" s="20">
        <v>1.75</v>
      </c>
      <c r="T3643" s="21" t="s">
        <v>38</v>
      </c>
    </row>
    <row r="3644" spans="1:20" x14ac:dyDescent="0.35">
      <c r="A3644" s="13" t="s">
        <v>11894</v>
      </c>
      <c r="B3644" s="13"/>
      <c r="C3644" s="13"/>
      <c r="D3644" s="13" t="s">
        <v>11891</v>
      </c>
      <c r="E3644" s="13">
        <v>24</v>
      </c>
      <c r="F3644" s="14">
        <v>0.35</v>
      </c>
      <c r="G3644" s="13" t="s">
        <v>46</v>
      </c>
      <c r="H3644" s="14">
        <v>37.5</v>
      </c>
      <c r="I3644" s="15" t="s">
        <v>32</v>
      </c>
      <c r="J3644" s="16">
        <v>80.400000000000006</v>
      </c>
      <c r="K3644" s="16">
        <v>3.35</v>
      </c>
      <c r="L3644" s="17" t="s">
        <v>73</v>
      </c>
      <c r="M3644" s="163" t="str">
        <f>IFERROR(GETPIVOTDATA("Tot. Bottles",'- Ordine Aggregato -'!$A$1,"sku anker",A3644),"")</f>
        <v/>
      </c>
      <c r="N3644" s="18" t="s">
        <v>42</v>
      </c>
      <c r="O3644" s="19" t="str">
        <f t="shared" si="56"/>
        <v>Order online</v>
      </c>
      <c r="P3644" s="97" t="s">
        <v>146</v>
      </c>
      <c r="Q3644" s="13" t="s">
        <v>11895</v>
      </c>
      <c r="R3644" t="s">
        <v>11896</v>
      </c>
      <c r="S3644" s="20">
        <v>0</v>
      </c>
      <c r="T3644" s="21" t="s">
        <v>38</v>
      </c>
    </row>
    <row r="3645" spans="1:20" x14ac:dyDescent="0.35">
      <c r="A3645" s="13" t="s">
        <v>11897</v>
      </c>
      <c r="B3645" s="13"/>
      <c r="C3645" s="13"/>
      <c r="D3645" s="13" t="s">
        <v>11891</v>
      </c>
      <c r="E3645" s="13">
        <v>6</v>
      </c>
      <c r="F3645" s="14">
        <v>0.5</v>
      </c>
      <c r="G3645" s="13" t="s">
        <v>14872</v>
      </c>
      <c r="H3645" s="14">
        <v>37.5</v>
      </c>
      <c r="I3645" s="15" t="s">
        <v>32</v>
      </c>
      <c r="J3645" s="16">
        <v>21</v>
      </c>
      <c r="K3645" s="16">
        <v>3.5</v>
      </c>
      <c r="L3645" s="17" t="s">
        <v>73</v>
      </c>
      <c r="M3645" s="163" t="str">
        <f>IFERROR(GETPIVOTDATA("Tot. Bottles",'- Ordine Aggregato -'!$A$1,"sku anker",A3645),"")</f>
        <v/>
      </c>
      <c r="N3645" s="18" t="s">
        <v>42</v>
      </c>
      <c r="O3645" s="19" t="str">
        <f t="shared" si="56"/>
        <v>Order online</v>
      </c>
      <c r="P3645" s="97" t="s">
        <v>146</v>
      </c>
      <c r="Q3645" s="13" t="s">
        <v>11898</v>
      </c>
      <c r="R3645" t="s">
        <v>11899</v>
      </c>
      <c r="S3645" s="20">
        <v>0</v>
      </c>
      <c r="T3645" s="21" t="s">
        <v>38</v>
      </c>
    </row>
    <row r="3646" spans="1:20" x14ac:dyDescent="0.35">
      <c r="A3646" s="96" t="s">
        <v>11900</v>
      </c>
      <c r="B3646" s="96"/>
      <c r="C3646" s="96"/>
      <c r="D3646" s="13" t="s">
        <v>11891</v>
      </c>
      <c r="E3646" s="13">
        <v>6</v>
      </c>
      <c r="F3646" s="14">
        <v>0.7</v>
      </c>
      <c r="G3646" s="13" t="s">
        <v>14872</v>
      </c>
      <c r="H3646" s="14">
        <v>37.5</v>
      </c>
      <c r="I3646" s="15" t="s">
        <v>32</v>
      </c>
      <c r="J3646" s="16">
        <v>24.299999999999997</v>
      </c>
      <c r="K3646" s="16">
        <v>4.05</v>
      </c>
      <c r="L3646" s="17" t="s">
        <v>73</v>
      </c>
      <c r="M3646" s="163" t="str">
        <f>IFERROR(GETPIVOTDATA("Tot. Bottles",'- Ordine Aggregato -'!$A$1,"sku anker",A3646),"")</f>
        <v/>
      </c>
      <c r="N3646" s="18" t="s">
        <v>42</v>
      </c>
      <c r="O3646" s="19" t="str">
        <f t="shared" si="56"/>
        <v>Order online</v>
      </c>
      <c r="P3646" s="97" t="s">
        <v>355</v>
      </c>
      <c r="Q3646" s="13" t="s">
        <v>11901</v>
      </c>
      <c r="R3646" t="s">
        <v>11902</v>
      </c>
      <c r="S3646" s="20">
        <v>0</v>
      </c>
      <c r="T3646" s="21" t="s">
        <v>38</v>
      </c>
    </row>
    <row r="3647" spans="1:20" x14ac:dyDescent="0.35">
      <c r="A3647" s="13" t="s">
        <v>11903</v>
      </c>
      <c r="B3647" s="13"/>
      <c r="C3647" s="13"/>
      <c r="D3647" s="13" t="s">
        <v>11891</v>
      </c>
      <c r="E3647" s="13">
        <v>6</v>
      </c>
      <c r="F3647" s="14">
        <v>1</v>
      </c>
      <c r="G3647" s="13" t="s">
        <v>46</v>
      </c>
      <c r="H3647" s="14">
        <v>37.5</v>
      </c>
      <c r="I3647" s="15" t="s">
        <v>32</v>
      </c>
      <c r="J3647" s="16">
        <v>32.700000000000003</v>
      </c>
      <c r="K3647" s="16">
        <v>5.45</v>
      </c>
      <c r="L3647" s="17" t="s">
        <v>73</v>
      </c>
      <c r="M3647" s="163" t="str">
        <f>IFERROR(GETPIVOTDATA("Tot. Bottles",'- Ordine Aggregato -'!$A$1,"sku anker",A3647),"")</f>
        <v/>
      </c>
      <c r="N3647" s="18" t="s">
        <v>42</v>
      </c>
      <c r="O3647" s="19" t="str">
        <f t="shared" si="56"/>
        <v>Order online</v>
      </c>
      <c r="P3647" s="97" t="s">
        <v>146</v>
      </c>
      <c r="Q3647" s="13" t="s">
        <v>11904</v>
      </c>
      <c r="R3647" t="s">
        <v>11905</v>
      </c>
      <c r="S3647" s="20">
        <v>0</v>
      </c>
      <c r="T3647" s="21" t="s">
        <v>38</v>
      </c>
    </row>
    <row r="3648" spans="1:20" x14ac:dyDescent="0.35">
      <c r="A3648" s="96" t="s">
        <v>11906</v>
      </c>
      <c r="B3648" s="96"/>
      <c r="C3648" s="96"/>
      <c r="D3648" s="13" t="s">
        <v>11891</v>
      </c>
      <c r="E3648" s="13">
        <v>6</v>
      </c>
      <c r="F3648" s="14">
        <v>1.5</v>
      </c>
      <c r="G3648" s="13" t="s">
        <v>14872</v>
      </c>
      <c r="H3648" s="14">
        <v>37.5</v>
      </c>
      <c r="I3648" s="15" t="s">
        <v>32</v>
      </c>
      <c r="J3648" s="16">
        <v>52.5</v>
      </c>
      <c r="K3648" s="16">
        <v>8.75</v>
      </c>
      <c r="L3648" s="17" t="s">
        <v>73</v>
      </c>
      <c r="M3648" s="163" t="str">
        <f>IFERROR(GETPIVOTDATA("Tot. Bottles",'- Ordine Aggregato -'!$A$1,"sku anker",A3648),"")</f>
        <v/>
      </c>
      <c r="N3648" s="18" t="s">
        <v>42</v>
      </c>
      <c r="O3648" s="19" t="str">
        <f t="shared" si="56"/>
        <v>Order online</v>
      </c>
      <c r="P3648" s="97" t="s">
        <v>146</v>
      </c>
      <c r="Q3648" s="13" t="s">
        <v>11907</v>
      </c>
      <c r="R3648" t="s">
        <v>11908</v>
      </c>
      <c r="S3648" s="20">
        <v>0</v>
      </c>
      <c r="T3648" s="21" t="s">
        <v>38</v>
      </c>
    </row>
    <row r="3649" spans="1:20" x14ac:dyDescent="0.35">
      <c r="A3649" s="96" t="s">
        <v>14500</v>
      </c>
      <c r="D3649" s="13" t="s">
        <v>11891</v>
      </c>
      <c r="E3649" s="13">
        <v>4</v>
      </c>
      <c r="F3649" s="14">
        <v>3</v>
      </c>
      <c r="G3649" s="13" t="s">
        <v>14872</v>
      </c>
      <c r="H3649" s="14">
        <v>40</v>
      </c>
      <c r="I3649" s="15" t="s">
        <v>32</v>
      </c>
      <c r="J3649" s="16">
        <v>78</v>
      </c>
      <c r="K3649" s="16">
        <v>19.5</v>
      </c>
      <c r="L3649" s="17" t="s">
        <v>73</v>
      </c>
      <c r="M3649" s="163" t="str">
        <f>IFERROR(GETPIVOTDATA("Tot. Bottles",'- Ordine Aggregato -'!$A$1,"sku anker",A3649),"")</f>
        <v/>
      </c>
      <c r="N3649" s="18" t="s">
        <v>42</v>
      </c>
      <c r="O3649" s="19" t="str">
        <f t="shared" si="56"/>
        <v>Order online</v>
      </c>
      <c r="P3649" s="97" t="s">
        <v>146</v>
      </c>
      <c r="Q3649" s="13" t="s">
        <v>11911</v>
      </c>
      <c r="R3649" t="s">
        <v>15998</v>
      </c>
      <c r="S3649" s="20">
        <v>0</v>
      </c>
      <c r="T3649" s="21" t="s">
        <v>38</v>
      </c>
    </row>
    <row r="3650" spans="1:20" x14ac:dyDescent="0.35">
      <c r="A3650" s="96" t="s">
        <v>11909</v>
      </c>
      <c r="B3650" s="96"/>
      <c r="C3650" s="96"/>
      <c r="D3650" s="13" t="s">
        <v>11910</v>
      </c>
      <c r="E3650" s="13">
        <v>4</v>
      </c>
      <c r="F3650" s="14">
        <v>3</v>
      </c>
      <c r="G3650" s="13" t="s">
        <v>14872</v>
      </c>
      <c r="H3650" s="14">
        <v>40</v>
      </c>
      <c r="I3650" s="15" t="s">
        <v>32</v>
      </c>
      <c r="J3650" s="16">
        <v>78</v>
      </c>
      <c r="K3650" s="16">
        <v>19.5</v>
      </c>
      <c r="L3650" s="17" t="s">
        <v>73</v>
      </c>
      <c r="M3650" s="163" t="str">
        <f>IFERROR(GETPIVOTDATA("Tot. Bottles",'- Ordine Aggregato -'!$A$1,"sku anker",A3650),"")</f>
        <v/>
      </c>
      <c r="N3650" s="18" t="s">
        <v>34</v>
      </c>
      <c r="O3650" s="19" t="str">
        <f t="shared" si="56"/>
        <v>Order online</v>
      </c>
      <c r="P3650" s="97" t="s">
        <v>146</v>
      </c>
      <c r="Q3650" s="13" t="s">
        <v>11911</v>
      </c>
      <c r="R3650" t="s">
        <v>11912</v>
      </c>
      <c r="S3650" s="20">
        <v>0</v>
      </c>
      <c r="T3650" s="21" t="s">
        <v>38</v>
      </c>
    </row>
    <row r="3651" spans="1:20" x14ac:dyDescent="0.35">
      <c r="A3651" s="96" t="s">
        <v>11913</v>
      </c>
      <c r="B3651" s="96"/>
      <c r="C3651" s="96"/>
      <c r="D3651" s="13" t="s">
        <v>11914</v>
      </c>
      <c r="E3651" s="13">
        <v>120</v>
      </c>
      <c r="F3651" s="14">
        <v>0.05</v>
      </c>
      <c r="G3651" s="13" t="s">
        <v>46</v>
      </c>
      <c r="H3651" s="14">
        <v>37.5</v>
      </c>
      <c r="I3651" s="15" t="s">
        <v>32</v>
      </c>
      <c r="J3651" s="16">
        <v>66</v>
      </c>
      <c r="K3651" s="16">
        <v>0.55000000000000004</v>
      </c>
      <c r="L3651" s="17" t="s">
        <v>73</v>
      </c>
      <c r="M3651" s="163" t="str">
        <f>IFERROR(GETPIVOTDATA("Tot. Bottles",'- Ordine Aggregato -'!$A$1,"sku anker",A3651),"")</f>
        <v/>
      </c>
      <c r="N3651" s="18" t="s">
        <v>42</v>
      </c>
      <c r="O3651" s="19" t="str">
        <f t="shared" si="56"/>
        <v>Order online</v>
      </c>
      <c r="P3651" s="97" t="s">
        <v>146</v>
      </c>
      <c r="Q3651" s="13" t="s">
        <v>11915</v>
      </c>
      <c r="R3651" t="s">
        <v>11916</v>
      </c>
      <c r="S3651" s="20">
        <v>0</v>
      </c>
      <c r="T3651" s="21" t="s">
        <v>38</v>
      </c>
    </row>
    <row r="3652" spans="1:20" x14ac:dyDescent="0.35">
      <c r="A3652" s="13" t="s">
        <v>11917</v>
      </c>
      <c r="B3652" s="13"/>
      <c r="C3652" s="13"/>
      <c r="D3652" s="13" t="s">
        <v>11914</v>
      </c>
      <c r="E3652" s="13">
        <v>48</v>
      </c>
      <c r="F3652" s="14">
        <v>0.2</v>
      </c>
      <c r="G3652" s="13" t="s">
        <v>46</v>
      </c>
      <c r="H3652" s="14">
        <v>37.5</v>
      </c>
      <c r="I3652" s="15" t="s">
        <v>32</v>
      </c>
      <c r="J3652" s="16">
        <v>81.599999999999994</v>
      </c>
      <c r="K3652" s="16">
        <v>1.7</v>
      </c>
      <c r="L3652" s="17" t="s">
        <v>73</v>
      </c>
      <c r="M3652" s="163" t="str">
        <f>IFERROR(GETPIVOTDATA("Tot. Bottles",'- Ordine Aggregato -'!$A$1,"sku anker",A3652),"")</f>
        <v/>
      </c>
      <c r="N3652" s="18" t="s">
        <v>67</v>
      </c>
      <c r="O3652" s="19" t="str">
        <f t="shared" si="56"/>
        <v>Order online</v>
      </c>
      <c r="P3652" s="97" t="s">
        <v>146</v>
      </c>
      <c r="Q3652" s="13" t="s">
        <v>11892</v>
      </c>
      <c r="R3652" t="s">
        <v>11893</v>
      </c>
      <c r="S3652" s="20">
        <v>1.7</v>
      </c>
      <c r="T3652" s="21" t="s">
        <v>38</v>
      </c>
    </row>
    <row r="3653" spans="1:20" x14ac:dyDescent="0.35">
      <c r="A3653" s="13" t="s">
        <v>11918</v>
      </c>
      <c r="B3653" s="13"/>
      <c r="C3653" s="13"/>
      <c r="D3653" s="13" t="s">
        <v>11914</v>
      </c>
      <c r="E3653" s="13">
        <v>48</v>
      </c>
      <c r="F3653" s="14">
        <v>0.2</v>
      </c>
      <c r="G3653" s="13" t="s">
        <v>46</v>
      </c>
      <c r="H3653" s="14">
        <v>37.5</v>
      </c>
      <c r="I3653" s="15" t="s">
        <v>32</v>
      </c>
      <c r="J3653" s="16">
        <v>81.599999999999994</v>
      </c>
      <c r="K3653" s="16">
        <v>1.7</v>
      </c>
      <c r="L3653" s="17" t="s">
        <v>73</v>
      </c>
      <c r="M3653" s="163" t="str">
        <f>IFERROR(GETPIVOTDATA("Tot. Bottles",'- Ordine Aggregato -'!$A$1,"sku anker",A3653),"")</f>
        <v/>
      </c>
      <c r="N3653" s="18" t="s">
        <v>42</v>
      </c>
      <c r="O3653" s="19" t="str">
        <f t="shared" si="56"/>
        <v>Order online</v>
      </c>
      <c r="P3653" s="97" t="s">
        <v>146</v>
      </c>
      <c r="Q3653" s="13" t="s">
        <v>11892</v>
      </c>
      <c r="R3653" t="s">
        <v>11893</v>
      </c>
      <c r="S3653" s="20">
        <v>0</v>
      </c>
      <c r="T3653" s="21" t="s">
        <v>38</v>
      </c>
    </row>
    <row r="3654" spans="1:20" x14ac:dyDescent="0.35">
      <c r="A3654" s="13" t="s">
        <v>11919</v>
      </c>
      <c r="B3654" s="13"/>
      <c r="C3654" s="13"/>
      <c r="D3654" s="13" t="s">
        <v>11914</v>
      </c>
      <c r="E3654" s="13">
        <v>24</v>
      </c>
      <c r="F3654" s="14">
        <v>0.5</v>
      </c>
      <c r="G3654" s="13" t="s">
        <v>46</v>
      </c>
      <c r="H3654" s="14">
        <v>40</v>
      </c>
      <c r="I3654" s="15" t="s">
        <v>32</v>
      </c>
      <c r="J3654" s="16">
        <v>70.800000000000011</v>
      </c>
      <c r="K3654" s="16">
        <v>2.95</v>
      </c>
      <c r="L3654" s="17" t="s">
        <v>73</v>
      </c>
      <c r="M3654" s="163" t="str">
        <f>IFERROR(GETPIVOTDATA("Tot. Bottles",'- Ordine Aggregato -'!$A$1,"sku anker",A3654),"")</f>
        <v/>
      </c>
      <c r="N3654" s="18" t="s">
        <v>67</v>
      </c>
      <c r="O3654" s="19" t="str">
        <f t="shared" si="56"/>
        <v>Order online</v>
      </c>
      <c r="P3654" s="97" t="s">
        <v>146</v>
      </c>
      <c r="Q3654" s="13" t="s">
        <v>11898</v>
      </c>
      <c r="R3654" t="s">
        <v>11920</v>
      </c>
      <c r="S3654" s="20">
        <v>2.95</v>
      </c>
      <c r="T3654" s="21" t="s">
        <v>38</v>
      </c>
    </row>
    <row r="3655" spans="1:20" x14ac:dyDescent="0.35">
      <c r="A3655" s="96" t="s">
        <v>11921</v>
      </c>
      <c r="B3655" s="96"/>
      <c r="C3655" s="96"/>
      <c r="D3655" s="13" t="s">
        <v>11922</v>
      </c>
      <c r="E3655" s="13">
        <v>6</v>
      </c>
      <c r="F3655" s="14">
        <v>0.7</v>
      </c>
      <c r="G3655" s="13" t="s">
        <v>46</v>
      </c>
      <c r="H3655" s="14">
        <v>57</v>
      </c>
      <c r="I3655" s="15" t="s">
        <v>32</v>
      </c>
      <c r="J3655" s="16">
        <v>75</v>
      </c>
      <c r="K3655" s="16">
        <v>12.5</v>
      </c>
      <c r="L3655" s="17" t="s">
        <v>104</v>
      </c>
      <c r="M3655" s="163" t="str">
        <f>IFERROR(GETPIVOTDATA("Tot. Bottles",'- Ordine Aggregato -'!$A$1,"sku anker",A3655),"")</f>
        <v/>
      </c>
      <c r="N3655" s="18" t="s">
        <v>42</v>
      </c>
      <c r="O3655" s="19" t="str">
        <f t="shared" si="56"/>
        <v>Order online</v>
      </c>
      <c r="P3655" s="97" t="s">
        <v>773</v>
      </c>
      <c r="Q3655" s="13" t="s">
        <v>11923</v>
      </c>
      <c r="R3655" t="s">
        <v>11924</v>
      </c>
      <c r="S3655" s="20">
        <v>0</v>
      </c>
      <c r="T3655" s="21" t="s">
        <v>38</v>
      </c>
    </row>
    <row r="3656" spans="1:20" x14ac:dyDescent="0.35">
      <c r="A3656" s="13" t="s">
        <v>14861</v>
      </c>
      <c r="B3656" s="13"/>
      <c r="C3656" s="13"/>
      <c r="D3656" s="13" t="s">
        <v>11927</v>
      </c>
      <c r="E3656" s="13">
        <v>6</v>
      </c>
      <c r="F3656" s="14">
        <v>0.7</v>
      </c>
      <c r="G3656" s="13" t="s">
        <v>14872</v>
      </c>
      <c r="H3656" s="14">
        <v>43</v>
      </c>
      <c r="I3656" s="15" t="s">
        <v>32</v>
      </c>
      <c r="J3656" s="16">
        <v>119.69999999999999</v>
      </c>
      <c r="K3656" s="16">
        <v>19.95</v>
      </c>
      <c r="L3656" s="17" t="s">
        <v>145</v>
      </c>
      <c r="M3656" s="163" t="str">
        <f>IFERROR(GETPIVOTDATA("Tot. Bottles",'- Ordine Aggregato -'!$A$1,"sku anker",A3656),"")</f>
        <v/>
      </c>
      <c r="N3656" s="18" t="s">
        <v>67</v>
      </c>
      <c r="O3656" s="19" t="str">
        <f t="shared" si="56"/>
        <v>Order online</v>
      </c>
      <c r="P3656" s="97" t="s">
        <v>146</v>
      </c>
      <c r="Q3656" s="13" t="s">
        <v>15999</v>
      </c>
      <c r="R3656" t="s">
        <v>16000</v>
      </c>
      <c r="S3656" s="20">
        <v>19.95</v>
      </c>
      <c r="T3656" s="21" t="s">
        <v>38</v>
      </c>
    </row>
    <row r="3657" spans="1:20" x14ac:dyDescent="0.35">
      <c r="A3657" s="13" t="s">
        <v>16001</v>
      </c>
      <c r="B3657" s="13"/>
      <c r="C3657" s="13"/>
      <c r="D3657" s="13" t="s">
        <v>14862</v>
      </c>
      <c r="E3657" s="13">
        <v>6</v>
      </c>
      <c r="F3657" s="14">
        <v>0.7</v>
      </c>
      <c r="G3657" s="13" t="s">
        <v>14872</v>
      </c>
      <c r="H3657" s="14">
        <v>58</v>
      </c>
      <c r="I3657" s="15" t="s">
        <v>32</v>
      </c>
      <c r="J3657" s="16">
        <v>124.5</v>
      </c>
      <c r="K3657" s="16">
        <v>20.75</v>
      </c>
      <c r="L3657" s="17" t="s">
        <v>4515</v>
      </c>
      <c r="M3657" s="163" t="str">
        <f>IFERROR(GETPIVOTDATA("Tot. Bottles",'- Ordine Aggregato -'!$A$1,"sku anker",A3657),"")</f>
        <v/>
      </c>
      <c r="N3657" s="18" t="s">
        <v>28</v>
      </c>
      <c r="O3657" s="19" t="str">
        <f t="shared" si="56"/>
        <v>Order online</v>
      </c>
      <c r="P3657" s="97" t="s">
        <v>146</v>
      </c>
      <c r="Q3657" s="13" t="s">
        <v>11925</v>
      </c>
      <c r="R3657" t="s">
        <v>42</v>
      </c>
      <c r="S3657" s="20">
        <v>0</v>
      </c>
      <c r="T3657" s="21" t="s">
        <v>3755</v>
      </c>
    </row>
    <row r="3658" spans="1:20" x14ac:dyDescent="0.35">
      <c r="A3658" s="13" t="s">
        <v>11926</v>
      </c>
      <c r="B3658" s="13"/>
      <c r="C3658" s="13"/>
      <c r="D3658" s="13" t="s">
        <v>14862</v>
      </c>
      <c r="E3658" s="13">
        <v>6</v>
      </c>
      <c r="F3658" s="14">
        <v>0.7</v>
      </c>
      <c r="G3658" s="13" t="s">
        <v>46</v>
      </c>
      <c r="H3658" s="14">
        <v>43</v>
      </c>
      <c r="I3658" s="15" t="s">
        <v>32</v>
      </c>
      <c r="J3658" s="16">
        <v>124.5</v>
      </c>
      <c r="K3658" s="16">
        <v>20.75</v>
      </c>
      <c r="L3658" s="17" t="s">
        <v>145</v>
      </c>
      <c r="M3658" s="163" t="str">
        <f>IFERROR(GETPIVOTDATA("Tot. Bottles",'- Ordine Aggregato -'!$A$1,"sku anker",A3658),"")</f>
        <v/>
      </c>
      <c r="N3658" s="18" t="s">
        <v>42</v>
      </c>
      <c r="O3658" s="19" t="str">
        <f t="shared" si="56"/>
        <v>Order online</v>
      </c>
      <c r="P3658" s="97" t="s">
        <v>146</v>
      </c>
      <c r="Q3658" s="13" t="s">
        <v>11928</v>
      </c>
      <c r="R3658" t="s">
        <v>11929</v>
      </c>
      <c r="S3658" s="20">
        <v>0</v>
      </c>
      <c r="T3658" s="21" t="s">
        <v>38</v>
      </c>
    </row>
    <row r="3659" spans="1:20" x14ac:dyDescent="0.35">
      <c r="A3659" s="13" t="s">
        <v>11930</v>
      </c>
      <c r="B3659" s="13"/>
      <c r="C3659" s="13"/>
      <c r="D3659" s="13" t="s">
        <v>14863</v>
      </c>
      <c r="E3659" s="13">
        <v>6</v>
      </c>
      <c r="F3659" s="14">
        <v>0.7</v>
      </c>
      <c r="G3659" s="13" t="s">
        <v>14872</v>
      </c>
      <c r="H3659" s="14">
        <v>43</v>
      </c>
      <c r="I3659" s="15" t="s">
        <v>32</v>
      </c>
      <c r="J3659" s="16">
        <v>210</v>
      </c>
      <c r="K3659" s="16">
        <v>35</v>
      </c>
      <c r="L3659" s="17" t="s">
        <v>145</v>
      </c>
      <c r="M3659" s="163" t="str">
        <f>IFERROR(GETPIVOTDATA("Tot. Bottles",'- Ordine Aggregato -'!$A$1,"sku anker",A3659),"")</f>
        <v/>
      </c>
      <c r="N3659" s="18" t="s">
        <v>67</v>
      </c>
      <c r="O3659" s="19" t="str">
        <f t="shared" si="56"/>
        <v>Order online</v>
      </c>
      <c r="P3659" s="97" t="s">
        <v>43</v>
      </c>
      <c r="Q3659" s="13" t="s">
        <v>11931</v>
      </c>
      <c r="R3659" t="s">
        <v>11932</v>
      </c>
      <c r="S3659" s="20">
        <v>35</v>
      </c>
      <c r="T3659" s="21" t="s">
        <v>38</v>
      </c>
    </row>
    <row r="3660" spans="1:20" x14ac:dyDescent="0.35">
      <c r="A3660" s="96" t="s">
        <v>11933</v>
      </c>
      <c r="D3660" s="13" t="s">
        <v>11934</v>
      </c>
      <c r="E3660" s="13">
        <v>6</v>
      </c>
      <c r="F3660" s="14">
        <v>0.7</v>
      </c>
      <c r="G3660" s="13" t="s">
        <v>14872</v>
      </c>
      <c r="H3660" s="14">
        <v>43</v>
      </c>
      <c r="I3660" s="15" t="s">
        <v>32</v>
      </c>
      <c r="J3660" s="16">
        <v>241.5</v>
      </c>
      <c r="K3660" s="16">
        <v>40.25</v>
      </c>
      <c r="L3660" s="17" t="s">
        <v>145</v>
      </c>
      <c r="M3660" s="163" t="str">
        <f>IFERROR(GETPIVOTDATA("Tot. Bottles",'- Ordine Aggregato -'!$A$1,"sku anker",A3660),"")</f>
        <v/>
      </c>
      <c r="N3660" s="18" t="s">
        <v>42</v>
      </c>
      <c r="O3660" s="19" t="str">
        <f t="shared" si="56"/>
        <v>Order online</v>
      </c>
      <c r="P3660" s="97" t="s">
        <v>146</v>
      </c>
      <c r="Q3660" s="13" t="s">
        <v>11935</v>
      </c>
      <c r="R3660" t="s">
        <v>11936</v>
      </c>
      <c r="S3660" s="20">
        <v>0</v>
      </c>
      <c r="T3660" s="21" t="s">
        <v>38</v>
      </c>
    </row>
    <row r="3661" spans="1:20" x14ac:dyDescent="0.35">
      <c r="A3661" s="13" t="s">
        <v>11937</v>
      </c>
      <c r="B3661" s="13"/>
      <c r="C3661" s="13"/>
      <c r="D3661" s="13" t="s">
        <v>11934</v>
      </c>
      <c r="E3661" s="13">
        <v>6</v>
      </c>
      <c r="F3661" s="14">
        <v>0.7</v>
      </c>
      <c r="G3661" s="13" t="s">
        <v>46</v>
      </c>
      <c r="H3661" s="14">
        <v>43</v>
      </c>
      <c r="I3661" s="15" t="s">
        <v>32</v>
      </c>
      <c r="J3661" s="16">
        <v>231</v>
      </c>
      <c r="K3661" s="16">
        <v>38.5</v>
      </c>
      <c r="L3661" s="17" t="s">
        <v>145</v>
      </c>
      <c r="M3661" s="163" t="str">
        <f>IFERROR(GETPIVOTDATA("Tot. Bottles",'- Ordine Aggregato -'!$A$1,"sku anker",A3661),"")</f>
        <v/>
      </c>
      <c r="N3661" s="18" t="s">
        <v>67</v>
      </c>
      <c r="O3661" s="19" t="str">
        <f t="shared" ref="O3661:O3724" si="57">HYPERLINK("https://www.ankeramsterdamspirits.nl/en/products/"&amp;A3661,"Order online")</f>
        <v>Order online</v>
      </c>
      <c r="P3661" s="97" t="s">
        <v>146</v>
      </c>
      <c r="Q3661" s="13" t="s">
        <v>11938</v>
      </c>
      <c r="R3661" t="s">
        <v>42</v>
      </c>
      <c r="S3661" s="20">
        <v>38.5</v>
      </c>
      <c r="T3661" s="21" t="s">
        <v>38</v>
      </c>
    </row>
    <row r="3662" spans="1:20" x14ac:dyDescent="0.35">
      <c r="A3662" s="96" t="s">
        <v>11939</v>
      </c>
      <c r="D3662" s="13" t="s">
        <v>11940</v>
      </c>
      <c r="E3662" s="13">
        <v>6</v>
      </c>
      <c r="F3662" s="14">
        <v>0.7</v>
      </c>
      <c r="G3662" s="13" t="s">
        <v>14872</v>
      </c>
      <c r="H3662" s="14">
        <v>20</v>
      </c>
      <c r="I3662" s="15" t="s">
        <v>32</v>
      </c>
      <c r="J3662" s="16">
        <v>97.5</v>
      </c>
      <c r="K3662" s="16">
        <v>16.25</v>
      </c>
      <c r="L3662" s="17" t="s">
        <v>623</v>
      </c>
      <c r="M3662" s="163" t="str">
        <f>IFERROR(GETPIVOTDATA("Tot. Bottles",'- Ordine Aggregato -'!$A$1,"sku anker",A3662),"")</f>
        <v/>
      </c>
      <c r="N3662" s="18" t="s">
        <v>34</v>
      </c>
      <c r="O3662" s="19" t="str">
        <f t="shared" si="57"/>
        <v>Order online</v>
      </c>
      <c r="P3662" s="97" t="s">
        <v>146</v>
      </c>
      <c r="Q3662" s="13" t="s">
        <v>11941</v>
      </c>
      <c r="R3662" t="s">
        <v>11942</v>
      </c>
      <c r="S3662" s="20">
        <v>0</v>
      </c>
      <c r="T3662" s="21" t="s">
        <v>38</v>
      </c>
    </row>
    <row r="3663" spans="1:20" x14ac:dyDescent="0.35">
      <c r="A3663" s="13" t="s">
        <v>11943</v>
      </c>
      <c r="B3663" s="13"/>
      <c r="C3663" s="13"/>
      <c r="D3663" s="13" t="s">
        <v>11944</v>
      </c>
      <c r="E3663" s="13">
        <v>6</v>
      </c>
      <c r="F3663" s="14">
        <v>0.7</v>
      </c>
      <c r="G3663" s="13" t="s">
        <v>14872</v>
      </c>
      <c r="H3663" s="14">
        <v>36</v>
      </c>
      <c r="I3663" s="15" t="s">
        <v>32</v>
      </c>
      <c r="J3663" s="16">
        <v>22.5</v>
      </c>
      <c r="K3663" s="16">
        <v>3.75</v>
      </c>
      <c r="L3663" s="17" t="s">
        <v>61</v>
      </c>
      <c r="M3663" s="163" t="str">
        <f>IFERROR(GETPIVOTDATA("Tot. Bottles",'- Ordine Aggregato -'!$A$1,"sku anker",A3663),"")</f>
        <v/>
      </c>
      <c r="N3663" s="18" t="s">
        <v>42</v>
      </c>
      <c r="O3663" s="19" t="str">
        <f t="shared" si="57"/>
        <v>Order online</v>
      </c>
      <c r="P3663" s="97" t="s">
        <v>35</v>
      </c>
      <c r="Q3663" s="13" t="s">
        <v>11945</v>
      </c>
      <c r="R3663" t="s">
        <v>11946</v>
      </c>
      <c r="S3663" s="20">
        <v>0</v>
      </c>
      <c r="T3663" s="21" t="s">
        <v>38</v>
      </c>
    </row>
    <row r="3664" spans="1:20" x14ac:dyDescent="0.35">
      <c r="A3664" s="96" t="s">
        <v>16002</v>
      </c>
      <c r="D3664" s="13" t="s">
        <v>11944</v>
      </c>
      <c r="E3664" s="13">
        <v>12</v>
      </c>
      <c r="F3664" s="14">
        <v>1</v>
      </c>
      <c r="G3664" s="13" t="s">
        <v>46</v>
      </c>
      <c r="H3664" s="14">
        <v>30</v>
      </c>
      <c r="I3664" s="15" t="s">
        <v>32</v>
      </c>
      <c r="J3664" s="16">
        <v>59.400000000000006</v>
      </c>
      <c r="K3664" s="16">
        <v>4.95</v>
      </c>
      <c r="L3664" s="17" t="s">
        <v>61</v>
      </c>
      <c r="M3664" s="163" t="str">
        <f>IFERROR(GETPIVOTDATA("Tot. Bottles",'- Ordine Aggregato -'!$A$1,"sku anker",A3664),"")</f>
        <v/>
      </c>
      <c r="N3664" s="18" t="s">
        <v>34</v>
      </c>
      <c r="O3664" s="19" t="str">
        <f t="shared" si="57"/>
        <v>Order online</v>
      </c>
      <c r="P3664" s="97" t="s">
        <v>35</v>
      </c>
      <c r="Q3664" s="13" t="s">
        <v>16003</v>
      </c>
      <c r="R3664" t="s">
        <v>16004</v>
      </c>
      <c r="S3664" s="20">
        <v>0</v>
      </c>
      <c r="T3664" s="21" t="s">
        <v>38</v>
      </c>
    </row>
    <row r="3665" spans="1:20" x14ac:dyDescent="0.35">
      <c r="A3665" s="96" t="s">
        <v>11947</v>
      </c>
      <c r="B3665" s="96"/>
      <c r="C3665" s="96"/>
      <c r="D3665" s="13" t="s">
        <v>11944</v>
      </c>
      <c r="E3665" s="13">
        <v>6</v>
      </c>
      <c r="F3665" s="14">
        <v>1</v>
      </c>
      <c r="G3665" s="13" t="s">
        <v>46</v>
      </c>
      <c r="H3665" s="14">
        <v>30</v>
      </c>
      <c r="I3665" s="15" t="s">
        <v>32</v>
      </c>
      <c r="J3665" s="16">
        <v>29.700000000000003</v>
      </c>
      <c r="K3665" s="16">
        <v>4.95</v>
      </c>
      <c r="L3665" s="17" t="s">
        <v>61</v>
      </c>
      <c r="M3665" s="163" t="str">
        <f>IFERROR(GETPIVOTDATA("Tot. Bottles",'- Ordine Aggregato -'!$A$1,"sku anker",A3665),"")</f>
        <v/>
      </c>
      <c r="N3665" s="18" t="s">
        <v>34</v>
      </c>
      <c r="O3665" s="19" t="str">
        <f t="shared" si="57"/>
        <v>Order online</v>
      </c>
      <c r="P3665" s="97" t="s">
        <v>35</v>
      </c>
      <c r="Q3665" s="13" t="s">
        <v>11948</v>
      </c>
      <c r="R3665" t="s">
        <v>11949</v>
      </c>
      <c r="S3665" s="20">
        <v>0</v>
      </c>
      <c r="T3665" s="21" t="s">
        <v>38</v>
      </c>
    </row>
    <row r="3666" spans="1:20" x14ac:dyDescent="0.35">
      <c r="A3666" s="96" t="s">
        <v>11950</v>
      </c>
      <c r="D3666" s="13" t="s">
        <v>11951</v>
      </c>
      <c r="E3666" s="13">
        <v>12</v>
      </c>
      <c r="F3666" s="14">
        <v>0.7</v>
      </c>
      <c r="G3666" s="13" t="s">
        <v>46</v>
      </c>
      <c r="H3666" s="14">
        <v>40</v>
      </c>
      <c r="I3666" s="15" t="s">
        <v>32</v>
      </c>
      <c r="J3666" s="16">
        <v>32.400000000000006</v>
      </c>
      <c r="K3666" s="16">
        <v>2.7</v>
      </c>
      <c r="L3666" s="17" t="s">
        <v>73</v>
      </c>
      <c r="M3666" s="163" t="str">
        <f>IFERROR(GETPIVOTDATA("Tot. Bottles",'- Ordine Aggregato -'!$A$1,"sku anker",A3666),"")</f>
        <v/>
      </c>
      <c r="N3666" s="18" t="s">
        <v>42</v>
      </c>
      <c r="O3666" s="19" t="str">
        <f t="shared" si="57"/>
        <v>Order online</v>
      </c>
      <c r="P3666" s="97" t="s">
        <v>880</v>
      </c>
      <c r="Q3666" s="13" t="s">
        <v>11952</v>
      </c>
      <c r="R3666" t="s">
        <v>11953</v>
      </c>
      <c r="S3666" s="20">
        <v>0</v>
      </c>
      <c r="T3666" s="21" t="s">
        <v>38</v>
      </c>
    </row>
    <row r="3667" spans="1:20" x14ac:dyDescent="0.35">
      <c r="A3667" s="13" t="s">
        <v>11954</v>
      </c>
      <c r="B3667" s="13"/>
      <c r="C3667" s="13"/>
      <c r="D3667" s="13" t="s">
        <v>11951</v>
      </c>
      <c r="E3667" s="13">
        <v>12</v>
      </c>
      <c r="F3667" s="14">
        <v>1</v>
      </c>
      <c r="G3667" s="13" t="s">
        <v>14872</v>
      </c>
      <c r="H3667" s="14">
        <v>40</v>
      </c>
      <c r="I3667" s="15" t="s">
        <v>32</v>
      </c>
      <c r="J3667" s="16">
        <v>36</v>
      </c>
      <c r="K3667" s="16">
        <v>3</v>
      </c>
      <c r="L3667" s="17" t="s">
        <v>73</v>
      </c>
      <c r="M3667" s="163" t="str">
        <f>IFERROR(GETPIVOTDATA("Tot. Bottles",'- Ordine Aggregato -'!$A$1,"sku anker",A3667),"")</f>
        <v/>
      </c>
      <c r="N3667" s="18" t="s">
        <v>42</v>
      </c>
      <c r="O3667" s="19" t="str">
        <f t="shared" si="57"/>
        <v>Order online</v>
      </c>
      <c r="P3667" s="97" t="s">
        <v>880</v>
      </c>
      <c r="Q3667" s="13" t="s">
        <v>11955</v>
      </c>
      <c r="R3667" t="s">
        <v>11956</v>
      </c>
      <c r="S3667" s="20">
        <v>0</v>
      </c>
      <c r="T3667" s="21" t="s">
        <v>38</v>
      </c>
    </row>
    <row r="3668" spans="1:20" x14ac:dyDescent="0.35">
      <c r="A3668" s="96" t="s">
        <v>11957</v>
      </c>
      <c r="D3668" s="13" t="s">
        <v>11958</v>
      </c>
      <c r="E3668" s="13">
        <v>12</v>
      </c>
      <c r="F3668" s="14">
        <v>1</v>
      </c>
      <c r="G3668" s="13" t="s">
        <v>46</v>
      </c>
      <c r="H3668" s="14">
        <v>40</v>
      </c>
      <c r="I3668" s="15" t="s">
        <v>32</v>
      </c>
      <c r="J3668" s="16">
        <v>28.799999999999997</v>
      </c>
      <c r="K3668" s="16">
        <v>2.4</v>
      </c>
      <c r="L3668" s="17" t="s">
        <v>73</v>
      </c>
      <c r="M3668" s="163" t="str">
        <f>IFERROR(GETPIVOTDATA("Tot. Bottles",'- Ordine Aggregato -'!$A$1,"sku anker",A3668),"")</f>
        <v/>
      </c>
      <c r="N3668" s="18" t="s">
        <v>34</v>
      </c>
      <c r="O3668" s="19" t="str">
        <f t="shared" si="57"/>
        <v>Order online</v>
      </c>
      <c r="P3668" s="97" t="s">
        <v>880</v>
      </c>
      <c r="Q3668" s="13" t="s">
        <v>11959</v>
      </c>
      <c r="R3668" t="s">
        <v>11960</v>
      </c>
      <c r="S3668" s="20">
        <v>0</v>
      </c>
      <c r="T3668" s="21" t="s">
        <v>38</v>
      </c>
    </row>
    <row r="3669" spans="1:20" x14ac:dyDescent="0.35">
      <c r="A3669" s="13" t="s">
        <v>11961</v>
      </c>
      <c r="B3669" s="13"/>
      <c r="C3669" s="13"/>
      <c r="D3669" s="13" t="s">
        <v>11962</v>
      </c>
      <c r="E3669" s="13">
        <v>12</v>
      </c>
      <c r="F3669" s="14">
        <v>0.7</v>
      </c>
      <c r="G3669" s="13" t="s">
        <v>14872</v>
      </c>
      <c r="H3669" s="14">
        <v>40</v>
      </c>
      <c r="I3669" s="15" t="s">
        <v>32</v>
      </c>
      <c r="J3669" s="16">
        <v>23.4</v>
      </c>
      <c r="K3669" s="16">
        <v>1.95</v>
      </c>
      <c r="L3669" s="17" t="s">
        <v>73</v>
      </c>
      <c r="M3669" s="163" t="str">
        <f>IFERROR(GETPIVOTDATA("Tot. Bottles",'- Ordine Aggregato -'!$A$1,"sku anker",A3669),"")</f>
        <v/>
      </c>
      <c r="N3669" s="18" t="s">
        <v>42</v>
      </c>
      <c r="O3669" s="19" t="str">
        <f t="shared" si="57"/>
        <v>Order online</v>
      </c>
      <c r="P3669" s="97" t="s">
        <v>880</v>
      </c>
      <c r="Q3669" s="13" t="s">
        <v>11963</v>
      </c>
      <c r="R3669" t="s">
        <v>42</v>
      </c>
      <c r="S3669" s="20">
        <v>0</v>
      </c>
      <c r="T3669" s="21" t="s">
        <v>38</v>
      </c>
    </row>
    <row r="3670" spans="1:20" x14ac:dyDescent="0.35">
      <c r="A3670" s="96" t="s">
        <v>11964</v>
      </c>
      <c r="D3670" s="13" t="s">
        <v>11965</v>
      </c>
      <c r="E3670" s="13">
        <v>24</v>
      </c>
      <c r="F3670" s="14">
        <v>0.33</v>
      </c>
      <c r="G3670" s="13" t="s">
        <v>14872</v>
      </c>
      <c r="H3670" s="14">
        <v>4.5</v>
      </c>
      <c r="I3670" s="15" t="s">
        <v>32</v>
      </c>
      <c r="J3670" s="16">
        <v>12.96</v>
      </c>
      <c r="K3670" s="16">
        <v>0.54</v>
      </c>
      <c r="L3670" s="17" t="s">
        <v>1498</v>
      </c>
      <c r="M3670" s="163" t="str">
        <f>IFERROR(GETPIVOTDATA("Tot. Bottles",'- Ordine Aggregato -'!$A$1,"sku anker",A3670),"")</f>
        <v/>
      </c>
      <c r="N3670" s="18" t="s">
        <v>42</v>
      </c>
      <c r="O3670" s="19" t="str">
        <f t="shared" si="57"/>
        <v>Order online</v>
      </c>
      <c r="P3670" s="97" t="s">
        <v>43</v>
      </c>
      <c r="Q3670" s="13" t="s">
        <v>11966</v>
      </c>
      <c r="R3670" t="s">
        <v>11967</v>
      </c>
      <c r="S3670" s="20">
        <v>0</v>
      </c>
      <c r="T3670" s="21" t="s">
        <v>38</v>
      </c>
    </row>
    <row r="3671" spans="1:20" x14ac:dyDescent="0.35">
      <c r="A3671" s="96" t="s">
        <v>11968</v>
      </c>
      <c r="B3671" s="96"/>
      <c r="C3671" s="96"/>
      <c r="D3671" s="13" t="s">
        <v>11969</v>
      </c>
      <c r="E3671" s="13">
        <v>12</v>
      </c>
      <c r="F3671" s="14">
        <v>0.04</v>
      </c>
      <c r="G3671" s="13" t="s">
        <v>46</v>
      </c>
      <c r="H3671" s="14">
        <v>30</v>
      </c>
      <c r="I3671" s="15" t="s">
        <v>32</v>
      </c>
      <c r="J3671" s="16">
        <v>13.799999999999999</v>
      </c>
      <c r="K3671" s="16">
        <v>1.1499999999999999</v>
      </c>
      <c r="L3671" s="17" t="s">
        <v>2204</v>
      </c>
      <c r="M3671" s="163" t="str">
        <f>IFERROR(GETPIVOTDATA("Tot. Bottles",'- Ordine Aggregato -'!$A$1,"sku anker",A3671),"")</f>
        <v/>
      </c>
      <c r="N3671" s="18" t="s">
        <v>34</v>
      </c>
      <c r="O3671" s="19" t="str">
        <f t="shared" si="57"/>
        <v>Order online</v>
      </c>
      <c r="P3671" s="97" t="s">
        <v>68</v>
      </c>
      <c r="Q3671" s="13" t="s">
        <v>11970</v>
      </c>
      <c r="R3671" t="s">
        <v>11971</v>
      </c>
      <c r="S3671" s="20">
        <v>0</v>
      </c>
      <c r="T3671" s="21" t="s">
        <v>38</v>
      </c>
    </row>
    <row r="3672" spans="1:20" x14ac:dyDescent="0.35">
      <c r="A3672" s="96" t="s">
        <v>11972</v>
      </c>
      <c r="B3672" s="96"/>
      <c r="C3672" s="96"/>
      <c r="D3672" s="13" t="s">
        <v>11969</v>
      </c>
      <c r="E3672" s="13">
        <v>12</v>
      </c>
      <c r="F3672" s="14">
        <v>0.5</v>
      </c>
      <c r="G3672" s="13" t="s">
        <v>14872</v>
      </c>
      <c r="H3672" s="14">
        <v>30</v>
      </c>
      <c r="I3672" s="15" t="s">
        <v>32</v>
      </c>
      <c r="J3672" s="16">
        <v>49.199999999999996</v>
      </c>
      <c r="K3672" s="16">
        <v>4.0999999999999996</v>
      </c>
      <c r="L3672" s="17" t="s">
        <v>2204</v>
      </c>
      <c r="M3672" s="163" t="str">
        <f>IFERROR(GETPIVOTDATA("Tot. Bottles",'- Ordine Aggregato -'!$A$1,"sku anker",A3672),"")</f>
        <v/>
      </c>
      <c r="N3672" s="18" t="s">
        <v>42</v>
      </c>
      <c r="O3672" s="19" t="str">
        <f t="shared" si="57"/>
        <v>Order online</v>
      </c>
      <c r="P3672" s="97" t="s">
        <v>68</v>
      </c>
      <c r="Q3672" s="13" t="s">
        <v>11973</v>
      </c>
      <c r="R3672" t="s">
        <v>11974</v>
      </c>
      <c r="S3672" s="20">
        <v>0</v>
      </c>
      <c r="T3672" s="21" t="s">
        <v>38</v>
      </c>
    </row>
    <row r="3673" spans="1:20" x14ac:dyDescent="0.35">
      <c r="A3673" s="13" t="s">
        <v>11975</v>
      </c>
      <c r="B3673" s="13"/>
      <c r="C3673" s="13"/>
      <c r="D3673" s="13" t="s">
        <v>11969</v>
      </c>
      <c r="E3673" s="13">
        <v>6</v>
      </c>
      <c r="F3673" s="14">
        <v>1</v>
      </c>
      <c r="G3673" s="13" t="s">
        <v>14871</v>
      </c>
      <c r="H3673" s="14">
        <v>30</v>
      </c>
      <c r="I3673" s="15" t="s">
        <v>32</v>
      </c>
      <c r="J3673" s="16">
        <v>39</v>
      </c>
      <c r="K3673" s="16">
        <v>6.5</v>
      </c>
      <c r="L3673" s="17" t="s">
        <v>2204</v>
      </c>
      <c r="M3673" s="163" t="str">
        <f>IFERROR(GETPIVOTDATA("Tot. Bottles",'- Ordine Aggregato -'!$A$1,"sku anker",A3673),"")</f>
        <v/>
      </c>
      <c r="N3673" s="18" t="s">
        <v>42</v>
      </c>
      <c r="O3673" s="19" t="str">
        <f t="shared" si="57"/>
        <v>Order online</v>
      </c>
      <c r="P3673" s="97" t="s">
        <v>68</v>
      </c>
      <c r="Q3673" s="13" t="s">
        <v>11976</v>
      </c>
      <c r="R3673" t="s">
        <v>11977</v>
      </c>
      <c r="S3673" s="20">
        <v>0</v>
      </c>
      <c r="T3673" s="21" t="s">
        <v>38</v>
      </c>
    </row>
    <row r="3674" spans="1:20" x14ac:dyDescent="0.35">
      <c r="A3674" s="13" t="s">
        <v>11979</v>
      </c>
      <c r="B3674" s="13"/>
      <c r="C3674" s="13"/>
      <c r="D3674" s="13" t="s">
        <v>11978</v>
      </c>
      <c r="E3674" s="13">
        <v>6</v>
      </c>
      <c r="F3674" s="14">
        <v>1.5</v>
      </c>
      <c r="G3674" s="13" t="s">
        <v>46</v>
      </c>
      <c r="H3674" s="14">
        <v>7</v>
      </c>
      <c r="I3674" s="15" t="s">
        <v>32</v>
      </c>
      <c r="J3674" s="16">
        <v>33</v>
      </c>
      <c r="K3674" s="16">
        <v>5.5</v>
      </c>
      <c r="L3674" s="17" t="s">
        <v>768</v>
      </c>
      <c r="M3674" s="163" t="str">
        <f>IFERROR(GETPIVOTDATA("Tot. Bottles",'- Ordine Aggregato -'!$A$1,"sku anker",A3674),"")</f>
        <v/>
      </c>
      <c r="N3674" s="18" t="s">
        <v>42</v>
      </c>
      <c r="O3674" s="19" t="str">
        <f t="shared" si="57"/>
        <v>Order online</v>
      </c>
      <c r="P3674" s="97" t="s">
        <v>68</v>
      </c>
      <c r="Q3674" s="13" t="s">
        <v>11980</v>
      </c>
      <c r="R3674" t="s">
        <v>11981</v>
      </c>
      <c r="S3674" s="20">
        <v>0</v>
      </c>
      <c r="T3674" s="21" t="s">
        <v>38</v>
      </c>
    </row>
    <row r="3675" spans="1:20" x14ac:dyDescent="0.35">
      <c r="A3675" s="13" t="s">
        <v>11982</v>
      </c>
      <c r="B3675" s="13"/>
      <c r="C3675" s="13"/>
      <c r="D3675" s="13" t="s">
        <v>11983</v>
      </c>
      <c r="E3675" s="13">
        <v>12</v>
      </c>
      <c r="F3675" s="14">
        <v>0.25</v>
      </c>
      <c r="G3675" s="13" t="s">
        <v>46</v>
      </c>
      <c r="H3675" s="14">
        <v>7</v>
      </c>
      <c r="I3675" s="15" t="s">
        <v>32</v>
      </c>
      <c r="J3675" s="16">
        <v>14.399999999999999</v>
      </c>
      <c r="K3675" s="16">
        <v>1.2</v>
      </c>
      <c r="L3675" s="17" t="s">
        <v>768</v>
      </c>
      <c r="M3675" s="163" t="str">
        <f>IFERROR(GETPIVOTDATA("Tot. Bottles",'- Ordine Aggregato -'!$A$1,"sku anker",A3675),"")</f>
        <v/>
      </c>
      <c r="N3675" s="18" t="s">
        <v>34</v>
      </c>
      <c r="O3675" s="19" t="str">
        <f t="shared" si="57"/>
        <v>Order online</v>
      </c>
      <c r="P3675" s="97" t="s">
        <v>68</v>
      </c>
      <c r="Q3675" s="13" t="s">
        <v>11984</v>
      </c>
      <c r="R3675" t="s">
        <v>11985</v>
      </c>
      <c r="S3675" s="20">
        <v>0</v>
      </c>
      <c r="T3675" s="21" t="s">
        <v>38</v>
      </c>
    </row>
    <row r="3676" spans="1:20" x14ac:dyDescent="0.35">
      <c r="A3676" s="13" t="s">
        <v>11986</v>
      </c>
      <c r="B3676" s="13"/>
      <c r="C3676" s="13"/>
      <c r="D3676" s="13" t="s">
        <v>11987</v>
      </c>
      <c r="E3676" s="13">
        <v>4</v>
      </c>
      <c r="F3676" s="14">
        <v>3</v>
      </c>
      <c r="G3676" s="13" t="s">
        <v>46</v>
      </c>
      <c r="H3676" s="14">
        <v>30</v>
      </c>
      <c r="I3676" s="15" t="s">
        <v>32</v>
      </c>
      <c r="J3676" s="16">
        <v>70</v>
      </c>
      <c r="K3676" s="16">
        <v>17.5</v>
      </c>
      <c r="L3676" s="17" t="s">
        <v>2204</v>
      </c>
      <c r="M3676" s="163" t="str">
        <f>IFERROR(GETPIVOTDATA("Tot. Bottles",'- Ordine Aggregato -'!$A$1,"sku anker",A3676),"")</f>
        <v/>
      </c>
      <c r="N3676" s="18" t="s">
        <v>42</v>
      </c>
      <c r="O3676" s="19" t="str">
        <f t="shared" si="57"/>
        <v>Order online</v>
      </c>
      <c r="P3676" s="97" t="s">
        <v>68</v>
      </c>
      <c r="Q3676" s="13" t="s">
        <v>11988</v>
      </c>
      <c r="R3676" t="s">
        <v>11989</v>
      </c>
      <c r="S3676" s="20">
        <v>0</v>
      </c>
      <c r="T3676" s="21" t="s">
        <v>38</v>
      </c>
    </row>
    <row r="3677" spans="1:20" x14ac:dyDescent="0.35">
      <c r="A3677" s="96" t="s">
        <v>11990</v>
      </c>
      <c r="B3677" s="96"/>
      <c r="C3677" s="96"/>
      <c r="D3677" s="13" t="s">
        <v>11991</v>
      </c>
      <c r="E3677" s="13">
        <v>12</v>
      </c>
      <c r="F3677" s="14">
        <v>0.2</v>
      </c>
      <c r="G3677" s="13" t="s">
        <v>46</v>
      </c>
      <c r="H3677" s="14">
        <v>30</v>
      </c>
      <c r="I3677" s="15" t="s">
        <v>32</v>
      </c>
      <c r="J3677" s="16">
        <v>21</v>
      </c>
      <c r="K3677" s="16">
        <v>1.75</v>
      </c>
      <c r="L3677" s="17" t="s">
        <v>2204</v>
      </c>
      <c r="M3677" s="163" t="str">
        <f>IFERROR(GETPIVOTDATA("Tot. Bottles",'- Ordine Aggregato -'!$A$1,"sku anker",A3677),"")</f>
        <v/>
      </c>
      <c r="N3677" s="18" t="s">
        <v>42</v>
      </c>
      <c r="O3677" s="19" t="str">
        <f t="shared" si="57"/>
        <v>Order online</v>
      </c>
      <c r="P3677" s="97" t="s">
        <v>68</v>
      </c>
      <c r="Q3677" s="13" t="s">
        <v>11992</v>
      </c>
      <c r="R3677" t="s">
        <v>11993</v>
      </c>
      <c r="S3677" s="20">
        <v>0</v>
      </c>
      <c r="T3677" s="21" t="s">
        <v>38</v>
      </c>
    </row>
    <row r="3678" spans="1:20" x14ac:dyDescent="0.35">
      <c r="A3678" s="96" t="s">
        <v>11994</v>
      </c>
      <c r="B3678" s="96"/>
      <c r="C3678" s="96"/>
      <c r="D3678" s="13" t="s">
        <v>11995</v>
      </c>
      <c r="E3678" s="13">
        <v>15</v>
      </c>
      <c r="F3678" s="14">
        <v>0.5</v>
      </c>
      <c r="G3678" s="13" t="s">
        <v>14872</v>
      </c>
      <c r="H3678" s="14">
        <v>25</v>
      </c>
      <c r="I3678" s="15" t="s">
        <v>32</v>
      </c>
      <c r="J3678" s="16">
        <v>58.5</v>
      </c>
      <c r="K3678" s="16">
        <v>3.9</v>
      </c>
      <c r="L3678" s="17" t="s">
        <v>66</v>
      </c>
      <c r="M3678" s="163" t="str">
        <f>IFERROR(GETPIVOTDATA("Tot. Bottles",'- Ordine Aggregato -'!$A$1,"sku anker",A3678),"")</f>
        <v/>
      </c>
      <c r="N3678" s="18" t="s">
        <v>42</v>
      </c>
      <c r="O3678" s="19" t="str">
        <f t="shared" si="57"/>
        <v>Order online</v>
      </c>
      <c r="P3678" s="97" t="s">
        <v>880</v>
      </c>
      <c r="Q3678" s="13" t="s">
        <v>11996</v>
      </c>
      <c r="R3678" t="s">
        <v>11997</v>
      </c>
      <c r="S3678" s="20">
        <v>0</v>
      </c>
      <c r="T3678" s="21" t="s">
        <v>38</v>
      </c>
    </row>
    <row r="3679" spans="1:20" x14ac:dyDescent="0.35">
      <c r="A3679" s="13" t="s">
        <v>11998</v>
      </c>
      <c r="B3679" s="13"/>
      <c r="C3679" s="13"/>
      <c r="D3679" s="13" t="s">
        <v>11999</v>
      </c>
      <c r="E3679" s="13">
        <v>15</v>
      </c>
      <c r="F3679" s="14">
        <v>0.5</v>
      </c>
      <c r="G3679" s="13" t="s">
        <v>46</v>
      </c>
      <c r="H3679" s="14">
        <v>28</v>
      </c>
      <c r="I3679" s="15" t="s">
        <v>32</v>
      </c>
      <c r="J3679" s="16">
        <v>58.5</v>
      </c>
      <c r="K3679" s="16">
        <v>3.9</v>
      </c>
      <c r="L3679" s="17" t="s">
        <v>66</v>
      </c>
      <c r="M3679" s="163" t="str">
        <f>IFERROR(GETPIVOTDATA("Tot. Bottles",'- Ordine Aggregato -'!$A$1,"sku anker",A3679),"")</f>
        <v/>
      </c>
      <c r="N3679" s="18" t="s">
        <v>42</v>
      </c>
      <c r="O3679" s="19" t="str">
        <f t="shared" si="57"/>
        <v>Order online</v>
      </c>
      <c r="P3679" s="97" t="s">
        <v>880</v>
      </c>
      <c r="Q3679" s="13" t="s">
        <v>12000</v>
      </c>
      <c r="R3679" t="s">
        <v>12001</v>
      </c>
      <c r="S3679" s="20">
        <v>0</v>
      </c>
      <c r="T3679" s="21" t="s">
        <v>38</v>
      </c>
    </row>
    <row r="3680" spans="1:20" x14ac:dyDescent="0.35">
      <c r="A3680" s="13" t="s">
        <v>12002</v>
      </c>
      <c r="B3680" s="13"/>
      <c r="C3680" s="13"/>
      <c r="D3680" s="13" t="s">
        <v>12003</v>
      </c>
      <c r="E3680" s="13">
        <v>15</v>
      </c>
      <c r="F3680" s="14">
        <v>0.5</v>
      </c>
      <c r="G3680" s="13" t="s">
        <v>46</v>
      </c>
      <c r="H3680" s="14">
        <v>28</v>
      </c>
      <c r="I3680" s="15" t="s">
        <v>32</v>
      </c>
      <c r="J3680" s="16">
        <v>58.5</v>
      </c>
      <c r="K3680" s="16">
        <v>3.9</v>
      </c>
      <c r="L3680" s="17" t="s">
        <v>66</v>
      </c>
      <c r="M3680" s="163" t="str">
        <f>IFERROR(GETPIVOTDATA("Tot. Bottles",'- Ordine Aggregato -'!$A$1,"sku anker",A3680),"")</f>
        <v/>
      </c>
      <c r="N3680" s="18" t="s">
        <v>42</v>
      </c>
      <c r="O3680" s="19" t="str">
        <f t="shared" si="57"/>
        <v>Order online</v>
      </c>
      <c r="P3680" s="97" t="s">
        <v>880</v>
      </c>
      <c r="Q3680" s="13" t="s">
        <v>12004</v>
      </c>
      <c r="R3680" t="s">
        <v>12005</v>
      </c>
      <c r="S3680" s="20">
        <v>0</v>
      </c>
      <c r="T3680" s="21" t="s">
        <v>38</v>
      </c>
    </row>
    <row r="3681" spans="1:20" x14ac:dyDescent="0.35">
      <c r="A3681" s="96" t="s">
        <v>12006</v>
      </c>
      <c r="D3681" s="13" t="s">
        <v>12007</v>
      </c>
      <c r="E3681" s="13">
        <v>96</v>
      </c>
      <c r="F3681" s="14">
        <v>0.1</v>
      </c>
      <c r="G3681" s="13" t="s">
        <v>46</v>
      </c>
      <c r="H3681" s="14">
        <v>28</v>
      </c>
      <c r="I3681" s="15" t="s">
        <v>32</v>
      </c>
      <c r="J3681" s="16">
        <v>86.4</v>
      </c>
      <c r="K3681" s="16">
        <v>0.9</v>
      </c>
      <c r="L3681" s="17" t="s">
        <v>66</v>
      </c>
      <c r="M3681" s="163" t="str">
        <f>IFERROR(GETPIVOTDATA("Tot. Bottles",'- Ordine Aggregato -'!$A$1,"sku anker",A3681),"")</f>
        <v/>
      </c>
      <c r="N3681" s="18" t="s">
        <v>42</v>
      </c>
      <c r="O3681" s="19" t="str">
        <f t="shared" si="57"/>
        <v>Order online</v>
      </c>
      <c r="P3681" s="97" t="s">
        <v>880</v>
      </c>
      <c r="Q3681" s="13" t="s">
        <v>12008</v>
      </c>
      <c r="R3681" t="s">
        <v>12009</v>
      </c>
      <c r="S3681" s="20">
        <v>0</v>
      </c>
      <c r="T3681" s="21" t="s">
        <v>38</v>
      </c>
    </row>
    <row r="3682" spans="1:20" x14ac:dyDescent="0.35">
      <c r="A3682" s="13" t="s">
        <v>12010</v>
      </c>
      <c r="B3682" s="13"/>
      <c r="C3682" s="13"/>
      <c r="D3682" s="13" t="s">
        <v>12007</v>
      </c>
      <c r="E3682" s="13">
        <v>15</v>
      </c>
      <c r="F3682" s="14">
        <v>0.5</v>
      </c>
      <c r="G3682" s="13" t="s">
        <v>46</v>
      </c>
      <c r="H3682" s="14">
        <v>28</v>
      </c>
      <c r="I3682" s="15" t="s">
        <v>32</v>
      </c>
      <c r="J3682" s="16">
        <v>58.5</v>
      </c>
      <c r="K3682" s="16">
        <v>3.9</v>
      </c>
      <c r="L3682" s="17" t="s">
        <v>66</v>
      </c>
      <c r="M3682" s="163" t="str">
        <f>IFERROR(GETPIVOTDATA("Tot. Bottles",'- Ordine Aggregato -'!$A$1,"sku anker",A3682),"")</f>
        <v/>
      </c>
      <c r="N3682" s="18" t="s">
        <v>42</v>
      </c>
      <c r="O3682" s="19" t="str">
        <f t="shared" si="57"/>
        <v>Order online</v>
      </c>
      <c r="P3682" s="97" t="s">
        <v>880</v>
      </c>
      <c r="Q3682" s="13" t="s">
        <v>12011</v>
      </c>
      <c r="R3682" t="s">
        <v>12012</v>
      </c>
      <c r="S3682" s="20">
        <v>0</v>
      </c>
      <c r="T3682" s="21" t="s">
        <v>38</v>
      </c>
    </row>
    <row r="3683" spans="1:20" x14ac:dyDescent="0.35">
      <c r="A3683" s="96" t="s">
        <v>12013</v>
      </c>
      <c r="D3683" s="13" t="s">
        <v>12014</v>
      </c>
      <c r="E3683" s="13">
        <v>15</v>
      </c>
      <c r="F3683" s="14">
        <v>0.5</v>
      </c>
      <c r="G3683" s="13" t="s">
        <v>46</v>
      </c>
      <c r="H3683" s="14">
        <v>28</v>
      </c>
      <c r="I3683" s="15" t="s">
        <v>32</v>
      </c>
      <c r="J3683" s="16">
        <v>58.5</v>
      </c>
      <c r="K3683" s="16">
        <v>3.9</v>
      </c>
      <c r="L3683" s="17" t="s">
        <v>66</v>
      </c>
      <c r="M3683" s="163" t="str">
        <f>IFERROR(GETPIVOTDATA("Tot. Bottles",'- Ordine Aggregato -'!$A$1,"sku anker",A3683),"")</f>
        <v/>
      </c>
      <c r="N3683" s="18" t="s">
        <v>42</v>
      </c>
      <c r="O3683" s="19" t="str">
        <f t="shared" si="57"/>
        <v>Order online</v>
      </c>
      <c r="P3683" s="97" t="s">
        <v>880</v>
      </c>
      <c r="Q3683" s="13" t="s">
        <v>12015</v>
      </c>
      <c r="R3683" t="s">
        <v>12016</v>
      </c>
      <c r="S3683" s="20">
        <v>0</v>
      </c>
      <c r="T3683" s="21" t="s">
        <v>38</v>
      </c>
    </row>
    <row r="3684" spans="1:20" x14ac:dyDescent="0.35">
      <c r="A3684" s="96" t="s">
        <v>12017</v>
      </c>
      <c r="D3684" s="13" t="s">
        <v>12018</v>
      </c>
      <c r="E3684" s="13">
        <v>15</v>
      </c>
      <c r="F3684" s="14">
        <v>0.5</v>
      </c>
      <c r="G3684" s="13" t="s">
        <v>46</v>
      </c>
      <c r="H3684" s="14">
        <v>25</v>
      </c>
      <c r="I3684" s="15" t="s">
        <v>32</v>
      </c>
      <c r="J3684" s="16">
        <v>58.5</v>
      </c>
      <c r="K3684" s="16">
        <v>3.9</v>
      </c>
      <c r="L3684" s="17" t="s">
        <v>66</v>
      </c>
      <c r="M3684" s="163" t="str">
        <f>IFERROR(GETPIVOTDATA("Tot. Bottles",'- Ordine Aggregato -'!$A$1,"sku anker",A3684),"")</f>
        <v/>
      </c>
      <c r="N3684" s="18" t="s">
        <v>42</v>
      </c>
      <c r="O3684" s="19" t="str">
        <f t="shared" si="57"/>
        <v>Order online</v>
      </c>
      <c r="P3684" s="97" t="s">
        <v>880</v>
      </c>
      <c r="Q3684" s="13" t="s">
        <v>12019</v>
      </c>
      <c r="R3684" t="s">
        <v>12020</v>
      </c>
      <c r="S3684" s="20">
        <v>0</v>
      </c>
      <c r="T3684" s="21" t="s">
        <v>38</v>
      </c>
    </row>
    <row r="3685" spans="1:20" x14ac:dyDescent="0.35">
      <c r="A3685" s="13" t="s">
        <v>12021</v>
      </c>
      <c r="B3685" s="13"/>
      <c r="C3685" s="13"/>
      <c r="D3685" s="13" t="s">
        <v>12022</v>
      </c>
      <c r="E3685" s="13">
        <v>15</v>
      </c>
      <c r="F3685" s="14">
        <v>0.5</v>
      </c>
      <c r="G3685" s="13" t="s">
        <v>46</v>
      </c>
      <c r="H3685" s="14">
        <v>25</v>
      </c>
      <c r="I3685" s="15" t="s">
        <v>32</v>
      </c>
      <c r="J3685" s="16">
        <v>58.5</v>
      </c>
      <c r="K3685" s="16">
        <v>3.9</v>
      </c>
      <c r="L3685" s="17" t="s">
        <v>66</v>
      </c>
      <c r="M3685" s="163" t="str">
        <f>IFERROR(GETPIVOTDATA("Tot. Bottles",'- Ordine Aggregato -'!$A$1,"sku anker",A3685),"")</f>
        <v/>
      </c>
      <c r="N3685" s="18" t="s">
        <v>42</v>
      </c>
      <c r="O3685" s="19" t="str">
        <f t="shared" si="57"/>
        <v>Order online</v>
      </c>
      <c r="P3685" s="97" t="s">
        <v>880</v>
      </c>
      <c r="Q3685" s="13" t="s">
        <v>12023</v>
      </c>
      <c r="R3685" t="s">
        <v>12024</v>
      </c>
      <c r="S3685" s="20">
        <v>0</v>
      </c>
      <c r="T3685" s="21" t="s">
        <v>38</v>
      </c>
    </row>
    <row r="3686" spans="1:20" x14ac:dyDescent="0.35">
      <c r="A3686" s="96" t="s">
        <v>12025</v>
      </c>
      <c r="B3686" s="96"/>
      <c r="C3686" s="96"/>
      <c r="D3686" s="13" t="s">
        <v>12026</v>
      </c>
      <c r="E3686" s="13">
        <v>15</v>
      </c>
      <c r="F3686" s="14">
        <v>0.5</v>
      </c>
      <c r="G3686" s="13" t="s">
        <v>46</v>
      </c>
      <c r="H3686" s="14">
        <v>28</v>
      </c>
      <c r="I3686" s="15" t="s">
        <v>32</v>
      </c>
      <c r="J3686" s="16">
        <v>58.5</v>
      </c>
      <c r="K3686" s="16">
        <v>3.9</v>
      </c>
      <c r="L3686" s="17" t="s">
        <v>66</v>
      </c>
      <c r="M3686" s="163" t="str">
        <f>IFERROR(GETPIVOTDATA("Tot. Bottles",'- Ordine Aggregato -'!$A$1,"sku anker",A3686),"")</f>
        <v/>
      </c>
      <c r="N3686" s="18" t="s">
        <v>42</v>
      </c>
      <c r="O3686" s="19" t="str">
        <f t="shared" si="57"/>
        <v>Order online</v>
      </c>
      <c r="P3686" s="97" t="s">
        <v>880</v>
      </c>
      <c r="Q3686" s="13" t="s">
        <v>12027</v>
      </c>
      <c r="R3686" t="s">
        <v>12028</v>
      </c>
      <c r="S3686" s="20">
        <v>0</v>
      </c>
      <c r="T3686" s="21" t="s">
        <v>38</v>
      </c>
    </row>
    <row r="3687" spans="1:20" x14ac:dyDescent="0.35">
      <c r="A3687" s="13" t="s">
        <v>12029</v>
      </c>
      <c r="B3687" s="13"/>
      <c r="C3687" s="13"/>
      <c r="D3687" s="13" t="s">
        <v>12030</v>
      </c>
      <c r="E3687" s="13">
        <v>96</v>
      </c>
      <c r="F3687" s="14">
        <v>0.1</v>
      </c>
      <c r="G3687" s="13" t="s">
        <v>46</v>
      </c>
      <c r="H3687" s="14">
        <v>28</v>
      </c>
      <c r="I3687" s="15" t="s">
        <v>32</v>
      </c>
      <c r="J3687" s="16">
        <v>115.19999999999999</v>
      </c>
      <c r="K3687" s="16">
        <v>1.2</v>
      </c>
      <c r="L3687" s="17" t="s">
        <v>66</v>
      </c>
      <c r="M3687" s="163" t="str">
        <f>IFERROR(GETPIVOTDATA("Tot. Bottles",'- Ordine Aggregato -'!$A$1,"sku anker",A3687),"")</f>
        <v/>
      </c>
      <c r="N3687" s="18" t="s">
        <v>42</v>
      </c>
      <c r="O3687" s="19" t="str">
        <f t="shared" si="57"/>
        <v>Order online</v>
      </c>
      <c r="P3687" s="97" t="s">
        <v>880</v>
      </c>
      <c r="Q3687" s="13" t="s">
        <v>12031</v>
      </c>
      <c r="R3687" t="s">
        <v>12032</v>
      </c>
      <c r="S3687" s="20">
        <v>0</v>
      </c>
      <c r="T3687" s="21" t="s">
        <v>38</v>
      </c>
    </row>
    <row r="3688" spans="1:20" x14ac:dyDescent="0.35">
      <c r="A3688" s="96" t="s">
        <v>12033</v>
      </c>
      <c r="B3688" s="96"/>
      <c r="C3688" s="96"/>
      <c r="D3688" s="13" t="s">
        <v>12030</v>
      </c>
      <c r="E3688" s="13">
        <v>15</v>
      </c>
      <c r="F3688" s="14">
        <v>0.5</v>
      </c>
      <c r="G3688" s="13" t="s">
        <v>46</v>
      </c>
      <c r="H3688" s="14">
        <v>28</v>
      </c>
      <c r="I3688" s="15" t="s">
        <v>32</v>
      </c>
      <c r="J3688" s="16">
        <v>58.5</v>
      </c>
      <c r="K3688" s="16">
        <v>3.9</v>
      </c>
      <c r="L3688" s="17" t="s">
        <v>66</v>
      </c>
      <c r="M3688" s="163" t="str">
        <f>IFERROR(GETPIVOTDATA("Tot. Bottles",'- Ordine Aggregato -'!$A$1,"sku anker",A3688),"")</f>
        <v/>
      </c>
      <c r="N3688" s="18" t="s">
        <v>42</v>
      </c>
      <c r="O3688" s="19" t="str">
        <f t="shared" si="57"/>
        <v>Order online</v>
      </c>
      <c r="P3688" s="97" t="s">
        <v>880</v>
      </c>
      <c r="Q3688" s="13" t="s">
        <v>12034</v>
      </c>
      <c r="R3688" t="s">
        <v>12035</v>
      </c>
      <c r="S3688" s="20">
        <v>0</v>
      </c>
      <c r="T3688" s="21" t="s">
        <v>38</v>
      </c>
    </row>
    <row r="3689" spans="1:20" x14ac:dyDescent="0.35">
      <c r="A3689" s="13" t="s">
        <v>12036</v>
      </c>
      <c r="B3689" s="13"/>
      <c r="C3689" s="13"/>
      <c r="D3689" s="13" t="s">
        <v>12037</v>
      </c>
      <c r="E3689" s="13">
        <v>15</v>
      </c>
      <c r="F3689" s="14">
        <v>0.5</v>
      </c>
      <c r="G3689" s="13" t="s">
        <v>46</v>
      </c>
      <c r="H3689" s="14">
        <v>28</v>
      </c>
      <c r="I3689" s="15" t="s">
        <v>32</v>
      </c>
      <c r="J3689" s="16">
        <v>58.5</v>
      </c>
      <c r="K3689" s="16">
        <v>3.9</v>
      </c>
      <c r="L3689" s="17" t="s">
        <v>66</v>
      </c>
      <c r="M3689" s="163" t="str">
        <f>IFERROR(GETPIVOTDATA("Tot. Bottles",'- Ordine Aggregato -'!$A$1,"sku anker",A3689),"")</f>
        <v/>
      </c>
      <c r="N3689" s="18" t="s">
        <v>42</v>
      </c>
      <c r="O3689" s="19" t="str">
        <f t="shared" si="57"/>
        <v>Order online</v>
      </c>
      <c r="P3689" s="97" t="s">
        <v>880</v>
      </c>
      <c r="Q3689" s="13" t="s">
        <v>12038</v>
      </c>
      <c r="R3689" t="s">
        <v>12039</v>
      </c>
      <c r="S3689" s="20">
        <v>0</v>
      </c>
      <c r="T3689" s="21" t="s">
        <v>38</v>
      </c>
    </row>
    <row r="3690" spans="1:20" x14ac:dyDescent="0.35">
      <c r="A3690" s="13" t="s">
        <v>12040</v>
      </c>
      <c r="B3690" s="13"/>
      <c r="C3690" s="13"/>
      <c r="D3690" s="13" t="s">
        <v>12041</v>
      </c>
      <c r="E3690" s="13">
        <v>96</v>
      </c>
      <c r="F3690" s="14">
        <v>0.1</v>
      </c>
      <c r="G3690" s="13" t="s">
        <v>14872</v>
      </c>
      <c r="H3690" s="14">
        <v>28</v>
      </c>
      <c r="I3690" s="15" t="s">
        <v>32</v>
      </c>
      <c r="J3690" s="16">
        <v>86.4</v>
      </c>
      <c r="K3690" s="16">
        <v>0.9</v>
      </c>
      <c r="L3690" s="17" t="s">
        <v>66</v>
      </c>
      <c r="M3690" s="163" t="str">
        <f>IFERROR(GETPIVOTDATA("Tot. Bottles",'- Ordine Aggregato -'!$A$1,"sku anker",A3690),"")</f>
        <v/>
      </c>
      <c r="N3690" s="18" t="s">
        <v>34</v>
      </c>
      <c r="O3690" s="19" t="str">
        <f t="shared" si="57"/>
        <v>Order online</v>
      </c>
      <c r="P3690" s="97" t="s">
        <v>880</v>
      </c>
      <c r="Q3690" s="13" t="s">
        <v>12042</v>
      </c>
      <c r="R3690" t="s">
        <v>12043</v>
      </c>
      <c r="S3690" s="20">
        <v>0</v>
      </c>
      <c r="T3690" s="21" t="s">
        <v>38</v>
      </c>
    </row>
    <row r="3691" spans="1:20" x14ac:dyDescent="0.35">
      <c r="A3691" s="13" t="s">
        <v>12044</v>
      </c>
      <c r="B3691" s="13"/>
      <c r="C3691" s="13"/>
      <c r="D3691" s="13" t="s">
        <v>12041</v>
      </c>
      <c r="E3691" s="13">
        <v>15</v>
      </c>
      <c r="F3691" s="14">
        <v>0.5</v>
      </c>
      <c r="G3691" s="13" t="s">
        <v>46</v>
      </c>
      <c r="H3691" s="14">
        <v>28</v>
      </c>
      <c r="I3691" s="15" t="s">
        <v>32</v>
      </c>
      <c r="J3691" s="16">
        <v>58.5</v>
      </c>
      <c r="K3691" s="16">
        <v>3.9</v>
      </c>
      <c r="L3691" s="17" t="s">
        <v>66</v>
      </c>
      <c r="M3691" s="163" t="str">
        <f>IFERROR(GETPIVOTDATA("Tot. Bottles",'- Ordine Aggregato -'!$A$1,"sku anker",A3691),"")</f>
        <v/>
      </c>
      <c r="N3691" s="18" t="s">
        <v>42</v>
      </c>
      <c r="O3691" s="19" t="str">
        <f t="shared" si="57"/>
        <v>Order online</v>
      </c>
      <c r="P3691" s="97" t="s">
        <v>880</v>
      </c>
      <c r="Q3691" s="13" t="s">
        <v>12045</v>
      </c>
      <c r="R3691" t="s">
        <v>12046</v>
      </c>
      <c r="S3691" s="20">
        <v>0</v>
      </c>
      <c r="T3691" s="21" t="s">
        <v>38</v>
      </c>
    </row>
    <row r="3692" spans="1:20" x14ac:dyDescent="0.35">
      <c r="A3692" s="96" t="s">
        <v>12047</v>
      </c>
      <c r="B3692" s="96"/>
      <c r="C3692" s="96"/>
      <c r="D3692" s="13" t="s">
        <v>12048</v>
      </c>
      <c r="E3692" s="13">
        <v>15</v>
      </c>
      <c r="F3692" s="14">
        <v>0.5</v>
      </c>
      <c r="G3692" s="13" t="s">
        <v>46</v>
      </c>
      <c r="H3692" s="14">
        <v>28</v>
      </c>
      <c r="I3692" s="15" t="s">
        <v>32</v>
      </c>
      <c r="J3692" s="16">
        <v>58.5</v>
      </c>
      <c r="K3692" s="16">
        <v>3.9</v>
      </c>
      <c r="L3692" s="17" t="s">
        <v>66</v>
      </c>
      <c r="M3692" s="163" t="str">
        <f>IFERROR(GETPIVOTDATA("Tot. Bottles",'- Ordine Aggregato -'!$A$1,"sku anker",A3692),"")</f>
        <v/>
      </c>
      <c r="N3692" s="18" t="s">
        <v>42</v>
      </c>
      <c r="O3692" s="19" t="str">
        <f t="shared" si="57"/>
        <v>Order online</v>
      </c>
      <c r="P3692" s="97" t="s">
        <v>880</v>
      </c>
      <c r="Q3692" s="13" t="s">
        <v>12049</v>
      </c>
      <c r="R3692" t="s">
        <v>12050</v>
      </c>
      <c r="S3692" s="20">
        <v>0</v>
      </c>
      <c r="T3692" s="21" t="s">
        <v>38</v>
      </c>
    </row>
    <row r="3693" spans="1:20" x14ac:dyDescent="0.35">
      <c r="A3693" s="13" t="s">
        <v>12051</v>
      </c>
      <c r="B3693" s="13"/>
      <c r="C3693" s="13"/>
      <c r="D3693" s="13" t="s">
        <v>12052</v>
      </c>
      <c r="E3693" s="13">
        <v>96</v>
      </c>
      <c r="F3693" s="14">
        <v>0.1</v>
      </c>
      <c r="G3693" s="13" t="s">
        <v>46</v>
      </c>
      <c r="H3693" s="14">
        <v>28</v>
      </c>
      <c r="I3693" s="15" t="s">
        <v>32</v>
      </c>
      <c r="J3693" s="16">
        <v>86.4</v>
      </c>
      <c r="K3693" s="16">
        <v>0.9</v>
      </c>
      <c r="L3693" s="17" t="s">
        <v>66</v>
      </c>
      <c r="M3693" s="163" t="str">
        <f>IFERROR(GETPIVOTDATA("Tot. Bottles",'- Ordine Aggregato -'!$A$1,"sku anker",A3693),"")</f>
        <v/>
      </c>
      <c r="N3693" s="18" t="s">
        <v>42</v>
      </c>
      <c r="O3693" s="19" t="str">
        <f t="shared" si="57"/>
        <v>Order online</v>
      </c>
      <c r="P3693" s="97" t="s">
        <v>880</v>
      </c>
      <c r="Q3693" s="13" t="s">
        <v>12053</v>
      </c>
      <c r="R3693" t="s">
        <v>12054</v>
      </c>
      <c r="S3693" s="20">
        <v>0</v>
      </c>
      <c r="T3693" s="21" t="s">
        <v>38</v>
      </c>
    </row>
    <row r="3694" spans="1:20" x14ac:dyDescent="0.35">
      <c r="A3694" s="96" t="s">
        <v>12055</v>
      </c>
      <c r="B3694" s="96"/>
      <c r="C3694" s="96"/>
      <c r="D3694" s="13" t="s">
        <v>12056</v>
      </c>
      <c r="E3694" s="13">
        <v>96</v>
      </c>
      <c r="F3694" s="14">
        <v>0.1</v>
      </c>
      <c r="G3694" s="13" t="s">
        <v>46</v>
      </c>
      <c r="H3694" s="14">
        <v>28</v>
      </c>
      <c r="I3694" s="15" t="s">
        <v>32</v>
      </c>
      <c r="J3694" s="16">
        <v>86.4</v>
      </c>
      <c r="K3694" s="16">
        <v>0.9</v>
      </c>
      <c r="L3694" s="17" t="s">
        <v>66</v>
      </c>
      <c r="M3694" s="163" t="str">
        <f>IFERROR(GETPIVOTDATA("Tot. Bottles",'- Ordine Aggregato -'!$A$1,"sku anker",A3694),"")</f>
        <v/>
      </c>
      <c r="N3694" s="18" t="s">
        <v>34</v>
      </c>
      <c r="O3694" s="19" t="str">
        <f t="shared" si="57"/>
        <v>Order online</v>
      </c>
      <c r="P3694" s="97" t="s">
        <v>880</v>
      </c>
      <c r="Q3694" s="13" t="s">
        <v>12057</v>
      </c>
      <c r="R3694" t="s">
        <v>12058</v>
      </c>
      <c r="S3694" s="20">
        <v>0</v>
      </c>
      <c r="T3694" s="21" t="s">
        <v>38</v>
      </c>
    </row>
    <row r="3695" spans="1:20" x14ac:dyDescent="0.35">
      <c r="A3695" s="96" t="s">
        <v>12059</v>
      </c>
      <c r="B3695" s="96"/>
      <c r="C3695" s="96"/>
      <c r="D3695" s="13" t="s">
        <v>12060</v>
      </c>
      <c r="E3695" s="13">
        <v>15</v>
      </c>
      <c r="F3695" s="14">
        <v>0.5</v>
      </c>
      <c r="G3695" s="13" t="s">
        <v>14872</v>
      </c>
      <c r="H3695" s="14">
        <v>28</v>
      </c>
      <c r="I3695" s="15" t="s">
        <v>32</v>
      </c>
      <c r="J3695" s="16">
        <v>58.5</v>
      </c>
      <c r="K3695" s="16">
        <v>3.9</v>
      </c>
      <c r="L3695" s="17" t="s">
        <v>66</v>
      </c>
      <c r="M3695" s="163" t="str">
        <f>IFERROR(GETPIVOTDATA("Tot. Bottles",'- Ordine Aggregato -'!$A$1,"sku anker",A3695),"")</f>
        <v/>
      </c>
      <c r="N3695" s="18" t="s">
        <v>42</v>
      </c>
      <c r="O3695" s="19" t="str">
        <f t="shared" si="57"/>
        <v>Order online</v>
      </c>
      <c r="P3695" s="97" t="s">
        <v>880</v>
      </c>
      <c r="Q3695" s="13" t="s">
        <v>12061</v>
      </c>
      <c r="R3695" t="s">
        <v>12062</v>
      </c>
      <c r="S3695" s="20">
        <v>0</v>
      </c>
      <c r="T3695" s="21" t="s">
        <v>38</v>
      </c>
    </row>
    <row r="3696" spans="1:20" x14ac:dyDescent="0.35">
      <c r="A3696" s="13" t="s">
        <v>12063</v>
      </c>
      <c r="B3696" s="13"/>
      <c r="C3696" s="13"/>
      <c r="D3696" s="13" t="s">
        <v>12064</v>
      </c>
      <c r="E3696" s="13">
        <v>96</v>
      </c>
      <c r="F3696" s="14">
        <v>0.1</v>
      </c>
      <c r="G3696" s="13" t="s">
        <v>46</v>
      </c>
      <c r="H3696" s="14">
        <v>28</v>
      </c>
      <c r="I3696" s="15" t="s">
        <v>32</v>
      </c>
      <c r="J3696" s="16">
        <v>115.19999999999999</v>
      </c>
      <c r="K3696" s="16">
        <v>1.2</v>
      </c>
      <c r="L3696" s="17" t="s">
        <v>502</v>
      </c>
      <c r="M3696" s="163" t="str">
        <f>IFERROR(GETPIVOTDATA("Tot. Bottles",'- Ordine Aggregato -'!$A$1,"sku anker",A3696),"")</f>
        <v/>
      </c>
      <c r="N3696" s="18" t="s">
        <v>42</v>
      </c>
      <c r="O3696" s="19" t="str">
        <f t="shared" si="57"/>
        <v>Order online</v>
      </c>
      <c r="P3696" s="97" t="s">
        <v>880</v>
      </c>
      <c r="Q3696" s="13" t="s">
        <v>12065</v>
      </c>
      <c r="R3696" t="s">
        <v>12066</v>
      </c>
      <c r="S3696" s="20">
        <v>0</v>
      </c>
      <c r="T3696" s="21" t="s">
        <v>38</v>
      </c>
    </row>
    <row r="3697" spans="1:20" x14ac:dyDescent="0.35">
      <c r="A3697" s="96" t="s">
        <v>12067</v>
      </c>
      <c r="B3697" s="96"/>
      <c r="C3697" s="96"/>
      <c r="D3697" s="13" t="s">
        <v>12064</v>
      </c>
      <c r="E3697" s="13">
        <v>15</v>
      </c>
      <c r="F3697" s="14">
        <v>0.5</v>
      </c>
      <c r="G3697" s="13" t="s">
        <v>46</v>
      </c>
      <c r="H3697" s="14">
        <v>28</v>
      </c>
      <c r="I3697" s="15" t="s">
        <v>32</v>
      </c>
      <c r="J3697" s="16">
        <v>58.5</v>
      </c>
      <c r="K3697" s="16">
        <v>3.9</v>
      </c>
      <c r="L3697" s="17" t="s">
        <v>66</v>
      </c>
      <c r="M3697" s="163" t="str">
        <f>IFERROR(GETPIVOTDATA("Tot. Bottles",'- Ordine Aggregato -'!$A$1,"sku anker",A3697),"")</f>
        <v/>
      </c>
      <c r="N3697" s="18" t="s">
        <v>42</v>
      </c>
      <c r="O3697" s="19" t="str">
        <f t="shared" si="57"/>
        <v>Order online</v>
      </c>
      <c r="P3697" s="97" t="s">
        <v>880</v>
      </c>
      <c r="Q3697" s="13" t="s">
        <v>12068</v>
      </c>
      <c r="R3697" t="s">
        <v>12069</v>
      </c>
      <c r="S3697" s="20">
        <v>0</v>
      </c>
      <c r="T3697" s="21" t="s">
        <v>38</v>
      </c>
    </row>
    <row r="3698" spans="1:20" x14ac:dyDescent="0.35">
      <c r="A3698" s="13" t="s">
        <v>12070</v>
      </c>
      <c r="B3698" s="13"/>
      <c r="C3698" s="13"/>
      <c r="D3698" s="13" t="s">
        <v>12071</v>
      </c>
      <c r="E3698" s="13">
        <v>6</v>
      </c>
      <c r="F3698" s="14">
        <v>0.7</v>
      </c>
      <c r="G3698" s="13" t="s">
        <v>14872</v>
      </c>
      <c r="H3698" s="14">
        <v>38</v>
      </c>
      <c r="I3698" s="15" t="s">
        <v>32</v>
      </c>
      <c r="J3698" s="16">
        <v>64.5</v>
      </c>
      <c r="K3698" s="16">
        <v>10.75</v>
      </c>
      <c r="L3698" s="17" t="s">
        <v>66</v>
      </c>
      <c r="M3698" s="163" t="str">
        <f>IFERROR(GETPIVOTDATA("Tot. Bottles",'- Ordine Aggregato -'!$A$1,"sku anker",A3698),"")</f>
        <v/>
      </c>
      <c r="N3698" s="18" t="s">
        <v>42</v>
      </c>
      <c r="O3698" s="19" t="str">
        <f t="shared" si="57"/>
        <v>Order online</v>
      </c>
      <c r="P3698" s="97" t="s">
        <v>880</v>
      </c>
      <c r="Q3698" s="13" t="s">
        <v>12072</v>
      </c>
      <c r="R3698" t="s">
        <v>12073</v>
      </c>
      <c r="S3698" s="20">
        <v>0</v>
      </c>
      <c r="T3698" s="21" t="s">
        <v>38</v>
      </c>
    </row>
    <row r="3699" spans="1:20" x14ac:dyDescent="0.35">
      <c r="A3699" s="96" t="s">
        <v>12074</v>
      </c>
      <c r="B3699" s="96"/>
      <c r="C3699" s="96"/>
      <c r="D3699" s="13" t="s">
        <v>12075</v>
      </c>
      <c r="E3699" s="13">
        <v>96</v>
      </c>
      <c r="F3699" s="14">
        <v>0.1</v>
      </c>
      <c r="G3699" s="13" t="s">
        <v>46</v>
      </c>
      <c r="H3699" s="14">
        <v>40</v>
      </c>
      <c r="I3699" s="15" t="s">
        <v>32</v>
      </c>
      <c r="J3699" s="16">
        <v>86.4</v>
      </c>
      <c r="K3699" s="16">
        <v>0.9</v>
      </c>
      <c r="L3699" s="17" t="s">
        <v>73</v>
      </c>
      <c r="M3699" s="163" t="str">
        <f>IFERROR(GETPIVOTDATA("Tot. Bottles",'- Ordine Aggregato -'!$A$1,"sku anker",A3699),"")</f>
        <v/>
      </c>
      <c r="N3699" s="18" t="s">
        <v>42</v>
      </c>
      <c r="O3699" s="19" t="str">
        <f t="shared" si="57"/>
        <v>Order online</v>
      </c>
      <c r="P3699" s="97" t="s">
        <v>880</v>
      </c>
      <c r="Q3699" s="13" t="s">
        <v>12076</v>
      </c>
      <c r="R3699" t="s">
        <v>12009</v>
      </c>
      <c r="S3699" s="20">
        <v>0</v>
      </c>
      <c r="T3699" s="21" t="s">
        <v>38</v>
      </c>
    </row>
    <row r="3700" spans="1:20" x14ac:dyDescent="0.35">
      <c r="A3700" s="96" t="s">
        <v>12077</v>
      </c>
      <c r="B3700" s="96"/>
      <c r="C3700" s="96"/>
      <c r="D3700" s="13" t="s">
        <v>12075</v>
      </c>
      <c r="E3700" s="13">
        <v>15</v>
      </c>
      <c r="F3700" s="14">
        <v>0.5</v>
      </c>
      <c r="G3700" s="13" t="s">
        <v>31</v>
      </c>
      <c r="H3700" s="14">
        <v>40</v>
      </c>
      <c r="I3700" s="15" t="s">
        <v>32</v>
      </c>
      <c r="J3700" s="16">
        <v>58.5</v>
      </c>
      <c r="K3700" s="16">
        <v>3.9</v>
      </c>
      <c r="L3700" s="17" t="s">
        <v>66</v>
      </c>
      <c r="M3700" s="163" t="str">
        <f>IFERROR(GETPIVOTDATA("Tot. Bottles",'- Ordine Aggregato -'!$A$1,"sku anker",A3700),"")</f>
        <v/>
      </c>
      <c r="N3700" s="18" t="s">
        <v>42</v>
      </c>
      <c r="O3700" s="19" t="str">
        <f t="shared" si="57"/>
        <v>Order online</v>
      </c>
      <c r="P3700" s="97" t="s">
        <v>880</v>
      </c>
      <c r="Q3700" s="13" t="s">
        <v>12078</v>
      </c>
      <c r="R3700" t="s">
        <v>12079</v>
      </c>
      <c r="S3700" s="20">
        <v>0</v>
      </c>
      <c r="T3700" s="21" t="s">
        <v>38</v>
      </c>
    </row>
    <row r="3701" spans="1:20" x14ac:dyDescent="0.35">
      <c r="A3701" s="96" t="s">
        <v>12080</v>
      </c>
      <c r="B3701" s="96"/>
      <c r="C3701" s="96"/>
      <c r="D3701" s="13" t="s">
        <v>12081</v>
      </c>
      <c r="E3701" s="13">
        <v>96</v>
      </c>
      <c r="F3701" s="14">
        <v>0.1</v>
      </c>
      <c r="G3701" s="13" t="s">
        <v>14872</v>
      </c>
      <c r="H3701" s="14">
        <v>28</v>
      </c>
      <c r="I3701" s="15" t="s">
        <v>32</v>
      </c>
      <c r="J3701" s="16">
        <v>86.4</v>
      </c>
      <c r="K3701" s="16">
        <v>0.9</v>
      </c>
      <c r="L3701" s="17" t="s">
        <v>66</v>
      </c>
      <c r="M3701" s="163" t="str">
        <f>IFERROR(GETPIVOTDATA("Tot. Bottles",'- Ordine Aggregato -'!$A$1,"sku anker",A3701),"")</f>
        <v/>
      </c>
      <c r="N3701" s="18" t="s">
        <v>34</v>
      </c>
      <c r="O3701" s="19" t="str">
        <f t="shared" si="57"/>
        <v>Order online</v>
      </c>
      <c r="P3701" s="97" t="s">
        <v>880</v>
      </c>
      <c r="Q3701" s="13" t="s">
        <v>12082</v>
      </c>
      <c r="R3701" t="s">
        <v>12083</v>
      </c>
      <c r="S3701" s="20">
        <v>0</v>
      </c>
      <c r="T3701" s="21" t="s">
        <v>38</v>
      </c>
    </row>
    <row r="3702" spans="1:20" x14ac:dyDescent="0.35">
      <c r="A3702" s="96" t="s">
        <v>12084</v>
      </c>
      <c r="B3702" s="96"/>
      <c r="C3702" s="96"/>
      <c r="D3702" s="13" t="s">
        <v>12081</v>
      </c>
      <c r="E3702" s="13">
        <v>15</v>
      </c>
      <c r="F3702" s="14">
        <v>0.5</v>
      </c>
      <c r="G3702" s="13" t="s">
        <v>46</v>
      </c>
      <c r="H3702" s="14">
        <v>28</v>
      </c>
      <c r="I3702" s="15" t="s">
        <v>32</v>
      </c>
      <c r="J3702" s="16">
        <v>58.5</v>
      </c>
      <c r="K3702" s="16">
        <v>3.9</v>
      </c>
      <c r="L3702" s="17" t="s">
        <v>66</v>
      </c>
      <c r="M3702" s="163" t="str">
        <f>IFERROR(GETPIVOTDATA("Tot. Bottles",'- Ordine Aggregato -'!$A$1,"sku anker",A3702),"")</f>
        <v/>
      </c>
      <c r="N3702" s="18" t="s">
        <v>42</v>
      </c>
      <c r="O3702" s="19" t="str">
        <f t="shared" si="57"/>
        <v>Order online</v>
      </c>
      <c r="P3702" s="97" t="s">
        <v>880</v>
      </c>
      <c r="Q3702" s="13" t="s">
        <v>12085</v>
      </c>
      <c r="R3702" t="s">
        <v>12035</v>
      </c>
      <c r="S3702" s="20">
        <v>0</v>
      </c>
      <c r="T3702" s="21" t="s">
        <v>38</v>
      </c>
    </row>
    <row r="3703" spans="1:20" x14ac:dyDescent="0.35">
      <c r="A3703" s="13" t="s">
        <v>12086</v>
      </c>
      <c r="B3703" s="13"/>
      <c r="C3703" s="13"/>
      <c r="D3703" s="13" t="s">
        <v>12087</v>
      </c>
      <c r="E3703" s="13">
        <v>15</v>
      </c>
      <c r="F3703" s="14">
        <v>0.5</v>
      </c>
      <c r="G3703" s="13" t="s">
        <v>14872</v>
      </c>
      <c r="H3703" s="14">
        <v>28</v>
      </c>
      <c r="I3703" s="15" t="s">
        <v>32</v>
      </c>
      <c r="J3703" s="16">
        <v>58.5</v>
      </c>
      <c r="K3703" s="16">
        <v>3.9</v>
      </c>
      <c r="L3703" s="17" t="s">
        <v>66</v>
      </c>
      <c r="M3703" s="163" t="str">
        <f>IFERROR(GETPIVOTDATA("Tot. Bottles",'- Ordine Aggregato -'!$A$1,"sku anker",A3703),"")</f>
        <v/>
      </c>
      <c r="N3703" s="18" t="s">
        <v>42</v>
      </c>
      <c r="O3703" s="19" t="str">
        <f t="shared" si="57"/>
        <v>Order online</v>
      </c>
      <c r="P3703" s="97" t="s">
        <v>880</v>
      </c>
      <c r="Q3703" s="13" t="s">
        <v>12088</v>
      </c>
      <c r="R3703" t="s">
        <v>12089</v>
      </c>
      <c r="S3703" s="20">
        <v>0</v>
      </c>
      <c r="T3703" s="21" t="s">
        <v>38</v>
      </c>
    </row>
    <row r="3704" spans="1:20" x14ac:dyDescent="0.35">
      <c r="A3704" s="96" t="s">
        <v>12090</v>
      </c>
      <c r="B3704" s="96"/>
      <c r="C3704" s="96"/>
      <c r="D3704" s="13" t="s">
        <v>12091</v>
      </c>
      <c r="E3704" s="13">
        <v>96</v>
      </c>
      <c r="F3704" s="14">
        <v>0.1</v>
      </c>
      <c r="G3704" s="13" t="s">
        <v>14872</v>
      </c>
      <c r="H3704" s="14">
        <v>28</v>
      </c>
      <c r="I3704" s="15" t="s">
        <v>32</v>
      </c>
      <c r="J3704" s="16">
        <v>115.19999999999999</v>
      </c>
      <c r="K3704" s="16">
        <v>1.2</v>
      </c>
      <c r="L3704" s="17" t="s">
        <v>66</v>
      </c>
      <c r="M3704" s="163" t="str">
        <f>IFERROR(GETPIVOTDATA("Tot. Bottles",'- Ordine Aggregato -'!$A$1,"sku anker",A3704),"")</f>
        <v/>
      </c>
      <c r="N3704" s="18" t="s">
        <v>34</v>
      </c>
      <c r="O3704" s="19" t="str">
        <f t="shared" si="57"/>
        <v>Order online</v>
      </c>
      <c r="P3704" s="97" t="s">
        <v>880</v>
      </c>
      <c r="Q3704" s="13" t="s">
        <v>12092</v>
      </c>
      <c r="R3704" t="s">
        <v>12093</v>
      </c>
      <c r="S3704" s="20">
        <v>0</v>
      </c>
      <c r="T3704" s="21" t="s">
        <v>38</v>
      </c>
    </row>
    <row r="3705" spans="1:20" x14ac:dyDescent="0.35">
      <c r="A3705" s="96" t="s">
        <v>12094</v>
      </c>
      <c r="B3705" s="96"/>
      <c r="C3705" s="96"/>
      <c r="D3705" s="13" t="s">
        <v>12095</v>
      </c>
      <c r="E3705" s="13">
        <v>15</v>
      </c>
      <c r="F3705" s="14">
        <v>0.5</v>
      </c>
      <c r="G3705" s="13" t="s">
        <v>46</v>
      </c>
      <c r="H3705" s="14">
        <v>28</v>
      </c>
      <c r="I3705" s="15" t="s">
        <v>32</v>
      </c>
      <c r="J3705" s="16">
        <v>58.5</v>
      </c>
      <c r="K3705" s="16">
        <v>3.9</v>
      </c>
      <c r="L3705" s="17" t="s">
        <v>66</v>
      </c>
      <c r="M3705" s="163" t="str">
        <f>IFERROR(GETPIVOTDATA("Tot. Bottles",'- Ordine Aggregato -'!$A$1,"sku anker",A3705),"")</f>
        <v/>
      </c>
      <c r="N3705" s="18" t="s">
        <v>42</v>
      </c>
      <c r="O3705" s="19" t="str">
        <f t="shared" si="57"/>
        <v>Order online</v>
      </c>
      <c r="P3705" s="97" t="s">
        <v>880</v>
      </c>
      <c r="Q3705" s="13" t="s">
        <v>12096</v>
      </c>
      <c r="R3705" t="s">
        <v>12097</v>
      </c>
      <c r="S3705" s="20">
        <v>0</v>
      </c>
      <c r="T3705" s="21" t="s">
        <v>38</v>
      </c>
    </row>
    <row r="3706" spans="1:20" x14ac:dyDescent="0.35">
      <c r="A3706" s="96" t="s">
        <v>12098</v>
      </c>
      <c r="D3706" s="13" t="s">
        <v>12099</v>
      </c>
      <c r="E3706" s="13">
        <v>6</v>
      </c>
      <c r="F3706" s="14">
        <v>0.7</v>
      </c>
      <c r="G3706" s="13" t="s">
        <v>31</v>
      </c>
      <c r="H3706" s="14">
        <v>15</v>
      </c>
      <c r="I3706" s="15" t="s">
        <v>32</v>
      </c>
      <c r="J3706" s="16">
        <v>26.700000000000003</v>
      </c>
      <c r="K3706" s="16">
        <v>4.45</v>
      </c>
      <c r="L3706" s="17" t="s">
        <v>502</v>
      </c>
      <c r="M3706" s="163" t="str">
        <f>IFERROR(GETPIVOTDATA("Tot. Bottles",'- Ordine Aggregato -'!$A$1,"sku anker",A3706),"")</f>
        <v/>
      </c>
      <c r="N3706" s="18" t="s">
        <v>67</v>
      </c>
      <c r="O3706" s="19" t="str">
        <f t="shared" si="57"/>
        <v>Order online</v>
      </c>
      <c r="P3706" s="97" t="s">
        <v>146</v>
      </c>
      <c r="Q3706" s="13" t="s">
        <v>12100</v>
      </c>
      <c r="R3706" t="s">
        <v>12101</v>
      </c>
      <c r="S3706" s="20">
        <v>4.45</v>
      </c>
      <c r="T3706" s="21" t="s">
        <v>38</v>
      </c>
    </row>
    <row r="3707" spans="1:20" x14ac:dyDescent="0.35">
      <c r="A3707" s="13" t="s">
        <v>12102</v>
      </c>
      <c r="B3707" s="13"/>
      <c r="C3707" s="13"/>
      <c r="D3707" s="13" t="s">
        <v>12103</v>
      </c>
      <c r="E3707" s="13">
        <v>6</v>
      </c>
      <c r="F3707" s="14">
        <v>0.7</v>
      </c>
      <c r="G3707" s="13" t="s">
        <v>31</v>
      </c>
      <c r="H3707" s="14">
        <v>15</v>
      </c>
      <c r="I3707" s="15" t="s">
        <v>32</v>
      </c>
      <c r="J3707" s="16">
        <v>31.5</v>
      </c>
      <c r="K3707" s="16">
        <v>5.25</v>
      </c>
      <c r="L3707" s="17" t="s">
        <v>502</v>
      </c>
      <c r="M3707" s="163" t="str">
        <f>IFERROR(GETPIVOTDATA("Tot. Bottles",'- Ordine Aggregato -'!$A$1,"sku anker",A3707),"")</f>
        <v/>
      </c>
      <c r="N3707" s="18" t="s">
        <v>42</v>
      </c>
      <c r="O3707" s="19" t="str">
        <f t="shared" si="57"/>
        <v>Order online</v>
      </c>
      <c r="P3707" s="97" t="s">
        <v>146</v>
      </c>
      <c r="Q3707" s="13" t="s">
        <v>12104</v>
      </c>
      <c r="R3707" t="s">
        <v>12105</v>
      </c>
      <c r="S3707" s="20">
        <v>0</v>
      </c>
      <c r="T3707" s="21" t="s">
        <v>38</v>
      </c>
    </row>
    <row r="3708" spans="1:20" x14ac:dyDescent="0.35">
      <c r="A3708" s="96" t="s">
        <v>12106</v>
      </c>
      <c r="B3708" s="96"/>
      <c r="C3708" s="96"/>
      <c r="D3708" s="13" t="s">
        <v>12107</v>
      </c>
      <c r="E3708" s="13">
        <v>6</v>
      </c>
      <c r="F3708" s="14">
        <v>0.7</v>
      </c>
      <c r="G3708" s="13" t="s">
        <v>31</v>
      </c>
      <c r="H3708" s="14">
        <v>15</v>
      </c>
      <c r="I3708" s="15" t="s">
        <v>32</v>
      </c>
      <c r="J3708" s="16">
        <v>25.5</v>
      </c>
      <c r="K3708" s="16">
        <v>4.25</v>
      </c>
      <c r="L3708" s="17" t="s">
        <v>502</v>
      </c>
      <c r="M3708" s="163" t="str">
        <f>IFERROR(GETPIVOTDATA("Tot. Bottles",'- Ordine Aggregato -'!$A$1,"sku anker",A3708),"")</f>
        <v/>
      </c>
      <c r="N3708" s="18" t="s">
        <v>67</v>
      </c>
      <c r="O3708" s="19" t="str">
        <f t="shared" si="57"/>
        <v>Order online</v>
      </c>
      <c r="P3708" s="97" t="s">
        <v>146</v>
      </c>
      <c r="Q3708" s="13" t="s">
        <v>12108</v>
      </c>
      <c r="R3708" t="s">
        <v>12109</v>
      </c>
      <c r="S3708" s="20">
        <v>4.25</v>
      </c>
      <c r="T3708" s="21" t="s">
        <v>38</v>
      </c>
    </row>
    <row r="3709" spans="1:20" x14ac:dyDescent="0.35">
      <c r="A3709" s="13" t="s">
        <v>12110</v>
      </c>
      <c r="B3709" s="13"/>
      <c r="C3709" s="13"/>
      <c r="D3709" s="13" t="s">
        <v>12111</v>
      </c>
      <c r="E3709" s="13">
        <v>6</v>
      </c>
      <c r="F3709" s="14">
        <v>0.7</v>
      </c>
      <c r="G3709" s="13" t="s">
        <v>31</v>
      </c>
      <c r="H3709" s="14">
        <v>15</v>
      </c>
      <c r="I3709" s="15" t="s">
        <v>32</v>
      </c>
      <c r="J3709" s="16">
        <v>33</v>
      </c>
      <c r="K3709" s="16">
        <v>5.5</v>
      </c>
      <c r="L3709" s="17" t="s">
        <v>502</v>
      </c>
      <c r="M3709" s="163" t="str">
        <f>IFERROR(GETPIVOTDATA("Tot. Bottles",'- Ordine Aggregato -'!$A$1,"sku anker",A3709),"")</f>
        <v/>
      </c>
      <c r="N3709" s="18" t="s">
        <v>42</v>
      </c>
      <c r="O3709" s="19" t="str">
        <f t="shared" si="57"/>
        <v>Order online</v>
      </c>
      <c r="P3709" s="97" t="s">
        <v>146</v>
      </c>
      <c r="Q3709" s="13" t="s">
        <v>12112</v>
      </c>
      <c r="R3709" t="s">
        <v>12113</v>
      </c>
      <c r="S3709" s="20">
        <v>0</v>
      </c>
      <c r="T3709" s="21" t="s">
        <v>38</v>
      </c>
    </row>
    <row r="3710" spans="1:20" x14ac:dyDescent="0.35">
      <c r="A3710" s="13" t="s">
        <v>12114</v>
      </c>
      <c r="B3710" s="13"/>
      <c r="C3710" s="13"/>
      <c r="D3710" s="13" t="s">
        <v>12115</v>
      </c>
      <c r="E3710" s="13">
        <v>6</v>
      </c>
      <c r="F3710" s="14">
        <v>0.7</v>
      </c>
      <c r="G3710" s="13" t="s">
        <v>31</v>
      </c>
      <c r="H3710" s="14">
        <v>15</v>
      </c>
      <c r="I3710" s="15" t="s">
        <v>32</v>
      </c>
      <c r="J3710" s="16">
        <v>26.099999999999998</v>
      </c>
      <c r="K3710" s="16">
        <v>4.3499999999999996</v>
      </c>
      <c r="L3710" s="17" t="s">
        <v>502</v>
      </c>
      <c r="M3710" s="163" t="str">
        <f>IFERROR(GETPIVOTDATA("Tot. Bottles",'- Ordine Aggregato -'!$A$1,"sku anker",A3710),"")</f>
        <v/>
      </c>
      <c r="N3710" s="18" t="s">
        <v>67</v>
      </c>
      <c r="O3710" s="19" t="str">
        <f t="shared" si="57"/>
        <v>Order online</v>
      </c>
      <c r="P3710" s="97" t="s">
        <v>146</v>
      </c>
      <c r="Q3710" s="13" t="s">
        <v>12116</v>
      </c>
      <c r="R3710" t="s">
        <v>12117</v>
      </c>
      <c r="S3710" s="20">
        <v>4.3499999999999996</v>
      </c>
      <c r="T3710" s="21" t="s">
        <v>38</v>
      </c>
    </row>
    <row r="3711" spans="1:20" x14ac:dyDescent="0.35">
      <c r="A3711" s="13" t="s">
        <v>12118</v>
      </c>
      <c r="B3711" s="13"/>
      <c r="C3711" s="13"/>
      <c r="D3711" s="13" t="s">
        <v>12119</v>
      </c>
      <c r="E3711" s="13">
        <v>6</v>
      </c>
      <c r="F3711" s="14">
        <v>0.7</v>
      </c>
      <c r="G3711" s="13" t="s">
        <v>31</v>
      </c>
      <c r="H3711" s="14">
        <v>15</v>
      </c>
      <c r="I3711" s="15" t="s">
        <v>32</v>
      </c>
      <c r="J3711" s="16">
        <v>33.900000000000006</v>
      </c>
      <c r="K3711" s="16">
        <v>5.65</v>
      </c>
      <c r="L3711" s="17" t="s">
        <v>502</v>
      </c>
      <c r="M3711" s="163" t="str">
        <f>IFERROR(GETPIVOTDATA("Tot. Bottles",'- Ordine Aggregato -'!$A$1,"sku anker",A3711),"")</f>
        <v/>
      </c>
      <c r="N3711" s="18" t="s">
        <v>42</v>
      </c>
      <c r="O3711" s="19" t="str">
        <f t="shared" si="57"/>
        <v>Order online</v>
      </c>
      <c r="P3711" s="97" t="s">
        <v>146</v>
      </c>
      <c r="Q3711" s="13" t="s">
        <v>12120</v>
      </c>
      <c r="R3711" t="s">
        <v>12121</v>
      </c>
      <c r="S3711" s="20">
        <v>0</v>
      </c>
      <c r="T3711" s="21" t="s">
        <v>38</v>
      </c>
    </row>
    <row r="3712" spans="1:20" x14ac:dyDescent="0.35">
      <c r="A3712" s="96" t="s">
        <v>16005</v>
      </c>
      <c r="B3712" s="96"/>
      <c r="C3712" s="96"/>
      <c r="D3712" s="13" t="s">
        <v>16006</v>
      </c>
      <c r="E3712" s="13">
        <v>6</v>
      </c>
      <c r="F3712" s="14">
        <v>0.7</v>
      </c>
      <c r="G3712" s="13" t="s">
        <v>767</v>
      </c>
      <c r="H3712" s="14">
        <v>15</v>
      </c>
      <c r="I3712" s="15" t="s">
        <v>32</v>
      </c>
      <c r="J3712" s="16">
        <v>31.5</v>
      </c>
      <c r="K3712" s="16">
        <v>5.25</v>
      </c>
      <c r="L3712" s="17" t="s">
        <v>4515</v>
      </c>
      <c r="M3712" s="163" t="str">
        <f>IFERROR(GETPIVOTDATA("Tot. Bottles",'- Ordine Aggregato -'!$A$1,"sku anker",A3712),"")</f>
        <v/>
      </c>
      <c r="N3712" s="18" t="s">
        <v>28</v>
      </c>
      <c r="O3712" s="19" t="str">
        <f t="shared" si="57"/>
        <v>Order online</v>
      </c>
      <c r="P3712" s="97" t="s">
        <v>146</v>
      </c>
      <c r="Q3712" s="13" t="s">
        <v>16007</v>
      </c>
      <c r="R3712" t="s">
        <v>16008</v>
      </c>
      <c r="S3712" s="20">
        <v>0</v>
      </c>
      <c r="T3712" s="21" t="s">
        <v>3755</v>
      </c>
    </row>
    <row r="3713" spans="1:20" x14ac:dyDescent="0.35">
      <c r="A3713" s="96" t="s">
        <v>12122</v>
      </c>
      <c r="D3713" s="13" t="s">
        <v>12123</v>
      </c>
      <c r="E3713" s="13">
        <v>6</v>
      </c>
      <c r="F3713" s="14">
        <v>0.35</v>
      </c>
      <c r="G3713" s="13" t="s">
        <v>46</v>
      </c>
      <c r="H3713" s="14">
        <v>35</v>
      </c>
      <c r="I3713" s="15" t="s">
        <v>32</v>
      </c>
      <c r="J3713" s="16">
        <v>30</v>
      </c>
      <c r="K3713" s="16">
        <v>5</v>
      </c>
      <c r="L3713" s="17" t="s">
        <v>88</v>
      </c>
      <c r="M3713" s="163" t="str">
        <f>IFERROR(GETPIVOTDATA("Tot. Bottles",'- Ordine Aggregato -'!$A$1,"sku anker",A3713),"")</f>
        <v/>
      </c>
      <c r="N3713" s="18" t="s">
        <v>42</v>
      </c>
      <c r="O3713" s="19" t="str">
        <f t="shared" si="57"/>
        <v>Order online</v>
      </c>
      <c r="P3713" s="97" t="s">
        <v>385</v>
      </c>
      <c r="Q3713" s="13" t="s">
        <v>12124</v>
      </c>
      <c r="R3713" t="s">
        <v>12125</v>
      </c>
      <c r="S3713" s="20">
        <v>0</v>
      </c>
      <c r="T3713" s="21" t="s">
        <v>38</v>
      </c>
    </row>
    <row r="3714" spans="1:20" x14ac:dyDescent="0.35">
      <c r="A3714" s="96" t="s">
        <v>12126</v>
      </c>
      <c r="D3714" s="13" t="s">
        <v>12123</v>
      </c>
      <c r="E3714" s="13">
        <v>6</v>
      </c>
      <c r="F3714" s="14">
        <v>0.7</v>
      </c>
      <c r="G3714" s="13" t="s">
        <v>46</v>
      </c>
      <c r="H3714" s="14">
        <v>35</v>
      </c>
      <c r="I3714" s="15" t="s">
        <v>32</v>
      </c>
      <c r="J3714" s="16">
        <v>29.700000000000003</v>
      </c>
      <c r="K3714" s="16">
        <v>4.95</v>
      </c>
      <c r="L3714" s="17" t="s">
        <v>88</v>
      </c>
      <c r="M3714" s="163" t="str">
        <f>IFERROR(GETPIVOTDATA("Tot. Bottles",'- Ordine Aggregato -'!$A$1,"sku anker",A3714),"")</f>
        <v/>
      </c>
      <c r="N3714" s="18" t="s">
        <v>42</v>
      </c>
      <c r="O3714" s="19" t="str">
        <f t="shared" si="57"/>
        <v>Order online</v>
      </c>
      <c r="P3714" s="97" t="s">
        <v>385</v>
      </c>
      <c r="Q3714" s="13" t="s">
        <v>12127</v>
      </c>
      <c r="R3714" t="s">
        <v>12128</v>
      </c>
      <c r="S3714" s="20">
        <v>0</v>
      </c>
      <c r="T3714" s="21" t="s">
        <v>38</v>
      </c>
    </row>
    <row r="3715" spans="1:20" x14ac:dyDescent="0.35">
      <c r="A3715" s="13" t="s">
        <v>12129</v>
      </c>
      <c r="B3715" s="13"/>
      <c r="C3715" s="13"/>
      <c r="D3715" s="13" t="s">
        <v>12123</v>
      </c>
      <c r="E3715" s="13">
        <v>6</v>
      </c>
      <c r="F3715" s="14">
        <v>0.7</v>
      </c>
      <c r="G3715" s="13" t="s">
        <v>14871</v>
      </c>
      <c r="H3715" s="14">
        <v>35</v>
      </c>
      <c r="I3715" s="15" t="s">
        <v>32</v>
      </c>
      <c r="J3715" s="16">
        <v>29.700000000000003</v>
      </c>
      <c r="K3715" s="16">
        <v>4.95</v>
      </c>
      <c r="L3715" s="17" t="s">
        <v>88</v>
      </c>
      <c r="M3715" s="163" t="str">
        <f>IFERROR(GETPIVOTDATA("Tot. Bottles",'- Ordine Aggregato -'!$A$1,"sku anker",A3715),"")</f>
        <v/>
      </c>
      <c r="N3715" s="18" t="s">
        <v>42</v>
      </c>
      <c r="O3715" s="19" t="str">
        <f t="shared" si="57"/>
        <v>Order online</v>
      </c>
      <c r="P3715" s="97" t="s">
        <v>385</v>
      </c>
      <c r="Q3715" s="13" t="s">
        <v>12130</v>
      </c>
      <c r="R3715" t="s">
        <v>12128</v>
      </c>
      <c r="S3715" s="20">
        <v>0</v>
      </c>
      <c r="T3715" s="21" t="s">
        <v>38</v>
      </c>
    </row>
    <row r="3716" spans="1:20" x14ac:dyDescent="0.35">
      <c r="A3716" s="96" t="s">
        <v>12131</v>
      </c>
      <c r="B3716" s="96"/>
      <c r="C3716" s="96"/>
      <c r="D3716" s="13" t="s">
        <v>12123</v>
      </c>
      <c r="E3716" s="13">
        <v>12</v>
      </c>
      <c r="F3716" s="14">
        <v>1</v>
      </c>
      <c r="G3716" s="13" t="s">
        <v>14871</v>
      </c>
      <c r="H3716" s="14">
        <v>35</v>
      </c>
      <c r="I3716" s="15" t="s">
        <v>32</v>
      </c>
      <c r="J3716" s="16">
        <v>75</v>
      </c>
      <c r="K3716" s="16">
        <v>6.25</v>
      </c>
      <c r="L3716" s="17" t="s">
        <v>88</v>
      </c>
      <c r="M3716" s="163" t="str">
        <f>IFERROR(GETPIVOTDATA("Tot. Bottles",'- Ordine Aggregato -'!$A$1,"sku anker",A3716),"")</f>
        <v/>
      </c>
      <c r="N3716" s="18" t="s">
        <v>42</v>
      </c>
      <c r="O3716" s="19" t="str">
        <f t="shared" si="57"/>
        <v>Order online</v>
      </c>
      <c r="P3716" s="97" t="s">
        <v>385</v>
      </c>
      <c r="Q3716" s="13" t="s">
        <v>12132</v>
      </c>
      <c r="R3716" t="s">
        <v>12133</v>
      </c>
      <c r="S3716" s="20">
        <v>0</v>
      </c>
      <c r="T3716" s="21" t="s">
        <v>38</v>
      </c>
    </row>
    <row r="3717" spans="1:20" x14ac:dyDescent="0.35">
      <c r="A3717" s="13" t="s">
        <v>12134</v>
      </c>
      <c r="B3717" s="13"/>
      <c r="C3717" s="13"/>
      <c r="D3717" s="13" t="s">
        <v>12123</v>
      </c>
      <c r="E3717" s="13">
        <v>6</v>
      </c>
      <c r="F3717" s="14">
        <v>1</v>
      </c>
      <c r="G3717" s="13" t="s">
        <v>46</v>
      </c>
      <c r="H3717" s="14">
        <v>35</v>
      </c>
      <c r="I3717" s="15" t="s">
        <v>32</v>
      </c>
      <c r="J3717" s="16">
        <v>37.5</v>
      </c>
      <c r="K3717" s="16">
        <v>6.25</v>
      </c>
      <c r="L3717" s="17" t="s">
        <v>88</v>
      </c>
      <c r="M3717" s="163" t="str">
        <f>IFERROR(GETPIVOTDATA("Tot. Bottles",'- Ordine Aggregato -'!$A$1,"sku anker",A3717),"")</f>
        <v/>
      </c>
      <c r="N3717" s="18" t="s">
        <v>42</v>
      </c>
      <c r="O3717" s="19" t="str">
        <f t="shared" si="57"/>
        <v>Order online</v>
      </c>
      <c r="P3717" s="97" t="s">
        <v>385</v>
      </c>
      <c r="Q3717" s="13" t="s">
        <v>12135</v>
      </c>
      <c r="R3717" t="s">
        <v>12136</v>
      </c>
      <c r="S3717" s="20">
        <v>0</v>
      </c>
      <c r="T3717" s="21" t="s">
        <v>38</v>
      </c>
    </row>
    <row r="3718" spans="1:20" x14ac:dyDescent="0.35">
      <c r="A3718" s="13" t="s">
        <v>12137</v>
      </c>
      <c r="B3718" s="13"/>
      <c r="C3718" s="13"/>
      <c r="D3718" s="13" t="s">
        <v>12138</v>
      </c>
      <c r="E3718" s="13">
        <v>6</v>
      </c>
      <c r="F3718" s="14">
        <v>0.7</v>
      </c>
      <c r="G3718" s="13" t="s">
        <v>14871</v>
      </c>
      <c r="H3718" s="14">
        <v>40</v>
      </c>
      <c r="I3718" s="15" t="s">
        <v>32</v>
      </c>
      <c r="J3718" s="16">
        <v>29.099999999999998</v>
      </c>
      <c r="K3718" s="16">
        <v>4.8499999999999996</v>
      </c>
      <c r="L3718" s="17" t="s">
        <v>1224</v>
      </c>
      <c r="M3718" s="163" t="str">
        <f>IFERROR(GETPIVOTDATA("Tot. Bottles",'- Ordine Aggregato -'!$A$1,"sku anker",A3718),"")</f>
        <v/>
      </c>
      <c r="N3718" s="18" t="s">
        <v>34</v>
      </c>
      <c r="O3718" s="19" t="str">
        <f t="shared" si="57"/>
        <v>Order online</v>
      </c>
      <c r="P3718" s="97" t="s">
        <v>220</v>
      </c>
      <c r="Q3718" s="13" t="s">
        <v>12139</v>
      </c>
      <c r="R3718" t="s">
        <v>12140</v>
      </c>
      <c r="S3718" s="20">
        <v>0</v>
      </c>
      <c r="T3718" s="21" t="s">
        <v>38</v>
      </c>
    </row>
    <row r="3719" spans="1:20" x14ac:dyDescent="0.35">
      <c r="A3719" s="13" t="s">
        <v>12141</v>
      </c>
      <c r="B3719" s="13"/>
      <c r="C3719" s="13"/>
      <c r="D3719" s="13" t="s">
        <v>12142</v>
      </c>
      <c r="E3719" s="13">
        <v>6</v>
      </c>
      <c r="F3719" s="14">
        <v>0.7</v>
      </c>
      <c r="G3719" s="13" t="s">
        <v>14871</v>
      </c>
      <c r="H3719" s="14">
        <v>40</v>
      </c>
      <c r="I3719" s="15" t="s">
        <v>32</v>
      </c>
      <c r="J3719" s="16">
        <v>24</v>
      </c>
      <c r="K3719" s="16">
        <v>4</v>
      </c>
      <c r="L3719" s="17" t="s">
        <v>1224</v>
      </c>
      <c r="M3719" s="163" t="str">
        <f>IFERROR(GETPIVOTDATA("Tot. Bottles",'- Ordine Aggregato -'!$A$1,"sku anker",A3719),"")</f>
        <v/>
      </c>
      <c r="N3719" s="18" t="s">
        <v>42</v>
      </c>
      <c r="O3719" s="19" t="str">
        <f t="shared" si="57"/>
        <v>Order online</v>
      </c>
      <c r="P3719" s="97" t="s">
        <v>220</v>
      </c>
      <c r="Q3719" s="13" t="s">
        <v>12143</v>
      </c>
      <c r="R3719" t="s">
        <v>12144</v>
      </c>
      <c r="S3719" s="20">
        <v>0</v>
      </c>
      <c r="T3719" s="21" t="s">
        <v>38</v>
      </c>
    </row>
    <row r="3720" spans="1:20" x14ac:dyDescent="0.35">
      <c r="A3720" s="13" t="s">
        <v>12145</v>
      </c>
      <c r="B3720" s="13"/>
      <c r="C3720" s="13"/>
      <c r="D3720" s="13" t="s">
        <v>12146</v>
      </c>
      <c r="E3720" s="13">
        <v>6</v>
      </c>
      <c r="F3720" s="14">
        <v>0.7</v>
      </c>
      <c r="G3720" s="13" t="s">
        <v>14871</v>
      </c>
      <c r="H3720" s="14">
        <v>40</v>
      </c>
      <c r="I3720" s="15" t="s">
        <v>32</v>
      </c>
      <c r="J3720" s="16">
        <v>28.5</v>
      </c>
      <c r="K3720" s="16">
        <v>4.75</v>
      </c>
      <c r="L3720" s="17" t="s">
        <v>502</v>
      </c>
      <c r="M3720" s="163" t="str">
        <f>IFERROR(GETPIVOTDATA("Tot. Bottles",'- Ordine Aggregato -'!$A$1,"sku anker",A3720),"")</f>
        <v/>
      </c>
      <c r="N3720" s="18" t="s">
        <v>42</v>
      </c>
      <c r="O3720" s="19" t="str">
        <f t="shared" si="57"/>
        <v>Order online</v>
      </c>
      <c r="P3720" s="97" t="s">
        <v>220</v>
      </c>
      <c r="Q3720" s="13" t="s">
        <v>12147</v>
      </c>
      <c r="R3720" t="s">
        <v>12148</v>
      </c>
      <c r="S3720" s="20">
        <v>0</v>
      </c>
      <c r="T3720" s="21" t="s">
        <v>38</v>
      </c>
    </row>
    <row r="3721" spans="1:20" x14ac:dyDescent="0.35">
      <c r="A3721" s="96" t="s">
        <v>12149</v>
      </c>
      <c r="B3721" s="96"/>
      <c r="C3721" s="96"/>
      <c r="D3721" s="13" t="s">
        <v>12150</v>
      </c>
      <c r="E3721" s="13">
        <v>6</v>
      </c>
      <c r="F3721" s="14">
        <v>0.7</v>
      </c>
      <c r="G3721" s="13" t="s">
        <v>14872</v>
      </c>
      <c r="H3721" s="14">
        <v>10</v>
      </c>
      <c r="I3721" s="15" t="s">
        <v>32</v>
      </c>
      <c r="J3721" s="16">
        <v>46.5</v>
      </c>
      <c r="K3721" s="16">
        <v>7.75</v>
      </c>
      <c r="L3721" s="17" t="s">
        <v>399</v>
      </c>
      <c r="M3721" s="163" t="str">
        <f>IFERROR(GETPIVOTDATA("Tot. Bottles",'- Ordine Aggregato -'!$A$1,"sku anker",A3721),"")</f>
        <v/>
      </c>
      <c r="N3721" s="18" t="s">
        <v>42</v>
      </c>
      <c r="O3721" s="19" t="str">
        <f t="shared" si="57"/>
        <v>Order online</v>
      </c>
      <c r="P3721" s="97" t="s">
        <v>68</v>
      </c>
      <c r="Q3721" s="13" t="s">
        <v>12151</v>
      </c>
      <c r="R3721" t="s">
        <v>12152</v>
      </c>
      <c r="S3721" s="20">
        <v>0</v>
      </c>
      <c r="T3721" s="21" t="s">
        <v>38</v>
      </c>
    </row>
    <row r="3722" spans="1:20" x14ac:dyDescent="0.35">
      <c r="A3722" s="96" t="s">
        <v>12153</v>
      </c>
      <c r="D3722" s="13" t="s">
        <v>12154</v>
      </c>
      <c r="E3722" s="13">
        <v>160</v>
      </c>
      <c r="F3722" s="14">
        <v>0.02</v>
      </c>
      <c r="G3722" s="13" t="s">
        <v>14872</v>
      </c>
      <c r="H3722" s="14">
        <v>10</v>
      </c>
      <c r="I3722" s="15" t="s">
        <v>32</v>
      </c>
      <c r="J3722" s="16">
        <v>78.400000000000006</v>
      </c>
      <c r="K3722" s="16">
        <v>0.49</v>
      </c>
      <c r="L3722" s="17" t="s">
        <v>399</v>
      </c>
      <c r="M3722" s="163" t="str">
        <f>IFERROR(GETPIVOTDATA("Tot. Bottles",'- Ordine Aggregato -'!$A$1,"sku anker",A3722),"")</f>
        <v/>
      </c>
      <c r="N3722" s="18" t="s">
        <v>42</v>
      </c>
      <c r="O3722" s="19" t="str">
        <f t="shared" si="57"/>
        <v>Order online</v>
      </c>
      <c r="P3722" s="97" t="s">
        <v>68</v>
      </c>
      <c r="Q3722" s="13" t="s">
        <v>12155</v>
      </c>
      <c r="R3722" t="s">
        <v>12156</v>
      </c>
      <c r="S3722" s="20">
        <v>0</v>
      </c>
      <c r="T3722" s="21" t="s">
        <v>38</v>
      </c>
    </row>
    <row r="3723" spans="1:20" x14ac:dyDescent="0.35">
      <c r="A3723" s="96" t="s">
        <v>12157</v>
      </c>
      <c r="D3723" s="13" t="s">
        <v>12158</v>
      </c>
      <c r="E3723" s="13">
        <v>6</v>
      </c>
      <c r="F3723" s="14">
        <v>0.7</v>
      </c>
      <c r="G3723" s="13" t="s">
        <v>46</v>
      </c>
      <c r="H3723" s="14">
        <v>46</v>
      </c>
      <c r="I3723" s="15" t="s">
        <v>32</v>
      </c>
      <c r="J3723" s="16">
        <v>137.39999999999998</v>
      </c>
      <c r="K3723" s="16">
        <v>22.9</v>
      </c>
      <c r="L3723" s="17" t="s">
        <v>145</v>
      </c>
      <c r="M3723" s="163" t="str">
        <f>IFERROR(GETPIVOTDATA("Tot. Bottles",'- Ordine Aggregato -'!$A$1,"sku anker",A3723),"")</f>
        <v/>
      </c>
      <c r="N3723" s="18" t="s">
        <v>42</v>
      </c>
      <c r="O3723" s="19" t="str">
        <f t="shared" si="57"/>
        <v>Order online</v>
      </c>
      <c r="P3723" s="97" t="s">
        <v>146</v>
      </c>
      <c r="Q3723" s="13" t="s">
        <v>12159</v>
      </c>
      <c r="R3723" t="s">
        <v>42</v>
      </c>
      <c r="S3723" s="20">
        <v>0</v>
      </c>
      <c r="T3723" s="21" t="s">
        <v>38</v>
      </c>
    </row>
    <row r="3724" spans="1:20" x14ac:dyDescent="0.35">
      <c r="A3724" s="13" t="s">
        <v>12160</v>
      </c>
      <c r="B3724" s="13"/>
      <c r="C3724" s="13"/>
      <c r="D3724" s="13" t="s">
        <v>12161</v>
      </c>
      <c r="E3724" s="13">
        <v>6</v>
      </c>
      <c r="F3724" s="14">
        <v>0.7</v>
      </c>
      <c r="G3724" s="13" t="s">
        <v>46</v>
      </c>
      <c r="H3724" s="14">
        <v>40</v>
      </c>
      <c r="I3724" s="15" t="s">
        <v>32</v>
      </c>
      <c r="J3724" s="16">
        <v>77.699999999999989</v>
      </c>
      <c r="K3724" s="16">
        <v>12.95</v>
      </c>
      <c r="L3724" s="17" t="s">
        <v>145</v>
      </c>
      <c r="M3724" s="163" t="str">
        <f>IFERROR(GETPIVOTDATA("Tot. Bottles",'- Ordine Aggregato -'!$A$1,"sku anker",A3724),"")</f>
        <v/>
      </c>
      <c r="N3724" s="18" t="s">
        <v>42</v>
      </c>
      <c r="O3724" s="19" t="str">
        <f t="shared" si="57"/>
        <v>Order online</v>
      </c>
      <c r="P3724" s="97" t="s">
        <v>146</v>
      </c>
      <c r="Q3724" s="13" t="s">
        <v>12162</v>
      </c>
      <c r="R3724" t="s">
        <v>12163</v>
      </c>
      <c r="S3724" s="20">
        <v>0</v>
      </c>
      <c r="T3724" s="21" t="s">
        <v>38</v>
      </c>
    </row>
    <row r="3725" spans="1:20" x14ac:dyDescent="0.35">
      <c r="A3725" s="13" t="s">
        <v>12164</v>
      </c>
      <c r="B3725" s="13"/>
      <c r="C3725" s="13"/>
      <c r="D3725" s="13" t="s">
        <v>12161</v>
      </c>
      <c r="E3725" s="13">
        <v>6</v>
      </c>
      <c r="F3725" s="14">
        <v>1</v>
      </c>
      <c r="G3725" s="13" t="s">
        <v>46</v>
      </c>
      <c r="H3725" s="14">
        <v>46</v>
      </c>
      <c r="I3725" s="15" t="s">
        <v>32</v>
      </c>
      <c r="J3725" s="16">
        <v>82.5</v>
      </c>
      <c r="K3725" s="16">
        <v>13.75</v>
      </c>
      <c r="L3725" s="17" t="s">
        <v>145</v>
      </c>
      <c r="M3725" s="163" t="str">
        <f>IFERROR(GETPIVOTDATA("Tot. Bottles",'- Ordine Aggregato -'!$A$1,"sku anker",A3725),"")</f>
        <v/>
      </c>
      <c r="N3725" s="18" t="s">
        <v>34</v>
      </c>
      <c r="O3725" s="19" t="str">
        <f t="shared" ref="O3725:O3788" si="58">HYPERLINK("https://www.ankeramsterdamspirits.nl/en/products/"&amp;A3725,"Order online")</f>
        <v>Order online</v>
      </c>
      <c r="P3725" s="97" t="s">
        <v>146</v>
      </c>
      <c r="Q3725" s="13" t="s">
        <v>12165</v>
      </c>
      <c r="R3725" t="s">
        <v>12166</v>
      </c>
      <c r="S3725" s="20">
        <v>0</v>
      </c>
      <c r="T3725" s="21" t="s">
        <v>38</v>
      </c>
    </row>
    <row r="3726" spans="1:20" x14ac:dyDescent="0.35">
      <c r="A3726" s="13" t="s">
        <v>12167</v>
      </c>
      <c r="B3726" s="13"/>
      <c r="C3726" s="13"/>
      <c r="D3726" s="13" t="s">
        <v>12168</v>
      </c>
      <c r="E3726" s="13">
        <v>6</v>
      </c>
      <c r="F3726" s="14">
        <v>0.7</v>
      </c>
      <c r="G3726" s="13" t="s">
        <v>14872</v>
      </c>
      <c r="H3726" s="14">
        <v>46</v>
      </c>
      <c r="I3726" s="15" t="s">
        <v>32</v>
      </c>
      <c r="J3726" s="16">
        <v>201</v>
      </c>
      <c r="K3726" s="16">
        <v>33.5</v>
      </c>
      <c r="L3726" s="17" t="s">
        <v>145</v>
      </c>
      <c r="M3726" s="163" t="str">
        <f>IFERROR(GETPIVOTDATA("Tot. Bottles",'- Ordine Aggregato -'!$A$1,"sku anker",A3726),"")</f>
        <v/>
      </c>
      <c r="N3726" s="18" t="s">
        <v>67</v>
      </c>
      <c r="O3726" s="19" t="str">
        <f t="shared" si="58"/>
        <v>Order online</v>
      </c>
      <c r="P3726" s="97" t="s">
        <v>146</v>
      </c>
      <c r="Q3726" s="13" t="s">
        <v>12169</v>
      </c>
      <c r="R3726" t="s">
        <v>12170</v>
      </c>
      <c r="S3726" s="20">
        <v>33.5</v>
      </c>
      <c r="T3726" s="21" t="s">
        <v>38</v>
      </c>
    </row>
    <row r="3727" spans="1:20" x14ac:dyDescent="0.35">
      <c r="A3727" s="96" t="s">
        <v>12171</v>
      </c>
      <c r="B3727" s="96"/>
      <c r="C3727" s="96"/>
      <c r="D3727" s="13" t="s">
        <v>12172</v>
      </c>
      <c r="E3727" s="13">
        <v>6</v>
      </c>
      <c r="F3727" s="14">
        <v>0.7</v>
      </c>
      <c r="G3727" s="13" t="s">
        <v>14872</v>
      </c>
      <c r="H3727" s="14">
        <v>46</v>
      </c>
      <c r="I3727" s="15" t="s">
        <v>32</v>
      </c>
      <c r="J3727" s="16">
        <v>351</v>
      </c>
      <c r="K3727" s="16">
        <v>58.5</v>
      </c>
      <c r="L3727" s="17" t="s">
        <v>145</v>
      </c>
      <c r="M3727" s="163" t="str">
        <f>IFERROR(GETPIVOTDATA("Tot. Bottles",'- Ordine Aggregato -'!$A$1,"sku anker",A3727),"")</f>
        <v/>
      </c>
      <c r="N3727" s="18" t="s">
        <v>42</v>
      </c>
      <c r="O3727" s="19" t="str">
        <f t="shared" si="58"/>
        <v>Order online</v>
      </c>
      <c r="P3727" s="97" t="s">
        <v>146</v>
      </c>
      <c r="Q3727" s="13" t="s">
        <v>12173</v>
      </c>
      <c r="R3727" t="s">
        <v>12174</v>
      </c>
      <c r="S3727" s="20">
        <v>0</v>
      </c>
      <c r="T3727" s="21" t="s">
        <v>38</v>
      </c>
    </row>
    <row r="3728" spans="1:20" x14ac:dyDescent="0.35">
      <c r="A3728" s="96" t="s">
        <v>12175</v>
      </c>
      <c r="D3728" s="13" t="s">
        <v>12176</v>
      </c>
      <c r="E3728" s="13">
        <v>6</v>
      </c>
      <c r="F3728" s="14">
        <v>0.7</v>
      </c>
      <c r="G3728" s="13" t="s">
        <v>46</v>
      </c>
      <c r="H3728" s="14">
        <v>40</v>
      </c>
      <c r="I3728" s="15" t="s">
        <v>32</v>
      </c>
      <c r="J3728" s="16">
        <v>70.5</v>
      </c>
      <c r="K3728" s="16">
        <v>11.75</v>
      </c>
      <c r="L3728" s="17" t="s">
        <v>145</v>
      </c>
      <c r="M3728" s="163" t="str">
        <f>IFERROR(GETPIVOTDATA("Tot. Bottles",'- Ordine Aggregato -'!$A$1,"sku anker",A3728),"")</f>
        <v/>
      </c>
      <c r="N3728" s="18" t="s">
        <v>42</v>
      </c>
      <c r="O3728" s="19" t="str">
        <f t="shared" si="58"/>
        <v>Order online</v>
      </c>
      <c r="P3728" s="97" t="s">
        <v>146</v>
      </c>
      <c r="Q3728" s="13" t="s">
        <v>12177</v>
      </c>
      <c r="R3728" t="s">
        <v>12178</v>
      </c>
      <c r="S3728" s="20">
        <v>0</v>
      </c>
      <c r="T3728" s="21" t="s">
        <v>38</v>
      </c>
    </row>
    <row r="3729" spans="1:20" x14ac:dyDescent="0.35">
      <c r="A3729" s="13" t="s">
        <v>12179</v>
      </c>
      <c r="B3729" s="13"/>
      <c r="C3729" s="13"/>
      <c r="D3729" s="13" t="s">
        <v>12180</v>
      </c>
      <c r="E3729" s="13">
        <v>6</v>
      </c>
      <c r="F3729" s="14">
        <v>1</v>
      </c>
      <c r="G3729" s="13" t="s">
        <v>46</v>
      </c>
      <c r="H3729" s="14">
        <v>46</v>
      </c>
      <c r="I3729" s="15" t="s">
        <v>32</v>
      </c>
      <c r="J3729" s="16">
        <v>68.400000000000006</v>
      </c>
      <c r="K3729" s="16">
        <v>11.4</v>
      </c>
      <c r="L3729" s="17" t="s">
        <v>145</v>
      </c>
      <c r="M3729" s="163" t="str">
        <f>IFERROR(GETPIVOTDATA("Tot. Bottles",'- Ordine Aggregato -'!$A$1,"sku anker",A3729),"")</f>
        <v/>
      </c>
      <c r="N3729" s="18" t="s">
        <v>34</v>
      </c>
      <c r="O3729" s="19" t="str">
        <f t="shared" si="58"/>
        <v>Order online</v>
      </c>
      <c r="P3729" s="97" t="s">
        <v>146</v>
      </c>
      <c r="Q3729" s="13" t="s">
        <v>12181</v>
      </c>
      <c r="R3729" t="s">
        <v>12182</v>
      </c>
      <c r="S3729" s="20">
        <v>0</v>
      </c>
      <c r="T3729" s="21" t="s">
        <v>38</v>
      </c>
    </row>
    <row r="3730" spans="1:20" x14ac:dyDescent="0.35">
      <c r="A3730" s="96" t="s">
        <v>12183</v>
      </c>
      <c r="B3730" s="96"/>
      <c r="C3730" s="96"/>
      <c r="D3730" s="13" t="s">
        <v>12184</v>
      </c>
      <c r="E3730" s="13">
        <v>6</v>
      </c>
      <c r="F3730" s="14">
        <v>0.7</v>
      </c>
      <c r="G3730" s="13" t="s">
        <v>14872</v>
      </c>
      <c r="H3730" s="14">
        <v>30</v>
      </c>
      <c r="I3730" s="15" t="s">
        <v>32</v>
      </c>
      <c r="J3730" s="16">
        <v>73.5</v>
      </c>
      <c r="K3730" s="16">
        <v>12.25</v>
      </c>
      <c r="L3730" s="17" t="s">
        <v>1134</v>
      </c>
      <c r="M3730" s="163" t="str">
        <f>IFERROR(GETPIVOTDATA("Tot. Bottles",'- Ordine Aggregato -'!$A$1,"sku anker",A3730),"")</f>
        <v/>
      </c>
      <c r="N3730" s="18" t="s">
        <v>42</v>
      </c>
      <c r="O3730" s="19" t="str">
        <f t="shared" si="58"/>
        <v>Order online</v>
      </c>
      <c r="P3730" s="97" t="s">
        <v>68</v>
      </c>
      <c r="Q3730" s="13" t="s">
        <v>12185</v>
      </c>
      <c r="R3730" t="s">
        <v>12186</v>
      </c>
      <c r="S3730" s="20">
        <v>0</v>
      </c>
      <c r="T3730" s="21" t="s">
        <v>38</v>
      </c>
    </row>
    <row r="3731" spans="1:20" x14ac:dyDescent="0.35">
      <c r="A3731" s="96" t="s">
        <v>12187</v>
      </c>
      <c r="B3731" s="96"/>
      <c r="C3731" s="96"/>
      <c r="D3731" s="13" t="s">
        <v>12188</v>
      </c>
      <c r="E3731" s="13">
        <v>6</v>
      </c>
      <c r="F3731" s="14">
        <v>0.7</v>
      </c>
      <c r="G3731" s="13" t="s">
        <v>46</v>
      </c>
      <c r="H3731" s="14">
        <v>38</v>
      </c>
      <c r="I3731" s="15" t="s">
        <v>32</v>
      </c>
      <c r="J3731" s="16">
        <v>57</v>
      </c>
      <c r="K3731" s="16">
        <v>9.5</v>
      </c>
      <c r="L3731" s="17" t="s">
        <v>1094</v>
      </c>
      <c r="M3731" s="163" t="str">
        <f>IFERROR(GETPIVOTDATA("Tot. Bottles",'- Ordine Aggregato -'!$A$1,"sku anker",A3731),"")</f>
        <v/>
      </c>
      <c r="N3731" s="18" t="s">
        <v>67</v>
      </c>
      <c r="O3731" s="19" t="str">
        <f t="shared" si="58"/>
        <v>Order online</v>
      </c>
      <c r="P3731" s="97" t="s">
        <v>68</v>
      </c>
      <c r="Q3731" s="13" t="s">
        <v>12189</v>
      </c>
      <c r="R3731" t="s">
        <v>12190</v>
      </c>
      <c r="S3731" s="20">
        <v>9.5</v>
      </c>
      <c r="T3731" s="21" t="s">
        <v>38</v>
      </c>
    </row>
    <row r="3732" spans="1:20" x14ac:dyDescent="0.35">
      <c r="A3732" s="13" t="s">
        <v>12191</v>
      </c>
      <c r="B3732" s="13"/>
      <c r="C3732" s="13"/>
      <c r="D3732" s="13" t="s">
        <v>12192</v>
      </c>
      <c r="E3732" s="13">
        <v>6</v>
      </c>
      <c r="F3732" s="14">
        <v>0.7</v>
      </c>
      <c r="G3732" s="13" t="s">
        <v>46</v>
      </c>
      <c r="H3732" s="14">
        <v>38</v>
      </c>
      <c r="I3732" s="15" t="s">
        <v>32</v>
      </c>
      <c r="J3732" s="16">
        <v>69</v>
      </c>
      <c r="K3732" s="16">
        <v>11.5</v>
      </c>
      <c r="L3732" s="17" t="s">
        <v>1094</v>
      </c>
      <c r="M3732" s="163" t="str">
        <f>IFERROR(GETPIVOTDATA("Tot. Bottles",'- Ordine Aggregato -'!$A$1,"sku anker",A3732),"")</f>
        <v/>
      </c>
      <c r="N3732" s="18" t="s">
        <v>67</v>
      </c>
      <c r="O3732" s="19" t="str">
        <f t="shared" si="58"/>
        <v>Order online</v>
      </c>
      <c r="P3732" s="97" t="s">
        <v>68</v>
      </c>
      <c r="Q3732" s="13" t="s">
        <v>12193</v>
      </c>
      <c r="R3732" t="s">
        <v>12194</v>
      </c>
      <c r="S3732" s="20">
        <v>11.5</v>
      </c>
      <c r="T3732" s="21" t="s">
        <v>38</v>
      </c>
    </row>
    <row r="3733" spans="1:20" x14ac:dyDescent="0.35">
      <c r="A3733" s="13" t="s">
        <v>12195</v>
      </c>
      <c r="B3733" s="13"/>
      <c r="C3733" s="13"/>
      <c r="D3733" s="13" t="s">
        <v>12196</v>
      </c>
      <c r="E3733" s="13">
        <v>6</v>
      </c>
      <c r="F3733" s="14">
        <v>0.7</v>
      </c>
      <c r="G3733" s="13" t="s">
        <v>46</v>
      </c>
      <c r="H3733" s="14">
        <v>38</v>
      </c>
      <c r="I3733" s="15" t="s">
        <v>32</v>
      </c>
      <c r="J3733" s="16">
        <v>63</v>
      </c>
      <c r="K3733" s="16">
        <v>10.5</v>
      </c>
      <c r="L3733" s="17" t="s">
        <v>1134</v>
      </c>
      <c r="M3733" s="163" t="str">
        <f>IFERROR(GETPIVOTDATA("Tot. Bottles",'- Ordine Aggregato -'!$A$1,"sku anker",A3733),"")</f>
        <v/>
      </c>
      <c r="N3733" s="18" t="s">
        <v>67</v>
      </c>
      <c r="O3733" s="19" t="str">
        <f t="shared" si="58"/>
        <v>Order online</v>
      </c>
      <c r="P3733" s="97" t="s">
        <v>68</v>
      </c>
      <c r="Q3733" s="13" t="s">
        <v>12197</v>
      </c>
      <c r="R3733" t="s">
        <v>12198</v>
      </c>
      <c r="S3733" s="20">
        <v>10.5</v>
      </c>
      <c r="T3733" s="21" t="s">
        <v>38</v>
      </c>
    </row>
    <row r="3734" spans="1:20" x14ac:dyDescent="0.35">
      <c r="A3734" s="96" t="s">
        <v>12199</v>
      </c>
      <c r="D3734" s="13" t="s">
        <v>12200</v>
      </c>
      <c r="E3734" s="13">
        <v>6</v>
      </c>
      <c r="F3734" s="14">
        <v>0.7</v>
      </c>
      <c r="G3734" s="13" t="s">
        <v>46</v>
      </c>
      <c r="H3734" s="14">
        <v>38</v>
      </c>
      <c r="I3734" s="15" t="s">
        <v>32</v>
      </c>
      <c r="J3734" s="16">
        <v>76.5</v>
      </c>
      <c r="K3734" s="16">
        <v>12.75</v>
      </c>
      <c r="L3734" s="17" t="s">
        <v>1134</v>
      </c>
      <c r="M3734" s="163" t="str">
        <f>IFERROR(GETPIVOTDATA("Tot. Bottles",'- Ordine Aggregato -'!$A$1,"sku anker",A3734),"")</f>
        <v/>
      </c>
      <c r="N3734" s="18" t="s">
        <v>34</v>
      </c>
      <c r="O3734" s="19" t="str">
        <f t="shared" si="58"/>
        <v>Order online</v>
      </c>
      <c r="P3734" s="97" t="s">
        <v>68</v>
      </c>
      <c r="Q3734" s="13" t="s">
        <v>12201</v>
      </c>
      <c r="R3734" t="s">
        <v>12202</v>
      </c>
      <c r="S3734" s="20">
        <v>0</v>
      </c>
      <c r="T3734" s="21" t="s">
        <v>38</v>
      </c>
    </row>
    <row r="3735" spans="1:20" x14ac:dyDescent="0.35">
      <c r="A3735" s="13" t="s">
        <v>12203</v>
      </c>
      <c r="B3735" s="13"/>
      <c r="C3735" s="13"/>
      <c r="D3735" s="13" t="s">
        <v>12204</v>
      </c>
      <c r="E3735" s="13">
        <v>6</v>
      </c>
      <c r="F3735" s="14">
        <v>0.7</v>
      </c>
      <c r="G3735" s="13" t="s">
        <v>46</v>
      </c>
      <c r="H3735" s="14">
        <v>38</v>
      </c>
      <c r="I3735" s="15" t="s">
        <v>32</v>
      </c>
      <c r="J3735" s="16">
        <v>76.5</v>
      </c>
      <c r="K3735" s="16">
        <v>12.75</v>
      </c>
      <c r="L3735" s="17" t="s">
        <v>1134</v>
      </c>
      <c r="M3735" s="163" t="str">
        <f>IFERROR(GETPIVOTDATA("Tot. Bottles",'- Ordine Aggregato -'!$A$1,"sku anker",A3735),"")</f>
        <v/>
      </c>
      <c r="N3735" s="18" t="s">
        <v>42</v>
      </c>
      <c r="O3735" s="19" t="str">
        <f t="shared" si="58"/>
        <v>Order online</v>
      </c>
      <c r="P3735" s="97" t="s">
        <v>68</v>
      </c>
      <c r="Q3735" s="13" t="s">
        <v>12201</v>
      </c>
      <c r="R3735" t="s">
        <v>12205</v>
      </c>
      <c r="S3735" s="20">
        <v>0</v>
      </c>
      <c r="T3735" s="21" t="s">
        <v>38</v>
      </c>
    </row>
    <row r="3736" spans="1:20" x14ac:dyDescent="0.35">
      <c r="A3736" s="96" t="s">
        <v>12206</v>
      </c>
      <c r="B3736" s="96"/>
      <c r="C3736" s="96"/>
      <c r="D3736" s="13" t="s">
        <v>12207</v>
      </c>
      <c r="E3736" s="13">
        <v>8</v>
      </c>
      <c r="F3736" s="14">
        <v>0.7</v>
      </c>
      <c r="G3736" s="13" t="s">
        <v>14872</v>
      </c>
      <c r="H3736" s="14">
        <v>38</v>
      </c>
      <c r="I3736" s="15" t="s">
        <v>32</v>
      </c>
      <c r="J3736" s="16">
        <v>106</v>
      </c>
      <c r="K3736" s="16">
        <v>13.25</v>
      </c>
      <c r="L3736" s="17" t="s">
        <v>1143</v>
      </c>
      <c r="M3736" s="163" t="str">
        <f>IFERROR(GETPIVOTDATA("Tot. Bottles",'- Ordine Aggregato -'!$A$1,"sku anker",A3736),"")</f>
        <v/>
      </c>
      <c r="N3736" s="18" t="s">
        <v>42</v>
      </c>
      <c r="O3736" s="19" t="str">
        <f t="shared" si="58"/>
        <v>Order online</v>
      </c>
      <c r="P3736" s="97" t="s">
        <v>68</v>
      </c>
      <c r="Q3736" s="13" t="s">
        <v>12208</v>
      </c>
      <c r="R3736" t="s">
        <v>12209</v>
      </c>
      <c r="S3736" s="20">
        <v>0</v>
      </c>
      <c r="T3736" s="21" t="s">
        <v>38</v>
      </c>
    </row>
    <row r="3737" spans="1:20" x14ac:dyDescent="0.35">
      <c r="A3737" s="13" t="s">
        <v>12210</v>
      </c>
      <c r="B3737" s="13"/>
      <c r="C3737" s="13"/>
      <c r="D3737" s="13" t="s">
        <v>12211</v>
      </c>
      <c r="E3737" s="13">
        <v>6</v>
      </c>
      <c r="F3737" s="14">
        <v>0.7</v>
      </c>
      <c r="G3737" s="13" t="s">
        <v>46</v>
      </c>
      <c r="H3737" s="14">
        <v>38</v>
      </c>
      <c r="I3737" s="15" t="s">
        <v>32</v>
      </c>
      <c r="J3737" s="16">
        <v>75</v>
      </c>
      <c r="K3737" s="16">
        <v>12.5</v>
      </c>
      <c r="L3737" s="17" t="s">
        <v>104</v>
      </c>
      <c r="M3737" s="163" t="str">
        <f>IFERROR(GETPIVOTDATA("Tot. Bottles",'- Ordine Aggregato -'!$A$1,"sku anker",A3737),"")</f>
        <v/>
      </c>
      <c r="N3737" s="18" t="s">
        <v>67</v>
      </c>
      <c r="O3737" s="19" t="str">
        <f t="shared" si="58"/>
        <v>Order online</v>
      </c>
      <c r="P3737" s="97" t="s">
        <v>68</v>
      </c>
      <c r="Q3737" s="13" t="s">
        <v>12212</v>
      </c>
      <c r="R3737" t="s">
        <v>12213</v>
      </c>
      <c r="S3737" s="20">
        <v>12.5</v>
      </c>
      <c r="T3737" s="21" t="s">
        <v>38</v>
      </c>
    </row>
    <row r="3738" spans="1:20" x14ac:dyDescent="0.35">
      <c r="A3738" s="96" t="s">
        <v>14286</v>
      </c>
      <c r="D3738" s="13" t="s">
        <v>14287</v>
      </c>
      <c r="E3738" s="13">
        <v>6</v>
      </c>
      <c r="F3738" s="14">
        <v>0.7</v>
      </c>
      <c r="G3738" s="13" t="s">
        <v>14872</v>
      </c>
      <c r="H3738" s="14">
        <v>40</v>
      </c>
      <c r="I3738" s="15" t="s">
        <v>32</v>
      </c>
      <c r="J3738" s="16">
        <v>42.900000000000006</v>
      </c>
      <c r="K3738" s="16">
        <v>7.15</v>
      </c>
      <c r="L3738" s="17" t="s">
        <v>104</v>
      </c>
      <c r="M3738" s="163" t="str">
        <f>IFERROR(GETPIVOTDATA("Tot. Bottles",'- Ordine Aggregato -'!$A$1,"sku anker",A3738),"")</f>
        <v/>
      </c>
      <c r="N3738" s="18" t="s">
        <v>42</v>
      </c>
      <c r="O3738" s="19" t="str">
        <f t="shared" si="58"/>
        <v>Order online</v>
      </c>
      <c r="P3738" s="97" t="s">
        <v>225</v>
      </c>
      <c r="Q3738" s="13" t="s">
        <v>16009</v>
      </c>
      <c r="R3738" t="s">
        <v>16010</v>
      </c>
      <c r="S3738" s="20">
        <v>0</v>
      </c>
      <c r="T3738" s="21" t="s">
        <v>38</v>
      </c>
    </row>
    <row r="3739" spans="1:20" x14ac:dyDescent="0.35">
      <c r="A3739" s="96" t="s">
        <v>14288</v>
      </c>
      <c r="D3739" s="13" t="s">
        <v>14289</v>
      </c>
      <c r="E3739" s="13">
        <v>6</v>
      </c>
      <c r="F3739" s="14">
        <v>0.7</v>
      </c>
      <c r="G3739" s="13" t="s">
        <v>14872</v>
      </c>
      <c r="H3739" s="14">
        <v>40</v>
      </c>
      <c r="I3739" s="15" t="s">
        <v>32</v>
      </c>
      <c r="J3739" s="16">
        <v>42</v>
      </c>
      <c r="K3739" s="16">
        <v>7</v>
      </c>
      <c r="L3739" s="17" t="s">
        <v>104</v>
      </c>
      <c r="M3739" s="163" t="str">
        <f>IFERROR(GETPIVOTDATA("Tot. Bottles",'- Ordine Aggregato -'!$A$1,"sku anker",A3739),"")</f>
        <v/>
      </c>
      <c r="N3739" s="18" t="s">
        <v>42</v>
      </c>
      <c r="O3739" s="19" t="str">
        <f t="shared" si="58"/>
        <v>Order online</v>
      </c>
      <c r="P3739" s="97" t="s">
        <v>225</v>
      </c>
      <c r="Q3739" s="13" t="s">
        <v>16011</v>
      </c>
      <c r="R3739" t="s">
        <v>16012</v>
      </c>
      <c r="S3739" s="20">
        <v>0</v>
      </c>
      <c r="T3739" s="21" t="s">
        <v>38</v>
      </c>
    </row>
    <row r="3740" spans="1:20" x14ac:dyDescent="0.35">
      <c r="A3740" s="96" t="s">
        <v>12214</v>
      </c>
      <c r="B3740" s="96"/>
      <c r="C3740" s="96"/>
      <c r="D3740" s="13" t="s">
        <v>12215</v>
      </c>
      <c r="E3740" s="13">
        <v>6</v>
      </c>
      <c r="F3740" s="14">
        <v>0.5</v>
      </c>
      <c r="G3740" s="13" t="s">
        <v>46</v>
      </c>
      <c r="H3740" s="14">
        <v>20</v>
      </c>
      <c r="I3740" s="15" t="s">
        <v>32</v>
      </c>
      <c r="J3740" s="16">
        <v>93</v>
      </c>
      <c r="K3740" s="16">
        <v>15.5</v>
      </c>
      <c r="L3740" s="17" t="s">
        <v>399</v>
      </c>
      <c r="M3740" s="163" t="str">
        <f>IFERROR(GETPIVOTDATA("Tot. Bottles",'- Ordine Aggregato -'!$A$1,"sku anker",A3740),"")</f>
        <v/>
      </c>
      <c r="N3740" s="18" t="s">
        <v>42</v>
      </c>
      <c r="O3740" s="19" t="str">
        <f t="shared" si="58"/>
        <v>Order online</v>
      </c>
      <c r="P3740" s="97" t="s">
        <v>225</v>
      </c>
      <c r="Q3740" s="13" t="s">
        <v>12216</v>
      </c>
      <c r="R3740" t="s">
        <v>12217</v>
      </c>
      <c r="S3740" s="20">
        <v>0</v>
      </c>
      <c r="T3740" s="21" t="s">
        <v>38</v>
      </c>
    </row>
    <row r="3741" spans="1:20" x14ac:dyDescent="0.35">
      <c r="A3741" s="13" t="s">
        <v>12218</v>
      </c>
      <c r="B3741" s="13"/>
      <c r="C3741" s="13"/>
      <c r="D3741" s="13" t="s">
        <v>12215</v>
      </c>
      <c r="E3741" s="13">
        <v>6</v>
      </c>
      <c r="F3741" s="14">
        <v>0.7</v>
      </c>
      <c r="G3741" s="13" t="s">
        <v>14871</v>
      </c>
      <c r="H3741" s="14">
        <v>20</v>
      </c>
      <c r="I3741" s="15" t="s">
        <v>32</v>
      </c>
      <c r="J3741" s="16">
        <v>108</v>
      </c>
      <c r="K3741" s="16">
        <v>18</v>
      </c>
      <c r="L3741" s="17" t="s">
        <v>399</v>
      </c>
      <c r="M3741" s="163" t="str">
        <f>IFERROR(GETPIVOTDATA("Tot. Bottles",'- Ordine Aggregato -'!$A$1,"sku anker",A3741),"")</f>
        <v/>
      </c>
      <c r="N3741" s="18" t="s">
        <v>42</v>
      </c>
      <c r="O3741" s="19" t="str">
        <f t="shared" si="58"/>
        <v>Order online</v>
      </c>
      <c r="P3741" s="97" t="s">
        <v>225</v>
      </c>
      <c r="Q3741" s="13" t="s">
        <v>12219</v>
      </c>
      <c r="R3741" t="s">
        <v>12220</v>
      </c>
      <c r="S3741" s="20">
        <v>0</v>
      </c>
      <c r="T3741" s="21" t="s">
        <v>38</v>
      </c>
    </row>
    <row r="3742" spans="1:20" x14ac:dyDescent="0.35">
      <c r="A3742" s="13" t="s">
        <v>12221</v>
      </c>
      <c r="B3742" s="13"/>
      <c r="C3742" s="13"/>
      <c r="D3742" s="13" t="s">
        <v>12222</v>
      </c>
      <c r="E3742" s="13">
        <v>12</v>
      </c>
      <c r="F3742" s="14">
        <v>0.7</v>
      </c>
      <c r="G3742" s="13" t="s">
        <v>14872</v>
      </c>
      <c r="H3742" s="14">
        <v>40</v>
      </c>
      <c r="I3742" s="15" t="s">
        <v>32</v>
      </c>
      <c r="J3742" s="16">
        <v>59.400000000000006</v>
      </c>
      <c r="K3742" s="16">
        <v>4.95</v>
      </c>
      <c r="L3742" s="17" t="s">
        <v>61</v>
      </c>
      <c r="M3742" s="163" t="str">
        <f>IFERROR(GETPIVOTDATA("Tot. Bottles",'- Ordine Aggregato -'!$A$1,"sku anker",A3742),"")</f>
        <v/>
      </c>
      <c r="N3742" s="18" t="s">
        <v>67</v>
      </c>
      <c r="O3742" s="19" t="str">
        <f t="shared" si="58"/>
        <v>Order online</v>
      </c>
      <c r="P3742" s="97" t="s">
        <v>225</v>
      </c>
      <c r="Q3742" s="13" t="s">
        <v>12223</v>
      </c>
      <c r="R3742" t="s">
        <v>12224</v>
      </c>
      <c r="S3742" s="20">
        <v>4.95</v>
      </c>
      <c r="T3742" s="21" t="s">
        <v>38</v>
      </c>
    </row>
    <row r="3743" spans="1:20" x14ac:dyDescent="0.35">
      <c r="A3743" s="96" t="s">
        <v>12225</v>
      </c>
      <c r="B3743" s="96"/>
      <c r="C3743" s="96"/>
      <c r="D3743" s="13" t="s">
        <v>12226</v>
      </c>
      <c r="E3743" s="13">
        <v>12</v>
      </c>
      <c r="F3743" s="14">
        <v>0.7</v>
      </c>
      <c r="G3743" s="13" t="s">
        <v>14872</v>
      </c>
      <c r="H3743" s="14">
        <v>40</v>
      </c>
      <c r="I3743" s="15" t="s">
        <v>32</v>
      </c>
      <c r="J3743" s="16">
        <v>78</v>
      </c>
      <c r="K3743" s="16">
        <v>6.5</v>
      </c>
      <c r="L3743" s="17" t="s">
        <v>61</v>
      </c>
      <c r="M3743" s="163" t="str">
        <f>IFERROR(GETPIVOTDATA("Tot. Bottles",'- Ordine Aggregato -'!$A$1,"sku anker",A3743),"")</f>
        <v/>
      </c>
      <c r="N3743" s="18" t="s">
        <v>67</v>
      </c>
      <c r="O3743" s="19" t="str">
        <f t="shared" si="58"/>
        <v>Order online</v>
      </c>
      <c r="P3743" s="97" t="s">
        <v>225</v>
      </c>
      <c r="Q3743" s="13" t="s">
        <v>12227</v>
      </c>
      <c r="R3743" t="s">
        <v>12228</v>
      </c>
      <c r="S3743" s="20">
        <v>6.5</v>
      </c>
      <c r="T3743" s="21" t="s">
        <v>38</v>
      </c>
    </row>
    <row r="3744" spans="1:20" x14ac:dyDescent="0.35">
      <c r="A3744" s="96" t="s">
        <v>12229</v>
      </c>
      <c r="B3744" s="96"/>
      <c r="C3744" s="96"/>
      <c r="D3744" s="13" t="s">
        <v>12230</v>
      </c>
      <c r="E3744" s="13">
        <v>6</v>
      </c>
      <c r="F3744" s="14">
        <v>0.75</v>
      </c>
      <c r="G3744" s="13" t="s">
        <v>14872</v>
      </c>
      <c r="H3744" s="14">
        <v>8.5</v>
      </c>
      <c r="I3744" s="15" t="s">
        <v>32</v>
      </c>
      <c r="J3744" s="16">
        <v>20.700000000000003</v>
      </c>
      <c r="K3744" s="16">
        <v>3.45</v>
      </c>
      <c r="L3744" s="17" t="s">
        <v>704</v>
      </c>
      <c r="M3744" s="163" t="str">
        <f>IFERROR(GETPIVOTDATA("Tot. Bottles",'- Ordine Aggregato -'!$A$1,"sku anker",A3744),"")</f>
        <v/>
      </c>
      <c r="N3744" s="18" t="s">
        <v>42</v>
      </c>
      <c r="O3744" s="19" t="str">
        <f t="shared" si="58"/>
        <v>Order online</v>
      </c>
      <c r="P3744" s="97" t="s">
        <v>220</v>
      </c>
      <c r="Q3744" s="13" t="s">
        <v>12231</v>
      </c>
      <c r="R3744" t="s">
        <v>12232</v>
      </c>
      <c r="S3744" s="20">
        <v>0</v>
      </c>
      <c r="T3744" s="21" t="s">
        <v>38</v>
      </c>
    </row>
    <row r="3745" spans="1:20" x14ac:dyDescent="0.35">
      <c r="A3745" s="13" t="s">
        <v>12234</v>
      </c>
      <c r="B3745" s="13"/>
      <c r="C3745" s="13"/>
      <c r="D3745" s="13" t="s">
        <v>12235</v>
      </c>
      <c r="E3745" s="13">
        <v>6</v>
      </c>
      <c r="F3745" s="14">
        <v>0.7</v>
      </c>
      <c r="G3745" s="13" t="s">
        <v>14872</v>
      </c>
      <c r="H3745" s="14">
        <v>38</v>
      </c>
      <c r="I3745" s="15" t="s">
        <v>32</v>
      </c>
      <c r="J3745" s="16">
        <v>204</v>
      </c>
      <c r="K3745" s="16">
        <v>34</v>
      </c>
      <c r="L3745" s="17" t="s">
        <v>66</v>
      </c>
      <c r="M3745" s="163" t="str">
        <f>IFERROR(GETPIVOTDATA("Tot. Bottles",'- Ordine Aggregato -'!$A$1,"sku anker",A3745),"")</f>
        <v/>
      </c>
      <c r="N3745" s="18" t="s">
        <v>34</v>
      </c>
      <c r="O3745" s="19" t="str">
        <f t="shared" si="58"/>
        <v>Order online</v>
      </c>
      <c r="P3745" s="97" t="s">
        <v>146</v>
      </c>
      <c r="Q3745" s="13" t="s">
        <v>12236</v>
      </c>
      <c r="R3745" t="s">
        <v>12237</v>
      </c>
      <c r="S3745" s="20">
        <v>0</v>
      </c>
      <c r="T3745" s="21" t="s">
        <v>38</v>
      </c>
    </row>
    <row r="3746" spans="1:20" x14ac:dyDescent="0.35">
      <c r="A3746" s="96" t="s">
        <v>12238</v>
      </c>
      <c r="D3746" s="13" t="s">
        <v>12239</v>
      </c>
      <c r="E3746" s="13">
        <v>6</v>
      </c>
      <c r="F3746" s="14">
        <v>0.7</v>
      </c>
      <c r="G3746" s="13" t="s">
        <v>46</v>
      </c>
      <c r="H3746" s="14">
        <v>38</v>
      </c>
      <c r="I3746" s="15" t="s">
        <v>32</v>
      </c>
      <c r="J3746" s="16">
        <v>204</v>
      </c>
      <c r="K3746" s="16">
        <v>34</v>
      </c>
      <c r="L3746" s="17" t="s">
        <v>623</v>
      </c>
      <c r="M3746" s="163" t="str">
        <f>IFERROR(GETPIVOTDATA("Tot. Bottles",'- Ordine Aggregato -'!$A$1,"sku anker",A3746),"")</f>
        <v/>
      </c>
      <c r="N3746" s="18" t="s">
        <v>42</v>
      </c>
      <c r="O3746" s="19" t="str">
        <f t="shared" si="58"/>
        <v>Order online</v>
      </c>
      <c r="P3746" s="97" t="s">
        <v>146</v>
      </c>
      <c r="Q3746" s="13" t="s">
        <v>12240</v>
      </c>
      <c r="R3746" t="s">
        <v>12241</v>
      </c>
      <c r="S3746" s="20">
        <v>0</v>
      </c>
      <c r="T3746" s="21" t="s">
        <v>38</v>
      </c>
    </row>
    <row r="3747" spans="1:20" x14ac:dyDescent="0.35">
      <c r="A3747" s="96" t="s">
        <v>12242</v>
      </c>
      <c r="D3747" s="13" t="s">
        <v>12243</v>
      </c>
      <c r="E3747" s="13">
        <v>6</v>
      </c>
      <c r="F3747" s="14">
        <v>0.7</v>
      </c>
      <c r="G3747" s="13" t="s">
        <v>46</v>
      </c>
      <c r="H3747" s="14">
        <v>38</v>
      </c>
      <c r="I3747" s="15" t="s">
        <v>32</v>
      </c>
      <c r="J3747" s="16">
        <v>204</v>
      </c>
      <c r="K3747" s="16">
        <v>34</v>
      </c>
      <c r="L3747" s="17" t="s">
        <v>1134</v>
      </c>
      <c r="M3747" s="163" t="str">
        <f>IFERROR(GETPIVOTDATA("Tot. Bottles",'- Ordine Aggregato -'!$A$1,"sku anker",A3747),"")</f>
        <v/>
      </c>
      <c r="N3747" s="18" t="s">
        <v>34</v>
      </c>
      <c r="O3747" s="19" t="str">
        <f t="shared" si="58"/>
        <v>Order online</v>
      </c>
      <c r="P3747" s="97" t="s">
        <v>146</v>
      </c>
      <c r="Q3747" s="13" t="s">
        <v>12244</v>
      </c>
      <c r="R3747" t="s">
        <v>12245</v>
      </c>
      <c r="S3747" s="20">
        <v>0</v>
      </c>
      <c r="T3747" s="21" t="s">
        <v>38</v>
      </c>
    </row>
    <row r="3748" spans="1:20" x14ac:dyDescent="0.35">
      <c r="A3748" s="96" t="s">
        <v>12246</v>
      </c>
      <c r="D3748" s="13" t="s">
        <v>12247</v>
      </c>
      <c r="E3748" s="13">
        <v>6</v>
      </c>
      <c r="F3748" s="14">
        <v>0.5</v>
      </c>
      <c r="G3748" s="13" t="s">
        <v>46</v>
      </c>
      <c r="H3748" s="14">
        <v>50</v>
      </c>
      <c r="I3748" s="15" t="s">
        <v>32</v>
      </c>
      <c r="J3748" s="16">
        <v>105</v>
      </c>
      <c r="K3748" s="16">
        <v>17.5</v>
      </c>
      <c r="L3748" s="17" t="s">
        <v>657</v>
      </c>
      <c r="M3748" s="163" t="str">
        <f>IFERROR(GETPIVOTDATA("Tot. Bottles",'- Ordine Aggregato -'!$A$1,"sku anker",A3748),"")</f>
        <v/>
      </c>
      <c r="N3748" s="18" t="s">
        <v>67</v>
      </c>
      <c r="O3748" s="19" t="str">
        <f t="shared" si="58"/>
        <v>Order online</v>
      </c>
      <c r="P3748" s="97" t="s">
        <v>220</v>
      </c>
      <c r="Q3748" s="13" t="s">
        <v>12248</v>
      </c>
      <c r="R3748" t="s">
        <v>42</v>
      </c>
      <c r="S3748" s="20">
        <v>17.5</v>
      </c>
      <c r="T3748" s="21" t="s">
        <v>38</v>
      </c>
    </row>
    <row r="3749" spans="1:20" x14ac:dyDescent="0.35">
      <c r="A3749" s="96" t="s">
        <v>12249</v>
      </c>
      <c r="B3749" s="96"/>
      <c r="C3749" s="96"/>
      <c r="D3749" s="13" t="s">
        <v>12250</v>
      </c>
      <c r="E3749" s="13">
        <v>6</v>
      </c>
      <c r="F3749" s="14">
        <v>0.7</v>
      </c>
      <c r="G3749" s="13" t="s">
        <v>14872</v>
      </c>
      <c r="H3749" s="14">
        <v>43</v>
      </c>
      <c r="I3749" s="15" t="s">
        <v>32</v>
      </c>
      <c r="J3749" s="16">
        <v>150</v>
      </c>
      <c r="K3749" s="16">
        <v>25</v>
      </c>
      <c r="L3749" s="17" t="s">
        <v>145</v>
      </c>
      <c r="M3749" s="163" t="str">
        <f>IFERROR(GETPIVOTDATA("Tot. Bottles",'- Ordine Aggregato -'!$A$1,"sku anker",A3749),"")</f>
        <v/>
      </c>
      <c r="N3749" s="18" t="s">
        <v>67</v>
      </c>
      <c r="O3749" s="19" t="str">
        <f t="shared" si="58"/>
        <v>Order online</v>
      </c>
      <c r="P3749" s="97" t="s">
        <v>146</v>
      </c>
      <c r="Q3749" s="13" t="s">
        <v>12251</v>
      </c>
      <c r="R3749" t="s">
        <v>12252</v>
      </c>
      <c r="S3749" s="20">
        <v>25</v>
      </c>
      <c r="T3749" s="21" t="s">
        <v>38</v>
      </c>
    </row>
    <row r="3750" spans="1:20" x14ac:dyDescent="0.35">
      <c r="A3750" s="13" t="s">
        <v>12253</v>
      </c>
      <c r="B3750" s="13"/>
      <c r="C3750" s="13"/>
      <c r="D3750" s="13" t="s">
        <v>12254</v>
      </c>
      <c r="E3750" s="13">
        <v>6</v>
      </c>
      <c r="F3750" s="14">
        <v>0.7</v>
      </c>
      <c r="G3750" s="13" t="s">
        <v>46</v>
      </c>
      <c r="H3750" s="14">
        <v>28</v>
      </c>
      <c r="I3750" s="15" t="s">
        <v>32</v>
      </c>
      <c r="J3750" s="16">
        <v>34.5</v>
      </c>
      <c r="K3750" s="16">
        <v>5.75</v>
      </c>
      <c r="L3750" s="17" t="s">
        <v>399</v>
      </c>
      <c r="M3750" s="163" t="str">
        <f>IFERROR(GETPIVOTDATA("Tot. Bottles",'- Ordine Aggregato -'!$A$1,"sku anker",A3750),"")</f>
        <v/>
      </c>
      <c r="N3750" s="18" t="s">
        <v>42</v>
      </c>
      <c r="O3750" s="19" t="str">
        <f t="shared" si="58"/>
        <v>Order online</v>
      </c>
      <c r="P3750" s="97" t="s">
        <v>355</v>
      </c>
      <c r="Q3750" s="13" t="s">
        <v>12255</v>
      </c>
      <c r="R3750" t="s">
        <v>12256</v>
      </c>
      <c r="S3750" s="20">
        <v>0</v>
      </c>
      <c r="T3750" s="21" t="s">
        <v>38</v>
      </c>
    </row>
    <row r="3751" spans="1:20" x14ac:dyDescent="0.35">
      <c r="A3751" s="96" t="s">
        <v>12257</v>
      </c>
      <c r="B3751" s="96"/>
      <c r="C3751" s="96"/>
      <c r="D3751" s="13" t="s">
        <v>12258</v>
      </c>
      <c r="E3751" s="13">
        <v>6</v>
      </c>
      <c r="F3751" s="14">
        <v>0.7</v>
      </c>
      <c r="G3751" s="13" t="s">
        <v>46</v>
      </c>
      <c r="H3751" s="14">
        <v>28</v>
      </c>
      <c r="I3751" s="15" t="s">
        <v>32</v>
      </c>
      <c r="J3751" s="16">
        <v>27.900000000000002</v>
      </c>
      <c r="K3751" s="16">
        <v>4.6500000000000004</v>
      </c>
      <c r="L3751" s="17" t="s">
        <v>589</v>
      </c>
      <c r="M3751" s="163" t="str">
        <f>IFERROR(GETPIVOTDATA("Tot. Bottles",'- Ordine Aggregato -'!$A$1,"sku anker",A3751),"")</f>
        <v/>
      </c>
      <c r="N3751" s="18" t="s">
        <v>67</v>
      </c>
      <c r="O3751" s="19" t="str">
        <f t="shared" si="58"/>
        <v>Order online</v>
      </c>
      <c r="P3751" s="97" t="s">
        <v>355</v>
      </c>
      <c r="Q3751" s="13" t="s">
        <v>12259</v>
      </c>
      <c r="R3751" t="s">
        <v>12260</v>
      </c>
      <c r="S3751" s="20">
        <v>4.6500000000000004</v>
      </c>
      <c r="T3751" s="21" t="s">
        <v>38</v>
      </c>
    </row>
    <row r="3752" spans="1:20" x14ac:dyDescent="0.35">
      <c r="A3752" s="96" t="s">
        <v>12261</v>
      </c>
      <c r="D3752" s="13" t="s">
        <v>12262</v>
      </c>
      <c r="E3752" s="13">
        <v>6</v>
      </c>
      <c r="F3752" s="14">
        <v>0.7</v>
      </c>
      <c r="G3752" s="13" t="s">
        <v>14871</v>
      </c>
      <c r="H3752" s="14">
        <v>40</v>
      </c>
      <c r="I3752" s="15" t="s">
        <v>32</v>
      </c>
      <c r="J3752" s="16">
        <v>55.5</v>
      </c>
      <c r="K3752" s="16">
        <v>9.25</v>
      </c>
      <c r="L3752" s="17" t="s">
        <v>399</v>
      </c>
      <c r="M3752" s="163" t="str">
        <f>IFERROR(GETPIVOTDATA("Tot. Bottles",'- Ordine Aggregato -'!$A$1,"sku anker",A3752),"")</f>
        <v/>
      </c>
      <c r="N3752" s="18" t="s">
        <v>42</v>
      </c>
      <c r="O3752" s="19" t="str">
        <f t="shared" si="58"/>
        <v>Order online</v>
      </c>
      <c r="P3752" s="97" t="s">
        <v>355</v>
      </c>
      <c r="Q3752" s="13" t="s">
        <v>12263</v>
      </c>
      <c r="R3752" t="s">
        <v>12264</v>
      </c>
      <c r="S3752" s="20">
        <v>0</v>
      </c>
      <c r="T3752" s="21" t="s">
        <v>38</v>
      </c>
    </row>
    <row r="3753" spans="1:20" x14ac:dyDescent="0.35">
      <c r="A3753" s="96" t="s">
        <v>14391</v>
      </c>
      <c r="B3753" s="96"/>
      <c r="C3753" s="96"/>
      <c r="D3753" s="13" t="s">
        <v>14392</v>
      </c>
      <c r="E3753" s="13">
        <v>6</v>
      </c>
      <c r="F3753" s="14">
        <v>0.7</v>
      </c>
      <c r="G3753" s="13" t="s">
        <v>14872</v>
      </c>
      <c r="H3753" s="14">
        <v>40</v>
      </c>
      <c r="I3753" s="15" t="s">
        <v>32</v>
      </c>
      <c r="J3753" s="16">
        <v>57</v>
      </c>
      <c r="K3753" s="16">
        <v>9.5</v>
      </c>
      <c r="L3753" s="17" t="s">
        <v>399</v>
      </c>
      <c r="M3753" s="163" t="str">
        <f>IFERROR(GETPIVOTDATA("Tot. Bottles",'- Ordine Aggregato -'!$A$1,"sku anker",A3753),"")</f>
        <v/>
      </c>
      <c r="N3753" s="18" t="s">
        <v>42</v>
      </c>
      <c r="O3753" s="19" t="str">
        <f t="shared" si="58"/>
        <v>Order online</v>
      </c>
      <c r="P3753" s="97" t="s">
        <v>355</v>
      </c>
      <c r="Q3753" s="13" t="s">
        <v>16013</v>
      </c>
      <c r="R3753" t="s">
        <v>16014</v>
      </c>
      <c r="S3753" s="20">
        <v>0</v>
      </c>
      <c r="T3753" s="21" t="s">
        <v>38</v>
      </c>
    </row>
    <row r="3754" spans="1:20" x14ac:dyDescent="0.35">
      <c r="A3754" s="96" t="s">
        <v>12265</v>
      </c>
      <c r="D3754" s="13" t="s">
        <v>12266</v>
      </c>
      <c r="E3754" s="13">
        <v>6</v>
      </c>
      <c r="F3754" s="14">
        <v>0.7</v>
      </c>
      <c r="G3754" s="13" t="s">
        <v>46</v>
      </c>
      <c r="H3754" s="14">
        <v>38</v>
      </c>
      <c r="I3754" s="15" t="s">
        <v>32</v>
      </c>
      <c r="J3754" s="16">
        <v>28.5</v>
      </c>
      <c r="K3754" s="16">
        <v>4.75</v>
      </c>
      <c r="L3754" s="17" t="s">
        <v>718</v>
      </c>
      <c r="M3754" s="163" t="str">
        <f>IFERROR(GETPIVOTDATA("Tot. Bottles",'- Ordine Aggregato -'!$A$1,"sku anker",A3754),"")</f>
        <v/>
      </c>
      <c r="N3754" s="18" t="s">
        <v>42</v>
      </c>
      <c r="O3754" s="19" t="str">
        <f t="shared" si="58"/>
        <v>Order online</v>
      </c>
      <c r="P3754" s="97" t="s">
        <v>355</v>
      </c>
      <c r="Q3754" s="13" t="s">
        <v>12267</v>
      </c>
      <c r="R3754" t="s">
        <v>42</v>
      </c>
      <c r="S3754" s="20">
        <v>0</v>
      </c>
      <c r="T3754" s="21" t="s">
        <v>38</v>
      </c>
    </row>
    <row r="3755" spans="1:20" x14ac:dyDescent="0.35">
      <c r="A3755" s="96" t="s">
        <v>12268</v>
      </c>
      <c r="B3755" s="96"/>
      <c r="C3755" s="96"/>
      <c r="D3755" s="13" t="s">
        <v>12269</v>
      </c>
      <c r="E3755" s="13">
        <v>6</v>
      </c>
      <c r="F3755" s="14">
        <v>0.7</v>
      </c>
      <c r="G3755" s="13" t="s">
        <v>46</v>
      </c>
      <c r="H3755" s="14">
        <v>38</v>
      </c>
      <c r="I3755" s="15" t="s">
        <v>32</v>
      </c>
      <c r="J3755" s="16">
        <v>36.599999999999994</v>
      </c>
      <c r="K3755" s="16">
        <v>6.1</v>
      </c>
      <c r="L3755" s="17" t="s">
        <v>104</v>
      </c>
      <c r="M3755" s="163" t="str">
        <f>IFERROR(GETPIVOTDATA("Tot. Bottles",'- Ordine Aggregato -'!$A$1,"sku anker",A3755),"")</f>
        <v/>
      </c>
      <c r="N3755" s="18" t="s">
        <v>42</v>
      </c>
      <c r="O3755" s="19" t="str">
        <f t="shared" si="58"/>
        <v>Order online</v>
      </c>
      <c r="P3755" s="97" t="s">
        <v>503</v>
      </c>
      <c r="Q3755" s="13" t="s">
        <v>12270</v>
      </c>
      <c r="R3755" t="s">
        <v>12271</v>
      </c>
      <c r="S3755" s="20">
        <v>0</v>
      </c>
      <c r="T3755" s="21" t="s">
        <v>38</v>
      </c>
    </row>
    <row r="3756" spans="1:20" x14ac:dyDescent="0.35">
      <c r="A3756" s="13" t="s">
        <v>12272</v>
      </c>
      <c r="B3756" s="13"/>
      <c r="C3756" s="13"/>
      <c r="D3756" s="13" t="s">
        <v>12273</v>
      </c>
      <c r="E3756" s="13">
        <v>6</v>
      </c>
      <c r="F3756" s="14">
        <v>0.7</v>
      </c>
      <c r="G3756" s="13" t="s">
        <v>46</v>
      </c>
      <c r="H3756" s="14">
        <v>40</v>
      </c>
      <c r="I3756" s="15" t="s">
        <v>32</v>
      </c>
      <c r="J3756" s="16">
        <v>28.5</v>
      </c>
      <c r="K3756" s="16">
        <v>4.75</v>
      </c>
      <c r="L3756" s="17" t="s">
        <v>104</v>
      </c>
      <c r="M3756" s="163" t="str">
        <f>IFERROR(GETPIVOTDATA("Tot. Bottles",'- Ordine Aggregato -'!$A$1,"sku anker",A3756),"")</f>
        <v/>
      </c>
      <c r="N3756" s="18" t="s">
        <v>42</v>
      </c>
      <c r="O3756" s="19" t="str">
        <f t="shared" si="58"/>
        <v>Order online</v>
      </c>
      <c r="P3756" s="97" t="s">
        <v>503</v>
      </c>
      <c r="Q3756" s="13" t="s">
        <v>12274</v>
      </c>
      <c r="R3756" t="s">
        <v>12275</v>
      </c>
      <c r="S3756" s="20">
        <v>0</v>
      </c>
      <c r="T3756" s="21" t="s">
        <v>38</v>
      </c>
    </row>
    <row r="3757" spans="1:20" x14ac:dyDescent="0.35">
      <c r="A3757" s="13" t="s">
        <v>12276</v>
      </c>
      <c r="B3757" s="13"/>
      <c r="C3757" s="13"/>
      <c r="D3757" s="13" t="s">
        <v>12277</v>
      </c>
      <c r="E3757" s="13">
        <v>6</v>
      </c>
      <c r="F3757" s="14">
        <v>0.7</v>
      </c>
      <c r="G3757" s="13" t="s">
        <v>46</v>
      </c>
      <c r="H3757" s="14">
        <v>60</v>
      </c>
      <c r="I3757" s="15" t="s">
        <v>32</v>
      </c>
      <c r="J3757" s="16">
        <v>39</v>
      </c>
      <c r="K3757" s="16">
        <v>6.5</v>
      </c>
      <c r="L3757" s="17" t="s">
        <v>104</v>
      </c>
      <c r="M3757" s="163" t="str">
        <f>IFERROR(GETPIVOTDATA("Tot. Bottles",'- Ordine Aggregato -'!$A$1,"sku anker",A3757),"")</f>
        <v/>
      </c>
      <c r="N3757" s="18" t="s">
        <v>42</v>
      </c>
      <c r="O3757" s="19" t="str">
        <f t="shared" si="58"/>
        <v>Order online</v>
      </c>
      <c r="P3757" s="97" t="s">
        <v>503</v>
      </c>
      <c r="Q3757" s="13" t="s">
        <v>12278</v>
      </c>
      <c r="R3757" t="s">
        <v>12279</v>
      </c>
      <c r="S3757" s="20">
        <v>0</v>
      </c>
      <c r="T3757" s="21" t="s">
        <v>38</v>
      </c>
    </row>
    <row r="3758" spans="1:20" x14ac:dyDescent="0.35">
      <c r="A3758" s="13" t="s">
        <v>12280</v>
      </c>
      <c r="B3758" s="13"/>
      <c r="C3758" s="13"/>
      <c r="D3758" s="13" t="s">
        <v>12277</v>
      </c>
      <c r="E3758" s="13">
        <v>6</v>
      </c>
      <c r="F3758" s="14">
        <v>1</v>
      </c>
      <c r="G3758" s="13" t="s">
        <v>14872</v>
      </c>
      <c r="H3758" s="14">
        <v>60</v>
      </c>
      <c r="I3758" s="15" t="s">
        <v>32</v>
      </c>
      <c r="J3758" s="16">
        <v>38.099999999999994</v>
      </c>
      <c r="K3758" s="16">
        <v>6.35</v>
      </c>
      <c r="L3758" s="17" t="s">
        <v>104</v>
      </c>
      <c r="M3758" s="163" t="str">
        <f>IFERROR(GETPIVOTDATA("Tot. Bottles",'- Ordine Aggregato -'!$A$1,"sku anker",A3758),"")</f>
        <v/>
      </c>
      <c r="N3758" s="18" t="s">
        <v>34</v>
      </c>
      <c r="O3758" s="19" t="str">
        <f t="shared" si="58"/>
        <v>Order online</v>
      </c>
      <c r="P3758" s="97" t="s">
        <v>503</v>
      </c>
      <c r="Q3758" s="13" t="s">
        <v>12281</v>
      </c>
      <c r="R3758" t="s">
        <v>12282</v>
      </c>
      <c r="S3758" s="20">
        <v>0</v>
      </c>
      <c r="T3758" s="21" t="s">
        <v>38</v>
      </c>
    </row>
    <row r="3759" spans="1:20" x14ac:dyDescent="0.35">
      <c r="A3759" s="96" t="s">
        <v>12283</v>
      </c>
      <c r="B3759" s="96"/>
      <c r="C3759" s="96"/>
      <c r="D3759" s="13" t="s">
        <v>12284</v>
      </c>
      <c r="E3759" s="13">
        <v>12</v>
      </c>
      <c r="F3759" s="14">
        <v>0.1</v>
      </c>
      <c r="G3759" s="13" t="s">
        <v>46</v>
      </c>
      <c r="H3759" s="14">
        <v>80</v>
      </c>
      <c r="I3759" s="15" t="s">
        <v>32</v>
      </c>
      <c r="J3759" s="16">
        <v>25.799999999999997</v>
      </c>
      <c r="K3759" s="16">
        <v>2.15</v>
      </c>
      <c r="L3759" s="17" t="s">
        <v>104</v>
      </c>
      <c r="M3759" s="163" t="str">
        <f>IFERROR(GETPIVOTDATA("Tot. Bottles",'- Ordine Aggregato -'!$A$1,"sku anker",A3759),"")</f>
        <v/>
      </c>
      <c r="N3759" s="18" t="s">
        <v>42</v>
      </c>
      <c r="O3759" s="19" t="str">
        <f t="shared" si="58"/>
        <v>Order online</v>
      </c>
      <c r="P3759" s="97" t="s">
        <v>503</v>
      </c>
      <c r="Q3759" s="13" t="s">
        <v>12285</v>
      </c>
      <c r="R3759" t="s">
        <v>12286</v>
      </c>
      <c r="S3759" s="20">
        <v>0</v>
      </c>
      <c r="T3759" s="21" t="s">
        <v>38</v>
      </c>
    </row>
    <row r="3760" spans="1:20" x14ac:dyDescent="0.35">
      <c r="A3760" s="13" t="s">
        <v>12287</v>
      </c>
      <c r="B3760" s="13"/>
      <c r="C3760" s="13"/>
      <c r="D3760" s="13" t="s">
        <v>12284</v>
      </c>
      <c r="E3760" s="13">
        <v>6</v>
      </c>
      <c r="F3760" s="14">
        <v>0.5</v>
      </c>
      <c r="G3760" s="13" t="s">
        <v>46</v>
      </c>
      <c r="H3760" s="14">
        <v>80</v>
      </c>
      <c r="I3760" s="15" t="s">
        <v>32</v>
      </c>
      <c r="J3760" s="16">
        <v>31.5</v>
      </c>
      <c r="K3760" s="16">
        <v>5.25</v>
      </c>
      <c r="L3760" s="17" t="s">
        <v>104</v>
      </c>
      <c r="M3760" s="163" t="str">
        <f>IFERROR(GETPIVOTDATA("Tot. Bottles",'- Ordine Aggregato -'!$A$1,"sku anker",A3760),"")</f>
        <v/>
      </c>
      <c r="N3760" s="18" t="s">
        <v>34</v>
      </c>
      <c r="O3760" s="19" t="str">
        <f t="shared" si="58"/>
        <v>Order online</v>
      </c>
      <c r="P3760" s="97" t="s">
        <v>503</v>
      </c>
      <c r="Q3760" s="13" t="s">
        <v>12256</v>
      </c>
      <c r="R3760" t="s">
        <v>6769</v>
      </c>
      <c r="S3760" s="20">
        <v>0</v>
      </c>
      <c r="T3760" s="21" t="s">
        <v>38</v>
      </c>
    </row>
    <row r="3761" spans="1:20" x14ac:dyDescent="0.35">
      <c r="A3761" s="13" t="s">
        <v>12288</v>
      </c>
      <c r="B3761" s="13"/>
      <c r="C3761" s="13"/>
      <c r="D3761" s="13" t="s">
        <v>12284</v>
      </c>
      <c r="E3761" s="13">
        <v>6</v>
      </c>
      <c r="F3761" s="14">
        <v>0.5</v>
      </c>
      <c r="G3761" s="13" t="s">
        <v>46</v>
      </c>
      <c r="H3761" s="14">
        <v>80</v>
      </c>
      <c r="I3761" s="15" t="s">
        <v>32</v>
      </c>
      <c r="J3761" s="16">
        <v>32.700000000000003</v>
      </c>
      <c r="K3761" s="16">
        <v>5.45</v>
      </c>
      <c r="L3761" s="17" t="s">
        <v>104</v>
      </c>
      <c r="M3761" s="163" t="str">
        <f>IFERROR(GETPIVOTDATA("Tot. Bottles",'- Ordine Aggregato -'!$A$1,"sku anker",A3761),"")</f>
        <v/>
      </c>
      <c r="N3761" s="18" t="s">
        <v>34</v>
      </c>
      <c r="O3761" s="19" t="str">
        <f t="shared" si="58"/>
        <v>Order online</v>
      </c>
      <c r="P3761" s="97" t="s">
        <v>503</v>
      </c>
      <c r="Q3761" s="13" t="s">
        <v>12289</v>
      </c>
      <c r="R3761" t="s">
        <v>6769</v>
      </c>
      <c r="S3761" s="20">
        <v>0</v>
      </c>
      <c r="T3761" s="21" t="s">
        <v>38</v>
      </c>
    </row>
    <row r="3762" spans="1:20" x14ac:dyDescent="0.35">
      <c r="A3762" s="96" t="s">
        <v>12290</v>
      </c>
      <c r="B3762" s="96"/>
      <c r="C3762" s="96"/>
      <c r="D3762" s="13" t="s">
        <v>12284</v>
      </c>
      <c r="E3762" s="13">
        <v>6</v>
      </c>
      <c r="F3762" s="14">
        <v>0.7</v>
      </c>
      <c r="G3762" s="13" t="s">
        <v>46</v>
      </c>
      <c r="H3762" s="14">
        <v>80</v>
      </c>
      <c r="I3762" s="15" t="s">
        <v>32</v>
      </c>
      <c r="J3762" s="16">
        <v>35.099999999999994</v>
      </c>
      <c r="K3762" s="16">
        <v>5.85</v>
      </c>
      <c r="L3762" s="17" t="s">
        <v>104</v>
      </c>
      <c r="M3762" s="163" t="str">
        <f>IFERROR(GETPIVOTDATA("Tot. Bottles",'- Ordine Aggregato -'!$A$1,"sku anker",A3762),"")</f>
        <v/>
      </c>
      <c r="N3762" s="18" t="s">
        <v>34</v>
      </c>
      <c r="O3762" s="19" t="str">
        <f t="shared" si="58"/>
        <v>Order online</v>
      </c>
      <c r="P3762" s="97" t="s">
        <v>503</v>
      </c>
      <c r="Q3762" s="13" t="s">
        <v>12291</v>
      </c>
      <c r="R3762" t="s">
        <v>12292</v>
      </c>
      <c r="S3762" s="20">
        <v>0</v>
      </c>
      <c r="T3762" s="21" t="s">
        <v>38</v>
      </c>
    </row>
    <row r="3763" spans="1:20" x14ac:dyDescent="0.35">
      <c r="A3763" s="96" t="s">
        <v>12293</v>
      </c>
      <c r="D3763" s="13" t="s">
        <v>12284</v>
      </c>
      <c r="E3763" s="13">
        <v>6</v>
      </c>
      <c r="F3763" s="14">
        <v>1</v>
      </c>
      <c r="G3763" s="13" t="s">
        <v>46</v>
      </c>
      <c r="H3763" s="14">
        <v>80</v>
      </c>
      <c r="I3763" s="15" t="s">
        <v>32</v>
      </c>
      <c r="J3763" s="16">
        <v>45</v>
      </c>
      <c r="K3763" s="16">
        <v>7.5</v>
      </c>
      <c r="L3763" s="17" t="s">
        <v>104</v>
      </c>
      <c r="M3763" s="163" t="str">
        <f>IFERROR(GETPIVOTDATA("Tot. Bottles",'- Ordine Aggregato -'!$A$1,"sku anker",A3763),"")</f>
        <v/>
      </c>
      <c r="N3763" s="18" t="s">
        <v>34</v>
      </c>
      <c r="O3763" s="19" t="str">
        <f t="shared" si="58"/>
        <v>Order online</v>
      </c>
      <c r="P3763" s="97" t="s">
        <v>503</v>
      </c>
      <c r="Q3763" s="13" t="s">
        <v>12294</v>
      </c>
      <c r="R3763" t="s">
        <v>12295</v>
      </c>
      <c r="S3763" s="20">
        <v>0</v>
      </c>
      <c r="T3763" s="21" t="s">
        <v>38</v>
      </c>
    </row>
    <row r="3764" spans="1:20" x14ac:dyDescent="0.35">
      <c r="A3764" s="96" t="s">
        <v>12296</v>
      </c>
      <c r="B3764" s="96"/>
      <c r="C3764" s="96"/>
      <c r="D3764" s="13" t="s">
        <v>12297</v>
      </c>
      <c r="E3764" s="13">
        <v>6</v>
      </c>
      <c r="F3764" s="14">
        <v>0.5</v>
      </c>
      <c r="G3764" s="13" t="s">
        <v>46</v>
      </c>
      <c r="H3764" s="14">
        <v>40</v>
      </c>
      <c r="I3764" s="15" t="s">
        <v>32</v>
      </c>
      <c r="J3764" s="16">
        <v>33</v>
      </c>
      <c r="K3764" s="16">
        <v>5.5</v>
      </c>
      <c r="L3764" s="17" t="s">
        <v>104</v>
      </c>
      <c r="M3764" s="163" t="str">
        <f>IFERROR(GETPIVOTDATA("Tot. Bottles",'- Ordine Aggregato -'!$A$1,"sku anker",A3764),"")</f>
        <v/>
      </c>
      <c r="N3764" s="18" t="s">
        <v>42</v>
      </c>
      <c r="O3764" s="19" t="str">
        <f t="shared" si="58"/>
        <v>Order online</v>
      </c>
      <c r="P3764" s="97" t="s">
        <v>503</v>
      </c>
      <c r="Q3764" s="13" t="s">
        <v>12298</v>
      </c>
      <c r="R3764" t="s">
        <v>12299</v>
      </c>
      <c r="S3764" s="20">
        <v>0</v>
      </c>
      <c r="T3764" s="21" t="s">
        <v>38</v>
      </c>
    </row>
    <row r="3765" spans="1:20" x14ac:dyDescent="0.35">
      <c r="A3765" s="96" t="s">
        <v>12300</v>
      </c>
      <c r="B3765" s="96"/>
      <c r="C3765" s="96"/>
      <c r="D3765" s="13" t="s">
        <v>12297</v>
      </c>
      <c r="E3765" s="13">
        <v>6</v>
      </c>
      <c r="F3765" s="14">
        <v>1</v>
      </c>
      <c r="G3765" s="13" t="s">
        <v>46</v>
      </c>
      <c r="H3765" s="14">
        <v>40</v>
      </c>
      <c r="I3765" s="15" t="s">
        <v>32</v>
      </c>
      <c r="J3765" s="16">
        <v>38.099999999999994</v>
      </c>
      <c r="K3765" s="16">
        <v>6.35</v>
      </c>
      <c r="L3765" s="17" t="s">
        <v>104</v>
      </c>
      <c r="M3765" s="163" t="str">
        <f>IFERROR(GETPIVOTDATA("Tot. Bottles",'- Ordine Aggregato -'!$A$1,"sku anker",A3765),"")</f>
        <v/>
      </c>
      <c r="N3765" s="18" t="s">
        <v>34</v>
      </c>
      <c r="O3765" s="19" t="str">
        <f t="shared" si="58"/>
        <v>Order online</v>
      </c>
      <c r="P3765" s="97" t="s">
        <v>503</v>
      </c>
      <c r="Q3765" s="13" t="s">
        <v>12301</v>
      </c>
      <c r="R3765" t="s">
        <v>12302</v>
      </c>
      <c r="S3765" s="20">
        <v>0</v>
      </c>
      <c r="T3765" s="21" t="s">
        <v>38</v>
      </c>
    </row>
    <row r="3766" spans="1:20" x14ac:dyDescent="0.35">
      <c r="A3766" s="13" t="s">
        <v>12303</v>
      </c>
      <c r="B3766" s="13"/>
      <c r="C3766" s="13"/>
      <c r="D3766" s="13" t="s">
        <v>12304</v>
      </c>
      <c r="E3766" s="13">
        <v>6</v>
      </c>
      <c r="F3766" s="14">
        <v>0.7</v>
      </c>
      <c r="G3766" s="13" t="s">
        <v>14871</v>
      </c>
      <c r="H3766" s="14">
        <v>35</v>
      </c>
      <c r="I3766" s="15" t="s">
        <v>32</v>
      </c>
      <c r="J3766" s="16">
        <v>27.299999999999997</v>
      </c>
      <c r="K3766" s="16">
        <v>4.55</v>
      </c>
      <c r="L3766" s="17" t="s">
        <v>502</v>
      </c>
      <c r="M3766" s="163" t="str">
        <f>IFERROR(GETPIVOTDATA("Tot. Bottles",'- Ordine Aggregato -'!$A$1,"sku anker",A3766),"")</f>
        <v/>
      </c>
      <c r="N3766" s="18" t="s">
        <v>42</v>
      </c>
      <c r="O3766" s="19" t="str">
        <f t="shared" si="58"/>
        <v>Order online</v>
      </c>
      <c r="P3766" s="97" t="s">
        <v>503</v>
      </c>
      <c r="Q3766" s="13" t="s">
        <v>12305</v>
      </c>
      <c r="R3766" t="s">
        <v>12306</v>
      </c>
      <c r="S3766" s="20">
        <v>0</v>
      </c>
      <c r="T3766" s="21" t="s">
        <v>38</v>
      </c>
    </row>
    <row r="3767" spans="1:20" x14ac:dyDescent="0.35">
      <c r="A3767" s="13" t="s">
        <v>12307</v>
      </c>
      <c r="B3767" s="13"/>
      <c r="C3767" s="13"/>
      <c r="D3767" s="13" t="s">
        <v>12308</v>
      </c>
      <c r="E3767" s="13">
        <v>6</v>
      </c>
      <c r="F3767" s="14">
        <v>0.7</v>
      </c>
      <c r="G3767" s="13" t="s">
        <v>14871</v>
      </c>
      <c r="H3767" s="14">
        <v>20</v>
      </c>
      <c r="I3767" s="15" t="s">
        <v>32</v>
      </c>
      <c r="J3767" s="16">
        <v>33</v>
      </c>
      <c r="K3767" s="16">
        <v>5.5</v>
      </c>
      <c r="L3767" s="17" t="s">
        <v>399</v>
      </c>
      <c r="M3767" s="163" t="str">
        <f>IFERROR(GETPIVOTDATA("Tot. Bottles",'- Ordine Aggregato -'!$A$1,"sku anker",A3767),"")</f>
        <v/>
      </c>
      <c r="N3767" s="18" t="s">
        <v>42</v>
      </c>
      <c r="O3767" s="19" t="str">
        <f t="shared" si="58"/>
        <v>Order online</v>
      </c>
      <c r="P3767" s="97" t="s">
        <v>68</v>
      </c>
      <c r="Q3767" s="13" t="s">
        <v>12309</v>
      </c>
      <c r="R3767" t="s">
        <v>12310</v>
      </c>
      <c r="S3767" s="20">
        <v>0</v>
      </c>
      <c r="T3767" s="21" t="s">
        <v>38</v>
      </c>
    </row>
    <row r="3768" spans="1:20" x14ac:dyDescent="0.35">
      <c r="A3768" s="96" t="s">
        <v>12311</v>
      </c>
      <c r="B3768" s="96"/>
      <c r="C3768" s="96"/>
      <c r="D3768" s="13" t="s">
        <v>12312</v>
      </c>
      <c r="E3768" s="13">
        <v>6</v>
      </c>
      <c r="F3768" s="14">
        <v>0.7</v>
      </c>
      <c r="G3768" s="13" t="s">
        <v>14872</v>
      </c>
      <c r="H3768" s="14">
        <v>0</v>
      </c>
      <c r="I3768" s="15" t="s">
        <v>32</v>
      </c>
      <c r="J3768" s="16">
        <v>93</v>
      </c>
      <c r="K3768" s="16">
        <v>15.5</v>
      </c>
      <c r="L3768" s="17" t="s">
        <v>2503</v>
      </c>
      <c r="M3768" s="163" t="str">
        <f>IFERROR(GETPIVOTDATA("Tot. Bottles",'- Ordine Aggregato -'!$A$1,"sku anker",A3768),"")</f>
        <v/>
      </c>
      <c r="N3768" s="18" t="s">
        <v>42</v>
      </c>
      <c r="O3768" s="19" t="str">
        <f t="shared" si="58"/>
        <v>Order online</v>
      </c>
      <c r="P3768" s="97" t="s">
        <v>146</v>
      </c>
      <c r="Q3768" s="13" t="s">
        <v>12313</v>
      </c>
      <c r="R3768" t="s">
        <v>12314</v>
      </c>
      <c r="S3768" s="20">
        <v>0</v>
      </c>
      <c r="T3768" s="21" t="s">
        <v>38</v>
      </c>
    </row>
    <row r="3769" spans="1:20" x14ac:dyDescent="0.35">
      <c r="A3769" s="13" t="s">
        <v>12315</v>
      </c>
      <c r="B3769" s="13"/>
      <c r="C3769" s="13"/>
      <c r="D3769" s="13" t="s">
        <v>12316</v>
      </c>
      <c r="E3769" s="13">
        <v>6</v>
      </c>
      <c r="F3769" s="14">
        <v>0.7</v>
      </c>
      <c r="G3769" s="13" t="s">
        <v>46</v>
      </c>
      <c r="H3769" s="14">
        <v>0</v>
      </c>
      <c r="I3769" s="15" t="s">
        <v>32</v>
      </c>
      <c r="J3769" s="16">
        <v>93</v>
      </c>
      <c r="K3769" s="16">
        <v>15.5</v>
      </c>
      <c r="L3769" s="17" t="s">
        <v>2503</v>
      </c>
      <c r="M3769" s="163" t="str">
        <f>IFERROR(GETPIVOTDATA("Tot. Bottles",'- Ordine Aggregato -'!$A$1,"sku anker",A3769),"")</f>
        <v/>
      </c>
      <c r="N3769" s="18" t="s">
        <v>42</v>
      </c>
      <c r="O3769" s="19" t="str">
        <f t="shared" si="58"/>
        <v>Order online</v>
      </c>
      <c r="P3769" s="97" t="s">
        <v>146</v>
      </c>
      <c r="Q3769" s="13" t="s">
        <v>12317</v>
      </c>
      <c r="R3769" t="s">
        <v>12318</v>
      </c>
      <c r="S3769" s="20">
        <v>0</v>
      </c>
      <c r="T3769" s="21" t="s">
        <v>38</v>
      </c>
    </row>
    <row r="3770" spans="1:20" x14ac:dyDescent="0.35">
      <c r="A3770" s="96" t="s">
        <v>12319</v>
      </c>
      <c r="D3770" s="13" t="s">
        <v>12320</v>
      </c>
      <c r="E3770" s="13">
        <v>6</v>
      </c>
      <c r="F3770" s="14">
        <v>0.7</v>
      </c>
      <c r="G3770" s="13" t="s">
        <v>46</v>
      </c>
      <c r="H3770" s="14">
        <v>0</v>
      </c>
      <c r="I3770" s="15" t="s">
        <v>32</v>
      </c>
      <c r="J3770" s="16">
        <v>93</v>
      </c>
      <c r="K3770" s="16">
        <v>15.5</v>
      </c>
      <c r="L3770" s="17" t="s">
        <v>2503</v>
      </c>
      <c r="M3770" s="163" t="str">
        <f>IFERROR(GETPIVOTDATA("Tot. Bottles",'- Ordine Aggregato -'!$A$1,"sku anker",A3770),"")</f>
        <v/>
      </c>
      <c r="N3770" s="18" t="s">
        <v>42</v>
      </c>
      <c r="O3770" s="19" t="str">
        <f t="shared" si="58"/>
        <v>Order online</v>
      </c>
      <c r="P3770" s="97" t="s">
        <v>146</v>
      </c>
      <c r="Q3770" s="13" t="s">
        <v>12321</v>
      </c>
      <c r="R3770" t="s">
        <v>12322</v>
      </c>
      <c r="S3770" s="20">
        <v>0</v>
      </c>
      <c r="T3770" s="21" t="s">
        <v>38</v>
      </c>
    </row>
    <row r="3771" spans="1:20" x14ac:dyDescent="0.35">
      <c r="A3771" s="96" t="s">
        <v>12323</v>
      </c>
      <c r="B3771" s="96"/>
      <c r="C3771" s="96"/>
      <c r="D3771" s="13" t="s">
        <v>12324</v>
      </c>
      <c r="E3771" s="13">
        <v>6</v>
      </c>
      <c r="F3771" s="14">
        <v>0.7</v>
      </c>
      <c r="G3771" s="13" t="s">
        <v>14872</v>
      </c>
      <c r="H3771" s="14">
        <v>0</v>
      </c>
      <c r="I3771" s="15" t="s">
        <v>32</v>
      </c>
      <c r="J3771" s="16">
        <v>93</v>
      </c>
      <c r="K3771" s="16">
        <v>15.5</v>
      </c>
      <c r="L3771" s="17" t="s">
        <v>2503</v>
      </c>
      <c r="M3771" s="163" t="str">
        <f>IFERROR(GETPIVOTDATA("Tot. Bottles",'- Ordine Aggregato -'!$A$1,"sku anker",A3771),"")</f>
        <v/>
      </c>
      <c r="N3771" s="18" t="s">
        <v>42</v>
      </c>
      <c r="O3771" s="19" t="str">
        <f t="shared" si="58"/>
        <v>Order online</v>
      </c>
      <c r="P3771" s="97" t="s">
        <v>146</v>
      </c>
      <c r="Q3771" s="13" t="s">
        <v>12325</v>
      </c>
      <c r="R3771" t="s">
        <v>12326</v>
      </c>
      <c r="S3771" s="20">
        <v>0</v>
      </c>
      <c r="T3771" s="21" t="s">
        <v>38</v>
      </c>
    </row>
    <row r="3772" spans="1:20" x14ac:dyDescent="0.35">
      <c r="A3772" s="13" t="s">
        <v>12327</v>
      </c>
      <c r="B3772" s="13"/>
      <c r="C3772" s="13"/>
      <c r="D3772" s="13" t="s">
        <v>12328</v>
      </c>
      <c r="E3772" s="13">
        <v>6</v>
      </c>
      <c r="F3772" s="14">
        <v>0.7</v>
      </c>
      <c r="G3772" s="13" t="s">
        <v>46</v>
      </c>
      <c r="H3772" s="14">
        <v>0</v>
      </c>
      <c r="I3772" s="15" t="s">
        <v>32</v>
      </c>
      <c r="J3772" s="16">
        <v>93</v>
      </c>
      <c r="K3772" s="16">
        <v>15.5</v>
      </c>
      <c r="L3772" s="17" t="s">
        <v>2503</v>
      </c>
      <c r="M3772" s="163" t="str">
        <f>IFERROR(GETPIVOTDATA("Tot. Bottles",'- Ordine Aggregato -'!$A$1,"sku anker",A3772),"")</f>
        <v/>
      </c>
      <c r="N3772" s="18" t="s">
        <v>42</v>
      </c>
      <c r="O3772" s="19" t="str">
        <f t="shared" si="58"/>
        <v>Order online</v>
      </c>
      <c r="P3772" s="97" t="s">
        <v>146</v>
      </c>
      <c r="Q3772" s="13" t="s">
        <v>12329</v>
      </c>
      <c r="R3772" t="s">
        <v>12330</v>
      </c>
      <c r="S3772" s="20">
        <v>0</v>
      </c>
      <c r="T3772" s="21" t="s">
        <v>38</v>
      </c>
    </row>
    <row r="3773" spans="1:20" x14ac:dyDescent="0.35">
      <c r="A3773" s="96" t="s">
        <v>12331</v>
      </c>
      <c r="B3773" s="96"/>
      <c r="C3773" s="96"/>
      <c r="D3773" s="13" t="s">
        <v>12332</v>
      </c>
      <c r="E3773" s="13">
        <v>6</v>
      </c>
      <c r="F3773" s="14">
        <v>0.7</v>
      </c>
      <c r="G3773" s="13" t="s">
        <v>14872</v>
      </c>
      <c r="H3773" s="14">
        <v>40</v>
      </c>
      <c r="I3773" s="15" t="s">
        <v>32</v>
      </c>
      <c r="J3773" s="16">
        <v>111</v>
      </c>
      <c r="K3773" s="16">
        <v>18.5</v>
      </c>
      <c r="L3773" s="17" t="s">
        <v>73</v>
      </c>
      <c r="M3773" s="163" t="str">
        <f>IFERROR(GETPIVOTDATA("Tot. Bottles",'- Ordine Aggregato -'!$A$1,"sku anker",A3773),"")</f>
        <v/>
      </c>
      <c r="N3773" s="18" t="s">
        <v>42</v>
      </c>
      <c r="O3773" s="19" t="str">
        <f t="shared" si="58"/>
        <v>Order online</v>
      </c>
      <c r="P3773" s="97" t="s">
        <v>442</v>
      </c>
      <c r="Q3773" s="13" t="s">
        <v>12333</v>
      </c>
      <c r="R3773" t="s">
        <v>12334</v>
      </c>
      <c r="S3773" s="20">
        <v>0</v>
      </c>
      <c r="T3773" s="21" t="s">
        <v>38</v>
      </c>
    </row>
    <row r="3774" spans="1:20" x14ac:dyDescent="0.35">
      <c r="A3774" s="96" t="s">
        <v>12335</v>
      </c>
      <c r="D3774" s="13" t="s">
        <v>12336</v>
      </c>
      <c r="E3774" s="13">
        <v>6</v>
      </c>
      <c r="F3774" s="14">
        <v>0.7</v>
      </c>
      <c r="G3774" s="13" t="s">
        <v>14872</v>
      </c>
      <c r="H3774" s="14">
        <v>43</v>
      </c>
      <c r="I3774" s="15" t="s">
        <v>32</v>
      </c>
      <c r="J3774" s="16">
        <v>73.5</v>
      </c>
      <c r="K3774" s="16">
        <v>12.25</v>
      </c>
      <c r="L3774" s="17" t="s">
        <v>368</v>
      </c>
      <c r="M3774" s="163" t="str">
        <f>IFERROR(GETPIVOTDATA("Tot. Bottles",'- Ordine Aggregato -'!$A$1,"sku anker",A3774),"")</f>
        <v/>
      </c>
      <c r="N3774" s="18" t="s">
        <v>67</v>
      </c>
      <c r="O3774" s="19" t="str">
        <f t="shared" si="58"/>
        <v>Order online</v>
      </c>
      <c r="P3774" s="97" t="s">
        <v>442</v>
      </c>
      <c r="Q3774" s="13" t="s">
        <v>12337</v>
      </c>
      <c r="R3774" t="s">
        <v>12338</v>
      </c>
      <c r="S3774" s="20">
        <v>12.25</v>
      </c>
      <c r="T3774" s="21" t="s">
        <v>38</v>
      </c>
    </row>
    <row r="3775" spans="1:20" x14ac:dyDescent="0.35">
      <c r="A3775" s="96" t="s">
        <v>12339</v>
      </c>
      <c r="D3775" s="13" t="s">
        <v>12336</v>
      </c>
      <c r="E3775" s="13">
        <v>6</v>
      </c>
      <c r="F3775" s="14">
        <v>1</v>
      </c>
      <c r="G3775" s="13" t="s">
        <v>14872</v>
      </c>
      <c r="H3775" s="14">
        <v>43</v>
      </c>
      <c r="I3775" s="15" t="s">
        <v>32</v>
      </c>
      <c r="J3775" s="16">
        <v>105</v>
      </c>
      <c r="K3775" s="16">
        <v>17.5</v>
      </c>
      <c r="L3775" s="17" t="s">
        <v>368</v>
      </c>
      <c r="M3775" s="163" t="str">
        <f>IFERROR(GETPIVOTDATA("Tot. Bottles",'- Ordine Aggregato -'!$A$1,"sku anker",A3775),"")</f>
        <v/>
      </c>
      <c r="N3775" s="18" t="s">
        <v>34</v>
      </c>
      <c r="O3775" s="19" t="str">
        <f t="shared" si="58"/>
        <v>Order online</v>
      </c>
      <c r="P3775" s="97" t="s">
        <v>146</v>
      </c>
      <c r="Q3775" s="13" t="s">
        <v>12340</v>
      </c>
      <c r="R3775" t="s">
        <v>12341</v>
      </c>
      <c r="S3775" s="20">
        <v>0</v>
      </c>
      <c r="T3775" s="21" t="s">
        <v>38</v>
      </c>
    </row>
    <row r="3776" spans="1:20" x14ac:dyDescent="0.35">
      <c r="A3776" s="13" t="s">
        <v>12342</v>
      </c>
      <c r="B3776" s="13"/>
      <c r="C3776" s="13"/>
      <c r="D3776" s="13" t="s">
        <v>12343</v>
      </c>
      <c r="E3776" s="13">
        <v>6</v>
      </c>
      <c r="F3776" s="14">
        <v>0.7</v>
      </c>
      <c r="G3776" s="13" t="s">
        <v>31</v>
      </c>
      <c r="H3776" s="14">
        <v>43</v>
      </c>
      <c r="I3776" s="15" t="s">
        <v>32</v>
      </c>
      <c r="J3776" s="16">
        <v>177</v>
      </c>
      <c r="K3776" s="16">
        <v>29.5</v>
      </c>
      <c r="L3776" s="17" t="s">
        <v>448</v>
      </c>
      <c r="M3776" s="163" t="str">
        <f>IFERROR(GETPIVOTDATA("Tot. Bottles",'- Ordine Aggregato -'!$A$1,"sku anker",A3776),"")</f>
        <v/>
      </c>
      <c r="N3776" s="18" t="s">
        <v>42</v>
      </c>
      <c r="O3776" s="19" t="str">
        <f t="shared" si="58"/>
        <v>Order online</v>
      </c>
      <c r="P3776" s="97" t="s">
        <v>442</v>
      </c>
      <c r="Q3776" s="13" t="s">
        <v>12344</v>
      </c>
      <c r="R3776" t="s">
        <v>12345</v>
      </c>
      <c r="S3776" s="20">
        <v>0</v>
      </c>
      <c r="T3776" s="21" t="s">
        <v>38</v>
      </c>
    </row>
    <row r="3777" spans="1:20" x14ac:dyDescent="0.35">
      <c r="A3777" s="96" t="s">
        <v>12346</v>
      </c>
      <c r="D3777" s="13" t="s">
        <v>12347</v>
      </c>
      <c r="E3777" s="13">
        <v>6</v>
      </c>
      <c r="F3777" s="14">
        <v>0.7</v>
      </c>
      <c r="G3777" s="13" t="s">
        <v>31</v>
      </c>
      <c r="H3777" s="14">
        <v>43</v>
      </c>
      <c r="I3777" s="15" t="s">
        <v>32</v>
      </c>
      <c r="J3777" s="16">
        <v>96.899999999999991</v>
      </c>
      <c r="K3777" s="16">
        <v>16.149999999999999</v>
      </c>
      <c r="L3777" s="17" t="s">
        <v>448</v>
      </c>
      <c r="M3777" s="163" t="str">
        <f>IFERROR(GETPIVOTDATA("Tot. Bottles",'- Ordine Aggregato -'!$A$1,"sku anker",A3777),"")</f>
        <v/>
      </c>
      <c r="N3777" s="18" t="s">
        <v>67</v>
      </c>
      <c r="O3777" s="19" t="str">
        <f t="shared" si="58"/>
        <v>Order online</v>
      </c>
      <c r="P3777" s="97" t="s">
        <v>442</v>
      </c>
      <c r="Q3777" s="13" t="s">
        <v>12348</v>
      </c>
      <c r="R3777" t="s">
        <v>12349</v>
      </c>
      <c r="S3777" s="20">
        <v>16.149999999999999</v>
      </c>
      <c r="T3777" s="21" t="s">
        <v>38</v>
      </c>
    </row>
    <row r="3778" spans="1:20" x14ac:dyDescent="0.35">
      <c r="A3778" s="96" t="s">
        <v>12350</v>
      </c>
      <c r="D3778" s="13" t="s">
        <v>12351</v>
      </c>
      <c r="E3778" s="13">
        <v>12</v>
      </c>
      <c r="F3778" s="14">
        <v>0.35</v>
      </c>
      <c r="G3778" s="13" t="s">
        <v>14872</v>
      </c>
      <c r="H3778" s="14">
        <v>43</v>
      </c>
      <c r="I3778" s="15" t="s">
        <v>32</v>
      </c>
      <c r="J3778" s="16">
        <v>600</v>
      </c>
      <c r="K3778" s="16">
        <v>50</v>
      </c>
      <c r="L3778" s="17" t="s">
        <v>448</v>
      </c>
      <c r="M3778" s="163" t="str">
        <f>IFERROR(GETPIVOTDATA("Tot. Bottles",'- Ordine Aggregato -'!$A$1,"sku anker",A3778),"")</f>
        <v/>
      </c>
      <c r="N3778" s="18" t="s">
        <v>67</v>
      </c>
      <c r="O3778" s="19" t="str">
        <f t="shared" si="58"/>
        <v>Order online</v>
      </c>
      <c r="P3778" s="97" t="s">
        <v>442</v>
      </c>
      <c r="Q3778" s="13" t="s">
        <v>12352</v>
      </c>
      <c r="R3778" t="s">
        <v>12353</v>
      </c>
      <c r="S3778" s="20">
        <v>50</v>
      </c>
      <c r="T3778" s="21" t="s">
        <v>38</v>
      </c>
    </row>
    <row r="3779" spans="1:20" x14ac:dyDescent="0.35">
      <c r="A3779" s="96" t="s">
        <v>12354</v>
      </c>
      <c r="D3779" s="13" t="s">
        <v>12355</v>
      </c>
      <c r="E3779" s="13">
        <v>6</v>
      </c>
      <c r="F3779" s="14">
        <v>0.7</v>
      </c>
      <c r="G3779" s="13" t="s">
        <v>46</v>
      </c>
      <c r="H3779" s="14">
        <v>20</v>
      </c>
      <c r="I3779" s="15" t="s">
        <v>32</v>
      </c>
      <c r="J3779" s="16">
        <v>40.200000000000003</v>
      </c>
      <c r="K3779" s="16">
        <v>6.7</v>
      </c>
      <c r="L3779" s="17" t="s">
        <v>399</v>
      </c>
      <c r="M3779" s="163" t="str">
        <f>IFERROR(GETPIVOTDATA("Tot. Bottles",'- Ordine Aggregato -'!$A$1,"sku anker",A3779),"")</f>
        <v/>
      </c>
      <c r="N3779" s="18" t="s">
        <v>42</v>
      </c>
      <c r="O3779" s="19" t="str">
        <f t="shared" si="58"/>
        <v>Order online</v>
      </c>
      <c r="P3779" s="97" t="s">
        <v>225</v>
      </c>
      <c r="Q3779" s="13" t="s">
        <v>12356</v>
      </c>
      <c r="R3779" t="s">
        <v>12357</v>
      </c>
      <c r="S3779" s="20">
        <v>0</v>
      </c>
      <c r="T3779" s="21" t="s">
        <v>38</v>
      </c>
    </row>
    <row r="3780" spans="1:20" x14ac:dyDescent="0.35">
      <c r="A3780" s="96" t="s">
        <v>12358</v>
      </c>
      <c r="D3780" s="13" t="s">
        <v>12355</v>
      </c>
      <c r="E3780" s="13">
        <v>6</v>
      </c>
      <c r="F3780" s="14">
        <v>1</v>
      </c>
      <c r="G3780" s="13" t="s">
        <v>31</v>
      </c>
      <c r="H3780" s="14">
        <v>15</v>
      </c>
      <c r="I3780" s="15" t="s">
        <v>32</v>
      </c>
      <c r="J3780" s="16">
        <v>41.7</v>
      </c>
      <c r="K3780" s="16">
        <v>6.95</v>
      </c>
      <c r="L3780" s="17" t="s">
        <v>399</v>
      </c>
      <c r="M3780" s="163" t="str">
        <f>IFERROR(GETPIVOTDATA("Tot. Bottles",'- Ordine Aggregato -'!$A$1,"sku anker",A3780),"")</f>
        <v/>
      </c>
      <c r="N3780" s="18" t="s">
        <v>34</v>
      </c>
      <c r="O3780" s="19" t="str">
        <f t="shared" si="58"/>
        <v>Order online</v>
      </c>
      <c r="P3780" s="97" t="s">
        <v>225</v>
      </c>
      <c r="Q3780" s="13" t="s">
        <v>12359</v>
      </c>
      <c r="R3780" t="s">
        <v>12360</v>
      </c>
      <c r="S3780" s="20">
        <v>0</v>
      </c>
      <c r="T3780" s="21" t="s">
        <v>38</v>
      </c>
    </row>
    <row r="3781" spans="1:20" x14ac:dyDescent="0.35">
      <c r="A3781" s="13" t="s">
        <v>12361</v>
      </c>
      <c r="B3781" s="13"/>
      <c r="C3781" s="13"/>
      <c r="D3781" s="13" t="s">
        <v>12362</v>
      </c>
      <c r="E3781" s="13">
        <v>6</v>
      </c>
      <c r="F3781" s="14">
        <v>0.7</v>
      </c>
      <c r="G3781" s="13" t="s">
        <v>14872</v>
      </c>
      <c r="H3781" s="14">
        <v>14.5</v>
      </c>
      <c r="I3781" s="15" t="s">
        <v>32</v>
      </c>
      <c r="J3781" s="16">
        <v>64.5</v>
      </c>
      <c r="K3781" s="16">
        <v>10.75</v>
      </c>
      <c r="L3781" s="17" t="s">
        <v>399</v>
      </c>
      <c r="M3781" s="163" t="str">
        <f>IFERROR(GETPIVOTDATA("Tot. Bottles",'- Ordine Aggregato -'!$A$1,"sku anker",A3781),"")</f>
        <v/>
      </c>
      <c r="N3781" s="18" t="s">
        <v>34</v>
      </c>
      <c r="O3781" s="19" t="str">
        <f t="shared" si="58"/>
        <v>Order online</v>
      </c>
      <c r="P3781" s="97" t="s">
        <v>68</v>
      </c>
      <c r="Q3781" s="13" t="s">
        <v>12363</v>
      </c>
      <c r="R3781" t="s">
        <v>12364</v>
      </c>
      <c r="S3781" s="20">
        <v>0</v>
      </c>
      <c r="T3781" s="21" t="s">
        <v>38</v>
      </c>
    </row>
    <row r="3782" spans="1:20" x14ac:dyDescent="0.35">
      <c r="A3782" s="13" t="s">
        <v>12365</v>
      </c>
      <c r="B3782" s="13"/>
      <c r="C3782" s="13"/>
      <c r="D3782" s="13" t="s">
        <v>12366</v>
      </c>
      <c r="E3782" s="13">
        <v>10</v>
      </c>
      <c r="F3782" s="14">
        <v>0.04</v>
      </c>
      <c r="G3782" s="13" t="s">
        <v>46</v>
      </c>
      <c r="H3782" s="14">
        <v>55</v>
      </c>
      <c r="I3782" s="15" t="s">
        <v>32</v>
      </c>
      <c r="J3782" s="16">
        <v>15.5</v>
      </c>
      <c r="K3782" s="16">
        <v>1.55</v>
      </c>
      <c r="L3782" s="17" t="s">
        <v>219</v>
      </c>
      <c r="M3782" s="163" t="str">
        <f>IFERROR(GETPIVOTDATA("Tot. Bottles",'- Ordine Aggregato -'!$A$1,"sku anker",A3782),"")</f>
        <v/>
      </c>
      <c r="N3782" s="18" t="s">
        <v>34</v>
      </c>
      <c r="O3782" s="19" t="str">
        <f t="shared" si="58"/>
        <v>Order online</v>
      </c>
      <c r="P3782" s="97" t="s">
        <v>220</v>
      </c>
      <c r="Q3782" s="13" t="s">
        <v>12367</v>
      </c>
      <c r="R3782" t="s">
        <v>12368</v>
      </c>
      <c r="S3782" s="20">
        <v>0</v>
      </c>
      <c r="T3782" s="21" t="s">
        <v>38</v>
      </c>
    </row>
    <row r="3783" spans="1:20" x14ac:dyDescent="0.35">
      <c r="A3783" s="96" t="s">
        <v>12369</v>
      </c>
      <c r="D3783" s="13" t="s">
        <v>12366</v>
      </c>
      <c r="E3783" s="13">
        <v>6</v>
      </c>
      <c r="F3783" s="14">
        <v>0.7</v>
      </c>
      <c r="G3783" s="13" t="s">
        <v>46</v>
      </c>
      <c r="H3783" s="14">
        <v>55</v>
      </c>
      <c r="I3783" s="15" t="s">
        <v>32</v>
      </c>
      <c r="J3783" s="16">
        <v>59.099999999999994</v>
      </c>
      <c r="K3783" s="16">
        <v>9.85</v>
      </c>
      <c r="L3783" s="17" t="s">
        <v>219</v>
      </c>
      <c r="M3783" s="163" t="str">
        <f>IFERROR(GETPIVOTDATA("Tot. Bottles",'- Ordine Aggregato -'!$A$1,"sku anker",A3783),"")</f>
        <v/>
      </c>
      <c r="N3783" s="18" t="s">
        <v>34</v>
      </c>
      <c r="O3783" s="19" t="str">
        <f t="shared" si="58"/>
        <v>Order online</v>
      </c>
      <c r="P3783" s="97" t="s">
        <v>220</v>
      </c>
      <c r="Q3783" s="13" t="s">
        <v>12370</v>
      </c>
      <c r="R3783" t="s">
        <v>12371</v>
      </c>
      <c r="S3783" s="20">
        <v>0</v>
      </c>
      <c r="T3783" s="21" t="s">
        <v>38</v>
      </c>
    </row>
    <row r="3784" spans="1:20" x14ac:dyDescent="0.35">
      <c r="A3784" s="96" t="s">
        <v>12372</v>
      </c>
      <c r="B3784" s="96"/>
      <c r="C3784" s="96"/>
      <c r="D3784" s="13" t="s">
        <v>12373</v>
      </c>
      <c r="E3784" s="13">
        <v>6</v>
      </c>
      <c r="F3784" s="14">
        <v>0.5</v>
      </c>
      <c r="G3784" s="13" t="s">
        <v>46</v>
      </c>
      <c r="H3784" s="14">
        <v>73</v>
      </c>
      <c r="I3784" s="15" t="s">
        <v>32</v>
      </c>
      <c r="J3784" s="16">
        <v>93.9</v>
      </c>
      <c r="K3784" s="16">
        <v>15.65</v>
      </c>
      <c r="L3784" s="17" t="s">
        <v>219</v>
      </c>
      <c r="M3784" s="163" t="str">
        <f>IFERROR(GETPIVOTDATA("Tot. Bottles",'- Ordine Aggregato -'!$A$1,"sku anker",A3784),"")</f>
        <v/>
      </c>
      <c r="N3784" s="18" t="s">
        <v>34</v>
      </c>
      <c r="O3784" s="19" t="str">
        <f t="shared" si="58"/>
        <v>Order online</v>
      </c>
      <c r="P3784" s="97" t="s">
        <v>220</v>
      </c>
      <c r="Q3784" s="13" t="s">
        <v>12374</v>
      </c>
      <c r="R3784" t="s">
        <v>12375</v>
      </c>
      <c r="S3784" s="20">
        <v>0</v>
      </c>
      <c r="T3784" s="21" t="s">
        <v>38</v>
      </c>
    </row>
    <row r="3785" spans="1:20" x14ac:dyDescent="0.35">
      <c r="A3785" s="96" t="s">
        <v>12376</v>
      </c>
      <c r="D3785" s="13" t="s">
        <v>12377</v>
      </c>
      <c r="E3785" s="13">
        <v>6</v>
      </c>
      <c r="F3785" s="14">
        <v>0.5</v>
      </c>
      <c r="G3785" s="13" t="s">
        <v>46</v>
      </c>
      <c r="H3785" s="14">
        <v>14.9</v>
      </c>
      <c r="I3785" s="15" t="s">
        <v>32</v>
      </c>
      <c r="J3785" s="16">
        <v>39</v>
      </c>
      <c r="K3785" s="16">
        <v>6.5</v>
      </c>
      <c r="L3785" s="17" t="s">
        <v>768</v>
      </c>
      <c r="M3785" s="163" t="str">
        <f>IFERROR(GETPIVOTDATA("Tot. Bottles",'- Ordine Aggregato -'!$A$1,"sku anker",A3785),"")</f>
        <v/>
      </c>
      <c r="N3785" s="18" t="s">
        <v>67</v>
      </c>
      <c r="O3785" s="19" t="str">
        <f t="shared" si="58"/>
        <v>Order online</v>
      </c>
      <c r="P3785" s="97" t="s">
        <v>68</v>
      </c>
      <c r="Q3785" s="13" t="s">
        <v>12378</v>
      </c>
      <c r="R3785" t="s">
        <v>12379</v>
      </c>
      <c r="S3785" s="20">
        <v>6.5</v>
      </c>
      <c r="T3785" s="21" t="s">
        <v>38</v>
      </c>
    </row>
    <row r="3786" spans="1:20" x14ac:dyDescent="0.35">
      <c r="A3786" s="13" t="s">
        <v>12380</v>
      </c>
      <c r="B3786" s="13"/>
      <c r="C3786" s="13"/>
      <c r="D3786" s="13" t="s">
        <v>12381</v>
      </c>
      <c r="E3786" s="13">
        <v>6</v>
      </c>
      <c r="F3786" s="14">
        <v>0.5</v>
      </c>
      <c r="G3786" s="13" t="s">
        <v>46</v>
      </c>
      <c r="H3786" s="14">
        <v>14.9</v>
      </c>
      <c r="I3786" s="15" t="s">
        <v>32</v>
      </c>
      <c r="J3786" s="16">
        <v>48.900000000000006</v>
      </c>
      <c r="K3786" s="16">
        <v>8.15</v>
      </c>
      <c r="L3786" s="17" t="s">
        <v>768</v>
      </c>
      <c r="M3786" s="163" t="str">
        <f>IFERROR(GETPIVOTDATA("Tot. Bottles",'- Ordine Aggregato -'!$A$1,"sku anker",A3786),"")</f>
        <v/>
      </c>
      <c r="N3786" s="18" t="s">
        <v>42</v>
      </c>
      <c r="O3786" s="19" t="str">
        <f t="shared" si="58"/>
        <v>Order online</v>
      </c>
      <c r="P3786" s="97" t="s">
        <v>146</v>
      </c>
      <c r="Q3786" s="13" t="s">
        <v>12382</v>
      </c>
      <c r="R3786" t="s">
        <v>12383</v>
      </c>
      <c r="S3786" s="20">
        <v>0</v>
      </c>
      <c r="T3786" s="21" t="s">
        <v>38</v>
      </c>
    </row>
    <row r="3787" spans="1:20" x14ac:dyDescent="0.35">
      <c r="A3787" s="13" t="s">
        <v>12384</v>
      </c>
      <c r="B3787" s="13"/>
      <c r="C3787" s="13"/>
      <c r="D3787" s="13" t="s">
        <v>12385</v>
      </c>
      <c r="E3787" s="13">
        <v>6</v>
      </c>
      <c r="F3787" s="14">
        <v>0.5</v>
      </c>
      <c r="G3787" s="13" t="s">
        <v>14872</v>
      </c>
      <c r="H3787" s="14">
        <v>14.9</v>
      </c>
      <c r="I3787" s="15" t="s">
        <v>32</v>
      </c>
      <c r="J3787" s="16">
        <v>48.900000000000006</v>
      </c>
      <c r="K3787" s="16">
        <v>8.15</v>
      </c>
      <c r="L3787" s="17" t="s">
        <v>768</v>
      </c>
      <c r="M3787" s="163" t="str">
        <f>IFERROR(GETPIVOTDATA("Tot. Bottles",'- Ordine Aggregato -'!$A$1,"sku anker",A3787),"")</f>
        <v/>
      </c>
      <c r="N3787" s="18" t="s">
        <v>42</v>
      </c>
      <c r="O3787" s="19" t="str">
        <f t="shared" si="58"/>
        <v>Order online</v>
      </c>
      <c r="P3787" s="97" t="s">
        <v>146</v>
      </c>
      <c r="Q3787" s="13" t="s">
        <v>12386</v>
      </c>
      <c r="R3787" t="s">
        <v>12387</v>
      </c>
      <c r="S3787" s="20">
        <v>0</v>
      </c>
      <c r="T3787" s="21" t="s">
        <v>38</v>
      </c>
    </row>
    <row r="3788" spans="1:20" x14ac:dyDescent="0.35">
      <c r="A3788" s="96" t="s">
        <v>12388</v>
      </c>
      <c r="D3788" s="13" t="s">
        <v>12389</v>
      </c>
      <c r="E3788" s="13">
        <v>6</v>
      </c>
      <c r="F3788" s="14">
        <v>0.5</v>
      </c>
      <c r="G3788" s="13" t="s">
        <v>46</v>
      </c>
      <c r="H3788" s="14">
        <v>14.9</v>
      </c>
      <c r="I3788" s="15" t="s">
        <v>32</v>
      </c>
      <c r="J3788" s="16">
        <v>49.5</v>
      </c>
      <c r="K3788" s="16">
        <v>8.25</v>
      </c>
      <c r="L3788" s="17" t="s">
        <v>768</v>
      </c>
      <c r="M3788" s="163" t="str">
        <f>IFERROR(GETPIVOTDATA("Tot. Bottles",'- Ordine Aggregato -'!$A$1,"sku anker",A3788),"")</f>
        <v/>
      </c>
      <c r="N3788" s="18" t="s">
        <v>42</v>
      </c>
      <c r="O3788" s="19" t="str">
        <f t="shared" si="58"/>
        <v>Order online</v>
      </c>
      <c r="P3788" s="97" t="s">
        <v>146</v>
      </c>
      <c r="Q3788" s="13" t="s">
        <v>12390</v>
      </c>
      <c r="R3788" t="s">
        <v>12391</v>
      </c>
      <c r="S3788" s="20">
        <v>0</v>
      </c>
      <c r="T3788" s="21" t="s">
        <v>38</v>
      </c>
    </row>
    <row r="3789" spans="1:20" x14ac:dyDescent="0.35">
      <c r="A3789" s="96" t="s">
        <v>12392</v>
      </c>
      <c r="D3789" s="13" t="s">
        <v>12393</v>
      </c>
      <c r="E3789" s="13">
        <v>6</v>
      </c>
      <c r="F3789" s="14">
        <v>0.5</v>
      </c>
      <c r="G3789" s="13" t="s">
        <v>46</v>
      </c>
      <c r="H3789" s="14">
        <v>14.9</v>
      </c>
      <c r="I3789" s="15" t="s">
        <v>32</v>
      </c>
      <c r="J3789" s="16">
        <v>49.5</v>
      </c>
      <c r="K3789" s="16">
        <v>8.25</v>
      </c>
      <c r="L3789" s="17" t="s">
        <v>768</v>
      </c>
      <c r="M3789" s="163" t="str">
        <f>IFERROR(GETPIVOTDATA("Tot. Bottles",'- Ordine Aggregato -'!$A$1,"sku anker",A3789),"")</f>
        <v/>
      </c>
      <c r="N3789" s="18" t="s">
        <v>42</v>
      </c>
      <c r="O3789" s="19" t="str">
        <f t="shared" ref="O3789:O3852" si="59">HYPERLINK("https://www.ankeramsterdamspirits.nl/en/products/"&amp;A3789,"Order online")</f>
        <v>Order online</v>
      </c>
      <c r="P3789" s="97" t="s">
        <v>68</v>
      </c>
      <c r="Q3789" s="13" t="s">
        <v>12394</v>
      </c>
      <c r="R3789" t="s">
        <v>12395</v>
      </c>
      <c r="S3789" s="20">
        <v>0</v>
      </c>
      <c r="T3789" s="21" t="s">
        <v>38</v>
      </c>
    </row>
    <row r="3790" spans="1:20" x14ac:dyDescent="0.35">
      <c r="A3790" s="96" t="s">
        <v>12396</v>
      </c>
      <c r="D3790" s="13" t="s">
        <v>12397</v>
      </c>
      <c r="E3790" s="13">
        <v>3</v>
      </c>
      <c r="F3790" s="14">
        <v>1.5</v>
      </c>
      <c r="G3790" s="13" t="s">
        <v>14872</v>
      </c>
      <c r="H3790" s="14">
        <v>12.5</v>
      </c>
      <c r="I3790" s="15" t="s">
        <v>32</v>
      </c>
      <c r="J3790" s="16">
        <v>210</v>
      </c>
      <c r="K3790" s="16">
        <v>70</v>
      </c>
      <c r="L3790" s="17" t="s">
        <v>863</v>
      </c>
      <c r="M3790" s="163" t="str">
        <f>IFERROR(GETPIVOTDATA("Tot. Bottles",'- Ordine Aggregato -'!$A$1,"sku anker",A3790),"")</f>
        <v/>
      </c>
      <c r="N3790" s="18" t="s">
        <v>34</v>
      </c>
      <c r="O3790" s="19" t="str">
        <f t="shared" si="59"/>
        <v>Order online</v>
      </c>
      <c r="P3790" s="97" t="s">
        <v>225</v>
      </c>
      <c r="Q3790" s="13" t="s">
        <v>12398</v>
      </c>
      <c r="R3790" t="s">
        <v>12399</v>
      </c>
      <c r="S3790" s="20">
        <v>0</v>
      </c>
      <c r="T3790" s="21" t="s">
        <v>38</v>
      </c>
    </row>
    <row r="3791" spans="1:20" x14ac:dyDescent="0.35">
      <c r="A3791" s="96" t="s">
        <v>12400</v>
      </c>
      <c r="B3791" s="96"/>
      <c r="C3791" s="96"/>
      <c r="D3791" s="13" t="s">
        <v>12401</v>
      </c>
      <c r="E3791" s="13">
        <v>6</v>
      </c>
      <c r="F3791" s="14">
        <v>0.75</v>
      </c>
      <c r="G3791" s="13" t="s">
        <v>14871</v>
      </c>
      <c r="H3791" s="14">
        <v>12.5</v>
      </c>
      <c r="I3791" s="15" t="s">
        <v>32</v>
      </c>
      <c r="J3791" s="16">
        <v>183</v>
      </c>
      <c r="K3791" s="16">
        <v>30.5</v>
      </c>
      <c r="L3791" s="17" t="s">
        <v>863</v>
      </c>
      <c r="M3791" s="163" t="str">
        <f>IFERROR(GETPIVOTDATA("Tot. Bottles",'- Ordine Aggregato -'!$A$1,"sku anker",A3791),"")</f>
        <v/>
      </c>
      <c r="N3791" s="18" t="s">
        <v>42</v>
      </c>
      <c r="O3791" s="19" t="str">
        <f t="shared" si="59"/>
        <v>Order online</v>
      </c>
      <c r="P3791" s="97" t="s">
        <v>225</v>
      </c>
      <c r="Q3791" s="13" t="s">
        <v>12402</v>
      </c>
      <c r="R3791" t="s">
        <v>12403</v>
      </c>
      <c r="S3791" s="20">
        <v>0</v>
      </c>
      <c r="T3791" s="21" t="s">
        <v>38</v>
      </c>
    </row>
    <row r="3792" spans="1:20" x14ac:dyDescent="0.35">
      <c r="A3792" s="96" t="s">
        <v>16015</v>
      </c>
      <c r="D3792" s="13" t="s">
        <v>16016</v>
      </c>
      <c r="E3792" s="13">
        <v>6</v>
      </c>
      <c r="F3792" s="14">
        <v>0.75</v>
      </c>
      <c r="G3792" s="13" t="s">
        <v>14872</v>
      </c>
      <c r="H3792" s="14">
        <v>12.5</v>
      </c>
      <c r="I3792" s="15" t="s">
        <v>32</v>
      </c>
      <c r="J3792" s="16">
        <v>183</v>
      </c>
      <c r="K3792" s="16">
        <v>30.5</v>
      </c>
      <c r="L3792" s="17" t="s">
        <v>863</v>
      </c>
      <c r="M3792" s="163" t="str">
        <f>IFERROR(GETPIVOTDATA("Tot. Bottles",'- Ordine Aggregato -'!$A$1,"sku anker",A3792),"")</f>
        <v/>
      </c>
      <c r="N3792" s="18" t="s">
        <v>42</v>
      </c>
      <c r="O3792" s="19" t="str">
        <f t="shared" si="59"/>
        <v>Order online</v>
      </c>
      <c r="P3792" s="97" t="s">
        <v>225</v>
      </c>
      <c r="Q3792" s="13" t="s">
        <v>16017</v>
      </c>
      <c r="R3792" t="s">
        <v>16018</v>
      </c>
      <c r="S3792" s="20">
        <v>0</v>
      </c>
      <c r="T3792" s="21" t="s">
        <v>38</v>
      </c>
    </row>
    <row r="3793" spans="1:20" x14ac:dyDescent="0.35">
      <c r="A3793" s="96" t="s">
        <v>16019</v>
      </c>
      <c r="B3793" s="96"/>
      <c r="C3793" s="96"/>
      <c r="D3793" s="13" t="s">
        <v>16016</v>
      </c>
      <c r="E3793" s="13">
        <v>6</v>
      </c>
      <c r="F3793" s="14">
        <v>0.75</v>
      </c>
      <c r="G3793" s="13" t="s">
        <v>31</v>
      </c>
      <c r="H3793" s="14">
        <v>12.5</v>
      </c>
      <c r="I3793" s="15" t="s">
        <v>32</v>
      </c>
      <c r="J3793" s="16">
        <v>183</v>
      </c>
      <c r="K3793" s="16">
        <v>30.5</v>
      </c>
      <c r="L3793" s="17" t="s">
        <v>863</v>
      </c>
      <c r="M3793" s="163" t="str">
        <f>IFERROR(GETPIVOTDATA("Tot. Bottles",'- Ordine Aggregato -'!$A$1,"sku anker",A3793),"")</f>
        <v/>
      </c>
      <c r="N3793" s="18" t="s">
        <v>34</v>
      </c>
      <c r="O3793" s="19" t="str">
        <f t="shared" si="59"/>
        <v>Order online</v>
      </c>
      <c r="P3793" s="97" t="s">
        <v>225</v>
      </c>
      <c r="Q3793" s="13" t="s">
        <v>16017</v>
      </c>
      <c r="R3793" t="s">
        <v>42</v>
      </c>
      <c r="S3793" s="20">
        <v>0</v>
      </c>
      <c r="T3793" s="21" t="s">
        <v>38</v>
      </c>
    </row>
    <row r="3794" spans="1:20" x14ac:dyDescent="0.35">
      <c r="A3794" s="13" t="s">
        <v>12404</v>
      </c>
      <c r="B3794" s="13"/>
      <c r="C3794" s="13"/>
      <c r="D3794" s="13" t="s">
        <v>12405</v>
      </c>
      <c r="E3794" s="13">
        <v>6</v>
      </c>
      <c r="F3794" s="14">
        <v>0.75</v>
      </c>
      <c r="G3794" s="13" t="s">
        <v>14872</v>
      </c>
      <c r="H3794" s="14">
        <v>12.5</v>
      </c>
      <c r="I3794" s="15" t="s">
        <v>32</v>
      </c>
      <c r="J3794" s="16">
        <v>930</v>
      </c>
      <c r="K3794" s="16">
        <v>155</v>
      </c>
      <c r="L3794" s="17" t="s">
        <v>863</v>
      </c>
      <c r="M3794" s="163" t="str">
        <f>IFERROR(GETPIVOTDATA("Tot. Bottles",'- Ordine Aggregato -'!$A$1,"sku anker",A3794),"")</f>
        <v/>
      </c>
      <c r="N3794" s="18" t="s">
        <v>42</v>
      </c>
      <c r="O3794" s="19" t="str">
        <f t="shared" si="59"/>
        <v>Order online</v>
      </c>
      <c r="P3794" s="97" t="s">
        <v>225</v>
      </c>
      <c r="Q3794" s="13" t="s">
        <v>42</v>
      </c>
      <c r="R3794" t="s">
        <v>42</v>
      </c>
      <c r="S3794" s="20">
        <v>0</v>
      </c>
      <c r="T3794" s="21" t="s">
        <v>38</v>
      </c>
    </row>
    <row r="3795" spans="1:20" x14ac:dyDescent="0.35">
      <c r="A3795" s="13" t="s">
        <v>16020</v>
      </c>
      <c r="B3795" s="13"/>
      <c r="C3795" s="13"/>
      <c r="D3795" s="13" t="s">
        <v>12407</v>
      </c>
      <c r="E3795" s="13">
        <v>6</v>
      </c>
      <c r="F3795" s="14">
        <v>0.75</v>
      </c>
      <c r="G3795" s="13" t="s">
        <v>46</v>
      </c>
      <c r="H3795" s="14">
        <v>12.5</v>
      </c>
      <c r="I3795" s="15" t="s">
        <v>32</v>
      </c>
      <c r="J3795" s="16">
        <v>201</v>
      </c>
      <c r="K3795" s="16">
        <v>33.5</v>
      </c>
      <c r="L3795" s="17" t="s">
        <v>863</v>
      </c>
      <c r="M3795" s="163" t="str">
        <f>IFERROR(GETPIVOTDATA("Tot. Bottles",'- Ordine Aggregato -'!$A$1,"sku anker",A3795),"")</f>
        <v/>
      </c>
      <c r="N3795" s="18" t="s">
        <v>28</v>
      </c>
      <c r="O3795" s="19" t="str">
        <f t="shared" si="59"/>
        <v>Order online</v>
      </c>
      <c r="P3795" s="97" t="s">
        <v>225</v>
      </c>
      <c r="Q3795" s="13" t="s">
        <v>16021</v>
      </c>
      <c r="R3795" t="s">
        <v>42</v>
      </c>
      <c r="S3795" s="20">
        <v>0</v>
      </c>
      <c r="T3795" s="21" t="s">
        <v>3755</v>
      </c>
    </row>
    <row r="3796" spans="1:20" x14ac:dyDescent="0.35">
      <c r="A3796" s="13" t="s">
        <v>12406</v>
      </c>
      <c r="B3796" s="13"/>
      <c r="C3796" s="13"/>
      <c r="D3796" s="13" t="s">
        <v>12407</v>
      </c>
      <c r="E3796" s="13">
        <v>6</v>
      </c>
      <c r="F3796" s="14">
        <v>0.75</v>
      </c>
      <c r="G3796" s="13" t="s">
        <v>46</v>
      </c>
      <c r="H3796" s="14">
        <v>12.5</v>
      </c>
      <c r="I3796" s="15" t="s">
        <v>32</v>
      </c>
      <c r="J3796" s="16">
        <v>201</v>
      </c>
      <c r="K3796" s="16">
        <v>33.5</v>
      </c>
      <c r="L3796" s="17" t="s">
        <v>863</v>
      </c>
      <c r="M3796" s="163" t="str">
        <f>IFERROR(GETPIVOTDATA("Tot. Bottles",'- Ordine Aggregato -'!$A$1,"sku anker",A3796),"")</f>
        <v/>
      </c>
      <c r="N3796" s="18" t="s">
        <v>34</v>
      </c>
      <c r="O3796" s="19" t="str">
        <f t="shared" si="59"/>
        <v>Order online</v>
      </c>
      <c r="P3796" s="97" t="s">
        <v>225</v>
      </c>
      <c r="Q3796" s="13" t="s">
        <v>12408</v>
      </c>
      <c r="R3796" t="s">
        <v>12409</v>
      </c>
      <c r="S3796" s="20">
        <v>0</v>
      </c>
      <c r="T3796" s="21" t="s">
        <v>38</v>
      </c>
    </row>
    <row r="3797" spans="1:20" x14ac:dyDescent="0.35">
      <c r="A3797" s="13" t="s">
        <v>12410</v>
      </c>
      <c r="B3797" s="13"/>
      <c r="C3797" s="13"/>
      <c r="D3797" s="13" t="s">
        <v>12411</v>
      </c>
      <c r="E3797" s="13">
        <v>6</v>
      </c>
      <c r="F3797" s="14">
        <v>0.75</v>
      </c>
      <c r="G3797" s="13" t="s">
        <v>14872</v>
      </c>
      <c r="H3797" s="14">
        <v>12.5</v>
      </c>
      <c r="I3797" s="15" t="s">
        <v>32</v>
      </c>
      <c r="J3797" s="16">
        <v>243</v>
      </c>
      <c r="K3797" s="16">
        <v>40.5</v>
      </c>
      <c r="L3797" s="17" t="s">
        <v>863</v>
      </c>
      <c r="M3797" s="163" t="str">
        <f>IFERROR(GETPIVOTDATA("Tot. Bottles",'- Ordine Aggregato -'!$A$1,"sku anker",A3797),"")</f>
        <v/>
      </c>
      <c r="N3797" s="18" t="s">
        <v>42</v>
      </c>
      <c r="O3797" s="19" t="str">
        <f t="shared" si="59"/>
        <v>Order online</v>
      </c>
      <c r="P3797" s="97" t="s">
        <v>225</v>
      </c>
      <c r="Q3797" s="13" t="s">
        <v>12412</v>
      </c>
      <c r="R3797" t="s">
        <v>12413</v>
      </c>
      <c r="S3797" s="20">
        <v>0</v>
      </c>
      <c r="T3797" s="21" t="s">
        <v>38</v>
      </c>
    </row>
    <row r="3798" spans="1:20" x14ac:dyDescent="0.35">
      <c r="A3798" s="13" t="s">
        <v>12414</v>
      </c>
      <c r="B3798" s="13"/>
      <c r="C3798" s="13"/>
      <c r="D3798" s="13" t="s">
        <v>12415</v>
      </c>
      <c r="E3798" s="13">
        <v>6</v>
      </c>
      <c r="F3798" s="14">
        <v>0.75</v>
      </c>
      <c r="G3798" s="13" t="s">
        <v>14872</v>
      </c>
      <c r="H3798" s="14">
        <v>12.5</v>
      </c>
      <c r="I3798" s="15" t="s">
        <v>32</v>
      </c>
      <c r="J3798" s="16">
        <v>249</v>
      </c>
      <c r="K3798" s="16">
        <v>41.5</v>
      </c>
      <c r="L3798" s="17" t="s">
        <v>863</v>
      </c>
      <c r="M3798" s="163" t="str">
        <f>IFERROR(GETPIVOTDATA("Tot. Bottles",'- Ordine Aggregato -'!$A$1,"sku anker",A3798),"")</f>
        <v/>
      </c>
      <c r="N3798" s="18" t="s">
        <v>34</v>
      </c>
      <c r="O3798" s="19" t="str">
        <f t="shared" si="59"/>
        <v>Order online</v>
      </c>
      <c r="P3798" s="97" t="s">
        <v>225</v>
      </c>
      <c r="Q3798" s="13" t="s">
        <v>12416</v>
      </c>
      <c r="R3798" t="s">
        <v>12417</v>
      </c>
      <c r="S3798" s="20">
        <v>0</v>
      </c>
      <c r="T3798" s="21" t="s">
        <v>38</v>
      </c>
    </row>
    <row r="3799" spans="1:20" x14ac:dyDescent="0.35">
      <c r="A3799" s="96" t="s">
        <v>12418</v>
      </c>
      <c r="B3799" s="96"/>
      <c r="C3799" s="96"/>
      <c r="D3799" s="13" t="s">
        <v>12419</v>
      </c>
      <c r="E3799" s="13">
        <v>6</v>
      </c>
      <c r="F3799" s="14">
        <v>0.7</v>
      </c>
      <c r="G3799" s="13" t="s">
        <v>14872</v>
      </c>
      <c r="H3799" s="14">
        <v>38</v>
      </c>
      <c r="I3799" s="15" t="s">
        <v>32</v>
      </c>
      <c r="J3799" s="16">
        <v>41.7</v>
      </c>
      <c r="K3799" s="16">
        <v>6.95</v>
      </c>
      <c r="L3799" s="17" t="s">
        <v>104</v>
      </c>
      <c r="M3799" s="163" t="str">
        <f>IFERROR(GETPIVOTDATA("Tot. Bottles",'- Ordine Aggregato -'!$A$1,"sku anker",A3799),"")</f>
        <v/>
      </c>
      <c r="N3799" s="18" t="s">
        <v>42</v>
      </c>
      <c r="O3799" s="19" t="str">
        <f t="shared" si="59"/>
        <v>Order online</v>
      </c>
      <c r="P3799" s="97" t="s">
        <v>12420</v>
      </c>
      <c r="Q3799" s="13" t="s">
        <v>12421</v>
      </c>
      <c r="R3799" t="s">
        <v>12422</v>
      </c>
      <c r="S3799" s="20">
        <v>0</v>
      </c>
      <c r="T3799" s="21" t="s">
        <v>38</v>
      </c>
    </row>
    <row r="3800" spans="1:20" x14ac:dyDescent="0.35">
      <c r="A3800" s="13" t="s">
        <v>16022</v>
      </c>
      <c r="B3800" s="13"/>
      <c r="C3800" s="13"/>
      <c r="D3800" s="13" t="s">
        <v>16023</v>
      </c>
      <c r="E3800" s="13">
        <v>6</v>
      </c>
      <c r="F3800" s="14">
        <v>0.7</v>
      </c>
      <c r="G3800" s="13" t="s">
        <v>14872</v>
      </c>
      <c r="H3800" s="14">
        <v>45.8</v>
      </c>
      <c r="I3800" s="15" t="s">
        <v>32</v>
      </c>
      <c r="J3800" s="16">
        <v>179.39999999999998</v>
      </c>
      <c r="K3800" s="16">
        <v>29.9</v>
      </c>
      <c r="L3800" s="17" t="s">
        <v>145</v>
      </c>
      <c r="M3800" s="163" t="str">
        <f>IFERROR(GETPIVOTDATA("Tot. Bottles",'- Ordine Aggregato -'!$A$1,"sku anker",A3800),"")</f>
        <v/>
      </c>
      <c r="N3800" s="18" t="s">
        <v>34</v>
      </c>
      <c r="O3800" s="19" t="str">
        <f t="shared" si="59"/>
        <v>Order online</v>
      </c>
      <c r="P3800" s="97" t="s">
        <v>146</v>
      </c>
      <c r="Q3800" s="13" t="s">
        <v>16024</v>
      </c>
      <c r="R3800" t="s">
        <v>16025</v>
      </c>
      <c r="S3800" s="20">
        <v>0</v>
      </c>
      <c r="T3800" s="21" t="s">
        <v>38</v>
      </c>
    </row>
    <row r="3801" spans="1:20" x14ac:dyDescent="0.35">
      <c r="A3801" s="96" t="s">
        <v>12423</v>
      </c>
      <c r="B3801" s="96"/>
      <c r="C3801" s="96"/>
      <c r="D3801" s="13" t="s">
        <v>12424</v>
      </c>
      <c r="E3801" s="13">
        <v>12</v>
      </c>
      <c r="F3801" s="14">
        <v>0.2</v>
      </c>
      <c r="G3801" s="13" t="s">
        <v>46</v>
      </c>
      <c r="H3801" s="14">
        <v>45.8</v>
      </c>
      <c r="I3801" s="15" t="s">
        <v>32</v>
      </c>
      <c r="J3801" s="16">
        <v>122.39999999999999</v>
      </c>
      <c r="K3801" s="16">
        <v>10.199999999999999</v>
      </c>
      <c r="L3801" s="17" t="s">
        <v>145</v>
      </c>
      <c r="M3801" s="163" t="str">
        <f>IFERROR(GETPIVOTDATA("Tot. Bottles",'- Ordine Aggregato -'!$A$1,"sku anker",A3801),"")</f>
        <v/>
      </c>
      <c r="N3801" s="18" t="s">
        <v>34</v>
      </c>
      <c r="O3801" s="19" t="str">
        <f t="shared" si="59"/>
        <v>Order online</v>
      </c>
      <c r="P3801" s="97" t="s">
        <v>146</v>
      </c>
      <c r="Q3801" s="13" t="s">
        <v>12425</v>
      </c>
      <c r="R3801" t="s">
        <v>12426</v>
      </c>
      <c r="S3801" s="20">
        <v>0</v>
      </c>
      <c r="T3801" s="21" t="s">
        <v>38</v>
      </c>
    </row>
    <row r="3802" spans="1:20" x14ac:dyDescent="0.35">
      <c r="A3802" s="13" t="s">
        <v>12427</v>
      </c>
      <c r="B3802" s="13"/>
      <c r="C3802" s="13"/>
      <c r="D3802" s="13" t="s">
        <v>12424</v>
      </c>
      <c r="E3802" s="13">
        <v>6</v>
      </c>
      <c r="F3802" s="14">
        <v>0.7</v>
      </c>
      <c r="G3802" s="13" t="s">
        <v>46</v>
      </c>
      <c r="H3802" s="14">
        <v>45.8</v>
      </c>
      <c r="I3802" s="15" t="s">
        <v>32</v>
      </c>
      <c r="J3802" s="16">
        <v>129</v>
      </c>
      <c r="K3802" s="16">
        <v>21.5</v>
      </c>
      <c r="L3802" s="17" t="s">
        <v>145</v>
      </c>
      <c r="M3802" s="163" t="str">
        <f>IFERROR(GETPIVOTDATA("Tot. Bottles",'- Ordine Aggregato -'!$A$1,"sku anker",A3802),"")</f>
        <v/>
      </c>
      <c r="N3802" s="18" t="s">
        <v>42</v>
      </c>
      <c r="O3802" s="19" t="str">
        <f t="shared" si="59"/>
        <v>Order online</v>
      </c>
      <c r="P3802" s="97" t="s">
        <v>146</v>
      </c>
      <c r="Q3802" s="13" t="s">
        <v>12428</v>
      </c>
      <c r="R3802" t="s">
        <v>12429</v>
      </c>
      <c r="S3802" s="20">
        <v>0</v>
      </c>
      <c r="T3802" s="21" t="s">
        <v>38</v>
      </c>
    </row>
    <row r="3803" spans="1:20" x14ac:dyDescent="0.35">
      <c r="A3803" s="13" t="s">
        <v>12430</v>
      </c>
      <c r="B3803" s="13"/>
      <c r="C3803" s="13"/>
      <c r="D3803" s="13" t="s">
        <v>12431</v>
      </c>
      <c r="E3803" s="13">
        <v>6</v>
      </c>
      <c r="F3803" s="14">
        <v>1</v>
      </c>
      <c r="G3803" s="13" t="s">
        <v>14872</v>
      </c>
      <c r="H3803" s="14">
        <v>45.8</v>
      </c>
      <c r="I3803" s="15" t="s">
        <v>32</v>
      </c>
      <c r="J3803" s="16">
        <v>225</v>
      </c>
      <c r="K3803" s="16">
        <v>37.5</v>
      </c>
      <c r="L3803" s="17" t="s">
        <v>145</v>
      </c>
      <c r="M3803" s="163" t="str">
        <f>IFERROR(GETPIVOTDATA("Tot. Bottles",'- Ordine Aggregato -'!$A$1,"sku anker",A3803),"")</f>
        <v/>
      </c>
      <c r="N3803" s="18" t="s">
        <v>42</v>
      </c>
      <c r="O3803" s="19" t="str">
        <f t="shared" si="59"/>
        <v>Order online</v>
      </c>
      <c r="P3803" s="97" t="s">
        <v>146</v>
      </c>
      <c r="Q3803" s="13" t="s">
        <v>12432</v>
      </c>
      <c r="R3803" t="s">
        <v>12433</v>
      </c>
      <c r="S3803" s="20">
        <v>0</v>
      </c>
      <c r="T3803" s="21" t="s">
        <v>38</v>
      </c>
    </row>
    <row r="3804" spans="1:20" x14ac:dyDescent="0.35">
      <c r="A3804" s="13" t="s">
        <v>12434</v>
      </c>
      <c r="B3804" s="13"/>
      <c r="C3804" s="13"/>
      <c r="D3804" s="13" t="s">
        <v>12435</v>
      </c>
      <c r="E3804" s="13">
        <v>6</v>
      </c>
      <c r="F3804" s="14">
        <v>0.7</v>
      </c>
      <c r="G3804" s="13" t="s">
        <v>14872</v>
      </c>
      <c r="H3804" s="14">
        <v>45.8</v>
      </c>
      <c r="I3804" s="15" t="s">
        <v>32</v>
      </c>
      <c r="J3804" s="16">
        <v>231</v>
      </c>
      <c r="K3804" s="16">
        <v>38.5</v>
      </c>
      <c r="L3804" s="17" t="s">
        <v>145</v>
      </c>
      <c r="M3804" s="163" t="str">
        <f>IFERROR(GETPIVOTDATA("Tot. Bottles",'- Ordine Aggregato -'!$A$1,"sku anker",A3804),"")</f>
        <v/>
      </c>
      <c r="N3804" s="18" t="s">
        <v>67</v>
      </c>
      <c r="O3804" s="19" t="str">
        <f t="shared" si="59"/>
        <v>Order online</v>
      </c>
      <c r="P3804" s="97" t="s">
        <v>146</v>
      </c>
      <c r="Q3804" s="13" t="s">
        <v>12436</v>
      </c>
      <c r="R3804" t="s">
        <v>12437</v>
      </c>
      <c r="S3804" s="20">
        <v>38.5</v>
      </c>
      <c r="T3804" s="21" t="s">
        <v>38</v>
      </c>
    </row>
    <row r="3805" spans="1:20" x14ac:dyDescent="0.35">
      <c r="A3805" s="96" t="s">
        <v>12438</v>
      </c>
      <c r="B3805" s="96"/>
      <c r="C3805" s="96"/>
      <c r="D3805" s="13" t="s">
        <v>12439</v>
      </c>
      <c r="E3805" s="13">
        <v>12</v>
      </c>
      <c r="F3805" s="14">
        <v>0.7</v>
      </c>
      <c r="G3805" s="13" t="s">
        <v>46</v>
      </c>
      <c r="H3805" s="14">
        <v>48.6</v>
      </c>
      <c r="I3805" s="15" t="s">
        <v>32</v>
      </c>
      <c r="J3805" s="16">
        <v>498</v>
      </c>
      <c r="K3805" s="16">
        <v>41.5</v>
      </c>
      <c r="L3805" s="17" t="s">
        <v>145</v>
      </c>
      <c r="M3805" s="163" t="str">
        <f>IFERROR(GETPIVOTDATA("Tot. Bottles",'- Ordine Aggregato -'!$A$1,"sku anker",A3805),"")</f>
        <v/>
      </c>
      <c r="N3805" s="18" t="s">
        <v>42</v>
      </c>
      <c r="O3805" s="19" t="str">
        <f t="shared" si="59"/>
        <v>Order online</v>
      </c>
      <c r="P3805" s="97" t="s">
        <v>146</v>
      </c>
      <c r="Q3805" s="13" t="s">
        <v>12440</v>
      </c>
      <c r="R3805" t="s">
        <v>12441</v>
      </c>
      <c r="S3805" s="20">
        <v>0</v>
      </c>
      <c r="T3805" s="21" t="s">
        <v>38</v>
      </c>
    </row>
    <row r="3806" spans="1:20" x14ac:dyDescent="0.35">
      <c r="A3806" s="96" t="s">
        <v>12442</v>
      </c>
      <c r="D3806" s="13" t="s">
        <v>12443</v>
      </c>
      <c r="E3806" s="13">
        <v>6</v>
      </c>
      <c r="F3806" s="14">
        <v>0.7</v>
      </c>
      <c r="G3806" s="13" t="s">
        <v>14872</v>
      </c>
      <c r="H3806" s="14">
        <v>45.8</v>
      </c>
      <c r="I3806" s="15" t="s">
        <v>32</v>
      </c>
      <c r="J3806" s="16">
        <v>161.69999999999999</v>
      </c>
      <c r="K3806" s="16">
        <v>26.95</v>
      </c>
      <c r="L3806" s="17" t="s">
        <v>145</v>
      </c>
      <c r="M3806" s="163" t="str">
        <f>IFERROR(GETPIVOTDATA("Tot. Bottles",'- Ordine Aggregato -'!$A$1,"sku anker",A3806),"")</f>
        <v/>
      </c>
      <c r="N3806" s="18" t="s">
        <v>42</v>
      </c>
      <c r="O3806" s="19" t="str">
        <f t="shared" si="59"/>
        <v>Order online</v>
      </c>
      <c r="P3806" s="97" t="s">
        <v>146</v>
      </c>
      <c r="Q3806" s="13" t="s">
        <v>12444</v>
      </c>
      <c r="R3806" t="s">
        <v>12445</v>
      </c>
      <c r="S3806" s="20">
        <v>0</v>
      </c>
      <c r="T3806" s="21" t="s">
        <v>38</v>
      </c>
    </row>
    <row r="3807" spans="1:20" x14ac:dyDescent="0.35">
      <c r="A3807" s="96" t="s">
        <v>12446</v>
      </c>
      <c r="D3807" s="13" t="s">
        <v>12447</v>
      </c>
      <c r="E3807" s="13">
        <v>6</v>
      </c>
      <c r="F3807" s="14">
        <v>0.7</v>
      </c>
      <c r="G3807" s="13" t="s">
        <v>14872</v>
      </c>
      <c r="H3807" s="14">
        <v>45.8</v>
      </c>
      <c r="I3807" s="15" t="s">
        <v>32</v>
      </c>
      <c r="J3807" s="16">
        <v>114.89999999999999</v>
      </c>
      <c r="K3807" s="16">
        <v>19.149999999999999</v>
      </c>
      <c r="L3807" s="17" t="s">
        <v>145</v>
      </c>
      <c r="M3807" s="163" t="str">
        <f>IFERROR(GETPIVOTDATA("Tot. Bottles",'- Ordine Aggregato -'!$A$1,"sku anker",A3807),"")</f>
        <v/>
      </c>
      <c r="N3807" s="18" t="s">
        <v>67</v>
      </c>
      <c r="O3807" s="19" t="str">
        <f t="shared" si="59"/>
        <v>Order online</v>
      </c>
      <c r="P3807" s="97" t="s">
        <v>146</v>
      </c>
      <c r="Q3807" s="13" t="s">
        <v>12448</v>
      </c>
      <c r="R3807" t="s">
        <v>16026</v>
      </c>
      <c r="S3807" s="20">
        <v>19.149999999999999</v>
      </c>
      <c r="T3807" s="21" t="s">
        <v>38</v>
      </c>
    </row>
    <row r="3808" spans="1:20" x14ac:dyDescent="0.35">
      <c r="A3808" s="13" t="s">
        <v>12449</v>
      </c>
      <c r="B3808" s="13"/>
      <c r="C3808" s="13"/>
      <c r="D3808" s="13" t="s">
        <v>12450</v>
      </c>
      <c r="E3808" s="13">
        <v>6</v>
      </c>
      <c r="F3808" s="14">
        <v>0.7</v>
      </c>
      <c r="G3808" s="13" t="s">
        <v>14872</v>
      </c>
      <c r="H3808" s="14">
        <v>45.8</v>
      </c>
      <c r="I3808" s="15" t="s">
        <v>32</v>
      </c>
      <c r="J3808" s="16">
        <v>129</v>
      </c>
      <c r="K3808" s="16">
        <v>21.5</v>
      </c>
      <c r="L3808" s="17" t="s">
        <v>145</v>
      </c>
      <c r="M3808" s="163" t="str">
        <f>IFERROR(GETPIVOTDATA("Tot. Bottles",'- Ordine Aggregato -'!$A$1,"sku anker",A3808),"")</f>
        <v/>
      </c>
      <c r="N3808" s="18" t="s">
        <v>67</v>
      </c>
      <c r="O3808" s="19" t="str">
        <f t="shared" si="59"/>
        <v>Order online</v>
      </c>
      <c r="P3808" s="97" t="s">
        <v>146</v>
      </c>
      <c r="Q3808" s="13" t="s">
        <v>12451</v>
      </c>
      <c r="R3808" t="s">
        <v>12452</v>
      </c>
      <c r="S3808" s="20">
        <v>21.5</v>
      </c>
      <c r="T3808" s="21" t="s">
        <v>38</v>
      </c>
    </row>
    <row r="3809" spans="1:20" x14ac:dyDescent="0.35">
      <c r="A3809" s="96" t="s">
        <v>12453</v>
      </c>
      <c r="B3809" s="96"/>
      <c r="C3809" s="96"/>
      <c r="D3809" s="13" t="s">
        <v>12454</v>
      </c>
      <c r="E3809" s="13">
        <v>6</v>
      </c>
      <c r="F3809" s="14">
        <v>0.7</v>
      </c>
      <c r="G3809" s="13" t="s">
        <v>14872</v>
      </c>
      <c r="H3809" s="14">
        <v>45.8</v>
      </c>
      <c r="I3809" s="15" t="s">
        <v>32</v>
      </c>
      <c r="J3809" s="16">
        <v>237</v>
      </c>
      <c r="K3809" s="16">
        <v>39.5</v>
      </c>
      <c r="L3809" s="17" t="s">
        <v>145</v>
      </c>
      <c r="M3809" s="163" t="str">
        <f>IFERROR(GETPIVOTDATA("Tot. Bottles",'- Ordine Aggregato -'!$A$1,"sku anker",A3809),"")</f>
        <v/>
      </c>
      <c r="N3809" s="18" t="s">
        <v>67</v>
      </c>
      <c r="O3809" s="19" t="str">
        <f t="shared" si="59"/>
        <v>Order online</v>
      </c>
      <c r="P3809" s="97" t="s">
        <v>146</v>
      </c>
      <c r="Q3809" s="13" t="s">
        <v>12455</v>
      </c>
      <c r="R3809" t="s">
        <v>12456</v>
      </c>
      <c r="S3809" s="20">
        <v>39.5</v>
      </c>
      <c r="T3809" s="21" t="s">
        <v>38</v>
      </c>
    </row>
    <row r="3810" spans="1:20" x14ac:dyDescent="0.35">
      <c r="A3810" s="96" t="s">
        <v>12457</v>
      </c>
      <c r="B3810" s="96"/>
      <c r="C3810" s="96"/>
      <c r="D3810" s="13" t="s">
        <v>12458</v>
      </c>
      <c r="E3810" s="13">
        <v>6</v>
      </c>
      <c r="F3810" s="14">
        <v>0.7</v>
      </c>
      <c r="G3810" s="13" t="s">
        <v>14872</v>
      </c>
      <c r="H3810" s="14">
        <v>43</v>
      </c>
      <c r="I3810" s="15" t="s">
        <v>32</v>
      </c>
      <c r="J3810" s="16">
        <v>186</v>
      </c>
      <c r="K3810" s="16">
        <v>31</v>
      </c>
      <c r="L3810" s="17" t="s">
        <v>145</v>
      </c>
      <c r="M3810" s="163" t="str">
        <f>IFERROR(GETPIVOTDATA("Tot. Bottles",'- Ordine Aggregato -'!$A$1,"sku anker",A3810),"")</f>
        <v/>
      </c>
      <c r="N3810" s="18" t="s">
        <v>67</v>
      </c>
      <c r="O3810" s="19" t="str">
        <f t="shared" si="59"/>
        <v>Order online</v>
      </c>
      <c r="P3810" s="97" t="s">
        <v>146</v>
      </c>
      <c r="Q3810" s="13" t="s">
        <v>12459</v>
      </c>
      <c r="R3810" t="s">
        <v>12460</v>
      </c>
      <c r="S3810" s="20">
        <v>31</v>
      </c>
      <c r="T3810" s="21" t="s">
        <v>38</v>
      </c>
    </row>
    <row r="3811" spans="1:20" x14ac:dyDescent="0.35">
      <c r="A3811" s="96" t="s">
        <v>12461</v>
      </c>
      <c r="D3811" s="13" t="s">
        <v>12462</v>
      </c>
      <c r="E3811" s="13">
        <v>6</v>
      </c>
      <c r="F3811" s="14">
        <v>0.7</v>
      </c>
      <c r="G3811" s="13" t="s">
        <v>46</v>
      </c>
      <c r="H3811" s="14">
        <v>46</v>
      </c>
      <c r="I3811" s="15" t="s">
        <v>32</v>
      </c>
      <c r="J3811" s="16">
        <v>405</v>
      </c>
      <c r="K3811" s="16">
        <v>67.5</v>
      </c>
      <c r="L3811" s="17" t="s">
        <v>145</v>
      </c>
      <c r="M3811" s="163" t="str">
        <f>IFERROR(GETPIVOTDATA("Tot. Bottles",'- Ordine Aggregato -'!$A$1,"sku anker",A3811),"")</f>
        <v/>
      </c>
      <c r="N3811" s="18" t="s">
        <v>42</v>
      </c>
      <c r="O3811" s="19" t="str">
        <f t="shared" si="59"/>
        <v>Order online</v>
      </c>
      <c r="P3811" s="97" t="s">
        <v>146</v>
      </c>
      <c r="Q3811" s="13" t="s">
        <v>12463</v>
      </c>
      <c r="R3811" t="s">
        <v>12464</v>
      </c>
      <c r="S3811" s="20">
        <v>0</v>
      </c>
      <c r="T3811" s="21" t="s">
        <v>38</v>
      </c>
    </row>
    <row r="3812" spans="1:20" x14ac:dyDescent="0.35">
      <c r="A3812" s="96" t="s">
        <v>12465</v>
      </c>
      <c r="B3812" s="96"/>
      <c r="C3812" s="96"/>
      <c r="D3812" s="13" t="s">
        <v>12466</v>
      </c>
      <c r="E3812" s="13">
        <v>6</v>
      </c>
      <c r="F3812" s="14">
        <v>0.7</v>
      </c>
      <c r="G3812" s="13" t="s">
        <v>14872</v>
      </c>
      <c r="H3812" s="14">
        <v>46.8</v>
      </c>
      <c r="I3812" s="15" t="s">
        <v>32</v>
      </c>
      <c r="J3812" s="16">
        <v>690</v>
      </c>
      <c r="K3812" s="16">
        <v>115</v>
      </c>
      <c r="L3812" s="17" t="s">
        <v>145</v>
      </c>
      <c r="M3812" s="163" t="str">
        <f>IFERROR(GETPIVOTDATA("Tot. Bottles",'- Ordine Aggregato -'!$A$1,"sku anker",A3812),"")</f>
        <v/>
      </c>
      <c r="N3812" s="18" t="s">
        <v>42</v>
      </c>
      <c r="O3812" s="19" t="str">
        <f t="shared" si="59"/>
        <v>Order online</v>
      </c>
      <c r="P3812" s="97" t="s">
        <v>146</v>
      </c>
      <c r="Q3812" s="13" t="s">
        <v>12467</v>
      </c>
      <c r="R3812" t="s">
        <v>12468</v>
      </c>
      <c r="S3812" s="20">
        <v>0</v>
      </c>
      <c r="T3812" s="21" t="s">
        <v>38</v>
      </c>
    </row>
    <row r="3813" spans="1:20" x14ac:dyDescent="0.35">
      <c r="A3813" s="96" t="s">
        <v>12469</v>
      </c>
      <c r="B3813" s="96"/>
      <c r="C3813" s="96"/>
      <c r="D3813" s="13" t="s">
        <v>12470</v>
      </c>
      <c r="E3813" s="13">
        <v>6</v>
      </c>
      <c r="F3813" s="14">
        <v>0.7</v>
      </c>
      <c r="G3813" s="13" t="s">
        <v>46</v>
      </c>
      <c r="H3813" s="14">
        <v>57.5</v>
      </c>
      <c r="I3813" s="15" t="s">
        <v>32</v>
      </c>
      <c r="J3813" s="16">
        <v>267</v>
      </c>
      <c r="K3813" s="16">
        <v>44.5</v>
      </c>
      <c r="L3813" s="17" t="s">
        <v>145</v>
      </c>
      <c r="M3813" s="163" t="str">
        <f>IFERROR(GETPIVOTDATA("Tot. Bottles",'- Ordine Aggregato -'!$A$1,"sku anker",A3813),"")</f>
        <v/>
      </c>
      <c r="N3813" s="18" t="s">
        <v>67</v>
      </c>
      <c r="O3813" s="19" t="str">
        <f t="shared" si="59"/>
        <v>Order online</v>
      </c>
      <c r="P3813" s="97" t="s">
        <v>146</v>
      </c>
      <c r="Q3813" s="13" t="s">
        <v>12471</v>
      </c>
      <c r="R3813" t="s">
        <v>12472</v>
      </c>
      <c r="S3813" s="20">
        <v>44.5</v>
      </c>
      <c r="T3813" s="21" t="s">
        <v>38</v>
      </c>
    </row>
    <row r="3814" spans="1:20" x14ac:dyDescent="0.35">
      <c r="A3814" s="96" t="s">
        <v>12473</v>
      </c>
      <c r="D3814" s="13" t="s">
        <v>12474</v>
      </c>
      <c r="E3814" s="13">
        <v>6</v>
      </c>
      <c r="F3814" s="14">
        <v>0.7</v>
      </c>
      <c r="G3814" s="13" t="s">
        <v>46</v>
      </c>
      <c r="H3814" s="14">
        <v>40</v>
      </c>
      <c r="I3814" s="15" t="s">
        <v>32</v>
      </c>
      <c r="J3814" s="16">
        <v>76.199999999999989</v>
      </c>
      <c r="K3814" s="16">
        <v>12.7</v>
      </c>
      <c r="L3814" s="17" t="s">
        <v>145</v>
      </c>
      <c r="M3814" s="163" t="str">
        <f>IFERROR(GETPIVOTDATA("Tot. Bottles",'- Ordine Aggregato -'!$A$1,"sku anker",A3814),"")</f>
        <v/>
      </c>
      <c r="N3814" s="18" t="s">
        <v>42</v>
      </c>
      <c r="O3814" s="19" t="str">
        <f t="shared" si="59"/>
        <v>Order online</v>
      </c>
      <c r="P3814" s="97" t="s">
        <v>146</v>
      </c>
      <c r="Q3814" s="13" t="s">
        <v>12475</v>
      </c>
      <c r="R3814" t="s">
        <v>12476</v>
      </c>
      <c r="S3814" s="20">
        <v>0</v>
      </c>
      <c r="T3814" s="21" t="s">
        <v>38</v>
      </c>
    </row>
    <row r="3815" spans="1:20" x14ac:dyDescent="0.35">
      <c r="A3815" s="13" t="s">
        <v>12477</v>
      </c>
      <c r="B3815" s="13"/>
      <c r="C3815" s="13"/>
      <c r="D3815" s="13" t="s">
        <v>12478</v>
      </c>
      <c r="E3815" s="13">
        <v>12</v>
      </c>
      <c r="F3815" s="14">
        <v>1</v>
      </c>
      <c r="G3815" s="13" t="s">
        <v>14872</v>
      </c>
      <c r="H3815" s="14">
        <v>40</v>
      </c>
      <c r="I3815" s="15" t="s">
        <v>32</v>
      </c>
      <c r="J3815" s="16">
        <v>243</v>
      </c>
      <c r="K3815" s="16">
        <v>20.25</v>
      </c>
      <c r="L3815" s="17" t="s">
        <v>145</v>
      </c>
      <c r="M3815" s="163" t="str">
        <f>IFERROR(GETPIVOTDATA("Tot. Bottles",'- Ordine Aggregato -'!$A$1,"sku anker",A3815),"")</f>
        <v/>
      </c>
      <c r="N3815" s="18" t="s">
        <v>42</v>
      </c>
      <c r="O3815" s="19" t="str">
        <f t="shared" si="59"/>
        <v>Order online</v>
      </c>
      <c r="P3815" s="97" t="s">
        <v>146</v>
      </c>
      <c r="Q3815" s="13" t="s">
        <v>12479</v>
      </c>
      <c r="R3815" t="s">
        <v>12480</v>
      </c>
      <c r="S3815" s="20">
        <v>0</v>
      </c>
      <c r="T3815" s="21" t="s">
        <v>38</v>
      </c>
    </row>
    <row r="3816" spans="1:20" x14ac:dyDescent="0.35">
      <c r="A3816" s="13" t="s">
        <v>12481</v>
      </c>
      <c r="B3816" s="13"/>
      <c r="C3816" s="13"/>
      <c r="D3816" s="13" t="s">
        <v>12482</v>
      </c>
      <c r="E3816" s="13">
        <v>6</v>
      </c>
      <c r="F3816" s="14">
        <v>0.7</v>
      </c>
      <c r="G3816" s="13" t="s">
        <v>46</v>
      </c>
      <c r="H3816" s="14">
        <v>40</v>
      </c>
      <c r="I3816" s="15" t="s">
        <v>32</v>
      </c>
      <c r="J3816" s="16">
        <v>126.89999999999999</v>
      </c>
      <c r="K3816" s="16">
        <v>21.15</v>
      </c>
      <c r="L3816" s="17" t="s">
        <v>145</v>
      </c>
      <c r="M3816" s="163" t="str">
        <f>IFERROR(GETPIVOTDATA("Tot. Bottles",'- Ordine Aggregato -'!$A$1,"sku anker",A3816),"")</f>
        <v/>
      </c>
      <c r="N3816" s="18" t="s">
        <v>42</v>
      </c>
      <c r="O3816" s="19" t="str">
        <f t="shared" si="59"/>
        <v>Order online</v>
      </c>
      <c r="P3816" s="97" t="s">
        <v>146</v>
      </c>
      <c r="Q3816" s="13" t="s">
        <v>12483</v>
      </c>
      <c r="R3816" t="s">
        <v>12484</v>
      </c>
      <c r="S3816" s="20">
        <v>0</v>
      </c>
      <c r="T3816" s="21" t="s">
        <v>38</v>
      </c>
    </row>
    <row r="3817" spans="1:20" x14ac:dyDescent="0.35">
      <c r="A3817" s="96" t="s">
        <v>12485</v>
      </c>
      <c r="B3817" s="96"/>
      <c r="C3817" s="96"/>
      <c r="D3817" s="13" t="s">
        <v>12486</v>
      </c>
      <c r="E3817" s="13">
        <v>6</v>
      </c>
      <c r="F3817" s="14">
        <v>0.7</v>
      </c>
      <c r="G3817" s="13" t="s">
        <v>46</v>
      </c>
      <c r="H3817" s="14">
        <v>40</v>
      </c>
      <c r="I3817" s="15" t="s">
        <v>32</v>
      </c>
      <c r="J3817" s="16">
        <v>101.69999999999999</v>
      </c>
      <c r="K3817" s="16">
        <v>16.95</v>
      </c>
      <c r="L3817" s="17" t="s">
        <v>145</v>
      </c>
      <c r="M3817" s="163" t="str">
        <f>IFERROR(GETPIVOTDATA("Tot. Bottles",'- Ordine Aggregato -'!$A$1,"sku anker",A3817),"")</f>
        <v/>
      </c>
      <c r="N3817" s="18" t="s">
        <v>42</v>
      </c>
      <c r="O3817" s="19" t="str">
        <f t="shared" si="59"/>
        <v>Order online</v>
      </c>
      <c r="P3817" s="97" t="s">
        <v>146</v>
      </c>
      <c r="Q3817" s="13" t="s">
        <v>12487</v>
      </c>
      <c r="R3817" t="s">
        <v>12488</v>
      </c>
      <c r="S3817" s="20">
        <v>0</v>
      </c>
      <c r="T3817" s="21" t="s">
        <v>38</v>
      </c>
    </row>
    <row r="3818" spans="1:20" x14ac:dyDescent="0.35">
      <c r="A3818" s="96" t="s">
        <v>14308</v>
      </c>
      <c r="D3818" s="13" t="s">
        <v>14309</v>
      </c>
      <c r="E3818" s="13">
        <v>6</v>
      </c>
      <c r="F3818" s="14">
        <v>0.7</v>
      </c>
      <c r="G3818" s="13" t="s">
        <v>46</v>
      </c>
      <c r="H3818" s="14">
        <v>40</v>
      </c>
      <c r="I3818" s="15" t="s">
        <v>32</v>
      </c>
      <c r="J3818" s="16">
        <v>101.69999999999999</v>
      </c>
      <c r="K3818" s="16">
        <v>16.95</v>
      </c>
      <c r="L3818" s="17" t="s">
        <v>145</v>
      </c>
      <c r="M3818" s="163" t="str">
        <f>IFERROR(GETPIVOTDATA("Tot. Bottles",'- Ordine Aggregato -'!$A$1,"sku anker",A3818),"")</f>
        <v/>
      </c>
      <c r="N3818" s="18" t="s">
        <v>42</v>
      </c>
      <c r="O3818" s="19" t="str">
        <f t="shared" si="59"/>
        <v>Order online</v>
      </c>
      <c r="P3818" s="97" t="s">
        <v>146</v>
      </c>
      <c r="Q3818" s="13" t="s">
        <v>16027</v>
      </c>
      <c r="R3818" t="s">
        <v>16028</v>
      </c>
      <c r="S3818" s="20">
        <v>0</v>
      </c>
      <c r="T3818" s="21" t="s">
        <v>38</v>
      </c>
    </row>
    <row r="3819" spans="1:20" x14ac:dyDescent="0.35">
      <c r="A3819" s="13" t="s">
        <v>12489</v>
      </c>
      <c r="B3819" s="13"/>
      <c r="C3819" s="13"/>
      <c r="D3819" s="13" t="s">
        <v>12490</v>
      </c>
      <c r="E3819" s="13">
        <v>6</v>
      </c>
      <c r="F3819" s="14">
        <v>0.7</v>
      </c>
      <c r="G3819" s="13" t="s">
        <v>14872</v>
      </c>
      <c r="H3819" s="14">
        <v>40</v>
      </c>
      <c r="I3819" s="15" t="s">
        <v>32</v>
      </c>
      <c r="J3819" s="16">
        <v>77.699999999999989</v>
      </c>
      <c r="K3819" s="16">
        <v>12.95</v>
      </c>
      <c r="L3819" s="17" t="s">
        <v>145</v>
      </c>
      <c r="M3819" s="163" t="str">
        <f>IFERROR(GETPIVOTDATA("Tot. Bottles",'- Ordine Aggregato -'!$A$1,"sku anker",A3819),"")</f>
        <v/>
      </c>
      <c r="N3819" s="18" t="s">
        <v>42</v>
      </c>
      <c r="O3819" s="19" t="str">
        <f t="shared" si="59"/>
        <v>Order online</v>
      </c>
      <c r="P3819" s="97" t="s">
        <v>146</v>
      </c>
      <c r="Q3819" s="13" t="s">
        <v>12491</v>
      </c>
      <c r="R3819" t="s">
        <v>12492</v>
      </c>
      <c r="S3819" s="20">
        <v>0</v>
      </c>
      <c r="T3819" s="21" t="s">
        <v>38</v>
      </c>
    </row>
    <row r="3820" spans="1:20" x14ac:dyDescent="0.35">
      <c r="A3820" s="96" t="s">
        <v>12493</v>
      </c>
      <c r="D3820" s="13" t="s">
        <v>12494</v>
      </c>
      <c r="E3820" s="13">
        <v>12</v>
      </c>
      <c r="F3820" s="14">
        <v>1</v>
      </c>
      <c r="G3820" s="13" t="s">
        <v>14872</v>
      </c>
      <c r="H3820" s="14">
        <v>40</v>
      </c>
      <c r="I3820" s="15" t="s">
        <v>32</v>
      </c>
      <c r="J3820" s="16">
        <v>238.79999999999998</v>
      </c>
      <c r="K3820" s="16">
        <v>19.899999999999999</v>
      </c>
      <c r="L3820" s="17" t="s">
        <v>145</v>
      </c>
      <c r="M3820" s="163" t="str">
        <f>IFERROR(GETPIVOTDATA("Tot. Bottles",'- Ordine Aggregato -'!$A$1,"sku anker",A3820),"")</f>
        <v/>
      </c>
      <c r="N3820" s="18" t="s">
        <v>42</v>
      </c>
      <c r="O3820" s="19" t="str">
        <f t="shared" si="59"/>
        <v>Order online</v>
      </c>
      <c r="P3820" s="97" t="s">
        <v>146</v>
      </c>
      <c r="Q3820" s="13" t="s">
        <v>12495</v>
      </c>
      <c r="R3820" t="s">
        <v>12496</v>
      </c>
      <c r="S3820" s="20">
        <v>0</v>
      </c>
      <c r="T3820" s="21" t="s">
        <v>38</v>
      </c>
    </row>
    <row r="3821" spans="1:20" x14ac:dyDescent="0.35">
      <c r="A3821" s="96" t="s">
        <v>12497</v>
      </c>
      <c r="D3821" s="13" t="s">
        <v>12498</v>
      </c>
      <c r="E3821" s="13">
        <v>6</v>
      </c>
      <c r="F3821" s="14">
        <v>0.7</v>
      </c>
      <c r="G3821" s="13" t="s">
        <v>46</v>
      </c>
      <c r="H3821" s="14">
        <v>40</v>
      </c>
      <c r="I3821" s="15" t="s">
        <v>32</v>
      </c>
      <c r="J3821" s="16">
        <v>60</v>
      </c>
      <c r="K3821" s="16">
        <v>10</v>
      </c>
      <c r="L3821" s="17" t="s">
        <v>66</v>
      </c>
      <c r="M3821" s="163" t="str">
        <f>IFERROR(GETPIVOTDATA("Tot. Bottles",'- Ordine Aggregato -'!$A$1,"sku anker",A3821),"")</f>
        <v/>
      </c>
      <c r="N3821" s="18" t="s">
        <v>67</v>
      </c>
      <c r="O3821" s="19" t="str">
        <f t="shared" si="59"/>
        <v>Order online</v>
      </c>
      <c r="P3821" s="97" t="s">
        <v>146</v>
      </c>
      <c r="Q3821" s="13" t="s">
        <v>12499</v>
      </c>
      <c r="R3821" t="s">
        <v>12500</v>
      </c>
      <c r="S3821" s="20">
        <v>10</v>
      </c>
      <c r="T3821" s="21" t="s">
        <v>38</v>
      </c>
    </row>
    <row r="3822" spans="1:20" x14ac:dyDescent="0.35">
      <c r="A3822" s="13" t="s">
        <v>14290</v>
      </c>
      <c r="B3822" s="13"/>
      <c r="C3822" s="13"/>
      <c r="D3822" s="13" t="s">
        <v>14291</v>
      </c>
      <c r="E3822" s="13">
        <v>6</v>
      </c>
      <c r="F3822" s="14">
        <v>0.7</v>
      </c>
      <c r="G3822" s="13" t="s">
        <v>14872</v>
      </c>
      <c r="H3822" s="14">
        <v>40</v>
      </c>
      <c r="I3822" s="15" t="s">
        <v>32</v>
      </c>
      <c r="J3822" s="16">
        <v>95.699999999999989</v>
      </c>
      <c r="K3822" s="16">
        <v>15.95</v>
      </c>
      <c r="L3822" s="17" t="s">
        <v>104</v>
      </c>
      <c r="M3822" s="163" t="str">
        <f>IFERROR(GETPIVOTDATA("Tot. Bottles",'- Ordine Aggregato -'!$A$1,"sku anker",A3822),"")</f>
        <v/>
      </c>
      <c r="N3822" s="18" t="s">
        <v>42</v>
      </c>
      <c r="O3822" s="19" t="str">
        <f t="shared" si="59"/>
        <v>Order online</v>
      </c>
      <c r="P3822" s="97" t="s">
        <v>4542</v>
      </c>
      <c r="Q3822" s="13" t="s">
        <v>16029</v>
      </c>
      <c r="R3822" t="s">
        <v>16030</v>
      </c>
      <c r="S3822" s="20">
        <v>0</v>
      </c>
      <c r="T3822" s="21" t="s">
        <v>38</v>
      </c>
    </row>
    <row r="3823" spans="1:20" x14ac:dyDescent="0.35">
      <c r="A3823" s="96" t="s">
        <v>12501</v>
      </c>
      <c r="D3823" s="13" t="s">
        <v>12502</v>
      </c>
      <c r="E3823" s="13">
        <v>6</v>
      </c>
      <c r="F3823" s="14">
        <v>0.7</v>
      </c>
      <c r="G3823" s="13" t="s">
        <v>14872</v>
      </c>
      <c r="H3823" s="14">
        <v>40</v>
      </c>
      <c r="I3823" s="15" t="s">
        <v>32</v>
      </c>
      <c r="J3823" s="16">
        <v>41.7</v>
      </c>
      <c r="K3823" s="16">
        <v>6.95</v>
      </c>
      <c r="L3823" s="17" t="s">
        <v>104</v>
      </c>
      <c r="M3823" s="163" t="str">
        <f>IFERROR(GETPIVOTDATA("Tot. Bottles",'- Ordine Aggregato -'!$A$1,"sku anker",A3823),"")</f>
        <v/>
      </c>
      <c r="N3823" s="18" t="s">
        <v>42</v>
      </c>
      <c r="O3823" s="19" t="str">
        <f t="shared" si="59"/>
        <v>Order online</v>
      </c>
      <c r="P3823" s="97" t="s">
        <v>4542</v>
      </c>
      <c r="Q3823" s="13" t="s">
        <v>12503</v>
      </c>
      <c r="R3823" t="s">
        <v>12504</v>
      </c>
      <c r="S3823" s="20">
        <v>0</v>
      </c>
      <c r="T3823" s="21" t="s">
        <v>38</v>
      </c>
    </row>
    <row r="3824" spans="1:20" x14ac:dyDescent="0.35">
      <c r="A3824" s="13" t="s">
        <v>12505</v>
      </c>
      <c r="B3824" s="13"/>
      <c r="C3824" s="13"/>
      <c r="D3824" s="13" t="s">
        <v>12506</v>
      </c>
      <c r="E3824" s="13">
        <v>6</v>
      </c>
      <c r="F3824" s="14">
        <v>0.7</v>
      </c>
      <c r="G3824" s="13" t="s">
        <v>46</v>
      </c>
      <c r="H3824" s="14">
        <v>40</v>
      </c>
      <c r="I3824" s="15" t="s">
        <v>32</v>
      </c>
      <c r="J3824" s="16">
        <v>30</v>
      </c>
      <c r="K3824" s="16">
        <v>5</v>
      </c>
      <c r="L3824" s="17" t="s">
        <v>1094</v>
      </c>
      <c r="M3824" s="163" t="str">
        <f>IFERROR(GETPIVOTDATA("Tot. Bottles",'- Ordine Aggregato -'!$A$1,"sku anker",A3824),"")</f>
        <v/>
      </c>
      <c r="N3824" s="18" t="s">
        <v>67</v>
      </c>
      <c r="O3824" s="19" t="str">
        <f t="shared" si="59"/>
        <v>Order online</v>
      </c>
      <c r="P3824" s="97" t="s">
        <v>4542</v>
      </c>
      <c r="Q3824" s="13" t="s">
        <v>12507</v>
      </c>
      <c r="R3824" t="s">
        <v>12508</v>
      </c>
      <c r="S3824" s="20">
        <v>5</v>
      </c>
      <c r="T3824" s="21" t="s">
        <v>38</v>
      </c>
    </row>
    <row r="3825" spans="1:20" x14ac:dyDescent="0.35">
      <c r="A3825" s="96" t="s">
        <v>12509</v>
      </c>
      <c r="B3825" s="96"/>
      <c r="C3825" s="96"/>
      <c r="D3825" s="13" t="s">
        <v>12510</v>
      </c>
      <c r="E3825" s="13">
        <v>6</v>
      </c>
      <c r="F3825" s="14">
        <v>0.7</v>
      </c>
      <c r="G3825" s="13" t="s">
        <v>14872</v>
      </c>
      <c r="H3825" s="14">
        <v>42</v>
      </c>
      <c r="I3825" s="15" t="s">
        <v>32</v>
      </c>
      <c r="J3825" s="16">
        <v>102.89999999999999</v>
      </c>
      <c r="K3825" s="16">
        <v>17.149999999999999</v>
      </c>
      <c r="L3825" s="17" t="s">
        <v>368</v>
      </c>
      <c r="M3825" s="163" t="str">
        <f>IFERROR(GETPIVOTDATA("Tot. Bottles",'- Ordine Aggregato -'!$A$1,"sku anker",A3825),"")</f>
        <v/>
      </c>
      <c r="N3825" s="18" t="s">
        <v>34</v>
      </c>
      <c r="O3825" s="19" t="str">
        <f t="shared" si="59"/>
        <v>Order online</v>
      </c>
      <c r="P3825" s="97" t="s">
        <v>12511</v>
      </c>
      <c r="Q3825" s="13" t="s">
        <v>12512</v>
      </c>
      <c r="R3825" t="s">
        <v>12513</v>
      </c>
      <c r="S3825" s="20">
        <v>0</v>
      </c>
      <c r="T3825" s="21" t="s">
        <v>38</v>
      </c>
    </row>
    <row r="3826" spans="1:20" x14ac:dyDescent="0.35">
      <c r="A3826" s="13" t="s">
        <v>12514</v>
      </c>
      <c r="B3826" s="13"/>
      <c r="C3826" s="13"/>
      <c r="D3826" s="13" t="s">
        <v>12515</v>
      </c>
      <c r="E3826" s="13">
        <v>6</v>
      </c>
      <c r="F3826" s="14">
        <v>0.7</v>
      </c>
      <c r="G3826" s="13" t="s">
        <v>14872</v>
      </c>
      <c r="H3826" s="14">
        <v>38</v>
      </c>
      <c r="I3826" s="15" t="s">
        <v>32</v>
      </c>
      <c r="J3826" s="16">
        <v>96.899999999999991</v>
      </c>
      <c r="K3826" s="16">
        <v>16.149999999999999</v>
      </c>
      <c r="L3826" s="17" t="s">
        <v>502</v>
      </c>
      <c r="M3826" s="163" t="str">
        <f>IFERROR(GETPIVOTDATA("Tot. Bottles",'- Ordine Aggregato -'!$A$1,"sku anker",A3826),"")</f>
        <v/>
      </c>
      <c r="N3826" s="18" t="s">
        <v>42</v>
      </c>
      <c r="O3826" s="19" t="str">
        <f t="shared" si="59"/>
        <v>Order online</v>
      </c>
      <c r="P3826" s="97" t="s">
        <v>12511</v>
      </c>
      <c r="Q3826" s="13" t="s">
        <v>12516</v>
      </c>
      <c r="R3826" t="s">
        <v>12517</v>
      </c>
      <c r="S3826" s="20">
        <v>0</v>
      </c>
      <c r="T3826" s="21" t="s">
        <v>38</v>
      </c>
    </row>
    <row r="3827" spans="1:20" x14ac:dyDescent="0.35">
      <c r="A3827" s="13" t="s">
        <v>12518</v>
      </c>
      <c r="B3827" s="13"/>
      <c r="C3827" s="13"/>
      <c r="D3827" s="13" t="s">
        <v>12519</v>
      </c>
      <c r="E3827" s="13">
        <v>6</v>
      </c>
      <c r="F3827" s="14">
        <v>0.7</v>
      </c>
      <c r="G3827" s="13" t="s">
        <v>14872</v>
      </c>
      <c r="H3827" s="14">
        <v>0</v>
      </c>
      <c r="I3827" s="15" t="s">
        <v>32</v>
      </c>
      <c r="J3827" s="16">
        <v>76.5</v>
      </c>
      <c r="K3827" s="16">
        <v>12.75</v>
      </c>
      <c r="L3827" s="17" t="s">
        <v>368</v>
      </c>
      <c r="M3827" s="163" t="str">
        <f>IFERROR(GETPIVOTDATA("Tot. Bottles",'- Ordine Aggregato -'!$A$1,"sku anker",A3827),"")</f>
        <v/>
      </c>
      <c r="N3827" s="18" t="s">
        <v>42</v>
      </c>
      <c r="O3827" s="19" t="str">
        <f t="shared" si="59"/>
        <v>Order online</v>
      </c>
      <c r="P3827" s="97" t="s">
        <v>146</v>
      </c>
      <c r="Q3827" s="13" t="s">
        <v>12520</v>
      </c>
      <c r="R3827" t="s">
        <v>12521</v>
      </c>
      <c r="S3827" s="20">
        <v>0</v>
      </c>
      <c r="T3827" s="21" t="s">
        <v>38</v>
      </c>
    </row>
    <row r="3828" spans="1:20" x14ac:dyDescent="0.35">
      <c r="A3828" s="96" t="s">
        <v>12522</v>
      </c>
      <c r="B3828" s="96"/>
      <c r="C3828" s="96"/>
      <c r="D3828" s="13" t="s">
        <v>12523</v>
      </c>
      <c r="E3828" s="13">
        <v>6</v>
      </c>
      <c r="F3828" s="14">
        <v>0.7</v>
      </c>
      <c r="G3828" s="13" t="s">
        <v>46</v>
      </c>
      <c r="H3828" s="14">
        <v>41.3</v>
      </c>
      <c r="I3828" s="15" t="s">
        <v>32</v>
      </c>
      <c r="J3828" s="16">
        <v>53.699999999999996</v>
      </c>
      <c r="K3828" s="16">
        <v>8.9499999999999993</v>
      </c>
      <c r="L3828" s="17" t="s">
        <v>368</v>
      </c>
      <c r="M3828" s="163" t="str">
        <f>IFERROR(GETPIVOTDATA("Tot. Bottles",'- Ordine Aggregato -'!$A$1,"sku anker",A3828),"")</f>
        <v/>
      </c>
      <c r="N3828" s="18" t="s">
        <v>67</v>
      </c>
      <c r="O3828" s="19" t="str">
        <f t="shared" si="59"/>
        <v>Order online</v>
      </c>
      <c r="P3828" s="97" t="s">
        <v>146</v>
      </c>
      <c r="Q3828" s="13" t="s">
        <v>12524</v>
      </c>
      <c r="R3828" t="s">
        <v>12525</v>
      </c>
      <c r="S3828" s="20">
        <v>8.9499999999999993</v>
      </c>
      <c r="T3828" s="21" t="s">
        <v>38</v>
      </c>
    </row>
    <row r="3829" spans="1:20" x14ac:dyDescent="0.35">
      <c r="A3829" s="96" t="s">
        <v>12526</v>
      </c>
      <c r="D3829" s="13" t="s">
        <v>12527</v>
      </c>
      <c r="E3829" s="13">
        <v>6</v>
      </c>
      <c r="F3829" s="14">
        <v>0.7</v>
      </c>
      <c r="G3829" s="13" t="s">
        <v>14872</v>
      </c>
      <c r="H3829" s="14">
        <v>41.3</v>
      </c>
      <c r="I3829" s="15" t="s">
        <v>32</v>
      </c>
      <c r="J3829" s="16">
        <v>53.699999999999996</v>
      </c>
      <c r="K3829" s="16">
        <v>8.9499999999999993</v>
      </c>
      <c r="L3829" s="17" t="s">
        <v>368</v>
      </c>
      <c r="M3829" s="163" t="str">
        <f>IFERROR(GETPIVOTDATA("Tot. Bottles",'- Ordine Aggregato -'!$A$1,"sku anker",A3829),"")</f>
        <v/>
      </c>
      <c r="N3829" s="18" t="s">
        <v>67</v>
      </c>
      <c r="O3829" s="19" t="str">
        <f t="shared" si="59"/>
        <v>Order online</v>
      </c>
      <c r="P3829" s="97" t="s">
        <v>146</v>
      </c>
      <c r="Q3829" s="13" t="s">
        <v>12528</v>
      </c>
      <c r="R3829" t="s">
        <v>12529</v>
      </c>
      <c r="S3829" s="20">
        <v>8.9499999999999993</v>
      </c>
      <c r="T3829" s="21" t="s">
        <v>38</v>
      </c>
    </row>
    <row r="3830" spans="1:20" x14ac:dyDescent="0.35">
      <c r="A3830" s="96" t="s">
        <v>12530</v>
      </c>
      <c r="B3830" s="96"/>
      <c r="C3830" s="96"/>
      <c r="D3830" s="13" t="s">
        <v>12527</v>
      </c>
      <c r="E3830" s="13">
        <v>12</v>
      </c>
      <c r="F3830" s="14">
        <v>1</v>
      </c>
      <c r="G3830" s="13" t="s">
        <v>14872</v>
      </c>
      <c r="H3830" s="14">
        <v>41.3</v>
      </c>
      <c r="I3830" s="15" t="s">
        <v>32</v>
      </c>
      <c r="J3830" s="16">
        <v>141</v>
      </c>
      <c r="K3830" s="16">
        <v>11.75</v>
      </c>
      <c r="L3830" s="17" t="s">
        <v>368</v>
      </c>
      <c r="M3830" s="163" t="str">
        <f>IFERROR(GETPIVOTDATA("Tot. Bottles",'- Ordine Aggregato -'!$A$1,"sku anker",A3830),"")</f>
        <v/>
      </c>
      <c r="N3830" s="18" t="s">
        <v>42</v>
      </c>
      <c r="O3830" s="19" t="str">
        <f t="shared" si="59"/>
        <v>Order online</v>
      </c>
      <c r="P3830" s="97" t="s">
        <v>146</v>
      </c>
      <c r="Q3830" s="13" t="s">
        <v>12531</v>
      </c>
      <c r="R3830" t="s">
        <v>12532</v>
      </c>
      <c r="S3830" s="20">
        <v>0</v>
      </c>
      <c r="T3830" s="21" t="s">
        <v>38</v>
      </c>
    </row>
    <row r="3831" spans="1:20" x14ac:dyDescent="0.35">
      <c r="A3831" s="96" t="s">
        <v>12533</v>
      </c>
      <c r="B3831" s="96"/>
      <c r="C3831" s="96"/>
      <c r="D3831" s="13" t="s">
        <v>12534</v>
      </c>
      <c r="E3831" s="13">
        <v>12</v>
      </c>
      <c r="F3831" s="14">
        <v>0.35</v>
      </c>
      <c r="G3831" s="13" t="s">
        <v>14872</v>
      </c>
      <c r="H3831" s="14">
        <v>43.1</v>
      </c>
      <c r="I3831" s="15" t="s">
        <v>32</v>
      </c>
      <c r="J3831" s="16">
        <v>55.800000000000004</v>
      </c>
      <c r="K3831" s="16">
        <v>4.6500000000000004</v>
      </c>
      <c r="L3831" s="17" t="s">
        <v>368</v>
      </c>
      <c r="M3831" s="163" t="str">
        <f>IFERROR(GETPIVOTDATA("Tot. Bottles",'- Ordine Aggregato -'!$A$1,"sku anker",A3831),"")</f>
        <v/>
      </c>
      <c r="N3831" s="18" t="s">
        <v>42</v>
      </c>
      <c r="O3831" s="19" t="str">
        <f t="shared" si="59"/>
        <v>Order online</v>
      </c>
      <c r="P3831" s="97" t="s">
        <v>146</v>
      </c>
      <c r="Q3831" s="13" t="s">
        <v>12535</v>
      </c>
      <c r="R3831" t="s">
        <v>12536</v>
      </c>
      <c r="S3831" s="20">
        <v>0</v>
      </c>
      <c r="T3831" s="21" t="s">
        <v>38</v>
      </c>
    </row>
    <row r="3832" spans="1:20" x14ac:dyDescent="0.35">
      <c r="A3832" s="96" t="s">
        <v>12537</v>
      </c>
      <c r="B3832" s="96"/>
      <c r="C3832" s="96"/>
      <c r="D3832" s="13" t="s">
        <v>12534</v>
      </c>
      <c r="E3832" s="13">
        <v>6</v>
      </c>
      <c r="F3832" s="14">
        <v>0.7</v>
      </c>
      <c r="G3832" s="13" t="s">
        <v>46</v>
      </c>
      <c r="H3832" s="14">
        <v>43.1</v>
      </c>
      <c r="I3832" s="15" t="s">
        <v>32</v>
      </c>
      <c r="J3832" s="16">
        <v>45.3</v>
      </c>
      <c r="K3832" s="16">
        <v>7.55</v>
      </c>
      <c r="L3832" s="17" t="s">
        <v>368</v>
      </c>
      <c r="M3832" s="163" t="str">
        <f>IFERROR(GETPIVOTDATA("Tot. Bottles",'- Ordine Aggregato -'!$A$1,"sku anker",A3832),"")</f>
        <v/>
      </c>
      <c r="N3832" s="18" t="s">
        <v>42</v>
      </c>
      <c r="O3832" s="19" t="str">
        <f t="shared" si="59"/>
        <v>Order online</v>
      </c>
      <c r="P3832" s="97" t="s">
        <v>146</v>
      </c>
      <c r="Q3832" s="13" t="s">
        <v>12538</v>
      </c>
      <c r="R3832" t="s">
        <v>12539</v>
      </c>
      <c r="S3832" s="20">
        <v>0</v>
      </c>
      <c r="T3832" s="21" t="s">
        <v>38</v>
      </c>
    </row>
    <row r="3833" spans="1:20" x14ac:dyDescent="0.35">
      <c r="A3833" s="96" t="s">
        <v>12540</v>
      </c>
      <c r="D3833" s="13" t="s">
        <v>12534</v>
      </c>
      <c r="E3833" s="13">
        <v>12</v>
      </c>
      <c r="F3833" s="14">
        <v>1</v>
      </c>
      <c r="G3833" s="13" t="s">
        <v>14872</v>
      </c>
      <c r="H3833" s="14">
        <v>47.3</v>
      </c>
      <c r="I3833" s="15" t="s">
        <v>32</v>
      </c>
      <c r="J3833" s="16">
        <v>127.19999999999999</v>
      </c>
      <c r="K3833" s="16">
        <v>10.6</v>
      </c>
      <c r="L3833" s="17" t="s">
        <v>368</v>
      </c>
      <c r="M3833" s="163" t="str">
        <f>IFERROR(GETPIVOTDATA("Tot. Bottles",'- Ordine Aggregato -'!$A$1,"sku anker",A3833),"")</f>
        <v/>
      </c>
      <c r="N3833" s="18" t="s">
        <v>67</v>
      </c>
      <c r="O3833" s="19" t="str">
        <f t="shared" si="59"/>
        <v>Order online</v>
      </c>
      <c r="P3833" s="97" t="s">
        <v>146</v>
      </c>
      <c r="Q3833" s="13" t="s">
        <v>12541</v>
      </c>
      <c r="R3833" t="s">
        <v>12542</v>
      </c>
      <c r="S3833" s="20">
        <v>10.6</v>
      </c>
      <c r="T3833" s="21" t="s">
        <v>38</v>
      </c>
    </row>
    <row r="3834" spans="1:20" x14ac:dyDescent="0.35">
      <c r="A3834" s="96" t="s">
        <v>12543</v>
      </c>
      <c r="D3834" s="13" t="s">
        <v>12534</v>
      </c>
      <c r="E3834" s="13">
        <v>12</v>
      </c>
      <c r="F3834" s="14">
        <v>1</v>
      </c>
      <c r="G3834" s="13" t="s">
        <v>46</v>
      </c>
      <c r="H3834" s="14">
        <v>43.1</v>
      </c>
      <c r="I3834" s="15" t="s">
        <v>32</v>
      </c>
      <c r="J3834" s="16">
        <v>129</v>
      </c>
      <c r="K3834" s="16">
        <v>10.75</v>
      </c>
      <c r="L3834" s="17" t="s">
        <v>368</v>
      </c>
      <c r="M3834" s="163" t="str">
        <f>IFERROR(GETPIVOTDATA("Tot. Bottles",'- Ordine Aggregato -'!$A$1,"sku anker",A3834),"")</f>
        <v/>
      </c>
      <c r="N3834" s="18" t="s">
        <v>42</v>
      </c>
      <c r="O3834" s="19" t="str">
        <f t="shared" si="59"/>
        <v>Order online</v>
      </c>
      <c r="P3834" s="97" t="s">
        <v>146</v>
      </c>
      <c r="Q3834" s="13" t="s">
        <v>12544</v>
      </c>
      <c r="R3834" t="s">
        <v>12545</v>
      </c>
      <c r="S3834" s="20">
        <v>0</v>
      </c>
      <c r="T3834" s="21" t="s">
        <v>38</v>
      </c>
    </row>
    <row r="3835" spans="1:20" x14ac:dyDescent="0.35">
      <c r="A3835" s="96" t="s">
        <v>12547</v>
      </c>
      <c r="B3835" s="96"/>
      <c r="C3835" s="96"/>
      <c r="D3835" s="13" t="s">
        <v>12546</v>
      </c>
      <c r="E3835" s="13">
        <v>192</v>
      </c>
      <c r="F3835" s="14">
        <v>0.05</v>
      </c>
      <c r="G3835" s="13" t="s">
        <v>46</v>
      </c>
      <c r="H3835" s="14">
        <v>47.3</v>
      </c>
      <c r="I3835" s="15" t="s">
        <v>32</v>
      </c>
      <c r="J3835" s="16">
        <v>192</v>
      </c>
      <c r="K3835" s="16">
        <v>1</v>
      </c>
      <c r="L3835" s="17" t="s">
        <v>368</v>
      </c>
      <c r="M3835" s="163" t="str">
        <f>IFERROR(GETPIVOTDATA("Tot. Bottles",'- Ordine Aggregato -'!$A$1,"sku anker",A3835),"")</f>
        <v/>
      </c>
      <c r="N3835" s="18" t="s">
        <v>67</v>
      </c>
      <c r="O3835" s="19" t="str">
        <f t="shared" si="59"/>
        <v>Order online</v>
      </c>
      <c r="P3835" s="97" t="s">
        <v>146</v>
      </c>
      <c r="Q3835" s="13" t="s">
        <v>12548</v>
      </c>
      <c r="R3835" t="s">
        <v>12549</v>
      </c>
      <c r="S3835" s="20">
        <v>1</v>
      </c>
      <c r="T3835" s="21" t="s">
        <v>38</v>
      </c>
    </row>
    <row r="3836" spans="1:20" x14ac:dyDescent="0.35">
      <c r="A3836" s="13" t="s">
        <v>12550</v>
      </c>
      <c r="B3836" s="13"/>
      <c r="C3836" s="13"/>
      <c r="D3836" s="13" t="s">
        <v>12551</v>
      </c>
      <c r="E3836" s="13">
        <v>12</v>
      </c>
      <c r="F3836" s="14">
        <v>1</v>
      </c>
      <c r="G3836" s="13" t="s">
        <v>14872</v>
      </c>
      <c r="H3836" s="14">
        <v>41.3</v>
      </c>
      <c r="I3836" s="15" t="s">
        <v>32</v>
      </c>
      <c r="J3836" s="16">
        <v>123</v>
      </c>
      <c r="K3836" s="16">
        <v>10.25</v>
      </c>
      <c r="L3836" s="17" t="s">
        <v>368</v>
      </c>
      <c r="M3836" s="163" t="str">
        <f>IFERROR(GETPIVOTDATA("Tot. Bottles",'- Ordine Aggregato -'!$A$1,"sku anker",A3836),"")</f>
        <v/>
      </c>
      <c r="N3836" s="18" t="s">
        <v>67</v>
      </c>
      <c r="O3836" s="19" t="str">
        <f t="shared" si="59"/>
        <v>Order online</v>
      </c>
      <c r="P3836" s="97" t="s">
        <v>146</v>
      </c>
      <c r="Q3836" s="13" t="s">
        <v>12552</v>
      </c>
      <c r="R3836" t="s">
        <v>12553</v>
      </c>
      <c r="S3836" s="20">
        <v>10.25</v>
      </c>
      <c r="T3836" s="21" t="s">
        <v>38</v>
      </c>
    </row>
    <row r="3837" spans="1:20" x14ac:dyDescent="0.35">
      <c r="A3837" s="13" t="s">
        <v>12554</v>
      </c>
      <c r="B3837" s="13"/>
      <c r="C3837" s="13"/>
      <c r="D3837" s="13" t="s">
        <v>12555</v>
      </c>
      <c r="E3837" s="13">
        <v>6</v>
      </c>
      <c r="F3837" s="14">
        <v>0.7</v>
      </c>
      <c r="G3837" s="13" t="s">
        <v>46</v>
      </c>
      <c r="H3837" s="14">
        <v>41.3</v>
      </c>
      <c r="I3837" s="15" t="s">
        <v>32</v>
      </c>
      <c r="J3837" s="16">
        <v>66.900000000000006</v>
      </c>
      <c r="K3837" s="16">
        <v>11.15</v>
      </c>
      <c r="L3837" s="17" t="s">
        <v>368</v>
      </c>
      <c r="M3837" s="163" t="str">
        <f>IFERROR(GETPIVOTDATA("Tot. Bottles",'- Ordine Aggregato -'!$A$1,"sku anker",A3837),"")</f>
        <v/>
      </c>
      <c r="N3837" s="18" t="s">
        <v>42</v>
      </c>
      <c r="O3837" s="19" t="str">
        <f t="shared" si="59"/>
        <v>Order online</v>
      </c>
      <c r="P3837" s="97" t="s">
        <v>146</v>
      </c>
      <c r="Q3837" s="13" t="s">
        <v>12556</v>
      </c>
      <c r="R3837" t="s">
        <v>12557</v>
      </c>
      <c r="S3837" s="20">
        <v>0</v>
      </c>
      <c r="T3837" s="21" t="s">
        <v>38</v>
      </c>
    </row>
    <row r="3838" spans="1:20" x14ac:dyDescent="0.35">
      <c r="A3838" s="96" t="s">
        <v>12558</v>
      </c>
      <c r="B3838" s="96"/>
      <c r="C3838" s="96"/>
      <c r="D3838" s="13" t="s">
        <v>12555</v>
      </c>
      <c r="E3838" s="13">
        <v>12</v>
      </c>
      <c r="F3838" s="14">
        <v>1</v>
      </c>
      <c r="G3838" s="13" t="s">
        <v>46</v>
      </c>
      <c r="H3838" s="14">
        <v>41.3</v>
      </c>
      <c r="I3838" s="15" t="s">
        <v>32</v>
      </c>
      <c r="J3838" s="16">
        <v>123</v>
      </c>
      <c r="K3838" s="16">
        <v>10.25</v>
      </c>
      <c r="L3838" s="17" t="s">
        <v>368</v>
      </c>
      <c r="M3838" s="163" t="str">
        <f>IFERROR(GETPIVOTDATA("Tot. Bottles",'- Ordine Aggregato -'!$A$1,"sku anker",A3838),"")</f>
        <v/>
      </c>
      <c r="N3838" s="18" t="s">
        <v>67</v>
      </c>
      <c r="O3838" s="19" t="str">
        <f t="shared" si="59"/>
        <v>Order online</v>
      </c>
      <c r="P3838" s="97" t="s">
        <v>146</v>
      </c>
      <c r="Q3838" s="13" t="s">
        <v>12559</v>
      </c>
      <c r="R3838" t="s">
        <v>12560</v>
      </c>
      <c r="S3838" s="20">
        <v>10.25</v>
      </c>
      <c r="T3838" s="21" t="s">
        <v>38</v>
      </c>
    </row>
    <row r="3839" spans="1:20" x14ac:dyDescent="0.35">
      <c r="A3839" s="96" t="s">
        <v>12561</v>
      </c>
      <c r="D3839" s="13" t="s">
        <v>12562</v>
      </c>
      <c r="E3839" s="13">
        <v>6</v>
      </c>
      <c r="F3839" s="14">
        <v>0.7</v>
      </c>
      <c r="G3839" s="13" t="s">
        <v>46</v>
      </c>
      <c r="H3839" s="14">
        <v>47.3</v>
      </c>
      <c r="I3839" s="15" t="s">
        <v>32</v>
      </c>
      <c r="J3839" s="16">
        <v>91.5</v>
      </c>
      <c r="K3839" s="16">
        <v>15.25</v>
      </c>
      <c r="L3839" s="17" t="s">
        <v>368</v>
      </c>
      <c r="M3839" s="163" t="str">
        <f>IFERROR(GETPIVOTDATA("Tot. Bottles",'- Ordine Aggregato -'!$A$1,"sku anker",A3839),"")</f>
        <v/>
      </c>
      <c r="N3839" s="18" t="s">
        <v>67</v>
      </c>
      <c r="O3839" s="19" t="str">
        <f t="shared" si="59"/>
        <v>Order online</v>
      </c>
      <c r="P3839" s="97" t="s">
        <v>146</v>
      </c>
      <c r="Q3839" s="13" t="s">
        <v>12563</v>
      </c>
      <c r="R3839" t="s">
        <v>12564</v>
      </c>
      <c r="S3839" s="20">
        <v>15.25</v>
      </c>
      <c r="T3839" s="21" t="s">
        <v>38</v>
      </c>
    </row>
    <row r="3840" spans="1:20" x14ac:dyDescent="0.35">
      <c r="A3840" s="96" t="s">
        <v>12565</v>
      </c>
      <c r="B3840" s="96"/>
      <c r="C3840" s="96"/>
      <c r="D3840" s="13" t="s">
        <v>12562</v>
      </c>
      <c r="E3840" s="13">
        <v>12</v>
      </c>
      <c r="F3840" s="14">
        <v>1</v>
      </c>
      <c r="G3840" s="13" t="s">
        <v>46</v>
      </c>
      <c r="H3840" s="14">
        <v>47.3</v>
      </c>
      <c r="I3840" s="15" t="s">
        <v>32</v>
      </c>
      <c r="J3840" s="16">
        <v>207</v>
      </c>
      <c r="K3840" s="16">
        <v>17.25</v>
      </c>
      <c r="L3840" s="17" t="s">
        <v>368</v>
      </c>
      <c r="M3840" s="163" t="str">
        <f>IFERROR(GETPIVOTDATA("Tot. Bottles",'- Ordine Aggregato -'!$A$1,"sku anker",A3840),"")</f>
        <v/>
      </c>
      <c r="N3840" s="18" t="s">
        <v>42</v>
      </c>
      <c r="O3840" s="19" t="str">
        <f t="shared" si="59"/>
        <v>Order online</v>
      </c>
      <c r="P3840" s="97" t="s">
        <v>146</v>
      </c>
      <c r="Q3840" s="13" t="s">
        <v>12566</v>
      </c>
      <c r="R3840" t="s">
        <v>12567</v>
      </c>
      <c r="S3840" s="20">
        <v>0</v>
      </c>
      <c r="T3840" s="21" t="s">
        <v>38</v>
      </c>
    </row>
    <row r="3841" spans="1:20" x14ac:dyDescent="0.35">
      <c r="A3841" s="96" t="s">
        <v>12568</v>
      </c>
      <c r="B3841" s="96"/>
      <c r="C3841" s="96"/>
      <c r="D3841" s="13" t="s">
        <v>12569</v>
      </c>
      <c r="E3841" s="13">
        <v>12</v>
      </c>
      <c r="F3841" s="14">
        <v>1</v>
      </c>
      <c r="G3841" s="13" t="s">
        <v>14872</v>
      </c>
      <c r="H3841" s="14">
        <v>45.3</v>
      </c>
      <c r="I3841" s="15" t="s">
        <v>32</v>
      </c>
      <c r="J3841" s="16">
        <v>234</v>
      </c>
      <c r="K3841" s="16">
        <v>19.5</v>
      </c>
      <c r="L3841" s="17" t="s">
        <v>368</v>
      </c>
      <c r="M3841" s="163" t="str">
        <f>IFERROR(GETPIVOTDATA("Tot. Bottles",'- Ordine Aggregato -'!$A$1,"sku anker",A3841),"")</f>
        <v/>
      </c>
      <c r="N3841" s="18" t="s">
        <v>67</v>
      </c>
      <c r="O3841" s="19" t="str">
        <f t="shared" si="59"/>
        <v>Order online</v>
      </c>
      <c r="P3841" s="97" t="s">
        <v>146</v>
      </c>
      <c r="Q3841" s="13" t="s">
        <v>12570</v>
      </c>
      <c r="R3841" t="s">
        <v>12571</v>
      </c>
      <c r="S3841" s="20">
        <v>19.5</v>
      </c>
      <c r="T3841" s="21" t="s">
        <v>38</v>
      </c>
    </row>
    <row r="3842" spans="1:20" x14ac:dyDescent="0.35">
      <c r="A3842" s="13" t="s">
        <v>12572</v>
      </c>
      <c r="B3842" s="13"/>
      <c r="C3842" s="13"/>
      <c r="D3842" s="13" t="s">
        <v>12573</v>
      </c>
      <c r="E3842" s="13">
        <v>6</v>
      </c>
      <c r="F3842" s="14">
        <v>0.7</v>
      </c>
      <c r="G3842" s="13" t="s">
        <v>46</v>
      </c>
      <c r="H3842" s="14">
        <v>40</v>
      </c>
      <c r="I3842" s="15" t="s">
        <v>32</v>
      </c>
      <c r="J3842" s="16">
        <v>107.10000000000001</v>
      </c>
      <c r="K3842" s="16">
        <v>17.850000000000001</v>
      </c>
      <c r="L3842" s="17" t="s">
        <v>368</v>
      </c>
      <c r="M3842" s="163" t="str">
        <f>IFERROR(GETPIVOTDATA("Tot. Bottles",'- Ordine Aggregato -'!$A$1,"sku anker",A3842),"")</f>
        <v/>
      </c>
      <c r="N3842" s="18" t="s">
        <v>42</v>
      </c>
      <c r="O3842" s="19" t="str">
        <f t="shared" si="59"/>
        <v>Order online</v>
      </c>
      <c r="P3842" s="97" t="s">
        <v>146</v>
      </c>
      <c r="Q3842" s="13" t="s">
        <v>12574</v>
      </c>
      <c r="R3842" t="s">
        <v>12575</v>
      </c>
      <c r="S3842" s="20">
        <v>0</v>
      </c>
      <c r="T3842" s="21" t="s">
        <v>38</v>
      </c>
    </row>
    <row r="3843" spans="1:20" x14ac:dyDescent="0.35">
      <c r="A3843" s="96" t="s">
        <v>12576</v>
      </c>
      <c r="D3843" s="13" t="s">
        <v>12577</v>
      </c>
      <c r="E3843" s="13">
        <v>5</v>
      </c>
      <c r="F3843" s="14">
        <v>0.1</v>
      </c>
      <c r="G3843" s="13" t="s">
        <v>46</v>
      </c>
      <c r="H3843" s="14">
        <v>43.08</v>
      </c>
      <c r="I3843" s="15" t="s">
        <v>32</v>
      </c>
      <c r="J3843" s="16">
        <v>63.75</v>
      </c>
      <c r="K3843" s="16">
        <v>12.75</v>
      </c>
      <c r="L3843" s="17" t="s">
        <v>478</v>
      </c>
      <c r="M3843" s="163" t="str">
        <f>IFERROR(GETPIVOTDATA("Tot. Bottles",'- Ordine Aggregato -'!$A$1,"sku anker",A3843),"")</f>
        <v/>
      </c>
      <c r="N3843" s="18" t="s">
        <v>34</v>
      </c>
      <c r="O3843" s="19" t="str">
        <f t="shared" si="59"/>
        <v>Order online</v>
      </c>
      <c r="P3843" s="97" t="s">
        <v>68</v>
      </c>
      <c r="Q3843" s="13" t="s">
        <v>12578</v>
      </c>
      <c r="R3843" t="s">
        <v>42</v>
      </c>
      <c r="S3843" s="20">
        <v>0</v>
      </c>
      <c r="T3843" s="21" t="s">
        <v>38</v>
      </c>
    </row>
    <row r="3844" spans="1:20" x14ac:dyDescent="0.35">
      <c r="A3844" s="13" t="s">
        <v>12579</v>
      </c>
      <c r="B3844" s="13"/>
      <c r="C3844" s="13"/>
      <c r="D3844" s="13" t="s">
        <v>12580</v>
      </c>
      <c r="E3844" s="13">
        <v>5</v>
      </c>
      <c r="F3844" s="14">
        <v>0.1</v>
      </c>
      <c r="G3844" s="13" t="s">
        <v>46</v>
      </c>
      <c r="H3844" s="14">
        <v>40</v>
      </c>
      <c r="I3844" s="15" t="s">
        <v>32</v>
      </c>
      <c r="J3844" s="16">
        <v>55.75</v>
      </c>
      <c r="K3844" s="16">
        <v>11.15</v>
      </c>
      <c r="L3844" s="17" t="s">
        <v>529</v>
      </c>
      <c r="M3844" s="163" t="str">
        <f>IFERROR(GETPIVOTDATA("Tot. Bottles",'- Ordine Aggregato -'!$A$1,"sku anker",A3844),"")</f>
        <v/>
      </c>
      <c r="N3844" s="18" t="s">
        <v>34</v>
      </c>
      <c r="O3844" s="19" t="str">
        <f t="shared" si="59"/>
        <v>Order online</v>
      </c>
      <c r="P3844" s="97" t="s">
        <v>68</v>
      </c>
      <c r="Q3844" s="13" t="s">
        <v>12581</v>
      </c>
      <c r="R3844" t="s">
        <v>42</v>
      </c>
      <c r="S3844" s="20">
        <v>0</v>
      </c>
      <c r="T3844" s="21" t="s">
        <v>38</v>
      </c>
    </row>
    <row r="3845" spans="1:20" x14ac:dyDescent="0.35">
      <c r="A3845" s="13" t="s">
        <v>12582</v>
      </c>
      <c r="B3845" s="13"/>
      <c r="C3845" s="13"/>
      <c r="D3845" s="13" t="s">
        <v>12583</v>
      </c>
      <c r="E3845" s="13">
        <v>5</v>
      </c>
      <c r="F3845" s="14">
        <v>0.1</v>
      </c>
      <c r="G3845" s="13" t="s">
        <v>14872</v>
      </c>
      <c r="H3845" s="14">
        <v>40</v>
      </c>
      <c r="I3845" s="15" t="s">
        <v>32</v>
      </c>
      <c r="J3845" s="16">
        <v>55.75</v>
      </c>
      <c r="K3845" s="16">
        <v>11.15</v>
      </c>
      <c r="L3845" s="17" t="s">
        <v>384</v>
      </c>
      <c r="M3845" s="163" t="str">
        <f>IFERROR(GETPIVOTDATA("Tot. Bottles",'- Ordine Aggregato -'!$A$1,"sku anker",A3845),"")</f>
        <v/>
      </c>
      <c r="N3845" s="18" t="s">
        <v>34</v>
      </c>
      <c r="O3845" s="19" t="str">
        <f t="shared" si="59"/>
        <v>Order online</v>
      </c>
      <c r="P3845" s="97" t="s">
        <v>68</v>
      </c>
      <c r="Q3845" s="13" t="s">
        <v>12584</v>
      </c>
      <c r="R3845" t="s">
        <v>42</v>
      </c>
      <c r="S3845" s="20">
        <v>0</v>
      </c>
      <c r="T3845" s="21" t="s">
        <v>38</v>
      </c>
    </row>
    <row r="3846" spans="1:20" x14ac:dyDescent="0.35">
      <c r="A3846" s="96" t="s">
        <v>16031</v>
      </c>
      <c r="D3846" s="13" t="s">
        <v>16032</v>
      </c>
      <c r="E3846" s="13">
        <v>6</v>
      </c>
      <c r="F3846" s="14">
        <v>0.75</v>
      </c>
      <c r="G3846" s="13" t="s">
        <v>31</v>
      </c>
      <c r="H3846" s="14">
        <v>20</v>
      </c>
      <c r="I3846" s="15" t="s">
        <v>32</v>
      </c>
      <c r="J3846" s="16">
        <v>81</v>
      </c>
      <c r="K3846" s="16">
        <v>13.5</v>
      </c>
      <c r="L3846" s="17" t="s">
        <v>3853</v>
      </c>
      <c r="M3846" s="163" t="str">
        <f>IFERROR(GETPIVOTDATA("Tot. Bottles",'- Ordine Aggregato -'!$A$1,"sku anker",A3846),"")</f>
        <v/>
      </c>
      <c r="N3846" s="18" t="s">
        <v>42</v>
      </c>
      <c r="O3846" s="19" t="str">
        <f t="shared" si="59"/>
        <v>Order online</v>
      </c>
      <c r="P3846" s="97" t="s">
        <v>364</v>
      </c>
      <c r="Q3846" s="13" t="s">
        <v>12587</v>
      </c>
      <c r="R3846" t="s">
        <v>16033</v>
      </c>
      <c r="S3846" s="20">
        <v>0</v>
      </c>
      <c r="T3846" s="21" t="s">
        <v>38</v>
      </c>
    </row>
    <row r="3847" spans="1:20" x14ac:dyDescent="0.35">
      <c r="A3847" s="96" t="s">
        <v>12585</v>
      </c>
      <c r="B3847" s="96"/>
      <c r="C3847" s="96"/>
      <c r="D3847" s="13" t="s">
        <v>12586</v>
      </c>
      <c r="E3847" s="13">
        <v>6</v>
      </c>
      <c r="F3847" s="14">
        <v>0.75</v>
      </c>
      <c r="G3847" s="13" t="s">
        <v>14872</v>
      </c>
      <c r="H3847" s="14">
        <v>20</v>
      </c>
      <c r="I3847" s="15" t="s">
        <v>32</v>
      </c>
      <c r="J3847" s="16">
        <v>89.699999999999989</v>
      </c>
      <c r="K3847" s="16">
        <v>14.95</v>
      </c>
      <c r="L3847" s="17" t="s">
        <v>3853</v>
      </c>
      <c r="M3847" s="163" t="str">
        <f>IFERROR(GETPIVOTDATA("Tot. Bottles",'- Ordine Aggregato -'!$A$1,"sku anker",A3847),"")</f>
        <v/>
      </c>
      <c r="N3847" s="18" t="s">
        <v>34</v>
      </c>
      <c r="O3847" s="19" t="str">
        <f t="shared" si="59"/>
        <v>Order online</v>
      </c>
      <c r="P3847" s="97" t="s">
        <v>364</v>
      </c>
      <c r="Q3847" s="13" t="s">
        <v>12587</v>
      </c>
      <c r="R3847" t="s">
        <v>12588</v>
      </c>
      <c r="S3847" s="20">
        <v>0</v>
      </c>
      <c r="T3847" s="21" t="s">
        <v>38</v>
      </c>
    </row>
    <row r="3848" spans="1:20" x14ac:dyDescent="0.35">
      <c r="A3848" s="13" t="s">
        <v>12589</v>
      </c>
      <c r="B3848" s="13"/>
      <c r="C3848" s="13"/>
      <c r="D3848" s="13" t="s">
        <v>12590</v>
      </c>
      <c r="E3848" s="13">
        <v>6</v>
      </c>
      <c r="F3848" s="14">
        <v>0.7</v>
      </c>
      <c r="G3848" s="13" t="s">
        <v>14871</v>
      </c>
      <c r="H3848" s="14">
        <v>11</v>
      </c>
      <c r="I3848" s="15" t="s">
        <v>32</v>
      </c>
      <c r="J3848" s="16">
        <v>73.5</v>
      </c>
      <c r="K3848" s="16">
        <v>12.25</v>
      </c>
      <c r="L3848" s="17" t="s">
        <v>1134</v>
      </c>
      <c r="M3848" s="163" t="str">
        <f>IFERROR(GETPIVOTDATA("Tot. Bottles",'- Ordine Aggregato -'!$A$1,"sku anker",A3848),"")</f>
        <v/>
      </c>
      <c r="N3848" s="18" t="s">
        <v>42</v>
      </c>
      <c r="O3848" s="19" t="str">
        <f t="shared" si="59"/>
        <v>Order online</v>
      </c>
      <c r="P3848" s="97" t="s">
        <v>2565</v>
      </c>
      <c r="Q3848" s="13" t="s">
        <v>12591</v>
      </c>
      <c r="R3848" t="s">
        <v>12592</v>
      </c>
      <c r="S3848" s="20">
        <v>0</v>
      </c>
      <c r="T3848" s="21" t="s">
        <v>38</v>
      </c>
    </row>
    <row r="3849" spans="1:20" x14ac:dyDescent="0.35">
      <c r="A3849" s="96" t="s">
        <v>12593</v>
      </c>
      <c r="D3849" s="13" t="s">
        <v>12594</v>
      </c>
      <c r="E3849" s="13">
        <v>6</v>
      </c>
      <c r="F3849" s="14">
        <v>0.7</v>
      </c>
      <c r="G3849" s="13" t="s">
        <v>31</v>
      </c>
      <c r="H3849" s="14">
        <v>40</v>
      </c>
      <c r="I3849" s="15" t="s">
        <v>32</v>
      </c>
      <c r="J3849" s="16">
        <v>28.5</v>
      </c>
      <c r="K3849" s="16">
        <v>4.75</v>
      </c>
      <c r="L3849" s="17" t="s">
        <v>448</v>
      </c>
      <c r="M3849" s="163" t="str">
        <f>IFERROR(GETPIVOTDATA("Tot. Bottles",'- Ordine Aggregato -'!$A$1,"sku anker",A3849),"")</f>
        <v/>
      </c>
      <c r="N3849" s="18" t="s">
        <v>42</v>
      </c>
      <c r="O3849" s="19" t="str">
        <f t="shared" si="59"/>
        <v>Order online</v>
      </c>
      <c r="P3849" s="97" t="s">
        <v>146</v>
      </c>
      <c r="Q3849" s="13" t="s">
        <v>12595</v>
      </c>
      <c r="R3849" t="s">
        <v>12596</v>
      </c>
      <c r="S3849" s="20">
        <v>0</v>
      </c>
      <c r="T3849" s="21" t="s">
        <v>38</v>
      </c>
    </row>
    <row r="3850" spans="1:20" x14ac:dyDescent="0.35">
      <c r="A3850" s="13" t="s">
        <v>12597</v>
      </c>
      <c r="B3850" s="13"/>
      <c r="C3850" s="13"/>
      <c r="D3850" s="13" t="s">
        <v>12598</v>
      </c>
      <c r="E3850" s="13">
        <v>6</v>
      </c>
      <c r="F3850" s="14">
        <v>0.7</v>
      </c>
      <c r="G3850" s="13" t="s">
        <v>46</v>
      </c>
      <c r="H3850" s="14">
        <v>43</v>
      </c>
      <c r="I3850" s="15" t="s">
        <v>32</v>
      </c>
      <c r="J3850" s="16">
        <v>197.70000000000002</v>
      </c>
      <c r="K3850" s="16">
        <v>32.950000000000003</v>
      </c>
      <c r="L3850" s="17" t="s">
        <v>145</v>
      </c>
      <c r="M3850" s="163" t="str">
        <f>IFERROR(GETPIVOTDATA("Tot. Bottles",'- Ordine Aggregato -'!$A$1,"sku anker",A3850),"")</f>
        <v/>
      </c>
      <c r="N3850" s="18" t="s">
        <v>67</v>
      </c>
      <c r="O3850" s="19" t="str">
        <f t="shared" si="59"/>
        <v>Order online</v>
      </c>
      <c r="P3850" s="97" t="s">
        <v>146</v>
      </c>
      <c r="Q3850" s="13" t="s">
        <v>12599</v>
      </c>
      <c r="R3850" t="s">
        <v>12600</v>
      </c>
      <c r="S3850" s="20">
        <v>32.950000000000003</v>
      </c>
      <c r="T3850" s="21" t="s">
        <v>38</v>
      </c>
    </row>
    <row r="3851" spans="1:20" x14ac:dyDescent="0.35">
      <c r="A3851" s="96" t="s">
        <v>14393</v>
      </c>
      <c r="D3851" s="13" t="s">
        <v>14394</v>
      </c>
      <c r="E3851" s="13">
        <v>6</v>
      </c>
      <c r="F3851" s="14">
        <v>0.7</v>
      </c>
      <c r="G3851" s="13" t="s">
        <v>46</v>
      </c>
      <c r="H3851" s="14">
        <v>40</v>
      </c>
      <c r="I3851" s="15" t="s">
        <v>32</v>
      </c>
      <c r="J3851" s="16">
        <v>129</v>
      </c>
      <c r="K3851" s="16">
        <v>21.5</v>
      </c>
      <c r="L3851" s="17" t="s">
        <v>41</v>
      </c>
      <c r="M3851" s="163" t="str">
        <f>IFERROR(GETPIVOTDATA("Tot. Bottles",'- Ordine Aggregato -'!$A$1,"sku anker",A3851),"")</f>
        <v/>
      </c>
      <c r="N3851" s="18" t="s">
        <v>42</v>
      </c>
      <c r="O3851" s="19" t="str">
        <f t="shared" si="59"/>
        <v>Order online</v>
      </c>
      <c r="P3851" s="97" t="s">
        <v>43</v>
      </c>
      <c r="Q3851" s="13" t="s">
        <v>16034</v>
      </c>
      <c r="R3851" t="s">
        <v>16035</v>
      </c>
      <c r="S3851" s="20">
        <v>0</v>
      </c>
      <c r="T3851" s="21" t="s">
        <v>38</v>
      </c>
    </row>
    <row r="3852" spans="1:20" x14ac:dyDescent="0.35">
      <c r="A3852" s="13" t="s">
        <v>12601</v>
      </c>
      <c r="B3852" s="13"/>
      <c r="C3852" s="13"/>
      <c r="D3852" s="13" t="s">
        <v>12602</v>
      </c>
      <c r="E3852" s="13">
        <v>6</v>
      </c>
      <c r="F3852" s="14">
        <v>0.7</v>
      </c>
      <c r="G3852" s="13" t="s">
        <v>46</v>
      </c>
      <c r="H3852" s="14">
        <v>40</v>
      </c>
      <c r="I3852" s="15" t="s">
        <v>32</v>
      </c>
      <c r="J3852" s="16">
        <v>119.69999999999999</v>
      </c>
      <c r="K3852" s="16">
        <v>19.95</v>
      </c>
      <c r="L3852" s="17" t="s">
        <v>41</v>
      </c>
      <c r="M3852" s="163" t="str">
        <f>IFERROR(GETPIVOTDATA("Tot. Bottles",'- Ordine Aggregato -'!$A$1,"sku anker",A3852),"")</f>
        <v/>
      </c>
      <c r="N3852" s="18" t="s">
        <v>42</v>
      </c>
      <c r="O3852" s="19" t="str">
        <f t="shared" si="59"/>
        <v>Order online</v>
      </c>
      <c r="P3852" s="97" t="s">
        <v>43</v>
      </c>
      <c r="Q3852" s="13" t="s">
        <v>12603</v>
      </c>
      <c r="R3852" t="s">
        <v>12604</v>
      </c>
      <c r="S3852" s="20">
        <v>0</v>
      </c>
      <c r="T3852" s="21" t="s">
        <v>38</v>
      </c>
    </row>
    <row r="3853" spans="1:20" x14ac:dyDescent="0.35">
      <c r="A3853" s="96" t="s">
        <v>12605</v>
      </c>
      <c r="B3853" s="96"/>
      <c r="C3853" s="96"/>
      <c r="D3853" s="13" t="s">
        <v>14766</v>
      </c>
      <c r="E3853" s="13">
        <v>6</v>
      </c>
      <c r="F3853" s="14">
        <v>0.7</v>
      </c>
      <c r="G3853" s="13" t="s">
        <v>46</v>
      </c>
      <c r="H3853" s="14">
        <v>50</v>
      </c>
      <c r="I3853" s="15" t="s">
        <v>32</v>
      </c>
      <c r="J3853" s="16">
        <v>273</v>
      </c>
      <c r="K3853" s="16">
        <v>45.5</v>
      </c>
      <c r="L3853" s="17" t="s">
        <v>463</v>
      </c>
      <c r="M3853" s="163" t="str">
        <f>IFERROR(GETPIVOTDATA("Tot. Bottles",'- Ordine Aggregato -'!$A$1,"sku anker",A3853),"")</f>
        <v/>
      </c>
      <c r="N3853" s="18" t="s">
        <v>42</v>
      </c>
      <c r="O3853" s="19" t="str">
        <f t="shared" ref="O3853:O3916" si="60">HYPERLINK("https://www.ankeramsterdamspirits.nl/en/products/"&amp;A3853,"Order online")</f>
        <v>Order online</v>
      </c>
      <c r="P3853" s="97" t="s">
        <v>1232</v>
      </c>
      <c r="Q3853" s="13" t="s">
        <v>12606</v>
      </c>
      <c r="R3853" t="s">
        <v>12607</v>
      </c>
      <c r="S3853" s="20">
        <v>0</v>
      </c>
      <c r="T3853" s="21" t="s">
        <v>38</v>
      </c>
    </row>
    <row r="3854" spans="1:20" x14ac:dyDescent="0.35">
      <c r="A3854" s="96" t="s">
        <v>12608</v>
      </c>
      <c r="D3854" s="13" t="s">
        <v>12609</v>
      </c>
      <c r="E3854" s="13">
        <v>6</v>
      </c>
      <c r="F3854" s="14">
        <v>0.7</v>
      </c>
      <c r="G3854" s="13" t="s">
        <v>14872</v>
      </c>
      <c r="H3854" s="14">
        <v>50</v>
      </c>
      <c r="I3854" s="15" t="s">
        <v>32</v>
      </c>
      <c r="J3854" s="16">
        <v>327</v>
      </c>
      <c r="K3854" s="16">
        <v>54.5</v>
      </c>
      <c r="L3854" s="17" t="s">
        <v>463</v>
      </c>
      <c r="M3854" s="163" t="str">
        <f>IFERROR(GETPIVOTDATA("Tot. Bottles",'- Ordine Aggregato -'!$A$1,"sku anker",A3854),"")</f>
        <v/>
      </c>
      <c r="N3854" s="18" t="s">
        <v>67</v>
      </c>
      <c r="O3854" s="19" t="str">
        <f t="shared" si="60"/>
        <v>Order online</v>
      </c>
      <c r="P3854" s="97" t="s">
        <v>1232</v>
      </c>
      <c r="Q3854" s="13" t="s">
        <v>12610</v>
      </c>
      <c r="R3854" t="s">
        <v>12611</v>
      </c>
      <c r="S3854" s="20">
        <v>54.5</v>
      </c>
      <c r="T3854" s="21" t="s">
        <v>38</v>
      </c>
    </row>
    <row r="3855" spans="1:20" x14ac:dyDescent="0.35">
      <c r="A3855" s="96" t="s">
        <v>12612</v>
      </c>
      <c r="B3855" s="96"/>
      <c r="C3855" s="96"/>
      <c r="D3855" s="13" t="s">
        <v>12613</v>
      </c>
      <c r="E3855" s="13">
        <v>6</v>
      </c>
      <c r="F3855" s="14">
        <v>0.7</v>
      </c>
      <c r="G3855" s="13" t="s">
        <v>46</v>
      </c>
      <c r="H3855" s="14">
        <v>46</v>
      </c>
      <c r="I3855" s="15" t="s">
        <v>32</v>
      </c>
      <c r="J3855" s="16">
        <v>129</v>
      </c>
      <c r="K3855" s="16">
        <v>21.5</v>
      </c>
      <c r="L3855" s="17" t="s">
        <v>145</v>
      </c>
      <c r="M3855" s="163" t="str">
        <f>IFERROR(GETPIVOTDATA("Tot. Bottles",'- Ordine Aggregato -'!$A$1,"sku anker",A3855),"")</f>
        <v/>
      </c>
      <c r="N3855" s="18" t="s">
        <v>67</v>
      </c>
      <c r="O3855" s="19" t="str">
        <f t="shared" si="60"/>
        <v>Order online</v>
      </c>
      <c r="P3855" s="97" t="s">
        <v>1232</v>
      </c>
      <c r="Q3855" s="13" t="s">
        <v>12614</v>
      </c>
      <c r="R3855" t="s">
        <v>12615</v>
      </c>
      <c r="S3855" s="20">
        <v>21.5</v>
      </c>
      <c r="T3855" s="21" t="s">
        <v>38</v>
      </c>
    </row>
    <row r="3856" spans="1:20" x14ac:dyDescent="0.35">
      <c r="A3856" s="96" t="s">
        <v>12616</v>
      </c>
      <c r="D3856" s="13" t="s">
        <v>12617</v>
      </c>
      <c r="E3856" s="13">
        <v>6</v>
      </c>
      <c r="F3856" s="14">
        <v>0.7</v>
      </c>
      <c r="G3856" s="13" t="s">
        <v>14872</v>
      </c>
      <c r="H3856" s="14">
        <v>46</v>
      </c>
      <c r="I3856" s="15" t="s">
        <v>32</v>
      </c>
      <c r="J3856" s="16">
        <v>129</v>
      </c>
      <c r="K3856" s="16">
        <v>21.5</v>
      </c>
      <c r="L3856" s="17" t="s">
        <v>448</v>
      </c>
      <c r="M3856" s="163" t="str">
        <f>IFERROR(GETPIVOTDATA("Tot. Bottles",'- Ordine Aggregato -'!$A$1,"sku anker",A3856),"")</f>
        <v/>
      </c>
      <c r="N3856" s="18" t="s">
        <v>42</v>
      </c>
      <c r="O3856" s="19" t="str">
        <f t="shared" si="60"/>
        <v>Order online</v>
      </c>
      <c r="P3856" s="97" t="s">
        <v>1232</v>
      </c>
      <c r="Q3856" s="13" t="s">
        <v>12618</v>
      </c>
      <c r="R3856" t="s">
        <v>12619</v>
      </c>
      <c r="S3856" s="20">
        <v>0</v>
      </c>
      <c r="T3856" s="21" t="s">
        <v>38</v>
      </c>
    </row>
    <row r="3857" spans="1:20" x14ac:dyDescent="0.35">
      <c r="A3857" s="13" t="s">
        <v>12620</v>
      </c>
      <c r="B3857" s="13"/>
      <c r="C3857" s="13"/>
      <c r="D3857" s="13" t="s">
        <v>12621</v>
      </c>
      <c r="E3857" s="13">
        <v>6</v>
      </c>
      <c r="F3857" s="14">
        <v>0.7</v>
      </c>
      <c r="G3857" s="13" t="s">
        <v>14871</v>
      </c>
      <c r="H3857" s="14">
        <v>46</v>
      </c>
      <c r="I3857" s="15" t="s">
        <v>32</v>
      </c>
      <c r="J3857" s="16">
        <v>105</v>
      </c>
      <c r="K3857" s="16">
        <v>17.5</v>
      </c>
      <c r="L3857" s="17" t="s">
        <v>1787</v>
      </c>
      <c r="M3857" s="163" t="str">
        <f>IFERROR(GETPIVOTDATA("Tot. Bottles",'- Ordine Aggregato -'!$A$1,"sku anker",A3857),"")</f>
        <v/>
      </c>
      <c r="N3857" s="18" t="s">
        <v>42</v>
      </c>
      <c r="O3857" s="19" t="str">
        <f t="shared" si="60"/>
        <v>Order online</v>
      </c>
      <c r="P3857" s="97" t="s">
        <v>1232</v>
      </c>
      <c r="Q3857" s="13" t="s">
        <v>12622</v>
      </c>
      <c r="R3857" t="s">
        <v>12623</v>
      </c>
      <c r="S3857" s="20">
        <v>0</v>
      </c>
      <c r="T3857" s="21" t="s">
        <v>38</v>
      </c>
    </row>
    <row r="3858" spans="1:20" x14ac:dyDescent="0.35">
      <c r="A3858" s="13" t="s">
        <v>12624</v>
      </c>
      <c r="B3858" s="13"/>
      <c r="C3858" s="13"/>
      <c r="D3858" s="13" t="s">
        <v>12625</v>
      </c>
      <c r="E3858" s="13">
        <v>6</v>
      </c>
      <c r="F3858" s="14">
        <v>0.7</v>
      </c>
      <c r="G3858" s="13" t="s">
        <v>14871</v>
      </c>
      <c r="H3858" s="14">
        <v>46</v>
      </c>
      <c r="I3858" s="15" t="s">
        <v>32</v>
      </c>
      <c r="J3858" s="16">
        <v>131.69999999999999</v>
      </c>
      <c r="K3858" s="16">
        <v>21.95</v>
      </c>
      <c r="L3858" s="17" t="s">
        <v>1787</v>
      </c>
      <c r="M3858" s="163" t="str">
        <f>IFERROR(GETPIVOTDATA("Tot. Bottles",'- Ordine Aggregato -'!$A$1,"sku anker",A3858),"")</f>
        <v/>
      </c>
      <c r="N3858" s="18" t="s">
        <v>42</v>
      </c>
      <c r="O3858" s="19" t="str">
        <f t="shared" si="60"/>
        <v>Order online</v>
      </c>
      <c r="P3858" s="97" t="s">
        <v>1232</v>
      </c>
      <c r="Q3858" s="13" t="s">
        <v>12626</v>
      </c>
      <c r="R3858" t="s">
        <v>12627</v>
      </c>
      <c r="S3858" s="20">
        <v>0</v>
      </c>
      <c r="T3858" s="21" t="s">
        <v>38</v>
      </c>
    </row>
    <row r="3859" spans="1:20" x14ac:dyDescent="0.35">
      <c r="A3859" s="96" t="s">
        <v>12628</v>
      </c>
      <c r="B3859" s="96"/>
      <c r="C3859" s="96"/>
      <c r="D3859" s="13" t="s">
        <v>12629</v>
      </c>
      <c r="E3859" s="13">
        <v>6</v>
      </c>
      <c r="F3859" s="14">
        <v>0.7</v>
      </c>
      <c r="G3859" s="13" t="s">
        <v>14872</v>
      </c>
      <c r="H3859" s="14">
        <v>46</v>
      </c>
      <c r="I3859" s="15" t="s">
        <v>32</v>
      </c>
      <c r="J3859" s="16">
        <v>131.39999999999998</v>
      </c>
      <c r="K3859" s="16">
        <v>21.9</v>
      </c>
      <c r="L3859" s="17" t="s">
        <v>4671</v>
      </c>
      <c r="M3859" s="163" t="str">
        <f>IFERROR(GETPIVOTDATA("Tot. Bottles",'- Ordine Aggregato -'!$A$1,"sku anker",A3859),"")</f>
        <v/>
      </c>
      <c r="N3859" s="18" t="s">
        <v>42</v>
      </c>
      <c r="O3859" s="19" t="str">
        <f t="shared" si="60"/>
        <v>Order online</v>
      </c>
      <c r="P3859" s="97" t="s">
        <v>1232</v>
      </c>
      <c r="Q3859" s="13" t="s">
        <v>12630</v>
      </c>
      <c r="R3859" t="s">
        <v>12631</v>
      </c>
      <c r="S3859" s="20">
        <v>0</v>
      </c>
      <c r="T3859" s="21" t="s">
        <v>38</v>
      </c>
    </row>
    <row r="3860" spans="1:20" x14ac:dyDescent="0.35">
      <c r="A3860" s="96" t="s">
        <v>12632</v>
      </c>
      <c r="D3860" s="13" t="s">
        <v>12633</v>
      </c>
      <c r="E3860" s="13">
        <v>6</v>
      </c>
      <c r="F3860" s="14">
        <v>0.7</v>
      </c>
      <c r="G3860" s="13" t="s">
        <v>14871</v>
      </c>
      <c r="H3860" s="14">
        <v>46</v>
      </c>
      <c r="I3860" s="15" t="s">
        <v>32</v>
      </c>
      <c r="J3860" s="16">
        <v>73.5</v>
      </c>
      <c r="K3860" s="16">
        <v>12.25</v>
      </c>
      <c r="L3860" s="17" t="s">
        <v>1787</v>
      </c>
      <c r="M3860" s="163" t="str">
        <f>IFERROR(GETPIVOTDATA("Tot. Bottles",'- Ordine Aggregato -'!$A$1,"sku anker",A3860),"")</f>
        <v/>
      </c>
      <c r="N3860" s="18" t="s">
        <v>42</v>
      </c>
      <c r="O3860" s="19" t="str">
        <f t="shared" si="60"/>
        <v>Order online</v>
      </c>
      <c r="P3860" s="97" t="s">
        <v>1232</v>
      </c>
      <c r="Q3860" s="13" t="s">
        <v>12634</v>
      </c>
      <c r="R3860" t="s">
        <v>12635</v>
      </c>
      <c r="S3860" s="20">
        <v>0</v>
      </c>
      <c r="T3860" s="21" t="s">
        <v>38</v>
      </c>
    </row>
    <row r="3861" spans="1:20" x14ac:dyDescent="0.35">
      <c r="A3861" s="96" t="s">
        <v>12636</v>
      </c>
      <c r="B3861" s="96"/>
      <c r="C3861" s="96"/>
      <c r="D3861" s="13" t="s">
        <v>12637</v>
      </c>
      <c r="E3861" s="13">
        <v>6</v>
      </c>
      <c r="F3861" s="14">
        <v>0.7</v>
      </c>
      <c r="G3861" s="13" t="s">
        <v>14872</v>
      </c>
      <c r="H3861" s="14">
        <v>46</v>
      </c>
      <c r="I3861" s="15" t="s">
        <v>32</v>
      </c>
      <c r="J3861" s="16">
        <v>129</v>
      </c>
      <c r="K3861" s="16">
        <v>21.5</v>
      </c>
      <c r="L3861" s="17" t="s">
        <v>448</v>
      </c>
      <c r="M3861" s="163" t="str">
        <f>IFERROR(GETPIVOTDATA("Tot. Bottles",'- Ordine Aggregato -'!$A$1,"sku anker",A3861),"")</f>
        <v/>
      </c>
      <c r="N3861" s="18" t="s">
        <v>42</v>
      </c>
      <c r="O3861" s="19" t="str">
        <f t="shared" si="60"/>
        <v>Order online</v>
      </c>
      <c r="P3861" s="97" t="s">
        <v>1232</v>
      </c>
      <c r="Q3861" s="13" t="s">
        <v>12638</v>
      </c>
      <c r="R3861" t="s">
        <v>12639</v>
      </c>
      <c r="S3861" s="20">
        <v>0</v>
      </c>
      <c r="T3861" s="21" t="s">
        <v>38</v>
      </c>
    </row>
    <row r="3862" spans="1:20" x14ac:dyDescent="0.35">
      <c r="A3862" s="96" t="s">
        <v>12640</v>
      </c>
      <c r="D3862" s="13" t="s">
        <v>12641</v>
      </c>
      <c r="E3862" s="13">
        <v>6</v>
      </c>
      <c r="F3862" s="14">
        <v>0.7</v>
      </c>
      <c r="G3862" s="13" t="s">
        <v>14872</v>
      </c>
      <c r="H3862" s="14">
        <v>46</v>
      </c>
      <c r="I3862" s="15" t="s">
        <v>32</v>
      </c>
      <c r="J3862" s="16">
        <v>108.89999999999999</v>
      </c>
      <c r="K3862" s="16">
        <v>18.149999999999999</v>
      </c>
      <c r="L3862" s="17" t="s">
        <v>1787</v>
      </c>
      <c r="M3862" s="163" t="str">
        <f>IFERROR(GETPIVOTDATA("Tot. Bottles",'- Ordine Aggregato -'!$A$1,"sku anker",A3862),"")</f>
        <v/>
      </c>
      <c r="N3862" s="18" t="s">
        <v>42</v>
      </c>
      <c r="O3862" s="19" t="str">
        <f t="shared" si="60"/>
        <v>Order online</v>
      </c>
      <c r="P3862" s="97" t="s">
        <v>1232</v>
      </c>
      <c r="Q3862" s="13" t="s">
        <v>12642</v>
      </c>
      <c r="R3862" t="s">
        <v>12643</v>
      </c>
      <c r="S3862" s="20">
        <v>0</v>
      </c>
      <c r="T3862" s="21" t="s">
        <v>38</v>
      </c>
    </row>
    <row r="3863" spans="1:20" x14ac:dyDescent="0.35">
      <c r="A3863" s="13" t="s">
        <v>12644</v>
      </c>
      <c r="B3863" s="13"/>
      <c r="C3863" s="13"/>
      <c r="D3863" s="13" t="s">
        <v>12645</v>
      </c>
      <c r="E3863" s="13">
        <v>6</v>
      </c>
      <c r="F3863" s="14">
        <v>0.15</v>
      </c>
      <c r="G3863" s="13" t="s">
        <v>46</v>
      </c>
      <c r="H3863" s="14">
        <v>46</v>
      </c>
      <c r="I3863" s="15" t="s">
        <v>32</v>
      </c>
      <c r="J3863" s="16">
        <v>65.699999999999989</v>
      </c>
      <c r="K3863" s="16">
        <v>10.95</v>
      </c>
      <c r="L3863" s="17" t="s">
        <v>384</v>
      </c>
      <c r="M3863" s="163" t="str">
        <f>IFERROR(GETPIVOTDATA("Tot. Bottles",'- Ordine Aggregato -'!$A$1,"sku anker",A3863),"")</f>
        <v/>
      </c>
      <c r="N3863" s="18" t="s">
        <v>42</v>
      </c>
      <c r="O3863" s="19" t="str">
        <f t="shared" si="60"/>
        <v>Order online</v>
      </c>
      <c r="P3863" s="97" t="s">
        <v>1232</v>
      </c>
      <c r="Q3863" s="13" t="s">
        <v>12646</v>
      </c>
      <c r="R3863" t="s">
        <v>12647</v>
      </c>
      <c r="S3863" s="20">
        <v>0</v>
      </c>
      <c r="T3863" s="21" t="s">
        <v>38</v>
      </c>
    </row>
    <row r="3864" spans="1:20" x14ac:dyDescent="0.35">
      <c r="A3864" s="96" t="s">
        <v>12648</v>
      </c>
      <c r="D3864" s="13" t="s">
        <v>12649</v>
      </c>
      <c r="E3864" s="13">
        <v>6</v>
      </c>
      <c r="F3864" s="14">
        <v>0.7</v>
      </c>
      <c r="G3864" s="13" t="s">
        <v>31</v>
      </c>
      <c r="H3864" s="14">
        <v>17</v>
      </c>
      <c r="I3864" s="15" t="s">
        <v>32</v>
      </c>
      <c r="J3864" s="16">
        <v>29.700000000000003</v>
      </c>
      <c r="K3864" s="16">
        <v>4.95</v>
      </c>
      <c r="L3864" s="17" t="s">
        <v>551</v>
      </c>
      <c r="M3864" s="163" t="str">
        <f>IFERROR(GETPIVOTDATA("Tot. Bottles",'- Ordine Aggregato -'!$A$1,"sku anker",A3864),"")</f>
        <v/>
      </c>
      <c r="N3864" s="18" t="s">
        <v>42</v>
      </c>
      <c r="O3864" s="19" t="str">
        <f t="shared" si="60"/>
        <v>Order online</v>
      </c>
      <c r="P3864" s="97" t="s">
        <v>35</v>
      </c>
      <c r="Q3864" s="13" t="s">
        <v>12650</v>
      </c>
      <c r="R3864" t="s">
        <v>12651</v>
      </c>
      <c r="S3864" s="20">
        <v>0</v>
      </c>
      <c r="T3864" s="21" t="s">
        <v>38</v>
      </c>
    </row>
    <row r="3865" spans="1:20" x14ac:dyDescent="0.35">
      <c r="A3865" s="13" t="s">
        <v>12654</v>
      </c>
      <c r="B3865" s="13"/>
      <c r="C3865" s="13"/>
      <c r="D3865" s="13" t="s">
        <v>12652</v>
      </c>
      <c r="E3865" s="13">
        <v>12</v>
      </c>
      <c r="F3865" s="14">
        <v>0.7</v>
      </c>
      <c r="G3865" s="13" t="s">
        <v>14871</v>
      </c>
      <c r="H3865" s="14">
        <v>40</v>
      </c>
      <c r="I3865" s="15" t="s">
        <v>32</v>
      </c>
      <c r="J3865" s="16">
        <v>123</v>
      </c>
      <c r="K3865" s="16">
        <v>10.25</v>
      </c>
      <c r="L3865" s="17" t="s">
        <v>448</v>
      </c>
      <c r="M3865" s="163" t="str">
        <f>IFERROR(GETPIVOTDATA("Tot. Bottles",'- Ordine Aggregato -'!$A$1,"sku anker",A3865),"")</f>
        <v/>
      </c>
      <c r="N3865" s="18" t="s">
        <v>34</v>
      </c>
      <c r="O3865" s="19" t="str">
        <f t="shared" si="60"/>
        <v>Order online</v>
      </c>
      <c r="P3865" s="97" t="s">
        <v>442</v>
      </c>
      <c r="Q3865" s="13" t="s">
        <v>12653</v>
      </c>
      <c r="R3865" t="s">
        <v>12655</v>
      </c>
      <c r="S3865" s="20">
        <v>0</v>
      </c>
      <c r="T3865" s="21" t="s">
        <v>38</v>
      </c>
    </row>
    <row r="3866" spans="1:20" x14ac:dyDescent="0.35">
      <c r="A3866" s="96" t="s">
        <v>12656</v>
      </c>
      <c r="D3866" s="13" t="s">
        <v>12657</v>
      </c>
      <c r="E3866" s="13">
        <v>6</v>
      </c>
      <c r="F3866" s="14">
        <v>0.7</v>
      </c>
      <c r="G3866" s="13" t="s">
        <v>14872</v>
      </c>
      <c r="H3866" s="14">
        <v>37.5</v>
      </c>
      <c r="I3866" s="15" t="s">
        <v>32</v>
      </c>
      <c r="J3866" s="16">
        <v>55.5</v>
      </c>
      <c r="K3866" s="16">
        <v>9.25</v>
      </c>
      <c r="L3866" s="17" t="s">
        <v>368</v>
      </c>
      <c r="M3866" s="163" t="str">
        <f>IFERROR(GETPIVOTDATA("Tot. Bottles",'- Ordine Aggregato -'!$A$1,"sku anker",A3866),"")</f>
        <v/>
      </c>
      <c r="N3866" s="18" t="s">
        <v>67</v>
      </c>
      <c r="O3866" s="19" t="str">
        <f t="shared" si="60"/>
        <v>Order online</v>
      </c>
      <c r="P3866" s="97" t="s">
        <v>442</v>
      </c>
      <c r="Q3866" s="13" t="s">
        <v>12658</v>
      </c>
      <c r="R3866" t="s">
        <v>12659</v>
      </c>
      <c r="S3866" s="20">
        <v>9.25</v>
      </c>
      <c r="T3866" s="21" t="s">
        <v>38</v>
      </c>
    </row>
    <row r="3867" spans="1:20" x14ac:dyDescent="0.35">
      <c r="A3867" s="96" t="s">
        <v>14551</v>
      </c>
      <c r="B3867" s="96"/>
      <c r="C3867" s="96"/>
      <c r="D3867" s="13" t="s">
        <v>14552</v>
      </c>
      <c r="E3867" s="13">
        <v>12</v>
      </c>
      <c r="F3867" s="14">
        <v>0.7</v>
      </c>
      <c r="G3867" s="13" t="s">
        <v>46</v>
      </c>
      <c r="H3867" s="14">
        <v>43</v>
      </c>
      <c r="I3867" s="15" t="s">
        <v>32</v>
      </c>
      <c r="J3867" s="16">
        <v>174</v>
      </c>
      <c r="K3867" s="16">
        <v>14.5</v>
      </c>
      <c r="L3867" s="17" t="s">
        <v>448</v>
      </c>
      <c r="M3867" s="163" t="str">
        <f>IFERROR(GETPIVOTDATA("Tot. Bottles",'- Ordine Aggregato -'!$A$1,"sku anker",A3867),"")</f>
        <v/>
      </c>
      <c r="N3867" s="18" t="s">
        <v>42</v>
      </c>
      <c r="O3867" s="19" t="str">
        <f t="shared" si="60"/>
        <v>Order online</v>
      </c>
      <c r="P3867" s="97" t="s">
        <v>442</v>
      </c>
      <c r="Q3867" s="13" t="s">
        <v>12662</v>
      </c>
      <c r="R3867" t="s">
        <v>16036</v>
      </c>
      <c r="S3867" s="20">
        <v>0</v>
      </c>
      <c r="T3867" s="21" t="s">
        <v>38</v>
      </c>
    </row>
    <row r="3868" spans="1:20" x14ac:dyDescent="0.35">
      <c r="A3868" s="13" t="s">
        <v>12660</v>
      </c>
      <c r="B3868" s="13"/>
      <c r="C3868" s="13"/>
      <c r="D3868" s="13" t="s">
        <v>12661</v>
      </c>
      <c r="E3868" s="13">
        <v>6</v>
      </c>
      <c r="F3868" s="14">
        <v>0.7</v>
      </c>
      <c r="G3868" s="13" t="s">
        <v>46</v>
      </c>
      <c r="H3868" s="14">
        <v>43</v>
      </c>
      <c r="I3868" s="15" t="s">
        <v>32</v>
      </c>
      <c r="J3868" s="16">
        <v>87</v>
      </c>
      <c r="K3868" s="16">
        <v>14.5</v>
      </c>
      <c r="L3868" s="17" t="s">
        <v>145</v>
      </c>
      <c r="M3868" s="163" t="str">
        <f>IFERROR(GETPIVOTDATA("Tot. Bottles",'- Ordine Aggregato -'!$A$1,"sku anker",A3868),"")</f>
        <v/>
      </c>
      <c r="N3868" s="18" t="s">
        <v>42</v>
      </c>
      <c r="O3868" s="19" t="str">
        <f t="shared" si="60"/>
        <v>Order online</v>
      </c>
      <c r="P3868" s="97" t="s">
        <v>442</v>
      </c>
      <c r="Q3868" s="13" t="s">
        <v>12662</v>
      </c>
      <c r="R3868" t="s">
        <v>12663</v>
      </c>
      <c r="S3868" s="20">
        <v>0</v>
      </c>
      <c r="T3868" s="21" t="s">
        <v>38</v>
      </c>
    </row>
    <row r="3869" spans="1:20" x14ac:dyDescent="0.35">
      <c r="A3869" s="96" t="s">
        <v>12664</v>
      </c>
      <c r="D3869" s="13" t="s">
        <v>12665</v>
      </c>
      <c r="E3869" s="13">
        <v>6</v>
      </c>
      <c r="F3869" s="14">
        <v>0.75</v>
      </c>
      <c r="G3869" s="13" t="s">
        <v>14872</v>
      </c>
      <c r="H3869" s="14">
        <v>13</v>
      </c>
      <c r="I3869" s="15" t="s">
        <v>32</v>
      </c>
      <c r="J3869" s="16">
        <v>25.799999999999997</v>
      </c>
      <c r="K3869" s="16">
        <v>4.3</v>
      </c>
      <c r="L3869" s="17" t="s">
        <v>704</v>
      </c>
      <c r="M3869" s="163" t="str">
        <f>IFERROR(GETPIVOTDATA("Tot. Bottles",'- Ordine Aggregato -'!$A$1,"sku anker",A3869),"")</f>
        <v/>
      </c>
      <c r="N3869" s="18" t="s">
        <v>42</v>
      </c>
      <c r="O3869" s="19" t="str">
        <f t="shared" si="60"/>
        <v>Order online</v>
      </c>
      <c r="P3869" s="97" t="s">
        <v>355</v>
      </c>
      <c r="Q3869" s="13" t="s">
        <v>12666</v>
      </c>
      <c r="R3869" t="s">
        <v>42</v>
      </c>
      <c r="S3869" s="20">
        <v>0</v>
      </c>
      <c r="T3869" s="21" t="s">
        <v>38</v>
      </c>
    </row>
    <row r="3870" spans="1:20" x14ac:dyDescent="0.35">
      <c r="A3870" s="96" t="s">
        <v>12667</v>
      </c>
      <c r="B3870" s="96"/>
      <c r="C3870" s="96"/>
      <c r="D3870" s="13" t="s">
        <v>12668</v>
      </c>
      <c r="E3870" s="13">
        <v>6</v>
      </c>
      <c r="F3870" s="14">
        <v>0.75</v>
      </c>
      <c r="G3870" s="13" t="s">
        <v>46</v>
      </c>
      <c r="H3870" s="14">
        <v>13.5</v>
      </c>
      <c r="I3870" s="15" t="s">
        <v>32</v>
      </c>
      <c r="J3870" s="16">
        <v>39</v>
      </c>
      <c r="K3870" s="16">
        <v>6.5</v>
      </c>
      <c r="L3870" s="17" t="s">
        <v>710</v>
      </c>
      <c r="M3870" s="163" t="str">
        <f>IFERROR(GETPIVOTDATA("Tot. Bottles",'- Ordine Aggregato -'!$A$1,"sku anker",A3870),"")</f>
        <v/>
      </c>
      <c r="N3870" s="18" t="s">
        <v>42</v>
      </c>
      <c r="O3870" s="19" t="str">
        <f t="shared" si="60"/>
        <v>Order online</v>
      </c>
      <c r="P3870" s="97" t="s">
        <v>355</v>
      </c>
      <c r="Q3870" s="13" t="s">
        <v>12669</v>
      </c>
      <c r="R3870" t="s">
        <v>42</v>
      </c>
      <c r="S3870" s="20">
        <v>0</v>
      </c>
      <c r="T3870" s="21" t="s">
        <v>38</v>
      </c>
    </row>
    <row r="3871" spans="1:20" x14ac:dyDescent="0.35">
      <c r="A3871" s="96" t="s">
        <v>12670</v>
      </c>
      <c r="B3871" s="96"/>
      <c r="C3871" s="96"/>
      <c r="D3871" s="13" t="s">
        <v>12671</v>
      </c>
      <c r="E3871" s="13">
        <v>6</v>
      </c>
      <c r="F3871" s="14">
        <v>0.75</v>
      </c>
      <c r="G3871" s="13" t="s">
        <v>14872</v>
      </c>
      <c r="H3871" s="14">
        <v>13</v>
      </c>
      <c r="I3871" s="15" t="s">
        <v>32</v>
      </c>
      <c r="J3871" s="16">
        <v>36.900000000000006</v>
      </c>
      <c r="K3871" s="16">
        <v>6.15</v>
      </c>
      <c r="L3871" s="17" t="s">
        <v>704</v>
      </c>
      <c r="M3871" s="163" t="str">
        <f>IFERROR(GETPIVOTDATA("Tot. Bottles",'- Ordine Aggregato -'!$A$1,"sku anker",A3871),"")</f>
        <v/>
      </c>
      <c r="N3871" s="18" t="s">
        <v>34</v>
      </c>
      <c r="O3871" s="19" t="str">
        <f t="shared" si="60"/>
        <v>Order online</v>
      </c>
      <c r="P3871" s="97" t="s">
        <v>355</v>
      </c>
      <c r="Q3871" s="13" t="s">
        <v>12672</v>
      </c>
      <c r="R3871" t="s">
        <v>12673</v>
      </c>
      <c r="S3871" s="20">
        <v>0</v>
      </c>
      <c r="T3871" s="21" t="s">
        <v>38</v>
      </c>
    </row>
    <row r="3872" spans="1:20" x14ac:dyDescent="0.35">
      <c r="A3872" s="96" t="s">
        <v>12674</v>
      </c>
      <c r="D3872" s="13" t="s">
        <v>12675</v>
      </c>
      <c r="E3872" s="13">
        <v>6</v>
      </c>
      <c r="F3872" s="14">
        <v>0.75</v>
      </c>
      <c r="G3872" s="13" t="s">
        <v>14872</v>
      </c>
      <c r="H3872" s="14">
        <v>13</v>
      </c>
      <c r="I3872" s="15" t="s">
        <v>32</v>
      </c>
      <c r="J3872" s="16">
        <v>41.099999999999994</v>
      </c>
      <c r="K3872" s="16">
        <v>6.85</v>
      </c>
      <c r="L3872" s="17" t="s">
        <v>704</v>
      </c>
      <c r="M3872" s="163" t="str">
        <f>IFERROR(GETPIVOTDATA("Tot. Bottles",'- Ordine Aggregato -'!$A$1,"sku anker",A3872),"")</f>
        <v/>
      </c>
      <c r="N3872" s="18" t="s">
        <v>42</v>
      </c>
      <c r="O3872" s="19" t="str">
        <f t="shared" si="60"/>
        <v>Order online</v>
      </c>
      <c r="P3872" s="97" t="s">
        <v>355</v>
      </c>
      <c r="Q3872" s="13" t="s">
        <v>12672</v>
      </c>
      <c r="R3872" t="s">
        <v>12673</v>
      </c>
      <c r="S3872" s="20">
        <v>0</v>
      </c>
      <c r="T3872" s="21" t="s">
        <v>38</v>
      </c>
    </row>
    <row r="3873" spans="1:20" x14ac:dyDescent="0.35">
      <c r="A3873" s="96" t="s">
        <v>12678</v>
      </c>
      <c r="B3873" s="96"/>
      <c r="C3873" s="96"/>
      <c r="D3873" s="13" t="s">
        <v>12679</v>
      </c>
      <c r="E3873" s="13">
        <v>6</v>
      </c>
      <c r="F3873" s="14">
        <v>0.75</v>
      </c>
      <c r="G3873" s="13" t="s">
        <v>14872</v>
      </c>
      <c r="H3873" s="14">
        <v>13.5</v>
      </c>
      <c r="I3873" s="15" t="s">
        <v>32</v>
      </c>
      <c r="J3873" s="16">
        <v>47.7</v>
      </c>
      <c r="K3873" s="16">
        <v>7.95</v>
      </c>
      <c r="L3873" s="17" t="s">
        <v>704</v>
      </c>
      <c r="M3873" s="163" t="str">
        <f>IFERROR(GETPIVOTDATA("Tot. Bottles",'- Ordine Aggregato -'!$A$1,"sku anker",A3873),"")</f>
        <v/>
      </c>
      <c r="N3873" s="18" t="s">
        <v>42</v>
      </c>
      <c r="O3873" s="19" t="str">
        <f t="shared" si="60"/>
        <v>Order online</v>
      </c>
      <c r="P3873" s="97" t="s">
        <v>355</v>
      </c>
      <c r="Q3873" s="13" t="s">
        <v>12676</v>
      </c>
      <c r="R3873" t="s">
        <v>12677</v>
      </c>
      <c r="S3873" s="20">
        <v>0</v>
      </c>
      <c r="T3873" s="21" t="s">
        <v>38</v>
      </c>
    </row>
    <row r="3874" spans="1:20" x14ac:dyDescent="0.35">
      <c r="A3874" s="96" t="s">
        <v>12680</v>
      </c>
      <c r="B3874" s="96"/>
      <c r="C3874" s="96"/>
      <c r="D3874" s="13" t="s">
        <v>12681</v>
      </c>
      <c r="E3874" s="13">
        <v>6</v>
      </c>
      <c r="F3874" s="14">
        <v>0.75</v>
      </c>
      <c r="G3874" s="13" t="s">
        <v>14872</v>
      </c>
      <c r="H3874" s="14">
        <v>14.5</v>
      </c>
      <c r="I3874" s="15" t="s">
        <v>32</v>
      </c>
      <c r="J3874" s="16">
        <v>64.800000000000011</v>
      </c>
      <c r="K3874" s="16">
        <v>10.8</v>
      </c>
      <c r="L3874" s="17" t="s">
        <v>704</v>
      </c>
      <c r="M3874" s="163" t="str">
        <f>IFERROR(GETPIVOTDATA("Tot. Bottles",'- Ordine Aggregato -'!$A$1,"sku anker",A3874),"")</f>
        <v/>
      </c>
      <c r="N3874" s="18" t="s">
        <v>42</v>
      </c>
      <c r="O3874" s="19" t="str">
        <f t="shared" si="60"/>
        <v>Order online</v>
      </c>
      <c r="P3874" s="97" t="s">
        <v>355</v>
      </c>
      <c r="Q3874" s="13" t="s">
        <v>12682</v>
      </c>
      <c r="R3874" t="s">
        <v>12683</v>
      </c>
      <c r="S3874" s="20">
        <v>0</v>
      </c>
      <c r="T3874" s="21" t="s">
        <v>38</v>
      </c>
    </row>
    <row r="3875" spans="1:20" x14ac:dyDescent="0.35">
      <c r="A3875" s="96" t="s">
        <v>16037</v>
      </c>
      <c r="B3875" s="96"/>
      <c r="C3875" s="96"/>
      <c r="D3875" s="13" t="s">
        <v>16038</v>
      </c>
      <c r="E3875" s="13">
        <v>6</v>
      </c>
      <c r="F3875" s="14">
        <v>0.75</v>
      </c>
      <c r="G3875" s="13" t="s">
        <v>14872</v>
      </c>
      <c r="H3875" s="14">
        <v>14.5</v>
      </c>
      <c r="I3875" s="15" t="s">
        <v>32</v>
      </c>
      <c r="J3875" s="16">
        <v>61.800000000000004</v>
      </c>
      <c r="K3875" s="16">
        <v>10.3</v>
      </c>
      <c r="L3875" s="17" t="s">
        <v>704</v>
      </c>
      <c r="M3875" s="163" t="str">
        <f>IFERROR(GETPIVOTDATA("Tot. Bottles",'- Ordine Aggregato -'!$A$1,"sku anker",A3875),"")</f>
        <v/>
      </c>
      <c r="N3875" s="18" t="s">
        <v>42</v>
      </c>
      <c r="O3875" s="19" t="str">
        <f t="shared" si="60"/>
        <v>Order online</v>
      </c>
      <c r="P3875" s="97" t="s">
        <v>355</v>
      </c>
      <c r="Q3875" s="13" t="s">
        <v>12682</v>
      </c>
      <c r="R3875" t="s">
        <v>12683</v>
      </c>
      <c r="S3875" s="20">
        <v>0</v>
      </c>
      <c r="T3875" s="21" t="s">
        <v>38</v>
      </c>
    </row>
    <row r="3876" spans="1:20" x14ac:dyDescent="0.35">
      <c r="A3876" s="96" t="s">
        <v>12684</v>
      </c>
      <c r="D3876" s="13" t="s">
        <v>12685</v>
      </c>
      <c r="E3876" s="13">
        <v>6</v>
      </c>
      <c r="F3876" s="14">
        <v>0.75</v>
      </c>
      <c r="G3876" s="13" t="s">
        <v>14872</v>
      </c>
      <c r="H3876" s="14">
        <v>13.5</v>
      </c>
      <c r="I3876" s="15" t="s">
        <v>32</v>
      </c>
      <c r="J3876" s="16">
        <v>45.900000000000006</v>
      </c>
      <c r="K3876" s="16">
        <v>7.65</v>
      </c>
      <c r="L3876" s="17" t="s">
        <v>704</v>
      </c>
      <c r="M3876" s="163" t="str">
        <f>IFERROR(GETPIVOTDATA("Tot. Bottles",'- Ordine Aggregato -'!$A$1,"sku anker",A3876),"")</f>
        <v/>
      </c>
      <c r="N3876" s="18" t="s">
        <v>42</v>
      </c>
      <c r="O3876" s="19" t="str">
        <f t="shared" si="60"/>
        <v>Order online</v>
      </c>
      <c r="P3876" s="97" t="s">
        <v>355</v>
      </c>
      <c r="Q3876" s="13" t="s">
        <v>12686</v>
      </c>
      <c r="R3876" t="s">
        <v>12687</v>
      </c>
      <c r="S3876" s="20">
        <v>0</v>
      </c>
      <c r="T3876" s="21" t="s">
        <v>38</v>
      </c>
    </row>
    <row r="3877" spans="1:20" x14ac:dyDescent="0.35">
      <c r="A3877" s="13" t="s">
        <v>12688</v>
      </c>
      <c r="B3877" s="13"/>
      <c r="C3877" s="13"/>
      <c r="D3877" s="13" t="s">
        <v>12689</v>
      </c>
      <c r="E3877" s="13">
        <v>6</v>
      </c>
      <c r="F3877" s="14">
        <v>0.75</v>
      </c>
      <c r="G3877" s="13" t="s">
        <v>14872</v>
      </c>
      <c r="H3877" s="14">
        <v>14</v>
      </c>
      <c r="I3877" s="15" t="s">
        <v>32</v>
      </c>
      <c r="J3877" s="16">
        <v>66.599999999999994</v>
      </c>
      <c r="K3877" s="16">
        <v>11.1</v>
      </c>
      <c r="L3877" s="17" t="s">
        <v>710</v>
      </c>
      <c r="M3877" s="163" t="str">
        <f>IFERROR(GETPIVOTDATA("Tot. Bottles",'- Ordine Aggregato -'!$A$1,"sku anker",A3877),"")</f>
        <v/>
      </c>
      <c r="N3877" s="18" t="s">
        <v>42</v>
      </c>
      <c r="O3877" s="19" t="str">
        <f t="shared" si="60"/>
        <v>Order online</v>
      </c>
      <c r="P3877" s="97" t="s">
        <v>355</v>
      </c>
      <c r="Q3877" s="13" t="s">
        <v>705</v>
      </c>
      <c r="R3877" t="s">
        <v>42</v>
      </c>
      <c r="S3877" s="20">
        <v>0</v>
      </c>
      <c r="T3877" s="21" t="s">
        <v>38</v>
      </c>
    </row>
    <row r="3878" spans="1:20" x14ac:dyDescent="0.35">
      <c r="A3878" s="96" t="s">
        <v>16039</v>
      </c>
      <c r="D3878" s="13" t="s">
        <v>16040</v>
      </c>
      <c r="E3878" s="13">
        <v>6</v>
      </c>
      <c r="F3878" s="14">
        <v>0.75</v>
      </c>
      <c r="G3878" s="13" t="s">
        <v>14872</v>
      </c>
      <c r="H3878" s="14">
        <v>14</v>
      </c>
      <c r="I3878" s="15" t="s">
        <v>32</v>
      </c>
      <c r="J3878" s="16">
        <v>71.400000000000006</v>
      </c>
      <c r="K3878" s="16">
        <v>11.9</v>
      </c>
      <c r="L3878" s="17" t="s">
        <v>710</v>
      </c>
      <c r="M3878" s="163" t="str">
        <f>IFERROR(GETPIVOTDATA("Tot. Bottles",'- Ordine Aggregato -'!$A$1,"sku anker",A3878),"")</f>
        <v/>
      </c>
      <c r="N3878" s="18" t="s">
        <v>42</v>
      </c>
      <c r="O3878" s="19" t="str">
        <f t="shared" si="60"/>
        <v>Order online</v>
      </c>
      <c r="P3878" s="97" t="s">
        <v>355</v>
      </c>
      <c r="Q3878" s="13" t="s">
        <v>16041</v>
      </c>
      <c r="R3878" t="s">
        <v>16042</v>
      </c>
      <c r="S3878" s="20">
        <v>0</v>
      </c>
      <c r="T3878" s="21" t="s">
        <v>38</v>
      </c>
    </row>
    <row r="3879" spans="1:20" x14ac:dyDescent="0.35">
      <c r="A3879" s="13" t="s">
        <v>12690</v>
      </c>
      <c r="B3879" s="13"/>
      <c r="C3879" s="13"/>
      <c r="D3879" s="13" t="s">
        <v>12691</v>
      </c>
      <c r="E3879" s="13">
        <v>6</v>
      </c>
      <c r="F3879" s="14">
        <v>0.7</v>
      </c>
      <c r="G3879" s="13" t="s">
        <v>14872</v>
      </c>
      <c r="H3879" s="14">
        <v>15</v>
      </c>
      <c r="I3879" s="15" t="s">
        <v>32</v>
      </c>
      <c r="J3879" s="16">
        <v>61.199999999999996</v>
      </c>
      <c r="K3879" s="16">
        <v>10.199999999999999</v>
      </c>
      <c r="L3879" s="17" t="s">
        <v>551</v>
      </c>
      <c r="M3879" s="163" t="str">
        <f>IFERROR(GETPIVOTDATA("Tot. Bottles",'- Ordine Aggregato -'!$A$1,"sku anker",A3879),"")</f>
        <v/>
      </c>
      <c r="N3879" s="18" t="s">
        <v>42</v>
      </c>
      <c r="O3879" s="19" t="str">
        <f t="shared" si="60"/>
        <v>Order online</v>
      </c>
      <c r="P3879" s="97" t="s">
        <v>385</v>
      </c>
      <c r="Q3879" s="13" t="s">
        <v>12692</v>
      </c>
      <c r="R3879" t="s">
        <v>12693</v>
      </c>
      <c r="S3879" s="20">
        <v>0</v>
      </c>
      <c r="T3879" s="21" t="s">
        <v>38</v>
      </c>
    </row>
    <row r="3880" spans="1:20" x14ac:dyDescent="0.35">
      <c r="A3880" s="96" t="s">
        <v>12694</v>
      </c>
      <c r="D3880" s="13" t="s">
        <v>12695</v>
      </c>
      <c r="E3880" s="13">
        <v>6</v>
      </c>
      <c r="F3880" s="14">
        <v>0.75</v>
      </c>
      <c r="G3880" s="13" t="s">
        <v>46</v>
      </c>
      <c r="H3880" s="14">
        <v>12.5</v>
      </c>
      <c r="I3880" s="15" t="s">
        <v>32</v>
      </c>
      <c r="J3880" s="16">
        <v>17.700000000000003</v>
      </c>
      <c r="K3880" s="16">
        <v>2.95</v>
      </c>
      <c r="L3880" s="17" t="s">
        <v>704</v>
      </c>
      <c r="M3880" s="163" t="str">
        <f>IFERROR(GETPIVOTDATA("Tot. Bottles",'- Ordine Aggregato -'!$A$1,"sku anker",A3880),"")</f>
        <v/>
      </c>
      <c r="N3880" s="18" t="s">
        <v>67</v>
      </c>
      <c r="O3880" s="19" t="str">
        <f t="shared" si="60"/>
        <v>Order online</v>
      </c>
      <c r="P3880" s="97" t="s">
        <v>355</v>
      </c>
      <c r="Q3880" s="13" t="s">
        <v>12696</v>
      </c>
      <c r="R3880" t="s">
        <v>12697</v>
      </c>
      <c r="S3880" s="20">
        <v>2.95</v>
      </c>
      <c r="T3880" s="21" t="s">
        <v>38</v>
      </c>
    </row>
    <row r="3881" spans="1:20" x14ac:dyDescent="0.35">
      <c r="A3881" s="13" t="s">
        <v>14582</v>
      </c>
      <c r="B3881" s="13"/>
      <c r="C3881" s="13"/>
      <c r="D3881" s="13" t="s">
        <v>14583</v>
      </c>
      <c r="E3881" s="13">
        <v>6</v>
      </c>
      <c r="F3881" s="14">
        <v>0.5</v>
      </c>
      <c r="G3881" s="13" t="s">
        <v>14872</v>
      </c>
      <c r="H3881" s="14">
        <v>44</v>
      </c>
      <c r="I3881" s="15" t="s">
        <v>32</v>
      </c>
      <c r="J3881" s="16">
        <v>141</v>
      </c>
      <c r="K3881" s="16">
        <v>23.5</v>
      </c>
      <c r="L3881" s="17" t="s">
        <v>368</v>
      </c>
      <c r="M3881" s="163" t="str">
        <f>IFERROR(GETPIVOTDATA("Tot. Bottles",'- Ordine Aggregato -'!$A$1,"sku anker",A3881),"")</f>
        <v/>
      </c>
      <c r="N3881" s="18" t="s">
        <v>42</v>
      </c>
      <c r="O3881" s="19" t="str">
        <f t="shared" si="60"/>
        <v>Order online</v>
      </c>
      <c r="P3881" s="97" t="s">
        <v>1219</v>
      </c>
      <c r="Q3881" s="13" t="s">
        <v>16043</v>
      </c>
      <c r="R3881" t="s">
        <v>42</v>
      </c>
      <c r="S3881" s="20">
        <v>0</v>
      </c>
      <c r="T3881" s="21" t="s">
        <v>38</v>
      </c>
    </row>
    <row r="3882" spans="1:20" x14ac:dyDescent="0.35">
      <c r="A3882" s="13" t="s">
        <v>14529</v>
      </c>
      <c r="B3882" s="13"/>
      <c r="C3882" s="13"/>
      <c r="D3882" s="13" t="s">
        <v>14530</v>
      </c>
      <c r="E3882" s="13">
        <v>4</v>
      </c>
      <c r="F3882" s="14">
        <v>0.7</v>
      </c>
      <c r="G3882" s="13" t="s">
        <v>14872</v>
      </c>
      <c r="H3882" s="14">
        <v>46</v>
      </c>
      <c r="I3882" s="15" t="s">
        <v>32</v>
      </c>
      <c r="J3882" s="16">
        <v>70</v>
      </c>
      <c r="K3882" s="16">
        <v>17.5</v>
      </c>
      <c r="L3882" s="17" t="s">
        <v>478</v>
      </c>
      <c r="M3882" s="163" t="str">
        <f>IFERROR(GETPIVOTDATA("Tot. Bottles",'- Ordine Aggregato -'!$A$1,"sku anker",A3882),"")</f>
        <v/>
      </c>
      <c r="N3882" s="18" t="s">
        <v>42</v>
      </c>
      <c r="O3882" s="19" t="str">
        <f t="shared" si="60"/>
        <v>Order online</v>
      </c>
      <c r="P3882" s="97" t="s">
        <v>146</v>
      </c>
      <c r="Q3882" s="13" t="s">
        <v>16044</v>
      </c>
      <c r="R3882" t="s">
        <v>16045</v>
      </c>
      <c r="S3882" s="20">
        <v>0</v>
      </c>
      <c r="T3882" s="21" t="s">
        <v>38</v>
      </c>
    </row>
    <row r="3883" spans="1:20" x14ac:dyDescent="0.35">
      <c r="A3883" s="96" t="s">
        <v>12698</v>
      </c>
      <c r="B3883" s="96"/>
      <c r="C3883" s="96"/>
      <c r="D3883" s="13" t="s">
        <v>12699</v>
      </c>
      <c r="E3883" s="13">
        <v>6</v>
      </c>
      <c r="F3883" s="14">
        <v>0.7</v>
      </c>
      <c r="G3883" s="13" t="s">
        <v>46</v>
      </c>
      <c r="H3883" s="14">
        <v>46</v>
      </c>
      <c r="I3883" s="15" t="s">
        <v>32</v>
      </c>
      <c r="J3883" s="16">
        <v>103.5</v>
      </c>
      <c r="K3883" s="16">
        <v>17.25</v>
      </c>
      <c r="L3883" s="17" t="s">
        <v>368</v>
      </c>
      <c r="M3883" s="163" t="str">
        <f>IFERROR(GETPIVOTDATA("Tot. Bottles",'- Ordine Aggregato -'!$A$1,"sku anker",A3883),"")</f>
        <v/>
      </c>
      <c r="N3883" s="18" t="s">
        <v>67</v>
      </c>
      <c r="O3883" s="19" t="str">
        <f t="shared" si="60"/>
        <v>Order online</v>
      </c>
      <c r="P3883" s="97" t="s">
        <v>146</v>
      </c>
      <c r="Q3883" s="13" t="s">
        <v>12700</v>
      </c>
      <c r="R3883" t="s">
        <v>12701</v>
      </c>
      <c r="S3883" s="20">
        <v>17.25</v>
      </c>
      <c r="T3883" s="21" t="s">
        <v>38</v>
      </c>
    </row>
    <row r="3884" spans="1:20" x14ac:dyDescent="0.35">
      <c r="A3884" s="96" t="s">
        <v>12702</v>
      </c>
      <c r="B3884" s="96"/>
      <c r="C3884" s="96"/>
      <c r="D3884" s="13" t="s">
        <v>12699</v>
      </c>
      <c r="E3884" s="13">
        <v>12</v>
      </c>
      <c r="F3884" s="14">
        <v>1</v>
      </c>
      <c r="G3884" s="13" t="s">
        <v>46</v>
      </c>
      <c r="H3884" s="14">
        <v>46</v>
      </c>
      <c r="I3884" s="15" t="s">
        <v>32</v>
      </c>
      <c r="J3884" s="16">
        <v>246</v>
      </c>
      <c r="K3884" s="16">
        <v>20.5</v>
      </c>
      <c r="L3884" s="17" t="s">
        <v>368</v>
      </c>
      <c r="M3884" s="163" t="str">
        <f>IFERROR(GETPIVOTDATA("Tot. Bottles",'- Ordine Aggregato -'!$A$1,"sku anker",A3884),"")</f>
        <v/>
      </c>
      <c r="N3884" s="18" t="s">
        <v>42</v>
      </c>
      <c r="O3884" s="19" t="str">
        <f t="shared" si="60"/>
        <v>Order online</v>
      </c>
      <c r="P3884" s="97" t="s">
        <v>146</v>
      </c>
      <c r="Q3884" s="13" t="s">
        <v>12703</v>
      </c>
      <c r="R3884" t="s">
        <v>12704</v>
      </c>
      <c r="S3884" s="20">
        <v>0</v>
      </c>
      <c r="T3884" s="21" t="s">
        <v>38</v>
      </c>
    </row>
    <row r="3885" spans="1:20" x14ac:dyDescent="0.35">
      <c r="A3885" s="96" t="s">
        <v>12705</v>
      </c>
      <c r="B3885" s="96"/>
      <c r="C3885" s="96"/>
      <c r="D3885" s="13" t="s">
        <v>12706</v>
      </c>
      <c r="E3885" s="13">
        <v>6</v>
      </c>
      <c r="F3885" s="14">
        <v>0.7</v>
      </c>
      <c r="G3885" s="13" t="s">
        <v>46</v>
      </c>
      <c r="H3885" s="14">
        <v>24</v>
      </c>
      <c r="I3885" s="15" t="s">
        <v>32</v>
      </c>
      <c r="J3885" s="16">
        <v>63</v>
      </c>
      <c r="K3885" s="16">
        <v>10.5</v>
      </c>
      <c r="L3885" s="17" t="s">
        <v>623</v>
      </c>
      <c r="M3885" s="163" t="str">
        <f>IFERROR(GETPIVOTDATA("Tot. Bottles",'- Ordine Aggregato -'!$A$1,"sku anker",A3885),"")</f>
        <v/>
      </c>
      <c r="N3885" s="18" t="s">
        <v>42</v>
      </c>
      <c r="O3885" s="19" t="str">
        <f t="shared" si="60"/>
        <v>Order online</v>
      </c>
      <c r="P3885" s="97" t="s">
        <v>146</v>
      </c>
      <c r="Q3885" s="13" t="s">
        <v>12707</v>
      </c>
      <c r="R3885" t="s">
        <v>42</v>
      </c>
      <c r="S3885" s="20">
        <v>0</v>
      </c>
      <c r="T3885" s="21" t="s">
        <v>38</v>
      </c>
    </row>
    <row r="3886" spans="1:20" x14ac:dyDescent="0.35">
      <c r="A3886" s="13" t="s">
        <v>12708</v>
      </c>
      <c r="B3886" s="13"/>
      <c r="C3886" s="13"/>
      <c r="D3886" s="13" t="s">
        <v>12709</v>
      </c>
      <c r="E3886" s="13">
        <v>6</v>
      </c>
      <c r="F3886" s="14">
        <v>0.7</v>
      </c>
      <c r="G3886" s="13" t="s">
        <v>14872</v>
      </c>
      <c r="H3886" s="14">
        <v>40</v>
      </c>
      <c r="I3886" s="15" t="s">
        <v>32</v>
      </c>
      <c r="J3886" s="16">
        <v>177</v>
      </c>
      <c r="K3886" s="16">
        <v>29.5</v>
      </c>
      <c r="L3886" s="17" t="s">
        <v>145</v>
      </c>
      <c r="M3886" s="163" t="str">
        <f>IFERROR(GETPIVOTDATA("Tot. Bottles",'- Ordine Aggregato -'!$A$1,"sku anker",A3886),"")</f>
        <v/>
      </c>
      <c r="N3886" s="18" t="s">
        <v>42</v>
      </c>
      <c r="O3886" s="19" t="str">
        <f t="shared" si="60"/>
        <v>Order online</v>
      </c>
      <c r="P3886" s="97" t="s">
        <v>146</v>
      </c>
      <c r="Q3886" s="13" t="s">
        <v>12710</v>
      </c>
      <c r="R3886" t="s">
        <v>12711</v>
      </c>
      <c r="S3886" s="20">
        <v>0</v>
      </c>
      <c r="T3886" s="21" t="s">
        <v>38</v>
      </c>
    </row>
    <row r="3887" spans="1:20" x14ac:dyDescent="0.35">
      <c r="A3887" s="96" t="s">
        <v>12712</v>
      </c>
      <c r="B3887" s="96"/>
      <c r="C3887" s="96"/>
      <c r="D3887" s="13" t="s">
        <v>12713</v>
      </c>
      <c r="E3887" s="13">
        <v>6</v>
      </c>
      <c r="F3887" s="14">
        <v>0.7</v>
      </c>
      <c r="G3887" s="13" t="s">
        <v>14872</v>
      </c>
      <c r="H3887" s="14">
        <v>40</v>
      </c>
      <c r="I3887" s="15" t="s">
        <v>32</v>
      </c>
      <c r="J3887" s="16">
        <v>83.699999999999989</v>
      </c>
      <c r="K3887" s="16">
        <v>13.95</v>
      </c>
      <c r="L3887" s="17" t="s">
        <v>1787</v>
      </c>
      <c r="M3887" s="163" t="str">
        <f>IFERROR(GETPIVOTDATA("Tot. Bottles",'- Ordine Aggregato -'!$A$1,"sku anker",A3887),"")</f>
        <v/>
      </c>
      <c r="N3887" s="18" t="s">
        <v>42</v>
      </c>
      <c r="O3887" s="19" t="str">
        <f t="shared" si="60"/>
        <v>Order online</v>
      </c>
      <c r="P3887" s="97" t="s">
        <v>146</v>
      </c>
      <c r="Q3887" s="13" t="s">
        <v>12714</v>
      </c>
      <c r="R3887" t="s">
        <v>12715</v>
      </c>
      <c r="S3887" s="20">
        <v>0</v>
      </c>
      <c r="T3887" s="21" t="s">
        <v>38</v>
      </c>
    </row>
    <row r="3888" spans="1:20" x14ac:dyDescent="0.35">
      <c r="A3888" s="96" t="s">
        <v>16046</v>
      </c>
      <c r="D3888" s="13" t="s">
        <v>16047</v>
      </c>
      <c r="E3888" s="13">
        <v>6</v>
      </c>
      <c r="F3888" s="14">
        <v>0.6</v>
      </c>
      <c r="G3888" s="13" t="s">
        <v>46</v>
      </c>
      <c r="H3888" s="14">
        <v>44.3</v>
      </c>
      <c r="I3888" s="15" t="s">
        <v>32</v>
      </c>
      <c r="J3888" s="16">
        <v>99</v>
      </c>
      <c r="K3888" s="16">
        <v>16.5</v>
      </c>
      <c r="L3888" s="17" t="s">
        <v>463</v>
      </c>
      <c r="M3888" s="163" t="str">
        <f>IFERROR(GETPIVOTDATA("Tot. Bottles",'- Ordine Aggregato -'!$A$1,"sku anker",A3888),"")</f>
        <v/>
      </c>
      <c r="N3888" s="18" t="s">
        <v>42</v>
      </c>
      <c r="O3888" s="19" t="str">
        <f t="shared" si="60"/>
        <v>Order online</v>
      </c>
      <c r="P3888" s="97" t="s">
        <v>1232</v>
      </c>
      <c r="Q3888" s="13" t="s">
        <v>16048</v>
      </c>
      <c r="R3888" t="s">
        <v>16049</v>
      </c>
      <c r="S3888" s="20">
        <v>0</v>
      </c>
      <c r="T3888" s="21" t="s">
        <v>38</v>
      </c>
    </row>
    <row r="3889" spans="1:20" x14ac:dyDescent="0.35">
      <c r="A3889" s="96" t="s">
        <v>14395</v>
      </c>
      <c r="D3889" s="13" t="s">
        <v>14396</v>
      </c>
      <c r="E3889" s="13">
        <v>6</v>
      </c>
      <c r="F3889" s="14">
        <v>0.7</v>
      </c>
      <c r="G3889" s="13" t="s">
        <v>46</v>
      </c>
      <c r="H3889" s="14">
        <v>40</v>
      </c>
      <c r="I3889" s="15" t="s">
        <v>32</v>
      </c>
      <c r="J3889" s="16">
        <v>71.699999999999989</v>
      </c>
      <c r="K3889" s="16">
        <v>11.95</v>
      </c>
      <c r="L3889" s="17" t="s">
        <v>448</v>
      </c>
      <c r="M3889" s="163" t="str">
        <f>IFERROR(GETPIVOTDATA("Tot. Bottles",'- Ordine Aggregato -'!$A$1,"sku anker",A3889),"")</f>
        <v/>
      </c>
      <c r="N3889" s="18" t="s">
        <v>42</v>
      </c>
      <c r="O3889" s="19" t="str">
        <f t="shared" si="60"/>
        <v>Order online</v>
      </c>
      <c r="P3889" s="97" t="s">
        <v>1232</v>
      </c>
      <c r="Q3889" s="13" t="s">
        <v>16050</v>
      </c>
      <c r="R3889" t="s">
        <v>16051</v>
      </c>
      <c r="S3889" s="20">
        <v>0</v>
      </c>
      <c r="T3889" s="21" t="s">
        <v>38</v>
      </c>
    </row>
    <row r="3890" spans="1:20" x14ac:dyDescent="0.35">
      <c r="A3890" s="96" t="s">
        <v>12716</v>
      </c>
      <c r="B3890" s="96"/>
      <c r="C3890" s="96"/>
      <c r="D3890" s="13" t="s">
        <v>12717</v>
      </c>
      <c r="E3890" s="13">
        <v>6</v>
      </c>
      <c r="F3890" s="14">
        <v>0.7</v>
      </c>
      <c r="G3890" s="13" t="s">
        <v>46</v>
      </c>
      <c r="H3890" s="14">
        <v>40</v>
      </c>
      <c r="I3890" s="15" t="s">
        <v>32</v>
      </c>
      <c r="J3890" s="16">
        <v>101.69999999999999</v>
      </c>
      <c r="K3890" s="16">
        <v>16.95</v>
      </c>
      <c r="L3890" s="17" t="s">
        <v>368</v>
      </c>
      <c r="M3890" s="163" t="str">
        <f>IFERROR(GETPIVOTDATA("Tot. Bottles",'- Ordine Aggregato -'!$A$1,"sku anker",A3890),"")</f>
        <v/>
      </c>
      <c r="N3890" s="18" t="s">
        <v>67</v>
      </c>
      <c r="O3890" s="19" t="str">
        <f t="shared" si="60"/>
        <v>Order online</v>
      </c>
      <c r="P3890" s="97" t="s">
        <v>146</v>
      </c>
      <c r="Q3890" s="13" t="s">
        <v>12718</v>
      </c>
      <c r="R3890" t="s">
        <v>42</v>
      </c>
      <c r="S3890" s="20">
        <v>16.95</v>
      </c>
      <c r="T3890" s="21" t="s">
        <v>38</v>
      </c>
    </row>
    <row r="3891" spans="1:20" x14ac:dyDescent="0.35">
      <c r="A3891" s="96" t="s">
        <v>12719</v>
      </c>
      <c r="B3891" s="96"/>
      <c r="C3891" s="96"/>
      <c r="D3891" s="13" t="s">
        <v>12720</v>
      </c>
      <c r="E3891" s="13">
        <v>6</v>
      </c>
      <c r="F3891" s="14">
        <v>0.7</v>
      </c>
      <c r="G3891" s="13" t="s">
        <v>46</v>
      </c>
      <c r="H3891" s="14">
        <v>43</v>
      </c>
      <c r="I3891" s="15" t="s">
        <v>32</v>
      </c>
      <c r="J3891" s="16">
        <v>101.69999999999999</v>
      </c>
      <c r="K3891" s="16">
        <v>16.95</v>
      </c>
      <c r="L3891" s="17" t="s">
        <v>368</v>
      </c>
      <c r="M3891" s="163" t="str">
        <f>IFERROR(GETPIVOTDATA("Tot. Bottles",'- Ordine Aggregato -'!$A$1,"sku anker",A3891),"")</f>
        <v/>
      </c>
      <c r="N3891" s="18" t="s">
        <v>67</v>
      </c>
      <c r="O3891" s="19" t="str">
        <f t="shared" si="60"/>
        <v>Order online</v>
      </c>
      <c r="P3891" s="97" t="s">
        <v>146</v>
      </c>
      <c r="Q3891" s="13" t="s">
        <v>12721</v>
      </c>
      <c r="R3891" t="s">
        <v>42</v>
      </c>
      <c r="S3891" s="20">
        <v>16.95</v>
      </c>
      <c r="T3891" s="21" t="s">
        <v>38</v>
      </c>
    </row>
    <row r="3892" spans="1:20" x14ac:dyDescent="0.35">
      <c r="A3892" s="96" t="s">
        <v>12722</v>
      </c>
      <c r="B3892" s="96"/>
      <c r="C3892" s="96"/>
      <c r="D3892" s="13" t="s">
        <v>12723</v>
      </c>
      <c r="E3892" s="13">
        <v>6</v>
      </c>
      <c r="F3892" s="14">
        <v>0.7</v>
      </c>
      <c r="G3892" s="13" t="s">
        <v>46</v>
      </c>
      <c r="H3892" s="14">
        <v>40</v>
      </c>
      <c r="I3892" s="15" t="s">
        <v>32</v>
      </c>
      <c r="J3892" s="16">
        <v>101.69999999999999</v>
      </c>
      <c r="K3892" s="16">
        <v>16.95</v>
      </c>
      <c r="L3892" s="17" t="s">
        <v>368</v>
      </c>
      <c r="M3892" s="163" t="str">
        <f>IFERROR(GETPIVOTDATA("Tot. Bottles",'- Ordine Aggregato -'!$A$1,"sku anker",A3892),"")</f>
        <v/>
      </c>
      <c r="N3892" s="18" t="s">
        <v>67</v>
      </c>
      <c r="O3892" s="19" t="str">
        <f t="shared" si="60"/>
        <v>Order online</v>
      </c>
      <c r="P3892" s="97" t="s">
        <v>146</v>
      </c>
      <c r="Q3892" s="13" t="s">
        <v>12724</v>
      </c>
      <c r="R3892" t="s">
        <v>42</v>
      </c>
      <c r="S3892" s="20">
        <v>16.95</v>
      </c>
      <c r="T3892" s="21" t="s">
        <v>38</v>
      </c>
    </row>
    <row r="3893" spans="1:20" x14ac:dyDescent="0.35">
      <c r="A3893" s="13" t="s">
        <v>12725</v>
      </c>
      <c r="B3893" s="13"/>
      <c r="C3893" s="13"/>
      <c r="D3893" s="13" t="s">
        <v>12726</v>
      </c>
      <c r="E3893" s="13">
        <v>6</v>
      </c>
      <c r="F3893" s="14">
        <v>0.7</v>
      </c>
      <c r="G3893" s="13" t="s">
        <v>14872</v>
      </c>
      <c r="H3893" s="14">
        <v>40</v>
      </c>
      <c r="I3893" s="15" t="s">
        <v>32</v>
      </c>
      <c r="J3893" s="16">
        <v>101.69999999999999</v>
      </c>
      <c r="K3893" s="16">
        <v>16.95</v>
      </c>
      <c r="L3893" s="17" t="s">
        <v>368</v>
      </c>
      <c r="M3893" s="163" t="str">
        <f>IFERROR(GETPIVOTDATA("Tot. Bottles",'- Ordine Aggregato -'!$A$1,"sku anker",A3893),"")</f>
        <v/>
      </c>
      <c r="N3893" s="18" t="s">
        <v>67</v>
      </c>
      <c r="O3893" s="19" t="str">
        <f t="shared" si="60"/>
        <v>Order online</v>
      </c>
      <c r="P3893" s="97" t="s">
        <v>146</v>
      </c>
      <c r="Q3893" s="13" t="s">
        <v>12727</v>
      </c>
      <c r="R3893" t="s">
        <v>42</v>
      </c>
      <c r="S3893" s="20">
        <v>16.95</v>
      </c>
      <c r="T3893" s="21" t="s">
        <v>38</v>
      </c>
    </row>
    <row r="3894" spans="1:20" x14ac:dyDescent="0.35">
      <c r="A3894" s="96" t="s">
        <v>12728</v>
      </c>
      <c r="D3894" s="13" t="s">
        <v>12729</v>
      </c>
      <c r="E3894" s="13">
        <v>6</v>
      </c>
      <c r="F3894" s="14">
        <v>0.7</v>
      </c>
      <c r="G3894" s="13" t="s">
        <v>14872</v>
      </c>
      <c r="H3894" s="14">
        <v>40</v>
      </c>
      <c r="I3894" s="15" t="s">
        <v>32</v>
      </c>
      <c r="J3894" s="16">
        <v>101.69999999999999</v>
      </c>
      <c r="K3894" s="16">
        <v>16.95</v>
      </c>
      <c r="L3894" s="17" t="s">
        <v>368</v>
      </c>
      <c r="M3894" s="163" t="str">
        <f>IFERROR(GETPIVOTDATA("Tot. Bottles",'- Ordine Aggregato -'!$A$1,"sku anker",A3894),"")</f>
        <v/>
      </c>
      <c r="N3894" s="18" t="s">
        <v>67</v>
      </c>
      <c r="O3894" s="19" t="str">
        <f t="shared" si="60"/>
        <v>Order online</v>
      </c>
      <c r="P3894" s="97" t="s">
        <v>146</v>
      </c>
      <c r="Q3894" s="13" t="s">
        <v>12730</v>
      </c>
      <c r="R3894" t="s">
        <v>42</v>
      </c>
      <c r="S3894" s="20">
        <v>16.95</v>
      </c>
      <c r="T3894" s="21" t="s">
        <v>38</v>
      </c>
    </row>
    <row r="3895" spans="1:20" x14ac:dyDescent="0.35">
      <c r="A3895" s="13" t="s">
        <v>12731</v>
      </c>
      <c r="B3895" s="13"/>
      <c r="C3895" s="13"/>
      <c r="D3895" s="13" t="s">
        <v>12729</v>
      </c>
      <c r="E3895" s="13">
        <v>6</v>
      </c>
      <c r="F3895" s="14">
        <v>0.7</v>
      </c>
      <c r="G3895" s="13" t="s">
        <v>46</v>
      </c>
      <c r="H3895" s="14">
        <v>41</v>
      </c>
      <c r="I3895" s="15" t="s">
        <v>32</v>
      </c>
      <c r="J3895" s="16">
        <v>101.69999999999999</v>
      </c>
      <c r="K3895" s="16">
        <v>16.95</v>
      </c>
      <c r="L3895" s="17" t="s">
        <v>368</v>
      </c>
      <c r="M3895" s="163" t="str">
        <f>IFERROR(GETPIVOTDATA("Tot. Bottles",'- Ordine Aggregato -'!$A$1,"sku anker",A3895),"")</f>
        <v/>
      </c>
      <c r="N3895" s="18" t="s">
        <v>67</v>
      </c>
      <c r="O3895" s="19" t="str">
        <f t="shared" si="60"/>
        <v>Order online</v>
      </c>
      <c r="P3895" s="97" t="s">
        <v>146</v>
      </c>
      <c r="Q3895" s="13" t="s">
        <v>12730</v>
      </c>
      <c r="R3895" t="s">
        <v>42</v>
      </c>
      <c r="S3895" s="20">
        <v>16.95</v>
      </c>
      <c r="T3895" s="21" t="s">
        <v>38</v>
      </c>
    </row>
    <row r="3896" spans="1:20" x14ac:dyDescent="0.35">
      <c r="A3896" s="13" t="s">
        <v>12732</v>
      </c>
      <c r="B3896" s="13"/>
      <c r="C3896" s="13"/>
      <c r="D3896" s="13" t="s">
        <v>16052</v>
      </c>
      <c r="E3896" s="13">
        <v>10</v>
      </c>
      <c r="F3896" s="14">
        <v>0.2</v>
      </c>
      <c r="G3896" s="13" t="s">
        <v>14872</v>
      </c>
      <c r="H3896" s="14">
        <v>40</v>
      </c>
      <c r="I3896" s="15" t="s">
        <v>32</v>
      </c>
      <c r="J3896" s="16">
        <v>177.5</v>
      </c>
      <c r="K3896" s="16">
        <v>17.75</v>
      </c>
      <c r="L3896" s="17" t="s">
        <v>478</v>
      </c>
      <c r="M3896" s="163" t="str">
        <f>IFERROR(GETPIVOTDATA("Tot. Bottles",'- Ordine Aggregato -'!$A$1,"sku anker",A3896),"")</f>
        <v/>
      </c>
      <c r="N3896" s="18" t="s">
        <v>34</v>
      </c>
      <c r="O3896" s="19" t="str">
        <f t="shared" si="60"/>
        <v>Order online</v>
      </c>
      <c r="P3896" s="97" t="s">
        <v>146</v>
      </c>
      <c r="Q3896" s="13" t="s">
        <v>12733</v>
      </c>
      <c r="R3896" t="s">
        <v>42</v>
      </c>
      <c r="S3896" s="20">
        <v>0</v>
      </c>
      <c r="T3896" s="21" t="s">
        <v>38</v>
      </c>
    </row>
    <row r="3897" spans="1:20" x14ac:dyDescent="0.35">
      <c r="A3897" s="96" t="s">
        <v>12734</v>
      </c>
      <c r="D3897" s="13" t="s">
        <v>12735</v>
      </c>
      <c r="E3897" s="13">
        <v>6</v>
      </c>
      <c r="F3897" s="14">
        <v>0.7</v>
      </c>
      <c r="G3897" s="13" t="s">
        <v>46</v>
      </c>
      <c r="H3897" s="14">
        <v>40</v>
      </c>
      <c r="I3897" s="15" t="s">
        <v>32</v>
      </c>
      <c r="J3897" s="16">
        <v>267</v>
      </c>
      <c r="K3897" s="16">
        <v>44.5</v>
      </c>
      <c r="L3897" s="17" t="s">
        <v>145</v>
      </c>
      <c r="M3897" s="163" t="str">
        <f>IFERROR(GETPIVOTDATA("Tot. Bottles",'- Ordine Aggregato -'!$A$1,"sku anker",A3897),"")</f>
        <v/>
      </c>
      <c r="N3897" s="18" t="s">
        <v>42</v>
      </c>
      <c r="O3897" s="19" t="str">
        <f t="shared" si="60"/>
        <v>Order online</v>
      </c>
      <c r="P3897" s="97" t="s">
        <v>146</v>
      </c>
      <c r="Q3897" s="13" t="s">
        <v>12736</v>
      </c>
      <c r="R3897" t="s">
        <v>12737</v>
      </c>
      <c r="S3897" s="20">
        <v>0</v>
      </c>
      <c r="T3897" s="21" t="s">
        <v>38</v>
      </c>
    </row>
    <row r="3898" spans="1:20" x14ac:dyDescent="0.35">
      <c r="A3898" s="96" t="s">
        <v>12738</v>
      </c>
      <c r="D3898" s="13" t="s">
        <v>12739</v>
      </c>
      <c r="E3898" s="13">
        <v>6</v>
      </c>
      <c r="F3898" s="14">
        <v>0.7</v>
      </c>
      <c r="G3898" s="13" t="s">
        <v>14872</v>
      </c>
      <c r="H3898" s="14">
        <v>43</v>
      </c>
      <c r="I3898" s="15" t="s">
        <v>32</v>
      </c>
      <c r="J3898" s="16">
        <v>348</v>
      </c>
      <c r="K3898" s="16">
        <v>58</v>
      </c>
      <c r="L3898" s="17" t="s">
        <v>145</v>
      </c>
      <c r="M3898" s="163" t="str">
        <f>IFERROR(GETPIVOTDATA("Tot. Bottles",'- Ordine Aggregato -'!$A$1,"sku anker",A3898),"")</f>
        <v/>
      </c>
      <c r="N3898" s="18" t="s">
        <v>42</v>
      </c>
      <c r="O3898" s="19" t="str">
        <f t="shared" si="60"/>
        <v>Order online</v>
      </c>
      <c r="P3898" s="97" t="s">
        <v>146</v>
      </c>
      <c r="Q3898" s="13" t="s">
        <v>12740</v>
      </c>
      <c r="R3898" t="s">
        <v>12741</v>
      </c>
      <c r="S3898" s="20">
        <v>0</v>
      </c>
      <c r="T3898" s="21" t="s">
        <v>38</v>
      </c>
    </row>
    <row r="3899" spans="1:20" x14ac:dyDescent="0.35">
      <c r="A3899" s="96" t="s">
        <v>12742</v>
      </c>
      <c r="D3899" s="13" t="s">
        <v>12743</v>
      </c>
      <c r="E3899" s="13">
        <v>6</v>
      </c>
      <c r="F3899" s="14">
        <v>0.7</v>
      </c>
      <c r="G3899" s="13" t="s">
        <v>46</v>
      </c>
      <c r="H3899" s="14">
        <v>40</v>
      </c>
      <c r="I3899" s="15" t="s">
        <v>32</v>
      </c>
      <c r="J3899" s="16">
        <v>479.70000000000005</v>
      </c>
      <c r="K3899" s="16">
        <v>79.95</v>
      </c>
      <c r="L3899" s="17" t="s">
        <v>145</v>
      </c>
      <c r="M3899" s="163" t="str">
        <f>IFERROR(GETPIVOTDATA("Tot. Bottles",'- Ordine Aggregato -'!$A$1,"sku anker",A3899),"")</f>
        <v/>
      </c>
      <c r="N3899" s="18" t="s">
        <v>42</v>
      </c>
      <c r="O3899" s="19" t="str">
        <f t="shared" si="60"/>
        <v>Order online</v>
      </c>
      <c r="P3899" s="97" t="s">
        <v>146</v>
      </c>
      <c r="Q3899" s="13" t="s">
        <v>12744</v>
      </c>
      <c r="R3899" t="s">
        <v>12745</v>
      </c>
      <c r="S3899" s="20">
        <v>0</v>
      </c>
      <c r="T3899" s="21" t="s">
        <v>38</v>
      </c>
    </row>
    <row r="3900" spans="1:20" x14ac:dyDescent="0.35">
      <c r="A3900" s="96" t="s">
        <v>12748</v>
      </c>
      <c r="D3900" s="13" t="s">
        <v>12749</v>
      </c>
      <c r="E3900" s="13">
        <v>6</v>
      </c>
      <c r="F3900" s="14">
        <v>0.7</v>
      </c>
      <c r="G3900" s="13" t="s">
        <v>14872</v>
      </c>
      <c r="H3900" s="14">
        <v>43</v>
      </c>
      <c r="I3900" s="15" t="s">
        <v>32</v>
      </c>
      <c r="J3900" s="16">
        <v>1110</v>
      </c>
      <c r="K3900" s="16">
        <v>185</v>
      </c>
      <c r="L3900" s="17" t="s">
        <v>145</v>
      </c>
      <c r="M3900" s="163" t="str">
        <f>IFERROR(GETPIVOTDATA("Tot. Bottles",'- Ordine Aggregato -'!$A$1,"sku anker",A3900),"")</f>
        <v/>
      </c>
      <c r="N3900" s="18" t="s">
        <v>42</v>
      </c>
      <c r="O3900" s="19" t="str">
        <f t="shared" si="60"/>
        <v>Order online</v>
      </c>
      <c r="P3900" s="97" t="s">
        <v>146</v>
      </c>
      <c r="Q3900" s="13" t="s">
        <v>12746</v>
      </c>
      <c r="R3900" t="s">
        <v>12747</v>
      </c>
      <c r="S3900" s="20">
        <v>0</v>
      </c>
      <c r="T3900" s="21" t="s">
        <v>38</v>
      </c>
    </row>
    <row r="3901" spans="1:20" x14ac:dyDescent="0.35">
      <c r="A3901" s="96" t="s">
        <v>12750</v>
      </c>
      <c r="D3901" s="13" t="s">
        <v>12751</v>
      </c>
      <c r="E3901" s="13">
        <v>6</v>
      </c>
      <c r="F3901" s="14">
        <v>0.7</v>
      </c>
      <c r="G3901" s="13" t="s">
        <v>14872</v>
      </c>
      <c r="H3901" s="14">
        <v>46.9</v>
      </c>
      <c r="I3901" s="15" t="s">
        <v>32</v>
      </c>
      <c r="J3901" s="16">
        <v>1590</v>
      </c>
      <c r="K3901" s="16">
        <v>265</v>
      </c>
      <c r="L3901" s="17" t="s">
        <v>145</v>
      </c>
      <c r="M3901" s="163" t="str">
        <f>IFERROR(GETPIVOTDATA("Tot. Bottles",'- Ordine Aggregato -'!$A$1,"sku anker",A3901),"")</f>
        <v/>
      </c>
      <c r="N3901" s="18" t="s">
        <v>42</v>
      </c>
      <c r="O3901" s="19" t="str">
        <f t="shared" si="60"/>
        <v>Order online</v>
      </c>
      <c r="P3901" s="97" t="s">
        <v>146</v>
      </c>
      <c r="Q3901" s="13" t="s">
        <v>12752</v>
      </c>
      <c r="R3901" t="s">
        <v>12753</v>
      </c>
      <c r="S3901" s="20">
        <v>0</v>
      </c>
      <c r="T3901" s="21" t="s">
        <v>38</v>
      </c>
    </row>
    <row r="3902" spans="1:20" x14ac:dyDescent="0.35">
      <c r="A3902" s="13" t="s">
        <v>12754</v>
      </c>
      <c r="B3902" s="13"/>
      <c r="C3902" s="13"/>
      <c r="D3902" s="13" t="s">
        <v>12755</v>
      </c>
      <c r="E3902" s="13">
        <v>1</v>
      </c>
      <c r="F3902" s="14">
        <v>0.7</v>
      </c>
      <c r="G3902" s="13" t="s">
        <v>31</v>
      </c>
      <c r="H3902" s="14">
        <v>43.8</v>
      </c>
      <c r="I3902" s="15" t="s">
        <v>32</v>
      </c>
      <c r="J3902" s="16">
        <v>500</v>
      </c>
      <c r="K3902" s="16">
        <v>500</v>
      </c>
      <c r="L3902" s="17" t="s">
        <v>145</v>
      </c>
      <c r="M3902" s="163" t="str">
        <f>IFERROR(GETPIVOTDATA("Tot. Bottles",'- Ordine Aggregato -'!$A$1,"sku anker",A3902),"")</f>
        <v/>
      </c>
      <c r="N3902" s="18" t="s">
        <v>42</v>
      </c>
      <c r="O3902" s="19" t="str">
        <f t="shared" si="60"/>
        <v>Order online</v>
      </c>
      <c r="P3902" s="97" t="s">
        <v>146</v>
      </c>
      <c r="Q3902" s="13" t="s">
        <v>12756</v>
      </c>
      <c r="R3902" t="s">
        <v>12757</v>
      </c>
      <c r="S3902" s="20">
        <v>0</v>
      </c>
      <c r="T3902" s="21" t="s">
        <v>38</v>
      </c>
    </row>
    <row r="3903" spans="1:20" x14ac:dyDescent="0.35">
      <c r="A3903" s="13" t="s">
        <v>12758</v>
      </c>
      <c r="B3903" s="13"/>
      <c r="C3903" s="13"/>
      <c r="D3903" s="13" t="s">
        <v>12759</v>
      </c>
      <c r="E3903" s="13">
        <v>1</v>
      </c>
      <c r="F3903" s="14">
        <v>0.7</v>
      </c>
      <c r="G3903" s="13" t="s">
        <v>46</v>
      </c>
      <c r="H3903" s="14">
        <v>42</v>
      </c>
      <c r="I3903" s="15" t="s">
        <v>32</v>
      </c>
      <c r="J3903" s="16">
        <v>1250</v>
      </c>
      <c r="K3903" s="16">
        <v>1250</v>
      </c>
      <c r="L3903" s="17" t="s">
        <v>145</v>
      </c>
      <c r="M3903" s="163" t="str">
        <f>IFERROR(GETPIVOTDATA("Tot. Bottles",'- Ordine Aggregato -'!$A$1,"sku anker",A3903),"")</f>
        <v/>
      </c>
      <c r="N3903" s="18" t="s">
        <v>42</v>
      </c>
      <c r="O3903" s="19" t="str">
        <f t="shared" si="60"/>
        <v>Order online</v>
      </c>
      <c r="P3903" s="97" t="s">
        <v>146</v>
      </c>
      <c r="Q3903" s="13" t="s">
        <v>12760</v>
      </c>
      <c r="R3903" t="s">
        <v>12761</v>
      </c>
      <c r="S3903" s="20">
        <v>0</v>
      </c>
      <c r="T3903" s="21" t="s">
        <v>38</v>
      </c>
    </row>
    <row r="3904" spans="1:20" x14ac:dyDescent="0.35">
      <c r="A3904" s="96" t="s">
        <v>12762</v>
      </c>
      <c r="D3904" s="13" t="s">
        <v>12763</v>
      </c>
      <c r="E3904" s="13">
        <v>1</v>
      </c>
      <c r="F3904" s="14">
        <v>0.7</v>
      </c>
      <c r="G3904" s="13" t="s">
        <v>14872</v>
      </c>
      <c r="H3904" s="14">
        <v>43.2</v>
      </c>
      <c r="I3904" s="15" t="s">
        <v>32</v>
      </c>
      <c r="J3904" s="16">
        <v>3750</v>
      </c>
      <c r="K3904" s="16">
        <v>3750</v>
      </c>
      <c r="L3904" s="17" t="s">
        <v>145</v>
      </c>
      <c r="M3904" s="163" t="str">
        <f>IFERROR(GETPIVOTDATA("Tot. Bottles",'- Ordine Aggregato -'!$A$1,"sku anker",A3904),"")</f>
        <v/>
      </c>
      <c r="N3904" s="18" t="s">
        <v>42</v>
      </c>
      <c r="O3904" s="19" t="str">
        <f t="shared" si="60"/>
        <v>Order online</v>
      </c>
      <c r="P3904" s="97" t="s">
        <v>146</v>
      </c>
      <c r="Q3904" s="13" t="s">
        <v>12764</v>
      </c>
      <c r="R3904" t="s">
        <v>42</v>
      </c>
      <c r="S3904" s="20">
        <v>0</v>
      </c>
      <c r="T3904" s="21" t="s">
        <v>38</v>
      </c>
    </row>
    <row r="3905" spans="1:20" x14ac:dyDescent="0.35">
      <c r="A3905" s="96" t="s">
        <v>12765</v>
      </c>
      <c r="D3905" s="13" t="s">
        <v>12766</v>
      </c>
      <c r="E3905" s="13">
        <v>6</v>
      </c>
      <c r="F3905" s="14">
        <v>0.7</v>
      </c>
      <c r="G3905" s="13" t="s">
        <v>46</v>
      </c>
      <c r="H3905" s="14">
        <v>44</v>
      </c>
      <c r="I3905" s="15" t="s">
        <v>32</v>
      </c>
      <c r="J3905" s="16">
        <v>477</v>
      </c>
      <c r="K3905" s="16">
        <v>79.5</v>
      </c>
      <c r="L3905" s="17" t="s">
        <v>145</v>
      </c>
      <c r="M3905" s="163" t="str">
        <f>IFERROR(GETPIVOTDATA("Tot. Bottles",'- Ordine Aggregato -'!$A$1,"sku anker",A3905),"")</f>
        <v/>
      </c>
      <c r="N3905" s="18" t="s">
        <v>42</v>
      </c>
      <c r="O3905" s="19" t="str">
        <f t="shared" si="60"/>
        <v>Order online</v>
      </c>
      <c r="P3905" s="97" t="s">
        <v>146</v>
      </c>
      <c r="Q3905" s="13" t="s">
        <v>12767</v>
      </c>
      <c r="R3905" t="s">
        <v>12768</v>
      </c>
      <c r="S3905" s="20">
        <v>0</v>
      </c>
      <c r="T3905" s="21" t="s">
        <v>38</v>
      </c>
    </row>
    <row r="3906" spans="1:20" x14ac:dyDescent="0.35">
      <c r="A3906" s="96" t="s">
        <v>12769</v>
      </c>
      <c r="D3906" s="13" t="s">
        <v>12766</v>
      </c>
      <c r="E3906" s="13">
        <v>12</v>
      </c>
      <c r="F3906" s="14">
        <v>1</v>
      </c>
      <c r="G3906" s="13" t="s">
        <v>46</v>
      </c>
      <c r="H3906" s="14">
        <v>44</v>
      </c>
      <c r="I3906" s="15" t="s">
        <v>32</v>
      </c>
      <c r="J3906" s="16">
        <v>1140</v>
      </c>
      <c r="K3906" s="16">
        <v>95</v>
      </c>
      <c r="L3906" s="17" t="s">
        <v>145</v>
      </c>
      <c r="M3906" s="163" t="str">
        <f>IFERROR(GETPIVOTDATA("Tot. Bottles",'- Ordine Aggregato -'!$A$1,"sku anker",A3906),"")</f>
        <v/>
      </c>
      <c r="N3906" s="18" t="s">
        <v>42</v>
      </c>
      <c r="O3906" s="19" t="str">
        <f t="shared" si="60"/>
        <v>Order online</v>
      </c>
      <c r="P3906" s="97" t="s">
        <v>146</v>
      </c>
      <c r="Q3906" s="13" t="s">
        <v>12770</v>
      </c>
      <c r="R3906" t="s">
        <v>12771</v>
      </c>
      <c r="S3906" s="20">
        <v>0</v>
      </c>
      <c r="T3906" s="21" t="s">
        <v>38</v>
      </c>
    </row>
    <row r="3907" spans="1:20" x14ac:dyDescent="0.35">
      <c r="A3907" s="13" t="s">
        <v>12772</v>
      </c>
      <c r="B3907" s="13"/>
      <c r="C3907" s="13"/>
      <c r="D3907" s="13" t="s">
        <v>12766</v>
      </c>
      <c r="E3907" s="13">
        <v>6</v>
      </c>
      <c r="F3907" s="14">
        <v>1</v>
      </c>
      <c r="G3907" s="13" t="s">
        <v>14872</v>
      </c>
      <c r="H3907" s="14">
        <v>44</v>
      </c>
      <c r="I3907" s="15" t="s">
        <v>32</v>
      </c>
      <c r="J3907" s="16">
        <v>570</v>
      </c>
      <c r="K3907" s="16">
        <v>95</v>
      </c>
      <c r="L3907" s="17" t="s">
        <v>145</v>
      </c>
      <c r="M3907" s="163" t="str">
        <f>IFERROR(GETPIVOTDATA("Tot. Bottles",'- Ordine Aggregato -'!$A$1,"sku anker",A3907),"")</f>
        <v/>
      </c>
      <c r="N3907" s="18" t="s">
        <v>42</v>
      </c>
      <c r="O3907" s="19" t="str">
        <f t="shared" si="60"/>
        <v>Order online</v>
      </c>
      <c r="P3907" s="97" t="s">
        <v>146</v>
      </c>
      <c r="Q3907" s="13" t="s">
        <v>12770</v>
      </c>
      <c r="R3907" t="s">
        <v>12773</v>
      </c>
      <c r="S3907" s="20">
        <v>0</v>
      </c>
      <c r="T3907" s="21" t="s">
        <v>38</v>
      </c>
    </row>
    <row r="3908" spans="1:20" x14ac:dyDescent="0.35">
      <c r="A3908" s="96" t="s">
        <v>14310</v>
      </c>
      <c r="D3908" s="13" t="s">
        <v>12775</v>
      </c>
      <c r="E3908" s="13">
        <v>6</v>
      </c>
      <c r="F3908" s="14">
        <v>0.7</v>
      </c>
      <c r="G3908" s="13" t="s">
        <v>14872</v>
      </c>
      <c r="H3908" s="14">
        <v>40</v>
      </c>
      <c r="I3908" s="15" t="s">
        <v>32</v>
      </c>
      <c r="J3908" s="16">
        <v>1020</v>
      </c>
      <c r="K3908" s="16">
        <v>170</v>
      </c>
      <c r="L3908" s="17" t="s">
        <v>145</v>
      </c>
      <c r="M3908" s="163" t="str">
        <f>IFERROR(GETPIVOTDATA("Tot. Bottles",'- Ordine Aggregato -'!$A$1,"sku anker",A3908),"")</f>
        <v/>
      </c>
      <c r="N3908" s="18" t="s">
        <v>42</v>
      </c>
      <c r="O3908" s="19" t="str">
        <f t="shared" si="60"/>
        <v>Order online</v>
      </c>
      <c r="P3908" s="97" t="s">
        <v>146</v>
      </c>
      <c r="Q3908" s="13" t="s">
        <v>16053</v>
      </c>
      <c r="R3908" t="s">
        <v>16054</v>
      </c>
      <c r="S3908" s="20">
        <v>0</v>
      </c>
      <c r="T3908" s="21" t="s">
        <v>38</v>
      </c>
    </row>
    <row r="3909" spans="1:20" x14ac:dyDescent="0.35">
      <c r="A3909" s="13" t="s">
        <v>12774</v>
      </c>
      <c r="B3909" s="13"/>
      <c r="C3909" s="13"/>
      <c r="D3909" s="13" t="s">
        <v>12775</v>
      </c>
      <c r="E3909" s="13">
        <v>6</v>
      </c>
      <c r="F3909" s="14">
        <v>0.7</v>
      </c>
      <c r="G3909" s="13" t="s">
        <v>14872</v>
      </c>
      <c r="H3909" s="14">
        <v>40</v>
      </c>
      <c r="I3909" s="15" t="s">
        <v>32</v>
      </c>
      <c r="J3909" s="16">
        <v>960</v>
      </c>
      <c r="K3909" s="16">
        <v>160</v>
      </c>
      <c r="L3909" s="17" t="s">
        <v>145</v>
      </c>
      <c r="M3909" s="163" t="str">
        <f>IFERROR(GETPIVOTDATA("Tot. Bottles",'- Ordine Aggregato -'!$A$1,"sku anker",A3909),"")</f>
        <v/>
      </c>
      <c r="N3909" s="18" t="s">
        <v>42</v>
      </c>
      <c r="O3909" s="19" t="str">
        <f t="shared" si="60"/>
        <v>Order online</v>
      </c>
      <c r="P3909" s="97" t="s">
        <v>146</v>
      </c>
      <c r="Q3909" s="13" t="s">
        <v>12776</v>
      </c>
      <c r="R3909" t="s">
        <v>12777</v>
      </c>
      <c r="S3909" s="20">
        <v>0</v>
      </c>
      <c r="T3909" s="21" t="s">
        <v>38</v>
      </c>
    </row>
    <row r="3910" spans="1:20" x14ac:dyDescent="0.35">
      <c r="A3910" s="13" t="s">
        <v>12778</v>
      </c>
      <c r="B3910" s="13"/>
      <c r="C3910" s="13"/>
      <c r="D3910" s="13" t="s">
        <v>12779</v>
      </c>
      <c r="E3910" s="13">
        <v>6</v>
      </c>
      <c r="F3910" s="14">
        <v>0.7</v>
      </c>
      <c r="G3910" s="13" t="s">
        <v>46</v>
      </c>
      <c r="H3910" s="14">
        <v>46.5</v>
      </c>
      <c r="I3910" s="15" t="s">
        <v>32</v>
      </c>
      <c r="J3910" s="16">
        <v>294</v>
      </c>
      <c r="K3910" s="16">
        <v>49</v>
      </c>
      <c r="L3910" s="17" t="s">
        <v>145</v>
      </c>
      <c r="M3910" s="163" t="str">
        <f>IFERROR(GETPIVOTDATA("Tot. Bottles",'- Ordine Aggregato -'!$A$1,"sku anker",A3910),"")</f>
        <v/>
      </c>
      <c r="N3910" s="18" t="s">
        <v>42</v>
      </c>
      <c r="O3910" s="19" t="str">
        <f t="shared" si="60"/>
        <v>Order online</v>
      </c>
      <c r="P3910" s="97" t="s">
        <v>146</v>
      </c>
      <c r="Q3910" s="13" t="s">
        <v>12780</v>
      </c>
      <c r="R3910" t="s">
        <v>12781</v>
      </c>
      <c r="S3910" s="20">
        <v>0</v>
      </c>
      <c r="T3910" s="21" t="s">
        <v>38</v>
      </c>
    </row>
    <row r="3911" spans="1:20" x14ac:dyDescent="0.35">
      <c r="A3911" s="13" t="s">
        <v>12782</v>
      </c>
      <c r="B3911" s="13"/>
      <c r="C3911" s="13"/>
      <c r="D3911" s="13" t="s">
        <v>12783</v>
      </c>
      <c r="E3911" s="13">
        <v>6</v>
      </c>
      <c r="F3911" s="14">
        <v>1</v>
      </c>
      <c r="G3911" s="13" t="s">
        <v>46</v>
      </c>
      <c r="H3911" s="14">
        <v>41.5</v>
      </c>
      <c r="I3911" s="15" t="s">
        <v>32</v>
      </c>
      <c r="J3911" s="16">
        <v>381</v>
      </c>
      <c r="K3911" s="16">
        <v>63.5</v>
      </c>
      <c r="L3911" s="17" t="s">
        <v>145</v>
      </c>
      <c r="M3911" s="163" t="str">
        <f>IFERROR(GETPIVOTDATA("Tot. Bottles",'- Ordine Aggregato -'!$A$1,"sku anker",A3911),"")</f>
        <v/>
      </c>
      <c r="N3911" s="18" t="s">
        <v>42</v>
      </c>
      <c r="O3911" s="19" t="str">
        <f t="shared" si="60"/>
        <v>Order online</v>
      </c>
      <c r="P3911" s="97" t="s">
        <v>146</v>
      </c>
      <c r="Q3911" s="13" t="s">
        <v>12784</v>
      </c>
      <c r="R3911" t="s">
        <v>12785</v>
      </c>
      <c r="S3911" s="20">
        <v>0</v>
      </c>
      <c r="T3911" s="21" t="s">
        <v>38</v>
      </c>
    </row>
    <row r="3912" spans="1:20" x14ac:dyDescent="0.35">
      <c r="A3912" s="96" t="s">
        <v>14604</v>
      </c>
      <c r="B3912" s="96"/>
      <c r="C3912" s="96"/>
      <c r="D3912" s="13" t="s">
        <v>14605</v>
      </c>
      <c r="E3912" s="13">
        <v>6</v>
      </c>
      <c r="F3912" s="14">
        <v>1</v>
      </c>
      <c r="G3912" s="13" t="s">
        <v>46</v>
      </c>
      <c r="H3912" s="14">
        <v>41.5</v>
      </c>
      <c r="I3912" s="15" t="s">
        <v>32</v>
      </c>
      <c r="J3912" s="16">
        <v>381</v>
      </c>
      <c r="K3912" s="16">
        <v>63.5</v>
      </c>
      <c r="L3912" s="17" t="s">
        <v>145</v>
      </c>
      <c r="M3912" s="163" t="str">
        <f>IFERROR(GETPIVOTDATA("Tot. Bottles",'- Ordine Aggregato -'!$A$1,"sku anker",A3912),"")</f>
        <v/>
      </c>
      <c r="N3912" s="18" t="s">
        <v>42</v>
      </c>
      <c r="O3912" s="19" t="str">
        <f t="shared" si="60"/>
        <v>Order online</v>
      </c>
      <c r="P3912" s="97" t="s">
        <v>146</v>
      </c>
      <c r="Q3912" s="13" t="s">
        <v>12784</v>
      </c>
      <c r="R3912" t="s">
        <v>12785</v>
      </c>
      <c r="S3912" s="20">
        <v>0</v>
      </c>
      <c r="T3912" s="21" t="s">
        <v>38</v>
      </c>
    </row>
    <row r="3913" spans="1:20" x14ac:dyDescent="0.35">
      <c r="A3913" s="13" t="s">
        <v>14443</v>
      </c>
      <c r="B3913" s="13"/>
      <c r="C3913" s="13"/>
      <c r="D3913" s="13" t="s">
        <v>14444</v>
      </c>
      <c r="E3913" s="13">
        <v>6</v>
      </c>
      <c r="F3913" s="14">
        <v>1</v>
      </c>
      <c r="G3913" s="13" t="s">
        <v>14872</v>
      </c>
      <c r="H3913" s="14">
        <v>40</v>
      </c>
      <c r="I3913" s="15" t="s">
        <v>32</v>
      </c>
      <c r="J3913" s="16">
        <v>285</v>
      </c>
      <c r="K3913" s="16">
        <v>47.5</v>
      </c>
      <c r="L3913" s="17" t="s">
        <v>145</v>
      </c>
      <c r="M3913" s="163" t="str">
        <f>IFERROR(GETPIVOTDATA("Tot. Bottles",'- Ordine Aggregato -'!$A$1,"sku anker",A3913),"")</f>
        <v/>
      </c>
      <c r="N3913" s="18" t="s">
        <v>42</v>
      </c>
      <c r="O3913" s="19" t="str">
        <f t="shared" si="60"/>
        <v>Order online</v>
      </c>
      <c r="P3913" s="97" t="s">
        <v>146</v>
      </c>
      <c r="Q3913" s="13" t="s">
        <v>12786</v>
      </c>
      <c r="R3913" t="s">
        <v>16055</v>
      </c>
      <c r="S3913" s="20">
        <v>0</v>
      </c>
      <c r="T3913" s="21" t="s">
        <v>38</v>
      </c>
    </row>
    <row r="3914" spans="1:20" x14ac:dyDescent="0.35">
      <c r="A3914" s="13" t="s">
        <v>12787</v>
      </c>
      <c r="B3914" s="13"/>
      <c r="C3914" s="13"/>
      <c r="D3914" s="13" t="s">
        <v>12788</v>
      </c>
      <c r="E3914" s="13">
        <v>6</v>
      </c>
      <c r="F3914" s="14">
        <v>0.7</v>
      </c>
      <c r="G3914" s="13" t="s">
        <v>14872</v>
      </c>
      <c r="H3914" s="14">
        <v>40</v>
      </c>
      <c r="I3914" s="15" t="s">
        <v>32</v>
      </c>
      <c r="J3914" s="16">
        <v>145.5</v>
      </c>
      <c r="K3914" s="16">
        <v>24.25</v>
      </c>
      <c r="L3914" s="17" t="s">
        <v>1787</v>
      </c>
      <c r="M3914" s="163" t="str">
        <f>IFERROR(GETPIVOTDATA("Tot. Bottles",'- Ordine Aggregato -'!$A$1,"sku anker",A3914),"")</f>
        <v/>
      </c>
      <c r="N3914" s="18" t="s">
        <v>34</v>
      </c>
      <c r="O3914" s="19" t="str">
        <f t="shared" si="60"/>
        <v>Order online</v>
      </c>
      <c r="P3914" s="97" t="s">
        <v>146</v>
      </c>
      <c r="Q3914" s="13" t="s">
        <v>12789</v>
      </c>
      <c r="R3914" t="s">
        <v>12790</v>
      </c>
      <c r="S3914" s="20">
        <v>0</v>
      </c>
      <c r="T3914" s="21" t="s">
        <v>38</v>
      </c>
    </row>
    <row r="3915" spans="1:20" x14ac:dyDescent="0.35">
      <c r="A3915" s="96" t="s">
        <v>14767</v>
      </c>
      <c r="D3915" s="13" t="s">
        <v>14768</v>
      </c>
      <c r="E3915" s="13">
        <v>6</v>
      </c>
      <c r="F3915" s="14">
        <v>0.7</v>
      </c>
      <c r="G3915" s="13" t="s">
        <v>46</v>
      </c>
      <c r="H3915" s="14">
        <v>41</v>
      </c>
      <c r="I3915" s="15" t="s">
        <v>32</v>
      </c>
      <c r="J3915" s="16">
        <v>141</v>
      </c>
      <c r="K3915" s="16">
        <v>23.5</v>
      </c>
      <c r="L3915" s="17" t="s">
        <v>104</v>
      </c>
      <c r="M3915" s="163" t="str">
        <f>IFERROR(GETPIVOTDATA("Tot. Bottles",'- Ordine Aggregato -'!$A$1,"sku anker",A3915),"")</f>
        <v/>
      </c>
      <c r="N3915" s="18" t="s">
        <v>42</v>
      </c>
      <c r="O3915" s="19" t="str">
        <f t="shared" si="60"/>
        <v>Order online</v>
      </c>
      <c r="P3915" s="97" t="s">
        <v>335</v>
      </c>
      <c r="Q3915" s="13" t="s">
        <v>16056</v>
      </c>
      <c r="R3915" t="s">
        <v>16057</v>
      </c>
      <c r="S3915" s="20">
        <v>0</v>
      </c>
      <c r="T3915" s="21" t="s">
        <v>38</v>
      </c>
    </row>
    <row r="3916" spans="1:20" x14ac:dyDescent="0.35">
      <c r="A3916" s="96" t="s">
        <v>14292</v>
      </c>
      <c r="B3916" s="96"/>
      <c r="C3916" s="96"/>
      <c r="D3916" s="13" t="s">
        <v>14293</v>
      </c>
      <c r="E3916" s="13">
        <v>6</v>
      </c>
      <c r="F3916" s="14">
        <v>0.7</v>
      </c>
      <c r="G3916" s="13" t="s">
        <v>14872</v>
      </c>
      <c r="H3916" s="14">
        <v>40</v>
      </c>
      <c r="I3916" s="15" t="s">
        <v>32</v>
      </c>
      <c r="J3916" s="16">
        <v>57.900000000000006</v>
      </c>
      <c r="K3916" s="16">
        <v>9.65</v>
      </c>
      <c r="L3916" s="17" t="s">
        <v>104</v>
      </c>
      <c r="M3916" s="163" t="str">
        <f>IFERROR(GETPIVOTDATA("Tot. Bottles",'- Ordine Aggregato -'!$A$1,"sku anker",A3916),"")</f>
        <v/>
      </c>
      <c r="N3916" s="18" t="s">
        <v>42</v>
      </c>
      <c r="O3916" s="19" t="str">
        <f t="shared" si="60"/>
        <v>Order online</v>
      </c>
      <c r="P3916" s="97" t="s">
        <v>335</v>
      </c>
      <c r="Q3916" s="13" t="s">
        <v>16058</v>
      </c>
      <c r="R3916" t="s">
        <v>16059</v>
      </c>
      <c r="S3916" s="20">
        <v>0</v>
      </c>
      <c r="T3916" s="21" t="s">
        <v>38</v>
      </c>
    </row>
    <row r="3917" spans="1:20" x14ac:dyDescent="0.35">
      <c r="A3917" s="96" t="s">
        <v>14421</v>
      </c>
      <c r="B3917" s="96"/>
      <c r="C3917" s="96"/>
      <c r="D3917" s="13" t="s">
        <v>14422</v>
      </c>
      <c r="E3917" s="13">
        <v>6</v>
      </c>
      <c r="F3917" s="14">
        <v>0.7</v>
      </c>
      <c r="G3917" s="13" t="s">
        <v>46</v>
      </c>
      <c r="H3917" s="14">
        <v>40</v>
      </c>
      <c r="I3917" s="15" t="s">
        <v>32</v>
      </c>
      <c r="J3917" s="16">
        <v>81</v>
      </c>
      <c r="K3917" s="16">
        <v>13.5</v>
      </c>
      <c r="L3917" s="17" t="s">
        <v>104</v>
      </c>
      <c r="M3917" s="163" t="str">
        <f>IFERROR(GETPIVOTDATA("Tot. Bottles",'- Ordine Aggregato -'!$A$1,"sku anker",A3917),"")</f>
        <v/>
      </c>
      <c r="N3917" s="18" t="s">
        <v>28</v>
      </c>
      <c r="O3917" s="19" t="str">
        <f t="shared" ref="O3917:O3980" si="61">HYPERLINK("https://www.ankeramsterdamspirits.nl/en/products/"&amp;A3917,"Order online")</f>
        <v>Order online</v>
      </c>
      <c r="P3917" s="97" t="s">
        <v>335</v>
      </c>
      <c r="Q3917" s="13" t="s">
        <v>16060</v>
      </c>
      <c r="R3917" t="s">
        <v>16061</v>
      </c>
      <c r="S3917" s="20">
        <v>0</v>
      </c>
      <c r="T3917" s="21" t="s">
        <v>3755</v>
      </c>
    </row>
    <row r="3918" spans="1:20" x14ac:dyDescent="0.35">
      <c r="A3918" s="13" t="s">
        <v>12791</v>
      </c>
      <c r="B3918" s="13"/>
      <c r="C3918" s="13"/>
      <c r="D3918" s="13" t="s">
        <v>12792</v>
      </c>
      <c r="E3918" s="13">
        <v>6</v>
      </c>
      <c r="F3918" s="14">
        <v>0.7</v>
      </c>
      <c r="G3918" s="13" t="s">
        <v>14872</v>
      </c>
      <c r="H3918" s="14">
        <v>40</v>
      </c>
      <c r="I3918" s="15" t="s">
        <v>32</v>
      </c>
      <c r="J3918" s="16">
        <v>87</v>
      </c>
      <c r="K3918" s="16">
        <v>14.5</v>
      </c>
      <c r="L3918" s="17" t="s">
        <v>145</v>
      </c>
      <c r="M3918" s="163" t="str">
        <f>IFERROR(GETPIVOTDATA("Tot. Bottles",'- Ordine Aggregato -'!$A$1,"sku anker",A3918),"")</f>
        <v/>
      </c>
      <c r="N3918" s="18" t="s">
        <v>42</v>
      </c>
      <c r="O3918" s="19" t="str">
        <f t="shared" si="61"/>
        <v>Order online</v>
      </c>
      <c r="P3918" s="97" t="s">
        <v>146</v>
      </c>
      <c r="Q3918" s="13" t="s">
        <v>12793</v>
      </c>
      <c r="R3918" t="s">
        <v>12794</v>
      </c>
      <c r="S3918" s="20">
        <v>0</v>
      </c>
      <c r="T3918" s="21" t="s">
        <v>38</v>
      </c>
    </row>
    <row r="3919" spans="1:20" x14ac:dyDescent="0.35">
      <c r="A3919" s="96" t="s">
        <v>14311</v>
      </c>
      <c r="B3919" s="96"/>
      <c r="C3919" s="96"/>
      <c r="D3919" s="13" t="s">
        <v>12796</v>
      </c>
      <c r="E3919" s="13">
        <v>6</v>
      </c>
      <c r="F3919" s="14">
        <v>0.7</v>
      </c>
      <c r="G3919" s="13" t="s">
        <v>14872</v>
      </c>
      <c r="H3919" s="14">
        <v>40</v>
      </c>
      <c r="I3919" s="15" t="s">
        <v>32</v>
      </c>
      <c r="J3919" s="16">
        <v>123</v>
      </c>
      <c r="K3919" s="16">
        <v>20.5</v>
      </c>
      <c r="L3919" s="17" t="s">
        <v>145</v>
      </c>
      <c r="M3919" s="163" t="str">
        <f>IFERROR(GETPIVOTDATA("Tot. Bottles",'- Ordine Aggregato -'!$A$1,"sku anker",A3919),"")</f>
        <v/>
      </c>
      <c r="N3919" s="18" t="s">
        <v>42</v>
      </c>
      <c r="O3919" s="19" t="str">
        <f t="shared" si="61"/>
        <v>Order online</v>
      </c>
      <c r="P3919" s="97" t="s">
        <v>146</v>
      </c>
      <c r="Q3919" s="13" t="s">
        <v>16062</v>
      </c>
      <c r="R3919" t="s">
        <v>16063</v>
      </c>
      <c r="S3919" s="20">
        <v>0</v>
      </c>
      <c r="T3919" s="21" t="s">
        <v>38</v>
      </c>
    </row>
    <row r="3920" spans="1:20" x14ac:dyDescent="0.35">
      <c r="A3920" s="96" t="s">
        <v>12795</v>
      </c>
      <c r="D3920" s="13" t="s">
        <v>12796</v>
      </c>
      <c r="E3920" s="13">
        <v>6</v>
      </c>
      <c r="F3920" s="14">
        <v>0.7</v>
      </c>
      <c r="G3920" s="13" t="s">
        <v>14871</v>
      </c>
      <c r="H3920" s="14">
        <v>40</v>
      </c>
      <c r="I3920" s="15" t="s">
        <v>32</v>
      </c>
      <c r="J3920" s="16">
        <v>123</v>
      </c>
      <c r="K3920" s="16">
        <v>20.5</v>
      </c>
      <c r="L3920" s="17" t="s">
        <v>145</v>
      </c>
      <c r="M3920" s="163" t="str">
        <f>IFERROR(GETPIVOTDATA("Tot. Bottles",'- Ordine Aggregato -'!$A$1,"sku anker",A3920),"")</f>
        <v/>
      </c>
      <c r="N3920" s="18" t="s">
        <v>42</v>
      </c>
      <c r="O3920" s="19" t="str">
        <f t="shared" si="61"/>
        <v>Order online</v>
      </c>
      <c r="P3920" s="97" t="s">
        <v>146</v>
      </c>
      <c r="Q3920" s="13" t="s">
        <v>12797</v>
      </c>
      <c r="R3920" t="s">
        <v>16064</v>
      </c>
      <c r="S3920" s="20">
        <v>0</v>
      </c>
      <c r="T3920" s="21" t="s">
        <v>38</v>
      </c>
    </row>
    <row r="3921" spans="1:20" x14ac:dyDescent="0.35">
      <c r="A3921" s="96" t="s">
        <v>12798</v>
      </c>
      <c r="B3921" s="96"/>
      <c r="C3921" s="96"/>
      <c r="D3921" s="13" t="s">
        <v>12799</v>
      </c>
      <c r="E3921" s="13">
        <v>6</v>
      </c>
      <c r="F3921" s="14">
        <v>0.7</v>
      </c>
      <c r="G3921" s="13" t="s">
        <v>14872</v>
      </c>
      <c r="H3921" s="14">
        <v>45</v>
      </c>
      <c r="I3921" s="15" t="s">
        <v>32</v>
      </c>
      <c r="J3921" s="16">
        <v>91.5</v>
      </c>
      <c r="K3921" s="16">
        <v>15.25</v>
      </c>
      <c r="L3921" s="17" t="s">
        <v>368</v>
      </c>
      <c r="M3921" s="163" t="str">
        <f>IFERROR(GETPIVOTDATA("Tot. Bottles",'- Ordine Aggregato -'!$A$1,"sku anker",A3921),"")</f>
        <v/>
      </c>
      <c r="N3921" s="18" t="s">
        <v>42</v>
      </c>
      <c r="O3921" s="19" t="str">
        <f t="shared" si="61"/>
        <v>Order online</v>
      </c>
      <c r="P3921" s="97" t="s">
        <v>220</v>
      </c>
      <c r="Q3921" s="13" t="s">
        <v>12800</v>
      </c>
      <c r="R3921" t="s">
        <v>12801</v>
      </c>
      <c r="S3921" s="20">
        <v>0</v>
      </c>
      <c r="T3921" s="21" t="s">
        <v>38</v>
      </c>
    </row>
    <row r="3922" spans="1:20" x14ac:dyDescent="0.35">
      <c r="A3922" s="96" t="s">
        <v>12802</v>
      </c>
      <c r="D3922" s="13" t="s">
        <v>12803</v>
      </c>
      <c r="E3922" s="13">
        <v>6</v>
      </c>
      <c r="F3922" s="14">
        <v>0.7</v>
      </c>
      <c r="G3922" s="13" t="s">
        <v>46</v>
      </c>
      <c r="H3922" s="14">
        <v>40</v>
      </c>
      <c r="I3922" s="15" t="s">
        <v>32</v>
      </c>
      <c r="J3922" s="16">
        <v>72.900000000000006</v>
      </c>
      <c r="K3922" s="16">
        <v>12.15</v>
      </c>
      <c r="L3922" s="17" t="s">
        <v>104</v>
      </c>
      <c r="M3922" s="163" t="str">
        <f>IFERROR(GETPIVOTDATA("Tot. Bottles",'- Ordine Aggregato -'!$A$1,"sku anker",A3922),"")</f>
        <v/>
      </c>
      <c r="N3922" s="18" t="s">
        <v>34</v>
      </c>
      <c r="O3922" s="19" t="str">
        <f t="shared" si="61"/>
        <v>Order online</v>
      </c>
      <c r="P3922" s="97" t="s">
        <v>773</v>
      </c>
      <c r="Q3922" s="13" t="s">
        <v>12804</v>
      </c>
      <c r="R3922" t="s">
        <v>12805</v>
      </c>
      <c r="S3922" s="20">
        <v>0</v>
      </c>
      <c r="T3922" s="21" t="s">
        <v>38</v>
      </c>
    </row>
    <row r="3923" spans="1:20" x14ac:dyDescent="0.35">
      <c r="A3923" s="96" t="s">
        <v>12806</v>
      </c>
      <c r="D3923" s="13" t="s">
        <v>12807</v>
      </c>
      <c r="E3923" s="13">
        <v>6</v>
      </c>
      <c r="F3923" s="14">
        <v>0.7</v>
      </c>
      <c r="G3923" s="13" t="s">
        <v>14872</v>
      </c>
      <c r="H3923" s="14">
        <v>37.5</v>
      </c>
      <c r="I3923" s="15" t="s">
        <v>32</v>
      </c>
      <c r="J3923" s="16">
        <v>71.699999999999989</v>
      </c>
      <c r="K3923" s="16">
        <v>11.95</v>
      </c>
      <c r="L3923" s="17" t="s">
        <v>104</v>
      </c>
      <c r="M3923" s="163" t="str">
        <f>IFERROR(GETPIVOTDATA("Tot. Bottles",'- Ordine Aggregato -'!$A$1,"sku anker",A3923),"")</f>
        <v/>
      </c>
      <c r="N3923" s="18" t="s">
        <v>34</v>
      </c>
      <c r="O3923" s="19" t="str">
        <f t="shared" si="61"/>
        <v>Order online</v>
      </c>
      <c r="P3923" s="97" t="s">
        <v>146</v>
      </c>
      <c r="Q3923" s="13" t="s">
        <v>12808</v>
      </c>
      <c r="R3923" t="s">
        <v>12809</v>
      </c>
      <c r="S3923" s="20">
        <v>0</v>
      </c>
      <c r="T3923" s="21" t="s">
        <v>38</v>
      </c>
    </row>
    <row r="3924" spans="1:20" x14ac:dyDescent="0.35">
      <c r="A3924" s="96" t="s">
        <v>12810</v>
      </c>
      <c r="D3924" s="13" t="s">
        <v>12811</v>
      </c>
      <c r="E3924" s="13">
        <v>6</v>
      </c>
      <c r="F3924" s="14">
        <v>0.7</v>
      </c>
      <c r="G3924" s="13" t="s">
        <v>46</v>
      </c>
      <c r="H3924" s="14">
        <v>40</v>
      </c>
      <c r="I3924" s="15" t="s">
        <v>32</v>
      </c>
      <c r="J3924" s="16">
        <v>40.5</v>
      </c>
      <c r="K3924" s="16">
        <v>6.75</v>
      </c>
      <c r="L3924" s="17" t="s">
        <v>1094</v>
      </c>
      <c r="M3924" s="163" t="str">
        <f>IFERROR(GETPIVOTDATA("Tot. Bottles",'- Ordine Aggregato -'!$A$1,"sku anker",A3924),"")</f>
        <v/>
      </c>
      <c r="N3924" s="18" t="s">
        <v>67</v>
      </c>
      <c r="O3924" s="19" t="str">
        <f t="shared" si="61"/>
        <v>Order online</v>
      </c>
      <c r="P3924" s="97" t="s">
        <v>773</v>
      </c>
      <c r="Q3924" s="13" t="s">
        <v>12812</v>
      </c>
      <c r="R3924" t="s">
        <v>12813</v>
      </c>
      <c r="S3924" s="20">
        <v>6.75</v>
      </c>
      <c r="T3924" s="21" t="s">
        <v>38</v>
      </c>
    </row>
    <row r="3925" spans="1:20" x14ac:dyDescent="0.35">
      <c r="A3925" s="96" t="s">
        <v>12814</v>
      </c>
      <c r="B3925" s="96"/>
      <c r="C3925" s="96"/>
      <c r="D3925" s="13" t="s">
        <v>12815</v>
      </c>
      <c r="E3925" s="13">
        <v>6</v>
      </c>
      <c r="F3925" s="14">
        <v>0.7</v>
      </c>
      <c r="G3925" s="13" t="s">
        <v>46</v>
      </c>
      <c r="H3925" s="14">
        <v>40</v>
      </c>
      <c r="I3925" s="15" t="s">
        <v>32</v>
      </c>
      <c r="J3925" s="16">
        <v>111</v>
      </c>
      <c r="K3925" s="16">
        <v>18.5</v>
      </c>
      <c r="L3925" s="17" t="s">
        <v>104</v>
      </c>
      <c r="M3925" s="163" t="str">
        <f>IFERROR(GETPIVOTDATA("Tot. Bottles",'- Ordine Aggregato -'!$A$1,"sku anker",A3925),"")</f>
        <v/>
      </c>
      <c r="N3925" s="18" t="s">
        <v>67</v>
      </c>
      <c r="O3925" s="19" t="str">
        <f t="shared" si="61"/>
        <v>Order online</v>
      </c>
      <c r="P3925" s="97" t="s">
        <v>2565</v>
      </c>
      <c r="Q3925" s="13" t="s">
        <v>12816</v>
      </c>
      <c r="R3925" t="s">
        <v>12817</v>
      </c>
      <c r="S3925" s="20">
        <v>18.5</v>
      </c>
      <c r="T3925" s="21" t="s">
        <v>38</v>
      </c>
    </row>
    <row r="3926" spans="1:20" x14ac:dyDescent="0.35">
      <c r="A3926" s="96" t="s">
        <v>16065</v>
      </c>
      <c r="B3926" s="96"/>
      <c r="C3926" s="96"/>
      <c r="D3926" s="13" t="s">
        <v>16066</v>
      </c>
      <c r="E3926" s="13">
        <v>6</v>
      </c>
      <c r="F3926" s="14">
        <v>0.7</v>
      </c>
      <c r="G3926" s="13" t="s">
        <v>14872</v>
      </c>
      <c r="H3926" s="14">
        <v>42</v>
      </c>
      <c r="I3926" s="15" t="s">
        <v>32</v>
      </c>
      <c r="J3926" s="16">
        <v>183</v>
      </c>
      <c r="K3926" s="16">
        <v>30.5</v>
      </c>
      <c r="L3926" s="17" t="s">
        <v>368</v>
      </c>
      <c r="M3926" s="163" t="str">
        <f>IFERROR(GETPIVOTDATA("Tot. Bottles",'- Ordine Aggregato -'!$A$1,"sku anker",A3926),"")</f>
        <v/>
      </c>
      <c r="N3926" s="18" t="s">
        <v>34</v>
      </c>
      <c r="O3926" s="19" t="str">
        <f t="shared" si="61"/>
        <v>Order online</v>
      </c>
      <c r="P3926" s="97" t="s">
        <v>225</v>
      </c>
      <c r="Q3926" s="13" t="s">
        <v>16067</v>
      </c>
      <c r="R3926" t="s">
        <v>16068</v>
      </c>
      <c r="S3926" s="20">
        <v>0</v>
      </c>
      <c r="T3926" s="21" t="s">
        <v>38</v>
      </c>
    </row>
    <row r="3927" spans="1:20" x14ac:dyDescent="0.35">
      <c r="A3927" s="96" t="s">
        <v>12818</v>
      </c>
      <c r="D3927" s="13" t="s">
        <v>12819</v>
      </c>
      <c r="E3927" s="13">
        <v>6</v>
      </c>
      <c r="F3927" s="14">
        <v>0.5</v>
      </c>
      <c r="G3927" s="13" t="s">
        <v>46</v>
      </c>
      <c r="H3927" s="14">
        <v>42.9</v>
      </c>
      <c r="I3927" s="15" t="s">
        <v>32</v>
      </c>
      <c r="J3927" s="16">
        <v>153</v>
      </c>
      <c r="K3927" s="16">
        <v>25.5</v>
      </c>
      <c r="L3927" s="17" t="s">
        <v>478</v>
      </c>
      <c r="M3927" s="163" t="str">
        <f>IFERROR(GETPIVOTDATA("Tot. Bottles",'- Ordine Aggregato -'!$A$1,"sku anker",A3927),"")</f>
        <v/>
      </c>
      <c r="N3927" s="18" t="s">
        <v>42</v>
      </c>
      <c r="O3927" s="19" t="str">
        <f t="shared" si="61"/>
        <v>Order online</v>
      </c>
      <c r="P3927" s="97" t="s">
        <v>68</v>
      </c>
      <c r="Q3927" s="13" t="s">
        <v>12820</v>
      </c>
      <c r="R3927" t="s">
        <v>12821</v>
      </c>
      <c r="S3927" s="20">
        <v>0</v>
      </c>
      <c r="T3927" s="21" t="s">
        <v>38</v>
      </c>
    </row>
    <row r="3928" spans="1:20" x14ac:dyDescent="0.35">
      <c r="A3928" s="13" t="s">
        <v>12822</v>
      </c>
      <c r="B3928" s="13"/>
      <c r="C3928" s="13"/>
      <c r="D3928" s="13" t="s">
        <v>12823</v>
      </c>
      <c r="E3928" s="13">
        <v>6</v>
      </c>
      <c r="F3928" s="14">
        <v>1</v>
      </c>
      <c r="G3928" s="13" t="s">
        <v>14872</v>
      </c>
      <c r="H3928" s="14">
        <v>43</v>
      </c>
      <c r="I3928" s="15" t="s">
        <v>32</v>
      </c>
      <c r="J3928" s="16">
        <v>213</v>
      </c>
      <c r="K3928" s="16">
        <v>35.5</v>
      </c>
      <c r="L3928" s="17" t="s">
        <v>145</v>
      </c>
      <c r="M3928" s="163" t="str">
        <f>IFERROR(GETPIVOTDATA("Tot. Bottles",'- Ordine Aggregato -'!$A$1,"sku anker",A3928),"")</f>
        <v/>
      </c>
      <c r="N3928" s="18" t="s">
        <v>67</v>
      </c>
      <c r="O3928" s="19" t="str">
        <f t="shared" si="61"/>
        <v>Order online</v>
      </c>
      <c r="P3928" s="97" t="s">
        <v>146</v>
      </c>
      <c r="Q3928" s="13" t="s">
        <v>12824</v>
      </c>
      <c r="R3928" t="s">
        <v>12825</v>
      </c>
      <c r="S3928" s="20">
        <v>35.5</v>
      </c>
      <c r="T3928" s="21" t="s">
        <v>38</v>
      </c>
    </row>
    <row r="3929" spans="1:20" x14ac:dyDescent="0.35">
      <c r="A3929" s="96" t="s">
        <v>12826</v>
      </c>
      <c r="B3929" s="96"/>
      <c r="C3929" s="96"/>
      <c r="D3929" s="13" t="s">
        <v>12827</v>
      </c>
      <c r="E3929" s="13">
        <v>6</v>
      </c>
      <c r="F3929" s="14">
        <v>0.7</v>
      </c>
      <c r="G3929" s="13" t="s">
        <v>14871</v>
      </c>
      <c r="H3929" s="14">
        <v>43</v>
      </c>
      <c r="I3929" s="15" t="s">
        <v>32</v>
      </c>
      <c r="J3929" s="16">
        <v>159</v>
      </c>
      <c r="K3929" s="16">
        <v>26.5</v>
      </c>
      <c r="L3929" s="17" t="s">
        <v>145</v>
      </c>
      <c r="M3929" s="163" t="str">
        <f>IFERROR(GETPIVOTDATA("Tot. Bottles",'- Ordine Aggregato -'!$A$1,"sku anker",A3929),"")</f>
        <v/>
      </c>
      <c r="N3929" s="18" t="s">
        <v>67</v>
      </c>
      <c r="O3929" s="19" t="str">
        <f t="shared" si="61"/>
        <v>Order online</v>
      </c>
      <c r="P3929" s="97" t="s">
        <v>146</v>
      </c>
      <c r="Q3929" s="13" t="s">
        <v>12828</v>
      </c>
      <c r="R3929" t="s">
        <v>12829</v>
      </c>
      <c r="S3929" s="20">
        <v>26.5</v>
      </c>
      <c r="T3929" s="21" t="s">
        <v>38</v>
      </c>
    </row>
    <row r="3930" spans="1:20" x14ac:dyDescent="0.35">
      <c r="A3930" s="13" t="s">
        <v>12830</v>
      </c>
      <c r="B3930" s="13"/>
      <c r="C3930" s="13"/>
      <c r="D3930" s="13" t="s">
        <v>12831</v>
      </c>
      <c r="E3930" s="13">
        <v>6</v>
      </c>
      <c r="F3930" s="14">
        <v>0.7</v>
      </c>
      <c r="G3930" s="13" t="s">
        <v>46</v>
      </c>
      <c r="H3930" s="14">
        <v>46</v>
      </c>
      <c r="I3930" s="15" t="s">
        <v>32</v>
      </c>
      <c r="J3930" s="16">
        <v>348</v>
      </c>
      <c r="K3930" s="16">
        <v>58</v>
      </c>
      <c r="L3930" s="17" t="s">
        <v>145</v>
      </c>
      <c r="M3930" s="163" t="str">
        <f>IFERROR(GETPIVOTDATA("Tot. Bottles",'- Ordine Aggregato -'!$A$1,"sku anker",A3930),"")</f>
        <v/>
      </c>
      <c r="N3930" s="18" t="s">
        <v>42</v>
      </c>
      <c r="O3930" s="19" t="str">
        <f t="shared" si="61"/>
        <v>Order online</v>
      </c>
      <c r="P3930" s="97" t="s">
        <v>146</v>
      </c>
      <c r="Q3930" s="13" t="s">
        <v>12832</v>
      </c>
      <c r="R3930" t="s">
        <v>12833</v>
      </c>
      <c r="S3930" s="20">
        <v>0</v>
      </c>
      <c r="T3930" s="21" t="s">
        <v>38</v>
      </c>
    </row>
    <row r="3931" spans="1:20" x14ac:dyDescent="0.35">
      <c r="A3931" s="96" t="s">
        <v>14769</v>
      </c>
      <c r="B3931" s="96"/>
      <c r="C3931" s="96"/>
      <c r="D3931" s="13" t="s">
        <v>14770</v>
      </c>
      <c r="E3931" s="13">
        <v>6</v>
      </c>
      <c r="F3931" s="14">
        <v>0.7</v>
      </c>
      <c r="G3931" s="13" t="s">
        <v>46</v>
      </c>
      <c r="H3931" s="14">
        <v>61</v>
      </c>
      <c r="I3931" s="15" t="s">
        <v>32</v>
      </c>
      <c r="J3931" s="16">
        <v>357</v>
      </c>
      <c r="K3931" s="16">
        <v>59.5</v>
      </c>
      <c r="L3931" s="17" t="s">
        <v>145</v>
      </c>
      <c r="M3931" s="163" t="str">
        <f>IFERROR(GETPIVOTDATA("Tot. Bottles",'- Ordine Aggregato -'!$A$1,"sku anker",A3931),"")</f>
        <v/>
      </c>
      <c r="N3931" s="18" t="s">
        <v>42</v>
      </c>
      <c r="O3931" s="19" t="str">
        <f t="shared" si="61"/>
        <v>Order online</v>
      </c>
      <c r="P3931" s="97" t="s">
        <v>146</v>
      </c>
      <c r="Q3931" s="13" t="s">
        <v>16069</v>
      </c>
      <c r="R3931" t="s">
        <v>16070</v>
      </c>
      <c r="S3931" s="20">
        <v>0</v>
      </c>
      <c r="T3931" s="21" t="s">
        <v>38</v>
      </c>
    </row>
    <row r="3932" spans="1:20" x14ac:dyDescent="0.35">
      <c r="A3932" s="96" t="s">
        <v>12834</v>
      </c>
      <c r="D3932" s="13" t="s">
        <v>12835</v>
      </c>
      <c r="E3932" s="13">
        <v>6</v>
      </c>
      <c r="F3932" s="14">
        <v>0.7</v>
      </c>
      <c r="G3932" s="13" t="s">
        <v>46</v>
      </c>
      <c r="H3932" s="14">
        <v>58.6</v>
      </c>
      <c r="I3932" s="15" t="s">
        <v>32</v>
      </c>
      <c r="J3932" s="16">
        <v>357</v>
      </c>
      <c r="K3932" s="16">
        <v>59.5</v>
      </c>
      <c r="L3932" s="17" t="s">
        <v>145</v>
      </c>
      <c r="M3932" s="163" t="str">
        <f>IFERROR(GETPIVOTDATA("Tot. Bottles",'- Ordine Aggregato -'!$A$1,"sku anker",A3932),"")</f>
        <v/>
      </c>
      <c r="N3932" s="18" t="s">
        <v>42</v>
      </c>
      <c r="O3932" s="19" t="str">
        <f t="shared" si="61"/>
        <v>Order online</v>
      </c>
      <c r="P3932" s="97" t="s">
        <v>146</v>
      </c>
      <c r="Q3932" s="13" t="s">
        <v>12836</v>
      </c>
      <c r="R3932" t="s">
        <v>12837</v>
      </c>
      <c r="S3932" s="20">
        <v>0</v>
      </c>
      <c r="T3932" s="21" t="s">
        <v>38</v>
      </c>
    </row>
    <row r="3933" spans="1:20" x14ac:dyDescent="0.35">
      <c r="A3933" s="13" t="s">
        <v>14771</v>
      </c>
      <c r="B3933" s="13"/>
      <c r="C3933" s="13"/>
      <c r="D3933" s="13" t="s">
        <v>14772</v>
      </c>
      <c r="E3933" s="13">
        <v>6</v>
      </c>
      <c r="F3933" s="14">
        <v>0.7</v>
      </c>
      <c r="G3933" s="13" t="s">
        <v>14872</v>
      </c>
      <c r="H3933" s="14">
        <v>58.2</v>
      </c>
      <c r="I3933" s="15" t="s">
        <v>32</v>
      </c>
      <c r="J3933" s="16">
        <v>357</v>
      </c>
      <c r="K3933" s="16">
        <v>59.5</v>
      </c>
      <c r="L3933" s="17" t="s">
        <v>145</v>
      </c>
      <c r="M3933" s="163" t="str">
        <f>IFERROR(GETPIVOTDATA("Tot. Bottles",'- Ordine Aggregato -'!$A$1,"sku anker",A3933),"")</f>
        <v/>
      </c>
      <c r="N3933" s="18" t="s">
        <v>42</v>
      </c>
      <c r="O3933" s="19" t="str">
        <f t="shared" si="61"/>
        <v>Order online</v>
      </c>
      <c r="P3933" s="97" t="s">
        <v>146</v>
      </c>
      <c r="Q3933" s="13" t="s">
        <v>16071</v>
      </c>
      <c r="R3933" t="s">
        <v>16072</v>
      </c>
      <c r="S3933" s="20">
        <v>0</v>
      </c>
      <c r="T3933" s="21" t="s">
        <v>38</v>
      </c>
    </row>
    <row r="3934" spans="1:20" x14ac:dyDescent="0.35">
      <c r="A3934" s="96" t="s">
        <v>14773</v>
      </c>
      <c r="D3934" s="13" t="s">
        <v>14774</v>
      </c>
      <c r="E3934" s="13">
        <v>6</v>
      </c>
      <c r="F3934" s="14">
        <v>0.7</v>
      </c>
      <c r="G3934" s="13" t="s">
        <v>46</v>
      </c>
      <c r="H3934" s="14">
        <v>59.4</v>
      </c>
      <c r="I3934" s="15" t="s">
        <v>32</v>
      </c>
      <c r="J3934" s="16">
        <v>357</v>
      </c>
      <c r="K3934" s="16">
        <v>59.5</v>
      </c>
      <c r="L3934" s="17" t="s">
        <v>145</v>
      </c>
      <c r="M3934" s="163" t="str">
        <f>IFERROR(GETPIVOTDATA("Tot. Bottles",'- Ordine Aggregato -'!$A$1,"sku anker",A3934),"")</f>
        <v/>
      </c>
      <c r="N3934" s="18" t="s">
        <v>42</v>
      </c>
      <c r="O3934" s="19" t="str">
        <f t="shared" si="61"/>
        <v>Order online</v>
      </c>
      <c r="P3934" s="97" t="s">
        <v>146</v>
      </c>
      <c r="Q3934" s="13" t="s">
        <v>16073</v>
      </c>
      <c r="R3934" t="s">
        <v>42</v>
      </c>
      <c r="S3934" s="20">
        <v>0</v>
      </c>
      <c r="T3934" s="21" t="s">
        <v>38</v>
      </c>
    </row>
    <row r="3935" spans="1:20" x14ac:dyDescent="0.35">
      <c r="A3935" s="13" t="s">
        <v>12838</v>
      </c>
      <c r="B3935" s="13"/>
      <c r="C3935" s="13"/>
      <c r="D3935" s="13" t="s">
        <v>12839</v>
      </c>
      <c r="E3935" s="13">
        <v>6</v>
      </c>
      <c r="F3935" s="14">
        <v>0.7</v>
      </c>
      <c r="G3935" s="13" t="s">
        <v>14872</v>
      </c>
      <c r="H3935" s="14">
        <v>46</v>
      </c>
      <c r="I3935" s="15" t="s">
        <v>32</v>
      </c>
      <c r="J3935" s="16">
        <v>309</v>
      </c>
      <c r="K3935" s="16">
        <v>51.5</v>
      </c>
      <c r="L3935" s="17" t="s">
        <v>145</v>
      </c>
      <c r="M3935" s="163" t="str">
        <f>IFERROR(GETPIVOTDATA("Tot. Bottles",'- Ordine Aggregato -'!$A$1,"sku anker",A3935),"")</f>
        <v/>
      </c>
      <c r="N3935" s="18" t="s">
        <v>42</v>
      </c>
      <c r="O3935" s="19" t="str">
        <f t="shared" si="61"/>
        <v>Order online</v>
      </c>
      <c r="P3935" s="97" t="s">
        <v>146</v>
      </c>
      <c r="Q3935" s="13" t="s">
        <v>12840</v>
      </c>
      <c r="R3935" t="s">
        <v>12841</v>
      </c>
      <c r="S3935" s="20">
        <v>0</v>
      </c>
      <c r="T3935" s="21" t="s">
        <v>38</v>
      </c>
    </row>
    <row r="3936" spans="1:20" x14ac:dyDescent="0.35">
      <c r="A3936" s="13" t="s">
        <v>12842</v>
      </c>
      <c r="B3936" s="13"/>
      <c r="C3936" s="13"/>
      <c r="D3936" s="13" t="s">
        <v>12843</v>
      </c>
      <c r="E3936" s="13">
        <v>6</v>
      </c>
      <c r="F3936" s="14">
        <v>0.7</v>
      </c>
      <c r="G3936" s="13" t="s">
        <v>14872</v>
      </c>
      <c r="H3936" s="14">
        <v>48</v>
      </c>
      <c r="I3936" s="15" t="s">
        <v>32</v>
      </c>
      <c r="J3936" s="16">
        <v>178.5</v>
      </c>
      <c r="K3936" s="16">
        <v>29.75</v>
      </c>
      <c r="L3936" s="17" t="s">
        <v>145</v>
      </c>
      <c r="M3936" s="163" t="str">
        <f>IFERROR(GETPIVOTDATA("Tot. Bottles",'- Ordine Aggregato -'!$A$1,"sku anker",A3936),"")</f>
        <v/>
      </c>
      <c r="N3936" s="18" t="s">
        <v>42</v>
      </c>
      <c r="O3936" s="19" t="str">
        <f t="shared" si="61"/>
        <v>Order online</v>
      </c>
      <c r="P3936" s="97" t="s">
        <v>146</v>
      </c>
      <c r="Q3936" s="13" t="s">
        <v>12844</v>
      </c>
      <c r="R3936" t="s">
        <v>12845</v>
      </c>
      <c r="S3936" s="20">
        <v>0</v>
      </c>
      <c r="T3936" s="21" t="s">
        <v>38</v>
      </c>
    </row>
    <row r="3937" spans="1:20" x14ac:dyDescent="0.35">
      <c r="A3937" s="13" t="s">
        <v>12849</v>
      </c>
      <c r="B3937" s="13"/>
      <c r="C3937" s="13"/>
      <c r="D3937" s="13" t="s">
        <v>12850</v>
      </c>
      <c r="E3937" s="13">
        <v>6</v>
      </c>
      <c r="F3937" s="14">
        <v>0.7</v>
      </c>
      <c r="G3937" s="13" t="s">
        <v>14872</v>
      </c>
      <c r="H3937" s="14">
        <v>40</v>
      </c>
      <c r="I3937" s="15" t="s">
        <v>32</v>
      </c>
      <c r="J3937" s="16">
        <v>126</v>
      </c>
      <c r="K3937" s="16">
        <v>21</v>
      </c>
      <c r="L3937" s="17" t="s">
        <v>145</v>
      </c>
      <c r="M3937" s="163" t="str">
        <f>IFERROR(GETPIVOTDATA("Tot. Bottles",'- Ordine Aggregato -'!$A$1,"sku anker",A3937),"")</f>
        <v/>
      </c>
      <c r="N3937" s="18" t="s">
        <v>42</v>
      </c>
      <c r="O3937" s="19" t="str">
        <f t="shared" si="61"/>
        <v>Order online</v>
      </c>
      <c r="P3937" s="97" t="s">
        <v>146</v>
      </c>
      <c r="Q3937" s="13" t="s">
        <v>12847</v>
      </c>
      <c r="R3937" t="s">
        <v>12851</v>
      </c>
      <c r="S3937" s="20">
        <v>0</v>
      </c>
      <c r="T3937" s="21" t="s">
        <v>38</v>
      </c>
    </row>
    <row r="3938" spans="1:20" x14ac:dyDescent="0.35">
      <c r="A3938" s="96" t="s">
        <v>14501</v>
      </c>
      <c r="B3938" s="96"/>
      <c r="C3938" s="96"/>
      <c r="D3938" s="13" t="s">
        <v>12853</v>
      </c>
      <c r="E3938" s="13">
        <v>3</v>
      </c>
      <c r="F3938" s="14">
        <v>0.7</v>
      </c>
      <c r="G3938" s="13" t="s">
        <v>46</v>
      </c>
      <c r="H3938" s="14">
        <v>40</v>
      </c>
      <c r="I3938" s="15" t="s">
        <v>32</v>
      </c>
      <c r="J3938" s="16">
        <v>70.199999999999989</v>
      </c>
      <c r="K3938" s="16">
        <v>23.4</v>
      </c>
      <c r="L3938" s="17" t="s">
        <v>145</v>
      </c>
      <c r="M3938" s="163" t="str">
        <f>IFERROR(GETPIVOTDATA("Tot. Bottles",'- Ordine Aggregato -'!$A$1,"sku anker",A3938),"")</f>
        <v/>
      </c>
      <c r="N3938" s="18" t="s">
        <v>42</v>
      </c>
      <c r="O3938" s="19" t="str">
        <f t="shared" si="61"/>
        <v>Order online</v>
      </c>
      <c r="P3938" s="97" t="s">
        <v>146</v>
      </c>
      <c r="Q3938" s="13" t="s">
        <v>12847</v>
      </c>
      <c r="R3938" t="s">
        <v>16074</v>
      </c>
      <c r="S3938" s="20">
        <v>0</v>
      </c>
      <c r="T3938" s="21" t="s">
        <v>38</v>
      </c>
    </row>
    <row r="3939" spans="1:20" x14ac:dyDescent="0.35">
      <c r="A3939" s="96" t="s">
        <v>12852</v>
      </c>
      <c r="B3939" s="96"/>
      <c r="C3939" s="96"/>
      <c r="D3939" s="13" t="s">
        <v>12853</v>
      </c>
      <c r="E3939" s="13">
        <v>6</v>
      </c>
      <c r="F3939" s="14">
        <v>0.7</v>
      </c>
      <c r="G3939" s="13" t="s">
        <v>14871</v>
      </c>
      <c r="H3939" s="14">
        <v>40</v>
      </c>
      <c r="I3939" s="15" t="s">
        <v>32</v>
      </c>
      <c r="J3939" s="16">
        <v>140.39999999999998</v>
      </c>
      <c r="K3939" s="16">
        <v>23.4</v>
      </c>
      <c r="L3939" s="17" t="s">
        <v>145</v>
      </c>
      <c r="M3939" s="163" t="str">
        <f>IFERROR(GETPIVOTDATA("Tot. Bottles",'- Ordine Aggregato -'!$A$1,"sku anker",A3939),"")</f>
        <v/>
      </c>
      <c r="N3939" s="18" t="s">
        <v>42</v>
      </c>
      <c r="O3939" s="19" t="str">
        <f t="shared" si="61"/>
        <v>Order online</v>
      </c>
      <c r="P3939" s="97" t="s">
        <v>146</v>
      </c>
      <c r="Q3939" s="13" t="s">
        <v>12854</v>
      </c>
      <c r="R3939" t="s">
        <v>12848</v>
      </c>
      <c r="S3939" s="20">
        <v>0</v>
      </c>
      <c r="T3939" s="21" t="s">
        <v>38</v>
      </c>
    </row>
    <row r="3940" spans="1:20" x14ac:dyDescent="0.35">
      <c r="A3940" s="13" t="s">
        <v>12846</v>
      </c>
      <c r="B3940" s="13"/>
      <c r="C3940" s="13"/>
      <c r="D3940" s="13" t="s">
        <v>12853</v>
      </c>
      <c r="E3940" s="13">
        <v>6</v>
      </c>
      <c r="F3940" s="14">
        <v>0.7</v>
      </c>
      <c r="G3940" s="13" t="s">
        <v>46</v>
      </c>
      <c r="H3940" s="14">
        <v>40</v>
      </c>
      <c r="I3940" s="15" t="s">
        <v>32</v>
      </c>
      <c r="J3940" s="16">
        <v>141</v>
      </c>
      <c r="K3940" s="16">
        <v>23.5</v>
      </c>
      <c r="L3940" s="17" t="s">
        <v>145</v>
      </c>
      <c r="M3940" s="163" t="str">
        <f>IFERROR(GETPIVOTDATA("Tot. Bottles",'- Ordine Aggregato -'!$A$1,"sku anker",A3940),"")</f>
        <v/>
      </c>
      <c r="N3940" s="18" t="s">
        <v>42</v>
      </c>
      <c r="O3940" s="19" t="str">
        <f t="shared" si="61"/>
        <v>Order online</v>
      </c>
      <c r="P3940" s="97" t="s">
        <v>146</v>
      </c>
      <c r="Q3940" s="13" t="s">
        <v>12847</v>
      </c>
      <c r="R3940" t="s">
        <v>12848</v>
      </c>
      <c r="S3940" s="20">
        <v>0</v>
      </c>
      <c r="T3940" s="21" t="s">
        <v>38</v>
      </c>
    </row>
    <row r="3941" spans="1:20" x14ac:dyDescent="0.35">
      <c r="A3941" s="96" t="s">
        <v>12855</v>
      </c>
      <c r="B3941" s="96"/>
      <c r="C3941" s="96"/>
      <c r="D3941" s="13" t="s">
        <v>12856</v>
      </c>
      <c r="E3941" s="13">
        <v>6</v>
      </c>
      <c r="F3941" s="14">
        <v>0.7</v>
      </c>
      <c r="G3941" s="13" t="s">
        <v>46</v>
      </c>
      <c r="H3941" s="14">
        <v>40</v>
      </c>
      <c r="I3941" s="15" t="s">
        <v>32</v>
      </c>
      <c r="J3941" s="16">
        <v>165</v>
      </c>
      <c r="K3941" s="16">
        <v>27.5</v>
      </c>
      <c r="L3941" s="17" t="s">
        <v>145</v>
      </c>
      <c r="M3941" s="163" t="str">
        <f>IFERROR(GETPIVOTDATA("Tot. Bottles",'- Ordine Aggregato -'!$A$1,"sku anker",A3941),"")</f>
        <v/>
      </c>
      <c r="N3941" s="18" t="s">
        <v>42</v>
      </c>
      <c r="O3941" s="19" t="str">
        <f t="shared" si="61"/>
        <v>Order online</v>
      </c>
      <c r="P3941" s="97" t="s">
        <v>146</v>
      </c>
      <c r="Q3941" s="13" t="s">
        <v>12857</v>
      </c>
      <c r="R3941" t="s">
        <v>12858</v>
      </c>
      <c r="S3941" s="20">
        <v>0</v>
      </c>
      <c r="T3941" s="21" t="s">
        <v>38</v>
      </c>
    </row>
    <row r="3942" spans="1:20" x14ac:dyDescent="0.35">
      <c r="A3942" s="96" t="s">
        <v>12859</v>
      </c>
      <c r="B3942" s="96"/>
      <c r="C3942" s="96"/>
      <c r="D3942" s="13" t="s">
        <v>12860</v>
      </c>
      <c r="E3942" s="13">
        <v>6</v>
      </c>
      <c r="F3942" s="14">
        <v>0.7</v>
      </c>
      <c r="G3942" s="13" t="s">
        <v>14871</v>
      </c>
      <c r="H3942" s="14">
        <v>40</v>
      </c>
      <c r="I3942" s="15" t="s">
        <v>32</v>
      </c>
      <c r="J3942" s="16">
        <v>213</v>
      </c>
      <c r="K3942" s="16">
        <v>35.5</v>
      </c>
      <c r="L3942" s="17" t="s">
        <v>145</v>
      </c>
      <c r="M3942" s="163" t="str">
        <f>IFERROR(GETPIVOTDATA("Tot. Bottles",'- Ordine Aggregato -'!$A$1,"sku anker",A3942),"")</f>
        <v/>
      </c>
      <c r="N3942" s="18" t="s">
        <v>42</v>
      </c>
      <c r="O3942" s="19" t="str">
        <f t="shared" si="61"/>
        <v>Order online</v>
      </c>
      <c r="P3942" s="97" t="s">
        <v>146</v>
      </c>
      <c r="Q3942" s="13" t="s">
        <v>12861</v>
      </c>
      <c r="R3942" t="s">
        <v>12862</v>
      </c>
      <c r="S3942" s="20">
        <v>0</v>
      </c>
      <c r="T3942" s="21" t="s">
        <v>38</v>
      </c>
    </row>
    <row r="3943" spans="1:20" x14ac:dyDescent="0.35">
      <c r="A3943" s="96" t="s">
        <v>12863</v>
      </c>
      <c r="B3943" s="96"/>
      <c r="C3943" s="96"/>
      <c r="D3943" s="13" t="s">
        <v>12868</v>
      </c>
      <c r="E3943" s="13">
        <v>6</v>
      </c>
      <c r="F3943" s="14">
        <v>0.7</v>
      </c>
      <c r="G3943" s="13" t="s">
        <v>14872</v>
      </c>
      <c r="H3943" s="14">
        <v>40</v>
      </c>
      <c r="I3943" s="15" t="s">
        <v>32</v>
      </c>
      <c r="J3943" s="16">
        <v>375</v>
      </c>
      <c r="K3943" s="16">
        <v>62.5</v>
      </c>
      <c r="L3943" s="17" t="s">
        <v>145</v>
      </c>
      <c r="M3943" s="163" t="str">
        <f>IFERROR(GETPIVOTDATA("Tot. Bottles",'- Ordine Aggregato -'!$A$1,"sku anker",A3943),"")</f>
        <v/>
      </c>
      <c r="N3943" s="18" t="s">
        <v>42</v>
      </c>
      <c r="O3943" s="19" t="str">
        <f t="shared" si="61"/>
        <v>Order online</v>
      </c>
      <c r="P3943" s="97" t="s">
        <v>146</v>
      </c>
      <c r="Q3943" s="13" t="s">
        <v>12865</v>
      </c>
      <c r="R3943" t="s">
        <v>12866</v>
      </c>
      <c r="S3943" s="20">
        <v>0</v>
      </c>
      <c r="T3943" s="21" t="s">
        <v>38</v>
      </c>
    </row>
    <row r="3944" spans="1:20" x14ac:dyDescent="0.35">
      <c r="A3944" s="96" t="s">
        <v>12867</v>
      </c>
      <c r="D3944" s="13" t="s">
        <v>12868</v>
      </c>
      <c r="E3944" s="13">
        <v>6</v>
      </c>
      <c r="F3944" s="14">
        <v>0.7</v>
      </c>
      <c r="G3944" s="13" t="s">
        <v>14872</v>
      </c>
      <c r="H3944" s="14">
        <v>40</v>
      </c>
      <c r="I3944" s="15" t="s">
        <v>32</v>
      </c>
      <c r="J3944" s="16">
        <v>375</v>
      </c>
      <c r="K3944" s="16">
        <v>62.5</v>
      </c>
      <c r="L3944" s="17" t="s">
        <v>145</v>
      </c>
      <c r="M3944" s="163" t="str">
        <f>IFERROR(GETPIVOTDATA("Tot. Bottles",'- Ordine Aggregato -'!$A$1,"sku anker",A3944),"")</f>
        <v/>
      </c>
      <c r="N3944" s="18" t="s">
        <v>42</v>
      </c>
      <c r="O3944" s="19" t="str">
        <f t="shared" si="61"/>
        <v>Order online</v>
      </c>
      <c r="P3944" s="97" t="s">
        <v>146</v>
      </c>
      <c r="Q3944" s="13" t="s">
        <v>12869</v>
      </c>
      <c r="R3944" t="s">
        <v>12870</v>
      </c>
      <c r="S3944" s="20">
        <v>0</v>
      </c>
      <c r="T3944" s="21" t="s">
        <v>38</v>
      </c>
    </row>
    <row r="3945" spans="1:20" x14ac:dyDescent="0.35">
      <c r="A3945" s="96" t="s">
        <v>12871</v>
      </c>
      <c r="D3945" s="13" t="s">
        <v>12872</v>
      </c>
      <c r="E3945" s="13">
        <v>6</v>
      </c>
      <c r="F3945" s="14">
        <v>0.7</v>
      </c>
      <c r="G3945" s="13" t="s">
        <v>14871</v>
      </c>
      <c r="H3945" s="14">
        <v>40</v>
      </c>
      <c r="I3945" s="15" t="s">
        <v>32</v>
      </c>
      <c r="J3945" s="16">
        <v>156</v>
      </c>
      <c r="K3945" s="16">
        <v>26</v>
      </c>
      <c r="L3945" s="17" t="s">
        <v>145</v>
      </c>
      <c r="M3945" s="163" t="str">
        <f>IFERROR(GETPIVOTDATA("Tot. Bottles",'- Ordine Aggregato -'!$A$1,"sku anker",A3945),"")</f>
        <v/>
      </c>
      <c r="N3945" s="18" t="s">
        <v>42</v>
      </c>
      <c r="O3945" s="19" t="str">
        <f t="shared" si="61"/>
        <v>Order online</v>
      </c>
      <c r="P3945" s="97" t="s">
        <v>146</v>
      </c>
      <c r="Q3945" s="13" t="s">
        <v>12873</v>
      </c>
      <c r="R3945" t="s">
        <v>12874</v>
      </c>
      <c r="S3945" s="20">
        <v>0</v>
      </c>
      <c r="T3945" s="21" t="s">
        <v>38</v>
      </c>
    </row>
    <row r="3946" spans="1:20" x14ac:dyDescent="0.35">
      <c r="A3946" s="96" t="s">
        <v>12875</v>
      </c>
      <c r="D3946" s="13" t="s">
        <v>12876</v>
      </c>
      <c r="E3946" s="13">
        <v>6</v>
      </c>
      <c r="F3946" s="14">
        <v>0.7</v>
      </c>
      <c r="G3946" s="13" t="s">
        <v>46</v>
      </c>
      <c r="H3946" s="14">
        <v>40</v>
      </c>
      <c r="I3946" s="15" t="s">
        <v>32</v>
      </c>
      <c r="J3946" s="16">
        <v>129.89999999999998</v>
      </c>
      <c r="K3946" s="16">
        <v>21.65</v>
      </c>
      <c r="L3946" s="17" t="s">
        <v>145</v>
      </c>
      <c r="M3946" s="163" t="str">
        <f>IFERROR(GETPIVOTDATA("Tot. Bottles",'- Ordine Aggregato -'!$A$1,"sku anker",A3946),"")</f>
        <v/>
      </c>
      <c r="N3946" s="18" t="s">
        <v>42</v>
      </c>
      <c r="O3946" s="19" t="str">
        <f t="shared" si="61"/>
        <v>Order online</v>
      </c>
      <c r="P3946" s="97" t="s">
        <v>146</v>
      </c>
      <c r="Q3946" s="13" t="s">
        <v>12877</v>
      </c>
      <c r="R3946" t="s">
        <v>12878</v>
      </c>
      <c r="S3946" s="20">
        <v>0</v>
      </c>
      <c r="T3946" s="21" t="s">
        <v>38</v>
      </c>
    </row>
    <row r="3947" spans="1:20" x14ac:dyDescent="0.35">
      <c r="A3947" s="96" t="s">
        <v>12879</v>
      </c>
      <c r="D3947" s="13" t="s">
        <v>12880</v>
      </c>
      <c r="E3947" s="13">
        <v>120</v>
      </c>
      <c r="F3947" s="14">
        <v>0.05</v>
      </c>
      <c r="G3947" s="13" t="s">
        <v>46</v>
      </c>
      <c r="H3947" s="14">
        <v>40</v>
      </c>
      <c r="I3947" s="15" t="s">
        <v>32</v>
      </c>
      <c r="J3947" s="16">
        <v>264</v>
      </c>
      <c r="K3947" s="16">
        <v>2.2000000000000002</v>
      </c>
      <c r="L3947" s="17" t="s">
        <v>145</v>
      </c>
      <c r="M3947" s="163" t="str">
        <f>IFERROR(GETPIVOTDATA("Tot. Bottles",'- Ordine Aggregato -'!$A$1,"sku anker",A3947),"")</f>
        <v/>
      </c>
      <c r="N3947" s="18" t="s">
        <v>42</v>
      </c>
      <c r="O3947" s="19" t="str">
        <f t="shared" si="61"/>
        <v>Order online</v>
      </c>
      <c r="P3947" s="97" t="s">
        <v>146</v>
      </c>
      <c r="Q3947" s="13" t="s">
        <v>12881</v>
      </c>
      <c r="R3947" t="s">
        <v>12882</v>
      </c>
      <c r="S3947" s="20">
        <v>0</v>
      </c>
      <c r="T3947" s="21" t="s">
        <v>38</v>
      </c>
    </row>
    <row r="3948" spans="1:20" x14ac:dyDescent="0.35">
      <c r="A3948" s="96" t="s">
        <v>12884</v>
      </c>
      <c r="D3948" s="13" t="s">
        <v>12883</v>
      </c>
      <c r="E3948" s="13">
        <v>3</v>
      </c>
      <c r="F3948" s="14">
        <v>0.7</v>
      </c>
      <c r="G3948" s="13" t="s">
        <v>14871</v>
      </c>
      <c r="H3948" s="14">
        <v>40</v>
      </c>
      <c r="I3948" s="15" t="s">
        <v>32</v>
      </c>
      <c r="J3948" s="16">
        <v>52.5</v>
      </c>
      <c r="K3948" s="16">
        <v>17.5</v>
      </c>
      <c r="L3948" s="17" t="s">
        <v>145</v>
      </c>
      <c r="M3948" s="163" t="str">
        <f>IFERROR(GETPIVOTDATA("Tot. Bottles",'- Ordine Aggregato -'!$A$1,"sku anker",A3948),"")</f>
        <v/>
      </c>
      <c r="N3948" s="18" t="s">
        <v>42</v>
      </c>
      <c r="O3948" s="19" t="str">
        <f t="shared" si="61"/>
        <v>Order online</v>
      </c>
      <c r="P3948" s="97" t="s">
        <v>146</v>
      </c>
      <c r="Q3948" s="13" t="s">
        <v>12885</v>
      </c>
      <c r="R3948" t="s">
        <v>12886</v>
      </c>
      <c r="S3948" s="20">
        <v>0</v>
      </c>
      <c r="T3948" s="21" t="s">
        <v>38</v>
      </c>
    </row>
    <row r="3949" spans="1:20" x14ac:dyDescent="0.35">
      <c r="A3949" s="13" t="s">
        <v>12887</v>
      </c>
      <c r="B3949" s="13"/>
      <c r="C3949" s="13"/>
      <c r="D3949" s="13" t="s">
        <v>12883</v>
      </c>
      <c r="E3949" s="13">
        <v>6</v>
      </c>
      <c r="F3949" s="14">
        <v>0.7</v>
      </c>
      <c r="G3949" s="13" t="s">
        <v>14871</v>
      </c>
      <c r="H3949" s="14">
        <v>40</v>
      </c>
      <c r="I3949" s="15" t="s">
        <v>32</v>
      </c>
      <c r="J3949" s="16">
        <v>105</v>
      </c>
      <c r="K3949" s="16">
        <v>17.5</v>
      </c>
      <c r="L3949" s="17" t="s">
        <v>145</v>
      </c>
      <c r="M3949" s="163" t="str">
        <f>IFERROR(GETPIVOTDATA("Tot. Bottles",'- Ordine Aggregato -'!$A$1,"sku anker",A3949),"")</f>
        <v/>
      </c>
      <c r="N3949" s="18" t="s">
        <v>34</v>
      </c>
      <c r="O3949" s="19" t="str">
        <f t="shared" si="61"/>
        <v>Order online</v>
      </c>
      <c r="P3949" s="97" t="s">
        <v>146</v>
      </c>
      <c r="Q3949" s="13" t="s">
        <v>12885</v>
      </c>
      <c r="R3949" t="s">
        <v>12888</v>
      </c>
      <c r="S3949" s="20">
        <v>0</v>
      </c>
      <c r="T3949" s="21" t="s">
        <v>38</v>
      </c>
    </row>
    <row r="3950" spans="1:20" x14ac:dyDescent="0.35">
      <c r="A3950" s="13" t="s">
        <v>12889</v>
      </c>
      <c r="B3950" s="13"/>
      <c r="C3950" s="13"/>
      <c r="D3950" s="13" t="s">
        <v>12890</v>
      </c>
      <c r="E3950" s="13">
        <v>6</v>
      </c>
      <c r="F3950" s="14">
        <v>0.7</v>
      </c>
      <c r="G3950" s="13" t="s">
        <v>14871</v>
      </c>
      <c r="H3950" s="14">
        <v>40</v>
      </c>
      <c r="I3950" s="15" t="s">
        <v>32</v>
      </c>
      <c r="J3950" s="16">
        <v>162.89999999999998</v>
      </c>
      <c r="K3950" s="16">
        <v>27.15</v>
      </c>
      <c r="L3950" s="17" t="s">
        <v>145</v>
      </c>
      <c r="M3950" s="163" t="str">
        <f>IFERROR(GETPIVOTDATA("Tot. Bottles",'- Ordine Aggregato -'!$A$1,"sku anker",A3950),"")</f>
        <v/>
      </c>
      <c r="N3950" s="18" t="s">
        <v>42</v>
      </c>
      <c r="O3950" s="19" t="str">
        <f t="shared" si="61"/>
        <v>Order online</v>
      </c>
      <c r="P3950" s="97" t="s">
        <v>146</v>
      </c>
      <c r="Q3950" s="13" t="s">
        <v>12891</v>
      </c>
      <c r="R3950" t="s">
        <v>12892</v>
      </c>
      <c r="S3950" s="20">
        <v>0</v>
      </c>
      <c r="T3950" s="21" t="s">
        <v>38</v>
      </c>
    </row>
    <row r="3951" spans="1:20" x14ac:dyDescent="0.35">
      <c r="A3951" s="13" t="s">
        <v>12893</v>
      </c>
      <c r="B3951" s="13"/>
      <c r="C3951" s="13"/>
      <c r="D3951" s="13" t="s">
        <v>12894</v>
      </c>
      <c r="E3951" s="13">
        <v>6</v>
      </c>
      <c r="F3951" s="14">
        <v>0.7</v>
      </c>
      <c r="G3951" s="13" t="s">
        <v>14872</v>
      </c>
      <c r="H3951" s="14">
        <v>48.8</v>
      </c>
      <c r="I3951" s="15" t="s">
        <v>32</v>
      </c>
      <c r="J3951" s="16">
        <v>258</v>
      </c>
      <c r="K3951" s="16">
        <v>43</v>
      </c>
      <c r="L3951" s="17" t="s">
        <v>145</v>
      </c>
      <c r="M3951" s="163" t="str">
        <f>IFERROR(GETPIVOTDATA("Tot. Bottles",'- Ordine Aggregato -'!$A$1,"sku anker",A3951),"")</f>
        <v/>
      </c>
      <c r="N3951" s="18" t="s">
        <v>34</v>
      </c>
      <c r="O3951" s="19" t="str">
        <f t="shared" si="61"/>
        <v>Order online</v>
      </c>
      <c r="P3951" s="97" t="s">
        <v>146</v>
      </c>
      <c r="Q3951" s="13" t="s">
        <v>12895</v>
      </c>
      <c r="R3951" t="s">
        <v>12896</v>
      </c>
      <c r="S3951" s="20">
        <v>0</v>
      </c>
      <c r="T3951" s="21" t="s">
        <v>38</v>
      </c>
    </row>
    <row r="3952" spans="1:20" x14ac:dyDescent="0.35">
      <c r="A3952" s="96" t="s">
        <v>14584</v>
      </c>
      <c r="B3952" s="96"/>
      <c r="C3952" s="96"/>
      <c r="D3952" s="13" t="s">
        <v>14585</v>
      </c>
      <c r="E3952" s="13">
        <v>6</v>
      </c>
      <c r="F3952" s="14">
        <v>0.5</v>
      </c>
      <c r="G3952" s="13" t="s">
        <v>46</v>
      </c>
      <c r="H3952" s="14">
        <v>45</v>
      </c>
      <c r="I3952" s="15" t="s">
        <v>32</v>
      </c>
      <c r="J3952" s="16">
        <v>129</v>
      </c>
      <c r="K3952" s="16">
        <v>21.5</v>
      </c>
      <c r="L3952" s="17" t="s">
        <v>368</v>
      </c>
      <c r="M3952" s="163" t="str">
        <f>IFERROR(GETPIVOTDATA("Tot. Bottles",'- Ordine Aggregato -'!$A$1,"sku anker",A3952),"")</f>
        <v/>
      </c>
      <c r="N3952" s="18" t="s">
        <v>42</v>
      </c>
      <c r="O3952" s="19" t="str">
        <f t="shared" si="61"/>
        <v>Order online</v>
      </c>
      <c r="P3952" s="97" t="s">
        <v>220</v>
      </c>
      <c r="Q3952" s="13" t="s">
        <v>16075</v>
      </c>
      <c r="R3952" t="s">
        <v>42</v>
      </c>
      <c r="S3952" s="20">
        <v>0</v>
      </c>
      <c r="T3952" s="21" t="s">
        <v>38</v>
      </c>
    </row>
    <row r="3953" spans="1:20" x14ac:dyDescent="0.35">
      <c r="A3953" s="96" t="s">
        <v>12897</v>
      </c>
      <c r="D3953" s="13" t="s">
        <v>12898</v>
      </c>
      <c r="E3953" s="13">
        <v>6</v>
      </c>
      <c r="F3953" s="14">
        <v>0.7</v>
      </c>
      <c r="G3953" s="13" t="s">
        <v>46</v>
      </c>
      <c r="H3953" s="14">
        <v>43</v>
      </c>
      <c r="I3953" s="15" t="s">
        <v>32</v>
      </c>
      <c r="J3953" s="16">
        <v>237</v>
      </c>
      <c r="K3953" s="16">
        <v>39.5</v>
      </c>
      <c r="L3953" s="17" t="s">
        <v>145</v>
      </c>
      <c r="M3953" s="163" t="str">
        <f>IFERROR(GETPIVOTDATA("Tot. Bottles",'- Ordine Aggregato -'!$A$1,"sku anker",A3953),"")</f>
        <v/>
      </c>
      <c r="N3953" s="18" t="s">
        <v>34</v>
      </c>
      <c r="O3953" s="19" t="str">
        <f t="shared" si="61"/>
        <v>Order online</v>
      </c>
      <c r="P3953" s="97" t="s">
        <v>1232</v>
      </c>
      <c r="Q3953" s="13" t="s">
        <v>12899</v>
      </c>
      <c r="R3953" t="s">
        <v>12900</v>
      </c>
      <c r="S3953" s="20">
        <v>0</v>
      </c>
      <c r="T3953" s="21" t="s">
        <v>38</v>
      </c>
    </row>
    <row r="3954" spans="1:20" x14ac:dyDescent="0.35">
      <c r="A3954" s="13" t="s">
        <v>12903</v>
      </c>
      <c r="B3954" s="13"/>
      <c r="C3954" s="13"/>
      <c r="D3954" s="13" t="s">
        <v>12904</v>
      </c>
      <c r="E3954" s="13">
        <v>6</v>
      </c>
      <c r="F3954" s="14">
        <v>0.7</v>
      </c>
      <c r="G3954" s="13" t="s">
        <v>14872</v>
      </c>
      <c r="H3954" s="14">
        <v>46</v>
      </c>
      <c r="I3954" s="15" t="s">
        <v>32</v>
      </c>
      <c r="J3954" s="16">
        <v>210</v>
      </c>
      <c r="K3954" s="16">
        <v>35</v>
      </c>
      <c r="L3954" s="17" t="s">
        <v>145</v>
      </c>
      <c r="M3954" s="163" t="str">
        <f>IFERROR(GETPIVOTDATA("Tot. Bottles",'- Ordine Aggregato -'!$A$1,"sku anker",A3954),"")</f>
        <v/>
      </c>
      <c r="N3954" s="18" t="s">
        <v>42</v>
      </c>
      <c r="O3954" s="19" t="str">
        <f t="shared" si="61"/>
        <v>Order online</v>
      </c>
      <c r="P3954" s="97" t="s">
        <v>1232</v>
      </c>
      <c r="Q3954" s="13" t="s">
        <v>12905</v>
      </c>
      <c r="R3954" t="s">
        <v>42</v>
      </c>
      <c r="S3954" s="20">
        <v>0</v>
      </c>
      <c r="T3954" s="21" t="s">
        <v>38</v>
      </c>
    </row>
    <row r="3955" spans="1:20" x14ac:dyDescent="0.35">
      <c r="A3955" s="13" t="s">
        <v>12906</v>
      </c>
      <c r="B3955" s="13"/>
      <c r="C3955" s="13"/>
      <c r="D3955" s="13" t="s">
        <v>12907</v>
      </c>
      <c r="E3955" s="13">
        <v>6</v>
      </c>
      <c r="F3955" s="14">
        <v>0.7</v>
      </c>
      <c r="G3955" s="13" t="s">
        <v>46</v>
      </c>
      <c r="H3955" s="14">
        <v>40</v>
      </c>
      <c r="I3955" s="15" t="s">
        <v>32</v>
      </c>
      <c r="J3955" s="16">
        <v>105</v>
      </c>
      <c r="K3955" s="16">
        <v>17.5</v>
      </c>
      <c r="L3955" s="17" t="s">
        <v>145</v>
      </c>
      <c r="M3955" s="163" t="str">
        <f>IFERROR(GETPIVOTDATA("Tot. Bottles",'- Ordine Aggregato -'!$A$1,"sku anker",A3955),"")</f>
        <v/>
      </c>
      <c r="N3955" s="18" t="s">
        <v>42</v>
      </c>
      <c r="O3955" s="19" t="str">
        <f t="shared" si="61"/>
        <v>Order online</v>
      </c>
      <c r="P3955" s="97" t="s">
        <v>1232</v>
      </c>
      <c r="Q3955" s="13" t="s">
        <v>12908</v>
      </c>
      <c r="R3955" t="s">
        <v>12909</v>
      </c>
      <c r="S3955" s="20">
        <v>0</v>
      </c>
      <c r="T3955" s="21" t="s">
        <v>38</v>
      </c>
    </row>
    <row r="3956" spans="1:20" x14ac:dyDescent="0.35">
      <c r="A3956" s="96" t="s">
        <v>12910</v>
      </c>
      <c r="B3956" s="96"/>
      <c r="C3956" s="96"/>
      <c r="D3956" s="13" t="s">
        <v>12911</v>
      </c>
      <c r="E3956" s="13">
        <v>6</v>
      </c>
      <c r="F3956" s="14">
        <v>0.7</v>
      </c>
      <c r="G3956" s="13" t="s">
        <v>14872</v>
      </c>
      <c r="H3956" s="14">
        <v>40</v>
      </c>
      <c r="I3956" s="15" t="s">
        <v>32</v>
      </c>
      <c r="J3956" s="16">
        <v>87</v>
      </c>
      <c r="K3956" s="16">
        <v>14.5</v>
      </c>
      <c r="L3956" s="17" t="s">
        <v>448</v>
      </c>
      <c r="M3956" s="163" t="str">
        <f>IFERROR(GETPIVOTDATA("Tot. Bottles",'- Ordine Aggregato -'!$A$1,"sku anker",A3956),"")</f>
        <v/>
      </c>
      <c r="N3956" s="18" t="s">
        <v>42</v>
      </c>
      <c r="O3956" s="19" t="str">
        <f t="shared" si="61"/>
        <v>Order online</v>
      </c>
      <c r="P3956" s="97" t="s">
        <v>1232</v>
      </c>
      <c r="Q3956" s="13" t="s">
        <v>12901</v>
      </c>
      <c r="R3956" t="s">
        <v>12902</v>
      </c>
      <c r="S3956" s="20">
        <v>0</v>
      </c>
      <c r="T3956" s="21" t="s">
        <v>38</v>
      </c>
    </row>
    <row r="3957" spans="1:20" x14ac:dyDescent="0.35">
      <c r="A3957" s="13" t="s">
        <v>12912</v>
      </c>
      <c r="B3957" s="13"/>
      <c r="C3957" s="13"/>
      <c r="D3957" s="13" t="s">
        <v>12913</v>
      </c>
      <c r="E3957" s="13">
        <v>6</v>
      </c>
      <c r="F3957" s="14">
        <v>0.7</v>
      </c>
      <c r="G3957" s="13" t="s">
        <v>46</v>
      </c>
      <c r="H3957" s="14">
        <v>43</v>
      </c>
      <c r="I3957" s="15" t="s">
        <v>32</v>
      </c>
      <c r="J3957" s="16">
        <v>365.70000000000005</v>
      </c>
      <c r="K3957" s="16">
        <v>60.95</v>
      </c>
      <c r="L3957" s="17" t="s">
        <v>1787</v>
      </c>
      <c r="M3957" s="163" t="str">
        <f>IFERROR(GETPIVOTDATA("Tot. Bottles",'- Ordine Aggregato -'!$A$1,"sku anker",A3957),"")</f>
        <v/>
      </c>
      <c r="N3957" s="18" t="s">
        <v>34</v>
      </c>
      <c r="O3957" s="19" t="str">
        <f t="shared" si="61"/>
        <v>Order online</v>
      </c>
      <c r="P3957" s="97" t="s">
        <v>442</v>
      </c>
      <c r="Q3957" s="13" t="s">
        <v>12914</v>
      </c>
      <c r="R3957" t="s">
        <v>12915</v>
      </c>
      <c r="S3957" s="20">
        <v>0</v>
      </c>
      <c r="T3957" s="21" t="s">
        <v>38</v>
      </c>
    </row>
    <row r="3958" spans="1:20" x14ac:dyDescent="0.35">
      <c r="A3958" s="13" t="s">
        <v>12916</v>
      </c>
      <c r="B3958" s="13"/>
      <c r="C3958" s="13"/>
      <c r="D3958" s="13" t="s">
        <v>12917</v>
      </c>
      <c r="E3958" s="13">
        <v>6</v>
      </c>
      <c r="F3958" s="14">
        <v>0.7</v>
      </c>
      <c r="G3958" s="13" t="s">
        <v>46</v>
      </c>
      <c r="H3958" s="14">
        <v>43</v>
      </c>
      <c r="I3958" s="15" t="s">
        <v>32</v>
      </c>
      <c r="J3958" s="16">
        <v>85.199999999999989</v>
      </c>
      <c r="K3958" s="16">
        <v>14.2</v>
      </c>
      <c r="L3958" s="17" t="s">
        <v>368</v>
      </c>
      <c r="M3958" s="163" t="str">
        <f>IFERROR(GETPIVOTDATA("Tot. Bottles",'- Ordine Aggregato -'!$A$1,"sku anker",A3958),"")</f>
        <v/>
      </c>
      <c r="N3958" s="18" t="s">
        <v>42</v>
      </c>
      <c r="O3958" s="19" t="str">
        <f t="shared" si="61"/>
        <v>Order online</v>
      </c>
      <c r="P3958" s="97" t="s">
        <v>146</v>
      </c>
      <c r="Q3958" s="13" t="s">
        <v>12918</v>
      </c>
      <c r="R3958" t="s">
        <v>12919</v>
      </c>
      <c r="S3958" s="20">
        <v>0</v>
      </c>
      <c r="T3958" s="21" t="s">
        <v>38</v>
      </c>
    </row>
    <row r="3959" spans="1:20" x14ac:dyDescent="0.35">
      <c r="A3959" s="13" t="s">
        <v>12921</v>
      </c>
      <c r="B3959" s="13"/>
      <c r="C3959" s="13"/>
      <c r="D3959" s="13" t="s">
        <v>12920</v>
      </c>
      <c r="E3959" s="13">
        <v>1</v>
      </c>
      <c r="F3959" s="14">
        <v>3</v>
      </c>
      <c r="G3959" s="13" t="s">
        <v>14872</v>
      </c>
      <c r="H3959" s="14">
        <v>43</v>
      </c>
      <c r="I3959" s="15" t="s">
        <v>32</v>
      </c>
      <c r="J3959" s="16">
        <v>138</v>
      </c>
      <c r="K3959" s="16">
        <v>138</v>
      </c>
      <c r="L3959" s="17" t="s">
        <v>368</v>
      </c>
      <c r="M3959" s="163" t="str">
        <f>IFERROR(GETPIVOTDATA("Tot. Bottles",'- Ordine Aggregato -'!$A$1,"sku anker",A3959),"")</f>
        <v/>
      </c>
      <c r="N3959" s="18" t="s">
        <v>34</v>
      </c>
      <c r="O3959" s="19" t="str">
        <f t="shared" si="61"/>
        <v>Order online</v>
      </c>
      <c r="P3959" s="97" t="s">
        <v>146</v>
      </c>
      <c r="Q3959" s="13" t="s">
        <v>12922</v>
      </c>
      <c r="R3959" t="s">
        <v>42</v>
      </c>
      <c r="S3959" s="20">
        <v>0</v>
      </c>
      <c r="T3959" s="21" t="s">
        <v>38</v>
      </c>
    </row>
    <row r="3960" spans="1:20" x14ac:dyDescent="0.35">
      <c r="A3960" s="13" t="s">
        <v>12923</v>
      </c>
      <c r="B3960" s="13"/>
      <c r="C3960" s="13"/>
      <c r="D3960" s="13" t="s">
        <v>12924</v>
      </c>
      <c r="E3960" s="13">
        <v>6</v>
      </c>
      <c r="F3960" s="14">
        <v>1</v>
      </c>
      <c r="G3960" s="13" t="s">
        <v>14881</v>
      </c>
      <c r="H3960" s="14">
        <v>0</v>
      </c>
      <c r="I3960" s="15" t="s">
        <v>32</v>
      </c>
      <c r="J3960" s="16">
        <v>15</v>
      </c>
      <c r="K3960" s="16">
        <v>2.5</v>
      </c>
      <c r="L3960" s="17" t="s">
        <v>235</v>
      </c>
      <c r="M3960" s="163" t="str">
        <f>IFERROR(GETPIVOTDATA("Tot. Bottles",'- Ordine Aggregato -'!$A$1,"sku anker",A3960),"")</f>
        <v/>
      </c>
      <c r="N3960" s="18" t="s">
        <v>42</v>
      </c>
      <c r="O3960" s="19" t="str">
        <f t="shared" si="61"/>
        <v>Order online</v>
      </c>
      <c r="P3960" s="97" t="s">
        <v>35</v>
      </c>
      <c r="Q3960" s="13" t="s">
        <v>42</v>
      </c>
      <c r="R3960" t="s">
        <v>42</v>
      </c>
      <c r="S3960" s="20">
        <v>0</v>
      </c>
      <c r="T3960" s="21" t="s">
        <v>38</v>
      </c>
    </row>
    <row r="3961" spans="1:20" x14ac:dyDescent="0.35">
      <c r="A3961" s="13" t="s">
        <v>12925</v>
      </c>
      <c r="B3961" s="13"/>
      <c r="C3961" s="13"/>
      <c r="D3961" s="13" t="s">
        <v>12926</v>
      </c>
      <c r="E3961" s="13">
        <v>3</v>
      </c>
      <c r="F3961" s="14">
        <v>0.7</v>
      </c>
      <c r="G3961" s="13" t="s">
        <v>14872</v>
      </c>
      <c r="H3961" s="14">
        <v>43</v>
      </c>
      <c r="I3961" s="15" t="s">
        <v>32</v>
      </c>
      <c r="J3961" s="16">
        <v>77.849999999999994</v>
      </c>
      <c r="K3961" s="16">
        <v>25.95</v>
      </c>
      <c r="L3961" s="17" t="s">
        <v>368</v>
      </c>
      <c r="M3961" s="163" t="str">
        <f>IFERROR(GETPIVOTDATA("Tot. Bottles",'- Ordine Aggregato -'!$A$1,"sku anker",A3961),"")</f>
        <v/>
      </c>
      <c r="N3961" s="18" t="s">
        <v>42</v>
      </c>
      <c r="O3961" s="19" t="str">
        <f t="shared" si="61"/>
        <v>Order online</v>
      </c>
      <c r="P3961" s="97" t="s">
        <v>35</v>
      </c>
      <c r="Q3961" s="13" t="s">
        <v>12927</v>
      </c>
      <c r="R3961" t="s">
        <v>12928</v>
      </c>
      <c r="S3961" s="20">
        <v>0</v>
      </c>
      <c r="T3961" s="21" t="s">
        <v>38</v>
      </c>
    </row>
    <row r="3962" spans="1:20" x14ac:dyDescent="0.35">
      <c r="A3962" s="96" t="s">
        <v>12929</v>
      </c>
      <c r="D3962" s="13" t="s">
        <v>12930</v>
      </c>
      <c r="E3962" s="13">
        <v>6</v>
      </c>
      <c r="F3962" s="14">
        <v>0.7</v>
      </c>
      <c r="G3962" s="13" t="s">
        <v>46</v>
      </c>
      <c r="H3962" s="14">
        <v>40</v>
      </c>
      <c r="I3962" s="15" t="s">
        <v>32</v>
      </c>
      <c r="J3962" s="16">
        <v>432</v>
      </c>
      <c r="K3962" s="16">
        <v>72</v>
      </c>
      <c r="L3962" s="17" t="s">
        <v>145</v>
      </c>
      <c r="M3962" s="163" t="str">
        <f>IFERROR(GETPIVOTDATA("Tot. Bottles",'- Ordine Aggregato -'!$A$1,"sku anker",A3962),"")</f>
        <v/>
      </c>
      <c r="N3962" s="18" t="s">
        <v>42</v>
      </c>
      <c r="O3962" s="19" t="str">
        <f t="shared" si="61"/>
        <v>Order online</v>
      </c>
      <c r="P3962" s="97" t="s">
        <v>146</v>
      </c>
      <c r="Q3962" s="13" t="s">
        <v>12931</v>
      </c>
      <c r="R3962" t="s">
        <v>12932</v>
      </c>
      <c r="S3962" s="20">
        <v>0</v>
      </c>
      <c r="T3962" s="21" t="s">
        <v>38</v>
      </c>
    </row>
    <row r="3963" spans="1:20" x14ac:dyDescent="0.35">
      <c r="A3963" s="13" t="s">
        <v>12933</v>
      </c>
      <c r="B3963" s="13"/>
      <c r="C3963" s="13"/>
      <c r="D3963" s="13" t="s">
        <v>12934</v>
      </c>
      <c r="E3963" s="13">
        <v>6</v>
      </c>
      <c r="F3963" s="14">
        <v>0.7</v>
      </c>
      <c r="G3963" s="13" t="s">
        <v>46</v>
      </c>
      <c r="H3963" s="14">
        <v>40</v>
      </c>
      <c r="I3963" s="15" t="s">
        <v>32</v>
      </c>
      <c r="J3963" s="16">
        <v>489</v>
      </c>
      <c r="K3963" s="16">
        <v>81.5</v>
      </c>
      <c r="L3963" s="17" t="s">
        <v>145</v>
      </c>
      <c r="M3963" s="163" t="str">
        <f>IFERROR(GETPIVOTDATA("Tot. Bottles",'- Ordine Aggregato -'!$A$1,"sku anker",A3963),"")</f>
        <v/>
      </c>
      <c r="N3963" s="18" t="s">
        <v>42</v>
      </c>
      <c r="O3963" s="19" t="str">
        <f t="shared" si="61"/>
        <v>Order online</v>
      </c>
      <c r="P3963" s="97" t="s">
        <v>146</v>
      </c>
      <c r="Q3963" s="13" t="s">
        <v>12935</v>
      </c>
      <c r="R3963" t="s">
        <v>12936</v>
      </c>
      <c r="S3963" s="20">
        <v>0</v>
      </c>
      <c r="T3963" s="21" t="s">
        <v>38</v>
      </c>
    </row>
    <row r="3964" spans="1:20" x14ac:dyDescent="0.35">
      <c r="A3964" s="96" t="s">
        <v>12937</v>
      </c>
      <c r="D3964" s="13" t="s">
        <v>12938</v>
      </c>
      <c r="E3964" s="13">
        <v>6</v>
      </c>
      <c r="F3964" s="14">
        <v>0.7</v>
      </c>
      <c r="G3964" s="13" t="s">
        <v>46</v>
      </c>
      <c r="H3964" s="14">
        <v>40</v>
      </c>
      <c r="I3964" s="15" t="s">
        <v>32</v>
      </c>
      <c r="J3964" s="16">
        <v>419.70000000000005</v>
      </c>
      <c r="K3964" s="16">
        <v>69.95</v>
      </c>
      <c r="L3964" s="17" t="s">
        <v>145</v>
      </c>
      <c r="M3964" s="163" t="str">
        <f>IFERROR(GETPIVOTDATA("Tot. Bottles",'- Ordine Aggregato -'!$A$1,"sku anker",A3964),"")</f>
        <v/>
      </c>
      <c r="N3964" s="18" t="s">
        <v>42</v>
      </c>
      <c r="O3964" s="19" t="str">
        <f t="shared" si="61"/>
        <v>Order online</v>
      </c>
      <c r="P3964" s="97" t="s">
        <v>146</v>
      </c>
      <c r="Q3964" s="13" t="s">
        <v>12939</v>
      </c>
      <c r="R3964" t="s">
        <v>12940</v>
      </c>
      <c r="S3964" s="20">
        <v>0</v>
      </c>
      <c r="T3964" s="21" t="s">
        <v>38</v>
      </c>
    </row>
    <row r="3965" spans="1:20" x14ac:dyDescent="0.35">
      <c r="A3965" s="13" t="s">
        <v>12941</v>
      </c>
      <c r="B3965" s="13"/>
      <c r="C3965" s="13"/>
      <c r="D3965" s="13" t="s">
        <v>12942</v>
      </c>
      <c r="E3965" s="13">
        <v>6</v>
      </c>
      <c r="F3965" s="14">
        <v>0.7</v>
      </c>
      <c r="G3965" s="13" t="s">
        <v>14872</v>
      </c>
      <c r="H3965" s="14">
        <v>43</v>
      </c>
      <c r="I3965" s="15" t="s">
        <v>32</v>
      </c>
      <c r="J3965" s="16">
        <v>714</v>
      </c>
      <c r="K3965" s="16">
        <v>119</v>
      </c>
      <c r="L3965" s="17" t="s">
        <v>145</v>
      </c>
      <c r="M3965" s="163" t="str">
        <f>IFERROR(GETPIVOTDATA("Tot. Bottles",'- Ordine Aggregato -'!$A$1,"sku anker",A3965),"")</f>
        <v/>
      </c>
      <c r="N3965" s="18" t="s">
        <v>42</v>
      </c>
      <c r="O3965" s="19" t="str">
        <f t="shared" si="61"/>
        <v>Order online</v>
      </c>
      <c r="P3965" s="97" t="s">
        <v>146</v>
      </c>
      <c r="Q3965" s="13" t="s">
        <v>12943</v>
      </c>
      <c r="R3965" t="s">
        <v>12944</v>
      </c>
      <c r="S3965" s="20">
        <v>0</v>
      </c>
      <c r="T3965" s="21" t="s">
        <v>38</v>
      </c>
    </row>
    <row r="3966" spans="1:20" x14ac:dyDescent="0.35">
      <c r="A3966" s="96" t="s">
        <v>12945</v>
      </c>
      <c r="B3966" s="96"/>
      <c r="C3966" s="96"/>
      <c r="D3966" s="13" t="s">
        <v>16076</v>
      </c>
      <c r="E3966" s="13">
        <v>6</v>
      </c>
      <c r="F3966" s="14">
        <v>0.7</v>
      </c>
      <c r="G3966" s="13" t="s">
        <v>46</v>
      </c>
      <c r="H3966" s="14">
        <v>43</v>
      </c>
      <c r="I3966" s="15" t="s">
        <v>32</v>
      </c>
      <c r="J3966" s="16">
        <v>2100</v>
      </c>
      <c r="K3966" s="16">
        <v>350</v>
      </c>
      <c r="L3966" s="17" t="s">
        <v>145</v>
      </c>
      <c r="M3966" s="163" t="str">
        <f>IFERROR(GETPIVOTDATA("Tot. Bottles",'- Ordine Aggregato -'!$A$1,"sku anker",A3966),"")</f>
        <v/>
      </c>
      <c r="N3966" s="18" t="s">
        <v>34</v>
      </c>
      <c r="O3966" s="19" t="str">
        <f t="shared" si="61"/>
        <v>Order online</v>
      </c>
      <c r="P3966" s="97" t="s">
        <v>146</v>
      </c>
      <c r="Q3966" s="13" t="s">
        <v>12946</v>
      </c>
      <c r="R3966" t="s">
        <v>12947</v>
      </c>
      <c r="S3966" s="20">
        <v>0</v>
      </c>
      <c r="T3966" s="21" t="s">
        <v>38</v>
      </c>
    </row>
    <row r="3967" spans="1:20" x14ac:dyDescent="0.35">
      <c r="A3967" s="96" t="s">
        <v>12948</v>
      </c>
      <c r="D3967" s="13" t="s">
        <v>12949</v>
      </c>
      <c r="E3967" s="13">
        <v>6</v>
      </c>
      <c r="F3967" s="14">
        <v>0.7</v>
      </c>
      <c r="G3967" s="13" t="s">
        <v>14872</v>
      </c>
      <c r="H3967" s="14">
        <v>43</v>
      </c>
      <c r="I3967" s="15" t="s">
        <v>32</v>
      </c>
      <c r="J3967" s="16">
        <v>1770</v>
      </c>
      <c r="K3967" s="16">
        <v>295</v>
      </c>
      <c r="L3967" s="17" t="s">
        <v>145</v>
      </c>
      <c r="M3967" s="163" t="str">
        <f>IFERROR(GETPIVOTDATA("Tot. Bottles",'- Ordine Aggregato -'!$A$1,"sku anker",A3967),"")</f>
        <v/>
      </c>
      <c r="N3967" s="18" t="s">
        <v>42</v>
      </c>
      <c r="O3967" s="19" t="str">
        <f t="shared" si="61"/>
        <v>Order online</v>
      </c>
      <c r="P3967" s="97" t="s">
        <v>146</v>
      </c>
      <c r="Q3967" s="13" t="s">
        <v>12946</v>
      </c>
      <c r="R3967" t="s">
        <v>12947</v>
      </c>
      <c r="S3967" s="20">
        <v>0</v>
      </c>
      <c r="T3967" s="21" t="s">
        <v>38</v>
      </c>
    </row>
    <row r="3968" spans="1:20" x14ac:dyDescent="0.35">
      <c r="A3968" s="96" t="s">
        <v>12953</v>
      </c>
      <c r="B3968" s="96"/>
      <c r="C3968" s="96"/>
      <c r="D3968" s="13" t="s">
        <v>12954</v>
      </c>
      <c r="E3968" s="13">
        <v>6</v>
      </c>
      <c r="F3968" s="14">
        <v>0.7</v>
      </c>
      <c r="G3968" s="13" t="s">
        <v>14872</v>
      </c>
      <c r="H3968" s="14">
        <v>43</v>
      </c>
      <c r="I3968" s="15" t="s">
        <v>32</v>
      </c>
      <c r="J3968" s="16">
        <v>1770</v>
      </c>
      <c r="K3968" s="16">
        <v>295</v>
      </c>
      <c r="L3968" s="17" t="s">
        <v>145</v>
      </c>
      <c r="M3968" s="163" t="str">
        <f>IFERROR(GETPIVOTDATA("Tot. Bottles",'- Ordine Aggregato -'!$A$1,"sku anker",A3968),"")</f>
        <v/>
      </c>
      <c r="N3968" s="18" t="s">
        <v>42</v>
      </c>
      <c r="O3968" s="19" t="str">
        <f t="shared" si="61"/>
        <v>Order online</v>
      </c>
      <c r="P3968" s="97" t="s">
        <v>146</v>
      </c>
      <c r="Q3968" s="13" t="s">
        <v>12951</v>
      </c>
      <c r="R3968" t="s">
        <v>12952</v>
      </c>
      <c r="S3968" s="20">
        <v>0</v>
      </c>
      <c r="T3968" s="21" t="s">
        <v>38</v>
      </c>
    </row>
    <row r="3969" spans="1:20" x14ac:dyDescent="0.35">
      <c r="A3969" s="13" t="s">
        <v>12950</v>
      </c>
      <c r="B3969" s="13"/>
      <c r="C3969" s="13"/>
      <c r="D3969" s="13" t="s">
        <v>14864</v>
      </c>
      <c r="E3969" s="13">
        <v>6</v>
      </c>
      <c r="F3969" s="14">
        <v>0.7</v>
      </c>
      <c r="G3969" s="13" t="s">
        <v>46</v>
      </c>
      <c r="H3969" s="14">
        <v>43</v>
      </c>
      <c r="I3969" s="15" t="s">
        <v>32</v>
      </c>
      <c r="J3969" s="16">
        <v>2280</v>
      </c>
      <c r="K3969" s="16">
        <v>380</v>
      </c>
      <c r="L3969" s="17" t="s">
        <v>145</v>
      </c>
      <c r="M3969" s="163" t="str">
        <f>IFERROR(GETPIVOTDATA("Tot. Bottles",'- Ordine Aggregato -'!$A$1,"sku anker",A3969),"")</f>
        <v/>
      </c>
      <c r="N3969" s="18" t="s">
        <v>42</v>
      </c>
      <c r="O3969" s="19" t="str">
        <f t="shared" si="61"/>
        <v>Order online</v>
      </c>
      <c r="P3969" s="97" t="s">
        <v>146</v>
      </c>
      <c r="Q3969" s="13" t="s">
        <v>12951</v>
      </c>
      <c r="R3969" t="s">
        <v>12952</v>
      </c>
      <c r="S3969" s="20">
        <v>0</v>
      </c>
      <c r="T3969" s="21" t="s">
        <v>38</v>
      </c>
    </row>
    <row r="3970" spans="1:20" x14ac:dyDescent="0.35">
      <c r="A3970" s="96" t="s">
        <v>12957</v>
      </c>
      <c r="B3970" s="96"/>
      <c r="C3970" s="96"/>
      <c r="D3970" s="13" t="s">
        <v>12958</v>
      </c>
      <c r="E3970" s="13">
        <v>3</v>
      </c>
      <c r="F3970" s="14">
        <v>0.7</v>
      </c>
      <c r="G3970" s="13" t="s">
        <v>46</v>
      </c>
      <c r="H3970" s="14">
        <v>43</v>
      </c>
      <c r="I3970" s="15" t="s">
        <v>32</v>
      </c>
      <c r="J3970" s="16">
        <v>6750</v>
      </c>
      <c r="K3970" s="16">
        <v>2250</v>
      </c>
      <c r="L3970" s="17" t="s">
        <v>145</v>
      </c>
      <c r="M3970" s="163" t="str">
        <f>IFERROR(GETPIVOTDATA("Tot. Bottles",'- Ordine Aggregato -'!$A$1,"sku anker",A3970),"")</f>
        <v/>
      </c>
      <c r="N3970" s="18" t="s">
        <v>42</v>
      </c>
      <c r="O3970" s="19" t="str">
        <f t="shared" si="61"/>
        <v>Order online</v>
      </c>
      <c r="P3970" s="97" t="s">
        <v>146</v>
      </c>
      <c r="Q3970" s="13" t="s">
        <v>12955</v>
      </c>
      <c r="R3970" t="s">
        <v>12956</v>
      </c>
      <c r="S3970" s="20">
        <v>0</v>
      </c>
      <c r="T3970" s="21" t="s">
        <v>38</v>
      </c>
    </row>
    <row r="3971" spans="1:20" x14ac:dyDescent="0.35">
      <c r="A3971" s="13" t="s">
        <v>12959</v>
      </c>
      <c r="B3971" s="13"/>
      <c r="C3971" s="13"/>
      <c r="D3971" s="13" t="s">
        <v>12960</v>
      </c>
      <c r="E3971" s="13">
        <v>3</v>
      </c>
      <c r="F3971" s="14">
        <v>0.7</v>
      </c>
      <c r="G3971" s="13" t="s">
        <v>14872</v>
      </c>
      <c r="H3971" s="14">
        <v>43</v>
      </c>
      <c r="I3971" s="15" t="s">
        <v>32</v>
      </c>
      <c r="J3971" s="16">
        <v>13950</v>
      </c>
      <c r="K3971" s="16">
        <v>4650</v>
      </c>
      <c r="L3971" s="17" t="s">
        <v>145</v>
      </c>
      <c r="M3971" s="163" t="str">
        <f>IFERROR(GETPIVOTDATA("Tot. Bottles",'- Ordine Aggregato -'!$A$1,"sku anker",A3971),"")</f>
        <v/>
      </c>
      <c r="N3971" s="18" t="s">
        <v>42</v>
      </c>
      <c r="O3971" s="19" t="str">
        <f t="shared" si="61"/>
        <v>Order online</v>
      </c>
      <c r="P3971" s="97" t="s">
        <v>146</v>
      </c>
      <c r="Q3971" s="13" t="s">
        <v>42</v>
      </c>
      <c r="R3971" t="s">
        <v>42</v>
      </c>
      <c r="S3971" s="20">
        <v>0</v>
      </c>
      <c r="T3971" s="21" t="s">
        <v>38</v>
      </c>
    </row>
    <row r="3972" spans="1:20" x14ac:dyDescent="0.35">
      <c r="A3972" s="13" t="s">
        <v>12961</v>
      </c>
      <c r="B3972" s="13"/>
      <c r="C3972" s="13"/>
      <c r="D3972" s="13" t="s">
        <v>12962</v>
      </c>
      <c r="E3972" s="13">
        <v>6</v>
      </c>
      <c r="F3972" s="14">
        <v>0.7</v>
      </c>
      <c r="G3972" s="13" t="s">
        <v>14872</v>
      </c>
      <c r="H3972" s="14">
        <v>47.9</v>
      </c>
      <c r="I3972" s="15" t="s">
        <v>32</v>
      </c>
      <c r="J3972" s="16">
        <v>12900</v>
      </c>
      <c r="K3972" s="16">
        <v>2150</v>
      </c>
      <c r="L3972" s="17" t="s">
        <v>145</v>
      </c>
      <c r="M3972" s="163" t="str">
        <f>IFERROR(GETPIVOTDATA("Tot. Bottles",'- Ordine Aggregato -'!$A$1,"sku anker",A3972),"")</f>
        <v/>
      </c>
      <c r="N3972" s="18" t="s">
        <v>67</v>
      </c>
      <c r="O3972" s="19" t="str">
        <f t="shared" si="61"/>
        <v>Order online</v>
      </c>
      <c r="P3972" s="97" t="s">
        <v>146</v>
      </c>
      <c r="Q3972" s="13" t="s">
        <v>12963</v>
      </c>
      <c r="R3972" t="s">
        <v>42</v>
      </c>
      <c r="S3972" s="20">
        <v>2150</v>
      </c>
      <c r="T3972" s="21" t="s">
        <v>38</v>
      </c>
    </row>
    <row r="3973" spans="1:20" x14ac:dyDescent="0.35">
      <c r="A3973" s="96" t="s">
        <v>12964</v>
      </c>
      <c r="B3973" s="96"/>
      <c r="C3973" s="96"/>
      <c r="D3973" s="13" t="s">
        <v>14865</v>
      </c>
      <c r="E3973" s="13">
        <v>6</v>
      </c>
      <c r="F3973" s="14">
        <v>0.7</v>
      </c>
      <c r="G3973" s="13" t="s">
        <v>46</v>
      </c>
      <c r="H3973" s="14">
        <v>43</v>
      </c>
      <c r="I3973" s="15" t="s">
        <v>32</v>
      </c>
      <c r="J3973" s="16">
        <v>690</v>
      </c>
      <c r="K3973" s="16">
        <v>115</v>
      </c>
      <c r="L3973" s="17" t="s">
        <v>145</v>
      </c>
      <c r="M3973" s="163" t="str">
        <f>IFERROR(GETPIVOTDATA("Tot. Bottles",'- Ordine Aggregato -'!$A$1,"sku anker",A3973),"")</f>
        <v/>
      </c>
      <c r="N3973" s="18" t="s">
        <v>67</v>
      </c>
      <c r="O3973" s="19" t="str">
        <f t="shared" si="61"/>
        <v>Order online</v>
      </c>
      <c r="P3973" s="97" t="s">
        <v>146</v>
      </c>
      <c r="Q3973" s="13" t="s">
        <v>12965</v>
      </c>
      <c r="R3973" t="s">
        <v>16077</v>
      </c>
      <c r="S3973" s="20">
        <v>115</v>
      </c>
      <c r="T3973" s="21" t="s">
        <v>38</v>
      </c>
    </row>
    <row r="3974" spans="1:20" x14ac:dyDescent="0.35">
      <c r="A3974" s="13" t="s">
        <v>14866</v>
      </c>
      <c r="B3974" s="13"/>
      <c r="C3974" s="13"/>
      <c r="D3974" s="13" t="s">
        <v>14867</v>
      </c>
      <c r="E3974" s="13">
        <v>6</v>
      </c>
      <c r="F3974" s="14">
        <v>0.7</v>
      </c>
      <c r="G3974" s="13" t="s">
        <v>14872</v>
      </c>
      <c r="H3974" s="14">
        <v>43</v>
      </c>
      <c r="I3974" s="15" t="s">
        <v>32</v>
      </c>
      <c r="J3974" s="16">
        <v>720</v>
      </c>
      <c r="K3974" s="16">
        <v>120</v>
      </c>
      <c r="L3974" s="17" t="s">
        <v>145</v>
      </c>
      <c r="M3974" s="163" t="str">
        <f>IFERROR(GETPIVOTDATA("Tot. Bottles",'- Ordine Aggregato -'!$A$1,"sku anker",A3974),"")</f>
        <v/>
      </c>
      <c r="N3974" s="18" t="s">
        <v>28</v>
      </c>
      <c r="O3974" s="19" t="str">
        <f t="shared" si="61"/>
        <v>Order online</v>
      </c>
      <c r="P3974" s="97" t="s">
        <v>146</v>
      </c>
      <c r="Q3974" s="13" t="s">
        <v>16078</v>
      </c>
      <c r="R3974" t="s">
        <v>16079</v>
      </c>
      <c r="S3974" s="20">
        <v>0</v>
      </c>
      <c r="T3974" s="21" t="s">
        <v>3755</v>
      </c>
    </row>
    <row r="3975" spans="1:20" x14ac:dyDescent="0.35">
      <c r="A3975" s="96" t="s">
        <v>12968</v>
      </c>
      <c r="D3975" s="13" t="s">
        <v>12966</v>
      </c>
      <c r="E3975" s="13">
        <v>6</v>
      </c>
      <c r="F3975" s="14">
        <v>0.7</v>
      </c>
      <c r="G3975" s="13" t="s">
        <v>14872</v>
      </c>
      <c r="H3975" s="14">
        <v>52.5</v>
      </c>
      <c r="I3975" s="15" t="s">
        <v>32</v>
      </c>
      <c r="J3975" s="16">
        <v>1170</v>
      </c>
      <c r="K3975" s="16">
        <v>195</v>
      </c>
      <c r="L3975" s="17" t="s">
        <v>145</v>
      </c>
      <c r="M3975" s="163" t="str">
        <f>IFERROR(GETPIVOTDATA("Tot. Bottles",'- Ordine Aggregato -'!$A$1,"sku anker",A3975),"")</f>
        <v/>
      </c>
      <c r="N3975" s="18" t="s">
        <v>42</v>
      </c>
      <c r="O3975" s="19" t="str">
        <f t="shared" si="61"/>
        <v>Order online</v>
      </c>
      <c r="P3975" s="97" t="s">
        <v>146</v>
      </c>
      <c r="Q3975" s="13" t="s">
        <v>12967</v>
      </c>
      <c r="R3975" t="s">
        <v>12969</v>
      </c>
      <c r="S3975" s="20">
        <v>0</v>
      </c>
      <c r="T3975" s="21" t="s">
        <v>38</v>
      </c>
    </row>
    <row r="3976" spans="1:20" x14ac:dyDescent="0.35">
      <c r="A3976" s="13" t="s">
        <v>12970</v>
      </c>
      <c r="B3976" s="13"/>
      <c r="C3976" s="13"/>
      <c r="D3976" s="13" t="s">
        <v>12971</v>
      </c>
      <c r="E3976" s="13">
        <v>6</v>
      </c>
      <c r="F3976" s="14">
        <v>0.7</v>
      </c>
      <c r="G3976" s="13" t="s">
        <v>14872</v>
      </c>
      <c r="H3976" s="14">
        <v>50.3</v>
      </c>
      <c r="I3976" s="15" t="s">
        <v>32</v>
      </c>
      <c r="J3976" s="16">
        <v>894</v>
      </c>
      <c r="K3976" s="16">
        <v>149</v>
      </c>
      <c r="L3976" s="17" t="s">
        <v>657</v>
      </c>
      <c r="M3976" s="163" t="str">
        <f>IFERROR(GETPIVOTDATA("Tot. Bottles",'- Ordine Aggregato -'!$A$1,"sku anker",A3976),"")</f>
        <v/>
      </c>
      <c r="N3976" s="18" t="s">
        <v>67</v>
      </c>
      <c r="O3976" s="19" t="str">
        <f t="shared" si="61"/>
        <v>Order online</v>
      </c>
      <c r="P3976" s="97" t="s">
        <v>146</v>
      </c>
      <c r="Q3976" s="13" t="s">
        <v>12972</v>
      </c>
      <c r="R3976" t="s">
        <v>12973</v>
      </c>
      <c r="S3976" s="20">
        <v>149</v>
      </c>
      <c r="T3976" s="21" t="s">
        <v>38</v>
      </c>
    </row>
    <row r="3977" spans="1:20" x14ac:dyDescent="0.35">
      <c r="A3977" s="96" t="s">
        <v>12974</v>
      </c>
      <c r="D3977" s="13" t="s">
        <v>12975</v>
      </c>
      <c r="E3977" s="13">
        <v>6</v>
      </c>
      <c r="F3977" s="14">
        <v>0.7</v>
      </c>
      <c r="G3977" s="13" t="s">
        <v>46</v>
      </c>
      <c r="H3977" s="14">
        <v>44.9</v>
      </c>
      <c r="I3977" s="15" t="s">
        <v>32</v>
      </c>
      <c r="J3977" s="16">
        <v>2100</v>
      </c>
      <c r="K3977" s="16">
        <v>350</v>
      </c>
      <c r="L3977" s="17" t="s">
        <v>145</v>
      </c>
      <c r="M3977" s="163" t="str">
        <f>IFERROR(GETPIVOTDATA("Tot. Bottles",'- Ordine Aggregato -'!$A$1,"sku anker",A3977),"")</f>
        <v/>
      </c>
      <c r="N3977" s="18" t="s">
        <v>42</v>
      </c>
      <c r="O3977" s="19" t="str">
        <f t="shared" si="61"/>
        <v>Order online</v>
      </c>
      <c r="P3977" s="97" t="s">
        <v>146</v>
      </c>
      <c r="Q3977" s="13" t="s">
        <v>12976</v>
      </c>
      <c r="R3977" t="s">
        <v>12977</v>
      </c>
      <c r="S3977" s="20">
        <v>0</v>
      </c>
      <c r="T3977" s="21" t="s">
        <v>38</v>
      </c>
    </row>
    <row r="3978" spans="1:20" x14ac:dyDescent="0.35">
      <c r="A3978" s="13" t="s">
        <v>14775</v>
      </c>
      <c r="B3978" s="13"/>
      <c r="C3978" s="13"/>
      <c r="D3978" s="13" t="s">
        <v>14776</v>
      </c>
      <c r="E3978" s="13">
        <v>6</v>
      </c>
      <c r="F3978" s="14">
        <v>0.7</v>
      </c>
      <c r="G3978" s="13" t="s">
        <v>14872</v>
      </c>
      <c r="H3978" s="14">
        <v>44.2</v>
      </c>
      <c r="I3978" s="15" t="s">
        <v>32</v>
      </c>
      <c r="J3978" s="16">
        <v>852</v>
      </c>
      <c r="K3978" s="16">
        <v>142</v>
      </c>
      <c r="L3978" s="17" t="s">
        <v>145</v>
      </c>
      <c r="M3978" s="163" t="str">
        <f>IFERROR(GETPIVOTDATA("Tot. Bottles",'- Ordine Aggregato -'!$A$1,"sku anker",A3978),"")</f>
        <v/>
      </c>
      <c r="N3978" s="18" t="s">
        <v>42</v>
      </c>
      <c r="O3978" s="19" t="str">
        <f t="shared" si="61"/>
        <v>Order online</v>
      </c>
      <c r="P3978" s="97" t="s">
        <v>146</v>
      </c>
      <c r="Q3978" s="13" t="s">
        <v>16080</v>
      </c>
      <c r="R3978" t="s">
        <v>16081</v>
      </c>
      <c r="S3978" s="20">
        <v>0</v>
      </c>
      <c r="T3978" s="21" t="s">
        <v>38</v>
      </c>
    </row>
    <row r="3979" spans="1:20" x14ac:dyDescent="0.35">
      <c r="A3979" s="96" t="s">
        <v>12978</v>
      </c>
      <c r="D3979" s="13" t="s">
        <v>12979</v>
      </c>
      <c r="E3979" s="13">
        <v>6</v>
      </c>
      <c r="F3979" s="14">
        <v>0.7</v>
      </c>
      <c r="G3979" s="13" t="s">
        <v>14872</v>
      </c>
      <c r="H3979" s="14">
        <v>44</v>
      </c>
      <c r="I3979" s="15" t="s">
        <v>32</v>
      </c>
      <c r="J3979" s="16">
        <v>1050</v>
      </c>
      <c r="K3979" s="16">
        <v>175</v>
      </c>
      <c r="L3979" s="17" t="s">
        <v>145</v>
      </c>
      <c r="M3979" s="163" t="str">
        <f>IFERROR(GETPIVOTDATA("Tot. Bottles",'- Ordine Aggregato -'!$A$1,"sku anker",A3979),"")</f>
        <v/>
      </c>
      <c r="N3979" s="18" t="s">
        <v>67</v>
      </c>
      <c r="O3979" s="19" t="str">
        <f t="shared" si="61"/>
        <v>Order online</v>
      </c>
      <c r="P3979" s="97" t="s">
        <v>146</v>
      </c>
      <c r="Q3979" s="13" t="s">
        <v>12980</v>
      </c>
      <c r="R3979" t="s">
        <v>12981</v>
      </c>
      <c r="S3979" s="20">
        <v>175</v>
      </c>
      <c r="T3979" s="21" t="s">
        <v>38</v>
      </c>
    </row>
    <row r="3980" spans="1:20" x14ac:dyDescent="0.35">
      <c r="A3980" s="13" t="s">
        <v>14777</v>
      </c>
      <c r="B3980" s="13"/>
      <c r="C3980" s="13"/>
      <c r="D3980" s="13" t="s">
        <v>14778</v>
      </c>
      <c r="E3980" s="13">
        <v>6</v>
      </c>
      <c r="F3980" s="14">
        <v>0.7</v>
      </c>
      <c r="G3980" s="13" t="s">
        <v>46</v>
      </c>
      <c r="H3980" s="14">
        <v>43.7</v>
      </c>
      <c r="I3980" s="15" t="s">
        <v>32</v>
      </c>
      <c r="J3980" s="16">
        <v>10500</v>
      </c>
      <c r="K3980" s="16">
        <v>1750</v>
      </c>
      <c r="L3980" s="17" t="s">
        <v>145</v>
      </c>
      <c r="M3980" s="163" t="str">
        <f>IFERROR(GETPIVOTDATA("Tot. Bottles",'- Ordine Aggregato -'!$A$1,"sku anker",A3980),"")</f>
        <v/>
      </c>
      <c r="N3980" s="18" t="s">
        <v>42</v>
      </c>
      <c r="O3980" s="19" t="str">
        <f t="shared" si="61"/>
        <v>Order online</v>
      </c>
      <c r="P3980" s="97" t="s">
        <v>146</v>
      </c>
      <c r="Q3980" s="13" t="s">
        <v>16082</v>
      </c>
      <c r="R3980" t="s">
        <v>42</v>
      </c>
      <c r="S3980" s="20">
        <v>0</v>
      </c>
      <c r="T3980" s="21" t="s">
        <v>38</v>
      </c>
    </row>
    <row r="3981" spans="1:20" x14ac:dyDescent="0.35">
      <c r="A3981" s="96" t="s">
        <v>16083</v>
      </c>
      <c r="B3981" s="96"/>
      <c r="C3981" s="96"/>
      <c r="D3981" s="13" t="s">
        <v>16084</v>
      </c>
      <c r="E3981" s="13">
        <v>6</v>
      </c>
      <c r="F3981" s="14">
        <v>0.7</v>
      </c>
      <c r="G3981" s="13" t="s">
        <v>46</v>
      </c>
      <c r="H3981" s="14">
        <v>43.7</v>
      </c>
      <c r="I3981" s="15" t="s">
        <v>32</v>
      </c>
      <c r="J3981" s="16">
        <v>10500</v>
      </c>
      <c r="K3981" s="16">
        <v>1750</v>
      </c>
      <c r="L3981" s="17" t="s">
        <v>145</v>
      </c>
      <c r="M3981" s="163" t="str">
        <f>IFERROR(GETPIVOTDATA("Tot. Bottles",'- Ordine Aggregato -'!$A$1,"sku anker",A3981),"")</f>
        <v/>
      </c>
      <c r="N3981" s="18" t="s">
        <v>34</v>
      </c>
      <c r="O3981" s="19" t="str">
        <f t="shared" ref="O3981:O4044" si="62">HYPERLINK("https://www.ankeramsterdamspirits.nl/en/products/"&amp;A3981,"Order online")</f>
        <v>Order online</v>
      </c>
      <c r="P3981" s="97" t="s">
        <v>146</v>
      </c>
      <c r="Q3981" s="13" t="s">
        <v>16085</v>
      </c>
      <c r="R3981" t="s">
        <v>42</v>
      </c>
      <c r="S3981" s="20">
        <v>0</v>
      </c>
      <c r="T3981" s="21" t="s">
        <v>38</v>
      </c>
    </row>
    <row r="3982" spans="1:20" x14ac:dyDescent="0.35">
      <c r="A3982" s="96" t="s">
        <v>16086</v>
      </c>
      <c r="B3982" s="96"/>
      <c r="C3982" s="96"/>
      <c r="D3982" s="13" t="s">
        <v>16087</v>
      </c>
      <c r="E3982" s="13">
        <v>6</v>
      </c>
      <c r="F3982" s="14">
        <v>0.7</v>
      </c>
      <c r="G3982" s="13" t="s">
        <v>46</v>
      </c>
      <c r="H3982" s="14">
        <v>43.7</v>
      </c>
      <c r="I3982" s="15" t="s">
        <v>32</v>
      </c>
      <c r="J3982" s="16">
        <v>10500</v>
      </c>
      <c r="K3982" s="16">
        <v>1750</v>
      </c>
      <c r="L3982" s="17" t="s">
        <v>145</v>
      </c>
      <c r="M3982" s="163" t="str">
        <f>IFERROR(GETPIVOTDATA("Tot. Bottles",'- Ordine Aggregato -'!$A$1,"sku anker",A3982),"")</f>
        <v/>
      </c>
      <c r="N3982" s="18" t="s">
        <v>34</v>
      </c>
      <c r="O3982" s="19" t="str">
        <f t="shared" si="62"/>
        <v>Order online</v>
      </c>
      <c r="P3982" s="97" t="s">
        <v>146</v>
      </c>
      <c r="Q3982" s="13" t="s">
        <v>16088</v>
      </c>
      <c r="R3982" t="s">
        <v>42</v>
      </c>
      <c r="S3982" s="20">
        <v>0</v>
      </c>
      <c r="T3982" s="21" t="s">
        <v>38</v>
      </c>
    </row>
    <row r="3983" spans="1:20" x14ac:dyDescent="0.35">
      <c r="A3983" s="13" t="s">
        <v>12982</v>
      </c>
      <c r="B3983" s="13"/>
      <c r="C3983" s="13"/>
      <c r="D3983" s="13" t="s">
        <v>12983</v>
      </c>
      <c r="E3983" s="13">
        <v>1</v>
      </c>
      <c r="F3983" s="14">
        <v>0.7</v>
      </c>
      <c r="G3983" s="13" t="s">
        <v>14872</v>
      </c>
      <c r="H3983" s="14">
        <v>46</v>
      </c>
      <c r="I3983" s="15" t="s">
        <v>32</v>
      </c>
      <c r="J3983" s="16">
        <v>4400</v>
      </c>
      <c r="K3983" s="16">
        <v>4400</v>
      </c>
      <c r="L3983" s="17" t="s">
        <v>145</v>
      </c>
      <c r="M3983" s="163" t="str">
        <f>IFERROR(GETPIVOTDATA("Tot. Bottles",'- Ordine Aggregato -'!$A$1,"sku anker",A3983),"")</f>
        <v/>
      </c>
      <c r="N3983" s="18" t="s">
        <v>42</v>
      </c>
      <c r="O3983" s="19" t="str">
        <f t="shared" si="62"/>
        <v>Order online</v>
      </c>
      <c r="P3983" s="97" t="s">
        <v>146</v>
      </c>
      <c r="Q3983" s="13" t="s">
        <v>12984</v>
      </c>
      <c r="R3983" t="s">
        <v>12985</v>
      </c>
      <c r="S3983" s="20">
        <v>0</v>
      </c>
      <c r="T3983" s="21" t="s">
        <v>38</v>
      </c>
    </row>
    <row r="3984" spans="1:20" x14ac:dyDescent="0.35">
      <c r="A3984" s="96" t="s">
        <v>12988</v>
      </c>
      <c r="D3984" s="13" t="s">
        <v>12989</v>
      </c>
      <c r="E3984" s="13">
        <v>3</v>
      </c>
      <c r="F3984" s="14">
        <v>0.7</v>
      </c>
      <c r="G3984" s="13" t="s">
        <v>46</v>
      </c>
      <c r="H3984" s="14">
        <v>43</v>
      </c>
      <c r="I3984" s="15" t="s">
        <v>32</v>
      </c>
      <c r="J3984" s="16">
        <v>795</v>
      </c>
      <c r="K3984" s="16">
        <v>265</v>
      </c>
      <c r="L3984" s="17" t="s">
        <v>145</v>
      </c>
      <c r="M3984" s="163" t="str">
        <f>IFERROR(GETPIVOTDATA("Tot. Bottles",'- Ordine Aggregato -'!$A$1,"sku anker",A3984),"")</f>
        <v/>
      </c>
      <c r="N3984" s="18" t="s">
        <v>67</v>
      </c>
      <c r="O3984" s="19" t="str">
        <f t="shared" si="62"/>
        <v>Order online</v>
      </c>
      <c r="P3984" s="97" t="s">
        <v>146</v>
      </c>
      <c r="Q3984" s="13" t="s">
        <v>12986</v>
      </c>
      <c r="R3984" t="s">
        <v>12987</v>
      </c>
      <c r="S3984" s="20">
        <v>265</v>
      </c>
      <c r="T3984" s="21" t="s">
        <v>38</v>
      </c>
    </row>
    <row r="3985" spans="1:20" x14ac:dyDescent="0.35">
      <c r="A3985" s="13" t="s">
        <v>12990</v>
      </c>
      <c r="B3985" s="13"/>
      <c r="C3985" s="13"/>
      <c r="D3985" s="13" t="s">
        <v>12991</v>
      </c>
      <c r="E3985" s="13">
        <v>6</v>
      </c>
      <c r="F3985" s="14">
        <v>0.5</v>
      </c>
      <c r="G3985" s="13" t="s">
        <v>14872</v>
      </c>
      <c r="H3985" s="14">
        <v>40</v>
      </c>
      <c r="I3985" s="15" t="s">
        <v>32</v>
      </c>
      <c r="J3985" s="16">
        <v>55.199999999999996</v>
      </c>
      <c r="K3985" s="16">
        <v>9.1999999999999993</v>
      </c>
      <c r="L3985" s="17" t="s">
        <v>61</v>
      </c>
      <c r="M3985" s="163" t="str">
        <f>IFERROR(GETPIVOTDATA("Tot. Bottles",'- Ordine Aggregato -'!$A$1,"sku anker",A3985),"")</f>
        <v/>
      </c>
      <c r="N3985" s="18" t="s">
        <v>34</v>
      </c>
      <c r="O3985" s="19" t="str">
        <f t="shared" si="62"/>
        <v>Order online</v>
      </c>
      <c r="P3985" s="97" t="s">
        <v>220</v>
      </c>
      <c r="Q3985" s="13" t="s">
        <v>12992</v>
      </c>
      <c r="R3985" t="s">
        <v>12993</v>
      </c>
      <c r="S3985" s="20">
        <v>0</v>
      </c>
      <c r="T3985" s="21" t="s">
        <v>38</v>
      </c>
    </row>
    <row r="3986" spans="1:20" x14ac:dyDescent="0.35">
      <c r="A3986" s="13" t="s">
        <v>12994</v>
      </c>
      <c r="B3986" s="13"/>
      <c r="C3986" s="13"/>
      <c r="D3986" s="13" t="s">
        <v>12995</v>
      </c>
      <c r="E3986" s="13">
        <v>6</v>
      </c>
      <c r="F3986" s="14">
        <v>0.5</v>
      </c>
      <c r="G3986" s="13" t="s">
        <v>14872</v>
      </c>
      <c r="H3986" s="14">
        <v>40</v>
      </c>
      <c r="I3986" s="15" t="s">
        <v>32</v>
      </c>
      <c r="J3986" s="16">
        <v>51</v>
      </c>
      <c r="K3986" s="16">
        <v>8.5</v>
      </c>
      <c r="L3986" s="17" t="s">
        <v>1224</v>
      </c>
      <c r="M3986" s="163" t="str">
        <f>IFERROR(GETPIVOTDATA("Tot. Bottles",'- Ordine Aggregato -'!$A$1,"sku anker",A3986),"")</f>
        <v/>
      </c>
      <c r="N3986" s="18" t="s">
        <v>34</v>
      </c>
      <c r="O3986" s="19" t="str">
        <f t="shared" si="62"/>
        <v>Order online</v>
      </c>
      <c r="P3986" s="97" t="s">
        <v>220</v>
      </c>
      <c r="Q3986" s="13" t="s">
        <v>12996</v>
      </c>
      <c r="R3986" t="s">
        <v>12997</v>
      </c>
      <c r="S3986" s="20">
        <v>0</v>
      </c>
      <c r="T3986" s="21" t="s">
        <v>38</v>
      </c>
    </row>
    <row r="3987" spans="1:20" x14ac:dyDescent="0.35">
      <c r="A3987" s="13" t="s">
        <v>12998</v>
      </c>
      <c r="B3987" s="13"/>
      <c r="C3987" s="13"/>
      <c r="D3987" s="13" t="s">
        <v>12999</v>
      </c>
      <c r="E3987" s="13">
        <v>6</v>
      </c>
      <c r="F3987" s="14">
        <v>0.5</v>
      </c>
      <c r="G3987" s="13" t="s">
        <v>14872</v>
      </c>
      <c r="H3987" s="14">
        <v>40</v>
      </c>
      <c r="I3987" s="15" t="s">
        <v>32</v>
      </c>
      <c r="J3987" s="16">
        <v>45</v>
      </c>
      <c r="K3987" s="16">
        <v>7.5</v>
      </c>
      <c r="L3987" s="17" t="s">
        <v>1224</v>
      </c>
      <c r="M3987" s="163" t="str">
        <f>IFERROR(GETPIVOTDATA("Tot. Bottles",'- Ordine Aggregato -'!$A$1,"sku anker",A3987),"")</f>
        <v/>
      </c>
      <c r="N3987" s="18" t="s">
        <v>34</v>
      </c>
      <c r="O3987" s="19" t="str">
        <f t="shared" si="62"/>
        <v>Order online</v>
      </c>
      <c r="P3987" s="97" t="s">
        <v>220</v>
      </c>
      <c r="Q3987" s="13" t="s">
        <v>13000</v>
      </c>
      <c r="R3987" t="s">
        <v>13001</v>
      </c>
      <c r="S3987" s="20">
        <v>0</v>
      </c>
      <c r="T3987" s="21" t="s">
        <v>38</v>
      </c>
    </row>
    <row r="3988" spans="1:20" x14ac:dyDescent="0.35">
      <c r="A3988" s="96" t="s">
        <v>13006</v>
      </c>
      <c r="D3988" s="13" t="s">
        <v>13003</v>
      </c>
      <c r="E3988" s="13">
        <v>6</v>
      </c>
      <c r="F3988" s="14">
        <v>0.7</v>
      </c>
      <c r="G3988" s="13" t="s">
        <v>31</v>
      </c>
      <c r="H3988" s="14">
        <v>40</v>
      </c>
      <c r="I3988" s="15" t="s">
        <v>32</v>
      </c>
      <c r="J3988" s="16">
        <v>76.5</v>
      </c>
      <c r="K3988" s="16">
        <v>12.75</v>
      </c>
      <c r="L3988" s="17" t="s">
        <v>448</v>
      </c>
      <c r="M3988" s="163" t="str">
        <f>IFERROR(GETPIVOTDATA("Tot. Bottles",'- Ordine Aggregato -'!$A$1,"sku anker",A3988),"")</f>
        <v/>
      </c>
      <c r="N3988" s="18" t="s">
        <v>42</v>
      </c>
      <c r="O3988" s="19" t="str">
        <f t="shared" si="62"/>
        <v>Order online</v>
      </c>
      <c r="P3988" s="97" t="s">
        <v>146</v>
      </c>
      <c r="Q3988" s="13" t="s">
        <v>13004</v>
      </c>
      <c r="R3988" t="s">
        <v>13007</v>
      </c>
      <c r="S3988" s="20">
        <v>0</v>
      </c>
      <c r="T3988" s="21" t="s">
        <v>38</v>
      </c>
    </row>
    <row r="3989" spans="1:20" x14ac:dyDescent="0.35">
      <c r="A3989" s="96" t="s">
        <v>13002</v>
      </c>
      <c r="B3989" s="96"/>
      <c r="C3989" s="96"/>
      <c r="D3989" s="13" t="s">
        <v>13003</v>
      </c>
      <c r="E3989" s="13">
        <v>6</v>
      </c>
      <c r="F3989" s="14">
        <v>0.7</v>
      </c>
      <c r="G3989" s="13" t="s">
        <v>14872</v>
      </c>
      <c r="H3989" s="14">
        <v>40</v>
      </c>
      <c r="I3989" s="15" t="s">
        <v>32</v>
      </c>
      <c r="J3989" s="16">
        <v>69</v>
      </c>
      <c r="K3989" s="16">
        <v>11.5</v>
      </c>
      <c r="L3989" s="17" t="s">
        <v>448</v>
      </c>
      <c r="M3989" s="163" t="str">
        <f>IFERROR(GETPIVOTDATA("Tot. Bottles",'- Ordine Aggregato -'!$A$1,"sku anker",A3989),"")</f>
        <v/>
      </c>
      <c r="N3989" s="18" t="s">
        <v>67</v>
      </c>
      <c r="O3989" s="19" t="str">
        <f t="shared" si="62"/>
        <v>Order online</v>
      </c>
      <c r="P3989" s="97" t="s">
        <v>146</v>
      </c>
      <c r="Q3989" s="13" t="s">
        <v>13004</v>
      </c>
      <c r="R3989" t="s">
        <v>13005</v>
      </c>
      <c r="S3989" s="20">
        <v>11.5</v>
      </c>
      <c r="T3989" s="21" t="s">
        <v>38</v>
      </c>
    </row>
    <row r="3990" spans="1:20" x14ac:dyDescent="0.35">
      <c r="A3990" s="96" t="s">
        <v>13011</v>
      </c>
      <c r="D3990" s="13" t="s">
        <v>13008</v>
      </c>
      <c r="E3990" s="13">
        <v>6</v>
      </c>
      <c r="F3990" s="14">
        <v>0.7</v>
      </c>
      <c r="G3990" s="13" t="s">
        <v>14872</v>
      </c>
      <c r="H3990" s="14">
        <v>40</v>
      </c>
      <c r="I3990" s="15" t="s">
        <v>32</v>
      </c>
      <c r="J3990" s="16">
        <v>79.5</v>
      </c>
      <c r="K3990" s="16">
        <v>13.25</v>
      </c>
      <c r="L3990" s="17" t="s">
        <v>88</v>
      </c>
      <c r="M3990" s="163" t="str">
        <f>IFERROR(GETPIVOTDATA("Tot. Bottles",'- Ordine Aggregato -'!$A$1,"sku anker",A3990),"")</f>
        <v/>
      </c>
      <c r="N3990" s="18" t="s">
        <v>42</v>
      </c>
      <c r="O3990" s="19" t="str">
        <f t="shared" si="62"/>
        <v>Order online</v>
      </c>
      <c r="P3990" s="97" t="s">
        <v>146</v>
      </c>
      <c r="Q3990" s="13" t="s">
        <v>13009</v>
      </c>
      <c r="R3990" t="s">
        <v>13010</v>
      </c>
      <c r="S3990" s="20">
        <v>0</v>
      </c>
      <c r="T3990" s="21" t="s">
        <v>38</v>
      </c>
    </row>
    <row r="3991" spans="1:20" x14ac:dyDescent="0.35">
      <c r="A3991" s="13" t="s">
        <v>13012</v>
      </c>
      <c r="B3991" s="13"/>
      <c r="C3991" s="13"/>
      <c r="D3991" s="13" t="s">
        <v>13013</v>
      </c>
      <c r="E3991" s="13">
        <v>6</v>
      </c>
      <c r="F3991" s="14">
        <v>0.7</v>
      </c>
      <c r="G3991" s="13" t="s">
        <v>14872</v>
      </c>
      <c r="H3991" s="14">
        <v>40</v>
      </c>
      <c r="I3991" s="15" t="s">
        <v>32</v>
      </c>
      <c r="J3991" s="16">
        <v>97.199999999999989</v>
      </c>
      <c r="K3991" s="16">
        <v>16.2</v>
      </c>
      <c r="L3991" s="17" t="s">
        <v>463</v>
      </c>
      <c r="M3991" s="163" t="str">
        <f>IFERROR(GETPIVOTDATA("Tot. Bottles",'- Ordine Aggregato -'!$A$1,"sku anker",A3991),"")</f>
        <v/>
      </c>
      <c r="N3991" s="18" t="s">
        <v>42</v>
      </c>
      <c r="O3991" s="19" t="str">
        <f t="shared" si="62"/>
        <v>Order online</v>
      </c>
      <c r="P3991" s="97" t="s">
        <v>146</v>
      </c>
      <c r="Q3991" s="13" t="s">
        <v>13014</v>
      </c>
      <c r="R3991" t="s">
        <v>13015</v>
      </c>
      <c r="S3991" s="20">
        <v>0</v>
      </c>
      <c r="T3991" s="21" t="s">
        <v>38</v>
      </c>
    </row>
    <row r="3992" spans="1:20" x14ac:dyDescent="0.35">
      <c r="A3992" s="96" t="s">
        <v>13016</v>
      </c>
      <c r="D3992" s="13" t="s">
        <v>13017</v>
      </c>
      <c r="E3992" s="13">
        <v>6</v>
      </c>
      <c r="F3992" s="14">
        <v>0.7</v>
      </c>
      <c r="G3992" s="13" t="s">
        <v>46</v>
      </c>
      <c r="H3992" s="14">
        <v>35</v>
      </c>
      <c r="I3992" s="15" t="s">
        <v>32</v>
      </c>
      <c r="J3992" s="16">
        <v>57</v>
      </c>
      <c r="K3992" s="16">
        <v>9.5</v>
      </c>
      <c r="L3992" s="17" t="s">
        <v>88</v>
      </c>
      <c r="M3992" s="163" t="str">
        <f>IFERROR(GETPIVOTDATA("Tot. Bottles",'- Ordine Aggregato -'!$A$1,"sku anker",A3992),"")</f>
        <v/>
      </c>
      <c r="N3992" s="18" t="s">
        <v>42</v>
      </c>
      <c r="O3992" s="19" t="str">
        <f t="shared" si="62"/>
        <v>Order online</v>
      </c>
      <c r="P3992" s="97" t="s">
        <v>146</v>
      </c>
      <c r="Q3992" s="13" t="s">
        <v>13018</v>
      </c>
      <c r="R3992" t="s">
        <v>13019</v>
      </c>
      <c r="S3992" s="20">
        <v>0</v>
      </c>
      <c r="T3992" s="21" t="s">
        <v>38</v>
      </c>
    </row>
    <row r="3993" spans="1:20" x14ac:dyDescent="0.35">
      <c r="A3993" s="96" t="s">
        <v>13020</v>
      </c>
      <c r="B3993" s="96"/>
      <c r="C3993" s="96"/>
      <c r="D3993" s="13" t="s">
        <v>13021</v>
      </c>
      <c r="E3993" s="13">
        <v>12</v>
      </c>
      <c r="F3993" s="14">
        <v>0.05</v>
      </c>
      <c r="G3993" s="13" t="s">
        <v>46</v>
      </c>
      <c r="H3993" s="14">
        <v>40</v>
      </c>
      <c r="I3993" s="15" t="s">
        <v>32</v>
      </c>
      <c r="J3993" s="16">
        <v>19.200000000000003</v>
      </c>
      <c r="K3993" s="16">
        <v>1.6</v>
      </c>
      <c r="L3993" s="17" t="s">
        <v>448</v>
      </c>
      <c r="M3993" s="163" t="str">
        <f>IFERROR(GETPIVOTDATA("Tot. Bottles",'- Ordine Aggregato -'!$A$1,"sku anker",A3993),"")</f>
        <v/>
      </c>
      <c r="N3993" s="18" t="s">
        <v>42</v>
      </c>
      <c r="O3993" s="19" t="str">
        <f t="shared" si="62"/>
        <v>Order online</v>
      </c>
      <c r="P3993" s="97" t="s">
        <v>1232</v>
      </c>
      <c r="Q3993" s="13" t="s">
        <v>13022</v>
      </c>
      <c r="R3993" t="s">
        <v>13023</v>
      </c>
      <c r="S3993" s="20">
        <v>0</v>
      </c>
      <c r="T3993" s="21" t="s">
        <v>38</v>
      </c>
    </row>
    <row r="3994" spans="1:20" x14ac:dyDescent="0.35">
      <c r="A3994" s="96" t="s">
        <v>13024</v>
      </c>
      <c r="B3994" s="96"/>
      <c r="C3994" s="96"/>
      <c r="D3994" s="13" t="s">
        <v>13021</v>
      </c>
      <c r="E3994" s="13">
        <v>6</v>
      </c>
      <c r="F3994" s="14">
        <v>0.7</v>
      </c>
      <c r="G3994" s="13" t="s">
        <v>14871</v>
      </c>
      <c r="H3994" s="14">
        <v>40</v>
      </c>
      <c r="I3994" s="15" t="s">
        <v>32</v>
      </c>
      <c r="J3994" s="16">
        <v>56.699999999999996</v>
      </c>
      <c r="K3994" s="16">
        <v>9.4499999999999993</v>
      </c>
      <c r="L3994" s="17" t="s">
        <v>448</v>
      </c>
      <c r="M3994" s="163" t="str">
        <f>IFERROR(GETPIVOTDATA("Tot. Bottles",'- Ordine Aggregato -'!$A$1,"sku anker",A3994),"")</f>
        <v/>
      </c>
      <c r="N3994" s="18" t="s">
        <v>42</v>
      </c>
      <c r="O3994" s="19" t="str">
        <f t="shared" si="62"/>
        <v>Order online</v>
      </c>
      <c r="P3994" s="97" t="s">
        <v>1232</v>
      </c>
      <c r="Q3994" s="13" t="s">
        <v>13025</v>
      </c>
      <c r="R3994" t="s">
        <v>13026</v>
      </c>
      <c r="S3994" s="20">
        <v>0</v>
      </c>
      <c r="T3994" s="21" t="s">
        <v>38</v>
      </c>
    </row>
    <row r="3995" spans="1:20" x14ac:dyDescent="0.35">
      <c r="A3995" s="96" t="s">
        <v>13027</v>
      </c>
      <c r="D3995" s="13" t="s">
        <v>13028</v>
      </c>
      <c r="E3995" s="13">
        <v>6</v>
      </c>
      <c r="F3995" s="14">
        <v>0.7</v>
      </c>
      <c r="G3995" s="13" t="s">
        <v>14872</v>
      </c>
      <c r="H3995" s="14">
        <v>40</v>
      </c>
      <c r="I3995" s="15" t="s">
        <v>32</v>
      </c>
      <c r="J3995" s="16">
        <v>69</v>
      </c>
      <c r="K3995" s="16">
        <v>11.5</v>
      </c>
      <c r="L3995" s="17" t="s">
        <v>145</v>
      </c>
      <c r="M3995" s="163" t="str">
        <f>IFERROR(GETPIVOTDATA("Tot. Bottles",'- Ordine Aggregato -'!$A$1,"sku anker",A3995),"")</f>
        <v/>
      </c>
      <c r="N3995" s="18" t="s">
        <v>42</v>
      </c>
      <c r="O3995" s="19" t="str">
        <f t="shared" si="62"/>
        <v>Order online</v>
      </c>
      <c r="P3995" s="97" t="s">
        <v>1232</v>
      </c>
      <c r="Q3995" s="13" t="s">
        <v>13029</v>
      </c>
      <c r="R3995" t="s">
        <v>13030</v>
      </c>
      <c r="S3995" s="20">
        <v>0</v>
      </c>
      <c r="T3995" s="21" t="s">
        <v>38</v>
      </c>
    </row>
    <row r="3996" spans="1:20" x14ac:dyDescent="0.35">
      <c r="A3996" s="13" t="s">
        <v>16089</v>
      </c>
      <c r="B3996" s="13"/>
      <c r="C3996" s="13"/>
      <c r="D3996" s="13" t="s">
        <v>16090</v>
      </c>
      <c r="E3996" s="13">
        <v>6</v>
      </c>
      <c r="F3996" s="14">
        <v>0.7</v>
      </c>
      <c r="G3996" s="13" t="s">
        <v>46</v>
      </c>
      <c r="H3996" s="14">
        <v>40</v>
      </c>
      <c r="I3996" s="15" t="s">
        <v>32</v>
      </c>
      <c r="J3996" s="16">
        <v>54</v>
      </c>
      <c r="K3996" s="16">
        <v>9</v>
      </c>
      <c r="L3996" s="17" t="s">
        <v>4515</v>
      </c>
      <c r="M3996" s="163" t="str">
        <f>IFERROR(GETPIVOTDATA("Tot. Bottles",'- Ordine Aggregato -'!$A$1,"sku anker",A3996),"")</f>
        <v/>
      </c>
      <c r="N3996" s="18" t="s">
        <v>42</v>
      </c>
      <c r="O3996" s="19" t="str">
        <f t="shared" si="62"/>
        <v>Order online</v>
      </c>
      <c r="P3996" s="97" t="s">
        <v>146</v>
      </c>
      <c r="Q3996" s="13" t="s">
        <v>16091</v>
      </c>
      <c r="R3996" t="s">
        <v>42</v>
      </c>
      <c r="S3996" s="20">
        <v>0</v>
      </c>
      <c r="T3996" s="21" t="s">
        <v>38</v>
      </c>
    </row>
    <row r="3997" spans="1:20" x14ac:dyDescent="0.35">
      <c r="A3997" s="96" t="s">
        <v>14569</v>
      </c>
      <c r="B3997" s="96"/>
      <c r="C3997" s="96"/>
      <c r="D3997" s="13" t="s">
        <v>14570</v>
      </c>
      <c r="E3997" s="13">
        <v>6</v>
      </c>
      <c r="F3997" s="14">
        <v>0.5</v>
      </c>
      <c r="G3997" s="13" t="s">
        <v>46</v>
      </c>
      <c r="H3997" s="14">
        <v>41.4</v>
      </c>
      <c r="I3997" s="15" t="s">
        <v>32</v>
      </c>
      <c r="J3997" s="16">
        <v>195</v>
      </c>
      <c r="K3997" s="16">
        <v>32.5</v>
      </c>
      <c r="L3997" s="17" t="s">
        <v>104</v>
      </c>
      <c r="M3997" s="163" t="str">
        <f>IFERROR(GETPIVOTDATA("Tot. Bottles",'- Ordine Aggregato -'!$A$1,"sku anker",A3997),"")</f>
        <v/>
      </c>
      <c r="N3997" s="18" t="s">
        <v>28</v>
      </c>
      <c r="O3997" s="19" t="str">
        <f t="shared" si="62"/>
        <v>Order online</v>
      </c>
      <c r="P3997" s="97" t="s">
        <v>105</v>
      </c>
      <c r="Q3997" s="13" t="s">
        <v>16092</v>
      </c>
      <c r="R3997" t="s">
        <v>16093</v>
      </c>
      <c r="S3997" s="20">
        <v>0</v>
      </c>
      <c r="T3997" s="21" t="s">
        <v>3755</v>
      </c>
    </row>
    <row r="3998" spans="1:20" x14ac:dyDescent="0.35">
      <c r="A3998" s="96" t="s">
        <v>13034</v>
      </c>
      <c r="D3998" s="13" t="s">
        <v>14571</v>
      </c>
      <c r="E3998" s="13">
        <v>6</v>
      </c>
      <c r="F3998" s="14">
        <v>0.5</v>
      </c>
      <c r="G3998" s="13" t="s">
        <v>14872</v>
      </c>
      <c r="H3998" s="14">
        <v>40.9</v>
      </c>
      <c r="I3998" s="15" t="s">
        <v>32</v>
      </c>
      <c r="J3998" s="16">
        <v>177</v>
      </c>
      <c r="K3998" s="16">
        <v>29.5</v>
      </c>
      <c r="L3998" s="17" t="s">
        <v>1143</v>
      </c>
      <c r="M3998" s="163" t="str">
        <f>IFERROR(GETPIVOTDATA("Tot. Bottles",'- Ordine Aggregato -'!$A$1,"sku anker",A3998),"")</f>
        <v/>
      </c>
      <c r="N3998" s="18" t="s">
        <v>67</v>
      </c>
      <c r="O3998" s="19" t="str">
        <f t="shared" si="62"/>
        <v>Order online</v>
      </c>
      <c r="P3998" s="97" t="s">
        <v>105</v>
      </c>
      <c r="Q3998" s="13" t="s">
        <v>13035</v>
      </c>
      <c r="R3998" t="s">
        <v>13036</v>
      </c>
      <c r="S3998" s="20">
        <v>29.5</v>
      </c>
      <c r="T3998" s="21" t="s">
        <v>38</v>
      </c>
    </row>
    <row r="3999" spans="1:20" x14ac:dyDescent="0.35">
      <c r="A3999" s="13" t="s">
        <v>13031</v>
      </c>
      <c r="B3999" s="13"/>
      <c r="C3999" s="13"/>
      <c r="D3999" s="13" t="s">
        <v>14586</v>
      </c>
      <c r="E3999" s="13">
        <v>6</v>
      </c>
      <c r="F3999" s="14">
        <v>0.5</v>
      </c>
      <c r="G3999" s="13" t="s">
        <v>46</v>
      </c>
      <c r="H3999" s="14">
        <v>41.2</v>
      </c>
      <c r="I3999" s="15" t="s">
        <v>32</v>
      </c>
      <c r="J3999" s="16">
        <v>181.5</v>
      </c>
      <c r="K3999" s="16">
        <v>30.25</v>
      </c>
      <c r="L3999" s="17" t="s">
        <v>1143</v>
      </c>
      <c r="M3999" s="163" t="str">
        <f>IFERROR(GETPIVOTDATA("Tot. Bottles",'- Ordine Aggregato -'!$A$1,"sku anker",A3999),"")</f>
        <v/>
      </c>
      <c r="N3999" s="18" t="s">
        <v>42</v>
      </c>
      <c r="O3999" s="19" t="str">
        <f t="shared" si="62"/>
        <v>Order online</v>
      </c>
      <c r="P3999" s="97" t="s">
        <v>105</v>
      </c>
      <c r="Q3999" s="13" t="s">
        <v>13032</v>
      </c>
      <c r="R3999" t="s">
        <v>13033</v>
      </c>
      <c r="S3999" s="20">
        <v>0</v>
      </c>
      <c r="T3999" s="21" t="s">
        <v>38</v>
      </c>
    </row>
    <row r="4000" spans="1:20" x14ac:dyDescent="0.35">
      <c r="A4000" s="96" t="s">
        <v>13037</v>
      </c>
      <c r="D4000" s="13" t="s">
        <v>13038</v>
      </c>
      <c r="E4000" s="13">
        <v>6</v>
      </c>
      <c r="F4000" s="14">
        <v>0.7</v>
      </c>
      <c r="G4000" s="13" t="s">
        <v>14872</v>
      </c>
      <c r="H4000" s="14">
        <v>40</v>
      </c>
      <c r="I4000" s="15" t="s">
        <v>32</v>
      </c>
      <c r="J4000" s="16">
        <v>105</v>
      </c>
      <c r="K4000" s="16">
        <v>17.5</v>
      </c>
      <c r="L4000" s="17" t="s">
        <v>145</v>
      </c>
      <c r="M4000" s="163" t="str">
        <f>IFERROR(GETPIVOTDATA("Tot. Bottles",'- Ordine Aggregato -'!$A$1,"sku anker",A4000),"")</f>
        <v/>
      </c>
      <c r="N4000" s="18" t="s">
        <v>42</v>
      </c>
      <c r="O4000" s="19" t="str">
        <f t="shared" si="62"/>
        <v>Order online</v>
      </c>
      <c r="P4000" s="97" t="s">
        <v>1232</v>
      </c>
      <c r="Q4000" s="13" t="s">
        <v>13039</v>
      </c>
      <c r="R4000" t="s">
        <v>13040</v>
      </c>
      <c r="S4000" s="20">
        <v>0</v>
      </c>
      <c r="T4000" s="21" t="s">
        <v>38</v>
      </c>
    </row>
    <row r="4001" spans="1:20" x14ac:dyDescent="0.35">
      <c r="A4001" s="96" t="s">
        <v>14397</v>
      </c>
      <c r="D4001" s="13" t="s">
        <v>14398</v>
      </c>
      <c r="E4001" s="13">
        <v>6</v>
      </c>
      <c r="F4001" s="14">
        <v>0.7</v>
      </c>
      <c r="G4001" s="13" t="s">
        <v>46</v>
      </c>
      <c r="H4001" s="14">
        <v>40</v>
      </c>
      <c r="I4001" s="15" t="s">
        <v>32</v>
      </c>
      <c r="J4001" s="16">
        <v>98.399999999999991</v>
      </c>
      <c r="K4001" s="16">
        <v>16.399999999999999</v>
      </c>
      <c r="L4001" s="17" t="s">
        <v>384</v>
      </c>
      <c r="M4001" s="163" t="str">
        <f>IFERROR(GETPIVOTDATA("Tot. Bottles",'- Ordine Aggregato -'!$A$1,"sku anker",A4001),"")</f>
        <v/>
      </c>
      <c r="N4001" s="18" t="s">
        <v>42</v>
      </c>
      <c r="O4001" s="19" t="str">
        <f t="shared" si="62"/>
        <v>Order online</v>
      </c>
      <c r="P4001" s="97" t="s">
        <v>146</v>
      </c>
      <c r="Q4001" s="13" t="s">
        <v>16094</v>
      </c>
      <c r="R4001" t="s">
        <v>16095</v>
      </c>
      <c r="S4001" s="20">
        <v>0</v>
      </c>
      <c r="T4001" s="21" t="s">
        <v>38</v>
      </c>
    </row>
    <row r="4002" spans="1:20" x14ac:dyDescent="0.35">
      <c r="A4002" s="96" t="s">
        <v>13041</v>
      </c>
      <c r="D4002" s="13" t="s">
        <v>13042</v>
      </c>
      <c r="E4002" s="13">
        <v>6</v>
      </c>
      <c r="F4002" s="14">
        <v>0.7</v>
      </c>
      <c r="G4002" s="13" t="s">
        <v>46</v>
      </c>
      <c r="H4002" s="14">
        <v>40</v>
      </c>
      <c r="I4002" s="15" t="s">
        <v>32</v>
      </c>
      <c r="J4002" s="16">
        <v>95.699999999999989</v>
      </c>
      <c r="K4002" s="16">
        <v>15.95</v>
      </c>
      <c r="L4002" s="17" t="s">
        <v>145</v>
      </c>
      <c r="M4002" s="163" t="str">
        <f>IFERROR(GETPIVOTDATA("Tot. Bottles",'- Ordine Aggregato -'!$A$1,"sku anker",A4002),"")</f>
        <v/>
      </c>
      <c r="N4002" s="18" t="s">
        <v>67</v>
      </c>
      <c r="O4002" s="19" t="str">
        <f t="shared" si="62"/>
        <v>Order online</v>
      </c>
      <c r="P4002" s="97" t="s">
        <v>146</v>
      </c>
      <c r="Q4002" s="13" t="s">
        <v>13043</v>
      </c>
      <c r="R4002" t="s">
        <v>16096</v>
      </c>
      <c r="S4002" s="20">
        <v>15.95</v>
      </c>
      <c r="T4002" s="21" t="s">
        <v>38</v>
      </c>
    </row>
    <row r="4003" spans="1:20" x14ac:dyDescent="0.35">
      <c r="A4003" s="96" t="s">
        <v>13044</v>
      </c>
      <c r="D4003" s="13" t="s">
        <v>13045</v>
      </c>
      <c r="E4003" s="13">
        <v>6</v>
      </c>
      <c r="F4003" s="14">
        <v>0.7</v>
      </c>
      <c r="G4003" s="13" t="s">
        <v>46</v>
      </c>
      <c r="H4003" s="14">
        <v>40</v>
      </c>
      <c r="I4003" s="15" t="s">
        <v>32</v>
      </c>
      <c r="J4003" s="16">
        <v>102.89999999999999</v>
      </c>
      <c r="K4003" s="16">
        <v>17.149999999999999</v>
      </c>
      <c r="L4003" s="17" t="s">
        <v>145</v>
      </c>
      <c r="M4003" s="163" t="str">
        <f>IFERROR(GETPIVOTDATA("Tot. Bottles",'- Ordine Aggregato -'!$A$1,"sku anker",A4003),"")</f>
        <v/>
      </c>
      <c r="N4003" s="18" t="s">
        <v>67</v>
      </c>
      <c r="O4003" s="19" t="str">
        <f t="shared" si="62"/>
        <v>Order online</v>
      </c>
      <c r="P4003" s="97" t="s">
        <v>146</v>
      </c>
      <c r="Q4003" s="13" t="s">
        <v>13043</v>
      </c>
      <c r="R4003" t="s">
        <v>13046</v>
      </c>
      <c r="S4003" s="20">
        <v>17.149999999999999</v>
      </c>
      <c r="T4003" s="21" t="s">
        <v>38</v>
      </c>
    </row>
    <row r="4004" spans="1:20" x14ac:dyDescent="0.35">
      <c r="A4004" s="96" t="s">
        <v>13047</v>
      </c>
      <c r="B4004" s="96"/>
      <c r="C4004" s="96"/>
      <c r="D4004" s="13" t="s">
        <v>13048</v>
      </c>
      <c r="E4004" s="13">
        <v>6</v>
      </c>
      <c r="F4004" s="14">
        <v>0.7</v>
      </c>
      <c r="G4004" s="13" t="s">
        <v>14872</v>
      </c>
      <c r="H4004" s="14">
        <v>40</v>
      </c>
      <c r="I4004" s="15" t="s">
        <v>32</v>
      </c>
      <c r="J4004" s="16">
        <v>155.69999999999999</v>
      </c>
      <c r="K4004" s="16">
        <v>25.95</v>
      </c>
      <c r="L4004" s="17" t="s">
        <v>145</v>
      </c>
      <c r="M4004" s="163" t="str">
        <f>IFERROR(GETPIVOTDATA("Tot. Bottles",'- Ordine Aggregato -'!$A$1,"sku anker",A4004),"")</f>
        <v/>
      </c>
      <c r="N4004" s="18" t="s">
        <v>67</v>
      </c>
      <c r="O4004" s="19" t="str">
        <f t="shared" si="62"/>
        <v>Order online</v>
      </c>
      <c r="P4004" s="97" t="s">
        <v>146</v>
      </c>
      <c r="Q4004" s="13" t="s">
        <v>13049</v>
      </c>
      <c r="R4004" t="s">
        <v>13050</v>
      </c>
      <c r="S4004" s="20">
        <v>25.95</v>
      </c>
      <c r="T4004" s="21" t="s">
        <v>38</v>
      </c>
    </row>
    <row r="4005" spans="1:20" x14ac:dyDescent="0.35">
      <c r="A4005" s="96" t="s">
        <v>13051</v>
      </c>
      <c r="D4005" s="13" t="s">
        <v>13052</v>
      </c>
      <c r="E4005" s="13">
        <v>6</v>
      </c>
      <c r="F4005" s="14">
        <v>0.7</v>
      </c>
      <c r="G4005" s="13" t="s">
        <v>46</v>
      </c>
      <c r="H4005" s="14">
        <v>40</v>
      </c>
      <c r="I4005" s="15" t="s">
        <v>32</v>
      </c>
      <c r="J4005" s="16">
        <v>157.5</v>
      </c>
      <c r="K4005" s="16">
        <v>26.25</v>
      </c>
      <c r="L4005" s="17" t="s">
        <v>145</v>
      </c>
      <c r="M4005" s="163" t="str">
        <f>IFERROR(GETPIVOTDATA("Tot. Bottles",'- Ordine Aggregato -'!$A$1,"sku anker",A4005),"")</f>
        <v/>
      </c>
      <c r="N4005" s="18" t="s">
        <v>34</v>
      </c>
      <c r="O4005" s="19" t="str">
        <f t="shared" si="62"/>
        <v>Order online</v>
      </c>
      <c r="P4005" s="97" t="s">
        <v>146</v>
      </c>
      <c r="Q4005" s="13" t="s">
        <v>13049</v>
      </c>
      <c r="R4005" t="s">
        <v>13053</v>
      </c>
      <c r="S4005" s="20">
        <v>0</v>
      </c>
      <c r="T4005" s="21" t="s">
        <v>38</v>
      </c>
    </row>
    <row r="4006" spans="1:20" x14ac:dyDescent="0.35">
      <c r="A4006" s="96" t="s">
        <v>13054</v>
      </c>
      <c r="B4006" s="96"/>
      <c r="C4006" s="96"/>
      <c r="D4006" s="13" t="s">
        <v>13055</v>
      </c>
      <c r="E4006" s="13">
        <v>6</v>
      </c>
      <c r="F4006" s="14">
        <v>0.7</v>
      </c>
      <c r="G4006" s="13" t="s">
        <v>46</v>
      </c>
      <c r="H4006" s="14">
        <v>40</v>
      </c>
      <c r="I4006" s="15" t="s">
        <v>32</v>
      </c>
      <c r="J4006" s="16">
        <v>249</v>
      </c>
      <c r="K4006" s="16">
        <v>41.5</v>
      </c>
      <c r="L4006" s="17" t="s">
        <v>145</v>
      </c>
      <c r="M4006" s="163" t="str">
        <f>IFERROR(GETPIVOTDATA("Tot. Bottles",'- Ordine Aggregato -'!$A$1,"sku anker",A4006),"")</f>
        <v/>
      </c>
      <c r="N4006" s="18" t="s">
        <v>34</v>
      </c>
      <c r="O4006" s="19" t="str">
        <f t="shared" si="62"/>
        <v>Order online</v>
      </c>
      <c r="P4006" s="97" t="s">
        <v>146</v>
      </c>
      <c r="Q4006" s="13" t="s">
        <v>13056</v>
      </c>
      <c r="R4006" t="s">
        <v>13057</v>
      </c>
      <c r="S4006" s="20">
        <v>0</v>
      </c>
      <c r="T4006" s="21" t="s">
        <v>38</v>
      </c>
    </row>
    <row r="4007" spans="1:20" x14ac:dyDescent="0.35">
      <c r="A4007" s="13" t="s">
        <v>13058</v>
      </c>
      <c r="B4007" s="13"/>
      <c r="C4007" s="13"/>
      <c r="D4007" s="13" t="s">
        <v>13059</v>
      </c>
      <c r="E4007" s="13">
        <v>4</v>
      </c>
      <c r="F4007" s="14">
        <v>0.7</v>
      </c>
      <c r="G4007" s="13" t="s">
        <v>46</v>
      </c>
      <c r="H4007" s="14">
        <v>43</v>
      </c>
      <c r="I4007" s="15" t="s">
        <v>32</v>
      </c>
      <c r="J4007" s="16">
        <v>480</v>
      </c>
      <c r="K4007" s="16">
        <v>120</v>
      </c>
      <c r="L4007" s="17" t="s">
        <v>145</v>
      </c>
      <c r="M4007" s="163" t="str">
        <f>IFERROR(GETPIVOTDATA("Tot. Bottles",'- Ordine Aggregato -'!$A$1,"sku anker",A4007),"")</f>
        <v/>
      </c>
      <c r="N4007" s="18" t="s">
        <v>34</v>
      </c>
      <c r="O4007" s="19" t="str">
        <f t="shared" si="62"/>
        <v>Order online</v>
      </c>
      <c r="P4007" s="97" t="s">
        <v>146</v>
      </c>
      <c r="Q4007" s="13" t="s">
        <v>13060</v>
      </c>
      <c r="R4007" t="s">
        <v>13061</v>
      </c>
      <c r="S4007" s="20">
        <v>0</v>
      </c>
      <c r="T4007" s="21" t="s">
        <v>38</v>
      </c>
    </row>
    <row r="4008" spans="1:20" x14ac:dyDescent="0.35">
      <c r="A4008" s="13" t="s">
        <v>13062</v>
      </c>
      <c r="B4008" s="13"/>
      <c r="C4008" s="13"/>
      <c r="D4008" s="13" t="s">
        <v>13063</v>
      </c>
      <c r="E4008" s="13">
        <v>6</v>
      </c>
      <c r="F4008" s="14">
        <v>0.7</v>
      </c>
      <c r="G4008" s="13" t="s">
        <v>46</v>
      </c>
      <c r="H4008" s="14">
        <v>54.6</v>
      </c>
      <c r="I4008" s="15" t="s">
        <v>32</v>
      </c>
      <c r="J4008" s="16">
        <v>648</v>
      </c>
      <c r="K4008" s="16">
        <v>108</v>
      </c>
      <c r="L4008" s="17" t="s">
        <v>145</v>
      </c>
      <c r="M4008" s="163" t="str">
        <f>IFERROR(GETPIVOTDATA("Tot. Bottles",'- Ordine Aggregato -'!$A$1,"sku anker",A4008),"")</f>
        <v/>
      </c>
      <c r="N4008" s="18" t="s">
        <v>42</v>
      </c>
      <c r="O4008" s="19" t="str">
        <f t="shared" si="62"/>
        <v>Order online</v>
      </c>
      <c r="P4008" s="97" t="s">
        <v>146</v>
      </c>
      <c r="Q4008" s="13" t="s">
        <v>13064</v>
      </c>
      <c r="R4008" t="s">
        <v>13065</v>
      </c>
      <c r="S4008" s="20">
        <v>0</v>
      </c>
      <c r="T4008" s="21" t="s">
        <v>38</v>
      </c>
    </row>
    <row r="4009" spans="1:20" x14ac:dyDescent="0.35">
      <c r="A4009" s="13" t="s">
        <v>13066</v>
      </c>
      <c r="B4009" s="13"/>
      <c r="C4009" s="13"/>
      <c r="D4009" s="13" t="s">
        <v>13067</v>
      </c>
      <c r="E4009" s="13">
        <v>6</v>
      </c>
      <c r="F4009" s="14">
        <v>0.7</v>
      </c>
      <c r="G4009" s="13" t="s">
        <v>46</v>
      </c>
      <c r="H4009" s="14">
        <v>58</v>
      </c>
      <c r="I4009" s="15" t="s">
        <v>32</v>
      </c>
      <c r="J4009" s="16">
        <v>120</v>
      </c>
      <c r="K4009" s="16">
        <v>20</v>
      </c>
      <c r="L4009" s="17" t="s">
        <v>1787</v>
      </c>
      <c r="M4009" s="163" t="str">
        <f>IFERROR(GETPIVOTDATA("Tot. Bottles",'- Ordine Aggregato -'!$A$1,"sku anker",A4009),"")</f>
        <v/>
      </c>
      <c r="N4009" s="18" t="s">
        <v>67</v>
      </c>
      <c r="O4009" s="19" t="str">
        <f t="shared" si="62"/>
        <v>Order online</v>
      </c>
      <c r="P4009" s="97" t="s">
        <v>146</v>
      </c>
      <c r="Q4009" s="13" t="s">
        <v>13068</v>
      </c>
      <c r="R4009" t="s">
        <v>13069</v>
      </c>
      <c r="S4009" s="20">
        <v>20</v>
      </c>
      <c r="T4009" s="21" t="s">
        <v>38</v>
      </c>
    </row>
    <row r="4010" spans="1:20" x14ac:dyDescent="0.35">
      <c r="A4010" s="13" t="s">
        <v>14617</v>
      </c>
      <c r="B4010" s="13"/>
      <c r="C4010" s="13"/>
      <c r="D4010" s="13" t="s">
        <v>14618</v>
      </c>
      <c r="E4010" s="13">
        <v>6</v>
      </c>
      <c r="F4010" s="14">
        <v>0.7</v>
      </c>
      <c r="G4010" s="13" t="s">
        <v>46</v>
      </c>
      <c r="H4010" s="14">
        <v>58</v>
      </c>
      <c r="I4010" s="15" t="s">
        <v>32</v>
      </c>
      <c r="J4010" s="16">
        <v>137.69999999999999</v>
      </c>
      <c r="K4010" s="16">
        <v>22.95</v>
      </c>
      <c r="L4010" s="17" t="s">
        <v>1787</v>
      </c>
      <c r="M4010" s="163" t="str">
        <f>IFERROR(GETPIVOTDATA("Tot. Bottles",'- Ordine Aggregato -'!$A$1,"sku anker",A4010),"")</f>
        <v/>
      </c>
      <c r="N4010" s="18" t="s">
        <v>28</v>
      </c>
      <c r="O4010" s="19" t="str">
        <f t="shared" si="62"/>
        <v>Order online</v>
      </c>
      <c r="P4010" s="97" t="s">
        <v>146</v>
      </c>
      <c r="Q4010" s="13" t="s">
        <v>13068</v>
      </c>
      <c r="R4010" t="s">
        <v>42</v>
      </c>
      <c r="S4010" s="20">
        <v>0</v>
      </c>
      <c r="T4010" s="21" t="s">
        <v>3755</v>
      </c>
    </row>
    <row r="4011" spans="1:20" x14ac:dyDescent="0.35">
      <c r="A4011" s="96" t="s">
        <v>13070</v>
      </c>
      <c r="D4011" s="13" t="s">
        <v>13071</v>
      </c>
      <c r="E4011" s="13">
        <v>6</v>
      </c>
      <c r="F4011" s="14">
        <v>0.7</v>
      </c>
      <c r="G4011" s="13" t="s">
        <v>46</v>
      </c>
      <c r="H4011" s="14">
        <v>48</v>
      </c>
      <c r="I4011" s="15" t="s">
        <v>32</v>
      </c>
      <c r="J4011" s="16">
        <v>143.69999999999999</v>
      </c>
      <c r="K4011" s="16">
        <v>23.95</v>
      </c>
      <c r="L4011" s="17" t="s">
        <v>1787</v>
      </c>
      <c r="M4011" s="163" t="str">
        <f>IFERROR(GETPIVOTDATA("Tot. Bottles",'- Ordine Aggregato -'!$A$1,"sku anker",A4011),"")</f>
        <v/>
      </c>
      <c r="N4011" s="18" t="s">
        <v>42</v>
      </c>
      <c r="O4011" s="19" t="str">
        <f t="shared" si="62"/>
        <v>Order online</v>
      </c>
      <c r="P4011" s="97" t="s">
        <v>146</v>
      </c>
      <c r="Q4011" s="13" t="s">
        <v>13072</v>
      </c>
      <c r="R4011" t="s">
        <v>13073</v>
      </c>
      <c r="S4011" s="20">
        <v>0</v>
      </c>
      <c r="T4011" s="21" t="s">
        <v>38</v>
      </c>
    </row>
    <row r="4012" spans="1:20" x14ac:dyDescent="0.35">
      <c r="A4012" s="13" t="s">
        <v>13074</v>
      </c>
      <c r="B4012" s="13"/>
      <c r="C4012" s="13"/>
      <c r="D4012" s="13" t="s">
        <v>13075</v>
      </c>
      <c r="E4012" s="13">
        <v>6</v>
      </c>
      <c r="F4012" s="14">
        <v>0.7</v>
      </c>
      <c r="G4012" s="13" t="s">
        <v>46</v>
      </c>
      <c r="H4012" s="14">
        <v>46</v>
      </c>
      <c r="I4012" s="15" t="s">
        <v>32</v>
      </c>
      <c r="J4012" s="16">
        <v>87</v>
      </c>
      <c r="K4012" s="16">
        <v>14.5</v>
      </c>
      <c r="L4012" s="17" t="s">
        <v>1787</v>
      </c>
      <c r="M4012" s="163" t="str">
        <f>IFERROR(GETPIVOTDATA("Tot. Bottles",'- Ordine Aggregato -'!$A$1,"sku anker",A4012),"")</f>
        <v/>
      </c>
      <c r="N4012" s="18" t="s">
        <v>67</v>
      </c>
      <c r="O4012" s="19" t="str">
        <f t="shared" si="62"/>
        <v>Order online</v>
      </c>
      <c r="P4012" s="97" t="s">
        <v>146</v>
      </c>
      <c r="Q4012" s="13" t="s">
        <v>13076</v>
      </c>
      <c r="R4012" t="s">
        <v>13077</v>
      </c>
      <c r="S4012" s="20">
        <v>14.5</v>
      </c>
      <c r="T4012" s="21" t="s">
        <v>38</v>
      </c>
    </row>
    <row r="4013" spans="1:20" x14ac:dyDescent="0.35">
      <c r="A4013" s="13" t="s">
        <v>13078</v>
      </c>
      <c r="B4013" s="13"/>
      <c r="C4013" s="13"/>
      <c r="D4013" s="13" t="s">
        <v>13079</v>
      </c>
      <c r="E4013" s="13">
        <v>6</v>
      </c>
      <c r="F4013" s="14">
        <v>0.5</v>
      </c>
      <c r="G4013" s="13" t="s">
        <v>14872</v>
      </c>
      <c r="H4013" s="14">
        <v>35</v>
      </c>
      <c r="I4013" s="15" t="s">
        <v>32</v>
      </c>
      <c r="J4013" s="16">
        <v>39</v>
      </c>
      <c r="K4013" s="16">
        <v>6.5</v>
      </c>
      <c r="L4013" s="17" t="s">
        <v>88</v>
      </c>
      <c r="M4013" s="163" t="str">
        <f>IFERROR(GETPIVOTDATA("Tot. Bottles",'- Ordine Aggregato -'!$A$1,"sku anker",A4013),"")</f>
        <v/>
      </c>
      <c r="N4013" s="18" t="s">
        <v>42</v>
      </c>
      <c r="O4013" s="19" t="str">
        <f t="shared" si="62"/>
        <v>Order online</v>
      </c>
      <c r="P4013" s="97" t="s">
        <v>1232</v>
      </c>
      <c r="Q4013" s="13" t="s">
        <v>13080</v>
      </c>
      <c r="R4013" t="s">
        <v>13081</v>
      </c>
      <c r="S4013" s="20">
        <v>0</v>
      </c>
      <c r="T4013" s="21" t="s">
        <v>38</v>
      </c>
    </row>
    <row r="4014" spans="1:20" x14ac:dyDescent="0.35">
      <c r="A4014" s="96" t="s">
        <v>14846</v>
      </c>
      <c r="D4014" s="13" t="s">
        <v>14847</v>
      </c>
      <c r="E4014" s="13">
        <v>6</v>
      </c>
      <c r="F4014" s="14">
        <v>0.7</v>
      </c>
      <c r="G4014" s="13" t="s">
        <v>46</v>
      </c>
      <c r="H4014" s="14">
        <v>43</v>
      </c>
      <c r="I4014" s="15" t="s">
        <v>32</v>
      </c>
      <c r="J4014" s="16">
        <v>150</v>
      </c>
      <c r="K4014" s="16">
        <v>25</v>
      </c>
      <c r="L4014" s="17" t="s">
        <v>1787</v>
      </c>
      <c r="M4014" s="163" t="str">
        <f>IFERROR(GETPIVOTDATA("Tot. Bottles",'- Ordine Aggregato -'!$A$1,"sku anker",A4014),"")</f>
        <v/>
      </c>
      <c r="N4014" s="18" t="s">
        <v>42</v>
      </c>
      <c r="O4014" s="19" t="str">
        <f t="shared" si="62"/>
        <v>Order online</v>
      </c>
      <c r="P4014" s="97" t="s">
        <v>1232</v>
      </c>
      <c r="Q4014" s="13" t="s">
        <v>16097</v>
      </c>
      <c r="R4014" t="s">
        <v>16098</v>
      </c>
      <c r="S4014" s="20">
        <v>0</v>
      </c>
      <c r="T4014" s="21" t="s">
        <v>38</v>
      </c>
    </row>
    <row r="4015" spans="1:20" x14ac:dyDescent="0.35">
      <c r="A4015" s="96" t="s">
        <v>14868</v>
      </c>
      <c r="B4015" s="96"/>
      <c r="C4015" s="96"/>
      <c r="D4015" s="13" t="s">
        <v>14869</v>
      </c>
      <c r="E4015" s="13">
        <v>6</v>
      </c>
      <c r="F4015" s="14">
        <v>0.7</v>
      </c>
      <c r="G4015" s="13" t="s">
        <v>46</v>
      </c>
      <c r="H4015" s="14">
        <v>43</v>
      </c>
      <c r="I4015" s="15" t="s">
        <v>32</v>
      </c>
      <c r="J4015" s="16">
        <v>207</v>
      </c>
      <c r="K4015" s="16">
        <v>34.5</v>
      </c>
      <c r="L4015" s="17" t="s">
        <v>145</v>
      </c>
      <c r="M4015" s="163" t="str">
        <f>IFERROR(GETPIVOTDATA("Tot. Bottles",'- Ordine Aggregato -'!$A$1,"sku anker",A4015),"")</f>
        <v/>
      </c>
      <c r="N4015" s="18" t="s">
        <v>42</v>
      </c>
      <c r="O4015" s="19" t="str">
        <f t="shared" si="62"/>
        <v>Order online</v>
      </c>
      <c r="P4015" s="97" t="s">
        <v>1232</v>
      </c>
      <c r="Q4015" s="13" t="s">
        <v>16099</v>
      </c>
      <c r="R4015" t="s">
        <v>16100</v>
      </c>
      <c r="S4015" s="20">
        <v>0</v>
      </c>
      <c r="T4015" s="21" t="s">
        <v>38</v>
      </c>
    </row>
    <row r="4016" spans="1:20" x14ac:dyDescent="0.35">
      <c r="A4016" s="13" t="s">
        <v>13082</v>
      </c>
      <c r="B4016" s="13"/>
      <c r="C4016" s="13"/>
      <c r="D4016" s="13" t="s">
        <v>13083</v>
      </c>
      <c r="E4016" s="13">
        <v>6</v>
      </c>
      <c r="F4016" s="14">
        <v>0.7</v>
      </c>
      <c r="G4016" s="13" t="s">
        <v>31</v>
      </c>
      <c r="H4016" s="14">
        <v>43</v>
      </c>
      <c r="I4016" s="15" t="s">
        <v>32</v>
      </c>
      <c r="J4016" s="16">
        <v>834</v>
      </c>
      <c r="K4016" s="16">
        <v>139</v>
      </c>
      <c r="L4016" s="17" t="s">
        <v>145</v>
      </c>
      <c r="M4016" s="163" t="str">
        <f>IFERROR(GETPIVOTDATA("Tot. Bottles",'- Ordine Aggregato -'!$A$1,"sku anker",A4016),"")</f>
        <v/>
      </c>
      <c r="N4016" s="18" t="s">
        <v>34</v>
      </c>
      <c r="O4016" s="19" t="str">
        <f t="shared" si="62"/>
        <v>Order online</v>
      </c>
      <c r="P4016" s="97" t="s">
        <v>442</v>
      </c>
      <c r="Q4016" s="13" t="s">
        <v>13084</v>
      </c>
      <c r="R4016" t="s">
        <v>13085</v>
      </c>
      <c r="S4016" s="20">
        <v>0</v>
      </c>
      <c r="T4016" s="21" t="s">
        <v>38</v>
      </c>
    </row>
    <row r="4017" spans="1:20" x14ac:dyDescent="0.35">
      <c r="A4017" s="13" t="s">
        <v>13086</v>
      </c>
      <c r="B4017" s="13"/>
      <c r="C4017" s="13"/>
      <c r="D4017" s="13" t="s">
        <v>13087</v>
      </c>
      <c r="E4017" s="13">
        <v>6</v>
      </c>
      <c r="F4017" s="14">
        <v>0.7</v>
      </c>
      <c r="G4017" s="13" t="s">
        <v>31</v>
      </c>
      <c r="H4017" s="14">
        <v>43</v>
      </c>
      <c r="I4017" s="15" t="s">
        <v>32</v>
      </c>
      <c r="J4017" s="16">
        <v>531</v>
      </c>
      <c r="K4017" s="16">
        <v>88.5</v>
      </c>
      <c r="L4017" s="17" t="s">
        <v>145</v>
      </c>
      <c r="M4017" s="163" t="str">
        <f>IFERROR(GETPIVOTDATA("Tot. Bottles",'- Ordine Aggregato -'!$A$1,"sku anker",A4017),"")</f>
        <v/>
      </c>
      <c r="N4017" s="18" t="s">
        <v>42</v>
      </c>
      <c r="O4017" s="19" t="str">
        <f t="shared" si="62"/>
        <v>Order online</v>
      </c>
      <c r="P4017" s="97" t="s">
        <v>442</v>
      </c>
      <c r="Q4017" s="13" t="s">
        <v>13088</v>
      </c>
      <c r="R4017" t="s">
        <v>13089</v>
      </c>
      <c r="S4017" s="20">
        <v>0</v>
      </c>
      <c r="T4017" s="21" t="s">
        <v>38</v>
      </c>
    </row>
    <row r="4018" spans="1:20" x14ac:dyDescent="0.35">
      <c r="A4018" s="13" t="s">
        <v>13090</v>
      </c>
      <c r="B4018" s="13"/>
      <c r="C4018" s="13"/>
      <c r="D4018" s="13" t="s">
        <v>13091</v>
      </c>
      <c r="E4018" s="13">
        <v>6</v>
      </c>
      <c r="F4018" s="14">
        <v>0.75</v>
      </c>
      <c r="G4018" s="13" t="s">
        <v>14872</v>
      </c>
      <c r="H4018" s="14">
        <v>0</v>
      </c>
      <c r="I4018" s="15" t="s">
        <v>32</v>
      </c>
      <c r="J4018" s="16">
        <v>16.5</v>
      </c>
      <c r="K4018" s="16">
        <v>2.75</v>
      </c>
      <c r="L4018" s="17" t="s">
        <v>33</v>
      </c>
      <c r="M4018" s="163" t="str">
        <f>IFERROR(GETPIVOTDATA("Tot. Bottles",'- Ordine Aggregato -'!$A$1,"sku anker",A4018),"")</f>
        <v/>
      </c>
      <c r="N4018" s="18" t="s">
        <v>42</v>
      </c>
      <c r="O4018" s="19" t="str">
        <f t="shared" si="62"/>
        <v>Order online</v>
      </c>
      <c r="P4018" s="97" t="s">
        <v>146</v>
      </c>
      <c r="Q4018" s="13" t="s">
        <v>13092</v>
      </c>
      <c r="R4018" t="s">
        <v>13093</v>
      </c>
      <c r="S4018" s="20">
        <v>0</v>
      </c>
      <c r="T4018" s="21" t="s">
        <v>38</v>
      </c>
    </row>
    <row r="4019" spans="1:20" x14ac:dyDescent="0.35">
      <c r="A4019" s="13" t="s">
        <v>13094</v>
      </c>
      <c r="B4019" s="13"/>
      <c r="C4019" s="13"/>
      <c r="D4019" s="13" t="s">
        <v>13095</v>
      </c>
      <c r="E4019" s="13">
        <v>6</v>
      </c>
      <c r="F4019" s="14">
        <v>0.75</v>
      </c>
      <c r="G4019" s="13" t="s">
        <v>14872</v>
      </c>
      <c r="H4019" s="14">
        <v>0</v>
      </c>
      <c r="I4019" s="15" t="s">
        <v>32</v>
      </c>
      <c r="J4019" s="16">
        <v>15.299999999999999</v>
      </c>
      <c r="K4019" s="16">
        <v>2.5499999999999998</v>
      </c>
      <c r="L4019" s="17" t="s">
        <v>33</v>
      </c>
      <c r="M4019" s="163" t="str">
        <f>IFERROR(GETPIVOTDATA("Tot. Bottles",'- Ordine Aggregato -'!$A$1,"sku anker",A4019),"")</f>
        <v/>
      </c>
      <c r="N4019" s="18" t="s">
        <v>42</v>
      </c>
      <c r="O4019" s="19" t="str">
        <f t="shared" si="62"/>
        <v>Order online</v>
      </c>
      <c r="P4019" s="97" t="s">
        <v>146</v>
      </c>
      <c r="Q4019" s="13" t="s">
        <v>13096</v>
      </c>
      <c r="R4019" t="s">
        <v>13097</v>
      </c>
      <c r="S4019" s="20">
        <v>0</v>
      </c>
      <c r="T4019" s="21" t="s">
        <v>38</v>
      </c>
    </row>
    <row r="4020" spans="1:20" x14ac:dyDescent="0.35">
      <c r="A4020" s="96" t="s">
        <v>13098</v>
      </c>
      <c r="B4020" s="96"/>
      <c r="C4020" s="96"/>
      <c r="D4020" s="13" t="s">
        <v>13099</v>
      </c>
      <c r="E4020" s="13">
        <v>6</v>
      </c>
      <c r="F4020" s="14">
        <v>0.75</v>
      </c>
      <c r="G4020" s="13" t="s">
        <v>14872</v>
      </c>
      <c r="H4020" s="14">
        <v>0</v>
      </c>
      <c r="I4020" s="15" t="s">
        <v>32</v>
      </c>
      <c r="J4020" s="16">
        <v>16.5</v>
      </c>
      <c r="K4020" s="16">
        <v>2.75</v>
      </c>
      <c r="L4020" s="17" t="s">
        <v>2503</v>
      </c>
      <c r="M4020" s="163" t="str">
        <f>IFERROR(GETPIVOTDATA("Tot. Bottles",'- Ordine Aggregato -'!$A$1,"sku anker",A4020),"")</f>
        <v/>
      </c>
      <c r="N4020" s="18" t="s">
        <v>42</v>
      </c>
      <c r="O4020" s="19" t="str">
        <f t="shared" si="62"/>
        <v>Order online</v>
      </c>
      <c r="P4020" s="97" t="s">
        <v>146</v>
      </c>
      <c r="Q4020" s="13" t="s">
        <v>13100</v>
      </c>
      <c r="R4020" t="s">
        <v>13101</v>
      </c>
      <c r="S4020" s="20">
        <v>0</v>
      </c>
      <c r="T4020" s="21" t="s">
        <v>38</v>
      </c>
    </row>
    <row r="4021" spans="1:20" x14ac:dyDescent="0.35">
      <c r="A4021" s="96" t="s">
        <v>13102</v>
      </c>
      <c r="D4021" s="13" t="s">
        <v>13103</v>
      </c>
      <c r="E4021" s="13">
        <v>24</v>
      </c>
      <c r="F4021" s="14">
        <v>0.2</v>
      </c>
      <c r="G4021" s="13" t="s">
        <v>31</v>
      </c>
      <c r="H4021" s="14">
        <v>0</v>
      </c>
      <c r="I4021" s="15" t="s">
        <v>32</v>
      </c>
      <c r="J4021" s="16">
        <v>18.48</v>
      </c>
      <c r="K4021" s="16">
        <v>0.77</v>
      </c>
      <c r="L4021" s="17" t="s">
        <v>33</v>
      </c>
      <c r="M4021" s="163" t="str">
        <f>IFERROR(GETPIVOTDATA("Tot. Bottles",'- Ordine Aggregato -'!$A$1,"sku anker",A4021),"")</f>
        <v/>
      </c>
      <c r="N4021" s="18" t="s">
        <v>34</v>
      </c>
      <c r="O4021" s="19" t="str">
        <f t="shared" si="62"/>
        <v>Order online</v>
      </c>
      <c r="P4021" s="97" t="s">
        <v>220</v>
      </c>
      <c r="Q4021" s="13" t="s">
        <v>13104</v>
      </c>
      <c r="R4021" t="s">
        <v>13105</v>
      </c>
      <c r="S4021" s="20">
        <v>0</v>
      </c>
      <c r="T4021" s="21" t="s">
        <v>38</v>
      </c>
    </row>
    <row r="4022" spans="1:20" x14ac:dyDescent="0.35">
      <c r="A4022" s="96" t="s">
        <v>13106</v>
      </c>
      <c r="B4022" s="96"/>
      <c r="C4022" s="96"/>
      <c r="D4022" s="13" t="s">
        <v>13107</v>
      </c>
      <c r="E4022" s="13">
        <v>6</v>
      </c>
      <c r="F4022" s="14">
        <v>0.75</v>
      </c>
      <c r="G4022" s="13" t="s">
        <v>14872</v>
      </c>
      <c r="H4022" s="14">
        <v>0</v>
      </c>
      <c r="I4022" s="15" t="s">
        <v>32</v>
      </c>
      <c r="J4022" s="16">
        <v>16.5</v>
      </c>
      <c r="K4022" s="16">
        <v>2.75</v>
      </c>
      <c r="L4022" s="17" t="s">
        <v>33</v>
      </c>
      <c r="M4022" s="163" t="str">
        <f>IFERROR(GETPIVOTDATA("Tot. Bottles",'- Ordine Aggregato -'!$A$1,"sku anker",A4022),"")</f>
        <v/>
      </c>
      <c r="N4022" s="18" t="s">
        <v>34</v>
      </c>
      <c r="O4022" s="19" t="str">
        <f t="shared" si="62"/>
        <v>Order online</v>
      </c>
      <c r="P4022" s="97" t="s">
        <v>146</v>
      </c>
      <c r="Q4022" s="13" t="s">
        <v>13108</v>
      </c>
      <c r="R4022" t="s">
        <v>13109</v>
      </c>
      <c r="S4022" s="20">
        <v>0</v>
      </c>
      <c r="T4022" s="21" t="s">
        <v>38</v>
      </c>
    </row>
    <row r="4023" spans="1:20" x14ac:dyDescent="0.35">
      <c r="A4023" s="96" t="s">
        <v>13110</v>
      </c>
      <c r="D4023" s="13" t="s">
        <v>13111</v>
      </c>
      <c r="E4023" s="13">
        <v>6</v>
      </c>
      <c r="F4023" s="14">
        <v>0.7</v>
      </c>
      <c r="G4023" s="13" t="s">
        <v>14872</v>
      </c>
      <c r="H4023" s="14">
        <v>40</v>
      </c>
      <c r="I4023" s="15" t="s">
        <v>32</v>
      </c>
      <c r="J4023" s="16">
        <v>79.5</v>
      </c>
      <c r="K4023" s="16">
        <v>13.25</v>
      </c>
      <c r="L4023" s="17" t="s">
        <v>463</v>
      </c>
      <c r="M4023" s="163" t="str">
        <f>IFERROR(GETPIVOTDATA("Tot. Bottles",'- Ordine Aggregato -'!$A$1,"sku anker",A4023),"")</f>
        <v/>
      </c>
      <c r="N4023" s="18" t="s">
        <v>42</v>
      </c>
      <c r="O4023" s="19" t="str">
        <f t="shared" si="62"/>
        <v>Order online</v>
      </c>
      <c r="P4023" s="97" t="s">
        <v>146</v>
      </c>
      <c r="Q4023" s="13" t="s">
        <v>13112</v>
      </c>
      <c r="R4023" t="s">
        <v>13113</v>
      </c>
      <c r="S4023" s="20">
        <v>0</v>
      </c>
      <c r="T4023" s="21" t="s">
        <v>38</v>
      </c>
    </row>
    <row r="4024" spans="1:20" x14ac:dyDescent="0.35">
      <c r="A4024" s="13" t="s">
        <v>13114</v>
      </c>
      <c r="B4024" s="13"/>
      <c r="C4024" s="13"/>
      <c r="D4024" s="13" t="s">
        <v>13115</v>
      </c>
      <c r="E4024" s="13">
        <v>6</v>
      </c>
      <c r="F4024" s="14">
        <v>1</v>
      </c>
      <c r="G4024" s="13" t="s">
        <v>14872</v>
      </c>
      <c r="H4024" s="14">
        <v>37.5</v>
      </c>
      <c r="I4024" s="15" t="s">
        <v>32</v>
      </c>
      <c r="J4024" s="16">
        <v>52.5</v>
      </c>
      <c r="K4024" s="16">
        <v>8.75</v>
      </c>
      <c r="L4024" s="17" t="s">
        <v>73</v>
      </c>
      <c r="M4024" s="163" t="str">
        <f>IFERROR(GETPIVOTDATA("Tot. Bottles",'- Ordine Aggregato -'!$A$1,"sku anker",A4024),"")</f>
        <v/>
      </c>
      <c r="N4024" s="18" t="s">
        <v>42</v>
      </c>
      <c r="O4024" s="19" t="str">
        <f t="shared" si="62"/>
        <v>Order online</v>
      </c>
      <c r="P4024" s="97" t="s">
        <v>220</v>
      </c>
      <c r="Q4024" s="13" t="s">
        <v>13116</v>
      </c>
      <c r="R4024" t="s">
        <v>13117</v>
      </c>
      <c r="S4024" s="20">
        <v>0</v>
      </c>
      <c r="T4024" s="21" t="s">
        <v>38</v>
      </c>
    </row>
    <row r="4025" spans="1:20" x14ac:dyDescent="0.35">
      <c r="A4025" s="13" t="s">
        <v>13118</v>
      </c>
      <c r="B4025" s="13"/>
      <c r="C4025" s="13"/>
      <c r="D4025" s="13" t="s">
        <v>13119</v>
      </c>
      <c r="E4025" s="13">
        <v>6</v>
      </c>
      <c r="F4025" s="14">
        <v>0.7</v>
      </c>
      <c r="G4025" s="13" t="s">
        <v>14872</v>
      </c>
      <c r="H4025" s="14">
        <v>37.5</v>
      </c>
      <c r="I4025" s="15" t="s">
        <v>32</v>
      </c>
      <c r="J4025" s="16">
        <v>108</v>
      </c>
      <c r="K4025" s="16">
        <v>18</v>
      </c>
      <c r="L4025" s="17" t="s">
        <v>368</v>
      </c>
      <c r="M4025" s="163" t="str">
        <f>IFERROR(GETPIVOTDATA("Tot. Bottles",'- Ordine Aggregato -'!$A$1,"sku anker",A4025),"")</f>
        <v/>
      </c>
      <c r="N4025" s="18" t="s">
        <v>42</v>
      </c>
      <c r="O4025" s="19" t="str">
        <f t="shared" si="62"/>
        <v>Order online</v>
      </c>
      <c r="P4025" s="97" t="s">
        <v>146</v>
      </c>
      <c r="Q4025" s="13" t="s">
        <v>13120</v>
      </c>
      <c r="R4025" t="s">
        <v>13121</v>
      </c>
      <c r="S4025" s="20">
        <v>0</v>
      </c>
      <c r="T4025" s="21" t="s">
        <v>38</v>
      </c>
    </row>
    <row r="4026" spans="1:20" x14ac:dyDescent="0.35">
      <c r="A4026" s="96" t="s">
        <v>13122</v>
      </c>
      <c r="B4026" s="96"/>
      <c r="C4026" s="96"/>
      <c r="D4026" s="13" t="s">
        <v>13123</v>
      </c>
      <c r="E4026" s="13">
        <v>6</v>
      </c>
      <c r="F4026" s="14">
        <v>0.7</v>
      </c>
      <c r="G4026" s="13" t="s">
        <v>46</v>
      </c>
      <c r="H4026" s="14">
        <v>29.9</v>
      </c>
      <c r="I4026" s="15" t="s">
        <v>32</v>
      </c>
      <c r="J4026" s="16">
        <v>63</v>
      </c>
      <c r="K4026" s="16">
        <v>10.5</v>
      </c>
      <c r="L4026" s="17" t="s">
        <v>66</v>
      </c>
      <c r="M4026" s="163" t="str">
        <f>IFERROR(GETPIVOTDATA("Tot. Bottles",'- Ordine Aggregato -'!$A$1,"sku anker",A4026),"")</f>
        <v/>
      </c>
      <c r="N4026" s="18" t="s">
        <v>67</v>
      </c>
      <c r="O4026" s="19" t="str">
        <f t="shared" si="62"/>
        <v>Order online</v>
      </c>
      <c r="P4026" s="97" t="s">
        <v>146</v>
      </c>
      <c r="Q4026" s="13" t="s">
        <v>13124</v>
      </c>
      <c r="R4026" t="s">
        <v>13125</v>
      </c>
      <c r="S4026" s="20">
        <v>10.5</v>
      </c>
      <c r="T4026" s="21" t="s">
        <v>38</v>
      </c>
    </row>
    <row r="4027" spans="1:20" x14ac:dyDescent="0.35">
      <c r="A4027" s="96" t="s">
        <v>13126</v>
      </c>
      <c r="D4027" s="13" t="s">
        <v>13127</v>
      </c>
      <c r="E4027" s="13">
        <v>6</v>
      </c>
      <c r="F4027" s="14">
        <v>0.35</v>
      </c>
      <c r="G4027" s="13" t="s">
        <v>46</v>
      </c>
      <c r="H4027" s="14">
        <v>20</v>
      </c>
      <c r="I4027" s="15" t="s">
        <v>32</v>
      </c>
      <c r="J4027" s="16">
        <v>40.200000000000003</v>
      </c>
      <c r="K4027" s="16">
        <v>6.7</v>
      </c>
      <c r="L4027" s="17" t="s">
        <v>551</v>
      </c>
      <c r="M4027" s="163" t="str">
        <f>IFERROR(GETPIVOTDATA("Tot. Bottles",'- Ordine Aggregato -'!$A$1,"sku anker",A4027),"")</f>
        <v/>
      </c>
      <c r="N4027" s="18" t="s">
        <v>42</v>
      </c>
      <c r="O4027" s="19" t="str">
        <f t="shared" si="62"/>
        <v>Order online</v>
      </c>
      <c r="P4027" s="97" t="s">
        <v>355</v>
      </c>
      <c r="Q4027" s="13" t="s">
        <v>13128</v>
      </c>
      <c r="R4027" t="s">
        <v>13129</v>
      </c>
      <c r="S4027" s="20">
        <v>0</v>
      </c>
      <c r="T4027" s="21" t="s">
        <v>38</v>
      </c>
    </row>
    <row r="4028" spans="1:20" x14ac:dyDescent="0.35">
      <c r="A4028" s="96" t="s">
        <v>13130</v>
      </c>
      <c r="B4028" s="96"/>
      <c r="C4028" s="96"/>
      <c r="D4028" s="13" t="s">
        <v>13127</v>
      </c>
      <c r="E4028" s="13">
        <v>6</v>
      </c>
      <c r="F4028" s="14">
        <v>0.7</v>
      </c>
      <c r="G4028" s="13" t="s">
        <v>14872</v>
      </c>
      <c r="H4028" s="14">
        <v>20</v>
      </c>
      <c r="I4028" s="15" t="s">
        <v>32</v>
      </c>
      <c r="J4028" s="16">
        <v>43.2</v>
      </c>
      <c r="K4028" s="16">
        <v>7.2</v>
      </c>
      <c r="L4028" s="17" t="s">
        <v>551</v>
      </c>
      <c r="M4028" s="163" t="str">
        <f>IFERROR(GETPIVOTDATA("Tot. Bottles",'- Ordine Aggregato -'!$A$1,"sku anker",A4028),"")</f>
        <v/>
      </c>
      <c r="N4028" s="18" t="s">
        <v>67</v>
      </c>
      <c r="O4028" s="19" t="str">
        <f t="shared" si="62"/>
        <v>Order online</v>
      </c>
      <c r="P4028" s="97" t="s">
        <v>355</v>
      </c>
      <c r="Q4028" s="13" t="s">
        <v>13131</v>
      </c>
      <c r="R4028" t="s">
        <v>13132</v>
      </c>
      <c r="S4028" s="20">
        <v>7.2</v>
      </c>
      <c r="T4028" s="21" t="s">
        <v>38</v>
      </c>
    </row>
    <row r="4029" spans="1:20" x14ac:dyDescent="0.35">
      <c r="A4029" s="13" t="s">
        <v>13133</v>
      </c>
      <c r="B4029" s="13"/>
      <c r="C4029" s="13"/>
      <c r="D4029" s="13" t="s">
        <v>13127</v>
      </c>
      <c r="E4029" s="13">
        <v>6</v>
      </c>
      <c r="F4029" s="14">
        <v>0.7</v>
      </c>
      <c r="G4029" s="13" t="s">
        <v>31</v>
      </c>
      <c r="H4029" s="14">
        <v>20</v>
      </c>
      <c r="I4029" s="15" t="s">
        <v>32</v>
      </c>
      <c r="J4029" s="16">
        <v>43.2</v>
      </c>
      <c r="K4029" s="16">
        <v>7.2</v>
      </c>
      <c r="L4029" s="17" t="s">
        <v>551</v>
      </c>
      <c r="M4029" s="163" t="str">
        <f>IFERROR(GETPIVOTDATA("Tot. Bottles",'- Ordine Aggregato -'!$A$1,"sku anker",A4029),"")</f>
        <v/>
      </c>
      <c r="N4029" s="18" t="s">
        <v>67</v>
      </c>
      <c r="O4029" s="19" t="str">
        <f t="shared" si="62"/>
        <v>Order online</v>
      </c>
      <c r="P4029" s="97" t="s">
        <v>355</v>
      </c>
      <c r="Q4029" s="13" t="s">
        <v>13134</v>
      </c>
      <c r="R4029" t="s">
        <v>13135</v>
      </c>
      <c r="S4029" s="20">
        <v>7.2</v>
      </c>
      <c r="T4029" s="21" t="s">
        <v>38</v>
      </c>
    </row>
    <row r="4030" spans="1:20" x14ac:dyDescent="0.35">
      <c r="A4030" s="96" t="s">
        <v>14553</v>
      </c>
      <c r="B4030" s="96"/>
      <c r="C4030" s="96"/>
      <c r="D4030" s="13" t="s">
        <v>13127</v>
      </c>
      <c r="E4030" s="13">
        <v>12</v>
      </c>
      <c r="F4030" s="14">
        <v>1</v>
      </c>
      <c r="G4030" s="13" t="s">
        <v>31</v>
      </c>
      <c r="H4030" s="14">
        <v>20</v>
      </c>
      <c r="I4030" s="15" t="s">
        <v>32</v>
      </c>
      <c r="J4030" s="16">
        <v>121.80000000000001</v>
      </c>
      <c r="K4030" s="16">
        <v>10.15</v>
      </c>
      <c r="L4030" s="17" t="s">
        <v>551</v>
      </c>
      <c r="M4030" s="163" t="str">
        <f>IFERROR(GETPIVOTDATA("Tot. Bottles",'- Ordine Aggregato -'!$A$1,"sku anker",A4030),"")</f>
        <v/>
      </c>
      <c r="N4030" s="18" t="s">
        <v>42</v>
      </c>
      <c r="O4030" s="19" t="str">
        <f t="shared" si="62"/>
        <v>Order online</v>
      </c>
      <c r="P4030" s="97" t="s">
        <v>355</v>
      </c>
      <c r="Q4030" s="13" t="s">
        <v>16101</v>
      </c>
      <c r="R4030" t="s">
        <v>16102</v>
      </c>
      <c r="S4030" s="20">
        <v>0</v>
      </c>
      <c r="T4030" s="21" t="s">
        <v>38</v>
      </c>
    </row>
    <row r="4031" spans="1:20" x14ac:dyDescent="0.35">
      <c r="A4031" s="96" t="s">
        <v>13136</v>
      </c>
      <c r="D4031" s="13" t="s">
        <v>13127</v>
      </c>
      <c r="E4031" s="13">
        <v>6</v>
      </c>
      <c r="F4031" s="14">
        <v>1</v>
      </c>
      <c r="G4031" s="13" t="s">
        <v>31</v>
      </c>
      <c r="H4031" s="14">
        <v>20</v>
      </c>
      <c r="I4031" s="15" t="s">
        <v>32</v>
      </c>
      <c r="J4031" s="16">
        <v>60.900000000000006</v>
      </c>
      <c r="K4031" s="16">
        <v>10.15</v>
      </c>
      <c r="L4031" s="17" t="s">
        <v>551</v>
      </c>
      <c r="M4031" s="163" t="str">
        <f>IFERROR(GETPIVOTDATA("Tot. Bottles",'- Ordine Aggregato -'!$A$1,"sku anker",A4031),"")</f>
        <v/>
      </c>
      <c r="N4031" s="18" t="s">
        <v>42</v>
      </c>
      <c r="O4031" s="19" t="str">
        <f t="shared" si="62"/>
        <v>Order online</v>
      </c>
      <c r="P4031" s="97" t="s">
        <v>355</v>
      </c>
      <c r="Q4031" s="13" t="s">
        <v>13137</v>
      </c>
      <c r="R4031" t="s">
        <v>13138</v>
      </c>
      <c r="S4031" s="20">
        <v>0</v>
      </c>
      <c r="T4031" s="21" t="s">
        <v>38</v>
      </c>
    </row>
    <row r="4032" spans="1:20" x14ac:dyDescent="0.35">
      <c r="A4032" s="96" t="s">
        <v>13139</v>
      </c>
      <c r="B4032" s="96"/>
      <c r="C4032" s="96"/>
      <c r="D4032" s="13" t="s">
        <v>14779</v>
      </c>
      <c r="E4032" s="13">
        <v>6</v>
      </c>
      <c r="F4032" s="14">
        <v>0.7</v>
      </c>
      <c r="G4032" s="13" t="s">
        <v>46</v>
      </c>
      <c r="H4032" s="14">
        <v>20</v>
      </c>
      <c r="I4032" s="15" t="s">
        <v>32</v>
      </c>
      <c r="J4032" s="16">
        <v>54.599999999999994</v>
      </c>
      <c r="K4032" s="16">
        <v>9.1</v>
      </c>
      <c r="L4032" s="17" t="s">
        <v>546</v>
      </c>
      <c r="M4032" s="163" t="str">
        <f>IFERROR(GETPIVOTDATA("Tot. Bottles",'- Ordine Aggregato -'!$A$1,"sku anker",A4032),"")</f>
        <v/>
      </c>
      <c r="N4032" s="18" t="s">
        <v>42</v>
      </c>
      <c r="O4032" s="19" t="str">
        <f t="shared" si="62"/>
        <v>Order online</v>
      </c>
      <c r="P4032" s="97" t="s">
        <v>355</v>
      </c>
      <c r="Q4032" s="13" t="s">
        <v>13140</v>
      </c>
      <c r="R4032" t="s">
        <v>13141</v>
      </c>
      <c r="S4032" s="20">
        <v>0</v>
      </c>
      <c r="T4032" s="21" t="s">
        <v>38</v>
      </c>
    </row>
    <row r="4033" spans="1:20" x14ac:dyDescent="0.35">
      <c r="A4033" s="96" t="s">
        <v>13142</v>
      </c>
      <c r="B4033" s="96"/>
      <c r="C4033" s="96"/>
      <c r="D4033" s="13" t="s">
        <v>13143</v>
      </c>
      <c r="E4033" s="13">
        <v>6</v>
      </c>
      <c r="F4033" s="14">
        <v>1</v>
      </c>
      <c r="G4033" s="13" t="s">
        <v>14872</v>
      </c>
      <c r="H4033" s="14">
        <v>33</v>
      </c>
      <c r="I4033" s="15" t="s">
        <v>32</v>
      </c>
      <c r="J4033" s="16">
        <v>51</v>
      </c>
      <c r="K4033" s="16">
        <v>8.5</v>
      </c>
      <c r="L4033" s="17" t="s">
        <v>88</v>
      </c>
      <c r="M4033" s="163" t="str">
        <f>IFERROR(GETPIVOTDATA("Tot. Bottles",'- Ordine Aggregato -'!$A$1,"sku anker",A4033),"")</f>
        <v/>
      </c>
      <c r="N4033" s="18" t="s">
        <v>42</v>
      </c>
      <c r="O4033" s="19" t="str">
        <f t="shared" si="62"/>
        <v>Order online</v>
      </c>
      <c r="P4033" s="97" t="s">
        <v>35</v>
      </c>
      <c r="Q4033" s="13" t="s">
        <v>13144</v>
      </c>
      <c r="R4033" t="s">
        <v>13145</v>
      </c>
      <c r="S4033" s="20">
        <v>0</v>
      </c>
      <c r="T4033" s="21" t="s">
        <v>38</v>
      </c>
    </row>
    <row r="4034" spans="1:20" x14ac:dyDescent="0.35">
      <c r="A4034" s="96" t="s">
        <v>13146</v>
      </c>
      <c r="D4034" s="13" t="s">
        <v>13147</v>
      </c>
      <c r="E4034" s="13">
        <v>6</v>
      </c>
      <c r="F4034" s="14">
        <v>0.75</v>
      </c>
      <c r="G4034" s="13" t="s">
        <v>14871</v>
      </c>
      <c r="H4034" s="14">
        <v>15</v>
      </c>
      <c r="I4034" s="15" t="s">
        <v>32</v>
      </c>
      <c r="J4034" s="16">
        <v>31.200000000000003</v>
      </c>
      <c r="K4034" s="16">
        <v>5.2</v>
      </c>
      <c r="L4034" s="17" t="s">
        <v>1682</v>
      </c>
      <c r="M4034" s="163" t="str">
        <f>IFERROR(GETPIVOTDATA("Tot. Bottles",'- Ordine Aggregato -'!$A$1,"sku anker",A4034),"")</f>
        <v/>
      </c>
      <c r="N4034" s="18" t="s">
        <v>34</v>
      </c>
      <c r="O4034" s="19" t="str">
        <f t="shared" si="62"/>
        <v>Order online</v>
      </c>
      <c r="P4034" s="97" t="s">
        <v>35</v>
      </c>
      <c r="Q4034" s="13" t="s">
        <v>13148</v>
      </c>
      <c r="R4034" t="s">
        <v>16103</v>
      </c>
      <c r="S4034" s="20">
        <v>0</v>
      </c>
      <c r="T4034" s="21" t="s">
        <v>38</v>
      </c>
    </row>
    <row r="4035" spans="1:20" x14ac:dyDescent="0.35">
      <c r="A4035" s="13" t="s">
        <v>13149</v>
      </c>
      <c r="B4035" s="13"/>
      <c r="C4035" s="13"/>
      <c r="D4035" s="13" t="s">
        <v>13147</v>
      </c>
      <c r="E4035" s="13">
        <v>12</v>
      </c>
      <c r="F4035" s="14">
        <v>1</v>
      </c>
      <c r="G4035" s="13" t="s">
        <v>14871</v>
      </c>
      <c r="H4035" s="14">
        <v>15</v>
      </c>
      <c r="I4035" s="15" t="s">
        <v>32</v>
      </c>
      <c r="J4035" s="16">
        <v>71.400000000000006</v>
      </c>
      <c r="K4035" s="16">
        <v>5.95</v>
      </c>
      <c r="L4035" s="17" t="s">
        <v>1682</v>
      </c>
      <c r="M4035" s="163" t="str">
        <f>IFERROR(GETPIVOTDATA("Tot. Bottles",'- Ordine Aggregato -'!$A$1,"sku anker",A4035),"")</f>
        <v/>
      </c>
      <c r="N4035" s="18" t="s">
        <v>34</v>
      </c>
      <c r="O4035" s="19" t="str">
        <f t="shared" si="62"/>
        <v>Order online</v>
      </c>
      <c r="P4035" s="97" t="s">
        <v>35</v>
      </c>
      <c r="Q4035" s="13" t="s">
        <v>13150</v>
      </c>
      <c r="R4035" t="s">
        <v>13151</v>
      </c>
      <c r="S4035" s="20">
        <v>0</v>
      </c>
      <c r="T4035" s="21" t="s">
        <v>38</v>
      </c>
    </row>
    <row r="4036" spans="1:20" x14ac:dyDescent="0.35">
      <c r="A4036" s="96" t="s">
        <v>13152</v>
      </c>
      <c r="B4036" s="96"/>
      <c r="C4036" s="96"/>
      <c r="D4036" s="13" t="s">
        <v>13153</v>
      </c>
      <c r="E4036" s="13">
        <v>6</v>
      </c>
      <c r="F4036" s="14">
        <v>0.7</v>
      </c>
      <c r="G4036" s="13" t="s">
        <v>14872</v>
      </c>
      <c r="H4036" s="14">
        <v>35</v>
      </c>
      <c r="I4036" s="15" t="s">
        <v>32</v>
      </c>
      <c r="J4036" s="16">
        <v>44.400000000000006</v>
      </c>
      <c r="K4036" s="16">
        <v>7.4</v>
      </c>
      <c r="L4036" s="17" t="s">
        <v>41</v>
      </c>
      <c r="M4036" s="163" t="str">
        <f>IFERROR(GETPIVOTDATA("Tot. Bottles",'- Ordine Aggregato -'!$A$1,"sku anker",A4036),"")</f>
        <v/>
      </c>
      <c r="N4036" s="18" t="s">
        <v>67</v>
      </c>
      <c r="O4036" s="19" t="str">
        <f t="shared" si="62"/>
        <v>Order online</v>
      </c>
      <c r="P4036" s="97" t="s">
        <v>43</v>
      </c>
      <c r="Q4036" s="13" t="s">
        <v>13154</v>
      </c>
      <c r="R4036" t="s">
        <v>13155</v>
      </c>
      <c r="S4036" s="20">
        <v>7.4</v>
      </c>
      <c r="T4036" s="21" t="s">
        <v>38</v>
      </c>
    </row>
    <row r="4037" spans="1:20" x14ac:dyDescent="0.35">
      <c r="A4037" s="96" t="s">
        <v>13156</v>
      </c>
      <c r="D4037" s="13" t="s">
        <v>13157</v>
      </c>
      <c r="E4037" s="13">
        <v>6</v>
      </c>
      <c r="F4037" s="14">
        <v>0.7</v>
      </c>
      <c r="G4037" s="13" t="s">
        <v>31</v>
      </c>
      <c r="H4037" s="14">
        <v>35</v>
      </c>
      <c r="I4037" s="15" t="s">
        <v>32</v>
      </c>
      <c r="J4037" s="16">
        <v>47.7</v>
      </c>
      <c r="K4037" s="16">
        <v>7.95</v>
      </c>
      <c r="L4037" s="17" t="s">
        <v>41</v>
      </c>
      <c r="M4037" s="163" t="str">
        <f>IFERROR(GETPIVOTDATA("Tot. Bottles",'- Ordine Aggregato -'!$A$1,"sku anker",A4037),"")</f>
        <v/>
      </c>
      <c r="N4037" s="18" t="s">
        <v>67</v>
      </c>
      <c r="O4037" s="19" t="str">
        <f t="shared" si="62"/>
        <v>Order online</v>
      </c>
      <c r="P4037" s="97" t="s">
        <v>43</v>
      </c>
      <c r="Q4037" s="13" t="s">
        <v>13158</v>
      </c>
      <c r="R4037" t="s">
        <v>13159</v>
      </c>
      <c r="S4037" s="20">
        <v>7.95</v>
      </c>
      <c r="T4037" s="21" t="s">
        <v>38</v>
      </c>
    </row>
    <row r="4038" spans="1:20" x14ac:dyDescent="0.35">
      <c r="A4038" s="96" t="s">
        <v>13160</v>
      </c>
      <c r="B4038" s="96"/>
      <c r="C4038" s="96"/>
      <c r="D4038" s="13" t="s">
        <v>13161</v>
      </c>
      <c r="E4038" s="13">
        <v>6</v>
      </c>
      <c r="F4038" s="14">
        <v>0.7</v>
      </c>
      <c r="G4038" s="13" t="s">
        <v>14872</v>
      </c>
      <c r="H4038" s="14">
        <v>40</v>
      </c>
      <c r="I4038" s="15" t="s">
        <v>32</v>
      </c>
      <c r="J4038" s="16">
        <v>52.199999999999996</v>
      </c>
      <c r="K4038" s="16">
        <v>8.6999999999999993</v>
      </c>
      <c r="L4038" s="17" t="s">
        <v>73</v>
      </c>
      <c r="M4038" s="163" t="str">
        <f>IFERROR(GETPIVOTDATA("Tot. Bottles",'- Ordine Aggregato -'!$A$1,"sku anker",A4038),"")</f>
        <v/>
      </c>
      <c r="N4038" s="18" t="s">
        <v>67</v>
      </c>
      <c r="O4038" s="19" t="str">
        <f t="shared" si="62"/>
        <v>Order online</v>
      </c>
      <c r="P4038" s="97" t="s">
        <v>385</v>
      </c>
      <c r="Q4038" s="13" t="s">
        <v>13162</v>
      </c>
      <c r="R4038" t="s">
        <v>13163</v>
      </c>
      <c r="S4038" s="20">
        <v>8.6999999999999993</v>
      </c>
      <c r="T4038" s="21" t="s">
        <v>38</v>
      </c>
    </row>
    <row r="4039" spans="1:20" x14ac:dyDescent="0.35">
      <c r="A4039" s="96" t="s">
        <v>13164</v>
      </c>
      <c r="B4039" s="96"/>
      <c r="C4039" s="96"/>
      <c r="D4039" s="13" t="s">
        <v>13161</v>
      </c>
      <c r="E4039" s="13">
        <v>12</v>
      </c>
      <c r="F4039" s="14">
        <v>1</v>
      </c>
      <c r="G4039" s="13" t="s">
        <v>14872</v>
      </c>
      <c r="H4039" s="14">
        <v>40</v>
      </c>
      <c r="I4039" s="15" t="s">
        <v>32</v>
      </c>
      <c r="J4039" s="16">
        <v>126</v>
      </c>
      <c r="K4039" s="16">
        <v>10.5</v>
      </c>
      <c r="L4039" s="17" t="s">
        <v>73</v>
      </c>
      <c r="M4039" s="163" t="str">
        <f>IFERROR(GETPIVOTDATA("Tot. Bottles",'- Ordine Aggregato -'!$A$1,"sku anker",A4039),"")</f>
        <v/>
      </c>
      <c r="N4039" s="18" t="s">
        <v>42</v>
      </c>
      <c r="O4039" s="19" t="str">
        <f t="shared" si="62"/>
        <v>Order online</v>
      </c>
      <c r="P4039" s="97" t="s">
        <v>385</v>
      </c>
      <c r="Q4039" s="13" t="s">
        <v>13165</v>
      </c>
      <c r="R4039" t="s">
        <v>13166</v>
      </c>
      <c r="S4039" s="20">
        <v>0</v>
      </c>
      <c r="T4039" s="21" t="s">
        <v>38</v>
      </c>
    </row>
    <row r="4040" spans="1:20" x14ac:dyDescent="0.35">
      <c r="A4040" s="96" t="s">
        <v>16104</v>
      </c>
      <c r="D4040" s="13" t="s">
        <v>13161</v>
      </c>
      <c r="E4040" s="13">
        <v>6</v>
      </c>
      <c r="F4040" s="14">
        <v>1.75</v>
      </c>
      <c r="G4040" s="13" t="s">
        <v>14872</v>
      </c>
      <c r="H4040" s="14">
        <v>40</v>
      </c>
      <c r="I4040" s="15" t="s">
        <v>32</v>
      </c>
      <c r="J4040" s="16">
        <v>111</v>
      </c>
      <c r="K4040" s="16">
        <v>18.5</v>
      </c>
      <c r="L4040" s="17" t="s">
        <v>73</v>
      </c>
      <c r="M4040" s="163" t="str">
        <f>IFERROR(GETPIVOTDATA("Tot. Bottles",'- Ordine Aggregato -'!$A$1,"sku anker",A4040),"")</f>
        <v/>
      </c>
      <c r="N4040" s="18" t="s">
        <v>42</v>
      </c>
      <c r="O4040" s="19" t="str">
        <f t="shared" si="62"/>
        <v>Order online</v>
      </c>
      <c r="P4040" s="97" t="s">
        <v>385</v>
      </c>
      <c r="Q4040" s="13" t="s">
        <v>16105</v>
      </c>
      <c r="R4040" t="s">
        <v>42</v>
      </c>
      <c r="S4040" s="20">
        <v>0</v>
      </c>
      <c r="T4040" s="21" t="s">
        <v>38</v>
      </c>
    </row>
    <row r="4041" spans="1:20" x14ac:dyDescent="0.35">
      <c r="A4041" s="13" t="s">
        <v>13167</v>
      </c>
      <c r="B4041" s="13"/>
      <c r="C4041" s="13"/>
      <c r="D4041" s="13" t="s">
        <v>13168</v>
      </c>
      <c r="E4041" s="13">
        <v>6</v>
      </c>
      <c r="F4041" s="14">
        <v>0.7</v>
      </c>
      <c r="G4041" s="13" t="s">
        <v>46</v>
      </c>
      <c r="H4041" s="14">
        <v>46.3</v>
      </c>
      <c r="I4041" s="15" t="s">
        <v>32</v>
      </c>
      <c r="J4041" s="16">
        <v>147</v>
      </c>
      <c r="K4041" s="16">
        <v>24.5</v>
      </c>
      <c r="L4041" s="17" t="s">
        <v>145</v>
      </c>
      <c r="M4041" s="163" t="str">
        <f>IFERROR(GETPIVOTDATA("Tot. Bottles",'- Ordine Aggregato -'!$A$1,"sku anker",A4041),"")</f>
        <v/>
      </c>
      <c r="N4041" s="18" t="s">
        <v>67</v>
      </c>
      <c r="O4041" s="19" t="str">
        <f t="shared" si="62"/>
        <v>Order online</v>
      </c>
      <c r="P4041" s="97" t="s">
        <v>146</v>
      </c>
      <c r="Q4041" s="13" t="s">
        <v>13169</v>
      </c>
      <c r="R4041" t="s">
        <v>13170</v>
      </c>
      <c r="S4041" s="20">
        <v>24.5</v>
      </c>
      <c r="T4041" s="21" t="s">
        <v>38</v>
      </c>
    </row>
    <row r="4042" spans="1:20" x14ac:dyDescent="0.35">
      <c r="A4042" s="96" t="s">
        <v>13171</v>
      </c>
      <c r="D4042" s="13" t="s">
        <v>13172</v>
      </c>
      <c r="E4042" s="13">
        <v>6</v>
      </c>
      <c r="F4042" s="14">
        <v>0.7</v>
      </c>
      <c r="G4042" s="13" t="s">
        <v>31</v>
      </c>
      <c r="H4042" s="14">
        <v>43.8</v>
      </c>
      <c r="I4042" s="15" t="s">
        <v>32</v>
      </c>
      <c r="J4042" s="16">
        <v>435</v>
      </c>
      <c r="K4042" s="16">
        <v>72.5</v>
      </c>
      <c r="L4042" s="17" t="s">
        <v>145</v>
      </c>
      <c r="M4042" s="163" t="str">
        <f>IFERROR(GETPIVOTDATA("Tot. Bottles",'- Ordine Aggregato -'!$A$1,"sku anker",A4042),"")</f>
        <v/>
      </c>
      <c r="N4042" s="18" t="s">
        <v>34</v>
      </c>
      <c r="O4042" s="19" t="str">
        <f t="shared" si="62"/>
        <v>Order online</v>
      </c>
      <c r="P4042" s="97" t="s">
        <v>442</v>
      </c>
      <c r="Q4042" s="13" t="s">
        <v>13173</v>
      </c>
      <c r="R4042" t="s">
        <v>13174</v>
      </c>
      <c r="S4042" s="20">
        <v>0</v>
      </c>
      <c r="T4042" s="21" t="s">
        <v>38</v>
      </c>
    </row>
    <row r="4043" spans="1:20" x14ac:dyDescent="0.35">
      <c r="A4043" s="13" t="s">
        <v>13175</v>
      </c>
      <c r="B4043" s="13"/>
      <c r="C4043" s="13"/>
      <c r="D4043" s="13" t="s">
        <v>13176</v>
      </c>
      <c r="E4043" s="13">
        <v>6</v>
      </c>
      <c r="F4043" s="14">
        <v>0.7</v>
      </c>
      <c r="G4043" s="13" t="s">
        <v>14872</v>
      </c>
      <c r="H4043" s="14">
        <v>40</v>
      </c>
      <c r="I4043" s="15" t="s">
        <v>32</v>
      </c>
      <c r="J4043" s="16">
        <v>129.89999999999998</v>
      </c>
      <c r="K4043" s="16">
        <v>21.65</v>
      </c>
      <c r="L4043" s="17" t="s">
        <v>448</v>
      </c>
      <c r="M4043" s="163" t="str">
        <f>IFERROR(GETPIVOTDATA("Tot. Bottles",'- Ordine Aggregato -'!$A$1,"sku anker",A4043),"")</f>
        <v/>
      </c>
      <c r="N4043" s="18" t="s">
        <v>34</v>
      </c>
      <c r="O4043" s="19" t="str">
        <f t="shared" si="62"/>
        <v>Order online</v>
      </c>
      <c r="P4043" s="97" t="s">
        <v>442</v>
      </c>
      <c r="Q4043" s="13" t="s">
        <v>13177</v>
      </c>
      <c r="R4043" t="s">
        <v>13178</v>
      </c>
      <c r="S4043" s="20">
        <v>0</v>
      </c>
      <c r="T4043" s="21" t="s">
        <v>38</v>
      </c>
    </row>
    <row r="4044" spans="1:20" x14ac:dyDescent="0.35">
      <c r="A4044" s="96" t="s">
        <v>13179</v>
      </c>
      <c r="D4044" s="13" t="s">
        <v>13180</v>
      </c>
      <c r="E4044" s="13">
        <v>6</v>
      </c>
      <c r="F4044" s="14">
        <v>0.7</v>
      </c>
      <c r="G4044" s="13" t="s">
        <v>14872</v>
      </c>
      <c r="H4044" s="14">
        <v>40</v>
      </c>
      <c r="I4044" s="15" t="s">
        <v>32</v>
      </c>
      <c r="J4044" s="16">
        <v>141</v>
      </c>
      <c r="K4044" s="16">
        <v>23.5</v>
      </c>
      <c r="L4044" s="17" t="s">
        <v>1787</v>
      </c>
      <c r="M4044" s="163" t="str">
        <f>IFERROR(GETPIVOTDATA("Tot. Bottles",'- Ordine Aggregato -'!$A$1,"sku anker",A4044),"")</f>
        <v/>
      </c>
      <c r="N4044" s="18" t="s">
        <v>34</v>
      </c>
      <c r="O4044" s="19" t="str">
        <f t="shared" si="62"/>
        <v>Order online</v>
      </c>
      <c r="P4044" s="97" t="s">
        <v>442</v>
      </c>
      <c r="Q4044" s="13" t="s">
        <v>13181</v>
      </c>
      <c r="R4044" t="s">
        <v>13182</v>
      </c>
      <c r="S4044" s="20">
        <v>0</v>
      </c>
      <c r="T4044" s="21" t="s">
        <v>38</v>
      </c>
    </row>
    <row r="4045" spans="1:20" x14ac:dyDescent="0.35">
      <c r="A4045" s="96" t="s">
        <v>14399</v>
      </c>
      <c r="B4045" s="96"/>
      <c r="C4045" s="96"/>
      <c r="D4045" s="13" t="s">
        <v>14400</v>
      </c>
      <c r="E4045" s="13">
        <v>6</v>
      </c>
      <c r="F4045" s="14">
        <v>0.7</v>
      </c>
      <c r="G4045" s="13" t="s">
        <v>14872</v>
      </c>
      <c r="H4045" s="14">
        <v>40</v>
      </c>
      <c r="I4045" s="15" t="s">
        <v>32</v>
      </c>
      <c r="J4045" s="16">
        <v>185.7</v>
      </c>
      <c r="K4045" s="16">
        <v>30.95</v>
      </c>
      <c r="L4045" s="17" t="s">
        <v>1787</v>
      </c>
      <c r="M4045" s="163" t="str">
        <f>IFERROR(GETPIVOTDATA("Tot. Bottles",'- Ordine Aggregato -'!$A$1,"sku anker",A4045),"")</f>
        <v/>
      </c>
      <c r="N4045" s="18" t="s">
        <v>42</v>
      </c>
      <c r="O4045" s="19" t="str">
        <f t="shared" ref="O4045:O4108" si="63">HYPERLINK("https://www.ankeramsterdamspirits.nl/en/products/"&amp;A4045,"Order online")</f>
        <v>Order online</v>
      </c>
      <c r="P4045" s="97" t="s">
        <v>442</v>
      </c>
      <c r="Q4045" s="13" t="s">
        <v>16106</v>
      </c>
      <c r="R4045" t="s">
        <v>16107</v>
      </c>
      <c r="S4045" s="20">
        <v>0</v>
      </c>
      <c r="T4045" s="21" t="s">
        <v>38</v>
      </c>
    </row>
    <row r="4046" spans="1:20" x14ac:dyDescent="0.35">
      <c r="A4046" s="13" t="s">
        <v>13183</v>
      </c>
      <c r="B4046" s="13"/>
      <c r="C4046" s="13"/>
      <c r="D4046" s="13" t="s">
        <v>13184</v>
      </c>
      <c r="E4046" s="13">
        <v>6</v>
      </c>
      <c r="F4046" s="14">
        <v>0.7</v>
      </c>
      <c r="G4046" s="13" t="s">
        <v>14872</v>
      </c>
      <c r="H4046" s="14">
        <v>43</v>
      </c>
      <c r="I4046" s="15" t="s">
        <v>32</v>
      </c>
      <c r="J4046" s="16">
        <v>108</v>
      </c>
      <c r="K4046" s="16">
        <v>18</v>
      </c>
      <c r="L4046" s="17" t="s">
        <v>145</v>
      </c>
      <c r="M4046" s="163" t="str">
        <f>IFERROR(GETPIVOTDATA("Tot. Bottles",'- Ordine Aggregato -'!$A$1,"sku anker",A4046),"")</f>
        <v/>
      </c>
      <c r="N4046" s="18" t="s">
        <v>67</v>
      </c>
      <c r="O4046" s="19" t="str">
        <f t="shared" si="63"/>
        <v>Order online</v>
      </c>
      <c r="P4046" s="97" t="s">
        <v>146</v>
      </c>
      <c r="Q4046" s="13" t="s">
        <v>13185</v>
      </c>
      <c r="R4046" t="s">
        <v>13186</v>
      </c>
      <c r="S4046" s="20">
        <v>18</v>
      </c>
      <c r="T4046" s="21" t="s">
        <v>38</v>
      </c>
    </row>
    <row r="4047" spans="1:20" x14ac:dyDescent="0.35">
      <c r="A4047" s="96" t="s">
        <v>13187</v>
      </c>
      <c r="D4047" s="13" t="s">
        <v>13184</v>
      </c>
      <c r="E4047" s="13">
        <v>6</v>
      </c>
      <c r="F4047" s="14">
        <v>1</v>
      </c>
      <c r="G4047" s="13" t="s">
        <v>14872</v>
      </c>
      <c r="H4047" s="14">
        <v>43</v>
      </c>
      <c r="I4047" s="15" t="s">
        <v>32</v>
      </c>
      <c r="J4047" s="16">
        <v>117</v>
      </c>
      <c r="K4047" s="16">
        <v>19.5</v>
      </c>
      <c r="L4047" s="17" t="s">
        <v>145</v>
      </c>
      <c r="M4047" s="163" t="str">
        <f>IFERROR(GETPIVOTDATA("Tot. Bottles",'- Ordine Aggregato -'!$A$1,"sku anker",A4047),"")</f>
        <v/>
      </c>
      <c r="N4047" s="18" t="s">
        <v>34</v>
      </c>
      <c r="O4047" s="19" t="str">
        <f t="shared" si="63"/>
        <v>Order online</v>
      </c>
      <c r="P4047" s="97" t="s">
        <v>146</v>
      </c>
      <c r="Q4047" s="13" t="s">
        <v>13188</v>
      </c>
      <c r="R4047" t="s">
        <v>13189</v>
      </c>
      <c r="S4047" s="20">
        <v>0</v>
      </c>
      <c r="T4047" s="21" t="s">
        <v>38</v>
      </c>
    </row>
    <row r="4048" spans="1:20" x14ac:dyDescent="0.35">
      <c r="A4048" s="13" t="s">
        <v>13190</v>
      </c>
      <c r="B4048" s="13"/>
      <c r="C4048" s="13"/>
      <c r="D4048" s="13" t="s">
        <v>13191</v>
      </c>
      <c r="E4048" s="13">
        <v>6</v>
      </c>
      <c r="F4048" s="14">
        <v>0.7</v>
      </c>
      <c r="G4048" s="13" t="s">
        <v>14872</v>
      </c>
      <c r="H4048" s="14">
        <v>46</v>
      </c>
      <c r="I4048" s="15" t="s">
        <v>32</v>
      </c>
      <c r="J4048" s="16">
        <v>234</v>
      </c>
      <c r="K4048" s="16">
        <v>39</v>
      </c>
      <c r="L4048" s="17" t="s">
        <v>145</v>
      </c>
      <c r="M4048" s="163" t="str">
        <f>IFERROR(GETPIVOTDATA("Tot. Bottles",'- Ordine Aggregato -'!$A$1,"sku anker",A4048),"")</f>
        <v/>
      </c>
      <c r="N4048" s="18" t="s">
        <v>42</v>
      </c>
      <c r="O4048" s="19" t="str">
        <f t="shared" si="63"/>
        <v>Order online</v>
      </c>
      <c r="P4048" s="97" t="s">
        <v>146</v>
      </c>
      <c r="Q4048" s="13" t="s">
        <v>13192</v>
      </c>
      <c r="R4048" t="s">
        <v>13193</v>
      </c>
      <c r="S4048" s="20">
        <v>0</v>
      </c>
      <c r="T4048" s="21" t="s">
        <v>38</v>
      </c>
    </row>
    <row r="4049" spans="1:20" x14ac:dyDescent="0.35">
      <c r="A4049" s="96" t="s">
        <v>13194</v>
      </c>
      <c r="B4049" s="96"/>
      <c r="C4049" s="96"/>
      <c r="D4049" s="13" t="s">
        <v>13195</v>
      </c>
      <c r="E4049" s="13">
        <v>6</v>
      </c>
      <c r="F4049" s="14">
        <v>0.7</v>
      </c>
      <c r="G4049" s="13" t="s">
        <v>46</v>
      </c>
      <c r="H4049" s="14">
        <v>46</v>
      </c>
      <c r="I4049" s="15" t="s">
        <v>32</v>
      </c>
      <c r="J4049" s="16">
        <v>405</v>
      </c>
      <c r="K4049" s="16">
        <v>67.5</v>
      </c>
      <c r="L4049" s="17" t="s">
        <v>145</v>
      </c>
      <c r="M4049" s="163" t="str">
        <f>IFERROR(GETPIVOTDATA("Tot. Bottles",'- Ordine Aggregato -'!$A$1,"sku anker",A4049),"")</f>
        <v/>
      </c>
      <c r="N4049" s="18" t="s">
        <v>42</v>
      </c>
      <c r="O4049" s="19" t="str">
        <f t="shared" si="63"/>
        <v>Order online</v>
      </c>
      <c r="P4049" s="97" t="s">
        <v>146</v>
      </c>
      <c r="Q4049" s="13" t="s">
        <v>13196</v>
      </c>
      <c r="R4049" t="s">
        <v>13197</v>
      </c>
      <c r="S4049" s="20">
        <v>0</v>
      </c>
      <c r="T4049" s="21" t="s">
        <v>38</v>
      </c>
    </row>
    <row r="4050" spans="1:20" x14ac:dyDescent="0.35">
      <c r="A4050" s="13" t="s">
        <v>13198</v>
      </c>
      <c r="B4050" s="13"/>
      <c r="C4050" s="13"/>
      <c r="D4050" s="13" t="s">
        <v>13199</v>
      </c>
      <c r="E4050" s="13">
        <v>6</v>
      </c>
      <c r="F4050" s="14">
        <v>1</v>
      </c>
      <c r="G4050" s="13" t="s">
        <v>46</v>
      </c>
      <c r="H4050" s="14">
        <v>40</v>
      </c>
      <c r="I4050" s="15" t="s">
        <v>32</v>
      </c>
      <c r="J4050" s="16">
        <v>95.699999999999989</v>
      </c>
      <c r="K4050" s="16">
        <v>15.95</v>
      </c>
      <c r="L4050" s="17" t="s">
        <v>145</v>
      </c>
      <c r="M4050" s="163" t="str">
        <f>IFERROR(GETPIVOTDATA("Tot. Bottles",'- Ordine Aggregato -'!$A$1,"sku anker",A4050),"")</f>
        <v/>
      </c>
      <c r="N4050" s="18" t="s">
        <v>34</v>
      </c>
      <c r="O4050" s="19" t="str">
        <f t="shared" si="63"/>
        <v>Order online</v>
      </c>
      <c r="P4050" s="97" t="s">
        <v>146</v>
      </c>
      <c r="Q4050" s="13" t="s">
        <v>13200</v>
      </c>
      <c r="R4050" t="s">
        <v>13201</v>
      </c>
      <c r="S4050" s="20">
        <v>0</v>
      </c>
      <c r="T4050" s="21" t="s">
        <v>38</v>
      </c>
    </row>
    <row r="4051" spans="1:20" x14ac:dyDescent="0.35">
      <c r="A4051" s="96" t="s">
        <v>13202</v>
      </c>
      <c r="D4051" s="13" t="s">
        <v>13203</v>
      </c>
      <c r="E4051" s="13">
        <v>6</v>
      </c>
      <c r="F4051" s="14">
        <v>0.7</v>
      </c>
      <c r="G4051" s="13" t="s">
        <v>46</v>
      </c>
      <c r="H4051" s="14">
        <v>57.5</v>
      </c>
      <c r="I4051" s="15" t="s">
        <v>32</v>
      </c>
      <c r="J4051" s="16">
        <v>148.5</v>
      </c>
      <c r="K4051" s="16">
        <v>24.75</v>
      </c>
      <c r="L4051" s="17" t="s">
        <v>145</v>
      </c>
      <c r="M4051" s="163" t="str">
        <f>IFERROR(GETPIVOTDATA("Tot. Bottles",'- Ordine Aggregato -'!$A$1,"sku anker",A4051),"")</f>
        <v/>
      </c>
      <c r="N4051" s="18" t="s">
        <v>34</v>
      </c>
      <c r="O4051" s="19" t="str">
        <f t="shared" si="63"/>
        <v>Order online</v>
      </c>
      <c r="P4051" s="97" t="s">
        <v>146</v>
      </c>
      <c r="Q4051" s="13" t="s">
        <v>13204</v>
      </c>
      <c r="R4051" t="s">
        <v>13205</v>
      </c>
      <c r="S4051" s="20">
        <v>0</v>
      </c>
      <c r="T4051" s="21" t="s">
        <v>38</v>
      </c>
    </row>
    <row r="4052" spans="1:20" x14ac:dyDescent="0.35">
      <c r="A4052" s="96" t="s">
        <v>13206</v>
      </c>
      <c r="B4052" s="96"/>
      <c r="C4052" s="96"/>
      <c r="D4052" s="13" t="s">
        <v>13207</v>
      </c>
      <c r="E4052" s="13">
        <v>6</v>
      </c>
      <c r="F4052" s="14">
        <v>0.7</v>
      </c>
      <c r="G4052" s="13" t="s">
        <v>14872</v>
      </c>
      <c r="H4052" s="14">
        <v>46</v>
      </c>
      <c r="I4052" s="15" t="s">
        <v>32</v>
      </c>
      <c r="J4052" s="16">
        <v>117</v>
      </c>
      <c r="K4052" s="16">
        <v>19.5</v>
      </c>
      <c r="L4052" s="17" t="s">
        <v>145</v>
      </c>
      <c r="M4052" s="163" t="str">
        <f>IFERROR(GETPIVOTDATA("Tot. Bottles",'- Ordine Aggregato -'!$A$1,"sku anker",A4052),"")</f>
        <v/>
      </c>
      <c r="N4052" s="18" t="s">
        <v>42</v>
      </c>
      <c r="O4052" s="19" t="str">
        <f t="shared" si="63"/>
        <v>Order online</v>
      </c>
      <c r="P4052" s="97" t="s">
        <v>146</v>
      </c>
      <c r="Q4052" s="13" t="s">
        <v>13208</v>
      </c>
      <c r="R4052" t="s">
        <v>13209</v>
      </c>
      <c r="S4052" s="20">
        <v>0</v>
      </c>
      <c r="T4052" s="21" t="s">
        <v>38</v>
      </c>
    </row>
    <row r="4053" spans="1:20" x14ac:dyDescent="0.35">
      <c r="A4053" s="96" t="s">
        <v>13210</v>
      </c>
      <c r="B4053" s="96"/>
      <c r="C4053" s="96"/>
      <c r="D4053" s="13" t="s">
        <v>13211</v>
      </c>
      <c r="E4053" s="13">
        <v>6</v>
      </c>
      <c r="F4053" s="14">
        <v>0.7</v>
      </c>
      <c r="G4053" s="13" t="s">
        <v>14872</v>
      </c>
      <c r="H4053" s="14">
        <v>43</v>
      </c>
      <c r="I4053" s="15" t="s">
        <v>32</v>
      </c>
      <c r="J4053" s="16">
        <v>79.5</v>
      </c>
      <c r="K4053" s="16">
        <v>13.25</v>
      </c>
      <c r="L4053" s="17" t="s">
        <v>145</v>
      </c>
      <c r="M4053" s="163" t="str">
        <f>IFERROR(GETPIVOTDATA("Tot. Bottles",'- Ordine Aggregato -'!$A$1,"sku anker",A4053),"")</f>
        <v/>
      </c>
      <c r="N4053" s="18" t="s">
        <v>67</v>
      </c>
      <c r="O4053" s="19" t="str">
        <f t="shared" si="63"/>
        <v>Order online</v>
      </c>
      <c r="P4053" s="97" t="s">
        <v>146</v>
      </c>
      <c r="Q4053" s="13" t="s">
        <v>13212</v>
      </c>
      <c r="R4053" t="s">
        <v>13213</v>
      </c>
      <c r="S4053" s="20">
        <v>13.25</v>
      </c>
      <c r="T4053" s="21" t="s">
        <v>38</v>
      </c>
    </row>
    <row r="4054" spans="1:20" x14ac:dyDescent="0.35">
      <c r="A4054" s="96" t="s">
        <v>13214</v>
      </c>
      <c r="B4054" s="96"/>
      <c r="C4054" s="96"/>
      <c r="D4054" s="13" t="s">
        <v>13215</v>
      </c>
      <c r="E4054" s="13">
        <v>6</v>
      </c>
      <c r="F4054" s="14">
        <v>0.7</v>
      </c>
      <c r="G4054" s="13" t="s">
        <v>46</v>
      </c>
      <c r="H4054" s="14">
        <v>40</v>
      </c>
      <c r="I4054" s="15" t="s">
        <v>32</v>
      </c>
      <c r="J4054" s="16">
        <v>129</v>
      </c>
      <c r="K4054" s="16">
        <v>21.5</v>
      </c>
      <c r="L4054" s="17" t="s">
        <v>145</v>
      </c>
      <c r="M4054" s="163" t="str">
        <f>IFERROR(GETPIVOTDATA("Tot. Bottles",'- Ordine Aggregato -'!$A$1,"sku anker",A4054),"")</f>
        <v/>
      </c>
      <c r="N4054" s="18" t="s">
        <v>42</v>
      </c>
      <c r="O4054" s="19" t="str">
        <f t="shared" si="63"/>
        <v>Order online</v>
      </c>
      <c r="P4054" s="97" t="s">
        <v>146</v>
      </c>
      <c r="Q4054" s="13" t="s">
        <v>13216</v>
      </c>
      <c r="R4054" t="s">
        <v>13217</v>
      </c>
      <c r="S4054" s="20">
        <v>0</v>
      </c>
      <c r="T4054" s="21" t="s">
        <v>38</v>
      </c>
    </row>
    <row r="4055" spans="1:20" x14ac:dyDescent="0.35">
      <c r="A4055" s="96" t="s">
        <v>13218</v>
      </c>
      <c r="D4055" s="13" t="s">
        <v>13219</v>
      </c>
      <c r="E4055" s="13">
        <v>6</v>
      </c>
      <c r="F4055" s="14">
        <v>0.7</v>
      </c>
      <c r="G4055" s="13" t="s">
        <v>46</v>
      </c>
      <c r="H4055" s="14">
        <v>40</v>
      </c>
      <c r="I4055" s="15" t="s">
        <v>32</v>
      </c>
      <c r="J4055" s="16">
        <v>225</v>
      </c>
      <c r="K4055" s="16">
        <v>37.5</v>
      </c>
      <c r="L4055" s="17" t="s">
        <v>145</v>
      </c>
      <c r="M4055" s="163" t="str">
        <f>IFERROR(GETPIVOTDATA("Tot. Bottles",'- Ordine Aggregato -'!$A$1,"sku anker",A4055),"")</f>
        <v/>
      </c>
      <c r="N4055" s="18" t="s">
        <v>42</v>
      </c>
      <c r="O4055" s="19" t="str">
        <f t="shared" si="63"/>
        <v>Order online</v>
      </c>
      <c r="P4055" s="97" t="s">
        <v>146</v>
      </c>
      <c r="Q4055" s="13" t="s">
        <v>13220</v>
      </c>
      <c r="R4055" t="s">
        <v>13221</v>
      </c>
      <c r="S4055" s="20">
        <v>0</v>
      </c>
      <c r="T4055" s="21" t="s">
        <v>38</v>
      </c>
    </row>
    <row r="4056" spans="1:20" x14ac:dyDescent="0.35">
      <c r="A4056" s="13" t="s">
        <v>13222</v>
      </c>
      <c r="B4056" s="13"/>
      <c r="C4056" s="13"/>
      <c r="D4056" s="13" t="s">
        <v>13223</v>
      </c>
      <c r="E4056" s="13">
        <v>4</v>
      </c>
      <c r="F4056" s="14">
        <v>0.7</v>
      </c>
      <c r="G4056" s="13" t="s">
        <v>14872</v>
      </c>
      <c r="H4056" s="14">
        <v>40</v>
      </c>
      <c r="I4056" s="15" t="s">
        <v>32</v>
      </c>
      <c r="J4056" s="16">
        <v>580</v>
      </c>
      <c r="K4056" s="16">
        <v>145</v>
      </c>
      <c r="L4056" s="17" t="s">
        <v>145</v>
      </c>
      <c r="M4056" s="163" t="str">
        <f>IFERROR(GETPIVOTDATA("Tot. Bottles",'- Ordine Aggregato -'!$A$1,"sku anker",A4056),"")</f>
        <v/>
      </c>
      <c r="N4056" s="18" t="s">
        <v>67</v>
      </c>
      <c r="O4056" s="19" t="str">
        <f t="shared" si="63"/>
        <v>Order online</v>
      </c>
      <c r="P4056" s="97" t="s">
        <v>146</v>
      </c>
      <c r="Q4056" s="13" t="s">
        <v>13224</v>
      </c>
      <c r="R4056" t="s">
        <v>13225</v>
      </c>
      <c r="S4056" s="20">
        <v>145</v>
      </c>
      <c r="T4056" s="21" t="s">
        <v>38</v>
      </c>
    </row>
    <row r="4057" spans="1:20" x14ac:dyDescent="0.35">
      <c r="A4057" s="96" t="s">
        <v>13226</v>
      </c>
      <c r="D4057" s="13" t="s">
        <v>13227</v>
      </c>
      <c r="E4057" s="13">
        <v>4</v>
      </c>
      <c r="F4057" s="14">
        <v>0.7</v>
      </c>
      <c r="G4057" s="13" t="s">
        <v>46</v>
      </c>
      <c r="H4057" s="14">
        <v>43</v>
      </c>
      <c r="I4057" s="15" t="s">
        <v>32</v>
      </c>
      <c r="J4057" s="16">
        <v>1240</v>
      </c>
      <c r="K4057" s="16">
        <v>310</v>
      </c>
      <c r="L4057" s="17" t="s">
        <v>145</v>
      </c>
      <c r="M4057" s="163" t="str">
        <f>IFERROR(GETPIVOTDATA("Tot. Bottles",'- Ordine Aggregato -'!$A$1,"sku anker",A4057),"")</f>
        <v/>
      </c>
      <c r="N4057" s="18" t="s">
        <v>67</v>
      </c>
      <c r="O4057" s="19" t="str">
        <f t="shared" si="63"/>
        <v>Order online</v>
      </c>
      <c r="P4057" s="97" t="s">
        <v>146</v>
      </c>
      <c r="Q4057" s="13" t="s">
        <v>13228</v>
      </c>
      <c r="R4057" t="s">
        <v>13229</v>
      </c>
      <c r="S4057" s="20">
        <v>310</v>
      </c>
      <c r="T4057" s="21" t="s">
        <v>38</v>
      </c>
    </row>
    <row r="4058" spans="1:20" x14ac:dyDescent="0.35">
      <c r="A4058" s="13" t="s">
        <v>13230</v>
      </c>
      <c r="B4058" s="13"/>
      <c r="C4058" s="13"/>
      <c r="D4058" s="13" t="s">
        <v>13231</v>
      </c>
      <c r="E4058" s="13">
        <v>6</v>
      </c>
      <c r="F4058" s="14">
        <v>0.7</v>
      </c>
      <c r="G4058" s="13" t="s">
        <v>46</v>
      </c>
      <c r="H4058" s="14">
        <v>40</v>
      </c>
      <c r="I4058" s="15" t="s">
        <v>32</v>
      </c>
      <c r="J4058" s="16">
        <v>107.69999999999999</v>
      </c>
      <c r="K4058" s="16">
        <v>17.95</v>
      </c>
      <c r="L4058" s="17" t="s">
        <v>145</v>
      </c>
      <c r="M4058" s="163" t="str">
        <f>IFERROR(GETPIVOTDATA("Tot. Bottles",'- Ordine Aggregato -'!$A$1,"sku anker",A4058),"")</f>
        <v/>
      </c>
      <c r="N4058" s="18" t="s">
        <v>67</v>
      </c>
      <c r="O4058" s="19" t="str">
        <f t="shared" si="63"/>
        <v>Order online</v>
      </c>
      <c r="P4058" s="97" t="s">
        <v>146</v>
      </c>
      <c r="Q4058" s="13" t="s">
        <v>13232</v>
      </c>
      <c r="R4058" t="s">
        <v>13233</v>
      </c>
      <c r="S4058" s="20">
        <v>17.95</v>
      </c>
      <c r="T4058" s="21" t="s">
        <v>38</v>
      </c>
    </row>
    <row r="4059" spans="1:20" x14ac:dyDescent="0.35">
      <c r="A4059" s="96" t="s">
        <v>13234</v>
      </c>
      <c r="D4059" s="13" t="s">
        <v>13235</v>
      </c>
      <c r="E4059" s="13">
        <v>6</v>
      </c>
      <c r="F4059" s="14">
        <v>0.7</v>
      </c>
      <c r="G4059" s="13" t="s">
        <v>46</v>
      </c>
      <c r="H4059" s="14">
        <v>40</v>
      </c>
      <c r="I4059" s="15" t="s">
        <v>32</v>
      </c>
      <c r="J4059" s="16">
        <v>105</v>
      </c>
      <c r="K4059" s="16">
        <v>17.5</v>
      </c>
      <c r="L4059" s="17" t="s">
        <v>145</v>
      </c>
      <c r="M4059" s="163" t="str">
        <f>IFERROR(GETPIVOTDATA("Tot. Bottles",'- Ordine Aggregato -'!$A$1,"sku anker",A4059),"")</f>
        <v/>
      </c>
      <c r="N4059" s="18" t="s">
        <v>67</v>
      </c>
      <c r="O4059" s="19" t="str">
        <f t="shared" si="63"/>
        <v>Order online</v>
      </c>
      <c r="P4059" s="97" t="s">
        <v>146</v>
      </c>
      <c r="Q4059" s="13" t="s">
        <v>13236</v>
      </c>
      <c r="R4059" t="s">
        <v>13237</v>
      </c>
      <c r="S4059" s="20">
        <v>17.5</v>
      </c>
      <c r="T4059" s="21" t="s">
        <v>38</v>
      </c>
    </row>
    <row r="4060" spans="1:20" x14ac:dyDescent="0.35">
      <c r="A4060" s="96" t="s">
        <v>13238</v>
      </c>
      <c r="B4060" s="96"/>
      <c r="C4060" s="96"/>
      <c r="D4060" s="13" t="s">
        <v>13239</v>
      </c>
      <c r="E4060" s="13">
        <v>6</v>
      </c>
      <c r="F4060" s="14">
        <v>0.7</v>
      </c>
      <c r="G4060" s="13" t="s">
        <v>14872</v>
      </c>
      <c r="H4060" s="14">
        <v>46</v>
      </c>
      <c r="I4060" s="15" t="s">
        <v>32</v>
      </c>
      <c r="J4060" s="16">
        <v>225</v>
      </c>
      <c r="K4060" s="16">
        <v>37.5</v>
      </c>
      <c r="L4060" s="17" t="s">
        <v>145</v>
      </c>
      <c r="M4060" s="163" t="str">
        <f>IFERROR(GETPIVOTDATA("Tot. Bottles",'- Ordine Aggregato -'!$A$1,"sku anker",A4060),"")</f>
        <v/>
      </c>
      <c r="N4060" s="18" t="s">
        <v>42</v>
      </c>
      <c r="O4060" s="19" t="str">
        <f t="shared" si="63"/>
        <v>Order online</v>
      </c>
      <c r="P4060" s="97" t="s">
        <v>146</v>
      </c>
      <c r="Q4060" s="13" t="s">
        <v>13240</v>
      </c>
      <c r="R4060" t="s">
        <v>13241</v>
      </c>
      <c r="S4060" s="20">
        <v>0</v>
      </c>
      <c r="T4060" s="21" t="s">
        <v>38</v>
      </c>
    </row>
    <row r="4061" spans="1:20" x14ac:dyDescent="0.35">
      <c r="A4061" s="13" t="s">
        <v>13242</v>
      </c>
      <c r="B4061" s="13"/>
      <c r="C4061" s="13"/>
      <c r="D4061" s="13" t="s">
        <v>13243</v>
      </c>
      <c r="E4061" s="13">
        <v>6</v>
      </c>
      <c r="F4061" s="14">
        <v>1</v>
      </c>
      <c r="G4061" s="13" t="s">
        <v>14871</v>
      </c>
      <c r="H4061" s="14">
        <v>38</v>
      </c>
      <c r="I4061" s="15" t="s">
        <v>32</v>
      </c>
      <c r="J4061" s="16">
        <v>45</v>
      </c>
      <c r="K4061" s="16">
        <v>7.5</v>
      </c>
      <c r="L4061" s="17" t="s">
        <v>61</v>
      </c>
      <c r="M4061" s="163" t="str">
        <f>IFERROR(GETPIVOTDATA("Tot. Bottles",'- Ordine Aggregato -'!$A$1,"sku anker",A4061),"")</f>
        <v/>
      </c>
      <c r="N4061" s="18" t="s">
        <v>42</v>
      </c>
      <c r="O4061" s="19" t="str">
        <f t="shared" si="63"/>
        <v>Order online</v>
      </c>
      <c r="P4061" s="97" t="s">
        <v>35</v>
      </c>
      <c r="Q4061" s="13" t="s">
        <v>13244</v>
      </c>
      <c r="R4061" t="s">
        <v>13245</v>
      </c>
      <c r="S4061" s="20">
        <v>0</v>
      </c>
      <c r="T4061" s="21" t="s">
        <v>38</v>
      </c>
    </row>
    <row r="4062" spans="1:20" x14ac:dyDescent="0.35">
      <c r="A4062" s="96" t="s">
        <v>13246</v>
      </c>
      <c r="B4062" s="96"/>
      <c r="C4062" s="96"/>
      <c r="D4062" s="13" t="s">
        <v>13247</v>
      </c>
      <c r="E4062" s="13">
        <v>6</v>
      </c>
      <c r="F4062" s="14">
        <v>1</v>
      </c>
      <c r="G4062" s="13" t="s">
        <v>14872</v>
      </c>
      <c r="H4062" s="14">
        <v>40</v>
      </c>
      <c r="I4062" s="15" t="s">
        <v>32</v>
      </c>
      <c r="J4062" s="16">
        <v>123</v>
      </c>
      <c r="K4062" s="16">
        <v>20.5</v>
      </c>
      <c r="L4062" s="17" t="s">
        <v>61</v>
      </c>
      <c r="M4062" s="163" t="str">
        <f>IFERROR(GETPIVOTDATA("Tot. Bottles",'- Ordine Aggregato -'!$A$1,"sku anker",A4062),"")</f>
        <v/>
      </c>
      <c r="N4062" s="18" t="s">
        <v>42</v>
      </c>
      <c r="O4062" s="19" t="str">
        <f t="shared" si="63"/>
        <v>Order online</v>
      </c>
      <c r="P4062" s="97" t="s">
        <v>35</v>
      </c>
      <c r="Q4062" s="13" t="s">
        <v>13248</v>
      </c>
      <c r="R4062" t="s">
        <v>13249</v>
      </c>
      <c r="S4062" s="20">
        <v>0</v>
      </c>
      <c r="T4062" s="21" t="s">
        <v>38</v>
      </c>
    </row>
    <row r="4063" spans="1:20" x14ac:dyDescent="0.35">
      <c r="A4063" s="96" t="s">
        <v>13250</v>
      </c>
      <c r="D4063" s="13" t="s">
        <v>13251</v>
      </c>
      <c r="E4063" s="13">
        <v>6</v>
      </c>
      <c r="F4063" s="14">
        <v>0.7</v>
      </c>
      <c r="G4063" s="13" t="s">
        <v>14871</v>
      </c>
      <c r="H4063" s="14">
        <v>40</v>
      </c>
      <c r="I4063" s="15" t="s">
        <v>32</v>
      </c>
      <c r="J4063" s="16">
        <v>141</v>
      </c>
      <c r="K4063" s="16">
        <v>23.5</v>
      </c>
      <c r="L4063" s="17" t="s">
        <v>61</v>
      </c>
      <c r="M4063" s="163" t="str">
        <f>IFERROR(GETPIVOTDATA("Tot. Bottles",'- Ordine Aggregato -'!$A$1,"sku anker",A4063),"")</f>
        <v/>
      </c>
      <c r="N4063" s="18" t="s">
        <v>34</v>
      </c>
      <c r="O4063" s="19" t="str">
        <f t="shared" si="63"/>
        <v>Order online</v>
      </c>
      <c r="P4063" s="97" t="s">
        <v>35</v>
      </c>
      <c r="Q4063" s="13" t="s">
        <v>13252</v>
      </c>
      <c r="R4063" t="s">
        <v>13253</v>
      </c>
      <c r="S4063" s="20">
        <v>0</v>
      </c>
      <c r="T4063" s="21" t="s">
        <v>38</v>
      </c>
    </row>
    <row r="4064" spans="1:20" x14ac:dyDescent="0.35">
      <c r="A4064" s="13" t="s">
        <v>13254</v>
      </c>
      <c r="B4064" s="13"/>
      <c r="C4064" s="13"/>
      <c r="D4064" s="13" t="s">
        <v>13255</v>
      </c>
      <c r="E4064" s="13">
        <v>1</v>
      </c>
      <c r="F4064" s="14">
        <v>0.7</v>
      </c>
      <c r="G4064" s="13" t="s">
        <v>31</v>
      </c>
      <c r="H4064" s="14">
        <v>38</v>
      </c>
      <c r="I4064" s="15" t="s">
        <v>32</v>
      </c>
      <c r="J4064" s="16">
        <v>67.5</v>
      </c>
      <c r="K4064" s="16">
        <v>67.5</v>
      </c>
      <c r="L4064" s="17" t="s">
        <v>61</v>
      </c>
      <c r="M4064" s="163" t="str">
        <f>IFERROR(GETPIVOTDATA("Tot. Bottles",'- Ordine Aggregato -'!$A$1,"sku anker",A4064),"")</f>
        <v/>
      </c>
      <c r="N4064" s="18" t="s">
        <v>42</v>
      </c>
      <c r="O4064" s="19" t="str">
        <f t="shared" si="63"/>
        <v>Order online</v>
      </c>
      <c r="P4064" s="97" t="s">
        <v>35</v>
      </c>
      <c r="Q4064" s="13" t="s">
        <v>13256</v>
      </c>
      <c r="R4064" t="s">
        <v>16108</v>
      </c>
      <c r="S4064" s="20">
        <v>0</v>
      </c>
      <c r="T4064" s="21" t="s">
        <v>38</v>
      </c>
    </row>
    <row r="4065" spans="1:20" x14ac:dyDescent="0.35">
      <c r="A4065" s="96" t="s">
        <v>13257</v>
      </c>
      <c r="B4065" s="96"/>
      <c r="C4065" s="96"/>
      <c r="D4065" s="13" t="s">
        <v>13258</v>
      </c>
      <c r="E4065" s="13">
        <v>6</v>
      </c>
      <c r="F4065" s="14">
        <v>1</v>
      </c>
      <c r="G4065" s="13" t="s">
        <v>14872</v>
      </c>
      <c r="H4065" s="14">
        <v>38</v>
      </c>
      <c r="I4065" s="15" t="s">
        <v>32</v>
      </c>
      <c r="J4065" s="16">
        <v>54.900000000000006</v>
      </c>
      <c r="K4065" s="16">
        <v>9.15</v>
      </c>
      <c r="L4065" s="17" t="s">
        <v>61</v>
      </c>
      <c r="M4065" s="163" t="str">
        <f>IFERROR(GETPIVOTDATA("Tot. Bottles",'- Ordine Aggregato -'!$A$1,"sku anker",A4065),"")</f>
        <v/>
      </c>
      <c r="N4065" s="18" t="s">
        <v>34</v>
      </c>
      <c r="O4065" s="19" t="str">
        <f t="shared" si="63"/>
        <v>Order online</v>
      </c>
      <c r="P4065" s="97" t="s">
        <v>35</v>
      </c>
      <c r="Q4065" s="13" t="s">
        <v>13259</v>
      </c>
      <c r="R4065" t="s">
        <v>13260</v>
      </c>
      <c r="S4065" s="20">
        <v>0</v>
      </c>
      <c r="T4065" s="21" t="s">
        <v>38</v>
      </c>
    </row>
    <row r="4066" spans="1:20" x14ac:dyDescent="0.35">
      <c r="A4066" s="13" t="s">
        <v>13261</v>
      </c>
      <c r="B4066" s="13"/>
      <c r="C4066" s="13"/>
      <c r="D4066" s="13" t="s">
        <v>13262</v>
      </c>
      <c r="E4066" s="13">
        <v>6</v>
      </c>
      <c r="F4066" s="14">
        <v>0.75</v>
      </c>
      <c r="G4066" s="13" t="s">
        <v>46</v>
      </c>
      <c r="H4066" s="14">
        <v>13</v>
      </c>
      <c r="I4066" s="15" t="s">
        <v>32</v>
      </c>
      <c r="J4066" s="16">
        <v>28.5</v>
      </c>
      <c r="K4066" s="16">
        <v>4.75</v>
      </c>
      <c r="L4066" s="17" t="s">
        <v>437</v>
      </c>
      <c r="M4066" s="163" t="str">
        <f>IFERROR(GETPIVOTDATA("Tot. Bottles",'- Ordine Aggregato -'!$A$1,"sku anker",A4066),"")</f>
        <v/>
      </c>
      <c r="N4066" s="18" t="s">
        <v>34</v>
      </c>
      <c r="O4066" s="19" t="str">
        <f t="shared" si="63"/>
        <v>Order online</v>
      </c>
      <c r="P4066" s="97" t="s">
        <v>35</v>
      </c>
      <c r="Q4066" s="13" t="s">
        <v>13263</v>
      </c>
      <c r="R4066" t="s">
        <v>42</v>
      </c>
      <c r="S4066" s="20">
        <v>0</v>
      </c>
      <c r="T4066" s="21" t="s">
        <v>38</v>
      </c>
    </row>
    <row r="4067" spans="1:20" x14ac:dyDescent="0.35">
      <c r="A4067" s="96" t="s">
        <v>13264</v>
      </c>
      <c r="D4067" s="13" t="s">
        <v>13265</v>
      </c>
      <c r="E4067" s="13">
        <v>6</v>
      </c>
      <c r="F4067" s="14">
        <v>0.75</v>
      </c>
      <c r="G4067" s="13" t="s">
        <v>14872</v>
      </c>
      <c r="H4067" s="14">
        <v>12</v>
      </c>
      <c r="I4067" s="15" t="s">
        <v>32</v>
      </c>
      <c r="J4067" s="16">
        <v>25.5</v>
      </c>
      <c r="K4067" s="16">
        <v>4.25</v>
      </c>
      <c r="L4067" s="17" t="s">
        <v>704</v>
      </c>
      <c r="M4067" s="163" t="str">
        <f>IFERROR(GETPIVOTDATA("Tot. Bottles",'- Ordine Aggregato -'!$A$1,"sku anker",A4067),"")</f>
        <v/>
      </c>
      <c r="N4067" s="18" t="s">
        <v>34</v>
      </c>
      <c r="O4067" s="19" t="str">
        <f t="shared" si="63"/>
        <v>Order online</v>
      </c>
      <c r="P4067" s="97" t="s">
        <v>35</v>
      </c>
      <c r="Q4067" s="13" t="s">
        <v>13266</v>
      </c>
      <c r="R4067" t="s">
        <v>13267</v>
      </c>
      <c r="S4067" s="20">
        <v>0</v>
      </c>
      <c r="T4067" s="21" t="s">
        <v>38</v>
      </c>
    </row>
    <row r="4068" spans="1:20" x14ac:dyDescent="0.35">
      <c r="A4068" s="96" t="s">
        <v>13268</v>
      </c>
      <c r="B4068" s="96"/>
      <c r="C4068" s="96"/>
      <c r="D4068" s="13" t="s">
        <v>13269</v>
      </c>
      <c r="E4068" s="13">
        <v>6</v>
      </c>
      <c r="F4068" s="14">
        <v>0.75</v>
      </c>
      <c r="G4068" s="13" t="s">
        <v>46</v>
      </c>
      <c r="H4068" s="14">
        <v>7</v>
      </c>
      <c r="I4068" s="15" t="s">
        <v>32</v>
      </c>
      <c r="J4068" s="16">
        <v>29.400000000000002</v>
      </c>
      <c r="K4068" s="16">
        <v>4.9000000000000004</v>
      </c>
      <c r="L4068" s="17" t="s">
        <v>960</v>
      </c>
      <c r="M4068" s="163" t="str">
        <f>IFERROR(GETPIVOTDATA("Tot. Bottles",'- Ordine Aggregato -'!$A$1,"sku anker",A4068),"")</f>
        <v/>
      </c>
      <c r="N4068" s="18" t="s">
        <v>34</v>
      </c>
      <c r="O4068" s="19" t="str">
        <f t="shared" si="63"/>
        <v>Order online</v>
      </c>
      <c r="P4068" s="97" t="s">
        <v>355</v>
      </c>
      <c r="Q4068" s="13" t="s">
        <v>13270</v>
      </c>
      <c r="R4068" t="s">
        <v>13271</v>
      </c>
      <c r="S4068" s="20">
        <v>0</v>
      </c>
      <c r="T4068" s="21" t="s">
        <v>38</v>
      </c>
    </row>
    <row r="4069" spans="1:20" x14ac:dyDescent="0.35">
      <c r="A4069" s="96" t="s">
        <v>13272</v>
      </c>
      <c r="B4069" s="96"/>
      <c r="C4069" s="96"/>
      <c r="D4069" s="13" t="s">
        <v>13273</v>
      </c>
      <c r="E4069" s="13">
        <v>6</v>
      </c>
      <c r="F4069" s="14">
        <v>0.75</v>
      </c>
      <c r="G4069" s="13" t="s">
        <v>46</v>
      </c>
      <c r="H4069" s="14">
        <v>7</v>
      </c>
      <c r="I4069" s="15" t="s">
        <v>32</v>
      </c>
      <c r="J4069" s="16">
        <v>33</v>
      </c>
      <c r="K4069" s="16">
        <v>5.5</v>
      </c>
      <c r="L4069" s="17" t="s">
        <v>960</v>
      </c>
      <c r="M4069" s="163" t="str">
        <f>IFERROR(GETPIVOTDATA("Tot. Bottles",'- Ordine Aggregato -'!$A$1,"sku anker",A4069),"")</f>
        <v/>
      </c>
      <c r="N4069" s="18" t="s">
        <v>42</v>
      </c>
      <c r="O4069" s="19" t="str">
        <f t="shared" si="63"/>
        <v>Order online</v>
      </c>
      <c r="P4069" s="97" t="s">
        <v>355</v>
      </c>
      <c r="Q4069" s="13" t="s">
        <v>13274</v>
      </c>
      <c r="R4069" t="s">
        <v>13275</v>
      </c>
      <c r="S4069" s="20">
        <v>0</v>
      </c>
      <c r="T4069" s="21" t="s">
        <v>38</v>
      </c>
    </row>
    <row r="4070" spans="1:20" x14ac:dyDescent="0.35">
      <c r="A4070" s="13" t="s">
        <v>13276</v>
      </c>
      <c r="B4070" s="13"/>
      <c r="C4070" s="13"/>
      <c r="D4070" s="13" t="s">
        <v>13277</v>
      </c>
      <c r="E4070" s="13">
        <v>6</v>
      </c>
      <c r="F4070" s="14">
        <v>0.7</v>
      </c>
      <c r="G4070" s="13" t="s">
        <v>14871</v>
      </c>
      <c r="H4070" s="14">
        <v>35</v>
      </c>
      <c r="I4070" s="15" t="s">
        <v>32</v>
      </c>
      <c r="J4070" s="16">
        <v>31.5</v>
      </c>
      <c r="K4070" s="16">
        <v>5.25</v>
      </c>
      <c r="L4070" s="17" t="s">
        <v>502</v>
      </c>
      <c r="M4070" s="163" t="str">
        <f>IFERROR(GETPIVOTDATA("Tot. Bottles",'- Ordine Aggregato -'!$A$1,"sku anker",A4070),"")</f>
        <v/>
      </c>
      <c r="N4070" s="18" t="s">
        <v>42</v>
      </c>
      <c r="O4070" s="19" t="str">
        <f t="shared" si="63"/>
        <v>Order online</v>
      </c>
      <c r="P4070" s="97" t="s">
        <v>68</v>
      </c>
      <c r="Q4070" s="13" t="s">
        <v>13278</v>
      </c>
      <c r="R4070" t="s">
        <v>13279</v>
      </c>
      <c r="S4070" s="20">
        <v>0</v>
      </c>
      <c r="T4070" s="21" t="s">
        <v>38</v>
      </c>
    </row>
    <row r="4071" spans="1:20" x14ac:dyDescent="0.35">
      <c r="A4071" s="96" t="s">
        <v>13280</v>
      </c>
      <c r="D4071" s="13" t="s">
        <v>13281</v>
      </c>
      <c r="E4071" s="13">
        <v>6</v>
      </c>
      <c r="F4071" s="14">
        <v>0.7</v>
      </c>
      <c r="G4071" s="13" t="s">
        <v>46</v>
      </c>
      <c r="H4071" s="14">
        <v>17</v>
      </c>
      <c r="I4071" s="15" t="s">
        <v>32</v>
      </c>
      <c r="J4071" s="16">
        <v>38.400000000000006</v>
      </c>
      <c r="K4071" s="16">
        <v>6.4</v>
      </c>
      <c r="L4071" s="17" t="s">
        <v>66</v>
      </c>
      <c r="M4071" s="163" t="str">
        <f>IFERROR(GETPIVOTDATA("Tot. Bottles",'- Ordine Aggregato -'!$A$1,"sku anker",A4071),"")</f>
        <v/>
      </c>
      <c r="N4071" s="18" t="s">
        <v>34</v>
      </c>
      <c r="O4071" s="19" t="str">
        <f t="shared" si="63"/>
        <v>Order online</v>
      </c>
      <c r="P4071" s="97" t="s">
        <v>13282</v>
      </c>
      <c r="Q4071" s="13" t="s">
        <v>13283</v>
      </c>
      <c r="R4071" t="s">
        <v>13284</v>
      </c>
      <c r="S4071" s="20">
        <v>0</v>
      </c>
      <c r="T4071" s="21" t="s">
        <v>38</v>
      </c>
    </row>
    <row r="4072" spans="1:20" x14ac:dyDescent="0.35">
      <c r="A4072" s="96" t="s">
        <v>13285</v>
      </c>
      <c r="D4072" s="13" t="s">
        <v>13286</v>
      </c>
      <c r="E4072" s="13">
        <v>6</v>
      </c>
      <c r="F4072" s="14">
        <v>0.7</v>
      </c>
      <c r="G4072" s="13" t="s">
        <v>46</v>
      </c>
      <c r="H4072" s="14">
        <v>17</v>
      </c>
      <c r="I4072" s="15" t="s">
        <v>32</v>
      </c>
      <c r="J4072" s="16">
        <v>45.900000000000006</v>
      </c>
      <c r="K4072" s="16">
        <v>7.65</v>
      </c>
      <c r="L4072" s="17" t="s">
        <v>66</v>
      </c>
      <c r="M4072" s="163" t="str">
        <f>IFERROR(GETPIVOTDATA("Tot. Bottles",'- Ordine Aggregato -'!$A$1,"sku anker",A4072),"")</f>
        <v/>
      </c>
      <c r="N4072" s="18" t="s">
        <v>42</v>
      </c>
      <c r="O4072" s="19" t="str">
        <f t="shared" si="63"/>
        <v>Order online</v>
      </c>
      <c r="P4072" s="97" t="s">
        <v>13282</v>
      </c>
      <c r="Q4072" s="13" t="s">
        <v>13287</v>
      </c>
      <c r="R4072" t="s">
        <v>13288</v>
      </c>
      <c r="S4072" s="20">
        <v>0</v>
      </c>
      <c r="T4072" s="21" t="s">
        <v>38</v>
      </c>
    </row>
    <row r="4073" spans="1:20" x14ac:dyDescent="0.35">
      <c r="A4073" s="96" t="s">
        <v>13289</v>
      </c>
      <c r="B4073" s="96"/>
      <c r="C4073" s="96"/>
      <c r="D4073" s="13" t="s">
        <v>13290</v>
      </c>
      <c r="E4073" s="13">
        <v>6</v>
      </c>
      <c r="F4073" s="14">
        <v>0.7</v>
      </c>
      <c r="G4073" s="13" t="s">
        <v>14872</v>
      </c>
      <c r="H4073" s="14">
        <v>17</v>
      </c>
      <c r="I4073" s="15" t="s">
        <v>32</v>
      </c>
      <c r="J4073" s="16">
        <v>39.900000000000006</v>
      </c>
      <c r="K4073" s="16">
        <v>6.65</v>
      </c>
      <c r="L4073" s="17" t="s">
        <v>66</v>
      </c>
      <c r="M4073" s="163" t="str">
        <f>IFERROR(GETPIVOTDATA("Tot. Bottles",'- Ordine Aggregato -'!$A$1,"sku anker",A4073),"")</f>
        <v/>
      </c>
      <c r="N4073" s="18" t="s">
        <v>42</v>
      </c>
      <c r="O4073" s="19" t="str">
        <f t="shared" si="63"/>
        <v>Order online</v>
      </c>
      <c r="P4073" s="97" t="s">
        <v>13282</v>
      </c>
      <c r="Q4073" s="13" t="s">
        <v>13291</v>
      </c>
      <c r="R4073" t="s">
        <v>13292</v>
      </c>
      <c r="S4073" s="20">
        <v>0</v>
      </c>
      <c r="T4073" s="21" t="s">
        <v>38</v>
      </c>
    </row>
    <row r="4074" spans="1:20" x14ac:dyDescent="0.35">
      <c r="A4074" s="96" t="s">
        <v>13293</v>
      </c>
      <c r="B4074" s="96"/>
      <c r="C4074" s="96"/>
      <c r="D4074" s="13" t="s">
        <v>13290</v>
      </c>
      <c r="E4074" s="13">
        <v>1</v>
      </c>
      <c r="F4074" s="14">
        <v>4.55</v>
      </c>
      <c r="G4074" s="13" t="s">
        <v>14872</v>
      </c>
      <c r="H4074" s="14">
        <v>17</v>
      </c>
      <c r="I4074" s="15" t="s">
        <v>32</v>
      </c>
      <c r="J4074" s="16">
        <v>52.95</v>
      </c>
      <c r="K4074" s="16">
        <v>52.95</v>
      </c>
      <c r="L4074" s="17" t="s">
        <v>66</v>
      </c>
      <c r="M4074" s="163" t="str">
        <f>IFERROR(GETPIVOTDATA("Tot. Bottles",'- Ordine Aggregato -'!$A$1,"sku anker",A4074),"")</f>
        <v/>
      </c>
      <c r="N4074" s="18" t="s">
        <v>42</v>
      </c>
      <c r="O4074" s="19" t="str">
        <f t="shared" si="63"/>
        <v>Order online</v>
      </c>
      <c r="P4074" s="97" t="s">
        <v>13282</v>
      </c>
      <c r="Q4074" s="13" t="s">
        <v>13294</v>
      </c>
      <c r="R4074" t="s">
        <v>42</v>
      </c>
      <c r="S4074" s="20">
        <v>0</v>
      </c>
      <c r="T4074" s="21" t="s">
        <v>38</v>
      </c>
    </row>
    <row r="4075" spans="1:20" x14ac:dyDescent="0.35">
      <c r="A4075" s="96" t="s">
        <v>13295</v>
      </c>
      <c r="D4075" s="13" t="s">
        <v>13296</v>
      </c>
      <c r="E4075" s="13">
        <v>8</v>
      </c>
      <c r="F4075" s="14">
        <v>0.5</v>
      </c>
      <c r="G4075" s="13" t="s">
        <v>14872</v>
      </c>
      <c r="H4075" s="14">
        <v>4.3</v>
      </c>
      <c r="I4075" s="15" t="s">
        <v>32</v>
      </c>
      <c r="J4075" s="16">
        <v>11.2</v>
      </c>
      <c r="K4075" s="16">
        <v>1.4</v>
      </c>
      <c r="L4075" s="17" t="s">
        <v>1498</v>
      </c>
      <c r="M4075" s="163" t="str">
        <f>IFERROR(GETPIVOTDATA("Tot. Bottles",'- Ordine Aggregato -'!$A$1,"sku anker",A4075),"")</f>
        <v/>
      </c>
      <c r="N4075" s="18" t="s">
        <v>42</v>
      </c>
      <c r="O4075" s="19" t="str">
        <f t="shared" si="63"/>
        <v>Order online</v>
      </c>
      <c r="P4075" s="97" t="s">
        <v>146</v>
      </c>
      <c r="Q4075" s="13" t="s">
        <v>13297</v>
      </c>
      <c r="R4075" t="s">
        <v>13298</v>
      </c>
      <c r="S4075" s="20">
        <v>0</v>
      </c>
      <c r="T4075" s="21" t="s">
        <v>38</v>
      </c>
    </row>
    <row r="4076" spans="1:20" x14ac:dyDescent="0.35">
      <c r="A4076" s="96" t="s">
        <v>13299</v>
      </c>
      <c r="D4076" s="13" t="s">
        <v>13300</v>
      </c>
      <c r="E4076" s="13">
        <v>24</v>
      </c>
      <c r="F4076" s="14">
        <v>0.33</v>
      </c>
      <c r="G4076" s="13" t="s">
        <v>14871</v>
      </c>
      <c r="H4076" s="14">
        <v>4.7</v>
      </c>
      <c r="I4076" s="15" t="s">
        <v>32</v>
      </c>
      <c r="J4076" s="16">
        <v>22.799999999999997</v>
      </c>
      <c r="K4076" s="16">
        <v>0.95</v>
      </c>
      <c r="L4076" s="17" t="s">
        <v>1498</v>
      </c>
      <c r="M4076" s="163" t="str">
        <f>IFERROR(GETPIVOTDATA("Tot. Bottles",'- Ordine Aggregato -'!$A$1,"sku anker",A4076),"")</f>
        <v/>
      </c>
      <c r="N4076" s="18" t="s">
        <v>42</v>
      </c>
      <c r="O4076" s="19" t="str">
        <f t="shared" si="63"/>
        <v>Order online</v>
      </c>
      <c r="P4076" s="97" t="s">
        <v>146</v>
      </c>
      <c r="Q4076" s="13" t="s">
        <v>13301</v>
      </c>
      <c r="R4076" t="s">
        <v>13302</v>
      </c>
      <c r="S4076" s="20">
        <v>0</v>
      </c>
      <c r="T4076" s="21" t="s">
        <v>38</v>
      </c>
    </row>
    <row r="4077" spans="1:20" x14ac:dyDescent="0.35">
      <c r="A4077" s="96" t="s">
        <v>13303</v>
      </c>
      <c r="D4077" s="13" t="s">
        <v>13300</v>
      </c>
      <c r="E4077" s="13">
        <v>8</v>
      </c>
      <c r="F4077" s="14">
        <v>0.5</v>
      </c>
      <c r="G4077" s="13" t="s">
        <v>14871</v>
      </c>
      <c r="H4077" s="14">
        <v>4.7</v>
      </c>
      <c r="I4077" s="15" t="s">
        <v>32</v>
      </c>
      <c r="J4077" s="16">
        <v>12</v>
      </c>
      <c r="K4077" s="16">
        <v>1.5</v>
      </c>
      <c r="L4077" s="17" t="s">
        <v>1498</v>
      </c>
      <c r="M4077" s="163" t="str">
        <f>IFERROR(GETPIVOTDATA("Tot. Bottles",'- Ordine Aggregato -'!$A$1,"sku anker",A4077),"")</f>
        <v/>
      </c>
      <c r="N4077" s="18" t="s">
        <v>42</v>
      </c>
      <c r="O4077" s="19" t="str">
        <f t="shared" si="63"/>
        <v>Order online</v>
      </c>
      <c r="P4077" s="97" t="s">
        <v>146</v>
      </c>
      <c r="Q4077" s="13" t="s">
        <v>13304</v>
      </c>
      <c r="R4077" t="s">
        <v>13305</v>
      </c>
      <c r="S4077" s="20">
        <v>0</v>
      </c>
      <c r="T4077" s="21" t="s">
        <v>38</v>
      </c>
    </row>
    <row r="4078" spans="1:20" x14ac:dyDescent="0.35">
      <c r="A4078" s="96" t="s">
        <v>13306</v>
      </c>
      <c r="B4078" s="96"/>
      <c r="C4078" s="96"/>
      <c r="D4078" s="13" t="s">
        <v>13307</v>
      </c>
      <c r="E4078" s="13">
        <v>6</v>
      </c>
      <c r="F4078" s="14">
        <v>0.75</v>
      </c>
      <c r="G4078" s="13" t="s">
        <v>14872</v>
      </c>
      <c r="H4078" s="14">
        <v>13</v>
      </c>
      <c r="I4078" s="15" t="s">
        <v>32</v>
      </c>
      <c r="J4078" s="16">
        <v>45.599999999999994</v>
      </c>
      <c r="K4078" s="16">
        <v>7.6</v>
      </c>
      <c r="L4078" s="17" t="s">
        <v>437</v>
      </c>
      <c r="M4078" s="163" t="str">
        <f>IFERROR(GETPIVOTDATA("Tot. Bottles",'- Ordine Aggregato -'!$A$1,"sku anker",A4078),"")</f>
        <v/>
      </c>
      <c r="N4078" s="18" t="s">
        <v>42</v>
      </c>
      <c r="O4078" s="19" t="str">
        <f t="shared" si="63"/>
        <v>Order online</v>
      </c>
      <c r="P4078" s="97" t="s">
        <v>225</v>
      </c>
      <c r="Q4078" s="13" t="s">
        <v>13308</v>
      </c>
      <c r="R4078" t="s">
        <v>13309</v>
      </c>
      <c r="S4078" s="20">
        <v>0</v>
      </c>
      <c r="T4078" s="21" t="s">
        <v>38</v>
      </c>
    </row>
    <row r="4079" spans="1:20" x14ac:dyDescent="0.35">
      <c r="A4079" s="13" t="s">
        <v>13310</v>
      </c>
      <c r="B4079" s="13"/>
      <c r="C4079" s="13"/>
      <c r="D4079" s="13" t="s">
        <v>13311</v>
      </c>
      <c r="E4079" s="13">
        <v>6</v>
      </c>
      <c r="F4079" s="14">
        <v>0.75</v>
      </c>
      <c r="G4079" s="13" t="s">
        <v>14872</v>
      </c>
      <c r="H4079" s="14">
        <v>13</v>
      </c>
      <c r="I4079" s="15" t="s">
        <v>32</v>
      </c>
      <c r="J4079" s="16">
        <v>26.700000000000003</v>
      </c>
      <c r="K4079" s="16">
        <v>4.45</v>
      </c>
      <c r="L4079" s="17" t="s">
        <v>704</v>
      </c>
      <c r="M4079" s="163" t="str">
        <f>IFERROR(GETPIVOTDATA("Tot. Bottles",'- Ordine Aggregato -'!$A$1,"sku anker",A4079),"")</f>
        <v/>
      </c>
      <c r="N4079" s="18" t="s">
        <v>42</v>
      </c>
      <c r="O4079" s="19" t="str">
        <f t="shared" si="63"/>
        <v>Order online</v>
      </c>
      <c r="P4079" s="97" t="s">
        <v>225</v>
      </c>
      <c r="Q4079" s="13" t="s">
        <v>13312</v>
      </c>
      <c r="R4079" t="s">
        <v>13313</v>
      </c>
      <c r="S4079" s="20">
        <v>0</v>
      </c>
      <c r="T4079" s="21" t="s">
        <v>38</v>
      </c>
    </row>
    <row r="4080" spans="1:20" x14ac:dyDescent="0.35">
      <c r="A4080" s="96" t="s">
        <v>13314</v>
      </c>
      <c r="D4080" s="13" t="s">
        <v>13315</v>
      </c>
      <c r="E4080" s="13">
        <v>6</v>
      </c>
      <c r="F4080" s="14">
        <v>0.75</v>
      </c>
      <c r="G4080" s="13" t="s">
        <v>14872</v>
      </c>
      <c r="H4080" s="14">
        <v>12.5</v>
      </c>
      <c r="I4080" s="15" t="s">
        <v>32</v>
      </c>
      <c r="J4080" s="16">
        <v>26.700000000000003</v>
      </c>
      <c r="K4080" s="16">
        <v>4.45</v>
      </c>
      <c r="L4080" s="17" t="s">
        <v>437</v>
      </c>
      <c r="M4080" s="163" t="str">
        <f>IFERROR(GETPIVOTDATA("Tot. Bottles",'- Ordine Aggregato -'!$A$1,"sku anker",A4080),"")</f>
        <v/>
      </c>
      <c r="N4080" s="18" t="s">
        <v>42</v>
      </c>
      <c r="O4080" s="19" t="str">
        <f t="shared" si="63"/>
        <v>Order online</v>
      </c>
      <c r="P4080" s="97" t="s">
        <v>225</v>
      </c>
      <c r="Q4080" s="13" t="s">
        <v>13316</v>
      </c>
      <c r="R4080" t="s">
        <v>13317</v>
      </c>
      <c r="S4080" s="20">
        <v>0</v>
      </c>
      <c r="T4080" s="21" t="s">
        <v>38</v>
      </c>
    </row>
    <row r="4081" spans="1:20" x14ac:dyDescent="0.35">
      <c r="A4081" s="96" t="s">
        <v>13318</v>
      </c>
      <c r="D4081" s="13" t="s">
        <v>13319</v>
      </c>
      <c r="E4081" s="13">
        <v>3</v>
      </c>
      <c r="F4081" s="14">
        <v>1.5</v>
      </c>
      <c r="G4081" s="13" t="s">
        <v>14872</v>
      </c>
      <c r="H4081" s="14">
        <v>12.5</v>
      </c>
      <c r="I4081" s="15" t="s">
        <v>32</v>
      </c>
      <c r="J4081" s="16">
        <v>34.5</v>
      </c>
      <c r="K4081" s="16">
        <v>11.5</v>
      </c>
      <c r="L4081" s="17" t="s">
        <v>437</v>
      </c>
      <c r="M4081" s="163" t="str">
        <f>IFERROR(GETPIVOTDATA("Tot. Bottles",'- Ordine Aggregato -'!$A$1,"sku anker",A4081),"")</f>
        <v/>
      </c>
      <c r="N4081" s="18" t="s">
        <v>34</v>
      </c>
      <c r="O4081" s="19" t="str">
        <f t="shared" si="63"/>
        <v>Order online</v>
      </c>
      <c r="P4081" s="97" t="s">
        <v>225</v>
      </c>
      <c r="Q4081" s="13" t="s">
        <v>13320</v>
      </c>
      <c r="R4081" t="s">
        <v>13321</v>
      </c>
      <c r="S4081" s="20">
        <v>0</v>
      </c>
      <c r="T4081" s="21" t="s">
        <v>38</v>
      </c>
    </row>
    <row r="4082" spans="1:20" x14ac:dyDescent="0.35">
      <c r="A4082" s="13" t="s">
        <v>13322</v>
      </c>
      <c r="B4082" s="13"/>
      <c r="C4082" s="13"/>
      <c r="D4082" s="13" t="s">
        <v>13323</v>
      </c>
      <c r="E4082" s="13">
        <v>6</v>
      </c>
      <c r="F4082" s="14">
        <v>0.75</v>
      </c>
      <c r="G4082" s="13" t="s">
        <v>14872</v>
      </c>
      <c r="H4082" s="14">
        <v>13</v>
      </c>
      <c r="I4082" s="15" t="s">
        <v>32</v>
      </c>
      <c r="J4082" s="16">
        <v>50.099999999999994</v>
      </c>
      <c r="K4082" s="16">
        <v>8.35</v>
      </c>
      <c r="L4082" s="17" t="s">
        <v>437</v>
      </c>
      <c r="M4082" s="163" t="str">
        <f>IFERROR(GETPIVOTDATA("Tot. Bottles",'- Ordine Aggregato -'!$A$1,"sku anker",A4082),"")</f>
        <v/>
      </c>
      <c r="N4082" s="18" t="s">
        <v>42</v>
      </c>
      <c r="O4082" s="19" t="str">
        <f t="shared" si="63"/>
        <v>Order online</v>
      </c>
      <c r="P4082" s="97" t="s">
        <v>225</v>
      </c>
      <c r="Q4082" s="13" t="s">
        <v>13324</v>
      </c>
      <c r="R4082" t="s">
        <v>13325</v>
      </c>
      <c r="S4082" s="20">
        <v>0</v>
      </c>
      <c r="T4082" s="21" t="s">
        <v>38</v>
      </c>
    </row>
    <row r="4083" spans="1:20" x14ac:dyDescent="0.35">
      <c r="A4083" s="96" t="s">
        <v>13326</v>
      </c>
      <c r="B4083" s="96"/>
      <c r="C4083" s="96"/>
      <c r="D4083" s="13" t="s">
        <v>13327</v>
      </c>
      <c r="E4083" s="13">
        <v>6</v>
      </c>
      <c r="F4083" s="14">
        <v>0.75</v>
      </c>
      <c r="G4083" s="13" t="s">
        <v>14872</v>
      </c>
      <c r="H4083" s="14">
        <v>13</v>
      </c>
      <c r="I4083" s="15" t="s">
        <v>32</v>
      </c>
      <c r="J4083" s="16">
        <v>32.400000000000006</v>
      </c>
      <c r="K4083" s="16">
        <v>5.4</v>
      </c>
      <c r="L4083" s="17" t="s">
        <v>437</v>
      </c>
      <c r="M4083" s="163" t="str">
        <f>IFERROR(GETPIVOTDATA("Tot. Bottles",'- Ordine Aggregato -'!$A$1,"sku anker",A4083),"")</f>
        <v/>
      </c>
      <c r="N4083" s="18" t="s">
        <v>42</v>
      </c>
      <c r="O4083" s="19" t="str">
        <f t="shared" si="63"/>
        <v>Order online</v>
      </c>
      <c r="P4083" s="97" t="s">
        <v>225</v>
      </c>
      <c r="Q4083" s="13" t="s">
        <v>13328</v>
      </c>
      <c r="R4083" t="s">
        <v>13329</v>
      </c>
      <c r="S4083" s="20">
        <v>0</v>
      </c>
      <c r="T4083" s="21" t="s">
        <v>38</v>
      </c>
    </row>
    <row r="4084" spans="1:20" x14ac:dyDescent="0.35">
      <c r="A4084" s="13" t="s">
        <v>13330</v>
      </c>
      <c r="B4084" s="13"/>
      <c r="C4084" s="13"/>
      <c r="D4084" s="13" t="s">
        <v>13331</v>
      </c>
      <c r="E4084" s="13">
        <v>6</v>
      </c>
      <c r="F4084" s="14">
        <v>0.75</v>
      </c>
      <c r="G4084" s="13" t="s">
        <v>46</v>
      </c>
      <c r="H4084" s="14">
        <v>13</v>
      </c>
      <c r="I4084" s="15" t="s">
        <v>32</v>
      </c>
      <c r="J4084" s="16">
        <v>62.099999999999994</v>
      </c>
      <c r="K4084" s="16">
        <v>10.35</v>
      </c>
      <c r="L4084" s="17" t="s">
        <v>437</v>
      </c>
      <c r="M4084" s="163" t="str">
        <f>IFERROR(GETPIVOTDATA("Tot. Bottles",'- Ordine Aggregato -'!$A$1,"sku anker",A4084),"")</f>
        <v/>
      </c>
      <c r="N4084" s="18" t="s">
        <v>42</v>
      </c>
      <c r="O4084" s="19" t="str">
        <f t="shared" si="63"/>
        <v>Order online</v>
      </c>
      <c r="P4084" s="97" t="s">
        <v>225</v>
      </c>
      <c r="Q4084" s="13" t="s">
        <v>13332</v>
      </c>
      <c r="R4084" t="s">
        <v>13333</v>
      </c>
      <c r="S4084" s="20">
        <v>0</v>
      </c>
      <c r="T4084" s="21" t="s">
        <v>38</v>
      </c>
    </row>
    <row r="4085" spans="1:20" x14ac:dyDescent="0.35">
      <c r="A4085" s="96" t="s">
        <v>13334</v>
      </c>
      <c r="B4085" s="96"/>
      <c r="C4085" s="96"/>
      <c r="D4085" s="13" t="s">
        <v>13335</v>
      </c>
      <c r="E4085" s="13">
        <v>6</v>
      </c>
      <c r="F4085" s="14">
        <v>0.75</v>
      </c>
      <c r="G4085" s="13" t="s">
        <v>14872</v>
      </c>
      <c r="H4085" s="14">
        <v>13</v>
      </c>
      <c r="I4085" s="15" t="s">
        <v>32</v>
      </c>
      <c r="J4085" s="16">
        <v>73.5</v>
      </c>
      <c r="K4085" s="16">
        <v>12.25</v>
      </c>
      <c r="L4085" s="17" t="s">
        <v>437</v>
      </c>
      <c r="M4085" s="163" t="str">
        <f>IFERROR(GETPIVOTDATA("Tot. Bottles",'- Ordine Aggregato -'!$A$1,"sku anker",A4085),"")</f>
        <v/>
      </c>
      <c r="N4085" s="18" t="s">
        <v>42</v>
      </c>
      <c r="O4085" s="19" t="str">
        <f t="shared" si="63"/>
        <v>Order online</v>
      </c>
      <c r="P4085" s="97" t="s">
        <v>225</v>
      </c>
      <c r="Q4085" s="13" t="s">
        <v>13336</v>
      </c>
      <c r="R4085" t="s">
        <v>13337</v>
      </c>
      <c r="S4085" s="20">
        <v>0</v>
      </c>
      <c r="T4085" s="21" t="s">
        <v>38</v>
      </c>
    </row>
    <row r="4086" spans="1:20" x14ac:dyDescent="0.35">
      <c r="A4086" s="13" t="s">
        <v>16109</v>
      </c>
      <c r="B4086" s="13"/>
      <c r="C4086" s="13"/>
      <c r="D4086" s="13" t="s">
        <v>13335</v>
      </c>
      <c r="E4086" s="13">
        <v>3</v>
      </c>
      <c r="F4086" s="14">
        <v>1.5</v>
      </c>
      <c r="G4086" s="13" t="s">
        <v>46</v>
      </c>
      <c r="H4086" s="14">
        <v>13</v>
      </c>
      <c r="I4086" s="15" t="s">
        <v>32</v>
      </c>
      <c r="J4086" s="16">
        <v>87</v>
      </c>
      <c r="K4086" s="16">
        <v>29</v>
      </c>
      <c r="L4086" s="17" t="s">
        <v>437</v>
      </c>
      <c r="M4086" s="163" t="str">
        <f>IFERROR(GETPIVOTDATA("Tot. Bottles",'- Ordine Aggregato -'!$A$1,"sku anker",A4086),"")</f>
        <v/>
      </c>
      <c r="N4086" s="18" t="s">
        <v>42</v>
      </c>
      <c r="O4086" s="19" t="str">
        <f t="shared" si="63"/>
        <v>Order online</v>
      </c>
      <c r="P4086" s="97" t="s">
        <v>225</v>
      </c>
      <c r="Q4086" s="13" t="s">
        <v>16110</v>
      </c>
      <c r="R4086" t="s">
        <v>16111</v>
      </c>
      <c r="S4086" s="20">
        <v>0</v>
      </c>
      <c r="T4086" s="21" t="s">
        <v>38</v>
      </c>
    </row>
    <row r="4087" spans="1:20" x14ac:dyDescent="0.35">
      <c r="A4087" s="96" t="s">
        <v>13338</v>
      </c>
      <c r="B4087" s="96"/>
      <c r="C4087" s="96"/>
      <c r="D4087" s="13" t="s">
        <v>13339</v>
      </c>
      <c r="E4087" s="13">
        <v>12</v>
      </c>
      <c r="F4087" s="14">
        <v>0.7</v>
      </c>
      <c r="G4087" s="13" t="s">
        <v>14872</v>
      </c>
      <c r="H4087" s="14">
        <v>40</v>
      </c>
      <c r="I4087" s="15" t="s">
        <v>32</v>
      </c>
      <c r="J4087" s="16">
        <v>217.79999999999998</v>
      </c>
      <c r="K4087" s="16">
        <v>18.149999999999999</v>
      </c>
      <c r="L4087" s="17" t="s">
        <v>399</v>
      </c>
      <c r="M4087" s="163" t="str">
        <f>IFERROR(GETPIVOTDATA("Tot. Bottles",'- Ordine Aggregato -'!$A$1,"sku anker",A4087),"")</f>
        <v/>
      </c>
      <c r="N4087" s="18" t="s">
        <v>42</v>
      </c>
      <c r="O4087" s="19" t="str">
        <f t="shared" si="63"/>
        <v>Order online</v>
      </c>
      <c r="P4087" s="97" t="s">
        <v>13340</v>
      </c>
      <c r="Q4087" s="13" t="s">
        <v>13341</v>
      </c>
      <c r="R4087" t="s">
        <v>13342</v>
      </c>
      <c r="S4087" s="20">
        <v>0</v>
      </c>
      <c r="T4087" s="21" t="s">
        <v>38</v>
      </c>
    </row>
    <row r="4088" spans="1:20" x14ac:dyDescent="0.35">
      <c r="A4088" s="96" t="s">
        <v>13345</v>
      </c>
      <c r="D4088" s="13" t="s">
        <v>13343</v>
      </c>
      <c r="E4088" s="13">
        <v>6</v>
      </c>
      <c r="F4088" s="14">
        <v>0.7</v>
      </c>
      <c r="G4088" s="13" t="s">
        <v>14871</v>
      </c>
      <c r="H4088" s="14">
        <v>40</v>
      </c>
      <c r="I4088" s="15" t="s">
        <v>32</v>
      </c>
      <c r="J4088" s="16">
        <v>46.5</v>
      </c>
      <c r="K4088" s="16">
        <v>7.75</v>
      </c>
      <c r="L4088" s="17" t="s">
        <v>448</v>
      </c>
      <c r="M4088" s="163" t="str">
        <f>IFERROR(GETPIVOTDATA("Tot. Bottles",'- Ordine Aggregato -'!$A$1,"sku anker",A4088),"")</f>
        <v/>
      </c>
      <c r="N4088" s="18" t="s">
        <v>42</v>
      </c>
      <c r="O4088" s="19" t="str">
        <f t="shared" si="63"/>
        <v>Order online</v>
      </c>
      <c r="P4088" s="97" t="s">
        <v>1232</v>
      </c>
      <c r="Q4088" s="13" t="s">
        <v>13344</v>
      </c>
      <c r="R4088" t="s">
        <v>13346</v>
      </c>
      <c r="S4088" s="20">
        <v>0</v>
      </c>
      <c r="T4088" s="21" t="s">
        <v>38</v>
      </c>
    </row>
    <row r="4089" spans="1:20" x14ac:dyDescent="0.35">
      <c r="A4089" s="13" t="s">
        <v>13347</v>
      </c>
      <c r="B4089" s="13"/>
      <c r="C4089" s="13"/>
      <c r="D4089" s="13" t="s">
        <v>13343</v>
      </c>
      <c r="E4089" s="13">
        <v>6</v>
      </c>
      <c r="F4089" s="14">
        <v>1</v>
      </c>
      <c r="G4089" s="13" t="s">
        <v>14871</v>
      </c>
      <c r="H4089" s="14">
        <v>40</v>
      </c>
      <c r="I4089" s="15" t="s">
        <v>32</v>
      </c>
      <c r="J4089" s="16">
        <v>58.5</v>
      </c>
      <c r="K4089" s="16">
        <v>9.75</v>
      </c>
      <c r="L4089" s="17" t="s">
        <v>448</v>
      </c>
      <c r="M4089" s="163" t="str">
        <f>IFERROR(GETPIVOTDATA("Tot. Bottles",'- Ordine Aggregato -'!$A$1,"sku anker",A4089),"")</f>
        <v/>
      </c>
      <c r="N4089" s="18" t="s">
        <v>42</v>
      </c>
      <c r="O4089" s="19" t="str">
        <f t="shared" si="63"/>
        <v>Order online</v>
      </c>
      <c r="P4089" s="97" t="s">
        <v>1232</v>
      </c>
      <c r="Q4089" s="13" t="s">
        <v>13348</v>
      </c>
      <c r="R4089" t="s">
        <v>13349</v>
      </c>
      <c r="S4089" s="20">
        <v>0</v>
      </c>
      <c r="T4089" s="21" t="s">
        <v>38</v>
      </c>
    </row>
    <row r="4090" spans="1:20" x14ac:dyDescent="0.35">
      <c r="A4090" s="96" t="s">
        <v>13350</v>
      </c>
      <c r="D4090" s="13" t="s">
        <v>13351</v>
      </c>
      <c r="E4090" s="13">
        <v>6</v>
      </c>
      <c r="F4090" s="14">
        <v>0.7</v>
      </c>
      <c r="G4090" s="13" t="s">
        <v>14871</v>
      </c>
      <c r="H4090" s="14">
        <v>40</v>
      </c>
      <c r="I4090" s="15" t="s">
        <v>32</v>
      </c>
      <c r="J4090" s="16">
        <v>117</v>
      </c>
      <c r="K4090" s="16">
        <v>19.5</v>
      </c>
      <c r="L4090" s="17" t="s">
        <v>448</v>
      </c>
      <c r="M4090" s="163" t="str">
        <f>IFERROR(GETPIVOTDATA("Tot. Bottles",'- Ordine Aggregato -'!$A$1,"sku anker",A4090),"")</f>
        <v/>
      </c>
      <c r="N4090" s="18" t="s">
        <v>42</v>
      </c>
      <c r="O4090" s="19" t="str">
        <f t="shared" si="63"/>
        <v>Order online</v>
      </c>
      <c r="P4090" s="97" t="s">
        <v>1232</v>
      </c>
      <c r="Q4090" s="13" t="s">
        <v>13352</v>
      </c>
      <c r="R4090" t="s">
        <v>13353</v>
      </c>
      <c r="S4090" s="20">
        <v>0</v>
      </c>
      <c r="T4090" s="21" t="s">
        <v>38</v>
      </c>
    </row>
    <row r="4091" spans="1:20" x14ac:dyDescent="0.35">
      <c r="A4091" s="96" t="s">
        <v>13354</v>
      </c>
      <c r="B4091" s="96"/>
      <c r="C4091" s="96"/>
      <c r="D4091" s="13" t="s">
        <v>13355</v>
      </c>
      <c r="E4091" s="13">
        <v>6</v>
      </c>
      <c r="F4091" s="14">
        <v>0.7</v>
      </c>
      <c r="G4091" s="13" t="s">
        <v>14871</v>
      </c>
      <c r="H4091" s="14">
        <v>41.3</v>
      </c>
      <c r="I4091" s="15" t="s">
        <v>32</v>
      </c>
      <c r="J4091" s="16">
        <v>135</v>
      </c>
      <c r="K4091" s="16">
        <v>22.5</v>
      </c>
      <c r="L4091" s="17" t="s">
        <v>4671</v>
      </c>
      <c r="M4091" s="163" t="str">
        <f>IFERROR(GETPIVOTDATA("Tot. Bottles",'- Ordine Aggregato -'!$A$1,"sku anker",A4091),"")</f>
        <v/>
      </c>
      <c r="N4091" s="18" t="s">
        <v>42</v>
      </c>
      <c r="O4091" s="19" t="str">
        <f t="shared" si="63"/>
        <v>Order online</v>
      </c>
      <c r="P4091" s="97" t="s">
        <v>1232</v>
      </c>
      <c r="Q4091" s="13" t="s">
        <v>13356</v>
      </c>
      <c r="R4091" t="s">
        <v>13357</v>
      </c>
      <c r="S4091" s="20">
        <v>0</v>
      </c>
      <c r="T4091" s="21" t="s">
        <v>38</v>
      </c>
    </row>
    <row r="4092" spans="1:20" x14ac:dyDescent="0.35">
      <c r="A4092" s="96" t="s">
        <v>13358</v>
      </c>
      <c r="D4092" s="13" t="s">
        <v>13359</v>
      </c>
      <c r="E4092" s="13">
        <v>6</v>
      </c>
      <c r="F4092" s="14">
        <v>0.7</v>
      </c>
      <c r="G4092" s="13" t="s">
        <v>14872</v>
      </c>
      <c r="H4092" s="14">
        <v>43</v>
      </c>
      <c r="I4092" s="15" t="s">
        <v>32</v>
      </c>
      <c r="J4092" s="16">
        <v>66.900000000000006</v>
      </c>
      <c r="K4092" s="16">
        <v>11.15</v>
      </c>
      <c r="L4092" s="17" t="s">
        <v>448</v>
      </c>
      <c r="M4092" s="163" t="str">
        <f>IFERROR(GETPIVOTDATA("Tot. Bottles",'- Ordine Aggregato -'!$A$1,"sku anker",A4092),"")</f>
        <v/>
      </c>
      <c r="N4092" s="18" t="s">
        <v>42</v>
      </c>
      <c r="O4092" s="19" t="str">
        <f t="shared" si="63"/>
        <v>Order online</v>
      </c>
      <c r="P4092" s="97" t="s">
        <v>1232</v>
      </c>
      <c r="Q4092" s="13" t="s">
        <v>13360</v>
      </c>
      <c r="R4092" t="s">
        <v>13361</v>
      </c>
      <c r="S4092" s="20">
        <v>0</v>
      </c>
      <c r="T4092" s="21" t="s">
        <v>38</v>
      </c>
    </row>
    <row r="4093" spans="1:20" x14ac:dyDescent="0.35">
      <c r="A4093" s="96" t="s">
        <v>13362</v>
      </c>
      <c r="D4093" s="13" t="s">
        <v>13359</v>
      </c>
      <c r="E4093" s="13">
        <v>6</v>
      </c>
      <c r="F4093" s="14">
        <v>0.7</v>
      </c>
      <c r="G4093" s="13" t="s">
        <v>14872</v>
      </c>
      <c r="H4093" s="14">
        <v>43</v>
      </c>
      <c r="I4093" s="15" t="s">
        <v>32</v>
      </c>
      <c r="J4093" s="16">
        <v>66.900000000000006</v>
      </c>
      <c r="K4093" s="16">
        <v>11.15</v>
      </c>
      <c r="L4093" s="17" t="s">
        <v>448</v>
      </c>
      <c r="M4093" s="163" t="str">
        <f>IFERROR(GETPIVOTDATA("Tot. Bottles",'- Ordine Aggregato -'!$A$1,"sku anker",A4093),"")</f>
        <v/>
      </c>
      <c r="N4093" s="18" t="s">
        <v>34</v>
      </c>
      <c r="O4093" s="19" t="str">
        <f t="shared" si="63"/>
        <v>Order online</v>
      </c>
      <c r="P4093" s="97" t="s">
        <v>1232</v>
      </c>
      <c r="Q4093" s="13" t="s">
        <v>13360</v>
      </c>
      <c r="R4093" t="s">
        <v>13361</v>
      </c>
      <c r="S4093" s="20">
        <v>0</v>
      </c>
      <c r="T4093" s="21" t="s">
        <v>38</v>
      </c>
    </row>
    <row r="4094" spans="1:20" x14ac:dyDescent="0.35">
      <c r="A4094" s="13" t="s">
        <v>13363</v>
      </c>
      <c r="B4094" s="13"/>
      <c r="C4094" s="13"/>
      <c r="D4094" s="13" t="s">
        <v>13364</v>
      </c>
      <c r="E4094" s="13">
        <v>6</v>
      </c>
      <c r="F4094" s="14">
        <v>0.7</v>
      </c>
      <c r="G4094" s="13" t="s">
        <v>14872</v>
      </c>
      <c r="H4094" s="14">
        <v>43</v>
      </c>
      <c r="I4094" s="15" t="s">
        <v>32</v>
      </c>
      <c r="J4094" s="16">
        <v>186.60000000000002</v>
      </c>
      <c r="K4094" s="16">
        <v>31.1</v>
      </c>
      <c r="L4094" s="17" t="s">
        <v>145</v>
      </c>
      <c r="M4094" s="163" t="str">
        <f>IFERROR(GETPIVOTDATA("Tot. Bottles",'- Ordine Aggregato -'!$A$1,"sku anker",A4094),"")</f>
        <v/>
      </c>
      <c r="N4094" s="18" t="s">
        <v>42</v>
      </c>
      <c r="O4094" s="19" t="str">
        <f t="shared" si="63"/>
        <v>Order online</v>
      </c>
      <c r="P4094" s="97" t="s">
        <v>146</v>
      </c>
      <c r="Q4094" s="13" t="s">
        <v>13365</v>
      </c>
      <c r="R4094" t="s">
        <v>13366</v>
      </c>
      <c r="S4094" s="20">
        <v>0</v>
      </c>
      <c r="T4094" s="21" t="s">
        <v>38</v>
      </c>
    </row>
    <row r="4095" spans="1:20" x14ac:dyDescent="0.35">
      <c r="A4095" s="96" t="s">
        <v>13371</v>
      </c>
      <c r="D4095" s="13" t="s">
        <v>14870</v>
      </c>
      <c r="E4095" s="13">
        <v>6</v>
      </c>
      <c r="F4095" s="14">
        <v>0.7</v>
      </c>
      <c r="G4095" s="13" t="s">
        <v>14872</v>
      </c>
      <c r="H4095" s="14">
        <v>43</v>
      </c>
      <c r="I4095" s="15" t="s">
        <v>32</v>
      </c>
      <c r="J4095" s="16">
        <v>115.5</v>
      </c>
      <c r="K4095" s="16">
        <v>19.25</v>
      </c>
      <c r="L4095" s="17" t="s">
        <v>145</v>
      </c>
      <c r="M4095" s="163" t="str">
        <f>IFERROR(GETPIVOTDATA("Tot. Bottles",'- Ordine Aggregato -'!$A$1,"sku anker",A4095),"")</f>
        <v/>
      </c>
      <c r="N4095" s="18" t="s">
        <v>42</v>
      </c>
      <c r="O4095" s="19" t="str">
        <f t="shared" si="63"/>
        <v>Order online</v>
      </c>
      <c r="P4095" s="97" t="s">
        <v>146</v>
      </c>
      <c r="Q4095" s="13" t="s">
        <v>13372</v>
      </c>
      <c r="R4095" t="s">
        <v>13373</v>
      </c>
      <c r="S4095" s="20">
        <v>0</v>
      </c>
      <c r="T4095" s="21" t="s">
        <v>38</v>
      </c>
    </row>
    <row r="4096" spans="1:20" x14ac:dyDescent="0.35">
      <c r="A4096" s="96" t="s">
        <v>13367</v>
      </c>
      <c r="D4096" s="13" t="s">
        <v>13368</v>
      </c>
      <c r="E4096" s="13">
        <v>6</v>
      </c>
      <c r="F4096" s="14">
        <v>0.7</v>
      </c>
      <c r="G4096" s="13" t="s">
        <v>46</v>
      </c>
      <c r="H4096" s="14">
        <v>43</v>
      </c>
      <c r="I4096" s="15" t="s">
        <v>32</v>
      </c>
      <c r="J4096" s="16">
        <v>114.60000000000001</v>
      </c>
      <c r="K4096" s="16">
        <v>19.100000000000001</v>
      </c>
      <c r="L4096" s="17" t="s">
        <v>145</v>
      </c>
      <c r="M4096" s="163" t="str">
        <f>IFERROR(GETPIVOTDATA("Tot. Bottles",'- Ordine Aggregato -'!$A$1,"sku anker",A4096),"")</f>
        <v/>
      </c>
      <c r="N4096" s="18" t="s">
        <v>42</v>
      </c>
      <c r="O4096" s="19" t="str">
        <f t="shared" si="63"/>
        <v>Order online</v>
      </c>
      <c r="P4096" s="97" t="s">
        <v>146</v>
      </c>
      <c r="Q4096" s="13" t="s">
        <v>13369</v>
      </c>
      <c r="R4096" t="s">
        <v>13370</v>
      </c>
      <c r="S4096" s="20">
        <v>0</v>
      </c>
      <c r="T4096" s="21" t="s">
        <v>38</v>
      </c>
    </row>
    <row r="4097" spans="1:20" x14ac:dyDescent="0.35">
      <c r="A4097" s="96" t="s">
        <v>13374</v>
      </c>
      <c r="B4097" s="96"/>
      <c r="C4097" s="96"/>
      <c r="D4097" s="13" t="s">
        <v>13375</v>
      </c>
      <c r="E4097" s="13">
        <v>6</v>
      </c>
      <c r="F4097" s="14">
        <v>0.7</v>
      </c>
      <c r="G4097" s="13" t="s">
        <v>46</v>
      </c>
      <c r="H4097" s="14">
        <v>43</v>
      </c>
      <c r="I4097" s="15" t="s">
        <v>32</v>
      </c>
      <c r="J4097" s="16">
        <v>107.69999999999999</v>
      </c>
      <c r="K4097" s="16">
        <v>17.95</v>
      </c>
      <c r="L4097" s="17" t="s">
        <v>145</v>
      </c>
      <c r="M4097" s="163" t="str">
        <f>IFERROR(GETPIVOTDATA("Tot. Bottles",'- Ordine Aggregato -'!$A$1,"sku anker",A4097),"")</f>
        <v/>
      </c>
      <c r="N4097" s="18" t="s">
        <v>67</v>
      </c>
      <c r="O4097" s="19" t="str">
        <f t="shared" si="63"/>
        <v>Order online</v>
      </c>
      <c r="P4097" s="97" t="s">
        <v>146</v>
      </c>
      <c r="Q4097" s="13" t="s">
        <v>13376</v>
      </c>
      <c r="R4097" t="s">
        <v>16112</v>
      </c>
      <c r="S4097" s="20">
        <v>17.95</v>
      </c>
      <c r="T4097" s="21" t="s">
        <v>38</v>
      </c>
    </row>
    <row r="4098" spans="1:20" x14ac:dyDescent="0.35">
      <c r="A4098" s="13" t="s">
        <v>13377</v>
      </c>
      <c r="B4098" s="13"/>
      <c r="C4098" s="13"/>
      <c r="D4098" s="13" t="s">
        <v>13378</v>
      </c>
      <c r="E4098" s="13">
        <v>6</v>
      </c>
      <c r="F4098" s="14">
        <v>0.7</v>
      </c>
      <c r="G4098" s="13" t="s">
        <v>46</v>
      </c>
      <c r="H4098" s="14">
        <v>43</v>
      </c>
      <c r="I4098" s="15" t="s">
        <v>32</v>
      </c>
      <c r="J4098" s="16">
        <v>96.899999999999991</v>
      </c>
      <c r="K4098" s="16">
        <v>16.149999999999999</v>
      </c>
      <c r="L4098" s="17" t="s">
        <v>145</v>
      </c>
      <c r="M4098" s="163" t="str">
        <f>IFERROR(GETPIVOTDATA("Tot. Bottles",'- Ordine Aggregato -'!$A$1,"sku anker",A4098),"")</f>
        <v/>
      </c>
      <c r="N4098" s="18" t="s">
        <v>42</v>
      </c>
      <c r="O4098" s="19" t="str">
        <f t="shared" si="63"/>
        <v>Order online</v>
      </c>
      <c r="P4098" s="97" t="s">
        <v>146</v>
      </c>
      <c r="Q4098" s="13" t="s">
        <v>13379</v>
      </c>
      <c r="R4098" t="s">
        <v>13380</v>
      </c>
      <c r="S4098" s="20">
        <v>0</v>
      </c>
      <c r="T4098" s="21" t="s">
        <v>38</v>
      </c>
    </row>
    <row r="4099" spans="1:20" x14ac:dyDescent="0.35">
      <c r="A4099" s="13" t="s">
        <v>13381</v>
      </c>
      <c r="B4099" s="13"/>
      <c r="C4099" s="13"/>
      <c r="D4099" s="13" t="s">
        <v>13382</v>
      </c>
      <c r="E4099" s="13">
        <v>12</v>
      </c>
      <c r="F4099" s="14">
        <v>0.2</v>
      </c>
      <c r="G4099" s="13" t="s">
        <v>14872</v>
      </c>
      <c r="H4099" s="14">
        <v>43</v>
      </c>
      <c r="I4099" s="15" t="s">
        <v>32</v>
      </c>
      <c r="J4099" s="16">
        <v>198</v>
      </c>
      <c r="K4099" s="16">
        <v>16.5</v>
      </c>
      <c r="L4099" s="17" t="s">
        <v>145</v>
      </c>
      <c r="M4099" s="163" t="str">
        <f>IFERROR(GETPIVOTDATA("Tot. Bottles",'- Ordine Aggregato -'!$A$1,"sku anker",A4099),"")</f>
        <v/>
      </c>
      <c r="N4099" s="18" t="s">
        <v>67</v>
      </c>
      <c r="O4099" s="19" t="str">
        <f t="shared" si="63"/>
        <v>Order online</v>
      </c>
      <c r="P4099" s="97" t="s">
        <v>146</v>
      </c>
      <c r="Q4099" s="13" t="s">
        <v>13383</v>
      </c>
      <c r="R4099" t="s">
        <v>13384</v>
      </c>
      <c r="S4099" s="20">
        <v>16.5</v>
      </c>
      <c r="T4099" s="21" t="s">
        <v>38</v>
      </c>
    </row>
    <row r="4100" spans="1:20" x14ac:dyDescent="0.35">
      <c r="A4100" s="96" t="s">
        <v>13385</v>
      </c>
      <c r="B4100" s="96"/>
      <c r="C4100" s="96"/>
      <c r="D4100" s="13" t="s">
        <v>13386</v>
      </c>
      <c r="E4100" s="13">
        <v>6</v>
      </c>
      <c r="F4100" s="14">
        <v>0.7</v>
      </c>
      <c r="G4100" s="13" t="s">
        <v>46</v>
      </c>
      <c r="H4100" s="14">
        <v>56.1</v>
      </c>
      <c r="I4100" s="15" t="s">
        <v>32</v>
      </c>
      <c r="J4100" s="16">
        <v>183</v>
      </c>
      <c r="K4100" s="16">
        <v>30.5</v>
      </c>
      <c r="L4100" s="17" t="s">
        <v>145</v>
      </c>
      <c r="M4100" s="163" t="str">
        <f>IFERROR(GETPIVOTDATA("Tot. Bottles",'- Ordine Aggregato -'!$A$1,"sku anker",A4100),"")</f>
        <v/>
      </c>
      <c r="N4100" s="18" t="s">
        <v>67</v>
      </c>
      <c r="O4100" s="19" t="str">
        <f t="shared" si="63"/>
        <v>Order online</v>
      </c>
      <c r="P4100" s="97" t="s">
        <v>146</v>
      </c>
      <c r="Q4100" s="13" t="s">
        <v>13387</v>
      </c>
      <c r="R4100" t="s">
        <v>13388</v>
      </c>
      <c r="S4100" s="20">
        <v>30.5</v>
      </c>
      <c r="T4100" s="21" t="s">
        <v>38</v>
      </c>
    </row>
    <row r="4101" spans="1:20" x14ac:dyDescent="0.35">
      <c r="A4101" s="96" t="s">
        <v>13389</v>
      </c>
      <c r="B4101" s="96"/>
      <c r="C4101" s="96"/>
      <c r="D4101" s="13" t="s">
        <v>13390</v>
      </c>
      <c r="E4101" s="13">
        <v>6</v>
      </c>
      <c r="F4101" s="14">
        <v>0.7</v>
      </c>
      <c r="G4101" s="13" t="s">
        <v>14872</v>
      </c>
      <c r="H4101" s="14">
        <v>46</v>
      </c>
      <c r="I4101" s="15" t="s">
        <v>32</v>
      </c>
      <c r="J4101" s="16">
        <v>171</v>
      </c>
      <c r="K4101" s="16">
        <v>28.5</v>
      </c>
      <c r="L4101" s="17" t="s">
        <v>145</v>
      </c>
      <c r="M4101" s="163" t="str">
        <f>IFERROR(GETPIVOTDATA("Tot. Bottles",'- Ordine Aggregato -'!$A$1,"sku anker",A4101),"")</f>
        <v/>
      </c>
      <c r="N4101" s="18" t="s">
        <v>34</v>
      </c>
      <c r="O4101" s="19" t="str">
        <f t="shared" si="63"/>
        <v>Order online</v>
      </c>
      <c r="P4101" s="97" t="s">
        <v>146</v>
      </c>
      <c r="Q4101" s="13" t="s">
        <v>13391</v>
      </c>
      <c r="R4101" t="s">
        <v>13392</v>
      </c>
      <c r="S4101" s="20">
        <v>0</v>
      </c>
      <c r="T4101" s="21" t="s">
        <v>38</v>
      </c>
    </row>
    <row r="4102" spans="1:20" x14ac:dyDescent="0.35">
      <c r="A4102" s="13" t="s">
        <v>13393</v>
      </c>
      <c r="B4102" s="13"/>
      <c r="C4102" s="13"/>
      <c r="D4102" s="13" t="s">
        <v>13394</v>
      </c>
      <c r="E4102" s="13">
        <v>6</v>
      </c>
      <c r="F4102" s="14">
        <v>0.7</v>
      </c>
      <c r="G4102" s="13" t="s">
        <v>14872</v>
      </c>
      <c r="H4102" s="14">
        <v>46</v>
      </c>
      <c r="I4102" s="15" t="s">
        <v>32</v>
      </c>
      <c r="J4102" s="16">
        <v>231</v>
      </c>
      <c r="K4102" s="16">
        <v>38.5</v>
      </c>
      <c r="L4102" s="17" t="s">
        <v>145</v>
      </c>
      <c r="M4102" s="163" t="str">
        <f>IFERROR(GETPIVOTDATA("Tot. Bottles",'- Ordine Aggregato -'!$A$1,"sku anker",A4102),"")</f>
        <v/>
      </c>
      <c r="N4102" s="18" t="s">
        <v>42</v>
      </c>
      <c r="O4102" s="19" t="str">
        <f t="shared" si="63"/>
        <v>Order online</v>
      </c>
      <c r="P4102" s="97" t="s">
        <v>146</v>
      </c>
      <c r="Q4102" s="13" t="s">
        <v>13395</v>
      </c>
      <c r="R4102" t="s">
        <v>13396</v>
      </c>
      <c r="S4102" s="20">
        <v>0</v>
      </c>
      <c r="T4102" s="21" t="s">
        <v>38</v>
      </c>
    </row>
    <row r="4103" spans="1:20" x14ac:dyDescent="0.35">
      <c r="A4103" s="96" t="s">
        <v>16113</v>
      </c>
      <c r="D4103" s="13" t="s">
        <v>16114</v>
      </c>
      <c r="E4103" s="13">
        <v>6</v>
      </c>
      <c r="F4103" s="14">
        <v>0.7</v>
      </c>
      <c r="G4103" s="13" t="s">
        <v>14872</v>
      </c>
      <c r="H4103" s="14">
        <v>30</v>
      </c>
      <c r="I4103" s="15" t="s">
        <v>32</v>
      </c>
      <c r="J4103" s="16">
        <v>31.799999999999997</v>
      </c>
      <c r="K4103" s="16">
        <v>5.3</v>
      </c>
      <c r="L4103" s="17" t="s">
        <v>399</v>
      </c>
      <c r="M4103" s="163" t="str">
        <f>IFERROR(GETPIVOTDATA("Tot. Bottles",'- Ordine Aggregato -'!$A$1,"sku anker",A4103),"")</f>
        <v/>
      </c>
      <c r="N4103" s="18" t="s">
        <v>34</v>
      </c>
      <c r="O4103" s="19" t="str">
        <f t="shared" si="63"/>
        <v>Order online</v>
      </c>
      <c r="P4103" s="97" t="s">
        <v>35</v>
      </c>
      <c r="Q4103" s="13" t="s">
        <v>16115</v>
      </c>
      <c r="R4103" t="s">
        <v>16116</v>
      </c>
      <c r="S4103" s="20">
        <v>0</v>
      </c>
      <c r="T4103" s="21" t="s">
        <v>38</v>
      </c>
    </row>
    <row r="4104" spans="1:20" x14ac:dyDescent="0.35">
      <c r="A4104" s="13" t="s">
        <v>14780</v>
      </c>
      <c r="B4104" s="13"/>
      <c r="C4104" s="13"/>
      <c r="D4104" s="13" t="s">
        <v>14781</v>
      </c>
      <c r="E4104" s="13">
        <v>6</v>
      </c>
      <c r="F4104" s="14">
        <v>0.7</v>
      </c>
      <c r="G4104" s="13" t="s">
        <v>46</v>
      </c>
      <c r="H4104" s="14">
        <v>44</v>
      </c>
      <c r="I4104" s="15" t="s">
        <v>32</v>
      </c>
      <c r="J4104" s="16">
        <v>148.5</v>
      </c>
      <c r="K4104" s="16">
        <v>24.75</v>
      </c>
      <c r="L4104" s="17" t="s">
        <v>104</v>
      </c>
      <c r="M4104" s="163" t="str">
        <f>IFERROR(GETPIVOTDATA("Tot. Bottles",'- Ordine Aggregato -'!$A$1,"sku anker",A4104),"")</f>
        <v/>
      </c>
      <c r="N4104" s="18" t="s">
        <v>42</v>
      </c>
      <c r="O4104" s="19" t="str">
        <f t="shared" si="63"/>
        <v>Order online</v>
      </c>
      <c r="P4104" s="97" t="s">
        <v>1232</v>
      </c>
      <c r="Q4104" s="13" t="s">
        <v>16117</v>
      </c>
      <c r="R4104" t="s">
        <v>16118</v>
      </c>
      <c r="S4104" s="20">
        <v>0</v>
      </c>
      <c r="T4104" s="21" t="s">
        <v>38</v>
      </c>
    </row>
    <row r="4105" spans="1:20" x14ac:dyDescent="0.35">
      <c r="A4105" s="13" t="s">
        <v>14848</v>
      </c>
      <c r="B4105" s="13"/>
      <c r="C4105" s="13"/>
      <c r="D4105" s="13" t="s">
        <v>14849</v>
      </c>
      <c r="E4105" s="13">
        <v>6</v>
      </c>
      <c r="F4105" s="14">
        <v>0.7</v>
      </c>
      <c r="G4105" s="13" t="s">
        <v>46</v>
      </c>
      <c r="H4105" s="14">
        <v>43</v>
      </c>
      <c r="I4105" s="15" t="s">
        <v>32</v>
      </c>
      <c r="J4105" s="16">
        <v>131.39999999999998</v>
      </c>
      <c r="K4105" s="16">
        <v>21.9</v>
      </c>
      <c r="L4105" s="17" t="s">
        <v>104</v>
      </c>
      <c r="M4105" s="163" t="str">
        <f>IFERROR(GETPIVOTDATA("Tot. Bottles",'- Ordine Aggregato -'!$A$1,"sku anker",A4105),"")</f>
        <v/>
      </c>
      <c r="N4105" s="18" t="s">
        <v>42</v>
      </c>
      <c r="O4105" s="19" t="str">
        <f t="shared" si="63"/>
        <v>Order online</v>
      </c>
      <c r="P4105" s="97" t="s">
        <v>1232</v>
      </c>
      <c r="Q4105" s="13" t="s">
        <v>16119</v>
      </c>
      <c r="R4105" t="s">
        <v>16120</v>
      </c>
      <c r="S4105" s="20">
        <v>0</v>
      </c>
      <c r="T4105" s="21" t="s">
        <v>38</v>
      </c>
    </row>
    <row r="4106" spans="1:20" x14ac:dyDescent="0.35">
      <c r="A4106" s="96" t="s">
        <v>13397</v>
      </c>
      <c r="B4106" s="96"/>
      <c r="C4106" s="96"/>
      <c r="D4106" s="13" t="s">
        <v>13398</v>
      </c>
      <c r="E4106" s="13">
        <v>6</v>
      </c>
      <c r="F4106" s="14">
        <v>0.7</v>
      </c>
      <c r="G4106" s="13" t="s">
        <v>46</v>
      </c>
      <c r="H4106" s="14">
        <v>43</v>
      </c>
      <c r="I4106" s="15" t="s">
        <v>32</v>
      </c>
      <c r="J4106" s="16">
        <v>67.5</v>
      </c>
      <c r="K4106" s="16">
        <v>11.25</v>
      </c>
      <c r="L4106" s="17" t="s">
        <v>145</v>
      </c>
      <c r="M4106" s="163" t="str">
        <f>IFERROR(GETPIVOTDATA("Tot. Bottles",'- Ordine Aggregato -'!$A$1,"sku anker",A4106),"")</f>
        <v/>
      </c>
      <c r="N4106" s="18" t="s">
        <v>34</v>
      </c>
      <c r="O4106" s="19" t="str">
        <f t="shared" si="63"/>
        <v>Order online</v>
      </c>
      <c r="P4106" s="97" t="s">
        <v>1232</v>
      </c>
      <c r="Q4106" s="13" t="s">
        <v>13399</v>
      </c>
      <c r="R4106" t="s">
        <v>13400</v>
      </c>
      <c r="S4106" s="20">
        <v>0</v>
      </c>
      <c r="T4106" s="21" t="s">
        <v>38</v>
      </c>
    </row>
    <row r="4107" spans="1:20" x14ac:dyDescent="0.35">
      <c r="A4107" s="96" t="s">
        <v>13401</v>
      </c>
      <c r="B4107" s="96"/>
      <c r="C4107" s="96"/>
      <c r="D4107" s="13" t="s">
        <v>13402</v>
      </c>
      <c r="E4107" s="13">
        <v>6</v>
      </c>
      <c r="F4107" s="14">
        <v>0.7</v>
      </c>
      <c r="G4107" s="13" t="s">
        <v>14872</v>
      </c>
      <c r="H4107" s="14">
        <v>43</v>
      </c>
      <c r="I4107" s="15" t="s">
        <v>32</v>
      </c>
      <c r="J4107" s="16">
        <v>73.5</v>
      </c>
      <c r="K4107" s="16">
        <v>12.25</v>
      </c>
      <c r="L4107" s="17" t="s">
        <v>145</v>
      </c>
      <c r="M4107" s="163" t="str">
        <f>IFERROR(GETPIVOTDATA("Tot. Bottles",'- Ordine Aggregato -'!$A$1,"sku anker",A4107),"")</f>
        <v/>
      </c>
      <c r="N4107" s="18" t="s">
        <v>34</v>
      </c>
      <c r="O4107" s="19" t="str">
        <f t="shared" si="63"/>
        <v>Order online</v>
      </c>
      <c r="P4107" s="97" t="s">
        <v>1232</v>
      </c>
      <c r="Q4107" s="13" t="s">
        <v>13399</v>
      </c>
      <c r="R4107" t="s">
        <v>13403</v>
      </c>
      <c r="S4107" s="20">
        <v>0</v>
      </c>
      <c r="T4107" s="21" t="s">
        <v>38</v>
      </c>
    </row>
    <row r="4108" spans="1:20" x14ac:dyDescent="0.35">
      <c r="A4108" s="96" t="s">
        <v>13404</v>
      </c>
      <c r="B4108" s="96"/>
      <c r="C4108" s="96"/>
      <c r="D4108" s="13" t="s">
        <v>13405</v>
      </c>
      <c r="E4108" s="13">
        <v>6</v>
      </c>
      <c r="F4108" s="14">
        <v>0.7</v>
      </c>
      <c r="G4108" s="13" t="s">
        <v>46</v>
      </c>
      <c r="H4108" s="14">
        <v>40</v>
      </c>
      <c r="I4108" s="15" t="s">
        <v>32</v>
      </c>
      <c r="J4108" s="16">
        <v>125.10000000000001</v>
      </c>
      <c r="K4108" s="16">
        <v>20.85</v>
      </c>
      <c r="L4108" s="17" t="s">
        <v>368</v>
      </c>
      <c r="M4108" s="163" t="str">
        <f>IFERROR(GETPIVOTDATA("Tot. Bottles",'- Ordine Aggregato -'!$A$1,"sku anker",A4108),"")</f>
        <v/>
      </c>
      <c r="N4108" s="18" t="s">
        <v>42</v>
      </c>
      <c r="O4108" s="19" t="str">
        <f t="shared" si="63"/>
        <v>Order online</v>
      </c>
      <c r="P4108" s="97" t="s">
        <v>442</v>
      </c>
      <c r="Q4108" s="13" t="s">
        <v>13406</v>
      </c>
      <c r="R4108" t="s">
        <v>13407</v>
      </c>
      <c r="S4108" s="20">
        <v>0</v>
      </c>
      <c r="T4108" s="21" t="s">
        <v>38</v>
      </c>
    </row>
    <row r="4109" spans="1:20" x14ac:dyDescent="0.35">
      <c r="A4109" s="13" t="s">
        <v>13408</v>
      </c>
      <c r="B4109" s="13"/>
      <c r="C4109" s="13"/>
      <c r="D4109" s="13" t="s">
        <v>13409</v>
      </c>
      <c r="E4109" s="13">
        <v>6</v>
      </c>
      <c r="F4109" s="14">
        <v>0.7</v>
      </c>
      <c r="G4109" s="13" t="s">
        <v>46</v>
      </c>
      <c r="H4109" s="14">
        <v>40</v>
      </c>
      <c r="I4109" s="15" t="s">
        <v>32</v>
      </c>
      <c r="J4109" s="16">
        <v>105.30000000000001</v>
      </c>
      <c r="K4109" s="16">
        <v>17.55</v>
      </c>
      <c r="L4109" s="17" t="s">
        <v>73</v>
      </c>
      <c r="M4109" s="163" t="str">
        <f>IFERROR(GETPIVOTDATA("Tot. Bottles",'- Ordine Aggregato -'!$A$1,"sku anker",A4109),"")</f>
        <v/>
      </c>
      <c r="N4109" s="18" t="s">
        <v>42</v>
      </c>
      <c r="O4109" s="19" t="str">
        <f t="shared" ref="O4109:O4172" si="64">HYPERLINK("https://www.ankeramsterdamspirits.nl/en/products/"&amp;A4109,"Order online")</f>
        <v>Order online</v>
      </c>
      <c r="P4109" s="97" t="s">
        <v>442</v>
      </c>
      <c r="Q4109" s="13" t="s">
        <v>13410</v>
      </c>
      <c r="R4109" t="s">
        <v>13411</v>
      </c>
      <c r="S4109" s="20">
        <v>0</v>
      </c>
      <c r="T4109" s="21" t="s">
        <v>38</v>
      </c>
    </row>
    <row r="4110" spans="1:20" x14ac:dyDescent="0.35">
      <c r="A4110" s="96" t="s">
        <v>13412</v>
      </c>
      <c r="D4110" s="13" t="s">
        <v>13413</v>
      </c>
      <c r="E4110" s="13">
        <v>6</v>
      </c>
      <c r="F4110" s="14">
        <v>0.7</v>
      </c>
      <c r="G4110" s="13" t="s">
        <v>46</v>
      </c>
      <c r="H4110" s="14">
        <v>40</v>
      </c>
      <c r="I4110" s="15" t="s">
        <v>32</v>
      </c>
      <c r="J4110" s="16">
        <v>125.10000000000001</v>
      </c>
      <c r="K4110" s="16">
        <v>20.85</v>
      </c>
      <c r="L4110" s="17" t="s">
        <v>368</v>
      </c>
      <c r="M4110" s="163" t="str">
        <f>IFERROR(GETPIVOTDATA("Tot. Bottles",'- Ordine Aggregato -'!$A$1,"sku anker",A4110),"")</f>
        <v/>
      </c>
      <c r="N4110" s="18" t="s">
        <v>42</v>
      </c>
      <c r="O4110" s="19" t="str">
        <f t="shared" si="64"/>
        <v>Order online</v>
      </c>
      <c r="P4110" s="97" t="s">
        <v>442</v>
      </c>
      <c r="Q4110" s="13" t="s">
        <v>13414</v>
      </c>
      <c r="R4110" t="s">
        <v>13415</v>
      </c>
      <c r="S4110" s="20">
        <v>0</v>
      </c>
      <c r="T4110" s="21" t="s">
        <v>38</v>
      </c>
    </row>
    <row r="4111" spans="1:20" x14ac:dyDescent="0.35">
      <c r="A4111" s="96" t="s">
        <v>13416</v>
      </c>
      <c r="D4111" s="13" t="s">
        <v>13417</v>
      </c>
      <c r="E4111" s="13">
        <v>6</v>
      </c>
      <c r="F4111" s="14">
        <v>0.75</v>
      </c>
      <c r="G4111" s="13" t="s">
        <v>14872</v>
      </c>
      <c r="H4111" s="14">
        <v>13</v>
      </c>
      <c r="I4111" s="15" t="s">
        <v>32</v>
      </c>
      <c r="J4111" s="16">
        <v>57.900000000000006</v>
      </c>
      <c r="K4111" s="16">
        <v>9.65</v>
      </c>
      <c r="L4111" s="17" t="s">
        <v>437</v>
      </c>
      <c r="M4111" s="163" t="str">
        <f>IFERROR(GETPIVOTDATA("Tot. Bottles",'- Ordine Aggregato -'!$A$1,"sku anker",A4111),"")</f>
        <v/>
      </c>
      <c r="N4111" s="18" t="s">
        <v>42</v>
      </c>
      <c r="O4111" s="19" t="str">
        <f t="shared" si="64"/>
        <v>Order online</v>
      </c>
      <c r="P4111" s="97" t="s">
        <v>225</v>
      </c>
      <c r="Q4111" s="13" t="s">
        <v>13418</v>
      </c>
      <c r="R4111" t="s">
        <v>16121</v>
      </c>
      <c r="S4111" s="20">
        <v>0</v>
      </c>
      <c r="T4111" s="21" t="s">
        <v>38</v>
      </c>
    </row>
    <row r="4112" spans="1:20" x14ac:dyDescent="0.35">
      <c r="A4112" s="96" t="s">
        <v>14401</v>
      </c>
      <c r="B4112" s="96"/>
      <c r="C4112" s="96"/>
      <c r="D4112" s="13" t="s">
        <v>14402</v>
      </c>
      <c r="E4112" s="13">
        <v>6</v>
      </c>
      <c r="F4112" s="14">
        <v>0.7</v>
      </c>
      <c r="G4112" s="13" t="s">
        <v>14872</v>
      </c>
      <c r="H4112" s="14">
        <v>40</v>
      </c>
      <c r="I4112" s="15" t="s">
        <v>32</v>
      </c>
      <c r="J4112" s="16">
        <v>102.96000000000001</v>
      </c>
      <c r="K4112" s="16">
        <v>17.16</v>
      </c>
      <c r="L4112" s="17" t="s">
        <v>73</v>
      </c>
      <c r="M4112" s="163" t="str">
        <f>IFERROR(GETPIVOTDATA("Tot. Bottles",'- Ordine Aggregato -'!$A$1,"sku anker",A4112),"")</f>
        <v/>
      </c>
      <c r="N4112" s="18" t="s">
        <v>42</v>
      </c>
      <c r="O4112" s="19" t="str">
        <f t="shared" si="64"/>
        <v>Order online</v>
      </c>
      <c r="P4112" s="97" t="s">
        <v>880</v>
      </c>
      <c r="Q4112" s="13" t="s">
        <v>16122</v>
      </c>
      <c r="R4112" t="s">
        <v>16123</v>
      </c>
      <c r="S4112" s="20">
        <v>0</v>
      </c>
      <c r="T4112" s="21" t="s">
        <v>38</v>
      </c>
    </row>
    <row r="4113" spans="1:20" x14ac:dyDescent="0.35">
      <c r="A4113" s="13" t="s">
        <v>16124</v>
      </c>
      <c r="B4113" s="13"/>
      <c r="C4113" s="13"/>
      <c r="D4113" s="13" t="s">
        <v>16125</v>
      </c>
      <c r="E4113" s="13">
        <v>6</v>
      </c>
      <c r="F4113" s="14">
        <v>0.7</v>
      </c>
      <c r="G4113" s="13" t="s">
        <v>46</v>
      </c>
      <c r="H4113" s="14">
        <v>50</v>
      </c>
      <c r="I4113" s="15" t="s">
        <v>32</v>
      </c>
      <c r="J4113" s="16">
        <v>218.82</v>
      </c>
      <c r="K4113" s="16">
        <v>36.47</v>
      </c>
      <c r="L4113" s="17" t="s">
        <v>4838</v>
      </c>
      <c r="M4113" s="163" t="str">
        <f>IFERROR(GETPIVOTDATA("Tot. Bottles",'- Ordine Aggregato -'!$A$1,"sku anker",A4113),"")</f>
        <v/>
      </c>
      <c r="N4113" s="18" t="s">
        <v>42</v>
      </c>
      <c r="O4113" s="19" t="str">
        <f t="shared" si="64"/>
        <v>Order online</v>
      </c>
      <c r="P4113" s="97" t="s">
        <v>385</v>
      </c>
      <c r="Q4113" s="13" t="s">
        <v>16126</v>
      </c>
      <c r="R4113" t="s">
        <v>16127</v>
      </c>
      <c r="S4113" s="20">
        <v>0</v>
      </c>
      <c r="T4113" s="21" t="s">
        <v>38</v>
      </c>
    </row>
    <row r="4114" spans="1:20" x14ac:dyDescent="0.35">
      <c r="A4114" s="96" t="s">
        <v>14782</v>
      </c>
      <c r="D4114" s="13" t="s">
        <v>14783</v>
      </c>
      <c r="E4114" s="13">
        <v>6</v>
      </c>
      <c r="F4114" s="14">
        <v>0.7</v>
      </c>
      <c r="G4114" s="13" t="s">
        <v>46</v>
      </c>
      <c r="H4114" s="14">
        <v>46.5</v>
      </c>
      <c r="I4114" s="15" t="s">
        <v>32</v>
      </c>
      <c r="J4114" s="16">
        <v>177</v>
      </c>
      <c r="K4114" s="16">
        <v>29.5</v>
      </c>
      <c r="L4114" s="17" t="s">
        <v>657</v>
      </c>
      <c r="M4114" s="163" t="str">
        <f>IFERROR(GETPIVOTDATA("Tot. Bottles",'- Ordine Aggregato -'!$A$1,"sku anker",A4114),"")</f>
        <v/>
      </c>
      <c r="N4114" s="18" t="s">
        <v>42</v>
      </c>
      <c r="O4114" s="19" t="str">
        <f t="shared" si="64"/>
        <v>Order online</v>
      </c>
      <c r="P4114" s="97" t="s">
        <v>385</v>
      </c>
      <c r="Q4114" s="13" t="s">
        <v>16128</v>
      </c>
      <c r="R4114" t="s">
        <v>16129</v>
      </c>
      <c r="S4114" s="20">
        <v>0</v>
      </c>
      <c r="T4114" s="21" t="s">
        <v>38</v>
      </c>
    </row>
    <row r="4115" spans="1:20" x14ac:dyDescent="0.35">
      <c r="A4115" s="13" t="s">
        <v>16130</v>
      </c>
      <c r="B4115" s="13"/>
      <c r="C4115" s="13"/>
      <c r="D4115" s="13" t="s">
        <v>13420</v>
      </c>
      <c r="E4115" s="13">
        <v>120</v>
      </c>
      <c r="F4115" s="14">
        <v>0.02</v>
      </c>
      <c r="G4115" s="13" t="s">
        <v>14872</v>
      </c>
      <c r="H4115" s="14">
        <v>44</v>
      </c>
      <c r="I4115" s="15" t="s">
        <v>32</v>
      </c>
      <c r="J4115" s="16">
        <v>58.8</v>
      </c>
      <c r="K4115" s="16">
        <v>0.49</v>
      </c>
      <c r="L4115" s="17" t="s">
        <v>558</v>
      </c>
      <c r="M4115" s="163" t="str">
        <f>IFERROR(GETPIVOTDATA("Tot. Bottles",'- Ordine Aggregato -'!$A$1,"sku anker",A4115),"")</f>
        <v/>
      </c>
      <c r="N4115" s="18" t="s">
        <v>42</v>
      </c>
      <c r="O4115" s="19" t="str">
        <f t="shared" si="64"/>
        <v>Order online</v>
      </c>
      <c r="P4115" s="97" t="s">
        <v>220</v>
      </c>
      <c r="Q4115" s="13" t="s">
        <v>16131</v>
      </c>
      <c r="R4115" t="s">
        <v>16132</v>
      </c>
      <c r="S4115" s="20">
        <v>0</v>
      </c>
      <c r="T4115" s="21" t="s">
        <v>38</v>
      </c>
    </row>
    <row r="4116" spans="1:20" x14ac:dyDescent="0.35">
      <c r="A4116" s="13" t="s">
        <v>16133</v>
      </c>
      <c r="B4116" s="13"/>
      <c r="C4116" s="13"/>
      <c r="D4116" s="13" t="s">
        <v>13420</v>
      </c>
      <c r="E4116" s="13">
        <v>120</v>
      </c>
      <c r="F4116" s="14">
        <v>0.02</v>
      </c>
      <c r="G4116" s="13" t="s">
        <v>14872</v>
      </c>
      <c r="H4116" s="14">
        <v>44</v>
      </c>
      <c r="I4116" s="15" t="s">
        <v>32</v>
      </c>
      <c r="J4116" s="16">
        <v>58.8</v>
      </c>
      <c r="K4116" s="16">
        <v>0.49</v>
      </c>
      <c r="L4116" s="17" t="s">
        <v>558</v>
      </c>
      <c r="M4116" s="163" t="str">
        <f>IFERROR(GETPIVOTDATA("Tot. Bottles",'- Ordine Aggregato -'!$A$1,"sku anker",A4116),"")</f>
        <v/>
      </c>
      <c r="N4116" s="18" t="s">
        <v>42</v>
      </c>
      <c r="O4116" s="19" t="str">
        <f t="shared" si="64"/>
        <v>Order online</v>
      </c>
      <c r="P4116" s="97" t="s">
        <v>220</v>
      </c>
      <c r="Q4116" s="13" t="s">
        <v>13421</v>
      </c>
      <c r="R4116" t="s">
        <v>16134</v>
      </c>
      <c r="S4116" s="20">
        <v>0</v>
      </c>
      <c r="T4116" s="21" t="s">
        <v>38</v>
      </c>
    </row>
    <row r="4117" spans="1:20" x14ac:dyDescent="0.35">
      <c r="A4117" s="96" t="s">
        <v>16135</v>
      </c>
      <c r="D4117" s="13" t="s">
        <v>13420</v>
      </c>
      <c r="E4117" s="13">
        <v>120</v>
      </c>
      <c r="F4117" s="14">
        <v>0.02</v>
      </c>
      <c r="G4117" s="13" t="s">
        <v>46</v>
      </c>
      <c r="H4117" s="14">
        <v>44</v>
      </c>
      <c r="I4117" s="15" t="s">
        <v>32</v>
      </c>
      <c r="J4117" s="16">
        <v>58.8</v>
      </c>
      <c r="K4117" s="16">
        <v>0.49</v>
      </c>
      <c r="L4117" s="17" t="s">
        <v>558</v>
      </c>
      <c r="M4117" s="163" t="str">
        <f>IFERROR(GETPIVOTDATA("Tot. Bottles",'- Ordine Aggregato -'!$A$1,"sku anker",A4117),"")</f>
        <v/>
      </c>
      <c r="N4117" s="18" t="s">
        <v>34</v>
      </c>
      <c r="O4117" s="19" t="str">
        <f t="shared" si="64"/>
        <v>Order online</v>
      </c>
      <c r="P4117" s="97" t="s">
        <v>220</v>
      </c>
      <c r="Q4117" s="13" t="s">
        <v>16136</v>
      </c>
      <c r="R4117" t="s">
        <v>16137</v>
      </c>
      <c r="S4117" s="20">
        <v>0</v>
      </c>
      <c r="T4117" s="21" t="s">
        <v>38</v>
      </c>
    </row>
    <row r="4118" spans="1:20" x14ac:dyDescent="0.35">
      <c r="A4118" s="96" t="s">
        <v>13419</v>
      </c>
      <c r="B4118" s="96"/>
      <c r="C4118" s="96"/>
      <c r="D4118" s="13" t="s">
        <v>13420</v>
      </c>
      <c r="E4118" s="13">
        <v>96</v>
      </c>
      <c r="F4118" s="14">
        <v>0.02</v>
      </c>
      <c r="G4118" s="13" t="s">
        <v>14872</v>
      </c>
      <c r="H4118" s="14">
        <v>44</v>
      </c>
      <c r="I4118" s="15" t="s">
        <v>32</v>
      </c>
      <c r="J4118" s="16">
        <v>47.04</v>
      </c>
      <c r="K4118" s="16">
        <v>0.49</v>
      </c>
      <c r="L4118" s="17" t="s">
        <v>558</v>
      </c>
      <c r="M4118" s="163" t="str">
        <f>IFERROR(GETPIVOTDATA("Tot. Bottles",'- Ordine Aggregato -'!$A$1,"sku anker",A4118),"")</f>
        <v/>
      </c>
      <c r="N4118" s="18" t="s">
        <v>34</v>
      </c>
      <c r="O4118" s="19" t="str">
        <f t="shared" si="64"/>
        <v>Order online</v>
      </c>
      <c r="P4118" s="97" t="s">
        <v>220</v>
      </c>
      <c r="Q4118" s="13" t="s">
        <v>13421</v>
      </c>
      <c r="R4118" t="s">
        <v>13422</v>
      </c>
      <c r="S4118" s="20">
        <v>0</v>
      </c>
      <c r="T4118" s="21" t="s">
        <v>38</v>
      </c>
    </row>
    <row r="4119" spans="1:20" x14ac:dyDescent="0.35">
      <c r="A4119" s="96" t="s">
        <v>13423</v>
      </c>
      <c r="B4119" s="96"/>
      <c r="C4119" s="96"/>
      <c r="D4119" s="13" t="s">
        <v>13420</v>
      </c>
      <c r="E4119" s="13">
        <v>120</v>
      </c>
      <c r="F4119" s="14">
        <v>0.02</v>
      </c>
      <c r="G4119" s="13" t="s">
        <v>46</v>
      </c>
      <c r="H4119" s="14">
        <v>44</v>
      </c>
      <c r="I4119" s="15" t="s">
        <v>32</v>
      </c>
      <c r="J4119" s="16">
        <v>58.8</v>
      </c>
      <c r="K4119" s="16">
        <v>0.49</v>
      </c>
      <c r="L4119" s="17" t="s">
        <v>558</v>
      </c>
      <c r="M4119" s="163" t="str">
        <f>IFERROR(GETPIVOTDATA("Tot. Bottles",'- Ordine Aggregato -'!$A$1,"sku anker",A4119),"")</f>
        <v/>
      </c>
      <c r="N4119" s="18" t="s">
        <v>34</v>
      </c>
      <c r="O4119" s="19" t="str">
        <f t="shared" si="64"/>
        <v>Order online</v>
      </c>
      <c r="P4119" s="97" t="s">
        <v>220</v>
      </c>
      <c r="Q4119" s="13" t="s">
        <v>13421</v>
      </c>
      <c r="R4119" t="s">
        <v>13424</v>
      </c>
      <c r="S4119" s="20">
        <v>0</v>
      </c>
      <c r="T4119" s="21" t="s">
        <v>38</v>
      </c>
    </row>
    <row r="4120" spans="1:20" x14ac:dyDescent="0.35">
      <c r="A4120" s="13" t="s">
        <v>13425</v>
      </c>
      <c r="B4120" s="13"/>
      <c r="C4120" s="13"/>
      <c r="D4120" s="13" t="s">
        <v>13426</v>
      </c>
      <c r="E4120" s="13">
        <v>6</v>
      </c>
      <c r="F4120" s="14">
        <v>0.7</v>
      </c>
      <c r="G4120" s="13" t="s">
        <v>46</v>
      </c>
      <c r="H4120" s="14">
        <v>43.1</v>
      </c>
      <c r="I4120" s="15" t="s">
        <v>32</v>
      </c>
      <c r="J4120" s="16">
        <v>75.900000000000006</v>
      </c>
      <c r="K4120" s="16">
        <v>12.65</v>
      </c>
      <c r="L4120" s="17" t="s">
        <v>368</v>
      </c>
      <c r="M4120" s="163" t="str">
        <f>IFERROR(GETPIVOTDATA("Tot. Bottles",'- Ordine Aggregato -'!$A$1,"sku anker",A4120),"")</f>
        <v/>
      </c>
      <c r="N4120" s="18" t="s">
        <v>34</v>
      </c>
      <c r="O4120" s="19" t="str">
        <f t="shared" si="64"/>
        <v>Order online</v>
      </c>
      <c r="P4120" s="97" t="s">
        <v>1844</v>
      </c>
      <c r="Q4120" s="13" t="s">
        <v>13427</v>
      </c>
      <c r="R4120" t="s">
        <v>13428</v>
      </c>
      <c r="S4120" s="20">
        <v>0</v>
      </c>
      <c r="T4120" s="21" t="s">
        <v>38</v>
      </c>
    </row>
    <row r="4121" spans="1:20" x14ac:dyDescent="0.35">
      <c r="A4121" s="13" t="s">
        <v>13429</v>
      </c>
      <c r="B4121" s="13"/>
      <c r="C4121" s="13"/>
      <c r="D4121" s="13" t="s">
        <v>13430</v>
      </c>
      <c r="E4121" s="13">
        <v>6</v>
      </c>
      <c r="F4121" s="14">
        <v>0.5</v>
      </c>
      <c r="G4121" s="13" t="s">
        <v>46</v>
      </c>
      <c r="H4121" s="14">
        <v>40</v>
      </c>
      <c r="I4121" s="15" t="s">
        <v>32</v>
      </c>
      <c r="J4121" s="16">
        <v>94.199999999999989</v>
      </c>
      <c r="K4121" s="16">
        <v>15.7</v>
      </c>
      <c r="L4121" s="17" t="s">
        <v>368</v>
      </c>
      <c r="M4121" s="163" t="str">
        <f>IFERROR(GETPIVOTDATA("Tot. Bottles",'- Ordine Aggregato -'!$A$1,"sku anker",A4121),"")</f>
        <v/>
      </c>
      <c r="N4121" s="18" t="s">
        <v>34</v>
      </c>
      <c r="O4121" s="19" t="str">
        <f t="shared" si="64"/>
        <v>Order online</v>
      </c>
      <c r="P4121" s="97" t="s">
        <v>146</v>
      </c>
      <c r="Q4121" s="13" t="s">
        <v>13431</v>
      </c>
      <c r="R4121" t="s">
        <v>13432</v>
      </c>
      <c r="S4121" s="20">
        <v>0</v>
      </c>
      <c r="T4121" s="21" t="s">
        <v>38</v>
      </c>
    </row>
    <row r="4122" spans="1:20" x14ac:dyDescent="0.35">
      <c r="A4122" s="96" t="s">
        <v>13433</v>
      </c>
      <c r="B4122" s="96"/>
      <c r="C4122" s="96"/>
      <c r="D4122" s="13" t="s">
        <v>13434</v>
      </c>
      <c r="E4122" s="13">
        <v>6</v>
      </c>
      <c r="F4122" s="14">
        <v>0.5</v>
      </c>
      <c r="G4122" s="13" t="s">
        <v>14872</v>
      </c>
      <c r="H4122" s="14">
        <v>40</v>
      </c>
      <c r="I4122" s="15" t="s">
        <v>32</v>
      </c>
      <c r="J4122" s="16">
        <v>31.5</v>
      </c>
      <c r="K4122" s="16">
        <v>5.25</v>
      </c>
      <c r="L4122" s="17" t="s">
        <v>558</v>
      </c>
      <c r="M4122" s="163" t="str">
        <f>IFERROR(GETPIVOTDATA("Tot. Bottles",'- Ordine Aggregato -'!$A$1,"sku anker",A4122),"")</f>
        <v/>
      </c>
      <c r="N4122" s="18" t="s">
        <v>42</v>
      </c>
      <c r="O4122" s="19" t="str">
        <f t="shared" si="64"/>
        <v>Order online</v>
      </c>
      <c r="P4122" s="97" t="s">
        <v>10140</v>
      </c>
      <c r="Q4122" s="13" t="s">
        <v>13435</v>
      </c>
      <c r="R4122" t="s">
        <v>13436</v>
      </c>
      <c r="S4122" s="20">
        <v>0</v>
      </c>
      <c r="T4122" s="21" t="s">
        <v>38</v>
      </c>
    </row>
    <row r="4123" spans="1:20" x14ac:dyDescent="0.35">
      <c r="A4123" s="96" t="s">
        <v>13437</v>
      </c>
      <c r="D4123" s="13" t="s">
        <v>13434</v>
      </c>
      <c r="E4123" s="13">
        <v>6</v>
      </c>
      <c r="F4123" s="14">
        <v>0.7</v>
      </c>
      <c r="G4123" s="13" t="s">
        <v>14871</v>
      </c>
      <c r="H4123" s="14">
        <v>40</v>
      </c>
      <c r="I4123" s="15" t="s">
        <v>32</v>
      </c>
      <c r="J4123" s="16">
        <v>45</v>
      </c>
      <c r="K4123" s="16">
        <v>7.5</v>
      </c>
      <c r="L4123" s="17" t="s">
        <v>558</v>
      </c>
      <c r="M4123" s="163" t="str">
        <f>IFERROR(GETPIVOTDATA("Tot. Bottles",'- Ordine Aggregato -'!$A$1,"sku anker",A4123),"")</f>
        <v/>
      </c>
      <c r="N4123" s="18" t="s">
        <v>42</v>
      </c>
      <c r="O4123" s="19" t="str">
        <f t="shared" si="64"/>
        <v>Order online</v>
      </c>
      <c r="P4123" s="97" t="s">
        <v>10140</v>
      </c>
      <c r="Q4123" s="13" t="s">
        <v>13438</v>
      </c>
      <c r="R4123" t="s">
        <v>13439</v>
      </c>
      <c r="S4123" s="20">
        <v>0</v>
      </c>
      <c r="T4123" s="21" t="s">
        <v>38</v>
      </c>
    </row>
    <row r="4124" spans="1:20" x14ac:dyDescent="0.35">
      <c r="A4124" s="96" t="s">
        <v>13440</v>
      </c>
      <c r="D4124" s="13" t="s">
        <v>13434</v>
      </c>
      <c r="E4124" s="13">
        <v>6</v>
      </c>
      <c r="F4124" s="14">
        <v>1</v>
      </c>
      <c r="G4124" s="13" t="s">
        <v>14872</v>
      </c>
      <c r="H4124" s="14">
        <v>40</v>
      </c>
      <c r="I4124" s="15" t="s">
        <v>32</v>
      </c>
      <c r="J4124" s="16">
        <v>58.5</v>
      </c>
      <c r="K4124" s="16">
        <v>9.75</v>
      </c>
      <c r="L4124" s="17" t="s">
        <v>558</v>
      </c>
      <c r="M4124" s="163" t="str">
        <f>IFERROR(GETPIVOTDATA("Tot. Bottles",'- Ordine Aggregato -'!$A$1,"sku anker",A4124),"")</f>
        <v/>
      </c>
      <c r="N4124" s="18" t="s">
        <v>42</v>
      </c>
      <c r="O4124" s="19" t="str">
        <f t="shared" si="64"/>
        <v>Order online</v>
      </c>
      <c r="P4124" s="97" t="s">
        <v>10140</v>
      </c>
      <c r="Q4124" s="13" t="s">
        <v>13441</v>
      </c>
      <c r="R4124" t="s">
        <v>13442</v>
      </c>
      <c r="S4124" s="20">
        <v>0</v>
      </c>
      <c r="T4124" s="21" t="s">
        <v>38</v>
      </c>
    </row>
    <row r="4125" spans="1:20" x14ac:dyDescent="0.35">
      <c r="A4125" s="96" t="s">
        <v>16138</v>
      </c>
      <c r="B4125" s="96"/>
      <c r="C4125" s="96"/>
      <c r="D4125" s="13" t="s">
        <v>16139</v>
      </c>
      <c r="E4125" s="13">
        <v>24</v>
      </c>
      <c r="F4125" s="14">
        <v>0.04</v>
      </c>
      <c r="G4125" s="13" t="s">
        <v>14872</v>
      </c>
      <c r="H4125" s="14">
        <v>40</v>
      </c>
      <c r="I4125" s="15" t="s">
        <v>32</v>
      </c>
      <c r="J4125" s="16">
        <v>26.400000000000002</v>
      </c>
      <c r="K4125" s="16">
        <v>1.1000000000000001</v>
      </c>
      <c r="L4125" s="17" t="s">
        <v>4515</v>
      </c>
      <c r="M4125" s="163" t="str">
        <f>IFERROR(GETPIVOTDATA("Tot. Bottles",'- Ordine Aggregato -'!$A$1,"sku anker",A4125),"")</f>
        <v/>
      </c>
      <c r="N4125" s="18" t="s">
        <v>42</v>
      </c>
      <c r="O4125" s="19" t="str">
        <f t="shared" si="64"/>
        <v>Order online</v>
      </c>
      <c r="P4125" s="97" t="s">
        <v>10140</v>
      </c>
      <c r="Q4125" s="13" t="s">
        <v>16140</v>
      </c>
      <c r="R4125" t="s">
        <v>16141</v>
      </c>
      <c r="S4125" s="20">
        <v>0</v>
      </c>
      <c r="T4125" s="21" t="s">
        <v>38</v>
      </c>
    </row>
    <row r="4126" spans="1:20" x14ac:dyDescent="0.35">
      <c r="A4126" s="96" t="s">
        <v>13443</v>
      </c>
      <c r="D4126" s="13" t="s">
        <v>13444</v>
      </c>
      <c r="E4126" s="13">
        <v>3</v>
      </c>
      <c r="F4126" s="14">
        <v>0.7</v>
      </c>
      <c r="G4126" s="13" t="s">
        <v>14872</v>
      </c>
      <c r="H4126" s="14">
        <v>40</v>
      </c>
      <c r="I4126" s="15" t="s">
        <v>32</v>
      </c>
      <c r="J4126" s="16">
        <v>63</v>
      </c>
      <c r="K4126" s="16">
        <v>21</v>
      </c>
      <c r="L4126" s="17" t="s">
        <v>558</v>
      </c>
      <c r="M4126" s="163" t="str">
        <f>IFERROR(GETPIVOTDATA("Tot. Bottles",'- Ordine Aggregato -'!$A$1,"sku anker",A4126),"")</f>
        <v/>
      </c>
      <c r="N4126" s="18" t="s">
        <v>42</v>
      </c>
      <c r="O4126" s="19" t="str">
        <f t="shared" si="64"/>
        <v>Order online</v>
      </c>
      <c r="P4126" s="97" t="s">
        <v>10140</v>
      </c>
      <c r="Q4126" s="13" t="s">
        <v>13445</v>
      </c>
      <c r="R4126" t="s">
        <v>13446</v>
      </c>
      <c r="S4126" s="20">
        <v>0</v>
      </c>
      <c r="T4126" s="21" t="s">
        <v>38</v>
      </c>
    </row>
    <row r="4127" spans="1:20" x14ac:dyDescent="0.35">
      <c r="A4127" s="96" t="s">
        <v>13447</v>
      </c>
      <c r="B4127" s="96"/>
      <c r="C4127" s="96"/>
      <c r="D4127" s="13" t="s">
        <v>13444</v>
      </c>
      <c r="E4127" s="13">
        <v>3</v>
      </c>
      <c r="F4127" s="14">
        <v>0.7</v>
      </c>
      <c r="G4127" s="13" t="s">
        <v>46</v>
      </c>
      <c r="H4127" s="14">
        <v>40</v>
      </c>
      <c r="I4127" s="15" t="s">
        <v>32</v>
      </c>
      <c r="J4127" s="16">
        <v>63</v>
      </c>
      <c r="K4127" s="16">
        <v>21</v>
      </c>
      <c r="L4127" s="17" t="s">
        <v>558</v>
      </c>
      <c r="M4127" s="163" t="str">
        <f>IFERROR(GETPIVOTDATA("Tot. Bottles",'- Ordine Aggregato -'!$A$1,"sku anker",A4127),"")</f>
        <v/>
      </c>
      <c r="N4127" s="18" t="s">
        <v>34</v>
      </c>
      <c r="O4127" s="19" t="str">
        <f t="shared" si="64"/>
        <v>Order online</v>
      </c>
      <c r="P4127" s="97" t="s">
        <v>10140</v>
      </c>
      <c r="Q4127" s="13" t="s">
        <v>13448</v>
      </c>
      <c r="R4127" t="s">
        <v>42</v>
      </c>
      <c r="S4127" s="20">
        <v>0</v>
      </c>
      <c r="T4127" s="21" t="s">
        <v>38</v>
      </c>
    </row>
    <row r="4128" spans="1:20" x14ac:dyDescent="0.35">
      <c r="A4128" s="96" t="s">
        <v>13449</v>
      </c>
      <c r="B4128" s="96"/>
      <c r="C4128" s="96"/>
      <c r="D4128" s="13" t="s">
        <v>13450</v>
      </c>
      <c r="E4128" s="13">
        <v>6</v>
      </c>
      <c r="F4128" s="14">
        <v>1</v>
      </c>
      <c r="G4128" s="13" t="s">
        <v>46</v>
      </c>
      <c r="H4128" s="14">
        <v>34.5</v>
      </c>
      <c r="I4128" s="15" t="s">
        <v>32</v>
      </c>
      <c r="J4128" s="16">
        <v>58.5</v>
      </c>
      <c r="K4128" s="16">
        <v>9.75</v>
      </c>
      <c r="L4128" s="17" t="s">
        <v>558</v>
      </c>
      <c r="M4128" s="163" t="str">
        <f>IFERROR(GETPIVOTDATA("Tot. Bottles",'- Ordine Aggregato -'!$A$1,"sku anker",A4128),"")</f>
        <v/>
      </c>
      <c r="N4128" s="18" t="s">
        <v>42</v>
      </c>
      <c r="O4128" s="19" t="str">
        <f t="shared" si="64"/>
        <v>Order online</v>
      </c>
      <c r="P4128" s="97" t="s">
        <v>10140</v>
      </c>
      <c r="Q4128" s="13" t="s">
        <v>13451</v>
      </c>
      <c r="R4128" t="s">
        <v>13452</v>
      </c>
      <c r="S4128" s="20">
        <v>0</v>
      </c>
      <c r="T4128" s="21" t="s">
        <v>38</v>
      </c>
    </row>
    <row r="4129" spans="1:20" x14ac:dyDescent="0.35">
      <c r="A4129" s="96" t="s">
        <v>13453</v>
      </c>
      <c r="B4129" s="96"/>
      <c r="C4129" s="96"/>
      <c r="D4129" s="13" t="s">
        <v>13454</v>
      </c>
      <c r="E4129" s="13">
        <v>6</v>
      </c>
      <c r="F4129" s="14">
        <v>0.7</v>
      </c>
      <c r="G4129" s="13" t="s">
        <v>46</v>
      </c>
      <c r="H4129" s="14">
        <v>21</v>
      </c>
      <c r="I4129" s="15" t="s">
        <v>32</v>
      </c>
      <c r="J4129" s="16">
        <v>33</v>
      </c>
      <c r="K4129" s="16">
        <v>5.5</v>
      </c>
      <c r="L4129" s="17" t="s">
        <v>66</v>
      </c>
      <c r="M4129" s="163" t="str">
        <f>IFERROR(GETPIVOTDATA("Tot. Bottles",'- Ordine Aggregato -'!$A$1,"sku anker",A4129),"")</f>
        <v/>
      </c>
      <c r="N4129" s="18" t="s">
        <v>42</v>
      </c>
      <c r="O4129" s="19" t="str">
        <f t="shared" si="64"/>
        <v>Order online</v>
      </c>
      <c r="P4129" s="97" t="s">
        <v>146</v>
      </c>
      <c r="Q4129" s="13" t="s">
        <v>13455</v>
      </c>
      <c r="R4129" t="s">
        <v>13456</v>
      </c>
      <c r="S4129" s="20">
        <v>0</v>
      </c>
      <c r="T4129" s="21" t="s">
        <v>38</v>
      </c>
    </row>
    <row r="4130" spans="1:20" x14ac:dyDescent="0.35">
      <c r="A4130" s="96" t="s">
        <v>13457</v>
      </c>
      <c r="B4130" s="96"/>
      <c r="C4130" s="96"/>
      <c r="D4130" s="13" t="s">
        <v>13454</v>
      </c>
      <c r="E4130" s="13">
        <v>6</v>
      </c>
      <c r="F4130" s="14">
        <v>1</v>
      </c>
      <c r="G4130" s="13" t="s">
        <v>46</v>
      </c>
      <c r="H4130" s="14">
        <v>21</v>
      </c>
      <c r="I4130" s="15" t="s">
        <v>32</v>
      </c>
      <c r="J4130" s="16">
        <v>45.900000000000006</v>
      </c>
      <c r="K4130" s="16">
        <v>7.65</v>
      </c>
      <c r="L4130" s="17" t="s">
        <v>66</v>
      </c>
      <c r="M4130" s="163" t="str">
        <f>IFERROR(GETPIVOTDATA("Tot. Bottles",'- Ordine Aggregato -'!$A$1,"sku anker",A4130),"")</f>
        <v/>
      </c>
      <c r="N4130" s="18" t="s">
        <v>42</v>
      </c>
      <c r="O4130" s="19" t="str">
        <f t="shared" si="64"/>
        <v>Order online</v>
      </c>
      <c r="P4130" s="97" t="s">
        <v>68</v>
      </c>
      <c r="Q4130" s="13" t="s">
        <v>13458</v>
      </c>
      <c r="R4130" t="s">
        <v>13459</v>
      </c>
      <c r="S4130" s="20">
        <v>0</v>
      </c>
      <c r="T4130" s="21" t="s">
        <v>38</v>
      </c>
    </row>
    <row r="4131" spans="1:20" x14ac:dyDescent="0.35">
      <c r="A4131" s="96" t="s">
        <v>13460</v>
      </c>
      <c r="D4131" s="13" t="s">
        <v>13461</v>
      </c>
      <c r="E4131" s="13">
        <v>6</v>
      </c>
      <c r="F4131" s="14">
        <v>0.7</v>
      </c>
      <c r="G4131" s="13" t="s">
        <v>14872</v>
      </c>
      <c r="H4131" s="14">
        <v>41.5</v>
      </c>
      <c r="I4131" s="15" t="s">
        <v>32</v>
      </c>
      <c r="J4131" s="16">
        <v>107.69999999999999</v>
      </c>
      <c r="K4131" s="16">
        <v>17.95</v>
      </c>
      <c r="L4131" s="17" t="s">
        <v>368</v>
      </c>
      <c r="M4131" s="163" t="str">
        <f>IFERROR(GETPIVOTDATA("Tot. Bottles",'- Ordine Aggregato -'!$A$1,"sku anker",A4131),"")</f>
        <v/>
      </c>
      <c r="N4131" s="18" t="s">
        <v>42</v>
      </c>
      <c r="O4131" s="19" t="str">
        <f t="shared" si="64"/>
        <v>Order online</v>
      </c>
      <c r="P4131" s="97" t="s">
        <v>68</v>
      </c>
      <c r="Q4131" s="13" t="s">
        <v>13462</v>
      </c>
      <c r="R4131" t="s">
        <v>13463</v>
      </c>
      <c r="S4131" s="20">
        <v>0</v>
      </c>
      <c r="T4131" s="21" t="s">
        <v>38</v>
      </c>
    </row>
    <row r="4132" spans="1:20" x14ac:dyDescent="0.35">
      <c r="A4132" s="13" t="s">
        <v>13464</v>
      </c>
      <c r="B4132" s="13"/>
      <c r="C4132" s="13"/>
      <c r="D4132" s="13" t="s">
        <v>13465</v>
      </c>
      <c r="E4132" s="13">
        <v>6</v>
      </c>
      <c r="F4132" s="14">
        <v>0.5</v>
      </c>
      <c r="G4132" s="13" t="s">
        <v>46</v>
      </c>
      <c r="H4132" s="14">
        <v>41.5</v>
      </c>
      <c r="I4132" s="15" t="s">
        <v>32</v>
      </c>
      <c r="J4132" s="16">
        <v>111</v>
      </c>
      <c r="K4132" s="16">
        <v>18.5</v>
      </c>
      <c r="L4132" s="17" t="s">
        <v>368</v>
      </c>
      <c r="M4132" s="163" t="str">
        <f>IFERROR(GETPIVOTDATA("Tot. Bottles",'- Ordine Aggregato -'!$A$1,"sku anker",A4132),"")</f>
        <v/>
      </c>
      <c r="N4132" s="18" t="s">
        <v>42</v>
      </c>
      <c r="O4132" s="19" t="str">
        <f t="shared" si="64"/>
        <v>Order online</v>
      </c>
      <c r="P4132" s="97" t="s">
        <v>68</v>
      </c>
      <c r="Q4132" s="13" t="s">
        <v>13466</v>
      </c>
      <c r="R4132" t="s">
        <v>13467</v>
      </c>
      <c r="S4132" s="20">
        <v>0</v>
      </c>
      <c r="T4132" s="21" t="s">
        <v>38</v>
      </c>
    </row>
    <row r="4133" spans="1:20" x14ac:dyDescent="0.35">
      <c r="A4133" s="96" t="s">
        <v>13468</v>
      </c>
      <c r="B4133" s="96"/>
      <c r="C4133" s="96"/>
      <c r="D4133" s="13" t="s">
        <v>13469</v>
      </c>
      <c r="E4133" s="13">
        <v>6</v>
      </c>
      <c r="F4133" s="14">
        <v>0.7</v>
      </c>
      <c r="G4133" s="13" t="s">
        <v>14871</v>
      </c>
      <c r="H4133" s="14">
        <v>38</v>
      </c>
      <c r="I4133" s="15" t="s">
        <v>32</v>
      </c>
      <c r="J4133" s="16">
        <v>30.900000000000002</v>
      </c>
      <c r="K4133" s="16">
        <v>5.15</v>
      </c>
      <c r="L4133" s="17" t="s">
        <v>718</v>
      </c>
      <c r="M4133" s="163" t="str">
        <f>IFERROR(GETPIVOTDATA("Tot. Bottles",'- Ordine Aggregato -'!$A$1,"sku anker",A4133),"")</f>
        <v/>
      </c>
      <c r="N4133" s="18" t="s">
        <v>42</v>
      </c>
      <c r="O4133" s="19" t="str">
        <f t="shared" si="64"/>
        <v>Order online</v>
      </c>
      <c r="P4133" s="97" t="s">
        <v>355</v>
      </c>
      <c r="Q4133" s="13" t="s">
        <v>13470</v>
      </c>
      <c r="R4133" t="s">
        <v>13471</v>
      </c>
      <c r="S4133" s="20">
        <v>0</v>
      </c>
      <c r="T4133" s="21" t="s">
        <v>38</v>
      </c>
    </row>
    <row r="4134" spans="1:20" x14ac:dyDescent="0.35">
      <c r="A4134" s="13" t="s">
        <v>13472</v>
      </c>
      <c r="B4134" s="13"/>
      <c r="C4134" s="13"/>
      <c r="D4134" s="13" t="s">
        <v>13473</v>
      </c>
      <c r="E4134" s="13">
        <v>6</v>
      </c>
      <c r="F4134" s="14">
        <v>1</v>
      </c>
      <c r="G4134" s="13" t="s">
        <v>14872</v>
      </c>
      <c r="H4134" s="14">
        <v>35</v>
      </c>
      <c r="I4134" s="15" t="s">
        <v>32</v>
      </c>
      <c r="J4134" s="16">
        <v>70.199999999999989</v>
      </c>
      <c r="K4134" s="16">
        <v>11.7</v>
      </c>
      <c r="L4134" s="17" t="s">
        <v>66</v>
      </c>
      <c r="M4134" s="163" t="str">
        <f>IFERROR(GETPIVOTDATA("Tot. Bottles",'- Ordine Aggregato -'!$A$1,"sku anker",A4134),"")</f>
        <v/>
      </c>
      <c r="N4134" s="18" t="s">
        <v>42</v>
      </c>
      <c r="O4134" s="19" t="str">
        <f t="shared" si="64"/>
        <v>Order online</v>
      </c>
      <c r="P4134" s="97" t="s">
        <v>68</v>
      </c>
      <c r="Q4134" s="13" t="s">
        <v>13474</v>
      </c>
      <c r="R4134" t="s">
        <v>13475</v>
      </c>
      <c r="S4134" s="20">
        <v>0</v>
      </c>
      <c r="T4134" s="21" t="s">
        <v>38</v>
      </c>
    </row>
    <row r="4135" spans="1:20" x14ac:dyDescent="0.35">
      <c r="A4135" s="96" t="s">
        <v>13476</v>
      </c>
      <c r="B4135" s="96"/>
      <c r="C4135" s="96"/>
      <c r="D4135" s="13" t="s">
        <v>13477</v>
      </c>
      <c r="E4135" s="13">
        <v>6</v>
      </c>
      <c r="F4135" s="14">
        <v>1</v>
      </c>
      <c r="G4135" s="13" t="s">
        <v>14872</v>
      </c>
      <c r="H4135" s="14">
        <v>40</v>
      </c>
      <c r="I4135" s="15" t="s">
        <v>32</v>
      </c>
      <c r="J4135" s="16">
        <v>65.400000000000006</v>
      </c>
      <c r="K4135" s="16">
        <v>10.9</v>
      </c>
      <c r="L4135" s="17" t="s">
        <v>73</v>
      </c>
      <c r="M4135" s="163" t="str">
        <f>IFERROR(GETPIVOTDATA("Tot. Bottles",'- Ordine Aggregato -'!$A$1,"sku anker",A4135),"")</f>
        <v/>
      </c>
      <c r="N4135" s="18" t="s">
        <v>42</v>
      </c>
      <c r="O4135" s="19" t="str">
        <f t="shared" si="64"/>
        <v>Order online</v>
      </c>
      <c r="P4135" s="97" t="s">
        <v>68</v>
      </c>
      <c r="Q4135" s="13" t="s">
        <v>13478</v>
      </c>
      <c r="R4135" t="s">
        <v>13479</v>
      </c>
      <c r="S4135" s="20">
        <v>0</v>
      </c>
      <c r="T4135" s="21" t="s">
        <v>38</v>
      </c>
    </row>
    <row r="4136" spans="1:20" x14ac:dyDescent="0.35">
      <c r="A4136" s="13" t="s">
        <v>13480</v>
      </c>
      <c r="B4136" s="13"/>
      <c r="C4136" s="13"/>
      <c r="D4136" s="13" t="s">
        <v>13481</v>
      </c>
      <c r="E4136" s="13">
        <v>6</v>
      </c>
      <c r="F4136" s="14">
        <v>1</v>
      </c>
      <c r="G4136" s="13" t="s">
        <v>14872</v>
      </c>
      <c r="H4136" s="14">
        <v>35</v>
      </c>
      <c r="I4136" s="15" t="s">
        <v>32</v>
      </c>
      <c r="J4136" s="16">
        <v>70.199999999999989</v>
      </c>
      <c r="K4136" s="16">
        <v>11.7</v>
      </c>
      <c r="L4136" s="17" t="s">
        <v>66</v>
      </c>
      <c r="M4136" s="163" t="str">
        <f>IFERROR(GETPIVOTDATA("Tot. Bottles",'- Ordine Aggregato -'!$A$1,"sku anker",A4136),"")</f>
        <v/>
      </c>
      <c r="N4136" s="18" t="s">
        <v>42</v>
      </c>
      <c r="O4136" s="19" t="str">
        <f t="shared" si="64"/>
        <v>Order online</v>
      </c>
      <c r="P4136" s="97" t="s">
        <v>68</v>
      </c>
      <c r="Q4136" s="13" t="s">
        <v>13482</v>
      </c>
      <c r="R4136" t="s">
        <v>13483</v>
      </c>
      <c r="S4136" s="20">
        <v>0</v>
      </c>
      <c r="T4136" s="21" t="s">
        <v>38</v>
      </c>
    </row>
    <row r="4137" spans="1:20" x14ac:dyDescent="0.35">
      <c r="A4137" s="13" t="s">
        <v>13484</v>
      </c>
      <c r="B4137" s="13"/>
      <c r="C4137" s="13"/>
      <c r="D4137" s="13" t="s">
        <v>13485</v>
      </c>
      <c r="E4137" s="13">
        <v>6</v>
      </c>
      <c r="F4137" s="14">
        <v>1</v>
      </c>
      <c r="G4137" s="13" t="s">
        <v>14872</v>
      </c>
      <c r="H4137" s="14">
        <v>35</v>
      </c>
      <c r="I4137" s="15" t="s">
        <v>32</v>
      </c>
      <c r="J4137" s="16">
        <v>70.199999999999989</v>
      </c>
      <c r="K4137" s="16">
        <v>11.7</v>
      </c>
      <c r="L4137" s="17" t="s">
        <v>66</v>
      </c>
      <c r="M4137" s="163" t="str">
        <f>IFERROR(GETPIVOTDATA("Tot. Bottles",'- Ordine Aggregato -'!$A$1,"sku anker",A4137),"")</f>
        <v/>
      </c>
      <c r="N4137" s="18" t="s">
        <v>42</v>
      </c>
      <c r="O4137" s="19" t="str">
        <f t="shared" si="64"/>
        <v>Order online</v>
      </c>
      <c r="P4137" s="97" t="s">
        <v>68</v>
      </c>
      <c r="Q4137" s="13" t="s">
        <v>13486</v>
      </c>
      <c r="R4137" t="s">
        <v>13487</v>
      </c>
      <c r="S4137" s="20">
        <v>0</v>
      </c>
      <c r="T4137" s="21" t="s">
        <v>38</v>
      </c>
    </row>
    <row r="4138" spans="1:20" x14ac:dyDescent="0.35">
      <c r="A4138" s="96" t="s">
        <v>13488</v>
      </c>
      <c r="B4138" s="96"/>
      <c r="C4138" s="96"/>
      <c r="D4138" s="13" t="s">
        <v>13489</v>
      </c>
      <c r="E4138" s="13">
        <v>6</v>
      </c>
      <c r="F4138" s="14">
        <v>1</v>
      </c>
      <c r="G4138" s="13" t="s">
        <v>46</v>
      </c>
      <c r="H4138" s="14">
        <v>35</v>
      </c>
      <c r="I4138" s="15" t="s">
        <v>32</v>
      </c>
      <c r="J4138" s="16">
        <v>70.199999999999989</v>
      </c>
      <c r="K4138" s="16">
        <v>11.7</v>
      </c>
      <c r="L4138" s="17" t="s">
        <v>66</v>
      </c>
      <c r="M4138" s="163" t="str">
        <f>IFERROR(GETPIVOTDATA("Tot. Bottles",'- Ordine Aggregato -'!$A$1,"sku anker",A4138),"")</f>
        <v/>
      </c>
      <c r="N4138" s="18" t="s">
        <v>42</v>
      </c>
      <c r="O4138" s="19" t="str">
        <f t="shared" si="64"/>
        <v>Order online</v>
      </c>
      <c r="P4138" s="97" t="s">
        <v>68</v>
      </c>
      <c r="Q4138" s="13" t="s">
        <v>13490</v>
      </c>
      <c r="R4138" t="s">
        <v>13491</v>
      </c>
      <c r="S4138" s="20">
        <v>0</v>
      </c>
      <c r="T4138" s="21" t="s">
        <v>38</v>
      </c>
    </row>
    <row r="4139" spans="1:20" x14ac:dyDescent="0.35">
      <c r="A4139" s="96" t="s">
        <v>13492</v>
      </c>
      <c r="D4139" s="13" t="s">
        <v>13493</v>
      </c>
      <c r="E4139" s="13">
        <v>6</v>
      </c>
      <c r="F4139" s="14">
        <v>0.75</v>
      </c>
      <c r="G4139" s="13" t="s">
        <v>14872</v>
      </c>
      <c r="H4139" s="14">
        <v>12</v>
      </c>
      <c r="I4139" s="15" t="s">
        <v>32</v>
      </c>
      <c r="J4139" s="16">
        <v>88.5</v>
      </c>
      <c r="K4139" s="16">
        <v>14.75</v>
      </c>
      <c r="L4139" s="17" t="s">
        <v>960</v>
      </c>
      <c r="M4139" s="163" t="str">
        <f>IFERROR(GETPIVOTDATA("Tot. Bottles",'- Ordine Aggregato -'!$A$1,"sku anker",A4139),"")</f>
        <v/>
      </c>
      <c r="N4139" s="18" t="s">
        <v>42</v>
      </c>
      <c r="O4139" s="19" t="str">
        <f t="shared" si="64"/>
        <v>Order online</v>
      </c>
      <c r="P4139" s="97" t="s">
        <v>565</v>
      </c>
      <c r="Q4139" s="13" t="s">
        <v>13494</v>
      </c>
      <c r="R4139" t="s">
        <v>13495</v>
      </c>
      <c r="S4139" s="20">
        <v>0</v>
      </c>
      <c r="T4139" s="21" t="s">
        <v>38</v>
      </c>
    </row>
    <row r="4140" spans="1:20" x14ac:dyDescent="0.35">
      <c r="A4140" s="13" t="s">
        <v>13496</v>
      </c>
      <c r="B4140" s="13"/>
      <c r="C4140" s="13"/>
      <c r="D4140" s="13" t="s">
        <v>13497</v>
      </c>
      <c r="E4140" s="13">
        <v>6</v>
      </c>
      <c r="F4140" s="14">
        <v>0.75</v>
      </c>
      <c r="G4140" s="13" t="s">
        <v>14872</v>
      </c>
      <c r="H4140" s="14">
        <v>12</v>
      </c>
      <c r="I4140" s="15" t="s">
        <v>32</v>
      </c>
      <c r="J4140" s="16">
        <v>88.5</v>
      </c>
      <c r="K4140" s="16">
        <v>14.75</v>
      </c>
      <c r="L4140" s="17" t="s">
        <v>960</v>
      </c>
      <c r="M4140" s="163" t="str">
        <f>IFERROR(GETPIVOTDATA("Tot. Bottles",'- Ordine Aggregato -'!$A$1,"sku anker",A4140),"")</f>
        <v/>
      </c>
      <c r="N4140" s="18" t="s">
        <v>42</v>
      </c>
      <c r="O4140" s="19" t="str">
        <f t="shared" si="64"/>
        <v>Order online</v>
      </c>
      <c r="P4140" s="97" t="s">
        <v>565</v>
      </c>
      <c r="Q4140" s="13" t="s">
        <v>13498</v>
      </c>
      <c r="R4140" t="s">
        <v>13499</v>
      </c>
      <c r="S4140" s="20">
        <v>0</v>
      </c>
      <c r="T4140" s="21" t="s">
        <v>38</v>
      </c>
    </row>
    <row r="4141" spans="1:20" x14ac:dyDescent="0.35">
      <c r="A4141" s="96" t="s">
        <v>13500</v>
      </c>
      <c r="D4141" s="13" t="s">
        <v>13501</v>
      </c>
      <c r="E4141" s="13">
        <v>6</v>
      </c>
      <c r="F4141" s="14">
        <v>0.35</v>
      </c>
      <c r="G4141" s="13" t="s">
        <v>14872</v>
      </c>
      <c r="H4141" s="14">
        <v>24</v>
      </c>
      <c r="I4141" s="15" t="s">
        <v>32</v>
      </c>
      <c r="J4141" s="16">
        <v>65.400000000000006</v>
      </c>
      <c r="K4141" s="16">
        <v>10.9</v>
      </c>
      <c r="L4141" s="17" t="s">
        <v>1134</v>
      </c>
      <c r="M4141" s="163" t="str">
        <f>IFERROR(GETPIVOTDATA("Tot. Bottles",'- Ordine Aggregato -'!$A$1,"sku anker",A4141),"")</f>
        <v/>
      </c>
      <c r="N4141" s="18" t="s">
        <v>34</v>
      </c>
      <c r="O4141" s="19" t="str">
        <f t="shared" si="64"/>
        <v>Order online</v>
      </c>
      <c r="P4141" s="97" t="s">
        <v>68</v>
      </c>
      <c r="Q4141" s="13" t="s">
        <v>13502</v>
      </c>
      <c r="R4141" t="s">
        <v>13503</v>
      </c>
      <c r="S4141" s="20">
        <v>0</v>
      </c>
      <c r="T4141" s="21" t="s">
        <v>38</v>
      </c>
    </row>
    <row r="4142" spans="1:20" x14ac:dyDescent="0.35">
      <c r="A4142" s="13" t="s">
        <v>13504</v>
      </c>
      <c r="B4142" s="13"/>
      <c r="C4142" s="13"/>
      <c r="D4142" s="13" t="s">
        <v>13505</v>
      </c>
      <c r="E4142" s="13">
        <v>6</v>
      </c>
      <c r="F4142" s="14">
        <v>1</v>
      </c>
      <c r="G4142" s="13" t="s">
        <v>14872</v>
      </c>
      <c r="H4142" s="14">
        <v>40</v>
      </c>
      <c r="I4142" s="15" t="s">
        <v>32</v>
      </c>
      <c r="J4142" s="16">
        <v>37.5</v>
      </c>
      <c r="K4142" s="16">
        <v>6.25</v>
      </c>
      <c r="L4142" s="17" t="s">
        <v>1134</v>
      </c>
      <c r="M4142" s="163" t="str">
        <f>IFERROR(GETPIVOTDATA("Tot. Bottles",'- Ordine Aggregato -'!$A$1,"sku anker",A4142),"")</f>
        <v/>
      </c>
      <c r="N4142" s="18" t="s">
        <v>34</v>
      </c>
      <c r="O4142" s="19" t="str">
        <f t="shared" si="64"/>
        <v>Order online</v>
      </c>
      <c r="P4142" s="97" t="s">
        <v>3811</v>
      </c>
      <c r="Q4142" s="13" t="s">
        <v>13506</v>
      </c>
      <c r="R4142" t="s">
        <v>13507</v>
      </c>
      <c r="S4142" s="20">
        <v>0</v>
      </c>
      <c r="T4142" s="21" t="s">
        <v>38</v>
      </c>
    </row>
    <row r="4143" spans="1:20" x14ac:dyDescent="0.35">
      <c r="A4143" s="96" t="s">
        <v>13508</v>
      </c>
      <c r="D4143" s="13" t="s">
        <v>13509</v>
      </c>
      <c r="E4143" s="13">
        <v>6</v>
      </c>
      <c r="F4143" s="14">
        <v>0.7</v>
      </c>
      <c r="G4143" s="13" t="s">
        <v>14871</v>
      </c>
      <c r="H4143" s="14">
        <v>40</v>
      </c>
      <c r="I4143" s="15" t="s">
        <v>32</v>
      </c>
      <c r="J4143" s="16">
        <v>24.900000000000002</v>
      </c>
      <c r="K4143" s="16">
        <v>4.1500000000000004</v>
      </c>
      <c r="L4143" s="17" t="s">
        <v>448</v>
      </c>
      <c r="M4143" s="163" t="str">
        <f>IFERROR(GETPIVOTDATA("Tot. Bottles",'- Ordine Aggregato -'!$A$1,"sku anker",A4143),"")</f>
        <v/>
      </c>
      <c r="N4143" s="18" t="s">
        <v>34</v>
      </c>
      <c r="O4143" s="19" t="str">
        <f t="shared" si="64"/>
        <v>Order online</v>
      </c>
      <c r="P4143" s="97" t="s">
        <v>146</v>
      </c>
      <c r="Q4143" s="13" t="s">
        <v>13510</v>
      </c>
      <c r="R4143" t="s">
        <v>13511</v>
      </c>
      <c r="S4143" s="20">
        <v>0</v>
      </c>
      <c r="T4143" s="21" t="s">
        <v>38</v>
      </c>
    </row>
    <row r="4144" spans="1:20" x14ac:dyDescent="0.35">
      <c r="A4144" s="96" t="s">
        <v>13512</v>
      </c>
      <c r="B4144" s="96"/>
      <c r="C4144" s="96"/>
      <c r="D4144" s="13" t="s">
        <v>13509</v>
      </c>
      <c r="E4144" s="13">
        <v>12</v>
      </c>
      <c r="F4144" s="14">
        <v>1</v>
      </c>
      <c r="G4144" s="13" t="s">
        <v>14871</v>
      </c>
      <c r="H4144" s="14">
        <v>40</v>
      </c>
      <c r="I4144" s="15" t="s">
        <v>32</v>
      </c>
      <c r="J4144" s="16">
        <v>65.400000000000006</v>
      </c>
      <c r="K4144" s="16">
        <v>5.45</v>
      </c>
      <c r="L4144" s="17" t="s">
        <v>448</v>
      </c>
      <c r="M4144" s="163" t="str">
        <f>IFERROR(GETPIVOTDATA("Tot. Bottles",'- Ordine Aggregato -'!$A$1,"sku anker",A4144),"")</f>
        <v/>
      </c>
      <c r="N4144" s="18" t="s">
        <v>42</v>
      </c>
      <c r="O4144" s="19" t="str">
        <f t="shared" si="64"/>
        <v>Order online</v>
      </c>
      <c r="P4144" s="97" t="s">
        <v>146</v>
      </c>
      <c r="Q4144" s="13" t="s">
        <v>13513</v>
      </c>
      <c r="R4144" t="s">
        <v>13514</v>
      </c>
      <c r="S4144" s="20">
        <v>0</v>
      </c>
      <c r="T4144" s="21" t="s">
        <v>38</v>
      </c>
    </row>
    <row r="4145" spans="1:20" x14ac:dyDescent="0.35">
      <c r="A4145" s="13" t="s">
        <v>13515</v>
      </c>
      <c r="B4145" s="13"/>
      <c r="C4145" s="13"/>
      <c r="D4145" s="13" t="s">
        <v>13516</v>
      </c>
      <c r="E4145" s="13">
        <v>6</v>
      </c>
      <c r="F4145" s="14">
        <v>0.7</v>
      </c>
      <c r="G4145" s="13" t="s">
        <v>14871</v>
      </c>
      <c r="H4145" s="14">
        <v>38</v>
      </c>
      <c r="I4145" s="15" t="s">
        <v>32</v>
      </c>
      <c r="J4145" s="16">
        <v>38.099999999999994</v>
      </c>
      <c r="K4145" s="16">
        <v>6.35</v>
      </c>
      <c r="L4145" s="17" t="s">
        <v>61</v>
      </c>
      <c r="M4145" s="163" t="str">
        <f>IFERROR(GETPIVOTDATA("Tot. Bottles",'- Ordine Aggregato -'!$A$1,"sku anker",A4145),"")</f>
        <v/>
      </c>
      <c r="N4145" s="18" t="s">
        <v>42</v>
      </c>
      <c r="O4145" s="19" t="str">
        <f t="shared" si="64"/>
        <v>Order online</v>
      </c>
      <c r="P4145" s="97" t="s">
        <v>355</v>
      </c>
      <c r="Q4145" s="13" t="s">
        <v>13517</v>
      </c>
      <c r="R4145" t="s">
        <v>13518</v>
      </c>
      <c r="S4145" s="20">
        <v>0</v>
      </c>
      <c r="T4145" s="21" t="s">
        <v>38</v>
      </c>
    </row>
    <row r="4146" spans="1:20" x14ac:dyDescent="0.35">
      <c r="A4146" s="96" t="s">
        <v>13519</v>
      </c>
      <c r="B4146" s="96"/>
      <c r="C4146" s="96"/>
      <c r="D4146" s="13" t="s">
        <v>13516</v>
      </c>
      <c r="E4146" s="13">
        <v>6</v>
      </c>
      <c r="F4146" s="14">
        <v>1</v>
      </c>
      <c r="G4146" s="13" t="s">
        <v>46</v>
      </c>
      <c r="H4146" s="14">
        <v>40</v>
      </c>
      <c r="I4146" s="15" t="s">
        <v>32</v>
      </c>
      <c r="J4146" s="16">
        <v>38.700000000000003</v>
      </c>
      <c r="K4146" s="16">
        <v>6.45</v>
      </c>
      <c r="L4146" s="17" t="s">
        <v>61</v>
      </c>
      <c r="M4146" s="163" t="str">
        <f>IFERROR(GETPIVOTDATA("Tot. Bottles",'- Ordine Aggregato -'!$A$1,"sku anker",A4146),"")</f>
        <v/>
      </c>
      <c r="N4146" s="18" t="s">
        <v>42</v>
      </c>
      <c r="O4146" s="19" t="str">
        <f t="shared" si="64"/>
        <v>Order online</v>
      </c>
      <c r="P4146" s="97" t="s">
        <v>355</v>
      </c>
      <c r="Q4146" s="13" t="s">
        <v>13520</v>
      </c>
      <c r="R4146" t="s">
        <v>13521</v>
      </c>
      <c r="S4146" s="20">
        <v>0</v>
      </c>
      <c r="T4146" s="21" t="s">
        <v>38</v>
      </c>
    </row>
    <row r="4147" spans="1:20" x14ac:dyDescent="0.35">
      <c r="A4147" s="96" t="s">
        <v>13522</v>
      </c>
      <c r="B4147" s="96"/>
      <c r="C4147" s="96"/>
      <c r="D4147" s="13" t="s">
        <v>13523</v>
      </c>
      <c r="E4147" s="13">
        <v>6</v>
      </c>
      <c r="F4147" s="14">
        <v>0.7</v>
      </c>
      <c r="G4147" s="13" t="s">
        <v>46</v>
      </c>
      <c r="H4147" s="14">
        <v>40.799999999999997</v>
      </c>
      <c r="I4147" s="15" t="s">
        <v>32</v>
      </c>
      <c r="J4147" s="16">
        <v>101.69999999999999</v>
      </c>
      <c r="K4147" s="16">
        <v>16.95</v>
      </c>
      <c r="L4147" s="17" t="s">
        <v>61</v>
      </c>
      <c r="M4147" s="163" t="str">
        <f>IFERROR(GETPIVOTDATA("Tot. Bottles",'- Ordine Aggregato -'!$A$1,"sku anker",A4147),"")</f>
        <v/>
      </c>
      <c r="N4147" s="18" t="s">
        <v>42</v>
      </c>
      <c r="O4147" s="19" t="str">
        <f t="shared" si="64"/>
        <v>Order online</v>
      </c>
      <c r="P4147" s="97" t="s">
        <v>355</v>
      </c>
      <c r="Q4147" s="13" t="s">
        <v>13524</v>
      </c>
      <c r="R4147" t="s">
        <v>13525</v>
      </c>
      <c r="S4147" s="20">
        <v>0</v>
      </c>
      <c r="T4147" s="21" t="s">
        <v>38</v>
      </c>
    </row>
    <row r="4148" spans="1:20" x14ac:dyDescent="0.35">
      <c r="A4148" s="13" t="s">
        <v>13526</v>
      </c>
      <c r="B4148" s="13"/>
      <c r="C4148" s="13"/>
      <c r="D4148" s="13" t="s">
        <v>13527</v>
      </c>
      <c r="E4148" s="13">
        <v>10</v>
      </c>
      <c r="F4148" s="14">
        <v>0.7</v>
      </c>
      <c r="G4148" s="13" t="s">
        <v>46</v>
      </c>
      <c r="H4148" s="14">
        <v>35</v>
      </c>
      <c r="I4148" s="15" t="s">
        <v>32</v>
      </c>
      <c r="J4148" s="16">
        <v>87.5</v>
      </c>
      <c r="K4148" s="16">
        <v>8.75</v>
      </c>
      <c r="L4148" s="17" t="s">
        <v>546</v>
      </c>
      <c r="M4148" s="163" t="str">
        <f>IFERROR(GETPIVOTDATA("Tot. Bottles",'- Ordine Aggregato -'!$A$1,"sku anker",A4148),"")</f>
        <v/>
      </c>
      <c r="N4148" s="18" t="s">
        <v>34</v>
      </c>
      <c r="O4148" s="19" t="str">
        <f t="shared" si="64"/>
        <v>Order online</v>
      </c>
      <c r="P4148" s="97" t="s">
        <v>355</v>
      </c>
      <c r="Q4148" s="13" t="s">
        <v>13528</v>
      </c>
      <c r="R4148" t="s">
        <v>13529</v>
      </c>
      <c r="S4148" s="20">
        <v>0</v>
      </c>
      <c r="T4148" s="21" t="s">
        <v>38</v>
      </c>
    </row>
    <row r="4149" spans="1:20" x14ac:dyDescent="0.35">
      <c r="A4149" s="13" t="s">
        <v>13530</v>
      </c>
      <c r="B4149" s="13"/>
      <c r="C4149" s="13"/>
      <c r="D4149" s="13" t="s">
        <v>13531</v>
      </c>
      <c r="E4149" s="13">
        <v>8</v>
      </c>
      <c r="F4149" s="14">
        <v>0.7</v>
      </c>
      <c r="G4149" s="13" t="s">
        <v>31</v>
      </c>
      <c r="H4149" s="14">
        <v>35</v>
      </c>
      <c r="I4149" s="15" t="s">
        <v>32</v>
      </c>
      <c r="J4149" s="16">
        <v>61.6</v>
      </c>
      <c r="K4149" s="16">
        <v>7.7</v>
      </c>
      <c r="L4149" s="17" t="s">
        <v>558</v>
      </c>
      <c r="M4149" s="163" t="str">
        <f>IFERROR(GETPIVOTDATA("Tot. Bottles",'- Ordine Aggregato -'!$A$1,"sku anker",A4149),"")</f>
        <v/>
      </c>
      <c r="N4149" s="18" t="s">
        <v>42</v>
      </c>
      <c r="O4149" s="19" t="str">
        <f t="shared" si="64"/>
        <v>Order online</v>
      </c>
      <c r="P4149" s="97" t="s">
        <v>355</v>
      </c>
      <c r="Q4149" s="13" t="s">
        <v>13532</v>
      </c>
      <c r="R4149" t="s">
        <v>13533</v>
      </c>
      <c r="S4149" s="20">
        <v>0</v>
      </c>
      <c r="T4149" s="21" t="s">
        <v>38</v>
      </c>
    </row>
    <row r="4150" spans="1:20" x14ac:dyDescent="0.35">
      <c r="A4150" s="13" t="s">
        <v>13534</v>
      </c>
      <c r="B4150" s="13"/>
      <c r="C4150" s="13"/>
      <c r="D4150" s="13" t="s">
        <v>13535</v>
      </c>
      <c r="E4150" s="13">
        <v>8</v>
      </c>
      <c r="F4150" s="14">
        <v>0.7</v>
      </c>
      <c r="G4150" s="13" t="s">
        <v>46</v>
      </c>
      <c r="H4150" s="14">
        <v>35</v>
      </c>
      <c r="I4150" s="15" t="s">
        <v>32</v>
      </c>
      <c r="J4150" s="16">
        <v>106</v>
      </c>
      <c r="K4150" s="16">
        <v>13.25</v>
      </c>
      <c r="L4150" s="17" t="s">
        <v>558</v>
      </c>
      <c r="M4150" s="163" t="str">
        <f>IFERROR(GETPIVOTDATA("Tot. Bottles",'- Ordine Aggregato -'!$A$1,"sku anker",A4150),"")</f>
        <v/>
      </c>
      <c r="N4150" s="18" t="s">
        <v>34</v>
      </c>
      <c r="O4150" s="19" t="str">
        <f t="shared" si="64"/>
        <v>Order online</v>
      </c>
      <c r="P4150" s="97" t="s">
        <v>355</v>
      </c>
      <c r="Q4150" s="13" t="s">
        <v>13536</v>
      </c>
      <c r="R4150" t="s">
        <v>13537</v>
      </c>
      <c r="S4150" s="20">
        <v>0</v>
      </c>
      <c r="T4150" s="21" t="s">
        <v>38</v>
      </c>
    </row>
    <row r="4151" spans="1:20" x14ac:dyDescent="0.35">
      <c r="A4151" s="96" t="s">
        <v>13538</v>
      </c>
      <c r="B4151" s="96"/>
      <c r="C4151" s="96"/>
      <c r="D4151" s="13" t="s">
        <v>13539</v>
      </c>
      <c r="E4151" s="13">
        <v>6</v>
      </c>
      <c r="F4151" s="14">
        <v>0.7</v>
      </c>
      <c r="G4151" s="13" t="s">
        <v>31</v>
      </c>
      <c r="H4151" s="14">
        <v>39</v>
      </c>
      <c r="I4151" s="15" t="s">
        <v>32</v>
      </c>
      <c r="J4151" s="16">
        <v>20.399999999999999</v>
      </c>
      <c r="K4151" s="16">
        <v>3.4</v>
      </c>
      <c r="L4151" s="17" t="s">
        <v>416</v>
      </c>
      <c r="M4151" s="163" t="str">
        <f>IFERROR(GETPIVOTDATA("Tot. Bottles",'- Ordine Aggregato -'!$A$1,"sku anker",A4151),"")</f>
        <v/>
      </c>
      <c r="N4151" s="18" t="s">
        <v>67</v>
      </c>
      <c r="O4151" s="19" t="str">
        <f t="shared" si="64"/>
        <v>Order online</v>
      </c>
      <c r="P4151" s="97" t="s">
        <v>580</v>
      </c>
      <c r="Q4151" s="13" t="s">
        <v>13540</v>
      </c>
      <c r="R4151" t="s">
        <v>13541</v>
      </c>
      <c r="S4151" s="20">
        <v>3.4</v>
      </c>
      <c r="T4151" s="21" t="s">
        <v>38</v>
      </c>
    </row>
    <row r="4152" spans="1:20" x14ac:dyDescent="0.35">
      <c r="A4152" s="13" t="s">
        <v>13542</v>
      </c>
      <c r="B4152" s="13"/>
      <c r="C4152" s="13"/>
      <c r="D4152" s="13" t="s">
        <v>13539</v>
      </c>
      <c r="E4152" s="13">
        <v>6</v>
      </c>
      <c r="F4152" s="14">
        <v>1</v>
      </c>
      <c r="G4152" s="13" t="s">
        <v>46</v>
      </c>
      <c r="H4152" s="14">
        <v>39</v>
      </c>
      <c r="I4152" s="15" t="s">
        <v>32</v>
      </c>
      <c r="J4152" s="16">
        <v>24.900000000000002</v>
      </c>
      <c r="K4152" s="16">
        <v>4.1500000000000004</v>
      </c>
      <c r="L4152" s="17" t="s">
        <v>416</v>
      </c>
      <c r="M4152" s="163" t="str">
        <f>IFERROR(GETPIVOTDATA("Tot. Bottles",'- Ordine Aggregato -'!$A$1,"sku anker",A4152),"")</f>
        <v/>
      </c>
      <c r="N4152" s="18" t="s">
        <v>42</v>
      </c>
      <c r="O4152" s="19" t="str">
        <f t="shared" si="64"/>
        <v>Order online</v>
      </c>
      <c r="P4152" s="97" t="s">
        <v>580</v>
      </c>
      <c r="Q4152" s="13" t="s">
        <v>13543</v>
      </c>
      <c r="R4152" t="s">
        <v>13544</v>
      </c>
      <c r="S4152" s="20">
        <v>0</v>
      </c>
      <c r="T4152" s="21" t="s">
        <v>38</v>
      </c>
    </row>
    <row r="4153" spans="1:20" x14ac:dyDescent="0.35">
      <c r="A4153" s="13" t="s">
        <v>13545</v>
      </c>
      <c r="B4153" s="13"/>
      <c r="C4153" s="13"/>
      <c r="D4153" s="13" t="s">
        <v>13546</v>
      </c>
      <c r="E4153" s="13">
        <v>6</v>
      </c>
      <c r="F4153" s="14">
        <v>0.7</v>
      </c>
      <c r="G4153" s="13" t="s">
        <v>14871</v>
      </c>
      <c r="H4153" s="14">
        <v>25</v>
      </c>
      <c r="I4153" s="15" t="s">
        <v>32</v>
      </c>
      <c r="J4153" s="16">
        <v>14.100000000000001</v>
      </c>
      <c r="K4153" s="16">
        <v>2.35</v>
      </c>
      <c r="L4153" s="17" t="s">
        <v>399</v>
      </c>
      <c r="M4153" s="163" t="str">
        <f>IFERROR(GETPIVOTDATA("Tot. Bottles",'- Ordine Aggregato -'!$A$1,"sku anker",A4153),"")</f>
        <v/>
      </c>
      <c r="N4153" s="18" t="s">
        <v>42</v>
      </c>
      <c r="O4153" s="19" t="str">
        <f t="shared" si="64"/>
        <v>Order online</v>
      </c>
      <c r="P4153" s="97" t="s">
        <v>355</v>
      </c>
      <c r="Q4153" s="13" t="s">
        <v>13547</v>
      </c>
      <c r="R4153" t="s">
        <v>13548</v>
      </c>
      <c r="S4153" s="20">
        <v>0</v>
      </c>
      <c r="T4153" s="21" t="s">
        <v>38</v>
      </c>
    </row>
    <row r="4154" spans="1:20" x14ac:dyDescent="0.35">
      <c r="A4154" s="96" t="s">
        <v>13549</v>
      </c>
      <c r="D4154" s="13" t="s">
        <v>13550</v>
      </c>
      <c r="E4154" s="13">
        <v>6</v>
      </c>
      <c r="F4154" s="14">
        <v>0.75</v>
      </c>
      <c r="G4154" s="13" t="s">
        <v>14872</v>
      </c>
      <c r="H4154" s="14">
        <v>12</v>
      </c>
      <c r="I4154" s="15" t="s">
        <v>32</v>
      </c>
      <c r="J4154" s="16">
        <v>31.200000000000003</v>
      </c>
      <c r="K4154" s="16">
        <v>5.2</v>
      </c>
      <c r="L4154" s="17" t="s">
        <v>960</v>
      </c>
      <c r="M4154" s="163" t="str">
        <f>IFERROR(GETPIVOTDATA("Tot. Bottles",'- Ordine Aggregato -'!$A$1,"sku anker",A4154),"")</f>
        <v/>
      </c>
      <c r="N4154" s="18" t="s">
        <v>42</v>
      </c>
      <c r="O4154" s="19" t="str">
        <f t="shared" si="64"/>
        <v>Order online</v>
      </c>
      <c r="P4154" s="97" t="s">
        <v>225</v>
      </c>
      <c r="Q4154" s="13" t="s">
        <v>13551</v>
      </c>
      <c r="R4154" t="s">
        <v>13552</v>
      </c>
      <c r="S4154" s="20">
        <v>0</v>
      </c>
      <c r="T4154" s="21" t="s">
        <v>38</v>
      </c>
    </row>
    <row r="4155" spans="1:20" x14ac:dyDescent="0.35">
      <c r="A4155" s="96" t="s">
        <v>13553</v>
      </c>
      <c r="B4155" s="96"/>
      <c r="C4155" s="96"/>
      <c r="D4155" s="13" t="s">
        <v>13554</v>
      </c>
      <c r="E4155" s="13">
        <v>6</v>
      </c>
      <c r="F4155" s="14">
        <v>0.75</v>
      </c>
      <c r="G4155" s="13" t="s">
        <v>14872</v>
      </c>
      <c r="H4155" s="14">
        <v>12</v>
      </c>
      <c r="I4155" s="15" t="s">
        <v>32</v>
      </c>
      <c r="J4155" s="16">
        <v>30</v>
      </c>
      <c r="K4155" s="16">
        <v>5</v>
      </c>
      <c r="L4155" s="17" t="s">
        <v>960</v>
      </c>
      <c r="M4155" s="163" t="str">
        <f>IFERROR(GETPIVOTDATA("Tot. Bottles",'- Ordine Aggregato -'!$A$1,"sku anker",A4155),"")</f>
        <v/>
      </c>
      <c r="N4155" s="18" t="s">
        <v>42</v>
      </c>
      <c r="O4155" s="19" t="str">
        <f t="shared" si="64"/>
        <v>Order online</v>
      </c>
      <c r="P4155" s="97" t="s">
        <v>225</v>
      </c>
      <c r="Q4155" s="13" t="s">
        <v>13555</v>
      </c>
      <c r="R4155" t="s">
        <v>13556</v>
      </c>
      <c r="S4155" s="20">
        <v>0</v>
      </c>
      <c r="T4155" s="21" t="s">
        <v>38</v>
      </c>
    </row>
    <row r="4156" spans="1:20" x14ac:dyDescent="0.35">
      <c r="A4156" s="96" t="s">
        <v>13557</v>
      </c>
      <c r="D4156" s="13" t="s">
        <v>13558</v>
      </c>
      <c r="E4156" s="13">
        <v>6</v>
      </c>
      <c r="F4156" s="14">
        <v>0.75</v>
      </c>
      <c r="G4156" s="13" t="s">
        <v>14871</v>
      </c>
      <c r="H4156" s="14">
        <v>12</v>
      </c>
      <c r="I4156" s="15" t="s">
        <v>32</v>
      </c>
      <c r="J4156" s="16">
        <v>31.14</v>
      </c>
      <c r="K4156" s="16">
        <v>5.19</v>
      </c>
      <c r="L4156" s="17" t="s">
        <v>960</v>
      </c>
      <c r="M4156" s="163" t="str">
        <f>IFERROR(GETPIVOTDATA("Tot. Bottles",'- Ordine Aggregato -'!$A$1,"sku anker",A4156),"")</f>
        <v/>
      </c>
      <c r="N4156" s="18" t="s">
        <v>42</v>
      </c>
      <c r="O4156" s="19" t="str">
        <f t="shared" si="64"/>
        <v>Order online</v>
      </c>
      <c r="P4156" s="97" t="s">
        <v>225</v>
      </c>
      <c r="Q4156" s="13" t="s">
        <v>13559</v>
      </c>
      <c r="R4156" t="s">
        <v>13560</v>
      </c>
      <c r="S4156" s="20">
        <v>0</v>
      </c>
      <c r="T4156" s="21" t="s">
        <v>38</v>
      </c>
    </row>
    <row r="4157" spans="1:20" x14ac:dyDescent="0.35">
      <c r="A4157" s="13" t="s">
        <v>16142</v>
      </c>
      <c r="B4157" s="13"/>
      <c r="C4157" s="13"/>
      <c r="D4157" s="13" t="s">
        <v>13562</v>
      </c>
      <c r="E4157" s="13">
        <v>6</v>
      </c>
      <c r="F4157" s="14">
        <v>0.75</v>
      </c>
      <c r="G4157" s="13" t="s">
        <v>14872</v>
      </c>
      <c r="H4157" s="14">
        <v>12.5</v>
      </c>
      <c r="I4157" s="15" t="s">
        <v>32</v>
      </c>
      <c r="J4157" s="16">
        <v>232.79999999999998</v>
      </c>
      <c r="K4157" s="16">
        <v>38.799999999999997</v>
      </c>
      <c r="L4157" s="17" t="s">
        <v>863</v>
      </c>
      <c r="M4157" s="163" t="str">
        <f>IFERROR(GETPIVOTDATA("Tot. Bottles",'- Ordine Aggregato -'!$A$1,"sku anker",A4157),"")</f>
        <v/>
      </c>
      <c r="N4157" s="18" t="s">
        <v>42</v>
      </c>
      <c r="O4157" s="19" t="str">
        <f t="shared" si="64"/>
        <v>Order online</v>
      </c>
      <c r="P4157" s="97" t="s">
        <v>225</v>
      </c>
      <c r="Q4157" s="13" t="s">
        <v>16143</v>
      </c>
      <c r="R4157" t="s">
        <v>42</v>
      </c>
      <c r="S4157" s="20">
        <v>0</v>
      </c>
      <c r="T4157" s="21" t="s">
        <v>38</v>
      </c>
    </row>
    <row r="4158" spans="1:20" x14ac:dyDescent="0.35">
      <c r="A4158" s="96" t="s">
        <v>13561</v>
      </c>
      <c r="D4158" s="13" t="s">
        <v>13562</v>
      </c>
      <c r="E4158" s="13">
        <v>6</v>
      </c>
      <c r="F4158" s="14">
        <v>0.75</v>
      </c>
      <c r="G4158" s="13" t="s">
        <v>14871</v>
      </c>
      <c r="H4158" s="14">
        <v>12</v>
      </c>
      <c r="I4158" s="15" t="s">
        <v>32</v>
      </c>
      <c r="J4158" s="16">
        <v>232.79999999999998</v>
      </c>
      <c r="K4158" s="16">
        <v>38.799999999999997</v>
      </c>
      <c r="L4158" s="17" t="s">
        <v>863</v>
      </c>
      <c r="M4158" s="163" t="str">
        <f>IFERROR(GETPIVOTDATA("Tot. Bottles",'- Ordine Aggregato -'!$A$1,"sku anker",A4158),"")</f>
        <v/>
      </c>
      <c r="N4158" s="18" t="s">
        <v>34</v>
      </c>
      <c r="O4158" s="19" t="str">
        <f t="shared" si="64"/>
        <v>Order online</v>
      </c>
      <c r="P4158" s="97" t="s">
        <v>225</v>
      </c>
      <c r="Q4158" s="13" t="s">
        <v>13563</v>
      </c>
      <c r="R4158" t="s">
        <v>13564</v>
      </c>
      <c r="S4158" s="20">
        <v>0</v>
      </c>
      <c r="T4158" s="21" t="s">
        <v>38</v>
      </c>
    </row>
    <row r="4159" spans="1:20" x14ac:dyDescent="0.35">
      <c r="A4159" s="96" t="s">
        <v>13565</v>
      </c>
      <c r="D4159" s="13" t="s">
        <v>13562</v>
      </c>
      <c r="E4159" s="13">
        <v>3</v>
      </c>
      <c r="F4159" s="14">
        <v>1.5</v>
      </c>
      <c r="G4159" s="13" t="s">
        <v>46</v>
      </c>
      <c r="H4159" s="14">
        <v>12</v>
      </c>
      <c r="I4159" s="15" t="s">
        <v>32</v>
      </c>
      <c r="J4159" s="16">
        <v>274.5</v>
      </c>
      <c r="K4159" s="16">
        <v>91.5</v>
      </c>
      <c r="L4159" s="17" t="s">
        <v>863</v>
      </c>
      <c r="M4159" s="163" t="str">
        <f>IFERROR(GETPIVOTDATA("Tot. Bottles",'- Ordine Aggregato -'!$A$1,"sku anker",A4159),"")</f>
        <v/>
      </c>
      <c r="N4159" s="18" t="s">
        <v>42</v>
      </c>
      <c r="O4159" s="19" t="str">
        <f t="shared" si="64"/>
        <v>Order online</v>
      </c>
      <c r="P4159" s="97" t="s">
        <v>225</v>
      </c>
      <c r="Q4159" s="13" t="s">
        <v>13566</v>
      </c>
      <c r="R4159" t="s">
        <v>16144</v>
      </c>
      <c r="S4159" s="20">
        <v>0</v>
      </c>
      <c r="T4159" s="21" t="s">
        <v>38</v>
      </c>
    </row>
    <row r="4160" spans="1:20" x14ac:dyDescent="0.35">
      <c r="A4160" s="96" t="s">
        <v>13567</v>
      </c>
      <c r="D4160" s="13" t="s">
        <v>13562</v>
      </c>
      <c r="E4160" s="13">
        <v>12</v>
      </c>
      <c r="F4160" s="14">
        <v>375</v>
      </c>
      <c r="G4160" s="13" t="s">
        <v>767</v>
      </c>
      <c r="H4160" s="14">
        <v>12</v>
      </c>
      <c r="I4160" s="15" t="s">
        <v>32</v>
      </c>
      <c r="J4160" s="16">
        <v>258</v>
      </c>
      <c r="K4160" s="16">
        <v>21.5</v>
      </c>
      <c r="L4160" s="17" t="s">
        <v>863</v>
      </c>
      <c r="M4160" s="163" t="str">
        <f>IFERROR(GETPIVOTDATA("Tot. Bottles",'- Ordine Aggregato -'!$A$1,"sku anker",A4160),"")</f>
        <v/>
      </c>
      <c r="N4160" s="18" t="s">
        <v>42</v>
      </c>
      <c r="O4160" s="19" t="str">
        <f t="shared" si="64"/>
        <v>Order online</v>
      </c>
      <c r="P4160" s="97" t="s">
        <v>225</v>
      </c>
      <c r="Q4160" s="13" t="s">
        <v>13568</v>
      </c>
      <c r="R4160" t="s">
        <v>13569</v>
      </c>
      <c r="S4160" s="20">
        <v>0</v>
      </c>
      <c r="T4160" s="21" t="s">
        <v>38</v>
      </c>
    </row>
    <row r="4161" spans="1:20" x14ac:dyDescent="0.35">
      <c r="A4161" s="13" t="s">
        <v>13570</v>
      </c>
      <c r="B4161" s="13"/>
      <c r="C4161" s="13"/>
      <c r="D4161" s="13" t="s">
        <v>13571</v>
      </c>
      <c r="E4161" s="13">
        <v>6</v>
      </c>
      <c r="F4161" s="14">
        <v>0.75</v>
      </c>
      <c r="G4161" s="13" t="s">
        <v>46</v>
      </c>
      <c r="H4161" s="14">
        <v>12</v>
      </c>
      <c r="I4161" s="15" t="s">
        <v>32</v>
      </c>
      <c r="J4161" s="16">
        <v>279</v>
      </c>
      <c r="K4161" s="16">
        <v>46.5</v>
      </c>
      <c r="L4161" s="17" t="s">
        <v>863</v>
      </c>
      <c r="M4161" s="163" t="str">
        <f>IFERROR(GETPIVOTDATA("Tot. Bottles",'- Ordine Aggregato -'!$A$1,"sku anker",A4161),"")</f>
        <v/>
      </c>
      <c r="N4161" s="18" t="s">
        <v>42</v>
      </c>
      <c r="O4161" s="19" t="str">
        <f t="shared" si="64"/>
        <v>Order online</v>
      </c>
      <c r="P4161" s="97" t="s">
        <v>225</v>
      </c>
      <c r="Q4161" s="13" t="s">
        <v>13572</v>
      </c>
      <c r="R4161" t="s">
        <v>13573</v>
      </c>
      <c r="S4161" s="20">
        <v>0</v>
      </c>
      <c r="T4161" s="21" t="s">
        <v>38</v>
      </c>
    </row>
    <row r="4162" spans="1:20" x14ac:dyDescent="0.35">
      <c r="A4162" s="96" t="s">
        <v>13574</v>
      </c>
      <c r="B4162" s="96"/>
      <c r="C4162" s="96"/>
      <c r="D4162" s="13" t="s">
        <v>13575</v>
      </c>
      <c r="E4162" s="13">
        <v>6</v>
      </c>
      <c r="F4162" s="14">
        <v>0.75</v>
      </c>
      <c r="G4162" s="13" t="s">
        <v>14871</v>
      </c>
      <c r="H4162" s="14">
        <v>12</v>
      </c>
      <c r="I4162" s="15" t="s">
        <v>32</v>
      </c>
      <c r="J4162" s="16">
        <v>221.70000000000002</v>
      </c>
      <c r="K4162" s="16">
        <v>36.950000000000003</v>
      </c>
      <c r="L4162" s="17" t="s">
        <v>863</v>
      </c>
      <c r="M4162" s="163" t="str">
        <f>IFERROR(GETPIVOTDATA("Tot. Bottles",'- Ordine Aggregato -'!$A$1,"sku anker",A4162),"")</f>
        <v/>
      </c>
      <c r="N4162" s="18" t="s">
        <v>67</v>
      </c>
      <c r="O4162" s="19" t="str">
        <f t="shared" si="64"/>
        <v>Order online</v>
      </c>
      <c r="P4162" s="97" t="s">
        <v>225</v>
      </c>
      <c r="Q4162" s="13" t="s">
        <v>13576</v>
      </c>
      <c r="R4162" t="s">
        <v>13577</v>
      </c>
      <c r="S4162" s="20">
        <v>36.950000000000003</v>
      </c>
      <c r="T4162" s="21" t="s">
        <v>38</v>
      </c>
    </row>
    <row r="4163" spans="1:20" x14ac:dyDescent="0.35">
      <c r="A4163" s="96" t="s">
        <v>13578</v>
      </c>
      <c r="B4163" s="96"/>
      <c r="C4163" s="96"/>
      <c r="D4163" s="13" t="s">
        <v>13579</v>
      </c>
      <c r="E4163" s="13">
        <v>6</v>
      </c>
      <c r="F4163" s="14">
        <v>0.75</v>
      </c>
      <c r="G4163" s="13" t="s">
        <v>14871</v>
      </c>
      <c r="H4163" s="14">
        <v>12</v>
      </c>
      <c r="I4163" s="15" t="s">
        <v>32</v>
      </c>
      <c r="J4163" s="16">
        <v>291</v>
      </c>
      <c r="K4163" s="16">
        <v>48.5</v>
      </c>
      <c r="L4163" s="17" t="s">
        <v>863</v>
      </c>
      <c r="M4163" s="163" t="str">
        <f>IFERROR(GETPIVOTDATA("Tot. Bottles",'- Ordine Aggregato -'!$A$1,"sku anker",A4163),"")</f>
        <v/>
      </c>
      <c r="N4163" s="18" t="s">
        <v>67</v>
      </c>
      <c r="O4163" s="19" t="str">
        <f t="shared" si="64"/>
        <v>Order online</v>
      </c>
      <c r="P4163" s="97" t="s">
        <v>225</v>
      </c>
      <c r="Q4163" s="13" t="s">
        <v>13580</v>
      </c>
      <c r="R4163" t="s">
        <v>13581</v>
      </c>
      <c r="S4163" s="20">
        <v>48.5</v>
      </c>
      <c r="T4163" s="21" t="s">
        <v>38</v>
      </c>
    </row>
    <row r="4164" spans="1:20" x14ac:dyDescent="0.35">
      <c r="A4164" s="96" t="s">
        <v>13582</v>
      </c>
      <c r="D4164" s="13" t="s">
        <v>13583</v>
      </c>
      <c r="E4164" s="13">
        <v>6</v>
      </c>
      <c r="F4164" s="14">
        <v>0.75</v>
      </c>
      <c r="G4164" s="13" t="s">
        <v>14871</v>
      </c>
      <c r="H4164" s="14">
        <v>12</v>
      </c>
      <c r="I4164" s="15" t="s">
        <v>32</v>
      </c>
      <c r="J4164" s="16">
        <v>267</v>
      </c>
      <c r="K4164" s="16">
        <v>44.5</v>
      </c>
      <c r="L4164" s="17" t="s">
        <v>863</v>
      </c>
      <c r="M4164" s="163" t="str">
        <f>IFERROR(GETPIVOTDATA("Tot. Bottles",'- Ordine Aggregato -'!$A$1,"sku anker",A4164),"")</f>
        <v/>
      </c>
      <c r="N4164" s="18" t="s">
        <v>67</v>
      </c>
      <c r="O4164" s="19" t="str">
        <f t="shared" si="64"/>
        <v>Order online</v>
      </c>
      <c r="P4164" s="97" t="s">
        <v>225</v>
      </c>
      <c r="Q4164" s="13" t="s">
        <v>13584</v>
      </c>
      <c r="R4164" t="s">
        <v>13585</v>
      </c>
      <c r="S4164" s="20">
        <v>44.5</v>
      </c>
      <c r="T4164" s="21" t="s">
        <v>38</v>
      </c>
    </row>
    <row r="4165" spans="1:20" x14ac:dyDescent="0.35">
      <c r="A4165" s="13" t="s">
        <v>13586</v>
      </c>
      <c r="B4165" s="13"/>
      <c r="C4165" s="13"/>
      <c r="D4165" s="13" t="s">
        <v>13587</v>
      </c>
      <c r="E4165" s="13">
        <v>6</v>
      </c>
      <c r="F4165" s="14">
        <v>0.75</v>
      </c>
      <c r="G4165" s="13" t="s">
        <v>46</v>
      </c>
      <c r="H4165" s="14">
        <v>12.5</v>
      </c>
      <c r="I4165" s="15" t="s">
        <v>32</v>
      </c>
      <c r="J4165" s="16">
        <v>297</v>
      </c>
      <c r="K4165" s="16">
        <v>49.5</v>
      </c>
      <c r="L4165" s="17" t="s">
        <v>863</v>
      </c>
      <c r="M4165" s="163" t="str">
        <f>IFERROR(GETPIVOTDATA("Tot. Bottles",'- Ordine Aggregato -'!$A$1,"sku anker",A4165),"")</f>
        <v/>
      </c>
      <c r="N4165" s="18" t="s">
        <v>34</v>
      </c>
      <c r="O4165" s="19" t="str">
        <f t="shared" si="64"/>
        <v>Order online</v>
      </c>
      <c r="P4165" s="97" t="s">
        <v>225</v>
      </c>
      <c r="Q4165" s="13" t="s">
        <v>13588</v>
      </c>
      <c r="R4165" t="s">
        <v>13589</v>
      </c>
      <c r="S4165" s="20">
        <v>0</v>
      </c>
      <c r="T4165" s="21" t="s">
        <v>38</v>
      </c>
    </row>
    <row r="4166" spans="1:20" x14ac:dyDescent="0.35">
      <c r="A4166" s="13" t="s">
        <v>16145</v>
      </c>
      <c r="B4166" s="13"/>
      <c r="C4166" s="13"/>
      <c r="D4166" s="13" t="s">
        <v>16146</v>
      </c>
      <c r="E4166" s="13">
        <v>6</v>
      </c>
      <c r="F4166" s="14">
        <v>0.75</v>
      </c>
      <c r="G4166" s="13" t="s">
        <v>14872</v>
      </c>
      <c r="H4166" s="14">
        <v>12.5</v>
      </c>
      <c r="I4166" s="15" t="s">
        <v>32</v>
      </c>
      <c r="J4166" s="16">
        <v>297</v>
      </c>
      <c r="K4166" s="16">
        <v>49.5</v>
      </c>
      <c r="L4166" s="17" t="s">
        <v>863</v>
      </c>
      <c r="M4166" s="163" t="str">
        <f>IFERROR(GETPIVOTDATA("Tot. Bottles",'- Ordine Aggregato -'!$A$1,"sku anker",A4166),"")</f>
        <v/>
      </c>
      <c r="N4166" s="18" t="s">
        <v>42</v>
      </c>
      <c r="O4166" s="19" t="str">
        <f t="shared" si="64"/>
        <v>Order online</v>
      </c>
      <c r="P4166" s="97" t="s">
        <v>225</v>
      </c>
      <c r="Q4166" s="13" t="s">
        <v>16147</v>
      </c>
      <c r="R4166" t="s">
        <v>16148</v>
      </c>
      <c r="S4166" s="20">
        <v>0</v>
      </c>
      <c r="T4166" s="21" t="s">
        <v>38</v>
      </c>
    </row>
    <row r="4167" spans="1:20" x14ac:dyDescent="0.35">
      <c r="A4167" s="13" t="s">
        <v>13590</v>
      </c>
      <c r="B4167" s="13"/>
      <c r="C4167" s="13"/>
      <c r="D4167" s="13" t="s">
        <v>16146</v>
      </c>
      <c r="E4167" s="13">
        <v>6</v>
      </c>
      <c r="F4167" s="14">
        <v>0.75</v>
      </c>
      <c r="G4167" s="13" t="s">
        <v>14872</v>
      </c>
      <c r="H4167" s="14">
        <v>12.5</v>
      </c>
      <c r="I4167" s="15" t="s">
        <v>32</v>
      </c>
      <c r="J4167" s="16">
        <v>309</v>
      </c>
      <c r="K4167" s="16">
        <v>51.5</v>
      </c>
      <c r="L4167" s="17" t="s">
        <v>863</v>
      </c>
      <c r="M4167" s="163" t="str">
        <f>IFERROR(GETPIVOTDATA("Tot. Bottles",'- Ordine Aggregato -'!$A$1,"sku anker",A4167),"")</f>
        <v/>
      </c>
      <c r="N4167" s="18" t="s">
        <v>42</v>
      </c>
      <c r="O4167" s="19" t="str">
        <f t="shared" si="64"/>
        <v>Order online</v>
      </c>
      <c r="P4167" s="97" t="s">
        <v>225</v>
      </c>
      <c r="Q4167" s="13" t="s">
        <v>13591</v>
      </c>
      <c r="R4167" t="s">
        <v>13592</v>
      </c>
      <c r="S4167" s="20">
        <v>0</v>
      </c>
      <c r="T4167" s="21" t="s">
        <v>38</v>
      </c>
    </row>
    <row r="4168" spans="1:20" x14ac:dyDescent="0.35">
      <c r="A4168" s="13" t="s">
        <v>13593</v>
      </c>
      <c r="B4168" s="13"/>
      <c r="C4168" s="13"/>
      <c r="D4168" s="13" t="s">
        <v>13594</v>
      </c>
      <c r="E4168" s="13">
        <v>6</v>
      </c>
      <c r="F4168" s="14">
        <v>0.75</v>
      </c>
      <c r="G4168" s="13" t="s">
        <v>46</v>
      </c>
      <c r="H4168" s="14">
        <v>12</v>
      </c>
      <c r="I4168" s="15" t="s">
        <v>32</v>
      </c>
      <c r="J4168" s="16">
        <v>321</v>
      </c>
      <c r="K4168" s="16">
        <v>53.5</v>
      </c>
      <c r="L4168" s="17" t="s">
        <v>863</v>
      </c>
      <c r="M4168" s="163" t="str">
        <f>IFERROR(GETPIVOTDATA("Tot. Bottles",'- Ordine Aggregato -'!$A$1,"sku anker",A4168),"")</f>
        <v/>
      </c>
      <c r="N4168" s="18" t="s">
        <v>67</v>
      </c>
      <c r="O4168" s="19" t="str">
        <f t="shared" si="64"/>
        <v>Order online</v>
      </c>
      <c r="P4168" s="97" t="s">
        <v>225</v>
      </c>
      <c r="Q4168" s="13" t="s">
        <v>13595</v>
      </c>
      <c r="R4168" t="s">
        <v>13596</v>
      </c>
      <c r="S4168" s="20">
        <v>53.5</v>
      </c>
      <c r="T4168" s="21" t="s">
        <v>38</v>
      </c>
    </row>
    <row r="4169" spans="1:20" x14ac:dyDescent="0.35">
      <c r="A4169" s="13" t="s">
        <v>13597</v>
      </c>
      <c r="B4169" s="13"/>
      <c r="C4169" s="13"/>
      <c r="D4169" s="13" t="s">
        <v>13598</v>
      </c>
      <c r="E4169" s="13">
        <v>6</v>
      </c>
      <c r="F4169" s="14">
        <v>0.5</v>
      </c>
      <c r="G4169" s="13" t="s">
        <v>46</v>
      </c>
      <c r="H4169" s="14">
        <v>16</v>
      </c>
      <c r="I4169" s="15" t="s">
        <v>32</v>
      </c>
      <c r="J4169" s="16">
        <v>327</v>
      </c>
      <c r="K4169" s="16">
        <v>54.5</v>
      </c>
      <c r="L4169" s="17" t="s">
        <v>1682</v>
      </c>
      <c r="M4169" s="163" t="str">
        <f>IFERROR(GETPIVOTDATA("Tot. Bottles",'- Ordine Aggregato -'!$A$1,"sku anker",A4169),"")</f>
        <v/>
      </c>
      <c r="N4169" s="18" t="s">
        <v>67</v>
      </c>
      <c r="O4169" s="19" t="str">
        <f t="shared" si="64"/>
        <v>Order online</v>
      </c>
      <c r="P4169" s="97" t="s">
        <v>35</v>
      </c>
      <c r="Q4169" s="13" t="s">
        <v>13599</v>
      </c>
      <c r="R4169" t="s">
        <v>42</v>
      </c>
      <c r="S4169" s="20">
        <v>54.5</v>
      </c>
      <c r="T4169" s="21" t="s">
        <v>38</v>
      </c>
    </row>
    <row r="4170" spans="1:20" x14ac:dyDescent="0.35">
      <c r="A4170" s="13" t="s">
        <v>13600</v>
      </c>
      <c r="B4170" s="13"/>
      <c r="C4170" s="13"/>
      <c r="D4170" s="13" t="s">
        <v>13601</v>
      </c>
      <c r="E4170" s="13">
        <v>6</v>
      </c>
      <c r="F4170" s="14">
        <v>0.5</v>
      </c>
      <c r="G4170" s="13" t="s">
        <v>46</v>
      </c>
      <c r="H4170" s="14">
        <v>16</v>
      </c>
      <c r="I4170" s="15" t="s">
        <v>32</v>
      </c>
      <c r="J4170" s="16">
        <v>315</v>
      </c>
      <c r="K4170" s="16">
        <v>52.5</v>
      </c>
      <c r="L4170" s="17" t="s">
        <v>1682</v>
      </c>
      <c r="M4170" s="163" t="str">
        <f>IFERROR(GETPIVOTDATA("Tot. Bottles",'- Ordine Aggregato -'!$A$1,"sku anker",A4170),"")</f>
        <v/>
      </c>
      <c r="N4170" s="18" t="s">
        <v>67</v>
      </c>
      <c r="O4170" s="19" t="str">
        <f t="shared" si="64"/>
        <v>Order online</v>
      </c>
      <c r="P4170" s="97" t="s">
        <v>35</v>
      </c>
      <c r="Q4170" s="13" t="s">
        <v>13602</v>
      </c>
      <c r="R4170" t="s">
        <v>42</v>
      </c>
      <c r="S4170" s="20">
        <v>52.5</v>
      </c>
      <c r="T4170" s="21" t="s">
        <v>38</v>
      </c>
    </row>
    <row r="4171" spans="1:20" x14ac:dyDescent="0.35">
      <c r="A4171" s="96" t="s">
        <v>13603</v>
      </c>
      <c r="B4171" s="96"/>
      <c r="C4171" s="96"/>
      <c r="D4171" s="13" t="s">
        <v>13604</v>
      </c>
      <c r="E4171" s="13">
        <v>6</v>
      </c>
      <c r="F4171" s="14">
        <v>0.7</v>
      </c>
      <c r="G4171" s="13" t="s">
        <v>46</v>
      </c>
      <c r="H4171" s="14">
        <v>30</v>
      </c>
      <c r="I4171" s="15" t="s">
        <v>32</v>
      </c>
      <c r="J4171" s="16">
        <v>69.599999999999994</v>
      </c>
      <c r="K4171" s="16">
        <v>11.6</v>
      </c>
      <c r="L4171" s="17" t="s">
        <v>399</v>
      </c>
      <c r="M4171" s="163" t="str">
        <f>IFERROR(GETPIVOTDATA("Tot. Bottles",'- Ordine Aggregato -'!$A$1,"sku anker",A4171),"")</f>
        <v/>
      </c>
      <c r="N4171" s="18" t="s">
        <v>42</v>
      </c>
      <c r="O4171" s="19" t="str">
        <f t="shared" si="64"/>
        <v>Order online</v>
      </c>
      <c r="P4171" s="97" t="s">
        <v>355</v>
      </c>
      <c r="Q4171" s="13" t="s">
        <v>13605</v>
      </c>
      <c r="R4171" t="s">
        <v>13606</v>
      </c>
      <c r="S4171" s="20">
        <v>0</v>
      </c>
      <c r="T4171" s="21" t="s">
        <v>38</v>
      </c>
    </row>
    <row r="4172" spans="1:20" x14ac:dyDescent="0.35">
      <c r="A4172" s="96" t="s">
        <v>13608</v>
      </c>
      <c r="D4172" s="13" t="s">
        <v>13607</v>
      </c>
      <c r="E4172" s="13">
        <v>12</v>
      </c>
      <c r="F4172" s="14">
        <v>0.35</v>
      </c>
      <c r="G4172" s="13" t="s">
        <v>14872</v>
      </c>
      <c r="H4172" s="14">
        <v>30</v>
      </c>
      <c r="I4172" s="15" t="s">
        <v>32</v>
      </c>
      <c r="J4172" s="16">
        <v>82.800000000000011</v>
      </c>
      <c r="K4172" s="16">
        <v>6.9</v>
      </c>
      <c r="L4172" s="17" t="s">
        <v>589</v>
      </c>
      <c r="M4172" s="163" t="str">
        <f>IFERROR(GETPIVOTDATA("Tot. Bottles",'- Ordine Aggregato -'!$A$1,"sku anker",A4172),"")</f>
        <v/>
      </c>
      <c r="N4172" s="18" t="s">
        <v>34</v>
      </c>
      <c r="O4172" s="19" t="str">
        <f t="shared" si="64"/>
        <v>Order online</v>
      </c>
      <c r="P4172" s="97" t="s">
        <v>355</v>
      </c>
      <c r="Q4172" s="13" t="s">
        <v>13609</v>
      </c>
      <c r="R4172" t="s">
        <v>13610</v>
      </c>
      <c r="S4172" s="20">
        <v>0</v>
      </c>
      <c r="T4172" s="21" t="s">
        <v>38</v>
      </c>
    </row>
    <row r="4173" spans="1:20" x14ac:dyDescent="0.35">
      <c r="A4173" s="96" t="s">
        <v>13611</v>
      </c>
      <c r="D4173" s="13" t="s">
        <v>13607</v>
      </c>
      <c r="E4173" s="13">
        <v>6</v>
      </c>
      <c r="F4173" s="14">
        <v>0.7</v>
      </c>
      <c r="G4173" s="13" t="s">
        <v>31</v>
      </c>
      <c r="H4173" s="14">
        <v>30</v>
      </c>
      <c r="I4173" s="15" t="s">
        <v>32</v>
      </c>
      <c r="J4173" s="16">
        <v>49.5</v>
      </c>
      <c r="K4173" s="16">
        <v>8.25</v>
      </c>
      <c r="L4173" s="17" t="s">
        <v>589</v>
      </c>
      <c r="M4173" s="163" t="str">
        <f>IFERROR(GETPIVOTDATA("Tot. Bottles",'- Ordine Aggregato -'!$A$1,"sku anker",A4173),"")</f>
        <v/>
      </c>
      <c r="N4173" s="18" t="s">
        <v>42</v>
      </c>
      <c r="O4173" s="19" t="str">
        <f t="shared" ref="O4173:O4236" si="65">HYPERLINK("https://www.ankeramsterdamspirits.nl/en/products/"&amp;A4173,"Order online")</f>
        <v>Order online</v>
      </c>
      <c r="P4173" s="97" t="s">
        <v>355</v>
      </c>
      <c r="Q4173" s="13" t="s">
        <v>13612</v>
      </c>
      <c r="R4173" t="s">
        <v>13613</v>
      </c>
      <c r="S4173" s="20">
        <v>0</v>
      </c>
      <c r="T4173" s="21" t="s">
        <v>38</v>
      </c>
    </row>
    <row r="4174" spans="1:20" x14ac:dyDescent="0.35">
      <c r="A4174" s="13" t="s">
        <v>13614</v>
      </c>
      <c r="B4174" s="13"/>
      <c r="C4174" s="13"/>
      <c r="D4174" s="13" t="s">
        <v>13607</v>
      </c>
      <c r="E4174" s="13">
        <v>6</v>
      </c>
      <c r="F4174" s="14">
        <v>1</v>
      </c>
      <c r="G4174" s="13" t="s">
        <v>14872</v>
      </c>
      <c r="H4174" s="14">
        <v>30</v>
      </c>
      <c r="I4174" s="15" t="s">
        <v>32</v>
      </c>
      <c r="J4174" s="16">
        <v>57</v>
      </c>
      <c r="K4174" s="16">
        <v>9.5</v>
      </c>
      <c r="L4174" s="17" t="s">
        <v>589</v>
      </c>
      <c r="M4174" s="163" t="str">
        <f>IFERROR(GETPIVOTDATA("Tot. Bottles",'- Ordine Aggregato -'!$A$1,"sku anker",A4174),"")</f>
        <v/>
      </c>
      <c r="N4174" s="18" t="s">
        <v>34</v>
      </c>
      <c r="O4174" s="19" t="str">
        <f t="shared" si="65"/>
        <v>Order online</v>
      </c>
      <c r="P4174" s="97" t="s">
        <v>355</v>
      </c>
      <c r="Q4174" s="13" t="s">
        <v>13615</v>
      </c>
      <c r="R4174" t="s">
        <v>13616</v>
      </c>
      <c r="S4174" s="20">
        <v>0</v>
      </c>
      <c r="T4174" s="21" t="s">
        <v>38</v>
      </c>
    </row>
    <row r="4175" spans="1:20" x14ac:dyDescent="0.35">
      <c r="A4175" s="96" t="s">
        <v>14784</v>
      </c>
      <c r="D4175" s="13" t="s">
        <v>14785</v>
      </c>
      <c r="E4175" s="13">
        <v>6</v>
      </c>
      <c r="F4175" s="14">
        <v>0.7</v>
      </c>
      <c r="G4175" s="13" t="s">
        <v>14871</v>
      </c>
      <c r="H4175" s="14">
        <v>30</v>
      </c>
      <c r="I4175" s="15" t="s">
        <v>32</v>
      </c>
      <c r="J4175" s="16">
        <v>63</v>
      </c>
      <c r="K4175" s="16">
        <v>10.5</v>
      </c>
      <c r="L4175" s="17" t="s">
        <v>546</v>
      </c>
      <c r="M4175" s="163" t="str">
        <f>IFERROR(GETPIVOTDATA("Tot. Bottles",'- Ordine Aggregato -'!$A$1,"sku anker",A4175),"")</f>
        <v/>
      </c>
      <c r="N4175" s="18" t="s">
        <v>42</v>
      </c>
      <c r="O4175" s="19" t="str">
        <f t="shared" si="65"/>
        <v>Order online</v>
      </c>
      <c r="P4175" s="97" t="s">
        <v>355</v>
      </c>
      <c r="Q4175" s="13" t="s">
        <v>16149</v>
      </c>
      <c r="R4175" t="s">
        <v>16150</v>
      </c>
      <c r="S4175" s="20">
        <v>0</v>
      </c>
      <c r="T4175" s="21" t="s">
        <v>38</v>
      </c>
    </row>
    <row r="4176" spans="1:20" x14ac:dyDescent="0.35">
      <c r="A4176" s="96" t="s">
        <v>13617</v>
      </c>
      <c r="B4176" s="96"/>
      <c r="C4176" s="96"/>
      <c r="D4176" s="13" t="s">
        <v>13618</v>
      </c>
      <c r="E4176" s="13">
        <v>6</v>
      </c>
      <c r="F4176" s="14">
        <v>0.75</v>
      </c>
      <c r="G4176" s="13" t="s">
        <v>14872</v>
      </c>
      <c r="H4176" s="14">
        <v>13.5</v>
      </c>
      <c r="I4176" s="15" t="s">
        <v>32</v>
      </c>
      <c r="J4176" s="16">
        <v>21.6</v>
      </c>
      <c r="K4176" s="16">
        <v>3.6</v>
      </c>
      <c r="L4176" s="17" t="s">
        <v>710</v>
      </c>
      <c r="M4176" s="163" t="str">
        <f>IFERROR(GETPIVOTDATA("Tot. Bottles",'- Ordine Aggregato -'!$A$1,"sku anker",A4176),"")</f>
        <v/>
      </c>
      <c r="N4176" s="18" t="s">
        <v>42</v>
      </c>
      <c r="O4176" s="19" t="str">
        <f t="shared" si="65"/>
        <v>Order online</v>
      </c>
      <c r="P4176" s="97" t="s">
        <v>956</v>
      </c>
      <c r="Q4176" s="13" t="s">
        <v>13619</v>
      </c>
      <c r="R4176" t="s">
        <v>13620</v>
      </c>
      <c r="S4176" s="20">
        <v>0</v>
      </c>
      <c r="T4176" s="21" t="s">
        <v>38</v>
      </c>
    </row>
    <row r="4177" spans="1:20" x14ac:dyDescent="0.35">
      <c r="A4177" s="96" t="s">
        <v>16151</v>
      </c>
      <c r="B4177" s="96"/>
      <c r="C4177" s="96"/>
      <c r="D4177" s="13" t="s">
        <v>16152</v>
      </c>
      <c r="E4177" s="13">
        <v>1</v>
      </c>
      <c r="F4177" s="14">
        <v>0.48</v>
      </c>
      <c r="G4177" s="13" t="s">
        <v>46</v>
      </c>
      <c r="H4177" s="14">
        <v>42.5</v>
      </c>
      <c r="I4177" s="15" t="s">
        <v>32</v>
      </c>
      <c r="J4177" s="16">
        <v>62.5</v>
      </c>
      <c r="K4177" s="16">
        <v>62.5</v>
      </c>
      <c r="L4177" s="17" t="s">
        <v>478</v>
      </c>
      <c r="M4177" s="163" t="str">
        <f>IFERROR(GETPIVOTDATA("Tot. Bottles",'- Ordine Aggregato -'!$A$1,"sku anker",A4177),"")</f>
        <v/>
      </c>
      <c r="N4177" s="18" t="s">
        <v>42</v>
      </c>
      <c r="O4177" s="19" t="str">
        <f t="shared" si="65"/>
        <v>Order online</v>
      </c>
      <c r="P4177" s="97" t="s">
        <v>220</v>
      </c>
      <c r="Q4177" s="13" t="s">
        <v>16153</v>
      </c>
      <c r="R4177" t="s">
        <v>42</v>
      </c>
      <c r="S4177" s="20">
        <v>0</v>
      </c>
      <c r="T4177" s="21" t="s">
        <v>38</v>
      </c>
    </row>
    <row r="4178" spans="1:20" x14ac:dyDescent="0.35">
      <c r="A4178" s="13" t="s">
        <v>16154</v>
      </c>
      <c r="B4178" s="13"/>
      <c r="C4178" s="13"/>
      <c r="D4178" s="13" t="s">
        <v>16155</v>
      </c>
      <c r="E4178" s="13">
        <v>1</v>
      </c>
      <c r="F4178" s="14">
        <v>0.48</v>
      </c>
      <c r="G4178" s="13" t="s">
        <v>46</v>
      </c>
      <c r="H4178" s="14">
        <v>42.2</v>
      </c>
      <c r="I4178" s="15" t="s">
        <v>32</v>
      </c>
      <c r="J4178" s="16">
        <v>94.5</v>
      </c>
      <c r="K4178" s="16">
        <v>94.5</v>
      </c>
      <c r="L4178" s="17" t="s">
        <v>478</v>
      </c>
      <c r="M4178" s="163" t="str">
        <f>IFERROR(GETPIVOTDATA("Tot. Bottles",'- Ordine Aggregato -'!$A$1,"sku anker",A4178),"")</f>
        <v/>
      </c>
      <c r="N4178" s="18" t="s">
        <v>42</v>
      </c>
      <c r="O4178" s="19" t="str">
        <f t="shared" si="65"/>
        <v>Order online</v>
      </c>
      <c r="P4178" s="97" t="s">
        <v>220</v>
      </c>
      <c r="Q4178" s="13" t="s">
        <v>16156</v>
      </c>
      <c r="R4178" t="s">
        <v>42</v>
      </c>
      <c r="S4178" s="20">
        <v>0</v>
      </c>
      <c r="T4178" s="21" t="s">
        <v>38</v>
      </c>
    </row>
    <row r="4179" spans="1:20" x14ac:dyDescent="0.35">
      <c r="A4179" s="13" t="s">
        <v>16157</v>
      </c>
      <c r="B4179" s="13"/>
      <c r="C4179" s="13"/>
      <c r="D4179" s="13" t="s">
        <v>16158</v>
      </c>
      <c r="E4179" s="13">
        <v>1</v>
      </c>
      <c r="F4179" s="14">
        <v>0.48</v>
      </c>
      <c r="G4179" s="13" t="s">
        <v>14872</v>
      </c>
      <c r="H4179" s="14">
        <v>46</v>
      </c>
      <c r="I4179" s="15" t="s">
        <v>32</v>
      </c>
      <c r="J4179" s="16">
        <v>93.5</v>
      </c>
      <c r="K4179" s="16">
        <v>93.5</v>
      </c>
      <c r="L4179" s="17" t="s">
        <v>1143</v>
      </c>
      <c r="M4179" s="163" t="str">
        <f>IFERROR(GETPIVOTDATA("Tot. Bottles",'- Ordine Aggregato -'!$A$1,"sku anker",A4179),"")</f>
        <v/>
      </c>
      <c r="N4179" s="18" t="s">
        <v>42</v>
      </c>
      <c r="O4179" s="19" t="str">
        <f t="shared" si="65"/>
        <v>Order online</v>
      </c>
      <c r="P4179" s="97" t="s">
        <v>220</v>
      </c>
      <c r="Q4179" s="13" t="s">
        <v>16159</v>
      </c>
      <c r="R4179" t="s">
        <v>42</v>
      </c>
      <c r="S4179" s="20">
        <v>0</v>
      </c>
      <c r="T4179" s="21" t="s">
        <v>38</v>
      </c>
    </row>
    <row r="4180" spans="1:20" x14ac:dyDescent="0.35">
      <c r="A4180" s="96" t="s">
        <v>16160</v>
      </c>
      <c r="D4180" s="13" t="s">
        <v>16161</v>
      </c>
      <c r="E4180" s="13">
        <v>1</v>
      </c>
      <c r="F4180" s="14">
        <v>0.48</v>
      </c>
      <c r="G4180" s="13" t="s">
        <v>46</v>
      </c>
      <c r="H4180" s="14">
        <v>40</v>
      </c>
      <c r="I4180" s="15" t="s">
        <v>32</v>
      </c>
      <c r="J4180" s="16">
        <v>62.5</v>
      </c>
      <c r="K4180" s="16">
        <v>62.5</v>
      </c>
      <c r="L4180" s="17" t="s">
        <v>1143</v>
      </c>
      <c r="M4180" s="163" t="str">
        <f>IFERROR(GETPIVOTDATA("Tot. Bottles",'- Ordine Aggregato -'!$A$1,"sku anker",A4180),"")</f>
        <v/>
      </c>
      <c r="N4180" s="18" t="s">
        <v>42</v>
      </c>
      <c r="O4180" s="19" t="str">
        <f t="shared" si="65"/>
        <v>Order online</v>
      </c>
      <c r="P4180" s="97" t="s">
        <v>220</v>
      </c>
      <c r="Q4180" s="13" t="s">
        <v>16162</v>
      </c>
      <c r="R4180" t="s">
        <v>42</v>
      </c>
      <c r="S4180" s="20">
        <v>0</v>
      </c>
      <c r="T4180" s="21" t="s">
        <v>38</v>
      </c>
    </row>
    <row r="4181" spans="1:20" x14ac:dyDescent="0.35">
      <c r="A4181" s="96" t="s">
        <v>16163</v>
      </c>
      <c r="B4181" s="96"/>
      <c r="C4181" s="96"/>
      <c r="D4181" s="13" t="s">
        <v>16164</v>
      </c>
      <c r="E4181" s="13">
        <v>1</v>
      </c>
      <c r="F4181" s="14">
        <v>0.48</v>
      </c>
      <c r="G4181" s="13" t="s">
        <v>46</v>
      </c>
      <c r="H4181" s="14">
        <v>42.3</v>
      </c>
      <c r="I4181" s="15" t="s">
        <v>32</v>
      </c>
      <c r="J4181" s="16">
        <v>105</v>
      </c>
      <c r="K4181" s="16">
        <v>105</v>
      </c>
      <c r="L4181" s="17" t="s">
        <v>1143</v>
      </c>
      <c r="M4181" s="163" t="str">
        <f>IFERROR(GETPIVOTDATA("Tot. Bottles",'- Ordine Aggregato -'!$A$1,"sku anker",A4181),"")</f>
        <v/>
      </c>
      <c r="N4181" s="18" t="s">
        <v>42</v>
      </c>
      <c r="O4181" s="19" t="str">
        <f t="shared" si="65"/>
        <v>Order online</v>
      </c>
      <c r="P4181" s="97" t="s">
        <v>220</v>
      </c>
      <c r="Q4181" s="13" t="s">
        <v>16165</v>
      </c>
      <c r="R4181" t="s">
        <v>42</v>
      </c>
      <c r="S4181" s="20">
        <v>0</v>
      </c>
      <c r="T4181" s="21" t="s">
        <v>38</v>
      </c>
    </row>
    <row r="4182" spans="1:20" x14ac:dyDescent="0.35">
      <c r="A4182" s="13" t="s">
        <v>16166</v>
      </c>
      <c r="B4182" s="13"/>
      <c r="C4182" s="13"/>
      <c r="D4182" s="13" t="s">
        <v>16167</v>
      </c>
      <c r="E4182" s="13">
        <v>1</v>
      </c>
      <c r="F4182" s="14">
        <v>0.48</v>
      </c>
      <c r="G4182" s="13" t="s">
        <v>46</v>
      </c>
      <c r="H4182" s="14">
        <v>42.4</v>
      </c>
      <c r="I4182" s="15" t="s">
        <v>32</v>
      </c>
      <c r="J4182" s="16">
        <v>62.5</v>
      </c>
      <c r="K4182" s="16">
        <v>62.5</v>
      </c>
      <c r="L4182" s="17" t="s">
        <v>384</v>
      </c>
      <c r="M4182" s="163" t="str">
        <f>IFERROR(GETPIVOTDATA("Tot. Bottles",'- Ordine Aggregato -'!$A$1,"sku anker",A4182),"")</f>
        <v/>
      </c>
      <c r="N4182" s="18" t="s">
        <v>42</v>
      </c>
      <c r="O4182" s="19" t="str">
        <f t="shared" si="65"/>
        <v>Order online</v>
      </c>
      <c r="P4182" s="97" t="s">
        <v>220</v>
      </c>
      <c r="Q4182" s="13" t="s">
        <v>16168</v>
      </c>
      <c r="R4182" t="s">
        <v>42</v>
      </c>
      <c r="S4182" s="20">
        <v>0</v>
      </c>
      <c r="T4182" s="21" t="s">
        <v>38</v>
      </c>
    </row>
    <row r="4183" spans="1:20" x14ac:dyDescent="0.35">
      <c r="A4183" s="13" t="s">
        <v>16169</v>
      </c>
      <c r="B4183" s="13"/>
      <c r="C4183" s="13"/>
      <c r="D4183" s="13" t="s">
        <v>16170</v>
      </c>
      <c r="E4183" s="13">
        <v>1</v>
      </c>
      <c r="F4183" s="14">
        <v>0.48</v>
      </c>
      <c r="G4183" s="13" t="s">
        <v>46</v>
      </c>
      <c r="H4183" s="14">
        <v>45</v>
      </c>
      <c r="I4183" s="15" t="s">
        <v>32</v>
      </c>
      <c r="J4183" s="16">
        <v>62.5</v>
      </c>
      <c r="K4183" s="16">
        <v>62.5</v>
      </c>
      <c r="L4183" s="17" t="s">
        <v>4515</v>
      </c>
      <c r="M4183" s="163" t="str">
        <f>IFERROR(GETPIVOTDATA("Tot. Bottles",'- Ordine Aggregato -'!$A$1,"sku anker",A4183),"")</f>
        <v/>
      </c>
      <c r="N4183" s="18" t="s">
        <v>42</v>
      </c>
      <c r="O4183" s="19" t="str">
        <f t="shared" si="65"/>
        <v>Order online</v>
      </c>
      <c r="P4183" s="97" t="s">
        <v>220</v>
      </c>
      <c r="Q4183" s="13" t="s">
        <v>16171</v>
      </c>
      <c r="R4183" t="s">
        <v>16172</v>
      </c>
      <c r="S4183" s="20">
        <v>0</v>
      </c>
      <c r="T4183" s="21" t="s">
        <v>38</v>
      </c>
    </row>
    <row r="4184" spans="1:20" x14ac:dyDescent="0.35">
      <c r="A4184" s="96" t="s">
        <v>16173</v>
      </c>
      <c r="D4184" s="13" t="s">
        <v>16174</v>
      </c>
      <c r="E4184" s="13">
        <v>1</v>
      </c>
      <c r="F4184" s="14">
        <v>0.48</v>
      </c>
      <c r="G4184" s="13" t="s">
        <v>46</v>
      </c>
      <c r="H4184" s="14">
        <v>44.61</v>
      </c>
      <c r="I4184" s="15" t="s">
        <v>32</v>
      </c>
      <c r="J4184" s="16">
        <v>73.5</v>
      </c>
      <c r="K4184" s="16">
        <v>73.5</v>
      </c>
      <c r="L4184" s="17" t="s">
        <v>384</v>
      </c>
      <c r="M4184" s="163" t="str">
        <f>IFERROR(GETPIVOTDATA("Tot. Bottles",'- Ordine Aggregato -'!$A$1,"sku anker",A4184),"")</f>
        <v/>
      </c>
      <c r="N4184" s="18" t="s">
        <v>42</v>
      </c>
      <c r="O4184" s="19" t="str">
        <f t="shared" si="65"/>
        <v>Order online</v>
      </c>
      <c r="P4184" s="97" t="s">
        <v>220</v>
      </c>
      <c r="Q4184" s="13" t="s">
        <v>16175</v>
      </c>
      <c r="R4184" t="s">
        <v>42</v>
      </c>
      <c r="S4184" s="20">
        <v>0</v>
      </c>
      <c r="T4184" s="21" t="s">
        <v>38</v>
      </c>
    </row>
    <row r="4185" spans="1:20" x14ac:dyDescent="0.35">
      <c r="A4185" s="13" t="s">
        <v>16176</v>
      </c>
      <c r="B4185" s="13"/>
      <c r="C4185" s="13"/>
      <c r="D4185" s="13" t="s">
        <v>16177</v>
      </c>
      <c r="E4185" s="13">
        <v>1</v>
      </c>
      <c r="F4185" s="14">
        <v>0.48</v>
      </c>
      <c r="G4185" s="13" t="s">
        <v>46</v>
      </c>
      <c r="H4185" s="14">
        <v>42</v>
      </c>
      <c r="I4185" s="15" t="s">
        <v>32</v>
      </c>
      <c r="J4185" s="16">
        <v>73</v>
      </c>
      <c r="K4185" s="16">
        <v>73</v>
      </c>
      <c r="L4185" s="17" t="s">
        <v>384</v>
      </c>
      <c r="M4185" s="163" t="str">
        <f>IFERROR(GETPIVOTDATA("Tot. Bottles",'- Ordine Aggregato -'!$A$1,"sku anker",A4185),"")</f>
        <v/>
      </c>
      <c r="N4185" s="18" t="s">
        <v>42</v>
      </c>
      <c r="O4185" s="19" t="str">
        <f t="shared" si="65"/>
        <v>Order online</v>
      </c>
      <c r="P4185" s="97" t="s">
        <v>220</v>
      </c>
      <c r="Q4185" s="13" t="s">
        <v>16178</v>
      </c>
      <c r="R4185" t="s">
        <v>42</v>
      </c>
      <c r="S4185" s="20">
        <v>0</v>
      </c>
      <c r="T4185" s="21" t="s">
        <v>38</v>
      </c>
    </row>
    <row r="4186" spans="1:20" x14ac:dyDescent="0.35">
      <c r="A4186" s="96" t="s">
        <v>16179</v>
      </c>
      <c r="D4186" s="13" t="s">
        <v>16180</v>
      </c>
      <c r="E4186" s="13">
        <v>12</v>
      </c>
      <c r="F4186" s="14">
        <v>0.12</v>
      </c>
      <c r="G4186" s="13" t="s">
        <v>14872</v>
      </c>
      <c r="H4186" s="14">
        <v>41</v>
      </c>
      <c r="I4186" s="15" t="s">
        <v>32</v>
      </c>
      <c r="J4186" s="16">
        <v>210</v>
      </c>
      <c r="K4186" s="16">
        <v>17.5</v>
      </c>
      <c r="L4186" s="17" t="s">
        <v>1143</v>
      </c>
      <c r="M4186" s="163" t="str">
        <f>IFERROR(GETPIVOTDATA("Tot. Bottles",'- Ordine Aggregato -'!$A$1,"sku anker",A4186),"")</f>
        <v/>
      </c>
      <c r="N4186" s="18" t="s">
        <v>42</v>
      </c>
      <c r="O4186" s="19" t="str">
        <f t="shared" si="65"/>
        <v>Order online</v>
      </c>
      <c r="P4186" s="97" t="s">
        <v>220</v>
      </c>
      <c r="Q4186" s="13" t="s">
        <v>16181</v>
      </c>
      <c r="R4186" t="s">
        <v>42</v>
      </c>
      <c r="S4186" s="20">
        <v>0</v>
      </c>
      <c r="T4186" s="21" t="s">
        <v>38</v>
      </c>
    </row>
    <row r="4187" spans="1:20" x14ac:dyDescent="0.35">
      <c r="A4187" s="96" t="s">
        <v>16182</v>
      </c>
      <c r="B4187" s="96"/>
      <c r="C4187" s="96"/>
      <c r="D4187" s="13" t="s">
        <v>16183</v>
      </c>
      <c r="E4187" s="13">
        <v>12</v>
      </c>
      <c r="F4187" s="14">
        <v>0.12</v>
      </c>
      <c r="G4187" s="13" t="s">
        <v>14872</v>
      </c>
      <c r="H4187" s="14">
        <v>43</v>
      </c>
      <c r="I4187" s="15" t="s">
        <v>32</v>
      </c>
      <c r="J4187" s="16">
        <v>234</v>
      </c>
      <c r="K4187" s="16">
        <v>19.5</v>
      </c>
      <c r="L4187" s="17" t="s">
        <v>384</v>
      </c>
      <c r="M4187" s="163" t="str">
        <f>IFERROR(GETPIVOTDATA("Tot. Bottles",'- Ordine Aggregato -'!$A$1,"sku anker",A4187),"")</f>
        <v/>
      </c>
      <c r="N4187" s="18" t="s">
        <v>42</v>
      </c>
      <c r="O4187" s="19" t="str">
        <f t="shared" si="65"/>
        <v>Order online</v>
      </c>
      <c r="P4187" s="97" t="s">
        <v>220</v>
      </c>
      <c r="Q4187" s="13" t="s">
        <v>16184</v>
      </c>
      <c r="R4187" t="s">
        <v>42</v>
      </c>
      <c r="S4187" s="20">
        <v>0</v>
      </c>
      <c r="T4187" s="21" t="s">
        <v>38</v>
      </c>
    </row>
    <row r="4188" spans="1:20" x14ac:dyDescent="0.35">
      <c r="A4188" s="13" t="s">
        <v>16185</v>
      </c>
      <c r="B4188" s="13"/>
      <c r="C4188" s="13"/>
      <c r="D4188" s="13" t="s">
        <v>16186</v>
      </c>
      <c r="E4188" s="13">
        <v>12</v>
      </c>
      <c r="F4188" s="14">
        <v>0.12</v>
      </c>
      <c r="G4188" s="13" t="s">
        <v>14872</v>
      </c>
      <c r="H4188" s="14">
        <v>43.4</v>
      </c>
      <c r="I4188" s="15" t="s">
        <v>32</v>
      </c>
      <c r="J4188" s="16">
        <v>318</v>
      </c>
      <c r="K4188" s="16">
        <v>26.5</v>
      </c>
      <c r="L4188" s="17" t="s">
        <v>384</v>
      </c>
      <c r="M4188" s="163" t="str">
        <f>IFERROR(GETPIVOTDATA("Tot. Bottles",'- Ordine Aggregato -'!$A$1,"sku anker",A4188),"")</f>
        <v/>
      </c>
      <c r="N4188" s="18" t="s">
        <v>42</v>
      </c>
      <c r="O4188" s="19" t="str">
        <f t="shared" si="65"/>
        <v>Order online</v>
      </c>
      <c r="P4188" s="97" t="s">
        <v>220</v>
      </c>
      <c r="Q4188" s="13" t="s">
        <v>16187</v>
      </c>
      <c r="R4188" t="s">
        <v>42</v>
      </c>
      <c r="S4188" s="20">
        <v>0</v>
      </c>
      <c r="T4188" s="21" t="s">
        <v>38</v>
      </c>
    </row>
    <row r="4189" spans="1:20" x14ac:dyDescent="0.35">
      <c r="A4189" s="96" t="s">
        <v>16188</v>
      </c>
      <c r="D4189" s="13" t="s">
        <v>16189</v>
      </c>
      <c r="E4189" s="13">
        <v>12</v>
      </c>
      <c r="F4189" s="14">
        <v>0.12</v>
      </c>
      <c r="G4189" s="13" t="s">
        <v>14872</v>
      </c>
      <c r="H4189" s="14">
        <v>44.27</v>
      </c>
      <c r="I4189" s="15" t="s">
        <v>32</v>
      </c>
      <c r="J4189" s="16">
        <v>210</v>
      </c>
      <c r="K4189" s="16">
        <v>17.5</v>
      </c>
      <c r="L4189" s="17" t="s">
        <v>478</v>
      </c>
      <c r="M4189" s="163" t="str">
        <f>IFERROR(GETPIVOTDATA("Tot. Bottles",'- Ordine Aggregato -'!$A$1,"sku anker",A4189),"")</f>
        <v/>
      </c>
      <c r="N4189" s="18" t="s">
        <v>42</v>
      </c>
      <c r="O4189" s="19" t="str">
        <f t="shared" si="65"/>
        <v>Order online</v>
      </c>
      <c r="P4189" s="97" t="s">
        <v>220</v>
      </c>
      <c r="Q4189" s="13" t="s">
        <v>16190</v>
      </c>
      <c r="R4189" t="s">
        <v>42</v>
      </c>
      <c r="S4189" s="20">
        <v>0</v>
      </c>
      <c r="T4189" s="21" t="s">
        <v>38</v>
      </c>
    </row>
    <row r="4190" spans="1:20" x14ac:dyDescent="0.35">
      <c r="A4190" s="96" t="s">
        <v>13621</v>
      </c>
      <c r="B4190" s="96"/>
      <c r="C4190" s="96"/>
      <c r="D4190" s="13" t="s">
        <v>13622</v>
      </c>
      <c r="E4190" s="13">
        <v>6</v>
      </c>
      <c r="F4190" s="14">
        <v>0.7</v>
      </c>
      <c r="G4190" s="13" t="s">
        <v>46</v>
      </c>
      <c r="H4190" s="14">
        <v>40</v>
      </c>
      <c r="I4190" s="15" t="s">
        <v>32</v>
      </c>
      <c r="J4190" s="16">
        <v>79.800000000000011</v>
      </c>
      <c r="K4190" s="16">
        <v>13.3</v>
      </c>
      <c r="L4190" s="17" t="s">
        <v>73</v>
      </c>
      <c r="M4190" s="163" t="str">
        <f>IFERROR(GETPIVOTDATA("Tot. Bottles",'- Ordine Aggregato -'!$A$1,"sku anker",A4190),"")</f>
        <v/>
      </c>
      <c r="N4190" s="18" t="s">
        <v>42</v>
      </c>
      <c r="O4190" s="19" t="str">
        <f t="shared" si="65"/>
        <v>Order online</v>
      </c>
      <c r="P4190" s="97" t="s">
        <v>385</v>
      </c>
      <c r="Q4190" s="13" t="s">
        <v>13623</v>
      </c>
      <c r="R4190" t="s">
        <v>13624</v>
      </c>
      <c r="S4190" s="20">
        <v>0</v>
      </c>
      <c r="T4190" s="21" t="s">
        <v>38</v>
      </c>
    </row>
    <row r="4191" spans="1:20" x14ac:dyDescent="0.35">
      <c r="A4191" s="96" t="s">
        <v>13625</v>
      </c>
      <c r="D4191" s="13" t="s">
        <v>13626</v>
      </c>
      <c r="E4191" s="13">
        <v>6</v>
      </c>
      <c r="F4191" s="14">
        <v>0.7</v>
      </c>
      <c r="G4191" s="13" t="s">
        <v>14872</v>
      </c>
      <c r="H4191" s="14">
        <v>40</v>
      </c>
      <c r="I4191" s="15" t="s">
        <v>32</v>
      </c>
      <c r="J4191" s="16">
        <v>150</v>
      </c>
      <c r="K4191" s="16">
        <v>25</v>
      </c>
      <c r="L4191" s="17" t="s">
        <v>104</v>
      </c>
      <c r="M4191" s="163" t="str">
        <f>IFERROR(GETPIVOTDATA("Tot. Bottles",'- Ordine Aggregato -'!$A$1,"sku anker",A4191),"")</f>
        <v/>
      </c>
      <c r="N4191" s="18" t="s">
        <v>67</v>
      </c>
      <c r="O4191" s="19" t="str">
        <f t="shared" si="65"/>
        <v>Order online</v>
      </c>
      <c r="P4191" s="97" t="s">
        <v>105</v>
      </c>
      <c r="Q4191" s="13" t="s">
        <v>13627</v>
      </c>
      <c r="R4191" t="s">
        <v>13628</v>
      </c>
      <c r="S4191" s="20">
        <v>25</v>
      </c>
      <c r="T4191" s="21" t="s">
        <v>38</v>
      </c>
    </row>
    <row r="4192" spans="1:20" x14ac:dyDescent="0.35">
      <c r="A4192" s="13" t="s">
        <v>14403</v>
      </c>
      <c r="B4192" s="13"/>
      <c r="C4192" s="13"/>
      <c r="D4192" s="13" t="s">
        <v>13629</v>
      </c>
      <c r="E4192" s="13">
        <v>6</v>
      </c>
      <c r="F4192" s="14">
        <v>0.7</v>
      </c>
      <c r="G4192" s="13" t="s">
        <v>14872</v>
      </c>
      <c r="H4192" s="14">
        <v>40</v>
      </c>
      <c r="I4192" s="15" t="s">
        <v>32</v>
      </c>
      <c r="J4192" s="16">
        <v>273</v>
      </c>
      <c r="K4192" s="16">
        <v>45.5</v>
      </c>
      <c r="L4192" s="17" t="s">
        <v>41</v>
      </c>
      <c r="M4192" s="163" t="str">
        <f>IFERROR(GETPIVOTDATA("Tot. Bottles",'- Ordine Aggregato -'!$A$1,"sku anker",A4192),"")</f>
        <v/>
      </c>
      <c r="N4192" s="18" t="s">
        <v>42</v>
      </c>
      <c r="O4192" s="19" t="str">
        <f t="shared" si="65"/>
        <v>Order online</v>
      </c>
      <c r="P4192" s="97" t="s">
        <v>43</v>
      </c>
      <c r="Q4192" s="13" t="s">
        <v>16191</v>
      </c>
      <c r="R4192" t="s">
        <v>16192</v>
      </c>
      <c r="S4192" s="20">
        <v>0</v>
      </c>
      <c r="T4192" s="21" t="s">
        <v>38</v>
      </c>
    </row>
    <row r="4193" spans="1:20" x14ac:dyDescent="0.35">
      <c r="A4193" s="13" t="s">
        <v>13630</v>
      </c>
      <c r="B4193" s="13"/>
      <c r="C4193" s="13"/>
      <c r="D4193" s="13" t="s">
        <v>13631</v>
      </c>
      <c r="E4193" s="13">
        <v>6</v>
      </c>
      <c r="F4193" s="14">
        <v>0.7</v>
      </c>
      <c r="G4193" s="13" t="s">
        <v>14872</v>
      </c>
      <c r="H4193" s="14">
        <v>40</v>
      </c>
      <c r="I4193" s="15" t="s">
        <v>32</v>
      </c>
      <c r="J4193" s="16">
        <v>180</v>
      </c>
      <c r="K4193" s="16">
        <v>30</v>
      </c>
      <c r="L4193" s="17" t="s">
        <v>41</v>
      </c>
      <c r="M4193" s="163" t="str">
        <f>IFERROR(GETPIVOTDATA("Tot. Bottles",'- Ordine Aggregato -'!$A$1,"sku anker",A4193),"")</f>
        <v/>
      </c>
      <c r="N4193" s="18" t="s">
        <v>42</v>
      </c>
      <c r="O4193" s="19" t="str">
        <f t="shared" si="65"/>
        <v>Order online</v>
      </c>
      <c r="P4193" s="97" t="s">
        <v>43</v>
      </c>
      <c r="Q4193" s="13" t="s">
        <v>13632</v>
      </c>
      <c r="R4193" t="s">
        <v>42</v>
      </c>
      <c r="S4193" s="20">
        <v>0</v>
      </c>
      <c r="T4193" s="21" t="s">
        <v>38</v>
      </c>
    </row>
    <row r="4194" spans="1:20" x14ac:dyDescent="0.35">
      <c r="A4194" s="96" t="s">
        <v>13633</v>
      </c>
      <c r="D4194" s="13" t="s">
        <v>13631</v>
      </c>
      <c r="E4194" s="13">
        <v>6</v>
      </c>
      <c r="F4194" s="14">
        <v>0.7</v>
      </c>
      <c r="G4194" s="13" t="s">
        <v>46</v>
      </c>
      <c r="H4194" s="14">
        <v>40</v>
      </c>
      <c r="I4194" s="15" t="s">
        <v>32</v>
      </c>
      <c r="J4194" s="16">
        <v>180</v>
      </c>
      <c r="K4194" s="16">
        <v>30</v>
      </c>
      <c r="L4194" s="17" t="s">
        <v>41</v>
      </c>
      <c r="M4194" s="163" t="str">
        <f>IFERROR(GETPIVOTDATA("Tot. Bottles",'- Ordine Aggregato -'!$A$1,"sku anker",A4194),"")</f>
        <v/>
      </c>
      <c r="N4194" s="18" t="s">
        <v>34</v>
      </c>
      <c r="O4194" s="19" t="str">
        <f t="shared" si="65"/>
        <v>Order online</v>
      </c>
      <c r="P4194" s="97" t="s">
        <v>43</v>
      </c>
      <c r="Q4194" s="13" t="s">
        <v>13634</v>
      </c>
      <c r="R4194" t="s">
        <v>13635</v>
      </c>
      <c r="S4194" s="20">
        <v>0</v>
      </c>
      <c r="T4194" s="21" t="s">
        <v>38</v>
      </c>
    </row>
    <row r="4195" spans="1:20" x14ac:dyDescent="0.35">
      <c r="A4195" s="13" t="s">
        <v>14404</v>
      </c>
      <c r="B4195" s="13"/>
      <c r="C4195" s="13"/>
      <c r="D4195" s="13" t="s">
        <v>14405</v>
      </c>
      <c r="E4195" s="13">
        <v>6</v>
      </c>
      <c r="F4195" s="14">
        <v>0.7</v>
      </c>
      <c r="G4195" s="13" t="s">
        <v>46</v>
      </c>
      <c r="H4195" s="14">
        <v>40</v>
      </c>
      <c r="I4195" s="15" t="s">
        <v>32</v>
      </c>
      <c r="J4195" s="16">
        <v>231</v>
      </c>
      <c r="K4195" s="16">
        <v>38.5</v>
      </c>
      <c r="L4195" s="17" t="s">
        <v>41</v>
      </c>
      <c r="M4195" s="163" t="str">
        <f>IFERROR(GETPIVOTDATA("Tot. Bottles",'- Ordine Aggregato -'!$A$1,"sku anker",A4195),"")</f>
        <v/>
      </c>
      <c r="N4195" s="18" t="s">
        <v>42</v>
      </c>
      <c r="O4195" s="19" t="str">
        <f t="shared" si="65"/>
        <v>Order online</v>
      </c>
      <c r="P4195" s="97" t="s">
        <v>43</v>
      </c>
      <c r="Q4195" s="13" t="s">
        <v>16193</v>
      </c>
      <c r="R4195" t="s">
        <v>16194</v>
      </c>
      <c r="S4195" s="20">
        <v>0</v>
      </c>
      <c r="T4195" s="21" t="s">
        <v>38</v>
      </c>
    </row>
    <row r="4196" spans="1:20" x14ac:dyDescent="0.35">
      <c r="A4196" s="96" t="s">
        <v>14786</v>
      </c>
      <c r="D4196" s="13" t="s">
        <v>14787</v>
      </c>
      <c r="E4196" s="13">
        <v>6</v>
      </c>
      <c r="F4196" s="14">
        <v>0.7</v>
      </c>
      <c r="G4196" s="13" t="s">
        <v>46</v>
      </c>
      <c r="H4196" s="14">
        <v>45</v>
      </c>
      <c r="I4196" s="15" t="s">
        <v>32</v>
      </c>
      <c r="J4196" s="16">
        <v>121.5</v>
      </c>
      <c r="K4196" s="16">
        <v>20.25</v>
      </c>
      <c r="L4196" s="17" t="s">
        <v>368</v>
      </c>
      <c r="M4196" s="163" t="str">
        <f>IFERROR(GETPIVOTDATA("Tot. Bottles",'- Ordine Aggregato -'!$A$1,"sku anker",A4196),"")</f>
        <v/>
      </c>
      <c r="N4196" s="18" t="s">
        <v>42</v>
      </c>
      <c r="O4196" s="19" t="str">
        <f t="shared" si="65"/>
        <v>Order online</v>
      </c>
      <c r="P4196" s="97" t="s">
        <v>68</v>
      </c>
      <c r="Q4196" s="13" t="s">
        <v>16195</v>
      </c>
      <c r="R4196" t="s">
        <v>16196</v>
      </c>
      <c r="S4196" s="20">
        <v>0</v>
      </c>
      <c r="T4196" s="21" t="s">
        <v>38</v>
      </c>
    </row>
    <row r="4197" spans="1:20" x14ac:dyDescent="0.35">
      <c r="A4197" s="96" t="s">
        <v>13636</v>
      </c>
      <c r="B4197" s="96"/>
      <c r="C4197" s="96"/>
      <c r="D4197" s="13" t="s">
        <v>13637</v>
      </c>
      <c r="E4197" s="13">
        <v>6</v>
      </c>
      <c r="F4197" s="14">
        <v>0.7</v>
      </c>
      <c r="G4197" s="13" t="s">
        <v>14872</v>
      </c>
      <c r="H4197" s="14">
        <v>17.2</v>
      </c>
      <c r="I4197" s="15" t="s">
        <v>32</v>
      </c>
      <c r="J4197" s="16">
        <v>70.199999999999989</v>
      </c>
      <c r="K4197" s="16">
        <v>11.7</v>
      </c>
      <c r="L4197" s="17" t="s">
        <v>551</v>
      </c>
      <c r="M4197" s="163" t="str">
        <f>IFERROR(GETPIVOTDATA("Tot. Bottles",'- Ordine Aggregato -'!$A$1,"sku anker",A4197),"")</f>
        <v/>
      </c>
      <c r="N4197" s="18" t="s">
        <v>34</v>
      </c>
      <c r="O4197" s="19" t="str">
        <f t="shared" si="65"/>
        <v>Order online</v>
      </c>
      <c r="P4197" s="97" t="s">
        <v>68</v>
      </c>
      <c r="Q4197" s="13" t="s">
        <v>13638</v>
      </c>
      <c r="R4197" t="s">
        <v>13639</v>
      </c>
      <c r="S4197" s="20">
        <v>0</v>
      </c>
      <c r="T4197" s="21" t="s">
        <v>38</v>
      </c>
    </row>
    <row r="4198" spans="1:20" x14ac:dyDescent="0.35">
      <c r="A4198" s="96" t="s">
        <v>13640</v>
      </c>
      <c r="D4198" s="13" t="s">
        <v>13641</v>
      </c>
      <c r="E4198" s="13">
        <v>15</v>
      </c>
      <c r="F4198" s="14">
        <v>0.7</v>
      </c>
      <c r="G4198" s="13" t="s">
        <v>14872</v>
      </c>
      <c r="H4198" s="14">
        <v>14</v>
      </c>
      <c r="I4198" s="15" t="s">
        <v>32</v>
      </c>
      <c r="J4198" s="16">
        <v>133.5</v>
      </c>
      <c r="K4198" s="16">
        <v>8.9</v>
      </c>
      <c r="L4198" s="17" t="s">
        <v>551</v>
      </c>
      <c r="M4198" s="163" t="str">
        <f>IFERROR(GETPIVOTDATA("Tot. Bottles",'- Ordine Aggregato -'!$A$1,"sku anker",A4198),"")</f>
        <v/>
      </c>
      <c r="N4198" s="18" t="s">
        <v>34</v>
      </c>
      <c r="O4198" s="19" t="str">
        <f t="shared" si="65"/>
        <v>Order online</v>
      </c>
      <c r="P4198" s="97" t="s">
        <v>68</v>
      </c>
      <c r="Q4198" s="13" t="s">
        <v>13642</v>
      </c>
      <c r="R4198" t="s">
        <v>13643</v>
      </c>
      <c r="S4198" s="20">
        <v>0</v>
      </c>
      <c r="T4198" s="21" t="s">
        <v>38</v>
      </c>
    </row>
    <row r="4199" spans="1:20" x14ac:dyDescent="0.35">
      <c r="A4199" s="13" t="s">
        <v>13644</v>
      </c>
      <c r="B4199" s="13"/>
      <c r="C4199" s="13"/>
      <c r="D4199" s="13" t="s">
        <v>13645</v>
      </c>
      <c r="E4199" s="13">
        <v>6</v>
      </c>
      <c r="F4199" s="14">
        <v>0.5</v>
      </c>
      <c r="G4199" s="13" t="s">
        <v>14872</v>
      </c>
      <c r="H4199" s="14">
        <v>14</v>
      </c>
      <c r="I4199" s="15" t="s">
        <v>32</v>
      </c>
      <c r="J4199" s="16">
        <v>21</v>
      </c>
      <c r="K4199" s="16">
        <v>3.5</v>
      </c>
      <c r="L4199" s="17" t="s">
        <v>551</v>
      </c>
      <c r="M4199" s="163" t="str">
        <f>IFERROR(GETPIVOTDATA("Tot. Bottles",'- Ordine Aggregato -'!$A$1,"sku anker",A4199),"")</f>
        <v/>
      </c>
      <c r="N4199" s="18" t="s">
        <v>42</v>
      </c>
      <c r="O4199" s="19" t="str">
        <f t="shared" si="65"/>
        <v>Order online</v>
      </c>
      <c r="P4199" s="97" t="s">
        <v>68</v>
      </c>
      <c r="Q4199" s="13" t="s">
        <v>13646</v>
      </c>
      <c r="R4199" t="s">
        <v>13647</v>
      </c>
      <c r="S4199" s="20">
        <v>0</v>
      </c>
      <c r="T4199" s="21" t="s">
        <v>38</v>
      </c>
    </row>
    <row r="4200" spans="1:20" x14ac:dyDescent="0.35">
      <c r="A4200" s="96" t="s">
        <v>13648</v>
      </c>
      <c r="B4200" s="96"/>
      <c r="C4200" s="96"/>
      <c r="D4200" s="13" t="s">
        <v>13645</v>
      </c>
      <c r="E4200" s="13">
        <v>6</v>
      </c>
      <c r="F4200" s="14">
        <v>0.7</v>
      </c>
      <c r="G4200" s="13" t="s">
        <v>14872</v>
      </c>
      <c r="H4200" s="14">
        <v>14</v>
      </c>
      <c r="I4200" s="15" t="s">
        <v>32</v>
      </c>
      <c r="J4200" s="16">
        <v>27.599999999999998</v>
      </c>
      <c r="K4200" s="16">
        <v>4.5999999999999996</v>
      </c>
      <c r="L4200" s="17" t="s">
        <v>551</v>
      </c>
      <c r="M4200" s="163" t="str">
        <f>IFERROR(GETPIVOTDATA("Tot. Bottles",'- Ordine Aggregato -'!$A$1,"sku anker",A4200),"")</f>
        <v/>
      </c>
      <c r="N4200" s="18" t="s">
        <v>42</v>
      </c>
      <c r="O4200" s="19" t="str">
        <f t="shared" si="65"/>
        <v>Order online</v>
      </c>
      <c r="P4200" s="97" t="s">
        <v>68</v>
      </c>
      <c r="Q4200" s="13" t="s">
        <v>13649</v>
      </c>
      <c r="R4200" t="s">
        <v>13650</v>
      </c>
      <c r="S4200" s="20">
        <v>0</v>
      </c>
      <c r="T4200" s="21" t="s">
        <v>38</v>
      </c>
    </row>
    <row r="4201" spans="1:20" x14ac:dyDescent="0.35">
      <c r="A4201" s="13" t="s">
        <v>14788</v>
      </c>
      <c r="B4201" s="13"/>
      <c r="C4201" s="13"/>
      <c r="D4201" s="13" t="s">
        <v>14789</v>
      </c>
      <c r="E4201" s="13">
        <v>6</v>
      </c>
      <c r="F4201" s="14">
        <v>0.7</v>
      </c>
      <c r="G4201" s="13" t="s">
        <v>46</v>
      </c>
      <c r="H4201" s="14">
        <v>50</v>
      </c>
      <c r="I4201" s="15" t="s">
        <v>32</v>
      </c>
      <c r="J4201" s="16">
        <v>243</v>
      </c>
      <c r="K4201" s="16">
        <v>40.5</v>
      </c>
      <c r="L4201" s="17" t="s">
        <v>145</v>
      </c>
      <c r="M4201" s="163" t="str">
        <f>IFERROR(GETPIVOTDATA("Tot. Bottles",'- Ordine Aggregato -'!$A$1,"sku anker",A4201),"")</f>
        <v/>
      </c>
      <c r="N4201" s="18" t="s">
        <v>42</v>
      </c>
      <c r="O4201" s="19" t="str">
        <f t="shared" si="65"/>
        <v>Order online</v>
      </c>
      <c r="P4201" s="97" t="s">
        <v>1232</v>
      </c>
      <c r="Q4201" s="13" t="s">
        <v>16197</v>
      </c>
      <c r="R4201" t="s">
        <v>16198</v>
      </c>
      <c r="S4201" s="20">
        <v>0</v>
      </c>
      <c r="T4201" s="21" t="s">
        <v>38</v>
      </c>
    </row>
    <row r="4202" spans="1:20" x14ac:dyDescent="0.35">
      <c r="A4202" s="13" t="s">
        <v>13651</v>
      </c>
      <c r="B4202" s="13"/>
      <c r="C4202" s="13"/>
      <c r="D4202" s="13" t="s">
        <v>13652</v>
      </c>
      <c r="E4202" s="13">
        <v>6</v>
      </c>
      <c r="F4202" s="14">
        <v>1</v>
      </c>
      <c r="G4202" s="13" t="s">
        <v>14871</v>
      </c>
      <c r="H4202" s="14">
        <v>32</v>
      </c>
      <c r="I4202" s="15" t="s">
        <v>32</v>
      </c>
      <c r="J4202" s="16">
        <v>28.5</v>
      </c>
      <c r="K4202" s="16">
        <v>4.75</v>
      </c>
      <c r="L4202" s="17" t="s">
        <v>2204</v>
      </c>
      <c r="M4202" s="163" t="str">
        <f>IFERROR(GETPIVOTDATA("Tot. Bottles",'- Ordine Aggregato -'!$A$1,"sku anker",A4202),"")</f>
        <v/>
      </c>
      <c r="N4202" s="18" t="s">
        <v>42</v>
      </c>
      <c r="O4202" s="19" t="str">
        <f t="shared" si="65"/>
        <v>Order online</v>
      </c>
      <c r="P4202" s="97" t="s">
        <v>68</v>
      </c>
      <c r="Q4202" s="13" t="s">
        <v>13653</v>
      </c>
      <c r="R4202" t="s">
        <v>13654</v>
      </c>
      <c r="S4202" s="20">
        <v>0</v>
      </c>
      <c r="T4202" s="21" t="s">
        <v>38</v>
      </c>
    </row>
    <row r="4203" spans="1:20" x14ac:dyDescent="0.35">
      <c r="A4203" s="96" t="s">
        <v>13655</v>
      </c>
      <c r="B4203" s="96"/>
      <c r="C4203" s="96"/>
      <c r="D4203" s="13" t="s">
        <v>13656</v>
      </c>
      <c r="E4203" s="13">
        <v>6</v>
      </c>
      <c r="F4203" s="14">
        <v>1</v>
      </c>
      <c r="G4203" s="13" t="s">
        <v>14871</v>
      </c>
      <c r="H4203" s="14">
        <v>35</v>
      </c>
      <c r="I4203" s="15" t="s">
        <v>32</v>
      </c>
      <c r="J4203" s="16">
        <v>30.900000000000002</v>
      </c>
      <c r="K4203" s="16">
        <v>5.15</v>
      </c>
      <c r="L4203" s="17" t="s">
        <v>2204</v>
      </c>
      <c r="M4203" s="163" t="str">
        <f>IFERROR(GETPIVOTDATA("Tot. Bottles",'- Ordine Aggregato -'!$A$1,"sku anker",A4203),"")</f>
        <v/>
      </c>
      <c r="N4203" s="18" t="s">
        <v>42</v>
      </c>
      <c r="O4203" s="19" t="str">
        <f t="shared" si="65"/>
        <v>Order online</v>
      </c>
      <c r="P4203" s="97" t="s">
        <v>68</v>
      </c>
      <c r="Q4203" s="13" t="s">
        <v>13657</v>
      </c>
      <c r="R4203" t="s">
        <v>13658</v>
      </c>
      <c r="S4203" s="20">
        <v>0</v>
      </c>
      <c r="T4203" s="21" t="s">
        <v>38</v>
      </c>
    </row>
    <row r="4204" spans="1:20" x14ac:dyDescent="0.35">
      <c r="A4204" s="13" t="s">
        <v>13659</v>
      </c>
      <c r="B4204" s="13"/>
      <c r="C4204" s="13"/>
      <c r="D4204" s="13" t="s">
        <v>13660</v>
      </c>
      <c r="E4204" s="13">
        <v>6</v>
      </c>
      <c r="F4204" s="14">
        <v>0.7</v>
      </c>
      <c r="G4204" s="13" t="s">
        <v>46</v>
      </c>
      <c r="H4204" s="14">
        <v>40</v>
      </c>
      <c r="I4204" s="15" t="s">
        <v>32</v>
      </c>
      <c r="J4204" s="16">
        <v>75</v>
      </c>
      <c r="K4204" s="16">
        <v>12.5</v>
      </c>
      <c r="L4204" s="17" t="s">
        <v>368</v>
      </c>
      <c r="M4204" s="163" t="str">
        <f>IFERROR(GETPIVOTDATA("Tot. Bottles",'- Ordine Aggregato -'!$A$1,"sku anker",A4204),"")</f>
        <v/>
      </c>
      <c r="N4204" s="18" t="s">
        <v>67</v>
      </c>
      <c r="O4204" s="19" t="str">
        <f t="shared" si="65"/>
        <v>Order online</v>
      </c>
      <c r="P4204" s="97" t="s">
        <v>68</v>
      </c>
      <c r="Q4204" s="13" t="s">
        <v>13661</v>
      </c>
      <c r="R4204" t="s">
        <v>13662</v>
      </c>
      <c r="S4204" s="20">
        <v>12.5</v>
      </c>
      <c r="T4204" s="21" t="s">
        <v>38</v>
      </c>
    </row>
    <row r="4205" spans="1:20" x14ac:dyDescent="0.35">
      <c r="A4205" s="13" t="s">
        <v>13663</v>
      </c>
      <c r="B4205" s="13"/>
      <c r="C4205" s="13"/>
      <c r="D4205" s="13" t="s">
        <v>13664</v>
      </c>
      <c r="E4205" s="13">
        <v>6</v>
      </c>
      <c r="F4205" s="14">
        <v>1</v>
      </c>
      <c r="G4205" s="13" t="s">
        <v>14872</v>
      </c>
      <c r="H4205" s="14">
        <v>36</v>
      </c>
      <c r="I4205" s="15" t="s">
        <v>32</v>
      </c>
      <c r="J4205" s="16">
        <v>47.7</v>
      </c>
      <c r="K4205" s="16">
        <v>7.95</v>
      </c>
      <c r="L4205" s="17" t="s">
        <v>690</v>
      </c>
      <c r="M4205" s="163" t="str">
        <f>IFERROR(GETPIVOTDATA("Tot. Bottles",'- Ordine Aggregato -'!$A$1,"sku anker",A4205),"")</f>
        <v/>
      </c>
      <c r="N4205" s="18" t="s">
        <v>42</v>
      </c>
      <c r="O4205" s="19" t="str">
        <f t="shared" si="65"/>
        <v>Order online</v>
      </c>
      <c r="P4205" s="97" t="s">
        <v>68</v>
      </c>
      <c r="Q4205" s="13" t="s">
        <v>13665</v>
      </c>
      <c r="R4205" t="s">
        <v>13666</v>
      </c>
      <c r="S4205" s="20">
        <v>0</v>
      </c>
      <c r="T4205" s="21" t="s">
        <v>38</v>
      </c>
    </row>
    <row r="4206" spans="1:20" x14ac:dyDescent="0.35">
      <c r="A4206" s="96" t="s">
        <v>13667</v>
      </c>
      <c r="D4206" s="13" t="s">
        <v>13668</v>
      </c>
      <c r="E4206" s="13">
        <v>6</v>
      </c>
      <c r="F4206" s="14">
        <v>0.7</v>
      </c>
      <c r="G4206" s="13" t="s">
        <v>46</v>
      </c>
      <c r="H4206" s="14">
        <v>43</v>
      </c>
      <c r="I4206" s="15" t="s">
        <v>32</v>
      </c>
      <c r="J4206" s="16">
        <v>81</v>
      </c>
      <c r="K4206" s="16">
        <v>13.5</v>
      </c>
      <c r="L4206" s="17" t="s">
        <v>145</v>
      </c>
      <c r="M4206" s="163" t="str">
        <f>IFERROR(GETPIVOTDATA("Tot. Bottles",'- Ordine Aggregato -'!$A$1,"sku anker",A4206),"")</f>
        <v/>
      </c>
      <c r="N4206" s="18" t="s">
        <v>42</v>
      </c>
      <c r="O4206" s="19" t="str">
        <f t="shared" si="65"/>
        <v>Order online</v>
      </c>
      <c r="P4206" s="97" t="s">
        <v>1232</v>
      </c>
      <c r="Q4206" s="13" t="s">
        <v>13669</v>
      </c>
      <c r="R4206" t="s">
        <v>13670</v>
      </c>
      <c r="S4206" s="20">
        <v>0</v>
      </c>
      <c r="T4206" s="21" t="s">
        <v>38</v>
      </c>
    </row>
    <row r="4207" spans="1:20" x14ac:dyDescent="0.35">
      <c r="A4207" s="13" t="s">
        <v>13671</v>
      </c>
      <c r="B4207" s="13"/>
      <c r="C4207" s="13"/>
      <c r="D4207" s="13" t="s">
        <v>13672</v>
      </c>
      <c r="E4207" s="13">
        <v>6</v>
      </c>
      <c r="F4207" s="14">
        <v>0.7</v>
      </c>
      <c r="G4207" s="13" t="s">
        <v>46</v>
      </c>
      <c r="H4207" s="14">
        <v>43</v>
      </c>
      <c r="I4207" s="15" t="s">
        <v>32</v>
      </c>
      <c r="J4207" s="16">
        <v>83.699999999999989</v>
      </c>
      <c r="K4207" s="16">
        <v>13.95</v>
      </c>
      <c r="L4207" s="17" t="s">
        <v>145</v>
      </c>
      <c r="M4207" s="163" t="str">
        <f>IFERROR(GETPIVOTDATA("Tot. Bottles",'- Ordine Aggregato -'!$A$1,"sku anker",A4207),"")</f>
        <v/>
      </c>
      <c r="N4207" s="18" t="s">
        <v>34</v>
      </c>
      <c r="O4207" s="19" t="str">
        <f t="shared" si="65"/>
        <v>Order online</v>
      </c>
      <c r="P4207" s="97" t="s">
        <v>1232</v>
      </c>
      <c r="Q4207" s="13" t="s">
        <v>13673</v>
      </c>
      <c r="R4207" t="s">
        <v>13674</v>
      </c>
      <c r="S4207" s="20">
        <v>0</v>
      </c>
      <c r="T4207" s="21" t="s">
        <v>38</v>
      </c>
    </row>
    <row r="4208" spans="1:20" x14ac:dyDescent="0.35">
      <c r="A4208" s="13" t="s">
        <v>13675</v>
      </c>
      <c r="B4208" s="13"/>
      <c r="C4208" s="13"/>
      <c r="D4208" s="13" t="s">
        <v>13676</v>
      </c>
      <c r="E4208" s="13">
        <v>12</v>
      </c>
      <c r="F4208" s="14">
        <v>1</v>
      </c>
      <c r="G4208" s="13" t="s">
        <v>14871</v>
      </c>
      <c r="H4208" s="14">
        <v>40</v>
      </c>
      <c r="I4208" s="15" t="s">
        <v>32</v>
      </c>
      <c r="J4208" s="16">
        <v>85.199999999999989</v>
      </c>
      <c r="K4208" s="16">
        <v>7.1</v>
      </c>
      <c r="L4208" s="17" t="s">
        <v>448</v>
      </c>
      <c r="M4208" s="163" t="str">
        <f>IFERROR(GETPIVOTDATA("Tot. Bottles",'- Ordine Aggregato -'!$A$1,"sku anker",A4208),"")</f>
        <v/>
      </c>
      <c r="N4208" s="18" t="s">
        <v>42</v>
      </c>
      <c r="O4208" s="19" t="str">
        <f t="shared" si="65"/>
        <v>Order online</v>
      </c>
      <c r="P4208" s="97" t="s">
        <v>146</v>
      </c>
      <c r="Q4208" s="13" t="s">
        <v>13677</v>
      </c>
      <c r="R4208" t="s">
        <v>13678</v>
      </c>
      <c r="S4208" s="20">
        <v>0</v>
      </c>
      <c r="T4208" s="21" t="s">
        <v>38</v>
      </c>
    </row>
    <row r="4209" spans="1:20" x14ac:dyDescent="0.35">
      <c r="A4209" s="96" t="s">
        <v>13679</v>
      </c>
      <c r="B4209" s="96"/>
      <c r="C4209" s="96"/>
      <c r="D4209" s="13" t="s">
        <v>13680</v>
      </c>
      <c r="E4209" s="13">
        <v>6</v>
      </c>
      <c r="F4209" s="14">
        <v>0.7</v>
      </c>
      <c r="G4209" s="13" t="s">
        <v>14872</v>
      </c>
      <c r="H4209" s="14">
        <v>43</v>
      </c>
      <c r="I4209" s="15" t="s">
        <v>32</v>
      </c>
      <c r="J4209" s="16">
        <v>58.800000000000004</v>
      </c>
      <c r="K4209" s="16">
        <v>9.8000000000000007</v>
      </c>
      <c r="L4209" s="17" t="s">
        <v>368</v>
      </c>
      <c r="M4209" s="163" t="str">
        <f>IFERROR(GETPIVOTDATA("Tot. Bottles",'- Ordine Aggregato -'!$A$1,"sku anker",A4209),"")</f>
        <v/>
      </c>
      <c r="N4209" s="18" t="s">
        <v>42</v>
      </c>
      <c r="O4209" s="19" t="str">
        <f t="shared" si="65"/>
        <v>Order online</v>
      </c>
      <c r="P4209" s="97" t="s">
        <v>146</v>
      </c>
      <c r="Q4209" s="13" t="s">
        <v>13681</v>
      </c>
      <c r="R4209" t="s">
        <v>13682</v>
      </c>
      <c r="S4209" s="20">
        <v>0</v>
      </c>
      <c r="T4209" s="21" t="s">
        <v>38</v>
      </c>
    </row>
    <row r="4210" spans="1:20" x14ac:dyDescent="0.35">
      <c r="A4210" s="96" t="s">
        <v>13683</v>
      </c>
      <c r="B4210" s="96"/>
      <c r="C4210" s="96"/>
      <c r="D4210" s="13" t="s">
        <v>13684</v>
      </c>
      <c r="E4210" s="13">
        <v>6</v>
      </c>
      <c r="F4210" s="14">
        <v>0.7</v>
      </c>
      <c r="G4210" s="13" t="s">
        <v>14872</v>
      </c>
      <c r="H4210" s="14">
        <v>41.3</v>
      </c>
      <c r="I4210" s="15" t="s">
        <v>32</v>
      </c>
      <c r="J4210" s="16">
        <v>58.800000000000004</v>
      </c>
      <c r="K4210" s="16">
        <v>9.8000000000000007</v>
      </c>
      <c r="L4210" s="17" t="s">
        <v>368</v>
      </c>
      <c r="M4210" s="163" t="str">
        <f>IFERROR(GETPIVOTDATA("Tot. Bottles",'- Ordine Aggregato -'!$A$1,"sku anker",A4210),"")</f>
        <v/>
      </c>
      <c r="N4210" s="18" t="s">
        <v>42</v>
      </c>
      <c r="O4210" s="19" t="str">
        <f t="shared" si="65"/>
        <v>Order online</v>
      </c>
      <c r="P4210" s="97" t="s">
        <v>146</v>
      </c>
      <c r="Q4210" s="13" t="s">
        <v>13685</v>
      </c>
      <c r="R4210" t="s">
        <v>13686</v>
      </c>
      <c r="S4210" s="20">
        <v>0</v>
      </c>
      <c r="T4210" s="21" t="s">
        <v>38</v>
      </c>
    </row>
    <row r="4211" spans="1:20" x14ac:dyDescent="0.35">
      <c r="A4211" s="96" t="s">
        <v>13687</v>
      </c>
      <c r="B4211" s="96"/>
      <c r="C4211" s="96"/>
      <c r="D4211" s="13" t="s">
        <v>13688</v>
      </c>
      <c r="E4211" s="13">
        <v>6</v>
      </c>
      <c r="F4211" s="14">
        <v>0.7</v>
      </c>
      <c r="G4211" s="13" t="s">
        <v>14872</v>
      </c>
      <c r="H4211" s="14">
        <v>43</v>
      </c>
      <c r="I4211" s="15" t="s">
        <v>32</v>
      </c>
      <c r="J4211" s="16">
        <v>58.800000000000004</v>
      </c>
      <c r="K4211" s="16">
        <v>9.8000000000000007</v>
      </c>
      <c r="L4211" s="17" t="s">
        <v>368</v>
      </c>
      <c r="M4211" s="163" t="str">
        <f>IFERROR(GETPIVOTDATA("Tot. Bottles",'- Ordine Aggregato -'!$A$1,"sku anker",A4211),"")</f>
        <v/>
      </c>
      <c r="N4211" s="18" t="s">
        <v>34</v>
      </c>
      <c r="O4211" s="19" t="str">
        <f t="shared" si="65"/>
        <v>Order online</v>
      </c>
      <c r="P4211" s="97" t="s">
        <v>146</v>
      </c>
      <c r="Q4211" s="13" t="s">
        <v>13689</v>
      </c>
      <c r="R4211" t="s">
        <v>13690</v>
      </c>
      <c r="S4211" s="20">
        <v>0</v>
      </c>
      <c r="T4211" s="21" t="s">
        <v>38</v>
      </c>
    </row>
    <row r="4212" spans="1:20" x14ac:dyDescent="0.35">
      <c r="A4212" s="13" t="s">
        <v>13691</v>
      </c>
      <c r="B4212" s="13"/>
      <c r="C4212" s="13"/>
      <c r="D4212" s="13" t="s">
        <v>13692</v>
      </c>
      <c r="E4212" s="13">
        <v>6</v>
      </c>
      <c r="F4212" s="14">
        <v>0.7</v>
      </c>
      <c r="G4212" s="13" t="s">
        <v>14872</v>
      </c>
      <c r="H4212" s="14">
        <v>43</v>
      </c>
      <c r="I4212" s="15" t="s">
        <v>32</v>
      </c>
      <c r="J4212" s="16">
        <v>58.800000000000004</v>
      </c>
      <c r="K4212" s="16">
        <v>9.8000000000000007</v>
      </c>
      <c r="L4212" s="17" t="s">
        <v>368</v>
      </c>
      <c r="M4212" s="163" t="str">
        <f>IFERROR(GETPIVOTDATA("Tot. Bottles",'- Ordine Aggregato -'!$A$1,"sku anker",A4212),"")</f>
        <v/>
      </c>
      <c r="N4212" s="18" t="s">
        <v>34</v>
      </c>
      <c r="O4212" s="19" t="str">
        <f t="shared" si="65"/>
        <v>Order online</v>
      </c>
      <c r="P4212" s="97" t="s">
        <v>146</v>
      </c>
      <c r="Q4212" s="13" t="s">
        <v>13693</v>
      </c>
      <c r="R4212" t="s">
        <v>13694</v>
      </c>
      <c r="S4212" s="20">
        <v>0</v>
      </c>
      <c r="T4212" s="21" t="s">
        <v>38</v>
      </c>
    </row>
    <row r="4213" spans="1:20" x14ac:dyDescent="0.35">
      <c r="A4213" s="13" t="s">
        <v>13695</v>
      </c>
      <c r="B4213" s="13"/>
      <c r="C4213" s="13"/>
      <c r="D4213" s="13" t="s">
        <v>13696</v>
      </c>
      <c r="E4213" s="13">
        <v>6</v>
      </c>
      <c r="F4213" s="14">
        <v>0.7</v>
      </c>
      <c r="G4213" s="13" t="s">
        <v>46</v>
      </c>
      <c r="H4213" s="14">
        <v>47</v>
      </c>
      <c r="I4213" s="15" t="s">
        <v>32</v>
      </c>
      <c r="J4213" s="16">
        <v>58.800000000000004</v>
      </c>
      <c r="K4213" s="16">
        <v>9.8000000000000007</v>
      </c>
      <c r="L4213" s="17" t="s">
        <v>368</v>
      </c>
      <c r="M4213" s="163" t="str">
        <f>IFERROR(GETPIVOTDATA("Tot. Bottles",'- Ordine Aggregato -'!$A$1,"sku anker",A4213),"")</f>
        <v/>
      </c>
      <c r="N4213" s="18" t="s">
        <v>42</v>
      </c>
      <c r="O4213" s="19" t="str">
        <f t="shared" si="65"/>
        <v>Order online</v>
      </c>
      <c r="P4213" s="97" t="s">
        <v>146</v>
      </c>
      <c r="Q4213" s="13" t="s">
        <v>13697</v>
      </c>
      <c r="R4213" t="s">
        <v>13698</v>
      </c>
      <c r="S4213" s="20">
        <v>0</v>
      </c>
      <c r="T4213" s="21" t="s">
        <v>38</v>
      </c>
    </row>
    <row r="4214" spans="1:20" x14ac:dyDescent="0.35">
      <c r="A4214" s="13" t="s">
        <v>13699</v>
      </c>
      <c r="B4214" s="13"/>
      <c r="C4214" s="13"/>
      <c r="D4214" s="13" t="s">
        <v>13700</v>
      </c>
      <c r="E4214" s="13">
        <v>6</v>
      </c>
      <c r="F4214" s="14">
        <v>0.7</v>
      </c>
      <c r="G4214" s="13" t="s">
        <v>14872</v>
      </c>
      <c r="H4214" s="14">
        <v>43</v>
      </c>
      <c r="I4214" s="15" t="s">
        <v>32</v>
      </c>
      <c r="J4214" s="16">
        <v>58.800000000000004</v>
      </c>
      <c r="K4214" s="16">
        <v>9.8000000000000007</v>
      </c>
      <c r="L4214" s="17" t="s">
        <v>368</v>
      </c>
      <c r="M4214" s="163" t="str">
        <f>IFERROR(GETPIVOTDATA("Tot. Bottles",'- Ordine Aggregato -'!$A$1,"sku anker",A4214),"")</f>
        <v/>
      </c>
      <c r="N4214" s="18" t="s">
        <v>42</v>
      </c>
      <c r="O4214" s="19" t="str">
        <f t="shared" si="65"/>
        <v>Order online</v>
      </c>
      <c r="P4214" s="97" t="s">
        <v>146</v>
      </c>
      <c r="Q4214" s="13" t="s">
        <v>13701</v>
      </c>
      <c r="R4214" t="s">
        <v>13702</v>
      </c>
      <c r="S4214" s="20">
        <v>0</v>
      </c>
      <c r="T4214" s="21" t="s">
        <v>38</v>
      </c>
    </row>
    <row r="4215" spans="1:20" x14ac:dyDescent="0.35">
      <c r="A4215" s="96" t="s">
        <v>13703</v>
      </c>
      <c r="B4215" s="96"/>
      <c r="C4215" s="96"/>
      <c r="D4215" s="13" t="s">
        <v>13704</v>
      </c>
      <c r="E4215" s="13">
        <v>6</v>
      </c>
      <c r="F4215" s="14">
        <v>0.7</v>
      </c>
      <c r="G4215" s="13" t="s">
        <v>14872</v>
      </c>
      <c r="H4215" s="14">
        <v>43</v>
      </c>
      <c r="I4215" s="15" t="s">
        <v>32</v>
      </c>
      <c r="J4215" s="16">
        <v>58.800000000000004</v>
      </c>
      <c r="K4215" s="16">
        <v>9.8000000000000007</v>
      </c>
      <c r="L4215" s="17" t="s">
        <v>368</v>
      </c>
      <c r="M4215" s="163" t="str">
        <f>IFERROR(GETPIVOTDATA("Tot. Bottles",'- Ordine Aggregato -'!$A$1,"sku anker",A4215),"")</f>
        <v/>
      </c>
      <c r="N4215" s="18" t="s">
        <v>42</v>
      </c>
      <c r="O4215" s="19" t="str">
        <f t="shared" si="65"/>
        <v>Order online</v>
      </c>
      <c r="P4215" s="97" t="s">
        <v>146</v>
      </c>
      <c r="Q4215" s="13" t="s">
        <v>13705</v>
      </c>
      <c r="R4215" t="s">
        <v>13706</v>
      </c>
      <c r="S4215" s="20">
        <v>0</v>
      </c>
      <c r="T4215" s="21" t="s">
        <v>38</v>
      </c>
    </row>
    <row r="4216" spans="1:20" x14ac:dyDescent="0.35">
      <c r="A4216" s="13" t="s">
        <v>13707</v>
      </c>
      <c r="B4216" s="13"/>
      <c r="C4216" s="13"/>
      <c r="D4216" s="13" t="s">
        <v>13708</v>
      </c>
      <c r="E4216" s="13">
        <v>6</v>
      </c>
      <c r="F4216" s="14">
        <v>0.7</v>
      </c>
      <c r="G4216" s="13" t="s">
        <v>46</v>
      </c>
      <c r="H4216" s="14">
        <v>43</v>
      </c>
      <c r="I4216" s="15" t="s">
        <v>32</v>
      </c>
      <c r="J4216" s="16">
        <v>58.800000000000004</v>
      </c>
      <c r="K4216" s="16">
        <v>9.8000000000000007</v>
      </c>
      <c r="L4216" s="17" t="s">
        <v>368</v>
      </c>
      <c r="M4216" s="163" t="str">
        <f>IFERROR(GETPIVOTDATA("Tot. Bottles",'- Ordine Aggregato -'!$A$1,"sku anker",A4216),"")</f>
        <v/>
      </c>
      <c r="N4216" s="18" t="s">
        <v>42</v>
      </c>
      <c r="O4216" s="19" t="str">
        <f t="shared" si="65"/>
        <v>Order online</v>
      </c>
      <c r="P4216" s="97" t="s">
        <v>146</v>
      </c>
      <c r="Q4216" s="13" t="s">
        <v>13709</v>
      </c>
      <c r="R4216" t="s">
        <v>13710</v>
      </c>
      <c r="S4216" s="20">
        <v>0</v>
      </c>
      <c r="T4216" s="21" t="s">
        <v>38</v>
      </c>
    </row>
    <row r="4217" spans="1:20" x14ac:dyDescent="0.35">
      <c r="A4217" s="13" t="s">
        <v>14790</v>
      </c>
      <c r="B4217" s="13"/>
      <c r="C4217" s="13"/>
      <c r="D4217" s="13" t="s">
        <v>13711</v>
      </c>
      <c r="E4217" s="13">
        <v>6</v>
      </c>
      <c r="F4217" s="14">
        <v>0.7</v>
      </c>
      <c r="G4217" s="13" t="s">
        <v>46</v>
      </c>
      <c r="H4217" s="14">
        <v>41.3</v>
      </c>
      <c r="I4217" s="15" t="s">
        <v>32</v>
      </c>
      <c r="J4217" s="16">
        <v>58.800000000000004</v>
      </c>
      <c r="K4217" s="16">
        <v>9.8000000000000007</v>
      </c>
      <c r="L4217" s="17" t="s">
        <v>368</v>
      </c>
      <c r="M4217" s="163" t="str">
        <f>IFERROR(GETPIVOTDATA("Tot. Bottles",'- Ordine Aggregato -'!$A$1,"sku anker",A4217),"")</f>
        <v/>
      </c>
      <c r="N4217" s="18" t="s">
        <v>42</v>
      </c>
      <c r="O4217" s="19" t="str">
        <f t="shared" si="65"/>
        <v>Order online</v>
      </c>
      <c r="P4217" s="97" t="s">
        <v>146</v>
      </c>
      <c r="Q4217" s="13" t="s">
        <v>16199</v>
      </c>
      <c r="R4217" t="s">
        <v>16200</v>
      </c>
      <c r="S4217" s="20">
        <v>0</v>
      </c>
      <c r="T4217" s="21" t="s">
        <v>38</v>
      </c>
    </row>
    <row r="4218" spans="1:20" x14ac:dyDescent="0.35">
      <c r="A4218" s="96" t="s">
        <v>14619</v>
      </c>
      <c r="B4218" s="96"/>
      <c r="C4218" s="96"/>
      <c r="D4218" s="13" t="s">
        <v>13712</v>
      </c>
      <c r="E4218" s="13">
        <v>6</v>
      </c>
      <c r="F4218" s="14">
        <v>0.7</v>
      </c>
      <c r="G4218" s="13" t="s">
        <v>46</v>
      </c>
      <c r="H4218" s="14">
        <v>41.3</v>
      </c>
      <c r="I4218" s="15" t="s">
        <v>32</v>
      </c>
      <c r="J4218" s="16">
        <v>58.800000000000004</v>
      </c>
      <c r="K4218" s="16">
        <v>9.8000000000000007</v>
      </c>
      <c r="L4218" s="17" t="s">
        <v>368</v>
      </c>
      <c r="M4218" s="163" t="str">
        <f>IFERROR(GETPIVOTDATA("Tot. Bottles",'- Ordine Aggregato -'!$A$1,"sku anker",A4218),"")</f>
        <v/>
      </c>
      <c r="N4218" s="18" t="s">
        <v>28</v>
      </c>
      <c r="O4218" s="19" t="str">
        <f t="shared" si="65"/>
        <v>Order online</v>
      </c>
      <c r="P4218" s="97" t="s">
        <v>146</v>
      </c>
      <c r="Q4218" s="13" t="s">
        <v>16201</v>
      </c>
      <c r="R4218" t="s">
        <v>16202</v>
      </c>
      <c r="S4218" s="20">
        <v>0</v>
      </c>
      <c r="T4218" s="21" t="s">
        <v>3755</v>
      </c>
    </row>
    <row r="4219" spans="1:20" x14ac:dyDescent="0.35">
      <c r="A4219" s="13" t="s">
        <v>13713</v>
      </c>
      <c r="B4219" s="13"/>
      <c r="C4219" s="13"/>
      <c r="D4219" s="13" t="s">
        <v>13714</v>
      </c>
      <c r="E4219" s="13">
        <v>12</v>
      </c>
      <c r="F4219" s="14">
        <v>1</v>
      </c>
      <c r="G4219" s="13" t="s">
        <v>14872</v>
      </c>
      <c r="H4219" s="14">
        <v>40</v>
      </c>
      <c r="I4219" s="15" t="s">
        <v>32</v>
      </c>
      <c r="J4219" s="16">
        <v>67.800000000000011</v>
      </c>
      <c r="K4219" s="16">
        <v>5.65</v>
      </c>
      <c r="L4219" s="17" t="s">
        <v>448</v>
      </c>
      <c r="M4219" s="163" t="str">
        <f>IFERROR(GETPIVOTDATA("Tot. Bottles",'- Ordine Aggregato -'!$A$1,"sku anker",A4219),"")</f>
        <v/>
      </c>
      <c r="N4219" s="18" t="s">
        <v>34</v>
      </c>
      <c r="O4219" s="19" t="str">
        <f t="shared" si="65"/>
        <v>Order online</v>
      </c>
      <c r="P4219" s="97" t="s">
        <v>146</v>
      </c>
      <c r="Q4219" s="13" t="s">
        <v>13715</v>
      </c>
      <c r="R4219" t="s">
        <v>16203</v>
      </c>
      <c r="S4219" s="20">
        <v>0</v>
      </c>
      <c r="T4219" s="21" t="s">
        <v>38</v>
      </c>
    </row>
    <row r="4220" spans="1:20" x14ac:dyDescent="0.35">
      <c r="A4220" s="13" t="s">
        <v>13716</v>
      </c>
      <c r="B4220" s="13"/>
      <c r="C4220" s="13"/>
      <c r="D4220" s="13" t="s">
        <v>13717</v>
      </c>
      <c r="E4220" s="13">
        <v>6</v>
      </c>
      <c r="F4220" s="14">
        <v>0.75</v>
      </c>
      <c r="G4220" s="13" t="s">
        <v>14872</v>
      </c>
      <c r="H4220" s="14">
        <v>10</v>
      </c>
      <c r="I4220" s="15" t="s">
        <v>32</v>
      </c>
      <c r="J4220" s="16">
        <v>22.5</v>
      </c>
      <c r="K4220" s="16">
        <v>3.75</v>
      </c>
      <c r="L4220" s="17" t="s">
        <v>2306</v>
      </c>
      <c r="M4220" s="163" t="str">
        <f>IFERROR(GETPIVOTDATA("Tot. Bottles",'- Ordine Aggregato -'!$A$1,"sku anker",A4220),"")</f>
        <v/>
      </c>
      <c r="N4220" s="18" t="s">
        <v>42</v>
      </c>
      <c r="O4220" s="19" t="str">
        <f t="shared" si="65"/>
        <v>Order online</v>
      </c>
      <c r="P4220" s="97" t="s">
        <v>220</v>
      </c>
      <c r="Q4220" s="13" t="s">
        <v>13718</v>
      </c>
      <c r="R4220" t="s">
        <v>42</v>
      </c>
      <c r="S4220" s="20">
        <v>0</v>
      </c>
      <c r="T4220" s="21" t="s">
        <v>38</v>
      </c>
    </row>
    <row r="4221" spans="1:20" x14ac:dyDescent="0.35">
      <c r="A4221" s="96" t="s">
        <v>13719</v>
      </c>
      <c r="B4221" s="96"/>
      <c r="C4221" s="96"/>
      <c r="D4221" s="13" t="s">
        <v>13720</v>
      </c>
      <c r="E4221" s="13">
        <v>6</v>
      </c>
      <c r="F4221" s="14">
        <v>0.7</v>
      </c>
      <c r="G4221" s="13" t="s">
        <v>31</v>
      </c>
      <c r="H4221" s="14">
        <v>50.5</v>
      </c>
      <c r="I4221" s="15" t="s">
        <v>32</v>
      </c>
      <c r="J4221" s="16">
        <v>77.699999999999989</v>
      </c>
      <c r="K4221" s="16">
        <v>12.95</v>
      </c>
      <c r="L4221" s="17" t="s">
        <v>657</v>
      </c>
      <c r="M4221" s="163" t="str">
        <f>IFERROR(GETPIVOTDATA("Tot. Bottles",'- Ordine Aggregato -'!$A$1,"sku anker",A4221),"")</f>
        <v/>
      </c>
      <c r="N4221" s="18" t="s">
        <v>34</v>
      </c>
      <c r="O4221" s="19" t="str">
        <f t="shared" si="65"/>
        <v>Order online</v>
      </c>
      <c r="P4221" s="97" t="s">
        <v>385</v>
      </c>
      <c r="Q4221" s="13" t="s">
        <v>13721</v>
      </c>
      <c r="R4221" t="s">
        <v>13722</v>
      </c>
      <c r="S4221" s="20">
        <v>0</v>
      </c>
      <c r="T4221" s="21" t="s">
        <v>38</v>
      </c>
    </row>
    <row r="4222" spans="1:20" x14ac:dyDescent="0.35">
      <c r="A4222" s="96" t="s">
        <v>13723</v>
      </c>
      <c r="D4222" s="13" t="s">
        <v>13720</v>
      </c>
      <c r="E4222" s="13">
        <v>12</v>
      </c>
      <c r="F4222" s="14">
        <v>0.7</v>
      </c>
      <c r="G4222" s="13" t="s">
        <v>31</v>
      </c>
      <c r="H4222" s="14">
        <v>50.5</v>
      </c>
      <c r="I4222" s="15" t="s">
        <v>32</v>
      </c>
      <c r="J4222" s="16">
        <v>155.39999999999998</v>
      </c>
      <c r="K4222" s="16">
        <v>12.95</v>
      </c>
      <c r="L4222" s="17" t="s">
        <v>657</v>
      </c>
      <c r="M4222" s="163" t="str">
        <f>IFERROR(GETPIVOTDATA("Tot. Bottles",'- Ordine Aggregato -'!$A$1,"sku anker",A4222),"")</f>
        <v/>
      </c>
      <c r="N4222" s="18" t="s">
        <v>34</v>
      </c>
      <c r="O4222" s="19" t="str">
        <f t="shared" si="65"/>
        <v>Order online</v>
      </c>
      <c r="P4222" s="97" t="s">
        <v>385</v>
      </c>
      <c r="Q4222" s="13" t="s">
        <v>13721</v>
      </c>
      <c r="R4222" t="s">
        <v>13724</v>
      </c>
      <c r="S4222" s="20">
        <v>0</v>
      </c>
      <c r="T4222" s="21" t="s">
        <v>38</v>
      </c>
    </row>
    <row r="4223" spans="1:20" x14ac:dyDescent="0.35">
      <c r="A4223" s="96" t="s">
        <v>14791</v>
      </c>
      <c r="D4223" s="13" t="s">
        <v>13726</v>
      </c>
      <c r="E4223" s="13">
        <v>6</v>
      </c>
      <c r="F4223" s="14">
        <v>0.7</v>
      </c>
      <c r="G4223" s="13" t="s">
        <v>31</v>
      </c>
      <c r="H4223" s="14">
        <v>40.5</v>
      </c>
      <c r="I4223" s="15" t="s">
        <v>32</v>
      </c>
      <c r="J4223" s="16">
        <v>50.699999999999996</v>
      </c>
      <c r="K4223" s="16">
        <v>8.4499999999999993</v>
      </c>
      <c r="L4223" s="17" t="s">
        <v>657</v>
      </c>
      <c r="M4223" s="163" t="str">
        <f>IFERROR(GETPIVOTDATA("Tot. Bottles",'- Ordine Aggregato -'!$A$1,"sku anker",A4223),"")</f>
        <v/>
      </c>
      <c r="N4223" s="18" t="s">
        <v>42</v>
      </c>
      <c r="O4223" s="19" t="str">
        <f t="shared" si="65"/>
        <v>Order online</v>
      </c>
      <c r="P4223" s="97" t="s">
        <v>385</v>
      </c>
      <c r="Q4223" s="13" t="s">
        <v>13727</v>
      </c>
      <c r="R4223" t="s">
        <v>16204</v>
      </c>
      <c r="S4223" s="20">
        <v>0</v>
      </c>
      <c r="T4223" s="21" t="s">
        <v>38</v>
      </c>
    </row>
    <row r="4224" spans="1:20" x14ac:dyDescent="0.35">
      <c r="A4224" s="13" t="s">
        <v>13725</v>
      </c>
      <c r="B4224" s="13"/>
      <c r="C4224" s="13"/>
      <c r="D4224" s="13" t="s">
        <v>13726</v>
      </c>
      <c r="E4224" s="13">
        <v>12</v>
      </c>
      <c r="F4224" s="14">
        <v>0.7</v>
      </c>
      <c r="G4224" s="13" t="s">
        <v>31</v>
      </c>
      <c r="H4224" s="14">
        <v>40.5</v>
      </c>
      <c r="I4224" s="15" t="s">
        <v>32</v>
      </c>
      <c r="J4224" s="16">
        <v>95.4</v>
      </c>
      <c r="K4224" s="16">
        <v>7.95</v>
      </c>
      <c r="L4224" s="17" t="s">
        <v>657</v>
      </c>
      <c r="M4224" s="163" t="str">
        <f>IFERROR(GETPIVOTDATA("Tot. Bottles",'- Ordine Aggregato -'!$A$1,"sku anker",A4224),"")</f>
        <v/>
      </c>
      <c r="N4224" s="18" t="s">
        <v>67</v>
      </c>
      <c r="O4224" s="19" t="str">
        <f t="shared" si="65"/>
        <v>Order online</v>
      </c>
      <c r="P4224" s="97" t="s">
        <v>385</v>
      </c>
      <c r="Q4224" s="13" t="s">
        <v>13727</v>
      </c>
      <c r="R4224" t="s">
        <v>13728</v>
      </c>
      <c r="S4224" s="20">
        <v>7.95</v>
      </c>
      <c r="T4224" s="21" t="s">
        <v>38</v>
      </c>
    </row>
    <row r="4225" spans="1:20" x14ac:dyDescent="0.35">
      <c r="A4225" s="13" t="s">
        <v>13729</v>
      </c>
      <c r="B4225" s="13"/>
      <c r="C4225" s="13"/>
      <c r="D4225" s="13" t="s">
        <v>13726</v>
      </c>
      <c r="E4225" s="13">
        <v>12</v>
      </c>
      <c r="F4225" s="14">
        <v>1</v>
      </c>
      <c r="G4225" s="13" t="s">
        <v>14872</v>
      </c>
      <c r="H4225" s="14">
        <v>40.5</v>
      </c>
      <c r="I4225" s="15" t="s">
        <v>32</v>
      </c>
      <c r="J4225" s="16">
        <v>138</v>
      </c>
      <c r="K4225" s="16">
        <v>11.5</v>
      </c>
      <c r="L4225" s="17" t="s">
        <v>657</v>
      </c>
      <c r="M4225" s="163" t="str">
        <f>IFERROR(GETPIVOTDATA("Tot. Bottles",'- Ordine Aggregato -'!$A$1,"sku anker",A4225),"")</f>
        <v/>
      </c>
      <c r="N4225" s="18" t="s">
        <v>34</v>
      </c>
      <c r="O4225" s="19" t="str">
        <f t="shared" si="65"/>
        <v>Order online</v>
      </c>
      <c r="P4225" s="97" t="s">
        <v>385</v>
      </c>
      <c r="Q4225" s="13" t="s">
        <v>13730</v>
      </c>
      <c r="R4225" t="s">
        <v>13731</v>
      </c>
      <c r="S4225" s="20">
        <v>0</v>
      </c>
      <c r="T4225" s="21" t="s">
        <v>38</v>
      </c>
    </row>
    <row r="4226" spans="1:20" x14ac:dyDescent="0.35">
      <c r="A4226" s="96" t="s">
        <v>13732</v>
      </c>
      <c r="D4226" s="13" t="s">
        <v>13733</v>
      </c>
      <c r="E4226" s="13">
        <v>6</v>
      </c>
      <c r="F4226" s="14">
        <v>0.7</v>
      </c>
      <c r="G4226" s="13" t="s">
        <v>31</v>
      </c>
      <c r="H4226" s="14">
        <v>35.5</v>
      </c>
      <c r="I4226" s="15" t="s">
        <v>32</v>
      </c>
      <c r="J4226" s="16">
        <v>64.5</v>
      </c>
      <c r="K4226" s="16">
        <v>10.75</v>
      </c>
      <c r="L4226" s="17" t="s">
        <v>88</v>
      </c>
      <c r="M4226" s="163" t="str">
        <f>IFERROR(GETPIVOTDATA("Tot. Bottles",'- Ordine Aggregato -'!$A$1,"sku anker",A4226),"")</f>
        <v/>
      </c>
      <c r="N4226" s="18" t="s">
        <v>67</v>
      </c>
      <c r="O4226" s="19" t="str">
        <f t="shared" si="65"/>
        <v>Order online</v>
      </c>
      <c r="P4226" s="97" t="s">
        <v>385</v>
      </c>
      <c r="Q4226" s="13" t="s">
        <v>13734</v>
      </c>
      <c r="R4226" t="s">
        <v>16205</v>
      </c>
      <c r="S4226" s="20">
        <v>10.75</v>
      </c>
      <c r="T4226" s="21" t="s">
        <v>38</v>
      </c>
    </row>
    <row r="4227" spans="1:20" x14ac:dyDescent="0.35">
      <c r="A4227" s="13" t="s">
        <v>13735</v>
      </c>
      <c r="B4227" s="13"/>
      <c r="C4227" s="13"/>
      <c r="D4227" s="13" t="s">
        <v>13736</v>
      </c>
      <c r="E4227" s="13">
        <v>6</v>
      </c>
      <c r="F4227" s="14">
        <v>1</v>
      </c>
      <c r="G4227" s="13" t="s">
        <v>14872</v>
      </c>
      <c r="H4227" s="14">
        <v>43</v>
      </c>
      <c r="I4227" s="15" t="s">
        <v>32</v>
      </c>
      <c r="J4227" s="16">
        <v>149.69999999999999</v>
      </c>
      <c r="K4227" s="16">
        <v>24.95</v>
      </c>
      <c r="L4227" s="17" t="s">
        <v>657</v>
      </c>
      <c r="M4227" s="163" t="str">
        <f>IFERROR(GETPIVOTDATA("Tot. Bottles",'- Ordine Aggregato -'!$A$1,"sku anker",A4227),"")</f>
        <v/>
      </c>
      <c r="N4227" s="18" t="s">
        <v>42</v>
      </c>
      <c r="O4227" s="19" t="str">
        <f t="shared" si="65"/>
        <v>Order online</v>
      </c>
      <c r="P4227" s="97" t="s">
        <v>385</v>
      </c>
      <c r="Q4227" s="13" t="s">
        <v>13737</v>
      </c>
      <c r="R4227" t="s">
        <v>13738</v>
      </c>
      <c r="S4227" s="20">
        <v>0</v>
      </c>
      <c r="T4227" s="21" t="s">
        <v>38</v>
      </c>
    </row>
    <row r="4228" spans="1:20" x14ac:dyDescent="0.35">
      <c r="A4228" s="96" t="s">
        <v>13739</v>
      </c>
      <c r="D4228" s="13" t="s">
        <v>13740</v>
      </c>
      <c r="E4228" s="13">
        <v>6</v>
      </c>
      <c r="F4228" s="14">
        <v>0.75</v>
      </c>
      <c r="G4228" s="13" t="s">
        <v>14872</v>
      </c>
      <c r="H4228" s="14">
        <v>18</v>
      </c>
      <c r="I4228" s="15" t="s">
        <v>32</v>
      </c>
      <c r="J4228" s="16">
        <v>82.5</v>
      </c>
      <c r="K4228" s="16">
        <v>13.75</v>
      </c>
      <c r="L4228" s="17" t="s">
        <v>713</v>
      </c>
      <c r="M4228" s="163" t="str">
        <f>IFERROR(GETPIVOTDATA("Tot. Bottles",'- Ordine Aggregato -'!$A$1,"sku anker",A4228),"")</f>
        <v/>
      </c>
      <c r="N4228" s="18" t="s">
        <v>34</v>
      </c>
      <c r="O4228" s="19" t="str">
        <f t="shared" si="65"/>
        <v>Order online</v>
      </c>
      <c r="P4228" s="97" t="s">
        <v>68</v>
      </c>
      <c r="Q4228" s="13" t="s">
        <v>13741</v>
      </c>
      <c r="R4228" t="s">
        <v>13742</v>
      </c>
      <c r="S4228" s="20">
        <v>0</v>
      </c>
      <c r="T4228" s="21" t="s">
        <v>38</v>
      </c>
    </row>
    <row r="4229" spans="1:20" x14ac:dyDescent="0.35">
      <c r="A4229" s="96" t="s">
        <v>13743</v>
      </c>
      <c r="D4229" s="13" t="s">
        <v>13744</v>
      </c>
      <c r="E4229" s="13">
        <v>6</v>
      </c>
      <c r="F4229" s="14">
        <v>0.7</v>
      </c>
      <c r="G4229" s="13" t="s">
        <v>31</v>
      </c>
      <c r="H4229" s="14">
        <v>55.2</v>
      </c>
      <c r="I4229" s="15" t="s">
        <v>32</v>
      </c>
      <c r="J4229" s="16">
        <v>239.70000000000002</v>
      </c>
      <c r="K4229" s="16">
        <v>39.950000000000003</v>
      </c>
      <c r="L4229" s="17" t="s">
        <v>657</v>
      </c>
      <c r="M4229" s="163" t="str">
        <f>IFERROR(GETPIVOTDATA("Tot. Bottles",'- Ordine Aggregato -'!$A$1,"sku anker",A4229),"")</f>
        <v/>
      </c>
      <c r="N4229" s="18" t="s">
        <v>42</v>
      </c>
      <c r="O4229" s="19" t="str">
        <f t="shared" si="65"/>
        <v>Order online</v>
      </c>
      <c r="P4229" s="97" t="s">
        <v>385</v>
      </c>
      <c r="Q4229" s="13" t="s">
        <v>13745</v>
      </c>
      <c r="R4229" t="s">
        <v>13746</v>
      </c>
      <c r="S4229" s="20">
        <v>0</v>
      </c>
      <c r="T4229" s="21" t="s">
        <v>38</v>
      </c>
    </row>
    <row r="4230" spans="1:20" x14ac:dyDescent="0.35">
      <c r="A4230" s="13" t="s">
        <v>13747</v>
      </c>
      <c r="B4230" s="13"/>
      <c r="C4230" s="13"/>
      <c r="D4230" s="13" t="s">
        <v>13748</v>
      </c>
      <c r="E4230" s="13">
        <v>6</v>
      </c>
      <c r="F4230" s="14">
        <v>0.7</v>
      </c>
      <c r="G4230" s="13" t="s">
        <v>14872</v>
      </c>
      <c r="H4230" s="14">
        <v>57.2</v>
      </c>
      <c r="I4230" s="15" t="s">
        <v>32</v>
      </c>
      <c r="J4230" s="16">
        <v>291</v>
      </c>
      <c r="K4230" s="16">
        <v>48.5</v>
      </c>
      <c r="L4230" s="17" t="s">
        <v>657</v>
      </c>
      <c r="M4230" s="163" t="str">
        <f>IFERROR(GETPIVOTDATA("Tot. Bottles",'- Ordine Aggregato -'!$A$1,"sku anker",A4230),"")</f>
        <v/>
      </c>
      <c r="N4230" s="18" t="s">
        <v>42</v>
      </c>
      <c r="O4230" s="19" t="str">
        <f t="shared" si="65"/>
        <v>Order online</v>
      </c>
      <c r="P4230" s="97" t="s">
        <v>385</v>
      </c>
      <c r="Q4230" s="13" t="s">
        <v>13745</v>
      </c>
      <c r="R4230" t="s">
        <v>13749</v>
      </c>
      <c r="S4230" s="20">
        <v>0</v>
      </c>
      <c r="T4230" s="21" t="s">
        <v>38</v>
      </c>
    </row>
    <row r="4231" spans="1:20" x14ac:dyDescent="0.35">
      <c r="A4231" s="96" t="s">
        <v>13750</v>
      </c>
      <c r="B4231" s="96"/>
      <c r="C4231" s="96"/>
      <c r="D4231" s="13" t="s">
        <v>13751</v>
      </c>
      <c r="E4231" s="13">
        <v>6</v>
      </c>
      <c r="F4231" s="14">
        <v>0.7</v>
      </c>
      <c r="G4231" s="13" t="s">
        <v>14871</v>
      </c>
      <c r="H4231" s="14">
        <v>47</v>
      </c>
      <c r="I4231" s="15" t="s">
        <v>32</v>
      </c>
      <c r="J4231" s="16">
        <v>225</v>
      </c>
      <c r="K4231" s="16">
        <v>37.5</v>
      </c>
      <c r="L4231" s="17" t="s">
        <v>657</v>
      </c>
      <c r="M4231" s="163" t="str">
        <f>IFERROR(GETPIVOTDATA("Tot. Bottles",'- Ordine Aggregato -'!$A$1,"sku anker",A4231),"")</f>
        <v/>
      </c>
      <c r="N4231" s="18" t="s">
        <v>67</v>
      </c>
      <c r="O4231" s="19" t="str">
        <f t="shared" si="65"/>
        <v>Order online</v>
      </c>
      <c r="P4231" s="97" t="s">
        <v>385</v>
      </c>
      <c r="Q4231" s="13" t="s">
        <v>13752</v>
      </c>
      <c r="R4231" t="s">
        <v>13753</v>
      </c>
      <c r="S4231" s="20">
        <v>37.5</v>
      </c>
      <c r="T4231" s="21" t="s">
        <v>38</v>
      </c>
    </row>
    <row r="4232" spans="1:20" x14ac:dyDescent="0.35">
      <c r="A4232" s="96" t="s">
        <v>13754</v>
      </c>
      <c r="D4232" s="13" t="s">
        <v>13751</v>
      </c>
      <c r="E4232" s="13">
        <v>3</v>
      </c>
      <c r="F4232" s="14">
        <v>1.75</v>
      </c>
      <c r="G4232" s="13" t="s">
        <v>14871</v>
      </c>
      <c r="H4232" s="14">
        <v>47</v>
      </c>
      <c r="I4232" s="15" t="s">
        <v>32</v>
      </c>
      <c r="J4232" s="16">
        <v>220.5</v>
      </c>
      <c r="K4232" s="16">
        <v>73.5</v>
      </c>
      <c r="L4232" s="17" t="s">
        <v>657</v>
      </c>
      <c r="M4232" s="163" t="str">
        <f>IFERROR(GETPIVOTDATA("Tot. Bottles",'- Ordine Aggregato -'!$A$1,"sku anker",A4232),"")</f>
        <v/>
      </c>
      <c r="N4232" s="18" t="s">
        <v>42</v>
      </c>
      <c r="O4232" s="19" t="str">
        <f t="shared" si="65"/>
        <v>Order online</v>
      </c>
      <c r="P4232" s="97" t="s">
        <v>385</v>
      </c>
      <c r="Q4232" s="13" t="s">
        <v>13755</v>
      </c>
      <c r="R4232" t="s">
        <v>13756</v>
      </c>
      <c r="S4232" s="20">
        <v>0</v>
      </c>
      <c r="T4232" s="21" t="s">
        <v>38</v>
      </c>
    </row>
    <row r="4233" spans="1:20" x14ac:dyDescent="0.35">
      <c r="A4233" s="13" t="s">
        <v>13757</v>
      </c>
      <c r="B4233" s="13"/>
      <c r="C4233" s="13"/>
      <c r="D4233" s="13" t="s">
        <v>13758</v>
      </c>
      <c r="E4233" s="13">
        <v>6</v>
      </c>
      <c r="F4233" s="14">
        <v>0.7</v>
      </c>
      <c r="G4233" s="13" t="s">
        <v>31</v>
      </c>
      <c r="H4233" s="14">
        <v>53.5</v>
      </c>
      <c r="I4233" s="15" t="s">
        <v>32</v>
      </c>
      <c r="J4233" s="16">
        <v>159</v>
      </c>
      <c r="K4233" s="16">
        <v>26.5</v>
      </c>
      <c r="L4233" s="17" t="s">
        <v>657</v>
      </c>
      <c r="M4233" s="163" t="str">
        <f>IFERROR(GETPIVOTDATA("Tot. Bottles",'- Ordine Aggregato -'!$A$1,"sku anker",A4233),"")</f>
        <v/>
      </c>
      <c r="N4233" s="18" t="s">
        <v>67</v>
      </c>
      <c r="O4233" s="19" t="str">
        <f t="shared" si="65"/>
        <v>Order online</v>
      </c>
      <c r="P4233" s="97" t="s">
        <v>385</v>
      </c>
      <c r="Q4233" s="13" t="s">
        <v>13759</v>
      </c>
      <c r="R4233" t="s">
        <v>13760</v>
      </c>
      <c r="S4233" s="20">
        <v>26.5</v>
      </c>
      <c r="T4233" s="21" t="s">
        <v>38</v>
      </c>
    </row>
    <row r="4234" spans="1:20" x14ac:dyDescent="0.35">
      <c r="A4234" s="96" t="s">
        <v>14479</v>
      </c>
      <c r="D4234" s="13" t="s">
        <v>13762</v>
      </c>
      <c r="E4234" s="13">
        <v>12</v>
      </c>
      <c r="F4234" s="14">
        <v>0.7</v>
      </c>
      <c r="G4234" s="13" t="s">
        <v>14871</v>
      </c>
      <c r="H4234" s="14">
        <v>40</v>
      </c>
      <c r="I4234" s="15" t="s">
        <v>32</v>
      </c>
      <c r="J4234" s="16">
        <v>47.400000000000006</v>
      </c>
      <c r="K4234" s="16">
        <v>3.95</v>
      </c>
      <c r="L4234" s="17" t="s">
        <v>448</v>
      </c>
      <c r="M4234" s="163" t="str">
        <f>IFERROR(GETPIVOTDATA("Tot. Bottles",'- Ordine Aggregato -'!$A$1,"sku anker",A4234),"")</f>
        <v/>
      </c>
      <c r="N4234" s="18" t="s">
        <v>42</v>
      </c>
      <c r="O4234" s="19" t="str">
        <f t="shared" si="65"/>
        <v>Order online</v>
      </c>
      <c r="P4234" s="97" t="s">
        <v>146</v>
      </c>
      <c r="Q4234" s="13" t="s">
        <v>13763</v>
      </c>
      <c r="R4234" t="s">
        <v>16206</v>
      </c>
      <c r="S4234" s="20">
        <v>0</v>
      </c>
      <c r="T4234" s="21" t="s">
        <v>38</v>
      </c>
    </row>
    <row r="4235" spans="1:20" x14ac:dyDescent="0.35">
      <c r="A4235" s="13" t="s">
        <v>13761</v>
      </c>
      <c r="B4235" s="13"/>
      <c r="C4235" s="13"/>
      <c r="D4235" s="13" t="s">
        <v>13762</v>
      </c>
      <c r="E4235" s="13">
        <v>6</v>
      </c>
      <c r="F4235" s="14">
        <v>0.7</v>
      </c>
      <c r="G4235" s="13" t="s">
        <v>14871</v>
      </c>
      <c r="H4235" s="14">
        <v>40</v>
      </c>
      <c r="I4235" s="15" t="s">
        <v>32</v>
      </c>
      <c r="J4235" s="16">
        <v>23.700000000000003</v>
      </c>
      <c r="K4235" s="16">
        <v>3.95</v>
      </c>
      <c r="L4235" s="17" t="s">
        <v>448</v>
      </c>
      <c r="M4235" s="163" t="str">
        <f>IFERROR(GETPIVOTDATA("Tot. Bottles",'- Ordine Aggregato -'!$A$1,"sku anker",A4235),"")</f>
        <v/>
      </c>
      <c r="N4235" s="18" t="s">
        <v>42</v>
      </c>
      <c r="O4235" s="19" t="str">
        <f t="shared" si="65"/>
        <v>Order online</v>
      </c>
      <c r="P4235" s="97" t="s">
        <v>146</v>
      </c>
      <c r="Q4235" s="13" t="s">
        <v>13763</v>
      </c>
      <c r="R4235" t="s">
        <v>13764</v>
      </c>
      <c r="S4235" s="20">
        <v>0</v>
      </c>
      <c r="T4235" s="21" t="s">
        <v>38</v>
      </c>
    </row>
    <row r="4236" spans="1:20" x14ac:dyDescent="0.35">
      <c r="A4236" s="96" t="s">
        <v>13765</v>
      </c>
      <c r="B4236" s="96"/>
      <c r="C4236" s="96"/>
      <c r="D4236" s="13" t="s">
        <v>13762</v>
      </c>
      <c r="E4236" s="13">
        <v>6</v>
      </c>
      <c r="F4236" s="14">
        <v>1</v>
      </c>
      <c r="G4236" s="13" t="s">
        <v>14871</v>
      </c>
      <c r="H4236" s="14">
        <v>40</v>
      </c>
      <c r="I4236" s="15" t="s">
        <v>32</v>
      </c>
      <c r="J4236" s="16">
        <v>33.900000000000006</v>
      </c>
      <c r="K4236" s="16">
        <v>5.65</v>
      </c>
      <c r="L4236" s="17" t="s">
        <v>448</v>
      </c>
      <c r="M4236" s="163" t="str">
        <f>IFERROR(GETPIVOTDATA("Tot. Bottles",'- Ordine Aggregato -'!$A$1,"sku anker",A4236),"")</f>
        <v/>
      </c>
      <c r="N4236" s="18" t="s">
        <v>42</v>
      </c>
      <c r="O4236" s="19" t="str">
        <f t="shared" si="65"/>
        <v>Order online</v>
      </c>
      <c r="P4236" s="97" t="s">
        <v>146</v>
      </c>
      <c r="Q4236" s="13" t="s">
        <v>13766</v>
      </c>
      <c r="R4236" t="s">
        <v>5727</v>
      </c>
      <c r="S4236" s="20">
        <v>0</v>
      </c>
      <c r="T4236" s="21" t="s">
        <v>38</v>
      </c>
    </row>
    <row r="4237" spans="1:20" x14ac:dyDescent="0.35">
      <c r="A4237" s="96" t="s">
        <v>13767</v>
      </c>
      <c r="D4237" s="13" t="s">
        <v>13768</v>
      </c>
      <c r="E4237" s="13">
        <v>8</v>
      </c>
      <c r="F4237" s="14">
        <v>0.2</v>
      </c>
      <c r="G4237" s="13" t="s">
        <v>14872</v>
      </c>
      <c r="H4237" s="14">
        <v>40</v>
      </c>
      <c r="I4237" s="15" t="s">
        <v>32</v>
      </c>
      <c r="J4237" s="16">
        <v>11.6</v>
      </c>
      <c r="K4237" s="16">
        <v>1.45</v>
      </c>
      <c r="L4237" s="17" t="s">
        <v>448</v>
      </c>
      <c r="M4237" s="163" t="str">
        <f>IFERROR(GETPIVOTDATA("Tot. Bottles",'- Ordine Aggregato -'!$A$1,"sku anker",A4237),"")</f>
        <v/>
      </c>
      <c r="N4237" s="18" t="s">
        <v>67</v>
      </c>
      <c r="O4237" s="19" t="str">
        <f t="shared" ref="O4237:O4300" si="66">HYPERLINK("https://www.ankeramsterdamspirits.nl/en/products/"&amp;A4237,"Order online")</f>
        <v>Order online</v>
      </c>
      <c r="P4237" s="97" t="s">
        <v>146</v>
      </c>
      <c r="Q4237" s="13" t="s">
        <v>13769</v>
      </c>
      <c r="R4237" t="s">
        <v>16207</v>
      </c>
      <c r="S4237" s="20">
        <v>1.45</v>
      </c>
      <c r="T4237" s="21" t="s">
        <v>38</v>
      </c>
    </row>
    <row r="4238" spans="1:20" x14ac:dyDescent="0.35">
      <c r="A4238" s="96" t="s">
        <v>13770</v>
      </c>
      <c r="D4238" s="13" t="s">
        <v>13768</v>
      </c>
      <c r="E4238" s="13">
        <v>24</v>
      </c>
      <c r="F4238" s="14">
        <v>0.2</v>
      </c>
      <c r="G4238" s="13" t="s">
        <v>14872</v>
      </c>
      <c r="H4238" s="14">
        <v>40</v>
      </c>
      <c r="I4238" s="15" t="s">
        <v>32</v>
      </c>
      <c r="J4238" s="16">
        <v>36</v>
      </c>
      <c r="K4238" s="16">
        <v>1.5</v>
      </c>
      <c r="L4238" s="17" t="s">
        <v>448</v>
      </c>
      <c r="M4238" s="163" t="str">
        <f>IFERROR(GETPIVOTDATA("Tot. Bottles",'- Ordine Aggregato -'!$A$1,"sku anker",A4238),"")</f>
        <v/>
      </c>
      <c r="N4238" s="18" t="s">
        <v>67</v>
      </c>
      <c r="O4238" s="19" t="str">
        <f t="shared" si="66"/>
        <v>Order online</v>
      </c>
      <c r="P4238" s="97" t="s">
        <v>385</v>
      </c>
      <c r="Q4238" s="13" t="s">
        <v>13771</v>
      </c>
      <c r="R4238" t="s">
        <v>13772</v>
      </c>
      <c r="S4238" s="20">
        <v>1.5</v>
      </c>
      <c r="T4238" s="21" t="s">
        <v>38</v>
      </c>
    </row>
    <row r="4239" spans="1:20" x14ac:dyDescent="0.35">
      <c r="A4239" s="96" t="s">
        <v>13773</v>
      </c>
      <c r="D4239" s="13" t="s">
        <v>13768</v>
      </c>
      <c r="E4239" s="13">
        <v>12</v>
      </c>
      <c r="F4239" s="14">
        <v>0.7</v>
      </c>
      <c r="G4239" s="13" t="s">
        <v>14872</v>
      </c>
      <c r="H4239" s="14">
        <v>40</v>
      </c>
      <c r="I4239" s="15" t="s">
        <v>32</v>
      </c>
      <c r="J4239" s="16">
        <v>37.200000000000003</v>
      </c>
      <c r="K4239" s="16">
        <v>3.1</v>
      </c>
      <c r="L4239" s="17" t="s">
        <v>448</v>
      </c>
      <c r="M4239" s="163" t="str">
        <f>IFERROR(GETPIVOTDATA("Tot. Bottles",'- Ordine Aggregato -'!$A$1,"sku anker",A4239),"")</f>
        <v/>
      </c>
      <c r="N4239" s="18" t="s">
        <v>42</v>
      </c>
      <c r="O4239" s="19" t="str">
        <f t="shared" si="66"/>
        <v>Order online</v>
      </c>
      <c r="P4239" s="97" t="s">
        <v>146</v>
      </c>
      <c r="Q4239" s="13" t="s">
        <v>13774</v>
      </c>
      <c r="R4239" t="s">
        <v>13775</v>
      </c>
      <c r="S4239" s="20">
        <v>0</v>
      </c>
      <c r="T4239" s="21" t="s">
        <v>38</v>
      </c>
    </row>
    <row r="4240" spans="1:20" x14ac:dyDescent="0.35">
      <c r="A4240" s="96" t="s">
        <v>16208</v>
      </c>
      <c r="D4240" s="13" t="s">
        <v>13777</v>
      </c>
      <c r="E4240" s="13">
        <v>24</v>
      </c>
      <c r="F4240" s="14">
        <v>275</v>
      </c>
      <c r="G4240" s="13" t="s">
        <v>767</v>
      </c>
      <c r="H4240" s="14">
        <v>3.4</v>
      </c>
      <c r="I4240" s="15" t="s">
        <v>32</v>
      </c>
      <c r="J4240" s="16">
        <v>22.799999999999997</v>
      </c>
      <c r="K4240" s="16">
        <v>0.95</v>
      </c>
      <c r="L4240" s="17" t="s">
        <v>768</v>
      </c>
      <c r="M4240" s="163" t="str">
        <f>IFERROR(GETPIVOTDATA("Tot. Bottles",'- Ordine Aggregato -'!$A$1,"sku anker",A4240),"")</f>
        <v/>
      </c>
      <c r="N4240" s="18" t="s">
        <v>42</v>
      </c>
      <c r="O4240" s="19" t="str">
        <f t="shared" si="66"/>
        <v>Order online</v>
      </c>
      <c r="P4240" s="97" t="s">
        <v>35</v>
      </c>
      <c r="Q4240" s="13" t="s">
        <v>16209</v>
      </c>
      <c r="R4240" t="s">
        <v>42</v>
      </c>
      <c r="S4240" s="20">
        <v>0</v>
      </c>
      <c r="T4240" s="21" t="s">
        <v>38</v>
      </c>
    </row>
    <row r="4241" spans="1:20" x14ac:dyDescent="0.35">
      <c r="A4241" s="96" t="s">
        <v>13776</v>
      </c>
      <c r="D4241" s="13" t="s">
        <v>13777</v>
      </c>
      <c r="E4241" s="13">
        <v>24</v>
      </c>
      <c r="F4241" s="14">
        <v>275</v>
      </c>
      <c r="G4241" s="13" t="s">
        <v>1081</v>
      </c>
      <c r="H4241" s="14">
        <v>4</v>
      </c>
      <c r="I4241" s="15" t="s">
        <v>32</v>
      </c>
      <c r="J4241" s="16">
        <v>22.799999999999997</v>
      </c>
      <c r="K4241" s="16">
        <v>0.95</v>
      </c>
      <c r="L4241" s="17" t="s">
        <v>768</v>
      </c>
      <c r="M4241" s="163" t="str">
        <f>IFERROR(GETPIVOTDATA("Tot. Bottles",'- Ordine Aggregato -'!$A$1,"sku anker",A4241),"")</f>
        <v/>
      </c>
      <c r="N4241" s="18" t="s">
        <v>34</v>
      </c>
      <c r="O4241" s="19" t="str">
        <f t="shared" si="66"/>
        <v>Order online</v>
      </c>
      <c r="P4241" s="97" t="s">
        <v>35</v>
      </c>
      <c r="Q4241" s="13" t="s">
        <v>13778</v>
      </c>
      <c r="R4241" t="s">
        <v>13779</v>
      </c>
      <c r="S4241" s="20">
        <v>0</v>
      </c>
      <c r="T4241" s="21" t="s">
        <v>38</v>
      </c>
    </row>
    <row r="4242" spans="1:20" x14ac:dyDescent="0.35">
      <c r="A4242" s="13" t="s">
        <v>13780</v>
      </c>
      <c r="B4242" s="13"/>
      <c r="C4242" s="13"/>
      <c r="D4242" s="13" t="s">
        <v>13781</v>
      </c>
      <c r="E4242" s="13">
        <v>6</v>
      </c>
      <c r="F4242" s="14">
        <v>0.7</v>
      </c>
      <c r="G4242" s="13" t="s">
        <v>14872</v>
      </c>
      <c r="H4242" s="14">
        <v>4</v>
      </c>
      <c r="I4242" s="15" t="s">
        <v>32</v>
      </c>
      <c r="J4242" s="16">
        <v>12.299999999999999</v>
      </c>
      <c r="K4242" s="16">
        <v>2.0499999999999998</v>
      </c>
      <c r="L4242" s="17" t="s">
        <v>768</v>
      </c>
      <c r="M4242" s="163" t="str">
        <f>IFERROR(GETPIVOTDATA("Tot. Bottles",'- Ordine Aggregato -'!$A$1,"sku anker",A4242),"")</f>
        <v/>
      </c>
      <c r="N4242" s="18" t="s">
        <v>34</v>
      </c>
      <c r="O4242" s="19" t="str">
        <f t="shared" si="66"/>
        <v>Order online</v>
      </c>
      <c r="P4242" s="97" t="s">
        <v>146</v>
      </c>
      <c r="Q4242" s="13" t="s">
        <v>13782</v>
      </c>
      <c r="R4242" t="s">
        <v>13783</v>
      </c>
      <c r="S4242" s="20">
        <v>0</v>
      </c>
      <c r="T4242" s="21" t="s">
        <v>38</v>
      </c>
    </row>
    <row r="4243" spans="1:20" x14ac:dyDescent="0.35">
      <c r="A4243" s="96" t="s">
        <v>13784</v>
      </c>
      <c r="D4243" s="13" t="s">
        <v>13785</v>
      </c>
      <c r="E4243" s="13">
        <v>6</v>
      </c>
      <c r="F4243" s="14">
        <v>0.7</v>
      </c>
      <c r="G4243" s="13" t="s">
        <v>14872</v>
      </c>
      <c r="H4243" s="14">
        <v>46</v>
      </c>
      <c r="I4243" s="15" t="s">
        <v>32</v>
      </c>
      <c r="J4243" s="16">
        <v>142.80000000000001</v>
      </c>
      <c r="K4243" s="16">
        <v>23.8</v>
      </c>
      <c r="L4243" s="17" t="s">
        <v>145</v>
      </c>
      <c r="M4243" s="163" t="str">
        <f>IFERROR(GETPIVOTDATA("Tot. Bottles",'- Ordine Aggregato -'!$A$1,"sku anker",A4243),"")</f>
        <v/>
      </c>
      <c r="N4243" s="18" t="s">
        <v>42</v>
      </c>
      <c r="O4243" s="19" t="str">
        <f t="shared" si="66"/>
        <v>Order online</v>
      </c>
      <c r="P4243" s="97" t="s">
        <v>146</v>
      </c>
      <c r="Q4243" s="13" t="s">
        <v>13786</v>
      </c>
      <c r="R4243" t="s">
        <v>13787</v>
      </c>
      <c r="S4243" s="20">
        <v>0</v>
      </c>
      <c r="T4243" s="21" t="s">
        <v>38</v>
      </c>
    </row>
    <row r="4244" spans="1:20" x14ac:dyDescent="0.35">
      <c r="A4244" s="13" t="s">
        <v>13788</v>
      </c>
      <c r="B4244" s="13"/>
      <c r="C4244" s="13"/>
      <c r="D4244" s="13" t="s">
        <v>13789</v>
      </c>
      <c r="E4244" s="13">
        <v>6</v>
      </c>
      <c r="F4244" s="14">
        <v>0.7</v>
      </c>
      <c r="G4244" s="13" t="s">
        <v>46</v>
      </c>
      <c r="H4244" s="14">
        <v>58</v>
      </c>
      <c r="I4244" s="15" t="s">
        <v>32</v>
      </c>
      <c r="J4244" s="16">
        <v>159</v>
      </c>
      <c r="K4244" s="16">
        <v>26.5</v>
      </c>
      <c r="L4244" s="17" t="s">
        <v>145</v>
      </c>
      <c r="M4244" s="163" t="str">
        <f>IFERROR(GETPIVOTDATA("Tot. Bottles",'- Ordine Aggregato -'!$A$1,"sku anker",A4244),"")</f>
        <v/>
      </c>
      <c r="N4244" s="18" t="s">
        <v>42</v>
      </c>
      <c r="O4244" s="19" t="str">
        <f t="shared" si="66"/>
        <v>Order online</v>
      </c>
      <c r="P4244" s="97" t="s">
        <v>146</v>
      </c>
      <c r="Q4244" s="13" t="s">
        <v>13790</v>
      </c>
      <c r="R4244" t="s">
        <v>13791</v>
      </c>
      <c r="S4244" s="20">
        <v>0</v>
      </c>
      <c r="T4244" s="21" t="s">
        <v>38</v>
      </c>
    </row>
    <row r="4245" spans="1:20" x14ac:dyDescent="0.35">
      <c r="A4245" s="96" t="s">
        <v>13792</v>
      </c>
      <c r="B4245" s="96"/>
      <c r="C4245" s="96"/>
      <c r="D4245" s="13" t="s">
        <v>13793</v>
      </c>
      <c r="E4245" s="13">
        <v>6</v>
      </c>
      <c r="F4245" s="14">
        <v>0.7</v>
      </c>
      <c r="G4245" s="13" t="s">
        <v>46</v>
      </c>
      <c r="H4245" s="14">
        <v>46</v>
      </c>
      <c r="I4245" s="15" t="s">
        <v>32</v>
      </c>
      <c r="J4245" s="16">
        <v>138</v>
      </c>
      <c r="K4245" s="16">
        <v>23</v>
      </c>
      <c r="L4245" s="17" t="s">
        <v>145</v>
      </c>
      <c r="M4245" s="163" t="str">
        <f>IFERROR(GETPIVOTDATA("Tot. Bottles",'- Ordine Aggregato -'!$A$1,"sku anker",A4245),"")</f>
        <v/>
      </c>
      <c r="N4245" s="18" t="s">
        <v>42</v>
      </c>
      <c r="O4245" s="19" t="str">
        <f t="shared" si="66"/>
        <v>Order online</v>
      </c>
      <c r="P4245" s="97" t="s">
        <v>146</v>
      </c>
      <c r="Q4245" s="13" t="s">
        <v>13794</v>
      </c>
      <c r="R4245" t="s">
        <v>13795</v>
      </c>
      <c r="S4245" s="20">
        <v>0</v>
      </c>
      <c r="T4245" s="21" t="s">
        <v>38</v>
      </c>
    </row>
    <row r="4246" spans="1:20" x14ac:dyDescent="0.35">
      <c r="A4246" s="96" t="s">
        <v>13796</v>
      </c>
      <c r="D4246" s="13" t="s">
        <v>13797</v>
      </c>
      <c r="E4246" s="13">
        <v>6</v>
      </c>
      <c r="F4246" s="14">
        <v>0.7</v>
      </c>
      <c r="G4246" s="13" t="s">
        <v>46</v>
      </c>
      <c r="H4246" s="14">
        <v>46</v>
      </c>
      <c r="I4246" s="15" t="s">
        <v>32</v>
      </c>
      <c r="J4246" s="16">
        <v>137.69999999999999</v>
      </c>
      <c r="K4246" s="16">
        <v>22.95</v>
      </c>
      <c r="L4246" s="17" t="s">
        <v>145</v>
      </c>
      <c r="M4246" s="163" t="str">
        <f>IFERROR(GETPIVOTDATA("Tot. Bottles",'- Ordine Aggregato -'!$A$1,"sku anker",A4246),"")</f>
        <v/>
      </c>
      <c r="N4246" s="18" t="s">
        <v>67</v>
      </c>
      <c r="O4246" s="19" t="str">
        <f t="shared" si="66"/>
        <v>Order online</v>
      </c>
      <c r="P4246" s="97" t="s">
        <v>146</v>
      </c>
      <c r="Q4246" s="13" t="s">
        <v>13798</v>
      </c>
      <c r="R4246" t="s">
        <v>13795</v>
      </c>
      <c r="S4246" s="20">
        <v>22.95</v>
      </c>
      <c r="T4246" s="21" t="s">
        <v>38</v>
      </c>
    </row>
    <row r="4247" spans="1:20" x14ac:dyDescent="0.35">
      <c r="A4247" s="96" t="s">
        <v>13799</v>
      </c>
      <c r="D4247" s="13" t="s">
        <v>13800</v>
      </c>
      <c r="E4247" s="13">
        <v>6</v>
      </c>
      <c r="F4247" s="14">
        <v>0.7</v>
      </c>
      <c r="G4247" s="13" t="s">
        <v>14872</v>
      </c>
      <c r="H4247" s="14">
        <v>46</v>
      </c>
      <c r="I4247" s="15" t="s">
        <v>32</v>
      </c>
      <c r="J4247" s="16">
        <v>237</v>
      </c>
      <c r="K4247" s="16">
        <v>39.5</v>
      </c>
      <c r="L4247" s="17" t="s">
        <v>145</v>
      </c>
      <c r="M4247" s="163" t="str">
        <f>IFERROR(GETPIVOTDATA("Tot. Bottles",'- Ordine Aggregato -'!$A$1,"sku anker",A4247),"")</f>
        <v/>
      </c>
      <c r="N4247" s="18" t="s">
        <v>34</v>
      </c>
      <c r="O4247" s="19" t="str">
        <f t="shared" si="66"/>
        <v>Order online</v>
      </c>
      <c r="P4247" s="97" t="s">
        <v>146</v>
      </c>
      <c r="Q4247" s="13" t="s">
        <v>13801</v>
      </c>
      <c r="R4247" t="s">
        <v>13802</v>
      </c>
      <c r="S4247" s="20">
        <v>0</v>
      </c>
      <c r="T4247" s="21" t="s">
        <v>38</v>
      </c>
    </row>
    <row r="4248" spans="1:20" x14ac:dyDescent="0.35">
      <c r="A4248" s="96" t="s">
        <v>13803</v>
      </c>
      <c r="B4248" s="96"/>
      <c r="C4248" s="96"/>
      <c r="D4248" s="13" t="s">
        <v>13804</v>
      </c>
      <c r="E4248" s="13">
        <v>6</v>
      </c>
      <c r="F4248" s="14">
        <v>0.7</v>
      </c>
      <c r="G4248" s="13" t="s">
        <v>46</v>
      </c>
      <c r="H4248" s="14">
        <v>43.2</v>
      </c>
      <c r="I4248" s="15" t="s">
        <v>32</v>
      </c>
      <c r="J4248" s="16">
        <v>96</v>
      </c>
      <c r="K4248" s="16">
        <v>16</v>
      </c>
      <c r="L4248" s="17" t="s">
        <v>657</v>
      </c>
      <c r="M4248" s="163" t="str">
        <f>IFERROR(GETPIVOTDATA("Tot. Bottles",'- Ordine Aggregato -'!$A$1,"sku anker",A4248),"")</f>
        <v/>
      </c>
      <c r="N4248" s="18" t="s">
        <v>42</v>
      </c>
      <c r="O4248" s="19" t="str">
        <f t="shared" si="66"/>
        <v>Order online</v>
      </c>
      <c r="P4248" s="97" t="s">
        <v>385</v>
      </c>
      <c r="Q4248" s="13" t="s">
        <v>13805</v>
      </c>
      <c r="R4248" t="s">
        <v>13806</v>
      </c>
      <c r="S4248" s="20">
        <v>0</v>
      </c>
      <c r="T4248" s="21" t="s">
        <v>38</v>
      </c>
    </row>
    <row r="4249" spans="1:20" x14ac:dyDescent="0.35">
      <c r="A4249" s="96" t="s">
        <v>13807</v>
      </c>
      <c r="D4249" s="13" t="s">
        <v>13804</v>
      </c>
      <c r="E4249" s="13">
        <v>6</v>
      </c>
      <c r="F4249" s="14">
        <v>0.7</v>
      </c>
      <c r="G4249" s="13" t="s">
        <v>31</v>
      </c>
      <c r="H4249" s="14">
        <v>43.2</v>
      </c>
      <c r="I4249" s="15" t="s">
        <v>32</v>
      </c>
      <c r="J4249" s="16">
        <v>96</v>
      </c>
      <c r="K4249" s="16">
        <v>16</v>
      </c>
      <c r="L4249" s="17" t="s">
        <v>657</v>
      </c>
      <c r="M4249" s="163" t="str">
        <f>IFERROR(GETPIVOTDATA("Tot. Bottles",'- Ordine Aggregato -'!$A$1,"sku anker",A4249),"")</f>
        <v/>
      </c>
      <c r="N4249" s="18" t="s">
        <v>42</v>
      </c>
      <c r="O4249" s="19" t="str">
        <f t="shared" si="66"/>
        <v>Order online</v>
      </c>
      <c r="P4249" s="97" t="s">
        <v>385</v>
      </c>
      <c r="Q4249" s="13" t="s">
        <v>13805</v>
      </c>
      <c r="R4249" t="s">
        <v>13808</v>
      </c>
      <c r="S4249" s="20">
        <v>0</v>
      </c>
      <c r="T4249" s="21" t="s">
        <v>38</v>
      </c>
    </row>
    <row r="4250" spans="1:20" x14ac:dyDescent="0.35">
      <c r="A4250" s="13" t="s">
        <v>14606</v>
      </c>
      <c r="B4250" s="13"/>
      <c r="C4250" s="13"/>
      <c r="D4250" s="13" t="s">
        <v>13804</v>
      </c>
      <c r="E4250" s="13">
        <v>6</v>
      </c>
      <c r="F4250" s="14">
        <v>1</v>
      </c>
      <c r="G4250" s="13" t="s">
        <v>46</v>
      </c>
      <c r="H4250" s="14">
        <v>45.2</v>
      </c>
      <c r="I4250" s="15" t="s">
        <v>32</v>
      </c>
      <c r="J4250" s="16">
        <v>165</v>
      </c>
      <c r="K4250" s="16">
        <v>27.5</v>
      </c>
      <c r="L4250" s="17" t="s">
        <v>657</v>
      </c>
      <c r="M4250" s="163" t="str">
        <f>IFERROR(GETPIVOTDATA("Tot. Bottles",'- Ordine Aggregato -'!$A$1,"sku anker",A4250),"")</f>
        <v/>
      </c>
      <c r="N4250" s="18" t="s">
        <v>42</v>
      </c>
      <c r="O4250" s="19" t="str">
        <f t="shared" si="66"/>
        <v>Order online</v>
      </c>
      <c r="P4250" s="97" t="s">
        <v>385</v>
      </c>
      <c r="Q4250" s="13" t="s">
        <v>16210</v>
      </c>
      <c r="R4250" t="s">
        <v>16211</v>
      </c>
      <c r="S4250" s="20">
        <v>0</v>
      </c>
      <c r="T4250" s="21" t="s">
        <v>38</v>
      </c>
    </row>
    <row r="4251" spans="1:20" x14ac:dyDescent="0.35">
      <c r="A4251" s="96" t="s">
        <v>13809</v>
      </c>
      <c r="D4251" s="13" t="s">
        <v>14531</v>
      </c>
      <c r="E4251" s="13">
        <v>3</v>
      </c>
      <c r="F4251" s="14">
        <v>0.7</v>
      </c>
      <c r="G4251" s="13" t="s">
        <v>46</v>
      </c>
      <c r="H4251" s="14">
        <v>45.2</v>
      </c>
      <c r="I4251" s="15" t="s">
        <v>32</v>
      </c>
      <c r="J4251" s="16">
        <v>2625</v>
      </c>
      <c r="K4251" s="16">
        <v>875</v>
      </c>
      <c r="L4251" s="17" t="s">
        <v>657</v>
      </c>
      <c r="M4251" s="163" t="str">
        <f>IFERROR(GETPIVOTDATA("Tot. Bottles",'- Ordine Aggregato -'!$A$1,"sku anker",A4251),"")</f>
        <v/>
      </c>
      <c r="N4251" s="18" t="s">
        <v>67</v>
      </c>
      <c r="O4251" s="19" t="str">
        <f t="shared" si="66"/>
        <v>Order online</v>
      </c>
      <c r="P4251" s="97" t="s">
        <v>385</v>
      </c>
      <c r="Q4251" s="13" t="s">
        <v>13810</v>
      </c>
      <c r="R4251" t="s">
        <v>13811</v>
      </c>
      <c r="S4251" s="20">
        <v>875</v>
      </c>
      <c r="T4251" s="21" t="s">
        <v>38</v>
      </c>
    </row>
    <row r="4252" spans="1:20" x14ac:dyDescent="0.35">
      <c r="A4252" s="13" t="s">
        <v>13812</v>
      </c>
      <c r="B4252" s="13"/>
      <c r="C4252" s="13"/>
      <c r="D4252" s="13" t="s">
        <v>13813</v>
      </c>
      <c r="E4252" s="13">
        <v>6</v>
      </c>
      <c r="F4252" s="14">
        <v>0.7</v>
      </c>
      <c r="G4252" s="13" t="s">
        <v>46</v>
      </c>
      <c r="H4252" s="14">
        <v>43.2</v>
      </c>
      <c r="I4252" s="15" t="s">
        <v>32</v>
      </c>
      <c r="J4252" s="16">
        <v>165</v>
      </c>
      <c r="K4252" s="16">
        <v>27.5</v>
      </c>
      <c r="L4252" s="17" t="s">
        <v>657</v>
      </c>
      <c r="M4252" s="163" t="str">
        <f>IFERROR(GETPIVOTDATA("Tot. Bottles",'- Ordine Aggregato -'!$A$1,"sku anker",A4252),"")</f>
        <v/>
      </c>
      <c r="N4252" s="18" t="s">
        <v>34</v>
      </c>
      <c r="O4252" s="19" t="str">
        <f t="shared" si="66"/>
        <v>Order online</v>
      </c>
      <c r="P4252" s="97" t="s">
        <v>385</v>
      </c>
      <c r="Q4252" s="13" t="s">
        <v>13814</v>
      </c>
      <c r="R4252" t="s">
        <v>13815</v>
      </c>
      <c r="S4252" s="20">
        <v>0</v>
      </c>
      <c r="T4252" s="21" t="s">
        <v>38</v>
      </c>
    </row>
    <row r="4253" spans="1:20" x14ac:dyDescent="0.35">
      <c r="A4253" s="96" t="s">
        <v>14607</v>
      </c>
      <c r="D4253" s="13" t="s">
        <v>14608</v>
      </c>
      <c r="E4253" s="13">
        <v>6</v>
      </c>
      <c r="F4253" s="14">
        <v>1</v>
      </c>
      <c r="G4253" s="13" t="s">
        <v>14872</v>
      </c>
      <c r="H4253" s="14">
        <v>45.2</v>
      </c>
      <c r="I4253" s="15" t="s">
        <v>32</v>
      </c>
      <c r="J4253" s="16">
        <v>165</v>
      </c>
      <c r="K4253" s="16">
        <v>27.5</v>
      </c>
      <c r="L4253" s="17" t="s">
        <v>657</v>
      </c>
      <c r="M4253" s="163" t="str">
        <f>IFERROR(GETPIVOTDATA("Tot. Bottles",'- Ordine Aggregato -'!$A$1,"sku anker",A4253),"")</f>
        <v/>
      </c>
      <c r="N4253" s="18" t="s">
        <v>42</v>
      </c>
      <c r="O4253" s="19" t="str">
        <f t="shared" si="66"/>
        <v>Order online</v>
      </c>
      <c r="P4253" s="97" t="s">
        <v>385</v>
      </c>
      <c r="Q4253" s="13" t="s">
        <v>16212</v>
      </c>
      <c r="R4253" t="s">
        <v>16213</v>
      </c>
      <c r="S4253" s="20">
        <v>0</v>
      </c>
      <c r="T4253" s="21" t="s">
        <v>38</v>
      </c>
    </row>
    <row r="4254" spans="1:20" x14ac:dyDescent="0.35">
      <c r="A4254" s="96" t="s">
        <v>13816</v>
      </c>
      <c r="D4254" s="13" t="s">
        <v>13817</v>
      </c>
      <c r="E4254" s="13">
        <v>6</v>
      </c>
      <c r="F4254" s="14">
        <v>0.7</v>
      </c>
      <c r="G4254" s="13" t="s">
        <v>31</v>
      </c>
      <c r="H4254" s="14">
        <v>45.2</v>
      </c>
      <c r="I4254" s="15" t="s">
        <v>32</v>
      </c>
      <c r="J4254" s="16">
        <v>135</v>
      </c>
      <c r="K4254" s="16">
        <v>22.5</v>
      </c>
      <c r="L4254" s="17" t="s">
        <v>657</v>
      </c>
      <c r="M4254" s="163" t="str">
        <f>IFERROR(GETPIVOTDATA("Tot. Bottles",'- Ordine Aggregato -'!$A$1,"sku anker",A4254),"")</f>
        <v/>
      </c>
      <c r="N4254" s="18" t="s">
        <v>34</v>
      </c>
      <c r="O4254" s="19" t="str">
        <f t="shared" si="66"/>
        <v>Order online</v>
      </c>
      <c r="P4254" s="97" t="s">
        <v>385</v>
      </c>
      <c r="Q4254" s="13" t="s">
        <v>13818</v>
      </c>
      <c r="R4254" t="s">
        <v>13819</v>
      </c>
      <c r="S4254" s="20">
        <v>0</v>
      </c>
      <c r="T4254" s="21" t="s">
        <v>38</v>
      </c>
    </row>
    <row r="4255" spans="1:20" x14ac:dyDescent="0.35">
      <c r="A4255" s="13" t="s">
        <v>13820</v>
      </c>
      <c r="B4255" s="13"/>
      <c r="C4255" s="13"/>
      <c r="D4255" s="13" t="s">
        <v>13821</v>
      </c>
      <c r="E4255" s="13">
        <v>6</v>
      </c>
      <c r="F4255" s="14">
        <v>0.7</v>
      </c>
      <c r="G4255" s="13" t="s">
        <v>14872</v>
      </c>
      <c r="H4255" s="14">
        <v>45.2</v>
      </c>
      <c r="I4255" s="15" t="s">
        <v>32</v>
      </c>
      <c r="J4255" s="16">
        <v>147</v>
      </c>
      <c r="K4255" s="16">
        <v>24.5</v>
      </c>
      <c r="L4255" s="17" t="s">
        <v>657</v>
      </c>
      <c r="M4255" s="163" t="str">
        <f>IFERROR(GETPIVOTDATA("Tot. Bottles",'- Ordine Aggregato -'!$A$1,"sku anker",A4255),"")</f>
        <v/>
      </c>
      <c r="N4255" s="18" t="s">
        <v>42</v>
      </c>
      <c r="O4255" s="19" t="str">
        <f t="shared" si="66"/>
        <v>Order online</v>
      </c>
      <c r="P4255" s="97" t="s">
        <v>385</v>
      </c>
      <c r="Q4255" s="13" t="s">
        <v>13822</v>
      </c>
      <c r="R4255" t="s">
        <v>13823</v>
      </c>
      <c r="S4255" s="20">
        <v>0</v>
      </c>
      <c r="T4255" s="21" t="s">
        <v>38</v>
      </c>
    </row>
    <row r="4256" spans="1:20" x14ac:dyDescent="0.35">
      <c r="A4256" s="96" t="s">
        <v>13824</v>
      </c>
      <c r="B4256" s="96"/>
      <c r="C4256" s="96"/>
      <c r="D4256" s="13" t="s">
        <v>13825</v>
      </c>
      <c r="E4256" s="13">
        <v>6</v>
      </c>
      <c r="F4256" s="14">
        <v>0.7</v>
      </c>
      <c r="G4256" s="13" t="s">
        <v>46</v>
      </c>
      <c r="H4256" s="14">
        <v>25</v>
      </c>
      <c r="I4256" s="15" t="s">
        <v>32</v>
      </c>
      <c r="J4256" s="16">
        <v>75</v>
      </c>
      <c r="K4256" s="16">
        <v>12.5</v>
      </c>
      <c r="L4256" s="17" t="s">
        <v>399</v>
      </c>
      <c r="M4256" s="163" t="str">
        <f>IFERROR(GETPIVOTDATA("Tot. Bottles",'- Ordine Aggregato -'!$A$1,"sku anker",A4256),"")</f>
        <v/>
      </c>
      <c r="N4256" s="18" t="s">
        <v>67</v>
      </c>
      <c r="O4256" s="19" t="str">
        <f t="shared" si="66"/>
        <v>Order online</v>
      </c>
      <c r="P4256" s="97" t="s">
        <v>146</v>
      </c>
      <c r="Q4256" s="13" t="s">
        <v>13826</v>
      </c>
      <c r="R4256" t="s">
        <v>42</v>
      </c>
      <c r="S4256" s="20">
        <v>12.5</v>
      </c>
      <c r="T4256" s="21" t="s">
        <v>38</v>
      </c>
    </row>
    <row r="4257" spans="1:20" x14ac:dyDescent="0.35">
      <c r="A4257" s="96" t="s">
        <v>13827</v>
      </c>
      <c r="B4257" s="96"/>
      <c r="C4257" s="96"/>
      <c r="D4257" s="13" t="s">
        <v>13828</v>
      </c>
      <c r="E4257" s="13">
        <v>6</v>
      </c>
      <c r="F4257" s="14">
        <v>0.2</v>
      </c>
      <c r="G4257" s="13" t="s">
        <v>46</v>
      </c>
      <c r="H4257" s="14">
        <v>40</v>
      </c>
      <c r="I4257" s="15" t="s">
        <v>32</v>
      </c>
      <c r="J4257" s="16">
        <v>42</v>
      </c>
      <c r="K4257" s="16">
        <v>7</v>
      </c>
      <c r="L4257" s="17" t="s">
        <v>384</v>
      </c>
      <c r="M4257" s="163" t="str">
        <f>IFERROR(GETPIVOTDATA("Tot. Bottles",'- Ordine Aggregato -'!$A$1,"sku anker",A4257),"")</f>
        <v/>
      </c>
      <c r="N4257" s="18" t="s">
        <v>34</v>
      </c>
      <c r="O4257" s="19" t="str">
        <f t="shared" si="66"/>
        <v>Order online</v>
      </c>
      <c r="P4257" s="97" t="s">
        <v>146</v>
      </c>
      <c r="Q4257" s="13" t="s">
        <v>13829</v>
      </c>
      <c r="R4257" t="s">
        <v>13830</v>
      </c>
      <c r="S4257" s="20">
        <v>0</v>
      </c>
      <c r="T4257" s="21" t="s">
        <v>38</v>
      </c>
    </row>
    <row r="4258" spans="1:20" x14ac:dyDescent="0.35">
      <c r="A4258" s="96" t="s">
        <v>14609</v>
      </c>
      <c r="D4258" s="13" t="s">
        <v>14610</v>
      </c>
      <c r="E4258" s="13">
        <v>6</v>
      </c>
      <c r="F4258" s="14">
        <v>1</v>
      </c>
      <c r="G4258" s="13" t="s">
        <v>46</v>
      </c>
      <c r="H4258" s="14">
        <v>54.5</v>
      </c>
      <c r="I4258" s="15" t="s">
        <v>32</v>
      </c>
      <c r="J4258" s="16">
        <v>87</v>
      </c>
      <c r="K4258" s="16">
        <v>14.5</v>
      </c>
      <c r="L4258" s="17" t="s">
        <v>104</v>
      </c>
      <c r="M4258" s="163" t="str">
        <f>IFERROR(GETPIVOTDATA("Tot. Bottles",'- Ordine Aggregato -'!$A$1,"sku anker",A4258),"")</f>
        <v/>
      </c>
      <c r="N4258" s="18" t="s">
        <v>28</v>
      </c>
      <c r="O4258" s="19" t="str">
        <f t="shared" si="66"/>
        <v>Order online</v>
      </c>
      <c r="P4258" s="97" t="s">
        <v>773</v>
      </c>
      <c r="Q4258" s="13" t="s">
        <v>16214</v>
      </c>
      <c r="R4258" t="s">
        <v>16215</v>
      </c>
      <c r="S4258" s="20">
        <v>0</v>
      </c>
      <c r="T4258" s="21" t="s">
        <v>3755</v>
      </c>
    </row>
    <row r="4259" spans="1:20" x14ac:dyDescent="0.35">
      <c r="A4259" s="13" t="s">
        <v>14423</v>
      </c>
      <c r="B4259" s="13"/>
      <c r="C4259" s="13"/>
      <c r="D4259" s="13" t="s">
        <v>14424</v>
      </c>
      <c r="E4259" s="13">
        <v>6</v>
      </c>
      <c r="F4259" s="14">
        <v>0.7</v>
      </c>
      <c r="G4259" s="13" t="s">
        <v>46</v>
      </c>
      <c r="H4259" s="14">
        <v>40</v>
      </c>
      <c r="I4259" s="15" t="s">
        <v>32</v>
      </c>
      <c r="J4259" s="16">
        <v>87</v>
      </c>
      <c r="K4259" s="16">
        <v>14.5</v>
      </c>
      <c r="L4259" s="17" t="s">
        <v>104</v>
      </c>
      <c r="M4259" s="163" t="str">
        <f>IFERROR(GETPIVOTDATA("Tot. Bottles",'- Ordine Aggregato -'!$A$1,"sku anker",A4259),"")</f>
        <v/>
      </c>
      <c r="N4259" s="18" t="s">
        <v>28</v>
      </c>
      <c r="O4259" s="19" t="str">
        <f t="shared" si="66"/>
        <v>Order online</v>
      </c>
      <c r="P4259" s="97" t="s">
        <v>773</v>
      </c>
      <c r="Q4259" s="13" t="s">
        <v>16216</v>
      </c>
      <c r="R4259" t="s">
        <v>16217</v>
      </c>
      <c r="S4259" s="20">
        <v>0</v>
      </c>
      <c r="T4259" s="21" t="s">
        <v>3755</v>
      </c>
    </row>
    <row r="4260" spans="1:20" x14ac:dyDescent="0.35">
      <c r="A4260" s="96" t="s">
        <v>13831</v>
      </c>
      <c r="D4260" s="13" t="s">
        <v>13832</v>
      </c>
      <c r="E4260" s="13">
        <v>6</v>
      </c>
      <c r="F4260" s="14">
        <v>0.7</v>
      </c>
      <c r="G4260" s="13" t="s">
        <v>46</v>
      </c>
      <c r="H4260" s="14">
        <v>45</v>
      </c>
      <c r="I4260" s="15" t="s">
        <v>32</v>
      </c>
      <c r="J4260" s="16">
        <v>195</v>
      </c>
      <c r="K4260" s="16">
        <v>32.5</v>
      </c>
      <c r="L4260" s="17" t="s">
        <v>104</v>
      </c>
      <c r="M4260" s="163" t="str">
        <f>IFERROR(GETPIVOTDATA("Tot. Bottles",'- Ordine Aggregato -'!$A$1,"sku anker",A4260),"")</f>
        <v/>
      </c>
      <c r="N4260" s="18" t="s">
        <v>42</v>
      </c>
      <c r="O4260" s="19" t="str">
        <f t="shared" si="66"/>
        <v>Order online</v>
      </c>
      <c r="P4260" s="97" t="s">
        <v>773</v>
      </c>
      <c r="Q4260" s="13" t="s">
        <v>13833</v>
      </c>
      <c r="R4260" t="s">
        <v>13834</v>
      </c>
      <c r="S4260" s="20">
        <v>0</v>
      </c>
      <c r="T4260" s="21" t="s">
        <v>38</v>
      </c>
    </row>
    <row r="4261" spans="1:20" x14ac:dyDescent="0.35">
      <c r="A4261" s="96" t="s">
        <v>13835</v>
      </c>
      <c r="D4261" s="13" t="s">
        <v>13836</v>
      </c>
      <c r="E4261" s="13">
        <v>6</v>
      </c>
      <c r="F4261" s="14">
        <v>0.7</v>
      </c>
      <c r="G4261" s="13" t="s">
        <v>46</v>
      </c>
      <c r="H4261" s="14">
        <v>63</v>
      </c>
      <c r="I4261" s="15" t="s">
        <v>32</v>
      </c>
      <c r="J4261" s="16">
        <v>63</v>
      </c>
      <c r="K4261" s="16">
        <v>10.5</v>
      </c>
      <c r="L4261" s="17" t="s">
        <v>1094</v>
      </c>
      <c r="M4261" s="163" t="str">
        <f>IFERROR(GETPIVOTDATA("Tot. Bottles",'- Ordine Aggregato -'!$A$1,"sku anker",A4261),"")</f>
        <v/>
      </c>
      <c r="N4261" s="18" t="s">
        <v>42</v>
      </c>
      <c r="O4261" s="19" t="str">
        <f t="shared" si="66"/>
        <v>Order online</v>
      </c>
      <c r="P4261" s="97" t="s">
        <v>773</v>
      </c>
      <c r="Q4261" s="13" t="s">
        <v>13837</v>
      </c>
      <c r="R4261" t="s">
        <v>13838</v>
      </c>
      <c r="S4261" s="20">
        <v>0</v>
      </c>
      <c r="T4261" s="21" t="s">
        <v>38</v>
      </c>
    </row>
    <row r="4262" spans="1:20" x14ac:dyDescent="0.35">
      <c r="A4262" s="13" t="s">
        <v>13839</v>
      </c>
      <c r="B4262" s="13"/>
      <c r="C4262" s="13"/>
      <c r="D4262" s="13" t="s">
        <v>13840</v>
      </c>
      <c r="E4262" s="13">
        <v>6</v>
      </c>
      <c r="F4262" s="14">
        <v>0.7</v>
      </c>
      <c r="G4262" s="13" t="s">
        <v>46</v>
      </c>
      <c r="H4262" s="14">
        <v>40</v>
      </c>
      <c r="I4262" s="15" t="s">
        <v>32</v>
      </c>
      <c r="J4262" s="16">
        <v>83.699999999999989</v>
      </c>
      <c r="K4262" s="16">
        <v>13.95</v>
      </c>
      <c r="L4262" s="17" t="s">
        <v>4671</v>
      </c>
      <c r="M4262" s="163" t="str">
        <f>IFERROR(GETPIVOTDATA("Tot. Bottles",'- Ordine Aggregato -'!$A$1,"sku anker",A4262),"")</f>
        <v/>
      </c>
      <c r="N4262" s="18" t="s">
        <v>34</v>
      </c>
      <c r="O4262" s="19" t="str">
        <f t="shared" si="66"/>
        <v>Order online</v>
      </c>
      <c r="P4262" s="97" t="s">
        <v>1232</v>
      </c>
      <c r="Q4262" s="13" t="s">
        <v>13841</v>
      </c>
      <c r="R4262" t="s">
        <v>13842</v>
      </c>
      <c r="S4262" s="20">
        <v>0</v>
      </c>
      <c r="T4262" s="21" t="s">
        <v>38</v>
      </c>
    </row>
    <row r="4263" spans="1:20" x14ac:dyDescent="0.35">
      <c r="A4263" s="96" t="s">
        <v>13843</v>
      </c>
      <c r="D4263" s="13" t="s">
        <v>13844</v>
      </c>
      <c r="E4263" s="13">
        <v>6</v>
      </c>
      <c r="F4263" s="14">
        <v>0.7</v>
      </c>
      <c r="G4263" s="13" t="s">
        <v>14872</v>
      </c>
      <c r="H4263" s="14">
        <v>46</v>
      </c>
      <c r="I4263" s="15" t="s">
        <v>32</v>
      </c>
      <c r="J4263" s="16">
        <v>177</v>
      </c>
      <c r="K4263" s="16">
        <v>29.5</v>
      </c>
      <c r="L4263" s="17" t="s">
        <v>4671</v>
      </c>
      <c r="M4263" s="163" t="str">
        <f>IFERROR(GETPIVOTDATA("Tot. Bottles",'- Ordine Aggregato -'!$A$1,"sku anker",A4263),"")</f>
        <v/>
      </c>
      <c r="N4263" s="18" t="s">
        <v>42</v>
      </c>
      <c r="O4263" s="19" t="str">
        <f t="shared" si="66"/>
        <v>Order online</v>
      </c>
      <c r="P4263" s="97" t="s">
        <v>1232</v>
      </c>
      <c r="Q4263" s="13" t="s">
        <v>13845</v>
      </c>
      <c r="R4263" t="s">
        <v>13846</v>
      </c>
      <c r="S4263" s="20">
        <v>0</v>
      </c>
      <c r="T4263" s="21" t="s">
        <v>38</v>
      </c>
    </row>
    <row r="4264" spans="1:20" x14ac:dyDescent="0.35">
      <c r="A4264" s="96" t="s">
        <v>13847</v>
      </c>
      <c r="B4264" s="96"/>
      <c r="C4264" s="96"/>
      <c r="D4264" s="13" t="s">
        <v>13848</v>
      </c>
      <c r="E4264" s="13">
        <v>6</v>
      </c>
      <c r="F4264" s="14">
        <v>0.7</v>
      </c>
      <c r="G4264" s="13" t="s">
        <v>46</v>
      </c>
      <c r="H4264" s="14">
        <v>37.5</v>
      </c>
      <c r="I4264" s="15" t="s">
        <v>32</v>
      </c>
      <c r="J4264" s="16">
        <v>24.299999999999997</v>
      </c>
      <c r="K4264" s="16">
        <v>4.05</v>
      </c>
      <c r="L4264" s="17" t="s">
        <v>73</v>
      </c>
      <c r="M4264" s="163" t="str">
        <f>IFERROR(GETPIVOTDATA("Tot. Bottles",'- Ordine Aggregato -'!$A$1,"sku anker",A4264),"")</f>
        <v/>
      </c>
      <c r="N4264" s="18" t="s">
        <v>42</v>
      </c>
      <c r="O4264" s="19" t="str">
        <f t="shared" si="66"/>
        <v>Order online</v>
      </c>
      <c r="P4264" s="97" t="s">
        <v>880</v>
      </c>
      <c r="Q4264" s="13" t="s">
        <v>13849</v>
      </c>
      <c r="R4264" t="s">
        <v>13850</v>
      </c>
      <c r="S4264" s="20">
        <v>0</v>
      </c>
      <c r="T4264" s="21" t="s">
        <v>38</v>
      </c>
    </row>
    <row r="4265" spans="1:20" x14ac:dyDescent="0.35">
      <c r="A4265" s="96" t="s">
        <v>13851</v>
      </c>
      <c r="D4265" s="13" t="s">
        <v>13848</v>
      </c>
      <c r="E4265" s="13">
        <v>6</v>
      </c>
      <c r="F4265" s="14">
        <v>1</v>
      </c>
      <c r="G4265" s="13" t="s">
        <v>46</v>
      </c>
      <c r="H4265" s="14">
        <v>37.5</v>
      </c>
      <c r="I4265" s="15" t="s">
        <v>32</v>
      </c>
      <c r="J4265" s="16">
        <v>30</v>
      </c>
      <c r="K4265" s="16">
        <v>5</v>
      </c>
      <c r="L4265" s="17" t="s">
        <v>73</v>
      </c>
      <c r="M4265" s="163" t="str">
        <f>IFERROR(GETPIVOTDATA("Tot. Bottles",'- Ordine Aggregato -'!$A$1,"sku anker",A4265),"")</f>
        <v/>
      </c>
      <c r="N4265" s="18" t="s">
        <v>42</v>
      </c>
      <c r="O4265" s="19" t="str">
        <f t="shared" si="66"/>
        <v>Order online</v>
      </c>
      <c r="P4265" s="97" t="s">
        <v>880</v>
      </c>
      <c r="Q4265" s="13" t="s">
        <v>13852</v>
      </c>
      <c r="R4265" t="s">
        <v>13853</v>
      </c>
      <c r="S4265" s="20">
        <v>0</v>
      </c>
      <c r="T4265" s="21" t="s">
        <v>38</v>
      </c>
    </row>
    <row r="4266" spans="1:20" x14ac:dyDescent="0.35">
      <c r="A4266" s="13" t="s">
        <v>13854</v>
      </c>
      <c r="B4266" s="13"/>
      <c r="C4266" s="13"/>
      <c r="D4266" s="13" t="s">
        <v>13855</v>
      </c>
      <c r="E4266" s="13">
        <v>6</v>
      </c>
      <c r="F4266" s="14">
        <v>0.5</v>
      </c>
      <c r="G4266" s="13" t="s">
        <v>14872</v>
      </c>
      <c r="H4266" s="14">
        <v>35</v>
      </c>
      <c r="I4266" s="15" t="s">
        <v>32</v>
      </c>
      <c r="J4266" s="16">
        <v>52.199999999999996</v>
      </c>
      <c r="K4266" s="16">
        <v>8.6999999999999993</v>
      </c>
      <c r="L4266" s="17" t="s">
        <v>502</v>
      </c>
      <c r="M4266" s="163" t="str">
        <f>IFERROR(GETPIVOTDATA("Tot. Bottles",'- Ordine Aggregato -'!$A$1,"sku anker",A4266),"")</f>
        <v/>
      </c>
      <c r="N4266" s="18" t="s">
        <v>42</v>
      </c>
      <c r="O4266" s="19" t="str">
        <f t="shared" si="66"/>
        <v>Order online</v>
      </c>
      <c r="P4266" s="97" t="s">
        <v>2989</v>
      </c>
      <c r="Q4266" s="13" t="s">
        <v>13856</v>
      </c>
      <c r="R4266" t="s">
        <v>13857</v>
      </c>
      <c r="S4266" s="20">
        <v>0</v>
      </c>
      <c r="T4266" s="21" t="s">
        <v>38</v>
      </c>
    </row>
    <row r="4267" spans="1:20" x14ac:dyDescent="0.35">
      <c r="A4267" s="13" t="s">
        <v>13858</v>
      </c>
      <c r="B4267" s="13"/>
      <c r="C4267" s="13"/>
      <c r="D4267" s="13" t="s">
        <v>13859</v>
      </c>
      <c r="E4267" s="13">
        <v>6</v>
      </c>
      <c r="F4267" s="14">
        <v>0.7</v>
      </c>
      <c r="G4267" s="13" t="s">
        <v>46</v>
      </c>
      <c r="H4267" s="14">
        <v>40</v>
      </c>
      <c r="I4267" s="15" t="s">
        <v>32</v>
      </c>
      <c r="J4267" s="16">
        <v>102</v>
      </c>
      <c r="K4267" s="16">
        <v>17</v>
      </c>
      <c r="L4267" s="17" t="s">
        <v>368</v>
      </c>
      <c r="M4267" s="163" t="str">
        <f>IFERROR(GETPIVOTDATA("Tot. Bottles",'- Ordine Aggregato -'!$A$1,"sku anker",A4267),"")</f>
        <v/>
      </c>
      <c r="N4267" s="18" t="s">
        <v>67</v>
      </c>
      <c r="O4267" s="19" t="str">
        <f t="shared" si="66"/>
        <v>Order online</v>
      </c>
      <c r="P4267" s="97" t="s">
        <v>13282</v>
      </c>
      <c r="Q4267" s="13" t="s">
        <v>13860</v>
      </c>
      <c r="R4267" t="s">
        <v>13861</v>
      </c>
      <c r="S4267" s="20">
        <v>17</v>
      </c>
      <c r="T4267" s="21" t="s">
        <v>38</v>
      </c>
    </row>
    <row r="4268" spans="1:20" x14ac:dyDescent="0.35">
      <c r="A4268" s="96" t="s">
        <v>13862</v>
      </c>
      <c r="D4268" s="13" t="s">
        <v>13863</v>
      </c>
      <c r="E4268" s="13">
        <v>6</v>
      </c>
      <c r="F4268" s="14">
        <v>0.7</v>
      </c>
      <c r="G4268" s="13" t="s">
        <v>46</v>
      </c>
      <c r="H4268" s="14">
        <v>38</v>
      </c>
      <c r="I4268" s="15" t="s">
        <v>32</v>
      </c>
      <c r="J4268" s="16">
        <v>45</v>
      </c>
      <c r="K4268" s="16">
        <v>7.5</v>
      </c>
      <c r="L4268" s="17" t="s">
        <v>368</v>
      </c>
      <c r="M4268" s="163" t="str">
        <f>IFERROR(GETPIVOTDATA("Tot. Bottles",'- Ordine Aggregato -'!$A$1,"sku anker",A4268),"")</f>
        <v/>
      </c>
      <c r="N4268" s="18" t="s">
        <v>67</v>
      </c>
      <c r="O4268" s="19" t="str">
        <f t="shared" si="66"/>
        <v>Order online</v>
      </c>
      <c r="P4268" s="97" t="s">
        <v>35</v>
      </c>
      <c r="Q4268" s="13" t="s">
        <v>13864</v>
      </c>
      <c r="R4268" t="s">
        <v>13865</v>
      </c>
      <c r="S4268" s="20">
        <v>7.5</v>
      </c>
      <c r="T4268" s="21" t="s">
        <v>38</v>
      </c>
    </row>
    <row r="4269" spans="1:20" x14ac:dyDescent="0.35">
      <c r="A4269" s="96" t="s">
        <v>13866</v>
      </c>
      <c r="D4269" s="13" t="s">
        <v>13867</v>
      </c>
      <c r="E4269" s="13">
        <v>6</v>
      </c>
      <c r="F4269" s="14">
        <v>0.7</v>
      </c>
      <c r="G4269" s="13" t="s">
        <v>14872</v>
      </c>
      <c r="H4269" s="14">
        <v>38</v>
      </c>
      <c r="I4269" s="15" t="s">
        <v>32</v>
      </c>
      <c r="J4269" s="16">
        <v>59.099999999999994</v>
      </c>
      <c r="K4269" s="16">
        <v>9.85</v>
      </c>
      <c r="L4269" s="17" t="s">
        <v>368</v>
      </c>
      <c r="M4269" s="163" t="str">
        <f>IFERROR(GETPIVOTDATA("Tot. Bottles",'- Ordine Aggregato -'!$A$1,"sku anker",A4269),"")</f>
        <v/>
      </c>
      <c r="N4269" s="18" t="s">
        <v>42</v>
      </c>
      <c r="O4269" s="19" t="str">
        <f t="shared" si="66"/>
        <v>Order online</v>
      </c>
      <c r="P4269" s="97" t="s">
        <v>35</v>
      </c>
      <c r="Q4269" s="13" t="s">
        <v>13868</v>
      </c>
      <c r="R4269" t="s">
        <v>13869</v>
      </c>
      <c r="S4269" s="20">
        <v>0</v>
      </c>
      <c r="T4269" s="21" t="s">
        <v>38</v>
      </c>
    </row>
    <row r="4270" spans="1:20" x14ac:dyDescent="0.35">
      <c r="A4270" s="96" t="s">
        <v>13870</v>
      </c>
      <c r="B4270" s="96"/>
      <c r="C4270" s="96"/>
      <c r="D4270" s="13" t="s">
        <v>13871</v>
      </c>
      <c r="E4270" s="13">
        <v>24</v>
      </c>
      <c r="F4270" s="14">
        <v>0.05</v>
      </c>
      <c r="G4270" s="13" t="s">
        <v>14872</v>
      </c>
      <c r="H4270" s="14">
        <v>38</v>
      </c>
      <c r="I4270" s="15" t="s">
        <v>32</v>
      </c>
      <c r="J4270" s="16">
        <v>48</v>
      </c>
      <c r="K4270" s="16">
        <v>2</v>
      </c>
      <c r="L4270" s="17" t="s">
        <v>368</v>
      </c>
      <c r="M4270" s="163" t="str">
        <f>IFERROR(GETPIVOTDATA("Tot. Bottles",'- Ordine Aggregato -'!$A$1,"sku anker",A4270),"")</f>
        <v/>
      </c>
      <c r="N4270" s="18" t="s">
        <v>42</v>
      </c>
      <c r="O4270" s="19" t="str">
        <f t="shared" si="66"/>
        <v>Order online</v>
      </c>
      <c r="P4270" s="97" t="s">
        <v>35</v>
      </c>
      <c r="Q4270" s="13" t="s">
        <v>13872</v>
      </c>
      <c r="R4270" t="s">
        <v>13873</v>
      </c>
      <c r="S4270" s="20">
        <v>0</v>
      </c>
      <c r="T4270" s="21" t="s">
        <v>38</v>
      </c>
    </row>
    <row r="4271" spans="1:20" x14ac:dyDescent="0.35">
      <c r="A4271" s="96" t="s">
        <v>13874</v>
      </c>
      <c r="D4271" s="13" t="s">
        <v>13875</v>
      </c>
      <c r="E4271" s="13">
        <v>6</v>
      </c>
      <c r="F4271" s="14">
        <v>1</v>
      </c>
      <c r="G4271" s="13" t="s">
        <v>14871</v>
      </c>
      <c r="H4271" s="14">
        <v>15</v>
      </c>
      <c r="I4271" s="15" t="s">
        <v>32</v>
      </c>
      <c r="J4271" s="16">
        <v>39</v>
      </c>
      <c r="K4271" s="16">
        <v>6.5</v>
      </c>
      <c r="L4271" s="17" t="s">
        <v>66</v>
      </c>
      <c r="M4271" s="163" t="str">
        <f>IFERROR(GETPIVOTDATA("Tot. Bottles",'- Ordine Aggregato -'!$A$1,"sku anker",A4271),"")</f>
        <v/>
      </c>
      <c r="N4271" s="18" t="s">
        <v>42</v>
      </c>
      <c r="O4271" s="19" t="str">
        <f t="shared" si="66"/>
        <v>Order online</v>
      </c>
      <c r="P4271" s="97" t="s">
        <v>68</v>
      </c>
      <c r="Q4271" s="13" t="s">
        <v>13876</v>
      </c>
      <c r="R4271" t="s">
        <v>13877</v>
      </c>
      <c r="S4271" s="20">
        <v>0</v>
      </c>
      <c r="T4271" s="21" t="s">
        <v>38</v>
      </c>
    </row>
    <row r="4272" spans="1:20" x14ac:dyDescent="0.35">
      <c r="A4272" s="96" t="s">
        <v>13878</v>
      </c>
      <c r="B4272" s="96"/>
      <c r="C4272" s="96"/>
      <c r="D4272" s="13" t="s">
        <v>13879</v>
      </c>
      <c r="E4272" s="13">
        <v>6</v>
      </c>
      <c r="F4272" s="14">
        <v>0.7</v>
      </c>
      <c r="G4272" s="13" t="s">
        <v>14872</v>
      </c>
      <c r="H4272" s="14">
        <v>43</v>
      </c>
      <c r="I4272" s="15" t="s">
        <v>32</v>
      </c>
      <c r="J4272" s="16">
        <v>4770</v>
      </c>
      <c r="K4272" s="16">
        <v>795</v>
      </c>
      <c r="L4272" s="17" t="s">
        <v>145</v>
      </c>
      <c r="M4272" s="163" t="str">
        <f>IFERROR(GETPIVOTDATA("Tot. Bottles",'- Ordine Aggregato -'!$A$1,"sku anker",A4272),"")</f>
        <v/>
      </c>
      <c r="N4272" s="18" t="s">
        <v>67</v>
      </c>
      <c r="O4272" s="19" t="str">
        <f t="shared" si="66"/>
        <v>Order online</v>
      </c>
      <c r="P4272" s="97" t="s">
        <v>442</v>
      </c>
      <c r="Q4272" s="13" t="s">
        <v>13880</v>
      </c>
      <c r="R4272" t="s">
        <v>42</v>
      </c>
      <c r="S4272" s="20">
        <v>795</v>
      </c>
      <c r="T4272" s="21" t="s">
        <v>38</v>
      </c>
    </row>
    <row r="4273" spans="1:20" x14ac:dyDescent="0.35">
      <c r="A4273" s="13" t="s">
        <v>14406</v>
      </c>
      <c r="B4273" s="13"/>
      <c r="C4273" s="13"/>
      <c r="D4273" s="13" t="s">
        <v>13881</v>
      </c>
      <c r="E4273" s="13">
        <v>6</v>
      </c>
      <c r="F4273" s="14">
        <v>0.7</v>
      </c>
      <c r="G4273" s="13" t="s">
        <v>31</v>
      </c>
      <c r="H4273" s="14">
        <v>40</v>
      </c>
      <c r="I4273" s="15" t="s">
        <v>32</v>
      </c>
      <c r="J4273" s="16">
        <v>156</v>
      </c>
      <c r="K4273" s="16">
        <v>26</v>
      </c>
      <c r="L4273" s="17" t="s">
        <v>448</v>
      </c>
      <c r="M4273" s="163" t="str">
        <f>IFERROR(GETPIVOTDATA("Tot. Bottles",'- Ordine Aggregato -'!$A$1,"sku anker",A4273),"")</f>
        <v/>
      </c>
      <c r="N4273" s="18" t="s">
        <v>42</v>
      </c>
      <c r="O4273" s="19" t="str">
        <f t="shared" si="66"/>
        <v>Order online</v>
      </c>
      <c r="P4273" s="97" t="s">
        <v>442</v>
      </c>
      <c r="Q4273" s="13" t="s">
        <v>16218</v>
      </c>
      <c r="R4273" t="s">
        <v>16219</v>
      </c>
      <c r="S4273" s="20">
        <v>0</v>
      </c>
      <c r="T4273" s="21" t="s">
        <v>38</v>
      </c>
    </row>
    <row r="4274" spans="1:20" x14ac:dyDescent="0.35">
      <c r="A4274" s="96" t="s">
        <v>13882</v>
      </c>
      <c r="D4274" s="13" t="s">
        <v>13881</v>
      </c>
      <c r="E4274" s="13">
        <v>12</v>
      </c>
      <c r="F4274" s="14">
        <v>0.7</v>
      </c>
      <c r="G4274" s="13" t="s">
        <v>31</v>
      </c>
      <c r="H4274" s="14">
        <v>40</v>
      </c>
      <c r="I4274" s="15" t="s">
        <v>32</v>
      </c>
      <c r="J4274" s="16">
        <v>312</v>
      </c>
      <c r="K4274" s="16">
        <v>26</v>
      </c>
      <c r="L4274" s="17" t="s">
        <v>448</v>
      </c>
      <c r="M4274" s="163" t="str">
        <f>IFERROR(GETPIVOTDATA("Tot. Bottles",'- Ordine Aggregato -'!$A$1,"sku anker",A4274),"")</f>
        <v/>
      </c>
      <c r="N4274" s="18" t="s">
        <v>42</v>
      </c>
      <c r="O4274" s="19" t="str">
        <f t="shared" si="66"/>
        <v>Order online</v>
      </c>
      <c r="P4274" s="97" t="s">
        <v>442</v>
      </c>
      <c r="Q4274" s="13" t="s">
        <v>13883</v>
      </c>
      <c r="R4274" t="s">
        <v>13884</v>
      </c>
      <c r="S4274" s="20">
        <v>0</v>
      </c>
      <c r="T4274" s="21" t="s">
        <v>38</v>
      </c>
    </row>
    <row r="4275" spans="1:20" x14ac:dyDescent="0.35">
      <c r="A4275" s="13" t="s">
        <v>13885</v>
      </c>
      <c r="B4275" s="13"/>
      <c r="C4275" s="13"/>
      <c r="D4275" s="13" t="s">
        <v>13886</v>
      </c>
      <c r="E4275" s="13">
        <v>3</v>
      </c>
      <c r="F4275" s="14">
        <v>0.7</v>
      </c>
      <c r="G4275" s="13" t="s">
        <v>46</v>
      </c>
      <c r="H4275" s="14">
        <v>46</v>
      </c>
      <c r="I4275" s="15" t="s">
        <v>32</v>
      </c>
      <c r="J4275" s="16">
        <v>145.5</v>
      </c>
      <c r="K4275" s="16">
        <v>48.5</v>
      </c>
      <c r="L4275" s="17" t="s">
        <v>4671</v>
      </c>
      <c r="M4275" s="163" t="str">
        <f>IFERROR(GETPIVOTDATA("Tot. Bottles",'- Ordine Aggregato -'!$A$1,"sku anker",A4275),"")</f>
        <v/>
      </c>
      <c r="N4275" s="18" t="s">
        <v>42</v>
      </c>
      <c r="O4275" s="19" t="str">
        <f t="shared" si="66"/>
        <v>Order online</v>
      </c>
      <c r="P4275" s="97" t="s">
        <v>1232</v>
      </c>
      <c r="Q4275" s="13" t="s">
        <v>13887</v>
      </c>
      <c r="R4275" t="s">
        <v>13888</v>
      </c>
      <c r="S4275" s="20">
        <v>0</v>
      </c>
      <c r="T4275" s="21" t="s">
        <v>38</v>
      </c>
    </row>
    <row r="4276" spans="1:20" x14ac:dyDescent="0.35">
      <c r="A4276" s="13" t="s">
        <v>13889</v>
      </c>
      <c r="B4276" s="13"/>
      <c r="C4276" s="13"/>
      <c r="D4276" s="13" t="s">
        <v>13890</v>
      </c>
      <c r="E4276" s="13">
        <v>6</v>
      </c>
      <c r="F4276" s="14">
        <v>1</v>
      </c>
      <c r="G4276" s="13" t="s">
        <v>14872</v>
      </c>
      <c r="H4276" s="14">
        <v>38</v>
      </c>
      <c r="I4276" s="15" t="s">
        <v>32</v>
      </c>
      <c r="J4276" s="16">
        <v>48.300000000000004</v>
      </c>
      <c r="K4276" s="16">
        <v>8.0500000000000007</v>
      </c>
      <c r="L4276" s="17" t="s">
        <v>416</v>
      </c>
      <c r="M4276" s="163" t="str">
        <f>IFERROR(GETPIVOTDATA("Tot. Bottles",'- Ordine Aggregato -'!$A$1,"sku anker",A4276),"")</f>
        <v/>
      </c>
      <c r="N4276" s="18" t="s">
        <v>34</v>
      </c>
      <c r="O4276" s="19" t="str">
        <f t="shared" si="66"/>
        <v>Order online</v>
      </c>
      <c r="P4276" s="97" t="s">
        <v>580</v>
      </c>
      <c r="Q4276" s="13" t="s">
        <v>13891</v>
      </c>
      <c r="R4276" t="s">
        <v>13892</v>
      </c>
      <c r="S4276" s="20">
        <v>0</v>
      </c>
      <c r="T4276" s="21" t="s">
        <v>38</v>
      </c>
    </row>
    <row r="4277" spans="1:20" x14ac:dyDescent="0.35">
      <c r="A4277" s="96" t="s">
        <v>13893</v>
      </c>
      <c r="D4277" s="13" t="s">
        <v>13894</v>
      </c>
      <c r="E4277" s="13">
        <v>6</v>
      </c>
      <c r="F4277" s="14">
        <v>375</v>
      </c>
      <c r="G4277" s="13" t="s">
        <v>767</v>
      </c>
      <c r="H4277" s="14">
        <v>15.15</v>
      </c>
      <c r="I4277" s="15" t="s">
        <v>32</v>
      </c>
      <c r="J4277" s="16">
        <v>72</v>
      </c>
      <c r="K4277" s="16">
        <v>12</v>
      </c>
      <c r="L4277" s="17" t="s">
        <v>1682</v>
      </c>
      <c r="M4277" s="163" t="str">
        <f>IFERROR(GETPIVOTDATA("Tot. Bottles",'- Ordine Aggregato -'!$A$1,"sku anker",A4277),"")</f>
        <v/>
      </c>
      <c r="N4277" s="18" t="s">
        <v>42</v>
      </c>
      <c r="O4277" s="19" t="str">
        <f t="shared" si="66"/>
        <v>Order online</v>
      </c>
      <c r="P4277" s="97" t="s">
        <v>355</v>
      </c>
      <c r="Q4277" s="13" t="s">
        <v>13895</v>
      </c>
      <c r="R4277" t="s">
        <v>13896</v>
      </c>
      <c r="S4277" s="20">
        <v>0</v>
      </c>
      <c r="T4277" s="21" t="s">
        <v>38</v>
      </c>
    </row>
    <row r="4278" spans="1:20" x14ac:dyDescent="0.35">
      <c r="A4278" s="96" t="s">
        <v>13897</v>
      </c>
      <c r="D4278" s="13" t="s">
        <v>13898</v>
      </c>
      <c r="E4278" s="13">
        <v>6</v>
      </c>
      <c r="F4278" s="14">
        <v>1</v>
      </c>
      <c r="G4278" s="13" t="s">
        <v>14872</v>
      </c>
      <c r="H4278" s="14">
        <v>15</v>
      </c>
      <c r="I4278" s="15" t="s">
        <v>32</v>
      </c>
      <c r="J4278" s="16">
        <v>39</v>
      </c>
      <c r="K4278" s="16">
        <v>6.5</v>
      </c>
      <c r="L4278" s="17" t="s">
        <v>713</v>
      </c>
      <c r="M4278" s="163" t="str">
        <f>IFERROR(GETPIVOTDATA("Tot. Bottles",'- Ordine Aggregato -'!$A$1,"sku anker",A4278),"")</f>
        <v/>
      </c>
      <c r="N4278" s="18" t="s">
        <v>34</v>
      </c>
      <c r="O4278" s="19" t="str">
        <f t="shared" si="66"/>
        <v>Order online</v>
      </c>
      <c r="P4278" s="97" t="s">
        <v>35</v>
      </c>
      <c r="Q4278" s="13" t="s">
        <v>13899</v>
      </c>
      <c r="R4278" t="s">
        <v>13900</v>
      </c>
      <c r="S4278" s="20">
        <v>0</v>
      </c>
      <c r="T4278" s="21" t="s">
        <v>38</v>
      </c>
    </row>
    <row r="4279" spans="1:20" x14ac:dyDescent="0.35">
      <c r="A4279" s="96" t="s">
        <v>13901</v>
      </c>
      <c r="D4279" s="13" t="s">
        <v>13902</v>
      </c>
      <c r="E4279" s="13">
        <v>6</v>
      </c>
      <c r="F4279" s="14">
        <v>1</v>
      </c>
      <c r="G4279" s="13" t="s">
        <v>14872</v>
      </c>
      <c r="H4279" s="14">
        <v>18</v>
      </c>
      <c r="I4279" s="15" t="s">
        <v>32</v>
      </c>
      <c r="J4279" s="16">
        <v>51.900000000000006</v>
      </c>
      <c r="K4279" s="16">
        <v>8.65</v>
      </c>
      <c r="L4279" s="17" t="s">
        <v>713</v>
      </c>
      <c r="M4279" s="163" t="str">
        <f>IFERROR(GETPIVOTDATA("Tot. Bottles",'- Ordine Aggregato -'!$A$1,"sku anker",A4279),"")</f>
        <v/>
      </c>
      <c r="N4279" s="18" t="s">
        <v>42</v>
      </c>
      <c r="O4279" s="19" t="str">
        <f t="shared" si="66"/>
        <v>Order online</v>
      </c>
      <c r="P4279" s="97" t="s">
        <v>35</v>
      </c>
      <c r="Q4279" s="13" t="s">
        <v>13903</v>
      </c>
      <c r="R4279" t="s">
        <v>13904</v>
      </c>
      <c r="S4279" s="20">
        <v>0</v>
      </c>
      <c r="T4279" s="21" t="s">
        <v>38</v>
      </c>
    </row>
    <row r="4280" spans="1:20" x14ac:dyDescent="0.35">
      <c r="A4280" s="96" t="s">
        <v>13905</v>
      </c>
      <c r="B4280" s="96"/>
      <c r="C4280" s="96"/>
      <c r="D4280" s="13" t="s">
        <v>13906</v>
      </c>
      <c r="E4280" s="13">
        <v>6</v>
      </c>
      <c r="F4280" s="14">
        <v>1</v>
      </c>
      <c r="G4280" s="13" t="s">
        <v>14872</v>
      </c>
      <c r="H4280" s="14">
        <v>18</v>
      </c>
      <c r="I4280" s="15" t="s">
        <v>32</v>
      </c>
      <c r="J4280" s="16">
        <v>51.900000000000006</v>
      </c>
      <c r="K4280" s="16">
        <v>8.65</v>
      </c>
      <c r="L4280" s="17" t="s">
        <v>713</v>
      </c>
      <c r="M4280" s="163" t="str">
        <f>IFERROR(GETPIVOTDATA("Tot. Bottles",'- Ordine Aggregato -'!$A$1,"sku anker",A4280),"")</f>
        <v/>
      </c>
      <c r="N4280" s="18" t="s">
        <v>42</v>
      </c>
      <c r="O4280" s="19" t="str">
        <f t="shared" si="66"/>
        <v>Order online</v>
      </c>
      <c r="P4280" s="97" t="s">
        <v>35</v>
      </c>
      <c r="Q4280" s="13" t="s">
        <v>13907</v>
      </c>
      <c r="R4280" t="s">
        <v>13908</v>
      </c>
      <c r="S4280" s="20">
        <v>0</v>
      </c>
      <c r="T4280" s="21" t="s">
        <v>38</v>
      </c>
    </row>
    <row r="4281" spans="1:20" x14ac:dyDescent="0.35">
      <c r="A4281" s="96" t="s">
        <v>13909</v>
      </c>
      <c r="D4281" s="13" t="s">
        <v>13910</v>
      </c>
      <c r="E4281" s="13">
        <v>6</v>
      </c>
      <c r="F4281" s="14">
        <v>0.75</v>
      </c>
      <c r="G4281" s="13" t="s">
        <v>14872</v>
      </c>
      <c r="H4281" s="14">
        <v>20</v>
      </c>
      <c r="I4281" s="15" t="s">
        <v>32</v>
      </c>
      <c r="J4281" s="16">
        <v>101.69999999999999</v>
      </c>
      <c r="K4281" s="16">
        <v>16.95</v>
      </c>
      <c r="L4281" s="17" t="s">
        <v>713</v>
      </c>
      <c r="M4281" s="163" t="str">
        <f>IFERROR(GETPIVOTDATA("Tot. Bottles",'- Ordine Aggregato -'!$A$1,"sku anker",A4281),"")</f>
        <v/>
      </c>
      <c r="N4281" s="18" t="s">
        <v>34</v>
      </c>
      <c r="O4281" s="19" t="str">
        <f t="shared" si="66"/>
        <v>Order online</v>
      </c>
      <c r="P4281" s="97" t="s">
        <v>35</v>
      </c>
      <c r="Q4281" s="13" t="s">
        <v>13911</v>
      </c>
      <c r="R4281" t="s">
        <v>13912</v>
      </c>
      <c r="S4281" s="20">
        <v>0</v>
      </c>
      <c r="T4281" s="21" t="s">
        <v>38</v>
      </c>
    </row>
    <row r="4282" spans="1:20" x14ac:dyDescent="0.35">
      <c r="A4282" s="96" t="s">
        <v>13913</v>
      </c>
      <c r="D4282" s="13" t="s">
        <v>13914</v>
      </c>
      <c r="E4282" s="13">
        <v>6</v>
      </c>
      <c r="F4282" s="14">
        <v>1</v>
      </c>
      <c r="G4282" s="13" t="s">
        <v>14872</v>
      </c>
      <c r="H4282" s="14">
        <v>15</v>
      </c>
      <c r="I4282" s="15" t="s">
        <v>32</v>
      </c>
      <c r="J4282" s="16">
        <v>39</v>
      </c>
      <c r="K4282" s="16">
        <v>6.5</v>
      </c>
      <c r="L4282" s="17" t="s">
        <v>713</v>
      </c>
      <c r="M4282" s="163" t="str">
        <f>IFERROR(GETPIVOTDATA("Tot. Bottles",'- Ordine Aggregato -'!$A$1,"sku anker",A4282),"")</f>
        <v/>
      </c>
      <c r="N4282" s="18" t="s">
        <v>34</v>
      </c>
      <c r="O4282" s="19" t="str">
        <f t="shared" si="66"/>
        <v>Order online</v>
      </c>
      <c r="P4282" s="97" t="s">
        <v>35</v>
      </c>
      <c r="Q4282" s="13" t="s">
        <v>13915</v>
      </c>
      <c r="R4282" t="s">
        <v>13904</v>
      </c>
      <c r="S4282" s="20">
        <v>0</v>
      </c>
      <c r="T4282" s="21" t="s">
        <v>38</v>
      </c>
    </row>
    <row r="4283" spans="1:20" x14ac:dyDescent="0.35">
      <c r="A4283" s="96" t="s">
        <v>14445</v>
      </c>
      <c r="D4283" s="13" t="s">
        <v>14446</v>
      </c>
      <c r="E4283" s="13">
        <v>6</v>
      </c>
      <c r="F4283" s="14">
        <v>1</v>
      </c>
      <c r="G4283" s="13" t="s">
        <v>14872</v>
      </c>
      <c r="H4283" s="14">
        <v>40</v>
      </c>
      <c r="I4283" s="15" t="s">
        <v>32</v>
      </c>
      <c r="J4283" s="16">
        <v>114</v>
      </c>
      <c r="K4283" s="16">
        <v>19</v>
      </c>
      <c r="L4283" s="17" t="s">
        <v>104</v>
      </c>
      <c r="M4283" s="163" t="str">
        <f>IFERROR(GETPIVOTDATA("Tot. Bottles",'- Ordine Aggregato -'!$A$1,"sku anker",A4283),"")</f>
        <v/>
      </c>
      <c r="N4283" s="18" t="s">
        <v>42</v>
      </c>
      <c r="O4283" s="19" t="str">
        <f t="shared" si="66"/>
        <v>Order online</v>
      </c>
      <c r="P4283" s="97" t="s">
        <v>514</v>
      </c>
      <c r="Q4283" s="13" t="s">
        <v>16220</v>
      </c>
      <c r="R4283" t="s">
        <v>16221</v>
      </c>
      <c r="S4283" s="20">
        <v>0</v>
      </c>
      <c r="T4283" s="21" t="s">
        <v>38</v>
      </c>
    </row>
    <row r="4284" spans="1:20" x14ac:dyDescent="0.35">
      <c r="A4284" s="96" t="s">
        <v>13916</v>
      </c>
      <c r="D4284" s="13" t="s">
        <v>13917</v>
      </c>
      <c r="E4284" s="13">
        <v>6</v>
      </c>
      <c r="F4284" s="14">
        <v>0.7</v>
      </c>
      <c r="G4284" s="13" t="s">
        <v>31</v>
      </c>
      <c r="H4284" s="14">
        <v>40</v>
      </c>
      <c r="I4284" s="15" t="s">
        <v>32</v>
      </c>
      <c r="J4284" s="16">
        <v>221.70000000000002</v>
      </c>
      <c r="K4284" s="16">
        <v>36.950000000000003</v>
      </c>
      <c r="L4284" s="17" t="s">
        <v>104</v>
      </c>
      <c r="M4284" s="163" t="str">
        <f>IFERROR(GETPIVOTDATA("Tot. Bottles",'- Ordine Aggregato -'!$A$1,"sku anker",A4284),"")</f>
        <v/>
      </c>
      <c r="N4284" s="18" t="s">
        <v>42</v>
      </c>
      <c r="O4284" s="19" t="str">
        <f t="shared" si="66"/>
        <v>Order online</v>
      </c>
      <c r="P4284" s="97" t="s">
        <v>514</v>
      </c>
      <c r="Q4284" s="13" t="s">
        <v>13918</v>
      </c>
      <c r="R4284" t="s">
        <v>13919</v>
      </c>
      <c r="S4284" s="20">
        <v>0</v>
      </c>
      <c r="T4284" s="21" t="s">
        <v>38</v>
      </c>
    </row>
    <row r="4285" spans="1:20" x14ac:dyDescent="0.35">
      <c r="A4285" s="13" t="s">
        <v>13920</v>
      </c>
      <c r="B4285" s="13"/>
      <c r="C4285" s="13"/>
      <c r="D4285" s="13" t="s">
        <v>13921</v>
      </c>
      <c r="E4285" s="13">
        <v>12</v>
      </c>
      <c r="F4285" s="14">
        <v>0.35</v>
      </c>
      <c r="G4285" s="13" t="s">
        <v>46</v>
      </c>
      <c r="H4285" s="14">
        <v>40</v>
      </c>
      <c r="I4285" s="15" t="s">
        <v>32</v>
      </c>
      <c r="J4285" s="16">
        <v>222</v>
      </c>
      <c r="K4285" s="16">
        <v>18.5</v>
      </c>
      <c r="L4285" s="17" t="s">
        <v>104</v>
      </c>
      <c r="M4285" s="163" t="str">
        <f>IFERROR(GETPIVOTDATA("Tot. Bottles",'- Ordine Aggregato -'!$A$1,"sku anker",A4285),"")</f>
        <v/>
      </c>
      <c r="N4285" s="18" t="s">
        <v>67</v>
      </c>
      <c r="O4285" s="19" t="str">
        <f t="shared" si="66"/>
        <v>Order online</v>
      </c>
      <c r="P4285" s="97" t="s">
        <v>514</v>
      </c>
      <c r="Q4285" s="13" t="s">
        <v>13922</v>
      </c>
      <c r="R4285" t="s">
        <v>13923</v>
      </c>
      <c r="S4285" s="20">
        <v>18.5</v>
      </c>
      <c r="T4285" s="21" t="s">
        <v>38</v>
      </c>
    </row>
    <row r="4286" spans="1:20" x14ac:dyDescent="0.35">
      <c r="A4286" s="96" t="s">
        <v>13924</v>
      </c>
      <c r="D4286" s="13" t="s">
        <v>13925</v>
      </c>
      <c r="E4286" s="13">
        <v>6</v>
      </c>
      <c r="F4286" s="14">
        <v>1</v>
      </c>
      <c r="G4286" s="13" t="s">
        <v>14871</v>
      </c>
      <c r="H4286" s="14">
        <v>40</v>
      </c>
      <c r="I4286" s="15" t="s">
        <v>32</v>
      </c>
      <c r="J4286" s="16">
        <v>243</v>
      </c>
      <c r="K4286" s="16">
        <v>40.5</v>
      </c>
      <c r="L4286" s="17" t="s">
        <v>104</v>
      </c>
      <c r="M4286" s="163" t="str">
        <f>IFERROR(GETPIVOTDATA("Tot. Bottles",'- Ordine Aggregato -'!$A$1,"sku anker",A4286),"")</f>
        <v/>
      </c>
      <c r="N4286" s="18" t="s">
        <v>34</v>
      </c>
      <c r="O4286" s="19" t="str">
        <f t="shared" si="66"/>
        <v>Order online</v>
      </c>
      <c r="P4286" s="97" t="s">
        <v>514</v>
      </c>
      <c r="Q4286" s="13" t="s">
        <v>13926</v>
      </c>
      <c r="R4286" t="s">
        <v>13927</v>
      </c>
      <c r="S4286" s="20">
        <v>0</v>
      </c>
      <c r="T4286" s="21" t="s">
        <v>38</v>
      </c>
    </row>
    <row r="4287" spans="1:20" x14ac:dyDescent="0.35">
      <c r="A4287" s="96" t="s">
        <v>14407</v>
      </c>
      <c r="D4287" s="13" t="s">
        <v>14408</v>
      </c>
      <c r="E4287" s="13">
        <v>6</v>
      </c>
      <c r="F4287" s="14">
        <v>0.7</v>
      </c>
      <c r="G4287" s="13" t="s">
        <v>14872</v>
      </c>
      <c r="H4287" s="14">
        <v>40</v>
      </c>
      <c r="I4287" s="15" t="s">
        <v>32</v>
      </c>
      <c r="J4287" s="16">
        <v>237</v>
      </c>
      <c r="K4287" s="16">
        <v>39.5</v>
      </c>
      <c r="L4287" s="17" t="s">
        <v>1143</v>
      </c>
      <c r="M4287" s="163" t="str">
        <f>IFERROR(GETPIVOTDATA("Tot. Bottles",'- Ordine Aggregato -'!$A$1,"sku anker",A4287),"")</f>
        <v/>
      </c>
      <c r="N4287" s="18" t="s">
        <v>42</v>
      </c>
      <c r="O4287" s="19" t="str">
        <f t="shared" si="66"/>
        <v>Order online</v>
      </c>
      <c r="P4287" s="97" t="s">
        <v>514</v>
      </c>
      <c r="Q4287" s="13" t="s">
        <v>16222</v>
      </c>
      <c r="R4287" t="s">
        <v>16223</v>
      </c>
      <c r="S4287" s="20">
        <v>0</v>
      </c>
      <c r="T4287" s="21" t="s">
        <v>38</v>
      </c>
    </row>
    <row r="4288" spans="1:20" x14ac:dyDescent="0.35">
      <c r="A4288" s="96" t="s">
        <v>14850</v>
      </c>
      <c r="D4288" s="13" t="s">
        <v>14851</v>
      </c>
      <c r="E4288" s="13">
        <v>6</v>
      </c>
      <c r="F4288" s="14">
        <v>0.7</v>
      </c>
      <c r="G4288" s="13" t="s">
        <v>14872</v>
      </c>
      <c r="H4288" s="14">
        <v>43</v>
      </c>
      <c r="I4288" s="15" t="s">
        <v>32</v>
      </c>
      <c r="J4288" s="16">
        <v>285</v>
      </c>
      <c r="K4288" s="16">
        <v>47.5</v>
      </c>
      <c r="L4288" s="17" t="s">
        <v>1143</v>
      </c>
      <c r="M4288" s="163" t="str">
        <f>IFERROR(GETPIVOTDATA("Tot. Bottles",'- Ordine Aggregato -'!$A$1,"sku anker",A4288),"")</f>
        <v/>
      </c>
      <c r="N4288" s="18" t="s">
        <v>42</v>
      </c>
      <c r="O4288" s="19" t="str">
        <f t="shared" si="66"/>
        <v>Order online</v>
      </c>
      <c r="P4288" s="97" t="s">
        <v>514</v>
      </c>
      <c r="Q4288" s="13" t="s">
        <v>16224</v>
      </c>
      <c r="R4288" t="s">
        <v>16225</v>
      </c>
      <c r="S4288" s="20">
        <v>0</v>
      </c>
      <c r="T4288" s="21" t="s">
        <v>38</v>
      </c>
    </row>
    <row r="4289" spans="1:20" x14ac:dyDescent="0.35">
      <c r="A4289" s="96" t="s">
        <v>13928</v>
      </c>
      <c r="B4289" s="96"/>
      <c r="C4289" s="96"/>
      <c r="D4289" s="13" t="s">
        <v>13929</v>
      </c>
      <c r="E4289" s="13">
        <v>6</v>
      </c>
      <c r="F4289" s="14">
        <v>0.7</v>
      </c>
      <c r="G4289" s="13" t="s">
        <v>31</v>
      </c>
      <c r="H4289" s="14">
        <v>43</v>
      </c>
      <c r="I4289" s="15" t="s">
        <v>32</v>
      </c>
      <c r="J4289" s="16">
        <v>285</v>
      </c>
      <c r="K4289" s="16">
        <v>47.5</v>
      </c>
      <c r="L4289" s="17" t="s">
        <v>104</v>
      </c>
      <c r="M4289" s="163" t="str">
        <f>IFERROR(GETPIVOTDATA("Tot. Bottles",'- Ordine Aggregato -'!$A$1,"sku anker",A4289),"")</f>
        <v/>
      </c>
      <c r="N4289" s="18" t="s">
        <v>34</v>
      </c>
      <c r="O4289" s="19" t="str">
        <f t="shared" si="66"/>
        <v>Order online</v>
      </c>
      <c r="P4289" s="97" t="s">
        <v>514</v>
      </c>
      <c r="Q4289" s="13" t="s">
        <v>13930</v>
      </c>
      <c r="R4289" t="s">
        <v>13931</v>
      </c>
      <c r="S4289" s="20">
        <v>0</v>
      </c>
      <c r="T4289" s="21" t="s">
        <v>38</v>
      </c>
    </row>
    <row r="4290" spans="1:20" x14ac:dyDescent="0.35">
      <c r="A4290" s="13" t="s">
        <v>13932</v>
      </c>
      <c r="B4290" s="13"/>
      <c r="C4290" s="13"/>
      <c r="D4290" s="13" t="s">
        <v>13929</v>
      </c>
      <c r="E4290" s="13">
        <v>6</v>
      </c>
      <c r="F4290" s="14">
        <v>1</v>
      </c>
      <c r="G4290" s="13" t="s">
        <v>14872</v>
      </c>
      <c r="H4290" s="14">
        <v>43</v>
      </c>
      <c r="I4290" s="15" t="s">
        <v>32</v>
      </c>
      <c r="J4290" s="16">
        <v>297</v>
      </c>
      <c r="K4290" s="16">
        <v>49.5</v>
      </c>
      <c r="L4290" s="17" t="s">
        <v>104</v>
      </c>
      <c r="M4290" s="163" t="str">
        <f>IFERROR(GETPIVOTDATA("Tot. Bottles",'- Ordine Aggregato -'!$A$1,"sku anker",A4290),"")</f>
        <v/>
      </c>
      <c r="N4290" s="18" t="s">
        <v>42</v>
      </c>
      <c r="O4290" s="19" t="str">
        <f t="shared" si="66"/>
        <v>Order online</v>
      </c>
      <c r="P4290" s="97" t="s">
        <v>514</v>
      </c>
      <c r="Q4290" s="13" t="s">
        <v>13933</v>
      </c>
      <c r="R4290" t="s">
        <v>13934</v>
      </c>
      <c r="S4290" s="20">
        <v>0</v>
      </c>
      <c r="T4290" s="21" t="s">
        <v>38</v>
      </c>
    </row>
    <row r="4291" spans="1:20" x14ac:dyDescent="0.35">
      <c r="A4291" s="96" t="s">
        <v>13935</v>
      </c>
      <c r="D4291" s="13" t="s">
        <v>13936</v>
      </c>
      <c r="E4291" s="13">
        <v>6</v>
      </c>
      <c r="F4291" s="14">
        <v>0.7</v>
      </c>
      <c r="G4291" s="13" t="s">
        <v>46</v>
      </c>
      <c r="H4291" s="14">
        <v>43</v>
      </c>
      <c r="I4291" s="15" t="s">
        <v>32</v>
      </c>
      <c r="J4291" s="16">
        <v>285</v>
      </c>
      <c r="K4291" s="16">
        <v>47.5</v>
      </c>
      <c r="L4291" s="17" t="s">
        <v>104</v>
      </c>
      <c r="M4291" s="163" t="str">
        <f>IFERROR(GETPIVOTDATA("Tot. Bottles",'- Ordine Aggregato -'!$A$1,"sku anker",A4291),"")</f>
        <v/>
      </c>
      <c r="N4291" s="18" t="s">
        <v>34</v>
      </c>
      <c r="O4291" s="19" t="str">
        <f t="shared" si="66"/>
        <v>Order online</v>
      </c>
      <c r="P4291" s="97" t="s">
        <v>514</v>
      </c>
      <c r="Q4291" s="13" t="s">
        <v>13930</v>
      </c>
      <c r="R4291" t="s">
        <v>13931</v>
      </c>
      <c r="S4291" s="20">
        <v>0</v>
      </c>
      <c r="T4291" s="21" t="s">
        <v>38</v>
      </c>
    </row>
    <row r="4292" spans="1:20" x14ac:dyDescent="0.35">
      <c r="A4292" s="96" t="s">
        <v>13937</v>
      </c>
      <c r="B4292" s="96"/>
      <c r="C4292" s="96"/>
      <c r="D4292" s="13" t="s">
        <v>13938</v>
      </c>
      <c r="E4292" s="13">
        <v>6</v>
      </c>
      <c r="F4292" s="14">
        <v>0.7</v>
      </c>
      <c r="G4292" s="13" t="s">
        <v>14872</v>
      </c>
      <c r="H4292" s="14">
        <v>40</v>
      </c>
      <c r="I4292" s="15" t="s">
        <v>32</v>
      </c>
      <c r="J4292" s="16">
        <v>345</v>
      </c>
      <c r="K4292" s="16">
        <v>57.5</v>
      </c>
      <c r="L4292" s="17" t="s">
        <v>104</v>
      </c>
      <c r="M4292" s="163" t="str">
        <f>IFERROR(GETPIVOTDATA("Tot. Bottles",'- Ordine Aggregato -'!$A$1,"sku anker",A4292),"")</f>
        <v/>
      </c>
      <c r="N4292" s="18" t="s">
        <v>34</v>
      </c>
      <c r="O4292" s="19" t="str">
        <f t="shared" si="66"/>
        <v>Order online</v>
      </c>
      <c r="P4292" s="97" t="s">
        <v>514</v>
      </c>
      <c r="Q4292" s="13" t="s">
        <v>13939</v>
      </c>
      <c r="R4292" t="s">
        <v>13940</v>
      </c>
      <c r="S4292" s="20">
        <v>0</v>
      </c>
      <c r="T4292" s="21" t="s">
        <v>38</v>
      </c>
    </row>
    <row r="4293" spans="1:20" x14ac:dyDescent="0.35">
      <c r="A4293" s="96" t="s">
        <v>13941</v>
      </c>
      <c r="B4293" s="96"/>
      <c r="C4293" s="96"/>
      <c r="D4293" s="13" t="s">
        <v>13942</v>
      </c>
      <c r="E4293" s="13">
        <v>3</v>
      </c>
      <c r="F4293" s="14">
        <v>0.7</v>
      </c>
      <c r="G4293" s="13" t="s">
        <v>46</v>
      </c>
      <c r="H4293" s="14">
        <v>45</v>
      </c>
      <c r="I4293" s="15" t="s">
        <v>32</v>
      </c>
      <c r="J4293" s="16">
        <v>570</v>
      </c>
      <c r="K4293" s="16">
        <v>190</v>
      </c>
      <c r="L4293" s="17" t="s">
        <v>104</v>
      </c>
      <c r="M4293" s="163" t="str">
        <f>IFERROR(GETPIVOTDATA("Tot. Bottles",'- Ordine Aggregato -'!$A$1,"sku anker",A4293),"")</f>
        <v/>
      </c>
      <c r="N4293" s="18" t="s">
        <v>67</v>
      </c>
      <c r="O4293" s="19" t="str">
        <f t="shared" si="66"/>
        <v>Order online</v>
      </c>
      <c r="P4293" s="97" t="s">
        <v>514</v>
      </c>
      <c r="Q4293" s="13" t="s">
        <v>13943</v>
      </c>
      <c r="R4293" t="s">
        <v>13944</v>
      </c>
      <c r="S4293" s="20">
        <v>190</v>
      </c>
      <c r="T4293" s="21" t="s">
        <v>38</v>
      </c>
    </row>
    <row r="4294" spans="1:20" x14ac:dyDescent="0.35">
      <c r="A4294" s="13" t="s">
        <v>14502</v>
      </c>
      <c r="B4294" s="13"/>
      <c r="C4294" s="13"/>
      <c r="D4294" s="13" t="s">
        <v>14503</v>
      </c>
      <c r="E4294" s="13">
        <v>3</v>
      </c>
      <c r="F4294" s="14">
        <v>0.7</v>
      </c>
      <c r="G4294" s="13" t="s">
        <v>14872</v>
      </c>
      <c r="H4294" s="14">
        <v>40</v>
      </c>
      <c r="I4294" s="15" t="s">
        <v>32</v>
      </c>
      <c r="J4294" s="16">
        <v>268.5</v>
      </c>
      <c r="K4294" s="16">
        <v>89.5</v>
      </c>
      <c r="L4294" s="17" t="s">
        <v>1143</v>
      </c>
      <c r="M4294" s="163" t="str">
        <f>IFERROR(GETPIVOTDATA("Tot. Bottles",'- Ordine Aggregato -'!$A$1,"sku anker",A4294),"")</f>
        <v/>
      </c>
      <c r="N4294" s="18" t="s">
        <v>28</v>
      </c>
      <c r="O4294" s="19" t="str">
        <f t="shared" si="66"/>
        <v>Order online</v>
      </c>
      <c r="P4294" s="97" t="s">
        <v>514</v>
      </c>
      <c r="Q4294" s="13" t="s">
        <v>16226</v>
      </c>
      <c r="R4294" t="s">
        <v>42</v>
      </c>
      <c r="S4294" s="20">
        <v>0</v>
      </c>
      <c r="T4294" s="21" t="s">
        <v>3755</v>
      </c>
    </row>
    <row r="4295" spans="1:20" x14ac:dyDescent="0.35">
      <c r="A4295" s="13" t="s">
        <v>13945</v>
      </c>
      <c r="B4295" s="13"/>
      <c r="C4295" s="13"/>
      <c r="D4295" s="13" t="s">
        <v>13946</v>
      </c>
      <c r="E4295" s="13">
        <v>6</v>
      </c>
      <c r="F4295" s="14">
        <v>0.7</v>
      </c>
      <c r="G4295" s="13" t="s">
        <v>46</v>
      </c>
      <c r="H4295" s="14">
        <v>40</v>
      </c>
      <c r="I4295" s="15" t="s">
        <v>32</v>
      </c>
      <c r="J4295" s="16">
        <v>474</v>
      </c>
      <c r="K4295" s="16">
        <v>79</v>
      </c>
      <c r="L4295" s="17" t="s">
        <v>104</v>
      </c>
      <c r="M4295" s="163" t="str">
        <f>IFERROR(GETPIVOTDATA("Tot. Bottles",'- Ordine Aggregato -'!$A$1,"sku anker",A4295),"")</f>
        <v/>
      </c>
      <c r="N4295" s="18" t="s">
        <v>67</v>
      </c>
      <c r="O4295" s="19" t="str">
        <f t="shared" si="66"/>
        <v>Order online</v>
      </c>
      <c r="P4295" s="97" t="s">
        <v>514</v>
      </c>
      <c r="Q4295" s="13" t="s">
        <v>13947</v>
      </c>
      <c r="R4295" t="s">
        <v>16227</v>
      </c>
      <c r="S4295" s="20">
        <v>79</v>
      </c>
      <c r="T4295" s="21" t="s">
        <v>38</v>
      </c>
    </row>
    <row r="4296" spans="1:20" x14ac:dyDescent="0.35">
      <c r="A4296" s="13" t="s">
        <v>14294</v>
      </c>
      <c r="B4296" s="13"/>
      <c r="C4296" s="13"/>
      <c r="D4296" s="13" t="s">
        <v>14295</v>
      </c>
      <c r="E4296" s="13">
        <v>6</v>
      </c>
      <c r="F4296" s="14">
        <v>0.7</v>
      </c>
      <c r="G4296" s="13" t="s">
        <v>14871</v>
      </c>
      <c r="H4296" s="14">
        <v>40</v>
      </c>
      <c r="I4296" s="15" t="s">
        <v>32</v>
      </c>
      <c r="J4296" s="16">
        <v>165</v>
      </c>
      <c r="K4296" s="16">
        <v>27.5</v>
      </c>
      <c r="L4296" s="17" t="s">
        <v>104</v>
      </c>
      <c r="M4296" s="163" t="str">
        <f>IFERROR(GETPIVOTDATA("Tot. Bottles",'- Ordine Aggregato -'!$A$1,"sku anker",A4296),"")</f>
        <v/>
      </c>
      <c r="N4296" s="18" t="s">
        <v>42</v>
      </c>
      <c r="O4296" s="19" t="str">
        <f t="shared" si="66"/>
        <v>Order online</v>
      </c>
      <c r="P4296" s="97" t="s">
        <v>662</v>
      </c>
      <c r="Q4296" s="13" t="s">
        <v>16228</v>
      </c>
      <c r="R4296" t="s">
        <v>16229</v>
      </c>
      <c r="S4296" s="20">
        <v>0</v>
      </c>
      <c r="T4296" s="21" t="s">
        <v>38</v>
      </c>
    </row>
    <row r="4297" spans="1:20" x14ac:dyDescent="0.35">
      <c r="A4297" s="96" t="s">
        <v>13948</v>
      </c>
      <c r="B4297" s="96"/>
      <c r="C4297" s="96"/>
      <c r="D4297" s="13" t="s">
        <v>13949</v>
      </c>
      <c r="E4297" s="13">
        <v>6</v>
      </c>
      <c r="F4297" s="14">
        <v>0.7</v>
      </c>
      <c r="G4297" s="13" t="s">
        <v>31</v>
      </c>
      <c r="H4297" s="14">
        <v>32</v>
      </c>
      <c r="I4297" s="15" t="s">
        <v>32</v>
      </c>
      <c r="J4297" s="16">
        <v>43.5</v>
      </c>
      <c r="K4297" s="16">
        <v>7.25</v>
      </c>
      <c r="L4297" s="17" t="s">
        <v>502</v>
      </c>
      <c r="M4297" s="163" t="str">
        <f>IFERROR(GETPIVOTDATA("Tot. Bottles",'- Ordine Aggregato -'!$A$1,"sku anker",A4297),"")</f>
        <v/>
      </c>
      <c r="N4297" s="18" t="s">
        <v>42</v>
      </c>
      <c r="O4297" s="19" t="str">
        <f t="shared" si="66"/>
        <v>Order online</v>
      </c>
      <c r="P4297" s="97" t="s">
        <v>355</v>
      </c>
      <c r="Q4297" s="13" t="s">
        <v>13950</v>
      </c>
      <c r="R4297" t="s">
        <v>13951</v>
      </c>
      <c r="S4297" s="20">
        <v>0</v>
      </c>
      <c r="T4297" s="21" t="s">
        <v>38</v>
      </c>
    </row>
    <row r="4298" spans="1:20" x14ac:dyDescent="0.35">
      <c r="A4298" s="96" t="s">
        <v>13952</v>
      </c>
      <c r="B4298" s="96"/>
      <c r="C4298" s="96"/>
      <c r="D4298" s="13" t="s">
        <v>13953</v>
      </c>
      <c r="E4298" s="13">
        <v>10</v>
      </c>
      <c r="F4298" s="14">
        <v>0.5</v>
      </c>
      <c r="G4298" s="13" t="s">
        <v>14872</v>
      </c>
      <c r="H4298" s="14">
        <v>38</v>
      </c>
      <c r="I4298" s="15" t="s">
        <v>32</v>
      </c>
      <c r="J4298" s="16">
        <v>175</v>
      </c>
      <c r="K4298" s="16">
        <v>17.5</v>
      </c>
      <c r="L4298" s="17" t="s">
        <v>73</v>
      </c>
      <c r="M4298" s="163" t="str">
        <f>IFERROR(GETPIVOTDATA("Tot. Bottles",'- Ordine Aggregato -'!$A$1,"sku anker",A4298),"")</f>
        <v/>
      </c>
      <c r="N4298" s="18" t="s">
        <v>34</v>
      </c>
      <c r="O4298" s="19" t="str">
        <f t="shared" si="66"/>
        <v>Order online</v>
      </c>
      <c r="P4298" s="97" t="s">
        <v>1506</v>
      </c>
      <c r="Q4298" s="13" t="s">
        <v>13954</v>
      </c>
      <c r="R4298" t="s">
        <v>42</v>
      </c>
      <c r="S4298" s="20">
        <v>0</v>
      </c>
      <c r="T4298" s="21" t="s">
        <v>38</v>
      </c>
    </row>
    <row r="4299" spans="1:20" x14ac:dyDescent="0.35">
      <c r="A4299" s="13" t="s">
        <v>13955</v>
      </c>
      <c r="B4299" s="13"/>
      <c r="C4299" s="13"/>
      <c r="D4299" s="13" t="s">
        <v>13953</v>
      </c>
      <c r="E4299" s="13">
        <v>10</v>
      </c>
      <c r="F4299" s="14">
        <v>0.7</v>
      </c>
      <c r="G4299" s="13" t="s">
        <v>14872</v>
      </c>
      <c r="H4299" s="14">
        <v>40</v>
      </c>
      <c r="I4299" s="15" t="s">
        <v>32</v>
      </c>
      <c r="J4299" s="16">
        <v>175</v>
      </c>
      <c r="K4299" s="16">
        <v>17.5</v>
      </c>
      <c r="L4299" s="17" t="s">
        <v>73</v>
      </c>
      <c r="M4299" s="163" t="str">
        <f>IFERROR(GETPIVOTDATA("Tot. Bottles",'- Ordine Aggregato -'!$A$1,"sku anker",A4299),"")</f>
        <v/>
      </c>
      <c r="N4299" s="18" t="s">
        <v>42</v>
      </c>
      <c r="O4299" s="19" t="str">
        <f t="shared" si="66"/>
        <v>Order online</v>
      </c>
      <c r="P4299" s="97" t="s">
        <v>9580</v>
      </c>
      <c r="Q4299" s="13" t="s">
        <v>13956</v>
      </c>
      <c r="R4299" t="s">
        <v>42</v>
      </c>
      <c r="S4299" s="20">
        <v>0</v>
      </c>
      <c r="T4299" s="21" t="s">
        <v>38</v>
      </c>
    </row>
    <row r="4300" spans="1:20" x14ac:dyDescent="0.35">
      <c r="A4300" s="13" t="s">
        <v>13957</v>
      </c>
      <c r="B4300" s="13"/>
      <c r="C4300" s="13"/>
      <c r="D4300" s="13" t="s">
        <v>13953</v>
      </c>
      <c r="E4300" s="13">
        <v>10</v>
      </c>
      <c r="F4300" s="14">
        <v>0.7</v>
      </c>
      <c r="G4300" s="13" t="s">
        <v>14872</v>
      </c>
      <c r="H4300" s="14">
        <v>38</v>
      </c>
      <c r="I4300" s="15" t="s">
        <v>32</v>
      </c>
      <c r="J4300" s="16">
        <v>175</v>
      </c>
      <c r="K4300" s="16">
        <v>17.5</v>
      </c>
      <c r="L4300" s="17" t="s">
        <v>73</v>
      </c>
      <c r="M4300" s="163" t="str">
        <f>IFERROR(GETPIVOTDATA("Tot. Bottles",'- Ordine Aggregato -'!$A$1,"sku anker",A4300),"")</f>
        <v/>
      </c>
      <c r="N4300" s="18" t="s">
        <v>34</v>
      </c>
      <c r="O4300" s="19" t="str">
        <f t="shared" si="66"/>
        <v>Order online</v>
      </c>
      <c r="P4300" s="97" t="s">
        <v>9580</v>
      </c>
      <c r="Q4300" s="13" t="s">
        <v>13956</v>
      </c>
      <c r="R4300" t="s">
        <v>42</v>
      </c>
      <c r="S4300" s="20">
        <v>0</v>
      </c>
      <c r="T4300" s="21" t="s">
        <v>38</v>
      </c>
    </row>
    <row r="4301" spans="1:20" x14ac:dyDescent="0.35">
      <c r="A4301" s="13" t="s">
        <v>13958</v>
      </c>
      <c r="B4301" s="13"/>
      <c r="C4301" s="13"/>
      <c r="D4301" s="13" t="s">
        <v>13959</v>
      </c>
      <c r="E4301" s="13">
        <v>12</v>
      </c>
      <c r="F4301" s="14">
        <v>0.5</v>
      </c>
      <c r="G4301" s="13" t="s">
        <v>14871</v>
      </c>
      <c r="H4301" s="14">
        <v>40</v>
      </c>
      <c r="I4301" s="15" t="s">
        <v>32</v>
      </c>
      <c r="J4301" s="16">
        <v>51</v>
      </c>
      <c r="K4301" s="16">
        <v>4.25</v>
      </c>
      <c r="L4301" s="17" t="s">
        <v>73</v>
      </c>
      <c r="M4301" s="163" t="str">
        <f>IFERROR(GETPIVOTDATA("Tot. Bottles",'- Ordine Aggregato -'!$A$1,"sku anker",A4301),"")</f>
        <v/>
      </c>
      <c r="N4301" s="18" t="s">
        <v>42</v>
      </c>
      <c r="O4301" s="19" t="str">
        <f t="shared" ref="O4301:O4349" si="67">HYPERLINK("https://www.ankeramsterdamspirits.nl/en/products/"&amp;A4301,"Order online")</f>
        <v>Order online</v>
      </c>
      <c r="P4301" s="97" t="s">
        <v>880</v>
      </c>
      <c r="Q4301" s="13" t="s">
        <v>13960</v>
      </c>
      <c r="R4301" t="s">
        <v>13961</v>
      </c>
      <c r="S4301" s="20">
        <v>0</v>
      </c>
      <c r="T4301" s="21" t="s">
        <v>38</v>
      </c>
    </row>
    <row r="4302" spans="1:20" x14ac:dyDescent="0.35">
      <c r="A4302" s="13" t="s">
        <v>13962</v>
      </c>
      <c r="B4302" s="13"/>
      <c r="C4302" s="13"/>
      <c r="D4302" s="13" t="s">
        <v>13959</v>
      </c>
      <c r="E4302" s="13">
        <v>6</v>
      </c>
      <c r="F4302" s="14">
        <v>0.7</v>
      </c>
      <c r="G4302" s="13" t="s">
        <v>14871</v>
      </c>
      <c r="H4302" s="14">
        <v>40</v>
      </c>
      <c r="I4302" s="15" t="s">
        <v>32</v>
      </c>
      <c r="J4302" s="16">
        <v>18</v>
      </c>
      <c r="K4302" s="16">
        <v>3</v>
      </c>
      <c r="L4302" s="17" t="s">
        <v>73</v>
      </c>
      <c r="M4302" s="163" t="str">
        <f>IFERROR(GETPIVOTDATA("Tot. Bottles",'- Ordine Aggregato -'!$A$1,"sku anker",A4302),"")</f>
        <v/>
      </c>
      <c r="N4302" s="18" t="s">
        <v>67</v>
      </c>
      <c r="O4302" s="19" t="str">
        <f t="shared" si="67"/>
        <v>Order online</v>
      </c>
      <c r="P4302" s="97" t="s">
        <v>880</v>
      </c>
      <c r="Q4302" s="13" t="s">
        <v>13963</v>
      </c>
      <c r="R4302" t="s">
        <v>13964</v>
      </c>
      <c r="S4302" s="20">
        <v>3</v>
      </c>
      <c r="T4302" s="21" t="s">
        <v>38</v>
      </c>
    </row>
    <row r="4303" spans="1:20" x14ac:dyDescent="0.35">
      <c r="A4303" s="96" t="s">
        <v>13965</v>
      </c>
      <c r="D4303" s="13" t="s">
        <v>13966</v>
      </c>
      <c r="E4303" s="13">
        <v>12</v>
      </c>
      <c r="F4303" s="14">
        <v>0.5</v>
      </c>
      <c r="G4303" s="13" t="s">
        <v>14872</v>
      </c>
      <c r="H4303" s="14">
        <v>30</v>
      </c>
      <c r="I4303" s="15" t="s">
        <v>32</v>
      </c>
      <c r="J4303" s="16">
        <v>43.2</v>
      </c>
      <c r="K4303" s="16">
        <v>3.6</v>
      </c>
      <c r="L4303" s="17" t="s">
        <v>66</v>
      </c>
      <c r="M4303" s="163" t="str">
        <f>IFERROR(GETPIVOTDATA("Tot. Bottles",'- Ordine Aggregato -'!$A$1,"sku anker",A4303),"")</f>
        <v/>
      </c>
      <c r="N4303" s="18" t="s">
        <v>42</v>
      </c>
      <c r="O4303" s="19" t="str">
        <f t="shared" si="67"/>
        <v>Order online</v>
      </c>
      <c r="P4303" s="97" t="s">
        <v>880</v>
      </c>
      <c r="Q4303" s="13" t="s">
        <v>13967</v>
      </c>
      <c r="R4303" t="s">
        <v>13968</v>
      </c>
      <c r="S4303" s="20">
        <v>0</v>
      </c>
      <c r="T4303" s="21" t="s">
        <v>38</v>
      </c>
    </row>
    <row r="4304" spans="1:20" x14ac:dyDescent="0.35">
      <c r="A4304" s="96" t="s">
        <v>13969</v>
      </c>
      <c r="D4304" s="13" t="s">
        <v>13970</v>
      </c>
      <c r="E4304" s="13">
        <v>12</v>
      </c>
      <c r="F4304" s="14">
        <v>0.5</v>
      </c>
      <c r="G4304" s="13" t="s">
        <v>31</v>
      </c>
      <c r="H4304" s="14">
        <v>30</v>
      </c>
      <c r="I4304" s="15" t="s">
        <v>32</v>
      </c>
      <c r="J4304" s="16">
        <v>43.2</v>
      </c>
      <c r="K4304" s="16">
        <v>3.6</v>
      </c>
      <c r="L4304" s="17" t="s">
        <v>66</v>
      </c>
      <c r="M4304" s="163" t="str">
        <f>IFERROR(GETPIVOTDATA("Tot. Bottles",'- Ordine Aggregato -'!$A$1,"sku anker",A4304),"")</f>
        <v/>
      </c>
      <c r="N4304" s="18" t="s">
        <v>42</v>
      </c>
      <c r="O4304" s="19" t="str">
        <f t="shared" si="67"/>
        <v>Order online</v>
      </c>
      <c r="P4304" s="97" t="s">
        <v>880</v>
      </c>
      <c r="Q4304" s="13" t="s">
        <v>13971</v>
      </c>
      <c r="R4304" t="s">
        <v>13972</v>
      </c>
      <c r="S4304" s="20">
        <v>0</v>
      </c>
      <c r="T4304" s="21" t="s">
        <v>38</v>
      </c>
    </row>
    <row r="4305" spans="1:20" x14ac:dyDescent="0.35">
      <c r="A4305" s="96" t="s">
        <v>13973</v>
      </c>
      <c r="D4305" s="13" t="s">
        <v>13974</v>
      </c>
      <c r="E4305" s="13">
        <v>12</v>
      </c>
      <c r="F4305" s="14">
        <v>0.5</v>
      </c>
      <c r="G4305" s="13" t="s">
        <v>14872</v>
      </c>
      <c r="H4305" s="14">
        <v>34</v>
      </c>
      <c r="I4305" s="15" t="s">
        <v>32</v>
      </c>
      <c r="J4305" s="16">
        <v>39</v>
      </c>
      <c r="K4305" s="16">
        <v>3.25</v>
      </c>
      <c r="L4305" s="17" t="s">
        <v>66</v>
      </c>
      <c r="M4305" s="163" t="str">
        <f>IFERROR(GETPIVOTDATA("Tot. Bottles",'- Ordine Aggregato -'!$A$1,"sku anker",A4305),"")</f>
        <v/>
      </c>
      <c r="N4305" s="18" t="s">
        <v>34</v>
      </c>
      <c r="O4305" s="19" t="str">
        <f t="shared" si="67"/>
        <v>Order online</v>
      </c>
      <c r="P4305" s="97" t="s">
        <v>880</v>
      </c>
      <c r="Q4305" s="13" t="s">
        <v>13975</v>
      </c>
      <c r="R4305" t="s">
        <v>13976</v>
      </c>
      <c r="S4305" s="20">
        <v>0</v>
      </c>
      <c r="T4305" s="21" t="s">
        <v>38</v>
      </c>
    </row>
    <row r="4306" spans="1:20" x14ac:dyDescent="0.35">
      <c r="A4306" s="13" t="s">
        <v>13977</v>
      </c>
      <c r="B4306" s="13"/>
      <c r="C4306" s="13"/>
      <c r="D4306" s="13" t="s">
        <v>13974</v>
      </c>
      <c r="E4306" s="13">
        <v>6</v>
      </c>
      <c r="F4306" s="14">
        <v>0.7</v>
      </c>
      <c r="G4306" s="13" t="s">
        <v>31</v>
      </c>
      <c r="H4306" s="14">
        <v>34</v>
      </c>
      <c r="I4306" s="15" t="s">
        <v>32</v>
      </c>
      <c r="J4306" s="16">
        <v>27</v>
      </c>
      <c r="K4306" s="16">
        <v>4.5</v>
      </c>
      <c r="L4306" s="17" t="s">
        <v>66</v>
      </c>
      <c r="M4306" s="163" t="str">
        <f>IFERROR(GETPIVOTDATA("Tot. Bottles",'- Ordine Aggregato -'!$A$1,"sku anker",A4306),"")</f>
        <v/>
      </c>
      <c r="N4306" s="18" t="s">
        <v>34</v>
      </c>
      <c r="O4306" s="19" t="str">
        <f t="shared" si="67"/>
        <v>Order online</v>
      </c>
      <c r="P4306" s="97" t="s">
        <v>880</v>
      </c>
      <c r="Q4306" s="13" t="s">
        <v>13978</v>
      </c>
      <c r="R4306" t="s">
        <v>13979</v>
      </c>
      <c r="S4306" s="20">
        <v>0</v>
      </c>
      <c r="T4306" s="21" t="s">
        <v>38</v>
      </c>
    </row>
    <row r="4307" spans="1:20" x14ac:dyDescent="0.35">
      <c r="A4307" s="13" t="s">
        <v>13980</v>
      </c>
      <c r="B4307" s="13"/>
      <c r="C4307" s="13"/>
      <c r="D4307" s="13" t="s">
        <v>13981</v>
      </c>
      <c r="E4307" s="13">
        <v>15</v>
      </c>
      <c r="F4307" s="14">
        <v>0.5</v>
      </c>
      <c r="G4307" s="13" t="s">
        <v>46</v>
      </c>
      <c r="H4307" s="14">
        <v>40</v>
      </c>
      <c r="I4307" s="15" t="s">
        <v>32</v>
      </c>
      <c r="J4307" s="16">
        <v>40.5</v>
      </c>
      <c r="K4307" s="16">
        <v>2.7</v>
      </c>
      <c r="L4307" s="17" t="s">
        <v>73</v>
      </c>
      <c r="M4307" s="163" t="str">
        <f>IFERROR(GETPIVOTDATA("Tot. Bottles",'- Ordine Aggregato -'!$A$1,"sku anker",A4307),"")</f>
        <v/>
      </c>
      <c r="N4307" s="18" t="s">
        <v>42</v>
      </c>
      <c r="O4307" s="19" t="str">
        <f t="shared" si="67"/>
        <v>Order online</v>
      </c>
      <c r="P4307" s="97" t="s">
        <v>880</v>
      </c>
      <c r="Q4307" s="13" t="s">
        <v>13982</v>
      </c>
      <c r="R4307" t="s">
        <v>13983</v>
      </c>
      <c r="S4307" s="20">
        <v>0</v>
      </c>
      <c r="T4307" s="21" t="s">
        <v>38</v>
      </c>
    </row>
    <row r="4308" spans="1:20" x14ac:dyDescent="0.35">
      <c r="A4308" s="96" t="s">
        <v>13984</v>
      </c>
      <c r="D4308" s="13" t="s">
        <v>13981</v>
      </c>
      <c r="E4308" s="13">
        <v>6</v>
      </c>
      <c r="F4308" s="14">
        <v>0.7</v>
      </c>
      <c r="G4308" s="13" t="s">
        <v>14872</v>
      </c>
      <c r="H4308" s="14">
        <v>37.5</v>
      </c>
      <c r="I4308" s="15" t="s">
        <v>32</v>
      </c>
      <c r="J4308" s="16">
        <v>23.700000000000003</v>
      </c>
      <c r="K4308" s="16">
        <v>3.95</v>
      </c>
      <c r="L4308" s="17" t="s">
        <v>73</v>
      </c>
      <c r="M4308" s="163" t="str">
        <f>IFERROR(GETPIVOTDATA("Tot. Bottles",'- Ordine Aggregato -'!$A$1,"sku anker",A4308),"")</f>
        <v/>
      </c>
      <c r="N4308" s="18" t="s">
        <v>42</v>
      </c>
      <c r="O4308" s="19" t="str">
        <f t="shared" si="67"/>
        <v>Order online</v>
      </c>
      <c r="P4308" s="97" t="s">
        <v>880</v>
      </c>
      <c r="Q4308" s="13" t="s">
        <v>13985</v>
      </c>
      <c r="R4308" t="s">
        <v>13986</v>
      </c>
      <c r="S4308" s="20">
        <v>0</v>
      </c>
      <c r="T4308" s="21" t="s">
        <v>38</v>
      </c>
    </row>
    <row r="4309" spans="1:20" x14ac:dyDescent="0.35">
      <c r="A4309" s="96" t="s">
        <v>13987</v>
      </c>
      <c r="B4309" s="96"/>
      <c r="C4309" s="96"/>
      <c r="D4309" s="13" t="s">
        <v>13988</v>
      </c>
      <c r="E4309" s="13">
        <v>6</v>
      </c>
      <c r="F4309" s="14">
        <v>0.7</v>
      </c>
      <c r="G4309" s="13" t="s">
        <v>46</v>
      </c>
      <c r="H4309" s="14">
        <v>40</v>
      </c>
      <c r="I4309" s="15" t="s">
        <v>32</v>
      </c>
      <c r="J4309" s="16">
        <v>21.6</v>
      </c>
      <c r="K4309" s="16">
        <v>3.6</v>
      </c>
      <c r="L4309" s="17" t="s">
        <v>73</v>
      </c>
      <c r="M4309" s="163" t="str">
        <f>IFERROR(GETPIVOTDATA("Tot. Bottles",'- Ordine Aggregato -'!$A$1,"sku anker",A4309),"")</f>
        <v/>
      </c>
      <c r="N4309" s="18" t="s">
        <v>67</v>
      </c>
      <c r="O4309" s="19" t="str">
        <f t="shared" si="67"/>
        <v>Order online</v>
      </c>
      <c r="P4309" s="97" t="s">
        <v>880</v>
      </c>
      <c r="Q4309" s="13" t="s">
        <v>13989</v>
      </c>
      <c r="R4309" t="s">
        <v>13990</v>
      </c>
      <c r="S4309" s="20">
        <v>3.6</v>
      </c>
      <c r="T4309" s="21" t="s">
        <v>38</v>
      </c>
    </row>
    <row r="4310" spans="1:20" x14ac:dyDescent="0.35">
      <c r="A4310" s="13" t="s">
        <v>13991</v>
      </c>
      <c r="B4310" s="13"/>
      <c r="C4310" s="13"/>
      <c r="D4310" s="13" t="s">
        <v>13988</v>
      </c>
      <c r="E4310" s="13">
        <v>6</v>
      </c>
      <c r="F4310" s="14">
        <v>1</v>
      </c>
      <c r="G4310" s="13" t="s">
        <v>46</v>
      </c>
      <c r="H4310" s="14">
        <v>40</v>
      </c>
      <c r="I4310" s="15" t="s">
        <v>32</v>
      </c>
      <c r="J4310" s="16">
        <v>29.099999999999998</v>
      </c>
      <c r="K4310" s="16">
        <v>4.8499999999999996</v>
      </c>
      <c r="L4310" s="17" t="s">
        <v>73</v>
      </c>
      <c r="M4310" s="163" t="str">
        <f>IFERROR(GETPIVOTDATA("Tot. Bottles",'- Ordine Aggregato -'!$A$1,"sku anker",A4310),"")</f>
        <v/>
      </c>
      <c r="N4310" s="18" t="s">
        <v>42</v>
      </c>
      <c r="O4310" s="19" t="str">
        <f t="shared" si="67"/>
        <v>Order online</v>
      </c>
      <c r="P4310" s="97" t="s">
        <v>880</v>
      </c>
      <c r="Q4310" s="13" t="s">
        <v>13992</v>
      </c>
      <c r="R4310" t="s">
        <v>13993</v>
      </c>
      <c r="S4310" s="20">
        <v>0</v>
      </c>
      <c r="T4310" s="21" t="s">
        <v>38</v>
      </c>
    </row>
    <row r="4311" spans="1:20" x14ac:dyDescent="0.35">
      <c r="A4311" s="96" t="s">
        <v>13994</v>
      </c>
      <c r="B4311" s="96"/>
      <c r="C4311" s="96"/>
      <c r="D4311" s="13" t="s">
        <v>13995</v>
      </c>
      <c r="E4311" s="13">
        <v>12</v>
      </c>
      <c r="F4311" s="14">
        <v>0.5</v>
      </c>
      <c r="G4311" s="13" t="s">
        <v>14872</v>
      </c>
      <c r="H4311" s="14">
        <v>40</v>
      </c>
      <c r="I4311" s="15" t="s">
        <v>32</v>
      </c>
      <c r="J4311" s="16">
        <v>63</v>
      </c>
      <c r="K4311" s="16">
        <v>5.25</v>
      </c>
      <c r="L4311" s="17" t="s">
        <v>73</v>
      </c>
      <c r="M4311" s="163" t="str">
        <f>IFERROR(GETPIVOTDATA("Tot. Bottles",'- Ordine Aggregato -'!$A$1,"sku anker",A4311),"")</f>
        <v/>
      </c>
      <c r="N4311" s="18" t="s">
        <v>34</v>
      </c>
      <c r="O4311" s="19" t="str">
        <f t="shared" si="67"/>
        <v>Order online</v>
      </c>
      <c r="P4311" s="97" t="s">
        <v>880</v>
      </c>
      <c r="Q4311" s="13" t="s">
        <v>13996</v>
      </c>
      <c r="R4311" t="s">
        <v>13997</v>
      </c>
      <c r="S4311" s="20">
        <v>0</v>
      </c>
      <c r="T4311" s="21" t="s">
        <v>38</v>
      </c>
    </row>
    <row r="4312" spans="1:20" x14ac:dyDescent="0.35">
      <c r="A4312" s="96" t="s">
        <v>13998</v>
      </c>
      <c r="B4312" s="96"/>
      <c r="C4312" s="96"/>
      <c r="D4312" s="13" t="s">
        <v>13999</v>
      </c>
      <c r="E4312" s="13">
        <v>6</v>
      </c>
      <c r="F4312" s="14">
        <v>0.5</v>
      </c>
      <c r="G4312" s="13" t="s">
        <v>14872</v>
      </c>
      <c r="H4312" s="14">
        <v>38</v>
      </c>
      <c r="I4312" s="15" t="s">
        <v>32</v>
      </c>
      <c r="J4312" s="16">
        <v>36.900000000000006</v>
      </c>
      <c r="K4312" s="16">
        <v>6.15</v>
      </c>
      <c r="L4312" s="17" t="s">
        <v>690</v>
      </c>
      <c r="M4312" s="163" t="str">
        <f>IFERROR(GETPIVOTDATA("Tot. Bottles",'- Ordine Aggregato -'!$A$1,"sku anker",A4312),"")</f>
        <v/>
      </c>
      <c r="N4312" s="18" t="s">
        <v>42</v>
      </c>
      <c r="O4312" s="19" t="str">
        <f t="shared" si="67"/>
        <v>Order online</v>
      </c>
      <c r="P4312" s="97" t="s">
        <v>68</v>
      </c>
      <c r="Q4312" s="13" t="s">
        <v>14000</v>
      </c>
      <c r="R4312" t="s">
        <v>14001</v>
      </c>
      <c r="S4312" s="20">
        <v>0</v>
      </c>
      <c r="T4312" s="21" t="s">
        <v>38</v>
      </c>
    </row>
    <row r="4313" spans="1:20" x14ac:dyDescent="0.35">
      <c r="A4313" s="96" t="s">
        <v>14002</v>
      </c>
      <c r="B4313" s="96"/>
      <c r="C4313" s="96"/>
      <c r="D4313" s="13" t="s">
        <v>13999</v>
      </c>
      <c r="E4313" s="13">
        <v>6</v>
      </c>
      <c r="F4313" s="14">
        <v>1</v>
      </c>
      <c r="G4313" s="13" t="s">
        <v>14872</v>
      </c>
      <c r="H4313" s="14">
        <v>38</v>
      </c>
      <c r="I4313" s="15" t="s">
        <v>32</v>
      </c>
      <c r="J4313" s="16">
        <v>52.199999999999996</v>
      </c>
      <c r="K4313" s="16">
        <v>8.6999999999999993</v>
      </c>
      <c r="L4313" s="17" t="s">
        <v>690</v>
      </c>
      <c r="M4313" s="163" t="str">
        <f>IFERROR(GETPIVOTDATA("Tot. Bottles",'- Ordine Aggregato -'!$A$1,"sku anker",A4313),"")</f>
        <v/>
      </c>
      <c r="N4313" s="18" t="s">
        <v>42</v>
      </c>
      <c r="O4313" s="19" t="str">
        <f t="shared" si="67"/>
        <v>Order online</v>
      </c>
      <c r="P4313" s="97" t="s">
        <v>68</v>
      </c>
      <c r="Q4313" s="13" t="s">
        <v>14003</v>
      </c>
      <c r="R4313" t="s">
        <v>14004</v>
      </c>
      <c r="S4313" s="20">
        <v>0</v>
      </c>
      <c r="T4313" s="21" t="s">
        <v>38</v>
      </c>
    </row>
    <row r="4314" spans="1:20" x14ac:dyDescent="0.35">
      <c r="A4314" s="96" t="s">
        <v>14005</v>
      </c>
      <c r="D4314" s="13" t="s">
        <v>14006</v>
      </c>
      <c r="E4314" s="13">
        <v>6</v>
      </c>
      <c r="F4314" s="14">
        <v>0.5</v>
      </c>
      <c r="G4314" s="13" t="s">
        <v>14872</v>
      </c>
      <c r="H4314" s="14">
        <v>38</v>
      </c>
      <c r="I4314" s="15" t="s">
        <v>32</v>
      </c>
      <c r="J4314" s="16">
        <v>40.5</v>
      </c>
      <c r="K4314" s="16">
        <v>6.75</v>
      </c>
      <c r="L4314" s="17" t="s">
        <v>690</v>
      </c>
      <c r="M4314" s="163" t="str">
        <f>IFERROR(GETPIVOTDATA("Tot. Bottles",'- Ordine Aggregato -'!$A$1,"sku anker",A4314),"")</f>
        <v/>
      </c>
      <c r="N4314" s="18" t="s">
        <v>42</v>
      </c>
      <c r="O4314" s="19" t="str">
        <f t="shared" si="67"/>
        <v>Order online</v>
      </c>
      <c r="P4314" s="97" t="s">
        <v>68</v>
      </c>
      <c r="Q4314" s="13" t="s">
        <v>14007</v>
      </c>
      <c r="R4314" t="s">
        <v>14008</v>
      </c>
      <c r="S4314" s="20">
        <v>0</v>
      </c>
      <c r="T4314" s="21" t="s">
        <v>38</v>
      </c>
    </row>
    <row r="4315" spans="1:20" x14ac:dyDescent="0.35">
      <c r="A4315" s="13" t="s">
        <v>14009</v>
      </c>
      <c r="B4315" s="13"/>
      <c r="C4315" s="13"/>
      <c r="D4315" s="13" t="s">
        <v>14006</v>
      </c>
      <c r="E4315" s="13">
        <v>6</v>
      </c>
      <c r="F4315" s="14">
        <v>1</v>
      </c>
      <c r="G4315" s="13" t="s">
        <v>14872</v>
      </c>
      <c r="H4315" s="14">
        <v>38</v>
      </c>
      <c r="I4315" s="15" t="s">
        <v>32</v>
      </c>
      <c r="J4315" s="16">
        <v>57</v>
      </c>
      <c r="K4315" s="16">
        <v>9.5</v>
      </c>
      <c r="L4315" s="17" t="s">
        <v>690</v>
      </c>
      <c r="M4315" s="163" t="str">
        <f>IFERROR(GETPIVOTDATA("Tot. Bottles",'- Ordine Aggregato -'!$A$1,"sku anker",A4315),"")</f>
        <v/>
      </c>
      <c r="N4315" s="18" t="s">
        <v>42</v>
      </c>
      <c r="O4315" s="19" t="str">
        <f t="shared" si="67"/>
        <v>Order online</v>
      </c>
      <c r="P4315" s="97" t="s">
        <v>68</v>
      </c>
      <c r="Q4315" s="13" t="s">
        <v>14010</v>
      </c>
      <c r="R4315" t="s">
        <v>14011</v>
      </c>
      <c r="S4315" s="20">
        <v>0</v>
      </c>
      <c r="T4315" s="21" t="s">
        <v>38</v>
      </c>
    </row>
    <row r="4316" spans="1:20" x14ac:dyDescent="0.35">
      <c r="A4316" s="13" t="s">
        <v>14012</v>
      </c>
      <c r="B4316" s="13"/>
      <c r="C4316" s="13"/>
      <c r="D4316" s="13" t="s">
        <v>14013</v>
      </c>
      <c r="E4316" s="13">
        <v>6</v>
      </c>
      <c r="F4316" s="14">
        <v>0.5</v>
      </c>
      <c r="G4316" s="13" t="s">
        <v>14872</v>
      </c>
      <c r="H4316" s="14">
        <v>38</v>
      </c>
      <c r="I4316" s="15" t="s">
        <v>32</v>
      </c>
      <c r="J4316" s="16">
        <v>57</v>
      </c>
      <c r="K4316" s="16">
        <v>9.5</v>
      </c>
      <c r="L4316" s="17" t="s">
        <v>690</v>
      </c>
      <c r="M4316" s="163" t="str">
        <f>IFERROR(GETPIVOTDATA("Tot. Bottles",'- Ordine Aggregato -'!$A$1,"sku anker",A4316),"")</f>
        <v/>
      </c>
      <c r="N4316" s="18" t="s">
        <v>42</v>
      </c>
      <c r="O4316" s="19" t="str">
        <f t="shared" si="67"/>
        <v>Order online</v>
      </c>
      <c r="P4316" s="97" t="s">
        <v>68</v>
      </c>
      <c r="Q4316" s="13" t="s">
        <v>14014</v>
      </c>
      <c r="R4316" t="s">
        <v>14015</v>
      </c>
      <c r="S4316" s="20">
        <v>0</v>
      </c>
      <c r="T4316" s="21" t="s">
        <v>38</v>
      </c>
    </row>
    <row r="4317" spans="1:20" x14ac:dyDescent="0.35">
      <c r="A4317" s="13" t="s">
        <v>14016</v>
      </c>
      <c r="B4317" s="13"/>
      <c r="C4317" s="13"/>
      <c r="D4317" s="13" t="s">
        <v>14013</v>
      </c>
      <c r="E4317" s="13">
        <v>6</v>
      </c>
      <c r="F4317" s="14">
        <v>1</v>
      </c>
      <c r="G4317" s="13" t="s">
        <v>14872</v>
      </c>
      <c r="H4317" s="14">
        <v>38</v>
      </c>
      <c r="I4317" s="15" t="s">
        <v>32</v>
      </c>
      <c r="J4317" s="16">
        <v>87</v>
      </c>
      <c r="K4317" s="16">
        <v>14.5</v>
      </c>
      <c r="L4317" s="17" t="s">
        <v>690</v>
      </c>
      <c r="M4317" s="163" t="str">
        <f>IFERROR(GETPIVOTDATA("Tot. Bottles",'- Ordine Aggregato -'!$A$1,"sku anker",A4317),"")</f>
        <v/>
      </c>
      <c r="N4317" s="18" t="s">
        <v>42</v>
      </c>
      <c r="O4317" s="19" t="str">
        <f t="shared" si="67"/>
        <v>Order online</v>
      </c>
      <c r="P4317" s="97" t="s">
        <v>68</v>
      </c>
      <c r="Q4317" s="13" t="s">
        <v>14017</v>
      </c>
      <c r="R4317" t="s">
        <v>14018</v>
      </c>
      <c r="S4317" s="20">
        <v>0</v>
      </c>
      <c r="T4317" s="21" t="s">
        <v>38</v>
      </c>
    </row>
    <row r="4318" spans="1:20" x14ac:dyDescent="0.35">
      <c r="A4318" s="96" t="s">
        <v>14019</v>
      </c>
      <c r="B4318" s="96"/>
      <c r="C4318" s="96"/>
      <c r="D4318" s="13" t="s">
        <v>14020</v>
      </c>
      <c r="E4318" s="13">
        <v>6</v>
      </c>
      <c r="F4318" s="14">
        <v>0.5</v>
      </c>
      <c r="G4318" s="13" t="s">
        <v>14872</v>
      </c>
      <c r="H4318" s="14">
        <v>38</v>
      </c>
      <c r="I4318" s="15" t="s">
        <v>32</v>
      </c>
      <c r="J4318" s="16">
        <v>63</v>
      </c>
      <c r="K4318" s="16">
        <v>10.5</v>
      </c>
      <c r="L4318" s="17" t="s">
        <v>690</v>
      </c>
      <c r="M4318" s="163" t="str">
        <f>IFERROR(GETPIVOTDATA("Tot. Bottles",'- Ordine Aggregato -'!$A$1,"sku anker",A4318),"")</f>
        <v/>
      </c>
      <c r="N4318" s="18" t="s">
        <v>42</v>
      </c>
      <c r="O4318" s="19" t="str">
        <f t="shared" si="67"/>
        <v>Order online</v>
      </c>
      <c r="P4318" s="97" t="s">
        <v>68</v>
      </c>
      <c r="Q4318" s="13" t="s">
        <v>14021</v>
      </c>
      <c r="R4318" t="s">
        <v>14022</v>
      </c>
      <c r="S4318" s="20">
        <v>0</v>
      </c>
      <c r="T4318" s="21" t="s">
        <v>38</v>
      </c>
    </row>
    <row r="4319" spans="1:20" x14ac:dyDescent="0.35">
      <c r="A4319" s="13" t="s">
        <v>14023</v>
      </c>
      <c r="B4319" s="13"/>
      <c r="C4319" s="13"/>
      <c r="D4319" s="13" t="s">
        <v>14020</v>
      </c>
      <c r="E4319" s="13">
        <v>6</v>
      </c>
      <c r="F4319" s="14">
        <v>1</v>
      </c>
      <c r="G4319" s="13" t="s">
        <v>14872</v>
      </c>
      <c r="H4319" s="14">
        <v>38</v>
      </c>
      <c r="I4319" s="15" t="s">
        <v>32</v>
      </c>
      <c r="J4319" s="16">
        <v>103.5</v>
      </c>
      <c r="K4319" s="16">
        <v>17.25</v>
      </c>
      <c r="L4319" s="17" t="s">
        <v>690</v>
      </c>
      <c r="M4319" s="163" t="str">
        <f>IFERROR(GETPIVOTDATA("Tot. Bottles",'- Ordine Aggregato -'!$A$1,"sku anker",A4319),"")</f>
        <v/>
      </c>
      <c r="N4319" s="18" t="s">
        <v>34</v>
      </c>
      <c r="O4319" s="19" t="str">
        <f t="shared" si="67"/>
        <v>Order online</v>
      </c>
      <c r="P4319" s="97" t="s">
        <v>68</v>
      </c>
      <c r="Q4319" s="13" t="s">
        <v>14024</v>
      </c>
      <c r="R4319" t="s">
        <v>14025</v>
      </c>
      <c r="S4319" s="20">
        <v>0</v>
      </c>
      <c r="T4319" s="21" t="s">
        <v>38</v>
      </c>
    </row>
    <row r="4320" spans="1:20" x14ac:dyDescent="0.35">
      <c r="A4320" s="96" t="s">
        <v>14026</v>
      </c>
      <c r="B4320" s="96"/>
      <c r="C4320" s="96"/>
      <c r="D4320" s="13" t="s">
        <v>14027</v>
      </c>
      <c r="E4320" s="13">
        <v>6</v>
      </c>
      <c r="F4320" s="14">
        <v>0.5</v>
      </c>
      <c r="G4320" s="13" t="s">
        <v>14872</v>
      </c>
      <c r="H4320" s="14">
        <v>38</v>
      </c>
      <c r="I4320" s="15" t="s">
        <v>32</v>
      </c>
      <c r="J4320" s="16">
        <v>63.900000000000006</v>
      </c>
      <c r="K4320" s="16">
        <v>10.65</v>
      </c>
      <c r="L4320" s="17" t="s">
        <v>690</v>
      </c>
      <c r="M4320" s="163" t="str">
        <f>IFERROR(GETPIVOTDATA("Tot. Bottles",'- Ordine Aggregato -'!$A$1,"sku anker",A4320),"")</f>
        <v/>
      </c>
      <c r="N4320" s="18" t="s">
        <v>42</v>
      </c>
      <c r="O4320" s="19" t="str">
        <f t="shared" si="67"/>
        <v>Order online</v>
      </c>
      <c r="P4320" s="97" t="s">
        <v>68</v>
      </c>
      <c r="Q4320" s="13" t="s">
        <v>14028</v>
      </c>
      <c r="R4320" t="s">
        <v>14029</v>
      </c>
      <c r="S4320" s="20">
        <v>0</v>
      </c>
      <c r="T4320" s="21" t="s">
        <v>38</v>
      </c>
    </row>
    <row r="4321" spans="1:20" x14ac:dyDescent="0.35">
      <c r="A4321" s="96" t="s">
        <v>14030</v>
      </c>
      <c r="B4321" s="96"/>
      <c r="C4321" s="96"/>
      <c r="D4321" s="13" t="s">
        <v>14027</v>
      </c>
      <c r="E4321" s="13">
        <v>6</v>
      </c>
      <c r="F4321" s="14">
        <v>1</v>
      </c>
      <c r="G4321" s="13" t="s">
        <v>14872</v>
      </c>
      <c r="H4321" s="14">
        <v>38</v>
      </c>
      <c r="I4321" s="15" t="s">
        <v>32</v>
      </c>
      <c r="J4321" s="16">
        <v>103.19999999999999</v>
      </c>
      <c r="K4321" s="16">
        <v>17.2</v>
      </c>
      <c r="L4321" s="17" t="s">
        <v>690</v>
      </c>
      <c r="M4321" s="163" t="str">
        <f>IFERROR(GETPIVOTDATA("Tot. Bottles",'- Ordine Aggregato -'!$A$1,"sku anker",A4321),"")</f>
        <v/>
      </c>
      <c r="N4321" s="18" t="s">
        <v>42</v>
      </c>
      <c r="O4321" s="19" t="str">
        <f t="shared" si="67"/>
        <v>Order online</v>
      </c>
      <c r="P4321" s="97" t="s">
        <v>68</v>
      </c>
      <c r="Q4321" s="13" t="s">
        <v>14031</v>
      </c>
      <c r="R4321" t="s">
        <v>14032</v>
      </c>
      <c r="S4321" s="20">
        <v>0</v>
      </c>
      <c r="T4321" s="21" t="s">
        <v>38</v>
      </c>
    </row>
    <row r="4322" spans="1:20" x14ac:dyDescent="0.35">
      <c r="A4322" s="13" t="s">
        <v>14033</v>
      </c>
      <c r="B4322" s="13"/>
      <c r="C4322" s="13"/>
      <c r="D4322" s="13" t="s">
        <v>14034</v>
      </c>
      <c r="E4322" s="13">
        <v>6</v>
      </c>
      <c r="F4322" s="14">
        <v>0.7</v>
      </c>
      <c r="G4322" s="13" t="s">
        <v>14872</v>
      </c>
      <c r="H4322" s="14">
        <v>24</v>
      </c>
      <c r="I4322" s="15" t="s">
        <v>32</v>
      </c>
      <c r="J4322" s="16">
        <v>54</v>
      </c>
      <c r="K4322" s="16">
        <v>9</v>
      </c>
      <c r="L4322" s="17" t="s">
        <v>399</v>
      </c>
      <c r="M4322" s="163" t="str">
        <f>IFERROR(GETPIVOTDATA("Tot. Bottles",'- Ordine Aggregato -'!$A$1,"sku anker",A4322),"")</f>
        <v/>
      </c>
      <c r="N4322" s="18" t="s">
        <v>42</v>
      </c>
      <c r="O4322" s="19" t="str">
        <f t="shared" si="67"/>
        <v>Order online</v>
      </c>
      <c r="P4322" s="97" t="s">
        <v>68</v>
      </c>
      <c r="Q4322" s="13" t="s">
        <v>14035</v>
      </c>
      <c r="R4322" t="s">
        <v>14036</v>
      </c>
      <c r="S4322" s="20">
        <v>0</v>
      </c>
      <c r="T4322" s="21" t="s">
        <v>38</v>
      </c>
    </row>
    <row r="4323" spans="1:20" x14ac:dyDescent="0.35">
      <c r="A4323" s="13" t="s">
        <v>14037</v>
      </c>
      <c r="B4323" s="13"/>
      <c r="C4323" s="13"/>
      <c r="D4323" s="13" t="s">
        <v>14038</v>
      </c>
      <c r="E4323" s="13">
        <v>6</v>
      </c>
      <c r="F4323" s="14">
        <v>0.7</v>
      </c>
      <c r="G4323" s="13" t="s">
        <v>31</v>
      </c>
      <c r="H4323" s="14">
        <v>24</v>
      </c>
      <c r="I4323" s="15" t="s">
        <v>32</v>
      </c>
      <c r="J4323" s="16">
        <v>47.099999999999994</v>
      </c>
      <c r="K4323" s="16">
        <v>7.85</v>
      </c>
      <c r="L4323" s="17" t="s">
        <v>399</v>
      </c>
      <c r="M4323" s="163" t="str">
        <f>IFERROR(GETPIVOTDATA("Tot. Bottles",'- Ordine Aggregato -'!$A$1,"sku anker",A4323),"")</f>
        <v/>
      </c>
      <c r="N4323" s="18" t="s">
        <v>42</v>
      </c>
      <c r="O4323" s="19" t="str">
        <f t="shared" si="67"/>
        <v>Order online</v>
      </c>
      <c r="P4323" s="97" t="s">
        <v>68</v>
      </c>
      <c r="Q4323" s="13" t="s">
        <v>14039</v>
      </c>
      <c r="R4323" t="s">
        <v>14040</v>
      </c>
      <c r="S4323" s="20">
        <v>0</v>
      </c>
      <c r="T4323" s="21" t="s">
        <v>38</v>
      </c>
    </row>
    <row r="4324" spans="1:20" x14ac:dyDescent="0.35">
      <c r="A4324" s="13" t="s">
        <v>14041</v>
      </c>
      <c r="B4324" s="13"/>
      <c r="C4324" s="13"/>
      <c r="D4324" s="13" t="s">
        <v>14042</v>
      </c>
      <c r="E4324" s="13">
        <v>6</v>
      </c>
      <c r="F4324" s="14">
        <v>0.7</v>
      </c>
      <c r="G4324" s="13" t="s">
        <v>14871</v>
      </c>
      <c r="H4324" s="14">
        <v>24</v>
      </c>
      <c r="I4324" s="15" t="s">
        <v>32</v>
      </c>
      <c r="J4324" s="16">
        <v>48</v>
      </c>
      <c r="K4324" s="16">
        <v>8</v>
      </c>
      <c r="L4324" s="17" t="s">
        <v>399</v>
      </c>
      <c r="M4324" s="163" t="str">
        <f>IFERROR(GETPIVOTDATA("Tot. Bottles",'- Ordine Aggregato -'!$A$1,"sku anker",A4324),"")</f>
        <v/>
      </c>
      <c r="N4324" s="18" t="s">
        <v>42</v>
      </c>
      <c r="O4324" s="19" t="str">
        <f t="shared" si="67"/>
        <v>Order online</v>
      </c>
      <c r="P4324" s="97" t="s">
        <v>68</v>
      </c>
      <c r="Q4324" s="13" t="s">
        <v>14043</v>
      </c>
      <c r="R4324" t="s">
        <v>14044</v>
      </c>
      <c r="S4324" s="20">
        <v>0</v>
      </c>
      <c r="T4324" s="21" t="s">
        <v>38</v>
      </c>
    </row>
    <row r="4325" spans="1:20" x14ac:dyDescent="0.35">
      <c r="A4325" s="96" t="s">
        <v>14045</v>
      </c>
      <c r="B4325" s="96"/>
      <c r="C4325" s="96"/>
      <c r="D4325" s="13" t="s">
        <v>14046</v>
      </c>
      <c r="E4325" s="13">
        <v>6</v>
      </c>
      <c r="F4325" s="14">
        <v>0.7</v>
      </c>
      <c r="G4325" s="13" t="s">
        <v>46</v>
      </c>
      <c r="H4325" s="14">
        <v>24</v>
      </c>
      <c r="I4325" s="15" t="s">
        <v>32</v>
      </c>
      <c r="J4325" s="16">
        <v>48</v>
      </c>
      <c r="K4325" s="16">
        <v>8</v>
      </c>
      <c r="L4325" s="17" t="s">
        <v>399</v>
      </c>
      <c r="M4325" s="163" t="str">
        <f>IFERROR(GETPIVOTDATA("Tot. Bottles",'- Ordine Aggregato -'!$A$1,"sku anker",A4325),"")</f>
        <v/>
      </c>
      <c r="N4325" s="18" t="s">
        <v>42</v>
      </c>
      <c r="O4325" s="19" t="str">
        <f t="shared" si="67"/>
        <v>Order online</v>
      </c>
      <c r="P4325" s="97" t="s">
        <v>68</v>
      </c>
      <c r="Q4325" s="13" t="s">
        <v>14047</v>
      </c>
      <c r="R4325" t="s">
        <v>14048</v>
      </c>
      <c r="S4325" s="20">
        <v>0</v>
      </c>
      <c r="T4325" s="21" t="s">
        <v>38</v>
      </c>
    </row>
    <row r="4326" spans="1:20" x14ac:dyDescent="0.35">
      <c r="A4326" s="96" t="s">
        <v>14049</v>
      </c>
      <c r="B4326" s="96"/>
      <c r="C4326" s="96"/>
      <c r="D4326" s="13" t="s">
        <v>14050</v>
      </c>
      <c r="E4326" s="13">
        <v>6</v>
      </c>
      <c r="F4326" s="14">
        <v>1</v>
      </c>
      <c r="G4326" s="13" t="s">
        <v>46</v>
      </c>
      <c r="H4326" s="14">
        <v>44.5</v>
      </c>
      <c r="I4326" s="15" t="s">
        <v>32</v>
      </c>
      <c r="J4326" s="16">
        <v>67.800000000000011</v>
      </c>
      <c r="K4326" s="16">
        <v>11.3</v>
      </c>
      <c r="L4326" s="17" t="s">
        <v>368</v>
      </c>
      <c r="M4326" s="163" t="str">
        <f>IFERROR(GETPIVOTDATA("Tot. Bottles",'- Ordine Aggregato -'!$A$1,"sku anker",A4326),"")</f>
        <v/>
      </c>
      <c r="N4326" s="18" t="s">
        <v>42</v>
      </c>
      <c r="O4326" s="19" t="str">
        <f t="shared" si="67"/>
        <v>Order online</v>
      </c>
      <c r="P4326" s="97" t="s">
        <v>68</v>
      </c>
      <c r="Q4326" s="13" t="s">
        <v>14051</v>
      </c>
      <c r="R4326" t="s">
        <v>14052</v>
      </c>
      <c r="S4326" s="20">
        <v>0</v>
      </c>
      <c r="T4326" s="21" t="s">
        <v>38</v>
      </c>
    </row>
    <row r="4327" spans="1:20" x14ac:dyDescent="0.35">
      <c r="A4327" s="96" t="s">
        <v>14053</v>
      </c>
      <c r="D4327" s="13" t="s">
        <v>14054</v>
      </c>
      <c r="E4327" s="13">
        <v>6</v>
      </c>
      <c r="F4327" s="14">
        <v>0.7</v>
      </c>
      <c r="G4327" s="13" t="s">
        <v>14872</v>
      </c>
      <c r="H4327" s="14">
        <v>44</v>
      </c>
      <c r="I4327" s="15" t="s">
        <v>32</v>
      </c>
      <c r="J4327" s="16">
        <v>85.199999999999989</v>
      </c>
      <c r="K4327" s="16">
        <v>14.2</v>
      </c>
      <c r="L4327" s="17" t="s">
        <v>368</v>
      </c>
      <c r="M4327" s="163" t="str">
        <f>IFERROR(GETPIVOTDATA("Tot. Bottles",'- Ordine Aggregato -'!$A$1,"sku anker",A4327),"")</f>
        <v/>
      </c>
      <c r="N4327" s="18" t="s">
        <v>42</v>
      </c>
      <c r="O4327" s="19" t="str">
        <f t="shared" si="67"/>
        <v>Order online</v>
      </c>
      <c r="P4327" s="97" t="s">
        <v>68</v>
      </c>
      <c r="Q4327" s="13" t="s">
        <v>14055</v>
      </c>
      <c r="R4327" t="s">
        <v>14056</v>
      </c>
      <c r="S4327" s="20">
        <v>0</v>
      </c>
      <c r="T4327" s="21" t="s">
        <v>38</v>
      </c>
    </row>
    <row r="4328" spans="1:20" x14ac:dyDescent="0.35">
      <c r="A4328" s="96" t="s">
        <v>14057</v>
      </c>
      <c r="B4328" s="96"/>
      <c r="C4328" s="96"/>
      <c r="D4328" s="13" t="s">
        <v>14058</v>
      </c>
      <c r="E4328" s="13">
        <v>6</v>
      </c>
      <c r="F4328" s="14">
        <v>0.7</v>
      </c>
      <c r="G4328" s="13" t="s">
        <v>46</v>
      </c>
      <c r="H4328" s="14">
        <v>44.5</v>
      </c>
      <c r="I4328" s="15" t="s">
        <v>32</v>
      </c>
      <c r="J4328" s="16">
        <v>57.599999999999994</v>
      </c>
      <c r="K4328" s="16">
        <v>9.6</v>
      </c>
      <c r="L4328" s="17" t="s">
        <v>368</v>
      </c>
      <c r="M4328" s="163" t="str">
        <f>IFERROR(GETPIVOTDATA("Tot. Bottles",'- Ordine Aggregato -'!$A$1,"sku anker",A4328),"")</f>
        <v/>
      </c>
      <c r="N4328" s="18" t="s">
        <v>42</v>
      </c>
      <c r="O4328" s="19" t="str">
        <f t="shared" si="67"/>
        <v>Order online</v>
      </c>
      <c r="P4328" s="97" t="s">
        <v>68</v>
      </c>
      <c r="Q4328" s="13" t="s">
        <v>14059</v>
      </c>
      <c r="R4328" t="s">
        <v>14060</v>
      </c>
      <c r="S4328" s="20">
        <v>0</v>
      </c>
      <c r="T4328" s="21" t="s">
        <v>38</v>
      </c>
    </row>
    <row r="4329" spans="1:20" x14ac:dyDescent="0.35">
      <c r="A4329" s="96" t="s">
        <v>14061</v>
      </c>
      <c r="D4329" s="13" t="s">
        <v>14062</v>
      </c>
      <c r="E4329" s="13">
        <v>6</v>
      </c>
      <c r="F4329" s="14">
        <v>0.7</v>
      </c>
      <c r="G4329" s="13" t="s">
        <v>14872</v>
      </c>
      <c r="H4329" s="14">
        <v>40</v>
      </c>
      <c r="I4329" s="15" t="s">
        <v>32</v>
      </c>
      <c r="J4329" s="16">
        <v>84</v>
      </c>
      <c r="K4329" s="16">
        <v>14</v>
      </c>
      <c r="L4329" s="17" t="s">
        <v>368</v>
      </c>
      <c r="M4329" s="163" t="str">
        <f>IFERROR(GETPIVOTDATA("Tot. Bottles",'- Ordine Aggregato -'!$A$1,"sku anker",A4329),"")</f>
        <v/>
      </c>
      <c r="N4329" s="18" t="s">
        <v>42</v>
      </c>
      <c r="O4329" s="19" t="str">
        <f t="shared" si="67"/>
        <v>Order online</v>
      </c>
      <c r="P4329" s="97" t="s">
        <v>68</v>
      </c>
      <c r="Q4329" s="13" t="s">
        <v>14063</v>
      </c>
      <c r="R4329" t="s">
        <v>14064</v>
      </c>
      <c r="S4329" s="20">
        <v>0</v>
      </c>
      <c r="T4329" s="21" t="s">
        <v>38</v>
      </c>
    </row>
    <row r="4330" spans="1:20" x14ac:dyDescent="0.35">
      <c r="A4330" s="13" t="s">
        <v>14065</v>
      </c>
      <c r="B4330" s="13"/>
      <c r="C4330" s="13"/>
      <c r="D4330" s="13" t="s">
        <v>14066</v>
      </c>
      <c r="E4330" s="13">
        <v>6</v>
      </c>
      <c r="F4330" s="14">
        <v>0.7</v>
      </c>
      <c r="G4330" s="13" t="s">
        <v>31</v>
      </c>
      <c r="H4330" s="14">
        <v>20</v>
      </c>
      <c r="I4330" s="15" t="s">
        <v>32</v>
      </c>
      <c r="J4330" s="16">
        <v>51.900000000000006</v>
      </c>
      <c r="K4330" s="16">
        <v>8.65</v>
      </c>
      <c r="L4330" s="17" t="s">
        <v>502</v>
      </c>
      <c r="M4330" s="163" t="str">
        <f>IFERROR(GETPIVOTDATA("Tot. Bottles",'- Ordine Aggregato -'!$A$1,"sku anker",A4330),"")</f>
        <v/>
      </c>
      <c r="N4330" s="18" t="s">
        <v>42</v>
      </c>
      <c r="O4330" s="19" t="str">
        <f t="shared" si="67"/>
        <v>Order online</v>
      </c>
      <c r="P4330" s="97" t="s">
        <v>68</v>
      </c>
      <c r="Q4330" s="13" t="s">
        <v>14067</v>
      </c>
      <c r="R4330" t="s">
        <v>14068</v>
      </c>
      <c r="S4330" s="20">
        <v>0</v>
      </c>
      <c r="T4330" s="21" t="s">
        <v>38</v>
      </c>
    </row>
    <row r="4331" spans="1:20" x14ac:dyDescent="0.35">
      <c r="A4331" s="96" t="s">
        <v>14069</v>
      </c>
      <c r="B4331" s="96"/>
      <c r="C4331" s="96"/>
      <c r="D4331" s="13" t="s">
        <v>14070</v>
      </c>
      <c r="E4331" s="13">
        <v>6</v>
      </c>
      <c r="F4331" s="14">
        <v>0.5</v>
      </c>
      <c r="G4331" s="13" t="s">
        <v>46</v>
      </c>
      <c r="H4331" s="14">
        <v>40</v>
      </c>
      <c r="I4331" s="15" t="s">
        <v>32</v>
      </c>
      <c r="J4331" s="16">
        <v>79.5</v>
      </c>
      <c r="K4331" s="16">
        <v>13.25</v>
      </c>
      <c r="L4331" s="17" t="s">
        <v>399</v>
      </c>
      <c r="M4331" s="163" t="str">
        <f>IFERROR(GETPIVOTDATA("Tot. Bottles",'- Ordine Aggregato -'!$A$1,"sku anker",A4331),"")</f>
        <v/>
      </c>
      <c r="N4331" s="18" t="s">
        <v>42</v>
      </c>
      <c r="O4331" s="19" t="str">
        <f t="shared" si="67"/>
        <v>Order online</v>
      </c>
      <c r="P4331" s="97" t="s">
        <v>68</v>
      </c>
      <c r="Q4331" s="13" t="s">
        <v>14071</v>
      </c>
      <c r="R4331" t="s">
        <v>14072</v>
      </c>
      <c r="S4331" s="20">
        <v>0</v>
      </c>
      <c r="T4331" s="21" t="s">
        <v>38</v>
      </c>
    </row>
    <row r="4332" spans="1:20" x14ac:dyDescent="0.35">
      <c r="A4332" s="96" t="s">
        <v>14073</v>
      </c>
      <c r="D4332" s="13" t="s">
        <v>14074</v>
      </c>
      <c r="E4332" s="13">
        <v>6</v>
      </c>
      <c r="F4332" s="14">
        <v>0.7</v>
      </c>
      <c r="G4332" s="13" t="s">
        <v>14872</v>
      </c>
      <c r="H4332" s="14">
        <v>24</v>
      </c>
      <c r="I4332" s="15" t="s">
        <v>32</v>
      </c>
      <c r="J4332" s="16">
        <v>54</v>
      </c>
      <c r="K4332" s="16">
        <v>9</v>
      </c>
      <c r="L4332" s="17" t="s">
        <v>399</v>
      </c>
      <c r="M4332" s="163" t="str">
        <f>IFERROR(GETPIVOTDATA("Tot. Bottles",'- Ordine Aggregato -'!$A$1,"sku anker",A4332),"")</f>
        <v/>
      </c>
      <c r="N4332" s="18" t="s">
        <v>42</v>
      </c>
      <c r="O4332" s="19" t="str">
        <f t="shared" si="67"/>
        <v>Order online</v>
      </c>
      <c r="P4332" s="97" t="s">
        <v>68</v>
      </c>
      <c r="Q4332" s="13" t="s">
        <v>14075</v>
      </c>
      <c r="R4332" t="s">
        <v>14076</v>
      </c>
      <c r="S4332" s="20">
        <v>0</v>
      </c>
      <c r="T4332" s="21" t="s">
        <v>38</v>
      </c>
    </row>
    <row r="4333" spans="1:20" x14ac:dyDescent="0.35">
      <c r="A4333" s="96" t="s">
        <v>14077</v>
      </c>
      <c r="D4333" s="13" t="s">
        <v>14078</v>
      </c>
      <c r="E4333" s="13">
        <v>6</v>
      </c>
      <c r="F4333" s="14">
        <v>0.5</v>
      </c>
      <c r="G4333" s="13" t="s">
        <v>14871</v>
      </c>
      <c r="H4333" s="14">
        <v>35</v>
      </c>
      <c r="I4333" s="15" t="s">
        <v>32</v>
      </c>
      <c r="J4333" s="16">
        <v>30.900000000000002</v>
      </c>
      <c r="K4333" s="16">
        <v>5.15</v>
      </c>
      <c r="L4333" s="17" t="s">
        <v>690</v>
      </c>
      <c r="M4333" s="163" t="str">
        <f>IFERROR(GETPIVOTDATA("Tot. Bottles",'- Ordine Aggregato -'!$A$1,"sku anker",A4333),"")</f>
        <v/>
      </c>
      <c r="N4333" s="18" t="s">
        <v>42</v>
      </c>
      <c r="O4333" s="19" t="str">
        <f t="shared" si="67"/>
        <v>Order online</v>
      </c>
      <c r="P4333" s="97" t="s">
        <v>68</v>
      </c>
      <c r="Q4333" s="13" t="s">
        <v>14079</v>
      </c>
      <c r="R4333" t="s">
        <v>14080</v>
      </c>
      <c r="S4333" s="20">
        <v>0</v>
      </c>
      <c r="T4333" s="21" t="s">
        <v>38</v>
      </c>
    </row>
    <row r="4334" spans="1:20" x14ac:dyDescent="0.35">
      <c r="A4334" s="96" t="s">
        <v>14081</v>
      </c>
      <c r="B4334" s="96"/>
      <c r="C4334" s="96"/>
      <c r="D4334" s="13" t="s">
        <v>14078</v>
      </c>
      <c r="E4334" s="13">
        <v>6</v>
      </c>
      <c r="F4334" s="14">
        <v>1</v>
      </c>
      <c r="G4334" s="13" t="s">
        <v>14871</v>
      </c>
      <c r="H4334" s="14">
        <v>35</v>
      </c>
      <c r="I4334" s="15" t="s">
        <v>32</v>
      </c>
      <c r="J4334" s="16">
        <v>42.599999999999994</v>
      </c>
      <c r="K4334" s="16">
        <v>7.1</v>
      </c>
      <c r="L4334" s="17" t="s">
        <v>690</v>
      </c>
      <c r="M4334" s="163" t="str">
        <f>IFERROR(GETPIVOTDATA("Tot. Bottles",'- Ordine Aggregato -'!$A$1,"sku anker",A4334),"")</f>
        <v/>
      </c>
      <c r="N4334" s="18" t="s">
        <v>42</v>
      </c>
      <c r="O4334" s="19" t="str">
        <f t="shared" si="67"/>
        <v>Order online</v>
      </c>
      <c r="P4334" s="97" t="s">
        <v>68</v>
      </c>
      <c r="Q4334" s="13" t="s">
        <v>14082</v>
      </c>
      <c r="R4334" t="s">
        <v>14083</v>
      </c>
      <c r="S4334" s="20">
        <v>0</v>
      </c>
      <c r="T4334" s="21" t="s">
        <v>38</v>
      </c>
    </row>
    <row r="4335" spans="1:20" x14ac:dyDescent="0.35">
      <c r="A4335" s="96" t="s">
        <v>14084</v>
      </c>
      <c r="D4335" s="13" t="s">
        <v>14085</v>
      </c>
      <c r="E4335" s="13">
        <v>6</v>
      </c>
      <c r="F4335" s="14">
        <v>0.7</v>
      </c>
      <c r="G4335" s="13" t="s">
        <v>31</v>
      </c>
      <c r="H4335" s="14">
        <v>22</v>
      </c>
      <c r="I4335" s="15" t="s">
        <v>32</v>
      </c>
      <c r="J4335" s="16">
        <v>49.5</v>
      </c>
      <c r="K4335" s="16">
        <v>8.25</v>
      </c>
      <c r="L4335" s="17" t="s">
        <v>399</v>
      </c>
      <c r="M4335" s="163" t="str">
        <f>IFERROR(GETPIVOTDATA("Tot. Bottles",'- Ordine Aggregato -'!$A$1,"sku anker",A4335),"")</f>
        <v/>
      </c>
      <c r="N4335" s="18" t="s">
        <v>42</v>
      </c>
      <c r="O4335" s="19" t="str">
        <f t="shared" si="67"/>
        <v>Order online</v>
      </c>
      <c r="P4335" s="97" t="s">
        <v>68</v>
      </c>
      <c r="Q4335" s="13" t="s">
        <v>14086</v>
      </c>
      <c r="R4335" t="s">
        <v>14087</v>
      </c>
      <c r="S4335" s="20">
        <v>0</v>
      </c>
      <c r="T4335" s="21" t="s">
        <v>38</v>
      </c>
    </row>
    <row r="4336" spans="1:20" x14ac:dyDescent="0.35">
      <c r="A4336" s="13" t="s">
        <v>14088</v>
      </c>
      <c r="B4336" s="13"/>
      <c r="C4336" s="13"/>
      <c r="D4336" s="13" t="s">
        <v>14089</v>
      </c>
      <c r="E4336" s="13">
        <v>6</v>
      </c>
      <c r="F4336" s="14">
        <v>0.7</v>
      </c>
      <c r="G4336" s="13" t="s">
        <v>46</v>
      </c>
      <c r="H4336" s="14">
        <v>40</v>
      </c>
      <c r="I4336" s="15" t="s">
        <v>32</v>
      </c>
      <c r="J4336" s="16">
        <v>62.699999999999996</v>
      </c>
      <c r="K4336" s="16">
        <v>10.45</v>
      </c>
      <c r="L4336" s="17" t="s">
        <v>502</v>
      </c>
      <c r="M4336" s="163" t="str">
        <f>IFERROR(GETPIVOTDATA("Tot. Bottles",'- Ordine Aggregato -'!$A$1,"sku anker",A4336),"")</f>
        <v/>
      </c>
      <c r="N4336" s="18" t="s">
        <v>34</v>
      </c>
      <c r="O4336" s="19" t="str">
        <f t="shared" si="67"/>
        <v>Order online</v>
      </c>
      <c r="P4336" s="97" t="s">
        <v>68</v>
      </c>
      <c r="Q4336" s="13" t="s">
        <v>14090</v>
      </c>
      <c r="R4336" t="s">
        <v>14091</v>
      </c>
      <c r="S4336" s="20">
        <v>0</v>
      </c>
      <c r="T4336" s="21" t="s">
        <v>38</v>
      </c>
    </row>
    <row r="4337" spans="1:20" x14ac:dyDescent="0.35">
      <c r="A4337" s="96" t="s">
        <v>14092</v>
      </c>
      <c r="D4337" s="13" t="s">
        <v>14093</v>
      </c>
      <c r="E4337" s="13">
        <v>6</v>
      </c>
      <c r="F4337" s="14">
        <v>0.7</v>
      </c>
      <c r="G4337" s="13" t="s">
        <v>14872</v>
      </c>
      <c r="H4337" s="14">
        <v>22</v>
      </c>
      <c r="I4337" s="15" t="s">
        <v>32</v>
      </c>
      <c r="J4337" s="16">
        <v>45</v>
      </c>
      <c r="K4337" s="16">
        <v>7.5</v>
      </c>
      <c r="L4337" s="17" t="s">
        <v>502</v>
      </c>
      <c r="M4337" s="163" t="str">
        <f>IFERROR(GETPIVOTDATA("Tot. Bottles",'- Ordine Aggregato -'!$A$1,"sku anker",A4337),"")</f>
        <v/>
      </c>
      <c r="N4337" s="18" t="s">
        <v>42</v>
      </c>
      <c r="O4337" s="19" t="str">
        <f t="shared" si="67"/>
        <v>Order online</v>
      </c>
      <c r="P4337" s="97" t="s">
        <v>68</v>
      </c>
      <c r="Q4337" s="13" t="s">
        <v>14094</v>
      </c>
      <c r="R4337" t="s">
        <v>14095</v>
      </c>
      <c r="S4337" s="20">
        <v>0</v>
      </c>
      <c r="T4337" s="21" t="s">
        <v>38</v>
      </c>
    </row>
    <row r="4338" spans="1:20" x14ac:dyDescent="0.35">
      <c r="A4338" s="13" t="s">
        <v>14096</v>
      </c>
      <c r="B4338" s="13"/>
      <c r="C4338" s="13"/>
      <c r="D4338" s="13" t="s">
        <v>14097</v>
      </c>
      <c r="E4338" s="13">
        <v>6</v>
      </c>
      <c r="F4338" s="14">
        <v>0.5</v>
      </c>
      <c r="G4338" s="13" t="s">
        <v>14872</v>
      </c>
      <c r="H4338" s="14">
        <v>38</v>
      </c>
      <c r="I4338" s="15" t="s">
        <v>32</v>
      </c>
      <c r="J4338" s="16">
        <v>33</v>
      </c>
      <c r="K4338" s="16">
        <v>5.5</v>
      </c>
      <c r="L4338" s="17" t="s">
        <v>690</v>
      </c>
      <c r="M4338" s="163" t="str">
        <f>IFERROR(GETPIVOTDATA("Tot. Bottles",'- Ordine Aggregato -'!$A$1,"sku anker",A4338),"")</f>
        <v/>
      </c>
      <c r="N4338" s="18" t="s">
        <v>42</v>
      </c>
      <c r="O4338" s="19" t="str">
        <f t="shared" si="67"/>
        <v>Order online</v>
      </c>
      <c r="P4338" s="97" t="s">
        <v>68</v>
      </c>
      <c r="Q4338" s="13" t="s">
        <v>14098</v>
      </c>
      <c r="R4338" t="s">
        <v>14099</v>
      </c>
      <c r="S4338" s="20">
        <v>0</v>
      </c>
      <c r="T4338" s="21" t="s">
        <v>38</v>
      </c>
    </row>
    <row r="4339" spans="1:20" x14ac:dyDescent="0.35">
      <c r="A4339" s="96" t="s">
        <v>14100</v>
      </c>
      <c r="B4339" s="96"/>
      <c r="C4339" s="96"/>
      <c r="D4339" s="13" t="s">
        <v>14097</v>
      </c>
      <c r="E4339" s="13">
        <v>6</v>
      </c>
      <c r="F4339" s="14">
        <v>1</v>
      </c>
      <c r="G4339" s="13" t="s">
        <v>14872</v>
      </c>
      <c r="H4339" s="14">
        <v>38</v>
      </c>
      <c r="I4339" s="15" t="s">
        <v>32</v>
      </c>
      <c r="J4339" s="16">
        <v>47.099999999999994</v>
      </c>
      <c r="K4339" s="16">
        <v>7.85</v>
      </c>
      <c r="L4339" s="17" t="s">
        <v>690</v>
      </c>
      <c r="M4339" s="163" t="str">
        <f>IFERROR(GETPIVOTDATA("Tot. Bottles",'- Ordine Aggregato -'!$A$1,"sku anker",A4339),"")</f>
        <v/>
      </c>
      <c r="N4339" s="18" t="s">
        <v>34</v>
      </c>
      <c r="O4339" s="19" t="str">
        <f t="shared" si="67"/>
        <v>Order online</v>
      </c>
      <c r="P4339" s="97" t="s">
        <v>68</v>
      </c>
      <c r="Q4339" s="13" t="s">
        <v>14101</v>
      </c>
      <c r="R4339" t="s">
        <v>14102</v>
      </c>
      <c r="S4339" s="20">
        <v>0</v>
      </c>
      <c r="T4339" s="21" t="s">
        <v>38</v>
      </c>
    </row>
    <row r="4340" spans="1:20" x14ac:dyDescent="0.35">
      <c r="A4340" s="96" t="s">
        <v>14103</v>
      </c>
      <c r="B4340" s="96"/>
      <c r="C4340" s="96"/>
      <c r="D4340" s="13" t="s">
        <v>14104</v>
      </c>
      <c r="E4340" s="13">
        <v>6</v>
      </c>
      <c r="F4340" s="14">
        <v>0.7</v>
      </c>
      <c r="G4340" s="13" t="s">
        <v>14871</v>
      </c>
      <c r="H4340" s="14">
        <v>28</v>
      </c>
      <c r="I4340" s="15" t="s">
        <v>32</v>
      </c>
      <c r="J4340" s="16">
        <v>53.400000000000006</v>
      </c>
      <c r="K4340" s="16">
        <v>8.9</v>
      </c>
      <c r="L4340" s="17" t="s">
        <v>399</v>
      </c>
      <c r="M4340" s="163" t="str">
        <f>IFERROR(GETPIVOTDATA("Tot. Bottles",'- Ordine Aggregato -'!$A$1,"sku anker",A4340),"")</f>
        <v/>
      </c>
      <c r="N4340" s="18" t="s">
        <v>34</v>
      </c>
      <c r="O4340" s="19" t="str">
        <f t="shared" si="67"/>
        <v>Order online</v>
      </c>
      <c r="P4340" s="97" t="s">
        <v>68</v>
      </c>
      <c r="Q4340" s="13" t="s">
        <v>14105</v>
      </c>
      <c r="R4340" t="s">
        <v>14106</v>
      </c>
      <c r="S4340" s="20">
        <v>0</v>
      </c>
      <c r="T4340" s="21" t="s">
        <v>38</v>
      </c>
    </row>
    <row r="4341" spans="1:20" x14ac:dyDescent="0.35">
      <c r="A4341" s="96" t="s">
        <v>14107</v>
      </c>
      <c r="D4341" s="13" t="s">
        <v>14108</v>
      </c>
      <c r="E4341" s="13">
        <v>6</v>
      </c>
      <c r="F4341" s="14">
        <v>1</v>
      </c>
      <c r="G4341" s="13" t="s">
        <v>14872</v>
      </c>
      <c r="H4341" s="14">
        <v>35</v>
      </c>
      <c r="I4341" s="15" t="s">
        <v>32</v>
      </c>
      <c r="J4341" s="16">
        <v>55.5</v>
      </c>
      <c r="K4341" s="16">
        <v>9.25</v>
      </c>
      <c r="L4341" s="17" t="s">
        <v>690</v>
      </c>
      <c r="M4341" s="163" t="str">
        <f>IFERROR(GETPIVOTDATA("Tot. Bottles",'- Ordine Aggregato -'!$A$1,"sku anker",A4341),"")</f>
        <v/>
      </c>
      <c r="N4341" s="18" t="s">
        <v>34</v>
      </c>
      <c r="O4341" s="19" t="str">
        <f t="shared" si="67"/>
        <v>Order online</v>
      </c>
      <c r="P4341" s="97" t="s">
        <v>68</v>
      </c>
      <c r="Q4341" s="13" t="s">
        <v>14109</v>
      </c>
      <c r="R4341" t="s">
        <v>14110</v>
      </c>
      <c r="S4341" s="20">
        <v>0</v>
      </c>
      <c r="T4341" s="21" t="s">
        <v>38</v>
      </c>
    </row>
    <row r="4342" spans="1:20" x14ac:dyDescent="0.35">
      <c r="A4342" s="13" t="s">
        <v>14111</v>
      </c>
      <c r="B4342" s="13"/>
      <c r="C4342" s="13"/>
      <c r="D4342" s="13" t="s">
        <v>14112</v>
      </c>
      <c r="E4342" s="13">
        <v>6</v>
      </c>
      <c r="F4342" s="14">
        <v>0.7</v>
      </c>
      <c r="G4342" s="13" t="s">
        <v>14871</v>
      </c>
      <c r="H4342" s="14">
        <v>22</v>
      </c>
      <c r="I4342" s="15" t="s">
        <v>32</v>
      </c>
      <c r="J4342" s="16">
        <v>48.900000000000006</v>
      </c>
      <c r="K4342" s="16">
        <v>8.15</v>
      </c>
      <c r="L4342" s="17" t="s">
        <v>399</v>
      </c>
      <c r="M4342" s="163" t="str">
        <f>IFERROR(GETPIVOTDATA("Tot. Bottles",'- Ordine Aggregato -'!$A$1,"sku anker",A4342),"")</f>
        <v/>
      </c>
      <c r="N4342" s="18" t="s">
        <v>42</v>
      </c>
      <c r="O4342" s="19" t="str">
        <f t="shared" si="67"/>
        <v>Order online</v>
      </c>
      <c r="P4342" s="97" t="s">
        <v>68</v>
      </c>
      <c r="Q4342" s="13" t="s">
        <v>14113</v>
      </c>
      <c r="R4342" t="s">
        <v>14114</v>
      </c>
      <c r="S4342" s="20">
        <v>0</v>
      </c>
      <c r="T4342" s="21" t="s">
        <v>38</v>
      </c>
    </row>
    <row r="4343" spans="1:20" x14ac:dyDescent="0.35">
      <c r="A4343" s="96" t="s">
        <v>14115</v>
      </c>
      <c r="D4343" s="13" t="s">
        <v>14116</v>
      </c>
      <c r="E4343" s="13">
        <v>6</v>
      </c>
      <c r="F4343" s="14">
        <v>1</v>
      </c>
      <c r="G4343" s="13" t="s">
        <v>14872</v>
      </c>
      <c r="H4343" s="14">
        <v>35</v>
      </c>
      <c r="I4343" s="15" t="s">
        <v>32</v>
      </c>
      <c r="J4343" s="16">
        <v>57.599999999999994</v>
      </c>
      <c r="K4343" s="16">
        <v>9.6</v>
      </c>
      <c r="L4343" s="17" t="s">
        <v>690</v>
      </c>
      <c r="M4343" s="163" t="str">
        <f>IFERROR(GETPIVOTDATA("Tot. Bottles",'- Ordine Aggregato -'!$A$1,"sku anker",A4343),"")</f>
        <v/>
      </c>
      <c r="N4343" s="18" t="s">
        <v>42</v>
      </c>
      <c r="O4343" s="19" t="str">
        <f t="shared" si="67"/>
        <v>Order online</v>
      </c>
      <c r="P4343" s="97" t="s">
        <v>68</v>
      </c>
      <c r="Q4343" s="13" t="s">
        <v>14117</v>
      </c>
      <c r="R4343" t="s">
        <v>14118</v>
      </c>
      <c r="S4343" s="20">
        <v>0</v>
      </c>
      <c r="T4343" s="21" t="s">
        <v>38</v>
      </c>
    </row>
    <row r="4344" spans="1:20" x14ac:dyDescent="0.35">
      <c r="A4344" s="96" t="s">
        <v>14119</v>
      </c>
      <c r="D4344" s="13" t="s">
        <v>14120</v>
      </c>
      <c r="E4344" s="13">
        <v>6</v>
      </c>
      <c r="F4344" s="14">
        <v>0.7</v>
      </c>
      <c r="G4344" s="13" t="s">
        <v>14872</v>
      </c>
      <c r="H4344" s="14">
        <v>14</v>
      </c>
      <c r="I4344" s="15" t="s">
        <v>32</v>
      </c>
      <c r="J4344" s="16">
        <v>48</v>
      </c>
      <c r="K4344" s="16">
        <v>8</v>
      </c>
      <c r="L4344" s="17" t="s">
        <v>399</v>
      </c>
      <c r="M4344" s="163" t="str">
        <f>IFERROR(GETPIVOTDATA("Tot. Bottles",'- Ordine Aggregato -'!$A$1,"sku anker",A4344),"")</f>
        <v/>
      </c>
      <c r="N4344" s="18" t="s">
        <v>42</v>
      </c>
      <c r="O4344" s="19" t="str">
        <f t="shared" si="67"/>
        <v>Order online</v>
      </c>
      <c r="P4344" s="97" t="s">
        <v>68</v>
      </c>
      <c r="Q4344" s="13" t="s">
        <v>14121</v>
      </c>
      <c r="R4344" t="s">
        <v>14122</v>
      </c>
      <c r="S4344" s="20">
        <v>0</v>
      </c>
      <c r="T4344" s="21" t="s">
        <v>38</v>
      </c>
    </row>
    <row r="4345" spans="1:20" x14ac:dyDescent="0.35">
      <c r="A4345" s="96" t="s">
        <v>14123</v>
      </c>
      <c r="D4345" s="13" t="s">
        <v>14124</v>
      </c>
      <c r="E4345" s="13">
        <v>6</v>
      </c>
      <c r="F4345" s="14">
        <v>0.5</v>
      </c>
      <c r="G4345" s="13" t="s">
        <v>31</v>
      </c>
      <c r="H4345" s="14">
        <v>14</v>
      </c>
      <c r="I4345" s="15" t="s">
        <v>32</v>
      </c>
      <c r="J4345" s="16">
        <v>17.700000000000003</v>
      </c>
      <c r="K4345" s="16">
        <v>2.95</v>
      </c>
      <c r="L4345" s="17" t="s">
        <v>551</v>
      </c>
      <c r="M4345" s="163" t="str">
        <f>IFERROR(GETPIVOTDATA("Tot. Bottles",'- Ordine Aggregato -'!$A$1,"sku anker",A4345),"")</f>
        <v/>
      </c>
      <c r="N4345" s="18" t="s">
        <v>42</v>
      </c>
      <c r="O4345" s="19" t="str">
        <f t="shared" si="67"/>
        <v>Order online</v>
      </c>
      <c r="P4345" s="97" t="s">
        <v>68</v>
      </c>
      <c r="Q4345" s="13" t="s">
        <v>14125</v>
      </c>
      <c r="R4345" t="s">
        <v>14126</v>
      </c>
      <c r="S4345" s="20">
        <v>0</v>
      </c>
      <c r="T4345" s="21" t="s">
        <v>38</v>
      </c>
    </row>
    <row r="4346" spans="1:20" x14ac:dyDescent="0.35">
      <c r="A4346" s="96" t="s">
        <v>14127</v>
      </c>
      <c r="B4346" s="96"/>
      <c r="C4346" s="96"/>
      <c r="D4346" s="13" t="s">
        <v>14128</v>
      </c>
      <c r="E4346" s="13">
        <v>60</v>
      </c>
      <c r="F4346" s="14">
        <v>0.1</v>
      </c>
      <c r="G4346" s="13" t="s">
        <v>46</v>
      </c>
      <c r="H4346" s="14">
        <v>40</v>
      </c>
      <c r="I4346" s="15" t="s">
        <v>32</v>
      </c>
      <c r="J4346" s="16">
        <v>57</v>
      </c>
      <c r="K4346" s="16">
        <v>0.95</v>
      </c>
      <c r="L4346" s="17" t="s">
        <v>73</v>
      </c>
      <c r="M4346" s="163" t="str">
        <f>IFERROR(GETPIVOTDATA("Tot. Bottles",'- Ordine Aggregato -'!$A$1,"sku anker",A4346),"")</f>
        <v/>
      </c>
      <c r="N4346" s="18" t="s">
        <v>42</v>
      </c>
      <c r="O4346" s="19" t="str">
        <f t="shared" si="67"/>
        <v>Order online</v>
      </c>
      <c r="P4346" s="97" t="s">
        <v>880</v>
      </c>
      <c r="Q4346" s="13" t="s">
        <v>14129</v>
      </c>
      <c r="R4346" t="s">
        <v>14130</v>
      </c>
      <c r="S4346" s="20">
        <v>0</v>
      </c>
      <c r="T4346" s="21" t="s">
        <v>38</v>
      </c>
    </row>
    <row r="4347" spans="1:20" x14ac:dyDescent="0.35">
      <c r="A4347" s="13" t="s">
        <v>14131</v>
      </c>
      <c r="B4347" s="13"/>
      <c r="C4347" s="13"/>
      <c r="D4347" s="13" t="s">
        <v>14128</v>
      </c>
      <c r="E4347" s="13">
        <v>20</v>
      </c>
      <c r="F4347" s="14">
        <v>0.2</v>
      </c>
      <c r="G4347" s="13" t="s">
        <v>14871</v>
      </c>
      <c r="H4347" s="14">
        <v>40</v>
      </c>
      <c r="I4347" s="15" t="s">
        <v>32</v>
      </c>
      <c r="J4347" s="16">
        <v>25</v>
      </c>
      <c r="K4347" s="16">
        <v>1.25</v>
      </c>
      <c r="L4347" s="17" t="s">
        <v>73</v>
      </c>
      <c r="M4347" s="163" t="str">
        <f>IFERROR(GETPIVOTDATA("Tot. Bottles",'- Ordine Aggregato -'!$A$1,"sku anker",A4347),"")</f>
        <v/>
      </c>
      <c r="N4347" s="18" t="s">
        <v>42</v>
      </c>
      <c r="O4347" s="19" t="str">
        <f t="shared" si="67"/>
        <v>Order online</v>
      </c>
      <c r="P4347" s="97" t="s">
        <v>880</v>
      </c>
      <c r="Q4347" s="13" t="s">
        <v>14132</v>
      </c>
      <c r="R4347" t="s">
        <v>14133</v>
      </c>
      <c r="S4347" s="20">
        <v>0</v>
      </c>
      <c r="T4347" s="21" t="s">
        <v>38</v>
      </c>
    </row>
    <row r="4348" spans="1:20" x14ac:dyDescent="0.35">
      <c r="A4348" s="13" t="s">
        <v>14134</v>
      </c>
      <c r="B4348" s="13"/>
      <c r="C4348" s="13"/>
      <c r="D4348" s="13" t="s">
        <v>14128</v>
      </c>
      <c r="E4348" s="13">
        <v>12</v>
      </c>
      <c r="F4348" s="14">
        <v>0.7</v>
      </c>
      <c r="G4348" s="13" t="s">
        <v>14871</v>
      </c>
      <c r="H4348" s="14">
        <v>40</v>
      </c>
      <c r="I4348" s="15" t="s">
        <v>32</v>
      </c>
      <c r="J4348" s="16">
        <v>28.200000000000003</v>
      </c>
      <c r="K4348" s="16">
        <v>2.35</v>
      </c>
      <c r="L4348" s="17" t="s">
        <v>73</v>
      </c>
      <c r="M4348" s="163" t="str">
        <f>IFERROR(GETPIVOTDATA("Tot. Bottles",'- Ordine Aggregato -'!$A$1,"sku anker",A4348),"")</f>
        <v/>
      </c>
      <c r="N4348" s="18" t="s">
        <v>42</v>
      </c>
      <c r="O4348" s="19" t="str">
        <f t="shared" si="67"/>
        <v>Order online</v>
      </c>
      <c r="P4348" s="97" t="s">
        <v>880</v>
      </c>
      <c r="Q4348" s="13" t="s">
        <v>14135</v>
      </c>
      <c r="R4348" t="s">
        <v>14136</v>
      </c>
      <c r="S4348" s="20">
        <v>0</v>
      </c>
      <c r="T4348" s="21" t="s">
        <v>38</v>
      </c>
    </row>
    <row r="4349" spans="1:20" x14ac:dyDescent="0.35">
      <c r="A4349" s="96" t="s">
        <v>14137</v>
      </c>
      <c r="B4349" s="96"/>
      <c r="C4349" s="96"/>
      <c r="D4349" s="13" t="s">
        <v>14128</v>
      </c>
      <c r="E4349" s="13">
        <v>12</v>
      </c>
      <c r="F4349" s="14">
        <v>1</v>
      </c>
      <c r="G4349" s="13" t="s">
        <v>31</v>
      </c>
      <c r="H4349" s="14">
        <v>40</v>
      </c>
      <c r="I4349" s="15" t="s">
        <v>32</v>
      </c>
      <c r="J4349" s="16">
        <v>36</v>
      </c>
      <c r="K4349" s="16">
        <v>3</v>
      </c>
      <c r="L4349" s="17" t="s">
        <v>73</v>
      </c>
      <c r="M4349" s="163" t="str">
        <f>IFERROR(GETPIVOTDATA("Tot. Bottles",'- Ordine Aggregato -'!$A$1,"sku anker",A4349),"")</f>
        <v/>
      </c>
      <c r="N4349" s="18" t="s">
        <v>42</v>
      </c>
      <c r="O4349" s="19" t="str">
        <f t="shared" si="67"/>
        <v>Order online</v>
      </c>
      <c r="P4349" s="97" t="s">
        <v>880</v>
      </c>
      <c r="Q4349" s="13" t="s">
        <v>14138</v>
      </c>
      <c r="R4349" t="s">
        <v>14139</v>
      </c>
      <c r="S4349" s="20">
        <v>0</v>
      </c>
      <c r="T4349" s="21" t="s">
        <v>38</v>
      </c>
    </row>
    <row r="4350" spans="1:20" x14ac:dyDescent="0.35">
      <c r="A4350" s="13"/>
      <c r="B4350" s="13"/>
      <c r="C4350" s="13"/>
      <c r="D4350" s="13"/>
      <c r="E4350" s="13"/>
      <c r="F4350" s="14"/>
      <c r="G4350" s="13"/>
      <c r="H4350" s="14"/>
      <c r="I4350" s="15"/>
      <c r="J4350" s="16"/>
      <c r="K4350" s="16"/>
      <c r="L4350" s="17"/>
      <c r="M4350" s="163"/>
      <c r="N4350" s="18"/>
      <c r="O4350" s="19"/>
      <c r="P4350" s="97"/>
      <c r="Q4350" s="13"/>
      <c r="R4350"/>
      <c r="S4350" s="20"/>
      <c r="T4350" s="21"/>
    </row>
    <row r="4351" spans="1:20" x14ac:dyDescent="0.35">
      <c r="A4351" s="13"/>
      <c r="B4351" s="13"/>
      <c r="C4351" s="13"/>
      <c r="D4351" s="13"/>
      <c r="E4351" s="13"/>
      <c r="F4351" s="14"/>
      <c r="G4351" s="13"/>
      <c r="H4351" s="14"/>
      <c r="I4351" s="15"/>
      <c r="J4351" s="16"/>
      <c r="K4351" s="16"/>
      <c r="L4351" s="17"/>
      <c r="M4351" s="163"/>
      <c r="N4351" s="18"/>
      <c r="O4351" s="19"/>
      <c r="P4351" s="97"/>
      <c r="Q4351" s="13"/>
      <c r="R4351"/>
      <c r="S4351" s="20"/>
      <c r="T4351" s="21"/>
    </row>
    <row r="4352" spans="1:20" x14ac:dyDescent="0.35">
      <c r="A4352" s="13"/>
      <c r="B4352" s="13"/>
      <c r="C4352" s="13"/>
      <c r="D4352" s="13"/>
      <c r="E4352" s="13"/>
      <c r="F4352" s="14"/>
      <c r="G4352" s="13"/>
      <c r="H4352" s="14"/>
      <c r="I4352" s="15"/>
      <c r="J4352" s="16"/>
      <c r="K4352" s="16"/>
      <c r="L4352" s="17"/>
      <c r="M4352" s="163"/>
      <c r="N4352" s="18"/>
      <c r="O4352" s="19"/>
      <c r="P4352" s="97"/>
      <c r="Q4352" s="13"/>
      <c r="R4352"/>
      <c r="S4352" s="20"/>
      <c r="T4352" s="21"/>
    </row>
    <row r="4353" spans="1:20" x14ac:dyDescent="0.35">
      <c r="A4353" s="96"/>
      <c r="D4353" s="13"/>
      <c r="E4353" s="13"/>
      <c r="F4353" s="14"/>
      <c r="G4353" s="13"/>
      <c r="H4353" s="14"/>
      <c r="I4353" s="15"/>
      <c r="J4353" s="16"/>
      <c r="K4353" s="16"/>
      <c r="L4353" s="17"/>
      <c r="M4353" s="163"/>
      <c r="N4353" s="18"/>
      <c r="O4353" s="19"/>
      <c r="P4353" s="97"/>
      <c r="Q4353" s="13"/>
      <c r="R4353"/>
      <c r="S4353" s="20"/>
      <c r="T4353" s="21"/>
    </row>
    <row r="4354" spans="1:20" x14ac:dyDescent="0.35">
      <c r="A4354" s="13"/>
      <c r="B4354" s="13"/>
      <c r="C4354" s="13"/>
      <c r="D4354" s="13"/>
      <c r="E4354" s="13"/>
      <c r="F4354" s="14"/>
      <c r="G4354" s="13"/>
      <c r="H4354" s="14"/>
      <c r="I4354" s="15"/>
      <c r="J4354" s="16"/>
      <c r="K4354" s="16"/>
      <c r="L4354" s="17"/>
      <c r="M4354" s="163"/>
      <c r="N4354" s="18"/>
      <c r="O4354" s="19"/>
      <c r="P4354" s="97"/>
      <c r="Q4354" s="13"/>
      <c r="R4354"/>
      <c r="S4354" s="20"/>
      <c r="T4354" s="21"/>
    </row>
    <row r="4355" spans="1:20" x14ac:dyDescent="0.35">
      <c r="A4355" s="96"/>
      <c r="D4355" s="13"/>
      <c r="E4355" s="13"/>
      <c r="F4355" s="14"/>
      <c r="G4355" s="13"/>
      <c r="H4355" s="14"/>
      <c r="I4355" s="15"/>
      <c r="J4355" s="16"/>
      <c r="K4355" s="16"/>
      <c r="L4355" s="17"/>
      <c r="M4355" s="163"/>
      <c r="N4355" s="18"/>
      <c r="O4355" s="19"/>
      <c r="P4355" s="97"/>
      <c r="Q4355" s="13"/>
      <c r="R4355"/>
      <c r="S4355" s="20"/>
      <c r="T4355" s="21"/>
    </row>
    <row r="4356" spans="1:20" x14ac:dyDescent="0.35">
      <c r="A4356" s="96"/>
      <c r="D4356" s="13"/>
      <c r="E4356" s="13"/>
      <c r="F4356" s="14"/>
      <c r="G4356" s="13"/>
      <c r="H4356" s="14"/>
      <c r="I4356" s="15"/>
      <c r="J4356" s="16"/>
      <c r="K4356" s="16"/>
      <c r="L4356" s="17"/>
      <c r="M4356" s="163"/>
      <c r="N4356" s="18"/>
      <c r="O4356" s="19"/>
      <c r="P4356" s="97"/>
      <c r="Q4356" s="13"/>
      <c r="R4356"/>
      <c r="S4356" s="20"/>
      <c r="T4356" s="21"/>
    </row>
    <row r="4357" spans="1:20" x14ac:dyDescent="0.35">
      <c r="A4357" s="13"/>
      <c r="B4357" s="13"/>
      <c r="C4357" s="13"/>
      <c r="D4357" s="13"/>
      <c r="E4357" s="13"/>
      <c r="F4357" s="14"/>
      <c r="G4357" s="13"/>
      <c r="H4357" s="14"/>
      <c r="I4357" s="15"/>
      <c r="J4357" s="16"/>
      <c r="K4357" s="16"/>
      <c r="L4357" s="17"/>
      <c r="M4357" s="163"/>
      <c r="N4357" s="18"/>
      <c r="O4357" s="19"/>
      <c r="P4357" s="97"/>
      <c r="Q4357" s="13"/>
      <c r="R4357"/>
      <c r="S4357" s="20"/>
      <c r="T4357" s="21"/>
    </row>
    <row r="4358" spans="1:20" x14ac:dyDescent="0.35">
      <c r="A4358" s="13"/>
      <c r="B4358" s="13"/>
      <c r="C4358" s="13"/>
      <c r="D4358" s="13"/>
      <c r="E4358" s="13"/>
      <c r="F4358" s="14"/>
      <c r="G4358" s="13"/>
      <c r="H4358" s="14"/>
      <c r="I4358" s="15"/>
      <c r="J4358" s="16"/>
      <c r="K4358" s="16"/>
      <c r="L4358" s="17"/>
      <c r="M4358" s="163"/>
      <c r="N4358" s="18"/>
      <c r="O4358" s="19"/>
      <c r="P4358" s="97"/>
      <c r="Q4358" s="13"/>
      <c r="R4358"/>
      <c r="S4358" s="20"/>
      <c r="T4358" s="21"/>
    </row>
    <row r="4359" spans="1:20" x14ac:dyDescent="0.35">
      <c r="A4359" s="13"/>
      <c r="B4359" s="13"/>
      <c r="C4359" s="13"/>
      <c r="D4359" s="13"/>
      <c r="E4359" s="13"/>
      <c r="F4359" s="14"/>
      <c r="G4359" s="13"/>
      <c r="H4359" s="14"/>
      <c r="I4359" s="15"/>
      <c r="J4359" s="16"/>
      <c r="K4359" s="16"/>
      <c r="L4359" s="17"/>
      <c r="M4359" s="163"/>
      <c r="N4359" s="18"/>
      <c r="O4359" s="19"/>
      <c r="P4359" s="97"/>
      <c r="Q4359" s="13"/>
      <c r="R4359"/>
      <c r="S4359" s="20"/>
      <c r="T4359" s="21"/>
    </row>
    <row r="4360" spans="1:20" x14ac:dyDescent="0.35">
      <c r="A4360" s="96"/>
      <c r="B4360" s="96"/>
      <c r="C4360" s="96"/>
      <c r="D4360" s="13"/>
      <c r="E4360" s="13"/>
      <c r="F4360" s="14"/>
      <c r="G4360" s="13"/>
      <c r="H4360" s="14"/>
      <c r="I4360" s="15"/>
      <c r="J4360" s="16"/>
      <c r="K4360" s="16"/>
      <c r="L4360" s="17"/>
      <c r="M4360" s="163"/>
      <c r="N4360" s="18"/>
      <c r="O4360" s="19"/>
      <c r="P4360" s="97"/>
      <c r="Q4360" s="13"/>
      <c r="R4360"/>
      <c r="S4360" s="20"/>
      <c r="T4360" s="21"/>
    </row>
    <row r="4361" spans="1:20" x14ac:dyDescent="0.35">
      <c r="A4361" s="96"/>
      <c r="D4361" s="13"/>
      <c r="E4361" s="13"/>
      <c r="F4361" s="14"/>
      <c r="G4361" s="13"/>
      <c r="H4361" s="14"/>
      <c r="I4361" s="15"/>
      <c r="J4361" s="16"/>
      <c r="K4361" s="16"/>
      <c r="L4361" s="17"/>
      <c r="M4361" s="163"/>
      <c r="N4361" s="18"/>
      <c r="O4361" s="19"/>
      <c r="P4361" s="97"/>
      <c r="Q4361" s="13"/>
      <c r="R4361"/>
      <c r="S4361" s="20"/>
      <c r="T4361" s="21"/>
    </row>
    <row r="4362" spans="1:20" x14ac:dyDescent="0.35">
      <c r="A4362" s="13"/>
      <c r="B4362" s="13"/>
      <c r="C4362" s="13"/>
      <c r="D4362" s="13"/>
      <c r="E4362" s="13"/>
      <c r="F4362" s="14"/>
      <c r="G4362" s="13"/>
      <c r="H4362" s="14"/>
      <c r="I4362" s="15"/>
      <c r="J4362" s="16"/>
      <c r="K4362" s="16"/>
      <c r="L4362" s="17"/>
      <c r="M4362" s="163"/>
      <c r="N4362" s="18"/>
      <c r="O4362" s="19"/>
      <c r="P4362" s="97"/>
      <c r="Q4362" s="13"/>
      <c r="R4362"/>
      <c r="S4362" s="20"/>
      <c r="T4362" s="21"/>
    </row>
    <row r="4363" spans="1:20" x14ac:dyDescent="0.35">
      <c r="A4363" s="13"/>
      <c r="B4363" s="13"/>
      <c r="C4363" s="13"/>
      <c r="D4363" s="13"/>
      <c r="E4363" s="13"/>
      <c r="F4363" s="14"/>
      <c r="G4363" s="13"/>
      <c r="H4363" s="14"/>
      <c r="I4363" s="15"/>
      <c r="J4363" s="16"/>
      <c r="K4363" s="16"/>
      <c r="L4363" s="17"/>
      <c r="M4363" s="163"/>
      <c r="N4363" s="18"/>
      <c r="O4363" s="19"/>
      <c r="P4363" s="97"/>
      <c r="Q4363" s="13"/>
      <c r="R4363"/>
      <c r="S4363" s="20"/>
      <c r="T4363" s="21"/>
    </row>
    <row r="4364" spans="1:20" x14ac:dyDescent="0.35">
      <c r="A4364" s="96"/>
      <c r="B4364" s="96"/>
      <c r="C4364" s="96"/>
      <c r="D4364" s="13"/>
      <c r="E4364" s="13"/>
      <c r="F4364" s="14"/>
      <c r="G4364" s="13"/>
      <c r="H4364" s="14"/>
      <c r="I4364" s="15"/>
      <c r="J4364" s="16"/>
      <c r="K4364" s="16"/>
      <c r="L4364" s="17"/>
      <c r="M4364" s="163"/>
      <c r="N4364" s="18"/>
      <c r="O4364" s="19"/>
      <c r="P4364" s="97"/>
      <c r="Q4364" s="13"/>
      <c r="R4364"/>
      <c r="S4364" s="20"/>
      <c r="T4364" s="21"/>
    </row>
    <row r="4365" spans="1:20" x14ac:dyDescent="0.35">
      <c r="A4365" s="96"/>
      <c r="D4365" s="13"/>
      <c r="E4365" s="13"/>
      <c r="F4365" s="14"/>
      <c r="G4365" s="13"/>
      <c r="H4365" s="14"/>
      <c r="I4365" s="15"/>
      <c r="J4365" s="16"/>
      <c r="K4365" s="16"/>
      <c r="L4365" s="17"/>
      <c r="M4365" s="163"/>
      <c r="N4365" s="18"/>
      <c r="O4365" s="19"/>
      <c r="P4365" s="97"/>
      <c r="Q4365" s="13"/>
      <c r="R4365"/>
      <c r="S4365" s="20"/>
      <c r="T4365" s="21"/>
    </row>
    <row r="4366" spans="1:20" x14ac:dyDescent="0.35">
      <c r="A4366" s="13"/>
      <c r="B4366" s="13"/>
      <c r="C4366" s="13"/>
      <c r="D4366" s="13"/>
      <c r="E4366" s="13"/>
      <c r="F4366" s="14"/>
      <c r="G4366" s="13"/>
      <c r="H4366" s="14"/>
      <c r="I4366" s="15"/>
      <c r="J4366" s="16"/>
      <c r="K4366" s="16"/>
      <c r="L4366" s="17"/>
      <c r="M4366" s="163"/>
      <c r="N4366" s="18"/>
      <c r="O4366" s="19"/>
      <c r="P4366" s="97"/>
      <c r="Q4366" s="13"/>
      <c r="R4366"/>
      <c r="S4366" s="20"/>
      <c r="T4366" s="21"/>
    </row>
    <row r="4367" spans="1:20" x14ac:dyDescent="0.35">
      <c r="A4367" s="96"/>
      <c r="B4367" s="96"/>
      <c r="C4367" s="96"/>
      <c r="D4367" s="13"/>
      <c r="E4367" s="13"/>
      <c r="F4367" s="14"/>
      <c r="G4367" s="13"/>
      <c r="H4367" s="14"/>
      <c r="I4367" s="15"/>
      <c r="J4367" s="16"/>
      <c r="K4367" s="16"/>
      <c r="L4367" s="17"/>
      <c r="M4367" s="163"/>
      <c r="N4367" s="18"/>
      <c r="O4367" s="19"/>
      <c r="P4367" s="97"/>
      <c r="Q4367" s="13"/>
      <c r="R4367"/>
      <c r="S4367" s="20"/>
      <c r="T4367" s="21"/>
    </row>
    <row r="4368" spans="1:20" x14ac:dyDescent="0.35">
      <c r="A4368" s="96"/>
      <c r="B4368" s="96"/>
      <c r="C4368" s="96"/>
      <c r="D4368" s="13"/>
      <c r="E4368" s="13"/>
      <c r="F4368" s="14"/>
      <c r="G4368" s="13"/>
      <c r="H4368" s="14"/>
      <c r="I4368" s="15"/>
      <c r="J4368" s="16"/>
      <c r="K4368" s="16"/>
      <c r="L4368" s="17"/>
      <c r="M4368" s="163"/>
      <c r="N4368" s="18"/>
      <c r="O4368" s="19"/>
      <c r="P4368" s="97"/>
      <c r="Q4368" s="13"/>
      <c r="R4368"/>
      <c r="S4368" s="20"/>
      <c r="T4368" s="21"/>
    </row>
    <row r="4369" spans="1:20" x14ac:dyDescent="0.35">
      <c r="A4369" s="96"/>
      <c r="D4369" s="13"/>
      <c r="E4369" s="13"/>
      <c r="F4369" s="14"/>
      <c r="G4369" s="13"/>
      <c r="H4369" s="14"/>
      <c r="I4369" s="15"/>
      <c r="J4369" s="16"/>
      <c r="K4369" s="16"/>
      <c r="L4369" s="17"/>
      <c r="M4369" s="163"/>
      <c r="N4369" s="18"/>
      <c r="O4369" s="19"/>
      <c r="P4369" s="97"/>
      <c r="Q4369" s="13"/>
      <c r="R4369"/>
      <c r="S4369" s="20"/>
      <c r="T4369" s="21"/>
    </row>
    <row r="4370" spans="1:20" x14ac:dyDescent="0.35">
      <c r="A4370" s="13"/>
      <c r="B4370" s="13"/>
      <c r="C4370" s="13"/>
      <c r="D4370" s="13"/>
      <c r="E4370" s="13"/>
      <c r="F4370" s="14"/>
      <c r="G4370" s="13"/>
      <c r="H4370" s="14"/>
      <c r="I4370" s="15"/>
      <c r="J4370" s="16"/>
      <c r="K4370" s="16"/>
      <c r="L4370" s="17"/>
      <c r="M4370" s="163"/>
      <c r="N4370" s="18"/>
      <c r="O4370" s="19"/>
      <c r="P4370" s="97"/>
      <c r="Q4370" s="13"/>
      <c r="R4370"/>
      <c r="S4370" s="20"/>
      <c r="T4370" s="21"/>
    </row>
    <row r="4371" spans="1:20" x14ac:dyDescent="0.35">
      <c r="A4371" s="96"/>
      <c r="B4371" s="96"/>
      <c r="C4371" s="96"/>
      <c r="D4371" s="13"/>
      <c r="E4371" s="13"/>
      <c r="F4371" s="14"/>
      <c r="G4371" s="13"/>
      <c r="H4371" s="14"/>
      <c r="I4371" s="15"/>
      <c r="J4371" s="16"/>
      <c r="K4371" s="16"/>
      <c r="L4371" s="17"/>
      <c r="M4371" s="163"/>
      <c r="N4371" s="18"/>
      <c r="O4371" s="19"/>
      <c r="P4371" s="97"/>
      <c r="Q4371" s="13"/>
      <c r="R4371"/>
      <c r="S4371" s="20"/>
      <c r="T4371" s="21"/>
    </row>
    <row r="4372" spans="1:20" x14ac:dyDescent="0.35">
      <c r="A4372" s="96"/>
      <c r="B4372" s="96"/>
      <c r="C4372" s="96"/>
      <c r="D4372" s="13"/>
      <c r="E4372" s="13"/>
      <c r="F4372" s="14"/>
      <c r="G4372" s="13"/>
      <c r="H4372" s="14"/>
      <c r="I4372" s="15"/>
      <c r="J4372" s="16"/>
      <c r="K4372" s="16"/>
      <c r="L4372" s="17"/>
      <c r="M4372" s="163"/>
      <c r="N4372" s="18"/>
      <c r="O4372" s="19"/>
      <c r="P4372" s="97"/>
      <c r="Q4372" s="13"/>
      <c r="R4372"/>
      <c r="S4372" s="20"/>
      <c r="T4372" s="21"/>
    </row>
    <row r="4373" spans="1:20" x14ac:dyDescent="0.35">
      <c r="A4373" s="96"/>
      <c r="D4373" s="13"/>
      <c r="E4373" s="13"/>
      <c r="F4373" s="14"/>
      <c r="G4373" s="13"/>
      <c r="H4373" s="14"/>
      <c r="I4373" s="15"/>
      <c r="J4373" s="16"/>
      <c r="K4373" s="16"/>
      <c r="L4373" s="17"/>
      <c r="M4373" s="163"/>
      <c r="N4373" s="18"/>
      <c r="O4373" s="19"/>
      <c r="P4373" s="97"/>
      <c r="Q4373" s="13"/>
      <c r="R4373"/>
      <c r="S4373" s="20"/>
      <c r="T4373" s="21"/>
    </row>
    <row r="4374" spans="1:20" x14ac:dyDescent="0.35">
      <c r="A4374" s="96"/>
      <c r="D4374" s="13"/>
      <c r="E4374" s="13"/>
      <c r="F4374" s="14"/>
      <c r="G4374" s="13"/>
      <c r="H4374" s="14"/>
      <c r="I4374" s="15"/>
      <c r="J4374" s="16"/>
      <c r="K4374" s="16"/>
      <c r="L4374" s="17"/>
      <c r="M4374" s="163"/>
      <c r="N4374" s="18"/>
      <c r="O4374" s="19"/>
      <c r="P4374" s="97"/>
      <c r="Q4374" s="13"/>
      <c r="R4374"/>
      <c r="S4374" s="20"/>
      <c r="T4374" s="21"/>
    </row>
    <row r="4375" spans="1:20" x14ac:dyDescent="0.35">
      <c r="A4375" s="96"/>
      <c r="B4375" s="96"/>
      <c r="C4375" s="96"/>
      <c r="D4375" s="13"/>
      <c r="E4375" s="13"/>
      <c r="F4375" s="14"/>
      <c r="G4375" s="13"/>
      <c r="H4375" s="14"/>
      <c r="I4375" s="15"/>
      <c r="J4375" s="16"/>
      <c r="K4375" s="16"/>
      <c r="L4375" s="17"/>
      <c r="M4375" s="163"/>
      <c r="N4375" s="18"/>
      <c r="O4375" s="19"/>
      <c r="P4375" s="97"/>
      <c r="Q4375" s="13"/>
      <c r="R4375"/>
      <c r="S4375" s="20"/>
      <c r="T4375" s="21"/>
    </row>
    <row r="4376" spans="1:20" x14ac:dyDescent="0.35">
      <c r="A4376" s="13"/>
      <c r="B4376" s="13"/>
      <c r="C4376" s="13"/>
      <c r="D4376" s="13"/>
      <c r="E4376" s="13"/>
      <c r="F4376" s="14"/>
      <c r="G4376" s="13"/>
      <c r="H4376" s="14"/>
      <c r="I4376" s="15"/>
      <c r="J4376" s="16"/>
      <c r="K4376" s="16"/>
      <c r="L4376" s="17"/>
      <c r="M4376" s="163"/>
      <c r="N4376" s="18"/>
      <c r="O4376" s="19"/>
      <c r="P4376" s="97"/>
      <c r="Q4376" s="13"/>
      <c r="R4376"/>
      <c r="S4376" s="20"/>
      <c r="T4376" s="21"/>
    </row>
    <row r="4377" spans="1:20" x14ac:dyDescent="0.35">
      <c r="A4377" s="13"/>
      <c r="B4377" s="13"/>
      <c r="C4377" s="13"/>
      <c r="D4377" s="13"/>
      <c r="E4377" s="13"/>
      <c r="F4377" s="14"/>
      <c r="G4377" s="13"/>
      <c r="H4377" s="14"/>
      <c r="I4377" s="15"/>
      <c r="J4377" s="16"/>
      <c r="K4377" s="16"/>
      <c r="L4377" s="17"/>
      <c r="M4377" s="163"/>
      <c r="N4377" s="18"/>
      <c r="O4377" s="19"/>
      <c r="P4377" s="97"/>
      <c r="Q4377" s="13"/>
      <c r="R4377"/>
      <c r="S4377" s="20"/>
      <c r="T4377" s="21"/>
    </row>
    <row r="4378" spans="1:20" x14ac:dyDescent="0.35">
      <c r="A4378" s="96"/>
      <c r="B4378" s="96"/>
      <c r="C4378" s="96"/>
      <c r="D4378" s="13"/>
      <c r="E4378" s="13"/>
      <c r="F4378" s="14"/>
      <c r="G4378" s="13"/>
      <c r="H4378" s="14"/>
      <c r="I4378" s="15"/>
      <c r="J4378" s="16"/>
      <c r="K4378" s="16"/>
      <c r="L4378" s="17"/>
      <c r="M4378" s="163"/>
      <c r="N4378" s="18"/>
      <c r="O4378" s="19"/>
      <c r="P4378" s="97"/>
      <c r="Q4378" s="13"/>
      <c r="R4378"/>
      <c r="S4378" s="20"/>
      <c r="T4378" s="21"/>
    </row>
    <row r="4379" spans="1:20" x14ac:dyDescent="0.35">
      <c r="A4379" s="96"/>
      <c r="B4379" s="96"/>
      <c r="C4379" s="96"/>
      <c r="D4379" s="13"/>
      <c r="E4379" s="13"/>
      <c r="F4379" s="14"/>
      <c r="G4379" s="13"/>
      <c r="H4379" s="14"/>
      <c r="I4379" s="15"/>
      <c r="J4379" s="16"/>
      <c r="K4379" s="16"/>
      <c r="L4379" s="17"/>
      <c r="M4379" s="163"/>
      <c r="N4379" s="18"/>
      <c r="O4379" s="19"/>
      <c r="P4379" s="97"/>
      <c r="Q4379" s="13"/>
      <c r="R4379"/>
      <c r="S4379" s="20"/>
      <c r="T4379" s="21"/>
    </row>
    <row r="4380" spans="1:20" x14ac:dyDescent="0.35">
      <c r="A4380" s="96"/>
      <c r="D4380" s="13"/>
      <c r="E4380" s="13"/>
      <c r="F4380" s="14"/>
      <c r="G4380" s="13"/>
      <c r="H4380" s="14"/>
      <c r="I4380" s="15"/>
      <c r="J4380" s="16"/>
      <c r="K4380" s="16"/>
      <c r="L4380" s="17"/>
      <c r="M4380" s="163"/>
      <c r="N4380" s="18"/>
      <c r="O4380" s="19"/>
      <c r="P4380" s="97"/>
      <c r="Q4380" s="13"/>
      <c r="R4380"/>
      <c r="S4380" s="20"/>
      <c r="T4380" s="21"/>
    </row>
    <row r="4381" spans="1:20" x14ac:dyDescent="0.35">
      <c r="A4381" s="13"/>
      <c r="B4381" s="13"/>
      <c r="C4381" s="13"/>
      <c r="D4381" s="13"/>
      <c r="E4381" s="13"/>
      <c r="F4381" s="14"/>
      <c r="G4381" s="13"/>
      <c r="H4381" s="14"/>
      <c r="I4381" s="15"/>
      <c r="J4381" s="16"/>
      <c r="K4381" s="16"/>
      <c r="L4381" s="17"/>
      <c r="M4381" s="163"/>
      <c r="N4381" s="18"/>
      <c r="O4381" s="19"/>
      <c r="P4381" s="97"/>
      <c r="Q4381" s="13"/>
      <c r="R4381"/>
      <c r="S4381" s="20"/>
      <c r="T4381" s="21"/>
    </row>
    <row r="4382" spans="1:20" x14ac:dyDescent="0.35">
      <c r="A4382" s="13"/>
      <c r="B4382" s="13"/>
      <c r="C4382" s="13"/>
      <c r="D4382" s="13"/>
      <c r="E4382" s="13"/>
      <c r="F4382" s="14"/>
      <c r="G4382" s="13"/>
      <c r="H4382" s="14"/>
      <c r="I4382" s="15"/>
      <c r="J4382" s="16"/>
      <c r="K4382" s="16"/>
      <c r="L4382" s="17"/>
      <c r="M4382" s="163"/>
      <c r="N4382" s="18"/>
      <c r="O4382" s="19"/>
      <c r="P4382" s="97"/>
      <c r="Q4382" s="13"/>
      <c r="R4382"/>
      <c r="S4382" s="20"/>
      <c r="T4382" s="21"/>
    </row>
    <row r="4383" spans="1:20" x14ac:dyDescent="0.35">
      <c r="A4383" s="13"/>
      <c r="B4383" s="13"/>
      <c r="C4383" s="13"/>
      <c r="D4383" s="13"/>
      <c r="E4383" s="13"/>
      <c r="F4383" s="14"/>
      <c r="G4383" s="13"/>
      <c r="H4383" s="14"/>
      <c r="I4383" s="15"/>
      <c r="J4383" s="16"/>
      <c r="K4383" s="16"/>
      <c r="L4383" s="17"/>
      <c r="M4383" s="163"/>
      <c r="N4383" s="18"/>
      <c r="O4383" s="19"/>
      <c r="P4383" s="97"/>
      <c r="Q4383" s="13"/>
      <c r="R4383"/>
      <c r="S4383" s="20"/>
      <c r="T4383" s="21"/>
    </row>
    <row r="4384" spans="1:20" x14ac:dyDescent="0.35">
      <c r="A4384" s="96"/>
      <c r="D4384" s="13"/>
      <c r="E4384" s="13"/>
      <c r="F4384" s="14"/>
      <c r="G4384" s="13"/>
      <c r="H4384" s="14"/>
      <c r="I4384" s="15"/>
      <c r="J4384" s="16"/>
      <c r="K4384" s="16"/>
      <c r="L4384" s="17"/>
      <c r="M4384" s="163"/>
      <c r="N4384" s="18"/>
      <c r="O4384" s="19"/>
      <c r="P4384" s="97"/>
      <c r="Q4384" s="13"/>
      <c r="R4384"/>
      <c r="S4384" s="20"/>
      <c r="T4384" s="21"/>
    </row>
    <row r="4385" spans="1:20" x14ac:dyDescent="0.35">
      <c r="A4385" s="13"/>
      <c r="B4385" s="13"/>
      <c r="C4385" s="13"/>
      <c r="D4385" s="13"/>
      <c r="E4385" s="13"/>
      <c r="F4385" s="14"/>
      <c r="G4385" s="13"/>
      <c r="H4385" s="14"/>
      <c r="I4385" s="15"/>
      <c r="J4385" s="16"/>
      <c r="K4385" s="16"/>
      <c r="L4385" s="17"/>
      <c r="M4385" s="163"/>
      <c r="N4385" s="18"/>
      <c r="O4385" s="19"/>
      <c r="P4385" s="97"/>
      <c r="Q4385" s="13"/>
      <c r="R4385"/>
      <c r="S4385" s="20"/>
      <c r="T4385" s="21"/>
    </row>
    <row r="4386" spans="1:20" x14ac:dyDescent="0.35">
      <c r="A4386" s="96"/>
      <c r="D4386" s="13"/>
      <c r="E4386" s="13"/>
      <c r="F4386" s="14"/>
      <c r="G4386" s="13"/>
      <c r="H4386" s="14"/>
      <c r="I4386" s="15"/>
      <c r="J4386" s="16"/>
      <c r="K4386" s="16"/>
      <c r="L4386" s="17"/>
      <c r="M4386" s="163"/>
      <c r="N4386" s="18"/>
      <c r="O4386" s="19"/>
      <c r="P4386" s="97"/>
      <c r="Q4386" s="13"/>
      <c r="R4386"/>
      <c r="S4386" s="20"/>
      <c r="T4386" s="21"/>
    </row>
    <row r="4387" spans="1:20" x14ac:dyDescent="0.35">
      <c r="A4387" s="13"/>
      <c r="B4387" s="13"/>
      <c r="C4387" s="13"/>
      <c r="D4387" s="13"/>
      <c r="E4387" s="13"/>
      <c r="F4387" s="14"/>
      <c r="G4387" s="13"/>
      <c r="H4387" s="14"/>
      <c r="I4387" s="15"/>
      <c r="J4387" s="16"/>
      <c r="K4387" s="16"/>
      <c r="L4387" s="17"/>
      <c r="M4387" s="163"/>
      <c r="N4387" s="18"/>
      <c r="O4387" s="19"/>
      <c r="P4387" s="97"/>
      <c r="Q4387" s="13"/>
      <c r="R4387"/>
      <c r="S4387" s="20"/>
      <c r="T4387" s="21"/>
    </row>
    <row r="4388" spans="1:20" x14ac:dyDescent="0.35">
      <c r="A4388" s="13"/>
      <c r="B4388" s="13"/>
      <c r="C4388" s="13"/>
      <c r="D4388" s="13"/>
      <c r="E4388" s="13"/>
      <c r="F4388" s="14"/>
      <c r="G4388" s="13"/>
      <c r="H4388" s="14"/>
      <c r="I4388" s="15"/>
      <c r="J4388" s="16"/>
      <c r="K4388" s="16"/>
      <c r="L4388" s="17"/>
      <c r="M4388" s="163"/>
      <c r="N4388" s="18"/>
      <c r="O4388" s="19"/>
      <c r="P4388" s="97"/>
      <c r="Q4388" s="13"/>
      <c r="R4388"/>
      <c r="S4388" s="20"/>
      <c r="T4388" s="21"/>
    </row>
    <row r="4389" spans="1:20" x14ac:dyDescent="0.35">
      <c r="A4389" s="96"/>
      <c r="B4389" s="96"/>
      <c r="C4389" s="96"/>
      <c r="D4389" s="13"/>
      <c r="E4389" s="13"/>
      <c r="F4389" s="14"/>
      <c r="G4389" s="13"/>
      <c r="H4389" s="14"/>
      <c r="I4389" s="15"/>
      <c r="J4389" s="16"/>
      <c r="K4389" s="16"/>
      <c r="L4389" s="17"/>
      <c r="M4389" s="163"/>
      <c r="N4389" s="18"/>
      <c r="O4389" s="19"/>
      <c r="P4389" s="97"/>
      <c r="Q4389" s="13"/>
      <c r="R4389"/>
      <c r="S4389" s="20"/>
      <c r="T4389" s="21"/>
    </row>
    <row r="4390" spans="1:20" x14ac:dyDescent="0.35">
      <c r="A4390" s="96"/>
      <c r="D4390" s="13"/>
      <c r="E4390" s="13"/>
      <c r="F4390" s="14"/>
      <c r="G4390" s="13"/>
      <c r="H4390" s="14"/>
      <c r="I4390" s="15"/>
      <c r="J4390" s="16"/>
      <c r="K4390" s="16"/>
      <c r="L4390" s="17"/>
      <c r="M4390" s="163"/>
      <c r="N4390" s="18"/>
      <c r="O4390" s="19"/>
      <c r="P4390" s="97"/>
      <c r="Q4390" s="13"/>
      <c r="R4390"/>
      <c r="S4390" s="20"/>
      <c r="T4390" s="21"/>
    </row>
    <row r="4391" spans="1:20" x14ac:dyDescent="0.35">
      <c r="A4391" s="96"/>
      <c r="D4391" s="13"/>
      <c r="E4391" s="13"/>
      <c r="F4391" s="14"/>
      <c r="G4391" s="13"/>
      <c r="H4391" s="14"/>
      <c r="I4391" s="15"/>
      <c r="J4391" s="16"/>
      <c r="K4391" s="16"/>
      <c r="L4391" s="17"/>
      <c r="M4391" s="163"/>
      <c r="N4391" s="18"/>
      <c r="O4391" s="19"/>
      <c r="P4391" s="97"/>
      <c r="Q4391" s="13"/>
      <c r="R4391"/>
      <c r="S4391" s="20"/>
      <c r="T4391" s="21"/>
    </row>
    <row r="4392" spans="1:20" x14ac:dyDescent="0.35">
      <c r="A4392" s="96"/>
      <c r="B4392" s="96"/>
      <c r="C4392" s="96"/>
      <c r="D4392" s="13"/>
      <c r="E4392" s="13"/>
      <c r="F4392" s="14"/>
      <c r="G4392" s="13"/>
      <c r="H4392" s="14"/>
      <c r="I4392" s="15"/>
      <c r="J4392" s="16"/>
      <c r="K4392" s="16"/>
      <c r="L4392" s="17"/>
      <c r="M4392" s="163"/>
      <c r="N4392" s="18"/>
      <c r="O4392" s="19"/>
      <c r="P4392" s="97"/>
      <c r="Q4392" s="13"/>
      <c r="R4392"/>
      <c r="S4392" s="20"/>
      <c r="T4392" s="21"/>
    </row>
    <row r="4393" spans="1:20" x14ac:dyDescent="0.35">
      <c r="A4393" s="96"/>
      <c r="D4393" s="13"/>
      <c r="E4393" s="13"/>
      <c r="F4393" s="14"/>
      <c r="G4393" s="13"/>
      <c r="H4393" s="14"/>
      <c r="I4393" s="15"/>
      <c r="J4393" s="16"/>
      <c r="K4393" s="16"/>
      <c r="L4393" s="17"/>
      <c r="M4393" s="163"/>
      <c r="N4393" s="18"/>
      <c r="O4393" s="19"/>
      <c r="P4393" s="97"/>
      <c r="Q4393" s="13"/>
      <c r="R4393"/>
      <c r="S4393" s="20"/>
      <c r="T4393" s="21"/>
    </row>
    <row r="4394" spans="1:20" x14ac:dyDescent="0.35">
      <c r="A4394" s="96"/>
      <c r="B4394" s="96"/>
      <c r="C4394" s="96"/>
      <c r="D4394" s="13"/>
      <c r="E4394" s="13"/>
      <c r="F4394" s="14"/>
      <c r="G4394" s="13"/>
      <c r="H4394" s="14"/>
      <c r="I4394" s="15"/>
      <c r="J4394" s="16"/>
      <c r="K4394" s="16"/>
      <c r="L4394" s="17"/>
      <c r="M4394" s="163"/>
      <c r="N4394" s="18"/>
      <c r="O4394" s="19"/>
      <c r="P4394" s="97"/>
      <c r="Q4394" s="13"/>
      <c r="R4394"/>
      <c r="S4394" s="20"/>
      <c r="T4394" s="21"/>
    </row>
    <row r="4395" spans="1:20" x14ac:dyDescent="0.35">
      <c r="A4395" s="96"/>
      <c r="D4395" s="13"/>
      <c r="E4395" s="13"/>
      <c r="F4395" s="14"/>
      <c r="G4395" s="13"/>
      <c r="H4395" s="14"/>
      <c r="I4395" s="15"/>
      <c r="J4395" s="16"/>
      <c r="K4395" s="16"/>
      <c r="L4395" s="17"/>
      <c r="M4395" s="163"/>
      <c r="N4395" s="18"/>
      <c r="O4395" s="19"/>
      <c r="P4395" s="97"/>
      <c r="Q4395" s="13"/>
      <c r="R4395"/>
      <c r="S4395" s="20"/>
      <c r="T4395" s="21"/>
    </row>
    <row r="4396" spans="1:20" x14ac:dyDescent="0.35">
      <c r="A4396" s="13"/>
      <c r="B4396" s="13"/>
      <c r="C4396" s="13"/>
      <c r="D4396" s="13"/>
      <c r="E4396" s="13"/>
      <c r="F4396" s="14"/>
      <c r="G4396" s="13"/>
      <c r="H4396" s="14"/>
      <c r="I4396" s="15"/>
      <c r="J4396" s="16"/>
      <c r="K4396" s="16"/>
      <c r="L4396" s="17"/>
      <c r="M4396" s="163"/>
      <c r="N4396" s="18"/>
      <c r="O4396" s="19"/>
      <c r="P4396" s="97"/>
      <c r="Q4396" s="13"/>
      <c r="R4396"/>
      <c r="S4396" s="20"/>
      <c r="T4396" s="21"/>
    </row>
    <row r="4397" spans="1:20" x14ac:dyDescent="0.35">
      <c r="A4397" s="13"/>
      <c r="B4397" s="13"/>
      <c r="C4397" s="13"/>
      <c r="D4397" s="13"/>
      <c r="E4397" s="13"/>
      <c r="F4397" s="14"/>
      <c r="G4397" s="13"/>
      <c r="H4397" s="14"/>
      <c r="I4397" s="15"/>
      <c r="J4397" s="16"/>
      <c r="K4397" s="16"/>
      <c r="L4397" s="17"/>
      <c r="M4397" s="163"/>
      <c r="N4397" s="18"/>
      <c r="O4397" s="19"/>
      <c r="P4397" s="97"/>
      <c r="Q4397" s="13"/>
      <c r="R4397"/>
      <c r="S4397" s="20"/>
      <c r="T4397" s="21"/>
    </row>
    <row r="4398" spans="1:20" x14ac:dyDescent="0.35">
      <c r="A4398" s="13"/>
      <c r="B4398" s="13"/>
      <c r="C4398" s="13"/>
      <c r="D4398" s="13"/>
      <c r="E4398" s="13"/>
      <c r="F4398" s="14"/>
      <c r="G4398" s="13"/>
      <c r="H4398" s="14"/>
      <c r="I4398" s="15"/>
      <c r="J4398" s="16"/>
      <c r="K4398" s="16"/>
      <c r="L4398" s="17"/>
      <c r="M4398" s="163"/>
      <c r="N4398" s="18"/>
      <c r="O4398" s="19"/>
      <c r="P4398" s="97"/>
      <c r="Q4398" s="13"/>
      <c r="R4398"/>
      <c r="S4398" s="20"/>
      <c r="T4398" s="21"/>
    </row>
    <row r="4399" spans="1:20" x14ac:dyDescent="0.35">
      <c r="A4399" s="96"/>
      <c r="B4399" s="96"/>
      <c r="C4399" s="96"/>
      <c r="D4399" s="13"/>
      <c r="E4399" s="13"/>
      <c r="F4399" s="14"/>
      <c r="G4399" s="13"/>
      <c r="H4399" s="14"/>
      <c r="I4399" s="15"/>
      <c r="J4399" s="16"/>
      <c r="K4399" s="16"/>
      <c r="L4399" s="17"/>
      <c r="M4399" s="163"/>
      <c r="N4399" s="18"/>
      <c r="O4399" s="19"/>
      <c r="P4399" s="97"/>
      <c r="Q4399" s="13"/>
      <c r="R4399"/>
      <c r="S4399" s="20"/>
      <c r="T4399" s="21"/>
    </row>
    <row r="4400" spans="1:20" x14ac:dyDescent="0.35">
      <c r="A4400" s="96"/>
      <c r="B4400" s="96"/>
      <c r="C4400" s="96"/>
      <c r="D4400" s="13"/>
      <c r="E4400" s="13"/>
      <c r="F4400" s="14"/>
      <c r="G4400" s="13"/>
      <c r="H4400" s="14"/>
      <c r="I4400" s="15"/>
      <c r="J4400" s="16"/>
      <c r="K4400" s="16"/>
      <c r="L4400" s="17"/>
      <c r="M4400" s="163"/>
      <c r="N4400" s="18"/>
      <c r="O4400" s="19"/>
      <c r="P4400" s="97"/>
      <c r="Q4400" s="13"/>
      <c r="R4400"/>
      <c r="S4400" s="20"/>
      <c r="T4400" s="21"/>
    </row>
    <row r="4401" spans="1:20" x14ac:dyDescent="0.35">
      <c r="A4401" s="13"/>
      <c r="B4401" s="13"/>
      <c r="C4401" s="13"/>
      <c r="D4401" s="13"/>
      <c r="E4401" s="13"/>
      <c r="F4401" s="14"/>
      <c r="G4401" s="13"/>
      <c r="H4401" s="14"/>
      <c r="I4401" s="15"/>
      <c r="J4401" s="16"/>
      <c r="K4401" s="16"/>
      <c r="L4401" s="17"/>
      <c r="M4401" s="163"/>
      <c r="N4401" s="18"/>
      <c r="O4401" s="19"/>
      <c r="P4401" s="97"/>
      <c r="Q4401" s="13"/>
      <c r="R4401"/>
      <c r="S4401" s="20"/>
      <c r="T4401" s="21"/>
    </row>
    <row r="4402" spans="1:20" x14ac:dyDescent="0.35">
      <c r="A4402" s="96"/>
      <c r="B4402" s="96"/>
      <c r="C4402" s="96"/>
      <c r="D4402" s="13"/>
      <c r="E4402" s="13"/>
      <c r="F4402" s="14"/>
      <c r="G4402" s="13"/>
      <c r="H4402" s="14"/>
      <c r="I4402" s="15"/>
      <c r="J4402" s="16"/>
      <c r="K4402" s="16"/>
      <c r="L4402" s="17"/>
      <c r="M4402" s="163"/>
      <c r="N4402" s="18"/>
      <c r="O4402" s="19"/>
      <c r="P4402" s="97"/>
      <c r="Q4402" s="13"/>
      <c r="R4402"/>
      <c r="S4402" s="20"/>
      <c r="T4402" s="21"/>
    </row>
    <row r="4403" spans="1:20" x14ac:dyDescent="0.35">
      <c r="A4403" s="13"/>
      <c r="B4403" s="13"/>
      <c r="C4403" s="13"/>
      <c r="D4403" s="13"/>
      <c r="E4403" s="13"/>
      <c r="F4403" s="14"/>
      <c r="G4403" s="13"/>
      <c r="H4403" s="14"/>
      <c r="I4403" s="15"/>
      <c r="J4403" s="16"/>
      <c r="K4403" s="16"/>
      <c r="L4403" s="17"/>
      <c r="M4403" s="163"/>
      <c r="N4403" s="18"/>
      <c r="O4403" s="19"/>
      <c r="P4403" s="97"/>
      <c r="Q4403" s="13"/>
      <c r="R4403"/>
      <c r="S4403" s="20"/>
      <c r="T4403" s="21"/>
    </row>
    <row r="4404" spans="1:20" x14ac:dyDescent="0.35">
      <c r="A4404" s="96"/>
      <c r="B4404" s="96"/>
      <c r="C4404" s="96"/>
      <c r="D4404" s="13"/>
      <c r="E4404" s="13"/>
      <c r="F4404" s="14"/>
      <c r="G4404" s="13"/>
      <c r="H4404" s="14"/>
      <c r="I4404" s="15"/>
      <c r="J4404" s="16"/>
      <c r="K4404" s="16"/>
      <c r="L4404" s="17"/>
      <c r="M4404" s="163"/>
      <c r="N4404" s="18"/>
      <c r="O4404" s="19"/>
      <c r="P4404" s="97"/>
      <c r="Q4404" s="13"/>
      <c r="R4404"/>
      <c r="S4404" s="20"/>
      <c r="T4404" s="21"/>
    </row>
    <row r="4405" spans="1:20" x14ac:dyDescent="0.35">
      <c r="A4405" s="96"/>
      <c r="B4405" s="96"/>
      <c r="C4405" s="96"/>
      <c r="D4405" s="13"/>
      <c r="E4405" s="13"/>
      <c r="F4405" s="14"/>
      <c r="G4405" s="13"/>
      <c r="H4405" s="14"/>
      <c r="I4405" s="15"/>
      <c r="J4405" s="16"/>
      <c r="K4405" s="16"/>
      <c r="L4405" s="17"/>
      <c r="M4405" s="163"/>
      <c r="N4405" s="18"/>
      <c r="O4405" s="19"/>
      <c r="P4405" s="97"/>
      <c r="Q4405" s="13"/>
      <c r="R4405"/>
      <c r="S4405" s="20"/>
      <c r="T4405" s="21"/>
    </row>
    <row r="4406" spans="1:20" x14ac:dyDescent="0.35">
      <c r="A4406" s="96"/>
      <c r="B4406" s="96"/>
      <c r="C4406" s="96"/>
      <c r="D4406" s="13"/>
      <c r="E4406" s="13"/>
      <c r="F4406" s="14"/>
      <c r="G4406" s="13"/>
      <c r="H4406" s="14"/>
      <c r="I4406" s="15"/>
      <c r="J4406" s="16"/>
      <c r="K4406" s="16"/>
      <c r="L4406" s="17"/>
      <c r="M4406" s="163"/>
      <c r="N4406" s="18"/>
      <c r="O4406" s="19"/>
      <c r="P4406" s="97"/>
      <c r="Q4406" s="13"/>
      <c r="R4406"/>
      <c r="S4406" s="20"/>
      <c r="T4406" s="21"/>
    </row>
    <row r="4407" spans="1:20" x14ac:dyDescent="0.35">
      <c r="A4407" s="96"/>
      <c r="B4407" s="96"/>
      <c r="C4407" s="96"/>
      <c r="D4407" s="13"/>
      <c r="E4407" s="13"/>
      <c r="F4407" s="14"/>
      <c r="G4407" s="13"/>
      <c r="H4407" s="14"/>
      <c r="I4407" s="15"/>
      <c r="J4407" s="16"/>
      <c r="K4407" s="16"/>
      <c r="L4407" s="17"/>
      <c r="M4407" s="163"/>
      <c r="N4407" s="18"/>
      <c r="O4407" s="19"/>
      <c r="P4407" s="97"/>
      <c r="Q4407" s="13"/>
      <c r="R4407"/>
      <c r="S4407" s="20"/>
      <c r="T4407" s="21"/>
    </row>
    <row r="4408" spans="1:20" x14ac:dyDescent="0.35">
      <c r="A4408" s="96"/>
      <c r="D4408" s="13"/>
      <c r="E4408" s="13"/>
      <c r="F4408" s="14"/>
      <c r="G4408" s="13"/>
      <c r="H4408" s="14"/>
      <c r="I4408" s="15"/>
      <c r="J4408" s="16"/>
      <c r="K4408" s="16"/>
      <c r="L4408" s="17"/>
      <c r="M4408" s="163"/>
      <c r="N4408" s="18"/>
      <c r="O4408" s="19"/>
      <c r="P4408" s="97"/>
      <c r="Q4408" s="13"/>
      <c r="R4408"/>
      <c r="S4408" s="20"/>
      <c r="T4408" s="21"/>
    </row>
    <row r="4409" spans="1:20" x14ac:dyDescent="0.35">
      <c r="A4409" s="96"/>
      <c r="B4409" s="96"/>
      <c r="C4409" s="96"/>
      <c r="D4409" s="13"/>
      <c r="E4409" s="13"/>
      <c r="F4409" s="14"/>
      <c r="G4409" s="13"/>
      <c r="H4409" s="14"/>
      <c r="I4409" s="15"/>
      <c r="J4409" s="16"/>
      <c r="K4409" s="16"/>
      <c r="L4409" s="17"/>
      <c r="M4409" s="163"/>
      <c r="N4409" s="18"/>
      <c r="O4409" s="19"/>
      <c r="P4409" s="97"/>
      <c r="Q4409" s="13"/>
      <c r="R4409"/>
      <c r="S4409" s="20"/>
      <c r="T4409" s="21"/>
    </row>
    <row r="4410" spans="1:20" x14ac:dyDescent="0.35">
      <c r="A4410" s="96"/>
      <c r="B4410" s="96"/>
      <c r="C4410" s="96"/>
      <c r="D4410" s="13"/>
      <c r="E4410" s="13"/>
      <c r="F4410" s="14"/>
      <c r="G4410" s="13"/>
      <c r="H4410" s="14"/>
      <c r="I4410" s="15"/>
      <c r="J4410" s="16"/>
      <c r="K4410" s="16"/>
      <c r="L4410" s="17"/>
      <c r="M4410" s="163"/>
      <c r="N4410" s="18"/>
      <c r="O4410" s="19"/>
      <c r="P4410" s="97"/>
      <c r="Q4410" s="13"/>
      <c r="R4410"/>
      <c r="S4410" s="20"/>
      <c r="T4410" s="21"/>
    </row>
    <row r="4411" spans="1:20" x14ac:dyDescent="0.35">
      <c r="A4411" s="13"/>
      <c r="B4411" s="13"/>
      <c r="C4411" s="13"/>
      <c r="D4411" s="13"/>
      <c r="E4411" s="13"/>
      <c r="F4411" s="14"/>
      <c r="G4411" s="13"/>
      <c r="H4411" s="14"/>
      <c r="I4411" s="15"/>
      <c r="J4411" s="16"/>
      <c r="K4411" s="16"/>
      <c r="L4411" s="17"/>
      <c r="M4411" s="163"/>
      <c r="N4411" s="18"/>
      <c r="O4411" s="19"/>
      <c r="P4411" s="97"/>
      <c r="Q4411" s="13"/>
      <c r="R4411"/>
      <c r="S4411" s="20"/>
      <c r="T4411" s="21"/>
    </row>
    <row r="4412" spans="1:20" x14ac:dyDescent="0.35">
      <c r="A4412" s="96"/>
      <c r="D4412" s="13"/>
      <c r="E4412" s="13"/>
      <c r="F4412" s="14"/>
      <c r="G4412" s="13"/>
      <c r="H4412" s="14"/>
      <c r="I4412" s="15"/>
      <c r="J4412" s="16"/>
      <c r="K4412" s="16"/>
      <c r="L4412" s="17"/>
      <c r="M4412" s="163"/>
      <c r="N4412" s="18"/>
      <c r="O4412" s="19"/>
      <c r="P4412" s="97"/>
      <c r="Q4412" s="13"/>
      <c r="R4412"/>
      <c r="S4412" s="20"/>
      <c r="T4412" s="21"/>
    </row>
    <row r="4413" spans="1:20" x14ac:dyDescent="0.35">
      <c r="A4413" s="13"/>
      <c r="B4413" s="13"/>
      <c r="C4413" s="13"/>
      <c r="D4413" s="13"/>
      <c r="E4413" s="13"/>
      <c r="F4413" s="14"/>
      <c r="G4413" s="13"/>
      <c r="H4413" s="14"/>
      <c r="I4413" s="15"/>
      <c r="J4413" s="16"/>
      <c r="K4413" s="16"/>
      <c r="L4413" s="17"/>
      <c r="M4413" s="163"/>
      <c r="N4413" s="18"/>
      <c r="O4413" s="19"/>
      <c r="P4413" s="97"/>
      <c r="Q4413" s="13"/>
      <c r="R4413"/>
      <c r="S4413" s="20"/>
      <c r="T4413" s="21"/>
    </row>
    <row r="4414" spans="1:20" x14ac:dyDescent="0.35">
      <c r="A4414" s="96"/>
      <c r="D4414" s="13"/>
      <c r="E4414" s="13"/>
      <c r="F4414" s="14"/>
      <c r="G4414" s="13"/>
      <c r="H4414" s="14"/>
      <c r="I4414" s="15"/>
      <c r="J4414" s="16"/>
      <c r="K4414" s="16"/>
      <c r="L4414" s="17"/>
      <c r="M4414" s="163"/>
      <c r="N4414" s="18"/>
      <c r="O4414" s="19"/>
      <c r="P4414" s="97"/>
      <c r="Q4414" s="13"/>
      <c r="R4414"/>
      <c r="S4414" s="20"/>
      <c r="T4414" s="21"/>
    </row>
    <row r="4415" spans="1:20" x14ac:dyDescent="0.35">
      <c r="A4415" s="13"/>
      <c r="B4415" s="13"/>
      <c r="C4415" s="13"/>
      <c r="D4415" s="13"/>
      <c r="E4415" s="13"/>
      <c r="F4415" s="14"/>
      <c r="G4415" s="13"/>
      <c r="H4415" s="14"/>
      <c r="I4415" s="15"/>
      <c r="J4415" s="16"/>
      <c r="K4415" s="16"/>
      <c r="L4415" s="17"/>
      <c r="M4415" s="163"/>
      <c r="N4415" s="18"/>
      <c r="O4415" s="19"/>
      <c r="P4415" s="97"/>
      <c r="Q4415" s="13"/>
      <c r="R4415"/>
      <c r="S4415" s="20"/>
      <c r="T4415" s="21"/>
    </row>
    <row r="4416" spans="1:20" x14ac:dyDescent="0.35">
      <c r="A4416" s="13"/>
      <c r="B4416" s="13"/>
      <c r="C4416" s="13"/>
      <c r="D4416" s="13"/>
      <c r="E4416" s="13"/>
      <c r="F4416" s="14"/>
      <c r="G4416" s="13"/>
      <c r="H4416" s="14"/>
      <c r="I4416" s="15"/>
      <c r="J4416" s="16"/>
      <c r="K4416" s="16"/>
      <c r="L4416" s="17"/>
      <c r="M4416" s="163"/>
      <c r="N4416" s="18"/>
      <c r="O4416" s="19"/>
      <c r="P4416" s="97"/>
      <c r="Q4416" s="13"/>
      <c r="R4416"/>
      <c r="S4416" s="20"/>
      <c r="T4416" s="21"/>
    </row>
    <row r="4417" spans="1:20" x14ac:dyDescent="0.35">
      <c r="A4417" s="96"/>
      <c r="B4417" s="96"/>
      <c r="C4417" s="96"/>
      <c r="D4417" s="13"/>
      <c r="E4417" s="13"/>
      <c r="F4417" s="14"/>
      <c r="G4417" s="13"/>
      <c r="H4417" s="14"/>
      <c r="I4417" s="15"/>
      <c r="J4417" s="16"/>
      <c r="K4417" s="16"/>
      <c r="L4417" s="17"/>
      <c r="M4417" s="163"/>
      <c r="N4417" s="18"/>
      <c r="O4417" s="19"/>
      <c r="P4417" s="97"/>
      <c r="Q4417" s="13"/>
      <c r="R4417"/>
      <c r="S4417" s="20"/>
      <c r="T4417" s="21"/>
    </row>
    <row r="4418" spans="1:20" x14ac:dyDescent="0.35">
      <c r="A4418" s="96"/>
      <c r="D4418" s="13"/>
      <c r="E4418" s="13"/>
      <c r="F4418" s="14"/>
      <c r="G4418" s="13"/>
      <c r="H4418" s="14"/>
      <c r="I4418" s="15"/>
      <c r="J4418" s="16"/>
      <c r="K4418" s="16"/>
      <c r="L4418" s="17"/>
      <c r="M4418" s="163"/>
      <c r="N4418" s="18"/>
      <c r="O4418" s="19"/>
      <c r="P4418" s="97"/>
      <c r="Q4418" s="13"/>
      <c r="R4418"/>
      <c r="S4418" s="20"/>
      <c r="T4418" s="21"/>
    </row>
    <row r="4419" spans="1:20" x14ac:dyDescent="0.35">
      <c r="A4419" s="96"/>
      <c r="D4419" s="13"/>
      <c r="E4419" s="13"/>
      <c r="F4419" s="14"/>
      <c r="G4419" s="13"/>
      <c r="H4419" s="14"/>
      <c r="I4419" s="15"/>
      <c r="J4419" s="16"/>
      <c r="K4419" s="16"/>
      <c r="L4419" s="17"/>
      <c r="M4419" s="163"/>
      <c r="N4419" s="18"/>
      <c r="O4419" s="19"/>
      <c r="P4419" s="97"/>
      <c r="Q4419" s="13"/>
      <c r="R4419"/>
      <c r="S4419" s="20"/>
      <c r="T4419" s="21"/>
    </row>
    <row r="4420" spans="1:20" x14ac:dyDescent="0.35">
      <c r="A4420" s="96"/>
      <c r="D4420" s="13"/>
      <c r="E4420" s="13"/>
      <c r="F4420" s="14"/>
      <c r="G4420" s="13"/>
      <c r="H4420" s="14"/>
      <c r="I4420" s="15"/>
      <c r="J4420" s="16"/>
      <c r="K4420" s="16"/>
      <c r="L4420" s="17"/>
      <c r="M4420" s="163"/>
      <c r="N4420" s="18"/>
      <c r="O4420" s="19"/>
      <c r="P4420" s="97"/>
      <c r="Q4420" s="13"/>
      <c r="R4420"/>
      <c r="S4420" s="20"/>
      <c r="T4420" s="21"/>
    </row>
    <row r="4421" spans="1:20" x14ac:dyDescent="0.35">
      <c r="A4421" s="96"/>
      <c r="B4421" s="96"/>
      <c r="C4421" s="96"/>
      <c r="D4421" s="13"/>
      <c r="E4421" s="13"/>
      <c r="F4421" s="14"/>
      <c r="G4421" s="13"/>
      <c r="H4421" s="14"/>
      <c r="I4421" s="15"/>
      <c r="J4421" s="16"/>
      <c r="K4421" s="16"/>
      <c r="L4421" s="17"/>
      <c r="M4421" s="163"/>
      <c r="N4421" s="18"/>
      <c r="O4421" s="19"/>
      <c r="P4421" s="97"/>
      <c r="Q4421" s="13"/>
      <c r="R4421"/>
      <c r="S4421" s="20"/>
      <c r="T4421" s="21"/>
    </row>
    <row r="4422" spans="1:20" x14ac:dyDescent="0.35">
      <c r="A4422" s="13"/>
      <c r="B4422" s="13"/>
      <c r="C4422" s="13"/>
      <c r="D4422" s="13"/>
      <c r="E4422" s="13"/>
      <c r="F4422" s="14"/>
      <c r="G4422" s="13"/>
      <c r="H4422" s="14"/>
      <c r="I4422" s="15"/>
      <c r="J4422" s="16"/>
      <c r="K4422" s="16"/>
      <c r="L4422" s="17"/>
      <c r="M4422" s="163"/>
      <c r="N4422" s="18"/>
      <c r="O4422" s="19"/>
      <c r="P4422" s="97"/>
      <c r="Q4422" s="13"/>
      <c r="R4422"/>
      <c r="S4422" s="20"/>
      <c r="T4422" s="21"/>
    </row>
    <row r="4423" spans="1:20" x14ac:dyDescent="0.35">
      <c r="A4423" s="13"/>
      <c r="B4423" s="13"/>
      <c r="C4423" s="13"/>
      <c r="D4423" s="13"/>
      <c r="E4423" s="13"/>
      <c r="F4423" s="14"/>
      <c r="G4423" s="13"/>
      <c r="H4423" s="14"/>
      <c r="I4423" s="15"/>
      <c r="J4423" s="16"/>
      <c r="K4423" s="16"/>
      <c r="L4423" s="17"/>
      <c r="M4423" s="163"/>
      <c r="N4423" s="18"/>
      <c r="O4423" s="19"/>
      <c r="P4423" s="97"/>
      <c r="Q4423" s="13"/>
      <c r="R4423"/>
      <c r="S4423" s="20"/>
      <c r="T4423" s="21"/>
    </row>
    <row r="4424" spans="1:20" x14ac:dyDescent="0.35">
      <c r="A4424" s="13"/>
      <c r="B4424" s="13"/>
      <c r="C4424" s="13"/>
      <c r="D4424" s="13"/>
      <c r="E4424" s="13"/>
      <c r="F4424" s="14"/>
      <c r="G4424" s="13"/>
      <c r="H4424" s="14"/>
      <c r="I4424" s="15"/>
      <c r="J4424" s="16"/>
      <c r="K4424" s="16"/>
      <c r="L4424" s="17"/>
      <c r="M4424" s="163"/>
      <c r="N4424" s="18"/>
      <c r="O4424" s="19"/>
      <c r="P4424" s="97"/>
      <c r="Q4424" s="13"/>
      <c r="R4424"/>
      <c r="S4424" s="20"/>
      <c r="T4424" s="21"/>
    </row>
    <row r="4425" spans="1:20" x14ac:dyDescent="0.35">
      <c r="A4425" s="96"/>
      <c r="B4425" s="96"/>
      <c r="C4425" s="96"/>
      <c r="D4425" s="13"/>
      <c r="E4425" s="13"/>
      <c r="F4425" s="14"/>
      <c r="G4425" s="13"/>
      <c r="H4425" s="14"/>
      <c r="I4425" s="15"/>
      <c r="J4425" s="16"/>
      <c r="K4425" s="16"/>
      <c r="L4425" s="17"/>
      <c r="M4425" s="163"/>
      <c r="N4425" s="18"/>
      <c r="O4425" s="19"/>
      <c r="P4425" s="97"/>
      <c r="Q4425" s="13"/>
      <c r="R4425"/>
      <c r="S4425" s="20"/>
      <c r="T4425" s="21"/>
    </row>
    <row r="4426" spans="1:20" x14ac:dyDescent="0.35">
      <c r="A4426" s="13"/>
      <c r="B4426" s="13"/>
      <c r="C4426" s="13"/>
      <c r="D4426" s="13"/>
      <c r="E4426" s="13"/>
      <c r="F4426" s="14"/>
      <c r="G4426" s="13"/>
      <c r="H4426" s="14"/>
      <c r="I4426" s="15"/>
      <c r="J4426" s="16"/>
      <c r="K4426" s="16"/>
      <c r="L4426" s="17"/>
      <c r="M4426" s="163"/>
      <c r="N4426" s="18"/>
      <c r="O4426" s="19"/>
      <c r="P4426" s="97"/>
      <c r="Q4426" s="13"/>
      <c r="R4426"/>
      <c r="S4426" s="20"/>
      <c r="T4426" s="21"/>
    </row>
    <row r="4427" spans="1:20" x14ac:dyDescent="0.35">
      <c r="A4427" s="96"/>
      <c r="D4427" s="13"/>
      <c r="E4427" s="13"/>
      <c r="F4427" s="14"/>
      <c r="G4427" s="13"/>
      <c r="H4427" s="14"/>
      <c r="I4427" s="15"/>
      <c r="J4427" s="16"/>
      <c r="K4427" s="16"/>
      <c r="L4427" s="17"/>
      <c r="M4427" s="163"/>
      <c r="N4427" s="18"/>
      <c r="O4427" s="19"/>
      <c r="P4427" s="97"/>
      <c r="Q4427" s="13"/>
      <c r="R4427"/>
      <c r="S4427" s="20"/>
      <c r="T4427" s="21"/>
    </row>
    <row r="4428" spans="1:20" x14ac:dyDescent="0.35">
      <c r="A4428" s="13"/>
      <c r="B4428" s="13"/>
      <c r="C4428" s="13"/>
      <c r="D4428" s="13"/>
      <c r="E4428" s="13"/>
      <c r="F4428" s="14"/>
      <c r="G4428" s="13"/>
      <c r="H4428" s="14"/>
      <c r="I4428" s="15"/>
      <c r="J4428" s="16"/>
      <c r="K4428" s="16"/>
      <c r="L4428" s="17"/>
      <c r="M4428" s="163"/>
      <c r="N4428" s="18"/>
      <c r="O4428" s="19"/>
      <c r="P4428" s="97"/>
      <c r="Q4428" s="13"/>
      <c r="R4428"/>
      <c r="S4428" s="20"/>
      <c r="T4428" s="21"/>
    </row>
    <row r="4429" spans="1:20" x14ac:dyDescent="0.35">
      <c r="A4429" s="13"/>
      <c r="B4429" s="13"/>
      <c r="C4429" s="13"/>
      <c r="D4429" s="13"/>
      <c r="E4429" s="13"/>
      <c r="F4429" s="14"/>
      <c r="G4429" s="13"/>
      <c r="H4429" s="14"/>
      <c r="I4429" s="15"/>
      <c r="J4429" s="16"/>
      <c r="K4429" s="16"/>
      <c r="L4429" s="17"/>
      <c r="M4429" s="163"/>
      <c r="N4429" s="18"/>
      <c r="O4429" s="19"/>
      <c r="P4429" s="97"/>
      <c r="Q4429" s="13"/>
      <c r="R4429"/>
      <c r="S4429" s="20"/>
      <c r="T4429" s="21"/>
    </row>
    <row r="4430" spans="1:20" x14ac:dyDescent="0.35">
      <c r="A4430" s="96"/>
      <c r="D4430" s="13"/>
      <c r="E4430" s="13"/>
      <c r="F4430" s="14"/>
      <c r="G4430" s="13"/>
      <c r="H4430" s="14"/>
      <c r="I4430" s="15"/>
      <c r="J4430" s="16"/>
      <c r="K4430" s="16"/>
      <c r="L4430" s="17"/>
      <c r="M4430" s="163"/>
      <c r="N4430" s="18"/>
      <c r="O4430" s="19"/>
      <c r="P4430" s="97"/>
      <c r="Q4430" s="13"/>
      <c r="R4430"/>
      <c r="S4430" s="20"/>
      <c r="T4430" s="21"/>
    </row>
    <row r="4431" spans="1:20" x14ac:dyDescent="0.35">
      <c r="A4431" s="13"/>
      <c r="B4431" s="13"/>
      <c r="C4431" s="13"/>
      <c r="D4431" s="13"/>
      <c r="E4431" s="13"/>
      <c r="F4431" s="14"/>
      <c r="G4431" s="13"/>
      <c r="H4431" s="14"/>
      <c r="I4431" s="15"/>
      <c r="J4431" s="16"/>
      <c r="K4431" s="16"/>
      <c r="L4431" s="17"/>
      <c r="M4431" s="163"/>
      <c r="N4431" s="18"/>
      <c r="O4431" s="19"/>
      <c r="P4431" s="97"/>
      <c r="Q4431" s="13"/>
      <c r="R4431"/>
      <c r="S4431" s="20"/>
      <c r="T4431" s="21"/>
    </row>
    <row r="4432" spans="1:20" x14ac:dyDescent="0.35">
      <c r="A4432" s="13"/>
      <c r="B4432" s="13"/>
      <c r="C4432" s="13"/>
      <c r="D4432" s="13"/>
      <c r="E4432" s="13"/>
      <c r="F4432" s="14"/>
      <c r="G4432" s="13"/>
      <c r="H4432" s="14"/>
      <c r="I4432" s="15"/>
      <c r="J4432" s="16"/>
      <c r="K4432" s="16"/>
      <c r="L4432" s="17"/>
      <c r="M4432" s="163"/>
      <c r="N4432" s="18"/>
      <c r="O4432" s="19"/>
      <c r="P4432" s="97"/>
      <c r="Q4432" s="13"/>
      <c r="R4432"/>
      <c r="S4432" s="20"/>
      <c r="T4432" s="21"/>
    </row>
    <row r="4433" spans="1:20" x14ac:dyDescent="0.35">
      <c r="A4433" s="96"/>
      <c r="B4433" s="96"/>
      <c r="C4433" s="96"/>
      <c r="D4433" s="13"/>
      <c r="E4433" s="13"/>
      <c r="F4433" s="14"/>
      <c r="G4433" s="13"/>
      <c r="H4433" s="14"/>
      <c r="I4433" s="15"/>
      <c r="J4433" s="16"/>
      <c r="K4433" s="16"/>
      <c r="L4433" s="17"/>
      <c r="M4433" s="163"/>
      <c r="N4433" s="18"/>
      <c r="O4433" s="19"/>
      <c r="P4433" s="97"/>
      <c r="Q4433" s="13"/>
      <c r="R4433"/>
      <c r="S4433" s="20"/>
      <c r="T4433" s="21"/>
    </row>
    <row r="4434" spans="1:20" x14ac:dyDescent="0.35">
      <c r="A4434" s="96"/>
      <c r="B4434" s="96"/>
      <c r="C4434" s="96"/>
      <c r="D4434" s="13"/>
      <c r="E4434" s="13"/>
      <c r="F4434" s="14"/>
      <c r="G4434" s="13"/>
      <c r="H4434" s="14"/>
      <c r="I4434" s="15"/>
      <c r="J4434" s="16"/>
      <c r="K4434" s="16"/>
      <c r="L4434" s="17"/>
      <c r="M4434" s="163"/>
      <c r="N4434" s="18"/>
      <c r="O4434" s="19"/>
      <c r="P4434" s="97"/>
      <c r="Q4434" s="13"/>
      <c r="R4434"/>
      <c r="S4434" s="20"/>
      <c r="T4434" s="21"/>
    </row>
    <row r="4435" spans="1:20" x14ac:dyDescent="0.35">
      <c r="A4435" s="96"/>
      <c r="D4435" s="13"/>
      <c r="E4435" s="13"/>
      <c r="F4435" s="14"/>
      <c r="G4435" s="13"/>
      <c r="H4435" s="14"/>
      <c r="I4435" s="15"/>
      <c r="J4435" s="16"/>
      <c r="K4435" s="16"/>
      <c r="L4435" s="17"/>
      <c r="M4435" s="163"/>
      <c r="N4435" s="18"/>
      <c r="O4435" s="19"/>
      <c r="P4435" s="97"/>
      <c r="Q4435" s="13"/>
      <c r="R4435"/>
      <c r="S4435" s="20"/>
      <c r="T4435" s="21"/>
    </row>
    <row r="4436" spans="1:20" x14ac:dyDescent="0.35">
      <c r="A4436" s="96"/>
      <c r="D4436" s="13"/>
      <c r="E4436" s="13"/>
      <c r="F4436" s="14"/>
      <c r="G4436" s="13"/>
      <c r="H4436" s="14"/>
      <c r="I4436" s="15"/>
      <c r="J4436" s="16"/>
      <c r="K4436" s="16"/>
      <c r="L4436" s="17"/>
      <c r="M4436" s="163"/>
      <c r="N4436" s="18"/>
      <c r="O4436" s="19"/>
      <c r="P4436" s="97"/>
      <c r="Q4436" s="13"/>
      <c r="R4436"/>
      <c r="S4436" s="20"/>
      <c r="T4436" s="21"/>
    </row>
    <row r="4437" spans="1:20" x14ac:dyDescent="0.35">
      <c r="A4437" s="13"/>
      <c r="B4437" s="13"/>
      <c r="C4437" s="13"/>
      <c r="D4437" s="13"/>
      <c r="E4437" s="13"/>
      <c r="F4437" s="14"/>
      <c r="G4437" s="13"/>
      <c r="H4437" s="14"/>
      <c r="I4437" s="15"/>
      <c r="J4437" s="16"/>
      <c r="K4437" s="16"/>
      <c r="L4437" s="17"/>
      <c r="M4437" s="163"/>
      <c r="N4437" s="18"/>
      <c r="O4437" s="19"/>
      <c r="P4437" s="97"/>
      <c r="Q4437" s="13"/>
      <c r="R4437"/>
      <c r="S4437" s="20"/>
      <c r="T4437" s="21"/>
    </row>
    <row r="4438" spans="1:20" x14ac:dyDescent="0.35">
      <c r="A4438" s="13"/>
      <c r="B4438" s="13"/>
      <c r="C4438" s="13"/>
      <c r="D4438" s="13"/>
      <c r="E4438" s="13"/>
      <c r="F4438" s="14"/>
      <c r="G4438" s="13"/>
      <c r="H4438" s="14"/>
      <c r="I4438" s="15"/>
      <c r="J4438" s="16"/>
      <c r="K4438" s="16"/>
      <c r="L4438" s="17"/>
      <c r="M4438" s="163"/>
      <c r="N4438" s="18"/>
      <c r="O4438" s="19"/>
      <c r="P4438" s="97"/>
      <c r="Q4438" s="13"/>
      <c r="R4438"/>
      <c r="S4438" s="20"/>
      <c r="T4438" s="21"/>
    </row>
    <row r="4439" spans="1:20" x14ac:dyDescent="0.35">
      <c r="A4439" s="96"/>
      <c r="D4439" s="13"/>
      <c r="E4439" s="13"/>
      <c r="F4439" s="14"/>
      <c r="G4439" s="13"/>
      <c r="H4439" s="14"/>
      <c r="I4439" s="15"/>
      <c r="J4439" s="16"/>
      <c r="K4439" s="16"/>
      <c r="L4439" s="17"/>
      <c r="M4439" s="163"/>
      <c r="N4439" s="18"/>
      <c r="O4439" s="19"/>
      <c r="P4439" s="97"/>
      <c r="Q4439" s="13"/>
      <c r="R4439"/>
      <c r="S4439" s="20"/>
      <c r="T4439" s="21"/>
    </row>
    <row r="4440" spans="1:20" x14ac:dyDescent="0.35">
      <c r="A4440" s="13"/>
      <c r="B4440" s="13"/>
      <c r="C4440" s="13"/>
      <c r="D4440" s="13"/>
      <c r="E4440" s="13"/>
      <c r="F4440" s="14"/>
      <c r="G4440" s="13"/>
      <c r="H4440" s="14"/>
      <c r="I4440" s="15"/>
      <c r="J4440" s="16"/>
      <c r="K4440" s="16"/>
      <c r="L4440" s="17"/>
      <c r="M4440" s="163"/>
      <c r="N4440" s="18"/>
      <c r="O4440" s="19"/>
      <c r="P4440" s="97"/>
      <c r="Q4440" s="13"/>
      <c r="R4440"/>
      <c r="S4440" s="20"/>
      <c r="T4440" s="21"/>
    </row>
    <row r="4441" spans="1:20" x14ac:dyDescent="0.35">
      <c r="A4441" s="96"/>
      <c r="B4441" s="96"/>
      <c r="C4441" s="96"/>
      <c r="D4441" s="13"/>
      <c r="E4441" s="13"/>
      <c r="F4441" s="14"/>
      <c r="G4441" s="13"/>
      <c r="H4441" s="14"/>
      <c r="I4441" s="15"/>
      <c r="J4441" s="16"/>
      <c r="K4441" s="16"/>
      <c r="L4441" s="17"/>
      <c r="M4441" s="163"/>
      <c r="N4441" s="18"/>
      <c r="O4441" s="19"/>
      <c r="P4441" s="97"/>
      <c r="Q4441" s="13"/>
      <c r="R4441"/>
      <c r="S4441" s="20"/>
      <c r="T4441" s="21"/>
    </row>
    <row r="4442" spans="1:20" x14ac:dyDescent="0.35">
      <c r="A4442" s="96"/>
      <c r="D4442" s="13"/>
      <c r="E4442" s="13"/>
      <c r="F4442" s="14"/>
      <c r="G4442" s="13"/>
      <c r="H4442" s="14"/>
      <c r="I4442" s="15"/>
      <c r="J4442" s="16"/>
      <c r="K4442" s="16"/>
      <c r="L4442" s="17"/>
      <c r="M4442" s="163"/>
      <c r="N4442" s="18"/>
      <c r="O4442" s="19"/>
      <c r="P4442" s="97"/>
      <c r="Q4442" s="13"/>
      <c r="R4442"/>
      <c r="S4442" s="20"/>
      <c r="T4442" s="21"/>
    </row>
    <row r="4443" spans="1:20" x14ac:dyDescent="0.35">
      <c r="A4443" s="96"/>
      <c r="D4443" s="13"/>
      <c r="E4443" s="13"/>
      <c r="F4443" s="14"/>
      <c r="G4443" s="13"/>
      <c r="H4443" s="14"/>
      <c r="I4443" s="15"/>
      <c r="J4443" s="16"/>
      <c r="K4443" s="16"/>
      <c r="L4443" s="17"/>
      <c r="M4443" s="163"/>
      <c r="N4443" s="18"/>
      <c r="O4443" s="19"/>
      <c r="P4443" s="97"/>
      <c r="Q4443" s="13"/>
      <c r="R4443"/>
      <c r="S4443" s="20"/>
      <c r="T4443" s="21"/>
    </row>
    <row r="4444" spans="1:20" x14ac:dyDescent="0.35">
      <c r="A4444" s="96"/>
      <c r="B4444" s="96"/>
      <c r="C4444" s="96"/>
      <c r="D4444" s="13"/>
      <c r="E4444" s="13"/>
      <c r="F4444" s="14"/>
      <c r="G4444" s="13"/>
      <c r="H4444" s="14"/>
      <c r="I4444" s="15"/>
      <c r="J4444" s="16"/>
      <c r="K4444" s="16"/>
      <c r="L4444" s="17"/>
      <c r="M4444" s="163"/>
      <c r="N4444" s="18"/>
      <c r="O4444" s="19"/>
      <c r="P4444" s="97"/>
      <c r="Q4444" s="13"/>
      <c r="R4444"/>
      <c r="S4444" s="20"/>
      <c r="T4444" s="21"/>
    </row>
    <row r="4445" spans="1:20" x14ac:dyDescent="0.35">
      <c r="A4445" s="13"/>
      <c r="B4445" s="13"/>
      <c r="C4445" s="13"/>
      <c r="D4445" s="13"/>
      <c r="E4445" s="13"/>
      <c r="F4445" s="14"/>
      <c r="G4445" s="13"/>
      <c r="H4445" s="14"/>
      <c r="I4445" s="15"/>
      <c r="J4445" s="16"/>
      <c r="K4445" s="16"/>
      <c r="L4445" s="17"/>
      <c r="M4445" s="163"/>
      <c r="N4445" s="18"/>
      <c r="O4445" s="19"/>
      <c r="P4445" s="97"/>
      <c r="Q4445" s="13"/>
      <c r="R4445"/>
      <c r="S4445" s="20"/>
      <c r="T4445" s="21"/>
    </row>
    <row r="4446" spans="1:20" x14ac:dyDescent="0.35">
      <c r="A4446" s="13"/>
      <c r="B4446" s="13"/>
      <c r="C4446" s="13"/>
      <c r="D4446" s="13"/>
      <c r="E4446" s="13"/>
      <c r="F4446" s="14"/>
      <c r="G4446" s="13"/>
      <c r="H4446" s="14"/>
      <c r="I4446" s="15"/>
      <c r="J4446" s="16"/>
      <c r="K4446" s="16"/>
      <c r="L4446" s="17"/>
      <c r="M4446" s="163"/>
      <c r="N4446" s="18"/>
      <c r="O4446" s="19"/>
      <c r="P4446" s="97"/>
      <c r="Q4446" s="13"/>
      <c r="R4446"/>
      <c r="S4446" s="20"/>
      <c r="T4446" s="21"/>
    </row>
    <row r="4447" spans="1:20" x14ac:dyDescent="0.35">
      <c r="A4447" s="96"/>
      <c r="D4447" s="13"/>
      <c r="E4447" s="13"/>
      <c r="F4447" s="14"/>
      <c r="G4447" s="13"/>
      <c r="H4447" s="14"/>
      <c r="I4447" s="15"/>
      <c r="J4447" s="16"/>
      <c r="K4447" s="16"/>
      <c r="L4447" s="17"/>
      <c r="M4447" s="163"/>
      <c r="N4447" s="18"/>
      <c r="O4447" s="19"/>
      <c r="P4447" s="97"/>
      <c r="Q4447" s="13"/>
      <c r="R4447"/>
      <c r="S4447" s="20"/>
      <c r="T4447" s="21"/>
    </row>
    <row r="4448" spans="1:20" x14ac:dyDescent="0.35">
      <c r="A4448" s="96"/>
      <c r="B4448" s="96"/>
      <c r="C4448" s="96"/>
      <c r="D4448" s="13"/>
      <c r="E4448" s="13"/>
      <c r="F4448" s="14"/>
      <c r="G4448" s="13"/>
      <c r="H4448" s="14"/>
      <c r="I4448" s="15"/>
      <c r="J4448" s="16"/>
      <c r="K4448" s="16"/>
      <c r="L4448" s="17"/>
      <c r="M4448" s="163"/>
      <c r="N4448" s="18"/>
      <c r="O4448" s="19"/>
      <c r="P4448" s="97"/>
      <c r="Q4448" s="13"/>
      <c r="R4448"/>
      <c r="S4448" s="20"/>
      <c r="T4448" s="21"/>
    </row>
    <row r="4449" spans="1:20" x14ac:dyDescent="0.35">
      <c r="A4449" s="96"/>
      <c r="D4449" s="13"/>
      <c r="E4449" s="13"/>
      <c r="F4449" s="14"/>
      <c r="G4449" s="13"/>
      <c r="H4449" s="14"/>
      <c r="I4449" s="15"/>
      <c r="J4449" s="16"/>
      <c r="K4449" s="16"/>
      <c r="L4449" s="17"/>
      <c r="M4449" s="163"/>
      <c r="N4449" s="18"/>
      <c r="O4449" s="19"/>
      <c r="P4449" s="97"/>
      <c r="Q4449" s="13"/>
      <c r="R4449"/>
      <c r="S4449" s="20"/>
      <c r="T4449" s="21"/>
    </row>
    <row r="4450" spans="1:20" x14ac:dyDescent="0.35">
      <c r="A4450" s="13"/>
      <c r="B4450" s="13"/>
      <c r="C4450" s="13"/>
      <c r="D4450" s="13"/>
      <c r="E4450" s="13"/>
      <c r="F4450" s="14"/>
      <c r="G4450" s="13"/>
      <c r="H4450" s="14"/>
      <c r="I4450" s="15"/>
      <c r="J4450" s="16"/>
      <c r="K4450" s="16"/>
      <c r="L4450" s="17"/>
      <c r="M4450" s="163"/>
      <c r="N4450" s="18"/>
      <c r="O4450" s="19"/>
      <c r="P4450" s="97"/>
      <c r="Q4450" s="13"/>
      <c r="R4450"/>
      <c r="S4450" s="20"/>
      <c r="T4450" s="21"/>
    </row>
    <row r="4451" spans="1:20" x14ac:dyDescent="0.35">
      <c r="A4451" s="13"/>
      <c r="B4451" s="13"/>
      <c r="C4451" s="13"/>
      <c r="D4451" s="13"/>
      <c r="E4451" s="13"/>
      <c r="F4451" s="14"/>
      <c r="G4451" s="13"/>
      <c r="H4451" s="14"/>
      <c r="I4451" s="15"/>
      <c r="J4451" s="16"/>
      <c r="K4451" s="16"/>
      <c r="L4451" s="17"/>
      <c r="M4451" s="163"/>
      <c r="N4451" s="18"/>
      <c r="O4451" s="19"/>
      <c r="P4451" s="97"/>
      <c r="Q4451" s="13"/>
      <c r="R4451"/>
      <c r="S4451" s="20"/>
      <c r="T4451" s="21"/>
    </row>
    <row r="4452" spans="1:20" x14ac:dyDescent="0.35">
      <c r="A4452" s="96"/>
      <c r="B4452" s="96"/>
      <c r="C4452" s="96"/>
      <c r="D4452" s="13"/>
      <c r="E4452" s="13"/>
      <c r="F4452" s="14"/>
      <c r="G4452" s="13"/>
      <c r="H4452" s="14"/>
      <c r="I4452" s="15"/>
      <c r="J4452" s="16"/>
      <c r="K4452" s="16"/>
      <c r="L4452" s="17"/>
      <c r="M4452" s="163"/>
      <c r="N4452" s="18"/>
      <c r="O4452" s="19"/>
      <c r="P4452" s="97"/>
      <c r="Q4452" s="13"/>
      <c r="R4452"/>
      <c r="S4452" s="20"/>
      <c r="T4452" s="21"/>
    </row>
    <row r="4453" spans="1:20" x14ac:dyDescent="0.35">
      <c r="A4453" s="13"/>
      <c r="B4453" s="13"/>
      <c r="C4453" s="13"/>
      <c r="D4453" s="13"/>
      <c r="E4453" s="13"/>
      <c r="F4453" s="14"/>
      <c r="G4453" s="13"/>
      <c r="H4453" s="14"/>
      <c r="I4453" s="15"/>
      <c r="J4453" s="16"/>
      <c r="K4453" s="16"/>
      <c r="L4453" s="17"/>
      <c r="M4453" s="163"/>
      <c r="N4453" s="18"/>
      <c r="O4453" s="19"/>
      <c r="P4453" s="97"/>
      <c r="Q4453" s="13"/>
      <c r="R4453"/>
      <c r="S4453" s="20"/>
      <c r="T4453" s="21"/>
    </row>
    <row r="4454" spans="1:20" x14ac:dyDescent="0.35">
      <c r="A4454" s="96"/>
      <c r="B4454" s="96"/>
      <c r="C4454" s="96"/>
      <c r="D4454" s="13"/>
      <c r="E4454" s="13"/>
      <c r="F4454" s="14"/>
      <c r="G4454" s="13"/>
      <c r="H4454" s="14"/>
      <c r="I4454" s="15"/>
      <c r="J4454" s="16"/>
      <c r="K4454" s="16"/>
      <c r="L4454" s="17"/>
      <c r="M4454" s="163"/>
      <c r="N4454" s="18"/>
      <c r="O4454" s="19"/>
      <c r="P4454" s="97"/>
      <c r="Q4454" s="13"/>
      <c r="R4454"/>
      <c r="S4454" s="20"/>
      <c r="T4454" s="21"/>
    </row>
    <row r="4455" spans="1:20" x14ac:dyDescent="0.35">
      <c r="A4455" s="96"/>
      <c r="B4455" s="96"/>
      <c r="C4455" s="96"/>
      <c r="D4455" s="13"/>
      <c r="E4455" s="13"/>
      <c r="F4455" s="14"/>
      <c r="G4455" s="13"/>
      <c r="H4455" s="14"/>
      <c r="I4455" s="15"/>
      <c r="J4455" s="16"/>
      <c r="K4455" s="16"/>
      <c r="L4455" s="17"/>
      <c r="M4455" s="163"/>
      <c r="N4455" s="18"/>
      <c r="O4455" s="19"/>
      <c r="P4455" s="97"/>
      <c r="Q4455" s="13"/>
      <c r="R4455"/>
      <c r="S4455" s="20"/>
      <c r="T4455" s="21"/>
    </row>
    <row r="4456" spans="1:20" x14ac:dyDescent="0.35">
      <c r="A4456" s="13"/>
      <c r="B4456" s="13"/>
      <c r="C4456" s="13"/>
      <c r="D4456" s="13"/>
      <c r="E4456" s="13"/>
      <c r="F4456" s="14"/>
      <c r="G4456" s="13"/>
      <c r="H4456" s="14"/>
      <c r="I4456" s="15"/>
      <c r="J4456" s="16"/>
      <c r="K4456" s="16"/>
      <c r="L4456" s="17"/>
      <c r="M4456" s="163"/>
      <c r="N4456" s="18"/>
      <c r="O4456" s="19"/>
      <c r="P4456" s="97"/>
      <c r="Q4456" s="13"/>
      <c r="R4456"/>
      <c r="S4456" s="20"/>
      <c r="T4456" s="21"/>
    </row>
    <row r="4457" spans="1:20" x14ac:dyDescent="0.35">
      <c r="A4457" s="96"/>
      <c r="B4457" s="96"/>
      <c r="C4457" s="96"/>
      <c r="D4457" s="13"/>
      <c r="E4457" s="13"/>
      <c r="F4457" s="14"/>
      <c r="G4457" s="13"/>
      <c r="H4457" s="14"/>
      <c r="I4457" s="15"/>
      <c r="J4457" s="16"/>
      <c r="K4457" s="16"/>
      <c r="L4457" s="17"/>
      <c r="M4457" s="163"/>
      <c r="N4457" s="18"/>
      <c r="O4457" s="19"/>
      <c r="P4457" s="97"/>
      <c r="Q4457" s="13"/>
      <c r="R4457"/>
      <c r="S4457" s="20"/>
      <c r="T4457" s="21"/>
    </row>
    <row r="4458" spans="1:20" x14ac:dyDescent="0.35">
      <c r="A4458" s="13"/>
      <c r="B4458" s="13"/>
      <c r="C4458" s="13"/>
      <c r="D4458" s="13"/>
      <c r="E4458" s="13"/>
      <c r="F4458" s="14"/>
      <c r="G4458" s="13"/>
      <c r="H4458" s="14"/>
      <c r="I4458" s="15"/>
      <c r="J4458" s="16"/>
      <c r="K4458" s="16"/>
      <c r="L4458" s="17"/>
      <c r="M4458" s="163"/>
      <c r="N4458" s="18"/>
      <c r="O4458" s="19"/>
      <c r="P4458" s="97"/>
      <c r="Q4458" s="13"/>
      <c r="R4458"/>
      <c r="S4458" s="20"/>
      <c r="T4458" s="21"/>
    </row>
    <row r="4459" spans="1:20" x14ac:dyDescent="0.35">
      <c r="A4459" s="96"/>
      <c r="D4459" s="13"/>
      <c r="E4459" s="13"/>
      <c r="F4459" s="14"/>
      <c r="G4459" s="13"/>
      <c r="H4459" s="14"/>
      <c r="I4459" s="15"/>
      <c r="J4459" s="16"/>
      <c r="K4459" s="16"/>
      <c r="L4459" s="17"/>
      <c r="M4459" s="163"/>
      <c r="N4459" s="18"/>
      <c r="O4459" s="19"/>
      <c r="P4459" s="97"/>
      <c r="Q4459" s="13"/>
      <c r="R4459"/>
      <c r="S4459" s="20"/>
      <c r="T4459" s="21"/>
    </row>
    <row r="4460" spans="1:20" x14ac:dyDescent="0.35">
      <c r="A4460" s="96"/>
      <c r="B4460" s="96"/>
      <c r="C4460" s="96"/>
      <c r="D4460" s="13"/>
      <c r="E4460" s="13"/>
      <c r="F4460" s="14"/>
      <c r="G4460" s="13"/>
      <c r="H4460" s="14"/>
      <c r="I4460" s="15"/>
      <c r="J4460" s="16"/>
      <c r="K4460" s="16"/>
      <c r="L4460" s="17"/>
      <c r="M4460" s="163"/>
      <c r="N4460" s="18"/>
      <c r="O4460" s="19"/>
      <c r="P4460" s="97"/>
      <c r="Q4460" s="13"/>
      <c r="R4460"/>
      <c r="S4460" s="20"/>
      <c r="T4460" s="21"/>
    </row>
    <row r="4461" spans="1:20" x14ac:dyDescent="0.35">
      <c r="A4461" s="96"/>
      <c r="D4461" s="13"/>
      <c r="E4461" s="13"/>
      <c r="F4461" s="14"/>
      <c r="G4461" s="13"/>
      <c r="H4461" s="14"/>
      <c r="I4461" s="15"/>
      <c r="J4461" s="16"/>
      <c r="K4461" s="16"/>
      <c r="L4461" s="17"/>
      <c r="M4461" s="163"/>
      <c r="N4461" s="18"/>
      <c r="O4461" s="19"/>
      <c r="P4461" s="97"/>
      <c r="Q4461" s="13"/>
      <c r="R4461"/>
      <c r="S4461" s="20"/>
      <c r="T4461" s="21"/>
    </row>
    <row r="4462" spans="1:20" x14ac:dyDescent="0.35">
      <c r="A4462" s="96"/>
      <c r="D4462" s="13"/>
      <c r="E4462" s="13"/>
      <c r="F4462" s="14"/>
      <c r="G4462" s="13"/>
      <c r="H4462" s="14"/>
      <c r="I4462" s="15"/>
      <c r="J4462" s="16"/>
      <c r="K4462" s="16"/>
      <c r="L4462" s="17"/>
      <c r="M4462" s="163"/>
      <c r="N4462" s="18"/>
      <c r="O4462" s="19"/>
      <c r="P4462" s="97"/>
      <c r="Q4462" s="13"/>
      <c r="R4462"/>
      <c r="S4462" s="20"/>
      <c r="T4462" s="21"/>
    </row>
    <row r="4463" spans="1:20" x14ac:dyDescent="0.35">
      <c r="A4463" s="13"/>
      <c r="B4463" s="13"/>
      <c r="C4463" s="13"/>
      <c r="D4463" s="13"/>
      <c r="E4463" s="13"/>
      <c r="F4463" s="14"/>
      <c r="G4463" s="13"/>
      <c r="H4463" s="14"/>
      <c r="I4463" s="15"/>
      <c r="J4463" s="16"/>
      <c r="K4463" s="16"/>
      <c r="L4463" s="17"/>
      <c r="M4463" s="163"/>
      <c r="N4463" s="18"/>
      <c r="O4463" s="19"/>
      <c r="P4463" s="97"/>
      <c r="Q4463" s="13"/>
      <c r="R4463"/>
      <c r="S4463" s="20"/>
      <c r="T4463" s="21"/>
    </row>
    <row r="4464" spans="1:20" x14ac:dyDescent="0.35">
      <c r="A4464" s="96"/>
      <c r="D4464" s="13"/>
      <c r="E4464" s="13"/>
      <c r="F4464" s="14"/>
      <c r="G4464" s="13"/>
      <c r="H4464" s="14"/>
      <c r="I4464" s="15"/>
      <c r="J4464" s="16"/>
      <c r="K4464" s="16"/>
      <c r="L4464" s="17"/>
      <c r="M4464" s="163"/>
      <c r="N4464" s="18"/>
      <c r="O4464" s="19"/>
      <c r="P4464" s="97"/>
      <c r="Q4464" s="13"/>
      <c r="R4464"/>
      <c r="S4464" s="20"/>
      <c r="T4464" s="21"/>
    </row>
    <row r="4465" spans="1:20" x14ac:dyDescent="0.35">
      <c r="A4465" s="13"/>
      <c r="B4465" s="13"/>
      <c r="C4465" s="13"/>
      <c r="D4465" s="13"/>
      <c r="E4465" s="13"/>
      <c r="F4465" s="14"/>
      <c r="G4465" s="13"/>
      <c r="H4465" s="14"/>
      <c r="I4465" s="15"/>
      <c r="J4465" s="16"/>
      <c r="K4465" s="16"/>
      <c r="L4465" s="17"/>
      <c r="M4465" s="163"/>
      <c r="N4465" s="18"/>
      <c r="O4465" s="19"/>
      <c r="P4465" s="97"/>
      <c r="Q4465" s="13"/>
      <c r="R4465"/>
      <c r="S4465" s="20"/>
      <c r="T4465" s="21"/>
    </row>
    <row r="4466" spans="1:20" x14ac:dyDescent="0.35">
      <c r="A4466" s="96"/>
      <c r="D4466" s="13"/>
      <c r="E4466" s="13"/>
      <c r="F4466" s="14"/>
      <c r="G4466" s="13"/>
      <c r="H4466" s="14"/>
      <c r="I4466" s="15"/>
      <c r="J4466" s="16"/>
      <c r="K4466" s="16"/>
      <c r="L4466" s="17"/>
      <c r="M4466" s="163"/>
      <c r="N4466" s="18"/>
      <c r="O4466" s="19"/>
      <c r="P4466" s="97"/>
      <c r="Q4466" s="13"/>
      <c r="R4466"/>
      <c r="S4466" s="20"/>
      <c r="T4466" s="21"/>
    </row>
    <row r="4467" spans="1:20" x14ac:dyDescent="0.35">
      <c r="A4467" s="13"/>
      <c r="B4467" s="13"/>
      <c r="C4467" s="13"/>
      <c r="D4467" s="13"/>
      <c r="E4467" s="13"/>
      <c r="F4467" s="14"/>
      <c r="G4467" s="13"/>
      <c r="H4467" s="14"/>
      <c r="I4467" s="15"/>
      <c r="J4467" s="16"/>
      <c r="K4467" s="16"/>
      <c r="L4467" s="17"/>
      <c r="M4467" s="163"/>
      <c r="N4467" s="18"/>
      <c r="O4467" s="19"/>
      <c r="P4467" s="97"/>
      <c r="Q4467" s="13"/>
      <c r="R4467"/>
      <c r="S4467" s="20"/>
      <c r="T4467" s="21"/>
    </row>
    <row r="4468" spans="1:20" x14ac:dyDescent="0.35">
      <c r="A4468" s="96"/>
      <c r="B4468" s="96"/>
      <c r="C4468" s="96"/>
      <c r="D4468" s="13"/>
      <c r="E4468" s="13"/>
      <c r="F4468" s="14"/>
      <c r="G4468" s="13"/>
      <c r="H4468" s="14"/>
      <c r="I4468" s="15"/>
      <c r="J4468" s="16"/>
      <c r="K4468" s="16"/>
      <c r="L4468" s="17"/>
      <c r="M4468" s="163"/>
      <c r="N4468" s="18"/>
      <c r="O4468" s="19"/>
      <c r="P4468" s="97"/>
      <c r="Q4468" s="13"/>
      <c r="R4468"/>
      <c r="S4468" s="20"/>
      <c r="T4468" s="21"/>
    </row>
    <row r="4469" spans="1:20" x14ac:dyDescent="0.35">
      <c r="A4469" s="96"/>
      <c r="D4469" s="13"/>
      <c r="E4469" s="13"/>
      <c r="F4469" s="14"/>
      <c r="G4469" s="13"/>
      <c r="H4469" s="14"/>
      <c r="I4469" s="15"/>
      <c r="J4469" s="16"/>
      <c r="K4469" s="16"/>
      <c r="L4469" s="17"/>
      <c r="M4469" s="163"/>
      <c r="N4469" s="18"/>
      <c r="O4469" s="19"/>
      <c r="P4469" s="97"/>
      <c r="Q4469" s="13"/>
      <c r="R4469"/>
      <c r="S4469" s="20"/>
      <c r="T4469" s="21"/>
    </row>
    <row r="4470" spans="1:20" x14ac:dyDescent="0.35">
      <c r="A4470" s="96"/>
      <c r="B4470" s="96"/>
      <c r="C4470" s="96"/>
      <c r="D4470" s="13"/>
      <c r="E4470" s="13"/>
      <c r="F4470" s="14"/>
      <c r="G4470" s="13"/>
      <c r="H4470" s="14"/>
      <c r="I4470" s="15"/>
      <c r="J4470" s="16"/>
      <c r="K4470" s="16"/>
      <c r="L4470" s="17"/>
      <c r="M4470" s="163"/>
      <c r="N4470" s="18"/>
      <c r="O4470" s="19"/>
      <c r="P4470" s="97"/>
      <c r="Q4470" s="13"/>
      <c r="R4470"/>
      <c r="S4470" s="20"/>
      <c r="T4470" s="21"/>
    </row>
    <row r="4471" spans="1:20" x14ac:dyDescent="0.35">
      <c r="A4471" s="13"/>
      <c r="B4471" s="13"/>
      <c r="C4471" s="13"/>
      <c r="D4471" s="13"/>
      <c r="E4471" s="13"/>
      <c r="F4471" s="14"/>
      <c r="G4471" s="13"/>
      <c r="H4471" s="14"/>
      <c r="I4471" s="15"/>
      <c r="J4471" s="16"/>
      <c r="K4471" s="16"/>
      <c r="L4471" s="17"/>
      <c r="M4471" s="163"/>
      <c r="N4471" s="18"/>
      <c r="O4471" s="19"/>
      <c r="P4471" s="97"/>
      <c r="Q4471" s="13"/>
      <c r="R4471"/>
      <c r="S4471" s="20"/>
      <c r="T4471" s="21"/>
    </row>
    <row r="4472" spans="1:20" x14ac:dyDescent="0.35">
      <c r="A4472" s="96"/>
      <c r="B4472" s="96"/>
      <c r="C4472" s="96"/>
      <c r="D4472" s="13"/>
      <c r="E4472" s="13"/>
      <c r="F4472" s="14"/>
      <c r="G4472" s="13"/>
      <c r="H4472" s="14"/>
      <c r="I4472" s="15"/>
      <c r="J4472" s="16"/>
      <c r="K4472" s="16"/>
      <c r="L4472" s="17"/>
      <c r="M4472" s="163"/>
      <c r="N4472" s="18"/>
      <c r="O4472" s="19"/>
      <c r="P4472" s="97"/>
      <c r="Q4472" s="13"/>
      <c r="R4472"/>
      <c r="S4472" s="20"/>
      <c r="T4472" s="21"/>
    </row>
    <row r="4473" spans="1:20" x14ac:dyDescent="0.35">
      <c r="A4473" s="96"/>
      <c r="D4473" s="13"/>
      <c r="E4473" s="13"/>
      <c r="F4473" s="14"/>
      <c r="G4473" s="13"/>
      <c r="H4473" s="14"/>
      <c r="I4473" s="15"/>
      <c r="J4473" s="16"/>
      <c r="K4473" s="16"/>
      <c r="L4473" s="17"/>
      <c r="M4473" s="163"/>
      <c r="N4473" s="18"/>
      <c r="O4473" s="19"/>
      <c r="P4473" s="97"/>
      <c r="Q4473" s="13"/>
      <c r="R4473"/>
      <c r="S4473" s="20"/>
      <c r="T4473" s="21"/>
    </row>
    <row r="4474" spans="1:20" x14ac:dyDescent="0.35">
      <c r="A4474" s="13"/>
      <c r="B4474" s="13"/>
      <c r="C4474" s="13"/>
      <c r="D4474" s="13"/>
      <c r="E4474" s="13"/>
      <c r="F4474" s="14"/>
      <c r="G4474" s="13"/>
      <c r="H4474" s="14"/>
      <c r="I4474" s="15"/>
      <c r="J4474" s="16"/>
      <c r="K4474" s="16"/>
      <c r="L4474" s="17"/>
      <c r="M4474" s="163"/>
      <c r="N4474" s="18"/>
      <c r="O4474" s="19"/>
      <c r="P4474" s="97"/>
      <c r="Q4474" s="13"/>
      <c r="R4474"/>
      <c r="S4474" s="20"/>
      <c r="T4474" s="21"/>
    </row>
    <row r="4475" spans="1:20" x14ac:dyDescent="0.35">
      <c r="A4475" s="96"/>
      <c r="D4475" s="13"/>
      <c r="E4475" s="13"/>
      <c r="F4475" s="14"/>
      <c r="G4475" s="13"/>
      <c r="H4475" s="14"/>
      <c r="I4475" s="15"/>
      <c r="J4475" s="16"/>
      <c r="K4475" s="16"/>
      <c r="L4475" s="17"/>
      <c r="M4475" s="163"/>
      <c r="N4475" s="18"/>
      <c r="O4475" s="19"/>
      <c r="P4475" s="97"/>
      <c r="Q4475" s="13"/>
      <c r="R4475"/>
      <c r="S4475" s="20"/>
      <c r="T4475" s="21"/>
    </row>
    <row r="4476" spans="1:20" x14ac:dyDescent="0.35">
      <c r="A4476" s="96"/>
      <c r="B4476" s="96"/>
      <c r="C4476" s="96"/>
      <c r="D4476" s="13"/>
      <c r="E4476" s="13"/>
      <c r="F4476" s="14"/>
      <c r="G4476" s="13"/>
      <c r="H4476" s="14"/>
      <c r="I4476" s="15"/>
      <c r="J4476" s="16"/>
      <c r="K4476" s="16"/>
      <c r="L4476" s="17"/>
      <c r="M4476" s="163"/>
      <c r="N4476" s="18"/>
      <c r="O4476" s="19"/>
      <c r="P4476" s="97"/>
      <c r="Q4476" s="13"/>
      <c r="R4476"/>
      <c r="S4476" s="20"/>
      <c r="T4476" s="21"/>
    </row>
    <row r="4477" spans="1:20" x14ac:dyDescent="0.35">
      <c r="A4477" s="96"/>
      <c r="B4477" s="96"/>
      <c r="C4477" s="96"/>
      <c r="D4477" s="13"/>
      <c r="E4477" s="13"/>
      <c r="F4477" s="14"/>
      <c r="G4477" s="13"/>
      <c r="H4477" s="14"/>
      <c r="I4477" s="15"/>
      <c r="J4477" s="16"/>
      <c r="K4477" s="16"/>
      <c r="L4477" s="17"/>
      <c r="M4477" s="163"/>
      <c r="N4477" s="18"/>
      <c r="O4477" s="19"/>
      <c r="P4477" s="97"/>
      <c r="Q4477" s="13"/>
      <c r="R4477"/>
      <c r="S4477" s="20"/>
      <c r="T4477" s="21"/>
    </row>
    <row r="4478" spans="1:20" x14ac:dyDescent="0.35">
      <c r="A4478" s="13"/>
      <c r="B4478" s="13"/>
      <c r="C4478" s="13"/>
      <c r="D4478" s="13"/>
      <c r="E4478" s="13"/>
      <c r="F4478" s="14"/>
      <c r="G4478" s="13"/>
      <c r="H4478" s="14"/>
      <c r="I4478" s="15"/>
      <c r="J4478" s="16"/>
      <c r="K4478" s="16"/>
      <c r="L4478" s="17"/>
      <c r="M4478" s="163"/>
      <c r="N4478" s="18"/>
      <c r="O4478" s="19"/>
      <c r="P4478" s="97"/>
      <c r="Q4478" s="13"/>
      <c r="R4478"/>
      <c r="S4478" s="20"/>
      <c r="T4478" s="21"/>
    </row>
    <row r="4479" spans="1:20" x14ac:dyDescent="0.35">
      <c r="A4479" s="96"/>
      <c r="D4479" s="13"/>
      <c r="E4479" s="13"/>
      <c r="F4479" s="14"/>
      <c r="G4479" s="13"/>
      <c r="H4479" s="14"/>
      <c r="I4479" s="15"/>
      <c r="J4479" s="16"/>
      <c r="K4479" s="16"/>
      <c r="L4479" s="17"/>
      <c r="M4479" s="163"/>
      <c r="N4479" s="18"/>
      <c r="O4479" s="19"/>
      <c r="P4479" s="97"/>
      <c r="Q4479" s="13"/>
      <c r="R4479"/>
      <c r="S4479" s="20"/>
      <c r="T4479" s="21"/>
    </row>
    <row r="4480" spans="1:20" x14ac:dyDescent="0.35">
      <c r="A4480" s="13"/>
      <c r="B4480" s="13"/>
      <c r="C4480" s="13"/>
      <c r="D4480" s="13"/>
      <c r="E4480" s="13"/>
      <c r="F4480" s="14"/>
      <c r="G4480" s="13"/>
      <c r="H4480" s="14"/>
      <c r="I4480" s="15"/>
      <c r="J4480" s="16"/>
      <c r="K4480" s="16"/>
      <c r="L4480" s="17"/>
      <c r="M4480" s="163"/>
      <c r="N4480" s="18"/>
      <c r="O4480" s="19"/>
      <c r="P4480" s="97"/>
      <c r="Q4480" s="13"/>
      <c r="R4480"/>
      <c r="S4480" s="20"/>
      <c r="T4480" s="21"/>
    </row>
    <row r="4481" spans="1:20" x14ac:dyDescent="0.35">
      <c r="A4481" s="13"/>
      <c r="B4481" s="13"/>
      <c r="C4481" s="13"/>
      <c r="D4481" s="13"/>
      <c r="E4481" s="13"/>
      <c r="F4481" s="14"/>
      <c r="G4481" s="13"/>
      <c r="H4481" s="14"/>
      <c r="I4481" s="15"/>
      <c r="J4481" s="16"/>
      <c r="K4481" s="16"/>
      <c r="L4481" s="17"/>
      <c r="M4481" s="163"/>
      <c r="N4481" s="18"/>
      <c r="O4481" s="19"/>
      <c r="P4481" s="97"/>
      <c r="Q4481" s="13"/>
      <c r="R4481"/>
      <c r="S4481" s="20"/>
      <c r="T4481" s="21"/>
    </row>
    <row r="4482" spans="1:20" x14ac:dyDescent="0.35">
      <c r="A4482" s="13"/>
      <c r="B4482" s="13"/>
      <c r="C4482" s="13"/>
      <c r="D4482" s="13"/>
      <c r="E4482" s="13"/>
      <c r="F4482" s="14"/>
      <c r="G4482" s="13"/>
      <c r="H4482" s="14"/>
      <c r="I4482" s="15"/>
      <c r="J4482" s="16"/>
      <c r="K4482" s="16"/>
      <c r="L4482" s="17"/>
      <c r="M4482" s="163"/>
      <c r="N4482" s="18"/>
      <c r="O4482" s="19"/>
      <c r="P4482" s="97"/>
      <c r="Q4482" s="13"/>
      <c r="R4482"/>
      <c r="S4482" s="20"/>
      <c r="T4482" s="21"/>
    </row>
    <row r="4483" spans="1:20" x14ac:dyDescent="0.35">
      <c r="A4483" s="96"/>
      <c r="D4483" s="13"/>
      <c r="E4483" s="13"/>
      <c r="F4483" s="14"/>
      <c r="G4483" s="13"/>
      <c r="H4483" s="14"/>
      <c r="I4483" s="15"/>
      <c r="J4483" s="16"/>
      <c r="K4483" s="16"/>
      <c r="L4483" s="17"/>
      <c r="M4483" s="163"/>
      <c r="N4483" s="18"/>
      <c r="O4483" s="19"/>
      <c r="P4483" s="97"/>
      <c r="Q4483" s="13"/>
      <c r="R4483"/>
      <c r="S4483" s="20"/>
      <c r="T4483" s="21"/>
    </row>
    <row r="4484" spans="1:20" x14ac:dyDescent="0.35">
      <c r="A4484" s="13"/>
      <c r="B4484" s="13"/>
      <c r="C4484" s="13"/>
      <c r="D4484" s="13"/>
      <c r="E4484" s="13"/>
      <c r="F4484" s="14"/>
      <c r="G4484" s="13"/>
      <c r="H4484" s="14"/>
      <c r="I4484" s="15"/>
      <c r="J4484" s="16"/>
      <c r="K4484" s="16"/>
      <c r="L4484" s="17"/>
      <c r="M4484" s="163"/>
      <c r="N4484" s="18"/>
      <c r="O4484" s="19"/>
      <c r="P4484" s="97"/>
      <c r="Q4484" s="13"/>
      <c r="R4484"/>
      <c r="S4484" s="20"/>
      <c r="T4484" s="21"/>
    </row>
    <row r="4485" spans="1:20" x14ac:dyDescent="0.35">
      <c r="A4485" s="96"/>
      <c r="D4485" s="13"/>
      <c r="E4485" s="13"/>
      <c r="F4485" s="14"/>
      <c r="G4485" s="13"/>
      <c r="H4485" s="14"/>
      <c r="I4485" s="15"/>
      <c r="J4485" s="16"/>
      <c r="K4485" s="16"/>
      <c r="L4485" s="17"/>
      <c r="M4485" s="163"/>
      <c r="N4485" s="18"/>
      <c r="O4485" s="19"/>
      <c r="P4485" s="97"/>
      <c r="Q4485" s="13"/>
      <c r="R4485"/>
      <c r="S4485" s="20"/>
      <c r="T4485" s="21"/>
    </row>
    <row r="4486" spans="1:20" x14ac:dyDescent="0.35">
      <c r="A4486" s="96"/>
      <c r="D4486" s="13"/>
      <c r="E4486" s="13"/>
      <c r="F4486" s="14"/>
      <c r="G4486" s="13"/>
      <c r="H4486" s="14"/>
      <c r="I4486" s="15"/>
      <c r="J4486" s="16"/>
      <c r="K4486" s="16"/>
      <c r="L4486" s="17"/>
      <c r="M4486" s="163"/>
      <c r="N4486" s="18"/>
      <c r="O4486" s="19"/>
      <c r="P4486" s="97"/>
      <c r="Q4486" s="13"/>
      <c r="R4486"/>
      <c r="S4486" s="20"/>
      <c r="T4486" s="21"/>
    </row>
    <row r="4487" spans="1:20" x14ac:dyDescent="0.35">
      <c r="A4487" s="96"/>
      <c r="B4487" s="96"/>
      <c r="C4487" s="96"/>
      <c r="D4487" s="13"/>
      <c r="E4487" s="13"/>
      <c r="F4487" s="14"/>
      <c r="G4487" s="13"/>
      <c r="H4487" s="14"/>
      <c r="I4487" s="15"/>
      <c r="J4487" s="16"/>
      <c r="K4487" s="16"/>
      <c r="L4487" s="17"/>
      <c r="M4487" s="163"/>
      <c r="N4487" s="18"/>
      <c r="O4487" s="19"/>
      <c r="P4487" s="97"/>
      <c r="Q4487" s="13"/>
      <c r="R4487"/>
      <c r="S4487" s="20"/>
      <c r="T4487" s="21"/>
    </row>
    <row r="4488" spans="1:20" x14ac:dyDescent="0.35">
      <c r="A4488" s="96"/>
      <c r="B4488" s="96"/>
      <c r="C4488" s="96"/>
      <c r="D4488" s="13"/>
      <c r="E4488" s="13"/>
      <c r="F4488" s="14"/>
      <c r="G4488" s="13"/>
      <c r="H4488" s="14"/>
      <c r="I4488" s="15"/>
      <c r="J4488" s="16"/>
      <c r="K4488" s="16"/>
      <c r="L4488" s="17"/>
      <c r="M4488" s="163"/>
      <c r="N4488" s="18"/>
      <c r="O4488" s="19"/>
      <c r="P4488" s="97"/>
      <c r="Q4488" s="13"/>
      <c r="R4488"/>
      <c r="S4488" s="20"/>
      <c r="T4488" s="21"/>
    </row>
    <row r="4489" spans="1:20" x14ac:dyDescent="0.35">
      <c r="A4489" s="96"/>
      <c r="D4489" s="13"/>
      <c r="E4489" s="13"/>
      <c r="F4489" s="14"/>
      <c r="G4489" s="13"/>
      <c r="H4489" s="14"/>
      <c r="I4489" s="15"/>
      <c r="J4489" s="16"/>
      <c r="K4489" s="16"/>
      <c r="L4489" s="17"/>
      <c r="M4489" s="163"/>
      <c r="N4489" s="18"/>
      <c r="O4489" s="19"/>
      <c r="P4489" s="97"/>
      <c r="Q4489" s="13"/>
      <c r="R4489"/>
      <c r="S4489" s="20"/>
      <c r="T4489" s="21"/>
    </row>
    <row r="4490" spans="1:20" x14ac:dyDescent="0.35">
      <c r="A4490" s="96"/>
      <c r="D4490" s="13"/>
      <c r="E4490" s="13"/>
      <c r="F4490" s="14"/>
      <c r="G4490" s="13"/>
      <c r="H4490" s="14"/>
      <c r="I4490" s="15"/>
      <c r="J4490" s="16"/>
      <c r="K4490" s="16"/>
      <c r="L4490" s="17"/>
      <c r="M4490" s="163"/>
      <c r="N4490" s="18"/>
      <c r="O4490" s="19"/>
      <c r="P4490" s="97"/>
      <c r="Q4490" s="13"/>
      <c r="R4490"/>
      <c r="S4490" s="20"/>
      <c r="T4490" s="21"/>
    </row>
    <row r="4491" spans="1:20" x14ac:dyDescent="0.35">
      <c r="A4491" s="96"/>
      <c r="D4491" s="13"/>
      <c r="E4491" s="13"/>
      <c r="F4491" s="14"/>
      <c r="G4491" s="13"/>
      <c r="H4491" s="14"/>
      <c r="I4491" s="15"/>
      <c r="J4491" s="16"/>
      <c r="K4491" s="16"/>
      <c r="L4491" s="17"/>
      <c r="M4491" s="163"/>
      <c r="N4491" s="18"/>
      <c r="O4491" s="19"/>
      <c r="P4491" s="97"/>
      <c r="Q4491" s="13"/>
      <c r="R4491"/>
      <c r="S4491" s="20"/>
      <c r="T4491" s="21"/>
    </row>
    <row r="4492" spans="1:20" x14ac:dyDescent="0.35">
      <c r="A4492" s="96"/>
      <c r="D4492" s="13"/>
      <c r="E4492" s="13"/>
      <c r="F4492" s="14"/>
      <c r="G4492" s="13"/>
      <c r="H4492" s="14"/>
      <c r="I4492" s="15"/>
      <c r="J4492" s="16"/>
      <c r="K4492" s="16"/>
      <c r="L4492" s="17"/>
      <c r="M4492" s="163"/>
      <c r="N4492" s="18"/>
      <c r="O4492" s="19"/>
      <c r="P4492" s="97"/>
      <c r="Q4492" s="13"/>
      <c r="R4492"/>
      <c r="S4492" s="20"/>
      <c r="T4492" s="21"/>
    </row>
    <row r="4493" spans="1:20" x14ac:dyDescent="0.35">
      <c r="A4493" s="13"/>
      <c r="B4493" s="13"/>
      <c r="C4493" s="13"/>
      <c r="D4493" s="13"/>
      <c r="E4493" s="13"/>
      <c r="F4493" s="14"/>
      <c r="G4493" s="13"/>
      <c r="H4493" s="14"/>
      <c r="I4493" s="15"/>
      <c r="J4493" s="16"/>
      <c r="K4493" s="16"/>
      <c r="L4493" s="17"/>
      <c r="M4493" s="163"/>
      <c r="N4493" s="18"/>
      <c r="O4493" s="19"/>
      <c r="P4493" s="97"/>
      <c r="Q4493" s="13"/>
      <c r="R4493"/>
      <c r="S4493" s="20"/>
      <c r="T4493" s="21"/>
    </row>
    <row r="4494" spans="1:20" x14ac:dyDescent="0.35">
      <c r="A4494" s="96"/>
      <c r="B4494" s="96"/>
      <c r="C4494" s="96"/>
      <c r="D4494" s="13"/>
      <c r="E4494" s="13"/>
      <c r="F4494" s="14"/>
      <c r="G4494" s="13"/>
      <c r="H4494" s="14"/>
      <c r="I4494" s="15"/>
      <c r="J4494" s="16"/>
      <c r="K4494" s="16"/>
      <c r="L4494" s="17"/>
      <c r="M4494" s="163"/>
      <c r="N4494" s="18"/>
      <c r="O4494" s="19"/>
      <c r="P4494" s="97"/>
      <c r="Q4494" s="13"/>
      <c r="R4494"/>
      <c r="S4494" s="20"/>
      <c r="T4494" s="21"/>
    </row>
    <row r="4495" spans="1:20" x14ac:dyDescent="0.35">
      <c r="A4495" s="96"/>
      <c r="B4495" s="96"/>
      <c r="C4495" s="96"/>
      <c r="D4495" s="13"/>
      <c r="E4495" s="13"/>
      <c r="F4495" s="14"/>
      <c r="G4495" s="13"/>
      <c r="H4495" s="14"/>
      <c r="I4495" s="15"/>
      <c r="J4495" s="16"/>
      <c r="K4495" s="16"/>
      <c r="L4495" s="17"/>
      <c r="M4495" s="163"/>
      <c r="N4495" s="18"/>
      <c r="O4495" s="19"/>
      <c r="P4495" s="97"/>
      <c r="Q4495" s="13"/>
      <c r="R4495"/>
      <c r="S4495" s="20"/>
      <c r="T4495" s="21"/>
    </row>
    <row r="4496" spans="1:20" x14ac:dyDescent="0.35">
      <c r="A4496" s="96"/>
      <c r="D4496" s="13"/>
      <c r="E4496" s="13"/>
      <c r="F4496" s="14"/>
      <c r="G4496" s="13"/>
      <c r="H4496" s="14"/>
      <c r="I4496" s="15"/>
      <c r="J4496" s="16"/>
      <c r="K4496" s="16"/>
      <c r="L4496" s="17"/>
      <c r="M4496" s="163"/>
      <c r="N4496" s="18"/>
      <c r="O4496" s="19"/>
      <c r="P4496" s="97"/>
      <c r="Q4496" s="13"/>
      <c r="R4496"/>
      <c r="S4496" s="20"/>
      <c r="T4496" s="21"/>
    </row>
    <row r="4497" spans="1:20" x14ac:dyDescent="0.35">
      <c r="A4497" s="96"/>
      <c r="D4497" s="13"/>
      <c r="E4497" s="13"/>
      <c r="F4497" s="14"/>
      <c r="G4497" s="13"/>
      <c r="H4497" s="14"/>
      <c r="I4497" s="15"/>
      <c r="J4497" s="16"/>
      <c r="K4497" s="16"/>
      <c r="L4497" s="17"/>
      <c r="M4497" s="163"/>
      <c r="N4497" s="18"/>
      <c r="O4497" s="19"/>
      <c r="P4497" s="97"/>
      <c r="Q4497" s="13"/>
      <c r="R4497"/>
      <c r="S4497" s="20"/>
      <c r="T4497" s="21"/>
    </row>
    <row r="4498" spans="1:20" x14ac:dyDescent="0.35">
      <c r="A4498" s="96"/>
      <c r="D4498" s="13"/>
      <c r="E4498" s="13"/>
      <c r="F4498" s="14"/>
      <c r="G4498" s="13"/>
      <c r="H4498" s="14"/>
      <c r="I4498" s="15"/>
      <c r="J4498" s="16"/>
      <c r="K4498" s="16"/>
      <c r="L4498" s="17"/>
      <c r="M4498" s="163"/>
      <c r="N4498" s="18"/>
      <c r="O4498" s="19"/>
      <c r="P4498" s="97"/>
      <c r="Q4498" s="13"/>
      <c r="R4498"/>
      <c r="S4498" s="20"/>
      <c r="T4498" s="21"/>
    </row>
    <row r="4499" spans="1:20" x14ac:dyDescent="0.35">
      <c r="A4499" s="96"/>
      <c r="D4499" s="13"/>
      <c r="E4499" s="13"/>
      <c r="F4499" s="14"/>
      <c r="G4499" s="13"/>
      <c r="H4499" s="14"/>
      <c r="I4499" s="15"/>
      <c r="J4499" s="16"/>
      <c r="K4499" s="16"/>
      <c r="L4499" s="17"/>
      <c r="M4499" s="163"/>
      <c r="N4499" s="18"/>
      <c r="O4499" s="19"/>
      <c r="P4499" s="97"/>
      <c r="Q4499" s="13"/>
      <c r="R4499"/>
      <c r="S4499" s="20"/>
      <c r="T4499" s="21"/>
    </row>
    <row r="4500" spans="1:20" x14ac:dyDescent="0.35">
      <c r="A4500" s="13"/>
      <c r="B4500" s="13"/>
      <c r="C4500" s="13"/>
      <c r="D4500" s="13"/>
      <c r="E4500" s="13"/>
      <c r="F4500" s="14"/>
      <c r="G4500" s="13"/>
      <c r="H4500" s="14"/>
      <c r="I4500" s="15"/>
      <c r="J4500" s="16"/>
      <c r="K4500" s="16"/>
      <c r="L4500" s="17"/>
      <c r="M4500" s="163"/>
      <c r="N4500" s="18"/>
      <c r="O4500" s="19"/>
      <c r="P4500" s="97"/>
      <c r="Q4500" s="13"/>
      <c r="R4500"/>
      <c r="S4500" s="20"/>
      <c r="T4500" s="21"/>
    </row>
    <row r="4501" spans="1:20" x14ac:dyDescent="0.35">
      <c r="A4501" s="13"/>
      <c r="B4501" s="13"/>
      <c r="C4501" s="13"/>
      <c r="D4501" s="13"/>
      <c r="E4501" s="13"/>
      <c r="F4501" s="14"/>
      <c r="G4501" s="13"/>
      <c r="H4501" s="14"/>
      <c r="I4501" s="15"/>
      <c r="J4501" s="16"/>
      <c r="K4501" s="16"/>
      <c r="L4501" s="17"/>
      <c r="M4501" s="163"/>
      <c r="N4501" s="18"/>
      <c r="O4501" s="19"/>
      <c r="P4501" s="97"/>
      <c r="Q4501" s="13"/>
      <c r="R4501"/>
      <c r="S4501" s="20"/>
      <c r="T4501" s="21"/>
    </row>
    <row r="4502" spans="1:20" x14ac:dyDescent="0.35">
      <c r="A4502" s="96"/>
      <c r="B4502" s="96"/>
      <c r="C4502" s="96"/>
      <c r="D4502" s="13"/>
      <c r="E4502" s="13"/>
      <c r="F4502" s="14"/>
      <c r="G4502" s="13"/>
      <c r="H4502" s="14"/>
      <c r="I4502" s="15"/>
      <c r="J4502" s="16"/>
      <c r="K4502" s="16"/>
      <c r="L4502" s="17"/>
      <c r="M4502" s="163"/>
      <c r="N4502" s="18"/>
      <c r="O4502" s="19"/>
      <c r="P4502" s="97"/>
      <c r="Q4502" s="13"/>
      <c r="R4502"/>
      <c r="S4502" s="20"/>
      <c r="T4502" s="21"/>
    </row>
    <row r="4503" spans="1:20" x14ac:dyDescent="0.35">
      <c r="A4503" s="96"/>
      <c r="D4503" s="13"/>
      <c r="E4503" s="13"/>
      <c r="F4503" s="14"/>
      <c r="G4503" s="13"/>
      <c r="H4503" s="14"/>
      <c r="I4503" s="15"/>
      <c r="J4503" s="16"/>
      <c r="K4503" s="16"/>
      <c r="L4503" s="17"/>
      <c r="M4503" s="163"/>
      <c r="N4503" s="18"/>
      <c r="O4503" s="19"/>
      <c r="P4503" s="97"/>
      <c r="Q4503" s="13"/>
      <c r="R4503"/>
      <c r="S4503" s="20"/>
      <c r="T4503" s="21"/>
    </row>
    <row r="4504" spans="1:20" x14ac:dyDescent="0.35">
      <c r="A4504" s="96"/>
      <c r="D4504" s="13"/>
      <c r="E4504" s="13"/>
      <c r="F4504" s="14"/>
      <c r="G4504" s="13"/>
      <c r="H4504" s="14"/>
      <c r="I4504" s="15"/>
      <c r="J4504" s="16"/>
      <c r="K4504" s="16"/>
      <c r="L4504" s="17"/>
      <c r="M4504" s="163"/>
      <c r="N4504" s="18"/>
      <c r="O4504" s="19"/>
      <c r="P4504" s="97"/>
      <c r="Q4504" s="13"/>
      <c r="R4504"/>
      <c r="S4504" s="20"/>
      <c r="T4504" s="21"/>
    </row>
    <row r="4505" spans="1:20" x14ac:dyDescent="0.35">
      <c r="A4505" s="13"/>
      <c r="B4505" s="13"/>
      <c r="C4505" s="13"/>
      <c r="D4505" s="13"/>
      <c r="E4505" s="13"/>
      <c r="F4505" s="14"/>
      <c r="G4505" s="13"/>
      <c r="H4505" s="14"/>
      <c r="I4505" s="15"/>
      <c r="J4505" s="16"/>
      <c r="K4505" s="16"/>
      <c r="L4505" s="17"/>
      <c r="M4505" s="163"/>
      <c r="N4505" s="18"/>
      <c r="O4505" s="19"/>
      <c r="P4505" s="97"/>
      <c r="Q4505" s="13"/>
      <c r="R4505"/>
      <c r="S4505" s="20"/>
      <c r="T4505" s="21"/>
    </row>
    <row r="4506" spans="1:20" x14ac:dyDescent="0.35">
      <c r="A4506" s="96"/>
      <c r="B4506" s="96"/>
      <c r="C4506" s="96"/>
      <c r="D4506" s="13"/>
      <c r="E4506" s="13"/>
      <c r="F4506" s="14"/>
      <c r="G4506" s="13"/>
      <c r="H4506" s="14"/>
      <c r="I4506" s="15"/>
      <c r="J4506" s="16"/>
      <c r="K4506" s="16"/>
      <c r="L4506" s="17"/>
      <c r="M4506" s="163"/>
      <c r="N4506" s="18"/>
      <c r="O4506" s="19"/>
      <c r="P4506" s="97"/>
      <c r="Q4506" s="13"/>
      <c r="R4506"/>
      <c r="S4506" s="20"/>
      <c r="T4506" s="21"/>
    </row>
    <row r="4507" spans="1:20" x14ac:dyDescent="0.35">
      <c r="A4507" s="96"/>
      <c r="B4507" s="96"/>
      <c r="C4507" s="96"/>
      <c r="D4507" s="13"/>
      <c r="E4507" s="13"/>
      <c r="F4507" s="14"/>
      <c r="G4507" s="13"/>
      <c r="H4507" s="14"/>
      <c r="I4507" s="15"/>
      <c r="J4507" s="16"/>
      <c r="K4507" s="16"/>
      <c r="L4507" s="17"/>
      <c r="M4507" s="163"/>
      <c r="N4507" s="18"/>
      <c r="O4507" s="19"/>
      <c r="P4507" s="97"/>
      <c r="Q4507" s="13"/>
      <c r="R4507"/>
      <c r="S4507" s="20"/>
      <c r="T4507" s="21"/>
    </row>
    <row r="4508" spans="1:20" x14ac:dyDescent="0.35">
      <c r="A4508" s="96"/>
      <c r="D4508" s="13"/>
      <c r="E4508" s="13"/>
      <c r="F4508" s="14"/>
      <c r="G4508" s="13"/>
      <c r="H4508" s="14"/>
      <c r="I4508" s="15"/>
      <c r="J4508" s="16"/>
      <c r="K4508" s="16"/>
      <c r="L4508" s="17"/>
      <c r="M4508" s="163"/>
      <c r="N4508" s="18"/>
      <c r="O4508" s="19"/>
      <c r="P4508" s="97"/>
      <c r="Q4508" s="13"/>
      <c r="R4508"/>
      <c r="S4508" s="20"/>
      <c r="T4508" s="21"/>
    </row>
    <row r="4509" spans="1:20" x14ac:dyDescent="0.35">
      <c r="A4509" s="96"/>
      <c r="B4509" s="96"/>
      <c r="C4509" s="96"/>
      <c r="D4509" s="13"/>
      <c r="E4509" s="13"/>
      <c r="F4509" s="14"/>
      <c r="G4509" s="13"/>
      <c r="H4509" s="14"/>
      <c r="I4509" s="15"/>
      <c r="J4509" s="16"/>
      <c r="K4509" s="16"/>
      <c r="L4509" s="17"/>
      <c r="M4509" s="163"/>
      <c r="N4509" s="18"/>
      <c r="O4509" s="19"/>
      <c r="P4509" s="97"/>
      <c r="Q4509" s="13"/>
      <c r="R4509"/>
      <c r="S4509" s="20"/>
      <c r="T4509" s="21"/>
    </row>
    <row r="4510" spans="1:20" x14ac:dyDescent="0.35">
      <c r="A4510" s="13"/>
      <c r="B4510" s="13"/>
      <c r="C4510" s="13"/>
      <c r="D4510" s="13"/>
      <c r="E4510" s="13"/>
      <c r="F4510" s="14"/>
      <c r="G4510" s="13"/>
      <c r="H4510" s="14"/>
      <c r="I4510" s="15"/>
      <c r="J4510" s="16"/>
      <c r="K4510" s="16"/>
      <c r="L4510" s="17"/>
      <c r="M4510" s="163"/>
      <c r="N4510" s="18"/>
      <c r="O4510" s="19"/>
      <c r="P4510" s="97"/>
      <c r="Q4510" s="13"/>
      <c r="R4510"/>
      <c r="S4510" s="20"/>
      <c r="T4510" s="21"/>
    </row>
    <row r="4511" spans="1:20" x14ac:dyDescent="0.35">
      <c r="A4511" s="13"/>
      <c r="B4511" s="13"/>
      <c r="C4511" s="13"/>
      <c r="D4511" s="13"/>
      <c r="E4511" s="13"/>
      <c r="F4511" s="14"/>
      <c r="G4511" s="13"/>
      <c r="H4511" s="14"/>
      <c r="I4511" s="15"/>
      <c r="J4511" s="16"/>
      <c r="K4511" s="16"/>
      <c r="L4511" s="17"/>
      <c r="M4511" s="163"/>
      <c r="N4511" s="18"/>
      <c r="O4511" s="19"/>
      <c r="P4511" s="97"/>
      <c r="Q4511" s="13"/>
      <c r="R4511"/>
      <c r="S4511" s="20"/>
      <c r="T4511" s="21"/>
    </row>
    <row r="4512" spans="1:20" x14ac:dyDescent="0.35">
      <c r="A4512" s="13"/>
      <c r="B4512" s="13"/>
      <c r="C4512" s="13"/>
      <c r="D4512" s="13"/>
      <c r="E4512" s="13"/>
      <c r="F4512" s="14"/>
      <c r="G4512" s="13"/>
      <c r="H4512" s="14"/>
      <c r="I4512" s="15"/>
      <c r="J4512" s="16"/>
      <c r="K4512" s="16"/>
      <c r="L4512" s="17"/>
      <c r="M4512" s="163"/>
      <c r="N4512" s="18"/>
      <c r="O4512" s="19"/>
      <c r="P4512" s="97"/>
      <c r="Q4512" s="13"/>
      <c r="R4512"/>
      <c r="S4512" s="20"/>
      <c r="T4512" s="21"/>
    </row>
    <row r="4513" spans="1:20" x14ac:dyDescent="0.35">
      <c r="A4513" s="96"/>
      <c r="B4513" s="96"/>
      <c r="C4513" s="96"/>
      <c r="D4513" s="13"/>
      <c r="E4513" s="13"/>
      <c r="F4513" s="14"/>
      <c r="G4513" s="13"/>
      <c r="H4513" s="14"/>
      <c r="I4513" s="15"/>
      <c r="J4513" s="16"/>
      <c r="K4513" s="16"/>
      <c r="L4513" s="17"/>
      <c r="M4513" s="163"/>
      <c r="N4513" s="18"/>
      <c r="O4513" s="19"/>
      <c r="P4513" s="97"/>
      <c r="Q4513" s="13"/>
      <c r="R4513"/>
      <c r="S4513" s="20"/>
      <c r="T4513" s="21"/>
    </row>
    <row r="4514" spans="1:20" x14ac:dyDescent="0.35">
      <c r="A4514" s="96"/>
      <c r="D4514" s="13"/>
      <c r="E4514" s="13"/>
      <c r="F4514" s="14"/>
      <c r="G4514" s="13"/>
      <c r="H4514" s="14"/>
      <c r="I4514" s="15"/>
      <c r="J4514" s="16"/>
      <c r="K4514" s="16"/>
      <c r="L4514" s="17"/>
      <c r="M4514" s="163"/>
      <c r="N4514" s="18"/>
      <c r="O4514" s="19"/>
      <c r="P4514" s="97"/>
      <c r="Q4514" s="13"/>
      <c r="R4514"/>
      <c r="S4514" s="20"/>
      <c r="T4514" s="21"/>
    </row>
    <row r="4515" spans="1:20" x14ac:dyDescent="0.35">
      <c r="A4515" s="96"/>
      <c r="D4515" s="13"/>
      <c r="E4515" s="13"/>
      <c r="F4515" s="14"/>
      <c r="G4515" s="13"/>
      <c r="H4515" s="14"/>
      <c r="I4515" s="15"/>
      <c r="J4515" s="16"/>
      <c r="K4515" s="16"/>
      <c r="L4515" s="17"/>
      <c r="M4515" s="163"/>
      <c r="N4515" s="18"/>
      <c r="O4515" s="19"/>
      <c r="P4515" s="97"/>
      <c r="Q4515" s="13"/>
      <c r="R4515"/>
      <c r="S4515" s="20"/>
      <c r="T4515" s="21"/>
    </row>
    <row r="4516" spans="1:20" x14ac:dyDescent="0.35">
      <c r="A4516" s="96"/>
      <c r="D4516" s="13"/>
      <c r="E4516" s="13"/>
      <c r="F4516" s="14"/>
      <c r="G4516" s="13"/>
      <c r="H4516" s="14"/>
      <c r="I4516" s="15"/>
      <c r="J4516" s="16"/>
      <c r="K4516" s="16"/>
      <c r="L4516" s="17"/>
      <c r="M4516" s="163"/>
      <c r="N4516" s="18"/>
      <c r="O4516" s="19"/>
      <c r="P4516" s="97"/>
      <c r="Q4516" s="13"/>
      <c r="R4516"/>
      <c r="S4516" s="20"/>
      <c r="T4516" s="21"/>
    </row>
    <row r="4517" spans="1:20" x14ac:dyDescent="0.35">
      <c r="A4517" s="13"/>
      <c r="B4517" s="13"/>
      <c r="C4517" s="13"/>
      <c r="D4517" s="13"/>
      <c r="E4517" s="13"/>
      <c r="F4517" s="14"/>
      <c r="G4517" s="13"/>
      <c r="H4517" s="14"/>
      <c r="I4517" s="15"/>
      <c r="J4517" s="16"/>
      <c r="K4517" s="16"/>
      <c r="L4517" s="17"/>
      <c r="M4517" s="163"/>
      <c r="N4517" s="18"/>
      <c r="O4517" s="19"/>
      <c r="P4517" s="97"/>
      <c r="Q4517" s="13"/>
      <c r="R4517"/>
      <c r="S4517" s="20"/>
      <c r="T4517" s="21"/>
    </row>
    <row r="4518" spans="1:20" x14ac:dyDescent="0.35">
      <c r="A4518" s="13"/>
      <c r="B4518" s="13"/>
      <c r="C4518" s="13"/>
      <c r="D4518" s="13"/>
      <c r="E4518" s="13"/>
      <c r="F4518" s="14"/>
      <c r="G4518" s="13"/>
      <c r="H4518" s="14"/>
      <c r="I4518" s="15"/>
      <c r="J4518" s="16"/>
      <c r="K4518" s="16"/>
      <c r="L4518" s="17"/>
      <c r="M4518" s="163"/>
      <c r="N4518" s="18"/>
      <c r="O4518" s="19"/>
      <c r="P4518" s="97"/>
      <c r="Q4518" s="13"/>
      <c r="R4518"/>
      <c r="S4518" s="20"/>
      <c r="T4518" s="21"/>
    </row>
    <row r="4519" spans="1:20" x14ac:dyDescent="0.35">
      <c r="A4519" s="13"/>
      <c r="B4519" s="13"/>
      <c r="C4519" s="13"/>
      <c r="D4519" s="13"/>
      <c r="E4519" s="13"/>
      <c r="F4519" s="14"/>
      <c r="G4519" s="13"/>
      <c r="H4519" s="14"/>
      <c r="I4519" s="15"/>
      <c r="J4519" s="16"/>
      <c r="K4519" s="16"/>
      <c r="L4519" s="17"/>
      <c r="M4519" s="163"/>
      <c r="N4519" s="18"/>
      <c r="O4519" s="19"/>
      <c r="P4519" s="97"/>
      <c r="Q4519" s="13"/>
      <c r="R4519"/>
      <c r="S4519" s="20"/>
      <c r="T4519" s="21"/>
    </row>
    <row r="4520" spans="1:20" x14ac:dyDescent="0.35">
      <c r="A4520" s="13"/>
      <c r="B4520" s="13"/>
      <c r="C4520" s="13"/>
      <c r="D4520" s="13"/>
      <c r="E4520" s="13"/>
      <c r="F4520" s="14"/>
      <c r="G4520" s="13"/>
      <c r="H4520" s="14"/>
      <c r="I4520" s="15"/>
      <c r="J4520" s="16"/>
      <c r="K4520" s="16"/>
      <c r="L4520" s="17"/>
      <c r="M4520" s="163"/>
      <c r="N4520" s="18"/>
      <c r="O4520" s="19"/>
      <c r="P4520" s="97"/>
      <c r="Q4520" s="13"/>
      <c r="R4520"/>
      <c r="S4520" s="20"/>
      <c r="T4520" s="21"/>
    </row>
    <row r="4521" spans="1:20" x14ac:dyDescent="0.35">
      <c r="A4521" s="13"/>
      <c r="B4521" s="13"/>
      <c r="C4521" s="13"/>
      <c r="D4521" s="13"/>
      <c r="E4521" s="13"/>
      <c r="F4521" s="14"/>
      <c r="G4521" s="13"/>
      <c r="H4521" s="14"/>
      <c r="I4521" s="15"/>
      <c r="J4521" s="16"/>
      <c r="K4521" s="16"/>
      <c r="L4521" s="17"/>
      <c r="M4521" s="163"/>
      <c r="N4521" s="18"/>
      <c r="O4521" s="19"/>
      <c r="P4521" s="97"/>
      <c r="Q4521" s="13"/>
      <c r="R4521"/>
      <c r="S4521" s="20"/>
      <c r="T4521" s="21"/>
    </row>
    <row r="4522" spans="1:20" x14ac:dyDescent="0.35">
      <c r="A4522" s="96"/>
      <c r="B4522" s="96"/>
      <c r="C4522" s="96"/>
      <c r="D4522" s="13"/>
      <c r="E4522" s="13"/>
      <c r="F4522" s="14"/>
      <c r="G4522" s="13"/>
      <c r="H4522" s="14"/>
      <c r="I4522" s="15"/>
      <c r="J4522" s="16"/>
      <c r="K4522" s="16"/>
      <c r="L4522" s="17"/>
      <c r="M4522" s="163"/>
      <c r="N4522" s="18"/>
      <c r="O4522" s="19"/>
      <c r="P4522" s="97"/>
      <c r="Q4522" s="13"/>
      <c r="R4522"/>
      <c r="S4522" s="20"/>
      <c r="T4522" s="21"/>
    </row>
    <row r="4523" spans="1:20" x14ac:dyDescent="0.35">
      <c r="A4523" s="96"/>
      <c r="D4523" s="13"/>
      <c r="E4523" s="13"/>
      <c r="F4523" s="14"/>
      <c r="G4523" s="13"/>
      <c r="H4523" s="14"/>
      <c r="I4523" s="15"/>
      <c r="J4523" s="16"/>
      <c r="K4523" s="16"/>
      <c r="L4523" s="17"/>
      <c r="M4523" s="163"/>
      <c r="N4523" s="18"/>
      <c r="O4523" s="19"/>
      <c r="P4523" s="97"/>
      <c r="Q4523" s="13"/>
      <c r="R4523"/>
      <c r="S4523" s="20"/>
      <c r="T4523" s="21"/>
    </row>
    <row r="4524" spans="1:20" x14ac:dyDescent="0.35">
      <c r="A4524" s="96"/>
      <c r="D4524" s="13"/>
      <c r="E4524" s="13"/>
      <c r="F4524" s="14"/>
      <c r="G4524" s="13"/>
      <c r="H4524" s="14"/>
      <c r="I4524" s="15"/>
      <c r="J4524" s="16"/>
      <c r="K4524" s="16"/>
      <c r="L4524" s="17"/>
      <c r="M4524" s="163"/>
      <c r="N4524" s="18"/>
      <c r="O4524" s="19"/>
      <c r="P4524" s="97"/>
      <c r="Q4524" s="13"/>
      <c r="R4524"/>
      <c r="S4524" s="20"/>
      <c r="T4524" s="21"/>
    </row>
    <row r="4525" spans="1:20" x14ac:dyDescent="0.35">
      <c r="A4525" s="96"/>
      <c r="D4525" s="13"/>
      <c r="E4525" s="13"/>
      <c r="F4525" s="14"/>
      <c r="G4525" s="13"/>
      <c r="H4525" s="14"/>
      <c r="I4525" s="15"/>
      <c r="J4525" s="16"/>
      <c r="K4525" s="16"/>
      <c r="L4525" s="17"/>
      <c r="M4525" s="163"/>
      <c r="N4525" s="18"/>
      <c r="O4525" s="19"/>
      <c r="P4525" s="97"/>
      <c r="Q4525" s="13"/>
      <c r="R4525"/>
      <c r="S4525" s="20"/>
      <c r="T4525" s="21"/>
    </row>
    <row r="4526" spans="1:20" x14ac:dyDescent="0.35">
      <c r="A4526" s="96"/>
      <c r="B4526" s="96"/>
      <c r="C4526" s="96"/>
      <c r="D4526" s="13"/>
      <c r="E4526" s="13"/>
      <c r="F4526" s="14"/>
      <c r="G4526" s="13"/>
      <c r="H4526" s="14"/>
      <c r="I4526" s="15"/>
      <c r="J4526" s="16"/>
      <c r="K4526" s="16"/>
      <c r="L4526" s="17"/>
      <c r="M4526" s="163"/>
      <c r="N4526" s="18"/>
      <c r="O4526" s="19"/>
      <c r="P4526" s="97"/>
      <c r="Q4526" s="13"/>
      <c r="R4526"/>
      <c r="S4526" s="20"/>
      <c r="T4526" s="21"/>
    </row>
    <row r="4527" spans="1:20" x14ac:dyDescent="0.35">
      <c r="A4527" s="96"/>
      <c r="D4527" s="13"/>
      <c r="E4527" s="13"/>
      <c r="F4527" s="14"/>
      <c r="G4527" s="13"/>
      <c r="H4527" s="14"/>
      <c r="I4527" s="15"/>
      <c r="J4527" s="16"/>
      <c r="K4527" s="16"/>
      <c r="L4527" s="17"/>
      <c r="M4527" s="163"/>
      <c r="N4527" s="18"/>
      <c r="O4527" s="19"/>
      <c r="P4527" s="97"/>
      <c r="Q4527" s="13"/>
      <c r="R4527"/>
      <c r="S4527" s="20"/>
      <c r="T4527" s="21"/>
    </row>
    <row r="4528" spans="1:20" x14ac:dyDescent="0.35">
      <c r="A4528" s="13"/>
      <c r="B4528" s="13"/>
      <c r="C4528" s="13"/>
      <c r="D4528" s="13"/>
      <c r="E4528" s="13"/>
      <c r="F4528" s="14"/>
      <c r="G4528" s="13"/>
      <c r="H4528" s="14"/>
      <c r="I4528" s="15"/>
      <c r="J4528" s="16"/>
      <c r="K4528" s="16"/>
      <c r="L4528" s="17"/>
      <c r="M4528" s="163"/>
      <c r="N4528" s="18"/>
      <c r="O4528" s="19"/>
      <c r="P4528" s="97"/>
      <c r="Q4528" s="13"/>
      <c r="R4528"/>
      <c r="S4528" s="20"/>
      <c r="T4528" s="21"/>
    </row>
    <row r="4529" spans="1:20" x14ac:dyDescent="0.35">
      <c r="A4529" s="96"/>
      <c r="B4529" s="96"/>
      <c r="C4529" s="96"/>
      <c r="D4529" s="13"/>
      <c r="E4529" s="13"/>
      <c r="F4529" s="14"/>
      <c r="G4529" s="13"/>
      <c r="H4529" s="14"/>
      <c r="I4529" s="15"/>
      <c r="J4529" s="16"/>
      <c r="K4529" s="16"/>
      <c r="L4529" s="17"/>
      <c r="M4529" s="163"/>
      <c r="N4529" s="18"/>
      <c r="O4529" s="19"/>
      <c r="P4529" s="97"/>
      <c r="Q4529" s="13"/>
      <c r="R4529"/>
      <c r="S4529" s="20"/>
      <c r="T4529" s="21"/>
    </row>
    <row r="4530" spans="1:20" x14ac:dyDescent="0.35">
      <c r="A4530" s="13"/>
      <c r="B4530" s="13"/>
      <c r="C4530" s="13"/>
      <c r="D4530" s="13"/>
      <c r="E4530" s="13"/>
      <c r="F4530" s="14"/>
      <c r="G4530" s="13"/>
      <c r="H4530" s="14"/>
      <c r="I4530" s="15"/>
      <c r="J4530" s="16"/>
      <c r="K4530" s="16"/>
      <c r="L4530" s="17"/>
      <c r="M4530" s="163"/>
      <c r="N4530" s="18"/>
      <c r="O4530" s="19"/>
      <c r="P4530" s="97"/>
      <c r="Q4530" s="13"/>
      <c r="R4530"/>
      <c r="S4530" s="20"/>
      <c r="T4530" s="21"/>
    </row>
    <row r="4531" spans="1:20" x14ac:dyDescent="0.35">
      <c r="A4531" s="13"/>
      <c r="B4531" s="13"/>
      <c r="C4531" s="13"/>
      <c r="D4531" s="13"/>
      <c r="E4531" s="13"/>
      <c r="F4531" s="14"/>
      <c r="G4531" s="13"/>
      <c r="H4531" s="14"/>
      <c r="I4531" s="15"/>
      <c r="J4531" s="16"/>
      <c r="K4531" s="16"/>
      <c r="L4531" s="17"/>
      <c r="M4531" s="163"/>
      <c r="N4531" s="18"/>
      <c r="O4531" s="19"/>
      <c r="P4531" s="97"/>
      <c r="Q4531" s="13"/>
      <c r="R4531"/>
      <c r="S4531" s="20"/>
      <c r="T4531" s="21"/>
    </row>
    <row r="4532" spans="1:20" x14ac:dyDescent="0.35">
      <c r="A4532" s="96"/>
      <c r="D4532" s="13"/>
      <c r="E4532" s="13"/>
      <c r="F4532" s="14"/>
      <c r="G4532" s="13"/>
      <c r="H4532" s="14"/>
      <c r="I4532" s="15"/>
      <c r="J4532" s="16"/>
      <c r="K4532" s="16"/>
      <c r="L4532" s="17"/>
      <c r="M4532" s="163"/>
      <c r="N4532" s="18"/>
      <c r="O4532" s="19"/>
      <c r="P4532" s="97"/>
      <c r="Q4532" s="13"/>
      <c r="R4532"/>
      <c r="S4532" s="20"/>
      <c r="T4532" s="21"/>
    </row>
    <row r="4533" spans="1:20" x14ac:dyDescent="0.35">
      <c r="A4533" s="13"/>
      <c r="B4533" s="13"/>
      <c r="C4533" s="13"/>
      <c r="D4533" s="13"/>
      <c r="E4533" s="13"/>
      <c r="F4533" s="14"/>
      <c r="G4533" s="13"/>
      <c r="H4533" s="14"/>
      <c r="I4533" s="15"/>
      <c r="J4533" s="16"/>
      <c r="K4533" s="16"/>
      <c r="L4533" s="17"/>
      <c r="M4533" s="163"/>
      <c r="N4533" s="18"/>
      <c r="O4533" s="19"/>
      <c r="P4533" s="97"/>
      <c r="Q4533" s="13"/>
      <c r="R4533"/>
      <c r="S4533" s="20"/>
      <c r="T4533" s="21"/>
    </row>
    <row r="4534" spans="1:20" x14ac:dyDescent="0.35">
      <c r="A4534" s="96"/>
      <c r="B4534" s="96"/>
      <c r="C4534" s="96"/>
      <c r="D4534" s="13"/>
      <c r="E4534" s="13"/>
      <c r="F4534" s="14"/>
      <c r="G4534" s="13"/>
      <c r="H4534" s="14"/>
      <c r="I4534" s="15"/>
      <c r="J4534" s="16"/>
      <c r="K4534" s="16"/>
      <c r="L4534" s="17"/>
      <c r="M4534" s="163"/>
      <c r="N4534" s="18"/>
      <c r="O4534" s="19"/>
      <c r="P4534" s="97"/>
      <c r="Q4534" s="13"/>
      <c r="R4534"/>
      <c r="S4534" s="20"/>
      <c r="T4534" s="21"/>
    </row>
    <row r="4535" spans="1:20" x14ac:dyDescent="0.35">
      <c r="A4535" s="13"/>
      <c r="B4535" s="13"/>
      <c r="C4535" s="13"/>
      <c r="D4535" s="13"/>
      <c r="E4535" s="13"/>
      <c r="F4535" s="14"/>
      <c r="G4535" s="13"/>
      <c r="H4535" s="14"/>
      <c r="I4535" s="15"/>
      <c r="J4535" s="16"/>
      <c r="K4535" s="16"/>
      <c r="L4535" s="17"/>
      <c r="M4535" s="163"/>
      <c r="N4535" s="18"/>
      <c r="O4535" s="19"/>
      <c r="P4535" s="97"/>
      <c r="Q4535" s="13"/>
      <c r="R4535"/>
      <c r="S4535" s="20"/>
      <c r="T4535" s="21"/>
    </row>
    <row r="4536" spans="1:20" x14ac:dyDescent="0.35">
      <c r="A4536" s="96"/>
      <c r="D4536" s="13"/>
      <c r="E4536" s="13"/>
      <c r="F4536" s="14"/>
      <c r="G4536" s="13"/>
      <c r="H4536" s="14"/>
      <c r="I4536" s="15"/>
      <c r="J4536" s="16"/>
      <c r="K4536" s="16"/>
      <c r="L4536" s="17"/>
      <c r="M4536" s="163"/>
      <c r="N4536" s="18"/>
      <c r="O4536" s="19"/>
      <c r="P4536" s="97"/>
      <c r="Q4536" s="13"/>
      <c r="R4536"/>
      <c r="S4536" s="20"/>
      <c r="T4536" s="21"/>
    </row>
    <row r="4537" spans="1:20" x14ac:dyDescent="0.35">
      <c r="A4537" s="13"/>
      <c r="B4537" s="13"/>
      <c r="C4537" s="13"/>
      <c r="D4537" s="13"/>
      <c r="E4537" s="13"/>
      <c r="F4537" s="14"/>
      <c r="G4537" s="13"/>
      <c r="H4537" s="14"/>
      <c r="I4537" s="15"/>
      <c r="J4537" s="16"/>
      <c r="K4537" s="16"/>
      <c r="L4537" s="17"/>
      <c r="M4537" s="163"/>
      <c r="N4537" s="18"/>
      <c r="O4537" s="19"/>
      <c r="P4537" s="97"/>
      <c r="Q4537" s="13"/>
      <c r="R4537"/>
      <c r="S4537" s="20"/>
      <c r="T4537" s="21"/>
    </row>
    <row r="4538" spans="1:20" x14ac:dyDescent="0.35">
      <c r="A4538" s="13"/>
      <c r="B4538" s="13"/>
      <c r="C4538" s="13"/>
      <c r="D4538" s="13"/>
      <c r="E4538" s="13"/>
      <c r="F4538" s="14"/>
      <c r="G4538" s="13"/>
      <c r="H4538" s="14"/>
      <c r="I4538" s="15"/>
      <c r="J4538" s="16"/>
      <c r="K4538" s="16"/>
      <c r="L4538" s="17"/>
      <c r="M4538" s="163"/>
      <c r="N4538" s="18"/>
      <c r="O4538" s="19"/>
      <c r="P4538" s="97"/>
      <c r="Q4538" s="13"/>
      <c r="R4538"/>
      <c r="S4538" s="20"/>
      <c r="T4538" s="21"/>
    </row>
    <row r="4539" spans="1:20" x14ac:dyDescent="0.35">
      <c r="A4539" s="13"/>
      <c r="B4539" s="13"/>
      <c r="C4539" s="13"/>
      <c r="D4539" s="13"/>
      <c r="E4539" s="13"/>
      <c r="F4539" s="14"/>
      <c r="G4539" s="13"/>
      <c r="H4539" s="14"/>
      <c r="I4539" s="15"/>
      <c r="J4539" s="16"/>
      <c r="K4539" s="16"/>
      <c r="L4539" s="17"/>
      <c r="M4539" s="163"/>
      <c r="N4539" s="18"/>
      <c r="O4539" s="19"/>
      <c r="P4539" s="97"/>
      <c r="Q4539" s="13"/>
      <c r="R4539"/>
      <c r="S4539" s="20"/>
      <c r="T4539" s="21"/>
    </row>
    <row r="4540" spans="1:20" x14ac:dyDescent="0.35">
      <c r="A4540" s="96"/>
      <c r="D4540" s="13"/>
      <c r="E4540" s="13"/>
      <c r="F4540" s="14"/>
      <c r="G4540" s="13"/>
      <c r="H4540" s="14"/>
      <c r="I4540" s="15"/>
      <c r="J4540" s="16"/>
      <c r="K4540" s="16"/>
      <c r="L4540" s="17"/>
      <c r="M4540" s="163"/>
      <c r="N4540" s="18"/>
      <c r="O4540" s="19"/>
      <c r="P4540" s="97"/>
      <c r="Q4540" s="13"/>
      <c r="R4540"/>
      <c r="S4540" s="20"/>
      <c r="T4540" s="21"/>
    </row>
    <row r="4541" spans="1:20" x14ac:dyDescent="0.35">
      <c r="A4541" s="96"/>
      <c r="B4541" s="96"/>
      <c r="C4541" s="96"/>
      <c r="D4541" s="13"/>
      <c r="E4541" s="13"/>
      <c r="F4541" s="14"/>
      <c r="G4541" s="13"/>
      <c r="H4541" s="14"/>
      <c r="I4541" s="15"/>
      <c r="J4541" s="16"/>
      <c r="K4541" s="16"/>
      <c r="L4541" s="17"/>
      <c r="M4541" s="163"/>
      <c r="N4541" s="18"/>
      <c r="O4541" s="19"/>
      <c r="P4541" s="97"/>
      <c r="Q4541" s="13"/>
      <c r="R4541"/>
      <c r="S4541" s="20"/>
      <c r="T4541" s="21"/>
    </row>
    <row r="4542" spans="1:20" x14ac:dyDescent="0.35">
      <c r="A4542" s="13"/>
      <c r="B4542" s="13"/>
      <c r="C4542" s="13"/>
      <c r="D4542" s="13"/>
      <c r="E4542" s="13"/>
      <c r="F4542" s="14"/>
      <c r="G4542" s="13"/>
      <c r="H4542" s="14"/>
      <c r="I4542" s="15"/>
      <c r="J4542" s="16"/>
      <c r="K4542" s="16"/>
      <c r="L4542" s="17"/>
      <c r="M4542" s="163"/>
      <c r="N4542" s="18"/>
      <c r="O4542" s="19"/>
      <c r="P4542" s="97"/>
      <c r="Q4542" s="13"/>
      <c r="R4542"/>
      <c r="S4542" s="20"/>
      <c r="T4542" s="21"/>
    </row>
    <row r="4543" spans="1:20" x14ac:dyDescent="0.35">
      <c r="A4543" s="96"/>
      <c r="D4543" s="13"/>
      <c r="E4543" s="13"/>
      <c r="F4543" s="14"/>
      <c r="G4543" s="13"/>
      <c r="H4543" s="14"/>
      <c r="I4543" s="15"/>
      <c r="J4543" s="16"/>
      <c r="K4543" s="16"/>
      <c r="L4543" s="17"/>
      <c r="M4543" s="163"/>
      <c r="N4543" s="18"/>
      <c r="O4543" s="19"/>
      <c r="P4543" s="97"/>
      <c r="Q4543" s="13"/>
      <c r="R4543"/>
      <c r="S4543" s="20"/>
      <c r="T4543" s="21"/>
    </row>
    <row r="4544" spans="1:20" x14ac:dyDescent="0.35">
      <c r="A4544" s="13"/>
      <c r="B4544" s="13"/>
      <c r="C4544" s="13"/>
      <c r="D4544" s="13"/>
      <c r="E4544" s="13"/>
      <c r="F4544" s="14"/>
      <c r="G4544" s="13"/>
      <c r="H4544" s="14"/>
      <c r="I4544" s="15"/>
      <c r="J4544" s="16"/>
      <c r="K4544" s="16"/>
      <c r="L4544" s="17"/>
      <c r="M4544" s="163"/>
      <c r="N4544" s="18"/>
      <c r="O4544" s="19"/>
      <c r="P4544" s="97"/>
      <c r="Q4544" s="13"/>
      <c r="R4544"/>
      <c r="S4544" s="20"/>
      <c r="T4544" s="21"/>
    </row>
    <row r="4545" spans="1:20" x14ac:dyDescent="0.35">
      <c r="A4545" s="96"/>
      <c r="D4545" s="13"/>
      <c r="E4545" s="13"/>
      <c r="F4545" s="14"/>
      <c r="G4545" s="13"/>
      <c r="H4545" s="14"/>
      <c r="I4545" s="15"/>
      <c r="J4545" s="16"/>
      <c r="K4545" s="16"/>
      <c r="L4545" s="17"/>
      <c r="M4545" s="163"/>
      <c r="N4545" s="18"/>
      <c r="O4545" s="19"/>
      <c r="P4545" s="97"/>
      <c r="Q4545" s="13"/>
      <c r="R4545"/>
      <c r="S4545" s="20"/>
      <c r="T4545" s="21"/>
    </row>
    <row r="4546" spans="1:20" x14ac:dyDescent="0.35">
      <c r="A4546" s="96"/>
      <c r="B4546" s="96"/>
      <c r="C4546" s="96"/>
      <c r="D4546" s="13"/>
      <c r="E4546" s="13"/>
      <c r="F4546" s="14"/>
      <c r="G4546" s="13"/>
      <c r="H4546" s="14"/>
      <c r="I4546" s="15"/>
      <c r="J4546" s="16"/>
      <c r="K4546" s="16"/>
      <c r="L4546" s="17"/>
      <c r="M4546" s="163"/>
      <c r="N4546" s="18"/>
      <c r="O4546" s="19"/>
      <c r="P4546" s="97"/>
      <c r="Q4546" s="13"/>
      <c r="R4546"/>
      <c r="S4546" s="20"/>
      <c r="T4546" s="21"/>
    </row>
    <row r="4547" spans="1:20" x14ac:dyDescent="0.35">
      <c r="A4547" s="96"/>
      <c r="B4547" s="96"/>
      <c r="C4547" s="96"/>
      <c r="D4547" s="13"/>
      <c r="E4547" s="13"/>
      <c r="F4547" s="14"/>
      <c r="G4547" s="13"/>
      <c r="H4547" s="14"/>
      <c r="I4547" s="15"/>
      <c r="J4547" s="16"/>
      <c r="K4547" s="16"/>
      <c r="L4547" s="17"/>
      <c r="M4547" s="163"/>
      <c r="N4547" s="18"/>
      <c r="O4547" s="19"/>
      <c r="P4547" s="97"/>
      <c r="Q4547" s="13"/>
      <c r="R4547"/>
      <c r="S4547" s="20"/>
      <c r="T4547" s="21"/>
    </row>
    <row r="4548" spans="1:20" x14ac:dyDescent="0.35">
      <c r="A4548" s="96"/>
      <c r="B4548" s="96"/>
      <c r="C4548" s="96"/>
      <c r="D4548" s="13"/>
      <c r="E4548" s="13"/>
      <c r="F4548" s="14"/>
      <c r="G4548" s="13"/>
      <c r="H4548" s="14"/>
      <c r="I4548" s="15"/>
      <c r="J4548" s="16"/>
      <c r="K4548" s="16"/>
      <c r="L4548" s="17"/>
      <c r="M4548" s="163"/>
      <c r="N4548" s="18"/>
      <c r="O4548" s="19"/>
      <c r="P4548" s="97"/>
      <c r="Q4548" s="13"/>
      <c r="R4548"/>
      <c r="S4548" s="20"/>
      <c r="T4548" s="21"/>
    </row>
    <row r="4549" spans="1:20" x14ac:dyDescent="0.35">
      <c r="A4549" s="13"/>
      <c r="B4549" s="13"/>
      <c r="C4549" s="13"/>
      <c r="D4549" s="13"/>
      <c r="E4549" s="13"/>
      <c r="F4549" s="14"/>
      <c r="G4549" s="13"/>
      <c r="H4549" s="14"/>
      <c r="I4549" s="15"/>
      <c r="J4549" s="16"/>
      <c r="K4549" s="16"/>
      <c r="L4549" s="17"/>
      <c r="M4549" s="163"/>
      <c r="N4549" s="18"/>
      <c r="O4549" s="19"/>
      <c r="P4549" s="97"/>
      <c r="Q4549" s="13"/>
      <c r="R4549"/>
      <c r="S4549" s="20"/>
      <c r="T4549" s="21"/>
    </row>
    <row r="4550" spans="1:20" x14ac:dyDescent="0.35">
      <c r="A4550" s="13"/>
      <c r="B4550" s="13"/>
      <c r="C4550" s="13"/>
      <c r="D4550" s="13"/>
      <c r="E4550" s="13"/>
      <c r="F4550" s="14"/>
      <c r="G4550" s="13"/>
      <c r="H4550" s="14"/>
      <c r="I4550" s="15"/>
      <c r="J4550" s="16"/>
      <c r="K4550" s="16"/>
      <c r="L4550" s="17"/>
      <c r="M4550" s="163"/>
      <c r="N4550" s="18"/>
      <c r="O4550" s="19"/>
      <c r="P4550" s="97"/>
      <c r="Q4550" s="13"/>
      <c r="R4550"/>
      <c r="S4550" s="20"/>
      <c r="T4550" s="21"/>
    </row>
    <row r="4551" spans="1:20" x14ac:dyDescent="0.35">
      <c r="A4551" s="13"/>
      <c r="B4551" s="13"/>
      <c r="C4551" s="13"/>
      <c r="D4551" s="13"/>
      <c r="E4551" s="13"/>
      <c r="F4551" s="14"/>
      <c r="G4551" s="13"/>
      <c r="H4551" s="14"/>
      <c r="I4551" s="15"/>
      <c r="J4551" s="16"/>
      <c r="K4551" s="16"/>
      <c r="L4551" s="17"/>
      <c r="M4551" s="163"/>
      <c r="N4551" s="18"/>
      <c r="O4551" s="19"/>
      <c r="P4551" s="97"/>
      <c r="Q4551" s="13"/>
      <c r="R4551"/>
      <c r="S4551" s="20"/>
      <c r="T4551" s="21"/>
    </row>
    <row r="4552" spans="1:20" x14ac:dyDescent="0.35">
      <c r="A4552" s="13"/>
      <c r="B4552" s="13"/>
      <c r="C4552" s="13"/>
      <c r="D4552" s="13"/>
      <c r="E4552" s="13"/>
      <c r="F4552" s="14"/>
      <c r="G4552" s="13"/>
      <c r="H4552" s="14"/>
      <c r="I4552" s="15"/>
      <c r="J4552" s="16"/>
      <c r="K4552" s="16"/>
      <c r="L4552" s="17"/>
      <c r="M4552" s="163"/>
      <c r="N4552" s="18"/>
      <c r="O4552" s="19"/>
      <c r="P4552" s="97"/>
      <c r="Q4552" s="13"/>
      <c r="R4552"/>
      <c r="S4552" s="20"/>
      <c r="T4552" s="21"/>
    </row>
    <row r="4553" spans="1:20" x14ac:dyDescent="0.35">
      <c r="A4553" s="96"/>
      <c r="B4553" s="96"/>
      <c r="C4553" s="96"/>
      <c r="D4553" s="13"/>
      <c r="E4553" s="13"/>
      <c r="F4553" s="14"/>
      <c r="G4553" s="13"/>
      <c r="H4553" s="14"/>
      <c r="I4553" s="15"/>
      <c r="J4553" s="16"/>
      <c r="K4553" s="16"/>
      <c r="L4553" s="17"/>
      <c r="M4553" s="163"/>
      <c r="N4553" s="18"/>
      <c r="O4553" s="19"/>
      <c r="P4553" s="97"/>
      <c r="Q4553" s="13"/>
      <c r="R4553"/>
      <c r="S4553" s="20"/>
      <c r="T4553" s="21"/>
    </row>
    <row r="4554" spans="1:20" x14ac:dyDescent="0.35">
      <c r="A4554" s="96"/>
      <c r="D4554" s="13"/>
      <c r="E4554" s="13"/>
      <c r="F4554" s="14"/>
      <c r="G4554" s="13"/>
      <c r="H4554" s="14"/>
      <c r="I4554" s="15"/>
      <c r="J4554" s="16"/>
      <c r="K4554" s="16"/>
      <c r="L4554" s="17"/>
      <c r="M4554" s="163"/>
      <c r="N4554" s="18"/>
      <c r="O4554" s="19"/>
      <c r="P4554" s="97"/>
      <c r="Q4554" s="13"/>
      <c r="R4554"/>
      <c r="S4554" s="20"/>
      <c r="T4554" s="21"/>
    </row>
    <row r="4555" spans="1:20" x14ac:dyDescent="0.35">
      <c r="A4555" s="13"/>
      <c r="B4555" s="13"/>
      <c r="C4555" s="13"/>
      <c r="D4555" s="13"/>
      <c r="E4555" s="13"/>
      <c r="F4555" s="14"/>
      <c r="G4555" s="13"/>
      <c r="H4555" s="14"/>
      <c r="I4555" s="15"/>
      <c r="J4555" s="16"/>
      <c r="K4555" s="16"/>
      <c r="L4555" s="17"/>
      <c r="M4555" s="163"/>
      <c r="N4555" s="18"/>
      <c r="O4555" s="19"/>
      <c r="P4555" s="97"/>
      <c r="Q4555" s="13"/>
      <c r="R4555"/>
      <c r="S4555" s="20"/>
      <c r="T4555" s="21"/>
    </row>
    <row r="4556" spans="1:20" x14ac:dyDescent="0.35">
      <c r="A4556" s="13"/>
      <c r="B4556" s="13"/>
      <c r="C4556" s="13"/>
      <c r="D4556" s="13"/>
      <c r="E4556" s="13"/>
      <c r="F4556" s="14"/>
      <c r="G4556" s="13"/>
      <c r="H4556" s="14"/>
      <c r="I4556" s="15"/>
      <c r="J4556" s="16"/>
      <c r="K4556" s="16"/>
      <c r="L4556" s="17"/>
      <c r="M4556" s="163"/>
      <c r="N4556" s="18"/>
      <c r="O4556" s="19"/>
      <c r="P4556" s="97"/>
      <c r="Q4556" s="13"/>
      <c r="R4556"/>
      <c r="S4556" s="20"/>
      <c r="T4556" s="21"/>
    </row>
    <row r="4557" spans="1:20" x14ac:dyDescent="0.35">
      <c r="A4557" s="13"/>
      <c r="B4557" s="13"/>
      <c r="C4557" s="13"/>
      <c r="D4557" s="13"/>
      <c r="E4557" s="13"/>
      <c r="F4557" s="14"/>
      <c r="G4557" s="13"/>
      <c r="H4557" s="14"/>
      <c r="I4557" s="15"/>
      <c r="J4557" s="16"/>
      <c r="K4557" s="16"/>
      <c r="L4557" s="17"/>
      <c r="M4557" s="163"/>
      <c r="N4557" s="18"/>
      <c r="O4557" s="19"/>
      <c r="P4557" s="97"/>
      <c r="Q4557" s="13"/>
      <c r="R4557"/>
      <c r="S4557" s="20"/>
      <c r="T4557" s="21"/>
    </row>
    <row r="4558" spans="1:20" x14ac:dyDescent="0.35">
      <c r="A4558" s="96"/>
      <c r="D4558" s="13"/>
      <c r="E4558" s="13"/>
      <c r="F4558" s="14"/>
      <c r="G4558" s="13"/>
      <c r="H4558" s="14"/>
      <c r="I4558" s="15"/>
      <c r="J4558" s="16"/>
      <c r="K4558" s="16"/>
      <c r="L4558" s="17"/>
      <c r="M4558" s="163"/>
      <c r="N4558" s="18"/>
      <c r="O4558" s="19"/>
      <c r="P4558" s="97"/>
      <c r="Q4558" s="13"/>
      <c r="R4558"/>
      <c r="S4558" s="20"/>
      <c r="T4558" s="21"/>
    </row>
    <row r="4559" spans="1:20" x14ac:dyDescent="0.35">
      <c r="A4559" s="13"/>
      <c r="B4559" s="13"/>
      <c r="C4559" s="13"/>
      <c r="D4559" s="13"/>
      <c r="E4559" s="13"/>
      <c r="F4559" s="14"/>
      <c r="G4559" s="13"/>
      <c r="H4559" s="14"/>
      <c r="I4559" s="15"/>
      <c r="J4559" s="16"/>
      <c r="K4559" s="16"/>
      <c r="L4559" s="17"/>
      <c r="M4559" s="163"/>
      <c r="N4559" s="18"/>
      <c r="O4559" s="19"/>
      <c r="P4559" s="97"/>
      <c r="Q4559" s="13"/>
      <c r="R4559"/>
      <c r="S4559" s="20"/>
      <c r="T4559" s="21"/>
    </row>
    <row r="4560" spans="1:20" x14ac:dyDescent="0.35">
      <c r="A4560" s="96"/>
      <c r="D4560" s="13"/>
      <c r="E4560" s="13"/>
      <c r="F4560" s="14"/>
      <c r="G4560" s="13"/>
      <c r="H4560" s="14"/>
      <c r="I4560" s="15"/>
      <c r="J4560" s="16"/>
      <c r="K4560" s="16"/>
      <c r="L4560" s="17"/>
      <c r="M4560" s="163"/>
      <c r="N4560" s="18"/>
      <c r="O4560" s="19"/>
      <c r="P4560" s="97"/>
      <c r="Q4560" s="13"/>
      <c r="R4560"/>
      <c r="S4560" s="20"/>
      <c r="T4560" s="21"/>
    </row>
    <row r="4561" spans="1:20" x14ac:dyDescent="0.35">
      <c r="A4561" s="96"/>
      <c r="D4561" s="13"/>
      <c r="E4561" s="13"/>
      <c r="F4561" s="14"/>
      <c r="G4561" s="13"/>
      <c r="H4561" s="14"/>
      <c r="I4561" s="15"/>
      <c r="J4561" s="16"/>
      <c r="K4561" s="16"/>
      <c r="L4561" s="17"/>
      <c r="M4561" s="163"/>
      <c r="N4561" s="18"/>
      <c r="O4561" s="19"/>
      <c r="P4561" s="97"/>
      <c r="Q4561" s="13"/>
      <c r="R4561"/>
      <c r="S4561" s="20"/>
      <c r="T4561" s="21"/>
    </row>
    <row r="4562" spans="1:20" x14ac:dyDescent="0.35">
      <c r="A4562" s="96"/>
      <c r="B4562" s="96"/>
      <c r="C4562" s="96"/>
      <c r="D4562" s="13"/>
      <c r="E4562" s="13"/>
      <c r="F4562" s="14"/>
      <c r="G4562" s="13"/>
      <c r="H4562" s="14"/>
      <c r="I4562" s="15"/>
      <c r="J4562" s="16"/>
      <c r="K4562" s="16"/>
      <c r="L4562" s="17"/>
      <c r="M4562" s="163"/>
      <c r="N4562" s="18"/>
      <c r="O4562" s="19"/>
      <c r="P4562" s="97"/>
      <c r="Q4562" s="13"/>
      <c r="R4562"/>
      <c r="S4562" s="20"/>
      <c r="T4562" s="21"/>
    </row>
    <row r="4563" spans="1:20" x14ac:dyDescent="0.35">
      <c r="A4563" s="13"/>
      <c r="B4563" s="13"/>
      <c r="C4563" s="13"/>
      <c r="D4563" s="13"/>
      <c r="E4563" s="13"/>
      <c r="F4563" s="14"/>
      <c r="G4563" s="13"/>
      <c r="H4563" s="14"/>
      <c r="I4563" s="15"/>
      <c r="J4563" s="16"/>
      <c r="K4563" s="16"/>
      <c r="L4563" s="17"/>
      <c r="M4563" s="163"/>
      <c r="N4563" s="18"/>
      <c r="O4563" s="19"/>
      <c r="P4563" s="97"/>
      <c r="Q4563" s="13"/>
      <c r="R4563"/>
      <c r="S4563" s="20"/>
      <c r="T4563" s="21"/>
    </row>
    <row r="4564" spans="1:20" x14ac:dyDescent="0.35">
      <c r="A4564" s="96"/>
      <c r="D4564" s="13"/>
      <c r="E4564" s="13"/>
      <c r="F4564" s="14"/>
      <c r="G4564" s="13"/>
      <c r="H4564" s="14"/>
      <c r="I4564" s="15"/>
      <c r="J4564" s="16"/>
      <c r="K4564" s="16"/>
      <c r="L4564" s="17"/>
      <c r="M4564" s="163"/>
      <c r="N4564" s="18"/>
      <c r="O4564" s="19"/>
      <c r="P4564" s="97"/>
      <c r="Q4564" s="13"/>
      <c r="R4564"/>
      <c r="S4564" s="20"/>
      <c r="T4564" s="21"/>
    </row>
    <row r="4565" spans="1:20" x14ac:dyDescent="0.35">
      <c r="A4565" s="96"/>
      <c r="D4565" s="13"/>
      <c r="E4565" s="13"/>
      <c r="F4565" s="14"/>
      <c r="G4565" s="13"/>
      <c r="H4565" s="14"/>
      <c r="I4565" s="15"/>
      <c r="J4565" s="16"/>
      <c r="K4565" s="16"/>
      <c r="L4565" s="17"/>
      <c r="M4565" s="163"/>
      <c r="N4565" s="18"/>
      <c r="O4565" s="19"/>
      <c r="P4565" s="97"/>
      <c r="Q4565" s="13"/>
      <c r="R4565"/>
      <c r="S4565" s="20"/>
      <c r="T4565" s="21"/>
    </row>
    <row r="4566" spans="1:20" x14ac:dyDescent="0.35">
      <c r="A4566" s="96"/>
      <c r="D4566" s="13"/>
      <c r="E4566" s="13"/>
      <c r="F4566" s="14"/>
      <c r="G4566" s="13"/>
      <c r="H4566" s="14"/>
      <c r="I4566" s="15"/>
      <c r="J4566" s="16"/>
      <c r="K4566" s="16"/>
      <c r="L4566" s="17"/>
      <c r="M4566" s="163"/>
      <c r="N4566" s="18"/>
      <c r="O4566" s="19"/>
      <c r="P4566" s="97"/>
      <c r="Q4566" s="13"/>
      <c r="R4566"/>
      <c r="S4566" s="20"/>
      <c r="T4566" s="21"/>
    </row>
    <row r="4567" spans="1:20" x14ac:dyDescent="0.35">
      <c r="A4567" s="96"/>
      <c r="D4567" s="13"/>
      <c r="E4567" s="13"/>
      <c r="F4567" s="14"/>
      <c r="G4567" s="13"/>
      <c r="H4567" s="14"/>
      <c r="I4567" s="15"/>
      <c r="J4567" s="16"/>
      <c r="K4567" s="16"/>
      <c r="L4567" s="17"/>
      <c r="M4567" s="163"/>
      <c r="N4567" s="18"/>
      <c r="O4567" s="19"/>
      <c r="P4567" s="97"/>
      <c r="Q4567" s="13"/>
      <c r="R4567"/>
      <c r="S4567" s="20"/>
      <c r="T4567" s="21"/>
    </row>
    <row r="4568" spans="1:20" x14ac:dyDescent="0.35">
      <c r="A4568" s="96"/>
      <c r="B4568" s="96"/>
      <c r="C4568" s="96"/>
      <c r="D4568" s="13"/>
      <c r="E4568" s="13"/>
      <c r="F4568" s="14"/>
      <c r="G4568" s="13"/>
      <c r="H4568" s="14"/>
      <c r="I4568" s="15"/>
      <c r="J4568" s="16"/>
      <c r="K4568" s="16"/>
      <c r="L4568" s="17"/>
      <c r="M4568" s="163"/>
      <c r="N4568" s="18"/>
      <c r="O4568" s="19"/>
      <c r="P4568" s="97"/>
      <c r="Q4568" s="13"/>
      <c r="R4568"/>
      <c r="S4568" s="20"/>
      <c r="T4568" s="21"/>
    </row>
    <row r="4569" spans="1:20" x14ac:dyDescent="0.35">
      <c r="A4569" s="13"/>
      <c r="B4569" s="13"/>
      <c r="C4569" s="13"/>
      <c r="D4569" s="13"/>
      <c r="E4569" s="13"/>
      <c r="F4569" s="14"/>
      <c r="G4569" s="13"/>
      <c r="H4569" s="14"/>
      <c r="I4569" s="15"/>
      <c r="J4569" s="16"/>
      <c r="K4569" s="16"/>
      <c r="L4569" s="17"/>
      <c r="M4569" s="163"/>
      <c r="N4569" s="18"/>
      <c r="O4569" s="19"/>
      <c r="P4569" s="97"/>
      <c r="Q4569" s="13"/>
      <c r="R4569"/>
      <c r="S4569" s="20"/>
      <c r="T4569" s="21"/>
    </row>
    <row r="4570" spans="1:20" x14ac:dyDescent="0.35">
      <c r="A4570" s="96"/>
      <c r="D4570" s="13"/>
      <c r="E4570" s="13"/>
      <c r="F4570" s="14"/>
      <c r="G4570" s="13"/>
      <c r="H4570" s="14"/>
      <c r="I4570" s="15"/>
      <c r="J4570" s="16"/>
      <c r="K4570" s="16"/>
      <c r="L4570" s="17"/>
      <c r="M4570" s="163"/>
      <c r="N4570" s="18"/>
      <c r="O4570" s="19"/>
      <c r="P4570" s="97"/>
      <c r="Q4570" s="13"/>
      <c r="R4570"/>
      <c r="S4570" s="20"/>
      <c r="T4570" s="21"/>
    </row>
    <row r="4571" spans="1:20" x14ac:dyDescent="0.35">
      <c r="A4571" s="13"/>
      <c r="B4571" s="13"/>
      <c r="C4571" s="13"/>
      <c r="D4571" s="13"/>
      <c r="E4571" s="13"/>
      <c r="F4571" s="14"/>
      <c r="G4571" s="13"/>
      <c r="H4571" s="14"/>
      <c r="I4571" s="15"/>
      <c r="J4571" s="16"/>
      <c r="K4571" s="16"/>
      <c r="L4571" s="17"/>
      <c r="M4571" s="163"/>
      <c r="N4571" s="18"/>
      <c r="O4571" s="19"/>
      <c r="P4571" s="97"/>
      <c r="Q4571" s="13"/>
      <c r="R4571"/>
      <c r="S4571" s="20"/>
      <c r="T4571" s="21"/>
    </row>
    <row r="4572" spans="1:20" x14ac:dyDescent="0.35">
      <c r="A4572" s="96"/>
      <c r="B4572" s="96"/>
      <c r="C4572" s="96"/>
      <c r="D4572" s="13"/>
      <c r="E4572" s="13"/>
      <c r="F4572" s="14"/>
      <c r="G4572" s="13"/>
      <c r="H4572" s="14"/>
      <c r="I4572" s="15"/>
      <c r="J4572" s="16"/>
      <c r="K4572" s="16"/>
      <c r="L4572" s="17"/>
      <c r="M4572" s="163"/>
      <c r="N4572" s="18"/>
      <c r="O4572" s="19"/>
      <c r="P4572" s="97"/>
      <c r="Q4572" s="13"/>
      <c r="R4572"/>
      <c r="S4572" s="20"/>
      <c r="T4572" s="21"/>
    </row>
    <row r="4573" spans="1:20" x14ac:dyDescent="0.35">
      <c r="A4573" s="96"/>
      <c r="D4573" s="13"/>
      <c r="E4573" s="13"/>
      <c r="F4573" s="14"/>
      <c r="G4573" s="13"/>
      <c r="H4573" s="14"/>
      <c r="I4573" s="15"/>
      <c r="J4573" s="16"/>
      <c r="K4573" s="16"/>
      <c r="L4573" s="17"/>
      <c r="M4573" s="163"/>
      <c r="N4573" s="18"/>
      <c r="O4573" s="19"/>
      <c r="P4573" s="97"/>
      <c r="Q4573" s="13"/>
      <c r="R4573"/>
      <c r="S4573" s="20"/>
      <c r="T4573" s="21"/>
    </row>
    <row r="4574" spans="1:20" x14ac:dyDescent="0.35">
      <c r="A4574" s="96"/>
      <c r="B4574" s="96"/>
      <c r="C4574" s="96"/>
      <c r="D4574" s="13"/>
      <c r="E4574" s="13"/>
      <c r="F4574" s="14"/>
      <c r="G4574" s="13"/>
      <c r="H4574" s="14"/>
      <c r="I4574" s="15"/>
      <c r="J4574" s="16"/>
      <c r="K4574" s="16"/>
      <c r="L4574" s="17"/>
      <c r="M4574" s="163"/>
      <c r="N4574" s="18"/>
      <c r="O4574" s="19"/>
      <c r="P4574" s="97"/>
      <c r="Q4574" s="13"/>
      <c r="R4574"/>
      <c r="S4574" s="20"/>
      <c r="T4574" s="21"/>
    </row>
    <row r="4575" spans="1:20" x14ac:dyDescent="0.35">
      <c r="A4575" s="96"/>
      <c r="B4575" s="96"/>
      <c r="C4575" s="96"/>
      <c r="D4575" s="13"/>
      <c r="E4575" s="13"/>
      <c r="F4575" s="14"/>
      <c r="G4575" s="13"/>
      <c r="H4575" s="14"/>
      <c r="I4575" s="15"/>
      <c r="J4575" s="16"/>
      <c r="K4575" s="16"/>
      <c r="L4575" s="17"/>
      <c r="M4575" s="163"/>
      <c r="N4575" s="18"/>
      <c r="O4575" s="19"/>
      <c r="P4575" s="97"/>
      <c r="Q4575" s="13"/>
      <c r="R4575"/>
      <c r="S4575" s="20"/>
      <c r="T4575" s="21"/>
    </row>
    <row r="4576" spans="1:20" x14ac:dyDescent="0.35">
      <c r="A4576" s="13"/>
      <c r="B4576" s="13"/>
      <c r="C4576" s="13"/>
      <c r="D4576" s="13"/>
      <c r="E4576" s="13"/>
      <c r="F4576" s="14"/>
      <c r="G4576" s="13"/>
      <c r="H4576" s="14"/>
      <c r="I4576" s="15"/>
      <c r="J4576" s="16"/>
      <c r="K4576" s="16"/>
      <c r="L4576" s="17"/>
      <c r="M4576" s="163"/>
      <c r="N4576" s="18"/>
      <c r="O4576" s="19"/>
      <c r="P4576" s="97"/>
      <c r="Q4576" s="13"/>
      <c r="R4576"/>
      <c r="S4576" s="20"/>
      <c r="T4576" s="21"/>
    </row>
    <row r="4577" spans="1:20" x14ac:dyDescent="0.35">
      <c r="A4577" s="96"/>
      <c r="B4577" s="96"/>
      <c r="C4577" s="96"/>
      <c r="D4577" s="13"/>
      <c r="E4577" s="13"/>
      <c r="F4577" s="14"/>
      <c r="G4577" s="13"/>
      <c r="H4577" s="14"/>
      <c r="I4577" s="15"/>
      <c r="J4577" s="16"/>
      <c r="K4577" s="16"/>
      <c r="L4577" s="17"/>
      <c r="M4577" s="163"/>
      <c r="N4577" s="18"/>
      <c r="O4577" s="19"/>
      <c r="P4577" s="97"/>
      <c r="Q4577" s="13"/>
      <c r="R4577"/>
      <c r="S4577" s="20"/>
      <c r="T4577" s="21"/>
    </row>
    <row r="4578" spans="1:20" x14ac:dyDescent="0.35">
      <c r="A4578" s="13"/>
      <c r="B4578" s="13"/>
      <c r="C4578" s="13"/>
      <c r="D4578" s="13"/>
      <c r="E4578" s="13"/>
      <c r="F4578" s="14"/>
      <c r="G4578" s="13"/>
      <c r="H4578" s="14"/>
      <c r="I4578" s="15"/>
      <c r="J4578" s="16"/>
      <c r="K4578" s="16"/>
      <c r="L4578" s="17"/>
      <c r="M4578" s="163"/>
      <c r="N4578" s="18"/>
      <c r="O4578" s="19"/>
      <c r="P4578" s="97"/>
      <c r="Q4578" s="13"/>
      <c r="R4578"/>
      <c r="S4578" s="20"/>
      <c r="T4578" s="21"/>
    </row>
    <row r="4579" spans="1:20" x14ac:dyDescent="0.35">
      <c r="A4579" s="13"/>
      <c r="B4579" s="13"/>
      <c r="C4579" s="13"/>
      <c r="D4579" s="13"/>
      <c r="E4579" s="13"/>
      <c r="F4579" s="14"/>
      <c r="G4579" s="13"/>
      <c r="H4579" s="14"/>
      <c r="I4579" s="15"/>
      <c r="J4579" s="16"/>
      <c r="K4579" s="16"/>
      <c r="L4579" s="17"/>
      <c r="M4579" s="163"/>
      <c r="N4579" s="18"/>
      <c r="O4579" s="19"/>
      <c r="P4579" s="97"/>
      <c r="Q4579" s="13"/>
      <c r="R4579"/>
      <c r="S4579" s="20"/>
      <c r="T4579" s="21"/>
    </row>
    <row r="4580" spans="1:20" x14ac:dyDescent="0.35">
      <c r="A4580" s="13"/>
      <c r="B4580" s="13"/>
      <c r="C4580" s="13"/>
      <c r="D4580" s="13"/>
      <c r="E4580" s="13"/>
      <c r="F4580" s="14"/>
      <c r="G4580" s="13"/>
      <c r="H4580" s="14"/>
      <c r="I4580" s="15"/>
      <c r="J4580" s="16"/>
      <c r="K4580" s="16"/>
      <c r="L4580" s="17"/>
      <c r="M4580" s="163"/>
      <c r="N4580" s="18"/>
      <c r="O4580" s="19"/>
      <c r="P4580" s="97"/>
      <c r="Q4580" s="13"/>
      <c r="R4580"/>
      <c r="S4580" s="20"/>
      <c r="T4580" s="21"/>
    </row>
    <row r="4581" spans="1:20" x14ac:dyDescent="0.35">
      <c r="A4581" s="13"/>
      <c r="B4581" s="13"/>
      <c r="C4581" s="13"/>
      <c r="D4581" s="13"/>
      <c r="E4581" s="13"/>
      <c r="F4581" s="14"/>
      <c r="G4581" s="13"/>
      <c r="H4581" s="14"/>
      <c r="I4581" s="15"/>
      <c r="J4581" s="16"/>
      <c r="K4581" s="16"/>
      <c r="L4581" s="17"/>
      <c r="M4581" s="163"/>
      <c r="N4581" s="18"/>
      <c r="O4581" s="19"/>
      <c r="P4581" s="97"/>
      <c r="Q4581" s="13"/>
      <c r="R4581"/>
      <c r="S4581" s="20"/>
      <c r="T4581" s="21"/>
    </row>
    <row r="4582" spans="1:20" x14ac:dyDescent="0.35">
      <c r="A4582" s="13"/>
      <c r="B4582" s="13"/>
      <c r="C4582" s="13"/>
      <c r="D4582" s="13"/>
      <c r="E4582" s="13"/>
      <c r="F4582" s="14"/>
      <c r="G4582" s="13"/>
      <c r="H4582" s="14"/>
      <c r="I4582" s="15"/>
      <c r="J4582" s="16"/>
      <c r="K4582" s="16"/>
      <c r="L4582" s="17"/>
      <c r="M4582" s="163"/>
      <c r="N4582" s="18"/>
      <c r="O4582" s="19"/>
      <c r="P4582" s="97"/>
      <c r="Q4582" s="13"/>
      <c r="R4582"/>
      <c r="S4582" s="20"/>
      <c r="T4582" s="21"/>
    </row>
    <row r="4583" spans="1:20" x14ac:dyDescent="0.35">
      <c r="A4583" s="96"/>
      <c r="D4583" s="13"/>
      <c r="E4583" s="13"/>
      <c r="F4583" s="14"/>
      <c r="G4583" s="13"/>
      <c r="H4583" s="14"/>
      <c r="I4583" s="15"/>
      <c r="J4583" s="16"/>
      <c r="K4583" s="16"/>
      <c r="L4583" s="17"/>
      <c r="M4583" s="163"/>
      <c r="N4583" s="18"/>
      <c r="O4583" s="19"/>
      <c r="P4583" s="97"/>
      <c r="Q4583" s="13"/>
      <c r="R4583"/>
      <c r="S4583" s="20"/>
      <c r="T4583" s="21"/>
    </row>
    <row r="4584" spans="1:20" x14ac:dyDescent="0.35">
      <c r="A4584" s="96"/>
      <c r="B4584" s="96"/>
      <c r="C4584" s="96"/>
      <c r="D4584" s="13"/>
      <c r="E4584" s="13"/>
      <c r="F4584" s="14"/>
      <c r="G4584" s="13"/>
      <c r="H4584" s="14"/>
      <c r="I4584" s="15"/>
      <c r="J4584" s="16"/>
      <c r="K4584" s="16"/>
      <c r="L4584" s="17"/>
      <c r="M4584" s="163"/>
      <c r="N4584" s="18"/>
      <c r="O4584" s="19"/>
      <c r="P4584" s="97"/>
      <c r="Q4584" s="13"/>
      <c r="R4584"/>
      <c r="S4584" s="20"/>
      <c r="T4584" s="21"/>
    </row>
    <row r="4585" spans="1:20" x14ac:dyDescent="0.35">
      <c r="A4585" s="13"/>
      <c r="B4585" s="13"/>
      <c r="C4585" s="13"/>
      <c r="D4585" s="13"/>
      <c r="E4585" s="13"/>
      <c r="F4585" s="14"/>
      <c r="G4585" s="13"/>
      <c r="H4585" s="14"/>
      <c r="I4585" s="15"/>
      <c r="J4585" s="16"/>
      <c r="K4585" s="16"/>
      <c r="L4585" s="17"/>
      <c r="M4585" s="163"/>
      <c r="N4585" s="18"/>
      <c r="O4585" s="19"/>
      <c r="P4585" s="97"/>
      <c r="Q4585" s="13"/>
      <c r="R4585"/>
      <c r="S4585" s="20"/>
      <c r="T4585" s="21"/>
    </row>
    <row r="4586" spans="1:20" x14ac:dyDescent="0.35">
      <c r="A4586" s="96"/>
      <c r="D4586" s="13"/>
      <c r="E4586" s="13"/>
      <c r="F4586" s="14"/>
      <c r="G4586" s="13"/>
      <c r="H4586" s="14"/>
      <c r="I4586" s="15"/>
      <c r="J4586" s="16"/>
      <c r="K4586" s="16"/>
      <c r="L4586" s="17"/>
      <c r="M4586" s="163"/>
      <c r="N4586" s="18"/>
      <c r="O4586" s="19"/>
      <c r="P4586" s="97"/>
      <c r="Q4586" s="13"/>
      <c r="R4586"/>
      <c r="S4586" s="20"/>
      <c r="T4586" s="21"/>
    </row>
    <row r="4587" spans="1:20" x14ac:dyDescent="0.35">
      <c r="A4587" s="96"/>
      <c r="D4587" s="13"/>
      <c r="E4587" s="13"/>
      <c r="F4587" s="14"/>
      <c r="G4587" s="13"/>
      <c r="H4587" s="14"/>
      <c r="I4587" s="15"/>
      <c r="J4587" s="16"/>
      <c r="K4587" s="16"/>
      <c r="L4587" s="17"/>
      <c r="M4587" s="163"/>
      <c r="N4587" s="18"/>
      <c r="O4587" s="19"/>
      <c r="P4587" s="97"/>
      <c r="Q4587" s="13"/>
      <c r="R4587"/>
      <c r="S4587" s="20"/>
      <c r="T4587" s="21"/>
    </row>
    <row r="4588" spans="1:20" x14ac:dyDescent="0.35">
      <c r="A4588" s="96"/>
      <c r="D4588" s="13"/>
      <c r="E4588" s="13"/>
      <c r="F4588" s="14"/>
      <c r="G4588" s="13"/>
      <c r="H4588" s="14"/>
      <c r="I4588" s="15"/>
      <c r="J4588" s="16"/>
      <c r="K4588" s="16"/>
      <c r="L4588" s="17"/>
      <c r="M4588" s="163"/>
      <c r="N4588" s="18"/>
      <c r="O4588" s="19"/>
      <c r="P4588" s="97"/>
      <c r="Q4588" s="13"/>
      <c r="R4588"/>
      <c r="S4588" s="20"/>
      <c r="T4588" s="21"/>
    </row>
    <row r="4589" spans="1:20" x14ac:dyDescent="0.35">
      <c r="A4589" s="96"/>
      <c r="D4589" s="13"/>
      <c r="E4589" s="13"/>
      <c r="F4589" s="14"/>
      <c r="G4589" s="13"/>
      <c r="H4589" s="14"/>
      <c r="I4589" s="15"/>
      <c r="J4589" s="16"/>
      <c r="K4589" s="16"/>
      <c r="L4589" s="17"/>
      <c r="M4589" s="163"/>
      <c r="N4589" s="18"/>
      <c r="O4589" s="19"/>
      <c r="P4589" s="97"/>
      <c r="Q4589" s="13"/>
      <c r="R4589"/>
      <c r="S4589" s="20"/>
      <c r="T4589" s="21"/>
    </row>
    <row r="4590" spans="1:20" x14ac:dyDescent="0.35">
      <c r="A4590" s="13"/>
      <c r="B4590" s="13"/>
      <c r="C4590" s="13"/>
      <c r="D4590" s="13"/>
      <c r="E4590" s="13"/>
      <c r="F4590" s="14"/>
      <c r="G4590" s="13"/>
      <c r="H4590" s="14"/>
      <c r="I4590" s="15"/>
      <c r="J4590" s="16"/>
      <c r="K4590" s="16"/>
      <c r="L4590" s="17"/>
      <c r="M4590" s="163"/>
      <c r="N4590" s="18"/>
      <c r="O4590" s="19"/>
      <c r="P4590" s="97"/>
      <c r="Q4590" s="13"/>
      <c r="R4590"/>
      <c r="S4590" s="20"/>
      <c r="T4590" s="21"/>
    </row>
    <row r="4591" spans="1:20" x14ac:dyDescent="0.35">
      <c r="A4591" s="13"/>
      <c r="B4591" s="13"/>
      <c r="C4591" s="13"/>
      <c r="D4591" s="13"/>
      <c r="E4591" s="13"/>
      <c r="F4591" s="14"/>
      <c r="G4591" s="13"/>
      <c r="H4591" s="14"/>
      <c r="I4591" s="15"/>
      <c r="J4591" s="16"/>
      <c r="K4591" s="16"/>
      <c r="L4591" s="17"/>
      <c r="M4591" s="163"/>
      <c r="N4591" s="18"/>
      <c r="O4591" s="19"/>
      <c r="P4591" s="97"/>
      <c r="Q4591" s="13"/>
      <c r="R4591"/>
      <c r="S4591" s="20"/>
      <c r="T4591" s="21"/>
    </row>
    <row r="4592" spans="1:20" x14ac:dyDescent="0.35">
      <c r="A4592" s="96"/>
      <c r="B4592" s="96"/>
      <c r="C4592" s="96"/>
      <c r="D4592" s="13"/>
      <c r="E4592" s="13"/>
      <c r="F4592" s="14"/>
      <c r="G4592" s="13"/>
      <c r="H4592" s="14"/>
      <c r="I4592" s="15"/>
      <c r="J4592" s="16"/>
      <c r="K4592" s="16"/>
      <c r="L4592" s="17"/>
      <c r="M4592" s="163"/>
      <c r="N4592" s="18"/>
      <c r="O4592" s="19"/>
      <c r="P4592" s="97"/>
      <c r="Q4592" s="13"/>
      <c r="R4592"/>
      <c r="S4592" s="20"/>
      <c r="T4592" s="21"/>
    </row>
    <row r="4593" spans="1:20" x14ac:dyDescent="0.35">
      <c r="A4593" s="96"/>
      <c r="D4593" s="13"/>
      <c r="E4593" s="13"/>
      <c r="F4593" s="14"/>
      <c r="G4593" s="13"/>
      <c r="H4593" s="14"/>
      <c r="I4593" s="15"/>
      <c r="J4593" s="16"/>
      <c r="K4593" s="16"/>
      <c r="L4593" s="17"/>
      <c r="M4593" s="163"/>
      <c r="N4593" s="18"/>
      <c r="O4593" s="19"/>
      <c r="P4593" s="97"/>
      <c r="Q4593" s="13"/>
      <c r="R4593"/>
      <c r="S4593" s="20"/>
      <c r="T4593" s="21"/>
    </row>
    <row r="4594" spans="1:20" x14ac:dyDescent="0.35">
      <c r="A4594" s="13"/>
      <c r="B4594" s="13"/>
      <c r="C4594" s="13"/>
      <c r="D4594" s="13"/>
      <c r="E4594" s="13"/>
      <c r="F4594" s="14"/>
      <c r="G4594" s="13"/>
      <c r="H4594" s="14"/>
      <c r="I4594" s="15"/>
      <c r="J4594" s="16"/>
      <c r="K4594" s="16"/>
      <c r="L4594" s="17"/>
      <c r="M4594" s="163"/>
      <c r="N4594" s="18"/>
      <c r="O4594" s="19"/>
      <c r="P4594" s="97"/>
      <c r="Q4594" s="13"/>
      <c r="R4594"/>
      <c r="S4594" s="20"/>
      <c r="T4594" s="21"/>
    </row>
    <row r="4595" spans="1:20" x14ac:dyDescent="0.35">
      <c r="A4595" s="96"/>
      <c r="D4595" s="13"/>
      <c r="E4595" s="13"/>
      <c r="F4595" s="14"/>
      <c r="G4595" s="13"/>
      <c r="H4595" s="14"/>
      <c r="I4595" s="15"/>
      <c r="J4595" s="16"/>
      <c r="K4595" s="16"/>
      <c r="L4595" s="17"/>
      <c r="M4595" s="163"/>
      <c r="N4595" s="18"/>
      <c r="O4595" s="19"/>
      <c r="P4595" s="97"/>
      <c r="Q4595" s="13"/>
      <c r="R4595"/>
      <c r="S4595" s="20"/>
      <c r="T4595" s="21"/>
    </row>
    <row r="4596" spans="1:20" x14ac:dyDescent="0.35">
      <c r="A4596" s="13"/>
      <c r="B4596" s="13"/>
      <c r="C4596" s="13"/>
      <c r="D4596" s="13"/>
      <c r="E4596" s="13"/>
      <c r="F4596" s="14"/>
      <c r="G4596" s="13"/>
      <c r="H4596" s="14"/>
      <c r="I4596" s="15"/>
      <c r="J4596" s="16"/>
      <c r="K4596" s="16"/>
      <c r="L4596" s="17"/>
      <c r="M4596" s="163"/>
      <c r="N4596" s="18"/>
      <c r="O4596" s="19"/>
      <c r="P4596" s="97"/>
      <c r="Q4596" s="13"/>
      <c r="R4596"/>
      <c r="S4596" s="20"/>
      <c r="T4596" s="21"/>
    </row>
    <row r="4597" spans="1:20" x14ac:dyDescent="0.35">
      <c r="A4597" s="96"/>
      <c r="B4597" s="96"/>
      <c r="C4597" s="96"/>
      <c r="D4597" s="13"/>
      <c r="E4597" s="13"/>
      <c r="F4597" s="14"/>
      <c r="G4597" s="13"/>
      <c r="H4597" s="14"/>
      <c r="I4597" s="15"/>
      <c r="J4597" s="16"/>
      <c r="K4597" s="16"/>
      <c r="L4597" s="17"/>
      <c r="M4597" s="163"/>
      <c r="N4597" s="18"/>
      <c r="O4597" s="19"/>
      <c r="P4597" s="97"/>
      <c r="Q4597" s="13"/>
      <c r="R4597"/>
      <c r="S4597" s="20"/>
      <c r="T4597" s="21"/>
    </row>
    <row r="4598" spans="1:20" x14ac:dyDescent="0.35">
      <c r="A4598" s="96"/>
      <c r="B4598" s="96"/>
      <c r="C4598" s="96"/>
      <c r="D4598" s="13"/>
      <c r="E4598" s="13"/>
      <c r="F4598" s="14"/>
      <c r="G4598" s="13"/>
      <c r="H4598" s="14"/>
      <c r="I4598" s="15"/>
      <c r="J4598" s="16"/>
      <c r="K4598" s="16"/>
      <c r="L4598" s="17"/>
      <c r="M4598" s="163"/>
      <c r="N4598" s="18"/>
      <c r="O4598" s="19"/>
      <c r="P4598" s="97"/>
      <c r="Q4598" s="13"/>
      <c r="R4598"/>
      <c r="S4598" s="20"/>
      <c r="T4598" s="21"/>
    </row>
    <row r="4599" spans="1:20" x14ac:dyDescent="0.35">
      <c r="A4599" s="96"/>
      <c r="B4599" s="96"/>
      <c r="C4599" s="96"/>
      <c r="D4599" s="13"/>
      <c r="E4599" s="13"/>
      <c r="F4599" s="14"/>
      <c r="G4599" s="13"/>
      <c r="H4599" s="14"/>
      <c r="I4599" s="15"/>
      <c r="J4599" s="16"/>
      <c r="K4599" s="16"/>
      <c r="L4599" s="17"/>
      <c r="M4599" s="163"/>
      <c r="N4599" s="18"/>
      <c r="O4599" s="19"/>
      <c r="P4599" s="97"/>
      <c r="Q4599" s="13"/>
      <c r="R4599"/>
      <c r="S4599" s="20"/>
      <c r="T4599" s="21"/>
    </row>
    <row r="4600" spans="1:20" x14ac:dyDescent="0.35">
      <c r="A4600" s="13"/>
      <c r="B4600" s="13"/>
      <c r="C4600" s="13"/>
      <c r="D4600" s="13"/>
      <c r="E4600" s="13"/>
      <c r="F4600" s="14"/>
      <c r="G4600" s="13"/>
      <c r="H4600" s="14"/>
      <c r="I4600" s="15"/>
      <c r="J4600" s="16"/>
      <c r="K4600" s="16"/>
      <c r="L4600" s="17"/>
      <c r="M4600" s="163"/>
      <c r="N4600" s="18"/>
      <c r="O4600" s="19"/>
      <c r="P4600" s="97"/>
      <c r="Q4600" s="13"/>
      <c r="R4600"/>
      <c r="S4600" s="20"/>
      <c r="T4600" s="21"/>
    </row>
    <row r="4601" spans="1:20" x14ac:dyDescent="0.35">
      <c r="A4601" s="96"/>
      <c r="D4601" s="13"/>
      <c r="E4601" s="13"/>
      <c r="F4601" s="14"/>
      <c r="G4601" s="13"/>
      <c r="H4601" s="14"/>
      <c r="I4601" s="15"/>
      <c r="J4601" s="16"/>
      <c r="K4601" s="16"/>
      <c r="L4601" s="17"/>
      <c r="M4601" s="163"/>
      <c r="N4601" s="18"/>
      <c r="O4601" s="19"/>
      <c r="P4601" s="97"/>
      <c r="Q4601" s="13"/>
      <c r="R4601"/>
      <c r="S4601" s="20"/>
      <c r="T4601" s="21"/>
    </row>
    <row r="4602" spans="1:20" x14ac:dyDescent="0.35">
      <c r="A4602" s="13"/>
      <c r="B4602" s="13"/>
      <c r="C4602" s="13"/>
      <c r="D4602" s="13"/>
      <c r="E4602" s="13"/>
      <c r="F4602" s="14"/>
      <c r="G4602" s="13"/>
      <c r="H4602" s="14"/>
      <c r="I4602" s="15"/>
      <c r="J4602" s="16"/>
      <c r="K4602" s="16"/>
      <c r="L4602" s="17"/>
      <c r="M4602" s="163"/>
      <c r="N4602" s="18"/>
      <c r="O4602" s="19"/>
      <c r="P4602" s="97"/>
      <c r="Q4602" s="13"/>
      <c r="R4602"/>
      <c r="S4602" s="20"/>
      <c r="T4602" s="21"/>
    </row>
    <row r="4603" spans="1:20" x14ac:dyDescent="0.35">
      <c r="A4603" s="13"/>
      <c r="B4603" s="13"/>
      <c r="C4603" s="13"/>
      <c r="D4603" s="13"/>
      <c r="E4603" s="13"/>
      <c r="F4603" s="14"/>
      <c r="G4603" s="13"/>
      <c r="H4603" s="14"/>
      <c r="I4603" s="15"/>
      <c r="J4603" s="16"/>
      <c r="K4603" s="16"/>
      <c r="L4603" s="17"/>
      <c r="M4603" s="163"/>
      <c r="N4603" s="18"/>
      <c r="O4603" s="19"/>
      <c r="P4603" s="97"/>
      <c r="Q4603" s="13"/>
      <c r="R4603"/>
      <c r="S4603" s="20"/>
      <c r="T4603" s="21"/>
    </row>
    <row r="4604" spans="1:20" x14ac:dyDescent="0.35">
      <c r="A4604" s="13"/>
      <c r="B4604" s="13"/>
      <c r="C4604" s="13"/>
      <c r="D4604" s="13"/>
      <c r="E4604" s="13"/>
      <c r="F4604" s="14"/>
      <c r="G4604" s="13"/>
      <c r="H4604" s="14"/>
      <c r="I4604" s="15"/>
      <c r="J4604" s="16"/>
      <c r="K4604" s="16"/>
      <c r="L4604" s="17"/>
      <c r="M4604" s="163"/>
      <c r="N4604" s="18"/>
      <c r="O4604" s="19"/>
      <c r="P4604" s="97"/>
      <c r="Q4604" s="13"/>
      <c r="R4604"/>
      <c r="S4604" s="20"/>
      <c r="T4604" s="21"/>
    </row>
    <row r="4605" spans="1:20" x14ac:dyDescent="0.35">
      <c r="A4605" s="96"/>
      <c r="B4605" s="96"/>
      <c r="C4605" s="96"/>
      <c r="D4605" s="13"/>
      <c r="E4605" s="13"/>
      <c r="F4605" s="14"/>
      <c r="G4605" s="13"/>
      <c r="H4605" s="14"/>
      <c r="I4605" s="15"/>
      <c r="J4605" s="16"/>
      <c r="K4605" s="16"/>
      <c r="L4605" s="17"/>
      <c r="M4605" s="163"/>
      <c r="N4605" s="18"/>
      <c r="O4605" s="19"/>
      <c r="P4605" s="97"/>
      <c r="Q4605" s="13"/>
      <c r="R4605"/>
      <c r="S4605" s="20"/>
      <c r="T4605" s="21"/>
    </row>
    <row r="4606" spans="1:20" x14ac:dyDescent="0.35">
      <c r="A4606" s="13"/>
      <c r="B4606" s="13"/>
      <c r="C4606" s="13"/>
      <c r="D4606" s="13"/>
      <c r="E4606" s="13"/>
      <c r="F4606" s="14"/>
      <c r="G4606" s="13"/>
      <c r="H4606" s="14"/>
      <c r="I4606" s="15"/>
      <c r="J4606" s="16"/>
      <c r="K4606" s="16"/>
      <c r="L4606" s="17"/>
      <c r="M4606" s="163"/>
      <c r="N4606" s="18"/>
      <c r="O4606" s="19"/>
      <c r="P4606" s="97"/>
      <c r="Q4606" s="13"/>
      <c r="R4606"/>
      <c r="S4606" s="20"/>
      <c r="T4606" s="21"/>
    </row>
    <row r="4607" spans="1:20" x14ac:dyDescent="0.35">
      <c r="A4607" s="13"/>
      <c r="B4607" s="13"/>
      <c r="C4607" s="13"/>
      <c r="D4607" s="13"/>
      <c r="E4607" s="13"/>
      <c r="F4607" s="14"/>
      <c r="G4607" s="13"/>
      <c r="H4607" s="14"/>
      <c r="I4607" s="15"/>
      <c r="J4607" s="16"/>
      <c r="K4607" s="16"/>
      <c r="L4607" s="17"/>
      <c r="M4607" s="163"/>
      <c r="N4607" s="18"/>
      <c r="O4607" s="19"/>
      <c r="P4607" s="97"/>
      <c r="Q4607" s="13"/>
      <c r="R4607"/>
      <c r="S4607" s="20"/>
      <c r="T4607" s="21"/>
    </row>
    <row r="4608" spans="1:20" x14ac:dyDescent="0.35">
      <c r="A4608" s="13"/>
      <c r="B4608" s="13"/>
      <c r="C4608" s="13"/>
      <c r="D4608" s="13"/>
      <c r="E4608" s="13"/>
      <c r="F4608" s="14"/>
      <c r="G4608" s="13"/>
      <c r="H4608" s="14"/>
      <c r="I4608" s="15"/>
      <c r="J4608" s="16"/>
      <c r="K4608" s="16"/>
      <c r="L4608" s="17"/>
      <c r="M4608" s="163"/>
      <c r="N4608" s="18"/>
      <c r="O4608" s="19"/>
      <c r="P4608" s="97"/>
      <c r="Q4608" s="13"/>
      <c r="R4608"/>
      <c r="S4608" s="20"/>
      <c r="T4608" s="21"/>
    </row>
    <row r="4609" spans="1:20" x14ac:dyDescent="0.35">
      <c r="A4609" s="13"/>
      <c r="B4609" s="13"/>
      <c r="C4609" s="13"/>
      <c r="D4609" s="13"/>
      <c r="E4609" s="13"/>
      <c r="F4609" s="14"/>
      <c r="G4609" s="13"/>
      <c r="H4609" s="14"/>
      <c r="I4609" s="15"/>
      <c r="J4609" s="16"/>
      <c r="K4609" s="16"/>
      <c r="L4609" s="17"/>
      <c r="M4609" s="163"/>
      <c r="N4609" s="18"/>
      <c r="O4609" s="19"/>
      <c r="P4609" s="97"/>
      <c r="Q4609" s="13"/>
      <c r="R4609"/>
      <c r="S4609" s="20"/>
      <c r="T4609" s="21"/>
    </row>
    <row r="4610" spans="1:20" x14ac:dyDescent="0.35">
      <c r="A4610" s="96"/>
      <c r="B4610" s="96"/>
      <c r="C4610" s="96"/>
      <c r="D4610" s="13"/>
      <c r="E4610" s="13"/>
      <c r="F4610" s="14"/>
      <c r="G4610" s="13"/>
      <c r="H4610" s="14"/>
      <c r="I4610" s="15"/>
      <c r="J4610" s="16"/>
      <c r="K4610" s="16"/>
      <c r="L4610" s="17"/>
      <c r="M4610" s="163"/>
      <c r="N4610" s="18"/>
      <c r="O4610" s="19"/>
      <c r="P4610" s="97"/>
      <c r="Q4610" s="13"/>
      <c r="R4610"/>
      <c r="S4610" s="20"/>
      <c r="T4610" s="21"/>
    </row>
    <row r="4611" spans="1:20" x14ac:dyDescent="0.35">
      <c r="A4611" s="96"/>
      <c r="D4611" s="13"/>
      <c r="E4611" s="13"/>
      <c r="F4611" s="14"/>
      <c r="G4611" s="13"/>
      <c r="H4611" s="14"/>
      <c r="I4611" s="15"/>
      <c r="J4611" s="16"/>
      <c r="K4611" s="16"/>
      <c r="L4611" s="17"/>
      <c r="M4611" s="163"/>
      <c r="N4611" s="18"/>
      <c r="O4611" s="19"/>
      <c r="P4611" s="97"/>
      <c r="Q4611" s="13"/>
      <c r="R4611"/>
      <c r="S4611" s="20"/>
      <c r="T4611" s="21"/>
    </row>
    <row r="4612" spans="1:20" x14ac:dyDescent="0.35">
      <c r="A4612" s="13"/>
      <c r="B4612" s="13"/>
      <c r="C4612" s="13"/>
      <c r="D4612" s="13"/>
      <c r="E4612" s="13"/>
      <c r="F4612" s="14"/>
      <c r="G4612" s="13"/>
      <c r="H4612" s="14"/>
      <c r="I4612" s="15"/>
      <c r="J4612" s="16"/>
      <c r="K4612" s="16"/>
      <c r="L4612" s="17"/>
      <c r="M4612" s="163"/>
      <c r="N4612" s="18"/>
      <c r="O4612" s="19"/>
      <c r="P4612" s="97"/>
      <c r="Q4612" s="13"/>
      <c r="R4612"/>
      <c r="S4612" s="20"/>
      <c r="T4612" s="21"/>
    </row>
    <row r="4613" spans="1:20" x14ac:dyDescent="0.35">
      <c r="A4613" s="13"/>
      <c r="B4613" s="13"/>
      <c r="C4613" s="13"/>
      <c r="D4613" s="13"/>
      <c r="E4613" s="13"/>
      <c r="F4613" s="14"/>
      <c r="G4613" s="13"/>
      <c r="H4613" s="14"/>
      <c r="I4613" s="15"/>
      <c r="J4613" s="16"/>
      <c r="K4613" s="16"/>
      <c r="L4613" s="17"/>
      <c r="M4613" s="163"/>
      <c r="N4613" s="18"/>
      <c r="O4613" s="19"/>
      <c r="P4613" s="97"/>
      <c r="Q4613" s="13"/>
      <c r="R4613"/>
      <c r="S4613" s="20"/>
      <c r="T4613" s="21"/>
    </row>
    <row r="4614" spans="1:20" x14ac:dyDescent="0.35">
      <c r="A4614" s="13"/>
      <c r="B4614" s="13"/>
      <c r="C4614" s="13"/>
      <c r="D4614" s="13"/>
      <c r="E4614" s="13"/>
      <c r="F4614" s="14"/>
      <c r="G4614" s="13"/>
      <c r="H4614" s="14"/>
      <c r="I4614" s="15"/>
      <c r="J4614" s="16"/>
      <c r="K4614" s="16"/>
      <c r="L4614" s="17"/>
      <c r="M4614" s="163"/>
      <c r="N4614" s="18"/>
      <c r="O4614" s="19"/>
      <c r="P4614" s="97"/>
      <c r="Q4614" s="13"/>
      <c r="R4614"/>
      <c r="S4614" s="20"/>
      <c r="T4614" s="21"/>
    </row>
    <row r="4615" spans="1:20" x14ac:dyDescent="0.35">
      <c r="A4615" s="96"/>
      <c r="B4615" s="96"/>
      <c r="C4615" s="96"/>
      <c r="D4615" s="13"/>
      <c r="E4615" s="13"/>
      <c r="F4615" s="14"/>
      <c r="G4615" s="13"/>
      <c r="H4615" s="14"/>
      <c r="I4615" s="15"/>
      <c r="J4615" s="16"/>
      <c r="K4615" s="16"/>
      <c r="L4615" s="17"/>
      <c r="M4615" s="163"/>
      <c r="N4615" s="18"/>
      <c r="O4615" s="19"/>
      <c r="P4615" s="97"/>
      <c r="Q4615" s="13"/>
      <c r="R4615"/>
      <c r="S4615" s="20"/>
      <c r="T4615" s="21"/>
    </row>
    <row r="4616" spans="1:20" x14ac:dyDescent="0.35">
      <c r="A4616" s="13"/>
      <c r="B4616" s="13"/>
      <c r="C4616" s="13"/>
      <c r="D4616" s="13"/>
      <c r="E4616" s="13"/>
      <c r="F4616" s="14"/>
      <c r="G4616" s="13"/>
      <c r="H4616" s="14"/>
      <c r="I4616" s="15"/>
      <c r="J4616" s="16"/>
      <c r="K4616" s="16"/>
      <c r="L4616" s="17"/>
      <c r="M4616" s="163"/>
      <c r="N4616" s="18"/>
      <c r="O4616" s="19"/>
      <c r="P4616" s="97"/>
      <c r="Q4616" s="13"/>
      <c r="R4616"/>
      <c r="S4616" s="20"/>
      <c r="T4616" s="21"/>
    </row>
    <row r="4617" spans="1:20" x14ac:dyDescent="0.35">
      <c r="A4617" s="13"/>
      <c r="B4617" s="13"/>
      <c r="C4617" s="13"/>
      <c r="D4617" s="13"/>
      <c r="E4617" s="13"/>
      <c r="F4617" s="14"/>
      <c r="G4617" s="13"/>
      <c r="H4617" s="14"/>
      <c r="I4617" s="15"/>
      <c r="J4617" s="16"/>
      <c r="K4617" s="16"/>
      <c r="L4617" s="17"/>
      <c r="M4617" s="163"/>
      <c r="N4617" s="18"/>
      <c r="O4617" s="19"/>
      <c r="P4617" s="97"/>
      <c r="Q4617" s="13"/>
      <c r="R4617"/>
      <c r="S4617" s="20"/>
      <c r="T4617" s="21"/>
    </row>
    <row r="4618" spans="1:20" x14ac:dyDescent="0.35">
      <c r="A4618" s="13"/>
      <c r="B4618" s="13"/>
      <c r="C4618" s="13"/>
      <c r="D4618" s="13"/>
      <c r="E4618" s="13"/>
      <c r="F4618" s="14"/>
      <c r="G4618" s="13"/>
      <c r="H4618" s="14"/>
      <c r="I4618" s="15"/>
      <c r="J4618" s="16"/>
      <c r="K4618" s="16"/>
      <c r="L4618" s="17"/>
      <c r="M4618" s="163"/>
      <c r="N4618" s="18"/>
      <c r="O4618" s="19"/>
      <c r="P4618" s="97"/>
      <c r="Q4618" s="13"/>
      <c r="R4618"/>
      <c r="S4618" s="20"/>
      <c r="T4618" s="21"/>
    </row>
    <row r="4619" spans="1:20" x14ac:dyDescent="0.35">
      <c r="A4619" s="13"/>
      <c r="B4619" s="13"/>
      <c r="C4619" s="13"/>
      <c r="D4619" s="13"/>
      <c r="E4619" s="13"/>
      <c r="F4619" s="14"/>
      <c r="G4619" s="13"/>
      <c r="H4619" s="14"/>
      <c r="I4619" s="15"/>
      <c r="J4619" s="16"/>
      <c r="K4619" s="16"/>
      <c r="L4619" s="17"/>
      <c r="M4619" s="163"/>
      <c r="N4619" s="18"/>
      <c r="O4619" s="19"/>
      <c r="P4619" s="97"/>
      <c r="Q4619" s="13"/>
      <c r="R4619"/>
      <c r="S4619" s="20"/>
      <c r="T4619" s="21"/>
    </row>
    <row r="4620" spans="1:20" x14ac:dyDescent="0.35">
      <c r="A4620" s="96"/>
      <c r="D4620" s="13"/>
      <c r="E4620" s="13"/>
      <c r="F4620" s="14"/>
      <c r="G4620" s="13"/>
      <c r="H4620" s="14"/>
      <c r="I4620" s="15"/>
      <c r="J4620" s="16"/>
      <c r="K4620" s="16"/>
      <c r="L4620" s="17"/>
      <c r="M4620" s="163"/>
      <c r="N4620" s="18"/>
      <c r="O4620" s="19"/>
      <c r="P4620" s="97"/>
      <c r="Q4620" s="13"/>
      <c r="R4620"/>
      <c r="S4620" s="20"/>
      <c r="T4620" s="21"/>
    </row>
    <row r="4621" spans="1:20" x14ac:dyDescent="0.35">
      <c r="A4621" s="96"/>
      <c r="D4621" s="13"/>
      <c r="E4621" s="13"/>
      <c r="F4621" s="14"/>
      <c r="G4621" s="13"/>
      <c r="H4621" s="14"/>
      <c r="I4621" s="15"/>
      <c r="J4621" s="16"/>
      <c r="K4621" s="16"/>
      <c r="L4621" s="17"/>
      <c r="M4621" s="163"/>
      <c r="N4621" s="18"/>
      <c r="O4621" s="19"/>
      <c r="P4621" s="97"/>
      <c r="Q4621" s="13"/>
      <c r="R4621"/>
      <c r="S4621" s="20"/>
      <c r="T4621" s="21"/>
    </row>
    <row r="4622" spans="1:20" x14ac:dyDescent="0.35">
      <c r="A4622" s="13"/>
      <c r="B4622" s="13"/>
      <c r="C4622" s="13"/>
      <c r="D4622" s="13"/>
      <c r="E4622" s="13"/>
      <c r="F4622" s="14"/>
      <c r="G4622" s="13"/>
      <c r="H4622" s="14"/>
      <c r="I4622" s="15"/>
      <c r="J4622" s="16"/>
      <c r="K4622" s="16"/>
      <c r="L4622" s="17"/>
      <c r="M4622" s="163"/>
      <c r="N4622" s="18"/>
      <c r="O4622" s="19"/>
      <c r="P4622" s="97"/>
      <c r="Q4622" s="13"/>
      <c r="R4622"/>
      <c r="S4622" s="20"/>
      <c r="T4622" s="21"/>
    </row>
    <row r="4623" spans="1:20" x14ac:dyDescent="0.35">
      <c r="A4623" s="13"/>
      <c r="B4623" s="13"/>
      <c r="C4623" s="13"/>
      <c r="D4623" s="13"/>
      <c r="E4623" s="13"/>
      <c r="F4623" s="14"/>
      <c r="G4623" s="13"/>
      <c r="H4623" s="14"/>
      <c r="I4623" s="15"/>
      <c r="J4623" s="16"/>
      <c r="K4623" s="16"/>
      <c r="L4623" s="17"/>
      <c r="M4623" s="163"/>
      <c r="N4623" s="18"/>
      <c r="O4623" s="19"/>
      <c r="P4623" s="97"/>
      <c r="Q4623" s="13"/>
      <c r="R4623"/>
      <c r="S4623" s="20"/>
      <c r="T4623" s="21"/>
    </row>
    <row r="4624" spans="1:20" x14ac:dyDescent="0.35">
      <c r="A4624" s="96"/>
      <c r="B4624" s="96"/>
      <c r="C4624" s="96"/>
      <c r="D4624" s="13"/>
      <c r="E4624" s="13"/>
      <c r="F4624" s="14"/>
      <c r="G4624" s="13"/>
      <c r="H4624" s="14"/>
      <c r="I4624" s="15"/>
      <c r="J4624" s="16"/>
      <c r="K4624" s="16"/>
      <c r="L4624" s="17"/>
      <c r="M4624" s="163"/>
      <c r="N4624" s="18"/>
      <c r="O4624" s="19"/>
      <c r="P4624" s="97"/>
      <c r="Q4624" s="13"/>
      <c r="R4624"/>
      <c r="S4624" s="20"/>
      <c r="T4624" s="21"/>
    </row>
    <row r="4625" spans="1:20" x14ac:dyDescent="0.35">
      <c r="A4625" s="96"/>
      <c r="B4625" s="96"/>
      <c r="C4625" s="96"/>
      <c r="D4625" s="13"/>
      <c r="E4625" s="13"/>
      <c r="F4625" s="14"/>
      <c r="G4625" s="13"/>
      <c r="H4625" s="14"/>
      <c r="I4625" s="15"/>
      <c r="J4625" s="16"/>
      <c r="K4625" s="16"/>
      <c r="L4625" s="17"/>
      <c r="M4625" s="163"/>
      <c r="N4625" s="18"/>
      <c r="O4625" s="19"/>
      <c r="P4625" s="97"/>
      <c r="Q4625" s="13"/>
      <c r="R4625"/>
      <c r="S4625" s="20"/>
      <c r="T4625" s="21"/>
    </row>
    <row r="4626" spans="1:20" x14ac:dyDescent="0.35">
      <c r="A4626" s="13"/>
      <c r="B4626" s="13"/>
      <c r="C4626" s="13"/>
      <c r="D4626" s="13"/>
      <c r="E4626" s="13"/>
      <c r="F4626" s="14"/>
      <c r="G4626" s="13"/>
      <c r="H4626" s="14"/>
      <c r="I4626" s="15"/>
      <c r="J4626" s="16"/>
      <c r="K4626" s="16"/>
      <c r="L4626" s="17"/>
      <c r="M4626" s="163"/>
      <c r="N4626" s="18"/>
      <c r="O4626" s="19"/>
      <c r="P4626" s="97"/>
      <c r="Q4626" s="13"/>
      <c r="R4626"/>
      <c r="S4626" s="20"/>
      <c r="T4626" s="21"/>
    </row>
    <row r="4627" spans="1:20" x14ac:dyDescent="0.35">
      <c r="A4627" s="13"/>
      <c r="B4627" s="13"/>
      <c r="C4627" s="13"/>
      <c r="D4627" s="13"/>
      <c r="E4627" s="13"/>
      <c r="F4627" s="14"/>
      <c r="G4627" s="13"/>
      <c r="H4627" s="14"/>
      <c r="I4627" s="15"/>
      <c r="J4627" s="16"/>
      <c r="K4627" s="16"/>
      <c r="L4627" s="17"/>
      <c r="M4627" s="163"/>
      <c r="N4627" s="18"/>
      <c r="O4627" s="19"/>
      <c r="P4627" s="97"/>
      <c r="Q4627" s="13"/>
      <c r="R4627"/>
      <c r="S4627" s="20"/>
      <c r="T4627" s="21"/>
    </row>
    <row r="4628" spans="1:20" x14ac:dyDescent="0.35">
      <c r="A4628" s="96"/>
      <c r="D4628" s="13"/>
      <c r="E4628" s="13"/>
      <c r="F4628" s="14"/>
      <c r="G4628" s="13"/>
      <c r="H4628" s="14"/>
      <c r="I4628" s="15"/>
      <c r="J4628" s="16"/>
      <c r="K4628" s="16"/>
      <c r="L4628" s="17"/>
      <c r="M4628" s="163"/>
      <c r="N4628" s="18"/>
      <c r="O4628" s="19"/>
      <c r="P4628" s="97"/>
      <c r="Q4628" s="13"/>
      <c r="R4628"/>
      <c r="S4628" s="20"/>
      <c r="T4628" s="21"/>
    </row>
    <row r="4629" spans="1:20" x14ac:dyDescent="0.35">
      <c r="A4629" s="13"/>
      <c r="B4629" s="13"/>
      <c r="C4629" s="13"/>
      <c r="D4629" s="13"/>
      <c r="E4629" s="13"/>
      <c r="F4629" s="14"/>
      <c r="G4629" s="13"/>
      <c r="H4629" s="14"/>
      <c r="I4629" s="15"/>
      <c r="J4629" s="16"/>
      <c r="K4629" s="16"/>
      <c r="L4629" s="17"/>
      <c r="M4629" s="163"/>
      <c r="N4629" s="18"/>
      <c r="O4629" s="19"/>
      <c r="P4629" s="97"/>
      <c r="Q4629" s="13"/>
      <c r="R4629"/>
      <c r="S4629" s="20"/>
      <c r="T4629" s="21"/>
    </row>
    <row r="4630" spans="1:20" x14ac:dyDescent="0.35">
      <c r="A4630" s="96"/>
      <c r="D4630" s="13"/>
      <c r="E4630" s="13"/>
      <c r="F4630" s="14"/>
      <c r="G4630" s="13"/>
      <c r="H4630" s="14"/>
      <c r="I4630" s="15"/>
      <c r="J4630" s="16"/>
      <c r="K4630" s="16"/>
      <c r="L4630" s="17"/>
      <c r="M4630" s="163"/>
      <c r="N4630" s="18"/>
      <c r="O4630" s="19"/>
      <c r="P4630" s="97"/>
      <c r="Q4630" s="13"/>
      <c r="R4630"/>
      <c r="S4630" s="20"/>
      <c r="T4630" s="21"/>
    </row>
    <row r="4631" spans="1:20" x14ac:dyDescent="0.35">
      <c r="A4631" s="96"/>
      <c r="B4631" s="96"/>
      <c r="C4631" s="96"/>
      <c r="D4631" s="13"/>
      <c r="E4631" s="13"/>
      <c r="F4631" s="14"/>
      <c r="G4631" s="13"/>
      <c r="H4631" s="14"/>
      <c r="I4631" s="15"/>
      <c r="J4631" s="16"/>
      <c r="K4631" s="16"/>
      <c r="L4631" s="17"/>
      <c r="M4631" s="163"/>
      <c r="N4631" s="18"/>
      <c r="O4631" s="19"/>
      <c r="P4631" s="97"/>
      <c r="Q4631" s="13"/>
      <c r="R4631"/>
      <c r="S4631" s="20"/>
      <c r="T4631" s="21"/>
    </row>
    <row r="4632" spans="1:20" x14ac:dyDescent="0.35">
      <c r="A4632" s="13"/>
      <c r="B4632" s="13"/>
      <c r="C4632" s="13"/>
      <c r="D4632" s="13"/>
      <c r="E4632" s="13"/>
      <c r="F4632" s="14"/>
      <c r="G4632" s="13"/>
      <c r="H4632" s="14"/>
      <c r="I4632" s="15"/>
      <c r="J4632" s="16"/>
      <c r="K4632" s="16"/>
      <c r="L4632" s="17"/>
      <c r="M4632" s="163"/>
      <c r="N4632" s="18"/>
      <c r="O4632" s="19"/>
      <c r="P4632" s="97"/>
      <c r="Q4632" s="13"/>
      <c r="R4632"/>
      <c r="S4632" s="20"/>
      <c r="T4632" s="21"/>
    </row>
    <row r="4633" spans="1:20" x14ac:dyDescent="0.35">
      <c r="A4633" s="96"/>
      <c r="D4633" s="13"/>
      <c r="E4633" s="13"/>
      <c r="F4633" s="14"/>
      <c r="G4633" s="13"/>
      <c r="H4633" s="14"/>
      <c r="I4633" s="15"/>
      <c r="J4633" s="16"/>
      <c r="K4633" s="16"/>
      <c r="L4633" s="17"/>
      <c r="M4633" s="163"/>
      <c r="N4633" s="18"/>
      <c r="O4633" s="19"/>
      <c r="P4633" s="97"/>
      <c r="Q4633" s="13"/>
      <c r="R4633"/>
      <c r="S4633" s="20"/>
      <c r="T4633" s="21"/>
    </row>
    <row r="4634" spans="1:20" x14ac:dyDescent="0.35">
      <c r="A4634" s="13"/>
      <c r="B4634" s="13"/>
      <c r="C4634" s="13"/>
      <c r="D4634" s="13"/>
      <c r="E4634" s="13"/>
      <c r="F4634" s="14"/>
      <c r="G4634" s="13"/>
      <c r="H4634" s="14"/>
      <c r="I4634" s="15"/>
      <c r="J4634" s="16"/>
      <c r="K4634" s="16"/>
      <c r="L4634" s="17"/>
      <c r="M4634" s="163"/>
      <c r="N4634" s="18"/>
      <c r="O4634" s="19"/>
      <c r="P4634" s="97"/>
      <c r="Q4634" s="13"/>
      <c r="R4634"/>
      <c r="S4634" s="20"/>
      <c r="T4634" s="21"/>
    </row>
    <row r="4635" spans="1:20" x14ac:dyDescent="0.35">
      <c r="A4635" s="96"/>
      <c r="B4635" s="96"/>
      <c r="C4635" s="96"/>
      <c r="D4635" s="13"/>
      <c r="E4635" s="13"/>
      <c r="F4635" s="14"/>
      <c r="G4635" s="13"/>
      <c r="H4635" s="14"/>
      <c r="I4635" s="15"/>
      <c r="J4635" s="16"/>
      <c r="K4635" s="16"/>
      <c r="L4635" s="17"/>
      <c r="M4635" s="163"/>
      <c r="N4635" s="18"/>
      <c r="O4635" s="19"/>
      <c r="P4635" s="97"/>
      <c r="Q4635" s="13"/>
      <c r="R4635"/>
      <c r="S4635" s="20"/>
      <c r="T4635" s="21"/>
    </row>
    <row r="4636" spans="1:20" x14ac:dyDescent="0.35">
      <c r="A4636" s="96"/>
      <c r="D4636" s="13"/>
      <c r="E4636" s="13"/>
      <c r="F4636" s="14"/>
      <c r="G4636" s="13"/>
      <c r="H4636" s="14"/>
      <c r="I4636" s="15"/>
      <c r="J4636" s="16"/>
      <c r="K4636" s="16"/>
      <c r="L4636" s="17"/>
      <c r="M4636" s="163"/>
      <c r="N4636" s="18"/>
      <c r="O4636" s="19"/>
      <c r="P4636" s="97"/>
      <c r="Q4636" s="13"/>
      <c r="R4636"/>
      <c r="S4636" s="20"/>
      <c r="T4636" s="21"/>
    </row>
    <row r="4637" spans="1:20" x14ac:dyDescent="0.35">
      <c r="A4637" s="96"/>
      <c r="D4637" s="13"/>
      <c r="E4637" s="13"/>
      <c r="F4637" s="14"/>
      <c r="G4637" s="13"/>
      <c r="H4637" s="14"/>
      <c r="I4637" s="15"/>
      <c r="J4637" s="16"/>
      <c r="K4637" s="16"/>
      <c r="L4637" s="17"/>
      <c r="M4637" s="163"/>
      <c r="N4637" s="18"/>
      <c r="O4637" s="19"/>
      <c r="P4637" s="97"/>
      <c r="Q4637" s="13"/>
      <c r="R4637"/>
      <c r="S4637" s="20"/>
      <c r="T4637" s="21"/>
    </row>
    <row r="4638" spans="1:20" x14ac:dyDescent="0.35">
      <c r="A4638" s="13"/>
      <c r="B4638" s="13"/>
      <c r="C4638" s="13"/>
      <c r="D4638" s="13"/>
      <c r="E4638" s="13"/>
      <c r="F4638" s="14"/>
      <c r="G4638" s="13"/>
      <c r="H4638" s="14"/>
      <c r="I4638" s="15"/>
      <c r="J4638" s="16"/>
      <c r="K4638" s="16"/>
      <c r="L4638" s="17"/>
      <c r="M4638" s="163"/>
      <c r="N4638" s="18"/>
      <c r="O4638" s="19"/>
      <c r="P4638" s="97"/>
      <c r="Q4638" s="13"/>
      <c r="R4638"/>
      <c r="S4638" s="20"/>
      <c r="T4638" s="21"/>
    </row>
    <row r="4639" spans="1:20" x14ac:dyDescent="0.35">
      <c r="A4639" s="13"/>
      <c r="B4639" s="13"/>
      <c r="C4639" s="13"/>
      <c r="D4639" s="13"/>
      <c r="E4639" s="13"/>
      <c r="F4639" s="14"/>
      <c r="G4639" s="13"/>
      <c r="H4639" s="14"/>
      <c r="I4639" s="15"/>
      <c r="J4639" s="16"/>
      <c r="K4639" s="16"/>
      <c r="L4639" s="17"/>
      <c r="M4639" s="163"/>
      <c r="N4639" s="18"/>
      <c r="O4639" s="19"/>
      <c r="P4639" s="97"/>
      <c r="Q4639" s="13"/>
      <c r="R4639"/>
      <c r="S4639" s="20"/>
      <c r="T4639" s="21"/>
    </row>
    <row r="4640" spans="1:20" x14ac:dyDescent="0.35">
      <c r="A4640" s="96"/>
      <c r="D4640" s="13"/>
      <c r="E4640" s="13"/>
      <c r="F4640" s="14"/>
      <c r="G4640" s="13"/>
      <c r="H4640" s="14"/>
      <c r="I4640" s="15"/>
      <c r="J4640" s="16"/>
      <c r="K4640" s="16"/>
      <c r="L4640" s="17"/>
      <c r="M4640" s="163"/>
      <c r="N4640" s="18"/>
      <c r="O4640" s="19"/>
      <c r="P4640" s="97"/>
      <c r="Q4640" s="13"/>
      <c r="R4640"/>
      <c r="S4640" s="20"/>
      <c r="T4640" s="21"/>
    </row>
    <row r="4641" spans="1:20" x14ac:dyDescent="0.35">
      <c r="A4641" s="13"/>
      <c r="B4641" s="13"/>
      <c r="C4641" s="13"/>
      <c r="D4641" s="13"/>
      <c r="E4641" s="13"/>
      <c r="F4641" s="14"/>
      <c r="G4641" s="13"/>
      <c r="H4641" s="14"/>
      <c r="I4641" s="15"/>
      <c r="J4641" s="16"/>
      <c r="K4641" s="16"/>
      <c r="L4641" s="17"/>
      <c r="M4641" s="163"/>
      <c r="N4641" s="18"/>
      <c r="O4641" s="19"/>
      <c r="P4641" s="97"/>
      <c r="Q4641" s="13"/>
      <c r="R4641"/>
      <c r="S4641" s="20"/>
      <c r="T4641" s="21"/>
    </row>
    <row r="4642" spans="1:20" x14ac:dyDescent="0.35">
      <c r="A4642" s="96"/>
      <c r="B4642" s="96"/>
      <c r="C4642" s="96"/>
      <c r="D4642" s="13"/>
      <c r="E4642" s="13"/>
      <c r="F4642" s="14"/>
      <c r="G4642" s="13"/>
      <c r="H4642" s="14"/>
      <c r="I4642" s="15"/>
      <c r="J4642" s="16"/>
      <c r="K4642" s="16"/>
      <c r="L4642" s="17"/>
      <c r="M4642" s="163"/>
      <c r="N4642" s="18"/>
      <c r="O4642" s="19"/>
      <c r="P4642" s="97"/>
      <c r="Q4642" s="13"/>
      <c r="R4642"/>
      <c r="S4642" s="20"/>
      <c r="T4642" s="21"/>
    </row>
    <row r="4643" spans="1:20" x14ac:dyDescent="0.35">
      <c r="A4643" s="96"/>
      <c r="B4643" s="96"/>
      <c r="C4643" s="96"/>
      <c r="D4643" s="13"/>
      <c r="E4643" s="13"/>
      <c r="F4643" s="14"/>
      <c r="G4643" s="13"/>
      <c r="H4643" s="14"/>
      <c r="I4643" s="15"/>
      <c r="J4643" s="16"/>
      <c r="K4643" s="16"/>
      <c r="L4643" s="17"/>
      <c r="M4643" s="163"/>
      <c r="N4643" s="18"/>
      <c r="O4643" s="19"/>
      <c r="P4643" s="97"/>
      <c r="Q4643" s="13"/>
      <c r="R4643"/>
      <c r="S4643" s="20"/>
      <c r="T4643" s="21"/>
    </row>
    <row r="4644" spans="1:20" x14ac:dyDescent="0.35">
      <c r="A4644" s="96"/>
      <c r="D4644" s="13"/>
      <c r="E4644" s="13"/>
      <c r="F4644" s="14"/>
      <c r="G4644" s="13"/>
      <c r="H4644" s="14"/>
      <c r="I4644" s="15"/>
      <c r="J4644" s="16"/>
      <c r="K4644" s="16"/>
      <c r="L4644" s="17"/>
      <c r="M4644" s="163"/>
      <c r="N4644" s="18"/>
      <c r="O4644" s="19"/>
      <c r="P4644" s="97"/>
      <c r="Q4644" s="13"/>
      <c r="R4644"/>
      <c r="S4644" s="20"/>
      <c r="T4644" s="21"/>
    </row>
    <row r="4645" spans="1:20" x14ac:dyDescent="0.35">
      <c r="A4645" s="13"/>
      <c r="B4645" s="13"/>
      <c r="C4645" s="13"/>
      <c r="D4645" s="13"/>
      <c r="E4645" s="13"/>
      <c r="F4645" s="14"/>
      <c r="G4645" s="13"/>
      <c r="H4645" s="14"/>
      <c r="I4645" s="15"/>
      <c r="J4645" s="16"/>
      <c r="K4645" s="16"/>
      <c r="L4645" s="17"/>
      <c r="M4645" s="163"/>
      <c r="N4645" s="18"/>
      <c r="O4645" s="19"/>
      <c r="P4645" s="97"/>
      <c r="Q4645" s="13"/>
      <c r="R4645"/>
      <c r="S4645" s="20"/>
      <c r="T4645" s="21"/>
    </row>
    <row r="4646" spans="1:20" x14ac:dyDescent="0.35">
      <c r="A4646" s="96"/>
      <c r="B4646" s="96"/>
      <c r="C4646" s="96"/>
      <c r="D4646" s="13"/>
      <c r="E4646" s="13"/>
      <c r="F4646" s="14"/>
      <c r="G4646" s="13"/>
      <c r="H4646" s="14"/>
      <c r="I4646" s="15"/>
      <c r="J4646" s="16"/>
      <c r="K4646" s="16"/>
      <c r="L4646" s="17"/>
      <c r="M4646" s="163"/>
      <c r="N4646" s="18"/>
      <c r="O4646" s="19"/>
      <c r="P4646" s="97"/>
      <c r="Q4646" s="13"/>
      <c r="R4646"/>
      <c r="S4646" s="20"/>
      <c r="T4646" s="21"/>
    </row>
    <row r="4647" spans="1:20" x14ac:dyDescent="0.35">
      <c r="A4647" s="96"/>
      <c r="B4647" s="96"/>
      <c r="C4647" s="96"/>
      <c r="D4647" s="13"/>
      <c r="E4647" s="13"/>
      <c r="F4647" s="14"/>
      <c r="G4647" s="13"/>
      <c r="H4647" s="14"/>
      <c r="I4647" s="15"/>
      <c r="J4647" s="16"/>
      <c r="K4647" s="16"/>
      <c r="L4647" s="17"/>
      <c r="M4647" s="163"/>
      <c r="N4647" s="18"/>
      <c r="O4647" s="19"/>
      <c r="P4647" s="97"/>
      <c r="Q4647" s="13"/>
      <c r="R4647"/>
      <c r="S4647" s="20"/>
      <c r="T4647" s="21"/>
    </row>
    <row r="4648" spans="1:20" x14ac:dyDescent="0.35">
      <c r="A4648" s="13"/>
      <c r="B4648" s="13"/>
      <c r="C4648" s="13"/>
      <c r="D4648" s="13"/>
      <c r="E4648" s="13"/>
      <c r="F4648" s="14"/>
      <c r="G4648" s="13"/>
      <c r="H4648" s="14"/>
      <c r="I4648" s="15"/>
      <c r="J4648" s="16"/>
      <c r="K4648" s="16"/>
      <c r="L4648" s="17"/>
      <c r="M4648" s="163"/>
      <c r="N4648" s="18"/>
      <c r="O4648" s="19"/>
      <c r="P4648" s="97"/>
      <c r="Q4648" s="13"/>
      <c r="R4648"/>
      <c r="S4648" s="20"/>
      <c r="T4648" s="21"/>
    </row>
    <row r="4649" spans="1:20" x14ac:dyDescent="0.35">
      <c r="A4649" s="96"/>
      <c r="B4649" s="96"/>
      <c r="C4649" s="96"/>
      <c r="D4649" s="13"/>
      <c r="E4649" s="13"/>
      <c r="F4649" s="14"/>
      <c r="G4649" s="13"/>
      <c r="H4649" s="14"/>
      <c r="I4649" s="15"/>
      <c r="J4649" s="16"/>
      <c r="K4649" s="16"/>
      <c r="L4649" s="17"/>
      <c r="M4649" s="163"/>
      <c r="N4649" s="18"/>
      <c r="O4649" s="19"/>
      <c r="P4649" s="97"/>
      <c r="Q4649" s="13"/>
      <c r="R4649"/>
      <c r="S4649" s="20"/>
      <c r="T4649" s="21"/>
    </row>
    <row r="4650" spans="1:20" x14ac:dyDescent="0.35">
      <c r="A4650" s="13"/>
      <c r="B4650" s="13"/>
      <c r="C4650" s="13"/>
      <c r="D4650" s="13"/>
      <c r="E4650" s="13"/>
      <c r="F4650" s="14"/>
      <c r="G4650" s="13"/>
      <c r="H4650" s="14"/>
      <c r="I4650" s="15"/>
      <c r="J4650" s="16"/>
      <c r="K4650" s="16"/>
      <c r="L4650" s="17"/>
      <c r="M4650" s="163"/>
      <c r="N4650" s="18"/>
      <c r="O4650" s="19"/>
      <c r="P4650" s="97"/>
      <c r="Q4650" s="13"/>
      <c r="R4650"/>
      <c r="S4650" s="20"/>
      <c r="T4650" s="21"/>
    </row>
    <row r="4651" spans="1:20" x14ac:dyDescent="0.35">
      <c r="A4651" s="96"/>
      <c r="D4651" s="13"/>
      <c r="E4651" s="13"/>
      <c r="F4651" s="14"/>
      <c r="G4651" s="13"/>
      <c r="H4651" s="14"/>
      <c r="I4651" s="15"/>
      <c r="J4651" s="16"/>
      <c r="K4651" s="16"/>
      <c r="L4651" s="17"/>
      <c r="M4651" s="163"/>
      <c r="N4651" s="18"/>
      <c r="O4651" s="19"/>
      <c r="P4651" s="97"/>
      <c r="Q4651" s="13"/>
      <c r="R4651"/>
      <c r="S4651" s="20"/>
      <c r="T4651" s="21"/>
    </row>
    <row r="4652" spans="1:20" x14ac:dyDescent="0.35">
      <c r="A4652" s="13"/>
      <c r="B4652" s="13"/>
      <c r="C4652" s="13"/>
      <c r="D4652" s="13"/>
      <c r="E4652" s="13"/>
      <c r="F4652" s="14"/>
      <c r="G4652" s="13"/>
      <c r="H4652" s="14"/>
      <c r="I4652" s="15"/>
      <c r="J4652" s="16"/>
      <c r="K4652" s="16"/>
      <c r="L4652" s="17"/>
      <c r="M4652" s="163"/>
      <c r="N4652" s="18"/>
      <c r="O4652" s="19"/>
      <c r="P4652" s="97"/>
      <c r="Q4652" s="13"/>
      <c r="R4652"/>
      <c r="S4652" s="20"/>
      <c r="T4652" s="21"/>
    </row>
    <row r="4653" spans="1:20" x14ac:dyDescent="0.35">
      <c r="A4653" s="96"/>
      <c r="B4653" s="96"/>
      <c r="C4653" s="96"/>
      <c r="D4653" s="13"/>
      <c r="E4653" s="13"/>
      <c r="F4653" s="14"/>
      <c r="G4653" s="13"/>
      <c r="H4653" s="14"/>
      <c r="I4653" s="15"/>
      <c r="J4653" s="16"/>
      <c r="K4653" s="16"/>
      <c r="L4653" s="17"/>
      <c r="M4653" s="163"/>
      <c r="N4653" s="18"/>
      <c r="O4653" s="19"/>
      <c r="P4653" s="97"/>
      <c r="Q4653" s="13"/>
      <c r="R4653"/>
      <c r="S4653" s="20"/>
      <c r="T4653" s="21"/>
    </row>
    <row r="4654" spans="1:20" x14ac:dyDescent="0.35">
      <c r="A4654" s="96"/>
      <c r="B4654" s="96"/>
      <c r="C4654" s="96"/>
      <c r="D4654" s="13"/>
      <c r="E4654" s="13"/>
      <c r="F4654" s="14"/>
      <c r="G4654" s="13"/>
      <c r="H4654" s="14"/>
      <c r="I4654" s="15"/>
      <c r="J4654" s="16"/>
      <c r="K4654" s="16"/>
      <c r="L4654" s="17"/>
      <c r="M4654" s="163"/>
      <c r="N4654" s="18"/>
      <c r="O4654" s="19"/>
      <c r="P4654" s="97"/>
      <c r="Q4654" s="13"/>
      <c r="R4654"/>
      <c r="S4654" s="20"/>
      <c r="T4654" s="21"/>
    </row>
    <row r="4655" spans="1:20" x14ac:dyDescent="0.35">
      <c r="A4655" s="96"/>
      <c r="D4655" s="13"/>
      <c r="E4655" s="13"/>
      <c r="F4655" s="14"/>
      <c r="G4655" s="13"/>
      <c r="H4655" s="14"/>
      <c r="I4655" s="15"/>
      <c r="J4655" s="16"/>
      <c r="K4655" s="16"/>
      <c r="L4655" s="17"/>
      <c r="M4655" s="163"/>
      <c r="N4655" s="18"/>
      <c r="O4655" s="19"/>
      <c r="P4655" s="97"/>
      <c r="Q4655" s="13"/>
      <c r="R4655"/>
      <c r="S4655" s="20"/>
      <c r="T4655" s="21"/>
    </row>
    <row r="4656" spans="1:20" x14ac:dyDescent="0.35">
      <c r="A4656" s="13"/>
      <c r="B4656" s="13"/>
      <c r="C4656" s="13"/>
      <c r="D4656" s="13"/>
      <c r="E4656" s="13"/>
      <c r="F4656" s="14"/>
      <c r="G4656" s="13"/>
      <c r="H4656" s="14"/>
      <c r="I4656" s="15"/>
      <c r="J4656" s="16"/>
      <c r="K4656" s="16"/>
      <c r="L4656" s="17"/>
      <c r="M4656" s="163"/>
      <c r="N4656" s="18"/>
      <c r="O4656" s="19"/>
      <c r="P4656" s="97"/>
      <c r="Q4656" s="13"/>
      <c r="R4656"/>
      <c r="S4656" s="20"/>
      <c r="T4656" s="21"/>
    </row>
    <row r="4657" spans="1:20" x14ac:dyDescent="0.35">
      <c r="A4657" s="13"/>
      <c r="B4657" s="13"/>
      <c r="C4657" s="13"/>
      <c r="D4657" s="13"/>
      <c r="E4657" s="13"/>
      <c r="F4657" s="14"/>
      <c r="G4657" s="13"/>
      <c r="H4657" s="14"/>
      <c r="I4657" s="15"/>
      <c r="J4657" s="16"/>
      <c r="K4657" s="16"/>
      <c r="L4657" s="17"/>
      <c r="M4657" s="163"/>
      <c r="N4657" s="18"/>
      <c r="O4657" s="19"/>
      <c r="P4657" s="97"/>
      <c r="Q4657" s="13"/>
      <c r="R4657"/>
      <c r="S4657" s="20"/>
      <c r="T4657" s="21"/>
    </row>
    <row r="4658" spans="1:20" x14ac:dyDescent="0.35">
      <c r="A4658" s="96"/>
      <c r="D4658" s="13"/>
      <c r="E4658" s="13"/>
      <c r="F4658" s="14"/>
      <c r="G4658" s="13"/>
      <c r="H4658" s="14"/>
      <c r="I4658" s="15"/>
      <c r="J4658" s="16"/>
      <c r="K4658" s="16"/>
      <c r="L4658" s="17"/>
      <c r="M4658" s="163"/>
      <c r="N4658" s="18"/>
      <c r="O4658" s="19"/>
      <c r="P4658" s="97"/>
      <c r="Q4658" s="13"/>
      <c r="R4658"/>
      <c r="S4658" s="20"/>
      <c r="T4658" s="21"/>
    </row>
    <row r="4659" spans="1:20" x14ac:dyDescent="0.35">
      <c r="A4659" s="96"/>
      <c r="D4659" s="13"/>
      <c r="E4659" s="13"/>
      <c r="F4659" s="14"/>
      <c r="G4659" s="13"/>
      <c r="H4659" s="14"/>
      <c r="I4659" s="15"/>
      <c r="J4659" s="16"/>
      <c r="K4659" s="16"/>
      <c r="L4659" s="17"/>
      <c r="M4659" s="163"/>
      <c r="N4659" s="18"/>
      <c r="O4659" s="19"/>
      <c r="P4659" s="97"/>
      <c r="Q4659" s="13"/>
      <c r="R4659"/>
      <c r="S4659" s="20"/>
      <c r="T4659" s="21"/>
    </row>
    <row r="4660" spans="1:20" x14ac:dyDescent="0.35">
      <c r="A4660" s="13"/>
      <c r="B4660" s="13"/>
      <c r="C4660" s="13"/>
      <c r="D4660" s="13"/>
      <c r="E4660" s="13"/>
      <c r="F4660" s="14"/>
      <c r="G4660" s="13"/>
      <c r="H4660" s="14"/>
      <c r="I4660" s="15"/>
      <c r="J4660" s="16"/>
      <c r="K4660" s="16"/>
      <c r="L4660" s="17"/>
      <c r="M4660" s="163"/>
      <c r="N4660" s="18"/>
      <c r="O4660" s="19"/>
      <c r="P4660" s="97"/>
      <c r="Q4660" s="13"/>
      <c r="R4660"/>
      <c r="S4660" s="20"/>
      <c r="T4660" s="21"/>
    </row>
    <row r="4661" spans="1:20" x14ac:dyDescent="0.35">
      <c r="A4661" s="13"/>
      <c r="B4661" s="13"/>
      <c r="C4661" s="13"/>
      <c r="D4661" s="13"/>
      <c r="E4661" s="13"/>
      <c r="F4661" s="14"/>
      <c r="G4661" s="13"/>
      <c r="H4661" s="14"/>
      <c r="I4661" s="15"/>
      <c r="J4661" s="16"/>
      <c r="K4661" s="16"/>
      <c r="L4661" s="17"/>
      <c r="M4661" s="163"/>
      <c r="N4661" s="18"/>
      <c r="O4661" s="19"/>
      <c r="P4661" s="97"/>
      <c r="Q4661" s="13"/>
      <c r="R4661"/>
      <c r="S4661" s="20"/>
      <c r="T4661" s="21"/>
    </row>
    <row r="4662" spans="1:20" x14ac:dyDescent="0.35">
      <c r="A4662" s="13"/>
      <c r="B4662" s="13"/>
      <c r="C4662" s="13"/>
      <c r="D4662" s="13"/>
      <c r="E4662" s="13"/>
      <c r="F4662" s="14"/>
      <c r="G4662" s="13"/>
      <c r="H4662" s="14"/>
      <c r="I4662" s="15"/>
      <c r="J4662" s="16"/>
      <c r="K4662" s="16"/>
      <c r="L4662" s="17"/>
      <c r="M4662" s="163"/>
      <c r="N4662" s="18"/>
      <c r="O4662" s="19"/>
      <c r="P4662" s="97"/>
      <c r="Q4662" s="13"/>
      <c r="R4662"/>
      <c r="S4662" s="20"/>
      <c r="T4662" s="21"/>
    </row>
    <row r="4663" spans="1:20" x14ac:dyDescent="0.35">
      <c r="A4663" s="13"/>
      <c r="B4663" s="13"/>
      <c r="C4663" s="13"/>
      <c r="D4663" s="13"/>
      <c r="E4663" s="13"/>
      <c r="F4663" s="14"/>
      <c r="G4663" s="13"/>
      <c r="H4663" s="14"/>
      <c r="I4663" s="15"/>
      <c r="J4663" s="16"/>
      <c r="K4663" s="16"/>
      <c r="L4663" s="17"/>
      <c r="M4663" s="163"/>
      <c r="N4663" s="18"/>
      <c r="O4663" s="19"/>
      <c r="P4663" s="97"/>
      <c r="Q4663" s="13"/>
      <c r="R4663"/>
      <c r="S4663" s="20"/>
      <c r="T4663" s="21"/>
    </row>
    <row r="4664" spans="1:20" x14ac:dyDescent="0.35">
      <c r="A4664" s="96"/>
      <c r="B4664" s="96"/>
      <c r="C4664" s="96"/>
      <c r="D4664" s="13"/>
      <c r="E4664" s="13"/>
      <c r="F4664" s="14"/>
      <c r="G4664" s="13"/>
      <c r="H4664" s="14"/>
      <c r="I4664" s="15"/>
      <c r="J4664" s="16"/>
      <c r="K4664" s="16"/>
      <c r="L4664" s="17"/>
      <c r="M4664" s="163"/>
      <c r="N4664" s="18"/>
      <c r="O4664" s="19"/>
      <c r="P4664" s="97"/>
      <c r="Q4664" s="13"/>
      <c r="R4664"/>
      <c r="S4664" s="20"/>
      <c r="T4664" s="21"/>
    </row>
    <row r="4665" spans="1:20" x14ac:dyDescent="0.35">
      <c r="A4665" s="96"/>
      <c r="B4665" s="96"/>
      <c r="C4665" s="96"/>
      <c r="D4665" s="13"/>
      <c r="E4665" s="13"/>
      <c r="F4665" s="14"/>
      <c r="G4665" s="13"/>
      <c r="H4665" s="14"/>
      <c r="I4665" s="15"/>
      <c r="J4665" s="16"/>
      <c r="K4665" s="16"/>
      <c r="L4665" s="17"/>
      <c r="M4665" s="163"/>
      <c r="N4665" s="18"/>
      <c r="O4665" s="19"/>
      <c r="P4665" s="97"/>
      <c r="Q4665" s="13"/>
      <c r="R4665"/>
      <c r="S4665" s="20"/>
      <c r="T4665" s="21"/>
    </row>
    <row r="4666" spans="1:20" x14ac:dyDescent="0.35">
      <c r="A4666" s="13"/>
      <c r="B4666" s="13"/>
      <c r="C4666" s="13"/>
      <c r="D4666" s="13"/>
      <c r="E4666" s="13"/>
      <c r="F4666" s="14"/>
      <c r="G4666" s="13"/>
      <c r="H4666" s="14"/>
      <c r="I4666" s="15"/>
      <c r="J4666" s="16"/>
      <c r="K4666" s="16"/>
      <c r="L4666" s="17"/>
      <c r="M4666" s="163"/>
      <c r="N4666" s="18"/>
      <c r="O4666" s="19"/>
      <c r="P4666" s="97"/>
      <c r="Q4666" s="13"/>
      <c r="R4666"/>
      <c r="S4666" s="20"/>
      <c r="T4666" s="21"/>
    </row>
    <row r="4667" spans="1:20" x14ac:dyDescent="0.35">
      <c r="A4667" s="96"/>
      <c r="B4667" s="96"/>
      <c r="C4667" s="96"/>
      <c r="D4667" s="13"/>
      <c r="E4667" s="13"/>
      <c r="F4667" s="14"/>
      <c r="G4667" s="13"/>
      <c r="H4667" s="14"/>
      <c r="I4667" s="15"/>
      <c r="J4667" s="16"/>
      <c r="K4667" s="16"/>
      <c r="L4667" s="17"/>
      <c r="M4667" s="163"/>
      <c r="N4667" s="18"/>
      <c r="O4667" s="19"/>
      <c r="P4667" s="97"/>
      <c r="Q4667" s="13"/>
      <c r="R4667"/>
      <c r="S4667" s="20"/>
      <c r="T4667" s="21"/>
    </row>
    <row r="4668" spans="1:20" x14ac:dyDescent="0.35">
      <c r="A4668" s="96"/>
      <c r="B4668" s="96"/>
      <c r="C4668" s="96"/>
      <c r="D4668" s="13"/>
      <c r="E4668" s="13"/>
      <c r="F4668" s="14"/>
      <c r="G4668" s="13"/>
      <c r="H4668" s="14"/>
      <c r="I4668" s="15"/>
      <c r="J4668" s="16"/>
      <c r="K4668" s="16"/>
      <c r="L4668" s="17"/>
      <c r="M4668" s="163"/>
      <c r="N4668" s="18"/>
      <c r="O4668" s="19"/>
      <c r="P4668" s="97"/>
      <c r="Q4668" s="13"/>
      <c r="R4668"/>
      <c r="S4668" s="20"/>
      <c r="T4668" s="21"/>
    </row>
    <row r="4669" spans="1:20" x14ac:dyDescent="0.35">
      <c r="A4669" s="13"/>
      <c r="B4669" s="13"/>
      <c r="C4669" s="13"/>
      <c r="D4669" s="13"/>
      <c r="E4669" s="13"/>
      <c r="F4669" s="14"/>
      <c r="G4669" s="13"/>
      <c r="H4669" s="14"/>
      <c r="I4669" s="15"/>
      <c r="J4669" s="16"/>
      <c r="K4669" s="16"/>
      <c r="L4669" s="17"/>
      <c r="M4669" s="163"/>
      <c r="N4669" s="18"/>
      <c r="O4669" s="19"/>
      <c r="P4669" s="97"/>
      <c r="Q4669" s="13"/>
      <c r="R4669"/>
      <c r="S4669" s="20"/>
      <c r="T4669" s="21"/>
    </row>
    <row r="4670" spans="1:20" x14ac:dyDescent="0.35">
      <c r="A4670" s="13"/>
      <c r="B4670" s="13"/>
      <c r="C4670" s="13"/>
      <c r="D4670" s="13"/>
      <c r="E4670" s="13"/>
      <c r="F4670" s="14"/>
      <c r="G4670" s="13"/>
      <c r="H4670" s="14"/>
      <c r="I4670" s="15"/>
      <c r="J4670" s="16"/>
      <c r="K4670" s="16"/>
      <c r="L4670" s="17"/>
      <c r="M4670" s="163"/>
      <c r="N4670" s="18"/>
      <c r="O4670" s="19"/>
      <c r="P4670" s="97"/>
      <c r="Q4670" s="13"/>
      <c r="R4670"/>
      <c r="S4670" s="20"/>
      <c r="T4670" s="21"/>
    </row>
    <row r="4671" spans="1:20" x14ac:dyDescent="0.35">
      <c r="A4671" s="96"/>
      <c r="B4671" s="96"/>
      <c r="C4671" s="96"/>
      <c r="D4671" s="13"/>
      <c r="E4671" s="13"/>
      <c r="F4671" s="14"/>
      <c r="G4671" s="13"/>
      <c r="H4671" s="14"/>
      <c r="I4671" s="15"/>
      <c r="J4671" s="16"/>
      <c r="K4671" s="16"/>
      <c r="L4671" s="17"/>
      <c r="M4671" s="163"/>
      <c r="N4671" s="18"/>
      <c r="O4671" s="19"/>
      <c r="P4671" s="97"/>
      <c r="Q4671" s="13"/>
      <c r="R4671"/>
      <c r="S4671" s="20"/>
      <c r="T4671" s="21"/>
    </row>
    <row r="4672" spans="1:20" x14ac:dyDescent="0.35">
      <c r="A4672" s="96"/>
      <c r="D4672" s="13"/>
      <c r="E4672" s="13"/>
      <c r="F4672" s="14"/>
      <c r="G4672" s="13"/>
      <c r="H4672" s="14"/>
      <c r="I4672" s="15"/>
      <c r="J4672" s="16"/>
      <c r="K4672" s="16"/>
      <c r="L4672" s="17"/>
      <c r="M4672" s="163"/>
      <c r="N4672" s="18"/>
      <c r="O4672" s="19"/>
      <c r="P4672" s="97"/>
      <c r="Q4672" s="13"/>
      <c r="R4672"/>
      <c r="S4672" s="20"/>
      <c r="T4672" s="21"/>
    </row>
    <row r="4673" spans="1:20" x14ac:dyDescent="0.35">
      <c r="A4673" s="13"/>
      <c r="B4673" s="13"/>
      <c r="C4673" s="13"/>
      <c r="D4673" s="13"/>
      <c r="E4673" s="13"/>
      <c r="F4673" s="14"/>
      <c r="G4673" s="13"/>
      <c r="H4673" s="14"/>
      <c r="I4673" s="15"/>
      <c r="J4673" s="16"/>
      <c r="K4673" s="16"/>
      <c r="L4673" s="17"/>
      <c r="M4673" s="163"/>
      <c r="N4673" s="18"/>
      <c r="O4673" s="19"/>
      <c r="P4673" s="97"/>
      <c r="Q4673" s="13"/>
      <c r="R4673"/>
      <c r="S4673" s="20"/>
      <c r="T4673" s="21"/>
    </row>
    <row r="4674" spans="1:20" x14ac:dyDescent="0.35">
      <c r="A4674" s="96"/>
      <c r="D4674" s="13"/>
      <c r="E4674" s="13"/>
      <c r="F4674" s="14"/>
      <c r="G4674" s="13"/>
      <c r="H4674" s="14"/>
      <c r="I4674" s="15"/>
      <c r="J4674" s="16"/>
      <c r="K4674" s="16"/>
      <c r="L4674" s="17"/>
      <c r="M4674" s="163"/>
      <c r="N4674" s="18"/>
      <c r="O4674" s="19"/>
      <c r="P4674" s="97"/>
      <c r="Q4674" s="13"/>
      <c r="R4674"/>
      <c r="S4674" s="20"/>
      <c r="T4674" s="21"/>
    </row>
    <row r="4675" spans="1:20" x14ac:dyDescent="0.35">
      <c r="A4675" s="13"/>
      <c r="B4675" s="13"/>
      <c r="C4675" s="13"/>
      <c r="D4675" s="13"/>
      <c r="E4675" s="13"/>
      <c r="F4675" s="14"/>
      <c r="G4675" s="13"/>
      <c r="H4675" s="14"/>
      <c r="I4675" s="15"/>
      <c r="J4675" s="16"/>
      <c r="K4675" s="16"/>
      <c r="L4675" s="17"/>
      <c r="M4675" s="163"/>
      <c r="N4675" s="18"/>
      <c r="O4675" s="19"/>
      <c r="P4675" s="97"/>
      <c r="Q4675" s="13"/>
      <c r="R4675"/>
      <c r="S4675" s="20"/>
      <c r="T4675" s="21"/>
    </row>
    <row r="4676" spans="1:20" x14ac:dyDescent="0.35">
      <c r="A4676" s="13"/>
      <c r="B4676" s="13"/>
      <c r="C4676" s="13"/>
      <c r="D4676" s="13"/>
      <c r="E4676" s="13"/>
      <c r="F4676" s="14"/>
      <c r="G4676" s="13"/>
      <c r="H4676" s="14"/>
      <c r="I4676" s="15"/>
      <c r="J4676" s="16"/>
      <c r="K4676" s="16"/>
      <c r="L4676" s="17"/>
      <c r="M4676" s="163"/>
      <c r="N4676" s="18"/>
      <c r="O4676" s="19"/>
      <c r="P4676" s="97"/>
      <c r="Q4676" s="13"/>
      <c r="R4676"/>
      <c r="S4676" s="20"/>
      <c r="T4676" s="21"/>
    </row>
    <row r="4677" spans="1:20" x14ac:dyDescent="0.35">
      <c r="A4677" s="13"/>
      <c r="B4677" s="13"/>
      <c r="C4677" s="13"/>
      <c r="D4677" s="13"/>
      <c r="E4677" s="13"/>
      <c r="F4677" s="14"/>
      <c r="G4677" s="13"/>
      <c r="H4677" s="14"/>
      <c r="I4677" s="15"/>
      <c r="J4677" s="16"/>
      <c r="K4677" s="16"/>
      <c r="L4677" s="17"/>
      <c r="M4677" s="163"/>
      <c r="N4677" s="18"/>
      <c r="O4677" s="19"/>
      <c r="P4677" s="97"/>
      <c r="Q4677" s="13"/>
      <c r="R4677"/>
      <c r="S4677" s="20"/>
      <c r="T4677" s="21"/>
    </row>
    <row r="4678" spans="1:20" x14ac:dyDescent="0.35">
      <c r="A4678" s="96"/>
      <c r="B4678" s="96"/>
      <c r="C4678" s="96"/>
      <c r="D4678" s="13"/>
      <c r="E4678" s="13"/>
      <c r="F4678" s="14"/>
      <c r="G4678" s="13"/>
      <c r="H4678" s="14"/>
      <c r="I4678" s="15"/>
      <c r="J4678" s="16"/>
      <c r="K4678" s="16"/>
      <c r="L4678" s="17"/>
      <c r="M4678" s="163"/>
      <c r="N4678" s="18"/>
      <c r="O4678" s="19"/>
      <c r="P4678" s="97"/>
      <c r="Q4678" s="13"/>
      <c r="R4678"/>
      <c r="S4678" s="20"/>
      <c r="T4678" s="21"/>
    </row>
    <row r="4679" spans="1:20" x14ac:dyDescent="0.35">
      <c r="A4679" s="13"/>
      <c r="B4679" s="13"/>
      <c r="C4679" s="13"/>
      <c r="D4679" s="13"/>
      <c r="E4679" s="13"/>
      <c r="F4679" s="14"/>
      <c r="G4679" s="13"/>
      <c r="H4679" s="14"/>
      <c r="I4679" s="15"/>
      <c r="J4679" s="16"/>
      <c r="K4679" s="16"/>
      <c r="L4679" s="17"/>
      <c r="M4679" s="163"/>
      <c r="N4679" s="18"/>
      <c r="O4679" s="19"/>
      <c r="P4679" s="97"/>
      <c r="Q4679" s="13"/>
      <c r="R4679"/>
      <c r="S4679" s="20"/>
      <c r="T4679" s="21"/>
    </row>
    <row r="4680" spans="1:20" x14ac:dyDescent="0.35">
      <c r="A4680" s="13"/>
      <c r="B4680" s="13"/>
      <c r="C4680" s="13"/>
      <c r="D4680" s="13"/>
      <c r="E4680" s="13"/>
      <c r="F4680" s="14"/>
      <c r="G4680" s="13"/>
      <c r="H4680" s="14"/>
      <c r="I4680" s="15"/>
      <c r="J4680" s="16"/>
      <c r="K4680" s="16"/>
      <c r="L4680" s="17"/>
      <c r="M4680" s="163"/>
      <c r="N4680" s="18"/>
      <c r="O4680" s="19"/>
      <c r="P4680" s="97"/>
      <c r="Q4680" s="13"/>
      <c r="R4680"/>
      <c r="S4680" s="20"/>
      <c r="T4680" s="21"/>
    </row>
    <row r="4681" spans="1:20" x14ac:dyDescent="0.35">
      <c r="A4681" s="96"/>
      <c r="D4681" s="13"/>
      <c r="E4681" s="13"/>
      <c r="F4681" s="14"/>
      <c r="G4681" s="13"/>
      <c r="H4681" s="14"/>
      <c r="I4681" s="15"/>
      <c r="J4681" s="16"/>
      <c r="K4681" s="16"/>
      <c r="L4681" s="17"/>
      <c r="M4681" s="163"/>
      <c r="N4681" s="18"/>
      <c r="O4681" s="19"/>
      <c r="P4681" s="97"/>
      <c r="Q4681" s="13"/>
      <c r="R4681"/>
      <c r="S4681" s="20"/>
      <c r="T4681" s="21"/>
    </row>
    <row r="4682" spans="1:20" x14ac:dyDescent="0.35">
      <c r="A4682" s="96"/>
      <c r="D4682" s="13"/>
      <c r="E4682" s="13"/>
      <c r="F4682" s="14"/>
      <c r="G4682" s="13"/>
      <c r="H4682" s="14"/>
      <c r="I4682" s="15"/>
      <c r="J4682" s="16"/>
      <c r="K4682" s="16"/>
      <c r="L4682" s="17"/>
      <c r="M4682" s="163"/>
      <c r="N4682" s="18"/>
      <c r="O4682" s="19"/>
      <c r="P4682" s="97"/>
      <c r="Q4682" s="13"/>
      <c r="R4682"/>
      <c r="S4682" s="20"/>
      <c r="T4682" s="21"/>
    </row>
    <row r="4683" spans="1:20" x14ac:dyDescent="0.35">
      <c r="A4683" s="96"/>
      <c r="D4683" s="13"/>
      <c r="E4683" s="13"/>
      <c r="F4683" s="14"/>
      <c r="G4683" s="13"/>
      <c r="H4683" s="14"/>
      <c r="I4683" s="15"/>
      <c r="J4683" s="16"/>
      <c r="K4683" s="16"/>
      <c r="L4683" s="17"/>
      <c r="M4683" s="163"/>
      <c r="N4683" s="18"/>
      <c r="O4683" s="19"/>
      <c r="P4683" s="97"/>
      <c r="Q4683" s="13"/>
      <c r="R4683"/>
      <c r="S4683" s="20"/>
      <c r="T4683" s="21"/>
    </row>
    <row r="4684" spans="1:20" x14ac:dyDescent="0.35">
      <c r="A4684" s="13"/>
      <c r="B4684" s="13"/>
      <c r="C4684" s="13"/>
      <c r="D4684" s="13"/>
      <c r="E4684" s="13"/>
      <c r="F4684" s="14"/>
      <c r="G4684" s="13"/>
      <c r="H4684" s="14"/>
      <c r="I4684" s="15"/>
      <c r="J4684" s="16"/>
      <c r="K4684" s="16"/>
      <c r="L4684" s="17"/>
      <c r="M4684" s="163"/>
      <c r="N4684" s="18"/>
      <c r="O4684" s="19"/>
      <c r="P4684" s="97"/>
      <c r="Q4684" s="13"/>
      <c r="R4684"/>
      <c r="S4684" s="20"/>
      <c r="T4684" s="21"/>
    </row>
    <row r="4685" spans="1:20" x14ac:dyDescent="0.35">
      <c r="A4685" s="96"/>
      <c r="D4685" s="13"/>
      <c r="E4685" s="13"/>
      <c r="F4685" s="14"/>
      <c r="G4685" s="13"/>
      <c r="H4685" s="14"/>
      <c r="I4685" s="15"/>
      <c r="J4685" s="16"/>
      <c r="K4685" s="16"/>
      <c r="L4685" s="17"/>
      <c r="M4685" s="163"/>
      <c r="N4685" s="18"/>
      <c r="O4685" s="19"/>
      <c r="P4685" s="97"/>
      <c r="Q4685" s="13"/>
      <c r="R4685"/>
      <c r="S4685" s="20"/>
      <c r="T4685" s="21"/>
    </row>
    <row r="4686" spans="1:20" x14ac:dyDescent="0.35">
      <c r="A4686" s="13"/>
      <c r="B4686" s="13"/>
      <c r="C4686" s="13"/>
      <c r="D4686" s="13"/>
      <c r="E4686" s="13"/>
      <c r="F4686" s="14"/>
      <c r="G4686" s="13"/>
      <c r="H4686" s="14"/>
      <c r="I4686" s="15"/>
      <c r="J4686" s="16"/>
      <c r="K4686" s="16"/>
      <c r="L4686" s="17"/>
      <c r="M4686" s="163"/>
      <c r="N4686" s="18"/>
      <c r="O4686" s="19"/>
      <c r="P4686" s="97"/>
      <c r="Q4686" s="13"/>
      <c r="R4686"/>
      <c r="S4686" s="20"/>
      <c r="T4686" s="21"/>
    </row>
    <row r="4687" spans="1:20" x14ac:dyDescent="0.35">
      <c r="A4687" s="96"/>
      <c r="B4687" s="96"/>
      <c r="C4687" s="96"/>
      <c r="D4687" s="13"/>
      <c r="E4687" s="13"/>
      <c r="F4687" s="14"/>
      <c r="G4687" s="13"/>
      <c r="H4687" s="14"/>
      <c r="I4687" s="15"/>
      <c r="J4687" s="16"/>
      <c r="K4687" s="16"/>
      <c r="L4687" s="17"/>
      <c r="M4687" s="163"/>
      <c r="N4687" s="18"/>
      <c r="O4687" s="19"/>
      <c r="P4687" s="97"/>
      <c r="Q4687" s="13"/>
      <c r="R4687"/>
      <c r="S4687" s="20"/>
      <c r="T4687" s="21"/>
    </row>
    <row r="4688" spans="1:20" x14ac:dyDescent="0.35">
      <c r="A4688" s="96"/>
      <c r="B4688" s="96"/>
      <c r="C4688" s="96"/>
      <c r="D4688" s="13"/>
      <c r="E4688" s="13"/>
      <c r="F4688" s="14"/>
      <c r="G4688" s="13"/>
      <c r="H4688" s="14"/>
      <c r="I4688" s="15"/>
      <c r="J4688" s="16"/>
      <c r="K4688" s="16"/>
      <c r="L4688" s="17"/>
      <c r="M4688" s="163"/>
      <c r="N4688" s="18"/>
      <c r="O4688" s="19"/>
      <c r="P4688" s="97"/>
      <c r="Q4688" s="13"/>
      <c r="R4688"/>
      <c r="S4688" s="20"/>
      <c r="T4688" s="21"/>
    </row>
    <row r="4689" spans="1:20" x14ac:dyDescent="0.35">
      <c r="A4689" s="13"/>
      <c r="B4689" s="13"/>
      <c r="C4689" s="13"/>
      <c r="D4689" s="13"/>
      <c r="E4689" s="13"/>
      <c r="F4689" s="14"/>
      <c r="G4689" s="13"/>
      <c r="H4689" s="14"/>
      <c r="I4689" s="15"/>
      <c r="J4689" s="16"/>
      <c r="K4689" s="16"/>
      <c r="L4689" s="17"/>
      <c r="M4689" s="163"/>
      <c r="N4689" s="18"/>
      <c r="O4689" s="19"/>
      <c r="P4689" s="97"/>
      <c r="Q4689" s="13"/>
      <c r="R4689"/>
      <c r="S4689" s="20"/>
      <c r="T4689" s="21"/>
    </row>
    <row r="4690" spans="1:20" x14ac:dyDescent="0.35">
      <c r="A4690" s="96"/>
      <c r="B4690" s="96"/>
      <c r="C4690" s="96"/>
      <c r="D4690" s="13"/>
      <c r="E4690" s="13"/>
      <c r="F4690" s="14"/>
      <c r="G4690" s="13"/>
      <c r="H4690" s="14"/>
      <c r="I4690" s="15"/>
      <c r="J4690" s="16"/>
      <c r="K4690" s="16"/>
      <c r="L4690" s="17"/>
      <c r="M4690" s="163"/>
      <c r="N4690" s="18"/>
      <c r="O4690" s="19"/>
      <c r="P4690" s="97"/>
      <c r="Q4690" s="13"/>
      <c r="R4690"/>
      <c r="S4690" s="20"/>
      <c r="T4690" s="21"/>
    </row>
    <row r="4691" spans="1:20" x14ac:dyDescent="0.35">
      <c r="A4691" s="96"/>
      <c r="D4691" s="13"/>
      <c r="E4691" s="13"/>
      <c r="F4691" s="14"/>
      <c r="G4691" s="13"/>
      <c r="H4691" s="14"/>
      <c r="I4691" s="15"/>
      <c r="J4691" s="16"/>
      <c r="K4691" s="16"/>
      <c r="L4691" s="17"/>
      <c r="M4691" s="163"/>
      <c r="N4691" s="18"/>
      <c r="O4691" s="19"/>
      <c r="P4691" s="97"/>
      <c r="Q4691" s="13"/>
      <c r="R4691"/>
      <c r="S4691" s="20"/>
      <c r="T4691" s="21"/>
    </row>
    <row r="4692" spans="1:20" x14ac:dyDescent="0.35">
      <c r="A4692" s="13"/>
      <c r="B4692" s="13"/>
      <c r="C4692" s="13"/>
      <c r="D4692" s="13"/>
      <c r="E4692" s="13"/>
      <c r="F4692" s="14"/>
      <c r="G4692" s="13"/>
      <c r="H4692" s="14"/>
      <c r="I4692" s="15"/>
      <c r="J4692" s="16"/>
      <c r="K4692" s="16"/>
      <c r="L4692" s="17"/>
      <c r="M4692" s="163"/>
      <c r="N4692" s="18"/>
      <c r="O4692" s="19"/>
      <c r="P4692" s="97"/>
      <c r="Q4692" s="13"/>
      <c r="R4692"/>
      <c r="S4692" s="20"/>
      <c r="T4692" s="21"/>
    </row>
    <row r="4693" spans="1:20" x14ac:dyDescent="0.35">
      <c r="A4693" s="13"/>
      <c r="B4693" s="13"/>
      <c r="C4693" s="13"/>
      <c r="D4693" s="13"/>
      <c r="E4693" s="13"/>
      <c r="F4693" s="14"/>
      <c r="G4693" s="13"/>
      <c r="H4693" s="14"/>
      <c r="I4693" s="15"/>
      <c r="J4693" s="16"/>
      <c r="K4693" s="16"/>
      <c r="L4693" s="17"/>
      <c r="M4693" s="163"/>
      <c r="N4693" s="18"/>
      <c r="O4693" s="19"/>
      <c r="P4693" s="97"/>
      <c r="Q4693" s="13"/>
      <c r="R4693"/>
      <c r="S4693" s="20"/>
      <c r="T4693" s="21"/>
    </row>
    <row r="4694" spans="1:20" x14ac:dyDescent="0.35">
      <c r="A4694" s="96"/>
      <c r="D4694" s="13"/>
      <c r="E4694" s="13"/>
      <c r="F4694" s="14"/>
      <c r="G4694" s="13"/>
      <c r="H4694" s="14"/>
      <c r="I4694" s="15"/>
      <c r="J4694" s="16"/>
      <c r="K4694" s="16"/>
      <c r="L4694" s="17"/>
      <c r="M4694" s="163"/>
      <c r="N4694" s="18"/>
      <c r="O4694" s="19"/>
      <c r="P4694" s="97"/>
      <c r="Q4694" s="13"/>
      <c r="R4694"/>
      <c r="S4694" s="20"/>
      <c r="T4694" s="21"/>
    </row>
    <row r="4695" spans="1:20" x14ac:dyDescent="0.35">
      <c r="A4695" s="96"/>
      <c r="D4695" s="13"/>
      <c r="E4695" s="13"/>
      <c r="F4695" s="14"/>
      <c r="G4695" s="13"/>
      <c r="H4695" s="14"/>
      <c r="I4695" s="15"/>
      <c r="J4695" s="16"/>
      <c r="K4695" s="16"/>
      <c r="L4695" s="17"/>
      <c r="M4695" s="163"/>
      <c r="N4695" s="18"/>
      <c r="O4695" s="19"/>
      <c r="P4695" s="97"/>
      <c r="Q4695" s="13"/>
      <c r="R4695"/>
      <c r="S4695" s="20"/>
      <c r="T4695" s="21"/>
    </row>
    <row r="4696" spans="1:20" x14ac:dyDescent="0.35">
      <c r="A4696" s="96"/>
      <c r="D4696" s="13"/>
      <c r="E4696" s="13"/>
      <c r="F4696" s="14"/>
      <c r="G4696" s="13"/>
      <c r="H4696" s="14"/>
      <c r="I4696" s="15"/>
      <c r="J4696" s="16"/>
      <c r="K4696" s="16"/>
      <c r="L4696" s="17"/>
      <c r="M4696" s="163"/>
      <c r="N4696" s="18"/>
      <c r="O4696" s="19"/>
      <c r="P4696" s="97"/>
      <c r="Q4696" s="13"/>
      <c r="R4696"/>
      <c r="S4696" s="20"/>
      <c r="T4696" s="21"/>
    </row>
    <row r="4697" spans="1:20" x14ac:dyDescent="0.35">
      <c r="A4697" s="13"/>
      <c r="B4697" s="13"/>
      <c r="C4697" s="13"/>
      <c r="D4697" s="13"/>
      <c r="E4697" s="13"/>
      <c r="F4697" s="14"/>
      <c r="G4697" s="13"/>
      <c r="H4697" s="14"/>
      <c r="I4697" s="15"/>
      <c r="J4697" s="16"/>
      <c r="K4697" s="16"/>
      <c r="L4697" s="17"/>
      <c r="M4697" s="163"/>
      <c r="N4697" s="18"/>
      <c r="O4697" s="19"/>
      <c r="P4697" s="97"/>
      <c r="Q4697" s="13"/>
      <c r="R4697"/>
      <c r="S4697" s="20"/>
      <c r="T4697" s="21"/>
    </row>
    <row r="4698" spans="1:20" x14ac:dyDescent="0.35">
      <c r="A4698" s="13"/>
      <c r="B4698" s="13"/>
      <c r="C4698" s="13"/>
      <c r="D4698" s="13"/>
      <c r="E4698" s="13"/>
      <c r="F4698" s="14"/>
      <c r="G4698" s="13"/>
      <c r="H4698" s="14"/>
      <c r="I4698" s="15"/>
      <c r="J4698" s="16"/>
      <c r="K4698" s="16"/>
      <c r="L4698" s="17"/>
      <c r="M4698" s="163"/>
      <c r="N4698" s="18"/>
      <c r="O4698" s="19"/>
      <c r="P4698" s="97"/>
      <c r="Q4698" s="13"/>
      <c r="R4698"/>
      <c r="S4698" s="20"/>
      <c r="T4698" s="21"/>
    </row>
    <row r="4699" spans="1:20" x14ac:dyDescent="0.35">
      <c r="A4699" s="96"/>
      <c r="B4699" s="96"/>
      <c r="C4699" s="96"/>
      <c r="D4699" s="13"/>
      <c r="E4699" s="13"/>
      <c r="F4699" s="14"/>
      <c r="G4699" s="13"/>
      <c r="H4699" s="14"/>
      <c r="I4699" s="15"/>
      <c r="J4699" s="16"/>
      <c r="K4699" s="16"/>
      <c r="L4699" s="17"/>
      <c r="M4699" s="163"/>
      <c r="N4699" s="18"/>
      <c r="O4699" s="19"/>
      <c r="P4699" s="97"/>
      <c r="Q4699" s="13"/>
      <c r="R4699"/>
      <c r="S4699" s="20"/>
      <c r="T4699" s="21"/>
    </row>
    <row r="4700" spans="1:20" x14ac:dyDescent="0.35">
      <c r="A4700" s="96"/>
      <c r="B4700" s="96"/>
      <c r="C4700" s="96"/>
      <c r="D4700" s="13"/>
      <c r="E4700" s="13"/>
      <c r="F4700" s="14"/>
      <c r="G4700" s="13"/>
      <c r="H4700" s="14"/>
      <c r="I4700" s="15"/>
      <c r="J4700" s="16"/>
      <c r="K4700" s="16"/>
      <c r="L4700" s="17"/>
      <c r="M4700" s="163"/>
      <c r="N4700" s="18"/>
      <c r="O4700" s="19"/>
      <c r="P4700" s="97"/>
      <c r="Q4700" s="13"/>
      <c r="R4700"/>
      <c r="S4700" s="20"/>
      <c r="T4700" s="21"/>
    </row>
    <row r="4701" spans="1:20" x14ac:dyDescent="0.35">
      <c r="A4701" s="96"/>
      <c r="D4701" s="13"/>
      <c r="E4701" s="13"/>
      <c r="F4701" s="14"/>
      <c r="G4701" s="13"/>
      <c r="H4701" s="14"/>
      <c r="I4701" s="15"/>
      <c r="J4701" s="16"/>
      <c r="K4701" s="16"/>
      <c r="L4701" s="17"/>
      <c r="M4701" s="163"/>
      <c r="N4701" s="18"/>
      <c r="O4701" s="19"/>
      <c r="P4701" s="97"/>
      <c r="Q4701" s="13"/>
      <c r="R4701"/>
      <c r="S4701" s="20"/>
      <c r="T4701" s="21"/>
    </row>
    <row r="4702" spans="1:20" x14ac:dyDescent="0.35">
      <c r="A4702" s="96"/>
      <c r="B4702" s="96"/>
      <c r="C4702" s="96"/>
      <c r="D4702" s="13"/>
      <c r="E4702" s="13"/>
      <c r="F4702" s="14"/>
      <c r="G4702" s="13"/>
      <c r="H4702" s="14"/>
      <c r="I4702" s="15"/>
      <c r="J4702" s="16"/>
      <c r="K4702" s="16"/>
      <c r="L4702" s="17"/>
      <c r="M4702" s="163"/>
      <c r="N4702" s="18"/>
      <c r="O4702" s="19"/>
      <c r="P4702" s="97"/>
      <c r="Q4702" s="13"/>
      <c r="R4702"/>
      <c r="S4702" s="20"/>
      <c r="T4702" s="21"/>
    </row>
    <row r="4703" spans="1:20" x14ac:dyDescent="0.35">
      <c r="A4703" s="96"/>
      <c r="D4703" s="13"/>
      <c r="E4703" s="13"/>
      <c r="F4703" s="14"/>
      <c r="G4703" s="13"/>
      <c r="H4703" s="14"/>
      <c r="I4703" s="15"/>
      <c r="J4703" s="16"/>
      <c r="K4703" s="16"/>
      <c r="L4703" s="17"/>
      <c r="M4703" s="163"/>
      <c r="N4703" s="18"/>
      <c r="O4703" s="19"/>
      <c r="P4703" s="97"/>
      <c r="Q4703" s="13"/>
      <c r="R4703"/>
      <c r="S4703" s="20"/>
      <c r="T4703" s="21"/>
    </row>
    <row r="4704" spans="1:20" x14ac:dyDescent="0.35">
      <c r="A4704" s="96"/>
      <c r="B4704" s="96"/>
      <c r="C4704" s="96"/>
      <c r="D4704" s="13"/>
      <c r="E4704" s="13"/>
      <c r="F4704" s="14"/>
      <c r="G4704" s="13"/>
      <c r="H4704" s="14"/>
      <c r="I4704" s="15"/>
      <c r="J4704" s="16"/>
      <c r="K4704" s="16"/>
      <c r="L4704" s="17"/>
      <c r="M4704" s="163"/>
      <c r="N4704" s="18"/>
      <c r="O4704" s="19"/>
      <c r="P4704" s="97"/>
      <c r="Q4704" s="13"/>
      <c r="R4704"/>
      <c r="S4704" s="20"/>
      <c r="T4704" s="21"/>
    </row>
    <row r="4705" spans="1:20" x14ac:dyDescent="0.35">
      <c r="A4705" s="96"/>
      <c r="B4705" s="96"/>
      <c r="C4705" s="96"/>
      <c r="D4705" s="13"/>
      <c r="E4705" s="13"/>
      <c r="F4705" s="14"/>
      <c r="G4705" s="13"/>
      <c r="H4705" s="14"/>
      <c r="I4705" s="15"/>
      <c r="J4705" s="16"/>
      <c r="K4705" s="16"/>
      <c r="L4705" s="17"/>
      <c r="M4705" s="163"/>
      <c r="N4705" s="18"/>
      <c r="O4705" s="19"/>
      <c r="P4705" s="97"/>
      <c r="Q4705" s="13"/>
      <c r="R4705"/>
      <c r="S4705" s="20"/>
      <c r="T4705" s="21"/>
    </row>
    <row r="4706" spans="1:20" x14ac:dyDescent="0.35">
      <c r="A4706" s="96"/>
      <c r="B4706" s="96"/>
      <c r="C4706" s="96"/>
      <c r="D4706" s="13"/>
      <c r="E4706" s="13"/>
      <c r="F4706" s="14"/>
      <c r="G4706" s="13"/>
      <c r="H4706" s="14"/>
      <c r="I4706" s="15"/>
      <c r="J4706" s="16"/>
      <c r="K4706" s="16"/>
      <c r="L4706" s="17"/>
      <c r="M4706" s="163"/>
      <c r="N4706" s="18"/>
      <c r="O4706" s="19"/>
      <c r="P4706" s="97"/>
      <c r="Q4706" s="13"/>
      <c r="R4706"/>
      <c r="S4706" s="20"/>
      <c r="T4706" s="21"/>
    </row>
    <row r="4707" spans="1:20" x14ac:dyDescent="0.35">
      <c r="A4707" s="13"/>
      <c r="B4707" s="13"/>
      <c r="C4707" s="13"/>
      <c r="D4707" s="13"/>
      <c r="E4707" s="13"/>
      <c r="F4707" s="14"/>
      <c r="G4707" s="13"/>
      <c r="H4707" s="14"/>
      <c r="I4707" s="15"/>
      <c r="J4707" s="16"/>
      <c r="K4707" s="16"/>
      <c r="L4707" s="17"/>
      <c r="M4707" s="163"/>
      <c r="N4707" s="18"/>
      <c r="O4707" s="19"/>
      <c r="P4707" s="97"/>
      <c r="Q4707" s="13"/>
      <c r="R4707"/>
      <c r="S4707" s="20"/>
      <c r="T4707" s="21"/>
    </row>
    <row r="4708" spans="1:20" x14ac:dyDescent="0.35">
      <c r="A4708" s="96"/>
      <c r="D4708" s="13"/>
      <c r="E4708" s="13"/>
      <c r="F4708" s="14"/>
      <c r="G4708" s="13"/>
      <c r="H4708" s="14"/>
      <c r="I4708" s="15"/>
      <c r="J4708" s="16"/>
      <c r="K4708" s="16"/>
      <c r="L4708" s="17"/>
      <c r="M4708" s="163"/>
      <c r="N4708" s="18"/>
      <c r="O4708" s="19"/>
      <c r="P4708" s="97"/>
      <c r="Q4708" s="13"/>
      <c r="R4708"/>
      <c r="S4708" s="20"/>
      <c r="T4708" s="21"/>
    </row>
    <row r="4709" spans="1:20" x14ac:dyDescent="0.35">
      <c r="A4709" s="96"/>
      <c r="D4709" s="13"/>
      <c r="E4709" s="13"/>
      <c r="F4709" s="14"/>
      <c r="G4709" s="13"/>
      <c r="H4709" s="14"/>
      <c r="I4709" s="15"/>
      <c r="J4709" s="16"/>
      <c r="K4709" s="16"/>
      <c r="L4709" s="17"/>
      <c r="M4709" s="163"/>
      <c r="N4709" s="18"/>
      <c r="O4709" s="19"/>
      <c r="P4709" s="97"/>
      <c r="Q4709" s="13"/>
      <c r="R4709"/>
      <c r="S4709" s="20"/>
      <c r="T4709" s="21"/>
    </row>
    <row r="4710" spans="1:20" x14ac:dyDescent="0.35">
      <c r="A4710" s="96"/>
      <c r="D4710" s="13"/>
      <c r="E4710" s="13"/>
      <c r="F4710" s="14"/>
      <c r="G4710" s="13"/>
      <c r="H4710" s="14"/>
      <c r="I4710" s="15"/>
      <c r="J4710" s="16"/>
      <c r="K4710" s="16"/>
      <c r="L4710" s="17"/>
      <c r="M4710" s="163"/>
      <c r="N4710" s="18"/>
      <c r="O4710" s="19"/>
      <c r="P4710" s="97"/>
      <c r="Q4710" s="13"/>
      <c r="R4710"/>
      <c r="S4710" s="20"/>
      <c r="T4710" s="21"/>
    </row>
    <row r="4711" spans="1:20" x14ac:dyDescent="0.35">
      <c r="A4711" s="96"/>
      <c r="D4711" s="13"/>
      <c r="E4711" s="13"/>
      <c r="F4711" s="14"/>
      <c r="G4711" s="13"/>
      <c r="H4711" s="14"/>
      <c r="I4711" s="15"/>
      <c r="J4711" s="16"/>
      <c r="K4711" s="16"/>
      <c r="L4711" s="17"/>
      <c r="M4711" s="163"/>
      <c r="N4711" s="18"/>
      <c r="O4711" s="19"/>
      <c r="P4711" s="97"/>
      <c r="Q4711" s="13"/>
      <c r="R4711"/>
      <c r="S4711" s="20"/>
      <c r="T4711" s="21"/>
    </row>
    <row r="4712" spans="1:20" x14ac:dyDescent="0.35">
      <c r="A4712" s="96"/>
      <c r="B4712" s="96"/>
      <c r="C4712" s="96"/>
      <c r="D4712" s="13"/>
      <c r="E4712" s="13"/>
      <c r="F4712" s="14"/>
      <c r="G4712" s="13"/>
      <c r="H4712" s="14"/>
      <c r="I4712" s="15"/>
      <c r="J4712" s="16"/>
      <c r="K4712" s="16"/>
      <c r="L4712" s="17"/>
      <c r="M4712" s="163"/>
      <c r="N4712" s="18"/>
      <c r="O4712" s="19"/>
      <c r="P4712" s="97"/>
      <c r="Q4712" s="13"/>
      <c r="R4712"/>
      <c r="S4712" s="20"/>
      <c r="T4712" s="21"/>
    </row>
    <row r="4713" spans="1:20" x14ac:dyDescent="0.35">
      <c r="A4713" s="13"/>
      <c r="B4713" s="13"/>
      <c r="C4713" s="13"/>
      <c r="D4713" s="13"/>
      <c r="E4713" s="13"/>
      <c r="F4713" s="14"/>
      <c r="G4713" s="13"/>
      <c r="H4713" s="14"/>
      <c r="I4713" s="15"/>
      <c r="J4713" s="16"/>
      <c r="K4713" s="16"/>
      <c r="L4713" s="17"/>
      <c r="M4713" s="163"/>
      <c r="N4713" s="18"/>
      <c r="O4713" s="19"/>
      <c r="P4713" s="97"/>
      <c r="Q4713" s="13"/>
      <c r="R4713"/>
      <c r="S4713" s="20"/>
      <c r="T4713" s="21"/>
    </row>
    <row r="4714" spans="1:20" x14ac:dyDescent="0.35">
      <c r="A4714" s="96"/>
      <c r="B4714" s="96"/>
      <c r="C4714" s="96"/>
      <c r="D4714" s="13"/>
      <c r="E4714" s="13"/>
      <c r="F4714" s="14"/>
      <c r="G4714" s="13"/>
      <c r="H4714" s="14"/>
      <c r="I4714" s="15"/>
      <c r="J4714" s="16"/>
      <c r="K4714" s="16"/>
      <c r="L4714" s="17"/>
      <c r="M4714" s="163"/>
      <c r="N4714" s="18"/>
      <c r="O4714" s="19"/>
      <c r="P4714" s="97"/>
      <c r="Q4714" s="13"/>
      <c r="R4714"/>
      <c r="S4714" s="20"/>
      <c r="T4714" s="21"/>
    </row>
    <row r="4715" spans="1:20" x14ac:dyDescent="0.35">
      <c r="A4715" s="96"/>
      <c r="B4715" s="96"/>
      <c r="C4715" s="96"/>
      <c r="D4715" s="13"/>
      <c r="E4715" s="13"/>
      <c r="F4715" s="14"/>
      <c r="G4715" s="13"/>
      <c r="H4715" s="14"/>
      <c r="I4715" s="15"/>
      <c r="J4715" s="16"/>
      <c r="K4715" s="16"/>
      <c r="L4715" s="17"/>
      <c r="M4715" s="163"/>
      <c r="N4715" s="18"/>
      <c r="O4715" s="19"/>
      <c r="P4715" s="97"/>
      <c r="Q4715" s="13"/>
      <c r="R4715"/>
      <c r="S4715" s="20"/>
      <c r="T4715" s="21"/>
    </row>
    <row r="4716" spans="1:20" x14ac:dyDescent="0.35">
      <c r="A4716" s="13"/>
      <c r="B4716" s="13"/>
      <c r="C4716" s="13"/>
      <c r="D4716" s="13"/>
      <c r="E4716" s="13"/>
      <c r="F4716" s="14"/>
      <c r="G4716" s="13"/>
      <c r="H4716" s="14"/>
      <c r="I4716" s="15"/>
      <c r="J4716" s="16"/>
      <c r="K4716" s="16"/>
      <c r="L4716" s="17"/>
      <c r="M4716" s="163"/>
      <c r="N4716" s="18"/>
      <c r="O4716" s="19"/>
      <c r="P4716" s="97"/>
      <c r="Q4716" s="13"/>
      <c r="R4716"/>
      <c r="S4716" s="20"/>
      <c r="T4716" s="21"/>
    </row>
    <row r="4717" spans="1:20" x14ac:dyDescent="0.35">
      <c r="A4717" s="96"/>
      <c r="B4717" s="96"/>
      <c r="C4717" s="96"/>
      <c r="D4717" s="13"/>
      <c r="E4717" s="13"/>
      <c r="F4717" s="14"/>
      <c r="G4717" s="13"/>
      <c r="H4717" s="14"/>
      <c r="I4717" s="15"/>
      <c r="J4717" s="16"/>
      <c r="K4717" s="16"/>
      <c r="L4717" s="17"/>
      <c r="M4717" s="163"/>
      <c r="N4717" s="18"/>
      <c r="O4717" s="19"/>
      <c r="P4717" s="97"/>
      <c r="Q4717" s="13"/>
      <c r="R4717"/>
      <c r="S4717" s="20"/>
      <c r="T4717" s="21"/>
    </row>
    <row r="4718" spans="1:20" x14ac:dyDescent="0.35">
      <c r="A4718" s="96"/>
      <c r="B4718" s="96"/>
      <c r="C4718" s="96"/>
      <c r="D4718" s="13"/>
      <c r="E4718" s="13"/>
      <c r="F4718" s="14"/>
      <c r="G4718" s="13"/>
      <c r="H4718" s="14"/>
      <c r="I4718" s="15"/>
      <c r="J4718" s="16"/>
      <c r="K4718" s="16"/>
      <c r="L4718" s="17"/>
      <c r="M4718" s="163"/>
      <c r="N4718" s="18"/>
      <c r="O4718" s="19"/>
      <c r="P4718" s="97"/>
      <c r="Q4718" s="13"/>
      <c r="R4718"/>
      <c r="S4718" s="20"/>
      <c r="T4718" s="21"/>
    </row>
    <row r="4719" spans="1:20" x14ac:dyDescent="0.35">
      <c r="A4719" s="96"/>
      <c r="D4719" s="13"/>
      <c r="E4719" s="13"/>
      <c r="F4719" s="14"/>
      <c r="G4719" s="13"/>
      <c r="H4719" s="14"/>
      <c r="I4719" s="15"/>
      <c r="J4719" s="16"/>
      <c r="K4719" s="16"/>
      <c r="L4719" s="17"/>
      <c r="M4719" s="163"/>
      <c r="N4719" s="18"/>
      <c r="O4719" s="19"/>
      <c r="P4719" s="97"/>
      <c r="Q4719" s="13"/>
      <c r="R4719"/>
      <c r="S4719" s="20"/>
      <c r="T4719" s="21"/>
    </row>
    <row r="4720" spans="1:20" x14ac:dyDescent="0.35">
      <c r="A4720" s="13"/>
      <c r="B4720" s="13"/>
      <c r="C4720" s="13"/>
      <c r="D4720" s="13"/>
      <c r="E4720" s="13"/>
      <c r="F4720" s="14"/>
      <c r="G4720" s="13"/>
      <c r="H4720" s="14"/>
      <c r="I4720" s="15"/>
      <c r="J4720" s="16"/>
      <c r="K4720" s="16"/>
      <c r="L4720" s="17"/>
      <c r="M4720" s="163"/>
      <c r="N4720" s="18"/>
      <c r="O4720" s="19"/>
      <c r="P4720" s="97"/>
      <c r="Q4720" s="13"/>
      <c r="R4720"/>
      <c r="S4720" s="20"/>
      <c r="T4720" s="21"/>
    </row>
    <row r="4721" spans="1:20" x14ac:dyDescent="0.35">
      <c r="A4721" s="13"/>
      <c r="B4721" s="13"/>
      <c r="C4721" s="13"/>
      <c r="D4721" s="13"/>
      <c r="E4721" s="13"/>
      <c r="F4721" s="14"/>
      <c r="G4721" s="13"/>
      <c r="H4721" s="14"/>
      <c r="I4721" s="15"/>
      <c r="J4721" s="16"/>
      <c r="K4721" s="16"/>
      <c r="L4721" s="17"/>
      <c r="M4721" s="163"/>
      <c r="N4721" s="18"/>
      <c r="O4721" s="19"/>
      <c r="P4721" s="97"/>
      <c r="Q4721" s="13"/>
      <c r="R4721"/>
      <c r="S4721" s="20"/>
      <c r="T4721" s="21"/>
    </row>
    <row r="4722" spans="1:20" x14ac:dyDescent="0.35">
      <c r="A4722" s="96"/>
      <c r="D4722" s="13"/>
      <c r="E4722" s="13"/>
      <c r="F4722" s="14"/>
      <c r="G4722" s="13"/>
      <c r="H4722" s="14"/>
      <c r="I4722" s="15"/>
      <c r="J4722" s="16"/>
      <c r="K4722" s="16"/>
      <c r="L4722" s="17"/>
      <c r="M4722" s="163"/>
      <c r="N4722" s="18"/>
      <c r="O4722" s="19"/>
      <c r="P4722" s="97"/>
      <c r="Q4722" s="13"/>
      <c r="R4722"/>
      <c r="S4722" s="20"/>
      <c r="T4722" s="21"/>
    </row>
    <row r="4723" spans="1:20" x14ac:dyDescent="0.35">
      <c r="A4723" s="96"/>
      <c r="D4723" s="13"/>
      <c r="E4723" s="13"/>
      <c r="F4723" s="14"/>
      <c r="G4723" s="13"/>
      <c r="H4723" s="14"/>
      <c r="I4723" s="15"/>
      <c r="J4723" s="16"/>
      <c r="K4723" s="16"/>
      <c r="L4723" s="17"/>
      <c r="M4723" s="163"/>
      <c r="N4723" s="18"/>
      <c r="O4723" s="19"/>
      <c r="P4723" s="97"/>
      <c r="Q4723" s="13"/>
      <c r="R4723"/>
      <c r="S4723" s="20"/>
      <c r="T4723" s="21"/>
    </row>
    <row r="4724" spans="1:20" x14ac:dyDescent="0.35">
      <c r="A4724" s="96"/>
      <c r="B4724" s="96"/>
      <c r="C4724" s="96"/>
      <c r="D4724" s="13"/>
      <c r="E4724" s="13"/>
      <c r="F4724" s="14"/>
      <c r="G4724" s="13"/>
      <c r="H4724" s="14"/>
      <c r="I4724" s="15"/>
      <c r="J4724" s="16"/>
      <c r="K4724" s="16"/>
      <c r="L4724" s="17"/>
      <c r="M4724" s="163"/>
      <c r="N4724" s="18"/>
      <c r="O4724" s="19"/>
      <c r="P4724" s="97"/>
      <c r="Q4724" s="13"/>
      <c r="R4724"/>
      <c r="S4724" s="20"/>
      <c r="T4724" s="21"/>
    </row>
    <row r="4725" spans="1:20" x14ac:dyDescent="0.35">
      <c r="A4725" s="96"/>
      <c r="B4725" s="96"/>
      <c r="C4725" s="96"/>
      <c r="D4725" s="13"/>
      <c r="E4725" s="13"/>
      <c r="F4725" s="14"/>
      <c r="G4725" s="13"/>
      <c r="H4725" s="14"/>
      <c r="I4725" s="15"/>
      <c r="J4725" s="16"/>
      <c r="K4725" s="16"/>
      <c r="L4725" s="17"/>
      <c r="M4725" s="163"/>
      <c r="N4725" s="18"/>
      <c r="O4725" s="19"/>
      <c r="P4725" s="97"/>
      <c r="Q4725" s="13"/>
      <c r="R4725"/>
      <c r="S4725" s="20"/>
      <c r="T4725" s="21"/>
    </row>
    <row r="4726" spans="1:20" x14ac:dyDescent="0.35">
      <c r="A4726" s="96"/>
      <c r="B4726" s="96"/>
      <c r="C4726" s="96"/>
      <c r="D4726" s="13"/>
      <c r="E4726" s="13"/>
      <c r="F4726" s="14"/>
      <c r="G4726" s="13"/>
      <c r="H4726" s="14"/>
      <c r="I4726" s="15"/>
      <c r="J4726" s="16"/>
      <c r="K4726" s="16"/>
      <c r="L4726" s="17"/>
      <c r="M4726" s="163"/>
      <c r="N4726" s="18"/>
      <c r="O4726" s="19"/>
      <c r="P4726" s="97"/>
      <c r="Q4726" s="13"/>
      <c r="R4726"/>
      <c r="S4726" s="20"/>
      <c r="T4726" s="21"/>
    </row>
    <row r="4727" spans="1:20" x14ac:dyDescent="0.35">
      <c r="A4727" s="96"/>
      <c r="D4727" s="13"/>
      <c r="E4727" s="13"/>
      <c r="F4727" s="14"/>
      <c r="G4727" s="13"/>
      <c r="H4727" s="14"/>
      <c r="I4727" s="15"/>
      <c r="J4727" s="16"/>
      <c r="K4727" s="16"/>
      <c r="L4727" s="17"/>
      <c r="M4727" s="163"/>
      <c r="N4727" s="18"/>
      <c r="O4727" s="19"/>
      <c r="P4727" s="97"/>
      <c r="Q4727" s="13"/>
      <c r="R4727"/>
      <c r="S4727" s="20"/>
      <c r="T4727" s="21"/>
    </row>
    <row r="4728" spans="1:20" x14ac:dyDescent="0.35">
      <c r="A4728" s="96"/>
      <c r="D4728" s="13"/>
      <c r="E4728" s="13"/>
      <c r="F4728" s="14"/>
      <c r="G4728" s="13"/>
      <c r="H4728" s="14"/>
      <c r="I4728" s="15"/>
      <c r="J4728" s="16"/>
      <c r="K4728" s="16"/>
      <c r="L4728" s="17"/>
      <c r="M4728" s="163"/>
      <c r="N4728" s="18"/>
      <c r="O4728" s="19"/>
      <c r="P4728" s="97"/>
      <c r="Q4728" s="13"/>
      <c r="R4728"/>
      <c r="S4728" s="20"/>
      <c r="T4728" s="21"/>
    </row>
    <row r="4729" spans="1:20" x14ac:dyDescent="0.35">
      <c r="A4729" s="96"/>
      <c r="B4729" s="96"/>
      <c r="C4729" s="96"/>
      <c r="D4729" s="13"/>
      <c r="E4729" s="13"/>
      <c r="F4729" s="14"/>
      <c r="G4729" s="13"/>
      <c r="H4729" s="14"/>
      <c r="I4729" s="15"/>
      <c r="J4729" s="16"/>
      <c r="K4729" s="16"/>
      <c r="L4729" s="17"/>
      <c r="M4729" s="163"/>
      <c r="N4729" s="18"/>
      <c r="O4729" s="19"/>
      <c r="P4729" s="97"/>
      <c r="Q4729" s="13"/>
      <c r="R4729"/>
      <c r="S4729" s="20"/>
      <c r="T4729" s="21"/>
    </row>
    <row r="4730" spans="1:20" x14ac:dyDescent="0.35">
      <c r="A4730" s="96"/>
      <c r="D4730" s="13"/>
      <c r="E4730" s="13"/>
      <c r="F4730" s="14"/>
      <c r="G4730" s="13"/>
      <c r="H4730" s="14"/>
      <c r="I4730" s="15"/>
      <c r="J4730" s="16"/>
      <c r="K4730" s="16"/>
      <c r="L4730" s="17"/>
      <c r="M4730" s="163"/>
      <c r="N4730" s="18"/>
      <c r="O4730" s="19"/>
      <c r="P4730" s="97"/>
      <c r="Q4730" s="13"/>
      <c r="R4730"/>
      <c r="S4730" s="20"/>
      <c r="T4730" s="21"/>
    </row>
    <row r="4731" spans="1:20" x14ac:dyDescent="0.35">
      <c r="A4731" s="96"/>
      <c r="D4731" s="13"/>
      <c r="E4731" s="13"/>
      <c r="F4731" s="14"/>
      <c r="G4731" s="13"/>
      <c r="H4731" s="14"/>
      <c r="I4731" s="15"/>
      <c r="J4731" s="16"/>
      <c r="K4731" s="16"/>
      <c r="L4731" s="17"/>
      <c r="M4731" s="163"/>
      <c r="N4731" s="18"/>
      <c r="O4731" s="19"/>
      <c r="P4731" s="97"/>
      <c r="Q4731" s="13"/>
      <c r="R4731"/>
      <c r="S4731" s="20"/>
      <c r="T4731" s="21"/>
    </row>
    <row r="4732" spans="1:20" x14ac:dyDescent="0.35">
      <c r="A4732" s="96"/>
      <c r="B4732" s="96"/>
      <c r="C4732" s="96"/>
      <c r="D4732" s="13"/>
      <c r="E4732" s="13"/>
      <c r="F4732" s="14"/>
      <c r="G4732" s="13"/>
      <c r="H4732" s="14"/>
      <c r="I4732" s="15"/>
      <c r="J4732" s="16"/>
      <c r="K4732" s="16"/>
      <c r="L4732" s="17"/>
      <c r="M4732" s="163"/>
      <c r="N4732" s="18"/>
      <c r="O4732" s="19"/>
      <c r="P4732" s="97"/>
      <c r="Q4732" s="13"/>
      <c r="R4732"/>
      <c r="S4732" s="20"/>
      <c r="T4732" s="21"/>
    </row>
    <row r="4733" spans="1:20" x14ac:dyDescent="0.35">
      <c r="A4733" s="13"/>
      <c r="B4733" s="13"/>
      <c r="C4733" s="13"/>
      <c r="D4733" s="13"/>
      <c r="E4733" s="13"/>
      <c r="F4733" s="14"/>
      <c r="G4733" s="13"/>
      <c r="H4733" s="14"/>
      <c r="I4733" s="15"/>
      <c r="J4733" s="16"/>
      <c r="K4733" s="16"/>
      <c r="L4733" s="17"/>
      <c r="M4733" s="163"/>
      <c r="N4733" s="18"/>
      <c r="O4733" s="19"/>
      <c r="P4733" s="97"/>
      <c r="Q4733" s="13"/>
      <c r="R4733"/>
      <c r="S4733" s="20"/>
      <c r="T4733" s="21"/>
    </row>
    <row r="4734" spans="1:20" x14ac:dyDescent="0.35">
      <c r="A4734" s="96"/>
      <c r="B4734" s="96"/>
      <c r="C4734" s="96"/>
      <c r="D4734" s="13"/>
      <c r="E4734" s="13"/>
      <c r="F4734" s="14"/>
      <c r="G4734" s="13"/>
      <c r="H4734" s="14"/>
      <c r="I4734" s="15"/>
      <c r="J4734" s="16"/>
      <c r="K4734" s="16"/>
      <c r="L4734" s="17"/>
      <c r="M4734" s="163"/>
      <c r="N4734" s="18"/>
      <c r="O4734" s="19"/>
      <c r="P4734" s="97"/>
      <c r="Q4734" s="13"/>
      <c r="R4734"/>
      <c r="S4734" s="20"/>
      <c r="T4734" s="21"/>
    </row>
    <row r="4735" spans="1:20" x14ac:dyDescent="0.35">
      <c r="A4735" s="96"/>
      <c r="B4735" s="96"/>
      <c r="C4735" s="96"/>
      <c r="D4735" s="13"/>
      <c r="E4735" s="13"/>
      <c r="F4735" s="14"/>
      <c r="G4735" s="13"/>
      <c r="H4735" s="14"/>
      <c r="I4735" s="15"/>
      <c r="J4735" s="16"/>
      <c r="K4735" s="16"/>
      <c r="L4735" s="17"/>
      <c r="M4735" s="163"/>
      <c r="N4735" s="18"/>
      <c r="O4735" s="19"/>
      <c r="P4735" s="97"/>
      <c r="Q4735" s="13"/>
      <c r="R4735"/>
      <c r="S4735" s="20"/>
      <c r="T4735" s="21"/>
    </row>
    <row r="4736" spans="1:20" x14ac:dyDescent="0.35">
      <c r="A4736" s="13"/>
      <c r="B4736" s="13"/>
      <c r="C4736" s="13"/>
      <c r="D4736" s="13"/>
      <c r="E4736" s="13"/>
      <c r="F4736" s="14"/>
      <c r="G4736" s="13"/>
      <c r="H4736" s="14"/>
      <c r="I4736" s="15"/>
      <c r="J4736" s="16"/>
      <c r="K4736" s="16"/>
      <c r="L4736" s="17"/>
      <c r="M4736" s="163"/>
      <c r="N4736" s="18"/>
      <c r="O4736" s="19"/>
      <c r="P4736" s="97"/>
      <c r="Q4736" s="13"/>
      <c r="R4736"/>
      <c r="S4736" s="20"/>
      <c r="T4736" s="21"/>
    </row>
    <row r="4737" spans="1:20" x14ac:dyDescent="0.35">
      <c r="A4737" s="96"/>
      <c r="B4737" s="96"/>
      <c r="C4737" s="96"/>
      <c r="D4737" s="13"/>
      <c r="E4737" s="13"/>
      <c r="F4737" s="14"/>
      <c r="G4737" s="13"/>
      <c r="H4737" s="14"/>
      <c r="I4737" s="15"/>
      <c r="J4737" s="16"/>
      <c r="K4737" s="16"/>
      <c r="L4737" s="17"/>
      <c r="M4737" s="163"/>
      <c r="N4737" s="18"/>
      <c r="O4737" s="19"/>
      <c r="P4737" s="97"/>
      <c r="Q4737" s="13"/>
      <c r="R4737"/>
      <c r="S4737" s="20"/>
      <c r="T4737" s="21"/>
    </row>
    <row r="4738" spans="1:20" x14ac:dyDescent="0.35">
      <c r="A4738" s="13"/>
      <c r="B4738" s="13"/>
      <c r="C4738" s="13"/>
      <c r="D4738" s="13"/>
      <c r="E4738" s="13"/>
      <c r="F4738" s="14"/>
      <c r="G4738" s="13"/>
      <c r="H4738" s="14"/>
      <c r="I4738" s="15"/>
      <c r="J4738" s="16"/>
      <c r="K4738" s="16"/>
      <c r="L4738" s="17"/>
      <c r="M4738" s="163"/>
      <c r="N4738" s="18"/>
      <c r="O4738" s="19"/>
      <c r="P4738" s="97"/>
      <c r="Q4738" s="13"/>
      <c r="R4738"/>
      <c r="S4738" s="20"/>
      <c r="T4738" s="21"/>
    </row>
    <row r="4739" spans="1:20" x14ac:dyDescent="0.35">
      <c r="A4739" s="96"/>
      <c r="B4739" s="96"/>
      <c r="C4739" s="96"/>
      <c r="D4739" s="13"/>
      <c r="E4739" s="13"/>
      <c r="F4739" s="14"/>
      <c r="G4739" s="13"/>
      <c r="H4739" s="14"/>
      <c r="I4739" s="15"/>
      <c r="J4739" s="16"/>
      <c r="K4739" s="16"/>
      <c r="L4739" s="17"/>
      <c r="M4739" s="163"/>
      <c r="N4739" s="18"/>
      <c r="O4739" s="19"/>
      <c r="P4739" s="97"/>
      <c r="Q4739" s="13"/>
      <c r="R4739"/>
      <c r="S4739" s="20"/>
      <c r="T4739" s="21"/>
    </row>
    <row r="4740" spans="1:20" x14ac:dyDescent="0.35">
      <c r="A4740" s="96"/>
      <c r="B4740" s="96"/>
      <c r="C4740" s="96"/>
      <c r="D4740" s="13"/>
      <c r="E4740" s="13"/>
      <c r="F4740" s="14"/>
      <c r="G4740" s="13"/>
      <c r="H4740" s="14"/>
      <c r="I4740" s="15"/>
      <c r="J4740" s="16"/>
      <c r="K4740" s="16"/>
      <c r="L4740" s="17"/>
      <c r="M4740" s="163"/>
      <c r="N4740" s="18"/>
      <c r="O4740" s="19"/>
      <c r="P4740" s="97"/>
      <c r="Q4740" s="13"/>
      <c r="R4740"/>
      <c r="S4740" s="20"/>
      <c r="T4740" s="21"/>
    </row>
    <row r="4741" spans="1:20" x14ac:dyDescent="0.35">
      <c r="A4741" s="13"/>
      <c r="B4741" s="13"/>
      <c r="C4741" s="13"/>
      <c r="D4741" s="13"/>
      <c r="E4741" s="13"/>
      <c r="F4741" s="14"/>
      <c r="G4741" s="13"/>
      <c r="H4741" s="14"/>
      <c r="I4741" s="15"/>
      <c r="J4741" s="16"/>
      <c r="K4741" s="16"/>
      <c r="L4741" s="17"/>
      <c r="M4741" s="163"/>
      <c r="N4741" s="18"/>
      <c r="O4741" s="19"/>
      <c r="P4741" s="97"/>
      <c r="Q4741" s="13"/>
      <c r="R4741"/>
      <c r="S4741" s="20"/>
      <c r="T4741" s="21"/>
    </row>
    <row r="4742" spans="1:20" x14ac:dyDescent="0.35">
      <c r="A4742" s="13"/>
      <c r="B4742" s="13"/>
      <c r="C4742" s="13"/>
      <c r="D4742" s="13"/>
      <c r="E4742" s="13"/>
      <c r="F4742" s="14"/>
      <c r="G4742" s="13"/>
      <c r="H4742" s="14"/>
      <c r="I4742" s="15"/>
      <c r="J4742" s="16"/>
      <c r="K4742" s="16"/>
      <c r="L4742" s="17"/>
      <c r="M4742" s="163"/>
      <c r="N4742" s="18"/>
      <c r="O4742" s="19"/>
      <c r="P4742" s="97"/>
      <c r="Q4742" s="13"/>
      <c r="R4742"/>
      <c r="S4742" s="20"/>
      <c r="T4742" s="21"/>
    </row>
    <row r="4743" spans="1:20" x14ac:dyDescent="0.35">
      <c r="A4743" s="13"/>
      <c r="B4743" s="13"/>
      <c r="C4743" s="13"/>
      <c r="D4743" s="13"/>
      <c r="E4743" s="13"/>
      <c r="F4743" s="14"/>
      <c r="G4743" s="13"/>
      <c r="H4743" s="14"/>
      <c r="I4743" s="15"/>
      <c r="J4743" s="16"/>
      <c r="K4743" s="16"/>
      <c r="L4743" s="17"/>
      <c r="M4743" s="163"/>
      <c r="N4743" s="18"/>
      <c r="O4743" s="19"/>
      <c r="P4743" s="97"/>
      <c r="Q4743" s="13"/>
      <c r="R4743"/>
      <c r="S4743" s="20"/>
      <c r="T4743" s="21"/>
    </row>
    <row r="4744" spans="1:20" x14ac:dyDescent="0.35">
      <c r="A4744" s="96"/>
      <c r="B4744" s="96"/>
      <c r="C4744" s="96"/>
      <c r="D4744" s="13"/>
      <c r="E4744" s="13"/>
      <c r="F4744" s="14"/>
      <c r="G4744" s="13"/>
      <c r="H4744" s="14"/>
      <c r="I4744" s="15"/>
      <c r="J4744" s="16"/>
      <c r="K4744" s="16"/>
      <c r="L4744" s="17"/>
      <c r="M4744" s="163"/>
      <c r="N4744" s="18"/>
      <c r="O4744" s="19"/>
      <c r="P4744" s="97"/>
      <c r="Q4744" s="13"/>
      <c r="R4744"/>
      <c r="S4744" s="20"/>
      <c r="T4744" s="21"/>
    </row>
    <row r="4745" spans="1:20" x14ac:dyDescent="0.35">
      <c r="A4745" s="13"/>
      <c r="B4745" s="13"/>
      <c r="C4745" s="13"/>
      <c r="D4745" s="13"/>
      <c r="E4745" s="13"/>
      <c r="F4745" s="14"/>
      <c r="G4745" s="13"/>
      <c r="H4745" s="14"/>
      <c r="I4745" s="15"/>
      <c r="J4745" s="16"/>
      <c r="K4745" s="16"/>
      <c r="L4745" s="17"/>
      <c r="M4745" s="163"/>
      <c r="N4745" s="18"/>
      <c r="O4745" s="19"/>
      <c r="P4745" s="97"/>
      <c r="Q4745" s="13"/>
      <c r="R4745"/>
      <c r="S4745" s="20"/>
      <c r="T4745" s="21"/>
    </row>
    <row r="4746" spans="1:20" x14ac:dyDescent="0.35">
      <c r="A4746" s="13"/>
      <c r="B4746" s="13"/>
      <c r="C4746" s="13"/>
      <c r="D4746" s="13"/>
      <c r="E4746" s="13"/>
      <c r="F4746" s="14"/>
      <c r="G4746" s="13"/>
      <c r="H4746" s="14"/>
      <c r="I4746" s="15"/>
      <c r="J4746" s="16"/>
      <c r="K4746" s="16"/>
      <c r="L4746" s="17"/>
      <c r="M4746" s="163"/>
      <c r="N4746" s="18"/>
      <c r="O4746" s="19"/>
      <c r="P4746" s="97"/>
      <c r="Q4746" s="13"/>
      <c r="R4746"/>
      <c r="S4746" s="20"/>
      <c r="T4746" s="21"/>
    </row>
    <row r="4747" spans="1:20" x14ac:dyDescent="0.35">
      <c r="A4747" s="13"/>
      <c r="B4747" s="13"/>
      <c r="C4747" s="13"/>
      <c r="D4747" s="13"/>
      <c r="E4747" s="13"/>
      <c r="F4747" s="14"/>
      <c r="G4747" s="13"/>
      <c r="H4747" s="14"/>
      <c r="I4747" s="15"/>
      <c r="J4747" s="16"/>
      <c r="K4747" s="16"/>
      <c r="L4747" s="17"/>
      <c r="M4747" s="163"/>
      <c r="N4747" s="18"/>
      <c r="O4747" s="19"/>
      <c r="P4747" s="97"/>
      <c r="Q4747" s="13"/>
      <c r="R4747"/>
      <c r="S4747" s="20"/>
      <c r="T4747" s="21"/>
    </row>
    <row r="4748" spans="1:20" x14ac:dyDescent="0.35">
      <c r="A4748" s="13"/>
      <c r="B4748" s="13"/>
      <c r="C4748" s="13"/>
      <c r="D4748" s="13"/>
      <c r="E4748" s="13"/>
      <c r="F4748" s="14"/>
      <c r="G4748" s="13"/>
      <c r="H4748" s="14"/>
      <c r="I4748" s="15"/>
      <c r="J4748" s="16"/>
      <c r="K4748" s="16"/>
      <c r="L4748" s="17"/>
      <c r="M4748" s="163"/>
      <c r="N4748" s="18"/>
      <c r="O4748" s="19"/>
      <c r="P4748" s="97"/>
      <c r="Q4748" s="13"/>
      <c r="R4748"/>
      <c r="S4748" s="20"/>
      <c r="T4748" s="21"/>
    </row>
    <row r="4749" spans="1:20" x14ac:dyDescent="0.35">
      <c r="A4749" s="96"/>
      <c r="B4749" s="96"/>
      <c r="C4749" s="96"/>
      <c r="D4749" s="13"/>
      <c r="E4749" s="13"/>
      <c r="F4749" s="14"/>
      <c r="G4749" s="13"/>
      <c r="H4749" s="14"/>
      <c r="I4749" s="15"/>
      <c r="J4749" s="16"/>
      <c r="K4749" s="16"/>
      <c r="L4749" s="17"/>
      <c r="M4749" s="163"/>
      <c r="N4749" s="18"/>
      <c r="O4749" s="19"/>
      <c r="P4749" s="97"/>
      <c r="Q4749" s="13"/>
      <c r="R4749"/>
      <c r="S4749" s="20"/>
      <c r="T4749" s="21"/>
    </row>
    <row r="4750" spans="1:20" x14ac:dyDescent="0.35">
      <c r="A4750" s="13"/>
      <c r="B4750" s="13"/>
      <c r="C4750" s="13"/>
      <c r="D4750" s="13"/>
      <c r="E4750" s="13"/>
      <c r="F4750" s="14"/>
      <c r="G4750" s="13"/>
      <c r="H4750" s="14"/>
      <c r="I4750" s="15"/>
      <c r="J4750" s="16"/>
      <c r="K4750" s="16"/>
      <c r="L4750" s="17"/>
      <c r="M4750" s="163"/>
      <c r="N4750" s="18"/>
      <c r="O4750" s="19"/>
      <c r="P4750" s="97"/>
      <c r="Q4750" s="13"/>
      <c r="R4750"/>
      <c r="S4750" s="20"/>
      <c r="T4750" s="21"/>
    </row>
    <row r="4751" spans="1:20" x14ac:dyDescent="0.35">
      <c r="A4751" s="96"/>
      <c r="B4751" s="96"/>
      <c r="C4751" s="96"/>
      <c r="D4751" s="13"/>
      <c r="E4751" s="13"/>
      <c r="F4751" s="14"/>
      <c r="G4751" s="13"/>
      <c r="H4751" s="14"/>
      <c r="I4751" s="15"/>
      <c r="J4751" s="16"/>
      <c r="K4751" s="16"/>
      <c r="L4751" s="17"/>
      <c r="M4751" s="163"/>
      <c r="N4751" s="18"/>
      <c r="O4751" s="19"/>
      <c r="P4751" s="97"/>
      <c r="Q4751" s="13"/>
      <c r="R4751"/>
      <c r="S4751" s="20"/>
      <c r="T4751" s="21"/>
    </row>
    <row r="4752" spans="1:20" x14ac:dyDescent="0.35">
      <c r="A4752" s="96"/>
      <c r="D4752" s="13"/>
      <c r="E4752" s="13"/>
      <c r="F4752" s="14"/>
      <c r="G4752" s="13"/>
      <c r="H4752" s="14"/>
      <c r="I4752" s="15"/>
      <c r="J4752" s="16"/>
      <c r="K4752" s="16"/>
      <c r="L4752" s="17"/>
      <c r="M4752" s="163"/>
      <c r="N4752" s="18"/>
      <c r="O4752" s="19"/>
      <c r="P4752" s="97"/>
      <c r="Q4752" s="13"/>
      <c r="R4752"/>
      <c r="S4752" s="20"/>
      <c r="T4752" s="21"/>
    </row>
    <row r="4753" spans="1:20" x14ac:dyDescent="0.35">
      <c r="A4753" s="13"/>
      <c r="B4753" s="13"/>
      <c r="C4753" s="13"/>
      <c r="D4753" s="13"/>
      <c r="E4753" s="13"/>
      <c r="F4753" s="14"/>
      <c r="G4753" s="13"/>
      <c r="H4753" s="14"/>
      <c r="I4753" s="15"/>
      <c r="J4753" s="16"/>
      <c r="K4753" s="16"/>
      <c r="L4753" s="17"/>
      <c r="M4753" s="163"/>
      <c r="N4753" s="18"/>
      <c r="O4753" s="19"/>
      <c r="P4753" s="97"/>
      <c r="Q4753" s="13"/>
      <c r="R4753"/>
      <c r="S4753" s="20"/>
      <c r="T4753" s="21"/>
    </row>
    <row r="4754" spans="1:20" x14ac:dyDescent="0.35">
      <c r="A4754" s="96"/>
      <c r="D4754" s="13"/>
      <c r="E4754" s="13"/>
      <c r="F4754" s="14"/>
      <c r="G4754" s="13"/>
      <c r="H4754" s="14"/>
      <c r="I4754" s="15"/>
      <c r="J4754" s="16"/>
      <c r="K4754" s="16"/>
      <c r="L4754" s="17"/>
      <c r="M4754" s="163"/>
      <c r="N4754" s="18"/>
      <c r="O4754" s="19"/>
      <c r="P4754" s="97"/>
      <c r="Q4754" s="13"/>
      <c r="R4754"/>
      <c r="S4754" s="20"/>
      <c r="T4754" s="21"/>
    </row>
    <row r="4755" spans="1:20" x14ac:dyDescent="0.35">
      <c r="A4755" s="96"/>
      <c r="B4755" s="96"/>
      <c r="C4755" s="96"/>
      <c r="D4755" s="13"/>
      <c r="E4755" s="13"/>
      <c r="F4755" s="14"/>
      <c r="G4755" s="13"/>
      <c r="H4755" s="14"/>
      <c r="I4755" s="15"/>
      <c r="J4755" s="16"/>
      <c r="K4755" s="16"/>
      <c r="L4755" s="17"/>
      <c r="M4755" s="163"/>
      <c r="N4755" s="18"/>
      <c r="O4755" s="19"/>
      <c r="P4755" s="97"/>
      <c r="Q4755" s="13"/>
      <c r="R4755"/>
      <c r="S4755" s="20"/>
      <c r="T4755" s="21"/>
    </row>
    <row r="4756" spans="1:20" x14ac:dyDescent="0.35">
      <c r="A4756" s="96"/>
      <c r="D4756" s="13"/>
      <c r="E4756" s="13"/>
      <c r="F4756" s="14"/>
      <c r="G4756" s="13"/>
      <c r="H4756" s="14"/>
      <c r="I4756" s="15"/>
      <c r="J4756" s="16"/>
      <c r="K4756" s="16"/>
      <c r="L4756" s="17"/>
      <c r="M4756" s="163"/>
      <c r="N4756" s="18"/>
      <c r="O4756" s="19"/>
      <c r="P4756" s="97"/>
      <c r="Q4756" s="13"/>
      <c r="R4756"/>
      <c r="S4756" s="20"/>
      <c r="T4756" s="21"/>
    </row>
    <row r="4757" spans="1:20" x14ac:dyDescent="0.35">
      <c r="A4757" s="96"/>
      <c r="B4757" s="96"/>
      <c r="C4757" s="96"/>
      <c r="D4757" s="13"/>
      <c r="E4757" s="13"/>
      <c r="F4757" s="14"/>
      <c r="G4757" s="13"/>
      <c r="H4757" s="14"/>
      <c r="I4757" s="15"/>
      <c r="J4757" s="16"/>
      <c r="K4757" s="16"/>
      <c r="L4757" s="17"/>
      <c r="M4757" s="163"/>
      <c r="N4757" s="18"/>
      <c r="O4757" s="19"/>
      <c r="P4757" s="97"/>
      <c r="Q4757" s="13"/>
      <c r="R4757"/>
      <c r="S4757" s="20"/>
      <c r="T4757" s="21"/>
    </row>
    <row r="4758" spans="1:20" x14ac:dyDescent="0.35">
      <c r="A4758" s="96"/>
      <c r="D4758" s="13"/>
      <c r="E4758" s="13"/>
      <c r="F4758" s="14"/>
      <c r="G4758" s="13"/>
      <c r="H4758" s="14"/>
      <c r="I4758" s="15"/>
      <c r="J4758" s="16"/>
      <c r="K4758" s="16"/>
      <c r="L4758" s="17"/>
      <c r="M4758" s="163"/>
      <c r="N4758" s="18"/>
      <c r="O4758" s="19"/>
      <c r="P4758" s="97"/>
      <c r="Q4758" s="13"/>
      <c r="R4758"/>
      <c r="S4758" s="20"/>
      <c r="T4758" s="21"/>
    </row>
    <row r="4759" spans="1:20" x14ac:dyDescent="0.35">
      <c r="A4759" s="13"/>
      <c r="B4759" s="13"/>
      <c r="C4759" s="13"/>
      <c r="D4759" s="13"/>
      <c r="E4759" s="13"/>
      <c r="F4759" s="14"/>
      <c r="G4759" s="13"/>
      <c r="H4759" s="14"/>
      <c r="I4759" s="15"/>
      <c r="J4759" s="16"/>
      <c r="K4759" s="16"/>
      <c r="L4759" s="17"/>
      <c r="M4759" s="163"/>
      <c r="N4759" s="18"/>
      <c r="O4759" s="19"/>
      <c r="P4759" s="97"/>
      <c r="Q4759" s="13"/>
      <c r="R4759"/>
      <c r="S4759" s="20"/>
      <c r="T4759" s="21"/>
    </row>
    <row r="4760" spans="1:20" x14ac:dyDescent="0.35">
      <c r="A4760" s="96"/>
      <c r="B4760" s="96"/>
      <c r="C4760" s="96"/>
      <c r="D4760" s="13"/>
      <c r="E4760" s="13"/>
      <c r="F4760" s="14"/>
      <c r="G4760" s="13"/>
      <c r="H4760" s="14"/>
      <c r="I4760" s="15"/>
      <c r="J4760" s="16"/>
      <c r="K4760" s="16"/>
      <c r="L4760" s="17"/>
      <c r="M4760" s="163"/>
      <c r="N4760" s="18"/>
      <c r="O4760" s="19"/>
      <c r="P4760" s="97"/>
      <c r="Q4760" s="13"/>
      <c r="R4760"/>
      <c r="S4760" s="20"/>
      <c r="T4760" s="21"/>
    </row>
    <row r="4761" spans="1:20" x14ac:dyDescent="0.35">
      <c r="A4761" s="96"/>
      <c r="B4761" s="96"/>
      <c r="C4761" s="96"/>
      <c r="D4761" s="13"/>
      <c r="E4761" s="13"/>
      <c r="F4761" s="14"/>
      <c r="G4761" s="13"/>
      <c r="H4761" s="14"/>
      <c r="I4761" s="15"/>
      <c r="J4761" s="16"/>
      <c r="K4761" s="16"/>
      <c r="L4761" s="17"/>
      <c r="M4761" s="163"/>
      <c r="N4761" s="18"/>
      <c r="O4761" s="19"/>
      <c r="P4761" s="97"/>
      <c r="Q4761" s="13"/>
      <c r="R4761"/>
      <c r="S4761" s="20"/>
      <c r="T4761" s="21"/>
    </row>
    <row r="4762" spans="1:20" x14ac:dyDescent="0.35">
      <c r="A4762" s="13"/>
      <c r="B4762" s="13"/>
      <c r="C4762" s="13"/>
      <c r="D4762" s="13"/>
      <c r="E4762" s="13"/>
      <c r="F4762" s="14"/>
      <c r="G4762" s="13"/>
      <c r="H4762" s="14"/>
      <c r="I4762" s="15"/>
      <c r="J4762" s="16"/>
      <c r="K4762" s="16"/>
      <c r="L4762" s="17"/>
      <c r="M4762" s="163"/>
      <c r="N4762" s="18"/>
      <c r="O4762" s="19"/>
      <c r="P4762" s="97"/>
      <c r="Q4762" s="13"/>
      <c r="R4762"/>
      <c r="S4762" s="20"/>
      <c r="T4762" s="21"/>
    </row>
    <row r="4763" spans="1:20" x14ac:dyDescent="0.35">
      <c r="A4763" s="13"/>
      <c r="B4763" s="13"/>
      <c r="C4763" s="13"/>
      <c r="D4763" s="13"/>
      <c r="E4763" s="13"/>
      <c r="F4763" s="14"/>
      <c r="G4763" s="13"/>
      <c r="H4763" s="14"/>
      <c r="I4763" s="15"/>
      <c r="J4763" s="16"/>
      <c r="K4763" s="16"/>
      <c r="L4763" s="17"/>
      <c r="M4763" s="163"/>
      <c r="N4763" s="18"/>
      <c r="O4763" s="19"/>
      <c r="P4763" s="97"/>
      <c r="Q4763" s="13"/>
      <c r="R4763"/>
      <c r="S4763" s="20"/>
      <c r="T4763" s="21"/>
    </row>
    <row r="4764" spans="1:20" x14ac:dyDescent="0.35">
      <c r="A4764" s="13"/>
      <c r="B4764" s="13"/>
      <c r="C4764" s="13"/>
      <c r="D4764" s="13"/>
      <c r="E4764" s="13"/>
      <c r="F4764" s="14"/>
      <c r="G4764" s="13"/>
      <c r="H4764" s="14"/>
      <c r="I4764" s="15"/>
      <c r="J4764" s="16"/>
      <c r="K4764" s="16"/>
      <c r="L4764" s="17"/>
      <c r="M4764" s="163"/>
      <c r="N4764" s="18"/>
      <c r="O4764" s="19"/>
      <c r="P4764" s="97"/>
      <c r="Q4764" s="13"/>
      <c r="R4764"/>
      <c r="S4764" s="20"/>
      <c r="T4764" s="21"/>
    </row>
    <row r="4765" spans="1:20" x14ac:dyDescent="0.35">
      <c r="A4765" s="13"/>
      <c r="B4765" s="13"/>
      <c r="C4765" s="13"/>
      <c r="D4765" s="13"/>
      <c r="E4765" s="13"/>
      <c r="F4765" s="14"/>
      <c r="G4765" s="13"/>
      <c r="H4765" s="14"/>
      <c r="I4765" s="15"/>
      <c r="J4765" s="16"/>
      <c r="K4765" s="16"/>
      <c r="L4765" s="17"/>
      <c r="M4765" s="163"/>
      <c r="N4765" s="18"/>
      <c r="O4765" s="19"/>
      <c r="P4765" s="97"/>
      <c r="Q4765" s="13"/>
      <c r="R4765"/>
      <c r="S4765" s="20"/>
      <c r="T4765" s="21"/>
    </row>
    <row r="4766" spans="1:20" x14ac:dyDescent="0.35">
      <c r="A4766" s="96"/>
      <c r="B4766" s="96"/>
      <c r="C4766" s="96"/>
      <c r="D4766" s="13"/>
      <c r="E4766" s="13"/>
      <c r="F4766" s="14"/>
      <c r="G4766" s="13"/>
      <c r="H4766" s="14"/>
      <c r="I4766" s="15"/>
      <c r="J4766" s="16"/>
      <c r="K4766" s="16"/>
      <c r="L4766" s="17"/>
      <c r="M4766" s="163"/>
      <c r="N4766" s="18"/>
      <c r="O4766" s="19"/>
      <c r="P4766" s="97"/>
      <c r="Q4766" s="13"/>
      <c r="R4766"/>
      <c r="S4766" s="20"/>
      <c r="T4766" s="21"/>
    </row>
    <row r="4767" spans="1:20" x14ac:dyDescent="0.35">
      <c r="A4767" s="96"/>
      <c r="D4767" s="13"/>
      <c r="E4767" s="13"/>
      <c r="F4767" s="14"/>
      <c r="G4767" s="13"/>
      <c r="H4767" s="14"/>
      <c r="I4767" s="15"/>
      <c r="J4767" s="16"/>
      <c r="K4767" s="16"/>
      <c r="L4767" s="17"/>
      <c r="M4767" s="163"/>
      <c r="N4767" s="18"/>
      <c r="O4767" s="19"/>
      <c r="P4767" s="97"/>
      <c r="Q4767" s="13"/>
      <c r="R4767"/>
      <c r="S4767" s="20"/>
      <c r="T4767" s="21"/>
    </row>
    <row r="4768" spans="1:20" x14ac:dyDescent="0.35">
      <c r="A4768" s="13"/>
      <c r="B4768" s="13"/>
      <c r="C4768" s="13"/>
      <c r="D4768" s="13"/>
      <c r="E4768" s="13"/>
      <c r="F4768" s="14"/>
      <c r="G4768" s="13"/>
      <c r="H4768" s="14"/>
      <c r="I4768" s="15"/>
      <c r="J4768" s="16"/>
      <c r="K4768" s="16"/>
      <c r="L4768" s="17"/>
      <c r="M4768" s="163"/>
      <c r="N4768" s="18"/>
      <c r="O4768" s="19"/>
      <c r="P4768" s="97"/>
      <c r="Q4768" s="13"/>
      <c r="R4768"/>
      <c r="S4768" s="20"/>
      <c r="T4768" s="21"/>
    </row>
    <row r="4769" spans="1:20" x14ac:dyDescent="0.35">
      <c r="A4769" s="13"/>
      <c r="B4769" s="13"/>
      <c r="C4769" s="13"/>
      <c r="D4769" s="13"/>
      <c r="E4769" s="13"/>
      <c r="F4769" s="14"/>
      <c r="G4769" s="13"/>
      <c r="H4769" s="14"/>
      <c r="I4769" s="15"/>
      <c r="J4769" s="16"/>
      <c r="K4769" s="16"/>
      <c r="L4769" s="17"/>
      <c r="M4769" s="163"/>
      <c r="N4769" s="18"/>
      <c r="O4769" s="19"/>
      <c r="P4769" s="97"/>
      <c r="Q4769" s="13"/>
      <c r="R4769"/>
      <c r="S4769" s="20"/>
      <c r="T4769" s="21"/>
    </row>
    <row r="4770" spans="1:20" x14ac:dyDescent="0.35">
      <c r="A4770" s="13"/>
      <c r="B4770" s="13"/>
      <c r="C4770" s="13"/>
      <c r="D4770" s="13"/>
      <c r="E4770" s="13"/>
      <c r="F4770" s="14"/>
      <c r="G4770" s="13"/>
      <c r="H4770" s="14"/>
      <c r="I4770" s="15"/>
      <c r="J4770" s="16"/>
      <c r="K4770" s="16"/>
      <c r="L4770" s="17"/>
      <c r="M4770" s="163"/>
      <c r="N4770" s="18"/>
      <c r="O4770" s="19"/>
      <c r="P4770" s="97"/>
      <c r="Q4770" s="13"/>
      <c r="R4770"/>
      <c r="S4770" s="20"/>
      <c r="T4770" s="21"/>
    </row>
    <row r="4771" spans="1:20" x14ac:dyDescent="0.35">
      <c r="A4771" s="96"/>
      <c r="D4771" s="13"/>
      <c r="E4771" s="13"/>
      <c r="F4771" s="14"/>
      <c r="G4771" s="13"/>
      <c r="H4771" s="14"/>
      <c r="I4771" s="15"/>
      <c r="J4771" s="16"/>
      <c r="K4771" s="16"/>
      <c r="L4771" s="17"/>
      <c r="M4771" s="163"/>
      <c r="N4771" s="18"/>
      <c r="O4771" s="19"/>
      <c r="P4771" s="97"/>
      <c r="Q4771" s="13"/>
      <c r="R4771"/>
      <c r="S4771" s="20"/>
      <c r="T4771" s="21"/>
    </row>
    <row r="4772" spans="1:20" x14ac:dyDescent="0.35">
      <c r="A4772" s="13"/>
      <c r="B4772" s="13"/>
      <c r="C4772" s="13"/>
      <c r="D4772" s="13"/>
      <c r="E4772" s="13"/>
      <c r="F4772" s="14"/>
      <c r="G4772" s="13"/>
      <c r="H4772" s="14"/>
      <c r="I4772" s="15"/>
      <c r="J4772" s="16"/>
      <c r="K4772" s="16"/>
      <c r="L4772" s="17"/>
      <c r="M4772" s="163"/>
      <c r="N4772" s="18"/>
      <c r="O4772" s="19"/>
      <c r="P4772" s="97"/>
      <c r="Q4772" s="13"/>
      <c r="R4772"/>
      <c r="S4772" s="20"/>
      <c r="T4772" s="21"/>
    </row>
    <row r="4773" spans="1:20" x14ac:dyDescent="0.35">
      <c r="A4773" s="96"/>
      <c r="D4773" s="13"/>
      <c r="E4773" s="13"/>
      <c r="F4773" s="14"/>
      <c r="G4773" s="13"/>
      <c r="H4773" s="14"/>
      <c r="I4773" s="15"/>
      <c r="J4773" s="16"/>
      <c r="K4773" s="16"/>
      <c r="L4773" s="17"/>
      <c r="M4773" s="163"/>
      <c r="N4773" s="18"/>
      <c r="O4773" s="19"/>
      <c r="P4773" s="97"/>
      <c r="Q4773" s="13"/>
      <c r="R4773"/>
      <c r="S4773" s="20"/>
      <c r="T4773" s="21"/>
    </row>
    <row r="4774" spans="1:20" x14ac:dyDescent="0.35">
      <c r="A4774" s="13"/>
      <c r="B4774" s="13"/>
      <c r="C4774" s="13"/>
      <c r="D4774" s="13"/>
      <c r="E4774" s="13"/>
      <c r="F4774" s="14"/>
      <c r="G4774" s="13"/>
      <c r="H4774" s="14"/>
      <c r="I4774" s="15"/>
      <c r="J4774" s="16"/>
      <c r="K4774" s="16"/>
      <c r="L4774" s="17"/>
      <c r="M4774" s="163"/>
      <c r="N4774" s="18"/>
      <c r="O4774" s="19"/>
      <c r="P4774" s="97"/>
      <c r="Q4774" s="13"/>
      <c r="R4774"/>
      <c r="S4774" s="20"/>
      <c r="T4774" s="21"/>
    </row>
    <row r="4775" spans="1:20" x14ac:dyDescent="0.35">
      <c r="A4775" s="96"/>
      <c r="D4775" s="13"/>
      <c r="E4775" s="13"/>
      <c r="F4775" s="14"/>
      <c r="G4775" s="13"/>
      <c r="H4775" s="14"/>
      <c r="I4775" s="15"/>
      <c r="J4775" s="16"/>
      <c r="K4775" s="16"/>
      <c r="L4775" s="17"/>
      <c r="M4775" s="163"/>
      <c r="N4775" s="18"/>
      <c r="O4775" s="19"/>
      <c r="P4775" s="97"/>
      <c r="Q4775" s="13"/>
      <c r="R4775"/>
      <c r="S4775" s="20"/>
      <c r="T4775" s="21"/>
    </row>
    <row r="4776" spans="1:20" x14ac:dyDescent="0.35">
      <c r="A4776" s="13"/>
      <c r="B4776" s="13"/>
      <c r="C4776" s="13"/>
      <c r="D4776" s="13"/>
      <c r="E4776" s="13"/>
      <c r="F4776" s="14"/>
      <c r="G4776" s="13"/>
      <c r="H4776" s="14"/>
      <c r="I4776" s="15"/>
      <c r="J4776" s="16"/>
      <c r="K4776" s="16"/>
      <c r="L4776" s="17"/>
      <c r="M4776" s="163"/>
      <c r="N4776" s="18"/>
      <c r="O4776" s="19"/>
      <c r="P4776" s="97"/>
      <c r="Q4776" s="13"/>
      <c r="R4776"/>
      <c r="S4776" s="20"/>
      <c r="T4776" s="21"/>
    </row>
    <row r="4777" spans="1:20" x14ac:dyDescent="0.35">
      <c r="A4777" s="13"/>
      <c r="B4777" s="13"/>
      <c r="C4777" s="13"/>
      <c r="D4777" s="13"/>
      <c r="E4777" s="13"/>
      <c r="F4777" s="14"/>
      <c r="G4777" s="13"/>
      <c r="H4777" s="14"/>
      <c r="I4777" s="15"/>
      <c r="J4777" s="16"/>
      <c r="K4777" s="16"/>
      <c r="L4777" s="17"/>
      <c r="M4777" s="163"/>
      <c r="N4777" s="18"/>
      <c r="O4777" s="19"/>
      <c r="P4777" s="97"/>
      <c r="Q4777" s="13"/>
      <c r="R4777"/>
      <c r="S4777" s="20"/>
      <c r="T4777" s="21"/>
    </row>
    <row r="4778" spans="1:20" x14ac:dyDescent="0.35">
      <c r="A4778" s="96"/>
      <c r="D4778" s="13"/>
      <c r="E4778" s="13"/>
      <c r="F4778" s="14"/>
      <c r="G4778" s="13"/>
      <c r="H4778" s="14"/>
      <c r="I4778" s="15"/>
      <c r="J4778" s="16"/>
      <c r="K4778" s="16"/>
      <c r="L4778" s="17"/>
      <c r="M4778" s="163"/>
      <c r="N4778" s="18"/>
      <c r="O4778" s="19"/>
      <c r="P4778" s="97"/>
      <c r="Q4778" s="13"/>
      <c r="R4778"/>
      <c r="S4778" s="20"/>
      <c r="T4778" s="21"/>
    </row>
    <row r="4779" spans="1:20" x14ac:dyDescent="0.35">
      <c r="A4779" s="96"/>
      <c r="D4779" s="13"/>
      <c r="E4779" s="13"/>
      <c r="F4779" s="14"/>
      <c r="G4779" s="13"/>
      <c r="H4779" s="14"/>
      <c r="I4779" s="15"/>
      <c r="J4779" s="16"/>
      <c r="K4779" s="16"/>
      <c r="L4779" s="17"/>
      <c r="M4779" s="163"/>
      <c r="N4779" s="18"/>
      <c r="O4779" s="19"/>
      <c r="P4779" s="97"/>
      <c r="Q4779" s="13"/>
      <c r="R4779"/>
      <c r="S4779" s="20"/>
      <c r="T4779" s="21"/>
    </row>
    <row r="4780" spans="1:20" x14ac:dyDescent="0.35">
      <c r="A4780" s="96"/>
      <c r="B4780" s="96"/>
      <c r="C4780" s="96"/>
      <c r="D4780" s="13"/>
      <c r="E4780" s="13"/>
      <c r="F4780" s="14"/>
      <c r="G4780" s="13"/>
      <c r="H4780" s="14"/>
      <c r="I4780" s="15"/>
      <c r="J4780" s="16"/>
      <c r="K4780" s="16"/>
      <c r="L4780" s="17"/>
      <c r="M4780" s="163"/>
      <c r="N4780" s="18"/>
      <c r="O4780" s="19"/>
      <c r="P4780" s="97"/>
      <c r="Q4780" s="13"/>
      <c r="R4780"/>
      <c r="S4780" s="20"/>
      <c r="T4780" s="21"/>
    </row>
    <row r="4781" spans="1:20" x14ac:dyDescent="0.35">
      <c r="A4781" s="13"/>
      <c r="B4781" s="13"/>
      <c r="C4781" s="13"/>
      <c r="D4781" s="13"/>
      <c r="E4781" s="13"/>
      <c r="F4781" s="14"/>
      <c r="G4781" s="13"/>
      <c r="H4781" s="14"/>
      <c r="I4781" s="15"/>
      <c r="J4781" s="16"/>
      <c r="K4781" s="16"/>
      <c r="L4781" s="17"/>
      <c r="M4781" s="163"/>
      <c r="N4781" s="18"/>
      <c r="O4781" s="19"/>
      <c r="P4781" s="97"/>
      <c r="Q4781" s="13"/>
      <c r="R4781"/>
      <c r="S4781" s="20"/>
      <c r="T4781" s="21"/>
    </row>
    <row r="4782" spans="1:20" x14ac:dyDescent="0.35">
      <c r="A4782" s="13"/>
      <c r="B4782" s="13"/>
      <c r="C4782" s="13"/>
      <c r="D4782" s="13"/>
      <c r="E4782" s="13"/>
      <c r="F4782" s="14"/>
      <c r="G4782" s="13"/>
      <c r="H4782" s="14"/>
      <c r="I4782" s="15"/>
      <c r="J4782" s="16"/>
      <c r="K4782" s="16"/>
      <c r="L4782" s="17"/>
      <c r="M4782" s="163"/>
      <c r="N4782" s="18"/>
      <c r="O4782" s="19"/>
      <c r="P4782" s="97"/>
      <c r="Q4782" s="13"/>
      <c r="R4782"/>
      <c r="S4782" s="20"/>
      <c r="T4782" s="21"/>
    </row>
    <row r="4783" spans="1:20" x14ac:dyDescent="0.35">
      <c r="A4783" s="13"/>
      <c r="B4783" s="13"/>
      <c r="C4783" s="13"/>
      <c r="D4783" s="13"/>
      <c r="E4783" s="13"/>
      <c r="F4783" s="14"/>
      <c r="G4783" s="13"/>
      <c r="H4783" s="14"/>
      <c r="I4783" s="15"/>
      <c r="J4783" s="16"/>
      <c r="K4783" s="16"/>
      <c r="L4783" s="17"/>
      <c r="M4783" s="163"/>
      <c r="N4783" s="18"/>
      <c r="O4783" s="19"/>
      <c r="P4783" s="97"/>
      <c r="Q4783" s="13"/>
      <c r="R4783"/>
      <c r="S4783" s="20"/>
      <c r="T4783" s="21"/>
    </row>
    <row r="4784" spans="1:20" x14ac:dyDescent="0.35">
      <c r="A4784" s="13"/>
      <c r="B4784" s="13"/>
      <c r="C4784" s="13"/>
      <c r="D4784" s="13"/>
      <c r="E4784" s="13"/>
      <c r="F4784" s="14"/>
      <c r="G4784" s="13"/>
      <c r="H4784" s="14"/>
      <c r="I4784" s="15"/>
      <c r="J4784" s="16"/>
      <c r="K4784" s="16"/>
      <c r="L4784" s="17"/>
      <c r="M4784" s="163"/>
      <c r="N4784" s="18"/>
      <c r="O4784" s="19"/>
      <c r="P4784" s="97"/>
      <c r="Q4784" s="13"/>
      <c r="R4784"/>
      <c r="S4784" s="20"/>
      <c r="T4784" s="21"/>
    </row>
    <row r="4785" spans="1:20" x14ac:dyDescent="0.35">
      <c r="A4785" s="13"/>
      <c r="B4785" s="13"/>
      <c r="C4785" s="13"/>
      <c r="D4785" s="13"/>
      <c r="E4785" s="13"/>
      <c r="F4785" s="14"/>
      <c r="G4785" s="13"/>
      <c r="H4785" s="14"/>
      <c r="I4785" s="15"/>
      <c r="J4785" s="16"/>
      <c r="K4785" s="16"/>
      <c r="L4785" s="17"/>
      <c r="M4785" s="163"/>
      <c r="N4785" s="18"/>
      <c r="O4785" s="19"/>
      <c r="P4785" s="97"/>
      <c r="Q4785" s="13"/>
      <c r="R4785"/>
      <c r="S4785" s="20"/>
      <c r="T4785" s="21"/>
    </row>
    <row r="4786" spans="1:20" x14ac:dyDescent="0.35">
      <c r="A4786" s="96"/>
      <c r="D4786" s="13"/>
      <c r="E4786" s="13"/>
      <c r="F4786" s="14"/>
      <c r="G4786" s="13"/>
      <c r="H4786" s="14"/>
      <c r="I4786" s="15"/>
      <c r="J4786" s="16"/>
      <c r="K4786" s="16"/>
      <c r="L4786" s="17"/>
      <c r="M4786" s="163"/>
      <c r="N4786" s="18"/>
      <c r="O4786" s="19"/>
      <c r="P4786" s="97"/>
      <c r="Q4786" s="13"/>
      <c r="R4786"/>
      <c r="S4786" s="20"/>
      <c r="T4786" s="21"/>
    </row>
    <row r="4787" spans="1:20" x14ac:dyDescent="0.35">
      <c r="A4787" s="96"/>
      <c r="B4787" s="96"/>
      <c r="C4787" s="96"/>
      <c r="D4787" s="13"/>
      <c r="E4787" s="13"/>
      <c r="F4787" s="14"/>
      <c r="G4787" s="13"/>
      <c r="H4787" s="14"/>
      <c r="I4787" s="15"/>
      <c r="J4787" s="16"/>
      <c r="K4787" s="16"/>
      <c r="L4787" s="17"/>
      <c r="M4787" s="163"/>
      <c r="N4787" s="18"/>
      <c r="O4787" s="19"/>
      <c r="P4787" s="97"/>
      <c r="Q4787" s="13"/>
      <c r="R4787"/>
      <c r="S4787" s="20"/>
      <c r="T4787" s="21"/>
    </row>
    <row r="4788" spans="1:20" x14ac:dyDescent="0.35">
      <c r="A4788" s="96"/>
      <c r="B4788" s="96"/>
      <c r="C4788" s="96"/>
      <c r="D4788" s="13"/>
      <c r="E4788" s="13"/>
      <c r="F4788" s="14"/>
      <c r="G4788" s="13"/>
      <c r="H4788" s="14"/>
      <c r="I4788" s="15"/>
      <c r="J4788" s="16"/>
      <c r="K4788" s="16"/>
      <c r="L4788" s="17"/>
      <c r="M4788" s="163"/>
      <c r="N4788" s="18"/>
      <c r="O4788" s="19"/>
      <c r="P4788" s="97"/>
      <c r="Q4788" s="13"/>
      <c r="R4788"/>
      <c r="S4788" s="20"/>
      <c r="T4788" s="21"/>
    </row>
    <row r="4789" spans="1:20" x14ac:dyDescent="0.35">
      <c r="A4789" s="96"/>
      <c r="D4789" s="13"/>
      <c r="E4789" s="13"/>
      <c r="F4789" s="14"/>
      <c r="G4789" s="13"/>
      <c r="H4789" s="14"/>
      <c r="I4789" s="15"/>
      <c r="J4789" s="16"/>
      <c r="K4789" s="16"/>
      <c r="L4789" s="17"/>
      <c r="M4789" s="163"/>
      <c r="N4789" s="18"/>
      <c r="O4789" s="19"/>
      <c r="P4789" s="97"/>
      <c r="Q4789" s="13"/>
      <c r="R4789"/>
      <c r="S4789" s="20"/>
      <c r="T4789" s="21"/>
    </row>
    <row r="4790" spans="1:20" x14ac:dyDescent="0.35">
      <c r="A4790" s="96"/>
      <c r="B4790" s="96"/>
      <c r="C4790" s="96"/>
      <c r="D4790" s="13"/>
      <c r="E4790" s="13"/>
      <c r="F4790" s="14"/>
      <c r="G4790" s="13"/>
      <c r="H4790" s="14"/>
      <c r="I4790" s="15"/>
      <c r="J4790" s="16"/>
      <c r="K4790" s="16"/>
      <c r="L4790" s="17"/>
      <c r="M4790" s="163"/>
      <c r="N4790" s="18"/>
      <c r="O4790" s="19"/>
      <c r="P4790" s="97"/>
      <c r="Q4790" s="13"/>
      <c r="R4790"/>
      <c r="S4790" s="20"/>
      <c r="T4790" s="21"/>
    </row>
    <row r="4791" spans="1:20" x14ac:dyDescent="0.35">
      <c r="A4791" s="13"/>
      <c r="B4791" s="13"/>
      <c r="C4791" s="13"/>
      <c r="D4791" s="13"/>
      <c r="E4791" s="13"/>
      <c r="F4791" s="14"/>
      <c r="G4791" s="13"/>
      <c r="H4791" s="14"/>
      <c r="I4791" s="15"/>
      <c r="J4791" s="16"/>
      <c r="K4791" s="16"/>
      <c r="L4791" s="17"/>
      <c r="M4791" s="163"/>
      <c r="N4791" s="18"/>
      <c r="O4791" s="19"/>
      <c r="P4791" s="97"/>
      <c r="Q4791" s="13"/>
      <c r="R4791"/>
      <c r="S4791" s="20"/>
      <c r="T4791" s="21"/>
    </row>
    <row r="4792" spans="1:20" x14ac:dyDescent="0.35">
      <c r="A4792" s="13"/>
      <c r="B4792" s="13"/>
      <c r="C4792" s="13"/>
      <c r="D4792" s="13"/>
      <c r="E4792" s="13"/>
      <c r="F4792" s="14"/>
      <c r="G4792" s="13"/>
      <c r="H4792" s="14"/>
      <c r="I4792" s="15"/>
      <c r="J4792" s="16"/>
      <c r="K4792" s="16"/>
      <c r="L4792" s="17"/>
      <c r="M4792" s="163"/>
      <c r="N4792" s="18"/>
      <c r="O4792" s="19"/>
      <c r="P4792" s="97"/>
      <c r="Q4792" s="13"/>
      <c r="R4792"/>
      <c r="S4792" s="20"/>
      <c r="T4792" s="21"/>
    </row>
    <row r="4793" spans="1:20" x14ac:dyDescent="0.35">
      <c r="A4793" s="13"/>
      <c r="B4793" s="13"/>
      <c r="C4793" s="13"/>
      <c r="D4793" s="13"/>
      <c r="E4793" s="13"/>
      <c r="F4793" s="14"/>
      <c r="G4793" s="13"/>
      <c r="H4793" s="14"/>
      <c r="I4793" s="15"/>
      <c r="J4793" s="16"/>
      <c r="K4793" s="16"/>
      <c r="L4793" s="17"/>
      <c r="M4793" s="163"/>
      <c r="N4793" s="18"/>
      <c r="O4793" s="19"/>
      <c r="P4793" s="97"/>
      <c r="Q4793" s="13"/>
      <c r="R4793"/>
      <c r="S4793" s="20"/>
      <c r="T4793" s="21"/>
    </row>
    <row r="4794" spans="1:20" x14ac:dyDescent="0.35">
      <c r="A4794" s="96"/>
      <c r="D4794" s="13"/>
      <c r="E4794" s="13"/>
      <c r="F4794" s="14"/>
      <c r="G4794" s="13"/>
      <c r="H4794" s="14"/>
      <c r="I4794" s="15"/>
      <c r="J4794" s="16"/>
      <c r="K4794" s="16"/>
      <c r="L4794" s="17"/>
      <c r="M4794" s="163"/>
      <c r="N4794" s="18"/>
      <c r="O4794" s="19"/>
      <c r="P4794" s="97"/>
      <c r="Q4794" s="13"/>
      <c r="R4794"/>
      <c r="S4794" s="20"/>
      <c r="T4794" s="21"/>
    </row>
    <row r="4795" spans="1:20" x14ac:dyDescent="0.35">
      <c r="A4795" s="96"/>
      <c r="D4795" s="13"/>
      <c r="E4795" s="13"/>
      <c r="F4795" s="14"/>
      <c r="G4795" s="13"/>
      <c r="H4795" s="14"/>
      <c r="I4795" s="15"/>
      <c r="J4795" s="16"/>
      <c r="K4795" s="16"/>
      <c r="L4795" s="17"/>
      <c r="M4795" s="163"/>
      <c r="N4795" s="18"/>
      <c r="O4795" s="19"/>
      <c r="P4795" s="97"/>
      <c r="Q4795" s="13"/>
      <c r="R4795"/>
      <c r="S4795" s="20"/>
      <c r="T4795" s="21"/>
    </row>
    <row r="4796" spans="1:20" x14ac:dyDescent="0.35">
      <c r="A4796" s="96"/>
      <c r="B4796" s="96"/>
      <c r="C4796" s="96"/>
      <c r="D4796" s="13"/>
      <c r="E4796" s="13"/>
      <c r="F4796" s="14"/>
      <c r="G4796" s="13"/>
      <c r="H4796" s="14"/>
      <c r="I4796" s="15"/>
      <c r="J4796" s="16"/>
      <c r="K4796" s="16"/>
      <c r="L4796" s="17"/>
      <c r="M4796" s="163"/>
      <c r="N4796" s="18"/>
      <c r="O4796" s="19"/>
      <c r="P4796" s="97"/>
      <c r="Q4796" s="13"/>
      <c r="R4796"/>
      <c r="S4796" s="20"/>
      <c r="T4796" s="21"/>
    </row>
    <row r="4797" spans="1:20" x14ac:dyDescent="0.35">
      <c r="A4797" s="96"/>
      <c r="D4797" s="13"/>
      <c r="E4797" s="13"/>
      <c r="F4797" s="14"/>
      <c r="G4797" s="13"/>
      <c r="H4797" s="14"/>
      <c r="I4797" s="15"/>
      <c r="J4797" s="16"/>
      <c r="K4797" s="16"/>
      <c r="L4797" s="17"/>
      <c r="M4797" s="163"/>
      <c r="N4797" s="18"/>
      <c r="O4797" s="19"/>
      <c r="P4797" s="97"/>
      <c r="Q4797" s="13"/>
      <c r="R4797"/>
      <c r="S4797" s="20"/>
      <c r="T4797" s="21"/>
    </row>
    <row r="4798" spans="1:20" x14ac:dyDescent="0.35">
      <c r="A4798" s="96"/>
      <c r="B4798" s="96"/>
      <c r="C4798" s="96"/>
      <c r="D4798" s="13"/>
      <c r="E4798" s="13"/>
      <c r="F4798" s="14"/>
      <c r="G4798" s="13"/>
      <c r="H4798" s="14"/>
      <c r="I4798" s="15"/>
      <c r="J4798" s="16"/>
      <c r="K4798" s="16"/>
      <c r="L4798" s="17"/>
      <c r="M4798" s="163"/>
      <c r="N4798" s="18"/>
      <c r="O4798" s="19"/>
      <c r="P4798" s="97"/>
      <c r="Q4798" s="13"/>
      <c r="R4798"/>
      <c r="S4798" s="20"/>
      <c r="T4798" s="21"/>
    </row>
    <row r="4799" spans="1:20" x14ac:dyDescent="0.35">
      <c r="A4799" s="96"/>
      <c r="D4799" s="13"/>
      <c r="E4799" s="13"/>
      <c r="F4799" s="14"/>
      <c r="G4799" s="13"/>
      <c r="H4799" s="14"/>
      <c r="I4799" s="15"/>
      <c r="J4799" s="16"/>
      <c r="K4799" s="16"/>
      <c r="L4799" s="17"/>
      <c r="M4799" s="163"/>
      <c r="N4799" s="18"/>
      <c r="O4799" s="19"/>
      <c r="P4799" s="97"/>
      <c r="Q4799" s="13"/>
      <c r="R4799"/>
      <c r="S4799" s="20"/>
      <c r="T4799" s="21"/>
    </row>
    <row r="4800" spans="1:20" x14ac:dyDescent="0.35">
      <c r="A4800" s="13"/>
      <c r="B4800" s="13"/>
      <c r="C4800" s="13"/>
      <c r="D4800" s="13"/>
      <c r="E4800" s="13"/>
      <c r="F4800" s="14"/>
      <c r="G4800" s="13"/>
      <c r="H4800" s="14"/>
      <c r="I4800" s="15"/>
      <c r="J4800" s="16"/>
      <c r="K4800" s="16"/>
      <c r="L4800" s="17"/>
      <c r="M4800" s="163"/>
      <c r="N4800" s="18"/>
      <c r="O4800" s="19"/>
      <c r="P4800" s="97"/>
      <c r="Q4800" s="13"/>
      <c r="R4800"/>
      <c r="S4800" s="20"/>
      <c r="T4800" s="21"/>
    </row>
    <row r="4801" spans="1:20" x14ac:dyDescent="0.35">
      <c r="A4801" s="13"/>
      <c r="B4801" s="13"/>
      <c r="C4801" s="13"/>
      <c r="D4801" s="13"/>
      <c r="E4801" s="13"/>
      <c r="F4801" s="14"/>
      <c r="G4801" s="13"/>
      <c r="H4801" s="14"/>
      <c r="I4801" s="15"/>
      <c r="J4801" s="16"/>
      <c r="K4801" s="16"/>
      <c r="L4801" s="17"/>
      <c r="M4801" s="163"/>
      <c r="N4801" s="18"/>
      <c r="O4801" s="19"/>
      <c r="P4801" s="97"/>
      <c r="Q4801" s="13"/>
      <c r="R4801"/>
      <c r="S4801" s="20"/>
      <c r="T4801" s="21"/>
    </row>
    <row r="4802" spans="1:20" x14ac:dyDescent="0.35">
      <c r="A4802" s="96"/>
      <c r="D4802" s="13"/>
      <c r="E4802" s="13"/>
      <c r="F4802" s="14"/>
      <c r="G4802" s="13"/>
      <c r="H4802" s="14"/>
      <c r="I4802" s="15"/>
      <c r="J4802" s="16"/>
      <c r="K4802" s="16"/>
      <c r="L4802" s="17"/>
      <c r="M4802" s="163"/>
      <c r="N4802" s="18"/>
      <c r="O4802" s="19"/>
      <c r="P4802" s="97"/>
      <c r="Q4802" s="13"/>
      <c r="R4802"/>
      <c r="S4802" s="20"/>
      <c r="T4802" s="21"/>
    </row>
    <row r="4803" spans="1:20" x14ac:dyDescent="0.35">
      <c r="A4803" s="13"/>
      <c r="B4803" s="13"/>
      <c r="C4803" s="13"/>
      <c r="D4803" s="13"/>
      <c r="E4803" s="13"/>
      <c r="F4803" s="14"/>
      <c r="G4803" s="13"/>
      <c r="H4803" s="14"/>
      <c r="I4803" s="15"/>
      <c r="J4803" s="16"/>
      <c r="K4803" s="16"/>
      <c r="L4803" s="17"/>
      <c r="M4803" s="163"/>
      <c r="N4803" s="18"/>
      <c r="O4803" s="19"/>
      <c r="P4803" s="97"/>
      <c r="Q4803" s="13"/>
      <c r="R4803"/>
      <c r="S4803" s="20"/>
      <c r="T4803" s="21"/>
    </row>
    <row r="4804" spans="1:20" x14ac:dyDescent="0.35">
      <c r="A4804" s="13"/>
      <c r="B4804" s="13"/>
      <c r="C4804" s="13"/>
      <c r="D4804" s="13"/>
      <c r="E4804" s="13"/>
      <c r="F4804" s="14"/>
      <c r="G4804" s="13"/>
      <c r="H4804" s="14"/>
      <c r="I4804" s="15"/>
      <c r="J4804" s="16"/>
      <c r="K4804" s="16"/>
      <c r="L4804" s="17"/>
      <c r="M4804" s="163"/>
      <c r="N4804" s="18"/>
      <c r="O4804" s="19"/>
      <c r="P4804" s="97"/>
      <c r="Q4804" s="13"/>
      <c r="R4804"/>
      <c r="S4804" s="20"/>
      <c r="T4804" s="21"/>
    </row>
    <row r="4805" spans="1:20" x14ac:dyDescent="0.35">
      <c r="A4805" s="96"/>
      <c r="B4805" s="96"/>
      <c r="C4805" s="96"/>
      <c r="D4805" s="13"/>
      <c r="E4805" s="13"/>
      <c r="F4805" s="14"/>
      <c r="G4805" s="13"/>
      <c r="H4805" s="14"/>
      <c r="I4805" s="15"/>
      <c r="J4805" s="16"/>
      <c r="K4805" s="16"/>
      <c r="L4805" s="17"/>
      <c r="M4805" s="163"/>
      <c r="N4805" s="18"/>
      <c r="O4805" s="19"/>
      <c r="P4805" s="97"/>
      <c r="Q4805" s="13"/>
      <c r="R4805"/>
      <c r="S4805" s="20"/>
      <c r="T4805" s="21"/>
    </row>
    <row r="4806" spans="1:20" x14ac:dyDescent="0.35">
      <c r="A4806" s="96"/>
      <c r="B4806" s="96"/>
      <c r="C4806" s="96"/>
      <c r="D4806" s="13"/>
      <c r="E4806" s="13"/>
      <c r="F4806" s="14"/>
      <c r="G4806" s="13"/>
      <c r="H4806" s="14"/>
      <c r="I4806" s="15"/>
      <c r="J4806" s="16"/>
      <c r="K4806" s="16"/>
      <c r="L4806" s="17"/>
      <c r="M4806" s="163"/>
      <c r="N4806" s="18"/>
      <c r="O4806" s="19"/>
      <c r="P4806" s="97"/>
      <c r="Q4806" s="13"/>
      <c r="R4806"/>
      <c r="S4806" s="20"/>
      <c r="T4806" s="21"/>
    </row>
    <row r="4807" spans="1:20" x14ac:dyDescent="0.35">
      <c r="A4807" s="96"/>
      <c r="B4807" s="96"/>
      <c r="C4807" s="96"/>
      <c r="D4807" s="13"/>
      <c r="E4807" s="13"/>
      <c r="F4807" s="14"/>
      <c r="G4807" s="13"/>
      <c r="H4807" s="14"/>
      <c r="I4807" s="15"/>
      <c r="J4807" s="16"/>
      <c r="K4807" s="16"/>
      <c r="L4807" s="17"/>
      <c r="M4807" s="163"/>
      <c r="N4807" s="18"/>
      <c r="O4807" s="19"/>
      <c r="P4807" s="97"/>
      <c r="Q4807" s="13"/>
      <c r="R4807"/>
      <c r="S4807" s="20"/>
      <c r="T4807" s="21"/>
    </row>
    <row r="4808" spans="1:20" x14ac:dyDescent="0.35">
      <c r="A4808" s="96"/>
      <c r="B4808" s="96"/>
      <c r="C4808" s="96"/>
      <c r="D4808" s="13"/>
      <c r="E4808" s="13"/>
      <c r="F4808" s="14"/>
      <c r="G4808" s="13"/>
      <c r="H4808" s="14"/>
      <c r="I4808" s="15"/>
      <c r="J4808" s="16"/>
      <c r="K4808" s="16"/>
      <c r="L4808" s="17"/>
      <c r="M4808" s="163"/>
      <c r="N4808" s="18"/>
      <c r="O4808" s="19"/>
      <c r="P4808" s="97"/>
      <c r="Q4808" s="13"/>
      <c r="R4808"/>
      <c r="S4808" s="20"/>
      <c r="T4808" s="21"/>
    </row>
    <row r="4809" spans="1:20" x14ac:dyDescent="0.35">
      <c r="A4809" s="13"/>
      <c r="B4809" s="13"/>
      <c r="C4809" s="13"/>
      <c r="D4809" s="13"/>
      <c r="E4809" s="13"/>
      <c r="F4809" s="14"/>
      <c r="G4809" s="13"/>
      <c r="H4809" s="14"/>
      <c r="I4809" s="15"/>
      <c r="J4809" s="16"/>
      <c r="K4809" s="16"/>
      <c r="L4809" s="17"/>
      <c r="M4809" s="163"/>
      <c r="N4809" s="18"/>
      <c r="O4809" s="19"/>
      <c r="P4809" s="97"/>
      <c r="Q4809" s="13"/>
      <c r="R4809"/>
      <c r="S4809" s="20"/>
      <c r="T4809" s="21"/>
    </row>
    <row r="4810" spans="1:20" x14ac:dyDescent="0.35">
      <c r="A4810" s="13"/>
      <c r="B4810" s="13"/>
      <c r="C4810" s="13"/>
      <c r="D4810" s="13"/>
      <c r="E4810" s="13"/>
      <c r="F4810" s="14"/>
      <c r="G4810" s="13"/>
      <c r="H4810" s="14"/>
      <c r="I4810" s="15"/>
      <c r="J4810" s="16"/>
      <c r="K4810" s="16"/>
      <c r="L4810" s="17"/>
      <c r="M4810" s="163"/>
      <c r="N4810" s="18"/>
      <c r="O4810" s="19"/>
      <c r="P4810" s="97"/>
      <c r="Q4810" s="13"/>
      <c r="R4810"/>
      <c r="S4810" s="20"/>
      <c r="T4810" s="21"/>
    </row>
    <row r="4811" spans="1:20" x14ac:dyDescent="0.35">
      <c r="A4811" s="96"/>
      <c r="B4811" s="96"/>
      <c r="C4811" s="96"/>
      <c r="D4811" s="13"/>
      <c r="E4811" s="13"/>
      <c r="F4811" s="14"/>
      <c r="G4811" s="13"/>
      <c r="H4811" s="14"/>
      <c r="I4811" s="15"/>
      <c r="J4811" s="16"/>
      <c r="K4811" s="16"/>
      <c r="L4811" s="17"/>
      <c r="M4811" s="163"/>
      <c r="N4811" s="18"/>
      <c r="O4811" s="19"/>
      <c r="P4811" s="97"/>
      <c r="Q4811" s="13"/>
      <c r="R4811"/>
      <c r="S4811" s="20"/>
      <c r="T4811" s="21"/>
    </row>
    <row r="4812" spans="1:20" x14ac:dyDescent="0.35">
      <c r="A4812" s="13"/>
      <c r="B4812" s="13"/>
      <c r="C4812" s="13"/>
      <c r="D4812" s="13"/>
      <c r="E4812" s="13"/>
      <c r="F4812" s="14"/>
      <c r="G4812" s="13"/>
      <c r="H4812" s="14"/>
      <c r="I4812" s="15"/>
      <c r="J4812" s="16"/>
      <c r="K4812" s="16"/>
      <c r="L4812" s="17"/>
      <c r="M4812" s="163"/>
      <c r="N4812" s="18"/>
      <c r="O4812" s="19"/>
      <c r="P4812" s="97"/>
      <c r="Q4812" s="13"/>
      <c r="R4812"/>
      <c r="S4812" s="20"/>
      <c r="T4812" s="21"/>
    </row>
    <row r="4813" spans="1:20" x14ac:dyDescent="0.35">
      <c r="A4813" s="13"/>
      <c r="B4813" s="13"/>
      <c r="C4813" s="13"/>
      <c r="D4813" s="13"/>
      <c r="E4813" s="13"/>
      <c r="F4813" s="14"/>
      <c r="G4813" s="13"/>
      <c r="H4813" s="14"/>
      <c r="I4813" s="15"/>
      <c r="J4813" s="16"/>
      <c r="K4813" s="16"/>
      <c r="L4813" s="17"/>
      <c r="M4813" s="163"/>
      <c r="N4813" s="18"/>
      <c r="O4813" s="19"/>
      <c r="P4813" s="97"/>
      <c r="Q4813" s="13"/>
      <c r="R4813"/>
      <c r="S4813" s="20"/>
      <c r="T4813" s="21"/>
    </row>
    <row r="4814" spans="1:20" x14ac:dyDescent="0.35">
      <c r="A4814" s="13"/>
      <c r="B4814" s="13"/>
      <c r="C4814" s="13"/>
      <c r="D4814" s="13"/>
      <c r="E4814" s="13"/>
      <c r="F4814" s="14"/>
      <c r="G4814" s="13"/>
      <c r="H4814" s="14"/>
      <c r="I4814" s="15"/>
      <c r="J4814" s="16"/>
      <c r="K4814" s="16"/>
      <c r="L4814" s="17"/>
      <c r="M4814" s="163"/>
      <c r="N4814" s="18"/>
      <c r="O4814" s="19"/>
      <c r="P4814" s="97"/>
      <c r="Q4814" s="13"/>
      <c r="R4814"/>
      <c r="S4814" s="20"/>
      <c r="T4814" s="21"/>
    </row>
    <row r="4815" spans="1:20" x14ac:dyDescent="0.35">
      <c r="A4815" s="13"/>
      <c r="B4815" s="13"/>
      <c r="C4815" s="13"/>
      <c r="D4815" s="13"/>
      <c r="E4815" s="13"/>
      <c r="F4815" s="14"/>
      <c r="G4815" s="13"/>
      <c r="H4815" s="14"/>
      <c r="I4815" s="15"/>
      <c r="J4815" s="16"/>
      <c r="K4815" s="16"/>
      <c r="L4815" s="17"/>
      <c r="M4815" s="163"/>
      <c r="N4815" s="18"/>
      <c r="O4815" s="19"/>
      <c r="P4815" s="97"/>
      <c r="Q4815" s="13"/>
      <c r="R4815"/>
      <c r="S4815" s="20"/>
      <c r="T4815" s="21"/>
    </row>
    <row r="4816" spans="1:20" x14ac:dyDescent="0.35">
      <c r="A4816" s="13"/>
      <c r="B4816" s="13"/>
      <c r="C4816" s="13"/>
      <c r="D4816" s="13"/>
      <c r="E4816" s="13"/>
      <c r="F4816" s="14"/>
      <c r="G4816" s="13"/>
      <c r="H4816" s="14"/>
      <c r="I4816" s="15"/>
      <c r="J4816" s="16"/>
      <c r="K4816" s="16"/>
      <c r="L4816" s="17"/>
      <c r="M4816" s="163"/>
      <c r="N4816" s="18"/>
      <c r="O4816" s="19"/>
      <c r="P4816" s="97"/>
      <c r="Q4816" s="13"/>
      <c r="R4816"/>
      <c r="S4816" s="20"/>
      <c r="T4816" s="21"/>
    </row>
    <row r="4817" spans="1:20" x14ac:dyDescent="0.35">
      <c r="A4817" s="13"/>
      <c r="B4817" s="13"/>
      <c r="C4817" s="13"/>
      <c r="D4817" s="13"/>
      <c r="E4817" s="13"/>
      <c r="F4817" s="14"/>
      <c r="G4817" s="13"/>
      <c r="H4817" s="14"/>
      <c r="I4817" s="15"/>
      <c r="J4817" s="16"/>
      <c r="K4817" s="16"/>
      <c r="L4817" s="17"/>
      <c r="M4817" s="163"/>
      <c r="N4817" s="18"/>
      <c r="O4817" s="19"/>
      <c r="P4817" s="97"/>
      <c r="Q4817" s="13"/>
      <c r="R4817"/>
      <c r="S4817" s="20"/>
      <c r="T4817" s="21"/>
    </row>
    <row r="4818" spans="1:20" x14ac:dyDescent="0.35">
      <c r="A4818" s="96"/>
      <c r="B4818" s="96"/>
      <c r="C4818" s="96"/>
      <c r="D4818" s="13"/>
      <c r="E4818" s="13"/>
      <c r="F4818" s="14"/>
      <c r="G4818" s="13"/>
      <c r="H4818" s="14"/>
      <c r="I4818" s="15"/>
      <c r="J4818" s="16"/>
      <c r="K4818" s="16"/>
      <c r="L4818" s="17"/>
      <c r="M4818" s="163"/>
      <c r="N4818" s="18"/>
      <c r="O4818" s="19"/>
      <c r="P4818" s="97"/>
      <c r="Q4818" s="13"/>
      <c r="R4818"/>
      <c r="S4818" s="20"/>
      <c r="T4818" s="21"/>
    </row>
    <row r="4819" spans="1:20" x14ac:dyDescent="0.35">
      <c r="A4819" s="96"/>
      <c r="D4819" s="13"/>
      <c r="E4819" s="13"/>
      <c r="F4819" s="14"/>
      <c r="G4819" s="13"/>
      <c r="H4819" s="14"/>
      <c r="I4819" s="15"/>
      <c r="J4819" s="16"/>
      <c r="K4819" s="16"/>
      <c r="L4819" s="17"/>
      <c r="M4819" s="163"/>
      <c r="N4819" s="18"/>
      <c r="O4819" s="19"/>
      <c r="P4819" s="97"/>
      <c r="Q4819" s="13"/>
      <c r="R4819"/>
      <c r="S4819" s="20"/>
      <c r="T4819" s="21"/>
    </row>
    <row r="4820" spans="1:20" x14ac:dyDescent="0.35">
      <c r="A4820" s="96"/>
      <c r="D4820" s="13"/>
      <c r="E4820" s="13"/>
      <c r="F4820" s="14"/>
      <c r="G4820" s="13"/>
      <c r="H4820" s="14"/>
      <c r="I4820" s="15"/>
      <c r="J4820" s="16"/>
      <c r="K4820" s="16"/>
      <c r="L4820" s="17"/>
      <c r="M4820" s="163"/>
      <c r="N4820" s="18"/>
      <c r="O4820" s="19"/>
      <c r="P4820" s="97"/>
      <c r="Q4820" s="13"/>
      <c r="R4820"/>
      <c r="S4820" s="20"/>
      <c r="T4820" s="21"/>
    </row>
    <row r="4821" spans="1:20" x14ac:dyDescent="0.35">
      <c r="A4821" s="96"/>
      <c r="D4821" s="13"/>
      <c r="E4821" s="13"/>
      <c r="F4821" s="14"/>
      <c r="G4821" s="13"/>
      <c r="H4821" s="14"/>
      <c r="I4821" s="15"/>
      <c r="J4821" s="16"/>
      <c r="K4821" s="16"/>
      <c r="L4821" s="17"/>
      <c r="M4821" s="163"/>
      <c r="N4821" s="18"/>
      <c r="O4821" s="19"/>
      <c r="P4821" s="97"/>
      <c r="Q4821" s="13"/>
      <c r="R4821"/>
      <c r="S4821" s="20"/>
      <c r="T4821" s="21"/>
    </row>
    <row r="4822" spans="1:20" x14ac:dyDescent="0.35">
      <c r="A4822" s="13"/>
      <c r="B4822" s="13"/>
      <c r="C4822" s="13"/>
      <c r="D4822" s="13"/>
      <c r="E4822" s="13"/>
      <c r="F4822" s="14"/>
      <c r="G4822" s="13"/>
      <c r="H4822" s="14"/>
      <c r="I4822" s="15"/>
      <c r="J4822" s="16"/>
      <c r="K4822" s="16"/>
      <c r="L4822" s="17"/>
      <c r="M4822" s="163"/>
      <c r="N4822" s="18"/>
      <c r="O4822" s="19"/>
      <c r="P4822" s="97"/>
      <c r="Q4822" s="13"/>
      <c r="R4822"/>
      <c r="S4822" s="20"/>
      <c r="T4822" s="21"/>
    </row>
    <row r="4823" spans="1:20" x14ac:dyDescent="0.35">
      <c r="A4823" s="96"/>
      <c r="D4823" s="13"/>
      <c r="E4823" s="13"/>
      <c r="F4823" s="14"/>
      <c r="G4823" s="13"/>
      <c r="H4823" s="14"/>
      <c r="I4823" s="15"/>
      <c r="J4823" s="16"/>
      <c r="K4823" s="16"/>
      <c r="L4823" s="17"/>
      <c r="M4823" s="163"/>
      <c r="N4823" s="18"/>
      <c r="O4823" s="19"/>
      <c r="P4823" s="97"/>
      <c r="Q4823" s="13"/>
      <c r="R4823"/>
      <c r="S4823" s="20"/>
      <c r="T4823" s="21"/>
    </row>
    <row r="4824" spans="1:20" x14ac:dyDescent="0.35">
      <c r="A4824" s="96"/>
      <c r="D4824" s="13"/>
      <c r="E4824" s="13"/>
      <c r="F4824" s="14"/>
      <c r="G4824" s="13"/>
      <c r="H4824" s="14"/>
      <c r="I4824" s="15"/>
      <c r="J4824" s="16"/>
      <c r="K4824" s="16"/>
      <c r="L4824" s="17"/>
      <c r="M4824" s="163"/>
      <c r="N4824" s="18"/>
      <c r="O4824" s="19"/>
      <c r="P4824" s="97"/>
      <c r="Q4824" s="13"/>
      <c r="R4824"/>
      <c r="S4824" s="20"/>
      <c r="T4824" s="21"/>
    </row>
    <row r="4825" spans="1:20" x14ac:dyDescent="0.35">
      <c r="A4825" s="96"/>
      <c r="B4825" s="96"/>
      <c r="C4825" s="96"/>
      <c r="D4825" s="13"/>
      <c r="E4825" s="13"/>
      <c r="F4825" s="14"/>
      <c r="G4825" s="13"/>
      <c r="H4825" s="14"/>
      <c r="I4825" s="15"/>
      <c r="J4825" s="16"/>
      <c r="K4825" s="16"/>
      <c r="L4825" s="17"/>
      <c r="M4825" s="163"/>
      <c r="N4825" s="18"/>
      <c r="O4825" s="19"/>
      <c r="P4825" s="97"/>
      <c r="Q4825" s="13"/>
      <c r="R4825"/>
      <c r="S4825" s="20"/>
      <c r="T4825" s="21"/>
    </row>
    <row r="4826" spans="1:20" x14ac:dyDescent="0.35">
      <c r="A4826" s="96"/>
      <c r="B4826" s="96"/>
      <c r="C4826" s="96"/>
      <c r="D4826" s="13"/>
      <c r="E4826" s="13"/>
      <c r="F4826" s="14"/>
      <c r="G4826" s="13"/>
      <c r="H4826" s="14"/>
      <c r="I4826" s="15"/>
      <c r="J4826" s="16"/>
      <c r="K4826" s="16"/>
      <c r="L4826" s="17"/>
      <c r="M4826" s="163"/>
      <c r="N4826" s="18"/>
      <c r="O4826" s="19"/>
      <c r="P4826" s="97"/>
      <c r="Q4826" s="13"/>
      <c r="R4826"/>
      <c r="S4826" s="20"/>
      <c r="T4826" s="21"/>
    </row>
    <row r="4827" spans="1:20" x14ac:dyDescent="0.35">
      <c r="A4827" s="96"/>
      <c r="B4827" s="96"/>
      <c r="C4827" s="96"/>
      <c r="D4827" s="13"/>
      <c r="E4827" s="13"/>
      <c r="F4827" s="14"/>
      <c r="G4827" s="13"/>
      <c r="H4827" s="14"/>
      <c r="I4827" s="15"/>
      <c r="J4827" s="16"/>
      <c r="K4827" s="16"/>
      <c r="L4827" s="17"/>
      <c r="M4827" s="163"/>
      <c r="N4827" s="18"/>
      <c r="O4827" s="19"/>
      <c r="P4827" s="97"/>
      <c r="Q4827" s="13"/>
      <c r="R4827"/>
      <c r="S4827" s="20"/>
      <c r="T4827" s="21"/>
    </row>
    <row r="4828" spans="1:20" x14ac:dyDescent="0.35">
      <c r="A4828" s="96"/>
      <c r="D4828" s="13"/>
      <c r="E4828" s="13"/>
      <c r="F4828" s="14"/>
      <c r="G4828" s="13"/>
      <c r="H4828" s="14"/>
      <c r="I4828" s="15"/>
      <c r="J4828" s="16"/>
      <c r="K4828" s="16"/>
      <c r="L4828" s="17"/>
      <c r="M4828" s="163"/>
      <c r="N4828" s="18"/>
      <c r="O4828" s="19"/>
      <c r="P4828" s="97"/>
      <c r="Q4828" s="13"/>
      <c r="R4828"/>
      <c r="S4828" s="20"/>
      <c r="T4828" s="21"/>
    </row>
    <row r="4829" spans="1:20" x14ac:dyDescent="0.35">
      <c r="A4829" s="13"/>
      <c r="B4829" s="13"/>
      <c r="C4829" s="13"/>
      <c r="D4829" s="13"/>
      <c r="E4829" s="13"/>
      <c r="F4829" s="14"/>
      <c r="G4829" s="13"/>
      <c r="H4829" s="14"/>
      <c r="I4829" s="15"/>
      <c r="J4829" s="16"/>
      <c r="K4829" s="16"/>
      <c r="L4829" s="17"/>
      <c r="M4829" s="163"/>
      <c r="N4829" s="18"/>
      <c r="O4829" s="19"/>
      <c r="P4829" s="97"/>
      <c r="Q4829" s="13"/>
      <c r="R4829"/>
      <c r="S4829" s="20"/>
      <c r="T4829" s="21"/>
    </row>
    <row r="4830" spans="1:20" x14ac:dyDescent="0.35">
      <c r="A4830" s="96"/>
      <c r="D4830" s="13"/>
      <c r="E4830" s="13"/>
      <c r="F4830" s="14"/>
      <c r="G4830" s="13"/>
      <c r="H4830" s="14"/>
      <c r="I4830" s="15"/>
      <c r="J4830" s="16"/>
      <c r="K4830" s="16"/>
      <c r="L4830" s="17"/>
      <c r="M4830" s="163"/>
      <c r="N4830" s="18"/>
      <c r="O4830" s="19"/>
      <c r="P4830" s="97"/>
      <c r="Q4830" s="13"/>
      <c r="R4830"/>
      <c r="S4830" s="20"/>
      <c r="T4830" s="21"/>
    </row>
    <row r="4831" spans="1:20" x14ac:dyDescent="0.35">
      <c r="A4831" s="96"/>
      <c r="B4831" s="96"/>
      <c r="C4831" s="96"/>
      <c r="D4831" s="13"/>
      <c r="E4831" s="13"/>
      <c r="F4831" s="14"/>
      <c r="G4831" s="13"/>
      <c r="H4831" s="14"/>
      <c r="I4831" s="15"/>
      <c r="J4831" s="16"/>
      <c r="K4831" s="16"/>
      <c r="L4831" s="17"/>
      <c r="M4831" s="163"/>
      <c r="N4831" s="18"/>
      <c r="O4831" s="19"/>
      <c r="P4831" s="97"/>
      <c r="Q4831" s="13"/>
      <c r="R4831"/>
      <c r="S4831" s="20"/>
      <c r="T4831" s="21"/>
    </row>
    <row r="4832" spans="1:20" x14ac:dyDescent="0.35">
      <c r="A4832" s="13"/>
      <c r="B4832" s="13"/>
      <c r="C4832" s="13"/>
      <c r="D4832" s="13"/>
      <c r="E4832" s="13"/>
      <c r="F4832" s="14"/>
      <c r="G4832" s="13"/>
      <c r="H4832" s="14"/>
      <c r="I4832" s="15"/>
      <c r="J4832" s="16"/>
      <c r="K4832" s="16"/>
      <c r="L4832" s="17"/>
      <c r="M4832" s="163"/>
      <c r="N4832" s="18"/>
      <c r="O4832" s="19"/>
      <c r="P4832" s="97"/>
      <c r="Q4832" s="13"/>
      <c r="R4832"/>
      <c r="S4832" s="20"/>
      <c r="T4832" s="21"/>
    </row>
    <row r="4833" spans="1:20" x14ac:dyDescent="0.35">
      <c r="A4833" s="96"/>
      <c r="D4833" s="13"/>
      <c r="E4833" s="13"/>
      <c r="F4833" s="14"/>
      <c r="G4833" s="13"/>
      <c r="H4833" s="14"/>
      <c r="I4833" s="15"/>
      <c r="J4833" s="16"/>
      <c r="K4833" s="16"/>
      <c r="L4833" s="17"/>
      <c r="M4833" s="163"/>
      <c r="N4833" s="18"/>
      <c r="O4833" s="19"/>
      <c r="P4833" s="97"/>
      <c r="Q4833" s="13"/>
      <c r="R4833"/>
      <c r="S4833" s="20"/>
      <c r="T4833" s="21"/>
    </row>
    <row r="4834" spans="1:20" x14ac:dyDescent="0.35">
      <c r="A4834" s="96"/>
      <c r="B4834" s="96"/>
      <c r="C4834" s="96"/>
      <c r="D4834" s="13"/>
      <c r="E4834" s="13"/>
      <c r="F4834" s="14"/>
      <c r="G4834" s="13"/>
      <c r="H4834" s="14"/>
      <c r="I4834" s="15"/>
      <c r="J4834" s="16"/>
      <c r="K4834" s="16"/>
      <c r="L4834" s="17"/>
      <c r="M4834" s="163"/>
      <c r="N4834" s="18"/>
      <c r="O4834" s="19"/>
      <c r="P4834" s="97"/>
      <c r="Q4834" s="13"/>
      <c r="R4834"/>
      <c r="S4834" s="20"/>
      <c r="T4834" s="21"/>
    </row>
    <row r="4835" spans="1:20" x14ac:dyDescent="0.35">
      <c r="A4835" s="96"/>
      <c r="D4835" s="13"/>
      <c r="E4835" s="13"/>
      <c r="F4835" s="14"/>
      <c r="G4835" s="13"/>
      <c r="H4835" s="14"/>
      <c r="I4835" s="15"/>
      <c r="J4835" s="16"/>
      <c r="K4835" s="16"/>
      <c r="L4835" s="17"/>
      <c r="M4835" s="163"/>
      <c r="N4835" s="18"/>
      <c r="O4835" s="19"/>
      <c r="P4835" s="97"/>
      <c r="Q4835" s="13"/>
      <c r="R4835"/>
      <c r="S4835" s="20"/>
      <c r="T4835" s="21"/>
    </row>
    <row r="4836" spans="1:20" x14ac:dyDescent="0.35">
      <c r="A4836" s="96"/>
      <c r="B4836" s="96"/>
      <c r="C4836" s="96"/>
      <c r="D4836" s="13"/>
      <c r="E4836" s="13"/>
      <c r="F4836" s="14"/>
      <c r="G4836" s="13"/>
      <c r="H4836" s="14"/>
      <c r="I4836" s="15"/>
      <c r="J4836" s="16"/>
      <c r="K4836" s="16"/>
      <c r="L4836" s="17"/>
      <c r="M4836" s="163"/>
      <c r="N4836" s="18"/>
      <c r="O4836" s="19"/>
      <c r="P4836" s="97"/>
      <c r="Q4836" s="13"/>
      <c r="R4836"/>
      <c r="S4836" s="20"/>
      <c r="T4836" s="21"/>
    </row>
    <row r="4837" spans="1:20" x14ac:dyDescent="0.35">
      <c r="A4837" s="96"/>
      <c r="D4837" s="13"/>
      <c r="E4837" s="13"/>
      <c r="F4837" s="14"/>
      <c r="G4837" s="13"/>
      <c r="H4837" s="14"/>
      <c r="I4837" s="15"/>
      <c r="J4837" s="16"/>
      <c r="K4837" s="16"/>
      <c r="L4837" s="17"/>
      <c r="M4837" s="163"/>
      <c r="N4837" s="18"/>
      <c r="O4837" s="19"/>
      <c r="P4837" s="97"/>
      <c r="Q4837" s="13"/>
      <c r="R4837"/>
      <c r="S4837" s="20"/>
      <c r="T4837" s="21"/>
    </row>
    <row r="4838" spans="1:20" x14ac:dyDescent="0.35">
      <c r="A4838" s="13"/>
      <c r="B4838" s="13"/>
      <c r="C4838" s="13"/>
      <c r="D4838" s="13"/>
      <c r="E4838" s="13"/>
      <c r="F4838" s="14"/>
      <c r="G4838" s="13"/>
      <c r="H4838" s="14"/>
      <c r="I4838" s="15"/>
      <c r="J4838" s="16"/>
      <c r="K4838" s="16"/>
      <c r="L4838" s="17"/>
      <c r="M4838" s="163"/>
      <c r="N4838" s="18"/>
      <c r="O4838" s="19"/>
      <c r="P4838" s="97"/>
      <c r="Q4838" s="13"/>
      <c r="R4838"/>
      <c r="S4838" s="20"/>
      <c r="T4838" s="21"/>
    </row>
    <row r="4839" spans="1:20" x14ac:dyDescent="0.35">
      <c r="A4839" s="96"/>
      <c r="D4839" s="13"/>
      <c r="E4839" s="13"/>
      <c r="F4839" s="14"/>
      <c r="G4839" s="13"/>
      <c r="H4839" s="14"/>
      <c r="I4839" s="15"/>
      <c r="J4839" s="16"/>
      <c r="K4839" s="16"/>
      <c r="L4839" s="17"/>
      <c r="M4839" s="163"/>
      <c r="N4839" s="18"/>
      <c r="O4839" s="19"/>
      <c r="P4839" s="97"/>
      <c r="Q4839" s="13"/>
      <c r="R4839"/>
      <c r="S4839" s="20"/>
      <c r="T4839" s="21"/>
    </row>
    <row r="4840" spans="1:20" x14ac:dyDescent="0.35">
      <c r="A4840" s="96"/>
      <c r="B4840" s="96"/>
      <c r="C4840" s="96"/>
      <c r="D4840" s="13"/>
      <c r="E4840" s="13"/>
      <c r="F4840" s="14"/>
      <c r="G4840" s="13"/>
      <c r="H4840" s="14"/>
      <c r="I4840" s="15"/>
      <c r="J4840" s="16"/>
      <c r="K4840" s="16"/>
      <c r="L4840" s="17"/>
      <c r="M4840" s="163"/>
      <c r="N4840" s="18"/>
      <c r="O4840" s="19"/>
      <c r="P4840" s="97"/>
      <c r="Q4840" s="13"/>
      <c r="R4840"/>
      <c r="S4840" s="20"/>
      <c r="T4840" s="21"/>
    </row>
    <row r="4841" spans="1:20" x14ac:dyDescent="0.35">
      <c r="A4841" s="96"/>
      <c r="B4841" s="96"/>
      <c r="C4841" s="96"/>
      <c r="D4841" s="13"/>
      <c r="E4841" s="13"/>
      <c r="F4841" s="14"/>
      <c r="G4841" s="13"/>
      <c r="H4841" s="14"/>
      <c r="I4841" s="15"/>
      <c r="J4841" s="16"/>
      <c r="K4841" s="16"/>
      <c r="L4841" s="17"/>
      <c r="M4841" s="163"/>
      <c r="N4841" s="18"/>
      <c r="O4841" s="19"/>
      <c r="P4841" s="97"/>
      <c r="Q4841" s="13"/>
      <c r="R4841"/>
      <c r="S4841" s="20"/>
      <c r="T4841" s="21"/>
    </row>
    <row r="4842" spans="1:20" x14ac:dyDescent="0.35">
      <c r="A4842" s="96"/>
      <c r="B4842" s="96"/>
      <c r="C4842" s="96"/>
      <c r="D4842" s="13"/>
      <c r="E4842" s="13"/>
      <c r="F4842" s="14"/>
      <c r="G4842" s="13"/>
      <c r="H4842" s="14"/>
      <c r="I4842" s="15"/>
      <c r="J4842" s="16"/>
      <c r="K4842" s="16"/>
      <c r="L4842" s="17"/>
      <c r="M4842" s="163"/>
      <c r="N4842" s="18"/>
      <c r="O4842" s="19"/>
      <c r="P4842" s="97"/>
      <c r="Q4842" s="13"/>
      <c r="R4842"/>
      <c r="S4842" s="20"/>
      <c r="T4842" s="21"/>
    </row>
    <row r="4843" spans="1:20" x14ac:dyDescent="0.35">
      <c r="A4843" s="13"/>
      <c r="B4843" s="13"/>
      <c r="C4843" s="13"/>
      <c r="D4843" s="13"/>
      <c r="E4843" s="13"/>
      <c r="F4843" s="14"/>
      <c r="G4843" s="13"/>
      <c r="H4843" s="14"/>
      <c r="I4843" s="15"/>
      <c r="J4843" s="16"/>
      <c r="K4843" s="16"/>
      <c r="L4843" s="17"/>
      <c r="M4843" s="163"/>
      <c r="N4843" s="18"/>
      <c r="O4843" s="19"/>
      <c r="P4843" s="97"/>
      <c r="Q4843" s="13"/>
      <c r="R4843"/>
      <c r="S4843" s="20"/>
      <c r="T4843" s="21"/>
    </row>
    <row r="4844" spans="1:20" x14ac:dyDescent="0.35">
      <c r="A4844" s="13"/>
      <c r="B4844" s="13"/>
      <c r="C4844" s="13"/>
      <c r="D4844" s="13"/>
      <c r="E4844" s="13"/>
      <c r="F4844" s="14"/>
      <c r="G4844" s="13"/>
      <c r="H4844" s="14"/>
      <c r="I4844" s="15"/>
      <c r="J4844" s="16"/>
      <c r="K4844" s="16"/>
      <c r="L4844" s="17"/>
      <c r="M4844" s="163"/>
      <c r="N4844" s="18"/>
      <c r="O4844" s="19"/>
      <c r="P4844" s="97"/>
      <c r="Q4844" s="13"/>
      <c r="R4844"/>
      <c r="S4844" s="20"/>
      <c r="T4844" s="21"/>
    </row>
    <row r="4845" spans="1:20" x14ac:dyDescent="0.35">
      <c r="A4845" s="96"/>
      <c r="B4845" s="96"/>
      <c r="C4845" s="96"/>
      <c r="D4845" s="13"/>
      <c r="E4845" s="13"/>
      <c r="F4845" s="14"/>
      <c r="G4845" s="13"/>
      <c r="H4845" s="14"/>
      <c r="I4845" s="15"/>
      <c r="J4845" s="16"/>
      <c r="K4845" s="16"/>
      <c r="L4845" s="17"/>
      <c r="M4845" s="163"/>
      <c r="N4845" s="18"/>
      <c r="O4845" s="19"/>
      <c r="P4845" s="97"/>
      <c r="Q4845" s="13"/>
      <c r="R4845"/>
      <c r="S4845" s="20"/>
      <c r="T4845" s="21"/>
    </row>
    <row r="4846" spans="1:20" x14ac:dyDescent="0.35">
      <c r="A4846" s="96"/>
      <c r="B4846" s="96"/>
      <c r="C4846" s="96"/>
      <c r="D4846" s="13"/>
      <c r="E4846" s="13"/>
      <c r="F4846" s="14"/>
      <c r="G4846" s="13"/>
      <c r="H4846" s="14"/>
      <c r="I4846" s="15"/>
      <c r="J4846" s="16"/>
      <c r="K4846" s="16"/>
      <c r="L4846" s="17"/>
      <c r="M4846" s="163"/>
      <c r="N4846" s="18"/>
      <c r="O4846" s="19"/>
      <c r="P4846" s="97"/>
      <c r="Q4846" s="13"/>
      <c r="R4846"/>
      <c r="S4846" s="20"/>
      <c r="T4846" s="21"/>
    </row>
    <row r="4847" spans="1:20" x14ac:dyDescent="0.35">
      <c r="A4847" s="96"/>
      <c r="B4847" s="96"/>
      <c r="C4847" s="96"/>
      <c r="D4847" s="13"/>
      <c r="E4847" s="13"/>
      <c r="F4847" s="14"/>
      <c r="G4847" s="13"/>
      <c r="H4847" s="14"/>
      <c r="I4847" s="15"/>
      <c r="J4847" s="16"/>
      <c r="K4847" s="16"/>
      <c r="L4847" s="17"/>
      <c r="M4847" s="163"/>
      <c r="N4847" s="18"/>
      <c r="O4847" s="19"/>
      <c r="P4847" s="97"/>
      <c r="Q4847" s="13"/>
      <c r="R4847"/>
      <c r="S4847" s="20"/>
      <c r="T4847" s="21"/>
    </row>
    <row r="4848" spans="1:20" x14ac:dyDescent="0.35">
      <c r="A4848" s="13"/>
      <c r="B4848" s="13"/>
      <c r="C4848" s="13"/>
      <c r="D4848" s="13"/>
      <c r="E4848" s="13"/>
      <c r="F4848" s="14"/>
      <c r="G4848" s="13"/>
      <c r="H4848" s="14"/>
      <c r="I4848" s="15"/>
      <c r="J4848" s="16"/>
      <c r="K4848" s="16"/>
      <c r="L4848" s="17"/>
      <c r="M4848" s="163"/>
      <c r="N4848" s="18"/>
      <c r="O4848" s="19"/>
      <c r="P4848" s="97"/>
      <c r="Q4848" s="13"/>
      <c r="R4848"/>
      <c r="S4848" s="20"/>
      <c r="T4848" s="21"/>
    </row>
    <row r="4849" spans="1:20" x14ac:dyDescent="0.35">
      <c r="A4849" s="96"/>
      <c r="B4849" s="96"/>
      <c r="C4849" s="96"/>
      <c r="D4849" s="13"/>
      <c r="E4849" s="13"/>
      <c r="F4849" s="14"/>
      <c r="G4849" s="13"/>
      <c r="H4849" s="14"/>
      <c r="I4849" s="15"/>
      <c r="J4849" s="16"/>
      <c r="K4849" s="16"/>
      <c r="L4849" s="17"/>
      <c r="M4849" s="163"/>
      <c r="N4849" s="18"/>
      <c r="O4849" s="19"/>
      <c r="P4849" s="97"/>
      <c r="Q4849" s="13"/>
      <c r="R4849"/>
      <c r="S4849" s="20"/>
      <c r="T4849" s="21"/>
    </row>
    <row r="4850" spans="1:20" x14ac:dyDescent="0.35">
      <c r="A4850" s="96"/>
      <c r="B4850" s="96"/>
      <c r="C4850" s="96"/>
      <c r="D4850" s="13"/>
      <c r="E4850" s="13"/>
      <c r="F4850" s="14"/>
      <c r="G4850" s="13"/>
      <c r="H4850" s="14"/>
      <c r="I4850" s="15"/>
      <c r="J4850" s="16"/>
      <c r="K4850" s="16"/>
      <c r="L4850" s="17"/>
      <c r="M4850" s="163"/>
      <c r="N4850" s="18"/>
      <c r="O4850" s="19"/>
      <c r="P4850" s="97"/>
      <c r="Q4850" s="13"/>
      <c r="R4850"/>
      <c r="S4850" s="20"/>
      <c r="T4850" s="21"/>
    </row>
    <row r="4851" spans="1:20" x14ac:dyDescent="0.35">
      <c r="A4851" s="96"/>
      <c r="B4851" s="96"/>
      <c r="C4851" s="96"/>
      <c r="D4851" s="13"/>
      <c r="E4851" s="13"/>
      <c r="F4851" s="14"/>
      <c r="G4851" s="13"/>
      <c r="H4851" s="14"/>
      <c r="I4851" s="15"/>
      <c r="J4851" s="16"/>
      <c r="K4851" s="16"/>
      <c r="L4851" s="17"/>
      <c r="M4851" s="163"/>
      <c r="N4851" s="18"/>
      <c r="O4851" s="19"/>
      <c r="P4851" s="97"/>
      <c r="Q4851" s="13"/>
      <c r="R4851"/>
      <c r="S4851" s="20"/>
      <c r="T4851" s="21"/>
    </row>
    <row r="4852" spans="1:20" x14ac:dyDescent="0.35">
      <c r="A4852" s="96"/>
      <c r="B4852" s="96"/>
      <c r="C4852" s="96"/>
      <c r="D4852" s="13"/>
      <c r="E4852" s="13"/>
      <c r="F4852" s="14"/>
      <c r="G4852" s="13"/>
      <c r="H4852" s="14"/>
      <c r="I4852" s="15"/>
      <c r="J4852" s="16"/>
      <c r="K4852" s="16"/>
      <c r="L4852" s="17"/>
      <c r="M4852" s="163"/>
      <c r="N4852" s="18"/>
      <c r="O4852" s="19"/>
      <c r="P4852" s="97"/>
      <c r="Q4852" s="13"/>
      <c r="R4852"/>
      <c r="S4852" s="20"/>
      <c r="T4852" s="21"/>
    </row>
    <row r="4853" spans="1:20" x14ac:dyDescent="0.35">
      <c r="A4853" s="13"/>
      <c r="B4853" s="13"/>
      <c r="C4853" s="13"/>
      <c r="D4853" s="13"/>
      <c r="E4853" s="13"/>
      <c r="F4853" s="14"/>
      <c r="G4853" s="13"/>
      <c r="H4853" s="14"/>
      <c r="I4853" s="15"/>
      <c r="J4853" s="16"/>
      <c r="K4853" s="16"/>
      <c r="L4853" s="17"/>
      <c r="M4853" s="163"/>
      <c r="N4853" s="18"/>
      <c r="O4853" s="19"/>
      <c r="P4853" s="97"/>
      <c r="Q4853" s="13"/>
      <c r="R4853"/>
      <c r="S4853" s="20"/>
      <c r="T4853" s="21"/>
    </row>
    <row r="4854" spans="1:20" x14ac:dyDescent="0.35">
      <c r="A4854" s="96"/>
      <c r="B4854" s="96"/>
      <c r="C4854" s="96"/>
      <c r="D4854" s="13"/>
      <c r="E4854" s="13"/>
      <c r="F4854" s="14"/>
      <c r="G4854" s="13"/>
      <c r="H4854" s="14"/>
      <c r="I4854" s="15"/>
      <c r="J4854" s="16"/>
      <c r="K4854" s="16"/>
      <c r="L4854" s="17"/>
      <c r="M4854" s="163"/>
      <c r="N4854" s="18"/>
      <c r="O4854" s="19"/>
      <c r="P4854" s="97"/>
      <c r="Q4854" s="13"/>
      <c r="R4854"/>
      <c r="S4854" s="20"/>
      <c r="T4854" s="21"/>
    </row>
    <row r="4855" spans="1:20" x14ac:dyDescent="0.35">
      <c r="A4855" s="96"/>
      <c r="B4855" s="96"/>
      <c r="C4855" s="96"/>
      <c r="D4855" s="13"/>
      <c r="E4855" s="13"/>
      <c r="F4855" s="14"/>
      <c r="G4855" s="13"/>
      <c r="H4855" s="14"/>
      <c r="I4855" s="15"/>
      <c r="J4855" s="16"/>
      <c r="K4855" s="16"/>
      <c r="L4855" s="17"/>
      <c r="M4855" s="163"/>
      <c r="N4855" s="18"/>
      <c r="O4855" s="19"/>
      <c r="P4855" s="97"/>
      <c r="Q4855" s="13"/>
      <c r="R4855"/>
      <c r="S4855" s="20"/>
      <c r="T4855" s="21"/>
    </row>
    <row r="4856" spans="1:20" x14ac:dyDescent="0.35">
      <c r="A4856" s="96"/>
      <c r="D4856" s="13"/>
      <c r="E4856" s="13"/>
      <c r="F4856" s="14"/>
      <c r="G4856" s="13"/>
      <c r="H4856" s="14"/>
      <c r="I4856" s="15"/>
      <c r="J4856" s="16"/>
      <c r="K4856" s="16"/>
      <c r="L4856" s="17"/>
      <c r="M4856" s="163"/>
      <c r="N4856" s="18"/>
      <c r="O4856" s="19"/>
      <c r="P4856" s="97"/>
      <c r="Q4856" s="13"/>
      <c r="R4856"/>
      <c r="S4856" s="20"/>
      <c r="T4856" s="21"/>
    </row>
    <row r="4857" spans="1:20" x14ac:dyDescent="0.35">
      <c r="A4857" s="96"/>
      <c r="B4857" s="96"/>
      <c r="C4857" s="96"/>
      <c r="D4857" s="13"/>
      <c r="E4857" s="13"/>
      <c r="F4857" s="14"/>
      <c r="G4857" s="13"/>
      <c r="H4857" s="14"/>
      <c r="I4857" s="15"/>
      <c r="J4857" s="16"/>
      <c r="K4857" s="16"/>
      <c r="L4857" s="17"/>
      <c r="M4857" s="163"/>
      <c r="N4857" s="18"/>
      <c r="O4857" s="19"/>
      <c r="P4857" s="97"/>
      <c r="Q4857" s="13"/>
      <c r="R4857"/>
      <c r="S4857" s="20"/>
      <c r="T4857" s="21"/>
    </row>
    <row r="4858" spans="1:20" x14ac:dyDescent="0.35">
      <c r="A4858" s="96"/>
      <c r="D4858" s="13"/>
      <c r="E4858" s="13"/>
      <c r="F4858" s="14"/>
      <c r="G4858" s="13"/>
      <c r="H4858" s="14"/>
      <c r="I4858" s="15"/>
      <c r="J4858" s="16"/>
      <c r="K4858" s="16"/>
      <c r="L4858" s="17"/>
      <c r="M4858" s="163"/>
      <c r="N4858" s="18"/>
      <c r="O4858" s="19"/>
      <c r="P4858" s="97"/>
      <c r="Q4858" s="13"/>
      <c r="R4858"/>
      <c r="S4858" s="20"/>
      <c r="T4858" s="21"/>
    </row>
    <row r="4859" spans="1:20" x14ac:dyDescent="0.35">
      <c r="A4859" s="13"/>
      <c r="B4859" s="13"/>
      <c r="C4859" s="13"/>
      <c r="D4859" s="13"/>
      <c r="E4859" s="13"/>
      <c r="F4859" s="14"/>
      <c r="G4859" s="13"/>
      <c r="H4859" s="14"/>
      <c r="I4859" s="15"/>
      <c r="J4859" s="16"/>
      <c r="K4859" s="16"/>
      <c r="L4859" s="17"/>
      <c r="M4859" s="163"/>
      <c r="N4859" s="18"/>
      <c r="O4859" s="19"/>
      <c r="P4859" s="97"/>
      <c r="Q4859" s="13"/>
      <c r="R4859"/>
      <c r="S4859" s="20"/>
      <c r="T4859" s="21"/>
    </row>
    <row r="4860" spans="1:20" x14ac:dyDescent="0.35">
      <c r="A4860" s="96"/>
      <c r="B4860" s="96"/>
      <c r="C4860" s="96"/>
      <c r="D4860" s="13"/>
      <c r="E4860" s="13"/>
      <c r="F4860" s="14"/>
      <c r="G4860" s="13"/>
      <c r="H4860" s="14"/>
      <c r="I4860" s="15"/>
      <c r="J4860" s="16"/>
      <c r="K4860" s="16"/>
      <c r="L4860" s="17"/>
      <c r="M4860" s="163"/>
      <c r="N4860" s="18"/>
      <c r="O4860" s="19"/>
      <c r="P4860" s="97"/>
      <c r="Q4860" s="13"/>
      <c r="R4860"/>
      <c r="S4860" s="20"/>
      <c r="T4860" s="21"/>
    </row>
    <row r="4861" spans="1:20" x14ac:dyDescent="0.35">
      <c r="A4861" s="13"/>
      <c r="B4861" s="13"/>
      <c r="C4861" s="13"/>
      <c r="D4861" s="13"/>
      <c r="E4861" s="13"/>
      <c r="F4861" s="14"/>
      <c r="G4861" s="13"/>
      <c r="H4861" s="14"/>
      <c r="I4861" s="15"/>
      <c r="J4861" s="16"/>
      <c r="K4861" s="16"/>
      <c r="L4861" s="17"/>
      <c r="M4861" s="163"/>
      <c r="N4861" s="18"/>
      <c r="O4861" s="19"/>
      <c r="P4861" s="97"/>
      <c r="Q4861" s="13"/>
      <c r="R4861"/>
      <c r="S4861" s="20"/>
      <c r="T4861" s="21"/>
    </row>
    <row r="4862" spans="1:20" x14ac:dyDescent="0.35">
      <c r="A4862" s="96"/>
      <c r="D4862" s="13"/>
      <c r="E4862" s="13"/>
      <c r="F4862" s="14"/>
      <c r="G4862" s="13"/>
      <c r="H4862" s="14"/>
      <c r="I4862" s="15"/>
      <c r="J4862" s="16"/>
      <c r="K4862" s="16"/>
      <c r="L4862" s="17"/>
      <c r="M4862" s="163"/>
      <c r="N4862" s="18"/>
      <c r="O4862" s="19"/>
      <c r="P4862" s="97"/>
      <c r="Q4862" s="13"/>
      <c r="R4862"/>
      <c r="S4862" s="20"/>
      <c r="T4862" s="21"/>
    </row>
    <row r="4863" spans="1:20" x14ac:dyDescent="0.35">
      <c r="A4863" s="96"/>
      <c r="D4863" s="13"/>
      <c r="E4863" s="13"/>
      <c r="F4863" s="14"/>
      <c r="G4863" s="13"/>
      <c r="H4863" s="14"/>
      <c r="I4863" s="15"/>
      <c r="J4863" s="16"/>
      <c r="K4863" s="16"/>
      <c r="L4863" s="17"/>
      <c r="M4863" s="163"/>
      <c r="N4863" s="18"/>
      <c r="O4863" s="19"/>
      <c r="P4863" s="97"/>
      <c r="Q4863" s="13"/>
      <c r="R4863"/>
      <c r="S4863" s="20"/>
      <c r="T4863" s="21"/>
    </row>
    <row r="4864" spans="1:20" x14ac:dyDescent="0.35">
      <c r="A4864" s="13"/>
      <c r="B4864" s="13"/>
      <c r="C4864" s="13"/>
      <c r="D4864" s="13"/>
      <c r="E4864" s="13"/>
      <c r="F4864" s="14"/>
      <c r="G4864" s="13"/>
      <c r="H4864" s="14"/>
      <c r="I4864" s="15"/>
      <c r="J4864" s="16"/>
      <c r="K4864" s="16"/>
      <c r="L4864" s="17"/>
      <c r="M4864" s="163"/>
      <c r="N4864" s="18"/>
      <c r="O4864" s="19"/>
      <c r="P4864" s="97"/>
      <c r="Q4864" s="13"/>
      <c r="R4864"/>
      <c r="S4864" s="20"/>
      <c r="T4864" s="21"/>
    </row>
    <row r="4865" spans="1:20" x14ac:dyDescent="0.35">
      <c r="A4865" s="96"/>
      <c r="D4865" s="13"/>
      <c r="E4865" s="13"/>
      <c r="F4865" s="14"/>
      <c r="G4865" s="13"/>
      <c r="H4865" s="14"/>
      <c r="I4865" s="15"/>
      <c r="J4865" s="16"/>
      <c r="K4865" s="16"/>
      <c r="L4865" s="17"/>
      <c r="M4865" s="163"/>
      <c r="N4865" s="18"/>
      <c r="O4865" s="19"/>
      <c r="P4865" s="97"/>
      <c r="Q4865" s="13"/>
      <c r="R4865"/>
      <c r="S4865" s="20"/>
      <c r="T4865" s="21"/>
    </row>
    <row r="4866" spans="1:20" x14ac:dyDescent="0.35">
      <c r="A4866" s="96"/>
      <c r="B4866" s="96"/>
      <c r="C4866" s="96"/>
      <c r="D4866" s="13"/>
      <c r="E4866" s="13"/>
      <c r="F4866" s="14"/>
      <c r="G4866" s="13"/>
      <c r="H4866" s="14"/>
      <c r="I4866" s="15"/>
      <c r="J4866" s="16"/>
      <c r="K4866" s="16"/>
      <c r="L4866" s="17"/>
      <c r="M4866" s="163"/>
      <c r="N4866" s="18"/>
      <c r="O4866" s="19"/>
      <c r="P4866" s="97"/>
      <c r="Q4866" s="13"/>
      <c r="R4866"/>
      <c r="S4866" s="20"/>
      <c r="T4866" s="21"/>
    </row>
    <row r="4867" spans="1:20" x14ac:dyDescent="0.35">
      <c r="A4867" s="13"/>
      <c r="B4867" s="13"/>
      <c r="C4867" s="13"/>
      <c r="D4867" s="13"/>
      <c r="E4867" s="13"/>
      <c r="F4867" s="14"/>
      <c r="G4867" s="13"/>
      <c r="H4867" s="14"/>
      <c r="I4867" s="15"/>
      <c r="J4867" s="16"/>
      <c r="K4867" s="16"/>
      <c r="L4867" s="17"/>
      <c r="M4867" s="163"/>
      <c r="N4867" s="18"/>
      <c r="O4867" s="19"/>
      <c r="P4867" s="97"/>
      <c r="Q4867" s="13"/>
      <c r="R4867"/>
      <c r="S4867" s="20"/>
      <c r="T4867" s="21"/>
    </row>
    <row r="4868" spans="1:20" x14ac:dyDescent="0.35">
      <c r="A4868" s="13"/>
      <c r="B4868" s="13"/>
      <c r="C4868" s="13"/>
      <c r="D4868" s="13"/>
      <c r="E4868" s="13"/>
      <c r="F4868" s="14"/>
      <c r="G4868" s="13"/>
      <c r="H4868" s="14"/>
      <c r="I4868" s="15"/>
      <c r="J4868" s="16"/>
      <c r="K4868" s="16"/>
      <c r="L4868" s="17"/>
      <c r="M4868" s="163"/>
      <c r="N4868" s="18"/>
      <c r="O4868" s="19"/>
      <c r="P4868" s="97"/>
      <c r="Q4868" s="13"/>
      <c r="R4868"/>
      <c r="S4868" s="20"/>
      <c r="T4868" s="21"/>
    </row>
    <row r="4869" spans="1:20" x14ac:dyDescent="0.35">
      <c r="A4869" s="13"/>
      <c r="B4869" s="13"/>
      <c r="C4869" s="13"/>
      <c r="D4869" s="13"/>
      <c r="E4869" s="13"/>
      <c r="F4869" s="14"/>
      <c r="G4869" s="13"/>
      <c r="H4869" s="14"/>
      <c r="I4869" s="15"/>
      <c r="J4869" s="16"/>
      <c r="K4869" s="16"/>
      <c r="L4869" s="17"/>
      <c r="M4869" s="163"/>
      <c r="N4869" s="18"/>
      <c r="O4869" s="19"/>
      <c r="P4869" s="97"/>
      <c r="Q4869" s="13"/>
      <c r="R4869"/>
      <c r="S4869" s="20"/>
      <c r="T4869" s="21"/>
    </row>
    <row r="4870" spans="1:20" x14ac:dyDescent="0.35">
      <c r="A4870" s="13"/>
      <c r="B4870" s="13"/>
      <c r="C4870" s="13"/>
      <c r="D4870" s="13"/>
      <c r="E4870" s="13"/>
      <c r="F4870" s="14"/>
      <c r="G4870" s="13"/>
      <c r="H4870" s="14"/>
      <c r="I4870" s="15"/>
      <c r="J4870" s="16"/>
      <c r="K4870" s="16"/>
      <c r="L4870" s="17"/>
      <c r="M4870" s="163"/>
      <c r="N4870" s="18"/>
      <c r="O4870" s="19"/>
      <c r="P4870" s="97"/>
      <c r="Q4870" s="13"/>
      <c r="R4870"/>
      <c r="S4870" s="20"/>
      <c r="T4870" s="21"/>
    </row>
    <row r="4871" spans="1:20" x14ac:dyDescent="0.35">
      <c r="A4871" s="96"/>
      <c r="B4871" s="96"/>
      <c r="C4871" s="96"/>
      <c r="D4871" s="13"/>
      <c r="E4871" s="13"/>
      <c r="F4871" s="14"/>
      <c r="G4871" s="13"/>
      <c r="H4871" s="14"/>
      <c r="I4871" s="15"/>
      <c r="J4871" s="16"/>
      <c r="K4871" s="16"/>
      <c r="L4871" s="17"/>
      <c r="M4871" s="163"/>
      <c r="N4871" s="18"/>
      <c r="O4871" s="19"/>
      <c r="P4871" s="97"/>
      <c r="Q4871" s="13"/>
      <c r="R4871"/>
      <c r="S4871" s="20"/>
      <c r="T4871" s="21"/>
    </row>
    <row r="4872" spans="1:20" x14ac:dyDescent="0.35">
      <c r="A4872" s="13"/>
      <c r="B4872" s="13"/>
      <c r="C4872" s="13"/>
      <c r="D4872" s="13"/>
      <c r="E4872" s="13"/>
      <c r="F4872" s="14"/>
      <c r="G4872" s="13"/>
      <c r="H4872" s="14"/>
      <c r="I4872" s="15"/>
      <c r="J4872" s="16"/>
      <c r="K4872" s="16"/>
      <c r="L4872" s="17"/>
      <c r="M4872" s="163"/>
      <c r="N4872" s="18"/>
      <c r="O4872" s="19"/>
      <c r="P4872" s="97"/>
      <c r="Q4872" s="13"/>
      <c r="R4872"/>
      <c r="S4872" s="20"/>
      <c r="T4872" s="21"/>
    </row>
    <row r="4873" spans="1:20" x14ac:dyDescent="0.35">
      <c r="A4873" s="96"/>
      <c r="B4873" s="96"/>
      <c r="C4873" s="96"/>
      <c r="D4873" s="13"/>
      <c r="E4873" s="13"/>
      <c r="F4873" s="14"/>
      <c r="G4873" s="13"/>
      <c r="H4873" s="14"/>
      <c r="I4873" s="15"/>
      <c r="J4873" s="16"/>
      <c r="K4873" s="16"/>
      <c r="L4873" s="17"/>
      <c r="M4873" s="163"/>
      <c r="N4873" s="18"/>
      <c r="O4873" s="19"/>
      <c r="P4873" s="97"/>
      <c r="Q4873" s="13"/>
      <c r="R4873"/>
      <c r="S4873" s="20"/>
      <c r="T4873" s="21"/>
    </row>
    <row r="4874" spans="1:20" x14ac:dyDescent="0.35">
      <c r="A4874" s="13"/>
      <c r="B4874" s="13"/>
      <c r="C4874" s="13"/>
      <c r="D4874" s="13"/>
      <c r="E4874" s="13"/>
      <c r="F4874" s="14"/>
      <c r="G4874" s="13"/>
      <c r="H4874" s="14"/>
      <c r="I4874" s="15"/>
      <c r="J4874" s="16"/>
      <c r="K4874" s="16"/>
      <c r="L4874" s="17"/>
      <c r="M4874" s="163"/>
      <c r="N4874" s="18"/>
      <c r="O4874" s="19"/>
      <c r="P4874" s="97"/>
      <c r="Q4874" s="13"/>
      <c r="R4874"/>
      <c r="S4874" s="20"/>
      <c r="T4874" s="21"/>
    </row>
    <row r="4875" spans="1:20" x14ac:dyDescent="0.35">
      <c r="A4875" s="13"/>
      <c r="B4875" s="13"/>
      <c r="C4875" s="13"/>
      <c r="D4875" s="13"/>
      <c r="E4875" s="13"/>
      <c r="F4875" s="14"/>
      <c r="G4875" s="13"/>
      <c r="H4875" s="14"/>
      <c r="I4875" s="15"/>
      <c r="J4875" s="16"/>
      <c r="K4875" s="16"/>
      <c r="L4875" s="17"/>
      <c r="M4875" s="163"/>
      <c r="N4875" s="18"/>
      <c r="O4875" s="19"/>
      <c r="P4875" s="97"/>
      <c r="Q4875" s="13"/>
      <c r="R4875"/>
      <c r="S4875" s="20"/>
      <c r="T4875" s="21"/>
    </row>
    <row r="4876" spans="1:20" x14ac:dyDescent="0.35">
      <c r="A4876" s="96"/>
      <c r="D4876" s="13"/>
      <c r="E4876" s="13"/>
      <c r="F4876" s="14"/>
      <c r="G4876" s="13"/>
      <c r="H4876" s="14"/>
      <c r="I4876" s="15"/>
      <c r="J4876" s="16"/>
      <c r="K4876" s="16"/>
      <c r="L4876" s="17"/>
      <c r="M4876" s="163"/>
      <c r="N4876" s="18"/>
      <c r="O4876" s="19"/>
      <c r="P4876" s="97"/>
      <c r="Q4876" s="13"/>
      <c r="R4876"/>
      <c r="S4876" s="20"/>
      <c r="T4876" s="21"/>
    </row>
    <row r="4877" spans="1:20" x14ac:dyDescent="0.35">
      <c r="A4877" s="96"/>
      <c r="D4877" s="13"/>
      <c r="E4877" s="13"/>
      <c r="F4877" s="14"/>
      <c r="G4877" s="13"/>
      <c r="H4877" s="14"/>
      <c r="I4877" s="15"/>
      <c r="J4877" s="16"/>
      <c r="K4877" s="16"/>
      <c r="L4877" s="17"/>
      <c r="M4877" s="163"/>
      <c r="N4877" s="18"/>
      <c r="O4877" s="19"/>
      <c r="P4877" s="97"/>
      <c r="Q4877" s="13"/>
      <c r="R4877"/>
      <c r="S4877" s="20"/>
      <c r="T4877" s="21"/>
    </row>
    <row r="4878" spans="1:20" x14ac:dyDescent="0.35">
      <c r="A4878" s="96"/>
      <c r="B4878" s="96"/>
      <c r="C4878" s="96"/>
      <c r="D4878" s="13"/>
      <c r="E4878" s="13"/>
      <c r="F4878" s="14"/>
      <c r="G4878" s="13"/>
      <c r="H4878" s="14"/>
      <c r="I4878" s="15"/>
      <c r="J4878" s="16"/>
      <c r="K4878" s="16"/>
      <c r="L4878" s="17"/>
      <c r="M4878" s="163"/>
      <c r="N4878" s="18"/>
      <c r="O4878" s="19"/>
      <c r="P4878" s="97"/>
      <c r="Q4878" s="13"/>
      <c r="R4878"/>
      <c r="S4878" s="20"/>
      <c r="T4878" s="21"/>
    </row>
    <row r="4879" spans="1:20" x14ac:dyDescent="0.35">
      <c r="A4879" s="96"/>
      <c r="D4879" s="13"/>
      <c r="E4879" s="13"/>
      <c r="F4879" s="14"/>
      <c r="G4879" s="13"/>
      <c r="H4879" s="14"/>
      <c r="I4879" s="15"/>
      <c r="J4879" s="16"/>
      <c r="K4879" s="16"/>
      <c r="L4879" s="17"/>
      <c r="M4879" s="163"/>
      <c r="N4879" s="18"/>
      <c r="O4879" s="19"/>
      <c r="P4879" s="97"/>
      <c r="Q4879" s="13"/>
      <c r="R4879"/>
      <c r="S4879" s="20"/>
      <c r="T4879" s="21"/>
    </row>
    <row r="4880" spans="1:20" x14ac:dyDescent="0.35">
      <c r="A4880" s="96"/>
      <c r="D4880" s="13"/>
      <c r="E4880" s="13"/>
      <c r="F4880" s="14"/>
      <c r="G4880" s="13"/>
      <c r="H4880" s="14"/>
      <c r="I4880" s="15"/>
      <c r="J4880" s="16"/>
      <c r="K4880" s="16"/>
      <c r="L4880" s="17"/>
      <c r="M4880" s="163"/>
      <c r="N4880" s="18"/>
      <c r="O4880" s="19"/>
      <c r="P4880" s="97"/>
      <c r="Q4880" s="13"/>
      <c r="R4880"/>
      <c r="S4880" s="20"/>
      <c r="T4880" s="21"/>
    </row>
    <row r="4881" spans="1:20" x14ac:dyDescent="0.35">
      <c r="A4881" s="96"/>
      <c r="D4881" s="13"/>
      <c r="E4881" s="13"/>
      <c r="F4881" s="14"/>
      <c r="G4881" s="13"/>
      <c r="H4881" s="14"/>
      <c r="I4881" s="15"/>
      <c r="J4881" s="16"/>
      <c r="K4881" s="16"/>
      <c r="L4881" s="17"/>
      <c r="M4881" s="163"/>
      <c r="N4881" s="18"/>
      <c r="O4881" s="19"/>
      <c r="P4881" s="97"/>
      <c r="Q4881" s="13"/>
      <c r="R4881"/>
      <c r="S4881" s="20"/>
      <c r="T4881" s="21"/>
    </row>
    <row r="4882" spans="1:20" x14ac:dyDescent="0.35">
      <c r="A4882" s="96"/>
      <c r="B4882" s="96"/>
      <c r="C4882" s="96"/>
      <c r="D4882" s="13"/>
      <c r="E4882" s="13"/>
      <c r="F4882" s="14"/>
      <c r="G4882" s="13"/>
      <c r="H4882" s="14"/>
      <c r="I4882" s="15"/>
      <c r="J4882" s="16"/>
      <c r="K4882" s="16"/>
      <c r="L4882" s="17"/>
      <c r="M4882" s="163"/>
      <c r="N4882" s="18"/>
      <c r="O4882" s="19"/>
      <c r="P4882" s="97"/>
      <c r="Q4882" s="13"/>
      <c r="R4882"/>
      <c r="S4882" s="20"/>
      <c r="T4882" s="21"/>
    </row>
    <row r="4883" spans="1:20" x14ac:dyDescent="0.35">
      <c r="A4883" s="96"/>
      <c r="D4883" s="13"/>
      <c r="E4883" s="13"/>
      <c r="F4883" s="14"/>
      <c r="G4883" s="13"/>
      <c r="H4883" s="14"/>
      <c r="I4883" s="15"/>
      <c r="J4883" s="16"/>
      <c r="K4883" s="16"/>
      <c r="L4883" s="17"/>
      <c r="M4883" s="163"/>
      <c r="N4883" s="18"/>
      <c r="O4883" s="19"/>
      <c r="P4883" s="97"/>
      <c r="Q4883" s="13"/>
      <c r="R4883"/>
      <c r="S4883" s="20"/>
      <c r="T4883" s="21"/>
    </row>
    <row r="4884" spans="1:20" x14ac:dyDescent="0.35">
      <c r="A4884" s="13"/>
      <c r="B4884" s="13"/>
      <c r="C4884" s="13"/>
      <c r="D4884" s="13"/>
      <c r="E4884" s="13"/>
      <c r="F4884" s="14"/>
      <c r="G4884" s="13"/>
      <c r="H4884" s="14"/>
      <c r="I4884" s="15"/>
      <c r="J4884" s="16"/>
      <c r="K4884" s="16"/>
      <c r="L4884" s="17"/>
      <c r="M4884" s="163"/>
      <c r="N4884" s="18"/>
      <c r="O4884" s="19"/>
      <c r="P4884" s="97"/>
      <c r="Q4884" s="13"/>
      <c r="R4884"/>
      <c r="S4884" s="20"/>
      <c r="T4884" s="21"/>
    </row>
    <row r="4885" spans="1:20" x14ac:dyDescent="0.35">
      <c r="A4885" s="13"/>
      <c r="B4885" s="13"/>
      <c r="C4885" s="13"/>
      <c r="D4885" s="13"/>
      <c r="E4885" s="13"/>
      <c r="F4885" s="14"/>
      <c r="G4885" s="13"/>
      <c r="H4885" s="14"/>
      <c r="I4885" s="15"/>
      <c r="J4885" s="16"/>
      <c r="K4885" s="16"/>
      <c r="L4885" s="17"/>
      <c r="M4885" s="164"/>
      <c r="N4885" s="18"/>
      <c r="O4885" s="19"/>
      <c r="P4885" s="97"/>
      <c r="Q4885" s="13"/>
      <c r="R4885"/>
      <c r="S4885" s="20"/>
      <c r="T4885" s="21"/>
    </row>
  </sheetData>
  <autoFilter ref="A12:T4349" xr:uid="{00000000-0009-0000-0000-000004000000}"/>
  <mergeCells count="2">
    <mergeCell ref="A11:Q11"/>
    <mergeCell ref="R11:T11"/>
  </mergeCells>
  <conditionalFormatting sqref="A13:C998">
    <cfRule type="duplicateValues" dxfId="90" priority="3"/>
  </conditionalFormatting>
  <conditionalFormatting sqref="K13:K4885">
    <cfRule type="expression" dxfId="89" priority="1">
      <formula>S13&gt;0.001</formula>
    </cfRule>
  </conditionalFormatting>
  <conditionalFormatting sqref="R11:S11 A11:C11">
    <cfRule type="duplicateValues" dxfId="88" priority="2"/>
  </conditionalFormatting>
  <hyperlinks>
    <hyperlink ref="K5" r:id="rId1" xr:uid="{00000000-0004-0000-0400-000000000000}"/>
    <hyperlink ref="A6" r:id="rId2" display="www.square-ws.de" xr:uid="{00000000-0004-0000-0400-000001000000}"/>
  </hyperlinks>
  <printOptions horizontalCentered="1"/>
  <pageMargins left="0.25" right="0.25" top="0.75" bottom="0.75" header="0.3" footer="0.3"/>
  <pageSetup scale="86" fitToHeight="0"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3"/>
  <dimension ref="A1:AI530"/>
  <sheetViews>
    <sheetView topLeftCell="A486" zoomScale="90" zoomScaleNormal="90" workbookViewId="0">
      <selection activeCell="D528" sqref="D528:D530"/>
    </sheetView>
  </sheetViews>
  <sheetFormatPr defaultRowHeight="14.5" x14ac:dyDescent="0.35"/>
  <cols>
    <col min="1" max="1" width="32.1796875" bestFit="1" customWidth="1"/>
    <col min="2" max="2" width="27.54296875" customWidth="1"/>
    <col min="3" max="3" width="46.54296875" style="127" bestFit="1" customWidth="1"/>
    <col min="4" max="4" width="24.81640625" style="104" customWidth="1"/>
    <col min="5" max="5" width="40.7265625" style="21" bestFit="1" customWidth="1"/>
    <col min="6" max="11" width="31.54296875" customWidth="1"/>
  </cols>
  <sheetData>
    <row r="1" spans="1:35" ht="15.5" x14ac:dyDescent="0.35">
      <c r="A1" s="27" t="s">
        <v>14176</v>
      </c>
      <c r="C1" s="134" t="s">
        <v>14177</v>
      </c>
      <c r="D1" s="143" t="s">
        <v>16259</v>
      </c>
    </row>
    <row r="2" spans="1:35" x14ac:dyDescent="0.35">
      <c r="A2" t="s">
        <v>16243</v>
      </c>
      <c r="C2" s="127" t="s">
        <v>14481</v>
      </c>
      <c r="D2" s="104" t="s">
        <v>14480</v>
      </c>
    </row>
    <row r="3" spans="1:35" x14ac:dyDescent="0.35">
      <c r="A3" t="s">
        <v>14178</v>
      </c>
      <c r="C3" s="127" t="s">
        <v>172</v>
      </c>
      <c r="D3" s="104" t="s">
        <v>171</v>
      </c>
      <c r="L3">
        <v>62</v>
      </c>
    </row>
    <row r="4" spans="1:35" x14ac:dyDescent="0.35">
      <c r="A4" t="s">
        <v>14179</v>
      </c>
      <c r="C4" s="127" t="s">
        <v>176</v>
      </c>
      <c r="D4" s="104" t="s">
        <v>175</v>
      </c>
    </row>
    <row r="5" spans="1:35" x14ac:dyDescent="0.35">
      <c r="A5" t="s">
        <v>14180</v>
      </c>
      <c r="C5" s="127" t="s">
        <v>236</v>
      </c>
      <c r="D5" s="104" t="s">
        <v>14312</v>
      </c>
    </row>
    <row r="6" spans="1:35" x14ac:dyDescent="0.35">
      <c r="A6" t="s">
        <v>14181</v>
      </c>
      <c r="C6" s="127" t="s">
        <v>239</v>
      </c>
      <c r="D6" s="104" t="s">
        <v>238</v>
      </c>
    </row>
    <row r="7" spans="1:35" x14ac:dyDescent="0.35">
      <c r="A7" t="s">
        <v>14182</v>
      </c>
      <c r="C7" s="127" t="s">
        <v>239</v>
      </c>
      <c r="D7" s="104" t="s">
        <v>238</v>
      </c>
    </row>
    <row r="8" spans="1:35" x14ac:dyDescent="0.35">
      <c r="A8" t="s">
        <v>14183</v>
      </c>
      <c r="C8" s="127" t="s">
        <v>246</v>
      </c>
      <c r="D8" s="104" t="s">
        <v>245</v>
      </c>
    </row>
    <row r="9" spans="1:35" x14ac:dyDescent="0.35">
      <c r="A9" t="s">
        <v>16244</v>
      </c>
      <c r="C9" s="127" t="s">
        <v>249</v>
      </c>
      <c r="D9" s="104" t="s">
        <v>42</v>
      </c>
    </row>
    <row r="10" spans="1:35" x14ac:dyDescent="0.35">
      <c r="A10" t="s">
        <v>14184</v>
      </c>
      <c r="C10" s="127" t="s">
        <v>251</v>
      </c>
      <c r="D10" s="104" t="s">
        <v>250</v>
      </c>
    </row>
    <row r="11" spans="1:35" x14ac:dyDescent="0.35">
      <c r="A11" t="s">
        <v>14185</v>
      </c>
      <c r="C11" s="127" t="s">
        <v>255</v>
      </c>
      <c r="D11" s="104" t="s">
        <v>254</v>
      </c>
    </row>
    <row r="12" spans="1:35" x14ac:dyDescent="0.35">
      <c r="A12" t="s">
        <v>14186</v>
      </c>
      <c r="C12" s="127" t="s">
        <v>262</v>
      </c>
      <c r="D12" s="104" t="s">
        <v>261</v>
      </c>
      <c r="G12" s="29"/>
      <c r="H12" s="29"/>
      <c r="AI12" t="s">
        <v>0</v>
      </c>
    </row>
    <row r="13" spans="1:35" x14ac:dyDescent="0.35">
      <c r="A13" t="s">
        <v>14187</v>
      </c>
      <c r="C13" s="127" t="s">
        <v>262</v>
      </c>
      <c r="D13" s="104" t="s">
        <v>261</v>
      </c>
      <c r="G13" s="29"/>
      <c r="H13" s="29"/>
      <c r="I13" s="29"/>
      <c r="J13" s="29"/>
    </row>
    <row r="14" spans="1:35" x14ac:dyDescent="0.35">
      <c r="A14" t="s">
        <v>14188</v>
      </c>
      <c r="C14" s="127" t="s">
        <v>266</v>
      </c>
      <c r="D14" s="104" t="s">
        <v>265</v>
      </c>
    </row>
    <row r="15" spans="1:35" x14ac:dyDescent="0.35">
      <c r="A15" t="s">
        <v>14189</v>
      </c>
      <c r="C15" s="127" t="s">
        <v>277</v>
      </c>
      <c r="D15" s="104" t="s">
        <v>276</v>
      </c>
    </row>
    <row r="16" spans="1:35" x14ac:dyDescent="0.35">
      <c r="A16" t="s">
        <v>14190</v>
      </c>
      <c r="C16" s="127" t="s">
        <v>281</v>
      </c>
      <c r="D16" s="104" t="s">
        <v>280</v>
      </c>
    </row>
    <row r="17" spans="1:16" x14ac:dyDescent="0.35">
      <c r="A17" t="s">
        <v>16242</v>
      </c>
      <c r="C17" s="127" t="s">
        <v>14632</v>
      </c>
      <c r="D17" s="104" t="s">
        <v>14631</v>
      </c>
    </row>
    <row r="18" spans="1:16" x14ac:dyDescent="0.35">
      <c r="A18" t="s">
        <v>14191</v>
      </c>
      <c r="C18" s="127" t="s">
        <v>288</v>
      </c>
      <c r="D18" s="104" t="s">
        <v>287</v>
      </c>
    </row>
    <row r="19" spans="1:16" x14ac:dyDescent="0.35">
      <c r="A19" t="s">
        <v>14192</v>
      </c>
      <c r="C19" s="127" t="s">
        <v>295</v>
      </c>
      <c r="D19" s="104" t="s">
        <v>294</v>
      </c>
    </row>
    <row r="20" spans="1:16" x14ac:dyDescent="0.35">
      <c r="A20" t="s">
        <v>14193</v>
      </c>
      <c r="C20" s="127" t="s">
        <v>299</v>
      </c>
      <c r="D20" s="104" t="s">
        <v>298</v>
      </c>
    </row>
    <row r="21" spans="1:16" x14ac:dyDescent="0.35">
      <c r="A21" t="s">
        <v>14194</v>
      </c>
      <c r="C21" s="127" t="s">
        <v>303</v>
      </c>
      <c r="D21" s="104" t="s">
        <v>324</v>
      </c>
    </row>
    <row r="22" spans="1:16" x14ac:dyDescent="0.35">
      <c r="A22" t="s">
        <v>14195</v>
      </c>
      <c r="C22" s="127" t="s">
        <v>303</v>
      </c>
      <c r="D22" s="104" t="s">
        <v>302</v>
      </c>
    </row>
    <row r="23" spans="1:16" x14ac:dyDescent="0.35">
      <c r="A23" t="s">
        <v>14196</v>
      </c>
      <c r="C23" s="127" t="s">
        <v>303</v>
      </c>
      <c r="D23" s="104" t="s">
        <v>306</v>
      </c>
    </row>
    <row r="24" spans="1:16" x14ac:dyDescent="0.35">
      <c r="A24" t="s">
        <v>14197</v>
      </c>
      <c r="C24" s="127" t="s">
        <v>303</v>
      </c>
      <c r="D24" s="104" t="s">
        <v>320</v>
      </c>
    </row>
    <row r="25" spans="1:16" x14ac:dyDescent="0.35">
      <c r="A25" t="s">
        <v>16240</v>
      </c>
      <c r="B25" t="s">
        <v>16241</v>
      </c>
      <c r="C25" s="127" t="s">
        <v>303</v>
      </c>
      <c r="D25" s="104" t="s">
        <v>327</v>
      </c>
    </row>
    <row r="26" spans="1:16" x14ac:dyDescent="0.35">
      <c r="A26" t="s">
        <v>5642</v>
      </c>
      <c r="B26" t="s">
        <v>16241</v>
      </c>
      <c r="C26" s="127" t="s">
        <v>330</v>
      </c>
      <c r="D26" s="104" t="s">
        <v>329</v>
      </c>
    </row>
    <row r="27" spans="1:16" x14ac:dyDescent="0.35">
      <c r="A27" t="s">
        <v>14198</v>
      </c>
      <c r="C27" s="127" t="s">
        <v>398</v>
      </c>
      <c r="D27" s="21" t="s">
        <v>397</v>
      </c>
    </row>
    <row r="28" spans="1:16" x14ac:dyDescent="0.35">
      <c r="A28" t="s">
        <v>16245</v>
      </c>
      <c r="C28" s="127" t="s">
        <v>403</v>
      </c>
      <c r="D28" s="21" t="s">
        <v>402</v>
      </c>
    </row>
    <row r="29" spans="1:16" x14ac:dyDescent="0.35">
      <c r="A29" t="s">
        <v>14199</v>
      </c>
      <c r="C29" s="127" t="s">
        <v>513</v>
      </c>
      <c r="D29" s="21" t="s">
        <v>512</v>
      </c>
      <c r="G29" s="29"/>
      <c r="H29" s="29"/>
      <c r="I29" s="29"/>
      <c r="J29" s="29"/>
      <c r="K29" s="29"/>
      <c r="L29" s="29"/>
      <c r="M29" s="29"/>
      <c r="N29" s="29"/>
      <c r="O29" s="29"/>
      <c r="P29" s="29"/>
    </row>
    <row r="30" spans="1:16" x14ac:dyDescent="0.35">
      <c r="A30" t="s">
        <v>14200</v>
      </c>
      <c r="C30" s="127" t="s">
        <v>560</v>
      </c>
      <c r="D30" s="21" t="s">
        <v>559</v>
      </c>
    </row>
    <row r="31" spans="1:16" x14ac:dyDescent="0.35">
      <c r="A31" t="s">
        <v>16250</v>
      </c>
      <c r="B31" t="s">
        <v>16249</v>
      </c>
      <c r="C31" s="127" t="s">
        <v>632</v>
      </c>
      <c r="D31" s="21" t="s">
        <v>631</v>
      </c>
      <c r="G31" s="29"/>
      <c r="H31" s="29"/>
      <c r="I31" s="29"/>
      <c r="J31" s="29"/>
      <c r="K31" s="29"/>
    </row>
    <row r="32" spans="1:16" x14ac:dyDescent="0.35">
      <c r="A32" t="s">
        <v>16251</v>
      </c>
      <c r="B32" t="s">
        <v>16252</v>
      </c>
      <c r="C32" s="127" t="s">
        <v>636</v>
      </c>
      <c r="D32" s="21" t="s">
        <v>635</v>
      </c>
    </row>
    <row r="33" spans="1:11" x14ac:dyDescent="0.35">
      <c r="A33" t="s">
        <v>14201</v>
      </c>
      <c r="C33" s="127" t="s">
        <v>753</v>
      </c>
      <c r="D33" s="21" t="s">
        <v>752</v>
      </c>
    </row>
    <row r="34" spans="1:11" x14ac:dyDescent="0.35">
      <c r="A34" t="s">
        <v>16246</v>
      </c>
      <c r="C34" s="127" t="s">
        <v>757</v>
      </c>
      <c r="D34" s="21" t="s">
        <v>760</v>
      </c>
    </row>
    <row r="35" spans="1:11" x14ac:dyDescent="0.35">
      <c r="A35" t="s">
        <v>16247</v>
      </c>
      <c r="C35" s="127" t="s">
        <v>808</v>
      </c>
      <c r="D35" s="21" t="s">
        <v>807</v>
      </c>
    </row>
    <row r="36" spans="1:11" x14ac:dyDescent="0.35">
      <c r="A36" t="s">
        <v>14202</v>
      </c>
      <c r="C36" s="127" t="s">
        <v>1034</v>
      </c>
      <c r="D36" s="21" t="s">
        <v>1037</v>
      </c>
      <c r="K36" s="29"/>
    </row>
    <row r="37" spans="1:11" x14ac:dyDescent="0.35">
      <c r="A37" t="s">
        <v>14203</v>
      </c>
      <c r="C37" s="127" t="s">
        <v>1059</v>
      </c>
      <c r="D37" s="104" t="s">
        <v>1058</v>
      </c>
      <c r="K37" s="29"/>
    </row>
    <row r="38" spans="1:11" x14ac:dyDescent="0.35">
      <c r="A38" t="s">
        <v>14204</v>
      </c>
      <c r="C38" s="127" t="s">
        <v>1093</v>
      </c>
      <c r="D38" s="104" t="s">
        <v>1108</v>
      </c>
      <c r="K38" s="29"/>
    </row>
    <row r="39" spans="1:11" x14ac:dyDescent="0.35">
      <c r="A39" t="s">
        <v>14205</v>
      </c>
      <c r="C39" s="127" t="s">
        <v>1093</v>
      </c>
      <c r="D39" s="104" t="s">
        <v>1105</v>
      </c>
      <c r="K39" s="29"/>
    </row>
    <row r="40" spans="1:11" x14ac:dyDescent="0.35">
      <c r="A40" t="s">
        <v>14206</v>
      </c>
      <c r="C40" s="127" t="s">
        <v>1093</v>
      </c>
      <c r="D40" s="104" t="s">
        <v>1108</v>
      </c>
      <c r="G40" s="29"/>
      <c r="H40" s="29"/>
      <c r="K40" s="29"/>
    </row>
    <row r="41" spans="1:11" x14ac:dyDescent="0.35">
      <c r="A41" t="s">
        <v>14207</v>
      </c>
      <c r="C41" s="127" t="s">
        <v>1115</v>
      </c>
      <c r="D41" s="104" t="s">
        <v>1114</v>
      </c>
      <c r="G41" s="29"/>
      <c r="H41" s="29"/>
      <c r="I41" s="29"/>
      <c r="K41" s="29"/>
    </row>
    <row r="42" spans="1:11" x14ac:dyDescent="0.35">
      <c r="A42" t="s">
        <v>14208</v>
      </c>
      <c r="C42" s="127" t="s">
        <v>1119</v>
      </c>
      <c r="D42" s="104" t="s">
        <v>1118</v>
      </c>
      <c r="K42" s="29"/>
    </row>
    <row r="43" spans="1:11" x14ac:dyDescent="0.35">
      <c r="A43" t="s">
        <v>14209</v>
      </c>
      <c r="C43" s="127" t="s">
        <v>1119</v>
      </c>
      <c r="D43" s="104" t="s">
        <v>1122</v>
      </c>
    </row>
    <row r="44" spans="1:11" x14ac:dyDescent="0.35">
      <c r="A44" t="s">
        <v>14210</v>
      </c>
      <c r="C44" s="127" t="s">
        <v>1126</v>
      </c>
      <c r="D44" s="104" t="s">
        <v>1129</v>
      </c>
    </row>
    <row r="45" spans="1:11" x14ac:dyDescent="0.35">
      <c r="A45" t="s">
        <v>14211</v>
      </c>
      <c r="C45" s="127" t="s">
        <v>1126</v>
      </c>
      <c r="D45" s="104" t="s">
        <v>1129</v>
      </c>
    </row>
    <row r="46" spans="1:11" x14ac:dyDescent="0.35">
      <c r="A46" t="s">
        <v>14212</v>
      </c>
      <c r="C46" s="127" t="s">
        <v>1255</v>
      </c>
      <c r="D46" s="104" t="s">
        <v>1269</v>
      </c>
    </row>
    <row r="47" spans="1:11" x14ac:dyDescent="0.35">
      <c r="A47" t="s">
        <v>14213</v>
      </c>
      <c r="C47" s="127" t="s">
        <v>1273</v>
      </c>
      <c r="D47" s="104" t="s">
        <v>1272</v>
      </c>
    </row>
    <row r="48" spans="1:11" x14ac:dyDescent="0.35">
      <c r="A48" t="s">
        <v>14214</v>
      </c>
      <c r="C48" s="127" t="s">
        <v>1312</v>
      </c>
      <c r="D48" s="104" t="s">
        <v>42</v>
      </c>
    </row>
    <row r="49" spans="1:8" x14ac:dyDescent="0.35">
      <c r="A49" t="s">
        <v>8129</v>
      </c>
      <c r="C49" s="127" t="s">
        <v>1319</v>
      </c>
      <c r="D49" s="104" t="s">
        <v>1325</v>
      </c>
    </row>
    <row r="50" spans="1:8" x14ac:dyDescent="0.35">
      <c r="A50" t="s">
        <v>16248</v>
      </c>
      <c r="C50" s="127" t="s">
        <v>1319</v>
      </c>
      <c r="D50" s="104" t="s">
        <v>1331</v>
      </c>
    </row>
    <row r="51" spans="1:8" x14ac:dyDescent="0.35">
      <c r="A51" t="s">
        <v>14215</v>
      </c>
      <c r="C51" s="127" t="s">
        <v>1333</v>
      </c>
      <c r="D51" s="104" t="s">
        <v>1332</v>
      </c>
    </row>
    <row r="52" spans="1:8" x14ac:dyDescent="0.35">
      <c r="A52" t="s">
        <v>14216</v>
      </c>
      <c r="C52" s="127" t="s">
        <v>1335</v>
      </c>
      <c r="D52" s="104" t="s">
        <v>1334</v>
      </c>
    </row>
    <row r="53" spans="1:8" x14ac:dyDescent="0.35">
      <c r="A53" t="s">
        <v>14217</v>
      </c>
      <c r="C53" s="127" t="s">
        <v>1339</v>
      </c>
      <c r="D53" s="104" t="s">
        <v>1338</v>
      </c>
    </row>
    <row r="54" spans="1:8" x14ac:dyDescent="0.35">
      <c r="A54" t="s">
        <v>14218</v>
      </c>
      <c r="C54" s="127" t="s">
        <v>1382</v>
      </c>
      <c r="D54" s="21" t="s">
        <v>1381</v>
      </c>
    </row>
    <row r="55" spans="1:8" x14ac:dyDescent="0.35">
      <c r="A55" t="s">
        <v>14219</v>
      </c>
      <c r="C55" s="127" t="s">
        <v>1464</v>
      </c>
      <c r="D55" s="21" t="s">
        <v>1467</v>
      </c>
    </row>
    <row r="56" spans="1:8" x14ac:dyDescent="0.35">
      <c r="A56" t="s">
        <v>14220</v>
      </c>
      <c r="C56" s="127" t="s">
        <v>1475</v>
      </c>
      <c r="D56" s="104" t="s">
        <v>1474</v>
      </c>
    </row>
    <row r="57" spans="1:8" x14ac:dyDescent="0.35">
      <c r="A57" t="s">
        <v>14221</v>
      </c>
      <c r="C57" s="127" t="s">
        <v>1483</v>
      </c>
      <c r="D57" s="104" t="s">
        <v>1487</v>
      </c>
    </row>
    <row r="58" spans="1:8" x14ac:dyDescent="0.35">
      <c r="A58" t="s">
        <v>14222</v>
      </c>
      <c r="C58" s="127" t="s">
        <v>1491</v>
      </c>
      <c r="D58" s="104" t="s">
        <v>1490</v>
      </c>
    </row>
    <row r="59" spans="1:8" x14ac:dyDescent="0.35">
      <c r="A59" t="s">
        <v>14223</v>
      </c>
      <c r="C59" s="127" t="s">
        <v>1495</v>
      </c>
      <c r="D59" s="104" t="s">
        <v>1494</v>
      </c>
    </row>
    <row r="60" spans="1:8" x14ac:dyDescent="0.35">
      <c r="A60" t="s">
        <v>14224</v>
      </c>
      <c r="C60" s="127" t="s">
        <v>1513</v>
      </c>
      <c r="D60" s="104" t="s">
        <v>1534</v>
      </c>
    </row>
    <row r="61" spans="1:8" x14ac:dyDescent="0.35">
      <c r="A61" t="s">
        <v>14225</v>
      </c>
      <c r="C61" s="127" t="s">
        <v>1513</v>
      </c>
      <c r="D61" s="104" t="s">
        <v>1512</v>
      </c>
    </row>
    <row r="62" spans="1:8" x14ac:dyDescent="0.35">
      <c r="A62" t="s">
        <v>14226</v>
      </c>
      <c r="C62" s="127" t="s">
        <v>1513</v>
      </c>
      <c r="D62" s="104" t="s">
        <v>1522</v>
      </c>
    </row>
    <row r="63" spans="1:8" x14ac:dyDescent="0.35">
      <c r="A63" t="s">
        <v>14227</v>
      </c>
      <c r="C63" s="127" t="s">
        <v>1513</v>
      </c>
      <c r="D63" s="104" t="s">
        <v>1528</v>
      </c>
      <c r="G63" s="29"/>
      <c r="H63" s="29"/>
    </row>
    <row r="64" spans="1:8" x14ac:dyDescent="0.35">
      <c r="A64" t="s">
        <v>14228</v>
      </c>
      <c r="C64" s="127" t="s">
        <v>1513</v>
      </c>
      <c r="D64" s="104" t="s">
        <v>1531</v>
      </c>
      <c r="G64" s="29"/>
    </row>
    <row r="65" spans="1:34" x14ac:dyDescent="0.35">
      <c r="A65" t="s">
        <v>14229</v>
      </c>
      <c r="C65" s="127" t="s">
        <v>1537</v>
      </c>
      <c r="D65" s="104" t="s">
        <v>42</v>
      </c>
    </row>
    <row r="66" spans="1:34" x14ac:dyDescent="0.35">
      <c r="A66" t="s">
        <v>14230</v>
      </c>
      <c r="C66" s="127" t="s">
        <v>1539</v>
      </c>
      <c r="D66" s="104" t="s">
        <v>1542</v>
      </c>
    </row>
    <row r="67" spans="1:34" x14ac:dyDescent="0.35">
      <c r="A67" t="s">
        <v>14231</v>
      </c>
      <c r="C67" s="127" t="s">
        <v>1546</v>
      </c>
      <c r="D67" s="104" t="s">
        <v>1549</v>
      </c>
    </row>
    <row r="68" spans="1:34" x14ac:dyDescent="0.35">
      <c r="A68" t="s">
        <v>14232</v>
      </c>
      <c r="C68" s="127" t="s">
        <v>1552</v>
      </c>
      <c r="D68" s="104" t="s">
        <v>1553</v>
      </c>
    </row>
    <row r="69" spans="1:34" x14ac:dyDescent="0.35">
      <c r="A69" t="s">
        <v>14233</v>
      </c>
      <c r="C69" s="127" t="s">
        <v>1557</v>
      </c>
      <c r="D69" s="104" t="s">
        <v>1556</v>
      </c>
    </row>
    <row r="70" spans="1:34" x14ac:dyDescent="0.35">
      <c r="A70" t="s">
        <v>14234</v>
      </c>
      <c r="C70" s="127" t="s">
        <v>1608</v>
      </c>
      <c r="D70" s="21" t="s">
        <v>1614</v>
      </c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</row>
    <row r="71" spans="1:34" x14ac:dyDescent="0.35">
      <c r="A71" t="s">
        <v>14235</v>
      </c>
      <c r="C71" s="127" t="s">
        <v>14591</v>
      </c>
      <c r="D71" s="21" t="s">
        <v>14590</v>
      </c>
    </row>
    <row r="72" spans="1:34" x14ac:dyDescent="0.35">
      <c r="A72" t="s">
        <v>14236</v>
      </c>
      <c r="C72" s="127" t="s">
        <v>1626</v>
      </c>
      <c r="D72" s="21" t="s">
        <v>1625</v>
      </c>
    </row>
    <row r="73" spans="1:34" x14ac:dyDescent="0.35">
      <c r="A73" t="s">
        <v>14237</v>
      </c>
      <c r="C73" s="127" t="s">
        <v>1630</v>
      </c>
      <c r="D73" s="21" t="s">
        <v>1629</v>
      </c>
    </row>
    <row r="74" spans="1:34" x14ac:dyDescent="0.35">
      <c r="C74" s="127" t="s">
        <v>1634</v>
      </c>
      <c r="D74" s="21" t="s">
        <v>1633</v>
      </c>
    </row>
    <row r="75" spans="1:34" x14ac:dyDescent="0.35">
      <c r="C75" s="127" t="s">
        <v>1638</v>
      </c>
      <c r="D75" s="21" t="s">
        <v>1637</v>
      </c>
    </row>
    <row r="76" spans="1:34" x14ac:dyDescent="0.35">
      <c r="C76" s="127" t="s">
        <v>1641</v>
      </c>
      <c r="D76" s="21" t="s">
        <v>1640</v>
      </c>
    </row>
    <row r="77" spans="1:34" x14ac:dyDescent="0.35">
      <c r="C77" s="127" t="s">
        <v>1649</v>
      </c>
      <c r="D77" s="21" t="s">
        <v>1648</v>
      </c>
    </row>
    <row r="78" spans="1:34" x14ac:dyDescent="0.35">
      <c r="C78" s="127" t="s">
        <v>1653</v>
      </c>
      <c r="D78" s="21" t="s">
        <v>1652</v>
      </c>
    </row>
    <row r="79" spans="1:34" x14ac:dyDescent="0.35">
      <c r="C79" s="127" t="s">
        <v>1657</v>
      </c>
      <c r="D79" s="21" t="s">
        <v>1656</v>
      </c>
    </row>
    <row r="80" spans="1:34" x14ac:dyDescent="0.35">
      <c r="C80" s="127" t="s">
        <v>1661</v>
      </c>
      <c r="D80" s="21" t="s">
        <v>1660</v>
      </c>
    </row>
    <row r="81" spans="3:4" x14ac:dyDescent="0.35">
      <c r="C81" s="127" t="s">
        <v>1669</v>
      </c>
      <c r="D81" s="21" t="s">
        <v>1668</v>
      </c>
    </row>
    <row r="82" spans="3:4" x14ac:dyDescent="0.35">
      <c r="C82" s="127" t="s">
        <v>1673</v>
      </c>
      <c r="D82" s="21" t="s">
        <v>1672</v>
      </c>
    </row>
    <row r="83" spans="3:4" x14ac:dyDescent="0.35">
      <c r="C83" s="127" t="s">
        <v>1676</v>
      </c>
      <c r="D83" s="21" t="s">
        <v>1679</v>
      </c>
    </row>
    <row r="84" spans="3:4" x14ac:dyDescent="0.35">
      <c r="C84" s="127" t="s">
        <v>1692</v>
      </c>
      <c r="D84" s="21" t="s">
        <v>1691</v>
      </c>
    </row>
    <row r="85" spans="3:4" x14ac:dyDescent="0.35">
      <c r="C85" s="127" t="s">
        <v>1708</v>
      </c>
      <c r="D85" s="21" t="s">
        <v>1707</v>
      </c>
    </row>
    <row r="86" spans="3:4" x14ac:dyDescent="0.35">
      <c r="C86" s="127" t="s">
        <v>1722</v>
      </c>
      <c r="D86" s="21" t="s">
        <v>1721</v>
      </c>
    </row>
    <row r="87" spans="3:4" x14ac:dyDescent="0.35">
      <c r="C87" s="127" t="s">
        <v>14573</v>
      </c>
      <c r="D87" s="21" t="s">
        <v>14572</v>
      </c>
    </row>
    <row r="88" spans="3:4" x14ac:dyDescent="0.35">
      <c r="C88" s="127" t="s">
        <v>1742</v>
      </c>
      <c r="D88" s="21" t="s">
        <v>1741</v>
      </c>
    </row>
    <row r="89" spans="3:4" x14ac:dyDescent="0.35">
      <c r="C89" s="127" t="s">
        <v>1762</v>
      </c>
      <c r="D89" s="21" t="s">
        <v>1761</v>
      </c>
    </row>
    <row r="90" spans="3:4" x14ac:dyDescent="0.35">
      <c r="C90" s="127" t="s">
        <v>1969</v>
      </c>
      <c r="D90" s="21" t="s">
        <v>1968</v>
      </c>
    </row>
    <row r="91" spans="3:4" x14ac:dyDescent="0.35">
      <c r="C91" s="127" t="s">
        <v>1973</v>
      </c>
      <c r="D91" s="21" t="s">
        <v>1972</v>
      </c>
    </row>
    <row r="92" spans="3:4" x14ac:dyDescent="0.35">
      <c r="C92" s="127" t="s">
        <v>1981</v>
      </c>
      <c r="D92" s="21" t="s">
        <v>1980</v>
      </c>
    </row>
    <row r="93" spans="3:4" x14ac:dyDescent="0.35">
      <c r="C93" s="127" t="s">
        <v>14656</v>
      </c>
      <c r="D93" s="21" t="s">
        <v>14655</v>
      </c>
    </row>
    <row r="94" spans="3:4" x14ac:dyDescent="0.35">
      <c r="C94" s="127" t="s">
        <v>1985</v>
      </c>
      <c r="D94" s="21" t="s">
        <v>1984</v>
      </c>
    </row>
    <row r="95" spans="3:4" x14ac:dyDescent="0.35">
      <c r="C95" s="127" t="s">
        <v>1989</v>
      </c>
      <c r="D95" s="21" t="s">
        <v>1988</v>
      </c>
    </row>
    <row r="96" spans="3:4" x14ac:dyDescent="0.35">
      <c r="C96" s="127" t="s">
        <v>1993</v>
      </c>
      <c r="D96" s="21" t="s">
        <v>1992</v>
      </c>
    </row>
    <row r="97" spans="3:4" x14ac:dyDescent="0.35">
      <c r="C97" s="127" t="s">
        <v>2004</v>
      </c>
      <c r="D97" s="21" t="s">
        <v>2003</v>
      </c>
    </row>
    <row r="98" spans="3:4" x14ac:dyDescent="0.35">
      <c r="C98" s="127" t="s">
        <v>2008</v>
      </c>
      <c r="D98" s="21" t="s">
        <v>2007</v>
      </c>
    </row>
    <row r="99" spans="3:4" x14ac:dyDescent="0.35">
      <c r="C99" s="127" t="s">
        <v>2012</v>
      </c>
      <c r="D99" s="21" t="s">
        <v>2011</v>
      </c>
    </row>
    <row r="100" spans="3:4" x14ac:dyDescent="0.35">
      <c r="C100" s="127" t="s">
        <v>2016</v>
      </c>
      <c r="D100" s="21" t="s">
        <v>2015</v>
      </c>
    </row>
    <row r="101" spans="3:4" x14ac:dyDescent="0.35">
      <c r="C101" s="127" t="s">
        <v>2032</v>
      </c>
      <c r="D101" s="21" t="s">
        <v>2031</v>
      </c>
    </row>
    <row r="102" spans="3:4" x14ac:dyDescent="0.35">
      <c r="C102" s="127" t="s">
        <v>2047</v>
      </c>
      <c r="D102" s="21" t="s">
        <v>2046</v>
      </c>
    </row>
    <row r="103" spans="3:4" x14ac:dyDescent="0.35">
      <c r="C103" s="127" t="s">
        <v>2051</v>
      </c>
      <c r="D103" s="21" t="s">
        <v>2050</v>
      </c>
    </row>
    <row r="104" spans="3:4" x14ac:dyDescent="0.35">
      <c r="C104" s="127" t="s">
        <v>2055</v>
      </c>
      <c r="D104" s="21" t="s">
        <v>2054</v>
      </c>
    </row>
    <row r="105" spans="3:4" x14ac:dyDescent="0.35">
      <c r="C105" s="127" t="s">
        <v>2059</v>
      </c>
      <c r="D105" s="21" t="s">
        <v>2058</v>
      </c>
    </row>
    <row r="106" spans="3:4" x14ac:dyDescent="0.35">
      <c r="C106" s="127" t="s">
        <v>2063</v>
      </c>
      <c r="D106" s="21" t="s">
        <v>2062</v>
      </c>
    </row>
    <row r="107" spans="3:4" x14ac:dyDescent="0.35">
      <c r="C107" s="127" t="s">
        <v>2067</v>
      </c>
      <c r="D107" s="21" t="s">
        <v>2066</v>
      </c>
    </row>
    <row r="108" spans="3:4" x14ac:dyDescent="0.35">
      <c r="C108" s="127" t="s">
        <v>2071</v>
      </c>
      <c r="D108" s="21" t="s">
        <v>2070</v>
      </c>
    </row>
    <row r="109" spans="3:4" x14ac:dyDescent="0.35">
      <c r="C109" s="127" t="s">
        <v>2075</v>
      </c>
      <c r="D109" s="21" t="s">
        <v>2074</v>
      </c>
    </row>
    <row r="110" spans="3:4" x14ac:dyDescent="0.35">
      <c r="C110" s="127" t="s">
        <v>2079</v>
      </c>
      <c r="D110" s="21" t="s">
        <v>2078</v>
      </c>
    </row>
    <row r="111" spans="3:4" x14ac:dyDescent="0.35">
      <c r="C111" s="127" t="s">
        <v>2087</v>
      </c>
      <c r="D111" s="21" t="s">
        <v>2086</v>
      </c>
    </row>
    <row r="112" spans="3:4" x14ac:dyDescent="0.35">
      <c r="C112" s="127" t="s">
        <v>2091</v>
      </c>
      <c r="D112" s="21" t="s">
        <v>2090</v>
      </c>
    </row>
    <row r="113" spans="3:4" x14ac:dyDescent="0.35">
      <c r="C113" s="127" t="s">
        <v>2095</v>
      </c>
      <c r="D113" s="21" t="s">
        <v>2094</v>
      </c>
    </row>
    <row r="114" spans="3:4" x14ac:dyDescent="0.35">
      <c r="C114" s="127" t="s">
        <v>2099</v>
      </c>
      <c r="D114" s="21" t="s">
        <v>2098</v>
      </c>
    </row>
    <row r="115" spans="3:4" x14ac:dyDescent="0.35">
      <c r="C115" s="127" t="s">
        <v>2103</v>
      </c>
      <c r="D115" s="21" t="s">
        <v>2102</v>
      </c>
    </row>
    <row r="116" spans="3:4" x14ac:dyDescent="0.35">
      <c r="C116" s="127" t="s">
        <v>2111</v>
      </c>
      <c r="D116" s="21" t="s">
        <v>2110</v>
      </c>
    </row>
    <row r="117" spans="3:4" x14ac:dyDescent="0.35">
      <c r="C117" s="127" t="s">
        <v>2138</v>
      </c>
      <c r="D117" s="104" t="s">
        <v>2141</v>
      </c>
    </row>
    <row r="118" spans="3:4" x14ac:dyDescent="0.35">
      <c r="C118" s="127" t="s">
        <v>2138</v>
      </c>
      <c r="D118" s="104" t="s">
        <v>2141</v>
      </c>
    </row>
    <row r="119" spans="3:4" x14ac:dyDescent="0.35">
      <c r="C119" s="127" t="s">
        <v>2151</v>
      </c>
      <c r="D119" s="104" t="s">
        <v>2150</v>
      </c>
    </row>
    <row r="120" spans="3:4" x14ac:dyDescent="0.35">
      <c r="C120" s="127" t="s">
        <v>2155</v>
      </c>
      <c r="D120" s="104" t="s">
        <v>2154</v>
      </c>
    </row>
    <row r="121" spans="3:4" x14ac:dyDescent="0.35">
      <c r="C121" s="127" t="s">
        <v>2159</v>
      </c>
      <c r="D121" s="104" t="s">
        <v>2158</v>
      </c>
    </row>
    <row r="122" spans="3:4" x14ac:dyDescent="0.35">
      <c r="C122" s="127" t="s">
        <v>14593</v>
      </c>
      <c r="D122" s="104" t="s">
        <v>14592</v>
      </c>
    </row>
    <row r="123" spans="3:4" x14ac:dyDescent="0.35">
      <c r="C123" s="127" t="s">
        <v>2163</v>
      </c>
      <c r="D123" s="104" t="s">
        <v>2162</v>
      </c>
    </row>
    <row r="124" spans="3:4" x14ac:dyDescent="0.35">
      <c r="C124" s="127" t="s">
        <v>2212</v>
      </c>
      <c r="D124" s="21" t="s">
        <v>2211</v>
      </c>
    </row>
    <row r="125" spans="3:4" x14ac:dyDescent="0.35">
      <c r="C125" s="127" t="s">
        <v>2232</v>
      </c>
      <c r="D125" s="21" t="s">
        <v>2231</v>
      </c>
    </row>
    <row r="126" spans="3:4" x14ac:dyDescent="0.35">
      <c r="C126" s="127" t="s">
        <v>2236</v>
      </c>
      <c r="D126" s="21" t="s">
        <v>2235</v>
      </c>
    </row>
    <row r="127" spans="3:4" x14ac:dyDescent="0.35">
      <c r="C127" s="127" t="s">
        <v>2252</v>
      </c>
      <c r="D127" s="21" t="s">
        <v>2258</v>
      </c>
    </row>
    <row r="128" spans="3:4" x14ac:dyDescent="0.35">
      <c r="C128" s="127" t="s">
        <v>2262</v>
      </c>
      <c r="D128" s="21" t="s">
        <v>2261</v>
      </c>
    </row>
    <row r="129" spans="3:4" x14ac:dyDescent="0.35">
      <c r="C129" s="127" t="s">
        <v>14575</v>
      </c>
      <c r="D129" s="21" t="s">
        <v>14574</v>
      </c>
    </row>
    <row r="130" spans="3:4" x14ac:dyDescent="0.35">
      <c r="C130" s="127" t="s">
        <v>2293</v>
      </c>
      <c r="D130" s="21" t="s">
        <v>2292</v>
      </c>
    </row>
    <row r="131" spans="3:4" x14ac:dyDescent="0.35">
      <c r="C131" s="127" t="s">
        <v>2390</v>
      </c>
      <c r="D131" s="21" t="s">
        <v>2389</v>
      </c>
    </row>
    <row r="132" spans="3:4" x14ac:dyDescent="0.35">
      <c r="C132" s="127" t="s">
        <v>2538</v>
      </c>
      <c r="D132" s="21" t="s">
        <v>2537</v>
      </c>
    </row>
    <row r="133" spans="3:4" x14ac:dyDescent="0.35">
      <c r="C133" s="127" t="s">
        <v>2564</v>
      </c>
      <c r="D133" s="104" t="s">
        <v>2563</v>
      </c>
    </row>
    <row r="134" spans="3:4" x14ac:dyDescent="0.35">
      <c r="C134" s="127" t="s">
        <v>2569</v>
      </c>
      <c r="D134" s="104" t="s">
        <v>2568</v>
      </c>
    </row>
    <row r="135" spans="3:4" x14ac:dyDescent="0.35">
      <c r="C135" s="127" t="s">
        <v>14259</v>
      </c>
      <c r="D135" s="104" t="s">
        <v>14258</v>
      </c>
    </row>
    <row r="136" spans="3:4" x14ac:dyDescent="0.35">
      <c r="C136" s="127" t="s">
        <v>2573</v>
      </c>
      <c r="D136" s="104" t="s">
        <v>2572</v>
      </c>
    </row>
    <row r="137" spans="3:4" x14ac:dyDescent="0.35">
      <c r="C137" s="127" t="s">
        <v>2577</v>
      </c>
      <c r="D137" s="104" t="s">
        <v>2576</v>
      </c>
    </row>
    <row r="138" spans="3:4" x14ac:dyDescent="0.35">
      <c r="C138" s="127" t="s">
        <v>2715</v>
      </c>
      <c r="D138" s="104" t="s">
        <v>2718</v>
      </c>
    </row>
    <row r="139" spans="3:4" x14ac:dyDescent="0.35">
      <c r="C139" s="127" t="s">
        <v>2724</v>
      </c>
      <c r="D139" s="104" t="s">
        <v>2723</v>
      </c>
    </row>
    <row r="140" spans="3:4" x14ac:dyDescent="0.35">
      <c r="C140" s="127" t="s">
        <v>2727</v>
      </c>
      <c r="D140" s="21" t="s">
        <v>2726</v>
      </c>
    </row>
    <row r="141" spans="3:4" x14ac:dyDescent="0.35">
      <c r="C141" s="127" t="s">
        <v>2731</v>
      </c>
      <c r="D141" s="21" t="s">
        <v>2730</v>
      </c>
    </row>
    <row r="142" spans="3:4" x14ac:dyDescent="0.35">
      <c r="C142" s="127" t="s">
        <v>2765</v>
      </c>
      <c r="D142" s="21" t="s">
        <v>2775</v>
      </c>
    </row>
    <row r="143" spans="3:4" x14ac:dyDescent="0.35">
      <c r="C143" s="127" t="s">
        <v>2919</v>
      </c>
      <c r="D143" s="21" t="s">
        <v>2918</v>
      </c>
    </row>
    <row r="144" spans="3:4" x14ac:dyDescent="0.35">
      <c r="C144" s="127" t="s">
        <v>3031</v>
      </c>
      <c r="D144" s="21" t="s">
        <v>3030</v>
      </c>
    </row>
    <row r="145" spans="3:4" x14ac:dyDescent="0.35">
      <c r="C145" s="127" t="s">
        <v>3035</v>
      </c>
      <c r="D145" s="21" t="s">
        <v>3034</v>
      </c>
    </row>
    <row r="146" spans="3:4" x14ac:dyDescent="0.35">
      <c r="C146" s="127" t="s">
        <v>3083</v>
      </c>
      <c r="D146" s="104" t="s">
        <v>3082</v>
      </c>
    </row>
    <row r="147" spans="3:4" x14ac:dyDescent="0.35">
      <c r="C147" s="127" t="s">
        <v>3155</v>
      </c>
      <c r="D147" s="21" t="s">
        <v>3154</v>
      </c>
    </row>
    <row r="148" spans="3:4" x14ac:dyDescent="0.35">
      <c r="C148" s="127" t="s">
        <v>3203</v>
      </c>
      <c r="D148" s="104" t="s">
        <v>14432</v>
      </c>
    </row>
    <row r="149" spans="3:4" x14ac:dyDescent="0.35">
      <c r="C149" s="127" t="s">
        <v>3203</v>
      </c>
      <c r="D149" s="104" t="s">
        <v>14432</v>
      </c>
    </row>
    <row r="150" spans="3:4" x14ac:dyDescent="0.35">
      <c r="C150" s="127" t="s">
        <v>3213</v>
      </c>
      <c r="D150" s="104" t="s">
        <v>15169</v>
      </c>
    </row>
    <row r="151" spans="3:4" x14ac:dyDescent="0.35">
      <c r="C151" s="127" t="s">
        <v>3217</v>
      </c>
      <c r="D151" s="104" t="s">
        <v>3216</v>
      </c>
    </row>
    <row r="152" spans="3:4" x14ac:dyDescent="0.35">
      <c r="C152" s="127" t="s">
        <v>3343</v>
      </c>
      <c r="D152" s="21" t="s">
        <v>3342</v>
      </c>
    </row>
    <row r="153" spans="3:4" x14ac:dyDescent="0.35">
      <c r="C153" s="127" t="s">
        <v>3349</v>
      </c>
      <c r="D153" s="21" t="s">
        <v>3348</v>
      </c>
    </row>
    <row r="154" spans="3:4" x14ac:dyDescent="0.35">
      <c r="C154" s="127" t="s">
        <v>14351</v>
      </c>
      <c r="D154" s="21" t="s">
        <v>14350</v>
      </c>
    </row>
    <row r="155" spans="3:4" x14ac:dyDescent="0.35">
      <c r="C155" s="127" t="s">
        <v>3433</v>
      </c>
      <c r="D155" s="21" t="s">
        <v>3432</v>
      </c>
    </row>
    <row r="156" spans="3:4" x14ac:dyDescent="0.35">
      <c r="C156" s="127" t="s">
        <v>3472</v>
      </c>
      <c r="D156" s="21" t="s">
        <v>3471</v>
      </c>
    </row>
    <row r="157" spans="3:4" x14ac:dyDescent="0.35">
      <c r="C157" s="127" t="s">
        <v>3493</v>
      </c>
      <c r="D157" s="21" t="s">
        <v>3492</v>
      </c>
    </row>
    <row r="158" spans="3:4" x14ac:dyDescent="0.35">
      <c r="C158" s="127" t="s">
        <v>3497</v>
      </c>
      <c r="D158" s="21" t="s">
        <v>3496</v>
      </c>
    </row>
    <row r="159" spans="3:4" x14ac:dyDescent="0.35">
      <c r="C159" s="127" t="s">
        <v>3501</v>
      </c>
      <c r="D159" s="21" t="s">
        <v>3507</v>
      </c>
    </row>
    <row r="160" spans="3:4" x14ac:dyDescent="0.35">
      <c r="C160" s="127" t="s">
        <v>3613</v>
      </c>
      <c r="D160" s="21" t="s">
        <v>3612</v>
      </c>
    </row>
    <row r="161" spans="3:4" x14ac:dyDescent="0.35">
      <c r="C161" s="127" t="s">
        <v>3800</v>
      </c>
      <c r="D161" s="104" t="s">
        <v>3799</v>
      </c>
    </row>
    <row r="162" spans="3:4" x14ac:dyDescent="0.35">
      <c r="C162" s="127" t="s">
        <v>3804</v>
      </c>
      <c r="D162" s="104" t="s">
        <v>3803</v>
      </c>
    </row>
    <row r="163" spans="3:4" x14ac:dyDescent="0.35">
      <c r="C163" s="127" t="s">
        <v>3844</v>
      </c>
      <c r="D163" s="21" t="s">
        <v>3843</v>
      </c>
    </row>
    <row r="164" spans="3:4" x14ac:dyDescent="0.35">
      <c r="C164" s="127" t="s">
        <v>3848</v>
      </c>
      <c r="D164" s="21" t="s">
        <v>3847</v>
      </c>
    </row>
    <row r="165" spans="3:4" x14ac:dyDescent="0.35">
      <c r="C165" s="127" t="s">
        <v>3912</v>
      </c>
      <c r="D165" s="21" t="s">
        <v>3915</v>
      </c>
    </row>
    <row r="166" spans="3:4" x14ac:dyDescent="0.35">
      <c r="C166" s="127" t="s">
        <v>3948</v>
      </c>
      <c r="D166" s="21" t="s">
        <v>3947</v>
      </c>
    </row>
    <row r="167" spans="3:4" x14ac:dyDescent="0.35">
      <c r="C167" s="127" t="s">
        <v>3991</v>
      </c>
      <c r="D167" s="104" t="s">
        <v>3990</v>
      </c>
    </row>
    <row r="168" spans="3:4" x14ac:dyDescent="0.35">
      <c r="C168" s="127" t="s">
        <v>3995</v>
      </c>
      <c r="D168" s="104" t="s">
        <v>3994</v>
      </c>
    </row>
    <row r="169" spans="3:4" x14ac:dyDescent="0.35">
      <c r="C169" s="127" t="s">
        <v>3999</v>
      </c>
      <c r="D169" s="104" t="s">
        <v>3998</v>
      </c>
    </row>
    <row r="170" spans="3:4" x14ac:dyDescent="0.35">
      <c r="C170" s="127" t="s">
        <v>4003</v>
      </c>
      <c r="D170" s="104" t="s">
        <v>4002</v>
      </c>
    </row>
    <row r="171" spans="3:4" x14ac:dyDescent="0.35">
      <c r="C171" s="127" t="s">
        <v>4007</v>
      </c>
      <c r="D171" s="104" t="s">
        <v>4006</v>
      </c>
    </row>
    <row r="172" spans="3:4" x14ac:dyDescent="0.35">
      <c r="C172" s="127" t="s">
        <v>4011</v>
      </c>
      <c r="D172" s="104" t="s">
        <v>4010</v>
      </c>
    </row>
    <row r="173" spans="3:4" x14ac:dyDescent="0.35">
      <c r="C173" s="127" t="s">
        <v>4011</v>
      </c>
      <c r="D173" s="104" t="s">
        <v>4010</v>
      </c>
    </row>
    <row r="174" spans="3:4" x14ac:dyDescent="0.35">
      <c r="C174" s="127" t="s">
        <v>4015</v>
      </c>
      <c r="D174" s="104" t="s">
        <v>4014</v>
      </c>
    </row>
    <row r="175" spans="3:4" x14ac:dyDescent="0.35">
      <c r="C175" s="127" t="s">
        <v>4023</v>
      </c>
      <c r="D175" s="104" t="s">
        <v>4022</v>
      </c>
    </row>
    <row r="176" spans="3:4" x14ac:dyDescent="0.35">
      <c r="C176" s="127" t="s">
        <v>14676</v>
      </c>
      <c r="D176" s="104" t="s">
        <v>14675</v>
      </c>
    </row>
    <row r="177" spans="3:4" x14ac:dyDescent="0.35">
      <c r="C177" s="127" t="s">
        <v>4027</v>
      </c>
      <c r="D177" s="104" t="s">
        <v>4026</v>
      </c>
    </row>
    <row r="178" spans="3:4" x14ac:dyDescent="0.35">
      <c r="C178" s="127" t="s">
        <v>4035</v>
      </c>
      <c r="D178" s="104" t="s">
        <v>4034</v>
      </c>
    </row>
    <row r="179" spans="3:4" x14ac:dyDescent="0.35">
      <c r="C179" s="127" t="s">
        <v>4039</v>
      </c>
      <c r="D179" s="104" t="s">
        <v>4038</v>
      </c>
    </row>
    <row r="180" spans="3:4" x14ac:dyDescent="0.35">
      <c r="C180" s="127" t="s">
        <v>4043</v>
      </c>
      <c r="D180" s="104" t="s">
        <v>4042</v>
      </c>
    </row>
    <row r="181" spans="3:4" x14ac:dyDescent="0.35">
      <c r="C181" s="127" t="s">
        <v>4047</v>
      </c>
      <c r="D181" s="104" t="s">
        <v>4046</v>
      </c>
    </row>
    <row r="182" spans="3:4" x14ac:dyDescent="0.35">
      <c r="C182" s="127" t="s">
        <v>4050</v>
      </c>
      <c r="D182" s="104" t="s">
        <v>4057</v>
      </c>
    </row>
    <row r="183" spans="3:4" x14ac:dyDescent="0.35">
      <c r="C183" s="127" t="s">
        <v>4061</v>
      </c>
      <c r="D183" s="104" t="s">
        <v>4060</v>
      </c>
    </row>
    <row r="184" spans="3:4" x14ac:dyDescent="0.35">
      <c r="C184" s="127" t="s">
        <v>4065</v>
      </c>
      <c r="D184" s="104" t="s">
        <v>4064</v>
      </c>
    </row>
    <row r="185" spans="3:4" x14ac:dyDescent="0.35">
      <c r="C185" s="127" t="s">
        <v>4069</v>
      </c>
      <c r="D185" s="104" t="s">
        <v>4068</v>
      </c>
    </row>
    <row r="186" spans="3:4" x14ac:dyDescent="0.35">
      <c r="C186" s="127" t="s">
        <v>4073</v>
      </c>
      <c r="D186" s="104" t="s">
        <v>4072</v>
      </c>
    </row>
    <row r="187" spans="3:4" x14ac:dyDescent="0.35">
      <c r="C187" s="127" t="s">
        <v>4077</v>
      </c>
      <c r="D187" s="104" t="s">
        <v>4076</v>
      </c>
    </row>
    <row r="188" spans="3:4" x14ac:dyDescent="0.35">
      <c r="C188" s="127" t="s">
        <v>4085</v>
      </c>
      <c r="D188" s="104" t="s">
        <v>4084</v>
      </c>
    </row>
    <row r="189" spans="3:4" x14ac:dyDescent="0.35">
      <c r="C189" s="127" t="s">
        <v>4089</v>
      </c>
      <c r="D189" s="104" t="s">
        <v>4088</v>
      </c>
    </row>
    <row r="190" spans="3:4" x14ac:dyDescent="0.35">
      <c r="C190" s="127" t="s">
        <v>4093</v>
      </c>
      <c r="D190" s="104" t="s">
        <v>4092</v>
      </c>
    </row>
    <row r="191" spans="3:4" x14ac:dyDescent="0.35">
      <c r="C191" s="127" t="s">
        <v>4097</v>
      </c>
      <c r="D191" s="104" t="s">
        <v>4096</v>
      </c>
    </row>
    <row r="192" spans="3:4" x14ac:dyDescent="0.35">
      <c r="C192" s="127" t="s">
        <v>4101</v>
      </c>
      <c r="D192" s="104" t="s">
        <v>4100</v>
      </c>
    </row>
    <row r="193" spans="3:4" x14ac:dyDescent="0.35">
      <c r="C193" s="127" t="s">
        <v>4105</v>
      </c>
      <c r="D193" s="104" t="s">
        <v>4104</v>
      </c>
    </row>
    <row r="194" spans="3:4" x14ac:dyDescent="0.35">
      <c r="C194" s="127" t="s">
        <v>4109</v>
      </c>
      <c r="D194" s="104" t="s">
        <v>4108</v>
      </c>
    </row>
    <row r="195" spans="3:4" x14ac:dyDescent="0.35">
      <c r="C195" s="127" t="s">
        <v>4113</v>
      </c>
      <c r="D195" s="104" t="s">
        <v>4112</v>
      </c>
    </row>
    <row r="196" spans="3:4" x14ac:dyDescent="0.35">
      <c r="C196" s="127" t="s">
        <v>4121</v>
      </c>
      <c r="D196" s="104" t="s">
        <v>4120</v>
      </c>
    </row>
    <row r="197" spans="3:4" x14ac:dyDescent="0.35">
      <c r="C197" s="127" t="s">
        <v>4125</v>
      </c>
      <c r="D197" s="104" t="s">
        <v>4124</v>
      </c>
    </row>
    <row r="198" spans="3:4" x14ac:dyDescent="0.35">
      <c r="C198" s="127" t="s">
        <v>4129</v>
      </c>
      <c r="D198" s="104" t="s">
        <v>4128</v>
      </c>
    </row>
    <row r="199" spans="3:4" x14ac:dyDescent="0.35">
      <c r="C199" s="127" t="s">
        <v>4133</v>
      </c>
      <c r="D199" s="104" t="s">
        <v>4132</v>
      </c>
    </row>
    <row r="200" spans="3:4" x14ac:dyDescent="0.35">
      <c r="C200" s="127" t="s">
        <v>4137</v>
      </c>
      <c r="D200" s="104" t="s">
        <v>4136</v>
      </c>
    </row>
    <row r="201" spans="3:4" x14ac:dyDescent="0.35">
      <c r="C201" s="127" t="s">
        <v>4141</v>
      </c>
      <c r="D201" s="104" t="s">
        <v>4140</v>
      </c>
    </row>
    <row r="202" spans="3:4" x14ac:dyDescent="0.35">
      <c r="C202" s="127" t="s">
        <v>4149</v>
      </c>
      <c r="D202" s="104" t="s">
        <v>4148</v>
      </c>
    </row>
    <row r="203" spans="3:4" x14ac:dyDescent="0.35">
      <c r="C203" s="127" t="s">
        <v>4259</v>
      </c>
      <c r="D203" s="21" t="s">
        <v>4258</v>
      </c>
    </row>
    <row r="204" spans="3:4" x14ac:dyDescent="0.35">
      <c r="C204" s="127" t="s">
        <v>4263</v>
      </c>
      <c r="D204" s="21" t="s">
        <v>4262</v>
      </c>
    </row>
    <row r="205" spans="3:4" x14ac:dyDescent="0.35">
      <c r="C205" s="127" t="s">
        <v>4267</v>
      </c>
      <c r="D205" s="21" t="s">
        <v>4266</v>
      </c>
    </row>
    <row r="206" spans="3:4" x14ac:dyDescent="0.35">
      <c r="C206" s="127" t="s">
        <v>4275</v>
      </c>
      <c r="D206" s="21" t="s">
        <v>4274</v>
      </c>
    </row>
    <row r="207" spans="3:4" x14ac:dyDescent="0.35">
      <c r="C207" s="127" t="s">
        <v>4389</v>
      </c>
      <c r="D207" s="21" t="s">
        <v>4388</v>
      </c>
    </row>
    <row r="208" spans="3:4" x14ac:dyDescent="0.35">
      <c r="C208" s="127" t="s">
        <v>4441</v>
      </c>
      <c r="D208" s="21" t="s">
        <v>4456</v>
      </c>
    </row>
    <row r="209" spans="3:4" x14ac:dyDescent="0.35">
      <c r="C209" s="127" t="s">
        <v>4466</v>
      </c>
      <c r="D209" s="21" t="s">
        <v>4469</v>
      </c>
    </row>
    <row r="210" spans="3:4" x14ac:dyDescent="0.35">
      <c r="C210" s="127" t="s">
        <v>4484</v>
      </c>
      <c r="D210" s="21" t="s">
        <v>14576</v>
      </c>
    </row>
    <row r="211" spans="3:4" x14ac:dyDescent="0.35">
      <c r="C211" s="127" t="s">
        <v>4678</v>
      </c>
      <c r="D211" s="21" t="s">
        <v>4677</v>
      </c>
    </row>
    <row r="212" spans="3:4" x14ac:dyDescent="0.35">
      <c r="C212" s="127" t="s">
        <v>4700</v>
      </c>
      <c r="D212" s="21" t="s">
        <v>4699</v>
      </c>
    </row>
    <row r="213" spans="3:4" x14ac:dyDescent="0.35">
      <c r="C213" s="127" t="s">
        <v>4704</v>
      </c>
      <c r="D213" s="21" t="s">
        <v>4703</v>
      </c>
    </row>
    <row r="214" spans="3:4" x14ac:dyDescent="0.35">
      <c r="C214" s="127" t="s">
        <v>4859</v>
      </c>
      <c r="D214" s="104" t="s">
        <v>4858</v>
      </c>
    </row>
    <row r="215" spans="3:4" x14ac:dyDescent="0.35">
      <c r="C215" s="127" t="s">
        <v>4863</v>
      </c>
      <c r="D215" s="104" t="s">
        <v>4862</v>
      </c>
    </row>
    <row r="216" spans="3:4" x14ac:dyDescent="0.35">
      <c r="C216" s="127" t="s">
        <v>4870</v>
      </c>
      <c r="D216" s="104" t="s">
        <v>4873</v>
      </c>
    </row>
    <row r="217" spans="3:4" x14ac:dyDescent="0.35">
      <c r="C217" s="127" t="s">
        <v>4870</v>
      </c>
      <c r="D217" s="104" t="s">
        <v>4873</v>
      </c>
    </row>
    <row r="218" spans="3:4" x14ac:dyDescent="0.35">
      <c r="C218" s="127" t="s">
        <v>5005</v>
      </c>
      <c r="D218" s="104" t="s">
        <v>5009</v>
      </c>
    </row>
    <row r="219" spans="3:4" x14ac:dyDescent="0.35">
      <c r="C219" s="127" t="s">
        <v>5005</v>
      </c>
      <c r="D219" s="104" t="s">
        <v>5009</v>
      </c>
    </row>
    <row r="220" spans="3:4" x14ac:dyDescent="0.35">
      <c r="C220" s="127" t="s">
        <v>5005</v>
      </c>
      <c r="D220" s="104" t="s">
        <v>5012</v>
      </c>
    </row>
    <row r="221" spans="3:4" x14ac:dyDescent="0.35">
      <c r="C221" s="127" t="s">
        <v>5015</v>
      </c>
      <c r="D221" s="104" t="s">
        <v>42</v>
      </c>
    </row>
    <row r="222" spans="3:4" x14ac:dyDescent="0.35">
      <c r="C222" s="127" t="s">
        <v>5017</v>
      </c>
      <c r="D222" s="104" t="s">
        <v>5016</v>
      </c>
    </row>
    <row r="223" spans="3:4" x14ac:dyDescent="0.35">
      <c r="C223" s="127" t="s">
        <v>5024</v>
      </c>
      <c r="D223" s="104" t="s">
        <v>5027</v>
      </c>
    </row>
    <row r="224" spans="3:4" x14ac:dyDescent="0.35">
      <c r="C224" s="127" t="s">
        <v>5031</v>
      </c>
      <c r="D224" s="104" t="s">
        <v>5034</v>
      </c>
    </row>
    <row r="225" spans="3:4" x14ac:dyDescent="0.35">
      <c r="C225" s="127" t="s">
        <v>5057</v>
      </c>
      <c r="D225" s="21" t="s">
        <v>5061</v>
      </c>
    </row>
    <row r="226" spans="3:4" x14ac:dyDescent="0.35">
      <c r="C226" s="127" t="s">
        <v>5071</v>
      </c>
      <c r="D226" s="21" t="s">
        <v>5074</v>
      </c>
    </row>
    <row r="227" spans="3:4" x14ac:dyDescent="0.35">
      <c r="C227" s="127" t="s">
        <v>5178</v>
      </c>
      <c r="D227" s="21" t="s">
        <v>5177</v>
      </c>
    </row>
    <row r="228" spans="3:4" x14ac:dyDescent="0.35">
      <c r="C228" s="127" t="s">
        <v>5227</v>
      </c>
      <c r="D228" s="104" t="s">
        <v>5226</v>
      </c>
    </row>
    <row r="229" spans="3:4" x14ac:dyDescent="0.35">
      <c r="C229" s="127" t="s">
        <v>5227</v>
      </c>
      <c r="D229" s="104" t="s">
        <v>5231</v>
      </c>
    </row>
    <row r="230" spans="3:4" x14ac:dyDescent="0.35">
      <c r="C230" s="127" t="s">
        <v>5236</v>
      </c>
      <c r="D230" s="104" t="s">
        <v>5235</v>
      </c>
    </row>
    <row r="231" spans="3:4" x14ac:dyDescent="0.35">
      <c r="C231" s="127" t="s">
        <v>5240</v>
      </c>
      <c r="D231" s="104" t="s">
        <v>5239</v>
      </c>
    </row>
    <row r="232" spans="3:4" x14ac:dyDescent="0.35">
      <c r="C232" s="127" t="s">
        <v>5244</v>
      </c>
      <c r="D232" s="104" t="s">
        <v>5243</v>
      </c>
    </row>
    <row r="233" spans="3:4" x14ac:dyDescent="0.35">
      <c r="C233" s="127" t="s">
        <v>5247</v>
      </c>
      <c r="D233" s="104" t="s">
        <v>5246</v>
      </c>
    </row>
    <row r="234" spans="3:4" x14ac:dyDescent="0.35">
      <c r="C234" s="127" t="s">
        <v>5251</v>
      </c>
      <c r="D234" s="104" t="s">
        <v>5250</v>
      </c>
    </row>
    <row r="235" spans="3:4" x14ac:dyDescent="0.35">
      <c r="C235" s="127" t="s">
        <v>5251</v>
      </c>
      <c r="D235" s="104" t="s">
        <v>5250</v>
      </c>
    </row>
    <row r="236" spans="3:4" x14ac:dyDescent="0.35">
      <c r="C236" s="127" t="s">
        <v>5255</v>
      </c>
      <c r="D236" s="104" t="s">
        <v>5254</v>
      </c>
    </row>
    <row r="237" spans="3:4" x14ac:dyDescent="0.35">
      <c r="C237" s="127" t="s">
        <v>5259</v>
      </c>
      <c r="D237" s="104" t="s">
        <v>5258</v>
      </c>
    </row>
    <row r="238" spans="3:4" x14ac:dyDescent="0.35">
      <c r="C238" s="127" t="s">
        <v>5263</v>
      </c>
      <c r="D238" s="104" t="s">
        <v>5262</v>
      </c>
    </row>
    <row r="239" spans="3:4" x14ac:dyDescent="0.35">
      <c r="C239" s="127" t="s">
        <v>5269</v>
      </c>
      <c r="D239" s="21" t="s">
        <v>5268</v>
      </c>
    </row>
    <row r="240" spans="3:4" x14ac:dyDescent="0.35">
      <c r="C240" s="127" t="s">
        <v>5277</v>
      </c>
      <c r="D240" s="21" t="s">
        <v>5276</v>
      </c>
    </row>
    <row r="241" spans="3:4" x14ac:dyDescent="0.35">
      <c r="C241" s="127" t="s">
        <v>5416</v>
      </c>
      <c r="D241" s="104" t="s">
        <v>5419</v>
      </c>
    </row>
    <row r="242" spans="3:4" x14ac:dyDescent="0.35">
      <c r="C242" s="127" t="s">
        <v>5416</v>
      </c>
      <c r="D242" s="104" t="s">
        <v>5419</v>
      </c>
    </row>
    <row r="243" spans="3:4" x14ac:dyDescent="0.35">
      <c r="C243" s="127" t="s">
        <v>5423</v>
      </c>
      <c r="D243" s="104" t="s">
        <v>5422</v>
      </c>
    </row>
    <row r="244" spans="3:4" x14ac:dyDescent="0.35">
      <c r="C244" s="127" t="s">
        <v>5427</v>
      </c>
      <c r="D244" s="104" t="s">
        <v>5426</v>
      </c>
    </row>
    <row r="245" spans="3:4" x14ac:dyDescent="0.35">
      <c r="C245" s="127" t="s">
        <v>14689</v>
      </c>
      <c r="D245" s="104" t="s">
        <v>14688</v>
      </c>
    </row>
    <row r="246" spans="3:4" x14ac:dyDescent="0.35">
      <c r="C246" s="127" t="s">
        <v>14614</v>
      </c>
      <c r="D246" s="104" t="s">
        <v>14613</v>
      </c>
    </row>
    <row r="247" spans="3:4" x14ac:dyDescent="0.35">
      <c r="C247" s="127" t="s">
        <v>5435</v>
      </c>
      <c r="D247" s="104" t="s">
        <v>5441</v>
      </c>
    </row>
    <row r="248" spans="3:4" x14ac:dyDescent="0.35">
      <c r="C248" s="127" t="s">
        <v>5539</v>
      </c>
      <c r="D248" s="21" t="s">
        <v>5538</v>
      </c>
    </row>
    <row r="249" spans="3:4" x14ac:dyDescent="0.35">
      <c r="C249" s="127" t="s">
        <v>5582</v>
      </c>
      <c r="D249" s="21" t="s">
        <v>5581</v>
      </c>
    </row>
    <row r="250" spans="3:4" x14ac:dyDescent="0.35">
      <c r="C250" s="127" t="s">
        <v>5586</v>
      </c>
      <c r="D250" s="21" t="s">
        <v>5585</v>
      </c>
    </row>
    <row r="251" spans="3:4" x14ac:dyDescent="0.35">
      <c r="C251" s="127" t="s">
        <v>5642</v>
      </c>
      <c r="D251" s="104" t="s">
        <v>5648</v>
      </c>
    </row>
    <row r="252" spans="3:4" x14ac:dyDescent="0.35">
      <c r="C252" s="127" t="s">
        <v>5656</v>
      </c>
      <c r="D252" s="104" t="s">
        <v>5655</v>
      </c>
    </row>
    <row r="253" spans="3:4" x14ac:dyDescent="0.35">
      <c r="C253" s="127" t="s">
        <v>5712</v>
      </c>
      <c r="D253" s="21" t="s">
        <v>5711</v>
      </c>
    </row>
    <row r="254" spans="3:4" x14ac:dyDescent="0.35">
      <c r="C254" s="127" t="s">
        <v>6177</v>
      </c>
      <c r="D254" s="104" t="s">
        <v>6189</v>
      </c>
    </row>
    <row r="255" spans="3:4" x14ac:dyDescent="0.35">
      <c r="C255" s="127" t="s">
        <v>6192</v>
      </c>
      <c r="D255" s="104" t="s">
        <v>42</v>
      </c>
    </row>
    <row r="256" spans="3:4" x14ac:dyDescent="0.35">
      <c r="C256" s="127" t="s">
        <v>6195</v>
      </c>
      <c r="D256" s="104" t="s">
        <v>6194</v>
      </c>
    </row>
    <row r="257" spans="3:4" x14ac:dyDescent="0.35">
      <c r="C257" s="127" t="s">
        <v>6245</v>
      </c>
      <c r="D257" s="21" t="s">
        <v>6244</v>
      </c>
    </row>
    <row r="258" spans="3:4" x14ac:dyDescent="0.35">
      <c r="C258" s="127" t="s">
        <v>6249</v>
      </c>
      <c r="D258" s="21" t="s">
        <v>6248</v>
      </c>
    </row>
    <row r="259" spans="3:4" x14ac:dyDescent="0.35">
      <c r="C259" s="127" t="s">
        <v>6331</v>
      </c>
      <c r="D259" s="21" t="s">
        <v>6330</v>
      </c>
    </row>
    <row r="260" spans="3:4" x14ac:dyDescent="0.35">
      <c r="C260" s="127" t="s">
        <v>6334</v>
      </c>
      <c r="D260" s="104" t="s">
        <v>6341</v>
      </c>
    </row>
    <row r="261" spans="3:4" x14ac:dyDescent="0.35">
      <c r="C261" s="127" t="s">
        <v>6334</v>
      </c>
      <c r="D261" s="104" t="s">
        <v>6343</v>
      </c>
    </row>
    <row r="262" spans="3:4" x14ac:dyDescent="0.35">
      <c r="C262" s="127" t="s">
        <v>6413</v>
      </c>
      <c r="D262" s="104" t="s">
        <v>6434</v>
      </c>
    </row>
    <row r="263" spans="3:4" x14ac:dyDescent="0.35">
      <c r="C263" s="127" t="s">
        <v>6413</v>
      </c>
      <c r="D263" s="104" t="s">
        <v>6425</v>
      </c>
    </row>
    <row r="264" spans="3:4" x14ac:dyDescent="0.35">
      <c r="C264" s="127" t="s">
        <v>6413</v>
      </c>
      <c r="D264" s="104" t="s">
        <v>6428</v>
      </c>
    </row>
    <row r="265" spans="3:4" x14ac:dyDescent="0.35">
      <c r="C265" s="127" t="s">
        <v>6413</v>
      </c>
      <c r="D265" s="104" t="s">
        <v>6431</v>
      </c>
    </row>
    <row r="266" spans="3:4" x14ac:dyDescent="0.35">
      <c r="C266" s="127" t="s">
        <v>6438</v>
      </c>
      <c r="D266" s="104" t="s">
        <v>6437</v>
      </c>
    </row>
    <row r="267" spans="3:4" x14ac:dyDescent="0.35">
      <c r="C267" s="127" t="s">
        <v>6442</v>
      </c>
      <c r="D267" s="104" t="s">
        <v>6441</v>
      </c>
    </row>
    <row r="268" spans="3:4" x14ac:dyDescent="0.35">
      <c r="C268" s="127" t="s">
        <v>6446</v>
      </c>
      <c r="D268" s="104" t="s">
        <v>6445</v>
      </c>
    </row>
    <row r="269" spans="3:4" x14ac:dyDescent="0.35">
      <c r="C269" s="127" t="s">
        <v>6450</v>
      </c>
      <c r="D269" s="104" t="s">
        <v>6449</v>
      </c>
    </row>
    <row r="270" spans="3:4" x14ac:dyDescent="0.35">
      <c r="C270" s="127" t="s">
        <v>6454</v>
      </c>
      <c r="D270" s="104" t="s">
        <v>6453</v>
      </c>
    </row>
    <row r="271" spans="3:4" x14ac:dyDescent="0.35">
      <c r="C271" s="127" t="s">
        <v>14491</v>
      </c>
      <c r="D271" s="104" t="s">
        <v>14490</v>
      </c>
    </row>
    <row r="272" spans="3:4" x14ac:dyDescent="0.35">
      <c r="C272" s="127" t="s">
        <v>6458</v>
      </c>
      <c r="D272" s="104" t="s">
        <v>6457</v>
      </c>
    </row>
    <row r="273" spans="3:4" x14ac:dyDescent="0.35">
      <c r="C273" s="127" t="s">
        <v>6458</v>
      </c>
      <c r="D273" s="104" t="s">
        <v>6457</v>
      </c>
    </row>
    <row r="274" spans="3:4" x14ac:dyDescent="0.35">
      <c r="C274" s="127" t="s">
        <v>6543</v>
      </c>
      <c r="D274" s="21" t="s">
        <v>6542</v>
      </c>
    </row>
    <row r="275" spans="3:4" x14ac:dyDescent="0.35">
      <c r="C275" s="127" t="s">
        <v>6555</v>
      </c>
      <c r="D275" s="104" t="s">
        <v>6558</v>
      </c>
    </row>
    <row r="276" spans="3:4" x14ac:dyDescent="0.35">
      <c r="C276" s="127" t="s">
        <v>6555</v>
      </c>
      <c r="D276" s="104" t="s">
        <v>14492</v>
      </c>
    </row>
    <row r="277" spans="3:4" x14ac:dyDescent="0.35">
      <c r="C277" s="127" t="s">
        <v>6562</v>
      </c>
      <c r="D277" s="104" t="s">
        <v>6561</v>
      </c>
    </row>
    <row r="278" spans="3:4" x14ac:dyDescent="0.35">
      <c r="C278" s="127" t="s">
        <v>6564</v>
      </c>
      <c r="D278" s="104" t="s">
        <v>6563</v>
      </c>
    </row>
    <row r="279" spans="3:4" x14ac:dyDescent="0.35">
      <c r="C279" s="127" t="s">
        <v>6564</v>
      </c>
      <c r="D279" s="104" t="s">
        <v>6567</v>
      </c>
    </row>
    <row r="280" spans="3:4" x14ac:dyDescent="0.35">
      <c r="C280" s="127" t="s">
        <v>6571</v>
      </c>
      <c r="D280" s="104" t="s">
        <v>6574</v>
      </c>
    </row>
    <row r="281" spans="3:4" x14ac:dyDescent="0.35">
      <c r="C281" s="127" t="s">
        <v>6571</v>
      </c>
      <c r="D281" s="104" t="s">
        <v>6574</v>
      </c>
    </row>
    <row r="282" spans="3:4" x14ac:dyDescent="0.35">
      <c r="C282" s="127" t="s">
        <v>6642</v>
      </c>
      <c r="D282" s="21" t="s">
        <v>6641</v>
      </c>
    </row>
    <row r="283" spans="3:4" x14ac:dyDescent="0.35">
      <c r="C283" s="127" t="s">
        <v>6653</v>
      </c>
      <c r="D283" s="104" t="s">
        <v>6652</v>
      </c>
    </row>
    <row r="284" spans="3:4" x14ac:dyDescent="0.35">
      <c r="C284" s="127" t="s">
        <v>6653</v>
      </c>
      <c r="D284" s="104" t="s">
        <v>6659</v>
      </c>
    </row>
    <row r="285" spans="3:4" x14ac:dyDescent="0.35">
      <c r="C285" s="127" t="s">
        <v>6668</v>
      </c>
      <c r="D285" s="104" t="s">
        <v>42</v>
      </c>
    </row>
    <row r="286" spans="3:4" x14ac:dyDescent="0.35">
      <c r="C286" s="127" t="s">
        <v>6775</v>
      </c>
      <c r="D286" s="21" t="s">
        <v>6774</v>
      </c>
    </row>
    <row r="287" spans="3:4" x14ac:dyDescent="0.35">
      <c r="C287" s="127" t="s">
        <v>6906</v>
      </c>
      <c r="D287" s="21" t="s">
        <v>6905</v>
      </c>
    </row>
    <row r="288" spans="3:4" x14ac:dyDescent="0.35">
      <c r="C288" s="127" t="s">
        <v>6958</v>
      </c>
      <c r="D288" s="104" t="s">
        <v>6964</v>
      </c>
    </row>
    <row r="289" spans="3:4" x14ac:dyDescent="0.35">
      <c r="C289" s="127" t="s">
        <v>6971</v>
      </c>
      <c r="D289" s="104" t="s">
        <v>6970</v>
      </c>
    </row>
    <row r="290" spans="3:4" x14ac:dyDescent="0.35">
      <c r="C290" s="127" t="s">
        <v>6975</v>
      </c>
      <c r="D290" s="104" t="s">
        <v>6974</v>
      </c>
    </row>
    <row r="291" spans="3:4" x14ac:dyDescent="0.35">
      <c r="C291" s="127" t="s">
        <v>7052</v>
      </c>
      <c r="D291" s="21" t="s">
        <v>7051</v>
      </c>
    </row>
    <row r="292" spans="3:4" x14ac:dyDescent="0.35">
      <c r="C292" s="127" t="s">
        <v>7060</v>
      </c>
      <c r="D292" s="21" t="s">
        <v>7063</v>
      </c>
    </row>
    <row r="293" spans="3:4" x14ac:dyDescent="0.35">
      <c r="C293" s="127" t="s">
        <v>7228</v>
      </c>
      <c r="D293" s="21" t="s">
        <v>7268</v>
      </c>
    </row>
    <row r="294" spans="3:4" x14ac:dyDescent="0.35">
      <c r="C294" s="127" t="s">
        <v>7277</v>
      </c>
      <c r="D294" s="21" t="s">
        <v>7276</v>
      </c>
    </row>
    <row r="295" spans="3:4" x14ac:dyDescent="0.35">
      <c r="C295" s="127" t="s">
        <v>14708</v>
      </c>
      <c r="D295" s="21" t="s">
        <v>14707</v>
      </c>
    </row>
    <row r="296" spans="3:4" x14ac:dyDescent="0.35">
      <c r="C296" s="127" t="s">
        <v>7291</v>
      </c>
      <c r="D296" s="21" t="s">
        <v>7290</v>
      </c>
    </row>
    <row r="297" spans="3:4" x14ac:dyDescent="0.35">
      <c r="C297" s="127" t="s">
        <v>7294</v>
      </c>
      <c r="D297" s="21" t="s">
        <v>7293</v>
      </c>
    </row>
    <row r="298" spans="3:4" x14ac:dyDescent="0.35">
      <c r="C298" s="127" t="s">
        <v>7298</v>
      </c>
      <c r="D298" s="21" t="s">
        <v>7297</v>
      </c>
    </row>
    <row r="299" spans="3:4" x14ac:dyDescent="0.35">
      <c r="C299" s="127" t="s">
        <v>7314</v>
      </c>
      <c r="D299" s="104" t="s">
        <v>7323</v>
      </c>
    </row>
    <row r="300" spans="3:4" x14ac:dyDescent="0.35">
      <c r="C300" s="127" t="s">
        <v>7314</v>
      </c>
      <c r="D300" s="104" t="s">
        <v>7313</v>
      </c>
    </row>
    <row r="301" spans="3:4" x14ac:dyDescent="0.35">
      <c r="C301" s="127" t="s">
        <v>7314</v>
      </c>
      <c r="D301" s="104" t="s">
        <v>7323</v>
      </c>
    </row>
    <row r="302" spans="3:4" x14ac:dyDescent="0.35">
      <c r="C302" s="127" t="s">
        <v>7331</v>
      </c>
      <c r="D302" s="104" t="s">
        <v>7330</v>
      </c>
    </row>
    <row r="303" spans="3:4" x14ac:dyDescent="0.35">
      <c r="C303" s="127" t="s">
        <v>7335</v>
      </c>
      <c r="D303" s="104" t="s">
        <v>7334</v>
      </c>
    </row>
    <row r="304" spans="3:4" x14ac:dyDescent="0.35">
      <c r="C304" s="127" t="s">
        <v>7335</v>
      </c>
      <c r="D304" s="104" t="s">
        <v>7338</v>
      </c>
    </row>
    <row r="305" spans="3:4" x14ac:dyDescent="0.35">
      <c r="C305" s="127" t="s">
        <v>7341</v>
      </c>
      <c r="D305" s="104" t="s">
        <v>7343</v>
      </c>
    </row>
    <row r="306" spans="3:4" x14ac:dyDescent="0.35">
      <c r="C306" s="127" t="s">
        <v>14368</v>
      </c>
      <c r="D306" s="104" t="s">
        <v>14367</v>
      </c>
    </row>
    <row r="307" spans="3:4" x14ac:dyDescent="0.35">
      <c r="C307" s="127" t="s">
        <v>7347</v>
      </c>
      <c r="D307" s="104" t="s">
        <v>7350</v>
      </c>
    </row>
    <row r="308" spans="3:4" x14ac:dyDescent="0.35">
      <c r="C308" s="127" t="s">
        <v>7513</v>
      </c>
      <c r="D308" s="104" t="s">
        <v>7522</v>
      </c>
    </row>
    <row r="309" spans="3:4" x14ac:dyDescent="0.35">
      <c r="C309" s="127" t="s">
        <v>7513</v>
      </c>
      <c r="D309" s="104" t="s">
        <v>7525</v>
      </c>
    </row>
    <row r="310" spans="3:4" x14ac:dyDescent="0.35">
      <c r="C310" s="127" t="s">
        <v>7513</v>
      </c>
      <c r="D310" s="104" t="s">
        <v>7530</v>
      </c>
    </row>
    <row r="311" spans="3:4" x14ac:dyDescent="0.35">
      <c r="C311" s="127" t="s">
        <v>7536</v>
      </c>
      <c r="D311" s="104" t="s">
        <v>14472</v>
      </c>
    </row>
    <row r="312" spans="3:4" x14ac:dyDescent="0.35">
      <c r="C312" s="127" t="s">
        <v>7539</v>
      </c>
      <c r="D312" s="104" t="s">
        <v>7538</v>
      </c>
    </row>
    <row r="313" spans="3:4" x14ac:dyDescent="0.35">
      <c r="C313" s="127" t="s">
        <v>14372</v>
      </c>
      <c r="D313" s="104" t="s">
        <v>7542</v>
      </c>
    </row>
    <row r="314" spans="3:4" x14ac:dyDescent="0.35">
      <c r="C314" s="127" t="s">
        <v>14495</v>
      </c>
      <c r="D314" s="104" t="s">
        <v>14494</v>
      </c>
    </row>
    <row r="315" spans="3:4" x14ac:dyDescent="0.35">
      <c r="C315" s="127" t="s">
        <v>7546</v>
      </c>
      <c r="D315" s="104" t="s">
        <v>7545</v>
      </c>
    </row>
    <row r="316" spans="3:4" x14ac:dyDescent="0.35">
      <c r="C316" s="127" t="s">
        <v>7550</v>
      </c>
      <c r="D316" s="104" t="s">
        <v>7553</v>
      </c>
    </row>
    <row r="317" spans="3:4" x14ac:dyDescent="0.35">
      <c r="C317" s="127" t="s">
        <v>7557</v>
      </c>
      <c r="D317" s="104" t="s">
        <v>7556</v>
      </c>
    </row>
    <row r="318" spans="3:4" x14ac:dyDescent="0.35">
      <c r="C318" s="127" t="s">
        <v>7561</v>
      </c>
      <c r="D318" s="104" t="s">
        <v>7560</v>
      </c>
    </row>
    <row r="319" spans="3:4" x14ac:dyDescent="0.35">
      <c r="C319" s="127" t="s">
        <v>7565</v>
      </c>
      <c r="D319" s="104" t="s">
        <v>7564</v>
      </c>
    </row>
    <row r="320" spans="3:4" x14ac:dyDescent="0.35">
      <c r="C320" s="127" t="s">
        <v>14519</v>
      </c>
      <c r="D320" s="104" t="s">
        <v>14518</v>
      </c>
    </row>
    <row r="321" spans="3:4" x14ac:dyDescent="0.35">
      <c r="C321" s="127" t="s">
        <v>7569</v>
      </c>
      <c r="D321" s="104" t="s">
        <v>7568</v>
      </c>
    </row>
    <row r="322" spans="3:4" x14ac:dyDescent="0.35">
      <c r="C322" s="127" t="s">
        <v>7573</v>
      </c>
      <c r="D322" s="104" t="s">
        <v>7572</v>
      </c>
    </row>
    <row r="323" spans="3:4" x14ac:dyDescent="0.35">
      <c r="C323" s="127" t="s">
        <v>7577</v>
      </c>
      <c r="D323" s="104" t="s">
        <v>7576</v>
      </c>
    </row>
    <row r="324" spans="3:4" x14ac:dyDescent="0.35">
      <c r="C324" s="127" t="s">
        <v>7581</v>
      </c>
      <c r="D324" s="104" t="s">
        <v>7584</v>
      </c>
    </row>
    <row r="325" spans="3:4" x14ac:dyDescent="0.35">
      <c r="C325" s="127" t="s">
        <v>7588</v>
      </c>
      <c r="D325" s="104" t="s">
        <v>7587</v>
      </c>
    </row>
    <row r="326" spans="3:4" x14ac:dyDescent="0.35">
      <c r="C326" s="127" t="s">
        <v>7592</v>
      </c>
      <c r="D326" s="104" t="s">
        <v>7591</v>
      </c>
    </row>
    <row r="327" spans="3:4" x14ac:dyDescent="0.35">
      <c r="C327" s="127" t="s">
        <v>7596</v>
      </c>
      <c r="D327" s="104" t="s">
        <v>7610</v>
      </c>
    </row>
    <row r="328" spans="3:4" x14ac:dyDescent="0.35">
      <c r="C328" s="127" t="s">
        <v>7596</v>
      </c>
      <c r="D328" s="104" t="s">
        <v>7607</v>
      </c>
    </row>
    <row r="329" spans="3:4" x14ac:dyDescent="0.35">
      <c r="C329" s="127" t="s">
        <v>7596</v>
      </c>
      <c r="D329" s="104" t="s">
        <v>7610</v>
      </c>
    </row>
    <row r="330" spans="3:4" x14ac:dyDescent="0.35">
      <c r="C330" s="127" t="s">
        <v>7596</v>
      </c>
      <c r="D330" s="104" t="s">
        <v>7613</v>
      </c>
    </row>
    <row r="331" spans="3:4" x14ac:dyDescent="0.35">
      <c r="C331" s="127" t="s">
        <v>7617</v>
      </c>
      <c r="D331" s="104" t="s">
        <v>7616</v>
      </c>
    </row>
    <row r="332" spans="3:4" x14ac:dyDescent="0.35">
      <c r="C332" s="127" t="s">
        <v>7625</v>
      </c>
      <c r="D332" s="104" t="s">
        <v>7624</v>
      </c>
    </row>
    <row r="333" spans="3:4" x14ac:dyDescent="0.35">
      <c r="C333" s="127" t="s">
        <v>7625</v>
      </c>
      <c r="D333" s="104" t="s">
        <v>7628</v>
      </c>
    </row>
    <row r="334" spans="3:4" x14ac:dyDescent="0.35">
      <c r="C334" s="127" t="s">
        <v>7634</v>
      </c>
      <c r="D334" s="104" t="s">
        <v>7633</v>
      </c>
    </row>
    <row r="335" spans="3:4" x14ac:dyDescent="0.35">
      <c r="C335" s="127" t="s">
        <v>7637</v>
      </c>
      <c r="D335" s="104" t="s">
        <v>7640</v>
      </c>
    </row>
    <row r="336" spans="3:4" x14ac:dyDescent="0.35">
      <c r="C336" s="127" t="s">
        <v>7637</v>
      </c>
      <c r="D336" s="104" t="s">
        <v>7643</v>
      </c>
    </row>
    <row r="337" spans="3:4" x14ac:dyDescent="0.35">
      <c r="C337" s="127" t="s">
        <v>7646</v>
      </c>
      <c r="D337" s="104" t="s">
        <v>7645</v>
      </c>
    </row>
    <row r="338" spans="3:4" x14ac:dyDescent="0.35">
      <c r="C338" s="127" t="s">
        <v>7649</v>
      </c>
      <c r="D338" s="104" t="s">
        <v>7648</v>
      </c>
    </row>
    <row r="339" spans="3:4" x14ac:dyDescent="0.35">
      <c r="C339" s="127" t="s">
        <v>7653</v>
      </c>
      <c r="D339" s="104" t="s">
        <v>7652</v>
      </c>
    </row>
    <row r="340" spans="3:4" x14ac:dyDescent="0.35">
      <c r="C340" s="127" t="s">
        <v>7744</v>
      </c>
      <c r="D340" s="104" t="s">
        <v>14473</v>
      </c>
    </row>
    <row r="341" spans="3:4" x14ac:dyDescent="0.35">
      <c r="C341" s="127" t="s">
        <v>7759</v>
      </c>
      <c r="D341" s="104" t="s">
        <v>7758</v>
      </c>
    </row>
    <row r="342" spans="3:4" x14ac:dyDescent="0.35">
      <c r="C342" s="127" t="s">
        <v>7780</v>
      </c>
      <c r="D342" s="21" t="s">
        <v>7783</v>
      </c>
    </row>
    <row r="343" spans="3:4" x14ac:dyDescent="0.35">
      <c r="C343" s="127" t="s">
        <v>7802</v>
      </c>
      <c r="D343" s="21" t="s">
        <v>7805</v>
      </c>
    </row>
    <row r="344" spans="3:4" x14ac:dyDescent="0.35">
      <c r="C344" s="127" t="s">
        <v>7837</v>
      </c>
      <c r="D344" s="21" t="s">
        <v>7836</v>
      </c>
    </row>
    <row r="345" spans="3:4" x14ac:dyDescent="0.35">
      <c r="C345" s="127" t="s">
        <v>7972</v>
      </c>
      <c r="D345" s="21" t="s">
        <v>7971</v>
      </c>
    </row>
    <row r="346" spans="3:4" x14ac:dyDescent="0.35">
      <c r="C346" s="127" t="s">
        <v>7976</v>
      </c>
      <c r="D346" s="21" t="s">
        <v>7975</v>
      </c>
    </row>
    <row r="347" spans="3:4" x14ac:dyDescent="0.35">
      <c r="C347" s="127" t="s">
        <v>14581</v>
      </c>
      <c r="D347" s="21" t="s">
        <v>14580</v>
      </c>
    </row>
    <row r="348" spans="3:4" x14ac:dyDescent="0.35">
      <c r="C348" s="127" t="s">
        <v>8000</v>
      </c>
      <c r="D348" s="21" t="s">
        <v>8002</v>
      </c>
    </row>
    <row r="349" spans="3:4" x14ac:dyDescent="0.35">
      <c r="C349" s="127" t="s">
        <v>8014</v>
      </c>
      <c r="D349" s="21" t="s">
        <v>8013</v>
      </c>
    </row>
    <row r="350" spans="3:4" x14ac:dyDescent="0.35">
      <c r="C350" s="127" t="s">
        <v>8062</v>
      </c>
      <c r="D350" s="21" t="s">
        <v>8061</v>
      </c>
    </row>
    <row r="351" spans="3:4" x14ac:dyDescent="0.35">
      <c r="C351" s="127" t="s">
        <v>8074</v>
      </c>
      <c r="D351" s="21" t="s">
        <v>8073</v>
      </c>
    </row>
    <row r="352" spans="3:4" x14ac:dyDescent="0.35">
      <c r="C352" s="127" t="s">
        <v>8077</v>
      </c>
      <c r="D352" s="21" t="s">
        <v>8076</v>
      </c>
    </row>
    <row r="353" spans="3:4" x14ac:dyDescent="0.35">
      <c r="C353" s="127" t="s">
        <v>8089</v>
      </c>
      <c r="D353" s="21" t="s">
        <v>8088</v>
      </c>
    </row>
    <row r="354" spans="3:4" x14ac:dyDescent="0.35">
      <c r="C354" s="127" t="s">
        <v>8129</v>
      </c>
      <c r="D354" s="104" t="s">
        <v>8134</v>
      </c>
    </row>
    <row r="355" spans="3:4" x14ac:dyDescent="0.35">
      <c r="C355" s="127" t="s">
        <v>8129</v>
      </c>
      <c r="D355" s="21" t="s">
        <v>8134</v>
      </c>
    </row>
    <row r="356" spans="3:4" x14ac:dyDescent="0.35">
      <c r="C356" s="127" t="s">
        <v>8202</v>
      </c>
      <c r="D356" s="104" t="s">
        <v>8201</v>
      </c>
    </row>
    <row r="357" spans="3:4" x14ac:dyDescent="0.35">
      <c r="C357" s="127" t="s">
        <v>8205</v>
      </c>
      <c r="D357" s="104" t="s">
        <v>42</v>
      </c>
    </row>
    <row r="358" spans="3:4" x14ac:dyDescent="0.35">
      <c r="C358" s="127" t="s">
        <v>8207</v>
      </c>
      <c r="D358" s="104" t="s">
        <v>8206</v>
      </c>
    </row>
    <row r="359" spans="3:4" x14ac:dyDescent="0.35">
      <c r="C359" s="127" t="s">
        <v>8235</v>
      </c>
      <c r="D359" s="21" t="s">
        <v>8238</v>
      </c>
    </row>
    <row r="360" spans="3:4" x14ac:dyDescent="0.35">
      <c r="C360" s="127" t="s">
        <v>14724</v>
      </c>
      <c r="D360" s="21" t="s">
        <v>14723</v>
      </c>
    </row>
    <row r="361" spans="3:4" x14ac:dyDescent="0.35">
      <c r="C361" s="127" t="s">
        <v>8403</v>
      </c>
      <c r="D361" s="21" t="s">
        <v>8402</v>
      </c>
    </row>
    <row r="362" spans="3:4" x14ac:dyDescent="0.35">
      <c r="C362" s="127" t="s">
        <v>8568</v>
      </c>
      <c r="D362" s="21" t="s">
        <v>8567</v>
      </c>
    </row>
    <row r="363" spans="3:4" x14ac:dyDescent="0.35">
      <c r="C363" s="127" t="s">
        <v>8577</v>
      </c>
      <c r="D363" s="21" t="s">
        <v>8576</v>
      </c>
    </row>
    <row r="364" spans="3:4" x14ac:dyDescent="0.35">
      <c r="C364" s="127" t="s">
        <v>8580</v>
      </c>
      <c r="D364" s="21" t="s">
        <v>8579</v>
      </c>
    </row>
    <row r="365" spans="3:4" x14ac:dyDescent="0.35">
      <c r="C365" s="127" t="s">
        <v>8655</v>
      </c>
      <c r="D365" s="104" t="s">
        <v>8654</v>
      </c>
    </row>
    <row r="366" spans="3:4" x14ac:dyDescent="0.35">
      <c r="C366" s="127" t="s">
        <v>8689</v>
      </c>
      <c r="D366" s="104" t="s">
        <v>14524</v>
      </c>
    </row>
    <row r="367" spans="3:4" x14ac:dyDescent="0.35">
      <c r="C367" s="127" t="s">
        <v>8689</v>
      </c>
      <c r="D367" s="104" t="s">
        <v>8688</v>
      </c>
    </row>
    <row r="368" spans="3:4" x14ac:dyDescent="0.35">
      <c r="C368" s="127" t="s">
        <v>8693</v>
      </c>
      <c r="D368" s="104" t="s">
        <v>8692</v>
      </c>
    </row>
    <row r="369" spans="3:4" x14ac:dyDescent="0.35">
      <c r="C369" s="127" t="s">
        <v>8697</v>
      </c>
      <c r="D369" s="104" t="s">
        <v>8706</v>
      </c>
    </row>
    <row r="370" spans="3:4" x14ac:dyDescent="0.35">
      <c r="C370" s="127" t="s">
        <v>8697</v>
      </c>
      <c r="D370" s="104" t="s">
        <v>8709</v>
      </c>
    </row>
    <row r="371" spans="3:4" x14ac:dyDescent="0.35">
      <c r="C371" s="127" t="s">
        <v>8697</v>
      </c>
      <c r="D371" s="21" t="s">
        <v>8700</v>
      </c>
    </row>
    <row r="372" spans="3:4" x14ac:dyDescent="0.35">
      <c r="C372" s="127" t="s">
        <v>8721</v>
      </c>
      <c r="D372" s="104" t="s">
        <v>8720</v>
      </c>
    </row>
    <row r="373" spans="3:4" x14ac:dyDescent="0.35">
      <c r="C373" s="127" t="s">
        <v>8737</v>
      </c>
      <c r="D373" s="21" t="s">
        <v>8736</v>
      </c>
    </row>
    <row r="374" spans="3:4" x14ac:dyDescent="0.35">
      <c r="C374" s="127" t="s">
        <v>8873</v>
      </c>
      <c r="D374" s="104" t="s">
        <v>8872</v>
      </c>
    </row>
    <row r="375" spans="3:4" x14ac:dyDescent="0.35">
      <c r="C375" s="127" t="s">
        <v>8877</v>
      </c>
      <c r="D375" s="104" t="s">
        <v>8876</v>
      </c>
    </row>
    <row r="376" spans="3:4" x14ac:dyDescent="0.35">
      <c r="C376" s="127" t="s">
        <v>8881</v>
      </c>
      <c r="D376" s="104" t="s">
        <v>8880</v>
      </c>
    </row>
    <row r="377" spans="3:4" x14ac:dyDescent="0.35">
      <c r="C377" s="127" t="s">
        <v>9341</v>
      </c>
      <c r="D377" s="104" t="s">
        <v>9340</v>
      </c>
    </row>
    <row r="378" spans="3:4" x14ac:dyDescent="0.35">
      <c r="C378" s="127" t="s">
        <v>9345</v>
      </c>
      <c r="D378" s="104" t="s">
        <v>9344</v>
      </c>
    </row>
    <row r="379" spans="3:4" x14ac:dyDescent="0.35">
      <c r="C379" s="127" t="s">
        <v>9349</v>
      </c>
      <c r="D379" s="104" t="s">
        <v>9348</v>
      </c>
    </row>
    <row r="380" spans="3:4" x14ac:dyDescent="0.35">
      <c r="C380" s="127" t="s">
        <v>14526</v>
      </c>
      <c r="D380" s="104" t="s">
        <v>14525</v>
      </c>
    </row>
    <row r="381" spans="3:4" x14ac:dyDescent="0.35">
      <c r="C381" s="127" t="s">
        <v>9379</v>
      </c>
      <c r="D381" s="104" t="s">
        <v>9382</v>
      </c>
    </row>
    <row r="382" spans="3:4" x14ac:dyDescent="0.35">
      <c r="C382" s="127" t="s">
        <v>9379</v>
      </c>
      <c r="D382" s="104" t="s">
        <v>9382</v>
      </c>
    </row>
    <row r="383" spans="3:4" x14ac:dyDescent="0.35">
      <c r="C383" s="127" t="s">
        <v>9385</v>
      </c>
      <c r="D383" s="104" t="s">
        <v>42</v>
      </c>
    </row>
    <row r="384" spans="3:4" x14ac:dyDescent="0.35">
      <c r="C384" s="127" t="s">
        <v>9387</v>
      </c>
      <c r="D384" s="104" t="s">
        <v>9386</v>
      </c>
    </row>
    <row r="385" spans="3:4" x14ac:dyDescent="0.35">
      <c r="C385" s="127" t="s">
        <v>14566</v>
      </c>
      <c r="D385" s="104" t="s">
        <v>14565</v>
      </c>
    </row>
    <row r="386" spans="3:4" x14ac:dyDescent="0.35">
      <c r="C386" s="127" t="s">
        <v>9391</v>
      </c>
      <c r="D386" s="104" t="s">
        <v>9390</v>
      </c>
    </row>
    <row r="387" spans="3:4" x14ac:dyDescent="0.35">
      <c r="C387" s="127" t="s">
        <v>9399</v>
      </c>
      <c r="D387" s="104" t="s">
        <v>9398</v>
      </c>
    </row>
    <row r="388" spans="3:4" x14ac:dyDescent="0.35">
      <c r="C388" s="127" t="s">
        <v>9555</v>
      </c>
      <c r="D388" s="21" t="s">
        <v>9554</v>
      </c>
    </row>
    <row r="389" spans="3:4" x14ac:dyDescent="0.35">
      <c r="C389" s="127" t="s">
        <v>9571</v>
      </c>
      <c r="D389" s="104" t="s">
        <v>9570</v>
      </c>
    </row>
    <row r="390" spans="3:4" x14ac:dyDescent="0.35">
      <c r="C390" s="127" t="s">
        <v>9575</v>
      </c>
      <c r="D390" s="104" t="s">
        <v>9574</v>
      </c>
    </row>
    <row r="391" spans="3:4" x14ac:dyDescent="0.35">
      <c r="C391" s="127" t="s">
        <v>10094</v>
      </c>
      <c r="D391" s="21" t="s">
        <v>10093</v>
      </c>
    </row>
    <row r="392" spans="3:4" x14ac:dyDescent="0.35">
      <c r="C392" s="127" t="s">
        <v>14747</v>
      </c>
      <c r="D392" s="21" t="s">
        <v>14746</v>
      </c>
    </row>
    <row r="393" spans="3:4" x14ac:dyDescent="0.35">
      <c r="C393" s="127" t="s">
        <v>10243</v>
      </c>
      <c r="D393" s="21" t="s">
        <v>10242</v>
      </c>
    </row>
    <row r="394" spans="3:4" x14ac:dyDescent="0.35">
      <c r="C394" s="127" t="s">
        <v>10247</v>
      </c>
      <c r="D394" s="104" t="s">
        <v>10250</v>
      </c>
    </row>
    <row r="395" spans="3:4" x14ac:dyDescent="0.35">
      <c r="C395" s="127" t="s">
        <v>10254</v>
      </c>
      <c r="D395" s="104" t="s">
        <v>10253</v>
      </c>
    </row>
    <row r="396" spans="3:4" x14ac:dyDescent="0.35">
      <c r="C396" s="127" t="s">
        <v>10258</v>
      </c>
      <c r="D396" s="104" t="s">
        <v>10257</v>
      </c>
    </row>
    <row r="397" spans="3:4" x14ac:dyDescent="0.35">
      <c r="C397" s="127" t="s">
        <v>10262</v>
      </c>
      <c r="D397" s="104" t="s">
        <v>10261</v>
      </c>
    </row>
    <row r="398" spans="3:4" x14ac:dyDescent="0.35">
      <c r="C398" s="127" t="s">
        <v>10504</v>
      </c>
      <c r="D398" s="21" t="s">
        <v>10503</v>
      </c>
    </row>
    <row r="399" spans="3:4" x14ac:dyDescent="0.35">
      <c r="C399" s="127" t="s">
        <v>10526</v>
      </c>
      <c r="D399" s="21" t="s">
        <v>10529</v>
      </c>
    </row>
    <row r="400" spans="3:4" x14ac:dyDescent="0.35">
      <c r="C400" s="127" t="s">
        <v>10540</v>
      </c>
      <c r="D400" s="21" t="s">
        <v>10543</v>
      </c>
    </row>
    <row r="401" spans="3:4" x14ac:dyDescent="0.35">
      <c r="C401" s="127" t="s">
        <v>10547</v>
      </c>
      <c r="D401" s="21" t="s">
        <v>10546</v>
      </c>
    </row>
    <row r="402" spans="3:4" x14ac:dyDescent="0.35">
      <c r="C402" s="127" t="s">
        <v>10551</v>
      </c>
      <c r="D402" s="21" t="s">
        <v>10554</v>
      </c>
    </row>
    <row r="403" spans="3:4" x14ac:dyDescent="0.35">
      <c r="C403" s="127" t="s">
        <v>10694</v>
      </c>
      <c r="D403" s="21" t="s">
        <v>10693</v>
      </c>
    </row>
    <row r="404" spans="3:4" x14ac:dyDescent="0.35">
      <c r="C404" s="127" t="s">
        <v>10698</v>
      </c>
      <c r="D404" s="104" t="s">
        <v>10701</v>
      </c>
    </row>
    <row r="405" spans="3:4" x14ac:dyDescent="0.35">
      <c r="C405" s="127" t="s">
        <v>10711</v>
      </c>
      <c r="D405" s="21" t="s">
        <v>10710</v>
      </c>
    </row>
    <row r="406" spans="3:4" x14ac:dyDescent="0.35">
      <c r="C406" s="127" t="s">
        <v>10730</v>
      </c>
      <c r="D406" s="21" t="s">
        <v>10729</v>
      </c>
    </row>
    <row r="407" spans="3:4" x14ac:dyDescent="0.35">
      <c r="C407" s="127" t="s">
        <v>10734</v>
      </c>
      <c r="D407" s="21" t="s">
        <v>10733</v>
      </c>
    </row>
    <row r="408" spans="3:4" x14ac:dyDescent="0.35">
      <c r="C408" s="127" t="s">
        <v>10770</v>
      </c>
      <c r="D408" s="104" t="s">
        <v>10769</v>
      </c>
    </row>
    <row r="409" spans="3:4" x14ac:dyDescent="0.35">
      <c r="C409" s="127" t="s">
        <v>10770</v>
      </c>
      <c r="D409" s="104" t="s">
        <v>10773</v>
      </c>
    </row>
    <row r="410" spans="3:4" x14ac:dyDescent="0.35">
      <c r="C410" s="127" t="s">
        <v>10784</v>
      </c>
      <c r="D410" s="104" t="s">
        <v>10783</v>
      </c>
    </row>
    <row r="411" spans="3:4" x14ac:dyDescent="0.35">
      <c r="C411" s="127" t="s">
        <v>10788</v>
      </c>
      <c r="D411" s="104" t="s">
        <v>10787</v>
      </c>
    </row>
    <row r="412" spans="3:4" x14ac:dyDescent="0.35">
      <c r="C412" s="127" t="s">
        <v>10792</v>
      </c>
      <c r="D412" s="104" t="s">
        <v>10791</v>
      </c>
    </row>
    <row r="413" spans="3:4" x14ac:dyDescent="0.35">
      <c r="C413" s="127" t="s">
        <v>10846</v>
      </c>
      <c r="D413" s="21" t="s">
        <v>10845</v>
      </c>
    </row>
    <row r="414" spans="3:4" x14ac:dyDescent="0.35">
      <c r="C414" s="127" t="s">
        <v>10853</v>
      </c>
      <c r="D414" s="21" t="s">
        <v>10852</v>
      </c>
    </row>
    <row r="415" spans="3:4" x14ac:dyDescent="0.35">
      <c r="C415" s="127" t="s">
        <v>10861</v>
      </c>
      <c r="D415" s="21" t="s">
        <v>10864</v>
      </c>
    </row>
    <row r="416" spans="3:4" x14ac:dyDescent="0.35">
      <c r="C416" s="127" t="s">
        <v>10879</v>
      </c>
      <c r="D416" s="21" t="s">
        <v>10878</v>
      </c>
    </row>
    <row r="417" spans="3:4" x14ac:dyDescent="0.35">
      <c r="C417" s="127" t="s">
        <v>10883</v>
      </c>
      <c r="D417" s="21" t="s">
        <v>10882</v>
      </c>
    </row>
    <row r="418" spans="3:4" x14ac:dyDescent="0.35">
      <c r="C418" s="127" t="s">
        <v>10960</v>
      </c>
      <c r="D418" s="21" t="s">
        <v>10963</v>
      </c>
    </row>
    <row r="419" spans="3:4" x14ac:dyDescent="0.35">
      <c r="C419" s="127" t="s">
        <v>10967</v>
      </c>
      <c r="D419" s="21" t="s">
        <v>10966</v>
      </c>
    </row>
    <row r="420" spans="3:4" x14ac:dyDescent="0.35">
      <c r="C420" s="127" t="s">
        <v>11126</v>
      </c>
      <c r="D420" s="21" t="s">
        <v>11125</v>
      </c>
    </row>
    <row r="421" spans="3:4" x14ac:dyDescent="0.35">
      <c r="C421" s="127" t="s">
        <v>11329</v>
      </c>
      <c r="D421" s="21" t="s">
        <v>11328</v>
      </c>
    </row>
    <row r="422" spans="3:4" x14ac:dyDescent="0.35">
      <c r="C422" s="127" t="s">
        <v>11390</v>
      </c>
      <c r="D422" s="21" t="s">
        <v>11397</v>
      </c>
    </row>
    <row r="423" spans="3:4" x14ac:dyDescent="0.35">
      <c r="C423" s="127" t="s">
        <v>11649</v>
      </c>
      <c r="D423" s="21" t="s">
        <v>11648</v>
      </c>
    </row>
    <row r="424" spans="3:4" x14ac:dyDescent="0.35">
      <c r="C424" s="127" t="s">
        <v>11682</v>
      </c>
      <c r="D424" s="21" t="s">
        <v>11681</v>
      </c>
    </row>
    <row r="425" spans="3:4" x14ac:dyDescent="0.35">
      <c r="C425" s="127" t="s">
        <v>11686</v>
      </c>
      <c r="D425" s="21" t="s">
        <v>11685</v>
      </c>
    </row>
    <row r="426" spans="3:4" x14ac:dyDescent="0.35">
      <c r="C426" s="127" t="s">
        <v>11689</v>
      </c>
      <c r="D426" s="21" t="s">
        <v>11696</v>
      </c>
    </row>
    <row r="427" spans="3:4" x14ac:dyDescent="0.35">
      <c r="C427" s="127" t="s">
        <v>11807</v>
      </c>
      <c r="D427" s="21" t="s">
        <v>11806</v>
      </c>
    </row>
    <row r="428" spans="3:4" x14ac:dyDescent="0.35">
      <c r="C428" s="127" t="s">
        <v>11851</v>
      </c>
      <c r="D428" s="104" t="s">
        <v>11850</v>
      </c>
    </row>
    <row r="429" spans="3:4" x14ac:dyDescent="0.35">
      <c r="C429" s="127" t="s">
        <v>11851</v>
      </c>
      <c r="D429" s="104" t="s">
        <v>11854</v>
      </c>
    </row>
    <row r="430" spans="3:4" x14ac:dyDescent="0.35">
      <c r="C430" s="127" t="s">
        <v>11891</v>
      </c>
      <c r="D430" s="104" t="s">
        <v>14500</v>
      </c>
    </row>
    <row r="431" spans="3:4" x14ac:dyDescent="0.35">
      <c r="C431" s="127" t="s">
        <v>11891</v>
      </c>
      <c r="D431" s="104" t="s">
        <v>11903</v>
      </c>
    </row>
    <row r="432" spans="3:4" x14ac:dyDescent="0.35">
      <c r="C432" s="127" t="s">
        <v>11891</v>
      </c>
      <c r="D432" s="104" t="s">
        <v>11906</v>
      </c>
    </row>
    <row r="433" spans="3:4" x14ac:dyDescent="0.35">
      <c r="C433" s="127" t="s">
        <v>11910</v>
      </c>
      <c r="D433" s="104" t="s">
        <v>11909</v>
      </c>
    </row>
    <row r="434" spans="3:4" x14ac:dyDescent="0.35">
      <c r="C434" s="127" t="s">
        <v>11914</v>
      </c>
      <c r="D434" s="104" t="s">
        <v>11919</v>
      </c>
    </row>
    <row r="435" spans="3:4" x14ac:dyDescent="0.35">
      <c r="C435" s="127" t="s">
        <v>11914</v>
      </c>
      <c r="D435" s="104" t="s">
        <v>11913</v>
      </c>
    </row>
    <row r="436" spans="3:4" x14ac:dyDescent="0.35">
      <c r="C436" s="127" t="s">
        <v>11944</v>
      </c>
      <c r="D436" s="21" t="s">
        <v>11943</v>
      </c>
    </row>
    <row r="437" spans="3:4" x14ac:dyDescent="0.35">
      <c r="C437" s="127" t="s">
        <v>11951</v>
      </c>
      <c r="D437" s="104" t="s">
        <v>11954</v>
      </c>
    </row>
    <row r="438" spans="3:4" x14ac:dyDescent="0.35">
      <c r="C438" s="127" t="s">
        <v>11951</v>
      </c>
      <c r="D438" s="104" t="s">
        <v>11954</v>
      </c>
    </row>
    <row r="439" spans="3:4" x14ac:dyDescent="0.35">
      <c r="C439" s="127" t="s">
        <v>11958</v>
      </c>
      <c r="D439" s="104" t="s">
        <v>11957</v>
      </c>
    </row>
    <row r="440" spans="3:4" x14ac:dyDescent="0.35">
      <c r="C440" s="127" t="s">
        <v>11962</v>
      </c>
      <c r="D440" s="104" t="s">
        <v>11961</v>
      </c>
    </row>
    <row r="441" spans="3:4" x14ac:dyDescent="0.35">
      <c r="C441" s="127" t="s">
        <v>11995</v>
      </c>
      <c r="D441" s="21" t="s">
        <v>11994</v>
      </c>
    </row>
    <row r="442" spans="3:4" x14ac:dyDescent="0.35">
      <c r="C442" s="127" t="s">
        <v>11999</v>
      </c>
      <c r="D442" s="21" t="s">
        <v>11998</v>
      </c>
    </row>
    <row r="443" spans="3:4" x14ac:dyDescent="0.35">
      <c r="C443" s="127" t="s">
        <v>12003</v>
      </c>
      <c r="D443" s="21" t="s">
        <v>12002</v>
      </c>
    </row>
    <row r="444" spans="3:4" x14ac:dyDescent="0.35">
      <c r="C444" s="127" t="s">
        <v>12007</v>
      </c>
      <c r="D444" s="21" t="s">
        <v>12010</v>
      </c>
    </row>
    <row r="445" spans="3:4" x14ac:dyDescent="0.35">
      <c r="C445" s="127" t="s">
        <v>12014</v>
      </c>
      <c r="D445" s="21" t="s">
        <v>12013</v>
      </c>
    </row>
    <row r="446" spans="3:4" x14ac:dyDescent="0.35">
      <c r="C446" s="127" t="s">
        <v>12018</v>
      </c>
      <c r="D446" s="21" t="s">
        <v>12017</v>
      </c>
    </row>
    <row r="447" spans="3:4" x14ac:dyDescent="0.35">
      <c r="C447" s="127" t="s">
        <v>12022</v>
      </c>
      <c r="D447" s="21" t="s">
        <v>12021</v>
      </c>
    </row>
    <row r="448" spans="3:4" x14ac:dyDescent="0.35">
      <c r="C448" s="127" t="s">
        <v>12026</v>
      </c>
      <c r="D448" s="21" t="s">
        <v>12025</v>
      </c>
    </row>
    <row r="449" spans="3:4" x14ac:dyDescent="0.35">
      <c r="C449" s="127" t="s">
        <v>12030</v>
      </c>
      <c r="D449" s="21" t="s">
        <v>12033</v>
      </c>
    </row>
    <row r="450" spans="3:4" x14ac:dyDescent="0.35">
      <c r="C450" s="127" t="s">
        <v>12037</v>
      </c>
      <c r="D450" s="21" t="s">
        <v>12036</v>
      </c>
    </row>
    <row r="451" spans="3:4" x14ac:dyDescent="0.35">
      <c r="C451" s="127" t="s">
        <v>12041</v>
      </c>
      <c r="D451" s="21" t="s">
        <v>12044</v>
      </c>
    </row>
    <row r="452" spans="3:4" x14ac:dyDescent="0.35">
      <c r="C452" s="127" t="s">
        <v>12048</v>
      </c>
      <c r="D452" s="21" t="s">
        <v>12047</v>
      </c>
    </row>
    <row r="453" spans="3:4" x14ac:dyDescent="0.35">
      <c r="C453" s="127" t="s">
        <v>12060</v>
      </c>
      <c r="D453" s="21" t="s">
        <v>12059</v>
      </c>
    </row>
    <row r="454" spans="3:4" x14ac:dyDescent="0.35">
      <c r="C454" s="127" t="s">
        <v>12064</v>
      </c>
      <c r="D454" s="21" t="s">
        <v>12067</v>
      </c>
    </row>
    <row r="455" spans="3:4" x14ac:dyDescent="0.35">
      <c r="C455" s="127" t="s">
        <v>12071</v>
      </c>
      <c r="D455" s="21" t="s">
        <v>12070</v>
      </c>
    </row>
    <row r="456" spans="3:4" x14ac:dyDescent="0.35">
      <c r="C456" s="127" t="s">
        <v>12075</v>
      </c>
      <c r="D456" s="21" t="s">
        <v>12077</v>
      </c>
    </row>
    <row r="457" spans="3:4" x14ac:dyDescent="0.35">
      <c r="C457" s="127" t="s">
        <v>12081</v>
      </c>
      <c r="D457" s="21" t="s">
        <v>12084</v>
      </c>
    </row>
    <row r="458" spans="3:4" x14ac:dyDescent="0.35">
      <c r="C458" s="127" t="s">
        <v>12087</v>
      </c>
      <c r="D458" s="21" t="s">
        <v>12086</v>
      </c>
    </row>
    <row r="459" spans="3:4" x14ac:dyDescent="0.35">
      <c r="C459" s="127" t="s">
        <v>12095</v>
      </c>
      <c r="D459" s="21" t="s">
        <v>12094</v>
      </c>
    </row>
    <row r="460" spans="3:4" x14ac:dyDescent="0.35">
      <c r="C460" s="127" t="s">
        <v>12099</v>
      </c>
      <c r="D460" s="21" t="s">
        <v>12098</v>
      </c>
    </row>
    <row r="461" spans="3:4" x14ac:dyDescent="0.35">
      <c r="C461" s="127" t="s">
        <v>12103</v>
      </c>
      <c r="D461" s="21" t="s">
        <v>12102</v>
      </c>
    </row>
    <row r="462" spans="3:4" x14ac:dyDescent="0.35">
      <c r="C462" s="127" t="s">
        <v>12107</v>
      </c>
      <c r="D462" s="21" t="s">
        <v>12106</v>
      </c>
    </row>
    <row r="463" spans="3:4" x14ac:dyDescent="0.35">
      <c r="C463" s="127" t="s">
        <v>12111</v>
      </c>
      <c r="D463" s="21" t="s">
        <v>12110</v>
      </c>
    </row>
    <row r="464" spans="3:4" x14ac:dyDescent="0.35">
      <c r="C464" s="127" t="s">
        <v>12115</v>
      </c>
      <c r="D464" s="21" t="s">
        <v>12114</v>
      </c>
    </row>
    <row r="465" spans="3:4" x14ac:dyDescent="0.35">
      <c r="C465" s="127" t="s">
        <v>12119</v>
      </c>
      <c r="D465" s="21" t="s">
        <v>12118</v>
      </c>
    </row>
    <row r="466" spans="3:4" x14ac:dyDescent="0.35">
      <c r="C466" s="127" t="s">
        <v>12146</v>
      </c>
      <c r="D466" s="21" t="s">
        <v>12145</v>
      </c>
    </row>
    <row r="467" spans="3:4" x14ac:dyDescent="0.35">
      <c r="C467" s="127" t="s">
        <v>12150</v>
      </c>
      <c r="D467" s="21" t="s">
        <v>12149</v>
      </c>
    </row>
    <row r="468" spans="3:4" x14ac:dyDescent="0.35">
      <c r="C468" s="127" t="s">
        <v>12215</v>
      </c>
      <c r="D468" s="21" t="s">
        <v>12218</v>
      </c>
    </row>
    <row r="469" spans="3:4" x14ac:dyDescent="0.35">
      <c r="C469" s="127" t="s">
        <v>12233</v>
      </c>
      <c r="D469" s="104" t="s">
        <v>42</v>
      </c>
    </row>
    <row r="470" spans="3:4" x14ac:dyDescent="0.35">
      <c r="C470" s="127" t="s">
        <v>12254</v>
      </c>
      <c r="D470" s="21" t="s">
        <v>12253</v>
      </c>
    </row>
    <row r="471" spans="3:4" x14ac:dyDescent="0.35">
      <c r="C471" s="127" t="s">
        <v>12262</v>
      </c>
      <c r="D471" s="21" t="s">
        <v>12261</v>
      </c>
    </row>
    <row r="472" spans="3:4" x14ac:dyDescent="0.35">
      <c r="C472" s="127" t="s">
        <v>14392</v>
      </c>
      <c r="D472" s="21" t="s">
        <v>14391</v>
      </c>
    </row>
    <row r="473" spans="3:4" x14ac:dyDescent="0.35">
      <c r="C473" s="127" t="s">
        <v>12304</v>
      </c>
      <c r="D473" s="21" t="s">
        <v>12303</v>
      </c>
    </row>
    <row r="474" spans="3:4" x14ac:dyDescent="0.35">
      <c r="C474" s="127" t="s">
        <v>12308</v>
      </c>
      <c r="D474" s="21" t="s">
        <v>12307</v>
      </c>
    </row>
    <row r="475" spans="3:4" x14ac:dyDescent="0.35">
      <c r="C475" s="127" t="s">
        <v>12355</v>
      </c>
      <c r="D475" s="21" t="s">
        <v>12354</v>
      </c>
    </row>
    <row r="476" spans="3:4" x14ac:dyDescent="0.35">
      <c r="C476" s="127" t="s">
        <v>12515</v>
      </c>
      <c r="D476" s="21" t="s">
        <v>12514</v>
      </c>
    </row>
    <row r="477" spans="3:4" x14ac:dyDescent="0.35">
      <c r="C477" s="127" t="s">
        <v>12519</v>
      </c>
      <c r="D477" s="104" t="s">
        <v>12518</v>
      </c>
    </row>
    <row r="478" spans="3:4" x14ac:dyDescent="0.35">
      <c r="C478" s="127" t="s">
        <v>12523</v>
      </c>
      <c r="D478" s="104" t="s">
        <v>12522</v>
      </c>
    </row>
    <row r="479" spans="3:4" x14ac:dyDescent="0.35">
      <c r="C479" s="127" t="s">
        <v>12527</v>
      </c>
      <c r="D479" s="104" t="s">
        <v>12530</v>
      </c>
    </row>
    <row r="480" spans="3:4" x14ac:dyDescent="0.35">
      <c r="C480" s="127" t="s">
        <v>12534</v>
      </c>
      <c r="D480" s="104" t="s">
        <v>12537</v>
      </c>
    </row>
    <row r="481" spans="3:4" x14ac:dyDescent="0.35">
      <c r="C481" s="127" t="s">
        <v>12534</v>
      </c>
      <c r="D481" s="104" t="s">
        <v>12543</v>
      </c>
    </row>
    <row r="482" spans="3:4" x14ac:dyDescent="0.35">
      <c r="C482" s="127" t="s">
        <v>12546</v>
      </c>
      <c r="D482" s="104" t="s">
        <v>12547</v>
      </c>
    </row>
    <row r="483" spans="3:4" x14ac:dyDescent="0.35">
      <c r="C483" s="127" t="s">
        <v>12551</v>
      </c>
      <c r="D483" s="104" t="s">
        <v>12550</v>
      </c>
    </row>
    <row r="484" spans="3:4" x14ac:dyDescent="0.35">
      <c r="C484" s="127" t="s">
        <v>12555</v>
      </c>
      <c r="D484" s="104" t="s">
        <v>12558</v>
      </c>
    </row>
    <row r="485" spans="3:4" x14ac:dyDescent="0.35">
      <c r="C485" s="127" t="s">
        <v>12562</v>
      </c>
      <c r="D485" s="104" t="s">
        <v>12565</v>
      </c>
    </row>
    <row r="486" spans="3:4" x14ac:dyDescent="0.35">
      <c r="C486" s="127" t="s">
        <v>12562</v>
      </c>
      <c r="D486" s="104" t="s">
        <v>12565</v>
      </c>
    </row>
    <row r="487" spans="3:4" x14ac:dyDescent="0.35">
      <c r="C487" s="127" t="s">
        <v>12569</v>
      </c>
      <c r="D487" s="104" t="s">
        <v>12568</v>
      </c>
    </row>
    <row r="488" spans="3:4" x14ac:dyDescent="0.35">
      <c r="C488" s="127" t="s">
        <v>12649</v>
      </c>
      <c r="D488" s="21" t="s">
        <v>12648</v>
      </c>
    </row>
    <row r="489" spans="3:4" x14ac:dyDescent="0.35">
      <c r="C489" s="127" t="s">
        <v>12691</v>
      </c>
      <c r="D489" s="21" t="s">
        <v>12690</v>
      </c>
    </row>
    <row r="490" spans="3:4" x14ac:dyDescent="0.35">
      <c r="C490" s="127" t="s">
        <v>12864</v>
      </c>
      <c r="D490" s="104" t="s">
        <v>42</v>
      </c>
    </row>
    <row r="491" spans="3:4" x14ac:dyDescent="0.35">
      <c r="C491" s="127" t="s">
        <v>12876</v>
      </c>
      <c r="D491" s="104" t="s">
        <v>12875</v>
      </c>
    </row>
    <row r="492" spans="3:4" x14ac:dyDescent="0.35">
      <c r="C492" s="127" t="s">
        <v>12880</v>
      </c>
      <c r="D492" s="104" t="s">
        <v>12879</v>
      </c>
    </row>
    <row r="493" spans="3:4" x14ac:dyDescent="0.35">
      <c r="C493" s="127" t="s">
        <v>12883</v>
      </c>
      <c r="D493" s="104" t="s">
        <v>12887</v>
      </c>
    </row>
    <row r="494" spans="3:4" x14ac:dyDescent="0.35">
      <c r="C494" s="127" t="s">
        <v>13127</v>
      </c>
      <c r="D494" s="21" t="s">
        <v>13136</v>
      </c>
    </row>
    <row r="495" spans="3:4" x14ac:dyDescent="0.35">
      <c r="C495" s="127" t="s">
        <v>13277</v>
      </c>
      <c r="D495" s="21" t="s">
        <v>13276</v>
      </c>
    </row>
    <row r="496" spans="3:4" x14ac:dyDescent="0.35">
      <c r="C496" s="127" t="s">
        <v>13339</v>
      </c>
      <c r="D496" s="21" t="s">
        <v>13338</v>
      </c>
    </row>
    <row r="497" spans="3:4" x14ac:dyDescent="0.35">
      <c r="C497" s="127" t="s">
        <v>13434</v>
      </c>
      <c r="D497" s="21" t="s">
        <v>13440</v>
      </c>
    </row>
    <row r="498" spans="3:4" x14ac:dyDescent="0.35">
      <c r="C498" s="127" t="s">
        <v>13444</v>
      </c>
      <c r="D498" s="21" t="s">
        <v>13443</v>
      </c>
    </row>
    <row r="499" spans="3:4" x14ac:dyDescent="0.35">
      <c r="C499" s="127" t="s">
        <v>13450</v>
      </c>
      <c r="D499" s="21" t="s">
        <v>13449</v>
      </c>
    </row>
    <row r="500" spans="3:4" x14ac:dyDescent="0.35">
      <c r="C500" s="127" t="s">
        <v>13516</v>
      </c>
      <c r="D500" s="104" t="s">
        <v>13519</v>
      </c>
    </row>
    <row r="501" spans="3:4" x14ac:dyDescent="0.35">
      <c r="C501" s="127" t="s">
        <v>13516</v>
      </c>
      <c r="D501" s="104" t="s">
        <v>13515</v>
      </c>
    </row>
    <row r="502" spans="3:4" x14ac:dyDescent="0.35">
      <c r="C502" s="127" t="s">
        <v>13523</v>
      </c>
      <c r="D502" s="104" t="s">
        <v>13522</v>
      </c>
    </row>
    <row r="503" spans="3:4" x14ac:dyDescent="0.35">
      <c r="C503" s="127" t="s">
        <v>13531</v>
      </c>
      <c r="D503" s="104" t="s">
        <v>13530</v>
      </c>
    </row>
    <row r="504" spans="3:4" x14ac:dyDescent="0.35">
      <c r="C504" s="127" t="s">
        <v>13546</v>
      </c>
      <c r="D504" s="21" t="s">
        <v>13545</v>
      </c>
    </row>
    <row r="505" spans="3:4" x14ac:dyDescent="0.35">
      <c r="C505" s="127" t="s">
        <v>13604</v>
      </c>
      <c r="D505" s="21" t="s">
        <v>13603</v>
      </c>
    </row>
    <row r="506" spans="3:4" x14ac:dyDescent="0.35">
      <c r="C506" s="127" t="s">
        <v>14785</v>
      </c>
      <c r="D506" s="21" t="s">
        <v>14784</v>
      </c>
    </row>
    <row r="507" spans="3:4" x14ac:dyDescent="0.35">
      <c r="C507" s="127" t="s">
        <v>13645</v>
      </c>
      <c r="D507" s="21" t="s">
        <v>13648</v>
      </c>
    </row>
    <row r="508" spans="3:4" x14ac:dyDescent="0.35">
      <c r="C508" s="127" t="s">
        <v>13825</v>
      </c>
      <c r="D508" s="21" t="s">
        <v>13824</v>
      </c>
    </row>
    <row r="509" spans="3:4" x14ac:dyDescent="0.35">
      <c r="C509" s="127" t="s">
        <v>13848</v>
      </c>
      <c r="D509" s="104" t="s">
        <v>13851</v>
      </c>
    </row>
    <row r="510" spans="3:4" x14ac:dyDescent="0.35">
      <c r="C510" s="127" t="s">
        <v>13855</v>
      </c>
      <c r="D510" s="21" t="s">
        <v>13854</v>
      </c>
    </row>
    <row r="511" spans="3:4" x14ac:dyDescent="0.35">
      <c r="C511" s="127" t="s">
        <v>13949</v>
      </c>
      <c r="D511" s="21" t="s">
        <v>13948</v>
      </c>
    </row>
    <row r="512" spans="3:4" x14ac:dyDescent="0.35">
      <c r="C512" s="127" t="s">
        <v>14034</v>
      </c>
      <c r="D512" s="21" t="s">
        <v>14033</v>
      </c>
    </row>
    <row r="513" spans="3:4" x14ac:dyDescent="0.35">
      <c r="C513" s="127" t="s">
        <v>14038</v>
      </c>
      <c r="D513" s="21" t="s">
        <v>14037</v>
      </c>
    </row>
    <row r="514" spans="3:4" x14ac:dyDescent="0.35">
      <c r="C514" s="127" t="s">
        <v>14042</v>
      </c>
      <c r="D514" s="21" t="s">
        <v>14041</v>
      </c>
    </row>
    <row r="515" spans="3:4" x14ac:dyDescent="0.35">
      <c r="C515" s="127" t="s">
        <v>14046</v>
      </c>
      <c r="D515" s="21" t="s">
        <v>14045</v>
      </c>
    </row>
    <row r="516" spans="3:4" x14ac:dyDescent="0.35">
      <c r="C516" s="127" t="s">
        <v>14066</v>
      </c>
      <c r="D516" s="21" t="s">
        <v>14065</v>
      </c>
    </row>
    <row r="517" spans="3:4" x14ac:dyDescent="0.35">
      <c r="C517" s="127" t="s">
        <v>14070</v>
      </c>
      <c r="D517" s="21" t="s">
        <v>14069</v>
      </c>
    </row>
    <row r="518" spans="3:4" x14ac:dyDescent="0.35">
      <c r="C518" s="127" t="s">
        <v>14074</v>
      </c>
      <c r="D518" s="21" t="s">
        <v>14073</v>
      </c>
    </row>
    <row r="519" spans="3:4" x14ac:dyDescent="0.35">
      <c r="C519" s="127" t="s">
        <v>14085</v>
      </c>
      <c r="D519" s="21" t="s">
        <v>14084</v>
      </c>
    </row>
    <row r="520" spans="3:4" x14ac:dyDescent="0.35">
      <c r="C520" s="127" t="s">
        <v>14093</v>
      </c>
      <c r="D520" s="21" t="s">
        <v>14092</v>
      </c>
    </row>
    <row r="521" spans="3:4" x14ac:dyDescent="0.35">
      <c r="C521" s="127" t="s">
        <v>14112</v>
      </c>
      <c r="D521" s="21" t="s">
        <v>14111</v>
      </c>
    </row>
    <row r="522" spans="3:4" x14ac:dyDescent="0.35">
      <c r="C522" s="127" t="s">
        <v>14120</v>
      </c>
      <c r="D522" s="21" t="s">
        <v>14119</v>
      </c>
    </row>
    <row r="523" spans="3:4" x14ac:dyDescent="0.35">
      <c r="C523" s="127" t="s">
        <v>14124</v>
      </c>
      <c r="D523" s="21" t="s">
        <v>14123</v>
      </c>
    </row>
    <row r="524" spans="3:4" x14ac:dyDescent="0.35">
      <c r="C524" s="127" t="s">
        <v>8595</v>
      </c>
      <c r="D524" s="21" t="s">
        <v>8594</v>
      </c>
    </row>
    <row r="525" spans="3:4" x14ac:dyDescent="0.35">
      <c r="C525" s="127" t="s">
        <v>3559</v>
      </c>
      <c r="D525" s="21" t="s">
        <v>3558</v>
      </c>
    </row>
    <row r="526" spans="3:4" x14ac:dyDescent="0.35">
      <c r="C526" s="127" t="s">
        <v>1319</v>
      </c>
      <c r="D526" s="21" t="s">
        <v>1328</v>
      </c>
    </row>
    <row r="527" spans="3:4" x14ac:dyDescent="0.35">
      <c r="C527" s="127" t="s">
        <v>7400</v>
      </c>
      <c r="D527" s="21" t="s">
        <v>14471</v>
      </c>
    </row>
    <row r="528" spans="3:4" x14ac:dyDescent="0.35">
      <c r="C528" s="127" t="s">
        <v>4031</v>
      </c>
      <c r="D528" s="104" t="s">
        <v>4030</v>
      </c>
    </row>
    <row r="529" spans="3:4" x14ac:dyDescent="0.35">
      <c r="C529" s="127" t="s">
        <v>4117</v>
      </c>
      <c r="D529" s="104" t="s">
        <v>4116</v>
      </c>
    </row>
    <row r="530" spans="3:4" x14ac:dyDescent="0.35">
      <c r="C530" s="127" t="s">
        <v>4153</v>
      </c>
      <c r="D530" s="104" t="s">
        <v>4152</v>
      </c>
    </row>
  </sheetData>
  <autoFilter ref="C1:D159" xr:uid="{00000000-0009-0000-0000-000005000000}">
    <sortState xmlns:xlrd2="http://schemas.microsoft.com/office/spreadsheetml/2017/richdata2" ref="C2:D523">
      <sortCondition ref="C1:C159"/>
    </sortState>
  </autoFilter>
  <sortState xmlns:xlrd2="http://schemas.microsoft.com/office/spreadsheetml/2017/richdata2" ref="A2:A73">
    <sortCondition ref="A2:A73"/>
  </sortState>
  <conditionalFormatting sqref="G12:H12">
    <cfRule type="duplicateValues" dxfId="87" priority="71"/>
  </conditionalFormatting>
  <conditionalFormatting sqref="G13:J13">
    <cfRule type="duplicateValues" dxfId="86" priority="70"/>
  </conditionalFormatting>
  <conditionalFormatting sqref="G29:P29">
    <cfRule type="duplicateValues" dxfId="85" priority="68"/>
  </conditionalFormatting>
  <conditionalFormatting sqref="G31:K31">
    <cfRule type="duplicateValues" dxfId="84" priority="67"/>
  </conditionalFormatting>
  <conditionalFormatting sqref="G40:H40">
    <cfRule type="duplicateValues" dxfId="83" priority="66"/>
  </conditionalFormatting>
  <conditionalFormatting sqref="G41:I41">
    <cfRule type="duplicateValues" dxfId="82" priority="65"/>
  </conditionalFormatting>
  <conditionalFormatting sqref="G63:H63">
    <cfRule type="duplicateValues" dxfId="81" priority="64"/>
  </conditionalFormatting>
  <conditionalFormatting sqref="G64">
    <cfRule type="duplicateValues" dxfId="80" priority="63"/>
  </conditionalFormatting>
  <conditionalFormatting sqref="G70:AH70">
    <cfRule type="duplicateValues" dxfId="79" priority="62"/>
  </conditionalFormatting>
  <conditionalFormatting sqref="C11">
    <cfRule type="duplicateValues" dxfId="78" priority="61"/>
  </conditionalFormatting>
  <conditionalFormatting sqref="C12">
    <cfRule type="duplicateValues" dxfId="77" priority="60"/>
  </conditionalFormatting>
  <conditionalFormatting sqref="C13">
    <cfRule type="duplicateValues" dxfId="76" priority="59"/>
  </conditionalFormatting>
  <conditionalFormatting sqref="C25">
    <cfRule type="duplicateValues" dxfId="75" priority="58"/>
  </conditionalFormatting>
  <conditionalFormatting sqref="C27">
    <cfRule type="duplicateValues" dxfId="74" priority="57"/>
  </conditionalFormatting>
  <conditionalFormatting sqref="C36">
    <cfRule type="duplicateValues" dxfId="73" priority="56"/>
  </conditionalFormatting>
  <conditionalFormatting sqref="C37">
    <cfRule type="duplicateValues" dxfId="72" priority="55"/>
  </conditionalFormatting>
  <conditionalFormatting sqref="C54">
    <cfRule type="duplicateValues" dxfId="71" priority="54"/>
  </conditionalFormatting>
  <conditionalFormatting sqref="C55">
    <cfRule type="duplicateValues" dxfId="70" priority="53"/>
  </conditionalFormatting>
  <conditionalFormatting sqref="C61">
    <cfRule type="duplicateValues" dxfId="69" priority="52"/>
  </conditionalFormatting>
  <conditionalFormatting sqref="C71">
    <cfRule type="duplicateValues" dxfId="68" priority="51"/>
  </conditionalFormatting>
  <conditionalFormatting sqref="C72">
    <cfRule type="duplicateValues" dxfId="67" priority="50"/>
  </conditionalFormatting>
  <conditionalFormatting sqref="C73">
    <cfRule type="duplicateValues" dxfId="66" priority="49"/>
  </conditionalFormatting>
  <conditionalFormatting sqref="C78">
    <cfRule type="duplicateValues" dxfId="65" priority="48"/>
  </conditionalFormatting>
  <conditionalFormatting sqref="C80">
    <cfRule type="duplicateValues" dxfId="64" priority="47"/>
  </conditionalFormatting>
  <conditionalFormatting sqref="C86">
    <cfRule type="duplicateValues" dxfId="63" priority="46"/>
  </conditionalFormatting>
  <conditionalFormatting sqref="C87">
    <cfRule type="duplicateValues" dxfId="62" priority="45"/>
  </conditionalFormatting>
  <conditionalFormatting sqref="C96">
    <cfRule type="duplicateValues" dxfId="61" priority="44"/>
  </conditionalFormatting>
  <conditionalFormatting sqref="C97">
    <cfRule type="duplicateValues" dxfId="60" priority="43"/>
  </conditionalFormatting>
  <conditionalFormatting sqref="C99">
    <cfRule type="duplicateValues" dxfId="59" priority="42"/>
  </conditionalFormatting>
  <conditionalFormatting sqref="C102">
    <cfRule type="duplicateValues" dxfId="58" priority="41"/>
  </conditionalFormatting>
  <conditionalFormatting sqref="C103">
    <cfRule type="duplicateValues" dxfId="57" priority="40"/>
  </conditionalFormatting>
  <conditionalFormatting sqref="C105">
    <cfRule type="duplicateValues" dxfId="56" priority="39"/>
  </conditionalFormatting>
  <conditionalFormatting sqref="C107">
    <cfRule type="duplicateValues" dxfId="55" priority="38"/>
  </conditionalFormatting>
  <conditionalFormatting sqref="C113">
    <cfRule type="duplicateValues" dxfId="54" priority="37"/>
  </conditionalFormatting>
  <conditionalFormatting sqref="C114">
    <cfRule type="duplicateValues" dxfId="53" priority="36"/>
  </conditionalFormatting>
  <conditionalFormatting sqref="C119">
    <cfRule type="duplicateValues" dxfId="52" priority="35"/>
  </conditionalFormatting>
  <conditionalFormatting sqref="C120">
    <cfRule type="duplicateValues" dxfId="51" priority="34"/>
  </conditionalFormatting>
  <conditionalFormatting sqref="C121">
    <cfRule type="duplicateValues" dxfId="50" priority="33"/>
  </conditionalFormatting>
  <conditionalFormatting sqref="C122">
    <cfRule type="duplicateValues" dxfId="49" priority="32"/>
  </conditionalFormatting>
  <conditionalFormatting sqref="C123">
    <cfRule type="duplicateValues" dxfId="48" priority="31"/>
  </conditionalFormatting>
  <conditionalFormatting sqref="C125">
    <cfRule type="duplicateValues" dxfId="47" priority="30"/>
  </conditionalFormatting>
  <conditionalFormatting sqref="C126">
    <cfRule type="duplicateValues" dxfId="46" priority="29"/>
  </conditionalFormatting>
  <conditionalFormatting sqref="C130">
    <cfRule type="duplicateValues" dxfId="45" priority="28"/>
  </conditionalFormatting>
  <conditionalFormatting sqref="C131">
    <cfRule type="duplicateValues" dxfId="44" priority="27"/>
  </conditionalFormatting>
  <conditionalFormatting sqref="C132">
    <cfRule type="duplicateValues" dxfId="43" priority="26"/>
  </conditionalFormatting>
  <conditionalFormatting sqref="C133">
    <cfRule type="duplicateValues" dxfId="42" priority="25"/>
  </conditionalFormatting>
  <conditionalFormatting sqref="C134">
    <cfRule type="duplicateValues" dxfId="41" priority="24"/>
  </conditionalFormatting>
  <conditionalFormatting sqref="C135">
    <cfRule type="duplicateValues" dxfId="40" priority="23"/>
  </conditionalFormatting>
  <conditionalFormatting sqref="C136">
    <cfRule type="duplicateValues" dxfId="39" priority="22"/>
  </conditionalFormatting>
  <conditionalFormatting sqref="C137">
    <cfRule type="duplicateValues" dxfId="38" priority="21"/>
  </conditionalFormatting>
  <conditionalFormatting sqref="C138">
    <cfRule type="duplicateValues" dxfId="37" priority="20"/>
  </conditionalFormatting>
  <conditionalFormatting sqref="C139">
    <cfRule type="duplicateValues" dxfId="36" priority="19"/>
  </conditionalFormatting>
  <conditionalFormatting sqref="C140">
    <cfRule type="duplicateValues" dxfId="35" priority="18"/>
  </conditionalFormatting>
  <conditionalFormatting sqref="C141">
    <cfRule type="duplicateValues" dxfId="34" priority="17"/>
  </conditionalFormatting>
  <conditionalFormatting sqref="C142">
    <cfRule type="duplicateValues" dxfId="33" priority="16"/>
  </conditionalFormatting>
  <conditionalFormatting sqref="C143">
    <cfRule type="duplicateValues" dxfId="32" priority="15"/>
  </conditionalFormatting>
  <conditionalFormatting sqref="C144">
    <cfRule type="duplicateValues" dxfId="31" priority="14"/>
  </conditionalFormatting>
  <conditionalFormatting sqref="C145">
    <cfRule type="duplicateValues" dxfId="30" priority="13"/>
  </conditionalFormatting>
  <conditionalFormatting sqref="C146">
    <cfRule type="duplicateValues" dxfId="29" priority="12"/>
  </conditionalFormatting>
  <conditionalFormatting sqref="C147">
    <cfRule type="duplicateValues" dxfId="28" priority="11"/>
  </conditionalFormatting>
  <conditionalFormatting sqref="C148">
    <cfRule type="duplicateValues" dxfId="27" priority="10"/>
  </conditionalFormatting>
  <conditionalFormatting sqref="C149">
    <cfRule type="duplicateValues" dxfId="26" priority="9"/>
  </conditionalFormatting>
  <conditionalFormatting sqref="C150">
    <cfRule type="duplicateValues" dxfId="25" priority="8"/>
  </conditionalFormatting>
  <conditionalFormatting sqref="C151">
    <cfRule type="duplicateValues" dxfId="24" priority="7"/>
  </conditionalFormatting>
  <conditionalFormatting sqref="C152">
    <cfRule type="duplicateValues" dxfId="23" priority="6"/>
  </conditionalFormatting>
  <conditionalFormatting sqref="K36:K41">
    <cfRule type="duplicateValues" dxfId="22" priority="5"/>
  </conditionalFormatting>
  <conditionalFormatting sqref="K42">
    <cfRule type="duplicateValues" dxfId="21" priority="4"/>
  </conditionalFormatting>
  <conditionalFormatting sqref="C153:C158">
    <cfRule type="duplicateValues" dxfId="20" priority="3"/>
  </conditionalFormatting>
  <conditionalFormatting sqref="C159">
    <cfRule type="duplicateValues" dxfId="19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7"/>
  <dimension ref="A1:G40"/>
  <sheetViews>
    <sheetView workbookViewId="0">
      <selection activeCell="H7" sqref="H7"/>
    </sheetView>
  </sheetViews>
  <sheetFormatPr defaultRowHeight="14.5" x14ac:dyDescent="0.35"/>
  <cols>
    <col min="2" max="2" width="22.54296875" bestFit="1" customWidth="1"/>
    <col min="4" max="4" width="8.7265625" customWidth="1"/>
  </cols>
  <sheetData>
    <row r="1" spans="1:7" x14ac:dyDescent="0.35">
      <c r="A1" s="108">
        <v>1</v>
      </c>
      <c r="B1" s="108" t="s">
        <v>14165</v>
      </c>
      <c r="D1" t="s">
        <v>14165</v>
      </c>
      <c r="G1" t="s">
        <v>14238</v>
      </c>
    </row>
    <row r="2" spans="1:7" x14ac:dyDescent="0.35">
      <c r="A2" s="108">
        <v>2</v>
      </c>
      <c r="B2" s="108" t="s">
        <v>14166</v>
      </c>
      <c r="D2" t="s">
        <v>14159</v>
      </c>
      <c r="G2" t="s">
        <v>14239</v>
      </c>
    </row>
    <row r="3" spans="1:7" x14ac:dyDescent="0.35">
      <c r="A3" s="109">
        <v>3</v>
      </c>
      <c r="B3" s="109" t="s">
        <v>14159</v>
      </c>
      <c r="D3" t="s">
        <v>14157</v>
      </c>
      <c r="G3" t="s">
        <v>14240</v>
      </c>
    </row>
    <row r="4" spans="1:7" x14ac:dyDescent="0.35">
      <c r="A4" s="108">
        <v>4</v>
      </c>
      <c r="B4" s="108" t="s">
        <v>14157</v>
      </c>
      <c r="D4" t="s">
        <v>14146</v>
      </c>
      <c r="G4" t="s">
        <v>14241</v>
      </c>
    </row>
    <row r="5" spans="1:7" x14ac:dyDescent="0.35">
      <c r="A5" s="109">
        <v>5</v>
      </c>
      <c r="B5" s="109" t="s">
        <v>14146</v>
      </c>
      <c r="D5" t="s">
        <v>14167</v>
      </c>
      <c r="G5" t="s">
        <v>14242</v>
      </c>
    </row>
    <row r="6" spans="1:7" x14ac:dyDescent="0.35">
      <c r="A6" s="109">
        <v>6</v>
      </c>
      <c r="B6" s="109" t="s">
        <v>14152</v>
      </c>
      <c r="D6" t="s">
        <v>14168</v>
      </c>
      <c r="G6" t="s">
        <v>14243</v>
      </c>
    </row>
    <row r="7" spans="1:7" x14ac:dyDescent="0.35">
      <c r="A7" s="108">
        <v>7</v>
      </c>
      <c r="B7" s="108" t="s">
        <v>14167</v>
      </c>
      <c r="D7" t="s">
        <v>14156</v>
      </c>
      <c r="G7" t="s">
        <v>16230</v>
      </c>
    </row>
    <row r="8" spans="1:7" x14ac:dyDescent="0.35">
      <c r="A8" s="109">
        <v>8</v>
      </c>
      <c r="B8" s="109" t="s">
        <v>14168</v>
      </c>
      <c r="D8" t="s">
        <v>14144</v>
      </c>
      <c r="G8" t="s">
        <v>14245</v>
      </c>
    </row>
    <row r="9" spans="1:7" x14ac:dyDescent="0.35">
      <c r="A9" s="109">
        <v>9</v>
      </c>
      <c r="B9" s="109" t="s">
        <v>14149</v>
      </c>
      <c r="D9" t="s">
        <v>14140</v>
      </c>
      <c r="G9" t="s">
        <v>14246</v>
      </c>
    </row>
    <row r="10" spans="1:7" x14ac:dyDescent="0.35">
      <c r="A10" s="108">
        <v>10</v>
      </c>
      <c r="B10" s="108" t="s">
        <v>14156</v>
      </c>
      <c r="D10" t="s">
        <v>14142</v>
      </c>
      <c r="G10" t="s">
        <v>14247</v>
      </c>
    </row>
    <row r="11" spans="1:7" x14ac:dyDescent="0.35">
      <c r="A11" s="108">
        <v>11</v>
      </c>
      <c r="B11" s="108" t="s">
        <v>14154</v>
      </c>
      <c r="D11" t="s">
        <v>14147</v>
      </c>
      <c r="G11" t="s">
        <v>14248</v>
      </c>
    </row>
    <row r="12" spans="1:7" x14ac:dyDescent="0.35">
      <c r="A12" s="108">
        <v>12</v>
      </c>
      <c r="B12" s="108" t="s">
        <v>14153</v>
      </c>
    </row>
    <row r="13" spans="1:7" x14ac:dyDescent="0.35">
      <c r="A13" s="108">
        <v>13</v>
      </c>
      <c r="B13" s="108" t="s">
        <v>14164</v>
      </c>
    </row>
    <row r="14" spans="1:7" x14ac:dyDescent="0.35">
      <c r="A14" s="108">
        <v>14</v>
      </c>
      <c r="B14" s="108" t="s">
        <v>14155</v>
      </c>
    </row>
    <row r="15" spans="1:7" x14ac:dyDescent="0.35">
      <c r="A15" s="108">
        <v>15</v>
      </c>
      <c r="B15" s="108" t="s">
        <v>14148</v>
      </c>
    </row>
    <row r="16" spans="1:7" x14ac:dyDescent="0.35">
      <c r="A16" s="108">
        <v>16</v>
      </c>
      <c r="B16" s="108" t="s">
        <v>14143</v>
      </c>
    </row>
    <row r="17" spans="1:2" x14ac:dyDescent="0.35">
      <c r="A17" s="109">
        <v>17</v>
      </c>
      <c r="B17" s="109" t="s">
        <v>14244</v>
      </c>
    </row>
    <row r="18" spans="1:2" x14ac:dyDescent="0.35">
      <c r="A18" s="109">
        <v>18</v>
      </c>
      <c r="B18" s="109" t="s">
        <v>14144</v>
      </c>
    </row>
    <row r="19" spans="1:2" x14ac:dyDescent="0.35">
      <c r="A19" s="109">
        <v>19</v>
      </c>
      <c r="B19" s="109" t="s">
        <v>14161</v>
      </c>
    </row>
    <row r="20" spans="1:2" x14ac:dyDescent="0.35">
      <c r="A20" s="109">
        <v>20</v>
      </c>
      <c r="B20" s="109" t="s">
        <v>14162</v>
      </c>
    </row>
    <row r="21" spans="1:2" x14ac:dyDescent="0.35">
      <c r="A21" s="109">
        <v>21</v>
      </c>
      <c r="B21" s="109" t="s">
        <v>14160</v>
      </c>
    </row>
    <row r="22" spans="1:2" x14ac:dyDescent="0.35">
      <c r="A22" s="108">
        <v>22</v>
      </c>
      <c r="B22" s="108" t="s">
        <v>14140</v>
      </c>
    </row>
    <row r="23" spans="1:2" x14ac:dyDescent="0.35">
      <c r="A23" s="109">
        <v>23</v>
      </c>
      <c r="B23" s="109" t="s">
        <v>14142</v>
      </c>
    </row>
    <row r="24" spans="1:2" x14ac:dyDescent="0.35">
      <c r="A24" s="109">
        <v>24</v>
      </c>
      <c r="B24" s="109" t="s">
        <v>14249</v>
      </c>
    </row>
    <row r="25" spans="1:2" x14ac:dyDescent="0.35">
      <c r="A25" s="109">
        <v>25</v>
      </c>
      <c r="B25" s="109" t="s">
        <v>14141</v>
      </c>
    </row>
    <row r="26" spans="1:2" x14ac:dyDescent="0.35">
      <c r="A26" s="108">
        <v>26</v>
      </c>
      <c r="B26" s="108" t="s">
        <v>14250</v>
      </c>
    </row>
    <row r="27" spans="1:2" x14ac:dyDescent="0.35">
      <c r="A27" s="108">
        <v>27</v>
      </c>
      <c r="B27" s="108" t="s">
        <v>14151</v>
      </c>
    </row>
    <row r="28" spans="1:2" x14ac:dyDescent="0.35">
      <c r="A28" s="108">
        <v>28</v>
      </c>
      <c r="B28" s="108" t="s">
        <v>14145</v>
      </c>
    </row>
    <row r="29" spans="1:2" x14ac:dyDescent="0.35">
      <c r="A29" s="108">
        <v>29</v>
      </c>
      <c r="B29" s="108" t="s">
        <v>14163</v>
      </c>
    </row>
    <row r="30" spans="1:2" x14ac:dyDescent="0.35">
      <c r="A30" s="108">
        <v>30</v>
      </c>
      <c r="B30" s="108" t="s">
        <v>14150</v>
      </c>
    </row>
    <row r="31" spans="1:2" x14ac:dyDescent="0.35">
      <c r="A31" s="108">
        <v>31</v>
      </c>
      <c r="B31" s="108" t="s">
        <v>14158</v>
      </c>
    </row>
    <row r="32" spans="1:2" x14ac:dyDescent="0.35">
      <c r="A32" s="108">
        <v>32</v>
      </c>
      <c r="B32" s="108" t="s">
        <v>14251</v>
      </c>
    </row>
    <row r="33" spans="1:2" x14ac:dyDescent="0.35">
      <c r="A33" s="108">
        <v>33</v>
      </c>
      <c r="B33" s="108" t="s">
        <v>14169</v>
      </c>
    </row>
    <row r="40" spans="1:2" x14ac:dyDescent="0.35">
      <c r="B40" s="10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27"/>
  <dimension ref="A1:AF1854"/>
  <sheetViews>
    <sheetView zoomScaleNormal="100" workbookViewId="0">
      <pane ySplit="11" topLeftCell="A94" activePane="bottomLeft" state="frozen"/>
      <selection activeCell="K24" sqref="K24"/>
      <selection pane="bottomLeft" activeCell="B119" sqref="B119"/>
    </sheetView>
  </sheetViews>
  <sheetFormatPr defaultRowHeight="14.5" x14ac:dyDescent="0.35"/>
  <cols>
    <col min="1" max="1" width="10.54296875" style="104" bestFit="1" customWidth="1"/>
    <col min="2" max="2" width="53.90625" style="21" bestFit="1" customWidth="1"/>
    <col min="3" max="3" width="10.26953125" bestFit="1" customWidth="1"/>
    <col min="4" max="4" width="6.90625" bestFit="1" customWidth="1"/>
    <col min="5" max="5" width="10.54296875" bestFit="1" customWidth="1"/>
    <col min="6" max="6" width="11.54296875" bestFit="1" customWidth="1"/>
    <col min="7" max="7" width="22.36328125" style="22" bestFit="1" customWidth="1"/>
    <col min="8" max="8" width="14.6328125" style="20" bestFit="1" customWidth="1"/>
    <col min="9" max="9" width="11.54296875" style="20" bestFit="1" customWidth="1"/>
    <col min="10" max="10" width="11.54296875" style="20" customWidth="1"/>
    <col min="11" max="11" width="12" style="20" bestFit="1" customWidth="1"/>
    <col min="12" max="12" width="10" customWidth="1"/>
    <col min="13" max="13" width="10.54296875" customWidth="1"/>
    <col min="14" max="14" width="10.1796875" bestFit="1" customWidth="1"/>
    <col min="21" max="21" width="10.54296875" bestFit="1" customWidth="1"/>
    <col min="22" max="22" width="9" bestFit="1" customWidth="1"/>
    <col min="23" max="23" width="10.54296875" bestFit="1" customWidth="1"/>
  </cols>
  <sheetData>
    <row r="1" spans="1:31" s="113" customFormat="1" ht="18" customHeight="1" x14ac:dyDescent="0.35">
      <c r="A1" s="111"/>
      <c r="B1" s="112"/>
      <c r="G1" s="114"/>
      <c r="H1" s="114"/>
      <c r="I1" s="114"/>
      <c r="J1" s="124"/>
      <c r="K1" s="125"/>
      <c r="L1" s="115"/>
      <c r="M1" s="115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5"/>
      <c r="AC1" s="115"/>
      <c r="AD1" s="115"/>
      <c r="AE1" s="115"/>
    </row>
    <row r="2" spans="1:31" s="113" customFormat="1" ht="18" customHeight="1" x14ac:dyDescent="0.35">
      <c r="A2" s="111"/>
      <c r="B2" s="112"/>
      <c r="G2" s="114"/>
      <c r="H2" s="114"/>
      <c r="I2" s="114"/>
      <c r="J2" s="355" t="s">
        <v>14170</v>
      </c>
      <c r="K2" s="35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6"/>
      <c r="W2" s="116"/>
      <c r="X2" s="116"/>
      <c r="Y2" s="116"/>
      <c r="Z2" s="116"/>
      <c r="AA2" s="115"/>
      <c r="AB2" s="115"/>
      <c r="AC2" s="115"/>
      <c r="AD2" s="115"/>
      <c r="AE2" s="115"/>
    </row>
    <row r="3" spans="1:31" s="113" customFormat="1" ht="18" customHeight="1" x14ac:dyDescent="0.35">
      <c r="A3" s="111"/>
      <c r="B3" s="112"/>
      <c r="G3" s="114"/>
      <c r="H3" s="114"/>
      <c r="I3" s="114"/>
      <c r="J3" s="355"/>
      <c r="K3" s="355"/>
      <c r="L3" s="117"/>
      <c r="M3" s="117"/>
      <c r="N3" s="117"/>
      <c r="O3" s="115"/>
      <c r="P3" s="115"/>
      <c r="Q3" s="115"/>
      <c r="R3" s="115"/>
      <c r="S3" s="115"/>
      <c r="T3" s="116"/>
      <c r="U3" s="116"/>
      <c r="V3" s="116"/>
      <c r="W3" s="116"/>
      <c r="X3" s="116"/>
      <c r="Y3" s="116"/>
      <c r="Z3" s="116"/>
      <c r="AA3" s="115"/>
      <c r="AB3" s="115"/>
      <c r="AC3" s="115"/>
      <c r="AD3" s="116"/>
      <c r="AE3" s="116"/>
    </row>
    <row r="4" spans="1:31" s="113" customFormat="1" ht="18" customHeight="1" x14ac:dyDescent="0.35">
      <c r="A4" s="111"/>
      <c r="B4" s="112"/>
      <c r="G4" s="114"/>
      <c r="H4" s="114"/>
      <c r="I4" s="114"/>
      <c r="J4" s="356">
        <v>1843</v>
      </c>
      <c r="K4" s="356"/>
      <c r="L4" s="117"/>
      <c r="M4" s="117"/>
      <c r="N4" s="117"/>
      <c r="O4" s="116"/>
      <c r="P4" s="116"/>
      <c r="R4" s="116"/>
      <c r="S4" s="116"/>
      <c r="T4" s="116"/>
      <c r="U4" s="118"/>
      <c r="V4" s="118"/>
      <c r="W4" s="118"/>
      <c r="X4" s="115"/>
      <c r="Y4" s="115"/>
      <c r="Z4" s="115"/>
      <c r="AA4" s="115"/>
      <c r="AB4" s="115"/>
      <c r="AC4" s="115"/>
      <c r="AD4" s="115"/>
      <c r="AE4" s="115"/>
    </row>
    <row r="5" spans="1:31" s="113" customFormat="1" ht="18" customHeight="1" x14ac:dyDescent="0.35">
      <c r="A5" s="111"/>
      <c r="B5" s="112"/>
      <c r="G5" s="112"/>
      <c r="H5" s="112"/>
      <c r="I5" s="112"/>
      <c r="J5" s="356"/>
      <c r="K5" s="356"/>
      <c r="L5" s="117"/>
      <c r="M5" s="117"/>
      <c r="N5" s="117"/>
      <c r="O5" s="116"/>
      <c r="P5" s="116"/>
      <c r="Q5" s="116"/>
      <c r="R5" s="116"/>
      <c r="S5" s="116"/>
      <c r="T5" s="116"/>
      <c r="U5" s="118"/>
      <c r="V5" s="118"/>
      <c r="W5" s="118"/>
      <c r="X5" s="115"/>
      <c r="Y5" s="115"/>
      <c r="Z5" s="115"/>
      <c r="AA5" s="115"/>
      <c r="AB5" s="115"/>
      <c r="AC5" s="115"/>
      <c r="AD5" s="115"/>
      <c r="AE5" s="115"/>
    </row>
    <row r="6" spans="1:31" s="113" customFormat="1" ht="18" customHeight="1" x14ac:dyDescent="0.35">
      <c r="A6" s="111"/>
      <c r="B6" s="119"/>
      <c r="C6" s="112"/>
      <c r="D6" s="112"/>
      <c r="E6" s="112"/>
      <c r="F6" s="112"/>
      <c r="G6" s="112"/>
      <c r="H6" s="112"/>
      <c r="I6" s="112"/>
      <c r="J6" s="356"/>
      <c r="K6" s="356"/>
      <c r="L6" s="117"/>
      <c r="M6" s="117"/>
      <c r="N6" s="117"/>
      <c r="O6" s="116"/>
      <c r="P6" s="115"/>
      <c r="Q6" s="115"/>
      <c r="R6" s="115"/>
      <c r="S6" s="115"/>
      <c r="T6" s="115"/>
      <c r="U6" s="118"/>
      <c r="V6" s="118"/>
      <c r="W6" s="118"/>
      <c r="X6" s="115"/>
      <c r="Y6" s="115"/>
      <c r="Z6" s="115"/>
      <c r="AA6" s="115"/>
      <c r="AB6" s="115"/>
      <c r="AC6" s="115"/>
      <c r="AD6" s="115"/>
      <c r="AE6" s="115"/>
    </row>
    <row r="7" spans="1:31" s="113" customFormat="1" ht="18" customHeight="1" x14ac:dyDescent="0.35">
      <c r="A7" s="111"/>
      <c r="B7" s="119"/>
      <c r="C7" s="112"/>
      <c r="D7" s="112"/>
      <c r="E7" s="112"/>
      <c r="F7" s="112"/>
      <c r="G7" s="112"/>
      <c r="H7" s="112"/>
      <c r="I7" s="112"/>
      <c r="J7" s="126"/>
      <c r="K7" s="125"/>
      <c r="L7" s="117"/>
      <c r="M7" s="117"/>
      <c r="N7" s="117"/>
      <c r="O7" s="115"/>
      <c r="P7" s="116"/>
      <c r="Q7" s="116"/>
      <c r="R7" s="116"/>
      <c r="S7" s="116"/>
      <c r="T7" s="115"/>
      <c r="U7" s="118"/>
      <c r="V7" s="118"/>
      <c r="W7" s="118"/>
      <c r="X7" s="115"/>
      <c r="Y7" s="115"/>
      <c r="Z7" s="115"/>
      <c r="AA7" s="115"/>
      <c r="AB7" s="115"/>
      <c r="AC7" s="115"/>
      <c r="AD7" s="115"/>
      <c r="AE7" s="115"/>
    </row>
    <row r="8" spans="1:31" s="113" customFormat="1" ht="18" customHeight="1" x14ac:dyDescent="0.35">
      <c r="A8" s="111"/>
      <c r="B8" s="119"/>
      <c r="C8" s="112"/>
      <c r="D8" s="112"/>
      <c r="E8" s="112"/>
      <c r="F8" s="112"/>
      <c r="G8" s="112"/>
      <c r="H8" s="112"/>
      <c r="I8" s="112"/>
      <c r="J8" s="126"/>
      <c r="K8" s="125"/>
      <c r="L8" s="115"/>
      <c r="M8" s="115"/>
      <c r="N8" s="115"/>
      <c r="O8" s="115"/>
      <c r="P8" s="115"/>
      <c r="Q8" s="116"/>
      <c r="R8" s="116"/>
      <c r="S8" s="116"/>
      <c r="T8" s="116"/>
      <c r="U8" s="116"/>
      <c r="V8" s="116"/>
      <c r="W8" s="116"/>
      <c r="X8" s="115"/>
      <c r="Y8" s="115"/>
      <c r="Z8" s="115"/>
      <c r="AA8" s="115"/>
      <c r="AB8" s="115"/>
      <c r="AC8" s="115"/>
      <c r="AD8" s="115"/>
    </row>
    <row r="9" spans="1:31" s="113" customFormat="1" ht="18" customHeight="1" x14ac:dyDescent="0.35">
      <c r="A9" s="111"/>
      <c r="B9" s="119"/>
      <c r="C9" s="112"/>
      <c r="D9" s="112"/>
      <c r="E9" s="112"/>
      <c r="F9" s="112"/>
      <c r="G9" s="112"/>
      <c r="H9" s="112"/>
      <c r="I9" s="112"/>
      <c r="J9" s="126"/>
      <c r="K9" s="125"/>
    </row>
    <row r="10" spans="1:31" s="123" customFormat="1" ht="18" customHeight="1" thickBot="1" x14ac:dyDescent="0.4">
      <c r="A10" s="120"/>
      <c r="B10" s="121"/>
      <c r="C10" s="122"/>
      <c r="D10" s="122"/>
      <c r="E10" s="122"/>
      <c r="F10" s="122"/>
      <c r="G10" s="122"/>
      <c r="H10" s="122"/>
      <c r="I10" s="122"/>
      <c r="J10" s="122"/>
    </row>
    <row r="11" spans="1:31" s="27" customFormat="1" ht="29.5" thickTop="1" x14ac:dyDescent="0.35">
      <c r="A11" s="103" t="s">
        <v>12</v>
      </c>
      <c r="B11" s="102"/>
      <c r="C11" s="110" t="s">
        <v>16254</v>
      </c>
      <c r="D11" s="24" t="s">
        <v>16258</v>
      </c>
      <c r="E11" s="24" t="s">
        <v>16256</v>
      </c>
      <c r="F11" s="25" t="s">
        <v>14172</v>
      </c>
      <c r="G11" s="28" t="s">
        <v>14173</v>
      </c>
      <c r="H11" s="25" t="s">
        <v>23267</v>
      </c>
      <c r="I11" s="26" t="s">
        <v>14174</v>
      </c>
      <c r="J11" s="26" t="s">
        <v>14175</v>
      </c>
      <c r="L11" s="220" t="s">
        <v>23301</v>
      </c>
      <c r="M11" s="220"/>
      <c r="N11" s="220"/>
      <c r="Q11" s="221">
        <f>AVERAGE(Q12:Q1648)</f>
        <v>0.25268784361636865</v>
      </c>
      <c r="R11" s="223">
        <f>AVERAGE(R12:R1648)</f>
        <v>1.0406224596393558E-2</v>
      </c>
      <c r="S11" s="27" t="s">
        <v>23302</v>
      </c>
    </row>
    <row r="12" spans="1:31" x14ac:dyDescent="0.35">
      <c r="A12" s="127" t="s">
        <v>39</v>
      </c>
      <c r="B12" s="21" t="s">
        <v>40</v>
      </c>
      <c r="C12" s="21">
        <v>6</v>
      </c>
      <c r="D12" s="20">
        <v>0.7</v>
      </c>
      <c r="E12" s="135">
        <v>38</v>
      </c>
      <c r="F12" s="106">
        <v>19.25</v>
      </c>
      <c r="G12" s="22" t="s">
        <v>14140</v>
      </c>
      <c r="H12" s="106">
        <f t="shared" ref="H12:H75" si="0">IF(B12="","",CEILING((F12+(10.3552*D12*E12)/100+1.5+0.05)*1.22,0.05))</f>
        <v>28.75</v>
      </c>
      <c r="I12" s="106">
        <f t="shared" ref="I12:I75" si="1">IF(B12="","",CEILING((F12+(10.3552*D12*E12)/100+1.5+0.05)*1.12,0.05))</f>
        <v>26.400000000000002</v>
      </c>
      <c r="J12" s="107">
        <f t="shared" ref="J12:J75" si="2">IF(B12="","",CEILING((F12+(10.3552*D12*E12)/100+1.5+0.05)*1.1,0.05))</f>
        <v>25.950000000000003</v>
      </c>
      <c r="L12" s="186">
        <f>IF(AND(H12-INT(H12)&gt;=0,H12-INT(H12)&lt;0.5),INT(H12)+0.5,IF(AND(H12-INT(H12)&gt;=0.5,H12-INT(H12)&lt;1),INT(H12)+0.95,H12))</f>
        <v>28.95</v>
      </c>
      <c r="M12" s="186">
        <f t="shared" ref="M12:N12" si="3">IF(AND(I12-INT(I12)&gt;=0,I12-INT(I12)&lt;0.5),INT(I12)+0.5,IF(AND(I12-INT(I12)&gt;=0.5,I12-INT(I12)&lt;1),INT(I12)+0.95,I12))</f>
        <v>26.5</v>
      </c>
      <c r="N12" s="186">
        <f t="shared" si="3"/>
        <v>25.95</v>
      </c>
      <c r="Q12" s="133">
        <f>L12-H12</f>
        <v>0.19999999999999929</v>
      </c>
      <c r="R12" s="222">
        <f>Q12/H12</f>
        <v>6.9565217391304099E-3</v>
      </c>
      <c r="S12">
        <v>6</v>
      </c>
      <c r="T12" s="133">
        <f>S12*Q12</f>
        <v>1.1999999999999957</v>
      </c>
    </row>
    <row r="13" spans="1:31" x14ac:dyDescent="0.35">
      <c r="A13" s="127" t="s">
        <v>51</v>
      </c>
      <c r="B13" s="21" t="s">
        <v>52</v>
      </c>
      <c r="C13" s="21">
        <v>6</v>
      </c>
      <c r="D13" s="20">
        <v>0.7</v>
      </c>
      <c r="E13" s="135">
        <v>38</v>
      </c>
      <c r="F13" s="106">
        <v>16.25</v>
      </c>
      <c r="G13" s="22" t="s">
        <v>14140</v>
      </c>
      <c r="H13" s="106">
        <f t="shared" si="0"/>
        <v>25.1</v>
      </c>
      <c r="I13" s="106">
        <f t="shared" si="1"/>
        <v>23.05</v>
      </c>
      <c r="J13" s="107">
        <f t="shared" si="2"/>
        <v>22.650000000000002</v>
      </c>
      <c r="L13" s="186">
        <f t="shared" ref="L13:L54" si="4">IF(AND(H13-INT(H13)&gt;=0,H13-INT(H13)&lt;0.5),INT(H13)+0.5,IF(AND(H13-INT(H13)&gt;=0.5,H13-INT(H13)&lt;1),INT(H13)+0.95,H13))</f>
        <v>25.5</v>
      </c>
      <c r="M13" s="186">
        <f t="shared" ref="M13:M54" si="5">IF(AND(I13-INT(I13)&gt;=0,I13-INT(I13)&lt;0.5),INT(I13)+0.5,IF(AND(I13-INT(I13)&gt;=0.5,I13-INT(I13)&lt;1),INT(I13)+0.95,I13))</f>
        <v>23.5</v>
      </c>
      <c r="N13" s="186">
        <f t="shared" ref="N13:N54" si="6">IF(AND(J13-INT(J13)&gt;=0,J13-INT(J13)&lt;0.5),INT(J13)+0.5,IF(AND(J13-INT(J13)&gt;=0.5,J13-INT(J13)&lt;1),INT(J13)+0.95,J13))</f>
        <v>22.95</v>
      </c>
      <c r="Q13" s="133">
        <f t="shared" ref="Q13:Q54" si="7">L13-H13</f>
        <v>0.39999999999999858</v>
      </c>
      <c r="R13" s="222">
        <f t="shared" ref="R13:R54" si="8">Q13/H13</f>
        <v>1.5936254980079625E-2</v>
      </c>
      <c r="S13">
        <v>6</v>
      </c>
      <c r="T13" s="133">
        <f t="shared" ref="T13:T23" si="9">S13*Q13</f>
        <v>2.3999999999999915</v>
      </c>
    </row>
    <row r="14" spans="1:31" x14ac:dyDescent="0.35">
      <c r="A14" s="127" t="s">
        <v>55</v>
      </c>
      <c r="B14" s="21" t="s">
        <v>56</v>
      </c>
      <c r="C14" s="21">
        <v>6</v>
      </c>
      <c r="D14" s="20">
        <v>0.7</v>
      </c>
      <c r="E14" s="135">
        <v>38</v>
      </c>
      <c r="F14" s="106">
        <v>14.9</v>
      </c>
      <c r="G14" s="22" t="s">
        <v>14140</v>
      </c>
      <c r="H14" s="106">
        <f t="shared" si="0"/>
        <v>23.450000000000003</v>
      </c>
      <c r="I14" s="106">
        <f t="shared" si="1"/>
        <v>21.55</v>
      </c>
      <c r="J14" s="107">
        <f t="shared" si="2"/>
        <v>21.150000000000002</v>
      </c>
      <c r="L14" s="186">
        <f t="shared" si="4"/>
        <v>23.5</v>
      </c>
      <c r="M14" s="186">
        <f t="shared" si="5"/>
        <v>21.95</v>
      </c>
      <c r="N14" s="186">
        <f t="shared" si="6"/>
        <v>21.5</v>
      </c>
      <c r="Q14" s="133">
        <f t="shared" si="7"/>
        <v>4.9999999999997158E-2</v>
      </c>
      <c r="R14" s="222">
        <f t="shared" si="8"/>
        <v>2.1321961620467868E-3</v>
      </c>
      <c r="S14">
        <v>6</v>
      </c>
      <c r="T14" s="133">
        <f t="shared" si="9"/>
        <v>0.29999999999998295</v>
      </c>
      <c r="W14" s="133"/>
    </row>
    <row r="15" spans="1:31" x14ac:dyDescent="0.35">
      <c r="A15" s="127" t="s">
        <v>59</v>
      </c>
      <c r="B15" s="21" t="s">
        <v>60</v>
      </c>
      <c r="C15" s="21">
        <v>6</v>
      </c>
      <c r="D15" s="20">
        <v>0.7</v>
      </c>
      <c r="E15" s="135">
        <v>40</v>
      </c>
      <c r="F15" s="106">
        <v>29.5</v>
      </c>
      <c r="G15" s="22" t="s">
        <v>14159</v>
      </c>
      <c r="H15" s="106">
        <f t="shared" si="0"/>
        <v>41.45</v>
      </c>
      <c r="I15" s="106">
        <f t="shared" si="1"/>
        <v>38.050000000000004</v>
      </c>
      <c r="J15" s="107">
        <f t="shared" si="2"/>
        <v>37.35</v>
      </c>
      <c r="L15" s="186">
        <f t="shared" si="4"/>
        <v>41.5</v>
      </c>
      <c r="M15" s="186">
        <f t="shared" si="5"/>
        <v>38.5</v>
      </c>
      <c r="N15" s="186">
        <f t="shared" si="6"/>
        <v>37.5</v>
      </c>
      <c r="Q15" s="133">
        <f t="shared" si="7"/>
        <v>4.9999999999997158E-2</v>
      </c>
      <c r="R15" s="222">
        <f t="shared" si="8"/>
        <v>1.2062726176115116E-3</v>
      </c>
      <c r="S15">
        <v>6</v>
      </c>
      <c r="T15" s="133">
        <f t="shared" si="9"/>
        <v>0.29999999999998295</v>
      </c>
      <c r="V15">
        <v>1000</v>
      </c>
      <c r="W15" s="133">
        <f>V15*Q11</f>
        <v>252.68784361636864</v>
      </c>
    </row>
    <row r="16" spans="1:31" x14ac:dyDescent="0.35">
      <c r="A16" s="127" t="s">
        <v>64</v>
      </c>
      <c r="B16" s="21" t="s">
        <v>65</v>
      </c>
      <c r="C16" s="21">
        <v>6</v>
      </c>
      <c r="D16" s="20">
        <v>1</v>
      </c>
      <c r="E16" s="135">
        <v>30</v>
      </c>
      <c r="F16" s="106">
        <v>16.95</v>
      </c>
      <c r="G16" s="22" t="s">
        <v>14141</v>
      </c>
      <c r="H16" s="106">
        <f t="shared" si="0"/>
        <v>26.400000000000002</v>
      </c>
      <c r="I16" s="106">
        <f t="shared" si="1"/>
        <v>24.200000000000003</v>
      </c>
      <c r="J16" s="107">
        <f t="shared" si="2"/>
        <v>23.8</v>
      </c>
      <c r="L16" s="186">
        <f t="shared" si="4"/>
        <v>26.5</v>
      </c>
      <c r="M16" s="186">
        <f t="shared" si="5"/>
        <v>24.5</v>
      </c>
      <c r="N16" s="186">
        <f t="shared" si="6"/>
        <v>23.95</v>
      </c>
      <c r="Q16" s="133">
        <f t="shared" si="7"/>
        <v>9.9999999999997868E-2</v>
      </c>
      <c r="R16" s="222">
        <f t="shared" si="8"/>
        <v>3.7878787878787069E-3</v>
      </c>
      <c r="S16">
        <v>6</v>
      </c>
      <c r="T16" s="133">
        <f t="shared" si="9"/>
        <v>0.59999999999998721</v>
      </c>
    </row>
    <row r="17" spans="1:22" x14ac:dyDescent="0.35">
      <c r="A17" s="127" t="s">
        <v>79</v>
      </c>
      <c r="B17" s="21" t="s">
        <v>80</v>
      </c>
      <c r="C17" s="21">
        <v>6</v>
      </c>
      <c r="D17" s="20">
        <v>0.7</v>
      </c>
      <c r="E17" s="135">
        <v>38</v>
      </c>
      <c r="F17" s="106">
        <v>9</v>
      </c>
      <c r="G17" s="22" t="s">
        <v>14140</v>
      </c>
      <c r="H17" s="106">
        <f t="shared" si="0"/>
        <v>16.25</v>
      </c>
      <c r="I17" s="106">
        <f t="shared" si="1"/>
        <v>14.950000000000001</v>
      </c>
      <c r="J17" s="107">
        <f t="shared" si="2"/>
        <v>14.65</v>
      </c>
      <c r="L17" s="186">
        <f t="shared" si="4"/>
        <v>16.5</v>
      </c>
      <c r="M17" s="186">
        <f t="shared" si="5"/>
        <v>14.95</v>
      </c>
      <c r="N17" s="186">
        <f t="shared" si="6"/>
        <v>14.95</v>
      </c>
      <c r="Q17" s="133">
        <f t="shared" si="7"/>
        <v>0.25</v>
      </c>
      <c r="R17" s="222">
        <f t="shared" si="8"/>
        <v>1.5384615384615385E-2</v>
      </c>
      <c r="S17">
        <v>6</v>
      </c>
      <c r="T17" s="133">
        <f t="shared" si="9"/>
        <v>1.5</v>
      </c>
      <c r="V17" s="133"/>
    </row>
    <row r="18" spans="1:22" x14ac:dyDescent="0.35">
      <c r="A18" s="127" t="s">
        <v>82</v>
      </c>
      <c r="B18" s="21" t="s">
        <v>83</v>
      </c>
      <c r="C18" s="21">
        <v>6</v>
      </c>
      <c r="D18" s="20">
        <v>0.7</v>
      </c>
      <c r="E18" s="135">
        <v>40</v>
      </c>
      <c r="F18" s="106">
        <v>7.65</v>
      </c>
      <c r="G18" s="22" t="s">
        <v>14142</v>
      </c>
      <c r="H18" s="106">
        <f t="shared" si="0"/>
        <v>14.8</v>
      </c>
      <c r="I18" s="106">
        <f t="shared" si="1"/>
        <v>13.600000000000001</v>
      </c>
      <c r="J18" s="107">
        <f t="shared" si="2"/>
        <v>13.350000000000001</v>
      </c>
      <c r="L18" s="186">
        <f t="shared" si="4"/>
        <v>14.95</v>
      </c>
      <c r="M18" s="186">
        <f t="shared" si="5"/>
        <v>13.95</v>
      </c>
      <c r="N18" s="186">
        <f t="shared" si="6"/>
        <v>13.5</v>
      </c>
      <c r="Q18" s="133">
        <f t="shared" si="7"/>
        <v>0.14999999999999858</v>
      </c>
      <c r="R18" s="222">
        <f t="shared" si="8"/>
        <v>1.0135135135135039E-2</v>
      </c>
      <c r="S18">
        <v>6</v>
      </c>
      <c r="T18" s="133">
        <f t="shared" si="9"/>
        <v>0.89999999999999147</v>
      </c>
      <c r="V18" s="133"/>
    </row>
    <row r="19" spans="1:22" x14ac:dyDescent="0.35">
      <c r="A19" s="127" t="s">
        <v>89</v>
      </c>
      <c r="B19" s="21" t="s">
        <v>87</v>
      </c>
      <c r="C19" s="21">
        <v>6</v>
      </c>
      <c r="D19" s="20">
        <v>1</v>
      </c>
      <c r="E19" s="135">
        <v>40</v>
      </c>
      <c r="F19" s="106">
        <v>12.95</v>
      </c>
      <c r="G19" s="22" t="s">
        <v>14143</v>
      </c>
      <c r="H19" s="106">
        <f t="shared" si="0"/>
        <v>22.75</v>
      </c>
      <c r="I19" s="106">
        <f t="shared" si="1"/>
        <v>20.900000000000002</v>
      </c>
      <c r="J19" s="107">
        <f t="shared" si="2"/>
        <v>20.55</v>
      </c>
      <c r="L19" s="186">
        <f t="shared" si="4"/>
        <v>22.95</v>
      </c>
      <c r="M19" s="186">
        <f t="shared" si="5"/>
        <v>20.95</v>
      </c>
      <c r="N19" s="186">
        <f t="shared" si="6"/>
        <v>20.95</v>
      </c>
      <c r="Q19" s="133">
        <f t="shared" si="7"/>
        <v>0.19999999999999929</v>
      </c>
      <c r="R19" s="222">
        <f t="shared" si="8"/>
        <v>8.79120879120876E-3</v>
      </c>
      <c r="S19">
        <v>6</v>
      </c>
      <c r="T19" s="133">
        <f t="shared" si="9"/>
        <v>1.1999999999999957</v>
      </c>
    </row>
    <row r="20" spans="1:22" x14ac:dyDescent="0.35">
      <c r="A20" s="127" t="s">
        <v>92</v>
      </c>
      <c r="B20" s="21" t="s">
        <v>93</v>
      </c>
      <c r="C20" s="21">
        <v>6</v>
      </c>
      <c r="D20" s="20">
        <v>1</v>
      </c>
      <c r="E20" s="135">
        <v>40</v>
      </c>
      <c r="F20" s="106">
        <v>12.95</v>
      </c>
      <c r="G20" s="22" t="s">
        <v>14143</v>
      </c>
      <c r="H20" s="106">
        <f t="shared" si="0"/>
        <v>22.75</v>
      </c>
      <c r="I20" s="106">
        <f t="shared" si="1"/>
        <v>20.900000000000002</v>
      </c>
      <c r="J20" s="107">
        <f t="shared" si="2"/>
        <v>20.55</v>
      </c>
      <c r="L20" s="186">
        <f t="shared" si="4"/>
        <v>22.95</v>
      </c>
      <c r="M20" s="186">
        <f t="shared" si="5"/>
        <v>20.95</v>
      </c>
      <c r="N20" s="186">
        <f t="shared" si="6"/>
        <v>20.95</v>
      </c>
      <c r="Q20" s="133">
        <f t="shared" si="7"/>
        <v>0.19999999999999929</v>
      </c>
      <c r="R20" s="222">
        <f t="shared" si="8"/>
        <v>8.79120879120876E-3</v>
      </c>
      <c r="S20">
        <v>6</v>
      </c>
      <c r="T20" s="133">
        <f t="shared" si="9"/>
        <v>1.1999999999999957</v>
      </c>
    </row>
    <row r="21" spans="1:22" x14ac:dyDescent="0.35">
      <c r="A21" s="127" t="s">
        <v>94</v>
      </c>
      <c r="B21" s="21" t="s">
        <v>95</v>
      </c>
      <c r="C21" s="21">
        <v>6</v>
      </c>
      <c r="D21" s="20">
        <v>0.7</v>
      </c>
      <c r="E21" s="135">
        <v>35</v>
      </c>
      <c r="F21" s="106">
        <v>15.1</v>
      </c>
      <c r="G21" s="22" t="s">
        <v>14143</v>
      </c>
      <c r="H21" s="106">
        <f t="shared" si="0"/>
        <v>23.450000000000003</v>
      </c>
      <c r="I21" s="106">
        <f t="shared" si="1"/>
        <v>21.5</v>
      </c>
      <c r="J21" s="107">
        <f t="shared" si="2"/>
        <v>21.150000000000002</v>
      </c>
      <c r="L21" s="186">
        <f t="shared" si="4"/>
        <v>23.5</v>
      </c>
      <c r="M21" s="186">
        <f t="shared" si="5"/>
        <v>21.95</v>
      </c>
      <c r="N21" s="186">
        <f t="shared" si="6"/>
        <v>21.5</v>
      </c>
      <c r="Q21" s="133">
        <f t="shared" si="7"/>
        <v>4.9999999999997158E-2</v>
      </c>
      <c r="R21" s="222">
        <f t="shared" si="8"/>
        <v>2.1321961620467868E-3</v>
      </c>
      <c r="S21">
        <v>6</v>
      </c>
      <c r="T21" s="133">
        <f t="shared" si="9"/>
        <v>0.29999999999998295</v>
      </c>
    </row>
    <row r="22" spans="1:22" x14ac:dyDescent="0.35">
      <c r="A22" s="127" t="s">
        <v>102</v>
      </c>
      <c r="B22" s="21" t="s">
        <v>103</v>
      </c>
      <c r="C22" s="21">
        <v>6</v>
      </c>
      <c r="D22" s="20">
        <v>0.7</v>
      </c>
      <c r="E22" s="135">
        <v>42</v>
      </c>
      <c r="F22" s="106">
        <v>52.5</v>
      </c>
      <c r="G22" s="22" t="s">
        <v>14144</v>
      </c>
      <c r="H22" s="106">
        <f t="shared" si="0"/>
        <v>69.7</v>
      </c>
      <c r="I22" s="106">
        <f t="shared" si="1"/>
        <v>63.95</v>
      </c>
      <c r="J22" s="107">
        <f t="shared" si="2"/>
        <v>62.85</v>
      </c>
      <c r="L22" s="186">
        <f t="shared" si="4"/>
        <v>69.95</v>
      </c>
      <c r="M22" s="186">
        <f t="shared" si="5"/>
        <v>63.95</v>
      </c>
      <c r="N22" s="186">
        <f t="shared" si="6"/>
        <v>62.95</v>
      </c>
      <c r="Q22" s="133">
        <f t="shared" si="7"/>
        <v>0.25</v>
      </c>
      <c r="R22" s="222">
        <f t="shared" si="8"/>
        <v>3.5868005738880918E-3</v>
      </c>
      <c r="S22">
        <v>6</v>
      </c>
      <c r="T22" s="133">
        <f t="shared" si="9"/>
        <v>1.5</v>
      </c>
    </row>
    <row r="23" spans="1:22" x14ac:dyDescent="0.35">
      <c r="A23" s="127" t="s">
        <v>108</v>
      </c>
      <c r="B23" s="21" t="s">
        <v>109</v>
      </c>
      <c r="C23" s="21">
        <v>6</v>
      </c>
      <c r="D23" s="20">
        <v>0.7</v>
      </c>
      <c r="E23" s="135">
        <v>42</v>
      </c>
      <c r="F23" s="106">
        <v>57.5</v>
      </c>
      <c r="G23" s="22" t="s">
        <v>14144</v>
      </c>
      <c r="H23" s="106">
        <f t="shared" si="0"/>
        <v>75.8</v>
      </c>
      <c r="I23" s="106">
        <f t="shared" si="1"/>
        <v>69.55</v>
      </c>
      <c r="J23" s="107">
        <f t="shared" si="2"/>
        <v>68.350000000000009</v>
      </c>
      <c r="L23" s="186">
        <f t="shared" si="4"/>
        <v>75.95</v>
      </c>
      <c r="M23" s="186">
        <f t="shared" si="5"/>
        <v>69.95</v>
      </c>
      <c r="N23" s="186">
        <f t="shared" si="6"/>
        <v>68.5</v>
      </c>
      <c r="Q23" s="133">
        <f t="shared" si="7"/>
        <v>0.15000000000000568</v>
      </c>
      <c r="R23" s="222">
        <f t="shared" si="8"/>
        <v>1.9788918205805501E-3</v>
      </c>
      <c r="S23">
        <v>6</v>
      </c>
      <c r="T23" s="133">
        <f t="shared" si="9"/>
        <v>0.90000000000003411</v>
      </c>
    </row>
    <row r="24" spans="1:22" x14ac:dyDescent="0.35">
      <c r="A24" s="127" t="s">
        <v>116</v>
      </c>
      <c r="B24" s="21" t="s">
        <v>117</v>
      </c>
      <c r="C24" s="21">
        <v>6</v>
      </c>
      <c r="D24" s="20">
        <v>0.7</v>
      </c>
      <c r="E24" s="135">
        <v>42</v>
      </c>
      <c r="F24" s="106">
        <v>27.25</v>
      </c>
      <c r="G24" s="22" t="s">
        <v>14144</v>
      </c>
      <c r="H24" s="106">
        <f t="shared" si="0"/>
        <v>38.900000000000006</v>
      </c>
      <c r="I24" s="106">
        <f t="shared" si="1"/>
        <v>35.700000000000003</v>
      </c>
      <c r="J24" s="107">
        <f t="shared" si="2"/>
        <v>35.050000000000004</v>
      </c>
      <c r="L24" s="186">
        <f t="shared" si="4"/>
        <v>38.950000000000003</v>
      </c>
      <c r="M24" s="186">
        <f t="shared" si="5"/>
        <v>35.950000000000003</v>
      </c>
      <c r="N24" s="186">
        <f t="shared" si="6"/>
        <v>35.5</v>
      </c>
      <c r="Q24" s="133">
        <f t="shared" si="7"/>
        <v>4.9999999999997158E-2</v>
      </c>
      <c r="R24" s="222">
        <f t="shared" si="8"/>
        <v>1.2853470437017263E-3</v>
      </c>
    </row>
    <row r="25" spans="1:22" x14ac:dyDescent="0.35">
      <c r="A25" s="127" t="s">
        <v>120</v>
      </c>
      <c r="B25" s="21" t="s">
        <v>121</v>
      </c>
      <c r="C25" s="21">
        <v>6</v>
      </c>
      <c r="D25" s="20">
        <v>0.7</v>
      </c>
      <c r="E25" s="135">
        <v>42</v>
      </c>
      <c r="F25" s="106">
        <v>24.8</v>
      </c>
      <c r="G25" s="22" t="s">
        <v>14144</v>
      </c>
      <c r="H25" s="106">
        <f t="shared" si="0"/>
        <v>35.9</v>
      </c>
      <c r="I25" s="106">
        <f t="shared" si="1"/>
        <v>32.950000000000003</v>
      </c>
      <c r="J25" s="107">
        <f t="shared" si="2"/>
        <v>32.35</v>
      </c>
      <c r="L25" s="186">
        <f t="shared" si="4"/>
        <v>35.950000000000003</v>
      </c>
      <c r="M25" s="186">
        <f t="shared" si="5"/>
        <v>32.950000000000003</v>
      </c>
      <c r="N25" s="186">
        <f t="shared" si="6"/>
        <v>32.5</v>
      </c>
      <c r="Q25" s="133">
        <f t="shared" si="7"/>
        <v>5.0000000000004263E-2</v>
      </c>
      <c r="R25" s="222">
        <f t="shared" si="8"/>
        <v>1.3927576601672498E-3</v>
      </c>
    </row>
    <row r="26" spans="1:22" x14ac:dyDescent="0.35">
      <c r="A26" s="127" t="s">
        <v>152</v>
      </c>
      <c r="B26" s="21" t="s">
        <v>144</v>
      </c>
      <c r="C26" s="21">
        <v>6</v>
      </c>
      <c r="D26" s="20">
        <v>1</v>
      </c>
      <c r="E26" s="135">
        <v>40</v>
      </c>
      <c r="F26" s="106">
        <v>30</v>
      </c>
      <c r="G26" s="22" t="s">
        <v>14145</v>
      </c>
      <c r="H26" s="106">
        <f t="shared" si="0"/>
        <v>43.550000000000004</v>
      </c>
      <c r="I26" s="106">
        <f t="shared" si="1"/>
        <v>40</v>
      </c>
      <c r="J26" s="107">
        <f t="shared" si="2"/>
        <v>39.300000000000004</v>
      </c>
      <c r="L26" s="186">
        <f t="shared" si="4"/>
        <v>43.95</v>
      </c>
      <c r="M26" s="186">
        <f t="shared" si="5"/>
        <v>40.5</v>
      </c>
      <c r="N26" s="186">
        <f t="shared" si="6"/>
        <v>39.5</v>
      </c>
      <c r="Q26" s="133">
        <f t="shared" si="7"/>
        <v>0.39999999999999858</v>
      </c>
      <c r="R26" s="222">
        <f t="shared" si="8"/>
        <v>9.1848450057404954E-3</v>
      </c>
    </row>
    <row r="27" spans="1:22" x14ac:dyDescent="0.35">
      <c r="A27" s="127" t="s">
        <v>155</v>
      </c>
      <c r="B27" s="21" t="s">
        <v>156</v>
      </c>
      <c r="C27" s="21">
        <v>6</v>
      </c>
      <c r="D27" s="20">
        <v>0.7</v>
      </c>
      <c r="E27" s="135">
        <v>40</v>
      </c>
      <c r="F27" s="106">
        <v>21.5</v>
      </c>
      <c r="G27" s="22" t="s">
        <v>14145</v>
      </c>
      <c r="H27" s="106">
        <f t="shared" si="0"/>
        <v>31.700000000000003</v>
      </c>
      <c r="I27" s="106">
        <f t="shared" si="1"/>
        <v>29.1</v>
      </c>
      <c r="J27" s="107">
        <f t="shared" si="2"/>
        <v>28.55</v>
      </c>
      <c r="L27" s="186">
        <f t="shared" si="4"/>
        <v>31.95</v>
      </c>
      <c r="M27" s="186">
        <f t="shared" si="5"/>
        <v>29.5</v>
      </c>
      <c r="N27" s="186">
        <f t="shared" si="6"/>
        <v>28.95</v>
      </c>
      <c r="Q27" s="133">
        <f t="shared" si="7"/>
        <v>0.24999999999999645</v>
      </c>
      <c r="R27" s="222">
        <f t="shared" si="8"/>
        <v>7.8864353312301707E-3</v>
      </c>
    </row>
    <row r="28" spans="1:22" x14ac:dyDescent="0.35">
      <c r="A28" s="127" t="s">
        <v>159</v>
      </c>
      <c r="B28" s="21" t="s">
        <v>160</v>
      </c>
      <c r="C28" s="21">
        <v>6</v>
      </c>
      <c r="D28" s="20">
        <v>0.7</v>
      </c>
      <c r="E28" s="135">
        <v>40</v>
      </c>
      <c r="F28" s="106">
        <v>43.5</v>
      </c>
      <c r="G28" s="22" t="s">
        <v>14145</v>
      </c>
      <c r="H28" s="106">
        <f t="shared" si="0"/>
        <v>58.5</v>
      </c>
      <c r="I28" s="106">
        <f t="shared" si="1"/>
        <v>53.75</v>
      </c>
      <c r="J28" s="107">
        <f t="shared" si="2"/>
        <v>52.75</v>
      </c>
      <c r="L28" s="186">
        <f t="shared" si="4"/>
        <v>58.95</v>
      </c>
      <c r="M28" s="186">
        <f t="shared" si="5"/>
        <v>53.95</v>
      </c>
      <c r="N28" s="186">
        <f t="shared" si="6"/>
        <v>52.95</v>
      </c>
      <c r="Q28" s="133">
        <f t="shared" si="7"/>
        <v>0.45000000000000284</v>
      </c>
      <c r="R28" s="222">
        <f t="shared" si="8"/>
        <v>7.6923076923077413E-3</v>
      </c>
    </row>
    <row r="29" spans="1:22" x14ac:dyDescent="0.35">
      <c r="A29" s="127" t="s">
        <v>14852</v>
      </c>
      <c r="B29" s="21" t="s">
        <v>14853</v>
      </c>
      <c r="C29" s="21">
        <v>6</v>
      </c>
      <c r="D29" s="20">
        <v>0.7</v>
      </c>
      <c r="E29" s="135">
        <v>43</v>
      </c>
      <c r="F29" s="106">
        <v>79.95</v>
      </c>
      <c r="G29" s="22" t="s">
        <v>14145</v>
      </c>
      <c r="H29" s="106">
        <f t="shared" si="0"/>
        <v>103.25</v>
      </c>
      <c r="I29" s="106">
        <f t="shared" si="1"/>
        <v>94.800000000000011</v>
      </c>
      <c r="J29" s="107">
        <f t="shared" si="2"/>
        <v>93.100000000000009</v>
      </c>
      <c r="L29" s="186">
        <f t="shared" si="4"/>
        <v>103.5</v>
      </c>
      <c r="M29" s="186">
        <f t="shared" si="5"/>
        <v>94.95</v>
      </c>
      <c r="N29" s="186">
        <f t="shared" si="6"/>
        <v>93.5</v>
      </c>
      <c r="Q29" s="133">
        <f t="shared" si="7"/>
        <v>0.25</v>
      </c>
      <c r="R29" s="222">
        <f t="shared" si="8"/>
        <v>2.4213075060532689E-3</v>
      </c>
    </row>
    <row r="30" spans="1:22" x14ac:dyDescent="0.35">
      <c r="A30" s="127" t="s">
        <v>163</v>
      </c>
      <c r="B30" s="21" t="s">
        <v>164</v>
      </c>
      <c r="C30" s="21">
        <v>4</v>
      </c>
      <c r="D30" s="20">
        <v>0.7</v>
      </c>
      <c r="E30" s="135">
        <v>40</v>
      </c>
      <c r="F30" s="106">
        <v>118</v>
      </c>
      <c r="G30" s="22" t="s">
        <v>14145</v>
      </c>
      <c r="H30" s="106">
        <f t="shared" si="0"/>
        <v>149.4</v>
      </c>
      <c r="I30" s="106">
        <f t="shared" si="1"/>
        <v>137.15</v>
      </c>
      <c r="J30" s="107">
        <f t="shared" si="2"/>
        <v>134.70000000000002</v>
      </c>
      <c r="L30" s="186">
        <f t="shared" si="4"/>
        <v>149.5</v>
      </c>
      <c r="M30" s="186">
        <f t="shared" si="5"/>
        <v>137.5</v>
      </c>
      <c r="N30" s="186">
        <f t="shared" si="6"/>
        <v>134.94999999999999</v>
      </c>
      <c r="Q30" s="133">
        <f t="shared" si="7"/>
        <v>9.9999999999994316E-2</v>
      </c>
      <c r="R30" s="222">
        <f t="shared" si="8"/>
        <v>6.6934404283798066E-4</v>
      </c>
    </row>
    <row r="31" spans="1:22" x14ac:dyDescent="0.35">
      <c r="A31" s="127" t="s">
        <v>167</v>
      </c>
      <c r="B31" s="21" t="s">
        <v>168</v>
      </c>
      <c r="C31" s="21">
        <v>6</v>
      </c>
      <c r="D31" s="20">
        <v>0.7</v>
      </c>
      <c r="E31" s="135">
        <v>40</v>
      </c>
      <c r="F31" s="106">
        <v>17.75</v>
      </c>
      <c r="G31" s="22" t="s">
        <v>14145</v>
      </c>
      <c r="H31" s="106">
        <f t="shared" si="0"/>
        <v>27.1</v>
      </c>
      <c r="I31" s="106">
        <f t="shared" si="1"/>
        <v>24.900000000000002</v>
      </c>
      <c r="J31" s="107">
        <f t="shared" si="2"/>
        <v>24.450000000000003</v>
      </c>
      <c r="L31" s="186">
        <f t="shared" si="4"/>
        <v>27.5</v>
      </c>
      <c r="M31" s="186">
        <f t="shared" si="5"/>
        <v>24.95</v>
      </c>
      <c r="N31" s="186">
        <f t="shared" si="6"/>
        <v>24.5</v>
      </c>
      <c r="Q31" s="133">
        <f t="shared" si="7"/>
        <v>0.39999999999999858</v>
      </c>
      <c r="R31" s="222">
        <f t="shared" si="8"/>
        <v>1.4760147601475962E-2</v>
      </c>
    </row>
    <row r="32" spans="1:22" x14ac:dyDescent="0.35">
      <c r="A32" s="127" t="s">
        <v>179</v>
      </c>
      <c r="B32" s="21" t="s">
        <v>180</v>
      </c>
      <c r="C32" s="21">
        <v>3</v>
      </c>
      <c r="D32" s="20">
        <v>0.7</v>
      </c>
      <c r="E32" s="135">
        <v>40</v>
      </c>
      <c r="F32" s="106">
        <v>38.5</v>
      </c>
      <c r="G32" s="22" t="s">
        <v>14145</v>
      </c>
      <c r="H32" s="106">
        <f t="shared" si="0"/>
        <v>52.400000000000006</v>
      </c>
      <c r="I32" s="106">
        <f t="shared" si="1"/>
        <v>48.150000000000006</v>
      </c>
      <c r="J32" s="107">
        <f t="shared" si="2"/>
        <v>47.25</v>
      </c>
      <c r="L32" s="186">
        <f t="shared" si="4"/>
        <v>52.5</v>
      </c>
      <c r="M32" s="186">
        <f t="shared" si="5"/>
        <v>48.5</v>
      </c>
      <c r="N32" s="186">
        <f t="shared" si="6"/>
        <v>47.5</v>
      </c>
      <c r="Q32" s="133">
        <f t="shared" si="7"/>
        <v>9.9999999999994316E-2</v>
      </c>
      <c r="R32" s="222">
        <f t="shared" si="8"/>
        <v>1.9083969465647768E-3</v>
      </c>
    </row>
    <row r="33" spans="1:18" x14ac:dyDescent="0.35">
      <c r="A33" s="127" t="s">
        <v>183</v>
      </c>
      <c r="B33" s="21" t="s">
        <v>184</v>
      </c>
      <c r="C33" s="21">
        <v>6</v>
      </c>
      <c r="D33" s="20">
        <v>0.7</v>
      </c>
      <c r="E33" s="135">
        <v>40</v>
      </c>
      <c r="F33" s="106">
        <v>37.5</v>
      </c>
      <c r="G33" s="22" t="s">
        <v>14145</v>
      </c>
      <c r="H33" s="106">
        <f t="shared" si="0"/>
        <v>51.2</v>
      </c>
      <c r="I33" s="106">
        <f t="shared" si="1"/>
        <v>47</v>
      </c>
      <c r="J33" s="107">
        <f t="shared" si="2"/>
        <v>46.150000000000006</v>
      </c>
      <c r="L33" s="186">
        <f t="shared" si="4"/>
        <v>51.5</v>
      </c>
      <c r="M33" s="186">
        <f t="shared" si="5"/>
        <v>47.5</v>
      </c>
      <c r="N33" s="186">
        <f t="shared" si="6"/>
        <v>46.5</v>
      </c>
      <c r="Q33" s="133">
        <f t="shared" si="7"/>
        <v>0.29999999999999716</v>
      </c>
      <c r="R33" s="222">
        <f t="shared" si="8"/>
        <v>5.8593749999999445E-3</v>
      </c>
    </row>
    <row r="34" spans="1:18" x14ac:dyDescent="0.35">
      <c r="A34" s="127" t="s">
        <v>190</v>
      </c>
      <c r="B34" s="21" t="s">
        <v>187</v>
      </c>
      <c r="C34" s="21">
        <v>3</v>
      </c>
      <c r="D34" s="20">
        <v>0.7</v>
      </c>
      <c r="E34" s="135">
        <v>43</v>
      </c>
      <c r="F34" s="106">
        <v>49.5</v>
      </c>
      <c r="G34" s="22" t="s">
        <v>14145</v>
      </c>
      <c r="H34" s="106">
        <f t="shared" si="0"/>
        <v>66.100000000000009</v>
      </c>
      <c r="I34" s="106">
        <f t="shared" si="1"/>
        <v>60.7</v>
      </c>
      <c r="J34" s="107">
        <f t="shared" si="2"/>
        <v>59.6</v>
      </c>
      <c r="L34" s="186">
        <f t="shared" si="4"/>
        <v>66.5</v>
      </c>
      <c r="M34" s="186">
        <f t="shared" si="5"/>
        <v>60.95</v>
      </c>
      <c r="N34" s="186">
        <f t="shared" si="6"/>
        <v>59.95</v>
      </c>
      <c r="Q34" s="133">
        <f t="shared" si="7"/>
        <v>0.39999999999999147</v>
      </c>
      <c r="R34" s="222">
        <f t="shared" si="8"/>
        <v>6.0514372163387505E-3</v>
      </c>
    </row>
    <row r="35" spans="1:18" x14ac:dyDescent="0.35">
      <c r="A35" s="127" t="s">
        <v>195</v>
      </c>
      <c r="B35" s="21" t="s">
        <v>196</v>
      </c>
      <c r="C35" s="21">
        <v>6</v>
      </c>
      <c r="D35" s="20">
        <v>0.7</v>
      </c>
      <c r="E35" s="135">
        <v>43</v>
      </c>
      <c r="F35" s="106">
        <v>87.5</v>
      </c>
      <c r="G35" s="22" t="s">
        <v>14145</v>
      </c>
      <c r="H35" s="106">
        <f t="shared" si="0"/>
        <v>112.45</v>
      </c>
      <c r="I35" s="106">
        <f t="shared" si="1"/>
        <v>103.25</v>
      </c>
      <c r="J35" s="107">
        <f t="shared" si="2"/>
        <v>101.4</v>
      </c>
      <c r="L35" s="186">
        <f t="shared" si="4"/>
        <v>112.5</v>
      </c>
      <c r="M35" s="186">
        <f t="shared" si="5"/>
        <v>103.5</v>
      </c>
      <c r="N35" s="186">
        <f t="shared" si="6"/>
        <v>101.5</v>
      </c>
      <c r="Q35" s="133">
        <f t="shared" si="7"/>
        <v>4.9999999999997158E-2</v>
      </c>
      <c r="R35" s="222">
        <f t="shared" si="8"/>
        <v>4.4464206313914769E-4</v>
      </c>
    </row>
    <row r="36" spans="1:18" x14ac:dyDescent="0.35">
      <c r="A36" s="127" t="s">
        <v>201</v>
      </c>
      <c r="B36" s="21" t="s">
        <v>202</v>
      </c>
      <c r="C36" s="21">
        <v>6</v>
      </c>
      <c r="D36" s="20">
        <v>0.7</v>
      </c>
      <c r="E36" s="135">
        <v>60.8</v>
      </c>
      <c r="F36" s="106">
        <v>42.5</v>
      </c>
      <c r="G36" s="22" t="s">
        <v>14145</v>
      </c>
      <c r="H36" s="106">
        <f t="shared" si="0"/>
        <v>59.150000000000006</v>
      </c>
      <c r="I36" s="106">
        <f t="shared" si="1"/>
        <v>54.300000000000004</v>
      </c>
      <c r="J36" s="107">
        <f t="shared" si="2"/>
        <v>53.35</v>
      </c>
      <c r="L36" s="186">
        <f t="shared" si="4"/>
        <v>59.5</v>
      </c>
      <c r="M36" s="186">
        <f t="shared" si="5"/>
        <v>54.5</v>
      </c>
      <c r="N36" s="186">
        <f t="shared" si="6"/>
        <v>53.5</v>
      </c>
      <c r="Q36" s="133">
        <f t="shared" si="7"/>
        <v>0.34999999999999432</v>
      </c>
      <c r="R36" s="222">
        <f t="shared" si="8"/>
        <v>5.9171597633135131E-3</v>
      </c>
    </row>
    <row r="37" spans="1:18" x14ac:dyDescent="0.35">
      <c r="A37" s="127" t="s">
        <v>203</v>
      </c>
      <c r="B37" s="21" t="s">
        <v>204</v>
      </c>
      <c r="C37" s="21">
        <v>6</v>
      </c>
      <c r="D37" s="20">
        <v>0.7</v>
      </c>
      <c r="E37" s="135">
        <v>62.7</v>
      </c>
      <c r="F37" s="106">
        <v>49.5</v>
      </c>
      <c r="G37" s="22" t="s">
        <v>14145</v>
      </c>
      <c r="H37" s="106">
        <f t="shared" si="0"/>
        <v>67.850000000000009</v>
      </c>
      <c r="I37" s="106">
        <f t="shared" si="1"/>
        <v>62.300000000000004</v>
      </c>
      <c r="J37" s="107">
        <f t="shared" si="2"/>
        <v>61.2</v>
      </c>
      <c r="L37" s="186">
        <f t="shared" si="4"/>
        <v>67.95</v>
      </c>
      <c r="M37" s="186">
        <f t="shared" si="5"/>
        <v>62.5</v>
      </c>
      <c r="N37" s="186">
        <f t="shared" si="6"/>
        <v>61.5</v>
      </c>
      <c r="Q37" s="133">
        <f t="shared" si="7"/>
        <v>9.9999999999994316E-2</v>
      </c>
      <c r="R37" s="222">
        <f t="shared" si="8"/>
        <v>1.4738393515106015E-3</v>
      </c>
    </row>
    <row r="38" spans="1:18" x14ac:dyDescent="0.35">
      <c r="A38" s="127" t="s">
        <v>209</v>
      </c>
      <c r="B38" s="21" t="s">
        <v>210</v>
      </c>
      <c r="C38" s="21">
        <v>6</v>
      </c>
      <c r="D38" s="20">
        <v>0.7</v>
      </c>
      <c r="E38" s="135">
        <v>48</v>
      </c>
      <c r="F38" s="106">
        <v>32.5</v>
      </c>
      <c r="G38" s="22" t="s">
        <v>14145</v>
      </c>
      <c r="H38" s="106">
        <f t="shared" si="0"/>
        <v>45.800000000000004</v>
      </c>
      <c r="I38" s="106">
        <f t="shared" si="1"/>
        <v>42.050000000000004</v>
      </c>
      <c r="J38" s="107">
        <f t="shared" si="2"/>
        <v>41.300000000000004</v>
      </c>
      <c r="L38" s="186">
        <f t="shared" si="4"/>
        <v>45.95</v>
      </c>
      <c r="M38" s="186">
        <f t="shared" si="5"/>
        <v>42.5</v>
      </c>
      <c r="N38" s="186">
        <f t="shared" si="6"/>
        <v>41.5</v>
      </c>
      <c r="Q38" s="133">
        <f t="shared" si="7"/>
        <v>0.14999999999999858</v>
      </c>
      <c r="R38" s="222">
        <f t="shared" si="8"/>
        <v>3.2751091703056455E-3</v>
      </c>
    </row>
    <row r="39" spans="1:18" x14ac:dyDescent="0.35">
      <c r="A39" s="127" t="s">
        <v>213</v>
      </c>
      <c r="B39" s="21" t="s">
        <v>214</v>
      </c>
      <c r="C39" s="21">
        <v>3</v>
      </c>
      <c r="D39" s="20">
        <v>0.7</v>
      </c>
      <c r="E39" s="135">
        <v>40</v>
      </c>
      <c r="F39" s="106">
        <v>30</v>
      </c>
      <c r="G39" s="22" t="s">
        <v>14145</v>
      </c>
      <c r="H39" s="106">
        <f t="shared" si="0"/>
        <v>42.050000000000004</v>
      </c>
      <c r="I39" s="106">
        <f t="shared" si="1"/>
        <v>38.6</v>
      </c>
      <c r="J39" s="107">
        <f t="shared" si="2"/>
        <v>37.9</v>
      </c>
      <c r="L39" s="186">
        <f t="shared" si="4"/>
        <v>42.5</v>
      </c>
      <c r="M39" s="186">
        <f t="shared" si="5"/>
        <v>38.950000000000003</v>
      </c>
      <c r="N39" s="186">
        <f t="shared" si="6"/>
        <v>37.950000000000003</v>
      </c>
      <c r="Q39" s="133">
        <f t="shared" si="7"/>
        <v>0.44999999999999574</v>
      </c>
      <c r="R39" s="222">
        <f t="shared" si="8"/>
        <v>1.0701545778834618E-2</v>
      </c>
    </row>
    <row r="40" spans="1:18" x14ac:dyDescent="0.35">
      <c r="A40" s="127" t="s">
        <v>242</v>
      </c>
      <c r="B40" s="21" t="s">
        <v>239</v>
      </c>
      <c r="C40" s="21">
        <v>12</v>
      </c>
      <c r="D40" s="20">
        <v>1</v>
      </c>
      <c r="E40" s="135">
        <v>40</v>
      </c>
      <c r="F40" s="106">
        <v>7.35</v>
      </c>
      <c r="G40" s="22" t="s">
        <v>14141</v>
      </c>
      <c r="H40" s="106">
        <f t="shared" si="0"/>
        <v>15.950000000000001</v>
      </c>
      <c r="I40" s="106">
        <f t="shared" si="1"/>
        <v>14.65</v>
      </c>
      <c r="J40" s="107">
        <f t="shared" si="2"/>
        <v>14.350000000000001</v>
      </c>
      <c r="L40" s="186">
        <f t="shared" si="4"/>
        <v>15.95</v>
      </c>
      <c r="M40" s="186">
        <f t="shared" si="5"/>
        <v>14.95</v>
      </c>
      <c r="N40" s="186">
        <f t="shared" si="6"/>
        <v>14.5</v>
      </c>
      <c r="Q40" s="133">
        <f t="shared" si="7"/>
        <v>0</v>
      </c>
      <c r="R40" s="222">
        <f t="shared" si="8"/>
        <v>0</v>
      </c>
    </row>
    <row r="41" spans="1:18" x14ac:dyDescent="0.35">
      <c r="A41" s="127" t="s">
        <v>258</v>
      </c>
      <c r="B41" s="21" t="s">
        <v>255</v>
      </c>
      <c r="C41" s="21">
        <v>12</v>
      </c>
      <c r="D41" s="20">
        <v>1</v>
      </c>
      <c r="E41" s="135">
        <v>40</v>
      </c>
      <c r="F41" s="106">
        <v>7.95</v>
      </c>
      <c r="G41" s="22" t="s">
        <v>14141</v>
      </c>
      <c r="H41" s="106">
        <f t="shared" si="0"/>
        <v>16.650000000000002</v>
      </c>
      <c r="I41" s="106">
        <f t="shared" si="1"/>
        <v>15.3</v>
      </c>
      <c r="J41" s="107">
        <f t="shared" si="2"/>
        <v>15.05</v>
      </c>
      <c r="L41" s="186">
        <f t="shared" si="4"/>
        <v>16.95</v>
      </c>
      <c r="M41" s="186">
        <f t="shared" si="5"/>
        <v>15.5</v>
      </c>
      <c r="N41" s="186">
        <f t="shared" si="6"/>
        <v>15.5</v>
      </c>
      <c r="Q41" s="133">
        <f t="shared" si="7"/>
        <v>0.29999999999999716</v>
      </c>
      <c r="R41" s="222">
        <f t="shared" si="8"/>
        <v>1.8018018018017844E-2</v>
      </c>
    </row>
    <row r="42" spans="1:18" x14ac:dyDescent="0.35">
      <c r="A42" s="127" t="s">
        <v>269</v>
      </c>
      <c r="B42" s="21" t="s">
        <v>266</v>
      </c>
      <c r="C42" s="21">
        <v>12</v>
      </c>
      <c r="D42" s="20">
        <v>1</v>
      </c>
      <c r="E42" s="135">
        <v>38</v>
      </c>
      <c r="F42" s="106">
        <v>8.1</v>
      </c>
      <c r="G42" s="22" t="s">
        <v>14141</v>
      </c>
      <c r="H42" s="106">
        <f t="shared" si="0"/>
        <v>16.600000000000001</v>
      </c>
      <c r="I42" s="106">
        <f t="shared" si="1"/>
        <v>15.25</v>
      </c>
      <c r="J42" s="107">
        <f t="shared" si="2"/>
        <v>14.950000000000001</v>
      </c>
      <c r="L42" s="186">
        <f t="shared" si="4"/>
        <v>16.95</v>
      </c>
      <c r="M42" s="186">
        <f t="shared" si="5"/>
        <v>15.5</v>
      </c>
      <c r="N42" s="186">
        <f t="shared" si="6"/>
        <v>14.95</v>
      </c>
      <c r="Q42" s="133">
        <f t="shared" si="7"/>
        <v>0.34999999999999787</v>
      </c>
      <c r="R42" s="222">
        <f t="shared" si="8"/>
        <v>2.108433734939746E-2</v>
      </c>
    </row>
    <row r="43" spans="1:18" x14ac:dyDescent="0.35">
      <c r="A43" s="127" t="s">
        <v>284</v>
      </c>
      <c r="B43" s="21" t="s">
        <v>281</v>
      </c>
      <c r="C43" s="21">
        <v>12</v>
      </c>
      <c r="D43" s="20">
        <v>1</v>
      </c>
      <c r="E43" s="135">
        <v>38</v>
      </c>
      <c r="F43" s="106">
        <v>7.75</v>
      </c>
      <c r="G43" s="22" t="s">
        <v>14141</v>
      </c>
      <c r="H43" s="106">
        <f t="shared" si="0"/>
        <v>16.150000000000002</v>
      </c>
      <c r="I43" s="106">
        <f t="shared" si="1"/>
        <v>14.850000000000001</v>
      </c>
      <c r="J43" s="107">
        <f t="shared" si="2"/>
        <v>14.600000000000001</v>
      </c>
      <c r="L43" s="186">
        <f t="shared" si="4"/>
        <v>16.5</v>
      </c>
      <c r="M43" s="186">
        <f t="shared" si="5"/>
        <v>14.95</v>
      </c>
      <c r="N43" s="186">
        <f t="shared" si="6"/>
        <v>14.95</v>
      </c>
      <c r="Q43" s="133">
        <f t="shared" si="7"/>
        <v>0.34999999999999787</v>
      </c>
      <c r="R43" s="222">
        <f t="shared" si="8"/>
        <v>2.1671826625386862E-2</v>
      </c>
    </row>
    <row r="44" spans="1:18" x14ac:dyDescent="0.35">
      <c r="A44" s="127" t="s">
        <v>291</v>
      </c>
      <c r="B44" s="21" t="s">
        <v>288</v>
      </c>
      <c r="C44" s="21">
        <v>12</v>
      </c>
      <c r="D44" s="20">
        <v>1</v>
      </c>
      <c r="E44" s="135">
        <v>38</v>
      </c>
      <c r="F44" s="106">
        <v>7.55</v>
      </c>
      <c r="G44" s="22" t="s">
        <v>14141</v>
      </c>
      <c r="H44" s="106">
        <f t="shared" si="0"/>
        <v>15.950000000000001</v>
      </c>
      <c r="I44" s="106">
        <f t="shared" si="1"/>
        <v>14.600000000000001</v>
      </c>
      <c r="J44" s="107">
        <f t="shared" si="2"/>
        <v>14.350000000000001</v>
      </c>
      <c r="L44" s="186">
        <f t="shared" si="4"/>
        <v>15.95</v>
      </c>
      <c r="M44" s="186">
        <f t="shared" si="5"/>
        <v>14.95</v>
      </c>
      <c r="N44" s="186">
        <f t="shared" si="6"/>
        <v>14.5</v>
      </c>
      <c r="Q44" s="133">
        <f t="shared" si="7"/>
        <v>0</v>
      </c>
      <c r="R44" s="222">
        <f t="shared" si="8"/>
        <v>0</v>
      </c>
    </row>
    <row r="45" spans="1:18" x14ac:dyDescent="0.35">
      <c r="A45" s="127" t="s">
        <v>333</v>
      </c>
      <c r="B45" s="21" t="s">
        <v>334</v>
      </c>
      <c r="C45" s="21">
        <v>6</v>
      </c>
      <c r="D45" s="20">
        <v>0.7</v>
      </c>
      <c r="E45" s="135">
        <v>40</v>
      </c>
      <c r="F45" s="106">
        <v>15.95</v>
      </c>
      <c r="G45" s="22" t="s">
        <v>14144</v>
      </c>
      <c r="H45" s="106">
        <f t="shared" si="0"/>
        <v>24.900000000000002</v>
      </c>
      <c r="I45" s="106">
        <f t="shared" si="1"/>
        <v>22.85</v>
      </c>
      <c r="J45" s="107">
        <f t="shared" si="2"/>
        <v>22.450000000000003</v>
      </c>
      <c r="L45" s="186">
        <f t="shared" si="4"/>
        <v>24.95</v>
      </c>
      <c r="M45" s="186">
        <f t="shared" si="5"/>
        <v>22.95</v>
      </c>
      <c r="N45" s="186">
        <f t="shared" si="6"/>
        <v>22.5</v>
      </c>
      <c r="Q45" s="133">
        <f t="shared" si="7"/>
        <v>4.9999999999997158E-2</v>
      </c>
      <c r="R45" s="222">
        <f t="shared" si="8"/>
        <v>2.008032128513942E-3</v>
      </c>
    </row>
    <row r="46" spans="1:18" x14ac:dyDescent="0.35">
      <c r="A46" s="127" t="s">
        <v>338</v>
      </c>
      <c r="B46" s="21" t="s">
        <v>339</v>
      </c>
      <c r="C46" s="21">
        <v>6</v>
      </c>
      <c r="D46" s="20">
        <v>0.7</v>
      </c>
      <c r="E46" s="135">
        <v>40</v>
      </c>
      <c r="F46" s="106">
        <v>86.9</v>
      </c>
      <c r="G46" s="22" t="s">
        <v>14144</v>
      </c>
      <c r="H46" s="106">
        <f t="shared" si="0"/>
        <v>111.45</v>
      </c>
      <c r="I46" s="106">
        <f t="shared" si="1"/>
        <v>102.35000000000001</v>
      </c>
      <c r="J46" s="107">
        <f t="shared" si="2"/>
        <v>100.5</v>
      </c>
      <c r="L46" s="186">
        <f t="shared" si="4"/>
        <v>111.5</v>
      </c>
      <c r="M46" s="186">
        <f t="shared" si="5"/>
        <v>102.5</v>
      </c>
      <c r="N46" s="186">
        <f t="shared" si="6"/>
        <v>100.95</v>
      </c>
      <c r="Q46" s="133">
        <f t="shared" si="7"/>
        <v>4.9999999999997158E-2</v>
      </c>
      <c r="R46" s="222">
        <f t="shared" si="8"/>
        <v>4.4863167339611627E-4</v>
      </c>
    </row>
    <row r="47" spans="1:18" x14ac:dyDescent="0.35">
      <c r="A47" s="127" t="s">
        <v>341</v>
      </c>
      <c r="B47" s="21" t="s">
        <v>342</v>
      </c>
      <c r="C47" s="21">
        <v>6</v>
      </c>
      <c r="D47" s="20">
        <v>0.7</v>
      </c>
      <c r="E47" s="135">
        <v>40</v>
      </c>
      <c r="F47" s="106">
        <v>9.3000000000000007</v>
      </c>
      <c r="G47" s="105" t="s">
        <v>14144</v>
      </c>
      <c r="H47" s="106">
        <f t="shared" si="0"/>
        <v>16.8</v>
      </c>
      <c r="I47" s="106">
        <f t="shared" si="1"/>
        <v>15.4</v>
      </c>
      <c r="J47" s="107">
        <f t="shared" si="2"/>
        <v>15.15</v>
      </c>
      <c r="L47" s="186">
        <f t="shared" si="4"/>
        <v>16.95</v>
      </c>
      <c r="M47" s="186">
        <f t="shared" si="5"/>
        <v>15.5</v>
      </c>
      <c r="N47" s="186">
        <f t="shared" si="6"/>
        <v>15.5</v>
      </c>
      <c r="Q47" s="133">
        <f t="shared" si="7"/>
        <v>0.14999999999999858</v>
      </c>
      <c r="R47" s="222">
        <f t="shared" si="8"/>
        <v>8.9285714285713431E-3</v>
      </c>
    </row>
    <row r="48" spans="1:18" x14ac:dyDescent="0.35">
      <c r="A48" s="127" t="s">
        <v>345</v>
      </c>
      <c r="B48" s="21" t="s">
        <v>346</v>
      </c>
      <c r="C48" s="21">
        <v>6</v>
      </c>
      <c r="D48" s="20">
        <v>0.7</v>
      </c>
      <c r="E48" s="135">
        <v>40</v>
      </c>
      <c r="F48" s="106">
        <v>6.5</v>
      </c>
      <c r="G48" s="22" t="s">
        <v>14144</v>
      </c>
      <c r="H48" s="106">
        <f t="shared" si="0"/>
        <v>13.4</v>
      </c>
      <c r="I48" s="106">
        <f t="shared" si="1"/>
        <v>12.3</v>
      </c>
      <c r="J48" s="107">
        <f t="shared" si="2"/>
        <v>12.05</v>
      </c>
      <c r="L48" s="186">
        <f t="shared" si="4"/>
        <v>13.5</v>
      </c>
      <c r="M48" s="186">
        <f t="shared" si="5"/>
        <v>12.5</v>
      </c>
      <c r="N48" s="186">
        <f t="shared" si="6"/>
        <v>12.5</v>
      </c>
      <c r="Q48" s="133">
        <f t="shared" si="7"/>
        <v>9.9999999999999645E-2</v>
      </c>
      <c r="R48" s="222">
        <f t="shared" si="8"/>
        <v>7.4626865671641521E-3</v>
      </c>
    </row>
    <row r="49" spans="1:18" x14ac:dyDescent="0.35">
      <c r="A49" s="127" t="s">
        <v>349</v>
      </c>
      <c r="B49" s="21" t="s">
        <v>350</v>
      </c>
      <c r="C49" s="21">
        <v>6</v>
      </c>
      <c r="D49" s="20">
        <v>0.7</v>
      </c>
      <c r="E49" s="135">
        <v>40</v>
      </c>
      <c r="F49" s="106">
        <v>26</v>
      </c>
      <c r="G49" s="22" t="s">
        <v>14144</v>
      </c>
      <c r="H49" s="106">
        <f t="shared" si="0"/>
        <v>37.15</v>
      </c>
      <c r="I49" s="106">
        <f t="shared" si="1"/>
        <v>34.15</v>
      </c>
      <c r="J49" s="107">
        <f t="shared" si="2"/>
        <v>33.5</v>
      </c>
      <c r="L49" s="186">
        <f t="shared" si="4"/>
        <v>37.5</v>
      </c>
      <c r="M49" s="186">
        <f t="shared" si="5"/>
        <v>34.5</v>
      </c>
      <c r="N49" s="186">
        <f t="shared" si="6"/>
        <v>33.950000000000003</v>
      </c>
      <c r="Q49" s="133">
        <f t="shared" si="7"/>
        <v>0.35000000000000142</v>
      </c>
      <c r="R49" s="222">
        <f t="shared" si="8"/>
        <v>9.4212651413190154E-3</v>
      </c>
    </row>
    <row r="50" spans="1:18" x14ac:dyDescent="0.35">
      <c r="A50" s="127" t="s">
        <v>14828</v>
      </c>
      <c r="B50" s="21" t="s">
        <v>14829</v>
      </c>
      <c r="C50" s="21">
        <v>6</v>
      </c>
      <c r="D50" s="20">
        <v>0.7</v>
      </c>
      <c r="E50" s="135">
        <v>43</v>
      </c>
      <c r="F50" s="106">
        <v>34.5</v>
      </c>
      <c r="G50" s="22" t="s">
        <v>14144</v>
      </c>
      <c r="H50" s="106">
        <f t="shared" si="0"/>
        <v>47.800000000000004</v>
      </c>
      <c r="I50" s="106">
        <f t="shared" si="1"/>
        <v>43.900000000000006</v>
      </c>
      <c r="J50" s="107">
        <f t="shared" si="2"/>
        <v>43.1</v>
      </c>
      <c r="L50" s="186">
        <f t="shared" si="4"/>
        <v>47.95</v>
      </c>
      <c r="M50" s="186">
        <f t="shared" si="5"/>
        <v>43.95</v>
      </c>
      <c r="N50" s="186">
        <f t="shared" si="6"/>
        <v>43.5</v>
      </c>
      <c r="Q50" s="133">
        <f t="shared" si="7"/>
        <v>0.14999999999999858</v>
      </c>
      <c r="R50" s="222">
        <f t="shared" si="8"/>
        <v>3.1380753138075014E-3</v>
      </c>
    </row>
    <row r="51" spans="1:18" x14ac:dyDescent="0.35">
      <c r="A51" s="127" t="s">
        <v>14252</v>
      </c>
      <c r="B51" s="21" t="s">
        <v>14253</v>
      </c>
      <c r="C51" s="21">
        <v>6</v>
      </c>
      <c r="D51" s="20">
        <v>0.7</v>
      </c>
      <c r="E51" s="135">
        <v>40</v>
      </c>
      <c r="F51" s="106">
        <v>36.5</v>
      </c>
      <c r="G51" s="22" t="s">
        <v>14144</v>
      </c>
      <c r="H51" s="106">
        <f t="shared" si="0"/>
        <v>50</v>
      </c>
      <c r="I51" s="106">
        <f t="shared" si="1"/>
        <v>45.900000000000006</v>
      </c>
      <c r="J51" s="107">
        <f t="shared" si="2"/>
        <v>45.050000000000004</v>
      </c>
      <c r="L51" s="186">
        <f t="shared" si="4"/>
        <v>50.5</v>
      </c>
      <c r="M51" s="186">
        <f t="shared" si="5"/>
        <v>45.95</v>
      </c>
      <c r="N51" s="186">
        <f t="shared" si="6"/>
        <v>45.5</v>
      </c>
      <c r="Q51" s="133">
        <f t="shared" si="7"/>
        <v>0.5</v>
      </c>
      <c r="R51" s="222">
        <f t="shared" si="8"/>
        <v>0.01</v>
      </c>
    </row>
    <row r="52" spans="1:18" x14ac:dyDescent="0.35">
      <c r="A52" s="127" t="s">
        <v>366</v>
      </c>
      <c r="B52" s="21" t="s">
        <v>367</v>
      </c>
      <c r="C52" s="21">
        <v>6</v>
      </c>
      <c r="D52" s="20">
        <v>0.7</v>
      </c>
      <c r="E52" s="135">
        <v>44.4</v>
      </c>
      <c r="F52" s="106">
        <v>29.75</v>
      </c>
      <c r="G52" s="22" t="s">
        <v>14146</v>
      </c>
      <c r="H52" s="106">
        <f t="shared" si="0"/>
        <v>42.150000000000006</v>
      </c>
      <c r="I52" s="106">
        <f t="shared" si="1"/>
        <v>38.700000000000003</v>
      </c>
      <c r="J52" s="107">
        <f t="shared" si="2"/>
        <v>38</v>
      </c>
      <c r="L52" s="186">
        <f t="shared" si="4"/>
        <v>42.5</v>
      </c>
      <c r="M52" s="186">
        <f t="shared" si="5"/>
        <v>38.950000000000003</v>
      </c>
      <c r="N52" s="186">
        <f t="shared" si="6"/>
        <v>38.5</v>
      </c>
      <c r="Q52" s="133">
        <f t="shared" si="7"/>
        <v>0.34999999999999432</v>
      </c>
      <c r="R52" s="222">
        <f t="shared" si="8"/>
        <v>8.3036773428231143E-3</v>
      </c>
    </row>
    <row r="53" spans="1:18" x14ac:dyDescent="0.35">
      <c r="A53" s="127" t="s">
        <v>14313</v>
      </c>
      <c r="B53" s="21" t="s">
        <v>14314</v>
      </c>
      <c r="C53" s="21">
        <v>6</v>
      </c>
      <c r="D53" s="20">
        <v>0.7</v>
      </c>
      <c r="E53" s="135">
        <v>40</v>
      </c>
      <c r="F53" s="107">
        <v>89</v>
      </c>
      <c r="G53" s="22" t="s">
        <v>14140</v>
      </c>
      <c r="H53" s="106">
        <f t="shared" si="0"/>
        <v>114.05000000000001</v>
      </c>
      <c r="I53" s="106">
        <f t="shared" si="1"/>
        <v>104.7</v>
      </c>
      <c r="J53" s="107">
        <f t="shared" si="2"/>
        <v>102.80000000000001</v>
      </c>
      <c r="L53" s="186">
        <f t="shared" si="4"/>
        <v>114.5</v>
      </c>
      <c r="M53" s="186">
        <f t="shared" si="5"/>
        <v>104.95</v>
      </c>
      <c r="N53" s="186">
        <f t="shared" si="6"/>
        <v>102.95</v>
      </c>
      <c r="Q53" s="133">
        <f t="shared" si="7"/>
        <v>0.44999999999998863</v>
      </c>
      <c r="R53" s="222">
        <f t="shared" si="8"/>
        <v>3.9456378781235297E-3</v>
      </c>
    </row>
    <row r="54" spans="1:18" x14ac:dyDescent="0.35">
      <c r="A54" s="127" t="s">
        <v>14315</v>
      </c>
      <c r="B54" s="21" t="s">
        <v>14316</v>
      </c>
      <c r="C54" s="21">
        <v>6</v>
      </c>
      <c r="D54" s="20">
        <v>0.7</v>
      </c>
      <c r="E54" s="135">
        <v>40</v>
      </c>
      <c r="F54" s="106">
        <v>119</v>
      </c>
      <c r="G54" s="22" t="s">
        <v>14140</v>
      </c>
      <c r="H54" s="106">
        <f t="shared" si="0"/>
        <v>150.65</v>
      </c>
      <c r="I54" s="106">
        <f t="shared" si="1"/>
        <v>138.30000000000001</v>
      </c>
      <c r="J54" s="107">
        <f t="shared" si="2"/>
        <v>135.80000000000001</v>
      </c>
      <c r="L54" s="186">
        <f t="shared" si="4"/>
        <v>150.94999999999999</v>
      </c>
      <c r="M54" s="186">
        <f t="shared" si="5"/>
        <v>138.5</v>
      </c>
      <c r="N54" s="186">
        <f t="shared" si="6"/>
        <v>135.94999999999999</v>
      </c>
      <c r="Q54" s="133">
        <f t="shared" si="7"/>
        <v>0.29999999999998295</v>
      </c>
      <c r="R54" s="222">
        <f t="shared" si="8"/>
        <v>1.9913707268502021E-3</v>
      </c>
    </row>
    <row r="55" spans="1:18" x14ac:dyDescent="0.35">
      <c r="A55" s="127" t="s">
        <v>14447</v>
      </c>
      <c r="B55" s="21" t="s">
        <v>14448</v>
      </c>
      <c r="C55" s="21">
        <v>6</v>
      </c>
      <c r="D55" s="20">
        <v>1.5</v>
      </c>
      <c r="E55" s="135">
        <v>40</v>
      </c>
      <c r="F55" s="106">
        <v>270</v>
      </c>
      <c r="G55" s="22" t="s">
        <v>14140</v>
      </c>
      <c r="H55" s="106">
        <f t="shared" si="0"/>
        <v>338.90000000000003</v>
      </c>
      <c r="I55" s="106">
        <f t="shared" si="1"/>
        <v>311.10000000000002</v>
      </c>
      <c r="J55" s="107">
        <f t="shared" si="2"/>
        <v>305.55</v>
      </c>
      <c r="L55" s="186">
        <f t="shared" ref="L55:L106" si="10">IF(AND(H55-INT(H55)&gt;=0,H55-INT(H55)&lt;0.5),INT(H55)+0.5,IF(AND(H55-INT(H55)&gt;=0.5,H55-INT(H55)&lt;1),INT(H55)+0.95,H55))</f>
        <v>338.95</v>
      </c>
      <c r="M55" s="186">
        <f t="shared" ref="M55:M106" si="11">IF(AND(I55-INT(I55)&gt;=0,I55-INT(I55)&lt;0.5),INT(I55)+0.5,IF(AND(I55-INT(I55)&gt;=0.5,I55-INT(I55)&lt;1),INT(I55)+0.95,I55))</f>
        <v>311.5</v>
      </c>
      <c r="N55" s="186">
        <f t="shared" ref="N55:N106" si="12">IF(AND(J55-INT(J55)&gt;=0,J55-INT(J55)&lt;0.5),INT(J55)+0.5,IF(AND(J55-INT(J55)&gt;=0.5,J55-INT(J55)&lt;1),INT(J55)+0.95,J55))</f>
        <v>305.95</v>
      </c>
      <c r="Q55" s="133">
        <f t="shared" ref="Q55:Q106" si="13">L55-H55</f>
        <v>4.9999999999954525E-2</v>
      </c>
      <c r="R55" s="222">
        <f t="shared" ref="R55:R106" si="14">Q55/H55</f>
        <v>1.4753614635572298E-4</v>
      </c>
    </row>
    <row r="56" spans="1:18" x14ac:dyDescent="0.35">
      <c r="A56" s="127" t="s">
        <v>14317</v>
      </c>
      <c r="B56" s="21" t="s">
        <v>14318</v>
      </c>
      <c r="C56" s="21">
        <v>6</v>
      </c>
      <c r="D56" s="20">
        <v>0.7</v>
      </c>
      <c r="E56" s="135">
        <v>40</v>
      </c>
      <c r="F56" s="106">
        <v>96</v>
      </c>
      <c r="G56" s="22" t="s">
        <v>14140</v>
      </c>
      <c r="H56" s="106">
        <f t="shared" si="0"/>
        <v>122.55000000000001</v>
      </c>
      <c r="I56" s="106">
        <f t="shared" si="1"/>
        <v>112.55000000000001</v>
      </c>
      <c r="J56" s="107">
        <f t="shared" si="2"/>
        <v>110.5</v>
      </c>
      <c r="L56" s="186">
        <f t="shared" si="10"/>
        <v>122.95</v>
      </c>
      <c r="M56" s="186">
        <f t="shared" si="11"/>
        <v>112.95</v>
      </c>
      <c r="N56" s="186">
        <f t="shared" si="12"/>
        <v>110.95</v>
      </c>
      <c r="Q56" s="133">
        <f t="shared" si="13"/>
        <v>0.39999999999999147</v>
      </c>
      <c r="R56" s="222">
        <f t="shared" si="14"/>
        <v>3.2639738882088245E-3</v>
      </c>
    </row>
    <row r="57" spans="1:18" x14ac:dyDescent="0.35">
      <c r="A57" s="127" t="s">
        <v>14449</v>
      </c>
      <c r="B57" s="21" t="s">
        <v>14450</v>
      </c>
      <c r="C57" s="21">
        <v>6</v>
      </c>
      <c r="D57" s="20">
        <v>1.5</v>
      </c>
      <c r="E57" s="135">
        <v>40</v>
      </c>
      <c r="F57" s="106">
        <v>235</v>
      </c>
      <c r="G57" s="22" t="s">
        <v>14140</v>
      </c>
      <c r="H57" s="106">
        <f t="shared" si="0"/>
        <v>296.2</v>
      </c>
      <c r="I57" s="106">
        <f t="shared" si="1"/>
        <v>271.90000000000003</v>
      </c>
      <c r="J57" s="107">
        <f t="shared" si="2"/>
        <v>267.05</v>
      </c>
      <c r="L57" s="186">
        <f t="shared" si="10"/>
        <v>296.5</v>
      </c>
      <c r="M57" s="186">
        <f t="shared" si="11"/>
        <v>271.95</v>
      </c>
      <c r="N57" s="186">
        <f t="shared" si="12"/>
        <v>267.5</v>
      </c>
      <c r="Q57" s="133">
        <f t="shared" si="13"/>
        <v>0.30000000000001137</v>
      </c>
      <c r="R57" s="222">
        <f t="shared" si="14"/>
        <v>1.0128291694801194E-3</v>
      </c>
    </row>
    <row r="58" spans="1:18" x14ac:dyDescent="0.35">
      <c r="A58" s="127" t="s">
        <v>386</v>
      </c>
      <c r="B58" s="21" t="s">
        <v>387</v>
      </c>
      <c r="C58" s="21">
        <v>6</v>
      </c>
      <c r="D58" s="20">
        <v>0.7</v>
      </c>
      <c r="E58" s="135">
        <v>40</v>
      </c>
      <c r="F58" s="106">
        <v>11.75</v>
      </c>
      <c r="G58" s="22" t="s">
        <v>14145</v>
      </c>
      <c r="H58" s="106">
        <f t="shared" si="0"/>
        <v>19.8</v>
      </c>
      <c r="I58" s="106">
        <f t="shared" si="1"/>
        <v>18.150000000000002</v>
      </c>
      <c r="J58" s="107">
        <f t="shared" si="2"/>
        <v>17.850000000000001</v>
      </c>
      <c r="L58" s="186">
        <f t="shared" si="10"/>
        <v>19.95</v>
      </c>
      <c r="M58" s="186">
        <f t="shared" si="11"/>
        <v>18.5</v>
      </c>
      <c r="N58" s="186">
        <f t="shared" si="12"/>
        <v>17.95</v>
      </c>
      <c r="Q58" s="133">
        <f t="shared" si="13"/>
        <v>0.14999999999999858</v>
      </c>
      <c r="R58" s="222">
        <f t="shared" si="14"/>
        <v>7.575757575757504E-3</v>
      </c>
    </row>
    <row r="59" spans="1:18" x14ac:dyDescent="0.35">
      <c r="A59" s="127" t="s">
        <v>390</v>
      </c>
      <c r="B59" s="21" t="s">
        <v>391</v>
      </c>
      <c r="C59" s="21">
        <v>6</v>
      </c>
      <c r="D59" s="20">
        <v>0.7</v>
      </c>
      <c r="E59" s="135">
        <v>40</v>
      </c>
      <c r="F59" s="106">
        <v>13.95</v>
      </c>
      <c r="G59" s="22" t="s">
        <v>14145</v>
      </c>
      <c r="H59" s="106">
        <f t="shared" si="0"/>
        <v>22.450000000000003</v>
      </c>
      <c r="I59" s="106">
        <f t="shared" si="1"/>
        <v>20.650000000000002</v>
      </c>
      <c r="J59" s="107">
        <f t="shared" si="2"/>
        <v>20.25</v>
      </c>
      <c r="L59" s="186">
        <f t="shared" si="10"/>
        <v>22.5</v>
      </c>
      <c r="M59" s="186">
        <f t="shared" si="11"/>
        <v>20.95</v>
      </c>
      <c r="N59" s="186">
        <f t="shared" si="12"/>
        <v>20.5</v>
      </c>
      <c r="Q59" s="133">
        <f t="shared" si="13"/>
        <v>4.9999999999997158E-2</v>
      </c>
      <c r="R59" s="222">
        <f t="shared" si="14"/>
        <v>2.227171492204773E-3</v>
      </c>
    </row>
    <row r="60" spans="1:18" x14ac:dyDescent="0.35">
      <c r="A60" s="127" t="s">
        <v>394</v>
      </c>
      <c r="B60" s="21" t="s">
        <v>395</v>
      </c>
      <c r="C60" s="21">
        <v>6</v>
      </c>
      <c r="D60" s="20">
        <v>0.7</v>
      </c>
      <c r="E60" s="135">
        <v>40</v>
      </c>
      <c r="F60" s="106">
        <v>11.75</v>
      </c>
      <c r="G60" s="22" t="s">
        <v>14145</v>
      </c>
      <c r="H60" s="106">
        <f t="shared" si="0"/>
        <v>19.8</v>
      </c>
      <c r="I60" s="106">
        <f t="shared" si="1"/>
        <v>18.150000000000002</v>
      </c>
      <c r="J60" s="107">
        <f t="shared" si="2"/>
        <v>17.850000000000001</v>
      </c>
      <c r="L60" s="186">
        <f t="shared" si="10"/>
        <v>19.95</v>
      </c>
      <c r="M60" s="186">
        <f t="shared" si="11"/>
        <v>18.5</v>
      </c>
      <c r="N60" s="186">
        <f t="shared" si="12"/>
        <v>17.95</v>
      </c>
      <c r="Q60" s="133">
        <f t="shared" si="13"/>
        <v>0.14999999999999858</v>
      </c>
      <c r="R60" s="222">
        <f t="shared" si="14"/>
        <v>7.575757575757504E-3</v>
      </c>
    </row>
    <row r="61" spans="1:18" x14ac:dyDescent="0.35">
      <c r="A61" s="127" t="s">
        <v>406</v>
      </c>
      <c r="B61" s="21" t="s">
        <v>407</v>
      </c>
      <c r="C61" s="21">
        <v>6</v>
      </c>
      <c r="D61" s="20">
        <v>0.7</v>
      </c>
      <c r="E61" s="135">
        <v>38</v>
      </c>
      <c r="F61" s="106">
        <v>5.75</v>
      </c>
      <c r="G61" s="22" t="s">
        <v>14140</v>
      </c>
      <c r="H61" s="106">
        <f t="shared" si="0"/>
        <v>12.3</v>
      </c>
      <c r="I61" s="106">
        <f t="shared" si="1"/>
        <v>11.3</v>
      </c>
      <c r="J61" s="107">
        <f t="shared" si="2"/>
        <v>11.100000000000001</v>
      </c>
      <c r="L61" s="186">
        <f t="shared" si="10"/>
        <v>12.5</v>
      </c>
      <c r="M61" s="186">
        <f t="shared" si="11"/>
        <v>11.5</v>
      </c>
      <c r="N61" s="186">
        <f t="shared" si="12"/>
        <v>11.5</v>
      </c>
      <c r="Q61" s="133">
        <f t="shared" si="13"/>
        <v>0.19999999999999929</v>
      </c>
      <c r="R61" s="222">
        <f t="shared" si="14"/>
        <v>1.6260162601625959E-2</v>
      </c>
    </row>
    <row r="62" spans="1:18" x14ac:dyDescent="0.35">
      <c r="A62" s="127" t="s">
        <v>410</v>
      </c>
      <c r="B62" s="21" t="s">
        <v>411</v>
      </c>
      <c r="C62" s="21">
        <v>6</v>
      </c>
      <c r="D62" s="20">
        <v>0.7</v>
      </c>
      <c r="E62" s="135">
        <v>38</v>
      </c>
      <c r="F62" s="106">
        <v>5.75</v>
      </c>
      <c r="G62" s="22" t="s">
        <v>14140</v>
      </c>
      <c r="H62" s="106">
        <f t="shared" si="0"/>
        <v>12.3</v>
      </c>
      <c r="I62" s="106">
        <f t="shared" si="1"/>
        <v>11.3</v>
      </c>
      <c r="J62" s="107">
        <f t="shared" si="2"/>
        <v>11.100000000000001</v>
      </c>
      <c r="L62" s="186">
        <f t="shared" si="10"/>
        <v>12.5</v>
      </c>
      <c r="M62" s="186">
        <f t="shared" si="11"/>
        <v>11.5</v>
      </c>
      <c r="N62" s="186">
        <f t="shared" si="12"/>
        <v>11.5</v>
      </c>
      <c r="Q62" s="133">
        <f t="shared" si="13"/>
        <v>0.19999999999999929</v>
      </c>
      <c r="R62" s="222">
        <f t="shared" si="14"/>
        <v>1.6260162601625959E-2</v>
      </c>
    </row>
    <row r="63" spans="1:18" x14ac:dyDescent="0.35">
      <c r="A63" s="127" t="s">
        <v>431</v>
      </c>
      <c r="B63" s="21" t="s">
        <v>432</v>
      </c>
      <c r="C63" s="21">
        <v>6</v>
      </c>
      <c r="D63" s="20">
        <v>0.7</v>
      </c>
      <c r="E63" s="135">
        <v>48.9</v>
      </c>
      <c r="F63" s="106">
        <v>39.950000000000003</v>
      </c>
      <c r="G63" s="22" t="s">
        <v>14145</v>
      </c>
      <c r="H63" s="106">
        <f t="shared" si="0"/>
        <v>55</v>
      </c>
      <c r="I63" s="106">
        <f t="shared" si="1"/>
        <v>50.45</v>
      </c>
      <c r="J63" s="107">
        <f t="shared" si="2"/>
        <v>49.550000000000004</v>
      </c>
      <c r="L63" s="186">
        <f t="shared" si="10"/>
        <v>55.5</v>
      </c>
      <c r="M63" s="186">
        <f t="shared" si="11"/>
        <v>50.5</v>
      </c>
      <c r="N63" s="186">
        <f t="shared" si="12"/>
        <v>49.95</v>
      </c>
      <c r="Q63" s="133">
        <f t="shared" si="13"/>
        <v>0.5</v>
      </c>
      <c r="R63" s="222">
        <f t="shared" si="14"/>
        <v>9.0909090909090905E-3</v>
      </c>
    </row>
    <row r="64" spans="1:18" x14ac:dyDescent="0.35">
      <c r="A64" s="127" t="s">
        <v>440</v>
      </c>
      <c r="B64" s="21" t="s">
        <v>441</v>
      </c>
      <c r="C64" s="21">
        <v>6</v>
      </c>
      <c r="D64" s="20">
        <v>0.5</v>
      </c>
      <c r="E64" s="135">
        <v>50</v>
      </c>
      <c r="F64" s="106">
        <v>74.5</v>
      </c>
      <c r="G64" s="22" t="s">
        <v>14145</v>
      </c>
      <c r="H64" s="106">
        <f t="shared" si="0"/>
        <v>95.95</v>
      </c>
      <c r="I64" s="106">
        <f t="shared" si="1"/>
        <v>88.100000000000009</v>
      </c>
      <c r="J64" s="107">
        <f t="shared" si="2"/>
        <v>86.550000000000011</v>
      </c>
      <c r="L64" s="186">
        <f t="shared" si="10"/>
        <v>95.95</v>
      </c>
      <c r="M64" s="186">
        <f t="shared" si="11"/>
        <v>88.5</v>
      </c>
      <c r="N64" s="186">
        <f t="shared" si="12"/>
        <v>86.95</v>
      </c>
      <c r="Q64" s="133">
        <f t="shared" si="13"/>
        <v>0</v>
      </c>
      <c r="R64" s="222">
        <f t="shared" si="14"/>
        <v>0</v>
      </c>
    </row>
    <row r="65" spans="1:18" x14ac:dyDescent="0.35">
      <c r="A65" s="127" t="s">
        <v>444</v>
      </c>
      <c r="B65" s="21" t="s">
        <v>445</v>
      </c>
      <c r="C65" s="21">
        <v>6</v>
      </c>
      <c r="D65" s="20">
        <v>0.5</v>
      </c>
      <c r="E65" s="135">
        <v>50</v>
      </c>
      <c r="F65" s="106">
        <v>65</v>
      </c>
      <c r="G65" s="22" t="s">
        <v>14145</v>
      </c>
      <c r="H65" s="106">
        <f t="shared" si="0"/>
        <v>84.350000000000009</v>
      </c>
      <c r="I65" s="106">
        <f t="shared" si="1"/>
        <v>77.45</v>
      </c>
      <c r="J65" s="107">
        <f t="shared" si="2"/>
        <v>76.100000000000009</v>
      </c>
      <c r="L65" s="186">
        <f t="shared" si="10"/>
        <v>84.5</v>
      </c>
      <c r="M65" s="186">
        <f t="shared" si="11"/>
        <v>77.5</v>
      </c>
      <c r="N65" s="186">
        <f t="shared" si="12"/>
        <v>76.5</v>
      </c>
      <c r="Q65" s="133">
        <f t="shared" si="13"/>
        <v>0.14999999999999147</v>
      </c>
      <c r="R65" s="222">
        <f t="shared" si="14"/>
        <v>1.7783046828688969E-3</v>
      </c>
    </row>
    <row r="66" spans="1:18" x14ac:dyDescent="0.35">
      <c r="A66" s="127" t="s">
        <v>446</v>
      </c>
      <c r="B66" s="21" t="s">
        <v>447</v>
      </c>
      <c r="C66" s="21">
        <v>6</v>
      </c>
      <c r="D66" s="20">
        <v>0.7</v>
      </c>
      <c r="E66" s="135">
        <v>40</v>
      </c>
      <c r="F66" s="106">
        <v>16.5</v>
      </c>
      <c r="G66" s="22" t="s">
        <v>14150</v>
      </c>
      <c r="H66" s="106">
        <f t="shared" si="0"/>
        <v>25.6</v>
      </c>
      <c r="I66" s="106">
        <f t="shared" si="1"/>
        <v>23.5</v>
      </c>
      <c r="J66" s="107">
        <f t="shared" si="2"/>
        <v>23.05</v>
      </c>
      <c r="L66" s="186">
        <f t="shared" si="10"/>
        <v>25.95</v>
      </c>
      <c r="M66" s="186">
        <f t="shared" si="11"/>
        <v>23.95</v>
      </c>
      <c r="N66" s="186">
        <f t="shared" si="12"/>
        <v>23.5</v>
      </c>
      <c r="Q66" s="133">
        <f t="shared" si="13"/>
        <v>0.34999999999999787</v>
      </c>
      <c r="R66" s="222">
        <f t="shared" si="14"/>
        <v>1.3671874999999917E-2</v>
      </c>
    </row>
    <row r="67" spans="1:18" x14ac:dyDescent="0.35">
      <c r="A67" s="127" t="s">
        <v>451</v>
      </c>
      <c r="B67" s="21" t="s">
        <v>452</v>
      </c>
      <c r="C67" s="21">
        <v>6</v>
      </c>
      <c r="D67" s="20">
        <v>0.5</v>
      </c>
      <c r="E67" s="135">
        <v>46</v>
      </c>
      <c r="F67" s="106">
        <v>40.5</v>
      </c>
      <c r="G67" s="22" t="s">
        <v>14145</v>
      </c>
      <c r="H67" s="106">
        <f t="shared" si="0"/>
        <v>54.25</v>
      </c>
      <c r="I67" s="106">
        <f t="shared" si="1"/>
        <v>49.800000000000004</v>
      </c>
      <c r="J67" s="107">
        <f t="shared" si="2"/>
        <v>48.900000000000006</v>
      </c>
      <c r="L67" s="186">
        <f t="shared" si="10"/>
        <v>54.5</v>
      </c>
      <c r="M67" s="186">
        <f t="shared" si="11"/>
        <v>49.95</v>
      </c>
      <c r="N67" s="186">
        <f t="shared" si="12"/>
        <v>48.95</v>
      </c>
      <c r="Q67" s="133">
        <f t="shared" si="13"/>
        <v>0.25</v>
      </c>
      <c r="R67" s="222">
        <f t="shared" si="14"/>
        <v>4.608294930875576E-3</v>
      </c>
    </row>
    <row r="68" spans="1:18" x14ac:dyDescent="0.35">
      <c r="A68" s="127" t="s">
        <v>455</v>
      </c>
      <c r="B68" s="21" t="s">
        <v>456</v>
      </c>
      <c r="C68" s="21">
        <v>6</v>
      </c>
      <c r="D68" s="20">
        <v>0.5</v>
      </c>
      <c r="E68" s="135">
        <v>40</v>
      </c>
      <c r="F68" s="106">
        <v>16.95</v>
      </c>
      <c r="G68" s="22" t="s">
        <v>14150</v>
      </c>
      <c r="H68" s="106">
        <f t="shared" si="0"/>
        <v>25.1</v>
      </c>
      <c r="I68" s="106">
        <f t="shared" si="1"/>
        <v>23.05</v>
      </c>
      <c r="J68" s="107">
        <f t="shared" si="2"/>
        <v>22.650000000000002</v>
      </c>
      <c r="L68" s="186">
        <f t="shared" si="10"/>
        <v>25.5</v>
      </c>
      <c r="M68" s="186">
        <f t="shared" si="11"/>
        <v>23.5</v>
      </c>
      <c r="N68" s="186">
        <f t="shared" si="12"/>
        <v>22.95</v>
      </c>
      <c r="Q68" s="133">
        <f t="shared" si="13"/>
        <v>0.39999999999999858</v>
      </c>
      <c r="R68" s="222">
        <f t="shared" si="14"/>
        <v>1.5936254980079625E-2</v>
      </c>
    </row>
    <row r="69" spans="1:18" x14ac:dyDescent="0.35">
      <c r="A69" s="127" t="s">
        <v>14451</v>
      </c>
      <c r="B69" s="21" t="s">
        <v>14452</v>
      </c>
      <c r="C69" s="21">
        <v>6</v>
      </c>
      <c r="D69" s="20">
        <v>0.5</v>
      </c>
      <c r="E69" s="135">
        <v>40</v>
      </c>
      <c r="F69" s="106">
        <v>24.25</v>
      </c>
      <c r="G69" s="22" t="s">
        <v>14150</v>
      </c>
      <c r="H69" s="106">
        <f t="shared" si="0"/>
        <v>34.050000000000004</v>
      </c>
      <c r="I69" s="106">
        <f t="shared" si="1"/>
        <v>31.25</v>
      </c>
      <c r="J69" s="107">
        <f t="shared" si="2"/>
        <v>30.700000000000003</v>
      </c>
      <c r="L69" s="186">
        <f t="shared" si="10"/>
        <v>34.5</v>
      </c>
      <c r="M69" s="186">
        <f t="shared" si="11"/>
        <v>31.5</v>
      </c>
      <c r="N69" s="186">
        <f t="shared" si="12"/>
        <v>30.95</v>
      </c>
      <c r="Q69" s="133">
        <f t="shared" si="13"/>
        <v>0.44999999999999574</v>
      </c>
      <c r="R69" s="222">
        <f t="shared" si="14"/>
        <v>1.3215859030836878E-2</v>
      </c>
    </row>
    <row r="70" spans="1:18" x14ac:dyDescent="0.35">
      <c r="A70" s="127" t="s">
        <v>464</v>
      </c>
      <c r="B70" s="21" t="s">
        <v>465</v>
      </c>
      <c r="C70" s="21">
        <v>6</v>
      </c>
      <c r="D70" s="20">
        <v>0.5</v>
      </c>
      <c r="E70" s="135">
        <v>40</v>
      </c>
      <c r="F70" s="106">
        <v>14.85</v>
      </c>
      <c r="G70" s="22" t="s">
        <v>14150</v>
      </c>
      <c r="H70" s="106">
        <f t="shared" si="0"/>
        <v>22.55</v>
      </c>
      <c r="I70" s="106">
        <f t="shared" si="1"/>
        <v>20.700000000000003</v>
      </c>
      <c r="J70" s="107">
        <f t="shared" si="2"/>
        <v>20.350000000000001</v>
      </c>
      <c r="L70" s="186">
        <f t="shared" si="10"/>
        <v>22.95</v>
      </c>
      <c r="M70" s="186">
        <f t="shared" si="11"/>
        <v>20.95</v>
      </c>
      <c r="N70" s="186">
        <f t="shared" si="12"/>
        <v>20.5</v>
      </c>
      <c r="Q70" s="133">
        <f t="shared" si="13"/>
        <v>0.39999999999999858</v>
      </c>
      <c r="R70" s="222">
        <f t="shared" si="14"/>
        <v>1.7738359201773773E-2</v>
      </c>
    </row>
    <row r="71" spans="1:18" x14ac:dyDescent="0.35">
      <c r="A71" s="127" t="s">
        <v>472</v>
      </c>
      <c r="B71" s="21" t="s">
        <v>473</v>
      </c>
      <c r="C71" s="21">
        <v>6</v>
      </c>
      <c r="D71" s="20">
        <v>0.7</v>
      </c>
      <c r="E71" s="135">
        <v>42</v>
      </c>
      <c r="F71" s="106">
        <v>12.75</v>
      </c>
      <c r="G71" s="22" t="s">
        <v>14146</v>
      </c>
      <c r="H71" s="106">
        <f t="shared" si="0"/>
        <v>21.200000000000003</v>
      </c>
      <c r="I71" s="106">
        <f t="shared" si="1"/>
        <v>19.450000000000003</v>
      </c>
      <c r="J71" s="107">
        <f t="shared" si="2"/>
        <v>19.100000000000001</v>
      </c>
      <c r="L71" s="186">
        <f t="shared" si="10"/>
        <v>21.5</v>
      </c>
      <c r="M71" s="186">
        <f t="shared" si="11"/>
        <v>19.5</v>
      </c>
      <c r="N71" s="186">
        <f t="shared" si="12"/>
        <v>19.5</v>
      </c>
      <c r="Q71" s="133">
        <f t="shared" si="13"/>
        <v>0.29999999999999716</v>
      </c>
      <c r="R71" s="222">
        <f t="shared" si="14"/>
        <v>1.4150943396226278E-2</v>
      </c>
    </row>
    <row r="72" spans="1:18" x14ac:dyDescent="0.35">
      <c r="A72" s="127" t="s">
        <v>476</v>
      </c>
      <c r="B72" s="21" t="s">
        <v>477</v>
      </c>
      <c r="C72" s="21">
        <v>6</v>
      </c>
      <c r="D72" s="20">
        <v>0.7</v>
      </c>
      <c r="E72" s="135">
        <v>42</v>
      </c>
      <c r="F72" s="106">
        <v>14</v>
      </c>
      <c r="G72" s="22" t="s">
        <v>14152</v>
      </c>
      <c r="H72" s="106">
        <f t="shared" si="0"/>
        <v>22.700000000000003</v>
      </c>
      <c r="I72" s="106">
        <f t="shared" si="1"/>
        <v>20.85</v>
      </c>
      <c r="J72" s="107">
        <f t="shared" si="2"/>
        <v>20.5</v>
      </c>
      <c r="L72" s="186">
        <f t="shared" si="10"/>
        <v>22.95</v>
      </c>
      <c r="M72" s="186">
        <f t="shared" si="11"/>
        <v>20.95</v>
      </c>
      <c r="N72" s="186">
        <f t="shared" si="12"/>
        <v>20.95</v>
      </c>
      <c r="Q72" s="133">
        <f t="shared" si="13"/>
        <v>0.24999999999999645</v>
      </c>
      <c r="R72" s="222">
        <f t="shared" si="14"/>
        <v>1.101321585903068E-2</v>
      </c>
    </row>
    <row r="73" spans="1:18" x14ac:dyDescent="0.35">
      <c r="A73" s="127" t="s">
        <v>480</v>
      </c>
      <c r="B73" s="21" t="s">
        <v>481</v>
      </c>
      <c r="C73" s="21">
        <v>6</v>
      </c>
      <c r="D73" s="20">
        <v>0.7</v>
      </c>
      <c r="E73" s="135">
        <v>40</v>
      </c>
      <c r="F73" s="106">
        <v>13.75</v>
      </c>
      <c r="G73" s="22" t="s">
        <v>14146</v>
      </c>
      <c r="H73" s="106">
        <f t="shared" si="0"/>
        <v>22.25</v>
      </c>
      <c r="I73" s="106">
        <f t="shared" si="1"/>
        <v>20.400000000000002</v>
      </c>
      <c r="J73" s="107">
        <f t="shared" si="2"/>
        <v>20.05</v>
      </c>
      <c r="L73" s="186">
        <f t="shared" si="10"/>
        <v>22.5</v>
      </c>
      <c r="M73" s="186">
        <f t="shared" si="11"/>
        <v>20.5</v>
      </c>
      <c r="N73" s="186">
        <f t="shared" si="12"/>
        <v>20.5</v>
      </c>
      <c r="Q73" s="133">
        <f t="shared" si="13"/>
        <v>0.25</v>
      </c>
      <c r="R73" s="222">
        <f t="shared" si="14"/>
        <v>1.1235955056179775E-2</v>
      </c>
    </row>
    <row r="74" spans="1:18" x14ac:dyDescent="0.35">
      <c r="A74" s="127" t="s">
        <v>484</v>
      </c>
      <c r="B74" s="21" t="s">
        <v>485</v>
      </c>
      <c r="C74" s="21">
        <v>6</v>
      </c>
      <c r="D74" s="20">
        <v>0.7</v>
      </c>
      <c r="E74" s="135">
        <v>20</v>
      </c>
      <c r="F74" s="106">
        <v>8.99</v>
      </c>
      <c r="G74" s="22" t="s">
        <v>14141</v>
      </c>
      <c r="H74" s="106">
        <f t="shared" si="0"/>
        <v>14.65</v>
      </c>
      <c r="I74" s="106">
        <f t="shared" si="1"/>
        <v>13.450000000000001</v>
      </c>
      <c r="J74" s="107">
        <f t="shared" si="2"/>
        <v>13.200000000000001</v>
      </c>
      <c r="L74" s="186">
        <f t="shared" si="10"/>
        <v>14.95</v>
      </c>
      <c r="M74" s="186">
        <f t="shared" si="11"/>
        <v>13.5</v>
      </c>
      <c r="N74" s="186">
        <f t="shared" si="12"/>
        <v>13.5</v>
      </c>
      <c r="Q74" s="133">
        <f t="shared" si="13"/>
        <v>0.29999999999999893</v>
      </c>
      <c r="R74" s="222">
        <f t="shared" si="14"/>
        <v>2.047781569965863E-2</v>
      </c>
    </row>
    <row r="75" spans="1:18" x14ac:dyDescent="0.35">
      <c r="A75" s="127" t="s">
        <v>492</v>
      </c>
      <c r="B75" s="21" t="s">
        <v>493</v>
      </c>
      <c r="C75" s="21">
        <v>6</v>
      </c>
      <c r="D75" s="20">
        <v>0.7</v>
      </c>
      <c r="E75" s="135">
        <v>16</v>
      </c>
      <c r="F75" s="106">
        <v>8.9499999999999993</v>
      </c>
      <c r="G75" s="22" t="s">
        <v>14141</v>
      </c>
      <c r="H75" s="106">
        <f t="shared" si="0"/>
        <v>14.25</v>
      </c>
      <c r="I75" s="106">
        <f t="shared" si="1"/>
        <v>13.100000000000001</v>
      </c>
      <c r="J75" s="107">
        <f t="shared" si="2"/>
        <v>12.850000000000001</v>
      </c>
      <c r="L75" s="186">
        <f t="shared" si="10"/>
        <v>14.5</v>
      </c>
      <c r="M75" s="186">
        <f t="shared" si="11"/>
        <v>13.5</v>
      </c>
      <c r="N75" s="186">
        <f t="shared" si="12"/>
        <v>12.95</v>
      </c>
      <c r="Q75" s="133">
        <f t="shared" si="13"/>
        <v>0.25</v>
      </c>
      <c r="R75" s="222">
        <f t="shared" si="14"/>
        <v>1.7543859649122806E-2</v>
      </c>
    </row>
    <row r="76" spans="1:18" x14ac:dyDescent="0.35">
      <c r="A76" s="127" t="s">
        <v>496</v>
      </c>
      <c r="B76" s="21" t="s">
        <v>497</v>
      </c>
      <c r="C76" s="21">
        <v>6</v>
      </c>
      <c r="D76" s="20">
        <v>0.7</v>
      </c>
      <c r="E76" s="135">
        <v>40</v>
      </c>
      <c r="F76" s="106">
        <v>22.25</v>
      </c>
      <c r="G76" s="22" t="s">
        <v>14146</v>
      </c>
      <c r="H76" s="106">
        <f t="shared" ref="H76:H139" si="15">IF(B76="","",CEILING((F76+(10.3552*D76*E76)/100+1.5+0.05)*1.22,0.05))</f>
        <v>32.6</v>
      </c>
      <c r="I76" s="106">
        <f t="shared" ref="I76:I139" si="16">IF(B76="","",CEILING((F76+(10.3552*D76*E76)/100+1.5+0.05)*1.12,0.05))</f>
        <v>29.950000000000003</v>
      </c>
      <c r="J76" s="107">
        <f t="shared" ref="J76:J139" si="17">IF(B76="","",CEILING((F76+(10.3552*D76*E76)/100+1.5+0.05)*1.1,0.05))</f>
        <v>29.400000000000002</v>
      </c>
      <c r="L76" s="186">
        <f t="shared" si="10"/>
        <v>32.950000000000003</v>
      </c>
      <c r="M76" s="186">
        <f t="shared" si="11"/>
        <v>29.95</v>
      </c>
      <c r="N76" s="186">
        <f t="shared" si="12"/>
        <v>29.5</v>
      </c>
      <c r="Q76" s="133">
        <f t="shared" si="13"/>
        <v>0.35000000000000142</v>
      </c>
      <c r="R76" s="222">
        <f t="shared" si="14"/>
        <v>1.0736196319018449E-2</v>
      </c>
    </row>
    <row r="77" spans="1:18" x14ac:dyDescent="0.35">
      <c r="A77" s="127" t="s">
        <v>517</v>
      </c>
      <c r="B77" s="21" t="s">
        <v>14482</v>
      </c>
      <c r="C77" s="21">
        <v>4</v>
      </c>
      <c r="D77" s="20">
        <v>0.7</v>
      </c>
      <c r="E77" s="135">
        <v>40</v>
      </c>
      <c r="F77" s="106">
        <v>95</v>
      </c>
      <c r="G77" s="22" t="s">
        <v>14140</v>
      </c>
      <c r="H77" s="106">
        <f t="shared" si="15"/>
        <v>121.35000000000001</v>
      </c>
      <c r="I77" s="106">
        <f t="shared" si="16"/>
        <v>111.4</v>
      </c>
      <c r="J77" s="107">
        <f t="shared" si="17"/>
        <v>109.4</v>
      </c>
      <c r="L77" s="186">
        <f t="shared" si="10"/>
        <v>121.5</v>
      </c>
      <c r="M77" s="186">
        <f t="shared" si="11"/>
        <v>111.5</v>
      </c>
      <c r="N77" s="186">
        <f t="shared" si="12"/>
        <v>109.5</v>
      </c>
      <c r="Q77" s="133">
        <f t="shared" si="13"/>
        <v>0.14999999999999147</v>
      </c>
      <c r="R77" s="222">
        <f t="shared" si="14"/>
        <v>1.2360939431396083E-3</v>
      </c>
    </row>
    <row r="78" spans="1:18" x14ac:dyDescent="0.35">
      <c r="A78" s="127" t="s">
        <v>519</v>
      </c>
      <c r="B78" s="21" t="s">
        <v>520</v>
      </c>
      <c r="C78" s="21">
        <v>4</v>
      </c>
      <c r="D78" s="20">
        <v>0.7</v>
      </c>
      <c r="E78" s="135">
        <v>40</v>
      </c>
      <c r="F78" s="106">
        <v>91.95</v>
      </c>
      <c r="G78" s="22" t="s">
        <v>14140</v>
      </c>
      <c r="H78" s="106">
        <f t="shared" si="15"/>
        <v>117.65</v>
      </c>
      <c r="I78" s="106">
        <f t="shared" si="16"/>
        <v>108</v>
      </c>
      <c r="J78" s="107">
        <f t="shared" si="17"/>
        <v>106.05000000000001</v>
      </c>
      <c r="L78" s="186">
        <f t="shared" si="10"/>
        <v>117.95</v>
      </c>
      <c r="M78" s="186">
        <f t="shared" si="11"/>
        <v>108.5</v>
      </c>
      <c r="N78" s="186">
        <f t="shared" si="12"/>
        <v>106.5</v>
      </c>
      <c r="Q78" s="133">
        <f t="shared" si="13"/>
        <v>0.29999999999999716</v>
      </c>
      <c r="R78" s="222">
        <f t="shared" si="14"/>
        <v>2.549936251593686E-3</v>
      </c>
    </row>
    <row r="79" spans="1:18" x14ac:dyDescent="0.35">
      <c r="A79" s="127" t="s">
        <v>523</v>
      </c>
      <c r="B79" s="21" t="s">
        <v>524</v>
      </c>
      <c r="C79" s="21">
        <v>6</v>
      </c>
      <c r="D79" s="20">
        <v>0.7</v>
      </c>
      <c r="E79" s="135">
        <v>40</v>
      </c>
      <c r="F79" s="106">
        <v>31.95</v>
      </c>
      <c r="G79" s="22" t="s">
        <v>14140</v>
      </c>
      <c r="H79" s="106">
        <f t="shared" si="15"/>
        <v>44.45</v>
      </c>
      <c r="I79" s="106">
        <f t="shared" si="16"/>
        <v>40.800000000000004</v>
      </c>
      <c r="J79" s="107">
        <f t="shared" si="17"/>
        <v>40.050000000000004</v>
      </c>
      <c r="L79" s="186">
        <f t="shared" si="10"/>
        <v>44.5</v>
      </c>
      <c r="M79" s="186">
        <f t="shared" si="11"/>
        <v>40.950000000000003</v>
      </c>
      <c r="N79" s="186">
        <f t="shared" si="12"/>
        <v>40.5</v>
      </c>
      <c r="Q79" s="133">
        <f t="shared" si="13"/>
        <v>4.9999999999997158E-2</v>
      </c>
      <c r="R79" s="222">
        <f t="shared" si="14"/>
        <v>1.1248593925758639E-3</v>
      </c>
    </row>
    <row r="80" spans="1:18" x14ac:dyDescent="0.35">
      <c r="A80" s="127" t="s">
        <v>530</v>
      </c>
      <c r="B80" s="21" t="s">
        <v>531</v>
      </c>
      <c r="C80" s="21">
        <v>6</v>
      </c>
      <c r="D80" s="20">
        <v>0.7</v>
      </c>
      <c r="E80" s="135">
        <v>40</v>
      </c>
      <c r="F80" s="106">
        <v>31.95</v>
      </c>
      <c r="G80" s="22" t="s">
        <v>14140</v>
      </c>
      <c r="H80" s="106">
        <f t="shared" si="15"/>
        <v>44.45</v>
      </c>
      <c r="I80" s="106">
        <f t="shared" si="16"/>
        <v>40.800000000000004</v>
      </c>
      <c r="J80" s="107">
        <f t="shared" si="17"/>
        <v>40.050000000000004</v>
      </c>
      <c r="L80" s="186">
        <f t="shared" si="10"/>
        <v>44.5</v>
      </c>
      <c r="M80" s="186">
        <f t="shared" si="11"/>
        <v>40.950000000000003</v>
      </c>
      <c r="N80" s="186">
        <f t="shared" si="12"/>
        <v>40.5</v>
      </c>
      <c r="Q80" s="133">
        <f t="shared" si="13"/>
        <v>4.9999999999997158E-2</v>
      </c>
      <c r="R80" s="222">
        <f t="shared" si="14"/>
        <v>1.1248593925758639E-3</v>
      </c>
    </row>
    <row r="81" spans="1:18" x14ac:dyDescent="0.35">
      <c r="A81" s="127" t="s">
        <v>534</v>
      </c>
      <c r="B81" s="21" t="s">
        <v>535</v>
      </c>
      <c r="C81" s="21">
        <v>6</v>
      </c>
      <c r="D81" s="20">
        <v>0.7</v>
      </c>
      <c r="E81" s="135">
        <v>40</v>
      </c>
      <c r="F81" s="106">
        <v>36.950000000000003</v>
      </c>
      <c r="G81" s="22" t="s">
        <v>14140</v>
      </c>
      <c r="H81" s="106">
        <f t="shared" si="15"/>
        <v>50.550000000000004</v>
      </c>
      <c r="I81" s="106">
        <f t="shared" si="16"/>
        <v>46.400000000000006</v>
      </c>
      <c r="J81" s="107">
        <f t="shared" si="17"/>
        <v>45.550000000000004</v>
      </c>
      <c r="L81" s="186">
        <f t="shared" si="10"/>
        <v>50.95</v>
      </c>
      <c r="M81" s="186">
        <f t="shared" si="11"/>
        <v>46.5</v>
      </c>
      <c r="N81" s="186">
        <f t="shared" si="12"/>
        <v>45.95</v>
      </c>
      <c r="Q81" s="133">
        <f t="shared" si="13"/>
        <v>0.39999999999999858</v>
      </c>
      <c r="R81" s="222">
        <f t="shared" si="14"/>
        <v>7.9129574678535822E-3</v>
      </c>
    </row>
    <row r="82" spans="1:18" x14ac:dyDescent="0.35">
      <c r="A82" s="127" t="s">
        <v>563</v>
      </c>
      <c r="B82" s="21" t="s">
        <v>564</v>
      </c>
      <c r="C82" s="21">
        <v>96</v>
      </c>
      <c r="D82" s="20">
        <v>0.05</v>
      </c>
      <c r="E82" s="135">
        <v>17</v>
      </c>
      <c r="F82" s="106">
        <v>1.35</v>
      </c>
      <c r="G82" s="22" t="s">
        <v>14154</v>
      </c>
      <c r="H82" s="106">
        <f t="shared" si="15"/>
        <v>3.6500000000000004</v>
      </c>
      <c r="I82" s="106">
        <f t="shared" si="16"/>
        <v>3.35</v>
      </c>
      <c r="J82" s="107">
        <f t="shared" si="17"/>
        <v>3.3000000000000003</v>
      </c>
      <c r="L82" s="186">
        <f t="shared" si="10"/>
        <v>3.95</v>
      </c>
      <c r="M82" s="186">
        <f t="shared" si="11"/>
        <v>3.5</v>
      </c>
      <c r="N82" s="186">
        <f t="shared" si="12"/>
        <v>3.5</v>
      </c>
      <c r="Q82" s="133">
        <f t="shared" si="13"/>
        <v>0.29999999999999982</v>
      </c>
      <c r="R82" s="222">
        <f t="shared" si="14"/>
        <v>8.2191780821917748E-2</v>
      </c>
    </row>
    <row r="83" spans="1:18" x14ac:dyDescent="0.35">
      <c r="A83" s="127" t="s">
        <v>14587</v>
      </c>
      <c r="B83" s="21" t="s">
        <v>23276</v>
      </c>
      <c r="C83" s="21">
        <v>6</v>
      </c>
      <c r="D83" s="20">
        <v>1</v>
      </c>
      <c r="E83" s="135">
        <v>17</v>
      </c>
      <c r="F83" s="106">
        <v>7.75</v>
      </c>
      <c r="G83" s="22" t="s">
        <v>14154</v>
      </c>
      <c r="H83" s="106">
        <f t="shared" si="15"/>
        <v>13.5</v>
      </c>
      <c r="I83" s="106">
        <f t="shared" si="16"/>
        <v>12.4</v>
      </c>
      <c r="J83" s="107">
        <f t="shared" si="17"/>
        <v>12.200000000000001</v>
      </c>
      <c r="L83" s="186">
        <f t="shared" si="10"/>
        <v>13.95</v>
      </c>
      <c r="M83" s="186">
        <f t="shared" si="11"/>
        <v>12.5</v>
      </c>
      <c r="N83" s="186">
        <f t="shared" si="12"/>
        <v>12.5</v>
      </c>
      <c r="Q83" s="133">
        <f t="shared" si="13"/>
        <v>0.44999999999999929</v>
      </c>
      <c r="R83" s="222">
        <f t="shared" si="14"/>
        <v>3.3333333333333277E-2</v>
      </c>
    </row>
    <row r="84" spans="1:18" x14ac:dyDescent="0.35">
      <c r="A84" s="127" t="s">
        <v>574</v>
      </c>
      <c r="B84" s="21" t="s">
        <v>575</v>
      </c>
      <c r="C84" s="21">
        <v>6</v>
      </c>
      <c r="D84" s="20">
        <v>0.7</v>
      </c>
      <c r="E84" s="135">
        <v>15.5</v>
      </c>
      <c r="F84" s="106">
        <v>7.95</v>
      </c>
      <c r="G84" s="22" t="s">
        <v>14154</v>
      </c>
      <c r="H84" s="106">
        <f t="shared" si="15"/>
        <v>13</v>
      </c>
      <c r="I84" s="106">
        <f t="shared" si="16"/>
        <v>11.9</v>
      </c>
      <c r="J84" s="107">
        <f t="shared" si="17"/>
        <v>11.700000000000001</v>
      </c>
      <c r="L84" s="186">
        <f t="shared" si="10"/>
        <v>13.5</v>
      </c>
      <c r="M84" s="186">
        <f t="shared" si="11"/>
        <v>11.95</v>
      </c>
      <c r="N84" s="186">
        <f t="shared" si="12"/>
        <v>11.95</v>
      </c>
      <c r="Q84" s="133">
        <f t="shared" si="13"/>
        <v>0.5</v>
      </c>
      <c r="R84" s="222">
        <f t="shared" si="14"/>
        <v>3.8461538461538464E-2</v>
      </c>
    </row>
    <row r="85" spans="1:18" x14ac:dyDescent="0.35">
      <c r="A85" s="127" t="s">
        <v>578</v>
      </c>
      <c r="B85" s="21" t="s">
        <v>579</v>
      </c>
      <c r="C85" s="21">
        <v>6</v>
      </c>
      <c r="D85" s="20">
        <v>0.7</v>
      </c>
      <c r="E85" s="135">
        <v>42</v>
      </c>
      <c r="F85" s="106">
        <v>13.5</v>
      </c>
      <c r="G85" s="22" t="s">
        <v>14146</v>
      </c>
      <c r="H85" s="106">
        <f t="shared" si="15"/>
        <v>22.1</v>
      </c>
      <c r="I85" s="106">
        <f t="shared" si="16"/>
        <v>20.3</v>
      </c>
      <c r="J85" s="107">
        <f t="shared" si="17"/>
        <v>19.950000000000003</v>
      </c>
      <c r="L85" s="186">
        <f t="shared" si="10"/>
        <v>22.5</v>
      </c>
      <c r="M85" s="186">
        <f t="shared" si="11"/>
        <v>20.5</v>
      </c>
      <c r="N85" s="186">
        <f t="shared" si="12"/>
        <v>19.95</v>
      </c>
      <c r="Q85" s="133">
        <f t="shared" si="13"/>
        <v>0.39999999999999858</v>
      </c>
      <c r="R85" s="222">
        <f t="shared" si="14"/>
        <v>1.8099547511312153E-2</v>
      </c>
    </row>
    <row r="86" spans="1:18" x14ac:dyDescent="0.35">
      <c r="A86" s="127" t="s">
        <v>583</v>
      </c>
      <c r="B86" s="21" t="s">
        <v>584</v>
      </c>
      <c r="C86" s="21">
        <v>6</v>
      </c>
      <c r="D86" s="20">
        <v>0.7</v>
      </c>
      <c r="E86" s="135">
        <v>51</v>
      </c>
      <c r="F86" s="106">
        <v>17.75</v>
      </c>
      <c r="G86" s="22" t="s">
        <v>14146</v>
      </c>
      <c r="H86" s="106">
        <f t="shared" si="15"/>
        <v>28.1</v>
      </c>
      <c r="I86" s="106">
        <f t="shared" si="16"/>
        <v>25.8</v>
      </c>
      <c r="J86" s="107">
        <f t="shared" si="17"/>
        <v>25.3</v>
      </c>
      <c r="L86" s="186">
        <f t="shared" si="10"/>
        <v>28.5</v>
      </c>
      <c r="M86" s="186">
        <f t="shared" si="11"/>
        <v>25.95</v>
      </c>
      <c r="N86" s="186">
        <f t="shared" si="12"/>
        <v>25.5</v>
      </c>
      <c r="Q86" s="133">
        <f t="shared" si="13"/>
        <v>0.39999999999999858</v>
      </c>
      <c r="R86" s="222">
        <f t="shared" si="14"/>
        <v>1.4234875444839807E-2</v>
      </c>
    </row>
    <row r="87" spans="1:18" x14ac:dyDescent="0.35">
      <c r="A87" s="127" t="s">
        <v>592</v>
      </c>
      <c r="B87" s="21" t="s">
        <v>14633</v>
      </c>
      <c r="C87" s="21">
        <v>6</v>
      </c>
      <c r="D87" s="20">
        <v>0.7</v>
      </c>
      <c r="E87" s="135">
        <v>61.8</v>
      </c>
      <c r="F87" s="106">
        <v>34.5</v>
      </c>
      <c r="G87" s="22" t="s">
        <v>14145</v>
      </c>
      <c r="H87" s="106">
        <f t="shared" si="15"/>
        <v>49.45</v>
      </c>
      <c r="I87" s="106">
        <f t="shared" si="16"/>
        <v>45.400000000000006</v>
      </c>
      <c r="J87" s="107">
        <f t="shared" si="17"/>
        <v>44.6</v>
      </c>
      <c r="L87" s="186">
        <f t="shared" si="10"/>
        <v>49.5</v>
      </c>
      <c r="M87" s="186">
        <f t="shared" si="11"/>
        <v>45.5</v>
      </c>
      <c r="N87" s="186">
        <f t="shared" si="12"/>
        <v>44.95</v>
      </c>
      <c r="Q87" s="133">
        <f t="shared" si="13"/>
        <v>4.9999999999997158E-2</v>
      </c>
      <c r="R87" s="222">
        <f t="shared" si="14"/>
        <v>1.0111223458037846E-3</v>
      </c>
    </row>
    <row r="88" spans="1:18" x14ac:dyDescent="0.35">
      <c r="A88" s="127" t="s">
        <v>596</v>
      </c>
      <c r="B88" s="21" t="s">
        <v>597</v>
      </c>
      <c r="C88" s="21">
        <v>6</v>
      </c>
      <c r="D88" s="20">
        <v>0.7</v>
      </c>
      <c r="E88" s="135">
        <v>50</v>
      </c>
      <c r="F88" s="106">
        <v>25.5</v>
      </c>
      <c r="G88" s="22" t="s">
        <v>14145</v>
      </c>
      <c r="H88" s="106">
        <f t="shared" si="15"/>
        <v>37.450000000000003</v>
      </c>
      <c r="I88" s="106">
        <f t="shared" si="16"/>
        <v>34.4</v>
      </c>
      <c r="J88" s="107">
        <f t="shared" si="17"/>
        <v>33.75</v>
      </c>
      <c r="L88" s="186">
        <f t="shared" si="10"/>
        <v>37.5</v>
      </c>
      <c r="M88" s="186">
        <f t="shared" si="11"/>
        <v>34.5</v>
      </c>
      <c r="N88" s="186">
        <f t="shared" si="12"/>
        <v>33.950000000000003</v>
      </c>
      <c r="Q88" s="133">
        <f t="shared" si="13"/>
        <v>4.9999999999997158E-2</v>
      </c>
      <c r="R88" s="222">
        <f t="shared" si="14"/>
        <v>1.335113484646119E-3</v>
      </c>
    </row>
    <row r="89" spans="1:18" x14ac:dyDescent="0.35">
      <c r="A89" s="127" t="s">
        <v>600</v>
      </c>
      <c r="B89" s="21" t="s">
        <v>14792</v>
      </c>
      <c r="C89" s="21">
        <v>6</v>
      </c>
      <c r="D89" s="20">
        <v>0.7</v>
      </c>
      <c r="E89" s="135">
        <v>46</v>
      </c>
      <c r="F89" s="106">
        <v>20.5</v>
      </c>
      <c r="G89" s="22" t="s">
        <v>14145</v>
      </c>
      <c r="H89" s="106">
        <f t="shared" si="15"/>
        <v>31</v>
      </c>
      <c r="I89" s="106">
        <f t="shared" si="16"/>
        <v>28.450000000000003</v>
      </c>
      <c r="J89" s="107">
        <f t="shared" si="17"/>
        <v>27.950000000000003</v>
      </c>
      <c r="L89" s="186">
        <f t="shared" si="10"/>
        <v>31.5</v>
      </c>
      <c r="M89" s="186">
        <f t="shared" si="11"/>
        <v>28.5</v>
      </c>
      <c r="N89" s="186">
        <f t="shared" si="12"/>
        <v>27.95</v>
      </c>
      <c r="Q89" s="133">
        <f t="shared" si="13"/>
        <v>0.5</v>
      </c>
      <c r="R89" s="222">
        <f t="shared" si="14"/>
        <v>1.6129032258064516E-2</v>
      </c>
    </row>
    <row r="90" spans="1:18" x14ac:dyDescent="0.35">
      <c r="A90" s="127" t="s">
        <v>14634</v>
      </c>
      <c r="B90" s="21" t="s">
        <v>14635</v>
      </c>
      <c r="C90" s="21">
        <v>6</v>
      </c>
      <c r="D90" s="20">
        <v>0.7</v>
      </c>
      <c r="E90" s="135">
        <v>62.8</v>
      </c>
      <c r="F90" s="106">
        <v>38.5</v>
      </c>
      <c r="G90" s="22" t="s">
        <v>14145</v>
      </c>
      <c r="H90" s="106">
        <f t="shared" si="15"/>
        <v>54.45</v>
      </c>
      <c r="I90" s="106">
        <f t="shared" si="16"/>
        <v>50</v>
      </c>
      <c r="J90" s="107">
        <f t="shared" si="17"/>
        <v>49.1</v>
      </c>
      <c r="L90" s="186">
        <f t="shared" si="10"/>
        <v>54.5</v>
      </c>
      <c r="M90" s="186">
        <f t="shared" si="11"/>
        <v>50.5</v>
      </c>
      <c r="N90" s="186">
        <f t="shared" si="12"/>
        <v>49.5</v>
      </c>
      <c r="Q90" s="133">
        <f t="shared" si="13"/>
        <v>4.9999999999997158E-2</v>
      </c>
      <c r="R90" s="222">
        <f t="shared" si="14"/>
        <v>9.1827364554632055E-4</v>
      </c>
    </row>
    <row r="91" spans="1:18" x14ac:dyDescent="0.35">
      <c r="A91" s="127" t="s">
        <v>606</v>
      </c>
      <c r="B91" s="21" t="s">
        <v>607</v>
      </c>
      <c r="C91" s="21">
        <v>6</v>
      </c>
      <c r="D91" s="20">
        <v>0.7</v>
      </c>
      <c r="E91" s="135">
        <v>40</v>
      </c>
      <c r="F91" s="106">
        <v>20.5</v>
      </c>
      <c r="G91" s="22" t="s">
        <v>14145</v>
      </c>
      <c r="H91" s="106">
        <f t="shared" si="15"/>
        <v>30.450000000000003</v>
      </c>
      <c r="I91" s="106">
        <f t="shared" si="16"/>
        <v>27.950000000000003</v>
      </c>
      <c r="J91" s="107">
        <f t="shared" si="17"/>
        <v>27.450000000000003</v>
      </c>
      <c r="L91" s="186">
        <f t="shared" si="10"/>
        <v>30.5</v>
      </c>
      <c r="M91" s="186">
        <f t="shared" si="11"/>
        <v>27.95</v>
      </c>
      <c r="N91" s="186">
        <f t="shared" si="12"/>
        <v>27.5</v>
      </c>
      <c r="Q91" s="133">
        <f t="shared" si="13"/>
        <v>4.9999999999997158E-2</v>
      </c>
      <c r="R91" s="222">
        <f t="shared" si="14"/>
        <v>1.642036124794652E-3</v>
      </c>
    </row>
    <row r="92" spans="1:18" x14ac:dyDescent="0.35">
      <c r="A92" s="127" t="s">
        <v>613</v>
      </c>
      <c r="B92" s="21" t="s">
        <v>14830</v>
      </c>
      <c r="C92" s="21">
        <v>6</v>
      </c>
      <c r="D92" s="20">
        <v>0.7</v>
      </c>
      <c r="E92" s="135">
        <v>43</v>
      </c>
      <c r="F92" s="106">
        <v>31.75</v>
      </c>
      <c r="G92" s="22" t="s">
        <v>14146</v>
      </c>
      <c r="H92" s="106">
        <f t="shared" si="15"/>
        <v>44.45</v>
      </c>
      <c r="I92" s="106">
        <f t="shared" si="16"/>
        <v>40.800000000000004</v>
      </c>
      <c r="J92" s="107">
        <f t="shared" si="17"/>
        <v>40.1</v>
      </c>
      <c r="L92" s="186">
        <f t="shared" si="10"/>
        <v>44.5</v>
      </c>
      <c r="M92" s="186">
        <f t="shared" si="11"/>
        <v>40.950000000000003</v>
      </c>
      <c r="N92" s="186">
        <f t="shared" si="12"/>
        <v>40.5</v>
      </c>
      <c r="Q92" s="133">
        <f t="shared" si="13"/>
        <v>4.9999999999997158E-2</v>
      </c>
      <c r="R92" s="222">
        <f t="shared" si="14"/>
        <v>1.1248593925758639E-3</v>
      </c>
    </row>
    <row r="93" spans="1:18" x14ac:dyDescent="0.35">
      <c r="A93" s="127" t="s">
        <v>14831</v>
      </c>
      <c r="B93" s="21" t="s">
        <v>622</v>
      </c>
      <c r="C93" s="21">
        <v>6</v>
      </c>
      <c r="D93" s="20">
        <v>0.7</v>
      </c>
      <c r="E93" s="135">
        <v>43</v>
      </c>
      <c r="F93" s="106">
        <v>36.5</v>
      </c>
      <c r="G93" s="22" t="s">
        <v>14146</v>
      </c>
      <c r="H93" s="106">
        <f t="shared" si="15"/>
        <v>50.25</v>
      </c>
      <c r="I93" s="106">
        <f t="shared" si="16"/>
        <v>46.150000000000006</v>
      </c>
      <c r="J93" s="107">
        <f t="shared" si="17"/>
        <v>45.300000000000004</v>
      </c>
      <c r="L93" s="186">
        <f t="shared" si="10"/>
        <v>50.5</v>
      </c>
      <c r="M93" s="186">
        <f t="shared" si="11"/>
        <v>46.5</v>
      </c>
      <c r="N93" s="186">
        <f t="shared" si="12"/>
        <v>45.5</v>
      </c>
      <c r="Q93" s="133">
        <f t="shared" si="13"/>
        <v>0.25</v>
      </c>
      <c r="R93" s="222">
        <f t="shared" si="14"/>
        <v>4.9751243781094526E-3</v>
      </c>
    </row>
    <row r="94" spans="1:18" x14ac:dyDescent="0.35">
      <c r="A94" s="127" t="s">
        <v>624</v>
      </c>
      <c r="B94" s="21" t="s">
        <v>625</v>
      </c>
      <c r="C94" s="21">
        <v>6</v>
      </c>
      <c r="D94" s="20">
        <v>0.7</v>
      </c>
      <c r="E94" s="135">
        <v>43</v>
      </c>
      <c r="F94" s="106">
        <v>38.5</v>
      </c>
      <c r="G94" s="22" t="s">
        <v>14146</v>
      </c>
      <c r="H94" s="106">
        <f t="shared" si="15"/>
        <v>52.7</v>
      </c>
      <c r="I94" s="106">
        <f t="shared" si="16"/>
        <v>48.35</v>
      </c>
      <c r="J94" s="107">
        <f t="shared" si="17"/>
        <v>47.5</v>
      </c>
      <c r="L94" s="186">
        <f t="shared" si="10"/>
        <v>52.95</v>
      </c>
      <c r="M94" s="186">
        <f t="shared" si="11"/>
        <v>48.5</v>
      </c>
      <c r="N94" s="186">
        <f t="shared" si="12"/>
        <v>47.95</v>
      </c>
      <c r="Q94" s="133">
        <f t="shared" si="13"/>
        <v>0.25</v>
      </c>
      <c r="R94" s="222">
        <f t="shared" si="14"/>
        <v>4.7438330170777986E-3</v>
      </c>
    </row>
    <row r="95" spans="1:18" x14ac:dyDescent="0.35">
      <c r="A95" s="127" t="s">
        <v>617</v>
      </c>
      <c r="B95" s="21" t="s">
        <v>14832</v>
      </c>
      <c r="C95" s="21">
        <v>6</v>
      </c>
      <c r="D95" s="20">
        <v>0.7</v>
      </c>
      <c r="E95" s="135">
        <v>43</v>
      </c>
      <c r="F95" s="106">
        <v>30.5</v>
      </c>
      <c r="G95" s="22" t="s">
        <v>14142</v>
      </c>
      <c r="H95" s="106">
        <f t="shared" si="15"/>
        <v>42.95</v>
      </c>
      <c r="I95" s="106">
        <f t="shared" si="16"/>
        <v>39.400000000000006</v>
      </c>
      <c r="J95" s="107">
        <f t="shared" si="17"/>
        <v>38.700000000000003</v>
      </c>
      <c r="L95" s="186">
        <f t="shared" si="10"/>
        <v>42.95</v>
      </c>
      <c r="M95" s="186">
        <f t="shared" si="11"/>
        <v>39.5</v>
      </c>
      <c r="N95" s="186">
        <f t="shared" si="12"/>
        <v>38.950000000000003</v>
      </c>
      <c r="Q95" s="133">
        <f t="shared" si="13"/>
        <v>0</v>
      </c>
      <c r="R95" s="222">
        <f t="shared" si="14"/>
        <v>0</v>
      </c>
    </row>
    <row r="96" spans="1:18" x14ac:dyDescent="0.35">
      <c r="A96" s="127" t="s">
        <v>639</v>
      </c>
      <c r="B96" s="21" t="s">
        <v>640</v>
      </c>
      <c r="C96" s="21">
        <v>6</v>
      </c>
      <c r="D96" s="20">
        <v>0.7</v>
      </c>
      <c r="E96" s="135">
        <v>40</v>
      </c>
      <c r="F96" s="106">
        <v>17.25</v>
      </c>
      <c r="G96" s="22" t="s">
        <v>14145</v>
      </c>
      <c r="H96" s="106">
        <f t="shared" si="15"/>
        <v>26.5</v>
      </c>
      <c r="I96" s="106">
        <f t="shared" si="16"/>
        <v>24.35</v>
      </c>
      <c r="J96" s="107">
        <f t="shared" si="17"/>
        <v>23.900000000000002</v>
      </c>
      <c r="L96" s="186">
        <f t="shared" si="10"/>
        <v>26.95</v>
      </c>
      <c r="M96" s="186">
        <f t="shared" si="11"/>
        <v>24.5</v>
      </c>
      <c r="N96" s="186">
        <f t="shared" si="12"/>
        <v>23.95</v>
      </c>
      <c r="Q96" s="133">
        <f t="shared" si="13"/>
        <v>0.44999999999999929</v>
      </c>
      <c r="R96" s="222">
        <f t="shared" si="14"/>
        <v>1.698113207547167E-2</v>
      </c>
    </row>
    <row r="97" spans="1:21" x14ac:dyDescent="0.35">
      <c r="A97" s="127" t="s">
        <v>14793</v>
      </c>
      <c r="B97" s="21" t="s">
        <v>14794</v>
      </c>
      <c r="C97" s="21">
        <v>6</v>
      </c>
      <c r="D97" s="20">
        <v>0.7</v>
      </c>
      <c r="E97" s="135">
        <v>46</v>
      </c>
      <c r="F97" s="106">
        <v>35</v>
      </c>
      <c r="G97" s="22" t="s">
        <v>14145</v>
      </c>
      <c r="H97" s="106">
        <f t="shared" si="15"/>
        <v>48.7</v>
      </c>
      <c r="I97" s="106">
        <f t="shared" si="16"/>
        <v>44.7</v>
      </c>
      <c r="J97" s="107">
        <f t="shared" si="17"/>
        <v>43.900000000000006</v>
      </c>
      <c r="L97" s="186">
        <f t="shared" si="10"/>
        <v>48.95</v>
      </c>
      <c r="M97" s="186">
        <f t="shared" si="11"/>
        <v>44.95</v>
      </c>
      <c r="N97" s="186">
        <f t="shared" si="12"/>
        <v>43.95</v>
      </c>
      <c r="Q97" s="133">
        <f t="shared" si="13"/>
        <v>0.25</v>
      </c>
      <c r="R97" s="222">
        <f t="shared" si="14"/>
        <v>5.1334702258726897E-3</v>
      </c>
      <c r="U97" s="133"/>
    </row>
    <row r="98" spans="1:21" x14ac:dyDescent="0.35">
      <c r="A98" s="127" t="s">
        <v>643</v>
      </c>
      <c r="B98" s="21" t="s">
        <v>644</v>
      </c>
      <c r="C98" s="21">
        <v>6</v>
      </c>
      <c r="D98" s="20">
        <v>0.7</v>
      </c>
      <c r="E98" s="135">
        <v>40</v>
      </c>
      <c r="F98" s="106">
        <v>11.35</v>
      </c>
      <c r="G98" s="22" t="s">
        <v>14157</v>
      </c>
      <c r="H98" s="106">
        <f t="shared" si="15"/>
        <v>19.3</v>
      </c>
      <c r="I98" s="106">
        <f t="shared" si="16"/>
        <v>17.7</v>
      </c>
      <c r="J98" s="107">
        <f t="shared" si="17"/>
        <v>17.400000000000002</v>
      </c>
      <c r="L98" s="186">
        <f t="shared" si="10"/>
        <v>19.5</v>
      </c>
      <c r="M98" s="186">
        <f t="shared" si="11"/>
        <v>17.95</v>
      </c>
      <c r="N98" s="186">
        <f t="shared" si="12"/>
        <v>17.5</v>
      </c>
      <c r="Q98" s="133">
        <f t="shared" si="13"/>
        <v>0.19999999999999929</v>
      </c>
      <c r="R98" s="222">
        <f t="shared" si="14"/>
        <v>1.0362694300518097E-2</v>
      </c>
    </row>
    <row r="99" spans="1:21" x14ac:dyDescent="0.35">
      <c r="A99" s="127" t="s">
        <v>648</v>
      </c>
      <c r="B99" s="21" t="s">
        <v>649</v>
      </c>
      <c r="C99" s="21">
        <v>6</v>
      </c>
      <c r="D99" s="20">
        <v>0.7</v>
      </c>
      <c r="E99" s="135">
        <v>40</v>
      </c>
      <c r="F99" s="106">
        <v>14.95</v>
      </c>
      <c r="G99" s="22" t="s">
        <v>14157</v>
      </c>
      <c r="H99" s="106">
        <f t="shared" si="15"/>
        <v>23.700000000000003</v>
      </c>
      <c r="I99" s="106">
        <f t="shared" si="16"/>
        <v>21.75</v>
      </c>
      <c r="J99" s="107">
        <f t="shared" si="17"/>
        <v>21.35</v>
      </c>
      <c r="L99" s="186">
        <f t="shared" si="10"/>
        <v>23.95</v>
      </c>
      <c r="M99" s="186">
        <f t="shared" si="11"/>
        <v>21.95</v>
      </c>
      <c r="N99" s="186">
        <f t="shared" si="12"/>
        <v>21.5</v>
      </c>
      <c r="Q99" s="133">
        <f t="shared" si="13"/>
        <v>0.24999999999999645</v>
      </c>
      <c r="R99" s="222">
        <f t="shared" si="14"/>
        <v>1.0548523206750903E-2</v>
      </c>
    </row>
    <row r="100" spans="1:21" x14ac:dyDescent="0.35">
      <c r="A100" s="127" t="s">
        <v>655</v>
      </c>
      <c r="B100" s="21" t="s">
        <v>656</v>
      </c>
      <c r="C100" s="21">
        <v>6</v>
      </c>
      <c r="D100" s="20">
        <v>0.7</v>
      </c>
      <c r="E100" s="135">
        <v>43.3</v>
      </c>
      <c r="F100" s="106">
        <v>42.5</v>
      </c>
      <c r="G100" s="22" t="s">
        <v>14158</v>
      </c>
      <c r="H100" s="106">
        <f t="shared" si="15"/>
        <v>57.6</v>
      </c>
      <c r="I100" s="106">
        <f t="shared" si="16"/>
        <v>52.900000000000006</v>
      </c>
      <c r="J100" s="107">
        <f t="shared" si="17"/>
        <v>51.95</v>
      </c>
      <c r="L100" s="186">
        <f t="shared" si="10"/>
        <v>57.95</v>
      </c>
      <c r="M100" s="186">
        <f t="shared" si="11"/>
        <v>52.95</v>
      </c>
      <c r="N100" s="186">
        <f t="shared" si="12"/>
        <v>51.95</v>
      </c>
      <c r="Q100" s="133">
        <f t="shared" si="13"/>
        <v>0.35000000000000142</v>
      </c>
      <c r="R100" s="222">
        <f t="shared" si="14"/>
        <v>6.0763888888889133E-3</v>
      </c>
    </row>
    <row r="101" spans="1:21" x14ac:dyDescent="0.35">
      <c r="A101" s="127" t="s">
        <v>14254</v>
      </c>
      <c r="B101" s="21" t="s">
        <v>14255</v>
      </c>
      <c r="C101" s="21">
        <v>6</v>
      </c>
      <c r="D101" s="20">
        <v>0.7</v>
      </c>
      <c r="E101" s="135">
        <v>40</v>
      </c>
      <c r="F101" s="106">
        <v>36.5</v>
      </c>
      <c r="G101" s="22" t="s">
        <v>14144</v>
      </c>
      <c r="H101" s="106">
        <f t="shared" si="15"/>
        <v>50</v>
      </c>
      <c r="I101" s="106">
        <f t="shared" si="16"/>
        <v>45.900000000000006</v>
      </c>
      <c r="J101" s="107">
        <f t="shared" si="17"/>
        <v>45.050000000000004</v>
      </c>
      <c r="L101" s="186">
        <f t="shared" si="10"/>
        <v>50.5</v>
      </c>
      <c r="M101" s="186">
        <f t="shared" si="11"/>
        <v>45.95</v>
      </c>
      <c r="N101" s="186">
        <f t="shared" si="12"/>
        <v>45.5</v>
      </c>
      <c r="Q101" s="133">
        <f t="shared" si="13"/>
        <v>0.5</v>
      </c>
      <c r="R101" s="222">
        <f t="shared" si="14"/>
        <v>0.01</v>
      </c>
    </row>
    <row r="102" spans="1:21" x14ac:dyDescent="0.35">
      <c r="A102" s="127" t="s">
        <v>668</v>
      </c>
      <c r="B102" s="21" t="s">
        <v>669</v>
      </c>
      <c r="C102" s="21">
        <v>6</v>
      </c>
      <c r="D102" s="20">
        <v>0.7</v>
      </c>
      <c r="E102" s="135">
        <v>40</v>
      </c>
      <c r="F102" s="106">
        <v>11.25</v>
      </c>
      <c r="G102" s="22" t="s">
        <v>14144</v>
      </c>
      <c r="H102" s="106">
        <f t="shared" si="15"/>
        <v>19.200000000000003</v>
      </c>
      <c r="I102" s="106">
        <f t="shared" si="16"/>
        <v>17.600000000000001</v>
      </c>
      <c r="J102" s="107">
        <f t="shared" si="17"/>
        <v>17.3</v>
      </c>
      <c r="L102" s="186">
        <f t="shared" si="10"/>
        <v>19.5</v>
      </c>
      <c r="M102" s="186">
        <f t="shared" si="11"/>
        <v>17.95</v>
      </c>
      <c r="N102" s="186">
        <f t="shared" si="12"/>
        <v>17.5</v>
      </c>
      <c r="Q102" s="133">
        <f t="shared" si="13"/>
        <v>0.29999999999999716</v>
      </c>
      <c r="R102" s="222">
        <f t="shared" si="14"/>
        <v>1.5624999999999849E-2</v>
      </c>
    </row>
    <row r="103" spans="1:21" x14ac:dyDescent="0.35">
      <c r="A103" s="127" t="s">
        <v>684</v>
      </c>
      <c r="B103" s="21" t="s">
        <v>685</v>
      </c>
      <c r="C103" s="21">
        <v>6</v>
      </c>
      <c r="D103" s="20">
        <v>0.7</v>
      </c>
      <c r="E103" s="135">
        <v>40</v>
      </c>
      <c r="F103" s="106">
        <v>12.5</v>
      </c>
      <c r="G103" s="22" t="s">
        <v>14144</v>
      </c>
      <c r="H103" s="106">
        <f t="shared" si="15"/>
        <v>20.700000000000003</v>
      </c>
      <c r="I103" s="106">
        <f t="shared" si="16"/>
        <v>19</v>
      </c>
      <c r="J103" s="107">
        <f t="shared" si="17"/>
        <v>18.650000000000002</v>
      </c>
      <c r="L103" s="186">
        <f t="shared" si="10"/>
        <v>20.95</v>
      </c>
      <c r="M103" s="186">
        <f t="shared" si="11"/>
        <v>19.5</v>
      </c>
      <c r="N103" s="186">
        <f t="shared" si="12"/>
        <v>18.95</v>
      </c>
      <c r="Q103" s="133">
        <f t="shared" si="13"/>
        <v>0.24999999999999645</v>
      </c>
      <c r="R103" s="222">
        <f t="shared" si="14"/>
        <v>1.2077294685990165E-2</v>
      </c>
    </row>
    <row r="104" spans="1:21" x14ac:dyDescent="0.35">
      <c r="A104" s="127" t="s">
        <v>14636</v>
      </c>
      <c r="B104" s="21" t="s">
        <v>14637</v>
      </c>
      <c r="C104" s="21">
        <v>6</v>
      </c>
      <c r="D104" s="20">
        <v>0.7</v>
      </c>
      <c r="E104" s="135">
        <v>37.5</v>
      </c>
      <c r="F104" s="106">
        <v>7.25</v>
      </c>
      <c r="G104" s="22" t="s">
        <v>14160</v>
      </c>
      <c r="H104" s="106">
        <f t="shared" si="15"/>
        <v>14.100000000000001</v>
      </c>
      <c r="I104" s="106">
        <f t="shared" si="16"/>
        <v>12.950000000000001</v>
      </c>
      <c r="J104" s="107">
        <f t="shared" si="17"/>
        <v>12.700000000000001</v>
      </c>
      <c r="L104" s="186">
        <f t="shared" si="10"/>
        <v>14.5</v>
      </c>
      <c r="M104" s="186">
        <f t="shared" si="11"/>
        <v>12.95</v>
      </c>
      <c r="N104" s="186">
        <f t="shared" si="12"/>
        <v>12.95</v>
      </c>
      <c r="Q104" s="133">
        <f t="shared" si="13"/>
        <v>0.39999999999999858</v>
      </c>
      <c r="R104" s="222">
        <f t="shared" si="14"/>
        <v>2.836879432624103E-2</v>
      </c>
    </row>
    <row r="105" spans="1:21" x14ac:dyDescent="0.35">
      <c r="A105" s="127" t="s">
        <v>14833</v>
      </c>
      <c r="B105" s="21" t="s">
        <v>14834</v>
      </c>
      <c r="C105" s="21">
        <v>6</v>
      </c>
      <c r="D105" s="20">
        <v>0.7</v>
      </c>
      <c r="E105" s="135">
        <v>43</v>
      </c>
      <c r="F105" s="106">
        <v>22.5</v>
      </c>
      <c r="G105" s="22" t="s">
        <v>14150</v>
      </c>
      <c r="H105" s="106">
        <f t="shared" si="15"/>
        <v>33.15</v>
      </c>
      <c r="I105" s="106">
        <f t="shared" si="16"/>
        <v>30.450000000000003</v>
      </c>
      <c r="J105" s="107">
        <f t="shared" si="17"/>
        <v>29.900000000000002</v>
      </c>
      <c r="L105" s="186">
        <f t="shared" si="10"/>
        <v>33.5</v>
      </c>
      <c r="M105" s="186">
        <f t="shared" si="11"/>
        <v>30.5</v>
      </c>
      <c r="N105" s="186">
        <f t="shared" si="12"/>
        <v>29.95</v>
      </c>
      <c r="Q105" s="133">
        <f t="shared" si="13"/>
        <v>0.35000000000000142</v>
      </c>
      <c r="R105" s="222">
        <f t="shared" si="14"/>
        <v>1.0558069381598837E-2</v>
      </c>
    </row>
    <row r="106" spans="1:21" x14ac:dyDescent="0.35">
      <c r="A106" s="127" t="s">
        <v>740</v>
      </c>
      <c r="B106" s="21" t="s">
        <v>741</v>
      </c>
      <c r="C106" s="21">
        <v>6</v>
      </c>
      <c r="D106" s="20">
        <v>0.7</v>
      </c>
      <c r="E106" s="135">
        <v>43</v>
      </c>
      <c r="F106" s="106">
        <v>46.5</v>
      </c>
      <c r="G106" s="22" t="s">
        <v>14150</v>
      </c>
      <c r="H106" s="106">
        <f t="shared" si="15"/>
        <v>62.45</v>
      </c>
      <c r="I106" s="106">
        <f t="shared" si="16"/>
        <v>57.35</v>
      </c>
      <c r="J106" s="107">
        <f t="shared" si="17"/>
        <v>56.300000000000004</v>
      </c>
      <c r="L106" s="186">
        <f t="shared" si="10"/>
        <v>62.5</v>
      </c>
      <c r="M106" s="186">
        <f t="shared" si="11"/>
        <v>57.5</v>
      </c>
      <c r="N106" s="186">
        <f t="shared" si="12"/>
        <v>56.5</v>
      </c>
      <c r="Q106" s="133">
        <f t="shared" si="13"/>
        <v>4.9999999999997158E-2</v>
      </c>
      <c r="R106" s="222">
        <f t="shared" si="14"/>
        <v>8.0064051240988235E-4</v>
      </c>
    </row>
    <row r="107" spans="1:21" x14ac:dyDescent="0.35">
      <c r="A107" s="127" t="s">
        <v>14504</v>
      </c>
      <c r="B107" s="21" t="s">
        <v>14505</v>
      </c>
      <c r="C107" s="21">
        <v>3</v>
      </c>
      <c r="D107" s="20">
        <v>0.7</v>
      </c>
      <c r="E107" s="135">
        <v>43</v>
      </c>
      <c r="F107" s="106">
        <v>23.5</v>
      </c>
      <c r="G107" s="22" t="s">
        <v>14162</v>
      </c>
      <c r="H107" s="106">
        <f t="shared" si="15"/>
        <v>34.4</v>
      </c>
      <c r="I107" s="106">
        <f t="shared" si="16"/>
        <v>31.55</v>
      </c>
      <c r="J107" s="107">
        <f t="shared" si="17"/>
        <v>31</v>
      </c>
      <c r="L107" s="186">
        <f t="shared" ref="L107:L159" si="18">IF(AND(H107-INT(H107)&gt;=0,H107-INT(H107)&lt;0.5),INT(H107)+0.5,IF(AND(H107-INT(H107)&gt;=0.5,H107-INT(H107)&lt;1),INT(H107)+0.95,H107))</f>
        <v>34.5</v>
      </c>
      <c r="M107" s="186">
        <f t="shared" ref="M107:M159" si="19">IF(AND(I107-INT(I107)&gt;=0,I107-INT(I107)&lt;0.5),INT(I107)+0.5,IF(AND(I107-INT(I107)&gt;=0.5,I107-INT(I107)&lt;1),INT(I107)+0.95,I107))</f>
        <v>31.95</v>
      </c>
      <c r="N107" s="186">
        <f t="shared" ref="N107:N159" si="20">IF(AND(J107-INT(J107)&gt;=0,J107-INT(J107)&lt;0.5),INT(J107)+0.5,IF(AND(J107-INT(J107)&gt;=0.5,J107-INT(J107)&lt;1),INT(J107)+0.95,J107))</f>
        <v>31.5</v>
      </c>
      <c r="Q107" s="133">
        <f t="shared" ref="Q107:Q159" si="21">L107-H107</f>
        <v>0.10000000000000142</v>
      </c>
      <c r="R107" s="222">
        <f t="shared" ref="R107:R159" si="22">Q107/H107</f>
        <v>2.9069767441860881E-3</v>
      </c>
    </row>
    <row r="108" spans="1:21" x14ac:dyDescent="0.35">
      <c r="A108" s="127" t="s">
        <v>776</v>
      </c>
      <c r="B108" s="21" t="s">
        <v>777</v>
      </c>
      <c r="C108" s="21">
        <v>6</v>
      </c>
      <c r="D108" s="20">
        <v>0.7</v>
      </c>
      <c r="E108" s="135">
        <v>43</v>
      </c>
      <c r="F108" s="106">
        <v>22.5</v>
      </c>
      <c r="G108" s="22" t="s">
        <v>14144</v>
      </c>
      <c r="H108" s="106">
        <f t="shared" si="15"/>
        <v>33.15</v>
      </c>
      <c r="I108" s="106">
        <f t="shared" si="16"/>
        <v>30.450000000000003</v>
      </c>
      <c r="J108" s="107">
        <f t="shared" si="17"/>
        <v>29.900000000000002</v>
      </c>
      <c r="L108" s="186">
        <f t="shared" si="18"/>
        <v>33.5</v>
      </c>
      <c r="M108" s="186">
        <f t="shared" si="19"/>
        <v>30.5</v>
      </c>
      <c r="N108" s="186">
        <f t="shared" si="20"/>
        <v>29.95</v>
      </c>
      <c r="Q108" s="133">
        <f t="shared" si="21"/>
        <v>0.35000000000000142</v>
      </c>
      <c r="R108" s="222">
        <f t="shared" si="22"/>
        <v>1.0558069381598837E-2</v>
      </c>
    </row>
    <row r="109" spans="1:21" x14ac:dyDescent="0.35">
      <c r="A109" s="127" t="s">
        <v>14835</v>
      </c>
      <c r="B109" s="21" t="s">
        <v>14836</v>
      </c>
      <c r="C109" s="21">
        <v>6</v>
      </c>
      <c r="D109" s="20">
        <v>0.7</v>
      </c>
      <c r="E109" s="135">
        <v>43</v>
      </c>
      <c r="F109" s="106">
        <v>89.95</v>
      </c>
      <c r="G109" s="22" t="s">
        <v>14144</v>
      </c>
      <c r="H109" s="106">
        <f t="shared" si="15"/>
        <v>115.45</v>
      </c>
      <c r="I109" s="106">
        <f t="shared" si="16"/>
        <v>106</v>
      </c>
      <c r="J109" s="107">
        <f t="shared" si="17"/>
        <v>104.10000000000001</v>
      </c>
      <c r="L109" s="186">
        <f t="shared" si="18"/>
        <v>115.5</v>
      </c>
      <c r="M109" s="186">
        <f t="shared" si="19"/>
        <v>106.5</v>
      </c>
      <c r="N109" s="186">
        <f t="shared" si="20"/>
        <v>104.5</v>
      </c>
      <c r="Q109" s="133">
        <f t="shared" si="21"/>
        <v>4.9999999999997158E-2</v>
      </c>
      <c r="R109" s="222">
        <f t="shared" si="22"/>
        <v>4.3308791684709534E-4</v>
      </c>
    </row>
    <row r="110" spans="1:21" x14ac:dyDescent="0.35">
      <c r="A110" s="127" t="s">
        <v>780</v>
      </c>
      <c r="B110" s="21" t="s">
        <v>14837</v>
      </c>
      <c r="C110" s="21">
        <v>6</v>
      </c>
      <c r="D110" s="20">
        <v>0.7</v>
      </c>
      <c r="E110" s="135">
        <v>43</v>
      </c>
      <c r="F110" s="106">
        <v>17.5</v>
      </c>
      <c r="G110" s="22" t="s">
        <v>14144</v>
      </c>
      <c r="H110" s="106">
        <f t="shared" si="15"/>
        <v>27.05</v>
      </c>
      <c r="I110" s="106">
        <f t="shared" si="16"/>
        <v>24.85</v>
      </c>
      <c r="J110" s="107">
        <f t="shared" si="17"/>
        <v>24.400000000000002</v>
      </c>
      <c r="L110" s="186">
        <f t="shared" si="18"/>
        <v>27.5</v>
      </c>
      <c r="M110" s="186">
        <f t="shared" si="19"/>
        <v>24.95</v>
      </c>
      <c r="N110" s="186">
        <f t="shared" si="20"/>
        <v>24.5</v>
      </c>
      <c r="Q110" s="133">
        <f t="shared" si="21"/>
        <v>0.44999999999999929</v>
      </c>
      <c r="R110" s="222">
        <f t="shared" si="22"/>
        <v>1.6635859519408477E-2</v>
      </c>
    </row>
    <row r="111" spans="1:21" x14ac:dyDescent="0.35">
      <c r="A111" s="127" t="s">
        <v>783</v>
      </c>
      <c r="B111" s="21" t="s">
        <v>784</v>
      </c>
      <c r="C111" s="21">
        <v>6</v>
      </c>
      <c r="D111" s="20">
        <v>0.7</v>
      </c>
      <c r="E111" s="135">
        <v>40</v>
      </c>
      <c r="F111" s="106">
        <v>15.95</v>
      </c>
      <c r="G111" s="22" t="s">
        <v>14144</v>
      </c>
      <c r="H111" s="106">
        <f t="shared" si="15"/>
        <v>24.900000000000002</v>
      </c>
      <c r="I111" s="106">
        <f t="shared" si="16"/>
        <v>22.85</v>
      </c>
      <c r="J111" s="107">
        <f t="shared" si="17"/>
        <v>22.450000000000003</v>
      </c>
      <c r="L111" s="186">
        <f t="shared" si="18"/>
        <v>24.95</v>
      </c>
      <c r="M111" s="186">
        <f t="shared" si="19"/>
        <v>22.95</v>
      </c>
      <c r="N111" s="186">
        <f t="shared" si="20"/>
        <v>22.5</v>
      </c>
      <c r="Q111" s="133">
        <f t="shared" si="21"/>
        <v>4.9999999999997158E-2</v>
      </c>
      <c r="R111" s="222">
        <f t="shared" si="22"/>
        <v>2.008032128513942E-3</v>
      </c>
    </row>
    <row r="112" spans="1:21" x14ac:dyDescent="0.35">
      <c r="A112" s="127" t="s">
        <v>792</v>
      </c>
      <c r="B112" s="21" t="s">
        <v>788</v>
      </c>
      <c r="C112" s="21">
        <v>12</v>
      </c>
      <c r="D112" s="20">
        <v>0.7</v>
      </c>
      <c r="E112" s="135">
        <v>40</v>
      </c>
      <c r="F112" s="106">
        <v>18</v>
      </c>
      <c r="G112" s="22" t="s">
        <v>14159</v>
      </c>
      <c r="H112" s="106">
        <f t="shared" si="15"/>
        <v>27.400000000000002</v>
      </c>
      <c r="I112" s="106">
        <f t="shared" si="16"/>
        <v>25.150000000000002</v>
      </c>
      <c r="J112" s="107">
        <f t="shared" si="17"/>
        <v>24.700000000000003</v>
      </c>
      <c r="L112" s="186">
        <f t="shared" si="18"/>
        <v>27.5</v>
      </c>
      <c r="M112" s="186">
        <f t="shared" si="19"/>
        <v>25.5</v>
      </c>
      <c r="N112" s="186">
        <f t="shared" si="20"/>
        <v>24.95</v>
      </c>
      <c r="Q112" s="133">
        <f t="shared" si="21"/>
        <v>9.9999999999997868E-2</v>
      </c>
      <c r="R112" s="222">
        <f t="shared" si="22"/>
        <v>3.6496350364962722E-3</v>
      </c>
    </row>
    <row r="113" spans="1:18" x14ac:dyDescent="0.35">
      <c r="A113" s="127" t="s">
        <v>799</v>
      </c>
      <c r="B113" s="21" t="s">
        <v>800</v>
      </c>
      <c r="C113" s="21">
        <v>12</v>
      </c>
      <c r="D113" s="20">
        <v>0.7</v>
      </c>
      <c r="E113" s="135">
        <v>40</v>
      </c>
      <c r="F113" s="106">
        <v>10.5</v>
      </c>
      <c r="G113" s="22" t="s">
        <v>14159</v>
      </c>
      <c r="H113" s="106">
        <f t="shared" si="15"/>
        <v>18.25</v>
      </c>
      <c r="I113" s="106">
        <f t="shared" si="16"/>
        <v>16.75</v>
      </c>
      <c r="J113" s="107">
        <f t="shared" si="17"/>
        <v>16.45</v>
      </c>
      <c r="L113" s="186">
        <f t="shared" si="18"/>
        <v>18.5</v>
      </c>
      <c r="M113" s="186">
        <f t="shared" si="19"/>
        <v>16.95</v>
      </c>
      <c r="N113" s="186">
        <f t="shared" si="20"/>
        <v>16.5</v>
      </c>
      <c r="Q113" s="133">
        <f t="shared" si="21"/>
        <v>0.25</v>
      </c>
      <c r="R113" s="222">
        <f t="shared" si="22"/>
        <v>1.3698630136986301E-2</v>
      </c>
    </row>
    <row r="114" spans="1:18" x14ac:dyDescent="0.35">
      <c r="A114" s="127" t="s">
        <v>803</v>
      </c>
      <c r="B114" s="21" t="s">
        <v>804</v>
      </c>
      <c r="C114" s="21">
        <v>12</v>
      </c>
      <c r="D114" s="20">
        <v>0.7</v>
      </c>
      <c r="E114" s="135">
        <v>35</v>
      </c>
      <c r="F114" s="106">
        <v>12.55</v>
      </c>
      <c r="G114" s="22" t="s">
        <v>14159</v>
      </c>
      <c r="H114" s="106">
        <f t="shared" si="15"/>
        <v>20.3</v>
      </c>
      <c r="I114" s="106">
        <f t="shared" si="16"/>
        <v>18.650000000000002</v>
      </c>
      <c r="J114" s="107">
        <f t="shared" si="17"/>
        <v>18.350000000000001</v>
      </c>
      <c r="L114" s="186">
        <f t="shared" si="18"/>
        <v>20.5</v>
      </c>
      <c r="M114" s="186">
        <f t="shared" si="19"/>
        <v>18.95</v>
      </c>
      <c r="N114" s="186">
        <f t="shared" si="20"/>
        <v>18.5</v>
      </c>
      <c r="Q114" s="133">
        <f t="shared" si="21"/>
        <v>0.19999999999999929</v>
      </c>
      <c r="R114" s="222">
        <f t="shared" si="22"/>
        <v>9.8522167487684383E-3</v>
      </c>
    </row>
    <row r="115" spans="1:18" x14ac:dyDescent="0.35">
      <c r="A115" s="127" t="s">
        <v>811</v>
      </c>
      <c r="B115" s="21" t="s">
        <v>812</v>
      </c>
      <c r="C115" s="21">
        <v>6</v>
      </c>
      <c r="D115" s="20">
        <v>0.7</v>
      </c>
      <c r="E115" s="135">
        <v>46</v>
      </c>
      <c r="F115" s="106">
        <v>36.5</v>
      </c>
      <c r="G115" s="22" t="s">
        <v>14145</v>
      </c>
      <c r="H115" s="106">
        <f t="shared" si="15"/>
        <v>50.5</v>
      </c>
      <c r="I115" s="106">
        <f t="shared" si="16"/>
        <v>46.400000000000006</v>
      </c>
      <c r="J115" s="107">
        <f t="shared" si="17"/>
        <v>45.550000000000004</v>
      </c>
      <c r="L115" s="186">
        <f t="shared" si="18"/>
        <v>50.95</v>
      </c>
      <c r="M115" s="186">
        <f t="shared" si="19"/>
        <v>46.5</v>
      </c>
      <c r="N115" s="186">
        <f t="shared" si="20"/>
        <v>45.95</v>
      </c>
      <c r="Q115" s="133">
        <f t="shared" si="21"/>
        <v>0.45000000000000284</v>
      </c>
      <c r="R115" s="222">
        <f t="shared" si="22"/>
        <v>8.9108910891089674E-3</v>
      </c>
    </row>
    <row r="116" spans="1:18" x14ac:dyDescent="0.35">
      <c r="A116" s="127" t="s">
        <v>815</v>
      </c>
      <c r="B116" s="21" t="s">
        <v>816</v>
      </c>
      <c r="C116" s="21">
        <v>6</v>
      </c>
      <c r="D116" s="20">
        <v>0.7</v>
      </c>
      <c r="E116" s="135">
        <v>46.2</v>
      </c>
      <c r="F116" s="106">
        <v>215</v>
      </c>
      <c r="G116" s="22" t="s">
        <v>14145</v>
      </c>
      <c r="H116" s="106">
        <f t="shared" si="15"/>
        <v>268.3</v>
      </c>
      <c r="I116" s="106">
        <f t="shared" si="16"/>
        <v>246.3</v>
      </c>
      <c r="J116" s="107">
        <f t="shared" si="17"/>
        <v>241.9</v>
      </c>
      <c r="L116" s="186">
        <f t="shared" si="18"/>
        <v>268.5</v>
      </c>
      <c r="M116" s="186">
        <f t="shared" si="19"/>
        <v>246.5</v>
      </c>
      <c r="N116" s="186">
        <f t="shared" si="20"/>
        <v>241.95</v>
      </c>
      <c r="Q116" s="133">
        <f t="shared" si="21"/>
        <v>0.19999999999998863</v>
      </c>
      <c r="R116" s="222">
        <f t="shared" si="22"/>
        <v>7.4543421543044584E-4</v>
      </c>
    </row>
    <row r="117" spans="1:18" x14ac:dyDescent="0.35">
      <c r="A117" s="127" t="s">
        <v>819</v>
      </c>
      <c r="B117" s="21" t="s">
        <v>820</v>
      </c>
      <c r="C117" s="21">
        <v>6</v>
      </c>
      <c r="D117" s="20">
        <v>0.7</v>
      </c>
      <c r="E117" s="135">
        <v>51</v>
      </c>
      <c r="F117" s="106">
        <v>1350</v>
      </c>
      <c r="G117" s="22" t="s">
        <v>14145</v>
      </c>
      <c r="H117" s="106">
        <f t="shared" si="15"/>
        <v>1653.45</v>
      </c>
      <c r="I117" s="106">
        <f t="shared" si="16"/>
        <v>1517.9</v>
      </c>
      <c r="J117" s="107">
        <f t="shared" si="17"/>
        <v>1490.8000000000002</v>
      </c>
      <c r="L117" s="186">
        <f t="shared" si="18"/>
        <v>1653.5</v>
      </c>
      <c r="M117" s="186">
        <f t="shared" si="19"/>
        <v>1517.95</v>
      </c>
      <c r="N117" s="186">
        <f t="shared" si="20"/>
        <v>1490.95</v>
      </c>
      <c r="Q117" s="133">
        <f t="shared" si="21"/>
        <v>4.9999999999954525E-2</v>
      </c>
      <c r="R117" s="222">
        <f t="shared" si="22"/>
        <v>3.0239801626873825E-5</v>
      </c>
    </row>
    <row r="118" spans="1:18" x14ac:dyDescent="0.35">
      <c r="A118" s="127" t="s">
        <v>826</v>
      </c>
      <c r="B118" s="21" t="s">
        <v>827</v>
      </c>
      <c r="C118" s="21">
        <v>6</v>
      </c>
      <c r="D118" s="20">
        <v>0.7</v>
      </c>
      <c r="E118" s="135">
        <v>47.4</v>
      </c>
      <c r="F118" s="106">
        <v>25</v>
      </c>
      <c r="G118" s="22" t="s">
        <v>14145</v>
      </c>
      <c r="H118" s="106">
        <f t="shared" si="15"/>
        <v>36.6</v>
      </c>
      <c r="I118" s="106">
        <f t="shared" si="16"/>
        <v>33.6</v>
      </c>
      <c r="J118" s="107">
        <f t="shared" si="17"/>
        <v>33</v>
      </c>
      <c r="L118" s="186">
        <f t="shared" si="18"/>
        <v>36.950000000000003</v>
      </c>
      <c r="M118" s="186">
        <f t="shared" si="19"/>
        <v>33.950000000000003</v>
      </c>
      <c r="N118" s="186">
        <f t="shared" si="20"/>
        <v>33.5</v>
      </c>
      <c r="Q118" s="133">
        <f t="shared" si="21"/>
        <v>0.35000000000000142</v>
      </c>
      <c r="R118" s="222">
        <f t="shared" si="22"/>
        <v>9.5628415300546832E-3</v>
      </c>
    </row>
    <row r="119" spans="1:18" x14ac:dyDescent="0.35">
      <c r="A119" s="127" t="s">
        <v>14638</v>
      </c>
      <c r="B119" s="21" t="s">
        <v>830</v>
      </c>
      <c r="C119" s="21">
        <v>6</v>
      </c>
      <c r="D119" s="20">
        <v>0.7</v>
      </c>
      <c r="E119" s="135">
        <v>46.6</v>
      </c>
      <c r="F119" s="106">
        <v>32.5</v>
      </c>
      <c r="G119" s="22" t="s">
        <v>14145</v>
      </c>
      <c r="H119" s="106">
        <f t="shared" si="15"/>
        <v>45.7</v>
      </c>
      <c r="I119" s="106">
        <f t="shared" si="16"/>
        <v>41.95</v>
      </c>
      <c r="J119" s="107">
        <f t="shared" si="17"/>
        <v>41.2</v>
      </c>
      <c r="L119" s="186">
        <f t="shared" si="18"/>
        <v>45.95</v>
      </c>
      <c r="M119" s="186">
        <f t="shared" si="19"/>
        <v>41.95</v>
      </c>
      <c r="N119" s="186">
        <f t="shared" si="20"/>
        <v>41.5</v>
      </c>
      <c r="Q119" s="133">
        <f t="shared" si="21"/>
        <v>0.25</v>
      </c>
      <c r="R119" s="222">
        <f t="shared" si="22"/>
        <v>5.4704595185995622E-3</v>
      </c>
    </row>
    <row r="120" spans="1:18" x14ac:dyDescent="0.35">
      <c r="A120" s="127" t="s">
        <v>831</v>
      </c>
      <c r="B120" s="21" t="s">
        <v>832</v>
      </c>
      <c r="C120" s="21">
        <v>6</v>
      </c>
      <c r="D120" s="20">
        <v>0.7</v>
      </c>
      <c r="E120" s="135">
        <v>46</v>
      </c>
      <c r="F120" s="106">
        <v>145</v>
      </c>
      <c r="G120" s="22" t="s">
        <v>14145</v>
      </c>
      <c r="H120" s="106">
        <f t="shared" si="15"/>
        <v>182.9</v>
      </c>
      <c r="I120" s="106">
        <f t="shared" si="16"/>
        <v>167.9</v>
      </c>
      <c r="J120" s="107">
        <f t="shared" si="17"/>
        <v>164.9</v>
      </c>
      <c r="L120" s="186">
        <f t="shared" si="18"/>
        <v>182.95</v>
      </c>
      <c r="M120" s="186">
        <f t="shared" si="19"/>
        <v>167.95</v>
      </c>
      <c r="N120" s="186">
        <f t="shared" si="20"/>
        <v>164.95</v>
      </c>
      <c r="Q120" s="133">
        <f t="shared" si="21"/>
        <v>4.9999999999982947E-2</v>
      </c>
      <c r="R120" s="222">
        <f t="shared" si="22"/>
        <v>2.7337342810269515E-4</v>
      </c>
    </row>
    <row r="121" spans="1:18" x14ac:dyDescent="0.35">
      <c r="A121" s="127" t="s">
        <v>835</v>
      </c>
      <c r="B121" s="21" t="s">
        <v>836</v>
      </c>
      <c r="C121" s="21">
        <v>6</v>
      </c>
      <c r="D121" s="20">
        <v>0.7</v>
      </c>
      <c r="E121" s="135">
        <v>57.1</v>
      </c>
      <c r="F121" s="106">
        <v>57.5</v>
      </c>
      <c r="G121" s="22" t="s">
        <v>14145</v>
      </c>
      <c r="H121" s="106">
        <f t="shared" si="15"/>
        <v>77.100000000000009</v>
      </c>
      <c r="I121" s="106">
        <f t="shared" si="16"/>
        <v>70.8</v>
      </c>
      <c r="J121" s="107">
        <f t="shared" si="17"/>
        <v>69.55</v>
      </c>
      <c r="L121" s="186">
        <f t="shared" si="18"/>
        <v>77.5</v>
      </c>
      <c r="M121" s="186">
        <f t="shared" si="19"/>
        <v>70.95</v>
      </c>
      <c r="N121" s="186">
        <f t="shared" si="20"/>
        <v>69.95</v>
      </c>
      <c r="Q121" s="133">
        <f t="shared" si="21"/>
        <v>0.39999999999999147</v>
      </c>
      <c r="R121" s="222">
        <f t="shared" si="22"/>
        <v>5.1880674448766722E-3</v>
      </c>
    </row>
    <row r="122" spans="1:18" x14ac:dyDescent="0.35">
      <c r="A122" s="127" t="s">
        <v>843</v>
      </c>
      <c r="B122" s="21" t="s">
        <v>844</v>
      </c>
      <c r="C122" s="21">
        <v>6</v>
      </c>
      <c r="D122" s="20">
        <v>1</v>
      </c>
      <c r="E122" s="135">
        <v>46</v>
      </c>
      <c r="F122" s="106">
        <v>88.5</v>
      </c>
      <c r="G122" s="22" t="s">
        <v>14145</v>
      </c>
      <c r="H122" s="106">
        <f t="shared" si="15"/>
        <v>115.7</v>
      </c>
      <c r="I122" s="106">
        <f t="shared" si="16"/>
        <v>106.2</v>
      </c>
      <c r="J122" s="107">
        <f t="shared" si="17"/>
        <v>104.30000000000001</v>
      </c>
      <c r="L122" s="186">
        <f t="shared" si="18"/>
        <v>115.95</v>
      </c>
      <c r="M122" s="186">
        <f t="shared" si="19"/>
        <v>106.5</v>
      </c>
      <c r="N122" s="186">
        <f t="shared" si="20"/>
        <v>104.5</v>
      </c>
      <c r="Q122" s="133">
        <f t="shared" si="21"/>
        <v>0.25</v>
      </c>
      <c r="R122" s="222">
        <f t="shared" si="22"/>
        <v>2.1607605877268796E-3</v>
      </c>
    </row>
    <row r="123" spans="1:18" x14ac:dyDescent="0.35">
      <c r="A123" s="127" t="s">
        <v>847</v>
      </c>
      <c r="B123" s="21" t="s">
        <v>848</v>
      </c>
      <c r="C123" s="21">
        <v>6</v>
      </c>
      <c r="D123" s="20">
        <v>0.7</v>
      </c>
      <c r="E123" s="135">
        <v>54.2</v>
      </c>
      <c r="F123" s="106">
        <v>54.5</v>
      </c>
      <c r="G123" s="22" t="s">
        <v>14145</v>
      </c>
      <c r="H123" s="106">
        <f t="shared" si="15"/>
        <v>73.2</v>
      </c>
      <c r="I123" s="106">
        <f t="shared" si="16"/>
        <v>67.2</v>
      </c>
      <c r="J123" s="107">
        <f t="shared" si="17"/>
        <v>66</v>
      </c>
      <c r="L123" s="186">
        <f t="shared" si="18"/>
        <v>73.5</v>
      </c>
      <c r="M123" s="186">
        <f t="shared" si="19"/>
        <v>67.5</v>
      </c>
      <c r="N123" s="186">
        <f t="shared" si="20"/>
        <v>66.5</v>
      </c>
      <c r="Q123" s="133">
        <f t="shared" si="21"/>
        <v>0.29999999999999716</v>
      </c>
      <c r="R123" s="222">
        <f t="shared" si="22"/>
        <v>4.0983606557376661E-3</v>
      </c>
    </row>
    <row r="124" spans="1:18" x14ac:dyDescent="0.35">
      <c r="A124" s="127" t="s">
        <v>851</v>
      </c>
      <c r="B124" s="21" t="s">
        <v>852</v>
      </c>
      <c r="C124" s="21">
        <v>6</v>
      </c>
      <c r="D124" s="20">
        <v>0.7</v>
      </c>
      <c r="E124" s="135">
        <v>46</v>
      </c>
      <c r="F124" s="106">
        <v>29.25</v>
      </c>
      <c r="G124" s="22" t="s">
        <v>14145</v>
      </c>
      <c r="H124" s="106">
        <f t="shared" si="15"/>
        <v>41.650000000000006</v>
      </c>
      <c r="I124" s="106">
        <f t="shared" si="16"/>
        <v>38.25</v>
      </c>
      <c r="J124" s="107">
        <f t="shared" si="17"/>
        <v>37.550000000000004</v>
      </c>
      <c r="L124" s="186">
        <f t="shared" si="18"/>
        <v>41.95</v>
      </c>
      <c r="M124" s="186">
        <f t="shared" si="19"/>
        <v>38.5</v>
      </c>
      <c r="N124" s="186">
        <f t="shared" si="20"/>
        <v>37.950000000000003</v>
      </c>
      <c r="Q124" s="133">
        <f t="shared" si="21"/>
        <v>0.29999999999999716</v>
      </c>
      <c r="R124" s="222">
        <f t="shared" si="22"/>
        <v>7.2028811524609149E-3</v>
      </c>
    </row>
    <row r="125" spans="1:18" x14ac:dyDescent="0.35">
      <c r="A125" s="127" t="s">
        <v>855</v>
      </c>
      <c r="B125" s="21" t="s">
        <v>856</v>
      </c>
      <c r="C125" s="21">
        <v>6</v>
      </c>
      <c r="D125" s="20">
        <v>0.7</v>
      </c>
      <c r="E125" s="135">
        <v>40</v>
      </c>
      <c r="F125" s="106">
        <v>12.95</v>
      </c>
      <c r="G125" s="22" t="s">
        <v>14145</v>
      </c>
      <c r="H125" s="106">
        <f t="shared" si="15"/>
        <v>21.25</v>
      </c>
      <c r="I125" s="106">
        <f t="shared" si="16"/>
        <v>19.5</v>
      </c>
      <c r="J125" s="107">
        <f t="shared" si="17"/>
        <v>19.150000000000002</v>
      </c>
      <c r="L125" s="186">
        <f t="shared" si="18"/>
        <v>21.5</v>
      </c>
      <c r="M125" s="186">
        <f t="shared" si="19"/>
        <v>19.95</v>
      </c>
      <c r="N125" s="186">
        <f t="shared" si="20"/>
        <v>19.5</v>
      </c>
      <c r="Q125" s="133">
        <f t="shared" si="21"/>
        <v>0.25</v>
      </c>
      <c r="R125" s="222">
        <f t="shared" si="22"/>
        <v>1.1764705882352941E-2</v>
      </c>
    </row>
    <row r="126" spans="1:18" x14ac:dyDescent="0.35">
      <c r="A126" s="127" t="s">
        <v>859</v>
      </c>
      <c r="B126" s="21" t="s">
        <v>860</v>
      </c>
      <c r="C126" s="21">
        <v>6</v>
      </c>
      <c r="D126" s="20">
        <v>1</v>
      </c>
      <c r="E126" s="135">
        <v>40</v>
      </c>
      <c r="F126" s="106">
        <v>22.5</v>
      </c>
      <c r="G126" s="22" t="s">
        <v>14145</v>
      </c>
      <c r="H126" s="106">
        <f t="shared" si="15"/>
        <v>34.4</v>
      </c>
      <c r="I126" s="106">
        <f t="shared" si="16"/>
        <v>31.6</v>
      </c>
      <c r="J126" s="107">
        <f t="shared" si="17"/>
        <v>31.05</v>
      </c>
      <c r="L126" s="186">
        <f t="shared" si="18"/>
        <v>34.5</v>
      </c>
      <c r="M126" s="186">
        <f t="shared" si="19"/>
        <v>31.95</v>
      </c>
      <c r="N126" s="186">
        <f t="shared" si="20"/>
        <v>31.5</v>
      </c>
      <c r="Q126" s="133">
        <f t="shared" si="21"/>
        <v>0.10000000000000142</v>
      </c>
      <c r="R126" s="222">
        <f t="shared" si="22"/>
        <v>2.9069767441860881E-3</v>
      </c>
    </row>
    <row r="127" spans="1:18" x14ac:dyDescent="0.35">
      <c r="A127" s="127" t="s">
        <v>875</v>
      </c>
      <c r="B127" s="21" t="s">
        <v>876</v>
      </c>
      <c r="C127" s="21">
        <v>6</v>
      </c>
      <c r="D127" s="20">
        <v>0.7</v>
      </c>
      <c r="E127" s="135">
        <v>46</v>
      </c>
      <c r="F127" s="106">
        <v>18.5</v>
      </c>
      <c r="G127" s="22" t="s">
        <v>14145</v>
      </c>
      <c r="H127" s="106">
        <f t="shared" si="15"/>
        <v>28.55</v>
      </c>
      <c r="I127" s="106">
        <f t="shared" si="16"/>
        <v>26.200000000000003</v>
      </c>
      <c r="J127" s="107">
        <f t="shared" si="17"/>
        <v>25.75</v>
      </c>
      <c r="L127" s="186">
        <f t="shared" si="18"/>
        <v>28.95</v>
      </c>
      <c r="M127" s="186">
        <f t="shared" si="19"/>
        <v>26.5</v>
      </c>
      <c r="N127" s="186">
        <f t="shared" si="20"/>
        <v>25.95</v>
      </c>
      <c r="Q127" s="133">
        <f t="shared" si="21"/>
        <v>0.39999999999999858</v>
      </c>
      <c r="R127" s="222">
        <f t="shared" si="22"/>
        <v>1.4010507880910633E-2</v>
      </c>
    </row>
    <row r="128" spans="1:18" x14ac:dyDescent="0.35">
      <c r="A128" s="127" t="s">
        <v>882</v>
      </c>
      <c r="B128" s="21" t="s">
        <v>883</v>
      </c>
      <c r="C128" s="21">
        <v>6</v>
      </c>
      <c r="D128" s="20">
        <v>0.7</v>
      </c>
      <c r="E128" s="135">
        <v>46</v>
      </c>
      <c r="F128" s="106">
        <v>23</v>
      </c>
      <c r="G128" s="22" t="s">
        <v>14145</v>
      </c>
      <c r="H128" s="106">
        <f t="shared" si="15"/>
        <v>34.050000000000004</v>
      </c>
      <c r="I128" s="106">
        <f t="shared" si="16"/>
        <v>31.25</v>
      </c>
      <c r="J128" s="107">
        <f t="shared" si="17"/>
        <v>30.700000000000003</v>
      </c>
      <c r="L128" s="186">
        <f t="shared" si="18"/>
        <v>34.5</v>
      </c>
      <c r="M128" s="186">
        <f t="shared" si="19"/>
        <v>31.5</v>
      </c>
      <c r="N128" s="186">
        <f t="shared" si="20"/>
        <v>30.95</v>
      </c>
      <c r="Q128" s="133">
        <f t="shared" si="21"/>
        <v>0.44999999999999574</v>
      </c>
      <c r="R128" s="222">
        <f t="shared" si="22"/>
        <v>1.3215859030836878E-2</v>
      </c>
    </row>
    <row r="129" spans="1:18" x14ac:dyDescent="0.35">
      <c r="A129" s="127" t="s">
        <v>886</v>
      </c>
      <c r="B129" s="21" t="s">
        <v>887</v>
      </c>
      <c r="C129" s="21">
        <v>6</v>
      </c>
      <c r="D129" s="20">
        <v>0.7</v>
      </c>
      <c r="E129" s="135">
        <v>46</v>
      </c>
      <c r="F129" s="106">
        <v>295</v>
      </c>
      <c r="G129" s="22" t="s">
        <v>14145</v>
      </c>
      <c r="H129" s="106">
        <f t="shared" si="15"/>
        <v>365.90000000000003</v>
      </c>
      <c r="I129" s="106">
        <f t="shared" si="16"/>
        <v>335.90000000000003</v>
      </c>
      <c r="J129" s="107">
        <f t="shared" si="17"/>
        <v>329.90000000000003</v>
      </c>
      <c r="L129" s="186">
        <f t="shared" si="18"/>
        <v>365.95</v>
      </c>
      <c r="M129" s="186">
        <f t="shared" si="19"/>
        <v>335.95</v>
      </c>
      <c r="N129" s="186">
        <f t="shared" si="20"/>
        <v>329.95</v>
      </c>
      <c r="Q129" s="133">
        <f t="shared" si="21"/>
        <v>4.9999999999954525E-2</v>
      </c>
      <c r="R129" s="222">
        <f t="shared" si="22"/>
        <v>1.366493577478943E-4</v>
      </c>
    </row>
    <row r="130" spans="1:18" x14ac:dyDescent="0.35">
      <c r="A130" s="127" t="s">
        <v>894</v>
      </c>
      <c r="B130" s="21" t="s">
        <v>895</v>
      </c>
      <c r="C130" s="21">
        <v>6</v>
      </c>
      <c r="D130" s="20">
        <v>0.7</v>
      </c>
      <c r="E130" s="135">
        <v>43</v>
      </c>
      <c r="F130" s="106">
        <v>18.5</v>
      </c>
      <c r="G130" s="22" t="s">
        <v>14145</v>
      </c>
      <c r="H130" s="106">
        <f t="shared" si="15"/>
        <v>28.3</v>
      </c>
      <c r="I130" s="106">
        <f t="shared" si="16"/>
        <v>25.950000000000003</v>
      </c>
      <c r="J130" s="107">
        <f t="shared" si="17"/>
        <v>25.5</v>
      </c>
      <c r="L130" s="186">
        <f t="shared" si="18"/>
        <v>28.5</v>
      </c>
      <c r="M130" s="186">
        <f t="shared" si="19"/>
        <v>25.95</v>
      </c>
      <c r="N130" s="186">
        <f t="shared" si="20"/>
        <v>25.95</v>
      </c>
      <c r="Q130" s="133">
        <f t="shared" si="21"/>
        <v>0.19999999999999929</v>
      </c>
      <c r="R130" s="222">
        <f t="shared" si="22"/>
        <v>7.0671378091872539E-3</v>
      </c>
    </row>
    <row r="131" spans="1:18" x14ac:dyDescent="0.35">
      <c r="A131" s="127" t="s">
        <v>898</v>
      </c>
      <c r="B131" s="21" t="s">
        <v>899</v>
      </c>
      <c r="C131" s="21">
        <v>6</v>
      </c>
      <c r="D131" s="20">
        <v>0.7</v>
      </c>
      <c r="E131" s="135">
        <v>17</v>
      </c>
      <c r="F131" s="106">
        <v>8.4499999999999993</v>
      </c>
      <c r="G131" s="22" t="s">
        <v>14154</v>
      </c>
      <c r="H131" s="106">
        <f t="shared" si="15"/>
        <v>13.75</v>
      </c>
      <c r="I131" s="106">
        <f t="shared" si="16"/>
        <v>12.600000000000001</v>
      </c>
      <c r="J131" s="107">
        <f t="shared" si="17"/>
        <v>12.4</v>
      </c>
      <c r="L131" s="186">
        <f t="shared" si="18"/>
        <v>13.95</v>
      </c>
      <c r="M131" s="186">
        <f t="shared" si="19"/>
        <v>12.95</v>
      </c>
      <c r="N131" s="186">
        <f t="shared" si="20"/>
        <v>12.5</v>
      </c>
      <c r="Q131" s="133">
        <f t="shared" si="21"/>
        <v>0.19999999999999929</v>
      </c>
      <c r="R131" s="222">
        <f t="shared" si="22"/>
        <v>1.4545454545454493E-2</v>
      </c>
    </row>
    <row r="132" spans="1:18" x14ac:dyDescent="0.35">
      <c r="A132" s="127" t="s">
        <v>906</v>
      </c>
      <c r="B132" s="21" t="s">
        <v>907</v>
      </c>
      <c r="C132" s="21">
        <v>6</v>
      </c>
      <c r="D132" s="20">
        <v>0.7</v>
      </c>
      <c r="E132" s="135">
        <v>46</v>
      </c>
      <c r="F132" s="106">
        <v>23.5</v>
      </c>
      <c r="G132" s="22" t="s">
        <v>14145</v>
      </c>
      <c r="H132" s="106">
        <f t="shared" si="15"/>
        <v>34.65</v>
      </c>
      <c r="I132" s="106">
        <f t="shared" si="16"/>
        <v>31.8</v>
      </c>
      <c r="J132" s="107">
        <f t="shared" si="17"/>
        <v>31.25</v>
      </c>
      <c r="L132" s="186">
        <f t="shared" si="18"/>
        <v>34.950000000000003</v>
      </c>
      <c r="M132" s="186">
        <f t="shared" si="19"/>
        <v>31.95</v>
      </c>
      <c r="N132" s="186">
        <f t="shared" si="20"/>
        <v>31.5</v>
      </c>
      <c r="Q132" s="133">
        <f t="shared" si="21"/>
        <v>0.30000000000000426</v>
      </c>
      <c r="R132" s="222">
        <f t="shared" si="22"/>
        <v>8.6580086580087812E-3</v>
      </c>
    </row>
    <row r="133" spans="1:18" x14ac:dyDescent="0.35">
      <c r="A133" s="127" t="s">
        <v>910</v>
      </c>
      <c r="B133" s="21" t="s">
        <v>911</v>
      </c>
      <c r="C133" s="21">
        <v>6</v>
      </c>
      <c r="D133" s="20">
        <v>0.7</v>
      </c>
      <c r="E133" s="135">
        <v>56.2</v>
      </c>
      <c r="F133" s="106">
        <v>30</v>
      </c>
      <c r="G133" s="22" t="s">
        <v>14145</v>
      </c>
      <c r="H133" s="106">
        <f t="shared" si="15"/>
        <v>43.5</v>
      </c>
      <c r="I133" s="106">
        <f t="shared" si="16"/>
        <v>39.900000000000006</v>
      </c>
      <c r="J133" s="107">
        <f t="shared" si="17"/>
        <v>39.200000000000003</v>
      </c>
      <c r="L133" s="186">
        <f t="shared" si="18"/>
        <v>43.95</v>
      </c>
      <c r="M133" s="186">
        <f t="shared" si="19"/>
        <v>39.950000000000003</v>
      </c>
      <c r="N133" s="186">
        <f t="shared" si="20"/>
        <v>39.5</v>
      </c>
      <c r="Q133" s="133">
        <f t="shared" si="21"/>
        <v>0.45000000000000284</v>
      </c>
      <c r="R133" s="222">
        <f t="shared" si="22"/>
        <v>1.0344827586206962E-2</v>
      </c>
    </row>
    <row r="134" spans="1:18" x14ac:dyDescent="0.35">
      <c r="A134" s="127" t="s">
        <v>914</v>
      </c>
      <c r="B134" s="21" t="s">
        <v>915</v>
      </c>
      <c r="C134" s="21">
        <v>6</v>
      </c>
      <c r="D134" s="20">
        <v>0.7</v>
      </c>
      <c r="E134" s="135">
        <v>43</v>
      </c>
      <c r="F134" s="106">
        <v>14.5</v>
      </c>
      <c r="G134" s="22" t="s">
        <v>14145</v>
      </c>
      <c r="H134" s="106">
        <f t="shared" si="15"/>
        <v>23.400000000000002</v>
      </c>
      <c r="I134" s="106">
        <f t="shared" si="16"/>
        <v>21.5</v>
      </c>
      <c r="J134" s="107">
        <f t="shared" si="17"/>
        <v>21.1</v>
      </c>
      <c r="L134" s="186">
        <f t="shared" si="18"/>
        <v>23.5</v>
      </c>
      <c r="M134" s="186">
        <f t="shared" si="19"/>
        <v>21.95</v>
      </c>
      <c r="N134" s="186">
        <f t="shared" si="20"/>
        <v>21.5</v>
      </c>
      <c r="Q134" s="133">
        <f t="shared" si="21"/>
        <v>9.9999999999997868E-2</v>
      </c>
      <c r="R134" s="222">
        <f t="shared" si="22"/>
        <v>4.273504273504182E-3</v>
      </c>
    </row>
    <row r="135" spans="1:18" x14ac:dyDescent="0.35">
      <c r="A135" s="127" t="s">
        <v>918</v>
      </c>
      <c r="B135" s="21" t="s">
        <v>919</v>
      </c>
      <c r="C135" s="21">
        <v>12</v>
      </c>
      <c r="D135" s="20">
        <v>0.7</v>
      </c>
      <c r="E135" s="135">
        <v>40</v>
      </c>
      <c r="F135" s="106">
        <v>7.5</v>
      </c>
      <c r="G135" s="22" t="s">
        <v>14150</v>
      </c>
      <c r="H135" s="106">
        <f t="shared" si="15"/>
        <v>14.600000000000001</v>
      </c>
      <c r="I135" s="106">
        <f t="shared" si="16"/>
        <v>13.4</v>
      </c>
      <c r="J135" s="107">
        <f t="shared" si="17"/>
        <v>13.15</v>
      </c>
      <c r="L135" s="186">
        <f t="shared" si="18"/>
        <v>14.95</v>
      </c>
      <c r="M135" s="186">
        <f t="shared" si="19"/>
        <v>13.5</v>
      </c>
      <c r="N135" s="186">
        <f t="shared" si="20"/>
        <v>13.5</v>
      </c>
      <c r="Q135" s="133">
        <f t="shared" si="21"/>
        <v>0.34999999999999787</v>
      </c>
      <c r="R135" s="222">
        <f t="shared" si="22"/>
        <v>2.397260273972588E-2</v>
      </c>
    </row>
    <row r="136" spans="1:18" x14ac:dyDescent="0.35">
      <c r="A136" s="127" t="s">
        <v>930</v>
      </c>
      <c r="B136" s="21" t="s">
        <v>931</v>
      </c>
      <c r="C136" s="21">
        <v>6</v>
      </c>
      <c r="D136" s="20">
        <v>0.7</v>
      </c>
      <c r="E136" s="135">
        <v>24</v>
      </c>
      <c r="F136" s="106">
        <v>6.15</v>
      </c>
      <c r="G136" s="22" t="s">
        <v>14141</v>
      </c>
      <c r="H136" s="106">
        <f t="shared" si="15"/>
        <v>11.55</v>
      </c>
      <c r="I136" s="106">
        <f t="shared" si="16"/>
        <v>10.600000000000001</v>
      </c>
      <c r="J136" s="107">
        <f t="shared" si="17"/>
        <v>10.4</v>
      </c>
      <c r="L136" s="186">
        <f t="shared" si="18"/>
        <v>11.95</v>
      </c>
      <c r="M136" s="186">
        <f t="shared" si="19"/>
        <v>10.95</v>
      </c>
      <c r="N136" s="186">
        <f t="shared" si="20"/>
        <v>10.5</v>
      </c>
      <c r="Q136" s="133">
        <f t="shared" si="21"/>
        <v>0.39999999999999858</v>
      </c>
      <c r="R136" s="222">
        <f t="shared" si="22"/>
        <v>3.4632034632034507E-2</v>
      </c>
    </row>
    <row r="137" spans="1:18" x14ac:dyDescent="0.35">
      <c r="A137" s="127" t="s">
        <v>934</v>
      </c>
      <c r="B137" s="21" t="s">
        <v>935</v>
      </c>
      <c r="C137" s="21">
        <v>3</v>
      </c>
      <c r="D137" s="20">
        <v>0.7</v>
      </c>
      <c r="E137" s="135">
        <v>40</v>
      </c>
      <c r="F137" s="106">
        <v>22.5</v>
      </c>
      <c r="G137" s="22" t="s">
        <v>14159</v>
      </c>
      <c r="H137" s="106">
        <f t="shared" si="15"/>
        <v>32.9</v>
      </c>
      <c r="I137" s="106">
        <f t="shared" si="16"/>
        <v>30.200000000000003</v>
      </c>
      <c r="J137" s="107">
        <f t="shared" si="17"/>
        <v>29.650000000000002</v>
      </c>
      <c r="L137" s="186">
        <f t="shared" si="18"/>
        <v>32.950000000000003</v>
      </c>
      <c r="M137" s="186">
        <f t="shared" si="19"/>
        <v>30.5</v>
      </c>
      <c r="N137" s="186">
        <f t="shared" si="20"/>
        <v>29.95</v>
      </c>
      <c r="Q137" s="133">
        <f t="shared" si="21"/>
        <v>5.0000000000004263E-2</v>
      </c>
      <c r="R137" s="222">
        <f t="shared" si="22"/>
        <v>1.5197568389059047E-3</v>
      </c>
    </row>
    <row r="138" spans="1:18" x14ac:dyDescent="0.35">
      <c r="A138" s="127" t="s">
        <v>938</v>
      </c>
      <c r="B138" s="21" t="s">
        <v>939</v>
      </c>
      <c r="C138" s="21">
        <v>3</v>
      </c>
      <c r="D138" s="20">
        <v>0.7</v>
      </c>
      <c r="E138" s="135">
        <v>40</v>
      </c>
      <c r="F138" s="106">
        <v>9.35</v>
      </c>
      <c r="G138" s="22" t="s">
        <v>14159</v>
      </c>
      <c r="H138" s="106">
        <f t="shared" si="15"/>
        <v>16.850000000000001</v>
      </c>
      <c r="I138" s="106">
        <f t="shared" si="16"/>
        <v>15.5</v>
      </c>
      <c r="J138" s="107">
        <f t="shared" si="17"/>
        <v>15.200000000000001</v>
      </c>
      <c r="L138" s="186">
        <f t="shared" si="18"/>
        <v>16.95</v>
      </c>
      <c r="M138" s="186">
        <f t="shared" si="19"/>
        <v>15.95</v>
      </c>
      <c r="N138" s="186">
        <f t="shared" si="20"/>
        <v>15.5</v>
      </c>
      <c r="Q138" s="133">
        <f t="shared" si="21"/>
        <v>9.9999999999997868E-2</v>
      </c>
      <c r="R138" s="222">
        <f t="shared" si="22"/>
        <v>5.9347181008900804E-3</v>
      </c>
    </row>
    <row r="139" spans="1:18" x14ac:dyDescent="0.35">
      <c r="A139" s="127" t="s">
        <v>942</v>
      </c>
      <c r="B139" s="21" t="s">
        <v>943</v>
      </c>
      <c r="C139" s="21">
        <v>6</v>
      </c>
      <c r="D139" s="20">
        <v>0.7</v>
      </c>
      <c r="E139" s="135">
        <v>38</v>
      </c>
      <c r="F139" s="106">
        <v>6.75</v>
      </c>
      <c r="G139" s="22" t="s">
        <v>14159</v>
      </c>
      <c r="H139" s="106">
        <f t="shared" si="15"/>
        <v>13.5</v>
      </c>
      <c r="I139" s="106">
        <f t="shared" si="16"/>
        <v>12.4</v>
      </c>
      <c r="J139" s="107">
        <f t="shared" si="17"/>
        <v>12.200000000000001</v>
      </c>
      <c r="L139" s="186">
        <f t="shared" si="18"/>
        <v>13.95</v>
      </c>
      <c r="M139" s="186">
        <f t="shared" si="19"/>
        <v>12.5</v>
      </c>
      <c r="N139" s="186">
        <f t="shared" si="20"/>
        <v>12.5</v>
      </c>
      <c r="Q139" s="133">
        <f t="shared" si="21"/>
        <v>0.44999999999999929</v>
      </c>
      <c r="R139" s="222">
        <f t="shared" si="22"/>
        <v>3.3333333333333277E-2</v>
      </c>
    </row>
    <row r="140" spans="1:18" x14ac:dyDescent="0.35">
      <c r="A140" s="127" t="s">
        <v>946</v>
      </c>
      <c r="B140" s="21" t="s">
        <v>947</v>
      </c>
      <c r="C140" s="21">
        <v>6</v>
      </c>
      <c r="D140" s="20">
        <v>1</v>
      </c>
      <c r="E140" s="135">
        <v>36</v>
      </c>
      <c r="F140" s="106">
        <v>7.35</v>
      </c>
      <c r="G140" s="22" t="s">
        <v>14159</v>
      </c>
      <c r="H140" s="106">
        <f t="shared" ref="H140:H203" si="23">IF(B140="","",CEILING((F140+(10.3552*D140*E140)/100+1.5+0.05)*1.22,0.05))</f>
        <v>15.450000000000001</v>
      </c>
      <c r="I140" s="106">
        <f t="shared" ref="I140:I203" si="24">IF(B140="","",CEILING((F140+(10.3552*D140*E140)/100+1.5+0.05)*1.12,0.05))</f>
        <v>14.15</v>
      </c>
      <c r="J140" s="107">
        <f t="shared" ref="J140:J203" si="25">IF(B140="","",CEILING((F140+(10.3552*D140*E140)/100+1.5+0.05)*1.1,0.05))</f>
        <v>13.9</v>
      </c>
      <c r="L140" s="186">
        <f t="shared" si="18"/>
        <v>15.5</v>
      </c>
      <c r="M140" s="186">
        <f t="shared" si="19"/>
        <v>14.5</v>
      </c>
      <c r="N140" s="186">
        <f t="shared" si="20"/>
        <v>13.95</v>
      </c>
      <c r="Q140" s="133">
        <f t="shared" si="21"/>
        <v>4.9999999999998934E-2</v>
      </c>
      <c r="R140" s="222">
        <f t="shared" si="22"/>
        <v>3.2362459546924874E-3</v>
      </c>
    </row>
    <row r="141" spans="1:18" x14ac:dyDescent="0.35">
      <c r="A141" s="127" t="s">
        <v>950</v>
      </c>
      <c r="B141" s="21" t="s">
        <v>951</v>
      </c>
      <c r="C141" s="21">
        <v>6</v>
      </c>
      <c r="D141" s="20">
        <v>0.7</v>
      </c>
      <c r="E141" s="135">
        <v>36</v>
      </c>
      <c r="F141" s="106">
        <v>6.75</v>
      </c>
      <c r="G141" s="22" t="s">
        <v>14159</v>
      </c>
      <c r="H141" s="106">
        <f t="shared" si="23"/>
        <v>13.350000000000001</v>
      </c>
      <c r="I141" s="106">
        <f t="shared" si="24"/>
        <v>12.25</v>
      </c>
      <c r="J141" s="107">
        <f t="shared" si="25"/>
        <v>12.05</v>
      </c>
      <c r="L141" s="186">
        <f t="shared" si="18"/>
        <v>13.5</v>
      </c>
      <c r="M141" s="186">
        <f t="shared" si="19"/>
        <v>12.5</v>
      </c>
      <c r="N141" s="186">
        <f t="shared" si="20"/>
        <v>12.5</v>
      </c>
      <c r="Q141" s="133">
        <f t="shared" si="21"/>
        <v>0.14999999999999858</v>
      </c>
      <c r="R141" s="222">
        <f t="shared" si="22"/>
        <v>1.1235955056179667E-2</v>
      </c>
    </row>
    <row r="142" spans="1:18" x14ac:dyDescent="0.35">
      <c r="A142" s="127" t="s">
        <v>980</v>
      </c>
      <c r="B142" s="21" t="s">
        <v>981</v>
      </c>
      <c r="C142" s="21">
        <v>6</v>
      </c>
      <c r="D142" s="20">
        <v>0.7</v>
      </c>
      <c r="E142" s="135">
        <v>40</v>
      </c>
      <c r="F142" s="106">
        <v>16</v>
      </c>
      <c r="G142" s="22" t="s">
        <v>14142</v>
      </c>
      <c r="H142" s="106">
        <f t="shared" si="23"/>
        <v>24.950000000000003</v>
      </c>
      <c r="I142" s="106">
        <f t="shared" si="24"/>
        <v>22.950000000000003</v>
      </c>
      <c r="J142" s="107">
        <f t="shared" si="25"/>
        <v>22.5</v>
      </c>
      <c r="L142" s="186">
        <f t="shared" si="18"/>
        <v>24.95</v>
      </c>
      <c r="M142" s="186">
        <f t="shared" si="19"/>
        <v>22.95</v>
      </c>
      <c r="N142" s="186">
        <f t="shared" si="20"/>
        <v>22.95</v>
      </c>
      <c r="Q142" s="133">
        <f t="shared" si="21"/>
        <v>0</v>
      </c>
      <c r="R142" s="222">
        <f t="shared" si="22"/>
        <v>0</v>
      </c>
    </row>
    <row r="143" spans="1:18" x14ac:dyDescent="0.35">
      <c r="A143" s="127" t="s">
        <v>984</v>
      </c>
      <c r="B143" s="21" t="s">
        <v>985</v>
      </c>
      <c r="C143" s="21">
        <v>6</v>
      </c>
      <c r="D143" s="20">
        <v>0.7</v>
      </c>
      <c r="E143" s="135">
        <v>35.200000000000003</v>
      </c>
      <c r="F143" s="106">
        <v>18.5</v>
      </c>
      <c r="G143" s="22" t="s">
        <v>14141</v>
      </c>
      <c r="H143" s="106">
        <f t="shared" si="23"/>
        <v>27.6</v>
      </c>
      <c r="I143" s="106">
        <f t="shared" si="24"/>
        <v>25.35</v>
      </c>
      <c r="J143" s="107">
        <f t="shared" si="25"/>
        <v>24.900000000000002</v>
      </c>
      <c r="L143" s="186">
        <f t="shared" si="18"/>
        <v>27.95</v>
      </c>
      <c r="M143" s="186">
        <f t="shared" si="19"/>
        <v>25.5</v>
      </c>
      <c r="N143" s="186">
        <f t="shared" si="20"/>
        <v>24.95</v>
      </c>
      <c r="Q143" s="133">
        <f t="shared" si="21"/>
        <v>0.34999999999999787</v>
      </c>
      <c r="R143" s="222">
        <f t="shared" si="22"/>
        <v>1.2681159420289778E-2</v>
      </c>
    </row>
    <row r="144" spans="1:18" x14ac:dyDescent="0.35">
      <c r="A144" s="127" t="s">
        <v>996</v>
      </c>
      <c r="B144" s="21" t="s">
        <v>997</v>
      </c>
      <c r="C144" s="21">
        <v>6</v>
      </c>
      <c r="D144" s="20">
        <v>0.7</v>
      </c>
      <c r="E144" s="135">
        <v>35.200000000000003</v>
      </c>
      <c r="F144" s="106">
        <v>17.5</v>
      </c>
      <c r="G144" s="22" t="s">
        <v>14141</v>
      </c>
      <c r="H144" s="106">
        <f t="shared" si="23"/>
        <v>26.400000000000002</v>
      </c>
      <c r="I144" s="106">
        <f t="shared" si="24"/>
        <v>24.200000000000003</v>
      </c>
      <c r="J144" s="107">
        <f t="shared" si="25"/>
        <v>23.8</v>
      </c>
      <c r="L144" s="186">
        <f t="shared" si="18"/>
        <v>26.5</v>
      </c>
      <c r="M144" s="186">
        <f t="shared" si="19"/>
        <v>24.5</v>
      </c>
      <c r="N144" s="186">
        <f t="shared" si="20"/>
        <v>23.95</v>
      </c>
      <c r="Q144" s="133">
        <f t="shared" si="21"/>
        <v>9.9999999999997868E-2</v>
      </c>
      <c r="R144" s="222">
        <f t="shared" si="22"/>
        <v>3.7878787878787069E-3</v>
      </c>
    </row>
    <row r="145" spans="1:32" x14ac:dyDescent="0.35">
      <c r="A145" s="127" t="s">
        <v>1010</v>
      </c>
      <c r="B145" s="21" t="s">
        <v>1011</v>
      </c>
      <c r="C145" s="21">
        <v>6</v>
      </c>
      <c r="D145" s="20">
        <v>0.7</v>
      </c>
      <c r="E145" s="135">
        <v>40</v>
      </c>
      <c r="F145" s="106">
        <v>20.85</v>
      </c>
      <c r="G145" s="22" t="s">
        <v>14145</v>
      </c>
      <c r="H145" s="106">
        <f t="shared" si="23"/>
        <v>30.900000000000002</v>
      </c>
      <c r="I145" s="106">
        <f t="shared" si="24"/>
        <v>28.35</v>
      </c>
      <c r="J145" s="107">
        <f t="shared" si="25"/>
        <v>27.85</v>
      </c>
      <c r="L145" s="186">
        <f t="shared" si="18"/>
        <v>30.95</v>
      </c>
      <c r="M145" s="186">
        <f t="shared" si="19"/>
        <v>28.5</v>
      </c>
      <c r="N145" s="186">
        <f t="shared" si="20"/>
        <v>27.95</v>
      </c>
      <c r="Q145" s="133">
        <f t="shared" si="21"/>
        <v>4.9999999999997158E-2</v>
      </c>
      <c r="R145" s="222">
        <f t="shared" si="22"/>
        <v>1.6181229773461862E-3</v>
      </c>
    </row>
    <row r="146" spans="1:32" s="20" customFormat="1" x14ac:dyDescent="0.35">
      <c r="A146" s="127" t="s">
        <v>14319</v>
      </c>
      <c r="B146" s="21" t="s">
        <v>14320</v>
      </c>
      <c r="C146" s="21">
        <v>6</v>
      </c>
      <c r="D146" s="20">
        <v>0.7</v>
      </c>
      <c r="E146" s="135">
        <v>40</v>
      </c>
      <c r="F146" s="106">
        <v>15.25</v>
      </c>
      <c r="G146" s="22" t="s">
        <v>14158</v>
      </c>
      <c r="H146" s="106">
        <f t="shared" si="23"/>
        <v>24.05</v>
      </c>
      <c r="I146" s="106">
        <f t="shared" si="24"/>
        <v>22.1</v>
      </c>
      <c r="J146" s="107">
        <f t="shared" si="25"/>
        <v>21.700000000000003</v>
      </c>
      <c r="L146" s="186">
        <f t="shared" si="18"/>
        <v>24.5</v>
      </c>
      <c r="M146" s="186">
        <f t="shared" si="19"/>
        <v>22.5</v>
      </c>
      <c r="N146" s="186">
        <f t="shared" si="20"/>
        <v>21.95</v>
      </c>
      <c r="O146"/>
      <c r="P146"/>
      <c r="Q146" s="133">
        <f t="shared" si="21"/>
        <v>0.44999999999999929</v>
      </c>
      <c r="R146" s="222">
        <f t="shared" si="22"/>
        <v>1.8711018711018681E-2</v>
      </c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s="20" customFormat="1" x14ac:dyDescent="0.35">
      <c r="A147" s="127" t="s">
        <v>1013</v>
      </c>
      <c r="B147" s="21" t="s">
        <v>1014</v>
      </c>
      <c r="C147" s="21">
        <v>6</v>
      </c>
      <c r="D147" s="20">
        <v>0.7</v>
      </c>
      <c r="E147" s="135">
        <v>40</v>
      </c>
      <c r="F147" s="106">
        <v>15.5</v>
      </c>
      <c r="G147" s="22" t="s">
        <v>14145</v>
      </c>
      <c r="H147" s="106">
        <f t="shared" si="23"/>
        <v>24.35</v>
      </c>
      <c r="I147" s="106">
        <f t="shared" si="24"/>
        <v>22.35</v>
      </c>
      <c r="J147" s="107">
        <f t="shared" si="25"/>
        <v>21.950000000000003</v>
      </c>
      <c r="L147" s="186">
        <f t="shared" si="18"/>
        <v>24.5</v>
      </c>
      <c r="M147" s="186">
        <f t="shared" si="19"/>
        <v>22.5</v>
      </c>
      <c r="N147" s="186">
        <f t="shared" si="20"/>
        <v>21.95</v>
      </c>
      <c r="O147"/>
      <c r="P147"/>
      <c r="Q147" s="133">
        <f t="shared" si="21"/>
        <v>0.14999999999999858</v>
      </c>
      <c r="R147" s="222">
        <f t="shared" si="22"/>
        <v>6.1601642710471692E-3</v>
      </c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s="20" customFormat="1" x14ac:dyDescent="0.35">
      <c r="A148" s="127" t="s">
        <v>14588</v>
      </c>
      <c r="B148" s="21" t="s">
        <v>14589</v>
      </c>
      <c r="C148" s="21">
        <v>6</v>
      </c>
      <c r="D148" s="20">
        <v>1</v>
      </c>
      <c r="E148" s="135">
        <v>46</v>
      </c>
      <c r="F148" s="106">
        <v>34</v>
      </c>
      <c r="G148" s="22" t="s">
        <v>14145</v>
      </c>
      <c r="H148" s="106">
        <f t="shared" si="23"/>
        <v>49.2</v>
      </c>
      <c r="I148" s="106">
        <f t="shared" si="24"/>
        <v>45.2</v>
      </c>
      <c r="J148" s="107">
        <f t="shared" si="25"/>
        <v>44.35</v>
      </c>
      <c r="L148" s="186">
        <f t="shared" si="18"/>
        <v>49.5</v>
      </c>
      <c r="M148" s="186">
        <f t="shared" si="19"/>
        <v>45.5</v>
      </c>
      <c r="N148" s="186">
        <f t="shared" si="20"/>
        <v>44.5</v>
      </c>
      <c r="O148"/>
      <c r="P148"/>
      <c r="Q148" s="133">
        <f t="shared" si="21"/>
        <v>0.29999999999999716</v>
      </c>
      <c r="R148" s="222">
        <f t="shared" si="22"/>
        <v>6.0975609756096982E-3</v>
      </c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s="20" customFormat="1" x14ac:dyDescent="0.35">
      <c r="A149" s="127" t="s">
        <v>1017</v>
      </c>
      <c r="B149" s="21" t="s">
        <v>1018</v>
      </c>
      <c r="C149" s="21">
        <v>12</v>
      </c>
      <c r="D149" s="20">
        <v>1</v>
      </c>
      <c r="E149" s="135">
        <v>43</v>
      </c>
      <c r="F149" s="106">
        <v>27.5</v>
      </c>
      <c r="G149" s="22" t="s">
        <v>14145</v>
      </c>
      <c r="H149" s="106">
        <f t="shared" si="23"/>
        <v>40.900000000000006</v>
      </c>
      <c r="I149" s="106">
        <f t="shared" si="24"/>
        <v>37.550000000000004</v>
      </c>
      <c r="J149" s="107">
        <f t="shared" si="25"/>
        <v>36.9</v>
      </c>
      <c r="L149" s="186">
        <f t="shared" si="18"/>
        <v>40.950000000000003</v>
      </c>
      <c r="M149" s="186">
        <f t="shared" si="19"/>
        <v>37.950000000000003</v>
      </c>
      <c r="N149" s="186">
        <f t="shared" si="20"/>
        <v>36.950000000000003</v>
      </c>
      <c r="O149"/>
      <c r="P149"/>
      <c r="Q149" s="133">
        <f t="shared" si="21"/>
        <v>4.9999999999997158E-2</v>
      </c>
      <c r="R149" s="222">
        <f t="shared" si="22"/>
        <v>1.2224938875304927E-3</v>
      </c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s="20" customFormat="1" x14ac:dyDescent="0.35">
      <c r="A150" s="127" t="s">
        <v>1021</v>
      </c>
      <c r="B150" s="21" t="s">
        <v>1022</v>
      </c>
      <c r="C150" s="21">
        <v>6</v>
      </c>
      <c r="D150" s="20">
        <v>0.7</v>
      </c>
      <c r="E150" s="135">
        <v>43</v>
      </c>
      <c r="F150" s="106">
        <v>26.9</v>
      </c>
      <c r="G150" s="22" t="s">
        <v>14145</v>
      </c>
      <c r="H150" s="106">
        <f t="shared" si="23"/>
        <v>38.550000000000004</v>
      </c>
      <c r="I150" s="106">
        <f t="shared" si="24"/>
        <v>35.4</v>
      </c>
      <c r="J150" s="107">
        <f t="shared" si="25"/>
        <v>34.75</v>
      </c>
      <c r="L150" s="186">
        <f t="shared" si="18"/>
        <v>38.950000000000003</v>
      </c>
      <c r="M150" s="186">
        <f t="shared" si="19"/>
        <v>35.5</v>
      </c>
      <c r="N150" s="186">
        <f t="shared" si="20"/>
        <v>34.950000000000003</v>
      </c>
      <c r="O150"/>
      <c r="P150"/>
      <c r="Q150" s="133">
        <f t="shared" si="21"/>
        <v>0.39999999999999858</v>
      </c>
      <c r="R150" s="222">
        <f t="shared" si="22"/>
        <v>1.0376134889753528E-2</v>
      </c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s="20" customFormat="1" x14ac:dyDescent="0.35">
      <c r="A151" s="127" t="s">
        <v>1025</v>
      </c>
      <c r="B151" s="21" t="s">
        <v>1026</v>
      </c>
      <c r="C151" s="21">
        <v>6</v>
      </c>
      <c r="D151" s="20">
        <v>0.7</v>
      </c>
      <c r="E151" s="135">
        <v>43</v>
      </c>
      <c r="F151" s="106">
        <v>37.5</v>
      </c>
      <c r="G151" s="22" t="s">
        <v>14145</v>
      </c>
      <c r="H151" s="106">
        <f t="shared" si="23"/>
        <v>51.45</v>
      </c>
      <c r="I151" s="106">
        <f t="shared" si="24"/>
        <v>47.25</v>
      </c>
      <c r="J151" s="107">
        <f t="shared" si="25"/>
        <v>46.400000000000006</v>
      </c>
      <c r="L151" s="186">
        <f t="shared" si="18"/>
        <v>51.5</v>
      </c>
      <c r="M151" s="186">
        <f t="shared" si="19"/>
        <v>47.5</v>
      </c>
      <c r="N151" s="186">
        <f t="shared" si="20"/>
        <v>46.5</v>
      </c>
      <c r="O151"/>
      <c r="P151"/>
      <c r="Q151" s="133">
        <f t="shared" si="21"/>
        <v>4.9999999999997158E-2</v>
      </c>
      <c r="R151" s="222">
        <f t="shared" si="22"/>
        <v>9.7181729834785525E-4</v>
      </c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s="20" customFormat="1" x14ac:dyDescent="0.35">
      <c r="A152" s="127" t="s">
        <v>1029</v>
      </c>
      <c r="B152" s="21" t="s">
        <v>1030</v>
      </c>
      <c r="C152" s="21">
        <v>6</v>
      </c>
      <c r="D152" s="20">
        <v>0.7</v>
      </c>
      <c r="E152" s="135">
        <v>40</v>
      </c>
      <c r="F152" s="106">
        <v>8.4499999999999993</v>
      </c>
      <c r="G152" s="22" t="s">
        <v>14153</v>
      </c>
      <c r="H152" s="106">
        <f t="shared" si="23"/>
        <v>15.75</v>
      </c>
      <c r="I152" s="106">
        <f t="shared" si="24"/>
        <v>14.450000000000001</v>
      </c>
      <c r="J152" s="107">
        <f t="shared" si="25"/>
        <v>14.200000000000001</v>
      </c>
      <c r="L152" s="186">
        <f t="shared" si="18"/>
        <v>15.95</v>
      </c>
      <c r="M152" s="186">
        <f t="shared" si="19"/>
        <v>14.5</v>
      </c>
      <c r="N152" s="186">
        <f t="shared" si="20"/>
        <v>14.5</v>
      </c>
      <c r="O152"/>
      <c r="P152"/>
      <c r="Q152" s="133">
        <f t="shared" si="21"/>
        <v>0.19999999999999929</v>
      </c>
      <c r="R152" s="222">
        <f t="shared" si="22"/>
        <v>1.2698412698412653E-2</v>
      </c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s="20" customFormat="1" x14ac:dyDescent="0.35">
      <c r="A153" s="127" t="s">
        <v>14639</v>
      </c>
      <c r="B153" s="21" t="s">
        <v>14640</v>
      </c>
      <c r="C153" s="21">
        <v>6</v>
      </c>
      <c r="D153" s="20">
        <v>0.7</v>
      </c>
      <c r="E153" s="135">
        <v>54</v>
      </c>
      <c r="F153" s="106">
        <v>14.5</v>
      </c>
      <c r="G153" s="22" t="s">
        <v>14144</v>
      </c>
      <c r="H153" s="106">
        <f t="shared" si="23"/>
        <v>24.400000000000002</v>
      </c>
      <c r="I153" s="106">
        <f t="shared" si="24"/>
        <v>22.400000000000002</v>
      </c>
      <c r="J153" s="107">
        <f t="shared" si="25"/>
        <v>22</v>
      </c>
      <c r="L153" s="186">
        <f t="shared" si="18"/>
        <v>24.5</v>
      </c>
      <c r="M153" s="186">
        <f t="shared" si="19"/>
        <v>22.5</v>
      </c>
      <c r="N153" s="186">
        <f t="shared" si="20"/>
        <v>22.5</v>
      </c>
      <c r="O153"/>
      <c r="P153"/>
      <c r="Q153" s="133">
        <f t="shared" si="21"/>
        <v>9.9999999999997868E-2</v>
      </c>
      <c r="R153" s="222">
        <f t="shared" si="22"/>
        <v>4.0983606557376175E-3</v>
      </c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s="20" customFormat="1" x14ac:dyDescent="0.35">
      <c r="A154" s="127" t="s">
        <v>1044</v>
      </c>
      <c r="B154" s="21" t="s">
        <v>1041</v>
      </c>
      <c r="C154" s="21">
        <v>3</v>
      </c>
      <c r="D154" s="20">
        <v>1.75</v>
      </c>
      <c r="E154" s="135">
        <v>42</v>
      </c>
      <c r="F154" s="106">
        <v>23.5</v>
      </c>
      <c r="G154" s="22" t="s">
        <v>14146</v>
      </c>
      <c r="H154" s="106">
        <f t="shared" si="23"/>
        <v>39.85</v>
      </c>
      <c r="I154" s="106">
        <f t="shared" si="24"/>
        <v>36.6</v>
      </c>
      <c r="J154" s="107">
        <f t="shared" si="25"/>
        <v>35.950000000000003</v>
      </c>
      <c r="L154" s="186">
        <f t="shared" si="18"/>
        <v>39.950000000000003</v>
      </c>
      <c r="M154" s="186">
        <f t="shared" si="19"/>
        <v>36.950000000000003</v>
      </c>
      <c r="N154" s="186">
        <f t="shared" si="20"/>
        <v>35.950000000000003</v>
      </c>
      <c r="O154"/>
      <c r="P154"/>
      <c r="Q154" s="133">
        <f t="shared" si="21"/>
        <v>0.10000000000000142</v>
      </c>
      <c r="R154" s="222">
        <f t="shared" si="22"/>
        <v>2.5094102885822186E-3</v>
      </c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s="20" customFormat="1" x14ac:dyDescent="0.35">
      <c r="A155" s="127" t="s">
        <v>1063</v>
      </c>
      <c r="B155" s="21" t="s">
        <v>1064</v>
      </c>
      <c r="C155" s="21">
        <v>6</v>
      </c>
      <c r="D155" s="20">
        <v>0.7</v>
      </c>
      <c r="E155" s="135">
        <v>40</v>
      </c>
      <c r="F155" s="106">
        <v>13.85</v>
      </c>
      <c r="G155" s="22" t="s">
        <v>14144</v>
      </c>
      <c r="H155" s="106">
        <f t="shared" si="23"/>
        <v>22.35</v>
      </c>
      <c r="I155" s="106">
        <f t="shared" si="24"/>
        <v>20.5</v>
      </c>
      <c r="J155" s="107">
        <f t="shared" si="25"/>
        <v>20.150000000000002</v>
      </c>
      <c r="L155" s="186">
        <f t="shared" si="18"/>
        <v>22.5</v>
      </c>
      <c r="M155" s="186">
        <f t="shared" si="19"/>
        <v>20.95</v>
      </c>
      <c r="N155" s="186">
        <f t="shared" si="20"/>
        <v>20.5</v>
      </c>
      <c r="O155"/>
      <c r="P155"/>
      <c r="Q155" s="133">
        <f t="shared" si="21"/>
        <v>0.14999999999999858</v>
      </c>
      <c r="R155" s="222">
        <f t="shared" si="22"/>
        <v>6.71140939597309E-3</v>
      </c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s="20" customFormat="1" x14ac:dyDescent="0.35">
      <c r="A156" s="127" t="s">
        <v>1067</v>
      </c>
      <c r="B156" s="21" t="s">
        <v>1068</v>
      </c>
      <c r="C156" s="21">
        <v>6</v>
      </c>
      <c r="D156" s="20">
        <v>0.7</v>
      </c>
      <c r="E156" s="135">
        <v>40</v>
      </c>
      <c r="F156" s="106">
        <v>14.3</v>
      </c>
      <c r="G156" s="22" t="s">
        <v>14144</v>
      </c>
      <c r="H156" s="106">
        <f t="shared" si="23"/>
        <v>22.900000000000002</v>
      </c>
      <c r="I156" s="106">
        <f t="shared" si="24"/>
        <v>21</v>
      </c>
      <c r="J156" s="107">
        <f t="shared" si="25"/>
        <v>20.650000000000002</v>
      </c>
      <c r="L156" s="186">
        <f t="shared" si="18"/>
        <v>22.95</v>
      </c>
      <c r="M156" s="186">
        <f t="shared" si="19"/>
        <v>21.5</v>
      </c>
      <c r="N156" s="186">
        <f t="shared" si="20"/>
        <v>20.95</v>
      </c>
      <c r="O156"/>
      <c r="P156"/>
      <c r="Q156" s="133">
        <f t="shared" si="21"/>
        <v>4.9999999999997158E-2</v>
      </c>
      <c r="R156" s="222">
        <f t="shared" si="22"/>
        <v>2.1834061135369938E-3</v>
      </c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s="20" customFormat="1" x14ac:dyDescent="0.35">
      <c r="A157" s="127" t="s">
        <v>1071</v>
      </c>
      <c r="B157" s="21" t="s">
        <v>1072</v>
      </c>
      <c r="C157" s="21">
        <v>6</v>
      </c>
      <c r="D157" s="20">
        <v>0.7</v>
      </c>
      <c r="E157" s="135">
        <v>40</v>
      </c>
      <c r="F157" s="106">
        <v>8.4</v>
      </c>
      <c r="G157" s="22" t="s">
        <v>14144</v>
      </c>
      <c r="H157" s="106">
        <f t="shared" si="23"/>
        <v>15.700000000000001</v>
      </c>
      <c r="I157" s="106">
        <f t="shared" si="24"/>
        <v>14.4</v>
      </c>
      <c r="J157" s="107">
        <f t="shared" si="25"/>
        <v>14.15</v>
      </c>
      <c r="L157" s="186">
        <f t="shared" si="18"/>
        <v>15.95</v>
      </c>
      <c r="M157" s="186">
        <f t="shared" si="19"/>
        <v>14.5</v>
      </c>
      <c r="N157" s="186">
        <f t="shared" si="20"/>
        <v>14.5</v>
      </c>
      <c r="O157"/>
      <c r="P157"/>
      <c r="Q157" s="133">
        <f t="shared" si="21"/>
        <v>0.24999999999999822</v>
      </c>
      <c r="R157" s="222">
        <f t="shared" si="22"/>
        <v>1.5923566878980777E-2</v>
      </c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s="20" customFormat="1" x14ac:dyDescent="0.35">
      <c r="A158" s="127" t="s">
        <v>1088</v>
      </c>
      <c r="B158" s="21" t="s">
        <v>1089</v>
      </c>
      <c r="C158" s="21">
        <v>6</v>
      </c>
      <c r="D158" s="20">
        <v>0.7</v>
      </c>
      <c r="E158" s="135">
        <v>40</v>
      </c>
      <c r="F158" s="106">
        <v>10.85</v>
      </c>
      <c r="G158" s="22" t="s">
        <v>14144</v>
      </c>
      <c r="H158" s="106">
        <f t="shared" si="23"/>
        <v>18.7</v>
      </c>
      <c r="I158" s="106">
        <f t="shared" si="24"/>
        <v>17.150000000000002</v>
      </c>
      <c r="J158" s="107">
        <f t="shared" si="25"/>
        <v>16.850000000000001</v>
      </c>
      <c r="L158" s="186">
        <f t="shared" si="18"/>
        <v>18.95</v>
      </c>
      <c r="M158" s="186">
        <f t="shared" si="19"/>
        <v>17.5</v>
      </c>
      <c r="N158" s="186">
        <f t="shared" si="20"/>
        <v>16.95</v>
      </c>
      <c r="O158"/>
      <c r="P158"/>
      <c r="Q158" s="133">
        <f t="shared" si="21"/>
        <v>0.25</v>
      </c>
      <c r="R158" s="222">
        <f t="shared" si="22"/>
        <v>1.3368983957219251E-2</v>
      </c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s="20" customFormat="1" x14ac:dyDescent="0.35">
      <c r="A159" s="127" t="s">
        <v>1111</v>
      </c>
      <c r="B159" s="21" t="s">
        <v>1093</v>
      </c>
      <c r="C159" s="21">
        <v>1</v>
      </c>
      <c r="D159" s="20">
        <v>3</v>
      </c>
      <c r="E159" s="135">
        <v>37.5</v>
      </c>
      <c r="F159" s="106">
        <v>26.5</v>
      </c>
      <c r="G159" s="22" t="s">
        <v>14160</v>
      </c>
      <c r="H159" s="106">
        <f t="shared" si="23"/>
        <v>48.45</v>
      </c>
      <c r="I159" s="106">
        <f t="shared" si="24"/>
        <v>44.5</v>
      </c>
      <c r="J159" s="107">
        <f t="shared" si="25"/>
        <v>43.7</v>
      </c>
      <c r="L159" s="186">
        <f t="shared" si="18"/>
        <v>48.5</v>
      </c>
      <c r="M159" s="186">
        <f t="shared" si="19"/>
        <v>44.95</v>
      </c>
      <c r="N159" s="186">
        <f t="shared" si="20"/>
        <v>43.95</v>
      </c>
      <c r="O159"/>
      <c r="P159"/>
      <c r="Q159" s="133">
        <f t="shared" si="21"/>
        <v>4.9999999999997158E-2</v>
      </c>
      <c r="R159" s="222">
        <f t="shared" si="22"/>
        <v>1.0319917440659888E-3</v>
      </c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s="20" customFormat="1" x14ac:dyDescent="0.35">
      <c r="A160" s="127" t="s">
        <v>1132</v>
      </c>
      <c r="B160" s="21" t="s">
        <v>1133</v>
      </c>
      <c r="C160" s="21">
        <v>6</v>
      </c>
      <c r="D160" s="20">
        <v>0.7</v>
      </c>
      <c r="E160" s="135">
        <v>32</v>
      </c>
      <c r="F160" s="106">
        <v>5.55</v>
      </c>
      <c r="G160" s="22" t="s">
        <v>14161</v>
      </c>
      <c r="H160" s="106">
        <f t="shared" si="23"/>
        <v>11.5</v>
      </c>
      <c r="I160" s="106">
        <f t="shared" si="24"/>
        <v>10.55</v>
      </c>
      <c r="J160" s="107">
        <f t="shared" si="25"/>
        <v>10.4</v>
      </c>
      <c r="L160" s="186">
        <f t="shared" ref="L160:L208" si="26">IF(AND(H160-INT(H160)&gt;=0,H160-INT(H160)&lt;0.5),INT(H160)+0.5,IF(AND(H160-INT(H160)&gt;=0.5,H160-INT(H160)&lt;1),INT(H160)+0.95,H160))</f>
        <v>11.95</v>
      </c>
      <c r="M160" s="186">
        <f t="shared" ref="M160:M208" si="27">IF(AND(I160-INT(I160)&gt;=0,I160-INT(I160)&lt;0.5),INT(I160)+0.5,IF(AND(I160-INT(I160)&gt;=0.5,I160-INT(I160)&lt;1),INT(I160)+0.95,I160))</f>
        <v>10.95</v>
      </c>
      <c r="N160" s="186">
        <f t="shared" ref="N160:N208" si="28">IF(AND(J160-INT(J160)&gt;=0,J160-INT(J160)&lt;0.5),INT(J160)+0.5,IF(AND(J160-INT(J160)&gt;=0.5,J160-INT(J160)&lt;1),INT(J160)+0.95,J160))</f>
        <v>10.5</v>
      </c>
      <c r="O160"/>
      <c r="P160"/>
      <c r="Q160" s="133">
        <f t="shared" ref="Q160:Q208" si="29">L160-H160</f>
        <v>0.44999999999999929</v>
      </c>
      <c r="R160" s="222">
        <f t="shared" ref="R160:R208" si="30">Q160/H160</f>
        <v>3.9130434782608636E-2</v>
      </c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s="20" customFormat="1" x14ac:dyDescent="0.35">
      <c r="A161" s="127" t="s">
        <v>1146</v>
      </c>
      <c r="B161" s="21" t="s">
        <v>1147</v>
      </c>
      <c r="C161" s="21">
        <v>6</v>
      </c>
      <c r="D161" s="20">
        <v>0.7</v>
      </c>
      <c r="E161" s="135">
        <v>40</v>
      </c>
      <c r="F161" s="106">
        <v>42.9</v>
      </c>
      <c r="G161" s="22" t="s">
        <v>14144</v>
      </c>
      <c r="H161" s="106">
        <f t="shared" si="23"/>
        <v>57.800000000000004</v>
      </c>
      <c r="I161" s="106">
        <f t="shared" si="24"/>
        <v>53.050000000000004</v>
      </c>
      <c r="J161" s="107">
        <f t="shared" si="25"/>
        <v>52.1</v>
      </c>
      <c r="L161" s="186">
        <f t="shared" si="26"/>
        <v>57.95</v>
      </c>
      <c r="M161" s="186">
        <f t="shared" si="27"/>
        <v>53.5</v>
      </c>
      <c r="N161" s="186">
        <f t="shared" si="28"/>
        <v>52.5</v>
      </c>
      <c r="O161"/>
      <c r="P161"/>
      <c r="Q161" s="133">
        <f t="shared" si="29"/>
        <v>0.14999999999999858</v>
      </c>
      <c r="R161" s="222">
        <f t="shared" si="30"/>
        <v>2.5951557093425357E-3</v>
      </c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s="20" customFormat="1" x14ac:dyDescent="0.35">
      <c r="A162" s="127" t="s">
        <v>1154</v>
      </c>
      <c r="B162" s="21" t="s">
        <v>1155</v>
      </c>
      <c r="C162" s="21">
        <v>6</v>
      </c>
      <c r="D162" s="20">
        <v>0.7</v>
      </c>
      <c r="E162" s="135">
        <v>40</v>
      </c>
      <c r="F162" s="106">
        <v>31.5</v>
      </c>
      <c r="G162" s="22" t="s">
        <v>14160</v>
      </c>
      <c r="H162" s="106">
        <f t="shared" si="23"/>
        <v>43.900000000000006</v>
      </c>
      <c r="I162" s="106">
        <f t="shared" si="24"/>
        <v>40.300000000000004</v>
      </c>
      <c r="J162" s="107">
        <f t="shared" si="25"/>
        <v>39.550000000000004</v>
      </c>
      <c r="L162" s="186">
        <f t="shared" si="26"/>
        <v>43.95</v>
      </c>
      <c r="M162" s="186">
        <f t="shared" si="27"/>
        <v>40.5</v>
      </c>
      <c r="N162" s="186">
        <f t="shared" si="28"/>
        <v>39.950000000000003</v>
      </c>
      <c r="O162"/>
      <c r="P162"/>
      <c r="Q162" s="133">
        <f t="shared" si="29"/>
        <v>4.9999999999997158E-2</v>
      </c>
      <c r="R162" s="222">
        <f t="shared" si="30"/>
        <v>1.1389521640090467E-3</v>
      </c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s="20" customFormat="1" x14ac:dyDescent="0.35">
      <c r="A163" s="127" t="s">
        <v>14428</v>
      </c>
      <c r="B163" s="21" t="s">
        <v>14429</v>
      </c>
      <c r="C163" s="21">
        <v>6</v>
      </c>
      <c r="D163" s="20">
        <v>1</v>
      </c>
      <c r="E163" s="135">
        <v>40</v>
      </c>
      <c r="F163" s="106">
        <v>78.5</v>
      </c>
      <c r="G163" s="22" t="s">
        <v>14144</v>
      </c>
      <c r="H163" s="106">
        <f t="shared" si="23"/>
        <v>102.75</v>
      </c>
      <c r="I163" s="106">
        <f t="shared" si="24"/>
        <v>94.300000000000011</v>
      </c>
      <c r="J163" s="107">
        <f t="shared" si="25"/>
        <v>92.65</v>
      </c>
      <c r="L163" s="186">
        <f t="shared" si="26"/>
        <v>102.95</v>
      </c>
      <c r="M163" s="186">
        <f t="shared" si="27"/>
        <v>94.5</v>
      </c>
      <c r="N163" s="186">
        <f t="shared" si="28"/>
        <v>92.95</v>
      </c>
      <c r="O163"/>
      <c r="P163"/>
      <c r="Q163" s="133">
        <f t="shared" si="29"/>
        <v>0.20000000000000284</v>
      </c>
      <c r="R163" s="222">
        <f t="shared" si="30"/>
        <v>1.9464720194647478E-3</v>
      </c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s="20" customFormat="1" x14ac:dyDescent="0.35">
      <c r="A164" s="127" t="s">
        <v>1162</v>
      </c>
      <c r="B164" s="21" t="s">
        <v>1163</v>
      </c>
      <c r="C164" s="21">
        <v>6</v>
      </c>
      <c r="D164" s="20">
        <v>0.7</v>
      </c>
      <c r="E164" s="135">
        <v>44.5</v>
      </c>
      <c r="F164" s="106">
        <v>12.5</v>
      </c>
      <c r="G164" s="22" t="s">
        <v>14160</v>
      </c>
      <c r="H164" s="106">
        <f t="shared" si="23"/>
        <v>21.1</v>
      </c>
      <c r="I164" s="106">
        <f t="shared" si="24"/>
        <v>19.350000000000001</v>
      </c>
      <c r="J164" s="107">
        <f t="shared" si="25"/>
        <v>19.05</v>
      </c>
      <c r="L164" s="186">
        <f t="shared" si="26"/>
        <v>21.5</v>
      </c>
      <c r="M164" s="186">
        <f t="shared" si="27"/>
        <v>19.5</v>
      </c>
      <c r="N164" s="186">
        <f t="shared" si="28"/>
        <v>19.5</v>
      </c>
      <c r="O164"/>
      <c r="P164"/>
      <c r="Q164" s="133">
        <f t="shared" si="29"/>
        <v>0.39999999999999858</v>
      </c>
      <c r="R164" s="222">
        <f t="shared" si="30"/>
        <v>1.8957345971563913E-2</v>
      </c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s="20" customFormat="1" x14ac:dyDescent="0.35">
      <c r="A165" s="127" t="s">
        <v>1170</v>
      </c>
      <c r="B165" s="21" t="s">
        <v>1167</v>
      </c>
      <c r="C165" s="21">
        <v>6</v>
      </c>
      <c r="D165" s="20">
        <v>1</v>
      </c>
      <c r="E165" s="135">
        <v>32</v>
      </c>
      <c r="F165" s="106">
        <v>7</v>
      </c>
      <c r="G165" s="22" t="s">
        <v>14161</v>
      </c>
      <c r="H165" s="106">
        <f t="shared" si="23"/>
        <v>14.5</v>
      </c>
      <c r="I165" s="106">
        <f t="shared" si="24"/>
        <v>13.3</v>
      </c>
      <c r="J165" s="107">
        <f t="shared" si="25"/>
        <v>13.100000000000001</v>
      </c>
      <c r="L165" s="186">
        <f t="shared" si="26"/>
        <v>14.95</v>
      </c>
      <c r="M165" s="186">
        <f t="shared" si="27"/>
        <v>13.5</v>
      </c>
      <c r="N165" s="186">
        <f t="shared" si="28"/>
        <v>13.5</v>
      </c>
      <c r="O165"/>
      <c r="P165"/>
      <c r="Q165" s="133">
        <f t="shared" si="29"/>
        <v>0.44999999999999929</v>
      </c>
      <c r="R165" s="222">
        <f t="shared" si="30"/>
        <v>3.1034482758620641E-2</v>
      </c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s="20" customFormat="1" x14ac:dyDescent="0.35">
      <c r="A166" s="127" t="s">
        <v>1173</v>
      </c>
      <c r="B166" s="21" t="s">
        <v>1174</v>
      </c>
      <c r="C166" s="21">
        <v>6</v>
      </c>
      <c r="D166" s="20">
        <v>0.7</v>
      </c>
      <c r="E166" s="135">
        <v>32</v>
      </c>
      <c r="F166" s="106">
        <v>5.75</v>
      </c>
      <c r="G166" s="22" t="s">
        <v>14161</v>
      </c>
      <c r="H166" s="106">
        <f t="shared" si="23"/>
        <v>11.75</v>
      </c>
      <c r="I166" s="106">
        <f t="shared" si="24"/>
        <v>10.8</v>
      </c>
      <c r="J166" s="107">
        <f t="shared" si="25"/>
        <v>10.600000000000001</v>
      </c>
      <c r="L166" s="186">
        <f t="shared" si="26"/>
        <v>11.95</v>
      </c>
      <c r="M166" s="186">
        <f t="shared" si="27"/>
        <v>10.95</v>
      </c>
      <c r="N166" s="186">
        <f t="shared" si="28"/>
        <v>10.95</v>
      </c>
      <c r="O166"/>
      <c r="P166"/>
      <c r="Q166" s="133">
        <f t="shared" si="29"/>
        <v>0.19999999999999929</v>
      </c>
      <c r="R166" s="222">
        <f t="shared" si="30"/>
        <v>1.7021276595744619E-2</v>
      </c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s="20" customFormat="1" x14ac:dyDescent="0.35">
      <c r="A167" s="127" t="s">
        <v>1177</v>
      </c>
      <c r="B167" s="21" t="s">
        <v>1178</v>
      </c>
      <c r="C167" s="21">
        <v>6</v>
      </c>
      <c r="D167" s="20">
        <v>0.7</v>
      </c>
      <c r="E167" s="135">
        <v>14.9</v>
      </c>
      <c r="F167" s="106">
        <v>5.6</v>
      </c>
      <c r="G167" s="22" t="s">
        <v>14161</v>
      </c>
      <c r="H167" s="106">
        <f t="shared" si="23"/>
        <v>10.050000000000001</v>
      </c>
      <c r="I167" s="106">
        <f t="shared" si="24"/>
        <v>9.25</v>
      </c>
      <c r="J167" s="107">
        <f t="shared" si="25"/>
        <v>9.1</v>
      </c>
      <c r="L167" s="186">
        <f t="shared" si="26"/>
        <v>10.5</v>
      </c>
      <c r="M167" s="186">
        <f t="shared" si="27"/>
        <v>9.5</v>
      </c>
      <c r="N167" s="186">
        <f t="shared" si="28"/>
        <v>9.5</v>
      </c>
      <c r="O167"/>
      <c r="P167"/>
      <c r="Q167" s="133">
        <f t="shared" si="29"/>
        <v>0.44999999999999929</v>
      </c>
      <c r="R167" s="222">
        <f t="shared" si="30"/>
        <v>4.4776119402985003E-2</v>
      </c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s="20" customFormat="1" x14ac:dyDescent="0.35">
      <c r="A168" s="127" t="s">
        <v>1190</v>
      </c>
      <c r="B168" s="21" t="s">
        <v>1187</v>
      </c>
      <c r="C168" s="21">
        <v>6</v>
      </c>
      <c r="D168" s="20">
        <v>1</v>
      </c>
      <c r="E168" s="135">
        <v>32</v>
      </c>
      <c r="F168" s="106">
        <v>7</v>
      </c>
      <c r="G168" s="22" t="s">
        <v>14161</v>
      </c>
      <c r="H168" s="106">
        <f t="shared" si="23"/>
        <v>14.5</v>
      </c>
      <c r="I168" s="106">
        <f t="shared" si="24"/>
        <v>13.3</v>
      </c>
      <c r="J168" s="107">
        <f t="shared" si="25"/>
        <v>13.100000000000001</v>
      </c>
      <c r="L168" s="186">
        <f t="shared" si="26"/>
        <v>14.95</v>
      </c>
      <c r="M168" s="186">
        <f t="shared" si="27"/>
        <v>13.5</v>
      </c>
      <c r="N168" s="186">
        <f t="shared" si="28"/>
        <v>13.5</v>
      </c>
      <c r="O168"/>
      <c r="P168"/>
      <c r="Q168" s="133">
        <f t="shared" si="29"/>
        <v>0.44999999999999929</v>
      </c>
      <c r="R168" s="222">
        <f t="shared" si="30"/>
        <v>3.1034482758620641E-2</v>
      </c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s="20" customFormat="1" x14ac:dyDescent="0.35">
      <c r="A169" s="127" t="s">
        <v>14641</v>
      </c>
      <c r="B169" s="21" t="s">
        <v>14642</v>
      </c>
      <c r="C169" s="21">
        <v>6</v>
      </c>
      <c r="D169" s="20">
        <v>0.7</v>
      </c>
      <c r="E169" s="135">
        <v>45</v>
      </c>
      <c r="F169" s="106">
        <v>74.5</v>
      </c>
      <c r="G169" s="22" t="s">
        <v>14144</v>
      </c>
      <c r="H169" s="106">
        <f t="shared" si="23"/>
        <v>96.800000000000011</v>
      </c>
      <c r="I169" s="106">
        <f t="shared" si="24"/>
        <v>88.850000000000009</v>
      </c>
      <c r="J169" s="107">
        <f t="shared" si="25"/>
        <v>87.25</v>
      </c>
      <c r="L169" s="186">
        <f t="shared" si="26"/>
        <v>96.95</v>
      </c>
      <c r="M169" s="186">
        <f t="shared" si="27"/>
        <v>88.95</v>
      </c>
      <c r="N169" s="186">
        <f t="shared" si="28"/>
        <v>87.5</v>
      </c>
      <c r="O169"/>
      <c r="P169"/>
      <c r="Q169" s="133">
        <f t="shared" si="29"/>
        <v>0.14999999999999147</v>
      </c>
      <c r="R169" s="222">
        <f t="shared" si="30"/>
        <v>1.5495867768594159E-3</v>
      </c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s="20" customFormat="1" x14ac:dyDescent="0.35">
      <c r="A170" s="127" t="s">
        <v>1204</v>
      </c>
      <c r="B170" s="21" t="s">
        <v>1201</v>
      </c>
      <c r="C170" s="21">
        <v>6</v>
      </c>
      <c r="D170" s="20">
        <v>1</v>
      </c>
      <c r="E170" s="135">
        <v>35</v>
      </c>
      <c r="F170" s="106">
        <v>7.35</v>
      </c>
      <c r="G170" s="22" t="s">
        <v>14144</v>
      </c>
      <c r="H170" s="106">
        <f t="shared" si="23"/>
        <v>15.3</v>
      </c>
      <c r="I170" s="106">
        <f t="shared" si="24"/>
        <v>14.05</v>
      </c>
      <c r="J170" s="107">
        <f t="shared" si="25"/>
        <v>13.8</v>
      </c>
      <c r="L170" s="186">
        <f t="shared" si="26"/>
        <v>15.5</v>
      </c>
      <c r="M170" s="186">
        <f t="shared" si="27"/>
        <v>14.5</v>
      </c>
      <c r="N170" s="186">
        <f t="shared" si="28"/>
        <v>13.95</v>
      </c>
      <c r="O170"/>
      <c r="P170"/>
      <c r="Q170" s="133">
        <f t="shared" si="29"/>
        <v>0.19999999999999929</v>
      </c>
      <c r="R170" s="222">
        <f t="shared" si="30"/>
        <v>1.3071895424836555E-2</v>
      </c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s="20" customFormat="1" x14ac:dyDescent="0.35">
      <c r="A171" s="127" t="s">
        <v>1207</v>
      </c>
      <c r="B171" s="21" t="s">
        <v>23277</v>
      </c>
      <c r="C171" s="21">
        <v>6</v>
      </c>
      <c r="D171" s="20">
        <v>1.5</v>
      </c>
      <c r="E171" s="135">
        <v>35</v>
      </c>
      <c r="F171" s="106">
        <v>10.95</v>
      </c>
      <c r="G171" s="22" t="s">
        <v>14144</v>
      </c>
      <c r="H171" s="106">
        <f t="shared" si="23"/>
        <v>21.900000000000002</v>
      </c>
      <c r="I171" s="106">
        <f t="shared" si="24"/>
        <v>20.100000000000001</v>
      </c>
      <c r="J171" s="107">
        <f t="shared" si="25"/>
        <v>19.75</v>
      </c>
      <c r="L171" s="186">
        <f t="shared" si="26"/>
        <v>21.95</v>
      </c>
      <c r="M171" s="186">
        <f t="shared" si="27"/>
        <v>20.5</v>
      </c>
      <c r="N171" s="186">
        <f t="shared" si="28"/>
        <v>19.95</v>
      </c>
      <c r="O171"/>
      <c r="P171"/>
      <c r="Q171" s="133">
        <f t="shared" si="29"/>
        <v>4.9999999999997158E-2</v>
      </c>
      <c r="R171" s="222">
        <f t="shared" si="30"/>
        <v>2.2831050228309204E-3</v>
      </c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s="20" customFormat="1" x14ac:dyDescent="0.35">
      <c r="A172" s="127" t="s">
        <v>1230</v>
      </c>
      <c r="B172" s="21" t="s">
        <v>1231</v>
      </c>
      <c r="C172" s="21">
        <v>6</v>
      </c>
      <c r="D172" s="20">
        <v>0.7</v>
      </c>
      <c r="E172" s="135">
        <v>17</v>
      </c>
      <c r="F172" s="106">
        <v>12.75</v>
      </c>
      <c r="G172" s="22" t="s">
        <v>14154</v>
      </c>
      <c r="H172" s="106">
        <f t="shared" si="23"/>
        <v>18.95</v>
      </c>
      <c r="I172" s="106">
        <f t="shared" si="24"/>
        <v>17.400000000000002</v>
      </c>
      <c r="J172" s="107">
        <f t="shared" si="25"/>
        <v>17.100000000000001</v>
      </c>
      <c r="L172" s="186">
        <f t="shared" si="26"/>
        <v>18.95</v>
      </c>
      <c r="M172" s="186">
        <f t="shared" si="27"/>
        <v>17.5</v>
      </c>
      <c r="N172" s="186">
        <f t="shared" si="28"/>
        <v>17.5</v>
      </c>
      <c r="O172"/>
      <c r="P172"/>
      <c r="Q172" s="133">
        <f t="shared" si="29"/>
        <v>0</v>
      </c>
      <c r="R172" s="222">
        <f t="shared" si="30"/>
        <v>0</v>
      </c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s="20" customFormat="1" x14ac:dyDescent="0.35">
      <c r="A173" s="127" t="s">
        <v>1235</v>
      </c>
      <c r="B173" s="21" t="s">
        <v>1236</v>
      </c>
      <c r="C173" s="21">
        <v>6</v>
      </c>
      <c r="D173" s="20">
        <v>0.5</v>
      </c>
      <c r="E173" s="135">
        <v>15.7</v>
      </c>
      <c r="F173" s="106">
        <v>8.65</v>
      </c>
      <c r="G173" s="22" t="s">
        <v>14154</v>
      </c>
      <c r="H173" s="106">
        <f t="shared" si="23"/>
        <v>13.450000000000001</v>
      </c>
      <c r="I173" s="106">
        <f t="shared" si="24"/>
        <v>12.350000000000001</v>
      </c>
      <c r="J173" s="107">
        <f t="shared" si="25"/>
        <v>12.15</v>
      </c>
      <c r="L173" s="186">
        <f t="shared" si="26"/>
        <v>13.5</v>
      </c>
      <c r="M173" s="186">
        <f t="shared" si="27"/>
        <v>12.5</v>
      </c>
      <c r="N173" s="186">
        <f t="shared" si="28"/>
        <v>12.5</v>
      </c>
      <c r="O173"/>
      <c r="P173"/>
      <c r="Q173" s="133">
        <f t="shared" si="29"/>
        <v>4.9999999999998934E-2</v>
      </c>
      <c r="R173" s="222">
        <f t="shared" si="30"/>
        <v>3.7174721189590283E-3</v>
      </c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s="20" customFormat="1" x14ac:dyDescent="0.35">
      <c r="A174" s="127" t="s">
        <v>1239</v>
      </c>
      <c r="B174" s="21" t="s">
        <v>1240</v>
      </c>
      <c r="C174" s="21">
        <v>12</v>
      </c>
      <c r="D174" s="20">
        <v>0.7</v>
      </c>
      <c r="E174" s="135">
        <v>15.7</v>
      </c>
      <c r="F174" s="106">
        <v>12.95</v>
      </c>
      <c r="G174" s="22" t="s">
        <v>14154</v>
      </c>
      <c r="H174" s="106">
        <f t="shared" si="23"/>
        <v>19.100000000000001</v>
      </c>
      <c r="I174" s="106">
        <f t="shared" si="24"/>
        <v>17.55</v>
      </c>
      <c r="J174" s="107">
        <f t="shared" si="25"/>
        <v>17.25</v>
      </c>
      <c r="L174" s="186">
        <f t="shared" si="26"/>
        <v>19.5</v>
      </c>
      <c r="M174" s="186">
        <f t="shared" si="27"/>
        <v>17.95</v>
      </c>
      <c r="N174" s="186">
        <f t="shared" si="28"/>
        <v>17.5</v>
      </c>
      <c r="O174"/>
      <c r="P174"/>
      <c r="Q174" s="133">
        <f t="shared" si="29"/>
        <v>0.39999999999999858</v>
      </c>
      <c r="R174" s="222">
        <f t="shared" si="30"/>
        <v>2.0942408376963276E-2</v>
      </c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s="20" customFormat="1" x14ac:dyDescent="0.35">
      <c r="A175" s="127" t="s">
        <v>1243</v>
      </c>
      <c r="B175" s="21" t="s">
        <v>1244</v>
      </c>
      <c r="C175" s="21">
        <v>6</v>
      </c>
      <c r="D175" s="20">
        <v>0.7</v>
      </c>
      <c r="E175" s="135">
        <v>17</v>
      </c>
      <c r="F175" s="106">
        <v>12.5</v>
      </c>
      <c r="G175" s="22" t="s">
        <v>14154</v>
      </c>
      <c r="H175" s="106">
        <f t="shared" si="23"/>
        <v>18.650000000000002</v>
      </c>
      <c r="I175" s="106">
        <f t="shared" si="24"/>
        <v>17.150000000000002</v>
      </c>
      <c r="J175" s="107">
        <f t="shared" si="25"/>
        <v>16.850000000000001</v>
      </c>
      <c r="L175" s="186">
        <f t="shared" si="26"/>
        <v>18.95</v>
      </c>
      <c r="M175" s="186">
        <f t="shared" si="27"/>
        <v>17.5</v>
      </c>
      <c r="N175" s="186">
        <f t="shared" si="28"/>
        <v>16.95</v>
      </c>
      <c r="O175"/>
      <c r="P175"/>
      <c r="Q175" s="133">
        <f t="shared" si="29"/>
        <v>0.29999999999999716</v>
      </c>
      <c r="R175" s="222">
        <f t="shared" si="30"/>
        <v>1.6085790884718343E-2</v>
      </c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s="20" customFormat="1" x14ac:dyDescent="0.35">
      <c r="A176" s="127" t="s">
        <v>1251</v>
      </c>
      <c r="B176" s="21" t="s">
        <v>1248</v>
      </c>
      <c r="C176" s="21">
        <v>12</v>
      </c>
      <c r="D176" s="20">
        <v>1</v>
      </c>
      <c r="E176" s="135">
        <v>17</v>
      </c>
      <c r="F176" s="106">
        <v>11.75</v>
      </c>
      <c r="G176" s="22" t="s">
        <v>14154</v>
      </c>
      <c r="H176" s="106">
        <f t="shared" si="23"/>
        <v>18.400000000000002</v>
      </c>
      <c r="I176" s="106">
        <f t="shared" si="24"/>
        <v>16.900000000000002</v>
      </c>
      <c r="J176" s="107">
        <f t="shared" si="25"/>
        <v>16.600000000000001</v>
      </c>
      <c r="L176" s="186">
        <f t="shared" si="26"/>
        <v>18.5</v>
      </c>
      <c r="M176" s="186">
        <f t="shared" si="27"/>
        <v>16.95</v>
      </c>
      <c r="N176" s="186">
        <f t="shared" si="28"/>
        <v>16.95</v>
      </c>
      <c r="O176"/>
      <c r="P176"/>
      <c r="Q176" s="133">
        <f t="shared" si="29"/>
        <v>9.9999999999997868E-2</v>
      </c>
      <c r="R176" s="222">
        <f t="shared" si="30"/>
        <v>5.4347826086955358E-3</v>
      </c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s="20" customFormat="1" x14ac:dyDescent="0.35">
      <c r="A177" s="127" t="s">
        <v>1267</v>
      </c>
      <c r="B177" s="21" t="s">
        <v>1255</v>
      </c>
      <c r="C177" s="21">
        <v>12</v>
      </c>
      <c r="D177" s="20">
        <v>1</v>
      </c>
      <c r="E177" s="135">
        <v>17</v>
      </c>
      <c r="F177" s="106">
        <v>10.5</v>
      </c>
      <c r="G177" s="22" t="s">
        <v>14154</v>
      </c>
      <c r="H177" s="106">
        <f t="shared" si="23"/>
        <v>16.850000000000001</v>
      </c>
      <c r="I177" s="106">
        <f t="shared" si="24"/>
        <v>15.5</v>
      </c>
      <c r="J177" s="107">
        <f t="shared" si="25"/>
        <v>15.200000000000001</v>
      </c>
      <c r="L177" s="186">
        <f t="shared" si="26"/>
        <v>16.95</v>
      </c>
      <c r="M177" s="186">
        <f t="shared" si="27"/>
        <v>15.95</v>
      </c>
      <c r="N177" s="186">
        <f t="shared" si="28"/>
        <v>15.5</v>
      </c>
      <c r="O177"/>
      <c r="P177"/>
      <c r="Q177" s="133">
        <f t="shared" si="29"/>
        <v>9.9999999999997868E-2</v>
      </c>
      <c r="R177" s="222">
        <f t="shared" si="30"/>
        <v>5.9347181008900804E-3</v>
      </c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s="20" customFormat="1" x14ac:dyDescent="0.35">
      <c r="A178" s="127" t="s">
        <v>1280</v>
      </c>
      <c r="B178" s="21" t="s">
        <v>1277</v>
      </c>
      <c r="C178" s="21">
        <v>12</v>
      </c>
      <c r="D178" s="20">
        <v>1</v>
      </c>
      <c r="E178" s="135">
        <v>17</v>
      </c>
      <c r="F178" s="106">
        <v>11.95</v>
      </c>
      <c r="G178" s="22" t="s">
        <v>14154</v>
      </c>
      <c r="H178" s="106">
        <f t="shared" si="23"/>
        <v>18.650000000000002</v>
      </c>
      <c r="I178" s="106">
        <f t="shared" si="24"/>
        <v>17.100000000000001</v>
      </c>
      <c r="J178" s="107">
        <f t="shared" si="25"/>
        <v>16.8</v>
      </c>
      <c r="L178" s="186">
        <f t="shared" si="26"/>
        <v>18.95</v>
      </c>
      <c r="M178" s="186">
        <f t="shared" si="27"/>
        <v>17.5</v>
      </c>
      <c r="N178" s="186">
        <f t="shared" si="28"/>
        <v>16.95</v>
      </c>
      <c r="O178"/>
      <c r="P178"/>
      <c r="Q178" s="133">
        <f t="shared" si="29"/>
        <v>0.29999999999999716</v>
      </c>
      <c r="R178" s="222">
        <f t="shared" si="30"/>
        <v>1.6085790884718343E-2</v>
      </c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s="20" customFormat="1" x14ac:dyDescent="0.35">
      <c r="A179" s="127" t="s">
        <v>1283</v>
      </c>
      <c r="B179" s="21" t="s">
        <v>1284</v>
      </c>
      <c r="C179" s="21">
        <v>6</v>
      </c>
      <c r="D179" s="20">
        <v>0.7</v>
      </c>
      <c r="E179" s="135">
        <v>17</v>
      </c>
      <c r="F179" s="106">
        <v>11.5</v>
      </c>
      <c r="G179" s="22" t="s">
        <v>14154</v>
      </c>
      <c r="H179" s="106">
        <f t="shared" si="23"/>
        <v>17.45</v>
      </c>
      <c r="I179" s="106">
        <f t="shared" si="24"/>
        <v>16</v>
      </c>
      <c r="J179" s="107">
        <f t="shared" si="25"/>
        <v>15.75</v>
      </c>
      <c r="L179" s="186">
        <f t="shared" si="26"/>
        <v>17.5</v>
      </c>
      <c r="M179" s="186">
        <f t="shared" si="27"/>
        <v>16.5</v>
      </c>
      <c r="N179" s="186">
        <f t="shared" si="28"/>
        <v>15.95</v>
      </c>
      <c r="O179"/>
      <c r="P179"/>
      <c r="Q179" s="133">
        <f t="shared" si="29"/>
        <v>5.0000000000000711E-2</v>
      </c>
      <c r="R179" s="222">
        <f t="shared" si="30"/>
        <v>2.8653295128940235E-3</v>
      </c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s="20" customFormat="1" x14ac:dyDescent="0.35">
      <c r="A180" s="127" t="s">
        <v>1291</v>
      </c>
      <c r="B180" s="21" t="s">
        <v>1292</v>
      </c>
      <c r="C180" s="21">
        <v>6</v>
      </c>
      <c r="D180" s="20">
        <v>0.7</v>
      </c>
      <c r="E180" s="135">
        <v>46</v>
      </c>
      <c r="F180" s="106">
        <v>27</v>
      </c>
      <c r="G180" s="22" t="s">
        <v>14145</v>
      </c>
      <c r="H180" s="106">
        <f t="shared" si="23"/>
        <v>38.900000000000006</v>
      </c>
      <c r="I180" s="106">
        <f t="shared" si="24"/>
        <v>35.75</v>
      </c>
      <c r="J180" s="107">
        <f t="shared" si="25"/>
        <v>35.1</v>
      </c>
      <c r="L180" s="186">
        <f t="shared" si="26"/>
        <v>38.950000000000003</v>
      </c>
      <c r="M180" s="186">
        <f t="shared" si="27"/>
        <v>35.950000000000003</v>
      </c>
      <c r="N180" s="186">
        <f t="shared" si="28"/>
        <v>35.5</v>
      </c>
      <c r="O180"/>
      <c r="P180"/>
      <c r="Q180" s="133">
        <f t="shared" si="29"/>
        <v>4.9999999999997158E-2</v>
      </c>
      <c r="R180" s="222">
        <f t="shared" si="30"/>
        <v>1.2853470437017263E-3</v>
      </c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s="20" customFormat="1" x14ac:dyDescent="0.35">
      <c r="A181" s="127" t="s">
        <v>14795</v>
      </c>
      <c r="B181" s="21" t="s">
        <v>14796</v>
      </c>
      <c r="C181" s="21">
        <v>6</v>
      </c>
      <c r="D181" s="20">
        <v>0.7</v>
      </c>
      <c r="E181" s="135">
        <v>46</v>
      </c>
      <c r="F181" s="106">
        <v>84.5</v>
      </c>
      <c r="G181" s="22" t="s">
        <v>14145</v>
      </c>
      <c r="H181" s="106">
        <f t="shared" si="23"/>
        <v>109.05000000000001</v>
      </c>
      <c r="I181" s="106">
        <f t="shared" si="24"/>
        <v>100.15</v>
      </c>
      <c r="J181" s="107">
        <f t="shared" si="25"/>
        <v>98.350000000000009</v>
      </c>
      <c r="L181" s="186">
        <f t="shared" si="26"/>
        <v>109.5</v>
      </c>
      <c r="M181" s="186">
        <f t="shared" si="27"/>
        <v>100.5</v>
      </c>
      <c r="N181" s="186">
        <f t="shared" si="28"/>
        <v>98.5</v>
      </c>
      <c r="O181"/>
      <c r="P181"/>
      <c r="Q181" s="133">
        <f t="shared" si="29"/>
        <v>0.44999999999998863</v>
      </c>
      <c r="R181" s="222">
        <f t="shared" si="30"/>
        <v>4.1265474552956314E-3</v>
      </c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s="20" customFormat="1" x14ac:dyDescent="0.35">
      <c r="A182" s="127" t="s">
        <v>1299</v>
      </c>
      <c r="B182" s="21" t="s">
        <v>1300</v>
      </c>
      <c r="C182" s="21">
        <v>6</v>
      </c>
      <c r="D182" s="20">
        <v>0.7</v>
      </c>
      <c r="E182" s="135">
        <v>46</v>
      </c>
      <c r="F182" s="106">
        <v>25.5</v>
      </c>
      <c r="G182" s="22" t="s">
        <v>14158</v>
      </c>
      <c r="H182" s="106">
        <f t="shared" si="23"/>
        <v>37.1</v>
      </c>
      <c r="I182" s="106">
        <f t="shared" si="24"/>
        <v>34.050000000000004</v>
      </c>
      <c r="J182" s="107">
        <f t="shared" si="25"/>
        <v>33.450000000000003</v>
      </c>
      <c r="L182" s="186">
        <f t="shared" si="26"/>
        <v>37.5</v>
      </c>
      <c r="M182" s="186">
        <f t="shared" si="27"/>
        <v>34.5</v>
      </c>
      <c r="N182" s="186">
        <f t="shared" si="28"/>
        <v>33.5</v>
      </c>
      <c r="O182"/>
      <c r="P182"/>
      <c r="Q182" s="133">
        <f t="shared" si="29"/>
        <v>0.39999999999999858</v>
      </c>
      <c r="R182" s="222">
        <f t="shared" si="30"/>
        <v>1.078167115902961E-2</v>
      </c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s="20" customFormat="1" x14ac:dyDescent="0.35">
      <c r="A183" s="127" t="s">
        <v>1302</v>
      </c>
      <c r="B183" s="21" t="s">
        <v>1303</v>
      </c>
      <c r="C183" s="21">
        <v>6</v>
      </c>
      <c r="D183" s="20">
        <v>0.7</v>
      </c>
      <c r="E183" s="135">
        <v>64</v>
      </c>
      <c r="F183" s="106">
        <v>34.5</v>
      </c>
      <c r="G183" s="22" t="s">
        <v>14158</v>
      </c>
      <c r="H183" s="106">
        <f t="shared" si="23"/>
        <v>49.650000000000006</v>
      </c>
      <c r="I183" s="106">
        <f t="shared" si="24"/>
        <v>45.6</v>
      </c>
      <c r="J183" s="107">
        <f t="shared" si="25"/>
        <v>44.800000000000004</v>
      </c>
      <c r="L183" s="186">
        <f t="shared" si="26"/>
        <v>49.95</v>
      </c>
      <c r="M183" s="186">
        <f t="shared" si="27"/>
        <v>45.95</v>
      </c>
      <c r="N183" s="186">
        <f t="shared" si="28"/>
        <v>44.95</v>
      </c>
      <c r="O183"/>
      <c r="P183"/>
      <c r="Q183" s="133">
        <f t="shared" si="29"/>
        <v>0.29999999999999716</v>
      </c>
      <c r="R183" s="222">
        <f t="shared" si="30"/>
        <v>6.0422960725074948E-3</v>
      </c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s="20" customFormat="1" x14ac:dyDescent="0.35">
      <c r="A184" s="127" t="s">
        <v>1306</v>
      </c>
      <c r="B184" s="21" t="s">
        <v>1307</v>
      </c>
      <c r="C184" s="21">
        <v>6</v>
      </c>
      <c r="D184" s="20">
        <v>0.7</v>
      </c>
      <c r="E184" s="135">
        <v>46</v>
      </c>
      <c r="F184" s="106">
        <v>22.65</v>
      </c>
      <c r="G184" s="22" t="s">
        <v>14158</v>
      </c>
      <c r="H184" s="106">
        <f t="shared" si="23"/>
        <v>33.6</v>
      </c>
      <c r="I184" s="106">
        <f t="shared" si="24"/>
        <v>30.85</v>
      </c>
      <c r="J184" s="107">
        <f t="shared" si="25"/>
        <v>30.3</v>
      </c>
      <c r="L184" s="186">
        <f t="shared" si="26"/>
        <v>33.950000000000003</v>
      </c>
      <c r="M184" s="186">
        <f t="shared" si="27"/>
        <v>30.95</v>
      </c>
      <c r="N184" s="186">
        <f t="shared" si="28"/>
        <v>30.5</v>
      </c>
      <c r="O184"/>
      <c r="P184"/>
      <c r="Q184" s="133">
        <f t="shared" si="29"/>
        <v>0.35000000000000142</v>
      </c>
      <c r="R184" s="222">
        <f t="shared" si="30"/>
        <v>1.0416666666666708E-2</v>
      </c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s="20" customFormat="1" x14ac:dyDescent="0.35">
      <c r="A185" s="127" t="s">
        <v>14643</v>
      </c>
      <c r="B185" s="21" t="s">
        <v>14644</v>
      </c>
      <c r="C185" s="21">
        <v>6</v>
      </c>
      <c r="D185" s="20">
        <v>0.7</v>
      </c>
      <c r="E185" s="135">
        <v>59.6</v>
      </c>
      <c r="F185" s="106">
        <v>31.5</v>
      </c>
      <c r="G185" s="22" t="s">
        <v>14169</v>
      </c>
      <c r="H185" s="106">
        <f t="shared" si="23"/>
        <v>45.6</v>
      </c>
      <c r="I185" s="106">
        <f t="shared" si="24"/>
        <v>41.900000000000006</v>
      </c>
      <c r="J185" s="107">
        <f t="shared" si="25"/>
        <v>41.150000000000006</v>
      </c>
      <c r="L185" s="186">
        <f t="shared" si="26"/>
        <v>45.95</v>
      </c>
      <c r="M185" s="186">
        <f t="shared" si="27"/>
        <v>41.95</v>
      </c>
      <c r="N185" s="186">
        <f t="shared" si="28"/>
        <v>41.5</v>
      </c>
      <c r="O185"/>
      <c r="P185"/>
      <c r="Q185" s="133">
        <f t="shared" si="29"/>
        <v>0.35000000000000142</v>
      </c>
      <c r="R185" s="222">
        <f t="shared" si="30"/>
        <v>7.6754385964912589E-3</v>
      </c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s="20" customFormat="1" x14ac:dyDescent="0.35">
      <c r="A186" s="127" t="s">
        <v>1309</v>
      </c>
      <c r="B186" s="21" t="s">
        <v>1310</v>
      </c>
      <c r="C186" s="21">
        <v>6</v>
      </c>
      <c r="D186" s="20">
        <v>0.7</v>
      </c>
      <c r="E186" s="135">
        <v>53</v>
      </c>
      <c r="F186" s="106">
        <v>39.5</v>
      </c>
      <c r="G186" s="22" t="s">
        <v>14145</v>
      </c>
      <c r="H186" s="106">
        <f t="shared" si="23"/>
        <v>54.800000000000004</v>
      </c>
      <c r="I186" s="106">
        <f t="shared" si="24"/>
        <v>50.300000000000004</v>
      </c>
      <c r="J186" s="107">
        <f t="shared" si="25"/>
        <v>49.400000000000006</v>
      </c>
      <c r="L186" s="186">
        <f t="shared" si="26"/>
        <v>54.95</v>
      </c>
      <c r="M186" s="186">
        <f t="shared" si="27"/>
        <v>50.5</v>
      </c>
      <c r="N186" s="186">
        <f t="shared" si="28"/>
        <v>49.5</v>
      </c>
      <c r="O186"/>
      <c r="P186"/>
      <c r="Q186" s="133">
        <f t="shared" si="29"/>
        <v>0.14999999999999858</v>
      </c>
      <c r="R186" s="222">
        <f t="shared" si="30"/>
        <v>2.7372262773722364E-3</v>
      </c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s="20" customFormat="1" x14ac:dyDescent="0.35">
      <c r="A187" s="127" t="s">
        <v>1314</v>
      </c>
      <c r="B187" s="21" t="s">
        <v>1315</v>
      </c>
      <c r="C187" s="21">
        <v>6</v>
      </c>
      <c r="D187" s="20">
        <v>0.7</v>
      </c>
      <c r="E187" s="135">
        <v>40</v>
      </c>
      <c r="F187" s="106">
        <v>42.5</v>
      </c>
      <c r="G187" s="22" t="s">
        <v>14150</v>
      </c>
      <c r="H187" s="106">
        <f t="shared" si="23"/>
        <v>57.300000000000004</v>
      </c>
      <c r="I187" s="106">
        <f t="shared" si="24"/>
        <v>52.6</v>
      </c>
      <c r="J187" s="107">
        <f t="shared" si="25"/>
        <v>51.650000000000006</v>
      </c>
      <c r="L187" s="186">
        <f t="shared" si="26"/>
        <v>57.5</v>
      </c>
      <c r="M187" s="186">
        <f t="shared" si="27"/>
        <v>52.95</v>
      </c>
      <c r="N187" s="186">
        <f t="shared" si="28"/>
        <v>51.95</v>
      </c>
      <c r="O187"/>
      <c r="P187"/>
      <c r="Q187" s="133">
        <f t="shared" si="29"/>
        <v>0.19999999999999574</v>
      </c>
      <c r="R187" s="222">
        <f t="shared" si="30"/>
        <v>3.4904013961604839E-3</v>
      </c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s="20" customFormat="1" x14ac:dyDescent="0.35">
      <c r="A188" s="127" t="s">
        <v>14321</v>
      </c>
      <c r="B188" s="21" t="s">
        <v>14322</v>
      </c>
      <c r="C188" s="21">
        <v>6</v>
      </c>
      <c r="D188" s="20">
        <v>0.7</v>
      </c>
      <c r="E188" s="135">
        <v>40</v>
      </c>
      <c r="F188" s="106">
        <v>75</v>
      </c>
      <c r="G188" s="22" t="s">
        <v>14150</v>
      </c>
      <c r="H188" s="106">
        <f t="shared" si="23"/>
        <v>96.95</v>
      </c>
      <c r="I188" s="106">
        <f t="shared" si="24"/>
        <v>89</v>
      </c>
      <c r="J188" s="107">
        <f t="shared" si="25"/>
        <v>87.4</v>
      </c>
      <c r="L188" s="186">
        <f t="shared" si="26"/>
        <v>96.95</v>
      </c>
      <c r="M188" s="186">
        <f t="shared" si="27"/>
        <v>89.5</v>
      </c>
      <c r="N188" s="186">
        <f t="shared" si="28"/>
        <v>87.5</v>
      </c>
      <c r="O188"/>
      <c r="P188"/>
      <c r="Q188" s="133">
        <f t="shared" si="29"/>
        <v>0</v>
      </c>
      <c r="R188" s="222">
        <f t="shared" si="30"/>
        <v>0</v>
      </c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s="20" customFormat="1" x14ac:dyDescent="0.35">
      <c r="A189" s="127" t="s">
        <v>14409</v>
      </c>
      <c r="B189" s="21" t="s">
        <v>14410</v>
      </c>
      <c r="C189" s="21">
        <v>6</v>
      </c>
      <c r="D189" s="20">
        <v>0.7</v>
      </c>
      <c r="E189" s="135">
        <v>40</v>
      </c>
      <c r="F189" s="106">
        <v>8.25</v>
      </c>
      <c r="G189" s="22" t="s">
        <v>14150</v>
      </c>
      <c r="H189" s="106">
        <f t="shared" si="23"/>
        <v>15.5</v>
      </c>
      <c r="I189" s="106">
        <f t="shared" si="24"/>
        <v>14.25</v>
      </c>
      <c r="J189" s="107">
        <f t="shared" si="25"/>
        <v>14</v>
      </c>
      <c r="L189" s="186">
        <f t="shared" si="26"/>
        <v>15.95</v>
      </c>
      <c r="M189" s="186">
        <f t="shared" si="27"/>
        <v>14.5</v>
      </c>
      <c r="N189" s="186">
        <f t="shared" si="28"/>
        <v>14.5</v>
      </c>
      <c r="O189"/>
      <c r="P189"/>
      <c r="Q189" s="133">
        <f t="shared" si="29"/>
        <v>0.44999999999999929</v>
      </c>
      <c r="R189" s="222">
        <f t="shared" si="30"/>
        <v>2.9032258064516082E-2</v>
      </c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s="20" customFormat="1" x14ac:dyDescent="0.35">
      <c r="A190" s="127" t="s">
        <v>14620</v>
      </c>
      <c r="B190" s="21" t="s">
        <v>14621</v>
      </c>
      <c r="C190" s="21">
        <v>6</v>
      </c>
      <c r="D190" s="20">
        <v>0.7</v>
      </c>
      <c r="E190" s="135">
        <v>39</v>
      </c>
      <c r="F190" s="106">
        <v>8.25</v>
      </c>
      <c r="G190" s="22" t="s">
        <v>14150</v>
      </c>
      <c r="H190" s="106">
        <f t="shared" si="23"/>
        <v>15.450000000000001</v>
      </c>
      <c r="I190" s="106">
        <f t="shared" si="24"/>
        <v>14.15</v>
      </c>
      <c r="J190" s="107">
        <f t="shared" si="25"/>
        <v>13.9</v>
      </c>
      <c r="L190" s="186">
        <f t="shared" si="26"/>
        <v>15.5</v>
      </c>
      <c r="M190" s="186">
        <f t="shared" si="27"/>
        <v>14.5</v>
      </c>
      <c r="N190" s="186">
        <f t="shared" si="28"/>
        <v>13.95</v>
      </c>
      <c r="O190"/>
      <c r="P190"/>
      <c r="Q190" s="133">
        <f t="shared" si="29"/>
        <v>4.9999999999998934E-2</v>
      </c>
      <c r="R190" s="222">
        <f t="shared" si="30"/>
        <v>3.2362459546924874E-3</v>
      </c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s="20" customFormat="1" x14ac:dyDescent="0.35">
      <c r="A191" s="127" t="s">
        <v>1342</v>
      </c>
      <c r="B191" s="21" t="s">
        <v>1343</v>
      </c>
      <c r="C191" s="21">
        <v>6</v>
      </c>
      <c r="D191" s="20">
        <v>0.7</v>
      </c>
      <c r="E191" s="135">
        <v>46</v>
      </c>
      <c r="F191" s="106">
        <v>27</v>
      </c>
      <c r="G191" s="22" t="s">
        <v>14145</v>
      </c>
      <c r="H191" s="106">
        <f t="shared" si="23"/>
        <v>38.900000000000006</v>
      </c>
      <c r="I191" s="106">
        <f t="shared" si="24"/>
        <v>35.75</v>
      </c>
      <c r="J191" s="107">
        <f t="shared" si="25"/>
        <v>35.1</v>
      </c>
      <c r="L191" s="186">
        <f t="shared" si="26"/>
        <v>38.950000000000003</v>
      </c>
      <c r="M191" s="186">
        <f t="shared" si="27"/>
        <v>35.950000000000003</v>
      </c>
      <c r="N191" s="186">
        <f t="shared" si="28"/>
        <v>35.5</v>
      </c>
      <c r="O191"/>
      <c r="P191"/>
      <c r="Q191" s="133">
        <f t="shared" si="29"/>
        <v>4.9999999999997158E-2</v>
      </c>
      <c r="R191" s="222">
        <f t="shared" si="30"/>
        <v>1.2853470437017263E-3</v>
      </c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s="20" customFormat="1" x14ac:dyDescent="0.35">
      <c r="A192" s="127" t="s">
        <v>1346</v>
      </c>
      <c r="B192" s="21" t="s">
        <v>1347</v>
      </c>
      <c r="C192" s="21">
        <v>6</v>
      </c>
      <c r="D192" s="20">
        <v>0.7</v>
      </c>
      <c r="E192" s="135">
        <v>45</v>
      </c>
      <c r="F192" s="106">
        <v>38.5</v>
      </c>
      <c r="G192" s="22" t="s">
        <v>14144</v>
      </c>
      <c r="H192" s="106">
        <f t="shared" si="23"/>
        <v>52.85</v>
      </c>
      <c r="I192" s="106">
        <f t="shared" si="24"/>
        <v>48.550000000000004</v>
      </c>
      <c r="J192" s="107">
        <f t="shared" si="25"/>
        <v>47.650000000000006</v>
      </c>
      <c r="L192" s="186">
        <f t="shared" si="26"/>
        <v>52.95</v>
      </c>
      <c r="M192" s="186">
        <f t="shared" si="27"/>
        <v>48.95</v>
      </c>
      <c r="N192" s="186">
        <f t="shared" si="28"/>
        <v>47.95</v>
      </c>
      <c r="O192"/>
      <c r="P192"/>
      <c r="Q192" s="133">
        <f t="shared" si="29"/>
        <v>0.10000000000000142</v>
      </c>
      <c r="R192" s="222">
        <f t="shared" si="30"/>
        <v>1.8921475875118528E-3</v>
      </c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s="20" customFormat="1" x14ac:dyDescent="0.35">
      <c r="A193" s="127" t="s">
        <v>1350</v>
      </c>
      <c r="B193" s="21" t="s">
        <v>1351</v>
      </c>
      <c r="C193" s="21">
        <v>6</v>
      </c>
      <c r="D193" s="20">
        <v>0.7</v>
      </c>
      <c r="E193" s="135">
        <v>45</v>
      </c>
      <c r="F193" s="106">
        <v>30.5</v>
      </c>
      <c r="G193" s="22" t="s">
        <v>14144</v>
      </c>
      <c r="H193" s="106">
        <f t="shared" si="23"/>
        <v>43.1</v>
      </c>
      <c r="I193" s="106">
        <f t="shared" si="24"/>
        <v>39.550000000000004</v>
      </c>
      <c r="J193" s="107">
        <f t="shared" si="25"/>
        <v>38.85</v>
      </c>
      <c r="L193" s="186">
        <f t="shared" si="26"/>
        <v>43.5</v>
      </c>
      <c r="M193" s="186">
        <f t="shared" si="27"/>
        <v>39.950000000000003</v>
      </c>
      <c r="N193" s="186">
        <f t="shared" si="28"/>
        <v>38.950000000000003</v>
      </c>
      <c r="O193"/>
      <c r="P193"/>
      <c r="Q193" s="133">
        <f t="shared" si="29"/>
        <v>0.39999999999999858</v>
      </c>
      <c r="R193" s="222">
        <f t="shared" si="30"/>
        <v>9.2807424593967184E-3</v>
      </c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s="20" customFormat="1" x14ac:dyDescent="0.35">
      <c r="A194" s="127" t="s">
        <v>1353</v>
      </c>
      <c r="B194" s="21" t="s">
        <v>1354</v>
      </c>
      <c r="C194" s="21">
        <v>6</v>
      </c>
      <c r="D194" s="20">
        <v>0.7</v>
      </c>
      <c r="E194" s="135">
        <v>43</v>
      </c>
      <c r="F194" s="106">
        <v>44.5</v>
      </c>
      <c r="G194" s="22" t="s">
        <v>14145</v>
      </c>
      <c r="H194" s="106">
        <f t="shared" si="23"/>
        <v>60</v>
      </c>
      <c r="I194" s="106">
        <f t="shared" si="24"/>
        <v>55.1</v>
      </c>
      <c r="J194" s="107">
        <f t="shared" si="25"/>
        <v>54.1</v>
      </c>
      <c r="L194" s="186">
        <f t="shared" si="26"/>
        <v>60.5</v>
      </c>
      <c r="M194" s="186">
        <f t="shared" si="27"/>
        <v>55.5</v>
      </c>
      <c r="N194" s="186">
        <f t="shared" si="28"/>
        <v>54.5</v>
      </c>
      <c r="O194"/>
      <c r="P194"/>
      <c r="Q194" s="133">
        <f t="shared" si="29"/>
        <v>0.5</v>
      </c>
      <c r="R194" s="222">
        <f t="shared" si="30"/>
        <v>8.3333333333333332E-3</v>
      </c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s="20" customFormat="1" x14ac:dyDescent="0.35">
      <c r="A195" s="127" t="s">
        <v>14296</v>
      </c>
      <c r="B195" s="21" t="s">
        <v>14297</v>
      </c>
      <c r="C195" s="21">
        <v>6</v>
      </c>
      <c r="D195" s="20">
        <v>0.7</v>
      </c>
      <c r="E195" s="135">
        <v>40</v>
      </c>
      <c r="F195" s="106">
        <v>43.5</v>
      </c>
      <c r="G195" s="22" t="s">
        <v>14145</v>
      </c>
      <c r="H195" s="106">
        <f t="shared" si="23"/>
        <v>58.5</v>
      </c>
      <c r="I195" s="106">
        <f t="shared" si="24"/>
        <v>53.75</v>
      </c>
      <c r="J195" s="107">
        <f t="shared" si="25"/>
        <v>52.75</v>
      </c>
      <c r="L195" s="186">
        <f t="shared" si="26"/>
        <v>58.95</v>
      </c>
      <c r="M195" s="186">
        <f t="shared" si="27"/>
        <v>53.95</v>
      </c>
      <c r="N195" s="186">
        <f t="shared" si="28"/>
        <v>52.95</v>
      </c>
      <c r="O195"/>
      <c r="P195"/>
      <c r="Q195" s="133">
        <f t="shared" si="29"/>
        <v>0.45000000000000284</v>
      </c>
      <c r="R195" s="222">
        <f t="shared" si="30"/>
        <v>7.6923076923077413E-3</v>
      </c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s="20" customFormat="1" x14ac:dyDescent="0.35">
      <c r="A196" s="127" t="s">
        <v>1357</v>
      </c>
      <c r="B196" s="21" t="s">
        <v>1358</v>
      </c>
      <c r="C196" s="21">
        <v>6</v>
      </c>
      <c r="D196" s="20">
        <v>0.7</v>
      </c>
      <c r="E196" s="135">
        <v>40</v>
      </c>
      <c r="F196" s="106">
        <v>33.5</v>
      </c>
      <c r="G196" s="22" t="s">
        <v>14145</v>
      </c>
      <c r="H196" s="106">
        <f t="shared" si="23"/>
        <v>46.300000000000004</v>
      </c>
      <c r="I196" s="106">
        <f t="shared" si="24"/>
        <v>42.550000000000004</v>
      </c>
      <c r="J196" s="107">
        <f t="shared" si="25"/>
        <v>41.75</v>
      </c>
      <c r="L196" s="186">
        <f t="shared" si="26"/>
        <v>46.5</v>
      </c>
      <c r="M196" s="186">
        <f t="shared" si="27"/>
        <v>42.95</v>
      </c>
      <c r="N196" s="186">
        <f t="shared" si="28"/>
        <v>41.95</v>
      </c>
      <c r="O196"/>
      <c r="P196"/>
      <c r="Q196" s="133">
        <f t="shared" si="29"/>
        <v>0.19999999999999574</v>
      </c>
      <c r="R196" s="222">
        <f t="shared" si="30"/>
        <v>4.3196544276456958E-3</v>
      </c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s="20" customFormat="1" x14ac:dyDescent="0.35">
      <c r="A197" s="127" t="s">
        <v>1361</v>
      </c>
      <c r="B197" s="21" t="s">
        <v>1362</v>
      </c>
      <c r="C197" s="21">
        <v>6</v>
      </c>
      <c r="D197" s="20">
        <v>0.7</v>
      </c>
      <c r="E197" s="135">
        <v>47.8</v>
      </c>
      <c r="F197" s="106">
        <v>57.5</v>
      </c>
      <c r="G197" s="22" t="s">
        <v>14145</v>
      </c>
      <c r="H197" s="106">
        <f t="shared" si="23"/>
        <v>76.3</v>
      </c>
      <c r="I197" s="106">
        <f t="shared" si="24"/>
        <v>70.05</v>
      </c>
      <c r="J197" s="107">
        <f t="shared" si="25"/>
        <v>68.8</v>
      </c>
      <c r="L197" s="186">
        <f t="shared" si="26"/>
        <v>76.5</v>
      </c>
      <c r="M197" s="186">
        <f t="shared" si="27"/>
        <v>70.5</v>
      </c>
      <c r="N197" s="186">
        <f t="shared" si="28"/>
        <v>68.95</v>
      </c>
      <c r="O197"/>
      <c r="P197"/>
      <c r="Q197" s="133">
        <f t="shared" si="29"/>
        <v>0.20000000000000284</v>
      </c>
      <c r="R197" s="222">
        <f t="shared" si="30"/>
        <v>2.6212319790301815E-3</v>
      </c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s="20" customFormat="1" x14ac:dyDescent="0.35">
      <c r="A198" s="127" t="s">
        <v>14298</v>
      </c>
      <c r="B198" s="21" t="s">
        <v>14299</v>
      </c>
      <c r="C198" s="21">
        <v>6</v>
      </c>
      <c r="D198" s="20">
        <v>0.7</v>
      </c>
      <c r="E198" s="135">
        <v>40</v>
      </c>
      <c r="F198" s="106">
        <v>66.5</v>
      </c>
      <c r="G198" s="22" t="s">
        <v>14145</v>
      </c>
      <c r="H198" s="106">
        <f t="shared" si="23"/>
        <v>86.600000000000009</v>
      </c>
      <c r="I198" s="106">
        <f t="shared" si="24"/>
        <v>79.5</v>
      </c>
      <c r="J198" s="107">
        <f t="shared" si="25"/>
        <v>78.050000000000011</v>
      </c>
      <c r="L198" s="186">
        <f t="shared" si="26"/>
        <v>86.95</v>
      </c>
      <c r="M198" s="186">
        <f t="shared" si="27"/>
        <v>79.95</v>
      </c>
      <c r="N198" s="186">
        <f t="shared" si="28"/>
        <v>78.5</v>
      </c>
      <c r="O198"/>
      <c r="P198"/>
      <c r="Q198" s="133">
        <f t="shared" si="29"/>
        <v>0.34999999999999432</v>
      </c>
      <c r="R198" s="222">
        <f t="shared" si="30"/>
        <v>4.0415704387990106E-3</v>
      </c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s="20" customFormat="1" x14ac:dyDescent="0.35">
      <c r="A199" s="127" t="s">
        <v>1369</v>
      </c>
      <c r="B199" s="21" t="s">
        <v>1370</v>
      </c>
      <c r="C199" s="21">
        <v>6</v>
      </c>
      <c r="D199" s="20">
        <v>0.7</v>
      </c>
      <c r="E199" s="135">
        <v>48.3</v>
      </c>
      <c r="F199" s="106">
        <v>61.5</v>
      </c>
      <c r="G199" s="22" t="s">
        <v>14145</v>
      </c>
      <c r="H199" s="106">
        <f t="shared" si="23"/>
        <v>81.2</v>
      </c>
      <c r="I199" s="106">
        <f t="shared" si="24"/>
        <v>74.55</v>
      </c>
      <c r="J199" s="107">
        <f t="shared" si="25"/>
        <v>73.25</v>
      </c>
      <c r="L199" s="186">
        <f t="shared" si="26"/>
        <v>81.5</v>
      </c>
      <c r="M199" s="186">
        <f t="shared" si="27"/>
        <v>74.95</v>
      </c>
      <c r="N199" s="186">
        <f t="shared" si="28"/>
        <v>73.5</v>
      </c>
      <c r="O199"/>
      <c r="P199"/>
      <c r="Q199" s="133">
        <f t="shared" si="29"/>
        <v>0.29999999999999716</v>
      </c>
      <c r="R199" s="222">
        <f t="shared" si="30"/>
        <v>3.694581280788142E-3</v>
      </c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s="20" customFormat="1" x14ac:dyDescent="0.35">
      <c r="A200" s="127" t="s">
        <v>1373</v>
      </c>
      <c r="B200" s="21" t="s">
        <v>1374</v>
      </c>
      <c r="C200" s="21">
        <v>6</v>
      </c>
      <c r="D200" s="20">
        <v>0.7</v>
      </c>
      <c r="E200" s="135">
        <v>47.6</v>
      </c>
      <c r="F200" s="106">
        <v>180</v>
      </c>
      <c r="G200" s="22" t="s">
        <v>14145</v>
      </c>
      <c r="H200" s="106">
        <f t="shared" si="23"/>
        <v>225.75</v>
      </c>
      <c r="I200" s="106">
        <f t="shared" si="24"/>
        <v>207.25</v>
      </c>
      <c r="J200" s="107">
        <f t="shared" si="25"/>
        <v>203.55</v>
      </c>
      <c r="L200" s="186">
        <f t="shared" si="26"/>
        <v>225.95</v>
      </c>
      <c r="M200" s="186">
        <f t="shared" si="27"/>
        <v>207.5</v>
      </c>
      <c r="N200" s="186">
        <f t="shared" si="28"/>
        <v>203.95</v>
      </c>
      <c r="O200"/>
      <c r="P200"/>
      <c r="Q200" s="133">
        <f t="shared" si="29"/>
        <v>0.19999999999998863</v>
      </c>
      <c r="R200" s="222">
        <f t="shared" si="30"/>
        <v>8.8593576965664952E-4</v>
      </c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s="20" customFormat="1" x14ac:dyDescent="0.35">
      <c r="A201" s="127" t="s">
        <v>14483</v>
      </c>
      <c r="B201" s="21" t="s">
        <v>14484</v>
      </c>
      <c r="C201" s="21">
        <v>3</v>
      </c>
      <c r="D201" s="20">
        <v>0.7</v>
      </c>
      <c r="E201" s="135">
        <v>40</v>
      </c>
      <c r="F201" s="106">
        <v>205</v>
      </c>
      <c r="G201" s="22" t="s">
        <v>14145</v>
      </c>
      <c r="H201" s="106">
        <f t="shared" si="23"/>
        <v>255.55</v>
      </c>
      <c r="I201" s="106">
        <f t="shared" si="24"/>
        <v>234.60000000000002</v>
      </c>
      <c r="J201" s="107">
        <f t="shared" si="25"/>
        <v>230.4</v>
      </c>
      <c r="L201" s="186">
        <f t="shared" si="26"/>
        <v>255.95</v>
      </c>
      <c r="M201" s="186">
        <f t="shared" si="27"/>
        <v>234.95</v>
      </c>
      <c r="N201" s="186">
        <f t="shared" si="28"/>
        <v>230.5</v>
      </c>
      <c r="O201"/>
      <c r="P201"/>
      <c r="Q201" s="133">
        <f t="shared" si="29"/>
        <v>0.39999999999997726</v>
      </c>
      <c r="R201" s="222">
        <f t="shared" si="30"/>
        <v>1.5652514185090091E-3</v>
      </c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s="20" customFormat="1" x14ac:dyDescent="0.35">
      <c r="A202" s="127" t="s">
        <v>14506</v>
      </c>
      <c r="B202" s="21" t="s">
        <v>14507</v>
      </c>
      <c r="C202" s="21">
        <v>3</v>
      </c>
      <c r="D202" s="20">
        <v>0.7</v>
      </c>
      <c r="E202" s="135">
        <v>48</v>
      </c>
      <c r="F202" s="106">
        <v>475</v>
      </c>
      <c r="G202" s="22" t="s">
        <v>14145</v>
      </c>
      <c r="H202" s="106">
        <f t="shared" si="23"/>
        <v>585.65</v>
      </c>
      <c r="I202" s="106">
        <f t="shared" si="24"/>
        <v>537.65</v>
      </c>
      <c r="J202" s="107">
        <f t="shared" si="25"/>
        <v>528.05000000000007</v>
      </c>
      <c r="L202" s="186">
        <f t="shared" si="26"/>
        <v>585.95000000000005</v>
      </c>
      <c r="M202" s="186">
        <f t="shared" si="27"/>
        <v>537.95000000000005</v>
      </c>
      <c r="N202" s="186">
        <f t="shared" si="28"/>
        <v>528.5</v>
      </c>
      <c r="O202"/>
      <c r="P202"/>
      <c r="Q202" s="133">
        <f t="shared" si="29"/>
        <v>0.30000000000006821</v>
      </c>
      <c r="R202" s="222">
        <f t="shared" si="30"/>
        <v>5.1225134465989624E-4</v>
      </c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s="20" customFormat="1" x14ac:dyDescent="0.35">
      <c r="A203" s="127" t="s">
        <v>1377</v>
      </c>
      <c r="B203" s="21" t="s">
        <v>1378</v>
      </c>
      <c r="C203" s="21">
        <v>6</v>
      </c>
      <c r="D203" s="20">
        <v>0.7</v>
      </c>
      <c r="E203" s="135">
        <v>43</v>
      </c>
      <c r="F203" s="106">
        <v>49</v>
      </c>
      <c r="G203" s="22" t="s">
        <v>14145</v>
      </c>
      <c r="H203" s="106">
        <f t="shared" si="23"/>
        <v>65.5</v>
      </c>
      <c r="I203" s="106">
        <f t="shared" si="24"/>
        <v>60.150000000000006</v>
      </c>
      <c r="J203" s="107">
        <f t="shared" si="25"/>
        <v>59.050000000000004</v>
      </c>
      <c r="L203" s="186">
        <f t="shared" si="26"/>
        <v>65.95</v>
      </c>
      <c r="M203" s="186">
        <f t="shared" si="27"/>
        <v>60.5</v>
      </c>
      <c r="N203" s="186">
        <f t="shared" si="28"/>
        <v>59.5</v>
      </c>
      <c r="O203"/>
      <c r="P203"/>
      <c r="Q203" s="133">
        <f t="shared" si="29"/>
        <v>0.45000000000000284</v>
      </c>
      <c r="R203" s="222">
        <f t="shared" si="30"/>
        <v>6.870229007633631E-3</v>
      </c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s="20" customFormat="1" x14ac:dyDescent="0.35">
      <c r="A204" s="127" t="s">
        <v>1385</v>
      </c>
      <c r="B204" s="21" t="s">
        <v>1386</v>
      </c>
      <c r="C204" s="21">
        <v>6</v>
      </c>
      <c r="D204" s="20">
        <v>0.7</v>
      </c>
      <c r="E204" s="135">
        <v>40</v>
      </c>
      <c r="F204" s="106">
        <v>39.5</v>
      </c>
      <c r="G204" s="22" t="s">
        <v>14144</v>
      </c>
      <c r="H204" s="106">
        <f t="shared" ref="H204:H267" si="31">IF(B204="","",CEILING((F204+(10.3552*D204*E204)/100+1.5+0.05)*1.22,0.05))</f>
        <v>53.650000000000006</v>
      </c>
      <c r="I204" s="106">
        <f t="shared" ref="I204:I267" si="32">IF(B204="","",CEILING((F204+(10.3552*D204*E204)/100+1.5+0.05)*1.12,0.05))</f>
        <v>49.25</v>
      </c>
      <c r="J204" s="107">
        <f t="shared" ref="J204:J267" si="33">IF(B204="","",CEILING((F204+(10.3552*D204*E204)/100+1.5+0.05)*1.1,0.05))</f>
        <v>48.35</v>
      </c>
      <c r="L204" s="186">
        <f t="shared" si="26"/>
        <v>53.95</v>
      </c>
      <c r="M204" s="186">
        <f t="shared" si="27"/>
        <v>49.5</v>
      </c>
      <c r="N204" s="186">
        <f t="shared" si="28"/>
        <v>48.5</v>
      </c>
      <c r="O204"/>
      <c r="P204"/>
      <c r="Q204" s="133">
        <f t="shared" si="29"/>
        <v>0.29999999999999716</v>
      </c>
      <c r="R204" s="222">
        <f t="shared" si="30"/>
        <v>5.5917986952469176E-3</v>
      </c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s="20" customFormat="1" x14ac:dyDescent="0.35">
      <c r="A205" s="127" t="s">
        <v>1404</v>
      </c>
      <c r="B205" s="21" t="s">
        <v>1405</v>
      </c>
      <c r="C205" s="21">
        <v>12</v>
      </c>
      <c r="D205" s="20">
        <v>0.7</v>
      </c>
      <c r="E205" s="135">
        <v>37.5</v>
      </c>
      <c r="F205" s="106">
        <v>6.55</v>
      </c>
      <c r="G205" s="22" t="s">
        <v>14144</v>
      </c>
      <c r="H205" s="106">
        <f t="shared" si="31"/>
        <v>13.200000000000001</v>
      </c>
      <c r="I205" s="106">
        <f t="shared" si="32"/>
        <v>12.15</v>
      </c>
      <c r="J205" s="107">
        <f t="shared" si="33"/>
        <v>11.950000000000001</v>
      </c>
      <c r="L205" s="186">
        <f t="shared" si="26"/>
        <v>13.5</v>
      </c>
      <c r="M205" s="186">
        <f t="shared" si="27"/>
        <v>12.5</v>
      </c>
      <c r="N205" s="186">
        <f t="shared" si="28"/>
        <v>11.95</v>
      </c>
      <c r="O205"/>
      <c r="P205"/>
      <c r="Q205" s="133">
        <f t="shared" si="29"/>
        <v>0.29999999999999893</v>
      </c>
      <c r="R205" s="222">
        <f t="shared" si="30"/>
        <v>2.2727272727272645E-2</v>
      </c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s="20" customFormat="1" x14ac:dyDescent="0.35">
      <c r="A206" s="127" t="s">
        <v>1408</v>
      </c>
      <c r="B206" s="21" t="s">
        <v>1409</v>
      </c>
      <c r="C206" s="21">
        <v>6</v>
      </c>
      <c r="D206" s="20">
        <v>0.7</v>
      </c>
      <c r="E206" s="135">
        <v>37.5</v>
      </c>
      <c r="F206" s="106">
        <v>6</v>
      </c>
      <c r="G206" s="22" t="s">
        <v>14160</v>
      </c>
      <c r="H206" s="106">
        <f t="shared" si="31"/>
        <v>12.55</v>
      </c>
      <c r="I206" s="106">
        <f t="shared" si="32"/>
        <v>11.55</v>
      </c>
      <c r="J206" s="107">
        <f t="shared" si="33"/>
        <v>11.3</v>
      </c>
      <c r="L206" s="186">
        <f t="shared" si="26"/>
        <v>12.95</v>
      </c>
      <c r="M206" s="186">
        <f t="shared" si="27"/>
        <v>11.95</v>
      </c>
      <c r="N206" s="186">
        <f t="shared" si="28"/>
        <v>11.5</v>
      </c>
      <c r="O206"/>
      <c r="P206"/>
      <c r="Q206" s="133">
        <f t="shared" si="29"/>
        <v>0.39999999999999858</v>
      </c>
      <c r="R206" s="222">
        <f t="shared" si="30"/>
        <v>3.1872509960159251E-2</v>
      </c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s="20" customFormat="1" x14ac:dyDescent="0.35">
      <c r="A207" s="127" t="s">
        <v>14534</v>
      </c>
      <c r="B207" s="21" t="s">
        <v>1413</v>
      </c>
      <c r="C207" s="21">
        <v>12</v>
      </c>
      <c r="D207" s="20">
        <v>1</v>
      </c>
      <c r="E207" s="135">
        <v>37.5</v>
      </c>
      <c r="F207" s="106">
        <v>8.5</v>
      </c>
      <c r="G207" s="22" t="s">
        <v>14144</v>
      </c>
      <c r="H207" s="106">
        <f t="shared" si="31"/>
        <v>17</v>
      </c>
      <c r="I207" s="106">
        <f t="shared" si="32"/>
        <v>15.65</v>
      </c>
      <c r="J207" s="107">
        <f t="shared" si="33"/>
        <v>15.350000000000001</v>
      </c>
      <c r="L207" s="186">
        <f t="shared" si="26"/>
        <v>17.5</v>
      </c>
      <c r="M207" s="186">
        <f t="shared" si="27"/>
        <v>15.95</v>
      </c>
      <c r="N207" s="186">
        <f t="shared" si="28"/>
        <v>15.5</v>
      </c>
      <c r="O207"/>
      <c r="P207"/>
      <c r="Q207" s="133">
        <f t="shared" si="29"/>
        <v>0.5</v>
      </c>
      <c r="R207" s="222">
        <f t="shared" si="30"/>
        <v>2.9411764705882353E-2</v>
      </c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s="20" customFormat="1" x14ac:dyDescent="0.35">
      <c r="A208" s="127" t="s">
        <v>1416</v>
      </c>
      <c r="B208" s="21" t="s">
        <v>1417</v>
      </c>
      <c r="C208" s="21">
        <v>6</v>
      </c>
      <c r="D208" s="20">
        <v>0.7</v>
      </c>
      <c r="E208" s="135">
        <v>38</v>
      </c>
      <c r="F208" s="106">
        <v>14.9</v>
      </c>
      <c r="G208" s="22" t="s">
        <v>14162</v>
      </c>
      <c r="H208" s="106">
        <f t="shared" si="31"/>
        <v>23.450000000000003</v>
      </c>
      <c r="I208" s="106">
        <f t="shared" si="32"/>
        <v>21.55</v>
      </c>
      <c r="J208" s="107">
        <f t="shared" si="33"/>
        <v>21.150000000000002</v>
      </c>
      <c r="L208" s="186">
        <f t="shared" si="26"/>
        <v>23.5</v>
      </c>
      <c r="M208" s="186">
        <f t="shared" si="27"/>
        <v>21.95</v>
      </c>
      <c r="N208" s="186">
        <f t="shared" si="28"/>
        <v>21.5</v>
      </c>
      <c r="O208"/>
      <c r="P208"/>
      <c r="Q208" s="133">
        <f t="shared" si="29"/>
        <v>4.9999999999997158E-2</v>
      </c>
      <c r="R208" s="222">
        <f t="shared" si="30"/>
        <v>2.1321961620467868E-3</v>
      </c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s="20" customFormat="1" x14ac:dyDescent="0.35">
      <c r="A209" s="127" t="s">
        <v>1424</v>
      </c>
      <c r="B209" s="21" t="s">
        <v>1421</v>
      </c>
      <c r="C209" s="21">
        <v>6</v>
      </c>
      <c r="D209" s="20">
        <v>0.7</v>
      </c>
      <c r="E209" s="135">
        <v>38</v>
      </c>
      <c r="F209" s="106">
        <v>12.65</v>
      </c>
      <c r="G209" s="22" t="s">
        <v>14144</v>
      </c>
      <c r="H209" s="106">
        <f t="shared" si="31"/>
        <v>20.700000000000003</v>
      </c>
      <c r="I209" s="106">
        <f t="shared" si="32"/>
        <v>19</v>
      </c>
      <c r="J209" s="107">
        <f t="shared" si="33"/>
        <v>18.650000000000002</v>
      </c>
      <c r="L209" s="186">
        <f t="shared" ref="L209:L238" si="34">IF(AND(H209-INT(H209)&gt;=0,H209-INT(H209)&lt;0.5),INT(H209)+0.5,IF(AND(H209-INT(H209)&gt;=0.5,H209-INT(H209)&lt;1),INT(H209)+0.95,H209))</f>
        <v>20.95</v>
      </c>
      <c r="M209" s="186">
        <f t="shared" ref="M209:M238" si="35">IF(AND(I209-INT(I209)&gt;=0,I209-INT(I209)&lt;0.5),INT(I209)+0.5,IF(AND(I209-INT(I209)&gt;=0.5,I209-INT(I209)&lt;1),INT(I209)+0.95,I209))</f>
        <v>19.5</v>
      </c>
      <c r="N209" s="186">
        <f t="shared" ref="N209:N238" si="36">IF(AND(J209-INT(J209)&gt;=0,J209-INT(J209)&lt;0.5),INT(J209)+0.5,IF(AND(J209-INT(J209)&gt;=0.5,J209-INT(J209)&lt;1),INT(J209)+0.95,J209))</f>
        <v>18.95</v>
      </c>
      <c r="O209"/>
      <c r="P209"/>
      <c r="Q209" s="133">
        <f t="shared" ref="Q209:Q238" si="37">L209-H209</f>
        <v>0.24999999999999645</v>
      </c>
      <c r="R209" s="222">
        <f t="shared" ref="R209:R238" si="38">Q209/H209</f>
        <v>1.2077294685990165E-2</v>
      </c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s="20" customFormat="1" x14ac:dyDescent="0.35">
      <c r="A210" s="127" t="s">
        <v>1427</v>
      </c>
      <c r="B210" s="21" t="s">
        <v>1428</v>
      </c>
      <c r="C210" s="21">
        <v>6</v>
      </c>
      <c r="D210" s="20">
        <v>0.7</v>
      </c>
      <c r="E210" s="135">
        <v>40</v>
      </c>
      <c r="F210" s="106">
        <v>26.9</v>
      </c>
      <c r="G210" s="22" t="s">
        <v>14144</v>
      </c>
      <c r="H210" s="106">
        <f t="shared" si="31"/>
        <v>38.25</v>
      </c>
      <c r="I210" s="106">
        <f t="shared" si="32"/>
        <v>35.15</v>
      </c>
      <c r="J210" s="107">
        <f t="shared" si="33"/>
        <v>34.5</v>
      </c>
      <c r="L210" s="186">
        <f t="shared" si="34"/>
        <v>38.5</v>
      </c>
      <c r="M210" s="186">
        <f t="shared" si="35"/>
        <v>35.5</v>
      </c>
      <c r="N210" s="186">
        <f t="shared" si="36"/>
        <v>34.950000000000003</v>
      </c>
      <c r="O210"/>
      <c r="P210"/>
      <c r="Q210" s="133">
        <f t="shared" si="37"/>
        <v>0.25</v>
      </c>
      <c r="R210" s="222">
        <f t="shared" si="38"/>
        <v>6.5359477124183009E-3</v>
      </c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s="20" customFormat="1" x14ac:dyDescent="0.35">
      <c r="A211" s="127" t="s">
        <v>14645</v>
      </c>
      <c r="B211" s="21" t="s">
        <v>14646</v>
      </c>
      <c r="C211" s="21">
        <v>6</v>
      </c>
      <c r="D211" s="20">
        <v>0.7</v>
      </c>
      <c r="E211" s="135">
        <v>38</v>
      </c>
      <c r="F211" s="106">
        <v>22.75</v>
      </c>
      <c r="G211" s="22" t="s">
        <v>14144</v>
      </c>
      <c r="H211" s="106">
        <f t="shared" si="31"/>
        <v>33.050000000000004</v>
      </c>
      <c r="I211" s="106">
        <f t="shared" si="32"/>
        <v>30.35</v>
      </c>
      <c r="J211" s="107">
        <f t="shared" si="33"/>
        <v>29.8</v>
      </c>
      <c r="L211" s="186">
        <f t="shared" si="34"/>
        <v>33.5</v>
      </c>
      <c r="M211" s="186">
        <f t="shared" si="35"/>
        <v>30.5</v>
      </c>
      <c r="N211" s="186">
        <f t="shared" si="36"/>
        <v>29.95</v>
      </c>
      <c r="O211"/>
      <c r="P211"/>
      <c r="Q211" s="133">
        <f t="shared" si="37"/>
        <v>0.44999999999999574</v>
      </c>
      <c r="R211" s="222">
        <f t="shared" si="38"/>
        <v>1.361573373676235E-2</v>
      </c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s="20" customFormat="1" x14ac:dyDescent="0.35">
      <c r="A212" s="127" t="s">
        <v>1432</v>
      </c>
      <c r="B212" s="21" t="s">
        <v>1433</v>
      </c>
      <c r="C212" s="21">
        <v>6</v>
      </c>
      <c r="D212" s="20">
        <v>0.7</v>
      </c>
      <c r="E212" s="135">
        <v>38</v>
      </c>
      <c r="F212" s="106">
        <v>19.5</v>
      </c>
      <c r="G212" s="22" t="s">
        <v>14144</v>
      </c>
      <c r="H212" s="106">
        <f t="shared" si="31"/>
        <v>29.05</v>
      </c>
      <c r="I212" s="106">
        <f t="shared" si="32"/>
        <v>26.700000000000003</v>
      </c>
      <c r="J212" s="107">
        <f t="shared" si="33"/>
        <v>26.200000000000003</v>
      </c>
      <c r="L212" s="186">
        <f t="shared" si="34"/>
        <v>29.5</v>
      </c>
      <c r="M212" s="186">
        <f t="shared" si="35"/>
        <v>26.95</v>
      </c>
      <c r="N212" s="186">
        <f t="shared" si="36"/>
        <v>26.5</v>
      </c>
      <c r="O212"/>
      <c r="P212"/>
      <c r="Q212" s="133">
        <f t="shared" si="37"/>
        <v>0.44999999999999929</v>
      </c>
      <c r="R212" s="222">
        <f t="shared" si="38"/>
        <v>1.5490533562822695E-2</v>
      </c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s="20" customFormat="1" x14ac:dyDescent="0.35">
      <c r="A213" s="127" t="s">
        <v>1436</v>
      </c>
      <c r="B213" s="21" t="s">
        <v>1437</v>
      </c>
      <c r="C213" s="21">
        <v>6</v>
      </c>
      <c r="D213" s="20">
        <v>0.7</v>
      </c>
      <c r="E213" s="135">
        <v>40</v>
      </c>
      <c r="F213" s="106">
        <v>25.5</v>
      </c>
      <c r="G213" s="22" t="s">
        <v>14144</v>
      </c>
      <c r="H213" s="106">
        <f t="shared" si="31"/>
        <v>36.550000000000004</v>
      </c>
      <c r="I213" s="106">
        <f t="shared" si="32"/>
        <v>33.550000000000004</v>
      </c>
      <c r="J213" s="107">
        <f t="shared" si="33"/>
        <v>32.950000000000003</v>
      </c>
      <c r="L213" s="186">
        <f t="shared" si="34"/>
        <v>36.950000000000003</v>
      </c>
      <c r="M213" s="186">
        <f t="shared" si="35"/>
        <v>33.950000000000003</v>
      </c>
      <c r="N213" s="186">
        <f t="shared" si="36"/>
        <v>32.950000000000003</v>
      </c>
      <c r="O213"/>
      <c r="P213"/>
      <c r="Q213" s="133">
        <f t="shared" si="37"/>
        <v>0.39999999999999858</v>
      </c>
      <c r="R213" s="222">
        <f t="shared" si="38"/>
        <v>1.094391244870037E-2</v>
      </c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  <row r="214" spans="1:32" s="20" customFormat="1" x14ac:dyDescent="0.35">
      <c r="A214" s="127" t="s">
        <v>1440</v>
      </c>
      <c r="B214" s="21" t="s">
        <v>1441</v>
      </c>
      <c r="C214" s="21">
        <v>3</v>
      </c>
      <c r="D214" s="20">
        <v>0.7</v>
      </c>
      <c r="E214" s="135">
        <v>43</v>
      </c>
      <c r="F214" s="106">
        <v>78.5</v>
      </c>
      <c r="G214" s="22" t="s">
        <v>14144</v>
      </c>
      <c r="H214" s="106">
        <f t="shared" si="31"/>
        <v>101.5</v>
      </c>
      <c r="I214" s="106">
        <f t="shared" si="32"/>
        <v>93.15</v>
      </c>
      <c r="J214" s="107">
        <f t="shared" si="33"/>
        <v>91.5</v>
      </c>
      <c r="L214" s="186">
        <f t="shared" si="34"/>
        <v>101.95</v>
      </c>
      <c r="M214" s="186">
        <f t="shared" si="35"/>
        <v>93.5</v>
      </c>
      <c r="N214" s="186">
        <f t="shared" si="36"/>
        <v>91.95</v>
      </c>
      <c r="O214"/>
      <c r="P214"/>
      <c r="Q214" s="133">
        <f t="shared" si="37"/>
        <v>0.45000000000000284</v>
      </c>
      <c r="R214" s="222">
        <f t="shared" si="38"/>
        <v>4.4334975369458409E-3</v>
      </c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</row>
    <row r="215" spans="1:32" s="20" customFormat="1" x14ac:dyDescent="0.35">
      <c r="A215" s="127" t="s">
        <v>1444</v>
      </c>
      <c r="B215" s="21" t="s">
        <v>1445</v>
      </c>
      <c r="C215" s="21">
        <v>6</v>
      </c>
      <c r="D215" s="20">
        <v>0.7</v>
      </c>
      <c r="E215" s="135">
        <v>33</v>
      </c>
      <c r="F215" s="106">
        <v>6.25</v>
      </c>
      <c r="G215" s="22" t="s">
        <v>14141</v>
      </c>
      <c r="H215" s="106">
        <f t="shared" si="31"/>
        <v>12.450000000000001</v>
      </c>
      <c r="I215" s="106">
        <f t="shared" si="32"/>
        <v>11.450000000000001</v>
      </c>
      <c r="J215" s="107">
        <f t="shared" si="33"/>
        <v>11.25</v>
      </c>
      <c r="L215" s="186">
        <f t="shared" si="34"/>
        <v>12.5</v>
      </c>
      <c r="M215" s="186">
        <f t="shared" si="35"/>
        <v>11.5</v>
      </c>
      <c r="N215" s="186">
        <f t="shared" si="36"/>
        <v>11.5</v>
      </c>
      <c r="O215"/>
      <c r="P215"/>
      <c r="Q215" s="133">
        <f t="shared" si="37"/>
        <v>4.9999999999998934E-2</v>
      </c>
      <c r="R215" s="222">
        <f t="shared" si="38"/>
        <v>4.0160642570280262E-3</v>
      </c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</row>
    <row r="216" spans="1:32" s="20" customFormat="1" x14ac:dyDescent="0.35">
      <c r="A216" s="127" t="s">
        <v>1448</v>
      </c>
      <c r="B216" s="21" t="s">
        <v>1449</v>
      </c>
      <c r="C216" s="21">
        <v>6</v>
      </c>
      <c r="D216" s="20">
        <v>0.7</v>
      </c>
      <c r="E216" s="135">
        <v>35</v>
      </c>
      <c r="F216" s="106">
        <v>6.8</v>
      </c>
      <c r="G216" s="22" t="s">
        <v>14141</v>
      </c>
      <c r="H216" s="106">
        <f t="shared" si="31"/>
        <v>13.3</v>
      </c>
      <c r="I216" s="106">
        <f t="shared" si="32"/>
        <v>12.200000000000001</v>
      </c>
      <c r="J216" s="107">
        <f t="shared" si="33"/>
        <v>12</v>
      </c>
      <c r="L216" s="186">
        <f t="shared" si="34"/>
        <v>13.5</v>
      </c>
      <c r="M216" s="186">
        <f t="shared" si="35"/>
        <v>12.5</v>
      </c>
      <c r="N216" s="186">
        <f t="shared" si="36"/>
        <v>12.5</v>
      </c>
      <c r="O216"/>
      <c r="P216"/>
      <c r="Q216" s="133">
        <f t="shared" si="37"/>
        <v>0.19999999999999929</v>
      </c>
      <c r="R216" s="222">
        <f t="shared" si="38"/>
        <v>1.5037593984962351E-2</v>
      </c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</row>
    <row r="217" spans="1:32" s="20" customFormat="1" x14ac:dyDescent="0.35">
      <c r="A217" s="127" t="s">
        <v>1452</v>
      </c>
      <c r="B217" s="21" t="s">
        <v>1453</v>
      </c>
      <c r="C217" s="21">
        <v>6</v>
      </c>
      <c r="D217" s="20">
        <v>0.7</v>
      </c>
      <c r="E217" s="135">
        <v>40</v>
      </c>
      <c r="F217" s="106">
        <v>28.5</v>
      </c>
      <c r="G217" s="22" t="s">
        <v>14158</v>
      </c>
      <c r="H217" s="106">
        <f t="shared" si="31"/>
        <v>40.200000000000003</v>
      </c>
      <c r="I217" s="106">
        <f t="shared" si="32"/>
        <v>36.950000000000003</v>
      </c>
      <c r="J217" s="107">
        <f t="shared" si="33"/>
        <v>36.25</v>
      </c>
      <c r="L217" s="186">
        <f t="shared" si="34"/>
        <v>40.5</v>
      </c>
      <c r="M217" s="186">
        <f t="shared" si="35"/>
        <v>36.950000000000003</v>
      </c>
      <c r="N217" s="186">
        <f t="shared" si="36"/>
        <v>36.5</v>
      </c>
      <c r="O217"/>
      <c r="P217"/>
      <c r="Q217" s="133">
        <f t="shared" si="37"/>
        <v>0.29999999999999716</v>
      </c>
      <c r="R217" s="222">
        <f t="shared" si="38"/>
        <v>7.4626865671641078E-3</v>
      </c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</row>
    <row r="218" spans="1:32" s="20" customFormat="1" x14ac:dyDescent="0.35">
      <c r="A218" s="127" t="s">
        <v>1460</v>
      </c>
      <c r="B218" s="21" t="s">
        <v>1457</v>
      </c>
      <c r="C218" s="21">
        <v>6</v>
      </c>
      <c r="D218" s="20">
        <v>0.7</v>
      </c>
      <c r="E218" s="135">
        <v>43.3</v>
      </c>
      <c r="F218" s="106">
        <v>16.5</v>
      </c>
      <c r="G218" s="22" t="s">
        <v>14146</v>
      </c>
      <c r="H218" s="106">
        <f t="shared" si="31"/>
        <v>25.900000000000002</v>
      </c>
      <c r="I218" s="106">
        <f t="shared" si="32"/>
        <v>23.75</v>
      </c>
      <c r="J218" s="107">
        <f t="shared" si="33"/>
        <v>23.35</v>
      </c>
      <c r="L218" s="186">
        <f t="shared" si="34"/>
        <v>25.95</v>
      </c>
      <c r="M218" s="186">
        <f t="shared" si="35"/>
        <v>23.95</v>
      </c>
      <c r="N218" s="186">
        <f t="shared" si="36"/>
        <v>23.5</v>
      </c>
      <c r="O218"/>
      <c r="P218"/>
      <c r="Q218" s="133">
        <f t="shared" si="37"/>
        <v>4.9999999999997158E-2</v>
      </c>
      <c r="R218" s="222">
        <f t="shared" si="38"/>
        <v>1.9305019305018206E-3</v>
      </c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</row>
    <row r="219" spans="1:32" s="20" customFormat="1" x14ac:dyDescent="0.35">
      <c r="A219" s="127" t="s">
        <v>1470</v>
      </c>
      <c r="B219" s="21" t="s">
        <v>1471</v>
      </c>
      <c r="C219" s="21">
        <v>6</v>
      </c>
      <c r="D219" s="20">
        <v>0.7</v>
      </c>
      <c r="E219" s="135">
        <v>46</v>
      </c>
      <c r="F219" s="106">
        <v>35.5</v>
      </c>
      <c r="G219" s="22" t="s">
        <v>14145</v>
      </c>
      <c r="H219" s="106">
        <f t="shared" si="31"/>
        <v>49.300000000000004</v>
      </c>
      <c r="I219" s="106">
        <f t="shared" si="32"/>
        <v>45.25</v>
      </c>
      <c r="J219" s="107">
        <f t="shared" si="33"/>
        <v>44.45</v>
      </c>
      <c r="L219" s="186">
        <f t="shared" si="34"/>
        <v>49.5</v>
      </c>
      <c r="M219" s="186">
        <f t="shared" si="35"/>
        <v>45.5</v>
      </c>
      <c r="N219" s="186">
        <f t="shared" si="36"/>
        <v>44.5</v>
      </c>
      <c r="O219"/>
      <c r="P219"/>
      <c r="Q219" s="133">
        <f t="shared" si="37"/>
        <v>0.19999999999999574</v>
      </c>
      <c r="R219" s="222">
        <f t="shared" si="38"/>
        <v>4.056795131845755E-3</v>
      </c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</row>
    <row r="220" spans="1:32" s="20" customFormat="1" x14ac:dyDescent="0.35">
      <c r="A220" s="127" t="s">
        <v>1478</v>
      </c>
      <c r="B220" s="21" t="s">
        <v>1479</v>
      </c>
      <c r="C220" s="21">
        <v>6</v>
      </c>
      <c r="D220" s="20">
        <v>0.7</v>
      </c>
      <c r="E220" s="135">
        <v>37.5</v>
      </c>
      <c r="F220" s="106">
        <v>6.65</v>
      </c>
      <c r="G220" s="22" t="s">
        <v>14146</v>
      </c>
      <c r="H220" s="106">
        <f t="shared" si="31"/>
        <v>13.350000000000001</v>
      </c>
      <c r="I220" s="106">
        <f t="shared" si="32"/>
        <v>12.25</v>
      </c>
      <c r="J220" s="107">
        <f t="shared" si="33"/>
        <v>12.05</v>
      </c>
      <c r="L220" s="186">
        <f t="shared" si="34"/>
        <v>13.5</v>
      </c>
      <c r="M220" s="186">
        <f t="shared" si="35"/>
        <v>12.5</v>
      </c>
      <c r="N220" s="186">
        <f t="shared" si="36"/>
        <v>12.5</v>
      </c>
      <c r="O220"/>
      <c r="P220"/>
      <c r="Q220" s="133">
        <f t="shared" si="37"/>
        <v>0.14999999999999858</v>
      </c>
      <c r="R220" s="222">
        <f t="shared" si="38"/>
        <v>1.1235955056179667E-2</v>
      </c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</row>
    <row r="221" spans="1:32" s="20" customFormat="1" x14ac:dyDescent="0.35">
      <c r="A221" s="127" t="s">
        <v>1503</v>
      </c>
      <c r="B221" s="21" t="s">
        <v>1500</v>
      </c>
      <c r="C221" s="21">
        <v>12</v>
      </c>
      <c r="D221" s="20">
        <v>1</v>
      </c>
      <c r="E221" s="135">
        <v>40</v>
      </c>
      <c r="F221" s="106">
        <v>5.05</v>
      </c>
      <c r="G221" s="22" t="s">
        <v>14150</v>
      </c>
      <c r="H221" s="106">
        <f t="shared" si="31"/>
        <v>13.15</v>
      </c>
      <c r="I221" s="106">
        <f t="shared" si="32"/>
        <v>12.05</v>
      </c>
      <c r="J221" s="107">
        <f t="shared" si="33"/>
        <v>11.850000000000001</v>
      </c>
      <c r="L221" s="186">
        <f t="shared" si="34"/>
        <v>13.5</v>
      </c>
      <c r="M221" s="186">
        <f t="shared" si="35"/>
        <v>12.5</v>
      </c>
      <c r="N221" s="186">
        <f t="shared" si="36"/>
        <v>11.95</v>
      </c>
      <c r="O221"/>
      <c r="P221"/>
      <c r="Q221" s="133">
        <f t="shared" si="37"/>
        <v>0.34999999999999964</v>
      </c>
      <c r="R221" s="222">
        <f t="shared" si="38"/>
        <v>2.661596958174902E-2</v>
      </c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</row>
    <row r="222" spans="1:32" s="20" customFormat="1" x14ac:dyDescent="0.35">
      <c r="A222" s="127" t="s">
        <v>14425</v>
      </c>
      <c r="B222" s="21" t="s">
        <v>1508</v>
      </c>
      <c r="C222" s="21">
        <v>6</v>
      </c>
      <c r="D222" s="20">
        <v>1</v>
      </c>
      <c r="E222" s="135">
        <v>40</v>
      </c>
      <c r="F222" s="106">
        <v>60.5</v>
      </c>
      <c r="G222" s="22" t="s">
        <v>14142</v>
      </c>
      <c r="H222" s="106">
        <f t="shared" si="31"/>
        <v>80.800000000000011</v>
      </c>
      <c r="I222" s="106">
        <f t="shared" si="32"/>
        <v>74.150000000000006</v>
      </c>
      <c r="J222" s="107">
        <f t="shared" si="33"/>
        <v>72.850000000000009</v>
      </c>
      <c r="L222" s="186">
        <f t="shared" si="34"/>
        <v>80.95</v>
      </c>
      <c r="M222" s="186">
        <f t="shared" si="35"/>
        <v>74.5</v>
      </c>
      <c r="N222" s="186">
        <f t="shared" si="36"/>
        <v>72.95</v>
      </c>
      <c r="O222"/>
      <c r="P222"/>
      <c r="Q222" s="133">
        <f t="shared" si="37"/>
        <v>0.14999999999999147</v>
      </c>
      <c r="R222" s="222">
        <f t="shared" si="38"/>
        <v>1.8564356435642507E-3</v>
      </c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</row>
    <row r="223" spans="1:32" s="20" customFormat="1" x14ac:dyDescent="0.35">
      <c r="A223" s="127" t="s">
        <v>14323</v>
      </c>
      <c r="B223" s="21" t="s">
        <v>1511</v>
      </c>
      <c r="C223" s="21">
        <v>6</v>
      </c>
      <c r="D223" s="20">
        <v>0.7</v>
      </c>
      <c r="E223" s="135">
        <v>40</v>
      </c>
      <c r="F223" s="106">
        <v>19.5</v>
      </c>
      <c r="G223" s="22" t="s">
        <v>14142</v>
      </c>
      <c r="H223" s="106">
        <f t="shared" si="31"/>
        <v>29.25</v>
      </c>
      <c r="I223" s="106">
        <f t="shared" si="32"/>
        <v>26.85</v>
      </c>
      <c r="J223" s="107">
        <f t="shared" si="33"/>
        <v>26.35</v>
      </c>
      <c r="L223" s="186">
        <f t="shared" si="34"/>
        <v>29.5</v>
      </c>
      <c r="M223" s="186">
        <f t="shared" si="35"/>
        <v>26.95</v>
      </c>
      <c r="N223" s="186">
        <f t="shared" si="36"/>
        <v>26.5</v>
      </c>
      <c r="O223"/>
      <c r="P223"/>
      <c r="Q223" s="133">
        <f t="shared" si="37"/>
        <v>0.25</v>
      </c>
      <c r="R223" s="222">
        <f t="shared" si="38"/>
        <v>8.5470085470085479E-3</v>
      </c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</row>
    <row r="224" spans="1:32" s="20" customFormat="1" x14ac:dyDescent="0.35">
      <c r="A224" s="127" t="s">
        <v>15035</v>
      </c>
      <c r="B224" s="21" t="s">
        <v>15036</v>
      </c>
      <c r="C224" s="21">
        <v>6</v>
      </c>
      <c r="D224" s="20">
        <v>1</v>
      </c>
      <c r="E224" s="135">
        <v>40</v>
      </c>
      <c r="F224" s="106">
        <v>31.5</v>
      </c>
      <c r="G224" s="22" t="s">
        <v>14249</v>
      </c>
      <c r="H224" s="106">
        <f t="shared" si="31"/>
        <v>45.400000000000006</v>
      </c>
      <c r="I224" s="106">
        <f t="shared" si="32"/>
        <v>41.7</v>
      </c>
      <c r="J224" s="107">
        <f t="shared" si="33"/>
        <v>40.950000000000003</v>
      </c>
      <c r="L224" s="186">
        <f t="shared" si="34"/>
        <v>45.5</v>
      </c>
      <c r="M224" s="186">
        <f t="shared" si="35"/>
        <v>41.95</v>
      </c>
      <c r="N224" s="186">
        <f t="shared" si="36"/>
        <v>40.950000000000003</v>
      </c>
      <c r="O224"/>
      <c r="P224"/>
      <c r="Q224" s="133">
        <f t="shared" si="37"/>
        <v>9.9999999999994316E-2</v>
      </c>
      <c r="R224" s="222">
        <f t="shared" si="38"/>
        <v>2.2026431718060418E-3</v>
      </c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</row>
    <row r="225" spans="1:32" s="20" customFormat="1" x14ac:dyDescent="0.35">
      <c r="A225" s="127" t="s">
        <v>15039</v>
      </c>
      <c r="B225" s="21" t="s">
        <v>15040</v>
      </c>
      <c r="C225" s="21">
        <v>6</v>
      </c>
      <c r="D225" s="20">
        <v>0.7</v>
      </c>
      <c r="E225" s="135">
        <v>40</v>
      </c>
      <c r="F225" s="106">
        <v>27.5</v>
      </c>
      <c r="G225" s="22" t="s">
        <v>14249</v>
      </c>
      <c r="H225" s="106">
        <f t="shared" si="31"/>
        <v>39</v>
      </c>
      <c r="I225" s="106">
        <f t="shared" si="32"/>
        <v>35.800000000000004</v>
      </c>
      <c r="J225" s="107">
        <f t="shared" si="33"/>
        <v>35.15</v>
      </c>
      <c r="L225" s="186">
        <f t="shared" si="34"/>
        <v>39.5</v>
      </c>
      <c r="M225" s="186">
        <f t="shared" si="35"/>
        <v>35.950000000000003</v>
      </c>
      <c r="N225" s="186">
        <f t="shared" si="36"/>
        <v>35.5</v>
      </c>
      <c r="O225"/>
      <c r="P225"/>
      <c r="Q225" s="133">
        <f t="shared" si="37"/>
        <v>0.5</v>
      </c>
      <c r="R225" s="222">
        <f t="shared" si="38"/>
        <v>1.282051282051282E-2</v>
      </c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</row>
    <row r="226" spans="1:32" s="20" customFormat="1" x14ac:dyDescent="0.35">
      <c r="A226" s="127" t="s">
        <v>1532</v>
      </c>
      <c r="B226" s="21" t="s">
        <v>1513</v>
      </c>
      <c r="C226" s="21">
        <v>1</v>
      </c>
      <c r="D226" s="20">
        <v>6</v>
      </c>
      <c r="E226" s="135">
        <v>40</v>
      </c>
      <c r="F226" s="106">
        <v>207</v>
      </c>
      <c r="G226" s="22" t="s">
        <v>14142</v>
      </c>
      <c r="H226" s="106">
        <f t="shared" si="31"/>
        <v>284.8</v>
      </c>
      <c r="I226" s="106">
        <f t="shared" si="32"/>
        <v>261.45</v>
      </c>
      <c r="J226" s="107">
        <f t="shared" si="33"/>
        <v>256.75</v>
      </c>
      <c r="L226" s="186">
        <f t="shared" si="34"/>
        <v>284.95</v>
      </c>
      <c r="M226" s="186">
        <f t="shared" si="35"/>
        <v>261.5</v>
      </c>
      <c r="N226" s="186">
        <f t="shared" si="36"/>
        <v>256.95</v>
      </c>
      <c r="O226"/>
      <c r="P226"/>
      <c r="Q226" s="133">
        <f t="shared" si="37"/>
        <v>0.14999999999997726</v>
      </c>
      <c r="R226" s="222">
        <f t="shared" si="38"/>
        <v>5.2668539325834715E-4</v>
      </c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</row>
    <row r="227" spans="1:32" s="20" customFormat="1" x14ac:dyDescent="0.35">
      <c r="A227" s="127" t="s">
        <v>1560</v>
      </c>
      <c r="B227" s="21" t="s">
        <v>1557</v>
      </c>
      <c r="C227" s="21">
        <v>6</v>
      </c>
      <c r="D227" s="20">
        <v>1</v>
      </c>
      <c r="E227" s="135">
        <v>40</v>
      </c>
      <c r="F227" s="106">
        <v>22.5</v>
      </c>
      <c r="G227" s="22" t="s">
        <v>14141</v>
      </c>
      <c r="H227" s="106">
        <f t="shared" si="31"/>
        <v>34.4</v>
      </c>
      <c r="I227" s="106">
        <f t="shared" si="32"/>
        <v>31.6</v>
      </c>
      <c r="J227" s="107">
        <f t="shared" si="33"/>
        <v>31.05</v>
      </c>
      <c r="L227" s="186">
        <f t="shared" si="34"/>
        <v>34.5</v>
      </c>
      <c r="M227" s="186">
        <f t="shared" si="35"/>
        <v>31.95</v>
      </c>
      <c r="N227" s="186">
        <f t="shared" si="36"/>
        <v>31.5</v>
      </c>
      <c r="O227"/>
      <c r="P227"/>
      <c r="Q227" s="133">
        <f t="shared" si="37"/>
        <v>0.10000000000000142</v>
      </c>
      <c r="R227" s="222">
        <f t="shared" si="38"/>
        <v>2.9069767441860881E-3</v>
      </c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</row>
    <row r="228" spans="1:32" s="20" customFormat="1" x14ac:dyDescent="0.35">
      <c r="A228" s="127" t="s">
        <v>1567</v>
      </c>
      <c r="B228" s="21" t="s">
        <v>1568</v>
      </c>
      <c r="C228" s="21">
        <v>6</v>
      </c>
      <c r="D228" s="20">
        <v>1</v>
      </c>
      <c r="E228" s="135">
        <v>43</v>
      </c>
      <c r="F228" s="106">
        <v>28.5</v>
      </c>
      <c r="G228" s="22" t="s">
        <v>14145</v>
      </c>
      <c r="H228" s="106">
        <f t="shared" si="31"/>
        <v>42.1</v>
      </c>
      <c r="I228" s="106">
        <f t="shared" si="32"/>
        <v>38.650000000000006</v>
      </c>
      <c r="J228" s="107">
        <f t="shared" si="33"/>
        <v>38</v>
      </c>
      <c r="L228" s="186">
        <f t="shared" si="34"/>
        <v>42.5</v>
      </c>
      <c r="M228" s="186">
        <f t="shared" si="35"/>
        <v>38.950000000000003</v>
      </c>
      <c r="N228" s="186">
        <f t="shared" si="36"/>
        <v>38.5</v>
      </c>
      <c r="O228"/>
      <c r="P228"/>
      <c r="Q228" s="133">
        <f t="shared" si="37"/>
        <v>0.39999999999999858</v>
      </c>
      <c r="R228" s="222">
        <f t="shared" si="38"/>
        <v>9.5011876484560227E-3</v>
      </c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</row>
    <row r="229" spans="1:32" s="20" customFormat="1" x14ac:dyDescent="0.35">
      <c r="A229" s="127" t="s">
        <v>1571</v>
      </c>
      <c r="B229" s="21" t="s">
        <v>1572</v>
      </c>
      <c r="C229" s="21">
        <v>6</v>
      </c>
      <c r="D229" s="20">
        <v>0.7</v>
      </c>
      <c r="E229" s="135">
        <v>43</v>
      </c>
      <c r="F229" s="106">
        <v>18.95</v>
      </c>
      <c r="G229" s="22" t="s">
        <v>14145</v>
      </c>
      <c r="H229" s="106">
        <f t="shared" si="31"/>
        <v>28.85</v>
      </c>
      <c r="I229" s="106">
        <f t="shared" si="32"/>
        <v>26.5</v>
      </c>
      <c r="J229" s="107">
        <f t="shared" si="33"/>
        <v>26</v>
      </c>
      <c r="L229" s="186">
        <f t="shared" si="34"/>
        <v>28.95</v>
      </c>
      <c r="M229" s="186">
        <f t="shared" si="35"/>
        <v>26.95</v>
      </c>
      <c r="N229" s="186">
        <f t="shared" si="36"/>
        <v>26.5</v>
      </c>
      <c r="O229"/>
      <c r="P229"/>
      <c r="Q229" s="133">
        <f t="shared" si="37"/>
        <v>9.9999999999997868E-2</v>
      </c>
      <c r="R229" s="222">
        <f t="shared" si="38"/>
        <v>3.466204506065784E-3</v>
      </c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</row>
    <row r="230" spans="1:32" s="20" customFormat="1" x14ac:dyDescent="0.35">
      <c r="A230" s="127" t="s">
        <v>1575</v>
      </c>
      <c r="B230" s="21" t="s">
        <v>1576</v>
      </c>
      <c r="C230" s="21">
        <v>6</v>
      </c>
      <c r="D230" s="20">
        <v>0.7</v>
      </c>
      <c r="E230" s="135">
        <v>46</v>
      </c>
      <c r="F230" s="106">
        <v>23.2</v>
      </c>
      <c r="G230" s="22" t="s">
        <v>14145</v>
      </c>
      <c r="H230" s="106">
        <f t="shared" si="31"/>
        <v>34.300000000000004</v>
      </c>
      <c r="I230" s="106">
        <f t="shared" si="32"/>
        <v>31.5</v>
      </c>
      <c r="J230" s="107">
        <f t="shared" si="33"/>
        <v>30.900000000000002</v>
      </c>
      <c r="L230" s="186">
        <f t="shared" si="34"/>
        <v>34.5</v>
      </c>
      <c r="M230" s="186">
        <f t="shared" si="35"/>
        <v>31.95</v>
      </c>
      <c r="N230" s="186">
        <f t="shared" si="36"/>
        <v>30.95</v>
      </c>
      <c r="O230"/>
      <c r="P230"/>
      <c r="Q230" s="133">
        <f t="shared" si="37"/>
        <v>0.19999999999999574</v>
      </c>
      <c r="R230" s="222">
        <f t="shared" si="38"/>
        <v>5.8309037900873386E-3</v>
      </c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</row>
    <row r="231" spans="1:32" s="20" customFormat="1" x14ac:dyDescent="0.35">
      <c r="A231" s="127" t="s">
        <v>1583</v>
      </c>
      <c r="B231" s="21" t="s">
        <v>1584</v>
      </c>
      <c r="C231" s="21">
        <v>6</v>
      </c>
      <c r="D231" s="20">
        <v>0.7</v>
      </c>
      <c r="E231" s="135">
        <v>43</v>
      </c>
      <c r="F231" s="106">
        <v>42.5</v>
      </c>
      <c r="G231" s="22" t="s">
        <v>14145</v>
      </c>
      <c r="H231" s="106">
        <f t="shared" si="31"/>
        <v>57.550000000000004</v>
      </c>
      <c r="I231" s="106">
        <f t="shared" si="32"/>
        <v>52.85</v>
      </c>
      <c r="J231" s="107">
        <f t="shared" si="33"/>
        <v>51.900000000000006</v>
      </c>
      <c r="L231" s="186">
        <f t="shared" si="34"/>
        <v>57.95</v>
      </c>
      <c r="M231" s="186">
        <f t="shared" si="35"/>
        <v>52.95</v>
      </c>
      <c r="N231" s="186">
        <f t="shared" si="36"/>
        <v>51.95</v>
      </c>
      <c r="O231"/>
      <c r="P231"/>
      <c r="Q231" s="133">
        <f t="shared" si="37"/>
        <v>0.39999999999999858</v>
      </c>
      <c r="R231" s="222">
        <f t="shared" si="38"/>
        <v>6.9504778453518424E-3</v>
      </c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</row>
    <row r="232" spans="1:32" s="20" customFormat="1" x14ac:dyDescent="0.35">
      <c r="A232" s="127" t="s">
        <v>1591</v>
      </c>
      <c r="B232" s="21" t="s">
        <v>1592</v>
      </c>
      <c r="C232" s="21">
        <v>2</v>
      </c>
      <c r="D232" s="20">
        <v>0.7</v>
      </c>
      <c r="E232" s="135">
        <v>46</v>
      </c>
      <c r="F232" s="106">
        <v>435</v>
      </c>
      <c r="G232" s="22" t="s">
        <v>14145</v>
      </c>
      <c r="H232" s="106">
        <f t="shared" si="31"/>
        <v>536.70000000000005</v>
      </c>
      <c r="I232" s="106">
        <f t="shared" si="32"/>
        <v>492.70000000000005</v>
      </c>
      <c r="J232" s="107">
        <f t="shared" si="33"/>
        <v>483.90000000000003</v>
      </c>
      <c r="L232" s="186">
        <f t="shared" si="34"/>
        <v>536.95000000000005</v>
      </c>
      <c r="M232" s="186">
        <f t="shared" si="35"/>
        <v>492.95</v>
      </c>
      <c r="N232" s="186">
        <f t="shared" si="36"/>
        <v>483.95</v>
      </c>
      <c r="O232"/>
      <c r="P232"/>
      <c r="Q232" s="133">
        <f t="shared" si="37"/>
        <v>0.25</v>
      </c>
      <c r="R232" s="222">
        <f t="shared" si="38"/>
        <v>4.6580957704490402E-4</v>
      </c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</row>
    <row r="233" spans="1:32" s="20" customFormat="1" x14ac:dyDescent="0.35">
      <c r="A233" s="127" t="s">
        <v>1595</v>
      </c>
      <c r="B233" s="21" t="s">
        <v>1596</v>
      </c>
      <c r="C233" s="21">
        <v>6</v>
      </c>
      <c r="D233" s="20">
        <v>1</v>
      </c>
      <c r="E233" s="135">
        <v>46</v>
      </c>
      <c r="F233" s="106">
        <v>30</v>
      </c>
      <c r="G233" s="22" t="s">
        <v>14145</v>
      </c>
      <c r="H233" s="106">
        <f t="shared" si="31"/>
        <v>44.35</v>
      </c>
      <c r="I233" s="106">
        <f t="shared" si="32"/>
        <v>40.700000000000003</v>
      </c>
      <c r="J233" s="107">
        <f t="shared" si="33"/>
        <v>39.950000000000003</v>
      </c>
      <c r="L233" s="186">
        <f t="shared" si="34"/>
        <v>44.5</v>
      </c>
      <c r="M233" s="186">
        <f t="shared" si="35"/>
        <v>40.950000000000003</v>
      </c>
      <c r="N233" s="186">
        <f t="shared" si="36"/>
        <v>39.950000000000003</v>
      </c>
      <c r="O233"/>
      <c r="P233"/>
      <c r="Q233" s="133">
        <f t="shared" si="37"/>
        <v>0.14999999999999858</v>
      </c>
      <c r="R233" s="222">
        <f t="shared" si="38"/>
        <v>3.3821871476888065E-3</v>
      </c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</row>
    <row r="234" spans="1:32" s="20" customFormat="1" x14ac:dyDescent="0.35">
      <c r="A234" s="127" t="s">
        <v>1599</v>
      </c>
      <c r="B234" s="21" t="s">
        <v>1600</v>
      </c>
      <c r="C234" s="21">
        <v>6</v>
      </c>
      <c r="D234" s="20">
        <v>0.7</v>
      </c>
      <c r="E234" s="135">
        <v>43</v>
      </c>
      <c r="F234" s="106">
        <v>24.5</v>
      </c>
      <c r="G234" s="22" t="s">
        <v>14145</v>
      </c>
      <c r="H234" s="106">
        <f t="shared" si="31"/>
        <v>35.6</v>
      </c>
      <c r="I234" s="106">
        <f t="shared" si="32"/>
        <v>32.700000000000003</v>
      </c>
      <c r="J234" s="107">
        <f t="shared" si="33"/>
        <v>32.1</v>
      </c>
      <c r="L234" s="186">
        <f t="shared" si="34"/>
        <v>35.950000000000003</v>
      </c>
      <c r="M234" s="186">
        <f t="shared" si="35"/>
        <v>32.950000000000003</v>
      </c>
      <c r="N234" s="186">
        <f t="shared" si="36"/>
        <v>32.5</v>
      </c>
      <c r="O234"/>
      <c r="P234"/>
      <c r="Q234" s="133">
        <f t="shared" si="37"/>
        <v>0.35000000000000142</v>
      </c>
      <c r="R234" s="222">
        <f t="shared" si="38"/>
        <v>9.831460674157343E-3</v>
      </c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</row>
    <row r="235" spans="1:32" s="20" customFormat="1" x14ac:dyDescent="0.35">
      <c r="A235" s="127" t="s">
        <v>14797</v>
      </c>
      <c r="B235" s="21" t="s">
        <v>14798</v>
      </c>
      <c r="C235" s="21">
        <v>6</v>
      </c>
      <c r="D235" s="20">
        <v>0.7</v>
      </c>
      <c r="E235" s="135">
        <v>46</v>
      </c>
      <c r="F235" s="106">
        <v>32.5</v>
      </c>
      <c r="G235" s="22" t="s">
        <v>14145</v>
      </c>
      <c r="H235" s="106">
        <f t="shared" si="31"/>
        <v>45.650000000000006</v>
      </c>
      <c r="I235" s="106">
        <f t="shared" si="32"/>
        <v>41.900000000000006</v>
      </c>
      <c r="J235" s="107">
        <f t="shared" si="33"/>
        <v>41.150000000000006</v>
      </c>
      <c r="L235" s="186">
        <f t="shared" si="34"/>
        <v>45.95</v>
      </c>
      <c r="M235" s="186">
        <f t="shared" si="35"/>
        <v>41.95</v>
      </c>
      <c r="N235" s="186">
        <f t="shared" si="36"/>
        <v>41.5</v>
      </c>
      <c r="O235"/>
      <c r="P235"/>
      <c r="Q235" s="133">
        <f t="shared" si="37"/>
        <v>0.29999999999999716</v>
      </c>
      <c r="R235" s="222">
        <f t="shared" si="38"/>
        <v>6.5717415115004842E-3</v>
      </c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</row>
    <row r="236" spans="1:32" s="20" customFormat="1" x14ac:dyDescent="0.35">
      <c r="A236" s="127" t="s">
        <v>14799</v>
      </c>
      <c r="B236" s="21" t="s">
        <v>14800</v>
      </c>
      <c r="C236" s="21">
        <v>6</v>
      </c>
      <c r="D236" s="20">
        <v>0.7</v>
      </c>
      <c r="E236" s="135">
        <v>46</v>
      </c>
      <c r="F236" s="106">
        <v>32.5</v>
      </c>
      <c r="G236" s="22" t="s">
        <v>14145</v>
      </c>
      <c r="H236" s="106">
        <f t="shared" si="31"/>
        <v>45.650000000000006</v>
      </c>
      <c r="I236" s="106">
        <f t="shared" si="32"/>
        <v>41.900000000000006</v>
      </c>
      <c r="J236" s="107">
        <f t="shared" si="33"/>
        <v>41.150000000000006</v>
      </c>
      <c r="L236" s="186">
        <f t="shared" si="34"/>
        <v>45.95</v>
      </c>
      <c r="M236" s="186">
        <f t="shared" si="35"/>
        <v>41.95</v>
      </c>
      <c r="N236" s="186">
        <f t="shared" si="36"/>
        <v>41.5</v>
      </c>
      <c r="O236"/>
      <c r="P236"/>
      <c r="Q236" s="133">
        <f t="shared" si="37"/>
        <v>0.29999999999999716</v>
      </c>
      <c r="R236" s="222">
        <f t="shared" si="38"/>
        <v>6.5717415115004842E-3</v>
      </c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</row>
    <row r="237" spans="1:32" s="20" customFormat="1" x14ac:dyDescent="0.35">
      <c r="A237" s="127" t="s">
        <v>14611</v>
      </c>
      <c r="B237" s="21" t="s">
        <v>14612</v>
      </c>
      <c r="C237" s="21">
        <v>6</v>
      </c>
      <c r="D237" s="20">
        <v>0.7</v>
      </c>
      <c r="E237" s="135">
        <v>46</v>
      </c>
      <c r="F237" s="106">
        <v>28.5</v>
      </c>
      <c r="G237" s="22" t="s">
        <v>14145</v>
      </c>
      <c r="H237" s="106">
        <f t="shared" si="31"/>
        <v>40.75</v>
      </c>
      <c r="I237" s="106">
        <f t="shared" si="32"/>
        <v>37.4</v>
      </c>
      <c r="J237" s="107">
        <f t="shared" si="33"/>
        <v>36.75</v>
      </c>
      <c r="L237" s="186">
        <f t="shared" si="34"/>
        <v>40.950000000000003</v>
      </c>
      <c r="M237" s="186">
        <f t="shared" si="35"/>
        <v>37.5</v>
      </c>
      <c r="N237" s="186">
        <f t="shared" si="36"/>
        <v>36.950000000000003</v>
      </c>
      <c r="O237"/>
      <c r="P237"/>
      <c r="Q237" s="133">
        <f t="shared" si="37"/>
        <v>0.20000000000000284</v>
      </c>
      <c r="R237" s="222">
        <f t="shared" si="38"/>
        <v>4.9079754601227691E-3</v>
      </c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</row>
    <row r="238" spans="1:32" s="20" customFormat="1" x14ac:dyDescent="0.35">
      <c r="A238" s="127" t="s">
        <v>1603</v>
      </c>
      <c r="B238" s="21" t="s">
        <v>1604</v>
      </c>
      <c r="C238" s="21">
        <v>6</v>
      </c>
      <c r="D238" s="20">
        <v>0.7</v>
      </c>
      <c r="E238" s="135">
        <v>43</v>
      </c>
      <c r="F238" s="106">
        <v>47.5</v>
      </c>
      <c r="G238" s="22" t="s">
        <v>14145</v>
      </c>
      <c r="H238" s="106">
        <f t="shared" si="31"/>
        <v>63.650000000000006</v>
      </c>
      <c r="I238" s="106">
        <f t="shared" si="32"/>
        <v>58.45</v>
      </c>
      <c r="J238" s="107">
        <f t="shared" si="33"/>
        <v>57.400000000000006</v>
      </c>
      <c r="L238" s="186">
        <f t="shared" si="34"/>
        <v>63.95</v>
      </c>
      <c r="M238" s="186">
        <f t="shared" si="35"/>
        <v>58.5</v>
      </c>
      <c r="N238" s="186">
        <f t="shared" si="36"/>
        <v>57.5</v>
      </c>
      <c r="O238"/>
      <c r="P238"/>
      <c r="Q238" s="133">
        <f t="shared" si="37"/>
        <v>0.29999999999999716</v>
      </c>
      <c r="R238" s="222">
        <f t="shared" si="38"/>
        <v>4.7132757266299631E-3</v>
      </c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</row>
    <row r="239" spans="1:32" s="20" customFormat="1" x14ac:dyDescent="0.35">
      <c r="A239" s="127" t="s">
        <v>1664</v>
      </c>
      <c r="B239" s="21" t="s">
        <v>1665</v>
      </c>
      <c r="C239" s="21">
        <v>6</v>
      </c>
      <c r="D239" s="20">
        <v>0.7</v>
      </c>
      <c r="E239" s="135">
        <v>43.3</v>
      </c>
      <c r="F239" s="106">
        <v>18.25</v>
      </c>
      <c r="G239" s="22" t="s">
        <v>14146</v>
      </c>
      <c r="H239" s="106">
        <f t="shared" si="31"/>
        <v>28</v>
      </c>
      <c r="I239" s="106">
        <f t="shared" si="32"/>
        <v>25.700000000000003</v>
      </c>
      <c r="J239" s="107">
        <f t="shared" si="33"/>
        <v>25.25</v>
      </c>
      <c r="L239" s="186">
        <f t="shared" ref="L239:L271" si="39">IF(AND(H239-INT(H239)&gt;=0,H239-INT(H239)&lt;0.5),INT(H239)+0.5,IF(AND(H239-INT(H239)&gt;=0.5,H239-INT(H239)&lt;1),INT(H239)+0.95,H239))</f>
        <v>28.5</v>
      </c>
      <c r="M239" s="186">
        <f t="shared" ref="M239:M271" si="40">IF(AND(I239-INT(I239)&gt;=0,I239-INT(I239)&lt;0.5),INT(I239)+0.5,IF(AND(I239-INT(I239)&gt;=0.5,I239-INT(I239)&lt;1),INT(I239)+0.95,I239))</f>
        <v>25.95</v>
      </c>
      <c r="N239" s="186">
        <f t="shared" ref="N239:N271" si="41">IF(AND(J239-INT(J239)&gt;=0,J239-INT(J239)&lt;0.5),INT(J239)+0.5,IF(AND(J239-INT(J239)&gt;=0.5,J239-INT(J239)&lt;1),INT(J239)+0.95,J239))</f>
        <v>25.5</v>
      </c>
      <c r="O239"/>
      <c r="P239"/>
      <c r="Q239" s="133">
        <f t="shared" ref="Q239:Q271" si="42">L239-H239</f>
        <v>0.5</v>
      </c>
      <c r="R239" s="222">
        <f t="shared" ref="R239:R271" si="43">Q239/H239</f>
        <v>1.7857142857142856E-2</v>
      </c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</row>
    <row r="240" spans="1:32" s="20" customFormat="1" x14ac:dyDescent="0.35">
      <c r="A240" s="127" t="s">
        <v>1775</v>
      </c>
      <c r="B240" s="21" t="s">
        <v>1770</v>
      </c>
      <c r="C240" s="21">
        <v>12</v>
      </c>
      <c r="D240" s="20">
        <v>1</v>
      </c>
      <c r="E240" s="135">
        <v>40</v>
      </c>
      <c r="F240" s="106">
        <v>6.95</v>
      </c>
      <c r="G240" s="22" t="s">
        <v>14150</v>
      </c>
      <c r="H240" s="106">
        <f t="shared" si="31"/>
        <v>15.450000000000001</v>
      </c>
      <c r="I240" s="106">
        <f t="shared" si="32"/>
        <v>14.200000000000001</v>
      </c>
      <c r="J240" s="107">
        <f t="shared" si="33"/>
        <v>13.950000000000001</v>
      </c>
      <c r="L240" s="186">
        <f t="shared" si="39"/>
        <v>15.5</v>
      </c>
      <c r="M240" s="186">
        <f t="shared" si="40"/>
        <v>14.5</v>
      </c>
      <c r="N240" s="186">
        <f t="shared" si="41"/>
        <v>13.95</v>
      </c>
      <c r="O240"/>
      <c r="P240"/>
      <c r="Q240" s="133">
        <f t="shared" si="42"/>
        <v>4.9999999999998934E-2</v>
      </c>
      <c r="R240" s="222">
        <f t="shared" si="43"/>
        <v>3.2362459546924874E-3</v>
      </c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</row>
    <row r="241" spans="1:32" s="20" customFormat="1" x14ac:dyDescent="0.35">
      <c r="A241" s="127" t="s">
        <v>1777</v>
      </c>
      <c r="B241" s="21" t="s">
        <v>1778</v>
      </c>
      <c r="C241" s="21">
        <v>6</v>
      </c>
      <c r="D241" s="20">
        <v>0.7</v>
      </c>
      <c r="E241" s="135">
        <v>40</v>
      </c>
      <c r="F241" s="106">
        <v>7.65</v>
      </c>
      <c r="G241" s="22" t="s">
        <v>14150</v>
      </c>
      <c r="H241" s="106">
        <f t="shared" si="31"/>
        <v>14.8</v>
      </c>
      <c r="I241" s="106">
        <f t="shared" si="32"/>
        <v>13.600000000000001</v>
      </c>
      <c r="J241" s="107">
        <f t="shared" si="33"/>
        <v>13.350000000000001</v>
      </c>
      <c r="L241" s="186">
        <f t="shared" si="39"/>
        <v>14.95</v>
      </c>
      <c r="M241" s="186">
        <f t="shared" si="40"/>
        <v>13.95</v>
      </c>
      <c r="N241" s="186">
        <f t="shared" si="41"/>
        <v>13.5</v>
      </c>
      <c r="O241"/>
      <c r="P241"/>
      <c r="Q241" s="133">
        <f t="shared" si="42"/>
        <v>0.14999999999999858</v>
      </c>
      <c r="R241" s="222">
        <f t="shared" si="43"/>
        <v>1.0135135135135039E-2</v>
      </c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</row>
    <row r="242" spans="1:32" s="20" customFormat="1" x14ac:dyDescent="0.35">
      <c r="A242" s="127" t="s">
        <v>1781</v>
      </c>
      <c r="B242" s="21" t="s">
        <v>1782</v>
      </c>
      <c r="C242" s="21">
        <v>6</v>
      </c>
      <c r="D242" s="20">
        <v>0.7</v>
      </c>
      <c r="E242" s="135">
        <v>40</v>
      </c>
      <c r="F242" s="106">
        <v>16.75</v>
      </c>
      <c r="G242" s="22" t="s">
        <v>14150</v>
      </c>
      <c r="H242" s="106">
        <f t="shared" si="31"/>
        <v>25.900000000000002</v>
      </c>
      <c r="I242" s="106">
        <f t="shared" si="32"/>
        <v>23.75</v>
      </c>
      <c r="J242" s="107">
        <f t="shared" si="33"/>
        <v>23.35</v>
      </c>
      <c r="L242" s="186">
        <f t="shared" si="39"/>
        <v>25.95</v>
      </c>
      <c r="M242" s="186">
        <f t="shared" si="40"/>
        <v>23.95</v>
      </c>
      <c r="N242" s="186">
        <f t="shared" si="41"/>
        <v>23.5</v>
      </c>
      <c r="O242"/>
      <c r="P242"/>
      <c r="Q242" s="133">
        <f t="shared" si="42"/>
        <v>4.9999999999997158E-2</v>
      </c>
      <c r="R242" s="222">
        <f t="shared" si="43"/>
        <v>1.9305019305018206E-3</v>
      </c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</row>
    <row r="243" spans="1:32" s="20" customFormat="1" x14ac:dyDescent="0.35">
      <c r="A243" s="127" t="s">
        <v>1785</v>
      </c>
      <c r="B243" s="21" t="s">
        <v>1786</v>
      </c>
      <c r="C243" s="21">
        <v>6</v>
      </c>
      <c r="D243" s="20">
        <v>0.7</v>
      </c>
      <c r="E243" s="135">
        <v>46.3</v>
      </c>
      <c r="F243" s="106">
        <v>13.25</v>
      </c>
      <c r="G243" s="22" t="s">
        <v>14163</v>
      </c>
      <c r="H243" s="106">
        <f t="shared" si="31"/>
        <v>22.200000000000003</v>
      </c>
      <c r="I243" s="106">
        <f t="shared" si="32"/>
        <v>20.350000000000001</v>
      </c>
      <c r="J243" s="107">
        <f t="shared" si="33"/>
        <v>20</v>
      </c>
      <c r="L243" s="186">
        <f t="shared" si="39"/>
        <v>22.5</v>
      </c>
      <c r="M243" s="186">
        <f t="shared" si="40"/>
        <v>20.5</v>
      </c>
      <c r="N243" s="186">
        <f t="shared" si="41"/>
        <v>20.5</v>
      </c>
      <c r="O243"/>
      <c r="P243"/>
      <c r="Q243" s="133">
        <f t="shared" si="42"/>
        <v>0.29999999999999716</v>
      </c>
      <c r="R243" s="222">
        <f t="shared" si="43"/>
        <v>1.3513513513513384E-2</v>
      </c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</row>
    <row r="244" spans="1:32" s="20" customFormat="1" x14ac:dyDescent="0.35">
      <c r="A244" s="127" t="s">
        <v>1790</v>
      </c>
      <c r="B244" s="21" t="s">
        <v>1791</v>
      </c>
      <c r="C244" s="21">
        <v>6</v>
      </c>
      <c r="D244" s="20">
        <v>0.7</v>
      </c>
      <c r="E244" s="135">
        <v>46.3</v>
      </c>
      <c r="F244" s="106">
        <v>12.75</v>
      </c>
      <c r="G244" s="22" t="s">
        <v>14150</v>
      </c>
      <c r="H244" s="106">
        <f t="shared" si="31"/>
        <v>21.55</v>
      </c>
      <c r="I244" s="106">
        <f t="shared" si="32"/>
        <v>19.8</v>
      </c>
      <c r="J244" s="107">
        <f t="shared" si="33"/>
        <v>19.450000000000003</v>
      </c>
      <c r="L244" s="186">
        <f t="shared" si="39"/>
        <v>21.95</v>
      </c>
      <c r="M244" s="186">
        <f t="shared" si="40"/>
        <v>19.95</v>
      </c>
      <c r="N244" s="186">
        <f t="shared" si="41"/>
        <v>19.5</v>
      </c>
      <c r="O244"/>
      <c r="P244"/>
      <c r="Q244" s="133">
        <f t="shared" si="42"/>
        <v>0.39999999999999858</v>
      </c>
      <c r="R244" s="222">
        <f t="shared" si="43"/>
        <v>1.8561484918793437E-2</v>
      </c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</row>
    <row r="245" spans="1:32" s="20" customFormat="1" x14ac:dyDescent="0.35">
      <c r="A245" s="127" t="s">
        <v>1794</v>
      </c>
      <c r="B245" s="21" t="s">
        <v>1795</v>
      </c>
      <c r="C245" s="21">
        <v>6</v>
      </c>
      <c r="D245" s="20">
        <v>0.7</v>
      </c>
      <c r="E245" s="135">
        <v>50</v>
      </c>
      <c r="F245" s="106">
        <v>78.5</v>
      </c>
      <c r="G245" s="22" t="s">
        <v>14150</v>
      </c>
      <c r="H245" s="106">
        <f t="shared" si="31"/>
        <v>102.10000000000001</v>
      </c>
      <c r="I245" s="106">
        <f t="shared" si="32"/>
        <v>93.75</v>
      </c>
      <c r="J245" s="107">
        <f t="shared" si="33"/>
        <v>92.050000000000011</v>
      </c>
      <c r="L245" s="186">
        <f t="shared" si="39"/>
        <v>102.5</v>
      </c>
      <c r="M245" s="186">
        <f t="shared" si="40"/>
        <v>93.95</v>
      </c>
      <c r="N245" s="186">
        <f t="shared" si="41"/>
        <v>92.5</v>
      </c>
      <c r="O245"/>
      <c r="P245"/>
      <c r="Q245" s="133">
        <f t="shared" si="42"/>
        <v>0.39999999999999147</v>
      </c>
      <c r="R245" s="222">
        <f t="shared" si="43"/>
        <v>3.9177277179235203E-3</v>
      </c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</row>
    <row r="246" spans="1:32" s="20" customFormat="1" x14ac:dyDescent="0.35">
      <c r="A246" s="127" t="s">
        <v>1798</v>
      </c>
      <c r="B246" s="21" t="s">
        <v>1799</v>
      </c>
      <c r="C246" s="21">
        <v>6</v>
      </c>
      <c r="D246" s="20">
        <v>0.7</v>
      </c>
      <c r="E246" s="135">
        <v>50</v>
      </c>
      <c r="F246" s="106">
        <v>220</v>
      </c>
      <c r="G246" s="22" t="s">
        <v>14150</v>
      </c>
      <c r="H246" s="106">
        <f t="shared" si="31"/>
        <v>274.75</v>
      </c>
      <c r="I246" s="106">
        <f t="shared" si="32"/>
        <v>252.20000000000002</v>
      </c>
      <c r="J246" s="107">
        <f t="shared" si="33"/>
        <v>247.70000000000002</v>
      </c>
      <c r="L246" s="186">
        <f t="shared" si="39"/>
        <v>274.95</v>
      </c>
      <c r="M246" s="186">
        <f t="shared" si="40"/>
        <v>252.5</v>
      </c>
      <c r="N246" s="186">
        <f t="shared" si="41"/>
        <v>247.95</v>
      </c>
      <c r="O246"/>
      <c r="P246"/>
      <c r="Q246" s="133">
        <f t="shared" si="42"/>
        <v>0.19999999999998863</v>
      </c>
      <c r="R246" s="222">
        <f t="shared" si="43"/>
        <v>7.2793448589622794E-4</v>
      </c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</row>
    <row r="247" spans="1:32" s="20" customFormat="1" x14ac:dyDescent="0.35">
      <c r="A247" s="127" t="s">
        <v>1802</v>
      </c>
      <c r="B247" s="21" t="s">
        <v>1803</v>
      </c>
      <c r="C247" s="21">
        <v>6</v>
      </c>
      <c r="D247" s="20">
        <v>0.7</v>
      </c>
      <c r="E247" s="135">
        <v>50</v>
      </c>
      <c r="F247" s="106">
        <v>15.5</v>
      </c>
      <c r="G247" s="22" t="s">
        <v>14150</v>
      </c>
      <c r="H247" s="106">
        <f t="shared" si="31"/>
        <v>25.25</v>
      </c>
      <c r="I247" s="106">
        <f t="shared" si="32"/>
        <v>23.200000000000003</v>
      </c>
      <c r="J247" s="107">
        <f t="shared" si="33"/>
        <v>22.75</v>
      </c>
      <c r="L247" s="186">
        <f t="shared" si="39"/>
        <v>25.5</v>
      </c>
      <c r="M247" s="186">
        <f t="shared" si="40"/>
        <v>23.5</v>
      </c>
      <c r="N247" s="186">
        <f t="shared" si="41"/>
        <v>22.95</v>
      </c>
      <c r="O247"/>
      <c r="P247"/>
      <c r="Q247" s="133">
        <f t="shared" si="42"/>
        <v>0.25</v>
      </c>
      <c r="R247" s="222">
        <f t="shared" si="43"/>
        <v>9.9009900990099011E-3</v>
      </c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</row>
    <row r="248" spans="1:32" s="20" customFormat="1" x14ac:dyDescent="0.35">
      <c r="A248" s="127" t="s">
        <v>1806</v>
      </c>
      <c r="B248" s="21" t="s">
        <v>1807</v>
      </c>
      <c r="C248" s="21">
        <v>6</v>
      </c>
      <c r="D248" s="20">
        <v>0.7</v>
      </c>
      <c r="E248" s="135">
        <v>50</v>
      </c>
      <c r="F248" s="106">
        <v>7.25</v>
      </c>
      <c r="G248" s="22" t="s">
        <v>14150</v>
      </c>
      <c r="H248" s="106">
        <f t="shared" si="31"/>
        <v>15.200000000000001</v>
      </c>
      <c r="I248" s="106">
        <f t="shared" si="32"/>
        <v>13.950000000000001</v>
      </c>
      <c r="J248" s="107">
        <f t="shared" si="33"/>
        <v>13.700000000000001</v>
      </c>
      <c r="L248" s="186">
        <f t="shared" si="39"/>
        <v>15.5</v>
      </c>
      <c r="M248" s="186">
        <f t="shared" si="40"/>
        <v>13.95</v>
      </c>
      <c r="N248" s="186">
        <f t="shared" si="41"/>
        <v>13.95</v>
      </c>
      <c r="O248"/>
      <c r="P248"/>
      <c r="Q248" s="133">
        <f t="shared" si="42"/>
        <v>0.29999999999999893</v>
      </c>
      <c r="R248" s="222">
        <f t="shared" si="43"/>
        <v>1.9736842105263087E-2</v>
      </c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</row>
    <row r="249" spans="1:32" s="20" customFormat="1" x14ac:dyDescent="0.35">
      <c r="A249" s="127" t="s">
        <v>1810</v>
      </c>
      <c r="B249" s="21" t="s">
        <v>1811</v>
      </c>
      <c r="C249" s="21">
        <v>6</v>
      </c>
      <c r="D249" s="20">
        <v>0.7</v>
      </c>
      <c r="E249" s="135">
        <v>50</v>
      </c>
      <c r="F249" s="106">
        <v>9.65</v>
      </c>
      <c r="G249" s="22" t="s">
        <v>14150</v>
      </c>
      <c r="H249" s="106">
        <f t="shared" si="31"/>
        <v>18.100000000000001</v>
      </c>
      <c r="I249" s="106">
        <f t="shared" si="32"/>
        <v>16.650000000000002</v>
      </c>
      <c r="J249" s="107">
        <f t="shared" si="33"/>
        <v>16.350000000000001</v>
      </c>
      <c r="L249" s="186">
        <f t="shared" si="39"/>
        <v>18.5</v>
      </c>
      <c r="M249" s="186">
        <f t="shared" si="40"/>
        <v>16.95</v>
      </c>
      <c r="N249" s="186">
        <f t="shared" si="41"/>
        <v>16.5</v>
      </c>
      <c r="O249"/>
      <c r="P249"/>
      <c r="Q249" s="133">
        <f t="shared" si="42"/>
        <v>0.39999999999999858</v>
      </c>
      <c r="R249" s="222">
        <f t="shared" si="43"/>
        <v>2.2099447513812074E-2</v>
      </c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</row>
    <row r="250" spans="1:32" s="20" customFormat="1" x14ac:dyDescent="0.35">
      <c r="A250" s="127" t="s">
        <v>1814</v>
      </c>
      <c r="B250" s="21" t="s">
        <v>1815</v>
      </c>
      <c r="C250" s="21">
        <v>6</v>
      </c>
      <c r="D250" s="20">
        <v>0.7</v>
      </c>
      <c r="E250" s="135">
        <v>40</v>
      </c>
      <c r="F250" s="106">
        <v>14.25</v>
      </c>
      <c r="G250" s="22" t="s">
        <v>14141</v>
      </c>
      <c r="H250" s="106">
        <f t="shared" si="31"/>
        <v>22.85</v>
      </c>
      <c r="I250" s="106">
        <f t="shared" si="32"/>
        <v>20.950000000000003</v>
      </c>
      <c r="J250" s="107">
        <f t="shared" si="33"/>
        <v>20.6</v>
      </c>
      <c r="L250" s="186">
        <f t="shared" si="39"/>
        <v>22.95</v>
      </c>
      <c r="M250" s="186">
        <f t="shared" si="40"/>
        <v>20.95</v>
      </c>
      <c r="N250" s="186">
        <f t="shared" si="41"/>
        <v>20.95</v>
      </c>
      <c r="O250"/>
      <c r="P250"/>
      <c r="Q250" s="133">
        <f t="shared" si="42"/>
        <v>9.9999999999997868E-2</v>
      </c>
      <c r="R250" s="222">
        <f t="shared" si="43"/>
        <v>4.3763676148795561E-3</v>
      </c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</row>
    <row r="251" spans="1:32" s="20" customFormat="1" x14ac:dyDescent="0.35">
      <c r="A251" s="127" t="s">
        <v>1818</v>
      </c>
      <c r="B251" s="21" t="s">
        <v>1819</v>
      </c>
      <c r="C251" s="21">
        <v>6</v>
      </c>
      <c r="D251" s="20">
        <v>0.7</v>
      </c>
      <c r="E251" s="135">
        <v>40</v>
      </c>
      <c r="F251" s="106">
        <v>14.5</v>
      </c>
      <c r="G251" s="22" t="s">
        <v>14150</v>
      </c>
      <c r="H251" s="106">
        <f t="shared" si="31"/>
        <v>23.150000000000002</v>
      </c>
      <c r="I251" s="106">
        <f t="shared" si="32"/>
        <v>21.25</v>
      </c>
      <c r="J251" s="107">
        <f t="shared" si="33"/>
        <v>20.85</v>
      </c>
      <c r="L251" s="186">
        <f t="shared" si="39"/>
        <v>23.5</v>
      </c>
      <c r="M251" s="186">
        <f t="shared" si="40"/>
        <v>21.5</v>
      </c>
      <c r="N251" s="186">
        <f t="shared" si="41"/>
        <v>20.95</v>
      </c>
      <c r="O251"/>
      <c r="P251"/>
      <c r="Q251" s="133">
        <f t="shared" si="42"/>
        <v>0.34999999999999787</v>
      </c>
      <c r="R251" s="222">
        <f t="shared" si="43"/>
        <v>1.5118790496760166E-2</v>
      </c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</row>
    <row r="252" spans="1:32" s="20" customFormat="1" x14ac:dyDescent="0.35">
      <c r="A252" s="127" t="s">
        <v>1834</v>
      </c>
      <c r="B252" s="21" t="s">
        <v>1835</v>
      </c>
      <c r="C252" s="21">
        <v>144</v>
      </c>
      <c r="D252" s="20">
        <v>0.05</v>
      </c>
      <c r="E252" s="135">
        <v>42.3</v>
      </c>
      <c r="F252" s="106">
        <v>3.15</v>
      </c>
      <c r="G252" s="22" t="s">
        <v>14146</v>
      </c>
      <c r="H252" s="106">
        <f t="shared" si="31"/>
        <v>6.0500000000000007</v>
      </c>
      <c r="I252" s="106">
        <f t="shared" si="32"/>
        <v>5.5500000000000007</v>
      </c>
      <c r="J252" s="107">
        <f t="shared" si="33"/>
        <v>5.45</v>
      </c>
      <c r="L252" s="186">
        <f t="shared" si="39"/>
        <v>6.5</v>
      </c>
      <c r="M252" s="186">
        <f t="shared" si="40"/>
        <v>5.95</v>
      </c>
      <c r="N252" s="186">
        <f t="shared" si="41"/>
        <v>5.5</v>
      </c>
      <c r="O252"/>
      <c r="P252"/>
      <c r="Q252" s="133">
        <f t="shared" si="42"/>
        <v>0.44999999999999929</v>
      </c>
      <c r="R252" s="222">
        <f t="shared" si="43"/>
        <v>7.4380165289256076E-2</v>
      </c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</row>
    <row r="253" spans="1:32" s="20" customFormat="1" x14ac:dyDescent="0.35">
      <c r="A253" s="127" t="s">
        <v>1837</v>
      </c>
      <c r="B253" s="21" t="s">
        <v>23278</v>
      </c>
      <c r="C253" s="21">
        <v>6</v>
      </c>
      <c r="D253" s="20">
        <v>0.5</v>
      </c>
      <c r="E253" s="135">
        <v>42.3</v>
      </c>
      <c r="F253" s="106">
        <v>14.75</v>
      </c>
      <c r="G253" s="22" t="s">
        <v>14146</v>
      </c>
      <c r="H253" s="106">
        <f t="shared" si="31"/>
        <v>22.6</v>
      </c>
      <c r="I253" s="106">
        <f t="shared" si="32"/>
        <v>20.75</v>
      </c>
      <c r="J253" s="107">
        <f t="shared" si="33"/>
        <v>20.350000000000001</v>
      </c>
      <c r="L253" s="186">
        <f t="shared" si="39"/>
        <v>22.95</v>
      </c>
      <c r="M253" s="186">
        <f t="shared" si="40"/>
        <v>20.95</v>
      </c>
      <c r="N253" s="186">
        <f t="shared" si="41"/>
        <v>20.5</v>
      </c>
      <c r="O253"/>
      <c r="P253"/>
      <c r="Q253" s="133">
        <f t="shared" si="42"/>
        <v>0.34999999999999787</v>
      </c>
      <c r="R253" s="222">
        <f t="shared" si="43"/>
        <v>1.5486725663716719E-2</v>
      </c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</row>
    <row r="254" spans="1:32" s="20" customFormat="1" x14ac:dyDescent="0.35">
      <c r="A254" s="127" t="s">
        <v>1847</v>
      </c>
      <c r="B254" s="21" t="s">
        <v>1843</v>
      </c>
      <c r="C254" s="21">
        <v>12</v>
      </c>
      <c r="D254" s="20">
        <v>1</v>
      </c>
      <c r="E254" s="135">
        <v>40</v>
      </c>
      <c r="F254" s="106">
        <v>4.5</v>
      </c>
      <c r="G254" s="22" t="s">
        <v>14150</v>
      </c>
      <c r="H254" s="106">
        <f t="shared" si="31"/>
        <v>12.450000000000001</v>
      </c>
      <c r="I254" s="106">
        <f t="shared" si="32"/>
        <v>11.450000000000001</v>
      </c>
      <c r="J254" s="107">
        <f t="shared" si="33"/>
        <v>11.25</v>
      </c>
      <c r="L254" s="186">
        <f t="shared" si="39"/>
        <v>12.5</v>
      </c>
      <c r="M254" s="186">
        <f t="shared" si="40"/>
        <v>11.5</v>
      </c>
      <c r="N254" s="186">
        <f t="shared" si="41"/>
        <v>11.5</v>
      </c>
      <c r="O254"/>
      <c r="P254"/>
      <c r="Q254" s="133">
        <f t="shared" si="42"/>
        <v>4.9999999999998934E-2</v>
      </c>
      <c r="R254" s="222">
        <f t="shared" si="43"/>
        <v>4.0160642570280262E-3</v>
      </c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</row>
    <row r="255" spans="1:32" s="20" customFormat="1" x14ac:dyDescent="0.35">
      <c r="A255" s="127" t="s">
        <v>14460</v>
      </c>
      <c r="B255" s="21" t="s">
        <v>1851</v>
      </c>
      <c r="C255" s="21">
        <v>12</v>
      </c>
      <c r="D255" s="20">
        <v>1</v>
      </c>
      <c r="E255" s="135">
        <v>40</v>
      </c>
      <c r="F255" s="106">
        <v>5.25</v>
      </c>
      <c r="G255" s="22" t="s">
        <v>14150</v>
      </c>
      <c r="H255" s="106">
        <f t="shared" si="31"/>
        <v>13.350000000000001</v>
      </c>
      <c r="I255" s="106">
        <f t="shared" si="32"/>
        <v>12.3</v>
      </c>
      <c r="J255" s="107">
        <f t="shared" si="33"/>
        <v>12.05</v>
      </c>
      <c r="L255" s="186">
        <f t="shared" si="39"/>
        <v>13.5</v>
      </c>
      <c r="M255" s="186">
        <f t="shared" si="40"/>
        <v>12.5</v>
      </c>
      <c r="N255" s="186">
        <f t="shared" si="41"/>
        <v>12.5</v>
      </c>
      <c r="O255"/>
      <c r="P255"/>
      <c r="Q255" s="133">
        <f t="shared" si="42"/>
        <v>0.14999999999999858</v>
      </c>
      <c r="R255" s="222">
        <f t="shared" si="43"/>
        <v>1.1235955056179667E-2</v>
      </c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</row>
    <row r="256" spans="1:32" s="20" customFormat="1" x14ac:dyDescent="0.35">
      <c r="A256" s="127" t="s">
        <v>1856</v>
      </c>
      <c r="B256" s="21" t="s">
        <v>1854</v>
      </c>
      <c r="C256" s="21">
        <v>12</v>
      </c>
      <c r="D256" s="20">
        <v>1</v>
      </c>
      <c r="E256" s="135">
        <v>35</v>
      </c>
      <c r="F256" s="106">
        <v>4.3499999999999996</v>
      </c>
      <c r="G256" s="22" t="s">
        <v>14143</v>
      </c>
      <c r="H256" s="106">
        <f t="shared" si="31"/>
        <v>11.65</v>
      </c>
      <c r="I256" s="106">
        <f t="shared" si="32"/>
        <v>10.700000000000001</v>
      </c>
      <c r="J256" s="107">
        <f t="shared" si="33"/>
        <v>10.5</v>
      </c>
      <c r="L256" s="186">
        <f t="shared" si="39"/>
        <v>11.95</v>
      </c>
      <c r="M256" s="186">
        <f t="shared" si="40"/>
        <v>10.95</v>
      </c>
      <c r="N256" s="186">
        <f t="shared" si="41"/>
        <v>10.95</v>
      </c>
      <c r="O256"/>
      <c r="P256"/>
      <c r="Q256" s="133">
        <f t="shared" si="42"/>
        <v>0.29999999999999893</v>
      </c>
      <c r="R256" s="222">
        <f t="shared" si="43"/>
        <v>2.5751072961373297E-2</v>
      </c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</row>
    <row r="257" spans="1:32" s="20" customFormat="1" x14ac:dyDescent="0.35">
      <c r="A257" s="127" t="s">
        <v>1861</v>
      </c>
      <c r="B257" s="21" t="s">
        <v>1862</v>
      </c>
      <c r="C257" s="21">
        <v>6</v>
      </c>
      <c r="D257" s="20">
        <v>0.7</v>
      </c>
      <c r="E257" s="135">
        <v>40</v>
      </c>
      <c r="F257" s="106">
        <v>14.25</v>
      </c>
      <c r="G257" s="22" t="s">
        <v>14144</v>
      </c>
      <c r="H257" s="106">
        <f t="shared" si="31"/>
        <v>22.85</v>
      </c>
      <c r="I257" s="106">
        <f t="shared" si="32"/>
        <v>20.950000000000003</v>
      </c>
      <c r="J257" s="107">
        <f t="shared" si="33"/>
        <v>20.6</v>
      </c>
      <c r="L257" s="186">
        <f t="shared" si="39"/>
        <v>22.95</v>
      </c>
      <c r="M257" s="186">
        <f t="shared" si="40"/>
        <v>20.95</v>
      </c>
      <c r="N257" s="186">
        <f t="shared" si="41"/>
        <v>20.95</v>
      </c>
      <c r="O257"/>
      <c r="P257"/>
      <c r="Q257" s="133">
        <f t="shared" si="42"/>
        <v>9.9999999999997868E-2</v>
      </c>
      <c r="R257" s="222">
        <f t="shared" si="43"/>
        <v>4.3763676148795561E-3</v>
      </c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</row>
    <row r="258" spans="1:32" s="20" customFormat="1" x14ac:dyDescent="0.35">
      <c r="A258" s="127" t="s">
        <v>1866</v>
      </c>
      <c r="B258" s="21" t="s">
        <v>1867</v>
      </c>
      <c r="C258" s="21">
        <v>6</v>
      </c>
      <c r="D258" s="20">
        <v>0.7</v>
      </c>
      <c r="E258" s="135">
        <v>60</v>
      </c>
      <c r="F258" s="106">
        <v>11.25</v>
      </c>
      <c r="G258" s="22" t="s">
        <v>14146</v>
      </c>
      <c r="H258" s="106">
        <f t="shared" si="31"/>
        <v>20.950000000000003</v>
      </c>
      <c r="I258" s="106">
        <f t="shared" si="32"/>
        <v>19.25</v>
      </c>
      <c r="J258" s="107">
        <f t="shared" si="33"/>
        <v>18.900000000000002</v>
      </c>
      <c r="L258" s="186">
        <f t="shared" si="39"/>
        <v>20.95</v>
      </c>
      <c r="M258" s="186">
        <f t="shared" si="40"/>
        <v>19.5</v>
      </c>
      <c r="N258" s="186">
        <f t="shared" si="41"/>
        <v>18.95</v>
      </c>
      <c r="O258"/>
      <c r="P258"/>
      <c r="Q258" s="133">
        <f t="shared" si="42"/>
        <v>0</v>
      </c>
      <c r="R258" s="222">
        <f t="shared" si="43"/>
        <v>0</v>
      </c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</row>
    <row r="259" spans="1:32" s="20" customFormat="1" x14ac:dyDescent="0.35">
      <c r="A259" s="127" t="s">
        <v>14647</v>
      </c>
      <c r="B259" s="21" t="s">
        <v>14648</v>
      </c>
      <c r="C259" s="21">
        <v>6</v>
      </c>
      <c r="D259" s="20">
        <v>0.7</v>
      </c>
      <c r="E259" s="135">
        <v>46.7</v>
      </c>
      <c r="F259" s="106">
        <v>28.5</v>
      </c>
      <c r="G259" s="22" t="s">
        <v>14145</v>
      </c>
      <c r="H259" s="106">
        <f t="shared" si="31"/>
        <v>40.800000000000004</v>
      </c>
      <c r="I259" s="106">
        <f t="shared" si="32"/>
        <v>37.450000000000003</v>
      </c>
      <c r="J259" s="107">
        <f t="shared" si="33"/>
        <v>36.800000000000004</v>
      </c>
      <c r="L259" s="186">
        <f t="shared" si="39"/>
        <v>40.950000000000003</v>
      </c>
      <c r="M259" s="186">
        <f t="shared" si="40"/>
        <v>37.5</v>
      </c>
      <c r="N259" s="186">
        <f t="shared" si="41"/>
        <v>36.950000000000003</v>
      </c>
      <c r="O259"/>
      <c r="P259"/>
      <c r="Q259" s="133">
        <f t="shared" si="42"/>
        <v>0.14999999999999858</v>
      </c>
      <c r="R259" s="222">
        <f t="shared" si="43"/>
        <v>3.6764705882352589E-3</v>
      </c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</row>
    <row r="260" spans="1:32" s="20" customFormat="1" x14ac:dyDescent="0.35">
      <c r="A260" s="127" t="s">
        <v>14649</v>
      </c>
      <c r="B260" s="21" t="s">
        <v>14650</v>
      </c>
      <c r="C260" s="21">
        <v>6</v>
      </c>
      <c r="D260" s="20">
        <v>0.7</v>
      </c>
      <c r="E260" s="135">
        <v>51.5</v>
      </c>
      <c r="F260" s="106">
        <v>160</v>
      </c>
      <c r="G260" s="22" t="s">
        <v>14158</v>
      </c>
      <c r="H260" s="106">
        <f t="shared" si="31"/>
        <v>201.65</v>
      </c>
      <c r="I260" s="106">
        <f t="shared" si="32"/>
        <v>185.15</v>
      </c>
      <c r="J260" s="107">
        <f t="shared" si="33"/>
        <v>181.85000000000002</v>
      </c>
      <c r="L260" s="186">
        <f t="shared" si="39"/>
        <v>201.95</v>
      </c>
      <c r="M260" s="186">
        <f t="shared" si="40"/>
        <v>185.5</v>
      </c>
      <c r="N260" s="186">
        <f t="shared" si="41"/>
        <v>181.95</v>
      </c>
      <c r="O260"/>
      <c r="P260"/>
      <c r="Q260" s="133">
        <f t="shared" si="42"/>
        <v>0.29999999999998295</v>
      </c>
      <c r="R260" s="222">
        <f t="shared" si="43"/>
        <v>1.4877262583683755E-3</v>
      </c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</row>
    <row r="261" spans="1:32" s="20" customFormat="1" x14ac:dyDescent="0.35">
      <c r="A261" s="127" t="s">
        <v>1877</v>
      </c>
      <c r="B261" s="21" t="s">
        <v>1878</v>
      </c>
      <c r="C261" s="21">
        <v>6</v>
      </c>
      <c r="D261" s="20">
        <v>0.7</v>
      </c>
      <c r="E261" s="135">
        <v>46.5</v>
      </c>
      <c r="F261" s="106">
        <v>120</v>
      </c>
      <c r="G261" s="22" t="s">
        <v>14158</v>
      </c>
      <c r="H261" s="106">
        <f t="shared" si="31"/>
        <v>152.45000000000002</v>
      </c>
      <c r="I261" s="106">
        <f t="shared" si="32"/>
        <v>139.95000000000002</v>
      </c>
      <c r="J261" s="107">
        <f t="shared" si="33"/>
        <v>137.45000000000002</v>
      </c>
      <c r="L261" s="186">
        <f t="shared" si="39"/>
        <v>152.5</v>
      </c>
      <c r="M261" s="186">
        <f t="shared" si="40"/>
        <v>139.94999999999999</v>
      </c>
      <c r="N261" s="186">
        <f t="shared" si="41"/>
        <v>137.5</v>
      </c>
      <c r="O261"/>
      <c r="P261"/>
      <c r="Q261" s="133">
        <f t="shared" si="42"/>
        <v>4.9999999999982947E-2</v>
      </c>
      <c r="R261" s="222">
        <f t="shared" si="43"/>
        <v>3.2797638570011768E-4</v>
      </c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</row>
    <row r="262" spans="1:32" s="20" customFormat="1" x14ac:dyDescent="0.35">
      <c r="A262" s="127" t="s">
        <v>14653</v>
      </c>
      <c r="B262" s="21" t="s">
        <v>14652</v>
      </c>
      <c r="C262" s="21">
        <v>6</v>
      </c>
      <c r="D262" s="20">
        <v>0.7</v>
      </c>
      <c r="E262" s="135">
        <v>60.9</v>
      </c>
      <c r="F262" s="106">
        <v>199</v>
      </c>
      <c r="G262" s="22" t="s">
        <v>14158</v>
      </c>
      <c r="H262" s="106">
        <f t="shared" si="31"/>
        <v>250.10000000000002</v>
      </c>
      <c r="I262" s="106">
        <f t="shared" si="32"/>
        <v>229.60000000000002</v>
      </c>
      <c r="J262" s="107">
        <f t="shared" si="33"/>
        <v>225.5</v>
      </c>
      <c r="L262" s="186">
        <f t="shared" si="39"/>
        <v>250.5</v>
      </c>
      <c r="M262" s="186">
        <f t="shared" si="40"/>
        <v>229.95</v>
      </c>
      <c r="N262" s="186">
        <f t="shared" si="41"/>
        <v>225.95</v>
      </c>
      <c r="O262"/>
      <c r="P262"/>
      <c r="Q262" s="133">
        <f t="shared" si="42"/>
        <v>0.39999999999997726</v>
      </c>
      <c r="R262" s="222">
        <f t="shared" si="43"/>
        <v>1.5993602558975499E-3</v>
      </c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</row>
    <row r="263" spans="1:32" s="20" customFormat="1" x14ac:dyDescent="0.35">
      <c r="A263" s="127" t="s">
        <v>14324</v>
      </c>
      <c r="B263" s="21" t="s">
        <v>14325</v>
      </c>
      <c r="C263" s="21">
        <v>6</v>
      </c>
      <c r="D263" s="20">
        <v>0.7</v>
      </c>
      <c r="E263" s="135">
        <v>40</v>
      </c>
      <c r="F263" s="106">
        <v>19.5</v>
      </c>
      <c r="G263" s="22" t="s">
        <v>14146</v>
      </c>
      <c r="H263" s="106">
        <f t="shared" si="31"/>
        <v>29.25</v>
      </c>
      <c r="I263" s="106">
        <f t="shared" si="32"/>
        <v>26.85</v>
      </c>
      <c r="J263" s="107">
        <f t="shared" si="33"/>
        <v>26.35</v>
      </c>
      <c r="L263" s="186">
        <f t="shared" si="39"/>
        <v>29.5</v>
      </c>
      <c r="M263" s="186">
        <f t="shared" si="40"/>
        <v>26.95</v>
      </c>
      <c r="N263" s="186">
        <f t="shared" si="41"/>
        <v>26.5</v>
      </c>
      <c r="O263"/>
      <c r="P263"/>
      <c r="Q263" s="133">
        <f t="shared" si="42"/>
        <v>0.25</v>
      </c>
      <c r="R263" s="222">
        <f t="shared" si="43"/>
        <v>8.5470085470085479E-3</v>
      </c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</row>
    <row r="264" spans="1:32" s="20" customFormat="1" x14ac:dyDescent="0.35">
      <c r="A264" s="127" t="s">
        <v>1881</v>
      </c>
      <c r="B264" s="21" t="s">
        <v>1882</v>
      </c>
      <c r="C264" s="21">
        <v>6</v>
      </c>
      <c r="D264" s="20">
        <v>0.7</v>
      </c>
      <c r="E264" s="135">
        <v>40</v>
      </c>
      <c r="F264" s="106">
        <v>16.5</v>
      </c>
      <c r="G264" s="22" t="s">
        <v>14146</v>
      </c>
      <c r="H264" s="106">
        <f t="shared" si="31"/>
        <v>25.6</v>
      </c>
      <c r="I264" s="106">
        <f t="shared" si="32"/>
        <v>23.5</v>
      </c>
      <c r="J264" s="107">
        <f t="shared" si="33"/>
        <v>23.05</v>
      </c>
      <c r="L264" s="186">
        <f t="shared" si="39"/>
        <v>25.95</v>
      </c>
      <c r="M264" s="186">
        <f t="shared" si="40"/>
        <v>23.95</v>
      </c>
      <c r="N264" s="186">
        <f t="shared" si="41"/>
        <v>23.5</v>
      </c>
      <c r="O264"/>
      <c r="P264"/>
      <c r="Q264" s="133">
        <f t="shared" si="42"/>
        <v>0.34999999999999787</v>
      </c>
      <c r="R264" s="222">
        <f t="shared" si="43"/>
        <v>1.3671874999999917E-2</v>
      </c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</row>
    <row r="265" spans="1:32" s="20" customFormat="1" x14ac:dyDescent="0.35">
      <c r="A265" s="127" t="s">
        <v>1889</v>
      </c>
      <c r="B265" s="21" t="s">
        <v>1886</v>
      </c>
      <c r="C265" s="21">
        <v>6</v>
      </c>
      <c r="D265" s="20">
        <v>1</v>
      </c>
      <c r="E265" s="135">
        <v>40</v>
      </c>
      <c r="F265" s="106">
        <v>10.75</v>
      </c>
      <c r="G265" s="22" t="s">
        <v>14146</v>
      </c>
      <c r="H265" s="106">
        <f t="shared" si="31"/>
        <v>20.100000000000001</v>
      </c>
      <c r="I265" s="106">
        <f t="shared" si="32"/>
        <v>18.45</v>
      </c>
      <c r="J265" s="107">
        <f t="shared" si="33"/>
        <v>18.100000000000001</v>
      </c>
      <c r="L265" s="186">
        <f t="shared" si="39"/>
        <v>20.5</v>
      </c>
      <c r="M265" s="186">
        <f t="shared" si="40"/>
        <v>18.5</v>
      </c>
      <c r="N265" s="186">
        <f t="shared" si="41"/>
        <v>18.5</v>
      </c>
      <c r="O265"/>
      <c r="P265"/>
      <c r="Q265" s="133">
        <f t="shared" si="42"/>
        <v>0.39999999999999858</v>
      </c>
      <c r="R265" s="222">
        <f t="shared" si="43"/>
        <v>1.9900497512437738E-2</v>
      </c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</row>
    <row r="266" spans="1:32" s="20" customFormat="1" x14ac:dyDescent="0.35">
      <c r="A266" s="127" t="s">
        <v>1892</v>
      </c>
      <c r="B266" s="21" t="s">
        <v>1893</v>
      </c>
      <c r="C266" s="21">
        <v>6</v>
      </c>
      <c r="D266" s="20">
        <v>0.7</v>
      </c>
      <c r="E266" s="135">
        <v>40</v>
      </c>
      <c r="F266" s="106">
        <v>17.2</v>
      </c>
      <c r="G266" s="22" t="s">
        <v>14146</v>
      </c>
      <c r="H266" s="106">
        <f t="shared" si="31"/>
        <v>26.450000000000003</v>
      </c>
      <c r="I266" s="106">
        <f t="shared" si="32"/>
        <v>24.25</v>
      </c>
      <c r="J266" s="107">
        <f t="shared" si="33"/>
        <v>23.85</v>
      </c>
      <c r="L266" s="186">
        <f t="shared" si="39"/>
        <v>26.5</v>
      </c>
      <c r="M266" s="186">
        <f t="shared" si="40"/>
        <v>24.5</v>
      </c>
      <c r="N266" s="186">
        <f t="shared" si="41"/>
        <v>23.95</v>
      </c>
      <c r="O266"/>
      <c r="P266"/>
      <c r="Q266" s="133">
        <f t="shared" si="42"/>
        <v>4.9999999999997158E-2</v>
      </c>
      <c r="R266" s="222">
        <f t="shared" si="43"/>
        <v>1.8903591682418583E-3</v>
      </c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</row>
    <row r="267" spans="1:32" s="20" customFormat="1" x14ac:dyDescent="0.35">
      <c r="A267" s="127" t="s">
        <v>1896</v>
      </c>
      <c r="B267" s="21" t="s">
        <v>1897</v>
      </c>
      <c r="C267" s="21">
        <v>6</v>
      </c>
      <c r="D267" s="20">
        <v>0.7</v>
      </c>
      <c r="E267" s="135">
        <v>43</v>
      </c>
      <c r="F267" s="106">
        <v>8.25</v>
      </c>
      <c r="G267" s="22" t="s">
        <v>14146</v>
      </c>
      <c r="H267" s="106">
        <f t="shared" si="31"/>
        <v>15.8</v>
      </c>
      <c r="I267" s="106">
        <f t="shared" si="32"/>
        <v>14.5</v>
      </c>
      <c r="J267" s="107">
        <f t="shared" si="33"/>
        <v>14.25</v>
      </c>
      <c r="L267" s="186">
        <f t="shared" si="39"/>
        <v>15.95</v>
      </c>
      <c r="M267" s="186">
        <f t="shared" si="40"/>
        <v>14.95</v>
      </c>
      <c r="N267" s="186">
        <f t="shared" si="41"/>
        <v>14.5</v>
      </c>
      <c r="O267"/>
      <c r="P267"/>
      <c r="Q267" s="133">
        <f t="shared" si="42"/>
        <v>0.14999999999999858</v>
      </c>
      <c r="R267" s="222">
        <f t="shared" si="43"/>
        <v>9.4936708860758594E-3</v>
      </c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</row>
    <row r="268" spans="1:32" s="20" customFormat="1" x14ac:dyDescent="0.35">
      <c r="A268" s="127" t="s">
        <v>1900</v>
      </c>
      <c r="B268" s="21" t="s">
        <v>1901</v>
      </c>
      <c r="C268" s="21">
        <v>6</v>
      </c>
      <c r="D268" s="20">
        <v>0.7</v>
      </c>
      <c r="E268" s="135">
        <v>45</v>
      </c>
      <c r="F268" s="106">
        <v>9</v>
      </c>
      <c r="G268" s="22" t="s">
        <v>14164</v>
      </c>
      <c r="H268" s="106">
        <f t="shared" ref="H268:H331" si="44">IF(B268="","",CEILING((F268+(10.3552*D268*E268)/100+1.5+0.05)*1.22,0.05))</f>
        <v>16.900000000000002</v>
      </c>
      <c r="I268" s="106">
        <f t="shared" ref="I268:I331" si="45">IF(B268="","",CEILING((F268+(10.3552*D268*E268)/100+1.5+0.05)*1.12,0.05))</f>
        <v>15.5</v>
      </c>
      <c r="J268" s="107">
        <f t="shared" ref="J268:J331" si="46">IF(B268="","",CEILING((F268+(10.3552*D268*E268)/100+1.5+0.05)*1.1,0.05))</f>
        <v>15.200000000000001</v>
      </c>
      <c r="L268" s="186">
        <f t="shared" si="39"/>
        <v>16.95</v>
      </c>
      <c r="M268" s="186">
        <f t="shared" si="40"/>
        <v>15.95</v>
      </c>
      <c r="N268" s="186">
        <f t="shared" si="41"/>
        <v>15.5</v>
      </c>
      <c r="O268"/>
      <c r="P268"/>
      <c r="Q268" s="133">
        <f t="shared" si="42"/>
        <v>4.9999999999997158E-2</v>
      </c>
      <c r="R268" s="222">
        <f t="shared" si="43"/>
        <v>2.9585798816566364E-3</v>
      </c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</row>
    <row r="269" spans="1:32" s="20" customFormat="1" x14ac:dyDescent="0.35">
      <c r="A269" s="127" t="s">
        <v>1909</v>
      </c>
      <c r="B269" s="21" t="s">
        <v>1910</v>
      </c>
      <c r="C269" s="21">
        <v>6</v>
      </c>
      <c r="D269" s="20">
        <v>0.7</v>
      </c>
      <c r="E269" s="135">
        <v>40</v>
      </c>
      <c r="F269" s="106">
        <v>17.75</v>
      </c>
      <c r="G269" s="22" t="s">
        <v>14146</v>
      </c>
      <c r="H269" s="106">
        <f t="shared" si="44"/>
        <v>27.1</v>
      </c>
      <c r="I269" s="106">
        <f t="shared" si="45"/>
        <v>24.900000000000002</v>
      </c>
      <c r="J269" s="107">
        <f t="shared" si="46"/>
        <v>24.450000000000003</v>
      </c>
      <c r="L269" s="186">
        <f t="shared" si="39"/>
        <v>27.5</v>
      </c>
      <c r="M269" s="186">
        <f t="shared" si="40"/>
        <v>24.95</v>
      </c>
      <c r="N269" s="186">
        <f t="shared" si="41"/>
        <v>24.5</v>
      </c>
      <c r="O269"/>
      <c r="P269"/>
      <c r="Q269" s="133">
        <f t="shared" si="42"/>
        <v>0.39999999999999858</v>
      </c>
      <c r="R269" s="222">
        <f t="shared" si="43"/>
        <v>1.4760147601475962E-2</v>
      </c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</row>
    <row r="270" spans="1:32" s="20" customFormat="1" x14ac:dyDescent="0.35">
      <c r="A270" s="127" t="s">
        <v>14654</v>
      </c>
      <c r="B270" s="21" t="s">
        <v>1913</v>
      </c>
      <c r="C270" s="21">
        <v>6</v>
      </c>
      <c r="D270" s="20">
        <v>0.7</v>
      </c>
      <c r="E270" s="135">
        <v>47</v>
      </c>
      <c r="F270" s="106">
        <v>16.75</v>
      </c>
      <c r="G270" s="22" t="s">
        <v>14146</v>
      </c>
      <c r="H270" s="106">
        <f t="shared" si="44"/>
        <v>26.5</v>
      </c>
      <c r="I270" s="106">
        <f t="shared" si="45"/>
        <v>24.35</v>
      </c>
      <c r="J270" s="107">
        <f t="shared" si="46"/>
        <v>23.900000000000002</v>
      </c>
      <c r="L270" s="186">
        <f t="shared" si="39"/>
        <v>26.95</v>
      </c>
      <c r="M270" s="186">
        <f t="shared" si="40"/>
        <v>24.5</v>
      </c>
      <c r="N270" s="186">
        <f t="shared" si="41"/>
        <v>23.95</v>
      </c>
      <c r="O270"/>
      <c r="P270"/>
      <c r="Q270" s="133">
        <f t="shared" si="42"/>
        <v>0.44999999999999929</v>
      </c>
      <c r="R270" s="222">
        <f t="shared" si="43"/>
        <v>1.698113207547167E-2</v>
      </c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</row>
    <row r="271" spans="1:32" s="20" customFormat="1" x14ac:dyDescent="0.35">
      <c r="A271" s="127" t="s">
        <v>1920</v>
      </c>
      <c r="B271" s="21" t="s">
        <v>1921</v>
      </c>
      <c r="C271" s="21">
        <v>6</v>
      </c>
      <c r="D271" s="20">
        <v>0.7</v>
      </c>
      <c r="E271" s="135">
        <v>42</v>
      </c>
      <c r="F271" s="106">
        <v>16.8</v>
      </c>
      <c r="G271" s="22" t="s">
        <v>14146</v>
      </c>
      <c r="H271" s="106">
        <f t="shared" si="44"/>
        <v>26.150000000000002</v>
      </c>
      <c r="I271" s="106">
        <f t="shared" si="45"/>
        <v>24</v>
      </c>
      <c r="J271" s="107">
        <f t="shared" si="46"/>
        <v>23.55</v>
      </c>
      <c r="L271" s="186">
        <f t="shared" si="39"/>
        <v>26.5</v>
      </c>
      <c r="M271" s="186">
        <f t="shared" si="40"/>
        <v>24.5</v>
      </c>
      <c r="N271" s="186">
        <f t="shared" si="41"/>
        <v>23.95</v>
      </c>
      <c r="O271"/>
      <c r="P271"/>
      <c r="Q271" s="133">
        <f t="shared" si="42"/>
        <v>0.34999999999999787</v>
      </c>
      <c r="R271" s="222">
        <f t="shared" si="43"/>
        <v>1.3384321223709287E-2</v>
      </c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</row>
    <row r="272" spans="1:32" s="20" customFormat="1" x14ac:dyDescent="0.35">
      <c r="A272" s="127" t="s">
        <v>2106</v>
      </c>
      <c r="B272" s="21" t="s">
        <v>2107</v>
      </c>
      <c r="C272" s="21">
        <v>6</v>
      </c>
      <c r="D272" s="20">
        <v>1</v>
      </c>
      <c r="E272" s="135">
        <v>37.5</v>
      </c>
      <c r="F272" s="106">
        <v>5.0999999999999996</v>
      </c>
      <c r="G272" s="22" t="s">
        <v>14142</v>
      </c>
      <c r="H272" s="106">
        <f t="shared" si="44"/>
        <v>12.9</v>
      </c>
      <c r="I272" s="106">
        <f t="shared" si="45"/>
        <v>11.8</v>
      </c>
      <c r="J272" s="107">
        <f t="shared" si="46"/>
        <v>11.600000000000001</v>
      </c>
      <c r="L272" s="186">
        <f t="shared" ref="L272:L309" si="47">IF(AND(H272-INT(H272)&gt;=0,H272-INT(H272)&lt;0.5),INT(H272)+0.5,IF(AND(H272-INT(H272)&gt;=0.5,H272-INT(H272)&lt;1),INT(H272)+0.95,H272))</f>
        <v>12.95</v>
      </c>
      <c r="M272" s="186">
        <f t="shared" ref="M272:M309" si="48">IF(AND(I272-INT(I272)&gt;=0,I272-INT(I272)&lt;0.5),INT(I272)+0.5,IF(AND(I272-INT(I272)&gt;=0.5,I272-INT(I272)&lt;1),INT(I272)+0.95,I272))</f>
        <v>11.95</v>
      </c>
      <c r="N272" s="186">
        <f t="shared" ref="N272:N309" si="49">IF(AND(J272-INT(J272)&gt;=0,J272-INT(J272)&lt;0.5),INT(J272)+0.5,IF(AND(J272-INT(J272)&gt;=0.5,J272-INT(J272)&lt;1),INT(J272)+0.95,J272))</f>
        <v>11.95</v>
      </c>
      <c r="O272"/>
      <c r="P272"/>
      <c r="Q272" s="133">
        <f t="shared" ref="Q272:Q309" si="50">L272-H272</f>
        <v>4.9999999999998934E-2</v>
      </c>
      <c r="R272" s="222">
        <f t="shared" ref="R272:R309" si="51">Q272/H272</f>
        <v>3.8759689922479791E-3</v>
      </c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</row>
    <row r="273" spans="1:32" s="20" customFormat="1" x14ac:dyDescent="0.35">
      <c r="A273" s="127" t="s">
        <v>2125</v>
      </c>
      <c r="B273" s="21" t="s">
        <v>2126</v>
      </c>
      <c r="C273" s="21">
        <v>6</v>
      </c>
      <c r="D273" s="20">
        <v>0.7</v>
      </c>
      <c r="E273" s="135">
        <v>37.5</v>
      </c>
      <c r="F273" s="106">
        <v>10.35</v>
      </c>
      <c r="G273" s="22" t="s">
        <v>14146</v>
      </c>
      <c r="H273" s="106">
        <f t="shared" si="44"/>
        <v>17.850000000000001</v>
      </c>
      <c r="I273" s="106">
        <f t="shared" si="45"/>
        <v>16.400000000000002</v>
      </c>
      <c r="J273" s="107">
        <f t="shared" si="46"/>
        <v>16.100000000000001</v>
      </c>
      <c r="L273" s="186">
        <f t="shared" si="47"/>
        <v>17.95</v>
      </c>
      <c r="M273" s="186">
        <f t="shared" si="48"/>
        <v>16.5</v>
      </c>
      <c r="N273" s="186">
        <f t="shared" si="49"/>
        <v>16.5</v>
      </c>
      <c r="O273"/>
      <c r="P273"/>
      <c r="Q273" s="133">
        <f t="shared" si="50"/>
        <v>9.9999999999997868E-2</v>
      </c>
      <c r="R273" s="222">
        <f t="shared" si="51"/>
        <v>5.6022408963584238E-3</v>
      </c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</row>
    <row r="274" spans="1:32" s="20" customFormat="1" x14ac:dyDescent="0.35">
      <c r="A274" s="127" t="s">
        <v>2129</v>
      </c>
      <c r="B274" s="21" t="s">
        <v>2130</v>
      </c>
      <c r="C274" s="21">
        <v>6</v>
      </c>
      <c r="D274" s="20">
        <v>0.7</v>
      </c>
      <c r="E274" s="135">
        <v>37.5</v>
      </c>
      <c r="F274" s="106">
        <v>13.25</v>
      </c>
      <c r="G274" s="22" t="s">
        <v>14146</v>
      </c>
      <c r="H274" s="106">
        <f t="shared" si="44"/>
        <v>21.400000000000002</v>
      </c>
      <c r="I274" s="106">
        <f t="shared" si="45"/>
        <v>19.650000000000002</v>
      </c>
      <c r="J274" s="107">
        <f t="shared" si="46"/>
        <v>19.3</v>
      </c>
      <c r="L274" s="186">
        <f t="shared" si="47"/>
        <v>21.5</v>
      </c>
      <c r="M274" s="186">
        <f t="shared" si="48"/>
        <v>19.95</v>
      </c>
      <c r="N274" s="186">
        <f t="shared" si="49"/>
        <v>19.5</v>
      </c>
      <c r="O274"/>
      <c r="P274"/>
      <c r="Q274" s="133">
        <f t="shared" si="50"/>
        <v>9.9999999999997868E-2</v>
      </c>
      <c r="R274" s="222">
        <f t="shared" si="51"/>
        <v>4.6728971962615821E-3</v>
      </c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</row>
    <row r="275" spans="1:32" s="20" customFormat="1" x14ac:dyDescent="0.35">
      <c r="A275" s="127" t="s">
        <v>2133</v>
      </c>
      <c r="B275" s="21" t="s">
        <v>2134</v>
      </c>
      <c r="C275" s="21">
        <v>6</v>
      </c>
      <c r="D275" s="20">
        <v>0.7</v>
      </c>
      <c r="E275" s="135">
        <v>37.5</v>
      </c>
      <c r="F275" s="106">
        <v>6.65</v>
      </c>
      <c r="G275" s="22" t="s">
        <v>14146</v>
      </c>
      <c r="H275" s="106">
        <f t="shared" si="44"/>
        <v>13.350000000000001</v>
      </c>
      <c r="I275" s="106">
        <f t="shared" si="45"/>
        <v>12.25</v>
      </c>
      <c r="J275" s="107">
        <f t="shared" si="46"/>
        <v>12.05</v>
      </c>
      <c r="L275" s="186">
        <f t="shared" si="47"/>
        <v>13.5</v>
      </c>
      <c r="M275" s="186">
        <f t="shared" si="48"/>
        <v>12.5</v>
      </c>
      <c r="N275" s="186">
        <f t="shared" si="49"/>
        <v>12.5</v>
      </c>
      <c r="O275"/>
      <c r="P275"/>
      <c r="Q275" s="133">
        <f t="shared" si="50"/>
        <v>0.14999999999999858</v>
      </c>
      <c r="R275" s="222">
        <f t="shared" si="51"/>
        <v>1.1235955056179667E-2</v>
      </c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</row>
    <row r="276" spans="1:32" s="20" customFormat="1" x14ac:dyDescent="0.35">
      <c r="A276" s="127" t="s">
        <v>2147</v>
      </c>
      <c r="B276" s="21" t="s">
        <v>2138</v>
      </c>
      <c r="C276" s="21">
        <v>6</v>
      </c>
      <c r="D276" s="20">
        <v>1</v>
      </c>
      <c r="E276" s="135">
        <v>40</v>
      </c>
      <c r="F276" s="106">
        <v>11.5</v>
      </c>
      <c r="G276" s="22" t="s">
        <v>14146</v>
      </c>
      <c r="H276" s="106">
        <f t="shared" si="44"/>
        <v>21</v>
      </c>
      <c r="I276" s="106">
        <f t="shared" si="45"/>
        <v>19.3</v>
      </c>
      <c r="J276" s="107">
        <f t="shared" si="46"/>
        <v>18.95</v>
      </c>
      <c r="L276" s="186">
        <f t="shared" si="47"/>
        <v>21.5</v>
      </c>
      <c r="M276" s="186">
        <f t="shared" si="48"/>
        <v>19.5</v>
      </c>
      <c r="N276" s="186">
        <f t="shared" si="49"/>
        <v>18.95</v>
      </c>
      <c r="O276"/>
      <c r="P276"/>
      <c r="Q276" s="133">
        <f t="shared" si="50"/>
        <v>0.5</v>
      </c>
      <c r="R276" s="222">
        <f t="shared" si="51"/>
        <v>2.3809523809523808E-2</v>
      </c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</row>
    <row r="277" spans="1:32" s="20" customFormat="1" x14ac:dyDescent="0.35">
      <c r="A277" s="127" t="s">
        <v>2174</v>
      </c>
      <c r="B277" s="21" t="s">
        <v>2175</v>
      </c>
      <c r="C277" s="21">
        <v>6</v>
      </c>
      <c r="D277" s="20">
        <v>0.7</v>
      </c>
      <c r="E277" s="135">
        <v>40</v>
      </c>
      <c r="F277" s="106">
        <v>14.95</v>
      </c>
      <c r="G277" s="22" t="s">
        <v>14163</v>
      </c>
      <c r="H277" s="106">
        <f t="shared" si="44"/>
        <v>23.700000000000003</v>
      </c>
      <c r="I277" s="106">
        <f t="shared" si="45"/>
        <v>21.75</v>
      </c>
      <c r="J277" s="107">
        <f t="shared" si="46"/>
        <v>21.35</v>
      </c>
      <c r="L277" s="186">
        <f t="shared" si="47"/>
        <v>23.95</v>
      </c>
      <c r="M277" s="186">
        <f t="shared" si="48"/>
        <v>21.95</v>
      </c>
      <c r="N277" s="186">
        <f t="shared" si="49"/>
        <v>21.5</v>
      </c>
      <c r="O277"/>
      <c r="P277"/>
      <c r="Q277" s="133">
        <f t="shared" si="50"/>
        <v>0.24999999999999645</v>
      </c>
      <c r="R277" s="222">
        <f t="shared" si="51"/>
        <v>1.0548523206750903E-2</v>
      </c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</row>
    <row r="278" spans="1:32" s="20" customFormat="1" x14ac:dyDescent="0.35">
      <c r="A278" s="127" t="s">
        <v>2178</v>
      </c>
      <c r="B278" s="21" t="s">
        <v>2179</v>
      </c>
      <c r="C278" s="21">
        <v>6</v>
      </c>
      <c r="D278" s="20">
        <v>0.5</v>
      </c>
      <c r="E278" s="135">
        <v>45</v>
      </c>
      <c r="F278" s="106">
        <v>53</v>
      </c>
      <c r="G278" s="22" t="s">
        <v>14144</v>
      </c>
      <c r="H278" s="106">
        <f t="shared" si="44"/>
        <v>69.400000000000006</v>
      </c>
      <c r="I278" s="106">
        <f t="shared" si="45"/>
        <v>63.75</v>
      </c>
      <c r="J278" s="107">
        <f t="shared" si="46"/>
        <v>62.6</v>
      </c>
      <c r="L278" s="186">
        <f t="shared" si="47"/>
        <v>69.5</v>
      </c>
      <c r="M278" s="186">
        <f t="shared" si="48"/>
        <v>63.95</v>
      </c>
      <c r="N278" s="186">
        <f t="shared" si="49"/>
        <v>62.95</v>
      </c>
      <c r="O278"/>
      <c r="P278"/>
      <c r="Q278" s="133">
        <f t="shared" si="50"/>
        <v>9.9999999999994316E-2</v>
      </c>
      <c r="R278" s="222">
        <f t="shared" si="51"/>
        <v>1.440922190201647E-3</v>
      </c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</row>
    <row r="279" spans="1:32" s="20" customFormat="1" x14ac:dyDescent="0.35">
      <c r="A279" s="127" t="s">
        <v>2182</v>
      </c>
      <c r="B279" s="21" t="s">
        <v>2183</v>
      </c>
      <c r="C279" s="21">
        <v>6</v>
      </c>
      <c r="D279" s="20">
        <v>0.5</v>
      </c>
      <c r="E279" s="135">
        <v>40</v>
      </c>
      <c r="F279" s="106">
        <v>10</v>
      </c>
      <c r="G279" s="22" t="s">
        <v>14160</v>
      </c>
      <c r="H279" s="106">
        <f t="shared" si="44"/>
        <v>16.650000000000002</v>
      </c>
      <c r="I279" s="106">
        <f t="shared" si="45"/>
        <v>15.3</v>
      </c>
      <c r="J279" s="107">
        <f t="shared" si="46"/>
        <v>15</v>
      </c>
      <c r="L279" s="186">
        <f t="shared" si="47"/>
        <v>16.95</v>
      </c>
      <c r="M279" s="186">
        <f t="shared" si="48"/>
        <v>15.5</v>
      </c>
      <c r="N279" s="186">
        <f t="shared" si="49"/>
        <v>15.5</v>
      </c>
      <c r="O279"/>
      <c r="P279"/>
      <c r="Q279" s="133">
        <f t="shared" si="50"/>
        <v>0.29999999999999716</v>
      </c>
      <c r="R279" s="222">
        <f t="shared" si="51"/>
        <v>1.8018018018017844E-2</v>
      </c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</row>
    <row r="280" spans="1:32" s="20" customFormat="1" x14ac:dyDescent="0.35">
      <c r="A280" s="127" t="s">
        <v>2186</v>
      </c>
      <c r="B280" s="21" t="s">
        <v>2187</v>
      </c>
      <c r="C280" s="21">
        <v>6</v>
      </c>
      <c r="D280" s="20">
        <v>0.5</v>
      </c>
      <c r="E280" s="135">
        <v>40</v>
      </c>
      <c r="F280" s="106">
        <v>14.5</v>
      </c>
      <c r="G280" s="22" t="s">
        <v>14144</v>
      </c>
      <c r="H280" s="106">
        <f t="shared" si="44"/>
        <v>22.150000000000002</v>
      </c>
      <c r="I280" s="106">
        <f t="shared" si="45"/>
        <v>20.3</v>
      </c>
      <c r="J280" s="107">
        <f t="shared" si="46"/>
        <v>19.950000000000003</v>
      </c>
      <c r="L280" s="186">
        <f t="shared" si="47"/>
        <v>22.5</v>
      </c>
      <c r="M280" s="186">
        <f t="shared" si="48"/>
        <v>20.5</v>
      </c>
      <c r="N280" s="186">
        <f t="shared" si="49"/>
        <v>19.95</v>
      </c>
      <c r="O280"/>
      <c r="P280"/>
      <c r="Q280" s="133">
        <f t="shared" si="50"/>
        <v>0.34999999999999787</v>
      </c>
      <c r="R280" s="222">
        <f t="shared" si="51"/>
        <v>1.5801354401805773E-2</v>
      </c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</row>
    <row r="281" spans="1:32" s="20" customFormat="1" x14ac:dyDescent="0.35">
      <c r="A281" s="127" t="s">
        <v>2190</v>
      </c>
      <c r="B281" s="21" t="s">
        <v>2191</v>
      </c>
      <c r="C281" s="21">
        <v>6</v>
      </c>
      <c r="D281" s="20">
        <v>0.5</v>
      </c>
      <c r="E281" s="135">
        <v>30</v>
      </c>
      <c r="F281" s="106">
        <v>12</v>
      </c>
      <c r="G281" s="22" t="s">
        <v>14144</v>
      </c>
      <c r="H281" s="106">
        <f t="shared" si="44"/>
        <v>18.45</v>
      </c>
      <c r="I281" s="106">
        <f t="shared" si="45"/>
        <v>16.95</v>
      </c>
      <c r="J281" s="107">
        <f t="shared" si="46"/>
        <v>16.650000000000002</v>
      </c>
      <c r="L281" s="186">
        <f t="shared" si="47"/>
        <v>18.5</v>
      </c>
      <c r="M281" s="186">
        <f t="shared" si="48"/>
        <v>16.95</v>
      </c>
      <c r="N281" s="186">
        <f t="shared" si="49"/>
        <v>16.95</v>
      </c>
      <c r="O281"/>
      <c r="P281"/>
      <c r="Q281" s="133">
        <f t="shared" si="50"/>
        <v>5.0000000000000711E-2</v>
      </c>
      <c r="R281" s="222">
        <f t="shared" si="51"/>
        <v>2.7100271002710413E-3</v>
      </c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</row>
    <row r="282" spans="1:32" s="20" customFormat="1" x14ac:dyDescent="0.35">
      <c r="A282" s="127" t="s">
        <v>2194</v>
      </c>
      <c r="B282" s="21" t="s">
        <v>2195</v>
      </c>
      <c r="C282" s="21">
        <v>6</v>
      </c>
      <c r="D282" s="20">
        <v>0.5</v>
      </c>
      <c r="E282" s="135">
        <v>40</v>
      </c>
      <c r="F282" s="106">
        <v>19.25</v>
      </c>
      <c r="G282" s="22" t="s">
        <v>14144</v>
      </c>
      <c r="H282" s="106">
        <f t="shared" si="44"/>
        <v>27.950000000000003</v>
      </c>
      <c r="I282" s="106">
        <f t="shared" si="45"/>
        <v>25.650000000000002</v>
      </c>
      <c r="J282" s="107">
        <f t="shared" si="46"/>
        <v>25.200000000000003</v>
      </c>
      <c r="L282" s="186">
        <f t="shared" si="47"/>
        <v>27.95</v>
      </c>
      <c r="M282" s="186">
        <f t="shared" si="48"/>
        <v>25.95</v>
      </c>
      <c r="N282" s="186">
        <f t="shared" si="49"/>
        <v>25.5</v>
      </c>
      <c r="O282"/>
      <c r="P282"/>
      <c r="Q282" s="133">
        <f t="shared" si="50"/>
        <v>0</v>
      </c>
      <c r="R282" s="222">
        <f t="shared" si="51"/>
        <v>0</v>
      </c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</row>
    <row r="283" spans="1:32" s="20" customFormat="1" x14ac:dyDescent="0.35">
      <c r="A283" s="127" t="s">
        <v>2198</v>
      </c>
      <c r="B283" s="21" t="s">
        <v>2199</v>
      </c>
      <c r="C283" s="21">
        <v>6</v>
      </c>
      <c r="D283" s="20">
        <v>0.7</v>
      </c>
      <c r="E283" s="135">
        <v>40</v>
      </c>
      <c r="F283" s="106">
        <v>9.5</v>
      </c>
      <c r="G283" s="22" t="s">
        <v>14146</v>
      </c>
      <c r="H283" s="106">
        <f t="shared" si="44"/>
        <v>17.05</v>
      </c>
      <c r="I283" s="106">
        <f t="shared" si="45"/>
        <v>15.65</v>
      </c>
      <c r="J283" s="107">
        <f t="shared" si="46"/>
        <v>15.350000000000001</v>
      </c>
      <c r="L283" s="186">
        <f t="shared" si="47"/>
        <v>17.5</v>
      </c>
      <c r="M283" s="186">
        <f t="shared" si="48"/>
        <v>15.95</v>
      </c>
      <c r="N283" s="186">
        <f t="shared" si="49"/>
        <v>15.5</v>
      </c>
      <c r="O283"/>
      <c r="P283"/>
      <c r="Q283" s="133">
        <f t="shared" si="50"/>
        <v>0.44999999999999929</v>
      </c>
      <c r="R283" s="222">
        <f t="shared" si="51"/>
        <v>2.63929618768328E-2</v>
      </c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</row>
    <row r="284" spans="1:32" s="20" customFormat="1" x14ac:dyDescent="0.35">
      <c r="A284" s="127" t="s">
        <v>2240</v>
      </c>
      <c r="B284" s="21" t="s">
        <v>2241</v>
      </c>
      <c r="C284" s="21">
        <v>6</v>
      </c>
      <c r="D284" s="20">
        <v>0.7</v>
      </c>
      <c r="E284" s="135">
        <v>40</v>
      </c>
      <c r="F284" s="106">
        <v>13.5</v>
      </c>
      <c r="G284" s="22" t="s">
        <v>14144</v>
      </c>
      <c r="H284" s="106">
        <f t="shared" si="44"/>
        <v>21.900000000000002</v>
      </c>
      <c r="I284" s="106">
        <f t="shared" si="45"/>
        <v>20.150000000000002</v>
      </c>
      <c r="J284" s="107">
        <f t="shared" si="46"/>
        <v>19.75</v>
      </c>
      <c r="L284" s="186">
        <f t="shared" si="47"/>
        <v>21.95</v>
      </c>
      <c r="M284" s="186">
        <f t="shared" si="48"/>
        <v>20.5</v>
      </c>
      <c r="N284" s="186">
        <f t="shared" si="49"/>
        <v>19.95</v>
      </c>
      <c r="O284"/>
      <c r="P284"/>
      <c r="Q284" s="133">
        <f t="shared" si="50"/>
        <v>4.9999999999997158E-2</v>
      </c>
      <c r="R284" s="222">
        <f t="shared" si="51"/>
        <v>2.2831050228309204E-3</v>
      </c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</row>
    <row r="285" spans="1:32" s="20" customFormat="1" x14ac:dyDescent="0.35">
      <c r="A285" s="127" t="s">
        <v>14326</v>
      </c>
      <c r="B285" s="21" t="s">
        <v>14327</v>
      </c>
      <c r="C285" s="21">
        <v>6</v>
      </c>
      <c r="D285" s="20">
        <v>0.7</v>
      </c>
      <c r="E285" s="135">
        <v>40</v>
      </c>
      <c r="F285" s="106">
        <v>16.5</v>
      </c>
      <c r="G285" s="22" t="s">
        <v>14150</v>
      </c>
      <c r="H285" s="106">
        <f t="shared" si="44"/>
        <v>25.6</v>
      </c>
      <c r="I285" s="106">
        <f t="shared" si="45"/>
        <v>23.5</v>
      </c>
      <c r="J285" s="107">
        <f t="shared" si="46"/>
        <v>23.05</v>
      </c>
      <c r="L285" s="186">
        <f t="shared" si="47"/>
        <v>25.95</v>
      </c>
      <c r="M285" s="186">
        <f t="shared" si="48"/>
        <v>23.95</v>
      </c>
      <c r="N285" s="186">
        <f t="shared" si="49"/>
        <v>23.5</v>
      </c>
      <c r="O285"/>
      <c r="P285"/>
      <c r="Q285" s="133">
        <f t="shared" si="50"/>
        <v>0.34999999999999787</v>
      </c>
      <c r="R285" s="222">
        <f t="shared" si="51"/>
        <v>1.3671874999999917E-2</v>
      </c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</row>
    <row r="286" spans="1:32" s="20" customFormat="1" x14ac:dyDescent="0.35">
      <c r="A286" s="127" t="s">
        <v>2265</v>
      </c>
      <c r="B286" s="21" t="s">
        <v>2266</v>
      </c>
      <c r="C286" s="21">
        <v>6</v>
      </c>
      <c r="D286" s="20">
        <v>1</v>
      </c>
      <c r="E286" s="135">
        <v>40</v>
      </c>
      <c r="F286" s="106">
        <v>14.25</v>
      </c>
      <c r="G286" s="22" t="s">
        <v>14144</v>
      </c>
      <c r="H286" s="106">
        <f t="shared" si="44"/>
        <v>24.35</v>
      </c>
      <c r="I286" s="106">
        <f t="shared" si="45"/>
        <v>22.35</v>
      </c>
      <c r="J286" s="107">
        <f t="shared" si="46"/>
        <v>21.950000000000003</v>
      </c>
      <c r="L286" s="186">
        <f t="shared" si="47"/>
        <v>24.5</v>
      </c>
      <c r="M286" s="186">
        <f t="shared" si="48"/>
        <v>22.5</v>
      </c>
      <c r="N286" s="186">
        <f t="shared" si="49"/>
        <v>21.95</v>
      </c>
      <c r="O286"/>
      <c r="P286"/>
      <c r="Q286" s="133">
        <f t="shared" si="50"/>
        <v>0.14999999999999858</v>
      </c>
      <c r="R286" s="222">
        <f t="shared" si="51"/>
        <v>6.1601642710471692E-3</v>
      </c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</row>
    <row r="287" spans="1:32" s="20" customFormat="1" x14ac:dyDescent="0.35">
      <c r="A287" s="127" t="s">
        <v>2277</v>
      </c>
      <c r="B287" s="21" t="s">
        <v>2274</v>
      </c>
      <c r="C287" s="21">
        <v>6</v>
      </c>
      <c r="D287" s="20">
        <v>0.7</v>
      </c>
      <c r="E287" s="135">
        <v>38</v>
      </c>
      <c r="F287" s="106">
        <v>16</v>
      </c>
      <c r="G287" s="22" t="s">
        <v>14144</v>
      </c>
      <c r="H287" s="106">
        <f t="shared" si="44"/>
        <v>24.8</v>
      </c>
      <c r="I287" s="106">
        <f t="shared" si="45"/>
        <v>22.75</v>
      </c>
      <c r="J287" s="107">
        <f t="shared" si="46"/>
        <v>22.35</v>
      </c>
      <c r="L287" s="186">
        <f t="shared" si="47"/>
        <v>24.95</v>
      </c>
      <c r="M287" s="186">
        <f t="shared" si="48"/>
        <v>22.95</v>
      </c>
      <c r="N287" s="186">
        <f t="shared" si="49"/>
        <v>22.5</v>
      </c>
      <c r="O287"/>
      <c r="P287"/>
      <c r="Q287" s="133">
        <f t="shared" si="50"/>
        <v>0.14999999999999858</v>
      </c>
      <c r="R287" s="222">
        <f t="shared" si="51"/>
        <v>6.0483870967741361E-3</v>
      </c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</row>
    <row r="288" spans="1:32" s="20" customFormat="1" x14ac:dyDescent="0.35">
      <c r="A288" s="127" t="s">
        <v>14256</v>
      </c>
      <c r="B288" s="21" t="s">
        <v>14257</v>
      </c>
      <c r="C288" s="21">
        <v>6</v>
      </c>
      <c r="D288" s="20">
        <v>0.7</v>
      </c>
      <c r="E288" s="135">
        <v>40</v>
      </c>
      <c r="F288" s="106">
        <v>15.5</v>
      </c>
      <c r="G288" s="22" t="s">
        <v>14144</v>
      </c>
      <c r="H288" s="106">
        <f t="shared" si="44"/>
        <v>24.35</v>
      </c>
      <c r="I288" s="106">
        <f t="shared" si="45"/>
        <v>22.35</v>
      </c>
      <c r="J288" s="107">
        <f t="shared" si="46"/>
        <v>21.950000000000003</v>
      </c>
      <c r="L288" s="186">
        <f t="shared" si="47"/>
        <v>24.5</v>
      </c>
      <c r="M288" s="186">
        <f t="shared" si="48"/>
        <v>22.5</v>
      </c>
      <c r="N288" s="186">
        <f t="shared" si="49"/>
        <v>21.95</v>
      </c>
      <c r="O288"/>
      <c r="P288"/>
      <c r="Q288" s="133">
        <f t="shared" si="50"/>
        <v>0.14999999999999858</v>
      </c>
      <c r="R288" s="222">
        <f t="shared" si="51"/>
        <v>6.1601642710471692E-3</v>
      </c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</row>
    <row r="289" spans="1:32" s="20" customFormat="1" x14ac:dyDescent="0.35">
      <c r="A289" s="127" t="s">
        <v>2278</v>
      </c>
      <c r="B289" s="21" t="s">
        <v>2279</v>
      </c>
      <c r="C289" s="21">
        <v>6</v>
      </c>
      <c r="D289" s="20">
        <v>0.7</v>
      </c>
      <c r="E289" s="135">
        <v>40</v>
      </c>
      <c r="F289" s="106">
        <v>23.5</v>
      </c>
      <c r="G289" s="22" t="s">
        <v>14144</v>
      </c>
      <c r="H289" s="106">
        <f t="shared" si="44"/>
        <v>34.1</v>
      </c>
      <c r="I289" s="106">
        <f t="shared" si="45"/>
        <v>31.35</v>
      </c>
      <c r="J289" s="107">
        <f t="shared" si="46"/>
        <v>30.75</v>
      </c>
      <c r="L289" s="186">
        <f t="shared" si="47"/>
        <v>34.5</v>
      </c>
      <c r="M289" s="186">
        <f t="shared" si="48"/>
        <v>31.5</v>
      </c>
      <c r="N289" s="186">
        <f t="shared" si="49"/>
        <v>30.95</v>
      </c>
      <c r="O289"/>
      <c r="P289"/>
      <c r="Q289" s="133">
        <f t="shared" si="50"/>
        <v>0.39999999999999858</v>
      </c>
      <c r="R289" s="222">
        <f t="shared" si="51"/>
        <v>1.1730205278592334E-2</v>
      </c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</row>
    <row r="290" spans="1:32" s="20" customFormat="1" x14ac:dyDescent="0.35">
      <c r="A290" s="127" t="s">
        <v>2282</v>
      </c>
      <c r="B290" s="21" t="s">
        <v>2283</v>
      </c>
      <c r="C290" s="21">
        <v>6</v>
      </c>
      <c r="D290" s="20">
        <v>0.7</v>
      </c>
      <c r="E290" s="135">
        <v>40</v>
      </c>
      <c r="F290" s="106">
        <v>10.75</v>
      </c>
      <c r="G290" s="22" t="s">
        <v>14144</v>
      </c>
      <c r="H290" s="106">
        <f t="shared" si="44"/>
        <v>18.55</v>
      </c>
      <c r="I290" s="106">
        <f t="shared" si="45"/>
        <v>17.05</v>
      </c>
      <c r="J290" s="107">
        <f t="shared" si="46"/>
        <v>16.75</v>
      </c>
      <c r="L290" s="186">
        <f t="shared" si="47"/>
        <v>18.95</v>
      </c>
      <c r="M290" s="186">
        <f t="shared" si="48"/>
        <v>17.5</v>
      </c>
      <c r="N290" s="186">
        <f t="shared" si="49"/>
        <v>16.95</v>
      </c>
      <c r="O290"/>
      <c r="P290"/>
      <c r="Q290" s="133">
        <f t="shared" si="50"/>
        <v>0.39999999999999858</v>
      </c>
      <c r="R290" s="222">
        <f t="shared" si="51"/>
        <v>2.1563342318059221E-2</v>
      </c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</row>
    <row r="291" spans="1:32" s="20" customFormat="1" x14ac:dyDescent="0.35">
      <c r="A291" s="127" t="s">
        <v>14328</v>
      </c>
      <c r="B291" s="21" t="s">
        <v>2323</v>
      </c>
      <c r="C291" s="21">
        <v>6</v>
      </c>
      <c r="D291" s="20">
        <v>0.7</v>
      </c>
      <c r="E291" s="135">
        <v>40</v>
      </c>
      <c r="F291" s="106">
        <v>12.65</v>
      </c>
      <c r="G291" s="22" t="s">
        <v>14146</v>
      </c>
      <c r="H291" s="106">
        <f t="shared" si="44"/>
        <v>20.900000000000002</v>
      </c>
      <c r="I291" s="106">
        <f t="shared" si="45"/>
        <v>19.200000000000003</v>
      </c>
      <c r="J291" s="107">
        <f t="shared" si="46"/>
        <v>18.850000000000001</v>
      </c>
      <c r="L291" s="186">
        <f t="shared" si="47"/>
        <v>20.95</v>
      </c>
      <c r="M291" s="186">
        <f t="shared" si="48"/>
        <v>19.5</v>
      </c>
      <c r="N291" s="186">
        <f t="shared" si="49"/>
        <v>18.95</v>
      </c>
      <c r="O291"/>
      <c r="P291"/>
      <c r="Q291" s="133">
        <f t="shared" si="50"/>
        <v>4.9999999999997158E-2</v>
      </c>
      <c r="R291" s="222">
        <f t="shared" si="51"/>
        <v>2.3923444976075192E-3</v>
      </c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</row>
    <row r="292" spans="1:32" s="20" customFormat="1" x14ac:dyDescent="0.35">
      <c r="A292" s="127" t="s">
        <v>2331</v>
      </c>
      <c r="B292" s="21" t="s">
        <v>2332</v>
      </c>
      <c r="C292" s="21">
        <v>6</v>
      </c>
      <c r="D292" s="20">
        <v>0.7</v>
      </c>
      <c r="E292" s="135">
        <v>40</v>
      </c>
      <c r="F292" s="106">
        <v>10.95</v>
      </c>
      <c r="G292" s="22" t="s">
        <v>14165</v>
      </c>
      <c r="H292" s="106">
        <f t="shared" si="44"/>
        <v>18.8</v>
      </c>
      <c r="I292" s="106">
        <f t="shared" si="45"/>
        <v>17.25</v>
      </c>
      <c r="J292" s="107">
        <f t="shared" si="46"/>
        <v>16.95</v>
      </c>
      <c r="L292" s="186">
        <f t="shared" si="47"/>
        <v>18.95</v>
      </c>
      <c r="M292" s="186">
        <f t="shared" si="48"/>
        <v>17.5</v>
      </c>
      <c r="N292" s="186">
        <f t="shared" si="49"/>
        <v>16.95</v>
      </c>
      <c r="O292"/>
      <c r="P292"/>
      <c r="Q292" s="133">
        <f t="shared" si="50"/>
        <v>0.14999999999999858</v>
      </c>
      <c r="R292" s="222">
        <f t="shared" si="51"/>
        <v>7.9787234042552439E-3</v>
      </c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</row>
    <row r="293" spans="1:32" s="20" customFormat="1" x14ac:dyDescent="0.35">
      <c r="A293" s="127" t="s">
        <v>2336</v>
      </c>
      <c r="B293" s="21" t="s">
        <v>2337</v>
      </c>
      <c r="C293" s="21">
        <v>6</v>
      </c>
      <c r="D293" s="20">
        <v>0.7</v>
      </c>
      <c r="E293" s="135">
        <v>40</v>
      </c>
      <c r="F293" s="106">
        <v>14.75</v>
      </c>
      <c r="G293" s="22" t="s">
        <v>14166</v>
      </c>
      <c r="H293" s="106">
        <f t="shared" si="44"/>
        <v>23.450000000000003</v>
      </c>
      <c r="I293" s="106">
        <f t="shared" si="45"/>
        <v>21.55</v>
      </c>
      <c r="J293" s="107">
        <f t="shared" si="46"/>
        <v>21.150000000000002</v>
      </c>
      <c r="L293" s="186">
        <f t="shared" si="47"/>
        <v>23.5</v>
      </c>
      <c r="M293" s="186">
        <f t="shared" si="48"/>
        <v>21.95</v>
      </c>
      <c r="N293" s="186">
        <f t="shared" si="49"/>
        <v>21.5</v>
      </c>
      <c r="O293"/>
      <c r="P293"/>
      <c r="Q293" s="133">
        <f t="shared" si="50"/>
        <v>4.9999999999997158E-2</v>
      </c>
      <c r="R293" s="222">
        <f t="shared" si="51"/>
        <v>2.1321961620467868E-3</v>
      </c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</row>
    <row r="294" spans="1:32" s="20" customFormat="1" x14ac:dyDescent="0.35">
      <c r="A294" s="127" t="s">
        <v>2341</v>
      </c>
      <c r="B294" s="21" t="s">
        <v>2342</v>
      </c>
      <c r="C294" s="21">
        <v>6</v>
      </c>
      <c r="D294" s="20">
        <v>0.7</v>
      </c>
      <c r="E294" s="135">
        <v>40</v>
      </c>
      <c r="F294" s="106">
        <v>20.95</v>
      </c>
      <c r="G294" s="22" t="s">
        <v>14165</v>
      </c>
      <c r="H294" s="106">
        <f t="shared" si="44"/>
        <v>31</v>
      </c>
      <c r="I294" s="106">
        <f t="shared" si="45"/>
        <v>28.450000000000003</v>
      </c>
      <c r="J294" s="107">
        <f t="shared" si="46"/>
        <v>27.950000000000003</v>
      </c>
      <c r="L294" s="186">
        <f t="shared" si="47"/>
        <v>31.5</v>
      </c>
      <c r="M294" s="186">
        <f t="shared" si="48"/>
        <v>28.5</v>
      </c>
      <c r="N294" s="186">
        <f t="shared" si="49"/>
        <v>27.95</v>
      </c>
      <c r="O294"/>
      <c r="P294"/>
      <c r="Q294" s="133">
        <f t="shared" si="50"/>
        <v>0.5</v>
      </c>
      <c r="R294" s="222">
        <f t="shared" si="51"/>
        <v>1.6129032258064516E-2</v>
      </c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</row>
    <row r="295" spans="1:32" s="20" customFormat="1" x14ac:dyDescent="0.35">
      <c r="A295" s="127" t="s">
        <v>2345</v>
      </c>
      <c r="B295" s="21" t="s">
        <v>2346</v>
      </c>
      <c r="C295" s="21">
        <v>6</v>
      </c>
      <c r="D295" s="20">
        <v>0.7</v>
      </c>
      <c r="E295" s="135">
        <v>40</v>
      </c>
      <c r="F295" s="106">
        <v>5.75</v>
      </c>
      <c r="G295" s="22" t="s">
        <v>14163</v>
      </c>
      <c r="H295" s="106">
        <f t="shared" si="44"/>
        <v>12.450000000000001</v>
      </c>
      <c r="I295" s="106">
        <f t="shared" si="45"/>
        <v>11.450000000000001</v>
      </c>
      <c r="J295" s="107">
        <f t="shared" si="46"/>
        <v>11.25</v>
      </c>
      <c r="L295" s="186">
        <f t="shared" si="47"/>
        <v>12.5</v>
      </c>
      <c r="M295" s="186">
        <f t="shared" si="48"/>
        <v>11.5</v>
      </c>
      <c r="N295" s="186">
        <f t="shared" si="49"/>
        <v>11.5</v>
      </c>
      <c r="O295"/>
      <c r="P295"/>
      <c r="Q295" s="133">
        <f t="shared" si="50"/>
        <v>4.9999999999998934E-2</v>
      </c>
      <c r="R295" s="222">
        <f t="shared" si="51"/>
        <v>4.0160642570280262E-3</v>
      </c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</row>
    <row r="296" spans="1:32" s="20" customFormat="1" x14ac:dyDescent="0.35">
      <c r="A296" s="127" t="s">
        <v>2349</v>
      </c>
      <c r="B296" s="21" t="s">
        <v>2350</v>
      </c>
      <c r="C296" s="21">
        <v>12</v>
      </c>
      <c r="D296" s="20">
        <v>1</v>
      </c>
      <c r="E296" s="135">
        <v>40</v>
      </c>
      <c r="F296" s="106">
        <v>24.5</v>
      </c>
      <c r="G296" s="22" t="s">
        <v>14145</v>
      </c>
      <c r="H296" s="106">
        <f t="shared" si="44"/>
        <v>36.85</v>
      </c>
      <c r="I296" s="106">
        <f t="shared" si="45"/>
        <v>33.85</v>
      </c>
      <c r="J296" s="107">
        <f t="shared" si="46"/>
        <v>33.25</v>
      </c>
      <c r="L296" s="186">
        <f t="shared" si="47"/>
        <v>36.950000000000003</v>
      </c>
      <c r="M296" s="186">
        <f t="shared" si="48"/>
        <v>33.950000000000003</v>
      </c>
      <c r="N296" s="186">
        <f t="shared" si="49"/>
        <v>33.5</v>
      </c>
      <c r="O296"/>
      <c r="P296"/>
      <c r="Q296" s="133">
        <f t="shared" si="50"/>
        <v>0.10000000000000142</v>
      </c>
      <c r="R296" s="222">
        <f t="shared" si="51"/>
        <v>2.7137042062415581E-3</v>
      </c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</row>
    <row r="297" spans="1:32" s="20" customFormat="1" x14ac:dyDescent="0.35">
      <c r="A297" s="127" t="s">
        <v>2353</v>
      </c>
      <c r="B297" s="21" t="s">
        <v>2354</v>
      </c>
      <c r="C297" s="21">
        <v>6</v>
      </c>
      <c r="D297" s="20">
        <v>0.7</v>
      </c>
      <c r="E297" s="135">
        <v>40</v>
      </c>
      <c r="F297" s="106">
        <v>19.95</v>
      </c>
      <c r="G297" s="22" t="s">
        <v>14145</v>
      </c>
      <c r="H297" s="106">
        <f t="shared" si="44"/>
        <v>29.8</v>
      </c>
      <c r="I297" s="106">
        <f t="shared" si="45"/>
        <v>27.35</v>
      </c>
      <c r="J297" s="107">
        <f t="shared" si="46"/>
        <v>26.85</v>
      </c>
      <c r="L297" s="186">
        <f t="shared" si="47"/>
        <v>29.95</v>
      </c>
      <c r="M297" s="186">
        <f t="shared" si="48"/>
        <v>27.5</v>
      </c>
      <c r="N297" s="186">
        <f t="shared" si="49"/>
        <v>26.95</v>
      </c>
      <c r="O297"/>
      <c r="P297"/>
      <c r="Q297" s="133">
        <f t="shared" si="50"/>
        <v>0.14999999999999858</v>
      </c>
      <c r="R297" s="222">
        <f t="shared" si="51"/>
        <v>5.0335570469798177E-3</v>
      </c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</row>
    <row r="298" spans="1:32" s="20" customFormat="1" x14ac:dyDescent="0.35">
      <c r="A298" s="127" t="s">
        <v>2357</v>
      </c>
      <c r="B298" s="21" t="s">
        <v>2358</v>
      </c>
      <c r="C298" s="21">
        <v>6</v>
      </c>
      <c r="D298" s="20">
        <v>0.7</v>
      </c>
      <c r="E298" s="135">
        <v>43</v>
      </c>
      <c r="F298" s="106">
        <v>51.5</v>
      </c>
      <c r="G298" s="22" t="s">
        <v>14145</v>
      </c>
      <c r="H298" s="106">
        <f t="shared" si="44"/>
        <v>68.55</v>
      </c>
      <c r="I298" s="106">
        <f t="shared" si="45"/>
        <v>62.95</v>
      </c>
      <c r="J298" s="107">
        <f t="shared" si="46"/>
        <v>61.800000000000004</v>
      </c>
      <c r="L298" s="186">
        <f t="shared" si="47"/>
        <v>68.95</v>
      </c>
      <c r="M298" s="186">
        <f t="shared" si="48"/>
        <v>62.95</v>
      </c>
      <c r="N298" s="186">
        <f t="shared" si="49"/>
        <v>61.95</v>
      </c>
      <c r="O298"/>
      <c r="P298"/>
      <c r="Q298" s="133">
        <f t="shared" si="50"/>
        <v>0.40000000000000568</v>
      </c>
      <c r="R298" s="222">
        <f t="shared" si="51"/>
        <v>5.8351568198396165E-3</v>
      </c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</row>
    <row r="299" spans="1:32" s="20" customFormat="1" x14ac:dyDescent="0.35">
      <c r="A299" s="127" t="s">
        <v>2361</v>
      </c>
      <c r="B299" s="21" t="s">
        <v>2362</v>
      </c>
      <c r="C299" s="21">
        <v>6</v>
      </c>
      <c r="D299" s="20">
        <v>0.7</v>
      </c>
      <c r="E299" s="135">
        <v>43</v>
      </c>
      <c r="F299" s="106">
        <v>47</v>
      </c>
      <c r="G299" s="22" t="s">
        <v>14145</v>
      </c>
      <c r="H299" s="106">
        <f t="shared" si="44"/>
        <v>63.050000000000004</v>
      </c>
      <c r="I299" s="106">
        <f t="shared" si="45"/>
        <v>57.900000000000006</v>
      </c>
      <c r="J299" s="107">
        <f t="shared" si="46"/>
        <v>56.85</v>
      </c>
      <c r="L299" s="186">
        <f t="shared" si="47"/>
        <v>63.5</v>
      </c>
      <c r="M299" s="186">
        <f t="shared" si="48"/>
        <v>57.95</v>
      </c>
      <c r="N299" s="186">
        <f t="shared" si="49"/>
        <v>56.95</v>
      </c>
      <c r="O299"/>
      <c r="P299"/>
      <c r="Q299" s="133">
        <f t="shared" si="50"/>
        <v>0.44999999999999574</v>
      </c>
      <c r="R299" s="222">
        <f t="shared" si="51"/>
        <v>7.1371927042029456E-3</v>
      </c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</row>
    <row r="300" spans="1:32" s="20" customFormat="1" x14ac:dyDescent="0.35">
      <c r="A300" s="127" t="s">
        <v>2365</v>
      </c>
      <c r="B300" s="21" t="s">
        <v>2366</v>
      </c>
      <c r="C300" s="21">
        <v>6</v>
      </c>
      <c r="D300" s="20">
        <v>0.7</v>
      </c>
      <c r="E300" s="135">
        <v>43</v>
      </c>
      <c r="F300" s="106">
        <v>75</v>
      </c>
      <c r="G300" s="22" t="s">
        <v>14145</v>
      </c>
      <c r="H300" s="106">
        <f t="shared" si="44"/>
        <v>97.2</v>
      </c>
      <c r="I300" s="106">
        <f t="shared" si="45"/>
        <v>89.25</v>
      </c>
      <c r="J300" s="107">
        <f t="shared" si="46"/>
        <v>87.65</v>
      </c>
      <c r="L300" s="186">
        <f t="shared" si="47"/>
        <v>97.5</v>
      </c>
      <c r="M300" s="186">
        <f t="shared" si="48"/>
        <v>89.5</v>
      </c>
      <c r="N300" s="186">
        <f t="shared" si="49"/>
        <v>87.95</v>
      </c>
      <c r="O300"/>
      <c r="P300"/>
      <c r="Q300" s="133">
        <f t="shared" si="50"/>
        <v>0.29999999999999716</v>
      </c>
      <c r="R300" s="222">
        <f t="shared" si="51"/>
        <v>3.0864197530863905E-3</v>
      </c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</row>
    <row r="301" spans="1:32" s="20" customFormat="1" x14ac:dyDescent="0.35">
      <c r="A301" s="127" t="s">
        <v>14508</v>
      </c>
      <c r="B301" s="21" t="s">
        <v>14509</v>
      </c>
      <c r="C301" s="21">
        <v>3</v>
      </c>
      <c r="D301" s="20">
        <v>0.7</v>
      </c>
      <c r="E301" s="135">
        <v>53.7</v>
      </c>
      <c r="F301" s="106">
        <v>1695</v>
      </c>
      <c r="G301" s="22" t="s">
        <v>14145</v>
      </c>
      <c r="H301" s="106">
        <f t="shared" si="44"/>
        <v>2074.5500000000002</v>
      </c>
      <c r="I301" s="106">
        <f t="shared" si="45"/>
        <v>1904.5</v>
      </c>
      <c r="J301" s="107">
        <f t="shared" si="46"/>
        <v>1870.5</v>
      </c>
      <c r="L301" s="186">
        <f t="shared" si="47"/>
        <v>2074.9499999999998</v>
      </c>
      <c r="M301" s="186">
        <f t="shared" si="48"/>
        <v>1904.95</v>
      </c>
      <c r="N301" s="186">
        <f t="shared" si="49"/>
        <v>1870.95</v>
      </c>
      <c r="O301"/>
      <c r="P301"/>
      <c r="Q301" s="133">
        <f t="shared" si="50"/>
        <v>0.3999999999996362</v>
      </c>
      <c r="R301" s="222">
        <f t="shared" si="51"/>
        <v>1.9281289918277996E-4</v>
      </c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</row>
    <row r="302" spans="1:32" s="20" customFormat="1" x14ac:dyDescent="0.35">
      <c r="A302" s="127" t="s">
        <v>2381</v>
      </c>
      <c r="B302" s="21" t="s">
        <v>2382</v>
      </c>
      <c r="C302" s="21">
        <v>6</v>
      </c>
      <c r="D302" s="20">
        <v>0.7</v>
      </c>
      <c r="E302" s="135">
        <v>40</v>
      </c>
      <c r="F302" s="106">
        <v>17.3</v>
      </c>
      <c r="G302" s="22" t="s">
        <v>14158</v>
      </c>
      <c r="H302" s="106">
        <f t="shared" si="44"/>
        <v>26.55</v>
      </c>
      <c r="I302" s="106">
        <f t="shared" si="45"/>
        <v>24.400000000000002</v>
      </c>
      <c r="J302" s="107">
        <f t="shared" si="46"/>
        <v>23.950000000000003</v>
      </c>
      <c r="L302" s="186">
        <f t="shared" si="47"/>
        <v>26.95</v>
      </c>
      <c r="M302" s="186">
        <f t="shared" si="48"/>
        <v>24.5</v>
      </c>
      <c r="N302" s="186">
        <f t="shared" si="49"/>
        <v>23.95</v>
      </c>
      <c r="O302"/>
      <c r="P302"/>
      <c r="Q302" s="133">
        <f t="shared" si="50"/>
        <v>0.39999999999999858</v>
      </c>
      <c r="R302" s="222">
        <f t="shared" si="51"/>
        <v>1.5065913370998062E-2</v>
      </c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</row>
    <row r="303" spans="1:32" s="20" customFormat="1" x14ac:dyDescent="0.35">
      <c r="A303" s="127" t="s">
        <v>2385</v>
      </c>
      <c r="B303" s="21" t="s">
        <v>2386</v>
      </c>
      <c r="C303" s="21">
        <v>6</v>
      </c>
      <c r="D303" s="20">
        <v>0.7</v>
      </c>
      <c r="E303" s="135">
        <v>40</v>
      </c>
      <c r="F303" s="106">
        <v>17.3</v>
      </c>
      <c r="G303" s="22" t="s">
        <v>14158</v>
      </c>
      <c r="H303" s="106">
        <f t="shared" si="44"/>
        <v>26.55</v>
      </c>
      <c r="I303" s="106">
        <f t="shared" si="45"/>
        <v>24.400000000000002</v>
      </c>
      <c r="J303" s="107">
        <f t="shared" si="46"/>
        <v>23.950000000000003</v>
      </c>
      <c r="L303" s="186">
        <f t="shared" si="47"/>
        <v>26.95</v>
      </c>
      <c r="M303" s="186">
        <f t="shared" si="48"/>
        <v>24.5</v>
      </c>
      <c r="N303" s="186">
        <f t="shared" si="49"/>
        <v>23.95</v>
      </c>
      <c r="O303"/>
      <c r="P303"/>
      <c r="Q303" s="133">
        <f t="shared" si="50"/>
        <v>0.39999999999999858</v>
      </c>
      <c r="R303" s="222">
        <f t="shared" si="51"/>
        <v>1.5065913370998062E-2</v>
      </c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</row>
    <row r="304" spans="1:32" s="20" customFormat="1" x14ac:dyDescent="0.35">
      <c r="A304" s="127" t="s">
        <v>2393</v>
      </c>
      <c r="B304" s="21" t="s">
        <v>2394</v>
      </c>
      <c r="C304" s="21">
        <v>6</v>
      </c>
      <c r="D304" s="20">
        <v>0.7</v>
      </c>
      <c r="E304" s="135">
        <v>40</v>
      </c>
      <c r="F304" s="106">
        <v>6.95</v>
      </c>
      <c r="G304" s="22" t="s">
        <v>14146</v>
      </c>
      <c r="H304" s="106">
        <f t="shared" si="44"/>
        <v>13.950000000000001</v>
      </c>
      <c r="I304" s="106">
        <f t="shared" si="45"/>
        <v>12.8</v>
      </c>
      <c r="J304" s="107">
        <f t="shared" si="46"/>
        <v>12.55</v>
      </c>
      <c r="L304" s="186">
        <f t="shared" si="47"/>
        <v>13.95</v>
      </c>
      <c r="M304" s="186">
        <f t="shared" si="48"/>
        <v>12.95</v>
      </c>
      <c r="N304" s="186">
        <f t="shared" si="49"/>
        <v>12.95</v>
      </c>
      <c r="O304"/>
      <c r="P304"/>
      <c r="Q304" s="133">
        <f t="shared" si="50"/>
        <v>0</v>
      </c>
      <c r="R304" s="222">
        <f t="shared" si="51"/>
        <v>0</v>
      </c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</row>
    <row r="305" spans="1:32" s="20" customFormat="1" x14ac:dyDescent="0.35">
      <c r="A305" s="127" t="s">
        <v>14657</v>
      </c>
      <c r="B305" s="21" t="s">
        <v>14658</v>
      </c>
      <c r="C305" s="21">
        <v>6</v>
      </c>
      <c r="D305" s="20">
        <v>0.7</v>
      </c>
      <c r="E305" s="135">
        <v>28</v>
      </c>
      <c r="F305" s="106">
        <v>11.75</v>
      </c>
      <c r="G305" s="22" t="s">
        <v>14161</v>
      </c>
      <c r="H305" s="106">
        <f t="shared" si="44"/>
        <v>18.75</v>
      </c>
      <c r="I305" s="106">
        <f t="shared" si="45"/>
        <v>17.2</v>
      </c>
      <c r="J305" s="107">
        <f t="shared" si="46"/>
        <v>16.900000000000002</v>
      </c>
      <c r="L305" s="186">
        <f t="shared" si="47"/>
        <v>18.95</v>
      </c>
      <c r="M305" s="186">
        <f t="shared" si="48"/>
        <v>17.5</v>
      </c>
      <c r="N305" s="186">
        <f t="shared" si="49"/>
        <v>16.95</v>
      </c>
      <c r="O305"/>
      <c r="P305"/>
      <c r="Q305" s="133">
        <f t="shared" si="50"/>
        <v>0.19999999999999929</v>
      </c>
      <c r="R305" s="222">
        <f t="shared" si="51"/>
        <v>1.0666666666666628E-2</v>
      </c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</row>
    <row r="306" spans="1:32" s="20" customFormat="1" x14ac:dyDescent="0.35">
      <c r="A306" s="127" t="s">
        <v>14659</v>
      </c>
      <c r="B306" s="21" t="s">
        <v>14660</v>
      </c>
      <c r="C306" s="21">
        <v>6</v>
      </c>
      <c r="D306" s="20">
        <v>0.7</v>
      </c>
      <c r="E306" s="135">
        <v>28</v>
      </c>
      <c r="F306" s="106">
        <v>11.25</v>
      </c>
      <c r="G306" s="22" t="s">
        <v>14161</v>
      </c>
      <c r="H306" s="106">
        <f t="shared" si="44"/>
        <v>18.100000000000001</v>
      </c>
      <c r="I306" s="106">
        <f t="shared" si="45"/>
        <v>16.650000000000002</v>
      </c>
      <c r="J306" s="107">
        <f t="shared" si="46"/>
        <v>16.350000000000001</v>
      </c>
      <c r="L306" s="186">
        <f t="shared" si="47"/>
        <v>18.5</v>
      </c>
      <c r="M306" s="186">
        <f t="shared" si="48"/>
        <v>16.95</v>
      </c>
      <c r="N306" s="186">
        <f t="shared" si="49"/>
        <v>16.5</v>
      </c>
      <c r="O306"/>
      <c r="P306"/>
      <c r="Q306" s="133">
        <f t="shared" si="50"/>
        <v>0.39999999999999858</v>
      </c>
      <c r="R306" s="222">
        <f t="shared" si="51"/>
        <v>2.2099447513812074E-2</v>
      </c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</row>
    <row r="307" spans="1:32" s="20" customFormat="1" x14ac:dyDescent="0.35">
      <c r="A307" s="127" t="s">
        <v>2397</v>
      </c>
      <c r="B307" s="21" t="s">
        <v>2398</v>
      </c>
      <c r="C307" s="21">
        <v>6</v>
      </c>
      <c r="D307" s="20">
        <v>0.7</v>
      </c>
      <c r="E307" s="135">
        <v>40</v>
      </c>
      <c r="F307" s="106">
        <v>18.8</v>
      </c>
      <c r="G307" s="22" t="s">
        <v>14146</v>
      </c>
      <c r="H307" s="106">
        <f t="shared" si="44"/>
        <v>28.400000000000002</v>
      </c>
      <c r="I307" s="106">
        <f t="shared" si="45"/>
        <v>26.05</v>
      </c>
      <c r="J307" s="107">
        <f t="shared" si="46"/>
        <v>25.6</v>
      </c>
      <c r="L307" s="186">
        <f t="shared" si="47"/>
        <v>28.5</v>
      </c>
      <c r="M307" s="186">
        <f t="shared" si="48"/>
        <v>26.5</v>
      </c>
      <c r="N307" s="186">
        <f t="shared" si="49"/>
        <v>25.95</v>
      </c>
      <c r="O307"/>
      <c r="P307"/>
      <c r="Q307" s="133">
        <f t="shared" si="50"/>
        <v>9.9999999999997868E-2</v>
      </c>
      <c r="R307" s="222">
        <f t="shared" si="51"/>
        <v>3.5211267605633049E-3</v>
      </c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</row>
    <row r="308" spans="1:32" s="20" customFormat="1" x14ac:dyDescent="0.35">
      <c r="A308" s="127" t="s">
        <v>2401</v>
      </c>
      <c r="B308" s="21" t="s">
        <v>2402</v>
      </c>
      <c r="C308" s="21">
        <v>6</v>
      </c>
      <c r="D308" s="20">
        <v>0.7</v>
      </c>
      <c r="E308" s="135">
        <v>57</v>
      </c>
      <c r="F308" s="106">
        <v>8.5</v>
      </c>
      <c r="G308" s="22" t="s">
        <v>14146</v>
      </c>
      <c r="H308" s="106">
        <f t="shared" si="44"/>
        <v>17.350000000000001</v>
      </c>
      <c r="I308" s="106">
        <f t="shared" si="45"/>
        <v>15.9</v>
      </c>
      <c r="J308" s="107">
        <f t="shared" si="46"/>
        <v>15.600000000000001</v>
      </c>
      <c r="L308" s="186">
        <f t="shared" si="47"/>
        <v>17.5</v>
      </c>
      <c r="M308" s="186">
        <f t="shared" si="48"/>
        <v>15.95</v>
      </c>
      <c r="N308" s="186">
        <f t="shared" si="49"/>
        <v>15.95</v>
      </c>
      <c r="O308"/>
      <c r="P308"/>
      <c r="Q308" s="133">
        <f t="shared" si="50"/>
        <v>0.14999999999999858</v>
      </c>
      <c r="R308" s="222">
        <f t="shared" si="51"/>
        <v>8.6455331412102921E-3</v>
      </c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</row>
    <row r="309" spans="1:32" s="20" customFormat="1" x14ac:dyDescent="0.35">
      <c r="A309" s="127" t="s">
        <v>2409</v>
      </c>
      <c r="B309" s="21" t="s">
        <v>2406</v>
      </c>
      <c r="C309" s="21">
        <v>6</v>
      </c>
      <c r="D309" s="20">
        <v>1</v>
      </c>
      <c r="E309" s="135">
        <v>40</v>
      </c>
      <c r="F309" s="106">
        <v>15.95</v>
      </c>
      <c r="G309" s="22" t="s">
        <v>14146</v>
      </c>
      <c r="H309" s="106">
        <f t="shared" si="44"/>
        <v>26.450000000000003</v>
      </c>
      <c r="I309" s="106">
        <f t="shared" si="45"/>
        <v>24.25</v>
      </c>
      <c r="J309" s="107">
        <f t="shared" si="46"/>
        <v>23.85</v>
      </c>
      <c r="L309" s="186">
        <f t="shared" si="47"/>
        <v>26.5</v>
      </c>
      <c r="M309" s="186">
        <f t="shared" si="48"/>
        <v>24.5</v>
      </c>
      <c r="N309" s="186">
        <f t="shared" si="49"/>
        <v>23.95</v>
      </c>
      <c r="O309"/>
      <c r="P309"/>
      <c r="Q309" s="133">
        <f t="shared" si="50"/>
        <v>4.9999999999997158E-2</v>
      </c>
      <c r="R309" s="222">
        <f t="shared" si="51"/>
        <v>1.8903591682418583E-3</v>
      </c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</row>
    <row r="310" spans="1:32" s="20" customFormat="1" x14ac:dyDescent="0.35">
      <c r="A310" s="127" t="s">
        <v>2412</v>
      </c>
      <c r="B310" s="21" t="s">
        <v>2413</v>
      </c>
      <c r="C310" s="21">
        <v>6</v>
      </c>
      <c r="D310" s="20">
        <v>0.7</v>
      </c>
      <c r="E310" s="135">
        <v>40</v>
      </c>
      <c r="F310" s="106">
        <v>16.100000000000001</v>
      </c>
      <c r="G310" s="22" t="s">
        <v>14146</v>
      </c>
      <c r="H310" s="106">
        <f t="shared" si="44"/>
        <v>25.1</v>
      </c>
      <c r="I310" s="106">
        <f t="shared" si="45"/>
        <v>23.05</v>
      </c>
      <c r="J310" s="107">
        <f t="shared" si="46"/>
        <v>22.650000000000002</v>
      </c>
      <c r="L310" s="186">
        <f t="shared" ref="L310:L360" si="52">IF(AND(H310-INT(H310)&gt;=0,H310-INT(H310)&lt;0.5),INT(H310)+0.5,IF(AND(H310-INT(H310)&gt;=0.5,H310-INT(H310)&lt;1),INT(H310)+0.95,H310))</f>
        <v>25.5</v>
      </c>
      <c r="M310" s="186">
        <f t="shared" ref="M310:M360" si="53">IF(AND(I310-INT(I310)&gt;=0,I310-INT(I310)&lt;0.5),INT(I310)+0.5,IF(AND(I310-INT(I310)&gt;=0.5,I310-INT(I310)&lt;1),INT(I310)+0.95,I310))</f>
        <v>23.5</v>
      </c>
      <c r="N310" s="186">
        <f t="shared" ref="N310:N360" si="54">IF(AND(J310-INT(J310)&gt;=0,J310-INT(J310)&lt;0.5),INT(J310)+0.5,IF(AND(J310-INT(J310)&gt;=0.5,J310-INT(J310)&lt;1),INT(J310)+0.95,J310))</f>
        <v>22.95</v>
      </c>
      <c r="O310"/>
      <c r="P310"/>
      <c r="Q310" s="133">
        <f t="shared" ref="Q310:Q360" si="55">L310-H310</f>
        <v>0.39999999999999858</v>
      </c>
      <c r="R310" s="222">
        <f t="shared" ref="R310:R360" si="56">Q310/H310</f>
        <v>1.5936254980079625E-2</v>
      </c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</row>
    <row r="311" spans="1:32" s="20" customFormat="1" x14ac:dyDescent="0.35">
      <c r="A311" s="127" t="s">
        <v>2405</v>
      </c>
      <c r="B311" s="21" t="s">
        <v>14411</v>
      </c>
      <c r="C311" s="21">
        <v>6</v>
      </c>
      <c r="D311" s="20">
        <v>0.7</v>
      </c>
      <c r="E311" s="135">
        <v>40</v>
      </c>
      <c r="F311" s="106">
        <v>15.25</v>
      </c>
      <c r="G311" s="22" t="s">
        <v>14146</v>
      </c>
      <c r="H311" s="106">
        <f t="shared" si="44"/>
        <v>24.05</v>
      </c>
      <c r="I311" s="106">
        <f t="shared" si="45"/>
        <v>22.1</v>
      </c>
      <c r="J311" s="107">
        <f t="shared" si="46"/>
        <v>21.700000000000003</v>
      </c>
      <c r="L311" s="186">
        <f t="shared" si="52"/>
        <v>24.5</v>
      </c>
      <c r="M311" s="186">
        <f t="shared" si="53"/>
        <v>22.5</v>
      </c>
      <c r="N311" s="186">
        <f t="shared" si="54"/>
        <v>21.95</v>
      </c>
      <c r="O311"/>
      <c r="P311"/>
      <c r="Q311" s="133">
        <f t="shared" si="55"/>
        <v>0.44999999999999929</v>
      </c>
      <c r="R311" s="222">
        <f t="shared" si="56"/>
        <v>1.8711018711018681E-2</v>
      </c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</row>
    <row r="312" spans="1:32" s="20" customFormat="1" x14ac:dyDescent="0.35">
      <c r="A312" s="127" t="s">
        <v>2416</v>
      </c>
      <c r="B312" s="21" t="s">
        <v>2417</v>
      </c>
      <c r="C312" s="21">
        <v>6</v>
      </c>
      <c r="D312" s="20">
        <v>0.7</v>
      </c>
      <c r="E312" s="135">
        <v>40</v>
      </c>
      <c r="F312" s="106">
        <v>15.85</v>
      </c>
      <c r="G312" s="22" t="s">
        <v>14164</v>
      </c>
      <c r="H312" s="106">
        <f t="shared" si="44"/>
        <v>24.8</v>
      </c>
      <c r="I312" s="106">
        <f t="shared" si="45"/>
        <v>22.75</v>
      </c>
      <c r="J312" s="107">
        <f t="shared" si="46"/>
        <v>22.35</v>
      </c>
      <c r="L312" s="186">
        <f t="shared" si="52"/>
        <v>24.95</v>
      </c>
      <c r="M312" s="186">
        <f t="shared" si="53"/>
        <v>22.95</v>
      </c>
      <c r="N312" s="186">
        <f t="shared" si="54"/>
        <v>22.5</v>
      </c>
      <c r="O312"/>
      <c r="P312"/>
      <c r="Q312" s="133">
        <f t="shared" si="55"/>
        <v>0.14999999999999858</v>
      </c>
      <c r="R312" s="222">
        <f t="shared" si="56"/>
        <v>6.0483870967741361E-3</v>
      </c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</row>
    <row r="313" spans="1:32" s="20" customFormat="1" x14ac:dyDescent="0.35">
      <c r="A313" s="127" t="s">
        <v>2420</v>
      </c>
      <c r="B313" s="21" t="s">
        <v>2421</v>
      </c>
      <c r="C313" s="21">
        <v>6</v>
      </c>
      <c r="D313" s="20">
        <v>0.7</v>
      </c>
      <c r="E313" s="135">
        <v>40</v>
      </c>
      <c r="F313" s="106">
        <v>5.75</v>
      </c>
      <c r="G313" s="22" t="s">
        <v>14146</v>
      </c>
      <c r="H313" s="106">
        <f t="shared" si="44"/>
        <v>12.450000000000001</v>
      </c>
      <c r="I313" s="106">
        <f t="shared" si="45"/>
        <v>11.450000000000001</v>
      </c>
      <c r="J313" s="107">
        <f t="shared" si="46"/>
        <v>11.25</v>
      </c>
      <c r="L313" s="186">
        <f t="shared" si="52"/>
        <v>12.5</v>
      </c>
      <c r="M313" s="186">
        <f t="shared" si="53"/>
        <v>11.5</v>
      </c>
      <c r="N313" s="186">
        <f t="shared" si="54"/>
        <v>11.5</v>
      </c>
      <c r="O313"/>
      <c r="P313"/>
      <c r="Q313" s="133">
        <f t="shared" si="55"/>
        <v>4.9999999999998934E-2</v>
      </c>
      <c r="R313" s="222">
        <f t="shared" si="56"/>
        <v>4.0160642570280262E-3</v>
      </c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</row>
    <row r="314" spans="1:32" s="20" customFormat="1" x14ac:dyDescent="0.35">
      <c r="A314" s="127" t="s">
        <v>2424</v>
      </c>
      <c r="B314" s="21" t="s">
        <v>2425</v>
      </c>
      <c r="C314" s="21">
        <v>6</v>
      </c>
      <c r="D314" s="20">
        <v>0.7</v>
      </c>
      <c r="E314" s="135">
        <v>40</v>
      </c>
      <c r="F314" s="106">
        <v>21.5</v>
      </c>
      <c r="G314" s="22" t="s">
        <v>14146</v>
      </c>
      <c r="H314" s="106">
        <f t="shared" si="44"/>
        <v>31.700000000000003</v>
      </c>
      <c r="I314" s="106">
        <f t="shared" si="45"/>
        <v>29.1</v>
      </c>
      <c r="J314" s="107">
        <f t="shared" si="46"/>
        <v>28.55</v>
      </c>
      <c r="L314" s="186">
        <f t="shared" si="52"/>
        <v>31.95</v>
      </c>
      <c r="M314" s="186">
        <f t="shared" si="53"/>
        <v>29.5</v>
      </c>
      <c r="N314" s="186">
        <f t="shared" si="54"/>
        <v>28.95</v>
      </c>
      <c r="O314"/>
      <c r="P314"/>
      <c r="Q314" s="133">
        <f t="shared" si="55"/>
        <v>0.24999999999999645</v>
      </c>
      <c r="R314" s="222">
        <f t="shared" si="56"/>
        <v>7.8864353312301707E-3</v>
      </c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</row>
    <row r="315" spans="1:32" s="20" customFormat="1" x14ac:dyDescent="0.35">
      <c r="A315" s="127" t="s">
        <v>2461</v>
      </c>
      <c r="B315" s="21" t="s">
        <v>2462</v>
      </c>
      <c r="C315" s="21">
        <v>6</v>
      </c>
      <c r="D315" s="20">
        <v>0.7</v>
      </c>
      <c r="E315" s="135">
        <v>40</v>
      </c>
      <c r="F315" s="106">
        <v>19.95</v>
      </c>
      <c r="G315" s="22" t="s">
        <v>14144</v>
      </c>
      <c r="H315" s="106">
        <f t="shared" si="44"/>
        <v>29.8</v>
      </c>
      <c r="I315" s="106">
        <f t="shared" si="45"/>
        <v>27.35</v>
      </c>
      <c r="J315" s="107">
        <f t="shared" si="46"/>
        <v>26.85</v>
      </c>
      <c r="L315" s="186">
        <f t="shared" si="52"/>
        <v>29.95</v>
      </c>
      <c r="M315" s="186">
        <f t="shared" si="53"/>
        <v>27.5</v>
      </c>
      <c r="N315" s="186">
        <f t="shared" si="54"/>
        <v>26.95</v>
      </c>
      <c r="O315"/>
      <c r="P315"/>
      <c r="Q315" s="133">
        <f t="shared" si="55"/>
        <v>0.14999999999999858</v>
      </c>
      <c r="R315" s="222">
        <f t="shared" si="56"/>
        <v>5.0335570469798177E-3</v>
      </c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</row>
    <row r="316" spans="1:32" s="20" customFormat="1" x14ac:dyDescent="0.35">
      <c r="A316" s="127" t="s">
        <v>2465</v>
      </c>
      <c r="B316" s="21" t="s">
        <v>2466</v>
      </c>
      <c r="C316" s="21">
        <v>6</v>
      </c>
      <c r="D316" s="20">
        <v>0.7</v>
      </c>
      <c r="E316" s="135">
        <v>40</v>
      </c>
      <c r="F316" s="106">
        <v>20.25</v>
      </c>
      <c r="G316" s="22" t="s">
        <v>14144</v>
      </c>
      <c r="H316" s="106">
        <f t="shared" si="44"/>
        <v>30.150000000000002</v>
      </c>
      <c r="I316" s="106">
        <f t="shared" si="45"/>
        <v>27.700000000000003</v>
      </c>
      <c r="J316" s="107">
        <f t="shared" si="46"/>
        <v>27.200000000000003</v>
      </c>
      <c r="L316" s="186">
        <f t="shared" si="52"/>
        <v>30.5</v>
      </c>
      <c r="M316" s="186">
        <f t="shared" si="53"/>
        <v>27.95</v>
      </c>
      <c r="N316" s="186">
        <f t="shared" si="54"/>
        <v>27.5</v>
      </c>
      <c r="O316"/>
      <c r="P316"/>
      <c r="Q316" s="133">
        <f t="shared" si="55"/>
        <v>0.34999999999999787</v>
      </c>
      <c r="R316" s="222">
        <f t="shared" si="56"/>
        <v>1.1608623548921984E-2</v>
      </c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</row>
    <row r="317" spans="1:32" s="20" customFormat="1" x14ac:dyDescent="0.35">
      <c r="A317" s="127" t="s">
        <v>2469</v>
      </c>
      <c r="B317" s="21" t="s">
        <v>2470</v>
      </c>
      <c r="C317" s="21">
        <v>6</v>
      </c>
      <c r="D317" s="20">
        <v>0.7</v>
      </c>
      <c r="E317" s="135">
        <v>38</v>
      </c>
      <c r="F317" s="106">
        <v>5.75</v>
      </c>
      <c r="G317" s="22" t="s">
        <v>14144</v>
      </c>
      <c r="H317" s="106">
        <f t="shared" si="44"/>
        <v>12.3</v>
      </c>
      <c r="I317" s="106">
        <f t="shared" si="45"/>
        <v>11.3</v>
      </c>
      <c r="J317" s="107">
        <f t="shared" si="46"/>
        <v>11.100000000000001</v>
      </c>
      <c r="L317" s="186">
        <f t="shared" si="52"/>
        <v>12.5</v>
      </c>
      <c r="M317" s="186">
        <f t="shared" si="53"/>
        <v>11.5</v>
      </c>
      <c r="N317" s="186">
        <f t="shared" si="54"/>
        <v>11.5</v>
      </c>
      <c r="O317"/>
      <c r="P317"/>
      <c r="Q317" s="133">
        <f t="shared" si="55"/>
        <v>0.19999999999999929</v>
      </c>
      <c r="R317" s="222">
        <f t="shared" si="56"/>
        <v>1.6260162601625959E-2</v>
      </c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</row>
    <row r="318" spans="1:32" s="20" customFormat="1" x14ac:dyDescent="0.35">
      <c r="A318" s="127" t="s">
        <v>14536</v>
      </c>
      <c r="B318" s="21" t="s">
        <v>14537</v>
      </c>
      <c r="C318" s="21">
        <v>12</v>
      </c>
      <c r="D318" s="20">
        <v>1</v>
      </c>
      <c r="E318" s="135">
        <v>38</v>
      </c>
      <c r="F318" s="106">
        <v>8.5500000000000007</v>
      </c>
      <c r="G318" s="22" t="s">
        <v>14144</v>
      </c>
      <c r="H318" s="106">
        <f t="shared" si="44"/>
        <v>17.150000000000002</v>
      </c>
      <c r="I318" s="106">
        <f t="shared" si="45"/>
        <v>15.75</v>
      </c>
      <c r="J318" s="107">
        <f t="shared" si="46"/>
        <v>15.450000000000001</v>
      </c>
      <c r="L318" s="186">
        <f t="shared" si="52"/>
        <v>17.5</v>
      </c>
      <c r="M318" s="186">
        <f t="shared" si="53"/>
        <v>15.95</v>
      </c>
      <c r="N318" s="186">
        <f t="shared" si="54"/>
        <v>15.5</v>
      </c>
      <c r="O318"/>
      <c r="P318"/>
      <c r="Q318" s="133">
        <f t="shared" si="55"/>
        <v>0.34999999999999787</v>
      </c>
      <c r="R318" s="222">
        <f t="shared" si="56"/>
        <v>2.0408163265305996E-2</v>
      </c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</row>
    <row r="319" spans="1:32" s="20" customFormat="1" x14ac:dyDescent="0.35">
      <c r="A319" s="127" t="s">
        <v>14661</v>
      </c>
      <c r="B319" s="21" t="s">
        <v>14662</v>
      </c>
      <c r="C319" s="21">
        <v>6</v>
      </c>
      <c r="D319" s="20">
        <v>0.7</v>
      </c>
      <c r="E319" s="135">
        <v>45</v>
      </c>
      <c r="F319" s="106">
        <v>51.25</v>
      </c>
      <c r="G319" s="22" t="s">
        <v>14144</v>
      </c>
      <c r="H319" s="106">
        <f t="shared" si="44"/>
        <v>68.400000000000006</v>
      </c>
      <c r="I319" s="106">
        <f t="shared" si="45"/>
        <v>62.800000000000004</v>
      </c>
      <c r="J319" s="107">
        <f t="shared" si="46"/>
        <v>61.7</v>
      </c>
      <c r="L319" s="186">
        <f t="shared" si="52"/>
        <v>68.5</v>
      </c>
      <c r="M319" s="186">
        <f t="shared" si="53"/>
        <v>62.95</v>
      </c>
      <c r="N319" s="186">
        <f t="shared" si="54"/>
        <v>61.95</v>
      </c>
      <c r="O319"/>
      <c r="P319"/>
      <c r="Q319" s="133">
        <f t="shared" si="55"/>
        <v>9.9999999999994316E-2</v>
      </c>
      <c r="R319" s="222">
        <f t="shared" si="56"/>
        <v>1.4619883040934841E-3</v>
      </c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</row>
    <row r="320" spans="1:32" s="20" customFormat="1" x14ac:dyDescent="0.35">
      <c r="A320" s="127" t="s">
        <v>14594</v>
      </c>
      <c r="B320" s="21" t="s">
        <v>14595</v>
      </c>
      <c r="C320" s="21">
        <v>6</v>
      </c>
      <c r="D320" s="20">
        <v>1</v>
      </c>
      <c r="E320" s="135">
        <v>50</v>
      </c>
      <c r="F320" s="106">
        <v>52.5</v>
      </c>
      <c r="G320" s="105" t="s">
        <v>14158</v>
      </c>
      <c r="H320" s="106">
        <f t="shared" si="44"/>
        <v>72.3</v>
      </c>
      <c r="I320" s="106">
        <f t="shared" si="45"/>
        <v>66.350000000000009</v>
      </c>
      <c r="J320" s="107">
        <f t="shared" si="46"/>
        <v>65.2</v>
      </c>
      <c r="L320" s="186">
        <f t="shared" si="52"/>
        <v>72.5</v>
      </c>
      <c r="M320" s="186">
        <f t="shared" si="53"/>
        <v>66.5</v>
      </c>
      <c r="N320" s="186">
        <f t="shared" si="54"/>
        <v>65.5</v>
      </c>
      <c r="O320"/>
      <c r="P320"/>
      <c r="Q320" s="133">
        <f t="shared" si="55"/>
        <v>0.20000000000000284</v>
      </c>
      <c r="R320" s="222">
        <f t="shared" si="56"/>
        <v>2.7662517289073702E-3</v>
      </c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</row>
    <row r="321" spans="1:32" s="20" customFormat="1" x14ac:dyDescent="0.35">
      <c r="A321" s="127" t="s">
        <v>14663</v>
      </c>
      <c r="B321" s="21" t="s">
        <v>14664</v>
      </c>
      <c r="C321" s="21">
        <v>6</v>
      </c>
      <c r="D321" s="20">
        <v>0.7</v>
      </c>
      <c r="E321" s="135">
        <v>50</v>
      </c>
      <c r="F321" s="106">
        <v>29.5</v>
      </c>
      <c r="G321" s="22" t="s">
        <v>14147</v>
      </c>
      <c r="H321" s="106">
        <f t="shared" si="44"/>
        <v>42.35</v>
      </c>
      <c r="I321" s="106">
        <f t="shared" si="45"/>
        <v>38.85</v>
      </c>
      <c r="J321" s="107">
        <f t="shared" si="46"/>
        <v>38.15</v>
      </c>
      <c r="L321" s="186">
        <f t="shared" si="52"/>
        <v>42.5</v>
      </c>
      <c r="M321" s="186">
        <f t="shared" si="53"/>
        <v>38.950000000000003</v>
      </c>
      <c r="N321" s="186">
        <f t="shared" si="54"/>
        <v>38.5</v>
      </c>
      <c r="O321"/>
      <c r="P321"/>
      <c r="Q321" s="133">
        <f t="shared" si="55"/>
        <v>0.14999999999999858</v>
      </c>
      <c r="R321" s="222">
        <f t="shared" si="56"/>
        <v>3.5419126328216899E-3</v>
      </c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</row>
    <row r="322" spans="1:32" s="20" customFormat="1" x14ac:dyDescent="0.35">
      <c r="A322" s="127" t="s">
        <v>2476</v>
      </c>
      <c r="B322" s="21" t="s">
        <v>2477</v>
      </c>
      <c r="C322" s="21">
        <v>6</v>
      </c>
      <c r="D322" s="20">
        <v>0.7</v>
      </c>
      <c r="E322" s="135">
        <v>50</v>
      </c>
      <c r="F322" s="106">
        <v>44</v>
      </c>
      <c r="G322" s="22" t="s">
        <v>14145</v>
      </c>
      <c r="H322" s="106">
        <f t="shared" si="44"/>
        <v>60</v>
      </c>
      <c r="I322" s="106">
        <f t="shared" si="45"/>
        <v>55.1</v>
      </c>
      <c r="J322" s="107">
        <f t="shared" si="46"/>
        <v>54.1</v>
      </c>
      <c r="L322" s="186">
        <f t="shared" si="52"/>
        <v>60.5</v>
      </c>
      <c r="M322" s="186">
        <f t="shared" si="53"/>
        <v>55.5</v>
      </c>
      <c r="N322" s="186">
        <f t="shared" si="54"/>
        <v>54.5</v>
      </c>
      <c r="O322"/>
      <c r="P322"/>
      <c r="Q322" s="133">
        <f t="shared" si="55"/>
        <v>0.5</v>
      </c>
      <c r="R322" s="222">
        <f t="shared" si="56"/>
        <v>8.3333333333333332E-3</v>
      </c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</row>
    <row r="323" spans="1:32" s="20" customFormat="1" x14ac:dyDescent="0.35">
      <c r="A323" s="127" t="s">
        <v>2488</v>
      </c>
      <c r="B323" s="21" t="s">
        <v>2489</v>
      </c>
      <c r="C323" s="21">
        <v>6</v>
      </c>
      <c r="D323" s="20">
        <v>0.7</v>
      </c>
      <c r="E323" s="135">
        <v>50</v>
      </c>
      <c r="F323" s="106">
        <v>42.5</v>
      </c>
      <c r="G323" s="22" t="s">
        <v>14145</v>
      </c>
      <c r="H323" s="106">
        <f t="shared" si="44"/>
        <v>58.2</v>
      </c>
      <c r="I323" s="106">
        <f t="shared" si="45"/>
        <v>53.400000000000006</v>
      </c>
      <c r="J323" s="107">
        <f t="shared" si="46"/>
        <v>52.45</v>
      </c>
      <c r="L323" s="186">
        <f t="shared" si="52"/>
        <v>58.5</v>
      </c>
      <c r="M323" s="186">
        <f t="shared" si="53"/>
        <v>53.5</v>
      </c>
      <c r="N323" s="186">
        <f t="shared" si="54"/>
        <v>52.5</v>
      </c>
      <c r="O323"/>
      <c r="P323"/>
      <c r="Q323" s="133">
        <f t="shared" si="55"/>
        <v>0.29999999999999716</v>
      </c>
      <c r="R323" s="222">
        <f t="shared" si="56"/>
        <v>5.1546391752576833E-3</v>
      </c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</row>
    <row r="324" spans="1:32" s="20" customFormat="1" x14ac:dyDescent="0.35">
      <c r="A324" s="127" t="s">
        <v>2492</v>
      </c>
      <c r="B324" s="21" t="s">
        <v>2493</v>
      </c>
      <c r="C324" s="21">
        <v>6</v>
      </c>
      <c r="D324" s="20">
        <v>0.7</v>
      </c>
      <c r="E324" s="135">
        <v>50</v>
      </c>
      <c r="F324" s="106">
        <v>31</v>
      </c>
      <c r="G324" s="22" t="s">
        <v>14145</v>
      </c>
      <c r="H324" s="106">
        <f t="shared" si="44"/>
        <v>44.150000000000006</v>
      </c>
      <c r="I324" s="106">
        <f t="shared" si="45"/>
        <v>40.550000000000004</v>
      </c>
      <c r="J324" s="107">
        <f t="shared" si="46"/>
        <v>39.800000000000004</v>
      </c>
      <c r="L324" s="186">
        <f t="shared" si="52"/>
        <v>44.5</v>
      </c>
      <c r="M324" s="186">
        <f t="shared" si="53"/>
        <v>40.950000000000003</v>
      </c>
      <c r="N324" s="186">
        <f t="shared" si="54"/>
        <v>39.950000000000003</v>
      </c>
      <c r="O324"/>
      <c r="P324"/>
      <c r="Q324" s="133">
        <f t="shared" si="55"/>
        <v>0.34999999999999432</v>
      </c>
      <c r="R324" s="222">
        <f t="shared" si="56"/>
        <v>7.9275198187994181E-3</v>
      </c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</row>
    <row r="325" spans="1:32" s="20" customFormat="1" x14ac:dyDescent="0.35">
      <c r="A325" s="127" t="s">
        <v>14329</v>
      </c>
      <c r="B325" s="21" t="s">
        <v>14330</v>
      </c>
      <c r="C325" s="21">
        <v>6</v>
      </c>
      <c r="D325" s="20">
        <v>0.7</v>
      </c>
      <c r="E325" s="135">
        <v>40</v>
      </c>
      <c r="F325" s="106">
        <v>17.649999999999999</v>
      </c>
      <c r="G325" s="22" t="s">
        <v>14146</v>
      </c>
      <c r="H325" s="106">
        <f t="shared" si="44"/>
        <v>27</v>
      </c>
      <c r="I325" s="106">
        <f t="shared" si="45"/>
        <v>24.8</v>
      </c>
      <c r="J325" s="107">
        <f t="shared" si="46"/>
        <v>24.35</v>
      </c>
      <c r="L325" s="186">
        <f t="shared" si="52"/>
        <v>27.5</v>
      </c>
      <c r="M325" s="186">
        <f t="shared" si="53"/>
        <v>24.95</v>
      </c>
      <c r="N325" s="186">
        <f t="shared" si="54"/>
        <v>24.5</v>
      </c>
      <c r="O325"/>
      <c r="P325"/>
      <c r="Q325" s="133">
        <f t="shared" si="55"/>
        <v>0.5</v>
      </c>
      <c r="R325" s="222">
        <f t="shared" si="56"/>
        <v>1.8518518518518517E-2</v>
      </c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</row>
    <row r="326" spans="1:32" s="20" customFormat="1" x14ac:dyDescent="0.35">
      <c r="A326" s="127" t="s">
        <v>14665</v>
      </c>
      <c r="B326" s="21" t="s">
        <v>14666</v>
      </c>
      <c r="C326" s="21">
        <v>6</v>
      </c>
      <c r="D326" s="20">
        <v>0.7</v>
      </c>
      <c r="E326" s="135">
        <v>0</v>
      </c>
      <c r="F326" s="106">
        <v>16.95</v>
      </c>
      <c r="G326" s="22" t="s">
        <v>14146</v>
      </c>
      <c r="H326" s="106">
        <f t="shared" si="44"/>
        <v>22.6</v>
      </c>
      <c r="I326" s="106">
        <f t="shared" si="45"/>
        <v>20.75</v>
      </c>
      <c r="J326" s="107">
        <f t="shared" si="46"/>
        <v>20.350000000000001</v>
      </c>
      <c r="L326" s="186">
        <f t="shared" si="52"/>
        <v>22.95</v>
      </c>
      <c r="M326" s="186">
        <f t="shared" si="53"/>
        <v>20.95</v>
      </c>
      <c r="N326" s="186">
        <f t="shared" si="54"/>
        <v>20.5</v>
      </c>
      <c r="O326"/>
      <c r="P326"/>
      <c r="Q326" s="133">
        <f t="shared" si="55"/>
        <v>0.34999999999999787</v>
      </c>
      <c r="R326" s="222">
        <f t="shared" si="56"/>
        <v>1.5486725663716719E-2</v>
      </c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</row>
    <row r="327" spans="1:32" s="20" customFormat="1" x14ac:dyDescent="0.35">
      <c r="A327" s="127" t="s">
        <v>2496</v>
      </c>
      <c r="B327" s="21" t="s">
        <v>2497</v>
      </c>
      <c r="C327" s="21">
        <v>6</v>
      </c>
      <c r="D327" s="20">
        <v>0.7</v>
      </c>
      <c r="E327" s="135">
        <v>40</v>
      </c>
      <c r="F327" s="106">
        <v>15.95</v>
      </c>
      <c r="G327" s="22" t="s">
        <v>14146</v>
      </c>
      <c r="H327" s="106">
        <f t="shared" si="44"/>
        <v>24.900000000000002</v>
      </c>
      <c r="I327" s="106">
        <f t="shared" si="45"/>
        <v>22.85</v>
      </c>
      <c r="J327" s="107">
        <f t="shared" si="46"/>
        <v>22.450000000000003</v>
      </c>
      <c r="L327" s="186">
        <f t="shared" si="52"/>
        <v>24.95</v>
      </c>
      <c r="M327" s="186">
        <f t="shared" si="53"/>
        <v>22.95</v>
      </c>
      <c r="N327" s="186">
        <f t="shared" si="54"/>
        <v>22.5</v>
      </c>
      <c r="O327"/>
      <c r="P327"/>
      <c r="Q327" s="133">
        <f t="shared" si="55"/>
        <v>4.9999999999997158E-2</v>
      </c>
      <c r="R327" s="222">
        <f t="shared" si="56"/>
        <v>2.008032128513942E-3</v>
      </c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</row>
    <row r="328" spans="1:32" s="20" customFormat="1" x14ac:dyDescent="0.35">
      <c r="A328" s="127" t="s">
        <v>2506</v>
      </c>
      <c r="B328" s="21" t="s">
        <v>2507</v>
      </c>
      <c r="C328" s="21">
        <v>6</v>
      </c>
      <c r="D328" s="20">
        <v>0.7</v>
      </c>
      <c r="E328" s="135">
        <v>40</v>
      </c>
      <c r="F328" s="106">
        <v>15.95</v>
      </c>
      <c r="G328" s="105" t="s">
        <v>14146</v>
      </c>
      <c r="H328" s="106">
        <f t="shared" si="44"/>
        <v>24.900000000000002</v>
      </c>
      <c r="I328" s="106">
        <f t="shared" si="45"/>
        <v>22.85</v>
      </c>
      <c r="J328" s="107">
        <f t="shared" si="46"/>
        <v>22.450000000000003</v>
      </c>
      <c r="L328" s="186">
        <f t="shared" si="52"/>
        <v>24.95</v>
      </c>
      <c r="M328" s="186">
        <f t="shared" si="53"/>
        <v>22.95</v>
      </c>
      <c r="N328" s="186">
        <f t="shared" si="54"/>
        <v>22.5</v>
      </c>
      <c r="O328"/>
      <c r="P328"/>
      <c r="Q328" s="133">
        <f t="shared" si="55"/>
        <v>4.9999999999997158E-2</v>
      </c>
      <c r="R328" s="222">
        <f t="shared" si="56"/>
        <v>2.008032128513942E-3</v>
      </c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</row>
    <row r="329" spans="1:32" s="20" customFormat="1" x14ac:dyDescent="0.35">
      <c r="A329" s="127" t="s">
        <v>2514</v>
      </c>
      <c r="B329" s="21" t="s">
        <v>2515</v>
      </c>
      <c r="C329" s="21">
        <v>12</v>
      </c>
      <c r="D329" s="20">
        <v>1</v>
      </c>
      <c r="E329" s="135">
        <v>40</v>
      </c>
      <c r="F329" s="106">
        <v>31.5</v>
      </c>
      <c r="G329" s="22" t="s">
        <v>14163</v>
      </c>
      <c r="H329" s="106">
        <f t="shared" si="44"/>
        <v>45.400000000000006</v>
      </c>
      <c r="I329" s="106">
        <f t="shared" si="45"/>
        <v>41.7</v>
      </c>
      <c r="J329" s="107">
        <f t="shared" si="46"/>
        <v>40.950000000000003</v>
      </c>
      <c r="L329" s="186">
        <f t="shared" si="52"/>
        <v>45.5</v>
      </c>
      <c r="M329" s="186">
        <f t="shared" si="53"/>
        <v>41.95</v>
      </c>
      <c r="N329" s="186">
        <f t="shared" si="54"/>
        <v>40.950000000000003</v>
      </c>
      <c r="O329"/>
      <c r="P329"/>
      <c r="Q329" s="133">
        <f t="shared" si="55"/>
        <v>9.9999999999994316E-2</v>
      </c>
      <c r="R329" s="222">
        <f t="shared" si="56"/>
        <v>2.2026431718060418E-3</v>
      </c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</row>
    <row r="330" spans="1:32" s="20" customFormat="1" x14ac:dyDescent="0.35">
      <c r="A330" s="127" t="s">
        <v>2522</v>
      </c>
      <c r="B330" s="21" t="s">
        <v>2523</v>
      </c>
      <c r="C330" s="21">
        <v>6</v>
      </c>
      <c r="D330" s="20">
        <v>0.7</v>
      </c>
      <c r="E330" s="135">
        <v>38</v>
      </c>
      <c r="F330" s="106">
        <v>4.3499999999999996</v>
      </c>
      <c r="G330" s="22" t="s">
        <v>14140</v>
      </c>
      <c r="H330" s="106">
        <f t="shared" si="44"/>
        <v>10.600000000000001</v>
      </c>
      <c r="I330" s="106">
        <f t="shared" si="45"/>
        <v>9.7000000000000011</v>
      </c>
      <c r="J330" s="107">
        <f t="shared" si="46"/>
        <v>9.5500000000000007</v>
      </c>
      <c r="L330" s="186">
        <f t="shared" si="52"/>
        <v>10.95</v>
      </c>
      <c r="M330" s="186">
        <f t="shared" si="53"/>
        <v>9.9499999999999993</v>
      </c>
      <c r="N330" s="186">
        <f t="shared" si="54"/>
        <v>9.9499999999999993</v>
      </c>
      <c r="O330"/>
      <c r="P330"/>
      <c r="Q330" s="133">
        <f t="shared" si="55"/>
        <v>0.34999999999999787</v>
      </c>
      <c r="R330" s="222">
        <f t="shared" si="56"/>
        <v>3.3018867924528093E-2</v>
      </c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</row>
    <row r="331" spans="1:32" s="20" customFormat="1" x14ac:dyDescent="0.35">
      <c r="A331" s="127" t="s">
        <v>2526</v>
      </c>
      <c r="B331" s="21" t="s">
        <v>2527</v>
      </c>
      <c r="C331" s="21">
        <v>6</v>
      </c>
      <c r="D331" s="20">
        <v>0.7</v>
      </c>
      <c r="E331" s="135">
        <v>38</v>
      </c>
      <c r="F331" s="106">
        <v>4.3499999999999996</v>
      </c>
      <c r="G331" s="22" t="s">
        <v>14140</v>
      </c>
      <c r="H331" s="106">
        <f t="shared" si="44"/>
        <v>10.600000000000001</v>
      </c>
      <c r="I331" s="106">
        <f t="shared" si="45"/>
        <v>9.7000000000000011</v>
      </c>
      <c r="J331" s="107">
        <f t="shared" si="46"/>
        <v>9.5500000000000007</v>
      </c>
      <c r="L331" s="186">
        <f t="shared" si="52"/>
        <v>10.95</v>
      </c>
      <c r="M331" s="186">
        <f t="shared" si="53"/>
        <v>9.9499999999999993</v>
      </c>
      <c r="N331" s="186">
        <f t="shared" si="54"/>
        <v>9.9499999999999993</v>
      </c>
      <c r="O331"/>
      <c r="P331"/>
      <c r="Q331" s="133">
        <f t="shared" si="55"/>
        <v>0.34999999999999787</v>
      </c>
      <c r="R331" s="222">
        <f t="shared" si="56"/>
        <v>3.3018867924528093E-2</v>
      </c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</row>
    <row r="332" spans="1:32" s="20" customFormat="1" x14ac:dyDescent="0.35">
      <c r="A332" s="127" t="s">
        <v>2530</v>
      </c>
      <c r="B332" s="21" t="s">
        <v>2531</v>
      </c>
      <c r="C332" s="21">
        <v>6</v>
      </c>
      <c r="D332" s="20">
        <v>0.7</v>
      </c>
      <c r="E332" s="135">
        <v>40</v>
      </c>
      <c r="F332" s="106">
        <v>11.1</v>
      </c>
      <c r="G332" s="22" t="s">
        <v>14158</v>
      </c>
      <c r="H332" s="106">
        <f t="shared" ref="H332:H395" si="57">IF(B332="","",CEILING((F332+(10.3552*D332*E332)/100+1.5+0.05)*1.22,0.05))</f>
        <v>19</v>
      </c>
      <c r="I332" s="106">
        <f t="shared" ref="I332:I395" si="58">IF(B332="","",CEILING((F332+(10.3552*D332*E332)/100+1.5+0.05)*1.12,0.05))</f>
        <v>17.45</v>
      </c>
      <c r="J332" s="107">
        <f t="shared" ref="J332:J395" si="59">IF(B332="","",CEILING((F332+(10.3552*D332*E332)/100+1.5+0.05)*1.1,0.05))</f>
        <v>17.150000000000002</v>
      </c>
      <c r="L332" s="186">
        <f t="shared" si="52"/>
        <v>19.5</v>
      </c>
      <c r="M332" s="186">
        <f t="shared" si="53"/>
        <v>17.5</v>
      </c>
      <c r="N332" s="186">
        <f t="shared" si="54"/>
        <v>17.5</v>
      </c>
      <c r="O332"/>
      <c r="P332"/>
      <c r="Q332" s="133">
        <f t="shared" si="55"/>
        <v>0.5</v>
      </c>
      <c r="R332" s="222">
        <f t="shared" si="56"/>
        <v>2.6315789473684209E-2</v>
      </c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</row>
    <row r="333" spans="1:32" s="20" customFormat="1" x14ac:dyDescent="0.35">
      <c r="A333" s="127" t="s">
        <v>2545</v>
      </c>
      <c r="B333" s="21" t="s">
        <v>2542</v>
      </c>
      <c r="C333" s="21">
        <v>6</v>
      </c>
      <c r="D333" s="20">
        <v>1</v>
      </c>
      <c r="E333" s="135">
        <v>40</v>
      </c>
      <c r="F333" s="106">
        <v>10.25</v>
      </c>
      <c r="G333" s="22" t="s">
        <v>14146</v>
      </c>
      <c r="H333" s="106">
        <f t="shared" si="57"/>
        <v>19.450000000000003</v>
      </c>
      <c r="I333" s="106">
        <f t="shared" si="58"/>
        <v>17.900000000000002</v>
      </c>
      <c r="J333" s="107">
        <f t="shared" si="59"/>
        <v>17.55</v>
      </c>
      <c r="L333" s="186">
        <f t="shared" si="52"/>
        <v>19.5</v>
      </c>
      <c r="M333" s="186">
        <f t="shared" si="53"/>
        <v>17.95</v>
      </c>
      <c r="N333" s="186">
        <f t="shared" si="54"/>
        <v>17.95</v>
      </c>
      <c r="O333"/>
      <c r="P333"/>
      <c r="Q333" s="133">
        <f t="shared" si="55"/>
        <v>4.9999999999997158E-2</v>
      </c>
      <c r="R333" s="222">
        <f t="shared" si="56"/>
        <v>2.5706940874034526E-3</v>
      </c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</row>
    <row r="334" spans="1:32" s="20" customFormat="1" x14ac:dyDescent="0.35">
      <c r="A334" s="127" t="s">
        <v>2548</v>
      </c>
      <c r="B334" s="21" t="s">
        <v>2549</v>
      </c>
      <c r="C334" s="21">
        <v>6</v>
      </c>
      <c r="D334" s="20">
        <v>0.7</v>
      </c>
      <c r="E334" s="135">
        <v>45.6</v>
      </c>
      <c r="F334" s="106">
        <v>20.45</v>
      </c>
      <c r="G334" s="22" t="s">
        <v>14158</v>
      </c>
      <c r="H334" s="106">
        <f t="shared" si="57"/>
        <v>30.900000000000002</v>
      </c>
      <c r="I334" s="106">
        <f t="shared" si="58"/>
        <v>28.35</v>
      </c>
      <c r="J334" s="107">
        <f t="shared" si="59"/>
        <v>27.85</v>
      </c>
      <c r="L334" s="186">
        <f t="shared" si="52"/>
        <v>30.95</v>
      </c>
      <c r="M334" s="186">
        <f t="shared" si="53"/>
        <v>28.5</v>
      </c>
      <c r="N334" s="186">
        <f t="shared" si="54"/>
        <v>27.95</v>
      </c>
      <c r="O334"/>
      <c r="P334"/>
      <c r="Q334" s="133">
        <f t="shared" si="55"/>
        <v>4.9999999999997158E-2</v>
      </c>
      <c r="R334" s="222">
        <f t="shared" si="56"/>
        <v>1.6181229773461862E-3</v>
      </c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</row>
    <row r="335" spans="1:32" s="20" customFormat="1" x14ac:dyDescent="0.35">
      <c r="A335" s="127" t="s">
        <v>14667</v>
      </c>
      <c r="B335" s="21" t="s">
        <v>14668</v>
      </c>
      <c r="C335" s="21">
        <v>6</v>
      </c>
      <c r="D335" s="20">
        <v>0.7</v>
      </c>
      <c r="E335" s="135">
        <v>45.6</v>
      </c>
      <c r="F335" s="106">
        <v>21.5</v>
      </c>
      <c r="G335" s="22" t="s">
        <v>14147</v>
      </c>
      <c r="H335" s="106">
        <f t="shared" si="57"/>
        <v>32.200000000000003</v>
      </c>
      <c r="I335" s="106">
        <f t="shared" si="58"/>
        <v>29.55</v>
      </c>
      <c r="J335" s="107">
        <f t="shared" si="59"/>
        <v>29</v>
      </c>
      <c r="L335" s="186">
        <f t="shared" si="52"/>
        <v>32.5</v>
      </c>
      <c r="M335" s="186">
        <f t="shared" si="53"/>
        <v>29.95</v>
      </c>
      <c r="N335" s="186">
        <f t="shared" si="54"/>
        <v>29.5</v>
      </c>
      <c r="O335"/>
      <c r="P335"/>
      <c r="Q335" s="133">
        <f t="shared" si="55"/>
        <v>0.29999999999999716</v>
      </c>
      <c r="R335" s="222">
        <f t="shared" si="56"/>
        <v>9.3167701863353155E-3</v>
      </c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</row>
    <row r="336" spans="1:32" s="20" customFormat="1" x14ac:dyDescent="0.35">
      <c r="A336" s="127" t="s">
        <v>2556</v>
      </c>
      <c r="B336" s="21" t="s">
        <v>2552</v>
      </c>
      <c r="C336" s="21">
        <v>12</v>
      </c>
      <c r="D336" s="20">
        <v>1</v>
      </c>
      <c r="E336" s="135">
        <v>45</v>
      </c>
      <c r="F336" s="106">
        <v>16.5</v>
      </c>
      <c r="G336" s="22" t="s">
        <v>14158</v>
      </c>
      <c r="H336" s="106">
        <f t="shared" si="57"/>
        <v>27.75</v>
      </c>
      <c r="I336" s="106">
        <f t="shared" si="58"/>
        <v>25.450000000000003</v>
      </c>
      <c r="J336" s="107">
        <f t="shared" si="59"/>
        <v>25</v>
      </c>
      <c r="L336" s="186">
        <f t="shared" si="52"/>
        <v>27.95</v>
      </c>
      <c r="M336" s="186">
        <f t="shared" si="53"/>
        <v>25.5</v>
      </c>
      <c r="N336" s="186">
        <f t="shared" si="54"/>
        <v>25.5</v>
      </c>
      <c r="O336"/>
      <c r="P336"/>
      <c r="Q336" s="133">
        <f t="shared" si="55"/>
        <v>0.19999999999999929</v>
      </c>
      <c r="R336" s="222">
        <f t="shared" si="56"/>
        <v>7.2072072072071813E-3</v>
      </c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</row>
    <row r="337" spans="1:32" s="20" customFormat="1" x14ac:dyDescent="0.35">
      <c r="A337" s="127" t="s">
        <v>2559</v>
      </c>
      <c r="B337" s="21" t="s">
        <v>2560</v>
      </c>
      <c r="C337" s="21">
        <v>6</v>
      </c>
      <c r="D337" s="20">
        <v>0.7</v>
      </c>
      <c r="E337" s="135">
        <v>45</v>
      </c>
      <c r="F337" s="106">
        <v>16.75</v>
      </c>
      <c r="G337" s="22" t="s">
        <v>14158</v>
      </c>
      <c r="H337" s="106">
        <f t="shared" si="57"/>
        <v>26.35</v>
      </c>
      <c r="I337" s="106">
        <f t="shared" si="58"/>
        <v>24.150000000000002</v>
      </c>
      <c r="J337" s="107">
        <f t="shared" si="59"/>
        <v>23.75</v>
      </c>
      <c r="L337" s="186">
        <f t="shared" si="52"/>
        <v>26.5</v>
      </c>
      <c r="M337" s="186">
        <f t="shared" si="53"/>
        <v>24.5</v>
      </c>
      <c r="N337" s="186">
        <f t="shared" si="54"/>
        <v>23.95</v>
      </c>
      <c r="O337"/>
      <c r="P337"/>
      <c r="Q337" s="133">
        <f t="shared" si="55"/>
        <v>0.14999999999999858</v>
      </c>
      <c r="R337" s="222">
        <f t="shared" si="56"/>
        <v>5.6925996204933048E-3</v>
      </c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</row>
    <row r="338" spans="1:32" s="20" customFormat="1" x14ac:dyDescent="0.35">
      <c r="A338" s="127" t="s">
        <v>2584</v>
      </c>
      <c r="B338" s="21" t="s">
        <v>2585</v>
      </c>
      <c r="C338" s="21">
        <v>6</v>
      </c>
      <c r="D338" s="20">
        <v>0.7</v>
      </c>
      <c r="E338" s="135">
        <v>46.3</v>
      </c>
      <c r="F338" s="106">
        <v>33.5</v>
      </c>
      <c r="G338" s="22" t="s">
        <v>14145</v>
      </c>
      <c r="H338" s="106">
        <f t="shared" si="57"/>
        <v>46.900000000000006</v>
      </c>
      <c r="I338" s="106">
        <f t="shared" si="58"/>
        <v>43.050000000000004</v>
      </c>
      <c r="J338" s="107">
        <f t="shared" si="59"/>
        <v>42.25</v>
      </c>
      <c r="L338" s="186">
        <f t="shared" si="52"/>
        <v>46.95</v>
      </c>
      <c r="M338" s="186">
        <f t="shared" si="53"/>
        <v>43.5</v>
      </c>
      <c r="N338" s="186">
        <f t="shared" si="54"/>
        <v>42.5</v>
      </c>
      <c r="O338"/>
      <c r="P338"/>
      <c r="Q338" s="133">
        <f t="shared" si="55"/>
        <v>4.9999999999997158E-2</v>
      </c>
      <c r="R338" s="222">
        <f t="shared" si="56"/>
        <v>1.0660980810233934E-3</v>
      </c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</row>
    <row r="339" spans="1:32" s="20" customFormat="1" x14ac:dyDescent="0.35">
      <c r="A339" s="127" t="s">
        <v>2588</v>
      </c>
      <c r="B339" s="21" t="s">
        <v>2589</v>
      </c>
      <c r="C339" s="21">
        <v>6</v>
      </c>
      <c r="D339" s="20">
        <v>1</v>
      </c>
      <c r="E339" s="135">
        <v>50</v>
      </c>
      <c r="F339" s="106">
        <v>34.5</v>
      </c>
      <c r="G339" s="22" t="s">
        <v>14145</v>
      </c>
      <c r="H339" s="106">
        <f t="shared" si="57"/>
        <v>50.300000000000004</v>
      </c>
      <c r="I339" s="106">
        <f t="shared" si="58"/>
        <v>46.2</v>
      </c>
      <c r="J339" s="107">
        <f t="shared" si="59"/>
        <v>45.400000000000006</v>
      </c>
      <c r="L339" s="186">
        <f t="shared" si="52"/>
        <v>50.5</v>
      </c>
      <c r="M339" s="186">
        <f t="shared" si="53"/>
        <v>46.5</v>
      </c>
      <c r="N339" s="186">
        <f t="shared" si="54"/>
        <v>45.5</v>
      </c>
      <c r="O339"/>
      <c r="P339"/>
      <c r="Q339" s="133">
        <f t="shared" si="55"/>
        <v>0.19999999999999574</v>
      </c>
      <c r="R339" s="222">
        <f t="shared" si="56"/>
        <v>3.9761431411529961E-3</v>
      </c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</row>
    <row r="340" spans="1:32" s="20" customFormat="1" x14ac:dyDescent="0.35">
      <c r="A340" s="127" t="s">
        <v>2596</v>
      </c>
      <c r="B340" s="21" t="s">
        <v>2597</v>
      </c>
      <c r="C340" s="21">
        <v>6</v>
      </c>
      <c r="D340" s="20">
        <v>0.7</v>
      </c>
      <c r="E340" s="135">
        <v>46.3</v>
      </c>
      <c r="F340" s="106">
        <v>21.5</v>
      </c>
      <c r="G340" s="22" t="s">
        <v>14145</v>
      </c>
      <c r="H340" s="106">
        <f t="shared" si="57"/>
        <v>32.25</v>
      </c>
      <c r="I340" s="106">
        <f t="shared" si="58"/>
        <v>29.6</v>
      </c>
      <c r="J340" s="107">
        <f t="shared" si="59"/>
        <v>29.05</v>
      </c>
      <c r="L340" s="186">
        <f t="shared" si="52"/>
        <v>32.5</v>
      </c>
      <c r="M340" s="186">
        <f t="shared" si="53"/>
        <v>29.95</v>
      </c>
      <c r="N340" s="186">
        <f t="shared" si="54"/>
        <v>29.5</v>
      </c>
      <c r="O340"/>
      <c r="P340"/>
      <c r="Q340" s="133">
        <f t="shared" si="55"/>
        <v>0.25</v>
      </c>
      <c r="R340" s="222">
        <f t="shared" si="56"/>
        <v>7.7519379844961239E-3</v>
      </c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</row>
    <row r="341" spans="1:32" s="20" customFormat="1" x14ac:dyDescent="0.35">
      <c r="A341" s="127" t="s">
        <v>2600</v>
      </c>
      <c r="B341" s="21" t="s">
        <v>2601</v>
      </c>
      <c r="C341" s="21">
        <v>6</v>
      </c>
      <c r="D341" s="20">
        <v>0.7</v>
      </c>
      <c r="E341" s="135">
        <v>46.3</v>
      </c>
      <c r="F341" s="107">
        <v>29.25</v>
      </c>
      <c r="G341" s="22" t="s">
        <v>14145</v>
      </c>
      <c r="H341" s="106">
        <f t="shared" si="57"/>
        <v>41.7</v>
      </c>
      <c r="I341" s="106">
        <f t="shared" si="58"/>
        <v>38.300000000000004</v>
      </c>
      <c r="J341" s="107">
        <f t="shared" si="59"/>
        <v>37.6</v>
      </c>
      <c r="L341" s="186">
        <f t="shared" si="52"/>
        <v>41.95</v>
      </c>
      <c r="M341" s="186">
        <f t="shared" si="53"/>
        <v>38.5</v>
      </c>
      <c r="N341" s="186">
        <f t="shared" si="54"/>
        <v>37.950000000000003</v>
      </c>
      <c r="O341"/>
      <c r="P341"/>
      <c r="Q341" s="133">
        <f t="shared" si="55"/>
        <v>0.25</v>
      </c>
      <c r="R341" s="222">
        <f t="shared" si="56"/>
        <v>5.9952038369304557E-3</v>
      </c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</row>
    <row r="342" spans="1:32" s="20" customFormat="1" x14ac:dyDescent="0.35">
      <c r="A342" s="127" t="s">
        <v>14596</v>
      </c>
      <c r="B342" s="21" t="s">
        <v>14597</v>
      </c>
      <c r="C342" s="21">
        <v>6</v>
      </c>
      <c r="D342" s="20">
        <v>1</v>
      </c>
      <c r="E342" s="135">
        <v>46</v>
      </c>
      <c r="F342" s="106">
        <v>22</v>
      </c>
      <c r="G342" s="22" t="s">
        <v>14145</v>
      </c>
      <c r="H342" s="106">
        <f t="shared" si="57"/>
        <v>34.550000000000004</v>
      </c>
      <c r="I342" s="106">
        <f t="shared" si="58"/>
        <v>31.75</v>
      </c>
      <c r="J342" s="107">
        <f t="shared" si="59"/>
        <v>31.150000000000002</v>
      </c>
      <c r="L342" s="186">
        <f t="shared" si="52"/>
        <v>34.950000000000003</v>
      </c>
      <c r="M342" s="186">
        <f t="shared" si="53"/>
        <v>31.95</v>
      </c>
      <c r="N342" s="186">
        <f t="shared" si="54"/>
        <v>31.5</v>
      </c>
      <c r="O342"/>
      <c r="P342"/>
      <c r="Q342" s="133">
        <f t="shared" si="55"/>
        <v>0.39999999999999858</v>
      </c>
      <c r="R342" s="222">
        <f t="shared" si="56"/>
        <v>1.1577424023154806E-2</v>
      </c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</row>
    <row r="343" spans="1:32" s="20" customFormat="1" x14ac:dyDescent="0.35">
      <c r="A343" s="127" t="s">
        <v>14300</v>
      </c>
      <c r="B343" s="21" t="s">
        <v>14301</v>
      </c>
      <c r="C343" s="21">
        <v>6</v>
      </c>
      <c r="D343" s="20">
        <v>0.7</v>
      </c>
      <c r="E343" s="135">
        <v>40</v>
      </c>
      <c r="F343" s="106">
        <v>49.95</v>
      </c>
      <c r="G343" s="22" t="s">
        <v>14145</v>
      </c>
      <c r="H343" s="106">
        <f t="shared" si="57"/>
        <v>66.400000000000006</v>
      </c>
      <c r="I343" s="106">
        <f t="shared" si="58"/>
        <v>60.95</v>
      </c>
      <c r="J343" s="107">
        <f t="shared" si="59"/>
        <v>59.85</v>
      </c>
      <c r="L343" s="186">
        <f t="shared" si="52"/>
        <v>66.5</v>
      </c>
      <c r="M343" s="186">
        <f t="shared" si="53"/>
        <v>60.95</v>
      </c>
      <c r="N343" s="186">
        <f t="shared" si="54"/>
        <v>59.95</v>
      </c>
      <c r="O343"/>
      <c r="P343"/>
      <c r="Q343" s="133">
        <f t="shared" si="55"/>
        <v>9.9999999999994316E-2</v>
      </c>
      <c r="R343" s="222">
        <f t="shared" si="56"/>
        <v>1.5060240963854564E-3</v>
      </c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</row>
    <row r="344" spans="1:32" s="20" customFormat="1" x14ac:dyDescent="0.35">
      <c r="A344" s="127" t="s">
        <v>2612</v>
      </c>
      <c r="B344" s="21" t="s">
        <v>2613</v>
      </c>
      <c r="C344" s="21">
        <v>6</v>
      </c>
      <c r="D344" s="20">
        <v>0.7</v>
      </c>
      <c r="E344" s="135">
        <v>40</v>
      </c>
      <c r="F344" s="106">
        <v>118.5</v>
      </c>
      <c r="G344" s="22" t="s">
        <v>14145</v>
      </c>
      <c r="H344" s="106">
        <f t="shared" si="57"/>
        <v>150</v>
      </c>
      <c r="I344" s="106">
        <f t="shared" si="58"/>
        <v>137.75</v>
      </c>
      <c r="J344" s="107">
        <f t="shared" si="59"/>
        <v>135.25</v>
      </c>
      <c r="L344" s="186">
        <f t="shared" si="52"/>
        <v>150.5</v>
      </c>
      <c r="M344" s="186">
        <f t="shared" si="53"/>
        <v>137.94999999999999</v>
      </c>
      <c r="N344" s="186">
        <f t="shared" si="54"/>
        <v>135.5</v>
      </c>
      <c r="O344"/>
      <c r="P344"/>
      <c r="Q344" s="133">
        <f t="shared" si="55"/>
        <v>0.5</v>
      </c>
      <c r="R344" s="222">
        <f t="shared" si="56"/>
        <v>3.3333333333333335E-3</v>
      </c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</row>
    <row r="345" spans="1:32" s="20" customFormat="1" x14ac:dyDescent="0.35">
      <c r="A345" s="127" t="s">
        <v>14510</v>
      </c>
      <c r="B345" s="21" t="s">
        <v>14511</v>
      </c>
      <c r="C345" s="21">
        <v>3</v>
      </c>
      <c r="D345" s="20">
        <v>0.7</v>
      </c>
      <c r="E345" s="135">
        <v>46</v>
      </c>
      <c r="F345" s="106">
        <v>595</v>
      </c>
      <c r="G345" s="22" t="s">
        <v>14145</v>
      </c>
      <c r="H345" s="106">
        <f t="shared" si="57"/>
        <v>731.90000000000009</v>
      </c>
      <c r="I345" s="106">
        <f t="shared" si="58"/>
        <v>671.90000000000009</v>
      </c>
      <c r="J345" s="107">
        <f t="shared" si="59"/>
        <v>659.90000000000009</v>
      </c>
      <c r="L345" s="186">
        <f t="shared" si="52"/>
        <v>731.95</v>
      </c>
      <c r="M345" s="186">
        <f t="shared" si="53"/>
        <v>671.95</v>
      </c>
      <c r="N345" s="186">
        <f t="shared" si="54"/>
        <v>659.95</v>
      </c>
      <c r="O345"/>
      <c r="P345"/>
      <c r="Q345" s="133">
        <f t="shared" si="55"/>
        <v>4.9999999999954525E-2</v>
      </c>
      <c r="R345" s="222">
        <f t="shared" si="56"/>
        <v>6.8315343626116303E-5</v>
      </c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</row>
    <row r="346" spans="1:32" s="20" customFormat="1" x14ac:dyDescent="0.35">
      <c r="A346" s="127" t="s">
        <v>2616</v>
      </c>
      <c r="B346" s="21" t="s">
        <v>2617</v>
      </c>
      <c r="C346" s="21">
        <v>6</v>
      </c>
      <c r="D346" s="20">
        <v>0.7</v>
      </c>
      <c r="E346" s="135">
        <v>40</v>
      </c>
      <c r="F346" s="106">
        <v>9.25</v>
      </c>
      <c r="G346" s="105" t="s">
        <v>14145</v>
      </c>
      <c r="H346" s="106">
        <f t="shared" si="57"/>
        <v>16.75</v>
      </c>
      <c r="I346" s="106">
        <f t="shared" si="58"/>
        <v>15.350000000000001</v>
      </c>
      <c r="J346" s="107">
        <f t="shared" si="59"/>
        <v>15.100000000000001</v>
      </c>
      <c r="L346" s="186">
        <f t="shared" si="52"/>
        <v>16.95</v>
      </c>
      <c r="M346" s="186">
        <f t="shared" si="53"/>
        <v>15.5</v>
      </c>
      <c r="N346" s="186">
        <f t="shared" si="54"/>
        <v>15.5</v>
      </c>
      <c r="O346"/>
      <c r="P346"/>
      <c r="Q346" s="133">
        <f t="shared" si="55"/>
        <v>0.19999999999999929</v>
      </c>
      <c r="R346" s="222">
        <f t="shared" si="56"/>
        <v>1.1940298507462643E-2</v>
      </c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</row>
    <row r="347" spans="1:32" s="20" customFormat="1" x14ac:dyDescent="0.35">
      <c r="A347" s="127" t="s">
        <v>2620</v>
      </c>
      <c r="B347" s="21" t="s">
        <v>2621</v>
      </c>
      <c r="C347" s="21">
        <v>6</v>
      </c>
      <c r="D347" s="20">
        <v>0.7</v>
      </c>
      <c r="E347" s="135">
        <v>40</v>
      </c>
      <c r="F347" s="106">
        <v>10</v>
      </c>
      <c r="G347" s="22" t="s">
        <v>14145</v>
      </c>
      <c r="H347" s="106">
        <f t="shared" si="57"/>
        <v>17.650000000000002</v>
      </c>
      <c r="I347" s="106">
        <f t="shared" si="58"/>
        <v>16.2</v>
      </c>
      <c r="J347" s="107">
        <f t="shared" si="59"/>
        <v>15.9</v>
      </c>
      <c r="L347" s="186">
        <f t="shared" si="52"/>
        <v>17.95</v>
      </c>
      <c r="M347" s="186">
        <f t="shared" si="53"/>
        <v>16.5</v>
      </c>
      <c r="N347" s="186">
        <f t="shared" si="54"/>
        <v>15.95</v>
      </c>
      <c r="O347"/>
      <c r="P347"/>
      <c r="Q347" s="133">
        <f t="shared" si="55"/>
        <v>0.29999999999999716</v>
      </c>
      <c r="R347" s="222">
        <f t="shared" si="56"/>
        <v>1.6997167138810037E-2</v>
      </c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</row>
    <row r="348" spans="1:32" s="20" customFormat="1" x14ac:dyDescent="0.35">
      <c r="A348" s="127" t="s">
        <v>2627</v>
      </c>
      <c r="B348" s="21" t="s">
        <v>2628</v>
      </c>
      <c r="C348" s="21">
        <v>6</v>
      </c>
      <c r="D348" s="20">
        <v>1</v>
      </c>
      <c r="E348" s="135">
        <v>40</v>
      </c>
      <c r="F348" s="106">
        <v>15.25</v>
      </c>
      <c r="G348" s="22" t="s">
        <v>14150</v>
      </c>
      <c r="H348" s="106">
        <f t="shared" si="57"/>
        <v>25.55</v>
      </c>
      <c r="I348" s="106">
        <f t="shared" si="58"/>
        <v>23.5</v>
      </c>
      <c r="J348" s="107">
        <f t="shared" si="59"/>
        <v>23.05</v>
      </c>
      <c r="L348" s="186">
        <f t="shared" si="52"/>
        <v>25.95</v>
      </c>
      <c r="M348" s="186">
        <f t="shared" si="53"/>
        <v>23.95</v>
      </c>
      <c r="N348" s="186">
        <f t="shared" si="54"/>
        <v>23.5</v>
      </c>
      <c r="O348"/>
      <c r="P348"/>
      <c r="Q348" s="133">
        <f t="shared" si="55"/>
        <v>0.39999999999999858</v>
      </c>
      <c r="R348" s="222">
        <f t="shared" si="56"/>
        <v>1.5655577299412859E-2</v>
      </c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</row>
    <row r="349" spans="1:32" s="20" customFormat="1" x14ac:dyDescent="0.35">
      <c r="A349" s="127" t="s">
        <v>2631</v>
      </c>
      <c r="B349" s="21" t="s">
        <v>2632</v>
      </c>
      <c r="C349" s="21">
        <v>6</v>
      </c>
      <c r="D349" s="20">
        <v>0.7</v>
      </c>
      <c r="E349" s="135">
        <v>40</v>
      </c>
      <c r="F349" s="106">
        <v>13.3</v>
      </c>
      <c r="G349" s="22" t="s">
        <v>14150</v>
      </c>
      <c r="H349" s="106">
        <f t="shared" si="57"/>
        <v>21.700000000000003</v>
      </c>
      <c r="I349" s="106">
        <f t="shared" si="58"/>
        <v>19.900000000000002</v>
      </c>
      <c r="J349" s="107">
        <f t="shared" si="59"/>
        <v>19.55</v>
      </c>
      <c r="L349" s="186">
        <f t="shared" si="52"/>
        <v>21.95</v>
      </c>
      <c r="M349" s="186">
        <f t="shared" si="53"/>
        <v>19.95</v>
      </c>
      <c r="N349" s="186">
        <f t="shared" si="54"/>
        <v>19.95</v>
      </c>
      <c r="O349"/>
      <c r="P349"/>
      <c r="Q349" s="133">
        <f t="shared" si="55"/>
        <v>0.24999999999999645</v>
      </c>
      <c r="R349" s="222">
        <f t="shared" si="56"/>
        <v>1.1520737327188776E-2</v>
      </c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</row>
    <row r="350" spans="1:32" s="20" customFormat="1" x14ac:dyDescent="0.35">
      <c r="A350" s="127" t="s">
        <v>2635</v>
      </c>
      <c r="B350" s="21" t="s">
        <v>2636</v>
      </c>
      <c r="C350" s="21">
        <v>6</v>
      </c>
      <c r="D350" s="20">
        <v>0.7</v>
      </c>
      <c r="E350" s="135">
        <v>54.2</v>
      </c>
      <c r="F350" s="106">
        <v>70</v>
      </c>
      <c r="G350" s="22" t="s">
        <v>14145</v>
      </c>
      <c r="H350" s="106">
        <f t="shared" si="57"/>
        <v>92.100000000000009</v>
      </c>
      <c r="I350" s="106">
        <f t="shared" si="58"/>
        <v>84.550000000000011</v>
      </c>
      <c r="J350" s="107">
        <f t="shared" si="59"/>
        <v>83.050000000000011</v>
      </c>
      <c r="L350" s="186">
        <f t="shared" si="52"/>
        <v>92.5</v>
      </c>
      <c r="M350" s="186">
        <f t="shared" si="53"/>
        <v>84.95</v>
      </c>
      <c r="N350" s="186">
        <f t="shared" si="54"/>
        <v>83.5</v>
      </c>
      <c r="O350"/>
      <c r="P350"/>
      <c r="Q350" s="133">
        <f t="shared" si="55"/>
        <v>0.39999999999999147</v>
      </c>
      <c r="R350" s="222">
        <f t="shared" si="56"/>
        <v>4.3431053203039248E-3</v>
      </c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</row>
    <row r="351" spans="1:32" s="20" customFormat="1" x14ac:dyDescent="0.35">
      <c r="A351" s="127" t="s">
        <v>14669</v>
      </c>
      <c r="B351" s="21" t="s">
        <v>14670</v>
      </c>
      <c r="C351" s="21">
        <v>6</v>
      </c>
      <c r="D351" s="20">
        <v>0.7</v>
      </c>
      <c r="E351" s="135">
        <v>47</v>
      </c>
      <c r="F351" s="106">
        <v>58.5</v>
      </c>
      <c r="G351" s="22" t="s">
        <v>14145</v>
      </c>
      <c r="H351" s="106">
        <f t="shared" si="57"/>
        <v>77.45</v>
      </c>
      <c r="I351" s="106">
        <f t="shared" si="58"/>
        <v>71.100000000000009</v>
      </c>
      <c r="J351" s="107">
        <f t="shared" si="59"/>
        <v>69.850000000000009</v>
      </c>
      <c r="L351" s="186">
        <f t="shared" si="52"/>
        <v>77.5</v>
      </c>
      <c r="M351" s="186">
        <f t="shared" si="53"/>
        <v>71.5</v>
      </c>
      <c r="N351" s="186">
        <f t="shared" si="54"/>
        <v>69.95</v>
      </c>
      <c r="O351"/>
      <c r="P351"/>
      <c r="Q351" s="133">
        <f t="shared" si="55"/>
        <v>4.9999999999997158E-2</v>
      </c>
      <c r="R351" s="222">
        <f t="shared" si="56"/>
        <v>6.4557779212391425E-4</v>
      </c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</row>
    <row r="352" spans="1:32" s="20" customFormat="1" x14ac:dyDescent="0.35">
      <c r="A352" s="127" t="s">
        <v>14671</v>
      </c>
      <c r="B352" s="21" t="s">
        <v>14672</v>
      </c>
      <c r="C352" s="21">
        <v>6</v>
      </c>
      <c r="D352" s="20">
        <v>0.7</v>
      </c>
      <c r="E352" s="135">
        <v>55.1</v>
      </c>
      <c r="F352" s="106">
        <v>53.5</v>
      </c>
      <c r="G352" s="22" t="s">
        <v>14145</v>
      </c>
      <c r="H352" s="106">
        <f t="shared" si="57"/>
        <v>72.05</v>
      </c>
      <c r="I352" s="106">
        <f t="shared" si="58"/>
        <v>66.150000000000006</v>
      </c>
      <c r="J352" s="107">
        <f t="shared" si="59"/>
        <v>64.95</v>
      </c>
      <c r="L352" s="186">
        <f t="shared" si="52"/>
        <v>72.5</v>
      </c>
      <c r="M352" s="186">
        <f t="shared" si="53"/>
        <v>66.5</v>
      </c>
      <c r="N352" s="186">
        <f t="shared" si="54"/>
        <v>64.95</v>
      </c>
      <c r="O352"/>
      <c r="P352"/>
      <c r="Q352" s="133">
        <f t="shared" si="55"/>
        <v>0.45000000000000284</v>
      </c>
      <c r="R352" s="222">
        <f t="shared" si="56"/>
        <v>6.2456627342123922E-3</v>
      </c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</row>
    <row r="353" spans="1:32" s="20" customFormat="1" x14ac:dyDescent="0.35">
      <c r="A353" s="127" t="s">
        <v>14431</v>
      </c>
      <c r="B353" s="21" t="s">
        <v>2640</v>
      </c>
      <c r="C353" s="21">
        <v>6</v>
      </c>
      <c r="D353" s="20">
        <v>1</v>
      </c>
      <c r="E353" s="135">
        <v>40</v>
      </c>
      <c r="F353" s="106">
        <v>8.75</v>
      </c>
      <c r="G353" s="22" t="s">
        <v>14150</v>
      </c>
      <c r="H353" s="106">
        <f t="shared" si="57"/>
        <v>17.650000000000002</v>
      </c>
      <c r="I353" s="106">
        <f t="shared" si="58"/>
        <v>16.2</v>
      </c>
      <c r="J353" s="107">
        <f t="shared" si="59"/>
        <v>15.9</v>
      </c>
      <c r="L353" s="186">
        <f t="shared" si="52"/>
        <v>17.95</v>
      </c>
      <c r="M353" s="186">
        <f t="shared" si="53"/>
        <v>16.5</v>
      </c>
      <c r="N353" s="186">
        <f t="shared" si="54"/>
        <v>15.95</v>
      </c>
      <c r="O353"/>
      <c r="P353"/>
      <c r="Q353" s="133">
        <f t="shared" si="55"/>
        <v>0.29999999999999716</v>
      </c>
      <c r="R353" s="222">
        <f t="shared" si="56"/>
        <v>1.6997167138810037E-2</v>
      </c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</row>
    <row r="354" spans="1:32" s="20" customFormat="1" x14ac:dyDescent="0.35">
      <c r="A354" s="127" t="s">
        <v>2648</v>
      </c>
      <c r="B354" s="21" t="s">
        <v>2649</v>
      </c>
      <c r="C354" s="21">
        <v>6</v>
      </c>
      <c r="D354" s="20">
        <v>0.7</v>
      </c>
      <c r="E354" s="135">
        <v>40</v>
      </c>
      <c r="F354" s="106">
        <v>7.5</v>
      </c>
      <c r="G354" s="22" t="s">
        <v>14145</v>
      </c>
      <c r="H354" s="106">
        <f t="shared" si="57"/>
        <v>14.600000000000001</v>
      </c>
      <c r="I354" s="106">
        <f t="shared" si="58"/>
        <v>13.4</v>
      </c>
      <c r="J354" s="107">
        <f t="shared" si="59"/>
        <v>13.15</v>
      </c>
      <c r="L354" s="186">
        <f t="shared" si="52"/>
        <v>14.95</v>
      </c>
      <c r="M354" s="186">
        <f t="shared" si="53"/>
        <v>13.5</v>
      </c>
      <c r="N354" s="186">
        <f t="shared" si="54"/>
        <v>13.5</v>
      </c>
      <c r="O354"/>
      <c r="P354"/>
      <c r="Q354" s="133">
        <f t="shared" si="55"/>
        <v>0.34999999999999787</v>
      </c>
      <c r="R354" s="222">
        <f t="shared" si="56"/>
        <v>2.397260273972588E-2</v>
      </c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</row>
    <row r="355" spans="1:32" s="20" customFormat="1" x14ac:dyDescent="0.35">
      <c r="A355" s="127" t="s">
        <v>2652</v>
      </c>
      <c r="B355" s="21" t="s">
        <v>2653</v>
      </c>
      <c r="C355" s="21">
        <v>6</v>
      </c>
      <c r="D355" s="20">
        <v>1</v>
      </c>
      <c r="E355" s="135">
        <v>40</v>
      </c>
      <c r="F355" s="106">
        <v>19.95</v>
      </c>
      <c r="G355" s="22" t="s">
        <v>14145</v>
      </c>
      <c r="H355" s="106">
        <f t="shared" si="57"/>
        <v>31.3</v>
      </c>
      <c r="I355" s="106">
        <f t="shared" si="58"/>
        <v>28.75</v>
      </c>
      <c r="J355" s="107">
        <f t="shared" si="59"/>
        <v>28.25</v>
      </c>
      <c r="L355" s="186">
        <f t="shared" si="52"/>
        <v>31.5</v>
      </c>
      <c r="M355" s="186">
        <f t="shared" si="53"/>
        <v>28.95</v>
      </c>
      <c r="N355" s="186">
        <f t="shared" si="54"/>
        <v>28.5</v>
      </c>
      <c r="O355"/>
      <c r="P355"/>
      <c r="Q355" s="133">
        <f t="shared" si="55"/>
        <v>0.19999999999999929</v>
      </c>
      <c r="R355" s="222">
        <f t="shared" si="56"/>
        <v>6.3897763578274532E-3</v>
      </c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</row>
    <row r="356" spans="1:32" s="20" customFormat="1" x14ac:dyDescent="0.35">
      <c r="A356" s="127" t="s">
        <v>2668</v>
      </c>
      <c r="B356" s="21" t="s">
        <v>2665</v>
      </c>
      <c r="C356" s="21">
        <v>6</v>
      </c>
      <c r="D356" s="20">
        <v>0.7</v>
      </c>
      <c r="E356" s="135">
        <v>40</v>
      </c>
      <c r="F356" s="106">
        <v>10.9</v>
      </c>
      <c r="G356" s="22" t="s">
        <v>14165</v>
      </c>
      <c r="H356" s="106">
        <f t="shared" si="57"/>
        <v>18.75</v>
      </c>
      <c r="I356" s="106">
        <f t="shared" si="58"/>
        <v>17.2</v>
      </c>
      <c r="J356" s="107">
        <f t="shared" si="59"/>
        <v>16.900000000000002</v>
      </c>
      <c r="L356" s="186">
        <f t="shared" si="52"/>
        <v>18.95</v>
      </c>
      <c r="M356" s="186">
        <f t="shared" si="53"/>
        <v>17.5</v>
      </c>
      <c r="N356" s="186">
        <f t="shared" si="54"/>
        <v>16.95</v>
      </c>
      <c r="O356"/>
      <c r="P356"/>
      <c r="Q356" s="133">
        <f t="shared" si="55"/>
        <v>0.19999999999999929</v>
      </c>
      <c r="R356" s="222">
        <f t="shared" si="56"/>
        <v>1.0666666666666628E-2</v>
      </c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</row>
    <row r="357" spans="1:32" s="20" customFormat="1" x14ac:dyDescent="0.35">
      <c r="A357" s="127" t="s">
        <v>2675</v>
      </c>
      <c r="B357" s="21" t="s">
        <v>2676</v>
      </c>
      <c r="C357" s="21">
        <v>6</v>
      </c>
      <c r="D357" s="20">
        <v>0.5</v>
      </c>
      <c r="E357" s="135">
        <v>40</v>
      </c>
      <c r="F357" s="106">
        <v>14.5</v>
      </c>
      <c r="G357" s="22" t="s">
        <v>14140</v>
      </c>
      <c r="H357" s="106">
        <f t="shared" si="57"/>
        <v>22.150000000000002</v>
      </c>
      <c r="I357" s="106">
        <f t="shared" si="58"/>
        <v>20.3</v>
      </c>
      <c r="J357" s="107">
        <f t="shared" si="59"/>
        <v>19.950000000000003</v>
      </c>
      <c r="L357" s="186">
        <f t="shared" si="52"/>
        <v>22.5</v>
      </c>
      <c r="M357" s="186">
        <f t="shared" si="53"/>
        <v>20.5</v>
      </c>
      <c r="N357" s="186">
        <f t="shared" si="54"/>
        <v>19.95</v>
      </c>
      <c r="O357"/>
      <c r="P357"/>
      <c r="Q357" s="133">
        <f t="shared" si="55"/>
        <v>0.34999999999999787</v>
      </c>
      <c r="R357" s="222">
        <f t="shared" si="56"/>
        <v>1.5801354401805773E-2</v>
      </c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</row>
    <row r="358" spans="1:32" s="20" customFormat="1" x14ac:dyDescent="0.35">
      <c r="A358" s="127" t="s">
        <v>2679</v>
      </c>
      <c r="B358" s="21" t="s">
        <v>2680</v>
      </c>
      <c r="C358" s="21">
        <v>6</v>
      </c>
      <c r="D358" s="20">
        <v>0.5</v>
      </c>
      <c r="E358" s="135">
        <v>40</v>
      </c>
      <c r="F358" s="106">
        <v>9.85</v>
      </c>
      <c r="G358" s="22" t="s">
        <v>14140</v>
      </c>
      <c r="H358" s="106">
        <f t="shared" si="57"/>
        <v>16.45</v>
      </c>
      <c r="I358" s="106">
        <f t="shared" si="58"/>
        <v>15.100000000000001</v>
      </c>
      <c r="J358" s="107">
        <f t="shared" si="59"/>
        <v>14.850000000000001</v>
      </c>
      <c r="L358" s="186">
        <f t="shared" si="52"/>
        <v>16.5</v>
      </c>
      <c r="M358" s="186">
        <f t="shared" si="53"/>
        <v>15.5</v>
      </c>
      <c r="N358" s="186">
        <f t="shared" si="54"/>
        <v>14.95</v>
      </c>
      <c r="O358"/>
      <c r="P358"/>
      <c r="Q358" s="133">
        <f t="shared" si="55"/>
        <v>5.0000000000000711E-2</v>
      </c>
      <c r="R358" s="222">
        <f t="shared" si="56"/>
        <v>3.0395136778115935E-3</v>
      </c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</row>
    <row r="359" spans="1:32" s="20" customFormat="1" x14ac:dyDescent="0.35">
      <c r="A359" s="127" t="s">
        <v>2710</v>
      </c>
      <c r="B359" s="21" t="s">
        <v>2711</v>
      </c>
      <c r="C359" s="21">
        <v>6</v>
      </c>
      <c r="D359" s="20">
        <v>1</v>
      </c>
      <c r="E359" s="135">
        <v>37.5</v>
      </c>
      <c r="F359" s="106">
        <v>2.2000000000000002</v>
      </c>
      <c r="G359" s="22" t="s">
        <v>14144</v>
      </c>
      <c r="H359" s="106">
        <f t="shared" si="57"/>
        <v>9.35</v>
      </c>
      <c r="I359" s="106">
        <f t="shared" si="58"/>
        <v>8.5500000000000007</v>
      </c>
      <c r="J359" s="107">
        <f t="shared" si="59"/>
        <v>8.4</v>
      </c>
      <c r="L359" s="186">
        <f t="shared" si="52"/>
        <v>9.5</v>
      </c>
      <c r="M359" s="186">
        <f t="shared" si="53"/>
        <v>8.9499999999999993</v>
      </c>
      <c r="N359" s="186">
        <f t="shared" si="54"/>
        <v>8.5</v>
      </c>
      <c r="O359"/>
      <c r="P359"/>
      <c r="Q359" s="133">
        <f t="shared" si="55"/>
        <v>0.15000000000000036</v>
      </c>
      <c r="R359" s="222">
        <f t="shared" si="56"/>
        <v>1.6042780748663141E-2</v>
      </c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</row>
    <row r="360" spans="1:32" s="20" customFormat="1" x14ac:dyDescent="0.35">
      <c r="A360" s="127" t="s">
        <v>2720</v>
      </c>
      <c r="B360" s="21" t="s">
        <v>2715</v>
      </c>
      <c r="C360" s="21">
        <v>6</v>
      </c>
      <c r="D360" s="20">
        <v>1</v>
      </c>
      <c r="E360" s="135">
        <v>40</v>
      </c>
      <c r="F360" s="106">
        <v>5.85</v>
      </c>
      <c r="G360" s="22" t="s">
        <v>14149</v>
      </c>
      <c r="H360" s="106">
        <f t="shared" si="57"/>
        <v>14.100000000000001</v>
      </c>
      <c r="I360" s="106">
        <f t="shared" si="58"/>
        <v>12.950000000000001</v>
      </c>
      <c r="J360" s="107">
        <f t="shared" si="59"/>
        <v>12.700000000000001</v>
      </c>
      <c r="L360" s="186">
        <f t="shared" si="52"/>
        <v>14.5</v>
      </c>
      <c r="M360" s="186">
        <f t="shared" si="53"/>
        <v>12.95</v>
      </c>
      <c r="N360" s="186">
        <f t="shared" si="54"/>
        <v>12.95</v>
      </c>
      <c r="O360"/>
      <c r="P360"/>
      <c r="Q360" s="133">
        <f t="shared" si="55"/>
        <v>0.39999999999999858</v>
      </c>
      <c r="R360" s="222">
        <f t="shared" si="56"/>
        <v>2.836879432624103E-2</v>
      </c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</row>
    <row r="361" spans="1:32" s="20" customFormat="1" x14ac:dyDescent="0.35">
      <c r="A361" s="127" t="s">
        <v>14801</v>
      </c>
      <c r="B361" s="21" t="s">
        <v>14802</v>
      </c>
      <c r="C361" s="21">
        <v>6</v>
      </c>
      <c r="D361" s="20">
        <v>0.7</v>
      </c>
      <c r="E361" s="135">
        <v>46</v>
      </c>
      <c r="F361" s="106">
        <v>32.5</v>
      </c>
      <c r="G361" s="22" t="s">
        <v>14163</v>
      </c>
      <c r="H361" s="106">
        <f t="shared" si="57"/>
        <v>45.650000000000006</v>
      </c>
      <c r="I361" s="106">
        <f t="shared" si="58"/>
        <v>41.900000000000006</v>
      </c>
      <c r="J361" s="107">
        <f t="shared" si="59"/>
        <v>41.150000000000006</v>
      </c>
      <c r="L361" s="186">
        <f t="shared" ref="L361:L409" si="60">IF(AND(H361-INT(H361)&gt;=0,H361-INT(H361)&lt;0.5),INT(H361)+0.5,IF(AND(H361-INT(H361)&gt;=0.5,H361-INT(H361)&lt;1),INT(H361)+0.95,H361))</f>
        <v>45.95</v>
      </c>
      <c r="M361" s="186">
        <f t="shared" ref="M361:M409" si="61">IF(AND(I361-INT(I361)&gt;=0,I361-INT(I361)&lt;0.5),INT(I361)+0.5,IF(AND(I361-INT(I361)&gt;=0.5,I361-INT(I361)&lt;1),INT(I361)+0.95,I361))</f>
        <v>41.95</v>
      </c>
      <c r="N361" s="186">
        <f t="shared" ref="N361:N409" si="62">IF(AND(J361-INT(J361)&gt;=0,J361-INT(J361)&lt;0.5),INT(J361)+0.5,IF(AND(J361-INT(J361)&gt;=0.5,J361-INT(J361)&lt;1),INT(J361)+0.95,J361))</f>
        <v>41.5</v>
      </c>
      <c r="O361"/>
      <c r="P361"/>
      <c r="Q361" s="133">
        <f t="shared" ref="Q361:Q409" si="63">L361-H361</f>
        <v>0.29999999999999716</v>
      </c>
      <c r="R361" s="222">
        <f t="shared" ref="R361:R409" si="64">Q361/H361</f>
        <v>6.5717415115004842E-3</v>
      </c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</row>
    <row r="362" spans="1:32" s="20" customFormat="1" x14ac:dyDescent="0.35">
      <c r="A362" s="127" t="s">
        <v>14803</v>
      </c>
      <c r="B362" s="21" t="s">
        <v>14804</v>
      </c>
      <c r="C362" s="21">
        <v>6</v>
      </c>
      <c r="D362" s="20">
        <v>0.7</v>
      </c>
      <c r="E362" s="135">
        <v>46</v>
      </c>
      <c r="F362" s="106">
        <v>24.5</v>
      </c>
      <c r="G362" s="22" t="s">
        <v>14163</v>
      </c>
      <c r="H362" s="106">
        <f t="shared" si="57"/>
        <v>35.85</v>
      </c>
      <c r="I362" s="106">
        <f t="shared" si="58"/>
        <v>32.950000000000003</v>
      </c>
      <c r="J362" s="107">
        <f t="shared" si="59"/>
        <v>32.35</v>
      </c>
      <c r="L362" s="186">
        <f t="shared" si="60"/>
        <v>35.950000000000003</v>
      </c>
      <c r="M362" s="186">
        <f t="shared" si="61"/>
        <v>32.950000000000003</v>
      </c>
      <c r="N362" s="186">
        <f t="shared" si="62"/>
        <v>32.5</v>
      </c>
      <c r="O362"/>
      <c r="P362"/>
      <c r="Q362" s="133">
        <f t="shared" si="63"/>
        <v>0.10000000000000142</v>
      </c>
      <c r="R362" s="222">
        <f t="shared" si="64"/>
        <v>2.7894002789400673E-3</v>
      </c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</row>
    <row r="363" spans="1:32" s="20" customFormat="1" x14ac:dyDescent="0.35">
      <c r="A363" s="127" t="s">
        <v>2742</v>
      </c>
      <c r="B363" s="21" t="s">
        <v>2743</v>
      </c>
      <c r="C363" s="21">
        <v>6</v>
      </c>
      <c r="D363" s="20">
        <v>0.7</v>
      </c>
      <c r="E363" s="135">
        <v>38</v>
      </c>
      <c r="F363" s="106">
        <v>4.25</v>
      </c>
      <c r="G363" s="22" t="s">
        <v>14144</v>
      </c>
      <c r="H363" s="106">
        <f t="shared" si="57"/>
        <v>10.450000000000001</v>
      </c>
      <c r="I363" s="106">
        <f t="shared" si="58"/>
        <v>9.6000000000000014</v>
      </c>
      <c r="J363" s="107">
        <f t="shared" si="59"/>
        <v>9.4500000000000011</v>
      </c>
      <c r="L363" s="186">
        <f t="shared" si="60"/>
        <v>10.5</v>
      </c>
      <c r="M363" s="186">
        <f t="shared" si="61"/>
        <v>9.9499999999999993</v>
      </c>
      <c r="N363" s="186">
        <f t="shared" si="62"/>
        <v>9.5</v>
      </c>
      <c r="O363"/>
      <c r="P363"/>
      <c r="Q363" s="133">
        <f t="shared" si="63"/>
        <v>4.9999999999998934E-2</v>
      </c>
      <c r="R363" s="222">
        <f t="shared" si="64"/>
        <v>4.7846889952152085E-3</v>
      </c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</row>
    <row r="364" spans="1:32" s="20" customFormat="1" x14ac:dyDescent="0.35">
      <c r="A364" s="127" t="s">
        <v>2746</v>
      </c>
      <c r="B364" s="21" t="s">
        <v>2747</v>
      </c>
      <c r="C364" s="21">
        <v>6</v>
      </c>
      <c r="D364" s="20">
        <v>0.7</v>
      </c>
      <c r="E364" s="135">
        <v>37.5</v>
      </c>
      <c r="F364" s="106">
        <v>3.25</v>
      </c>
      <c r="G364" s="22" t="s">
        <v>14160</v>
      </c>
      <c r="H364" s="106">
        <f t="shared" si="57"/>
        <v>9.2000000000000011</v>
      </c>
      <c r="I364" s="106">
        <f t="shared" si="58"/>
        <v>8.4500000000000011</v>
      </c>
      <c r="J364" s="107">
        <f t="shared" si="59"/>
        <v>8.3000000000000007</v>
      </c>
      <c r="L364" s="186">
        <f t="shared" si="60"/>
        <v>9.5</v>
      </c>
      <c r="M364" s="186">
        <f t="shared" si="61"/>
        <v>8.5</v>
      </c>
      <c r="N364" s="186">
        <f t="shared" si="62"/>
        <v>8.5</v>
      </c>
      <c r="O364"/>
      <c r="P364"/>
      <c r="Q364" s="133">
        <f t="shared" si="63"/>
        <v>0.29999999999999893</v>
      </c>
      <c r="R364" s="222">
        <f t="shared" si="64"/>
        <v>3.2608695652173794E-2</v>
      </c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</row>
    <row r="365" spans="1:32" s="20" customFormat="1" x14ac:dyDescent="0.35">
      <c r="A365" s="127" t="s">
        <v>2756</v>
      </c>
      <c r="B365" s="21" t="s">
        <v>2757</v>
      </c>
      <c r="C365" s="21">
        <v>6</v>
      </c>
      <c r="D365" s="20">
        <v>0.7</v>
      </c>
      <c r="E365" s="135">
        <v>40</v>
      </c>
      <c r="F365" s="106">
        <v>7.85</v>
      </c>
      <c r="G365" s="105" t="s">
        <v>14140</v>
      </c>
      <c r="H365" s="106">
        <f t="shared" si="57"/>
        <v>15.05</v>
      </c>
      <c r="I365" s="106">
        <f t="shared" si="58"/>
        <v>13.8</v>
      </c>
      <c r="J365" s="107">
        <f t="shared" si="59"/>
        <v>13.55</v>
      </c>
      <c r="L365" s="186">
        <f t="shared" si="60"/>
        <v>15.5</v>
      </c>
      <c r="M365" s="186">
        <f t="shared" si="61"/>
        <v>13.95</v>
      </c>
      <c r="N365" s="186">
        <f t="shared" si="62"/>
        <v>13.95</v>
      </c>
      <c r="O365"/>
      <c r="P365"/>
      <c r="Q365" s="133">
        <f t="shared" si="63"/>
        <v>0.44999999999999929</v>
      </c>
      <c r="R365" s="222">
        <f t="shared" si="64"/>
        <v>2.9900332225913574E-2</v>
      </c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</row>
    <row r="366" spans="1:32" s="20" customFormat="1" x14ac:dyDescent="0.35">
      <c r="A366" s="127" t="s">
        <v>2760</v>
      </c>
      <c r="B366" s="21" t="s">
        <v>2761</v>
      </c>
      <c r="C366" s="21">
        <v>6</v>
      </c>
      <c r="D366" s="20">
        <v>0.7</v>
      </c>
      <c r="E366" s="135">
        <v>35</v>
      </c>
      <c r="F366" s="106">
        <v>6.65</v>
      </c>
      <c r="G366" s="22" t="s">
        <v>14140</v>
      </c>
      <c r="H366" s="106">
        <f t="shared" si="57"/>
        <v>13.100000000000001</v>
      </c>
      <c r="I366" s="106">
        <f t="shared" si="58"/>
        <v>12.05</v>
      </c>
      <c r="J366" s="107">
        <f t="shared" si="59"/>
        <v>11.850000000000001</v>
      </c>
      <c r="L366" s="186">
        <f t="shared" si="60"/>
        <v>13.5</v>
      </c>
      <c r="M366" s="186">
        <f t="shared" si="61"/>
        <v>12.5</v>
      </c>
      <c r="N366" s="186">
        <f t="shared" si="62"/>
        <v>11.95</v>
      </c>
      <c r="O366"/>
      <c r="P366"/>
      <c r="Q366" s="133">
        <f t="shared" si="63"/>
        <v>0.39999999999999858</v>
      </c>
      <c r="R366" s="222">
        <f t="shared" si="64"/>
        <v>3.0534351145038056E-2</v>
      </c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</row>
    <row r="367" spans="1:32" s="20" customFormat="1" x14ac:dyDescent="0.35">
      <c r="A367" s="127" t="s">
        <v>2778</v>
      </c>
      <c r="B367" s="21" t="s">
        <v>2779</v>
      </c>
      <c r="C367" s="21">
        <v>6</v>
      </c>
      <c r="D367" s="20">
        <v>0.7</v>
      </c>
      <c r="E367" s="135">
        <v>40</v>
      </c>
      <c r="F367" s="106">
        <v>21.5</v>
      </c>
      <c r="G367" s="22" t="s">
        <v>14157</v>
      </c>
      <c r="H367" s="106">
        <f t="shared" si="57"/>
        <v>31.700000000000003</v>
      </c>
      <c r="I367" s="106">
        <f t="shared" si="58"/>
        <v>29.1</v>
      </c>
      <c r="J367" s="107">
        <f t="shared" si="59"/>
        <v>28.55</v>
      </c>
      <c r="L367" s="186">
        <f t="shared" si="60"/>
        <v>31.95</v>
      </c>
      <c r="M367" s="186">
        <f t="shared" si="61"/>
        <v>29.5</v>
      </c>
      <c r="N367" s="186">
        <f t="shared" si="62"/>
        <v>28.95</v>
      </c>
      <c r="O367"/>
      <c r="P367"/>
      <c r="Q367" s="133">
        <f t="shared" si="63"/>
        <v>0.24999999999999645</v>
      </c>
      <c r="R367" s="222">
        <f t="shared" si="64"/>
        <v>7.8864353312301707E-3</v>
      </c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</row>
    <row r="368" spans="1:32" s="20" customFormat="1" x14ac:dyDescent="0.35">
      <c r="A368" s="127" t="s">
        <v>2790</v>
      </c>
      <c r="B368" s="21" t="s">
        <v>2791</v>
      </c>
      <c r="C368" s="21">
        <v>6</v>
      </c>
      <c r="D368" s="20">
        <v>0.7</v>
      </c>
      <c r="E368" s="135">
        <v>40</v>
      </c>
      <c r="F368" s="106">
        <v>85</v>
      </c>
      <c r="G368" s="22" t="s">
        <v>14157</v>
      </c>
      <c r="H368" s="106">
        <f t="shared" si="57"/>
        <v>109.15</v>
      </c>
      <c r="I368" s="106">
        <f t="shared" si="58"/>
        <v>100.2</v>
      </c>
      <c r="J368" s="107">
        <f t="shared" si="59"/>
        <v>98.4</v>
      </c>
      <c r="L368" s="186">
        <f t="shared" si="60"/>
        <v>109.5</v>
      </c>
      <c r="M368" s="186">
        <f t="shared" si="61"/>
        <v>100.5</v>
      </c>
      <c r="N368" s="186">
        <f t="shared" si="62"/>
        <v>98.5</v>
      </c>
      <c r="O368"/>
      <c r="P368"/>
      <c r="Q368" s="133">
        <f t="shared" si="63"/>
        <v>0.34999999999999432</v>
      </c>
      <c r="R368" s="222">
        <f t="shared" si="64"/>
        <v>3.2065964269353577E-3</v>
      </c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</row>
    <row r="369" spans="1:32" s="20" customFormat="1" x14ac:dyDescent="0.35">
      <c r="A369" s="127" t="s">
        <v>2798</v>
      </c>
      <c r="B369" s="21" t="s">
        <v>2795</v>
      </c>
      <c r="C369" s="21">
        <v>12</v>
      </c>
      <c r="D369" s="20">
        <v>1</v>
      </c>
      <c r="E369" s="135">
        <v>40</v>
      </c>
      <c r="F369" s="106">
        <v>7</v>
      </c>
      <c r="G369" s="22" t="s">
        <v>14150</v>
      </c>
      <c r="H369" s="106">
        <f t="shared" si="57"/>
        <v>15.5</v>
      </c>
      <c r="I369" s="106">
        <f t="shared" si="58"/>
        <v>14.25</v>
      </c>
      <c r="J369" s="107">
        <f t="shared" si="59"/>
        <v>14</v>
      </c>
      <c r="L369" s="186">
        <f t="shared" si="60"/>
        <v>15.95</v>
      </c>
      <c r="M369" s="186">
        <f t="shared" si="61"/>
        <v>14.5</v>
      </c>
      <c r="N369" s="186">
        <f t="shared" si="62"/>
        <v>14.5</v>
      </c>
      <c r="O369"/>
      <c r="P369"/>
      <c r="Q369" s="133">
        <f t="shared" si="63"/>
        <v>0.44999999999999929</v>
      </c>
      <c r="R369" s="222">
        <f t="shared" si="64"/>
        <v>2.9032258064516082E-2</v>
      </c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</row>
    <row r="370" spans="1:32" s="20" customFormat="1" x14ac:dyDescent="0.35">
      <c r="A370" s="127" t="s">
        <v>2801</v>
      </c>
      <c r="B370" s="21" t="s">
        <v>2802</v>
      </c>
      <c r="C370" s="21">
        <v>6</v>
      </c>
      <c r="D370" s="20">
        <v>0.7</v>
      </c>
      <c r="E370" s="135">
        <v>40</v>
      </c>
      <c r="F370" s="106">
        <v>12.5</v>
      </c>
      <c r="G370" s="22" t="s">
        <v>14150</v>
      </c>
      <c r="H370" s="106">
        <f t="shared" si="57"/>
        <v>20.700000000000003</v>
      </c>
      <c r="I370" s="106">
        <f t="shared" si="58"/>
        <v>19</v>
      </c>
      <c r="J370" s="107">
        <f t="shared" si="59"/>
        <v>18.650000000000002</v>
      </c>
      <c r="L370" s="186">
        <f t="shared" si="60"/>
        <v>20.95</v>
      </c>
      <c r="M370" s="186">
        <f t="shared" si="61"/>
        <v>19.5</v>
      </c>
      <c r="N370" s="186">
        <f t="shared" si="62"/>
        <v>18.95</v>
      </c>
      <c r="O370"/>
      <c r="P370"/>
      <c r="Q370" s="133">
        <f t="shared" si="63"/>
        <v>0.24999999999999645</v>
      </c>
      <c r="R370" s="222">
        <f t="shared" si="64"/>
        <v>1.2077294685990165E-2</v>
      </c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</row>
    <row r="371" spans="1:32" s="20" customFormat="1" x14ac:dyDescent="0.35">
      <c r="A371" s="127" t="s">
        <v>2806</v>
      </c>
      <c r="B371" s="21" t="s">
        <v>2807</v>
      </c>
      <c r="C371" s="21">
        <v>6</v>
      </c>
      <c r="D371" s="20">
        <v>0.7</v>
      </c>
      <c r="E371" s="135">
        <v>40</v>
      </c>
      <c r="F371" s="106">
        <v>18.5</v>
      </c>
      <c r="G371" s="22" t="s">
        <v>14144</v>
      </c>
      <c r="H371" s="106">
        <f t="shared" si="57"/>
        <v>28</v>
      </c>
      <c r="I371" s="106">
        <f t="shared" si="58"/>
        <v>25.75</v>
      </c>
      <c r="J371" s="107">
        <f t="shared" si="59"/>
        <v>25.25</v>
      </c>
      <c r="L371" s="186">
        <f t="shared" si="60"/>
        <v>28.5</v>
      </c>
      <c r="M371" s="186">
        <f t="shared" si="61"/>
        <v>25.95</v>
      </c>
      <c r="N371" s="186">
        <f t="shared" si="62"/>
        <v>25.5</v>
      </c>
      <c r="O371"/>
      <c r="P371"/>
      <c r="Q371" s="133">
        <f t="shared" si="63"/>
        <v>0.5</v>
      </c>
      <c r="R371" s="222">
        <f t="shared" si="64"/>
        <v>1.7857142857142856E-2</v>
      </c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</row>
    <row r="372" spans="1:32" s="20" customFormat="1" x14ac:dyDescent="0.35">
      <c r="A372" s="127" t="s">
        <v>2810</v>
      </c>
      <c r="B372" s="21" t="s">
        <v>2811</v>
      </c>
      <c r="C372" s="21">
        <v>6</v>
      </c>
      <c r="D372" s="20">
        <v>0.7</v>
      </c>
      <c r="E372" s="135">
        <v>40</v>
      </c>
      <c r="F372" s="106">
        <v>13.5</v>
      </c>
      <c r="G372" s="22" t="s">
        <v>14146</v>
      </c>
      <c r="H372" s="106">
        <f t="shared" si="57"/>
        <v>21.900000000000002</v>
      </c>
      <c r="I372" s="106">
        <f t="shared" si="58"/>
        <v>20.150000000000002</v>
      </c>
      <c r="J372" s="107">
        <f t="shared" si="59"/>
        <v>19.75</v>
      </c>
      <c r="L372" s="186">
        <f t="shared" si="60"/>
        <v>21.95</v>
      </c>
      <c r="M372" s="186">
        <f t="shared" si="61"/>
        <v>20.5</v>
      </c>
      <c r="N372" s="186">
        <f t="shared" si="62"/>
        <v>19.95</v>
      </c>
      <c r="O372"/>
      <c r="P372"/>
      <c r="Q372" s="133">
        <f t="shared" si="63"/>
        <v>4.9999999999997158E-2</v>
      </c>
      <c r="R372" s="222">
        <f t="shared" si="64"/>
        <v>2.2831050228309204E-3</v>
      </c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</row>
    <row r="373" spans="1:32" s="20" customFormat="1" x14ac:dyDescent="0.35">
      <c r="A373" s="127" t="s">
        <v>2814</v>
      </c>
      <c r="B373" s="21" t="s">
        <v>2815</v>
      </c>
      <c r="C373" s="21">
        <v>6</v>
      </c>
      <c r="D373" s="20">
        <v>0.7</v>
      </c>
      <c r="E373" s="135">
        <v>40</v>
      </c>
      <c r="F373" s="106">
        <v>13.75</v>
      </c>
      <c r="G373" s="22" t="s">
        <v>14146</v>
      </c>
      <c r="H373" s="106">
        <f t="shared" si="57"/>
        <v>22.25</v>
      </c>
      <c r="I373" s="106">
        <f t="shared" si="58"/>
        <v>20.400000000000002</v>
      </c>
      <c r="J373" s="107">
        <f t="shared" si="59"/>
        <v>20.05</v>
      </c>
      <c r="L373" s="186">
        <f t="shared" si="60"/>
        <v>22.5</v>
      </c>
      <c r="M373" s="186">
        <f t="shared" si="61"/>
        <v>20.5</v>
      </c>
      <c r="N373" s="186">
        <f t="shared" si="62"/>
        <v>20.5</v>
      </c>
      <c r="O373"/>
      <c r="P373"/>
      <c r="Q373" s="133">
        <f t="shared" si="63"/>
        <v>0.25</v>
      </c>
      <c r="R373" s="222">
        <f t="shared" si="64"/>
        <v>1.1235955056179775E-2</v>
      </c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</row>
    <row r="374" spans="1:32" s="20" customFormat="1" x14ac:dyDescent="0.35">
      <c r="A374" s="127" t="s">
        <v>2817</v>
      </c>
      <c r="B374" s="21" t="s">
        <v>2818</v>
      </c>
      <c r="C374" s="21">
        <v>3</v>
      </c>
      <c r="D374" s="20">
        <v>0.7</v>
      </c>
      <c r="E374" s="135">
        <v>40</v>
      </c>
      <c r="F374" s="106">
        <v>15.25</v>
      </c>
      <c r="G374" s="22" t="s">
        <v>14152</v>
      </c>
      <c r="H374" s="106">
        <f t="shared" si="57"/>
        <v>24.05</v>
      </c>
      <c r="I374" s="106">
        <f t="shared" si="58"/>
        <v>22.1</v>
      </c>
      <c r="J374" s="107">
        <f t="shared" si="59"/>
        <v>21.700000000000003</v>
      </c>
      <c r="L374" s="186">
        <f t="shared" si="60"/>
        <v>24.5</v>
      </c>
      <c r="M374" s="186">
        <f t="shared" si="61"/>
        <v>22.5</v>
      </c>
      <c r="N374" s="186">
        <f t="shared" si="62"/>
        <v>21.95</v>
      </c>
      <c r="O374"/>
      <c r="P374"/>
      <c r="Q374" s="133">
        <f t="shared" si="63"/>
        <v>0.44999999999999929</v>
      </c>
      <c r="R374" s="222">
        <f t="shared" si="64"/>
        <v>1.8711018711018681E-2</v>
      </c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</row>
    <row r="375" spans="1:32" s="20" customFormat="1" x14ac:dyDescent="0.35">
      <c r="A375" s="127" t="s">
        <v>2820</v>
      </c>
      <c r="B375" s="21" t="s">
        <v>2821</v>
      </c>
      <c r="C375" s="21">
        <v>6</v>
      </c>
      <c r="D375" s="20">
        <v>0.7</v>
      </c>
      <c r="E375" s="135">
        <v>37.5</v>
      </c>
      <c r="F375" s="106">
        <v>13.75</v>
      </c>
      <c r="G375" s="22" t="s">
        <v>14160</v>
      </c>
      <c r="H375" s="106">
        <f t="shared" si="57"/>
        <v>22</v>
      </c>
      <c r="I375" s="106">
        <f t="shared" si="58"/>
        <v>20.200000000000003</v>
      </c>
      <c r="J375" s="107">
        <f t="shared" si="59"/>
        <v>19.850000000000001</v>
      </c>
      <c r="L375" s="186">
        <f t="shared" si="60"/>
        <v>22.5</v>
      </c>
      <c r="M375" s="186">
        <f t="shared" si="61"/>
        <v>20.5</v>
      </c>
      <c r="N375" s="186">
        <f t="shared" si="62"/>
        <v>19.95</v>
      </c>
      <c r="O375"/>
      <c r="P375"/>
      <c r="Q375" s="133">
        <f t="shared" si="63"/>
        <v>0.5</v>
      </c>
      <c r="R375" s="222">
        <f t="shared" si="64"/>
        <v>2.2727272727272728E-2</v>
      </c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</row>
    <row r="376" spans="1:32" s="20" customFormat="1" x14ac:dyDescent="0.35">
      <c r="A376" s="127" t="s">
        <v>2824</v>
      </c>
      <c r="B376" s="21" t="s">
        <v>2825</v>
      </c>
      <c r="C376" s="21">
        <v>6</v>
      </c>
      <c r="D376" s="20">
        <v>0.7</v>
      </c>
      <c r="E376" s="135">
        <v>14.5</v>
      </c>
      <c r="F376" s="106">
        <v>13.5</v>
      </c>
      <c r="G376" s="22" t="s">
        <v>14148</v>
      </c>
      <c r="H376" s="106">
        <f t="shared" si="57"/>
        <v>19.650000000000002</v>
      </c>
      <c r="I376" s="106">
        <f t="shared" si="58"/>
        <v>18.05</v>
      </c>
      <c r="J376" s="107">
        <f t="shared" si="59"/>
        <v>17.75</v>
      </c>
      <c r="L376" s="186">
        <f t="shared" si="60"/>
        <v>19.95</v>
      </c>
      <c r="M376" s="186">
        <f t="shared" si="61"/>
        <v>18.5</v>
      </c>
      <c r="N376" s="186">
        <f t="shared" si="62"/>
        <v>17.95</v>
      </c>
      <c r="O376"/>
      <c r="P376"/>
      <c r="Q376" s="133">
        <f t="shared" si="63"/>
        <v>0.29999999999999716</v>
      </c>
      <c r="R376" s="222">
        <f t="shared" si="64"/>
        <v>1.5267175572518938E-2</v>
      </c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</row>
    <row r="377" spans="1:32" s="20" customFormat="1" x14ac:dyDescent="0.35">
      <c r="A377" s="127" t="s">
        <v>2828</v>
      </c>
      <c r="B377" s="21" t="s">
        <v>2829</v>
      </c>
      <c r="C377" s="21">
        <v>6</v>
      </c>
      <c r="D377" s="20">
        <v>0.7</v>
      </c>
      <c r="E377" s="135">
        <v>37.5</v>
      </c>
      <c r="F377" s="106">
        <v>13.5</v>
      </c>
      <c r="G377" s="22" t="s">
        <v>14141</v>
      </c>
      <c r="H377" s="106">
        <f t="shared" si="57"/>
        <v>21.700000000000003</v>
      </c>
      <c r="I377" s="106">
        <f t="shared" si="58"/>
        <v>19.950000000000003</v>
      </c>
      <c r="J377" s="107">
        <f t="shared" si="59"/>
        <v>19.55</v>
      </c>
      <c r="L377" s="186">
        <f t="shared" si="60"/>
        <v>21.95</v>
      </c>
      <c r="M377" s="186">
        <f t="shared" si="61"/>
        <v>19.95</v>
      </c>
      <c r="N377" s="186">
        <f t="shared" si="62"/>
        <v>19.95</v>
      </c>
      <c r="O377"/>
      <c r="P377"/>
      <c r="Q377" s="133">
        <f t="shared" si="63"/>
        <v>0.24999999999999645</v>
      </c>
      <c r="R377" s="222">
        <f t="shared" si="64"/>
        <v>1.1520737327188776E-2</v>
      </c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</row>
    <row r="378" spans="1:32" s="20" customFormat="1" x14ac:dyDescent="0.35">
      <c r="A378" s="127" t="s">
        <v>2844</v>
      </c>
      <c r="B378" s="21" t="s">
        <v>2840</v>
      </c>
      <c r="C378" s="21">
        <v>6</v>
      </c>
      <c r="D378" s="20">
        <v>1</v>
      </c>
      <c r="E378" s="135">
        <v>43</v>
      </c>
      <c r="F378" s="106">
        <v>42.5</v>
      </c>
      <c r="G378" s="22" t="s">
        <v>14145</v>
      </c>
      <c r="H378" s="106">
        <f t="shared" si="57"/>
        <v>59.2</v>
      </c>
      <c r="I378" s="106">
        <f t="shared" si="58"/>
        <v>54.35</v>
      </c>
      <c r="J378" s="107">
        <f t="shared" si="59"/>
        <v>53.400000000000006</v>
      </c>
      <c r="L378" s="186">
        <f t="shared" si="60"/>
        <v>59.5</v>
      </c>
      <c r="M378" s="186">
        <f t="shared" si="61"/>
        <v>54.5</v>
      </c>
      <c r="N378" s="186">
        <f t="shared" si="62"/>
        <v>53.5</v>
      </c>
      <c r="O378"/>
      <c r="P378"/>
      <c r="Q378" s="133">
        <f t="shared" si="63"/>
        <v>0.29999999999999716</v>
      </c>
      <c r="R378" s="222">
        <f t="shared" si="64"/>
        <v>5.0675675675675193E-3</v>
      </c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</row>
    <row r="379" spans="1:32" s="20" customFormat="1" x14ac:dyDescent="0.35">
      <c r="A379" s="127" t="s">
        <v>14854</v>
      </c>
      <c r="B379" s="21" t="s">
        <v>14855</v>
      </c>
      <c r="C379" s="21">
        <v>6</v>
      </c>
      <c r="D379" s="20">
        <v>0.7</v>
      </c>
      <c r="E379" s="135">
        <v>43</v>
      </c>
      <c r="F379" s="106">
        <v>36.1</v>
      </c>
      <c r="G379" s="22" t="s">
        <v>14145</v>
      </c>
      <c r="H379" s="106">
        <f t="shared" si="57"/>
        <v>49.75</v>
      </c>
      <c r="I379" s="106">
        <f t="shared" si="58"/>
        <v>45.7</v>
      </c>
      <c r="J379" s="107">
        <f t="shared" si="59"/>
        <v>44.85</v>
      </c>
      <c r="L379" s="186">
        <f t="shared" si="60"/>
        <v>49.95</v>
      </c>
      <c r="M379" s="186">
        <f t="shared" si="61"/>
        <v>45.95</v>
      </c>
      <c r="N379" s="186">
        <f t="shared" si="62"/>
        <v>44.95</v>
      </c>
      <c r="O379"/>
      <c r="P379"/>
      <c r="Q379" s="133">
        <f t="shared" si="63"/>
        <v>0.20000000000000284</v>
      </c>
      <c r="R379" s="222">
        <f t="shared" si="64"/>
        <v>4.0201005025126196E-3</v>
      </c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</row>
    <row r="380" spans="1:32" s="20" customFormat="1" x14ac:dyDescent="0.35">
      <c r="A380" s="127" t="s">
        <v>2855</v>
      </c>
      <c r="B380" s="21" t="s">
        <v>2856</v>
      </c>
      <c r="C380" s="21">
        <v>6</v>
      </c>
      <c r="D380" s="20">
        <v>0.7</v>
      </c>
      <c r="E380" s="135">
        <v>43</v>
      </c>
      <c r="F380" s="106">
        <v>26</v>
      </c>
      <c r="G380" s="22" t="s">
        <v>14145</v>
      </c>
      <c r="H380" s="106">
        <f t="shared" si="57"/>
        <v>37.450000000000003</v>
      </c>
      <c r="I380" s="106">
        <f t="shared" si="58"/>
        <v>34.35</v>
      </c>
      <c r="J380" s="107">
        <f t="shared" si="59"/>
        <v>33.75</v>
      </c>
      <c r="L380" s="186">
        <f t="shared" si="60"/>
        <v>37.5</v>
      </c>
      <c r="M380" s="186">
        <f t="shared" si="61"/>
        <v>34.5</v>
      </c>
      <c r="N380" s="186">
        <f t="shared" si="62"/>
        <v>33.950000000000003</v>
      </c>
      <c r="O380"/>
      <c r="P380"/>
      <c r="Q380" s="133">
        <f t="shared" si="63"/>
        <v>4.9999999999997158E-2</v>
      </c>
      <c r="R380" s="222">
        <f t="shared" si="64"/>
        <v>1.335113484646119E-3</v>
      </c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</row>
    <row r="381" spans="1:32" s="20" customFormat="1" x14ac:dyDescent="0.35">
      <c r="A381" s="127" t="s">
        <v>2863</v>
      </c>
      <c r="B381" s="21" t="s">
        <v>2864</v>
      </c>
      <c r="C381" s="21">
        <v>6</v>
      </c>
      <c r="D381" s="20">
        <v>0.7</v>
      </c>
      <c r="E381" s="135">
        <v>40</v>
      </c>
      <c r="F381" s="106">
        <v>7.35</v>
      </c>
      <c r="G381" s="22" t="s">
        <v>14168</v>
      </c>
      <c r="H381" s="106">
        <f t="shared" si="57"/>
        <v>14.4</v>
      </c>
      <c r="I381" s="106">
        <f t="shared" si="58"/>
        <v>13.25</v>
      </c>
      <c r="J381" s="107">
        <f t="shared" si="59"/>
        <v>13</v>
      </c>
      <c r="L381" s="186">
        <f t="shared" si="60"/>
        <v>14.5</v>
      </c>
      <c r="M381" s="186">
        <f t="shared" si="61"/>
        <v>13.5</v>
      </c>
      <c r="N381" s="186">
        <f t="shared" si="62"/>
        <v>13.5</v>
      </c>
      <c r="O381"/>
      <c r="P381"/>
      <c r="Q381" s="133">
        <f t="shared" si="63"/>
        <v>9.9999999999999645E-2</v>
      </c>
      <c r="R381" s="222">
        <f t="shared" si="64"/>
        <v>6.9444444444444198E-3</v>
      </c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</row>
    <row r="382" spans="1:32" s="20" customFormat="1" x14ac:dyDescent="0.35">
      <c r="A382" s="127" t="s">
        <v>2866</v>
      </c>
      <c r="B382" s="21" t="s">
        <v>2867</v>
      </c>
      <c r="C382" s="21">
        <v>6</v>
      </c>
      <c r="D382" s="20">
        <v>0.7</v>
      </c>
      <c r="E382" s="135">
        <v>58.1</v>
      </c>
      <c r="F382" s="106">
        <v>315</v>
      </c>
      <c r="G382" s="22" t="s">
        <v>14145</v>
      </c>
      <c r="H382" s="106">
        <f t="shared" si="57"/>
        <v>391.35</v>
      </c>
      <c r="I382" s="106">
        <f t="shared" si="58"/>
        <v>359.3</v>
      </c>
      <c r="J382" s="107">
        <f t="shared" si="59"/>
        <v>352.85</v>
      </c>
      <c r="L382" s="186">
        <f t="shared" si="60"/>
        <v>391.5</v>
      </c>
      <c r="M382" s="186">
        <f t="shared" si="61"/>
        <v>359.5</v>
      </c>
      <c r="N382" s="186">
        <f t="shared" si="62"/>
        <v>352.95</v>
      </c>
      <c r="O382"/>
      <c r="P382"/>
      <c r="Q382" s="133">
        <f t="shared" si="63"/>
        <v>0.14999999999997726</v>
      </c>
      <c r="R382" s="222">
        <f t="shared" si="64"/>
        <v>3.8328861632803691E-4</v>
      </c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</row>
    <row r="383" spans="1:32" s="20" customFormat="1" x14ac:dyDescent="0.35">
      <c r="A383" s="127" t="s">
        <v>2870</v>
      </c>
      <c r="B383" s="21" t="s">
        <v>2871</v>
      </c>
      <c r="C383" s="21">
        <v>12</v>
      </c>
      <c r="D383" s="20">
        <v>1</v>
      </c>
      <c r="E383" s="135">
        <v>40</v>
      </c>
      <c r="F383" s="106">
        <v>8.1999999999999993</v>
      </c>
      <c r="G383" s="22" t="s">
        <v>14144</v>
      </c>
      <c r="H383" s="106">
        <f t="shared" si="57"/>
        <v>16.95</v>
      </c>
      <c r="I383" s="106">
        <f t="shared" si="58"/>
        <v>15.600000000000001</v>
      </c>
      <c r="J383" s="107">
        <f t="shared" si="59"/>
        <v>15.3</v>
      </c>
      <c r="L383" s="186">
        <f t="shared" si="60"/>
        <v>16.95</v>
      </c>
      <c r="M383" s="186">
        <f t="shared" si="61"/>
        <v>15.95</v>
      </c>
      <c r="N383" s="186">
        <f t="shared" si="62"/>
        <v>15.5</v>
      </c>
      <c r="O383"/>
      <c r="P383"/>
      <c r="Q383" s="133">
        <f t="shared" si="63"/>
        <v>0</v>
      </c>
      <c r="R383" s="222">
        <f t="shared" si="64"/>
        <v>0</v>
      </c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</row>
    <row r="384" spans="1:32" s="20" customFormat="1" x14ac:dyDescent="0.35">
      <c r="A384" s="127" t="s">
        <v>2874</v>
      </c>
      <c r="B384" s="21" t="s">
        <v>2875</v>
      </c>
      <c r="C384" s="21">
        <v>6</v>
      </c>
      <c r="D384" s="20">
        <v>0.7</v>
      </c>
      <c r="E384" s="135">
        <v>40</v>
      </c>
      <c r="F384" s="106">
        <v>4.8</v>
      </c>
      <c r="G384" s="22" t="s">
        <v>14144</v>
      </c>
      <c r="H384" s="106">
        <f t="shared" si="57"/>
        <v>11.3</v>
      </c>
      <c r="I384" s="106">
        <f t="shared" si="58"/>
        <v>10.4</v>
      </c>
      <c r="J384" s="107">
        <f t="shared" si="59"/>
        <v>10.200000000000001</v>
      </c>
      <c r="L384" s="186">
        <f t="shared" si="60"/>
        <v>11.5</v>
      </c>
      <c r="M384" s="186">
        <f t="shared" si="61"/>
        <v>10.5</v>
      </c>
      <c r="N384" s="186">
        <f t="shared" si="62"/>
        <v>10.5</v>
      </c>
      <c r="O384"/>
      <c r="P384"/>
      <c r="Q384" s="133">
        <f t="shared" si="63"/>
        <v>0.19999999999999929</v>
      </c>
      <c r="R384" s="222">
        <f t="shared" si="64"/>
        <v>1.7699115044247725E-2</v>
      </c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</row>
    <row r="385" spans="1:32" s="20" customFormat="1" x14ac:dyDescent="0.35">
      <c r="A385" s="127" t="s">
        <v>2879</v>
      </c>
      <c r="B385" s="21" t="s">
        <v>2880</v>
      </c>
      <c r="C385" s="21">
        <v>12</v>
      </c>
      <c r="D385" s="20">
        <v>1</v>
      </c>
      <c r="E385" s="135">
        <v>40</v>
      </c>
      <c r="F385" s="106">
        <v>5.7</v>
      </c>
      <c r="G385" s="22" t="s">
        <v>14144</v>
      </c>
      <c r="H385" s="106">
        <f t="shared" si="57"/>
        <v>13.9</v>
      </c>
      <c r="I385" s="106">
        <f t="shared" si="58"/>
        <v>12.8</v>
      </c>
      <c r="J385" s="107">
        <f t="shared" si="59"/>
        <v>12.55</v>
      </c>
      <c r="L385" s="186">
        <f t="shared" si="60"/>
        <v>13.95</v>
      </c>
      <c r="M385" s="186">
        <f t="shared" si="61"/>
        <v>12.95</v>
      </c>
      <c r="N385" s="186">
        <f t="shared" si="62"/>
        <v>12.95</v>
      </c>
      <c r="O385"/>
      <c r="P385"/>
      <c r="Q385" s="133">
        <f t="shared" si="63"/>
        <v>4.9999999999998934E-2</v>
      </c>
      <c r="R385" s="222">
        <f t="shared" si="64"/>
        <v>3.5971223021581968E-3</v>
      </c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</row>
    <row r="386" spans="1:32" s="20" customFormat="1" x14ac:dyDescent="0.35">
      <c r="A386" s="127" t="s">
        <v>2894</v>
      </c>
      <c r="B386" s="21" t="s">
        <v>2888</v>
      </c>
      <c r="C386" s="21">
        <v>6</v>
      </c>
      <c r="D386" s="20">
        <v>1</v>
      </c>
      <c r="E386" s="135">
        <v>35</v>
      </c>
      <c r="F386" s="106">
        <v>6.5</v>
      </c>
      <c r="G386" s="22" t="s">
        <v>14144</v>
      </c>
      <c r="H386" s="106">
        <f t="shared" si="57"/>
        <v>14.25</v>
      </c>
      <c r="I386" s="106">
        <f t="shared" si="58"/>
        <v>13.100000000000001</v>
      </c>
      <c r="J386" s="107">
        <f t="shared" si="59"/>
        <v>12.850000000000001</v>
      </c>
      <c r="L386" s="186">
        <f t="shared" si="60"/>
        <v>14.5</v>
      </c>
      <c r="M386" s="186">
        <f t="shared" si="61"/>
        <v>13.5</v>
      </c>
      <c r="N386" s="186">
        <f t="shared" si="62"/>
        <v>12.95</v>
      </c>
      <c r="O386"/>
      <c r="P386"/>
      <c r="Q386" s="133">
        <f t="shared" si="63"/>
        <v>0.25</v>
      </c>
      <c r="R386" s="222">
        <f t="shared" si="64"/>
        <v>1.7543859649122806E-2</v>
      </c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</row>
    <row r="387" spans="1:32" s="20" customFormat="1" x14ac:dyDescent="0.35">
      <c r="A387" s="127" t="s">
        <v>2896</v>
      </c>
      <c r="B387" s="21" t="s">
        <v>2897</v>
      </c>
      <c r="C387" s="21">
        <v>6</v>
      </c>
      <c r="D387" s="20">
        <v>1.5</v>
      </c>
      <c r="E387" s="135">
        <v>35</v>
      </c>
      <c r="F387" s="106">
        <v>10.7</v>
      </c>
      <c r="G387" s="22" t="s">
        <v>14144</v>
      </c>
      <c r="H387" s="106">
        <f t="shared" si="57"/>
        <v>21.6</v>
      </c>
      <c r="I387" s="106">
        <f t="shared" si="58"/>
        <v>19.850000000000001</v>
      </c>
      <c r="J387" s="107">
        <f t="shared" si="59"/>
        <v>19.5</v>
      </c>
      <c r="L387" s="186">
        <f t="shared" si="60"/>
        <v>21.95</v>
      </c>
      <c r="M387" s="186">
        <f t="shared" si="61"/>
        <v>19.95</v>
      </c>
      <c r="N387" s="186">
        <f t="shared" si="62"/>
        <v>19.95</v>
      </c>
      <c r="O387"/>
      <c r="P387"/>
      <c r="Q387" s="133">
        <f t="shared" si="63"/>
        <v>0.34999999999999787</v>
      </c>
      <c r="R387" s="222">
        <f t="shared" si="64"/>
        <v>1.6203703703703606E-2</v>
      </c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</row>
    <row r="388" spans="1:32" s="20" customFormat="1" x14ac:dyDescent="0.35">
      <c r="A388" s="127" t="s">
        <v>2907</v>
      </c>
      <c r="B388" s="21" t="s">
        <v>2908</v>
      </c>
      <c r="C388" s="21">
        <v>6</v>
      </c>
      <c r="D388" s="20">
        <v>0.7</v>
      </c>
      <c r="E388" s="135">
        <v>25</v>
      </c>
      <c r="F388" s="106">
        <v>6.5</v>
      </c>
      <c r="G388" s="22" t="s">
        <v>14161</v>
      </c>
      <c r="H388" s="106">
        <f t="shared" si="57"/>
        <v>12.05</v>
      </c>
      <c r="I388" s="106">
        <f t="shared" si="58"/>
        <v>11.05</v>
      </c>
      <c r="J388" s="107">
        <f t="shared" si="59"/>
        <v>10.850000000000001</v>
      </c>
      <c r="L388" s="186">
        <f t="shared" si="60"/>
        <v>12.5</v>
      </c>
      <c r="M388" s="186">
        <f t="shared" si="61"/>
        <v>11.5</v>
      </c>
      <c r="N388" s="186">
        <f t="shared" si="62"/>
        <v>10.95</v>
      </c>
      <c r="O388"/>
      <c r="P388"/>
      <c r="Q388" s="133">
        <f t="shared" si="63"/>
        <v>0.44999999999999929</v>
      </c>
      <c r="R388" s="222">
        <f t="shared" si="64"/>
        <v>3.7344398340248899E-2</v>
      </c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</row>
    <row r="389" spans="1:32" s="20" customFormat="1" x14ac:dyDescent="0.35">
      <c r="A389" s="127" t="s">
        <v>2915</v>
      </c>
      <c r="B389" s="21" t="s">
        <v>2912</v>
      </c>
      <c r="C389" s="21">
        <v>6</v>
      </c>
      <c r="D389" s="20">
        <v>1</v>
      </c>
      <c r="E389" s="135">
        <v>37.5</v>
      </c>
      <c r="F389" s="106">
        <v>5.9</v>
      </c>
      <c r="G389" s="22" t="s">
        <v>14160</v>
      </c>
      <c r="H389" s="106">
        <f t="shared" si="57"/>
        <v>13.850000000000001</v>
      </c>
      <c r="I389" s="106">
        <f t="shared" si="58"/>
        <v>12.700000000000001</v>
      </c>
      <c r="J389" s="107">
        <f t="shared" si="59"/>
        <v>12.5</v>
      </c>
      <c r="L389" s="186">
        <f t="shared" si="60"/>
        <v>13.95</v>
      </c>
      <c r="M389" s="186">
        <f t="shared" si="61"/>
        <v>12.95</v>
      </c>
      <c r="N389" s="186">
        <f t="shared" si="62"/>
        <v>12.95</v>
      </c>
      <c r="O389"/>
      <c r="P389"/>
      <c r="Q389" s="133">
        <f t="shared" si="63"/>
        <v>9.9999999999997868E-2</v>
      </c>
      <c r="R389" s="222">
        <f t="shared" si="64"/>
        <v>7.2202166064980399E-3</v>
      </c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</row>
    <row r="390" spans="1:32" s="20" customFormat="1" x14ac:dyDescent="0.35">
      <c r="A390" s="127" t="s">
        <v>2922</v>
      </c>
      <c r="B390" s="21" t="s">
        <v>2923</v>
      </c>
      <c r="C390" s="21">
        <v>4</v>
      </c>
      <c r="D390" s="20">
        <v>0.7</v>
      </c>
      <c r="E390" s="135">
        <v>40</v>
      </c>
      <c r="F390" s="106">
        <v>12.1</v>
      </c>
      <c r="G390" s="22" t="s">
        <v>14144</v>
      </c>
      <c r="H390" s="106">
        <f t="shared" si="57"/>
        <v>20.200000000000003</v>
      </c>
      <c r="I390" s="106">
        <f t="shared" si="58"/>
        <v>18.55</v>
      </c>
      <c r="J390" s="107">
        <f t="shared" si="59"/>
        <v>18.25</v>
      </c>
      <c r="L390" s="186">
        <f t="shared" si="60"/>
        <v>20.5</v>
      </c>
      <c r="M390" s="186">
        <f t="shared" si="61"/>
        <v>18.95</v>
      </c>
      <c r="N390" s="186">
        <f t="shared" si="62"/>
        <v>18.5</v>
      </c>
      <c r="O390"/>
      <c r="P390"/>
      <c r="Q390" s="133">
        <f t="shared" si="63"/>
        <v>0.29999999999999716</v>
      </c>
      <c r="R390" s="222">
        <f t="shared" si="64"/>
        <v>1.4851485148514709E-2</v>
      </c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</row>
    <row r="391" spans="1:32" s="20" customFormat="1" x14ac:dyDescent="0.35">
      <c r="A391" s="127" t="s">
        <v>2927</v>
      </c>
      <c r="B391" s="21" t="s">
        <v>2928</v>
      </c>
      <c r="C391" s="21">
        <v>4</v>
      </c>
      <c r="D391" s="20">
        <v>0.7</v>
      </c>
      <c r="E391" s="135">
        <v>40</v>
      </c>
      <c r="F391" s="106">
        <v>12.1</v>
      </c>
      <c r="G391" s="22" t="s">
        <v>14144</v>
      </c>
      <c r="H391" s="106">
        <f t="shared" si="57"/>
        <v>20.200000000000003</v>
      </c>
      <c r="I391" s="106">
        <f t="shared" si="58"/>
        <v>18.55</v>
      </c>
      <c r="J391" s="107">
        <f t="shared" si="59"/>
        <v>18.25</v>
      </c>
      <c r="L391" s="186">
        <f t="shared" si="60"/>
        <v>20.5</v>
      </c>
      <c r="M391" s="186">
        <f t="shared" si="61"/>
        <v>18.95</v>
      </c>
      <c r="N391" s="186">
        <f t="shared" si="62"/>
        <v>18.5</v>
      </c>
      <c r="O391"/>
      <c r="P391"/>
      <c r="Q391" s="133">
        <f t="shared" si="63"/>
        <v>0.29999999999999716</v>
      </c>
      <c r="R391" s="222">
        <f t="shared" si="64"/>
        <v>1.4851485148514709E-2</v>
      </c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</row>
    <row r="392" spans="1:32" s="20" customFormat="1" x14ac:dyDescent="0.35">
      <c r="A392" s="127" t="s">
        <v>2931</v>
      </c>
      <c r="B392" s="21" t="s">
        <v>2932</v>
      </c>
      <c r="C392" s="21">
        <v>6</v>
      </c>
      <c r="D392" s="20">
        <v>0.5</v>
      </c>
      <c r="E392" s="135">
        <v>24</v>
      </c>
      <c r="F392" s="106">
        <v>12.25</v>
      </c>
      <c r="G392" s="22" t="s">
        <v>14141</v>
      </c>
      <c r="H392" s="106">
        <f t="shared" si="57"/>
        <v>18.400000000000002</v>
      </c>
      <c r="I392" s="106">
        <f t="shared" si="58"/>
        <v>16.850000000000001</v>
      </c>
      <c r="J392" s="107">
        <f t="shared" si="59"/>
        <v>16.55</v>
      </c>
      <c r="L392" s="186">
        <f t="shared" si="60"/>
        <v>18.5</v>
      </c>
      <c r="M392" s="186">
        <f t="shared" si="61"/>
        <v>16.95</v>
      </c>
      <c r="N392" s="186">
        <f t="shared" si="62"/>
        <v>16.95</v>
      </c>
      <c r="O392"/>
      <c r="P392"/>
      <c r="Q392" s="133">
        <f t="shared" si="63"/>
        <v>9.9999999999997868E-2</v>
      </c>
      <c r="R392" s="222">
        <f t="shared" si="64"/>
        <v>5.4347826086955358E-3</v>
      </c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</row>
    <row r="393" spans="1:32" s="20" customFormat="1" x14ac:dyDescent="0.35">
      <c r="A393" s="127" t="s">
        <v>2935</v>
      </c>
      <c r="B393" s="21" t="s">
        <v>2936</v>
      </c>
      <c r="C393" s="21">
        <v>6</v>
      </c>
      <c r="D393" s="20">
        <v>0.7</v>
      </c>
      <c r="E393" s="135">
        <v>40</v>
      </c>
      <c r="F393" s="106">
        <v>15.75</v>
      </c>
      <c r="G393" s="22" t="s">
        <v>14159</v>
      </c>
      <c r="H393" s="106">
        <f t="shared" si="57"/>
        <v>24.650000000000002</v>
      </c>
      <c r="I393" s="106">
        <f t="shared" si="58"/>
        <v>22.650000000000002</v>
      </c>
      <c r="J393" s="107">
        <f t="shared" si="59"/>
        <v>22.25</v>
      </c>
      <c r="L393" s="186">
        <f t="shared" si="60"/>
        <v>24.95</v>
      </c>
      <c r="M393" s="186">
        <f t="shared" si="61"/>
        <v>22.95</v>
      </c>
      <c r="N393" s="186">
        <f t="shared" si="62"/>
        <v>22.5</v>
      </c>
      <c r="O393"/>
      <c r="P393"/>
      <c r="Q393" s="133">
        <f t="shared" si="63"/>
        <v>0.29999999999999716</v>
      </c>
      <c r="R393" s="222">
        <f t="shared" si="64"/>
        <v>1.2170385395537409E-2</v>
      </c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</row>
    <row r="394" spans="1:32" s="20" customFormat="1" x14ac:dyDescent="0.35">
      <c r="A394" s="127" t="s">
        <v>2950</v>
      </c>
      <c r="B394" s="21" t="s">
        <v>2947</v>
      </c>
      <c r="C394" s="21">
        <v>6</v>
      </c>
      <c r="D394" s="20">
        <v>0.7</v>
      </c>
      <c r="E394" s="135">
        <v>55.5</v>
      </c>
      <c r="F394" s="106">
        <v>87.5</v>
      </c>
      <c r="G394" s="22" t="s">
        <v>14145</v>
      </c>
      <c r="H394" s="106">
        <f t="shared" si="57"/>
        <v>113.55000000000001</v>
      </c>
      <c r="I394" s="106">
        <f t="shared" si="58"/>
        <v>104.25</v>
      </c>
      <c r="J394" s="107">
        <f t="shared" si="59"/>
        <v>102.4</v>
      </c>
      <c r="L394" s="186">
        <f t="shared" si="60"/>
        <v>113.95</v>
      </c>
      <c r="M394" s="186">
        <f t="shared" si="61"/>
        <v>104.5</v>
      </c>
      <c r="N394" s="186">
        <f t="shared" si="62"/>
        <v>102.5</v>
      </c>
      <c r="O394"/>
      <c r="P394"/>
      <c r="Q394" s="133">
        <f t="shared" si="63"/>
        <v>0.39999999999999147</v>
      </c>
      <c r="R394" s="222">
        <f t="shared" si="64"/>
        <v>3.5226772346982952E-3</v>
      </c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</row>
    <row r="395" spans="1:32" s="20" customFormat="1" x14ac:dyDescent="0.35">
      <c r="A395" s="127" t="s">
        <v>2953</v>
      </c>
      <c r="B395" s="21" t="s">
        <v>2954</v>
      </c>
      <c r="C395" s="21">
        <v>6</v>
      </c>
      <c r="D395" s="20">
        <v>0.7</v>
      </c>
      <c r="E395" s="135">
        <v>40</v>
      </c>
      <c r="F395" s="106">
        <v>42</v>
      </c>
      <c r="G395" s="22" t="s">
        <v>14145</v>
      </c>
      <c r="H395" s="106">
        <f t="shared" si="57"/>
        <v>56.7</v>
      </c>
      <c r="I395" s="106">
        <f t="shared" si="58"/>
        <v>52.050000000000004</v>
      </c>
      <c r="J395" s="107">
        <f t="shared" si="59"/>
        <v>51.1</v>
      </c>
      <c r="L395" s="186">
        <f t="shared" si="60"/>
        <v>56.95</v>
      </c>
      <c r="M395" s="186">
        <f t="shared" si="61"/>
        <v>52.5</v>
      </c>
      <c r="N395" s="186">
        <f t="shared" si="62"/>
        <v>51.5</v>
      </c>
      <c r="O395"/>
      <c r="P395"/>
      <c r="Q395" s="133">
        <f t="shared" si="63"/>
        <v>0.25</v>
      </c>
      <c r="R395" s="222">
        <f t="shared" si="64"/>
        <v>4.4091710758377423E-3</v>
      </c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</row>
    <row r="396" spans="1:32" s="20" customFormat="1" x14ac:dyDescent="0.35">
      <c r="A396" s="127" t="s">
        <v>2961</v>
      </c>
      <c r="B396" s="21" t="s">
        <v>2962</v>
      </c>
      <c r="C396" s="21">
        <v>6</v>
      </c>
      <c r="D396" s="20">
        <v>0.7</v>
      </c>
      <c r="E396" s="135">
        <v>40</v>
      </c>
      <c r="F396" s="106">
        <v>22.2</v>
      </c>
      <c r="G396" s="22" t="s">
        <v>14145</v>
      </c>
      <c r="H396" s="106">
        <f t="shared" ref="H396:H459" si="65">IF(B396="","",CEILING((F396+(10.3552*D396*E396)/100+1.5+0.05)*1.22,0.05))</f>
        <v>32.550000000000004</v>
      </c>
      <c r="I396" s="106">
        <f t="shared" ref="I396:I459" si="66">IF(B396="","",CEILING((F396+(10.3552*D396*E396)/100+1.5+0.05)*1.12,0.05))</f>
        <v>29.85</v>
      </c>
      <c r="J396" s="107">
        <f t="shared" ref="J396:J459" si="67">IF(B396="","",CEILING((F396+(10.3552*D396*E396)/100+1.5+0.05)*1.1,0.05))</f>
        <v>29.35</v>
      </c>
      <c r="L396" s="186">
        <f t="shared" si="60"/>
        <v>32.950000000000003</v>
      </c>
      <c r="M396" s="186">
        <f t="shared" si="61"/>
        <v>29.95</v>
      </c>
      <c r="N396" s="186">
        <f t="shared" si="62"/>
        <v>29.5</v>
      </c>
      <c r="O396"/>
      <c r="P396"/>
      <c r="Q396" s="133">
        <f t="shared" si="63"/>
        <v>0.39999999999999858</v>
      </c>
      <c r="R396" s="222">
        <f t="shared" si="64"/>
        <v>1.2288786482334824E-2</v>
      </c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</row>
    <row r="397" spans="1:32" s="20" customFormat="1" x14ac:dyDescent="0.35">
      <c r="A397" s="127" t="s">
        <v>2965</v>
      </c>
      <c r="B397" s="21" t="s">
        <v>2966</v>
      </c>
      <c r="C397" s="21">
        <v>6</v>
      </c>
      <c r="D397" s="20">
        <v>0.7</v>
      </c>
      <c r="E397" s="135">
        <v>40</v>
      </c>
      <c r="F397" s="106">
        <v>21.9</v>
      </c>
      <c r="G397" s="22" t="s">
        <v>14145</v>
      </c>
      <c r="H397" s="106">
        <f t="shared" si="65"/>
        <v>32.15</v>
      </c>
      <c r="I397" s="106">
        <f t="shared" si="66"/>
        <v>29.55</v>
      </c>
      <c r="J397" s="107">
        <f t="shared" si="67"/>
        <v>29</v>
      </c>
      <c r="L397" s="186">
        <f t="shared" si="60"/>
        <v>32.5</v>
      </c>
      <c r="M397" s="186">
        <f t="shared" si="61"/>
        <v>29.95</v>
      </c>
      <c r="N397" s="186">
        <f t="shared" si="62"/>
        <v>29.5</v>
      </c>
      <c r="O397"/>
      <c r="P397"/>
      <c r="Q397" s="133">
        <f t="shared" si="63"/>
        <v>0.35000000000000142</v>
      </c>
      <c r="R397" s="222">
        <f t="shared" si="64"/>
        <v>1.0886469673405955E-2</v>
      </c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</row>
    <row r="398" spans="1:32" s="20" customFormat="1" x14ac:dyDescent="0.35">
      <c r="A398" s="127" t="s">
        <v>2969</v>
      </c>
      <c r="B398" s="21" t="s">
        <v>2970</v>
      </c>
      <c r="C398" s="21">
        <v>6</v>
      </c>
      <c r="D398" s="20">
        <v>0.7</v>
      </c>
      <c r="E398" s="135">
        <v>40</v>
      </c>
      <c r="F398" s="106">
        <v>13.25</v>
      </c>
      <c r="G398" s="22" t="s">
        <v>14159</v>
      </c>
      <c r="H398" s="106">
        <f t="shared" si="65"/>
        <v>21.6</v>
      </c>
      <c r="I398" s="106">
        <f t="shared" si="66"/>
        <v>19.850000000000001</v>
      </c>
      <c r="J398" s="107">
        <f t="shared" si="67"/>
        <v>19.5</v>
      </c>
      <c r="L398" s="186">
        <f t="shared" si="60"/>
        <v>21.95</v>
      </c>
      <c r="M398" s="186">
        <f t="shared" si="61"/>
        <v>19.95</v>
      </c>
      <c r="N398" s="186">
        <f t="shared" si="62"/>
        <v>19.95</v>
      </c>
      <c r="O398"/>
      <c r="P398"/>
      <c r="Q398" s="133">
        <f t="shared" si="63"/>
        <v>0.34999999999999787</v>
      </c>
      <c r="R398" s="222">
        <f t="shared" si="64"/>
        <v>1.6203703703703606E-2</v>
      </c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</row>
    <row r="399" spans="1:32" s="20" customFormat="1" x14ac:dyDescent="0.35">
      <c r="A399" s="127" t="s">
        <v>2973</v>
      </c>
      <c r="B399" s="21" t="s">
        <v>2974</v>
      </c>
      <c r="C399" s="21">
        <v>4</v>
      </c>
      <c r="D399" s="20">
        <v>0.7</v>
      </c>
      <c r="E399" s="135">
        <v>41.1</v>
      </c>
      <c r="F399" s="106">
        <v>74.5</v>
      </c>
      <c r="G399" s="22" t="s">
        <v>14159</v>
      </c>
      <c r="H399" s="106">
        <f t="shared" si="65"/>
        <v>96.45</v>
      </c>
      <c r="I399" s="106">
        <f t="shared" si="66"/>
        <v>88.550000000000011</v>
      </c>
      <c r="J399" s="107">
        <f t="shared" si="67"/>
        <v>86.95</v>
      </c>
      <c r="L399" s="186">
        <f t="shared" si="60"/>
        <v>96.5</v>
      </c>
      <c r="M399" s="186">
        <f t="shared" si="61"/>
        <v>88.95</v>
      </c>
      <c r="N399" s="186">
        <f t="shared" si="62"/>
        <v>86.95</v>
      </c>
      <c r="O399"/>
      <c r="P399"/>
      <c r="Q399" s="133">
        <f t="shared" si="63"/>
        <v>4.9999999999997158E-2</v>
      </c>
      <c r="R399" s="222">
        <f t="shared" si="64"/>
        <v>5.1840331778120431E-4</v>
      </c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</row>
    <row r="400" spans="1:32" s="20" customFormat="1" x14ac:dyDescent="0.35">
      <c r="A400" s="127" t="s">
        <v>2977</v>
      </c>
      <c r="B400" s="21" t="s">
        <v>2978</v>
      </c>
      <c r="C400" s="21">
        <v>6</v>
      </c>
      <c r="D400" s="20">
        <v>0.7</v>
      </c>
      <c r="E400" s="135">
        <v>40.299999999999997</v>
      </c>
      <c r="F400" s="106">
        <v>21.5</v>
      </c>
      <c r="G400" s="22" t="s">
        <v>14159</v>
      </c>
      <c r="H400" s="106">
        <f t="shared" si="65"/>
        <v>31.700000000000003</v>
      </c>
      <c r="I400" s="106">
        <f t="shared" si="66"/>
        <v>29.1</v>
      </c>
      <c r="J400" s="107">
        <f t="shared" si="67"/>
        <v>28.6</v>
      </c>
      <c r="L400" s="186">
        <f t="shared" si="60"/>
        <v>31.95</v>
      </c>
      <c r="M400" s="186">
        <f t="shared" si="61"/>
        <v>29.5</v>
      </c>
      <c r="N400" s="186">
        <f t="shared" si="62"/>
        <v>28.95</v>
      </c>
      <c r="O400"/>
      <c r="P400"/>
      <c r="Q400" s="133">
        <f t="shared" si="63"/>
        <v>0.24999999999999645</v>
      </c>
      <c r="R400" s="222">
        <f t="shared" si="64"/>
        <v>7.8864353312301707E-3</v>
      </c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</row>
    <row r="401" spans="1:32" s="20" customFormat="1" x14ac:dyDescent="0.35">
      <c r="A401" s="127" t="s">
        <v>2981</v>
      </c>
      <c r="B401" s="21" t="s">
        <v>2982</v>
      </c>
      <c r="C401" s="21">
        <v>4</v>
      </c>
      <c r="D401" s="20">
        <v>0.7</v>
      </c>
      <c r="E401" s="135">
        <v>40</v>
      </c>
      <c r="F401" s="106">
        <v>31.5</v>
      </c>
      <c r="G401" s="22" t="s">
        <v>14159</v>
      </c>
      <c r="H401" s="106">
        <f t="shared" si="65"/>
        <v>43.900000000000006</v>
      </c>
      <c r="I401" s="106">
        <f t="shared" si="66"/>
        <v>40.300000000000004</v>
      </c>
      <c r="J401" s="107">
        <f t="shared" si="67"/>
        <v>39.550000000000004</v>
      </c>
      <c r="L401" s="186">
        <f t="shared" si="60"/>
        <v>43.95</v>
      </c>
      <c r="M401" s="186">
        <f t="shared" si="61"/>
        <v>40.5</v>
      </c>
      <c r="N401" s="186">
        <f t="shared" si="62"/>
        <v>39.950000000000003</v>
      </c>
      <c r="O401"/>
      <c r="P401"/>
      <c r="Q401" s="133">
        <f t="shared" si="63"/>
        <v>4.9999999999997158E-2</v>
      </c>
      <c r="R401" s="222">
        <f t="shared" si="64"/>
        <v>1.1389521640090467E-3</v>
      </c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</row>
    <row r="402" spans="1:32" s="20" customFormat="1" x14ac:dyDescent="0.35">
      <c r="A402" s="127" t="s">
        <v>2985</v>
      </c>
      <c r="B402" s="21" t="s">
        <v>2986</v>
      </c>
      <c r="C402" s="21">
        <v>6</v>
      </c>
      <c r="D402" s="20">
        <v>0.7</v>
      </c>
      <c r="E402" s="135">
        <v>40.299999999999997</v>
      </c>
      <c r="F402" s="106">
        <v>21.5</v>
      </c>
      <c r="G402" s="22" t="s">
        <v>14159</v>
      </c>
      <c r="H402" s="106">
        <f t="shared" si="65"/>
        <v>31.700000000000003</v>
      </c>
      <c r="I402" s="106">
        <f t="shared" si="66"/>
        <v>29.1</v>
      </c>
      <c r="J402" s="107">
        <f t="shared" si="67"/>
        <v>28.6</v>
      </c>
      <c r="L402" s="186">
        <f t="shared" si="60"/>
        <v>31.95</v>
      </c>
      <c r="M402" s="186">
        <f t="shared" si="61"/>
        <v>29.5</v>
      </c>
      <c r="N402" s="186">
        <f t="shared" si="62"/>
        <v>28.95</v>
      </c>
      <c r="O402"/>
      <c r="P402"/>
      <c r="Q402" s="133">
        <f t="shared" si="63"/>
        <v>0.24999999999999645</v>
      </c>
      <c r="R402" s="222">
        <f t="shared" si="64"/>
        <v>7.8864353312301707E-3</v>
      </c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</row>
    <row r="403" spans="1:32" s="20" customFormat="1" x14ac:dyDescent="0.35">
      <c r="A403" s="127" t="s">
        <v>2994</v>
      </c>
      <c r="B403" s="21" t="s">
        <v>2991</v>
      </c>
      <c r="C403" s="21">
        <v>12</v>
      </c>
      <c r="D403" s="20">
        <v>1</v>
      </c>
      <c r="E403" s="135">
        <v>17</v>
      </c>
      <c r="F403" s="106">
        <v>8.6</v>
      </c>
      <c r="G403" s="22" t="s">
        <v>14154</v>
      </c>
      <c r="H403" s="106">
        <f t="shared" si="65"/>
        <v>14.55</v>
      </c>
      <c r="I403" s="106">
        <f t="shared" si="66"/>
        <v>13.350000000000001</v>
      </c>
      <c r="J403" s="107">
        <f t="shared" si="67"/>
        <v>13.15</v>
      </c>
      <c r="L403" s="186">
        <f t="shared" si="60"/>
        <v>14.95</v>
      </c>
      <c r="M403" s="186">
        <f t="shared" si="61"/>
        <v>13.5</v>
      </c>
      <c r="N403" s="186">
        <f t="shared" si="62"/>
        <v>13.5</v>
      </c>
      <c r="O403"/>
      <c r="P403"/>
      <c r="Q403" s="133">
        <f t="shared" si="63"/>
        <v>0.39999999999999858</v>
      </c>
      <c r="R403" s="222">
        <f t="shared" si="64"/>
        <v>2.7491408934707806E-2</v>
      </c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</row>
    <row r="404" spans="1:32" s="20" customFormat="1" x14ac:dyDescent="0.35">
      <c r="A404" s="127" t="s">
        <v>2997</v>
      </c>
      <c r="B404" s="21" t="s">
        <v>2998</v>
      </c>
      <c r="C404" s="21">
        <v>3</v>
      </c>
      <c r="D404" s="20">
        <v>0.7</v>
      </c>
      <c r="E404" s="135">
        <v>40</v>
      </c>
      <c r="F404" s="106">
        <v>138.5</v>
      </c>
      <c r="G404" s="22" t="s">
        <v>14140</v>
      </c>
      <c r="H404" s="106">
        <f t="shared" si="65"/>
        <v>174.4</v>
      </c>
      <c r="I404" s="106">
        <f t="shared" si="66"/>
        <v>160.15</v>
      </c>
      <c r="J404" s="107">
        <f t="shared" si="67"/>
        <v>157.25</v>
      </c>
      <c r="L404" s="186">
        <f t="shared" si="60"/>
        <v>174.5</v>
      </c>
      <c r="M404" s="186">
        <f t="shared" si="61"/>
        <v>160.5</v>
      </c>
      <c r="N404" s="186">
        <f t="shared" si="62"/>
        <v>157.5</v>
      </c>
      <c r="O404"/>
      <c r="P404"/>
      <c r="Q404" s="133">
        <f t="shared" si="63"/>
        <v>9.9999999999994316E-2</v>
      </c>
      <c r="R404" s="222">
        <f t="shared" si="64"/>
        <v>5.7339449541281143E-4</v>
      </c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</row>
    <row r="405" spans="1:32" s="20" customFormat="1" x14ac:dyDescent="0.35">
      <c r="A405" s="127" t="s">
        <v>3001</v>
      </c>
      <c r="B405" s="21" t="s">
        <v>3002</v>
      </c>
      <c r="C405" s="21">
        <v>3</v>
      </c>
      <c r="D405" s="20">
        <v>0.7</v>
      </c>
      <c r="E405" s="135">
        <v>40</v>
      </c>
      <c r="F405" s="106">
        <v>69.5</v>
      </c>
      <c r="G405" s="22" t="s">
        <v>14140</v>
      </c>
      <c r="H405" s="106">
        <f t="shared" si="65"/>
        <v>90.25</v>
      </c>
      <c r="I405" s="106">
        <f t="shared" si="66"/>
        <v>82.850000000000009</v>
      </c>
      <c r="J405" s="107">
        <f t="shared" si="67"/>
        <v>81.350000000000009</v>
      </c>
      <c r="L405" s="186">
        <f t="shared" si="60"/>
        <v>90.5</v>
      </c>
      <c r="M405" s="186">
        <f t="shared" si="61"/>
        <v>82.95</v>
      </c>
      <c r="N405" s="186">
        <f t="shared" si="62"/>
        <v>81.5</v>
      </c>
      <c r="O405"/>
      <c r="P405"/>
      <c r="Q405" s="133">
        <f t="shared" si="63"/>
        <v>0.25</v>
      </c>
      <c r="R405" s="222">
        <f t="shared" si="64"/>
        <v>2.7700831024930748E-3</v>
      </c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</row>
    <row r="406" spans="1:32" s="20" customFormat="1" x14ac:dyDescent="0.35">
      <c r="A406" s="127" t="s">
        <v>3005</v>
      </c>
      <c r="B406" s="21" t="s">
        <v>3006</v>
      </c>
      <c r="C406" s="21">
        <v>3</v>
      </c>
      <c r="D406" s="20">
        <v>0.7</v>
      </c>
      <c r="E406" s="135">
        <v>40</v>
      </c>
      <c r="F406" s="106">
        <v>235.5</v>
      </c>
      <c r="G406" s="22" t="s">
        <v>14140</v>
      </c>
      <c r="H406" s="106">
        <f t="shared" si="65"/>
        <v>292.75</v>
      </c>
      <c r="I406" s="106">
        <f t="shared" si="66"/>
        <v>268.75</v>
      </c>
      <c r="J406" s="107">
        <f t="shared" si="67"/>
        <v>263.95</v>
      </c>
      <c r="L406" s="186">
        <f t="shared" si="60"/>
        <v>292.95</v>
      </c>
      <c r="M406" s="186">
        <f t="shared" si="61"/>
        <v>268.95</v>
      </c>
      <c r="N406" s="186">
        <f t="shared" si="62"/>
        <v>263.95</v>
      </c>
      <c r="O406"/>
      <c r="P406"/>
      <c r="Q406" s="133">
        <f t="shared" si="63"/>
        <v>0.19999999999998863</v>
      </c>
      <c r="R406" s="222">
        <f t="shared" si="64"/>
        <v>6.8317677198971355E-4</v>
      </c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</row>
    <row r="407" spans="1:32" s="20" customFormat="1" x14ac:dyDescent="0.35">
      <c r="A407" s="127" t="s">
        <v>3009</v>
      </c>
      <c r="B407" s="21" t="s">
        <v>3010</v>
      </c>
      <c r="C407" s="21">
        <v>6</v>
      </c>
      <c r="D407" s="20">
        <v>0.7</v>
      </c>
      <c r="E407" s="135">
        <v>40</v>
      </c>
      <c r="F407" s="106">
        <v>50.5</v>
      </c>
      <c r="G407" s="22" t="s">
        <v>14140</v>
      </c>
      <c r="H407" s="106">
        <f t="shared" si="65"/>
        <v>67.05</v>
      </c>
      <c r="I407" s="106">
        <f t="shared" si="66"/>
        <v>61.550000000000004</v>
      </c>
      <c r="J407" s="107">
        <f t="shared" si="67"/>
        <v>60.45</v>
      </c>
      <c r="L407" s="186">
        <f t="shared" si="60"/>
        <v>67.5</v>
      </c>
      <c r="M407" s="186">
        <f t="shared" si="61"/>
        <v>61.95</v>
      </c>
      <c r="N407" s="186">
        <f t="shared" si="62"/>
        <v>60.5</v>
      </c>
      <c r="O407"/>
      <c r="P407"/>
      <c r="Q407" s="133">
        <f t="shared" si="63"/>
        <v>0.45000000000000284</v>
      </c>
      <c r="R407" s="222">
        <f t="shared" si="64"/>
        <v>6.7114093959731967E-3</v>
      </c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</row>
    <row r="408" spans="1:32" s="20" customFormat="1" x14ac:dyDescent="0.35">
      <c r="A408" s="127" t="s">
        <v>3013</v>
      </c>
      <c r="B408" s="21" t="s">
        <v>3014</v>
      </c>
      <c r="C408" s="21">
        <v>6</v>
      </c>
      <c r="D408" s="20">
        <v>0.7</v>
      </c>
      <c r="E408" s="135">
        <v>40</v>
      </c>
      <c r="F408" s="106">
        <v>41.5</v>
      </c>
      <c r="G408" s="22" t="s">
        <v>14140</v>
      </c>
      <c r="H408" s="106">
        <f t="shared" si="65"/>
        <v>56.1</v>
      </c>
      <c r="I408" s="106">
        <f t="shared" si="66"/>
        <v>51.5</v>
      </c>
      <c r="J408" s="107">
        <f t="shared" si="67"/>
        <v>50.550000000000004</v>
      </c>
      <c r="L408" s="186">
        <f t="shared" si="60"/>
        <v>56.5</v>
      </c>
      <c r="M408" s="186">
        <f t="shared" si="61"/>
        <v>51.95</v>
      </c>
      <c r="N408" s="186">
        <f t="shared" si="62"/>
        <v>50.95</v>
      </c>
      <c r="O408"/>
      <c r="P408"/>
      <c r="Q408" s="133">
        <f t="shared" si="63"/>
        <v>0.39999999999999858</v>
      </c>
      <c r="R408" s="222">
        <f t="shared" si="64"/>
        <v>7.1301247771835751E-3</v>
      </c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</row>
    <row r="409" spans="1:32" s="20" customFormat="1" x14ac:dyDescent="0.35">
      <c r="A409" s="127" t="s">
        <v>3022</v>
      </c>
      <c r="B409" s="21" t="s">
        <v>3023</v>
      </c>
      <c r="C409" s="21">
        <v>6</v>
      </c>
      <c r="D409" s="20">
        <v>0.7</v>
      </c>
      <c r="E409" s="135">
        <v>40</v>
      </c>
      <c r="F409" s="106">
        <v>43</v>
      </c>
      <c r="G409" s="22" t="s">
        <v>14140</v>
      </c>
      <c r="H409" s="106">
        <f t="shared" si="65"/>
        <v>57.900000000000006</v>
      </c>
      <c r="I409" s="106">
        <f t="shared" si="66"/>
        <v>53.150000000000006</v>
      </c>
      <c r="J409" s="107">
        <f t="shared" si="67"/>
        <v>52.2</v>
      </c>
      <c r="L409" s="186">
        <f t="shared" si="60"/>
        <v>57.95</v>
      </c>
      <c r="M409" s="186">
        <f t="shared" si="61"/>
        <v>53.5</v>
      </c>
      <c r="N409" s="186">
        <f t="shared" si="62"/>
        <v>52.5</v>
      </c>
      <c r="O409"/>
      <c r="P409"/>
      <c r="Q409" s="133">
        <f t="shared" si="63"/>
        <v>4.9999999999997158E-2</v>
      </c>
      <c r="R409" s="222">
        <f t="shared" si="64"/>
        <v>8.6355785837646207E-4</v>
      </c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</row>
    <row r="410" spans="1:32" s="20" customFormat="1" x14ac:dyDescent="0.35">
      <c r="A410" s="127" t="s">
        <v>3026</v>
      </c>
      <c r="B410" s="21" t="s">
        <v>3027</v>
      </c>
      <c r="C410" s="21">
        <v>6</v>
      </c>
      <c r="D410" s="20">
        <v>0.7</v>
      </c>
      <c r="E410" s="135">
        <v>46</v>
      </c>
      <c r="F410" s="106">
        <v>28.5</v>
      </c>
      <c r="G410" s="22" t="s">
        <v>14145</v>
      </c>
      <c r="H410" s="106">
        <f t="shared" si="65"/>
        <v>40.75</v>
      </c>
      <c r="I410" s="106">
        <f t="shared" si="66"/>
        <v>37.4</v>
      </c>
      <c r="J410" s="107">
        <f t="shared" si="67"/>
        <v>36.75</v>
      </c>
      <c r="L410" s="186">
        <f t="shared" ref="L410:L461" si="68">IF(AND(H410-INT(H410)&gt;=0,H410-INT(H410)&lt;0.5),INT(H410)+0.5,IF(AND(H410-INT(H410)&gt;=0.5,H410-INT(H410)&lt;1),INT(H410)+0.95,H410))</f>
        <v>40.950000000000003</v>
      </c>
      <c r="M410" s="186">
        <f t="shared" ref="M410:M461" si="69">IF(AND(I410-INT(I410)&gt;=0,I410-INT(I410)&lt;0.5),INT(I410)+0.5,IF(AND(I410-INT(I410)&gt;=0.5,I410-INT(I410)&lt;1),INT(I410)+0.95,I410))</f>
        <v>37.5</v>
      </c>
      <c r="N410" s="186">
        <f t="shared" ref="N410:N461" si="70">IF(AND(J410-INT(J410)&gt;=0,J410-INT(J410)&lt;0.5),INT(J410)+0.5,IF(AND(J410-INT(J410)&gt;=0.5,J410-INT(J410)&lt;1),INT(J410)+0.95,J410))</f>
        <v>36.950000000000003</v>
      </c>
      <c r="O410"/>
      <c r="P410"/>
      <c r="Q410" s="133">
        <f t="shared" ref="Q410:Q461" si="71">L410-H410</f>
        <v>0.20000000000000284</v>
      </c>
      <c r="R410" s="222">
        <f t="shared" ref="R410:R461" si="72">Q410/H410</f>
        <v>4.9079754601227691E-3</v>
      </c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</row>
    <row r="411" spans="1:32" s="20" customFormat="1" x14ac:dyDescent="0.35">
      <c r="A411" s="127" t="s">
        <v>3054</v>
      </c>
      <c r="B411" s="21" t="s">
        <v>3055</v>
      </c>
      <c r="C411" s="21">
        <v>6</v>
      </c>
      <c r="D411" s="20">
        <v>0.7</v>
      </c>
      <c r="E411" s="135">
        <v>48.2</v>
      </c>
      <c r="F411" s="106">
        <v>19.95</v>
      </c>
      <c r="G411" s="22" t="s">
        <v>14146</v>
      </c>
      <c r="H411" s="106">
        <f t="shared" si="65"/>
        <v>30.5</v>
      </c>
      <c r="I411" s="106">
        <f t="shared" si="66"/>
        <v>28</v>
      </c>
      <c r="J411" s="107">
        <f t="shared" si="67"/>
        <v>27.5</v>
      </c>
      <c r="L411" s="186">
        <f t="shared" si="68"/>
        <v>30.95</v>
      </c>
      <c r="M411" s="186">
        <f t="shared" si="69"/>
        <v>28.5</v>
      </c>
      <c r="N411" s="186">
        <f t="shared" si="70"/>
        <v>27.95</v>
      </c>
      <c r="O411"/>
      <c r="P411"/>
      <c r="Q411" s="133">
        <f t="shared" si="71"/>
        <v>0.44999999999999929</v>
      </c>
      <c r="R411" s="222">
        <f t="shared" si="72"/>
        <v>1.4754098360655714E-2</v>
      </c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</row>
    <row r="412" spans="1:32" s="20" customFormat="1" x14ac:dyDescent="0.35">
      <c r="A412" s="127" t="s">
        <v>3059</v>
      </c>
      <c r="B412" s="21" t="s">
        <v>3060</v>
      </c>
      <c r="C412" s="21">
        <v>6</v>
      </c>
      <c r="D412" s="20">
        <v>1</v>
      </c>
      <c r="E412" s="135">
        <v>37.5</v>
      </c>
      <c r="F412" s="106">
        <v>2.2999999999999998</v>
      </c>
      <c r="G412" s="22" t="s">
        <v>14160</v>
      </c>
      <c r="H412" s="106">
        <f t="shared" si="65"/>
        <v>9.4500000000000011</v>
      </c>
      <c r="I412" s="106">
        <f t="shared" si="66"/>
        <v>8.7000000000000011</v>
      </c>
      <c r="J412" s="107">
        <f t="shared" si="67"/>
        <v>8.5500000000000007</v>
      </c>
      <c r="L412" s="186">
        <f t="shared" si="68"/>
        <v>9.5</v>
      </c>
      <c r="M412" s="186">
        <f t="shared" si="69"/>
        <v>8.9499999999999993</v>
      </c>
      <c r="N412" s="186">
        <f t="shared" si="70"/>
        <v>8.9499999999999993</v>
      </c>
      <c r="O412"/>
      <c r="P412"/>
      <c r="Q412" s="133">
        <f t="shared" si="71"/>
        <v>4.9999999999998934E-2</v>
      </c>
      <c r="R412" s="222">
        <f t="shared" si="72"/>
        <v>5.291005291005178E-3</v>
      </c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</row>
    <row r="413" spans="1:32" s="20" customFormat="1" x14ac:dyDescent="0.35">
      <c r="A413" s="127" t="s">
        <v>3063</v>
      </c>
      <c r="B413" s="21" t="s">
        <v>3064</v>
      </c>
      <c r="C413" s="21">
        <v>6</v>
      </c>
      <c r="D413" s="20">
        <v>1</v>
      </c>
      <c r="E413" s="135">
        <v>37.5</v>
      </c>
      <c r="F413" s="106">
        <v>2.4</v>
      </c>
      <c r="G413" s="22" t="s">
        <v>14144</v>
      </c>
      <c r="H413" s="106">
        <f t="shared" si="65"/>
        <v>9.6000000000000014</v>
      </c>
      <c r="I413" s="106">
        <f t="shared" si="66"/>
        <v>8.8000000000000007</v>
      </c>
      <c r="J413" s="107">
        <f t="shared" si="67"/>
        <v>8.65</v>
      </c>
      <c r="L413" s="186">
        <f t="shared" si="68"/>
        <v>9.9499999999999993</v>
      </c>
      <c r="M413" s="186">
        <f t="shared" si="69"/>
        <v>8.9499999999999993</v>
      </c>
      <c r="N413" s="186">
        <f t="shared" si="70"/>
        <v>8.9499999999999993</v>
      </c>
      <c r="O413"/>
      <c r="P413"/>
      <c r="Q413" s="133">
        <f t="shared" si="71"/>
        <v>0.34999999999999787</v>
      </c>
      <c r="R413" s="222">
        <f t="shared" si="72"/>
        <v>3.6458333333333107E-2</v>
      </c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</row>
    <row r="414" spans="1:32" s="20" customFormat="1" x14ac:dyDescent="0.35">
      <c r="A414" s="127" t="s">
        <v>3067</v>
      </c>
      <c r="B414" s="21" t="s">
        <v>3068</v>
      </c>
      <c r="C414" s="21">
        <v>6</v>
      </c>
      <c r="D414" s="20">
        <v>0.7</v>
      </c>
      <c r="E414" s="135">
        <v>35</v>
      </c>
      <c r="F414" s="106">
        <v>2.8</v>
      </c>
      <c r="G414" s="22" t="s">
        <v>14144</v>
      </c>
      <c r="H414" s="106">
        <f t="shared" si="65"/>
        <v>8.4500000000000011</v>
      </c>
      <c r="I414" s="106">
        <f t="shared" si="66"/>
        <v>7.75</v>
      </c>
      <c r="J414" s="107">
        <f t="shared" si="67"/>
        <v>7.6000000000000005</v>
      </c>
      <c r="L414" s="186">
        <f t="shared" si="68"/>
        <v>8.5</v>
      </c>
      <c r="M414" s="186">
        <f t="shared" si="69"/>
        <v>7.95</v>
      </c>
      <c r="N414" s="186">
        <f t="shared" si="70"/>
        <v>7.95</v>
      </c>
      <c r="O414"/>
      <c r="P414"/>
      <c r="Q414" s="133">
        <f t="shared" si="71"/>
        <v>4.9999999999998934E-2</v>
      </c>
      <c r="R414" s="222">
        <f t="shared" si="72"/>
        <v>5.9171597633134827E-3</v>
      </c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</row>
    <row r="415" spans="1:32" s="20" customFormat="1" x14ac:dyDescent="0.35">
      <c r="A415" s="127" t="s">
        <v>3070</v>
      </c>
      <c r="B415" s="21" t="s">
        <v>3071</v>
      </c>
      <c r="C415" s="21">
        <v>6</v>
      </c>
      <c r="D415" s="20">
        <v>0.7</v>
      </c>
      <c r="E415" s="135">
        <v>40</v>
      </c>
      <c r="F415" s="106">
        <v>11.25</v>
      </c>
      <c r="G415" s="22" t="s">
        <v>14140</v>
      </c>
      <c r="H415" s="106">
        <f t="shared" si="65"/>
        <v>19.200000000000003</v>
      </c>
      <c r="I415" s="106">
        <f t="shared" si="66"/>
        <v>17.600000000000001</v>
      </c>
      <c r="J415" s="107">
        <f t="shared" si="67"/>
        <v>17.3</v>
      </c>
      <c r="L415" s="186">
        <f t="shared" si="68"/>
        <v>19.5</v>
      </c>
      <c r="M415" s="186">
        <f t="shared" si="69"/>
        <v>17.95</v>
      </c>
      <c r="N415" s="186">
        <f t="shared" si="70"/>
        <v>17.5</v>
      </c>
      <c r="O415"/>
      <c r="P415"/>
      <c r="Q415" s="133">
        <f t="shared" si="71"/>
        <v>0.29999999999999716</v>
      </c>
      <c r="R415" s="222">
        <f t="shared" si="72"/>
        <v>1.5624999999999849E-2</v>
      </c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</row>
    <row r="416" spans="1:32" s="20" customFormat="1" x14ac:dyDescent="0.35">
      <c r="A416" s="127" t="s">
        <v>3074</v>
      </c>
      <c r="B416" s="21" t="s">
        <v>3075</v>
      </c>
      <c r="C416" s="21">
        <v>6</v>
      </c>
      <c r="D416" s="20">
        <v>0.7</v>
      </c>
      <c r="E416" s="135">
        <v>40</v>
      </c>
      <c r="F416" s="106">
        <v>11.95</v>
      </c>
      <c r="G416" s="22" t="s">
        <v>14140</v>
      </c>
      <c r="H416" s="106">
        <f t="shared" si="65"/>
        <v>20.05</v>
      </c>
      <c r="I416" s="106">
        <f t="shared" si="66"/>
        <v>18.400000000000002</v>
      </c>
      <c r="J416" s="107">
        <f t="shared" si="67"/>
        <v>18.05</v>
      </c>
      <c r="L416" s="186">
        <f t="shared" si="68"/>
        <v>20.5</v>
      </c>
      <c r="M416" s="186">
        <f t="shared" si="69"/>
        <v>18.5</v>
      </c>
      <c r="N416" s="186">
        <f t="shared" si="70"/>
        <v>18.5</v>
      </c>
      <c r="O416"/>
      <c r="P416"/>
      <c r="Q416" s="133">
        <f t="shared" si="71"/>
        <v>0.44999999999999929</v>
      </c>
      <c r="R416" s="222">
        <f t="shared" si="72"/>
        <v>2.2443890274314177E-2</v>
      </c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</row>
    <row r="417" spans="1:32" s="20" customFormat="1" x14ac:dyDescent="0.35">
      <c r="A417" s="127" t="s">
        <v>3095</v>
      </c>
      <c r="B417" s="21" t="s">
        <v>3096</v>
      </c>
      <c r="C417" s="21">
        <v>6</v>
      </c>
      <c r="D417" s="20">
        <v>0.7</v>
      </c>
      <c r="E417" s="135">
        <v>40</v>
      </c>
      <c r="F417" s="106">
        <v>39.5</v>
      </c>
      <c r="G417" s="22" t="s">
        <v>14140</v>
      </c>
      <c r="H417" s="106">
        <f t="shared" si="65"/>
        <v>53.650000000000006</v>
      </c>
      <c r="I417" s="106">
        <f t="shared" si="66"/>
        <v>49.25</v>
      </c>
      <c r="J417" s="107">
        <f t="shared" si="67"/>
        <v>48.35</v>
      </c>
      <c r="L417" s="186">
        <f t="shared" si="68"/>
        <v>53.95</v>
      </c>
      <c r="M417" s="186">
        <f t="shared" si="69"/>
        <v>49.5</v>
      </c>
      <c r="N417" s="186">
        <f t="shared" si="70"/>
        <v>48.5</v>
      </c>
      <c r="O417"/>
      <c r="P417"/>
      <c r="Q417" s="133">
        <f t="shared" si="71"/>
        <v>0.29999999999999716</v>
      </c>
      <c r="R417" s="222">
        <f t="shared" si="72"/>
        <v>5.5917986952469176E-3</v>
      </c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</row>
    <row r="418" spans="1:32" s="20" customFormat="1" x14ac:dyDescent="0.35">
      <c r="A418" s="127" t="s">
        <v>14332</v>
      </c>
      <c r="B418" s="21" t="s">
        <v>14333</v>
      </c>
      <c r="C418" s="21">
        <v>6</v>
      </c>
      <c r="D418" s="20">
        <v>0.7</v>
      </c>
      <c r="E418" s="135">
        <v>40</v>
      </c>
      <c r="F418" s="106">
        <v>37.5</v>
      </c>
      <c r="G418" s="22" t="s">
        <v>14140</v>
      </c>
      <c r="H418" s="106">
        <f t="shared" si="65"/>
        <v>51.2</v>
      </c>
      <c r="I418" s="106">
        <f t="shared" si="66"/>
        <v>47</v>
      </c>
      <c r="J418" s="107">
        <f t="shared" si="67"/>
        <v>46.150000000000006</v>
      </c>
      <c r="L418" s="186">
        <f t="shared" si="68"/>
        <v>51.5</v>
      </c>
      <c r="M418" s="186">
        <f t="shared" si="69"/>
        <v>47.5</v>
      </c>
      <c r="N418" s="186">
        <f t="shared" si="70"/>
        <v>46.5</v>
      </c>
      <c r="O418"/>
      <c r="P418"/>
      <c r="Q418" s="133">
        <f t="shared" si="71"/>
        <v>0.29999999999999716</v>
      </c>
      <c r="R418" s="222">
        <f t="shared" si="72"/>
        <v>5.8593749999999445E-3</v>
      </c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</row>
    <row r="419" spans="1:32" s="20" customFormat="1" x14ac:dyDescent="0.35">
      <c r="A419" s="127" t="s">
        <v>3099</v>
      </c>
      <c r="B419" s="21" t="s">
        <v>3100</v>
      </c>
      <c r="C419" s="21">
        <v>6</v>
      </c>
      <c r="D419" s="20">
        <v>0.7</v>
      </c>
      <c r="E419" s="135">
        <v>40</v>
      </c>
      <c r="F419" s="106">
        <v>16.5</v>
      </c>
      <c r="G419" s="22" t="s">
        <v>14144</v>
      </c>
      <c r="H419" s="106">
        <f t="shared" si="65"/>
        <v>25.6</v>
      </c>
      <c r="I419" s="106">
        <f t="shared" si="66"/>
        <v>23.5</v>
      </c>
      <c r="J419" s="107">
        <f t="shared" si="67"/>
        <v>23.05</v>
      </c>
      <c r="L419" s="186">
        <f t="shared" si="68"/>
        <v>25.95</v>
      </c>
      <c r="M419" s="186">
        <f t="shared" si="69"/>
        <v>23.95</v>
      </c>
      <c r="N419" s="186">
        <f t="shared" si="70"/>
        <v>23.5</v>
      </c>
      <c r="O419"/>
      <c r="P419"/>
      <c r="Q419" s="133">
        <f t="shared" si="71"/>
        <v>0.34999999999999787</v>
      </c>
      <c r="R419" s="222">
        <f t="shared" si="72"/>
        <v>1.3671874999999917E-2</v>
      </c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</row>
    <row r="420" spans="1:32" s="20" customFormat="1" x14ac:dyDescent="0.35">
      <c r="A420" s="127" t="s">
        <v>3103</v>
      </c>
      <c r="B420" s="21" t="s">
        <v>3104</v>
      </c>
      <c r="C420" s="21">
        <v>6</v>
      </c>
      <c r="D420" s="20">
        <v>0.7</v>
      </c>
      <c r="E420" s="135">
        <v>40</v>
      </c>
      <c r="F420" s="106">
        <v>24.5</v>
      </c>
      <c r="G420" s="22" t="s">
        <v>14144</v>
      </c>
      <c r="H420" s="106">
        <f t="shared" si="65"/>
        <v>35.35</v>
      </c>
      <c r="I420" s="106">
        <f t="shared" si="66"/>
        <v>32.450000000000003</v>
      </c>
      <c r="J420" s="107">
        <f t="shared" si="67"/>
        <v>31.85</v>
      </c>
      <c r="L420" s="186">
        <f t="shared" si="68"/>
        <v>35.5</v>
      </c>
      <c r="M420" s="186">
        <f t="shared" si="69"/>
        <v>32.5</v>
      </c>
      <c r="N420" s="186">
        <f t="shared" si="70"/>
        <v>31.95</v>
      </c>
      <c r="O420"/>
      <c r="P420"/>
      <c r="Q420" s="133">
        <f t="shared" si="71"/>
        <v>0.14999999999999858</v>
      </c>
      <c r="R420" s="222">
        <f t="shared" si="72"/>
        <v>4.2432814710042033E-3</v>
      </c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</row>
    <row r="421" spans="1:32" s="20" customFormat="1" x14ac:dyDescent="0.35">
      <c r="A421" s="127" t="s">
        <v>3107</v>
      </c>
      <c r="B421" s="21" t="s">
        <v>3108</v>
      </c>
      <c r="C421" s="21">
        <v>6</v>
      </c>
      <c r="D421" s="20">
        <v>0.7</v>
      </c>
      <c r="E421" s="135">
        <v>40</v>
      </c>
      <c r="F421" s="106">
        <v>28.5</v>
      </c>
      <c r="G421" s="22" t="s">
        <v>14144</v>
      </c>
      <c r="H421" s="106">
        <f t="shared" si="65"/>
        <v>40.200000000000003</v>
      </c>
      <c r="I421" s="106">
        <f t="shared" si="66"/>
        <v>36.950000000000003</v>
      </c>
      <c r="J421" s="107">
        <f t="shared" si="67"/>
        <v>36.25</v>
      </c>
      <c r="L421" s="186">
        <f t="shared" si="68"/>
        <v>40.5</v>
      </c>
      <c r="M421" s="186">
        <f t="shared" si="69"/>
        <v>36.950000000000003</v>
      </c>
      <c r="N421" s="186">
        <f t="shared" si="70"/>
        <v>36.5</v>
      </c>
      <c r="O421"/>
      <c r="P421"/>
      <c r="Q421" s="133">
        <f t="shared" si="71"/>
        <v>0.29999999999999716</v>
      </c>
      <c r="R421" s="222">
        <f t="shared" si="72"/>
        <v>7.4626865671641078E-3</v>
      </c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</row>
    <row r="422" spans="1:32" s="20" customFormat="1" x14ac:dyDescent="0.35">
      <c r="A422" s="127" t="s">
        <v>3111</v>
      </c>
      <c r="B422" s="21" t="s">
        <v>3112</v>
      </c>
      <c r="C422" s="21">
        <v>6</v>
      </c>
      <c r="D422" s="20">
        <v>0.7</v>
      </c>
      <c r="E422" s="135">
        <v>40</v>
      </c>
      <c r="F422" s="106">
        <v>39.5</v>
      </c>
      <c r="G422" s="22" t="s">
        <v>14144</v>
      </c>
      <c r="H422" s="106">
        <f t="shared" si="65"/>
        <v>53.650000000000006</v>
      </c>
      <c r="I422" s="106">
        <f t="shared" si="66"/>
        <v>49.25</v>
      </c>
      <c r="J422" s="107">
        <f t="shared" si="67"/>
        <v>48.35</v>
      </c>
      <c r="L422" s="186">
        <f t="shared" si="68"/>
        <v>53.95</v>
      </c>
      <c r="M422" s="186">
        <f t="shared" si="69"/>
        <v>49.5</v>
      </c>
      <c r="N422" s="186">
        <f t="shared" si="70"/>
        <v>48.5</v>
      </c>
      <c r="O422"/>
      <c r="P422"/>
      <c r="Q422" s="133">
        <f t="shared" si="71"/>
        <v>0.29999999999999716</v>
      </c>
      <c r="R422" s="222">
        <f t="shared" si="72"/>
        <v>5.5917986952469176E-3</v>
      </c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</row>
    <row r="423" spans="1:32" s="20" customFormat="1" x14ac:dyDescent="0.35">
      <c r="A423" s="127" t="s">
        <v>3119</v>
      </c>
      <c r="B423" s="21" t="s">
        <v>3120</v>
      </c>
      <c r="C423" s="21">
        <v>6</v>
      </c>
      <c r="D423" s="20">
        <v>0.7</v>
      </c>
      <c r="E423" s="135">
        <v>40</v>
      </c>
      <c r="F423" s="106">
        <v>8.9499999999999993</v>
      </c>
      <c r="G423" s="22" t="s">
        <v>14144</v>
      </c>
      <c r="H423" s="106">
        <f t="shared" si="65"/>
        <v>16.350000000000001</v>
      </c>
      <c r="I423" s="106">
        <f t="shared" si="66"/>
        <v>15.05</v>
      </c>
      <c r="J423" s="107">
        <f t="shared" si="67"/>
        <v>14.75</v>
      </c>
      <c r="L423" s="186">
        <f t="shared" si="68"/>
        <v>16.5</v>
      </c>
      <c r="M423" s="186">
        <f t="shared" si="69"/>
        <v>15.5</v>
      </c>
      <c r="N423" s="186">
        <f t="shared" si="70"/>
        <v>14.95</v>
      </c>
      <c r="O423"/>
      <c r="P423"/>
      <c r="Q423" s="133">
        <f t="shared" si="71"/>
        <v>0.14999999999999858</v>
      </c>
      <c r="R423" s="222">
        <f t="shared" si="72"/>
        <v>9.1743119266054166E-3</v>
      </c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</row>
    <row r="424" spans="1:32" s="20" customFormat="1" x14ac:dyDescent="0.35">
      <c r="A424" s="127" t="s">
        <v>3123</v>
      </c>
      <c r="B424" s="21" t="s">
        <v>3124</v>
      </c>
      <c r="C424" s="21">
        <v>6</v>
      </c>
      <c r="D424" s="20">
        <v>0.7</v>
      </c>
      <c r="E424" s="135">
        <v>40</v>
      </c>
      <c r="F424" s="106">
        <v>11.5</v>
      </c>
      <c r="G424" s="22" t="s">
        <v>14144</v>
      </c>
      <c r="H424" s="106">
        <f t="shared" si="65"/>
        <v>19.5</v>
      </c>
      <c r="I424" s="106">
        <f t="shared" si="66"/>
        <v>17.900000000000002</v>
      </c>
      <c r="J424" s="107">
        <f t="shared" si="67"/>
        <v>17.55</v>
      </c>
      <c r="L424" s="186">
        <f t="shared" si="68"/>
        <v>19.95</v>
      </c>
      <c r="M424" s="186">
        <f t="shared" si="69"/>
        <v>17.95</v>
      </c>
      <c r="N424" s="186">
        <f t="shared" si="70"/>
        <v>17.95</v>
      </c>
      <c r="O424"/>
      <c r="P424"/>
      <c r="Q424" s="133">
        <f t="shared" si="71"/>
        <v>0.44999999999999929</v>
      </c>
      <c r="R424" s="222">
        <f t="shared" si="72"/>
        <v>2.307692307692304E-2</v>
      </c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</row>
    <row r="425" spans="1:32" s="20" customFormat="1" x14ac:dyDescent="0.35">
      <c r="A425" s="127" t="s">
        <v>3127</v>
      </c>
      <c r="B425" s="21" t="s">
        <v>3128</v>
      </c>
      <c r="C425" s="21">
        <v>6</v>
      </c>
      <c r="D425" s="20">
        <v>0.7</v>
      </c>
      <c r="E425" s="135">
        <v>40</v>
      </c>
      <c r="F425" s="106">
        <v>9.9499999999999993</v>
      </c>
      <c r="G425" s="22" t="s">
        <v>14144</v>
      </c>
      <c r="H425" s="106">
        <f t="shared" si="65"/>
        <v>17.600000000000001</v>
      </c>
      <c r="I425" s="106">
        <f t="shared" si="66"/>
        <v>16.150000000000002</v>
      </c>
      <c r="J425" s="107">
        <f t="shared" si="67"/>
        <v>15.850000000000001</v>
      </c>
      <c r="L425" s="186">
        <f t="shared" si="68"/>
        <v>17.95</v>
      </c>
      <c r="M425" s="186">
        <f t="shared" si="69"/>
        <v>16.5</v>
      </c>
      <c r="N425" s="186">
        <f t="shared" si="70"/>
        <v>15.95</v>
      </c>
      <c r="O425"/>
      <c r="P425"/>
      <c r="Q425" s="133">
        <f t="shared" si="71"/>
        <v>0.34999999999999787</v>
      </c>
      <c r="R425" s="222">
        <f t="shared" si="72"/>
        <v>1.9886363636363515E-2</v>
      </c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</row>
    <row r="426" spans="1:32" s="20" customFormat="1" x14ac:dyDescent="0.35">
      <c r="A426" s="127" t="s">
        <v>3132</v>
      </c>
      <c r="B426" s="21" t="s">
        <v>3133</v>
      </c>
      <c r="C426" s="21">
        <v>6</v>
      </c>
      <c r="D426" s="20">
        <v>0.7</v>
      </c>
      <c r="E426" s="135">
        <v>40</v>
      </c>
      <c r="F426" s="106">
        <v>11</v>
      </c>
      <c r="G426" s="22" t="s">
        <v>14144</v>
      </c>
      <c r="H426" s="106">
        <f t="shared" si="65"/>
        <v>18.850000000000001</v>
      </c>
      <c r="I426" s="106">
        <f t="shared" si="66"/>
        <v>17.350000000000001</v>
      </c>
      <c r="J426" s="107">
        <f t="shared" si="67"/>
        <v>17</v>
      </c>
      <c r="L426" s="186">
        <f t="shared" si="68"/>
        <v>18.95</v>
      </c>
      <c r="M426" s="186">
        <f t="shared" si="69"/>
        <v>17.5</v>
      </c>
      <c r="N426" s="186">
        <f t="shared" si="70"/>
        <v>17.5</v>
      </c>
      <c r="O426"/>
      <c r="P426"/>
      <c r="Q426" s="133">
        <f t="shared" si="71"/>
        <v>9.9999999999997868E-2</v>
      </c>
      <c r="R426" s="222">
        <f t="shared" si="72"/>
        <v>5.3050397877982946E-3</v>
      </c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</row>
    <row r="427" spans="1:32" s="20" customFormat="1" x14ac:dyDescent="0.35">
      <c r="A427" s="127" t="s">
        <v>3136</v>
      </c>
      <c r="B427" s="21" t="s">
        <v>3137</v>
      </c>
      <c r="C427" s="21">
        <v>6</v>
      </c>
      <c r="D427" s="20">
        <v>0.7</v>
      </c>
      <c r="E427" s="135">
        <v>40</v>
      </c>
      <c r="F427" s="106">
        <v>22.5</v>
      </c>
      <c r="G427" s="22" t="s">
        <v>14144</v>
      </c>
      <c r="H427" s="106">
        <f t="shared" si="65"/>
        <v>32.9</v>
      </c>
      <c r="I427" s="106">
        <f t="shared" si="66"/>
        <v>30.200000000000003</v>
      </c>
      <c r="J427" s="107">
        <f t="shared" si="67"/>
        <v>29.650000000000002</v>
      </c>
      <c r="L427" s="186">
        <f t="shared" si="68"/>
        <v>32.950000000000003</v>
      </c>
      <c r="M427" s="186">
        <f t="shared" si="69"/>
        <v>30.5</v>
      </c>
      <c r="N427" s="186">
        <f t="shared" si="70"/>
        <v>29.95</v>
      </c>
      <c r="O427"/>
      <c r="P427"/>
      <c r="Q427" s="133">
        <f t="shared" si="71"/>
        <v>5.0000000000004263E-2</v>
      </c>
      <c r="R427" s="222">
        <f t="shared" si="72"/>
        <v>1.5197568389059047E-3</v>
      </c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</row>
    <row r="428" spans="1:32" s="20" customFormat="1" x14ac:dyDescent="0.35">
      <c r="A428" s="127" t="s">
        <v>3140</v>
      </c>
      <c r="B428" s="21" t="s">
        <v>3141</v>
      </c>
      <c r="C428" s="21">
        <v>6</v>
      </c>
      <c r="D428" s="20">
        <v>0.5</v>
      </c>
      <c r="E428" s="135">
        <v>16.5</v>
      </c>
      <c r="F428" s="106">
        <v>9.25</v>
      </c>
      <c r="G428" s="22" t="s">
        <v>14153</v>
      </c>
      <c r="H428" s="106">
        <f t="shared" si="65"/>
        <v>14.25</v>
      </c>
      <c r="I428" s="106">
        <f t="shared" si="66"/>
        <v>13.100000000000001</v>
      </c>
      <c r="J428" s="107">
        <f t="shared" si="67"/>
        <v>12.850000000000001</v>
      </c>
      <c r="L428" s="186">
        <f t="shared" si="68"/>
        <v>14.5</v>
      </c>
      <c r="M428" s="186">
        <f t="shared" si="69"/>
        <v>13.5</v>
      </c>
      <c r="N428" s="186">
        <f t="shared" si="70"/>
        <v>12.95</v>
      </c>
      <c r="O428"/>
      <c r="P428"/>
      <c r="Q428" s="133">
        <f t="shared" si="71"/>
        <v>0.25</v>
      </c>
      <c r="R428" s="222">
        <f t="shared" si="72"/>
        <v>1.7543859649122806E-2</v>
      </c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</row>
    <row r="429" spans="1:32" s="20" customFormat="1" x14ac:dyDescent="0.35">
      <c r="A429" s="127" t="s">
        <v>3175</v>
      </c>
      <c r="B429" s="21" t="s">
        <v>3176</v>
      </c>
      <c r="C429" s="21">
        <v>6</v>
      </c>
      <c r="D429" s="20">
        <v>0.7</v>
      </c>
      <c r="E429" s="135">
        <v>41</v>
      </c>
      <c r="F429" s="106">
        <v>46</v>
      </c>
      <c r="G429" s="22" t="s">
        <v>14166</v>
      </c>
      <c r="H429" s="106">
        <f t="shared" si="65"/>
        <v>61.650000000000006</v>
      </c>
      <c r="I429" s="106">
        <f t="shared" si="66"/>
        <v>56.6</v>
      </c>
      <c r="J429" s="107">
        <f t="shared" si="67"/>
        <v>55.6</v>
      </c>
      <c r="L429" s="186">
        <f t="shared" si="68"/>
        <v>61.95</v>
      </c>
      <c r="M429" s="186">
        <f t="shared" si="69"/>
        <v>56.95</v>
      </c>
      <c r="N429" s="186">
        <f t="shared" si="70"/>
        <v>55.95</v>
      </c>
      <c r="O429"/>
      <c r="P429"/>
      <c r="Q429" s="133">
        <f t="shared" si="71"/>
        <v>0.29999999999999716</v>
      </c>
      <c r="R429" s="222">
        <f t="shared" si="72"/>
        <v>4.8661800486617538E-3</v>
      </c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</row>
    <row r="430" spans="1:32" s="20" customFormat="1" x14ac:dyDescent="0.35">
      <c r="A430" s="127" t="s">
        <v>3182</v>
      </c>
      <c r="B430" s="21" t="s">
        <v>3183</v>
      </c>
      <c r="C430" s="21">
        <v>6</v>
      </c>
      <c r="D430" s="20">
        <v>0.7</v>
      </c>
      <c r="E430" s="135">
        <v>41</v>
      </c>
      <c r="F430" s="106">
        <v>34</v>
      </c>
      <c r="G430" s="22" t="s">
        <v>14165</v>
      </c>
      <c r="H430" s="106">
        <f t="shared" si="65"/>
        <v>47</v>
      </c>
      <c r="I430" s="106">
        <f t="shared" si="66"/>
        <v>43.150000000000006</v>
      </c>
      <c r="J430" s="107">
        <f t="shared" si="67"/>
        <v>42.400000000000006</v>
      </c>
      <c r="L430" s="186">
        <f t="shared" si="68"/>
        <v>47.5</v>
      </c>
      <c r="M430" s="186">
        <f t="shared" si="69"/>
        <v>43.5</v>
      </c>
      <c r="N430" s="186">
        <f t="shared" si="70"/>
        <v>42.5</v>
      </c>
      <c r="O430"/>
      <c r="P430"/>
      <c r="Q430" s="133">
        <f t="shared" si="71"/>
        <v>0.5</v>
      </c>
      <c r="R430" s="222">
        <f t="shared" si="72"/>
        <v>1.0638297872340425E-2</v>
      </c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</row>
    <row r="431" spans="1:32" s="20" customFormat="1" x14ac:dyDescent="0.35">
      <c r="A431" s="127" t="s">
        <v>3185</v>
      </c>
      <c r="B431" s="21" t="s">
        <v>3186</v>
      </c>
      <c r="C431" s="21">
        <v>6</v>
      </c>
      <c r="D431" s="20">
        <v>0.7</v>
      </c>
      <c r="E431" s="135">
        <v>41</v>
      </c>
      <c r="F431" s="106">
        <v>46</v>
      </c>
      <c r="G431" s="22" t="s">
        <v>14165</v>
      </c>
      <c r="H431" s="106">
        <f t="shared" si="65"/>
        <v>61.650000000000006</v>
      </c>
      <c r="I431" s="106">
        <f t="shared" si="66"/>
        <v>56.6</v>
      </c>
      <c r="J431" s="107">
        <f t="shared" si="67"/>
        <v>55.6</v>
      </c>
      <c r="L431" s="186">
        <f t="shared" si="68"/>
        <v>61.95</v>
      </c>
      <c r="M431" s="186">
        <f t="shared" si="69"/>
        <v>56.95</v>
      </c>
      <c r="N431" s="186">
        <f t="shared" si="70"/>
        <v>55.95</v>
      </c>
      <c r="O431"/>
      <c r="P431"/>
      <c r="Q431" s="133">
        <f t="shared" si="71"/>
        <v>0.29999999999999716</v>
      </c>
      <c r="R431" s="222">
        <f t="shared" si="72"/>
        <v>4.8661800486617538E-3</v>
      </c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</row>
    <row r="432" spans="1:32" s="20" customFormat="1" x14ac:dyDescent="0.35">
      <c r="A432" s="127" t="s">
        <v>3188</v>
      </c>
      <c r="B432" s="21" t="s">
        <v>3189</v>
      </c>
      <c r="C432" s="21">
        <v>6</v>
      </c>
      <c r="D432" s="20">
        <v>0.7</v>
      </c>
      <c r="E432" s="135">
        <v>40</v>
      </c>
      <c r="F432" s="106">
        <v>22.75</v>
      </c>
      <c r="G432" s="22" t="s">
        <v>14166</v>
      </c>
      <c r="H432" s="106">
        <f t="shared" si="65"/>
        <v>33.200000000000003</v>
      </c>
      <c r="I432" s="106">
        <f t="shared" si="66"/>
        <v>30.5</v>
      </c>
      <c r="J432" s="107">
        <f t="shared" si="67"/>
        <v>29.950000000000003</v>
      </c>
      <c r="L432" s="186">
        <f t="shared" si="68"/>
        <v>33.5</v>
      </c>
      <c r="M432" s="186">
        <f t="shared" si="69"/>
        <v>30.95</v>
      </c>
      <c r="N432" s="186">
        <f t="shared" si="70"/>
        <v>29.95</v>
      </c>
      <c r="O432"/>
      <c r="P432"/>
      <c r="Q432" s="133">
        <f t="shared" si="71"/>
        <v>0.29999999999999716</v>
      </c>
      <c r="R432" s="222">
        <f t="shared" si="72"/>
        <v>9.0361445783131659E-3</v>
      </c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</row>
    <row r="433" spans="1:32" s="20" customFormat="1" x14ac:dyDescent="0.35">
      <c r="A433" s="127" t="s">
        <v>3191</v>
      </c>
      <c r="B433" s="21" t="s">
        <v>3192</v>
      </c>
      <c r="C433" s="21">
        <v>6</v>
      </c>
      <c r="D433" s="20">
        <v>0.7</v>
      </c>
      <c r="E433" s="135">
        <v>40</v>
      </c>
      <c r="F433" s="106">
        <v>8.5</v>
      </c>
      <c r="G433" s="22" t="s">
        <v>14165</v>
      </c>
      <c r="H433" s="106">
        <f t="shared" si="65"/>
        <v>15.8</v>
      </c>
      <c r="I433" s="106">
        <f t="shared" si="66"/>
        <v>14.55</v>
      </c>
      <c r="J433" s="107">
        <f t="shared" si="67"/>
        <v>14.25</v>
      </c>
      <c r="L433" s="186">
        <f t="shared" si="68"/>
        <v>15.95</v>
      </c>
      <c r="M433" s="186">
        <f t="shared" si="69"/>
        <v>14.95</v>
      </c>
      <c r="N433" s="186">
        <f t="shared" si="70"/>
        <v>14.5</v>
      </c>
      <c r="O433"/>
      <c r="P433"/>
      <c r="Q433" s="133">
        <f t="shared" si="71"/>
        <v>0.14999999999999858</v>
      </c>
      <c r="R433" s="222">
        <f t="shared" si="72"/>
        <v>9.4936708860758594E-3</v>
      </c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</row>
    <row r="434" spans="1:32" s="20" customFormat="1" x14ac:dyDescent="0.35">
      <c r="A434" s="127" t="s">
        <v>3194</v>
      </c>
      <c r="B434" s="21" t="s">
        <v>3195</v>
      </c>
      <c r="C434" s="21">
        <v>6</v>
      </c>
      <c r="D434" s="20">
        <v>0.7</v>
      </c>
      <c r="E434" s="135">
        <v>41</v>
      </c>
      <c r="F434" s="106">
        <v>21.75</v>
      </c>
      <c r="G434" s="22" t="s">
        <v>14166</v>
      </c>
      <c r="H434" s="106">
        <f t="shared" si="65"/>
        <v>32.1</v>
      </c>
      <c r="I434" s="106">
        <f t="shared" si="66"/>
        <v>29.450000000000003</v>
      </c>
      <c r="J434" s="107">
        <f t="shared" si="67"/>
        <v>28.900000000000002</v>
      </c>
      <c r="L434" s="186">
        <f t="shared" si="68"/>
        <v>32.5</v>
      </c>
      <c r="M434" s="186">
        <f t="shared" si="69"/>
        <v>29.5</v>
      </c>
      <c r="N434" s="186">
        <f t="shared" si="70"/>
        <v>28.95</v>
      </c>
      <c r="O434"/>
      <c r="P434"/>
      <c r="Q434" s="133">
        <f t="shared" si="71"/>
        <v>0.39999999999999858</v>
      </c>
      <c r="R434" s="222">
        <f t="shared" si="72"/>
        <v>1.2461059190031107E-2</v>
      </c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</row>
    <row r="435" spans="1:32" s="20" customFormat="1" x14ac:dyDescent="0.35">
      <c r="A435" s="127" t="s">
        <v>3197</v>
      </c>
      <c r="B435" s="21" t="s">
        <v>3198</v>
      </c>
      <c r="C435" s="21">
        <v>6</v>
      </c>
      <c r="D435" s="20">
        <v>0.7</v>
      </c>
      <c r="E435" s="135">
        <v>40</v>
      </c>
      <c r="F435" s="106">
        <v>11.8</v>
      </c>
      <c r="G435" s="22" t="s">
        <v>14166</v>
      </c>
      <c r="H435" s="106">
        <f t="shared" si="65"/>
        <v>19.850000000000001</v>
      </c>
      <c r="I435" s="106">
        <f t="shared" si="66"/>
        <v>18.2</v>
      </c>
      <c r="J435" s="107">
        <f t="shared" si="67"/>
        <v>17.900000000000002</v>
      </c>
      <c r="L435" s="186">
        <f t="shared" si="68"/>
        <v>19.95</v>
      </c>
      <c r="M435" s="186">
        <f t="shared" si="69"/>
        <v>18.5</v>
      </c>
      <c r="N435" s="186">
        <f t="shared" si="70"/>
        <v>17.95</v>
      </c>
      <c r="O435"/>
      <c r="P435"/>
      <c r="Q435" s="133">
        <f t="shared" si="71"/>
        <v>9.9999999999997868E-2</v>
      </c>
      <c r="R435" s="222">
        <f t="shared" si="72"/>
        <v>5.0377833753147538E-3</v>
      </c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</row>
    <row r="436" spans="1:32" s="20" customFormat="1" x14ac:dyDescent="0.35">
      <c r="A436" s="127" t="s">
        <v>14461</v>
      </c>
      <c r="B436" s="21" t="s">
        <v>3213</v>
      </c>
      <c r="C436" s="21">
        <v>12</v>
      </c>
      <c r="D436" s="20">
        <v>1</v>
      </c>
      <c r="E436" s="135">
        <v>40</v>
      </c>
      <c r="F436" s="106">
        <v>20</v>
      </c>
      <c r="G436" s="22" t="s">
        <v>14150</v>
      </c>
      <c r="H436" s="106">
        <f t="shared" si="65"/>
        <v>31.35</v>
      </c>
      <c r="I436" s="106">
        <f t="shared" si="66"/>
        <v>28.8</v>
      </c>
      <c r="J436" s="107">
        <f t="shared" si="67"/>
        <v>28.3</v>
      </c>
      <c r="L436" s="186">
        <f t="shared" si="68"/>
        <v>31.5</v>
      </c>
      <c r="M436" s="186">
        <f t="shared" si="69"/>
        <v>28.95</v>
      </c>
      <c r="N436" s="186">
        <f t="shared" si="70"/>
        <v>28.5</v>
      </c>
      <c r="O436"/>
      <c r="P436"/>
      <c r="Q436" s="133">
        <f t="shared" si="71"/>
        <v>0.14999999999999858</v>
      </c>
      <c r="R436" s="222">
        <f t="shared" si="72"/>
        <v>4.7846889952152657E-3</v>
      </c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</row>
    <row r="437" spans="1:32" s="20" customFormat="1" x14ac:dyDescent="0.35">
      <c r="A437" s="127" t="s">
        <v>14412</v>
      </c>
      <c r="B437" s="21" t="s">
        <v>14413</v>
      </c>
      <c r="C437" s="21">
        <v>6</v>
      </c>
      <c r="D437" s="20">
        <v>0.7</v>
      </c>
      <c r="E437" s="135">
        <v>40</v>
      </c>
      <c r="F437" s="106">
        <v>22.5</v>
      </c>
      <c r="G437" s="22" t="s">
        <v>14150</v>
      </c>
      <c r="H437" s="106">
        <f t="shared" si="65"/>
        <v>32.9</v>
      </c>
      <c r="I437" s="106">
        <f t="shared" si="66"/>
        <v>30.200000000000003</v>
      </c>
      <c r="J437" s="107">
        <f t="shared" si="67"/>
        <v>29.650000000000002</v>
      </c>
      <c r="L437" s="186">
        <f t="shared" si="68"/>
        <v>32.950000000000003</v>
      </c>
      <c r="M437" s="186">
        <f t="shared" si="69"/>
        <v>30.5</v>
      </c>
      <c r="N437" s="186">
        <f t="shared" si="70"/>
        <v>29.95</v>
      </c>
      <c r="O437"/>
      <c r="P437"/>
      <c r="Q437" s="133">
        <f t="shared" si="71"/>
        <v>5.0000000000004263E-2</v>
      </c>
      <c r="R437" s="222">
        <f t="shared" si="72"/>
        <v>1.5197568389059047E-3</v>
      </c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</row>
    <row r="438" spans="1:32" s="20" customFormat="1" x14ac:dyDescent="0.35">
      <c r="A438" s="127" t="s">
        <v>14334</v>
      </c>
      <c r="B438" s="21" t="s">
        <v>14335</v>
      </c>
      <c r="C438" s="21">
        <v>6</v>
      </c>
      <c r="D438" s="20">
        <v>0.7</v>
      </c>
      <c r="E438" s="135">
        <v>40</v>
      </c>
      <c r="F438" s="106">
        <v>21.75</v>
      </c>
      <c r="G438" s="22" t="s">
        <v>14150</v>
      </c>
      <c r="H438" s="106">
        <f t="shared" si="65"/>
        <v>32</v>
      </c>
      <c r="I438" s="106">
        <f t="shared" si="66"/>
        <v>29.35</v>
      </c>
      <c r="J438" s="107">
        <f t="shared" si="67"/>
        <v>28.85</v>
      </c>
      <c r="L438" s="186">
        <f t="shared" si="68"/>
        <v>32.5</v>
      </c>
      <c r="M438" s="186">
        <f t="shared" si="69"/>
        <v>29.5</v>
      </c>
      <c r="N438" s="186">
        <f t="shared" si="70"/>
        <v>28.95</v>
      </c>
      <c r="O438"/>
      <c r="P438"/>
      <c r="Q438" s="133">
        <f t="shared" si="71"/>
        <v>0.5</v>
      </c>
      <c r="R438" s="222">
        <f t="shared" si="72"/>
        <v>1.5625E-2</v>
      </c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</row>
    <row r="439" spans="1:32" s="20" customFormat="1" x14ac:dyDescent="0.35">
      <c r="A439" s="127" t="s">
        <v>3226</v>
      </c>
      <c r="B439" s="21" t="s">
        <v>3223</v>
      </c>
      <c r="C439" s="21">
        <v>6</v>
      </c>
      <c r="D439" s="20">
        <v>1</v>
      </c>
      <c r="E439" s="135">
        <v>40</v>
      </c>
      <c r="F439" s="106">
        <v>24.9</v>
      </c>
      <c r="G439" s="22" t="s">
        <v>14150</v>
      </c>
      <c r="H439" s="106">
        <f t="shared" si="65"/>
        <v>37.35</v>
      </c>
      <c r="I439" s="106">
        <f t="shared" si="66"/>
        <v>34.300000000000004</v>
      </c>
      <c r="J439" s="107">
        <f t="shared" si="67"/>
        <v>33.700000000000003</v>
      </c>
      <c r="L439" s="186">
        <f t="shared" si="68"/>
        <v>37.5</v>
      </c>
      <c r="M439" s="186">
        <f t="shared" si="69"/>
        <v>34.5</v>
      </c>
      <c r="N439" s="186">
        <f t="shared" si="70"/>
        <v>33.950000000000003</v>
      </c>
      <c r="O439"/>
      <c r="P439"/>
      <c r="Q439" s="133">
        <f t="shared" si="71"/>
        <v>0.14999999999999858</v>
      </c>
      <c r="R439" s="222">
        <f t="shared" si="72"/>
        <v>4.0160642570280739E-3</v>
      </c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</row>
    <row r="440" spans="1:32" s="20" customFormat="1" x14ac:dyDescent="0.35">
      <c r="A440" s="127" t="s">
        <v>14336</v>
      </c>
      <c r="B440" s="21" t="s">
        <v>14337</v>
      </c>
      <c r="C440" s="21">
        <v>6</v>
      </c>
      <c r="D440" s="20">
        <v>0.7</v>
      </c>
      <c r="E440" s="135">
        <v>40</v>
      </c>
      <c r="F440" s="106">
        <v>21.38</v>
      </c>
      <c r="G440" s="22" t="s">
        <v>14150</v>
      </c>
      <c r="H440" s="106">
        <f t="shared" si="65"/>
        <v>31.55</v>
      </c>
      <c r="I440" s="106">
        <f t="shared" si="66"/>
        <v>28.950000000000003</v>
      </c>
      <c r="J440" s="107">
        <f t="shared" si="67"/>
        <v>28.450000000000003</v>
      </c>
      <c r="L440" s="186">
        <f t="shared" si="68"/>
        <v>31.95</v>
      </c>
      <c r="M440" s="186">
        <f t="shared" si="69"/>
        <v>28.95</v>
      </c>
      <c r="N440" s="186">
        <f t="shared" si="70"/>
        <v>28.5</v>
      </c>
      <c r="O440"/>
      <c r="P440"/>
      <c r="Q440" s="133">
        <f t="shared" si="71"/>
        <v>0.39999999999999858</v>
      </c>
      <c r="R440" s="222">
        <f t="shared" si="72"/>
        <v>1.2678288431061762E-2</v>
      </c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</row>
    <row r="441" spans="1:32" s="20" customFormat="1" x14ac:dyDescent="0.35">
      <c r="A441" s="127" t="s">
        <v>14433</v>
      </c>
      <c r="B441" s="21" t="s">
        <v>14434</v>
      </c>
      <c r="C441" s="21">
        <v>6</v>
      </c>
      <c r="D441" s="20">
        <v>1</v>
      </c>
      <c r="E441" s="135">
        <v>40</v>
      </c>
      <c r="F441" s="106">
        <v>26.5</v>
      </c>
      <c r="G441" s="22" t="s">
        <v>14163</v>
      </c>
      <c r="H441" s="106">
        <f t="shared" si="65"/>
        <v>39.300000000000004</v>
      </c>
      <c r="I441" s="106">
        <f t="shared" si="66"/>
        <v>36.1</v>
      </c>
      <c r="J441" s="107">
        <f t="shared" si="67"/>
        <v>35.450000000000003</v>
      </c>
      <c r="L441" s="186">
        <f t="shared" si="68"/>
        <v>39.5</v>
      </c>
      <c r="M441" s="186">
        <f t="shared" si="69"/>
        <v>36.5</v>
      </c>
      <c r="N441" s="186">
        <f t="shared" si="70"/>
        <v>35.5</v>
      </c>
      <c r="O441"/>
      <c r="P441"/>
      <c r="Q441" s="133">
        <f t="shared" si="71"/>
        <v>0.19999999999999574</v>
      </c>
      <c r="R441" s="222">
        <f t="shared" si="72"/>
        <v>5.0890585241729191E-3</v>
      </c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</row>
    <row r="442" spans="1:32" s="20" customFormat="1" x14ac:dyDescent="0.35">
      <c r="A442" s="127" t="s">
        <v>14338</v>
      </c>
      <c r="B442" s="21" t="s">
        <v>14339</v>
      </c>
      <c r="C442" s="21">
        <v>6</v>
      </c>
      <c r="D442" s="20">
        <v>0.7</v>
      </c>
      <c r="E442" s="135">
        <v>40</v>
      </c>
      <c r="F442" s="106">
        <v>30</v>
      </c>
      <c r="G442" s="22" t="s">
        <v>14150</v>
      </c>
      <c r="H442" s="106">
        <f t="shared" si="65"/>
        <v>42.050000000000004</v>
      </c>
      <c r="I442" s="106">
        <f t="shared" si="66"/>
        <v>38.6</v>
      </c>
      <c r="J442" s="107">
        <f t="shared" si="67"/>
        <v>37.9</v>
      </c>
      <c r="L442" s="186">
        <f t="shared" si="68"/>
        <v>42.5</v>
      </c>
      <c r="M442" s="186">
        <f t="shared" si="69"/>
        <v>38.950000000000003</v>
      </c>
      <c r="N442" s="186">
        <f t="shared" si="70"/>
        <v>37.950000000000003</v>
      </c>
      <c r="O442"/>
      <c r="P442"/>
      <c r="Q442" s="133">
        <f t="shared" si="71"/>
        <v>0.44999999999999574</v>
      </c>
      <c r="R442" s="222">
        <f t="shared" si="72"/>
        <v>1.0701545778834618E-2</v>
      </c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</row>
    <row r="443" spans="1:32" s="20" customFormat="1" x14ac:dyDescent="0.35">
      <c r="A443" s="127" t="s">
        <v>3233</v>
      </c>
      <c r="B443" s="21" t="s">
        <v>3234</v>
      </c>
      <c r="C443" s="21">
        <v>6</v>
      </c>
      <c r="D443" s="20">
        <v>0.7</v>
      </c>
      <c r="E443" s="135">
        <v>40</v>
      </c>
      <c r="F443" s="106">
        <v>39</v>
      </c>
      <c r="G443" s="22" t="s">
        <v>14150</v>
      </c>
      <c r="H443" s="106">
        <f t="shared" si="65"/>
        <v>53.050000000000004</v>
      </c>
      <c r="I443" s="106">
        <f t="shared" si="66"/>
        <v>48.7</v>
      </c>
      <c r="J443" s="107">
        <f t="shared" si="67"/>
        <v>47.800000000000004</v>
      </c>
      <c r="L443" s="186">
        <f t="shared" si="68"/>
        <v>53.5</v>
      </c>
      <c r="M443" s="186">
        <f t="shared" si="69"/>
        <v>48.95</v>
      </c>
      <c r="N443" s="186">
        <f t="shared" si="70"/>
        <v>47.95</v>
      </c>
      <c r="O443"/>
      <c r="P443"/>
      <c r="Q443" s="133">
        <f t="shared" si="71"/>
        <v>0.44999999999999574</v>
      </c>
      <c r="R443" s="222">
        <f t="shared" si="72"/>
        <v>8.482563619227064E-3</v>
      </c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</row>
    <row r="444" spans="1:32" s="20" customFormat="1" x14ac:dyDescent="0.35">
      <c r="A444" s="127" t="s">
        <v>14340</v>
      </c>
      <c r="B444" s="21" t="s">
        <v>14341</v>
      </c>
      <c r="C444" s="21">
        <v>6</v>
      </c>
      <c r="D444" s="20">
        <v>0.7</v>
      </c>
      <c r="E444" s="135">
        <v>40</v>
      </c>
      <c r="F444" s="106">
        <v>145</v>
      </c>
      <c r="G444" s="22" t="s">
        <v>14150</v>
      </c>
      <c r="H444" s="106">
        <f t="shared" si="65"/>
        <v>182.35000000000002</v>
      </c>
      <c r="I444" s="106">
        <f t="shared" si="66"/>
        <v>167.4</v>
      </c>
      <c r="J444" s="107">
        <f t="shared" si="67"/>
        <v>164.4</v>
      </c>
      <c r="L444" s="186">
        <f t="shared" si="68"/>
        <v>182.5</v>
      </c>
      <c r="M444" s="186">
        <f t="shared" si="69"/>
        <v>167.5</v>
      </c>
      <c r="N444" s="186">
        <f t="shared" si="70"/>
        <v>164.5</v>
      </c>
      <c r="O444"/>
      <c r="P444"/>
      <c r="Q444" s="133">
        <f t="shared" si="71"/>
        <v>0.14999999999997726</v>
      </c>
      <c r="R444" s="222">
        <f t="shared" si="72"/>
        <v>8.2259391280492045E-4</v>
      </c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</row>
    <row r="445" spans="1:32" s="20" customFormat="1" x14ac:dyDescent="0.35">
      <c r="A445" s="127" t="s">
        <v>3242</v>
      </c>
      <c r="B445" s="21" t="s">
        <v>3243</v>
      </c>
      <c r="C445" s="21">
        <v>6</v>
      </c>
      <c r="D445" s="20">
        <v>0.7</v>
      </c>
      <c r="E445" s="135">
        <v>40</v>
      </c>
      <c r="F445" s="106">
        <v>150</v>
      </c>
      <c r="G445" s="22" t="s">
        <v>14150</v>
      </c>
      <c r="H445" s="106">
        <f t="shared" si="65"/>
        <v>188.45000000000002</v>
      </c>
      <c r="I445" s="106">
        <f t="shared" si="66"/>
        <v>173</v>
      </c>
      <c r="J445" s="107">
        <f t="shared" si="67"/>
        <v>169.9</v>
      </c>
      <c r="L445" s="186">
        <f t="shared" si="68"/>
        <v>188.5</v>
      </c>
      <c r="M445" s="186">
        <f t="shared" si="69"/>
        <v>173.5</v>
      </c>
      <c r="N445" s="186">
        <f t="shared" si="70"/>
        <v>169.95</v>
      </c>
      <c r="O445"/>
      <c r="P445"/>
      <c r="Q445" s="133">
        <f t="shared" si="71"/>
        <v>4.9999999999982947E-2</v>
      </c>
      <c r="R445" s="222">
        <f t="shared" si="72"/>
        <v>2.6532236667542024E-4</v>
      </c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</row>
    <row r="446" spans="1:32" s="20" customFormat="1" x14ac:dyDescent="0.35">
      <c r="A446" s="127" t="s">
        <v>14342</v>
      </c>
      <c r="B446" s="21" t="s">
        <v>14343</v>
      </c>
      <c r="C446" s="21">
        <v>6</v>
      </c>
      <c r="D446" s="20">
        <v>0.7</v>
      </c>
      <c r="E446" s="135">
        <v>40</v>
      </c>
      <c r="F446" s="106">
        <v>145</v>
      </c>
      <c r="G446" s="22" t="s">
        <v>14150</v>
      </c>
      <c r="H446" s="106">
        <f t="shared" si="65"/>
        <v>182.35000000000002</v>
      </c>
      <c r="I446" s="106">
        <f t="shared" si="66"/>
        <v>167.4</v>
      </c>
      <c r="J446" s="107">
        <f t="shared" si="67"/>
        <v>164.4</v>
      </c>
      <c r="L446" s="186">
        <f t="shared" si="68"/>
        <v>182.5</v>
      </c>
      <c r="M446" s="186">
        <f t="shared" si="69"/>
        <v>167.5</v>
      </c>
      <c r="N446" s="186">
        <f t="shared" si="70"/>
        <v>164.5</v>
      </c>
      <c r="O446"/>
      <c r="P446"/>
      <c r="Q446" s="133">
        <f t="shared" si="71"/>
        <v>0.14999999999997726</v>
      </c>
      <c r="R446" s="222">
        <f t="shared" si="72"/>
        <v>8.2259391280492045E-4</v>
      </c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</row>
    <row r="447" spans="1:32" s="20" customFormat="1" x14ac:dyDescent="0.35">
      <c r="A447" s="127" t="s">
        <v>3246</v>
      </c>
      <c r="B447" s="21" t="s">
        <v>3247</v>
      </c>
      <c r="C447" s="21">
        <v>6</v>
      </c>
      <c r="D447" s="20">
        <v>0.7</v>
      </c>
      <c r="E447" s="135">
        <v>40</v>
      </c>
      <c r="F447" s="106">
        <v>98</v>
      </c>
      <c r="G447" s="22" t="s">
        <v>14150</v>
      </c>
      <c r="H447" s="106">
        <f t="shared" si="65"/>
        <v>125</v>
      </c>
      <c r="I447" s="106">
        <f t="shared" si="66"/>
        <v>114.75</v>
      </c>
      <c r="J447" s="107">
        <f t="shared" si="67"/>
        <v>112.7</v>
      </c>
      <c r="L447" s="186">
        <f t="shared" si="68"/>
        <v>125.5</v>
      </c>
      <c r="M447" s="186">
        <f t="shared" si="69"/>
        <v>114.95</v>
      </c>
      <c r="N447" s="186">
        <f t="shared" si="70"/>
        <v>112.95</v>
      </c>
      <c r="O447"/>
      <c r="P447"/>
      <c r="Q447" s="133">
        <f t="shared" si="71"/>
        <v>0.5</v>
      </c>
      <c r="R447" s="222">
        <f t="shared" si="72"/>
        <v>4.0000000000000001E-3</v>
      </c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</row>
    <row r="448" spans="1:32" s="20" customFormat="1" x14ac:dyDescent="0.35">
      <c r="A448" s="127" t="s">
        <v>3250</v>
      </c>
      <c r="B448" s="21" t="s">
        <v>3251</v>
      </c>
      <c r="C448" s="21">
        <v>3</v>
      </c>
      <c r="D448" s="20">
        <v>0.7</v>
      </c>
      <c r="E448" s="135">
        <v>40</v>
      </c>
      <c r="F448" s="106">
        <v>215</v>
      </c>
      <c r="G448" s="22" t="s">
        <v>14150</v>
      </c>
      <c r="H448" s="106">
        <f t="shared" si="65"/>
        <v>267.75</v>
      </c>
      <c r="I448" s="106">
        <f t="shared" si="66"/>
        <v>245.8</v>
      </c>
      <c r="J448" s="107">
        <f t="shared" si="67"/>
        <v>241.4</v>
      </c>
      <c r="L448" s="186">
        <f t="shared" si="68"/>
        <v>267.95</v>
      </c>
      <c r="M448" s="186">
        <f t="shared" si="69"/>
        <v>245.95</v>
      </c>
      <c r="N448" s="186">
        <f t="shared" si="70"/>
        <v>241.5</v>
      </c>
      <c r="O448"/>
      <c r="P448"/>
      <c r="Q448" s="133">
        <f t="shared" si="71"/>
        <v>0.19999999999998863</v>
      </c>
      <c r="R448" s="222">
        <f t="shared" si="72"/>
        <v>7.4696545284776335E-4</v>
      </c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</row>
    <row r="449" spans="1:32" s="20" customFormat="1" x14ac:dyDescent="0.35">
      <c r="A449" s="127" t="s">
        <v>3254</v>
      </c>
      <c r="B449" s="21" t="s">
        <v>3255</v>
      </c>
      <c r="C449" s="21">
        <v>6</v>
      </c>
      <c r="D449" s="20">
        <v>0.5</v>
      </c>
      <c r="E449" s="135">
        <v>40</v>
      </c>
      <c r="F449" s="106">
        <v>335</v>
      </c>
      <c r="G449" s="22" t="s">
        <v>14150</v>
      </c>
      <c r="H449" s="106">
        <f t="shared" si="65"/>
        <v>413.15000000000003</v>
      </c>
      <c r="I449" s="106">
        <f t="shared" si="66"/>
        <v>379.3</v>
      </c>
      <c r="J449" s="107">
        <f t="shared" si="67"/>
        <v>372.5</v>
      </c>
      <c r="L449" s="186">
        <f t="shared" si="68"/>
        <v>413.5</v>
      </c>
      <c r="M449" s="186">
        <f t="shared" si="69"/>
        <v>379.5</v>
      </c>
      <c r="N449" s="186">
        <f t="shared" si="70"/>
        <v>372.95</v>
      </c>
      <c r="O449"/>
      <c r="P449"/>
      <c r="Q449" s="133">
        <f t="shared" si="71"/>
        <v>0.34999999999996589</v>
      </c>
      <c r="R449" s="222">
        <f t="shared" si="72"/>
        <v>8.4714994554027808E-4</v>
      </c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</row>
    <row r="450" spans="1:32" s="20" customFormat="1" x14ac:dyDescent="0.35">
      <c r="A450" s="127" t="s">
        <v>3262</v>
      </c>
      <c r="B450" s="21" t="s">
        <v>3263</v>
      </c>
      <c r="C450" s="21">
        <v>6</v>
      </c>
      <c r="D450" s="20">
        <v>0.7</v>
      </c>
      <c r="E450" s="135">
        <v>40</v>
      </c>
      <c r="F450" s="106">
        <v>34.9</v>
      </c>
      <c r="G450" s="22" t="s">
        <v>14150</v>
      </c>
      <c r="H450" s="106">
        <f t="shared" si="65"/>
        <v>48.050000000000004</v>
      </c>
      <c r="I450" s="106">
        <f t="shared" si="66"/>
        <v>44.1</v>
      </c>
      <c r="J450" s="107">
        <f t="shared" si="67"/>
        <v>43.300000000000004</v>
      </c>
      <c r="L450" s="186">
        <f t="shared" si="68"/>
        <v>48.5</v>
      </c>
      <c r="M450" s="186">
        <f t="shared" si="69"/>
        <v>44.5</v>
      </c>
      <c r="N450" s="186">
        <f t="shared" si="70"/>
        <v>43.5</v>
      </c>
      <c r="O450"/>
      <c r="P450"/>
      <c r="Q450" s="133">
        <f t="shared" si="71"/>
        <v>0.44999999999999574</v>
      </c>
      <c r="R450" s="222">
        <f t="shared" si="72"/>
        <v>9.3652445369405979E-3</v>
      </c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</row>
    <row r="451" spans="1:32" s="20" customFormat="1" x14ac:dyDescent="0.35">
      <c r="A451" s="127" t="s">
        <v>3272</v>
      </c>
      <c r="B451" s="21" t="s">
        <v>3273</v>
      </c>
      <c r="C451" s="21">
        <v>6</v>
      </c>
      <c r="D451" s="20">
        <v>0.7</v>
      </c>
      <c r="E451" s="135">
        <v>40</v>
      </c>
      <c r="F451" s="106">
        <v>17.5</v>
      </c>
      <c r="G451" s="22" t="s">
        <v>14142</v>
      </c>
      <c r="H451" s="106">
        <f t="shared" si="65"/>
        <v>26.8</v>
      </c>
      <c r="I451" s="106">
        <f t="shared" si="66"/>
        <v>24.6</v>
      </c>
      <c r="J451" s="107">
        <f t="shared" si="67"/>
        <v>24.150000000000002</v>
      </c>
      <c r="L451" s="186">
        <f t="shared" si="68"/>
        <v>26.95</v>
      </c>
      <c r="M451" s="186">
        <f t="shared" si="69"/>
        <v>24.95</v>
      </c>
      <c r="N451" s="186">
        <f t="shared" si="70"/>
        <v>24.5</v>
      </c>
      <c r="O451"/>
      <c r="P451"/>
      <c r="Q451" s="133">
        <f t="shared" si="71"/>
        <v>0.14999999999999858</v>
      </c>
      <c r="R451" s="222">
        <f t="shared" si="72"/>
        <v>5.5970149253730811E-3</v>
      </c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</row>
    <row r="452" spans="1:32" s="20" customFormat="1" x14ac:dyDescent="0.35">
      <c r="A452" s="127" t="s">
        <v>3280</v>
      </c>
      <c r="B452" s="21" t="s">
        <v>3281</v>
      </c>
      <c r="C452" s="21">
        <v>6</v>
      </c>
      <c r="D452" s="20">
        <v>0.7</v>
      </c>
      <c r="E452" s="135">
        <v>40</v>
      </c>
      <c r="F452" s="106">
        <v>18.5</v>
      </c>
      <c r="G452" s="22" t="s">
        <v>14142</v>
      </c>
      <c r="H452" s="106">
        <f t="shared" si="65"/>
        <v>28</v>
      </c>
      <c r="I452" s="106">
        <f t="shared" si="66"/>
        <v>25.75</v>
      </c>
      <c r="J452" s="107">
        <f t="shared" si="67"/>
        <v>25.25</v>
      </c>
      <c r="L452" s="186">
        <f t="shared" si="68"/>
        <v>28.5</v>
      </c>
      <c r="M452" s="186">
        <f t="shared" si="69"/>
        <v>25.95</v>
      </c>
      <c r="N452" s="186">
        <f t="shared" si="70"/>
        <v>25.5</v>
      </c>
      <c r="O452"/>
      <c r="P452"/>
      <c r="Q452" s="133">
        <f t="shared" si="71"/>
        <v>0.5</v>
      </c>
      <c r="R452" s="222">
        <f t="shared" si="72"/>
        <v>1.7857142857142856E-2</v>
      </c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</row>
    <row r="453" spans="1:32" s="20" customFormat="1" x14ac:dyDescent="0.35">
      <c r="A453" s="127" t="s">
        <v>14344</v>
      </c>
      <c r="B453" s="21" t="s">
        <v>14345</v>
      </c>
      <c r="C453" s="21">
        <v>6</v>
      </c>
      <c r="D453" s="20">
        <v>0.7</v>
      </c>
      <c r="E453" s="135">
        <v>40</v>
      </c>
      <c r="F453" s="106">
        <v>18.5</v>
      </c>
      <c r="G453" s="22" t="s">
        <v>14142</v>
      </c>
      <c r="H453" s="106">
        <f t="shared" si="65"/>
        <v>28</v>
      </c>
      <c r="I453" s="106">
        <f t="shared" si="66"/>
        <v>25.75</v>
      </c>
      <c r="J453" s="107">
        <f t="shared" si="67"/>
        <v>25.25</v>
      </c>
      <c r="L453" s="186">
        <f t="shared" si="68"/>
        <v>28.5</v>
      </c>
      <c r="M453" s="186">
        <f t="shared" si="69"/>
        <v>25.95</v>
      </c>
      <c r="N453" s="186">
        <f t="shared" si="70"/>
        <v>25.5</v>
      </c>
      <c r="O453"/>
      <c r="P453"/>
      <c r="Q453" s="133">
        <f t="shared" si="71"/>
        <v>0.5</v>
      </c>
      <c r="R453" s="222">
        <f t="shared" si="72"/>
        <v>1.7857142857142856E-2</v>
      </c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</row>
    <row r="454" spans="1:32" s="20" customFormat="1" x14ac:dyDescent="0.35">
      <c r="A454" s="127" t="s">
        <v>3285</v>
      </c>
      <c r="B454" s="21" t="s">
        <v>3286</v>
      </c>
      <c r="C454" s="21">
        <v>6</v>
      </c>
      <c r="D454" s="20">
        <v>0.7</v>
      </c>
      <c r="E454" s="135">
        <v>40</v>
      </c>
      <c r="F454" s="106">
        <v>17</v>
      </c>
      <c r="G454" s="22" t="s">
        <v>14142</v>
      </c>
      <c r="H454" s="106">
        <f t="shared" si="65"/>
        <v>26.200000000000003</v>
      </c>
      <c r="I454" s="106">
        <f t="shared" si="66"/>
        <v>24.05</v>
      </c>
      <c r="J454" s="107">
        <f t="shared" si="67"/>
        <v>23.6</v>
      </c>
      <c r="L454" s="186">
        <f t="shared" si="68"/>
        <v>26.5</v>
      </c>
      <c r="M454" s="186">
        <f t="shared" si="69"/>
        <v>24.5</v>
      </c>
      <c r="N454" s="186">
        <f t="shared" si="70"/>
        <v>23.95</v>
      </c>
      <c r="O454"/>
      <c r="P454"/>
      <c r="Q454" s="133">
        <f t="shared" si="71"/>
        <v>0.29999999999999716</v>
      </c>
      <c r="R454" s="222">
        <f t="shared" si="72"/>
        <v>1.1450381679389204E-2</v>
      </c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</row>
    <row r="455" spans="1:32" s="20" customFormat="1" x14ac:dyDescent="0.35">
      <c r="A455" s="127" t="s">
        <v>14346</v>
      </c>
      <c r="B455" s="21" t="s">
        <v>14347</v>
      </c>
      <c r="C455" s="21">
        <v>6</v>
      </c>
      <c r="D455" s="20">
        <v>0.7</v>
      </c>
      <c r="E455" s="135">
        <v>40</v>
      </c>
      <c r="F455" s="106">
        <v>17</v>
      </c>
      <c r="G455" s="22" t="s">
        <v>14142</v>
      </c>
      <c r="H455" s="106">
        <f t="shared" si="65"/>
        <v>26.200000000000003</v>
      </c>
      <c r="I455" s="106">
        <f t="shared" si="66"/>
        <v>24.05</v>
      </c>
      <c r="J455" s="107">
        <f t="shared" si="67"/>
        <v>23.6</v>
      </c>
      <c r="L455" s="186">
        <f t="shared" si="68"/>
        <v>26.5</v>
      </c>
      <c r="M455" s="186">
        <f t="shared" si="69"/>
        <v>24.5</v>
      </c>
      <c r="N455" s="186">
        <f t="shared" si="70"/>
        <v>23.95</v>
      </c>
      <c r="O455"/>
      <c r="P455"/>
      <c r="Q455" s="133">
        <f t="shared" si="71"/>
        <v>0.29999999999999716</v>
      </c>
      <c r="R455" s="222">
        <f t="shared" si="72"/>
        <v>1.1450381679389204E-2</v>
      </c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</row>
    <row r="456" spans="1:32" s="20" customFormat="1" x14ac:dyDescent="0.35">
      <c r="A456" s="127" t="s">
        <v>3297</v>
      </c>
      <c r="B456" s="21" t="s">
        <v>3298</v>
      </c>
      <c r="C456" s="21">
        <v>6</v>
      </c>
      <c r="D456" s="20">
        <v>0.7</v>
      </c>
      <c r="E456" s="135">
        <v>40</v>
      </c>
      <c r="F456" s="106">
        <v>17</v>
      </c>
      <c r="G456" s="22" t="s">
        <v>14142</v>
      </c>
      <c r="H456" s="106">
        <f t="shared" si="65"/>
        <v>26.200000000000003</v>
      </c>
      <c r="I456" s="106">
        <f t="shared" si="66"/>
        <v>24.05</v>
      </c>
      <c r="J456" s="107">
        <f t="shared" si="67"/>
        <v>23.6</v>
      </c>
      <c r="L456" s="186">
        <f t="shared" si="68"/>
        <v>26.5</v>
      </c>
      <c r="M456" s="186">
        <f t="shared" si="69"/>
        <v>24.5</v>
      </c>
      <c r="N456" s="186">
        <f t="shared" si="70"/>
        <v>23.95</v>
      </c>
      <c r="O456"/>
      <c r="P456"/>
      <c r="Q456" s="133">
        <f t="shared" si="71"/>
        <v>0.29999999999999716</v>
      </c>
      <c r="R456" s="222">
        <f t="shared" si="72"/>
        <v>1.1450381679389204E-2</v>
      </c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</row>
    <row r="457" spans="1:32" s="20" customFormat="1" x14ac:dyDescent="0.35">
      <c r="A457" s="127" t="s">
        <v>14348</v>
      </c>
      <c r="B457" s="21" t="s">
        <v>14349</v>
      </c>
      <c r="C457" s="21">
        <v>6</v>
      </c>
      <c r="D457" s="20">
        <v>0.7</v>
      </c>
      <c r="E457" s="135">
        <v>40</v>
      </c>
      <c r="F457" s="106">
        <v>17</v>
      </c>
      <c r="G457" s="22" t="s">
        <v>14142</v>
      </c>
      <c r="H457" s="106">
        <f t="shared" si="65"/>
        <v>26.200000000000003</v>
      </c>
      <c r="I457" s="106">
        <f t="shared" si="66"/>
        <v>24.05</v>
      </c>
      <c r="J457" s="107">
        <f t="shared" si="67"/>
        <v>23.6</v>
      </c>
      <c r="L457" s="186">
        <f t="shared" si="68"/>
        <v>26.5</v>
      </c>
      <c r="M457" s="186">
        <f t="shared" si="69"/>
        <v>24.5</v>
      </c>
      <c r="N457" s="186">
        <f t="shared" si="70"/>
        <v>23.95</v>
      </c>
      <c r="O457"/>
      <c r="P457"/>
      <c r="Q457" s="133">
        <f t="shared" si="71"/>
        <v>0.29999999999999716</v>
      </c>
      <c r="R457" s="222">
        <f t="shared" si="72"/>
        <v>1.1450381679389204E-2</v>
      </c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</row>
    <row r="458" spans="1:32" s="20" customFormat="1" x14ac:dyDescent="0.35">
      <c r="A458" s="127" t="s">
        <v>3324</v>
      </c>
      <c r="B458" s="21" t="s">
        <v>3325</v>
      </c>
      <c r="C458" s="21">
        <v>6</v>
      </c>
      <c r="D458" s="20">
        <v>0.75</v>
      </c>
      <c r="E458" s="135">
        <v>14.7</v>
      </c>
      <c r="F458" s="106">
        <v>11</v>
      </c>
      <c r="G458" s="22" t="s">
        <v>14153</v>
      </c>
      <c r="H458" s="106">
        <f t="shared" si="65"/>
        <v>16.75</v>
      </c>
      <c r="I458" s="106">
        <f t="shared" si="66"/>
        <v>15.350000000000001</v>
      </c>
      <c r="J458" s="107">
        <f t="shared" si="67"/>
        <v>15.100000000000001</v>
      </c>
      <c r="L458" s="186">
        <f t="shared" si="68"/>
        <v>16.95</v>
      </c>
      <c r="M458" s="186">
        <f t="shared" si="69"/>
        <v>15.5</v>
      </c>
      <c r="N458" s="186">
        <f t="shared" si="70"/>
        <v>15.5</v>
      </c>
      <c r="O458"/>
      <c r="P458"/>
      <c r="Q458" s="133">
        <f t="shared" si="71"/>
        <v>0.19999999999999929</v>
      </c>
      <c r="R458" s="222">
        <f t="shared" si="72"/>
        <v>1.1940298507462643E-2</v>
      </c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</row>
    <row r="459" spans="1:32" s="20" customFormat="1" x14ac:dyDescent="0.35">
      <c r="A459" s="127" t="s">
        <v>3334</v>
      </c>
      <c r="B459" s="21" t="s">
        <v>3335</v>
      </c>
      <c r="C459" s="21">
        <v>6</v>
      </c>
      <c r="D459" s="20">
        <v>0.7</v>
      </c>
      <c r="E459" s="135">
        <v>42</v>
      </c>
      <c r="F459" s="106">
        <v>13.95</v>
      </c>
      <c r="G459" s="22" t="s">
        <v>14146</v>
      </c>
      <c r="H459" s="106">
        <f t="shared" si="65"/>
        <v>22.650000000000002</v>
      </c>
      <c r="I459" s="106">
        <f t="shared" si="66"/>
        <v>20.8</v>
      </c>
      <c r="J459" s="107">
        <f t="shared" si="67"/>
        <v>20.400000000000002</v>
      </c>
      <c r="L459" s="186">
        <f t="shared" si="68"/>
        <v>22.95</v>
      </c>
      <c r="M459" s="186">
        <f t="shared" si="69"/>
        <v>20.95</v>
      </c>
      <c r="N459" s="186">
        <f t="shared" si="70"/>
        <v>20.5</v>
      </c>
      <c r="O459"/>
      <c r="P459"/>
      <c r="Q459" s="133">
        <f t="shared" si="71"/>
        <v>0.29999999999999716</v>
      </c>
      <c r="R459" s="222">
        <f t="shared" si="72"/>
        <v>1.3245033112582655E-2</v>
      </c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</row>
    <row r="460" spans="1:32" s="20" customFormat="1" x14ac:dyDescent="0.35">
      <c r="A460" s="127" t="s">
        <v>3351</v>
      </c>
      <c r="B460" s="21" t="s">
        <v>3352</v>
      </c>
      <c r="C460" s="21">
        <v>6</v>
      </c>
      <c r="D460" s="20">
        <v>0.7</v>
      </c>
      <c r="E460" s="135">
        <v>45.2</v>
      </c>
      <c r="F460" s="106">
        <v>32.15</v>
      </c>
      <c r="G460" s="22" t="s">
        <v>14144</v>
      </c>
      <c r="H460" s="106">
        <f t="shared" ref="H460:H523" si="73">IF(B460="","",CEILING((F460+(10.3552*D460*E460)/100+1.5+0.05)*1.22,0.05))</f>
        <v>45.150000000000006</v>
      </c>
      <c r="I460" s="106">
        <f t="shared" ref="I460:I523" si="74">IF(B460="","",CEILING((F460+(10.3552*D460*E460)/100+1.5+0.05)*1.12,0.05))</f>
        <v>41.45</v>
      </c>
      <c r="J460" s="107">
        <f t="shared" ref="J460:J523" si="75">IF(B460="","",CEILING((F460+(10.3552*D460*E460)/100+1.5+0.05)*1.1,0.05))</f>
        <v>40.700000000000003</v>
      </c>
      <c r="L460" s="186">
        <f t="shared" si="68"/>
        <v>45.5</v>
      </c>
      <c r="M460" s="186">
        <f t="shared" si="69"/>
        <v>41.5</v>
      </c>
      <c r="N460" s="186">
        <f t="shared" si="70"/>
        <v>40.950000000000003</v>
      </c>
      <c r="O460"/>
      <c r="P460"/>
      <c r="Q460" s="133">
        <f t="shared" si="71"/>
        <v>0.34999999999999432</v>
      </c>
      <c r="R460" s="222">
        <f t="shared" si="72"/>
        <v>7.7519379844959973E-3</v>
      </c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</row>
    <row r="461" spans="1:32" s="20" customFormat="1" x14ac:dyDescent="0.35">
      <c r="A461" s="127" t="s">
        <v>3360</v>
      </c>
      <c r="B461" s="21" t="s">
        <v>3361</v>
      </c>
      <c r="C461" s="21">
        <v>6</v>
      </c>
      <c r="D461" s="20">
        <v>0.7</v>
      </c>
      <c r="E461" s="135">
        <v>37.5</v>
      </c>
      <c r="F461" s="106">
        <v>16.5</v>
      </c>
      <c r="G461" s="22" t="s">
        <v>14141</v>
      </c>
      <c r="H461" s="106">
        <f t="shared" si="73"/>
        <v>25.35</v>
      </c>
      <c r="I461" s="106">
        <f t="shared" si="74"/>
        <v>23.3</v>
      </c>
      <c r="J461" s="107">
        <f t="shared" si="75"/>
        <v>22.85</v>
      </c>
      <c r="L461" s="186">
        <f t="shared" si="68"/>
        <v>25.5</v>
      </c>
      <c r="M461" s="186">
        <f t="shared" si="69"/>
        <v>23.5</v>
      </c>
      <c r="N461" s="186">
        <f t="shared" si="70"/>
        <v>22.95</v>
      </c>
      <c r="O461"/>
      <c r="P461"/>
      <c r="Q461" s="133">
        <f t="shared" si="71"/>
        <v>0.14999999999999858</v>
      </c>
      <c r="R461" s="222">
        <f t="shared" si="72"/>
        <v>5.917159763313553E-3</v>
      </c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</row>
    <row r="462" spans="1:32" s="20" customFormat="1" x14ac:dyDescent="0.35">
      <c r="A462" s="127" t="s">
        <v>3364</v>
      </c>
      <c r="B462" s="21" t="s">
        <v>3365</v>
      </c>
      <c r="C462" s="21">
        <v>6</v>
      </c>
      <c r="D462" s="20">
        <v>0.7</v>
      </c>
      <c r="E462" s="135">
        <v>37.5</v>
      </c>
      <c r="F462" s="106">
        <v>16.25</v>
      </c>
      <c r="G462" s="22" t="s">
        <v>14141</v>
      </c>
      <c r="H462" s="106">
        <f t="shared" si="73"/>
        <v>25.05</v>
      </c>
      <c r="I462" s="106">
        <f t="shared" si="74"/>
        <v>23</v>
      </c>
      <c r="J462" s="107">
        <f t="shared" si="75"/>
        <v>22.6</v>
      </c>
      <c r="L462" s="186">
        <f t="shared" ref="L462:L513" si="76">IF(AND(H462-INT(H462)&gt;=0,H462-INT(H462)&lt;0.5),INT(H462)+0.5,IF(AND(H462-INT(H462)&gt;=0.5,H462-INT(H462)&lt;1),INT(H462)+0.95,H462))</f>
        <v>25.5</v>
      </c>
      <c r="M462" s="186">
        <f t="shared" ref="M462:M513" si="77">IF(AND(I462-INT(I462)&gt;=0,I462-INT(I462)&lt;0.5),INT(I462)+0.5,IF(AND(I462-INT(I462)&gt;=0.5,I462-INT(I462)&lt;1),INT(I462)+0.95,I462))</f>
        <v>23.5</v>
      </c>
      <c r="N462" s="186">
        <f t="shared" ref="N462:N513" si="78">IF(AND(J462-INT(J462)&gt;=0,J462-INT(J462)&lt;0.5),INT(J462)+0.5,IF(AND(J462-INT(J462)&gt;=0.5,J462-INT(J462)&lt;1),INT(J462)+0.95,J462))</f>
        <v>22.95</v>
      </c>
      <c r="O462"/>
      <c r="P462"/>
      <c r="Q462" s="133">
        <f t="shared" ref="Q462:Q513" si="79">L462-H462</f>
        <v>0.44999999999999929</v>
      </c>
      <c r="R462" s="222">
        <f t="shared" ref="R462:R513" si="80">Q462/H462</f>
        <v>1.7964071856287397E-2</v>
      </c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</row>
    <row r="463" spans="1:32" s="20" customFormat="1" x14ac:dyDescent="0.35">
      <c r="A463" s="127" t="s">
        <v>3368</v>
      </c>
      <c r="B463" s="21" t="s">
        <v>3369</v>
      </c>
      <c r="C463" s="21">
        <v>6</v>
      </c>
      <c r="D463" s="20">
        <v>0.7</v>
      </c>
      <c r="E463" s="135">
        <v>37.5</v>
      </c>
      <c r="F463" s="106">
        <v>16.25</v>
      </c>
      <c r="G463" s="22" t="s">
        <v>14141</v>
      </c>
      <c r="H463" s="106">
        <f t="shared" si="73"/>
        <v>25.05</v>
      </c>
      <c r="I463" s="106">
        <f t="shared" si="74"/>
        <v>23</v>
      </c>
      <c r="J463" s="107">
        <f t="shared" si="75"/>
        <v>22.6</v>
      </c>
      <c r="L463" s="186">
        <f t="shared" si="76"/>
        <v>25.5</v>
      </c>
      <c r="M463" s="186">
        <f t="shared" si="77"/>
        <v>23.5</v>
      </c>
      <c r="N463" s="186">
        <f t="shared" si="78"/>
        <v>22.95</v>
      </c>
      <c r="O463"/>
      <c r="P463"/>
      <c r="Q463" s="133">
        <f t="shared" si="79"/>
        <v>0.44999999999999929</v>
      </c>
      <c r="R463" s="222">
        <f t="shared" si="80"/>
        <v>1.7964071856287397E-2</v>
      </c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</row>
    <row r="464" spans="1:32" s="20" customFormat="1" x14ac:dyDescent="0.35">
      <c r="A464" s="127" t="s">
        <v>3372</v>
      </c>
      <c r="B464" s="21" t="s">
        <v>3373</v>
      </c>
      <c r="C464" s="21">
        <v>6</v>
      </c>
      <c r="D464" s="20">
        <v>0.7</v>
      </c>
      <c r="E464" s="135">
        <v>37.5</v>
      </c>
      <c r="F464" s="106">
        <v>16.25</v>
      </c>
      <c r="G464" s="22" t="s">
        <v>14141</v>
      </c>
      <c r="H464" s="106">
        <f t="shared" si="73"/>
        <v>25.05</v>
      </c>
      <c r="I464" s="106">
        <f t="shared" si="74"/>
        <v>23</v>
      </c>
      <c r="J464" s="107">
        <f t="shared" si="75"/>
        <v>22.6</v>
      </c>
      <c r="L464" s="186">
        <f t="shared" si="76"/>
        <v>25.5</v>
      </c>
      <c r="M464" s="186">
        <f t="shared" si="77"/>
        <v>23.5</v>
      </c>
      <c r="N464" s="186">
        <f t="shared" si="78"/>
        <v>22.95</v>
      </c>
      <c r="O464"/>
      <c r="P464"/>
      <c r="Q464" s="133">
        <f t="shared" si="79"/>
        <v>0.44999999999999929</v>
      </c>
      <c r="R464" s="222">
        <f t="shared" si="80"/>
        <v>1.7964071856287397E-2</v>
      </c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</row>
    <row r="465" spans="1:32" s="20" customFormat="1" x14ac:dyDescent="0.35">
      <c r="A465" s="127" t="s">
        <v>3376</v>
      </c>
      <c r="B465" s="21" t="s">
        <v>3377</v>
      </c>
      <c r="C465" s="21">
        <v>6</v>
      </c>
      <c r="D465" s="20">
        <v>0.7</v>
      </c>
      <c r="E465" s="135">
        <v>37.5</v>
      </c>
      <c r="F465" s="106">
        <v>16.25</v>
      </c>
      <c r="G465" s="22" t="s">
        <v>14141</v>
      </c>
      <c r="H465" s="106">
        <f t="shared" si="73"/>
        <v>25.05</v>
      </c>
      <c r="I465" s="106">
        <f t="shared" si="74"/>
        <v>23</v>
      </c>
      <c r="J465" s="107">
        <f t="shared" si="75"/>
        <v>22.6</v>
      </c>
      <c r="L465" s="186">
        <f t="shared" si="76"/>
        <v>25.5</v>
      </c>
      <c r="M465" s="186">
        <f t="shared" si="77"/>
        <v>23.5</v>
      </c>
      <c r="N465" s="186">
        <f t="shared" si="78"/>
        <v>22.95</v>
      </c>
      <c r="O465"/>
      <c r="P465"/>
      <c r="Q465" s="133">
        <f t="shared" si="79"/>
        <v>0.44999999999999929</v>
      </c>
      <c r="R465" s="222">
        <f t="shared" si="80"/>
        <v>1.7964071856287397E-2</v>
      </c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</row>
    <row r="466" spans="1:32" s="20" customFormat="1" x14ac:dyDescent="0.35">
      <c r="A466" s="127" t="s">
        <v>3380</v>
      </c>
      <c r="B466" s="21" t="s">
        <v>3381</v>
      </c>
      <c r="C466" s="21">
        <v>6</v>
      </c>
      <c r="D466" s="20">
        <v>0.7</v>
      </c>
      <c r="E466" s="135">
        <v>37.5</v>
      </c>
      <c r="F466" s="106">
        <v>16.850000000000001</v>
      </c>
      <c r="G466" s="22" t="s">
        <v>14141</v>
      </c>
      <c r="H466" s="106">
        <f t="shared" si="73"/>
        <v>25.8</v>
      </c>
      <c r="I466" s="106">
        <f t="shared" si="74"/>
        <v>23.700000000000003</v>
      </c>
      <c r="J466" s="107">
        <f t="shared" si="75"/>
        <v>23.25</v>
      </c>
      <c r="L466" s="186">
        <f t="shared" si="76"/>
        <v>25.95</v>
      </c>
      <c r="M466" s="186">
        <f t="shared" si="77"/>
        <v>23.95</v>
      </c>
      <c r="N466" s="186">
        <f t="shared" si="78"/>
        <v>23.5</v>
      </c>
      <c r="O466"/>
      <c r="P466"/>
      <c r="Q466" s="133">
        <f t="shared" si="79"/>
        <v>0.14999999999999858</v>
      </c>
      <c r="R466" s="222">
        <f t="shared" si="80"/>
        <v>5.8139534883720374E-3</v>
      </c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</row>
    <row r="467" spans="1:32" s="20" customFormat="1" x14ac:dyDescent="0.35">
      <c r="A467" s="127" t="s">
        <v>14623</v>
      </c>
      <c r="B467" s="21" t="s">
        <v>14624</v>
      </c>
      <c r="C467" s="21">
        <v>6</v>
      </c>
      <c r="D467" s="20">
        <v>0.7</v>
      </c>
      <c r="E467" s="135">
        <v>37.5</v>
      </c>
      <c r="F467" s="106">
        <v>14.5</v>
      </c>
      <c r="G467" s="22" t="s">
        <v>14141</v>
      </c>
      <c r="H467" s="106">
        <f t="shared" si="73"/>
        <v>22.900000000000002</v>
      </c>
      <c r="I467" s="106">
        <f t="shared" si="74"/>
        <v>21.05</v>
      </c>
      <c r="J467" s="107">
        <f t="shared" si="75"/>
        <v>20.650000000000002</v>
      </c>
      <c r="L467" s="186">
        <f t="shared" si="76"/>
        <v>22.95</v>
      </c>
      <c r="M467" s="186">
        <f t="shared" si="77"/>
        <v>21.5</v>
      </c>
      <c r="N467" s="186">
        <f t="shared" si="78"/>
        <v>20.95</v>
      </c>
      <c r="O467"/>
      <c r="P467"/>
      <c r="Q467" s="133">
        <f t="shared" si="79"/>
        <v>4.9999999999997158E-2</v>
      </c>
      <c r="R467" s="222">
        <f t="shared" si="80"/>
        <v>2.1834061135369938E-3</v>
      </c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</row>
    <row r="468" spans="1:32" s="20" customFormat="1" x14ac:dyDescent="0.35">
      <c r="A468" s="127" t="s">
        <v>3391</v>
      </c>
      <c r="B468" s="21" t="s">
        <v>3385</v>
      </c>
      <c r="C468" s="21">
        <v>12</v>
      </c>
      <c r="D468" s="20">
        <v>1</v>
      </c>
      <c r="E468" s="135">
        <v>40</v>
      </c>
      <c r="F468" s="106">
        <v>21.5</v>
      </c>
      <c r="G468" s="22" t="s">
        <v>14142</v>
      </c>
      <c r="H468" s="106">
        <f t="shared" si="73"/>
        <v>33.200000000000003</v>
      </c>
      <c r="I468" s="106">
        <f t="shared" si="74"/>
        <v>30.5</v>
      </c>
      <c r="J468" s="107">
        <f t="shared" si="75"/>
        <v>29.950000000000003</v>
      </c>
      <c r="L468" s="186">
        <f t="shared" si="76"/>
        <v>33.5</v>
      </c>
      <c r="M468" s="186">
        <f t="shared" si="77"/>
        <v>30.95</v>
      </c>
      <c r="N468" s="186">
        <f t="shared" si="78"/>
        <v>29.95</v>
      </c>
      <c r="O468"/>
      <c r="P468"/>
      <c r="Q468" s="133">
        <f t="shared" si="79"/>
        <v>0.29999999999999716</v>
      </c>
      <c r="R468" s="222">
        <f t="shared" si="80"/>
        <v>9.0361445783131659E-3</v>
      </c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</row>
    <row r="469" spans="1:32" s="20" customFormat="1" x14ac:dyDescent="0.35">
      <c r="A469" s="127" t="s">
        <v>3400</v>
      </c>
      <c r="B469" s="21" t="s">
        <v>3401</v>
      </c>
      <c r="C469" s="21">
        <v>6</v>
      </c>
      <c r="D469" s="20">
        <v>0.7</v>
      </c>
      <c r="E469" s="135">
        <v>44</v>
      </c>
      <c r="F469" s="106">
        <v>11.45</v>
      </c>
      <c r="G469" s="22" t="s">
        <v>14146</v>
      </c>
      <c r="H469" s="106">
        <f t="shared" si="73"/>
        <v>19.8</v>
      </c>
      <c r="I469" s="106">
        <f t="shared" si="74"/>
        <v>18.150000000000002</v>
      </c>
      <c r="J469" s="107">
        <f t="shared" si="75"/>
        <v>17.850000000000001</v>
      </c>
      <c r="L469" s="186">
        <f t="shared" si="76"/>
        <v>19.95</v>
      </c>
      <c r="M469" s="186">
        <f t="shared" si="77"/>
        <v>18.5</v>
      </c>
      <c r="N469" s="186">
        <f t="shared" si="78"/>
        <v>17.95</v>
      </c>
      <c r="O469"/>
      <c r="P469"/>
      <c r="Q469" s="133">
        <f t="shared" si="79"/>
        <v>0.14999999999999858</v>
      </c>
      <c r="R469" s="222">
        <f t="shared" si="80"/>
        <v>7.575757575757504E-3</v>
      </c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</row>
    <row r="470" spans="1:32" s="20" customFormat="1" x14ac:dyDescent="0.35">
      <c r="A470" s="127" t="s">
        <v>3404</v>
      </c>
      <c r="B470" s="21" t="s">
        <v>3405</v>
      </c>
      <c r="C470" s="21">
        <v>6</v>
      </c>
      <c r="D470" s="20">
        <v>0.7</v>
      </c>
      <c r="E470" s="135">
        <v>41.5</v>
      </c>
      <c r="F470" s="106">
        <v>13.95</v>
      </c>
      <c r="G470" s="22" t="s">
        <v>14146</v>
      </c>
      <c r="H470" s="106">
        <f t="shared" si="73"/>
        <v>22.6</v>
      </c>
      <c r="I470" s="106">
        <f t="shared" si="74"/>
        <v>20.75</v>
      </c>
      <c r="J470" s="107">
        <f t="shared" si="75"/>
        <v>20.400000000000002</v>
      </c>
      <c r="L470" s="186">
        <f t="shared" si="76"/>
        <v>22.95</v>
      </c>
      <c r="M470" s="186">
        <f t="shared" si="77"/>
        <v>20.95</v>
      </c>
      <c r="N470" s="186">
        <f t="shared" si="78"/>
        <v>20.5</v>
      </c>
      <c r="O470"/>
      <c r="P470"/>
      <c r="Q470" s="133">
        <f t="shared" si="79"/>
        <v>0.34999999999999787</v>
      </c>
      <c r="R470" s="222">
        <f t="shared" si="80"/>
        <v>1.5486725663716719E-2</v>
      </c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</row>
    <row r="471" spans="1:32" s="20" customFormat="1" x14ac:dyDescent="0.35">
      <c r="A471" s="127" t="s">
        <v>3408</v>
      </c>
      <c r="B471" s="21" t="s">
        <v>3409</v>
      </c>
      <c r="C471" s="21">
        <v>6</v>
      </c>
      <c r="D471" s="20">
        <v>0.5</v>
      </c>
      <c r="E471" s="135">
        <v>46</v>
      </c>
      <c r="F471" s="106">
        <v>13.95</v>
      </c>
      <c r="G471" s="22" t="s">
        <v>14146</v>
      </c>
      <c r="H471" s="106">
        <f t="shared" si="73"/>
        <v>21.85</v>
      </c>
      <c r="I471" s="106">
        <f t="shared" si="74"/>
        <v>20.05</v>
      </c>
      <c r="J471" s="107">
        <f t="shared" si="75"/>
        <v>19.700000000000003</v>
      </c>
      <c r="L471" s="186">
        <f t="shared" si="76"/>
        <v>21.95</v>
      </c>
      <c r="M471" s="186">
        <f t="shared" si="77"/>
        <v>20.5</v>
      </c>
      <c r="N471" s="186">
        <f t="shared" si="78"/>
        <v>19.95</v>
      </c>
      <c r="O471"/>
      <c r="P471"/>
      <c r="Q471" s="133">
        <f t="shared" si="79"/>
        <v>9.9999999999997868E-2</v>
      </c>
      <c r="R471" s="222">
        <f t="shared" si="80"/>
        <v>4.5766590389015038E-3</v>
      </c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</row>
    <row r="472" spans="1:32" s="20" customFormat="1" x14ac:dyDescent="0.35">
      <c r="A472" s="127" t="s">
        <v>14673</v>
      </c>
      <c r="B472" s="21" t="s">
        <v>14674</v>
      </c>
      <c r="C472" s="21">
        <v>6</v>
      </c>
      <c r="D472" s="20">
        <v>0.7</v>
      </c>
      <c r="E472" s="135">
        <v>41.7</v>
      </c>
      <c r="F472" s="106">
        <v>11.75</v>
      </c>
      <c r="G472" s="22" t="s">
        <v>14146</v>
      </c>
      <c r="H472" s="106">
        <f t="shared" si="73"/>
        <v>19.950000000000003</v>
      </c>
      <c r="I472" s="106">
        <f t="shared" si="74"/>
        <v>18.3</v>
      </c>
      <c r="J472" s="107">
        <f t="shared" si="75"/>
        <v>18</v>
      </c>
      <c r="L472" s="186">
        <f t="shared" si="76"/>
        <v>19.95</v>
      </c>
      <c r="M472" s="186">
        <f t="shared" si="77"/>
        <v>18.5</v>
      </c>
      <c r="N472" s="186">
        <f t="shared" si="78"/>
        <v>18.5</v>
      </c>
      <c r="O472"/>
      <c r="P472"/>
      <c r="Q472" s="133">
        <f t="shared" si="79"/>
        <v>0</v>
      </c>
      <c r="R472" s="222">
        <f t="shared" si="80"/>
        <v>0</v>
      </c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</row>
    <row r="473" spans="1:32" s="20" customFormat="1" x14ac:dyDescent="0.35">
      <c r="A473" s="127" t="s">
        <v>3412</v>
      </c>
      <c r="B473" s="21" t="s">
        <v>3413</v>
      </c>
      <c r="C473" s="21">
        <v>12</v>
      </c>
      <c r="D473" s="20">
        <v>1</v>
      </c>
      <c r="E473" s="135">
        <v>40</v>
      </c>
      <c r="F473" s="106">
        <v>3.85</v>
      </c>
      <c r="G473" s="22" t="s">
        <v>14150</v>
      </c>
      <c r="H473" s="106">
        <f t="shared" si="73"/>
        <v>11.65</v>
      </c>
      <c r="I473" s="106">
        <f t="shared" si="74"/>
        <v>10.700000000000001</v>
      </c>
      <c r="J473" s="107">
        <f t="shared" si="75"/>
        <v>10.5</v>
      </c>
      <c r="L473" s="186">
        <f t="shared" si="76"/>
        <v>11.95</v>
      </c>
      <c r="M473" s="186">
        <f t="shared" si="77"/>
        <v>10.95</v>
      </c>
      <c r="N473" s="186">
        <f t="shared" si="78"/>
        <v>10.95</v>
      </c>
      <c r="O473"/>
      <c r="P473"/>
      <c r="Q473" s="133">
        <f t="shared" si="79"/>
        <v>0.29999999999999893</v>
      </c>
      <c r="R473" s="222">
        <f t="shared" si="80"/>
        <v>2.5751072961373297E-2</v>
      </c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</row>
    <row r="474" spans="1:32" s="20" customFormat="1" x14ac:dyDescent="0.35">
      <c r="A474" s="127" t="s">
        <v>3416</v>
      </c>
      <c r="B474" s="21" t="s">
        <v>3417</v>
      </c>
      <c r="C474" s="21">
        <v>3</v>
      </c>
      <c r="D474" s="20">
        <v>0.7</v>
      </c>
      <c r="E474" s="135">
        <v>40</v>
      </c>
      <c r="F474" s="106">
        <v>595</v>
      </c>
      <c r="G474" s="22" t="s">
        <v>14140</v>
      </c>
      <c r="H474" s="106">
        <f t="shared" si="73"/>
        <v>731.35</v>
      </c>
      <c r="I474" s="106">
        <f t="shared" si="74"/>
        <v>671.40000000000009</v>
      </c>
      <c r="J474" s="107">
        <f t="shared" si="75"/>
        <v>659.40000000000009</v>
      </c>
      <c r="L474" s="186">
        <f t="shared" si="76"/>
        <v>731.5</v>
      </c>
      <c r="M474" s="186">
        <f t="shared" si="77"/>
        <v>671.5</v>
      </c>
      <c r="N474" s="186">
        <f t="shared" si="78"/>
        <v>659.5</v>
      </c>
      <c r="O474"/>
      <c r="P474"/>
      <c r="Q474" s="133">
        <f t="shared" si="79"/>
        <v>0.14999999999997726</v>
      </c>
      <c r="R474" s="222">
        <f t="shared" si="80"/>
        <v>2.0510015724342279E-4</v>
      </c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</row>
    <row r="475" spans="1:32" s="20" customFormat="1" x14ac:dyDescent="0.35">
      <c r="A475" s="127" t="s">
        <v>3420</v>
      </c>
      <c r="B475" s="21" t="s">
        <v>3421</v>
      </c>
      <c r="C475" s="21">
        <v>3</v>
      </c>
      <c r="D475" s="20">
        <v>0.7</v>
      </c>
      <c r="E475" s="135">
        <v>40</v>
      </c>
      <c r="F475" s="106">
        <v>350</v>
      </c>
      <c r="G475" s="22" t="s">
        <v>14140</v>
      </c>
      <c r="H475" s="106">
        <f t="shared" si="73"/>
        <v>432.45000000000005</v>
      </c>
      <c r="I475" s="106">
        <f t="shared" si="74"/>
        <v>397</v>
      </c>
      <c r="J475" s="107">
        <f t="shared" si="75"/>
        <v>389.90000000000003</v>
      </c>
      <c r="L475" s="186">
        <f t="shared" si="76"/>
        <v>432.5</v>
      </c>
      <c r="M475" s="186">
        <f t="shared" si="77"/>
        <v>397.5</v>
      </c>
      <c r="N475" s="186">
        <f t="shared" si="78"/>
        <v>389.95</v>
      </c>
      <c r="O475"/>
      <c r="P475"/>
      <c r="Q475" s="133">
        <f t="shared" si="79"/>
        <v>4.9999999999954525E-2</v>
      </c>
      <c r="R475" s="222">
        <f t="shared" si="80"/>
        <v>1.1562030292508849E-4</v>
      </c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</row>
    <row r="476" spans="1:32" s="20" customFormat="1" x14ac:dyDescent="0.35">
      <c r="A476" s="127" t="s">
        <v>3424</v>
      </c>
      <c r="B476" s="21" t="s">
        <v>3425</v>
      </c>
      <c r="C476" s="21">
        <v>6</v>
      </c>
      <c r="D476" s="20">
        <v>0.7</v>
      </c>
      <c r="E476" s="135">
        <v>40</v>
      </c>
      <c r="F476" s="106">
        <v>41.5</v>
      </c>
      <c r="G476" s="22" t="s">
        <v>14157</v>
      </c>
      <c r="H476" s="106">
        <f t="shared" si="73"/>
        <v>56.1</v>
      </c>
      <c r="I476" s="106">
        <f t="shared" si="74"/>
        <v>51.5</v>
      </c>
      <c r="J476" s="107">
        <f t="shared" si="75"/>
        <v>50.550000000000004</v>
      </c>
      <c r="L476" s="186">
        <f t="shared" si="76"/>
        <v>56.5</v>
      </c>
      <c r="M476" s="186">
        <f t="shared" si="77"/>
        <v>51.95</v>
      </c>
      <c r="N476" s="186">
        <f t="shared" si="78"/>
        <v>50.95</v>
      </c>
      <c r="O476"/>
      <c r="P476"/>
      <c r="Q476" s="133">
        <f t="shared" si="79"/>
        <v>0.39999999999999858</v>
      </c>
      <c r="R476" s="222">
        <f t="shared" si="80"/>
        <v>7.1301247771835751E-3</v>
      </c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</row>
    <row r="477" spans="1:32" s="20" customFormat="1" x14ac:dyDescent="0.35">
      <c r="A477" s="127" t="s">
        <v>3429</v>
      </c>
      <c r="B477" s="21" t="s">
        <v>3428</v>
      </c>
      <c r="C477" s="21">
        <v>6</v>
      </c>
      <c r="D477" s="20">
        <v>1</v>
      </c>
      <c r="E477" s="135">
        <v>50</v>
      </c>
      <c r="F477" s="106">
        <v>10.95</v>
      </c>
      <c r="G477" s="22" t="s">
        <v>14160</v>
      </c>
      <c r="H477" s="106">
        <f t="shared" si="73"/>
        <v>21.6</v>
      </c>
      <c r="I477" s="106">
        <f t="shared" si="74"/>
        <v>19.8</v>
      </c>
      <c r="J477" s="107">
        <f t="shared" si="75"/>
        <v>19.450000000000003</v>
      </c>
      <c r="L477" s="186">
        <f t="shared" si="76"/>
        <v>21.95</v>
      </c>
      <c r="M477" s="186">
        <f t="shared" si="77"/>
        <v>19.95</v>
      </c>
      <c r="N477" s="186">
        <f t="shared" si="78"/>
        <v>19.5</v>
      </c>
      <c r="O477"/>
      <c r="P477"/>
      <c r="Q477" s="133">
        <f t="shared" si="79"/>
        <v>0.34999999999999787</v>
      </c>
      <c r="R477" s="222">
        <f t="shared" si="80"/>
        <v>1.6203703703703606E-2</v>
      </c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</row>
    <row r="478" spans="1:32" s="20" customFormat="1" x14ac:dyDescent="0.35">
      <c r="A478" s="127" t="s">
        <v>3439</v>
      </c>
      <c r="B478" s="21" t="s">
        <v>3440</v>
      </c>
      <c r="C478" s="21">
        <v>6</v>
      </c>
      <c r="D478" s="20">
        <v>0.7</v>
      </c>
      <c r="E478" s="135">
        <v>40</v>
      </c>
      <c r="F478" s="106">
        <v>14.5</v>
      </c>
      <c r="G478" s="22" t="s">
        <v>14144</v>
      </c>
      <c r="H478" s="106">
        <f t="shared" si="73"/>
        <v>23.150000000000002</v>
      </c>
      <c r="I478" s="106">
        <f t="shared" si="74"/>
        <v>21.25</v>
      </c>
      <c r="J478" s="107">
        <f t="shared" si="75"/>
        <v>20.85</v>
      </c>
      <c r="L478" s="186">
        <f t="shared" si="76"/>
        <v>23.5</v>
      </c>
      <c r="M478" s="186">
        <f t="shared" si="77"/>
        <v>21.5</v>
      </c>
      <c r="N478" s="186">
        <f t="shared" si="78"/>
        <v>20.95</v>
      </c>
      <c r="O478"/>
      <c r="P478"/>
      <c r="Q478" s="133">
        <f t="shared" si="79"/>
        <v>0.34999999999999787</v>
      </c>
      <c r="R478" s="222">
        <f t="shared" si="80"/>
        <v>1.5118790496760166E-2</v>
      </c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</row>
    <row r="479" spans="1:32" s="20" customFormat="1" x14ac:dyDescent="0.35">
      <c r="A479" s="127" t="s">
        <v>3443</v>
      </c>
      <c r="B479" s="21" t="s">
        <v>3444</v>
      </c>
      <c r="C479" s="21">
        <v>6</v>
      </c>
      <c r="D479" s="20">
        <v>0.7</v>
      </c>
      <c r="E479" s="135">
        <v>40</v>
      </c>
      <c r="F479" s="106">
        <v>22</v>
      </c>
      <c r="G479" s="22" t="s">
        <v>14144</v>
      </c>
      <c r="H479" s="106">
        <f t="shared" si="73"/>
        <v>32.300000000000004</v>
      </c>
      <c r="I479" s="106">
        <f t="shared" si="74"/>
        <v>29.650000000000002</v>
      </c>
      <c r="J479" s="107">
        <f t="shared" si="75"/>
        <v>29.1</v>
      </c>
      <c r="L479" s="186">
        <f t="shared" si="76"/>
        <v>32.5</v>
      </c>
      <c r="M479" s="186">
        <f t="shared" si="77"/>
        <v>29.95</v>
      </c>
      <c r="N479" s="186">
        <f t="shared" si="78"/>
        <v>29.5</v>
      </c>
      <c r="O479"/>
      <c r="P479"/>
      <c r="Q479" s="133">
        <f t="shared" si="79"/>
        <v>0.19999999999999574</v>
      </c>
      <c r="R479" s="222">
        <f t="shared" si="80"/>
        <v>6.1919504643961516E-3</v>
      </c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</row>
    <row r="480" spans="1:32" s="20" customFormat="1" x14ac:dyDescent="0.35">
      <c r="A480" s="127" t="s">
        <v>3451</v>
      </c>
      <c r="B480" s="21" t="s">
        <v>3452</v>
      </c>
      <c r="C480" s="21">
        <v>6</v>
      </c>
      <c r="D480" s="20">
        <v>0.7</v>
      </c>
      <c r="E480" s="135">
        <v>40</v>
      </c>
      <c r="F480" s="106">
        <v>9.9700000000000006</v>
      </c>
      <c r="G480" s="22" t="s">
        <v>14165</v>
      </c>
      <c r="H480" s="106">
        <f t="shared" si="73"/>
        <v>17.600000000000001</v>
      </c>
      <c r="I480" s="106">
        <f t="shared" si="74"/>
        <v>16.150000000000002</v>
      </c>
      <c r="J480" s="107">
        <f t="shared" si="75"/>
        <v>15.9</v>
      </c>
      <c r="L480" s="186">
        <f t="shared" si="76"/>
        <v>17.95</v>
      </c>
      <c r="M480" s="186">
        <f t="shared" si="77"/>
        <v>16.5</v>
      </c>
      <c r="N480" s="186">
        <f t="shared" si="78"/>
        <v>15.95</v>
      </c>
      <c r="O480"/>
      <c r="P480"/>
      <c r="Q480" s="133">
        <f t="shared" si="79"/>
        <v>0.34999999999999787</v>
      </c>
      <c r="R480" s="222">
        <f t="shared" si="80"/>
        <v>1.9886363636363515E-2</v>
      </c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</row>
    <row r="481" spans="1:32" s="20" customFormat="1" x14ac:dyDescent="0.35">
      <c r="A481" s="127" t="s">
        <v>3455</v>
      </c>
      <c r="B481" s="21" t="s">
        <v>3456</v>
      </c>
      <c r="C481" s="21">
        <v>6</v>
      </c>
      <c r="D481" s="20">
        <v>0.7</v>
      </c>
      <c r="E481" s="135">
        <v>40</v>
      </c>
      <c r="F481" s="106">
        <v>12.75</v>
      </c>
      <c r="G481" s="22" t="s">
        <v>14165</v>
      </c>
      <c r="H481" s="106">
        <f t="shared" si="73"/>
        <v>21</v>
      </c>
      <c r="I481" s="106">
        <f t="shared" si="74"/>
        <v>19.3</v>
      </c>
      <c r="J481" s="107">
        <f t="shared" si="75"/>
        <v>18.95</v>
      </c>
      <c r="L481" s="186">
        <f t="shared" si="76"/>
        <v>21.5</v>
      </c>
      <c r="M481" s="186">
        <f t="shared" si="77"/>
        <v>19.5</v>
      </c>
      <c r="N481" s="186">
        <f t="shared" si="78"/>
        <v>18.95</v>
      </c>
      <c r="O481"/>
      <c r="P481"/>
      <c r="Q481" s="133">
        <f t="shared" si="79"/>
        <v>0.5</v>
      </c>
      <c r="R481" s="222">
        <f t="shared" si="80"/>
        <v>2.3809523809523808E-2</v>
      </c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</row>
    <row r="482" spans="1:32" s="20" customFormat="1" x14ac:dyDescent="0.35">
      <c r="A482" s="127" t="s">
        <v>3459</v>
      </c>
      <c r="B482" s="21" t="s">
        <v>3460</v>
      </c>
      <c r="C482" s="21">
        <v>6</v>
      </c>
      <c r="D482" s="20">
        <v>0.7</v>
      </c>
      <c r="E482" s="135">
        <v>40</v>
      </c>
      <c r="F482" s="106">
        <v>29.25</v>
      </c>
      <c r="G482" s="22" t="s">
        <v>14165</v>
      </c>
      <c r="H482" s="106">
        <f t="shared" si="73"/>
        <v>41.150000000000006</v>
      </c>
      <c r="I482" s="106">
        <f t="shared" si="74"/>
        <v>37.75</v>
      </c>
      <c r="J482" s="107">
        <f t="shared" si="75"/>
        <v>37.1</v>
      </c>
      <c r="L482" s="186">
        <f t="shared" si="76"/>
        <v>41.5</v>
      </c>
      <c r="M482" s="186">
        <f t="shared" si="77"/>
        <v>37.950000000000003</v>
      </c>
      <c r="N482" s="186">
        <f t="shared" si="78"/>
        <v>37.5</v>
      </c>
      <c r="O482"/>
      <c r="P482"/>
      <c r="Q482" s="133">
        <f t="shared" si="79"/>
        <v>0.34999999999999432</v>
      </c>
      <c r="R482" s="222">
        <f t="shared" si="80"/>
        <v>8.5054678007289008E-3</v>
      </c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</row>
    <row r="483" spans="1:32" s="20" customFormat="1" x14ac:dyDescent="0.35">
      <c r="A483" s="127" t="s">
        <v>3463</v>
      </c>
      <c r="B483" s="21" t="s">
        <v>3464</v>
      </c>
      <c r="C483" s="21">
        <v>6</v>
      </c>
      <c r="D483" s="20">
        <v>0.7</v>
      </c>
      <c r="E483" s="135">
        <v>48</v>
      </c>
      <c r="F483" s="106">
        <v>33.5</v>
      </c>
      <c r="G483" s="22" t="s">
        <v>14163</v>
      </c>
      <c r="H483" s="106">
        <f t="shared" si="73"/>
        <v>47.050000000000004</v>
      </c>
      <c r="I483" s="106">
        <f t="shared" si="74"/>
        <v>43.2</v>
      </c>
      <c r="J483" s="107">
        <f t="shared" si="75"/>
        <v>42.400000000000006</v>
      </c>
      <c r="L483" s="186">
        <f t="shared" si="76"/>
        <v>47.5</v>
      </c>
      <c r="M483" s="186">
        <f t="shared" si="77"/>
        <v>43.5</v>
      </c>
      <c r="N483" s="186">
        <f t="shared" si="78"/>
        <v>42.5</v>
      </c>
      <c r="O483"/>
      <c r="P483"/>
      <c r="Q483" s="133">
        <f t="shared" si="79"/>
        <v>0.44999999999999574</v>
      </c>
      <c r="R483" s="222">
        <f t="shared" si="80"/>
        <v>9.5642933049945953E-3</v>
      </c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</row>
    <row r="484" spans="1:32" s="20" customFormat="1" x14ac:dyDescent="0.35">
      <c r="A484" s="127" t="s">
        <v>3467</v>
      </c>
      <c r="B484" s="21" t="s">
        <v>3468</v>
      </c>
      <c r="C484" s="21">
        <v>6</v>
      </c>
      <c r="D484" s="20">
        <v>0.7</v>
      </c>
      <c r="E484" s="135">
        <v>46</v>
      </c>
      <c r="F484" s="106">
        <v>33.5</v>
      </c>
      <c r="G484" s="22" t="s">
        <v>14145</v>
      </c>
      <c r="H484" s="106">
        <f t="shared" si="73"/>
        <v>46.85</v>
      </c>
      <c r="I484" s="106">
        <f t="shared" si="74"/>
        <v>43</v>
      </c>
      <c r="J484" s="107">
        <f t="shared" si="75"/>
        <v>42.25</v>
      </c>
      <c r="L484" s="186">
        <f t="shared" si="76"/>
        <v>46.95</v>
      </c>
      <c r="M484" s="186">
        <f t="shared" si="77"/>
        <v>43.5</v>
      </c>
      <c r="N484" s="186">
        <f t="shared" si="78"/>
        <v>42.5</v>
      </c>
      <c r="O484"/>
      <c r="P484"/>
      <c r="Q484" s="133">
        <f t="shared" si="79"/>
        <v>0.10000000000000142</v>
      </c>
      <c r="R484" s="222">
        <f t="shared" si="80"/>
        <v>2.1344717182497632E-3</v>
      </c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</row>
    <row r="485" spans="1:32" s="20" customFormat="1" x14ac:dyDescent="0.35">
      <c r="A485" s="127" t="s">
        <v>3479</v>
      </c>
      <c r="B485" s="21" t="s">
        <v>3480</v>
      </c>
      <c r="C485" s="21">
        <v>6</v>
      </c>
      <c r="D485" s="20">
        <v>0.7</v>
      </c>
      <c r="E485" s="135">
        <v>38</v>
      </c>
      <c r="F485" s="106">
        <v>27.5</v>
      </c>
      <c r="G485" s="22" t="s">
        <v>14140</v>
      </c>
      <c r="H485" s="106">
        <f t="shared" si="73"/>
        <v>38.85</v>
      </c>
      <c r="I485" s="106">
        <f t="shared" si="74"/>
        <v>35.65</v>
      </c>
      <c r="J485" s="107">
        <f t="shared" si="75"/>
        <v>35</v>
      </c>
      <c r="L485" s="186">
        <f t="shared" si="76"/>
        <v>38.950000000000003</v>
      </c>
      <c r="M485" s="186">
        <f t="shared" si="77"/>
        <v>35.950000000000003</v>
      </c>
      <c r="N485" s="186">
        <f t="shared" si="78"/>
        <v>35.5</v>
      </c>
      <c r="O485"/>
      <c r="P485"/>
      <c r="Q485" s="133">
        <f t="shared" si="79"/>
        <v>0.10000000000000142</v>
      </c>
      <c r="R485" s="222">
        <f t="shared" si="80"/>
        <v>2.5740025740026103E-3</v>
      </c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</row>
    <row r="486" spans="1:32" s="20" customFormat="1" x14ac:dyDescent="0.35">
      <c r="A486" s="127" t="s">
        <v>3482</v>
      </c>
      <c r="B486" s="21" t="s">
        <v>3483</v>
      </c>
      <c r="C486" s="21">
        <v>6</v>
      </c>
      <c r="D486" s="20">
        <v>0.7</v>
      </c>
      <c r="E486" s="135">
        <v>35</v>
      </c>
      <c r="F486" s="106">
        <v>35</v>
      </c>
      <c r="G486" s="22" t="s">
        <v>14140</v>
      </c>
      <c r="H486" s="106">
        <f t="shared" si="73"/>
        <v>47.7</v>
      </c>
      <c r="I486" s="106">
        <f t="shared" si="74"/>
        <v>43.800000000000004</v>
      </c>
      <c r="J486" s="107">
        <f t="shared" si="75"/>
        <v>43</v>
      </c>
      <c r="L486" s="186">
        <f t="shared" si="76"/>
        <v>47.95</v>
      </c>
      <c r="M486" s="186">
        <f t="shared" si="77"/>
        <v>43.95</v>
      </c>
      <c r="N486" s="186">
        <f t="shared" si="78"/>
        <v>43.5</v>
      </c>
      <c r="O486"/>
      <c r="P486"/>
      <c r="Q486" s="133">
        <f t="shared" si="79"/>
        <v>0.25</v>
      </c>
      <c r="R486" s="222">
        <f t="shared" si="80"/>
        <v>5.2410901467505235E-3</v>
      </c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</row>
    <row r="487" spans="1:32" s="20" customFormat="1" x14ac:dyDescent="0.35">
      <c r="A487" s="127" t="s">
        <v>14419</v>
      </c>
      <c r="B487" s="21" t="s">
        <v>14420</v>
      </c>
      <c r="C487" s="21">
        <v>6</v>
      </c>
      <c r="D487" s="20">
        <v>0.7</v>
      </c>
      <c r="E487" s="135">
        <v>40</v>
      </c>
      <c r="F487" s="106">
        <v>16.5</v>
      </c>
      <c r="G487" s="22" t="s">
        <v>14153</v>
      </c>
      <c r="H487" s="106">
        <f t="shared" si="73"/>
        <v>25.6</v>
      </c>
      <c r="I487" s="106">
        <f t="shared" si="74"/>
        <v>23.5</v>
      </c>
      <c r="J487" s="107">
        <f t="shared" si="75"/>
        <v>23.05</v>
      </c>
      <c r="L487" s="186">
        <f t="shared" si="76"/>
        <v>25.95</v>
      </c>
      <c r="M487" s="186">
        <f t="shared" si="77"/>
        <v>23.95</v>
      </c>
      <c r="N487" s="186">
        <f t="shared" si="78"/>
        <v>23.5</v>
      </c>
      <c r="O487"/>
      <c r="P487"/>
      <c r="Q487" s="133">
        <f t="shared" si="79"/>
        <v>0.34999999999999787</v>
      </c>
      <c r="R487" s="222">
        <f t="shared" si="80"/>
        <v>1.3671874999999917E-2</v>
      </c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</row>
    <row r="488" spans="1:32" s="20" customFormat="1" x14ac:dyDescent="0.35">
      <c r="A488" s="127" t="s">
        <v>3525</v>
      </c>
      <c r="B488" s="21" t="s">
        <v>3526</v>
      </c>
      <c r="C488" s="21">
        <v>6</v>
      </c>
      <c r="D488" s="20">
        <v>0.7</v>
      </c>
      <c r="E488" s="135">
        <v>47</v>
      </c>
      <c r="F488" s="106">
        <v>17.5</v>
      </c>
      <c r="G488" s="22" t="s">
        <v>14144</v>
      </c>
      <c r="H488" s="106">
        <f t="shared" si="73"/>
        <v>27.400000000000002</v>
      </c>
      <c r="I488" s="106">
        <f t="shared" si="74"/>
        <v>25.200000000000003</v>
      </c>
      <c r="J488" s="107">
        <f t="shared" si="75"/>
        <v>24.75</v>
      </c>
      <c r="L488" s="186">
        <f t="shared" si="76"/>
        <v>27.5</v>
      </c>
      <c r="M488" s="186">
        <f t="shared" si="77"/>
        <v>25.5</v>
      </c>
      <c r="N488" s="186">
        <f t="shared" si="78"/>
        <v>24.95</v>
      </c>
      <c r="O488"/>
      <c r="P488"/>
      <c r="Q488" s="133">
        <f t="shared" si="79"/>
        <v>9.9999999999997868E-2</v>
      </c>
      <c r="R488" s="222">
        <f t="shared" si="80"/>
        <v>3.6496350364962722E-3</v>
      </c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</row>
    <row r="489" spans="1:32" s="20" customFormat="1" x14ac:dyDescent="0.35">
      <c r="A489" s="127" t="s">
        <v>3529</v>
      </c>
      <c r="B489" s="21" t="s">
        <v>3530</v>
      </c>
      <c r="C489" s="21">
        <v>6</v>
      </c>
      <c r="D489" s="20">
        <v>0.7</v>
      </c>
      <c r="E489" s="135">
        <v>40</v>
      </c>
      <c r="F489" s="106">
        <v>18.5</v>
      </c>
      <c r="G489" s="22" t="s">
        <v>14144</v>
      </c>
      <c r="H489" s="106">
        <f t="shared" si="73"/>
        <v>28</v>
      </c>
      <c r="I489" s="106">
        <f t="shared" si="74"/>
        <v>25.75</v>
      </c>
      <c r="J489" s="107">
        <f t="shared" si="75"/>
        <v>25.25</v>
      </c>
      <c r="L489" s="186">
        <f t="shared" si="76"/>
        <v>28.5</v>
      </c>
      <c r="M489" s="186">
        <f t="shared" si="77"/>
        <v>25.95</v>
      </c>
      <c r="N489" s="186">
        <f t="shared" si="78"/>
        <v>25.5</v>
      </c>
      <c r="O489"/>
      <c r="P489"/>
      <c r="Q489" s="133">
        <f t="shared" si="79"/>
        <v>0.5</v>
      </c>
      <c r="R489" s="222">
        <f t="shared" si="80"/>
        <v>1.7857142857142856E-2</v>
      </c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</row>
    <row r="490" spans="1:32" s="20" customFormat="1" x14ac:dyDescent="0.35">
      <c r="A490" s="127" t="s">
        <v>3532</v>
      </c>
      <c r="B490" s="21" t="s">
        <v>3533</v>
      </c>
      <c r="C490" s="21">
        <v>6</v>
      </c>
      <c r="D490" s="20">
        <v>0.7</v>
      </c>
      <c r="E490" s="135">
        <v>54</v>
      </c>
      <c r="F490" s="106">
        <v>20.95</v>
      </c>
      <c r="G490" s="22" t="s">
        <v>14144</v>
      </c>
      <c r="H490" s="106">
        <f t="shared" si="73"/>
        <v>32.25</v>
      </c>
      <c r="I490" s="106">
        <f t="shared" si="74"/>
        <v>29.6</v>
      </c>
      <c r="J490" s="107">
        <f t="shared" si="75"/>
        <v>29.1</v>
      </c>
      <c r="L490" s="186">
        <f t="shared" si="76"/>
        <v>32.5</v>
      </c>
      <c r="M490" s="186">
        <f t="shared" si="77"/>
        <v>29.95</v>
      </c>
      <c r="N490" s="186">
        <f t="shared" si="78"/>
        <v>29.5</v>
      </c>
      <c r="O490"/>
      <c r="P490"/>
      <c r="Q490" s="133">
        <f t="shared" si="79"/>
        <v>0.25</v>
      </c>
      <c r="R490" s="222">
        <f t="shared" si="80"/>
        <v>7.7519379844961239E-3</v>
      </c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</row>
    <row r="491" spans="1:32" s="20" customFormat="1" x14ac:dyDescent="0.35">
      <c r="A491" s="127" t="s">
        <v>3536</v>
      </c>
      <c r="B491" s="21" t="s">
        <v>3537</v>
      </c>
      <c r="C491" s="21">
        <v>6</v>
      </c>
      <c r="D491" s="20">
        <v>0.7</v>
      </c>
      <c r="E491" s="135">
        <v>40</v>
      </c>
      <c r="F491" s="106">
        <v>19.25</v>
      </c>
      <c r="G491" s="22" t="s">
        <v>14144</v>
      </c>
      <c r="H491" s="106">
        <f t="shared" si="73"/>
        <v>28.950000000000003</v>
      </c>
      <c r="I491" s="106">
        <f t="shared" si="74"/>
        <v>26.55</v>
      </c>
      <c r="J491" s="107">
        <f t="shared" si="75"/>
        <v>26.1</v>
      </c>
      <c r="L491" s="186">
        <f t="shared" si="76"/>
        <v>28.95</v>
      </c>
      <c r="M491" s="186">
        <f t="shared" si="77"/>
        <v>26.95</v>
      </c>
      <c r="N491" s="186">
        <f t="shared" si="78"/>
        <v>26.5</v>
      </c>
      <c r="O491"/>
      <c r="P491"/>
      <c r="Q491" s="133">
        <f t="shared" si="79"/>
        <v>0</v>
      </c>
      <c r="R491" s="222">
        <f t="shared" si="80"/>
        <v>0</v>
      </c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</row>
    <row r="492" spans="1:32" s="20" customFormat="1" x14ac:dyDescent="0.35">
      <c r="A492" s="127" t="s">
        <v>3548</v>
      </c>
      <c r="B492" s="21" t="s">
        <v>3549</v>
      </c>
      <c r="C492" s="21">
        <v>6</v>
      </c>
      <c r="D492" s="20">
        <v>0.7</v>
      </c>
      <c r="E492" s="135">
        <v>43</v>
      </c>
      <c r="F492" s="106">
        <v>15.75</v>
      </c>
      <c r="G492" s="22" t="s">
        <v>14163</v>
      </c>
      <c r="H492" s="106">
        <f t="shared" si="73"/>
        <v>24.950000000000003</v>
      </c>
      <c r="I492" s="106">
        <f t="shared" si="74"/>
        <v>22.900000000000002</v>
      </c>
      <c r="J492" s="107">
        <f t="shared" si="75"/>
        <v>22.5</v>
      </c>
      <c r="L492" s="186">
        <f t="shared" si="76"/>
        <v>24.95</v>
      </c>
      <c r="M492" s="186">
        <f t="shared" si="77"/>
        <v>22.95</v>
      </c>
      <c r="N492" s="186">
        <f t="shared" si="78"/>
        <v>22.95</v>
      </c>
      <c r="O492"/>
      <c r="P492"/>
      <c r="Q492" s="133">
        <f t="shared" si="79"/>
        <v>0</v>
      </c>
      <c r="R492" s="222">
        <f t="shared" si="80"/>
        <v>0</v>
      </c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</row>
    <row r="493" spans="1:32" s="20" customFormat="1" x14ac:dyDescent="0.35">
      <c r="A493" s="127" t="s">
        <v>3552</v>
      </c>
      <c r="B493" s="21" t="s">
        <v>3553</v>
      </c>
      <c r="C493" s="21">
        <v>6</v>
      </c>
      <c r="D493" s="20">
        <v>0.7</v>
      </c>
      <c r="E493" s="135">
        <v>43</v>
      </c>
      <c r="F493" s="106">
        <v>44.5</v>
      </c>
      <c r="G493" s="22" t="s">
        <v>14151</v>
      </c>
      <c r="H493" s="106">
        <f t="shared" si="73"/>
        <v>60</v>
      </c>
      <c r="I493" s="106">
        <f t="shared" si="74"/>
        <v>55.1</v>
      </c>
      <c r="J493" s="107">
        <f t="shared" si="75"/>
        <v>54.1</v>
      </c>
      <c r="L493" s="186">
        <f t="shared" si="76"/>
        <v>60.5</v>
      </c>
      <c r="M493" s="186">
        <f t="shared" si="77"/>
        <v>55.5</v>
      </c>
      <c r="N493" s="186">
        <f t="shared" si="78"/>
        <v>54.5</v>
      </c>
      <c r="O493"/>
      <c r="P493"/>
      <c r="Q493" s="133">
        <f t="shared" si="79"/>
        <v>0.5</v>
      </c>
      <c r="R493" s="222">
        <f t="shared" si="80"/>
        <v>8.3333333333333332E-3</v>
      </c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</row>
    <row r="494" spans="1:32" s="20" customFormat="1" x14ac:dyDescent="0.35">
      <c r="A494" s="127" t="s">
        <v>3556</v>
      </c>
      <c r="B494" s="21" t="s">
        <v>3557</v>
      </c>
      <c r="C494" s="21">
        <v>6</v>
      </c>
      <c r="D494" s="20">
        <v>0.7</v>
      </c>
      <c r="E494" s="135">
        <v>43</v>
      </c>
      <c r="F494" s="106">
        <v>45</v>
      </c>
      <c r="G494" s="22" t="s">
        <v>14163</v>
      </c>
      <c r="H494" s="106">
        <f t="shared" si="73"/>
        <v>60.6</v>
      </c>
      <c r="I494" s="106">
        <f t="shared" si="74"/>
        <v>55.650000000000006</v>
      </c>
      <c r="J494" s="107">
        <f t="shared" si="75"/>
        <v>54.650000000000006</v>
      </c>
      <c r="L494" s="186">
        <f t="shared" si="76"/>
        <v>60.95</v>
      </c>
      <c r="M494" s="186">
        <f t="shared" si="77"/>
        <v>55.95</v>
      </c>
      <c r="N494" s="186">
        <f t="shared" si="78"/>
        <v>54.95</v>
      </c>
      <c r="O494"/>
      <c r="P494"/>
      <c r="Q494" s="133">
        <f t="shared" si="79"/>
        <v>0.35000000000000142</v>
      </c>
      <c r="R494" s="222">
        <f t="shared" si="80"/>
        <v>5.7755775577557986E-3</v>
      </c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</row>
    <row r="495" spans="1:32" s="20" customFormat="1" x14ac:dyDescent="0.35">
      <c r="A495" s="127" t="s">
        <v>3562</v>
      </c>
      <c r="B495" s="21" t="s">
        <v>3563</v>
      </c>
      <c r="C495" s="21">
        <v>6</v>
      </c>
      <c r="D495" s="20">
        <v>0.7</v>
      </c>
      <c r="E495" s="135">
        <v>46</v>
      </c>
      <c r="F495" s="106">
        <v>24.95</v>
      </c>
      <c r="G495" s="22" t="s">
        <v>14163</v>
      </c>
      <c r="H495" s="106">
        <f t="shared" si="73"/>
        <v>36.4</v>
      </c>
      <c r="I495" s="106">
        <f t="shared" si="74"/>
        <v>33.450000000000003</v>
      </c>
      <c r="J495" s="107">
        <f t="shared" si="75"/>
        <v>32.85</v>
      </c>
      <c r="L495" s="186">
        <f t="shared" si="76"/>
        <v>36.5</v>
      </c>
      <c r="M495" s="186">
        <f t="shared" si="77"/>
        <v>33.5</v>
      </c>
      <c r="N495" s="186">
        <f t="shared" si="78"/>
        <v>32.950000000000003</v>
      </c>
      <c r="O495"/>
      <c r="P495"/>
      <c r="Q495" s="133">
        <f t="shared" si="79"/>
        <v>0.10000000000000142</v>
      </c>
      <c r="R495" s="222">
        <f t="shared" si="80"/>
        <v>2.7472527472527865E-3</v>
      </c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</row>
    <row r="496" spans="1:32" s="20" customFormat="1" x14ac:dyDescent="0.35">
      <c r="A496" s="127" t="s">
        <v>3566</v>
      </c>
      <c r="B496" s="21" t="s">
        <v>3567</v>
      </c>
      <c r="C496" s="21">
        <v>6</v>
      </c>
      <c r="D496" s="20">
        <v>0.7</v>
      </c>
      <c r="E496" s="135">
        <v>46</v>
      </c>
      <c r="F496" s="106">
        <v>24.95</v>
      </c>
      <c r="G496" s="22" t="s">
        <v>14163</v>
      </c>
      <c r="H496" s="106">
        <f t="shared" si="73"/>
        <v>36.4</v>
      </c>
      <c r="I496" s="106">
        <f t="shared" si="74"/>
        <v>33.450000000000003</v>
      </c>
      <c r="J496" s="107">
        <f t="shared" si="75"/>
        <v>32.85</v>
      </c>
      <c r="L496" s="186">
        <f t="shared" si="76"/>
        <v>36.5</v>
      </c>
      <c r="M496" s="186">
        <f t="shared" si="77"/>
        <v>33.5</v>
      </c>
      <c r="N496" s="186">
        <f t="shared" si="78"/>
        <v>32.950000000000003</v>
      </c>
      <c r="O496"/>
      <c r="P496"/>
      <c r="Q496" s="133">
        <f t="shared" si="79"/>
        <v>0.10000000000000142</v>
      </c>
      <c r="R496" s="222">
        <f t="shared" si="80"/>
        <v>2.7472527472527865E-3</v>
      </c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</row>
    <row r="497" spans="1:32" s="20" customFormat="1" x14ac:dyDescent="0.35">
      <c r="A497" s="127" t="s">
        <v>3573</v>
      </c>
      <c r="B497" s="21" t="s">
        <v>3574</v>
      </c>
      <c r="C497" s="21">
        <v>6</v>
      </c>
      <c r="D497" s="20">
        <v>0.7</v>
      </c>
      <c r="E497" s="135">
        <v>46</v>
      </c>
      <c r="F497" s="106">
        <v>26</v>
      </c>
      <c r="G497" s="22" t="s">
        <v>14163</v>
      </c>
      <c r="H497" s="106">
        <f t="shared" si="73"/>
        <v>37.700000000000003</v>
      </c>
      <c r="I497" s="106">
        <f t="shared" si="74"/>
        <v>34.6</v>
      </c>
      <c r="J497" s="107">
        <f t="shared" si="75"/>
        <v>34</v>
      </c>
      <c r="L497" s="186">
        <f t="shared" si="76"/>
        <v>37.950000000000003</v>
      </c>
      <c r="M497" s="186">
        <f t="shared" si="77"/>
        <v>34.950000000000003</v>
      </c>
      <c r="N497" s="186">
        <f t="shared" si="78"/>
        <v>34.5</v>
      </c>
      <c r="O497"/>
      <c r="P497"/>
      <c r="Q497" s="133">
        <f t="shared" si="79"/>
        <v>0.25</v>
      </c>
      <c r="R497" s="222">
        <f t="shared" si="80"/>
        <v>6.6312997347480101E-3</v>
      </c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</row>
    <row r="498" spans="1:32" s="20" customFormat="1" x14ac:dyDescent="0.35">
      <c r="A498" s="127" t="s">
        <v>14838</v>
      </c>
      <c r="B498" s="21" t="s">
        <v>14839</v>
      </c>
      <c r="C498" s="21">
        <v>6</v>
      </c>
      <c r="D498" s="20">
        <v>0.7</v>
      </c>
      <c r="E498" s="135">
        <v>43</v>
      </c>
      <c r="F498" s="106">
        <v>23.5</v>
      </c>
      <c r="G498" s="22" t="s">
        <v>14163</v>
      </c>
      <c r="H498" s="106">
        <f t="shared" si="73"/>
        <v>34.4</v>
      </c>
      <c r="I498" s="106">
        <f t="shared" si="74"/>
        <v>31.55</v>
      </c>
      <c r="J498" s="107">
        <f t="shared" si="75"/>
        <v>31</v>
      </c>
      <c r="L498" s="186">
        <f t="shared" si="76"/>
        <v>34.5</v>
      </c>
      <c r="M498" s="186">
        <f t="shared" si="77"/>
        <v>31.95</v>
      </c>
      <c r="N498" s="186">
        <f t="shared" si="78"/>
        <v>31.5</v>
      </c>
      <c r="O498"/>
      <c r="P498"/>
      <c r="Q498" s="133">
        <f t="shared" si="79"/>
        <v>0.10000000000000142</v>
      </c>
      <c r="R498" s="222">
        <f t="shared" si="80"/>
        <v>2.9069767441860881E-3</v>
      </c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</row>
    <row r="499" spans="1:32" s="20" customFormat="1" x14ac:dyDescent="0.35">
      <c r="A499" s="127" t="s">
        <v>3581</v>
      </c>
      <c r="B499" s="21" t="s">
        <v>3582</v>
      </c>
      <c r="C499" s="21">
        <v>6</v>
      </c>
      <c r="D499" s="20">
        <v>0.7</v>
      </c>
      <c r="E499" s="135">
        <v>40</v>
      </c>
      <c r="F499" s="106">
        <v>34.5</v>
      </c>
      <c r="G499" s="22" t="s">
        <v>14145</v>
      </c>
      <c r="H499" s="106">
        <f t="shared" si="73"/>
        <v>47.550000000000004</v>
      </c>
      <c r="I499" s="106">
        <f t="shared" si="74"/>
        <v>43.650000000000006</v>
      </c>
      <c r="J499" s="107">
        <f t="shared" si="75"/>
        <v>42.85</v>
      </c>
      <c r="L499" s="186">
        <f t="shared" si="76"/>
        <v>47.95</v>
      </c>
      <c r="M499" s="186">
        <f t="shared" si="77"/>
        <v>43.95</v>
      </c>
      <c r="N499" s="186">
        <f t="shared" si="78"/>
        <v>42.95</v>
      </c>
      <c r="O499"/>
      <c r="P499"/>
      <c r="Q499" s="133">
        <f t="shared" si="79"/>
        <v>0.39999999999999858</v>
      </c>
      <c r="R499" s="222">
        <f t="shared" si="80"/>
        <v>8.4121976866456047E-3</v>
      </c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</row>
    <row r="500" spans="1:32" s="20" customFormat="1" x14ac:dyDescent="0.35">
      <c r="A500" s="127" t="s">
        <v>3585</v>
      </c>
      <c r="B500" s="21" t="s">
        <v>3586</v>
      </c>
      <c r="C500" s="21">
        <v>6</v>
      </c>
      <c r="D500" s="20">
        <v>0.7</v>
      </c>
      <c r="E500" s="135">
        <v>43</v>
      </c>
      <c r="F500" s="106">
        <v>20.25</v>
      </c>
      <c r="G500" s="22" t="s">
        <v>14145</v>
      </c>
      <c r="H500" s="106">
        <f t="shared" si="73"/>
        <v>30.400000000000002</v>
      </c>
      <c r="I500" s="106">
        <f t="shared" si="74"/>
        <v>27.950000000000003</v>
      </c>
      <c r="J500" s="107">
        <f t="shared" si="75"/>
        <v>27.450000000000003</v>
      </c>
      <c r="L500" s="186">
        <f t="shared" si="76"/>
        <v>30.5</v>
      </c>
      <c r="M500" s="186">
        <f t="shared" si="77"/>
        <v>27.95</v>
      </c>
      <c r="N500" s="186">
        <f t="shared" si="78"/>
        <v>27.5</v>
      </c>
      <c r="O500"/>
      <c r="P500"/>
      <c r="Q500" s="133">
        <f t="shared" si="79"/>
        <v>9.9999999999997868E-2</v>
      </c>
      <c r="R500" s="222">
        <f t="shared" si="80"/>
        <v>3.2894736842104559E-3</v>
      </c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</row>
    <row r="501" spans="1:32" s="20" customFormat="1" x14ac:dyDescent="0.35">
      <c r="A501" s="127" t="s">
        <v>3593</v>
      </c>
      <c r="B501" s="21" t="s">
        <v>3594</v>
      </c>
      <c r="C501" s="21">
        <v>6</v>
      </c>
      <c r="D501" s="20">
        <v>0.7</v>
      </c>
      <c r="E501" s="135">
        <v>38</v>
      </c>
      <c r="F501" s="106">
        <v>7.5</v>
      </c>
      <c r="G501" s="22" t="s">
        <v>14144</v>
      </c>
      <c r="H501" s="106">
        <f t="shared" si="73"/>
        <v>14.450000000000001</v>
      </c>
      <c r="I501" s="106">
        <f t="shared" si="74"/>
        <v>13.25</v>
      </c>
      <c r="J501" s="107">
        <f t="shared" si="75"/>
        <v>13</v>
      </c>
      <c r="L501" s="186">
        <f t="shared" si="76"/>
        <v>14.5</v>
      </c>
      <c r="M501" s="186">
        <f t="shared" si="77"/>
        <v>13.5</v>
      </c>
      <c r="N501" s="186">
        <f t="shared" si="78"/>
        <v>13.5</v>
      </c>
      <c r="O501"/>
      <c r="P501"/>
      <c r="Q501" s="133">
        <f t="shared" si="79"/>
        <v>4.9999999999998934E-2</v>
      </c>
      <c r="R501" s="222">
        <f t="shared" si="80"/>
        <v>3.4602076124566734E-3</v>
      </c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</row>
    <row r="502" spans="1:32" s="20" customFormat="1" x14ac:dyDescent="0.35">
      <c r="A502" s="127" t="s">
        <v>3597</v>
      </c>
      <c r="B502" s="21" t="s">
        <v>3598</v>
      </c>
      <c r="C502" s="21">
        <v>6</v>
      </c>
      <c r="D502" s="20">
        <v>0.7</v>
      </c>
      <c r="E502" s="135">
        <v>52.5</v>
      </c>
      <c r="F502" s="106">
        <v>48.5</v>
      </c>
      <c r="G502" s="22" t="s">
        <v>14145</v>
      </c>
      <c r="H502" s="106">
        <f t="shared" si="73"/>
        <v>65.75</v>
      </c>
      <c r="I502" s="106">
        <f t="shared" si="74"/>
        <v>60.35</v>
      </c>
      <c r="J502" s="107">
        <f t="shared" si="75"/>
        <v>59.25</v>
      </c>
      <c r="L502" s="186">
        <f t="shared" si="76"/>
        <v>65.95</v>
      </c>
      <c r="M502" s="186">
        <f t="shared" si="77"/>
        <v>60.5</v>
      </c>
      <c r="N502" s="186">
        <f t="shared" si="78"/>
        <v>59.5</v>
      </c>
      <c r="O502"/>
      <c r="P502"/>
      <c r="Q502" s="133">
        <f t="shared" si="79"/>
        <v>0.20000000000000284</v>
      </c>
      <c r="R502" s="222">
        <f t="shared" si="80"/>
        <v>3.0418250950570774E-3</v>
      </c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</row>
    <row r="503" spans="1:32" s="20" customFormat="1" x14ac:dyDescent="0.35">
      <c r="A503" s="127" t="s">
        <v>3600</v>
      </c>
      <c r="B503" s="21" t="s">
        <v>3601</v>
      </c>
      <c r="C503" s="21">
        <v>6</v>
      </c>
      <c r="D503" s="20">
        <v>0.7</v>
      </c>
      <c r="E503" s="135">
        <v>53</v>
      </c>
      <c r="F503" s="106">
        <v>47.5</v>
      </c>
      <c r="G503" s="22" t="s">
        <v>14145</v>
      </c>
      <c r="H503" s="106">
        <f t="shared" si="73"/>
        <v>64.55</v>
      </c>
      <c r="I503" s="106">
        <f t="shared" si="74"/>
        <v>59.25</v>
      </c>
      <c r="J503" s="107">
        <f t="shared" si="75"/>
        <v>58.2</v>
      </c>
      <c r="L503" s="186">
        <f t="shared" si="76"/>
        <v>64.95</v>
      </c>
      <c r="M503" s="186">
        <f t="shared" si="77"/>
        <v>59.5</v>
      </c>
      <c r="N503" s="186">
        <f t="shared" si="78"/>
        <v>58.5</v>
      </c>
      <c r="O503"/>
      <c r="P503"/>
      <c r="Q503" s="133">
        <f t="shared" si="79"/>
        <v>0.40000000000000568</v>
      </c>
      <c r="R503" s="222">
        <f t="shared" si="80"/>
        <v>6.1967467079783994E-3</v>
      </c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</row>
    <row r="504" spans="1:32" s="20" customFormat="1" x14ac:dyDescent="0.35">
      <c r="A504" s="127" t="s">
        <v>3603</v>
      </c>
      <c r="B504" s="21" t="s">
        <v>3604</v>
      </c>
      <c r="C504" s="21">
        <v>6</v>
      </c>
      <c r="D504" s="20">
        <v>0.7</v>
      </c>
      <c r="E504" s="135">
        <v>54.5</v>
      </c>
      <c r="F504" s="106">
        <v>45</v>
      </c>
      <c r="G504" s="22" t="s">
        <v>14145</v>
      </c>
      <c r="H504" s="106">
        <f t="shared" si="73"/>
        <v>61.650000000000006</v>
      </c>
      <c r="I504" s="106">
        <f t="shared" si="74"/>
        <v>56.6</v>
      </c>
      <c r="J504" s="107">
        <f t="shared" si="75"/>
        <v>55.6</v>
      </c>
      <c r="L504" s="186">
        <f t="shared" si="76"/>
        <v>61.95</v>
      </c>
      <c r="M504" s="186">
        <f t="shared" si="77"/>
        <v>56.95</v>
      </c>
      <c r="N504" s="186">
        <f t="shared" si="78"/>
        <v>55.95</v>
      </c>
      <c r="O504"/>
      <c r="P504"/>
      <c r="Q504" s="133">
        <f t="shared" si="79"/>
        <v>0.29999999999999716</v>
      </c>
      <c r="R504" s="222">
        <f t="shared" si="80"/>
        <v>4.8661800486617538E-3</v>
      </c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</row>
    <row r="505" spans="1:32" s="20" customFormat="1" x14ac:dyDescent="0.35">
      <c r="A505" s="127" t="s">
        <v>3606</v>
      </c>
      <c r="B505" s="21" t="s">
        <v>3607</v>
      </c>
      <c r="C505" s="21">
        <v>6</v>
      </c>
      <c r="D505" s="20">
        <v>0.7</v>
      </c>
      <c r="E505" s="135">
        <v>55.5</v>
      </c>
      <c r="F505" s="106">
        <v>42.5</v>
      </c>
      <c r="G505" s="22" t="s">
        <v>14145</v>
      </c>
      <c r="H505" s="106">
        <f t="shared" si="73"/>
        <v>58.650000000000006</v>
      </c>
      <c r="I505" s="106">
        <f t="shared" si="74"/>
        <v>53.85</v>
      </c>
      <c r="J505" s="107">
        <f t="shared" si="75"/>
        <v>52.900000000000006</v>
      </c>
      <c r="L505" s="186">
        <f t="shared" si="76"/>
        <v>58.95</v>
      </c>
      <c r="M505" s="186">
        <f t="shared" si="77"/>
        <v>53.95</v>
      </c>
      <c r="N505" s="186">
        <f t="shared" si="78"/>
        <v>52.95</v>
      </c>
      <c r="O505"/>
      <c r="P505"/>
      <c r="Q505" s="133">
        <f t="shared" si="79"/>
        <v>0.29999999999999716</v>
      </c>
      <c r="R505" s="222">
        <f t="shared" si="80"/>
        <v>5.1150895140664471E-3</v>
      </c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</row>
    <row r="506" spans="1:32" s="20" customFormat="1" x14ac:dyDescent="0.35">
      <c r="A506" s="127" t="s">
        <v>3609</v>
      </c>
      <c r="B506" s="21" t="s">
        <v>3610</v>
      </c>
      <c r="C506" s="21">
        <v>6</v>
      </c>
      <c r="D506" s="20">
        <v>0.7</v>
      </c>
      <c r="E506" s="135">
        <v>54</v>
      </c>
      <c r="F506" s="106">
        <v>42.5</v>
      </c>
      <c r="G506" s="22" t="s">
        <v>14145</v>
      </c>
      <c r="H506" s="106">
        <f t="shared" si="73"/>
        <v>58.550000000000004</v>
      </c>
      <c r="I506" s="106">
        <f t="shared" si="74"/>
        <v>53.75</v>
      </c>
      <c r="J506" s="107">
        <f t="shared" si="75"/>
        <v>52.800000000000004</v>
      </c>
      <c r="L506" s="186">
        <f t="shared" si="76"/>
        <v>58.95</v>
      </c>
      <c r="M506" s="186">
        <f t="shared" si="77"/>
        <v>53.95</v>
      </c>
      <c r="N506" s="186">
        <f t="shared" si="78"/>
        <v>52.95</v>
      </c>
      <c r="O506"/>
      <c r="P506"/>
      <c r="Q506" s="133">
        <f t="shared" si="79"/>
        <v>0.39999999999999858</v>
      </c>
      <c r="R506" s="222">
        <f t="shared" si="80"/>
        <v>6.8317677198974991E-3</v>
      </c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</row>
    <row r="507" spans="1:32" s="20" customFormat="1" x14ac:dyDescent="0.35">
      <c r="A507" s="127" t="s">
        <v>3680</v>
      </c>
      <c r="B507" s="21" t="s">
        <v>3681</v>
      </c>
      <c r="C507" s="21">
        <v>6</v>
      </c>
      <c r="D507" s="20">
        <v>0.5</v>
      </c>
      <c r="E507" s="135">
        <v>42</v>
      </c>
      <c r="F507" s="106">
        <v>22.5</v>
      </c>
      <c r="G507" s="22" t="s">
        <v>14146</v>
      </c>
      <c r="H507" s="106">
        <f t="shared" si="73"/>
        <v>32</v>
      </c>
      <c r="I507" s="106">
        <f t="shared" si="74"/>
        <v>29.400000000000002</v>
      </c>
      <c r="J507" s="107">
        <f t="shared" si="75"/>
        <v>28.85</v>
      </c>
      <c r="L507" s="186">
        <f t="shared" si="76"/>
        <v>32.5</v>
      </c>
      <c r="M507" s="186">
        <f t="shared" si="77"/>
        <v>29.5</v>
      </c>
      <c r="N507" s="186">
        <f t="shared" si="78"/>
        <v>28.95</v>
      </c>
      <c r="O507"/>
      <c r="P507"/>
      <c r="Q507" s="133">
        <f t="shared" si="79"/>
        <v>0.5</v>
      </c>
      <c r="R507" s="222">
        <f t="shared" si="80"/>
        <v>1.5625E-2</v>
      </c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</row>
    <row r="508" spans="1:32" s="20" customFormat="1" x14ac:dyDescent="0.35">
      <c r="A508" s="127" t="s">
        <v>3692</v>
      </c>
      <c r="B508" s="21" t="s">
        <v>3693</v>
      </c>
      <c r="C508" s="21">
        <v>6</v>
      </c>
      <c r="D508" s="20">
        <v>0.5</v>
      </c>
      <c r="E508" s="135">
        <v>41</v>
      </c>
      <c r="F508" s="106">
        <v>25.25</v>
      </c>
      <c r="G508" s="22" t="s">
        <v>14146</v>
      </c>
      <c r="H508" s="106">
        <f t="shared" si="73"/>
        <v>35.300000000000004</v>
      </c>
      <c r="I508" s="106">
        <f t="shared" si="74"/>
        <v>32.4</v>
      </c>
      <c r="J508" s="107">
        <f t="shared" si="75"/>
        <v>31.85</v>
      </c>
      <c r="L508" s="186">
        <f t="shared" si="76"/>
        <v>35.5</v>
      </c>
      <c r="M508" s="186">
        <f t="shared" si="77"/>
        <v>32.5</v>
      </c>
      <c r="N508" s="186">
        <f t="shared" si="78"/>
        <v>31.95</v>
      </c>
      <c r="O508"/>
      <c r="P508"/>
      <c r="Q508" s="133">
        <f t="shared" si="79"/>
        <v>0.19999999999999574</v>
      </c>
      <c r="R508" s="222">
        <f t="shared" si="80"/>
        <v>5.6657223796032783E-3</v>
      </c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</row>
    <row r="509" spans="1:32" s="20" customFormat="1" x14ac:dyDescent="0.35">
      <c r="A509" s="127" t="s">
        <v>3696</v>
      </c>
      <c r="B509" s="21" t="s">
        <v>3697</v>
      </c>
      <c r="C509" s="21">
        <v>6</v>
      </c>
      <c r="D509" s="20">
        <v>0.5</v>
      </c>
      <c r="E509" s="135">
        <v>40</v>
      </c>
      <c r="F509" s="106">
        <v>21.75</v>
      </c>
      <c r="G509" s="22" t="s">
        <v>14146</v>
      </c>
      <c r="H509" s="106">
        <f t="shared" si="73"/>
        <v>31</v>
      </c>
      <c r="I509" s="106">
        <f t="shared" si="74"/>
        <v>28.450000000000003</v>
      </c>
      <c r="J509" s="107">
        <f t="shared" si="75"/>
        <v>27.950000000000003</v>
      </c>
      <c r="L509" s="186">
        <f t="shared" si="76"/>
        <v>31.5</v>
      </c>
      <c r="M509" s="186">
        <f t="shared" si="77"/>
        <v>28.5</v>
      </c>
      <c r="N509" s="186">
        <f t="shared" si="78"/>
        <v>27.95</v>
      </c>
      <c r="O509"/>
      <c r="P509"/>
      <c r="Q509" s="133">
        <f t="shared" si="79"/>
        <v>0.5</v>
      </c>
      <c r="R509" s="222">
        <f t="shared" si="80"/>
        <v>1.6129032258064516E-2</v>
      </c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</row>
    <row r="510" spans="1:32" s="20" customFormat="1" x14ac:dyDescent="0.35">
      <c r="A510" s="127" t="s">
        <v>3740</v>
      </c>
      <c r="B510" s="21" t="s">
        <v>3741</v>
      </c>
      <c r="C510" s="21">
        <v>6</v>
      </c>
      <c r="D510" s="20">
        <v>0.7</v>
      </c>
      <c r="E510" s="135">
        <v>40</v>
      </c>
      <c r="F510" s="106">
        <v>12.25</v>
      </c>
      <c r="G510" s="22" t="s">
        <v>14166</v>
      </c>
      <c r="H510" s="106">
        <f t="shared" si="73"/>
        <v>20.400000000000002</v>
      </c>
      <c r="I510" s="106">
        <f t="shared" si="74"/>
        <v>18.75</v>
      </c>
      <c r="J510" s="107">
        <f t="shared" si="75"/>
        <v>18.400000000000002</v>
      </c>
      <c r="L510" s="186">
        <f t="shared" si="76"/>
        <v>20.5</v>
      </c>
      <c r="M510" s="186">
        <f t="shared" si="77"/>
        <v>18.95</v>
      </c>
      <c r="N510" s="186">
        <f t="shared" si="78"/>
        <v>18.5</v>
      </c>
      <c r="O510"/>
      <c r="P510"/>
      <c r="Q510" s="133">
        <f t="shared" si="79"/>
        <v>9.9999999999997868E-2</v>
      </c>
      <c r="R510" s="222">
        <f t="shared" si="80"/>
        <v>4.9019607843136205E-3</v>
      </c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</row>
    <row r="511" spans="1:32" s="20" customFormat="1" x14ac:dyDescent="0.35">
      <c r="A511" s="127" t="s">
        <v>3744</v>
      </c>
      <c r="B511" s="21" t="s">
        <v>3745</v>
      </c>
      <c r="C511" s="21">
        <v>6</v>
      </c>
      <c r="D511" s="20">
        <v>0.7</v>
      </c>
      <c r="E511" s="135">
        <v>40</v>
      </c>
      <c r="F511" s="106">
        <v>21.5</v>
      </c>
      <c r="G511" s="22" t="s">
        <v>14166</v>
      </c>
      <c r="H511" s="106">
        <f t="shared" si="73"/>
        <v>31.700000000000003</v>
      </c>
      <c r="I511" s="106">
        <f t="shared" si="74"/>
        <v>29.1</v>
      </c>
      <c r="J511" s="107">
        <f t="shared" si="75"/>
        <v>28.55</v>
      </c>
      <c r="L511" s="186">
        <f t="shared" si="76"/>
        <v>31.95</v>
      </c>
      <c r="M511" s="186">
        <f t="shared" si="77"/>
        <v>29.5</v>
      </c>
      <c r="N511" s="186">
        <f t="shared" si="78"/>
        <v>28.95</v>
      </c>
      <c r="O511"/>
      <c r="P511"/>
      <c r="Q511" s="133">
        <f t="shared" si="79"/>
        <v>0.24999999999999645</v>
      </c>
      <c r="R511" s="222">
        <f t="shared" si="80"/>
        <v>7.8864353312301707E-3</v>
      </c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</row>
    <row r="512" spans="1:32" s="20" customFormat="1" x14ac:dyDescent="0.35">
      <c r="A512" s="127" t="s">
        <v>3766</v>
      </c>
      <c r="B512" s="21" t="s">
        <v>3767</v>
      </c>
      <c r="C512" s="21">
        <v>6</v>
      </c>
      <c r="D512" s="20">
        <v>0.7</v>
      </c>
      <c r="E512" s="135">
        <v>38</v>
      </c>
      <c r="F512" s="106">
        <v>15.65</v>
      </c>
      <c r="G512" s="22" t="s">
        <v>14140</v>
      </c>
      <c r="H512" s="106">
        <f t="shared" si="73"/>
        <v>24.35</v>
      </c>
      <c r="I512" s="106">
        <f t="shared" si="74"/>
        <v>22.35</v>
      </c>
      <c r="J512" s="107">
        <f t="shared" si="75"/>
        <v>21.950000000000003</v>
      </c>
      <c r="L512" s="186">
        <f t="shared" si="76"/>
        <v>24.5</v>
      </c>
      <c r="M512" s="186">
        <f t="shared" si="77"/>
        <v>22.5</v>
      </c>
      <c r="N512" s="186">
        <f t="shared" si="78"/>
        <v>21.95</v>
      </c>
      <c r="O512"/>
      <c r="P512"/>
      <c r="Q512" s="133">
        <f t="shared" si="79"/>
        <v>0.14999999999999858</v>
      </c>
      <c r="R512" s="222">
        <f t="shared" si="80"/>
        <v>6.1601642710471692E-3</v>
      </c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</row>
    <row r="513" spans="1:32" s="20" customFormat="1" x14ac:dyDescent="0.35">
      <c r="A513" s="127" t="s">
        <v>3770</v>
      </c>
      <c r="B513" s="21" t="s">
        <v>3771</v>
      </c>
      <c r="C513" s="21">
        <v>6</v>
      </c>
      <c r="D513" s="20">
        <v>0.7</v>
      </c>
      <c r="E513" s="135">
        <v>38</v>
      </c>
      <c r="F513" s="106">
        <v>17.5</v>
      </c>
      <c r="G513" s="22" t="s">
        <v>14140</v>
      </c>
      <c r="H513" s="106">
        <f t="shared" si="73"/>
        <v>26.650000000000002</v>
      </c>
      <c r="I513" s="106">
        <f t="shared" si="74"/>
        <v>24.450000000000003</v>
      </c>
      <c r="J513" s="107">
        <f t="shared" si="75"/>
        <v>24</v>
      </c>
      <c r="L513" s="186">
        <f t="shared" si="76"/>
        <v>26.95</v>
      </c>
      <c r="M513" s="186">
        <f t="shared" si="77"/>
        <v>24.5</v>
      </c>
      <c r="N513" s="186">
        <f t="shared" si="78"/>
        <v>24.5</v>
      </c>
      <c r="O513"/>
      <c r="P513"/>
      <c r="Q513" s="133">
        <f t="shared" si="79"/>
        <v>0.29999999999999716</v>
      </c>
      <c r="R513" s="222">
        <f t="shared" si="80"/>
        <v>1.1257035647279442E-2</v>
      </c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</row>
    <row r="514" spans="1:32" s="20" customFormat="1" x14ac:dyDescent="0.35">
      <c r="A514" s="127" t="s">
        <v>3774</v>
      </c>
      <c r="B514" s="21" t="s">
        <v>3775</v>
      </c>
      <c r="C514" s="21">
        <v>6</v>
      </c>
      <c r="D514" s="20">
        <v>0.7</v>
      </c>
      <c r="E514" s="135">
        <v>40</v>
      </c>
      <c r="F514" s="106">
        <v>24.5</v>
      </c>
      <c r="G514" s="22" t="s">
        <v>14144</v>
      </c>
      <c r="H514" s="106">
        <f t="shared" si="73"/>
        <v>35.35</v>
      </c>
      <c r="I514" s="106">
        <f t="shared" si="74"/>
        <v>32.450000000000003</v>
      </c>
      <c r="J514" s="107">
        <f t="shared" si="75"/>
        <v>31.85</v>
      </c>
      <c r="L514" s="186">
        <f t="shared" ref="L514:L545" si="81">IF(AND(H514-INT(H514)&gt;=0,H514-INT(H514)&lt;0.5),INT(H514)+0.5,IF(AND(H514-INT(H514)&gt;=0.5,H514-INT(H514)&lt;1),INT(H514)+0.95,H514))</f>
        <v>35.5</v>
      </c>
      <c r="M514" s="186">
        <f t="shared" ref="M514:M545" si="82">IF(AND(I514-INT(I514)&gt;=0,I514-INT(I514)&lt;0.5),INT(I514)+0.5,IF(AND(I514-INT(I514)&gt;=0.5,I514-INT(I514)&lt;1),INT(I514)+0.95,I514))</f>
        <v>32.5</v>
      </c>
      <c r="N514" s="186">
        <f t="shared" ref="N514:N545" si="83">IF(AND(J514-INT(J514)&gt;=0,J514-INT(J514)&lt;0.5),INT(J514)+0.5,IF(AND(J514-INT(J514)&gt;=0.5,J514-INT(J514)&lt;1),INT(J514)+0.95,J514))</f>
        <v>31.95</v>
      </c>
      <c r="O514"/>
      <c r="P514"/>
      <c r="Q514" s="133">
        <f t="shared" ref="Q514:Q545" si="84">L514-H514</f>
        <v>0.14999999999999858</v>
      </c>
      <c r="R514" s="222">
        <f t="shared" ref="R514:R545" si="85">Q514/H514</f>
        <v>4.2432814710042033E-3</v>
      </c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</row>
    <row r="515" spans="1:32" s="20" customFormat="1" x14ac:dyDescent="0.35">
      <c r="A515" s="127" t="s">
        <v>3782</v>
      </c>
      <c r="B515" s="21" t="s">
        <v>3783</v>
      </c>
      <c r="C515" s="21">
        <v>6</v>
      </c>
      <c r="D515" s="20">
        <v>0.7</v>
      </c>
      <c r="E515" s="135">
        <v>46.2</v>
      </c>
      <c r="F515" s="106">
        <v>57.5</v>
      </c>
      <c r="G515" s="22" t="s">
        <v>14144</v>
      </c>
      <c r="H515" s="106">
        <f t="shared" si="73"/>
        <v>76.150000000000006</v>
      </c>
      <c r="I515" s="106">
        <f t="shared" si="74"/>
        <v>69.900000000000006</v>
      </c>
      <c r="J515" s="107">
        <f t="shared" si="75"/>
        <v>68.650000000000006</v>
      </c>
      <c r="L515" s="186">
        <f t="shared" si="81"/>
        <v>76.5</v>
      </c>
      <c r="M515" s="186">
        <f t="shared" si="82"/>
        <v>69.95</v>
      </c>
      <c r="N515" s="186">
        <f t="shared" si="83"/>
        <v>68.95</v>
      </c>
      <c r="O515"/>
      <c r="P515"/>
      <c r="Q515" s="133">
        <f t="shared" si="84"/>
        <v>0.34999999999999432</v>
      </c>
      <c r="R515" s="222">
        <f t="shared" si="85"/>
        <v>4.5961917268548163E-3</v>
      </c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</row>
    <row r="516" spans="1:32" s="20" customFormat="1" x14ac:dyDescent="0.35">
      <c r="A516" s="127" t="s">
        <v>3786</v>
      </c>
      <c r="B516" s="21" t="s">
        <v>3787</v>
      </c>
      <c r="C516" s="21">
        <v>6</v>
      </c>
      <c r="D516" s="20">
        <v>0.7</v>
      </c>
      <c r="E516" s="135">
        <v>50.6</v>
      </c>
      <c r="F516" s="106">
        <v>55</v>
      </c>
      <c r="G516" s="22" t="s">
        <v>14144</v>
      </c>
      <c r="H516" s="106">
        <f t="shared" si="73"/>
        <v>73.5</v>
      </c>
      <c r="I516" s="106">
        <f t="shared" si="74"/>
        <v>67.45</v>
      </c>
      <c r="J516" s="107">
        <f t="shared" si="75"/>
        <v>66.25</v>
      </c>
      <c r="L516" s="186">
        <f t="shared" si="81"/>
        <v>73.95</v>
      </c>
      <c r="M516" s="186">
        <f t="shared" si="82"/>
        <v>67.5</v>
      </c>
      <c r="N516" s="186">
        <f t="shared" si="83"/>
        <v>66.5</v>
      </c>
      <c r="O516"/>
      <c r="P516"/>
      <c r="Q516" s="133">
        <f t="shared" si="84"/>
        <v>0.45000000000000284</v>
      </c>
      <c r="R516" s="222">
        <f t="shared" si="85"/>
        <v>6.1224489795918755E-3</v>
      </c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</row>
    <row r="517" spans="1:32" s="20" customFormat="1" x14ac:dyDescent="0.35">
      <c r="A517" s="127" t="s">
        <v>3789</v>
      </c>
      <c r="B517" s="21" t="s">
        <v>14260</v>
      </c>
      <c r="C517" s="21">
        <v>6</v>
      </c>
      <c r="D517" s="20">
        <v>0.7</v>
      </c>
      <c r="E517" s="135">
        <v>40</v>
      </c>
      <c r="F517" s="106">
        <v>4.45</v>
      </c>
      <c r="G517" s="22" t="s">
        <v>14144</v>
      </c>
      <c r="H517" s="106">
        <f t="shared" si="73"/>
        <v>10.9</v>
      </c>
      <c r="I517" s="106">
        <f t="shared" si="74"/>
        <v>10</v>
      </c>
      <c r="J517" s="107">
        <f t="shared" si="75"/>
        <v>9.8000000000000007</v>
      </c>
      <c r="L517" s="186">
        <f t="shared" si="81"/>
        <v>10.95</v>
      </c>
      <c r="M517" s="186">
        <f t="shared" si="82"/>
        <v>10.5</v>
      </c>
      <c r="N517" s="186">
        <f t="shared" si="83"/>
        <v>9.9499999999999993</v>
      </c>
      <c r="O517"/>
      <c r="P517"/>
      <c r="Q517" s="133">
        <f t="shared" si="84"/>
        <v>4.9999999999998934E-2</v>
      </c>
      <c r="R517" s="222">
        <f t="shared" si="85"/>
        <v>4.5871559633026545E-3</v>
      </c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</row>
    <row r="518" spans="1:32" s="20" customFormat="1" x14ac:dyDescent="0.35">
      <c r="A518" s="127" t="s">
        <v>3792</v>
      </c>
      <c r="B518" s="21" t="s">
        <v>3793</v>
      </c>
      <c r="C518" s="21">
        <v>6</v>
      </c>
      <c r="D518" s="20">
        <v>0.7</v>
      </c>
      <c r="E518" s="135">
        <v>74</v>
      </c>
      <c r="F518" s="106">
        <v>5.99</v>
      </c>
      <c r="G518" s="22" t="s">
        <v>14144</v>
      </c>
      <c r="H518" s="106">
        <f t="shared" si="73"/>
        <v>15.75</v>
      </c>
      <c r="I518" s="106">
        <f t="shared" si="74"/>
        <v>14.5</v>
      </c>
      <c r="J518" s="107">
        <f t="shared" si="75"/>
        <v>14.200000000000001</v>
      </c>
      <c r="L518" s="186">
        <f t="shared" si="81"/>
        <v>15.95</v>
      </c>
      <c r="M518" s="186">
        <f t="shared" si="82"/>
        <v>14.95</v>
      </c>
      <c r="N518" s="186">
        <f t="shared" si="83"/>
        <v>14.5</v>
      </c>
      <c r="O518"/>
      <c r="P518"/>
      <c r="Q518" s="133">
        <f t="shared" si="84"/>
        <v>0.19999999999999929</v>
      </c>
      <c r="R518" s="222">
        <f t="shared" si="85"/>
        <v>1.2698412698412653E-2</v>
      </c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</row>
    <row r="519" spans="1:32" s="20" customFormat="1" x14ac:dyDescent="0.35">
      <c r="A519" s="127" t="s">
        <v>3796</v>
      </c>
      <c r="B519" s="21" t="s">
        <v>3797</v>
      </c>
      <c r="C519" s="21">
        <v>1</v>
      </c>
      <c r="D519" s="20">
        <v>0.7</v>
      </c>
      <c r="E519" s="135">
        <v>40</v>
      </c>
      <c r="F519" s="106">
        <v>40</v>
      </c>
      <c r="G519" s="22" t="s">
        <v>14150</v>
      </c>
      <c r="H519" s="106">
        <f t="shared" si="73"/>
        <v>54.25</v>
      </c>
      <c r="I519" s="106">
        <f t="shared" si="74"/>
        <v>49.800000000000004</v>
      </c>
      <c r="J519" s="107">
        <f t="shared" si="75"/>
        <v>48.900000000000006</v>
      </c>
      <c r="L519" s="186">
        <f t="shared" si="81"/>
        <v>54.5</v>
      </c>
      <c r="M519" s="186">
        <f t="shared" si="82"/>
        <v>49.95</v>
      </c>
      <c r="N519" s="186">
        <f t="shared" si="83"/>
        <v>48.95</v>
      </c>
      <c r="O519"/>
      <c r="P519"/>
      <c r="Q519" s="133">
        <f t="shared" si="84"/>
        <v>0.25</v>
      </c>
      <c r="R519" s="222">
        <f t="shared" si="85"/>
        <v>4.608294930875576E-3</v>
      </c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</row>
    <row r="520" spans="1:32" s="20" customFormat="1" x14ac:dyDescent="0.35">
      <c r="A520" s="127" t="s">
        <v>3812</v>
      </c>
      <c r="B520" s="21" t="s">
        <v>3813</v>
      </c>
      <c r="C520" s="21">
        <v>6</v>
      </c>
      <c r="D520" s="20">
        <v>0.7</v>
      </c>
      <c r="E520" s="135">
        <v>43</v>
      </c>
      <c r="F520" s="106">
        <v>9.75</v>
      </c>
      <c r="G520" s="22" t="s">
        <v>14146</v>
      </c>
      <c r="H520" s="106">
        <f t="shared" si="73"/>
        <v>17.600000000000001</v>
      </c>
      <c r="I520" s="106">
        <f t="shared" si="74"/>
        <v>16.150000000000002</v>
      </c>
      <c r="J520" s="107">
        <f t="shared" si="75"/>
        <v>15.9</v>
      </c>
      <c r="L520" s="186">
        <f t="shared" si="81"/>
        <v>17.95</v>
      </c>
      <c r="M520" s="186">
        <f t="shared" si="82"/>
        <v>16.5</v>
      </c>
      <c r="N520" s="186">
        <f t="shared" si="83"/>
        <v>15.95</v>
      </c>
      <c r="O520"/>
      <c r="P520"/>
      <c r="Q520" s="133">
        <f t="shared" si="84"/>
        <v>0.34999999999999787</v>
      </c>
      <c r="R520" s="222">
        <f t="shared" si="85"/>
        <v>1.9886363636363515E-2</v>
      </c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</row>
    <row r="521" spans="1:32" s="20" customFormat="1" x14ac:dyDescent="0.35">
      <c r="A521" s="127" t="s">
        <v>3816</v>
      </c>
      <c r="B521" s="21" t="s">
        <v>3817</v>
      </c>
      <c r="C521" s="21">
        <v>6</v>
      </c>
      <c r="D521" s="20">
        <v>0.7</v>
      </c>
      <c r="E521" s="135">
        <v>47</v>
      </c>
      <c r="F521" s="106">
        <v>15</v>
      </c>
      <c r="G521" s="22" t="s">
        <v>14146</v>
      </c>
      <c r="H521" s="106">
        <f t="shared" si="73"/>
        <v>24.35</v>
      </c>
      <c r="I521" s="106">
        <f t="shared" si="74"/>
        <v>22.400000000000002</v>
      </c>
      <c r="J521" s="107">
        <f t="shared" si="75"/>
        <v>22</v>
      </c>
      <c r="L521" s="186">
        <f t="shared" si="81"/>
        <v>24.5</v>
      </c>
      <c r="M521" s="186">
        <f t="shared" si="82"/>
        <v>22.5</v>
      </c>
      <c r="N521" s="186">
        <f t="shared" si="83"/>
        <v>22.5</v>
      </c>
      <c r="O521"/>
      <c r="P521"/>
      <c r="Q521" s="133">
        <f t="shared" si="84"/>
        <v>0.14999999999999858</v>
      </c>
      <c r="R521" s="222">
        <f t="shared" si="85"/>
        <v>6.1601642710471692E-3</v>
      </c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</row>
    <row r="522" spans="1:32" s="20" customFormat="1" x14ac:dyDescent="0.35">
      <c r="A522" s="127" t="s">
        <v>3820</v>
      </c>
      <c r="B522" s="21" t="s">
        <v>3821</v>
      </c>
      <c r="C522" s="21">
        <v>6</v>
      </c>
      <c r="D522" s="20">
        <v>0.7</v>
      </c>
      <c r="E522" s="135">
        <v>40</v>
      </c>
      <c r="F522" s="106">
        <v>22.25</v>
      </c>
      <c r="G522" s="22" t="s">
        <v>14145</v>
      </c>
      <c r="H522" s="106">
        <f t="shared" si="73"/>
        <v>32.6</v>
      </c>
      <c r="I522" s="106">
        <f t="shared" si="74"/>
        <v>29.950000000000003</v>
      </c>
      <c r="J522" s="107">
        <f t="shared" si="75"/>
        <v>29.400000000000002</v>
      </c>
      <c r="L522" s="186">
        <f t="shared" si="81"/>
        <v>32.950000000000003</v>
      </c>
      <c r="M522" s="186">
        <f t="shared" si="82"/>
        <v>29.95</v>
      </c>
      <c r="N522" s="186">
        <f t="shared" si="83"/>
        <v>29.5</v>
      </c>
      <c r="O522"/>
      <c r="P522"/>
      <c r="Q522" s="133">
        <f t="shared" si="84"/>
        <v>0.35000000000000142</v>
      </c>
      <c r="R522" s="222">
        <f t="shared" si="85"/>
        <v>1.0736196319018449E-2</v>
      </c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</row>
    <row r="523" spans="1:32" s="20" customFormat="1" x14ac:dyDescent="0.35">
      <c r="A523" s="127" t="s">
        <v>3828</v>
      </c>
      <c r="B523" s="21" t="s">
        <v>3825</v>
      </c>
      <c r="C523" s="21">
        <v>6</v>
      </c>
      <c r="D523" s="20">
        <v>0.7</v>
      </c>
      <c r="E523" s="135">
        <v>46</v>
      </c>
      <c r="F523" s="106">
        <v>25.5</v>
      </c>
      <c r="G523" s="22" t="s">
        <v>14145</v>
      </c>
      <c r="H523" s="106">
        <f t="shared" si="73"/>
        <v>37.1</v>
      </c>
      <c r="I523" s="106">
        <f t="shared" si="74"/>
        <v>34.050000000000004</v>
      </c>
      <c r="J523" s="107">
        <f t="shared" si="75"/>
        <v>33.450000000000003</v>
      </c>
      <c r="L523" s="186">
        <f t="shared" si="81"/>
        <v>37.5</v>
      </c>
      <c r="M523" s="186">
        <f t="shared" si="82"/>
        <v>34.5</v>
      </c>
      <c r="N523" s="186">
        <f t="shared" si="83"/>
        <v>33.5</v>
      </c>
      <c r="O523"/>
      <c r="P523"/>
      <c r="Q523" s="133">
        <f t="shared" si="84"/>
        <v>0.39999999999999858</v>
      </c>
      <c r="R523" s="222">
        <f t="shared" si="85"/>
        <v>1.078167115902961E-2</v>
      </c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</row>
    <row r="524" spans="1:32" s="20" customFormat="1" x14ac:dyDescent="0.35">
      <c r="A524" s="127" t="s">
        <v>3831</v>
      </c>
      <c r="B524" s="21" t="s">
        <v>3832</v>
      </c>
      <c r="C524" s="21">
        <v>6</v>
      </c>
      <c r="D524" s="20">
        <v>0.7</v>
      </c>
      <c r="E524" s="135">
        <v>46</v>
      </c>
      <c r="F524" s="106">
        <v>29.75</v>
      </c>
      <c r="G524" s="22" t="s">
        <v>14145</v>
      </c>
      <c r="H524" s="106">
        <f t="shared" ref="H524:H587" si="86">IF(B524="","",CEILING((F524+(10.3552*D524*E524)/100+1.5+0.05)*1.22,0.05))</f>
        <v>42.300000000000004</v>
      </c>
      <c r="I524" s="106">
        <f t="shared" ref="I524:I587" si="87">IF(B524="","",CEILING((F524+(10.3552*D524*E524)/100+1.5+0.05)*1.12,0.05))</f>
        <v>38.800000000000004</v>
      </c>
      <c r="J524" s="107">
        <f t="shared" ref="J524:J587" si="88">IF(B524="","",CEILING((F524+(10.3552*D524*E524)/100+1.5+0.05)*1.1,0.05))</f>
        <v>38.1</v>
      </c>
      <c r="L524" s="186">
        <f t="shared" si="81"/>
        <v>42.5</v>
      </c>
      <c r="M524" s="186">
        <f t="shared" si="82"/>
        <v>38.950000000000003</v>
      </c>
      <c r="N524" s="186">
        <f t="shared" si="83"/>
        <v>38.5</v>
      </c>
      <c r="O524"/>
      <c r="P524"/>
      <c r="Q524" s="133">
        <f t="shared" si="84"/>
        <v>0.19999999999999574</v>
      </c>
      <c r="R524" s="222">
        <f t="shared" si="85"/>
        <v>4.7281323877067542E-3</v>
      </c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</row>
    <row r="525" spans="1:32" s="20" customFormat="1" x14ac:dyDescent="0.35">
      <c r="A525" s="127" t="s">
        <v>3835</v>
      </c>
      <c r="B525" s="21" t="s">
        <v>3836</v>
      </c>
      <c r="C525" s="21">
        <v>6</v>
      </c>
      <c r="D525" s="20">
        <v>0.7</v>
      </c>
      <c r="E525" s="135">
        <v>46</v>
      </c>
      <c r="F525" s="106">
        <v>65</v>
      </c>
      <c r="G525" s="22" t="s">
        <v>14145</v>
      </c>
      <c r="H525" s="106">
        <f t="shared" si="86"/>
        <v>85.300000000000011</v>
      </c>
      <c r="I525" s="106">
        <f t="shared" si="87"/>
        <v>78.300000000000011</v>
      </c>
      <c r="J525" s="107">
        <f t="shared" si="88"/>
        <v>76.900000000000006</v>
      </c>
      <c r="L525" s="186">
        <f t="shared" si="81"/>
        <v>85.5</v>
      </c>
      <c r="M525" s="186">
        <f t="shared" si="82"/>
        <v>78.5</v>
      </c>
      <c r="N525" s="186">
        <f t="shared" si="83"/>
        <v>76.95</v>
      </c>
      <c r="O525"/>
      <c r="P525"/>
      <c r="Q525" s="133">
        <f t="shared" si="84"/>
        <v>0.19999999999998863</v>
      </c>
      <c r="R525" s="222">
        <f t="shared" si="85"/>
        <v>2.3446658851112379E-3</v>
      </c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</row>
    <row r="526" spans="1:32" s="20" customFormat="1" x14ac:dyDescent="0.35">
      <c r="A526" s="127" t="s">
        <v>3856</v>
      </c>
      <c r="B526" s="21" t="s">
        <v>3857</v>
      </c>
      <c r="C526" s="21">
        <v>6</v>
      </c>
      <c r="D526" s="20">
        <v>0.7</v>
      </c>
      <c r="E526" s="135">
        <v>37.5</v>
      </c>
      <c r="F526" s="106">
        <v>22</v>
      </c>
      <c r="G526" s="22" t="s">
        <v>14146</v>
      </c>
      <c r="H526" s="106">
        <f t="shared" si="86"/>
        <v>32.050000000000004</v>
      </c>
      <c r="I526" s="106">
        <f t="shared" si="87"/>
        <v>29.450000000000003</v>
      </c>
      <c r="J526" s="107">
        <f t="shared" si="88"/>
        <v>28.900000000000002</v>
      </c>
      <c r="L526" s="186">
        <f t="shared" si="81"/>
        <v>32.5</v>
      </c>
      <c r="M526" s="186">
        <f t="shared" si="82"/>
        <v>29.5</v>
      </c>
      <c r="N526" s="186">
        <f t="shared" si="83"/>
        <v>28.95</v>
      </c>
      <c r="O526"/>
      <c r="P526"/>
      <c r="Q526" s="133">
        <f t="shared" si="84"/>
        <v>0.44999999999999574</v>
      </c>
      <c r="R526" s="222">
        <f t="shared" si="85"/>
        <v>1.4040561622464764E-2</v>
      </c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</row>
    <row r="527" spans="1:32" s="20" customFormat="1" x14ac:dyDescent="0.35">
      <c r="A527" s="127" t="s">
        <v>14485</v>
      </c>
      <c r="B527" s="21" t="s">
        <v>3860</v>
      </c>
      <c r="C527" s="21">
        <v>48</v>
      </c>
      <c r="D527" s="20">
        <v>0.05</v>
      </c>
      <c r="E527" s="135">
        <v>40</v>
      </c>
      <c r="F527" s="106">
        <v>3.95</v>
      </c>
      <c r="G527" s="22" t="s">
        <v>14142</v>
      </c>
      <c r="H527" s="106">
        <f t="shared" si="86"/>
        <v>7</v>
      </c>
      <c r="I527" s="106">
        <f t="shared" si="87"/>
        <v>6.4</v>
      </c>
      <c r="J527" s="107">
        <f t="shared" si="88"/>
        <v>6.3000000000000007</v>
      </c>
      <c r="L527" s="186">
        <f t="shared" si="81"/>
        <v>7.5</v>
      </c>
      <c r="M527" s="186">
        <f t="shared" si="82"/>
        <v>6.5</v>
      </c>
      <c r="N527" s="186">
        <f t="shared" si="83"/>
        <v>6.5</v>
      </c>
      <c r="O527"/>
      <c r="P527"/>
      <c r="Q527" s="133">
        <f t="shared" si="84"/>
        <v>0.5</v>
      </c>
      <c r="R527" s="222">
        <f t="shared" si="85"/>
        <v>7.1428571428571425E-2</v>
      </c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</row>
    <row r="528" spans="1:32" s="20" customFormat="1" x14ac:dyDescent="0.35">
      <c r="A528" s="127" t="s">
        <v>3864</v>
      </c>
      <c r="B528" s="21" t="s">
        <v>3865</v>
      </c>
      <c r="C528" s="21">
        <v>4</v>
      </c>
      <c r="D528" s="20">
        <v>0.7</v>
      </c>
      <c r="E528" s="135">
        <v>40</v>
      </c>
      <c r="F528" s="106">
        <v>30.5</v>
      </c>
      <c r="G528" s="22" t="s">
        <v>14142</v>
      </c>
      <c r="H528" s="106">
        <f t="shared" si="86"/>
        <v>42.650000000000006</v>
      </c>
      <c r="I528" s="106">
        <f t="shared" si="87"/>
        <v>39.150000000000006</v>
      </c>
      <c r="J528" s="107">
        <f t="shared" si="88"/>
        <v>38.450000000000003</v>
      </c>
      <c r="L528" s="186">
        <f t="shared" si="81"/>
        <v>42.95</v>
      </c>
      <c r="M528" s="186">
        <f t="shared" si="82"/>
        <v>39.5</v>
      </c>
      <c r="N528" s="186">
        <f t="shared" si="83"/>
        <v>38.5</v>
      </c>
      <c r="O528"/>
      <c r="P528"/>
      <c r="Q528" s="133">
        <f t="shared" si="84"/>
        <v>0.29999999999999716</v>
      </c>
      <c r="R528" s="222">
        <f t="shared" si="85"/>
        <v>7.0339976553340476E-3</v>
      </c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</row>
    <row r="529" spans="1:32" s="20" customFormat="1" x14ac:dyDescent="0.35">
      <c r="A529" s="127" t="s">
        <v>3872</v>
      </c>
      <c r="B529" s="21" t="s">
        <v>3869</v>
      </c>
      <c r="C529" s="21">
        <v>3</v>
      </c>
      <c r="D529" s="20">
        <v>1.75</v>
      </c>
      <c r="E529" s="135">
        <v>40</v>
      </c>
      <c r="F529" s="106">
        <v>48.95</v>
      </c>
      <c r="G529" s="22" t="s">
        <v>14142</v>
      </c>
      <c r="H529" s="106">
        <f t="shared" si="86"/>
        <v>70.5</v>
      </c>
      <c r="I529" s="106">
        <f t="shared" si="87"/>
        <v>64.7</v>
      </c>
      <c r="J529" s="107">
        <f t="shared" si="88"/>
        <v>63.550000000000004</v>
      </c>
      <c r="L529" s="186">
        <f t="shared" si="81"/>
        <v>70.95</v>
      </c>
      <c r="M529" s="186">
        <f t="shared" si="82"/>
        <v>64.95</v>
      </c>
      <c r="N529" s="186">
        <f t="shared" si="83"/>
        <v>63.95</v>
      </c>
      <c r="O529"/>
      <c r="P529"/>
      <c r="Q529" s="133">
        <f t="shared" si="84"/>
        <v>0.45000000000000284</v>
      </c>
      <c r="R529" s="222">
        <f t="shared" si="85"/>
        <v>6.3829787234042958E-3</v>
      </c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</row>
    <row r="530" spans="1:32" s="20" customFormat="1" x14ac:dyDescent="0.35">
      <c r="A530" s="127" t="s">
        <v>3874</v>
      </c>
      <c r="B530" s="21" t="s">
        <v>23280</v>
      </c>
      <c r="C530" s="21">
        <v>2</v>
      </c>
      <c r="D530" s="20">
        <v>3</v>
      </c>
      <c r="E530" s="135">
        <v>40</v>
      </c>
      <c r="F530" s="106">
        <v>142.5</v>
      </c>
      <c r="G530" s="22" t="s">
        <v>14142</v>
      </c>
      <c r="H530" s="106">
        <f t="shared" si="86"/>
        <v>190.95000000000002</v>
      </c>
      <c r="I530" s="106">
        <f t="shared" si="87"/>
        <v>175.3</v>
      </c>
      <c r="J530" s="107">
        <f t="shared" si="88"/>
        <v>172.15</v>
      </c>
      <c r="L530" s="186">
        <f t="shared" si="81"/>
        <v>190.95</v>
      </c>
      <c r="M530" s="186">
        <f t="shared" si="82"/>
        <v>175.5</v>
      </c>
      <c r="N530" s="186">
        <f t="shared" si="83"/>
        <v>172.5</v>
      </c>
      <c r="O530"/>
      <c r="P530"/>
      <c r="Q530" s="133">
        <f t="shared" si="84"/>
        <v>0</v>
      </c>
      <c r="R530" s="222">
        <f t="shared" si="85"/>
        <v>0</v>
      </c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</row>
    <row r="531" spans="1:32" s="20" customFormat="1" x14ac:dyDescent="0.35">
      <c r="A531" s="127" t="s">
        <v>15223</v>
      </c>
      <c r="B531" s="21" t="s">
        <v>23279</v>
      </c>
      <c r="C531" s="21">
        <v>3</v>
      </c>
      <c r="D531" s="20">
        <v>1.75</v>
      </c>
      <c r="E531" s="135">
        <v>40</v>
      </c>
      <c r="F531" s="106">
        <v>47.95</v>
      </c>
      <c r="G531" s="22" t="s">
        <v>14142</v>
      </c>
      <c r="H531" s="106">
        <f t="shared" si="86"/>
        <v>69.25</v>
      </c>
      <c r="I531" s="106">
        <f t="shared" si="87"/>
        <v>63.6</v>
      </c>
      <c r="J531" s="107">
        <f t="shared" si="88"/>
        <v>62.45</v>
      </c>
      <c r="L531" s="186">
        <f t="shared" si="81"/>
        <v>69.5</v>
      </c>
      <c r="M531" s="186">
        <f t="shared" si="82"/>
        <v>63.95</v>
      </c>
      <c r="N531" s="186">
        <f t="shared" si="83"/>
        <v>62.5</v>
      </c>
      <c r="O531"/>
      <c r="P531"/>
      <c r="Q531" s="133">
        <f t="shared" si="84"/>
        <v>0.25</v>
      </c>
      <c r="R531" s="222">
        <f t="shared" si="85"/>
        <v>3.6101083032490976E-3</v>
      </c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</row>
    <row r="532" spans="1:32" s="20" customFormat="1" x14ac:dyDescent="0.35">
      <c r="A532" s="127" t="s">
        <v>3877</v>
      </c>
      <c r="B532" s="21" t="s">
        <v>3878</v>
      </c>
      <c r="C532" s="21">
        <v>6</v>
      </c>
      <c r="D532" s="20">
        <v>0.7</v>
      </c>
      <c r="E532" s="135">
        <v>40</v>
      </c>
      <c r="F532" s="106">
        <v>28.5</v>
      </c>
      <c r="G532" s="22" t="s">
        <v>14142</v>
      </c>
      <c r="H532" s="106">
        <f t="shared" si="86"/>
        <v>40.200000000000003</v>
      </c>
      <c r="I532" s="106">
        <f t="shared" si="87"/>
        <v>36.950000000000003</v>
      </c>
      <c r="J532" s="107">
        <f t="shared" si="88"/>
        <v>36.25</v>
      </c>
      <c r="L532" s="186">
        <f t="shared" si="81"/>
        <v>40.5</v>
      </c>
      <c r="M532" s="186">
        <f t="shared" si="82"/>
        <v>36.950000000000003</v>
      </c>
      <c r="N532" s="186">
        <f t="shared" si="83"/>
        <v>36.5</v>
      </c>
      <c r="O532"/>
      <c r="P532"/>
      <c r="Q532" s="133">
        <f t="shared" si="84"/>
        <v>0.29999999999999716</v>
      </c>
      <c r="R532" s="222">
        <f t="shared" si="85"/>
        <v>7.4626865671641078E-3</v>
      </c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</row>
    <row r="533" spans="1:32" s="20" customFormat="1" x14ac:dyDescent="0.35">
      <c r="A533" s="127" t="s">
        <v>3881</v>
      </c>
      <c r="B533" s="21" t="s">
        <v>3882</v>
      </c>
      <c r="C533" s="21">
        <v>6</v>
      </c>
      <c r="D533" s="20">
        <v>0.7</v>
      </c>
      <c r="E533" s="135">
        <v>40</v>
      </c>
      <c r="F533" s="106">
        <v>28.35</v>
      </c>
      <c r="G533" s="22" t="s">
        <v>14142</v>
      </c>
      <c r="H533" s="106">
        <f t="shared" si="86"/>
        <v>40.050000000000004</v>
      </c>
      <c r="I533" s="106">
        <f t="shared" si="87"/>
        <v>36.75</v>
      </c>
      <c r="J533" s="107">
        <f t="shared" si="88"/>
        <v>36.1</v>
      </c>
      <c r="L533" s="186">
        <f t="shared" si="81"/>
        <v>40.5</v>
      </c>
      <c r="M533" s="186">
        <f t="shared" si="82"/>
        <v>36.950000000000003</v>
      </c>
      <c r="N533" s="186">
        <f t="shared" si="83"/>
        <v>36.5</v>
      </c>
      <c r="O533"/>
      <c r="P533"/>
      <c r="Q533" s="133">
        <f t="shared" si="84"/>
        <v>0.44999999999999574</v>
      </c>
      <c r="R533" s="222">
        <f t="shared" si="85"/>
        <v>1.1235955056179667E-2</v>
      </c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</row>
    <row r="534" spans="1:32" s="20" customFormat="1" x14ac:dyDescent="0.35">
      <c r="A534" s="127" t="s">
        <v>3889</v>
      </c>
      <c r="B534" s="21" t="s">
        <v>3890</v>
      </c>
      <c r="C534" s="21">
        <v>6</v>
      </c>
      <c r="D534" s="20">
        <v>0.7</v>
      </c>
      <c r="E534" s="135">
        <v>40</v>
      </c>
      <c r="F534" s="106">
        <v>27.95</v>
      </c>
      <c r="G534" s="22" t="s">
        <v>14142</v>
      </c>
      <c r="H534" s="106">
        <f t="shared" si="86"/>
        <v>39.550000000000004</v>
      </c>
      <c r="I534" s="106">
        <f t="shared" si="87"/>
        <v>36.300000000000004</v>
      </c>
      <c r="J534" s="107">
        <f t="shared" si="88"/>
        <v>35.65</v>
      </c>
      <c r="L534" s="186">
        <f t="shared" si="81"/>
        <v>39.950000000000003</v>
      </c>
      <c r="M534" s="186">
        <f t="shared" si="82"/>
        <v>36.5</v>
      </c>
      <c r="N534" s="186">
        <f t="shared" si="83"/>
        <v>35.950000000000003</v>
      </c>
      <c r="O534"/>
      <c r="P534"/>
      <c r="Q534" s="133">
        <f t="shared" si="84"/>
        <v>0.39999999999999858</v>
      </c>
      <c r="R534" s="222">
        <f t="shared" si="85"/>
        <v>1.0113780025284413E-2</v>
      </c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</row>
    <row r="535" spans="1:32" s="20" customFormat="1" x14ac:dyDescent="0.35">
      <c r="A535" s="127" t="s">
        <v>3903</v>
      </c>
      <c r="B535" s="21" t="s">
        <v>3904</v>
      </c>
      <c r="C535" s="21">
        <v>6</v>
      </c>
      <c r="D535" s="20">
        <v>0.7</v>
      </c>
      <c r="E535" s="135">
        <v>40</v>
      </c>
      <c r="F535" s="106">
        <v>4.5</v>
      </c>
      <c r="G535" s="22" t="s">
        <v>14150</v>
      </c>
      <c r="H535" s="106">
        <f t="shared" si="86"/>
        <v>10.950000000000001</v>
      </c>
      <c r="I535" s="106">
        <f t="shared" si="87"/>
        <v>10.050000000000001</v>
      </c>
      <c r="J535" s="107">
        <f t="shared" si="88"/>
        <v>9.8500000000000014</v>
      </c>
      <c r="L535" s="186">
        <f t="shared" si="81"/>
        <v>10.95</v>
      </c>
      <c r="M535" s="186">
        <f t="shared" si="82"/>
        <v>10.5</v>
      </c>
      <c r="N535" s="186">
        <f t="shared" si="83"/>
        <v>9.9499999999999993</v>
      </c>
      <c r="O535"/>
      <c r="P535"/>
      <c r="Q535" s="133">
        <f t="shared" si="84"/>
        <v>0</v>
      </c>
      <c r="R535" s="222">
        <f t="shared" si="85"/>
        <v>0</v>
      </c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</row>
    <row r="536" spans="1:32" s="20" customFormat="1" x14ac:dyDescent="0.35">
      <c r="A536" s="127" t="s">
        <v>3907</v>
      </c>
      <c r="B536" s="21" t="s">
        <v>3908</v>
      </c>
      <c r="C536" s="21">
        <v>6</v>
      </c>
      <c r="D536" s="20">
        <v>0.7</v>
      </c>
      <c r="E536" s="135">
        <v>50</v>
      </c>
      <c r="F536" s="106">
        <v>11.5</v>
      </c>
      <c r="G536" s="22" t="s">
        <v>14150</v>
      </c>
      <c r="H536" s="106">
        <f t="shared" si="86"/>
        <v>20.350000000000001</v>
      </c>
      <c r="I536" s="106">
        <f t="shared" si="87"/>
        <v>18.7</v>
      </c>
      <c r="J536" s="107">
        <f t="shared" si="88"/>
        <v>18.350000000000001</v>
      </c>
      <c r="L536" s="186">
        <f t="shared" si="81"/>
        <v>20.5</v>
      </c>
      <c r="M536" s="186">
        <f t="shared" si="82"/>
        <v>18.95</v>
      </c>
      <c r="N536" s="186">
        <f t="shared" si="83"/>
        <v>18.5</v>
      </c>
      <c r="O536"/>
      <c r="P536"/>
      <c r="Q536" s="133">
        <f t="shared" si="84"/>
        <v>0.14999999999999858</v>
      </c>
      <c r="R536" s="222">
        <f t="shared" si="85"/>
        <v>7.371007371007301E-3</v>
      </c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</row>
    <row r="537" spans="1:32" s="20" customFormat="1" x14ac:dyDescent="0.35">
      <c r="A537" s="127" t="s">
        <v>3925</v>
      </c>
      <c r="B537" s="21" t="s">
        <v>3924</v>
      </c>
      <c r="C537" s="21">
        <v>6</v>
      </c>
      <c r="D537" s="20">
        <v>0.7</v>
      </c>
      <c r="E537" s="135">
        <v>43</v>
      </c>
      <c r="F537" s="106">
        <v>24.5</v>
      </c>
      <c r="G537" s="22" t="s">
        <v>14145</v>
      </c>
      <c r="H537" s="106">
        <f t="shared" si="86"/>
        <v>35.6</v>
      </c>
      <c r="I537" s="106">
        <f t="shared" si="87"/>
        <v>32.700000000000003</v>
      </c>
      <c r="J537" s="107">
        <f t="shared" si="88"/>
        <v>32.1</v>
      </c>
      <c r="L537" s="186">
        <f t="shared" si="81"/>
        <v>35.950000000000003</v>
      </c>
      <c r="M537" s="186">
        <f t="shared" si="82"/>
        <v>32.950000000000003</v>
      </c>
      <c r="N537" s="186">
        <f t="shared" si="83"/>
        <v>32.5</v>
      </c>
      <c r="O537"/>
      <c r="P537"/>
      <c r="Q537" s="133">
        <f t="shared" si="84"/>
        <v>0.35000000000000142</v>
      </c>
      <c r="R537" s="222">
        <f t="shared" si="85"/>
        <v>9.831460674157343E-3</v>
      </c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</row>
    <row r="538" spans="1:32" s="20" customFormat="1" x14ac:dyDescent="0.35">
      <c r="A538" s="127" t="s">
        <v>3928</v>
      </c>
      <c r="B538" s="21" t="s">
        <v>3929</v>
      </c>
      <c r="C538" s="21">
        <v>6</v>
      </c>
      <c r="D538" s="20">
        <v>0.7</v>
      </c>
      <c r="E538" s="135">
        <v>43</v>
      </c>
      <c r="F538" s="106">
        <v>45.5</v>
      </c>
      <c r="G538" s="22" t="s">
        <v>14145</v>
      </c>
      <c r="H538" s="106">
        <f t="shared" si="86"/>
        <v>61.25</v>
      </c>
      <c r="I538" s="106">
        <f t="shared" si="87"/>
        <v>56.2</v>
      </c>
      <c r="J538" s="107">
        <f t="shared" si="88"/>
        <v>55.2</v>
      </c>
      <c r="L538" s="186">
        <f t="shared" si="81"/>
        <v>61.5</v>
      </c>
      <c r="M538" s="186">
        <f t="shared" si="82"/>
        <v>56.5</v>
      </c>
      <c r="N538" s="186">
        <f t="shared" si="83"/>
        <v>55.5</v>
      </c>
      <c r="O538"/>
      <c r="P538"/>
      <c r="Q538" s="133">
        <f t="shared" si="84"/>
        <v>0.25</v>
      </c>
      <c r="R538" s="222">
        <f t="shared" si="85"/>
        <v>4.0816326530612249E-3</v>
      </c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</row>
    <row r="539" spans="1:32" s="20" customFormat="1" x14ac:dyDescent="0.35">
      <c r="A539" s="127" t="s">
        <v>3932</v>
      </c>
      <c r="B539" s="21" t="s">
        <v>3933</v>
      </c>
      <c r="C539" s="21">
        <v>6</v>
      </c>
      <c r="D539" s="20">
        <v>0.7</v>
      </c>
      <c r="E539" s="135">
        <v>43</v>
      </c>
      <c r="F539" s="106">
        <v>25.1</v>
      </c>
      <c r="G539" s="22" t="s">
        <v>14145</v>
      </c>
      <c r="H539" s="106">
        <f t="shared" si="86"/>
        <v>36.35</v>
      </c>
      <c r="I539" s="106">
        <f t="shared" si="87"/>
        <v>33.35</v>
      </c>
      <c r="J539" s="107">
        <f t="shared" si="88"/>
        <v>32.75</v>
      </c>
      <c r="L539" s="186">
        <f t="shared" si="81"/>
        <v>36.5</v>
      </c>
      <c r="M539" s="186">
        <f t="shared" si="82"/>
        <v>33.5</v>
      </c>
      <c r="N539" s="186">
        <f t="shared" si="83"/>
        <v>32.950000000000003</v>
      </c>
      <c r="O539"/>
      <c r="P539"/>
      <c r="Q539" s="133">
        <f t="shared" si="84"/>
        <v>0.14999999999999858</v>
      </c>
      <c r="R539" s="222">
        <f t="shared" si="85"/>
        <v>4.1265474552956965E-3</v>
      </c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</row>
    <row r="540" spans="1:32" s="20" customFormat="1" x14ac:dyDescent="0.35">
      <c r="A540" s="127" t="s">
        <v>3944</v>
      </c>
      <c r="B540" s="21" t="s">
        <v>3941</v>
      </c>
      <c r="C540" s="21">
        <v>12</v>
      </c>
      <c r="D540" s="20">
        <v>1</v>
      </c>
      <c r="E540" s="135">
        <v>40</v>
      </c>
      <c r="F540" s="106">
        <v>4.4000000000000004</v>
      </c>
      <c r="G540" s="22" t="s">
        <v>14142</v>
      </c>
      <c r="H540" s="106">
        <f t="shared" si="86"/>
        <v>12.350000000000001</v>
      </c>
      <c r="I540" s="106">
        <f t="shared" si="87"/>
        <v>11.350000000000001</v>
      </c>
      <c r="J540" s="107">
        <f t="shared" si="88"/>
        <v>11.15</v>
      </c>
      <c r="L540" s="186">
        <f t="shared" si="81"/>
        <v>12.5</v>
      </c>
      <c r="M540" s="186">
        <f t="shared" si="82"/>
        <v>11.5</v>
      </c>
      <c r="N540" s="186">
        <f t="shared" si="83"/>
        <v>11.5</v>
      </c>
      <c r="O540"/>
      <c r="P540"/>
      <c r="Q540" s="133">
        <f t="shared" si="84"/>
        <v>0.14999999999999858</v>
      </c>
      <c r="R540" s="222">
        <f t="shared" si="85"/>
        <v>1.2145748987854135E-2</v>
      </c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</row>
    <row r="541" spans="1:32" s="20" customFormat="1" x14ac:dyDescent="0.35">
      <c r="A541" s="127" t="s">
        <v>3951</v>
      </c>
      <c r="B541" s="21" t="s">
        <v>3952</v>
      </c>
      <c r="C541" s="21">
        <v>6</v>
      </c>
      <c r="D541" s="20">
        <v>0.5</v>
      </c>
      <c r="E541" s="135">
        <v>52.2</v>
      </c>
      <c r="F541" s="106">
        <v>39.5</v>
      </c>
      <c r="G541" s="22" t="s">
        <v>14158</v>
      </c>
      <c r="H541" s="106">
        <f t="shared" si="86"/>
        <v>53.400000000000006</v>
      </c>
      <c r="I541" s="106">
        <f t="shared" si="87"/>
        <v>49.050000000000004</v>
      </c>
      <c r="J541" s="107">
        <f t="shared" si="88"/>
        <v>48.150000000000006</v>
      </c>
      <c r="L541" s="186">
        <f t="shared" si="81"/>
        <v>53.5</v>
      </c>
      <c r="M541" s="186">
        <f t="shared" si="82"/>
        <v>49.5</v>
      </c>
      <c r="N541" s="186">
        <f t="shared" si="83"/>
        <v>48.5</v>
      </c>
      <c r="O541"/>
      <c r="P541"/>
      <c r="Q541" s="133">
        <f t="shared" si="84"/>
        <v>9.9999999999994316E-2</v>
      </c>
      <c r="R541" s="222">
        <f t="shared" si="85"/>
        <v>1.8726591760298559E-3</v>
      </c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</row>
    <row r="542" spans="1:32" s="20" customFormat="1" x14ac:dyDescent="0.35">
      <c r="A542" s="127" t="s">
        <v>3955</v>
      </c>
      <c r="B542" s="21" t="s">
        <v>3956</v>
      </c>
      <c r="C542" s="21">
        <v>6</v>
      </c>
      <c r="D542" s="20">
        <v>0.5</v>
      </c>
      <c r="E542" s="135">
        <v>49.1</v>
      </c>
      <c r="F542" s="106">
        <v>110</v>
      </c>
      <c r="G542" s="22" t="s">
        <v>14145</v>
      </c>
      <c r="H542" s="106">
        <f t="shared" si="86"/>
        <v>139.20000000000002</v>
      </c>
      <c r="I542" s="106">
        <f t="shared" si="87"/>
        <v>127.80000000000001</v>
      </c>
      <c r="J542" s="107">
        <f t="shared" si="88"/>
        <v>125.55000000000001</v>
      </c>
      <c r="L542" s="186">
        <f t="shared" si="81"/>
        <v>139.5</v>
      </c>
      <c r="M542" s="186">
        <f t="shared" si="82"/>
        <v>127.95</v>
      </c>
      <c r="N542" s="186">
        <f t="shared" si="83"/>
        <v>125.95</v>
      </c>
      <c r="O542"/>
      <c r="P542"/>
      <c r="Q542" s="133">
        <f t="shared" si="84"/>
        <v>0.29999999999998295</v>
      </c>
      <c r="R542" s="222">
        <f t="shared" si="85"/>
        <v>2.1551724137929807E-3</v>
      </c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</row>
    <row r="543" spans="1:32" s="20" customFormat="1" x14ac:dyDescent="0.35">
      <c r="A543" s="127" t="s">
        <v>3959</v>
      </c>
      <c r="B543" s="21" t="s">
        <v>3960</v>
      </c>
      <c r="C543" s="21">
        <v>6</v>
      </c>
      <c r="D543" s="20">
        <v>0.5</v>
      </c>
      <c r="E543" s="135">
        <v>55</v>
      </c>
      <c r="F543" s="106">
        <v>59</v>
      </c>
      <c r="G543" s="22" t="s">
        <v>14145</v>
      </c>
      <c r="H543" s="106">
        <f t="shared" si="86"/>
        <v>77.350000000000009</v>
      </c>
      <c r="I543" s="106">
        <f t="shared" si="87"/>
        <v>71.05</v>
      </c>
      <c r="J543" s="107">
        <f t="shared" si="88"/>
        <v>69.75</v>
      </c>
      <c r="L543" s="186">
        <f t="shared" si="81"/>
        <v>77.5</v>
      </c>
      <c r="M543" s="186">
        <f t="shared" si="82"/>
        <v>71.5</v>
      </c>
      <c r="N543" s="186">
        <f t="shared" si="83"/>
        <v>69.95</v>
      </c>
      <c r="O543"/>
      <c r="P543"/>
      <c r="Q543" s="133">
        <f t="shared" si="84"/>
        <v>0.14999999999999147</v>
      </c>
      <c r="R543" s="222">
        <f t="shared" si="85"/>
        <v>1.9392372333547699E-3</v>
      </c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</row>
    <row r="544" spans="1:32" s="20" customFormat="1" x14ac:dyDescent="0.35">
      <c r="A544" s="127" t="s">
        <v>3963</v>
      </c>
      <c r="B544" s="21" t="s">
        <v>3964</v>
      </c>
      <c r="C544" s="21">
        <v>12</v>
      </c>
      <c r="D544" s="20">
        <v>1</v>
      </c>
      <c r="E544" s="135">
        <v>40</v>
      </c>
      <c r="F544" s="106">
        <v>31.5</v>
      </c>
      <c r="G544" s="22" t="s">
        <v>14157</v>
      </c>
      <c r="H544" s="106">
        <f t="shared" si="86"/>
        <v>45.400000000000006</v>
      </c>
      <c r="I544" s="106">
        <f t="shared" si="87"/>
        <v>41.7</v>
      </c>
      <c r="J544" s="107">
        <f t="shared" si="88"/>
        <v>40.950000000000003</v>
      </c>
      <c r="L544" s="186">
        <f t="shared" si="81"/>
        <v>45.5</v>
      </c>
      <c r="M544" s="186">
        <f t="shared" si="82"/>
        <v>41.95</v>
      </c>
      <c r="N544" s="186">
        <f t="shared" si="83"/>
        <v>40.950000000000003</v>
      </c>
      <c r="O544"/>
      <c r="P544"/>
      <c r="Q544" s="133">
        <f t="shared" si="84"/>
        <v>9.9999999999994316E-2</v>
      </c>
      <c r="R544" s="222">
        <f t="shared" si="85"/>
        <v>2.2026431718060418E-3</v>
      </c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</row>
    <row r="545" spans="1:32" s="20" customFormat="1" x14ac:dyDescent="0.35">
      <c r="A545" s="127" t="s">
        <v>14352</v>
      </c>
      <c r="B545" s="21" t="s">
        <v>14353</v>
      </c>
      <c r="C545" s="21">
        <v>6</v>
      </c>
      <c r="D545" s="20">
        <v>0.7</v>
      </c>
      <c r="E545" s="135">
        <v>40</v>
      </c>
      <c r="F545" s="106">
        <v>95</v>
      </c>
      <c r="G545" s="22" t="s">
        <v>14157</v>
      </c>
      <c r="H545" s="106">
        <f t="shared" si="86"/>
        <v>121.35000000000001</v>
      </c>
      <c r="I545" s="106">
        <f t="shared" si="87"/>
        <v>111.4</v>
      </c>
      <c r="J545" s="107">
        <f t="shared" si="88"/>
        <v>109.4</v>
      </c>
      <c r="L545" s="186">
        <f t="shared" si="81"/>
        <v>121.5</v>
      </c>
      <c r="M545" s="186">
        <f t="shared" si="82"/>
        <v>111.5</v>
      </c>
      <c r="N545" s="186">
        <f t="shared" si="83"/>
        <v>109.5</v>
      </c>
      <c r="O545"/>
      <c r="P545"/>
      <c r="Q545" s="133">
        <f t="shared" si="84"/>
        <v>0.14999999999999147</v>
      </c>
      <c r="R545" s="222">
        <f t="shared" si="85"/>
        <v>1.2360939431396083E-3</v>
      </c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</row>
    <row r="546" spans="1:32" s="20" customFormat="1" x14ac:dyDescent="0.35">
      <c r="A546" s="127" t="s">
        <v>4156</v>
      </c>
      <c r="B546" s="21" t="s">
        <v>4157</v>
      </c>
      <c r="C546" s="21">
        <v>6</v>
      </c>
      <c r="D546" s="20">
        <v>0.7</v>
      </c>
      <c r="E546" s="135">
        <v>40</v>
      </c>
      <c r="F546" s="106">
        <v>9.1</v>
      </c>
      <c r="G546" s="22" t="s">
        <v>14140</v>
      </c>
      <c r="H546" s="106">
        <f t="shared" si="86"/>
        <v>16.55</v>
      </c>
      <c r="I546" s="106">
        <f t="shared" si="87"/>
        <v>15.200000000000001</v>
      </c>
      <c r="J546" s="107">
        <f t="shared" si="88"/>
        <v>14.950000000000001</v>
      </c>
      <c r="L546" s="186">
        <f t="shared" ref="L546:L586" si="89">IF(AND(H546-INT(H546)&gt;=0,H546-INT(H546)&lt;0.5),INT(H546)+0.5,IF(AND(H546-INT(H546)&gt;=0.5,H546-INT(H546)&lt;1),INT(H546)+0.95,H546))</f>
        <v>16.95</v>
      </c>
      <c r="M546" s="186">
        <f t="shared" ref="M546:M586" si="90">IF(AND(I546-INT(I546)&gt;=0,I546-INT(I546)&lt;0.5),INT(I546)+0.5,IF(AND(I546-INT(I546)&gt;=0.5,I546-INT(I546)&lt;1),INT(I546)+0.95,I546))</f>
        <v>15.5</v>
      </c>
      <c r="N546" s="186">
        <f t="shared" ref="N546:N586" si="91">IF(AND(J546-INT(J546)&gt;=0,J546-INT(J546)&lt;0.5),INT(J546)+0.5,IF(AND(J546-INT(J546)&gt;=0.5,J546-INT(J546)&lt;1),INT(J546)+0.95,J546))</f>
        <v>14.95</v>
      </c>
      <c r="O546"/>
      <c r="P546"/>
      <c r="Q546" s="133">
        <f t="shared" ref="Q546:Q586" si="92">L546-H546</f>
        <v>0.39999999999999858</v>
      </c>
      <c r="R546" s="222">
        <f t="shared" ref="R546:R586" si="93">Q546/H546</f>
        <v>2.4169184290030125E-2</v>
      </c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</row>
    <row r="547" spans="1:32" s="20" customFormat="1" x14ac:dyDescent="0.35">
      <c r="A547" s="127" t="s">
        <v>4160</v>
      </c>
      <c r="B547" s="21" t="s">
        <v>4161</v>
      </c>
      <c r="C547" s="21">
        <v>6</v>
      </c>
      <c r="D547" s="20">
        <v>0.7</v>
      </c>
      <c r="E547" s="135">
        <v>37.5</v>
      </c>
      <c r="F547" s="106">
        <v>9.1</v>
      </c>
      <c r="G547" s="22" t="s">
        <v>14161</v>
      </c>
      <c r="H547" s="106">
        <f t="shared" si="86"/>
        <v>16.350000000000001</v>
      </c>
      <c r="I547" s="106">
        <f t="shared" si="87"/>
        <v>15</v>
      </c>
      <c r="J547" s="107">
        <f t="shared" si="88"/>
        <v>14.75</v>
      </c>
      <c r="L547" s="186">
        <f t="shared" si="89"/>
        <v>16.5</v>
      </c>
      <c r="M547" s="186">
        <f t="shared" si="90"/>
        <v>15.5</v>
      </c>
      <c r="N547" s="186">
        <f t="shared" si="91"/>
        <v>14.95</v>
      </c>
      <c r="O547"/>
      <c r="P547"/>
      <c r="Q547" s="133">
        <f t="shared" si="92"/>
        <v>0.14999999999999858</v>
      </c>
      <c r="R547" s="222">
        <f t="shared" si="93"/>
        <v>9.1743119266054166E-3</v>
      </c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</row>
    <row r="548" spans="1:32" s="20" customFormat="1" x14ac:dyDescent="0.35">
      <c r="A548" s="127" t="s">
        <v>4165</v>
      </c>
      <c r="B548" s="21" t="s">
        <v>4166</v>
      </c>
      <c r="C548" s="21">
        <v>6</v>
      </c>
      <c r="D548" s="20">
        <v>0.7</v>
      </c>
      <c r="E548" s="135">
        <v>37.5</v>
      </c>
      <c r="F548" s="106">
        <v>9.1</v>
      </c>
      <c r="G548" s="22" t="s">
        <v>14161</v>
      </c>
      <c r="H548" s="106">
        <f t="shared" si="86"/>
        <v>16.350000000000001</v>
      </c>
      <c r="I548" s="106">
        <f t="shared" si="87"/>
        <v>15</v>
      </c>
      <c r="J548" s="107">
        <f t="shared" si="88"/>
        <v>14.75</v>
      </c>
      <c r="L548" s="186">
        <f t="shared" si="89"/>
        <v>16.5</v>
      </c>
      <c r="M548" s="186">
        <f t="shared" si="90"/>
        <v>15.5</v>
      </c>
      <c r="N548" s="186">
        <f t="shared" si="91"/>
        <v>14.95</v>
      </c>
      <c r="O548"/>
      <c r="P548"/>
      <c r="Q548" s="133">
        <f t="shared" si="92"/>
        <v>0.14999999999999858</v>
      </c>
      <c r="R548" s="222">
        <f t="shared" si="93"/>
        <v>9.1743119266054166E-3</v>
      </c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</row>
    <row r="549" spans="1:32" s="20" customFormat="1" x14ac:dyDescent="0.35">
      <c r="A549" s="127" t="s">
        <v>4169</v>
      </c>
      <c r="B549" s="21" t="s">
        <v>4170</v>
      </c>
      <c r="C549" s="21">
        <v>6</v>
      </c>
      <c r="D549" s="20">
        <v>0.7</v>
      </c>
      <c r="E549" s="135">
        <v>40</v>
      </c>
      <c r="F549" s="106">
        <v>9.1</v>
      </c>
      <c r="G549" s="22" t="s">
        <v>14161</v>
      </c>
      <c r="H549" s="106">
        <f t="shared" si="86"/>
        <v>16.55</v>
      </c>
      <c r="I549" s="106">
        <f t="shared" si="87"/>
        <v>15.200000000000001</v>
      </c>
      <c r="J549" s="107">
        <f t="shared" si="88"/>
        <v>14.950000000000001</v>
      </c>
      <c r="L549" s="186">
        <f t="shared" si="89"/>
        <v>16.95</v>
      </c>
      <c r="M549" s="186">
        <f t="shared" si="90"/>
        <v>15.5</v>
      </c>
      <c r="N549" s="186">
        <f t="shared" si="91"/>
        <v>14.95</v>
      </c>
      <c r="O549"/>
      <c r="P549"/>
      <c r="Q549" s="133">
        <f t="shared" si="92"/>
        <v>0.39999999999999858</v>
      </c>
      <c r="R549" s="222">
        <f t="shared" si="93"/>
        <v>2.4169184290030125E-2</v>
      </c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</row>
    <row r="550" spans="1:32" s="20" customFormat="1" x14ac:dyDescent="0.35">
      <c r="A550" s="127" t="s">
        <v>14677</v>
      </c>
      <c r="B550" s="21" t="s">
        <v>14678</v>
      </c>
      <c r="C550" s="21">
        <v>6</v>
      </c>
      <c r="D550" s="20">
        <v>0.7</v>
      </c>
      <c r="E550" s="135">
        <v>37.5</v>
      </c>
      <c r="F550" s="106">
        <v>9.1</v>
      </c>
      <c r="G550" s="22" t="s">
        <v>14161</v>
      </c>
      <c r="H550" s="106">
        <f t="shared" si="86"/>
        <v>16.350000000000001</v>
      </c>
      <c r="I550" s="106">
        <f t="shared" si="87"/>
        <v>15</v>
      </c>
      <c r="J550" s="107">
        <f t="shared" si="88"/>
        <v>14.75</v>
      </c>
      <c r="L550" s="186">
        <f t="shared" si="89"/>
        <v>16.5</v>
      </c>
      <c r="M550" s="186">
        <f t="shared" si="90"/>
        <v>15.5</v>
      </c>
      <c r="N550" s="186">
        <f t="shared" si="91"/>
        <v>14.95</v>
      </c>
      <c r="O550"/>
      <c r="P550"/>
      <c r="Q550" s="133">
        <f t="shared" si="92"/>
        <v>0.14999999999999858</v>
      </c>
      <c r="R550" s="222">
        <f t="shared" si="93"/>
        <v>9.1743119266054166E-3</v>
      </c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</row>
    <row r="551" spans="1:32" s="20" customFormat="1" x14ac:dyDescent="0.35">
      <c r="A551" s="127" t="s">
        <v>4173</v>
      </c>
      <c r="B551" s="21" t="s">
        <v>4174</v>
      </c>
      <c r="C551" s="21">
        <v>6</v>
      </c>
      <c r="D551" s="20">
        <v>0.7</v>
      </c>
      <c r="E551" s="135">
        <v>17</v>
      </c>
      <c r="F551" s="106">
        <v>9.1</v>
      </c>
      <c r="G551" s="22" t="s">
        <v>14143</v>
      </c>
      <c r="H551" s="106">
        <f t="shared" si="86"/>
        <v>14.5</v>
      </c>
      <c r="I551" s="106">
        <f t="shared" si="87"/>
        <v>13.350000000000001</v>
      </c>
      <c r="J551" s="107">
        <f t="shared" si="88"/>
        <v>13.100000000000001</v>
      </c>
      <c r="L551" s="186">
        <f t="shared" si="89"/>
        <v>14.95</v>
      </c>
      <c r="M551" s="186">
        <f t="shared" si="90"/>
        <v>13.5</v>
      </c>
      <c r="N551" s="186">
        <f t="shared" si="91"/>
        <v>13.5</v>
      </c>
      <c r="O551"/>
      <c r="P551"/>
      <c r="Q551" s="133">
        <f t="shared" si="92"/>
        <v>0.44999999999999929</v>
      </c>
      <c r="R551" s="222">
        <f t="shared" si="93"/>
        <v>3.1034482758620641E-2</v>
      </c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</row>
    <row r="552" spans="1:32" s="20" customFormat="1" x14ac:dyDescent="0.35">
      <c r="A552" s="127" t="s">
        <v>4177</v>
      </c>
      <c r="B552" s="21" t="s">
        <v>4178</v>
      </c>
      <c r="C552" s="21">
        <v>6</v>
      </c>
      <c r="D552" s="20">
        <v>0.7</v>
      </c>
      <c r="E552" s="135">
        <v>37.5</v>
      </c>
      <c r="F552" s="106">
        <v>9.1</v>
      </c>
      <c r="G552" s="22" t="s">
        <v>14161</v>
      </c>
      <c r="H552" s="106">
        <f t="shared" si="86"/>
        <v>16.350000000000001</v>
      </c>
      <c r="I552" s="106">
        <f t="shared" si="87"/>
        <v>15</v>
      </c>
      <c r="J552" s="107">
        <f t="shared" si="88"/>
        <v>14.75</v>
      </c>
      <c r="L552" s="186">
        <f t="shared" si="89"/>
        <v>16.5</v>
      </c>
      <c r="M552" s="186">
        <f t="shared" si="90"/>
        <v>15.5</v>
      </c>
      <c r="N552" s="186">
        <f t="shared" si="91"/>
        <v>14.95</v>
      </c>
      <c r="O552"/>
      <c r="P552"/>
      <c r="Q552" s="133">
        <f t="shared" si="92"/>
        <v>0.14999999999999858</v>
      </c>
      <c r="R552" s="222">
        <f t="shared" si="93"/>
        <v>9.1743119266054166E-3</v>
      </c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</row>
    <row r="553" spans="1:32" s="20" customFormat="1" x14ac:dyDescent="0.35">
      <c r="A553" s="127" t="s">
        <v>4181</v>
      </c>
      <c r="B553" s="21" t="s">
        <v>4182</v>
      </c>
      <c r="C553" s="21">
        <v>6</v>
      </c>
      <c r="D553" s="20">
        <v>0.7</v>
      </c>
      <c r="E553" s="135">
        <v>17</v>
      </c>
      <c r="F553" s="106">
        <v>9.1</v>
      </c>
      <c r="G553" s="22" t="s">
        <v>14161</v>
      </c>
      <c r="H553" s="106">
        <f t="shared" si="86"/>
        <v>14.5</v>
      </c>
      <c r="I553" s="106">
        <f t="shared" si="87"/>
        <v>13.350000000000001</v>
      </c>
      <c r="J553" s="107">
        <f t="shared" si="88"/>
        <v>13.100000000000001</v>
      </c>
      <c r="L553" s="186">
        <f t="shared" si="89"/>
        <v>14.95</v>
      </c>
      <c r="M553" s="186">
        <f t="shared" si="90"/>
        <v>13.5</v>
      </c>
      <c r="N553" s="186">
        <f t="shared" si="91"/>
        <v>13.5</v>
      </c>
      <c r="O553"/>
      <c r="P553"/>
      <c r="Q553" s="133">
        <f t="shared" si="92"/>
        <v>0.44999999999999929</v>
      </c>
      <c r="R553" s="222">
        <f t="shared" si="93"/>
        <v>3.1034482758620641E-2</v>
      </c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</row>
    <row r="554" spans="1:32" s="20" customFormat="1" x14ac:dyDescent="0.35">
      <c r="A554" s="127" t="s">
        <v>14354</v>
      </c>
      <c r="B554" s="21" t="s">
        <v>14355</v>
      </c>
      <c r="C554" s="21">
        <v>6</v>
      </c>
      <c r="D554" s="20">
        <v>0.7</v>
      </c>
      <c r="E554" s="135">
        <v>40</v>
      </c>
      <c r="F554" s="106">
        <v>9.1</v>
      </c>
      <c r="G554" s="22" t="s">
        <v>14161</v>
      </c>
      <c r="H554" s="106">
        <f t="shared" si="86"/>
        <v>16.55</v>
      </c>
      <c r="I554" s="106">
        <f t="shared" si="87"/>
        <v>15.200000000000001</v>
      </c>
      <c r="J554" s="107">
        <f t="shared" si="88"/>
        <v>14.950000000000001</v>
      </c>
      <c r="L554" s="186">
        <f t="shared" si="89"/>
        <v>16.95</v>
      </c>
      <c r="M554" s="186">
        <f t="shared" si="90"/>
        <v>15.5</v>
      </c>
      <c r="N554" s="186">
        <f t="shared" si="91"/>
        <v>14.95</v>
      </c>
      <c r="O554"/>
      <c r="P554"/>
      <c r="Q554" s="133">
        <f t="shared" si="92"/>
        <v>0.39999999999999858</v>
      </c>
      <c r="R554" s="222">
        <f t="shared" si="93"/>
        <v>2.4169184290030125E-2</v>
      </c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</row>
    <row r="555" spans="1:32" s="20" customFormat="1" x14ac:dyDescent="0.35">
      <c r="A555" s="127" t="s">
        <v>4184</v>
      </c>
      <c r="B555" s="21" t="s">
        <v>4185</v>
      </c>
      <c r="C555" s="21">
        <v>6</v>
      </c>
      <c r="D555" s="20">
        <v>0.7</v>
      </c>
      <c r="E555" s="135">
        <v>37.5</v>
      </c>
      <c r="F555" s="106">
        <v>9.1</v>
      </c>
      <c r="G555" s="22" t="s">
        <v>14144</v>
      </c>
      <c r="H555" s="106">
        <f t="shared" si="86"/>
        <v>16.350000000000001</v>
      </c>
      <c r="I555" s="106">
        <f t="shared" si="87"/>
        <v>15</v>
      </c>
      <c r="J555" s="107">
        <f t="shared" si="88"/>
        <v>14.75</v>
      </c>
      <c r="L555" s="186">
        <f t="shared" si="89"/>
        <v>16.5</v>
      </c>
      <c r="M555" s="186">
        <f t="shared" si="90"/>
        <v>15.5</v>
      </c>
      <c r="N555" s="186">
        <f t="shared" si="91"/>
        <v>14.95</v>
      </c>
      <c r="O555"/>
      <c r="P555"/>
      <c r="Q555" s="133">
        <f t="shared" si="92"/>
        <v>0.14999999999999858</v>
      </c>
      <c r="R555" s="222">
        <f t="shared" si="93"/>
        <v>9.1743119266054166E-3</v>
      </c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</row>
    <row r="556" spans="1:32" s="20" customFormat="1" x14ac:dyDescent="0.35">
      <c r="A556" s="127" t="s">
        <v>4195</v>
      </c>
      <c r="B556" s="21" t="s">
        <v>4196</v>
      </c>
      <c r="C556" s="21">
        <v>6</v>
      </c>
      <c r="D556" s="20">
        <v>0.7</v>
      </c>
      <c r="E556" s="135">
        <v>37.5</v>
      </c>
      <c r="F556" s="106">
        <v>9.1</v>
      </c>
      <c r="G556" s="22" t="s">
        <v>14160</v>
      </c>
      <c r="H556" s="106">
        <f t="shared" si="86"/>
        <v>16.350000000000001</v>
      </c>
      <c r="I556" s="106">
        <f t="shared" si="87"/>
        <v>15</v>
      </c>
      <c r="J556" s="107">
        <f t="shared" si="88"/>
        <v>14.75</v>
      </c>
      <c r="L556" s="186">
        <f t="shared" si="89"/>
        <v>16.5</v>
      </c>
      <c r="M556" s="186">
        <f t="shared" si="90"/>
        <v>15.5</v>
      </c>
      <c r="N556" s="186">
        <f t="shared" si="91"/>
        <v>14.95</v>
      </c>
      <c r="O556"/>
      <c r="P556"/>
      <c r="Q556" s="133">
        <f t="shared" si="92"/>
        <v>0.14999999999999858</v>
      </c>
      <c r="R556" s="222">
        <f t="shared" si="93"/>
        <v>9.1743119266054166E-3</v>
      </c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</row>
    <row r="557" spans="1:32" s="20" customFormat="1" x14ac:dyDescent="0.35">
      <c r="A557" s="127" t="s">
        <v>4207</v>
      </c>
      <c r="B557" s="21" t="s">
        <v>4208</v>
      </c>
      <c r="C557" s="21">
        <v>48</v>
      </c>
      <c r="D557" s="20">
        <v>0.05</v>
      </c>
      <c r="E557" s="135">
        <v>40</v>
      </c>
      <c r="F557" s="106">
        <v>4.1500000000000004</v>
      </c>
      <c r="G557" s="22" t="s">
        <v>14144</v>
      </c>
      <c r="H557" s="106">
        <f t="shared" si="86"/>
        <v>7.25</v>
      </c>
      <c r="I557" s="106">
        <f t="shared" si="87"/>
        <v>6.65</v>
      </c>
      <c r="J557" s="107">
        <f t="shared" si="88"/>
        <v>6.5</v>
      </c>
      <c r="L557" s="186">
        <f t="shared" si="89"/>
        <v>7.5</v>
      </c>
      <c r="M557" s="186">
        <f t="shared" si="90"/>
        <v>6.95</v>
      </c>
      <c r="N557" s="186">
        <f t="shared" si="91"/>
        <v>6.95</v>
      </c>
      <c r="O557"/>
      <c r="P557"/>
      <c r="Q557" s="133">
        <f t="shared" si="92"/>
        <v>0.25</v>
      </c>
      <c r="R557" s="222">
        <f t="shared" si="93"/>
        <v>3.4482758620689655E-2</v>
      </c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</row>
    <row r="558" spans="1:32" s="20" customFormat="1" x14ac:dyDescent="0.35">
      <c r="A558" s="127" t="s">
        <v>4211</v>
      </c>
      <c r="B558" s="21" t="s">
        <v>4212</v>
      </c>
      <c r="C558" s="21">
        <v>6</v>
      </c>
      <c r="D558" s="20">
        <v>0.7</v>
      </c>
      <c r="E558" s="135">
        <v>46.3</v>
      </c>
      <c r="F558" s="106">
        <v>27.5</v>
      </c>
      <c r="G558" s="22" t="s">
        <v>14145</v>
      </c>
      <c r="H558" s="106">
        <f t="shared" si="86"/>
        <v>39.550000000000004</v>
      </c>
      <c r="I558" s="106">
        <f t="shared" si="87"/>
        <v>36.300000000000004</v>
      </c>
      <c r="J558" s="107">
        <f t="shared" si="88"/>
        <v>35.65</v>
      </c>
      <c r="L558" s="186">
        <f t="shared" si="89"/>
        <v>39.950000000000003</v>
      </c>
      <c r="M558" s="186">
        <f t="shared" si="90"/>
        <v>36.5</v>
      </c>
      <c r="N558" s="186">
        <f t="shared" si="91"/>
        <v>35.950000000000003</v>
      </c>
      <c r="O558"/>
      <c r="P558"/>
      <c r="Q558" s="133">
        <f t="shared" si="92"/>
        <v>0.39999999999999858</v>
      </c>
      <c r="R558" s="222">
        <f t="shared" si="93"/>
        <v>1.0113780025284413E-2</v>
      </c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</row>
    <row r="559" spans="1:32" s="20" customFormat="1" x14ac:dyDescent="0.35">
      <c r="A559" s="127" t="s">
        <v>4215</v>
      </c>
      <c r="B559" s="21" t="s">
        <v>4216</v>
      </c>
      <c r="C559" s="21">
        <v>6</v>
      </c>
      <c r="D559" s="20">
        <v>0.7</v>
      </c>
      <c r="E559" s="135">
        <v>40</v>
      </c>
      <c r="F559" s="106">
        <v>19.5</v>
      </c>
      <c r="G559" s="22" t="s">
        <v>14145</v>
      </c>
      <c r="H559" s="106">
        <f t="shared" si="86"/>
        <v>29.25</v>
      </c>
      <c r="I559" s="106">
        <f t="shared" si="87"/>
        <v>26.85</v>
      </c>
      <c r="J559" s="107">
        <f t="shared" si="88"/>
        <v>26.35</v>
      </c>
      <c r="L559" s="186">
        <f t="shared" si="89"/>
        <v>29.5</v>
      </c>
      <c r="M559" s="186">
        <f t="shared" si="90"/>
        <v>26.95</v>
      </c>
      <c r="N559" s="186">
        <f t="shared" si="91"/>
        <v>26.5</v>
      </c>
      <c r="O559"/>
      <c r="P559"/>
      <c r="Q559" s="133">
        <f t="shared" si="92"/>
        <v>0.25</v>
      </c>
      <c r="R559" s="222">
        <f t="shared" si="93"/>
        <v>8.5470085470085479E-3</v>
      </c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</row>
    <row r="560" spans="1:32" s="20" customFormat="1" x14ac:dyDescent="0.35">
      <c r="A560" s="127" t="s">
        <v>4219</v>
      </c>
      <c r="B560" s="21" t="s">
        <v>4220</v>
      </c>
      <c r="C560" s="21">
        <v>6</v>
      </c>
      <c r="D560" s="20">
        <v>0.7</v>
      </c>
      <c r="E560" s="135">
        <v>46.3</v>
      </c>
      <c r="F560" s="106">
        <v>13</v>
      </c>
      <c r="G560" s="22" t="s">
        <v>14145</v>
      </c>
      <c r="H560" s="106">
        <f t="shared" si="86"/>
        <v>21.85</v>
      </c>
      <c r="I560" s="106">
        <f t="shared" si="87"/>
        <v>20.100000000000001</v>
      </c>
      <c r="J560" s="107">
        <f t="shared" si="88"/>
        <v>19.700000000000003</v>
      </c>
      <c r="L560" s="186">
        <f t="shared" si="89"/>
        <v>21.95</v>
      </c>
      <c r="M560" s="186">
        <f t="shared" si="90"/>
        <v>20.5</v>
      </c>
      <c r="N560" s="186">
        <f t="shared" si="91"/>
        <v>19.95</v>
      </c>
      <c r="O560"/>
      <c r="P560"/>
      <c r="Q560" s="133">
        <f t="shared" si="92"/>
        <v>9.9999999999997868E-2</v>
      </c>
      <c r="R560" s="222">
        <f t="shared" si="93"/>
        <v>4.5766590389015038E-3</v>
      </c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</row>
    <row r="561" spans="1:32" s="20" customFormat="1" x14ac:dyDescent="0.35">
      <c r="A561" s="127" t="s">
        <v>4223</v>
      </c>
      <c r="B561" s="21" t="s">
        <v>4224</v>
      </c>
      <c r="C561" s="21">
        <v>1</v>
      </c>
      <c r="D561" s="20">
        <v>0.7</v>
      </c>
      <c r="E561" s="135">
        <v>40</v>
      </c>
      <c r="F561" s="106">
        <v>32.950000000000003</v>
      </c>
      <c r="G561" s="22" t="s">
        <v>14142</v>
      </c>
      <c r="H561" s="106">
        <f t="shared" si="86"/>
        <v>45.650000000000006</v>
      </c>
      <c r="I561" s="106">
        <f t="shared" si="87"/>
        <v>41.900000000000006</v>
      </c>
      <c r="J561" s="107">
        <f t="shared" si="88"/>
        <v>41.150000000000006</v>
      </c>
      <c r="L561" s="186">
        <f t="shared" si="89"/>
        <v>45.95</v>
      </c>
      <c r="M561" s="186">
        <f t="shared" si="90"/>
        <v>41.95</v>
      </c>
      <c r="N561" s="186">
        <f t="shared" si="91"/>
        <v>41.5</v>
      </c>
      <c r="O561"/>
      <c r="P561"/>
      <c r="Q561" s="133">
        <f t="shared" si="92"/>
        <v>0.29999999999999716</v>
      </c>
      <c r="R561" s="222">
        <f t="shared" si="93"/>
        <v>6.5717415115004842E-3</v>
      </c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</row>
    <row r="562" spans="1:32" s="20" customFormat="1" x14ac:dyDescent="0.35">
      <c r="A562" s="127" t="s">
        <v>4226</v>
      </c>
      <c r="B562" s="21" t="s">
        <v>4227</v>
      </c>
      <c r="C562" s="21">
        <v>24</v>
      </c>
      <c r="D562" s="20">
        <v>0.05</v>
      </c>
      <c r="E562" s="135">
        <v>40</v>
      </c>
      <c r="F562" s="106">
        <v>5.5</v>
      </c>
      <c r="G562" s="22" t="s">
        <v>14142</v>
      </c>
      <c r="H562" s="106">
        <f t="shared" si="86"/>
        <v>8.9</v>
      </c>
      <c r="I562" s="106">
        <f t="shared" si="87"/>
        <v>8.15</v>
      </c>
      <c r="J562" s="107">
        <f t="shared" si="88"/>
        <v>8</v>
      </c>
      <c r="L562" s="186">
        <f t="shared" si="89"/>
        <v>8.9499999999999993</v>
      </c>
      <c r="M562" s="186">
        <f t="shared" si="90"/>
        <v>8.5</v>
      </c>
      <c r="N562" s="186">
        <f t="shared" si="91"/>
        <v>8.5</v>
      </c>
      <c r="O562"/>
      <c r="P562"/>
      <c r="Q562" s="133">
        <f t="shared" si="92"/>
        <v>4.9999999999998934E-2</v>
      </c>
      <c r="R562" s="222">
        <f t="shared" si="93"/>
        <v>5.6179775280897678E-3</v>
      </c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</row>
    <row r="563" spans="1:32" s="20" customFormat="1" x14ac:dyDescent="0.35">
      <c r="A563" s="127" t="s">
        <v>4233</v>
      </c>
      <c r="B563" s="21" t="s">
        <v>23281</v>
      </c>
      <c r="C563" s="21">
        <v>6</v>
      </c>
      <c r="D563" s="20">
        <v>0.7</v>
      </c>
      <c r="E563" s="135">
        <v>40</v>
      </c>
      <c r="F563" s="106">
        <v>18</v>
      </c>
      <c r="G563" s="22" t="s">
        <v>14142</v>
      </c>
      <c r="H563" s="106">
        <f t="shared" si="86"/>
        <v>27.400000000000002</v>
      </c>
      <c r="I563" s="106">
        <f t="shared" si="87"/>
        <v>25.150000000000002</v>
      </c>
      <c r="J563" s="107">
        <f t="shared" si="88"/>
        <v>24.700000000000003</v>
      </c>
      <c r="L563" s="186">
        <f t="shared" si="89"/>
        <v>27.5</v>
      </c>
      <c r="M563" s="186">
        <f t="shared" si="90"/>
        <v>25.5</v>
      </c>
      <c r="N563" s="186">
        <f t="shared" si="91"/>
        <v>24.95</v>
      </c>
      <c r="O563"/>
      <c r="P563"/>
      <c r="Q563" s="133">
        <f t="shared" si="92"/>
        <v>9.9999999999997868E-2</v>
      </c>
      <c r="R563" s="222">
        <f t="shared" si="93"/>
        <v>3.6496350364962722E-3</v>
      </c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</row>
    <row r="564" spans="1:32" s="20" customFormat="1" x14ac:dyDescent="0.35">
      <c r="A564" s="127" t="s">
        <v>4278</v>
      </c>
      <c r="B564" s="21" t="s">
        <v>4279</v>
      </c>
      <c r="C564" s="21">
        <v>6</v>
      </c>
      <c r="D564" s="20">
        <v>0.7</v>
      </c>
      <c r="E564" s="135">
        <v>40</v>
      </c>
      <c r="F564" s="106">
        <v>7.85</v>
      </c>
      <c r="G564" s="22" t="s">
        <v>14168</v>
      </c>
      <c r="H564" s="106">
        <f t="shared" si="86"/>
        <v>15.05</v>
      </c>
      <c r="I564" s="106">
        <f t="shared" si="87"/>
        <v>13.8</v>
      </c>
      <c r="J564" s="107">
        <f t="shared" si="88"/>
        <v>13.55</v>
      </c>
      <c r="L564" s="186">
        <f t="shared" si="89"/>
        <v>15.5</v>
      </c>
      <c r="M564" s="186">
        <f t="shared" si="90"/>
        <v>13.95</v>
      </c>
      <c r="N564" s="186">
        <f t="shared" si="91"/>
        <v>13.95</v>
      </c>
      <c r="O564"/>
      <c r="P564"/>
      <c r="Q564" s="133">
        <f t="shared" si="92"/>
        <v>0.44999999999999929</v>
      </c>
      <c r="R564" s="222">
        <f t="shared" si="93"/>
        <v>2.9900332225913574E-2</v>
      </c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</row>
    <row r="565" spans="1:32" s="20" customFormat="1" x14ac:dyDescent="0.35">
      <c r="A565" s="127" t="s">
        <v>4283</v>
      </c>
      <c r="B565" s="21" t="s">
        <v>4284</v>
      </c>
      <c r="C565" s="21">
        <v>6</v>
      </c>
      <c r="D565" s="20">
        <v>0.7</v>
      </c>
      <c r="E565" s="135">
        <v>40</v>
      </c>
      <c r="F565" s="106">
        <v>8.35</v>
      </c>
      <c r="G565" s="22" t="s">
        <v>14168</v>
      </c>
      <c r="H565" s="106">
        <f t="shared" si="86"/>
        <v>15.65</v>
      </c>
      <c r="I565" s="106">
        <f t="shared" si="87"/>
        <v>14.350000000000001</v>
      </c>
      <c r="J565" s="107">
        <f t="shared" si="88"/>
        <v>14.100000000000001</v>
      </c>
      <c r="L565" s="186">
        <f t="shared" si="89"/>
        <v>15.95</v>
      </c>
      <c r="M565" s="186">
        <f t="shared" si="90"/>
        <v>14.5</v>
      </c>
      <c r="N565" s="186">
        <f t="shared" si="91"/>
        <v>14.5</v>
      </c>
      <c r="O565"/>
      <c r="P565"/>
      <c r="Q565" s="133">
        <f t="shared" si="92"/>
        <v>0.29999999999999893</v>
      </c>
      <c r="R565" s="222">
        <f t="shared" si="93"/>
        <v>1.9169329073482358E-2</v>
      </c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</row>
    <row r="566" spans="1:32" s="20" customFormat="1" x14ac:dyDescent="0.35">
      <c r="A566" s="127" t="s">
        <v>4287</v>
      </c>
      <c r="B566" s="21" t="s">
        <v>4288</v>
      </c>
      <c r="C566" s="21">
        <v>6</v>
      </c>
      <c r="D566" s="20">
        <v>0.7</v>
      </c>
      <c r="E566" s="135">
        <v>40</v>
      </c>
      <c r="F566" s="106">
        <v>8.35</v>
      </c>
      <c r="G566" s="22" t="s">
        <v>14168</v>
      </c>
      <c r="H566" s="106">
        <f t="shared" si="86"/>
        <v>15.65</v>
      </c>
      <c r="I566" s="106">
        <f t="shared" si="87"/>
        <v>14.350000000000001</v>
      </c>
      <c r="J566" s="107">
        <f t="shared" si="88"/>
        <v>14.100000000000001</v>
      </c>
      <c r="L566" s="186">
        <f t="shared" si="89"/>
        <v>15.95</v>
      </c>
      <c r="M566" s="186">
        <f t="shared" si="90"/>
        <v>14.5</v>
      </c>
      <c r="N566" s="186">
        <f t="shared" si="91"/>
        <v>14.5</v>
      </c>
      <c r="O566"/>
      <c r="P566"/>
      <c r="Q566" s="133">
        <f t="shared" si="92"/>
        <v>0.29999999999999893</v>
      </c>
      <c r="R566" s="222">
        <f t="shared" si="93"/>
        <v>1.9169329073482358E-2</v>
      </c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</row>
    <row r="567" spans="1:32" s="20" customFormat="1" x14ac:dyDescent="0.35">
      <c r="A567" s="127" t="s">
        <v>4290</v>
      </c>
      <c r="B567" s="21" t="s">
        <v>4291</v>
      </c>
      <c r="C567" s="21">
        <v>6</v>
      </c>
      <c r="D567" s="20">
        <v>0.7</v>
      </c>
      <c r="E567" s="135">
        <v>40</v>
      </c>
      <c r="F567" s="106">
        <v>8.35</v>
      </c>
      <c r="G567" s="22" t="s">
        <v>14168</v>
      </c>
      <c r="H567" s="106">
        <f t="shared" si="86"/>
        <v>15.65</v>
      </c>
      <c r="I567" s="106">
        <f t="shared" si="87"/>
        <v>14.350000000000001</v>
      </c>
      <c r="J567" s="107">
        <f t="shared" si="88"/>
        <v>14.100000000000001</v>
      </c>
      <c r="L567" s="186">
        <f t="shared" si="89"/>
        <v>15.95</v>
      </c>
      <c r="M567" s="186">
        <f t="shared" si="90"/>
        <v>14.5</v>
      </c>
      <c r="N567" s="186">
        <f t="shared" si="91"/>
        <v>14.5</v>
      </c>
      <c r="O567"/>
      <c r="P567"/>
      <c r="Q567" s="133">
        <f t="shared" si="92"/>
        <v>0.29999999999999893</v>
      </c>
      <c r="R567" s="222">
        <f t="shared" si="93"/>
        <v>1.9169329073482358E-2</v>
      </c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</row>
    <row r="568" spans="1:32" s="20" customFormat="1" x14ac:dyDescent="0.35">
      <c r="A568" s="127" t="s">
        <v>4302</v>
      </c>
      <c r="B568" s="21" t="s">
        <v>4303</v>
      </c>
      <c r="C568" s="21">
        <v>6</v>
      </c>
      <c r="D568" s="20">
        <v>0.7</v>
      </c>
      <c r="E568" s="135">
        <v>14.9</v>
      </c>
      <c r="F568" s="106">
        <v>8.9499999999999993</v>
      </c>
      <c r="G568" s="22" t="s">
        <v>14148</v>
      </c>
      <c r="H568" s="106">
        <f t="shared" si="86"/>
        <v>14.15</v>
      </c>
      <c r="I568" s="106">
        <f t="shared" si="87"/>
        <v>13</v>
      </c>
      <c r="J568" s="107">
        <f t="shared" si="88"/>
        <v>12.75</v>
      </c>
      <c r="L568" s="186">
        <f t="shared" si="89"/>
        <v>14.5</v>
      </c>
      <c r="M568" s="186">
        <f t="shared" si="90"/>
        <v>13.5</v>
      </c>
      <c r="N568" s="186">
        <f t="shared" si="91"/>
        <v>12.95</v>
      </c>
      <c r="O568"/>
      <c r="P568"/>
      <c r="Q568" s="133">
        <f t="shared" si="92"/>
        <v>0.34999999999999964</v>
      </c>
      <c r="R568" s="222">
        <f t="shared" si="93"/>
        <v>2.4734982332155452E-2</v>
      </c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</row>
    <row r="569" spans="1:32" s="20" customFormat="1" x14ac:dyDescent="0.35">
      <c r="A569" s="127" t="s">
        <v>4306</v>
      </c>
      <c r="B569" s="21" t="s">
        <v>4307</v>
      </c>
      <c r="C569" s="21">
        <v>6</v>
      </c>
      <c r="D569" s="20">
        <v>0.7</v>
      </c>
      <c r="E569" s="135">
        <v>40</v>
      </c>
      <c r="F569" s="106">
        <v>12.5</v>
      </c>
      <c r="G569" s="22" t="s">
        <v>14150</v>
      </c>
      <c r="H569" s="106">
        <f t="shared" si="86"/>
        <v>20.700000000000003</v>
      </c>
      <c r="I569" s="106">
        <f t="shared" si="87"/>
        <v>19</v>
      </c>
      <c r="J569" s="107">
        <f t="shared" si="88"/>
        <v>18.650000000000002</v>
      </c>
      <c r="L569" s="186">
        <f t="shared" si="89"/>
        <v>20.95</v>
      </c>
      <c r="M569" s="186">
        <f t="shared" si="90"/>
        <v>19.5</v>
      </c>
      <c r="N569" s="186">
        <f t="shared" si="91"/>
        <v>18.95</v>
      </c>
      <c r="O569"/>
      <c r="P569"/>
      <c r="Q569" s="133">
        <f t="shared" si="92"/>
        <v>0.24999999999999645</v>
      </c>
      <c r="R569" s="222">
        <f t="shared" si="93"/>
        <v>1.2077294685990165E-2</v>
      </c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</row>
    <row r="570" spans="1:32" s="20" customFormat="1" x14ac:dyDescent="0.35">
      <c r="A570" s="127" t="s">
        <v>4310</v>
      </c>
      <c r="B570" s="21" t="s">
        <v>4311</v>
      </c>
      <c r="C570" s="21">
        <v>6</v>
      </c>
      <c r="D570" s="20">
        <v>0.7</v>
      </c>
      <c r="E570" s="135">
        <v>40</v>
      </c>
      <c r="F570" s="106">
        <v>24.5</v>
      </c>
      <c r="G570" s="22" t="s">
        <v>14150</v>
      </c>
      <c r="H570" s="106">
        <f t="shared" si="86"/>
        <v>35.35</v>
      </c>
      <c r="I570" s="106">
        <f t="shared" si="87"/>
        <v>32.450000000000003</v>
      </c>
      <c r="J570" s="107">
        <f t="shared" si="88"/>
        <v>31.85</v>
      </c>
      <c r="L570" s="186">
        <f t="shared" si="89"/>
        <v>35.5</v>
      </c>
      <c r="M570" s="186">
        <f t="shared" si="90"/>
        <v>32.5</v>
      </c>
      <c r="N570" s="186">
        <f t="shared" si="91"/>
        <v>31.95</v>
      </c>
      <c r="O570"/>
      <c r="P570"/>
      <c r="Q570" s="133">
        <f t="shared" si="92"/>
        <v>0.14999999999999858</v>
      </c>
      <c r="R570" s="222">
        <f t="shared" si="93"/>
        <v>4.2432814710042033E-3</v>
      </c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</row>
    <row r="571" spans="1:32" s="20" customFormat="1" x14ac:dyDescent="0.35">
      <c r="A571" s="127" t="s">
        <v>4314</v>
      </c>
      <c r="B571" s="21" t="s">
        <v>4315</v>
      </c>
      <c r="C571" s="21">
        <v>6</v>
      </c>
      <c r="D571" s="20">
        <v>0.7</v>
      </c>
      <c r="E571" s="135">
        <v>40</v>
      </c>
      <c r="F571" s="106">
        <v>53</v>
      </c>
      <c r="G571" s="22" t="s">
        <v>14145</v>
      </c>
      <c r="H571" s="106">
        <f t="shared" si="86"/>
        <v>70.100000000000009</v>
      </c>
      <c r="I571" s="106">
        <f t="shared" si="87"/>
        <v>64.350000000000009</v>
      </c>
      <c r="J571" s="107">
        <f t="shared" si="88"/>
        <v>63.2</v>
      </c>
      <c r="L571" s="186">
        <f t="shared" si="89"/>
        <v>70.5</v>
      </c>
      <c r="M571" s="186">
        <f t="shared" si="90"/>
        <v>64.5</v>
      </c>
      <c r="N571" s="186">
        <f t="shared" si="91"/>
        <v>63.5</v>
      </c>
      <c r="O571"/>
      <c r="P571"/>
      <c r="Q571" s="133">
        <f t="shared" si="92"/>
        <v>0.39999999999999147</v>
      </c>
      <c r="R571" s="222">
        <f t="shared" si="93"/>
        <v>5.7061340941510904E-3</v>
      </c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</row>
    <row r="572" spans="1:32" s="20" customFormat="1" x14ac:dyDescent="0.35">
      <c r="A572" s="127" t="s">
        <v>4318</v>
      </c>
      <c r="B572" s="21" t="s">
        <v>4319</v>
      </c>
      <c r="C572" s="21">
        <v>6</v>
      </c>
      <c r="D572" s="20">
        <v>0.5</v>
      </c>
      <c r="E572" s="135">
        <v>46</v>
      </c>
      <c r="F572" s="106">
        <v>58</v>
      </c>
      <c r="G572" s="22" t="s">
        <v>14150</v>
      </c>
      <c r="H572" s="106">
        <f t="shared" si="86"/>
        <v>75.600000000000009</v>
      </c>
      <c r="I572" s="106">
        <f t="shared" si="87"/>
        <v>69.400000000000006</v>
      </c>
      <c r="J572" s="107">
        <f t="shared" si="88"/>
        <v>68.150000000000006</v>
      </c>
      <c r="L572" s="186">
        <f t="shared" si="89"/>
        <v>75.95</v>
      </c>
      <c r="M572" s="186">
        <f t="shared" si="90"/>
        <v>69.5</v>
      </c>
      <c r="N572" s="186">
        <f t="shared" si="91"/>
        <v>68.5</v>
      </c>
      <c r="O572"/>
      <c r="P572"/>
      <c r="Q572" s="133">
        <f t="shared" si="92"/>
        <v>0.34999999999999432</v>
      </c>
      <c r="R572" s="222">
        <f t="shared" si="93"/>
        <v>4.6296296296295539E-3</v>
      </c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</row>
    <row r="573" spans="1:32" s="20" customFormat="1" x14ac:dyDescent="0.35">
      <c r="A573" s="127" t="s">
        <v>4322</v>
      </c>
      <c r="B573" s="21" t="s">
        <v>4323</v>
      </c>
      <c r="C573" s="21">
        <v>6</v>
      </c>
      <c r="D573" s="20">
        <v>0.5</v>
      </c>
      <c r="E573" s="135">
        <v>46</v>
      </c>
      <c r="F573" s="106">
        <v>110</v>
      </c>
      <c r="G573" s="22" t="s">
        <v>14150</v>
      </c>
      <c r="H573" s="106">
        <f t="shared" si="86"/>
        <v>139</v>
      </c>
      <c r="I573" s="106">
        <f t="shared" si="87"/>
        <v>127.65</v>
      </c>
      <c r="J573" s="107">
        <f t="shared" si="88"/>
        <v>125.35000000000001</v>
      </c>
      <c r="L573" s="186">
        <f t="shared" si="89"/>
        <v>139.5</v>
      </c>
      <c r="M573" s="186">
        <f t="shared" si="90"/>
        <v>127.95</v>
      </c>
      <c r="N573" s="186">
        <f t="shared" si="91"/>
        <v>125.5</v>
      </c>
      <c r="O573"/>
      <c r="P573"/>
      <c r="Q573" s="133">
        <f t="shared" si="92"/>
        <v>0.5</v>
      </c>
      <c r="R573" s="222">
        <f t="shared" si="93"/>
        <v>3.5971223021582736E-3</v>
      </c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</row>
    <row r="574" spans="1:32" s="20" customFormat="1" x14ac:dyDescent="0.35">
      <c r="A574" s="127" t="s">
        <v>4326</v>
      </c>
      <c r="B574" s="21" t="s">
        <v>4327</v>
      </c>
      <c r="C574" s="21">
        <v>6</v>
      </c>
      <c r="D574" s="20">
        <v>0.7</v>
      </c>
      <c r="E574" s="135">
        <v>40</v>
      </c>
      <c r="F574" s="106">
        <v>10.25</v>
      </c>
      <c r="G574" s="22" t="s">
        <v>14145</v>
      </c>
      <c r="H574" s="106">
        <f t="shared" si="86"/>
        <v>17.95</v>
      </c>
      <c r="I574" s="106">
        <f t="shared" si="87"/>
        <v>16.5</v>
      </c>
      <c r="J574" s="107">
        <f t="shared" si="88"/>
        <v>16.2</v>
      </c>
      <c r="L574" s="186">
        <f t="shared" si="89"/>
        <v>17.95</v>
      </c>
      <c r="M574" s="186">
        <f t="shared" si="90"/>
        <v>16.95</v>
      </c>
      <c r="N574" s="186">
        <f t="shared" si="91"/>
        <v>16.5</v>
      </c>
      <c r="O574"/>
      <c r="P574"/>
      <c r="Q574" s="133">
        <f t="shared" si="92"/>
        <v>0</v>
      </c>
      <c r="R574" s="222">
        <f t="shared" si="93"/>
        <v>0</v>
      </c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</row>
    <row r="575" spans="1:32" s="20" customFormat="1" x14ac:dyDescent="0.35">
      <c r="A575" s="127" t="s">
        <v>14462</v>
      </c>
      <c r="B575" s="21" t="s">
        <v>14463</v>
      </c>
      <c r="C575" s="21">
        <v>12</v>
      </c>
      <c r="D575" s="20">
        <v>0.7</v>
      </c>
      <c r="E575" s="135">
        <v>40</v>
      </c>
      <c r="F575" s="106">
        <v>10.5</v>
      </c>
      <c r="G575" s="22" t="s">
        <v>14150</v>
      </c>
      <c r="H575" s="106">
        <f t="shared" si="86"/>
        <v>18.25</v>
      </c>
      <c r="I575" s="106">
        <f t="shared" si="87"/>
        <v>16.75</v>
      </c>
      <c r="J575" s="107">
        <f t="shared" si="88"/>
        <v>16.45</v>
      </c>
      <c r="L575" s="186">
        <f t="shared" si="89"/>
        <v>18.5</v>
      </c>
      <c r="M575" s="186">
        <f t="shared" si="90"/>
        <v>16.95</v>
      </c>
      <c r="N575" s="186">
        <f t="shared" si="91"/>
        <v>16.5</v>
      </c>
      <c r="O575"/>
      <c r="P575"/>
      <c r="Q575" s="133">
        <f t="shared" si="92"/>
        <v>0.25</v>
      </c>
      <c r="R575" s="222">
        <f t="shared" si="93"/>
        <v>1.3698630136986301E-2</v>
      </c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</row>
    <row r="576" spans="1:32" s="20" customFormat="1" x14ac:dyDescent="0.35">
      <c r="A576" s="127" t="s">
        <v>4330</v>
      </c>
      <c r="B576" s="21" t="s">
        <v>4331</v>
      </c>
      <c r="C576" s="21">
        <v>6</v>
      </c>
      <c r="D576" s="20">
        <v>0.7</v>
      </c>
      <c r="E576" s="135">
        <v>40</v>
      </c>
      <c r="F576" s="107">
        <v>10.25</v>
      </c>
      <c r="G576" s="105" t="s">
        <v>14143</v>
      </c>
      <c r="H576" s="106">
        <f t="shared" si="86"/>
        <v>17.95</v>
      </c>
      <c r="I576" s="106">
        <f t="shared" si="87"/>
        <v>16.5</v>
      </c>
      <c r="J576" s="107">
        <f t="shared" si="88"/>
        <v>16.2</v>
      </c>
      <c r="L576" s="186">
        <f t="shared" si="89"/>
        <v>17.95</v>
      </c>
      <c r="M576" s="186">
        <f t="shared" si="90"/>
        <v>16.95</v>
      </c>
      <c r="N576" s="186">
        <f t="shared" si="91"/>
        <v>16.5</v>
      </c>
      <c r="O576"/>
      <c r="P576"/>
      <c r="Q576" s="133">
        <f t="shared" si="92"/>
        <v>0</v>
      </c>
      <c r="R576" s="222">
        <f t="shared" si="93"/>
        <v>0</v>
      </c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</row>
    <row r="577" spans="1:32" s="20" customFormat="1" x14ac:dyDescent="0.35">
      <c r="A577" s="127" t="s">
        <v>4334</v>
      </c>
      <c r="B577" s="21" t="s">
        <v>4335</v>
      </c>
      <c r="C577" s="21">
        <v>6</v>
      </c>
      <c r="D577" s="20">
        <v>0.7</v>
      </c>
      <c r="E577" s="135">
        <v>40</v>
      </c>
      <c r="F577" s="106">
        <v>10.5</v>
      </c>
      <c r="G577" s="22" t="s">
        <v>14150</v>
      </c>
      <c r="H577" s="106">
        <f t="shared" si="86"/>
        <v>18.25</v>
      </c>
      <c r="I577" s="106">
        <f t="shared" si="87"/>
        <v>16.75</v>
      </c>
      <c r="J577" s="107">
        <f t="shared" si="88"/>
        <v>16.45</v>
      </c>
      <c r="L577" s="186">
        <f t="shared" si="89"/>
        <v>18.5</v>
      </c>
      <c r="M577" s="186">
        <f t="shared" si="90"/>
        <v>16.95</v>
      </c>
      <c r="N577" s="186">
        <f t="shared" si="91"/>
        <v>16.5</v>
      </c>
      <c r="O577"/>
      <c r="P577"/>
      <c r="Q577" s="133">
        <f t="shared" si="92"/>
        <v>0.25</v>
      </c>
      <c r="R577" s="222">
        <f t="shared" si="93"/>
        <v>1.3698630136986301E-2</v>
      </c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</row>
    <row r="578" spans="1:32" s="20" customFormat="1" x14ac:dyDescent="0.35">
      <c r="A578" s="127" t="s">
        <v>4342</v>
      </c>
      <c r="B578" s="21" t="s">
        <v>4343</v>
      </c>
      <c r="C578" s="21">
        <v>6</v>
      </c>
      <c r="D578" s="20">
        <v>0.7</v>
      </c>
      <c r="E578" s="135">
        <v>40</v>
      </c>
      <c r="F578" s="106">
        <v>9.5</v>
      </c>
      <c r="G578" s="22" t="s">
        <v>14150</v>
      </c>
      <c r="H578" s="106">
        <f t="shared" si="86"/>
        <v>17.05</v>
      </c>
      <c r="I578" s="106">
        <f t="shared" si="87"/>
        <v>15.65</v>
      </c>
      <c r="J578" s="107">
        <f t="shared" si="88"/>
        <v>15.350000000000001</v>
      </c>
      <c r="L578" s="186">
        <f t="shared" si="89"/>
        <v>17.5</v>
      </c>
      <c r="M578" s="186">
        <f t="shared" si="90"/>
        <v>15.95</v>
      </c>
      <c r="N578" s="186">
        <f t="shared" si="91"/>
        <v>15.5</v>
      </c>
      <c r="O578"/>
      <c r="P578"/>
      <c r="Q578" s="133">
        <f t="shared" si="92"/>
        <v>0.44999999999999929</v>
      </c>
      <c r="R578" s="222">
        <f t="shared" si="93"/>
        <v>2.63929618768328E-2</v>
      </c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</row>
    <row r="579" spans="1:32" s="20" customFormat="1" x14ac:dyDescent="0.35">
      <c r="A579" s="127" t="s">
        <v>4354</v>
      </c>
      <c r="B579" s="21" t="s">
        <v>4351</v>
      </c>
      <c r="C579" s="21">
        <v>12</v>
      </c>
      <c r="D579" s="20">
        <v>1</v>
      </c>
      <c r="E579" s="135">
        <v>40</v>
      </c>
      <c r="F579" s="106">
        <v>8.5</v>
      </c>
      <c r="G579" s="22" t="s">
        <v>14150</v>
      </c>
      <c r="H579" s="106">
        <f t="shared" si="86"/>
        <v>17.350000000000001</v>
      </c>
      <c r="I579" s="106">
        <f t="shared" si="87"/>
        <v>15.9</v>
      </c>
      <c r="J579" s="107">
        <f t="shared" si="88"/>
        <v>15.65</v>
      </c>
      <c r="L579" s="186">
        <f t="shared" si="89"/>
        <v>17.5</v>
      </c>
      <c r="M579" s="186">
        <f t="shared" si="90"/>
        <v>15.95</v>
      </c>
      <c r="N579" s="186">
        <f t="shared" si="91"/>
        <v>15.95</v>
      </c>
      <c r="O579"/>
      <c r="P579"/>
      <c r="Q579" s="133">
        <f t="shared" si="92"/>
        <v>0.14999999999999858</v>
      </c>
      <c r="R579" s="222">
        <f t="shared" si="93"/>
        <v>8.6455331412102921E-3</v>
      </c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</row>
    <row r="580" spans="1:32" s="20" customFormat="1" x14ac:dyDescent="0.35">
      <c r="A580" s="127" t="s">
        <v>14261</v>
      </c>
      <c r="B580" s="21" t="s">
        <v>4358</v>
      </c>
      <c r="C580" s="21">
        <v>6</v>
      </c>
      <c r="D580" s="20">
        <v>0.7</v>
      </c>
      <c r="E580" s="135">
        <v>40</v>
      </c>
      <c r="F580" s="106">
        <v>19.75</v>
      </c>
      <c r="G580" s="22" t="s">
        <v>14144</v>
      </c>
      <c r="H580" s="106">
        <f t="shared" si="86"/>
        <v>29.55</v>
      </c>
      <c r="I580" s="106">
        <f t="shared" si="87"/>
        <v>27.150000000000002</v>
      </c>
      <c r="J580" s="107">
        <f t="shared" si="88"/>
        <v>26.650000000000002</v>
      </c>
      <c r="L580" s="186">
        <f t="shared" si="89"/>
        <v>29.95</v>
      </c>
      <c r="M580" s="186">
        <f t="shared" si="90"/>
        <v>27.5</v>
      </c>
      <c r="N580" s="186">
        <f t="shared" si="91"/>
        <v>26.95</v>
      </c>
      <c r="O580"/>
      <c r="P580"/>
      <c r="Q580" s="133">
        <f t="shared" si="92"/>
        <v>0.39999999999999858</v>
      </c>
      <c r="R580" s="222">
        <f t="shared" si="93"/>
        <v>1.3536379018612472E-2</v>
      </c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</row>
    <row r="581" spans="1:32" s="20" customFormat="1" x14ac:dyDescent="0.35">
      <c r="A581" s="127" t="s">
        <v>4361</v>
      </c>
      <c r="B581" s="21" t="s">
        <v>4362</v>
      </c>
      <c r="C581" s="21">
        <v>6</v>
      </c>
      <c r="D581" s="20">
        <v>0.7</v>
      </c>
      <c r="E581" s="135">
        <v>40</v>
      </c>
      <c r="F581" s="106">
        <v>20.2</v>
      </c>
      <c r="G581" s="22" t="s">
        <v>14144</v>
      </c>
      <c r="H581" s="106">
        <f t="shared" si="86"/>
        <v>30.1</v>
      </c>
      <c r="I581" s="106">
        <f t="shared" si="87"/>
        <v>27.650000000000002</v>
      </c>
      <c r="J581" s="107">
        <f t="shared" si="88"/>
        <v>27.150000000000002</v>
      </c>
      <c r="L581" s="186">
        <f t="shared" si="89"/>
        <v>30.5</v>
      </c>
      <c r="M581" s="186">
        <f t="shared" si="90"/>
        <v>27.95</v>
      </c>
      <c r="N581" s="186">
        <f t="shared" si="91"/>
        <v>27.5</v>
      </c>
      <c r="O581"/>
      <c r="P581"/>
      <c r="Q581" s="133">
        <f t="shared" si="92"/>
        <v>0.39999999999999858</v>
      </c>
      <c r="R581" s="222">
        <f t="shared" si="93"/>
        <v>1.328903654485045E-2</v>
      </c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</row>
    <row r="582" spans="1:32" s="20" customFormat="1" x14ac:dyDescent="0.35">
      <c r="A582" s="127" t="s">
        <v>4365</v>
      </c>
      <c r="B582" s="21" t="s">
        <v>4366</v>
      </c>
      <c r="C582" s="21">
        <v>6</v>
      </c>
      <c r="D582" s="20">
        <v>0.7</v>
      </c>
      <c r="E582" s="135">
        <v>40</v>
      </c>
      <c r="F582" s="106">
        <v>27.95</v>
      </c>
      <c r="G582" s="22" t="s">
        <v>14144</v>
      </c>
      <c r="H582" s="106">
        <f t="shared" si="86"/>
        <v>39.550000000000004</v>
      </c>
      <c r="I582" s="106">
        <f t="shared" si="87"/>
        <v>36.300000000000004</v>
      </c>
      <c r="J582" s="107">
        <f t="shared" si="88"/>
        <v>35.65</v>
      </c>
      <c r="L582" s="186">
        <f t="shared" si="89"/>
        <v>39.950000000000003</v>
      </c>
      <c r="M582" s="186">
        <f t="shared" si="90"/>
        <v>36.5</v>
      </c>
      <c r="N582" s="186">
        <f t="shared" si="91"/>
        <v>35.950000000000003</v>
      </c>
      <c r="O582"/>
      <c r="P582"/>
      <c r="Q582" s="133">
        <f t="shared" si="92"/>
        <v>0.39999999999999858</v>
      </c>
      <c r="R582" s="222">
        <f t="shared" si="93"/>
        <v>1.0113780025284413E-2</v>
      </c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</row>
    <row r="583" spans="1:32" s="20" customFormat="1" x14ac:dyDescent="0.35">
      <c r="A583" s="127" t="s">
        <v>4372</v>
      </c>
      <c r="B583" s="21" t="s">
        <v>4373</v>
      </c>
      <c r="C583" s="21">
        <v>6</v>
      </c>
      <c r="D583" s="20">
        <v>0.7</v>
      </c>
      <c r="E583" s="135">
        <v>40</v>
      </c>
      <c r="F583" s="106">
        <v>51.5</v>
      </c>
      <c r="G583" s="22" t="s">
        <v>14144</v>
      </c>
      <c r="H583" s="106">
        <f t="shared" si="86"/>
        <v>68.3</v>
      </c>
      <c r="I583" s="106">
        <f t="shared" si="87"/>
        <v>62.7</v>
      </c>
      <c r="J583" s="107">
        <f t="shared" si="88"/>
        <v>61.550000000000004</v>
      </c>
      <c r="L583" s="186">
        <f t="shared" si="89"/>
        <v>68.5</v>
      </c>
      <c r="M583" s="186">
        <f t="shared" si="90"/>
        <v>62.95</v>
      </c>
      <c r="N583" s="186">
        <f t="shared" si="91"/>
        <v>61.95</v>
      </c>
      <c r="O583"/>
      <c r="P583"/>
      <c r="Q583" s="133">
        <f t="shared" si="92"/>
        <v>0.20000000000000284</v>
      </c>
      <c r="R583" s="222">
        <f t="shared" si="93"/>
        <v>2.9282576866764692E-3</v>
      </c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</row>
    <row r="584" spans="1:32" s="20" customFormat="1" x14ac:dyDescent="0.35">
      <c r="A584" s="127" t="s">
        <v>4376</v>
      </c>
      <c r="B584" s="21" t="s">
        <v>4377</v>
      </c>
      <c r="C584" s="21">
        <v>6</v>
      </c>
      <c r="D584" s="20">
        <v>0.7</v>
      </c>
      <c r="E584" s="135">
        <v>43</v>
      </c>
      <c r="F584" s="106">
        <v>15.35</v>
      </c>
      <c r="G584" s="22" t="s">
        <v>14146</v>
      </c>
      <c r="H584" s="106">
        <f t="shared" si="86"/>
        <v>24.450000000000003</v>
      </c>
      <c r="I584" s="106">
        <f t="shared" si="87"/>
        <v>22.450000000000003</v>
      </c>
      <c r="J584" s="107">
        <f t="shared" si="88"/>
        <v>22.05</v>
      </c>
      <c r="L584" s="186">
        <f t="shared" si="89"/>
        <v>24.5</v>
      </c>
      <c r="M584" s="186">
        <f t="shared" si="90"/>
        <v>22.5</v>
      </c>
      <c r="N584" s="186">
        <f t="shared" si="91"/>
        <v>22.5</v>
      </c>
      <c r="O584"/>
      <c r="P584"/>
      <c r="Q584" s="133">
        <f t="shared" si="92"/>
        <v>4.9999999999997158E-2</v>
      </c>
      <c r="R584" s="222">
        <f t="shared" si="93"/>
        <v>2.0449897750510083E-3</v>
      </c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</row>
    <row r="585" spans="1:32" s="20" customFormat="1" x14ac:dyDescent="0.35">
      <c r="A585" s="127" t="s">
        <v>14538</v>
      </c>
      <c r="B585" s="21" t="s">
        <v>14539</v>
      </c>
      <c r="C585" s="21">
        <v>12</v>
      </c>
      <c r="D585" s="20">
        <v>1</v>
      </c>
      <c r="E585" s="135">
        <v>43</v>
      </c>
      <c r="F585" s="106">
        <v>26.15</v>
      </c>
      <c r="G585" s="22" t="s">
        <v>14150</v>
      </c>
      <c r="H585" s="106">
        <f t="shared" si="86"/>
        <v>39.25</v>
      </c>
      <c r="I585" s="106">
        <f t="shared" si="87"/>
        <v>36.050000000000004</v>
      </c>
      <c r="J585" s="107">
        <f t="shared" si="88"/>
        <v>35.4</v>
      </c>
      <c r="L585" s="186">
        <f t="shared" si="89"/>
        <v>39.5</v>
      </c>
      <c r="M585" s="186">
        <f t="shared" si="90"/>
        <v>36.5</v>
      </c>
      <c r="N585" s="186">
        <f t="shared" si="91"/>
        <v>35.5</v>
      </c>
      <c r="O585"/>
      <c r="P585"/>
      <c r="Q585" s="133">
        <f t="shared" si="92"/>
        <v>0.25</v>
      </c>
      <c r="R585" s="222">
        <f t="shared" si="93"/>
        <v>6.369426751592357E-3</v>
      </c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</row>
    <row r="586" spans="1:32" s="20" customFormat="1" x14ac:dyDescent="0.35">
      <c r="A586" s="127" t="s">
        <v>4396</v>
      </c>
      <c r="B586" s="21" t="s">
        <v>4397</v>
      </c>
      <c r="C586" s="21">
        <v>6</v>
      </c>
      <c r="D586" s="20">
        <v>0.7</v>
      </c>
      <c r="E586" s="135">
        <v>40</v>
      </c>
      <c r="F586" s="106">
        <v>14.25</v>
      </c>
      <c r="G586" s="22" t="s">
        <v>14150</v>
      </c>
      <c r="H586" s="106">
        <f t="shared" si="86"/>
        <v>22.85</v>
      </c>
      <c r="I586" s="106">
        <f t="shared" si="87"/>
        <v>20.950000000000003</v>
      </c>
      <c r="J586" s="107">
        <f t="shared" si="88"/>
        <v>20.6</v>
      </c>
      <c r="L586" s="186">
        <f t="shared" si="89"/>
        <v>22.95</v>
      </c>
      <c r="M586" s="186">
        <f t="shared" si="90"/>
        <v>20.95</v>
      </c>
      <c r="N586" s="186">
        <f t="shared" si="91"/>
        <v>20.95</v>
      </c>
      <c r="O586"/>
      <c r="P586"/>
      <c r="Q586" s="133">
        <f t="shared" si="92"/>
        <v>9.9999999999997868E-2</v>
      </c>
      <c r="R586" s="222">
        <f t="shared" si="93"/>
        <v>4.3763676148795561E-3</v>
      </c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</row>
    <row r="587" spans="1:32" s="20" customFormat="1" x14ac:dyDescent="0.35">
      <c r="A587" s="127" t="s">
        <v>4400</v>
      </c>
      <c r="B587" s="21" t="s">
        <v>4401</v>
      </c>
      <c r="C587" s="21">
        <v>4</v>
      </c>
      <c r="D587" s="20">
        <v>0.7</v>
      </c>
      <c r="E587" s="135">
        <v>47</v>
      </c>
      <c r="F587" s="106">
        <v>160</v>
      </c>
      <c r="G587" s="22" t="s">
        <v>14144</v>
      </c>
      <c r="H587" s="106">
        <f t="shared" si="86"/>
        <v>201.25</v>
      </c>
      <c r="I587" s="106">
        <f t="shared" si="87"/>
        <v>184.8</v>
      </c>
      <c r="J587" s="107">
        <f t="shared" si="88"/>
        <v>181.5</v>
      </c>
      <c r="L587" s="186">
        <f t="shared" ref="L587:L640" si="94">IF(AND(H587-INT(H587)&gt;=0,H587-INT(H587)&lt;0.5),INT(H587)+0.5,IF(AND(H587-INT(H587)&gt;=0.5,H587-INT(H587)&lt;1),INT(H587)+0.95,H587))</f>
        <v>201.5</v>
      </c>
      <c r="M587" s="186">
        <f t="shared" ref="M587:M640" si="95">IF(AND(I587-INT(I587)&gt;=0,I587-INT(I587)&lt;0.5),INT(I587)+0.5,IF(AND(I587-INT(I587)&gt;=0.5,I587-INT(I587)&lt;1),INT(I587)+0.95,I587))</f>
        <v>184.95</v>
      </c>
      <c r="N587" s="186">
        <f t="shared" ref="N587:N640" si="96">IF(AND(J587-INT(J587)&gt;=0,J587-INT(J587)&lt;0.5),INT(J587)+0.5,IF(AND(J587-INT(J587)&gt;=0.5,J587-INT(J587)&lt;1),INT(J587)+0.95,J587))</f>
        <v>181.95</v>
      </c>
      <c r="O587"/>
      <c r="P587"/>
      <c r="Q587" s="133">
        <f t="shared" ref="Q587:Q640" si="97">L587-H587</f>
        <v>0.25</v>
      </c>
      <c r="R587" s="222">
        <f t="shared" ref="R587:R640" si="98">Q587/H587</f>
        <v>1.2422360248447205E-3</v>
      </c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</row>
    <row r="588" spans="1:32" s="20" customFormat="1" x14ac:dyDescent="0.35">
      <c r="A588" s="127" t="s">
        <v>4404</v>
      </c>
      <c r="B588" s="21" t="s">
        <v>4405</v>
      </c>
      <c r="C588" s="21">
        <v>6</v>
      </c>
      <c r="D588" s="20">
        <v>0.7</v>
      </c>
      <c r="E588" s="135">
        <v>40</v>
      </c>
      <c r="F588" s="106">
        <v>12.35</v>
      </c>
      <c r="G588" s="22" t="s">
        <v>14144</v>
      </c>
      <c r="H588" s="106">
        <f t="shared" ref="H588:H651" si="99">IF(B588="","",CEILING((F588+(10.3552*D588*E588)/100+1.5+0.05)*1.22,0.05))</f>
        <v>20.5</v>
      </c>
      <c r="I588" s="106">
        <f t="shared" ref="I588:I651" si="100">IF(B588="","",CEILING((F588+(10.3552*D588*E588)/100+1.5+0.05)*1.12,0.05))</f>
        <v>18.850000000000001</v>
      </c>
      <c r="J588" s="107">
        <f t="shared" ref="J588:J651" si="101">IF(B588="","",CEILING((F588+(10.3552*D588*E588)/100+1.5+0.05)*1.1,0.05))</f>
        <v>18.5</v>
      </c>
      <c r="L588" s="186">
        <f t="shared" si="94"/>
        <v>20.95</v>
      </c>
      <c r="M588" s="186">
        <f t="shared" si="95"/>
        <v>18.95</v>
      </c>
      <c r="N588" s="186">
        <f t="shared" si="96"/>
        <v>18.95</v>
      </c>
      <c r="O588"/>
      <c r="P588"/>
      <c r="Q588" s="133">
        <f t="shared" si="97"/>
        <v>0.44999999999999929</v>
      </c>
      <c r="R588" s="222">
        <f t="shared" si="98"/>
        <v>2.1951219512195086E-2</v>
      </c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</row>
    <row r="589" spans="1:32" s="20" customFormat="1" x14ac:dyDescent="0.35">
      <c r="A589" s="127" t="s">
        <v>4408</v>
      </c>
      <c r="B589" s="21" t="s">
        <v>4409</v>
      </c>
      <c r="C589" s="21">
        <v>6</v>
      </c>
      <c r="D589" s="20">
        <v>0.7</v>
      </c>
      <c r="E589" s="135">
        <v>40</v>
      </c>
      <c r="F589" s="106">
        <v>12.35</v>
      </c>
      <c r="G589" s="22" t="s">
        <v>14144</v>
      </c>
      <c r="H589" s="106">
        <f t="shared" si="99"/>
        <v>20.5</v>
      </c>
      <c r="I589" s="106">
        <f t="shared" si="100"/>
        <v>18.850000000000001</v>
      </c>
      <c r="J589" s="107">
        <f t="shared" si="101"/>
        <v>18.5</v>
      </c>
      <c r="L589" s="186">
        <f t="shared" si="94"/>
        <v>20.95</v>
      </c>
      <c r="M589" s="186">
        <f t="shared" si="95"/>
        <v>18.95</v>
      </c>
      <c r="N589" s="186">
        <f t="shared" si="96"/>
        <v>18.95</v>
      </c>
      <c r="O589"/>
      <c r="P589"/>
      <c r="Q589" s="133">
        <f t="shared" si="97"/>
        <v>0.44999999999999929</v>
      </c>
      <c r="R589" s="222">
        <f t="shared" si="98"/>
        <v>2.1951219512195086E-2</v>
      </c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</row>
    <row r="590" spans="1:32" s="20" customFormat="1" x14ac:dyDescent="0.35">
      <c r="A590" s="127" t="s">
        <v>4412</v>
      </c>
      <c r="B590" s="21" t="s">
        <v>4413</v>
      </c>
      <c r="C590" s="21">
        <v>6</v>
      </c>
      <c r="D590" s="20">
        <v>0.7</v>
      </c>
      <c r="E590" s="135">
        <v>47</v>
      </c>
      <c r="F590" s="106">
        <v>33.5</v>
      </c>
      <c r="G590" s="22" t="s">
        <v>14144</v>
      </c>
      <c r="H590" s="106">
        <f t="shared" si="99"/>
        <v>46.95</v>
      </c>
      <c r="I590" s="106">
        <f t="shared" si="100"/>
        <v>43.1</v>
      </c>
      <c r="J590" s="107">
        <f t="shared" si="101"/>
        <v>42.35</v>
      </c>
      <c r="L590" s="186">
        <f t="shared" si="94"/>
        <v>46.95</v>
      </c>
      <c r="M590" s="186">
        <f t="shared" si="95"/>
        <v>43.5</v>
      </c>
      <c r="N590" s="186">
        <f t="shared" si="96"/>
        <v>42.5</v>
      </c>
      <c r="O590"/>
      <c r="P590"/>
      <c r="Q590" s="133">
        <f t="shared" si="97"/>
        <v>0</v>
      </c>
      <c r="R590" s="222">
        <f t="shared" si="98"/>
        <v>0</v>
      </c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</row>
    <row r="591" spans="1:32" s="20" customFormat="1" x14ac:dyDescent="0.35">
      <c r="A591" s="127" t="s">
        <v>4416</v>
      </c>
      <c r="B591" s="21" t="s">
        <v>4417</v>
      </c>
      <c r="C591" s="21">
        <v>6</v>
      </c>
      <c r="D591" s="20">
        <v>0.7</v>
      </c>
      <c r="E591" s="135">
        <v>47</v>
      </c>
      <c r="F591" s="106">
        <v>36.5</v>
      </c>
      <c r="G591" s="22" t="s">
        <v>14144</v>
      </c>
      <c r="H591" s="106">
        <f t="shared" si="99"/>
        <v>50.6</v>
      </c>
      <c r="I591" s="106">
        <f t="shared" si="100"/>
        <v>46.45</v>
      </c>
      <c r="J591" s="107">
        <f t="shared" si="101"/>
        <v>45.650000000000006</v>
      </c>
      <c r="L591" s="186">
        <f t="shared" si="94"/>
        <v>50.95</v>
      </c>
      <c r="M591" s="186">
        <f t="shared" si="95"/>
        <v>46.5</v>
      </c>
      <c r="N591" s="186">
        <f t="shared" si="96"/>
        <v>45.95</v>
      </c>
      <c r="O591"/>
      <c r="P591"/>
      <c r="Q591" s="133">
        <f t="shared" si="97"/>
        <v>0.35000000000000142</v>
      </c>
      <c r="R591" s="222">
        <f t="shared" si="98"/>
        <v>6.9169960474308578E-3</v>
      </c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</row>
    <row r="592" spans="1:32" s="20" customFormat="1" x14ac:dyDescent="0.35">
      <c r="A592" s="127" t="s">
        <v>4420</v>
      </c>
      <c r="B592" s="21" t="s">
        <v>4421</v>
      </c>
      <c r="C592" s="21">
        <v>6</v>
      </c>
      <c r="D592" s="20">
        <v>0.7</v>
      </c>
      <c r="E592" s="135">
        <v>47</v>
      </c>
      <c r="F592" s="106">
        <v>35.5</v>
      </c>
      <c r="G592" s="22" t="s">
        <v>14144</v>
      </c>
      <c r="H592" s="106">
        <f t="shared" si="99"/>
        <v>49.400000000000006</v>
      </c>
      <c r="I592" s="106">
        <f t="shared" si="100"/>
        <v>45.35</v>
      </c>
      <c r="J592" s="107">
        <f t="shared" si="101"/>
        <v>44.550000000000004</v>
      </c>
      <c r="L592" s="186">
        <f t="shared" si="94"/>
        <v>49.5</v>
      </c>
      <c r="M592" s="186">
        <f t="shared" si="95"/>
        <v>45.5</v>
      </c>
      <c r="N592" s="186">
        <f t="shared" si="96"/>
        <v>44.95</v>
      </c>
      <c r="O592"/>
      <c r="P592"/>
      <c r="Q592" s="133">
        <f t="shared" si="97"/>
        <v>9.9999999999994316E-2</v>
      </c>
      <c r="R592" s="222">
        <f t="shared" si="98"/>
        <v>2.0242914979755932E-3</v>
      </c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</row>
    <row r="593" spans="1:32" s="20" customFormat="1" x14ac:dyDescent="0.35">
      <c r="A593" s="127" t="s">
        <v>4432</v>
      </c>
      <c r="B593" s="21" t="s">
        <v>4433</v>
      </c>
      <c r="C593" s="21">
        <v>6</v>
      </c>
      <c r="D593" s="20">
        <v>0.7</v>
      </c>
      <c r="E593" s="135">
        <v>40</v>
      </c>
      <c r="F593" s="106">
        <v>20.45</v>
      </c>
      <c r="G593" s="22" t="s">
        <v>14144</v>
      </c>
      <c r="H593" s="106">
        <f t="shared" si="99"/>
        <v>30.400000000000002</v>
      </c>
      <c r="I593" s="106">
        <f t="shared" si="100"/>
        <v>27.900000000000002</v>
      </c>
      <c r="J593" s="107">
        <f t="shared" si="101"/>
        <v>27.400000000000002</v>
      </c>
      <c r="L593" s="186">
        <f t="shared" si="94"/>
        <v>30.5</v>
      </c>
      <c r="M593" s="186">
        <f t="shared" si="95"/>
        <v>27.95</v>
      </c>
      <c r="N593" s="186">
        <f t="shared" si="96"/>
        <v>27.5</v>
      </c>
      <c r="O593"/>
      <c r="P593"/>
      <c r="Q593" s="133">
        <f t="shared" si="97"/>
        <v>9.9999999999997868E-2</v>
      </c>
      <c r="R593" s="222">
        <f t="shared" si="98"/>
        <v>3.2894736842104559E-3</v>
      </c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</row>
    <row r="594" spans="1:32" s="20" customFormat="1" x14ac:dyDescent="0.35">
      <c r="A594" s="127" t="s">
        <v>4472</v>
      </c>
      <c r="B594" s="21" t="s">
        <v>4473</v>
      </c>
      <c r="C594" s="21">
        <v>6</v>
      </c>
      <c r="D594" s="20">
        <v>0.7</v>
      </c>
      <c r="E594" s="135">
        <v>17</v>
      </c>
      <c r="F594" s="106">
        <v>12.5</v>
      </c>
      <c r="G594" s="22" t="s">
        <v>14155</v>
      </c>
      <c r="H594" s="106">
        <f t="shared" si="99"/>
        <v>18.650000000000002</v>
      </c>
      <c r="I594" s="106">
        <f t="shared" si="100"/>
        <v>17.150000000000002</v>
      </c>
      <c r="J594" s="107">
        <f t="shared" si="101"/>
        <v>16.850000000000001</v>
      </c>
      <c r="L594" s="186">
        <f t="shared" si="94"/>
        <v>18.95</v>
      </c>
      <c r="M594" s="186">
        <f t="shared" si="95"/>
        <v>17.5</v>
      </c>
      <c r="N594" s="186">
        <f t="shared" si="96"/>
        <v>16.95</v>
      </c>
      <c r="O594"/>
      <c r="P594"/>
      <c r="Q594" s="133">
        <f t="shared" si="97"/>
        <v>0.29999999999999716</v>
      </c>
      <c r="R594" s="222">
        <f t="shared" si="98"/>
        <v>1.6085790884718343E-2</v>
      </c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</row>
    <row r="595" spans="1:32" s="20" customFormat="1" x14ac:dyDescent="0.35">
      <c r="A595" s="127" t="s">
        <v>14554</v>
      </c>
      <c r="B595" s="21" t="s">
        <v>14555</v>
      </c>
      <c r="C595" s="21">
        <v>6</v>
      </c>
      <c r="D595" s="20">
        <v>0.75</v>
      </c>
      <c r="E595" s="135">
        <v>16</v>
      </c>
      <c r="F595" s="106">
        <v>7.9</v>
      </c>
      <c r="G595" s="105" t="s">
        <v>14153</v>
      </c>
      <c r="H595" s="106">
        <f t="shared" si="99"/>
        <v>13.05</v>
      </c>
      <c r="I595" s="106">
        <f t="shared" si="100"/>
        <v>12</v>
      </c>
      <c r="J595" s="107">
        <f t="shared" si="101"/>
        <v>11.8</v>
      </c>
      <c r="L595" s="186">
        <f t="shared" si="94"/>
        <v>13.5</v>
      </c>
      <c r="M595" s="186">
        <f t="shared" si="95"/>
        <v>12.5</v>
      </c>
      <c r="N595" s="186">
        <f t="shared" si="96"/>
        <v>11.95</v>
      </c>
      <c r="O595"/>
      <c r="P595"/>
      <c r="Q595" s="133">
        <f t="shared" si="97"/>
        <v>0.44999999999999929</v>
      </c>
      <c r="R595" s="222">
        <f t="shared" si="98"/>
        <v>3.4482758620689599E-2</v>
      </c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</row>
    <row r="596" spans="1:32" s="20" customFormat="1" x14ac:dyDescent="0.35">
      <c r="A596" s="127" t="s">
        <v>4497</v>
      </c>
      <c r="B596" s="21" t="s">
        <v>4498</v>
      </c>
      <c r="C596" s="21">
        <v>6</v>
      </c>
      <c r="D596" s="20">
        <v>0.7</v>
      </c>
      <c r="E596" s="135">
        <v>40</v>
      </c>
      <c r="F596" s="106">
        <v>10.95</v>
      </c>
      <c r="G596" s="22" t="s">
        <v>14148</v>
      </c>
      <c r="H596" s="106">
        <f t="shared" si="99"/>
        <v>18.8</v>
      </c>
      <c r="I596" s="106">
        <f t="shared" si="100"/>
        <v>17.25</v>
      </c>
      <c r="J596" s="107">
        <f t="shared" si="101"/>
        <v>16.95</v>
      </c>
      <c r="L596" s="186">
        <f t="shared" si="94"/>
        <v>18.95</v>
      </c>
      <c r="M596" s="186">
        <f t="shared" si="95"/>
        <v>17.5</v>
      </c>
      <c r="N596" s="186">
        <f t="shared" si="96"/>
        <v>16.95</v>
      </c>
      <c r="O596"/>
      <c r="P596"/>
      <c r="Q596" s="133">
        <f t="shared" si="97"/>
        <v>0.14999999999999858</v>
      </c>
      <c r="R596" s="222">
        <f t="shared" si="98"/>
        <v>7.9787234042552439E-3</v>
      </c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</row>
    <row r="597" spans="1:32" s="20" customFormat="1" x14ac:dyDescent="0.35">
      <c r="A597" s="127" t="s">
        <v>4518</v>
      </c>
      <c r="B597" s="21" t="s">
        <v>4519</v>
      </c>
      <c r="C597" s="21">
        <v>6</v>
      </c>
      <c r="D597" s="20">
        <v>0.7</v>
      </c>
      <c r="E597" s="135">
        <v>38</v>
      </c>
      <c r="F597" s="106">
        <v>129</v>
      </c>
      <c r="G597" s="22" t="s">
        <v>14140</v>
      </c>
      <c r="H597" s="106">
        <f t="shared" si="99"/>
        <v>162.65</v>
      </c>
      <c r="I597" s="106">
        <f t="shared" si="100"/>
        <v>149.35</v>
      </c>
      <c r="J597" s="107">
        <f t="shared" si="101"/>
        <v>146.65</v>
      </c>
      <c r="L597" s="186">
        <f t="shared" si="94"/>
        <v>162.94999999999999</v>
      </c>
      <c r="M597" s="186">
        <f t="shared" si="95"/>
        <v>149.5</v>
      </c>
      <c r="N597" s="186">
        <f t="shared" si="96"/>
        <v>146.94999999999999</v>
      </c>
      <c r="O597"/>
      <c r="P597"/>
      <c r="Q597" s="133">
        <f t="shared" si="97"/>
        <v>0.29999999999998295</v>
      </c>
      <c r="R597" s="222">
        <f t="shared" si="98"/>
        <v>1.8444512757453608E-3</v>
      </c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</row>
    <row r="598" spans="1:32" s="20" customFormat="1" x14ac:dyDescent="0.35">
      <c r="A598" s="127" t="s">
        <v>4522</v>
      </c>
      <c r="B598" s="21" t="s">
        <v>4523</v>
      </c>
      <c r="C598" s="21">
        <v>6</v>
      </c>
      <c r="D598" s="20">
        <v>0.7</v>
      </c>
      <c r="E598" s="135">
        <v>38</v>
      </c>
      <c r="F598" s="106">
        <v>33.5</v>
      </c>
      <c r="G598" s="22" t="s">
        <v>14140</v>
      </c>
      <c r="H598" s="106">
        <f t="shared" si="99"/>
        <v>46.150000000000006</v>
      </c>
      <c r="I598" s="106">
        <f t="shared" si="100"/>
        <v>42.35</v>
      </c>
      <c r="J598" s="107">
        <f t="shared" si="101"/>
        <v>41.6</v>
      </c>
      <c r="L598" s="186">
        <f t="shared" si="94"/>
        <v>46.5</v>
      </c>
      <c r="M598" s="186">
        <f t="shared" si="95"/>
        <v>42.5</v>
      </c>
      <c r="N598" s="186">
        <f t="shared" si="96"/>
        <v>41.95</v>
      </c>
      <c r="O598"/>
      <c r="P598"/>
      <c r="Q598" s="133">
        <f t="shared" si="97"/>
        <v>0.34999999999999432</v>
      </c>
      <c r="R598" s="222">
        <f t="shared" si="98"/>
        <v>7.5839653304440799E-3</v>
      </c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</row>
    <row r="599" spans="1:32" s="20" customFormat="1" x14ac:dyDescent="0.35">
      <c r="A599" s="127" t="s">
        <v>4528</v>
      </c>
      <c r="B599" s="21" t="s">
        <v>4529</v>
      </c>
      <c r="C599" s="21">
        <v>6</v>
      </c>
      <c r="D599" s="20">
        <v>0.7</v>
      </c>
      <c r="E599" s="135">
        <v>38</v>
      </c>
      <c r="F599" s="106">
        <v>25.75</v>
      </c>
      <c r="G599" s="22" t="s">
        <v>14140</v>
      </c>
      <c r="H599" s="106">
        <f t="shared" si="99"/>
        <v>36.700000000000003</v>
      </c>
      <c r="I599" s="106">
        <f t="shared" si="100"/>
        <v>33.700000000000003</v>
      </c>
      <c r="J599" s="107">
        <f t="shared" si="101"/>
        <v>33.1</v>
      </c>
      <c r="L599" s="186">
        <f t="shared" si="94"/>
        <v>36.950000000000003</v>
      </c>
      <c r="M599" s="186">
        <f t="shared" si="95"/>
        <v>33.950000000000003</v>
      </c>
      <c r="N599" s="186">
        <f t="shared" si="96"/>
        <v>33.5</v>
      </c>
      <c r="O599"/>
      <c r="P599"/>
      <c r="Q599" s="133">
        <f t="shared" si="97"/>
        <v>0.25</v>
      </c>
      <c r="R599" s="222">
        <f t="shared" si="98"/>
        <v>6.8119891008174378E-3</v>
      </c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</row>
    <row r="600" spans="1:32" s="20" customFormat="1" x14ac:dyDescent="0.35">
      <c r="A600" s="127" t="s">
        <v>4532</v>
      </c>
      <c r="B600" s="21" t="s">
        <v>4533</v>
      </c>
      <c r="C600" s="21">
        <v>6</v>
      </c>
      <c r="D600" s="20">
        <v>0.7</v>
      </c>
      <c r="E600" s="135">
        <v>38</v>
      </c>
      <c r="F600" s="106">
        <v>26.25</v>
      </c>
      <c r="G600" s="22" t="s">
        <v>14140</v>
      </c>
      <c r="H600" s="106">
        <f t="shared" si="99"/>
        <v>37.300000000000004</v>
      </c>
      <c r="I600" s="106">
        <f t="shared" si="100"/>
        <v>34.25</v>
      </c>
      <c r="J600" s="107">
        <f t="shared" si="101"/>
        <v>33.65</v>
      </c>
      <c r="L600" s="186">
        <f t="shared" si="94"/>
        <v>37.5</v>
      </c>
      <c r="M600" s="186">
        <f t="shared" si="95"/>
        <v>34.5</v>
      </c>
      <c r="N600" s="186">
        <f t="shared" si="96"/>
        <v>33.950000000000003</v>
      </c>
      <c r="O600"/>
      <c r="P600"/>
      <c r="Q600" s="133">
        <f t="shared" si="97"/>
        <v>0.19999999999999574</v>
      </c>
      <c r="R600" s="222">
        <f t="shared" si="98"/>
        <v>5.361930294906051E-3</v>
      </c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</row>
    <row r="601" spans="1:32" s="20" customFormat="1" x14ac:dyDescent="0.35">
      <c r="A601" s="127" t="s">
        <v>4534</v>
      </c>
      <c r="B601" s="21" t="s">
        <v>4535</v>
      </c>
      <c r="C601" s="21">
        <v>6</v>
      </c>
      <c r="D601" s="20">
        <v>0.7</v>
      </c>
      <c r="E601" s="135">
        <v>38</v>
      </c>
      <c r="F601" s="106">
        <v>28.5</v>
      </c>
      <c r="G601" s="22" t="s">
        <v>14140</v>
      </c>
      <c r="H601" s="106">
        <f t="shared" si="99"/>
        <v>40.050000000000004</v>
      </c>
      <c r="I601" s="106">
        <f t="shared" si="100"/>
        <v>36.75</v>
      </c>
      <c r="J601" s="107">
        <f t="shared" si="101"/>
        <v>36.1</v>
      </c>
      <c r="L601" s="186">
        <f t="shared" si="94"/>
        <v>40.5</v>
      </c>
      <c r="M601" s="186">
        <f t="shared" si="95"/>
        <v>36.950000000000003</v>
      </c>
      <c r="N601" s="186">
        <f t="shared" si="96"/>
        <v>36.5</v>
      </c>
      <c r="O601"/>
      <c r="P601"/>
      <c r="Q601" s="133">
        <f t="shared" si="97"/>
        <v>0.44999999999999574</v>
      </c>
      <c r="R601" s="222">
        <f t="shared" si="98"/>
        <v>1.1235955056179667E-2</v>
      </c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</row>
    <row r="602" spans="1:32" s="20" customFormat="1" x14ac:dyDescent="0.35">
      <c r="A602" s="127" t="s">
        <v>4538</v>
      </c>
      <c r="B602" s="21" t="s">
        <v>4539</v>
      </c>
      <c r="C602" s="21">
        <v>6</v>
      </c>
      <c r="D602" s="20">
        <v>0.7</v>
      </c>
      <c r="E602" s="135">
        <v>38</v>
      </c>
      <c r="F602" s="106">
        <v>30</v>
      </c>
      <c r="G602" s="22" t="s">
        <v>14140</v>
      </c>
      <c r="H602" s="106">
        <f t="shared" si="99"/>
        <v>41.900000000000006</v>
      </c>
      <c r="I602" s="106">
        <f t="shared" si="100"/>
        <v>38.450000000000003</v>
      </c>
      <c r="J602" s="107">
        <f t="shared" si="101"/>
        <v>37.75</v>
      </c>
      <c r="L602" s="186">
        <f t="shared" si="94"/>
        <v>41.95</v>
      </c>
      <c r="M602" s="186">
        <f t="shared" si="95"/>
        <v>38.5</v>
      </c>
      <c r="N602" s="186">
        <f t="shared" si="96"/>
        <v>37.950000000000003</v>
      </c>
      <c r="O602"/>
      <c r="P602"/>
      <c r="Q602" s="133">
        <f t="shared" si="97"/>
        <v>4.9999999999997158E-2</v>
      </c>
      <c r="R602" s="222">
        <f t="shared" si="98"/>
        <v>1.1933174224342995E-3</v>
      </c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</row>
    <row r="603" spans="1:32" s="20" customFormat="1" x14ac:dyDescent="0.35">
      <c r="A603" s="127" t="s">
        <v>4540</v>
      </c>
      <c r="B603" s="21" t="s">
        <v>4541</v>
      </c>
      <c r="C603" s="21">
        <v>6</v>
      </c>
      <c r="D603" s="20">
        <v>0.7</v>
      </c>
      <c r="E603" s="135">
        <v>43</v>
      </c>
      <c r="F603" s="106">
        <v>72</v>
      </c>
      <c r="G603" s="22" t="s">
        <v>14144</v>
      </c>
      <c r="H603" s="106">
        <f t="shared" si="99"/>
        <v>93.550000000000011</v>
      </c>
      <c r="I603" s="106">
        <f t="shared" si="100"/>
        <v>85.9</v>
      </c>
      <c r="J603" s="107">
        <f t="shared" si="101"/>
        <v>84.350000000000009</v>
      </c>
      <c r="L603" s="186">
        <f t="shared" si="94"/>
        <v>93.95</v>
      </c>
      <c r="M603" s="186">
        <f t="shared" si="95"/>
        <v>85.95</v>
      </c>
      <c r="N603" s="186">
        <f t="shared" si="96"/>
        <v>84.5</v>
      </c>
      <c r="O603"/>
      <c r="P603"/>
      <c r="Q603" s="133">
        <f t="shared" si="97"/>
        <v>0.39999999999999147</v>
      </c>
      <c r="R603" s="222">
        <f t="shared" si="98"/>
        <v>4.275788348476659E-3</v>
      </c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</row>
    <row r="604" spans="1:32" s="20" customFormat="1" x14ac:dyDescent="0.35">
      <c r="A604" s="127" t="s">
        <v>4549</v>
      </c>
      <c r="B604" s="21" t="s">
        <v>4546</v>
      </c>
      <c r="C604" s="21">
        <v>6</v>
      </c>
      <c r="D604" s="20">
        <v>0.7</v>
      </c>
      <c r="E604" s="135">
        <v>40</v>
      </c>
      <c r="F604" s="106">
        <v>30</v>
      </c>
      <c r="G604" s="22" t="s">
        <v>14144</v>
      </c>
      <c r="H604" s="106">
        <f t="shared" si="99"/>
        <v>42.050000000000004</v>
      </c>
      <c r="I604" s="106">
        <f t="shared" si="100"/>
        <v>38.6</v>
      </c>
      <c r="J604" s="107">
        <f t="shared" si="101"/>
        <v>37.9</v>
      </c>
      <c r="L604" s="186">
        <f t="shared" si="94"/>
        <v>42.5</v>
      </c>
      <c r="M604" s="186">
        <f t="shared" si="95"/>
        <v>38.950000000000003</v>
      </c>
      <c r="N604" s="186">
        <f t="shared" si="96"/>
        <v>37.950000000000003</v>
      </c>
      <c r="O604"/>
      <c r="P604"/>
      <c r="Q604" s="133">
        <f t="shared" si="97"/>
        <v>0.44999999999999574</v>
      </c>
      <c r="R604" s="222">
        <f t="shared" si="98"/>
        <v>1.0701545778834618E-2</v>
      </c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</row>
    <row r="605" spans="1:32" s="20" customFormat="1" x14ac:dyDescent="0.35">
      <c r="A605" s="127" t="s">
        <v>14262</v>
      </c>
      <c r="B605" s="21" t="s">
        <v>14263</v>
      </c>
      <c r="C605" s="21">
        <v>6</v>
      </c>
      <c r="D605" s="20">
        <v>0.7</v>
      </c>
      <c r="E605" s="135">
        <v>40</v>
      </c>
      <c r="F605" s="106">
        <v>28</v>
      </c>
      <c r="G605" s="22" t="s">
        <v>14144</v>
      </c>
      <c r="H605" s="106">
        <f t="shared" si="99"/>
        <v>39.6</v>
      </c>
      <c r="I605" s="106">
        <f t="shared" si="100"/>
        <v>36.35</v>
      </c>
      <c r="J605" s="107">
        <f t="shared" si="101"/>
        <v>35.700000000000003</v>
      </c>
      <c r="L605" s="186">
        <f t="shared" si="94"/>
        <v>39.950000000000003</v>
      </c>
      <c r="M605" s="186">
        <f t="shared" si="95"/>
        <v>36.5</v>
      </c>
      <c r="N605" s="186">
        <f t="shared" si="96"/>
        <v>35.950000000000003</v>
      </c>
      <c r="O605"/>
      <c r="P605"/>
      <c r="Q605" s="133">
        <f t="shared" si="97"/>
        <v>0.35000000000000142</v>
      </c>
      <c r="R605" s="222">
        <f t="shared" si="98"/>
        <v>8.8383838383838745E-3</v>
      </c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</row>
    <row r="606" spans="1:32" s="20" customFormat="1" x14ac:dyDescent="0.35">
      <c r="A606" s="127" t="s">
        <v>4552</v>
      </c>
      <c r="B606" s="21" t="s">
        <v>4553</v>
      </c>
      <c r="C606" s="21">
        <v>6</v>
      </c>
      <c r="D606" s="20">
        <v>0.7</v>
      </c>
      <c r="E606" s="135">
        <v>40</v>
      </c>
      <c r="F606" s="106">
        <v>26.95</v>
      </c>
      <c r="G606" s="22" t="s">
        <v>14144</v>
      </c>
      <c r="H606" s="106">
        <f t="shared" si="99"/>
        <v>38.35</v>
      </c>
      <c r="I606" s="106">
        <f t="shared" si="100"/>
        <v>35.200000000000003</v>
      </c>
      <c r="J606" s="107">
        <f t="shared" si="101"/>
        <v>34.550000000000004</v>
      </c>
      <c r="L606" s="186">
        <f t="shared" si="94"/>
        <v>38.5</v>
      </c>
      <c r="M606" s="186">
        <f t="shared" si="95"/>
        <v>35.5</v>
      </c>
      <c r="N606" s="186">
        <f t="shared" si="96"/>
        <v>34.950000000000003</v>
      </c>
      <c r="O606"/>
      <c r="P606"/>
      <c r="Q606" s="133">
        <f t="shared" si="97"/>
        <v>0.14999999999999858</v>
      </c>
      <c r="R606" s="222">
        <f t="shared" si="98"/>
        <v>3.9113428943937049E-3</v>
      </c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</row>
    <row r="607" spans="1:32" s="20" customFormat="1" x14ac:dyDescent="0.35">
      <c r="A607" s="127" t="s">
        <v>14264</v>
      </c>
      <c r="B607" s="21" t="s">
        <v>14265</v>
      </c>
      <c r="C607" s="21">
        <v>6</v>
      </c>
      <c r="D607" s="20">
        <v>0.7</v>
      </c>
      <c r="E607" s="135">
        <v>40</v>
      </c>
      <c r="F607" s="106">
        <v>31.5</v>
      </c>
      <c r="G607" s="22" t="s">
        <v>14144</v>
      </c>
      <c r="H607" s="106">
        <f t="shared" si="99"/>
        <v>43.900000000000006</v>
      </c>
      <c r="I607" s="106">
        <f t="shared" si="100"/>
        <v>40.300000000000004</v>
      </c>
      <c r="J607" s="107">
        <f t="shared" si="101"/>
        <v>39.550000000000004</v>
      </c>
      <c r="L607" s="186">
        <f t="shared" si="94"/>
        <v>43.95</v>
      </c>
      <c r="M607" s="186">
        <f t="shared" si="95"/>
        <v>40.5</v>
      </c>
      <c r="N607" s="186">
        <f t="shared" si="96"/>
        <v>39.950000000000003</v>
      </c>
      <c r="O607"/>
      <c r="P607"/>
      <c r="Q607" s="133">
        <f t="shared" si="97"/>
        <v>4.9999999999997158E-2</v>
      </c>
      <c r="R607" s="222">
        <f t="shared" si="98"/>
        <v>1.1389521640090467E-3</v>
      </c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</row>
    <row r="608" spans="1:32" s="20" customFormat="1" x14ac:dyDescent="0.35">
      <c r="A608" s="127" t="s">
        <v>4558</v>
      </c>
      <c r="B608" s="21" t="s">
        <v>4559</v>
      </c>
      <c r="C608" s="21">
        <v>6</v>
      </c>
      <c r="D608" s="20">
        <v>0.7</v>
      </c>
      <c r="E608" s="135">
        <v>40</v>
      </c>
      <c r="F608" s="106">
        <v>23</v>
      </c>
      <c r="G608" s="22" t="s">
        <v>14144</v>
      </c>
      <c r="H608" s="106">
        <f t="shared" si="99"/>
        <v>33.5</v>
      </c>
      <c r="I608" s="106">
        <f t="shared" si="100"/>
        <v>30.75</v>
      </c>
      <c r="J608" s="107">
        <f t="shared" si="101"/>
        <v>30.200000000000003</v>
      </c>
      <c r="L608" s="186">
        <f t="shared" si="94"/>
        <v>33.950000000000003</v>
      </c>
      <c r="M608" s="186">
        <f t="shared" si="95"/>
        <v>30.95</v>
      </c>
      <c r="N608" s="186">
        <f t="shared" si="96"/>
        <v>30.5</v>
      </c>
      <c r="O608"/>
      <c r="P608"/>
      <c r="Q608" s="133">
        <f t="shared" si="97"/>
        <v>0.45000000000000284</v>
      </c>
      <c r="R608" s="222">
        <f t="shared" si="98"/>
        <v>1.3432835820895607E-2</v>
      </c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</row>
    <row r="609" spans="1:32" s="20" customFormat="1" x14ac:dyDescent="0.35">
      <c r="A609" s="127" t="s">
        <v>4570</v>
      </c>
      <c r="B609" s="21" t="s">
        <v>4567</v>
      </c>
      <c r="C609" s="21">
        <v>6</v>
      </c>
      <c r="D609" s="20">
        <v>0.7</v>
      </c>
      <c r="E609" s="135">
        <v>40</v>
      </c>
      <c r="F609" s="106">
        <v>23.5</v>
      </c>
      <c r="G609" s="22" t="s">
        <v>14144</v>
      </c>
      <c r="H609" s="106">
        <f t="shared" si="99"/>
        <v>34.1</v>
      </c>
      <c r="I609" s="106">
        <f t="shared" si="100"/>
        <v>31.35</v>
      </c>
      <c r="J609" s="107">
        <f t="shared" si="101"/>
        <v>30.75</v>
      </c>
      <c r="L609" s="186">
        <f t="shared" si="94"/>
        <v>34.5</v>
      </c>
      <c r="M609" s="186">
        <f t="shared" si="95"/>
        <v>31.5</v>
      </c>
      <c r="N609" s="186">
        <f t="shared" si="96"/>
        <v>30.95</v>
      </c>
      <c r="O609"/>
      <c r="P609"/>
      <c r="Q609" s="133">
        <f t="shared" si="97"/>
        <v>0.39999999999999858</v>
      </c>
      <c r="R609" s="222">
        <f t="shared" si="98"/>
        <v>1.1730205278592334E-2</v>
      </c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</row>
    <row r="610" spans="1:32" s="20" customFormat="1" x14ac:dyDescent="0.35">
      <c r="A610" s="127" t="s">
        <v>4571</v>
      </c>
      <c r="B610" s="21" t="s">
        <v>4572</v>
      </c>
      <c r="C610" s="21">
        <v>6</v>
      </c>
      <c r="D610" s="20">
        <v>0.7</v>
      </c>
      <c r="E610" s="135">
        <v>40</v>
      </c>
      <c r="F610" s="106">
        <v>120</v>
      </c>
      <c r="G610" s="22" t="s">
        <v>14144</v>
      </c>
      <c r="H610" s="106">
        <f t="shared" si="99"/>
        <v>151.85</v>
      </c>
      <c r="I610" s="106">
        <f t="shared" si="100"/>
        <v>139.4</v>
      </c>
      <c r="J610" s="107">
        <f t="shared" si="101"/>
        <v>136.9</v>
      </c>
      <c r="L610" s="186">
        <f t="shared" si="94"/>
        <v>151.94999999999999</v>
      </c>
      <c r="M610" s="186">
        <f t="shared" si="95"/>
        <v>139.5</v>
      </c>
      <c r="N610" s="186">
        <f t="shared" si="96"/>
        <v>136.94999999999999</v>
      </c>
      <c r="O610"/>
      <c r="P610"/>
      <c r="Q610" s="133">
        <f t="shared" si="97"/>
        <v>9.9999999999994316E-2</v>
      </c>
      <c r="R610" s="222">
        <f t="shared" si="98"/>
        <v>6.585446163977235E-4</v>
      </c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</row>
    <row r="611" spans="1:32" s="20" customFormat="1" x14ac:dyDescent="0.35">
      <c r="A611" s="127" t="s">
        <v>4581</v>
      </c>
      <c r="B611" s="21" t="s">
        <v>4579</v>
      </c>
      <c r="C611" s="21">
        <v>6</v>
      </c>
      <c r="D611" s="20">
        <v>0.7</v>
      </c>
      <c r="E611" s="135">
        <v>45</v>
      </c>
      <c r="F611" s="106">
        <v>130</v>
      </c>
      <c r="G611" s="22" t="s">
        <v>14144</v>
      </c>
      <c r="H611" s="106">
        <f t="shared" si="99"/>
        <v>164.5</v>
      </c>
      <c r="I611" s="106">
        <f t="shared" si="100"/>
        <v>151</v>
      </c>
      <c r="J611" s="107">
        <f t="shared" si="101"/>
        <v>148.30000000000001</v>
      </c>
      <c r="L611" s="186">
        <f t="shared" si="94"/>
        <v>164.95</v>
      </c>
      <c r="M611" s="186">
        <f t="shared" si="95"/>
        <v>151.5</v>
      </c>
      <c r="N611" s="186">
        <f t="shared" si="96"/>
        <v>148.5</v>
      </c>
      <c r="O611"/>
      <c r="P611"/>
      <c r="Q611" s="133">
        <f t="shared" si="97"/>
        <v>0.44999999999998863</v>
      </c>
      <c r="R611" s="222">
        <f t="shared" si="98"/>
        <v>2.735562310030326E-3</v>
      </c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</row>
    <row r="612" spans="1:32" s="20" customFormat="1" x14ac:dyDescent="0.35">
      <c r="A612" s="127" t="s">
        <v>4582</v>
      </c>
      <c r="B612" s="21" t="s">
        <v>4583</v>
      </c>
      <c r="C612" s="21">
        <v>6</v>
      </c>
      <c r="D612" s="20">
        <v>0.7</v>
      </c>
      <c r="E612" s="135">
        <v>45</v>
      </c>
      <c r="F612" s="106">
        <v>115</v>
      </c>
      <c r="G612" s="22" t="s">
        <v>14144</v>
      </c>
      <c r="H612" s="106">
        <f t="shared" si="99"/>
        <v>146.20000000000002</v>
      </c>
      <c r="I612" s="106">
        <f t="shared" si="100"/>
        <v>134.20000000000002</v>
      </c>
      <c r="J612" s="107">
        <f t="shared" si="101"/>
        <v>131.80000000000001</v>
      </c>
      <c r="L612" s="186">
        <f t="shared" si="94"/>
        <v>146.5</v>
      </c>
      <c r="M612" s="186">
        <f t="shared" si="95"/>
        <v>134.5</v>
      </c>
      <c r="N612" s="186">
        <f t="shared" si="96"/>
        <v>131.94999999999999</v>
      </c>
      <c r="O612"/>
      <c r="P612"/>
      <c r="Q612" s="133">
        <f t="shared" si="97"/>
        <v>0.29999999999998295</v>
      </c>
      <c r="R612" s="222">
        <f t="shared" si="98"/>
        <v>2.0519835841312103E-3</v>
      </c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</row>
    <row r="613" spans="1:32" s="20" customFormat="1" x14ac:dyDescent="0.35">
      <c r="A613" s="127" t="s">
        <v>4586</v>
      </c>
      <c r="B613" s="21" t="s">
        <v>4587</v>
      </c>
      <c r="C613" s="21">
        <v>6</v>
      </c>
      <c r="D613" s="20">
        <v>0.7</v>
      </c>
      <c r="E613" s="135">
        <v>75.5</v>
      </c>
      <c r="F613" s="106">
        <v>9.5500000000000007</v>
      </c>
      <c r="G613" s="22" t="s">
        <v>14144</v>
      </c>
      <c r="H613" s="106">
        <f t="shared" si="99"/>
        <v>20.25</v>
      </c>
      <c r="I613" s="106">
        <f t="shared" si="100"/>
        <v>18.600000000000001</v>
      </c>
      <c r="J613" s="107">
        <f t="shared" si="101"/>
        <v>18.25</v>
      </c>
      <c r="L613" s="186">
        <f t="shared" si="94"/>
        <v>20.5</v>
      </c>
      <c r="M613" s="186">
        <f t="shared" si="95"/>
        <v>18.95</v>
      </c>
      <c r="N613" s="186">
        <f t="shared" si="96"/>
        <v>18.5</v>
      </c>
      <c r="O613"/>
      <c r="P613"/>
      <c r="Q613" s="133">
        <f t="shared" si="97"/>
        <v>0.25</v>
      </c>
      <c r="R613" s="222">
        <f t="shared" si="98"/>
        <v>1.2345679012345678E-2</v>
      </c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</row>
    <row r="614" spans="1:32" s="20" customFormat="1" x14ac:dyDescent="0.35">
      <c r="A614" s="127" t="s">
        <v>4590</v>
      </c>
      <c r="B614" s="21" t="s">
        <v>4591</v>
      </c>
      <c r="C614" s="21">
        <v>6</v>
      </c>
      <c r="D614" s="20">
        <v>0.7</v>
      </c>
      <c r="E614" s="135">
        <v>45</v>
      </c>
      <c r="F614" s="106">
        <v>14.5</v>
      </c>
      <c r="G614" s="22" t="s">
        <v>14144</v>
      </c>
      <c r="H614" s="106">
        <f t="shared" si="99"/>
        <v>23.6</v>
      </c>
      <c r="I614" s="106">
        <f t="shared" si="100"/>
        <v>21.650000000000002</v>
      </c>
      <c r="J614" s="107">
        <f t="shared" si="101"/>
        <v>21.25</v>
      </c>
      <c r="L614" s="186">
        <f t="shared" si="94"/>
        <v>23.95</v>
      </c>
      <c r="M614" s="186">
        <f t="shared" si="95"/>
        <v>21.95</v>
      </c>
      <c r="N614" s="186">
        <f t="shared" si="96"/>
        <v>21.5</v>
      </c>
      <c r="O614"/>
      <c r="P614"/>
      <c r="Q614" s="133">
        <f t="shared" si="97"/>
        <v>0.34999999999999787</v>
      </c>
      <c r="R614" s="222">
        <f t="shared" si="98"/>
        <v>1.483050847457618E-2</v>
      </c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</row>
    <row r="615" spans="1:32" s="20" customFormat="1" x14ac:dyDescent="0.35">
      <c r="A615" s="127" t="s">
        <v>4594</v>
      </c>
      <c r="B615" s="21" t="s">
        <v>4595</v>
      </c>
      <c r="C615" s="21">
        <v>6</v>
      </c>
      <c r="D615" s="20">
        <v>0.7</v>
      </c>
      <c r="E615" s="135">
        <v>15</v>
      </c>
      <c r="F615" s="106">
        <v>6.75</v>
      </c>
      <c r="G615" s="22" t="s">
        <v>14154</v>
      </c>
      <c r="H615" s="106">
        <f t="shared" si="99"/>
        <v>11.5</v>
      </c>
      <c r="I615" s="106">
        <f t="shared" si="100"/>
        <v>10.55</v>
      </c>
      <c r="J615" s="107">
        <f t="shared" si="101"/>
        <v>10.350000000000001</v>
      </c>
      <c r="L615" s="186">
        <f t="shared" si="94"/>
        <v>11.95</v>
      </c>
      <c r="M615" s="186">
        <f t="shared" si="95"/>
        <v>10.95</v>
      </c>
      <c r="N615" s="186">
        <f t="shared" si="96"/>
        <v>10.5</v>
      </c>
      <c r="O615"/>
      <c r="P615"/>
      <c r="Q615" s="133">
        <f t="shared" si="97"/>
        <v>0.44999999999999929</v>
      </c>
      <c r="R615" s="222">
        <f t="shared" si="98"/>
        <v>3.9130434782608636E-2</v>
      </c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</row>
    <row r="616" spans="1:32" s="20" customFormat="1" x14ac:dyDescent="0.35">
      <c r="A616" s="127" t="s">
        <v>4606</v>
      </c>
      <c r="B616" s="21" t="s">
        <v>4607</v>
      </c>
      <c r="C616" s="21">
        <v>6</v>
      </c>
      <c r="D616" s="20">
        <v>0.7</v>
      </c>
      <c r="E616" s="135">
        <v>48</v>
      </c>
      <c r="F616" s="106">
        <v>41.5</v>
      </c>
      <c r="G616" s="22" t="s">
        <v>14144</v>
      </c>
      <c r="H616" s="106">
        <f t="shared" si="99"/>
        <v>56.800000000000004</v>
      </c>
      <c r="I616" s="106">
        <f t="shared" si="100"/>
        <v>52.150000000000006</v>
      </c>
      <c r="J616" s="107">
        <f t="shared" si="101"/>
        <v>51.2</v>
      </c>
      <c r="L616" s="186">
        <f t="shared" si="94"/>
        <v>56.95</v>
      </c>
      <c r="M616" s="186">
        <f t="shared" si="95"/>
        <v>52.5</v>
      </c>
      <c r="N616" s="186">
        <f t="shared" si="96"/>
        <v>51.5</v>
      </c>
      <c r="O616"/>
      <c r="P616"/>
      <c r="Q616" s="133">
        <f t="shared" si="97"/>
        <v>0.14999999999999858</v>
      </c>
      <c r="R616" s="222">
        <f t="shared" si="98"/>
        <v>2.64084507042251E-3</v>
      </c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</row>
    <row r="617" spans="1:32" s="20" customFormat="1" x14ac:dyDescent="0.35">
      <c r="A617" s="127" t="s">
        <v>4610</v>
      </c>
      <c r="B617" s="21" t="s">
        <v>4611</v>
      </c>
      <c r="C617" s="21">
        <v>6</v>
      </c>
      <c r="D617" s="20">
        <v>0.7</v>
      </c>
      <c r="E617" s="135">
        <v>40</v>
      </c>
      <c r="F617" s="106">
        <v>12.25</v>
      </c>
      <c r="G617" s="22" t="s">
        <v>14144</v>
      </c>
      <c r="H617" s="106">
        <f t="shared" si="99"/>
        <v>20.400000000000002</v>
      </c>
      <c r="I617" s="106">
        <f t="shared" si="100"/>
        <v>18.75</v>
      </c>
      <c r="J617" s="107">
        <f t="shared" si="101"/>
        <v>18.400000000000002</v>
      </c>
      <c r="L617" s="186">
        <f t="shared" si="94"/>
        <v>20.5</v>
      </c>
      <c r="M617" s="186">
        <f t="shared" si="95"/>
        <v>18.95</v>
      </c>
      <c r="N617" s="186">
        <f t="shared" si="96"/>
        <v>18.5</v>
      </c>
      <c r="O617"/>
      <c r="P617"/>
      <c r="Q617" s="133">
        <f t="shared" si="97"/>
        <v>9.9999999999997868E-2</v>
      </c>
      <c r="R617" s="222">
        <f t="shared" si="98"/>
        <v>4.9019607843136205E-3</v>
      </c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</row>
    <row r="618" spans="1:32" s="20" customFormat="1" x14ac:dyDescent="0.35">
      <c r="A618" s="127" t="s">
        <v>4618</v>
      </c>
      <c r="B618" s="21" t="s">
        <v>4619</v>
      </c>
      <c r="C618" s="21">
        <v>6</v>
      </c>
      <c r="D618" s="20">
        <v>0.7</v>
      </c>
      <c r="E618" s="135">
        <v>43</v>
      </c>
      <c r="F618" s="106">
        <v>17.8</v>
      </c>
      <c r="G618" s="22" t="s">
        <v>14144</v>
      </c>
      <c r="H618" s="106">
        <f t="shared" si="99"/>
        <v>27.450000000000003</v>
      </c>
      <c r="I618" s="106">
        <f t="shared" si="100"/>
        <v>25.200000000000003</v>
      </c>
      <c r="J618" s="107">
        <f t="shared" si="101"/>
        <v>24.75</v>
      </c>
      <c r="L618" s="186">
        <f t="shared" si="94"/>
        <v>27.5</v>
      </c>
      <c r="M618" s="186">
        <f t="shared" si="95"/>
        <v>25.5</v>
      </c>
      <c r="N618" s="186">
        <f t="shared" si="96"/>
        <v>24.95</v>
      </c>
      <c r="O618"/>
      <c r="P618"/>
      <c r="Q618" s="133">
        <f t="shared" si="97"/>
        <v>4.9999999999997158E-2</v>
      </c>
      <c r="R618" s="222">
        <f t="shared" si="98"/>
        <v>1.8214936247722096E-3</v>
      </c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</row>
    <row r="619" spans="1:32" s="20" customFormat="1" x14ac:dyDescent="0.35">
      <c r="A619" s="127" t="s">
        <v>14266</v>
      </c>
      <c r="B619" s="21" t="s">
        <v>14267</v>
      </c>
      <c r="C619" s="21">
        <v>6</v>
      </c>
      <c r="D619" s="20">
        <v>0.7</v>
      </c>
      <c r="E619" s="135">
        <v>40</v>
      </c>
      <c r="F619" s="106">
        <v>21</v>
      </c>
      <c r="G619" s="22" t="s">
        <v>14144</v>
      </c>
      <c r="H619" s="106">
        <f t="shared" si="99"/>
        <v>31.05</v>
      </c>
      <c r="I619" s="106">
        <f t="shared" si="100"/>
        <v>28.55</v>
      </c>
      <c r="J619" s="107">
        <f t="shared" si="101"/>
        <v>28</v>
      </c>
      <c r="L619" s="186">
        <f t="shared" si="94"/>
        <v>31.5</v>
      </c>
      <c r="M619" s="186">
        <f t="shared" si="95"/>
        <v>28.95</v>
      </c>
      <c r="N619" s="186">
        <f t="shared" si="96"/>
        <v>28.5</v>
      </c>
      <c r="O619"/>
      <c r="P619"/>
      <c r="Q619" s="133">
        <f t="shared" si="97"/>
        <v>0.44999999999999929</v>
      </c>
      <c r="R619" s="222">
        <f t="shared" si="98"/>
        <v>1.4492753623188383E-2</v>
      </c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</row>
    <row r="620" spans="1:32" s="20" customFormat="1" x14ac:dyDescent="0.35">
      <c r="A620" s="127" t="s">
        <v>4626</v>
      </c>
      <c r="B620" s="21" t="s">
        <v>4627</v>
      </c>
      <c r="C620" s="21">
        <v>6</v>
      </c>
      <c r="D620" s="20">
        <v>0.7</v>
      </c>
      <c r="E620" s="135">
        <v>46</v>
      </c>
      <c r="F620" s="106">
        <v>22.95</v>
      </c>
      <c r="G620" s="22" t="s">
        <v>14163</v>
      </c>
      <c r="H620" s="106">
        <f t="shared" si="99"/>
        <v>34</v>
      </c>
      <c r="I620" s="106">
        <f t="shared" si="100"/>
        <v>31.200000000000003</v>
      </c>
      <c r="J620" s="107">
        <f t="shared" si="101"/>
        <v>30.650000000000002</v>
      </c>
      <c r="L620" s="186">
        <f t="shared" si="94"/>
        <v>34.5</v>
      </c>
      <c r="M620" s="186">
        <f t="shared" si="95"/>
        <v>31.5</v>
      </c>
      <c r="N620" s="186">
        <f t="shared" si="96"/>
        <v>30.95</v>
      </c>
      <c r="O620"/>
      <c r="P620"/>
      <c r="Q620" s="133">
        <f t="shared" si="97"/>
        <v>0.5</v>
      </c>
      <c r="R620" s="222">
        <f t="shared" si="98"/>
        <v>1.4705882352941176E-2</v>
      </c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</row>
    <row r="621" spans="1:32" s="20" customFormat="1" x14ac:dyDescent="0.35">
      <c r="A621" s="127" t="s">
        <v>14464</v>
      </c>
      <c r="B621" s="21" t="s">
        <v>14465</v>
      </c>
      <c r="C621" s="21">
        <v>12</v>
      </c>
      <c r="D621" s="20">
        <v>0.7</v>
      </c>
      <c r="E621" s="135">
        <v>40</v>
      </c>
      <c r="F621" s="106">
        <v>25.5</v>
      </c>
      <c r="G621" s="22" t="s">
        <v>14146</v>
      </c>
      <c r="H621" s="106">
        <f t="shared" si="99"/>
        <v>36.550000000000004</v>
      </c>
      <c r="I621" s="106">
        <f t="shared" si="100"/>
        <v>33.550000000000004</v>
      </c>
      <c r="J621" s="107">
        <f t="shared" si="101"/>
        <v>32.950000000000003</v>
      </c>
      <c r="L621" s="186">
        <f t="shared" si="94"/>
        <v>36.950000000000003</v>
      </c>
      <c r="M621" s="186">
        <f t="shared" si="95"/>
        <v>33.950000000000003</v>
      </c>
      <c r="N621" s="186">
        <f t="shared" si="96"/>
        <v>32.950000000000003</v>
      </c>
      <c r="O621"/>
      <c r="P621"/>
      <c r="Q621" s="133">
        <f t="shared" si="97"/>
        <v>0.39999999999999858</v>
      </c>
      <c r="R621" s="222">
        <f t="shared" si="98"/>
        <v>1.094391244870037E-2</v>
      </c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</row>
    <row r="622" spans="1:32" s="20" customFormat="1" x14ac:dyDescent="0.35">
      <c r="A622" s="127" t="s">
        <v>4634</v>
      </c>
      <c r="B622" s="21" t="s">
        <v>4631</v>
      </c>
      <c r="C622" s="21">
        <v>12</v>
      </c>
      <c r="D622" s="20">
        <v>1</v>
      </c>
      <c r="E622" s="135">
        <v>40</v>
      </c>
      <c r="F622" s="106">
        <v>14.25</v>
      </c>
      <c r="G622" s="22" t="s">
        <v>14143</v>
      </c>
      <c r="H622" s="106">
        <f t="shared" si="99"/>
        <v>24.35</v>
      </c>
      <c r="I622" s="106">
        <f t="shared" si="100"/>
        <v>22.35</v>
      </c>
      <c r="J622" s="107">
        <f t="shared" si="101"/>
        <v>21.950000000000003</v>
      </c>
      <c r="L622" s="186">
        <f t="shared" si="94"/>
        <v>24.5</v>
      </c>
      <c r="M622" s="186">
        <f t="shared" si="95"/>
        <v>22.5</v>
      </c>
      <c r="N622" s="186">
        <f t="shared" si="96"/>
        <v>21.95</v>
      </c>
      <c r="O622"/>
      <c r="P622"/>
      <c r="Q622" s="133">
        <f t="shared" si="97"/>
        <v>0.14999999999999858</v>
      </c>
      <c r="R622" s="222">
        <f t="shared" si="98"/>
        <v>6.1601642710471692E-3</v>
      </c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</row>
    <row r="623" spans="1:32" s="20" customFormat="1" x14ac:dyDescent="0.35">
      <c r="A623" s="127" t="s">
        <v>4637</v>
      </c>
      <c r="B623" s="21" t="s">
        <v>4638</v>
      </c>
      <c r="C623" s="21">
        <v>6</v>
      </c>
      <c r="D623" s="20">
        <v>0.5</v>
      </c>
      <c r="E623" s="135">
        <v>43</v>
      </c>
      <c r="F623" s="106">
        <v>17.5</v>
      </c>
      <c r="G623" s="22" t="s">
        <v>14146</v>
      </c>
      <c r="H623" s="106">
        <f t="shared" si="99"/>
        <v>26</v>
      </c>
      <c r="I623" s="106">
        <f t="shared" si="100"/>
        <v>23.85</v>
      </c>
      <c r="J623" s="107">
        <f t="shared" si="101"/>
        <v>23.450000000000003</v>
      </c>
      <c r="L623" s="186">
        <f t="shared" si="94"/>
        <v>26.5</v>
      </c>
      <c r="M623" s="186">
        <f t="shared" si="95"/>
        <v>23.95</v>
      </c>
      <c r="N623" s="186">
        <f t="shared" si="96"/>
        <v>23.5</v>
      </c>
      <c r="O623"/>
      <c r="P623"/>
      <c r="Q623" s="133">
        <f t="shared" si="97"/>
        <v>0.5</v>
      </c>
      <c r="R623" s="222">
        <f t="shared" si="98"/>
        <v>1.9230769230769232E-2</v>
      </c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</row>
    <row r="624" spans="1:32" s="20" customFormat="1" x14ac:dyDescent="0.35">
      <c r="A624" s="127" t="s">
        <v>4641</v>
      </c>
      <c r="B624" s="21" t="s">
        <v>4642</v>
      </c>
      <c r="C624" s="21">
        <v>6</v>
      </c>
      <c r="D624" s="20">
        <v>0.7</v>
      </c>
      <c r="E624" s="135">
        <v>43</v>
      </c>
      <c r="F624" s="106">
        <v>18.95</v>
      </c>
      <c r="G624" s="22" t="s">
        <v>14152</v>
      </c>
      <c r="H624" s="106">
        <f t="shared" si="99"/>
        <v>28.85</v>
      </c>
      <c r="I624" s="106">
        <f t="shared" si="100"/>
        <v>26.5</v>
      </c>
      <c r="J624" s="107">
        <f t="shared" si="101"/>
        <v>26</v>
      </c>
      <c r="L624" s="186">
        <f t="shared" si="94"/>
        <v>28.95</v>
      </c>
      <c r="M624" s="186">
        <f t="shared" si="95"/>
        <v>26.95</v>
      </c>
      <c r="N624" s="186">
        <f t="shared" si="96"/>
        <v>26.5</v>
      </c>
      <c r="O624"/>
      <c r="P624"/>
      <c r="Q624" s="133">
        <f t="shared" si="97"/>
        <v>9.9999999999997868E-2</v>
      </c>
      <c r="R624" s="222">
        <f t="shared" si="98"/>
        <v>3.466204506065784E-3</v>
      </c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</row>
    <row r="625" spans="1:32" s="20" customFormat="1" x14ac:dyDescent="0.35">
      <c r="A625" s="127" t="s">
        <v>4645</v>
      </c>
      <c r="B625" s="21" t="s">
        <v>4646</v>
      </c>
      <c r="C625" s="21">
        <v>6</v>
      </c>
      <c r="D625" s="20">
        <v>0.7</v>
      </c>
      <c r="E625" s="135">
        <v>43</v>
      </c>
      <c r="F625" s="106">
        <v>18.2</v>
      </c>
      <c r="G625" s="22" t="s">
        <v>14146</v>
      </c>
      <c r="H625" s="106">
        <f t="shared" si="99"/>
        <v>27.900000000000002</v>
      </c>
      <c r="I625" s="106">
        <f t="shared" si="100"/>
        <v>25.650000000000002</v>
      </c>
      <c r="J625" s="107">
        <f t="shared" si="101"/>
        <v>25.200000000000003</v>
      </c>
      <c r="L625" s="186">
        <f t="shared" si="94"/>
        <v>27.95</v>
      </c>
      <c r="M625" s="186">
        <f t="shared" si="95"/>
        <v>25.95</v>
      </c>
      <c r="N625" s="186">
        <f t="shared" si="96"/>
        <v>25.5</v>
      </c>
      <c r="O625"/>
      <c r="P625"/>
      <c r="Q625" s="133">
        <f t="shared" si="97"/>
        <v>4.9999999999997158E-2</v>
      </c>
      <c r="R625" s="222">
        <f t="shared" si="98"/>
        <v>1.7921146953403999E-3</v>
      </c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</row>
    <row r="626" spans="1:32" s="20" customFormat="1" x14ac:dyDescent="0.35">
      <c r="A626" s="127" t="s">
        <v>4649</v>
      </c>
      <c r="B626" s="21" t="s">
        <v>4650</v>
      </c>
      <c r="C626" s="21">
        <v>6</v>
      </c>
      <c r="D626" s="20">
        <v>0.7</v>
      </c>
      <c r="E626" s="135">
        <v>43</v>
      </c>
      <c r="F626" s="106">
        <v>19.25</v>
      </c>
      <c r="G626" s="22" t="s">
        <v>14146</v>
      </c>
      <c r="H626" s="106">
        <f t="shared" si="99"/>
        <v>29.200000000000003</v>
      </c>
      <c r="I626" s="106">
        <f t="shared" si="100"/>
        <v>26.8</v>
      </c>
      <c r="J626" s="107">
        <f t="shared" si="101"/>
        <v>26.35</v>
      </c>
      <c r="L626" s="186">
        <f t="shared" si="94"/>
        <v>29.5</v>
      </c>
      <c r="M626" s="186">
        <f t="shared" si="95"/>
        <v>26.95</v>
      </c>
      <c r="N626" s="186">
        <f t="shared" si="96"/>
        <v>26.5</v>
      </c>
      <c r="O626"/>
      <c r="P626"/>
      <c r="Q626" s="133">
        <f t="shared" si="97"/>
        <v>0.29999999999999716</v>
      </c>
      <c r="R626" s="222">
        <f t="shared" si="98"/>
        <v>1.0273972602739628E-2</v>
      </c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</row>
    <row r="627" spans="1:32" s="20" customFormat="1" x14ac:dyDescent="0.35">
      <c r="A627" s="127" t="s">
        <v>4653</v>
      </c>
      <c r="B627" s="21" t="s">
        <v>4654</v>
      </c>
      <c r="C627" s="21">
        <v>6</v>
      </c>
      <c r="D627" s="20">
        <v>0.7</v>
      </c>
      <c r="E627" s="135">
        <v>43</v>
      </c>
      <c r="F627" s="106">
        <v>18.2</v>
      </c>
      <c r="G627" s="22" t="s">
        <v>14146</v>
      </c>
      <c r="H627" s="106">
        <f t="shared" si="99"/>
        <v>27.900000000000002</v>
      </c>
      <c r="I627" s="106">
        <f t="shared" si="100"/>
        <v>25.650000000000002</v>
      </c>
      <c r="J627" s="107">
        <f t="shared" si="101"/>
        <v>25.200000000000003</v>
      </c>
      <c r="L627" s="186">
        <f t="shared" si="94"/>
        <v>27.95</v>
      </c>
      <c r="M627" s="186">
        <f t="shared" si="95"/>
        <v>25.95</v>
      </c>
      <c r="N627" s="186">
        <f t="shared" si="96"/>
        <v>25.5</v>
      </c>
      <c r="O627"/>
      <c r="P627"/>
      <c r="Q627" s="133">
        <f t="shared" si="97"/>
        <v>4.9999999999997158E-2</v>
      </c>
      <c r="R627" s="222">
        <f t="shared" si="98"/>
        <v>1.7921146953403999E-3</v>
      </c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</row>
    <row r="628" spans="1:32" s="20" customFormat="1" x14ac:dyDescent="0.35">
      <c r="A628" s="127" t="s">
        <v>4657</v>
      </c>
      <c r="B628" s="21" t="s">
        <v>4658</v>
      </c>
      <c r="C628" s="21">
        <v>6</v>
      </c>
      <c r="D628" s="20">
        <v>0.7</v>
      </c>
      <c r="E628" s="135">
        <v>43</v>
      </c>
      <c r="F628" s="106">
        <v>15.85</v>
      </c>
      <c r="G628" s="22" t="s">
        <v>14146</v>
      </c>
      <c r="H628" s="106">
        <f t="shared" si="99"/>
        <v>25.05</v>
      </c>
      <c r="I628" s="106">
        <f t="shared" si="100"/>
        <v>23</v>
      </c>
      <c r="J628" s="107">
        <f t="shared" si="101"/>
        <v>22.6</v>
      </c>
      <c r="L628" s="186">
        <f t="shared" si="94"/>
        <v>25.5</v>
      </c>
      <c r="M628" s="186">
        <f t="shared" si="95"/>
        <v>23.5</v>
      </c>
      <c r="N628" s="186">
        <f t="shared" si="96"/>
        <v>22.95</v>
      </c>
      <c r="O628"/>
      <c r="P628"/>
      <c r="Q628" s="133">
        <f t="shared" si="97"/>
        <v>0.44999999999999929</v>
      </c>
      <c r="R628" s="222">
        <f t="shared" si="98"/>
        <v>1.7964071856287397E-2</v>
      </c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</row>
    <row r="629" spans="1:32" s="20" customFormat="1" x14ac:dyDescent="0.35">
      <c r="A629" s="127" t="s">
        <v>4661</v>
      </c>
      <c r="B629" s="21" t="s">
        <v>4662</v>
      </c>
      <c r="C629" s="21">
        <v>6</v>
      </c>
      <c r="D629" s="20">
        <v>0.7</v>
      </c>
      <c r="E629" s="135">
        <v>43</v>
      </c>
      <c r="F629" s="106">
        <v>18.2</v>
      </c>
      <c r="G629" s="22" t="s">
        <v>14146</v>
      </c>
      <c r="H629" s="106">
        <f t="shared" si="99"/>
        <v>27.900000000000002</v>
      </c>
      <c r="I629" s="106">
        <f t="shared" si="100"/>
        <v>25.650000000000002</v>
      </c>
      <c r="J629" s="107">
        <f t="shared" si="101"/>
        <v>25.200000000000003</v>
      </c>
      <c r="L629" s="186">
        <f t="shared" si="94"/>
        <v>27.95</v>
      </c>
      <c r="M629" s="186">
        <f t="shared" si="95"/>
        <v>25.95</v>
      </c>
      <c r="N629" s="186">
        <f t="shared" si="96"/>
        <v>25.5</v>
      </c>
      <c r="O629"/>
      <c r="P629"/>
      <c r="Q629" s="133">
        <f t="shared" si="97"/>
        <v>4.9999999999997158E-2</v>
      </c>
      <c r="R629" s="222">
        <f t="shared" si="98"/>
        <v>1.7921146953403999E-3</v>
      </c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</row>
    <row r="630" spans="1:32" s="20" customFormat="1" x14ac:dyDescent="0.35">
      <c r="A630" s="127" t="s">
        <v>4665</v>
      </c>
      <c r="B630" s="21" t="s">
        <v>4666</v>
      </c>
      <c r="C630" s="21">
        <v>6</v>
      </c>
      <c r="D630" s="20">
        <v>0.7</v>
      </c>
      <c r="E630" s="135">
        <v>43</v>
      </c>
      <c r="F630" s="106">
        <v>13.5</v>
      </c>
      <c r="G630" s="22" t="s">
        <v>14142</v>
      </c>
      <c r="H630" s="106">
        <f t="shared" si="99"/>
        <v>22.200000000000003</v>
      </c>
      <c r="I630" s="106">
        <f t="shared" si="100"/>
        <v>20.350000000000001</v>
      </c>
      <c r="J630" s="107">
        <f t="shared" si="101"/>
        <v>20</v>
      </c>
      <c r="L630" s="186">
        <f t="shared" si="94"/>
        <v>22.5</v>
      </c>
      <c r="M630" s="186">
        <f t="shared" si="95"/>
        <v>20.5</v>
      </c>
      <c r="N630" s="186">
        <f t="shared" si="96"/>
        <v>20.5</v>
      </c>
      <c r="O630"/>
      <c r="P630"/>
      <c r="Q630" s="133">
        <f t="shared" si="97"/>
        <v>0.29999999999999716</v>
      </c>
      <c r="R630" s="222">
        <f t="shared" si="98"/>
        <v>1.3513513513513384E-2</v>
      </c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</row>
    <row r="631" spans="1:32" s="20" customFormat="1" x14ac:dyDescent="0.35">
      <c r="A631" s="127" t="s">
        <v>4669</v>
      </c>
      <c r="B631" s="21" t="s">
        <v>4670</v>
      </c>
      <c r="C631" s="21">
        <v>6</v>
      </c>
      <c r="D631" s="20">
        <v>0.7</v>
      </c>
      <c r="E631" s="135">
        <v>43</v>
      </c>
      <c r="F631" s="106">
        <v>25.5</v>
      </c>
      <c r="G631" s="22" t="s">
        <v>14169</v>
      </c>
      <c r="H631" s="106">
        <f t="shared" si="99"/>
        <v>36.85</v>
      </c>
      <c r="I631" s="106">
        <f t="shared" si="100"/>
        <v>33.800000000000004</v>
      </c>
      <c r="J631" s="107">
        <f t="shared" si="101"/>
        <v>33.200000000000003</v>
      </c>
      <c r="L631" s="186">
        <f t="shared" si="94"/>
        <v>36.950000000000003</v>
      </c>
      <c r="M631" s="186">
        <f t="shared" si="95"/>
        <v>33.950000000000003</v>
      </c>
      <c r="N631" s="186">
        <f t="shared" si="96"/>
        <v>33.5</v>
      </c>
      <c r="O631"/>
      <c r="P631"/>
      <c r="Q631" s="133">
        <f t="shared" si="97"/>
        <v>0.10000000000000142</v>
      </c>
      <c r="R631" s="222">
        <f t="shared" si="98"/>
        <v>2.7137042062415581E-3</v>
      </c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</row>
    <row r="632" spans="1:32" s="20" customFormat="1" x14ac:dyDescent="0.35">
      <c r="A632" s="127" t="s">
        <v>4695</v>
      </c>
      <c r="B632" s="21" t="s">
        <v>4696</v>
      </c>
      <c r="C632" s="21">
        <v>6</v>
      </c>
      <c r="D632" s="20">
        <v>0.7</v>
      </c>
      <c r="E632" s="135">
        <v>40</v>
      </c>
      <c r="F632" s="106">
        <v>24</v>
      </c>
      <c r="G632" s="22" t="s">
        <v>14150</v>
      </c>
      <c r="H632" s="106">
        <f t="shared" si="99"/>
        <v>34.75</v>
      </c>
      <c r="I632" s="106">
        <f t="shared" si="100"/>
        <v>31.900000000000002</v>
      </c>
      <c r="J632" s="107">
        <f t="shared" si="101"/>
        <v>31.3</v>
      </c>
      <c r="L632" s="186">
        <f t="shared" si="94"/>
        <v>34.950000000000003</v>
      </c>
      <c r="M632" s="186">
        <f t="shared" si="95"/>
        <v>31.95</v>
      </c>
      <c r="N632" s="186">
        <f t="shared" si="96"/>
        <v>31.5</v>
      </c>
      <c r="O632"/>
      <c r="P632"/>
      <c r="Q632" s="133">
        <f t="shared" si="97"/>
        <v>0.20000000000000284</v>
      </c>
      <c r="R632" s="222">
        <f t="shared" si="98"/>
        <v>5.7553956834533191E-3</v>
      </c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</row>
    <row r="633" spans="1:32" s="20" customFormat="1" x14ac:dyDescent="0.35">
      <c r="A633" s="127" t="s">
        <v>14268</v>
      </c>
      <c r="B633" s="21" t="s">
        <v>14269</v>
      </c>
      <c r="C633" s="21">
        <v>6</v>
      </c>
      <c r="D633" s="20">
        <v>0.7</v>
      </c>
      <c r="E633" s="135">
        <v>40</v>
      </c>
      <c r="F633" s="106">
        <v>11.75</v>
      </c>
      <c r="G633" s="22" t="s">
        <v>14144</v>
      </c>
      <c r="H633" s="106">
        <f t="shared" si="99"/>
        <v>19.8</v>
      </c>
      <c r="I633" s="106">
        <f t="shared" si="100"/>
        <v>18.150000000000002</v>
      </c>
      <c r="J633" s="107">
        <f t="shared" si="101"/>
        <v>17.850000000000001</v>
      </c>
      <c r="L633" s="186">
        <f t="shared" si="94"/>
        <v>19.95</v>
      </c>
      <c r="M633" s="186">
        <f t="shared" si="95"/>
        <v>18.5</v>
      </c>
      <c r="N633" s="186">
        <f t="shared" si="96"/>
        <v>17.95</v>
      </c>
      <c r="O633"/>
      <c r="P633"/>
      <c r="Q633" s="133">
        <f t="shared" si="97"/>
        <v>0.14999999999999858</v>
      </c>
      <c r="R633" s="222">
        <f t="shared" si="98"/>
        <v>7.575757575757504E-3</v>
      </c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</row>
    <row r="634" spans="1:32" s="20" customFormat="1" x14ac:dyDescent="0.35">
      <c r="A634" s="127" t="s">
        <v>4715</v>
      </c>
      <c r="B634" s="21" t="s">
        <v>4716</v>
      </c>
      <c r="C634" s="21">
        <v>6</v>
      </c>
      <c r="D634" s="20">
        <v>1</v>
      </c>
      <c r="E634" s="135">
        <v>37.5</v>
      </c>
      <c r="F634" s="106">
        <v>1.95</v>
      </c>
      <c r="G634" s="22" t="s">
        <v>14142</v>
      </c>
      <c r="H634" s="106">
        <f t="shared" si="99"/>
        <v>9.0500000000000007</v>
      </c>
      <c r="I634" s="106">
        <f t="shared" si="100"/>
        <v>8.3000000000000007</v>
      </c>
      <c r="J634" s="107">
        <f t="shared" si="101"/>
        <v>8.15</v>
      </c>
      <c r="L634" s="186">
        <f t="shared" si="94"/>
        <v>9.5</v>
      </c>
      <c r="M634" s="186">
        <f t="shared" si="95"/>
        <v>8.5</v>
      </c>
      <c r="N634" s="186">
        <f t="shared" si="96"/>
        <v>8.5</v>
      </c>
      <c r="O634"/>
      <c r="P634"/>
      <c r="Q634" s="133">
        <f t="shared" si="97"/>
        <v>0.44999999999999929</v>
      </c>
      <c r="R634" s="222">
        <f t="shared" si="98"/>
        <v>4.9723756906077263E-2</v>
      </c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</row>
    <row r="635" spans="1:32" s="20" customFormat="1" x14ac:dyDescent="0.35">
      <c r="A635" s="127" t="s">
        <v>4719</v>
      </c>
      <c r="B635" s="21" t="s">
        <v>14679</v>
      </c>
      <c r="C635" s="21">
        <v>6</v>
      </c>
      <c r="D635" s="20">
        <v>0.7</v>
      </c>
      <c r="E635" s="135">
        <v>45</v>
      </c>
      <c r="F635" s="106">
        <v>23.1</v>
      </c>
      <c r="G635" s="22" t="s">
        <v>14158</v>
      </c>
      <c r="H635" s="106">
        <f t="shared" si="99"/>
        <v>34.1</v>
      </c>
      <c r="I635" s="106">
        <f t="shared" si="100"/>
        <v>31.3</v>
      </c>
      <c r="J635" s="107">
        <f t="shared" si="101"/>
        <v>30.75</v>
      </c>
      <c r="L635" s="186">
        <f t="shared" si="94"/>
        <v>34.5</v>
      </c>
      <c r="M635" s="186">
        <f t="shared" si="95"/>
        <v>31.5</v>
      </c>
      <c r="N635" s="186">
        <f t="shared" si="96"/>
        <v>30.95</v>
      </c>
      <c r="O635"/>
      <c r="P635"/>
      <c r="Q635" s="133">
        <f t="shared" si="97"/>
        <v>0.39999999999999858</v>
      </c>
      <c r="R635" s="222">
        <f t="shared" si="98"/>
        <v>1.1730205278592334E-2</v>
      </c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</row>
    <row r="636" spans="1:32" s="20" customFormat="1" x14ac:dyDescent="0.35">
      <c r="A636" s="127" t="s">
        <v>14556</v>
      </c>
      <c r="B636" s="21" t="s">
        <v>14557</v>
      </c>
      <c r="C636" s="21">
        <v>6</v>
      </c>
      <c r="D636" s="20">
        <v>0.75</v>
      </c>
      <c r="E636" s="135">
        <v>45</v>
      </c>
      <c r="F636" s="106">
        <v>21.5</v>
      </c>
      <c r="G636" s="22" t="s">
        <v>14158</v>
      </c>
      <c r="H636" s="106">
        <f t="shared" si="99"/>
        <v>32.4</v>
      </c>
      <c r="I636" s="106">
        <f t="shared" si="100"/>
        <v>29.75</v>
      </c>
      <c r="J636" s="107">
        <f t="shared" si="101"/>
        <v>29.200000000000003</v>
      </c>
      <c r="L636" s="186">
        <f t="shared" si="94"/>
        <v>32.5</v>
      </c>
      <c r="M636" s="186">
        <f t="shared" si="95"/>
        <v>29.95</v>
      </c>
      <c r="N636" s="186">
        <f t="shared" si="96"/>
        <v>29.5</v>
      </c>
      <c r="O636"/>
      <c r="P636"/>
      <c r="Q636" s="133">
        <f t="shared" si="97"/>
        <v>0.10000000000000142</v>
      </c>
      <c r="R636" s="222">
        <f t="shared" si="98"/>
        <v>3.0864197530864638E-3</v>
      </c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</row>
    <row r="637" spans="1:32" s="20" customFormat="1" x14ac:dyDescent="0.35">
      <c r="A637" s="127" t="s">
        <v>4725</v>
      </c>
      <c r="B637" s="21" t="s">
        <v>4726</v>
      </c>
      <c r="C637" s="21">
        <v>6</v>
      </c>
      <c r="D637" s="20">
        <v>0.7</v>
      </c>
      <c r="E637" s="135">
        <v>40</v>
      </c>
      <c r="F637" s="106">
        <v>11.5</v>
      </c>
      <c r="G637" s="22" t="s">
        <v>14146</v>
      </c>
      <c r="H637" s="106">
        <f t="shared" si="99"/>
        <v>19.5</v>
      </c>
      <c r="I637" s="106">
        <f t="shared" si="100"/>
        <v>17.900000000000002</v>
      </c>
      <c r="J637" s="107">
        <f t="shared" si="101"/>
        <v>17.55</v>
      </c>
      <c r="L637" s="186">
        <f t="shared" si="94"/>
        <v>19.95</v>
      </c>
      <c r="M637" s="186">
        <f t="shared" si="95"/>
        <v>17.95</v>
      </c>
      <c r="N637" s="186">
        <f t="shared" si="96"/>
        <v>17.95</v>
      </c>
      <c r="O637"/>
      <c r="P637"/>
      <c r="Q637" s="133">
        <f t="shared" si="97"/>
        <v>0.44999999999999929</v>
      </c>
      <c r="R637" s="222">
        <f t="shared" si="98"/>
        <v>2.307692307692304E-2</v>
      </c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</row>
    <row r="638" spans="1:32" s="20" customFormat="1" x14ac:dyDescent="0.35">
      <c r="A638" s="127" t="s">
        <v>4729</v>
      </c>
      <c r="B638" s="21" t="s">
        <v>4730</v>
      </c>
      <c r="C638" s="21">
        <v>6</v>
      </c>
      <c r="D638" s="20">
        <v>0.7</v>
      </c>
      <c r="E638" s="135">
        <v>43</v>
      </c>
      <c r="F638" s="106">
        <v>10.7</v>
      </c>
      <c r="G638" s="22" t="s">
        <v>14146</v>
      </c>
      <c r="H638" s="106">
        <f t="shared" si="99"/>
        <v>18.75</v>
      </c>
      <c r="I638" s="106">
        <f t="shared" si="100"/>
        <v>17.25</v>
      </c>
      <c r="J638" s="107">
        <f t="shared" si="101"/>
        <v>16.95</v>
      </c>
      <c r="L638" s="186">
        <f t="shared" si="94"/>
        <v>18.95</v>
      </c>
      <c r="M638" s="186">
        <f t="shared" si="95"/>
        <v>17.5</v>
      </c>
      <c r="N638" s="186">
        <f t="shared" si="96"/>
        <v>16.95</v>
      </c>
      <c r="O638"/>
      <c r="P638"/>
      <c r="Q638" s="133">
        <f t="shared" si="97"/>
        <v>0.19999999999999929</v>
      </c>
      <c r="R638" s="222">
        <f t="shared" si="98"/>
        <v>1.0666666666666628E-2</v>
      </c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</row>
    <row r="639" spans="1:32" s="20" customFormat="1" x14ac:dyDescent="0.35">
      <c r="A639" s="127" t="s">
        <v>4733</v>
      </c>
      <c r="B639" s="21" t="s">
        <v>4734</v>
      </c>
      <c r="C639" s="21">
        <v>6</v>
      </c>
      <c r="D639" s="20">
        <v>0.5</v>
      </c>
      <c r="E639" s="135">
        <v>20</v>
      </c>
      <c r="F639" s="106">
        <v>7.75</v>
      </c>
      <c r="G639" s="22" t="s">
        <v>14148</v>
      </c>
      <c r="H639" s="106">
        <f t="shared" si="99"/>
        <v>12.65</v>
      </c>
      <c r="I639" s="106">
        <f t="shared" si="100"/>
        <v>11.600000000000001</v>
      </c>
      <c r="J639" s="107">
        <f t="shared" si="101"/>
        <v>11.4</v>
      </c>
      <c r="L639" s="186">
        <f t="shared" si="94"/>
        <v>12.95</v>
      </c>
      <c r="M639" s="186">
        <f t="shared" si="95"/>
        <v>11.95</v>
      </c>
      <c r="N639" s="186">
        <f t="shared" si="96"/>
        <v>11.5</v>
      </c>
      <c r="O639"/>
      <c r="P639"/>
      <c r="Q639" s="133">
        <f t="shared" si="97"/>
        <v>0.29999999999999893</v>
      </c>
      <c r="R639" s="222">
        <f t="shared" si="98"/>
        <v>2.3715415019762761E-2</v>
      </c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</row>
    <row r="640" spans="1:32" s="20" customFormat="1" x14ac:dyDescent="0.35">
      <c r="A640" s="127" t="s">
        <v>4737</v>
      </c>
      <c r="B640" s="21" t="s">
        <v>4738</v>
      </c>
      <c r="C640" s="21">
        <v>6</v>
      </c>
      <c r="D640" s="20">
        <v>0.5</v>
      </c>
      <c r="E640" s="135">
        <v>20</v>
      </c>
      <c r="F640" s="106">
        <v>10.5</v>
      </c>
      <c r="G640" s="22" t="s">
        <v>14164</v>
      </c>
      <c r="H640" s="106">
        <f t="shared" si="99"/>
        <v>16</v>
      </c>
      <c r="I640" s="106">
        <f t="shared" si="100"/>
        <v>14.700000000000001</v>
      </c>
      <c r="J640" s="107">
        <f t="shared" si="101"/>
        <v>14.4</v>
      </c>
      <c r="L640" s="186">
        <f t="shared" si="94"/>
        <v>16.5</v>
      </c>
      <c r="M640" s="186">
        <f t="shared" si="95"/>
        <v>14.95</v>
      </c>
      <c r="N640" s="186">
        <f t="shared" si="96"/>
        <v>14.5</v>
      </c>
      <c r="O640"/>
      <c r="P640"/>
      <c r="Q640" s="133">
        <f t="shared" si="97"/>
        <v>0.5</v>
      </c>
      <c r="R640" s="222">
        <f t="shared" si="98"/>
        <v>3.125E-2</v>
      </c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</row>
    <row r="641" spans="1:32" s="20" customFormat="1" x14ac:dyDescent="0.35">
      <c r="A641" s="127" t="s">
        <v>4765</v>
      </c>
      <c r="B641" s="21" t="s">
        <v>4766</v>
      </c>
      <c r="C641" s="21">
        <v>6</v>
      </c>
      <c r="D641" s="20">
        <v>0.7</v>
      </c>
      <c r="E641" s="135">
        <v>15</v>
      </c>
      <c r="F641" s="106">
        <v>11.95</v>
      </c>
      <c r="G641" s="22" t="s">
        <v>14154</v>
      </c>
      <c r="H641" s="106">
        <f t="shared" si="99"/>
        <v>17.8</v>
      </c>
      <c r="I641" s="106">
        <f t="shared" si="100"/>
        <v>16.350000000000001</v>
      </c>
      <c r="J641" s="107">
        <f t="shared" si="101"/>
        <v>16.05</v>
      </c>
      <c r="L641" s="186">
        <f t="shared" ref="L641:L687" si="102">IF(AND(H641-INT(H641)&gt;=0,H641-INT(H641)&lt;0.5),INT(H641)+0.5,IF(AND(H641-INT(H641)&gt;=0.5,H641-INT(H641)&lt;1),INT(H641)+0.95,H641))</f>
        <v>17.95</v>
      </c>
      <c r="M641" s="186">
        <f t="shared" ref="M641:M687" si="103">IF(AND(I641-INT(I641)&gt;=0,I641-INT(I641)&lt;0.5),INT(I641)+0.5,IF(AND(I641-INT(I641)&gt;=0.5,I641-INT(I641)&lt;1),INT(I641)+0.95,I641))</f>
        <v>16.5</v>
      </c>
      <c r="N641" s="186">
        <f t="shared" ref="N641:N687" si="104">IF(AND(J641-INT(J641)&gt;=0,J641-INT(J641)&lt;0.5),INT(J641)+0.5,IF(AND(J641-INT(J641)&gt;=0.5,J641-INT(J641)&lt;1),INT(J641)+0.95,J641))</f>
        <v>16.5</v>
      </c>
      <c r="O641"/>
      <c r="P641"/>
      <c r="Q641" s="133">
        <f t="shared" ref="Q641:Q687" si="105">L641-H641</f>
        <v>0.14999999999999858</v>
      </c>
      <c r="R641" s="222">
        <f t="shared" ref="R641:R687" si="106">Q641/H641</f>
        <v>8.4269662921347514E-3</v>
      </c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</row>
    <row r="642" spans="1:32" s="20" customFormat="1" x14ac:dyDescent="0.35">
      <c r="A642" s="127" t="s">
        <v>4769</v>
      </c>
      <c r="B642" s="21" t="s">
        <v>4770</v>
      </c>
      <c r="C642" s="21">
        <v>6</v>
      </c>
      <c r="D642" s="20">
        <v>0.7</v>
      </c>
      <c r="E642" s="135">
        <v>40</v>
      </c>
      <c r="F642" s="106">
        <v>15.5</v>
      </c>
      <c r="G642" s="22" t="s">
        <v>14142</v>
      </c>
      <c r="H642" s="106">
        <f t="shared" si="99"/>
        <v>24.35</v>
      </c>
      <c r="I642" s="106">
        <f t="shared" si="100"/>
        <v>22.35</v>
      </c>
      <c r="J642" s="107">
        <f t="shared" si="101"/>
        <v>21.950000000000003</v>
      </c>
      <c r="L642" s="186">
        <f t="shared" si="102"/>
        <v>24.5</v>
      </c>
      <c r="M642" s="186">
        <f t="shared" si="103"/>
        <v>22.5</v>
      </c>
      <c r="N642" s="186">
        <f t="shared" si="104"/>
        <v>21.95</v>
      </c>
      <c r="O642"/>
      <c r="P642"/>
      <c r="Q642" s="133">
        <f t="shared" si="105"/>
        <v>0.14999999999999858</v>
      </c>
      <c r="R642" s="222">
        <f t="shared" si="106"/>
        <v>6.1601642710471692E-3</v>
      </c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</row>
    <row r="643" spans="1:32" s="20" customFormat="1" x14ac:dyDescent="0.35">
      <c r="A643" s="127" t="s">
        <v>4773</v>
      </c>
      <c r="B643" s="21" t="s">
        <v>4774</v>
      </c>
      <c r="C643" s="21">
        <v>6</v>
      </c>
      <c r="D643" s="20">
        <v>0.7</v>
      </c>
      <c r="E643" s="135">
        <v>40</v>
      </c>
      <c r="F643" s="106">
        <v>17.25</v>
      </c>
      <c r="G643" s="22" t="s">
        <v>14144</v>
      </c>
      <c r="H643" s="106">
        <f t="shared" si="99"/>
        <v>26.5</v>
      </c>
      <c r="I643" s="106">
        <f t="shared" si="100"/>
        <v>24.35</v>
      </c>
      <c r="J643" s="107">
        <f t="shared" si="101"/>
        <v>23.900000000000002</v>
      </c>
      <c r="L643" s="186">
        <f t="shared" si="102"/>
        <v>26.95</v>
      </c>
      <c r="M643" s="186">
        <f t="shared" si="103"/>
        <v>24.5</v>
      </c>
      <c r="N643" s="186">
        <f t="shared" si="104"/>
        <v>23.95</v>
      </c>
      <c r="O643"/>
      <c r="P643"/>
      <c r="Q643" s="133">
        <f t="shared" si="105"/>
        <v>0.44999999999999929</v>
      </c>
      <c r="R643" s="222">
        <f t="shared" si="106"/>
        <v>1.698113207547167E-2</v>
      </c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</row>
    <row r="644" spans="1:32" s="20" customFormat="1" x14ac:dyDescent="0.35">
      <c r="A644" s="127" t="s">
        <v>4781</v>
      </c>
      <c r="B644" s="21" t="s">
        <v>4782</v>
      </c>
      <c r="C644" s="21">
        <v>6</v>
      </c>
      <c r="D644" s="20">
        <v>0.7</v>
      </c>
      <c r="E644" s="135">
        <v>40</v>
      </c>
      <c r="F644" s="106">
        <v>7.85</v>
      </c>
      <c r="G644" s="22" t="s">
        <v>14144</v>
      </c>
      <c r="H644" s="106">
        <f t="shared" si="99"/>
        <v>15.05</v>
      </c>
      <c r="I644" s="106">
        <f t="shared" si="100"/>
        <v>13.8</v>
      </c>
      <c r="J644" s="107">
        <f t="shared" si="101"/>
        <v>13.55</v>
      </c>
      <c r="L644" s="186">
        <f t="shared" si="102"/>
        <v>15.5</v>
      </c>
      <c r="M644" s="186">
        <f t="shared" si="103"/>
        <v>13.95</v>
      </c>
      <c r="N644" s="186">
        <f t="shared" si="104"/>
        <v>13.95</v>
      </c>
      <c r="O644"/>
      <c r="P644"/>
      <c r="Q644" s="133">
        <f t="shared" si="105"/>
        <v>0.44999999999999929</v>
      </c>
      <c r="R644" s="222">
        <f t="shared" si="106"/>
        <v>2.9900332225913574E-2</v>
      </c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</row>
    <row r="645" spans="1:32" s="20" customFormat="1" x14ac:dyDescent="0.35">
      <c r="A645" s="127" t="s">
        <v>14270</v>
      </c>
      <c r="B645" s="21" t="s">
        <v>14271</v>
      </c>
      <c r="C645" s="21">
        <v>6</v>
      </c>
      <c r="D645" s="20">
        <v>0.7</v>
      </c>
      <c r="E645" s="135">
        <v>40</v>
      </c>
      <c r="F645" s="106">
        <v>10.75</v>
      </c>
      <c r="G645" s="22" t="s">
        <v>14144</v>
      </c>
      <c r="H645" s="106">
        <f t="shared" si="99"/>
        <v>18.55</v>
      </c>
      <c r="I645" s="106">
        <f t="shared" si="100"/>
        <v>17.05</v>
      </c>
      <c r="J645" s="107">
        <f t="shared" si="101"/>
        <v>16.75</v>
      </c>
      <c r="L645" s="186">
        <f t="shared" si="102"/>
        <v>18.95</v>
      </c>
      <c r="M645" s="186">
        <f t="shared" si="103"/>
        <v>17.5</v>
      </c>
      <c r="N645" s="186">
        <f t="shared" si="104"/>
        <v>16.95</v>
      </c>
      <c r="O645"/>
      <c r="P645"/>
      <c r="Q645" s="133">
        <f t="shared" si="105"/>
        <v>0.39999999999999858</v>
      </c>
      <c r="R645" s="222">
        <f t="shared" si="106"/>
        <v>2.1563342318059221E-2</v>
      </c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</row>
    <row r="646" spans="1:32" s="20" customFormat="1" x14ac:dyDescent="0.35">
      <c r="A646" s="127" t="s">
        <v>4785</v>
      </c>
      <c r="B646" s="21" t="s">
        <v>4786</v>
      </c>
      <c r="C646" s="21">
        <v>6</v>
      </c>
      <c r="D646" s="20">
        <v>0.7</v>
      </c>
      <c r="E646" s="135">
        <v>38</v>
      </c>
      <c r="F646" s="106">
        <v>10.5</v>
      </c>
      <c r="G646" s="22" t="s">
        <v>14140</v>
      </c>
      <c r="H646" s="106">
        <f t="shared" si="99"/>
        <v>18.100000000000001</v>
      </c>
      <c r="I646" s="106">
        <f t="shared" si="100"/>
        <v>16.600000000000001</v>
      </c>
      <c r="J646" s="107">
        <f t="shared" si="101"/>
        <v>16.3</v>
      </c>
      <c r="L646" s="186">
        <f t="shared" si="102"/>
        <v>18.5</v>
      </c>
      <c r="M646" s="186">
        <f t="shared" si="103"/>
        <v>16.95</v>
      </c>
      <c r="N646" s="186">
        <f t="shared" si="104"/>
        <v>16.5</v>
      </c>
      <c r="O646"/>
      <c r="P646"/>
      <c r="Q646" s="133">
        <f t="shared" si="105"/>
        <v>0.39999999999999858</v>
      </c>
      <c r="R646" s="222">
        <f t="shared" si="106"/>
        <v>2.2099447513812074E-2</v>
      </c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</row>
    <row r="647" spans="1:32" s="20" customFormat="1" x14ac:dyDescent="0.35">
      <c r="A647" s="127" t="s">
        <v>4789</v>
      </c>
      <c r="B647" s="21" t="s">
        <v>4790</v>
      </c>
      <c r="C647" s="21">
        <v>6</v>
      </c>
      <c r="D647" s="20">
        <v>0.7</v>
      </c>
      <c r="E647" s="135">
        <v>38</v>
      </c>
      <c r="F647" s="106">
        <v>10.5</v>
      </c>
      <c r="G647" s="22" t="s">
        <v>14140</v>
      </c>
      <c r="H647" s="106">
        <f t="shared" si="99"/>
        <v>18.100000000000001</v>
      </c>
      <c r="I647" s="106">
        <f t="shared" si="100"/>
        <v>16.600000000000001</v>
      </c>
      <c r="J647" s="107">
        <f t="shared" si="101"/>
        <v>16.3</v>
      </c>
      <c r="L647" s="186">
        <f t="shared" si="102"/>
        <v>18.5</v>
      </c>
      <c r="M647" s="186">
        <f t="shared" si="103"/>
        <v>16.95</v>
      </c>
      <c r="N647" s="186">
        <f t="shared" si="104"/>
        <v>16.5</v>
      </c>
      <c r="O647"/>
      <c r="P647"/>
      <c r="Q647" s="133">
        <f t="shared" si="105"/>
        <v>0.39999999999999858</v>
      </c>
      <c r="R647" s="222">
        <f t="shared" si="106"/>
        <v>2.2099447513812074E-2</v>
      </c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</row>
    <row r="648" spans="1:32" s="20" customFormat="1" x14ac:dyDescent="0.35">
      <c r="A648" s="127" t="s">
        <v>14680</v>
      </c>
      <c r="B648" s="21" t="s">
        <v>14681</v>
      </c>
      <c r="C648" s="21">
        <v>6</v>
      </c>
      <c r="D648" s="20">
        <v>0.7</v>
      </c>
      <c r="E648" s="135">
        <v>41</v>
      </c>
      <c r="F648" s="106">
        <v>16.25</v>
      </c>
      <c r="G648" s="22" t="s">
        <v>14144</v>
      </c>
      <c r="H648" s="106">
        <f t="shared" si="99"/>
        <v>25.35</v>
      </c>
      <c r="I648" s="106">
        <f t="shared" si="100"/>
        <v>23.3</v>
      </c>
      <c r="J648" s="107">
        <f t="shared" si="101"/>
        <v>22.85</v>
      </c>
      <c r="L648" s="186">
        <f t="shared" si="102"/>
        <v>25.5</v>
      </c>
      <c r="M648" s="186">
        <f t="shared" si="103"/>
        <v>23.5</v>
      </c>
      <c r="N648" s="186">
        <f t="shared" si="104"/>
        <v>22.95</v>
      </c>
      <c r="O648"/>
      <c r="P648"/>
      <c r="Q648" s="133">
        <f t="shared" si="105"/>
        <v>0.14999999999999858</v>
      </c>
      <c r="R648" s="222">
        <f t="shared" si="106"/>
        <v>5.917159763313553E-3</v>
      </c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</row>
    <row r="649" spans="1:32" s="20" customFormat="1" x14ac:dyDescent="0.35">
      <c r="A649" s="127" t="s">
        <v>4793</v>
      </c>
      <c r="B649" s="21" t="s">
        <v>4794</v>
      </c>
      <c r="C649" s="21">
        <v>6</v>
      </c>
      <c r="D649" s="20">
        <v>0.7</v>
      </c>
      <c r="E649" s="135">
        <v>40</v>
      </c>
      <c r="F649" s="106">
        <v>14.4</v>
      </c>
      <c r="G649" s="22" t="s">
        <v>14144</v>
      </c>
      <c r="H649" s="106">
        <f t="shared" si="99"/>
        <v>23</v>
      </c>
      <c r="I649" s="106">
        <f t="shared" si="100"/>
        <v>21.150000000000002</v>
      </c>
      <c r="J649" s="107">
        <f t="shared" si="101"/>
        <v>20.75</v>
      </c>
      <c r="L649" s="186">
        <f t="shared" si="102"/>
        <v>23.5</v>
      </c>
      <c r="M649" s="186">
        <f t="shared" si="103"/>
        <v>21.5</v>
      </c>
      <c r="N649" s="186">
        <f t="shared" si="104"/>
        <v>20.95</v>
      </c>
      <c r="O649"/>
      <c r="P649"/>
      <c r="Q649" s="133">
        <f t="shared" si="105"/>
        <v>0.5</v>
      </c>
      <c r="R649" s="222">
        <f t="shared" si="106"/>
        <v>2.1739130434782608E-2</v>
      </c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</row>
    <row r="650" spans="1:32" s="20" customFormat="1" x14ac:dyDescent="0.35">
      <c r="A650" s="127" t="s">
        <v>14682</v>
      </c>
      <c r="B650" s="21" t="s">
        <v>14683</v>
      </c>
      <c r="C650" s="21">
        <v>6</v>
      </c>
      <c r="D650" s="20">
        <v>0.7</v>
      </c>
      <c r="E650" s="135">
        <v>25</v>
      </c>
      <c r="F650" s="106">
        <v>11.5</v>
      </c>
      <c r="G650" s="22" t="s">
        <v>14148</v>
      </c>
      <c r="H650" s="106">
        <f t="shared" si="99"/>
        <v>18.150000000000002</v>
      </c>
      <c r="I650" s="106">
        <f t="shared" si="100"/>
        <v>16.650000000000002</v>
      </c>
      <c r="J650" s="107">
        <f t="shared" si="101"/>
        <v>16.350000000000001</v>
      </c>
      <c r="L650" s="186">
        <f t="shared" si="102"/>
        <v>18.5</v>
      </c>
      <c r="M650" s="186">
        <f t="shared" si="103"/>
        <v>16.95</v>
      </c>
      <c r="N650" s="186">
        <f t="shared" si="104"/>
        <v>16.5</v>
      </c>
      <c r="O650"/>
      <c r="P650"/>
      <c r="Q650" s="133">
        <f t="shared" si="105"/>
        <v>0.34999999999999787</v>
      </c>
      <c r="R650" s="222">
        <f t="shared" si="106"/>
        <v>1.9283746556473708E-2</v>
      </c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</row>
    <row r="651" spans="1:32" s="20" customFormat="1" x14ac:dyDescent="0.35">
      <c r="A651" s="127" t="s">
        <v>4797</v>
      </c>
      <c r="B651" s="21" t="s">
        <v>4798</v>
      </c>
      <c r="C651" s="21">
        <v>6</v>
      </c>
      <c r="D651" s="20">
        <v>0.7</v>
      </c>
      <c r="E651" s="135">
        <v>42.1</v>
      </c>
      <c r="F651" s="106">
        <v>34.5</v>
      </c>
      <c r="G651" s="22" t="s">
        <v>14144</v>
      </c>
      <c r="H651" s="106">
        <f t="shared" si="99"/>
        <v>47.75</v>
      </c>
      <c r="I651" s="106">
        <f t="shared" si="100"/>
        <v>43.800000000000004</v>
      </c>
      <c r="J651" s="107">
        <f t="shared" si="101"/>
        <v>43.050000000000004</v>
      </c>
      <c r="L651" s="186">
        <f t="shared" si="102"/>
        <v>47.95</v>
      </c>
      <c r="M651" s="186">
        <f t="shared" si="103"/>
        <v>43.95</v>
      </c>
      <c r="N651" s="186">
        <f t="shared" si="104"/>
        <v>43.5</v>
      </c>
      <c r="O651"/>
      <c r="P651"/>
      <c r="Q651" s="133">
        <f t="shared" si="105"/>
        <v>0.20000000000000284</v>
      </c>
      <c r="R651" s="222">
        <f t="shared" si="106"/>
        <v>4.1884816753927296E-3</v>
      </c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</row>
    <row r="652" spans="1:32" s="20" customFormat="1" x14ac:dyDescent="0.35">
      <c r="A652" s="127" t="s">
        <v>4800</v>
      </c>
      <c r="B652" s="21" t="s">
        <v>4801</v>
      </c>
      <c r="C652" s="21">
        <v>6</v>
      </c>
      <c r="D652" s="20">
        <v>0.7</v>
      </c>
      <c r="E652" s="135">
        <v>43.4</v>
      </c>
      <c r="F652" s="106">
        <v>28.5</v>
      </c>
      <c r="G652" s="22" t="s">
        <v>14144</v>
      </c>
      <c r="H652" s="106">
        <f t="shared" ref="H652:H715" si="107">IF(B652="","",CEILING((F652+(10.3552*D652*E652)/100+1.5+0.05)*1.22,0.05))</f>
        <v>40.5</v>
      </c>
      <c r="I652" s="106">
        <f t="shared" ref="I652:I715" si="108">IF(B652="","",CEILING((F652+(10.3552*D652*E652)/100+1.5+0.05)*1.12,0.05))</f>
        <v>37.200000000000003</v>
      </c>
      <c r="J652" s="107">
        <f t="shared" ref="J652:J715" si="109">IF(B652="","",CEILING((F652+(10.3552*D652*E652)/100+1.5+0.05)*1.1,0.05))</f>
        <v>36.550000000000004</v>
      </c>
      <c r="L652" s="186">
        <f t="shared" si="102"/>
        <v>40.950000000000003</v>
      </c>
      <c r="M652" s="186">
        <f t="shared" si="103"/>
        <v>37.5</v>
      </c>
      <c r="N652" s="186">
        <f t="shared" si="104"/>
        <v>36.950000000000003</v>
      </c>
      <c r="O652"/>
      <c r="P652"/>
      <c r="Q652" s="133">
        <f t="shared" si="105"/>
        <v>0.45000000000000284</v>
      </c>
      <c r="R652" s="222">
        <f t="shared" si="106"/>
        <v>1.1111111111111181E-2</v>
      </c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</row>
    <row r="653" spans="1:32" s="20" customFormat="1" x14ac:dyDescent="0.35">
      <c r="A653" s="127" t="s">
        <v>4803</v>
      </c>
      <c r="B653" s="21" t="s">
        <v>4804</v>
      </c>
      <c r="C653" s="21">
        <v>6</v>
      </c>
      <c r="D653" s="20">
        <v>0.7</v>
      </c>
      <c r="E653" s="135">
        <v>40</v>
      </c>
      <c r="F653" s="106">
        <v>11.5</v>
      </c>
      <c r="G653" s="22" t="s">
        <v>14144</v>
      </c>
      <c r="H653" s="106">
        <f t="shared" si="107"/>
        <v>19.5</v>
      </c>
      <c r="I653" s="106">
        <f t="shared" si="108"/>
        <v>17.900000000000002</v>
      </c>
      <c r="J653" s="107">
        <f t="shared" si="109"/>
        <v>17.55</v>
      </c>
      <c r="L653" s="186">
        <f t="shared" si="102"/>
        <v>19.95</v>
      </c>
      <c r="M653" s="186">
        <f t="shared" si="103"/>
        <v>17.95</v>
      </c>
      <c r="N653" s="186">
        <f t="shared" si="104"/>
        <v>17.95</v>
      </c>
      <c r="O653"/>
      <c r="P653"/>
      <c r="Q653" s="133">
        <f t="shared" si="105"/>
        <v>0.44999999999999929</v>
      </c>
      <c r="R653" s="222">
        <f t="shared" si="106"/>
        <v>2.307692307692304E-2</v>
      </c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</row>
    <row r="654" spans="1:32" s="20" customFormat="1" x14ac:dyDescent="0.35">
      <c r="A654" s="127" t="s">
        <v>4811</v>
      </c>
      <c r="B654" s="21" t="s">
        <v>4812</v>
      </c>
      <c r="C654" s="21">
        <v>6</v>
      </c>
      <c r="D654" s="20">
        <v>0.7</v>
      </c>
      <c r="E654" s="135">
        <v>40</v>
      </c>
      <c r="F654" s="106">
        <v>22.5</v>
      </c>
      <c r="G654" s="22" t="s">
        <v>14144</v>
      </c>
      <c r="H654" s="106">
        <f t="shared" si="107"/>
        <v>32.9</v>
      </c>
      <c r="I654" s="106">
        <f t="shared" si="108"/>
        <v>30.200000000000003</v>
      </c>
      <c r="J654" s="107">
        <f t="shared" si="109"/>
        <v>29.650000000000002</v>
      </c>
      <c r="L654" s="186">
        <f t="shared" si="102"/>
        <v>32.950000000000003</v>
      </c>
      <c r="M654" s="186">
        <f t="shared" si="103"/>
        <v>30.5</v>
      </c>
      <c r="N654" s="186">
        <f t="shared" si="104"/>
        <v>29.95</v>
      </c>
      <c r="O654"/>
      <c r="P654"/>
      <c r="Q654" s="133">
        <f t="shared" si="105"/>
        <v>5.0000000000004263E-2</v>
      </c>
      <c r="R654" s="222">
        <f t="shared" si="106"/>
        <v>1.5197568389059047E-3</v>
      </c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</row>
    <row r="655" spans="1:32" s="20" customFormat="1" x14ac:dyDescent="0.35">
      <c r="A655" s="127" t="s">
        <v>14540</v>
      </c>
      <c r="B655" s="21" t="s">
        <v>4816</v>
      </c>
      <c r="C655" s="21">
        <v>12</v>
      </c>
      <c r="D655" s="20">
        <v>0.7</v>
      </c>
      <c r="E655" s="135">
        <v>47</v>
      </c>
      <c r="F655" s="106">
        <v>19.5</v>
      </c>
      <c r="G655" s="22" t="s">
        <v>14158</v>
      </c>
      <c r="H655" s="106">
        <f t="shared" si="107"/>
        <v>29.85</v>
      </c>
      <c r="I655" s="106">
        <f t="shared" si="108"/>
        <v>27.400000000000002</v>
      </c>
      <c r="J655" s="107">
        <f t="shared" si="109"/>
        <v>26.950000000000003</v>
      </c>
      <c r="L655" s="186">
        <f t="shared" si="102"/>
        <v>29.95</v>
      </c>
      <c r="M655" s="186">
        <f t="shared" si="103"/>
        <v>27.5</v>
      </c>
      <c r="N655" s="186">
        <f t="shared" si="104"/>
        <v>26.95</v>
      </c>
      <c r="O655"/>
      <c r="P655"/>
      <c r="Q655" s="133">
        <f t="shared" si="105"/>
        <v>9.9999999999997868E-2</v>
      </c>
      <c r="R655" s="222">
        <f t="shared" si="106"/>
        <v>3.3500837520937308E-3</v>
      </c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</row>
    <row r="656" spans="1:32" s="20" customFormat="1" x14ac:dyDescent="0.35">
      <c r="A656" s="127" t="s">
        <v>4819</v>
      </c>
      <c r="B656" s="21" t="s">
        <v>4820</v>
      </c>
      <c r="C656" s="21">
        <v>6</v>
      </c>
      <c r="D656" s="20">
        <v>0.7</v>
      </c>
      <c r="E656" s="135">
        <v>60.5</v>
      </c>
      <c r="F656" s="106">
        <v>64.5</v>
      </c>
      <c r="G656" s="22" t="s">
        <v>14158</v>
      </c>
      <c r="H656" s="106">
        <f t="shared" si="107"/>
        <v>85.95</v>
      </c>
      <c r="I656" s="106">
        <f t="shared" si="108"/>
        <v>78.900000000000006</v>
      </c>
      <c r="J656" s="107">
        <f t="shared" si="109"/>
        <v>77.5</v>
      </c>
      <c r="L656" s="186">
        <f t="shared" si="102"/>
        <v>85.95</v>
      </c>
      <c r="M656" s="186">
        <f t="shared" si="103"/>
        <v>78.95</v>
      </c>
      <c r="N656" s="186">
        <f t="shared" si="104"/>
        <v>77.95</v>
      </c>
      <c r="O656"/>
      <c r="P656"/>
      <c r="Q656" s="133">
        <f t="shared" si="105"/>
        <v>0</v>
      </c>
      <c r="R656" s="222">
        <f t="shared" si="106"/>
        <v>0</v>
      </c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</row>
    <row r="657" spans="1:32" s="20" customFormat="1" x14ac:dyDescent="0.35">
      <c r="A657" s="127" t="s">
        <v>4826</v>
      </c>
      <c r="B657" s="21" t="s">
        <v>4827</v>
      </c>
      <c r="C657" s="21">
        <v>6</v>
      </c>
      <c r="D657" s="20">
        <v>0.7</v>
      </c>
      <c r="E657" s="135">
        <v>47</v>
      </c>
      <c r="F657" s="106">
        <v>25.5</v>
      </c>
      <c r="G657" s="22" t="s">
        <v>14158</v>
      </c>
      <c r="H657" s="106">
        <f t="shared" si="107"/>
        <v>37.200000000000003</v>
      </c>
      <c r="I657" s="106">
        <f t="shared" si="108"/>
        <v>34.15</v>
      </c>
      <c r="J657" s="107">
        <f t="shared" si="109"/>
        <v>33.550000000000004</v>
      </c>
      <c r="L657" s="186">
        <f t="shared" si="102"/>
        <v>37.5</v>
      </c>
      <c r="M657" s="186">
        <f t="shared" si="103"/>
        <v>34.5</v>
      </c>
      <c r="N657" s="186">
        <f t="shared" si="104"/>
        <v>33.950000000000003</v>
      </c>
      <c r="O657"/>
      <c r="P657"/>
      <c r="Q657" s="133">
        <f t="shared" si="105"/>
        <v>0.29999999999999716</v>
      </c>
      <c r="R657" s="222">
        <f t="shared" si="106"/>
        <v>8.0645161290321815E-3</v>
      </c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</row>
    <row r="658" spans="1:32" s="20" customFormat="1" x14ac:dyDescent="0.35">
      <c r="A658" s="127" t="s">
        <v>14512</v>
      </c>
      <c r="B658" s="21" t="s">
        <v>14513</v>
      </c>
      <c r="C658" s="21">
        <v>2</v>
      </c>
      <c r="D658" s="20">
        <v>0.7</v>
      </c>
      <c r="E658" s="135">
        <v>45</v>
      </c>
      <c r="F658" s="106">
        <v>19.649999999999999</v>
      </c>
      <c r="G658" s="22" t="s">
        <v>14146</v>
      </c>
      <c r="H658" s="106">
        <f t="shared" si="107"/>
        <v>29.85</v>
      </c>
      <c r="I658" s="106">
        <f t="shared" si="108"/>
        <v>27.400000000000002</v>
      </c>
      <c r="J658" s="107">
        <f t="shared" si="109"/>
        <v>26.950000000000003</v>
      </c>
      <c r="L658" s="186">
        <f t="shared" si="102"/>
        <v>29.95</v>
      </c>
      <c r="M658" s="186">
        <f t="shared" si="103"/>
        <v>27.5</v>
      </c>
      <c r="N658" s="186">
        <f t="shared" si="104"/>
        <v>26.95</v>
      </c>
      <c r="O658"/>
      <c r="P658"/>
      <c r="Q658" s="133">
        <f t="shared" si="105"/>
        <v>9.9999999999997868E-2</v>
      </c>
      <c r="R658" s="222">
        <f t="shared" si="106"/>
        <v>3.3500837520937308E-3</v>
      </c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</row>
    <row r="659" spans="1:32" s="20" customFormat="1" x14ac:dyDescent="0.35">
      <c r="A659" s="127" t="s">
        <v>4847</v>
      </c>
      <c r="B659" s="21" t="s">
        <v>4848</v>
      </c>
      <c r="C659" s="21">
        <v>6</v>
      </c>
      <c r="D659" s="20">
        <v>0.7</v>
      </c>
      <c r="E659" s="135">
        <v>42</v>
      </c>
      <c r="F659" s="106">
        <v>17.25</v>
      </c>
      <c r="G659" s="22" t="s">
        <v>14146</v>
      </c>
      <c r="H659" s="106">
        <f t="shared" si="107"/>
        <v>26.700000000000003</v>
      </c>
      <c r="I659" s="106">
        <f t="shared" si="108"/>
        <v>24.5</v>
      </c>
      <c r="J659" s="107">
        <f t="shared" si="109"/>
        <v>24.05</v>
      </c>
      <c r="L659" s="186">
        <f t="shared" si="102"/>
        <v>26.95</v>
      </c>
      <c r="M659" s="186">
        <f t="shared" si="103"/>
        <v>24.95</v>
      </c>
      <c r="N659" s="186">
        <f t="shared" si="104"/>
        <v>24.5</v>
      </c>
      <c r="O659"/>
      <c r="P659"/>
      <c r="Q659" s="133">
        <f t="shared" si="105"/>
        <v>0.24999999999999645</v>
      </c>
      <c r="R659" s="222">
        <f t="shared" si="106"/>
        <v>9.3632958801496795E-3</v>
      </c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</row>
    <row r="660" spans="1:32" s="20" customFormat="1" x14ac:dyDescent="0.35">
      <c r="A660" s="127" t="s">
        <v>4851</v>
      </c>
      <c r="B660" s="21" t="s">
        <v>4852</v>
      </c>
      <c r="C660" s="21">
        <v>6</v>
      </c>
      <c r="D660" s="20">
        <v>0.5</v>
      </c>
      <c r="E660" s="135">
        <v>42</v>
      </c>
      <c r="F660" s="106">
        <v>13.5</v>
      </c>
      <c r="G660" s="22" t="s">
        <v>14146</v>
      </c>
      <c r="H660" s="106">
        <f t="shared" si="107"/>
        <v>21.05</v>
      </c>
      <c r="I660" s="106">
        <f t="shared" si="108"/>
        <v>19.3</v>
      </c>
      <c r="J660" s="107">
        <f t="shared" si="109"/>
        <v>18.95</v>
      </c>
      <c r="L660" s="186">
        <f t="shared" si="102"/>
        <v>21.5</v>
      </c>
      <c r="M660" s="186">
        <f t="shared" si="103"/>
        <v>19.5</v>
      </c>
      <c r="N660" s="186">
        <f t="shared" si="104"/>
        <v>18.95</v>
      </c>
      <c r="O660"/>
      <c r="P660"/>
      <c r="Q660" s="133">
        <f t="shared" si="105"/>
        <v>0.44999999999999929</v>
      </c>
      <c r="R660" s="222">
        <f t="shared" si="106"/>
        <v>2.1377672209026095E-2</v>
      </c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</row>
    <row r="661" spans="1:32" s="20" customFormat="1" x14ac:dyDescent="0.35">
      <c r="A661" s="127" t="s">
        <v>14514</v>
      </c>
      <c r="B661" s="21" t="s">
        <v>14515</v>
      </c>
      <c r="C661" s="21">
        <v>1</v>
      </c>
      <c r="D661" s="20">
        <v>1</v>
      </c>
      <c r="E661" s="135">
        <v>42</v>
      </c>
      <c r="F661" s="106">
        <v>37.5</v>
      </c>
      <c r="G661" s="22" t="s">
        <v>14152</v>
      </c>
      <c r="H661" s="106">
        <f t="shared" si="107"/>
        <v>52.95</v>
      </c>
      <c r="I661" s="106">
        <f t="shared" si="108"/>
        <v>48.650000000000006</v>
      </c>
      <c r="J661" s="107">
        <f t="shared" si="109"/>
        <v>47.75</v>
      </c>
      <c r="L661" s="186">
        <f t="shared" si="102"/>
        <v>52.95</v>
      </c>
      <c r="M661" s="186">
        <f t="shared" si="103"/>
        <v>48.95</v>
      </c>
      <c r="N661" s="186">
        <f t="shared" si="104"/>
        <v>47.95</v>
      </c>
      <c r="O661"/>
      <c r="P661"/>
      <c r="Q661" s="133">
        <f t="shared" si="105"/>
        <v>0</v>
      </c>
      <c r="R661" s="222">
        <f t="shared" si="106"/>
        <v>0</v>
      </c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</row>
    <row r="662" spans="1:32" s="20" customFormat="1" x14ac:dyDescent="0.35">
      <c r="A662" s="127" t="s">
        <v>4866</v>
      </c>
      <c r="B662" s="21" t="s">
        <v>4863</v>
      </c>
      <c r="C662" s="21">
        <v>6</v>
      </c>
      <c r="D662" s="20">
        <v>1</v>
      </c>
      <c r="E662" s="135">
        <v>18</v>
      </c>
      <c r="F662" s="106">
        <v>7.85</v>
      </c>
      <c r="G662" s="22" t="s">
        <v>14141</v>
      </c>
      <c r="H662" s="106">
        <f t="shared" si="107"/>
        <v>13.75</v>
      </c>
      <c r="I662" s="106">
        <f t="shared" si="108"/>
        <v>12.65</v>
      </c>
      <c r="J662" s="107">
        <f t="shared" si="109"/>
        <v>12.4</v>
      </c>
      <c r="L662" s="186">
        <f t="shared" si="102"/>
        <v>13.95</v>
      </c>
      <c r="M662" s="186">
        <f t="shared" si="103"/>
        <v>12.95</v>
      </c>
      <c r="N662" s="186">
        <f t="shared" si="104"/>
        <v>12.5</v>
      </c>
      <c r="O662"/>
      <c r="P662"/>
      <c r="Q662" s="133">
        <f t="shared" si="105"/>
        <v>0.19999999999999929</v>
      </c>
      <c r="R662" s="222">
        <f t="shared" si="106"/>
        <v>1.4545454545454493E-2</v>
      </c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</row>
    <row r="663" spans="1:32" s="20" customFormat="1" x14ac:dyDescent="0.35">
      <c r="A663" s="127" t="s">
        <v>14558</v>
      </c>
      <c r="B663" s="21" t="s">
        <v>4870</v>
      </c>
      <c r="C663" s="21">
        <v>6</v>
      </c>
      <c r="D663" s="20">
        <v>1.5</v>
      </c>
      <c r="E663" s="135">
        <v>37.5</v>
      </c>
      <c r="F663" s="106">
        <v>11.5</v>
      </c>
      <c r="G663" s="22" t="s">
        <v>14142</v>
      </c>
      <c r="H663" s="106">
        <f t="shared" si="107"/>
        <v>23.05</v>
      </c>
      <c r="I663" s="106">
        <f t="shared" si="108"/>
        <v>21.150000000000002</v>
      </c>
      <c r="J663" s="107">
        <f t="shared" si="109"/>
        <v>20.8</v>
      </c>
      <c r="L663" s="186">
        <f t="shared" si="102"/>
        <v>23.5</v>
      </c>
      <c r="M663" s="186">
        <f t="shared" si="103"/>
        <v>21.5</v>
      </c>
      <c r="N663" s="186">
        <f t="shared" si="104"/>
        <v>20.95</v>
      </c>
      <c r="O663"/>
      <c r="P663"/>
      <c r="Q663" s="133">
        <f t="shared" si="105"/>
        <v>0.44999999999999929</v>
      </c>
      <c r="R663" s="222">
        <f t="shared" si="106"/>
        <v>1.9522776572668082E-2</v>
      </c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</row>
    <row r="664" spans="1:32" s="20" customFormat="1" x14ac:dyDescent="0.35">
      <c r="A664" s="127" t="s">
        <v>4886</v>
      </c>
      <c r="B664" s="21" t="s">
        <v>4881</v>
      </c>
      <c r="C664" s="21">
        <v>6</v>
      </c>
      <c r="D664" s="20">
        <v>1</v>
      </c>
      <c r="E664" s="135">
        <v>40</v>
      </c>
      <c r="F664" s="106">
        <v>3.95</v>
      </c>
      <c r="G664" s="22" t="s">
        <v>14142</v>
      </c>
      <c r="H664" s="106">
        <f t="shared" si="107"/>
        <v>11.8</v>
      </c>
      <c r="I664" s="106">
        <f t="shared" si="108"/>
        <v>10.8</v>
      </c>
      <c r="J664" s="107">
        <f t="shared" si="109"/>
        <v>10.65</v>
      </c>
      <c r="L664" s="186">
        <f t="shared" si="102"/>
        <v>11.95</v>
      </c>
      <c r="M664" s="186">
        <f t="shared" si="103"/>
        <v>10.95</v>
      </c>
      <c r="N664" s="186">
        <f t="shared" si="104"/>
        <v>10.95</v>
      </c>
      <c r="O664"/>
      <c r="P664"/>
      <c r="Q664" s="133">
        <f t="shared" si="105"/>
        <v>0.14999999999999858</v>
      </c>
      <c r="R664" s="222">
        <f t="shared" si="106"/>
        <v>1.271186440677954E-2</v>
      </c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</row>
    <row r="665" spans="1:32" s="20" customFormat="1" x14ac:dyDescent="0.35">
      <c r="A665" s="127" t="s">
        <v>4889</v>
      </c>
      <c r="B665" s="21" t="s">
        <v>4890</v>
      </c>
      <c r="C665" s="21">
        <v>6</v>
      </c>
      <c r="D665" s="20">
        <v>0.7</v>
      </c>
      <c r="E665" s="135">
        <v>40</v>
      </c>
      <c r="F665" s="106">
        <v>5</v>
      </c>
      <c r="G665" s="22" t="s">
        <v>14142</v>
      </c>
      <c r="H665" s="106">
        <f t="shared" si="107"/>
        <v>11.55</v>
      </c>
      <c r="I665" s="106">
        <f t="shared" si="108"/>
        <v>10.600000000000001</v>
      </c>
      <c r="J665" s="107">
        <f t="shared" si="109"/>
        <v>10.4</v>
      </c>
      <c r="L665" s="186">
        <f t="shared" si="102"/>
        <v>11.95</v>
      </c>
      <c r="M665" s="186">
        <f t="shared" si="103"/>
        <v>10.95</v>
      </c>
      <c r="N665" s="186">
        <f t="shared" si="104"/>
        <v>10.5</v>
      </c>
      <c r="O665"/>
      <c r="P665"/>
      <c r="Q665" s="133">
        <f t="shared" si="105"/>
        <v>0.39999999999999858</v>
      </c>
      <c r="R665" s="222">
        <f t="shared" si="106"/>
        <v>3.4632034632034507E-2</v>
      </c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</row>
    <row r="666" spans="1:32" s="20" customFormat="1" x14ac:dyDescent="0.35">
      <c r="A666" s="127" t="s">
        <v>4904</v>
      </c>
      <c r="B666" s="21" t="s">
        <v>4905</v>
      </c>
      <c r="C666" s="21">
        <v>6</v>
      </c>
      <c r="D666" s="20">
        <v>0.7</v>
      </c>
      <c r="E666" s="135">
        <v>37.5</v>
      </c>
      <c r="F666" s="106">
        <v>3.95</v>
      </c>
      <c r="G666" s="22" t="s">
        <v>14160</v>
      </c>
      <c r="H666" s="106">
        <f t="shared" si="107"/>
        <v>10.050000000000001</v>
      </c>
      <c r="I666" s="106">
        <f t="shared" si="108"/>
        <v>9.25</v>
      </c>
      <c r="J666" s="107">
        <f t="shared" si="109"/>
        <v>9.0500000000000007</v>
      </c>
      <c r="L666" s="186">
        <f t="shared" si="102"/>
        <v>10.5</v>
      </c>
      <c r="M666" s="186">
        <f t="shared" si="103"/>
        <v>9.5</v>
      </c>
      <c r="N666" s="186">
        <f t="shared" si="104"/>
        <v>9.5</v>
      </c>
      <c r="O666"/>
      <c r="P666"/>
      <c r="Q666" s="133">
        <f t="shared" si="105"/>
        <v>0.44999999999999929</v>
      </c>
      <c r="R666" s="222">
        <f t="shared" si="106"/>
        <v>4.4776119402985003E-2</v>
      </c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</row>
    <row r="667" spans="1:32" s="20" customFormat="1" x14ac:dyDescent="0.35">
      <c r="A667" s="127" t="s">
        <v>4908</v>
      </c>
      <c r="B667" s="21" t="s">
        <v>4909</v>
      </c>
      <c r="C667" s="21">
        <v>6</v>
      </c>
      <c r="D667" s="20">
        <v>0.7</v>
      </c>
      <c r="E667" s="135">
        <v>43</v>
      </c>
      <c r="F667" s="106">
        <v>18.5</v>
      </c>
      <c r="G667" s="22" t="s">
        <v>14146</v>
      </c>
      <c r="H667" s="106">
        <f t="shared" si="107"/>
        <v>28.3</v>
      </c>
      <c r="I667" s="106">
        <f t="shared" si="108"/>
        <v>25.950000000000003</v>
      </c>
      <c r="J667" s="107">
        <f t="shared" si="109"/>
        <v>25.5</v>
      </c>
      <c r="L667" s="186">
        <f t="shared" si="102"/>
        <v>28.5</v>
      </c>
      <c r="M667" s="186">
        <f t="shared" si="103"/>
        <v>25.95</v>
      </c>
      <c r="N667" s="186">
        <f t="shared" si="104"/>
        <v>25.95</v>
      </c>
      <c r="O667"/>
      <c r="P667"/>
      <c r="Q667" s="133">
        <f t="shared" si="105"/>
        <v>0.19999999999999929</v>
      </c>
      <c r="R667" s="222">
        <f t="shared" si="106"/>
        <v>7.0671378091872539E-3</v>
      </c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</row>
    <row r="668" spans="1:32" s="20" customFormat="1" x14ac:dyDescent="0.35">
      <c r="A668" s="127" t="s">
        <v>4911</v>
      </c>
      <c r="B668" s="21" t="s">
        <v>4912</v>
      </c>
      <c r="C668" s="21">
        <v>6</v>
      </c>
      <c r="D668" s="20">
        <v>0.7</v>
      </c>
      <c r="E668" s="135">
        <v>43</v>
      </c>
      <c r="F668" s="106">
        <v>18.5</v>
      </c>
      <c r="G668" s="22" t="s">
        <v>14146</v>
      </c>
      <c r="H668" s="106">
        <f t="shared" si="107"/>
        <v>28.3</v>
      </c>
      <c r="I668" s="106">
        <f t="shared" si="108"/>
        <v>25.950000000000003</v>
      </c>
      <c r="J668" s="107">
        <f t="shared" si="109"/>
        <v>25.5</v>
      </c>
      <c r="L668" s="186">
        <f t="shared" si="102"/>
        <v>28.5</v>
      </c>
      <c r="M668" s="186">
        <f t="shared" si="103"/>
        <v>25.95</v>
      </c>
      <c r="N668" s="186">
        <f t="shared" si="104"/>
        <v>25.95</v>
      </c>
      <c r="O668"/>
      <c r="P668"/>
      <c r="Q668" s="133">
        <f t="shared" si="105"/>
        <v>0.19999999999999929</v>
      </c>
      <c r="R668" s="222">
        <f t="shared" si="106"/>
        <v>7.0671378091872539E-3</v>
      </c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</row>
    <row r="669" spans="1:32" s="20" customFormat="1" x14ac:dyDescent="0.35">
      <c r="A669" s="127" t="s">
        <v>4915</v>
      </c>
      <c r="B669" s="21" t="s">
        <v>4916</v>
      </c>
      <c r="C669" s="21">
        <v>6</v>
      </c>
      <c r="D669" s="20">
        <v>0.7</v>
      </c>
      <c r="E669" s="135">
        <v>43</v>
      </c>
      <c r="F669" s="106">
        <v>18.5</v>
      </c>
      <c r="G669" s="22" t="s">
        <v>14146</v>
      </c>
      <c r="H669" s="106">
        <f t="shared" si="107"/>
        <v>28.3</v>
      </c>
      <c r="I669" s="106">
        <f t="shared" si="108"/>
        <v>25.950000000000003</v>
      </c>
      <c r="J669" s="107">
        <f t="shared" si="109"/>
        <v>25.5</v>
      </c>
      <c r="L669" s="186">
        <f t="shared" si="102"/>
        <v>28.5</v>
      </c>
      <c r="M669" s="186">
        <f t="shared" si="103"/>
        <v>25.95</v>
      </c>
      <c r="N669" s="186">
        <f t="shared" si="104"/>
        <v>25.95</v>
      </c>
      <c r="O669"/>
      <c r="P669"/>
      <c r="Q669" s="133">
        <f t="shared" si="105"/>
        <v>0.19999999999999929</v>
      </c>
      <c r="R669" s="222">
        <f t="shared" si="106"/>
        <v>7.0671378091872539E-3</v>
      </c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</row>
    <row r="670" spans="1:32" s="20" customFormat="1" x14ac:dyDescent="0.35">
      <c r="A670" s="127" t="s">
        <v>4919</v>
      </c>
      <c r="B670" s="21" t="s">
        <v>4920</v>
      </c>
      <c r="C670" s="21">
        <v>6</v>
      </c>
      <c r="D670" s="20">
        <v>0.7</v>
      </c>
      <c r="E670" s="135">
        <v>45</v>
      </c>
      <c r="F670" s="106">
        <v>18.5</v>
      </c>
      <c r="G670" s="22" t="s">
        <v>14146</v>
      </c>
      <c r="H670" s="106">
        <f t="shared" si="107"/>
        <v>28.450000000000003</v>
      </c>
      <c r="I670" s="106">
        <f t="shared" si="108"/>
        <v>26.150000000000002</v>
      </c>
      <c r="J670" s="107">
        <f t="shared" si="109"/>
        <v>25.650000000000002</v>
      </c>
      <c r="L670" s="186">
        <f t="shared" si="102"/>
        <v>28.5</v>
      </c>
      <c r="M670" s="186">
        <f t="shared" si="103"/>
        <v>26.5</v>
      </c>
      <c r="N670" s="186">
        <f t="shared" si="104"/>
        <v>25.95</v>
      </c>
      <c r="O670"/>
      <c r="P670"/>
      <c r="Q670" s="133">
        <f t="shared" si="105"/>
        <v>4.9999999999997158E-2</v>
      </c>
      <c r="R670" s="222">
        <f t="shared" si="106"/>
        <v>1.7574692442881249E-3</v>
      </c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</row>
    <row r="671" spans="1:32" s="20" customFormat="1" x14ac:dyDescent="0.35">
      <c r="A671" s="127" t="s">
        <v>4938</v>
      </c>
      <c r="B671" s="21" t="s">
        <v>4939</v>
      </c>
      <c r="C671" s="21">
        <v>35</v>
      </c>
      <c r="D671" s="20">
        <v>0.05</v>
      </c>
      <c r="E671" s="135">
        <v>38</v>
      </c>
      <c r="F671" s="106">
        <v>3.65</v>
      </c>
      <c r="G671" s="22" t="s">
        <v>14141</v>
      </c>
      <c r="H671" s="106">
        <f t="shared" si="107"/>
        <v>6.6000000000000005</v>
      </c>
      <c r="I671" s="106">
        <f t="shared" si="108"/>
        <v>6.0500000000000007</v>
      </c>
      <c r="J671" s="107">
        <f t="shared" si="109"/>
        <v>5.95</v>
      </c>
      <c r="L671" s="186">
        <f t="shared" si="102"/>
        <v>6.95</v>
      </c>
      <c r="M671" s="186">
        <f t="shared" si="103"/>
        <v>6.5</v>
      </c>
      <c r="N671" s="186">
        <f t="shared" si="104"/>
        <v>5.95</v>
      </c>
      <c r="O671"/>
      <c r="P671"/>
      <c r="Q671" s="133">
        <f t="shared" si="105"/>
        <v>0.34999999999999964</v>
      </c>
      <c r="R671" s="222">
        <f t="shared" si="106"/>
        <v>5.3030303030302969E-2</v>
      </c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</row>
    <row r="672" spans="1:32" s="20" customFormat="1" x14ac:dyDescent="0.35">
      <c r="A672" s="127" t="s">
        <v>4949</v>
      </c>
      <c r="B672" s="21" t="s">
        <v>4946</v>
      </c>
      <c r="C672" s="21">
        <v>9</v>
      </c>
      <c r="D672" s="20">
        <v>0.5</v>
      </c>
      <c r="E672" s="135">
        <v>40</v>
      </c>
      <c r="F672" s="106">
        <v>14.45</v>
      </c>
      <c r="G672" s="22" t="s">
        <v>14142</v>
      </c>
      <c r="H672" s="106">
        <f t="shared" si="107"/>
        <v>22.05</v>
      </c>
      <c r="I672" s="106">
        <f t="shared" si="108"/>
        <v>20.25</v>
      </c>
      <c r="J672" s="107">
        <f t="shared" si="109"/>
        <v>19.900000000000002</v>
      </c>
      <c r="L672" s="186">
        <f t="shared" si="102"/>
        <v>22.5</v>
      </c>
      <c r="M672" s="186">
        <f t="shared" si="103"/>
        <v>20.5</v>
      </c>
      <c r="N672" s="186">
        <f t="shared" si="104"/>
        <v>19.95</v>
      </c>
      <c r="O672"/>
      <c r="P672"/>
      <c r="Q672" s="133">
        <f t="shared" si="105"/>
        <v>0.44999999999999929</v>
      </c>
      <c r="R672" s="222">
        <f t="shared" si="106"/>
        <v>2.040816326530609E-2</v>
      </c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</row>
    <row r="673" spans="1:32" s="20" customFormat="1" x14ac:dyDescent="0.35">
      <c r="A673" s="127" t="s">
        <v>4955</v>
      </c>
      <c r="B673" s="21" t="s">
        <v>4952</v>
      </c>
      <c r="C673" s="21">
        <v>6</v>
      </c>
      <c r="D673" s="20">
        <v>0.7</v>
      </c>
      <c r="E673" s="135">
        <v>43</v>
      </c>
      <c r="F673" s="106">
        <v>8.85</v>
      </c>
      <c r="G673" s="22" t="s">
        <v>14158</v>
      </c>
      <c r="H673" s="106">
        <f t="shared" si="107"/>
        <v>16.5</v>
      </c>
      <c r="I673" s="106">
        <f t="shared" si="108"/>
        <v>15.15</v>
      </c>
      <c r="J673" s="107">
        <f t="shared" si="109"/>
        <v>14.9</v>
      </c>
      <c r="L673" s="186">
        <f t="shared" si="102"/>
        <v>16.95</v>
      </c>
      <c r="M673" s="186">
        <f t="shared" si="103"/>
        <v>15.5</v>
      </c>
      <c r="N673" s="186">
        <f t="shared" si="104"/>
        <v>14.95</v>
      </c>
      <c r="O673"/>
      <c r="P673"/>
      <c r="Q673" s="133">
        <f t="shared" si="105"/>
        <v>0.44999999999999929</v>
      </c>
      <c r="R673" s="222">
        <f t="shared" si="106"/>
        <v>2.727272727272723E-2</v>
      </c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</row>
    <row r="674" spans="1:32" s="20" customFormat="1" x14ac:dyDescent="0.35">
      <c r="A674" s="127" t="s">
        <v>4964</v>
      </c>
      <c r="B674" s="21" t="s">
        <v>4965</v>
      </c>
      <c r="C674" s="21">
        <v>6</v>
      </c>
      <c r="D674" s="20">
        <v>0.7</v>
      </c>
      <c r="E674" s="135">
        <v>49.5</v>
      </c>
      <c r="F674" s="106">
        <v>11.75</v>
      </c>
      <c r="G674" s="22" t="s">
        <v>14158</v>
      </c>
      <c r="H674" s="106">
        <f t="shared" si="107"/>
        <v>20.650000000000002</v>
      </c>
      <c r="I674" s="106">
        <f t="shared" si="108"/>
        <v>18.95</v>
      </c>
      <c r="J674" s="107">
        <f t="shared" si="109"/>
        <v>18.600000000000001</v>
      </c>
      <c r="L674" s="186">
        <f t="shared" si="102"/>
        <v>20.95</v>
      </c>
      <c r="M674" s="186">
        <f t="shared" si="103"/>
        <v>18.95</v>
      </c>
      <c r="N674" s="186">
        <f t="shared" si="104"/>
        <v>18.95</v>
      </c>
      <c r="O674"/>
      <c r="P674"/>
      <c r="Q674" s="133">
        <f t="shared" si="105"/>
        <v>0.29999999999999716</v>
      </c>
      <c r="R674" s="222">
        <f t="shared" si="106"/>
        <v>1.4527845036319473E-2</v>
      </c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</row>
    <row r="675" spans="1:32" s="20" customFormat="1" x14ac:dyDescent="0.35">
      <c r="A675" s="127" t="s">
        <v>4968</v>
      </c>
      <c r="B675" s="21" t="s">
        <v>4969</v>
      </c>
      <c r="C675" s="21">
        <v>6</v>
      </c>
      <c r="D675" s="20">
        <v>0.7</v>
      </c>
      <c r="E675" s="135">
        <v>40</v>
      </c>
      <c r="F675" s="106">
        <v>9.5</v>
      </c>
      <c r="G675" s="22" t="s">
        <v>14158</v>
      </c>
      <c r="H675" s="106">
        <f t="shared" si="107"/>
        <v>17.05</v>
      </c>
      <c r="I675" s="106">
        <f t="shared" si="108"/>
        <v>15.65</v>
      </c>
      <c r="J675" s="107">
        <f t="shared" si="109"/>
        <v>15.350000000000001</v>
      </c>
      <c r="L675" s="186">
        <f t="shared" si="102"/>
        <v>17.5</v>
      </c>
      <c r="M675" s="186">
        <f t="shared" si="103"/>
        <v>15.95</v>
      </c>
      <c r="N675" s="186">
        <f t="shared" si="104"/>
        <v>15.5</v>
      </c>
      <c r="O675"/>
      <c r="P675"/>
      <c r="Q675" s="133">
        <f t="shared" si="105"/>
        <v>0.44999999999999929</v>
      </c>
      <c r="R675" s="222">
        <f t="shared" si="106"/>
        <v>2.63929618768328E-2</v>
      </c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</row>
    <row r="676" spans="1:32" s="20" customFormat="1" x14ac:dyDescent="0.35">
      <c r="A676" s="127" t="s">
        <v>4972</v>
      </c>
      <c r="B676" s="21" t="s">
        <v>4973</v>
      </c>
      <c r="C676" s="21">
        <v>6</v>
      </c>
      <c r="D676" s="20">
        <v>0.7</v>
      </c>
      <c r="E676" s="135">
        <v>45</v>
      </c>
      <c r="F676" s="106">
        <v>10.15</v>
      </c>
      <c r="G676" s="22" t="s">
        <v>14158</v>
      </c>
      <c r="H676" s="106">
        <f t="shared" si="107"/>
        <v>18.3</v>
      </c>
      <c r="I676" s="106">
        <f t="shared" si="108"/>
        <v>16.8</v>
      </c>
      <c r="J676" s="107">
        <f t="shared" si="109"/>
        <v>16.5</v>
      </c>
      <c r="L676" s="186">
        <f t="shared" si="102"/>
        <v>18.5</v>
      </c>
      <c r="M676" s="186">
        <f t="shared" si="103"/>
        <v>16.95</v>
      </c>
      <c r="N676" s="186">
        <f t="shared" si="104"/>
        <v>16.95</v>
      </c>
      <c r="O676"/>
      <c r="P676"/>
      <c r="Q676" s="133">
        <f t="shared" si="105"/>
        <v>0.19999999999999929</v>
      </c>
      <c r="R676" s="222">
        <f t="shared" si="106"/>
        <v>1.092896174863384E-2</v>
      </c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</row>
    <row r="677" spans="1:32" s="20" customFormat="1" x14ac:dyDescent="0.35">
      <c r="A677" s="127" t="s">
        <v>4978</v>
      </c>
      <c r="B677" s="21" t="s">
        <v>4979</v>
      </c>
      <c r="C677" s="21">
        <v>6</v>
      </c>
      <c r="D677" s="20">
        <v>0.7</v>
      </c>
      <c r="E677" s="135">
        <v>40.200000000000003</v>
      </c>
      <c r="F677" s="106">
        <v>36.5</v>
      </c>
      <c r="G677" s="22" t="s">
        <v>14164</v>
      </c>
      <c r="H677" s="106">
        <f t="shared" si="107"/>
        <v>50</v>
      </c>
      <c r="I677" s="106">
        <f t="shared" si="108"/>
        <v>45.900000000000006</v>
      </c>
      <c r="J677" s="107">
        <f t="shared" si="109"/>
        <v>45.1</v>
      </c>
      <c r="L677" s="186">
        <f t="shared" si="102"/>
        <v>50.5</v>
      </c>
      <c r="M677" s="186">
        <f t="shared" si="103"/>
        <v>45.95</v>
      </c>
      <c r="N677" s="186">
        <f t="shared" si="104"/>
        <v>45.5</v>
      </c>
      <c r="O677"/>
      <c r="P677"/>
      <c r="Q677" s="133">
        <f t="shared" si="105"/>
        <v>0.5</v>
      </c>
      <c r="R677" s="222">
        <f t="shared" si="106"/>
        <v>0.01</v>
      </c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</row>
    <row r="678" spans="1:32" s="20" customFormat="1" x14ac:dyDescent="0.35">
      <c r="A678" s="127" t="s">
        <v>4982</v>
      </c>
      <c r="B678" s="21" t="s">
        <v>4983</v>
      </c>
      <c r="C678" s="21">
        <v>1</v>
      </c>
      <c r="D678" s="20">
        <v>1.5</v>
      </c>
      <c r="E678" s="135">
        <v>40.6</v>
      </c>
      <c r="F678" s="106">
        <v>72.5</v>
      </c>
      <c r="G678" s="22" t="s">
        <v>14146</v>
      </c>
      <c r="H678" s="106">
        <f t="shared" si="107"/>
        <v>98.050000000000011</v>
      </c>
      <c r="I678" s="106">
        <f t="shared" si="108"/>
        <v>90</v>
      </c>
      <c r="J678" s="107">
        <f t="shared" si="109"/>
        <v>88.4</v>
      </c>
      <c r="L678" s="186">
        <f t="shared" si="102"/>
        <v>98.5</v>
      </c>
      <c r="M678" s="186">
        <f t="shared" si="103"/>
        <v>90.5</v>
      </c>
      <c r="N678" s="186">
        <f t="shared" si="104"/>
        <v>88.5</v>
      </c>
      <c r="O678"/>
      <c r="P678"/>
      <c r="Q678" s="133">
        <f t="shared" si="105"/>
        <v>0.44999999999998863</v>
      </c>
      <c r="R678" s="222">
        <f t="shared" si="106"/>
        <v>4.5894951555327749E-3</v>
      </c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</row>
    <row r="679" spans="1:32" s="20" customFormat="1" x14ac:dyDescent="0.35">
      <c r="A679" s="127" t="s">
        <v>4985</v>
      </c>
      <c r="B679" s="21" t="s">
        <v>4986</v>
      </c>
      <c r="C679" s="21">
        <v>6</v>
      </c>
      <c r="D679" s="20">
        <v>0.7</v>
      </c>
      <c r="E679" s="135">
        <v>40.6</v>
      </c>
      <c r="F679" s="106">
        <v>36.5</v>
      </c>
      <c r="G679" s="22" t="s">
        <v>14146</v>
      </c>
      <c r="H679" s="106">
        <f t="shared" si="107"/>
        <v>50.050000000000004</v>
      </c>
      <c r="I679" s="106">
        <f t="shared" si="108"/>
        <v>45.95</v>
      </c>
      <c r="J679" s="107">
        <f t="shared" si="109"/>
        <v>45.1</v>
      </c>
      <c r="L679" s="186">
        <f t="shared" si="102"/>
        <v>50.5</v>
      </c>
      <c r="M679" s="186">
        <f t="shared" si="103"/>
        <v>45.95</v>
      </c>
      <c r="N679" s="186">
        <f t="shared" si="104"/>
        <v>45.5</v>
      </c>
      <c r="O679"/>
      <c r="P679"/>
      <c r="Q679" s="133">
        <f t="shared" si="105"/>
        <v>0.44999999999999574</v>
      </c>
      <c r="R679" s="222">
        <f t="shared" si="106"/>
        <v>8.9910089910089051E-3</v>
      </c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</row>
    <row r="680" spans="1:32" s="20" customFormat="1" x14ac:dyDescent="0.35">
      <c r="A680" s="127" t="s">
        <v>4989</v>
      </c>
      <c r="B680" s="21" t="s">
        <v>4990</v>
      </c>
      <c r="C680" s="21">
        <v>12</v>
      </c>
      <c r="D680" s="20">
        <v>0.05</v>
      </c>
      <c r="E680" s="135">
        <v>40.6</v>
      </c>
      <c r="F680" s="106">
        <v>5.95</v>
      </c>
      <c r="G680" s="22" t="s">
        <v>14164</v>
      </c>
      <c r="H680" s="106">
        <f t="shared" si="107"/>
        <v>9.4500000000000011</v>
      </c>
      <c r="I680" s="106">
        <f t="shared" si="108"/>
        <v>8.65</v>
      </c>
      <c r="J680" s="107">
        <f t="shared" si="109"/>
        <v>8.5</v>
      </c>
      <c r="L680" s="186">
        <f t="shared" si="102"/>
        <v>9.5</v>
      </c>
      <c r="M680" s="186">
        <f t="shared" si="103"/>
        <v>8.9499999999999993</v>
      </c>
      <c r="N680" s="186">
        <f t="shared" si="104"/>
        <v>8.9499999999999993</v>
      </c>
      <c r="O680"/>
      <c r="P680"/>
      <c r="Q680" s="133">
        <f t="shared" si="105"/>
        <v>4.9999999999998934E-2</v>
      </c>
      <c r="R680" s="222">
        <f t="shared" si="106"/>
        <v>5.291005291005178E-3</v>
      </c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</row>
    <row r="681" spans="1:32" s="20" customFormat="1" x14ac:dyDescent="0.35">
      <c r="A681" s="127" t="s">
        <v>4996</v>
      </c>
      <c r="B681" s="21" t="s">
        <v>4997</v>
      </c>
      <c r="C681" s="21">
        <v>6</v>
      </c>
      <c r="D681" s="20">
        <v>0.7</v>
      </c>
      <c r="E681" s="135">
        <v>41.3</v>
      </c>
      <c r="F681" s="106">
        <v>35.5</v>
      </c>
      <c r="G681" s="22" t="s">
        <v>14144</v>
      </c>
      <c r="H681" s="106">
        <f t="shared" si="107"/>
        <v>48.900000000000006</v>
      </c>
      <c r="I681" s="106">
        <f t="shared" si="108"/>
        <v>44.85</v>
      </c>
      <c r="J681" s="107">
        <f t="shared" si="109"/>
        <v>44.050000000000004</v>
      </c>
      <c r="L681" s="186">
        <f t="shared" si="102"/>
        <v>48.95</v>
      </c>
      <c r="M681" s="186">
        <f t="shared" si="103"/>
        <v>44.95</v>
      </c>
      <c r="N681" s="186">
        <f t="shared" si="104"/>
        <v>44.5</v>
      </c>
      <c r="O681"/>
      <c r="P681"/>
      <c r="Q681" s="133">
        <f t="shared" si="105"/>
        <v>4.9999999999997158E-2</v>
      </c>
      <c r="R681" s="222">
        <f t="shared" si="106"/>
        <v>1.0224948875255041E-3</v>
      </c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</row>
    <row r="682" spans="1:32" s="20" customFormat="1" x14ac:dyDescent="0.35">
      <c r="A682" s="127" t="s">
        <v>5020</v>
      </c>
      <c r="B682" s="21" t="s">
        <v>5017</v>
      </c>
      <c r="C682" s="21">
        <v>12</v>
      </c>
      <c r="D682" s="20">
        <v>1</v>
      </c>
      <c r="E682" s="135">
        <v>40</v>
      </c>
      <c r="F682" s="106">
        <v>10.9</v>
      </c>
      <c r="G682" s="22" t="s">
        <v>14150</v>
      </c>
      <c r="H682" s="106">
        <f t="shared" si="107"/>
        <v>20.25</v>
      </c>
      <c r="I682" s="106">
        <f t="shared" si="108"/>
        <v>18.600000000000001</v>
      </c>
      <c r="J682" s="107">
        <f t="shared" si="109"/>
        <v>18.3</v>
      </c>
      <c r="L682" s="186">
        <f t="shared" si="102"/>
        <v>20.5</v>
      </c>
      <c r="M682" s="186">
        <f t="shared" si="103"/>
        <v>18.95</v>
      </c>
      <c r="N682" s="186">
        <f t="shared" si="104"/>
        <v>18.5</v>
      </c>
      <c r="O682"/>
      <c r="P682"/>
      <c r="Q682" s="133">
        <f t="shared" si="105"/>
        <v>0.25</v>
      </c>
      <c r="R682" s="222">
        <f t="shared" si="106"/>
        <v>1.2345679012345678E-2</v>
      </c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</row>
    <row r="683" spans="1:32" s="20" customFormat="1" x14ac:dyDescent="0.35">
      <c r="A683" s="127" t="s">
        <v>5053</v>
      </c>
      <c r="B683" s="21" t="s">
        <v>5054</v>
      </c>
      <c r="C683" s="21">
        <v>6</v>
      </c>
      <c r="D683" s="20">
        <v>0.7</v>
      </c>
      <c r="E683" s="135">
        <v>43</v>
      </c>
      <c r="F683" s="106">
        <v>11.25</v>
      </c>
      <c r="G683" s="22" t="s">
        <v>14150</v>
      </c>
      <c r="H683" s="106">
        <f t="shared" si="107"/>
        <v>19.450000000000003</v>
      </c>
      <c r="I683" s="106">
        <f t="shared" si="108"/>
        <v>17.850000000000001</v>
      </c>
      <c r="J683" s="107">
        <f t="shared" si="109"/>
        <v>17.55</v>
      </c>
      <c r="L683" s="186">
        <f t="shared" si="102"/>
        <v>19.5</v>
      </c>
      <c r="M683" s="186">
        <f t="shared" si="103"/>
        <v>17.95</v>
      </c>
      <c r="N683" s="186">
        <f t="shared" si="104"/>
        <v>17.95</v>
      </c>
      <c r="O683"/>
      <c r="P683"/>
      <c r="Q683" s="133">
        <f t="shared" si="105"/>
        <v>4.9999999999997158E-2</v>
      </c>
      <c r="R683" s="222">
        <f t="shared" si="106"/>
        <v>2.5706940874034526E-3</v>
      </c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</row>
    <row r="684" spans="1:32" s="20" customFormat="1" x14ac:dyDescent="0.35">
      <c r="A684" s="127" t="s">
        <v>5085</v>
      </c>
      <c r="B684" s="21" t="s">
        <v>5086</v>
      </c>
      <c r="C684" s="21">
        <v>6</v>
      </c>
      <c r="D684" s="20">
        <v>0.7</v>
      </c>
      <c r="E684" s="135">
        <v>40</v>
      </c>
      <c r="F684" s="106">
        <v>26.15</v>
      </c>
      <c r="G684" s="22" t="s">
        <v>14145</v>
      </c>
      <c r="H684" s="106">
        <f t="shared" si="107"/>
        <v>37.35</v>
      </c>
      <c r="I684" s="106">
        <f t="shared" si="108"/>
        <v>34.300000000000004</v>
      </c>
      <c r="J684" s="107">
        <f t="shared" si="109"/>
        <v>33.700000000000003</v>
      </c>
      <c r="L684" s="186">
        <f t="shared" si="102"/>
        <v>37.5</v>
      </c>
      <c r="M684" s="186">
        <f t="shared" si="103"/>
        <v>34.5</v>
      </c>
      <c r="N684" s="186">
        <f t="shared" si="104"/>
        <v>33.950000000000003</v>
      </c>
      <c r="O684"/>
      <c r="P684"/>
      <c r="Q684" s="133">
        <f t="shared" si="105"/>
        <v>0.14999999999999858</v>
      </c>
      <c r="R684" s="222">
        <f t="shared" si="106"/>
        <v>4.0160642570280739E-3</v>
      </c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</row>
    <row r="685" spans="1:32" s="20" customFormat="1" x14ac:dyDescent="0.35">
      <c r="A685" s="127" t="s">
        <v>5089</v>
      </c>
      <c r="B685" s="21" t="s">
        <v>5090</v>
      </c>
      <c r="C685" s="21">
        <v>6</v>
      </c>
      <c r="D685" s="20">
        <v>0.7</v>
      </c>
      <c r="E685" s="135">
        <v>46.8</v>
      </c>
      <c r="F685" s="106">
        <v>125</v>
      </c>
      <c r="G685" s="22" t="s">
        <v>14145</v>
      </c>
      <c r="H685" s="106">
        <f t="shared" si="107"/>
        <v>158.55000000000001</v>
      </c>
      <c r="I685" s="106">
        <f t="shared" si="108"/>
        <v>145.55000000000001</v>
      </c>
      <c r="J685" s="107">
        <f t="shared" si="109"/>
        <v>142.95000000000002</v>
      </c>
      <c r="L685" s="186">
        <f t="shared" si="102"/>
        <v>158.94999999999999</v>
      </c>
      <c r="M685" s="186">
        <f t="shared" si="103"/>
        <v>145.94999999999999</v>
      </c>
      <c r="N685" s="186">
        <f t="shared" si="104"/>
        <v>142.94999999999999</v>
      </c>
      <c r="O685"/>
      <c r="P685"/>
      <c r="Q685" s="133">
        <f t="shared" si="105"/>
        <v>0.39999999999997726</v>
      </c>
      <c r="R685" s="222">
        <f t="shared" si="106"/>
        <v>2.5228634500156243E-3</v>
      </c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</row>
    <row r="686" spans="1:32" s="20" customFormat="1" x14ac:dyDescent="0.35">
      <c r="A686" s="127" t="s">
        <v>5093</v>
      </c>
      <c r="B686" s="21" t="s">
        <v>5094</v>
      </c>
      <c r="C686" s="21">
        <v>6</v>
      </c>
      <c r="D686" s="20">
        <v>0.7</v>
      </c>
      <c r="E686" s="135">
        <v>47</v>
      </c>
      <c r="F686" s="106">
        <v>165</v>
      </c>
      <c r="G686" s="22" t="s">
        <v>14145</v>
      </c>
      <c r="H686" s="106">
        <f t="shared" si="107"/>
        <v>207.35000000000002</v>
      </c>
      <c r="I686" s="106">
        <f t="shared" si="108"/>
        <v>190.4</v>
      </c>
      <c r="J686" s="107">
        <f t="shared" si="109"/>
        <v>187</v>
      </c>
      <c r="L686" s="186">
        <f t="shared" si="102"/>
        <v>207.5</v>
      </c>
      <c r="M686" s="186">
        <f t="shared" si="103"/>
        <v>190.5</v>
      </c>
      <c r="N686" s="186">
        <f t="shared" si="104"/>
        <v>187.5</v>
      </c>
      <c r="O686"/>
      <c r="P686"/>
      <c r="Q686" s="133">
        <f t="shared" si="105"/>
        <v>0.14999999999997726</v>
      </c>
      <c r="R686" s="222">
        <f t="shared" si="106"/>
        <v>7.2341451651785509E-4</v>
      </c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</row>
    <row r="687" spans="1:32" s="20" customFormat="1" x14ac:dyDescent="0.35">
      <c r="A687" s="127" t="s">
        <v>5097</v>
      </c>
      <c r="B687" s="21" t="s">
        <v>5098</v>
      </c>
      <c r="C687" s="21">
        <v>6</v>
      </c>
      <c r="D687" s="20">
        <v>0.7</v>
      </c>
      <c r="E687" s="135">
        <v>50.6</v>
      </c>
      <c r="F687" s="106">
        <v>37.5</v>
      </c>
      <c r="G687" s="22" t="s">
        <v>14145</v>
      </c>
      <c r="H687" s="106">
        <f t="shared" si="107"/>
        <v>52.150000000000006</v>
      </c>
      <c r="I687" s="106">
        <f t="shared" si="108"/>
        <v>47.85</v>
      </c>
      <c r="J687" s="107">
        <f t="shared" si="109"/>
        <v>47</v>
      </c>
      <c r="L687" s="186">
        <f t="shared" si="102"/>
        <v>52.5</v>
      </c>
      <c r="M687" s="186">
        <f t="shared" si="103"/>
        <v>47.95</v>
      </c>
      <c r="N687" s="186">
        <f t="shared" si="104"/>
        <v>47.5</v>
      </c>
      <c r="O687"/>
      <c r="P687"/>
      <c r="Q687" s="133">
        <f t="shared" si="105"/>
        <v>0.34999999999999432</v>
      </c>
      <c r="R687" s="222">
        <f t="shared" si="106"/>
        <v>6.7114093959730449E-3</v>
      </c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</row>
    <row r="688" spans="1:32" s="20" customFormat="1" x14ac:dyDescent="0.35">
      <c r="A688" s="127" t="s">
        <v>5101</v>
      </c>
      <c r="B688" s="21" t="s">
        <v>5102</v>
      </c>
      <c r="C688" s="21">
        <v>6</v>
      </c>
      <c r="D688" s="20">
        <v>0.7</v>
      </c>
      <c r="E688" s="135">
        <v>48.8</v>
      </c>
      <c r="F688" s="106">
        <v>29.5</v>
      </c>
      <c r="G688" s="22" t="s">
        <v>14145</v>
      </c>
      <c r="H688" s="106">
        <f t="shared" si="107"/>
        <v>42.2</v>
      </c>
      <c r="I688" s="106">
        <f t="shared" si="108"/>
        <v>38.75</v>
      </c>
      <c r="J688" s="107">
        <f t="shared" si="109"/>
        <v>38.050000000000004</v>
      </c>
      <c r="L688" s="186">
        <f t="shared" ref="L688:L728" si="110">IF(AND(H688-INT(H688)&gt;=0,H688-INT(H688)&lt;0.5),INT(H688)+0.5,IF(AND(H688-INT(H688)&gt;=0.5,H688-INT(H688)&lt;1),INT(H688)+0.95,H688))</f>
        <v>42.5</v>
      </c>
      <c r="M688" s="186">
        <f t="shared" ref="M688:M728" si="111">IF(AND(I688-INT(I688)&gt;=0,I688-INT(I688)&lt;0.5),INT(I688)+0.5,IF(AND(I688-INT(I688)&gt;=0.5,I688-INT(I688)&lt;1),INT(I688)+0.95,I688))</f>
        <v>38.950000000000003</v>
      </c>
      <c r="N688" s="186">
        <f t="shared" ref="N688:N728" si="112">IF(AND(J688-INT(J688)&gt;=0,J688-INT(J688)&lt;0.5),INT(J688)+0.5,IF(AND(J688-INT(J688)&gt;=0.5,J688-INT(J688)&lt;1),INT(J688)+0.95,J688))</f>
        <v>38.5</v>
      </c>
      <c r="O688"/>
      <c r="P688"/>
      <c r="Q688" s="133">
        <f t="shared" ref="Q688:Q728" si="113">L688-H688</f>
        <v>0.29999999999999716</v>
      </c>
      <c r="R688" s="222">
        <f t="shared" ref="R688:R728" si="114">Q688/H688</f>
        <v>7.1090047393364249E-3</v>
      </c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</row>
    <row r="689" spans="1:32" s="20" customFormat="1" x14ac:dyDescent="0.35">
      <c r="A689" s="127" t="s">
        <v>5181</v>
      </c>
      <c r="B689" s="21" t="s">
        <v>5182</v>
      </c>
      <c r="C689" s="21">
        <v>6</v>
      </c>
      <c r="D689" s="20">
        <v>0.5</v>
      </c>
      <c r="E689" s="135">
        <v>46</v>
      </c>
      <c r="F689" s="106">
        <v>11.95</v>
      </c>
      <c r="G689" s="22" t="s">
        <v>14146</v>
      </c>
      <c r="H689" s="106">
        <f t="shared" si="107"/>
        <v>19.400000000000002</v>
      </c>
      <c r="I689" s="106">
        <f t="shared" si="108"/>
        <v>17.8</v>
      </c>
      <c r="J689" s="107">
        <f t="shared" si="109"/>
        <v>17.5</v>
      </c>
      <c r="L689" s="186">
        <f t="shared" si="110"/>
        <v>19.5</v>
      </c>
      <c r="M689" s="186">
        <f t="shared" si="111"/>
        <v>17.95</v>
      </c>
      <c r="N689" s="186">
        <f t="shared" si="112"/>
        <v>17.95</v>
      </c>
      <c r="O689"/>
      <c r="P689"/>
      <c r="Q689" s="133">
        <f t="shared" si="113"/>
        <v>9.9999999999997868E-2</v>
      </c>
      <c r="R689" s="222">
        <f t="shared" si="114"/>
        <v>5.1546391752576217E-3</v>
      </c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</row>
    <row r="690" spans="1:32" s="20" customFormat="1" x14ac:dyDescent="0.35">
      <c r="A690" s="127" t="s">
        <v>5218</v>
      </c>
      <c r="B690" s="21" t="s">
        <v>5219</v>
      </c>
      <c r="C690" s="21">
        <v>6</v>
      </c>
      <c r="D690" s="20">
        <v>0.7</v>
      </c>
      <c r="E690" s="135">
        <v>40</v>
      </c>
      <c r="F690" s="106">
        <v>12.75</v>
      </c>
      <c r="G690" s="22" t="s">
        <v>14145</v>
      </c>
      <c r="H690" s="106">
        <f t="shared" si="107"/>
        <v>21</v>
      </c>
      <c r="I690" s="106">
        <f t="shared" si="108"/>
        <v>19.3</v>
      </c>
      <c r="J690" s="107">
        <f t="shared" si="109"/>
        <v>18.95</v>
      </c>
      <c r="L690" s="186">
        <f t="shared" si="110"/>
        <v>21.5</v>
      </c>
      <c r="M690" s="186">
        <f t="shared" si="111"/>
        <v>19.5</v>
      </c>
      <c r="N690" s="186">
        <f t="shared" si="112"/>
        <v>18.95</v>
      </c>
      <c r="O690"/>
      <c r="P690"/>
      <c r="Q690" s="133">
        <f t="shared" si="113"/>
        <v>0.5</v>
      </c>
      <c r="R690" s="222">
        <f t="shared" si="114"/>
        <v>2.3809523809523808E-2</v>
      </c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</row>
    <row r="691" spans="1:32" s="20" customFormat="1" x14ac:dyDescent="0.35">
      <c r="A691" s="127" t="s">
        <v>5222</v>
      </c>
      <c r="B691" s="21" t="s">
        <v>5223</v>
      </c>
      <c r="C691" s="21">
        <v>6</v>
      </c>
      <c r="D691" s="20">
        <v>0.7</v>
      </c>
      <c r="E691" s="135">
        <v>40</v>
      </c>
      <c r="F691" s="106">
        <v>12.8</v>
      </c>
      <c r="G691" s="22" t="s">
        <v>14145</v>
      </c>
      <c r="H691" s="106">
        <f t="shared" si="107"/>
        <v>21.05</v>
      </c>
      <c r="I691" s="106">
        <f t="shared" si="108"/>
        <v>19.350000000000001</v>
      </c>
      <c r="J691" s="107">
        <f t="shared" si="109"/>
        <v>19</v>
      </c>
      <c r="L691" s="186">
        <f t="shared" si="110"/>
        <v>21.5</v>
      </c>
      <c r="M691" s="186">
        <f t="shared" si="111"/>
        <v>19.5</v>
      </c>
      <c r="N691" s="186">
        <f t="shared" si="112"/>
        <v>19.5</v>
      </c>
      <c r="O691"/>
      <c r="P691"/>
      <c r="Q691" s="133">
        <f t="shared" si="113"/>
        <v>0.44999999999999929</v>
      </c>
      <c r="R691" s="222">
        <f t="shared" si="114"/>
        <v>2.1377672209026095E-2</v>
      </c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</row>
    <row r="692" spans="1:32" s="20" customFormat="1" x14ac:dyDescent="0.35">
      <c r="A692" s="127" t="s">
        <v>14805</v>
      </c>
      <c r="B692" s="21" t="s">
        <v>14806</v>
      </c>
      <c r="C692" s="21">
        <v>6</v>
      </c>
      <c r="D692" s="20">
        <v>0.7</v>
      </c>
      <c r="E692" s="135">
        <v>46</v>
      </c>
      <c r="F692" s="106">
        <v>23.5</v>
      </c>
      <c r="G692" s="22" t="s">
        <v>14145</v>
      </c>
      <c r="H692" s="106">
        <f t="shared" si="107"/>
        <v>34.65</v>
      </c>
      <c r="I692" s="106">
        <f t="shared" si="108"/>
        <v>31.8</v>
      </c>
      <c r="J692" s="107">
        <f t="shared" si="109"/>
        <v>31.25</v>
      </c>
      <c r="L692" s="186">
        <f t="shared" si="110"/>
        <v>34.950000000000003</v>
      </c>
      <c r="M692" s="186">
        <f t="shared" si="111"/>
        <v>31.95</v>
      </c>
      <c r="N692" s="186">
        <f t="shared" si="112"/>
        <v>31.5</v>
      </c>
      <c r="O692"/>
      <c r="P692"/>
      <c r="Q692" s="133">
        <f t="shared" si="113"/>
        <v>0.30000000000000426</v>
      </c>
      <c r="R692" s="222">
        <f t="shared" si="114"/>
        <v>8.6580086580087812E-3</v>
      </c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</row>
    <row r="693" spans="1:32" s="20" customFormat="1" x14ac:dyDescent="0.35">
      <c r="A693" s="127" t="s">
        <v>14598</v>
      </c>
      <c r="B693" s="21" t="s">
        <v>5269</v>
      </c>
      <c r="C693" s="21">
        <v>6</v>
      </c>
      <c r="D693" s="20">
        <v>1</v>
      </c>
      <c r="E693" s="135">
        <v>37.5</v>
      </c>
      <c r="F693" s="106">
        <v>3.25</v>
      </c>
      <c r="G693" s="22" t="s">
        <v>14146</v>
      </c>
      <c r="H693" s="106">
        <f t="shared" si="107"/>
        <v>10.600000000000001</v>
      </c>
      <c r="I693" s="106">
        <f t="shared" si="108"/>
        <v>9.75</v>
      </c>
      <c r="J693" s="107">
        <f t="shared" si="109"/>
        <v>9.6000000000000014</v>
      </c>
      <c r="L693" s="186">
        <f t="shared" si="110"/>
        <v>10.95</v>
      </c>
      <c r="M693" s="186">
        <f t="shared" si="111"/>
        <v>9.9499999999999993</v>
      </c>
      <c r="N693" s="186">
        <f t="shared" si="112"/>
        <v>9.9499999999999993</v>
      </c>
      <c r="O693"/>
      <c r="P693"/>
      <c r="Q693" s="133">
        <f t="shared" si="113"/>
        <v>0.34999999999999787</v>
      </c>
      <c r="R693" s="222">
        <f t="shared" si="114"/>
        <v>3.3018867924528093E-2</v>
      </c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</row>
    <row r="694" spans="1:32" s="20" customFormat="1" x14ac:dyDescent="0.35">
      <c r="A694" s="127" t="s">
        <v>5272</v>
      </c>
      <c r="B694" s="21" t="s">
        <v>5273</v>
      </c>
      <c r="C694" s="21">
        <v>6</v>
      </c>
      <c r="D694" s="20">
        <v>1</v>
      </c>
      <c r="E694" s="135">
        <v>47</v>
      </c>
      <c r="F694" s="106">
        <v>4.95</v>
      </c>
      <c r="G694" s="22" t="s">
        <v>14146</v>
      </c>
      <c r="H694" s="106">
        <f t="shared" si="107"/>
        <v>13.9</v>
      </c>
      <c r="I694" s="106">
        <f t="shared" si="108"/>
        <v>12.75</v>
      </c>
      <c r="J694" s="107">
        <f t="shared" si="109"/>
        <v>12.55</v>
      </c>
      <c r="L694" s="186">
        <f t="shared" si="110"/>
        <v>13.95</v>
      </c>
      <c r="M694" s="186">
        <f t="shared" si="111"/>
        <v>12.95</v>
      </c>
      <c r="N694" s="186">
        <f t="shared" si="112"/>
        <v>12.95</v>
      </c>
      <c r="O694"/>
      <c r="P694"/>
      <c r="Q694" s="133">
        <f t="shared" si="113"/>
        <v>4.9999999999998934E-2</v>
      </c>
      <c r="R694" s="222">
        <f t="shared" si="114"/>
        <v>3.5971223021581968E-3</v>
      </c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</row>
    <row r="695" spans="1:32" s="20" customFormat="1" x14ac:dyDescent="0.35">
      <c r="A695" s="127" t="s">
        <v>5284</v>
      </c>
      <c r="B695" s="21" t="s">
        <v>5285</v>
      </c>
      <c r="C695" s="21">
        <v>6</v>
      </c>
      <c r="D695" s="20">
        <v>0.7</v>
      </c>
      <c r="E695" s="135">
        <v>33</v>
      </c>
      <c r="F695" s="106">
        <v>6.45</v>
      </c>
      <c r="G695" s="22" t="s">
        <v>14143</v>
      </c>
      <c r="H695" s="106">
        <f t="shared" si="107"/>
        <v>12.700000000000001</v>
      </c>
      <c r="I695" s="106">
        <f t="shared" si="108"/>
        <v>11.65</v>
      </c>
      <c r="J695" s="107">
        <f t="shared" si="109"/>
        <v>11.450000000000001</v>
      </c>
      <c r="L695" s="186">
        <f t="shared" si="110"/>
        <v>12.95</v>
      </c>
      <c r="M695" s="186">
        <f t="shared" si="111"/>
        <v>11.95</v>
      </c>
      <c r="N695" s="186">
        <f t="shared" si="112"/>
        <v>11.5</v>
      </c>
      <c r="O695"/>
      <c r="P695"/>
      <c r="Q695" s="133">
        <f t="shared" si="113"/>
        <v>0.24999999999999822</v>
      </c>
      <c r="R695" s="222">
        <f t="shared" si="114"/>
        <v>1.9685039370078598E-2</v>
      </c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</row>
    <row r="696" spans="1:32" s="20" customFormat="1" x14ac:dyDescent="0.35">
      <c r="A696" s="127" t="s">
        <v>5297</v>
      </c>
      <c r="B696" s="21" t="s">
        <v>5298</v>
      </c>
      <c r="C696" s="21">
        <v>6</v>
      </c>
      <c r="D696" s="20">
        <v>0.7</v>
      </c>
      <c r="E696" s="135">
        <v>40</v>
      </c>
      <c r="F696" s="106">
        <v>8.1999999999999993</v>
      </c>
      <c r="G696" s="22" t="s">
        <v>14146</v>
      </c>
      <c r="H696" s="106">
        <f t="shared" si="107"/>
        <v>15.450000000000001</v>
      </c>
      <c r="I696" s="106">
        <f t="shared" si="108"/>
        <v>14.200000000000001</v>
      </c>
      <c r="J696" s="107">
        <f t="shared" si="109"/>
        <v>13.950000000000001</v>
      </c>
      <c r="L696" s="186">
        <f t="shared" si="110"/>
        <v>15.5</v>
      </c>
      <c r="M696" s="186">
        <f t="shared" si="111"/>
        <v>14.5</v>
      </c>
      <c r="N696" s="186">
        <f t="shared" si="112"/>
        <v>13.95</v>
      </c>
      <c r="O696"/>
      <c r="P696"/>
      <c r="Q696" s="133">
        <f t="shared" si="113"/>
        <v>4.9999999999998934E-2</v>
      </c>
      <c r="R696" s="222">
        <f t="shared" si="114"/>
        <v>3.2362459546924874E-3</v>
      </c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</row>
    <row r="697" spans="1:32" s="20" customFormat="1" x14ac:dyDescent="0.35">
      <c r="A697" s="127" t="s">
        <v>5305</v>
      </c>
      <c r="B697" s="21" t="s">
        <v>5306</v>
      </c>
      <c r="C697" s="21">
        <v>6</v>
      </c>
      <c r="D697" s="20">
        <v>0.7</v>
      </c>
      <c r="E697" s="135">
        <v>40</v>
      </c>
      <c r="F697" s="106">
        <v>7.45</v>
      </c>
      <c r="G697" s="22" t="s">
        <v>14142</v>
      </c>
      <c r="H697" s="106">
        <f t="shared" si="107"/>
        <v>14.55</v>
      </c>
      <c r="I697" s="106">
        <f t="shared" si="108"/>
        <v>13.350000000000001</v>
      </c>
      <c r="J697" s="107">
        <f t="shared" si="109"/>
        <v>13.100000000000001</v>
      </c>
      <c r="L697" s="186">
        <f t="shared" si="110"/>
        <v>14.95</v>
      </c>
      <c r="M697" s="186">
        <f t="shared" si="111"/>
        <v>13.5</v>
      </c>
      <c r="N697" s="186">
        <f t="shared" si="112"/>
        <v>13.5</v>
      </c>
      <c r="O697"/>
      <c r="P697"/>
      <c r="Q697" s="133">
        <f t="shared" si="113"/>
        <v>0.39999999999999858</v>
      </c>
      <c r="R697" s="222">
        <f t="shared" si="114"/>
        <v>2.7491408934707806E-2</v>
      </c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</row>
    <row r="698" spans="1:32" s="20" customFormat="1" x14ac:dyDescent="0.35">
      <c r="A698" s="127" t="s">
        <v>5316</v>
      </c>
      <c r="B698" s="21" t="s">
        <v>5317</v>
      </c>
      <c r="C698" s="21">
        <v>6</v>
      </c>
      <c r="D698" s="20">
        <v>1</v>
      </c>
      <c r="E698" s="135">
        <v>30</v>
      </c>
      <c r="F698" s="106">
        <v>8.35</v>
      </c>
      <c r="G698" s="22" t="s">
        <v>14141</v>
      </c>
      <c r="H698" s="106">
        <f t="shared" si="107"/>
        <v>15.9</v>
      </c>
      <c r="I698" s="106">
        <f t="shared" si="108"/>
        <v>14.600000000000001</v>
      </c>
      <c r="J698" s="107">
        <f t="shared" si="109"/>
        <v>14.350000000000001</v>
      </c>
      <c r="L698" s="186">
        <f t="shared" si="110"/>
        <v>15.95</v>
      </c>
      <c r="M698" s="186">
        <f t="shared" si="111"/>
        <v>14.95</v>
      </c>
      <c r="N698" s="186">
        <f t="shared" si="112"/>
        <v>14.5</v>
      </c>
      <c r="O698"/>
      <c r="P698"/>
      <c r="Q698" s="133">
        <f t="shared" si="113"/>
        <v>4.9999999999998934E-2</v>
      </c>
      <c r="R698" s="222">
        <f t="shared" si="114"/>
        <v>3.1446540880502474E-3</v>
      </c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</row>
    <row r="699" spans="1:32" s="20" customFormat="1" x14ac:dyDescent="0.35">
      <c r="A699" s="127" t="s">
        <v>14435</v>
      </c>
      <c r="B699" s="21" t="s">
        <v>14436</v>
      </c>
      <c r="C699" s="21">
        <v>6</v>
      </c>
      <c r="D699" s="20">
        <v>1</v>
      </c>
      <c r="E699" s="135">
        <v>40</v>
      </c>
      <c r="F699" s="106">
        <v>23.5</v>
      </c>
      <c r="G699" s="22" t="s">
        <v>14144</v>
      </c>
      <c r="H699" s="106">
        <f t="shared" si="107"/>
        <v>35.65</v>
      </c>
      <c r="I699" s="106">
        <f t="shared" si="108"/>
        <v>32.700000000000003</v>
      </c>
      <c r="J699" s="107">
        <f t="shared" si="109"/>
        <v>32.15</v>
      </c>
      <c r="L699" s="186">
        <f t="shared" si="110"/>
        <v>35.950000000000003</v>
      </c>
      <c r="M699" s="186">
        <f t="shared" si="111"/>
        <v>32.950000000000003</v>
      </c>
      <c r="N699" s="186">
        <f t="shared" si="112"/>
        <v>32.5</v>
      </c>
      <c r="O699"/>
      <c r="P699"/>
      <c r="Q699" s="133">
        <f t="shared" si="113"/>
        <v>0.30000000000000426</v>
      </c>
      <c r="R699" s="222">
        <f t="shared" si="114"/>
        <v>8.4151472650772583E-3</v>
      </c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</row>
    <row r="700" spans="1:32" s="20" customFormat="1" x14ac:dyDescent="0.35">
      <c r="A700" s="127" t="s">
        <v>5340</v>
      </c>
      <c r="B700" s="21" t="s">
        <v>5341</v>
      </c>
      <c r="C700" s="21">
        <v>6</v>
      </c>
      <c r="D700" s="20">
        <v>0.7</v>
      </c>
      <c r="E700" s="135">
        <v>17</v>
      </c>
      <c r="F700" s="106">
        <v>6.75</v>
      </c>
      <c r="G700" s="22" t="s">
        <v>14161</v>
      </c>
      <c r="H700" s="106">
        <f t="shared" si="107"/>
        <v>11.65</v>
      </c>
      <c r="I700" s="106">
        <f t="shared" si="108"/>
        <v>10.700000000000001</v>
      </c>
      <c r="J700" s="107">
        <f t="shared" si="109"/>
        <v>10.5</v>
      </c>
      <c r="L700" s="186">
        <f t="shared" si="110"/>
        <v>11.95</v>
      </c>
      <c r="M700" s="186">
        <f t="shared" si="111"/>
        <v>10.95</v>
      </c>
      <c r="N700" s="186">
        <f t="shared" si="112"/>
        <v>10.95</v>
      </c>
      <c r="O700"/>
      <c r="P700"/>
      <c r="Q700" s="133">
        <f t="shared" si="113"/>
        <v>0.29999999999999893</v>
      </c>
      <c r="R700" s="222">
        <f t="shared" si="114"/>
        <v>2.5751072961373297E-2</v>
      </c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</row>
    <row r="701" spans="1:32" s="20" customFormat="1" x14ac:dyDescent="0.35">
      <c r="A701" s="127" t="s">
        <v>5366</v>
      </c>
      <c r="B701" s="21" t="s">
        <v>5367</v>
      </c>
      <c r="C701" s="21">
        <v>6</v>
      </c>
      <c r="D701" s="20">
        <v>0.7</v>
      </c>
      <c r="E701" s="135">
        <v>40</v>
      </c>
      <c r="F701" s="106">
        <v>12.25</v>
      </c>
      <c r="G701" s="22" t="s">
        <v>14144</v>
      </c>
      <c r="H701" s="106">
        <f t="shared" si="107"/>
        <v>20.400000000000002</v>
      </c>
      <c r="I701" s="106">
        <f t="shared" si="108"/>
        <v>18.75</v>
      </c>
      <c r="J701" s="107">
        <f t="shared" si="109"/>
        <v>18.400000000000002</v>
      </c>
      <c r="L701" s="186">
        <f t="shared" si="110"/>
        <v>20.5</v>
      </c>
      <c r="M701" s="186">
        <f t="shared" si="111"/>
        <v>18.95</v>
      </c>
      <c r="N701" s="186">
        <f t="shared" si="112"/>
        <v>18.5</v>
      </c>
      <c r="O701"/>
      <c r="P701"/>
      <c r="Q701" s="133">
        <f t="shared" si="113"/>
        <v>9.9999999999997868E-2</v>
      </c>
      <c r="R701" s="222">
        <f t="shared" si="114"/>
        <v>4.9019607843136205E-3</v>
      </c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</row>
    <row r="702" spans="1:32" s="20" customFormat="1" x14ac:dyDescent="0.35">
      <c r="A702" s="127" t="s">
        <v>5370</v>
      </c>
      <c r="B702" s="21" t="s">
        <v>5371</v>
      </c>
      <c r="C702" s="21">
        <v>6</v>
      </c>
      <c r="D702" s="20">
        <v>0.7</v>
      </c>
      <c r="E702" s="135">
        <v>40</v>
      </c>
      <c r="F702" s="106">
        <v>8.5</v>
      </c>
      <c r="G702" s="22" t="s">
        <v>14144</v>
      </c>
      <c r="H702" s="106">
        <f t="shared" si="107"/>
        <v>15.8</v>
      </c>
      <c r="I702" s="106">
        <f t="shared" si="108"/>
        <v>14.55</v>
      </c>
      <c r="J702" s="107">
        <f t="shared" si="109"/>
        <v>14.25</v>
      </c>
      <c r="L702" s="186">
        <f t="shared" si="110"/>
        <v>15.95</v>
      </c>
      <c r="M702" s="186">
        <f t="shared" si="111"/>
        <v>14.95</v>
      </c>
      <c r="N702" s="186">
        <f t="shared" si="112"/>
        <v>14.5</v>
      </c>
      <c r="O702"/>
      <c r="P702"/>
      <c r="Q702" s="133">
        <f t="shared" si="113"/>
        <v>0.14999999999999858</v>
      </c>
      <c r="R702" s="222">
        <f t="shared" si="114"/>
        <v>9.4936708860758594E-3</v>
      </c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</row>
    <row r="703" spans="1:32" s="20" customFormat="1" x14ac:dyDescent="0.35">
      <c r="A703" s="127" t="s">
        <v>5391</v>
      </c>
      <c r="B703" s="21" t="s">
        <v>5392</v>
      </c>
      <c r="C703" s="21">
        <v>6</v>
      </c>
      <c r="D703" s="20">
        <v>0.7</v>
      </c>
      <c r="E703" s="135">
        <v>45</v>
      </c>
      <c r="F703" s="106">
        <v>15.85</v>
      </c>
      <c r="G703" s="22" t="s">
        <v>14146</v>
      </c>
      <c r="H703" s="106">
        <f t="shared" si="107"/>
        <v>25.25</v>
      </c>
      <c r="I703" s="106">
        <f t="shared" si="108"/>
        <v>23.150000000000002</v>
      </c>
      <c r="J703" s="107">
        <f t="shared" si="109"/>
        <v>22.75</v>
      </c>
      <c r="L703" s="186">
        <f t="shared" si="110"/>
        <v>25.5</v>
      </c>
      <c r="M703" s="186">
        <f t="shared" si="111"/>
        <v>23.5</v>
      </c>
      <c r="N703" s="186">
        <f t="shared" si="112"/>
        <v>22.95</v>
      </c>
      <c r="O703"/>
      <c r="P703"/>
      <c r="Q703" s="133">
        <f t="shared" si="113"/>
        <v>0.25</v>
      </c>
      <c r="R703" s="222">
        <f t="shared" si="114"/>
        <v>9.9009900990099011E-3</v>
      </c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</row>
    <row r="704" spans="1:32" s="20" customFormat="1" x14ac:dyDescent="0.35">
      <c r="A704" s="127" t="s">
        <v>5395</v>
      </c>
      <c r="B704" s="21" t="s">
        <v>5396</v>
      </c>
      <c r="C704" s="21">
        <v>6</v>
      </c>
      <c r="D704" s="20">
        <v>0.7</v>
      </c>
      <c r="E704" s="135">
        <v>40</v>
      </c>
      <c r="F704" s="106">
        <v>67.5</v>
      </c>
      <c r="G704" s="22" t="s">
        <v>14140</v>
      </c>
      <c r="H704" s="106">
        <f t="shared" si="107"/>
        <v>87.800000000000011</v>
      </c>
      <c r="I704" s="106">
        <f t="shared" si="108"/>
        <v>80.600000000000009</v>
      </c>
      <c r="J704" s="107">
        <f t="shared" si="109"/>
        <v>79.150000000000006</v>
      </c>
      <c r="L704" s="186">
        <f t="shared" si="110"/>
        <v>87.95</v>
      </c>
      <c r="M704" s="186">
        <f t="shared" si="111"/>
        <v>80.95</v>
      </c>
      <c r="N704" s="186">
        <f t="shared" si="112"/>
        <v>79.5</v>
      </c>
      <c r="O704"/>
      <c r="P704"/>
      <c r="Q704" s="133">
        <f t="shared" si="113"/>
        <v>0.14999999999999147</v>
      </c>
      <c r="R704" s="222">
        <f t="shared" si="114"/>
        <v>1.7084282460135701E-3</v>
      </c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</row>
    <row r="705" spans="1:32" s="20" customFormat="1" x14ac:dyDescent="0.35">
      <c r="A705" s="127" t="s">
        <v>5399</v>
      </c>
      <c r="B705" s="21" t="s">
        <v>5400</v>
      </c>
      <c r="C705" s="21">
        <v>6</v>
      </c>
      <c r="D705" s="20">
        <v>0.7</v>
      </c>
      <c r="E705" s="135">
        <v>40</v>
      </c>
      <c r="F705" s="106">
        <v>36.5</v>
      </c>
      <c r="G705" s="22" t="s">
        <v>14140</v>
      </c>
      <c r="H705" s="106">
        <f t="shared" si="107"/>
        <v>50</v>
      </c>
      <c r="I705" s="106">
        <f t="shared" si="108"/>
        <v>45.900000000000006</v>
      </c>
      <c r="J705" s="107">
        <f t="shared" si="109"/>
        <v>45.050000000000004</v>
      </c>
      <c r="L705" s="186">
        <f t="shared" si="110"/>
        <v>50.5</v>
      </c>
      <c r="M705" s="186">
        <f t="shared" si="111"/>
        <v>45.95</v>
      </c>
      <c r="N705" s="186">
        <f t="shared" si="112"/>
        <v>45.5</v>
      </c>
      <c r="O705"/>
      <c r="P705"/>
      <c r="Q705" s="133">
        <f t="shared" si="113"/>
        <v>0.5</v>
      </c>
      <c r="R705" s="222">
        <f t="shared" si="114"/>
        <v>0.01</v>
      </c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</row>
    <row r="706" spans="1:32" s="20" customFormat="1" x14ac:dyDescent="0.35">
      <c r="A706" s="127" t="s">
        <v>14807</v>
      </c>
      <c r="B706" s="21" t="s">
        <v>14808</v>
      </c>
      <c r="C706" s="21">
        <v>6</v>
      </c>
      <c r="D706" s="20">
        <v>0.7</v>
      </c>
      <c r="E706" s="135">
        <v>46</v>
      </c>
      <c r="F706" s="106">
        <v>39.5</v>
      </c>
      <c r="G706" s="22" t="s">
        <v>14140</v>
      </c>
      <c r="H706" s="106">
        <f t="shared" si="107"/>
        <v>54.150000000000006</v>
      </c>
      <c r="I706" s="106">
        <f t="shared" si="108"/>
        <v>49.75</v>
      </c>
      <c r="J706" s="107">
        <f t="shared" si="109"/>
        <v>48.85</v>
      </c>
      <c r="L706" s="186">
        <f t="shared" si="110"/>
        <v>54.5</v>
      </c>
      <c r="M706" s="186">
        <f t="shared" si="111"/>
        <v>49.95</v>
      </c>
      <c r="N706" s="186">
        <f t="shared" si="112"/>
        <v>48.95</v>
      </c>
      <c r="O706"/>
      <c r="P706"/>
      <c r="Q706" s="133">
        <f t="shared" si="113"/>
        <v>0.34999999999999432</v>
      </c>
      <c r="R706" s="222">
        <f t="shared" si="114"/>
        <v>6.4635272391504019E-3</v>
      </c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</row>
    <row r="707" spans="1:32" s="20" customFormat="1" x14ac:dyDescent="0.35">
      <c r="A707" s="127" t="s">
        <v>5403</v>
      </c>
      <c r="B707" s="21" t="s">
        <v>5404</v>
      </c>
      <c r="C707" s="21">
        <v>6</v>
      </c>
      <c r="D707" s="20">
        <v>0.7</v>
      </c>
      <c r="E707" s="135">
        <v>40</v>
      </c>
      <c r="F707" s="106">
        <v>41.5</v>
      </c>
      <c r="G707" s="22" t="s">
        <v>14140</v>
      </c>
      <c r="H707" s="106">
        <f t="shared" si="107"/>
        <v>56.1</v>
      </c>
      <c r="I707" s="106">
        <f t="shared" si="108"/>
        <v>51.5</v>
      </c>
      <c r="J707" s="107">
        <f t="shared" si="109"/>
        <v>50.550000000000004</v>
      </c>
      <c r="L707" s="186">
        <f t="shared" si="110"/>
        <v>56.5</v>
      </c>
      <c r="M707" s="186">
        <f t="shared" si="111"/>
        <v>51.95</v>
      </c>
      <c r="N707" s="186">
        <f t="shared" si="112"/>
        <v>50.95</v>
      </c>
      <c r="O707"/>
      <c r="P707"/>
      <c r="Q707" s="133">
        <f t="shared" si="113"/>
        <v>0.39999999999999858</v>
      </c>
      <c r="R707" s="222">
        <f t="shared" si="114"/>
        <v>7.1301247771835751E-3</v>
      </c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</row>
    <row r="708" spans="1:32" s="20" customFormat="1" x14ac:dyDescent="0.35">
      <c r="A708" s="127" t="s">
        <v>5407</v>
      </c>
      <c r="B708" s="21" t="s">
        <v>5408</v>
      </c>
      <c r="C708" s="21">
        <v>6</v>
      </c>
      <c r="D708" s="20">
        <v>0.7</v>
      </c>
      <c r="E708" s="135">
        <v>37.799999999999997</v>
      </c>
      <c r="F708" s="106">
        <v>24.9</v>
      </c>
      <c r="G708" s="22" t="s">
        <v>14146</v>
      </c>
      <c r="H708" s="106">
        <f t="shared" si="107"/>
        <v>35.65</v>
      </c>
      <c r="I708" s="106">
        <f t="shared" si="108"/>
        <v>32.700000000000003</v>
      </c>
      <c r="J708" s="107">
        <f t="shared" si="109"/>
        <v>32.15</v>
      </c>
      <c r="L708" s="186">
        <f t="shared" si="110"/>
        <v>35.950000000000003</v>
      </c>
      <c r="M708" s="186">
        <f t="shared" si="111"/>
        <v>32.950000000000003</v>
      </c>
      <c r="N708" s="186">
        <f t="shared" si="112"/>
        <v>32.5</v>
      </c>
      <c r="O708"/>
      <c r="P708"/>
      <c r="Q708" s="133">
        <f t="shared" si="113"/>
        <v>0.30000000000000426</v>
      </c>
      <c r="R708" s="222">
        <f t="shared" si="114"/>
        <v>8.4151472650772583E-3</v>
      </c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</row>
    <row r="709" spans="1:32" s="20" customFormat="1" x14ac:dyDescent="0.35">
      <c r="A709" s="127" t="s">
        <v>14684</v>
      </c>
      <c r="B709" s="21" t="s">
        <v>14685</v>
      </c>
      <c r="C709" s="21">
        <v>6</v>
      </c>
      <c r="D709" s="20">
        <v>0.7</v>
      </c>
      <c r="E709" s="135">
        <v>41.8</v>
      </c>
      <c r="F709" s="106">
        <v>18.5</v>
      </c>
      <c r="G709" s="22" t="s">
        <v>14146</v>
      </c>
      <c r="H709" s="106">
        <f t="shared" si="107"/>
        <v>28.200000000000003</v>
      </c>
      <c r="I709" s="106">
        <f t="shared" si="108"/>
        <v>25.85</v>
      </c>
      <c r="J709" s="107">
        <f t="shared" si="109"/>
        <v>25.400000000000002</v>
      </c>
      <c r="L709" s="186">
        <f t="shared" si="110"/>
        <v>28.5</v>
      </c>
      <c r="M709" s="186">
        <f t="shared" si="111"/>
        <v>25.95</v>
      </c>
      <c r="N709" s="186">
        <f t="shared" si="112"/>
        <v>25.5</v>
      </c>
      <c r="O709"/>
      <c r="P709"/>
      <c r="Q709" s="133">
        <f t="shared" si="113"/>
        <v>0.29999999999999716</v>
      </c>
      <c r="R709" s="222">
        <f t="shared" si="114"/>
        <v>1.0638297872340323E-2</v>
      </c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</row>
    <row r="710" spans="1:32" s="20" customFormat="1" x14ac:dyDescent="0.35">
      <c r="A710" s="127" t="s">
        <v>5411</v>
      </c>
      <c r="B710" s="21" t="s">
        <v>5412</v>
      </c>
      <c r="C710" s="21">
        <v>6</v>
      </c>
      <c r="D710" s="20">
        <v>0.7</v>
      </c>
      <c r="E710" s="135">
        <v>41.8</v>
      </c>
      <c r="F710" s="106">
        <v>18.5</v>
      </c>
      <c r="G710" s="22" t="s">
        <v>14146</v>
      </c>
      <c r="H710" s="106">
        <f t="shared" si="107"/>
        <v>28.200000000000003</v>
      </c>
      <c r="I710" s="106">
        <f t="shared" si="108"/>
        <v>25.85</v>
      </c>
      <c r="J710" s="107">
        <f t="shared" si="109"/>
        <v>25.400000000000002</v>
      </c>
      <c r="L710" s="186">
        <f t="shared" si="110"/>
        <v>28.5</v>
      </c>
      <c r="M710" s="186">
        <f t="shared" si="111"/>
        <v>25.95</v>
      </c>
      <c r="N710" s="186">
        <f t="shared" si="112"/>
        <v>25.5</v>
      </c>
      <c r="O710"/>
      <c r="P710"/>
      <c r="Q710" s="133">
        <f t="shared" si="113"/>
        <v>0.29999999999999716</v>
      </c>
      <c r="R710" s="222">
        <f t="shared" si="114"/>
        <v>1.0638297872340323E-2</v>
      </c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</row>
    <row r="711" spans="1:32" s="20" customFormat="1" x14ac:dyDescent="0.35">
      <c r="A711" s="127" t="s">
        <v>14686</v>
      </c>
      <c r="B711" s="21" t="s">
        <v>14687</v>
      </c>
      <c r="C711" s="21">
        <v>6</v>
      </c>
      <c r="D711" s="20">
        <v>0.7</v>
      </c>
      <c r="E711" s="135">
        <v>43.8</v>
      </c>
      <c r="F711" s="106">
        <v>19.5</v>
      </c>
      <c r="G711" s="22" t="s">
        <v>14146</v>
      </c>
      <c r="H711" s="106">
        <f t="shared" si="107"/>
        <v>29.6</v>
      </c>
      <c r="I711" s="106">
        <f t="shared" si="108"/>
        <v>27.150000000000002</v>
      </c>
      <c r="J711" s="107">
        <f t="shared" si="109"/>
        <v>26.650000000000002</v>
      </c>
      <c r="L711" s="186">
        <f t="shared" si="110"/>
        <v>29.95</v>
      </c>
      <c r="M711" s="186">
        <f t="shared" si="111"/>
        <v>27.5</v>
      </c>
      <c r="N711" s="186">
        <f t="shared" si="112"/>
        <v>26.95</v>
      </c>
      <c r="O711"/>
      <c r="P711"/>
      <c r="Q711" s="133">
        <f t="shared" si="113"/>
        <v>0.34999999999999787</v>
      </c>
      <c r="R711" s="222">
        <f t="shared" si="114"/>
        <v>1.1824324324324252E-2</v>
      </c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</row>
    <row r="712" spans="1:32" s="20" customFormat="1" x14ac:dyDescent="0.35">
      <c r="A712" s="127" t="s">
        <v>5430</v>
      </c>
      <c r="B712" s="21" t="s">
        <v>5431</v>
      </c>
      <c r="C712" s="21">
        <v>6</v>
      </c>
      <c r="D712" s="20">
        <v>0.7</v>
      </c>
      <c r="E712" s="135">
        <v>37.5</v>
      </c>
      <c r="F712" s="106">
        <v>13.5</v>
      </c>
      <c r="G712" s="22" t="s">
        <v>14144</v>
      </c>
      <c r="H712" s="106">
        <f t="shared" si="107"/>
        <v>21.700000000000003</v>
      </c>
      <c r="I712" s="106">
        <f t="shared" si="108"/>
        <v>19.950000000000003</v>
      </c>
      <c r="J712" s="107">
        <f t="shared" si="109"/>
        <v>19.55</v>
      </c>
      <c r="L712" s="186">
        <f t="shared" si="110"/>
        <v>21.95</v>
      </c>
      <c r="M712" s="186">
        <f t="shared" si="111"/>
        <v>19.95</v>
      </c>
      <c r="N712" s="186">
        <f t="shared" si="112"/>
        <v>19.95</v>
      </c>
      <c r="O712"/>
      <c r="P712"/>
      <c r="Q712" s="133">
        <f t="shared" si="113"/>
        <v>0.24999999999999645</v>
      </c>
      <c r="R712" s="222">
        <f t="shared" si="114"/>
        <v>1.1520737327188776E-2</v>
      </c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</row>
    <row r="713" spans="1:32" s="20" customFormat="1" x14ac:dyDescent="0.35">
      <c r="A713" s="127" t="s">
        <v>5444</v>
      </c>
      <c r="B713" s="21" t="s">
        <v>5445</v>
      </c>
      <c r="C713" s="21">
        <v>6</v>
      </c>
      <c r="D713" s="20">
        <v>0.7</v>
      </c>
      <c r="E713" s="135">
        <v>40</v>
      </c>
      <c r="F713" s="106">
        <v>23.5</v>
      </c>
      <c r="G713" s="22" t="s">
        <v>14157</v>
      </c>
      <c r="H713" s="106">
        <f t="shared" si="107"/>
        <v>34.1</v>
      </c>
      <c r="I713" s="106">
        <f t="shared" si="108"/>
        <v>31.35</v>
      </c>
      <c r="J713" s="107">
        <f t="shared" si="109"/>
        <v>30.75</v>
      </c>
      <c r="L713" s="186">
        <f t="shared" si="110"/>
        <v>34.5</v>
      </c>
      <c r="M713" s="186">
        <f t="shared" si="111"/>
        <v>31.5</v>
      </c>
      <c r="N713" s="186">
        <f t="shared" si="112"/>
        <v>30.95</v>
      </c>
      <c r="O713"/>
      <c r="P713"/>
      <c r="Q713" s="133">
        <f t="shared" si="113"/>
        <v>0.39999999999999858</v>
      </c>
      <c r="R713" s="222">
        <f t="shared" si="114"/>
        <v>1.1730205278592334E-2</v>
      </c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</row>
    <row r="714" spans="1:32" s="20" customFormat="1" x14ac:dyDescent="0.35">
      <c r="A714" s="127" t="s">
        <v>5448</v>
      </c>
      <c r="B714" s="21" t="s">
        <v>5449</v>
      </c>
      <c r="C714" s="21">
        <v>6</v>
      </c>
      <c r="D714" s="20">
        <v>0.7</v>
      </c>
      <c r="E714" s="135">
        <v>40</v>
      </c>
      <c r="F714" s="106">
        <v>69.5</v>
      </c>
      <c r="G714" s="22" t="s">
        <v>14157</v>
      </c>
      <c r="H714" s="106">
        <f t="shared" si="107"/>
        <v>90.25</v>
      </c>
      <c r="I714" s="106">
        <f t="shared" si="108"/>
        <v>82.850000000000009</v>
      </c>
      <c r="J714" s="107">
        <f t="shared" si="109"/>
        <v>81.350000000000009</v>
      </c>
      <c r="L714" s="186">
        <f t="shared" si="110"/>
        <v>90.5</v>
      </c>
      <c r="M714" s="186">
        <f t="shared" si="111"/>
        <v>82.95</v>
      </c>
      <c r="N714" s="186">
        <f t="shared" si="112"/>
        <v>81.5</v>
      </c>
      <c r="O714"/>
      <c r="P714"/>
      <c r="Q714" s="133">
        <f t="shared" si="113"/>
        <v>0.25</v>
      </c>
      <c r="R714" s="222">
        <f t="shared" si="114"/>
        <v>2.7700831024930748E-3</v>
      </c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</row>
    <row r="715" spans="1:32" s="20" customFormat="1" x14ac:dyDescent="0.35">
      <c r="A715" s="127" t="s">
        <v>14486</v>
      </c>
      <c r="B715" s="21" t="s">
        <v>14487</v>
      </c>
      <c r="C715" s="21">
        <v>3</v>
      </c>
      <c r="D715" s="20">
        <v>0.7</v>
      </c>
      <c r="E715" s="135">
        <v>40</v>
      </c>
      <c r="F715" s="106">
        <v>325</v>
      </c>
      <c r="G715" s="22" t="s">
        <v>14157</v>
      </c>
      <c r="H715" s="106">
        <f t="shared" si="107"/>
        <v>401.95000000000005</v>
      </c>
      <c r="I715" s="106">
        <f t="shared" si="108"/>
        <v>369</v>
      </c>
      <c r="J715" s="107">
        <f t="shared" si="109"/>
        <v>362.40000000000003</v>
      </c>
      <c r="L715" s="186">
        <f t="shared" si="110"/>
        <v>401.95</v>
      </c>
      <c r="M715" s="186">
        <f t="shared" si="111"/>
        <v>369.5</v>
      </c>
      <c r="N715" s="186">
        <f t="shared" si="112"/>
        <v>362.5</v>
      </c>
      <c r="O715"/>
      <c r="P715"/>
      <c r="Q715" s="133">
        <f t="shared" si="113"/>
        <v>0</v>
      </c>
      <c r="R715" s="222">
        <f t="shared" si="114"/>
        <v>0</v>
      </c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</row>
    <row r="716" spans="1:32" s="20" customFormat="1" x14ac:dyDescent="0.35">
      <c r="A716" s="127" t="s">
        <v>14516</v>
      </c>
      <c r="B716" s="21" t="s">
        <v>14517</v>
      </c>
      <c r="C716" s="21">
        <v>3</v>
      </c>
      <c r="D716" s="20">
        <v>0.7</v>
      </c>
      <c r="E716" s="135">
        <v>40.799999999999997</v>
      </c>
      <c r="F716" s="106">
        <v>135</v>
      </c>
      <c r="G716" s="22" t="s">
        <v>14157</v>
      </c>
      <c r="H716" s="106">
        <f t="shared" ref="H716:H779" si="115">IF(B716="","",CEILING((F716+(10.3552*D716*E716)/100+1.5+0.05)*1.22,0.05))</f>
        <v>170.20000000000002</v>
      </c>
      <c r="I716" s="106">
        <f t="shared" ref="I716:I779" si="116">IF(B716="","",CEILING((F716+(10.3552*D716*E716)/100+1.5+0.05)*1.12,0.05))</f>
        <v>156.25</v>
      </c>
      <c r="J716" s="107">
        <f t="shared" ref="J716:J779" si="117">IF(B716="","",CEILING((F716+(10.3552*D716*E716)/100+1.5+0.05)*1.1,0.05))</f>
        <v>153.5</v>
      </c>
      <c r="L716" s="186">
        <f t="shared" si="110"/>
        <v>170.5</v>
      </c>
      <c r="M716" s="186">
        <f t="shared" si="111"/>
        <v>156.5</v>
      </c>
      <c r="N716" s="186">
        <f t="shared" si="112"/>
        <v>153.94999999999999</v>
      </c>
      <c r="O716"/>
      <c r="P716"/>
      <c r="Q716" s="133">
        <f t="shared" si="113"/>
        <v>0.29999999999998295</v>
      </c>
      <c r="R716" s="222">
        <f t="shared" si="114"/>
        <v>1.7626321974147058E-3</v>
      </c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</row>
    <row r="717" spans="1:32" s="20" customFormat="1" x14ac:dyDescent="0.35">
      <c r="A717" s="127" t="s">
        <v>5452</v>
      </c>
      <c r="B717" s="21" t="s">
        <v>5453</v>
      </c>
      <c r="C717" s="21">
        <v>6</v>
      </c>
      <c r="D717" s="20">
        <v>0.7</v>
      </c>
      <c r="E717" s="135">
        <v>40</v>
      </c>
      <c r="F717" s="106">
        <v>99.5</v>
      </c>
      <c r="G717" s="22" t="s">
        <v>14157</v>
      </c>
      <c r="H717" s="106">
        <f t="shared" si="115"/>
        <v>126.85000000000001</v>
      </c>
      <c r="I717" s="106">
        <f t="shared" si="116"/>
        <v>116.45</v>
      </c>
      <c r="J717" s="107">
        <f t="shared" si="117"/>
        <v>114.35000000000001</v>
      </c>
      <c r="L717" s="186">
        <f t="shared" si="110"/>
        <v>126.95</v>
      </c>
      <c r="M717" s="186">
        <f t="shared" si="111"/>
        <v>116.5</v>
      </c>
      <c r="N717" s="186">
        <f t="shared" si="112"/>
        <v>114.5</v>
      </c>
      <c r="O717"/>
      <c r="P717"/>
      <c r="Q717" s="133">
        <f t="shared" si="113"/>
        <v>9.9999999999994316E-2</v>
      </c>
      <c r="R717" s="222">
        <f t="shared" si="114"/>
        <v>7.8833267638939153E-4</v>
      </c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</row>
    <row r="718" spans="1:32" s="20" customFormat="1" x14ac:dyDescent="0.35">
      <c r="A718" s="127" t="s">
        <v>5456</v>
      </c>
      <c r="B718" s="21" t="s">
        <v>5457</v>
      </c>
      <c r="C718" s="21">
        <v>6</v>
      </c>
      <c r="D718" s="20">
        <v>0.7</v>
      </c>
      <c r="E718" s="135">
        <v>40</v>
      </c>
      <c r="F718" s="106">
        <v>31.75</v>
      </c>
      <c r="G718" s="22" t="s">
        <v>14157</v>
      </c>
      <c r="H718" s="106">
        <f t="shared" si="115"/>
        <v>44.2</v>
      </c>
      <c r="I718" s="106">
        <f t="shared" si="116"/>
        <v>40.550000000000004</v>
      </c>
      <c r="J718" s="107">
        <f t="shared" si="117"/>
        <v>39.85</v>
      </c>
      <c r="L718" s="186">
        <f t="shared" si="110"/>
        <v>44.5</v>
      </c>
      <c r="M718" s="186">
        <f t="shared" si="111"/>
        <v>40.950000000000003</v>
      </c>
      <c r="N718" s="186">
        <f t="shared" si="112"/>
        <v>39.950000000000003</v>
      </c>
      <c r="O718"/>
      <c r="P718"/>
      <c r="Q718" s="133">
        <f t="shared" si="113"/>
        <v>0.29999999999999716</v>
      </c>
      <c r="R718" s="222">
        <f t="shared" si="114"/>
        <v>6.7873303167420166E-3</v>
      </c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</row>
    <row r="719" spans="1:32" s="20" customFormat="1" x14ac:dyDescent="0.35">
      <c r="A719" s="127" t="s">
        <v>5502</v>
      </c>
      <c r="B719" s="21" t="s">
        <v>5503</v>
      </c>
      <c r="C719" s="21">
        <v>6</v>
      </c>
      <c r="D719" s="20">
        <v>0.7</v>
      </c>
      <c r="E719" s="135">
        <v>40</v>
      </c>
      <c r="F719" s="106">
        <v>13.85</v>
      </c>
      <c r="G719" s="22" t="s">
        <v>14163</v>
      </c>
      <c r="H719" s="106">
        <f t="shared" si="115"/>
        <v>22.35</v>
      </c>
      <c r="I719" s="106">
        <f t="shared" si="116"/>
        <v>20.5</v>
      </c>
      <c r="J719" s="107">
        <f t="shared" si="117"/>
        <v>20.150000000000002</v>
      </c>
      <c r="L719" s="186">
        <f t="shared" si="110"/>
        <v>22.5</v>
      </c>
      <c r="M719" s="186">
        <f t="shared" si="111"/>
        <v>20.95</v>
      </c>
      <c r="N719" s="186">
        <f t="shared" si="112"/>
        <v>20.5</v>
      </c>
      <c r="O719"/>
      <c r="P719"/>
      <c r="Q719" s="133">
        <f t="shared" si="113"/>
        <v>0.14999999999999858</v>
      </c>
      <c r="R719" s="222">
        <f t="shared" si="114"/>
        <v>6.71140939597309E-3</v>
      </c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</row>
    <row r="720" spans="1:32" s="20" customFormat="1" x14ac:dyDescent="0.35">
      <c r="A720" s="127" t="s">
        <v>5505</v>
      </c>
      <c r="B720" s="21" t="s">
        <v>5506</v>
      </c>
      <c r="C720" s="21">
        <v>6</v>
      </c>
      <c r="D720" s="20">
        <v>0.7</v>
      </c>
      <c r="E720" s="135">
        <v>40</v>
      </c>
      <c r="F720" s="106">
        <v>13.45</v>
      </c>
      <c r="G720" s="22" t="s">
        <v>14146</v>
      </c>
      <c r="H720" s="106">
        <f t="shared" si="115"/>
        <v>21.85</v>
      </c>
      <c r="I720" s="106">
        <f t="shared" si="116"/>
        <v>20.05</v>
      </c>
      <c r="J720" s="107">
        <f t="shared" si="117"/>
        <v>19.700000000000003</v>
      </c>
      <c r="L720" s="186">
        <f t="shared" si="110"/>
        <v>21.95</v>
      </c>
      <c r="M720" s="186">
        <f t="shared" si="111"/>
        <v>20.5</v>
      </c>
      <c r="N720" s="186">
        <f t="shared" si="112"/>
        <v>19.95</v>
      </c>
      <c r="O720"/>
      <c r="P720"/>
      <c r="Q720" s="133">
        <f t="shared" si="113"/>
        <v>9.9999999999997868E-2</v>
      </c>
      <c r="R720" s="222">
        <f t="shared" si="114"/>
        <v>4.5766590389015038E-3</v>
      </c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</row>
    <row r="721" spans="1:32" s="20" customFormat="1" x14ac:dyDescent="0.35">
      <c r="A721" s="127" t="s">
        <v>5509</v>
      </c>
      <c r="B721" s="21" t="s">
        <v>5510</v>
      </c>
      <c r="C721" s="21">
        <v>6</v>
      </c>
      <c r="D721" s="20">
        <v>0.7</v>
      </c>
      <c r="E721" s="135">
        <v>48</v>
      </c>
      <c r="F721" s="106">
        <v>36</v>
      </c>
      <c r="G721" s="22" t="s">
        <v>14145</v>
      </c>
      <c r="H721" s="106">
        <f t="shared" si="115"/>
        <v>50.1</v>
      </c>
      <c r="I721" s="106">
        <f t="shared" si="116"/>
        <v>46</v>
      </c>
      <c r="J721" s="107">
        <f t="shared" si="117"/>
        <v>45.150000000000006</v>
      </c>
      <c r="L721" s="186">
        <f t="shared" si="110"/>
        <v>50.5</v>
      </c>
      <c r="M721" s="186">
        <f t="shared" si="111"/>
        <v>46.5</v>
      </c>
      <c r="N721" s="186">
        <f t="shared" si="112"/>
        <v>45.5</v>
      </c>
      <c r="O721"/>
      <c r="P721"/>
      <c r="Q721" s="133">
        <f t="shared" si="113"/>
        <v>0.39999999999999858</v>
      </c>
      <c r="R721" s="222">
        <f t="shared" si="114"/>
        <v>7.9840319361277161E-3</v>
      </c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</row>
    <row r="722" spans="1:32" s="20" customFormat="1" x14ac:dyDescent="0.35">
      <c r="A722" s="127" t="s">
        <v>5513</v>
      </c>
      <c r="B722" s="21" t="s">
        <v>5514</v>
      </c>
      <c r="C722" s="21">
        <v>6</v>
      </c>
      <c r="D722" s="20">
        <v>0.7</v>
      </c>
      <c r="E722" s="135">
        <v>40</v>
      </c>
      <c r="F722" s="106">
        <v>25.5</v>
      </c>
      <c r="G722" s="22" t="s">
        <v>14145</v>
      </c>
      <c r="H722" s="106">
        <f t="shared" si="115"/>
        <v>36.550000000000004</v>
      </c>
      <c r="I722" s="106">
        <f t="shared" si="116"/>
        <v>33.550000000000004</v>
      </c>
      <c r="J722" s="107">
        <f t="shared" si="117"/>
        <v>32.950000000000003</v>
      </c>
      <c r="L722" s="186">
        <f t="shared" si="110"/>
        <v>36.950000000000003</v>
      </c>
      <c r="M722" s="186">
        <f t="shared" si="111"/>
        <v>33.950000000000003</v>
      </c>
      <c r="N722" s="186">
        <f t="shared" si="112"/>
        <v>32.950000000000003</v>
      </c>
      <c r="O722"/>
      <c r="P722"/>
      <c r="Q722" s="133">
        <f t="shared" si="113"/>
        <v>0.39999999999999858</v>
      </c>
      <c r="R722" s="222">
        <f t="shared" si="114"/>
        <v>1.094391244870037E-2</v>
      </c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</row>
    <row r="723" spans="1:32" s="20" customFormat="1" x14ac:dyDescent="0.35">
      <c r="A723" s="127" t="s">
        <v>14541</v>
      </c>
      <c r="B723" s="21" t="s">
        <v>14542</v>
      </c>
      <c r="C723" s="21">
        <v>12</v>
      </c>
      <c r="D723" s="20">
        <v>1</v>
      </c>
      <c r="E723" s="135">
        <v>36</v>
      </c>
      <c r="F723" s="106">
        <v>6.65</v>
      </c>
      <c r="G723" s="22" t="s">
        <v>14159</v>
      </c>
      <c r="H723" s="106">
        <f t="shared" si="115"/>
        <v>14.600000000000001</v>
      </c>
      <c r="I723" s="106">
        <f t="shared" si="116"/>
        <v>13.4</v>
      </c>
      <c r="J723" s="107">
        <f t="shared" si="117"/>
        <v>13.15</v>
      </c>
      <c r="L723" s="186">
        <f t="shared" si="110"/>
        <v>14.95</v>
      </c>
      <c r="M723" s="186">
        <f t="shared" si="111"/>
        <v>13.5</v>
      </c>
      <c r="N723" s="186">
        <f t="shared" si="112"/>
        <v>13.5</v>
      </c>
      <c r="O723"/>
      <c r="P723"/>
      <c r="Q723" s="133">
        <f t="shared" si="113"/>
        <v>0.34999999999999787</v>
      </c>
      <c r="R723" s="222">
        <f t="shared" si="114"/>
        <v>2.397260273972588E-2</v>
      </c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</row>
    <row r="724" spans="1:32" s="20" customFormat="1" x14ac:dyDescent="0.35">
      <c r="A724" s="127" t="s">
        <v>5528</v>
      </c>
      <c r="B724" s="21" t="s">
        <v>5525</v>
      </c>
      <c r="C724" s="21">
        <v>6</v>
      </c>
      <c r="D724" s="20">
        <v>0.7</v>
      </c>
      <c r="E724" s="135">
        <v>42.3</v>
      </c>
      <c r="F724" s="106">
        <v>7.5</v>
      </c>
      <c r="G724" s="22" t="s">
        <v>14148</v>
      </c>
      <c r="H724" s="106">
        <f t="shared" si="115"/>
        <v>14.8</v>
      </c>
      <c r="I724" s="106">
        <f t="shared" si="116"/>
        <v>13.600000000000001</v>
      </c>
      <c r="J724" s="107">
        <f t="shared" si="117"/>
        <v>13.350000000000001</v>
      </c>
      <c r="L724" s="186">
        <f t="shared" si="110"/>
        <v>14.95</v>
      </c>
      <c r="M724" s="186">
        <f t="shared" si="111"/>
        <v>13.95</v>
      </c>
      <c r="N724" s="186">
        <f t="shared" si="112"/>
        <v>13.5</v>
      </c>
      <c r="O724"/>
      <c r="P724"/>
      <c r="Q724" s="133">
        <f t="shared" si="113"/>
        <v>0.14999999999999858</v>
      </c>
      <c r="R724" s="222">
        <f t="shared" si="114"/>
        <v>1.0135135135135039E-2</v>
      </c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</row>
    <row r="725" spans="1:32" s="20" customFormat="1" x14ac:dyDescent="0.35">
      <c r="A725" s="127" t="s">
        <v>5535</v>
      </c>
      <c r="B725" s="21" t="s">
        <v>5532</v>
      </c>
      <c r="C725" s="21">
        <v>6</v>
      </c>
      <c r="D725" s="20">
        <v>0.7</v>
      </c>
      <c r="E725" s="135">
        <v>30</v>
      </c>
      <c r="F725" s="106">
        <v>6.75</v>
      </c>
      <c r="G725" s="22" t="s">
        <v>14148</v>
      </c>
      <c r="H725" s="106">
        <f t="shared" si="115"/>
        <v>12.8</v>
      </c>
      <c r="I725" s="106">
        <f t="shared" si="116"/>
        <v>11.75</v>
      </c>
      <c r="J725" s="107">
        <f t="shared" si="117"/>
        <v>11.55</v>
      </c>
      <c r="L725" s="186">
        <f t="shared" si="110"/>
        <v>12.95</v>
      </c>
      <c r="M725" s="186">
        <f t="shared" si="111"/>
        <v>11.95</v>
      </c>
      <c r="N725" s="186">
        <f t="shared" si="112"/>
        <v>11.95</v>
      </c>
      <c r="O725"/>
      <c r="P725"/>
      <c r="Q725" s="133">
        <f t="shared" si="113"/>
        <v>0.14999999999999858</v>
      </c>
      <c r="R725" s="222">
        <f t="shared" si="114"/>
        <v>1.1718749999999889E-2</v>
      </c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</row>
    <row r="726" spans="1:32" s="20" customFormat="1" x14ac:dyDescent="0.35">
      <c r="A726" s="127" t="s">
        <v>5546</v>
      </c>
      <c r="B726" s="21" t="s">
        <v>5547</v>
      </c>
      <c r="C726" s="21">
        <v>6</v>
      </c>
      <c r="D726" s="20">
        <v>0.7</v>
      </c>
      <c r="E726" s="135">
        <v>45</v>
      </c>
      <c r="F726" s="106">
        <v>19.5</v>
      </c>
      <c r="G726" s="22" t="s">
        <v>14146</v>
      </c>
      <c r="H726" s="106">
        <f t="shared" si="115"/>
        <v>29.700000000000003</v>
      </c>
      <c r="I726" s="106">
        <f t="shared" si="116"/>
        <v>27.25</v>
      </c>
      <c r="J726" s="107">
        <f t="shared" si="117"/>
        <v>26.75</v>
      </c>
      <c r="L726" s="186">
        <f t="shared" si="110"/>
        <v>29.95</v>
      </c>
      <c r="M726" s="186">
        <f t="shared" si="111"/>
        <v>27.5</v>
      </c>
      <c r="N726" s="186">
        <f t="shared" si="112"/>
        <v>26.95</v>
      </c>
      <c r="O726"/>
      <c r="P726"/>
      <c r="Q726" s="133">
        <f t="shared" si="113"/>
        <v>0.24999999999999645</v>
      </c>
      <c r="R726" s="222">
        <f t="shared" si="114"/>
        <v>8.4175084175082977E-3</v>
      </c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</row>
    <row r="727" spans="1:32" s="20" customFormat="1" x14ac:dyDescent="0.35">
      <c r="A727" s="127" t="s">
        <v>5550</v>
      </c>
      <c r="B727" s="21" t="s">
        <v>5551</v>
      </c>
      <c r="C727" s="21">
        <v>6</v>
      </c>
      <c r="D727" s="20">
        <v>0.7</v>
      </c>
      <c r="E727" s="135">
        <v>27</v>
      </c>
      <c r="F727" s="106">
        <v>8.15</v>
      </c>
      <c r="G727" s="22" t="s">
        <v>14141</v>
      </c>
      <c r="H727" s="106">
        <f t="shared" si="115"/>
        <v>14.25</v>
      </c>
      <c r="I727" s="106">
        <f t="shared" si="116"/>
        <v>13.100000000000001</v>
      </c>
      <c r="J727" s="107">
        <f t="shared" si="117"/>
        <v>12.850000000000001</v>
      </c>
      <c r="L727" s="186">
        <f t="shared" si="110"/>
        <v>14.5</v>
      </c>
      <c r="M727" s="186">
        <f t="shared" si="111"/>
        <v>13.5</v>
      </c>
      <c r="N727" s="186">
        <f t="shared" si="112"/>
        <v>12.95</v>
      </c>
      <c r="O727"/>
      <c r="P727"/>
      <c r="Q727" s="133">
        <f t="shared" si="113"/>
        <v>0.25</v>
      </c>
      <c r="R727" s="222">
        <f t="shared" si="114"/>
        <v>1.7543859649122806E-2</v>
      </c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</row>
    <row r="728" spans="1:32" s="20" customFormat="1" x14ac:dyDescent="0.35">
      <c r="A728" s="127" t="s">
        <v>5554</v>
      </c>
      <c r="B728" s="21" t="s">
        <v>5555</v>
      </c>
      <c r="C728" s="21">
        <v>6</v>
      </c>
      <c r="D728" s="20">
        <v>0.7</v>
      </c>
      <c r="E728" s="135">
        <v>40</v>
      </c>
      <c r="F728" s="106">
        <v>14.5</v>
      </c>
      <c r="G728" s="22" t="s">
        <v>14146</v>
      </c>
      <c r="H728" s="106">
        <f t="shared" si="115"/>
        <v>23.150000000000002</v>
      </c>
      <c r="I728" s="106">
        <f t="shared" si="116"/>
        <v>21.25</v>
      </c>
      <c r="J728" s="107">
        <f t="shared" si="117"/>
        <v>20.85</v>
      </c>
      <c r="L728" s="186">
        <f t="shared" si="110"/>
        <v>23.5</v>
      </c>
      <c r="M728" s="186">
        <f t="shared" si="111"/>
        <v>21.5</v>
      </c>
      <c r="N728" s="186">
        <f t="shared" si="112"/>
        <v>20.95</v>
      </c>
      <c r="O728"/>
      <c r="P728"/>
      <c r="Q728" s="133">
        <f t="shared" si="113"/>
        <v>0.34999999999999787</v>
      </c>
      <c r="R728" s="222">
        <f t="shared" si="114"/>
        <v>1.5118790496760166E-2</v>
      </c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</row>
    <row r="729" spans="1:32" s="20" customFormat="1" x14ac:dyDescent="0.35">
      <c r="A729" s="127" t="s">
        <v>5558</v>
      </c>
      <c r="B729" s="21" t="s">
        <v>5559</v>
      </c>
      <c r="C729" s="21">
        <v>6</v>
      </c>
      <c r="D729" s="20">
        <v>0.7</v>
      </c>
      <c r="E729" s="135">
        <v>44</v>
      </c>
      <c r="F729" s="106">
        <v>15.25</v>
      </c>
      <c r="G729" s="22" t="s">
        <v>14146</v>
      </c>
      <c r="H729" s="106">
        <f t="shared" si="115"/>
        <v>24.400000000000002</v>
      </c>
      <c r="I729" s="106">
        <f t="shared" si="116"/>
        <v>22.400000000000002</v>
      </c>
      <c r="J729" s="107">
        <f t="shared" si="117"/>
        <v>22</v>
      </c>
      <c r="L729" s="186">
        <f t="shared" ref="L729:L783" si="118">IF(AND(H729-INT(H729)&gt;=0,H729-INT(H729)&lt;0.5),INT(H729)+0.5,IF(AND(H729-INT(H729)&gt;=0.5,H729-INT(H729)&lt;1),INT(H729)+0.95,H729))</f>
        <v>24.5</v>
      </c>
      <c r="M729" s="186">
        <f t="shared" ref="M729:M783" si="119">IF(AND(I729-INT(I729)&gt;=0,I729-INT(I729)&lt;0.5),INT(I729)+0.5,IF(AND(I729-INT(I729)&gt;=0.5,I729-INT(I729)&lt;1),INT(I729)+0.95,I729))</f>
        <v>22.5</v>
      </c>
      <c r="N729" s="186">
        <f t="shared" ref="N729:N783" si="120">IF(AND(J729-INT(J729)&gt;=0,J729-INT(J729)&lt;0.5),INT(J729)+0.5,IF(AND(J729-INT(J729)&gt;=0.5,J729-INT(J729)&lt;1),INT(J729)+0.95,J729))</f>
        <v>22.5</v>
      </c>
      <c r="O729"/>
      <c r="P729"/>
      <c r="Q729" s="133">
        <f t="shared" ref="Q729:Q783" si="121">L729-H729</f>
        <v>9.9999999999997868E-2</v>
      </c>
      <c r="R729" s="222">
        <f t="shared" ref="R729:R783" si="122">Q729/H729</f>
        <v>4.0983606557376175E-3</v>
      </c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</row>
    <row r="730" spans="1:32" s="20" customFormat="1" x14ac:dyDescent="0.35">
      <c r="A730" s="127" t="s">
        <v>5562</v>
      </c>
      <c r="B730" s="21" t="s">
        <v>5563</v>
      </c>
      <c r="C730" s="21">
        <v>6</v>
      </c>
      <c r="D730" s="20">
        <v>0.7</v>
      </c>
      <c r="E730" s="135">
        <v>44</v>
      </c>
      <c r="F730" s="106">
        <v>15.9</v>
      </c>
      <c r="G730" s="22" t="s">
        <v>14146</v>
      </c>
      <c r="H730" s="106">
        <f t="shared" si="115"/>
        <v>25.200000000000003</v>
      </c>
      <c r="I730" s="106">
        <f t="shared" si="116"/>
        <v>23.150000000000002</v>
      </c>
      <c r="J730" s="107">
        <f t="shared" si="117"/>
        <v>22.75</v>
      </c>
      <c r="L730" s="186">
        <f t="shared" si="118"/>
        <v>25.5</v>
      </c>
      <c r="M730" s="186">
        <f t="shared" si="119"/>
        <v>23.5</v>
      </c>
      <c r="N730" s="186">
        <f t="shared" si="120"/>
        <v>22.95</v>
      </c>
      <c r="O730"/>
      <c r="P730"/>
      <c r="Q730" s="133">
        <f t="shared" si="121"/>
        <v>0.29999999999999716</v>
      </c>
      <c r="R730" s="222">
        <f t="shared" si="122"/>
        <v>1.1904761904761791E-2</v>
      </c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</row>
    <row r="731" spans="1:32" s="20" customFormat="1" x14ac:dyDescent="0.35">
      <c r="A731" s="127" t="s">
        <v>5566</v>
      </c>
      <c r="B731" s="21" t="s">
        <v>5567</v>
      </c>
      <c r="C731" s="21">
        <v>6</v>
      </c>
      <c r="D731" s="20">
        <v>0.7</v>
      </c>
      <c r="E731" s="135">
        <v>44</v>
      </c>
      <c r="F731" s="106">
        <v>17.899999999999999</v>
      </c>
      <c r="G731" s="22" t="s">
        <v>14146</v>
      </c>
      <c r="H731" s="106">
        <f t="shared" si="115"/>
        <v>27.650000000000002</v>
      </c>
      <c r="I731" s="106">
        <f t="shared" si="116"/>
        <v>25.400000000000002</v>
      </c>
      <c r="J731" s="107">
        <f t="shared" si="117"/>
        <v>24.950000000000003</v>
      </c>
      <c r="L731" s="186">
        <f t="shared" si="118"/>
        <v>27.95</v>
      </c>
      <c r="M731" s="186">
        <f t="shared" si="119"/>
        <v>25.5</v>
      </c>
      <c r="N731" s="186">
        <f t="shared" si="120"/>
        <v>24.95</v>
      </c>
      <c r="O731"/>
      <c r="P731"/>
      <c r="Q731" s="133">
        <f t="shared" si="121"/>
        <v>0.29999999999999716</v>
      </c>
      <c r="R731" s="222">
        <f t="shared" si="122"/>
        <v>1.0849909584086695E-2</v>
      </c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</row>
    <row r="732" spans="1:32" s="20" customFormat="1" x14ac:dyDescent="0.35">
      <c r="A732" s="127" t="s">
        <v>5574</v>
      </c>
      <c r="B732" s="21" t="s">
        <v>5575</v>
      </c>
      <c r="C732" s="21">
        <v>6</v>
      </c>
      <c r="D732" s="20">
        <v>0.7</v>
      </c>
      <c r="E732" s="135">
        <v>17.899999999999999</v>
      </c>
      <c r="F732" s="106">
        <v>8.15</v>
      </c>
      <c r="G732" s="22" t="s">
        <v>14148</v>
      </c>
      <c r="H732" s="106">
        <f t="shared" si="115"/>
        <v>13.450000000000001</v>
      </c>
      <c r="I732" s="106">
        <f t="shared" si="116"/>
        <v>12.350000000000001</v>
      </c>
      <c r="J732" s="107">
        <f t="shared" si="117"/>
        <v>12.100000000000001</v>
      </c>
      <c r="L732" s="186">
        <f t="shared" si="118"/>
        <v>13.5</v>
      </c>
      <c r="M732" s="186">
        <f t="shared" si="119"/>
        <v>12.5</v>
      </c>
      <c r="N732" s="186">
        <f t="shared" si="120"/>
        <v>12.5</v>
      </c>
      <c r="O732"/>
      <c r="P732"/>
      <c r="Q732" s="133">
        <f t="shared" si="121"/>
        <v>4.9999999999998934E-2</v>
      </c>
      <c r="R732" s="222">
        <f t="shared" si="122"/>
        <v>3.7174721189590283E-3</v>
      </c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</row>
    <row r="733" spans="1:32" s="20" customFormat="1" x14ac:dyDescent="0.35">
      <c r="A733" s="127" t="s">
        <v>5589</v>
      </c>
      <c r="B733" s="21" t="s">
        <v>5590</v>
      </c>
      <c r="C733" s="21">
        <v>6</v>
      </c>
      <c r="D733" s="20">
        <v>0.7</v>
      </c>
      <c r="E733" s="135">
        <v>42</v>
      </c>
      <c r="F733" s="106">
        <v>13.65</v>
      </c>
      <c r="G733" s="22" t="s">
        <v>14146</v>
      </c>
      <c r="H733" s="106">
        <f t="shared" si="115"/>
        <v>22.3</v>
      </c>
      <c r="I733" s="106">
        <f t="shared" si="116"/>
        <v>20.450000000000003</v>
      </c>
      <c r="J733" s="107">
        <f t="shared" si="117"/>
        <v>20.100000000000001</v>
      </c>
      <c r="L733" s="186">
        <f t="shared" si="118"/>
        <v>22.5</v>
      </c>
      <c r="M733" s="186">
        <f t="shared" si="119"/>
        <v>20.5</v>
      </c>
      <c r="N733" s="186">
        <f t="shared" si="120"/>
        <v>20.5</v>
      </c>
      <c r="O733"/>
      <c r="P733"/>
      <c r="Q733" s="133">
        <f t="shared" si="121"/>
        <v>0.19999999999999929</v>
      </c>
      <c r="R733" s="222">
        <f t="shared" si="122"/>
        <v>8.9686098654708207E-3</v>
      </c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</row>
    <row r="734" spans="1:32" s="20" customFormat="1" x14ac:dyDescent="0.35">
      <c r="A734" s="127" t="s">
        <v>5593</v>
      </c>
      <c r="B734" s="21" t="s">
        <v>5594</v>
      </c>
      <c r="C734" s="21">
        <v>6</v>
      </c>
      <c r="D734" s="20">
        <v>0.7</v>
      </c>
      <c r="E734" s="135">
        <v>38.5</v>
      </c>
      <c r="F734" s="106">
        <v>13.95</v>
      </c>
      <c r="G734" s="22" t="s">
        <v>14146</v>
      </c>
      <c r="H734" s="106">
        <f t="shared" si="115"/>
        <v>22.35</v>
      </c>
      <c r="I734" s="106">
        <f t="shared" si="116"/>
        <v>20.5</v>
      </c>
      <c r="J734" s="107">
        <f t="shared" si="117"/>
        <v>20.150000000000002</v>
      </c>
      <c r="L734" s="186">
        <f t="shared" si="118"/>
        <v>22.5</v>
      </c>
      <c r="M734" s="186">
        <f t="shared" si="119"/>
        <v>20.95</v>
      </c>
      <c r="N734" s="186">
        <f t="shared" si="120"/>
        <v>20.5</v>
      </c>
      <c r="O734"/>
      <c r="P734"/>
      <c r="Q734" s="133">
        <f t="shared" si="121"/>
        <v>0.14999999999999858</v>
      </c>
      <c r="R734" s="222">
        <f t="shared" si="122"/>
        <v>6.71140939597309E-3</v>
      </c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</row>
    <row r="735" spans="1:32" s="20" customFormat="1" x14ac:dyDescent="0.35">
      <c r="A735" s="127" t="s">
        <v>5597</v>
      </c>
      <c r="B735" s="21" t="s">
        <v>5598</v>
      </c>
      <c r="C735" s="21">
        <v>6</v>
      </c>
      <c r="D735" s="20">
        <v>0.7</v>
      </c>
      <c r="E735" s="135">
        <v>40</v>
      </c>
      <c r="F735" s="106">
        <v>6.25</v>
      </c>
      <c r="G735" s="22" t="s">
        <v>14146</v>
      </c>
      <c r="H735" s="106">
        <f t="shared" si="115"/>
        <v>13.100000000000001</v>
      </c>
      <c r="I735" s="106">
        <f t="shared" si="116"/>
        <v>12</v>
      </c>
      <c r="J735" s="107">
        <f t="shared" si="117"/>
        <v>11.8</v>
      </c>
      <c r="L735" s="186">
        <f t="shared" si="118"/>
        <v>13.5</v>
      </c>
      <c r="M735" s="186">
        <f t="shared" si="119"/>
        <v>12.5</v>
      </c>
      <c r="N735" s="186">
        <f t="shared" si="120"/>
        <v>11.95</v>
      </c>
      <c r="O735"/>
      <c r="P735"/>
      <c r="Q735" s="133">
        <f t="shared" si="121"/>
        <v>0.39999999999999858</v>
      </c>
      <c r="R735" s="222">
        <f t="shared" si="122"/>
        <v>3.0534351145038056E-2</v>
      </c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</row>
    <row r="736" spans="1:32" s="20" customFormat="1" x14ac:dyDescent="0.35">
      <c r="A736" s="127" t="s">
        <v>5601</v>
      </c>
      <c r="B736" s="21" t="s">
        <v>5602</v>
      </c>
      <c r="C736" s="21">
        <v>6</v>
      </c>
      <c r="D736" s="20">
        <v>0.7</v>
      </c>
      <c r="E736" s="135">
        <v>40</v>
      </c>
      <c r="F736" s="106">
        <v>6.65</v>
      </c>
      <c r="G736" s="22" t="s">
        <v>14146</v>
      </c>
      <c r="H736" s="106">
        <f t="shared" si="115"/>
        <v>13.55</v>
      </c>
      <c r="I736" s="106">
        <f t="shared" si="116"/>
        <v>12.450000000000001</v>
      </c>
      <c r="J736" s="107">
        <f t="shared" si="117"/>
        <v>12.25</v>
      </c>
      <c r="L736" s="186">
        <f t="shared" si="118"/>
        <v>13.95</v>
      </c>
      <c r="M736" s="186">
        <f t="shared" si="119"/>
        <v>12.5</v>
      </c>
      <c r="N736" s="186">
        <f t="shared" si="120"/>
        <v>12.5</v>
      </c>
      <c r="O736"/>
      <c r="P736"/>
      <c r="Q736" s="133">
        <f t="shared" si="121"/>
        <v>0.39999999999999858</v>
      </c>
      <c r="R736" s="222">
        <f t="shared" si="122"/>
        <v>2.9520295202951925E-2</v>
      </c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</row>
    <row r="737" spans="1:32" s="20" customFormat="1" x14ac:dyDescent="0.35">
      <c r="A737" s="127" t="s">
        <v>5605</v>
      </c>
      <c r="B737" s="21" t="s">
        <v>5606</v>
      </c>
      <c r="C737" s="21">
        <v>6</v>
      </c>
      <c r="D737" s="20">
        <v>0.7</v>
      </c>
      <c r="E737" s="135">
        <v>40</v>
      </c>
      <c r="F737" s="106">
        <v>5.75</v>
      </c>
      <c r="G737" s="22" t="s">
        <v>14146</v>
      </c>
      <c r="H737" s="106">
        <f t="shared" si="115"/>
        <v>12.450000000000001</v>
      </c>
      <c r="I737" s="106">
        <f t="shared" si="116"/>
        <v>11.450000000000001</v>
      </c>
      <c r="J737" s="107">
        <f t="shared" si="117"/>
        <v>11.25</v>
      </c>
      <c r="L737" s="186">
        <f t="shared" si="118"/>
        <v>12.5</v>
      </c>
      <c r="M737" s="186">
        <f t="shared" si="119"/>
        <v>11.5</v>
      </c>
      <c r="N737" s="186">
        <f t="shared" si="120"/>
        <v>11.5</v>
      </c>
      <c r="O737"/>
      <c r="P737"/>
      <c r="Q737" s="133">
        <f t="shared" si="121"/>
        <v>4.9999999999998934E-2</v>
      </c>
      <c r="R737" s="222">
        <f t="shared" si="122"/>
        <v>4.0160642570280262E-3</v>
      </c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</row>
    <row r="738" spans="1:32" s="20" customFormat="1" x14ac:dyDescent="0.35">
      <c r="A738" s="127" t="s">
        <v>5609</v>
      </c>
      <c r="B738" s="21" t="s">
        <v>5610</v>
      </c>
      <c r="C738" s="21">
        <v>6</v>
      </c>
      <c r="D738" s="20">
        <v>0.7</v>
      </c>
      <c r="E738" s="135">
        <v>47</v>
      </c>
      <c r="F738" s="106">
        <v>6.95</v>
      </c>
      <c r="G738" s="22" t="s">
        <v>14146</v>
      </c>
      <c r="H738" s="106">
        <f t="shared" si="115"/>
        <v>14.55</v>
      </c>
      <c r="I738" s="106">
        <f t="shared" si="116"/>
        <v>13.350000000000001</v>
      </c>
      <c r="J738" s="107">
        <f t="shared" si="117"/>
        <v>13.100000000000001</v>
      </c>
      <c r="L738" s="186">
        <f t="shared" si="118"/>
        <v>14.95</v>
      </c>
      <c r="M738" s="186">
        <f t="shared" si="119"/>
        <v>13.5</v>
      </c>
      <c r="N738" s="186">
        <f t="shared" si="120"/>
        <v>13.5</v>
      </c>
      <c r="O738"/>
      <c r="P738"/>
      <c r="Q738" s="133">
        <f t="shared" si="121"/>
        <v>0.39999999999999858</v>
      </c>
      <c r="R738" s="222">
        <f t="shared" si="122"/>
        <v>2.7491408934707806E-2</v>
      </c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</row>
    <row r="739" spans="1:32" s="20" customFormat="1" x14ac:dyDescent="0.35">
      <c r="A739" s="127" t="s">
        <v>5617</v>
      </c>
      <c r="B739" s="21" t="s">
        <v>5618</v>
      </c>
      <c r="C739" s="21">
        <v>6</v>
      </c>
      <c r="D739" s="20">
        <v>0.7</v>
      </c>
      <c r="E739" s="135">
        <v>40</v>
      </c>
      <c r="F739" s="106">
        <v>6.5</v>
      </c>
      <c r="G739" s="22" t="s">
        <v>14146</v>
      </c>
      <c r="H739" s="106">
        <f t="shared" si="115"/>
        <v>13.4</v>
      </c>
      <c r="I739" s="106">
        <f t="shared" si="116"/>
        <v>12.3</v>
      </c>
      <c r="J739" s="107">
        <f t="shared" si="117"/>
        <v>12.05</v>
      </c>
      <c r="L739" s="186">
        <f t="shared" si="118"/>
        <v>13.5</v>
      </c>
      <c r="M739" s="186">
        <f t="shared" si="119"/>
        <v>12.5</v>
      </c>
      <c r="N739" s="186">
        <f t="shared" si="120"/>
        <v>12.5</v>
      </c>
      <c r="O739"/>
      <c r="P739"/>
      <c r="Q739" s="133">
        <f t="shared" si="121"/>
        <v>9.9999999999999645E-2</v>
      </c>
      <c r="R739" s="222">
        <f t="shared" si="122"/>
        <v>7.4626865671641521E-3</v>
      </c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</row>
    <row r="740" spans="1:32" s="20" customFormat="1" x14ac:dyDescent="0.35">
      <c r="A740" s="127" t="s">
        <v>5633</v>
      </c>
      <c r="B740" s="21" t="s">
        <v>5634</v>
      </c>
      <c r="C740" s="21">
        <v>6</v>
      </c>
      <c r="D740" s="20">
        <v>0.7</v>
      </c>
      <c r="E740" s="135">
        <v>40</v>
      </c>
      <c r="F740" s="106">
        <v>6.25</v>
      </c>
      <c r="G740" s="22" t="s">
        <v>14164</v>
      </c>
      <c r="H740" s="106">
        <f t="shared" si="115"/>
        <v>13.100000000000001</v>
      </c>
      <c r="I740" s="106">
        <f t="shared" si="116"/>
        <v>12</v>
      </c>
      <c r="J740" s="107">
        <f t="shared" si="117"/>
        <v>11.8</v>
      </c>
      <c r="L740" s="186">
        <f t="shared" si="118"/>
        <v>13.5</v>
      </c>
      <c r="M740" s="186">
        <f t="shared" si="119"/>
        <v>12.5</v>
      </c>
      <c r="N740" s="186">
        <f t="shared" si="120"/>
        <v>11.95</v>
      </c>
      <c r="O740"/>
      <c r="P740"/>
      <c r="Q740" s="133">
        <f t="shared" si="121"/>
        <v>0.39999999999999858</v>
      </c>
      <c r="R740" s="222">
        <f t="shared" si="122"/>
        <v>3.0534351145038056E-2</v>
      </c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</row>
    <row r="741" spans="1:32" s="20" customFormat="1" x14ac:dyDescent="0.35">
      <c r="A741" s="127" t="s">
        <v>5637</v>
      </c>
      <c r="B741" s="21" t="s">
        <v>5638</v>
      </c>
      <c r="C741" s="21">
        <v>6</v>
      </c>
      <c r="D741" s="20">
        <v>0.7</v>
      </c>
      <c r="E741" s="135">
        <v>40</v>
      </c>
      <c r="F741" s="106">
        <v>6.55</v>
      </c>
      <c r="G741" s="22" t="s">
        <v>14146</v>
      </c>
      <c r="H741" s="106">
        <f t="shared" si="115"/>
        <v>13.450000000000001</v>
      </c>
      <c r="I741" s="106">
        <f t="shared" si="116"/>
        <v>12.350000000000001</v>
      </c>
      <c r="J741" s="107">
        <f t="shared" si="117"/>
        <v>12.100000000000001</v>
      </c>
      <c r="L741" s="186">
        <f t="shared" si="118"/>
        <v>13.5</v>
      </c>
      <c r="M741" s="186">
        <f t="shared" si="119"/>
        <v>12.5</v>
      </c>
      <c r="N741" s="186">
        <f t="shared" si="120"/>
        <v>12.5</v>
      </c>
      <c r="O741"/>
      <c r="P741"/>
      <c r="Q741" s="133">
        <f t="shared" si="121"/>
        <v>4.9999999999998934E-2</v>
      </c>
      <c r="R741" s="222">
        <f t="shared" si="122"/>
        <v>3.7174721189590283E-3</v>
      </c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</row>
    <row r="742" spans="1:32" s="20" customFormat="1" x14ac:dyDescent="0.35">
      <c r="A742" s="127" t="s">
        <v>5651</v>
      </c>
      <c r="B742" s="21" t="s">
        <v>5652</v>
      </c>
      <c r="C742" s="21">
        <v>3</v>
      </c>
      <c r="D742" s="20">
        <v>1.75</v>
      </c>
      <c r="E742" s="135">
        <v>42.7</v>
      </c>
      <c r="F742" s="106">
        <v>47</v>
      </c>
      <c r="G742" s="22" t="s">
        <v>14146</v>
      </c>
      <c r="H742" s="106">
        <f t="shared" si="115"/>
        <v>68.7</v>
      </c>
      <c r="I742" s="106">
        <f t="shared" si="116"/>
        <v>63.050000000000004</v>
      </c>
      <c r="J742" s="107">
        <f t="shared" si="117"/>
        <v>61.95</v>
      </c>
      <c r="L742" s="186">
        <f t="shared" si="118"/>
        <v>68.95</v>
      </c>
      <c r="M742" s="186">
        <f t="shared" si="119"/>
        <v>63.5</v>
      </c>
      <c r="N742" s="186">
        <f t="shared" si="120"/>
        <v>61.95</v>
      </c>
      <c r="O742"/>
      <c r="P742"/>
      <c r="Q742" s="133">
        <f t="shared" si="121"/>
        <v>0.25</v>
      </c>
      <c r="R742" s="222">
        <f t="shared" si="122"/>
        <v>3.6390101892285298E-3</v>
      </c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</row>
    <row r="743" spans="1:32" s="20" customFormat="1" x14ac:dyDescent="0.35">
      <c r="A743" s="127" t="s">
        <v>5659</v>
      </c>
      <c r="B743" s="21" t="s">
        <v>5656</v>
      </c>
      <c r="C743" s="21">
        <v>6</v>
      </c>
      <c r="D743" s="20">
        <v>1</v>
      </c>
      <c r="E743" s="135">
        <v>42.7</v>
      </c>
      <c r="F743" s="106">
        <v>29.5</v>
      </c>
      <c r="G743" s="22" t="s">
        <v>14146</v>
      </c>
      <c r="H743" s="106">
        <f t="shared" si="115"/>
        <v>43.300000000000004</v>
      </c>
      <c r="I743" s="106">
        <f t="shared" si="116"/>
        <v>39.75</v>
      </c>
      <c r="J743" s="107">
        <f t="shared" si="117"/>
        <v>39.050000000000004</v>
      </c>
      <c r="L743" s="186">
        <f t="shared" si="118"/>
        <v>43.5</v>
      </c>
      <c r="M743" s="186">
        <f t="shared" si="119"/>
        <v>39.950000000000003</v>
      </c>
      <c r="N743" s="186">
        <f t="shared" si="120"/>
        <v>39.5</v>
      </c>
      <c r="O743"/>
      <c r="P743"/>
      <c r="Q743" s="133">
        <f t="shared" si="121"/>
        <v>0.19999999999999574</v>
      </c>
      <c r="R743" s="222">
        <f t="shared" si="122"/>
        <v>4.6189376443417024E-3</v>
      </c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</row>
    <row r="744" spans="1:32" s="20" customFormat="1" x14ac:dyDescent="0.35">
      <c r="A744" s="127" t="s">
        <v>14577</v>
      </c>
      <c r="B744" s="21" t="s">
        <v>14578</v>
      </c>
      <c r="C744" s="21">
        <v>6</v>
      </c>
      <c r="D744" s="20">
        <v>0.5</v>
      </c>
      <c r="E744" s="135">
        <v>43</v>
      </c>
      <c r="F744" s="106">
        <v>19.25</v>
      </c>
      <c r="G744" s="22" t="s">
        <v>14146</v>
      </c>
      <c r="H744" s="106">
        <f t="shared" si="115"/>
        <v>28.1</v>
      </c>
      <c r="I744" s="106">
        <f t="shared" si="116"/>
        <v>25.8</v>
      </c>
      <c r="J744" s="107">
        <f t="shared" si="117"/>
        <v>25.35</v>
      </c>
      <c r="L744" s="186">
        <f t="shared" si="118"/>
        <v>28.5</v>
      </c>
      <c r="M744" s="186">
        <f t="shared" si="119"/>
        <v>25.95</v>
      </c>
      <c r="N744" s="186">
        <f t="shared" si="120"/>
        <v>25.5</v>
      </c>
      <c r="O744"/>
      <c r="P744"/>
      <c r="Q744" s="133">
        <f t="shared" si="121"/>
        <v>0.39999999999999858</v>
      </c>
      <c r="R744" s="222">
        <f t="shared" si="122"/>
        <v>1.4234875444839807E-2</v>
      </c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</row>
    <row r="745" spans="1:32" s="20" customFormat="1" x14ac:dyDescent="0.35">
      <c r="A745" s="127" t="s">
        <v>14690</v>
      </c>
      <c r="B745" s="21" t="s">
        <v>14691</v>
      </c>
      <c r="C745" s="21">
        <v>6</v>
      </c>
      <c r="D745" s="20">
        <v>0.7</v>
      </c>
      <c r="E745" s="135">
        <v>43.5</v>
      </c>
      <c r="F745" s="106">
        <v>14.75</v>
      </c>
      <c r="G745" s="22" t="s">
        <v>14146</v>
      </c>
      <c r="H745" s="106">
        <f t="shared" si="115"/>
        <v>23.75</v>
      </c>
      <c r="I745" s="106">
        <f t="shared" si="116"/>
        <v>21.8</v>
      </c>
      <c r="J745" s="107">
        <f t="shared" si="117"/>
        <v>21.400000000000002</v>
      </c>
      <c r="L745" s="186">
        <f t="shared" si="118"/>
        <v>23.95</v>
      </c>
      <c r="M745" s="186">
        <f t="shared" si="119"/>
        <v>21.95</v>
      </c>
      <c r="N745" s="186">
        <f t="shared" si="120"/>
        <v>21.5</v>
      </c>
      <c r="O745"/>
      <c r="P745"/>
      <c r="Q745" s="133">
        <f t="shared" si="121"/>
        <v>0.19999999999999929</v>
      </c>
      <c r="R745" s="222">
        <f t="shared" si="122"/>
        <v>8.4210526315789177E-3</v>
      </c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</row>
    <row r="746" spans="1:32" s="20" customFormat="1" x14ac:dyDescent="0.35">
      <c r="A746" s="127" t="s">
        <v>5666</v>
      </c>
      <c r="B746" s="21" t="s">
        <v>5663</v>
      </c>
      <c r="C746" s="21">
        <v>6</v>
      </c>
      <c r="D746" s="20">
        <v>0.7</v>
      </c>
      <c r="E746" s="135">
        <v>43.5</v>
      </c>
      <c r="F746" s="106">
        <v>16.5</v>
      </c>
      <c r="G746" s="22" t="s">
        <v>14146</v>
      </c>
      <c r="H746" s="106">
        <f t="shared" si="115"/>
        <v>25.900000000000002</v>
      </c>
      <c r="I746" s="106">
        <f t="shared" si="116"/>
        <v>23.75</v>
      </c>
      <c r="J746" s="107">
        <f t="shared" si="117"/>
        <v>23.35</v>
      </c>
      <c r="L746" s="186">
        <f t="shared" si="118"/>
        <v>25.95</v>
      </c>
      <c r="M746" s="186">
        <f t="shared" si="119"/>
        <v>23.95</v>
      </c>
      <c r="N746" s="186">
        <f t="shared" si="120"/>
        <v>23.5</v>
      </c>
      <c r="O746"/>
      <c r="P746"/>
      <c r="Q746" s="133">
        <f t="shared" si="121"/>
        <v>4.9999999999997158E-2</v>
      </c>
      <c r="R746" s="222">
        <f t="shared" si="122"/>
        <v>1.9305019305018206E-3</v>
      </c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</row>
    <row r="747" spans="1:32" s="20" customFormat="1" x14ac:dyDescent="0.35">
      <c r="A747" s="127" t="s">
        <v>5669</v>
      </c>
      <c r="B747" s="21" t="s">
        <v>5670</v>
      </c>
      <c r="C747" s="21">
        <v>120</v>
      </c>
      <c r="D747" s="20">
        <v>0.05</v>
      </c>
      <c r="E747" s="135">
        <v>43</v>
      </c>
      <c r="F747" s="106">
        <v>1.65</v>
      </c>
      <c r="G747" s="22" t="s">
        <v>14146</v>
      </c>
      <c r="H747" s="106">
        <f t="shared" si="115"/>
        <v>4.2</v>
      </c>
      <c r="I747" s="106">
        <f t="shared" si="116"/>
        <v>3.85</v>
      </c>
      <c r="J747" s="107">
        <f t="shared" si="117"/>
        <v>3.8000000000000003</v>
      </c>
      <c r="L747" s="186">
        <f t="shared" si="118"/>
        <v>4.5</v>
      </c>
      <c r="M747" s="186">
        <f t="shared" si="119"/>
        <v>3.95</v>
      </c>
      <c r="N747" s="186">
        <f t="shared" si="120"/>
        <v>3.95</v>
      </c>
      <c r="O747"/>
      <c r="P747"/>
      <c r="Q747" s="133">
        <f t="shared" si="121"/>
        <v>0.29999999999999982</v>
      </c>
      <c r="R747" s="222">
        <f t="shared" si="122"/>
        <v>7.1428571428571383E-2</v>
      </c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</row>
    <row r="748" spans="1:32" s="20" customFormat="1" x14ac:dyDescent="0.35">
      <c r="A748" s="127" t="s">
        <v>5673</v>
      </c>
      <c r="B748" s="21" t="s">
        <v>23282</v>
      </c>
      <c r="C748" s="21">
        <v>6</v>
      </c>
      <c r="D748" s="20">
        <v>0.7</v>
      </c>
      <c r="E748" s="135">
        <v>43</v>
      </c>
      <c r="F748" s="106">
        <v>11.4</v>
      </c>
      <c r="G748" s="22" t="s">
        <v>14146</v>
      </c>
      <c r="H748" s="106">
        <f t="shared" si="115"/>
        <v>19.650000000000002</v>
      </c>
      <c r="I748" s="106">
        <f t="shared" si="116"/>
        <v>18</v>
      </c>
      <c r="J748" s="107">
        <f t="shared" si="117"/>
        <v>17.7</v>
      </c>
      <c r="L748" s="186">
        <f t="shared" si="118"/>
        <v>19.95</v>
      </c>
      <c r="M748" s="186">
        <f t="shared" si="119"/>
        <v>18.5</v>
      </c>
      <c r="N748" s="186">
        <f t="shared" si="120"/>
        <v>17.95</v>
      </c>
      <c r="O748"/>
      <c r="P748"/>
      <c r="Q748" s="133">
        <f t="shared" si="121"/>
        <v>0.29999999999999716</v>
      </c>
      <c r="R748" s="222">
        <f t="shared" si="122"/>
        <v>1.5267175572518938E-2</v>
      </c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</row>
    <row r="749" spans="1:32" s="20" customFormat="1" x14ac:dyDescent="0.35">
      <c r="A749" s="127" t="s">
        <v>5676</v>
      </c>
      <c r="B749" s="21" t="s">
        <v>5677</v>
      </c>
      <c r="C749" s="21">
        <v>120</v>
      </c>
      <c r="D749" s="20">
        <v>0.05</v>
      </c>
      <c r="E749" s="135">
        <v>43</v>
      </c>
      <c r="F749" s="106">
        <v>1.65</v>
      </c>
      <c r="G749" s="22" t="s">
        <v>14146</v>
      </c>
      <c r="H749" s="106">
        <f t="shared" si="115"/>
        <v>4.2</v>
      </c>
      <c r="I749" s="106">
        <f t="shared" si="116"/>
        <v>3.85</v>
      </c>
      <c r="J749" s="107">
        <f t="shared" si="117"/>
        <v>3.8000000000000003</v>
      </c>
      <c r="L749" s="186">
        <f t="shared" si="118"/>
        <v>4.5</v>
      </c>
      <c r="M749" s="186">
        <f t="shared" si="119"/>
        <v>3.95</v>
      </c>
      <c r="N749" s="186">
        <f t="shared" si="120"/>
        <v>3.95</v>
      </c>
      <c r="O749"/>
      <c r="P749"/>
      <c r="Q749" s="133">
        <f t="shared" si="121"/>
        <v>0.29999999999999982</v>
      </c>
      <c r="R749" s="222">
        <f t="shared" si="122"/>
        <v>7.1428571428571383E-2</v>
      </c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</row>
    <row r="750" spans="1:32" s="20" customFormat="1" x14ac:dyDescent="0.35">
      <c r="A750" s="127" t="s">
        <v>5680</v>
      </c>
      <c r="B750" s="21" t="s">
        <v>5681</v>
      </c>
      <c r="C750" s="21">
        <v>6</v>
      </c>
      <c r="D750" s="20">
        <v>0.7</v>
      </c>
      <c r="E750" s="135">
        <v>43</v>
      </c>
      <c r="F750" s="106">
        <v>11.4</v>
      </c>
      <c r="G750" s="22" t="s">
        <v>14146</v>
      </c>
      <c r="H750" s="106">
        <f t="shared" si="115"/>
        <v>19.650000000000002</v>
      </c>
      <c r="I750" s="106">
        <f t="shared" si="116"/>
        <v>18</v>
      </c>
      <c r="J750" s="107">
        <f t="shared" si="117"/>
        <v>17.7</v>
      </c>
      <c r="L750" s="186">
        <f t="shared" si="118"/>
        <v>19.95</v>
      </c>
      <c r="M750" s="186">
        <f t="shared" si="119"/>
        <v>18.5</v>
      </c>
      <c r="N750" s="186">
        <f t="shared" si="120"/>
        <v>17.95</v>
      </c>
      <c r="O750"/>
      <c r="P750"/>
      <c r="Q750" s="133">
        <f t="shared" si="121"/>
        <v>0.29999999999999716</v>
      </c>
      <c r="R750" s="222">
        <f t="shared" si="122"/>
        <v>1.5267175572518938E-2</v>
      </c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</row>
    <row r="751" spans="1:32" s="20" customFormat="1" x14ac:dyDescent="0.35">
      <c r="A751" s="127" t="s">
        <v>5684</v>
      </c>
      <c r="B751" s="21" t="s">
        <v>5685</v>
      </c>
      <c r="C751" s="21">
        <v>6</v>
      </c>
      <c r="D751" s="20">
        <v>0.7</v>
      </c>
      <c r="E751" s="135">
        <v>43</v>
      </c>
      <c r="F751" s="106">
        <v>11.4</v>
      </c>
      <c r="G751" s="22" t="s">
        <v>14146</v>
      </c>
      <c r="H751" s="106">
        <f t="shared" si="115"/>
        <v>19.650000000000002</v>
      </c>
      <c r="I751" s="106">
        <f t="shared" si="116"/>
        <v>18</v>
      </c>
      <c r="J751" s="107">
        <f t="shared" si="117"/>
        <v>17.7</v>
      </c>
      <c r="L751" s="186">
        <f t="shared" si="118"/>
        <v>19.95</v>
      </c>
      <c r="M751" s="186">
        <f t="shared" si="119"/>
        <v>18.5</v>
      </c>
      <c r="N751" s="186">
        <f t="shared" si="120"/>
        <v>17.95</v>
      </c>
      <c r="O751"/>
      <c r="P751"/>
      <c r="Q751" s="133">
        <f t="shared" si="121"/>
        <v>0.29999999999999716</v>
      </c>
      <c r="R751" s="222">
        <f t="shared" si="122"/>
        <v>1.5267175572518938E-2</v>
      </c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</row>
    <row r="752" spans="1:32" s="20" customFormat="1" x14ac:dyDescent="0.35">
      <c r="A752" s="127" t="s">
        <v>5688</v>
      </c>
      <c r="B752" s="21" t="s">
        <v>5689</v>
      </c>
      <c r="C752" s="21">
        <v>120</v>
      </c>
      <c r="D752" s="20">
        <v>0.05</v>
      </c>
      <c r="E752" s="135">
        <v>43</v>
      </c>
      <c r="F752" s="106">
        <v>1.65</v>
      </c>
      <c r="G752" s="22" t="s">
        <v>14146</v>
      </c>
      <c r="H752" s="106">
        <f t="shared" si="115"/>
        <v>4.2</v>
      </c>
      <c r="I752" s="106">
        <f t="shared" si="116"/>
        <v>3.85</v>
      </c>
      <c r="J752" s="107">
        <f t="shared" si="117"/>
        <v>3.8000000000000003</v>
      </c>
      <c r="L752" s="186">
        <f t="shared" si="118"/>
        <v>4.5</v>
      </c>
      <c r="M752" s="186">
        <f t="shared" si="119"/>
        <v>3.95</v>
      </c>
      <c r="N752" s="186">
        <f t="shared" si="120"/>
        <v>3.95</v>
      </c>
      <c r="O752"/>
      <c r="P752"/>
      <c r="Q752" s="133">
        <f t="shared" si="121"/>
        <v>0.29999999999999982</v>
      </c>
      <c r="R752" s="222">
        <f t="shared" si="122"/>
        <v>7.1428571428571383E-2</v>
      </c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</row>
    <row r="753" spans="1:32" s="20" customFormat="1" x14ac:dyDescent="0.35">
      <c r="A753" s="127" t="s">
        <v>5692</v>
      </c>
      <c r="B753" s="21" t="s">
        <v>5693</v>
      </c>
      <c r="C753" s="21">
        <v>120</v>
      </c>
      <c r="D753" s="20">
        <v>0.05</v>
      </c>
      <c r="E753" s="135">
        <v>43</v>
      </c>
      <c r="F753" s="106">
        <v>1.65</v>
      </c>
      <c r="G753" s="22" t="s">
        <v>14146</v>
      </c>
      <c r="H753" s="106">
        <f t="shared" si="115"/>
        <v>4.2</v>
      </c>
      <c r="I753" s="106">
        <f t="shared" si="116"/>
        <v>3.85</v>
      </c>
      <c r="J753" s="107">
        <f t="shared" si="117"/>
        <v>3.8000000000000003</v>
      </c>
      <c r="L753" s="186">
        <f t="shared" si="118"/>
        <v>4.5</v>
      </c>
      <c r="M753" s="186">
        <f t="shared" si="119"/>
        <v>3.95</v>
      </c>
      <c r="N753" s="186">
        <f t="shared" si="120"/>
        <v>3.95</v>
      </c>
      <c r="O753"/>
      <c r="P753"/>
      <c r="Q753" s="133">
        <f t="shared" si="121"/>
        <v>0.29999999999999982</v>
      </c>
      <c r="R753" s="222">
        <f t="shared" si="122"/>
        <v>7.1428571428571383E-2</v>
      </c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</row>
    <row r="754" spans="1:32" s="20" customFormat="1" x14ac:dyDescent="0.35">
      <c r="A754" s="127" t="s">
        <v>5696</v>
      </c>
      <c r="B754" s="21" t="s">
        <v>23283</v>
      </c>
      <c r="C754" s="21">
        <v>6</v>
      </c>
      <c r="D754" s="20">
        <v>0.7</v>
      </c>
      <c r="E754" s="135">
        <v>43</v>
      </c>
      <c r="F754" s="106">
        <v>11.4</v>
      </c>
      <c r="G754" s="22" t="s">
        <v>14146</v>
      </c>
      <c r="H754" s="106">
        <f t="shared" si="115"/>
        <v>19.650000000000002</v>
      </c>
      <c r="I754" s="106">
        <f t="shared" si="116"/>
        <v>18</v>
      </c>
      <c r="J754" s="107">
        <f t="shared" si="117"/>
        <v>17.7</v>
      </c>
      <c r="L754" s="186">
        <f t="shared" si="118"/>
        <v>19.95</v>
      </c>
      <c r="M754" s="186">
        <f t="shared" si="119"/>
        <v>18.5</v>
      </c>
      <c r="N754" s="186">
        <f t="shared" si="120"/>
        <v>17.95</v>
      </c>
      <c r="O754"/>
      <c r="P754"/>
      <c r="Q754" s="133">
        <f t="shared" si="121"/>
        <v>0.29999999999999716</v>
      </c>
      <c r="R754" s="222">
        <f t="shared" si="122"/>
        <v>1.5267175572518938E-2</v>
      </c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</row>
    <row r="755" spans="1:32" s="20" customFormat="1" x14ac:dyDescent="0.35">
      <c r="A755" s="127" t="s">
        <v>5715</v>
      </c>
      <c r="B755" s="21" t="s">
        <v>5716</v>
      </c>
      <c r="C755" s="21">
        <v>6</v>
      </c>
      <c r="D755" s="20">
        <v>0.7</v>
      </c>
      <c r="E755" s="135">
        <v>35</v>
      </c>
      <c r="F755" s="106">
        <v>13.5</v>
      </c>
      <c r="G755" s="22" t="s">
        <v>14143</v>
      </c>
      <c r="H755" s="106">
        <f t="shared" si="115"/>
        <v>21.5</v>
      </c>
      <c r="I755" s="106">
        <f t="shared" si="116"/>
        <v>19.700000000000003</v>
      </c>
      <c r="J755" s="107">
        <f t="shared" si="117"/>
        <v>19.350000000000001</v>
      </c>
      <c r="L755" s="186">
        <f t="shared" si="118"/>
        <v>21.95</v>
      </c>
      <c r="M755" s="186">
        <f t="shared" si="119"/>
        <v>19.95</v>
      </c>
      <c r="N755" s="186">
        <f t="shared" si="120"/>
        <v>19.5</v>
      </c>
      <c r="O755"/>
      <c r="P755"/>
      <c r="Q755" s="133">
        <f t="shared" si="121"/>
        <v>0.44999999999999929</v>
      </c>
      <c r="R755" s="222">
        <f t="shared" si="122"/>
        <v>2.0930232558139503E-2</v>
      </c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</row>
    <row r="756" spans="1:32" s="20" customFormat="1" x14ac:dyDescent="0.35">
      <c r="A756" s="127" t="s">
        <v>5719</v>
      </c>
      <c r="B756" s="21" t="s">
        <v>5720</v>
      </c>
      <c r="C756" s="21">
        <v>6</v>
      </c>
      <c r="D756" s="20">
        <v>0.7</v>
      </c>
      <c r="E756" s="135">
        <v>40</v>
      </c>
      <c r="F756" s="106">
        <v>23.5</v>
      </c>
      <c r="G756" s="22" t="s">
        <v>14145</v>
      </c>
      <c r="H756" s="106">
        <f t="shared" si="115"/>
        <v>34.1</v>
      </c>
      <c r="I756" s="106">
        <f t="shared" si="116"/>
        <v>31.35</v>
      </c>
      <c r="J756" s="107">
        <f t="shared" si="117"/>
        <v>30.75</v>
      </c>
      <c r="L756" s="186">
        <f t="shared" si="118"/>
        <v>34.5</v>
      </c>
      <c r="M756" s="186">
        <f t="shared" si="119"/>
        <v>31.5</v>
      </c>
      <c r="N756" s="186">
        <f t="shared" si="120"/>
        <v>30.95</v>
      </c>
      <c r="O756"/>
      <c r="P756"/>
      <c r="Q756" s="133">
        <f t="shared" si="121"/>
        <v>0.39999999999999858</v>
      </c>
      <c r="R756" s="222">
        <f t="shared" si="122"/>
        <v>1.1730205278592334E-2</v>
      </c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</row>
    <row r="757" spans="1:32" s="20" customFormat="1" x14ac:dyDescent="0.35">
      <c r="A757" s="127" t="s">
        <v>5728</v>
      </c>
      <c r="B757" s="21" t="s">
        <v>5729</v>
      </c>
      <c r="C757" s="21">
        <v>2</v>
      </c>
      <c r="D757" s="20">
        <v>0.7</v>
      </c>
      <c r="E757" s="135">
        <v>43</v>
      </c>
      <c r="F757" s="106">
        <v>3795</v>
      </c>
      <c r="G757" s="22" t="s">
        <v>14145</v>
      </c>
      <c r="H757" s="106">
        <f t="shared" si="115"/>
        <v>4635.6000000000004</v>
      </c>
      <c r="I757" s="106">
        <f t="shared" si="116"/>
        <v>4255.6500000000005</v>
      </c>
      <c r="J757" s="107">
        <f t="shared" si="117"/>
        <v>4179.6500000000005</v>
      </c>
      <c r="L757" s="186">
        <f t="shared" si="118"/>
        <v>4635.95</v>
      </c>
      <c r="M757" s="186">
        <f t="shared" si="119"/>
        <v>4255.95</v>
      </c>
      <c r="N757" s="186">
        <f t="shared" si="120"/>
        <v>4179.95</v>
      </c>
      <c r="O757"/>
      <c r="P757"/>
      <c r="Q757" s="133">
        <f t="shared" si="121"/>
        <v>0.3499999999994543</v>
      </c>
      <c r="R757" s="222">
        <f t="shared" si="122"/>
        <v>7.5502631805905224E-5</v>
      </c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</row>
    <row r="758" spans="1:32" s="20" customFormat="1" x14ac:dyDescent="0.35">
      <c r="A758" s="127" t="s">
        <v>5732</v>
      </c>
      <c r="B758" s="21" t="s">
        <v>5733</v>
      </c>
      <c r="C758" s="21">
        <v>6</v>
      </c>
      <c r="D758" s="20">
        <v>0.7</v>
      </c>
      <c r="E758" s="135">
        <v>43</v>
      </c>
      <c r="F758" s="106">
        <v>24.5</v>
      </c>
      <c r="G758" s="22" t="s">
        <v>14145</v>
      </c>
      <c r="H758" s="106">
        <f t="shared" si="115"/>
        <v>35.6</v>
      </c>
      <c r="I758" s="106">
        <f t="shared" si="116"/>
        <v>32.700000000000003</v>
      </c>
      <c r="J758" s="107">
        <f t="shared" si="117"/>
        <v>32.1</v>
      </c>
      <c r="L758" s="186">
        <f t="shared" si="118"/>
        <v>35.950000000000003</v>
      </c>
      <c r="M758" s="186">
        <f t="shared" si="119"/>
        <v>32.950000000000003</v>
      </c>
      <c r="N758" s="186">
        <f t="shared" si="120"/>
        <v>32.5</v>
      </c>
      <c r="O758"/>
      <c r="P758"/>
      <c r="Q758" s="133">
        <f t="shared" si="121"/>
        <v>0.35000000000000142</v>
      </c>
      <c r="R758" s="222">
        <f t="shared" si="122"/>
        <v>9.831460674157343E-3</v>
      </c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</row>
    <row r="759" spans="1:32" s="20" customFormat="1" x14ac:dyDescent="0.35">
      <c r="A759" s="127" t="s">
        <v>5736</v>
      </c>
      <c r="B759" s="21" t="s">
        <v>5737</v>
      </c>
      <c r="C759" s="21">
        <v>6</v>
      </c>
      <c r="D759" s="20">
        <v>0.7</v>
      </c>
      <c r="E759" s="135">
        <v>48</v>
      </c>
      <c r="F759" s="106">
        <v>27.5</v>
      </c>
      <c r="G759" s="22" t="s">
        <v>14145</v>
      </c>
      <c r="H759" s="106">
        <f t="shared" si="115"/>
        <v>39.700000000000003</v>
      </c>
      <c r="I759" s="106">
        <f t="shared" si="116"/>
        <v>36.450000000000003</v>
      </c>
      <c r="J759" s="107">
        <f t="shared" si="117"/>
        <v>35.800000000000004</v>
      </c>
      <c r="L759" s="186">
        <f t="shared" si="118"/>
        <v>39.950000000000003</v>
      </c>
      <c r="M759" s="186">
        <f t="shared" si="119"/>
        <v>36.5</v>
      </c>
      <c r="N759" s="186">
        <f t="shared" si="120"/>
        <v>35.950000000000003</v>
      </c>
      <c r="O759"/>
      <c r="P759"/>
      <c r="Q759" s="133">
        <f t="shared" si="121"/>
        <v>0.25</v>
      </c>
      <c r="R759" s="222">
        <f t="shared" si="122"/>
        <v>6.2972292191435762E-3</v>
      </c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</row>
    <row r="760" spans="1:32" s="20" customFormat="1" x14ac:dyDescent="0.35">
      <c r="A760" s="127" t="s">
        <v>5740</v>
      </c>
      <c r="B760" s="21" t="s">
        <v>5741</v>
      </c>
      <c r="C760" s="21">
        <v>6</v>
      </c>
      <c r="D760" s="20">
        <v>0.7</v>
      </c>
      <c r="E760" s="135">
        <v>48</v>
      </c>
      <c r="F760" s="106">
        <v>19.5</v>
      </c>
      <c r="G760" s="22" t="s">
        <v>14145</v>
      </c>
      <c r="H760" s="106">
        <f t="shared" si="115"/>
        <v>29.950000000000003</v>
      </c>
      <c r="I760" s="106">
        <f t="shared" si="116"/>
        <v>27.5</v>
      </c>
      <c r="J760" s="107">
        <f t="shared" si="117"/>
        <v>27</v>
      </c>
      <c r="L760" s="186">
        <f t="shared" si="118"/>
        <v>29.95</v>
      </c>
      <c r="M760" s="186">
        <f t="shared" si="119"/>
        <v>27.95</v>
      </c>
      <c r="N760" s="186">
        <f t="shared" si="120"/>
        <v>27.5</v>
      </c>
      <c r="O760"/>
      <c r="P760"/>
      <c r="Q760" s="133">
        <f t="shared" si="121"/>
        <v>0</v>
      </c>
      <c r="R760" s="222">
        <f t="shared" si="122"/>
        <v>0</v>
      </c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</row>
    <row r="761" spans="1:32" s="20" customFormat="1" x14ac:dyDescent="0.35">
      <c r="A761" s="127" t="s">
        <v>5744</v>
      </c>
      <c r="B761" s="21" t="s">
        <v>5745</v>
      </c>
      <c r="C761" s="21">
        <v>6</v>
      </c>
      <c r="D761" s="20">
        <v>0.7</v>
      </c>
      <c r="E761" s="135">
        <v>43</v>
      </c>
      <c r="F761" s="106">
        <v>17.25</v>
      </c>
      <c r="G761" s="22" t="s">
        <v>14145</v>
      </c>
      <c r="H761" s="106">
        <f t="shared" si="115"/>
        <v>26.75</v>
      </c>
      <c r="I761" s="106">
        <f t="shared" si="116"/>
        <v>24.55</v>
      </c>
      <c r="J761" s="107">
        <f t="shared" si="117"/>
        <v>24.150000000000002</v>
      </c>
      <c r="L761" s="186">
        <f t="shared" si="118"/>
        <v>26.95</v>
      </c>
      <c r="M761" s="186">
        <f t="shared" si="119"/>
        <v>24.95</v>
      </c>
      <c r="N761" s="186">
        <f t="shared" si="120"/>
        <v>24.5</v>
      </c>
      <c r="O761"/>
      <c r="P761"/>
      <c r="Q761" s="133">
        <f t="shared" si="121"/>
        <v>0.19999999999999929</v>
      </c>
      <c r="R761" s="222">
        <f t="shared" si="122"/>
        <v>7.476635514018665E-3</v>
      </c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</row>
    <row r="762" spans="1:32" s="20" customFormat="1" x14ac:dyDescent="0.35">
      <c r="A762" s="127" t="s">
        <v>5748</v>
      </c>
      <c r="B762" s="21" t="s">
        <v>5749</v>
      </c>
      <c r="C762" s="21">
        <v>6</v>
      </c>
      <c r="D762" s="20">
        <v>0.7</v>
      </c>
      <c r="E762" s="135">
        <v>43</v>
      </c>
      <c r="F762" s="106">
        <v>71.5</v>
      </c>
      <c r="G762" s="22" t="s">
        <v>14145</v>
      </c>
      <c r="H762" s="106">
        <f t="shared" si="115"/>
        <v>92.95</v>
      </c>
      <c r="I762" s="106">
        <f t="shared" si="116"/>
        <v>85.350000000000009</v>
      </c>
      <c r="J762" s="107">
        <f t="shared" si="117"/>
        <v>83.800000000000011</v>
      </c>
      <c r="L762" s="186">
        <f t="shared" si="118"/>
        <v>92.95</v>
      </c>
      <c r="M762" s="186">
        <f t="shared" si="119"/>
        <v>85.5</v>
      </c>
      <c r="N762" s="186">
        <f t="shared" si="120"/>
        <v>83.95</v>
      </c>
      <c r="O762"/>
      <c r="P762"/>
      <c r="Q762" s="133">
        <f t="shared" si="121"/>
        <v>0</v>
      </c>
      <c r="R762" s="222">
        <f t="shared" si="122"/>
        <v>0</v>
      </c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</row>
    <row r="763" spans="1:32" s="20" customFormat="1" x14ac:dyDescent="0.35">
      <c r="A763" s="127" t="s">
        <v>5763</v>
      </c>
      <c r="B763" s="21" t="s">
        <v>5757</v>
      </c>
      <c r="C763" s="21">
        <v>6</v>
      </c>
      <c r="D763" s="20">
        <v>1</v>
      </c>
      <c r="E763" s="135">
        <v>40</v>
      </c>
      <c r="F763" s="106">
        <v>5.4</v>
      </c>
      <c r="G763" s="22" t="s">
        <v>14150</v>
      </c>
      <c r="H763" s="106">
        <f t="shared" si="115"/>
        <v>13.55</v>
      </c>
      <c r="I763" s="106">
        <f t="shared" si="116"/>
        <v>12.450000000000001</v>
      </c>
      <c r="J763" s="107">
        <f t="shared" si="117"/>
        <v>12.25</v>
      </c>
      <c r="L763" s="186">
        <f t="shared" si="118"/>
        <v>13.95</v>
      </c>
      <c r="M763" s="186">
        <f t="shared" si="119"/>
        <v>12.5</v>
      </c>
      <c r="N763" s="186">
        <f t="shared" si="120"/>
        <v>12.5</v>
      </c>
      <c r="O763"/>
      <c r="P763"/>
      <c r="Q763" s="133">
        <f t="shared" si="121"/>
        <v>0.39999999999999858</v>
      </c>
      <c r="R763" s="222">
        <f t="shared" si="122"/>
        <v>2.9520295202951925E-2</v>
      </c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</row>
    <row r="764" spans="1:32" s="20" customFormat="1" x14ac:dyDescent="0.35">
      <c r="A764" s="127" t="s">
        <v>5766</v>
      </c>
      <c r="B764" s="21" t="s">
        <v>5767</v>
      </c>
      <c r="C764" s="21">
        <v>6</v>
      </c>
      <c r="D764" s="20">
        <v>0.7</v>
      </c>
      <c r="E764" s="135">
        <v>40</v>
      </c>
      <c r="F764" s="106">
        <v>14.9</v>
      </c>
      <c r="G764" s="22" t="s">
        <v>14145</v>
      </c>
      <c r="H764" s="106">
        <f t="shared" si="115"/>
        <v>23.650000000000002</v>
      </c>
      <c r="I764" s="106">
        <f t="shared" si="116"/>
        <v>21.700000000000003</v>
      </c>
      <c r="J764" s="107">
        <f t="shared" si="117"/>
        <v>21.3</v>
      </c>
      <c r="L764" s="186">
        <f t="shared" si="118"/>
        <v>23.95</v>
      </c>
      <c r="M764" s="186">
        <f t="shared" si="119"/>
        <v>21.95</v>
      </c>
      <c r="N764" s="186">
        <f t="shared" si="120"/>
        <v>21.5</v>
      </c>
      <c r="O764"/>
      <c r="P764"/>
      <c r="Q764" s="133">
        <f t="shared" si="121"/>
        <v>0.29999999999999716</v>
      </c>
      <c r="R764" s="222">
        <f t="shared" si="122"/>
        <v>1.2684989429175354E-2</v>
      </c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</row>
    <row r="765" spans="1:32" s="20" customFormat="1" x14ac:dyDescent="0.35">
      <c r="A765" s="127" t="s">
        <v>5770</v>
      </c>
      <c r="B765" s="21" t="s">
        <v>5771</v>
      </c>
      <c r="C765" s="21">
        <v>6</v>
      </c>
      <c r="D765" s="20">
        <v>0.7</v>
      </c>
      <c r="E765" s="135">
        <v>40</v>
      </c>
      <c r="F765" s="106">
        <v>22.95</v>
      </c>
      <c r="G765" s="22" t="s">
        <v>14145</v>
      </c>
      <c r="H765" s="106">
        <f t="shared" si="115"/>
        <v>33.450000000000003</v>
      </c>
      <c r="I765" s="106">
        <f t="shared" si="116"/>
        <v>30.700000000000003</v>
      </c>
      <c r="J765" s="107">
        <f t="shared" si="117"/>
        <v>30.150000000000002</v>
      </c>
      <c r="L765" s="186">
        <f t="shared" si="118"/>
        <v>33.5</v>
      </c>
      <c r="M765" s="186">
        <f t="shared" si="119"/>
        <v>30.95</v>
      </c>
      <c r="N765" s="186">
        <f t="shared" si="120"/>
        <v>30.5</v>
      </c>
      <c r="O765"/>
      <c r="P765"/>
      <c r="Q765" s="133">
        <f t="shared" si="121"/>
        <v>4.9999999999997158E-2</v>
      </c>
      <c r="R765" s="222">
        <f t="shared" si="122"/>
        <v>1.4947683109117235E-3</v>
      </c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</row>
    <row r="766" spans="1:32" s="20" customFormat="1" x14ac:dyDescent="0.35">
      <c r="A766" s="127" t="s">
        <v>5774</v>
      </c>
      <c r="B766" s="21" t="s">
        <v>5775</v>
      </c>
      <c r="C766" s="21">
        <v>6</v>
      </c>
      <c r="D766" s="20">
        <v>0.7</v>
      </c>
      <c r="E766" s="135">
        <v>47.2</v>
      </c>
      <c r="F766" s="106">
        <v>41.5</v>
      </c>
      <c r="G766" s="22" t="s">
        <v>14145</v>
      </c>
      <c r="H766" s="106">
        <f t="shared" si="115"/>
        <v>56.7</v>
      </c>
      <c r="I766" s="106">
        <f t="shared" si="116"/>
        <v>52.050000000000004</v>
      </c>
      <c r="J766" s="107">
        <f t="shared" si="117"/>
        <v>51.150000000000006</v>
      </c>
      <c r="L766" s="186">
        <f t="shared" si="118"/>
        <v>56.95</v>
      </c>
      <c r="M766" s="186">
        <f t="shared" si="119"/>
        <v>52.5</v>
      </c>
      <c r="N766" s="186">
        <f t="shared" si="120"/>
        <v>51.5</v>
      </c>
      <c r="O766"/>
      <c r="P766"/>
      <c r="Q766" s="133">
        <f t="shared" si="121"/>
        <v>0.25</v>
      </c>
      <c r="R766" s="222">
        <f t="shared" si="122"/>
        <v>4.4091710758377423E-3</v>
      </c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</row>
    <row r="767" spans="1:32" s="20" customFormat="1" x14ac:dyDescent="0.35">
      <c r="A767" s="127" t="s">
        <v>5778</v>
      </c>
      <c r="B767" s="21" t="s">
        <v>5779</v>
      </c>
      <c r="C767" s="21">
        <v>6</v>
      </c>
      <c r="D767" s="20">
        <v>0.7</v>
      </c>
      <c r="E767" s="135">
        <v>40</v>
      </c>
      <c r="F767" s="106">
        <v>10.5</v>
      </c>
      <c r="G767" s="22" t="s">
        <v>14145</v>
      </c>
      <c r="H767" s="106">
        <f t="shared" si="115"/>
        <v>18.25</v>
      </c>
      <c r="I767" s="106">
        <f t="shared" si="116"/>
        <v>16.75</v>
      </c>
      <c r="J767" s="107">
        <f t="shared" si="117"/>
        <v>16.45</v>
      </c>
      <c r="L767" s="186">
        <f t="shared" si="118"/>
        <v>18.5</v>
      </c>
      <c r="M767" s="186">
        <f t="shared" si="119"/>
        <v>16.95</v>
      </c>
      <c r="N767" s="186">
        <f t="shared" si="120"/>
        <v>16.5</v>
      </c>
      <c r="O767"/>
      <c r="P767"/>
      <c r="Q767" s="133">
        <f t="shared" si="121"/>
        <v>0.25</v>
      </c>
      <c r="R767" s="222">
        <f t="shared" si="122"/>
        <v>1.3698630136986301E-2</v>
      </c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</row>
    <row r="768" spans="1:32" s="20" customFormat="1" x14ac:dyDescent="0.35">
      <c r="A768" s="127" t="s">
        <v>5782</v>
      </c>
      <c r="B768" s="21" t="s">
        <v>5783</v>
      </c>
      <c r="C768" s="21">
        <v>6</v>
      </c>
      <c r="D768" s="20">
        <v>0.7</v>
      </c>
      <c r="E768" s="135">
        <v>40</v>
      </c>
      <c r="F768" s="106">
        <v>11.25</v>
      </c>
      <c r="G768" s="22" t="s">
        <v>14145</v>
      </c>
      <c r="H768" s="106">
        <f t="shared" si="115"/>
        <v>19.200000000000003</v>
      </c>
      <c r="I768" s="106">
        <f t="shared" si="116"/>
        <v>17.600000000000001</v>
      </c>
      <c r="J768" s="107">
        <f t="shared" si="117"/>
        <v>17.3</v>
      </c>
      <c r="L768" s="186">
        <f t="shared" si="118"/>
        <v>19.5</v>
      </c>
      <c r="M768" s="186">
        <f t="shared" si="119"/>
        <v>17.95</v>
      </c>
      <c r="N768" s="186">
        <f t="shared" si="120"/>
        <v>17.5</v>
      </c>
      <c r="O768"/>
      <c r="P768"/>
      <c r="Q768" s="133">
        <f t="shared" si="121"/>
        <v>0.29999999999999716</v>
      </c>
      <c r="R768" s="222">
        <f t="shared" si="122"/>
        <v>1.5624999999999849E-2</v>
      </c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</row>
    <row r="769" spans="1:32" s="20" customFormat="1" x14ac:dyDescent="0.35">
      <c r="A769" s="127" t="s">
        <v>5786</v>
      </c>
      <c r="B769" s="21" t="s">
        <v>5787</v>
      </c>
      <c r="C769" s="21">
        <v>6</v>
      </c>
      <c r="D769" s="20">
        <v>0.7</v>
      </c>
      <c r="E769" s="135">
        <v>40</v>
      </c>
      <c r="F769" s="106">
        <v>8.75</v>
      </c>
      <c r="G769" s="22" t="s">
        <v>14145</v>
      </c>
      <c r="H769" s="106">
        <f t="shared" si="115"/>
        <v>16.150000000000002</v>
      </c>
      <c r="I769" s="106">
        <f t="shared" si="116"/>
        <v>14.8</v>
      </c>
      <c r="J769" s="107">
        <f t="shared" si="117"/>
        <v>14.55</v>
      </c>
      <c r="L769" s="186">
        <f t="shared" si="118"/>
        <v>16.5</v>
      </c>
      <c r="M769" s="186">
        <f t="shared" si="119"/>
        <v>14.95</v>
      </c>
      <c r="N769" s="186">
        <f t="shared" si="120"/>
        <v>14.95</v>
      </c>
      <c r="O769"/>
      <c r="P769"/>
      <c r="Q769" s="133">
        <f t="shared" si="121"/>
        <v>0.34999999999999787</v>
      </c>
      <c r="R769" s="222">
        <f t="shared" si="122"/>
        <v>2.1671826625386862E-2</v>
      </c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</row>
    <row r="770" spans="1:32" s="20" customFormat="1" x14ac:dyDescent="0.35">
      <c r="A770" s="127" t="s">
        <v>5790</v>
      </c>
      <c r="B770" s="21" t="s">
        <v>5791</v>
      </c>
      <c r="C770" s="21">
        <v>6</v>
      </c>
      <c r="D770" s="20">
        <v>0.7</v>
      </c>
      <c r="E770" s="135">
        <v>40</v>
      </c>
      <c r="F770" s="106">
        <v>10.25</v>
      </c>
      <c r="G770" s="22" t="s">
        <v>14145</v>
      </c>
      <c r="H770" s="106">
        <f t="shared" si="115"/>
        <v>17.95</v>
      </c>
      <c r="I770" s="106">
        <f t="shared" si="116"/>
        <v>16.5</v>
      </c>
      <c r="J770" s="107">
        <f t="shared" si="117"/>
        <v>16.2</v>
      </c>
      <c r="L770" s="186">
        <f t="shared" si="118"/>
        <v>17.95</v>
      </c>
      <c r="M770" s="186">
        <f t="shared" si="119"/>
        <v>16.95</v>
      </c>
      <c r="N770" s="186">
        <f t="shared" si="120"/>
        <v>16.5</v>
      </c>
      <c r="O770"/>
      <c r="P770"/>
      <c r="Q770" s="133">
        <f t="shared" si="121"/>
        <v>0</v>
      </c>
      <c r="R770" s="222">
        <f t="shared" si="122"/>
        <v>0</v>
      </c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</row>
    <row r="771" spans="1:32" s="20" customFormat="1" x14ac:dyDescent="0.35">
      <c r="A771" s="127" t="s">
        <v>5797</v>
      </c>
      <c r="B771" s="21" t="s">
        <v>5798</v>
      </c>
      <c r="C771" s="21">
        <v>6</v>
      </c>
      <c r="D771" s="20">
        <v>0.7</v>
      </c>
      <c r="E771" s="135">
        <v>40</v>
      </c>
      <c r="F771" s="106">
        <v>10.4</v>
      </c>
      <c r="G771" s="22" t="s">
        <v>14145</v>
      </c>
      <c r="H771" s="106">
        <f t="shared" si="115"/>
        <v>18.150000000000002</v>
      </c>
      <c r="I771" s="106">
        <f t="shared" si="116"/>
        <v>16.650000000000002</v>
      </c>
      <c r="J771" s="107">
        <f t="shared" si="117"/>
        <v>16.350000000000001</v>
      </c>
      <c r="L771" s="186">
        <f t="shared" si="118"/>
        <v>18.5</v>
      </c>
      <c r="M771" s="186">
        <f t="shared" si="119"/>
        <v>16.95</v>
      </c>
      <c r="N771" s="186">
        <f t="shared" si="120"/>
        <v>16.5</v>
      </c>
      <c r="O771"/>
      <c r="P771"/>
      <c r="Q771" s="133">
        <f t="shared" si="121"/>
        <v>0.34999999999999787</v>
      </c>
      <c r="R771" s="222">
        <f t="shared" si="122"/>
        <v>1.9283746556473708E-2</v>
      </c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</row>
    <row r="772" spans="1:32" s="20" customFormat="1" x14ac:dyDescent="0.35">
      <c r="A772" s="127" t="s">
        <v>5811</v>
      </c>
      <c r="B772" s="21" t="s">
        <v>5802</v>
      </c>
      <c r="C772" s="21">
        <v>12</v>
      </c>
      <c r="D772" s="20">
        <v>1</v>
      </c>
      <c r="E772" s="135">
        <v>40</v>
      </c>
      <c r="F772" s="106">
        <v>3.75</v>
      </c>
      <c r="G772" s="22" t="s">
        <v>14150</v>
      </c>
      <c r="H772" s="106">
        <f t="shared" si="115"/>
        <v>11.55</v>
      </c>
      <c r="I772" s="106">
        <f t="shared" si="116"/>
        <v>10.600000000000001</v>
      </c>
      <c r="J772" s="107">
        <f t="shared" si="117"/>
        <v>10.4</v>
      </c>
      <c r="L772" s="186">
        <f t="shared" si="118"/>
        <v>11.95</v>
      </c>
      <c r="M772" s="186">
        <f t="shared" si="119"/>
        <v>10.95</v>
      </c>
      <c r="N772" s="186">
        <f t="shared" si="120"/>
        <v>10.5</v>
      </c>
      <c r="O772"/>
      <c r="P772"/>
      <c r="Q772" s="133">
        <f t="shared" si="121"/>
        <v>0.39999999999999858</v>
      </c>
      <c r="R772" s="222">
        <f t="shared" si="122"/>
        <v>3.4632034632034507E-2</v>
      </c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</row>
    <row r="773" spans="1:32" s="20" customFormat="1" x14ac:dyDescent="0.35">
      <c r="A773" s="127" t="s">
        <v>5820</v>
      </c>
      <c r="B773" s="21" t="s">
        <v>5821</v>
      </c>
      <c r="C773" s="21">
        <v>12</v>
      </c>
      <c r="D773" s="20">
        <v>0.7</v>
      </c>
      <c r="E773" s="135">
        <v>40</v>
      </c>
      <c r="F773" s="106">
        <v>3.9</v>
      </c>
      <c r="G773" s="22" t="s">
        <v>14150</v>
      </c>
      <c r="H773" s="106">
        <f t="shared" si="115"/>
        <v>10.200000000000001</v>
      </c>
      <c r="I773" s="106">
        <f t="shared" si="116"/>
        <v>9.4</v>
      </c>
      <c r="J773" s="107">
        <f t="shared" si="117"/>
        <v>9.2000000000000011</v>
      </c>
      <c r="L773" s="186">
        <f t="shared" si="118"/>
        <v>10.5</v>
      </c>
      <c r="M773" s="186">
        <f t="shared" si="119"/>
        <v>9.5</v>
      </c>
      <c r="N773" s="186">
        <f t="shared" si="120"/>
        <v>9.5</v>
      </c>
      <c r="O773"/>
      <c r="P773"/>
      <c r="Q773" s="133">
        <f t="shared" si="121"/>
        <v>0.29999999999999893</v>
      </c>
      <c r="R773" s="222">
        <f t="shared" si="122"/>
        <v>2.9411764705882245E-2</v>
      </c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</row>
    <row r="774" spans="1:32" s="20" customFormat="1" x14ac:dyDescent="0.35">
      <c r="A774" s="127" t="s">
        <v>5824</v>
      </c>
      <c r="B774" s="21" t="s">
        <v>5825</v>
      </c>
      <c r="C774" s="21">
        <v>6</v>
      </c>
      <c r="D774" s="20">
        <v>0.7</v>
      </c>
      <c r="E774" s="135">
        <v>40</v>
      </c>
      <c r="F774" s="106">
        <v>25.5</v>
      </c>
      <c r="G774" s="22" t="s">
        <v>14145</v>
      </c>
      <c r="H774" s="106">
        <f t="shared" si="115"/>
        <v>36.550000000000004</v>
      </c>
      <c r="I774" s="106">
        <f t="shared" si="116"/>
        <v>33.550000000000004</v>
      </c>
      <c r="J774" s="107">
        <f t="shared" si="117"/>
        <v>32.950000000000003</v>
      </c>
      <c r="L774" s="186">
        <f t="shared" si="118"/>
        <v>36.950000000000003</v>
      </c>
      <c r="M774" s="186">
        <f t="shared" si="119"/>
        <v>33.950000000000003</v>
      </c>
      <c r="N774" s="186">
        <f t="shared" si="120"/>
        <v>32.950000000000003</v>
      </c>
      <c r="O774"/>
      <c r="P774"/>
      <c r="Q774" s="133">
        <f t="shared" si="121"/>
        <v>0.39999999999999858</v>
      </c>
      <c r="R774" s="222">
        <f t="shared" si="122"/>
        <v>1.094391244870037E-2</v>
      </c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</row>
    <row r="775" spans="1:32" s="20" customFormat="1" x14ac:dyDescent="0.35">
      <c r="A775" s="127" t="s">
        <v>14599</v>
      </c>
      <c r="B775" s="21" t="s">
        <v>14600</v>
      </c>
      <c r="C775" s="21">
        <v>6</v>
      </c>
      <c r="D775" s="20">
        <v>1</v>
      </c>
      <c r="E775" s="135">
        <v>46</v>
      </c>
      <c r="F775" s="106">
        <v>26.5</v>
      </c>
      <c r="G775" s="22" t="s">
        <v>14145</v>
      </c>
      <c r="H775" s="106">
        <f t="shared" si="115"/>
        <v>40.050000000000004</v>
      </c>
      <c r="I775" s="106">
        <f t="shared" si="116"/>
        <v>36.800000000000004</v>
      </c>
      <c r="J775" s="107">
        <f t="shared" si="117"/>
        <v>36.1</v>
      </c>
      <c r="L775" s="186">
        <f t="shared" si="118"/>
        <v>40.5</v>
      </c>
      <c r="M775" s="186">
        <f t="shared" si="119"/>
        <v>36.950000000000003</v>
      </c>
      <c r="N775" s="186">
        <f t="shared" si="120"/>
        <v>36.5</v>
      </c>
      <c r="O775"/>
      <c r="P775"/>
      <c r="Q775" s="133">
        <f t="shared" si="121"/>
        <v>0.44999999999999574</v>
      </c>
      <c r="R775" s="222">
        <f t="shared" si="122"/>
        <v>1.1235955056179667E-2</v>
      </c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</row>
    <row r="776" spans="1:32" s="20" customFormat="1" x14ac:dyDescent="0.35">
      <c r="A776" s="127" t="s">
        <v>5831</v>
      </c>
      <c r="B776" s="21" t="s">
        <v>5828</v>
      </c>
      <c r="C776" s="21">
        <v>6</v>
      </c>
      <c r="D776" s="20">
        <v>0.7</v>
      </c>
      <c r="E776" s="135">
        <v>40</v>
      </c>
      <c r="F776" s="106">
        <v>14.5</v>
      </c>
      <c r="G776" s="22" t="s">
        <v>14145</v>
      </c>
      <c r="H776" s="106">
        <f t="shared" si="115"/>
        <v>23.150000000000002</v>
      </c>
      <c r="I776" s="106">
        <f t="shared" si="116"/>
        <v>21.25</v>
      </c>
      <c r="J776" s="107">
        <f t="shared" si="117"/>
        <v>20.85</v>
      </c>
      <c r="L776" s="186">
        <f t="shared" si="118"/>
        <v>23.5</v>
      </c>
      <c r="M776" s="186">
        <f t="shared" si="119"/>
        <v>21.5</v>
      </c>
      <c r="N776" s="186">
        <f t="shared" si="120"/>
        <v>20.95</v>
      </c>
      <c r="O776"/>
      <c r="P776"/>
      <c r="Q776" s="133">
        <f t="shared" si="121"/>
        <v>0.34999999999999787</v>
      </c>
      <c r="R776" s="222">
        <f t="shared" si="122"/>
        <v>1.5118790496760166E-2</v>
      </c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</row>
    <row r="777" spans="1:32" s="20" customFormat="1" x14ac:dyDescent="0.35">
      <c r="A777" s="127" t="s">
        <v>5850</v>
      </c>
      <c r="B777" s="21" t="s">
        <v>5841</v>
      </c>
      <c r="C777" s="21">
        <v>6</v>
      </c>
      <c r="D777" s="20">
        <v>1</v>
      </c>
      <c r="E777" s="135">
        <v>40</v>
      </c>
      <c r="F777" s="106">
        <v>5.35</v>
      </c>
      <c r="G777" s="22" t="s">
        <v>14150</v>
      </c>
      <c r="H777" s="106">
        <f t="shared" si="115"/>
        <v>13.5</v>
      </c>
      <c r="I777" s="106">
        <f t="shared" si="116"/>
        <v>12.4</v>
      </c>
      <c r="J777" s="107">
        <f t="shared" si="117"/>
        <v>12.15</v>
      </c>
      <c r="L777" s="186">
        <f t="shared" si="118"/>
        <v>13.95</v>
      </c>
      <c r="M777" s="186">
        <f t="shared" si="119"/>
        <v>12.5</v>
      </c>
      <c r="N777" s="186">
        <f t="shared" si="120"/>
        <v>12.5</v>
      </c>
      <c r="O777"/>
      <c r="P777"/>
      <c r="Q777" s="133">
        <f t="shared" si="121"/>
        <v>0.44999999999999929</v>
      </c>
      <c r="R777" s="222">
        <f t="shared" si="122"/>
        <v>3.3333333333333277E-2</v>
      </c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</row>
    <row r="778" spans="1:32" s="20" customFormat="1" x14ac:dyDescent="0.35">
      <c r="A778" s="127" t="s">
        <v>5853</v>
      </c>
      <c r="B778" s="21" t="s">
        <v>23284</v>
      </c>
      <c r="C778" s="21">
        <v>6</v>
      </c>
      <c r="D778" s="20">
        <v>1.5</v>
      </c>
      <c r="E778" s="135">
        <v>40</v>
      </c>
      <c r="F778" s="106">
        <v>8.15</v>
      </c>
      <c r="G778" s="22" t="s">
        <v>14150</v>
      </c>
      <c r="H778" s="106">
        <f t="shared" si="115"/>
        <v>19.450000000000003</v>
      </c>
      <c r="I778" s="106">
        <f t="shared" si="116"/>
        <v>17.850000000000001</v>
      </c>
      <c r="J778" s="107">
        <f t="shared" si="117"/>
        <v>17.55</v>
      </c>
      <c r="L778" s="186">
        <f t="shared" si="118"/>
        <v>19.5</v>
      </c>
      <c r="M778" s="186">
        <f t="shared" si="119"/>
        <v>17.95</v>
      </c>
      <c r="N778" s="186">
        <f t="shared" si="120"/>
        <v>17.95</v>
      </c>
      <c r="O778"/>
      <c r="P778"/>
      <c r="Q778" s="133">
        <f t="shared" si="121"/>
        <v>4.9999999999997158E-2</v>
      </c>
      <c r="R778" s="222">
        <f t="shared" si="122"/>
        <v>2.5706940874034526E-3</v>
      </c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</row>
    <row r="779" spans="1:32" s="20" customFormat="1" x14ac:dyDescent="0.35">
      <c r="A779" s="127" t="s">
        <v>5856</v>
      </c>
      <c r="B779" s="21" t="s">
        <v>5857</v>
      </c>
      <c r="C779" s="21">
        <v>6</v>
      </c>
      <c r="D779" s="20">
        <v>0.7</v>
      </c>
      <c r="E779" s="135">
        <v>40</v>
      </c>
      <c r="F779" s="106">
        <v>10.95</v>
      </c>
      <c r="G779" s="22" t="s">
        <v>14150</v>
      </c>
      <c r="H779" s="106">
        <f t="shared" si="115"/>
        <v>18.8</v>
      </c>
      <c r="I779" s="106">
        <f t="shared" si="116"/>
        <v>17.25</v>
      </c>
      <c r="J779" s="107">
        <f t="shared" si="117"/>
        <v>16.95</v>
      </c>
      <c r="L779" s="186">
        <f t="shared" si="118"/>
        <v>18.95</v>
      </c>
      <c r="M779" s="186">
        <f t="shared" si="119"/>
        <v>17.5</v>
      </c>
      <c r="N779" s="186">
        <f t="shared" si="120"/>
        <v>16.95</v>
      </c>
      <c r="O779"/>
      <c r="P779"/>
      <c r="Q779" s="133">
        <f t="shared" si="121"/>
        <v>0.14999999999999858</v>
      </c>
      <c r="R779" s="222">
        <f t="shared" si="122"/>
        <v>7.9787234042552439E-3</v>
      </c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</row>
    <row r="780" spans="1:32" s="20" customFormat="1" x14ac:dyDescent="0.35">
      <c r="A780" s="127" t="s">
        <v>5860</v>
      </c>
      <c r="B780" s="21" t="s">
        <v>5861</v>
      </c>
      <c r="C780" s="21">
        <v>6</v>
      </c>
      <c r="D780" s="20">
        <v>0.7</v>
      </c>
      <c r="E780" s="135">
        <v>40</v>
      </c>
      <c r="F780" s="106">
        <v>9.5</v>
      </c>
      <c r="G780" s="22" t="s">
        <v>14150</v>
      </c>
      <c r="H780" s="106">
        <f t="shared" ref="H780:H843" si="123">IF(B780="","",CEILING((F780+(10.3552*D780*E780)/100+1.5+0.05)*1.22,0.05))</f>
        <v>17.05</v>
      </c>
      <c r="I780" s="106">
        <f t="shared" ref="I780:I843" si="124">IF(B780="","",CEILING((F780+(10.3552*D780*E780)/100+1.5+0.05)*1.12,0.05))</f>
        <v>15.65</v>
      </c>
      <c r="J780" s="107">
        <f t="shared" ref="J780:J843" si="125">IF(B780="","",CEILING((F780+(10.3552*D780*E780)/100+1.5+0.05)*1.1,0.05))</f>
        <v>15.350000000000001</v>
      </c>
      <c r="L780" s="186">
        <f t="shared" si="118"/>
        <v>17.5</v>
      </c>
      <c r="M780" s="186">
        <f t="shared" si="119"/>
        <v>15.95</v>
      </c>
      <c r="N780" s="186">
        <f t="shared" si="120"/>
        <v>15.5</v>
      </c>
      <c r="O780"/>
      <c r="P780"/>
      <c r="Q780" s="133">
        <f t="shared" si="121"/>
        <v>0.44999999999999929</v>
      </c>
      <c r="R780" s="222">
        <f t="shared" si="122"/>
        <v>2.63929618768328E-2</v>
      </c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</row>
    <row r="781" spans="1:32" s="20" customFormat="1" x14ac:dyDescent="0.35">
      <c r="A781" s="127" t="s">
        <v>5864</v>
      </c>
      <c r="B781" s="21" t="s">
        <v>5865</v>
      </c>
      <c r="C781" s="21">
        <v>6</v>
      </c>
      <c r="D781" s="20">
        <v>0.7</v>
      </c>
      <c r="E781" s="135">
        <v>48</v>
      </c>
      <c r="F781" s="106">
        <v>20</v>
      </c>
      <c r="G781" s="22" t="s">
        <v>14145</v>
      </c>
      <c r="H781" s="106">
        <f t="shared" si="123"/>
        <v>30.55</v>
      </c>
      <c r="I781" s="106">
        <f t="shared" si="124"/>
        <v>28.05</v>
      </c>
      <c r="J781" s="107">
        <f t="shared" si="125"/>
        <v>27.55</v>
      </c>
      <c r="L781" s="186">
        <f t="shared" si="118"/>
        <v>30.95</v>
      </c>
      <c r="M781" s="186">
        <f t="shared" si="119"/>
        <v>28.5</v>
      </c>
      <c r="N781" s="186">
        <f t="shared" si="120"/>
        <v>27.95</v>
      </c>
      <c r="O781"/>
      <c r="P781"/>
      <c r="Q781" s="133">
        <f t="shared" si="121"/>
        <v>0.39999999999999858</v>
      </c>
      <c r="R781" s="222">
        <f t="shared" si="122"/>
        <v>1.3093289689034324E-2</v>
      </c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</row>
    <row r="782" spans="1:32" s="20" customFormat="1" x14ac:dyDescent="0.35">
      <c r="A782" s="127" t="s">
        <v>5868</v>
      </c>
      <c r="B782" s="21" t="s">
        <v>5869</v>
      </c>
      <c r="C782" s="21">
        <v>6</v>
      </c>
      <c r="D782" s="20">
        <v>0.7</v>
      </c>
      <c r="E782" s="135">
        <v>58.1</v>
      </c>
      <c r="F782" s="106">
        <v>53.5</v>
      </c>
      <c r="G782" s="22" t="s">
        <v>14145</v>
      </c>
      <c r="H782" s="106">
        <f t="shared" si="123"/>
        <v>72.3</v>
      </c>
      <c r="I782" s="106">
        <f t="shared" si="124"/>
        <v>66.400000000000006</v>
      </c>
      <c r="J782" s="107">
        <f t="shared" si="125"/>
        <v>65.2</v>
      </c>
      <c r="L782" s="186">
        <f t="shared" si="118"/>
        <v>72.5</v>
      </c>
      <c r="M782" s="186">
        <f t="shared" si="119"/>
        <v>66.5</v>
      </c>
      <c r="N782" s="186">
        <f t="shared" si="120"/>
        <v>65.5</v>
      </c>
      <c r="O782"/>
      <c r="P782"/>
      <c r="Q782" s="133">
        <f t="shared" si="121"/>
        <v>0.20000000000000284</v>
      </c>
      <c r="R782" s="222">
        <f t="shared" si="122"/>
        <v>2.7662517289073702E-3</v>
      </c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</row>
    <row r="783" spans="1:32" s="20" customFormat="1" x14ac:dyDescent="0.35">
      <c r="A783" s="127" t="s">
        <v>5872</v>
      </c>
      <c r="B783" s="21" t="s">
        <v>5873</v>
      </c>
      <c r="C783" s="21">
        <v>6</v>
      </c>
      <c r="D783" s="20">
        <v>0.7</v>
      </c>
      <c r="E783" s="135">
        <v>57.2</v>
      </c>
      <c r="F783" s="106">
        <v>52.5</v>
      </c>
      <c r="G783" s="22" t="s">
        <v>14145</v>
      </c>
      <c r="H783" s="106">
        <f t="shared" si="123"/>
        <v>71</v>
      </c>
      <c r="I783" s="106">
        <f t="shared" si="124"/>
        <v>65.2</v>
      </c>
      <c r="J783" s="107">
        <f t="shared" si="125"/>
        <v>64.05</v>
      </c>
      <c r="L783" s="186">
        <f t="shared" si="118"/>
        <v>71.5</v>
      </c>
      <c r="M783" s="186">
        <f t="shared" si="119"/>
        <v>65.5</v>
      </c>
      <c r="N783" s="186">
        <f t="shared" si="120"/>
        <v>64.5</v>
      </c>
      <c r="O783"/>
      <c r="P783"/>
      <c r="Q783" s="133">
        <f t="shared" si="121"/>
        <v>0.5</v>
      </c>
      <c r="R783" s="222">
        <f t="shared" si="122"/>
        <v>7.0422535211267607E-3</v>
      </c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</row>
    <row r="784" spans="1:32" s="20" customFormat="1" x14ac:dyDescent="0.35">
      <c r="A784" s="127" t="s">
        <v>5876</v>
      </c>
      <c r="B784" s="21" t="s">
        <v>5877</v>
      </c>
      <c r="C784" s="21">
        <v>6</v>
      </c>
      <c r="D784" s="20">
        <v>0.7</v>
      </c>
      <c r="E784" s="135">
        <v>48</v>
      </c>
      <c r="F784" s="106">
        <v>44.5</v>
      </c>
      <c r="G784" s="22" t="s">
        <v>14145</v>
      </c>
      <c r="H784" s="106">
        <f t="shared" si="123"/>
        <v>60.45</v>
      </c>
      <c r="I784" s="106">
        <f t="shared" si="124"/>
        <v>55.5</v>
      </c>
      <c r="J784" s="107">
        <f t="shared" si="125"/>
        <v>54.5</v>
      </c>
      <c r="L784" s="186">
        <f t="shared" ref="L784:L846" si="126">IF(AND(H784-INT(H784)&gt;=0,H784-INT(H784)&lt;0.5),INT(H784)+0.5,IF(AND(H784-INT(H784)&gt;=0.5,H784-INT(H784)&lt;1),INT(H784)+0.95,H784))</f>
        <v>60.5</v>
      </c>
      <c r="M784" s="186">
        <f t="shared" ref="M784:M846" si="127">IF(AND(I784-INT(I784)&gt;=0,I784-INT(I784)&lt;0.5),INT(I784)+0.5,IF(AND(I784-INT(I784)&gt;=0.5,I784-INT(I784)&lt;1),INT(I784)+0.95,I784))</f>
        <v>55.95</v>
      </c>
      <c r="N784" s="186">
        <f t="shared" ref="N784:N846" si="128">IF(AND(J784-INT(J784)&gt;=0,J784-INT(J784)&lt;0.5),INT(J784)+0.5,IF(AND(J784-INT(J784)&gt;=0.5,J784-INT(J784)&lt;1),INT(J784)+0.95,J784))</f>
        <v>54.95</v>
      </c>
      <c r="O784"/>
      <c r="P784"/>
      <c r="Q784" s="133">
        <f t="shared" ref="Q784:Q846" si="129">L784-H784</f>
        <v>4.9999999999997158E-2</v>
      </c>
      <c r="R784" s="222">
        <f t="shared" ref="R784:R846" si="130">Q784/H784</f>
        <v>8.2712985938787685E-4</v>
      </c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</row>
    <row r="785" spans="1:32" s="20" customFormat="1" x14ac:dyDescent="0.35">
      <c r="A785" s="127" t="s">
        <v>5880</v>
      </c>
      <c r="B785" s="21" t="s">
        <v>5881</v>
      </c>
      <c r="C785" s="21">
        <v>6</v>
      </c>
      <c r="D785" s="20">
        <v>0.7</v>
      </c>
      <c r="E785" s="135">
        <v>46</v>
      </c>
      <c r="F785" s="106">
        <v>37.5</v>
      </c>
      <c r="G785" s="22" t="s">
        <v>14145</v>
      </c>
      <c r="H785" s="106">
        <f t="shared" si="123"/>
        <v>51.75</v>
      </c>
      <c r="I785" s="106">
        <f t="shared" si="124"/>
        <v>47.5</v>
      </c>
      <c r="J785" s="107">
        <f t="shared" si="125"/>
        <v>46.650000000000006</v>
      </c>
      <c r="L785" s="186">
        <f t="shared" si="126"/>
        <v>51.95</v>
      </c>
      <c r="M785" s="186">
        <f t="shared" si="127"/>
        <v>47.95</v>
      </c>
      <c r="N785" s="186">
        <f t="shared" si="128"/>
        <v>46.95</v>
      </c>
      <c r="O785"/>
      <c r="P785"/>
      <c r="Q785" s="133">
        <f t="shared" si="129"/>
        <v>0.20000000000000284</v>
      </c>
      <c r="R785" s="222">
        <f t="shared" si="130"/>
        <v>3.8647342995169632E-3</v>
      </c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</row>
    <row r="786" spans="1:32" s="20" customFormat="1" x14ac:dyDescent="0.35">
      <c r="A786" s="127" t="s">
        <v>5883</v>
      </c>
      <c r="B786" s="21" t="s">
        <v>5884</v>
      </c>
      <c r="C786" s="21">
        <v>6</v>
      </c>
      <c r="D786" s="20">
        <v>0.7</v>
      </c>
      <c r="E786" s="135">
        <v>46</v>
      </c>
      <c r="F786" s="106">
        <v>27.5</v>
      </c>
      <c r="G786" s="22" t="s">
        <v>14145</v>
      </c>
      <c r="H786" s="106">
        <f t="shared" si="123"/>
        <v>39.550000000000004</v>
      </c>
      <c r="I786" s="106">
        <f t="shared" si="124"/>
        <v>36.300000000000004</v>
      </c>
      <c r="J786" s="107">
        <f t="shared" si="125"/>
        <v>35.65</v>
      </c>
      <c r="L786" s="186">
        <f t="shared" si="126"/>
        <v>39.950000000000003</v>
      </c>
      <c r="M786" s="186">
        <f t="shared" si="127"/>
        <v>36.5</v>
      </c>
      <c r="N786" s="186">
        <f t="shared" si="128"/>
        <v>35.950000000000003</v>
      </c>
      <c r="O786"/>
      <c r="P786"/>
      <c r="Q786" s="133">
        <f t="shared" si="129"/>
        <v>0.39999999999999858</v>
      </c>
      <c r="R786" s="222">
        <f t="shared" si="130"/>
        <v>1.0113780025284413E-2</v>
      </c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</row>
    <row r="787" spans="1:32" s="20" customFormat="1" x14ac:dyDescent="0.35">
      <c r="A787" s="127" t="s">
        <v>5887</v>
      </c>
      <c r="B787" s="21" t="s">
        <v>5888</v>
      </c>
      <c r="C787" s="21">
        <v>6</v>
      </c>
      <c r="D787" s="20">
        <v>0.7</v>
      </c>
      <c r="E787" s="135">
        <v>46</v>
      </c>
      <c r="F787" s="106">
        <v>57.8</v>
      </c>
      <c r="G787" s="22" t="s">
        <v>14145</v>
      </c>
      <c r="H787" s="106">
        <f t="shared" si="123"/>
        <v>76.5</v>
      </c>
      <c r="I787" s="106">
        <f t="shared" si="124"/>
        <v>70.25</v>
      </c>
      <c r="J787" s="107">
        <f t="shared" si="125"/>
        <v>69</v>
      </c>
      <c r="L787" s="186">
        <f t="shared" si="126"/>
        <v>76.95</v>
      </c>
      <c r="M787" s="186">
        <f t="shared" si="127"/>
        <v>70.5</v>
      </c>
      <c r="N787" s="186">
        <f t="shared" si="128"/>
        <v>69.5</v>
      </c>
      <c r="O787"/>
      <c r="P787"/>
      <c r="Q787" s="133">
        <f t="shared" si="129"/>
        <v>0.45000000000000284</v>
      </c>
      <c r="R787" s="222">
        <f t="shared" si="130"/>
        <v>5.8823529411765078E-3</v>
      </c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</row>
    <row r="788" spans="1:32" s="20" customFormat="1" x14ac:dyDescent="0.35">
      <c r="A788" s="127" t="s">
        <v>5890</v>
      </c>
      <c r="B788" s="21" t="s">
        <v>5891</v>
      </c>
      <c r="C788" s="21">
        <v>6</v>
      </c>
      <c r="D788" s="20">
        <v>0.7</v>
      </c>
      <c r="E788" s="135">
        <v>48</v>
      </c>
      <c r="F788" s="106">
        <v>37.5</v>
      </c>
      <c r="G788" s="22" t="s">
        <v>14145</v>
      </c>
      <c r="H788" s="106">
        <f t="shared" si="123"/>
        <v>51.900000000000006</v>
      </c>
      <c r="I788" s="106">
        <f t="shared" si="124"/>
        <v>47.650000000000006</v>
      </c>
      <c r="J788" s="107">
        <f t="shared" si="125"/>
        <v>46.800000000000004</v>
      </c>
      <c r="L788" s="186">
        <f t="shared" si="126"/>
        <v>51.95</v>
      </c>
      <c r="M788" s="186">
        <f t="shared" si="127"/>
        <v>47.95</v>
      </c>
      <c r="N788" s="186">
        <f t="shared" si="128"/>
        <v>46.95</v>
      </c>
      <c r="O788"/>
      <c r="P788"/>
      <c r="Q788" s="133">
        <f t="shared" si="129"/>
        <v>4.9999999999997158E-2</v>
      </c>
      <c r="R788" s="222">
        <f t="shared" si="130"/>
        <v>9.6339113680148655E-4</v>
      </c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</row>
    <row r="789" spans="1:32" s="20" customFormat="1" x14ac:dyDescent="0.35">
      <c r="A789" s="127" t="s">
        <v>5894</v>
      </c>
      <c r="B789" s="21" t="s">
        <v>5895</v>
      </c>
      <c r="C789" s="21">
        <v>6</v>
      </c>
      <c r="D789" s="20">
        <v>0.7</v>
      </c>
      <c r="E789" s="135">
        <v>46</v>
      </c>
      <c r="F789" s="106">
        <v>31</v>
      </c>
      <c r="G789" s="22" t="s">
        <v>14145</v>
      </c>
      <c r="H789" s="106">
        <f t="shared" si="123"/>
        <v>43.800000000000004</v>
      </c>
      <c r="I789" s="106">
        <f t="shared" si="124"/>
        <v>40.200000000000003</v>
      </c>
      <c r="J789" s="107">
        <f t="shared" si="125"/>
        <v>39.5</v>
      </c>
      <c r="L789" s="186">
        <f t="shared" si="126"/>
        <v>43.95</v>
      </c>
      <c r="M789" s="186">
        <f t="shared" si="127"/>
        <v>40.5</v>
      </c>
      <c r="N789" s="186">
        <f t="shared" si="128"/>
        <v>39.950000000000003</v>
      </c>
      <c r="O789"/>
      <c r="P789"/>
      <c r="Q789" s="133">
        <f t="shared" si="129"/>
        <v>0.14999999999999858</v>
      </c>
      <c r="R789" s="222">
        <f t="shared" si="130"/>
        <v>3.4246575342465426E-3</v>
      </c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</row>
    <row r="790" spans="1:32" s="20" customFormat="1" x14ac:dyDescent="0.35">
      <c r="A790" s="127" t="s">
        <v>5898</v>
      </c>
      <c r="B790" s="21" t="s">
        <v>5899</v>
      </c>
      <c r="C790" s="21">
        <v>6</v>
      </c>
      <c r="D790" s="20">
        <v>0.7</v>
      </c>
      <c r="E790" s="135">
        <v>48</v>
      </c>
      <c r="F790" s="106">
        <v>43.5</v>
      </c>
      <c r="G790" s="22" t="s">
        <v>14145</v>
      </c>
      <c r="H790" s="106">
        <f t="shared" si="123"/>
        <v>59.25</v>
      </c>
      <c r="I790" s="106">
        <f t="shared" si="124"/>
        <v>54.400000000000006</v>
      </c>
      <c r="J790" s="107">
        <f t="shared" si="125"/>
        <v>53.400000000000006</v>
      </c>
      <c r="L790" s="186">
        <f t="shared" si="126"/>
        <v>59.5</v>
      </c>
      <c r="M790" s="186">
        <f t="shared" si="127"/>
        <v>54.5</v>
      </c>
      <c r="N790" s="186">
        <f t="shared" si="128"/>
        <v>53.5</v>
      </c>
      <c r="O790"/>
      <c r="P790"/>
      <c r="Q790" s="133">
        <f t="shared" si="129"/>
        <v>0.25</v>
      </c>
      <c r="R790" s="222">
        <f t="shared" si="130"/>
        <v>4.2194092827004216E-3</v>
      </c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</row>
    <row r="791" spans="1:32" s="20" customFormat="1" x14ac:dyDescent="0.35">
      <c r="A791" s="127" t="s">
        <v>5902</v>
      </c>
      <c r="B791" s="21" t="s">
        <v>14625</v>
      </c>
      <c r="C791" s="21">
        <v>6</v>
      </c>
      <c r="D791" s="20">
        <v>0.7</v>
      </c>
      <c r="E791" s="135">
        <v>48</v>
      </c>
      <c r="F791" s="106">
        <v>35</v>
      </c>
      <c r="G791" s="22" t="s">
        <v>14145</v>
      </c>
      <c r="H791" s="106">
        <f t="shared" si="123"/>
        <v>48.85</v>
      </c>
      <c r="I791" s="106">
        <f t="shared" si="124"/>
        <v>44.85</v>
      </c>
      <c r="J791" s="107">
        <f t="shared" si="125"/>
        <v>44.050000000000004</v>
      </c>
      <c r="L791" s="186">
        <f t="shared" si="126"/>
        <v>48.95</v>
      </c>
      <c r="M791" s="186">
        <f t="shared" si="127"/>
        <v>44.95</v>
      </c>
      <c r="N791" s="186">
        <f t="shared" si="128"/>
        <v>44.5</v>
      </c>
      <c r="O791"/>
      <c r="P791"/>
      <c r="Q791" s="133">
        <f t="shared" si="129"/>
        <v>0.10000000000000142</v>
      </c>
      <c r="R791" s="222">
        <f t="shared" si="130"/>
        <v>2.0470829068577568E-3</v>
      </c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</row>
    <row r="792" spans="1:32" s="20" customFormat="1" x14ac:dyDescent="0.35">
      <c r="A792" s="127" t="s">
        <v>5909</v>
      </c>
      <c r="B792" s="21" t="s">
        <v>5910</v>
      </c>
      <c r="C792" s="21">
        <v>6</v>
      </c>
      <c r="D792" s="20">
        <v>0.7</v>
      </c>
      <c r="E792" s="135">
        <v>46</v>
      </c>
      <c r="F792" s="106">
        <v>33</v>
      </c>
      <c r="G792" s="22" t="s">
        <v>14145</v>
      </c>
      <c r="H792" s="106">
        <f t="shared" si="123"/>
        <v>46.25</v>
      </c>
      <c r="I792" s="106">
        <f t="shared" si="124"/>
        <v>42.45</v>
      </c>
      <c r="J792" s="107">
        <f t="shared" si="125"/>
        <v>41.7</v>
      </c>
      <c r="L792" s="186">
        <f t="shared" si="126"/>
        <v>46.5</v>
      </c>
      <c r="M792" s="186">
        <f t="shared" si="127"/>
        <v>42.5</v>
      </c>
      <c r="N792" s="186">
        <f t="shared" si="128"/>
        <v>41.95</v>
      </c>
      <c r="O792"/>
      <c r="P792"/>
      <c r="Q792" s="133">
        <f t="shared" si="129"/>
        <v>0.25</v>
      </c>
      <c r="R792" s="222">
        <f t="shared" si="130"/>
        <v>5.4054054054054057E-3</v>
      </c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</row>
    <row r="793" spans="1:32" s="20" customFormat="1" x14ac:dyDescent="0.35">
      <c r="A793" s="127" t="s">
        <v>5913</v>
      </c>
      <c r="B793" s="21" t="s">
        <v>5914</v>
      </c>
      <c r="C793" s="21">
        <v>6</v>
      </c>
      <c r="D793" s="20">
        <v>0.7</v>
      </c>
      <c r="E793" s="135">
        <v>46</v>
      </c>
      <c r="F793" s="106">
        <v>42.5</v>
      </c>
      <c r="G793" s="22" t="s">
        <v>14145</v>
      </c>
      <c r="H793" s="106">
        <f t="shared" si="123"/>
        <v>57.85</v>
      </c>
      <c r="I793" s="106">
        <f t="shared" si="124"/>
        <v>53.1</v>
      </c>
      <c r="J793" s="107">
        <f t="shared" si="125"/>
        <v>52.150000000000006</v>
      </c>
      <c r="L793" s="186">
        <f t="shared" si="126"/>
        <v>57.95</v>
      </c>
      <c r="M793" s="186">
        <f t="shared" si="127"/>
        <v>53.5</v>
      </c>
      <c r="N793" s="186">
        <f t="shared" si="128"/>
        <v>52.5</v>
      </c>
      <c r="O793"/>
      <c r="P793"/>
      <c r="Q793" s="133">
        <f t="shared" si="129"/>
        <v>0.10000000000000142</v>
      </c>
      <c r="R793" s="222">
        <f t="shared" si="130"/>
        <v>1.7286084701815284E-3</v>
      </c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</row>
    <row r="794" spans="1:32" s="20" customFormat="1" x14ac:dyDescent="0.35">
      <c r="A794" s="127" t="s">
        <v>5917</v>
      </c>
      <c r="B794" s="21" t="s">
        <v>5918</v>
      </c>
      <c r="C794" s="21">
        <v>6</v>
      </c>
      <c r="D794" s="20">
        <v>0.7</v>
      </c>
      <c r="E794" s="135">
        <v>46</v>
      </c>
      <c r="F794" s="106">
        <v>20.5</v>
      </c>
      <c r="G794" s="22" t="s">
        <v>14145</v>
      </c>
      <c r="H794" s="106">
        <f t="shared" si="123"/>
        <v>31</v>
      </c>
      <c r="I794" s="106">
        <f t="shared" si="124"/>
        <v>28.450000000000003</v>
      </c>
      <c r="J794" s="107">
        <f t="shared" si="125"/>
        <v>27.950000000000003</v>
      </c>
      <c r="L794" s="186">
        <f t="shared" si="126"/>
        <v>31.5</v>
      </c>
      <c r="M794" s="186">
        <f t="shared" si="127"/>
        <v>28.5</v>
      </c>
      <c r="N794" s="186">
        <f t="shared" si="128"/>
        <v>27.95</v>
      </c>
      <c r="O794"/>
      <c r="P794"/>
      <c r="Q794" s="133">
        <f t="shared" si="129"/>
        <v>0.5</v>
      </c>
      <c r="R794" s="222">
        <f t="shared" si="130"/>
        <v>1.6129032258064516E-2</v>
      </c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</row>
    <row r="795" spans="1:32" s="20" customFormat="1" x14ac:dyDescent="0.35">
      <c r="A795" s="127" t="s">
        <v>5921</v>
      </c>
      <c r="B795" s="21" t="s">
        <v>5922</v>
      </c>
      <c r="C795" s="21">
        <v>6</v>
      </c>
      <c r="D795" s="20">
        <v>0.7</v>
      </c>
      <c r="E795" s="135">
        <v>40</v>
      </c>
      <c r="F795" s="106">
        <v>19</v>
      </c>
      <c r="G795" s="22" t="s">
        <v>14145</v>
      </c>
      <c r="H795" s="106">
        <f t="shared" si="123"/>
        <v>28.650000000000002</v>
      </c>
      <c r="I795" s="106">
        <f t="shared" si="124"/>
        <v>26.3</v>
      </c>
      <c r="J795" s="107">
        <f t="shared" si="125"/>
        <v>25.8</v>
      </c>
      <c r="L795" s="186">
        <f t="shared" si="126"/>
        <v>28.95</v>
      </c>
      <c r="M795" s="186">
        <f t="shared" si="127"/>
        <v>26.5</v>
      </c>
      <c r="N795" s="186">
        <f t="shared" si="128"/>
        <v>25.95</v>
      </c>
      <c r="O795"/>
      <c r="P795"/>
      <c r="Q795" s="133">
        <f t="shared" si="129"/>
        <v>0.29999999999999716</v>
      </c>
      <c r="R795" s="222">
        <f t="shared" si="130"/>
        <v>1.0471204188481575E-2</v>
      </c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</row>
    <row r="796" spans="1:32" s="20" customFormat="1" x14ac:dyDescent="0.35">
      <c r="A796" s="127" t="s">
        <v>5925</v>
      </c>
      <c r="B796" s="21" t="s">
        <v>5926</v>
      </c>
      <c r="C796" s="21">
        <v>6</v>
      </c>
      <c r="D796" s="20">
        <v>0.7</v>
      </c>
      <c r="E796" s="135">
        <v>60</v>
      </c>
      <c r="F796" s="106">
        <v>31.5</v>
      </c>
      <c r="G796" s="22" t="s">
        <v>14145</v>
      </c>
      <c r="H796" s="106">
        <f t="shared" si="123"/>
        <v>45.650000000000006</v>
      </c>
      <c r="I796" s="106">
        <f t="shared" si="124"/>
        <v>41.900000000000006</v>
      </c>
      <c r="J796" s="107">
        <f t="shared" si="125"/>
        <v>41.150000000000006</v>
      </c>
      <c r="L796" s="186">
        <f t="shared" si="126"/>
        <v>45.95</v>
      </c>
      <c r="M796" s="186">
        <f t="shared" si="127"/>
        <v>41.95</v>
      </c>
      <c r="N796" s="186">
        <f t="shared" si="128"/>
        <v>41.5</v>
      </c>
      <c r="O796"/>
      <c r="P796"/>
      <c r="Q796" s="133">
        <f t="shared" si="129"/>
        <v>0.29999999999999716</v>
      </c>
      <c r="R796" s="222">
        <f t="shared" si="130"/>
        <v>6.5717415115004842E-3</v>
      </c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</row>
    <row r="797" spans="1:32" s="20" customFormat="1" x14ac:dyDescent="0.35">
      <c r="A797" s="127" t="s">
        <v>5933</v>
      </c>
      <c r="B797" s="21" t="s">
        <v>5930</v>
      </c>
      <c r="C797" s="21">
        <v>12</v>
      </c>
      <c r="D797" s="20">
        <v>1</v>
      </c>
      <c r="E797" s="135">
        <v>43</v>
      </c>
      <c r="F797" s="106">
        <v>25</v>
      </c>
      <c r="G797" s="22" t="s">
        <v>14145</v>
      </c>
      <c r="H797" s="106">
        <f t="shared" si="123"/>
        <v>37.85</v>
      </c>
      <c r="I797" s="106">
        <f t="shared" si="124"/>
        <v>34.75</v>
      </c>
      <c r="J797" s="107">
        <f t="shared" si="125"/>
        <v>34.15</v>
      </c>
      <c r="L797" s="186">
        <f t="shared" si="126"/>
        <v>37.950000000000003</v>
      </c>
      <c r="M797" s="186">
        <f t="shared" si="127"/>
        <v>34.950000000000003</v>
      </c>
      <c r="N797" s="186">
        <f t="shared" si="128"/>
        <v>34.5</v>
      </c>
      <c r="O797"/>
      <c r="P797"/>
      <c r="Q797" s="133">
        <f t="shared" si="129"/>
        <v>0.10000000000000142</v>
      </c>
      <c r="R797" s="222">
        <f t="shared" si="130"/>
        <v>2.6420079260238154E-3</v>
      </c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</row>
    <row r="798" spans="1:32" s="20" customFormat="1" x14ac:dyDescent="0.35">
      <c r="A798" s="127" t="s">
        <v>5936</v>
      </c>
      <c r="B798" s="21" t="s">
        <v>5937</v>
      </c>
      <c r="C798" s="21">
        <v>6</v>
      </c>
      <c r="D798" s="20">
        <v>0.7</v>
      </c>
      <c r="E798" s="135">
        <v>46</v>
      </c>
      <c r="F798" s="106">
        <v>44.5</v>
      </c>
      <c r="G798" s="22" t="s">
        <v>14145</v>
      </c>
      <c r="H798" s="106">
        <f t="shared" si="123"/>
        <v>60.25</v>
      </c>
      <c r="I798" s="106">
        <f t="shared" si="124"/>
        <v>55.35</v>
      </c>
      <c r="J798" s="107">
        <f t="shared" si="125"/>
        <v>54.35</v>
      </c>
      <c r="L798" s="186">
        <f t="shared" si="126"/>
        <v>60.5</v>
      </c>
      <c r="M798" s="186">
        <f t="shared" si="127"/>
        <v>55.5</v>
      </c>
      <c r="N798" s="186">
        <f t="shared" si="128"/>
        <v>54.5</v>
      </c>
      <c r="O798"/>
      <c r="P798"/>
      <c r="Q798" s="133">
        <f t="shared" si="129"/>
        <v>0.25</v>
      </c>
      <c r="R798" s="222">
        <f t="shared" si="130"/>
        <v>4.1493775933609959E-3</v>
      </c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</row>
    <row r="799" spans="1:32" s="20" customFormat="1" x14ac:dyDescent="0.35">
      <c r="A799" s="127" t="s">
        <v>5940</v>
      </c>
      <c r="B799" s="21" t="s">
        <v>5941</v>
      </c>
      <c r="C799" s="21">
        <v>6</v>
      </c>
      <c r="D799" s="20">
        <v>0.7</v>
      </c>
      <c r="E799" s="135">
        <v>43</v>
      </c>
      <c r="F799" s="106">
        <v>149</v>
      </c>
      <c r="G799" s="22" t="s">
        <v>14145</v>
      </c>
      <c r="H799" s="106">
        <f t="shared" si="123"/>
        <v>187.5</v>
      </c>
      <c r="I799" s="106">
        <f t="shared" si="124"/>
        <v>172.15</v>
      </c>
      <c r="J799" s="107">
        <f t="shared" si="125"/>
        <v>169.05</v>
      </c>
      <c r="L799" s="186">
        <f t="shared" si="126"/>
        <v>187.95</v>
      </c>
      <c r="M799" s="186">
        <f t="shared" si="127"/>
        <v>172.5</v>
      </c>
      <c r="N799" s="186">
        <f t="shared" si="128"/>
        <v>169.5</v>
      </c>
      <c r="O799"/>
      <c r="P799"/>
      <c r="Q799" s="133">
        <f t="shared" si="129"/>
        <v>0.44999999999998863</v>
      </c>
      <c r="R799" s="222">
        <f t="shared" si="130"/>
        <v>2.3999999999999395E-3</v>
      </c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</row>
    <row r="800" spans="1:32" s="20" customFormat="1" x14ac:dyDescent="0.35">
      <c r="A800" s="127" t="s">
        <v>5944</v>
      </c>
      <c r="B800" s="21" t="s">
        <v>5945</v>
      </c>
      <c r="C800" s="21">
        <v>18</v>
      </c>
      <c r="D800" s="20">
        <v>0.05</v>
      </c>
      <c r="E800" s="135">
        <v>43</v>
      </c>
      <c r="F800" s="106">
        <v>78.5</v>
      </c>
      <c r="G800" s="22" t="s">
        <v>14145</v>
      </c>
      <c r="H800" s="106">
        <f t="shared" si="123"/>
        <v>97.95</v>
      </c>
      <c r="I800" s="106">
        <f t="shared" si="124"/>
        <v>89.95</v>
      </c>
      <c r="J800" s="107">
        <f t="shared" si="125"/>
        <v>88.300000000000011</v>
      </c>
      <c r="L800" s="186">
        <f t="shared" si="126"/>
        <v>97.95</v>
      </c>
      <c r="M800" s="186">
        <f t="shared" si="127"/>
        <v>89.95</v>
      </c>
      <c r="N800" s="186">
        <f t="shared" si="128"/>
        <v>88.5</v>
      </c>
      <c r="O800"/>
      <c r="P800"/>
      <c r="Q800" s="133">
        <f t="shared" si="129"/>
        <v>0</v>
      </c>
      <c r="R800" s="222">
        <f t="shared" si="130"/>
        <v>0</v>
      </c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</row>
    <row r="801" spans="1:32" s="20" customFormat="1" x14ac:dyDescent="0.35">
      <c r="A801" s="127" t="s">
        <v>5948</v>
      </c>
      <c r="B801" s="21" t="s">
        <v>5949</v>
      </c>
      <c r="C801" s="21">
        <v>6</v>
      </c>
      <c r="D801" s="20">
        <v>0.7</v>
      </c>
      <c r="E801" s="135">
        <v>40</v>
      </c>
      <c r="F801" s="106">
        <v>16.25</v>
      </c>
      <c r="G801" s="22" t="s">
        <v>14145</v>
      </c>
      <c r="H801" s="106">
        <f t="shared" si="123"/>
        <v>25.3</v>
      </c>
      <c r="I801" s="106">
        <f t="shared" si="124"/>
        <v>23.200000000000003</v>
      </c>
      <c r="J801" s="107">
        <f t="shared" si="125"/>
        <v>22.8</v>
      </c>
      <c r="L801" s="186">
        <f t="shared" si="126"/>
        <v>25.5</v>
      </c>
      <c r="M801" s="186">
        <f t="shared" si="127"/>
        <v>23.5</v>
      </c>
      <c r="N801" s="186">
        <f t="shared" si="128"/>
        <v>22.95</v>
      </c>
      <c r="O801"/>
      <c r="P801"/>
      <c r="Q801" s="133">
        <f t="shared" si="129"/>
        <v>0.19999999999999929</v>
      </c>
      <c r="R801" s="222">
        <f t="shared" si="130"/>
        <v>7.9051383399209203E-3</v>
      </c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</row>
    <row r="802" spans="1:32" s="20" customFormat="1" x14ac:dyDescent="0.35">
      <c r="A802" s="127" t="s">
        <v>5953</v>
      </c>
      <c r="B802" s="21" t="s">
        <v>5952</v>
      </c>
      <c r="C802" s="21">
        <v>6</v>
      </c>
      <c r="D802" s="20">
        <v>0.7</v>
      </c>
      <c r="E802" s="135">
        <v>40</v>
      </c>
      <c r="F802" s="106">
        <v>23.95</v>
      </c>
      <c r="G802" s="22" t="s">
        <v>14145</v>
      </c>
      <c r="H802" s="106">
        <f t="shared" si="123"/>
        <v>34.65</v>
      </c>
      <c r="I802" s="106">
        <f t="shared" si="124"/>
        <v>31.85</v>
      </c>
      <c r="J802" s="107">
        <f t="shared" si="125"/>
        <v>31.25</v>
      </c>
      <c r="L802" s="186">
        <f t="shared" si="126"/>
        <v>34.950000000000003</v>
      </c>
      <c r="M802" s="186">
        <f t="shared" si="127"/>
        <v>31.95</v>
      </c>
      <c r="N802" s="186">
        <f t="shared" si="128"/>
        <v>31.5</v>
      </c>
      <c r="O802"/>
      <c r="P802"/>
      <c r="Q802" s="133">
        <f t="shared" si="129"/>
        <v>0.30000000000000426</v>
      </c>
      <c r="R802" s="222">
        <f t="shared" si="130"/>
        <v>8.6580086580087812E-3</v>
      </c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</row>
    <row r="803" spans="1:32" s="20" customFormat="1" x14ac:dyDescent="0.35">
      <c r="A803" s="127" t="s">
        <v>5959</v>
      </c>
      <c r="B803" s="21" t="s">
        <v>5960</v>
      </c>
      <c r="C803" s="21">
        <v>6</v>
      </c>
      <c r="D803" s="20">
        <v>0.7</v>
      </c>
      <c r="E803" s="135">
        <v>40</v>
      </c>
      <c r="F803" s="106">
        <v>30</v>
      </c>
      <c r="G803" s="22" t="s">
        <v>14145</v>
      </c>
      <c r="H803" s="106">
        <f t="shared" si="123"/>
        <v>42.050000000000004</v>
      </c>
      <c r="I803" s="106">
        <f t="shared" si="124"/>
        <v>38.6</v>
      </c>
      <c r="J803" s="107">
        <f t="shared" si="125"/>
        <v>37.9</v>
      </c>
      <c r="L803" s="186">
        <f t="shared" si="126"/>
        <v>42.5</v>
      </c>
      <c r="M803" s="186">
        <f t="shared" si="127"/>
        <v>38.950000000000003</v>
      </c>
      <c r="N803" s="186">
        <f t="shared" si="128"/>
        <v>37.950000000000003</v>
      </c>
      <c r="O803"/>
      <c r="P803"/>
      <c r="Q803" s="133">
        <f t="shared" si="129"/>
        <v>0.44999999999999574</v>
      </c>
      <c r="R803" s="222">
        <f t="shared" si="130"/>
        <v>1.0701545778834618E-2</v>
      </c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</row>
    <row r="804" spans="1:32" s="20" customFormat="1" x14ac:dyDescent="0.35">
      <c r="A804" s="127" t="s">
        <v>14856</v>
      </c>
      <c r="B804" s="21" t="s">
        <v>14857</v>
      </c>
      <c r="C804" s="21">
        <v>6</v>
      </c>
      <c r="D804" s="20">
        <v>0.7</v>
      </c>
      <c r="E804" s="135">
        <v>43</v>
      </c>
      <c r="F804" s="106">
        <v>28.5</v>
      </c>
      <c r="G804" s="22" t="s">
        <v>14145</v>
      </c>
      <c r="H804" s="106">
        <f t="shared" si="123"/>
        <v>40.5</v>
      </c>
      <c r="I804" s="106">
        <f t="shared" si="124"/>
        <v>37.15</v>
      </c>
      <c r="J804" s="107">
        <f t="shared" si="125"/>
        <v>36.5</v>
      </c>
      <c r="L804" s="186">
        <f t="shared" si="126"/>
        <v>40.950000000000003</v>
      </c>
      <c r="M804" s="186">
        <f t="shared" si="127"/>
        <v>37.5</v>
      </c>
      <c r="N804" s="186">
        <f t="shared" si="128"/>
        <v>36.950000000000003</v>
      </c>
      <c r="O804"/>
      <c r="P804"/>
      <c r="Q804" s="133">
        <f t="shared" si="129"/>
        <v>0.45000000000000284</v>
      </c>
      <c r="R804" s="222">
        <f t="shared" si="130"/>
        <v>1.1111111111111181E-2</v>
      </c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</row>
    <row r="805" spans="1:32" s="20" customFormat="1" x14ac:dyDescent="0.35">
      <c r="A805" s="127" t="s">
        <v>5963</v>
      </c>
      <c r="B805" s="21" t="s">
        <v>5964</v>
      </c>
      <c r="C805" s="21">
        <v>6</v>
      </c>
      <c r="D805" s="20">
        <v>0.7</v>
      </c>
      <c r="E805" s="135">
        <v>40</v>
      </c>
      <c r="F805" s="106">
        <v>48.5</v>
      </c>
      <c r="G805" s="22" t="s">
        <v>14145</v>
      </c>
      <c r="H805" s="106">
        <f t="shared" si="123"/>
        <v>64.600000000000009</v>
      </c>
      <c r="I805" s="106">
        <f t="shared" si="124"/>
        <v>59.35</v>
      </c>
      <c r="J805" s="107">
        <f t="shared" si="125"/>
        <v>58.25</v>
      </c>
      <c r="L805" s="186">
        <f t="shared" si="126"/>
        <v>64.95</v>
      </c>
      <c r="M805" s="186">
        <f t="shared" si="127"/>
        <v>59.5</v>
      </c>
      <c r="N805" s="186">
        <f t="shared" si="128"/>
        <v>58.5</v>
      </c>
      <c r="O805"/>
      <c r="P805"/>
      <c r="Q805" s="133">
        <f t="shared" si="129"/>
        <v>0.34999999999999432</v>
      </c>
      <c r="R805" s="222">
        <f t="shared" si="130"/>
        <v>5.4179566563466609E-3</v>
      </c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</row>
    <row r="806" spans="1:32" s="20" customFormat="1" x14ac:dyDescent="0.35">
      <c r="A806" s="127" t="s">
        <v>14488</v>
      </c>
      <c r="B806" s="21" t="s">
        <v>14489</v>
      </c>
      <c r="C806" s="21">
        <v>3</v>
      </c>
      <c r="D806" s="20">
        <v>0.7</v>
      </c>
      <c r="E806" s="135">
        <v>40</v>
      </c>
      <c r="F806" s="106">
        <v>38.5</v>
      </c>
      <c r="G806" s="22" t="s">
        <v>14147</v>
      </c>
      <c r="H806" s="106">
        <f t="shared" si="123"/>
        <v>52.400000000000006</v>
      </c>
      <c r="I806" s="106">
        <f t="shared" si="124"/>
        <v>48.150000000000006</v>
      </c>
      <c r="J806" s="107">
        <f t="shared" si="125"/>
        <v>47.25</v>
      </c>
      <c r="L806" s="186">
        <f t="shared" si="126"/>
        <v>52.5</v>
      </c>
      <c r="M806" s="186">
        <f t="shared" si="127"/>
        <v>48.5</v>
      </c>
      <c r="N806" s="186">
        <f t="shared" si="128"/>
        <v>47.5</v>
      </c>
      <c r="O806"/>
      <c r="P806"/>
      <c r="Q806" s="133">
        <f t="shared" si="129"/>
        <v>9.9999999999994316E-2</v>
      </c>
      <c r="R806" s="222">
        <f t="shared" si="130"/>
        <v>1.9083969465647768E-3</v>
      </c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</row>
    <row r="807" spans="1:32" s="20" customFormat="1" x14ac:dyDescent="0.35">
      <c r="A807" s="127" t="s">
        <v>5967</v>
      </c>
      <c r="B807" s="21" t="s">
        <v>5968</v>
      </c>
      <c r="C807" s="21">
        <v>6</v>
      </c>
      <c r="D807" s="20">
        <v>0.7</v>
      </c>
      <c r="E807" s="135">
        <v>40</v>
      </c>
      <c r="F807" s="106">
        <v>38.5</v>
      </c>
      <c r="G807" s="22" t="s">
        <v>14145</v>
      </c>
      <c r="H807" s="106">
        <f t="shared" si="123"/>
        <v>52.400000000000006</v>
      </c>
      <c r="I807" s="106">
        <f t="shared" si="124"/>
        <v>48.150000000000006</v>
      </c>
      <c r="J807" s="107">
        <f t="shared" si="125"/>
        <v>47.25</v>
      </c>
      <c r="L807" s="186">
        <f t="shared" si="126"/>
        <v>52.5</v>
      </c>
      <c r="M807" s="186">
        <f t="shared" si="127"/>
        <v>48.5</v>
      </c>
      <c r="N807" s="186">
        <f t="shared" si="128"/>
        <v>47.5</v>
      </c>
      <c r="O807"/>
      <c r="P807"/>
      <c r="Q807" s="133">
        <f t="shared" si="129"/>
        <v>9.9999999999994316E-2</v>
      </c>
      <c r="R807" s="222">
        <f t="shared" si="130"/>
        <v>1.9083969465647768E-3</v>
      </c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</row>
    <row r="808" spans="1:32" s="20" customFormat="1" x14ac:dyDescent="0.35">
      <c r="A808" s="127" t="s">
        <v>14302</v>
      </c>
      <c r="B808" s="21" t="s">
        <v>14303</v>
      </c>
      <c r="C808" s="21">
        <v>6</v>
      </c>
      <c r="D808" s="20">
        <v>0.7</v>
      </c>
      <c r="E808" s="135">
        <v>40</v>
      </c>
      <c r="F808" s="106">
        <v>84.5</v>
      </c>
      <c r="G808" s="22" t="s">
        <v>14145</v>
      </c>
      <c r="H808" s="106">
        <f t="shared" si="123"/>
        <v>108.55000000000001</v>
      </c>
      <c r="I808" s="106">
        <f t="shared" si="124"/>
        <v>99.65</v>
      </c>
      <c r="J808" s="107">
        <f t="shared" si="125"/>
        <v>97.850000000000009</v>
      </c>
      <c r="L808" s="186">
        <f t="shared" si="126"/>
        <v>108.95</v>
      </c>
      <c r="M808" s="186">
        <f t="shared" si="127"/>
        <v>99.95</v>
      </c>
      <c r="N808" s="186">
        <f t="shared" si="128"/>
        <v>97.95</v>
      </c>
      <c r="O808"/>
      <c r="P808"/>
      <c r="Q808" s="133">
        <f t="shared" si="129"/>
        <v>0.39999999999999147</v>
      </c>
      <c r="R808" s="222">
        <f t="shared" si="130"/>
        <v>3.6849378166742648E-3</v>
      </c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</row>
    <row r="809" spans="1:32" s="20" customFormat="1" x14ac:dyDescent="0.35">
      <c r="A809" s="127" t="s">
        <v>5970</v>
      </c>
      <c r="B809" s="21" t="s">
        <v>5971</v>
      </c>
      <c r="C809" s="21">
        <v>3</v>
      </c>
      <c r="D809" s="20">
        <v>0.7</v>
      </c>
      <c r="E809" s="135">
        <v>40</v>
      </c>
      <c r="F809" s="106">
        <v>68.5</v>
      </c>
      <c r="G809" s="22" t="s">
        <v>14145</v>
      </c>
      <c r="H809" s="106">
        <f t="shared" si="123"/>
        <v>89</v>
      </c>
      <c r="I809" s="106">
        <f t="shared" si="124"/>
        <v>81.75</v>
      </c>
      <c r="J809" s="107">
        <f t="shared" si="125"/>
        <v>80.25</v>
      </c>
      <c r="L809" s="186">
        <f t="shared" si="126"/>
        <v>89.5</v>
      </c>
      <c r="M809" s="186">
        <f t="shared" si="127"/>
        <v>81.95</v>
      </c>
      <c r="N809" s="186">
        <f t="shared" si="128"/>
        <v>80.5</v>
      </c>
      <c r="O809"/>
      <c r="P809"/>
      <c r="Q809" s="133">
        <f t="shared" si="129"/>
        <v>0.5</v>
      </c>
      <c r="R809" s="222">
        <f t="shared" si="130"/>
        <v>5.6179775280898875E-3</v>
      </c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</row>
    <row r="810" spans="1:32" s="20" customFormat="1" x14ac:dyDescent="0.35">
      <c r="A810" s="127" t="s">
        <v>5977</v>
      </c>
      <c r="B810" s="21" t="s">
        <v>5974</v>
      </c>
      <c r="C810" s="21">
        <v>3</v>
      </c>
      <c r="D810" s="20">
        <v>0.7</v>
      </c>
      <c r="E810" s="135">
        <v>40</v>
      </c>
      <c r="F810" s="106">
        <v>169</v>
      </c>
      <c r="G810" s="22" t="s">
        <v>14145</v>
      </c>
      <c r="H810" s="106">
        <f t="shared" si="123"/>
        <v>211.65</v>
      </c>
      <c r="I810" s="106">
        <f t="shared" si="124"/>
        <v>194.3</v>
      </c>
      <c r="J810" s="107">
        <f t="shared" si="125"/>
        <v>190.8</v>
      </c>
      <c r="L810" s="186">
        <f t="shared" si="126"/>
        <v>211.95</v>
      </c>
      <c r="M810" s="186">
        <f t="shared" si="127"/>
        <v>194.5</v>
      </c>
      <c r="N810" s="186">
        <f t="shared" si="128"/>
        <v>190.95</v>
      </c>
      <c r="O810"/>
      <c r="P810"/>
      <c r="Q810" s="133">
        <f t="shared" si="129"/>
        <v>0.29999999999998295</v>
      </c>
      <c r="R810" s="222">
        <f t="shared" si="130"/>
        <v>1.4174344436569002E-3</v>
      </c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</row>
    <row r="811" spans="1:32" s="20" customFormat="1" x14ac:dyDescent="0.35">
      <c r="A811" s="127" t="s">
        <v>5981</v>
      </c>
      <c r="B811" s="21" t="s">
        <v>5978</v>
      </c>
      <c r="C811" s="21">
        <v>3</v>
      </c>
      <c r="D811" s="20">
        <v>0.7</v>
      </c>
      <c r="E811" s="135">
        <v>40</v>
      </c>
      <c r="F811" s="106">
        <v>240</v>
      </c>
      <c r="G811" s="22" t="s">
        <v>14145</v>
      </c>
      <c r="H811" s="106">
        <f t="shared" si="123"/>
        <v>298.25</v>
      </c>
      <c r="I811" s="106">
        <f t="shared" si="124"/>
        <v>273.8</v>
      </c>
      <c r="J811" s="107">
        <f t="shared" si="125"/>
        <v>268.90000000000003</v>
      </c>
      <c r="L811" s="186">
        <f t="shared" si="126"/>
        <v>298.5</v>
      </c>
      <c r="M811" s="186">
        <f t="shared" si="127"/>
        <v>273.95</v>
      </c>
      <c r="N811" s="186">
        <f t="shared" si="128"/>
        <v>268.95</v>
      </c>
      <c r="O811"/>
      <c r="P811"/>
      <c r="Q811" s="133">
        <f t="shared" si="129"/>
        <v>0.25</v>
      </c>
      <c r="R811" s="222">
        <f t="shared" si="130"/>
        <v>8.3822296730930428E-4</v>
      </c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</row>
    <row r="812" spans="1:32" s="20" customFormat="1" x14ac:dyDescent="0.35">
      <c r="A812" s="127" t="s">
        <v>5982</v>
      </c>
      <c r="B812" s="21" t="s">
        <v>5983</v>
      </c>
      <c r="C812" s="21">
        <v>3</v>
      </c>
      <c r="D812" s="20">
        <v>0.7</v>
      </c>
      <c r="E812" s="135">
        <v>43</v>
      </c>
      <c r="F812" s="106">
        <v>775</v>
      </c>
      <c r="G812" s="22" t="s">
        <v>14145</v>
      </c>
      <c r="H812" s="106">
        <f t="shared" si="123"/>
        <v>951.2</v>
      </c>
      <c r="I812" s="106">
        <f t="shared" si="124"/>
        <v>873.25</v>
      </c>
      <c r="J812" s="107">
        <f t="shared" si="125"/>
        <v>857.65000000000009</v>
      </c>
      <c r="L812" s="186">
        <f t="shared" si="126"/>
        <v>951.5</v>
      </c>
      <c r="M812" s="186">
        <f t="shared" si="127"/>
        <v>873.5</v>
      </c>
      <c r="N812" s="186">
        <f t="shared" si="128"/>
        <v>857.95</v>
      </c>
      <c r="O812"/>
      <c r="P812"/>
      <c r="Q812" s="133">
        <f t="shared" si="129"/>
        <v>0.29999999999995453</v>
      </c>
      <c r="R812" s="222">
        <f t="shared" si="130"/>
        <v>3.1539108494528441E-4</v>
      </c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</row>
    <row r="813" spans="1:32" s="20" customFormat="1" x14ac:dyDescent="0.35">
      <c r="A813" s="127" t="s">
        <v>5986</v>
      </c>
      <c r="B813" s="21" t="s">
        <v>5987</v>
      </c>
      <c r="C813" s="21">
        <v>6</v>
      </c>
      <c r="D813" s="20">
        <v>0.7</v>
      </c>
      <c r="E813" s="135">
        <v>43</v>
      </c>
      <c r="F813" s="106">
        <v>24.5</v>
      </c>
      <c r="G813" s="22" t="s">
        <v>14145</v>
      </c>
      <c r="H813" s="106">
        <f t="shared" si="123"/>
        <v>35.6</v>
      </c>
      <c r="I813" s="106">
        <f t="shared" si="124"/>
        <v>32.700000000000003</v>
      </c>
      <c r="J813" s="107">
        <f t="shared" si="125"/>
        <v>32.1</v>
      </c>
      <c r="L813" s="186">
        <f t="shared" si="126"/>
        <v>35.950000000000003</v>
      </c>
      <c r="M813" s="186">
        <f t="shared" si="127"/>
        <v>32.950000000000003</v>
      </c>
      <c r="N813" s="186">
        <f t="shared" si="128"/>
        <v>32.5</v>
      </c>
      <c r="O813"/>
      <c r="P813"/>
      <c r="Q813" s="133">
        <f t="shared" si="129"/>
        <v>0.35000000000000142</v>
      </c>
      <c r="R813" s="222">
        <f t="shared" si="130"/>
        <v>9.831460674157343E-3</v>
      </c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</row>
    <row r="814" spans="1:32" s="20" customFormat="1" x14ac:dyDescent="0.35">
      <c r="A814" s="127" t="s">
        <v>5990</v>
      </c>
      <c r="B814" s="21" t="s">
        <v>5991</v>
      </c>
      <c r="C814" s="21">
        <v>6</v>
      </c>
      <c r="D814" s="20">
        <v>0.7</v>
      </c>
      <c r="E814" s="135">
        <v>43</v>
      </c>
      <c r="F814" s="106">
        <v>23.5</v>
      </c>
      <c r="G814" s="22" t="s">
        <v>14145</v>
      </c>
      <c r="H814" s="106">
        <f t="shared" si="123"/>
        <v>34.4</v>
      </c>
      <c r="I814" s="106">
        <f t="shared" si="124"/>
        <v>31.55</v>
      </c>
      <c r="J814" s="107">
        <f t="shared" si="125"/>
        <v>31</v>
      </c>
      <c r="L814" s="186">
        <f t="shared" si="126"/>
        <v>34.5</v>
      </c>
      <c r="M814" s="186">
        <f t="shared" si="127"/>
        <v>31.95</v>
      </c>
      <c r="N814" s="186">
        <f t="shared" si="128"/>
        <v>31.5</v>
      </c>
      <c r="O814"/>
      <c r="P814"/>
      <c r="Q814" s="133">
        <f t="shared" si="129"/>
        <v>0.10000000000000142</v>
      </c>
      <c r="R814" s="222">
        <f t="shared" si="130"/>
        <v>2.9069767441860881E-3</v>
      </c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</row>
    <row r="815" spans="1:32" s="20" customFormat="1" x14ac:dyDescent="0.35">
      <c r="A815" s="127" t="s">
        <v>5994</v>
      </c>
      <c r="B815" s="21" t="s">
        <v>5995</v>
      </c>
      <c r="C815" s="21">
        <v>6</v>
      </c>
      <c r="D815" s="20">
        <v>0.7</v>
      </c>
      <c r="E815" s="135">
        <v>43</v>
      </c>
      <c r="F815" s="106">
        <v>52</v>
      </c>
      <c r="G815" s="22" t="s">
        <v>14145</v>
      </c>
      <c r="H815" s="106">
        <f t="shared" si="123"/>
        <v>69.150000000000006</v>
      </c>
      <c r="I815" s="106">
        <f t="shared" si="124"/>
        <v>63.5</v>
      </c>
      <c r="J815" s="107">
        <f t="shared" si="125"/>
        <v>62.35</v>
      </c>
      <c r="L815" s="186">
        <f t="shared" si="126"/>
        <v>69.5</v>
      </c>
      <c r="M815" s="186">
        <f t="shared" si="127"/>
        <v>63.95</v>
      </c>
      <c r="N815" s="186">
        <f t="shared" si="128"/>
        <v>62.5</v>
      </c>
      <c r="O815"/>
      <c r="P815"/>
      <c r="Q815" s="133">
        <f t="shared" si="129"/>
        <v>0.34999999999999432</v>
      </c>
      <c r="R815" s="222">
        <f t="shared" si="130"/>
        <v>5.0614605929138728E-3</v>
      </c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</row>
    <row r="816" spans="1:32" s="20" customFormat="1" x14ac:dyDescent="0.35">
      <c r="A816" s="127" t="s">
        <v>6000</v>
      </c>
      <c r="B816" s="21" t="s">
        <v>6001</v>
      </c>
      <c r="C816" s="21">
        <v>12</v>
      </c>
      <c r="D816" s="20">
        <v>0.7</v>
      </c>
      <c r="E816" s="135">
        <v>50.2</v>
      </c>
      <c r="F816" s="106">
        <v>87.5</v>
      </c>
      <c r="G816" s="22" t="s">
        <v>14145</v>
      </c>
      <c r="H816" s="106">
        <f t="shared" si="123"/>
        <v>113.10000000000001</v>
      </c>
      <c r="I816" s="106">
        <f t="shared" si="124"/>
        <v>103.85000000000001</v>
      </c>
      <c r="J816" s="107">
        <f t="shared" si="125"/>
        <v>102</v>
      </c>
      <c r="L816" s="186">
        <f t="shared" si="126"/>
        <v>113.5</v>
      </c>
      <c r="M816" s="186">
        <f t="shared" si="127"/>
        <v>103.95</v>
      </c>
      <c r="N816" s="186">
        <f t="shared" si="128"/>
        <v>102.5</v>
      </c>
      <c r="O816"/>
      <c r="P816"/>
      <c r="Q816" s="133">
        <f t="shared" si="129"/>
        <v>0.39999999999999147</v>
      </c>
      <c r="R816" s="222">
        <f t="shared" si="130"/>
        <v>3.53669319186553E-3</v>
      </c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</row>
    <row r="817" spans="1:32" s="20" customFormat="1" x14ac:dyDescent="0.35">
      <c r="A817" s="127" t="s">
        <v>6002</v>
      </c>
      <c r="B817" s="21" t="s">
        <v>6003</v>
      </c>
      <c r="C817" s="21">
        <v>12</v>
      </c>
      <c r="D817" s="20">
        <v>1</v>
      </c>
      <c r="E817" s="135">
        <v>40</v>
      </c>
      <c r="F817" s="106">
        <v>32.5</v>
      </c>
      <c r="G817" s="22" t="s">
        <v>14145</v>
      </c>
      <c r="H817" s="106">
        <f t="shared" si="123"/>
        <v>46.6</v>
      </c>
      <c r="I817" s="106">
        <f t="shared" si="124"/>
        <v>42.800000000000004</v>
      </c>
      <c r="J817" s="107">
        <f t="shared" si="125"/>
        <v>42.050000000000004</v>
      </c>
      <c r="L817" s="186">
        <f t="shared" si="126"/>
        <v>46.95</v>
      </c>
      <c r="M817" s="186">
        <f t="shared" si="127"/>
        <v>42.95</v>
      </c>
      <c r="N817" s="186">
        <f t="shared" si="128"/>
        <v>42.5</v>
      </c>
      <c r="O817"/>
      <c r="P817"/>
      <c r="Q817" s="133">
        <f t="shared" si="129"/>
        <v>0.35000000000000142</v>
      </c>
      <c r="R817" s="222">
        <f t="shared" si="130"/>
        <v>7.5107296137339359E-3</v>
      </c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</row>
    <row r="818" spans="1:32" s="20" customFormat="1" x14ac:dyDescent="0.35">
      <c r="A818" s="127" t="s">
        <v>14543</v>
      </c>
      <c r="B818" s="21" t="s">
        <v>14544</v>
      </c>
      <c r="C818" s="21">
        <v>12</v>
      </c>
      <c r="D818" s="20">
        <v>1</v>
      </c>
      <c r="E818" s="135">
        <v>43</v>
      </c>
      <c r="F818" s="106">
        <v>37.5</v>
      </c>
      <c r="G818" s="22" t="s">
        <v>14145</v>
      </c>
      <c r="H818" s="106">
        <f t="shared" si="123"/>
        <v>53.1</v>
      </c>
      <c r="I818" s="106">
        <f t="shared" si="124"/>
        <v>48.75</v>
      </c>
      <c r="J818" s="107">
        <f t="shared" si="125"/>
        <v>47.900000000000006</v>
      </c>
      <c r="L818" s="186">
        <f t="shared" si="126"/>
        <v>53.5</v>
      </c>
      <c r="M818" s="186">
        <f t="shared" si="127"/>
        <v>48.95</v>
      </c>
      <c r="N818" s="186">
        <f t="shared" si="128"/>
        <v>47.95</v>
      </c>
      <c r="O818"/>
      <c r="P818"/>
      <c r="Q818" s="133">
        <f t="shared" si="129"/>
        <v>0.39999999999999858</v>
      </c>
      <c r="R818" s="222">
        <f t="shared" si="130"/>
        <v>7.5329566854990312E-3</v>
      </c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</row>
    <row r="819" spans="1:32" s="20" customFormat="1" x14ac:dyDescent="0.35">
      <c r="A819" s="127" t="s">
        <v>6006</v>
      </c>
      <c r="B819" s="21" t="s">
        <v>6007</v>
      </c>
      <c r="C819" s="21">
        <v>6</v>
      </c>
      <c r="D819" s="20">
        <v>0.7</v>
      </c>
      <c r="E819" s="135">
        <v>47</v>
      </c>
      <c r="F819" s="106">
        <v>31.95</v>
      </c>
      <c r="G819" s="22" t="s">
        <v>14145</v>
      </c>
      <c r="H819" s="106">
        <f t="shared" si="123"/>
        <v>45.050000000000004</v>
      </c>
      <c r="I819" s="106">
        <f t="shared" si="124"/>
        <v>41.35</v>
      </c>
      <c r="J819" s="107">
        <f t="shared" si="125"/>
        <v>40.6</v>
      </c>
      <c r="L819" s="186">
        <f t="shared" si="126"/>
        <v>45.5</v>
      </c>
      <c r="M819" s="186">
        <f t="shared" si="127"/>
        <v>41.5</v>
      </c>
      <c r="N819" s="186">
        <f t="shared" si="128"/>
        <v>40.950000000000003</v>
      </c>
      <c r="O819"/>
      <c r="P819"/>
      <c r="Q819" s="133">
        <f t="shared" si="129"/>
        <v>0.44999999999999574</v>
      </c>
      <c r="R819" s="222">
        <f t="shared" si="130"/>
        <v>9.9889012208656085E-3</v>
      </c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</row>
    <row r="820" spans="1:32" s="20" customFormat="1" x14ac:dyDescent="0.35">
      <c r="A820" s="127" t="s">
        <v>6010</v>
      </c>
      <c r="B820" s="21" t="s">
        <v>14692</v>
      </c>
      <c r="C820" s="21">
        <v>6</v>
      </c>
      <c r="D820" s="20">
        <v>0.7</v>
      </c>
      <c r="E820" s="135">
        <v>45</v>
      </c>
      <c r="F820" s="106">
        <v>24.5</v>
      </c>
      <c r="G820" s="22" t="s">
        <v>14145</v>
      </c>
      <c r="H820" s="106">
        <f t="shared" si="123"/>
        <v>35.800000000000004</v>
      </c>
      <c r="I820" s="106">
        <f t="shared" si="124"/>
        <v>32.85</v>
      </c>
      <c r="J820" s="107">
        <f t="shared" si="125"/>
        <v>32.25</v>
      </c>
      <c r="L820" s="186">
        <f t="shared" si="126"/>
        <v>35.950000000000003</v>
      </c>
      <c r="M820" s="186">
        <f t="shared" si="127"/>
        <v>32.950000000000003</v>
      </c>
      <c r="N820" s="186">
        <f t="shared" si="128"/>
        <v>32.5</v>
      </c>
      <c r="O820"/>
      <c r="P820"/>
      <c r="Q820" s="133">
        <f t="shared" si="129"/>
        <v>0.14999999999999858</v>
      </c>
      <c r="R820" s="222">
        <f t="shared" si="130"/>
        <v>4.1899441340781723E-3</v>
      </c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</row>
    <row r="821" spans="1:32" s="20" customFormat="1" x14ac:dyDescent="0.35">
      <c r="A821" s="127" t="s">
        <v>6013</v>
      </c>
      <c r="B821" s="21" t="s">
        <v>6014</v>
      </c>
      <c r="C821" s="21">
        <v>6</v>
      </c>
      <c r="D821" s="20">
        <v>0.7</v>
      </c>
      <c r="E821" s="135">
        <v>50</v>
      </c>
      <c r="F821" s="106">
        <v>21.5</v>
      </c>
      <c r="G821" s="22" t="s">
        <v>14145</v>
      </c>
      <c r="H821" s="106">
        <f t="shared" si="123"/>
        <v>32.550000000000004</v>
      </c>
      <c r="I821" s="106">
        <f t="shared" si="124"/>
        <v>29.900000000000002</v>
      </c>
      <c r="J821" s="107">
        <f t="shared" si="125"/>
        <v>29.35</v>
      </c>
      <c r="L821" s="186">
        <f t="shared" si="126"/>
        <v>32.950000000000003</v>
      </c>
      <c r="M821" s="186">
        <f t="shared" si="127"/>
        <v>29.95</v>
      </c>
      <c r="N821" s="186">
        <f t="shared" si="128"/>
        <v>29.5</v>
      </c>
      <c r="O821"/>
      <c r="P821"/>
      <c r="Q821" s="133">
        <f t="shared" si="129"/>
        <v>0.39999999999999858</v>
      </c>
      <c r="R821" s="222">
        <f t="shared" si="130"/>
        <v>1.2288786482334824E-2</v>
      </c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</row>
    <row r="822" spans="1:32" s="20" customFormat="1" x14ac:dyDescent="0.35">
      <c r="A822" s="127" t="s">
        <v>14693</v>
      </c>
      <c r="B822" s="21" t="s">
        <v>14694</v>
      </c>
      <c r="C822" s="21">
        <v>6</v>
      </c>
      <c r="D822" s="20">
        <v>0.7</v>
      </c>
      <c r="E822" s="135">
        <v>49.1</v>
      </c>
      <c r="F822" s="106">
        <v>28.5</v>
      </c>
      <c r="G822" s="22" t="s">
        <v>14145</v>
      </c>
      <c r="H822" s="106">
        <f t="shared" si="123"/>
        <v>41.050000000000004</v>
      </c>
      <c r="I822" s="106">
        <f t="shared" si="124"/>
        <v>37.65</v>
      </c>
      <c r="J822" s="107">
        <f t="shared" si="125"/>
        <v>37</v>
      </c>
      <c r="L822" s="186">
        <f t="shared" si="126"/>
        <v>41.5</v>
      </c>
      <c r="M822" s="186">
        <f t="shared" si="127"/>
        <v>37.950000000000003</v>
      </c>
      <c r="N822" s="186">
        <f t="shared" si="128"/>
        <v>37.5</v>
      </c>
      <c r="O822"/>
      <c r="P822"/>
      <c r="Q822" s="133">
        <f t="shared" si="129"/>
        <v>0.44999999999999574</v>
      </c>
      <c r="R822" s="222">
        <f t="shared" si="130"/>
        <v>1.0962241169305619E-2</v>
      </c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</row>
    <row r="823" spans="1:32" s="20" customFormat="1" x14ac:dyDescent="0.35">
      <c r="A823" s="127" t="s">
        <v>6017</v>
      </c>
      <c r="B823" s="21" t="s">
        <v>6018</v>
      </c>
      <c r="C823" s="21">
        <v>6</v>
      </c>
      <c r="D823" s="20">
        <v>0.7</v>
      </c>
      <c r="E823" s="135">
        <v>46</v>
      </c>
      <c r="F823" s="106">
        <v>21.5</v>
      </c>
      <c r="G823" s="22" t="s">
        <v>14145</v>
      </c>
      <c r="H823" s="106">
        <f t="shared" si="123"/>
        <v>32.200000000000003</v>
      </c>
      <c r="I823" s="106">
        <f t="shared" si="124"/>
        <v>29.6</v>
      </c>
      <c r="J823" s="107">
        <f t="shared" si="125"/>
        <v>29.05</v>
      </c>
      <c r="L823" s="186">
        <f t="shared" si="126"/>
        <v>32.5</v>
      </c>
      <c r="M823" s="186">
        <f t="shared" si="127"/>
        <v>29.95</v>
      </c>
      <c r="N823" s="186">
        <f t="shared" si="128"/>
        <v>29.5</v>
      </c>
      <c r="O823"/>
      <c r="P823"/>
      <c r="Q823" s="133">
        <f t="shared" si="129"/>
        <v>0.29999999999999716</v>
      </c>
      <c r="R823" s="222">
        <f t="shared" si="130"/>
        <v>9.3167701863353155E-3</v>
      </c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</row>
    <row r="824" spans="1:32" s="20" customFormat="1" x14ac:dyDescent="0.35">
      <c r="A824" s="127" t="s">
        <v>6021</v>
      </c>
      <c r="B824" s="21" t="s">
        <v>14695</v>
      </c>
      <c r="C824" s="21">
        <v>6</v>
      </c>
      <c r="D824" s="20">
        <v>0.7</v>
      </c>
      <c r="E824" s="135">
        <v>50.5</v>
      </c>
      <c r="F824" s="106">
        <v>26.25</v>
      </c>
      <c r="G824" s="22" t="s">
        <v>14145</v>
      </c>
      <c r="H824" s="106">
        <f t="shared" si="123"/>
        <v>38.400000000000006</v>
      </c>
      <c r="I824" s="106">
        <f t="shared" si="124"/>
        <v>35.25</v>
      </c>
      <c r="J824" s="107">
        <f t="shared" si="125"/>
        <v>34.65</v>
      </c>
      <c r="L824" s="186">
        <f t="shared" si="126"/>
        <v>38.5</v>
      </c>
      <c r="M824" s="186">
        <f t="shared" si="127"/>
        <v>35.5</v>
      </c>
      <c r="N824" s="186">
        <f t="shared" si="128"/>
        <v>34.950000000000003</v>
      </c>
      <c r="O824"/>
      <c r="P824"/>
      <c r="Q824" s="133">
        <f t="shared" si="129"/>
        <v>9.9999999999994316E-2</v>
      </c>
      <c r="R824" s="222">
        <f t="shared" si="130"/>
        <v>2.6041666666665182E-3</v>
      </c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</row>
    <row r="825" spans="1:32" s="20" customFormat="1" x14ac:dyDescent="0.35">
      <c r="A825" s="127" t="s">
        <v>6024</v>
      </c>
      <c r="B825" s="21" t="s">
        <v>6025</v>
      </c>
      <c r="C825" s="21">
        <v>6</v>
      </c>
      <c r="D825" s="20">
        <v>0.7</v>
      </c>
      <c r="E825" s="135">
        <v>50</v>
      </c>
      <c r="F825" s="106">
        <v>18.5</v>
      </c>
      <c r="G825" s="22" t="s">
        <v>14145</v>
      </c>
      <c r="H825" s="106">
        <f t="shared" si="123"/>
        <v>28.900000000000002</v>
      </c>
      <c r="I825" s="106">
        <f t="shared" si="124"/>
        <v>26.55</v>
      </c>
      <c r="J825" s="107">
        <f t="shared" si="125"/>
        <v>26.05</v>
      </c>
      <c r="L825" s="186">
        <f t="shared" si="126"/>
        <v>28.95</v>
      </c>
      <c r="M825" s="186">
        <f t="shared" si="127"/>
        <v>26.95</v>
      </c>
      <c r="N825" s="186">
        <f t="shared" si="128"/>
        <v>26.5</v>
      </c>
      <c r="O825"/>
      <c r="P825"/>
      <c r="Q825" s="133">
        <f t="shared" si="129"/>
        <v>4.9999999999997158E-2</v>
      </c>
      <c r="R825" s="222">
        <f t="shared" si="130"/>
        <v>1.7301038062282753E-3</v>
      </c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</row>
    <row r="826" spans="1:32" s="20" customFormat="1" x14ac:dyDescent="0.35">
      <c r="A826" s="127" t="s">
        <v>6028</v>
      </c>
      <c r="B826" s="21" t="s">
        <v>6029</v>
      </c>
      <c r="C826" s="21">
        <v>6</v>
      </c>
      <c r="D826" s="20">
        <v>0.7</v>
      </c>
      <c r="E826" s="135">
        <v>40</v>
      </c>
      <c r="F826" s="106">
        <v>22.5</v>
      </c>
      <c r="G826" s="22" t="s">
        <v>14145</v>
      </c>
      <c r="H826" s="106">
        <f t="shared" si="123"/>
        <v>32.9</v>
      </c>
      <c r="I826" s="106">
        <f t="shared" si="124"/>
        <v>30.200000000000003</v>
      </c>
      <c r="J826" s="107">
        <f t="shared" si="125"/>
        <v>29.650000000000002</v>
      </c>
      <c r="L826" s="186">
        <f t="shared" si="126"/>
        <v>32.950000000000003</v>
      </c>
      <c r="M826" s="186">
        <f t="shared" si="127"/>
        <v>30.5</v>
      </c>
      <c r="N826" s="186">
        <f t="shared" si="128"/>
        <v>29.95</v>
      </c>
      <c r="O826"/>
      <c r="P826"/>
      <c r="Q826" s="133">
        <f t="shared" si="129"/>
        <v>5.0000000000004263E-2</v>
      </c>
      <c r="R826" s="222">
        <f t="shared" si="130"/>
        <v>1.5197568389059047E-3</v>
      </c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</row>
    <row r="827" spans="1:32" s="20" customFormat="1" x14ac:dyDescent="0.35">
      <c r="A827" s="127" t="s">
        <v>6032</v>
      </c>
      <c r="B827" s="21" t="s">
        <v>6033</v>
      </c>
      <c r="C827" s="21">
        <v>6</v>
      </c>
      <c r="D827" s="20">
        <v>0.7</v>
      </c>
      <c r="E827" s="135">
        <v>43</v>
      </c>
      <c r="F827" s="106">
        <v>26.75</v>
      </c>
      <c r="G827" s="22" t="s">
        <v>14145</v>
      </c>
      <c r="H827" s="106">
        <f t="shared" si="123"/>
        <v>38.35</v>
      </c>
      <c r="I827" s="106">
        <f t="shared" si="124"/>
        <v>35.200000000000003</v>
      </c>
      <c r="J827" s="107">
        <f t="shared" si="125"/>
        <v>34.6</v>
      </c>
      <c r="L827" s="186">
        <f t="shared" si="126"/>
        <v>38.5</v>
      </c>
      <c r="M827" s="186">
        <f t="shared" si="127"/>
        <v>35.5</v>
      </c>
      <c r="N827" s="186">
        <f t="shared" si="128"/>
        <v>34.950000000000003</v>
      </c>
      <c r="O827"/>
      <c r="P827"/>
      <c r="Q827" s="133">
        <f t="shared" si="129"/>
        <v>0.14999999999999858</v>
      </c>
      <c r="R827" s="222">
        <f t="shared" si="130"/>
        <v>3.9113428943937049E-3</v>
      </c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</row>
    <row r="828" spans="1:32" s="20" customFormat="1" x14ac:dyDescent="0.35">
      <c r="A828" s="127" t="s">
        <v>6036</v>
      </c>
      <c r="B828" s="21" t="s">
        <v>6037</v>
      </c>
      <c r="C828" s="21">
        <v>6</v>
      </c>
      <c r="D828" s="20">
        <v>0.7</v>
      </c>
      <c r="E828" s="135">
        <v>43</v>
      </c>
      <c r="F828" s="106">
        <v>49.5</v>
      </c>
      <c r="G828" s="22" t="s">
        <v>14145</v>
      </c>
      <c r="H828" s="106">
        <f t="shared" si="123"/>
        <v>66.100000000000009</v>
      </c>
      <c r="I828" s="106">
        <f t="shared" si="124"/>
        <v>60.7</v>
      </c>
      <c r="J828" s="107">
        <f t="shared" si="125"/>
        <v>59.6</v>
      </c>
      <c r="L828" s="186">
        <f t="shared" si="126"/>
        <v>66.5</v>
      </c>
      <c r="M828" s="186">
        <f t="shared" si="127"/>
        <v>60.95</v>
      </c>
      <c r="N828" s="186">
        <f t="shared" si="128"/>
        <v>59.95</v>
      </c>
      <c r="O828"/>
      <c r="P828"/>
      <c r="Q828" s="133">
        <f t="shared" si="129"/>
        <v>0.39999999999999147</v>
      </c>
      <c r="R828" s="222">
        <f t="shared" si="130"/>
        <v>6.0514372163387505E-3</v>
      </c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</row>
    <row r="829" spans="1:32" s="20" customFormat="1" x14ac:dyDescent="0.35">
      <c r="A829" s="127" t="s">
        <v>6040</v>
      </c>
      <c r="B829" s="21" t="s">
        <v>6041</v>
      </c>
      <c r="C829" s="21">
        <v>6</v>
      </c>
      <c r="D829" s="20">
        <v>0.7</v>
      </c>
      <c r="E829" s="135">
        <v>43</v>
      </c>
      <c r="F829" s="106">
        <v>99.5</v>
      </c>
      <c r="G829" s="22" t="s">
        <v>14145</v>
      </c>
      <c r="H829" s="106">
        <f t="shared" si="123"/>
        <v>127.10000000000001</v>
      </c>
      <c r="I829" s="106">
        <f t="shared" si="124"/>
        <v>116.7</v>
      </c>
      <c r="J829" s="107">
        <f t="shared" si="125"/>
        <v>114.60000000000001</v>
      </c>
      <c r="L829" s="186">
        <f t="shared" si="126"/>
        <v>127.5</v>
      </c>
      <c r="M829" s="186">
        <f t="shared" si="127"/>
        <v>116.95</v>
      </c>
      <c r="N829" s="186">
        <f t="shared" si="128"/>
        <v>114.95</v>
      </c>
      <c r="O829"/>
      <c r="P829"/>
      <c r="Q829" s="133">
        <f t="shared" si="129"/>
        <v>0.39999999999999147</v>
      </c>
      <c r="R829" s="222">
        <f t="shared" si="130"/>
        <v>3.1471282454759359E-3</v>
      </c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</row>
    <row r="830" spans="1:32" s="20" customFormat="1" x14ac:dyDescent="0.35">
      <c r="A830" s="127" t="s">
        <v>6044</v>
      </c>
      <c r="B830" s="21" t="s">
        <v>6045</v>
      </c>
      <c r="C830" s="21">
        <v>6</v>
      </c>
      <c r="D830" s="20">
        <v>0.7</v>
      </c>
      <c r="E830" s="135">
        <v>43</v>
      </c>
      <c r="F830" s="106">
        <v>160</v>
      </c>
      <c r="G830" s="22" t="s">
        <v>14145</v>
      </c>
      <c r="H830" s="106">
        <f t="shared" si="123"/>
        <v>200.9</v>
      </c>
      <c r="I830" s="106">
        <f t="shared" si="124"/>
        <v>184.45000000000002</v>
      </c>
      <c r="J830" s="107">
        <f t="shared" si="125"/>
        <v>181.15</v>
      </c>
      <c r="L830" s="186">
        <f t="shared" si="126"/>
        <v>200.95</v>
      </c>
      <c r="M830" s="186">
        <f t="shared" si="127"/>
        <v>184.5</v>
      </c>
      <c r="N830" s="186">
        <f t="shared" si="128"/>
        <v>181.5</v>
      </c>
      <c r="O830"/>
      <c r="P830"/>
      <c r="Q830" s="133">
        <f t="shared" si="129"/>
        <v>4.9999999999982947E-2</v>
      </c>
      <c r="R830" s="222">
        <f t="shared" si="130"/>
        <v>2.4888003982072147E-4</v>
      </c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</row>
    <row r="831" spans="1:32" s="20" customFormat="1" x14ac:dyDescent="0.35">
      <c r="A831" s="127" t="s">
        <v>6052</v>
      </c>
      <c r="B831" s="21" t="s">
        <v>6053</v>
      </c>
      <c r="C831" s="21">
        <v>1</v>
      </c>
      <c r="D831" s="20">
        <v>0.7</v>
      </c>
      <c r="E831" s="135">
        <v>46.8</v>
      </c>
      <c r="F831" s="106">
        <v>825</v>
      </c>
      <c r="G831" s="22" t="s">
        <v>14145</v>
      </c>
      <c r="H831" s="106">
        <f t="shared" si="123"/>
        <v>1012.5500000000001</v>
      </c>
      <c r="I831" s="106">
        <f t="shared" si="124"/>
        <v>929.55000000000007</v>
      </c>
      <c r="J831" s="107">
        <f t="shared" si="125"/>
        <v>912.95</v>
      </c>
      <c r="L831" s="186">
        <f t="shared" si="126"/>
        <v>1012.95</v>
      </c>
      <c r="M831" s="186">
        <f t="shared" si="127"/>
        <v>929.95</v>
      </c>
      <c r="N831" s="186">
        <f t="shared" si="128"/>
        <v>912.95</v>
      </c>
      <c r="O831"/>
      <c r="P831"/>
      <c r="Q831" s="133">
        <f t="shared" si="129"/>
        <v>0.39999999999997726</v>
      </c>
      <c r="R831" s="222">
        <f t="shared" si="130"/>
        <v>3.9504222013725469E-4</v>
      </c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</row>
    <row r="832" spans="1:32" s="20" customFormat="1" x14ac:dyDescent="0.35">
      <c r="A832" s="127" t="s">
        <v>6058</v>
      </c>
      <c r="B832" s="21" t="s">
        <v>6059</v>
      </c>
      <c r="C832" s="21">
        <v>6</v>
      </c>
      <c r="D832" s="20">
        <v>0.7</v>
      </c>
      <c r="E832" s="135">
        <v>48</v>
      </c>
      <c r="F832" s="106">
        <v>43</v>
      </c>
      <c r="G832" s="22" t="s">
        <v>14145</v>
      </c>
      <c r="H832" s="106">
        <f t="shared" si="123"/>
        <v>58.6</v>
      </c>
      <c r="I832" s="106">
        <f t="shared" si="124"/>
        <v>53.800000000000004</v>
      </c>
      <c r="J832" s="107">
        <f t="shared" si="125"/>
        <v>52.85</v>
      </c>
      <c r="L832" s="186">
        <f t="shared" si="126"/>
        <v>58.95</v>
      </c>
      <c r="M832" s="186">
        <f t="shared" si="127"/>
        <v>53.95</v>
      </c>
      <c r="N832" s="186">
        <f t="shared" si="128"/>
        <v>52.95</v>
      </c>
      <c r="O832"/>
      <c r="P832"/>
      <c r="Q832" s="133">
        <f t="shared" si="129"/>
        <v>0.35000000000000142</v>
      </c>
      <c r="R832" s="222">
        <f t="shared" si="130"/>
        <v>5.9726962457338122E-3</v>
      </c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</row>
    <row r="833" spans="1:32" s="20" customFormat="1" x14ac:dyDescent="0.35">
      <c r="A833" s="127" t="s">
        <v>6062</v>
      </c>
      <c r="B833" s="21" t="s">
        <v>6063</v>
      </c>
      <c r="C833" s="21">
        <v>6</v>
      </c>
      <c r="D833" s="20">
        <v>0.7</v>
      </c>
      <c r="E833" s="135">
        <v>43</v>
      </c>
      <c r="F833" s="106">
        <v>23.5</v>
      </c>
      <c r="G833" s="22" t="s">
        <v>14145</v>
      </c>
      <c r="H833" s="106">
        <f t="shared" si="123"/>
        <v>34.4</v>
      </c>
      <c r="I833" s="106">
        <f t="shared" si="124"/>
        <v>31.55</v>
      </c>
      <c r="J833" s="107">
        <f t="shared" si="125"/>
        <v>31</v>
      </c>
      <c r="L833" s="186">
        <f t="shared" si="126"/>
        <v>34.5</v>
      </c>
      <c r="M833" s="186">
        <f t="shared" si="127"/>
        <v>31.95</v>
      </c>
      <c r="N833" s="186">
        <f t="shared" si="128"/>
        <v>31.5</v>
      </c>
      <c r="O833"/>
      <c r="P833"/>
      <c r="Q833" s="133">
        <f t="shared" si="129"/>
        <v>0.10000000000000142</v>
      </c>
      <c r="R833" s="222">
        <f t="shared" si="130"/>
        <v>2.9069767441860881E-3</v>
      </c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</row>
    <row r="834" spans="1:32" s="20" customFormat="1" x14ac:dyDescent="0.35">
      <c r="A834" s="127" t="s">
        <v>14696</v>
      </c>
      <c r="B834" s="21" t="s">
        <v>14697</v>
      </c>
      <c r="C834" s="21">
        <v>6</v>
      </c>
      <c r="D834" s="20">
        <v>0.7</v>
      </c>
      <c r="E834" s="135">
        <v>58.3</v>
      </c>
      <c r="F834" s="106">
        <v>265</v>
      </c>
      <c r="G834" s="22" t="s">
        <v>14145</v>
      </c>
      <c r="H834" s="106">
        <f t="shared" si="123"/>
        <v>330.35</v>
      </c>
      <c r="I834" s="106">
        <f t="shared" si="124"/>
        <v>303.3</v>
      </c>
      <c r="J834" s="107">
        <f t="shared" si="125"/>
        <v>297.90000000000003</v>
      </c>
      <c r="L834" s="186">
        <f t="shared" si="126"/>
        <v>330.5</v>
      </c>
      <c r="M834" s="186">
        <f t="shared" si="127"/>
        <v>303.5</v>
      </c>
      <c r="N834" s="186">
        <f t="shared" si="128"/>
        <v>297.95</v>
      </c>
      <c r="O834"/>
      <c r="P834"/>
      <c r="Q834" s="133">
        <f t="shared" si="129"/>
        <v>0.14999999999997726</v>
      </c>
      <c r="R834" s="222">
        <f t="shared" si="130"/>
        <v>4.5406387165121008E-4</v>
      </c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</row>
    <row r="835" spans="1:32" s="20" customFormat="1" x14ac:dyDescent="0.35">
      <c r="A835" s="127" t="s">
        <v>6066</v>
      </c>
      <c r="B835" s="21" t="s">
        <v>6067</v>
      </c>
      <c r="C835" s="21">
        <v>6</v>
      </c>
      <c r="D835" s="20">
        <v>0.7</v>
      </c>
      <c r="E835" s="135">
        <v>43</v>
      </c>
      <c r="F835" s="106">
        <v>37.25</v>
      </c>
      <c r="G835" s="22" t="s">
        <v>14145</v>
      </c>
      <c r="H835" s="106">
        <f t="shared" si="123"/>
        <v>51.150000000000006</v>
      </c>
      <c r="I835" s="106">
        <f t="shared" si="124"/>
        <v>46.95</v>
      </c>
      <c r="J835" s="107">
        <f t="shared" si="125"/>
        <v>46.150000000000006</v>
      </c>
      <c r="L835" s="186">
        <f t="shared" si="126"/>
        <v>51.5</v>
      </c>
      <c r="M835" s="186">
        <f t="shared" si="127"/>
        <v>46.95</v>
      </c>
      <c r="N835" s="186">
        <f t="shared" si="128"/>
        <v>46.5</v>
      </c>
      <c r="O835"/>
      <c r="P835"/>
      <c r="Q835" s="133">
        <f t="shared" si="129"/>
        <v>0.34999999999999432</v>
      </c>
      <c r="R835" s="222">
        <f t="shared" si="130"/>
        <v>6.8426197458454404E-3</v>
      </c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</row>
    <row r="836" spans="1:32" s="20" customFormat="1" x14ac:dyDescent="0.35">
      <c r="A836" s="127" t="s">
        <v>6070</v>
      </c>
      <c r="B836" s="21" t="s">
        <v>6071</v>
      </c>
      <c r="C836" s="21">
        <v>6</v>
      </c>
      <c r="D836" s="20">
        <v>0.7</v>
      </c>
      <c r="E836" s="135">
        <v>43</v>
      </c>
      <c r="F836" s="106">
        <v>32.25</v>
      </c>
      <c r="G836" s="22" t="s">
        <v>14145</v>
      </c>
      <c r="H836" s="106">
        <f t="shared" si="123"/>
        <v>45.050000000000004</v>
      </c>
      <c r="I836" s="106">
        <f t="shared" si="124"/>
        <v>41.35</v>
      </c>
      <c r="J836" s="107">
        <f t="shared" si="125"/>
        <v>40.650000000000006</v>
      </c>
      <c r="L836" s="186">
        <f t="shared" si="126"/>
        <v>45.5</v>
      </c>
      <c r="M836" s="186">
        <f t="shared" si="127"/>
        <v>41.5</v>
      </c>
      <c r="N836" s="186">
        <f t="shared" si="128"/>
        <v>40.950000000000003</v>
      </c>
      <c r="O836"/>
      <c r="P836"/>
      <c r="Q836" s="133">
        <f t="shared" si="129"/>
        <v>0.44999999999999574</v>
      </c>
      <c r="R836" s="222">
        <f t="shared" si="130"/>
        <v>9.9889012208656085E-3</v>
      </c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</row>
    <row r="837" spans="1:32" s="20" customFormat="1" x14ac:dyDescent="0.35">
      <c r="A837" s="127" t="s">
        <v>6074</v>
      </c>
      <c r="B837" s="21" t="s">
        <v>6075</v>
      </c>
      <c r="C837" s="21">
        <v>6</v>
      </c>
      <c r="D837" s="20">
        <v>0.7</v>
      </c>
      <c r="E837" s="135">
        <v>43</v>
      </c>
      <c r="F837" s="106">
        <v>19.5</v>
      </c>
      <c r="G837" s="22" t="s">
        <v>14145</v>
      </c>
      <c r="H837" s="106">
        <f t="shared" si="123"/>
        <v>29.5</v>
      </c>
      <c r="I837" s="106">
        <f t="shared" si="124"/>
        <v>27.1</v>
      </c>
      <c r="J837" s="107">
        <f t="shared" si="125"/>
        <v>26.6</v>
      </c>
      <c r="L837" s="186">
        <f t="shared" si="126"/>
        <v>29.95</v>
      </c>
      <c r="M837" s="186">
        <f t="shared" si="127"/>
        <v>27.5</v>
      </c>
      <c r="N837" s="186">
        <f t="shared" si="128"/>
        <v>26.95</v>
      </c>
      <c r="O837"/>
      <c r="P837"/>
      <c r="Q837" s="133">
        <f t="shared" si="129"/>
        <v>0.44999999999999929</v>
      </c>
      <c r="R837" s="222">
        <f t="shared" si="130"/>
        <v>1.525423728813557E-2</v>
      </c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</row>
    <row r="838" spans="1:32" s="20" customFormat="1" x14ac:dyDescent="0.35">
      <c r="A838" s="127" t="s">
        <v>6078</v>
      </c>
      <c r="B838" s="21" t="s">
        <v>6079</v>
      </c>
      <c r="C838" s="21">
        <v>6</v>
      </c>
      <c r="D838" s="20">
        <v>1</v>
      </c>
      <c r="E838" s="135">
        <v>40</v>
      </c>
      <c r="F838" s="106">
        <v>31.5</v>
      </c>
      <c r="G838" s="22" t="s">
        <v>14145</v>
      </c>
      <c r="H838" s="106">
        <f t="shared" si="123"/>
        <v>45.400000000000006</v>
      </c>
      <c r="I838" s="106">
        <f t="shared" si="124"/>
        <v>41.7</v>
      </c>
      <c r="J838" s="107">
        <f t="shared" si="125"/>
        <v>40.950000000000003</v>
      </c>
      <c r="L838" s="186">
        <f t="shared" si="126"/>
        <v>45.5</v>
      </c>
      <c r="M838" s="186">
        <f t="shared" si="127"/>
        <v>41.95</v>
      </c>
      <c r="N838" s="186">
        <f t="shared" si="128"/>
        <v>40.950000000000003</v>
      </c>
      <c r="O838"/>
      <c r="P838"/>
      <c r="Q838" s="133">
        <f t="shared" si="129"/>
        <v>9.9999999999994316E-2</v>
      </c>
      <c r="R838" s="222">
        <f t="shared" si="130"/>
        <v>2.2026431718060418E-3</v>
      </c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</row>
    <row r="839" spans="1:32" s="20" customFormat="1" x14ac:dyDescent="0.35">
      <c r="A839" s="127" t="s">
        <v>6082</v>
      </c>
      <c r="B839" s="21" t="s">
        <v>6083</v>
      </c>
      <c r="C839" s="21">
        <v>6</v>
      </c>
      <c r="D839" s="20">
        <v>0.7</v>
      </c>
      <c r="E839" s="135">
        <v>40</v>
      </c>
      <c r="F839" s="106">
        <v>20.75</v>
      </c>
      <c r="G839" s="22" t="s">
        <v>14145</v>
      </c>
      <c r="H839" s="106">
        <f t="shared" si="123"/>
        <v>30.75</v>
      </c>
      <c r="I839" s="106">
        <f t="shared" si="124"/>
        <v>28.25</v>
      </c>
      <c r="J839" s="107">
        <f t="shared" si="125"/>
        <v>27.75</v>
      </c>
      <c r="L839" s="186">
        <f t="shared" si="126"/>
        <v>30.95</v>
      </c>
      <c r="M839" s="186">
        <f t="shared" si="127"/>
        <v>28.5</v>
      </c>
      <c r="N839" s="186">
        <f t="shared" si="128"/>
        <v>27.95</v>
      </c>
      <c r="O839"/>
      <c r="P839"/>
      <c r="Q839" s="133">
        <f t="shared" si="129"/>
        <v>0.19999999999999929</v>
      </c>
      <c r="R839" s="222">
        <f t="shared" si="130"/>
        <v>6.5040650406503831E-3</v>
      </c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</row>
    <row r="840" spans="1:32" s="20" customFormat="1" x14ac:dyDescent="0.35">
      <c r="A840" s="127" t="s">
        <v>6086</v>
      </c>
      <c r="B840" s="21" t="s">
        <v>6087</v>
      </c>
      <c r="C840" s="21">
        <v>6</v>
      </c>
      <c r="D840" s="20">
        <v>0.7</v>
      </c>
      <c r="E840" s="135">
        <v>46</v>
      </c>
      <c r="F840" s="106">
        <v>46.5</v>
      </c>
      <c r="G840" s="22" t="s">
        <v>14145</v>
      </c>
      <c r="H840" s="106">
        <f t="shared" si="123"/>
        <v>62.7</v>
      </c>
      <c r="I840" s="106">
        <f t="shared" si="124"/>
        <v>57.6</v>
      </c>
      <c r="J840" s="107">
        <f t="shared" si="125"/>
        <v>56.550000000000004</v>
      </c>
      <c r="L840" s="186">
        <f t="shared" si="126"/>
        <v>62.95</v>
      </c>
      <c r="M840" s="186">
        <f t="shared" si="127"/>
        <v>57.95</v>
      </c>
      <c r="N840" s="186">
        <f t="shared" si="128"/>
        <v>56.95</v>
      </c>
      <c r="O840"/>
      <c r="P840"/>
      <c r="Q840" s="133">
        <f t="shared" si="129"/>
        <v>0.25</v>
      </c>
      <c r="R840" s="222">
        <f t="shared" si="130"/>
        <v>3.9872408293460922E-3</v>
      </c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</row>
    <row r="841" spans="1:32" s="20" customFormat="1" x14ac:dyDescent="0.35">
      <c r="A841" s="127" t="s">
        <v>6090</v>
      </c>
      <c r="B841" s="21" t="s">
        <v>6091</v>
      </c>
      <c r="C841" s="21">
        <v>6</v>
      </c>
      <c r="D841" s="20">
        <v>1</v>
      </c>
      <c r="E841" s="135">
        <v>43</v>
      </c>
      <c r="F841" s="106">
        <v>35</v>
      </c>
      <c r="G841" s="22" t="s">
        <v>14145</v>
      </c>
      <c r="H841" s="106">
        <f t="shared" si="123"/>
        <v>50.050000000000004</v>
      </c>
      <c r="I841" s="106">
        <f t="shared" si="124"/>
        <v>45.95</v>
      </c>
      <c r="J841" s="107">
        <f t="shared" si="125"/>
        <v>45.150000000000006</v>
      </c>
      <c r="L841" s="186">
        <f t="shared" si="126"/>
        <v>50.5</v>
      </c>
      <c r="M841" s="186">
        <f t="shared" si="127"/>
        <v>45.95</v>
      </c>
      <c r="N841" s="186">
        <f t="shared" si="128"/>
        <v>45.5</v>
      </c>
      <c r="O841"/>
      <c r="P841"/>
      <c r="Q841" s="133">
        <f t="shared" si="129"/>
        <v>0.44999999999999574</v>
      </c>
      <c r="R841" s="222">
        <f t="shared" si="130"/>
        <v>8.9910089910089051E-3</v>
      </c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</row>
    <row r="842" spans="1:32" s="20" customFormat="1" x14ac:dyDescent="0.35">
      <c r="A842" s="127" t="s">
        <v>6094</v>
      </c>
      <c r="B842" s="21" t="s">
        <v>6095</v>
      </c>
      <c r="C842" s="21">
        <v>6</v>
      </c>
      <c r="D842" s="20">
        <v>0.7</v>
      </c>
      <c r="E842" s="135">
        <v>43</v>
      </c>
      <c r="F842" s="106">
        <v>31.5</v>
      </c>
      <c r="G842" s="22" t="s">
        <v>14145</v>
      </c>
      <c r="H842" s="106">
        <f t="shared" si="123"/>
        <v>44.150000000000006</v>
      </c>
      <c r="I842" s="106">
        <f t="shared" si="124"/>
        <v>40.550000000000004</v>
      </c>
      <c r="J842" s="107">
        <f t="shared" si="125"/>
        <v>39.800000000000004</v>
      </c>
      <c r="L842" s="186">
        <f t="shared" si="126"/>
        <v>44.5</v>
      </c>
      <c r="M842" s="186">
        <f t="shared" si="127"/>
        <v>40.950000000000003</v>
      </c>
      <c r="N842" s="186">
        <f t="shared" si="128"/>
        <v>39.950000000000003</v>
      </c>
      <c r="O842"/>
      <c r="P842"/>
      <c r="Q842" s="133">
        <f t="shared" si="129"/>
        <v>0.34999999999999432</v>
      </c>
      <c r="R842" s="222">
        <f t="shared" si="130"/>
        <v>7.9275198187994181E-3</v>
      </c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</row>
    <row r="843" spans="1:32" s="20" customFormat="1" x14ac:dyDescent="0.35">
      <c r="A843" s="127" t="s">
        <v>6098</v>
      </c>
      <c r="B843" s="21" t="s">
        <v>6099</v>
      </c>
      <c r="C843" s="21">
        <v>6</v>
      </c>
      <c r="D843" s="20">
        <v>1</v>
      </c>
      <c r="E843" s="135">
        <v>43</v>
      </c>
      <c r="F843" s="106">
        <v>38.5</v>
      </c>
      <c r="G843" s="22" t="s">
        <v>14145</v>
      </c>
      <c r="H843" s="106">
        <f t="shared" si="123"/>
        <v>54.300000000000004</v>
      </c>
      <c r="I843" s="106">
        <f t="shared" si="124"/>
        <v>49.85</v>
      </c>
      <c r="J843" s="107">
        <f t="shared" si="125"/>
        <v>49</v>
      </c>
      <c r="L843" s="186">
        <f t="shared" si="126"/>
        <v>54.5</v>
      </c>
      <c r="M843" s="186">
        <f t="shared" si="127"/>
        <v>49.95</v>
      </c>
      <c r="N843" s="186">
        <f t="shared" si="128"/>
        <v>49.5</v>
      </c>
      <c r="O843"/>
      <c r="P843"/>
      <c r="Q843" s="133">
        <f t="shared" si="129"/>
        <v>0.19999999999999574</v>
      </c>
      <c r="R843" s="222">
        <f t="shared" si="130"/>
        <v>3.683241252301947E-3</v>
      </c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</row>
    <row r="844" spans="1:32" s="20" customFormat="1" x14ac:dyDescent="0.35">
      <c r="A844" s="127" t="s">
        <v>6102</v>
      </c>
      <c r="B844" s="21" t="s">
        <v>6103</v>
      </c>
      <c r="C844" s="21">
        <v>6</v>
      </c>
      <c r="D844" s="20">
        <v>0.7</v>
      </c>
      <c r="E844" s="135">
        <v>46</v>
      </c>
      <c r="F844" s="106">
        <v>34.75</v>
      </c>
      <c r="G844" s="22" t="s">
        <v>14145</v>
      </c>
      <c r="H844" s="106">
        <f t="shared" ref="H844:H907" si="131">IF(B844="","",CEILING((F844+(10.3552*D844*E844)/100+1.5+0.05)*1.22,0.05))</f>
        <v>48.400000000000006</v>
      </c>
      <c r="I844" s="106">
        <f t="shared" ref="I844:I907" si="132">IF(B844="","",CEILING((F844+(10.3552*D844*E844)/100+1.5+0.05)*1.12,0.05))</f>
        <v>44.400000000000006</v>
      </c>
      <c r="J844" s="107">
        <f t="shared" ref="J844:J907" si="133">IF(B844="","",CEILING((F844+(10.3552*D844*E844)/100+1.5+0.05)*1.1,0.05))</f>
        <v>43.6</v>
      </c>
      <c r="L844" s="186">
        <f t="shared" si="126"/>
        <v>48.5</v>
      </c>
      <c r="M844" s="186">
        <f t="shared" si="127"/>
        <v>44.5</v>
      </c>
      <c r="N844" s="186">
        <f t="shared" si="128"/>
        <v>43.95</v>
      </c>
      <c r="O844"/>
      <c r="P844"/>
      <c r="Q844" s="133">
        <f t="shared" si="129"/>
        <v>9.9999999999994316E-2</v>
      </c>
      <c r="R844" s="222">
        <f t="shared" si="130"/>
        <v>2.0661157024792209E-3</v>
      </c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</row>
    <row r="845" spans="1:32" s="20" customFormat="1" x14ac:dyDescent="0.35">
      <c r="A845" s="127" t="s">
        <v>6106</v>
      </c>
      <c r="B845" s="21" t="s">
        <v>6107</v>
      </c>
      <c r="C845" s="21">
        <v>6</v>
      </c>
      <c r="D845" s="20">
        <v>0.7</v>
      </c>
      <c r="E845" s="135">
        <v>43</v>
      </c>
      <c r="F845" s="106">
        <v>51.5</v>
      </c>
      <c r="G845" s="22" t="s">
        <v>14145</v>
      </c>
      <c r="H845" s="106">
        <f t="shared" si="131"/>
        <v>68.55</v>
      </c>
      <c r="I845" s="106">
        <f t="shared" si="132"/>
        <v>62.95</v>
      </c>
      <c r="J845" s="107">
        <f t="shared" si="133"/>
        <v>61.800000000000004</v>
      </c>
      <c r="L845" s="186">
        <f t="shared" si="126"/>
        <v>68.95</v>
      </c>
      <c r="M845" s="186">
        <f t="shared" si="127"/>
        <v>62.95</v>
      </c>
      <c r="N845" s="186">
        <f t="shared" si="128"/>
        <v>61.95</v>
      </c>
      <c r="O845"/>
      <c r="P845"/>
      <c r="Q845" s="133">
        <f t="shared" si="129"/>
        <v>0.40000000000000568</v>
      </c>
      <c r="R845" s="222">
        <f t="shared" si="130"/>
        <v>5.8351568198396165E-3</v>
      </c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</row>
    <row r="846" spans="1:32" s="20" customFormat="1" x14ac:dyDescent="0.35">
      <c r="A846" s="127" t="s">
        <v>6110</v>
      </c>
      <c r="B846" s="21" t="s">
        <v>6111</v>
      </c>
      <c r="C846" s="21">
        <v>6</v>
      </c>
      <c r="D846" s="20">
        <v>1</v>
      </c>
      <c r="E846" s="135">
        <v>43</v>
      </c>
      <c r="F846" s="106">
        <v>49.95</v>
      </c>
      <c r="G846" s="22" t="s">
        <v>14145</v>
      </c>
      <c r="H846" s="106">
        <f t="shared" si="131"/>
        <v>68.3</v>
      </c>
      <c r="I846" s="106">
        <f t="shared" si="132"/>
        <v>62.7</v>
      </c>
      <c r="J846" s="107">
        <f t="shared" si="133"/>
        <v>61.550000000000004</v>
      </c>
      <c r="L846" s="186">
        <f t="shared" si="126"/>
        <v>68.5</v>
      </c>
      <c r="M846" s="186">
        <f t="shared" si="127"/>
        <v>62.95</v>
      </c>
      <c r="N846" s="186">
        <f t="shared" si="128"/>
        <v>61.95</v>
      </c>
      <c r="O846"/>
      <c r="P846"/>
      <c r="Q846" s="133">
        <f t="shared" si="129"/>
        <v>0.20000000000000284</v>
      </c>
      <c r="R846" s="222">
        <f t="shared" si="130"/>
        <v>2.9282576866764692E-3</v>
      </c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</row>
    <row r="847" spans="1:32" s="20" customFormat="1" x14ac:dyDescent="0.35">
      <c r="A847" s="127" t="s">
        <v>14809</v>
      </c>
      <c r="B847" s="21" t="s">
        <v>14810</v>
      </c>
      <c r="C847" s="21">
        <v>6</v>
      </c>
      <c r="D847" s="20">
        <v>0.7</v>
      </c>
      <c r="E847" s="135">
        <v>46</v>
      </c>
      <c r="F847" s="106">
        <v>54</v>
      </c>
      <c r="G847" s="22" t="s">
        <v>14145</v>
      </c>
      <c r="H847" s="106">
        <f t="shared" si="131"/>
        <v>71.850000000000009</v>
      </c>
      <c r="I847" s="106">
        <f t="shared" si="132"/>
        <v>66</v>
      </c>
      <c r="J847" s="107">
        <f t="shared" si="133"/>
        <v>64.8</v>
      </c>
      <c r="L847" s="186">
        <f t="shared" ref="L847:L887" si="134">IF(AND(H847-INT(H847)&gt;=0,H847-INT(H847)&lt;0.5),INT(H847)+0.5,IF(AND(H847-INT(H847)&gt;=0.5,H847-INT(H847)&lt;1),INT(H847)+0.95,H847))</f>
        <v>71.95</v>
      </c>
      <c r="M847" s="186">
        <f t="shared" ref="M847:M887" si="135">IF(AND(I847-INT(I847)&gt;=0,I847-INT(I847)&lt;0.5),INT(I847)+0.5,IF(AND(I847-INT(I847)&gt;=0.5,I847-INT(I847)&lt;1),INT(I847)+0.95,I847))</f>
        <v>66.5</v>
      </c>
      <c r="N847" s="186">
        <f t="shared" ref="N847:N887" si="136">IF(AND(J847-INT(J847)&gt;=0,J847-INT(J847)&lt;0.5),INT(J847)+0.5,IF(AND(J847-INT(J847)&gt;=0.5,J847-INT(J847)&lt;1),INT(J847)+0.95,J847))</f>
        <v>64.95</v>
      </c>
      <c r="O847"/>
      <c r="P847"/>
      <c r="Q847" s="133">
        <f t="shared" ref="Q847:Q887" si="137">L847-H847</f>
        <v>9.9999999999994316E-2</v>
      </c>
      <c r="R847" s="222">
        <f t="shared" ref="R847:R887" si="138">Q847/H847</f>
        <v>1.391788448155801E-3</v>
      </c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</row>
    <row r="848" spans="1:32" s="20" customFormat="1" x14ac:dyDescent="0.35">
      <c r="A848" s="127" t="s">
        <v>6118</v>
      </c>
      <c r="B848" s="21" t="s">
        <v>6119</v>
      </c>
      <c r="C848" s="21">
        <v>6</v>
      </c>
      <c r="D848" s="20">
        <v>0.7</v>
      </c>
      <c r="E848" s="135">
        <v>46</v>
      </c>
      <c r="F848" s="106">
        <v>33.85</v>
      </c>
      <c r="G848" s="22" t="s">
        <v>14145</v>
      </c>
      <c r="H848" s="106">
        <f t="shared" si="131"/>
        <v>47.300000000000004</v>
      </c>
      <c r="I848" s="106">
        <f t="shared" si="132"/>
        <v>43.400000000000006</v>
      </c>
      <c r="J848" s="107">
        <f t="shared" si="133"/>
        <v>42.650000000000006</v>
      </c>
      <c r="L848" s="186">
        <f t="shared" si="134"/>
        <v>47.5</v>
      </c>
      <c r="M848" s="186">
        <f t="shared" si="135"/>
        <v>43.5</v>
      </c>
      <c r="N848" s="186">
        <f t="shared" si="136"/>
        <v>42.95</v>
      </c>
      <c r="O848"/>
      <c r="P848"/>
      <c r="Q848" s="133">
        <f t="shared" si="137"/>
        <v>0.19999999999999574</v>
      </c>
      <c r="R848" s="222">
        <f t="shared" si="138"/>
        <v>4.2283298097250677E-3</v>
      </c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</row>
    <row r="849" spans="1:32" s="20" customFormat="1" x14ac:dyDescent="0.35">
      <c r="A849" s="127" t="s">
        <v>6122</v>
      </c>
      <c r="B849" s="21" t="s">
        <v>6123</v>
      </c>
      <c r="C849" s="21">
        <v>4</v>
      </c>
      <c r="D849" s="20">
        <v>0.7</v>
      </c>
      <c r="E849" s="135">
        <v>46</v>
      </c>
      <c r="F849" s="106">
        <v>135</v>
      </c>
      <c r="G849" s="22" t="s">
        <v>14145</v>
      </c>
      <c r="H849" s="106">
        <f t="shared" si="131"/>
        <v>170.70000000000002</v>
      </c>
      <c r="I849" s="106">
        <f t="shared" si="132"/>
        <v>156.70000000000002</v>
      </c>
      <c r="J849" s="107">
        <f t="shared" si="133"/>
        <v>153.9</v>
      </c>
      <c r="L849" s="186">
        <f t="shared" si="134"/>
        <v>170.95</v>
      </c>
      <c r="M849" s="186">
        <f t="shared" si="135"/>
        <v>156.94999999999999</v>
      </c>
      <c r="N849" s="186">
        <f t="shared" si="136"/>
        <v>153.94999999999999</v>
      </c>
      <c r="O849"/>
      <c r="P849"/>
      <c r="Q849" s="133">
        <f t="shared" si="137"/>
        <v>0.24999999999997158</v>
      </c>
      <c r="R849" s="222">
        <f t="shared" si="138"/>
        <v>1.4645577035733541E-3</v>
      </c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</row>
    <row r="850" spans="1:32" s="20" customFormat="1" x14ac:dyDescent="0.35">
      <c r="A850" s="127" t="s">
        <v>6126</v>
      </c>
      <c r="B850" s="21" t="s">
        <v>6127</v>
      </c>
      <c r="C850" s="21">
        <v>6</v>
      </c>
      <c r="D850" s="20">
        <v>1</v>
      </c>
      <c r="E850" s="135">
        <v>47</v>
      </c>
      <c r="F850" s="106">
        <v>7.95</v>
      </c>
      <c r="G850" s="22" t="s">
        <v>14146</v>
      </c>
      <c r="H850" s="106">
        <f t="shared" si="131"/>
        <v>17.55</v>
      </c>
      <c r="I850" s="106">
        <f t="shared" si="132"/>
        <v>16.100000000000001</v>
      </c>
      <c r="J850" s="107">
        <f t="shared" si="133"/>
        <v>15.850000000000001</v>
      </c>
      <c r="L850" s="186">
        <f t="shared" si="134"/>
        <v>17.95</v>
      </c>
      <c r="M850" s="186">
        <f t="shared" si="135"/>
        <v>16.5</v>
      </c>
      <c r="N850" s="186">
        <f t="shared" si="136"/>
        <v>15.95</v>
      </c>
      <c r="O850"/>
      <c r="P850"/>
      <c r="Q850" s="133">
        <f t="shared" si="137"/>
        <v>0.39999999999999858</v>
      </c>
      <c r="R850" s="222">
        <f t="shared" si="138"/>
        <v>2.279202279202271E-2</v>
      </c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</row>
    <row r="851" spans="1:32" s="20" customFormat="1" x14ac:dyDescent="0.35">
      <c r="A851" s="127" t="s">
        <v>6133</v>
      </c>
      <c r="B851" s="21" t="s">
        <v>6134</v>
      </c>
      <c r="C851" s="21">
        <v>6</v>
      </c>
      <c r="D851" s="20">
        <v>0.7</v>
      </c>
      <c r="E851" s="135">
        <v>40</v>
      </c>
      <c r="F851" s="106">
        <v>17</v>
      </c>
      <c r="G851" s="22" t="s">
        <v>14146</v>
      </c>
      <c r="H851" s="106">
        <f t="shared" si="131"/>
        <v>26.200000000000003</v>
      </c>
      <c r="I851" s="106">
        <f t="shared" si="132"/>
        <v>24.05</v>
      </c>
      <c r="J851" s="107">
        <f t="shared" si="133"/>
        <v>23.6</v>
      </c>
      <c r="L851" s="186">
        <f t="shared" si="134"/>
        <v>26.5</v>
      </c>
      <c r="M851" s="186">
        <f t="shared" si="135"/>
        <v>24.5</v>
      </c>
      <c r="N851" s="186">
        <f t="shared" si="136"/>
        <v>23.95</v>
      </c>
      <c r="O851"/>
      <c r="P851"/>
      <c r="Q851" s="133">
        <f t="shared" si="137"/>
        <v>0.29999999999999716</v>
      </c>
      <c r="R851" s="222">
        <f t="shared" si="138"/>
        <v>1.1450381679389204E-2</v>
      </c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</row>
    <row r="852" spans="1:32" s="20" customFormat="1" x14ac:dyDescent="0.35">
      <c r="A852" s="127" t="s">
        <v>6137</v>
      </c>
      <c r="B852" s="21" t="s">
        <v>6138</v>
      </c>
      <c r="C852" s="21">
        <v>6</v>
      </c>
      <c r="D852" s="20">
        <v>0.7</v>
      </c>
      <c r="E852" s="135">
        <v>40</v>
      </c>
      <c r="F852" s="106">
        <v>16.25</v>
      </c>
      <c r="G852" s="22" t="s">
        <v>14146</v>
      </c>
      <c r="H852" s="106">
        <f t="shared" si="131"/>
        <v>25.3</v>
      </c>
      <c r="I852" s="106">
        <f t="shared" si="132"/>
        <v>23.200000000000003</v>
      </c>
      <c r="J852" s="107">
        <f t="shared" si="133"/>
        <v>22.8</v>
      </c>
      <c r="L852" s="186">
        <f t="shared" si="134"/>
        <v>25.5</v>
      </c>
      <c r="M852" s="186">
        <f t="shared" si="135"/>
        <v>23.5</v>
      </c>
      <c r="N852" s="186">
        <f t="shared" si="136"/>
        <v>22.95</v>
      </c>
      <c r="O852"/>
      <c r="P852"/>
      <c r="Q852" s="133">
        <f t="shared" si="137"/>
        <v>0.19999999999999929</v>
      </c>
      <c r="R852" s="222">
        <f t="shared" si="138"/>
        <v>7.9051383399209203E-3</v>
      </c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</row>
    <row r="853" spans="1:32" s="20" customFormat="1" x14ac:dyDescent="0.35">
      <c r="A853" s="127" t="s">
        <v>6145</v>
      </c>
      <c r="B853" s="21" t="s">
        <v>6142</v>
      </c>
      <c r="C853" s="21">
        <v>6</v>
      </c>
      <c r="D853" s="20">
        <v>0.7</v>
      </c>
      <c r="E853" s="135">
        <v>40</v>
      </c>
      <c r="F853" s="106">
        <v>33</v>
      </c>
      <c r="G853" s="22" t="s">
        <v>14150</v>
      </c>
      <c r="H853" s="106">
        <f t="shared" si="131"/>
        <v>45.7</v>
      </c>
      <c r="I853" s="106">
        <f t="shared" si="132"/>
        <v>41.95</v>
      </c>
      <c r="J853" s="107">
        <f t="shared" si="133"/>
        <v>41.2</v>
      </c>
      <c r="L853" s="186">
        <f t="shared" si="134"/>
        <v>45.95</v>
      </c>
      <c r="M853" s="186">
        <f t="shared" si="135"/>
        <v>41.95</v>
      </c>
      <c r="N853" s="186">
        <f t="shared" si="136"/>
        <v>41.5</v>
      </c>
      <c r="O853"/>
      <c r="P853"/>
      <c r="Q853" s="133">
        <f t="shared" si="137"/>
        <v>0.25</v>
      </c>
      <c r="R853" s="222">
        <f t="shared" si="138"/>
        <v>5.4704595185995622E-3</v>
      </c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</row>
    <row r="854" spans="1:32" s="20" customFormat="1" x14ac:dyDescent="0.35">
      <c r="A854" s="127" t="s">
        <v>6148</v>
      </c>
      <c r="B854" s="21" t="s">
        <v>6149</v>
      </c>
      <c r="C854" s="21">
        <v>6</v>
      </c>
      <c r="D854" s="20">
        <v>0.7</v>
      </c>
      <c r="E854" s="135">
        <v>40</v>
      </c>
      <c r="F854" s="106">
        <v>20.25</v>
      </c>
      <c r="G854" s="22" t="s">
        <v>14146</v>
      </c>
      <c r="H854" s="106">
        <f t="shared" si="131"/>
        <v>30.150000000000002</v>
      </c>
      <c r="I854" s="106">
        <f t="shared" si="132"/>
        <v>27.700000000000003</v>
      </c>
      <c r="J854" s="107">
        <f t="shared" si="133"/>
        <v>27.200000000000003</v>
      </c>
      <c r="L854" s="186">
        <f t="shared" si="134"/>
        <v>30.5</v>
      </c>
      <c r="M854" s="186">
        <f t="shared" si="135"/>
        <v>27.95</v>
      </c>
      <c r="N854" s="186">
        <f t="shared" si="136"/>
        <v>27.5</v>
      </c>
      <c r="O854"/>
      <c r="P854"/>
      <c r="Q854" s="133">
        <f t="shared" si="137"/>
        <v>0.34999999999999787</v>
      </c>
      <c r="R854" s="222">
        <f t="shared" si="138"/>
        <v>1.1608623548921984E-2</v>
      </c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</row>
    <row r="855" spans="1:32" s="20" customFormat="1" x14ac:dyDescent="0.35">
      <c r="A855" s="127" t="s">
        <v>6150</v>
      </c>
      <c r="B855" s="21" t="s">
        <v>6151</v>
      </c>
      <c r="C855" s="21">
        <v>6</v>
      </c>
      <c r="D855" s="20">
        <v>0.7</v>
      </c>
      <c r="E855" s="135">
        <v>40</v>
      </c>
      <c r="F855" s="106">
        <v>20.25</v>
      </c>
      <c r="G855" s="22" t="s">
        <v>14142</v>
      </c>
      <c r="H855" s="106">
        <f t="shared" si="131"/>
        <v>30.150000000000002</v>
      </c>
      <c r="I855" s="106">
        <f t="shared" si="132"/>
        <v>27.700000000000003</v>
      </c>
      <c r="J855" s="107">
        <f t="shared" si="133"/>
        <v>27.200000000000003</v>
      </c>
      <c r="L855" s="186">
        <f t="shared" si="134"/>
        <v>30.5</v>
      </c>
      <c r="M855" s="186">
        <f t="shared" si="135"/>
        <v>27.95</v>
      </c>
      <c r="N855" s="186">
        <f t="shared" si="136"/>
        <v>27.5</v>
      </c>
      <c r="O855"/>
      <c r="P855"/>
      <c r="Q855" s="133">
        <f t="shared" si="137"/>
        <v>0.34999999999999787</v>
      </c>
      <c r="R855" s="222">
        <f t="shared" si="138"/>
        <v>1.1608623548921984E-2</v>
      </c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</row>
    <row r="856" spans="1:32" s="20" customFormat="1" x14ac:dyDescent="0.35">
      <c r="A856" s="127" t="s">
        <v>6154</v>
      </c>
      <c r="B856" s="21" t="s">
        <v>6155</v>
      </c>
      <c r="C856" s="21">
        <v>1</v>
      </c>
      <c r="D856" s="20">
        <v>3</v>
      </c>
      <c r="E856" s="135">
        <v>40</v>
      </c>
      <c r="F856" s="106">
        <v>153</v>
      </c>
      <c r="G856" s="22" t="s">
        <v>14142</v>
      </c>
      <c r="H856" s="106">
        <f t="shared" si="131"/>
        <v>203.75</v>
      </c>
      <c r="I856" s="106">
        <f t="shared" si="132"/>
        <v>187.05</v>
      </c>
      <c r="J856" s="107">
        <f t="shared" si="133"/>
        <v>183.70000000000002</v>
      </c>
      <c r="L856" s="186">
        <f t="shared" si="134"/>
        <v>203.95</v>
      </c>
      <c r="M856" s="186">
        <f t="shared" si="135"/>
        <v>187.5</v>
      </c>
      <c r="N856" s="186">
        <f t="shared" si="136"/>
        <v>183.95</v>
      </c>
      <c r="O856"/>
      <c r="P856"/>
      <c r="Q856" s="133">
        <f t="shared" si="137"/>
        <v>0.19999999999998863</v>
      </c>
      <c r="R856" s="222">
        <f t="shared" si="138"/>
        <v>9.8159509202448399E-4</v>
      </c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</row>
    <row r="857" spans="1:32" s="20" customFormat="1" x14ac:dyDescent="0.35">
      <c r="A857" s="127" t="s">
        <v>6165</v>
      </c>
      <c r="B857" s="21" t="s">
        <v>6166</v>
      </c>
      <c r="C857" s="21">
        <v>6</v>
      </c>
      <c r="D857" s="20">
        <v>0.7</v>
      </c>
      <c r="E857" s="135">
        <v>37.5</v>
      </c>
      <c r="F857" s="106">
        <v>2.4500000000000002</v>
      </c>
      <c r="G857" s="22" t="s">
        <v>14142</v>
      </c>
      <c r="H857" s="106">
        <f t="shared" si="131"/>
        <v>8.2000000000000011</v>
      </c>
      <c r="I857" s="106">
        <f t="shared" si="132"/>
        <v>7.5500000000000007</v>
      </c>
      <c r="J857" s="107">
        <f t="shared" si="133"/>
        <v>7.4</v>
      </c>
      <c r="L857" s="186">
        <f t="shared" si="134"/>
        <v>8.5</v>
      </c>
      <c r="M857" s="186">
        <f t="shared" si="135"/>
        <v>7.95</v>
      </c>
      <c r="N857" s="186">
        <f t="shared" si="136"/>
        <v>7.5</v>
      </c>
      <c r="O857"/>
      <c r="P857"/>
      <c r="Q857" s="133">
        <f t="shared" si="137"/>
        <v>0.29999999999999893</v>
      </c>
      <c r="R857" s="222">
        <f t="shared" si="138"/>
        <v>3.6585365853658403E-2</v>
      </c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</row>
    <row r="858" spans="1:32" s="20" customFormat="1" x14ac:dyDescent="0.35">
      <c r="A858" s="127" t="s">
        <v>6197</v>
      </c>
      <c r="B858" s="21" t="s">
        <v>6198</v>
      </c>
      <c r="C858" s="21">
        <v>6</v>
      </c>
      <c r="D858" s="20">
        <v>0.7</v>
      </c>
      <c r="E858" s="135">
        <v>37.5</v>
      </c>
      <c r="F858" s="106">
        <v>5.35</v>
      </c>
      <c r="G858" s="22" t="s">
        <v>14146</v>
      </c>
      <c r="H858" s="106">
        <f t="shared" si="131"/>
        <v>11.75</v>
      </c>
      <c r="I858" s="106">
        <f t="shared" si="132"/>
        <v>10.8</v>
      </c>
      <c r="J858" s="107">
        <f t="shared" si="133"/>
        <v>10.600000000000001</v>
      </c>
      <c r="L858" s="186">
        <f t="shared" si="134"/>
        <v>11.95</v>
      </c>
      <c r="M858" s="186">
        <f t="shared" si="135"/>
        <v>10.95</v>
      </c>
      <c r="N858" s="186">
        <f t="shared" si="136"/>
        <v>10.95</v>
      </c>
      <c r="O858"/>
      <c r="P858"/>
      <c r="Q858" s="133">
        <f t="shared" si="137"/>
        <v>0.19999999999999929</v>
      </c>
      <c r="R858" s="222">
        <f t="shared" si="138"/>
        <v>1.7021276595744619E-2</v>
      </c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</row>
    <row r="859" spans="1:32" s="20" customFormat="1" x14ac:dyDescent="0.35">
      <c r="A859" s="127" t="s">
        <v>6205</v>
      </c>
      <c r="B859" s="21" t="s">
        <v>6204</v>
      </c>
      <c r="C859" s="21">
        <v>6</v>
      </c>
      <c r="D859" s="20">
        <v>0.7</v>
      </c>
      <c r="E859" s="135">
        <v>37.5</v>
      </c>
      <c r="F859" s="106">
        <v>4.6500000000000004</v>
      </c>
      <c r="G859" s="22" t="s">
        <v>14146</v>
      </c>
      <c r="H859" s="106">
        <f t="shared" si="131"/>
        <v>10.9</v>
      </c>
      <c r="I859" s="106">
        <f t="shared" si="132"/>
        <v>10</v>
      </c>
      <c r="J859" s="107">
        <f t="shared" si="133"/>
        <v>9.8500000000000014</v>
      </c>
      <c r="L859" s="186">
        <f t="shared" si="134"/>
        <v>10.95</v>
      </c>
      <c r="M859" s="186">
        <f t="shared" si="135"/>
        <v>10.5</v>
      </c>
      <c r="N859" s="186">
        <f t="shared" si="136"/>
        <v>9.9499999999999993</v>
      </c>
      <c r="O859"/>
      <c r="P859"/>
      <c r="Q859" s="133">
        <f t="shared" si="137"/>
        <v>4.9999999999998934E-2</v>
      </c>
      <c r="R859" s="222">
        <f t="shared" si="138"/>
        <v>4.5871559633026545E-3</v>
      </c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</row>
    <row r="860" spans="1:32" s="20" customFormat="1" x14ac:dyDescent="0.35">
      <c r="A860" s="127" t="s">
        <v>6208</v>
      </c>
      <c r="B860" s="21" t="s">
        <v>6209</v>
      </c>
      <c r="C860" s="21">
        <v>6</v>
      </c>
      <c r="D860" s="20">
        <v>0.7</v>
      </c>
      <c r="E860" s="135">
        <v>37.5</v>
      </c>
      <c r="F860" s="106">
        <v>4.95</v>
      </c>
      <c r="G860" s="22" t="s">
        <v>14146</v>
      </c>
      <c r="H860" s="106">
        <f t="shared" si="131"/>
        <v>11.25</v>
      </c>
      <c r="I860" s="106">
        <f t="shared" si="132"/>
        <v>10.350000000000001</v>
      </c>
      <c r="J860" s="107">
        <f t="shared" si="133"/>
        <v>10.15</v>
      </c>
      <c r="L860" s="186">
        <f t="shared" si="134"/>
        <v>11.5</v>
      </c>
      <c r="M860" s="186">
        <f t="shared" si="135"/>
        <v>10.5</v>
      </c>
      <c r="N860" s="186">
        <f t="shared" si="136"/>
        <v>10.5</v>
      </c>
      <c r="O860"/>
      <c r="P860"/>
      <c r="Q860" s="133">
        <f t="shared" si="137"/>
        <v>0.25</v>
      </c>
      <c r="R860" s="222">
        <f t="shared" si="138"/>
        <v>2.2222222222222223E-2</v>
      </c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</row>
    <row r="861" spans="1:32" s="20" customFormat="1" x14ac:dyDescent="0.35">
      <c r="A861" s="127" t="s">
        <v>6225</v>
      </c>
      <c r="B861" s="21" t="s">
        <v>6226</v>
      </c>
      <c r="C861" s="21">
        <v>6</v>
      </c>
      <c r="D861" s="20">
        <v>0.7</v>
      </c>
      <c r="E861" s="135">
        <v>40</v>
      </c>
      <c r="F861" s="106">
        <v>10.65</v>
      </c>
      <c r="G861" s="22" t="s">
        <v>14144</v>
      </c>
      <c r="H861" s="106">
        <f t="shared" si="131"/>
        <v>18.45</v>
      </c>
      <c r="I861" s="106">
        <f t="shared" si="132"/>
        <v>16.95</v>
      </c>
      <c r="J861" s="107">
        <f t="shared" si="133"/>
        <v>16.650000000000002</v>
      </c>
      <c r="L861" s="186">
        <f t="shared" si="134"/>
        <v>18.5</v>
      </c>
      <c r="M861" s="186">
        <f t="shared" si="135"/>
        <v>16.95</v>
      </c>
      <c r="N861" s="186">
        <f t="shared" si="136"/>
        <v>16.95</v>
      </c>
      <c r="O861"/>
      <c r="P861"/>
      <c r="Q861" s="133">
        <f t="shared" si="137"/>
        <v>5.0000000000000711E-2</v>
      </c>
      <c r="R861" s="222">
        <f t="shared" si="138"/>
        <v>2.7100271002710413E-3</v>
      </c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</row>
    <row r="862" spans="1:32" s="20" customFormat="1" x14ac:dyDescent="0.35">
      <c r="A862" s="127" t="s">
        <v>6233</v>
      </c>
      <c r="B862" s="21" t="s">
        <v>6234</v>
      </c>
      <c r="C862" s="21">
        <v>12</v>
      </c>
      <c r="D862" s="20">
        <v>0.7</v>
      </c>
      <c r="E862" s="135">
        <v>40</v>
      </c>
      <c r="F862" s="106">
        <v>9.1</v>
      </c>
      <c r="G862" s="22" t="s">
        <v>14144</v>
      </c>
      <c r="H862" s="106">
        <f t="shared" si="131"/>
        <v>16.55</v>
      </c>
      <c r="I862" s="106">
        <f t="shared" si="132"/>
        <v>15.200000000000001</v>
      </c>
      <c r="J862" s="107">
        <f t="shared" si="133"/>
        <v>14.950000000000001</v>
      </c>
      <c r="L862" s="186">
        <f t="shared" si="134"/>
        <v>16.95</v>
      </c>
      <c r="M862" s="186">
        <f t="shared" si="135"/>
        <v>15.5</v>
      </c>
      <c r="N862" s="186">
        <f t="shared" si="136"/>
        <v>14.95</v>
      </c>
      <c r="O862"/>
      <c r="P862"/>
      <c r="Q862" s="133">
        <f t="shared" si="137"/>
        <v>0.39999999999999858</v>
      </c>
      <c r="R862" s="222">
        <f t="shared" si="138"/>
        <v>2.4169184290030125E-2</v>
      </c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</row>
    <row r="863" spans="1:32" s="20" customFormat="1" x14ac:dyDescent="0.35">
      <c r="A863" s="127" t="s">
        <v>14559</v>
      </c>
      <c r="B863" s="21" t="s">
        <v>14560</v>
      </c>
      <c r="C863" s="21">
        <v>6</v>
      </c>
      <c r="D863" s="20">
        <v>0.5</v>
      </c>
      <c r="E863" s="135">
        <v>46</v>
      </c>
      <c r="F863" s="106">
        <v>19.5</v>
      </c>
      <c r="G863" s="22" t="s">
        <v>14145</v>
      </c>
      <c r="H863" s="106">
        <f t="shared" si="131"/>
        <v>28.6</v>
      </c>
      <c r="I863" s="106">
        <f t="shared" si="132"/>
        <v>26.25</v>
      </c>
      <c r="J863" s="107">
        <f t="shared" si="133"/>
        <v>25.8</v>
      </c>
      <c r="L863" s="186">
        <f t="shared" si="134"/>
        <v>28.95</v>
      </c>
      <c r="M863" s="186">
        <f t="shared" si="135"/>
        <v>26.5</v>
      </c>
      <c r="N863" s="186">
        <f t="shared" si="136"/>
        <v>25.95</v>
      </c>
      <c r="O863"/>
      <c r="P863"/>
      <c r="Q863" s="133">
        <f t="shared" si="137"/>
        <v>0.34999999999999787</v>
      </c>
      <c r="R863" s="222">
        <f t="shared" si="138"/>
        <v>1.2237762237762163E-2</v>
      </c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</row>
    <row r="864" spans="1:32" s="20" customFormat="1" x14ac:dyDescent="0.35">
      <c r="A864" s="127" t="s">
        <v>14561</v>
      </c>
      <c r="B864" s="21" t="s">
        <v>14562</v>
      </c>
      <c r="C864" s="21">
        <v>6</v>
      </c>
      <c r="D864" s="20">
        <v>0.5</v>
      </c>
      <c r="E864" s="135">
        <v>46</v>
      </c>
      <c r="F864" s="106">
        <v>19.5</v>
      </c>
      <c r="G864" s="22" t="s">
        <v>14145</v>
      </c>
      <c r="H864" s="106">
        <f t="shared" si="131"/>
        <v>28.6</v>
      </c>
      <c r="I864" s="106">
        <f t="shared" si="132"/>
        <v>26.25</v>
      </c>
      <c r="J864" s="107">
        <f t="shared" si="133"/>
        <v>25.8</v>
      </c>
      <c r="L864" s="186">
        <f t="shared" si="134"/>
        <v>28.95</v>
      </c>
      <c r="M864" s="186">
        <f t="shared" si="135"/>
        <v>26.5</v>
      </c>
      <c r="N864" s="186">
        <f t="shared" si="136"/>
        <v>25.95</v>
      </c>
      <c r="O864"/>
      <c r="P864"/>
      <c r="Q864" s="133">
        <f t="shared" si="137"/>
        <v>0.34999999999999787</v>
      </c>
      <c r="R864" s="222">
        <f t="shared" si="138"/>
        <v>1.2237762237762163E-2</v>
      </c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</row>
    <row r="865" spans="1:32" s="20" customFormat="1" x14ac:dyDescent="0.35">
      <c r="A865" s="127" t="s">
        <v>14563</v>
      </c>
      <c r="B865" s="21" t="s">
        <v>14564</v>
      </c>
      <c r="C865" s="21">
        <v>6</v>
      </c>
      <c r="D865" s="20">
        <v>0.5</v>
      </c>
      <c r="E865" s="135">
        <v>46</v>
      </c>
      <c r="F865" s="106">
        <v>19.5</v>
      </c>
      <c r="G865" s="22" t="s">
        <v>14145</v>
      </c>
      <c r="H865" s="106">
        <f t="shared" si="131"/>
        <v>28.6</v>
      </c>
      <c r="I865" s="106">
        <f t="shared" si="132"/>
        <v>26.25</v>
      </c>
      <c r="J865" s="107">
        <f t="shared" si="133"/>
        <v>25.8</v>
      </c>
      <c r="L865" s="186">
        <f t="shared" si="134"/>
        <v>28.95</v>
      </c>
      <c r="M865" s="186">
        <f t="shared" si="135"/>
        <v>26.5</v>
      </c>
      <c r="N865" s="186">
        <f t="shared" si="136"/>
        <v>25.95</v>
      </c>
      <c r="O865"/>
      <c r="P865"/>
      <c r="Q865" s="133">
        <f t="shared" si="137"/>
        <v>0.34999999999999787</v>
      </c>
      <c r="R865" s="222">
        <f t="shared" si="138"/>
        <v>1.2237762237762163E-2</v>
      </c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</row>
    <row r="866" spans="1:32" s="20" customFormat="1" x14ac:dyDescent="0.35">
      <c r="A866" s="127" t="s">
        <v>6240</v>
      </c>
      <c r="B866" s="21" t="s">
        <v>6241</v>
      </c>
      <c r="C866" s="21">
        <v>6</v>
      </c>
      <c r="D866" s="20">
        <v>0.7</v>
      </c>
      <c r="E866" s="135">
        <v>46</v>
      </c>
      <c r="F866" s="106">
        <v>25.25</v>
      </c>
      <c r="G866" s="22" t="s">
        <v>14145</v>
      </c>
      <c r="H866" s="106">
        <f t="shared" si="131"/>
        <v>36.800000000000004</v>
      </c>
      <c r="I866" s="106">
        <f t="shared" si="132"/>
        <v>33.800000000000004</v>
      </c>
      <c r="J866" s="107">
        <f t="shared" si="133"/>
        <v>33.15</v>
      </c>
      <c r="L866" s="186">
        <f t="shared" si="134"/>
        <v>36.950000000000003</v>
      </c>
      <c r="M866" s="186">
        <f t="shared" si="135"/>
        <v>33.950000000000003</v>
      </c>
      <c r="N866" s="186">
        <f t="shared" si="136"/>
        <v>33.5</v>
      </c>
      <c r="O866"/>
      <c r="P866"/>
      <c r="Q866" s="133">
        <f t="shared" si="137"/>
        <v>0.14999999999999858</v>
      </c>
      <c r="R866" s="222">
        <f t="shared" si="138"/>
        <v>4.0760869565217E-3</v>
      </c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</row>
    <row r="867" spans="1:32" s="20" customFormat="1" x14ac:dyDescent="0.35">
      <c r="A867" s="127" t="s">
        <v>14698</v>
      </c>
      <c r="B867" s="21" t="s">
        <v>14699</v>
      </c>
      <c r="C867" s="21">
        <v>6</v>
      </c>
      <c r="D867" s="20">
        <v>0.7</v>
      </c>
      <c r="E867" s="135">
        <v>24</v>
      </c>
      <c r="F867" s="106">
        <v>10.25</v>
      </c>
      <c r="G867" s="22" t="s">
        <v>14155</v>
      </c>
      <c r="H867" s="106">
        <f t="shared" si="131"/>
        <v>16.55</v>
      </c>
      <c r="I867" s="106">
        <f t="shared" si="132"/>
        <v>15.200000000000001</v>
      </c>
      <c r="J867" s="107">
        <f t="shared" si="133"/>
        <v>14.9</v>
      </c>
      <c r="L867" s="186">
        <f t="shared" si="134"/>
        <v>16.95</v>
      </c>
      <c r="M867" s="186">
        <f t="shared" si="135"/>
        <v>15.5</v>
      </c>
      <c r="N867" s="186">
        <f t="shared" si="136"/>
        <v>14.95</v>
      </c>
      <c r="O867"/>
      <c r="P867"/>
      <c r="Q867" s="133">
        <f t="shared" si="137"/>
        <v>0.39999999999999858</v>
      </c>
      <c r="R867" s="222">
        <f t="shared" si="138"/>
        <v>2.4169184290030125E-2</v>
      </c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</row>
    <row r="868" spans="1:32" s="20" customFormat="1" x14ac:dyDescent="0.35">
      <c r="A868" s="127" t="s">
        <v>14356</v>
      </c>
      <c r="B868" s="21" t="s">
        <v>6273</v>
      </c>
      <c r="C868" s="21">
        <v>6</v>
      </c>
      <c r="D868" s="20">
        <v>0.7</v>
      </c>
      <c r="E868" s="135">
        <v>40</v>
      </c>
      <c r="F868" s="106">
        <v>18</v>
      </c>
      <c r="G868" s="22" t="s">
        <v>14159</v>
      </c>
      <c r="H868" s="106">
        <f t="shared" si="131"/>
        <v>27.400000000000002</v>
      </c>
      <c r="I868" s="106">
        <f t="shared" si="132"/>
        <v>25.150000000000002</v>
      </c>
      <c r="J868" s="107">
        <f t="shared" si="133"/>
        <v>24.700000000000003</v>
      </c>
      <c r="L868" s="186">
        <f t="shared" si="134"/>
        <v>27.5</v>
      </c>
      <c r="M868" s="186">
        <f t="shared" si="135"/>
        <v>25.5</v>
      </c>
      <c r="N868" s="186">
        <f t="shared" si="136"/>
        <v>24.95</v>
      </c>
      <c r="O868"/>
      <c r="P868"/>
      <c r="Q868" s="133">
        <f t="shared" si="137"/>
        <v>9.9999999999997868E-2</v>
      </c>
      <c r="R868" s="222">
        <f t="shared" si="138"/>
        <v>3.6496350364962722E-3</v>
      </c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</row>
    <row r="869" spans="1:32" s="20" customFormat="1" x14ac:dyDescent="0.35">
      <c r="A869" s="127" t="s">
        <v>6276</v>
      </c>
      <c r="B869" s="21" t="s">
        <v>6277</v>
      </c>
      <c r="C869" s="21">
        <v>3</v>
      </c>
      <c r="D869" s="20">
        <v>0.7</v>
      </c>
      <c r="E869" s="135">
        <v>40</v>
      </c>
      <c r="F869" s="106">
        <v>28.5</v>
      </c>
      <c r="G869" s="22" t="s">
        <v>14159</v>
      </c>
      <c r="H869" s="106">
        <f t="shared" si="131"/>
        <v>40.200000000000003</v>
      </c>
      <c r="I869" s="106">
        <f t="shared" si="132"/>
        <v>36.950000000000003</v>
      </c>
      <c r="J869" s="107">
        <f t="shared" si="133"/>
        <v>36.25</v>
      </c>
      <c r="L869" s="186">
        <f t="shared" si="134"/>
        <v>40.5</v>
      </c>
      <c r="M869" s="186">
        <f t="shared" si="135"/>
        <v>36.950000000000003</v>
      </c>
      <c r="N869" s="186">
        <f t="shared" si="136"/>
        <v>36.5</v>
      </c>
      <c r="O869"/>
      <c r="P869"/>
      <c r="Q869" s="133">
        <f t="shared" si="137"/>
        <v>0.29999999999999716</v>
      </c>
      <c r="R869" s="222">
        <f t="shared" si="138"/>
        <v>7.4626865671641078E-3</v>
      </c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</row>
    <row r="870" spans="1:32" s="20" customFormat="1" x14ac:dyDescent="0.35">
      <c r="A870" s="127" t="s">
        <v>6280</v>
      </c>
      <c r="B870" s="21" t="s">
        <v>6281</v>
      </c>
      <c r="C870" s="21">
        <v>6</v>
      </c>
      <c r="D870" s="20">
        <v>0.7</v>
      </c>
      <c r="E870" s="135">
        <v>40</v>
      </c>
      <c r="F870" s="106">
        <v>10</v>
      </c>
      <c r="G870" s="22" t="s">
        <v>14144</v>
      </c>
      <c r="H870" s="106">
        <f t="shared" si="131"/>
        <v>17.650000000000002</v>
      </c>
      <c r="I870" s="106">
        <f t="shared" si="132"/>
        <v>16.2</v>
      </c>
      <c r="J870" s="107">
        <f t="shared" si="133"/>
        <v>15.9</v>
      </c>
      <c r="L870" s="186">
        <f t="shared" si="134"/>
        <v>17.95</v>
      </c>
      <c r="M870" s="186">
        <f t="shared" si="135"/>
        <v>16.5</v>
      </c>
      <c r="N870" s="186">
        <f t="shared" si="136"/>
        <v>15.95</v>
      </c>
      <c r="O870"/>
      <c r="P870"/>
      <c r="Q870" s="133">
        <f t="shared" si="137"/>
        <v>0.29999999999999716</v>
      </c>
      <c r="R870" s="222">
        <f t="shared" si="138"/>
        <v>1.6997167138810037E-2</v>
      </c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</row>
    <row r="871" spans="1:32" s="20" customFormat="1" x14ac:dyDescent="0.35">
      <c r="A871" s="127" t="s">
        <v>6288</v>
      </c>
      <c r="B871" s="21" t="s">
        <v>6289</v>
      </c>
      <c r="C871" s="21">
        <v>6</v>
      </c>
      <c r="D871" s="20">
        <v>0.7</v>
      </c>
      <c r="E871" s="135">
        <v>38</v>
      </c>
      <c r="F871" s="106">
        <v>10.1</v>
      </c>
      <c r="G871" s="22" t="s">
        <v>14161</v>
      </c>
      <c r="H871" s="106">
        <f t="shared" si="131"/>
        <v>17.600000000000001</v>
      </c>
      <c r="I871" s="106">
        <f t="shared" si="132"/>
        <v>16.150000000000002</v>
      </c>
      <c r="J871" s="107">
        <f t="shared" si="133"/>
        <v>15.850000000000001</v>
      </c>
      <c r="L871" s="186">
        <f t="shared" si="134"/>
        <v>17.95</v>
      </c>
      <c r="M871" s="186">
        <f t="shared" si="135"/>
        <v>16.5</v>
      </c>
      <c r="N871" s="186">
        <f t="shared" si="136"/>
        <v>15.95</v>
      </c>
      <c r="O871"/>
      <c r="P871"/>
      <c r="Q871" s="133">
        <f t="shared" si="137"/>
        <v>0.34999999999999787</v>
      </c>
      <c r="R871" s="222">
        <f t="shared" si="138"/>
        <v>1.9886363636363515E-2</v>
      </c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</row>
    <row r="872" spans="1:32" s="20" customFormat="1" x14ac:dyDescent="0.35">
      <c r="A872" s="127" t="s">
        <v>6292</v>
      </c>
      <c r="B872" s="21" t="s">
        <v>6293</v>
      </c>
      <c r="C872" s="21">
        <v>6</v>
      </c>
      <c r="D872" s="20">
        <v>0.7</v>
      </c>
      <c r="E872" s="135">
        <v>38</v>
      </c>
      <c r="F872" s="106">
        <v>10.1</v>
      </c>
      <c r="G872" s="22" t="s">
        <v>14161</v>
      </c>
      <c r="H872" s="106">
        <f t="shared" si="131"/>
        <v>17.600000000000001</v>
      </c>
      <c r="I872" s="106">
        <f t="shared" si="132"/>
        <v>16.150000000000002</v>
      </c>
      <c r="J872" s="107">
        <f t="shared" si="133"/>
        <v>15.850000000000001</v>
      </c>
      <c r="L872" s="186">
        <f t="shared" si="134"/>
        <v>17.95</v>
      </c>
      <c r="M872" s="186">
        <f t="shared" si="135"/>
        <v>16.5</v>
      </c>
      <c r="N872" s="186">
        <f t="shared" si="136"/>
        <v>15.95</v>
      </c>
      <c r="O872"/>
      <c r="P872"/>
      <c r="Q872" s="133">
        <f t="shared" si="137"/>
        <v>0.34999999999999787</v>
      </c>
      <c r="R872" s="222">
        <f t="shared" si="138"/>
        <v>1.9886363636363515E-2</v>
      </c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</row>
    <row r="873" spans="1:32" s="20" customFormat="1" x14ac:dyDescent="0.35">
      <c r="A873" s="127" t="s">
        <v>6296</v>
      </c>
      <c r="B873" s="21" t="s">
        <v>6297</v>
      </c>
      <c r="C873" s="21">
        <v>6</v>
      </c>
      <c r="D873" s="20">
        <v>0.7</v>
      </c>
      <c r="E873" s="135">
        <v>38</v>
      </c>
      <c r="F873" s="106">
        <v>10.1</v>
      </c>
      <c r="G873" s="22" t="s">
        <v>14161</v>
      </c>
      <c r="H873" s="106">
        <f t="shared" si="131"/>
        <v>17.600000000000001</v>
      </c>
      <c r="I873" s="106">
        <f t="shared" si="132"/>
        <v>16.150000000000002</v>
      </c>
      <c r="J873" s="107">
        <f t="shared" si="133"/>
        <v>15.850000000000001</v>
      </c>
      <c r="L873" s="186">
        <f t="shared" si="134"/>
        <v>17.95</v>
      </c>
      <c r="M873" s="186">
        <f t="shared" si="135"/>
        <v>16.5</v>
      </c>
      <c r="N873" s="186">
        <f t="shared" si="136"/>
        <v>15.95</v>
      </c>
      <c r="O873"/>
      <c r="P873"/>
      <c r="Q873" s="133">
        <f t="shared" si="137"/>
        <v>0.34999999999999787</v>
      </c>
      <c r="R873" s="222">
        <f t="shared" si="138"/>
        <v>1.9886363636363515E-2</v>
      </c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</row>
    <row r="874" spans="1:32" s="20" customFormat="1" x14ac:dyDescent="0.35">
      <c r="A874" s="127" t="s">
        <v>6300</v>
      </c>
      <c r="B874" s="21" t="s">
        <v>6301</v>
      </c>
      <c r="C874" s="21">
        <v>6</v>
      </c>
      <c r="D874" s="20">
        <v>0.7</v>
      </c>
      <c r="E874" s="135">
        <v>38</v>
      </c>
      <c r="F874" s="106">
        <v>10.1</v>
      </c>
      <c r="G874" s="22" t="s">
        <v>14144</v>
      </c>
      <c r="H874" s="106">
        <f t="shared" si="131"/>
        <v>17.600000000000001</v>
      </c>
      <c r="I874" s="106">
        <f t="shared" si="132"/>
        <v>16.150000000000002</v>
      </c>
      <c r="J874" s="107">
        <f t="shared" si="133"/>
        <v>15.850000000000001</v>
      </c>
      <c r="L874" s="186">
        <f t="shared" si="134"/>
        <v>17.95</v>
      </c>
      <c r="M874" s="186">
        <f t="shared" si="135"/>
        <v>16.5</v>
      </c>
      <c r="N874" s="186">
        <f t="shared" si="136"/>
        <v>15.95</v>
      </c>
      <c r="O874"/>
      <c r="P874"/>
      <c r="Q874" s="133">
        <f t="shared" si="137"/>
        <v>0.34999999999999787</v>
      </c>
      <c r="R874" s="222">
        <f t="shared" si="138"/>
        <v>1.9886363636363515E-2</v>
      </c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</row>
    <row r="875" spans="1:32" s="20" customFormat="1" x14ac:dyDescent="0.35">
      <c r="A875" s="127" t="s">
        <v>6307</v>
      </c>
      <c r="B875" s="21" t="s">
        <v>6308</v>
      </c>
      <c r="C875" s="21">
        <v>6</v>
      </c>
      <c r="D875" s="20">
        <v>0.7</v>
      </c>
      <c r="E875" s="135">
        <v>40</v>
      </c>
      <c r="F875" s="106">
        <v>29.5</v>
      </c>
      <c r="G875" s="22" t="s">
        <v>14148</v>
      </c>
      <c r="H875" s="106">
        <f t="shared" si="131"/>
        <v>41.45</v>
      </c>
      <c r="I875" s="106">
        <f t="shared" si="132"/>
        <v>38.050000000000004</v>
      </c>
      <c r="J875" s="107">
        <f t="shared" si="133"/>
        <v>37.35</v>
      </c>
      <c r="L875" s="186">
        <f t="shared" si="134"/>
        <v>41.5</v>
      </c>
      <c r="M875" s="186">
        <f t="shared" si="135"/>
        <v>38.5</v>
      </c>
      <c r="N875" s="186">
        <f t="shared" si="136"/>
        <v>37.5</v>
      </c>
      <c r="O875"/>
      <c r="P875"/>
      <c r="Q875" s="133">
        <f t="shared" si="137"/>
        <v>4.9999999999997158E-2</v>
      </c>
      <c r="R875" s="222">
        <f t="shared" si="138"/>
        <v>1.2062726176115116E-3</v>
      </c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</row>
    <row r="876" spans="1:32" s="20" customFormat="1" x14ac:dyDescent="0.35">
      <c r="A876" s="127" t="s">
        <v>6311</v>
      </c>
      <c r="B876" s="21" t="s">
        <v>6312</v>
      </c>
      <c r="C876" s="21">
        <v>2</v>
      </c>
      <c r="D876" s="20">
        <v>0.7</v>
      </c>
      <c r="E876" s="135">
        <v>40</v>
      </c>
      <c r="F876" s="106">
        <v>615</v>
      </c>
      <c r="G876" s="22" t="s">
        <v>14153</v>
      </c>
      <c r="H876" s="106">
        <f t="shared" si="131"/>
        <v>755.75</v>
      </c>
      <c r="I876" s="106">
        <f t="shared" si="132"/>
        <v>693.80000000000007</v>
      </c>
      <c r="J876" s="107">
        <f t="shared" si="133"/>
        <v>681.40000000000009</v>
      </c>
      <c r="L876" s="186">
        <f t="shared" si="134"/>
        <v>755.95</v>
      </c>
      <c r="M876" s="186">
        <f t="shared" si="135"/>
        <v>693.95</v>
      </c>
      <c r="N876" s="186">
        <f t="shared" si="136"/>
        <v>681.5</v>
      </c>
      <c r="O876"/>
      <c r="P876"/>
      <c r="Q876" s="133">
        <f t="shared" si="137"/>
        <v>0.20000000000004547</v>
      </c>
      <c r="R876" s="222">
        <f t="shared" si="138"/>
        <v>2.6463777704273302E-4</v>
      </c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</row>
    <row r="877" spans="1:32" s="20" customFormat="1" x14ac:dyDescent="0.35">
      <c r="A877" s="127" t="s">
        <v>6322</v>
      </c>
      <c r="B877" s="21" t="s">
        <v>6323</v>
      </c>
      <c r="C877" s="21">
        <v>12</v>
      </c>
      <c r="D877" s="20">
        <v>1</v>
      </c>
      <c r="E877" s="135">
        <v>40</v>
      </c>
      <c r="F877" s="106">
        <v>22.5</v>
      </c>
      <c r="G877" s="22" t="s">
        <v>14145</v>
      </c>
      <c r="H877" s="106">
        <f t="shared" si="131"/>
        <v>34.4</v>
      </c>
      <c r="I877" s="106">
        <f t="shared" si="132"/>
        <v>31.6</v>
      </c>
      <c r="J877" s="107">
        <f t="shared" si="133"/>
        <v>31.05</v>
      </c>
      <c r="L877" s="186">
        <f t="shared" si="134"/>
        <v>34.5</v>
      </c>
      <c r="M877" s="186">
        <f t="shared" si="135"/>
        <v>31.95</v>
      </c>
      <c r="N877" s="186">
        <f t="shared" si="136"/>
        <v>31.5</v>
      </c>
      <c r="O877"/>
      <c r="P877"/>
      <c r="Q877" s="133">
        <f t="shared" si="137"/>
        <v>0.10000000000000142</v>
      </c>
      <c r="R877" s="222">
        <f t="shared" si="138"/>
        <v>2.9069767441860881E-3</v>
      </c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</row>
    <row r="878" spans="1:32" s="20" customFormat="1" x14ac:dyDescent="0.35">
      <c r="A878" s="127" t="s">
        <v>6326</v>
      </c>
      <c r="B878" s="21" t="s">
        <v>6327</v>
      </c>
      <c r="C878" s="21">
        <v>6</v>
      </c>
      <c r="D878" s="20">
        <v>1</v>
      </c>
      <c r="E878" s="135">
        <v>45</v>
      </c>
      <c r="F878" s="106">
        <v>35</v>
      </c>
      <c r="G878" s="22" t="s">
        <v>14158</v>
      </c>
      <c r="H878" s="106">
        <f t="shared" si="131"/>
        <v>50.300000000000004</v>
      </c>
      <c r="I878" s="106">
        <f t="shared" si="132"/>
        <v>46.2</v>
      </c>
      <c r="J878" s="107">
        <f t="shared" si="133"/>
        <v>45.35</v>
      </c>
      <c r="L878" s="186">
        <f t="shared" si="134"/>
        <v>50.5</v>
      </c>
      <c r="M878" s="186">
        <f t="shared" si="135"/>
        <v>46.5</v>
      </c>
      <c r="N878" s="186">
        <f t="shared" si="136"/>
        <v>45.5</v>
      </c>
      <c r="O878"/>
      <c r="P878"/>
      <c r="Q878" s="133">
        <f t="shared" si="137"/>
        <v>0.19999999999999574</v>
      </c>
      <c r="R878" s="222">
        <f t="shared" si="138"/>
        <v>3.9761431411529961E-3</v>
      </c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</row>
    <row r="879" spans="1:32" s="20" customFormat="1" x14ac:dyDescent="0.35">
      <c r="A879" s="127" t="s">
        <v>6378</v>
      </c>
      <c r="B879" s="21" t="s">
        <v>6375</v>
      </c>
      <c r="C879" s="21">
        <v>6</v>
      </c>
      <c r="D879" s="20">
        <v>1</v>
      </c>
      <c r="E879" s="135">
        <v>38</v>
      </c>
      <c r="F879" s="106">
        <v>5.95</v>
      </c>
      <c r="G879" s="22" t="s">
        <v>14142</v>
      </c>
      <c r="H879" s="106">
        <f t="shared" si="131"/>
        <v>14</v>
      </c>
      <c r="I879" s="106">
        <f t="shared" si="132"/>
        <v>12.850000000000001</v>
      </c>
      <c r="J879" s="107">
        <f t="shared" si="133"/>
        <v>12.600000000000001</v>
      </c>
      <c r="L879" s="186">
        <f t="shared" si="134"/>
        <v>14.5</v>
      </c>
      <c r="M879" s="186">
        <f t="shared" si="135"/>
        <v>12.95</v>
      </c>
      <c r="N879" s="186">
        <f t="shared" si="136"/>
        <v>12.95</v>
      </c>
      <c r="O879"/>
      <c r="P879"/>
      <c r="Q879" s="133">
        <f t="shared" si="137"/>
        <v>0.5</v>
      </c>
      <c r="R879" s="222">
        <f t="shared" si="138"/>
        <v>3.5714285714285712E-2</v>
      </c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</row>
    <row r="880" spans="1:32" s="20" customFormat="1" x14ac:dyDescent="0.35">
      <c r="A880" s="127" t="s">
        <v>6381</v>
      </c>
      <c r="B880" s="21" t="s">
        <v>6382</v>
      </c>
      <c r="C880" s="21">
        <v>6</v>
      </c>
      <c r="D880" s="20">
        <v>0.7</v>
      </c>
      <c r="E880" s="135">
        <v>38</v>
      </c>
      <c r="F880" s="106">
        <v>5.15</v>
      </c>
      <c r="G880" s="22" t="s">
        <v>14249</v>
      </c>
      <c r="H880" s="106">
        <f t="shared" si="131"/>
        <v>11.55</v>
      </c>
      <c r="I880" s="106">
        <f t="shared" si="132"/>
        <v>10.600000000000001</v>
      </c>
      <c r="J880" s="107">
        <f t="shared" si="133"/>
        <v>10.4</v>
      </c>
      <c r="L880" s="186">
        <f t="shared" si="134"/>
        <v>11.95</v>
      </c>
      <c r="M880" s="186">
        <f t="shared" si="135"/>
        <v>10.95</v>
      </c>
      <c r="N880" s="186">
        <f t="shared" si="136"/>
        <v>10.5</v>
      </c>
      <c r="O880"/>
      <c r="P880"/>
      <c r="Q880" s="133">
        <f t="shared" si="137"/>
        <v>0.39999999999999858</v>
      </c>
      <c r="R880" s="222">
        <f t="shared" si="138"/>
        <v>3.4632034632034507E-2</v>
      </c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</row>
    <row r="881" spans="1:32" s="20" customFormat="1" x14ac:dyDescent="0.35">
      <c r="A881" s="127" t="s">
        <v>6385</v>
      </c>
      <c r="B881" s="21" t="s">
        <v>6386</v>
      </c>
      <c r="C881" s="21">
        <v>6</v>
      </c>
      <c r="D881" s="20">
        <v>0.7</v>
      </c>
      <c r="E881" s="135">
        <v>40</v>
      </c>
      <c r="F881" s="106">
        <v>25.3</v>
      </c>
      <c r="G881" s="22" t="s">
        <v>14169</v>
      </c>
      <c r="H881" s="106">
        <f t="shared" si="131"/>
        <v>36.300000000000004</v>
      </c>
      <c r="I881" s="106">
        <f t="shared" si="132"/>
        <v>33.35</v>
      </c>
      <c r="J881" s="107">
        <f t="shared" si="133"/>
        <v>32.75</v>
      </c>
      <c r="L881" s="186">
        <f t="shared" si="134"/>
        <v>36.5</v>
      </c>
      <c r="M881" s="186">
        <f t="shared" si="135"/>
        <v>33.5</v>
      </c>
      <c r="N881" s="186">
        <f t="shared" si="136"/>
        <v>32.950000000000003</v>
      </c>
      <c r="O881"/>
      <c r="P881"/>
      <c r="Q881" s="133">
        <f t="shared" si="137"/>
        <v>0.19999999999999574</v>
      </c>
      <c r="R881" s="222">
        <f t="shared" si="138"/>
        <v>5.5096418732781191E-3</v>
      </c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</row>
    <row r="882" spans="1:32" s="20" customFormat="1" x14ac:dyDescent="0.35">
      <c r="A882" s="127" t="s">
        <v>6389</v>
      </c>
      <c r="B882" s="21" t="s">
        <v>6390</v>
      </c>
      <c r="C882" s="21">
        <v>3</v>
      </c>
      <c r="D882" s="20">
        <v>0.7</v>
      </c>
      <c r="E882" s="135">
        <v>46</v>
      </c>
      <c r="F882" s="106">
        <v>34.75</v>
      </c>
      <c r="G882" s="22" t="s">
        <v>14169</v>
      </c>
      <c r="H882" s="106">
        <f t="shared" si="131"/>
        <v>48.400000000000006</v>
      </c>
      <c r="I882" s="106">
        <f t="shared" si="132"/>
        <v>44.400000000000006</v>
      </c>
      <c r="J882" s="107">
        <f t="shared" si="133"/>
        <v>43.6</v>
      </c>
      <c r="L882" s="186">
        <f t="shared" si="134"/>
        <v>48.5</v>
      </c>
      <c r="M882" s="186">
        <f t="shared" si="135"/>
        <v>44.5</v>
      </c>
      <c r="N882" s="186">
        <f t="shared" si="136"/>
        <v>43.95</v>
      </c>
      <c r="O882"/>
      <c r="P882"/>
      <c r="Q882" s="133">
        <f t="shared" si="137"/>
        <v>9.9999999999994316E-2</v>
      </c>
      <c r="R882" s="222">
        <f t="shared" si="138"/>
        <v>2.0661157024792209E-3</v>
      </c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</row>
    <row r="883" spans="1:32" s="20" customFormat="1" x14ac:dyDescent="0.35">
      <c r="A883" s="127" t="s">
        <v>6393</v>
      </c>
      <c r="B883" s="21" t="s">
        <v>6394</v>
      </c>
      <c r="C883" s="21">
        <v>3</v>
      </c>
      <c r="D883" s="20">
        <v>0.7</v>
      </c>
      <c r="E883" s="135">
        <v>46</v>
      </c>
      <c r="F883" s="106">
        <v>31.5</v>
      </c>
      <c r="G883" s="22" t="s">
        <v>14169</v>
      </c>
      <c r="H883" s="106">
        <f t="shared" si="131"/>
        <v>44.400000000000006</v>
      </c>
      <c r="I883" s="106">
        <f t="shared" si="132"/>
        <v>40.800000000000004</v>
      </c>
      <c r="J883" s="107">
        <f t="shared" si="133"/>
        <v>40.050000000000004</v>
      </c>
      <c r="L883" s="186">
        <f t="shared" si="134"/>
        <v>44.5</v>
      </c>
      <c r="M883" s="186">
        <f t="shared" si="135"/>
        <v>40.950000000000003</v>
      </c>
      <c r="N883" s="186">
        <f t="shared" si="136"/>
        <v>40.5</v>
      </c>
      <c r="O883"/>
      <c r="P883"/>
      <c r="Q883" s="133">
        <f t="shared" si="137"/>
        <v>9.9999999999994316E-2</v>
      </c>
      <c r="R883" s="222">
        <f t="shared" si="138"/>
        <v>2.2522522522521239E-3</v>
      </c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</row>
    <row r="884" spans="1:32" s="20" customFormat="1" x14ac:dyDescent="0.35">
      <c r="A884" s="127" t="s">
        <v>14700</v>
      </c>
      <c r="B884" s="21" t="s">
        <v>14701</v>
      </c>
      <c r="C884" s="21">
        <v>6</v>
      </c>
      <c r="D884" s="20">
        <v>0.7</v>
      </c>
      <c r="E884" s="135">
        <v>37.5</v>
      </c>
      <c r="F884" s="106">
        <v>6.95</v>
      </c>
      <c r="G884" s="22" t="s">
        <v>14146</v>
      </c>
      <c r="H884" s="106">
        <f t="shared" si="131"/>
        <v>13.700000000000001</v>
      </c>
      <c r="I884" s="106">
        <f t="shared" si="132"/>
        <v>12.600000000000001</v>
      </c>
      <c r="J884" s="107">
        <f t="shared" si="133"/>
        <v>12.350000000000001</v>
      </c>
      <c r="L884" s="186">
        <f t="shared" si="134"/>
        <v>13.95</v>
      </c>
      <c r="M884" s="186">
        <f t="shared" si="135"/>
        <v>12.95</v>
      </c>
      <c r="N884" s="186">
        <f t="shared" si="136"/>
        <v>12.5</v>
      </c>
      <c r="O884"/>
      <c r="P884"/>
      <c r="Q884" s="133">
        <f t="shared" si="137"/>
        <v>0.24999999999999822</v>
      </c>
      <c r="R884" s="222">
        <f t="shared" si="138"/>
        <v>1.8248175182481622E-2</v>
      </c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</row>
    <row r="885" spans="1:32" s="20" customFormat="1" x14ac:dyDescent="0.35">
      <c r="A885" s="127" t="s">
        <v>6408</v>
      </c>
      <c r="B885" s="21" t="s">
        <v>6409</v>
      </c>
      <c r="C885" s="21">
        <v>6</v>
      </c>
      <c r="D885" s="20">
        <v>0.7</v>
      </c>
      <c r="E885" s="135">
        <v>40</v>
      </c>
      <c r="F885" s="106">
        <v>17.649999999999999</v>
      </c>
      <c r="G885" s="22" t="s">
        <v>14145</v>
      </c>
      <c r="H885" s="106">
        <f t="shared" si="131"/>
        <v>27</v>
      </c>
      <c r="I885" s="106">
        <f t="shared" si="132"/>
        <v>24.8</v>
      </c>
      <c r="J885" s="107">
        <f t="shared" si="133"/>
        <v>24.35</v>
      </c>
      <c r="L885" s="186">
        <f t="shared" si="134"/>
        <v>27.5</v>
      </c>
      <c r="M885" s="186">
        <f t="shared" si="135"/>
        <v>24.95</v>
      </c>
      <c r="N885" s="186">
        <f t="shared" si="136"/>
        <v>24.5</v>
      </c>
      <c r="O885"/>
      <c r="P885"/>
      <c r="Q885" s="133">
        <f t="shared" si="137"/>
        <v>0.5</v>
      </c>
      <c r="R885" s="222">
        <f t="shared" si="138"/>
        <v>1.8518518518518517E-2</v>
      </c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</row>
    <row r="886" spans="1:32" s="20" customFormat="1" x14ac:dyDescent="0.35">
      <c r="A886" s="127" t="s">
        <v>6419</v>
      </c>
      <c r="B886" s="21" t="s">
        <v>6413</v>
      </c>
      <c r="C886" s="21">
        <v>6</v>
      </c>
      <c r="D886" s="20">
        <v>0.7</v>
      </c>
      <c r="E886" s="135">
        <v>40</v>
      </c>
      <c r="F886" s="106">
        <v>20.65</v>
      </c>
      <c r="G886" s="22" t="s">
        <v>14142</v>
      </c>
      <c r="H886" s="106">
        <f t="shared" si="131"/>
        <v>30.650000000000002</v>
      </c>
      <c r="I886" s="106">
        <f t="shared" si="132"/>
        <v>28.150000000000002</v>
      </c>
      <c r="J886" s="107">
        <f t="shared" si="133"/>
        <v>27.650000000000002</v>
      </c>
      <c r="L886" s="186">
        <f t="shared" si="134"/>
        <v>30.95</v>
      </c>
      <c r="M886" s="186">
        <f t="shared" si="135"/>
        <v>28.5</v>
      </c>
      <c r="N886" s="186">
        <f t="shared" si="136"/>
        <v>27.95</v>
      </c>
      <c r="O886"/>
      <c r="P886"/>
      <c r="Q886" s="133">
        <f t="shared" si="137"/>
        <v>0.29999999999999716</v>
      </c>
      <c r="R886" s="222">
        <f t="shared" si="138"/>
        <v>9.7879282218596136E-3</v>
      </c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</row>
    <row r="887" spans="1:32" s="20" customFormat="1" x14ac:dyDescent="0.35">
      <c r="A887" s="127" t="s">
        <v>6469</v>
      </c>
      <c r="B887" s="21" t="s">
        <v>6466</v>
      </c>
      <c r="C887" s="21">
        <v>6</v>
      </c>
      <c r="D887" s="20">
        <v>1</v>
      </c>
      <c r="E887" s="135">
        <v>40</v>
      </c>
      <c r="F887" s="106">
        <v>14.75</v>
      </c>
      <c r="G887" s="22" t="s">
        <v>14146</v>
      </c>
      <c r="H887" s="106">
        <f t="shared" si="131"/>
        <v>24.950000000000003</v>
      </c>
      <c r="I887" s="106">
        <f t="shared" si="132"/>
        <v>22.900000000000002</v>
      </c>
      <c r="J887" s="107">
        <f t="shared" si="133"/>
        <v>22.5</v>
      </c>
      <c r="L887" s="186">
        <f t="shared" si="134"/>
        <v>24.95</v>
      </c>
      <c r="M887" s="186">
        <f t="shared" si="135"/>
        <v>22.95</v>
      </c>
      <c r="N887" s="186">
        <f t="shared" si="136"/>
        <v>22.95</v>
      </c>
      <c r="O887"/>
      <c r="P887"/>
      <c r="Q887" s="133">
        <f t="shared" si="137"/>
        <v>0</v>
      </c>
      <c r="R887" s="222">
        <f t="shared" si="138"/>
        <v>0</v>
      </c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</row>
    <row r="888" spans="1:32" s="20" customFormat="1" x14ac:dyDescent="0.35">
      <c r="A888" s="127" t="s">
        <v>6472</v>
      </c>
      <c r="B888" s="21" t="s">
        <v>6473</v>
      </c>
      <c r="C888" s="21">
        <v>6</v>
      </c>
      <c r="D888" s="20">
        <v>0.7</v>
      </c>
      <c r="E888" s="135">
        <v>45</v>
      </c>
      <c r="F888" s="106">
        <v>19</v>
      </c>
      <c r="G888" s="22" t="s">
        <v>14146</v>
      </c>
      <c r="H888" s="106">
        <f t="shared" si="131"/>
        <v>29.1</v>
      </c>
      <c r="I888" s="106">
        <f t="shared" si="132"/>
        <v>26.700000000000003</v>
      </c>
      <c r="J888" s="107">
        <f t="shared" si="133"/>
        <v>26.200000000000003</v>
      </c>
      <c r="L888" s="186">
        <f t="shared" ref="L888:L931" si="139">IF(AND(H888-INT(H888)&gt;=0,H888-INT(H888)&lt;0.5),INT(H888)+0.5,IF(AND(H888-INT(H888)&gt;=0.5,H888-INT(H888)&lt;1),INT(H888)+0.95,H888))</f>
        <v>29.5</v>
      </c>
      <c r="M888" s="186">
        <f t="shared" ref="M888:M931" si="140">IF(AND(I888-INT(I888)&gt;=0,I888-INT(I888)&lt;0.5),INT(I888)+0.5,IF(AND(I888-INT(I888)&gt;=0.5,I888-INT(I888)&lt;1),INT(I888)+0.95,I888))</f>
        <v>26.95</v>
      </c>
      <c r="N888" s="186">
        <f t="shared" ref="N888:N931" si="141">IF(AND(J888-INT(J888)&gt;=0,J888-INT(J888)&lt;0.5),INT(J888)+0.5,IF(AND(J888-INT(J888)&gt;=0.5,J888-INT(J888)&lt;1),INT(J888)+0.95,J888))</f>
        <v>26.5</v>
      </c>
      <c r="O888"/>
      <c r="P888"/>
      <c r="Q888" s="133">
        <f t="shared" ref="Q888:Q931" si="142">L888-H888</f>
        <v>0.39999999999999858</v>
      </c>
      <c r="R888" s="222">
        <f t="shared" ref="R888:R931" si="143">Q888/H888</f>
        <v>1.3745704467353903E-2</v>
      </c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</row>
    <row r="889" spans="1:32" s="20" customFormat="1" x14ac:dyDescent="0.35">
      <c r="A889" s="127" t="s">
        <v>6476</v>
      </c>
      <c r="B889" s="21" t="s">
        <v>6477</v>
      </c>
      <c r="C889" s="21">
        <v>6</v>
      </c>
      <c r="D889" s="20">
        <v>0.7</v>
      </c>
      <c r="E889" s="135">
        <v>40</v>
      </c>
      <c r="F889" s="106">
        <v>13.95</v>
      </c>
      <c r="G889" s="22" t="s">
        <v>14151</v>
      </c>
      <c r="H889" s="106">
        <f t="shared" si="131"/>
        <v>22.450000000000003</v>
      </c>
      <c r="I889" s="106">
        <f t="shared" si="132"/>
        <v>20.650000000000002</v>
      </c>
      <c r="J889" s="107">
        <f t="shared" si="133"/>
        <v>20.25</v>
      </c>
      <c r="L889" s="186">
        <f t="shared" si="139"/>
        <v>22.5</v>
      </c>
      <c r="M889" s="186">
        <f t="shared" si="140"/>
        <v>20.95</v>
      </c>
      <c r="N889" s="186">
        <f t="shared" si="141"/>
        <v>20.5</v>
      </c>
      <c r="O889"/>
      <c r="P889"/>
      <c r="Q889" s="133">
        <f t="shared" si="142"/>
        <v>4.9999999999997158E-2</v>
      </c>
      <c r="R889" s="222">
        <f t="shared" si="143"/>
        <v>2.227171492204773E-3</v>
      </c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</row>
    <row r="890" spans="1:32" s="20" customFormat="1" x14ac:dyDescent="0.35">
      <c r="A890" s="127" t="s">
        <v>6480</v>
      </c>
      <c r="B890" s="21" t="s">
        <v>6481</v>
      </c>
      <c r="C890" s="21">
        <v>6</v>
      </c>
      <c r="D890" s="20">
        <v>0.7</v>
      </c>
      <c r="E890" s="135">
        <v>43</v>
      </c>
      <c r="F890" s="106">
        <v>61.5</v>
      </c>
      <c r="G890" s="22" t="s">
        <v>14145</v>
      </c>
      <c r="H890" s="106">
        <f t="shared" si="131"/>
        <v>80.75</v>
      </c>
      <c r="I890" s="106">
        <f t="shared" si="132"/>
        <v>74.150000000000006</v>
      </c>
      <c r="J890" s="107">
        <f t="shared" si="133"/>
        <v>72.8</v>
      </c>
      <c r="L890" s="186">
        <f t="shared" si="139"/>
        <v>80.95</v>
      </c>
      <c r="M890" s="186">
        <f t="shared" si="140"/>
        <v>74.5</v>
      </c>
      <c r="N890" s="186">
        <f t="shared" si="141"/>
        <v>72.95</v>
      </c>
      <c r="O890"/>
      <c r="P890"/>
      <c r="Q890" s="133">
        <f t="shared" si="142"/>
        <v>0.20000000000000284</v>
      </c>
      <c r="R890" s="222">
        <f t="shared" si="143"/>
        <v>2.4767801857585492E-3</v>
      </c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</row>
    <row r="891" spans="1:32" s="20" customFormat="1" x14ac:dyDescent="0.35">
      <c r="A891" s="127" t="s">
        <v>6484</v>
      </c>
      <c r="B891" s="21" t="s">
        <v>6485</v>
      </c>
      <c r="C891" s="21">
        <v>6</v>
      </c>
      <c r="D891" s="20">
        <v>0.7</v>
      </c>
      <c r="E891" s="135">
        <v>44</v>
      </c>
      <c r="F891" s="106">
        <v>14.75</v>
      </c>
      <c r="G891" s="22" t="s">
        <v>14146</v>
      </c>
      <c r="H891" s="106">
        <f t="shared" si="131"/>
        <v>23.8</v>
      </c>
      <c r="I891" s="106">
        <f t="shared" si="132"/>
        <v>21.85</v>
      </c>
      <c r="J891" s="107">
        <f t="shared" si="133"/>
        <v>21.450000000000003</v>
      </c>
      <c r="L891" s="186">
        <f t="shared" si="139"/>
        <v>23.95</v>
      </c>
      <c r="M891" s="186">
        <f t="shared" si="140"/>
        <v>21.95</v>
      </c>
      <c r="N891" s="186">
        <f t="shared" si="141"/>
        <v>21.5</v>
      </c>
      <c r="O891"/>
      <c r="P891"/>
      <c r="Q891" s="133">
        <f t="shared" si="142"/>
        <v>0.14999999999999858</v>
      </c>
      <c r="R891" s="222">
        <f t="shared" si="143"/>
        <v>6.3025210084033017E-3</v>
      </c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</row>
    <row r="892" spans="1:32" s="20" customFormat="1" x14ac:dyDescent="0.35">
      <c r="A892" s="127" t="s">
        <v>6488</v>
      </c>
      <c r="B892" s="21" t="s">
        <v>6489</v>
      </c>
      <c r="C892" s="21">
        <v>6</v>
      </c>
      <c r="D892" s="20">
        <v>0.7</v>
      </c>
      <c r="E892" s="135">
        <v>43</v>
      </c>
      <c r="F892" s="106">
        <v>9.25</v>
      </c>
      <c r="G892" s="22" t="s">
        <v>14146</v>
      </c>
      <c r="H892" s="106">
        <f t="shared" si="131"/>
        <v>17</v>
      </c>
      <c r="I892" s="106">
        <f t="shared" si="132"/>
        <v>15.600000000000001</v>
      </c>
      <c r="J892" s="107">
        <f t="shared" si="133"/>
        <v>15.350000000000001</v>
      </c>
      <c r="L892" s="186">
        <f t="shared" si="139"/>
        <v>17.5</v>
      </c>
      <c r="M892" s="186">
        <f t="shared" si="140"/>
        <v>15.95</v>
      </c>
      <c r="N892" s="186">
        <f t="shared" si="141"/>
        <v>15.5</v>
      </c>
      <c r="O892"/>
      <c r="P892"/>
      <c r="Q892" s="133">
        <f t="shared" si="142"/>
        <v>0.5</v>
      </c>
      <c r="R892" s="222">
        <f t="shared" si="143"/>
        <v>2.9411764705882353E-2</v>
      </c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</row>
    <row r="893" spans="1:32" s="20" customFormat="1" x14ac:dyDescent="0.35">
      <c r="A893" s="127" t="s">
        <v>6500</v>
      </c>
      <c r="B893" s="21" t="s">
        <v>6497</v>
      </c>
      <c r="C893" s="21">
        <v>12</v>
      </c>
      <c r="D893" s="20">
        <v>1</v>
      </c>
      <c r="E893" s="135">
        <v>40</v>
      </c>
      <c r="F893" s="106">
        <v>4.1500000000000004</v>
      </c>
      <c r="G893" s="22" t="s">
        <v>14150</v>
      </c>
      <c r="H893" s="106">
        <f t="shared" si="131"/>
        <v>12.05</v>
      </c>
      <c r="I893" s="106">
        <f t="shared" si="132"/>
        <v>11.05</v>
      </c>
      <c r="J893" s="107">
        <f t="shared" si="133"/>
        <v>10.850000000000001</v>
      </c>
      <c r="L893" s="186">
        <f t="shared" si="139"/>
        <v>12.5</v>
      </c>
      <c r="M893" s="186">
        <f t="shared" si="140"/>
        <v>11.5</v>
      </c>
      <c r="N893" s="186">
        <f t="shared" si="141"/>
        <v>10.95</v>
      </c>
      <c r="O893"/>
      <c r="P893"/>
      <c r="Q893" s="133">
        <f t="shared" si="142"/>
        <v>0.44999999999999929</v>
      </c>
      <c r="R893" s="222">
        <f t="shared" si="143"/>
        <v>3.7344398340248899E-2</v>
      </c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</row>
    <row r="894" spans="1:32" s="20" customFormat="1" x14ac:dyDescent="0.35">
      <c r="A894" s="127" t="s">
        <v>6503</v>
      </c>
      <c r="B894" s="21" t="s">
        <v>6504</v>
      </c>
      <c r="C894" s="21">
        <v>6</v>
      </c>
      <c r="D894" s="20">
        <v>0.5</v>
      </c>
      <c r="E894" s="135">
        <v>46</v>
      </c>
      <c r="F894" s="106">
        <v>11.1</v>
      </c>
      <c r="G894" s="22" t="s">
        <v>14146</v>
      </c>
      <c r="H894" s="106">
        <f t="shared" si="131"/>
        <v>18.350000000000001</v>
      </c>
      <c r="I894" s="106">
        <f t="shared" si="132"/>
        <v>16.850000000000001</v>
      </c>
      <c r="J894" s="107">
        <f t="shared" si="133"/>
        <v>16.55</v>
      </c>
      <c r="L894" s="186">
        <f t="shared" si="139"/>
        <v>18.5</v>
      </c>
      <c r="M894" s="186">
        <f t="shared" si="140"/>
        <v>16.95</v>
      </c>
      <c r="N894" s="186">
        <f t="shared" si="141"/>
        <v>16.95</v>
      </c>
      <c r="O894"/>
      <c r="P894"/>
      <c r="Q894" s="133">
        <f t="shared" si="142"/>
        <v>0.14999999999999858</v>
      </c>
      <c r="R894" s="222">
        <f t="shared" si="143"/>
        <v>8.1743869209808476E-3</v>
      </c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</row>
    <row r="895" spans="1:32" s="20" customFormat="1" x14ac:dyDescent="0.35">
      <c r="A895" s="127" t="s">
        <v>14357</v>
      </c>
      <c r="B895" s="21" t="s">
        <v>14358</v>
      </c>
      <c r="C895" s="21">
        <v>6</v>
      </c>
      <c r="D895" s="20">
        <v>0.7</v>
      </c>
      <c r="E895" s="135">
        <v>40</v>
      </c>
      <c r="F895" s="106">
        <v>16.5</v>
      </c>
      <c r="G895" s="22" t="s">
        <v>14157</v>
      </c>
      <c r="H895" s="106">
        <f t="shared" si="131"/>
        <v>25.6</v>
      </c>
      <c r="I895" s="106">
        <f t="shared" si="132"/>
        <v>23.5</v>
      </c>
      <c r="J895" s="107">
        <f t="shared" si="133"/>
        <v>23.05</v>
      </c>
      <c r="L895" s="186">
        <f t="shared" si="139"/>
        <v>25.95</v>
      </c>
      <c r="M895" s="186">
        <f t="shared" si="140"/>
        <v>23.95</v>
      </c>
      <c r="N895" s="186">
        <f t="shared" si="141"/>
        <v>23.5</v>
      </c>
      <c r="O895"/>
      <c r="P895"/>
      <c r="Q895" s="133">
        <f t="shared" si="142"/>
        <v>0.34999999999999787</v>
      </c>
      <c r="R895" s="222">
        <f t="shared" si="143"/>
        <v>1.3671874999999917E-2</v>
      </c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</row>
    <row r="896" spans="1:32" s="20" customFormat="1" x14ac:dyDescent="0.35">
      <c r="A896" s="127" t="s">
        <v>14359</v>
      </c>
      <c r="B896" s="21" t="s">
        <v>14360</v>
      </c>
      <c r="C896" s="21">
        <v>6</v>
      </c>
      <c r="D896" s="20">
        <v>0.7</v>
      </c>
      <c r="E896" s="135">
        <v>40</v>
      </c>
      <c r="F896" s="106">
        <v>21.1</v>
      </c>
      <c r="G896" s="22" t="s">
        <v>14157</v>
      </c>
      <c r="H896" s="106">
        <f t="shared" si="131"/>
        <v>31.200000000000003</v>
      </c>
      <c r="I896" s="106">
        <f t="shared" si="132"/>
        <v>28.650000000000002</v>
      </c>
      <c r="J896" s="107">
        <f t="shared" si="133"/>
        <v>28.150000000000002</v>
      </c>
      <c r="L896" s="186">
        <f t="shared" si="139"/>
        <v>31.5</v>
      </c>
      <c r="M896" s="186">
        <f t="shared" si="140"/>
        <v>28.95</v>
      </c>
      <c r="N896" s="186">
        <f t="shared" si="141"/>
        <v>28.5</v>
      </c>
      <c r="O896"/>
      <c r="P896"/>
      <c r="Q896" s="133">
        <f t="shared" si="142"/>
        <v>0.29999999999999716</v>
      </c>
      <c r="R896" s="222">
        <f t="shared" si="143"/>
        <v>9.615384615384524E-3</v>
      </c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</row>
    <row r="897" spans="1:32" s="20" customFormat="1" x14ac:dyDescent="0.35">
      <c r="A897" s="127" t="s">
        <v>6512</v>
      </c>
      <c r="B897" s="21" t="s">
        <v>6513</v>
      </c>
      <c r="C897" s="21">
        <v>6</v>
      </c>
      <c r="D897" s="20">
        <v>0.7</v>
      </c>
      <c r="E897" s="135">
        <v>40</v>
      </c>
      <c r="F897" s="106">
        <v>49</v>
      </c>
      <c r="G897" s="22" t="s">
        <v>14157</v>
      </c>
      <c r="H897" s="106">
        <f t="shared" si="131"/>
        <v>65.25</v>
      </c>
      <c r="I897" s="106">
        <f t="shared" si="132"/>
        <v>59.900000000000006</v>
      </c>
      <c r="J897" s="107">
        <f t="shared" si="133"/>
        <v>58.800000000000004</v>
      </c>
      <c r="L897" s="186">
        <f t="shared" si="139"/>
        <v>65.5</v>
      </c>
      <c r="M897" s="186">
        <f t="shared" si="140"/>
        <v>59.95</v>
      </c>
      <c r="N897" s="186">
        <f t="shared" si="141"/>
        <v>58.95</v>
      </c>
      <c r="O897"/>
      <c r="P897"/>
      <c r="Q897" s="133">
        <f t="shared" si="142"/>
        <v>0.25</v>
      </c>
      <c r="R897" s="222">
        <f t="shared" si="143"/>
        <v>3.8314176245210726E-3</v>
      </c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</row>
    <row r="898" spans="1:32" s="20" customFormat="1" x14ac:dyDescent="0.35">
      <c r="A898" s="127" t="s">
        <v>6516</v>
      </c>
      <c r="B898" s="21" t="s">
        <v>6517</v>
      </c>
      <c r="C898" s="21">
        <v>6</v>
      </c>
      <c r="D898" s="20">
        <v>0.7</v>
      </c>
      <c r="E898" s="135">
        <v>40</v>
      </c>
      <c r="F898" s="106">
        <v>49</v>
      </c>
      <c r="G898" s="22" t="s">
        <v>14157</v>
      </c>
      <c r="H898" s="106">
        <f t="shared" si="131"/>
        <v>65.25</v>
      </c>
      <c r="I898" s="106">
        <f t="shared" si="132"/>
        <v>59.900000000000006</v>
      </c>
      <c r="J898" s="107">
        <f t="shared" si="133"/>
        <v>58.800000000000004</v>
      </c>
      <c r="L898" s="186">
        <f t="shared" si="139"/>
        <v>65.5</v>
      </c>
      <c r="M898" s="186">
        <f t="shared" si="140"/>
        <v>59.95</v>
      </c>
      <c r="N898" s="186">
        <f t="shared" si="141"/>
        <v>58.95</v>
      </c>
      <c r="O898"/>
      <c r="P898"/>
      <c r="Q898" s="133">
        <f t="shared" si="142"/>
        <v>0.25</v>
      </c>
      <c r="R898" s="222">
        <f t="shared" si="143"/>
        <v>3.8314176245210726E-3</v>
      </c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</row>
    <row r="899" spans="1:32" s="20" customFormat="1" x14ac:dyDescent="0.35">
      <c r="A899" s="127" t="s">
        <v>6546</v>
      </c>
      <c r="B899" s="21" t="s">
        <v>6547</v>
      </c>
      <c r="C899" s="21">
        <v>6</v>
      </c>
      <c r="D899" s="20">
        <v>0.7</v>
      </c>
      <c r="E899" s="135">
        <v>47</v>
      </c>
      <c r="F899" s="106">
        <v>10.199999999999999</v>
      </c>
      <c r="G899" s="22" t="s">
        <v>14146</v>
      </c>
      <c r="H899" s="106">
        <f t="shared" si="131"/>
        <v>18.5</v>
      </c>
      <c r="I899" s="106">
        <f t="shared" si="132"/>
        <v>17</v>
      </c>
      <c r="J899" s="107">
        <f t="shared" si="133"/>
        <v>16.7</v>
      </c>
      <c r="L899" s="186">
        <f t="shared" si="139"/>
        <v>18.95</v>
      </c>
      <c r="M899" s="186">
        <f t="shared" si="140"/>
        <v>17.5</v>
      </c>
      <c r="N899" s="186">
        <f t="shared" si="141"/>
        <v>16.95</v>
      </c>
      <c r="O899"/>
      <c r="P899"/>
      <c r="Q899" s="133">
        <f t="shared" si="142"/>
        <v>0.44999999999999929</v>
      </c>
      <c r="R899" s="222">
        <f t="shared" si="143"/>
        <v>2.4324324324324288E-2</v>
      </c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</row>
    <row r="900" spans="1:32" s="20" customFormat="1" x14ac:dyDescent="0.35">
      <c r="A900" s="127" t="s">
        <v>6554</v>
      </c>
      <c r="B900" s="21" t="s">
        <v>6555</v>
      </c>
      <c r="C900" s="21">
        <v>6</v>
      </c>
      <c r="D900" s="20">
        <v>0.7</v>
      </c>
      <c r="E900" s="135">
        <v>40</v>
      </c>
      <c r="F900" s="106">
        <v>6.2</v>
      </c>
      <c r="G900" s="22" t="s">
        <v>14160</v>
      </c>
      <c r="H900" s="106">
        <f t="shared" si="131"/>
        <v>13</v>
      </c>
      <c r="I900" s="106">
        <f t="shared" si="132"/>
        <v>11.950000000000001</v>
      </c>
      <c r="J900" s="107">
        <f t="shared" si="133"/>
        <v>11.75</v>
      </c>
      <c r="L900" s="186">
        <f t="shared" si="139"/>
        <v>13.5</v>
      </c>
      <c r="M900" s="186">
        <f t="shared" si="140"/>
        <v>11.95</v>
      </c>
      <c r="N900" s="186">
        <f t="shared" si="141"/>
        <v>11.95</v>
      </c>
      <c r="O900"/>
      <c r="P900"/>
      <c r="Q900" s="133">
        <f t="shared" si="142"/>
        <v>0.5</v>
      </c>
      <c r="R900" s="222">
        <f t="shared" si="143"/>
        <v>3.8461538461538464E-2</v>
      </c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</row>
    <row r="901" spans="1:32" s="20" customFormat="1" x14ac:dyDescent="0.35">
      <c r="A901" s="127" t="s">
        <v>6577</v>
      </c>
      <c r="B901" s="21" t="s">
        <v>6578</v>
      </c>
      <c r="C901" s="21">
        <v>6</v>
      </c>
      <c r="D901" s="20">
        <v>0.7</v>
      </c>
      <c r="E901" s="135">
        <v>35</v>
      </c>
      <c r="F901" s="106">
        <v>12</v>
      </c>
      <c r="G901" s="22" t="s">
        <v>14144</v>
      </c>
      <c r="H901" s="106">
        <f t="shared" si="131"/>
        <v>19.650000000000002</v>
      </c>
      <c r="I901" s="106">
        <f t="shared" si="132"/>
        <v>18.05</v>
      </c>
      <c r="J901" s="107">
        <f t="shared" si="133"/>
        <v>17.7</v>
      </c>
      <c r="L901" s="186">
        <f t="shared" si="139"/>
        <v>19.95</v>
      </c>
      <c r="M901" s="186">
        <f t="shared" si="140"/>
        <v>18.5</v>
      </c>
      <c r="N901" s="186">
        <f t="shared" si="141"/>
        <v>17.95</v>
      </c>
      <c r="O901"/>
      <c r="P901"/>
      <c r="Q901" s="133">
        <f t="shared" si="142"/>
        <v>0.29999999999999716</v>
      </c>
      <c r="R901" s="222">
        <f t="shared" si="143"/>
        <v>1.5267175572518938E-2</v>
      </c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</row>
    <row r="902" spans="1:32" s="20" customFormat="1" x14ac:dyDescent="0.35">
      <c r="A902" s="127" t="s">
        <v>6581</v>
      </c>
      <c r="B902" s="21" t="s">
        <v>6582</v>
      </c>
      <c r="C902" s="21">
        <v>6</v>
      </c>
      <c r="D902" s="20">
        <v>0.7</v>
      </c>
      <c r="E902" s="135">
        <v>45</v>
      </c>
      <c r="F902" s="106">
        <v>25.5</v>
      </c>
      <c r="G902" s="22" t="s">
        <v>14144</v>
      </c>
      <c r="H902" s="106">
        <f t="shared" si="131"/>
        <v>37</v>
      </c>
      <c r="I902" s="106">
        <f t="shared" si="132"/>
        <v>33.950000000000003</v>
      </c>
      <c r="J902" s="107">
        <f t="shared" si="133"/>
        <v>33.35</v>
      </c>
      <c r="L902" s="186">
        <f t="shared" si="139"/>
        <v>37.5</v>
      </c>
      <c r="M902" s="186">
        <f t="shared" si="140"/>
        <v>33.950000000000003</v>
      </c>
      <c r="N902" s="186">
        <f t="shared" si="141"/>
        <v>33.5</v>
      </c>
      <c r="O902"/>
      <c r="P902"/>
      <c r="Q902" s="133">
        <f t="shared" si="142"/>
        <v>0.5</v>
      </c>
      <c r="R902" s="222">
        <f t="shared" si="143"/>
        <v>1.3513513513513514E-2</v>
      </c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</row>
    <row r="903" spans="1:32" s="20" customFormat="1" x14ac:dyDescent="0.35">
      <c r="A903" s="127" t="s">
        <v>14361</v>
      </c>
      <c r="B903" s="21" t="s">
        <v>14362</v>
      </c>
      <c r="C903" s="21">
        <v>6</v>
      </c>
      <c r="D903" s="20">
        <v>0.7</v>
      </c>
      <c r="E903" s="135">
        <v>40</v>
      </c>
      <c r="F903" s="106">
        <v>17.5</v>
      </c>
      <c r="G903" s="22" t="s">
        <v>14146</v>
      </c>
      <c r="H903" s="106">
        <f t="shared" si="131"/>
        <v>26.8</v>
      </c>
      <c r="I903" s="106">
        <f t="shared" si="132"/>
        <v>24.6</v>
      </c>
      <c r="J903" s="107">
        <f t="shared" si="133"/>
        <v>24.150000000000002</v>
      </c>
      <c r="L903" s="186">
        <f t="shared" si="139"/>
        <v>26.95</v>
      </c>
      <c r="M903" s="186">
        <f t="shared" si="140"/>
        <v>24.95</v>
      </c>
      <c r="N903" s="186">
        <f t="shared" si="141"/>
        <v>24.5</v>
      </c>
      <c r="O903"/>
      <c r="P903"/>
      <c r="Q903" s="133">
        <f t="shared" si="142"/>
        <v>0.14999999999999858</v>
      </c>
      <c r="R903" s="222">
        <f t="shared" si="143"/>
        <v>5.5970149253730811E-3</v>
      </c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</row>
    <row r="904" spans="1:32" s="20" customFormat="1" x14ac:dyDescent="0.35">
      <c r="A904" s="127" t="s">
        <v>6585</v>
      </c>
      <c r="B904" s="21" t="s">
        <v>6586</v>
      </c>
      <c r="C904" s="21">
        <v>6</v>
      </c>
      <c r="D904" s="20">
        <v>0.7</v>
      </c>
      <c r="E904" s="135">
        <v>41.3</v>
      </c>
      <c r="F904" s="106">
        <v>8.5</v>
      </c>
      <c r="G904" s="22" t="s">
        <v>14146</v>
      </c>
      <c r="H904" s="106">
        <f t="shared" si="131"/>
        <v>15.950000000000001</v>
      </c>
      <c r="I904" s="106">
        <f t="shared" si="132"/>
        <v>14.65</v>
      </c>
      <c r="J904" s="107">
        <f t="shared" si="133"/>
        <v>14.350000000000001</v>
      </c>
      <c r="L904" s="186">
        <f t="shared" si="139"/>
        <v>15.95</v>
      </c>
      <c r="M904" s="186">
        <f t="shared" si="140"/>
        <v>14.95</v>
      </c>
      <c r="N904" s="186">
        <f t="shared" si="141"/>
        <v>14.5</v>
      </c>
      <c r="O904"/>
      <c r="P904"/>
      <c r="Q904" s="133">
        <f t="shared" si="142"/>
        <v>0</v>
      </c>
      <c r="R904" s="222">
        <f t="shared" si="143"/>
        <v>0</v>
      </c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</row>
    <row r="905" spans="1:32" s="20" customFormat="1" x14ac:dyDescent="0.35">
      <c r="A905" s="127" t="s">
        <v>6589</v>
      </c>
      <c r="B905" s="21" t="s">
        <v>6590</v>
      </c>
      <c r="C905" s="21">
        <v>6</v>
      </c>
      <c r="D905" s="20">
        <v>0.7</v>
      </c>
      <c r="E905" s="135">
        <v>40</v>
      </c>
      <c r="F905" s="106">
        <v>10</v>
      </c>
      <c r="G905" s="22" t="s">
        <v>14164</v>
      </c>
      <c r="H905" s="106">
        <f t="shared" si="131"/>
        <v>17.650000000000002</v>
      </c>
      <c r="I905" s="106">
        <f t="shared" si="132"/>
        <v>16.2</v>
      </c>
      <c r="J905" s="107">
        <f t="shared" si="133"/>
        <v>15.9</v>
      </c>
      <c r="L905" s="186">
        <f t="shared" si="139"/>
        <v>17.95</v>
      </c>
      <c r="M905" s="186">
        <f t="shared" si="140"/>
        <v>16.5</v>
      </c>
      <c r="N905" s="186">
        <f t="shared" si="141"/>
        <v>15.95</v>
      </c>
      <c r="O905"/>
      <c r="P905"/>
      <c r="Q905" s="133">
        <f t="shared" si="142"/>
        <v>0.29999999999999716</v>
      </c>
      <c r="R905" s="222">
        <f t="shared" si="143"/>
        <v>1.6997167138810037E-2</v>
      </c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</row>
    <row r="906" spans="1:32" s="20" customFormat="1" x14ac:dyDescent="0.35">
      <c r="A906" s="127" t="s">
        <v>6605</v>
      </c>
      <c r="B906" s="21" t="s">
        <v>6606</v>
      </c>
      <c r="C906" s="21">
        <v>12</v>
      </c>
      <c r="D906" s="20">
        <v>1</v>
      </c>
      <c r="E906" s="135">
        <v>40</v>
      </c>
      <c r="F906" s="106">
        <v>6.35</v>
      </c>
      <c r="G906" s="22" t="s">
        <v>14158</v>
      </c>
      <c r="H906" s="106">
        <f t="shared" si="131"/>
        <v>14.700000000000001</v>
      </c>
      <c r="I906" s="106">
        <f t="shared" si="132"/>
        <v>13.5</v>
      </c>
      <c r="J906" s="107">
        <f t="shared" si="133"/>
        <v>13.25</v>
      </c>
      <c r="L906" s="186">
        <f t="shared" si="139"/>
        <v>14.95</v>
      </c>
      <c r="M906" s="186">
        <f t="shared" si="140"/>
        <v>13.95</v>
      </c>
      <c r="N906" s="186">
        <f t="shared" si="141"/>
        <v>13.5</v>
      </c>
      <c r="O906"/>
      <c r="P906"/>
      <c r="Q906" s="133">
        <f t="shared" si="142"/>
        <v>0.24999999999999822</v>
      </c>
      <c r="R906" s="222">
        <f t="shared" si="143"/>
        <v>1.7006802721088312E-2</v>
      </c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</row>
    <row r="907" spans="1:32" s="20" customFormat="1" x14ac:dyDescent="0.35">
      <c r="A907" s="127" t="s">
        <v>6613</v>
      </c>
      <c r="B907" s="21" t="s">
        <v>6614</v>
      </c>
      <c r="C907" s="21">
        <v>6</v>
      </c>
      <c r="D907" s="20">
        <v>0.7</v>
      </c>
      <c r="E907" s="135">
        <v>50</v>
      </c>
      <c r="F907" s="106">
        <v>49</v>
      </c>
      <c r="G907" s="22" t="s">
        <v>14158</v>
      </c>
      <c r="H907" s="106">
        <f t="shared" si="131"/>
        <v>66.100000000000009</v>
      </c>
      <c r="I907" s="106">
        <f t="shared" si="132"/>
        <v>60.7</v>
      </c>
      <c r="J907" s="107">
        <f t="shared" si="133"/>
        <v>59.6</v>
      </c>
      <c r="L907" s="186">
        <f t="shared" si="139"/>
        <v>66.5</v>
      </c>
      <c r="M907" s="186">
        <f t="shared" si="140"/>
        <v>60.95</v>
      </c>
      <c r="N907" s="186">
        <f t="shared" si="141"/>
        <v>59.95</v>
      </c>
      <c r="O907"/>
      <c r="P907"/>
      <c r="Q907" s="133">
        <f t="shared" si="142"/>
        <v>0.39999999999999147</v>
      </c>
      <c r="R907" s="222">
        <f t="shared" si="143"/>
        <v>6.0514372163387505E-3</v>
      </c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</row>
    <row r="908" spans="1:32" s="20" customFormat="1" x14ac:dyDescent="0.35">
      <c r="A908" s="127" t="s">
        <v>6621</v>
      </c>
      <c r="B908" s="21" t="s">
        <v>6622</v>
      </c>
      <c r="C908" s="21">
        <v>6</v>
      </c>
      <c r="D908" s="20">
        <v>0.7</v>
      </c>
      <c r="E908" s="135">
        <v>43</v>
      </c>
      <c r="F908" s="106">
        <v>40.5</v>
      </c>
      <c r="G908" s="22" t="s">
        <v>14158</v>
      </c>
      <c r="H908" s="106">
        <f t="shared" ref="H908:H971" si="144">IF(B908="","",CEILING((F908+(10.3552*D908*E908)/100+1.5+0.05)*1.22,0.05))</f>
        <v>55.150000000000006</v>
      </c>
      <c r="I908" s="106">
        <f t="shared" ref="I908:I971" si="145">IF(B908="","",CEILING((F908+(10.3552*D908*E908)/100+1.5+0.05)*1.12,0.05))</f>
        <v>50.6</v>
      </c>
      <c r="J908" s="107">
        <f t="shared" ref="J908:J971" si="146">IF(B908="","",CEILING((F908+(10.3552*D908*E908)/100+1.5+0.05)*1.1,0.05))</f>
        <v>49.7</v>
      </c>
      <c r="L908" s="186">
        <f t="shared" si="139"/>
        <v>55.5</v>
      </c>
      <c r="M908" s="186">
        <f t="shared" si="140"/>
        <v>50.95</v>
      </c>
      <c r="N908" s="186">
        <f t="shared" si="141"/>
        <v>49.95</v>
      </c>
      <c r="O908"/>
      <c r="P908"/>
      <c r="Q908" s="133">
        <f t="shared" si="142"/>
        <v>0.34999999999999432</v>
      </c>
      <c r="R908" s="222">
        <f t="shared" si="143"/>
        <v>6.3463281958294517E-3</v>
      </c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</row>
    <row r="909" spans="1:32" s="20" customFormat="1" x14ac:dyDescent="0.35">
      <c r="A909" s="127" t="s">
        <v>6633</v>
      </c>
      <c r="B909" s="21" t="s">
        <v>6634</v>
      </c>
      <c r="C909" s="21">
        <v>6</v>
      </c>
      <c r="D909" s="20">
        <v>0.7</v>
      </c>
      <c r="E909" s="135">
        <v>24</v>
      </c>
      <c r="F909" s="106">
        <v>8.75</v>
      </c>
      <c r="G909" s="22" t="s">
        <v>14153</v>
      </c>
      <c r="H909" s="106">
        <f t="shared" si="144"/>
        <v>14.700000000000001</v>
      </c>
      <c r="I909" s="106">
        <f t="shared" si="145"/>
        <v>13.5</v>
      </c>
      <c r="J909" s="107">
        <f t="shared" si="146"/>
        <v>13.25</v>
      </c>
      <c r="L909" s="186">
        <f t="shared" si="139"/>
        <v>14.95</v>
      </c>
      <c r="M909" s="186">
        <f t="shared" si="140"/>
        <v>13.95</v>
      </c>
      <c r="N909" s="186">
        <f t="shared" si="141"/>
        <v>13.5</v>
      </c>
      <c r="O909"/>
      <c r="P909"/>
      <c r="Q909" s="133">
        <f t="shared" si="142"/>
        <v>0.24999999999999822</v>
      </c>
      <c r="R909" s="222">
        <f t="shared" si="143"/>
        <v>1.7006802721088312E-2</v>
      </c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</row>
    <row r="910" spans="1:32" s="20" customFormat="1" x14ac:dyDescent="0.35">
      <c r="A910" s="127" t="s">
        <v>6644</v>
      </c>
      <c r="B910" s="21" t="s">
        <v>6645</v>
      </c>
      <c r="C910" s="21">
        <v>12</v>
      </c>
      <c r="D910" s="20">
        <v>1</v>
      </c>
      <c r="E910" s="135">
        <v>43.4</v>
      </c>
      <c r="F910" s="106">
        <v>27.1</v>
      </c>
      <c r="G910" s="22" t="s">
        <v>14146</v>
      </c>
      <c r="H910" s="106">
        <f t="shared" si="144"/>
        <v>40.450000000000003</v>
      </c>
      <c r="I910" s="106">
        <f t="shared" si="145"/>
        <v>37.15</v>
      </c>
      <c r="J910" s="107">
        <f t="shared" si="146"/>
        <v>36.5</v>
      </c>
      <c r="L910" s="186">
        <f t="shared" si="139"/>
        <v>40.5</v>
      </c>
      <c r="M910" s="186">
        <f t="shared" si="140"/>
        <v>37.5</v>
      </c>
      <c r="N910" s="186">
        <f t="shared" si="141"/>
        <v>36.950000000000003</v>
      </c>
      <c r="O910"/>
      <c r="P910"/>
      <c r="Q910" s="133">
        <f t="shared" si="142"/>
        <v>4.9999999999997158E-2</v>
      </c>
      <c r="R910" s="222">
        <f t="shared" si="143"/>
        <v>1.2360939431396083E-3</v>
      </c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</row>
    <row r="911" spans="1:32" s="20" customFormat="1" x14ac:dyDescent="0.35">
      <c r="A911" s="127" t="s">
        <v>6648</v>
      </c>
      <c r="B911" s="21" t="s">
        <v>6649</v>
      </c>
      <c r="C911" s="21">
        <v>6</v>
      </c>
      <c r="D911" s="20">
        <v>0.7</v>
      </c>
      <c r="E911" s="135">
        <v>43.4</v>
      </c>
      <c r="F911" s="106">
        <v>19</v>
      </c>
      <c r="G911" s="22" t="s">
        <v>14146</v>
      </c>
      <c r="H911" s="106">
        <f t="shared" si="144"/>
        <v>28.950000000000003</v>
      </c>
      <c r="I911" s="106">
        <f t="shared" si="145"/>
        <v>26.55</v>
      </c>
      <c r="J911" s="107">
        <f t="shared" si="146"/>
        <v>26.1</v>
      </c>
      <c r="L911" s="186">
        <f t="shared" si="139"/>
        <v>28.95</v>
      </c>
      <c r="M911" s="186">
        <f t="shared" si="140"/>
        <v>26.95</v>
      </c>
      <c r="N911" s="186">
        <f t="shared" si="141"/>
        <v>26.5</v>
      </c>
      <c r="O911"/>
      <c r="P911"/>
      <c r="Q911" s="133">
        <f t="shared" si="142"/>
        <v>0</v>
      </c>
      <c r="R911" s="222">
        <f t="shared" si="143"/>
        <v>0</v>
      </c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</row>
    <row r="912" spans="1:32" s="20" customFormat="1" x14ac:dyDescent="0.35">
      <c r="A912" s="127" t="s">
        <v>6669</v>
      </c>
      <c r="B912" s="21" t="s">
        <v>6670</v>
      </c>
      <c r="C912" s="21">
        <v>6</v>
      </c>
      <c r="D912" s="20">
        <v>0.7</v>
      </c>
      <c r="E912" s="135">
        <v>43.4</v>
      </c>
      <c r="F912" s="106">
        <v>24.5</v>
      </c>
      <c r="G912" s="22" t="s">
        <v>14146</v>
      </c>
      <c r="H912" s="106">
        <f t="shared" si="144"/>
        <v>35.65</v>
      </c>
      <c r="I912" s="106">
        <f t="shared" si="145"/>
        <v>32.700000000000003</v>
      </c>
      <c r="J912" s="107">
        <f t="shared" si="146"/>
        <v>32.15</v>
      </c>
      <c r="L912" s="186">
        <f t="shared" si="139"/>
        <v>35.950000000000003</v>
      </c>
      <c r="M912" s="186">
        <f t="shared" si="140"/>
        <v>32.950000000000003</v>
      </c>
      <c r="N912" s="186">
        <f t="shared" si="141"/>
        <v>32.5</v>
      </c>
      <c r="O912"/>
      <c r="P912"/>
      <c r="Q912" s="133">
        <f t="shared" si="142"/>
        <v>0.30000000000000426</v>
      </c>
      <c r="R912" s="222">
        <f t="shared" si="143"/>
        <v>8.4151472650772583E-3</v>
      </c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</row>
    <row r="913" spans="1:32" s="20" customFormat="1" x14ac:dyDescent="0.35">
      <c r="A913" s="127" t="s">
        <v>6673</v>
      </c>
      <c r="B913" s="21" t="s">
        <v>6674</v>
      </c>
      <c r="C913" s="21">
        <v>6</v>
      </c>
      <c r="D913" s="20">
        <v>0.7</v>
      </c>
      <c r="E913" s="135">
        <v>43.4</v>
      </c>
      <c r="F913" s="106">
        <v>20.95</v>
      </c>
      <c r="G913" s="22" t="s">
        <v>14146</v>
      </c>
      <c r="H913" s="106">
        <f t="shared" si="144"/>
        <v>31.3</v>
      </c>
      <c r="I913" s="106">
        <f t="shared" si="145"/>
        <v>28.75</v>
      </c>
      <c r="J913" s="107">
        <f t="shared" si="146"/>
        <v>28.25</v>
      </c>
      <c r="L913" s="186">
        <f t="shared" si="139"/>
        <v>31.5</v>
      </c>
      <c r="M913" s="186">
        <f t="shared" si="140"/>
        <v>28.95</v>
      </c>
      <c r="N913" s="186">
        <f t="shared" si="141"/>
        <v>28.5</v>
      </c>
      <c r="O913"/>
      <c r="P913"/>
      <c r="Q913" s="133">
        <f t="shared" si="142"/>
        <v>0.19999999999999929</v>
      </c>
      <c r="R913" s="222">
        <f t="shared" si="143"/>
        <v>6.3897763578274532E-3</v>
      </c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</row>
    <row r="914" spans="1:32" s="20" customFormat="1" x14ac:dyDescent="0.35">
      <c r="A914" s="127" t="s">
        <v>6677</v>
      </c>
      <c r="B914" s="21" t="s">
        <v>6678</v>
      </c>
      <c r="C914" s="21">
        <v>6</v>
      </c>
      <c r="D914" s="20">
        <v>0.7</v>
      </c>
      <c r="E914" s="135">
        <v>43.4</v>
      </c>
      <c r="F914" s="106">
        <v>20</v>
      </c>
      <c r="G914" s="22" t="s">
        <v>14146</v>
      </c>
      <c r="H914" s="106">
        <f t="shared" si="144"/>
        <v>30.150000000000002</v>
      </c>
      <c r="I914" s="106">
        <f t="shared" si="145"/>
        <v>27.700000000000003</v>
      </c>
      <c r="J914" s="107">
        <f t="shared" si="146"/>
        <v>27.200000000000003</v>
      </c>
      <c r="L914" s="186">
        <f t="shared" si="139"/>
        <v>30.5</v>
      </c>
      <c r="M914" s="186">
        <f t="shared" si="140"/>
        <v>27.95</v>
      </c>
      <c r="N914" s="186">
        <f t="shared" si="141"/>
        <v>27.5</v>
      </c>
      <c r="O914"/>
      <c r="P914"/>
      <c r="Q914" s="133">
        <f t="shared" si="142"/>
        <v>0.34999999999999787</v>
      </c>
      <c r="R914" s="222">
        <f t="shared" si="143"/>
        <v>1.1608623548921984E-2</v>
      </c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</row>
    <row r="915" spans="1:32" s="20" customFormat="1" x14ac:dyDescent="0.35">
      <c r="A915" s="127" t="s">
        <v>6713</v>
      </c>
      <c r="B915" s="21" t="s">
        <v>6702</v>
      </c>
      <c r="C915" s="21">
        <v>6</v>
      </c>
      <c r="D915" s="20">
        <v>0.7</v>
      </c>
      <c r="E915" s="135">
        <v>40</v>
      </c>
      <c r="F915" s="106">
        <v>22.9</v>
      </c>
      <c r="G915" s="22" t="s">
        <v>14157</v>
      </c>
      <c r="H915" s="106">
        <f t="shared" si="144"/>
        <v>33.4</v>
      </c>
      <c r="I915" s="106">
        <f t="shared" si="145"/>
        <v>30.650000000000002</v>
      </c>
      <c r="J915" s="107">
        <f t="shared" si="146"/>
        <v>30.1</v>
      </c>
      <c r="L915" s="186">
        <f t="shared" si="139"/>
        <v>33.5</v>
      </c>
      <c r="M915" s="186">
        <f t="shared" si="140"/>
        <v>30.95</v>
      </c>
      <c r="N915" s="186">
        <f t="shared" si="141"/>
        <v>30.5</v>
      </c>
      <c r="O915"/>
      <c r="P915"/>
      <c r="Q915" s="133">
        <f t="shared" si="142"/>
        <v>0.10000000000000142</v>
      </c>
      <c r="R915" s="222">
        <f t="shared" si="143"/>
        <v>2.9940119760479469E-3</v>
      </c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</row>
    <row r="916" spans="1:32" s="20" customFormat="1" x14ac:dyDescent="0.35">
      <c r="A916" s="127" t="s">
        <v>14467</v>
      </c>
      <c r="B916" s="21" t="s">
        <v>6721</v>
      </c>
      <c r="C916" s="21">
        <v>12</v>
      </c>
      <c r="D916" s="20">
        <v>0.7</v>
      </c>
      <c r="E916" s="135">
        <v>40</v>
      </c>
      <c r="F916" s="106">
        <v>23</v>
      </c>
      <c r="G916" s="22" t="s">
        <v>14157</v>
      </c>
      <c r="H916" s="106">
        <f t="shared" si="144"/>
        <v>33.5</v>
      </c>
      <c r="I916" s="106">
        <f t="shared" si="145"/>
        <v>30.75</v>
      </c>
      <c r="J916" s="107">
        <f t="shared" si="146"/>
        <v>30.200000000000003</v>
      </c>
      <c r="L916" s="186">
        <f t="shared" si="139"/>
        <v>33.950000000000003</v>
      </c>
      <c r="M916" s="186">
        <f t="shared" si="140"/>
        <v>30.95</v>
      </c>
      <c r="N916" s="186">
        <f t="shared" si="141"/>
        <v>30.5</v>
      </c>
      <c r="O916"/>
      <c r="P916"/>
      <c r="Q916" s="133">
        <f t="shared" si="142"/>
        <v>0.45000000000000284</v>
      </c>
      <c r="R916" s="222">
        <f t="shared" si="143"/>
        <v>1.3432835820895607E-2</v>
      </c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</row>
    <row r="917" spans="1:32" s="20" customFormat="1" x14ac:dyDescent="0.35">
      <c r="A917" s="127" t="s">
        <v>6718</v>
      </c>
      <c r="B917" s="21" t="s">
        <v>23285</v>
      </c>
      <c r="C917" s="21">
        <v>6</v>
      </c>
      <c r="D917" s="20">
        <v>1.5</v>
      </c>
      <c r="E917" s="135">
        <v>40</v>
      </c>
      <c r="F917" s="106">
        <v>58.5</v>
      </c>
      <c r="G917" s="22" t="s">
        <v>14157</v>
      </c>
      <c r="H917" s="106">
        <f t="shared" si="144"/>
        <v>80.850000000000009</v>
      </c>
      <c r="I917" s="106">
        <f t="shared" si="145"/>
        <v>74.25</v>
      </c>
      <c r="J917" s="107">
        <f t="shared" si="146"/>
        <v>72.900000000000006</v>
      </c>
      <c r="L917" s="186">
        <f t="shared" si="139"/>
        <v>80.95</v>
      </c>
      <c r="M917" s="186">
        <f t="shared" si="140"/>
        <v>74.5</v>
      </c>
      <c r="N917" s="186">
        <f t="shared" si="141"/>
        <v>72.95</v>
      </c>
      <c r="O917"/>
      <c r="P917"/>
      <c r="Q917" s="133">
        <f t="shared" si="142"/>
        <v>9.9999999999994316E-2</v>
      </c>
      <c r="R917" s="222">
        <f t="shared" si="143"/>
        <v>1.2368583797154522E-3</v>
      </c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</row>
    <row r="918" spans="1:32" s="20" customFormat="1" x14ac:dyDescent="0.35">
      <c r="A918" s="127" t="s">
        <v>6725</v>
      </c>
      <c r="B918" s="21" t="s">
        <v>6726</v>
      </c>
      <c r="C918" s="21">
        <v>6</v>
      </c>
      <c r="D918" s="20">
        <v>0.7</v>
      </c>
      <c r="E918" s="135">
        <v>40</v>
      </c>
      <c r="F918" s="106">
        <v>27.25</v>
      </c>
      <c r="G918" s="22" t="s">
        <v>14157</v>
      </c>
      <c r="H918" s="106">
        <f t="shared" si="144"/>
        <v>38.700000000000003</v>
      </c>
      <c r="I918" s="106">
        <f t="shared" si="145"/>
        <v>35.550000000000004</v>
      </c>
      <c r="J918" s="107">
        <f t="shared" si="146"/>
        <v>34.9</v>
      </c>
      <c r="L918" s="186">
        <f t="shared" si="139"/>
        <v>38.950000000000003</v>
      </c>
      <c r="M918" s="186">
        <f t="shared" si="140"/>
        <v>35.950000000000003</v>
      </c>
      <c r="N918" s="186">
        <f t="shared" si="141"/>
        <v>34.950000000000003</v>
      </c>
      <c r="O918"/>
      <c r="P918"/>
      <c r="Q918" s="133">
        <f t="shared" si="142"/>
        <v>0.25</v>
      </c>
      <c r="R918" s="222">
        <f t="shared" si="143"/>
        <v>6.4599483204134363E-3</v>
      </c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</row>
    <row r="919" spans="1:32" s="20" customFormat="1" x14ac:dyDescent="0.35">
      <c r="A919" s="127" t="s">
        <v>14363</v>
      </c>
      <c r="B919" s="21" t="s">
        <v>14364</v>
      </c>
      <c r="C919" s="21">
        <v>6</v>
      </c>
      <c r="D919" s="20">
        <v>0.7</v>
      </c>
      <c r="E919" s="135">
        <v>40</v>
      </c>
      <c r="F919" s="106">
        <v>41</v>
      </c>
      <c r="G919" s="22" t="s">
        <v>14157</v>
      </c>
      <c r="H919" s="106">
        <f t="shared" si="144"/>
        <v>55.45</v>
      </c>
      <c r="I919" s="106">
        <f t="shared" si="145"/>
        <v>50.95</v>
      </c>
      <c r="J919" s="107">
        <f t="shared" si="146"/>
        <v>50</v>
      </c>
      <c r="L919" s="186">
        <f t="shared" si="139"/>
        <v>55.5</v>
      </c>
      <c r="M919" s="186">
        <f t="shared" si="140"/>
        <v>50.95</v>
      </c>
      <c r="N919" s="186">
        <f t="shared" si="141"/>
        <v>50.5</v>
      </c>
      <c r="O919"/>
      <c r="P919"/>
      <c r="Q919" s="133">
        <f t="shared" si="142"/>
        <v>4.9999999999997158E-2</v>
      </c>
      <c r="R919" s="222">
        <f t="shared" si="143"/>
        <v>9.0171325518479989E-4</v>
      </c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</row>
    <row r="920" spans="1:32" s="20" customFormat="1" x14ac:dyDescent="0.35">
      <c r="A920" s="127" t="s">
        <v>14468</v>
      </c>
      <c r="B920" s="21" t="s">
        <v>14469</v>
      </c>
      <c r="C920" s="21">
        <v>12</v>
      </c>
      <c r="D920" s="20">
        <v>1</v>
      </c>
      <c r="E920" s="135">
        <v>40</v>
      </c>
      <c r="F920" s="106">
        <v>52.5</v>
      </c>
      <c r="G920" s="22" t="s">
        <v>14157</v>
      </c>
      <c r="H920" s="106">
        <f t="shared" si="144"/>
        <v>71</v>
      </c>
      <c r="I920" s="106">
        <f t="shared" si="145"/>
        <v>65.2</v>
      </c>
      <c r="J920" s="107">
        <f t="shared" si="146"/>
        <v>64.05</v>
      </c>
      <c r="L920" s="186">
        <f t="shared" si="139"/>
        <v>71.5</v>
      </c>
      <c r="M920" s="186">
        <f t="shared" si="140"/>
        <v>65.5</v>
      </c>
      <c r="N920" s="186">
        <f t="shared" si="141"/>
        <v>64.5</v>
      </c>
      <c r="O920"/>
      <c r="P920"/>
      <c r="Q920" s="133">
        <f t="shared" si="142"/>
        <v>0.5</v>
      </c>
      <c r="R920" s="222">
        <f t="shared" si="143"/>
        <v>7.0422535211267607E-3</v>
      </c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</row>
    <row r="921" spans="1:32" s="20" customFormat="1" x14ac:dyDescent="0.35">
      <c r="A921" s="127" t="s">
        <v>6734</v>
      </c>
      <c r="B921" s="21" t="s">
        <v>6730</v>
      </c>
      <c r="C921" s="21">
        <v>6</v>
      </c>
      <c r="D921" s="20">
        <v>1</v>
      </c>
      <c r="E921" s="135">
        <v>40</v>
      </c>
      <c r="F921" s="106">
        <v>195</v>
      </c>
      <c r="G921" s="22" t="s">
        <v>14157</v>
      </c>
      <c r="H921" s="106">
        <f t="shared" si="144"/>
        <v>244.85000000000002</v>
      </c>
      <c r="I921" s="106">
        <f t="shared" si="145"/>
        <v>224.8</v>
      </c>
      <c r="J921" s="107">
        <f t="shared" si="146"/>
        <v>220.8</v>
      </c>
      <c r="L921" s="186">
        <f t="shared" si="139"/>
        <v>244.95</v>
      </c>
      <c r="M921" s="186">
        <f t="shared" si="140"/>
        <v>224.95</v>
      </c>
      <c r="N921" s="186">
        <f t="shared" si="141"/>
        <v>220.95</v>
      </c>
      <c r="O921"/>
      <c r="P921"/>
      <c r="Q921" s="133">
        <f t="shared" si="142"/>
        <v>9.9999999999965894E-2</v>
      </c>
      <c r="R921" s="222">
        <f t="shared" si="143"/>
        <v>4.0841331427390599E-4</v>
      </c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</row>
    <row r="922" spans="1:32" s="20" customFormat="1" x14ac:dyDescent="0.35">
      <c r="A922" s="127" t="s">
        <v>6737</v>
      </c>
      <c r="B922" s="21" t="s">
        <v>6738</v>
      </c>
      <c r="C922" s="21">
        <v>6</v>
      </c>
      <c r="D922" s="20">
        <v>0.7</v>
      </c>
      <c r="E922" s="135">
        <v>40</v>
      </c>
      <c r="F922" s="106">
        <v>175</v>
      </c>
      <c r="G922" s="22" t="s">
        <v>14157</v>
      </c>
      <c r="H922" s="106">
        <f t="shared" si="144"/>
        <v>218.95000000000002</v>
      </c>
      <c r="I922" s="106">
        <f t="shared" si="145"/>
        <v>201</v>
      </c>
      <c r="J922" s="107">
        <f t="shared" si="146"/>
        <v>197.4</v>
      </c>
      <c r="L922" s="186">
        <f t="shared" si="139"/>
        <v>218.95</v>
      </c>
      <c r="M922" s="186">
        <f t="shared" si="140"/>
        <v>201.5</v>
      </c>
      <c r="N922" s="186">
        <f t="shared" si="141"/>
        <v>197.5</v>
      </c>
      <c r="O922"/>
      <c r="P922"/>
      <c r="Q922" s="133">
        <f t="shared" si="142"/>
        <v>0</v>
      </c>
      <c r="R922" s="222">
        <f t="shared" si="143"/>
        <v>0</v>
      </c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</row>
    <row r="923" spans="1:32" s="20" customFormat="1" x14ac:dyDescent="0.35">
      <c r="A923" s="127" t="s">
        <v>6745</v>
      </c>
      <c r="B923" s="21" t="s">
        <v>6746</v>
      </c>
      <c r="C923" s="21">
        <v>6</v>
      </c>
      <c r="D923" s="20">
        <v>0.7</v>
      </c>
      <c r="E923" s="135">
        <v>40</v>
      </c>
      <c r="F923" s="106">
        <v>12.5</v>
      </c>
      <c r="G923" s="22" t="s">
        <v>14146</v>
      </c>
      <c r="H923" s="106">
        <f t="shared" si="144"/>
        <v>20.700000000000003</v>
      </c>
      <c r="I923" s="106">
        <f t="shared" si="145"/>
        <v>19</v>
      </c>
      <c r="J923" s="107">
        <f t="shared" si="146"/>
        <v>18.650000000000002</v>
      </c>
      <c r="L923" s="186">
        <f t="shared" si="139"/>
        <v>20.95</v>
      </c>
      <c r="M923" s="186">
        <f t="shared" si="140"/>
        <v>19.5</v>
      </c>
      <c r="N923" s="186">
        <f t="shared" si="141"/>
        <v>18.95</v>
      </c>
      <c r="O923"/>
      <c r="P923"/>
      <c r="Q923" s="133">
        <f t="shared" si="142"/>
        <v>0.24999999999999645</v>
      </c>
      <c r="R923" s="222">
        <f t="shared" si="143"/>
        <v>1.2077294685990165E-2</v>
      </c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</row>
    <row r="924" spans="1:32" s="20" customFormat="1" x14ac:dyDescent="0.35">
      <c r="A924" s="127" t="s">
        <v>6750</v>
      </c>
      <c r="B924" s="21" t="s">
        <v>6751</v>
      </c>
      <c r="C924" s="21">
        <v>6</v>
      </c>
      <c r="D924" s="20">
        <v>0.5</v>
      </c>
      <c r="E924" s="135">
        <v>43</v>
      </c>
      <c r="F924" s="106">
        <v>23.9</v>
      </c>
      <c r="G924" s="22" t="s">
        <v>14146</v>
      </c>
      <c r="H924" s="106">
        <f t="shared" si="144"/>
        <v>33.800000000000004</v>
      </c>
      <c r="I924" s="106">
        <f t="shared" si="145"/>
        <v>31</v>
      </c>
      <c r="J924" s="107">
        <f t="shared" si="146"/>
        <v>30.450000000000003</v>
      </c>
      <c r="L924" s="186">
        <f t="shared" si="139"/>
        <v>33.950000000000003</v>
      </c>
      <c r="M924" s="186">
        <f t="shared" si="140"/>
        <v>31.5</v>
      </c>
      <c r="N924" s="186">
        <f t="shared" si="141"/>
        <v>30.5</v>
      </c>
      <c r="O924"/>
      <c r="P924"/>
      <c r="Q924" s="133">
        <f t="shared" si="142"/>
        <v>0.14999999999999858</v>
      </c>
      <c r="R924" s="222">
        <f t="shared" si="143"/>
        <v>4.4378698224851647E-3</v>
      </c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</row>
    <row r="925" spans="1:32" s="20" customFormat="1" x14ac:dyDescent="0.35">
      <c r="A925" s="127" t="s">
        <v>6754</v>
      </c>
      <c r="B925" s="21" t="s">
        <v>6755</v>
      </c>
      <c r="C925" s="21">
        <v>6</v>
      </c>
      <c r="D925" s="20">
        <v>0.7</v>
      </c>
      <c r="E925" s="135">
        <v>40</v>
      </c>
      <c r="F925" s="106">
        <v>24.5</v>
      </c>
      <c r="G925" s="22" t="s">
        <v>14140</v>
      </c>
      <c r="H925" s="106">
        <f t="shared" si="144"/>
        <v>35.35</v>
      </c>
      <c r="I925" s="106">
        <f t="shared" si="145"/>
        <v>32.450000000000003</v>
      </c>
      <c r="J925" s="107">
        <f t="shared" si="146"/>
        <v>31.85</v>
      </c>
      <c r="L925" s="186">
        <f t="shared" si="139"/>
        <v>35.5</v>
      </c>
      <c r="M925" s="186">
        <f t="shared" si="140"/>
        <v>32.5</v>
      </c>
      <c r="N925" s="186">
        <f t="shared" si="141"/>
        <v>31.95</v>
      </c>
      <c r="O925"/>
      <c r="P925"/>
      <c r="Q925" s="133">
        <f t="shared" si="142"/>
        <v>0.14999999999999858</v>
      </c>
      <c r="R925" s="222">
        <f t="shared" si="143"/>
        <v>4.2432814710042033E-3</v>
      </c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</row>
    <row r="926" spans="1:32" s="20" customFormat="1" x14ac:dyDescent="0.35">
      <c r="A926" s="127" t="s">
        <v>6758</v>
      </c>
      <c r="B926" s="21" t="s">
        <v>6759</v>
      </c>
      <c r="C926" s="21">
        <v>6</v>
      </c>
      <c r="D926" s="20">
        <v>0.7</v>
      </c>
      <c r="E926" s="135">
        <v>40</v>
      </c>
      <c r="F926" s="106">
        <v>28.5</v>
      </c>
      <c r="G926" s="22" t="s">
        <v>14140</v>
      </c>
      <c r="H926" s="106">
        <f t="shared" si="144"/>
        <v>40.200000000000003</v>
      </c>
      <c r="I926" s="106">
        <f t="shared" si="145"/>
        <v>36.950000000000003</v>
      </c>
      <c r="J926" s="107">
        <f t="shared" si="146"/>
        <v>36.25</v>
      </c>
      <c r="L926" s="186">
        <f t="shared" si="139"/>
        <v>40.5</v>
      </c>
      <c r="M926" s="186">
        <f t="shared" si="140"/>
        <v>36.950000000000003</v>
      </c>
      <c r="N926" s="186">
        <f t="shared" si="141"/>
        <v>36.5</v>
      </c>
      <c r="O926"/>
      <c r="P926"/>
      <c r="Q926" s="133">
        <f t="shared" si="142"/>
        <v>0.29999999999999716</v>
      </c>
      <c r="R926" s="222">
        <f t="shared" si="143"/>
        <v>7.4626865671641078E-3</v>
      </c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</row>
    <row r="927" spans="1:32" s="20" customFormat="1" x14ac:dyDescent="0.35">
      <c r="A927" s="127" t="s">
        <v>6763</v>
      </c>
      <c r="B927" s="21" t="s">
        <v>6764</v>
      </c>
      <c r="C927" s="21">
        <v>6</v>
      </c>
      <c r="D927" s="20">
        <v>0.7</v>
      </c>
      <c r="E927" s="135">
        <v>40</v>
      </c>
      <c r="F927" s="106">
        <v>21.25</v>
      </c>
      <c r="G927" s="22" t="s">
        <v>14140</v>
      </c>
      <c r="H927" s="106">
        <f t="shared" si="144"/>
        <v>31.400000000000002</v>
      </c>
      <c r="I927" s="106">
        <f t="shared" si="145"/>
        <v>28.8</v>
      </c>
      <c r="J927" s="107">
        <f t="shared" si="146"/>
        <v>28.3</v>
      </c>
      <c r="L927" s="186">
        <f t="shared" si="139"/>
        <v>31.5</v>
      </c>
      <c r="M927" s="186">
        <f t="shared" si="140"/>
        <v>28.95</v>
      </c>
      <c r="N927" s="186">
        <f t="shared" si="141"/>
        <v>28.5</v>
      </c>
      <c r="O927"/>
      <c r="P927"/>
      <c r="Q927" s="133">
        <f t="shared" si="142"/>
        <v>9.9999999999997868E-2</v>
      </c>
      <c r="R927" s="222">
        <f t="shared" si="143"/>
        <v>3.1847133757961104E-3</v>
      </c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</row>
    <row r="928" spans="1:32" s="20" customFormat="1" x14ac:dyDescent="0.35">
      <c r="A928" s="127" t="s">
        <v>6767</v>
      </c>
      <c r="B928" s="21" t="s">
        <v>6768</v>
      </c>
      <c r="C928" s="21">
        <v>6</v>
      </c>
      <c r="D928" s="20">
        <v>0.7</v>
      </c>
      <c r="E928" s="135">
        <v>43</v>
      </c>
      <c r="F928" s="106">
        <v>78.5</v>
      </c>
      <c r="G928" s="22" t="s">
        <v>14150</v>
      </c>
      <c r="H928" s="106">
        <f t="shared" si="144"/>
        <v>101.5</v>
      </c>
      <c r="I928" s="106">
        <f t="shared" si="145"/>
        <v>93.15</v>
      </c>
      <c r="J928" s="107">
        <f t="shared" si="146"/>
        <v>91.5</v>
      </c>
      <c r="L928" s="186">
        <f t="shared" si="139"/>
        <v>101.95</v>
      </c>
      <c r="M928" s="186">
        <f t="shared" si="140"/>
        <v>93.5</v>
      </c>
      <c r="N928" s="186">
        <f t="shared" si="141"/>
        <v>91.95</v>
      </c>
      <c r="O928"/>
      <c r="P928"/>
      <c r="Q928" s="133">
        <f t="shared" si="142"/>
        <v>0.45000000000000284</v>
      </c>
      <c r="R928" s="222">
        <f t="shared" si="143"/>
        <v>4.4334975369458409E-3</v>
      </c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</row>
    <row r="929" spans="1:32" s="20" customFormat="1" x14ac:dyDescent="0.35">
      <c r="A929" s="127" t="s">
        <v>6770</v>
      </c>
      <c r="B929" s="21" t="s">
        <v>6771</v>
      </c>
      <c r="C929" s="21">
        <v>12</v>
      </c>
      <c r="D929" s="20">
        <v>0.7</v>
      </c>
      <c r="E929" s="135">
        <v>43</v>
      </c>
      <c r="F929" s="106">
        <v>82.5</v>
      </c>
      <c r="G929" s="22" t="s">
        <v>14150</v>
      </c>
      <c r="H929" s="106">
        <f t="shared" si="144"/>
        <v>106.35000000000001</v>
      </c>
      <c r="I929" s="106">
        <f t="shared" si="145"/>
        <v>97.65</v>
      </c>
      <c r="J929" s="107">
        <f t="shared" si="146"/>
        <v>95.9</v>
      </c>
      <c r="L929" s="186">
        <f t="shared" si="139"/>
        <v>106.5</v>
      </c>
      <c r="M929" s="186">
        <f t="shared" si="140"/>
        <v>97.95</v>
      </c>
      <c r="N929" s="186">
        <f t="shared" si="141"/>
        <v>95.95</v>
      </c>
      <c r="O929"/>
      <c r="P929"/>
      <c r="Q929" s="133">
        <f t="shared" si="142"/>
        <v>0.14999999999999147</v>
      </c>
      <c r="R929" s="222">
        <f t="shared" si="143"/>
        <v>1.4104372355429381E-3</v>
      </c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</row>
    <row r="930" spans="1:32" s="20" customFormat="1" x14ac:dyDescent="0.35">
      <c r="A930" s="127" t="s">
        <v>6778</v>
      </c>
      <c r="B930" s="21" t="s">
        <v>6779</v>
      </c>
      <c r="C930" s="21">
        <v>6</v>
      </c>
      <c r="D930" s="20">
        <v>0.7</v>
      </c>
      <c r="E930" s="135">
        <v>46</v>
      </c>
      <c r="F930" s="106">
        <v>25.9</v>
      </c>
      <c r="G930" s="22" t="s">
        <v>14158</v>
      </c>
      <c r="H930" s="106">
        <f t="shared" si="144"/>
        <v>37.6</v>
      </c>
      <c r="I930" s="106">
        <f t="shared" si="145"/>
        <v>34.5</v>
      </c>
      <c r="J930" s="107">
        <f t="shared" si="146"/>
        <v>33.9</v>
      </c>
      <c r="L930" s="186">
        <f t="shared" si="139"/>
        <v>37.950000000000003</v>
      </c>
      <c r="M930" s="186">
        <f t="shared" si="140"/>
        <v>34.950000000000003</v>
      </c>
      <c r="N930" s="186">
        <f t="shared" si="141"/>
        <v>33.950000000000003</v>
      </c>
      <c r="O930"/>
      <c r="P930"/>
      <c r="Q930" s="133">
        <f t="shared" si="142"/>
        <v>0.35000000000000142</v>
      </c>
      <c r="R930" s="222">
        <f t="shared" si="143"/>
        <v>9.3085106382979101E-3</v>
      </c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</row>
    <row r="931" spans="1:32" s="20" customFormat="1" x14ac:dyDescent="0.35">
      <c r="A931" s="127" t="s">
        <v>6789</v>
      </c>
      <c r="B931" s="21" t="s">
        <v>6790</v>
      </c>
      <c r="C931" s="21">
        <v>6</v>
      </c>
      <c r="D931" s="20">
        <v>0.7</v>
      </c>
      <c r="E931" s="135">
        <v>40</v>
      </c>
      <c r="F931" s="106">
        <v>39.5</v>
      </c>
      <c r="G931" s="22" t="s">
        <v>14144</v>
      </c>
      <c r="H931" s="106">
        <f t="shared" si="144"/>
        <v>53.650000000000006</v>
      </c>
      <c r="I931" s="106">
        <f t="shared" si="145"/>
        <v>49.25</v>
      </c>
      <c r="J931" s="107">
        <f t="shared" si="146"/>
        <v>48.35</v>
      </c>
      <c r="L931" s="186">
        <f t="shared" si="139"/>
        <v>53.95</v>
      </c>
      <c r="M931" s="186">
        <f t="shared" si="140"/>
        <v>49.5</v>
      </c>
      <c r="N931" s="186">
        <f t="shared" si="141"/>
        <v>48.5</v>
      </c>
      <c r="O931"/>
      <c r="P931"/>
      <c r="Q931" s="133">
        <f t="shared" si="142"/>
        <v>0.29999999999999716</v>
      </c>
      <c r="R931" s="222">
        <f t="shared" si="143"/>
        <v>5.5917986952469176E-3</v>
      </c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</row>
    <row r="932" spans="1:32" s="20" customFormat="1" x14ac:dyDescent="0.35">
      <c r="A932" s="127" t="s">
        <v>6797</v>
      </c>
      <c r="B932" s="21" t="s">
        <v>6798</v>
      </c>
      <c r="C932" s="21">
        <v>6</v>
      </c>
      <c r="D932" s="20">
        <v>0.7</v>
      </c>
      <c r="E932" s="135">
        <v>40</v>
      </c>
      <c r="F932" s="106">
        <v>20.95</v>
      </c>
      <c r="G932" s="22" t="s">
        <v>14145</v>
      </c>
      <c r="H932" s="106">
        <f t="shared" si="144"/>
        <v>31</v>
      </c>
      <c r="I932" s="106">
        <f t="shared" si="145"/>
        <v>28.450000000000003</v>
      </c>
      <c r="J932" s="107">
        <f t="shared" si="146"/>
        <v>27.950000000000003</v>
      </c>
      <c r="L932" s="186">
        <f t="shared" ref="L932:L977" si="147">IF(AND(H932-INT(H932)&gt;=0,H932-INT(H932)&lt;0.5),INT(H932)+0.5,IF(AND(H932-INT(H932)&gt;=0.5,H932-INT(H932)&lt;1),INT(H932)+0.95,H932))</f>
        <v>31.5</v>
      </c>
      <c r="M932" s="186">
        <f t="shared" ref="M932:M977" si="148">IF(AND(I932-INT(I932)&gt;=0,I932-INT(I932)&lt;0.5),INT(I932)+0.5,IF(AND(I932-INT(I932)&gt;=0.5,I932-INT(I932)&lt;1),INT(I932)+0.95,I932))</f>
        <v>28.5</v>
      </c>
      <c r="N932" s="186">
        <f t="shared" ref="N932:N977" si="149">IF(AND(J932-INT(J932)&gt;=0,J932-INT(J932)&lt;0.5),INT(J932)+0.5,IF(AND(J932-INT(J932)&gt;=0.5,J932-INT(J932)&lt;1),INT(J932)+0.95,J932))</f>
        <v>27.95</v>
      </c>
      <c r="O932"/>
      <c r="P932"/>
      <c r="Q932" s="133">
        <f t="shared" ref="Q932:Q977" si="150">L932-H932</f>
        <v>0.5</v>
      </c>
      <c r="R932" s="222">
        <f t="shared" ref="R932:R977" si="151">Q932/H932</f>
        <v>1.6129032258064516E-2</v>
      </c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</row>
    <row r="933" spans="1:32" s="20" customFormat="1" x14ac:dyDescent="0.35">
      <c r="A933" s="127" t="s">
        <v>6801</v>
      </c>
      <c r="B933" s="21" t="s">
        <v>6802</v>
      </c>
      <c r="C933" s="21">
        <v>6</v>
      </c>
      <c r="D933" s="20">
        <v>0.7</v>
      </c>
      <c r="E933" s="135">
        <v>40</v>
      </c>
      <c r="F933" s="106">
        <v>21.95</v>
      </c>
      <c r="G933" s="22" t="s">
        <v>14145</v>
      </c>
      <c r="H933" s="106">
        <f t="shared" si="144"/>
        <v>32.25</v>
      </c>
      <c r="I933" s="106">
        <f t="shared" si="145"/>
        <v>29.6</v>
      </c>
      <c r="J933" s="107">
        <f t="shared" si="146"/>
        <v>29.05</v>
      </c>
      <c r="L933" s="186">
        <f t="shared" si="147"/>
        <v>32.5</v>
      </c>
      <c r="M933" s="186">
        <f t="shared" si="148"/>
        <v>29.95</v>
      </c>
      <c r="N933" s="186">
        <f t="shared" si="149"/>
        <v>29.5</v>
      </c>
      <c r="O933"/>
      <c r="P933"/>
      <c r="Q933" s="133">
        <f t="shared" si="150"/>
        <v>0.25</v>
      </c>
      <c r="R933" s="222">
        <f t="shared" si="151"/>
        <v>7.7519379844961239E-3</v>
      </c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</row>
    <row r="934" spans="1:32" s="20" customFormat="1" x14ac:dyDescent="0.35">
      <c r="A934" s="127" t="s">
        <v>6805</v>
      </c>
      <c r="B934" s="21" t="s">
        <v>6806</v>
      </c>
      <c r="C934" s="21">
        <v>12</v>
      </c>
      <c r="D934" s="20">
        <v>1</v>
      </c>
      <c r="E934" s="135">
        <v>42.3</v>
      </c>
      <c r="F934" s="106">
        <v>37.5</v>
      </c>
      <c r="G934" s="22" t="s">
        <v>14145</v>
      </c>
      <c r="H934" s="106">
        <f t="shared" si="144"/>
        <v>53</v>
      </c>
      <c r="I934" s="106">
        <f t="shared" si="145"/>
        <v>48.650000000000006</v>
      </c>
      <c r="J934" s="107">
        <f t="shared" si="146"/>
        <v>47.800000000000004</v>
      </c>
      <c r="L934" s="186">
        <f t="shared" si="147"/>
        <v>53.5</v>
      </c>
      <c r="M934" s="186">
        <f t="shared" si="148"/>
        <v>48.95</v>
      </c>
      <c r="N934" s="186">
        <f t="shared" si="149"/>
        <v>47.95</v>
      </c>
      <c r="O934"/>
      <c r="P934"/>
      <c r="Q934" s="133">
        <f t="shared" si="150"/>
        <v>0.5</v>
      </c>
      <c r="R934" s="222">
        <f t="shared" si="151"/>
        <v>9.433962264150943E-3</v>
      </c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</row>
    <row r="935" spans="1:32" s="20" customFormat="1" x14ac:dyDescent="0.35">
      <c r="A935" s="127" t="s">
        <v>6809</v>
      </c>
      <c r="B935" s="21" t="s">
        <v>6810</v>
      </c>
      <c r="C935" s="21">
        <v>6</v>
      </c>
      <c r="D935" s="20">
        <v>0.7</v>
      </c>
      <c r="E935" s="135">
        <v>44</v>
      </c>
      <c r="F935" s="106">
        <v>65</v>
      </c>
      <c r="G935" s="22" t="s">
        <v>14145</v>
      </c>
      <c r="H935" s="106">
        <f t="shared" si="144"/>
        <v>85.100000000000009</v>
      </c>
      <c r="I935" s="106">
        <f t="shared" si="145"/>
        <v>78.150000000000006</v>
      </c>
      <c r="J935" s="107">
        <f t="shared" si="146"/>
        <v>76.75</v>
      </c>
      <c r="L935" s="186">
        <f t="shared" si="147"/>
        <v>85.5</v>
      </c>
      <c r="M935" s="186">
        <f t="shared" si="148"/>
        <v>78.5</v>
      </c>
      <c r="N935" s="186">
        <f t="shared" si="149"/>
        <v>76.95</v>
      </c>
      <c r="O935"/>
      <c r="P935"/>
      <c r="Q935" s="133">
        <f t="shared" si="150"/>
        <v>0.39999999999999147</v>
      </c>
      <c r="R935" s="222">
        <f t="shared" si="151"/>
        <v>4.7003525264393822E-3</v>
      </c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</row>
    <row r="936" spans="1:32" s="20" customFormat="1" x14ac:dyDescent="0.35">
      <c r="A936" s="127" t="s">
        <v>14811</v>
      </c>
      <c r="B936" s="21" t="s">
        <v>14812</v>
      </c>
      <c r="C936" s="21">
        <v>6</v>
      </c>
      <c r="D936" s="20">
        <v>0.7</v>
      </c>
      <c r="E936" s="135">
        <v>46</v>
      </c>
      <c r="F936" s="106">
        <v>89</v>
      </c>
      <c r="G936" s="22" t="s">
        <v>14145</v>
      </c>
      <c r="H936" s="106">
        <f t="shared" si="144"/>
        <v>114.55000000000001</v>
      </c>
      <c r="I936" s="106">
        <f t="shared" si="145"/>
        <v>105.2</v>
      </c>
      <c r="J936" s="107">
        <f t="shared" si="146"/>
        <v>103.30000000000001</v>
      </c>
      <c r="L936" s="186">
        <f t="shared" si="147"/>
        <v>114.95</v>
      </c>
      <c r="M936" s="186">
        <f t="shared" si="148"/>
        <v>105.5</v>
      </c>
      <c r="N936" s="186">
        <f t="shared" si="149"/>
        <v>103.5</v>
      </c>
      <c r="O936"/>
      <c r="P936"/>
      <c r="Q936" s="133">
        <f t="shared" si="150"/>
        <v>0.39999999999999147</v>
      </c>
      <c r="R936" s="222">
        <f t="shared" si="151"/>
        <v>3.4919249236140676E-3</v>
      </c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</row>
    <row r="937" spans="1:32" s="20" customFormat="1" x14ac:dyDescent="0.35">
      <c r="A937" s="127" t="s">
        <v>6813</v>
      </c>
      <c r="B937" s="21" t="s">
        <v>6814</v>
      </c>
      <c r="C937" s="21">
        <v>6</v>
      </c>
      <c r="D937" s="20">
        <v>0.7</v>
      </c>
      <c r="E937" s="135">
        <v>43</v>
      </c>
      <c r="F937" s="106">
        <v>89.95</v>
      </c>
      <c r="G937" s="22" t="s">
        <v>14145</v>
      </c>
      <c r="H937" s="106">
        <f t="shared" si="144"/>
        <v>115.45</v>
      </c>
      <c r="I937" s="106">
        <f t="shared" si="145"/>
        <v>106</v>
      </c>
      <c r="J937" s="107">
        <f t="shared" si="146"/>
        <v>104.10000000000001</v>
      </c>
      <c r="L937" s="186">
        <f t="shared" si="147"/>
        <v>115.5</v>
      </c>
      <c r="M937" s="186">
        <f t="shared" si="148"/>
        <v>106.5</v>
      </c>
      <c r="N937" s="186">
        <f t="shared" si="149"/>
        <v>104.5</v>
      </c>
      <c r="O937"/>
      <c r="P937"/>
      <c r="Q937" s="133">
        <f t="shared" si="150"/>
        <v>4.9999999999997158E-2</v>
      </c>
      <c r="R937" s="222">
        <f t="shared" si="151"/>
        <v>4.3308791684709534E-4</v>
      </c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</row>
    <row r="938" spans="1:32" s="20" customFormat="1" x14ac:dyDescent="0.35">
      <c r="A938" s="127" t="s">
        <v>6818</v>
      </c>
      <c r="B938" s="21" t="s">
        <v>6819</v>
      </c>
      <c r="C938" s="21">
        <v>3</v>
      </c>
      <c r="D938" s="20">
        <v>0.7</v>
      </c>
      <c r="E938" s="135">
        <v>46</v>
      </c>
      <c r="F938" s="106">
        <v>175</v>
      </c>
      <c r="G938" s="22" t="s">
        <v>14145</v>
      </c>
      <c r="H938" s="106">
        <f t="shared" si="144"/>
        <v>219.5</v>
      </c>
      <c r="I938" s="106">
        <f t="shared" si="145"/>
        <v>201.5</v>
      </c>
      <c r="J938" s="107">
        <f t="shared" si="146"/>
        <v>197.9</v>
      </c>
      <c r="L938" s="186">
        <f t="shared" si="147"/>
        <v>219.95</v>
      </c>
      <c r="M938" s="186">
        <f t="shared" si="148"/>
        <v>201.95</v>
      </c>
      <c r="N938" s="186">
        <f t="shared" si="149"/>
        <v>197.95</v>
      </c>
      <c r="O938"/>
      <c r="P938"/>
      <c r="Q938" s="133">
        <f t="shared" si="150"/>
        <v>0.44999999999998863</v>
      </c>
      <c r="R938" s="222">
        <f t="shared" si="151"/>
        <v>2.0501138952163491E-3</v>
      </c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</row>
    <row r="939" spans="1:32" s="20" customFormat="1" x14ac:dyDescent="0.35">
      <c r="A939" s="127" t="s">
        <v>6826</v>
      </c>
      <c r="B939" s="21" t="s">
        <v>6827</v>
      </c>
      <c r="C939" s="21">
        <v>6</v>
      </c>
      <c r="D939" s="20">
        <v>0.7</v>
      </c>
      <c r="E939" s="135">
        <v>64.099999999999994</v>
      </c>
      <c r="F939" s="106">
        <v>53.5</v>
      </c>
      <c r="G939" s="22" t="s">
        <v>14145</v>
      </c>
      <c r="H939" s="106">
        <f t="shared" si="144"/>
        <v>72.850000000000009</v>
      </c>
      <c r="I939" s="106">
        <f t="shared" si="145"/>
        <v>66.900000000000006</v>
      </c>
      <c r="J939" s="107">
        <f t="shared" si="146"/>
        <v>65.7</v>
      </c>
      <c r="L939" s="186">
        <f t="shared" si="147"/>
        <v>72.95</v>
      </c>
      <c r="M939" s="186">
        <f t="shared" si="148"/>
        <v>66.95</v>
      </c>
      <c r="N939" s="186">
        <f t="shared" si="149"/>
        <v>65.95</v>
      </c>
      <c r="O939"/>
      <c r="P939"/>
      <c r="Q939" s="133">
        <f t="shared" si="150"/>
        <v>9.9999999999994316E-2</v>
      </c>
      <c r="R939" s="222">
        <f t="shared" si="151"/>
        <v>1.3726835964309445E-3</v>
      </c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</row>
    <row r="940" spans="1:32" s="20" customFormat="1" x14ac:dyDescent="0.35">
      <c r="A940" s="127" t="s">
        <v>6830</v>
      </c>
      <c r="B940" s="21" t="s">
        <v>6831</v>
      </c>
      <c r="C940" s="21">
        <v>6</v>
      </c>
      <c r="D940" s="20">
        <v>0.7</v>
      </c>
      <c r="E940" s="135">
        <v>43.1</v>
      </c>
      <c r="F940" s="106">
        <v>27.95</v>
      </c>
      <c r="G940" s="22" t="s">
        <v>14145</v>
      </c>
      <c r="H940" s="106">
        <f t="shared" si="144"/>
        <v>39.85</v>
      </c>
      <c r="I940" s="106">
        <f t="shared" si="145"/>
        <v>36.550000000000004</v>
      </c>
      <c r="J940" s="107">
        <f t="shared" si="146"/>
        <v>35.9</v>
      </c>
      <c r="L940" s="186">
        <f t="shared" si="147"/>
        <v>39.950000000000003</v>
      </c>
      <c r="M940" s="186">
        <f t="shared" si="148"/>
        <v>36.950000000000003</v>
      </c>
      <c r="N940" s="186">
        <f t="shared" si="149"/>
        <v>35.950000000000003</v>
      </c>
      <c r="O940"/>
      <c r="P940"/>
      <c r="Q940" s="133">
        <f t="shared" si="150"/>
        <v>0.10000000000000142</v>
      </c>
      <c r="R940" s="222">
        <f t="shared" si="151"/>
        <v>2.5094102885822186E-3</v>
      </c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</row>
    <row r="941" spans="1:32" s="20" customFormat="1" x14ac:dyDescent="0.35">
      <c r="A941" s="127" t="s">
        <v>14453</v>
      </c>
      <c r="B941" s="21" t="s">
        <v>14454</v>
      </c>
      <c r="C941" s="21">
        <v>6</v>
      </c>
      <c r="D941" s="20">
        <v>0.5</v>
      </c>
      <c r="E941" s="135">
        <v>40</v>
      </c>
      <c r="F941" s="106">
        <v>7.7</v>
      </c>
      <c r="G941" s="22" t="s">
        <v>14146</v>
      </c>
      <c r="H941" s="106">
        <f t="shared" si="144"/>
        <v>13.850000000000001</v>
      </c>
      <c r="I941" s="106">
        <f t="shared" si="145"/>
        <v>12.700000000000001</v>
      </c>
      <c r="J941" s="107">
        <f t="shared" si="146"/>
        <v>12.5</v>
      </c>
      <c r="L941" s="186">
        <f t="shared" si="147"/>
        <v>13.95</v>
      </c>
      <c r="M941" s="186">
        <f t="shared" si="148"/>
        <v>12.95</v>
      </c>
      <c r="N941" s="186">
        <f t="shared" si="149"/>
        <v>12.95</v>
      </c>
      <c r="O941"/>
      <c r="P941"/>
      <c r="Q941" s="133">
        <f t="shared" si="150"/>
        <v>9.9999999999997868E-2</v>
      </c>
      <c r="R941" s="222">
        <f t="shared" si="151"/>
        <v>7.2202166064980399E-3</v>
      </c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</row>
    <row r="942" spans="1:32" s="20" customFormat="1" x14ac:dyDescent="0.35">
      <c r="A942" s="127" t="s">
        <v>14455</v>
      </c>
      <c r="B942" s="21" t="s">
        <v>14456</v>
      </c>
      <c r="C942" s="21">
        <v>6</v>
      </c>
      <c r="D942" s="20">
        <v>0.5</v>
      </c>
      <c r="E942" s="135">
        <v>40</v>
      </c>
      <c r="F942" s="106">
        <v>12.5</v>
      </c>
      <c r="G942" s="22" t="s">
        <v>14146</v>
      </c>
      <c r="H942" s="106">
        <f t="shared" si="144"/>
        <v>19.700000000000003</v>
      </c>
      <c r="I942" s="106">
        <f t="shared" si="145"/>
        <v>18.100000000000001</v>
      </c>
      <c r="J942" s="107">
        <f t="shared" si="146"/>
        <v>17.75</v>
      </c>
      <c r="L942" s="186">
        <f t="shared" si="147"/>
        <v>19.95</v>
      </c>
      <c r="M942" s="186">
        <f t="shared" si="148"/>
        <v>18.5</v>
      </c>
      <c r="N942" s="186">
        <f t="shared" si="149"/>
        <v>17.95</v>
      </c>
      <c r="O942"/>
      <c r="P942"/>
      <c r="Q942" s="133">
        <f t="shared" si="150"/>
        <v>0.24999999999999645</v>
      </c>
      <c r="R942" s="222">
        <f t="shared" si="151"/>
        <v>1.2690355329949056E-2</v>
      </c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</row>
    <row r="943" spans="1:32" s="20" customFormat="1" x14ac:dyDescent="0.35">
      <c r="A943" s="127" t="s">
        <v>6839</v>
      </c>
      <c r="B943" s="21" t="s">
        <v>6840</v>
      </c>
      <c r="C943" s="21">
        <v>6</v>
      </c>
      <c r="D943" s="20">
        <v>0.7</v>
      </c>
      <c r="E943" s="135">
        <v>40</v>
      </c>
      <c r="F943" s="106">
        <v>54.5</v>
      </c>
      <c r="G943" s="22" t="s">
        <v>14157</v>
      </c>
      <c r="H943" s="106">
        <f t="shared" si="144"/>
        <v>71.95</v>
      </c>
      <c r="I943" s="106">
        <f t="shared" si="145"/>
        <v>66.05</v>
      </c>
      <c r="J943" s="107">
        <f t="shared" si="146"/>
        <v>64.850000000000009</v>
      </c>
      <c r="L943" s="186">
        <f t="shared" si="147"/>
        <v>71.95</v>
      </c>
      <c r="M943" s="186">
        <f t="shared" si="148"/>
        <v>66.5</v>
      </c>
      <c r="N943" s="186">
        <f t="shared" si="149"/>
        <v>64.95</v>
      </c>
      <c r="O943"/>
      <c r="P943"/>
      <c r="Q943" s="133">
        <f t="shared" si="150"/>
        <v>0</v>
      </c>
      <c r="R943" s="222">
        <f t="shared" si="151"/>
        <v>0</v>
      </c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</row>
    <row r="944" spans="1:32" s="20" customFormat="1" x14ac:dyDescent="0.35">
      <c r="A944" s="127" t="s">
        <v>6843</v>
      </c>
      <c r="B944" s="21" t="s">
        <v>6844</v>
      </c>
      <c r="C944" s="21">
        <v>6</v>
      </c>
      <c r="D944" s="20">
        <v>1</v>
      </c>
      <c r="E944" s="135">
        <v>40</v>
      </c>
      <c r="F944" s="106">
        <v>22.5</v>
      </c>
      <c r="G944" s="22" t="s">
        <v>14157</v>
      </c>
      <c r="H944" s="106">
        <f t="shared" si="144"/>
        <v>34.4</v>
      </c>
      <c r="I944" s="106">
        <f t="shared" si="145"/>
        <v>31.6</v>
      </c>
      <c r="J944" s="107">
        <f t="shared" si="146"/>
        <v>31.05</v>
      </c>
      <c r="L944" s="186">
        <f t="shared" si="147"/>
        <v>34.5</v>
      </c>
      <c r="M944" s="186">
        <f t="shared" si="148"/>
        <v>31.95</v>
      </c>
      <c r="N944" s="186">
        <f t="shared" si="149"/>
        <v>31.5</v>
      </c>
      <c r="O944"/>
      <c r="P944"/>
      <c r="Q944" s="133">
        <f t="shared" si="150"/>
        <v>0.10000000000000142</v>
      </c>
      <c r="R944" s="222">
        <f t="shared" si="151"/>
        <v>2.9069767441860881E-3</v>
      </c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</row>
    <row r="945" spans="1:32" s="20" customFormat="1" x14ac:dyDescent="0.35">
      <c r="A945" s="127" t="s">
        <v>6925</v>
      </c>
      <c r="B945" s="21" t="s">
        <v>6926</v>
      </c>
      <c r="C945" s="21">
        <v>6</v>
      </c>
      <c r="D945" s="20">
        <v>0.5</v>
      </c>
      <c r="E945" s="135">
        <v>45</v>
      </c>
      <c r="F945" s="106">
        <v>26.5</v>
      </c>
      <c r="G945" s="22" t="s">
        <v>14158</v>
      </c>
      <c r="H945" s="106">
        <f t="shared" si="144"/>
        <v>37.1</v>
      </c>
      <c r="I945" s="106">
        <f t="shared" si="145"/>
        <v>34.050000000000004</v>
      </c>
      <c r="J945" s="107">
        <f t="shared" si="146"/>
        <v>33.450000000000003</v>
      </c>
      <c r="L945" s="186">
        <f t="shared" si="147"/>
        <v>37.5</v>
      </c>
      <c r="M945" s="186">
        <f t="shared" si="148"/>
        <v>34.5</v>
      </c>
      <c r="N945" s="186">
        <f t="shared" si="149"/>
        <v>33.5</v>
      </c>
      <c r="O945"/>
      <c r="P945"/>
      <c r="Q945" s="133">
        <f t="shared" si="150"/>
        <v>0.39999999999999858</v>
      </c>
      <c r="R945" s="222">
        <f t="shared" si="151"/>
        <v>1.078167115902961E-2</v>
      </c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</row>
    <row r="946" spans="1:32" s="20" customFormat="1" x14ac:dyDescent="0.35">
      <c r="A946" s="127" t="s">
        <v>6929</v>
      </c>
      <c r="B946" s="21" t="s">
        <v>6930</v>
      </c>
      <c r="C946" s="21">
        <v>6</v>
      </c>
      <c r="D946" s="20">
        <v>0.7</v>
      </c>
      <c r="E946" s="135">
        <v>32</v>
      </c>
      <c r="F946" s="106">
        <v>7.2</v>
      </c>
      <c r="G946" s="22" t="s">
        <v>14141</v>
      </c>
      <c r="H946" s="106">
        <f t="shared" si="144"/>
        <v>13.55</v>
      </c>
      <c r="I946" s="106">
        <f t="shared" si="145"/>
        <v>12.4</v>
      </c>
      <c r="J946" s="107">
        <f t="shared" si="146"/>
        <v>12.200000000000001</v>
      </c>
      <c r="L946" s="186">
        <f t="shared" si="147"/>
        <v>13.95</v>
      </c>
      <c r="M946" s="186">
        <f t="shared" si="148"/>
        <v>12.5</v>
      </c>
      <c r="N946" s="186">
        <f t="shared" si="149"/>
        <v>12.5</v>
      </c>
      <c r="O946"/>
      <c r="P946"/>
      <c r="Q946" s="133">
        <f t="shared" si="150"/>
        <v>0.39999999999999858</v>
      </c>
      <c r="R946" s="222">
        <f t="shared" si="151"/>
        <v>2.9520295202951925E-2</v>
      </c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</row>
    <row r="947" spans="1:32" s="20" customFormat="1" x14ac:dyDescent="0.35">
      <c r="A947" s="127" t="s">
        <v>6933</v>
      </c>
      <c r="B947" s="21" t="s">
        <v>6934</v>
      </c>
      <c r="C947" s="21">
        <v>6</v>
      </c>
      <c r="D947" s="20">
        <v>0.7</v>
      </c>
      <c r="E947" s="135">
        <v>17</v>
      </c>
      <c r="F947" s="106">
        <v>12.25</v>
      </c>
      <c r="G947" s="22" t="s">
        <v>14141</v>
      </c>
      <c r="H947" s="106">
        <f t="shared" si="144"/>
        <v>18.350000000000001</v>
      </c>
      <c r="I947" s="106">
        <f t="shared" si="145"/>
        <v>16.850000000000001</v>
      </c>
      <c r="J947" s="107">
        <f t="shared" si="146"/>
        <v>16.55</v>
      </c>
      <c r="L947" s="186">
        <f t="shared" si="147"/>
        <v>18.5</v>
      </c>
      <c r="M947" s="186">
        <f t="shared" si="148"/>
        <v>16.95</v>
      </c>
      <c r="N947" s="186">
        <f t="shared" si="149"/>
        <v>16.95</v>
      </c>
      <c r="O947"/>
      <c r="P947"/>
      <c r="Q947" s="133">
        <f t="shared" si="150"/>
        <v>0.14999999999999858</v>
      </c>
      <c r="R947" s="222">
        <f t="shared" si="151"/>
        <v>8.1743869209808476E-3</v>
      </c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</row>
    <row r="948" spans="1:32" s="20" customFormat="1" x14ac:dyDescent="0.35">
      <c r="A948" s="127" t="s">
        <v>6937</v>
      </c>
      <c r="B948" s="21" t="s">
        <v>6938</v>
      </c>
      <c r="C948" s="21">
        <v>6</v>
      </c>
      <c r="D948" s="20">
        <v>0.5</v>
      </c>
      <c r="E948" s="135">
        <v>44</v>
      </c>
      <c r="F948" s="106">
        <v>19.5</v>
      </c>
      <c r="G948" s="22" t="s">
        <v>14146</v>
      </c>
      <c r="H948" s="106">
        <f t="shared" si="144"/>
        <v>28.5</v>
      </c>
      <c r="I948" s="106">
        <f t="shared" si="145"/>
        <v>26.150000000000002</v>
      </c>
      <c r="J948" s="107">
        <f t="shared" si="146"/>
        <v>25.700000000000003</v>
      </c>
      <c r="L948" s="186">
        <f t="shared" si="147"/>
        <v>28.95</v>
      </c>
      <c r="M948" s="186">
        <f t="shared" si="148"/>
        <v>26.5</v>
      </c>
      <c r="N948" s="186">
        <f t="shared" si="149"/>
        <v>25.95</v>
      </c>
      <c r="O948"/>
      <c r="P948"/>
      <c r="Q948" s="133">
        <f t="shared" si="150"/>
        <v>0.44999999999999929</v>
      </c>
      <c r="R948" s="222">
        <f t="shared" si="151"/>
        <v>1.5789473684210503E-2</v>
      </c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</row>
    <row r="949" spans="1:32" s="20" customFormat="1" x14ac:dyDescent="0.35">
      <c r="A949" s="127" t="s">
        <v>6944</v>
      </c>
      <c r="B949" s="21" t="s">
        <v>6945</v>
      </c>
      <c r="C949" s="21">
        <v>6</v>
      </c>
      <c r="D949" s="20">
        <v>0.7</v>
      </c>
      <c r="E949" s="135">
        <v>46</v>
      </c>
      <c r="F949" s="106">
        <v>18</v>
      </c>
      <c r="G949" s="22" t="s">
        <v>14163</v>
      </c>
      <c r="H949" s="106">
        <f t="shared" si="144"/>
        <v>27.950000000000003</v>
      </c>
      <c r="I949" s="106">
        <f t="shared" si="145"/>
        <v>25.650000000000002</v>
      </c>
      <c r="J949" s="107">
        <f t="shared" si="146"/>
        <v>25.200000000000003</v>
      </c>
      <c r="L949" s="186">
        <f t="shared" si="147"/>
        <v>27.95</v>
      </c>
      <c r="M949" s="186">
        <f t="shared" si="148"/>
        <v>25.95</v>
      </c>
      <c r="N949" s="186">
        <f t="shared" si="149"/>
        <v>25.5</v>
      </c>
      <c r="O949"/>
      <c r="P949"/>
      <c r="Q949" s="133">
        <f t="shared" si="150"/>
        <v>0</v>
      </c>
      <c r="R949" s="222">
        <f t="shared" si="151"/>
        <v>0</v>
      </c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</row>
    <row r="950" spans="1:32" s="20" customFormat="1" x14ac:dyDescent="0.35">
      <c r="A950" s="127" t="s">
        <v>6947</v>
      </c>
      <c r="B950" s="21" t="s">
        <v>6948</v>
      </c>
      <c r="C950" s="21">
        <v>6</v>
      </c>
      <c r="D950" s="20">
        <v>0.7</v>
      </c>
      <c r="E950" s="135">
        <v>46</v>
      </c>
      <c r="F950" s="106">
        <v>19.95</v>
      </c>
      <c r="G950" s="22" t="s">
        <v>14163</v>
      </c>
      <c r="H950" s="106">
        <f t="shared" si="144"/>
        <v>30.3</v>
      </c>
      <c r="I950" s="106">
        <f t="shared" si="145"/>
        <v>27.85</v>
      </c>
      <c r="J950" s="107">
        <f t="shared" si="146"/>
        <v>27.35</v>
      </c>
      <c r="L950" s="186">
        <f t="shared" si="147"/>
        <v>30.5</v>
      </c>
      <c r="M950" s="186">
        <f t="shared" si="148"/>
        <v>27.95</v>
      </c>
      <c r="N950" s="186">
        <f t="shared" si="149"/>
        <v>27.5</v>
      </c>
      <c r="O950"/>
      <c r="P950"/>
      <c r="Q950" s="133">
        <f t="shared" si="150"/>
        <v>0.19999999999999929</v>
      </c>
      <c r="R950" s="222">
        <f t="shared" si="151"/>
        <v>6.6006600660065773E-3</v>
      </c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</row>
    <row r="951" spans="1:32" s="20" customFormat="1" x14ac:dyDescent="0.35">
      <c r="A951" s="127" t="s">
        <v>6949</v>
      </c>
      <c r="B951" s="21" t="s">
        <v>6950</v>
      </c>
      <c r="C951" s="21">
        <v>6</v>
      </c>
      <c r="D951" s="20">
        <v>0.7</v>
      </c>
      <c r="E951" s="135">
        <v>46</v>
      </c>
      <c r="F951" s="106">
        <v>21.5</v>
      </c>
      <c r="G951" s="22" t="s">
        <v>14163</v>
      </c>
      <c r="H951" s="106">
        <f t="shared" si="144"/>
        <v>32.200000000000003</v>
      </c>
      <c r="I951" s="106">
        <f t="shared" si="145"/>
        <v>29.6</v>
      </c>
      <c r="J951" s="107">
        <f t="shared" si="146"/>
        <v>29.05</v>
      </c>
      <c r="L951" s="186">
        <f t="shared" si="147"/>
        <v>32.5</v>
      </c>
      <c r="M951" s="186">
        <f t="shared" si="148"/>
        <v>29.95</v>
      </c>
      <c r="N951" s="186">
        <f t="shared" si="149"/>
        <v>29.5</v>
      </c>
      <c r="O951"/>
      <c r="P951"/>
      <c r="Q951" s="133">
        <f t="shared" si="150"/>
        <v>0.29999999999999716</v>
      </c>
      <c r="R951" s="222">
        <f t="shared" si="151"/>
        <v>9.3167701863353155E-3</v>
      </c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</row>
    <row r="952" spans="1:32" s="20" customFormat="1" x14ac:dyDescent="0.35">
      <c r="A952" s="127" t="s">
        <v>6967</v>
      </c>
      <c r="B952" s="21" t="s">
        <v>6958</v>
      </c>
      <c r="C952" s="21">
        <v>6</v>
      </c>
      <c r="D952" s="20">
        <v>1</v>
      </c>
      <c r="E952" s="135">
        <v>37.5</v>
      </c>
      <c r="F952" s="106">
        <v>2.2000000000000002</v>
      </c>
      <c r="G952" s="22" t="s">
        <v>14142</v>
      </c>
      <c r="H952" s="106">
        <f t="shared" si="144"/>
        <v>9.35</v>
      </c>
      <c r="I952" s="106">
        <f t="shared" si="145"/>
        <v>8.5500000000000007</v>
      </c>
      <c r="J952" s="107">
        <f t="shared" si="146"/>
        <v>8.4</v>
      </c>
      <c r="L952" s="186">
        <f t="shared" si="147"/>
        <v>9.5</v>
      </c>
      <c r="M952" s="186">
        <f t="shared" si="148"/>
        <v>8.9499999999999993</v>
      </c>
      <c r="N952" s="186">
        <f t="shared" si="149"/>
        <v>8.5</v>
      </c>
      <c r="O952"/>
      <c r="P952"/>
      <c r="Q952" s="133">
        <f t="shared" si="150"/>
        <v>0.15000000000000036</v>
      </c>
      <c r="R952" s="222">
        <f t="shared" si="151"/>
        <v>1.6042780748663141E-2</v>
      </c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</row>
    <row r="953" spans="1:32" s="20" customFormat="1" x14ac:dyDescent="0.35">
      <c r="A953" s="127" t="s">
        <v>6990</v>
      </c>
      <c r="B953" s="21" t="s">
        <v>6991</v>
      </c>
      <c r="C953" s="21">
        <v>6</v>
      </c>
      <c r="D953" s="20">
        <v>0.7</v>
      </c>
      <c r="E953" s="135">
        <v>40</v>
      </c>
      <c r="F953" s="106">
        <v>13.5</v>
      </c>
      <c r="G953" s="22" t="s">
        <v>14145</v>
      </c>
      <c r="H953" s="106">
        <f t="shared" si="144"/>
        <v>21.900000000000002</v>
      </c>
      <c r="I953" s="106">
        <f t="shared" si="145"/>
        <v>20.150000000000002</v>
      </c>
      <c r="J953" s="107">
        <f t="shared" si="146"/>
        <v>19.75</v>
      </c>
      <c r="L953" s="186">
        <f t="shared" si="147"/>
        <v>21.95</v>
      </c>
      <c r="M953" s="186">
        <f t="shared" si="148"/>
        <v>20.5</v>
      </c>
      <c r="N953" s="186">
        <f t="shared" si="149"/>
        <v>19.95</v>
      </c>
      <c r="O953"/>
      <c r="P953"/>
      <c r="Q953" s="133">
        <f t="shared" si="150"/>
        <v>4.9999999999997158E-2</v>
      </c>
      <c r="R953" s="222">
        <f t="shared" si="151"/>
        <v>2.2831050228309204E-3</v>
      </c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</row>
    <row r="954" spans="1:32" s="20" customFormat="1" x14ac:dyDescent="0.35">
      <c r="A954" s="127" t="s">
        <v>6994</v>
      </c>
      <c r="B954" s="21" t="s">
        <v>6995</v>
      </c>
      <c r="C954" s="21">
        <v>6</v>
      </c>
      <c r="D954" s="20">
        <v>0.7</v>
      </c>
      <c r="E954" s="135">
        <v>58</v>
      </c>
      <c r="F954" s="106">
        <v>18.5</v>
      </c>
      <c r="G954" s="22" t="s">
        <v>14145</v>
      </c>
      <c r="H954" s="106">
        <f t="shared" si="144"/>
        <v>29.6</v>
      </c>
      <c r="I954" s="106">
        <f t="shared" si="145"/>
        <v>27.200000000000003</v>
      </c>
      <c r="J954" s="107">
        <f t="shared" si="146"/>
        <v>26.700000000000003</v>
      </c>
      <c r="L954" s="186">
        <f t="shared" si="147"/>
        <v>29.95</v>
      </c>
      <c r="M954" s="186">
        <f t="shared" si="148"/>
        <v>27.5</v>
      </c>
      <c r="N954" s="186">
        <f t="shared" si="149"/>
        <v>26.95</v>
      </c>
      <c r="O954"/>
      <c r="P954"/>
      <c r="Q954" s="133">
        <f t="shared" si="150"/>
        <v>0.34999999999999787</v>
      </c>
      <c r="R954" s="222">
        <f t="shared" si="151"/>
        <v>1.1824324324324252E-2</v>
      </c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</row>
    <row r="955" spans="1:32" s="20" customFormat="1" x14ac:dyDescent="0.35">
      <c r="A955" s="127" t="s">
        <v>6998</v>
      </c>
      <c r="B955" s="21" t="s">
        <v>6999</v>
      </c>
      <c r="C955" s="21">
        <v>6</v>
      </c>
      <c r="D955" s="20">
        <v>0.7</v>
      </c>
      <c r="E955" s="135">
        <v>40</v>
      </c>
      <c r="F955" s="106">
        <v>26</v>
      </c>
      <c r="G955" s="22" t="s">
        <v>14167</v>
      </c>
      <c r="H955" s="106">
        <f t="shared" si="144"/>
        <v>37.15</v>
      </c>
      <c r="I955" s="106">
        <f t="shared" si="145"/>
        <v>34.15</v>
      </c>
      <c r="J955" s="107">
        <f t="shared" si="146"/>
        <v>33.5</v>
      </c>
      <c r="L955" s="186">
        <f t="shared" si="147"/>
        <v>37.5</v>
      </c>
      <c r="M955" s="186">
        <f t="shared" si="148"/>
        <v>34.5</v>
      </c>
      <c r="N955" s="186">
        <f t="shared" si="149"/>
        <v>33.950000000000003</v>
      </c>
      <c r="O955"/>
      <c r="P955"/>
      <c r="Q955" s="133">
        <f t="shared" si="150"/>
        <v>0.35000000000000142</v>
      </c>
      <c r="R955" s="222">
        <f t="shared" si="151"/>
        <v>9.4212651413190154E-3</v>
      </c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</row>
    <row r="956" spans="1:32" s="20" customFormat="1" x14ac:dyDescent="0.35">
      <c r="A956" s="127" t="s">
        <v>7002</v>
      </c>
      <c r="B956" s="21" t="s">
        <v>7003</v>
      </c>
      <c r="C956" s="21">
        <v>6</v>
      </c>
      <c r="D956" s="20">
        <v>0.7</v>
      </c>
      <c r="E956" s="135">
        <v>48.1</v>
      </c>
      <c r="F956" s="106">
        <v>17.5</v>
      </c>
      <c r="G956" s="22" t="s">
        <v>14146</v>
      </c>
      <c r="H956" s="106">
        <f t="shared" si="144"/>
        <v>27.5</v>
      </c>
      <c r="I956" s="106">
        <f t="shared" si="145"/>
        <v>25.25</v>
      </c>
      <c r="J956" s="107">
        <f t="shared" si="146"/>
        <v>24.8</v>
      </c>
      <c r="L956" s="186">
        <f t="shared" si="147"/>
        <v>27.95</v>
      </c>
      <c r="M956" s="186">
        <f t="shared" si="148"/>
        <v>25.5</v>
      </c>
      <c r="N956" s="186">
        <f t="shared" si="149"/>
        <v>24.95</v>
      </c>
      <c r="O956"/>
      <c r="P956"/>
      <c r="Q956" s="133">
        <f t="shared" si="150"/>
        <v>0.44999999999999929</v>
      </c>
      <c r="R956" s="222">
        <f t="shared" si="151"/>
        <v>1.6363636363636337E-2</v>
      </c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</row>
    <row r="957" spans="1:32" s="20" customFormat="1" x14ac:dyDescent="0.35">
      <c r="A957" s="127" t="s">
        <v>7006</v>
      </c>
      <c r="B957" s="21" t="s">
        <v>7007</v>
      </c>
      <c r="C957" s="21">
        <v>6</v>
      </c>
      <c r="D957" s="20">
        <v>0.7</v>
      </c>
      <c r="E957" s="135">
        <v>50.2</v>
      </c>
      <c r="F957" s="106">
        <v>17.5</v>
      </c>
      <c r="G957" s="22" t="s">
        <v>14146</v>
      </c>
      <c r="H957" s="106">
        <f t="shared" si="144"/>
        <v>27.700000000000003</v>
      </c>
      <c r="I957" s="106">
        <f t="shared" si="145"/>
        <v>25.450000000000003</v>
      </c>
      <c r="J957" s="107">
        <f t="shared" si="146"/>
        <v>25</v>
      </c>
      <c r="L957" s="186">
        <f t="shared" si="147"/>
        <v>27.95</v>
      </c>
      <c r="M957" s="186">
        <f t="shared" si="148"/>
        <v>25.5</v>
      </c>
      <c r="N957" s="186">
        <f t="shared" si="149"/>
        <v>25.5</v>
      </c>
      <c r="O957"/>
      <c r="P957"/>
      <c r="Q957" s="133">
        <f t="shared" si="150"/>
        <v>0.24999999999999645</v>
      </c>
      <c r="R957" s="222">
        <f t="shared" si="151"/>
        <v>9.0252707581226152E-3</v>
      </c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</row>
    <row r="958" spans="1:32" s="20" customFormat="1" x14ac:dyDescent="0.35">
      <c r="A958" s="127" t="s">
        <v>7014</v>
      </c>
      <c r="B958" s="21" t="s">
        <v>7011</v>
      </c>
      <c r="C958" s="21">
        <v>6</v>
      </c>
      <c r="D958" s="20">
        <v>1</v>
      </c>
      <c r="E958" s="135">
        <v>35</v>
      </c>
      <c r="F958" s="106">
        <v>11.15</v>
      </c>
      <c r="G958" s="22" t="s">
        <v>14143</v>
      </c>
      <c r="H958" s="106">
        <f t="shared" si="144"/>
        <v>19.950000000000003</v>
      </c>
      <c r="I958" s="106">
        <f t="shared" si="145"/>
        <v>18.3</v>
      </c>
      <c r="J958" s="107">
        <f t="shared" si="146"/>
        <v>18</v>
      </c>
      <c r="L958" s="186">
        <f t="shared" si="147"/>
        <v>19.95</v>
      </c>
      <c r="M958" s="186">
        <f t="shared" si="148"/>
        <v>18.5</v>
      </c>
      <c r="N958" s="186">
        <f t="shared" si="149"/>
        <v>18.5</v>
      </c>
      <c r="O958"/>
      <c r="P958"/>
      <c r="Q958" s="133">
        <f t="shared" si="150"/>
        <v>0</v>
      </c>
      <c r="R958" s="222">
        <f t="shared" si="151"/>
        <v>0</v>
      </c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</row>
    <row r="959" spans="1:32" s="20" customFormat="1" x14ac:dyDescent="0.35">
      <c r="A959" s="127" t="s">
        <v>14703</v>
      </c>
      <c r="B959" s="21" t="s">
        <v>14704</v>
      </c>
      <c r="C959" s="21">
        <v>6</v>
      </c>
      <c r="D959" s="20">
        <v>0.7</v>
      </c>
      <c r="E959" s="135">
        <v>44</v>
      </c>
      <c r="F959" s="106">
        <v>13.5</v>
      </c>
      <c r="G959" s="22" t="s">
        <v>14144</v>
      </c>
      <c r="H959" s="106">
        <f t="shared" si="144"/>
        <v>22.3</v>
      </c>
      <c r="I959" s="106">
        <f t="shared" si="145"/>
        <v>20.450000000000003</v>
      </c>
      <c r="J959" s="107">
        <f t="shared" si="146"/>
        <v>20.100000000000001</v>
      </c>
      <c r="L959" s="186">
        <f t="shared" si="147"/>
        <v>22.5</v>
      </c>
      <c r="M959" s="186">
        <f t="shared" si="148"/>
        <v>20.5</v>
      </c>
      <c r="N959" s="186">
        <f t="shared" si="149"/>
        <v>20.5</v>
      </c>
      <c r="O959"/>
      <c r="P959"/>
      <c r="Q959" s="133">
        <f t="shared" si="150"/>
        <v>0.19999999999999929</v>
      </c>
      <c r="R959" s="222">
        <f t="shared" si="151"/>
        <v>8.9686098654708207E-3</v>
      </c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</row>
    <row r="960" spans="1:32" s="20" customFormat="1" x14ac:dyDescent="0.35">
      <c r="A960" s="127" t="s">
        <v>7029</v>
      </c>
      <c r="B960" s="21" t="s">
        <v>7030</v>
      </c>
      <c r="C960" s="21">
        <v>6</v>
      </c>
      <c r="D960" s="20">
        <v>0.7</v>
      </c>
      <c r="E960" s="135">
        <v>46.4</v>
      </c>
      <c r="F960" s="106">
        <v>38.5</v>
      </c>
      <c r="G960" s="22" t="s">
        <v>14145</v>
      </c>
      <c r="H960" s="106">
        <f t="shared" si="144"/>
        <v>53</v>
      </c>
      <c r="I960" s="106">
        <f t="shared" si="145"/>
        <v>48.650000000000006</v>
      </c>
      <c r="J960" s="107">
        <f t="shared" si="146"/>
        <v>47.800000000000004</v>
      </c>
      <c r="L960" s="186">
        <f t="shared" si="147"/>
        <v>53.5</v>
      </c>
      <c r="M960" s="186">
        <f t="shared" si="148"/>
        <v>48.95</v>
      </c>
      <c r="N960" s="186">
        <f t="shared" si="149"/>
        <v>47.95</v>
      </c>
      <c r="O960"/>
      <c r="P960"/>
      <c r="Q960" s="133">
        <f t="shared" si="150"/>
        <v>0.5</v>
      </c>
      <c r="R960" s="222">
        <f t="shared" si="151"/>
        <v>9.433962264150943E-3</v>
      </c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</row>
    <row r="961" spans="1:32" s="20" customFormat="1" x14ac:dyDescent="0.35">
      <c r="A961" s="127" t="s">
        <v>7066</v>
      </c>
      <c r="B961" s="21" t="s">
        <v>7067</v>
      </c>
      <c r="C961" s="21">
        <v>6</v>
      </c>
      <c r="D961" s="20">
        <v>0.7</v>
      </c>
      <c r="E961" s="135">
        <v>40</v>
      </c>
      <c r="F961" s="106">
        <v>18.5</v>
      </c>
      <c r="G961" s="22" t="s">
        <v>14251</v>
      </c>
      <c r="H961" s="106">
        <f t="shared" si="144"/>
        <v>28</v>
      </c>
      <c r="I961" s="106">
        <f t="shared" si="145"/>
        <v>25.75</v>
      </c>
      <c r="J961" s="107">
        <f t="shared" si="146"/>
        <v>25.25</v>
      </c>
      <c r="L961" s="186">
        <f t="shared" si="147"/>
        <v>28.5</v>
      </c>
      <c r="M961" s="186">
        <f t="shared" si="148"/>
        <v>25.95</v>
      </c>
      <c r="N961" s="186">
        <f t="shared" si="149"/>
        <v>25.5</v>
      </c>
      <c r="O961"/>
      <c r="P961"/>
      <c r="Q961" s="133">
        <f t="shared" si="150"/>
        <v>0.5</v>
      </c>
      <c r="R961" s="222">
        <f t="shared" si="151"/>
        <v>1.7857142857142856E-2</v>
      </c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</row>
    <row r="962" spans="1:32" s="20" customFormat="1" x14ac:dyDescent="0.35">
      <c r="A962" s="127" t="s">
        <v>7070</v>
      </c>
      <c r="B962" s="21" t="s">
        <v>7071</v>
      </c>
      <c r="C962" s="21">
        <v>6</v>
      </c>
      <c r="D962" s="20">
        <v>0.7</v>
      </c>
      <c r="E962" s="135">
        <v>40</v>
      </c>
      <c r="F962" s="106">
        <v>19.5</v>
      </c>
      <c r="G962" s="22" t="s">
        <v>14251</v>
      </c>
      <c r="H962" s="106">
        <f t="shared" si="144"/>
        <v>29.25</v>
      </c>
      <c r="I962" s="106">
        <f t="shared" si="145"/>
        <v>26.85</v>
      </c>
      <c r="J962" s="107">
        <f t="shared" si="146"/>
        <v>26.35</v>
      </c>
      <c r="L962" s="186">
        <f t="shared" si="147"/>
        <v>29.5</v>
      </c>
      <c r="M962" s="186">
        <f t="shared" si="148"/>
        <v>26.95</v>
      </c>
      <c r="N962" s="186">
        <f t="shared" si="149"/>
        <v>26.5</v>
      </c>
      <c r="O962"/>
      <c r="P962"/>
      <c r="Q962" s="133">
        <f t="shared" si="150"/>
        <v>0.25</v>
      </c>
      <c r="R962" s="222">
        <f t="shared" si="151"/>
        <v>8.5470085470085479E-3</v>
      </c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</row>
    <row r="963" spans="1:32" s="20" customFormat="1" x14ac:dyDescent="0.35">
      <c r="A963" s="127" t="s">
        <v>7099</v>
      </c>
      <c r="B963" s="21" t="s">
        <v>7075</v>
      </c>
      <c r="C963" s="21">
        <v>6</v>
      </c>
      <c r="D963" s="20">
        <v>1</v>
      </c>
      <c r="E963" s="135">
        <v>40</v>
      </c>
      <c r="F963" s="106">
        <v>13.75</v>
      </c>
      <c r="G963" s="22" t="s">
        <v>14251</v>
      </c>
      <c r="H963" s="106">
        <f t="shared" si="144"/>
        <v>23.75</v>
      </c>
      <c r="I963" s="106">
        <f t="shared" si="145"/>
        <v>21.8</v>
      </c>
      <c r="J963" s="107">
        <f t="shared" si="146"/>
        <v>21.400000000000002</v>
      </c>
      <c r="L963" s="186">
        <f t="shared" si="147"/>
        <v>23.95</v>
      </c>
      <c r="M963" s="186">
        <f t="shared" si="148"/>
        <v>21.95</v>
      </c>
      <c r="N963" s="186">
        <f t="shared" si="149"/>
        <v>21.5</v>
      </c>
      <c r="O963"/>
      <c r="P963"/>
      <c r="Q963" s="133">
        <f t="shared" si="150"/>
        <v>0.19999999999999929</v>
      </c>
      <c r="R963" s="222">
        <f t="shared" si="151"/>
        <v>8.4210526315789177E-3</v>
      </c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</row>
    <row r="964" spans="1:32" s="20" customFormat="1" x14ac:dyDescent="0.35">
      <c r="A964" s="127" t="s">
        <v>14365</v>
      </c>
      <c r="B964" s="21" t="s">
        <v>14366</v>
      </c>
      <c r="C964" s="21">
        <v>6</v>
      </c>
      <c r="D964" s="20">
        <v>0.7</v>
      </c>
      <c r="E964" s="135">
        <v>40</v>
      </c>
      <c r="F964" s="106">
        <v>14.95</v>
      </c>
      <c r="G964" s="22" t="s">
        <v>14147</v>
      </c>
      <c r="H964" s="106">
        <f t="shared" si="144"/>
        <v>23.700000000000003</v>
      </c>
      <c r="I964" s="106">
        <f t="shared" si="145"/>
        <v>21.75</v>
      </c>
      <c r="J964" s="107">
        <f t="shared" si="146"/>
        <v>21.35</v>
      </c>
      <c r="L964" s="186">
        <f t="shared" si="147"/>
        <v>23.95</v>
      </c>
      <c r="M964" s="186">
        <f t="shared" si="148"/>
        <v>21.95</v>
      </c>
      <c r="N964" s="186">
        <f t="shared" si="149"/>
        <v>21.5</v>
      </c>
      <c r="O964"/>
      <c r="P964"/>
      <c r="Q964" s="133">
        <f t="shared" si="150"/>
        <v>0.24999999999999645</v>
      </c>
      <c r="R964" s="222">
        <f t="shared" si="151"/>
        <v>1.0548523206750903E-2</v>
      </c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</row>
    <row r="965" spans="1:32" s="20" customFormat="1" x14ac:dyDescent="0.35">
      <c r="A965" s="127" t="s">
        <v>7111</v>
      </c>
      <c r="B965" s="21" t="s">
        <v>7112</v>
      </c>
      <c r="C965" s="21">
        <v>6</v>
      </c>
      <c r="D965" s="20">
        <v>0.7</v>
      </c>
      <c r="E965" s="135">
        <v>40</v>
      </c>
      <c r="F965" s="106">
        <v>34.5</v>
      </c>
      <c r="G965" s="22" t="s">
        <v>14251</v>
      </c>
      <c r="H965" s="106">
        <f t="shared" si="144"/>
        <v>47.550000000000004</v>
      </c>
      <c r="I965" s="106">
        <f t="shared" si="145"/>
        <v>43.650000000000006</v>
      </c>
      <c r="J965" s="107">
        <f t="shared" si="146"/>
        <v>42.85</v>
      </c>
      <c r="L965" s="186">
        <f t="shared" si="147"/>
        <v>47.95</v>
      </c>
      <c r="M965" s="186">
        <f t="shared" si="148"/>
        <v>43.95</v>
      </c>
      <c r="N965" s="186">
        <f t="shared" si="149"/>
        <v>42.95</v>
      </c>
      <c r="O965"/>
      <c r="P965"/>
      <c r="Q965" s="133">
        <f t="shared" si="150"/>
        <v>0.39999999999999858</v>
      </c>
      <c r="R965" s="222">
        <f t="shared" si="151"/>
        <v>8.4121976866456047E-3</v>
      </c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</row>
    <row r="966" spans="1:32" s="20" customFormat="1" x14ac:dyDescent="0.35">
      <c r="A966" s="127" t="s">
        <v>7115</v>
      </c>
      <c r="B966" s="21" t="s">
        <v>7116</v>
      </c>
      <c r="C966" s="21">
        <v>6</v>
      </c>
      <c r="D966" s="20">
        <v>0.7</v>
      </c>
      <c r="E966" s="135">
        <v>40</v>
      </c>
      <c r="F966" s="106">
        <v>13.75</v>
      </c>
      <c r="G966" s="22" t="s">
        <v>14251</v>
      </c>
      <c r="H966" s="106">
        <f t="shared" si="144"/>
        <v>22.25</v>
      </c>
      <c r="I966" s="106">
        <f t="shared" si="145"/>
        <v>20.400000000000002</v>
      </c>
      <c r="J966" s="107">
        <f t="shared" si="146"/>
        <v>20.05</v>
      </c>
      <c r="L966" s="186">
        <f t="shared" si="147"/>
        <v>22.5</v>
      </c>
      <c r="M966" s="186">
        <f t="shared" si="148"/>
        <v>20.5</v>
      </c>
      <c r="N966" s="186">
        <f t="shared" si="149"/>
        <v>20.5</v>
      </c>
      <c r="O966"/>
      <c r="P966"/>
      <c r="Q966" s="133">
        <f t="shared" si="150"/>
        <v>0.25</v>
      </c>
      <c r="R966" s="222">
        <f t="shared" si="151"/>
        <v>1.1235955056179775E-2</v>
      </c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</row>
    <row r="967" spans="1:32" s="20" customFormat="1" x14ac:dyDescent="0.35">
      <c r="A967" s="127" t="s">
        <v>7105</v>
      </c>
      <c r="B967" s="21" t="s">
        <v>23274</v>
      </c>
      <c r="C967" s="21">
        <v>6</v>
      </c>
      <c r="D967" s="20">
        <v>1.5</v>
      </c>
      <c r="E967" s="135">
        <v>40</v>
      </c>
      <c r="F967" s="106">
        <v>26.7</v>
      </c>
      <c r="G967" s="22" t="s">
        <v>14251</v>
      </c>
      <c r="H967" s="106">
        <f t="shared" si="144"/>
        <v>42.050000000000004</v>
      </c>
      <c r="I967" s="106">
        <f t="shared" si="145"/>
        <v>38.6</v>
      </c>
      <c r="J967" s="107">
        <f t="shared" si="146"/>
        <v>37.950000000000003</v>
      </c>
      <c r="L967" s="186">
        <f t="shared" si="147"/>
        <v>42.5</v>
      </c>
      <c r="M967" s="186">
        <f t="shared" si="148"/>
        <v>38.950000000000003</v>
      </c>
      <c r="N967" s="186">
        <f t="shared" si="149"/>
        <v>37.950000000000003</v>
      </c>
      <c r="O967"/>
      <c r="P967"/>
      <c r="Q967" s="133">
        <f t="shared" si="150"/>
        <v>0.44999999999999574</v>
      </c>
      <c r="R967" s="222">
        <f t="shared" si="151"/>
        <v>1.0701545778834618E-2</v>
      </c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</row>
    <row r="968" spans="1:32" s="20" customFormat="1" x14ac:dyDescent="0.35">
      <c r="A968" s="127" t="s">
        <v>14493</v>
      </c>
      <c r="B968" s="21" t="s">
        <v>23273</v>
      </c>
      <c r="C968" s="21">
        <v>1</v>
      </c>
      <c r="D968" s="20">
        <v>3</v>
      </c>
      <c r="E968" s="135">
        <v>40</v>
      </c>
      <c r="F968" s="106">
        <v>51.4</v>
      </c>
      <c r="G968" s="22" t="s">
        <v>14158</v>
      </c>
      <c r="H968" s="106">
        <f t="shared" si="144"/>
        <v>79.800000000000011</v>
      </c>
      <c r="I968" s="106">
        <f t="shared" si="145"/>
        <v>73.25</v>
      </c>
      <c r="J968" s="107">
        <f t="shared" si="146"/>
        <v>71.95</v>
      </c>
      <c r="L968" s="186">
        <f t="shared" si="147"/>
        <v>79.95</v>
      </c>
      <c r="M968" s="186">
        <f t="shared" si="148"/>
        <v>73.5</v>
      </c>
      <c r="N968" s="186">
        <f t="shared" si="149"/>
        <v>71.95</v>
      </c>
      <c r="O968"/>
      <c r="P968"/>
      <c r="Q968" s="133">
        <f t="shared" si="150"/>
        <v>0.14999999999999147</v>
      </c>
      <c r="R968" s="222">
        <f t="shared" si="151"/>
        <v>1.8796992481201935E-3</v>
      </c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</row>
    <row r="969" spans="1:32" s="20" customFormat="1" x14ac:dyDescent="0.35">
      <c r="A969" s="127" t="s">
        <v>7123</v>
      </c>
      <c r="B969" s="21" t="s">
        <v>7120</v>
      </c>
      <c r="C969" s="21">
        <v>6</v>
      </c>
      <c r="D969" s="20">
        <v>1</v>
      </c>
      <c r="E969" s="135">
        <v>35</v>
      </c>
      <c r="F969" s="106">
        <v>14.5</v>
      </c>
      <c r="G969" s="22" t="s">
        <v>14143</v>
      </c>
      <c r="H969" s="106">
        <f t="shared" si="144"/>
        <v>24.05</v>
      </c>
      <c r="I969" s="106">
        <f t="shared" si="145"/>
        <v>22.05</v>
      </c>
      <c r="J969" s="107">
        <f t="shared" si="146"/>
        <v>21.650000000000002</v>
      </c>
      <c r="L969" s="186">
        <f t="shared" si="147"/>
        <v>24.5</v>
      </c>
      <c r="M969" s="186">
        <f t="shared" si="148"/>
        <v>22.5</v>
      </c>
      <c r="N969" s="186">
        <f t="shared" si="149"/>
        <v>21.95</v>
      </c>
      <c r="O969"/>
      <c r="P969"/>
      <c r="Q969" s="133">
        <f t="shared" si="150"/>
        <v>0.44999999999999929</v>
      </c>
      <c r="R969" s="222">
        <f t="shared" si="151"/>
        <v>1.8711018711018681E-2</v>
      </c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</row>
    <row r="970" spans="1:32" s="20" customFormat="1" x14ac:dyDescent="0.35">
      <c r="A970" s="127" t="s">
        <v>14626</v>
      </c>
      <c r="B970" s="21" t="s">
        <v>14627</v>
      </c>
      <c r="C970" s="21">
        <v>6</v>
      </c>
      <c r="D970" s="20">
        <v>0.7</v>
      </c>
      <c r="E970" s="135">
        <v>35</v>
      </c>
      <c r="F970" s="106">
        <v>12.15</v>
      </c>
      <c r="G970" s="22" t="s">
        <v>14143</v>
      </c>
      <c r="H970" s="106">
        <f t="shared" si="144"/>
        <v>19.850000000000001</v>
      </c>
      <c r="I970" s="106">
        <f t="shared" si="145"/>
        <v>18.2</v>
      </c>
      <c r="J970" s="107">
        <f t="shared" si="146"/>
        <v>17.900000000000002</v>
      </c>
      <c r="L970" s="186">
        <f t="shared" si="147"/>
        <v>19.95</v>
      </c>
      <c r="M970" s="186">
        <f t="shared" si="148"/>
        <v>18.5</v>
      </c>
      <c r="N970" s="186">
        <f t="shared" si="149"/>
        <v>17.95</v>
      </c>
      <c r="O970"/>
      <c r="P970"/>
      <c r="Q970" s="133">
        <f t="shared" si="150"/>
        <v>9.9999999999997868E-2</v>
      </c>
      <c r="R970" s="222">
        <f t="shared" si="151"/>
        <v>5.0377833753147538E-3</v>
      </c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</row>
    <row r="971" spans="1:32" s="20" customFormat="1" x14ac:dyDescent="0.35">
      <c r="A971" s="127" t="s">
        <v>7126</v>
      </c>
      <c r="B971" s="21" t="s">
        <v>7127</v>
      </c>
      <c r="C971" s="21">
        <v>6</v>
      </c>
      <c r="D971" s="20">
        <v>0.7</v>
      </c>
      <c r="E971" s="135">
        <v>50</v>
      </c>
      <c r="F971" s="106">
        <v>18.5</v>
      </c>
      <c r="G971" s="22" t="s">
        <v>14158</v>
      </c>
      <c r="H971" s="106">
        <f t="shared" si="144"/>
        <v>28.900000000000002</v>
      </c>
      <c r="I971" s="106">
        <f t="shared" si="145"/>
        <v>26.55</v>
      </c>
      <c r="J971" s="107">
        <f t="shared" si="146"/>
        <v>26.05</v>
      </c>
      <c r="L971" s="186">
        <f t="shared" si="147"/>
        <v>28.95</v>
      </c>
      <c r="M971" s="186">
        <f t="shared" si="148"/>
        <v>26.95</v>
      </c>
      <c r="N971" s="186">
        <f t="shared" si="149"/>
        <v>26.5</v>
      </c>
      <c r="O971"/>
      <c r="P971"/>
      <c r="Q971" s="133">
        <f t="shared" si="150"/>
        <v>4.9999999999997158E-2</v>
      </c>
      <c r="R971" s="222">
        <f t="shared" si="151"/>
        <v>1.7301038062282753E-3</v>
      </c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</row>
    <row r="972" spans="1:32" s="20" customFormat="1" x14ac:dyDescent="0.35">
      <c r="A972" s="127" t="s">
        <v>7130</v>
      </c>
      <c r="B972" s="21" t="s">
        <v>7131</v>
      </c>
      <c r="C972" s="21">
        <v>12</v>
      </c>
      <c r="D972" s="20">
        <v>1</v>
      </c>
      <c r="E972" s="135">
        <v>50</v>
      </c>
      <c r="F972" s="106">
        <v>18.5</v>
      </c>
      <c r="G972" s="22" t="s">
        <v>14158</v>
      </c>
      <c r="H972" s="106">
        <f t="shared" ref="H972:H1035" si="152">IF(B972="","",CEILING((F972+(10.3552*D972*E972)/100+1.5+0.05)*1.22,0.05))</f>
        <v>30.8</v>
      </c>
      <c r="I972" s="106">
        <f t="shared" ref="I972:I1035" si="153">IF(B972="","",CEILING((F972+(10.3552*D972*E972)/100+1.5+0.05)*1.12,0.05))</f>
        <v>28.3</v>
      </c>
      <c r="J972" s="107">
        <f t="shared" ref="J972:J1035" si="154">IF(B972="","",CEILING((F972+(10.3552*D972*E972)/100+1.5+0.05)*1.1,0.05))</f>
        <v>27.8</v>
      </c>
      <c r="L972" s="186">
        <f t="shared" si="147"/>
        <v>30.95</v>
      </c>
      <c r="M972" s="186">
        <f t="shared" si="148"/>
        <v>28.5</v>
      </c>
      <c r="N972" s="186">
        <f t="shared" si="149"/>
        <v>27.95</v>
      </c>
      <c r="O972"/>
      <c r="P972"/>
      <c r="Q972" s="133">
        <f t="shared" si="150"/>
        <v>0.14999999999999858</v>
      </c>
      <c r="R972" s="222">
        <f t="shared" si="151"/>
        <v>4.870129870129824E-3</v>
      </c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</row>
    <row r="973" spans="1:32" s="20" customFormat="1" x14ac:dyDescent="0.35">
      <c r="A973" s="127" t="s">
        <v>7142</v>
      </c>
      <c r="B973" s="21" t="s">
        <v>7139</v>
      </c>
      <c r="C973" s="21">
        <v>6</v>
      </c>
      <c r="D973" s="20">
        <v>1</v>
      </c>
      <c r="E973" s="135">
        <v>35</v>
      </c>
      <c r="F973" s="106">
        <v>14.95</v>
      </c>
      <c r="G973" s="22" t="s">
        <v>14251</v>
      </c>
      <c r="H973" s="106">
        <f t="shared" si="152"/>
        <v>24.6</v>
      </c>
      <c r="I973" s="106">
        <f t="shared" si="153"/>
        <v>22.55</v>
      </c>
      <c r="J973" s="107">
        <f t="shared" si="154"/>
        <v>22.150000000000002</v>
      </c>
      <c r="L973" s="186">
        <f t="shared" si="147"/>
        <v>24.95</v>
      </c>
      <c r="M973" s="186">
        <f t="shared" si="148"/>
        <v>22.95</v>
      </c>
      <c r="N973" s="186">
        <f t="shared" si="149"/>
        <v>22.5</v>
      </c>
      <c r="O973"/>
      <c r="P973"/>
      <c r="Q973" s="133">
        <f t="shared" si="150"/>
        <v>0.34999999999999787</v>
      </c>
      <c r="R973" s="222">
        <f t="shared" si="151"/>
        <v>1.4227642276422677E-2</v>
      </c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</row>
    <row r="974" spans="1:32" s="20" customFormat="1" x14ac:dyDescent="0.35">
      <c r="A974" s="127" t="s">
        <v>7145</v>
      </c>
      <c r="B974" s="21" t="s">
        <v>7146</v>
      </c>
      <c r="C974" s="21">
        <v>6</v>
      </c>
      <c r="D974" s="20">
        <v>0.7</v>
      </c>
      <c r="E974" s="135">
        <v>40</v>
      </c>
      <c r="F974" s="106">
        <v>15.15</v>
      </c>
      <c r="G974" s="22" t="s">
        <v>14251</v>
      </c>
      <c r="H974" s="106">
        <f t="shared" si="152"/>
        <v>23.950000000000003</v>
      </c>
      <c r="I974" s="106">
        <f t="shared" si="153"/>
        <v>22</v>
      </c>
      <c r="J974" s="107">
        <f t="shared" si="154"/>
        <v>21.6</v>
      </c>
      <c r="L974" s="186">
        <f t="shared" si="147"/>
        <v>23.95</v>
      </c>
      <c r="M974" s="186">
        <f t="shared" si="148"/>
        <v>22.5</v>
      </c>
      <c r="N974" s="186">
        <f t="shared" si="149"/>
        <v>21.95</v>
      </c>
      <c r="O974"/>
      <c r="P974"/>
      <c r="Q974" s="133">
        <f t="shared" si="150"/>
        <v>0</v>
      </c>
      <c r="R974" s="222">
        <f t="shared" si="151"/>
        <v>0</v>
      </c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</row>
    <row r="975" spans="1:32" s="20" customFormat="1" x14ac:dyDescent="0.35">
      <c r="A975" s="127" t="s">
        <v>7149</v>
      </c>
      <c r="B975" s="21" t="s">
        <v>7150</v>
      </c>
      <c r="C975" s="21">
        <v>6</v>
      </c>
      <c r="D975" s="20">
        <v>0.7</v>
      </c>
      <c r="E975" s="135">
        <v>40</v>
      </c>
      <c r="F975" s="106">
        <v>32.5</v>
      </c>
      <c r="G975" s="22" t="s">
        <v>14147</v>
      </c>
      <c r="H975" s="106">
        <f t="shared" si="152"/>
        <v>45.1</v>
      </c>
      <c r="I975" s="106">
        <f t="shared" si="153"/>
        <v>41.400000000000006</v>
      </c>
      <c r="J975" s="107">
        <f t="shared" si="154"/>
        <v>40.650000000000006</v>
      </c>
      <c r="L975" s="186">
        <f t="shared" si="147"/>
        <v>45.5</v>
      </c>
      <c r="M975" s="186">
        <f t="shared" si="148"/>
        <v>41.5</v>
      </c>
      <c r="N975" s="186">
        <f t="shared" si="149"/>
        <v>40.950000000000003</v>
      </c>
      <c r="O975"/>
      <c r="P975"/>
      <c r="Q975" s="133">
        <f t="shared" si="150"/>
        <v>0.39999999999999858</v>
      </c>
      <c r="R975" s="222">
        <f t="shared" si="151"/>
        <v>8.8691796008868867E-3</v>
      </c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</row>
    <row r="976" spans="1:32" s="20" customFormat="1" x14ac:dyDescent="0.35">
      <c r="A976" s="127" t="s">
        <v>7157</v>
      </c>
      <c r="B976" s="21" t="s">
        <v>7154</v>
      </c>
      <c r="C976" s="21">
        <v>12</v>
      </c>
      <c r="D976" s="20">
        <v>1</v>
      </c>
      <c r="E976" s="135">
        <v>35</v>
      </c>
      <c r="F976" s="106">
        <v>14.85</v>
      </c>
      <c r="G976" s="22" t="s">
        <v>14143</v>
      </c>
      <c r="H976" s="106">
        <f t="shared" si="152"/>
        <v>24.450000000000003</v>
      </c>
      <c r="I976" s="106">
        <f t="shared" si="153"/>
        <v>22.450000000000003</v>
      </c>
      <c r="J976" s="107">
        <f t="shared" si="154"/>
        <v>22.05</v>
      </c>
      <c r="L976" s="186">
        <f t="shared" si="147"/>
        <v>24.5</v>
      </c>
      <c r="M976" s="186">
        <f t="shared" si="148"/>
        <v>22.5</v>
      </c>
      <c r="N976" s="186">
        <f t="shared" si="149"/>
        <v>22.5</v>
      </c>
      <c r="O976"/>
      <c r="P976"/>
      <c r="Q976" s="133">
        <f t="shared" si="150"/>
        <v>4.9999999999997158E-2</v>
      </c>
      <c r="R976" s="222">
        <f t="shared" si="151"/>
        <v>2.0449897750510083E-3</v>
      </c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</row>
    <row r="977" spans="1:32" s="20" customFormat="1" x14ac:dyDescent="0.35">
      <c r="A977" s="127" t="s">
        <v>14705</v>
      </c>
      <c r="B977" s="21" t="s">
        <v>14706</v>
      </c>
      <c r="C977" s="21">
        <v>6</v>
      </c>
      <c r="D977" s="20">
        <v>0.7</v>
      </c>
      <c r="E977" s="135">
        <v>35</v>
      </c>
      <c r="F977" s="106">
        <v>24.5</v>
      </c>
      <c r="G977" s="22" t="s">
        <v>14147</v>
      </c>
      <c r="H977" s="106">
        <f t="shared" si="152"/>
        <v>34.9</v>
      </c>
      <c r="I977" s="106">
        <f t="shared" si="153"/>
        <v>32.050000000000004</v>
      </c>
      <c r="J977" s="107">
        <f t="shared" si="154"/>
        <v>31.450000000000003</v>
      </c>
      <c r="L977" s="186">
        <f t="shared" si="147"/>
        <v>34.950000000000003</v>
      </c>
      <c r="M977" s="186">
        <f t="shared" si="148"/>
        <v>32.5</v>
      </c>
      <c r="N977" s="186">
        <f t="shared" si="149"/>
        <v>31.5</v>
      </c>
      <c r="O977"/>
      <c r="P977"/>
      <c r="Q977" s="133">
        <f t="shared" si="150"/>
        <v>5.0000000000004263E-2</v>
      </c>
      <c r="R977" s="222">
        <f t="shared" si="151"/>
        <v>1.4326647564471137E-3</v>
      </c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</row>
    <row r="978" spans="1:32" s="20" customFormat="1" x14ac:dyDescent="0.35">
      <c r="A978" s="127" t="s">
        <v>7160</v>
      </c>
      <c r="B978" s="21" t="s">
        <v>7161</v>
      </c>
      <c r="C978" s="21">
        <v>120</v>
      </c>
      <c r="D978" s="20">
        <v>0.05</v>
      </c>
      <c r="E978" s="135">
        <v>35</v>
      </c>
      <c r="F978" s="106">
        <v>1.85</v>
      </c>
      <c r="G978" s="22" t="s">
        <v>14251</v>
      </c>
      <c r="H978" s="106">
        <f t="shared" si="152"/>
        <v>4.4000000000000004</v>
      </c>
      <c r="I978" s="106">
        <f t="shared" si="153"/>
        <v>4.05</v>
      </c>
      <c r="J978" s="107">
        <f t="shared" si="154"/>
        <v>3.95</v>
      </c>
      <c r="L978" s="186">
        <f t="shared" ref="L978:L1014" si="155">IF(AND(H978-INT(H978)&gt;=0,H978-INT(H978)&lt;0.5),INT(H978)+0.5,IF(AND(H978-INT(H978)&gt;=0.5,H978-INT(H978)&lt;1),INT(H978)+0.95,H978))</f>
        <v>4.5</v>
      </c>
      <c r="M978" s="186">
        <f t="shared" ref="M978:M1014" si="156">IF(AND(I978-INT(I978)&gt;=0,I978-INT(I978)&lt;0.5),INT(I978)+0.5,IF(AND(I978-INT(I978)&gt;=0.5,I978-INT(I978)&lt;1),INT(I978)+0.95,I978))</f>
        <v>4.5</v>
      </c>
      <c r="N978" s="186">
        <f t="shared" ref="N978:N1014" si="157">IF(AND(J978-INT(J978)&gt;=0,J978-INT(J978)&lt;0.5),INT(J978)+0.5,IF(AND(J978-INT(J978)&gt;=0.5,J978-INT(J978)&lt;1),INT(J978)+0.95,J978))</f>
        <v>3.95</v>
      </c>
      <c r="O978"/>
      <c r="P978"/>
      <c r="Q978" s="133">
        <f t="shared" ref="Q978:Q1014" si="158">L978-H978</f>
        <v>9.9999999999999645E-2</v>
      </c>
      <c r="R978" s="222">
        <f t="shared" ref="R978:R1014" si="159">Q978/H978</f>
        <v>2.2727272727272645E-2</v>
      </c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</row>
    <row r="979" spans="1:32" s="20" customFormat="1" x14ac:dyDescent="0.35">
      <c r="A979" s="127" t="s">
        <v>7164</v>
      </c>
      <c r="B979" s="21" t="s">
        <v>7165</v>
      </c>
      <c r="C979" s="21">
        <v>6</v>
      </c>
      <c r="D979" s="20">
        <v>0.7</v>
      </c>
      <c r="E979" s="135">
        <v>43</v>
      </c>
      <c r="F979" s="106">
        <v>13.25</v>
      </c>
      <c r="G979" s="22" t="s">
        <v>14251</v>
      </c>
      <c r="H979" s="106">
        <f t="shared" si="152"/>
        <v>21.900000000000002</v>
      </c>
      <c r="I979" s="106">
        <f t="shared" si="153"/>
        <v>20.100000000000001</v>
      </c>
      <c r="J979" s="107">
        <f t="shared" si="154"/>
        <v>19.75</v>
      </c>
      <c r="L979" s="186">
        <f t="shared" si="155"/>
        <v>21.95</v>
      </c>
      <c r="M979" s="186">
        <f t="shared" si="156"/>
        <v>20.5</v>
      </c>
      <c r="N979" s="186">
        <f t="shared" si="157"/>
        <v>19.95</v>
      </c>
      <c r="O979"/>
      <c r="P979"/>
      <c r="Q979" s="133">
        <f t="shared" si="158"/>
        <v>4.9999999999997158E-2</v>
      </c>
      <c r="R979" s="222">
        <f t="shared" si="159"/>
        <v>2.2831050228309204E-3</v>
      </c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</row>
    <row r="980" spans="1:32" s="20" customFormat="1" x14ac:dyDescent="0.35">
      <c r="A980" s="127" t="s">
        <v>7168</v>
      </c>
      <c r="B980" s="21" t="s">
        <v>7169</v>
      </c>
      <c r="C980" s="21">
        <v>6</v>
      </c>
      <c r="D980" s="20">
        <v>0.7</v>
      </c>
      <c r="E980" s="135">
        <v>43</v>
      </c>
      <c r="F980" s="106">
        <v>15.5</v>
      </c>
      <c r="G980" s="22" t="s">
        <v>14251</v>
      </c>
      <c r="H980" s="106">
        <f t="shared" si="152"/>
        <v>24.650000000000002</v>
      </c>
      <c r="I980" s="106">
        <f t="shared" si="153"/>
        <v>22.6</v>
      </c>
      <c r="J980" s="107">
        <f t="shared" si="154"/>
        <v>22.200000000000003</v>
      </c>
      <c r="L980" s="186">
        <f t="shared" si="155"/>
        <v>24.95</v>
      </c>
      <c r="M980" s="186">
        <f t="shared" si="156"/>
        <v>22.95</v>
      </c>
      <c r="N980" s="186">
        <f t="shared" si="157"/>
        <v>22.5</v>
      </c>
      <c r="O980"/>
      <c r="P980"/>
      <c r="Q980" s="133">
        <f t="shared" si="158"/>
        <v>0.29999999999999716</v>
      </c>
      <c r="R980" s="222">
        <f t="shared" si="159"/>
        <v>1.2170385395537409E-2</v>
      </c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</row>
    <row r="981" spans="1:32" s="20" customFormat="1" x14ac:dyDescent="0.35">
      <c r="A981" s="127" t="s">
        <v>7172</v>
      </c>
      <c r="B981" s="21" t="s">
        <v>7173</v>
      </c>
      <c r="C981" s="21">
        <v>12</v>
      </c>
      <c r="D981" s="20">
        <v>1</v>
      </c>
      <c r="E981" s="135">
        <v>43</v>
      </c>
      <c r="F981" s="106">
        <v>15.9</v>
      </c>
      <c r="G981" s="22" t="s">
        <v>14251</v>
      </c>
      <c r="H981" s="106">
        <f t="shared" si="152"/>
        <v>26.75</v>
      </c>
      <c r="I981" s="106">
        <f t="shared" si="153"/>
        <v>24.55</v>
      </c>
      <c r="J981" s="107">
        <f t="shared" si="154"/>
        <v>24.1</v>
      </c>
      <c r="L981" s="186">
        <f t="shared" si="155"/>
        <v>26.95</v>
      </c>
      <c r="M981" s="186">
        <f t="shared" si="156"/>
        <v>24.95</v>
      </c>
      <c r="N981" s="186">
        <f t="shared" si="157"/>
        <v>24.5</v>
      </c>
      <c r="O981"/>
      <c r="P981"/>
      <c r="Q981" s="133">
        <f t="shared" si="158"/>
        <v>0.19999999999999929</v>
      </c>
      <c r="R981" s="222">
        <f t="shared" si="159"/>
        <v>7.476635514018665E-3</v>
      </c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</row>
    <row r="982" spans="1:32" s="20" customFormat="1" x14ac:dyDescent="0.35">
      <c r="A982" s="127" t="s">
        <v>15447</v>
      </c>
      <c r="B982" s="21" t="s">
        <v>15448</v>
      </c>
      <c r="C982" s="21">
        <v>6</v>
      </c>
      <c r="D982" s="20">
        <v>0.7</v>
      </c>
      <c r="E982" s="135">
        <v>43</v>
      </c>
      <c r="F982" s="106">
        <v>15.25</v>
      </c>
      <c r="G982" s="22" t="s">
        <v>14251</v>
      </c>
      <c r="H982" s="106">
        <f t="shared" si="152"/>
        <v>24.3</v>
      </c>
      <c r="I982" s="106">
        <f t="shared" si="153"/>
        <v>22.35</v>
      </c>
      <c r="J982" s="107">
        <f t="shared" si="154"/>
        <v>21.950000000000003</v>
      </c>
      <c r="L982" s="186">
        <f t="shared" si="155"/>
        <v>24.5</v>
      </c>
      <c r="M982" s="186">
        <f t="shared" si="156"/>
        <v>22.5</v>
      </c>
      <c r="N982" s="186">
        <f t="shared" si="157"/>
        <v>21.95</v>
      </c>
      <c r="O982"/>
      <c r="P982"/>
      <c r="Q982" s="133">
        <f t="shared" si="158"/>
        <v>0.19999999999999929</v>
      </c>
      <c r="R982" s="222">
        <f t="shared" si="159"/>
        <v>8.2304526748970906E-3</v>
      </c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</row>
    <row r="983" spans="1:32" s="20" customFormat="1" x14ac:dyDescent="0.35">
      <c r="A983" s="127" t="s">
        <v>15451</v>
      </c>
      <c r="B983" s="21" t="s">
        <v>15452</v>
      </c>
      <c r="C983" s="21">
        <v>12</v>
      </c>
      <c r="D983" s="20">
        <v>1</v>
      </c>
      <c r="E983" s="135">
        <v>40</v>
      </c>
      <c r="F983" s="106">
        <v>24.5</v>
      </c>
      <c r="G983" s="22" t="s">
        <v>14251</v>
      </c>
      <c r="H983" s="106">
        <f t="shared" si="152"/>
        <v>36.85</v>
      </c>
      <c r="I983" s="106">
        <f t="shared" si="153"/>
        <v>33.85</v>
      </c>
      <c r="J983" s="107">
        <f t="shared" si="154"/>
        <v>33.25</v>
      </c>
      <c r="L983" s="186">
        <f t="shared" si="155"/>
        <v>36.950000000000003</v>
      </c>
      <c r="M983" s="186">
        <f t="shared" si="156"/>
        <v>33.950000000000003</v>
      </c>
      <c r="N983" s="186">
        <f t="shared" si="157"/>
        <v>33.5</v>
      </c>
      <c r="O983"/>
      <c r="P983"/>
      <c r="Q983" s="133">
        <f t="shared" si="158"/>
        <v>0.10000000000000142</v>
      </c>
      <c r="R983" s="222">
        <f t="shared" si="159"/>
        <v>2.7137042062415581E-3</v>
      </c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</row>
    <row r="984" spans="1:32" s="20" customFormat="1" x14ac:dyDescent="0.35">
      <c r="A984" s="127" t="s">
        <v>7176</v>
      </c>
      <c r="B984" s="21" t="s">
        <v>7177</v>
      </c>
      <c r="C984" s="21">
        <v>6</v>
      </c>
      <c r="D984" s="20">
        <v>0.7</v>
      </c>
      <c r="E984" s="135">
        <v>43</v>
      </c>
      <c r="F984" s="106">
        <v>16.8</v>
      </c>
      <c r="G984" s="22" t="s">
        <v>14158</v>
      </c>
      <c r="H984" s="106">
        <f t="shared" si="152"/>
        <v>26.200000000000003</v>
      </c>
      <c r="I984" s="106">
        <f t="shared" si="153"/>
        <v>24.05</v>
      </c>
      <c r="J984" s="107">
        <f t="shared" si="154"/>
        <v>23.650000000000002</v>
      </c>
      <c r="L984" s="186">
        <f t="shared" si="155"/>
        <v>26.5</v>
      </c>
      <c r="M984" s="186">
        <f t="shared" si="156"/>
        <v>24.5</v>
      </c>
      <c r="N984" s="186">
        <f t="shared" si="157"/>
        <v>23.95</v>
      </c>
      <c r="O984"/>
      <c r="P984"/>
      <c r="Q984" s="133">
        <f t="shared" si="158"/>
        <v>0.29999999999999716</v>
      </c>
      <c r="R984" s="222">
        <f t="shared" si="159"/>
        <v>1.1450381679389204E-2</v>
      </c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</row>
    <row r="985" spans="1:32" s="20" customFormat="1" x14ac:dyDescent="0.35">
      <c r="A985" s="127" t="s">
        <v>7180</v>
      </c>
      <c r="B985" s="21" t="s">
        <v>7181</v>
      </c>
      <c r="C985" s="21">
        <v>6</v>
      </c>
      <c r="D985" s="20">
        <v>1</v>
      </c>
      <c r="E985" s="135">
        <v>45</v>
      </c>
      <c r="F985" s="106">
        <v>84.25</v>
      </c>
      <c r="G985" s="22" t="s">
        <v>14251</v>
      </c>
      <c r="H985" s="106">
        <f t="shared" si="152"/>
        <v>110.4</v>
      </c>
      <c r="I985" s="106">
        <f t="shared" si="153"/>
        <v>101.35000000000001</v>
      </c>
      <c r="J985" s="107">
        <f t="shared" si="154"/>
        <v>99.550000000000011</v>
      </c>
      <c r="L985" s="186">
        <f t="shared" si="155"/>
        <v>110.5</v>
      </c>
      <c r="M985" s="186">
        <f t="shared" si="156"/>
        <v>101.5</v>
      </c>
      <c r="N985" s="186">
        <f t="shared" si="157"/>
        <v>99.95</v>
      </c>
      <c r="O985"/>
      <c r="P985"/>
      <c r="Q985" s="133">
        <f t="shared" si="158"/>
        <v>9.9999999999994316E-2</v>
      </c>
      <c r="R985" s="222">
        <f t="shared" si="159"/>
        <v>9.0579710144922387E-4</v>
      </c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</row>
    <row r="986" spans="1:32" s="20" customFormat="1" x14ac:dyDescent="0.35">
      <c r="A986" s="127" t="s">
        <v>7184</v>
      </c>
      <c r="B986" s="21" t="s">
        <v>7185</v>
      </c>
      <c r="C986" s="21">
        <v>6</v>
      </c>
      <c r="D986" s="20">
        <v>0.7</v>
      </c>
      <c r="E986" s="135">
        <v>62.5</v>
      </c>
      <c r="F986" s="106">
        <v>42.5</v>
      </c>
      <c r="G986" s="22" t="s">
        <v>14251</v>
      </c>
      <c r="H986" s="106">
        <f t="shared" si="152"/>
        <v>59.300000000000004</v>
      </c>
      <c r="I986" s="106">
        <f t="shared" si="153"/>
        <v>54.45</v>
      </c>
      <c r="J986" s="107">
        <f t="shared" si="154"/>
        <v>53.45</v>
      </c>
      <c r="L986" s="186">
        <f t="shared" si="155"/>
        <v>59.5</v>
      </c>
      <c r="M986" s="186">
        <f t="shared" si="156"/>
        <v>54.5</v>
      </c>
      <c r="N986" s="186">
        <f t="shared" si="157"/>
        <v>53.5</v>
      </c>
      <c r="O986"/>
      <c r="P986"/>
      <c r="Q986" s="133">
        <f t="shared" si="158"/>
        <v>0.19999999999999574</v>
      </c>
      <c r="R986" s="222">
        <f t="shared" si="159"/>
        <v>3.3726812816188148E-3</v>
      </c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</row>
    <row r="987" spans="1:32" s="20" customFormat="1" x14ac:dyDescent="0.35">
      <c r="A987" s="127" t="s">
        <v>7187</v>
      </c>
      <c r="B987" s="21" t="s">
        <v>7188</v>
      </c>
      <c r="C987" s="21">
        <v>6</v>
      </c>
      <c r="D987" s="20">
        <v>0.7</v>
      </c>
      <c r="E987" s="135">
        <v>64.5</v>
      </c>
      <c r="F987" s="106">
        <v>42.5</v>
      </c>
      <c r="G987" s="22" t="s">
        <v>14251</v>
      </c>
      <c r="H987" s="106">
        <f t="shared" si="152"/>
        <v>59.45</v>
      </c>
      <c r="I987" s="106">
        <f t="shared" si="153"/>
        <v>54.6</v>
      </c>
      <c r="J987" s="107">
        <f t="shared" si="154"/>
        <v>53.6</v>
      </c>
      <c r="L987" s="186">
        <f t="shared" si="155"/>
        <v>59.5</v>
      </c>
      <c r="M987" s="186">
        <f t="shared" si="156"/>
        <v>54.95</v>
      </c>
      <c r="N987" s="186">
        <f t="shared" si="157"/>
        <v>53.95</v>
      </c>
      <c r="O987"/>
      <c r="P987"/>
      <c r="Q987" s="133">
        <f t="shared" si="158"/>
        <v>4.9999999999997158E-2</v>
      </c>
      <c r="R987" s="222">
        <f t="shared" si="159"/>
        <v>8.4104289318750471E-4</v>
      </c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</row>
    <row r="988" spans="1:32" s="20" customFormat="1" x14ac:dyDescent="0.35">
      <c r="A988" s="127" t="s">
        <v>7193</v>
      </c>
      <c r="B988" s="21" t="s">
        <v>7194</v>
      </c>
      <c r="C988" s="21">
        <v>6</v>
      </c>
      <c r="D988" s="20">
        <v>0.7</v>
      </c>
      <c r="E988" s="135">
        <v>50</v>
      </c>
      <c r="F988" s="106">
        <v>28.2</v>
      </c>
      <c r="G988" s="22" t="s">
        <v>14251</v>
      </c>
      <c r="H988" s="106">
        <f t="shared" si="152"/>
        <v>40.75</v>
      </c>
      <c r="I988" s="106">
        <f t="shared" si="153"/>
        <v>37.4</v>
      </c>
      <c r="J988" s="107">
        <f t="shared" si="154"/>
        <v>36.75</v>
      </c>
      <c r="L988" s="186">
        <f t="shared" si="155"/>
        <v>40.950000000000003</v>
      </c>
      <c r="M988" s="186">
        <f t="shared" si="156"/>
        <v>37.5</v>
      </c>
      <c r="N988" s="186">
        <f t="shared" si="157"/>
        <v>36.950000000000003</v>
      </c>
      <c r="O988"/>
      <c r="P988"/>
      <c r="Q988" s="133">
        <f t="shared" si="158"/>
        <v>0.20000000000000284</v>
      </c>
      <c r="R988" s="222">
        <f t="shared" si="159"/>
        <v>4.9079754601227691E-3</v>
      </c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</row>
    <row r="989" spans="1:32" s="20" customFormat="1" x14ac:dyDescent="0.35">
      <c r="A989" s="127" t="s">
        <v>7197</v>
      </c>
      <c r="B989" s="21" t="s">
        <v>7198</v>
      </c>
      <c r="C989" s="21">
        <v>6</v>
      </c>
      <c r="D989" s="20">
        <v>0.7</v>
      </c>
      <c r="E989" s="135">
        <v>45</v>
      </c>
      <c r="F989" s="106">
        <v>27.95</v>
      </c>
      <c r="G989" s="22" t="s">
        <v>14251</v>
      </c>
      <c r="H989" s="106">
        <f t="shared" si="152"/>
        <v>40</v>
      </c>
      <c r="I989" s="106">
        <f t="shared" si="153"/>
        <v>36.700000000000003</v>
      </c>
      <c r="J989" s="107">
        <f t="shared" si="154"/>
        <v>36.050000000000004</v>
      </c>
      <c r="L989" s="186">
        <f t="shared" si="155"/>
        <v>40.5</v>
      </c>
      <c r="M989" s="186">
        <f t="shared" si="156"/>
        <v>36.950000000000003</v>
      </c>
      <c r="N989" s="186">
        <f t="shared" si="157"/>
        <v>36.5</v>
      </c>
      <c r="O989"/>
      <c r="P989"/>
      <c r="Q989" s="133">
        <f t="shared" si="158"/>
        <v>0.5</v>
      </c>
      <c r="R989" s="222">
        <f t="shared" si="159"/>
        <v>1.2500000000000001E-2</v>
      </c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</row>
    <row r="990" spans="1:32" s="20" customFormat="1" x14ac:dyDescent="0.35">
      <c r="A990" s="127" t="s">
        <v>7201</v>
      </c>
      <c r="B990" s="21" t="s">
        <v>7202</v>
      </c>
      <c r="C990" s="21">
        <v>60</v>
      </c>
      <c r="D990" s="20">
        <v>0.05</v>
      </c>
      <c r="E990" s="135">
        <v>45</v>
      </c>
      <c r="F990" s="106">
        <v>2.85</v>
      </c>
      <c r="G990" s="22" t="s">
        <v>14251</v>
      </c>
      <c r="H990" s="106">
        <f t="shared" si="152"/>
        <v>5.7</v>
      </c>
      <c r="I990" s="106">
        <f t="shared" si="153"/>
        <v>5.2</v>
      </c>
      <c r="J990" s="107">
        <f t="shared" si="154"/>
        <v>5.1000000000000005</v>
      </c>
      <c r="L990" s="186">
        <f t="shared" si="155"/>
        <v>5.95</v>
      </c>
      <c r="M990" s="186">
        <f t="shared" si="156"/>
        <v>5.5</v>
      </c>
      <c r="N990" s="186">
        <f t="shared" si="157"/>
        <v>5.5</v>
      </c>
      <c r="O990"/>
      <c r="P990"/>
      <c r="Q990" s="133">
        <f t="shared" si="158"/>
        <v>0.25</v>
      </c>
      <c r="R990" s="222">
        <f t="shared" si="159"/>
        <v>4.3859649122807015E-2</v>
      </c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</row>
    <row r="991" spans="1:32" s="20" customFormat="1" x14ac:dyDescent="0.35">
      <c r="A991" s="127" t="s">
        <v>7208</v>
      </c>
      <c r="B991" s="21" t="s">
        <v>7209</v>
      </c>
      <c r="C991" s="21">
        <v>6</v>
      </c>
      <c r="D991" s="20">
        <v>0.7</v>
      </c>
      <c r="E991" s="135">
        <v>47</v>
      </c>
      <c r="F991" s="106">
        <v>24.25</v>
      </c>
      <c r="G991" s="22" t="s">
        <v>14251</v>
      </c>
      <c r="H991" s="106">
        <f t="shared" si="152"/>
        <v>35.65</v>
      </c>
      <c r="I991" s="106">
        <f t="shared" si="153"/>
        <v>32.75</v>
      </c>
      <c r="J991" s="107">
        <f t="shared" si="154"/>
        <v>32.15</v>
      </c>
      <c r="L991" s="186">
        <f t="shared" si="155"/>
        <v>35.950000000000003</v>
      </c>
      <c r="M991" s="186">
        <f t="shared" si="156"/>
        <v>32.950000000000003</v>
      </c>
      <c r="N991" s="186">
        <f t="shared" si="157"/>
        <v>32.5</v>
      </c>
      <c r="O991"/>
      <c r="P991"/>
      <c r="Q991" s="133">
        <f t="shared" si="158"/>
        <v>0.30000000000000426</v>
      </c>
      <c r="R991" s="222">
        <f t="shared" si="159"/>
        <v>8.4151472650772583E-3</v>
      </c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</row>
    <row r="992" spans="1:32" s="20" customFormat="1" x14ac:dyDescent="0.35">
      <c r="A992" s="127" t="s">
        <v>7205</v>
      </c>
      <c r="B992" s="21" t="s">
        <v>23286</v>
      </c>
      <c r="C992" s="21">
        <v>6</v>
      </c>
      <c r="D992" s="20">
        <v>0.7</v>
      </c>
      <c r="E992" s="135">
        <v>45</v>
      </c>
      <c r="F992" s="106">
        <v>22.15</v>
      </c>
      <c r="G992" s="22" t="s">
        <v>14251</v>
      </c>
      <c r="H992" s="106">
        <f t="shared" si="152"/>
        <v>32.9</v>
      </c>
      <c r="I992" s="106">
        <f t="shared" si="153"/>
        <v>30.200000000000003</v>
      </c>
      <c r="J992" s="107">
        <f t="shared" si="154"/>
        <v>29.700000000000003</v>
      </c>
      <c r="L992" s="186">
        <f t="shared" si="155"/>
        <v>32.950000000000003</v>
      </c>
      <c r="M992" s="186">
        <f t="shared" si="156"/>
        <v>30.5</v>
      </c>
      <c r="N992" s="186">
        <f t="shared" si="157"/>
        <v>29.95</v>
      </c>
      <c r="O992"/>
      <c r="P992"/>
      <c r="Q992" s="133">
        <f t="shared" si="158"/>
        <v>5.0000000000004263E-2</v>
      </c>
      <c r="R992" s="222">
        <f t="shared" si="159"/>
        <v>1.5197568389059047E-3</v>
      </c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</row>
    <row r="993" spans="1:32" s="20" customFormat="1" x14ac:dyDescent="0.35">
      <c r="A993" s="127" t="s">
        <v>7212</v>
      </c>
      <c r="B993" s="21" t="s">
        <v>7213</v>
      </c>
      <c r="C993" s="21">
        <v>6</v>
      </c>
      <c r="D993" s="20">
        <v>0.7</v>
      </c>
      <c r="E993" s="135">
        <v>45</v>
      </c>
      <c r="F993" s="106">
        <v>13.35</v>
      </c>
      <c r="G993" s="22" t="s">
        <v>14251</v>
      </c>
      <c r="H993" s="106">
        <f t="shared" si="152"/>
        <v>22.200000000000003</v>
      </c>
      <c r="I993" s="106">
        <f t="shared" si="153"/>
        <v>20.350000000000001</v>
      </c>
      <c r="J993" s="107">
        <f t="shared" si="154"/>
        <v>20</v>
      </c>
      <c r="L993" s="186">
        <f t="shared" si="155"/>
        <v>22.5</v>
      </c>
      <c r="M993" s="186">
        <f t="shared" si="156"/>
        <v>20.5</v>
      </c>
      <c r="N993" s="186">
        <f t="shared" si="157"/>
        <v>20.5</v>
      </c>
      <c r="O993"/>
      <c r="P993"/>
      <c r="Q993" s="133">
        <f t="shared" si="158"/>
        <v>0.29999999999999716</v>
      </c>
      <c r="R993" s="222">
        <f t="shared" si="159"/>
        <v>1.3513513513513384E-2</v>
      </c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</row>
    <row r="994" spans="1:32" s="20" customFormat="1" x14ac:dyDescent="0.35">
      <c r="A994" s="127" t="s">
        <v>7216</v>
      </c>
      <c r="B994" s="21" t="s">
        <v>7217</v>
      </c>
      <c r="C994" s="21">
        <v>12</v>
      </c>
      <c r="D994" s="20">
        <v>0.5</v>
      </c>
      <c r="E994" s="135">
        <v>53.5</v>
      </c>
      <c r="F994" s="106">
        <v>22.45</v>
      </c>
      <c r="G994" s="22" t="s">
        <v>14251</v>
      </c>
      <c r="H994" s="106">
        <f t="shared" si="152"/>
        <v>32.700000000000003</v>
      </c>
      <c r="I994" s="106">
        <f t="shared" si="153"/>
        <v>30</v>
      </c>
      <c r="J994" s="107">
        <f t="shared" si="154"/>
        <v>29.450000000000003</v>
      </c>
      <c r="L994" s="186">
        <f t="shared" si="155"/>
        <v>32.950000000000003</v>
      </c>
      <c r="M994" s="186">
        <f t="shared" si="156"/>
        <v>30.5</v>
      </c>
      <c r="N994" s="186">
        <f t="shared" si="157"/>
        <v>29.5</v>
      </c>
      <c r="O994"/>
      <c r="P994"/>
      <c r="Q994" s="133">
        <f t="shared" si="158"/>
        <v>0.25</v>
      </c>
      <c r="R994" s="222">
        <f t="shared" si="159"/>
        <v>7.6452599388379195E-3</v>
      </c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</row>
    <row r="995" spans="1:32" s="20" customFormat="1" x14ac:dyDescent="0.35">
      <c r="A995" s="127" t="s">
        <v>7220</v>
      </c>
      <c r="B995" s="21" t="s">
        <v>7221</v>
      </c>
      <c r="C995" s="21">
        <v>12</v>
      </c>
      <c r="D995" s="20">
        <v>0.5</v>
      </c>
      <c r="E995" s="135">
        <v>53.5</v>
      </c>
      <c r="F995" s="106">
        <v>15.5</v>
      </c>
      <c r="G995" s="22" t="s">
        <v>14251</v>
      </c>
      <c r="H995" s="106">
        <f t="shared" si="152"/>
        <v>24.200000000000003</v>
      </c>
      <c r="I995" s="106">
        <f t="shared" si="153"/>
        <v>22.200000000000003</v>
      </c>
      <c r="J995" s="107">
        <f t="shared" si="154"/>
        <v>21.85</v>
      </c>
      <c r="L995" s="186">
        <f t="shared" si="155"/>
        <v>24.5</v>
      </c>
      <c r="M995" s="186">
        <f t="shared" si="156"/>
        <v>22.5</v>
      </c>
      <c r="N995" s="186">
        <f t="shared" si="157"/>
        <v>21.95</v>
      </c>
      <c r="O995"/>
      <c r="P995"/>
      <c r="Q995" s="133">
        <f t="shared" si="158"/>
        <v>0.29999999999999716</v>
      </c>
      <c r="R995" s="222">
        <f t="shared" si="159"/>
        <v>1.2396694214875914E-2</v>
      </c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</row>
    <row r="996" spans="1:32" s="20" customFormat="1" x14ac:dyDescent="0.35">
      <c r="A996" s="127" t="s">
        <v>7224</v>
      </c>
      <c r="B996" s="21" t="s">
        <v>7225</v>
      </c>
      <c r="C996" s="21">
        <v>6</v>
      </c>
      <c r="D996" s="20">
        <v>0.7</v>
      </c>
      <c r="E996" s="135">
        <v>50</v>
      </c>
      <c r="F996" s="106">
        <v>20.75</v>
      </c>
      <c r="G996" s="22" t="s">
        <v>14251</v>
      </c>
      <c r="H996" s="106">
        <f t="shared" si="152"/>
        <v>31.650000000000002</v>
      </c>
      <c r="I996" s="106">
        <f t="shared" si="153"/>
        <v>29.05</v>
      </c>
      <c r="J996" s="107">
        <f t="shared" si="154"/>
        <v>28.55</v>
      </c>
      <c r="L996" s="186">
        <f t="shared" si="155"/>
        <v>31.95</v>
      </c>
      <c r="M996" s="186">
        <f t="shared" si="156"/>
        <v>29.5</v>
      </c>
      <c r="N996" s="186">
        <f t="shared" si="157"/>
        <v>28.95</v>
      </c>
      <c r="O996"/>
      <c r="P996"/>
      <c r="Q996" s="133">
        <f t="shared" si="158"/>
        <v>0.29999999999999716</v>
      </c>
      <c r="R996" s="222">
        <f t="shared" si="159"/>
        <v>9.4786729857818993E-3</v>
      </c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</row>
    <row r="997" spans="1:32" s="20" customFormat="1" x14ac:dyDescent="0.35">
      <c r="A997" s="127" t="s">
        <v>15455</v>
      </c>
      <c r="B997" s="21" t="s">
        <v>15456</v>
      </c>
      <c r="C997" s="21">
        <v>6</v>
      </c>
      <c r="D997" s="20">
        <v>2</v>
      </c>
      <c r="E997" s="135">
        <v>40</v>
      </c>
      <c r="F997" s="106">
        <v>27</v>
      </c>
      <c r="G997" s="22" t="s">
        <v>14251</v>
      </c>
      <c r="H997" s="106">
        <f t="shared" si="152"/>
        <v>44.95</v>
      </c>
      <c r="I997" s="106">
        <f t="shared" si="153"/>
        <v>41.300000000000004</v>
      </c>
      <c r="J997" s="107">
        <f t="shared" si="154"/>
        <v>40.550000000000004</v>
      </c>
      <c r="L997" s="186">
        <f t="shared" si="155"/>
        <v>44.95</v>
      </c>
      <c r="M997" s="186">
        <f t="shared" si="156"/>
        <v>41.5</v>
      </c>
      <c r="N997" s="186">
        <f t="shared" si="157"/>
        <v>40.950000000000003</v>
      </c>
      <c r="O997"/>
      <c r="P997"/>
      <c r="Q997" s="133">
        <f t="shared" si="158"/>
        <v>0</v>
      </c>
      <c r="R997" s="222">
        <f t="shared" si="159"/>
        <v>0</v>
      </c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</row>
    <row r="998" spans="1:32" s="20" customFormat="1" x14ac:dyDescent="0.35">
      <c r="A998" s="127" t="s">
        <v>7280</v>
      </c>
      <c r="B998" s="21" t="s">
        <v>7281</v>
      </c>
      <c r="C998" s="21">
        <v>6</v>
      </c>
      <c r="D998" s="20">
        <v>0.7</v>
      </c>
      <c r="E998" s="135">
        <v>35</v>
      </c>
      <c r="F998" s="106">
        <v>7.25</v>
      </c>
      <c r="G998" s="22" t="s">
        <v>14155</v>
      </c>
      <c r="H998" s="106">
        <f t="shared" si="152"/>
        <v>13.850000000000001</v>
      </c>
      <c r="I998" s="106">
        <f t="shared" si="153"/>
        <v>12.700000000000001</v>
      </c>
      <c r="J998" s="107">
        <f t="shared" si="154"/>
        <v>12.5</v>
      </c>
      <c r="L998" s="186">
        <f t="shared" si="155"/>
        <v>13.95</v>
      </c>
      <c r="M998" s="186">
        <f t="shared" si="156"/>
        <v>12.95</v>
      </c>
      <c r="N998" s="186">
        <f t="shared" si="157"/>
        <v>12.95</v>
      </c>
      <c r="O998"/>
      <c r="P998"/>
      <c r="Q998" s="133">
        <f t="shared" si="158"/>
        <v>9.9999999999997868E-2</v>
      </c>
      <c r="R998" s="222">
        <f t="shared" si="159"/>
        <v>7.2202166064980399E-3</v>
      </c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</row>
    <row r="999" spans="1:32" s="20" customFormat="1" x14ac:dyDescent="0.35">
      <c r="A999" s="127" t="s">
        <v>7305</v>
      </c>
      <c r="B999" s="21" t="s">
        <v>7306</v>
      </c>
      <c r="C999" s="21">
        <v>6</v>
      </c>
      <c r="D999" s="20">
        <v>0.7</v>
      </c>
      <c r="E999" s="135">
        <v>40</v>
      </c>
      <c r="F999" s="106">
        <v>7.15</v>
      </c>
      <c r="G999" s="22" t="s">
        <v>14144</v>
      </c>
      <c r="H999" s="106">
        <f t="shared" si="152"/>
        <v>14.200000000000001</v>
      </c>
      <c r="I999" s="106">
        <f t="shared" si="153"/>
        <v>13</v>
      </c>
      <c r="J999" s="107">
        <f t="shared" si="154"/>
        <v>12.8</v>
      </c>
      <c r="L999" s="186">
        <f t="shared" si="155"/>
        <v>14.5</v>
      </c>
      <c r="M999" s="186">
        <f t="shared" si="156"/>
        <v>13.5</v>
      </c>
      <c r="N999" s="186">
        <f t="shared" si="157"/>
        <v>12.95</v>
      </c>
      <c r="O999"/>
      <c r="P999"/>
      <c r="Q999" s="133">
        <f t="shared" si="158"/>
        <v>0.29999999999999893</v>
      </c>
      <c r="R999" s="222">
        <f t="shared" si="159"/>
        <v>2.1126760563380205E-2</v>
      </c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</row>
    <row r="1000" spans="1:32" s="20" customFormat="1" x14ac:dyDescent="0.35">
      <c r="A1000" s="127" t="s">
        <v>7309</v>
      </c>
      <c r="B1000" s="21" t="s">
        <v>7310</v>
      </c>
      <c r="C1000" s="21">
        <v>6</v>
      </c>
      <c r="D1000" s="20">
        <v>0.7</v>
      </c>
      <c r="E1000" s="135">
        <v>40</v>
      </c>
      <c r="F1000" s="106">
        <v>6.5</v>
      </c>
      <c r="G1000" s="22" t="s">
        <v>14144</v>
      </c>
      <c r="H1000" s="106">
        <f t="shared" si="152"/>
        <v>13.4</v>
      </c>
      <c r="I1000" s="106">
        <f t="shared" si="153"/>
        <v>12.3</v>
      </c>
      <c r="J1000" s="107">
        <f t="shared" si="154"/>
        <v>12.05</v>
      </c>
      <c r="L1000" s="186">
        <f t="shared" si="155"/>
        <v>13.5</v>
      </c>
      <c r="M1000" s="186">
        <f t="shared" si="156"/>
        <v>12.5</v>
      </c>
      <c r="N1000" s="186">
        <f t="shared" si="157"/>
        <v>12.5</v>
      </c>
      <c r="O1000"/>
      <c r="P1000"/>
      <c r="Q1000" s="133">
        <f t="shared" si="158"/>
        <v>9.9999999999999645E-2</v>
      </c>
      <c r="R1000" s="222">
        <f t="shared" si="159"/>
        <v>7.4626865671641521E-3</v>
      </c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</row>
    <row r="1001" spans="1:32" s="20" customFormat="1" x14ac:dyDescent="0.35">
      <c r="A1001" s="127" t="s">
        <v>14369</v>
      </c>
      <c r="B1001" s="21" t="s">
        <v>14370</v>
      </c>
      <c r="C1001" s="21">
        <v>6</v>
      </c>
      <c r="D1001" s="20">
        <v>0.7</v>
      </c>
      <c r="E1001" s="135">
        <v>40</v>
      </c>
      <c r="F1001" s="106">
        <v>16.95</v>
      </c>
      <c r="G1001" s="22" t="s">
        <v>14150</v>
      </c>
      <c r="H1001" s="106">
        <f t="shared" si="152"/>
        <v>26.150000000000002</v>
      </c>
      <c r="I1001" s="106">
        <f t="shared" si="153"/>
        <v>24</v>
      </c>
      <c r="J1001" s="107">
        <f t="shared" si="154"/>
        <v>23.55</v>
      </c>
      <c r="L1001" s="186">
        <f t="shared" si="155"/>
        <v>26.5</v>
      </c>
      <c r="M1001" s="186">
        <f t="shared" si="156"/>
        <v>24.5</v>
      </c>
      <c r="N1001" s="186">
        <f t="shared" si="157"/>
        <v>23.95</v>
      </c>
      <c r="O1001"/>
      <c r="P1001"/>
      <c r="Q1001" s="133">
        <f t="shared" si="158"/>
        <v>0.34999999999999787</v>
      </c>
      <c r="R1001" s="222">
        <f t="shared" si="159"/>
        <v>1.3384321223709287E-2</v>
      </c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</row>
    <row r="1002" spans="1:32" s="20" customFormat="1" x14ac:dyDescent="0.35">
      <c r="A1002" s="127" t="s">
        <v>7357</v>
      </c>
      <c r="B1002" s="21" t="s">
        <v>7358</v>
      </c>
      <c r="C1002" s="21">
        <v>6</v>
      </c>
      <c r="D1002" s="20">
        <v>0.7</v>
      </c>
      <c r="E1002" s="135">
        <v>30</v>
      </c>
      <c r="F1002" s="106">
        <v>13.9</v>
      </c>
      <c r="G1002" s="22" t="s">
        <v>14143</v>
      </c>
      <c r="H1002" s="106">
        <f t="shared" si="152"/>
        <v>21.55</v>
      </c>
      <c r="I1002" s="106">
        <f t="shared" si="153"/>
        <v>19.75</v>
      </c>
      <c r="J1002" s="107">
        <f t="shared" si="154"/>
        <v>19.400000000000002</v>
      </c>
      <c r="L1002" s="186">
        <f t="shared" si="155"/>
        <v>21.95</v>
      </c>
      <c r="M1002" s="186">
        <f t="shared" si="156"/>
        <v>19.95</v>
      </c>
      <c r="N1002" s="186">
        <f t="shared" si="157"/>
        <v>19.5</v>
      </c>
      <c r="O1002"/>
      <c r="P1002"/>
      <c r="Q1002" s="133">
        <f t="shared" si="158"/>
        <v>0.39999999999999858</v>
      </c>
      <c r="R1002" s="222">
        <f t="shared" si="159"/>
        <v>1.8561484918793437E-2</v>
      </c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</row>
    <row r="1003" spans="1:32" s="20" customFormat="1" x14ac:dyDescent="0.35">
      <c r="A1003" s="127" t="s">
        <v>14437</v>
      </c>
      <c r="B1003" s="21" t="s">
        <v>14438</v>
      </c>
      <c r="C1003" s="21">
        <v>6</v>
      </c>
      <c r="D1003" s="20">
        <v>1</v>
      </c>
      <c r="E1003" s="135">
        <v>40</v>
      </c>
      <c r="F1003" s="106">
        <v>14.5</v>
      </c>
      <c r="G1003" s="22" t="s">
        <v>14150</v>
      </c>
      <c r="H1003" s="106">
        <f t="shared" si="152"/>
        <v>24.650000000000002</v>
      </c>
      <c r="I1003" s="106">
        <f t="shared" si="153"/>
        <v>22.650000000000002</v>
      </c>
      <c r="J1003" s="107">
        <f t="shared" si="154"/>
        <v>22.25</v>
      </c>
      <c r="L1003" s="186">
        <f t="shared" si="155"/>
        <v>24.95</v>
      </c>
      <c r="M1003" s="186">
        <f t="shared" si="156"/>
        <v>22.95</v>
      </c>
      <c r="N1003" s="186">
        <f t="shared" si="157"/>
        <v>22.5</v>
      </c>
      <c r="O1003"/>
      <c r="P1003"/>
      <c r="Q1003" s="133">
        <f t="shared" si="158"/>
        <v>0.29999999999999716</v>
      </c>
      <c r="R1003" s="222">
        <f t="shared" si="159"/>
        <v>1.2170385395537409E-2</v>
      </c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</row>
    <row r="1004" spans="1:32" s="20" customFormat="1" x14ac:dyDescent="0.35">
      <c r="A1004" s="127" t="s">
        <v>7361</v>
      </c>
      <c r="B1004" s="21" t="s">
        <v>7362</v>
      </c>
      <c r="C1004" s="21">
        <v>6</v>
      </c>
      <c r="D1004" s="20">
        <v>0.7</v>
      </c>
      <c r="E1004" s="135">
        <v>40</v>
      </c>
      <c r="F1004" s="106">
        <v>15.5</v>
      </c>
      <c r="G1004" s="22" t="s">
        <v>14165</v>
      </c>
      <c r="H1004" s="106">
        <f t="shared" si="152"/>
        <v>24.35</v>
      </c>
      <c r="I1004" s="106">
        <f t="shared" si="153"/>
        <v>22.35</v>
      </c>
      <c r="J1004" s="107">
        <f t="shared" si="154"/>
        <v>21.950000000000003</v>
      </c>
      <c r="L1004" s="186">
        <f t="shared" si="155"/>
        <v>24.5</v>
      </c>
      <c r="M1004" s="186">
        <f t="shared" si="156"/>
        <v>22.5</v>
      </c>
      <c r="N1004" s="186">
        <f t="shared" si="157"/>
        <v>21.95</v>
      </c>
      <c r="O1004"/>
      <c r="P1004"/>
      <c r="Q1004" s="133">
        <f t="shared" si="158"/>
        <v>0.14999999999999858</v>
      </c>
      <c r="R1004" s="222">
        <f t="shared" si="159"/>
        <v>6.1601642710471692E-3</v>
      </c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</row>
    <row r="1005" spans="1:32" s="20" customFormat="1" x14ac:dyDescent="0.35">
      <c r="A1005" s="127" t="s">
        <v>7369</v>
      </c>
      <c r="B1005" s="21" t="s">
        <v>7370</v>
      </c>
      <c r="C1005" s="21">
        <v>6</v>
      </c>
      <c r="D1005" s="20">
        <v>0.7</v>
      </c>
      <c r="E1005" s="135">
        <v>35</v>
      </c>
      <c r="F1005" s="106">
        <v>6.5</v>
      </c>
      <c r="G1005" s="22" t="s">
        <v>14140</v>
      </c>
      <c r="H1005" s="106">
        <f t="shared" si="152"/>
        <v>12.950000000000001</v>
      </c>
      <c r="I1005" s="106">
        <f t="shared" si="153"/>
        <v>11.9</v>
      </c>
      <c r="J1005" s="107">
        <f t="shared" si="154"/>
        <v>11.65</v>
      </c>
      <c r="L1005" s="186">
        <f t="shared" si="155"/>
        <v>12.95</v>
      </c>
      <c r="M1005" s="186">
        <f t="shared" si="156"/>
        <v>11.95</v>
      </c>
      <c r="N1005" s="186">
        <f t="shared" si="157"/>
        <v>11.95</v>
      </c>
      <c r="O1005"/>
      <c r="P1005"/>
      <c r="Q1005" s="133">
        <f t="shared" si="158"/>
        <v>0</v>
      </c>
      <c r="R1005" s="222">
        <f t="shared" si="159"/>
        <v>0</v>
      </c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</row>
    <row r="1006" spans="1:32" s="20" customFormat="1" x14ac:dyDescent="0.35">
      <c r="A1006" s="127" t="s">
        <v>7372</v>
      </c>
      <c r="B1006" s="21" t="s">
        <v>7373</v>
      </c>
      <c r="C1006" s="21">
        <v>6</v>
      </c>
      <c r="D1006" s="20">
        <v>0.7</v>
      </c>
      <c r="E1006" s="135">
        <v>35</v>
      </c>
      <c r="F1006" s="106">
        <v>7.1</v>
      </c>
      <c r="G1006" s="22" t="s">
        <v>14140</v>
      </c>
      <c r="H1006" s="106">
        <f t="shared" si="152"/>
        <v>13.65</v>
      </c>
      <c r="I1006" s="106">
        <f t="shared" si="153"/>
        <v>12.55</v>
      </c>
      <c r="J1006" s="107">
        <f t="shared" si="154"/>
        <v>12.350000000000001</v>
      </c>
      <c r="L1006" s="186">
        <f t="shared" si="155"/>
        <v>13.95</v>
      </c>
      <c r="M1006" s="186">
        <f t="shared" si="156"/>
        <v>12.95</v>
      </c>
      <c r="N1006" s="186">
        <f t="shared" si="157"/>
        <v>12.5</v>
      </c>
      <c r="O1006"/>
      <c r="P1006"/>
      <c r="Q1006" s="133">
        <f t="shared" si="158"/>
        <v>0.29999999999999893</v>
      </c>
      <c r="R1006" s="222">
        <f t="shared" si="159"/>
        <v>2.19780219780219E-2</v>
      </c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</row>
    <row r="1007" spans="1:32" s="20" customFormat="1" x14ac:dyDescent="0.35">
      <c r="A1007" s="127" t="s">
        <v>7380</v>
      </c>
      <c r="B1007" s="21" t="s">
        <v>7381</v>
      </c>
      <c r="C1007" s="21">
        <v>6</v>
      </c>
      <c r="D1007" s="20">
        <v>0.7</v>
      </c>
      <c r="E1007" s="135">
        <v>20</v>
      </c>
      <c r="F1007" s="106">
        <v>12.25</v>
      </c>
      <c r="G1007" s="22" t="s">
        <v>14164</v>
      </c>
      <c r="H1007" s="106">
        <f t="shared" si="152"/>
        <v>18.650000000000002</v>
      </c>
      <c r="I1007" s="106">
        <f t="shared" si="153"/>
        <v>17.100000000000001</v>
      </c>
      <c r="J1007" s="107">
        <f t="shared" si="154"/>
        <v>16.8</v>
      </c>
      <c r="L1007" s="186">
        <f t="shared" si="155"/>
        <v>18.95</v>
      </c>
      <c r="M1007" s="186">
        <f t="shared" si="156"/>
        <v>17.5</v>
      </c>
      <c r="N1007" s="186">
        <f t="shared" si="157"/>
        <v>16.95</v>
      </c>
      <c r="O1007"/>
      <c r="P1007"/>
      <c r="Q1007" s="133">
        <f t="shared" si="158"/>
        <v>0.29999999999999716</v>
      </c>
      <c r="R1007" s="222">
        <f t="shared" si="159"/>
        <v>1.6085790884718343E-2</v>
      </c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</row>
    <row r="1008" spans="1:32" s="20" customFormat="1" x14ac:dyDescent="0.35">
      <c r="A1008" s="127" t="s">
        <v>7384</v>
      </c>
      <c r="B1008" s="21" t="s">
        <v>7385</v>
      </c>
      <c r="C1008" s="21">
        <v>6</v>
      </c>
      <c r="D1008" s="20">
        <v>0.7</v>
      </c>
      <c r="E1008" s="135">
        <v>47</v>
      </c>
      <c r="F1008" s="106">
        <v>15.5</v>
      </c>
      <c r="G1008" s="22" t="s">
        <v>14146</v>
      </c>
      <c r="H1008" s="106">
        <f t="shared" si="152"/>
        <v>25</v>
      </c>
      <c r="I1008" s="106">
        <f t="shared" si="153"/>
        <v>22.950000000000003</v>
      </c>
      <c r="J1008" s="107">
        <f t="shared" si="154"/>
        <v>22.55</v>
      </c>
      <c r="L1008" s="186">
        <f t="shared" si="155"/>
        <v>25.5</v>
      </c>
      <c r="M1008" s="186">
        <f t="shared" si="156"/>
        <v>22.95</v>
      </c>
      <c r="N1008" s="186">
        <f t="shared" si="157"/>
        <v>22.95</v>
      </c>
      <c r="O1008"/>
      <c r="P1008"/>
      <c r="Q1008" s="133">
        <f t="shared" si="158"/>
        <v>0.5</v>
      </c>
      <c r="R1008" s="222">
        <f t="shared" si="159"/>
        <v>0.02</v>
      </c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</row>
    <row r="1009" spans="1:32" s="20" customFormat="1" x14ac:dyDescent="0.35">
      <c r="A1009" s="127" t="s">
        <v>7388</v>
      </c>
      <c r="B1009" s="21" t="s">
        <v>7389</v>
      </c>
      <c r="C1009" s="21">
        <v>6</v>
      </c>
      <c r="D1009" s="20">
        <v>0.7</v>
      </c>
      <c r="E1009" s="135">
        <v>43</v>
      </c>
      <c r="F1009" s="106">
        <v>15.5</v>
      </c>
      <c r="G1009" s="22" t="s">
        <v>14146</v>
      </c>
      <c r="H1009" s="106">
        <f t="shared" si="152"/>
        <v>24.650000000000002</v>
      </c>
      <c r="I1009" s="106">
        <f t="shared" si="153"/>
        <v>22.6</v>
      </c>
      <c r="J1009" s="107">
        <f t="shared" si="154"/>
        <v>22.200000000000003</v>
      </c>
      <c r="L1009" s="186">
        <f t="shared" si="155"/>
        <v>24.95</v>
      </c>
      <c r="M1009" s="186">
        <f t="shared" si="156"/>
        <v>22.95</v>
      </c>
      <c r="N1009" s="186">
        <f t="shared" si="157"/>
        <v>22.5</v>
      </c>
      <c r="O1009"/>
      <c r="P1009"/>
      <c r="Q1009" s="133">
        <f t="shared" si="158"/>
        <v>0.29999999999999716</v>
      </c>
      <c r="R1009" s="222">
        <f t="shared" si="159"/>
        <v>1.2170385395537409E-2</v>
      </c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</row>
    <row r="1010" spans="1:32" s="20" customFormat="1" x14ac:dyDescent="0.35">
      <c r="A1010" s="127" t="s">
        <v>14439</v>
      </c>
      <c r="B1010" s="21" t="s">
        <v>7400</v>
      </c>
      <c r="C1010" s="21">
        <v>6</v>
      </c>
      <c r="D1010" s="20">
        <v>1</v>
      </c>
      <c r="E1010" s="135">
        <v>40</v>
      </c>
      <c r="F1010" s="106">
        <v>8.5</v>
      </c>
      <c r="G1010" s="22" t="s">
        <v>14158</v>
      </c>
      <c r="H1010" s="106">
        <f t="shared" si="152"/>
        <v>17.350000000000001</v>
      </c>
      <c r="I1010" s="106">
        <f t="shared" si="153"/>
        <v>15.9</v>
      </c>
      <c r="J1010" s="107">
        <f t="shared" si="154"/>
        <v>15.65</v>
      </c>
      <c r="L1010" s="186">
        <f t="shared" si="155"/>
        <v>17.5</v>
      </c>
      <c r="M1010" s="186">
        <f t="shared" si="156"/>
        <v>15.95</v>
      </c>
      <c r="N1010" s="186">
        <f t="shared" si="157"/>
        <v>15.95</v>
      </c>
      <c r="O1010"/>
      <c r="P1010"/>
      <c r="Q1010" s="133">
        <f t="shared" si="158"/>
        <v>0.14999999999999858</v>
      </c>
      <c r="R1010" s="222">
        <f t="shared" si="159"/>
        <v>8.6455331412102921E-3</v>
      </c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</row>
    <row r="1011" spans="1:32" s="20" customFormat="1" x14ac:dyDescent="0.35">
      <c r="A1011" s="127" t="s">
        <v>7410</v>
      </c>
      <c r="B1011" s="21" t="s">
        <v>7407</v>
      </c>
      <c r="C1011" s="21">
        <v>12</v>
      </c>
      <c r="D1011" s="20">
        <v>1</v>
      </c>
      <c r="E1011" s="135">
        <v>32.5</v>
      </c>
      <c r="F1011" s="106">
        <v>9.15</v>
      </c>
      <c r="G1011" s="22" t="s">
        <v>14143</v>
      </c>
      <c r="H1011" s="106">
        <f t="shared" si="152"/>
        <v>17.2</v>
      </c>
      <c r="I1011" s="106">
        <f t="shared" si="153"/>
        <v>15.8</v>
      </c>
      <c r="J1011" s="107">
        <f t="shared" si="154"/>
        <v>15.5</v>
      </c>
      <c r="L1011" s="186">
        <f t="shared" si="155"/>
        <v>17.5</v>
      </c>
      <c r="M1011" s="186">
        <f t="shared" si="156"/>
        <v>15.95</v>
      </c>
      <c r="N1011" s="186">
        <f t="shared" si="157"/>
        <v>15.95</v>
      </c>
      <c r="O1011"/>
      <c r="P1011"/>
      <c r="Q1011" s="133">
        <f t="shared" si="158"/>
        <v>0.30000000000000071</v>
      </c>
      <c r="R1011" s="222">
        <f t="shared" si="159"/>
        <v>1.744186046511632E-2</v>
      </c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</row>
    <row r="1012" spans="1:32" s="20" customFormat="1" x14ac:dyDescent="0.35">
      <c r="A1012" s="127" t="s">
        <v>7413</v>
      </c>
      <c r="B1012" s="21" t="s">
        <v>7414</v>
      </c>
      <c r="C1012" s="21">
        <v>6</v>
      </c>
      <c r="D1012" s="20">
        <v>0.7</v>
      </c>
      <c r="E1012" s="135">
        <v>43</v>
      </c>
      <c r="F1012" s="106">
        <v>8.9499999999999993</v>
      </c>
      <c r="G1012" s="22" t="s">
        <v>14158</v>
      </c>
      <c r="H1012" s="106">
        <f t="shared" si="152"/>
        <v>16.650000000000002</v>
      </c>
      <c r="I1012" s="106">
        <f t="shared" si="153"/>
        <v>15.3</v>
      </c>
      <c r="J1012" s="107">
        <f t="shared" si="154"/>
        <v>15</v>
      </c>
      <c r="L1012" s="186">
        <f t="shared" si="155"/>
        <v>16.95</v>
      </c>
      <c r="M1012" s="186">
        <f t="shared" si="156"/>
        <v>15.5</v>
      </c>
      <c r="N1012" s="186">
        <f t="shared" si="157"/>
        <v>15.5</v>
      </c>
      <c r="O1012"/>
      <c r="P1012"/>
      <c r="Q1012" s="133">
        <f t="shared" si="158"/>
        <v>0.29999999999999716</v>
      </c>
      <c r="R1012" s="222">
        <f t="shared" si="159"/>
        <v>1.8018018018017844E-2</v>
      </c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</row>
    <row r="1013" spans="1:32" s="20" customFormat="1" x14ac:dyDescent="0.35">
      <c r="A1013" s="127" t="s">
        <v>7417</v>
      </c>
      <c r="B1013" s="21" t="s">
        <v>7418</v>
      </c>
      <c r="C1013" s="21">
        <v>6</v>
      </c>
      <c r="D1013" s="20">
        <v>0.7</v>
      </c>
      <c r="E1013" s="135">
        <v>32.5</v>
      </c>
      <c r="F1013" s="106">
        <v>6.95</v>
      </c>
      <c r="G1013" s="22" t="s">
        <v>14158</v>
      </c>
      <c r="H1013" s="106">
        <f t="shared" si="152"/>
        <v>13.25</v>
      </c>
      <c r="I1013" s="106">
        <f t="shared" si="153"/>
        <v>12.200000000000001</v>
      </c>
      <c r="J1013" s="107">
        <f t="shared" si="154"/>
        <v>11.950000000000001</v>
      </c>
      <c r="L1013" s="186">
        <f t="shared" si="155"/>
        <v>13.5</v>
      </c>
      <c r="M1013" s="186">
        <f t="shared" si="156"/>
        <v>12.5</v>
      </c>
      <c r="N1013" s="186">
        <f t="shared" si="157"/>
        <v>11.95</v>
      </c>
      <c r="O1013"/>
      <c r="P1013"/>
      <c r="Q1013" s="133">
        <f t="shared" si="158"/>
        <v>0.25</v>
      </c>
      <c r="R1013" s="222">
        <f t="shared" si="159"/>
        <v>1.8867924528301886E-2</v>
      </c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</row>
    <row r="1014" spans="1:32" s="20" customFormat="1" x14ac:dyDescent="0.35">
      <c r="A1014" s="127" t="s">
        <v>7425</v>
      </c>
      <c r="B1014" s="21" t="s">
        <v>7426</v>
      </c>
      <c r="C1014" s="21">
        <v>6</v>
      </c>
      <c r="D1014" s="20">
        <v>0.7</v>
      </c>
      <c r="E1014" s="135">
        <v>43</v>
      </c>
      <c r="F1014" s="106">
        <v>12.65</v>
      </c>
      <c r="G1014" s="22" t="s">
        <v>14158</v>
      </c>
      <c r="H1014" s="106">
        <f t="shared" si="152"/>
        <v>21.150000000000002</v>
      </c>
      <c r="I1014" s="106">
        <f t="shared" si="153"/>
        <v>19.400000000000002</v>
      </c>
      <c r="J1014" s="107">
        <f t="shared" si="154"/>
        <v>19.05</v>
      </c>
      <c r="L1014" s="186">
        <f t="shared" si="155"/>
        <v>21.5</v>
      </c>
      <c r="M1014" s="186">
        <f t="shared" si="156"/>
        <v>19.5</v>
      </c>
      <c r="N1014" s="186">
        <f t="shared" si="157"/>
        <v>19.5</v>
      </c>
      <c r="O1014"/>
      <c r="P1014"/>
      <c r="Q1014" s="133">
        <f t="shared" si="158"/>
        <v>0.34999999999999787</v>
      </c>
      <c r="R1014" s="222">
        <f t="shared" si="159"/>
        <v>1.6548463356973894E-2</v>
      </c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</row>
    <row r="1015" spans="1:32" s="20" customFormat="1" x14ac:dyDescent="0.35">
      <c r="A1015" s="127" t="s">
        <v>7433</v>
      </c>
      <c r="B1015" s="21" t="s">
        <v>7430</v>
      </c>
      <c r="C1015" s="21">
        <v>12</v>
      </c>
      <c r="D1015" s="20">
        <v>1</v>
      </c>
      <c r="E1015" s="135">
        <v>32.5</v>
      </c>
      <c r="F1015" s="106">
        <v>9.15</v>
      </c>
      <c r="G1015" s="22" t="s">
        <v>14143</v>
      </c>
      <c r="H1015" s="106">
        <f t="shared" si="152"/>
        <v>17.2</v>
      </c>
      <c r="I1015" s="106">
        <f t="shared" si="153"/>
        <v>15.8</v>
      </c>
      <c r="J1015" s="107">
        <f t="shared" si="154"/>
        <v>15.5</v>
      </c>
      <c r="L1015" s="186">
        <f t="shared" ref="L1015:L1038" si="160">IF(AND(H1015-INT(H1015)&gt;=0,H1015-INT(H1015)&lt;0.5),INT(H1015)+0.5,IF(AND(H1015-INT(H1015)&gt;=0.5,H1015-INT(H1015)&lt;1),INT(H1015)+0.95,H1015))</f>
        <v>17.5</v>
      </c>
      <c r="M1015" s="186">
        <f t="shared" ref="M1015:M1038" si="161">IF(AND(I1015-INT(I1015)&gt;=0,I1015-INT(I1015)&lt;0.5),INT(I1015)+0.5,IF(AND(I1015-INT(I1015)&gt;=0.5,I1015-INT(I1015)&lt;1),INT(I1015)+0.95,I1015))</f>
        <v>15.95</v>
      </c>
      <c r="N1015" s="186">
        <f t="shared" ref="N1015:N1038" si="162">IF(AND(J1015-INT(J1015)&gt;=0,J1015-INT(J1015)&lt;0.5),INT(J1015)+0.5,IF(AND(J1015-INT(J1015)&gt;=0.5,J1015-INT(J1015)&lt;1),INT(J1015)+0.95,J1015))</f>
        <v>15.95</v>
      </c>
      <c r="O1015"/>
      <c r="P1015"/>
      <c r="Q1015" s="133">
        <f t="shared" ref="Q1015:Q1038" si="163">L1015-H1015</f>
        <v>0.30000000000000071</v>
      </c>
      <c r="R1015" s="222">
        <f t="shared" ref="R1015:R1038" si="164">Q1015/H1015</f>
        <v>1.744186046511632E-2</v>
      </c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</row>
    <row r="1016" spans="1:32" s="20" customFormat="1" x14ac:dyDescent="0.35">
      <c r="A1016" s="127" t="s">
        <v>7436</v>
      </c>
      <c r="B1016" s="21" t="s">
        <v>7437</v>
      </c>
      <c r="C1016" s="21">
        <v>6</v>
      </c>
      <c r="D1016" s="20">
        <v>0.7</v>
      </c>
      <c r="E1016" s="135">
        <v>32.5</v>
      </c>
      <c r="F1016" s="106">
        <v>7.2</v>
      </c>
      <c r="G1016" s="22" t="s">
        <v>14143</v>
      </c>
      <c r="H1016" s="106">
        <f t="shared" si="152"/>
        <v>13.55</v>
      </c>
      <c r="I1016" s="106">
        <f t="shared" si="153"/>
        <v>12.450000000000001</v>
      </c>
      <c r="J1016" s="107">
        <f t="shared" si="154"/>
        <v>12.25</v>
      </c>
      <c r="L1016" s="186">
        <f t="shared" si="160"/>
        <v>13.95</v>
      </c>
      <c r="M1016" s="186">
        <f t="shared" si="161"/>
        <v>12.5</v>
      </c>
      <c r="N1016" s="186">
        <f t="shared" si="162"/>
        <v>12.5</v>
      </c>
      <c r="O1016"/>
      <c r="P1016"/>
      <c r="Q1016" s="133">
        <f t="shared" si="163"/>
        <v>0.39999999999999858</v>
      </c>
      <c r="R1016" s="222">
        <f t="shared" si="164"/>
        <v>2.9520295202951925E-2</v>
      </c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</row>
    <row r="1017" spans="1:32" s="20" customFormat="1" x14ac:dyDescent="0.35">
      <c r="A1017" s="127" t="s">
        <v>7439</v>
      </c>
      <c r="B1017" s="21" t="s">
        <v>7440</v>
      </c>
      <c r="C1017" s="21">
        <v>6</v>
      </c>
      <c r="D1017" s="20">
        <v>0.7</v>
      </c>
      <c r="E1017" s="135">
        <v>40</v>
      </c>
      <c r="F1017" s="106">
        <v>12.25</v>
      </c>
      <c r="G1017" s="22" t="s">
        <v>14158</v>
      </c>
      <c r="H1017" s="106">
        <f t="shared" si="152"/>
        <v>20.400000000000002</v>
      </c>
      <c r="I1017" s="106">
        <f t="shared" si="153"/>
        <v>18.75</v>
      </c>
      <c r="J1017" s="107">
        <f t="shared" si="154"/>
        <v>18.400000000000002</v>
      </c>
      <c r="L1017" s="186">
        <f t="shared" si="160"/>
        <v>20.5</v>
      </c>
      <c r="M1017" s="186">
        <f t="shared" si="161"/>
        <v>18.95</v>
      </c>
      <c r="N1017" s="186">
        <f t="shared" si="162"/>
        <v>18.5</v>
      </c>
      <c r="O1017"/>
      <c r="P1017"/>
      <c r="Q1017" s="133">
        <f t="shared" si="163"/>
        <v>9.9999999999997868E-2</v>
      </c>
      <c r="R1017" s="222">
        <f t="shared" si="164"/>
        <v>4.9019607843136205E-3</v>
      </c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</row>
    <row r="1018" spans="1:32" s="20" customFormat="1" x14ac:dyDescent="0.35">
      <c r="A1018" s="127" t="s">
        <v>7443</v>
      </c>
      <c r="B1018" s="21" t="s">
        <v>7444</v>
      </c>
      <c r="C1018" s="21">
        <v>6</v>
      </c>
      <c r="D1018" s="20">
        <v>0.7</v>
      </c>
      <c r="E1018" s="135">
        <v>40</v>
      </c>
      <c r="F1018" s="106">
        <v>6.5</v>
      </c>
      <c r="G1018" s="22" t="s">
        <v>14158</v>
      </c>
      <c r="H1018" s="106">
        <f t="shared" si="152"/>
        <v>13.4</v>
      </c>
      <c r="I1018" s="106">
        <f t="shared" si="153"/>
        <v>12.3</v>
      </c>
      <c r="J1018" s="107">
        <f t="shared" si="154"/>
        <v>12.05</v>
      </c>
      <c r="L1018" s="186">
        <f t="shared" si="160"/>
        <v>13.5</v>
      </c>
      <c r="M1018" s="186">
        <f t="shared" si="161"/>
        <v>12.5</v>
      </c>
      <c r="N1018" s="186">
        <f t="shared" si="162"/>
        <v>12.5</v>
      </c>
      <c r="O1018"/>
      <c r="P1018"/>
      <c r="Q1018" s="133">
        <f t="shared" si="163"/>
        <v>9.9999999999999645E-2</v>
      </c>
      <c r="R1018" s="222">
        <f t="shared" si="164"/>
        <v>7.4626865671641521E-3</v>
      </c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</row>
    <row r="1019" spans="1:32" s="20" customFormat="1" x14ac:dyDescent="0.35">
      <c r="A1019" s="127" t="s">
        <v>7447</v>
      </c>
      <c r="B1019" s="21" t="s">
        <v>7448</v>
      </c>
      <c r="C1019" s="21">
        <v>6</v>
      </c>
      <c r="D1019" s="20">
        <v>0.7</v>
      </c>
      <c r="E1019" s="135">
        <v>43</v>
      </c>
      <c r="F1019" s="106">
        <v>13.5</v>
      </c>
      <c r="G1019" s="22" t="s">
        <v>14146</v>
      </c>
      <c r="H1019" s="106">
        <f t="shared" si="152"/>
        <v>22.200000000000003</v>
      </c>
      <c r="I1019" s="106">
        <f t="shared" si="153"/>
        <v>20.350000000000001</v>
      </c>
      <c r="J1019" s="107">
        <f t="shared" si="154"/>
        <v>20</v>
      </c>
      <c r="L1019" s="186">
        <f t="shared" si="160"/>
        <v>22.5</v>
      </c>
      <c r="M1019" s="186">
        <f t="shared" si="161"/>
        <v>20.5</v>
      </c>
      <c r="N1019" s="186">
        <f t="shared" si="162"/>
        <v>20.5</v>
      </c>
      <c r="O1019"/>
      <c r="P1019"/>
      <c r="Q1019" s="133">
        <f t="shared" si="163"/>
        <v>0.29999999999999716</v>
      </c>
      <c r="R1019" s="222">
        <f t="shared" si="164"/>
        <v>1.3513513513513384E-2</v>
      </c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</row>
    <row r="1020" spans="1:32" s="20" customFormat="1" x14ac:dyDescent="0.35">
      <c r="A1020" s="127" t="s">
        <v>7451</v>
      </c>
      <c r="B1020" s="21" t="s">
        <v>7452</v>
      </c>
      <c r="C1020" s="21">
        <v>6</v>
      </c>
      <c r="D1020" s="20">
        <v>0.7</v>
      </c>
      <c r="E1020" s="135">
        <v>57</v>
      </c>
      <c r="F1020" s="106">
        <v>14.5</v>
      </c>
      <c r="G1020" s="22" t="s">
        <v>14146</v>
      </c>
      <c r="H1020" s="106">
        <f t="shared" si="152"/>
        <v>24.650000000000002</v>
      </c>
      <c r="I1020" s="106">
        <f t="shared" si="153"/>
        <v>22.650000000000002</v>
      </c>
      <c r="J1020" s="107">
        <f t="shared" si="154"/>
        <v>22.200000000000003</v>
      </c>
      <c r="L1020" s="186">
        <f t="shared" si="160"/>
        <v>24.95</v>
      </c>
      <c r="M1020" s="186">
        <f t="shared" si="161"/>
        <v>22.95</v>
      </c>
      <c r="N1020" s="186">
        <f t="shared" si="162"/>
        <v>22.5</v>
      </c>
      <c r="O1020"/>
      <c r="P1020"/>
      <c r="Q1020" s="133">
        <f t="shared" si="163"/>
        <v>0.29999999999999716</v>
      </c>
      <c r="R1020" s="222">
        <f t="shared" si="164"/>
        <v>1.2170385395537409E-2</v>
      </c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</row>
    <row r="1021" spans="1:32" s="20" customFormat="1" x14ac:dyDescent="0.35">
      <c r="A1021" s="127" t="s">
        <v>7472</v>
      </c>
      <c r="B1021" s="21" t="s">
        <v>7473</v>
      </c>
      <c r="C1021" s="21">
        <v>6</v>
      </c>
      <c r="D1021" s="20">
        <v>0.7</v>
      </c>
      <c r="E1021" s="135">
        <v>41.3</v>
      </c>
      <c r="F1021" s="106">
        <v>21.5</v>
      </c>
      <c r="G1021" s="22" t="s">
        <v>14146</v>
      </c>
      <c r="H1021" s="106">
        <f t="shared" si="152"/>
        <v>31.8</v>
      </c>
      <c r="I1021" s="106">
        <f t="shared" si="153"/>
        <v>29.200000000000003</v>
      </c>
      <c r="J1021" s="107">
        <f t="shared" si="154"/>
        <v>28.650000000000002</v>
      </c>
      <c r="L1021" s="186">
        <f t="shared" si="160"/>
        <v>31.95</v>
      </c>
      <c r="M1021" s="186">
        <f t="shared" si="161"/>
        <v>29.5</v>
      </c>
      <c r="N1021" s="186">
        <f t="shared" si="162"/>
        <v>28.95</v>
      </c>
      <c r="O1021"/>
      <c r="P1021"/>
      <c r="Q1021" s="133">
        <f t="shared" si="163"/>
        <v>0.14999999999999858</v>
      </c>
      <c r="R1021" s="222">
        <f t="shared" si="164"/>
        <v>4.7169811320754273E-3</v>
      </c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</row>
    <row r="1022" spans="1:32" s="20" customFormat="1" x14ac:dyDescent="0.35">
      <c r="A1022" s="127" t="s">
        <v>7476</v>
      </c>
      <c r="B1022" s="21" t="s">
        <v>7477</v>
      </c>
      <c r="C1022" s="21">
        <v>6</v>
      </c>
      <c r="D1022" s="20">
        <v>1</v>
      </c>
      <c r="E1022" s="135">
        <v>43</v>
      </c>
      <c r="F1022" s="106">
        <v>13.75</v>
      </c>
      <c r="G1022" s="22" t="s">
        <v>14146</v>
      </c>
      <c r="H1022" s="106">
        <f t="shared" si="152"/>
        <v>24.1</v>
      </c>
      <c r="I1022" s="106">
        <f t="shared" si="153"/>
        <v>22.150000000000002</v>
      </c>
      <c r="J1022" s="107">
        <f t="shared" si="154"/>
        <v>21.75</v>
      </c>
      <c r="L1022" s="186">
        <f t="shared" si="160"/>
        <v>24.5</v>
      </c>
      <c r="M1022" s="186">
        <f t="shared" si="161"/>
        <v>22.5</v>
      </c>
      <c r="N1022" s="186">
        <f t="shared" si="162"/>
        <v>21.95</v>
      </c>
      <c r="O1022"/>
      <c r="P1022"/>
      <c r="Q1022" s="133">
        <f t="shared" si="163"/>
        <v>0.39999999999999858</v>
      </c>
      <c r="R1022" s="222">
        <f t="shared" si="164"/>
        <v>1.6597510373443924E-2</v>
      </c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</row>
    <row r="1023" spans="1:32" s="20" customFormat="1" x14ac:dyDescent="0.35">
      <c r="A1023" s="127" t="s">
        <v>7479</v>
      </c>
      <c r="B1023" s="21" t="s">
        <v>7480</v>
      </c>
      <c r="C1023" s="21">
        <v>50</v>
      </c>
      <c r="D1023" s="20">
        <v>0.05</v>
      </c>
      <c r="E1023" s="135">
        <v>43</v>
      </c>
      <c r="F1023" s="106">
        <v>1.95</v>
      </c>
      <c r="G1023" s="22" t="s">
        <v>14146</v>
      </c>
      <c r="H1023" s="106">
        <f t="shared" si="152"/>
        <v>4.55</v>
      </c>
      <c r="I1023" s="106">
        <f t="shared" si="153"/>
        <v>4.2</v>
      </c>
      <c r="J1023" s="107">
        <f t="shared" si="154"/>
        <v>4.1000000000000005</v>
      </c>
      <c r="L1023" s="186">
        <f t="shared" si="160"/>
        <v>4.95</v>
      </c>
      <c r="M1023" s="186">
        <f t="shared" si="161"/>
        <v>4.5</v>
      </c>
      <c r="N1023" s="186">
        <f t="shared" si="162"/>
        <v>4.5</v>
      </c>
      <c r="O1023"/>
      <c r="P1023"/>
      <c r="Q1023" s="133">
        <f t="shared" si="163"/>
        <v>0.40000000000000036</v>
      </c>
      <c r="R1023" s="222">
        <f t="shared" si="164"/>
        <v>8.7912087912087988E-2</v>
      </c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</row>
    <row r="1024" spans="1:32" s="20" customFormat="1" x14ac:dyDescent="0.35">
      <c r="A1024" s="127" t="s">
        <v>7485</v>
      </c>
      <c r="B1024" s="21" t="s">
        <v>7486</v>
      </c>
      <c r="C1024" s="21">
        <v>4</v>
      </c>
      <c r="D1024" s="20">
        <v>0.7</v>
      </c>
      <c r="E1024" s="135">
        <v>43</v>
      </c>
      <c r="F1024" s="106">
        <v>9.9499999999999993</v>
      </c>
      <c r="G1024" s="22" t="s">
        <v>14146</v>
      </c>
      <c r="H1024" s="106">
        <f t="shared" si="152"/>
        <v>17.850000000000001</v>
      </c>
      <c r="I1024" s="106">
        <f t="shared" si="153"/>
        <v>16.400000000000002</v>
      </c>
      <c r="J1024" s="107">
        <f t="shared" si="154"/>
        <v>16.100000000000001</v>
      </c>
      <c r="L1024" s="186">
        <f t="shared" si="160"/>
        <v>17.95</v>
      </c>
      <c r="M1024" s="186">
        <f t="shared" si="161"/>
        <v>16.5</v>
      </c>
      <c r="N1024" s="186">
        <f t="shared" si="162"/>
        <v>16.5</v>
      </c>
      <c r="O1024"/>
      <c r="P1024"/>
      <c r="Q1024" s="133">
        <f t="shared" si="163"/>
        <v>9.9999999999997868E-2</v>
      </c>
      <c r="R1024" s="222">
        <f t="shared" si="164"/>
        <v>5.6022408963584238E-3</v>
      </c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</row>
    <row r="1025" spans="1:32" s="20" customFormat="1" x14ac:dyDescent="0.35">
      <c r="A1025" s="127" t="s">
        <v>7489</v>
      </c>
      <c r="B1025" s="21" t="s">
        <v>7490</v>
      </c>
      <c r="C1025" s="21">
        <v>4</v>
      </c>
      <c r="D1025" s="20">
        <v>0.5</v>
      </c>
      <c r="E1025" s="135">
        <v>43</v>
      </c>
      <c r="F1025" s="106">
        <v>17.25</v>
      </c>
      <c r="G1025" s="22" t="s">
        <v>14146</v>
      </c>
      <c r="H1025" s="106">
        <f t="shared" si="152"/>
        <v>25.700000000000003</v>
      </c>
      <c r="I1025" s="106">
        <f t="shared" si="153"/>
        <v>23.55</v>
      </c>
      <c r="J1025" s="107">
        <f t="shared" si="154"/>
        <v>23.150000000000002</v>
      </c>
      <c r="L1025" s="186">
        <f t="shared" si="160"/>
        <v>25.95</v>
      </c>
      <c r="M1025" s="186">
        <f t="shared" si="161"/>
        <v>23.95</v>
      </c>
      <c r="N1025" s="186">
        <f t="shared" si="162"/>
        <v>23.5</v>
      </c>
      <c r="O1025"/>
      <c r="P1025"/>
      <c r="Q1025" s="133">
        <f t="shared" si="163"/>
        <v>0.24999999999999645</v>
      </c>
      <c r="R1025" s="222">
        <f t="shared" si="164"/>
        <v>9.7276264591438302E-3</v>
      </c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</row>
    <row r="1026" spans="1:32" s="20" customFormat="1" x14ac:dyDescent="0.35">
      <c r="A1026" s="127" t="s">
        <v>7497</v>
      </c>
      <c r="B1026" s="21" t="s">
        <v>7498</v>
      </c>
      <c r="C1026" s="21">
        <v>3</v>
      </c>
      <c r="D1026" s="20">
        <v>0.7</v>
      </c>
      <c r="E1026" s="135">
        <v>46</v>
      </c>
      <c r="F1026" s="107">
        <v>39.5</v>
      </c>
      <c r="G1026" s="105" t="s">
        <v>14145</v>
      </c>
      <c r="H1026" s="106">
        <f t="shared" si="152"/>
        <v>54.150000000000006</v>
      </c>
      <c r="I1026" s="106">
        <f t="shared" si="153"/>
        <v>49.75</v>
      </c>
      <c r="J1026" s="107">
        <f t="shared" si="154"/>
        <v>48.85</v>
      </c>
      <c r="L1026" s="186">
        <f t="shared" si="160"/>
        <v>54.5</v>
      </c>
      <c r="M1026" s="186">
        <f t="shared" si="161"/>
        <v>49.95</v>
      </c>
      <c r="N1026" s="186">
        <f t="shared" si="162"/>
        <v>48.95</v>
      </c>
      <c r="O1026"/>
      <c r="P1026"/>
      <c r="Q1026" s="133">
        <f t="shared" si="163"/>
        <v>0.34999999999999432</v>
      </c>
      <c r="R1026" s="222">
        <f t="shared" si="164"/>
        <v>6.4635272391504019E-3</v>
      </c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</row>
    <row r="1027" spans="1:32" s="20" customFormat="1" x14ac:dyDescent="0.35">
      <c r="A1027" s="127" t="s">
        <v>7501</v>
      </c>
      <c r="B1027" s="21" t="s">
        <v>14371</v>
      </c>
      <c r="C1027" s="21">
        <v>6</v>
      </c>
      <c r="D1027" s="20">
        <v>0.7</v>
      </c>
      <c r="E1027" s="135">
        <v>40</v>
      </c>
      <c r="F1027" s="106">
        <v>11.2</v>
      </c>
      <c r="G1027" s="22" t="s">
        <v>14169</v>
      </c>
      <c r="H1027" s="106">
        <f t="shared" si="152"/>
        <v>19.100000000000001</v>
      </c>
      <c r="I1027" s="106">
        <f t="shared" si="153"/>
        <v>17.55</v>
      </c>
      <c r="J1027" s="107">
        <f t="shared" si="154"/>
        <v>17.25</v>
      </c>
      <c r="L1027" s="186">
        <f t="shared" si="160"/>
        <v>19.5</v>
      </c>
      <c r="M1027" s="186">
        <f t="shared" si="161"/>
        <v>17.95</v>
      </c>
      <c r="N1027" s="186">
        <f t="shared" si="162"/>
        <v>17.5</v>
      </c>
      <c r="O1027"/>
      <c r="P1027"/>
      <c r="Q1027" s="133">
        <f t="shared" si="163"/>
        <v>0.39999999999999858</v>
      </c>
      <c r="R1027" s="222">
        <f t="shared" si="164"/>
        <v>2.0942408376963276E-2</v>
      </c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</row>
    <row r="1028" spans="1:32" s="20" customFormat="1" x14ac:dyDescent="0.35">
      <c r="A1028" s="127" t="s">
        <v>14440</v>
      </c>
      <c r="B1028" s="21" t="s">
        <v>7509</v>
      </c>
      <c r="C1028" s="21">
        <v>6</v>
      </c>
      <c r="D1028" s="20">
        <v>1</v>
      </c>
      <c r="E1028" s="135">
        <v>40</v>
      </c>
      <c r="F1028" s="106">
        <v>61.5</v>
      </c>
      <c r="G1028" s="22" t="s">
        <v>14150</v>
      </c>
      <c r="H1028" s="106">
        <f t="shared" si="152"/>
        <v>82</v>
      </c>
      <c r="I1028" s="106">
        <f t="shared" si="153"/>
        <v>75.3</v>
      </c>
      <c r="J1028" s="107">
        <f t="shared" si="154"/>
        <v>73.95</v>
      </c>
      <c r="L1028" s="186">
        <f t="shared" si="160"/>
        <v>82.5</v>
      </c>
      <c r="M1028" s="186">
        <f t="shared" si="161"/>
        <v>75.5</v>
      </c>
      <c r="N1028" s="186">
        <f t="shared" si="162"/>
        <v>73.95</v>
      </c>
      <c r="O1028"/>
      <c r="P1028"/>
      <c r="Q1028" s="133">
        <f t="shared" si="163"/>
        <v>0.5</v>
      </c>
      <c r="R1028" s="222">
        <f t="shared" si="164"/>
        <v>6.0975609756097563E-3</v>
      </c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</row>
    <row r="1029" spans="1:32" s="20" customFormat="1" x14ac:dyDescent="0.35">
      <c r="A1029" s="127" t="s">
        <v>7620</v>
      </c>
      <c r="B1029" s="21" t="s">
        <v>7621</v>
      </c>
      <c r="C1029" s="21">
        <v>6</v>
      </c>
      <c r="D1029" s="20">
        <v>0.7</v>
      </c>
      <c r="E1029" s="135">
        <v>40</v>
      </c>
      <c r="F1029" s="106">
        <v>27.5</v>
      </c>
      <c r="G1029" s="22" t="s">
        <v>14150</v>
      </c>
      <c r="H1029" s="106">
        <f t="shared" si="152"/>
        <v>39</v>
      </c>
      <c r="I1029" s="106">
        <f t="shared" si="153"/>
        <v>35.800000000000004</v>
      </c>
      <c r="J1029" s="107">
        <f t="shared" si="154"/>
        <v>35.15</v>
      </c>
      <c r="L1029" s="186">
        <f t="shared" si="160"/>
        <v>39.5</v>
      </c>
      <c r="M1029" s="186">
        <f t="shared" si="161"/>
        <v>35.950000000000003</v>
      </c>
      <c r="N1029" s="186">
        <f t="shared" si="162"/>
        <v>35.5</v>
      </c>
      <c r="O1029"/>
      <c r="P1029"/>
      <c r="Q1029" s="133">
        <f t="shared" si="163"/>
        <v>0.5</v>
      </c>
      <c r="R1029" s="222">
        <f t="shared" si="164"/>
        <v>1.282051282051282E-2</v>
      </c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</row>
    <row r="1030" spans="1:32" s="20" customFormat="1" x14ac:dyDescent="0.35">
      <c r="A1030" s="127" t="s">
        <v>7666</v>
      </c>
      <c r="B1030" s="21" t="s">
        <v>7657</v>
      </c>
      <c r="C1030" s="21">
        <v>6</v>
      </c>
      <c r="D1030" s="20">
        <v>1</v>
      </c>
      <c r="E1030" s="135">
        <v>40</v>
      </c>
      <c r="F1030" s="106">
        <v>18.899999999999999</v>
      </c>
      <c r="G1030" s="22" t="s">
        <v>14157</v>
      </c>
      <c r="H1030" s="106">
        <f t="shared" si="152"/>
        <v>30.05</v>
      </c>
      <c r="I1030" s="106">
        <f t="shared" si="153"/>
        <v>27.55</v>
      </c>
      <c r="J1030" s="107">
        <f t="shared" si="154"/>
        <v>27.1</v>
      </c>
      <c r="L1030" s="186">
        <f t="shared" si="160"/>
        <v>30.5</v>
      </c>
      <c r="M1030" s="186">
        <f t="shared" si="161"/>
        <v>27.95</v>
      </c>
      <c r="N1030" s="186">
        <f t="shared" si="162"/>
        <v>27.5</v>
      </c>
      <c r="O1030"/>
      <c r="P1030"/>
      <c r="Q1030" s="133">
        <f t="shared" si="163"/>
        <v>0.44999999999999929</v>
      </c>
      <c r="R1030" s="222">
        <f t="shared" si="164"/>
        <v>1.4975041597337747E-2</v>
      </c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</row>
    <row r="1031" spans="1:32" s="20" customFormat="1" x14ac:dyDescent="0.35">
      <c r="A1031" s="127" t="s">
        <v>7669</v>
      </c>
      <c r="B1031" s="21" t="s">
        <v>7670</v>
      </c>
      <c r="C1031" s="21">
        <v>6</v>
      </c>
      <c r="D1031" s="20">
        <v>0.7</v>
      </c>
      <c r="E1031" s="135">
        <v>40</v>
      </c>
      <c r="F1031" s="106">
        <v>21.25</v>
      </c>
      <c r="G1031" s="22" t="s">
        <v>14157</v>
      </c>
      <c r="H1031" s="106">
        <f t="shared" si="152"/>
        <v>31.400000000000002</v>
      </c>
      <c r="I1031" s="106">
        <f t="shared" si="153"/>
        <v>28.8</v>
      </c>
      <c r="J1031" s="107">
        <f t="shared" si="154"/>
        <v>28.3</v>
      </c>
      <c r="L1031" s="186">
        <f t="shared" si="160"/>
        <v>31.5</v>
      </c>
      <c r="M1031" s="186">
        <f t="shared" si="161"/>
        <v>28.95</v>
      </c>
      <c r="N1031" s="186">
        <f t="shared" si="162"/>
        <v>28.5</v>
      </c>
      <c r="O1031"/>
      <c r="P1031"/>
      <c r="Q1031" s="133">
        <f t="shared" si="163"/>
        <v>9.9999999999997868E-2</v>
      </c>
      <c r="R1031" s="222">
        <f t="shared" si="164"/>
        <v>3.1847133757961104E-3</v>
      </c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</row>
    <row r="1032" spans="1:32" s="20" customFormat="1" x14ac:dyDescent="0.35">
      <c r="A1032" s="127" t="s">
        <v>7681</v>
      </c>
      <c r="B1032" s="21" t="s">
        <v>7682</v>
      </c>
      <c r="C1032" s="21">
        <v>6</v>
      </c>
      <c r="D1032" s="20">
        <v>0.7</v>
      </c>
      <c r="E1032" s="135">
        <v>37.5</v>
      </c>
      <c r="F1032" s="106">
        <v>14</v>
      </c>
      <c r="G1032" s="22" t="s">
        <v>14146</v>
      </c>
      <c r="H1032" s="106">
        <f t="shared" si="152"/>
        <v>22.3</v>
      </c>
      <c r="I1032" s="106">
        <f t="shared" si="153"/>
        <v>20.5</v>
      </c>
      <c r="J1032" s="107">
        <f t="shared" si="154"/>
        <v>20.100000000000001</v>
      </c>
      <c r="L1032" s="186">
        <f t="shared" si="160"/>
        <v>22.5</v>
      </c>
      <c r="M1032" s="186">
        <f t="shared" si="161"/>
        <v>20.95</v>
      </c>
      <c r="N1032" s="186">
        <f t="shared" si="162"/>
        <v>20.5</v>
      </c>
      <c r="O1032"/>
      <c r="P1032"/>
      <c r="Q1032" s="133">
        <f t="shared" si="163"/>
        <v>0.19999999999999929</v>
      </c>
      <c r="R1032" s="222">
        <f t="shared" si="164"/>
        <v>8.9686098654708207E-3</v>
      </c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</row>
    <row r="1033" spans="1:32" s="20" customFormat="1" x14ac:dyDescent="0.35">
      <c r="A1033" s="127" t="s">
        <v>7685</v>
      </c>
      <c r="B1033" s="21" t="s">
        <v>7686</v>
      </c>
      <c r="C1033" s="21">
        <v>6</v>
      </c>
      <c r="D1033" s="20">
        <v>0.7</v>
      </c>
      <c r="E1033" s="135">
        <v>37.5</v>
      </c>
      <c r="F1033" s="106">
        <v>14</v>
      </c>
      <c r="G1033" s="22" t="s">
        <v>14146</v>
      </c>
      <c r="H1033" s="106">
        <f t="shared" si="152"/>
        <v>22.3</v>
      </c>
      <c r="I1033" s="106">
        <f t="shared" si="153"/>
        <v>20.5</v>
      </c>
      <c r="J1033" s="107">
        <f t="shared" si="154"/>
        <v>20.100000000000001</v>
      </c>
      <c r="L1033" s="186">
        <f t="shared" si="160"/>
        <v>22.5</v>
      </c>
      <c r="M1033" s="186">
        <f t="shared" si="161"/>
        <v>20.95</v>
      </c>
      <c r="N1033" s="186">
        <f t="shared" si="162"/>
        <v>20.5</v>
      </c>
      <c r="O1033"/>
      <c r="P1033"/>
      <c r="Q1033" s="133">
        <f t="shared" si="163"/>
        <v>0.19999999999999929</v>
      </c>
      <c r="R1033" s="222">
        <f t="shared" si="164"/>
        <v>8.9686098654708207E-3</v>
      </c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</row>
    <row r="1034" spans="1:32" s="20" customFormat="1" x14ac:dyDescent="0.35">
      <c r="A1034" s="127" t="s">
        <v>7689</v>
      </c>
      <c r="B1034" s="21" t="s">
        <v>7690</v>
      </c>
      <c r="C1034" s="21">
        <v>6</v>
      </c>
      <c r="D1034" s="20">
        <v>0.7</v>
      </c>
      <c r="E1034" s="135">
        <v>42</v>
      </c>
      <c r="F1034" s="106">
        <v>19.5</v>
      </c>
      <c r="G1034" s="22" t="s">
        <v>14146</v>
      </c>
      <c r="H1034" s="106">
        <f t="shared" si="152"/>
        <v>29.400000000000002</v>
      </c>
      <c r="I1034" s="106">
        <f t="shared" si="153"/>
        <v>27</v>
      </c>
      <c r="J1034" s="107">
        <f t="shared" si="154"/>
        <v>26.55</v>
      </c>
      <c r="L1034" s="186">
        <f t="shared" si="160"/>
        <v>29.5</v>
      </c>
      <c r="M1034" s="186">
        <f t="shared" si="161"/>
        <v>27.5</v>
      </c>
      <c r="N1034" s="186">
        <f t="shared" si="162"/>
        <v>26.95</v>
      </c>
      <c r="O1034"/>
      <c r="P1034"/>
      <c r="Q1034" s="133">
        <f t="shared" si="163"/>
        <v>9.9999999999997868E-2</v>
      </c>
      <c r="R1034" s="222">
        <f t="shared" si="164"/>
        <v>3.4013605442176145E-3</v>
      </c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</row>
    <row r="1035" spans="1:32" s="20" customFormat="1" x14ac:dyDescent="0.35">
      <c r="A1035" s="127" t="s">
        <v>14304</v>
      </c>
      <c r="B1035" s="21" t="s">
        <v>7693</v>
      </c>
      <c r="C1035" s="21">
        <v>6</v>
      </c>
      <c r="D1035" s="20">
        <v>0.7</v>
      </c>
      <c r="E1035" s="135">
        <v>40</v>
      </c>
      <c r="F1035" s="106">
        <v>19.5</v>
      </c>
      <c r="G1035" s="22" t="s">
        <v>14145</v>
      </c>
      <c r="H1035" s="106">
        <f t="shared" si="152"/>
        <v>29.25</v>
      </c>
      <c r="I1035" s="106">
        <f t="shared" si="153"/>
        <v>26.85</v>
      </c>
      <c r="J1035" s="107">
        <f t="shared" si="154"/>
        <v>26.35</v>
      </c>
      <c r="L1035" s="186">
        <f t="shared" si="160"/>
        <v>29.5</v>
      </c>
      <c r="M1035" s="186">
        <f t="shared" si="161"/>
        <v>26.95</v>
      </c>
      <c r="N1035" s="186">
        <f t="shared" si="162"/>
        <v>26.5</v>
      </c>
      <c r="O1035"/>
      <c r="P1035"/>
      <c r="Q1035" s="133">
        <f t="shared" si="163"/>
        <v>0.25</v>
      </c>
      <c r="R1035" s="222">
        <f t="shared" si="164"/>
        <v>8.5470085470085479E-3</v>
      </c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</row>
    <row r="1036" spans="1:32" s="20" customFormat="1" x14ac:dyDescent="0.35">
      <c r="A1036" s="127" t="s">
        <v>7696</v>
      </c>
      <c r="B1036" s="21" t="s">
        <v>7697</v>
      </c>
      <c r="C1036" s="21">
        <v>6</v>
      </c>
      <c r="D1036" s="20">
        <v>0.7</v>
      </c>
      <c r="E1036" s="135">
        <v>40</v>
      </c>
      <c r="F1036" s="106">
        <v>17.75</v>
      </c>
      <c r="G1036" s="22" t="s">
        <v>14145</v>
      </c>
      <c r="H1036" s="106">
        <f t="shared" ref="H1036:H1099" si="165">IF(B1036="","",CEILING((F1036+(10.3552*D1036*E1036)/100+1.5+0.05)*1.22,0.05))</f>
        <v>27.1</v>
      </c>
      <c r="I1036" s="106">
        <f t="shared" ref="I1036:I1099" si="166">IF(B1036="","",CEILING((F1036+(10.3552*D1036*E1036)/100+1.5+0.05)*1.12,0.05))</f>
        <v>24.900000000000002</v>
      </c>
      <c r="J1036" s="107">
        <f t="shared" ref="J1036:J1099" si="167">IF(B1036="","",CEILING((F1036+(10.3552*D1036*E1036)/100+1.5+0.05)*1.1,0.05))</f>
        <v>24.450000000000003</v>
      </c>
      <c r="L1036" s="186">
        <f t="shared" si="160"/>
        <v>27.5</v>
      </c>
      <c r="M1036" s="186">
        <f t="shared" si="161"/>
        <v>24.95</v>
      </c>
      <c r="N1036" s="186">
        <f t="shared" si="162"/>
        <v>24.5</v>
      </c>
      <c r="O1036"/>
      <c r="P1036"/>
      <c r="Q1036" s="133">
        <f t="shared" si="163"/>
        <v>0.39999999999999858</v>
      </c>
      <c r="R1036" s="222">
        <f t="shared" si="164"/>
        <v>1.4760147601475962E-2</v>
      </c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</row>
    <row r="1037" spans="1:32" s="20" customFormat="1" x14ac:dyDescent="0.35">
      <c r="A1037" s="127" t="s">
        <v>14414</v>
      </c>
      <c r="B1037" s="21" t="s">
        <v>14415</v>
      </c>
      <c r="C1037" s="21">
        <v>6</v>
      </c>
      <c r="D1037" s="20">
        <v>0.7</v>
      </c>
      <c r="E1037" s="135">
        <v>40</v>
      </c>
      <c r="F1037" s="106">
        <v>24.5</v>
      </c>
      <c r="G1037" s="22" t="s">
        <v>14147</v>
      </c>
      <c r="H1037" s="106">
        <f t="shared" si="165"/>
        <v>35.35</v>
      </c>
      <c r="I1037" s="106">
        <f t="shared" si="166"/>
        <v>32.450000000000003</v>
      </c>
      <c r="J1037" s="107">
        <f t="shared" si="167"/>
        <v>31.85</v>
      </c>
      <c r="L1037" s="186">
        <f t="shared" si="160"/>
        <v>35.5</v>
      </c>
      <c r="M1037" s="186">
        <f t="shared" si="161"/>
        <v>32.5</v>
      </c>
      <c r="N1037" s="186">
        <f t="shared" si="162"/>
        <v>31.95</v>
      </c>
      <c r="O1037"/>
      <c r="P1037"/>
      <c r="Q1037" s="133">
        <f t="shared" si="163"/>
        <v>0.14999999999999858</v>
      </c>
      <c r="R1037" s="222">
        <f t="shared" si="164"/>
        <v>4.2432814710042033E-3</v>
      </c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</row>
    <row r="1038" spans="1:32" s="20" customFormat="1" x14ac:dyDescent="0.35">
      <c r="A1038" s="127" t="s">
        <v>7700</v>
      </c>
      <c r="B1038" s="21" t="s">
        <v>7701</v>
      </c>
      <c r="C1038" s="21">
        <v>6</v>
      </c>
      <c r="D1038" s="20">
        <v>0.7</v>
      </c>
      <c r="E1038" s="135">
        <v>40</v>
      </c>
      <c r="F1038" s="106">
        <v>25.25</v>
      </c>
      <c r="G1038" s="22" t="s">
        <v>14145</v>
      </c>
      <c r="H1038" s="106">
        <f t="shared" si="165"/>
        <v>36.25</v>
      </c>
      <c r="I1038" s="106">
        <f t="shared" si="166"/>
        <v>33.300000000000004</v>
      </c>
      <c r="J1038" s="107">
        <f t="shared" si="167"/>
        <v>32.700000000000003</v>
      </c>
      <c r="L1038" s="186">
        <f t="shared" si="160"/>
        <v>36.5</v>
      </c>
      <c r="M1038" s="186">
        <f t="shared" si="161"/>
        <v>33.5</v>
      </c>
      <c r="N1038" s="186">
        <f t="shared" si="162"/>
        <v>32.950000000000003</v>
      </c>
      <c r="O1038"/>
      <c r="P1038"/>
      <c r="Q1038" s="133">
        <f t="shared" si="163"/>
        <v>0.25</v>
      </c>
      <c r="R1038" s="222">
        <f t="shared" si="164"/>
        <v>6.8965517241379309E-3</v>
      </c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</row>
    <row r="1039" spans="1:32" s="20" customFormat="1" x14ac:dyDescent="0.35">
      <c r="A1039" s="127" t="s">
        <v>7704</v>
      </c>
      <c r="B1039" s="21" t="s">
        <v>14305</v>
      </c>
      <c r="C1039" s="21">
        <v>6</v>
      </c>
      <c r="D1039" s="20">
        <v>0.7</v>
      </c>
      <c r="E1039" s="135">
        <v>40</v>
      </c>
      <c r="F1039" s="106">
        <v>29.65</v>
      </c>
      <c r="G1039" s="22" t="s">
        <v>14145</v>
      </c>
      <c r="H1039" s="106">
        <f t="shared" si="165"/>
        <v>41.650000000000006</v>
      </c>
      <c r="I1039" s="106">
        <f t="shared" si="166"/>
        <v>38.200000000000003</v>
      </c>
      <c r="J1039" s="107">
        <f t="shared" si="167"/>
        <v>37.550000000000004</v>
      </c>
      <c r="L1039" s="186">
        <f t="shared" ref="L1039:L1092" si="168">IF(AND(H1039-INT(H1039)&gt;=0,H1039-INT(H1039)&lt;0.5),INT(H1039)+0.5,IF(AND(H1039-INT(H1039)&gt;=0.5,H1039-INT(H1039)&lt;1),INT(H1039)+0.95,H1039))</f>
        <v>41.95</v>
      </c>
      <c r="M1039" s="186">
        <f t="shared" ref="M1039:M1092" si="169">IF(AND(I1039-INT(I1039)&gt;=0,I1039-INT(I1039)&lt;0.5),INT(I1039)+0.5,IF(AND(I1039-INT(I1039)&gt;=0.5,I1039-INT(I1039)&lt;1),INT(I1039)+0.95,I1039))</f>
        <v>38.5</v>
      </c>
      <c r="N1039" s="186">
        <f t="shared" ref="N1039:N1092" si="170">IF(AND(J1039-INT(J1039)&gt;=0,J1039-INT(J1039)&lt;0.5),INT(J1039)+0.5,IF(AND(J1039-INT(J1039)&gt;=0.5,J1039-INT(J1039)&lt;1),INT(J1039)+0.95,J1039))</f>
        <v>37.950000000000003</v>
      </c>
      <c r="O1039"/>
      <c r="P1039"/>
      <c r="Q1039" s="133">
        <f t="shared" ref="Q1039:Q1092" si="171">L1039-H1039</f>
        <v>0.29999999999999716</v>
      </c>
      <c r="R1039" s="222">
        <f t="shared" ref="R1039:R1092" si="172">Q1039/H1039</f>
        <v>7.2028811524609149E-3</v>
      </c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</row>
    <row r="1040" spans="1:32" s="20" customFormat="1" x14ac:dyDescent="0.35">
      <c r="A1040" s="127" t="s">
        <v>14709</v>
      </c>
      <c r="B1040" s="21" t="s">
        <v>14710</v>
      </c>
      <c r="C1040" s="21">
        <v>6</v>
      </c>
      <c r="D1040" s="20">
        <v>0.7</v>
      </c>
      <c r="E1040" s="135">
        <v>44</v>
      </c>
      <c r="F1040" s="106">
        <v>51</v>
      </c>
      <c r="G1040" s="22" t="s">
        <v>14145</v>
      </c>
      <c r="H1040" s="106">
        <f t="shared" si="165"/>
        <v>68.05</v>
      </c>
      <c r="I1040" s="106">
        <f t="shared" si="166"/>
        <v>62.45</v>
      </c>
      <c r="J1040" s="107">
        <f t="shared" si="167"/>
        <v>61.35</v>
      </c>
      <c r="L1040" s="186">
        <f t="shared" si="168"/>
        <v>68.5</v>
      </c>
      <c r="M1040" s="186">
        <f t="shared" si="169"/>
        <v>62.5</v>
      </c>
      <c r="N1040" s="186">
        <f t="shared" si="170"/>
        <v>61.5</v>
      </c>
      <c r="O1040"/>
      <c r="P1040"/>
      <c r="Q1040" s="133">
        <f t="shared" si="171"/>
        <v>0.45000000000000284</v>
      </c>
      <c r="R1040" s="222">
        <f t="shared" si="172"/>
        <v>6.6127847171198071E-3</v>
      </c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</row>
    <row r="1041" spans="1:32" s="20" customFormat="1" x14ac:dyDescent="0.35">
      <c r="A1041" s="127" t="s">
        <v>7707</v>
      </c>
      <c r="B1041" s="21" t="s">
        <v>7708</v>
      </c>
      <c r="C1041" s="21">
        <v>6</v>
      </c>
      <c r="D1041" s="20">
        <v>0.7</v>
      </c>
      <c r="E1041" s="135">
        <v>44</v>
      </c>
      <c r="F1041" s="106">
        <v>44</v>
      </c>
      <c r="G1041" s="22" t="s">
        <v>14145</v>
      </c>
      <c r="H1041" s="106">
        <f t="shared" si="165"/>
        <v>59.5</v>
      </c>
      <c r="I1041" s="106">
        <f t="shared" si="166"/>
        <v>54.6</v>
      </c>
      <c r="J1041" s="107">
        <f t="shared" si="167"/>
        <v>53.650000000000006</v>
      </c>
      <c r="L1041" s="186">
        <f t="shared" si="168"/>
        <v>59.95</v>
      </c>
      <c r="M1041" s="186">
        <f t="shared" si="169"/>
        <v>54.95</v>
      </c>
      <c r="N1041" s="186">
        <f t="shared" si="170"/>
        <v>53.95</v>
      </c>
      <c r="O1041"/>
      <c r="P1041"/>
      <c r="Q1041" s="133">
        <f t="shared" si="171"/>
        <v>0.45000000000000284</v>
      </c>
      <c r="R1041" s="222">
        <f t="shared" si="172"/>
        <v>7.5630252100840813E-3</v>
      </c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</row>
    <row r="1042" spans="1:32" s="20" customFormat="1" x14ac:dyDescent="0.35">
      <c r="A1042" s="127" t="s">
        <v>7711</v>
      </c>
      <c r="B1042" s="21" t="s">
        <v>7712</v>
      </c>
      <c r="C1042" s="21">
        <v>6</v>
      </c>
      <c r="D1042" s="20">
        <v>0.7</v>
      </c>
      <c r="E1042" s="135">
        <v>46.7</v>
      </c>
      <c r="F1042" s="106">
        <v>120</v>
      </c>
      <c r="G1042" s="22" t="s">
        <v>14145</v>
      </c>
      <c r="H1042" s="106">
        <f t="shared" si="165"/>
        <v>152.45000000000002</v>
      </c>
      <c r="I1042" s="106">
        <f t="shared" si="166"/>
        <v>139.95000000000002</v>
      </c>
      <c r="J1042" s="107">
        <f t="shared" si="167"/>
        <v>137.45000000000002</v>
      </c>
      <c r="L1042" s="186">
        <f t="shared" si="168"/>
        <v>152.5</v>
      </c>
      <c r="M1042" s="186">
        <f t="shared" si="169"/>
        <v>139.94999999999999</v>
      </c>
      <c r="N1042" s="186">
        <f t="shared" si="170"/>
        <v>137.5</v>
      </c>
      <c r="O1042"/>
      <c r="P1042"/>
      <c r="Q1042" s="133">
        <f t="shared" si="171"/>
        <v>4.9999999999982947E-2</v>
      </c>
      <c r="R1042" s="222">
        <f t="shared" si="172"/>
        <v>3.2797638570011768E-4</v>
      </c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</row>
    <row r="1043" spans="1:32" s="20" customFormat="1" x14ac:dyDescent="0.35">
      <c r="A1043" s="127" t="s">
        <v>7715</v>
      </c>
      <c r="B1043" s="21" t="s">
        <v>7716</v>
      </c>
      <c r="C1043" s="21">
        <v>6</v>
      </c>
      <c r="D1043" s="20">
        <v>0.7</v>
      </c>
      <c r="E1043" s="135">
        <v>40</v>
      </c>
      <c r="F1043" s="106">
        <v>14.75</v>
      </c>
      <c r="G1043" s="22" t="s">
        <v>14145</v>
      </c>
      <c r="H1043" s="106">
        <f t="shared" si="165"/>
        <v>23.450000000000003</v>
      </c>
      <c r="I1043" s="106">
        <f t="shared" si="166"/>
        <v>21.55</v>
      </c>
      <c r="J1043" s="107">
        <f t="shared" si="167"/>
        <v>21.150000000000002</v>
      </c>
      <c r="L1043" s="186">
        <f t="shared" si="168"/>
        <v>23.5</v>
      </c>
      <c r="M1043" s="186">
        <f t="shared" si="169"/>
        <v>21.95</v>
      </c>
      <c r="N1043" s="186">
        <f t="shared" si="170"/>
        <v>21.5</v>
      </c>
      <c r="O1043"/>
      <c r="P1043"/>
      <c r="Q1043" s="133">
        <f t="shared" si="171"/>
        <v>4.9999999999997158E-2</v>
      </c>
      <c r="R1043" s="222">
        <f t="shared" si="172"/>
        <v>2.1321961620467868E-3</v>
      </c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</row>
    <row r="1044" spans="1:32" s="20" customFormat="1" x14ac:dyDescent="0.35">
      <c r="A1044" s="127" t="s">
        <v>7719</v>
      </c>
      <c r="B1044" s="21" t="s">
        <v>7720</v>
      </c>
      <c r="C1044" s="21">
        <v>6</v>
      </c>
      <c r="D1044" s="20">
        <v>0.7</v>
      </c>
      <c r="E1044" s="135">
        <v>40</v>
      </c>
      <c r="F1044" s="106">
        <v>21</v>
      </c>
      <c r="G1044" s="22" t="s">
        <v>14145</v>
      </c>
      <c r="H1044" s="106">
        <f t="shared" si="165"/>
        <v>31.05</v>
      </c>
      <c r="I1044" s="106">
        <f t="shared" si="166"/>
        <v>28.55</v>
      </c>
      <c r="J1044" s="107">
        <f t="shared" si="167"/>
        <v>28</v>
      </c>
      <c r="L1044" s="186">
        <f t="shared" si="168"/>
        <v>31.5</v>
      </c>
      <c r="M1044" s="186">
        <f t="shared" si="169"/>
        <v>28.95</v>
      </c>
      <c r="N1044" s="186">
        <f t="shared" si="170"/>
        <v>28.5</v>
      </c>
      <c r="O1044"/>
      <c r="P1044"/>
      <c r="Q1044" s="133">
        <f t="shared" si="171"/>
        <v>0.44999999999999929</v>
      </c>
      <c r="R1044" s="222">
        <f t="shared" si="172"/>
        <v>1.4492753623188383E-2</v>
      </c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</row>
    <row r="1045" spans="1:32" s="20" customFormat="1" x14ac:dyDescent="0.35">
      <c r="A1045" s="127" t="s">
        <v>7723</v>
      </c>
      <c r="B1045" s="21" t="s">
        <v>7724</v>
      </c>
      <c r="C1045" s="21">
        <v>6</v>
      </c>
      <c r="D1045" s="20">
        <v>0.7</v>
      </c>
      <c r="E1045" s="135">
        <v>40</v>
      </c>
      <c r="F1045" s="106">
        <v>16.5</v>
      </c>
      <c r="G1045" s="22" t="s">
        <v>14145</v>
      </c>
      <c r="H1045" s="106">
        <f t="shared" si="165"/>
        <v>25.6</v>
      </c>
      <c r="I1045" s="106">
        <f t="shared" si="166"/>
        <v>23.5</v>
      </c>
      <c r="J1045" s="107">
        <f t="shared" si="167"/>
        <v>23.05</v>
      </c>
      <c r="L1045" s="186">
        <f t="shared" si="168"/>
        <v>25.95</v>
      </c>
      <c r="M1045" s="186">
        <f t="shared" si="169"/>
        <v>23.95</v>
      </c>
      <c r="N1045" s="186">
        <f t="shared" si="170"/>
        <v>23.5</v>
      </c>
      <c r="O1045"/>
      <c r="P1045"/>
      <c r="Q1045" s="133">
        <f t="shared" si="171"/>
        <v>0.34999999999999787</v>
      </c>
      <c r="R1045" s="222">
        <f t="shared" si="172"/>
        <v>1.3671874999999917E-2</v>
      </c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</row>
    <row r="1046" spans="1:32" s="20" customFormat="1" x14ac:dyDescent="0.35">
      <c r="A1046" s="127" t="s">
        <v>7727</v>
      </c>
      <c r="B1046" s="21" t="s">
        <v>7728</v>
      </c>
      <c r="C1046" s="21">
        <v>6</v>
      </c>
      <c r="D1046" s="20">
        <v>0.7</v>
      </c>
      <c r="E1046" s="135">
        <v>42</v>
      </c>
      <c r="F1046" s="106">
        <v>27.5</v>
      </c>
      <c r="G1046" s="22" t="s">
        <v>14145</v>
      </c>
      <c r="H1046" s="106">
        <f t="shared" si="165"/>
        <v>39.200000000000003</v>
      </c>
      <c r="I1046" s="106">
        <f t="shared" si="166"/>
        <v>35.950000000000003</v>
      </c>
      <c r="J1046" s="107">
        <f t="shared" si="167"/>
        <v>35.35</v>
      </c>
      <c r="L1046" s="186">
        <f t="shared" si="168"/>
        <v>39.5</v>
      </c>
      <c r="M1046" s="186">
        <f t="shared" si="169"/>
        <v>35.950000000000003</v>
      </c>
      <c r="N1046" s="186">
        <f t="shared" si="170"/>
        <v>35.5</v>
      </c>
      <c r="O1046"/>
      <c r="P1046"/>
      <c r="Q1046" s="133">
        <f t="shared" si="171"/>
        <v>0.29999999999999716</v>
      </c>
      <c r="R1046" s="222">
        <f t="shared" si="172"/>
        <v>7.6530612244897229E-3</v>
      </c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</row>
    <row r="1047" spans="1:32" s="20" customFormat="1" x14ac:dyDescent="0.35">
      <c r="A1047" s="127" t="s">
        <v>7731</v>
      </c>
      <c r="B1047" s="21" t="s">
        <v>7732</v>
      </c>
      <c r="C1047" s="21">
        <v>6</v>
      </c>
      <c r="D1047" s="20">
        <v>1</v>
      </c>
      <c r="E1047" s="135">
        <v>43.6</v>
      </c>
      <c r="F1047" s="106">
        <v>24.5</v>
      </c>
      <c r="G1047" s="22" t="s">
        <v>14145</v>
      </c>
      <c r="H1047" s="106">
        <f t="shared" si="165"/>
        <v>37.300000000000004</v>
      </c>
      <c r="I1047" s="106">
        <f t="shared" si="166"/>
        <v>34.25</v>
      </c>
      <c r="J1047" s="107">
        <f t="shared" si="167"/>
        <v>33.65</v>
      </c>
      <c r="L1047" s="186">
        <f t="shared" si="168"/>
        <v>37.5</v>
      </c>
      <c r="M1047" s="186">
        <f t="shared" si="169"/>
        <v>34.5</v>
      </c>
      <c r="N1047" s="186">
        <f t="shared" si="170"/>
        <v>33.950000000000003</v>
      </c>
      <c r="O1047"/>
      <c r="P1047"/>
      <c r="Q1047" s="133">
        <f t="shared" si="171"/>
        <v>0.19999999999999574</v>
      </c>
      <c r="R1047" s="222">
        <f t="shared" si="172"/>
        <v>5.361930294906051E-3</v>
      </c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</row>
    <row r="1048" spans="1:32" s="20" customFormat="1" x14ac:dyDescent="0.35">
      <c r="A1048" s="127" t="s">
        <v>7735</v>
      </c>
      <c r="B1048" s="21" t="s">
        <v>7736</v>
      </c>
      <c r="C1048" s="21">
        <v>6</v>
      </c>
      <c r="D1048" s="20">
        <v>1</v>
      </c>
      <c r="E1048" s="135">
        <v>42.5</v>
      </c>
      <c r="F1048" s="106">
        <v>19.95</v>
      </c>
      <c r="G1048" s="22" t="s">
        <v>14145</v>
      </c>
      <c r="H1048" s="106">
        <f t="shared" si="165"/>
        <v>31.6</v>
      </c>
      <c r="I1048" s="106">
        <f t="shared" si="166"/>
        <v>29.05</v>
      </c>
      <c r="J1048" s="107">
        <f t="shared" si="167"/>
        <v>28.5</v>
      </c>
      <c r="L1048" s="186">
        <f t="shared" si="168"/>
        <v>31.95</v>
      </c>
      <c r="M1048" s="186">
        <f t="shared" si="169"/>
        <v>29.5</v>
      </c>
      <c r="N1048" s="186">
        <f t="shared" si="170"/>
        <v>28.95</v>
      </c>
      <c r="O1048"/>
      <c r="P1048"/>
      <c r="Q1048" s="133">
        <f t="shared" si="171"/>
        <v>0.34999999999999787</v>
      </c>
      <c r="R1048" s="222">
        <f t="shared" si="172"/>
        <v>1.107594936708854E-2</v>
      </c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</row>
    <row r="1049" spans="1:32" s="20" customFormat="1" x14ac:dyDescent="0.35">
      <c r="A1049" s="127" t="s">
        <v>7739</v>
      </c>
      <c r="B1049" s="21" t="s">
        <v>7740</v>
      </c>
      <c r="C1049" s="21">
        <v>6</v>
      </c>
      <c r="D1049" s="20">
        <v>0.7</v>
      </c>
      <c r="E1049" s="135">
        <v>40</v>
      </c>
      <c r="F1049" s="106">
        <v>19.8</v>
      </c>
      <c r="G1049" s="22" t="s">
        <v>14145</v>
      </c>
      <c r="H1049" s="106">
        <f t="shared" si="165"/>
        <v>29.6</v>
      </c>
      <c r="I1049" s="106">
        <f t="shared" si="166"/>
        <v>27.200000000000003</v>
      </c>
      <c r="J1049" s="107">
        <f t="shared" si="167"/>
        <v>26.700000000000003</v>
      </c>
      <c r="L1049" s="186">
        <f t="shared" si="168"/>
        <v>29.95</v>
      </c>
      <c r="M1049" s="186">
        <f t="shared" si="169"/>
        <v>27.5</v>
      </c>
      <c r="N1049" s="186">
        <f t="shared" si="170"/>
        <v>26.95</v>
      </c>
      <c r="O1049"/>
      <c r="P1049"/>
      <c r="Q1049" s="133">
        <f t="shared" si="171"/>
        <v>0.34999999999999787</v>
      </c>
      <c r="R1049" s="222">
        <f t="shared" si="172"/>
        <v>1.1824324324324252E-2</v>
      </c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</row>
    <row r="1050" spans="1:32" s="20" customFormat="1" x14ac:dyDescent="0.35">
      <c r="A1050" s="127" t="s">
        <v>7752</v>
      </c>
      <c r="B1050" s="21" t="s">
        <v>7744</v>
      </c>
      <c r="C1050" s="21">
        <v>6</v>
      </c>
      <c r="D1050" s="20">
        <v>0.7</v>
      </c>
      <c r="E1050" s="135">
        <v>40</v>
      </c>
      <c r="F1050" s="106">
        <v>5.7</v>
      </c>
      <c r="G1050" s="22" t="s">
        <v>14150</v>
      </c>
      <c r="H1050" s="106">
        <f t="shared" si="165"/>
        <v>12.4</v>
      </c>
      <c r="I1050" s="106">
        <f t="shared" si="166"/>
        <v>11.4</v>
      </c>
      <c r="J1050" s="107">
        <f t="shared" si="167"/>
        <v>11.200000000000001</v>
      </c>
      <c r="L1050" s="186">
        <f t="shared" si="168"/>
        <v>12.5</v>
      </c>
      <c r="M1050" s="186">
        <f t="shared" si="169"/>
        <v>11.5</v>
      </c>
      <c r="N1050" s="186">
        <f t="shared" si="170"/>
        <v>11.5</v>
      </c>
      <c r="O1050"/>
      <c r="P1050"/>
      <c r="Q1050" s="133">
        <f t="shared" si="171"/>
        <v>9.9999999999999645E-2</v>
      </c>
      <c r="R1050" s="222">
        <f t="shared" si="172"/>
        <v>8.0645161290322284E-3</v>
      </c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</row>
    <row r="1051" spans="1:32" s="20" customFormat="1" x14ac:dyDescent="0.35">
      <c r="A1051" s="127" t="s">
        <v>7762</v>
      </c>
      <c r="B1051" s="21" t="s">
        <v>7763</v>
      </c>
      <c r="C1051" s="21">
        <v>120</v>
      </c>
      <c r="D1051" s="20">
        <v>0.05</v>
      </c>
      <c r="E1051" s="135">
        <v>40</v>
      </c>
      <c r="F1051" s="106">
        <v>0.76</v>
      </c>
      <c r="G1051" s="22" t="s">
        <v>14150</v>
      </c>
      <c r="H1051" s="106">
        <f t="shared" si="165"/>
        <v>3.1</v>
      </c>
      <c r="I1051" s="106">
        <f t="shared" si="166"/>
        <v>2.85</v>
      </c>
      <c r="J1051" s="107">
        <f t="shared" si="167"/>
        <v>2.8000000000000003</v>
      </c>
      <c r="L1051" s="186">
        <f t="shared" si="168"/>
        <v>3.5</v>
      </c>
      <c r="M1051" s="186">
        <f t="shared" si="169"/>
        <v>2.95</v>
      </c>
      <c r="N1051" s="186">
        <f t="shared" si="170"/>
        <v>2.95</v>
      </c>
      <c r="O1051"/>
      <c r="P1051"/>
      <c r="Q1051" s="133">
        <f t="shared" si="171"/>
        <v>0.39999999999999991</v>
      </c>
      <c r="R1051" s="222">
        <f t="shared" si="172"/>
        <v>0.1290322580645161</v>
      </c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</row>
    <row r="1052" spans="1:32" s="20" customFormat="1" x14ac:dyDescent="0.35">
      <c r="A1052" s="127" t="s">
        <v>7771</v>
      </c>
      <c r="B1052" s="21" t="s">
        <v>7772</v>
      </c>
      <c r="C1052" s="21">
        <v>6</v>
      </c>
      <c r="D1052" s="20">
        <v>0.7</v>
      </c>
      <c r="E1052" s="135">
        <v>40</v>
      </c>
      <c r="F1052" s="106">
        <v>24.5</v>
      </c>
      <c r="G1052" s="105" t="s">
        <v>14140</v>
      </c>
      <c r="H1052" s="106">
        <f t="shared" si="165"/>
        <v>35.35</v>
      </c>
      <c r="I1052" s="106">
        <f t="shared" si="166"/>
        <v>32.450000000000003</v>
      </c>
      <c r="J1052" s="107">
        <f t="shared" si="167"/>
        <v>31.85</v>
      </c>
      <c r="L1052" s="186">
        <f t="shared" si="168"/>
        <v>35.5</v>
      </c>
      <c r="M1052" s="186">
        <f t="shared" si="169"/>
        <v>32.5</v>
      </c>
      <c r="N1052" s="186">
        <f t="shared" si="170"/>
        <v>31.95</v>
      </c>
      <c r="O1052"/>
      <c r="P1052"/>
      <c r="Q1052" s="133">
        <f t="shared" si="171"/>
        <v>0.14999999999999858</v>
      </c>
      <c r="R1052" s="222">
        <f t="shared" si="172"/>
        <v>4.2432814710042033E-3</v>
      </c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</row>
    <row r="1053" spans="1:32" s="20" customFormat="1" x14ac:dyDescent="0.35">
      <c r="A1053" s="127" t="s">
        <v>7775</v>
      </c>
      <c r="B1053" s="21" t="s">
        <v>7776</v>
      </c>
      <c r="C1053" s="21">
        <v>6</v>
      </c>
      <c r="D1053" s="20">
        <v>0.7</v>
      </c>
      <c r="E1053" s="135">
        <v>40</v>
      </c>
      <c r="F1053" s="106">
        <v>26</v>
      </c>
      <c r="G1053" s="22" t="s">
        <v>14140</v>
      </c>
      <c r="H1053" s="106">
        <f t="shared" si="165"/>
        <v>37.15</v>
      </c>
      <c r="I1053" s="106">
        <f t="shared" si="166"/>
        <v>34.15</v>
      </c>
      <c r="J1053" s="107">
        <f t="shared" si="167"/>
        <v>33.5</v>
      </c>
      <c r="L1053" s="186">
        <f t="shared" si="168"/>
        <v>37.5</v>
      </c>
      <c r="M1053" s="186">
        <f t="shared" si="169"/>
        <v>34.5</v>
      </c>
      <c r="N1053" s="186">
        <f t="shared" si="170"/>
        <v>33.950000000000003</v>
      </c>
      <c r="O1053"/>
      <c r="P1053"/>
      <c r="Q1053" s="133">
        <f t="shared" si="171"/>
        <v>0.35000000000000142</v>
      </c>
      <c r="R1053" s="222">
        <f t="shared" si="172"/>
        <v>9.4212651413190154E-3</v>
      </c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</row>
    <row r="1054" spans="1:32" s="20" customFormat="1" x14ac:dyDescent="0.35">
      <c r="A1054" s="127" t="s">
        <v>7786</v>
      </c>
      <c r="B1054" s="21" t="s">
        <v>7787</v>
      </c>
      <c r="C1054" s="21">
        <v>12</v>
      </c>
      <c r="D1054" s="20">
        <v>0.7</v>
      </c>
      <c r="E1054" s="135">
        <v>46</v>
      </c>
      <c r="F1054" s="106">
        <v>24.5</v>
      </c>
      <c r="G1054" s="22" t="s">
        <v>14145</v>
      </c>
      <c r="H1054" s="106">
        <f t="shared" si="165"/>
        <v>35.85</v>
      </c>
      <c r="I1054" s="106">
        <f t="shared" si="166"/>
        <v>32.950000000000003</v>
      </c>
      <c r="J1054" s="107">
        <f t="shared" si="167"/>
        <v>32.35</v>
      </c>
      <c r="L1054" s="186">
        <f t="shared" si="168"/>
        <v>35.950000000000003</v>
      </c>
      <c r="M1054" s="186">
        <f t="shared" si="169"/>
        <v>32.950000000000003</v>
      </c>
      <c r="N1054" s="186">
        <f t="shared" si="170"/>
        <v>32.5</v>
      </c>
      <c r="O1054"/>
      <c r="P1054"/>
      <c r="Q1054" s="133">
        <f t="shared" si="171"/>
        <v>0.10000000000000142</v>
      </c>
      <c r="R1054" s="222">
        <f t="shared" si="172"/>
        <v>2.7894002789400673E-3</v>
      </c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</row>
    <row r="1055" spans="1:32" s="20" customFormat="1" x14ac:dyDescent="0.35">
      <c r="A1055" s="127" t="s">
        <v>7793</v>
      </c>
      <c r="B1055" s="21" t="s">
        <v>7794</v>
      </c>
      <c r="C1055" s="21">
        <v>6</v>
      </c>
      <c r="D1055" s="20">
        <v>0.5</v>
      </c>
      <c r="E1055" s="135">
        <v>48</v>
      </c>
      <c r="F1055" s="106">
        <v>32.5</v>
      </c>
      <c r="G1055" s="22" t="s">
        <v>14163</v>
      </c>
      <c r="H1055" s="106">
        <f t="shared" si="165"/>
        <v>44.6</v>
      </c>
      <c r="I1055" s="106">
        <f t="shared" si="166"/>
        <v>40.950000000000003</v>
      </c>
      <c r="J1055" s="107">
        <f t="shared" si="167"/>
        <v>40.200000000000003</v>
      </c>
      <c r="L1055" s="186">
        <f t="shared" si="168"/>
        <v>44.95</v>
      </c>
      <c r="M1055" s="186">
        <f t="shared" si="169"/>
        <v>40.950000000000003</v>
      </c>
      <c r="N1055" s="186">
        <f t="shared" si="170"/>
        <v>40.5</v>
      </c>
      <c r="O1055"/>
      <c r="P1055"/>
      <c r="Q1055" s="133">
        <f t="shared" si="171"/>
        <v>0.35000000000000142</v>
      </c>
      <c r="R1055" s="222">
        <f t="shared" si="172"/>
        <v>7.8475336322870268E-3</v>
      </c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</row>
    <row r="1056" spans="1:32" s="20" customFormat="1" x14ac:dyDescent="0.35">
      <c r="A1056" s="127" t="s">
        <v>7797</v>
      </c>
      <c r="B1056" s="21" t="s">
        <v>7798</v>
      </c>
      <c r="C1056" s="21">
        <v>6</v>
      </c>
      <c r="D1056" s="20">
        <v>0.5</v>
      </c>
      <c r="E1056" s="135">
        <v>48</v>
      </c>
      <c r="F1056" s="106">
        <v>34.5</v>
      </c>
      <c r="G1056" s="22" t="s">
        <v>14163</v>
      </c>
      <c r="H1056" s="106">
        <f t="shared" si="165"/>
        <v>47.050000000000004</v>
      </c>
      <c r="I1056" s="106">
        <f t="shared" si="166"/>
        <v>43.2</v>
      </c>
      <c r="J1056" s="107">
        <f t="shared" si="167"/>
        <v>42.400000000000006</v>
      </c>
      <c r="L1056" s="186">
        <f t="shared" si="168"/>
        <v>47.5</v>
      </c>
      <c r="M1056" s="186">
        <f t="shared" si="169"/>
        <v>43.5</v>
      </c>
      <c r="N1056" s="186">
        <f t="shared" si="170"/>
        <v>42.5</v>
      </c>
      <c r="O1056"/>
      <c r="P1056"/>
      <c r="Q1056" s="133">
        <f t="shared" si="171"/>
        <v>0.44999999999999574</v>
      </c>
      <c r="R1056" s="222">
        <f t="shared" si="172"/>
        <v>9.5642933049945953E-3</v>
      </c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</row>
    <row r="1057" spans="1:32" s="20" customFormat="1" x14ac:dyDescent="0.35">
      <c r="A1057" s="127" t="s">
        <v>7808</v>
      </c>
      <c r="B1057" s="21" t="s">
        <v>7809</v>
      </c>
      <c r="C1057" s="21">
        <v>6</v>
      </c>
      <c r="D1057" s="20">
        <v>0.5</v>
      </c>
      <c r="E1057" s="135">
        <v>40</v>
      </c>
      <c r="F1057" s="106">
        <v>9.25</v>
      </c>
      <c r="G1057" s="22" t="s">
        <v>14142</v>
      </c>
      <c r="H1057" s="106">
        <f t="shared" si="165"/>
        <v>15.75</v>
      </c>
      <c r="I1057" s="106">
        <f t="shared" si="166"/>
        <v>14.450000000000001</v>
      </c>
      <c r="J1057" s="107">
        <f t="shared" si="167"/>
        <v>14.200000000000001</v>
      </c>
      <c r="L1057" s="186">
        <f t="shared" si="168"/>
        <v>15.95</v>
      </c>
      <c r="M1057" s="186">
        <f t="shared" si="169"/>
        <v>14.5</v>
      </c>
      <c r="N1057" s="186">
        <f t="shared" si="170"/>
        <v>14.5</v>
      </c>
      <c r="O1057"/>
      <c r="P1057"/>
      <c r="Q1057" s="133">
        <f t="shared" si="171"/>
        <v>0.19999999999999929</v>
      </c>
      <c r="R1057" s="222">
        <f t="shared" si="172"/>
        <v>1.2698412698412653E-2</v>
      </c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</row>
    <row r="1058" spans="1:32" s="20" customFormat="1" x14ac:dyDescent="0.35">
      <c r="A1058" s="127" t="s">
        <v>14416</v>
      </c>
      <c r="B1058" s="21" t="s">
        <v>14417</v>
      </c>
      <c r="C1058" s="21">
        <v>6</v>
      </c>
      <c r="D1058" s="20">
        <v>0.7</v>
      </c>
      <c r="E1058" s="135">
        <v>40</v>
      </c>
      <c r="F1058" s="106">
        <v>36.5</v>
      </c>
      <c r="G1058" s="22" t="s">
        <v>14145</v>
      </c>
      <c r="H1058" s="106">
        <f t="shared" si="165"/>
        <v>50</v>
      </c>
      <c r="I1058" s="106">
        <f t="shared" si="166"/>
        <v>45.900000000000006</v>
      </c>
      <c r="J1058" s="107">
        <f t="shared" si="167"/>
        <v>45.050000000000004</v>
      </c>
      <c r="L1058" s="186">
        <f t="shared" si="168"/>
        <v>50.5</v>
      </c>
      <c r="M1058" s="186">
        <f t="shared" si="169"/>
        <v>45.95</v>
      </c>
      <c r="N1058" s="186">
        <f t="shared" si="170"/>
        <v>45.5</v>
      </c>
      <c r="O1058"/>
      <c r="P1058"/>
      <c r="Q1058" s="133">
        <f t="shared" si="171"/>
        <v>0.5</v>
      </c>
      <c r="R1058" s="222">
        <f t="shared" si="172"/>
        <v>0.01</v>
      </c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</row>
    <row r="1059" spans="1:32" s="20" customFormat="1" x14ac:dyDescent="0.35">
      <c r="A1059" s="127" t="s">
        <v>14813</v>
      </c>
      <c r="B1059" s="21" t="s">
        <v>14814</v>
      </c>
      <c r="C1059" s="21">
        <v>6</v>
      </c>
      <c r="D1059" s="20">
        <v>0.7</v>
      </c>
      <c r="E1059" s="135">
        <v>46</v>
      </c>
      <c r="F1059" s="106">
        <v>39.5</v>
      </c>
      <c r="G1059" s="22" t="s">
        <v>14145</v>
      </c>
      <c r="H1059" s="106">
        <f t="shared" si="165"/>
        <v>54.150000000000006</v>
      </c>
      <c r="I1059" s="106">
        <f t="shared" si="166"/>
        <v>49.75</v>
      </c>
      <c r="J1059" s="107">
        <f t="shared" si="167"/>
        <v>48.85</v>
      </c>
      <c r="L1059" s="186">
        <f t="shared" si="168"/>
        <v>54.5</v>
      </c>
      <c r="M1059" s="186">
        <f t="shared" si="169"/>
        <v>49.95</v>
      </c>
      <c r="N1059" s="186">
        <f t="shared" si="170"/>
        <v>48.95</v>
      </c>
      <c r="O1059"/>
      <c r="P1059"/>
      <c r="Q1059" s="133">
        <f t="shared" si="171"/>
        <v>0.34999999999999432</v>
      </c>
      <c r="R1059" s="222">
        <f t="shared" si="172"/>
        <v>6.4635272391504019E-3</v>
      </c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</row>
    <row r="1060" spans="1:32" s="20" customFormat="1" x14ac:dyDescent="0.35">
      <c r="A1060" s="127" t="s">
        <v>14711</v>
      </c>
      <c r="B1060" s="21" t="s">
        <v>14712</v>
      </c>
      <c r="C1060" s="21">
        <v>6</v>
      </c>
      <c r="D1060" s="20">
        <v>0.7</v>
      </c>
      <c r="E1060" s="135">
        <v>53.2</v>
      </c>
      <c r="F1060" s="106">
        <v>82.5</v>
      </c>
      <c r="G1060" s="22" t="s">
        <v>14145</v>
      </c>
      <c r="H1060" s="106">
        <f t="shared" si="165"/>
        <v>107.25</v>
      </c>
      <c r="I1060" s="106">
        <f t="shared" si="166"/>
        <v>98.5</v>
      </c>
      <c r="J1060" s="107">
        <f t="shared" si="167"/>
        <v>96.7</v>
      </c>
      <c r="L1060" s="186">
        <f t="shared" si="168"/>
        <v>107.5</v>
      </c>
      <c r="M1060" s="186">
        <f t="shared" si="169"/>
        <v>98.95</v>
      </c>
      <c r="N1060" s="186">
        <f t="shared" si="170"/>
        <v>96.95</v>
      </c>
      <c r="O1060"/>
      <c r="P1060"/>
      <c r="Q1060" s="133">
        <f t="shared" si="171"/>
        <v>0.25</v>
      </c>
      <c r="R1060" s="222">
        <f t="shared" si="172"/>
        <v>2.331002331002331E-3</v>
      </c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</row>
    <row r="1061" spans="1:32" s="20" customFormat="1" x14ac:dyDescent="0.35">
      <c r="A1061" s="127" t="s">
        <v>7819</v>
      </c>
      <c r="B1061" s="21" t="s">
        <v>7820</v>
      </c>
      <c r="C1061" s="21">
        <v>6</v>
      </c>
      <c r="D1061" s="20">
        <v>0.7</v>
      </c>
      <c r="E1061" s="135">
        <v>54</v>
      </c>
      <c r="F1061" s="106">
        <v>92.5</v>
      </c>
      <c r="G1061" s="22" t="s">
        <v>14145</v>
      </c>
      <c r="H1061" s="106">
        <f t="shared" si="165"/>
        <v>119.55000000000001</v>
      </c>
      <c r="I1061" s="106">
        <f t="shared" si="166"/>
        <v>109.75</v>
      </c>
      <c r="J1061" s="107">
        <f t="shared" si="167"/>
        <v>107.80000000000001</v>
      </c>
      <c r="L1061" s="186">
        <f t="shared" si="168"/>
        <v>119.95</v>
      </c>
      <c r="M1061" s="186">
        <f t="shared" si="169"/>
        <v>109.95</v>
      </c>
      <c r="N1061" s="186">
        <f t="shared" si="170"/>
        <v>107.95</v>
      </c>
      <c r="O1061"/>
      <c r="P1061"/>
      <c r="Q1061" s="133">
        <f t="shared" si="171"/>
        <v>0.39999999999999147</v>
      </c>
      <c r="R1061" s="222">
        <f t="shared" si="172"/>
        <v>3.3458803847761726E-3</v>
      </c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</row>
    <row r="1062" spans="1:32" s="20" customFormat="1" x14ac:dyDescent="0.35">
      <c r="A1062" s="127" t="s">
        <v>7823</v>
      </c>
      <c r="B1062" s="21" t="s">
        <v>7824</v>
      </c>
      <c r="C1062" s="21">
        <v>6</v>
      </c>
      <c r="D1062" s="20">
        <v>0.7</v>
      </c>
      <c r="E1062" s="135">
        <v>46</v>
      </c>
      <c r="F1062" s="106">
        <v>38.5</v>
      </c>
      <c r="G1062" s="22" t="s">
        <v>14145</v>
      </c>
      <c r="H1062" s="106">
        <f t="shared" si="165"/>
        <v>52.95</v>
      </c>
      <c r="I1062" s="106">
        <f t="shared" si="166"/>
        <v>48.6</v>
      </c>
      <c r="J1062" s="107">
        <f t="shared" si="167"/>
        <v>47.75</v>
      </c>
      <c r="L1062" s="186">
        <f t="shared" si="168"/>
        <v>52.95</v>
      </c>
      <c r="M1062" s="186">
        <f t="shared" si="169"/>
        <v>48.95</v>
      </c>
      <c r="N1062" s="186">
        <f t="shared" si="170"/>
        <v>47.95</v>
      </c>
      <c r="O1062"/>
      <c r="P1062"/>
      <c r="Q1062" s="133">
        <f t="shared" si="171"/>
        <v>0</v>
      </c>
      <c r="R1062" s="222">
        <f t="shared" si="172"/>
        <v>0</v>
      </c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</row>
    <row r="1063" spans="1:32" s="20" customFormat="1" x14ac:dyDescent="0.35">
      <c r="A1063" s="127" t="s">
        <v>14306</v>
      </c>
      <c r="B1063" s="21" t="s">
        <v>14307</v>
      </c>
      <c r="C1063" s="21">
        <v>6</v>
      </c>
      <c r="D1063" s="20">
        <v>0.7</v>
      </c>
      <c r="E1063" s="135">
        <v>40</v>
      </c>
      <c r="F1063" s="106">
        <v>36.5</v>
      </c>
      <c r="G1063" s="22" t="s">
        <v>14145</v>
      </c>
      <c r="H1063" s="106">
        <f t="shared" si="165"/>
        <v>50</v>
      </c>
      <c r="I1063" s="106">
        <f t="shared" si="166"/>
        <v>45.900000000000006</v>
      </c>
      <c r="J1063" s="107">
        <f t="shared" si="167"/>
        <v>45.050000000000004</v>
      </c>
      <c r="L1063" s="186">
        <f t="shared" si="168"/>
        <v>50.5</v>
      </c>
      <c r="M1063" s="186">
        <f t="shared" si="169"/>
        <v>45.95</v>
      </c>
      <c r="N1063" s="186">
        <f t="shared" si="170"/>
        <v>45.5</v>
      </c>
      <c r="O1063"/>
      <c r="P1063"/>
      <c r="Q1063" s="133">
        <f t="shared" si="171"/>
        <v>0.5</v>
      </c>
      <c r="R1063" s="222">
        <f t="shared" si="172"/>
        <v>0.01</v>
      </c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</row>
    <row r="1064" spans="1:32" s="20" customFormat="1" x14ac:dyDescent="0.35">
      <c r="A1064" s="127" t="s">
        <v>14713</v>
      </c>
      <c r="B1064" s="21" t="s">
        <v>14714</v>
      </c>
      <c r="C1064" s="21">
        <v>6</v>
      </c>
      <c r="D1064" s="20">
        <v>0.7</v>
      </c>
      <c r="E1064" s="135">
        <v>57.8</v>
      </c>
      <c r="F1064" s="106">
        <v>75</v>
      </c>
      <c r="G1064" s="22" t="s">
        <v>14145</v>
      </c>
      <c r="H1064" s="106">
        <f t="shared" si="165"/>
        <v>98.550000000000011</v>
      </c>
      <c r="I1064" s="106">
        <f t="shared" si="166"/>
        <v>90.45</v>
      </c>
      <c r="J1064" s="107">
        <f t="shared" si="167"/>
        <v>88.850000000000009</v>
      </c>
      <c r="L1064" s="186">
        <f t="shared" si="168"/>
        <v>98.95</v>
      </c>
      <c r="M1064" s="186">
        <f t="shared" si="169"/>
        <v>90.5</v>
      </c>
      <c r="N1064" s="186">
        <f t="shared" si="170"/>
        <v>88.95</v>
      </c>
      <c r="O1064"/>
      <c r="P1064"/>
      <c r="Q1064" s="133">
        <f t="shared" si="171"/>
        <v>0.39999999999999147</v>
      </c>
      <c r="R1064" s="222">
        <f t="shared" si="172"/>
        <v>4.0588533739217801E-3</v>
      </c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</row>
    <row r="1065" spans="1:32" s="20" customFormat="1" x14ac:dyDescent="0.35">
      <c r="A1065" s="127" t="s">
        <v>7828</v>
      </c>
      <c r="B1065" s="21" t="s">
        <v>7829</v>
      </c>
      <c r="C1065" s="21">
        <v>6</v>
      </c>
      <c r="D1065" s="20">
        <v>0.7</v>
      </c>
      <c r="E1065" s="135">
        <v>57.1</v>
      </c>
      <c r="F1065" s="106">
        <v>105</v>
      </c>
      <c r="G1065" s="22" t="s">
        <v>14145</v>
      </c>
      <c r="H1065" s="106">
        <f t="shared" si="165"/>
        <v>135.05000000000001</v>
      </c>
      <c r="I1065" s="106">
        <f t="shared" si="166"/>
        <v>124</v>
      </c>
      <c r="J1065" s="107">
        <f t="shared" si="167"/>
        <v>121.80000000000001</v>
      </c>
      <c r="L1065" s="186">
        <f t="shared" si="168"/>
        <v>135.5</v>
      </c>
      <c r="M1065" s="186">
        <f t="shared" si="169"/>
        <v>124.5</v>
      </c>
      <c r="N1065" s="186">
        <f t="shared" si="170"/>
        <v>121.95</v>
      </c>
      <c r="O1065"/>
      <c r="P1065"/>
      <c r="Q1065" s="133">
        <f t="shared" si="171"/>
        <v>0.44999999999998863</v>
      </c>
      <c r="R1065" s="222">
        <f t="shared" si="172"/>
        <v>3.332099222510097E-3</v>
      </c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</row>
    <row r="1066" spans="1:32" s="20" customFormat="1" x14ac:dyDescent="0.35">
      <c r="A1066" s="127" t="s">
        <v>7832</v>
      </c>
      <c r="B1066" s="21" t="s">
        <v>7833</v>
      </c>
      <c r="C1066" s="21">
        <v>6</v>
      </c>
      <c r="D1066" s="20">
        <v>0.7</v>
      </c>
      <c r="E1066" s="135">
        <v>40</v>
      </c>
      <c r="F1066" s="106">
        <v>50.5</v>
      </c>
      <c r="G1066" s="22" t="s">
        <v>14145</v>
      </c>
      <c r="H1066" s="106">
        <f t="shared" si="165"/>
        <v>67.05</v>
      </c>
      <c r="I1066" s="106">
        <f t="shared" si="166"/>
        <v>61.550000000000004</v>
      </c>
      <c r="J1066" s="107">
        <f t="shared" si="167"/>
        <v>60.45</v>
      </c>
      <c r="L1066" s="186">
        <f t="shared" si="168"/>
        <v>67.5</v>
      </c>
      <c r="M1066" s="186">
        <f t="shared" si="169"/>
        <v>61.95</v>
      </c>
      <c r="N1066" s="186">
        <f t="shared" si="170"/>
        <v>60.5</v>
      </c>
      <c r="O1066"/>
      <c r="P1066"/>
      <c r="Q1066" s="133">
        <f t="shared" si="171"/>
        <v>0.45000000000000284</v>
      </c>
      <c r="R1066" s="222">
        <f t="shared" si="172"/>
        <v>6.7114093959731967E-3</v>
      </c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</row>
    <row r="1067" spans="1:32" s="20" customFormat="1" x14ac:dyDescent="0.35">
      <c r="A1067" s="127" t="s">
        <v>7860</v>
      </c>
      <c r="B1067" s="21" t="s">
        <v>7857</v>
      </c>
      <c r="C1067" s="21">
        <v>12</v>
      </c>
      <c r="D1067" s="20">
        <v>1</v>
      </c>
      <c r="E1067" s="135">
        <v>40</v>
      </c>
      <c r="F1067" s="106">
        <v>13.95</v>
      </c>
      <c r="G1067" s="22" t="s">
        <v>14142</v>
      </c>
      <c r="H1067" s="106">
        <f t="shared" si="165"/>
        <v>24</v>
      </c>
      <c r="I1067" s="106">
        <f t="shared" si="166"/>
        <v>22</v>
      </c>
      <c r="J1067" s="107">
        <f t="shared" si="167"/>
        <v>21.650000000000002</v>
      </c>
      <c r="L1067" s="186">
        <f t="shared" si="168"/>
        <v>24.5</v>
      </c>
      <c r="M1067" s="186">
        <f t="shared" si="169"/>
        <v>22.5</v>
      </c>
      <c r="N1067" s="186">
        <f t="shared" si="170"/>
        <v>21.95</v>
      </c>
      <c r="O1067"/>
      <c r="P1067"/>
      <c r="Q1067" s="133">
        <f t="shared" si="171"/>
        <v>0.5</v>
      </c>
      <c r="R1067" s="222">
        <f t="shared" si="172"/>
        <v>2.0833333333333332E-2</v>
      </c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</row>
    <row r="1068" spans="1:32" s="20" customFormat="1" x14ac:dyDescent="0.35">
      <c r="A1068" s="127" t="s">
        <v>7863</v>
      </c>
      <c r="B1068" s="21" t="s">
        <v>7864</v>
      </c>
      <c r="C1068" s="21">
        <v>6</v>
      </c>
      <c r="D1068" s="20">
        <v>0.7</v>
      </c>
      <c r="E1068" s="135">
        <v>40</v>
      </c>
      <c r="F1068" s="106">
        <v>11.15</v>
      </c>
      <c r="G1068" s="22" t="s">
        <v>14141</v>
      </c>
      <c r="H1068" s="106">
        <f t="shared" si="165"/>
        <v>19.05</v>
      </c>
      <c r="I1068" s="106">
        <f t="shared" si="166"/>
        <v>17.5</v>
      </c>
      <c r="J1068" s="107">
        <f t="shared" si="167"/>
        <v>17.2</v>
      </c>
      <c r="L1068" s="186">
        <f t="shared" si="168"/>
        <v>19.5</v>
      </c>
      <c r="M1068" s="186">
        <f t="shared" si="169"/>
        <v>17.95</v>
      </c>
      <c r="N1068" s="186">
        <f t="shared" si="170"/>
        <v>17.5</v>
      </c>
      <c r="O1068"/>
      <c r="P1068"/>
      <c r="Q1068" s="133">
        <f t="shared" si="171"/>
        <v>0.44999999999999929</v>
      </c>
      <c r="R1068" s="222">
        <f t="shared" si="172"/>
        <v>2.362204724409445E-2</v>
      </c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</row>
    <row r="1069" spans="1:32" s="20" customFormat="1" x14ac:dyDescent="0.35">
      <c r="A1069" s="127" t="s">
        <v>7867</v>
      </c>
      <c r="B1069" s="21" t="s">
        <v>7868</v>
      </c>
      <c r="C1069" s="21">
        <v>6</v>
      </c>
      <c r="D1069" s="20">
        <v>0.7</v>
      </c>
      <c r="E1069" s="135">
        <v>45.1</v>
      </c>
      <c r="F1069" s="106">
        <v>32.950000000000003</v>
      </c>
      <c r="G1069" s="22" t="s">
        <v>14146</v>
      </c>
      <c r="H1069" s="106">
        <f t="shared" si="165"/>
        <v>46.1</v>
      </c>
      <c r="I1069" s="106">
        <f t="shared" si="166"/>
        <v>42.35</v>
      </c>
      <c r="J1069" s="107">
        <f t="shared" si="167"/>
        <v>41.550000000000004</v>
      </c>
      <c r="L1069" s="186">
        <f t="shared" si="168"/>
        <v>46.5</v>
      </c>
      <c r="M1069" s="186">
        <f t="shared" si="169"/>
        <v>42.5</v>
      </c>
      <c r="N1069" s="186">
        <f t="shared" si="170"/>
        <v>41.95</v>
      </c>
      <c r="O1069"/>
      <c r="P1069"/>
      <c r="Q1069" s="133">
        <f t="shared" si="171"/>
        <v>0.39999999999999858</v>
      </c>
      <c r="R1069" s="222">
        <f t="shared" si="172"/>
        <v>8.6767895878524636E-3</v>
      </c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</row>
    <row r="1070" spans="1:32" s="20" customFormat="1" x14ac:dyDescent="0.35">
      <c r="A1070" s="127" t="s">
        <v>7871</v>
      </c>
      <c r="B1070" s="21" t="s">
        <v>7872</v>
      </c>
      <c r="C1070" s="21">
        <v>6</v>
      </c>
      <c r="D1070" s="20">
        <v>0.7</v>
      </c>
      <c r="E1070" s="135">
        <v>45.7</v>
      </c>
      <c r="F1070" s="106">
        <v>27.25</v>
      </c>
      <c r="G1070" s="22" t="s">
        <v>14146</v>
      </c>
      <c r="H1070" s="106">
        <f t="shared" si="165"/>
        <v>39.200000000000003</v>
      </c>
      <c r="I1070" s="106">
        <f t="shared" si="166"/>
        <v>36</v>
      </c>
      <c r="J1070" s="107">
        <f t="shared" si="167"/>
        <v>35.35</v>
      </c>
      <c r="L1070" s="186">
        <f t="shared" si="168"/>
        <v>39.5</v>
      </c>
      <c r="M1070" s="186">
        <f t="shared" si="169"/>
        <v>36.5</v>
      </c>
      <c r="N1070" s="186">
        <f t="shared" si="170"/>
        <v>35.5</v>
      </c>
      <c r="O1070"/>
      <c r="P1070"/>
      <c r="Q1070" s="133">
        <f t="shared" si="171"/>
        <v>0.29999999999999716</v>
      </c>
      <c r="R1070" s="222">
        <f t="shared" si="172"/>
        <v>7.6530612244897229E-3</v>
      </c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</row>
    <row r="1071" spans="1:32" s="20" customFormat="1" x14ac:dyDescent="0.35">
      <c r="A1071" s="127" t="s">
        <v>7875</v>
      </c>
      <c r="B1071" s="21" t="s">
        <v>7876</v>
      </c>
      <c r="C1071" s="21">
        <v>6</v>
      </c>
      <c r="D1071" s="20">
        <v>0.7</v>
      </c>
      <c r="E1071" s="135">
        <v>54.5</v>
      </c>
      <c r="F1071" s="106">
        <v>27.25</v>
      </c>
      <c r="G1071" s="22" t="s">
        <v>14146</v>
      </c>
      <c r="H1071" s="106">
        <f t="shared" si="165"/>
        <v>40</v>
      </c>
      <c r="I1071" s="106">
        <f t="shared" si="166"/>
        <v>36.700000000000003</v>
      </c>
      <c r="J1071" s="107">
        <f t="shared" si="167"/>
        <v>36.050000000000004</v>
      </c>
      <c r="L1071" s="186">
        <f t="shared" si="168"/>
        <v>40.5</v>
      </c>
      <c r="M1071" s="186">
        <f t="shared" si="169"/>
        <v>36.950000000000003</v>
      </c>
      <c r="N1071" s="186">
        <f t="shared" si="170"/>
        <v>36.5</v>
      </c>
      <c r="O1071"/>
      <c r="P1071"/>
      <c r="Q1071" s="133">
        <f t="shared" si="171"/>
        <v>0.5</v>
      </c>
      <c r="R1071" s="222">
        <f t="shared" si="172"/>
        <v>1.2500000000000001E-2</v>
      </c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</row>
    <row r="1072" spans="1:32" s="20" customFormat="1" x14ac:dyDescent="0.35">
      <c r="A1072" s="127" t="s">
        <v>7879</v>
      </c>
      <c r="B1072" s="21" t="s">
        <v>7880</v>
      </c>
      <c r="C1072" s="21">
        <v>6</v>
      </c>
      <c r="D1072" s="20">
        <v>0.7</v>
      </c>
      <c r="E1072" s="135">
        <v>40</v>
      </c>
      <c r="F1072" s="106">
        <v>5.95</v>
      </c>
      <c r="G1072" s="22" t="s">
        <v>14150</v>
      </c>
      <c r="H1072" s="106">
        <f t="shared" si="165"/>
        <v>12.700000000000001</v>
      </c>
      <c r="I1072" s="106">
        <f t="shared" si="166"/>
        <v>11.65</v>
      </c>
      <c r="J1072" s="107">
        <f t="shared" si="167"/>
        <v>11.450000000000001</v>
      </c>
      <c r="L1072" s="186">
        <f t="shared" si="168"/>
        <v>12.95</v>
      </c>
      <c r="M1072" s="186">
        <f t="shared" si="169"/>
        <v>11.95</v>
      </c>
      <c r="N1072" s="186">
        <f t="shared" si="170"/>
        <v>11.5</v>
      </c>
      <c r="O1072"/>
      <c r="P1072"/>
      <c r="Q1072" s="133">
        <f t="shared" si="171"/>
        <v>0.24999999999999822</v>
      </c>
      <c r="R1072" s="222">
        <f t="shared" si="172"/>
        <v>1.9685039370078598E-2</v>
      </c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</row>
    <row r="1073" spans="1:32" s="20" customFormat="1" x14ac:dyDescent="0.35">
      <c r="A1073" s="127" t="s">
        <v>7883</v>
      </c>
      <c r="B1073" s="21" t="s">
        <v>7884</v>
      </c>
      <c r="C1073" s="21">
        <v>6</v>
      </c>
      <c r="D1073" s="20">
        <v>0.7</v>
      </c>
      <c r="E1073" s="135">
        <v>46</v>
      </c>
      <c r="F1073" s="106">
        <v>25.9</v>
      </c>
      <c r="G1073" s="22" t="s">
        <v>14145</v>
      </c>
      <c r="H1073" s="106">
        <f t="shared" si="165"/>
        <v>37.6</v>
      </c>
      <c r="I1073" s="106">
        <f t="shared" si="166"/>
        <v>34.5</v>
      </c>
      <c r="J1073" s="107">
        <f t="shared" si="167"/>
        <v>33.9</v>
      </c>
      <c r="L1073" s="186">
        <f t="shared" si="168"/>
        <v>37.950000000000003</v>
      </c>
      <c r="M1073" s="186">
        <f t="shared" si="169"/>
        <v>34.950000000000003</v>
      </c>
      <c r="N1073" s="186">
        <f t="shared" si="170"/>
        <v>33.950000000000003</v>
      </c>
      <c r="O1073"/>
      <c r="P1073"/>
      <c r="Q1073" s="133">
        <f t="shared" si="171"/>
        <v>0.35000000000000142</v>
      </c>
      <c r="R1073" s="222">
        <f t="shared" si="172"/>
        <v>9.3085106382979101E-3</v>
      </c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</row>
    <row r="1074" spans="1:32" s="20" customFormat="1" x14ac:dyDescent="0.35">
      <c r="A1074" s="127" t="s">
        <v>7887</v>
      </c>
      <c r="B1074" s="21" t="s">
        <v>7888</v>
      </c>
      <c r="C1074" s="21">
        <v>6</v>
      </c>
      <c r="D1074" s="20">
        <v>0.7</v>
      </c>
      <c r="E1074" s="135">
        <v>46</v>
      </c>
      <c r="F1074" s="106">
        <v>32.25</v>
      </c>
      <c r="G1074" s="22" t="s">
        <v>14145</v>
      </c>
      <c r="H1074" s="106">
        <f t="shared" si="165"/>
        <v>45.35</v>
      </c>
      <c r="I1074" s="106">
        <f t="shared" si="166"/>
        <v>41.6</v>
      </c>
      <c r="J1074" s="107">
        <f t="shared" si="167"/>
        <v>40.85</v>
      </c>
      <c r="L1074" s="186">
        <f t="shared" si="168"/>
        <v>45.5</v>
      </c>
      <c r="M1074" s="186">
        <f t="shared" si="169"/>
        <v>41.95</v>
      </c>
      <c r="N1074" s="186">
        <f t="shared" si="170"/>
        <v>40.950000000000003</v>
      </c>
      <c r="O1074"/>
      <c r="P1074"/>
      <c r="Q1074" s="133">
        <f t="shared" si="171"/>
        <v>0.14999999999999858</v>
      </c>
      <c r="R1074" s="222">
        <f t="shared" si="172"/>
        <v>3.3076074972436288E-3</v>
      </c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</row>
    <row r="1075" spans="1:32" s="20" customFormat="1" x14ac:dyDescent="0.35">
      <c r="A1075" s="127" t="s">
        <v>7891</v>
      </c>
      <c r="B1075" s="21" t="s">
        <v>7892</v>
      </c>
      <c r="C1075" s="21">
        <v>6</v>
      </c>
      <c r="D1075" s="20">
        <v>0.7</v>
      </c>
      <c r="E1075" s="135">
        <v>40</v>
      </c>
      <c r="F1075" s="106">
        <v>12.6</v>
      </c>
      <c r="G1075" s="22" t="s">
        <v>14142</v>
      </c>
      <c r="H1075" s="106">
        <f t="shared" si="165"/>
        <v>20.85</v>
      </c>
      <c r="I1075" s="106">
        <f t="shared" si="166"/>
        <v>19.100000000000001</v>
      </c>
      <c r="J1075" s="107">
        <f t="shared" si="167"/>
        <v>18.8</v>
      </c>
      <c r="L1075" s="186">
        <f t="shared" si="168"/>
        <v>20.95</v>
      </c>
      <c r="M1075" s="186">
        <f t="shared" si="169"/>
        <v>19.5</v>
      </c>
      <c r="N1075" s="186">
        <f t="shared" si="170"/>
        <v>18.95</v>
      </c>
      <c r="O1075"/>
      <c r="P1075"/>
      <c r="Q1075" s="133">
        <f t="shared" si="171"/>
        <v>9.9999999999997868E-2</v>
      </c>
      <c r="R1075" s="222">
        <f t="shared" si="172"/>
        <v>4.7961630695442618E-3</v>
      </c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</row>
    <row r="1076" spans="1:32" s="20" customFormat="1" x14ac:dyDescent="0.35">
      <c r="A1076" s="127" t="s">
        <v>7895</v>
      </c>
      <c r="B1076" s="21" t="s">
        <v>7896</v>
      </c>
      <c r="C1076" s="21">
        <v>6</v>
      </c>
      <c r="D1076" s="20">
        <v>0.7</v>
      </c>
      <c r="E1076" s="135">
        <v>42</v>
      </c>
      <c r="F1076" s="106">
        <v>10.25</v>
      </c>
      <c r="G1076" s="22" t="s">
        <v>14146</v>
      </c>
      <c r="H1076" s="106">
        <f t="shared" si="165"/>
        <v>18.150000000000002</v>
      </c>
      <c r="I1076" s="106">
        <f t="shared" si="166"/>
        <v>16.650000000000002</v>
      </c>
      <c r="J1076" s="107">
        <f t="shared" si="167"/>
        <v>16.350000000000001</v>
      </c>
      <c r="L1076" s="186">
        <f t="shared" si="168"/>
        <v>18.5</v>
      </c>
      <c r="M1076" s="186">
        <f t="shared" si="169"/>
        <v>16.95</v>
      </c>
      <c r="N1076" s="186">
        <f t="shared" si="170"/>
        <v>16.5</v>
      </c>
      <c r="O1076"/>
      <c r="P1076"/>
      <c r="Q1076" s="133">
        <f t="shared" si="171"/>
        <v>0.34999999999999787</v>
      </c>
      <c r="R1076" s="222">
        <f t="shared" si="172"/>
        <v>1.9283746556473708E-2</v>
      </c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</row>
    <row r="1077" spans="1:32" s="20" customFormat="1" x14ac:dyDescent="0.35">
      <c r="A1077" s="127" t="s">
        <v>7899</v>
      </c>
      <c r="B1077" s="21" t="s">
        <v>7900</v>
      </c>
      <c r="C1077" s="21">
        <v>6</v>
      </c>
      <c r="D1077" s="20">
        <v>0.7</v>
      </c>
      <c r="E1077" s="135">
        <v>37.5</v>
      </c>
      <c r="F1077" s="106">
        <v>13</v>
      </c>
      <c r="G1077" s="22" t="s">
        <v>14146</v>
      </c>
      <c r="H1077" s="106">
        <f t="shared" si="165"/>
        <v>21.1</v>
      </c>
      <c r="I1077" s="106">
        <f t="shared" si="166"/>
        <v>19.350000000000001</v>
      </c>
      <c r="J1077" s="107">
        <f t="shared" si="167"/>
        <v>19</v>
      </c>
      <c r="L1077" s="186">
        <f t="shared" si="168"/>
        <v>21.5</v>
      </c>
      <c r="M1077" s="186">
        <f t="shared" si="169"/>
        <v>19.5</v>
      </c>
      <c r="N1077" s="186">
        <f t="shared" si="170"/>
        <v>19.5</v>
      </c>
      <c r="O1077"/>
      <c r="P1077"/>
      <c r="Q1077" s="133">
        <f t="shared" si="171"/>
        <v>0.39999999999999858</v>
      </c>
      <c r="R1077" s="222">
        <f t="shared" si="172"/>
        <v>1.8957345971563913E-2</v>
      </c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</row>
    <row r="1078" spans="1:32" s="20" customFormat="1" x14ac:dyDescent="0.35">
      <c r="A1078" s="127" t="s">
        <v>7902</v>
      </c>
      <c r="B1078" s="21" t="s">
        <v>7903</v>
      </c>
      <c r="C1078" s="21">
        <v>6</v>
      </c>
      <c r="D1078" s="20">
        <v>0.5</v>
      </c>
      <c r="E1078" s="135">
        <v>29.9</v>
      </c>
      <c r="F1078" s="106">
        <v>10.5</v>
      </c>
      <c r="G1078" s="22" t="s">
        <v>14143</v>
      </c>
      <c r="H1078" s="106">
        <f t="shared" si="165"/>
        <v>16.600000000000001</v>
      </c>
      <c r="I1078" s="106">
        <f t="shared" si="166"/>
        <v>15.25</v>
      </c>
      <c r="J1078" s="107">
        <f t="shared" si="167"/>
        <v>15</v>
      </c>
      <c r="L1078" s="186">
        <f t="shared" si="168"/>
        <v>16.95</v>
      </c>
      <c r="M1078" s="186">
        <f t="shared" si="169"/>
        <v>15.5</v>
      </c>
      <c r="N1078" s="186">
        <f t="shared" si="170"/>
        <v>15.5</v>
      </c>
      <c r="O1078"/>
      <c r="P1078"/>
      <c r="Q1078" s="133">
        <f t="shared" si="171"/>
        <v>0.34999999999999787</v>
      </c>
      <c r="R1078" s="222">
        <f t="shared" si="172"/>
        <v>2.108433734939746E-2</v>
      </c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</row>
    <row r="1079" spans="1:32" s="20" customFormat="1" x14ac:dyDescent="0.35">
      <c r="A1079" s="127" t="s">
        <v>7906</v>
      </c>
      <c r="B1079" s="21" t="s">
        <v>14858</v>
      </c>
      <c r="C1079" s="21">
        <v>6</v>
      </c>
      <c r="D1079" s="20">
        <v>0.7</v>
      </c>
      <c r="E1079" s="135">
        <v>43</v>
      </c>
      <c r="F1079" s="106">
        <v>38.5</v>
      </c>
      <c r="G1079" s="22" t="s">
        <v>14145</v>
      </c>
      <c r="H1079" s="106">
        <f t="shared" si="165"/>
        <v>52.7</v>
      </c>
      <c r="I1079" s="106">
        <f t="shared" si="166"/>
        <v>48.35</v>
      </c>
      <c r="J1079" s="107">
        <f t="shared" si="167"/>
        <v>47.5</v>
      </c>
      <c r="L1079" s="186">
        <f t="shared" si="168"/>
        <v>52.95</v>
      </c>
      <c r="M1079" s="186">
        <f t="shared" si="169"/>
        <v>48.5</v>
      </c>
      <c r="N1079" s="186">
        <f t="shared" si="170"/>
        <v>47.95</v>
      </c>
      <c r="O1079"/>
      <c r="P1079"/>
      <c r="Q1079" s="133">
        <f t="shared" si="171"/>
        <v>0.25</v>
      </c>
      <c r="R1079" s="222">
        <f t="shared" si="172"/>
        <v>4.7438330170777986E-3</v>
      </c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</row>
    <row r="1080" spans="1:32" s="20" customFormat="1" x14ac:dyDescent="0.35">
      <c r="A1080" s="127" t="s">
        <v>14373</v>
      </c>
      <c r="B1080" s="21" t="s">
        <v>7910</v>
      </c>
      <c r="C1080" s="21">
        <v>6</v>
      </c>
      <c r="D1080" s="20">
        <v>0.7</v>
      </c>
      <c r="E1080" s="135">
        <v>40</v>
      </c>
      <c r="F1080" s="106">
        <v>11.6</v>
      </c>
      <c r="G1080" s="22" t="s">
        <v>14150</v>
      </c>
      <c r="H1080" s="106">
        <f t="shared" si="165"/>
        <v>19.600000000000001</v>
      </c>
      <c r="I1080" s="106">
        <f t="shared" si="166"/>
        <v>18</v>
      </c>
      <c r="J1080" s="107">
        <f t="shared" si="167"/>
        <v>17.7</v>
      </c>
      <c r="L1080" s="186">
        <f t="shared" si="168"/>
        <v>19.95</v>
      </c>
      <c r="M1080" s="186">
        <f t="shared" si="169"/>
        <v>18.5</v>
      </c>
      <c r="N1080" s="186">
        <f t="shared" si="170"/>
        <v>17.95</v>
      </c>
      <c r="O1080"/>
      <c r="P1080"/>
      <c r="Q1080" s="133">
        <f t="shared" si="171"/>
        <v>0.34999999999999787</v>
      </c>
      <c r="R1080" s="222">
        <f t="shared" si="172"/>
        <v>1.7857142857142749E-2</v>
      </c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</row>
    <row r="1081" spans="1:32" s="20" customFormat="1" x14ac:dyDescent="0.35">
      <c r="A1081" s="127" t="s">
        <v>7915</v>
      </c>
      <c r="B1081" s="21" t="s">
        <v>7916</v>
      </c>
      <c r="C1081" s="21">
        <v>6</v>
      </c>
      <c r="D1081" s="20">
        <v>0.7</v>
      </c>
      <c r="E1081" s="135">
        <v>56</v>
      </c>
      <c r="F1081" s="106">
        <v>23.5</v>
      </c>
      <c r="G1081" s="22" t="s">
        <v>14151</v>
      </c>
      <c r="H1081" s="106">
        <f t="shared" si="165"/>
        <v>35.550000000000004</v>
      </c>
      <c r="I1081" s="106">
        <f t="shared" si="166"/>
        <v>32.65</v>
      </c>
      <c r="J1081" s="107">
        <f t="shared" si="167"/>
        <v>32.050000000000004</v>
      </c>
      <c r="L1081" s="186">
        <f t="shared" si="168"/>
        <v>35.950000000000003</v>
      </c>
      <c r="M1081" s="186">
        <f t="shared" si="169"/>
        <v>32.950000000000003</v>
      </c>
      <c r="N1081" s="186">
        <f t="shared" si="170"/>
        <v>32.5</v>
      </c>
      <c r="O1081"/>
      <c r="P1081"/>
      <c r="Q1081" s="133">
        <f t="shared" si="171"/>
        <v>0.39999999999999858</v>
      </c>
      <c r="R1081" s="222">
        <f t="shared" si="172"/>
        <v>1.1251758087201084E-2</v>
      </c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</row>
    <row r="1082" spans="1:32" s="20" customFormat="1" x14ac:dyDescent="0.35">
      <c r="A1082" s="127" t="s">
        <v>7926</v>
      </c>
      <c r="B1082" s="21" t="s">
        <v>7927</v>
      </c>
      <c r="C1082" s="21">
        <v>12</v>
      </c>
      <c r="D1082" s="20">
        <v>0.5</v>
      </c>
      <c r="E1082" s="135">
        <v>40</v>
      </c>
      <c r="F1082" s="106">
        <v>16</v>
      </c>
      <c r="G1082" s="22" t="s">
        <v>14144</v>
      </c>
      <c r="H1082" s="106">
        <f t="shared" si="165"/>
        <v>23.950000000000003</v>
      </c>
      <c r="I1082" s="106">
        <f t="shared" si="166"/>
        <v>22</v>
      </c>
      <c r="J1082" s="107">
        <f t="shared" si="167"/>
        <v>21.6</v>
      </c>
      <c r="L1082" s="186">
        <f t="shared" si="168"/>
        <v>23.95</v>
      </c>
      <c r="M1082" s="186">
        <f t="shared" si="169"/>
        <v>22.5</v>
      </c>
      <c r="N1082" s="186">
        <f t="shared" si="170"/>
        <v>21.95</v>
      </c>
      <c r="O1082"/>
      <c r="P1082"/>
      <c r="Q1082" s="133">
        <f t="shared" si="171"/>
        <v>0</v>
      </c>
      <c r="R1082" s="222">
        <f t="shared" si="172"/>
        <v>0</v>
      </c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</row>
    <row r="1083" spans="1:32" s="20" customFormat="1" x14ac:dyDescent="0.35">
      <c r="A1083" s="127" t="s">
        <v>7930</v>
      </c>
      <c r="B1083" s="21" t="s">
        <v>7931</v>
      </c>
      <c r="C1083" s="21">
        <v>6</v>
      </c>
      <c r="D1083" s="20">
        <v>0.5</v>
      </c>
      <c r="E1083" s="135">
        <v>40</v>
      </c>
      <c r="F1083" s="106">
        <v>17.5</v>
      </c>
      <c r="G1083" s="22" t="s">
        <v>14146</v>
      </c>
      <c r="H1083" s="106">
        <f t="shared" si="165"/>
        <v>25.8</v>
      </c>
      <c r="I1083" s="106">
        <f t="shared" si="166"/>
        <v>23.700000000000003</v>
      </c>
      <c r="J1083" s="107">
        <f t="shared" si="167"/>
        <v>23.25</v>
      </c>
      <c r="L1083" s="186">
        <f t="shared" si="168"/>
        <v>25.95</v>
      </c>
      <c r="M1083" s="186">
        <f t="shared" si="169"/>
        <v>23.95</v>
      </c>
      <c r="N1083" s="186">
        <f t="shared" si="170"/>
        <v>23.5</v>
      </c>
      <c r="O1083"/>
      <c r="P1083"/>
      <c r="Q1083" s="133">
        <f t="shared" si="171"/>
        <v>0.14999999999999858</v>
      </c>
      <c r="R1083" s="222">
        <f t="shared" si="172"/>
        <v>5.8139534883720374E-3</v>
      </c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</row>
    <row r="1084" spans="1:32" s="20" customFormat="1" x14ac:dyDescent="0.35">
      <c r="A1084" s="127" t="s">
        <v>7939</v>
      </c>
      <c r="B1084" s="21" t="s">
        <v>7940</v>
      </c>
      <c r="C1084" s="21">
        <v>6</v>
      </c>
      <c r="D1084" s="20">
        <v>0.5</v>
      </c>
      <c r="E1084" s="135">
        <v>15</v>
      </c>
      <c r="F1084" s="106">
        <v>4.5</v>
      </c>
      <c r="G1084" s="22" t="s">
        <v>14141</v>
      </c>
      <c r="H1084" s="106">
        <f t="shared" si="165"/>
        <v>8.35</v>
      </c>
      <c r="I1084" s="106">
        <f t="shared" si="166"/>
        <v>7.65</v>
      </c>
      <c r="J1084" s="107">
        <f t="shared" si="167"/>
        <v>7.5500000000000007</v>
      </c>
      <c r="L1084" s="186">
        <f t="shared" si="168"/>
        <v>8.5</v>
      </c>
      <c r="M1084" s="186">
        <f t="shared" si="169"/>
        <v>7.95</v>
      </c>
      <c r="N1084" s="186">
        <f t="shared" si="170"/>
        <v>7.95</v>
      </c>
      <c r="O1084"/>
      <c r="P1084"/>
      <c r="Q1084" s="133">
        <f t="shared" si="171"/>
        <v>0.15000000000000036</v>
      </c>
      <c r="R1084" s="222">
        <f t="shared" si="172"/>
        <v>1.796407185628747E-2</v>
      </c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</row>
    <row r="1085" spans="1:32" s="20" customFormat="1" x14ac:dyDescent="0.35">
      <c r="A1085" s="127" t="s">
        <v>7942</v>
      </c>
      <c r="B1085" s="21" t="s">
        <v>7943</v>
      </c>
      <c r="C1085" s="21">
        <v>6</v>
      </c>
      <c r="D1085" s="20">
        <v>0.5</v>
      </c>
      <c r="E1085" s="135">
        <v>20</v>
      </c>
      <c r="F1085" s="106">
        <v>4.25</v>
      </c>
      <c r="G1085" s="22" t="s">
        <v>14141</v>
      </c>
      <c r="H1085" s="106">
        <f t="shared" si="165"/>
        <v>8.35</v>
      </c>
      <c r="I1085" s="106">
        <f t="shared" si="166"/>
        <v>7.7</v>
      </c>
      <c r="J1085" s="107">
        <f t="shared" si="167"/>
        <v>7.5500000000000007</v>
      </c>
      <c r="L1085" s="186">
        <f t="shared" si="168"/>
        <v>8.5</v>
      </c>
      <c r="M1085" s="186">
        <f t="shared" si="169"/>
        <v>7.95</v>
      </c>
      <c r="N1085" s="186">
        <f t="shared" si="170"/>
        <v>7.95</v>
      </c>
      <c r="O1085"/>
      <c r="P1085"/>
      <c r="Q1085" s="133">
        <f t="shared" si="171"/>
        <v>0.15000000000000036</v>
      </c>
      <c r="R1085" s="222">
        <f t="shared" si="172"/>
        <v>1.796407185628747E-2</v>
      </c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</row>
    <row r="1086" spans="1:32" s="20" customFormat="1" x14ac:dyDescent="0.35">
      <c r="A1086" s="127" t="s">
        <v>7946</v>
      </c>
      <c r="B1086" s="21" t="s">
        <v>7947</v>
      </c>
      <c r="C1086" s="21">
        <v>6</v>
      </c>
      <c r="D1086" s="20">
        <v>0.7</v>
      </c>
      <c r="E1086" s="135">
        <v>50</v>
      </c>
      <c r="F1086" s="106">
        <v>24.5</v>
      </c>
      <c r="G1086" s="22" t="s">
        <v>14158</v>
      </c>
      <c r="H1086" s="106">
        <f t="shared" si="165"/>
        <v>36.25</v>
      </c>
      <c r="I1086" s="106">
        <f t="shared" si="166"/>
        <v>33.25</v>
      </c>
      <c r="J1086" s="107">
        <f t="shared" si="167"/>
        <v>32.65</v>
      </c>
      <c r="L1086" s="186">
        <f t="shared" si="168"/>
        <v>36.5</v>
      </c>
      <c r="M1086" s="186">
        <f t="shared" si="169"/>
        <v>33.5</v>
      </c>
      <c r="N1086" s="186">
        <f t="shared" si="170"/>
        <v>32.950000000000003</v>
      </c>
      <c r="O1086"/>
      <c r="P1086"/>
      <c r="Q1086" s="133">
        <f t="shared" si="171"/>
        <v>0.25</v>
      </c>
      <c r="R1086" s="222">
        <f t="shared" si="172"/>
        <v>6.8965517241379309E-3</v>
      </c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</row>
    <row r="1087" spans="1:32" s="20" customFormat="1" x14ac:dyDescent="0.35">
      <c r="A1087" s="127" t="s">
        <v>7950</v>
      </c>
      <c r="B1087" s="21" t="s">
        <v>7951</v>
      </c>
      <c r="C1087" s="21">
        <v>6</v>
      </c>
      <c r="D1087" s="20">
        <v>0.7</v>
      </c>
      <c r="E1087" s="135">
        <v>43</v>
      </c>
      <c r="F1087" s="106">
        <v>19.600000000000001</v>
      </c>
      <c r="G1087" s="22" t="s">
        <v>14145</v>
      </c>
      <c r="H1087" s="106">
        <f t="shared" si="165"/>
        <v>29.650000000000002</v>
      </c>
      <c r="I1087" s="106">
        <f t="shared" si="166"/>
        <v>27.200000000000003</v>
      </c>
      <c r="J1087" s="107">
        <f t="shared" si="167"/>
        <v>26.700000000000003</v>
      </c>
      <c r="L1087" s="186">
        <f t="shared" si="168"/>
        <v>29.95</v>
      </c>
      <c r="M1087" s="186">
        <f t="shared" si="169"/>
        <v>27.5</v>
      </c>
      <c r="N1087" s="186">
        <f t="shared" si="170"/>
        <v>26.95</v>
      </c>
      <c r="O1087"/>
      <c r="P1087"/>
      <c r="Q1087" s="133">
        <f t="shared" si="171"/>
        <v>0.29999999999999716</v>
      </c>
      <c r="R1087" s="222">
        <f t="shared" si="172"/>
        <v>1.0118043844856565E-2</v>
      </c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</row>
    <row r="1088" spans="1:32" s="20" customFormat="1" x14ac:dyDescent="0.35">
      <c r="A1088" s="127" t="s">
        <v>7954</v>
      </c>
      <c r="B1088" s="21" t="s">
        <v>7955</v>
      </c>
      <c r="C1088" s="21">
        <v>6</v>
      </c>
      <c r="D1088" s="20">
        <v>0.7</v>
      </c>
      <c r="E1088" s="135">
        <v>43</v>
      </c>
      <c r="F1088" s="106">
        <v>28.25</v>
      </c>
      <c r="G1088" s="22" t="s">
        <v>14145</v>
      </c>
      <c r="H1088" s="106">
        <f t="shared" si="165"/>
        <v>40.200000000000003</v>
      </c>
      <c r="I1088" s="106">
        <f t="shared" si="166"/>
        <v>36.9</v>
      </c>
      <c r="J1088" s="107">
        <f t="shared" si="167"/>
        <v>36.25</v>
      </c>
      <c r="L1088" s="186">
        <f t="shared" si="168"/>
        <v>40.5</v>
      </c>
      <c r="M1088" s="186">
        <f t="shared" si="169"/>
        <v>36.950000000000003</v>
      </c>
      <c r="N1088" s="186">
        <f t="shared" si="170"/>
        <v>36.5</v>
      </c>
      <c r="O1088"/>
      <c r="P1088"/>
      <c r="Q1088" s="133">
        <f t="shared" si="171"/>
        <v>0.29999999999999716</v>
      </c>
      <c r="R1088" s="222">
        <f t="shared" si="172"/>
        <v>7.4626865671641078E-3</v>
      </c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</row>
    <row r="1089" spans="1:32" s="20" customFormat="1" x14ac:dyDescent="0.35">
      <c r="A1089" s="127" t="s">
        <v>14840</v>
      </c>
      <c r="B1089" s="21" t="s">
        <v>14841</v>
      </c>
      <c r="C1089" s="21">
        <v>6</v>
      </c>
      <c r="D1089" s="20">
        <v>0.7</v>
      </c>
      <c r="E1089" s="135">
        <v>43</v>
      </c>
      <c r="F1089" s="106">
        <v>40.5</v>
      </c>
      <c r="G1089" s="22" t="s">
        <v>14147</v>
      </c>
      <c r="H1089" s="106">
        <f t="shared" si="165"/>
        <v>55.150000000000006</v>
      </c>
      <c r="I1089" s="106">
        <f t="shared" si="166"/>
        <v>50.6</v>
      </c>
      <c r="J1089" s="107">
        <f t="shared" si="167"/>
        <v>49.7</v>
      </c>
      <c r="L1089" s="186">
        <f t="shared" si="168"/>
        <v>55.5</v>
      </c>
      <c r="M1089" s="186">
        <f t="shared" si="169"/>
        <v>50.95</v>
      </c>
      <c r="N1089" s="186">
        <f t="shared" si="170"/>
        <v>49.95</v>
      </c>
      <c r="O1089"/>
      <c r="P1089"/>
      <c r="Q1089" s="133">
        <f t="shared" si="171"/>
        <v>0.34999999999999432</v>
      </c>
      <c r="R1089" s="222">
        <f t="shared" si="172"/>
        <v>6.3463281958294517E-3</v>
      </c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</row>
    <row r="1090" spans="1:32" s="20" customFormat="1" x14ac:dyDescent="0.35">
      <c r="A1090" s="127" t="s">
        <v>7958</v>
      </c>
      <c r="B1090" s="21" t="s">
        <v>7959</v>
      </c>
      <c r="C1090" s="21">
        <v>6</v>
      </c>
      <c r="D1090" s="20">
        <v>0.7</v>
      </c>
      <c r="E1090" s="135">
        <v>43</v>
      </c>
      <c r="F1090" s="106">
        <v>36.75</v>
      </c>
      <c r="G1090" s="22" t="s">
        <v>14145</v>
      </c>
      <c r="H1090" s="106">
        <f t="shared" si="165"/>
        <v>50.550000000000004</v>
      </c>
      <c r="I1090" s="106">
        <f t="shared" si="166"/>
        <v>46.400000000000006</v>
      </c>
      <c r="J1090" s="107">
        <f t="shared" si="167"/>
        <v>45.6</v>
      </c>
      <c r="L1090" s="186">
        <f t="shared" si="168"/>
        <v>50.95</v>
      </c>
      <c r="M1090" s="186">
        <f t="shared" si="169"/>
        <v>46.5</v>
      </c>
      <c r="N1090" s="186">
        <f t="shared" si="170"/>
        <v>45.95</v>
      </c>
      <c r="O1090"/>
      <c r="P1090"/>
      <c r="Q1090" s="133">
        <f t="shared" si="171"/>
        <v>0.39999999999999858</v>
      </c>
      <c r="R1090" s="222">
        <f t="shared" si="172"/>
        <v>7.9129574678535822E-3</v>
      </c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</row>
    <row r="1091" spans="1:32" s="20" customFormat="1" x14ac:dyDescent="0.35">
      <c r="A1091" s="127" t="s">
        <v>14579</v>
      </c>
      <c r="B1091" s="21" t="s">
        <v>7966</v>
      </c>
      <c r="C1091" s="21">
        <v>6</v>
      </c>
      <c r="D1091" s="20">
        <v>0.5</v>
      </c>
      <c r="E1091" s="135">
        <v>42</v>
      </c>
      <c r="F1091" s="106">
        <v>22.25</v>
      </c>
      <c r="G1091" s="22" t="s">
        <v>14152</v>
      </c>
      <c r="H1091" s="106">
        <f t="shared" si="165"/>
        <v>31.700000000000003</v>
      </c>
      <c r="I1091" s="106">
        <f t="shared" si="166"/>
        <v>29.1</v>
      </c>
      <c r="J1091" s="107">
        <f t="shared" si="167"/>
        <v>28.6</v>
      </c>
      <c r="L1091" s="186">
        <f t="shared" si="168"/>
        <v>31.95</v>
      </c>
      <c r="M1091" s="186">
        <f t="shared" si="169"/>
        <v>29.5</v>
      </c>
      <c r="N1091" s="186">
        <f t="shared" si="170"/>
        <v>28.95</v>
      </c>
      <c r="O1091"/>
      <c r="P1091"/>
      <c r="Q1091" s="133">
        <f t="shared" si="171"/>
        <v>0.24999999999999645</v>
      </c>
      <c r="R1091" s="222">
        <f t="shared" si="172"/>
        <v>7.8864353312301707E-3</v>
      </c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</row>
    <row r="1092" spans="1:32" s="20" customFormat="1" x14ac:dyDescent="0.35">
      <c r="A1092" s="127" t="s">
        <v>7967</v>
      </c>
      <c r="B1092" s="21" t="s">
        <v>7968</v>
      </c>
      <c r="C1092" s="21">
        <v>6</v>
      </c>
      <c r="D1092" s="20">
        <v>0.5</v>
      </c>
      <c r="E1092" s="135">
        <v>42</v>
      </c>
      <c r="F1092" s="106">
        <v>19.25</v>
      </c>
      <c r="G1092" s="22" t="s">
        <v>14146</v>
      </c>
      <c r="H1092" s="106">
        <f t="shared" si="165"/>
        <v>28.05</v>
      </c>
      <c r="I1092" s="106">
        <f t="shared" si="166"/>
        <v>25.75</v>
      </c>
      <c r="J1092" s="107">
        <f t="shared" si="167"/>
        <v>25.3</v>
      </c>
      <c r="L1092" s="186">
        <f t="shared" si="168"/>
        <v>28.5</v>
      </c>
      <c r="M1092" s="186">
        <f t="shared" si="169"/>
        <v>25.95</v>
      </c>
      <c r="N1092" s="186">
        <f t="shared" si="170"/>
        <v>25.5</v>
      </c>
      <c r="O1092"/>
      <c r="P1092"/>
      <c r="Q1092" s="133">
        <f t="shared" si="171"/>
        <v>0.44999999999999929</v>
      </c>
      <c r="R1092" s="222">
        <f t="shared" si="172"/>
        <v>1.6042780748663076E-2</v>
      </c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</row>
    <row r="1093" spans="1:32" s="20" customFormat="1" x14ac:dyDescent="0.35">
      <c r="A1093" s="127" t="s">
        <v>7979</v>
      </c>
      <c r="B1093" s="21" t="s">
        <v>7980</v>
      </c>
      <c r="C1093" s="21">
        <v>6</v>
      </c>
      <c r="D1093" s="20">
        <v>0.5</v>
      </c>
      <c r="E1093" s="135">
        <v>20</v>
      </c>
      <c r="F1093" s="106">
        <v>13</v>
      </c>
      <c r="G1093" s="22" t="s">
        <v>14164</v>
      </c>
      <c r="H1093" s="106">
        <f t="shared" si="165"/>
        <v>19.05</v>
      </c>
      <c r="I1093" s="106">
        <f t="shared" si="166"/>
        <v>17.5</v>
      </c>
      <c r="J1093" s="107">
        <f t="shared" si="167"/>
        <v>17.150000000000002</v>
      </c>
      <c r="L1093" s="186">
        <f t="shared" ref="L1093:L1136" si="173">IF(AND(H1093-INT(H1093)&gt;=0,H1093-INT(H1093)&lt;0.5),INT(H1093)+0.5,IF(AND(H1093-INT(H1093)&gt;=0.5,H1093-INT(H1093)&lt;1),INT(H1093)+0.95,H1093))</f>
        <v>19.5</v>
      </c>
      <c r="M1093" s="186">
        <f t="shared" ref="M1093:M1136" si="174">IF(AND(I1093-INT(I1093)&gt;=0,I1093-INT(I1093)&lt;0.5),INT(I1093)+0.5,IF(AND(I1093-INT(I1093)&gt;=0.5,I1093-INT(I1093)&lt;1),INT(I1093)+0.95,I1093))</f>
        <v>17.95</v>
      </c>
      <c r="N1093" s="186">
        <f t="shared" ref="N1093:N1136" si="175">IF(AND(J1093-INT(J1093)&gt;=0,J1093-INT(J1093)&lt;0.5),INT(J1093)+0.5,IF(AND(J1093-INT(J1093)&gt;=0.5,J1093-INT(J1093)&lt;1),INT(J1093)+0.95,J1093))</f>
        <v>17.5</v>
      </c>
      <c r="O1093"/>
      <c r="P1093"/>
      <c r="Q1093" s="133">
        <f t="shared" ref="Q1093:Q1136" si="176">L1093-H1093</f>
        <v>0.44999999999999929</v>
      </c>
      <c r="R1093" s="222">
        <f t="shared" ref="R1093:R1136" si="177">Q1093/H1093</f>
        <v>2.362204724409445E-2</v>
      </c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</row>
    <row r="1094" spans="1:32" s="20" customFormat="1" x14ac:dyDescent="0.35">
      <c r="A1094" s="127" t="s">
        <v>7983</v>
      </c>
      <c r="B1094" s="21" t="s">
        <v>7984</v>
      </c>
      <c r="C1094" s="21">
        <v>6</v>
      </c>
      <c r="D1094" s="20">
        <v>0.7</v>
      </c>
      <c r="E1094" s="135">
        <v>40</v>
      </c>
      <c r="F1094" s="106">
        <v>83</v>
      </c>
      <c r="G1094" s="22" t="s">
        <v>14140</v>
      </c>
      <c r="H1094" s="106">
        <f t="shared" si="165"/>
        <v>106.7</v>
      </c>
      <c r="I1094" s="106">
        <f t="shared" si="166"/>
        <v>97.95</v>
      </c>
      <c r="J1094" s="107">
        <f t="shared" si="167"/>
        <v>96.2</v>
      </c>
      <c r="L1094" s="186">
        <f t="shared" si="173"/>
        <v>106.95</v>
      </c>
      <c r="M1094" s="186">
        <f t="shared" si="174"/>
        <v>97.95</v>
      </c>
      <c r="N1094" s="186">
        <f t="shared" si="175"/>
        <v>96.5</v>
      </c>
      <c r="O1094"/>
      <c r="P1094"/>
      <c r="Q1094" s="133">
        <f t="shared" si="176"/>
        <v>0.25</v>
      </c>
      <c r="R1094" s="222">
        <f t="shared" si="177"/>
        <v>2.3430178069353325E-3</v>
      </c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</row>
    <row r="1095" spans="1:32" s="20" customFormat="1" x14ac:dyDescent="0.35">
      <c r="A1095" s="127" t="s">
        <v>14374</v>
      </c>
      <c r="B1095" s="21" t="s">
        <v>14375</v>
      </c>
      <c r="C1095" s="21">
        <v>6</v>
      </c>
      <c r="D1095" s="20">
        <v>0.7</v>
      </c>
      <c r="E1095" s="135">
        <v>40</v>
      </c>
      <c r="F1095" s="106">
        <v>80</v>
      </c>
      <c r="G1095" s="22" t="s">
        <v>14140</v>
      </c>
      <c r="H1095" s="106">
        <f t="shared" si="165"/>
        <v>103.05000000000001</v>
      </c>
      <c r="I1095" s="106">
        <f t="shared" si="166"/>
        <v>94.600000000000009</v>
      </c>
      <c r="J1095" s="107">
        <f t="shared" si="167"/>
        <v>92.9</v>
      </c>
      <c r="L1095" s="186">
        <f t="shared" si="173"/>
        <v>103.5</v>
      </c>
      <c r="M1095" s="186">
        <f t="shared" si="174"/>
        <v>94.95</v>
      </c>
      <c r="N1095" s="186">
        <f t="shared" si="175"/>
        <v>92.95</v>
      </c>
      <c r="O1095"/>
      <c r="P1095"/>
      <c r="Q1095" s="133">
        <f t="shared" si="176"/>
        <v>0.44999999999998863</v>
      </c>
      <c r="R1095" s="222">
        <f t="shared" si="177"/>
        <v>4.3668122270741254E-3</v>
      </c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</row>
    <row r="1096" spans="1:32" s="20" customFormat="1" x14ac:dyDescent="0.35">
      <c r="A1096" s="127" t="s">
        <v>8005</v>
      </c>
      <c r="B1096" s="21" t="s">
        <v>8006</v>
      </c>
      <c r="C1096" s="21">
        <v>6</v>
      </c>
      <c r="D1096" s="20">
        <v>0.5</v>
      </c>
      <c r="E1096" s="135">
        <v>47</v>
      </c>
      <c r="F1096" s="106">
        <v>23.5</v>
      </c>
      <c r="G1096" s="22" t="s">
        <v>14146</v>
      </c>
      <c r="H1096" s="106">
        <f t="shared" si="165"/>
        <v>33.550000000000004</v>
      </c>
      <c r="I1096" s="106">
        <f t="shared" si="166"/>
        <v>30.8</v>
      </c>
      <c r="J1096" s="107">
        <f t="shared" si="167"/>
        <v>30.25</v>
      </c>
      <c r="L1096" s="186">
        <f t="shared" si="173"/>
        <v>33.950000000000003</v>
      </c>
      <c r="M1096" s="186">
        <f t="shared" si="174"/>
        <v>30.95</v>
      </c>
      <c r="N1096" s="186">
        <f t="shared" si="175"/>
        <v>30.5</v>
      </c>
      <c r="O1096"/>
      <c r="P1096"/>
      <c r="Q1096" s="133">
        <f t="shared" si="176"/>
        <v>0.39999999999999858</v>
      </c>
      <c r="R1096" s="222">
        <f t="shared" si="177"/>
        <v>1.1922503725782371E-2</v>
      </c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</row>
    <row r="1097" spans="1:32" s="20" customFormat="1" x14ac:dyDescent="0.35">
      <c r="A1097" s="127" t="s">
        <v>8009</v>
      </c>
      <c r="B1097" s="21" t="s">
        <v>8010</v>
      </c>
      <c r="C1097" s="21">
        <v>6</v>
      </c>
      <c r="D1097" s="20">
        <v>0.5</v>
      </c>
      <c r="E1097" s="135">
        <v>47</v>
      </c>
      <c r="F1097" s="106">
        <v>23.4</v>
      </c>
      <c r="G1097" s="105" t="s">
        <v>14158</v>
      </c>
      <c r="H1097" s="106">
        <f t="shared" si="165"/>
        <v>33.450000000000003</v>
      </c>
      <c r="I1097" s="106">
        <f t="shared" si="166"/>
        <v>30.700000000000003</v>
      </c>
      <c r="J1097" s="107">
        <f t="shared" si="167"/>
        <v>30.150000000000002</v>
      </c>
      <c r="L1097" s="186">
        <f t="shared" si="173"/>
        <v>33.5</v>
      </c>
      <c r="M1097" s="186">
        <f t="shared" si="174"/>
        <v>30.95</v>
      </c>
      <c r="N1097" s="186">
        <f t="shared" si="175"/>
        <v>30.5</v>
      </c>
      <c r="O1097"/>
      <c r="P1097"/>
      <c r="Q1097" s="133">
        <f t="shared" si="176"/>
        <v>4.9999999999997158E-2</v>
      </c>
      <c r="R1097" s="222">
        <f t="shared" si="177"/>
        <v>1.4947683109117235E-3</v>
      </c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</row>
    <row r="1098" spans="1:32" s="20" customFormat="1" x14ac:dyDescent="0.35">
      <c r="A1098" s="127" t="s">
        <v>8037</v>
      </c>
      <c r="B1098" s="21" t="s">
        <v>8038</v>
      </c>
      <c r="C1098" s="21">
        <v>6</v>
      </c>
      <c r="D1098" s="20">
        <v>1</v>
      </c>
      <c r="E1098" s="135">
        <v>40</v>
      </c>
      <c r="F1098" s="106">
        <v>14.75</v>
      </c>
      <c r="G1098" s="22" t="s">
        <v>14162</v>
      </c>
      <c r="H1098" s="106">
        <f t="shared" si="165"/>
        <v>24.950000000000003</v>
      </c>
      <c r="I1098" s="106">
        <f t="shared" si="166"/>
        <v>22.900000000000002</v>
      </c>
      <c r="J1098" s="107">
        <f t="shared" si="167"/>
        <v>22.5</v>
      </c>
      <c r="L1098" s="186">
        <f t="shared" si="173"/>
        <v>24.95</v>
      </c>
      <c r="M1098" s="186">
        <f t="shared" si="174"/>
        <v>22.95</v>
      </c>
      <c r="N1098" s="186">
        <f t="shared" si="175"/>
        <v>22.95</v>
      </c>
      <c r="O1098"/>
      <c r="P1098"/>
      <c r="Q1098" s="133">
        <f t="shared" si="176"/>
        <v>0</v>
      </c>
      <c r="R1098" s="222">
        <f t="shared" si="177"/>
        <v>0</v>
      </c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</row>
    <row r="1099" spans="1:32" s="20" customFormat="1" x14ac:dyDescent="0.35">
      <c r="A1099" s="127" t="s">
        <v>8041</v>
      </c>
      <c r="B1099" s="21" t="s">
        <v>8042</v>
      </c>
      <c r="C1099" s="21">
        <v>6</v>
      </c>
      <c r="D1099" s="20">
        <v>0.7</v>
      </c>
      <c r="E1099" s="135">
        <v>47</v>
      </c>
      <c r="F1099" s="106">
        <v>15.25</v>
      </c>
      <c r="G1099" s="22" t="s">
        <v>14144</v>
      </c>
      <c r="H1099" s="106">
        <f t="shared" si="165"/>
        <v>24.700000000000003</v>
      </c>
      <c r="I1099" s="106">
        <f t="shared" si="166"/>
        <v>22.650000000000002</v>
      </c>
      <c r="J1099" s="107">
        <f t="shared" si="167"/>
        <v>22.25</v>
      </c>
      <c r="L1099" s="186">
        <f t="shared" si="173"/>
        <v>24.95</v>
      </c>
      <c r="M1099" s="186">
        <f t="shared" si="174"/>
        <v>22.95</v>
      </c>
      <c r="N1099" s="186">
        <f t="shared" si="175"/>
        <v>22.5</v>
      </c>
      <c r="O1099"/>
      <c r="P1099"/>
      <c r="Q1099" s="133">
        <f t="shared" si="176"/>
        <v>0.24999999999999645</v>
      </c>
      <c r="R1099" s="222">
        <f t="shared" si="177"/>
        <v>1.0121457489878397E-2</v>
      </c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</row>
    <row r="1100" spans="1:32" s="20" customFormat="1" x14ac:dyDescent="0.35">
      <c r="A1100" s="127" t="s">
        <v>8049</v>
      </c>
      <c r="B1100" s="21" t="s">
        <v>8046</v>
      </c>
      <c r="C1100" s="21">
        <v>6</v>
      </c>
      <c r="D1100" s="20">
        <v>1</v>
      </c>
      <c r="E1100" s="135">
        <v>40</v>
      </c>
      <c r="F1100" s="106">
        <v>12.95</v>
      </c>
      <c r="G1100" s="22" t="s">
        <v>14144</v>
      </c>
      <c r="H1100" s="106">
        <f t="shared" ref="H1100:H1163" si="178">IF(B1100="","",CEILING((F1100+(10.3552*D1100*E1100)/100+1.5+0.05)*1.22,0.05))</f>
        <v>22.75</v>
      </c>
      <c r="I1100" s="106">
        <f t="shared" ref="I1100:I1163" si="179">IF(B1100="","",CEILING((F1100+(10.3552*D1100*E1100)/100+1.5+0.05)*1.12,0.05))</f>
        <v>20.900000000000002</v>
      </c>
      <c r="J1100" s="107">
        <f t="shared" ref="J1100:J1163" si="180">IF(B1100="","",CEILING((F1100+(10.3552*D1100*E1100)/100+1.5+0.05)*1.1,0.05))</f>
        <v>20.55</v>
      </c>
      <c r="L1100" s="186">
        <f t="shared" si="173"/>
        <v>22.95</v>
      </c>
      <c r="M1100" s="186">
        <f t="shared" si="174"/>
        <v>20.95</v>
      </c>
      <c r="N1100" s="186">
        <f t="shared" si="175"/>
        <v>20.95</v>
      </c>
      <c r="O1100"/>
      <c r="P1100"/>
      <c r="Q1100" s="133">
        <f t="shared" si="176"/>
        <v>0.19999999999999929</v>
      </c>
      <c r="R1100" s="222">
        <f t="shared" si="177"/>
        <v>8.79120879120876E-3</v>
      </c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</row>
    <row r="1101" spans="1:32" s="20" customFormat="1" x14ac:dyDescent="0.35">
      <c r="A1101" s="127" t="s">
        <v>14426</v>
      </c>
      <c r="B1101" s="21" t="s">
        <v>14427</v>
      </c>
      <c r="C1101" s="21">
        <v>6</v>
      </c>
      <c r="D1101" s="20">
        <v>1</v>
      </c>
      <c r="E1101" s="135">
        <v>40</v>
      </c>
      <c r="F1101" s="106">
        <v>17.5</v>
      </c>
      <c r="G1101" s="22" t="s">
        <v>14144</v>
      </c>
      <c r="H1101" s="106">
        <f t="shared" si="178"/>
        <v>28.3</v>
      </c>
      <c r="I1101" s="106">
        <f t="shared" si="179"/>
        <v>26</v>
      </c>
      <c r="J1101" s="107">
        <f t="shared" si="180"/>
        <v>25.55</v>
      </c>
      <c r="L1101" s="186">
        <f t="shared" si="173"/>
        <v>28.5</v>
      </c>
      <c r="M1101" s="186">
        <f t="shared" si="174"/>
        <v>26.5</v>
      </c>
      <c r="N1101" s="186">
        <f t="shared" si="175"/>
        <v>25.95</v>
      </c>
      <c r="O1101"/>
      <c r="P1101"/>
      <c r="Q1101" s="133">
        <f t="shared" si="176"/>
        <v>0.19999999999999929</v>
      </c>
      <c r="R1101" s="222">
        <f t="shared" si="177"/>
        <v>7.0671378091872539E-3</v>
      </c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</row>
    <row r="1102" spans="1:32" s="20" customFormat="1" x14ac:dyDescent="0.35">
      <c r="A1102" s="127" t="s">
        <v>14272</v>
      </c>
      <c r="B1102" s="21" t="s">
        <v>14273</v>
      </c>
      <c r="C1102" s="21">
        <v>6</v>
      </c>
      <c r="D1102" s="20">
        <v>0.7</v>
      </c>
      <c r="E1102" s="135">
        <v>40</v>
      </c>
      <c r="F1102" s="106">
        <v>24.5</v>
      </c>
      <c r="G1102" s="22" t="s">
        <v>14144</v>
      </c>
      <c r="H1102" s="106">
        <f t="shared" si="178"/>
        <v>35.35</v>
      </c>
      <c r="I1102" s="106">
        <f t="shared" si="179"/>
        <v>32.450000000000003</v>
      </c>
      <c r="J1102" s="107">
        <f t="shared" si="180"/>
        <v>31.85</v>
      </c>
      <c r="L1102" s="186">
        <f t="shared" si="173"/>
        <v>35.5</v>
      </c>
      <c r="M1102" s="186">
        <f t="shared" si="174"/>
        <v>32.5</v>
      </c>
      <c r="N1102" s="186">
        <f t="shared" si="175"/>
        <v>31.95</v>
      </c>
      <c r="O1102"/>
      <c r="P1102"/>
      <c r="Q1102" s="133">
        <f t="shared" si="176"/>
        <v>0.14999999999999858</v>
      </c>
      <c r="R1102" s="222">
        <f t="shared" si="177"/>
        <v>4.2432814710042033E-3</v>
      </c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</row>
    <row r="1103" spans="1:32" s="20" customFormat="1" x14ac:dyDescent="0.35">
      <c r="A1103" s="127" t="s">
        <v>8058</v>
      </c>
      <c r="B1103" s="21" t="s">
        <v>8059</v>
      </c>
      <c r="C1103" s="21">
        <v>6</v>
      </c>
      <c r="D1103" s="20">
        <v>0.7</v>
      </c>
      <c r="E1103" s="135">
        <v>40</v>
      </c>
      <c r="F1103" s="106">
        <v>21.5</v>
      </c>
      <c r="G1103" s="22" t="s">
        <v>14144</v>
      </c>
      <c r="H1103" s="106">
        <f t="shared" si="178"/>
        <v>31.700000000000003</v>
      </c>
      <c r="I1103" s="106">
        <f t="shared" si="179"/>
        <v>29.1</v>
      </c>
      <c r="J1103" s="107">
        <f t="shared" si="180"/>
        <v>28.55</v>
      </c>
      <c r="L1103" s="186">
        <f t="shared" si="173"/>
        <v>31.95</v>
      </c>
      <c r="M1103" s="186">
        <f t="shared" si="174"/>
        <v>29.5</v>
      </c>
      <c r="N1103" s="186">
        <f t="shared" si="175"/>
        <v>28.95</v>
      </c>
      <c r="O1103"/>
      <c r="P1103"/>
      <c r="Q1103" s="133">
        <f t="shared" si="176"/>
        <v>0.24999999999999645</v>
      </c>
      <c r="R1103" s="222">
        <f t="shared" si="177"/>
        <v>7.8864353312301707E-3</v>
      </c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</row>
    <row r="1104" spans="1:32" s="20" customFormat="1" x14ac:dyDescent="0.35">
      <c r="A1104" s="127" t="s">
        <v>8069</v>
      </c>
      <c r="B1104" s="21" t="s">
        <v>8070</v>
      </c>
      <c r="C1104" s="21">
        <v>12</v>
      </c>
      <c r="D1104" s="20">
        <v>0.7</v>
      </c>
      <c r="E1104" s="135">
        <v>40</v>
      </c>
      <c r="F1104" s="106">
        <v>3.05</v>
      </c>
      <c r="G1104" s="22" t="s">
        <v>14142</v>
      </c>
      <c r="H1104" s="106">
        <f t="shared" si="178"/>
        <v>9.15</v>
      </c>
      <c r="I1104" s="106">
        <f t="shared" si="179"/>
        <v>8.4</v>
      </c>
      <c r="J1104" s="107">
        <f t="shared" si="180"/>
        <v>8.25</v>
      </c>
      <c r="L1104" s="186">
        <f t="shared" si="173"/>
        <v>9.5</v>
      </c>
      <c r="M1104" s="186">
        <f t="shared" si="174"/>
        <v>8.5</v>
      </c>
      <c r="N1104" s="186">
        <f t="shared" si="175"/>
        <v>8.5</v>
      </c>
      <c r="O1104"/>
      <c r="P1104"/>
      <c r="Q1104" s="133">
        <f t="shared" si="176"/>
        <v>0.34999999999999964</v>
      </c>
      <c r="R1104" s="222">
        <f t="shared" si="177"/>
        <v>3.8251366120218538E-2</v>
      </c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</row>
    <row r="1105" spans="1:32" s="20" customFormat="1" x14ac:dyDescent="0.35">
      <c r="A1105" s="127" t="s">
        <v>8080</v>
      </c>
      <c r="B1105" s="21" t="s">
        <v>8081</v>
      </c>
      <c r="C1105" s="21">
        <v>6</v>
      </c>
      <c r="D1105" s="20">
        <v>0.7</v>
      </c>
      <c r="E1105" s="135">
        <v>43</v>
      </c>
      <c r="F1105" s="106">
        <v>39.950000000000003</v>
      </c>
      <c r="G1105" s="22" t="s">
        <v>14151</v>
      </c>
      <c r="H1105" s="106">
        <f t="shared" si="178"/>
        <v>54.45</v>
      </c>
      <c r="I1105" s="106">
        <f t="shared" si="179"/>
        <v>50</v>
      </c>
      <c r="J1105" s="107">
        <f t="shared" si="180"/>
        <v>49.1</v>
      </c>
      <c r="L1105" s="186">
        <f t="shared" si="173"/>
        <v>54.5</v>
      </c>
      <c r="M1105" s="186">
        <f t="shared" si="174"/>
        <v>50.5</v>
      </c>
      <c r="N1105" s="186">
        <f t="shared" si="175"/>
        <v>49.5</v>
      </c>
      <c r="O1105"/>
      <c r="P1105"/>
      <c r="Q1105" s="133">
        <f t="shared" si="176"/>
        <v>4.9999999999997158E-2</v>
      </c>
      <c r="R1105" s="222">
        <f t="shared" si="177"/>
        <v>9.1827364554632055E-4</v>
      </c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</row>
    <row r="1106" spans="1:32" s="20" customFormat="1" x14ac:dyDescent="0.35">
      <c r="A1106" s="127" t="s">
        <v>8092</v>
      </c>
      <c r="B1106" s="21" t="s">
        <v>8093</v>
      </c>
      <c r="C1106" s="21">
        <v>6</v>
      </c>
      <c r="D1106" s="20">
        <v>0.7</v>
      </c>
      <c r="E1106" s="135">
        <v>20</v>
      </c>
      <c r="F1106" s="106">
        <v>9.65</v>
      </c>
      <c r="G1106" s="22" t="s">
        <v>14154</v>
      </c>
      <c r="H1106" s="106">
        <f t="shared" si="178"/>
        <v>15.450000000000001</v>
      </c>
      <c r="I1106" s="106">
        <f t="shared" si="179"/>
        <v>14.200000000000001</v>
      </c>
      <c r="J1106" s="107">
        <f t="shared" si="180"/>
        <v>13.950000000000001</v>
      </c>
      <c r="L1106" s="186">
        <f t="shared" si="173"/>
        <v>15.5</v>
      </c>
      <c r="M1106" s="186">
        <f t="shared" si="174"/>
        <v>14.5</v>
      </c>
      <c r="N1106" s="186">
        <f t="shared" si="175"/>
        <v>13.95</v>
      </c>
      <c r="O1106"/>
      <c r="P1106"/>
      <c r="Q1106" s="133">
        <f t="shared" si="176"/>
        <v>4.9999999999998934E-2</v>
      </c>
      <c r="R1106" s="222">
        <f t="shared" si="177"/>
        <v>3.2362459546924874E-3</v>
      </c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</row>
    <row r="1107" spans="1:32" s="20" customFormat="1" x14ac:dyDescent="0.35">
      <c r="A1107" s="127" t="s">
        <v>8104</v>
      </c>
      <c r="B1107" s="21" t="s">
        <v>8105</v>
      </c>
      <c r="C1107" s="21">
        <v>6</v>
      </c>
      <c r="D1107" s="20">
        <v>0.7</v>
      </c>
      <c r="E1107" s="135">
        <v>40</v>
      </c>
      <c r="F1107" s="106">
        <v>25.5</v>
      </c>
      <c r="G1107" s="22" t="s">
        <v>14144</v>
      </c>
      <c r="H1107" s="106">
        <f t="shared" si="178"/>
        <v>36.550000000000004</v>
      </c>
      <c r="I1107" s="106">
        <f t="shared" si="179"/>
        <v>33.550000000000004</v>
      </c>
      <c r="J1107" s="107">
        <f t="shared" si="180"/>
        <v>32.950000000000003</v>
      </c>
      <c r="L1107" s="186">
        <f t="shared" si="173"/>
        <v>36.950000000000003</v>
      </c>
      <c r="M1107" s="186">
        <f t="shared" si="174"/>
        <v>33.950000000000003</v>
      </c>
      <c r="N1107" s="186">
        <f t="shared" si="175"/>
        <v>32.950000000000003</v>
      </c>
      <c r="O1107"/>
      <c r="P1107"/>
      <c r="Q1107" s="133">
        <f t="shared" si="176"/>
        <v>0.39999999999999858</v>
      </c>
      <c r="R1107" s="222">
        <f t="shared" si="177"/>
        <v>1.094391244870037E-2</v>
      </c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</row>
    <row r="1108" spans="1:32" s="20" customFormat="1" x14ac:dyDescent="0.35">
      <c r="A1108" s="127" t="s">
        <v>8108</v>
      </c>
      <c r="B1108" s="21" t="s">
        <v>8109</v>
      </c>
      <c r="C1108" s="21">
        <v>3</v>
      </c>
      <c r="D1108" s="20">
        <v>0.7</v>
      </c>
      <c r="E1108" s="135">
        <v>48</v>
      </c>
      <c r="F1108" s="106">
        <v>34.5</v>
      </c>
      <c r="G1108" s="22" t="s">
        <v>14144</v>
      </c>
      <c r="H1108" s="106">
        <f t="shared" si="178"/>
        <v>48.25</v>
      </c>
      <c r="I1108" s="106">
        <f t="shared" si="179"/>
        <v>44.300000000000004</v>
      </c>
      <c r="J1108" s="107">
        <f t="shared" si="180"/>
        <v>43.5</v>
      </c>
      <c r="L1108" s="186">
        <f t="shared" si="173"/>
        <v>48.5</v>
      </c>
      <c r="M1108" s="186">
        <f t="shared" si="174"/>
        <v>44.5</v>
      </c>
      <c r="N1108" s="186">
        <f t="shared" si="175"/>
        <v>43.95</v>
      </c>
      <c r="O1108"/>
      <c r="P1108"/>
      <c r="Q1108" s="133">
        <f t="shared" si="176"/>
        <v>0.25</v>
      </c>
      <c r="R1108" s="222">
        <f t="shared" si="177"/>
        <v>5.1813471502590676E-3</v>
      </c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</row>
    <row r="1109" spans="1:32" s="20" customFormat="1" x14ac:dyDescent="0.35">
      <c r="A1109" s="127" t="s">
        <v>8112</v>
      </c>
      <c r="B1109" s="21" t="s">
        <v>8113</v>
      </c>
      <c r="C1109" s="21">
        <v>3</v>
      </c>
      <c r="D1109" s="20">
        <v>0.7</v>
      </c>
      <c r="E1109" s="135">
        <v>55</v>
      </c>
      <c r="F1109" s="106">
        <v>34.85</v>
      </c>
      <c r="G1109" s="22" t="s">
        <v>14144</v>
      </c>
      <c r="H1109" s="106">
        <f t="shared" si="178"/>
        <v>49.300000000000004</v>
      </c>
      <c r="I1109" s="106">
        <f t="shared" si="179"/>
        <v>45.25</v>
      </c>
      <c r="J1109" s="107">
        <f t="shared" si="180"/>
        <v>44.45</v>
      </c>
      <c r="L1109" s="186">
        <f t="shared" si="173"/>
        <v>49.5</v>
      </c>
      <c r="M1109" s="186">
        <f t="shared" si="174"/>
        <v>45.5</v>
      </c>
      <c r="N1109" s="186">
        <f t="shared" si="175"/>
        <v>44.5</v>
      </c>
      <c r="O1109"/>
      <c r="P1109"/>
      <c r="Q1109" s="133">
        <f t="shared" si="176"/>
        <v>0.19999999999999574</v>
      </c>
      <c r="R1109" s="222">
        <f t="shared" si="177"/>
        <v>4.056795131845755E-3</v>
      </c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</row>
    <row r="1110" spans="1:32" s="20" customFormat="1" x14ac:dyDescent="0.35">
      <c r="A1110" s="127" t="s">
        <v>8116</v>
      </c>
      <c r="B1110" s="21" t="s">
        <v>8117</v>
      </c>
      <c r="C1110" s="21">
        <v>3</v>
      </c>
      <c r="D1110" s="20">
        <v>0.7</v>
      </c>
      <c r="E1110" s="135">
        <v>55</v>
      </c>
      <c r="F1110" s="106">
        <v>34.85</v>
      </c>
      <c r="G1110" s="22" t="s">
        <v>14144</v>
      </c>
      <c r="H1110" s="106">
        <f t="shared" si="178"/>
        <v>49.300000000000004</v>
      </c>
      <c r="I1110" s="106">
        <f t="shared" si="179"/>
        <v>45.25</v>
      </c>
      <c r="J1110" s="107">
        <f t="shared" si="180"/>
        <v>44.45</v>
      </c>
      <c r="L1110" s="186">
        <f t="shared" si="173"/>
        <v>49.5</v>
      </c>
      <c r="M1110" s="186">
        <f t="shared" si="174"/>
        <v>45.5</v>
      </c>
      <c r="N1110" s="186">
        <f t="shared" si="175"/>
        <v>44.5</v>
      </c>
      <c r="O1110"/>
      <c r="P1110"/>
      <c r="Q1110" s="133">
        <f t="shared" si="176"/>
        <v>0.19999999999999574</v>
      </c>
      <c r="R1110" s="222">
        <f t="shared" si="177"/>
        <v>4.056795131845755E-3</v>
      </c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</row>
    <row r="1111" spans="1:32" s="20" customFormat="1" x14ac:dyDescent="0.35">
      <c r="A1111" s="127" t="s">
        <v>8120</v>
      </c>
      <c r="B1111" s="21" t="s">
        <v>8121</v>
      </c>
      <c r="C1111" s="21">
        <v>3</v>
      </c>
      <c r="D1111" s="20">
        <v>0.7</v>
      </c>
      <c r="E1111" s="135">
        <v>43</v>
      </c>
      <c r="F1111" s="106">
        <v>34.75</v>
      </c>
      <c r="G1111" s="22" t="s">
        <v>14144</v>
      </c>
      <c r="H1111" s="106">
        <f t="shared" si="178"/>
        <v>48.1</v>
      </c>
      <c r="I1111" s="106">
        <f t="shared" si="179"/>
        <v>44.150000000000006</v>
      </c>
      <c r="J1111" s="107">
        <f t="shared" si="180"/>
        <v>43.400000000000006</v>
      </c>
      <c r="L1111" s="186">
        <f t="shared" si="173"/>
        <v>48.5</v>
      </c>
      <c r="M1111" s="186">
        <f t="shared" si="174"/>
        <v>44.5</v>
      </c>
      <c r="N1111" s="186">
        <f t="shared" si="175"/>
        <v>43.5</v>
      </c>
      <c r="O1111"/>
      <c r="P1111"/>
      <c r="Q1111" s="133">
        <f t="shared" si="176"/>
        <v>0.39999999999999858</v>
      </c>
      <c r="R1111" s="222">
        <f t="shared" si="177"/>
        <v>8.316008316008287E-3</v>
      </c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</row>
    <row r="1112" spans="1:32" s="20" customFormat="1" x14ac:dyDescent="0.35">
      <c r="A1112" s="127" t="s">
        <v>14715</v>
      </c>
      <c r="B1112" s="21" t="s">
        <v>14716</v>
      </c>
      <c r="C1112" s="21">
        <v>6</v>
      </c>
      <c r="D1112" s="20">
        <v>0.7</v>
      </c>
      <c r="E1112" s="135">
        <v>50</v>
      </c>
      <c r="F1112" s="106">
        <v>11.03</v>
      </c>
      <c r="G1112" s="22" t="s">
        <v>14160</v>
      </c>
      <c r="H1112" s="106">
        <f t="shared" si="178"/>
        <v>19.8</v>
      </c>
      <c r="I1112" s="106">
        <f t="shared" si="179"/>
        <v>18.150000000000002</v>
      </c>
      <c r="J1112" s="107">
        <f t="shared" si="180"/>
        <v>17.850000000000001</v>
      </c>
      <c r="L1112" s="186">
        <f t="shared" si="173"/>
        <v>19.95</v>
      </c>
      <c r="M1112" s="186">
        <f t="shared" si="174"/>
        <v>18.5</v>
      </c>
      <c r="N1112" s="186">
        <f t="shared" si="175"/>
        <v>17.95</v>
      </c>
      <c r="O1112"/>
      <c r="P1112"/>
      <c r="Q1112" s="133">
        <f t="shared" si="176"/>
        <v>0.14999999999999858</v>
      </c>
      <c r="R1112" s="222">
        <f t="shared" si="177"/>
        <v>7.575757575757504E-3</v>
      </c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</row>
    <row r="1113" spans="1:32" s="20" customFormat="1" x14ac:dyDescent="0.35">
      <c r="A1113" s="127" t="s">
        <v>8148</v>
      </c>
      <c r="B1113" s="21" t="s">
        <v>8149</v>
      </c>
      <c r="C1113" s="21">
        <v>6</v>
      </c>
      <c r="D1113" s="20">
        <v>0.7</v>
      </c>
      <c r="E1113" s="135">
        <v>43</v>
      </c>
      <c r="F1113" s="106">
        <v>54</v>
      </c>
      <c r="G1113" s="22" t="s">
        <v>14145</v>
      </c>
      <c r="H1113" s="106">
        <f t="shared" si="178"/>
        <v>71.600000000000009</v>
      </c>
      <c r="I1113" s="106">
        <f t="shared" si="179"/>
        <v>65.75</v>
      </c>
      <c r="J1113" s="107">
        <f t="shared" si="180"/>
        <v>64.55</v>
      </c>
      <c r="L1113" s="186">
        <f t="shared" si="173"/>
        <v>71.95</v>
      </c>
      <c r="M1113" s="186">
        <f t="shared" si="174"/>
        <v>65.95</v>
      </c>
      <c r="N1113" s="186">
        <f t="shared" si="175"/>
        <v>64.95</v>
      </c>
      <c r="O1113"/>
      <c r="P1113"/>
      <c r="Q1113" s="133">
        <f t="shared" si="176"/>
        <v>0.34999999999999432</v>
      </c>
      <c r="R1113" s="222">
        <f t="shared" si="177"/>
        <v>4.8882681564245013E-3</v>
      </c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</row>
    <row r="1114" spans="1:32" s="20" customFormat="1" x14ac:dyDescent="0.35">
      <c r="A1114" s="127" t="s">
        <v>8152</v>
      </c>
      <c r="B1114" s="21" t="s">
        <v>8153</v>
      </c>
      <c r="C1114" s="21">
        <v>6</v>
      </c>
      <c r="D1114" s="20">
        <v>0.7</v>
      </c>
      <c r="E1114" s="135">
        <v>48</v>
      </c>
      <c r="F1114" s="106">
        <v>32.5</v>
      </c>
      <c r="G1114" s="22" t="s">
        <v>14145</v>
      </c>
      <c r="H1114" s="106">
        <f t="shared" si="178"/>
        <v>45.800000000000004</v>
      </c>
      <c r="I1114" s="106">
        <f t="shared" si="179"/>
        <v>42.050000000000004</v>
      </c>
      <c r="J1114" s="107">
        <f t="shared" si="180"/>
        <v>41.300000000000004</v>
      </c>
      <c r="L1114" s="186">
        <f t="shared" si="173"/>
        <v>45.95</v>
      </c>
      <c r="M1114" s="186">
        <f t="shared" si="174"/>
        <v>42.5</v>
      </c>
      <c r="N1114" s="186">
        <f t="shared" si="175"/>
        <v>41.5</v>
      </c>
      <c r="O1114"/>
      <c r="P1114"/>
      <c r="Q1114" s="133">
        <f t="shared" si="176"/>
        <v>0.14999999999999858</v>
      </c>
      <c r="R1114" s="222">
        <f t="shared" si="177"/>
        <v>3.2751091703056455E-3</v>
      </c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</row>
    <row r="1115" spans="1:32" s="20" customFormat="1" x14ac:dyDescent="0.35">
      <c r="A1115" s="127" t="s">
        <v>8156</v>
      </c>
      <c r="B1115" s="21" t="s">
        <v>8157</v>
      </c>
      <c r="C1115" s="21">
        <v>6</v>
      </c>
      <c r="D1115" s="20">
        <v>0.7</v>
      </c>
      <c r="E1115" s="135">
        <v>43</v>
      </c>
      <c r="F1115" s="106">
        <v>77.849999999999994</v>
      </c>
      <c r="G1115" s="22" t="s">
        <v>14145</v>
      </c>
      <c r="H1115" s="106">
        <f t="shared" si="178"/>
        <v>100.7</v>
      </c>
      <c r="I1115" s="106">
        <f t="shared" si="179"/>
        <v>92.45</v>
      </c>
      <c r="J1115" s="107">
        <f t="shared" si="180"/>
        <v>90.800000000000011</v>
      </c>
      <c r="L1115" s="186">
        <f t="shared" si="173"/>
        <v>100.95</v>
      </c>
      <c r="M1115" s="186">
        <f t="shared" si="174"/>
        <v>92.5</v>
      </c>
      <c r="N1115" s="186">
        <f t="shared" si="175"/>
        <v>90.95</v>
      </c>
      <c r="O1115"/>
      <c r="P1115"/>
      <c r="Q1115" s="133">
        <f t="shared" si="176"/>
        <v>0.25</v>
      </c>
      <c r="R1115" s="222">
        <f t="shared" si="177"/>
        <v>2.4826216484607746E-3</v>
      </c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</row>
    <row r="1116" spans="1:32" s="20" customFormat="1" x14ac:dyDescent="0.35">
      <c r="A1116" s="127" t="s">
        <v>14717</v>
      </c>
      <c r="B1116" s="21" t="s">
        <v>14718</v>
      </c>
      <c r="C1116" s="21">
        <v>6</v>
      </c>
      <c r="D1116" s="20">
        <v>0.7</v>
      </c>
      <c r="E1116" s="135">
        <v>55</v>
      </c>
      <c r="F1116" s="106">
        <v>31.5</v>
      </c>
      <c r="G1116" s="22" t="s">
        <v>14145</v>
      </c>
      <c r="H1116" s="106">
        <f t="shared" si="178"/>
        <v>45.2</v>
      </c>
      <c r="I1116" s="106">
        <f t="shared" si="179"/>
        <v>41.5</v>
      </c>
      <c r="J1116" s="107">
        <f t="shared" si="180"/>
        <v>40.75</v>
      </c>
      <c r="L1116" s="186">
        <f t="shared" si="173"/>
        <v>45.5</v>
      </c>
      <c r="M1116" s="186">
        <f t="shared" si="174"/>
        <v>41.95</v>
      </c>
      <c r="N1116" s="186">
        <f t="shared" si="175"/>
        <v>40.950000000000003</v>
      </c>
      <c r="O1116"/>
      <c r="P1116"/>
      <c r="Q1116" s="133">
        <f t="shared" si="176"/>
        <v>0.29999999999999716</v>
      </c>
      <c r="R1116" s="222">
        <f t="shared" si="177"/>
        <v>6.6371681415928569E-3</v>
      </c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</row>
    <row r="1117" spans="1:32" s="20" customFormat="1" x14ac:dyDescent="0.35">
      <c r="A1117" s="127" t="s">
        <v>14815</v>
      </c>
      <c r="B1117" s="21" t="s">
        <v>14816</v>
      </c>
      <c r="C1117" s="21">
        <v>6</v>
      </c>
      <c r="D1117" s="20">
        <v>0.7</v>
      </c>
      <c r="E1117" s="135">
        <v>46</v>
      </c>
      <c r="F1117" s="106">
        <v>24.9</v>
      </c>
      <c r="G1117" s="22" t="s">
        <v>14145</v>
      </c>
      <c r="H1117" s="106">
        <f t="shared" si="178"/>
        <v>36.35</v>
      </c>
      <c r="I1117" s="106">
        <f t="shared" si="179"/>
        <v>33.4</v>
      </c>
      <c r="J1117" s="107">
        <f t="shared" si="180"/>
        <v>32.800000000000004</v>
      </c>
      <c r="L1117" s="186">
        <f t="shared" si="173"/>
        <v>36.5</v>
      </c>
      <c r="M1117" s="186">
        <f t="shared" si="174"/>
        <v>33.5</v>
      </c>
      <c r="N1117" s="186">
        <f t="shared" si="175"/>
        <v>32.950000000000003</v>
      </c>
      <c r="O1117"/>
      <c r="P1117"/>
      <c r="Q1117" s="133">
        <f t="shared" si="176"/>
        <v>0.14999999999999858</v>
      </c>
      <c r="R1117" s="222">
        <f t="shared" si="177"/>
        <v>4.1265474552956965E-3</v>
      </c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</row>
    <row r="1118" spans="1:32" s="20" customFormat="1" x14ac:dyDescent="0.35">
      <c r="A1118" s="127" t="s">
        <v>8163</v>
      </c>
      <c r="B1118" s="21" t="s">
        <v>8164</v>
      </c>
      <c r="C1118" s="21">
        <v>6</v>
      </c>
      <c r="D1118" s="20">
        <v>0.7</v>
      </c>
      <c r="E1118" s="135">
        <v>40</v>
      </c>
      <c r="F1118" s="106">
        <v>26.5</v>
      </c>
      <c r="G1118" s="22" t="s">
        <v>14140</v>
      </c>
      <c r="H1118" s="106">
        <f t="shared" si="178"/>
        <v>37.800000000000004</v>
      </c>
      <c r="I1118" s="106">
        <f t="shared" si="179"/>
        <v>34.700000000000003</v>
      </c>
      <c r="J1118" s="107">
        <f t="shared" si="180"/>
        <v>34.050000000000004</v>
      </c>
      <c r="L1118" s="186">
        <f t="shared" si="173"/>
        <v>37.950000000000003</v>
      </c>
      <c r="M1118" s="186">
        <f t="shared" si="174"/>
        <v>34.950000000000003</v>
      </c>
      <c r="N1118" s="186">
        <f t="shared" si="175"/>
        <v>34.5</v>
      </c>
      <c r="O1118"/>
      <c r="P1118"/>
      <c r="Q1118" s="133">
        <f t="shared" si="176"/>
        <v>0.14999999999999858</v>
      </c>
      <c r="R1118" s="222">
        <f t="shared" si="177"/>
        <v>3.9682539682539299E-3</v>
      </c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</row>
    <row r="1119" spans="1:32" s="20" customFormat="1" x14ac:dyDescent="0.35">
      <c r="A1119" s="127" t="s">
        <v>14719</v>
      </c>
      <c r="B1119" s="21" t="s">
        <v>14720</v>
      </c>
      <c r="C1119" s="21">
        <v>6</v>
      </c>
      <c r="D1119" s="20">
        <v>0.7</v>
      </c>
      <c r="E1119" s="135">
        <v>45.5</v>
      </c>
      <c r="F1119" s="106">
        <v>1025</v>
      </c>
      <c r="G1119" s="22" t="s">
        <v>14145</v>
      </c>
      <c r="H1119" s="106">
        <f t="shared" si="178"/>
        <v>1256.45</v>
      </c>
      <c r="I1119" s="106">
        <f t="shared" si="179"/>
        <v>1153.45</v>
      </c>
      <c r="J1119" s="107">
        <f t="shared" si="180"/>
        <v>1132.8500000000001</v>
      </c>
      <c r="L1119" s="186">
        <f t="shared" si="173"/>
        <v>1256.5</v>
      </c>
      <c r="M1119" s="186">
        <f t="shared" si="174"/>
        <v>1153.5</v>
      </c>
      <c r="N1119" s="186">
        <f t="shared" si="175"/>
        <v>1132.95</v>
      </c>
      <c r="O1119"/>
      <c r="P1119"/>
      <c r="Q1119" s="133">
        <f t="shared" si="176"/>
        <v>4.9999999999954525E-2</v>
      </c>
      <c r="R1119" s="222">
        <f t="shared" si="177"/>
        <v>3.9794659556651298E-5</v>
      </c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</row>
    <row r="1120" spans="1:32" s="20" customFormat="1" x14ac:dyDescent="0.35">
      <c r="A1120" s="127" t="s">
        <v>14721</v>
      </c>
      <c r="B1120" s="21" t="s">
        <v>14722</v>
      </c>
      <c r="C1120" s="21">
        <v>6</v>
      </c>
      <c r="D1120" s="20">
        <v>0.7</v>
      </c>
      <c r="E1120" s="135">
        <v>58.6</v>
      </c>
      <c r="F1120" s="106">
        <v>135</v>
      </c>
      <c r="G1120" s="22" t="s">
        <v>14145</v>
      </c>
      <c r="H1120" s="106">
        <f t="shared" si="178"/>
        <v>171.8</v>
      </c>
      <c r="I1120" s="106">
        <f t="shared" si="179"/>
        <v>157.70000000000002</v>
      </c>
      <c r="J1120" s="107">
        <f t="shared" si="180"/>
        <v>154.9</v>
      </c>
      <c r="L1120" s="186">
        <f t="shared" si="173"/>
        <v>171.95</v>
      </c>
      <c r="M1120" s="186">
        <f t="shared" si="174"/>
        <v>157.94999999999999</v>
      </c>
      <c r="N1120" s="186">
        <f t="shared" si="175"/>
        <v>154.94999999999999</v>
      </c>
      <c r="O1120"/>
      <c r="P1120"/>
      <c r="Q1120" s="133">
        <f t="shared" si="176"/>
        <v>0.14999999999997726</v>
      </c>
      <c r="R1120" s="222">
        <f t="shared" si="177"/>
        <v>8.7310826542478029E-4</v>
      </c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</row>
    <row r="1121" spans="1:32" s="20" customFormat="1" x14ac:dyDescent="0.35">
      <c r="A1121" s="127" t="s">
        <v>8210</v>
      </c>
      <c r="B1121" s="21" t="s">
        <v>8211</v>
      </c>
      <c r="C1121" s="21">
        <v>12</v>
      </c>
      <c r="D1121" s="20">
        <v>1</v>
      </c>
      <c r="E1121" s="135">
        <v>40</v>
      </c>
      <c r="F1121" s="106">
        <v>36.5</v>
      </c>
      <c r="G1121" s="22" t="s">
        <v>14145</v>
      </c>
      <c r="H1121" s="106">
        <f t="shared" si="178"/>
        <v>51.5</v>
      </c>
      <c r="I1121" s="106">
        <f t="shared" si="179"/>
        <v>47.300000000000004</v>
      </c>
      <c r="J1121" s="107">
        <f t="shared" si="180"/>
        <v>46.45</v>
      </c>
      <c r="L1121" s="186">
        <f t="shared" si="173"/>
        <v>51.95</v>
      </c>
      <c r="M1121" s="186">
        <f t="shared" si="174"/>
        <v>47.5</v>
      </c>
      <c r="N1121" s="186">
        <f t="shared" si="175"/>
        <v>46.5</v>
      </c>
      <c r="O1121"/>
      <c r="P1121"/>
      <c r="Q1121" s="133">
        <f t="shared" si="176"/>
        <v>0.45000000000000284</v>
      </c>
      <c r="R1121" s="222">
        <f t="shared" si="177"/>
        <v>8.7378640776699587E-3</v>
      </c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</row>
    <row r="1122" spans="1:32" s="20" customFormat="1" x14ac:dyDescent="0.35">
      <c r="A1122" s="127" t="s">
        <v>8214</v>
      </c>
      <c r="B1122" s="21" t="s">
        <v>8215</v>
      </c>
      <c r="C1122" s="21">
        <v>6</v>
      </c>
      <c r="D1122" s="20">
        <v>0.7</v>
      </c>
      <c r="E1122" s="135">
        <v>48</v>
      </c>
      <c r="F1122" s="106">
        <v>62.5</v>
      </c>
      <c r="G1122" s="22" t="s">
        <v>14145</v>
      </c>
      <c r="H1122" s="106">
        <f t="shared" si="178"/>
        <v>82.4</v>
      </c>
      <c r="I1122" s="106">
        <f t="shared" si="179"/>
        <v>75.650000000000006</v>
      </c>
      <c r="J1122" s="107">
        <f t="shared" si="180"/>
        <v>74.3</v>
      </c>
      <c r="L1122" s="186">
        <f t="shared" si="173"/>
        <v>82.5</v>
      </c>
      <c r="M1122" s="186">
        <f t="shared" si="174"/>
        <v>75.95</v>
      </c>
      <c r="N1122" s="186">
        <f t="shared" si="175"/>
        <v>74.5</v>
      </c>
      <c r="O1122"/>
      <c r="P1122"/>
      <c r="Q1122" s="133">
        <f t="shared" si="176"/>
        <v>9.9999999999994316E-2</v>
      </c>
      <c r="R1122" s="222">
        <f t="shared" si="177"/>
        <v>1.2135922330096397E-3</v>
      </c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</row>
    <row r="1123" spans="1:32" s="20" customFormat="1" x14ac:dyDescent="0.35">
      <c r="A1123" s="127" t="s">
        <v>8218</v>
      </c>
      <c r="B1123" s="21" t="s">
        <v>8219</v>
      </c>
      <c r="C1123" s="21">
        <v>6</v>
      </c>
      <c r="D1123" s="20">
        <v>1</v>
      </c>
      <c r="E1123" s="135">
        <v>48</v>
      </c>
      <c r="F1123" s="106">
        <v>49.95</v>
      </c>
      <c r="G1123" s="22" t="s">
        <v>14145</v>
      </c>
      <c r="H1123" s="106">
        <f t="shared" si="178"/>
        <v>68.900000000000006</v>
      </c>
      <c r="I1123" s="106">
        <f t="shared" si="179"/>
        <v>63.25</v>
      </c>
      <c r="J1123" s="107">
        <f t="shared" si="180"/>
        <v>62.150000000000006</v>
      </c>
      <c r="L1123" s="186">
        <f t="shared" si="173"/>
        <v>68.95</v>
      </c>
      <c r="M1123" s="186">
        <f t="shared" si="174"/>
        <v>63.5</v>
      </c>
      <c r="N1123" s="186">
        <f t="shared" si="175"/>
        <v>62.5</v>
      </c>
      <c r="O1123"/>
      <c r="P1123"/>
      <c r="Q1123" s="133">
        <f t="shared" si="176"/>
        <v>4.9999999999997158E-2</v>
      </c>
      <c r="R1123" s="222">
        <f t="shared" si="177"/>
        <v>7.2568940493464664E-4</v>
      </c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</row>
    <row r="1124" spans="1:32" s="20" customFormat="1" x14ac:dyDescent="0.35">
      <c r="A1124" s="127" t="s">
        <v>8222</v>
      </c>
      <c r="B1124" s="21" t="s">
        <v>8223</v>
      </c>
      <c r="C1124" s="21">
        <v>6</v>
      </c>
      <c r="D1124" s="20">
        <v>0.7</v>
      </c>
      <c r="E1124" s="135">
        <v>48</v>
      </c>
      <c r="F1124" s="106">
        <v>28</v>
      </c>
      <c r="G1124" s="22" t="s">
        <v>14145</v>
      </c>
      <c r="H1124" s="106">
        <f t="shared" si="178"/>
        <v>40.300000000000004</v>
      </c>
      <c r="I1124" s="106">
        <f t="shared" si="179"/>
        <v>37</v>
      </c>
      <c r="J1124" s="107">
        <f t="shared" si="180"/>
        <v>36.35</v>
      </c>
      <c r="L1124" s="186">
        <f t="shared" si="173"/>
        <v>40.5</v>
      </c>
      <c r="M1124" s="186">
        <f t="shared" si="174"/>
        <v>37.5</v>
      </c>
      <c r="N1124" s="186">
        <f t="shared" si="175"/>
        <v>36.5</v>
      </c>
      <c r="O1124"/>
      <c r="P1124"/>
      <c r="Q1124" s="133">
        <f t="shared" si="176"/>
        <v>0.19999999999999574</v>
      </c>
      <c r="R1124" s="222">
        <f t="shared" si="177"/>
        <v>4.9627791563274367E-3</v>
      </c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</row>
    <row r="1125" spans="1:32" s="20" customFormat="1" x14ac:dyDescent="0.35">
      <c r="A1125" s="127" t="s">
        <v>8226</v>
      </c>
      <c r="B1125" s="21" t="s">
        <v>8227</v>
      </c>
      <c r="C1125" s="21">
        <v>6</v>
      </c>
      <c r="D1125" s="20">
        <v>0.7</v>
      </c>
      <c r="E1125" s="135">
        <v>40</v>
      </c>
      <c r="F1125" s="106">
        <v>19.5</v>
      </c>
      <c r="G1125" s="22" t="s">
        <v>14145</v>
      </c>
      <c r="H1125" s="106">
        <f t="shared" si="178"/>
        <v>29.25</v>
      </c>
      <c r="I1125" s="106">
        <f t="shared" si="179"/>
        <v>26.85</v>
      </c>
      <c r="J1125" s="107">
        <f t="shared" si="180"/>
        <v>26.35</v>
      </c>
      <c r="L1125" s="186">
        <f t="shared" si="173"/>
        <v>29.5</v>
      </c>
      <c r="M1125" s="186">
        <f t="shared" si="174"/>
        <v>26.95</v>
      </c>
      <c r="N1125" s="186">
        <f t="shared" si="175"/>
        <v>26.5</v>
      </c>
      <c r="O1125"/>
      <c r="P1125"/>
      <c r="Q1125" s="133">
        <f t="shared" si="176"/>
        <v>0.25</v>
      </c>
      <c r="R1125" s="222">
        <f t="shared" si="177"/>
        <v>8.5470085470085479E-3</v>
      </c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</row>
    <row r="1126" spans="1:32" s="20" customFormat="1" x14ac:dyDescent="0.35">
      <c r="A1126" s="127" t="s">
        <v>8245</v>
      </c>
      <c r="B1126" s="21" t="s">
        <v>8246</v>
      </c>
      <c r="C1126" s="21">
        <v>6</v>
      </c>
      <c r="D1126" s="20">
        <v>0.7</v>
      </c>
      <c r="E1126" s="135">
        <v>46</v>
      </c>
      <c r="F1126" s="106">
        <v>26.95</v>
      </c>
      <c r="G1126" s="22" t="s">
        <v>14158</v>
      </c>
      <c r="H1126" s="106">
        <f t="shared" si="178"/>
        <v>38.85</v>
      </c>
      <c r="I1126" s="106">
        <f t="shared" si="179"/>
        <v>35.700000000000003</v>
      </c>
      <c r="J1126" s="107">
        <f t="shared" si="180"/>
        <v>35.050000000000004</v>
      </c>
      <c r="L1126" s="186">
        <f t="shared" si="173"/>
        <v>38.950000000000003</v>
      </c>
      <c r="M1126" s="186">
        <f t="shared" si="174"/>
        <v>35.950000000000003</v>
      </c>
      <c r="N1126" s="186">
        <f t="shared" si="175"/>
        <v>35.5</v>
      </c>
      <c r="O1126"/>
      <c r="P1126"/>
      <c r="Q1126" s="133">
        <f t="shared" si="176"/>
        <v>0.10000000000000142</v>
      </c>
      <c r="R1126" s="222">
        <f t="shared" si="177"/>
        <v>2.5740025740026103E-3</v>
      </c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</row>
    <row r="1127" spans="1:32" s="20" customFormat="1" x14ac:dyDescent="0.35">
      <c r="A1127" s="127" t="s">
        <v>8315</v>
      </c>
      <c r="B1127" s="21" t="s">
        <v>8316</v>
      </c>
      <c r="C1127" s="21">
        <v>3</v>
      </c>
      <c r="D1127" s="20">
        <v>0.7</v>
      </c>
      <c r="E1127" s="135">
        <v>43</v>
      </c>
      <c r="F1127" s="106">
        <v>18.899999999999999</v>
      </c>
      <c r="G1127" s="22" t="s">
        <v>14146</v>
      </c>
      <c r="H1127" s="106">
        <f t="shared" si="178"/>
        <v>28.8</v>
      </c>
      <c r="I1127" s="106">
        <f t="shared" si="179"/>
        <v>26.400000000000002</v>
      </c>
      <c r="J1127" s="107">
        <f t="shared" si="180"/>
        <v>25.950000000000003</v>
      </c>
      <c r="L1127" s="186">
        <f t="shared" si="173"/>
        <v>28.95</v>
      </c>
      <c r="M1127" s="186">
        <f t="shared" si="174"/>
        <v>26.5</v>
      </c>
      <c r="N1127" s="186">
        <f t="shared" si="175"/>
        <v>25.95</v>
      </c>
      <c r="O1127"/>
      <c r="P1127"/>
      <c r="Q1127" s="133">
        <f t="shared" si="176"/>
        <v>0.14999999999999858</v>
      </c>
      <c r="R1127" s="222">
        <f t="shared" si="177"/>
        <v>5.2083333333332836E-3</v>
      </c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</row>
    <row r="1128" spans="1:32" s="20" customFormat="1" x14ac:dyDescent="0.35">
      <c r="A1128" s="127" t="s">
        <v>14520</v>
      </c>
      <c r="B1128" s="21" t="s">
        <v>14521</v>
      </c>
      <c r="C1128" s="21">
        <v>3</v>
      </c>
      <c r="D1128" s="20">
        <v>0.7</v>
      </c>
      <c r="E1128" s="135">
        <v>45</v>
      </c>
      <c r="F1128" s="106">
        <v>31.5</v>
      </c>
      <c r="G1128" s="22" t="s">
        <v>14167</v>
      </c>
      <c r="H1128" s="106">
        <f t="shared" si="178"/>
        <v>44.35</v>
      </c>
      <c r="I1128" s="106">
        <f t="shared" si="179"/>
        <v>40.700000000000003</v>
      </c>
      <c r="J1128" s="107">
        <f t="shared" si="180"/>
        <v>39.950000000000003</v>
      </c>
      <c r="L1128" s="186">
        <f t="shared" si="173"/>
        <v>44.5</v>
      </c>
      <c r="M1128" s="186">
        <f t="shared" si="174"/>
        <v>40.950000000000003</v>
      </c>
      <c r="N1128" s="186">
        <f t="shared" si="175"/>
        <v>39.950000000000003</v>
      </c>
      <c r="O1128"/>
      <c r="P1128"/>
      <c r="Q1128" s="133">
        <f t="shared" si="176"/>
        <v>0.14999999999999858</v>
      </c>
      <c r="R1128" s="222">
        <f t="shared" si="177"/>
        <v>3.3821871476888065E-3</v>
      </c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</row>
    <row r="1129" spans="1:32" s="20" customFormat="1" x14ac:dyDescent="0.35">
      <c r="A1129" s="127" t="s">
        <v>8325</v>
      </c>
      <c r="B1129" s="21" t="s">
        <v>8326</v>
      </c>
      <c r="C1129" s="21">
        <v>6</v>
      </c>
      <c r="D1129" s="20">
        <v>0.7</v>
      </c>
      <c r="E1129" s="135">
        <v>46.3</v>
      </c>
      <c r="F1129" s="106">
        <v>28.5</v>
      </c>
      <c r="G1129" s="22" t="s">
        <v>14145</v>
      </c>
      <c r="H1129" s="106">
        <f t="shared" si="178"/>
        <v>40.800000000000004</v>
      </c>
      <c r="I1129" s="106">
        <f t="shared" si="179"/>
        <v>37.450000000000003</v>
      </c>
      <c r="J1129" s="107">
        <f t="shared" si="180"/>
        <v>36.75</v>
      </c>
      <c r="L1129" s="186">
        <f t="shared" si="173"/>
        <v>40.950000000000003</v>
      </c>
      <c r="M1129" s="186">
        <f t="shared" si="174"/>
        <v>37.5</v>
      </c>
      <c r="N1129" s="186">
        <f t="shared" si="175"/>
        <v>36.950000000000003</v>
      </c>
      <c r="O1129"/>
      <c r="P1129"/>
      <c r="Q1129" s="133">
        <f t="shared" si="176"/>
        <v>0.14999999999999858</v>
      </c>
      <c r="R1129" s="222">
        <f t="shared" si="177"/>
        <v>3.6764705882352589E-3</v>
      </c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</row>
    <row r="1130" spans="1:32" s="20" customFormat="1" x14ac:dyDescent="0.35">
      <c r="A1130" s="127" t="s">
        <v>8330</v>
      </c>
      <c r="B1130" s="21" t="s">
        <v>8331</v>
      </c>
      <c r="C1130" s="21">
        <v>6</v>
      </c>
      <c r="D1130" s="20">
        <v>0.7</v>
      </c>
      <c r="E1130" s="135">
        <v>46.3</v>
      </c>
      <c r="F1130" s="106">
        <v>22.5</v>
      </c>
      <c r="G1130" s="22" t="s">
        <v>14145</v>
      </c>
      <c r="H1130" s="106">
        <f t="shared" si="178"/>
        <v>33.450000000000003</v>
      </c>
      <c r="I1130" s="106">
        <f t="shared" si="179"/>
        <v>30.700000000000003</v>
      </c>
      <c r="J1130" s="107">
        <f t="shared" si="180"/>
        <v>30.150000000000002</v>
      </c>
      <c r="L1130" s="186">
        <f t="shared" si="173"/>
        <v>33.5</v>
      </c>
      <c r="M1130" s="186">
        <f t="shared" si="174"/>
        <v>30.95</v>
      </c>
      <c r="N1130" s="186">
        <f t="shared" si="175"/>
        <v>30.5</v>
      </c>
      <c r="O1130"/>
      <c r="P1130"/>
      <c r="Q1130" s="133">
        <f t="shared" si="176"/>
        <v>4.9999999999997158E-2</v>
      </c>
      <c r="R1130" s="222">
        <f t="shared" si="177"/>
        <v>1.4947683109117235E-3</v>
      </c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</row>
    <row r="1131" spans="1:32" s="20" customFormat="1" x14ac:dyDescent="0.35">
      <c r="A1131" s="127" t="s">
        <v>8333</v>
      </c>
      <c r="B1131" s="21" t="s">
        <v>8334</v>
      </c>
      <c r="C1131" s="21">
        <v>6</v>
      </c>
      <c r="D1131" s="20">
        <v>0.7</v>
      </c>
      <c r="E1131" s="135">
        <v>40</v>
      </c>
      <c r="F1131" s="106">
        <v>12.65</v>
      </c>
      <c r="G1131" s="22" t="s">
        <v>14144</v>
      </c>
      <c r="H1131" s="106">
        <f t="shared" si="178"/>
        <v>20.900000000000002</v>
      </c>
      <c r="I1131" s="106">
        <f t="shared" si="179"/>
        <v>19.200000000000003</v>
      </c>
      <c r="J1131" s="107">
        <f t="shared" si="180"/>
        <v>18.850000000000001</v>
      </c>
      <c r="L1131" s="186">
        <f t="shared" si="173"/>
        <v>20.95</v>
      </c>
      <c r="M1131" s="186">
        <f t="shared" si="174"/>
        <v>19.5</v>
      </c>
      <c r="N1131" s="186">
        <f t="shared" si="175"/>
        <v>18.95</v>
      </c>
      <c r="O1131"/>
      <c r="P1131"/>
      <c r="Q1131" s="133">
        <f t="shared" si="176"/>
        <v>4.9999999999997158E-2</v>
      </c>
      <c r="R1131" s="222">
        <f t="shared" si="177"/>
        <v>2.3923444976075192E-3</v>
      </c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</row>
    <row r="1132" spans="1:32" s="20" customFormat="1" x14ac:dyDescent="0.35">
      <c r="A1132" s="127" t="s">
        <v>8352</v>
      </c>
      <c r="B1132" s="21" t="s">
        <v>8353</v>
      </c>
      <c r="C1132" s="21">
        <v>3</v>
      </c>
      <c r="D1132" s="20">
        <v>0.7</v>
      </c>
      <c r="E1132" s="135">
        <v>36</v>
      </c>
      <c r="F1132" s="106">
        <v>19.5</v>
      </c>
      <c r="G1132" s="22" t="s">
        <v>14159</v>
      </c>
      <c r="H1132" s="106">
        <f t="shared" si="178"/>
        <v>28.900000000000002</v>
      </c>
      <c r="I1132" s="106">
        <f t="shared" si="179"/>
        <v>26.5</v>
      </c>
      <c r="J1132" s="107">
        <f t="shared" si="180"/>
        <v>26.05</v>
      </c>
      <c r="L1132" s="186">
        <f t="shared" si="173"/>
        <v>28.95</v>
      </c>
      <c r="M1132" s="186">
        <f t="shared" si="174"/>
        <v>26.95</v>
      </c>
      <c r="N1132" s="186">
        <f t="shared" si="175"/>
        <v>26.5</v>
      </c>
      <c r="O1132"/>
      <c r="P1132"/>
      <c r="Q1132" s="133">
        <f t="shared" si="176"/>
        <v>4.9999999999997158E-2</v>
      </c>
      <c r="R1132" s="222">
        <f t="shared" si="177"/>
        <v>1.7301038062282753E-3</v>
      </c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</row>
    <row r="1133" spans="1:32" s="20" customFormat="1" x14ac:dyDescent="0.35">
      <c r="A1133" s="127" t="s">
        <v>8356</v>
      </c>
      <c r="B1133" s="21" t="s">
        <v>8357</v>
      </c>
      <c r="C1133" s="21">
        <v>6</v>
      </c>
      <c r="D1133" s="20">
        <v>0.7</v>
      </c>
      <c r="E1133" s="135">
        <v>36</v>
      </c>
      <c r="F1133" s="106">
        <v>15.25</v>
      </c>
      <c r="G1133" s="22" t="s">
        <v>14159</v>
      </c>
      <c r="H1133" s="106">
        <f t="shared" si="178"/>
        <v>23.700000000000003</v>
      </c>
      <c r="I1133" s="106">
        <f t="shared" si="179"/>
        <v>21.75</v>
      </c>
      <c r="J1133" s="107">
        <f t="shared" si="180"/>
        <v>21.400000000000002</v>
      </c>
      <c r="L1133" s="186">
        <f t="shared" si="173"/>
        <v>23.95</v>
      </c>
      <c r="M1133" s="186">
        <f t="shared" si="174"/>
        <v>21.95</v>
      </c>
      <c r="N1133" s="186">
        <f t="shared" si="175"/>
        <v>21.5</v>
      </c>
      <c r="O1133"/>
      <c r="P1133"/>
      <c r="Q1133" s="133">
        <f t="shared" si="176"/>
        <v>0.24999999999999645</v>
      </c>
      <c r="R1133" s="222">
        <f t="shared" si="177"/>
        <v>1.0548523206750903E-2</v>
      </c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</row>
    <row r="1134" spans="1:32" s="20" customFormat="1" x14ac:dyDescent="0.35">
      <c r="A1134" s="127" t="s">
        <v>8383</v>
      </c>
      <c r="B1134" s="21" t="s">
        <v>8371</v>
      </c>
      <c r="C1134" s="21">
        <v>12</v>
      </c>
      <c r="D1134" s="20">
        <v>1</v>
      </c>
      <c r="E1134" s="135">
        <v>31</v>
      </c>
      <c r="F1134" s="106">
        <v>10.25</v>
      </c>
      <c r="G1134" s="22" t="s">
        <v>14148</v>
      </c>
      <c r="H1134" s="106">
        <f t="shared" si="178"/>
        <v>18.350000000000001</v>
      </c>
      <c r="I1134" s="106">
        <f t="shared" si="179"/>
        <v>16.850000000000001</v>
      </c>
      <c r="J1134" s="107">
        <f t="shared" si="180"/>
        <v>16.55</v>
      </c>
      <c r="L1134" s="186">
        <f t="shared" si="173"/>
        <v>18.5</v>
      </c>
      <c r="M1134" s="186">
        <f t="shared" si="174"/>
        <v>16.95</v>
      </c>
      <c r="N1134" s="186">
        <f t="shared" si="175"/>
        <v>16.95</v>
      </c>
      <c r="O1134"/>
      <c r="P1134"/>
      <c r="Q1134" s="133">
        <f t="shared" si="176"/>
        <v>0.14999999999999858</v>
      </c>
      <c r="R1134" s="222">
        <f t="shared" si="177"/>
        <v>8.1743869209808476E-3</v>
      </c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</row>
    <row r="1135" spans="1:32" s="20" customFormat="1" x14ac:dyDescent="0.35">
      <c r="A1135" s="127" t="s">
        <v>14725</v>
      </c>
      <c r="B1135" s="21" t="s">
        <v>14726</v>
      </c>
      <c r="C1135" s="21">
        <v>6</v>
      </c>
      <c r="D1135" s="20">
        <v>0.7</v>
      </c>
      <c r="E1135" s="135">
        <v>31</v>
      </c>
      <c r="F1135" s="106">
        <v>9.85</v>
      </c>
      <c r="G1135" s="22" t="s">
        <v>14154</v>
      </c>
      <c r="H1135" s="106">
        <f t="shared" si="178"/>
        <v>16.650000000000002</v>
      </c>
      <c r="I1135" s="106">
        <f t="shared" si="179"/>
        <v>15.3</v>
      </c>
      <c r="J1135" s="107">
        <f t="shared" si="180"/>
        <v>15.05</v>
      </c>
      <c r="L1135" s="186">
        <f t="shared" si="173"/>
        <v>16.95</v>
      </c>
      <c r="M1135" s="186">
        <f t="shared" si="174"/>
        <v>15.5</v>
      </c>
      <c r="N1135" s="186">
        <f t="shared" si="175"/>
        <v>15.5</v>
      </c>
      <c r="O1135"/>
      <c r="P1135"/>
      <c r="Q1135" s="133">
        <f t="shared" si="176"/>
        <v>0.29999999999999716</v>
      </c>
      <c r="R1135" s="222">
        <f t="shared" si="177"/>
        <v>1.8018018018017844E-2</v>
      </c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</row>
    <row r="1136" spans="1:32" s="20" customFormat="1" x14ac:dyDescent="0.35">
      <c r="A1136" s="127" t="s">
        <v>8384</v>
      </c>
      <c r="B1136" s="21" t="s">
        <v>8385</v>
      </c>
      <c r="C1136" s="21">
        <v>6</v>
      </c>
      <c r="D1136" s="20">
        <v>0.7</v>
      </c>
      <c r="E1136" s="135">
        <v>16</v>
      </c>
      <c r="F1136" s="106">
        <v>10.25</v>
      </c>
      <c r="G1136" s="22" t="s">
        <v>14154</v>
      </c>
      <c r="H1136" s="106">
        <f t="shared" si="178"/>
        <v>15.850000000000001</v>
      </c>
      <c r="I1136" s="106">
        <f t="shared" si="179"/>
        <v>14.55</v>
      </c>
      <c r="J1136" s="107">
        <f t="shared" si="180"/>
        <v>14.3</v>
      </c>
      <c r="L1136" s="186">
        <f t="shared" si="173"/>
        <v>15.95</v>
      </c>
      <c r="M1136" s="186">
        <f t="shared" si="174"/>
        <v>14.95</v>
      </c>
      <c r="N1136" s="186">
        <f t="shared" si="175"/>
        <v>14.5</v>
      </c>
      <c r="O1136"/>
      <c r="P1136"/>
      <c r="Q1136" s="133">
        <f t="shared" si="176"/>
        <v>9.9999999999997868E-2</v>
      </c>
      <c r="R1136" s="222">
        <f t="shared" si="177"/>
        <v>6.3091482649840925E-3</v>
      </c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</row>
    <row r="1137" spans="1:32" s="20" customFormat="1" x14ac:dyDescent="0.35">
      <c r="A1137" s="127" t="s">
        <v>14728</v>
      </c>
      <c r="B1137" s="21" t="s">
        <v>14729</v>
      </c>
      <c r="C1137" s="21">
        <v>6</v>
      </c>
      <c r="D1137" s="20">
        <v>0.7</v>
      </c>
      <c r="E1137" s="135">
        <v>30</v>
      </c>
      <c r="F1137" s="106">
        <v>12.5</v>
      </c>
      <c r="G1137" s="22" t="s">
        <v>14155</v>
      </c>
      <c r="H1137" s="106">
        <f t="shared" si="178"/>
        <v>19.8</v>
      </c>
      <c r="I1137" s="106">
        <f t="shared" si="179"/>
        <v>18.2</v>
      </c>
      <c r="J1137" s="107">
        <f t="shared" si="180"/>
        <v>17.850000000000001</v>
      </c>
      <c r="L1137" s="186">
        <f t="shared" ref="L1137:L1182" si="181">IF(AND(H1137-INT(H1137)&gt;=0,H1137-INT(H1137)&lt;0.5),INT(H1137)+0.5,IF(AND(H1137-INT(H1137)&gt;=0.5,H1137-INT(H1137)&lt;1),INT(H1137)+0.95,H1137))</f>
        <v>19.95</v>
      </c>
      <c r="M1137" s="186">
        <f t="shared" ref="M1137:M1182" si="182">IF(AND(I1137-INT(I1137)&gt;=0,I1137-INT(I1137)&lt;0.5),INT(I1137)+0.5,IF(AND(I1137-INT(I1137)&gt;=0.5,I1137-INT(I1137)&lt;1),INT(I1137)+0.95,I1137))</f>
        <v>18.5</v>
      </c>
      <c r="N1137" s="186">
        <f t="shared" ref="N1137:N1182" si="183">IF(AND(J1137-INT(J1137)&gt;=0,J1137-INT(J1137)&lt;0.5),INT(J1137)+0.5,IF(AND(J1137-INT(J1137)&gt;=0.5,J1137-INT(J1137)&lt;1),INT(J1137)+0.95,J1137))</f>
        <v>17.95</v>
      </c>
      <c r="O1137"/>
      <c r="P1137"/>
      <c r="Q1137" s="133">
        <f t="shared" ref="Q1137:Q1182" si="184">L1137-H1137</f>
        <v>0.14999999999999858</v>
      </c>
      <c r="R1137" s="222">
        <f t="shared" ref="R1137:R1182" si="185">Q1137/H1137</f>
        <v>7.575757575757504E-3</v>
      </c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</row>
    <row r="1138" spans="1:32" s="20" customFormat="1" x14ac:dyDescent="0.35">
      <c r="A1138" s="127" t="s">
        <v>8409</v>
      </c>
      <c r="B1138" s="21" t="s">
        <v>8410</v>
      </c>
      <c r="C1138" s="21">
        <v>6</v>
      </c>
      <c r="D1138" s="20">
        <v>0.7</v>
      </c>
      <c r="E1138" s="135">
        <v>22</v>
      </c>
      <c r="F1138" s="106">
        <v>6.45</v>
      </c>
      <c r="G1138" s="22" t="s">
        <v>14156</v>
      </c>
      <c r="H1138" s="106">
        <f t="shared" si="178"/>
        <v>11.75</v>
      </c>
      <c r="I1138" s="106">
        <f t="shared" si="179"/>
        <v>10.75</v>
      </c>
      <c r="J1138" s="107">
        <f t="shared" si="180"/>
        <v>10.600000000000001</v>
      </c>
      <c r="L1138" s="186">
        <f t="shared" si="181"/>
        <v>11.95</v>
      </c>
      <c r="M1138" s="186">
        <f t="shared" si="182"/>
        <v>10.95</v>
      </c>
      <c r="N1138" s="186">
        <f t="shared" si="183"/>
        <v>10.95</v>
      </c>
      <c r="O1138"/>
      <c r="P1138"/>
      <c r="Q1138" s="133">
        <f t="shared" si="184"/>
        <v>0.19999999999999929</v>
      </c>
      <c r="R1138" s="222">
        <f t="shared" si="185"/>
        <v>1.7021276595744619E-2</v>
      </c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</row>
    <row r="1139" spans="1:32" s="20" customFormat="1" x14ac:dyDescent="0.35">
      <c r="A1139" s="127" t="s">
        <v>8413</v>
      </c>
      <c r="B1139" s="21" t="s">
        <v>8414</v>
      </c>
      <c r="C1139" s="21">
        <v>6</v>
      </c>
      <c r="D1139" s="20">
        <v>0.7</v>
      </c>
      <c r="E1139" s="135">
        <v>31</v>
      </c>
      <c r="F1139" s="106">
        <v>4.4000000000000004</v>
      </c>
      <c r="G1139" s="22" t="s">
        <v>14148</v>
      </c>
      <c r="H1139" s="106">
        <f t="shared" si="178"/>
        <v>10.050000000000001</v>
      </c>
      <c r="I1139" s="106">
        <f t="shared" si="179"/>
        <v>9.2000000000000011</v>
      </c>
      <c r="J1139" s="107">
        <f t="shared" si="180"/>
        <v>9.0500000000000007</v>
      </c>
      <c r="L1139" s="186">
        <f t="shared" si="181"/>
        <v>10.5</v>
      </c>
      <c r="M1139" s="186">
        <f t="shared" si="182"/>
        <v>9.5</v>
      </c>
      <c r="N1139" s="186">
        <f t="shared" si="183"/>
        <v>9.5</v>
      </c>
      <c r="O1139"/>
      <c r="P1139"/>
      <c r="Q1139" s="133">
        <f t="shared" si="184"/>
        <v>0.44999999999999929</v>
      </c>
      <c r="R1139" s="222">
        <f t="shared" si="185"/>
        <v>4.4776119402985003E-2</v>
      </c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</row>
    <row r="1140" spans="1:32" s="20" customFormat="1" x14ac:dyDescent="0.35">
      <c r="A1140" s="127" t="s">
        <v>8437</v>
      </c>
      <c r="B1140" s="21" t="s">
        <v>8438</v>
      </c>
      <c r="C1140" s="21">
        <v>6</v>
      </c>
      <c r="D1140" s="20">
        <v>0.7</v>
      </c>
      <c r="E1140" s="135">
        <v>44</v>
      </c>
      <c r="F1140" s="106">
        <v>18.5</v>
      </c>
      <c r="G1140" s="22" t="s">
        <v>14146</v>
      </c>
      <c r="H1140" s="106">
        <f t="shared" si="178"/>
        <v>28.400000000000002</v>
      </c>
      <c r="I1140" s="106">
        <f t="shared" si="179"/>
        <v>26.05</v>
      </c>
      <c r="J1140" s="107">
        <f t="shared" si="180"/>
        <v>25.6</v>
      </c>
      <c r="L1140" s="186">
        <f t="shared" si="181"/>
        <v>28.5</v>
      </c>
      <c r="M1140" s="186">
        <f t="shared" si="182"/>
        <v>26.5</v>
      </c>
      <c r="N1140" s="186">
        <f t="shared" si="183"/>
        <v>25.95</v>
      </c>
      <c r="O1140"/>
      <c r="P1140"/>
      <c r="Q1140" s="133">
        <f t="shared" si="184"/>
        <v>9.9999999999997868E-2</v>
      </c>
      <c r="R1140" s="222">
        <f t="shared" si="185"/>
        <v>3.5211267605633049E-3</v>
      </c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</row>
    <row r="1141" spans="1:32" s="20" customFormat="1" x14ac:dyDescent="0.35">
      <c r="A1141" s="127" t="s">
        <v>8448</v>
      </c>
      <c r="B1141" s="21" t="s">
        <v>8449</v>
      </c>
      <c r="C1141" s="21">
        <v>6</v>
      </c>
      <c r="D1141" s="20">
        <v>0.7</v>
      </c>
      <c r="E1141" s="135">
        <v>46</v>
      </c>
      <c r="F1141" s="106">
        <v>21.5</v>
      </c>
      <c r="G1141" s="22" t="s">
        <v>14145</v>
      </c>
      <c r="H1141" s="106">
        <f t="shared" si="178"/>
        <v>32.200000000000003</v>
      </c>
      <c r="I1141" s="106">
        <f t="shared" si="179"/>
        <v>29.6</v>
      </c>
      <c r="J1141" s="107">
        <f t="shared" si="180"/>
        <v>29.05</v>
      </c>
      <c r="L1141" s="186">
        <f t="shared" si="181"/>
        <v>32.5</v>
      </c>
      <c r="M1141" s="186">
        <f t="shared" si="182"/>
        <v>29.95</v>
      </c>
      <c r="N1141" s="186">
        <f t="shared" si="183"/>
        <v>29.5</v>
      </c>
      <c r="O1141"/>
      <c r="P1141"/>
      <c r="Q1141" s="133">
        <f t="shared" si="184"/>
        <v>0.29999999999999716</v>
      </c>
      <c r="R1141" s="222">
        <f t="shared" si="185"/>
        <v>9.3167701863353155E-3</v>
      </c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</row>
    <row r="1142" spans="1:32" s="20" customFormat="1" x14ac:dyDescent="0.35">
      <c r="A1142" s="127" t="s">
        <v>14474</v>
      </c>
      <c r="B1142" s="21" t="s">
        <v>14475</v>
      </c>
      <c r="C1142" s="21">
        <v>12</v>
      </c>
      <c r="D1142" s="20">
        <v>0.7</v>
      </c>
      <c r="E1142" s="135">
        <v>40</v>
      </c>
      <c r="F1142" s="106">
        <v>5.6</v>
      </c>
      <c r="G1142" s="22" t="s">
        <v>14150</v>
      </c>
      <c r="H1142" s="106">
        <f t="shared" si="178"/>
        <v>12.3</v>
      </c>
      <c r="I1142" s="106">
        <f t="shared" si="179"/>
        <v>11.3</v>
      </c>
      <c r="J1142" s="107">
        <f t="shared" si="180"/>
        <v>11.100000000000001</v>
      </c>
      <c r="L1142" s="186">
        <f t="shared" si="181"/>
        <v>12.5</v>
      </c>
      <c r="M1142" s="186">
        <f t="shared" si="182"/>
        <v>11.5</v>
      </c>
      <c r="N1142" s="186">
        <f t="shared" si="183"/>
        <v>11.5</v>
      </c>
      <c r="O1142"/>
      <c r="P1142"/>
      <c r="Q1142" s="133">
        <f t="shared" si="184"/>
        <v>0.19999999999999929</v>
      </c>
      <c r="R1142" s="222">
        <f t="shared" si="185"/>
        <v>1.6260162601625959E-2</v>
      </c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</row>
    <row r="1143" spans="1:32" s="20" customFormat="1" x14ac:dyDescent="0.35">
      <c r="A1143" s="127" t="s">
        <v>8482</v>
      </c>
      <c r="B1143" s="21" t="s">
        <v>8483</v>
      </c>
      <c r="C1143" s="21">
        <v>6</v>
      </c>
      <c r="D1143" s="20">
        <v>0.7</v>
      </c>
      <c r="E1143" s="135">
        <v>48</v>
      </c>
      <c r="F1143" s="106">
        <v>525</v>
      </c>
      <c r="G1143" s="22" t="s">
        <v>14145</v>
      </c>
      <c r="H1143" s="106">
        <f t="shared" si="178"/>
        <v>646.65000000000009</v>
      </c>
      <c r="I1143" s="106">
        <f t="shared" si="179"/>
        <v>593.65</v>
      </c>
      <c r="J1143" s="107">
        <f t="shared" si="180"/>
        <v>583.05000000000007</v>
      </c>
      <c r="L1143" s="186">
        <f t="shared" si="181"/>
        <v>646.95000000000005</v>
      </c>
      <c r="M1143" s="186">
        <f t="shared" si="182"/>
        <v>593.95000000000005</v>
      </c>
      <c r="N1143" s="186">
        <f t="shared" si="183"/>
        <v>583.5</v>
      </c>
      <c r="O1143"/>
      <c r="P1143"/>
      <c r="Q1143" s="133">
        <f t="shared" si="184"/>
        <v>0.29999999999995453</v>
      </c>
      <c r="R1143" s="222">
        <f t="shared" si="185"/>
        <v>4.6392948271855639E-4</v>
      </c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</row>
    <row r="1144" spans="1:32" s="20" customFormat="1" x14ac:dyDescent="0.35">
      <c r="A1144" s="127" t="s">
        <v>8502</v>
      </c>
      <c r="B1144" s="21" t="s">
        <v>8503</v>
      </c>
      <c r="C1144" s="21">
        <v>6</v>
      </c>
      <c r="D1144" s="20">
        <v>0.7</v>
      </c>
      <c r="E1144" s="135">
        <v>43</v>
      </c>
      <c r="F1144" s="106">
        <v>19.5</v>
      </c>
      <c r="G1144" s="22" t="s">
        <v>14163</v>
      </c>
      <c r="H1144" s="106">
        <f t="shared" si="178"/>
        <v>29.5</v>
      </c>
      <c r="I1144" s="106">
        <f t="shared" si="179"/>
        <v>27.1</v>
      </c>
      <c r="J1144" s="107">
        <f t="shared" si="180"/>
        <v>26.6</v>
      </c>
      <c r="L1144" s="186">
        <f t="shared" si="181"/>
        <v>29.95</v>
      </c>
      <c r="M1144" s="186">
        <f t="shared" si="182"/>
        <v>27.5</v>
      </c>
      <c r="N1144" s="186">
        <f t="shared" si="183"/>
        <v>26.95</v>
      </c>
      <c r="O1144"/>
      <c r="P1144"/>
      <c r="Q1144" s="133">
        <f t="shared" si="184"/>
        <v>0.44999999999999929</v>
      </c>
      <c r="R1144" s="222">
        <f t="shared" si="185"/>
        <v>1.525423728813557E-2</v>
      </c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</row>
    <row r="1145" spans="1:32" s="20" customFormat="1" x14ac:dyDescent="0.35">
      <c r="A1145" s="127" t="s">
        <v>8506</v>
      </c>
      <c r="B1145" s="21" t="s">
        <v>8507</v>
      </c>
      <c r="C1145" s="21">
        <v>4</v>
      </c>
      <c r="D1145" s="20">
        <v>1</v>
      </c>
      <c r="E1145" s="135">
        <v>40</v>
      </c>
      <c r="F1145" s="106">
        <v>64</v>
      </c>
      <c r="G1145" s="22" t="s">
        <v>14142</v>
      </c>
      <c r="H1145" s="106">
        <f t="shared" si="178"/>
        <v>85.050000000000011</v>
      </c>
      <c r="I1145" s="106">
        <f t="shared" si="179"/>
        <v>78.100000000000009</v>
      </c>
      <c r="J1145" s="107">
        <f t="shared" si="180"/>
        <v>76.7</v>
      </c>
      <c r="L1145" s="186">
        <f t="shared" si="181"/>
        <v>85.5</v>
      </c>
      <c r="M1145" s="186">
        <f t="shared" si="182"/>
        <v>78.5</v>
      </c>
      <c r="N1145" s="186">
        <f t="shared" si="183"/>
        <v>76.95</v>
      </c>
      <c r="O1145"/>
      <c r="P1145"/>
      <c r="Q1145" s="133">
        <f t="shared" si="184"/>
        <v>0.44999999999998863</v>
      </c>
      <c r="R1145" s="222">
        <f t="shared" si="185"/>
        <v>5.2910052910051563E-3</v>
      </c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</row>
    <row r="1146" spans="1:32" s="20" customFormat="1" x14ac:dyDescent="0.35">
      <c r="A1146" s="127" t="s">
        <v>8510</v>
      </c>
      <c r="B1146" s="21" t="s">
        <v>8511</v>
      </c>
      <c r="C1146" s="21">
        <v>4</v>
      </c>
      <c r="D1146" s="20">
        <v>1</v>
      </c>
      <c r="E1146" s="135">
        <v>40</v>
      </c>
      <c r="F1146" s="106">
        <v>78</v>
      </c>
      <c r="G1146" s="105" t="s">
        <v>14142</v>
      </c>
      <c r="H1146" s="106">
        <f t="shared" si="178"/>
        <v>102.15</v>
      </c>
      <c r="I1146" s="106">
        <f t="shared" si="179"/>
        <v>93.75</v>
      </c>
      <c r="J1146" s="107">
        <f t="shared" si="180"/>
        <v>92.100000000000009</v>
      </c>
      <c r="L1146" s="186">
        <f t="shared" si="181"/>
        <v>102.5</v>
      </c>
      <c r="M1146" s="186">
        <f t="shared" si="182"/>
        <v>93.95</v>
      </c>
      <c r="N1146" s="186">
        <f t="shared" si="183"/>
        <v>92.5</v>
      </c>
      <c r="O1146"/>
      <c r="P1146"/>
      <c r="Q1146" s="133">
        <f t="shared" si="184"/>
        <v>0.34999999999999432</v>
      </c>
      <c r="R1146" s="222">
        <f t="shared" si="185"/>
        <v>3.4263338228095381E-3</v>
      </c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</row>
    <row r="1147" spans="1:32" s="20" customFormat="1" x14ac:dyDescent="0.35">
      <c r="A1147" s="127" t="s">
        <v>14730</v>
      </c>
      <c r="B1147" s="21" t="s">
        <v>14731</v>
      </c>
      <c r="C1147" s="21">
        <v>6</v>
      </c>
      <c r="D1147" s="20">
        <v>0.7</v>
      </c>
      <c r="E1147" s="135">
        <v>42</v>
      </c>
      <c r="F1147" s="106">
        <v>18.5</v>
      </c>
      <c r="G1147" s="22" t="s">
        <v>14146</v>
      </c>
      <c r="H1147" s="106">
        <f t="shared" si="178"/>
        <v>28.200000000000003</v>
      </c>
      <c r="I1147" s="106">
        <f t="shared" si="179"/>
        <v>25.900000000000002</v>
      </c>
      <c r="J1147" s="107">
        <f t="shared" si="180"/>
        <v>25.450000000000003</v>
      </c>
      <c r="L1147" s="186">
        <f t="shared" si="181"/>
        <v>28.5</v>
      </c>
      <c r="M1147" s="186">
        <f t="shared" si="182"/>
        <v>25.95</v>
      </c>
      <c r="N1147" s="186">
        <f t="shared" si="183"/>
        <v>25.5</v>
      </c>
      <c r="O1147"/>
      <c r="P1147"/>
      <c r="Q1147" s="133">
        <f t="shared" si="184"/>
        <v>0.29999999999999716</v>
      </c>
      <c r="R1147" s="222">
        <f t="shared" si="185"/>
        <v>1.0638297872340323E-2</v>
      </c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</row>
    <row r="1148" spans="1:32" s="20" customFormat="1" x14ac:dyDescent="0.35">
      <c r="A1148" s="127" t="s">
        <v>14842</v>
      </c>
      <c r="B1148" s="21" t="s">
        <v>14843</v>
      </c>
      <c r="C1148" s="21">
        <v>6</v>
      </c>
      <c r="D1148" s="20">
        <v>0.7</v>
      </c>
      <c r="E1148" s="135">
        <v>43</v>
      </c>
      <c r="F1148" s="106">
        <v>18.5</v>
      </c>
      <c r="G1148" s="22" t="s">
        <v>14144</v>
      </c>
      <c r="H1148" s="106">
        <f t="shared" si="178"/>
        <v>28.3</v>
      </c>
      <c r="I1148" s="106">
        <f t="shared" si="179"/>
        <v>25.950000000000003</v>
      </c>
      <c r="J1148" s="107">
        <f t="shared" si="180"/>
        <v>25.5</v>
      </c>
      <c r="L1148" s="186">
        <f t="shared" si="181"/>
        <v>28.5</v>
      </c>
      <c r="M1148" s="186">
        <f t="shared" si="182"/>
        <v>25.95</v>
      </c>
      <c r="N1148" s="186">
        <f t="shared" si="183"/>
        <v>25.95</v>
      </c>
      <c r="O1148"/>
      <c r="P1148"/>
      <c r="Q1148" s="133">
        <f t="shared" si="184"/>
        <v>0.19999999999999929</v>
      </c>
      <c r="R1148" s="222">
        <f t="shared" si="185"/>
        <v>7.0671378091872539E-3</v>
      </c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</row>
    <row r="1149" spans="1:32" s="20" customFormat="1" x14ac:dyDescent="0.35">
      <c r="A1149" s="127" t="s">
        <v>14732</v>
      </c>
      <c r="B1149" s="21" t="s">
        <v>14733</v>
      </c>
      <c r="C1149" s="21">
        <v>6</v>
      </c>
      <c r="D1149" s="20">
        <v>0.7</v>
      </c>
      <c r="E1149" s="135">
        <v>42</v>
      </c>
      <c r="F1149" s="106">
        <v>18.5</v>
      </c>
      <c r="G1149" s="22" t="s">
        <v>14146</v>
      </c>
      <c r="H1149" s="106">
        <f t="shared" si="178"/>
        <v>28.200000000000003</v>
      </c>
      <c r="I1149" s="106">
        <f t="shared" si="179"/>
        <v>25.900000000000002</v>
      </c>
      <c r="J1149" s="107">
        <f t="shared" si="180"/>
        <v>25.450000000000003</v>
      </c>
      <c r="L1149" s="186">
        <f t="shared" si="181"/>
        <v>28.5</v>
      </c>
      <c r="M1149" s="186">
        <f t="shared" si="182"/>
        <v>25.95</v>
      </c>
      <c r="N1149" s="186">
        <f t="shared" si="183"/>
        <v>25.5</v>
      </c>
      <c r="O1149"/>
      <c r="P1149"/>
      <c r="Q1149" s="133">
        <f t="shared" si="184"/>
        <v>0.29999999999999716</v>
      </c>
      <c r="R1149" s="222">
        <f t="shared" si="185"/>
        <v>1.0638297872340323E-2</v>
      </c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</row>
    <row r="1150" spans="1:32" s="20" customFormat="1" x14ac:dyDescent="0.35">
      <c r="A1150" s="127" t="s">
        <v>14734</v>
      </c>
      <c r="B1150" s="21" t="s">
        <v>14735</v>
      </c>
      <c r="C1150" s="21">
        <v>6</v>
      </c>
      <c r="D1150" s="20">
        <v>0.7</v>
      </c>
      <c r="E1150" s="135">
        <v>44</v>
      </c>
      <c r="F1150" s="106">
        <v>16.5</v>
      </c>
      <c r="G1150" s="22" t="s">
        <v>14146</v>
      </c>
      <c r="H1150" s="106">
        <f t="shared" si="178"/>
        <v>25.950000000000003</v>
      </c>
      <c r="I1150" s="106">
        <f t="shared" si="179"/>
        <v>23.8</v>
      </c>
      <c r="J1150" s="107">
        <f t="shared" si="180"/>
        <v>23.400000000000002</v>
      </c>
      <c r="L1150" s="186">
        <f t="shared" si="181"/>
        <v>25.95</v>
      </c>
      <c r="M1150" s="186">
        <f t="shared" si="182"/>
        <v>23.95</v>
      </c>
      <c r="N1150" s="186">
        <f t="shared" si="183"/>
        <v>23.5</v>
      </c>
      <c r="O1150"/>
      <c r="P1150"/>
      <c r="Q1150" s="133">
        <f t="shared" si="184"/>
        <v>0</v>
      </c>
      <c r="R1150" s="222">
        <f t="shared" si="185"/>
        <v>0</v>
      </c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</row>
    <row r="1151" spans="1:32" s="20" customFormat="1" x14ac:dyDescent="0.35">
      <c r="A1151" s="127" t="s">
        <v>8598</v>
      </c>
      <c r="B1151" s="21" t="s">
        <v>8599</v>
      </c>
      <c r="C1151" s="21">
        <v>6</v>
      </c>
      <c r="D1151" s="20">
        <v>0.5</v>
      </c>
      <c r="E1151" s="135">
        <v>48.8</v>
      </c>
      <c r="F1151" s="106">
        <v>42.5</v>
      </c>
      <c r="G1151" s="22" t="s">
        <v>14145</v>
      </c>
      <c r="H1151" s="106">
        <f t="shared" si="178"/>
        <v>56.85</v>
      </c>
      <c r="I1151" s="106">
        <f t="shared" si="179"/>
        <v>52.2</v>
      </c>
      <c r="J1151" s="107">
        <f t="shared" si="180"/>
        <v>51.25</v>
      </c>
      <c r="L1151" s="186">
        <f t="shared" si="181"/>
        <v>56.95</v>
      </c>
      <c r="M1151" s="186">
        <f t="shared" si="182"/>
        <v>52.5</v>
      </c>
      <c r="N1151" s="186">
        <f t="shared" si="183"/>
        <v>51.5</v>
      </c>
      <c r="O1151"/>
      <c r="P1151"/>
      <c r="Q1151" s="133">
        <f t="shared" si="184"/>
        <v>0.10000000000000142</v>
      </c>
      <c r="R1151" s="222">
        <f t="shared" si="185"/>
        <v>1.7590149516271138E-3</v>
      </c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</row>
    <row r="1152" spans="1:32" s="20" customFormat="1" x14ac:dyDescent="0.35">
      <c r="A1152" s="127" t="s">
        <v>8602</v>
      </c>
      <c r="B1152" s="21" t="s">
        <v>8603</v>
      </c>
      <c r="C1152" s="21">
        <v>6</v>
      </c>
      <c r="D1152" s="20">
        <v>0.7</v>
      </c>
      <c r="E1152" s="135">
        <v>46.1</v>
      </c>
      <c r="F1152" s="106">
        <v>32.950000000000003</v>
      </c>
      <c r="G1152" s="22" t="s">
        <v>14145</v>
      </c>
      <c r="H1152" s="106">
        <f t="shared" si="178"/>
        <v>46.2</v>
      </c>
      <c r="I1152" s="106">
        <f t="shared" si="179"/>
        <v>42.400000000000006</v>
      </c>
      <c r="J1152" s="107">
        <f t="shared" si="180"/>
        <v>41.650000000000006</v>
      </c>
      <c r="L1152" s="186">
        <f t="shared" si="181"/>
        <v>46.5</v>
      </c>
      <c r="M1152" s="186">
        <f t="shared" si="182"/>
        <v>42.5</v>
      </c>
      <c r="N1152" s="186">
        <f t="shared" si="183"/>
        <v>41.95</v>
      </c>
      <c r="O1152"/>
      <c r="P1152"/>
      <c r="Q1152" s="133">
        <f t="shared" si="184"/>
        <v>0.29999999999999716</v>
      </c>
      <c r="R1152" s="222">
        <f t="shared" si="185"/>
        <v>6.4935064935064315E-3</v>
      </c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</row>
    <row r="1153" spans="1:32" s="20" customFormat="1" x14ac:dyDescent="0.35">
      <c r="A1153" s="127" t="s">
        <v>8606</v>
      </c>
      <c r="B1153" s="21" t="s">
        <v>8607</v>
      </c>
      <c r="C1153" s="21">
        <v>6</v>
      </c>
      <c r="D1153" s="20">
        <v>0.7</v>
      </c>
      <c r="E1153" s="135">
        <v>41.4</v>
      </c>
      <c r="F1153" s="106">
        <v>24.75</v>
      </c>
      <c r="G1153" s="22" t="s">
        <v>14145</v>
      </c>
      <c r="H1153" s="106">
        <f t="shared" si="178"/>
        <v>35.75</v>
      </c>
      <c r="I1153" s="106">
        <f t="shared" si="179"/>
        <v>32.85</v>
      </c>
      <c r="J1153" s="107">
        <f t="shared" si="180"/>
        <v>32.25</v>
      </c>
      <c r="L1153" s="186">
        <f t="shared" si="181"/>
        <v>35.950000000000003</v>
      </c>
      <c r="M1153" s="186">
        <f t="shared" si="182"/>
        <v>32.950000000000003</v>
      </c>
      <c r="N1153" s="186">
        <f t="shared" si="183"/>
        <v>32.5</v>
      </c>
      <c r="O1153"/>
      <c r="P1153"/>
      <c r="Q1153" s="133">
        <f t="shared" si="184"/>
        <v>0.20000000000000284</v>
      </c>
      <c r="R1153" s="222">
        <f t="shared" si="185"/>
        <v>5.5944055944056742E-3</v>
      </c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</row>
    <row r="1154" spans="1:32" s="20" customFormat="1" x14ac:dyDescent="0.35">
      <c r="A1154" s="127" t="s">
        <v>14736</v>
      </c>
      <c r="B1154" s="21" t="s">
        <v>14737</v>
      </c>
      <c r="C1154" s="21">
        <v>6</v>
      </c>
      <c r="D1154" s="20">
        <v>0.7</v>
      </c>
      <c r="E1154" s="135">
        <v>48.6</v>
      </c>
      <c r="F1154" s="106">
        <v>42.95</v>
      </c>
      <c r="G1154" s="22" t="s">
        <v>14145</v>
      </c>
      <c r="H1154" s="106">
        <f t="shared" si="178"/>
        <v>58.6</v>
      </c>
      <c r="I1154" s="106">
        <f t="shared" si="179"/>
        <v>53.800000000000004</v>
      </c>
      <c r="J1154" s="107">
        <f t="shared" si="180"/>
        <v>52.85</v>
      </c>
      <c r="L1154" s="186">
        <f t="shared" si="181"/>
        <v>58.95</v>
      </c>
      <c r="M1154" s="186">
        <f t="shared" si="182"/>
        <v>53.95</v>
      </c>
      <c r="N1154" s="186">
        <f t="shared" si="183"/>
        <v>52.95</v>
      </c>
      <c r="O1154"/>
      <c r="P1154"/>
      <c r="Q1154" s="133">
        <f t="shared" si="184"/>
        <v>0.35000000000000142</v>
      </c>
      <c r="R1154" s="222">
        <f t="shared" si="185"/>
        <v>5.9726962457338122E-3</v>
      </c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</row>
    <row r="1155" spans="1:32" s="20" customFormat="1" x14ac:dyDescent="0.35">
      <c r="A1155" s="127" t="s">
        <v>8610</v>
      </c>
      <c r="B1155" s="21" t="s">
        <v>8611</v>
      </c>
      <c r="C1155" s="21">
        <v>6</v>
      </c>
      <c r="D1155" s="20">
        <v>0.5</v>
      </c>
      <c r="E1155" s="135">
        <v>46.1</v>
      </c>
      <c r="F1155" s="106">
        <v>23.25</v>
      </c>
      <c r="G1155" s="22" t="s">
        <v>14145</v>
      </c>
      <c r="H1155" s="106">
        <f t="shared" si="178"/>
        <v>33.200000000000003</v>
      </c>
      <c r="I1155" s="106">
        <f t="shared" si="179"/>
        <v>30.450000000000003</v>
      </c>
      <c r="J1155" s="107">
        <f t="shared" si="180"/>
        <v>29.950000000000003</v>
      </c>
      <c r="L1155" s="186">
        <f t="shared" si="181"/>
        <v>33.5</v>
      </c>
      <c r="M1155" s="186">
        <f t="shared" si="182"/>
        <v>30.5</v>
      </c>
      <c r="N1155" s="186">
        <f t="shared" si="183"/>
        <v>29.95</v>
      </c>
      <c r="O1155"/>
      <c r="P1155"/>
      <c r="Q1155" s="133">
        <f t="shared" si="184"/>
        <v>0.29999999999999716</v>
      </c>
      <c r="R1155" s="222">
        <f t="shared" si="185"/>
        <v>9.0361445783131659E-3</v>
      </c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</row>
    <row r="1156" spans="1:32" s="20" customFormat="1" x14ac:dyDescent="0.35">
      <c r="A1156" s="127" t="s">
        <v>14738</v>
      </c>
      <c r="B1156" s="21" t="s">
        <v>14739</v>
      </c>
      <c r="C1156" s="21">
        <v>6</v>
      </c>
      <c r="D1156" s="20">
        <v>0.7</v>
      </c>
      <c r="E1156" s="135">
        <v>48.7</v>
      </c>
      <c r="F1156" s="106">
        <v>32.5</v>
      </c>
      <c r="G1156" s="22" t="s">
        <v>14145</v>
      </c>
      <c r="H1156" s="106">
        <f t="shared" si="178"/>
        <v>45.85</v>
      </c>
      <c r="I1156" s="106">
        <f t="shared" si="179"/>
        <v>42.1</v>
      </c>
      <c r="J1156" s="107">
        <f t="shared" si="180"/>
        <v>41.35</v>
      </c>
      <c r="L1156" s="186">
        <f t="shared" si="181"/>
        <v>45.95</v>
      </c>
      <c r="M1156" s="186">
        <f t="shared" si="182"/>
        <v>42.5</v>
      </c>
      <c r="N1156" s="186">
        <f t="shared" si="183"/>
        <v>41.5</v>
      </c>
      <c r="O1156"/>
      <c r="P1156"/>
      <c r="Q1156" s="133">
        <f t="shared" si="184"/>
        <v>0.10000000000000142</v>
      </c>
      <c r="R1156" s="222">
        <f t="shared" si="185"/>
        <v>2.1810250817884715E-3</v>
      </c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</row>
    <row r="1157" spans="1:32" s="20" customFormat="1" x14ac:dyDescent="0.35">
      <c r="A1157" s="127" t="s">
        <v>8614</v>
      </c>
      <c r="B1157" s="21" t="s">
        <v>8615</v>
      </c>
      <c r="C1157" s="21">
        <v>6</v>
      </c>
      <c r="D1157" s="20">
        <v>0.7</v>
      </c>
      <c r="E1157" s="135">
        <v>46.6</v>
      </c>
      <c r="F1157" s="106">
        <v>61.5</v>
      </c>
      <c r="G1157" s="22" t="s">
        <v>14145</v>
      </c>
      <c r="H1157" s="106">
        <f t="shared" si="178"/>
        <v>81.050000000000011</v>
      </c>
      <c r="I1157" s="106">
        <f t="shared" si="179"/>
        <v>74.400000000000006</v>
      </c>
      <c r="J1157" s="107">
        <f t="shared" si="180"/>
        <v>73.100000000000009</v>
      </c>
      <c r="L1157" s="186">
        <f t="shared" si="181"/>
        <v>81.5</v>
      </c>
      <c r="M1157" s="186">
        <f t="shared" si="182"/>
        <v>74.5</v>
      </c>
      <c r="N1157" s="186">
        <f t="shared" si="183"/>
        <v>73.5</v>
      </c>
      <c r="O1157"/>
      <c r="P1157"/>
      <c r="Q1157" s="133">
        <f t="shared" si="184"/>
        <v>0.44999999999998863</v>
      </c>
      <c r="R1157" s="222">
        <f t="shared" si="185"/>
        <v>5.5521283158542697E-3</v>
      </c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</row>
    <row r="1158" spans="1:32" s="20" customFormat="1" x14ac:dyDescent="0.35">
      <c r="A1158" s="127" t="s">
        <v>8618</v>
      </c>
      <c r="B1158" s="21" t="s">
        <v>8619</v>
      </c>
      <c r="C1158" s="21">
        <v>6</v>
      </c>
      <c r="D1158" s="20">
        <v>0.7</v>
      </c>
      <c r="E1158" s="135">
        <v>44</v>
      </c>
      <c r="F1158" s="106">
        <v>55</v>
      </c>
      <c r="G1158" s="22" t="s">
        <v>14145</v>
      </c>
      <c r="H1158" s="106">
        <f t="shared" si="178"/>
        <v>72.900000000000006</v>
      </c>
      <c r="I1158" s="106">
        <f t="shared" si="179"/>
        <v>66.95</v>
      </c>
      <c r="J1158" s="107">
        <f t="shared" si="180"/>
        <v>65.75</v>
      </c>
      <c r="L1158" s="186">
        <f t="shared" si="181"/>
        <v>72.95</v>
      </c>
      <c r="M1158" s="186">
        <f t="shared" si="182"/>
        <v>66.95</v>
      </c>
      <c r="N1158" s="186">
        <f t="shared" si="183"/>
        <v>65.95</v>
      </c>
      <c r="O1158"/>
      <c r="P1158"/>
      <c r="Q1158" s="133">
        <f t="shared" si="184"/>
        <v>4.9999999999997158E-2</v>
      </c>
      <c r="R1158" s="222">
        <f t="shared" si="185"/>
        <v>6.8587105624138753E-4</v>
      </c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</row>
    <row r="1159" spans="1:32" s="20" customFormat="1" x14ac:dyDescent="0.35">
      <c r="A1159" s="127" t="s">
        <v>8622</v>
      </c>
      <c r="B1159" s="21" t="s">
        <v>8623</v>
      </c>
      <c r="C1159" s="21">
        <v>6</v>
      </c>
      <c r="D1159" s="20">
        <v>0.7</v>
      </c>
      <c r="E1159" s="135">
        <v>43.7</v>
      </c>
      <c r="F1159" s="106">
        <v>44.5</v>
      </c>
      <c r="G1159" s="22" t="s">
        <v>14145</v>
      </c>
      <c r="H1159" s="106">
        <f t="shared" si="178"/>
        <v>60.050000000000004</v>
      </c>
      <c r="I1159" s="106">
        <f t="shared" si="179"/>
        <v>55.150000000000006</v>
      </c>
      <c r="J1159" s="107">
        <f t="shared" si="180"/>
        <v>54.150000000000006</v>
      </c>
      <c r="L1159" s="186">
        <f t="shared" si="181"/>
        <v>60.5</v>
      </c>
      <c r="M1159" s="186">
        <f t="shared" si="182"/>
        <v>55.5</v>
      </c>
      <c r="N1159" s="186">
        <f t="shared" si="183"/>
        <v>54.5</v>
      </c>
      <c r="O1159"/>
      <c r="P1159"/>
      <c r="Q1159" s="133">
        <f t="shared" si="184"/>
        <v>0.44999999999999574</v>
      </c>
      <c r="R1159" s="222">
        <f t="shared" si="185"/>
        <v>7.4937552039965978E-3</v>
      </c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</row>
    <row r="1160" spans="1:32" s="20" customFormat="1" x14ac:dyDescent="0.35">
      <c r="A1160" s="127" t="s">
        <v>8626</v>
      </c>
      <c r="B1160" s="21" t="s">
        <v>8627</v>
      </c>
      <c r="C1160" s="21">
        <v>6</v>
      </c>
      <c r="D1160" s="20">
        <v>0.7</v>
      </c>
      <c r="E1160" s="135">
        <v>46.1</v>
      </c>
      <c r="F1160" s="106">
        <v>26.5</v>
      </c>
      <c r="G1160" s="22" t="s">
        <v>14145</v>
      </c>
      <c r="H1160" s="106">
        <f t="shared" si="178"/>
        <v>38.300000000000004</v>
      </c>
      <c r="I1160" s="106">
        <f t="shared" si="179"/>
        <v>35.200000000000003</v>
      </c>
      <c r="J1160" s="107">
        <f t="shared" si="180"/>
        <v>34.550000000000004</v>
      </c>
      <c r="L1160" s="186">
        <f t="shared" si="181"/>
        <v>38.5</v>
      </c>
      <c r="M1160" s="186">
        <f t="shared" si="182"/>
        <v>35.5</v>
      </c>
      <c r="N1160" s="186">
        <f t="shared" si="183"/>
        <v>34.950000000000003</v>
      </c>
      <c r="O1160"/>
      <c r="P1160"/>
      <c r="Q1160" s="133">
        <f t="shared" si="184"/>
        <v>0.19999999999999574</v>
      </c>
      <c r="R1160" s="222">
        <f t="shared" si="185"/>
        <v>5.2219321148823947E-3</v>
      </c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</row>
    <row r="1161" spans="1:32" s="20" customFormat="1" x14ac:dyDescent="0.35">
      <c r="A1161" s="127" t="s">
        <v>14740</v>
      </c>
      <c r="B1161" s="21" t="s">
        <v>8630</v>
      </c>
      <c r="C1161" s="21">
        <v>6</v>
      </c>
      <c r="D1161" s="20">
        <v>0.7</v>
      </c>
      <c r="E1161" s="135">
        <v>46.1</v>
      </c>
      <c r="F1161" s="106">
        <v>27.5</v>
      </c>
      <c r="G1161" s="22" t="s">
        <v>14145</v>
      </c>
      <c r="H1161" s="106">
        <f t="shared" si="178"/>
        <v>39.550000000000004</v>
      </c>
      <c r="I1161" s="106">
        <f t="shared" si="179"/>
        <v>36.300000000000004</v>
      </c>
      <c r="J1161" s="107">
        <f t="shared" si="180"/>
        <v>35.65</v>
      </c>
      <c r="L1161" s="186">
        <f t="shared" si="181"/>
        <v>39.950000000000003</v>
      </c>
      <c r="M1161" s="186">
        <f t="shared" si="182"/>
        <v>36.5</v>
      </c>
      <c r="N1161" s="186">
        <f t="shared" si="183"/>
        <v>35.950000000000003</v>
      </c>
      <c r="O1161"/>
      <c r="P1161"/>
      <c r="Q1161" s="133">
        <f t="shared" si="184"/>
        <v>0.39999999999999858</v>
      </c>
      <c r="R1161" s="222">
        <f t="shared" si="185"/>
        <v>1.0113780025284413E-2</v>
      </c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</row>
    <row r="1162" spans="1:32" s="20" customFormat="1" x14ac:dyDescent="0.35">
      <c r="A1162" s="127" t="s">
        <v>8631</v>
      </c>
      <c r="B1162" s="21" t="s">
        <v>8632</v>
      </c>
      <c r="C1162" s="21">
        <v>6</v>
      </c>
      <c r="D1162" s="20">
        <v>0.7</v>
      </c>
      <c r="E1162" s="135">
        <v>46</v>
      </c>
      <c r="F1162" s="106">
        <v>39.5</v>
      </c>
      <c r="G1162" s="22" t="s">
        <v>14145</v>
      </c>
      <c r="H1162" s="106">
        <f t="shared" si="178"/>
        <v>54.150000000000006</v>
      </c>
      <c r="I1162" s="106">
        <f t="shared" si="179"/>
        <v>49.75</v>
      </c>
      <c r="J1162" s="107">
        <f t="shared" si="180"/>
        <v>48.85</v>
      </c>
      <c r="L1162" s="186">
        <f t="shared" si="181"/>
        <v>54.5</v>
      </c>
      <c r="M1162" s="186">
        <f t="shared" si="182"/>
        <v>49.95</v>
      </c>
      <c r="N1162" s="186">
        <f t="shared" si="183"/>
        <v>48.95</v>
      </c>
      <c r="O1162"/>
      <c r="P1162"/>
      <c r="Q1162" s="133">
        <f t="shared" si="184"/>
        <v>0.34999999999999432</v>
      </c>
      <c r="R1162" s="222">
        <f t="shared" si="185"/>
        <v>6.4635272391504019E-3</v>
      </c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</row>
    <row r="1163" spans="1:32" s="20" customFormat="1" x14ac:dyDescent="0.35">
      <c r="A1163" s="127" t="s">
        <v>8634</v>
      </c>
      <c r="B1163" s="21" t="s">
        <v>8635</v>
      </c>
      <c r="C1163" s="21">
        <v>6</v>
      </c>
      <c r="D1163" s="20">
        <v>0.7</v>
      </c>
      <c r="E1163" s="135">
        <v>58.2</v>
      </c>
      <c r="F1163" s="106">
        <v>26.5</v>
      </c>
      <c r="G1163" s="22" t="s">
        <v>14145</v>
      </c>
      <c r="H1163" s="106">
        <f t="shared" si="178"/>
        <v>39.400000000000006</v>
      </c>
      <c r="I1163" s="106">
        <f t="shared" si="179"/>
        <v>36.15</v>
      </c>
      <c r="J1163" s="107">
        <f t="shared" si="180"/>
        <v>35.5</v>
      </c>
      <c r="L1163" s="186">
        <f t="shared" si="181"/>
        <v>39.5</v>
      </c>
      <c r="M1163" s="186">
        <f t="shared" si="182"/>
        <v>36.5</v>
      </c>
      <c r="N1163" s="186">
        <f t="shared" si="183"/>
        <v>35.950000000000003</v>
      </c>
      <c r="O1163"/>
      <c r="P1163"/>
      <c r="Q1163" s="133">
        <f t="shared" si="184"/>
        <v>9.9999999999994316E-2</v>
      </c>
      <c r="R1163" s="222">
        <f t="shared" si="185"/>
        <v>2.5380710659897031E-3</v>
      </c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</row>
    <row r="1164" spans="1:32" s="20" customFormat="1" x14ac:dyDescent="0.35">
      <c r="A1164" s="127" t="s">
        <v>8638</v>
      </c>
      <c r="B1164" s="21" t="s">
        <v>8639</v>
      </c>
      <c r="C1164" s="21">
        <v>6</v>
      </c>
      <c r="D1164" s="20">
        <v>0.7</v>
      </c>
      <c r="E1164" s="135">
        <v>46</v>
      </c>
      <c r="F1164" s="106">
        <v>30.5</v>
      </c>
      <c r="G1164" s="22" t="s">
        <v>14145</v>
      </c>
      <c r="H1164" s="106">
        <f t="shared" ref="H1164:H1227" si="186">IF(B1164="","",CEILING((F1164+(10.3552*D1164*E1164)/100+1.5+0.05)*1.22,0.05))</f>
        <v>43.2</v>
      </c>
      <c r="I1164" s="106">
        <f t="shared" ref="I1164:I1227" si="187">IF(B1164="","",CEILING((F1164+(10.3552*D1164*E1164)/100+1.5+0.05)*1.12,0.05))</f>
        <v>39.650000000000006</v>
      </c>
      <c r="J1164" s="107">
        <f t="shared" ref="J1164:J1227" si="188">IF(B1164="","",CEILING((F1164+(10.3552*D1164*E1164)/100+1.5+0.05)*1.1,0.05))</f>
        <v>38.950000000000003</v>
      </c>
      <c r="L1164" s="186">
        <f t="shared" si="181"/>
        <v>43.5</v>
      </c>
      <c r="M1164" s="186">
        <f t="shared" si="182"/>
        <v>39.950000000000003</v>
      </c>
      <c r="N1164" s="186">
        <f t="shared" si="183"/>
        <v>38.950000000000003</v>
      </c>
      <c r="O1164"/>
      <c r="P1164"/>
      <c r="Q1164" s="133">
        <f t="shared" si="184"/>
        <v>0.29999999999999716</v>
      </c>
      <c r="R1164" s="222">
        <f t="shared" si="185"/>
        <v>6.9444444444443781E-3</v>
      </c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</row>
    <row r="1165" spans="1:32" s="20" customFormat="1" x14ac:dyDescent="0.35">
      <c r="A1165" s="127" t="s">
        <v>8662</v>
      </c>
      <c r="B1165" s="21" t="s">
        <v>8659</v>
      </c>
      <c r="C1165" s="21">
        <v>6</v>
      </c>
      <c r="D1165" s="20">
        <v>1</v>
      </c>
      <c r="E1165" s="135">
        <v>45</v>
      </c>
      <c r="F1165" s="106">
        <v>15.9</v>
      </c>
      <c r="G1165" s="22" t="s">
        <v>14158</v>
      </c>
      <c r="H1165" s="106">
        <f t="shared" si="186"/>
        <v>27</v>
      </c>
      <c r="I1165" s="106">
        <f t="shared" si="187"/>
        <v>24.8</v>
      </c>
      <c r="J1165" s="107">
        <f t="shared" si="188"/>
        <v>24.35</v>
      </c>
      <c r="L1165" s="186">
        <f t="shared" si="181"/>
        <v>27.5</v>
      </c>
      <c r="M1165" s="186">
        <f t="shared" si="182"/>
        <v>24.95</v>
      </c>
      <c r="N1165" s="186">
        <f t="shared" si="183"/>
        <v>24.5</v>
      </c>
      <c r="O1165"/>
      <c r="P1165"/>
      <c r="Q1165" s="133">
        <f t="shared" si="184"/>
        <v>0.5</v>
      </c>
      <c r="R1165" s="222">
        <f t="shared" si="185"/>
        <v>1.8518518518518517E-2</v>
      </c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</row>
    <row r="1166" spans="1:32" s="20" customFormat="1" x14ac:dyDescent="0.35">
      <c r="A1166" s="127" t="s">
        <v>8665</v>
      </c>
      <c r="B1166" s="21" t="s">
        <v>8666</v>
      </c>
      <c r="C1166" s="21">
        <v>6</v>
      </c>
      <c r="D1166" s="20">
        <v>0.7</v>
      </c>
      <c r="E1166" s="135">
        <v>47</v>
      </c>
      <c r="F1166" s="106">
        <v>26.15</v>
      </c>
      <c r="G1166" s="22" t="s">
        <v>14158</v>
      </c>
      <c r="H1166" s="106">
        <f t="shared" si="186"/>
        <v>38</v>
      </c>
      <c r="I1166" s="106">
        <f t="shared" si="187"/>
        <v>34.85</v>
      </c>
      <c r="J1166" s="107">
        <f t="shared" si="188"/>
        <v>34.25</v>
      </c>
      <c r="L1166" s="186">
        <f t="shared" si="181"/>
        <v>38.5</v>
      </c>
      <c r="M1166" s="186">
        <f t="shared" si="182"/>
        <v>34.950000000000003</v>
      </c>
      <c r="N1166" s="186">
        <f t="shared" si="183"/>
        <v>34.5</v>
      </c>
      <c r="O1166"/>
      <c r="P1166"/>
      <c r="Q1166" s="133">
        <f t="shared" si="184"/>
        <v>0.5</v>
      </c>
      <c r="R1166" s="222">
        <f t="shared" si="185"/>
        <v>1.3157894736842105E-2</v>
      </c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</row>
    <row r="1167" spans="1:32" s="20" customFormat="1" x14ac:dyDescent="0.35">
      <c r="A1167" s="127" t="s">
        <v>14522</v>
      </c>
      <c r="B1167" s="21" t="s">
        <v>8681</v>
      </c>
      <c r="C1167" s="21">
        <v>60</v>
      </c>
      <c r="D1167" s="20">
        <v>0.05</v>
      </c>
      <c r="E1167" s="135">
        <v>41</v>
      </c>
      <c r="F1167" s="106">
        <v>1.3</v>
      </c>
      <c r="G1167" s="22" t="s">
        <v>14146</v>
      </c>
      <c r="H1167" s="106">
        <f t="shared" si="186"/>
        <v>3.75</v>
      </c>
      <c r="I1167" s="106">
        <f t="shared" si="187"/>
        <v>3.45</v>
      </c>
      <c r="J1167" s="107">
        <f t="shared" si="188"/>
        <v>3.4000000000000004</v>
      </c>
      <c r="L1167" s="186">
        <f t="shared" si="181"/>
        <v>3.95</v>
      </c>
      <c r="M1167" s="186">
        <f t="shared" si="182"/>
        <v>3.5</v>
      </c>
      <c r="N1167" s="186">
        <f t="shared" si="183"/>
        <v>3.5</v>
      </c>
      <c r="O1167"/>
      <c r="P1167"/>
      <c r="Q1167" s="133">
        <f t="shared" si="184"/>
        <v>0.20000000000000018</v>
      </c>
      <c r="R1167" s="222">
        <f t="shared" si="185"/>
        <v>5.3333333333333378E-2</v>
      </c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</row>
    <row r="1168" spans="1:32" s="20" customFormat="1" x14ac:dyDescent="0.35">
      <c r="A1168" s="127" t="s">
        <v>8680</v>
      </c>
      <c r="B1168" s="21" t="s">
        <v>23287</v>
      </c>
      <c r="C1168" s="21">
        <v>6</v>
      </c>
      <c r="D1168" s="20">
        <v>0.7</v>
      </c>
      <c r="E1168" s="135">
        <v>41</v>
      </c>
      <c r="F1168" s="106">
        <v>12.5</v>
      </c>
      <c r="G1168" s="22" t="s">
        <v>14146</v>
      </c>
      <c r="H1168" s="106">
        <f t="shared" si="186"/>
        <v>20.8</v>
      </c>
      <c r="I1168" s="106">
        <f t="shared" si="187"/>
        <v>19.100000000000001</v>
      </c>
      <c r="J1168" s="107">
        <f t="shared" si="188"/>
        <v>18.75</v>
      </c>
      <c r="L1168" s="186">
        <f t="shared" si="181"/>
        <v>20.95</v>
      </c>
      <c r="M1168" s="186">
        <f t="shared" si="182"/>
        <v>19.5</v>
      </c>
      <c r="N1168" s="186">
        <f t="shared" si="183"/>
        <v>18.95</v>
      </c>
      <c r="O1168"/>
      <c r="P1168"/>
      <c r="Q1168" s="133">
        <f t="shared" si="184"/>
        <v>0.14999999999999858</v>
      </c>
      <c r="R1168" s="222">
        <f t="shared" si="185"/>
        <v>7.2115384615383925E-3</v>
      </c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</row>
    <row r="1169" spans="1:32" s="20" customFormat="1" x14ac:dyDescent="0.35">
      <c r="A1169" s="127" t="s">
        <v>14523</v>
      </c>
      <c r="B1169" s="21" t="s">
        <v>8685</v>
      </c>
      <c r="C1169" s="21">
        <v>60</v>
      </c>
      <c r="D1169" s="20">
        <v>0.05</v>
      </c>
      <c r="E1169" s="135">
        <v>41</v>
      </c>
      <c r="F1169" s="106">
        <v>1.3</v>
      </c>
      <c r="G1169" s="22" t="s">
        <v>14146</v>
      </c>
      <c r="H1169" s="106">
        <f t="shared" si="186"/>
        <v>3.75</v>
      </c>
      <c r="I1169" s="106">
        <f t="shared" si="187"/>
        <v>3.45</v>
      </c>
      <c r="J1169" s="107">
        <f t="shared" si="188"/>
        <v>3.4000000000000004</v>
      </c>
      <c r="L1169" s="186">
        <f t="shared" si="181"/>
        <v>3.95</v>
      </c>
      <c r="M1169" s="186">
        <f t="shared" si="182"/>
        <v>3.5</v>
      </c>
      <c r="N1169" s="186">
        <f t="shared" si="183"/>
        <v>3.5</v>
      </c>
      <c r="O1169"/>
      <c r="P1169"/>
      <c r="Q1169" s="133">
        <f t="shared" si="184"/>
        <v>0.20000000000000018</v>
      </c>
      <c r="R1169" s="222">
        <f t="shared" si="185"/>
        <v>5.3333333333333378E-2</v>
      </c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</row>
    <row r="1170" spans="1:32" s="20" customFormat="1" x14ac:dyDescent="0.35">
      <c r="A1170" s="127" t="s">
        <v>8684</v>
      </c>
      <c r="B1170" s="21" t="s">
        <v>23288</v>
      </c>
      <c r="C1170" s="21">
        <v>6</v>
      </c>
      <c r="D1170" s="20">
        <v>0.7</v>
      </c>
      <c r="E1170" s="135">
        <v>41</v>
      </c>
      <c r="F1170" s="106">
        <v>12.25</v>
      </c>
      <c r="G1170" s="22" t="s">
        <v>14146</v>
      </c>
      <c r="H1170" s="106">
        <f t="shared" si="186"/>
        <v>20.5</v>
      </c>
      <c r="I1170" s="106">
        <f t="shared" si="187"/>
        <v>18.8</v>
      </c>
      <c r="J1170" s="107">
        <f t="shared" si="188"/>
        <v>18.45</v>
      </c>
      <c r="L1170" s="186">
        <f t="shared" si="181"/>
        <v>20.95</v>
      </c>
      <c r="M1170" s="186">
        <f t="shared" si="182"/>
        <v>18.95</v>
      </c>
      <c r="N1170" s="186">
        <f t="shared" si="183"/>
        <v>18.5</v>
      </c>
      <c r="O1170"/>
      <c r="P1170"/>
      <c r="Q1170" s="133">
        <f t="shared" si="184"/>
        <v>0.44999999999999929</v>
      </c>
      <c r="R1170" s="222">
        <f t="shared" si="185"/>
        <v>2.1951219512195086E-2</v>
      </c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</row>
    <row r="1171" spans="1:32" s="20" customFormat="1" x14ac:dyDescent="0.35">
      <c r="A1171" s="127" t="s">
        <v>8712</v>
      </c>
      <c r="B1171" s="21" t="s">
        <v>8713</v>
      </c>
      <c r="C1171" s="21">
        <v>6</v>
      </c>
      <c r="D1171" s="20">
        <v>0.7</v>
      </c>
      <c r="E1171" s="135">
        <v>21</v>
      </c>
      <c r="F1171" s="106">
        <v>7.8</v>
      </c>
      <c r="G1171" s="22" t="s">
        <v>14153</v>
      </c>
      <c r="H1171" s="106">
        <f t="shared" si="186"/>
        <v>13.3</v>
      </c>
      <c r="I1171" s="106">
        <f t="shared" si="187"/>
        <v>12.200000000000001</v>
      </c>
      <c r="J1171" s="107">
        <f t="shared" si="188"/>
        <v>12</v>
      </c>
      <c r="L1171" s="186">
        <f t="shared" si="181"/>
        <v>13.5</v>
      </c>
      <c r="M1171" s="186">
        <f t="shared" si="182"/>
        <v>12.5</v>
      </c>
      <c r="N1171" s="186">
        <f t="shared" si="183"/>
        <v>12.5</v>
      </c>
      <c r="O1171"/>
      <c r="P1171"/>
      <c r="Q1171" s="133">
        <f t="shared" si="184"/>
        <v>0.19999999999999929</v>
      </c>
      <c r="R1171" s="222">
        <f t="shared" si="185"/>
        <v>1.5037593984962351E-2</v>
      </c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</row>
    <row r="1172" spans="1:32" s="20" customFormat="1" x14ac:dyDescent="0.35">
      <c r="A1172" s="127" t="s">
        <v>8716</v>
      </c>
      <c r="B1172" s="21" t="s">
        <v>8717</v>
      </c>
      <c r="C1172" s="21">
        <v>6</v>
      </c>
      <c r="D1172" s="20">
        <v>0.7</v>
      </c>
      <c r="E1172" s="135">
        <v>21</v>
      </c>
      <c r="F1172" s="106">
        <v>8.75</v>
      </c>
      <c r="G1172" s="22" t="s">
        <v>14153</v>
      </c>
      <c r="H1172" s="106">
        <f t="shared" si="186"/>
        <v>14.450000000000001</v>
      </c>
      <c r="I1172" s="106">
        <f t="shared" si="187"/>
        <v>13.25</v>
      </c>
      <c r="J1172" s="107">
        <f t="shared" si="188"/>
        <v>13.05</v>
      </c>
      <c r="L1172" s="186">
        <f t="shared" si="181"/>
        <v>14.5</v>
      </c>
      <c r="M1172" s="186">
        <f t="shared" si="182"/>
        <v>13.5</v>
      </c>
      <c r="N1172" s="186">
        <f t="shared" si="183"/>
        <v>13.5</v>
      </c>
      <c r="O1172"/>
      <c r="P1172"/>
      <c r="Q1172" s="133">
        <f t="shared" si="184"/>
        <v>4.9999999999998934E-2</v>
      </c>
      <c r="R1172" s="222">
        <f t="shared" si="185"/>
        <v>3.4602076124566734E-3</v>
      </c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</row>
    <row r="1173" spans="1:32" s="20" customFormat="1" x14ac:dyDescent="0.35">
      <c r="A1173" s="127" t="s">
        <v>8724</v>
      </c>
      <c r="B1173" s="21" t="s">
        <v>8725</v>
      </c>
      <c r="C1173" s="21">
        <v>6</v>
      </c>
      <c r="D1173" s="20">
        <v>0.7</v>
      </c>
      <c r="E1173" s="135">
        <v>21</v>
      </c>
      <c r="F1173" s="106">
        <v>8.75</v>
      </c>
      <c r="G1173" s="22" t="s">
        <v>14161</v>
      </c>
      <c r="H1173" s="106">
        <f t="shared" si="186"/>
        <v>14.450000000000001</v>
      </c>
      <c r="I1173" s="106">
        <f t="shared" si="187"/>
        <v>13.25</v>
      </c>
      <c r="J1173" s="107">
        <f t="shared" si="188"/>
        <v>13.05</v>
      </c>
      <c r="L1173" s="186">
        <f t="shared" si="181"/>
        <v>14.5</v>
      </c>
      <c r="M1173" s="186">
        <f t="shared" si="182"/>
        <v>13.5</v>
      </c>
      <c r="N1173" s="186">
        <f t="shared" si="183"/>
        <v>13.5</v>
      </c>
      <c r="O1173"/>
      <c r="P1173"/>
      <c r="Q1173" s="133">
        <f t="shared" si="184"/>
        <v>4.9999999999998934E-2</v>
      </c>
      <c r="R1173" s="222">
        <f t="shared" si="185"/>
        <v>3.4602076124566734E-3</v>
      </c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</row>
    <row r="1174" spans="1:32" s="20" customFormat="1" x14ac:dyDescent="0.35">
      <c r="A1174" s="127" t="s">
        <v>8728</v>
      </c>
      <c r="B1174" s="21" t="s">
        <v>8729</v>
      </c>
      <c r="C1174" s="21">
        <v>6</v>
      </c>
      <c r="D1174" s="20">
        <v>0.7</v>
      </c>
      <c r="E1174" s="135">
        <v>21</v>
      </c>
      <c r="F1174" s="106">
        <v>8.75</v>
      </c>
      <c r="G1174" s="105" t="s">
        <v>14153</v>
      </c>
      <c r="H1174" s="106">
        <f t="shared" si="186"/>
        <v>14.450000000000001</v>
      </c>
      <c r="I1174" s="106">
        <f t="shared" si="187"/>
        <v>13.25</v>
      </c>
      <c r="J1174" s="107">
        <f t="shared" si="188"/>
        <v>13.05</v>
      </c>
      <c r="L1174" s="186">
        <f t="shared" si="181"/>
        <v>14.5</v>
      </c>
      <c r="M1174" s="186">
        <f t="shared" si="182"/>
        <v>13.5</v>
      </c>
      <c r="N1174" s="186">
        <f t="shared" si="183"/>
        <v>13.5</v>
      </c>
      <c r="O1174"/>
      <c r="P1174"/>
      <c r="Q1174" s="133">
        <f t="shared" si="184"/>
        <v>4.9999999999998934E-2</v>
      </c>
      <c r="R1174" s="222">
        <f t="shared" si="185"/>
        <v>3.4602076124566734E-3</v>
      </c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</row>
    <row r="1175" spans="1:32" s="20" customFormat="1" x14ac:dyDescent="0.35">
      <c r="A1175" s="127" t="s">
        <v>8732</v>
      </c>
      <c r="B1175" s="21" t="s">
        <v>8733</v>
      </c>
      <c r="C1175" s="21">
        <v>6</v>
      </c>
      <c r="D1175" s="20">
        <v>1</v>
      </c>
      <c r="E1175" s="135">
        <v>35</v>
      </c>
      <c r="F1175" s="106">
        <v>4.25</v>
      </c>
      <c r="G1175" s="22" t="s">
        <v>14150</v>
      </c>
      <c r="H1175" s="106">
        <f t="shared" si="186"/>
        <v>11.5</v>
      </c>
      <c r="I1175" s="106">
        <f t="shared" si="187"/>
        <v>10.600000000000001</v>
      </c>
      <c r="J1175" s="107">
        <f t="shared" si="188"/>
        <v>10.4</v>
      </c>
      <c r="L1175" s="186">
        <f t="shared" si="181"/>
        <v>11.95</v>
      </c>
      <c r="M1175" s="186">
        <f t="shared" si="182"/>
        <v>10.95</v>
      </c>
      <c r="N1175" s="186">
        <f t="shared" si="183"/>
        <v>10.5</v>
      </c>
      <c r="O1175"/>
      <c r="P1175"/>
      <c r="Q1175" s="133">
        <f t="shared" si="184"/>
        <v>0.44999999999999929</v>
      </c>
      <c r="R1175" s="222">
        <f t="shared" si="185"/>
        <v>3.9130434782608636E-2</v>
      </c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</row>
    <row r="1176" spans="1:32" s="20" customFormat="1" x14ac:dyDescent="0.35">
      <c r="A1176" s="127" t="s">
        <v>8741</v>
      </c>
      <c r="B1176" s="21" t="s">
        <v>8740</v>
      </c>
      <c r="C1176" s="21">
        <v>6</v>
      </c>
      <c r="D1176" s="20">
        <v>0.7</v>
      </c>
      <c r="E1176" s="135">
        <v>40</v>
      </c>
      <c r="F1176" s="106">
        <v>18.95</v>
      </c>
      <c r="G1176" s="22" t="s">
        <v>14142</v>
      </c>
      <c r="H1176" s="106">
        <f t="shared" si="186"/>
        <v>28.55</v>
      </c>
      <c r="I1176" s="106">
        <f t="shared" si="187"/>
        <v>26.25</v>
      </c>
      <c r="J1176" s="107">
        <f t="shared" si="188"/>
        <v>25.75</v>
      </c>
      <c r="L1176" s="186">
        <f t="shared" si="181"/>
        <v>28.95</v>
      </c>
      <c r="M1176" s="186">
        <f t="shared" si="182"/>
        <v>26.5</v>
      </c>
      <c r="N1176" s="186">
        <f t="shared" si="183"/>
        <v>25.95</v>
      </c>
      <c r="O1176"/>
      <c r="P1176"/>
      <c r="Q1176" s="133">
        <f t="shared" si="184"/>
        <v>0.39999999999999858</v>
      </c>
      <c r="R1176" s="222">
        <f t="shared" si="185"/>
        <v>1.4010507880910633E-2</v>
      </c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</row>
    <row r="1177" spans="1:32" s="20" customFormat="1" x14ac:dyDescent="0.35">
      <c r="A1177" s="127" t="s">
        <v>8748</v>
      </c>
      <c r="B1177" s="21" t="s">
        <v>8749</v>
      </c>
      <c r="C1177" s="21">
        <v>4</v>
      </c>
      <c r="D1177" s="20">
        <v>0.7</v>
      </c>
      <c r="E1177" s="135">
        <v>40</v>
      </c>
      <c r="F1177" s="106">
        <v>13.05</v>
      </c>
      <c r="G1177" s="22" t="s">
        <v>14144</v>
      </c>
      <c r="H1177" s="106">
        <f t="shared" si="186"/>
        <v>21.35</v>
      </c>
      <c r="I1177" s="106">
        <f t="shared" si="187"/>
        <v>19.600000000000001</v>
      </c>
      <c r="J1177" s="107">
        <f t="shared" si="188"/>
        <v>19.25</v>
      </c>
      <c r="L1177" s="186">
        <f t="shared" si="181"/>
        <v>21.5</v>
      </c>
      <c r="M1177" s="186">
        <f t="shared" si="182"/>
        <v>19.95</v>
      </c>
      <c r="N1177" s="186">
        <f t="shared" si="183"/>
        <v>19.5</v>
      </c>
      <c r="O1177"/>
      <c r="P1177"/>
      <c r="Q1177" s="133">
        <f t="shared" si="184"/>
        <v>0.14999999999999858</v>
      </c>
      <c r="R1177" s="222">
        <f t="shared" si="185"/>
        <v>7.0257611241217131E-3</v>
      </c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</row>
    <row r="1178" spans="1:32" s="20" customFormat="1" x14ac:dyDescent="0.35">
      <c r="A1178" s="127" t="s">
        <v>14602</v>
      </c>
      <c r="B1178" s="21" t="s">
        <v>14603</v>
      </c>
      <c r="C1178" s="21">
        <v>6</v>
      </c>
      <c r="D1178" s="20">
        <v>1</v>
      </c>
      <c r="E1178" s="135">
        <v>25</v>
      </c>
      <c r="F1178" s="106">
        <v>7.15</v>
      </c>
      <c r="G1178" s="22" t="s">
        <v>14148</v>
      </c>
      <c r="H1178" s="106">
        <f t="shared" si="186"/>
        <v>13.8</v>
      </c>
      <c r="I1178" s="106">
        <f t="shared" si="187"/>
        <v>12.65</v>
      </c>
      <c r="J1178" s="107">
        <f t="shared" si="188"/>
        <v>12.450000000000001</v>
      </c>
      <c r="L1178" s="186">
        <f t="shared" si="181"/>
        <v>13.95</v>
      </c>
      <c r="M1178" s="186">
        <f t="shared" si="182"/>
        <v>12.95</v>
      </c>
      <c r="N1178" s="186">
        <f t="shared" si="183"/>
        <v>12.5</v>
      </c>
      <c r="O1178"/>
      <c r="P1178"/>
      <c r="Q1178" s="133">
        <f t="shared" si="184"/>
        <v>0.14999999999999858</v>
      </c>
      <c r="R1178" s="222">
        <f t="shared" si="185"/>
        <v>1.08695652173912E-2</v>
      </c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</row>
    <row r="1179" spans="1:32" s="20" customFormat="1" x14ac:dyDescent="0.35">
      <c r="A1179" s="127" t="s">
        <v>8850</v>
      </c>
      <c r="B1179" s="21" t="s">
        <v>8851</v>
      </c>
      <c r="C1179" s="21">
        <v>6</v>
      </c>
      <c r="D1179" s="20">
        <v>0.7</v>
      </c>
      <c r="E1179" s="135">
        <v>40</v>
      </c>
      <c r="F1179" s="106">
        <v>18.5</v>
      </c>
      <c r="G1179" s="22" t="s">
        <v>14150</v>
      </c>
      <c r="H1179" s="106">
        <f t="shared" si="186"/>
        <v>28</v>
      </c>
      <c r="I1179" s="106">
        <f t="shared" si="187"/>
        <v>25.75</v>
      </c>
      <c r="J1179" s="107">
        <f t="shared" si="188"/>
        <v>25.25</v>
      </c>
      <c r="L1179" s="186">
        <f t="shared" si="181"/>
        <v>28.5</v>
      </c>
      <c r="M1179" s="186">
        <f t="shared" si="182"/>
        <v>25.95</v>
      </c>
      <c r="N1179" s="186">
        <f t="shared" si="183"/>
        <v>25.5</v>
      </c>
      <c r="O1179"/>
      <c r="P1179"/>
      <c r="Q1179" s="133">
        <f t="shared" si="184"/>
        <v>0.5</v>
      </c>
      <c r="R1179" s="222">
        <f t="shared" si="185"/>
        <v>1.7857142857142856E-2</v>
      </c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</row>
    <row r="1180" spans="1:32" s="20" customFormat="1" x14ac:dyDescent="0.35">
      <c r="A1180" s="127" t="s">
        <v>8854</v>
      </c>
      <c r="B1180" s="21" t="s">
        <v>8855</v>
      </c>
      <c r="C1180" s="21">
        <v>6</v>
      </c>
      <c r="D1180" s="20">
        <v>0.7</v>
      </c>
      <c r="E1180" s="135">
        <v>43</v>
      </c>
      <c r="F1180" s="106">
        <v>32.25</v>
      </c>
      <c r="G1180" s="22" t="s">
        <v>14150</v>
      </c>
      <c r="H1180" s="106">
        <f t="shared" si="186"/>
        <v>45.050000000000004</v>
      </c>
      <c r="I1180" s="106">
        <f t="shared" si="187"/>
        <v>41.35</v>
      </c>
      <c r="J1180" s="107">
        <f t="shared" si="188"/>
        <v>40.650000000000006</v>
      </c>
      <c r="L1180" s="186">
        <f t="shared" si="181"/>
        <v>45.5</v>
      </c>
      <c r="M1180" s="186">
        <f t="shared" si="182"/>
        <v>41.5</v>
      </c>
      <c r="N1180" s="186">
        <f t="shared" si="183"/>
        <v>40.950000000000003</v>
      </c>
      <c r="O1180"/>
      <c r="P1180"/>
      <c r="Q1180" s="133">
        <f t="shared" si="184"/>
        <v>0.44999999999999574</v>
      </c>
      <c r="R1180" s="222">
        <f t="shared" si="185"/>
        <v>9.9889012208656085E-3</v>
      </c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</row>
    <row r="1181" spans="1:32" s="20" customFormat="1" x14ac:dyDescent="0.35">
      <c r="A1181" s="127" t="s">
        <v>8862</v>
      </c>
      <c r="B1181" s="21" t="s">
        <v>8863</v>
      </c>
      <c r="C1181" s="21">
        <v>3</v>
      </c>
      <c r="D1181" s="20">
        <v>0.7</v>
      </c>
      <c r="E1181" s="135">
        <v>43</v>
      </c>
      <c r="F1181" s="106">
        <v>330</v>
      </c>
      <c r="G1181" s="22" t="s">
        <v>14157</v>
      </c>
      <c r="H1181" s="106">
        <f t="shared" si="186"/>
        <v>408.3</v>
      </c>
      <c r="I1181" s="106">
        <f t="shared" si="187"/>
        <v>374.85</v>
      </c>
      <c r="J1181" s="107">
        <f t="shared" si="188"/>
        <v>368.15000000000003</v>
      </c>
      <c r="L1181" s="186">
        <f t="shared" si="181"/>
        <v>408.5</v>
      </c>
      <c r="M1181" s="186">
        <f t="shared" si="182"/>
        <v>374.95</v>
      </c>
      <c r="N1181" s="186">
        <f t="shared" si="183"/>
        <v>368.5</v>
      </c>
      <c r="O1181"/>
      <c r="P1181"/>
      <c r="Q1181" s="133">
        <f t="shared" si="184"/>
        <v>0.19999999999998863</v>
      </c>
      <c r="R1181" s="222">
        <f t="shared" si="185"/>
        <v>4.8983590497180657E-4</v>
      </c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</row>
    <row r="1182" spans="1:32" s="20" customFormat="1" x14ac:dyDescent="0.35">
      <c r="A1182" s="127" t="s">
        <v>8870</v>
      </c>
      <c r="B1182" s="21" t="s">
        <v>8867</v>
      </c>
      <c r="C1182" s="21">
        <v>3</v>
      </c>
      <c r="D1182" s="20">
        <v>0.7</v>
      </c>
      <c r="E1182" s="135">
        <v>40</v>
      </c>
      <c r="F1182" s="106">
        <v>105</v>
      </c>
      <c r="G1182" s="22" t="s">
        <v>14157</v>
      </c>
      <c r="H1182" s="106">
        <f t="shared" si="186"/>
        <v>133.55000000000001</v>
      </c>
      <c r="I1182" s="106">
        <f t="shared" si="187"/>
        <v>122.60000000000001</v>
      </c>
      <c r="J1182" s="107">
        <f t="shared" si="188"/>
        <v>120.4</v>
      </c>
      <c r="L1182" s="186">
        <f t="shared" si="181"/>
        <v>133.94999999999999</v>
      </c>
      <c r="M1182" s="186">
        <f t="shared" si="182"/>
        <v>122.95</v>
      </c>
      <c r="N1182" s="186">
        <f t="shared" si="183"/>
        <v>120.5</v>
      </c>
      <c r="O1182"/>
      <c r="P1182"/>
      <c r="Q1182" s="133">
        <f t="shared" si="184"/>
        <v>0.39999999999997726</v>
      </c>
      <c r="R1182" s="222">
        <f t="shared" si="185"/>
        <v>2.9951329090226672E-3</v>
      </c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</row>
    <row r="1183" spans="1:32" s="20" customFormat="1" x14ac:dyDescent="0.35">
      <c r="A1183" s="127" t="s">
        <v>8888</v>
      </c>
      <c r="B1183" s="21" t="s">
        <v>8889</v>
      </c>
      <c r="C1183" s="21">
        <v>6</v>
      </c>
      <c r="D1183" s="20">
        <v>0.7</v>
      </c>
      <c r="E1183" s="135">
        <v>40</v>
      </c>
      <c r="F1183" s="106">
        <v>12.5</v>
      </c>
      <c r="G1183" s="22" t="s">
        <v>14146</v>
      </c>
      <c r="H1183" s="106">
        <f t="shared" si="186"/>
        <v>20.700000000000003</v>
      </c>
      <c r="I1183" s="106">
        <f t="shared" si="187"/>
        <v>19</v>
      </c>
      <c r="J1183" s="107">
        <f t="shared" si="188"/>
        <v>18.650000000000002</v>
      </c>
      <c r="L1183" s="186">
        <f t="shared" ref="L1183:L1239" si="189">IF(AND(H1183-INT(H1183)&gt;=0,H1183-INT(H1183)&lt;0.5),INT(H1183)+0.5,IF(AND(H1183-INT(H1183)&gt;=0.5,H1183-INT(H1183)&lt;1),INT(H1183)+0.95,H1183))</f>
        <v>20.95</v>
      </c>
      <c r="M1183" s="186">
        <f t="shared" ref="M1183:M1239" si="190">IF(AND(I1183-INT(I1183)&gt;=0,I1183-INT(I1183)&lt;0.5),INT(I1183)+0.5,IF(AND(I1183-INT(I1183)&gt;=0.5,I1183-INT(I1183)&lt;1),INT(I1183)+0.95,I1183))</f>
        <v>19.5</v>
      </c>
      <c r="N1183" s="186">
        <f t="shared" ref="N1183:N1239" si="191">IF(AND(J1183-INT(J1183)&gt;=0,J1183-INT(J1183)&lt;0.5),INT(J1183)+0.5,IF(AND(J1183-INT(J1183)&gt;=0.5,J1183-INT(J1183)&lt;1),INT(J1183)+0.95,J1183))</f>
        <v>18.95</v>
      </c>
      <c r="O1183"/>
      <c r="P1183"/>
      <c r="Q1183" s="133">
        <f t="shared" ref="Q1183:Q1239" si="192">L1183-H1183</f>
        <v>0.24999999999999645</v>
      </c>
      <c r="R1183" s="222">
        <f t="shared" ref="R1183:R1239" si="193">Q1183/H1183</f>
        <v>1.2077294685990165E-2</v>
      </c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</row>
    <row r="1184" spans="1:32" s="20" customFormat="1" x14ac:dyDescent="0.35">
      <c r="A1184" s="127" t="s">
        <v>8892</v>
      </c>
      <c r="B1184" s="21" t="s">
        <v>8893</v>
      </c>
      <c r="C1184" s="21">
        <v>6</v>
      </c>
      <c r="D1184" s="20">
        <v>0.7</v>
      </c>
      <c r="E1184" s="135">
        <v>40</v>
      </c>
      <c r="F1184" s="106">
        <v>14.5</v>
      </c>
      <c r="G1184" s="22" t="s">
        <v>14164</v>
      </c>
      <c r="H1184" s="106">
        <f t="shared" si="186"/>
        <v>23.150000000000002</v>
      </c>
      <c r="I1184" s="106">
        <f t="shared" si="187"/>
        <v>21.25</v>
      </c>
      <c r="J1184" s="107">
        <f t="shared" si="188"/>
        <v>20.85</v>
      </c>
      <c r="L1184" s="186">
        <f t="shared" si="189"/>
        <v>23.5</v>
      </c>
      <c r="M1184" s="186">
        <f t="shared" si="190"/>
        <v>21.5</v>
      </c>
      <c r="N1184" s="186">
        <f t="shared" si="191"/>
        <v>20.95</v>
      </c>
      <c r="O1184"/>
      <c r="P1184"/>
      <c r="Q1184" s="133">
        <f t="shared" si="192"/>
        <v>0.34999999999999787</v>
      </c>
      <c r="R1184" s="222">
        <f t="shared" si="193"/>
        <v>1.5118790496760166E-2</v>
      </c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</row>
    <row r="1185" spans="1:32" s="20" customFormat="1" x14ac:dyDescent="0.35">
      <c r="A1185" s="127" t="s">
        <v>14742</v>
      </c>
      <c r="B1185" s="21" t="s">
        <v>14743</v>
      </c>
      <c r="C1185" s="21">
        <v>6</v>
      </c>
      <c r="D1185" s="20">
        <v>0.7</v>
      </c>
      <c r="E1185" s="135">
        <v>45.2</v>
      </c>
      <c r="F1185" s="106">
        <v>16.8</v>
      </c>
      <c r="G1185" s="22" t="s">
        <v>14146</v>
      </c>
      <c r="H1185" s="106">
        <f t="shared" si="186"/>
        <v>26.400000000000002</v>
      </c>
      <c r="I1185" s="106">
        <f t="shared" si="187"/>
        <v>24.25</v>
      </c>
      <c r="J1185" s="107">
        <f t="shared" si="188"/>
        <v>23.8</v>
      </c>
      <c r="L1185" s="186">
        <f t="shared" si="189"/>
        <v>26.5</v>
      </c>
      <c r="M1185" s="186">
        <f t="shared" si="190"/>
        <v>24.5</v>
      </c>
      <c r="N1185" s="186">
        <f t="shared" si="191"/>
        <v>23.95</v>
      </c>
      <c r="O1185"/>
      <c r="P1185"/>
      <c r="Q1185" s="133">
        <f t="shared" si="192"/>
        <v>9.9999999999997868E-2</v>
      </c>
      <c r="R1185" s="222">
        <f t="shared" si="193"/>
        <v>3.7878787878787069E-3</v>
      </c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</row>
    <row r="1186" spans="1:32" s="20" customFormat="1" x14ac:dyDescent="0.35">
      <c r="A1186" s="127" t="s">
        <v>14376</v>
      </c>
      <c r="B1186" s="21" t="s">
        <v>14377</v>
      </c>
      <c r="C1186" s="21">
        <v>6</v>
      </c>
      <c r="D1186" s="20">
        <v>0.7</v>
      </c>
      <c r="E1186" s="135">
        <v>40</v>
      </c>
      <c r="F1186" s="106">
        <v>9.9</v>
      </c>
      <c r="G1186" s="22" t="s">
        <v>14164</v>
      </c>
      <c r="H1186" s="106">
        <f t="shared" si="186"/>
        <v>17.55</v>
      </c>
      <c r="I1186" s="106">
        <f t="shared" si="187"/>
        <v>16.100000000000001</v>
      </c>
      <c r="J1186" s="107">
        <f t="shared" si="188"/>
        <v>15.8</v>
      </c>
      <c r="L1186" s="186">
        <f t="shared" si="189"/>
        <v>17.95</v>
      </c>
      <c r="M1186" s="186">
        <f t="shared" si="190"/>
        <v>16.5</v>
      </c>
      <c r="N1186" s="186">
        <f t="shared" si="191"/>
        <v>15.95</v>
      </c>
      <c r="O1186"/>
      <c r="P1186"/>
      <c r="Q1186" s="133">
        <f t="shared" si="192"/>
        <v>0.39999999999999858</v>
      </c>
      <c r="R1186" s="222">
        <f t="shared" si="193"/>
        <v>2.279202279202271E-2</v>
      </c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</row>
    <row r="1187" spans="1:32" s="20" customFormat="1" x14ac:dyDescent="0.35">
      <c r="A1187" s="127" t="s">
        <v>8982</v>
      </c>
      <c r="B1187" s="21" t="s">
        <v>8983</v>
      </c>
      <c r="C1187" s="21">
        <v>6</v>
      </c>
      <c r="D1187" s="20">
        <v>0.5</v>
      </c>
      <c r="E1187" s="135">
        <v>40</v>
      </c>
      <c r="F1187" s="106">
        <v>22.75</v>
      </c>
      <c r="G1187" s="22" t="s">
        <v>14146</v>
      </c>
      <c r="H1187" s="106">
        <f t="shared" si="186"/>
        <v>32.200000000000003</v>
      </c>
      <c r="I1187" s="106">
        <f t="shared" si="187"/>
        <v>29.55</v>
      </c>
      <c r="J1187" s="107">
        <f t="shared" si="188"/>
        <v>29.05</v>
      </c>
      <c r="L1187" s="186">
        <f t="shared" si="189"/>
        <v>32.5</v>
      </c>
      <c r="M1187" s="186">
        <f t="shared" si="190"/>
        <v>29.95</v>
      </c>
      <c r="N1187" s="186">
        <f t="shared" si="191"/>
        <v>29.5</v>
      </c>
      <c r="O1187"/>
      <c r="P1187"/>
      <c r="Q1187" s="133">
        <f t="shared" si="192"/>
        <v>0.29999999999999716</v>
      </c>
      <c r="R1187" s="222">
        <f t="shared" si="193"/>
        <v>9.3167701863353155E-3</v>
      </c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</row>
    <row r="1188" spans="1:32" s="20" customFormat="1" x14ac:dyDescent="0.35">
      <c r="A1188" s="127" t="s">
        <v>8994</v>
      </c>
      <c r="B1188" s="21" t="s">
        <v>8995</v>
      </c>
      <c r="C1188" s="21">
        <v>6</v>
      </c>
      <c r="D1188" s="20">
        <v>0.7</v>
      </c>
      <c r="E1188" s="135">
        <v>40</v>
      </c>
      <c r="F1188" s="106">
        <v>11.5</v>
      </c>
      <c r="G1188" s="22" t="s">
        <v>14144</v>
      </c>
      <c r="H1188" s="106">
        <f t="shared" si="186"/>
        <v>19.5</v>
      </c>
      <c r="I1188" s="106">
        <f t="shared" si="187"/>
        <v>17.900000000000002</v>
      </c>
      <c r="J1188" s="107">
        <f t="shared" si="188"/>
        <v>17.55</v>
      </c>
      <c r="L1188" s="186">
        <f t="shared" si="189"/>
        <v>19.95</v>
      </c>
      <c r="M1188" s="186">
        <f t="shared" si="190"/>
        <v>17.95</v>
      </c>
      <c r="N1188" s="186">
        <f t="shared" si="191"/>
        <v>17.95</v>
      </c>
      <c r="O1188"/>
      <c r="P1188"/>
      <c r="Q1188" s="133">
        <f t="shared" si="192"/>
        <v>0.44999999999999929</v>
      </c>
      <c r="R1188" s="222">
        <f t="shared" si="193"/>
        <v>2.307692307692304E-2</v>
      </c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</row>
    <row r="1189" spans="1:32" x14ac:dyDescent="0.35">
      <c r="A1189" s="127" t="s">
        <v>9006</v>
      </c>
      <c r="B1189" s="21" t="s">
        <v>9007</v>
      </c>
      <c r="C1189" s="21">
        <v>6</v>
      </c>
      <c r="D1189" s="20">
        <v>0.7</v>
      </c>
      <c r="E1189" s="135">
        <v>47</v>
      </c>
      <c r="F1189" s="106">
        <v>26.95</v>
      </c>
      <c r="G1189" s="22" t="s">
        <v>14146</v>
      </c>
      <c r="H1189" s="106">
        <f t="shared" si="186"/>
        <v>38.950000000000003</v>
      </c>
      <c r="I1189" s="106">
        <f t="shared" si="187"/>
        <v>35.75</v>
      </c>
      <c r="J1189" s="107">
        <f t="shared" si="188"/>
        <v>35.1</v>
      </c>
      <c r="L1189" s="186">
        <f t="shared" si="189"/>
        <v>38.950000000000003</v>
      </c>
      <c r="M1189" s="186">
        <f t="shared" si="190"/>
        <v>35.950000000000003</v>
      </c>
      <c r="N1189" s="186">
        <f t="shared" si="191"/>
        <v>35.5</v>
      </c>
      <c r="Q1189" s="133">
        <f t="shared" si="192"/>
        <v>0</v>
      </c>
      <c r="R1189" s="222">
        <f t="shared" si="193"/>
        <v>0</v>
      </c>
    </row>
    <row r="1190" spans="1:32" x14ac:dyDescent="0.35">
      <c r="A1190" s="127" t="s">
        <v>9010</v>
      </c>
      <c r="B1190" s="21" t="s">
        <v>9011</v>
      </c>
      <c r="C1190" s="21">
        <v>6</v>
      </c>
      <c r="D1190" s="20">
        <v>0.7</v>
      </c>
      <c r="E1190" s="135">
        <v>40</v>
      </c>
      <c r="F1190" s="106">
        <v>9.5500000000000007</v>
      </c>
      <c r="G1190" s="22" t="s">
        <v>14144</v>
      </c>
      <c r="H1190" s="106">
        <f t="shared" si="186"/>
        <v>17.100000000000001</v>
      </c>
      <c r="I1190" s="106">
        <f t="shared" si="187"/>
        <v>15.700000000000001</v>
      </c>
      <c r="J1190" s="107">
        <f t="shared" si="188"/>
        <v>15.4</v>
      </c>
      <c r="L1190" s="186">
        <f t="shared" si="189"/>
        <v>17.5</v>
      </c>
      <c r="M1190" s="186">
        <f t="shared" si="190"/>
        <v>15.95</v>
      </c>
      <c r="N1190" s="186">
        <f t="shared" si="191"/>
        <v>15.5</v>
      </c>
      <c r="Q1190" s="133">
        <f t="shared" si="192"/>
        <v>0.39999999999999858</v>
      </c>
      <c r="R1190" s="222">
        <f t="shared" si="193"/>
        <v>2.3391812865496991E-2</v>
      </c>
    </row>
    <row r="1191" spans="1:32" x14ac:dyDescent="0.35">
      <c r="A1191" s="127" t="s">
        <v>14274</v>
      </c>
      <c r="B1191" s="21" t="s">
        <v>14275</v>
      </c>
      <c r="C1191" s="21">
        <v>6</v>
      </c>
      <c r="D1191" s="20">
        <v>0.7</v>
      </c>
      <c r="E1191" s="135">
        <v>40</v>
      </c>
      <c r="F1191" s="106">
        <v>11.95</v>
      </c>
      <c r="G1191" s="22" t="s">
        <v>14144</v>
      </c>
      <c r="H1191" s="106">
        <f t="shared" si="186"/>
        <v>20.05</v>
      </c>
      <c r="I1191" s="106">
        <f t="shared" si="187"/>
        <v>18.400000000000002</v>
      </c>
      <c r="J1191" s="107">
        <f t="shared" si="188"/>
        <v>18.05</v>
      </c>
      <c r="L1191" s="186">
        <f t="shared" si="189"/>
        <v>20.5</v>
      </c>
      <c r="M1191" s="186">
        <f t="shared" si="190"/>
        <v>18.5</v>
      </c>
      <c r="N1191" s="186">
        <f t="shared" si="191"/>
        <v>18.5</v>
      </c>
      <c r="Q1191" s="133">
        <f t="shared" si="192"/>
        <v>0.44999999999999929</v>
      </c>
      <c r="R1191" s="222">
        <f t="shared" si="193"/>
        <v>2.2443890274314177E-2</v>
      </c>
    </row>
    <row r="1192" spans="1:32" x14ac:dyDescent="0.35">
      <c r="A1192" s="127" t="s">
        <v>9014</v>
      </c>
      <c r="B1192" s="21" t="s">
        <v>9015</v>
      </c>
      <c r="C1192" s="21">
        <v>6</v>
      </c>
      <c r="D1192" s="20">
        <v>0.7</v>
      </c>
      <c r="E1192" s="135">
        <v>40</v>
      </c>
      <c r="F1192" s="106">
        <v>12.2</v>
      </c>
      <c r="G1192" s="22" t="s">
        <v>14144</v>
      </c>
      <c r="H1192" s="106">
        <f t="shared" si="186"/>
        <v>20.350000000000001</v>
      </c>
      <c r="I1192" s="106">
        <f t="shared" si="187"/>
        <v>18.650000000000002</v>
      </c>
      <c r="J1192" s="107">
        <f t="shared" si="188"/>
        <v>18.350000000000001</v>
      </c>
      <c r="L1192" s="186">
        <f t="shared" si="189"/>
        <v>20.5</v>
      </c>
      <c r="M1192" s="186">
        <f t="shared" si="190"/>
        <v>18.95</v>
      </c>
      <c r="N1192" s="186">
        <f t="shared" si="191"/>
        <v>18.5</v>
      </c>
      <c r="Q1192" s="133">
        <f t="shared" si="192"/>
        <v>0.14999999999999858</v>
      </c>
      <c r="R1192" s="222">
        <f t="shared" si="193"/>
        <v>7.371007371007301E-3</v>
      </c>
    </row>
    <row r="1193" spans="1:32" x14ac:dyDescent="0.35">
      <c r="A1193" s="127" t="s">
        <v>14276</v>
      </c>
      <c r="B1193" s="21" t="s">
        <v>14277</v>
      </c>
      <c r="C1193" s="21">
        <v>6</v>
      </c>
      <c r="D1193" s="20">
        <v>0.7</v>
      </c>
      <c r="E1193" s="135">
        <v>40</v>
      </c>
      <c r="F1193" s="106">
        <v>13.35</v>
      </c>
      <c r="G1193" s="22" t="s">
        <v>14144</v>
      </c>
      <c r="H1193" s="106">
        <f t="shared" si="186"/>
        <v>21.75</v>
      </c>
      <c r="I1193" s="106">
        <f t="shared" si="187"/>
        <v>19.950000000000003</v>
      </c>
      <c r="J1193" s="107">
        <f t="shared" si="188"/>
        <v>19.600000000000001</v>
      </c>
      <c r="L1193" s="186">
        <f t="shared" si="189"/>
        <v>21.95</v>
      </c>
      <c r="M1193" s="186">
        <f t="shared" si="190"/>
        <v>19.95</v>
      </c>
      <c r="N1193" s="186">
        <f t="shared" si="191"/>
        <v>19.95</v>
      </c>
      <c r="Q1193" s="133">
        <f t="shared" si="192"/>
        <v>0.19999999999999929</v>
      </c>
      <c r="R1193" s="222">
        <f t="shared" si="193"/>
        <v>9.1954022988505416E-3</v>
      </c>
    </row>
    <row r="1194" spans="1:32" x14ac:dyDescent="0.35">
      <c r="A1194" s="127" t="s">
        <v>9018</v>
      </c>
      <c r="B1194" s="21" t="s">
        <v>9019</v>
      </c>
      <c r="C1194" s="21">
        <v>3</v>
      </c>
      <c r="D1194" s="20">
        <v>0.7</v>
      </c>
      <c r="E1194" s="135">
        <v>40</v>
      </c>
      <c r="F1194" s="106">
        <v>28.75</v>
      </c>
      <c r="G1194" s="22" t="s">
        <v>14144</v>
      </c>
      <c r="H1194" s="106">
        <f t="shared" si="186"/>
        <v>40.550000000000004</v>
      </c>
      <c r="I1194" s="106">
        <f t="shared" si="187"/>
        <v>37.200000000000003</v>
      </c>
      <c r="J1194" s="107">
        <f t="shared" si="188"/>
        <v>36.550000000000004</v>
      </c>
      <c r="L1194" s="186">
        <f t="shared" si="189"/>
        <v>40.950000000000003</v>
      </c>
      <c r="M1194" s="186">
        <f t="shared" si="190"/>
        <v>37.5</v>
      </c>
      <c r="N1194" s="186">
        <f t="shared" si="191"/>
        <v>36.950000000000003</v>
      </c>
      <c r="Q1194" s="133">
        <f t="shared" si="192"/>
        <v>0.39999999999999858</v>
      </c>
      <c r="R1194" s="222">
        <f t="shared" si="193"/>
        <v>9.8643649815042794E-3</v>
      </c>
    </row>
    <row r="1195" spans="1:32" x14ac:dyDescent="0.35">
      <c r="A1195" s="127" t="s">
        <v>9022</v>
      </c>
      <c r="B1195" s="21" t="s">
        <v>9023</v>
      </c>
      <c r="C1195" s="21">
        <v>6</v>
      </c>
      <c r="D1195" s="20">
        <v>0.7</v>
      </c>
      <c r="E1195" s="135">
        <v>40</v>
      </c>
      <c r="F1195" s="106">
        <v>7.05</v>
      </c>
      <c r="G1195" s="22" t="s">
        <v>14144</v>
      </c>
      <c r="H1195" s="106">
        <f t="shared" si="186"/>
        <v>14.05</v>
      </c>
      <c r="I1195" s="106">
        <f t="shared" si="187"/>
        <v>12.9</v>
      </c>
      <c r="J1195" s="107">
        <f t="shared" si="188"/>
        <v>12.65</v>
      </c>
      <c r="L1195" s="186">
        <f t="shared" si="189"/>
        <v>14.5</v>
      </c>
      <c r="M1195" s="186">
        <f t="shared" si="190"/>
        <v>12.95</v>
      </c>
      <c r="N1195" s="186">
        <f t="shared" si="191"/>
        <v>12.95</v>
      </c>
      <c r="Q1195" s="133">
        <f t="shared" si="192"/>
        <v>0.44999999999999929</v>
      </c>
      <c r="R1195" s="222">
        <f t="shared" si="193"/>
        <v>3.2028469750889625E-2</v>
      </c>
    </row>
    <row r="1196" spans="1:32" x14ac:dyDescent="0.35">
      <c r="A1196" s="127" t="s">
        <v>9026</v>
      </c>
      <c r="B1196" s="21" t="s">
        <v>9027</v>
      </c>
      <c r="C1196" s="21">
        <v>6</v>
      </c>
      <c r="D1196" s="20">
        <v>0.7</v>
      </c>
      <c r="E1196" s="135">
        <v>40</v>
      </c>
      <c r="F1196" s="106">
        <v>14.5</v>
      </c>
      <c r="G1196" s="22" t="s">
        <v>14144</v>
      </c>
      <c r="H1196" s="106">
        <f t="shared" si="186"/>
        <v>23.150000000000002</v>
      </c>
      <c r="I1196" s="106">
        <f t="shared" si="187"/>
        <v>21.25</v>
      </c>
      <c r="J1196" s="107">
        <f t="shared" si="188"/>
        <v>20.85</v>
      </c>
      <c r="L1196" s="186">
        <f t="shared" si="189"/>
        <v>23.5</v>
      </c>
      <c r="M1196" s="186">
        <f t="shared" si="190"/>
        <v>21.5</v>
      </c>
      <c r="N1196" s="186">
        <f t="shared" si="191"/>
        <v>20.95</v>
      </c>
      <c r="Q1196" s="133">
        <f t="shared" si="192"/>
        <v>0.34999999999999787</v>
      </c>
      <c r="R1196" s="222">
        <f t="shared" si="193"/>
        <v>1.5118790496760166E-2</v>
      </c>
    </row>
    <row r="1197" spans="1:32" x14ac:dyDescent="0.35">
      <c r="A1197" s="127" t="s">
        <v>9030</v>
      </c>
      <c r="B1197" s="21" t="s">
        <v>9031</v>
      </c>
      <c r="C1197" s="21">
        <v>6</v>
      </c>
      <c r="D1197" s="20">
        <v>0.7</v>
      </c>
      <c r="E1197" s="135">
        <v>40</v>
      </c>
      <c r="F1197" s="106">
        <v>9.9499999999999993</v>
      </c>
      <c r="G1197" s="22" t="s">
        <v>14146</v>
      </c>
      <c r="H1197" s="106">
        <f t="shared" si="186"/>
        <v>17.600000000000001</v>
      </c>
      <c r="I1197" s="106">
        <f t="shared" si="187"/>
        <v>16.150000000000002</v>
      </c>
      <c r="J1197" s="107">
        <f t="shared" si="188"/>
        <v>15.850000000000001</v>
      </c>
      <c r="L1197" s="186">
        <f t="shared" si="189"/>
        <v>17.95</v>
      </c>
      <c r="M1197" s="186">
        <f t="shared" si="190"/>
        <v>16.5</v>
      </c>
      <c r="N1197" s="186">
        <f t="shared" si="191"/>
        <v>15.95</v>
      </c>
      <c r="Q1197" s="133">
        <f t="shared" si="192"/>
        <v>0.34999999999999787</v>
      </c>
      <c r="R1197" s="222">
        <f t="shared" si="193"/>
        <v>1.9886363636363515E-2</v>
      </c>
    </row>
    <row r="1198" spans="1:32" x14ac:dyDescent="0.35">
      <c r="A1198" s="127" t="s">
        <v>9034</v>
      </c>
      <c r="B1198" s="21" t="s">
        <v>9035</v>
      </c>
      <c r="C1198" s="21">
        <v>6</v>
      </c>
      <c r="D1198" s="20">
        <v>0.7</v>
      </c>
      <c r="E1198" s="135">
        <v>40</v>
      </c>
      <c r="F1198" s="106">
        <v>14.75</v>
      </c>
      <c r="G1198" s="22" t="s">
        <v>14146</v>
      </c>
      <c r="H1198" s="106">
        <f t="shared" si="186"/>
        <v>23.450000000000003</v>
      </c>
      <c r="I1198" s="106">
        <f t="shared" si="187"/>
        <v>21.55</v>
      </c>
      <c r="J1198" s="107">
        <f t="shared" si="188"/>
        <v>21.150000000000002</v>
      </c>
      <c r="L1198" s="186">
        <f t="shared" si="189"/>
        <v>23.5</v>
      </c>
      <c r="M1198" s="186">
        <f t="shared" si="190"/>
        <v>21.95</v>
      </c>
      <c r="N1198" s="186">
        <f t="shared" si="191"/>
        <v>21.5</v>
      </c>
      <c r="Q1198" s="133">
        <f t="shared" si="192"/>
        <v>4.9999999999997158E-2</v>
      </c>
      <c r="R1198" s="222">
        <f t="shared" si="193"/>
        <v>2.1321961620467868E-3</v>
      </c>
    </row>
    <row r="1199" spans="1:32" x14ac:dyDescent="0.35">
      <c r="A1199" s="127" t="s">
        <v>9038</v>
      </c>
      <c r="B1199" s="21" t="s">
        <v>9039</v>
      </c>
      <c r="C1199" s="21">
        <v>6</v>
      </c>
      <c r="D1199" s="20">
        <v>0.7</v>
      </c>
      <c r="E1199" s="135">
        <v>40</v>
      </c>
      <c r="F1199" s="106">
        <v>13.5</v>
      </c>
      <c r="G1199" s="22" t="s">
        <v>14157</v>
      </c>
      <c r="H1199" s="106">
        <f t="shared" si="186"/>
        <v>21.900000000000002</v>
      </c>
      <c r="I1199" s="106">
        <f t="shared" si="187"/>
        <v>20.150000000000002</v>
      </c>
      <c r="J1199" s="107">
        <f t="shared" si="188"/>
        <v>19.75</v>
      </c>
      <c r="L1199" s="186">
        <f t="shared" si="189"/>
        <v>21.95</v>
      </c>
      <c r="M1199" s="186">
        <f t="shared" si="190"/>
        <v>20.5</v>
      </c>
      <c r="N1199" s="186">
        <f t="shared" si="191"/>
        <v>19.95</v>
      </c>
      <c r="Q1199" s="133">
        <f t="shared" si="192"/>
        <v>4.9999999999997158E-2</v>
      </c>
      <c r="R1199" s="222">
        <f t="shared" si="193"/>
        <v>2.2831050228309204E-3</v>
      </c>
    </row>
    <row r="1200" spans="1:32" x14ac:dyDescent="0.35">
      <c r="A1200" s="127" t="s">
        <v>14378</v>
      </c>
      <c r="B1200" s="21" t="s">
        <v>14379</v>
      </c>
      <c r="C1200" s="21">
        <v>6</v>
      </c>
      <c r="D1200" s="20">
        <v>0.7</v>
      </c>
      <c r="E1200" s="135">
        <v>40</v>
      </c>
      <c r="F1200" s="106">
        <v>12.5</v>
      </c>
      <c r="G1200" s="22" t="s">
        <v>14157</v>
      </c>
      <c r="H1200" s="106">
        <f t="shared" si="186"/>
        <v>20.700000000000003</v>
      </c>
      <c r="I1200" s="106">
        <f t="shared" si="187"/>
        <v>19</v>
      </c>
      <c r="J1200" s="107">
        <f t="shared" si="188"/>
        <v>18.650000000000002</v>
      </c>
      <c r="L1200" s="186">
        <f t="shared" si="189"/>
        <v>20.95</v>
      </c>
      <c r="M1200" s="186">
        <f t="shared" si="190"/>
        <v>19.5</v>
      </c>
      <c r="N1200" s="186">
        <f t="shared" si="191"/>
        <v>18.95</v>
      </c>
      <c r="Q1200" s="133">
        <f t="shared" si="192"/>
        <v>0.24999999999999645</v>
      </c>
      <c r="R1200" s="222">
        <f t="shared" si="193"/>
        <v>1.2077294685990165E-2</v>
      </c>
    </row>
    <row r="1201" spans="1:18" x14ac:dyDescent="0.35">
      <c r="A1201" s="127" t="s">
        <v>9046</v>
      </c>
      <c r="B1201" s="21" t="s">
        <v>9047</v>
      </c>
      <c r="C1201" s="21">
        <v>6</v>
      </c>
      <c r="D1201" s="20">
        <v>0.7</v>
      </c>
      <c r="E1201" s="135">
        <v>42</v>
      </c>
      <c r="F1201" s="106">
        <v>19.5</v>
      </c>
      <c r="G1201" s="22" t="s">
        <v>14146</v>
      </c>
      <c r="H1201" s="106">
        <f t="shared" si="186"/>
        <v>29.400000000000002</v>
      </c>
      <c r="I1201" s="106">
        <f t="shared" si="187"/>
        <v>27</v>
      </c>
      <c r="J1201" s="107">
        <f t="shared" si="188"/>
        <v>26.55</v>
      </c>
      <c r="L1201" s="186">
        <f t="shared" si="189"/>
        <v>29.5</v>
      </c>
      <c r="M1201" s="186">
        <f t="shared" si="190"/>
        <v>27.5</v>
      </c>
      <c r="N1201" s="186">
        <f t="shared" si="191"/>
        <v>26.95</v>
      </c>
      <c r="Q1201" s="133">
        <f t="shared" si="192"/>
        <v>9.9999999999997868E-2</v>
      </c>
      <c r="R1201" s="222">
        <f t="shared" si="193"/>
        <v>3.4013605442176145E-3</v>
      </c>
    </row>
    <row r="1202" spans="1:18" x14ac:dyDescent="0.35">
      <c r="A1202" s="127" t="s">
        <v>9050</v>
      </c>
      <c r="B1202" s="21" t="s">
        <v>9051</v>
      </c>
      <c r="C1202" s="21">
        <v>12</v>
      </c>
      <c r="D1202" s="20">
        <v>0.05</v>
      </c>
      <c r="E1202" s="135">
        <v>42</v>
      </c>
      <c r="F1202" s="106">
        <v>3.15</v>
      </c>
      <c r="G1202" s="22" t="s">
        <v>14146</v>
      </c>
      <c r="H1202" s="106">
        <f t="shared" si="186"/>
        <v>6</v>
      </c>
      <c r="I1202" s="106">
        <f t="shared" si="187"/>
        <v>5.5500000000000007</v>
      </c>
      <c r="J1202" s="107">
        <f t="shared" si="188"/>
        <v>5.45</v>
      </c>
      <c r="L1202" s="186">
        <f t="shared" si="189"/>
        <v>6.5</v>
      </c>
      <c r="M1202" s="186">
        <f t="shared" si="190"/>
        <v>5.95</v>
      </c>
      <c r="N1202" s="186">
        <f t="shared" si="191"/>
        <v>5.5</v>
      </c>
      <c r="Q1202" s="133">
        <f t="shared" si="192"/>
        <v>0.5</v>
      </c>
      <c r="R1202" s="222">
        <f t="shared" si="193"/>
        <v>8.3333333333333329E-2</v>
      </c>
    </row>
    <row r="1203" spans="1:18" x14ac:dyDescent="0.35">
      <c r="A1203" s="127" t="s">
        <v>9054</v>
      </c>
      <c r="B1203" s="21" t="s">
        <v>9055</v>
      </c>
      <c r="C1203" s="21">
        <v>6</v>
      </c>
      <c r="D1203" s="20">
        <v>0.7</v>
      </c>
      <c r="E1203" s="135">
        <v>38</v>
      </c>
      <c r="F1203" s="106">
        <v>19.5</v>
      </c>
      <c r="G1203" s="22" t="s">
        <v>14146</v>
      </c>
      <c r="H1203" s="106">
        <f t="shared" si="186"/>
        <v>29.05</v>
      </c>
      <c r="I1203" s="106">
        <f t="shared" si="187"/>
        <v>26.700000000000003</v>
      </c>
      <c r="J1203" s="107">
        <f t="shared" si="188"/>
        <v>26.200000000000003</v>
      </c>
      <c r="L1203" s="186">
        <f t="shared" si="189"/>
        <v>29.5</v>
      </c>
      <c r="M1203" s="186">
        <f t="shared" si="190"/>
        <v>26.95</v>
      </c>
      <c r="N1203" s="186">
        <f t="shared" si="191"/>
        <v>26.5</v>
      </c>
      <c r="Q1203" s="133">
        <f t="shared" si="192"/>
        <v>0.44999999999999929</v>
      </c>
      <c r="R1203" s="222">
        <f t="shared" si="193"/>
        <v>1.5490533562822695E-2</v>
      </c>
    </row>
    <row r="1204" spans="1:18" x14ac:dyDescent="0.35">
      <c r="A1204" s="127" t="s">
        <v>9058</v>
      </c>
      <c r="B1204" s="21" t="s">
        <v>9059</v>
      </c>
      <c r="C1204" s="21">
        <v>12</v>
      </c>
      <c r="D1204" s="20">
        <v>0.05</v>
      </c>
      <c r="E1204" s="135">
        <v>38</v>
      </c>
      <c r="F1204" s="106">
        <v>3.4</v>
      </c>
      <c r="G1204" s="22" t="s">
        <v>14146</v>
      </c>
      <c r="H1204" s="106">
        <f t="shared" si="186"/>
        <v>6.3000000000000007</v>
      </c>
      <c r="I1204" s="106">
        <f t="shared" si="187"/>
        <v>5.8000000000000007</v>
      </c>
      <c r="J1204" s="107">
        <f t="shared" si="188"/>
        <v>5.7</v>
      </c>
      <c r="L1204" s="186">
        <f t="shared" si="189"/>
        <v>6.5</v>
      </c>
      <c r="M1204" s="186">
        <f t="shared" si="190"/>
        <v>5.95</v>
      </c>
      <c r="N1204" s="186">
        <f t="shared" si="191"/>
        <v>5.95</v>
      </c>
      <c r="Q1204" s="133">
        <f t="shared" si="192"/>
        <v>0.19999999999999929</v>
      </c>
      <c r="R1204" s="222">
        <f t="shared" si="193"/>
        <v>3.1746031746031626E-2</v>
      </c>
    </row>
    <row r="1205" spans="1:18" x14ac:dyDescent="0.35">
      <c r="A1205" s="127" t="s">
        <v>9066</v>
      </c>
      <c r="B1205" s="21" t="s">
        <v>9067</v>
      </c>
      <c r="C1205" s="21">
        <v>12</v>
      </c>
      <c r="D1205" s="20">
        <v>0.05</v>
      </c>
      <c r="E1205" s="135">
        <v>40</v>
      </c>
      <c r="F1205" s="106">
        <v>3.4</v>
      </c>
      <c r="G1205" s="22" t="s">
        <v>14142</v>
      </c>
      <c r="H1205" s="106">
        <f t="shared" si="186"/>
        <v>6.3000000000000007</v>
      </c>
      <c r="I1205" s="106">
        <f t="shared" si="187"/>
        <v>5.8000000000000007</v>
      </c>
      <c r="J1205" s="107">
        <f t="shared" si="188"/>
        <v>5.7</v>
      </c>
      <c r="L1205" s="186">
        <f t="shared" si="189"/>
        <v>6.5</v>
      </c>
      <c r="M1205" s="186">
        <f t="shared" si="190"/>
        <v>5.95</v>
      </c>
      <c r="N1205" s="186">
        <f t="shared" si="191"/>
        <v>5.95</v>
      </c>
      <c r="Q1205" s="133">
        <f t="shared" si="192"/>
        <v>0.19999999999999929</v>
      </c>
      <c r="R1205" s="222">
        <f t="shared" si="193"/>
        <v>3.1746031746031626E-2</v>
      </c>
    </row>
    <row r="1206" spans="1:18" x14ac:dyDescent="0.35">
      <c r="A1206" s="127" t="s">
        <v>14545</v>
      </c>
      <c r="B1206" s="21" t="s">
        <v>14546</v>
      </c>
      <c r="C1206" s="21">
        <v>12</v>
      </c>
      <c r="D1206" s="20">
        <v>0.05</v>
      </c>
      <c r="E1206" s="135">
        <v>38</v>
      </c>
      <c r="F1206" s="106">
        <v>3.15</v>
      </c>
      <c r="G1206" s="22" t="s">
        <v>14144</v>
      </c>
      <c r="H1206" s="106">
        <f t="shared" si="186"/>
        <v>6</v>
      </c>
      <c r="I1206" s="106">
        <f t="shared" si="187"/>
        <v>5.5</v>
      </c>
      <c r="J1206" s="107">
        <f t="shared" si="188"/>
        <v>5.4</v>
      </c>
      <c r="L1206" s="186">
        <f t="shared" si="189"/>
        <v>6.5</v>
      </c>
      <c r="M1206" s="186">
        <f t="shared" si="190"/>
        <v>5.95</v>
      </c>
      <c r="N1206" s="186">
        <f t="shared" si="191"/>
        <v>5.5</v>
      </c>
      <c r="Q1206" s="133">
        <f t="shared" si="192"/>
        <v>0.5</v>
      </c>
      <c r="R1206" s="222">
        <f t="shared" si="193"/>
        <v>8.3333333333333329E-2</v>
      </c>
    </row>
    <row r="1207" spans="1:18" x14ac:dyDescent="0.35">
      <c r="A1207" s="127" t="s">
        <v>9074</v>
      </c>
      <c r="B1207" s="21" t="s">
        <v>9075</v>
      </c>
      <c r="C1207" s="21">
        <v>6</v>
      </c>
      <c r="D1207" s="20">
        <v>0.5</v>
      </c>
      <c r="E1207" s="135">
        <v>40</v>
      </c>
      <c r="F1207" s="106">
        <v>12.5</v>
      </c>
      <c r="G1207" s="22" t="s">
        <v>14142</v>
      </c>
      <c r="H1207" s="106">
        <f t="shared" si="186"/>
        <v>19.700000000000003</v>
      </c>
      <c r="I1207" s="106">
        <f t="shared" si="187"/>
        <v>18.100000000000001</v>
      </c>
      <c r="J1207" s="107">
        <f t="shared" si="188"/>
        <v>17.75</v>
      </c>
      <c r="L1207" s="186">
        <f t="shared" si="189"/>
        <v>19.95</v>
      </c>
      <c r="M1207" s="186">
        <f t="shared" si="190"/>
        <v>18.5</v>
      </c>
      <c r="N1207" s="186">
        <f t="shared" si="191"/>
        <v>17.95</v>
      </c>
      <c r="Q1207" s="133">
        <f t="shared" si="192"/>
        <v>0.24999999999999645</v>
      </c>
      <c r="R1207" s="222">
        <f t="shared" si="193"/>
        <v>1.2690355329949056E-2</v>
      </c>
    </row>
    <row r="1208" spans="1:18" x14ac:dyDescent="0.35">
      <c r="A1208" s="127" t="s">
        <v>9078</v>
      </c>
      <c r="B1208" s="21" t="s">
        <v>9079</v>
      </c>
      <c r="C1208" s="21">
        <v>6</v>
      </c>
      <c r="D1208" s="20">
        <v>0.7</v>
      </c>
      <c r="E1208" s="135">
        <v>40</v>
      </c>
      <c r="F1208" s="106">
        <v>18.5</v>
      </c>
      <c r="G1208" s="22" t="s">
        <v>14146</v>
      </c>
      <c r="H1208" s="106">
        <f t="shared" si="186"/>
        <v>28</v>
      </c>
      <c r="I1208" s="106">
        <f t="shared" si="187"/>
        <v>25.75</v>
      </c>
      <c r="J1208" s="107">
        <f t="shared" si="188"/>
        <v>25.25</v>
      </c>
      <c r="L1208" s="186">
        <f t="shared" si="189"/>
        <v>28.5</v>
      </c>
      <c r="M1208" s="186">
        <f t="shared" si="190"/>
        <v>25.95</v>
      </c>
      <c r="N1208" s="186">
        <f t="shared" si="191"/>
        <v>25.5</v>
      </c>
      <c r="Q1208" s="133">
        <f t="shared" si="192"/>
        <v>0.5</v>
      </c>
      <c r="R1208" s="222">
        <f t="shared" si="193"/>
        <v>1.7857142857142856E-2</v>
      </c>
    </row>
    <row r="1209" spans="1:18" x14ac:dyDescent="0.35">
      <c r="A1209" s="127" t="s">
        <v>14381</v>
      </c>
      <c r="B1209" s="21" t="s">
        <v>14382</v>
      </c>
      <c r="C1209" s="21">
        <v>6</v>
      </c>
      <c r="D1209" s="20">
        <v>0.7</v>
      </c>
      <c r="E1209" s="135">
        <v>40</v>
      </c>
      <c r="F1209" s="106">
        <v>16</v>
      </c>
      <c r="G1209" s="22" t="s">
        <v>14159</v>
      </c>
      <c r="H1209" s="106">
        <f t="shared" si="186"/>
        <v>24.950000000000003</v>
      </c>
      <c r="I1209" s="106">
        <f t="shared" si="187"/>
        <v>22.950000000000003</v>
      </c>
      <c r="J1209" s="107">
        <f t="shared" si="188"/>
        <v>22.5</v>
      </c>
      <c r="L1209" s="186">
        <f t="shared" si="189"/>
        <v>24.95</v>
      </c>
      <c r="M1209" s="186">
        <f t="shared" si="190"/>
        <v>22.95</v>
      </c>
      <c r="N1209" s="186">
        <f t="shared" si="191"/>
        <v>22.95</v>
      </c>
      <c r="Q1209" s="133">
        <f t="shared" si="192"/>
        <v>0</v>
      </c>
      <c r="R1209" s="222">
        <f t="shared" si="193"/>
        <v>0</v>
      </c>
    </row>
    <row r="1210" spans="1:18" x14ac:dyDescent="0.35">
      <c r="A1210" s="127" t="s">
        <v>9086</v>
      </c>
      <c r="B1210" s="21" t="s">
        <v>9083</v>
      </c>
      <c r="C1210" s="21">
        <v>12</v>
      </c>
      <c r="D1210" s="20">
        <v>1</v>
      </c>
      <c r="E1210" s="135">
        <v>38</v>
      </c>
      <c r="F1210" s="106">
        <v>7.5</v>
      </c>
      <c r="G1210" s="22" t="s">
        <v>14159</v>
      </c>
      <c r="H1210" s="106">
        <f t="shared" si="186"/>
        <v>15.850000000000001</v>
      </c>
      <c r="I1210" s="106">
        <f t="shared" si="187"/>
        <v>14.55</v>
      </c>
      <c r="J1210" s="107">
        <f t="shared" si="188"/>
        <v>14.3</v>
      </c>
      <c r="L1210" s="186">
        <f t="shared" si="189"/>
        <v>15.95</v>
      </c>
      <c r="M1210" s="186">
        <f t="shared" si="190"/>
        <v>14.95</v>
      </c>
      <c r="N1210" s="186">
        <f t="shared" si="191"/>
        <v>14.5</v>
      </c>
      <c r="Q1210" s="133">
        <f t="shared" si="192"/>
        <v>9.9999999999997868E-2</v>
      </c>
      <c r="R1210" s="222">
        <f t="shared" si="193"/>
        <v>6.3091482649840925E-3</v>
      </c>
    </row>
    <row r="1211" spans="1:18" x14ac:dyDescent="0.35">
      <c r="A1211" s="127" t="s">
        <v>14744</v>
      </c>
      <c r="B1211" s="21" t="s">
        <v>14745</v>
      </c>
      <c r="C1211" s="21">
        <v>6</v>
      </c>
      <c r="D1211" s="20">
        <v>0.7</v>
      </c>
      <c r="E1211" s="135">
        <v>38</v>
      </c>
      <c r="F1211" s="106">
        <v>5.75</v>
      </c>
      <c r="G1211" s="22" t="s">
        <v>14159</v>
      </c>
      <c r="H1211" s="106">
        <f t="shared" si="186"/>
        <v>12.3</v>
      </c>
      <c r="I1211" s="106">
        <f t="shared" si="187"/>
        <v>11.3</v>
      </c>
      <c r="J1211" s="107">
        <f t="shared" si="188"/>
        <v>11.100000000000001</v>
      </c>
      <c r="L1211" s="186">
        <f t="shared" si="189"/>
        <v>12.5</v>
      </c>
      <c r="M1211" s="186">
        <f t="shared" si="190"/>
        <v>11.5</v>
      </c>
      <c r="N1211" s="186">
        <f t="shared" si="191"/>
        <v>11.5</v>
      </c>
      <c r="Q1211" s="133">
        <f t="shared" si="192"/>
        <v>0.19999999999999929</v>
      </c>
      <c r="R1211" s="222">
        <f t="shared" si="193"/>
        <v>1.6260162601625959E-2</v>
      </c>
    </row>
    <row r="1212" spans="1:18" x14ac:dyDescent="0.35">
      <c r="A1212" s="127" t="s">
        <v>9089</v>
      </c>
      <c r="B1212" s="21" t="s">
        <v>9090</v>
      </c>
      <c r="C1212" s="21">
        <v>6</v>
      </c>
      <c r="D1212" s="20">
        <v>0.7</v>
      </c>
      <c r="E1212" s="135">
        <v>40</v>
      </c>
      <c r="F1212" s="106">
        <v>7.95</v>
      </c>
      <c r="G1212" s="22" t="s">
        <v>14159</v>
      </c>
      <c r="H1212" s="106">
        <f t="shared" si="186"/>
        <v>15.15</v>
      </c>
      <c r="I1212" s="106">
        <f t="shared" si="187"/>
        <v>13.9</v>
      </c>
      <c r="J1212" s="107">
        <f t="shared" si="188"/>
        <v>13.65</v>
      </c>
      <c r="L1212" s="186">
        <f t="shared" si="189"/>
        <v>15.5</v>
      </c>
      <c r="M1212" s="186">
        <f t="shared" si="190"/>
        <v>13.95</v>
      </c>
      <c r="N1212" s="186">
        <f t="shared" si="191"/>
        <v>13.95</v>
      </c>
      <c r="Q1212" s="133">
        <f t="shared" si="192"/>
        <v>0.34999999999999964</v>
      </c>
      <c r="R1212" s="222">
        <f t="shared" si="193"/>
        <v>2.310231023102308E-2</v>
      </c>
    </row>
    <row r="1213" spans="1:18" x14ac:dyDescent="0.35">
      <c r="A1213" s="127" t="s">
        <v>9094</v>
      </c>
      <c r="B1213" s="21" t="s">
        <v>9095</v>
      </c>
      <c r="C1213" s="21">
        <v>6</v>
      </c>
      <c r="D1213" s="20">
        <v>0.7</v>
      </c>
      <c r="E1213" s="135">
        <v>40</v>
      </c>
      <c r="F1213" s="106">
        <v>37.5</v>
      </c>
      <c r="G1213" s="22" t="s">
        <v>14159</v>
      </c>
      <c r="H1213" s="106">
        <f t="shared" si="186"/>
        <v>51.2</v>
      </c>
      <c r="I1213" s="106">
        <f t="shared" si="187"/>
        <v>47</v>
      </c>
      <c r="J1213" s="107">
        <f t="shared" si="188"/>
        <v>46.150000000000006</v>
      </c>
      <c r="L1213" s="186">
        <f t="shared" si="189"/>
        <v>51.5</v>
      </c>
      <c r="M1213" s="186">
        <f t="shared" si="190"/>
        <v>47.5</v>
      </c>
      <c r="N1213" s="186">
        <f t="shared" si="191"/>
        <v>46.5</v>
      </c>
      <c r="Q1213" s="133">
        <f t="shared" si="192"/>
        <v>0.29999999999999716</v>
      </c>
      <c r="R1213" s="222">
        <f t="shared" si="193"/>
        <v>5.8593749999999445E-3</v>
      </c>
    </row>
    <row r="1214" spans="1:18" x14ac:dyDescent="0.35">
      <c r="A1214" s="127" t="s">
        <v>9098</v>
      </c>
      <c r="B1214" s="21" t="s">
        <v>9099</v>
      </c>
      <c r="C1214" s="21">
        <v>6</v>
      </c>
      <c r="D1214" s="20">
        <v>0.7</v>
      </c>
      <c r="E1214" s="135">
        <v>40</v>
      </c>
      <c r="F1214" s="106">
        <v>44.95</v>
      </c>
      <c r="G1214" s="22" t="s">
        <v>14159</v>
      </c>
      <c r="H1214" s="106">
        <f t="shared" si="186"/>
        <v>60.300000000000004</v>
      </c>
      <c r="I1214" s="106">
        <f t="shared" si="187"/>
        <v>55.35</v>
      </c>
      <c r="J1214" s="107">
        <f t="shared" si="188"/>
        <v>54.35</v>
      </c>
      <c r="L1214" s="186">
        <f t="shared" si="189"/>
        <v>60.5</v>
      </c>
      <c r="M1214" s="186">
        <f t="shared" si="190"/>
        <v>55.5</v>
      </c>
      <c r="N1214" s="186">
        <f t="shared" si="191"/>
        <v>54.5</v>
      </c>
      <c r="Q1214" s="133">
        <f t="shared" si="192"/>
        <v>0.19999999999999574</v>
      </c>
      <c r="R1214" s="222">
        <f t="shared" si="193"/>
        <v>3.3167495854062308E-3</v>
      </c>
    </row>
    <row r="1215" spans="1:18" x14ac:dyDescent="0.35">
      <c r="A1215" s="127" t="s">
        <v>9106</v>
      </c>
      <c r="B1215" s="21" t="s">
        <v>9107</v>
      </c>
      <c r="C1215" s="21">
        <v>12</v>
      </c>
      <c r="D1215" s="20">
        <v>0.7</v>
      </c>
      <c r="E1215" s="135">
        <v>40</v>
      </c>
      <c r="F1215" s="106">
        <v>15.5</v>
      </c>
      <c r="G1215" s="22" t="s">
        <v>14157</v>
      </c>
      <c r="H1215" s="106">
        <f t="shared" si="186"/>
        <v>24.35</v>
      </c>
      <c r="I1215" s="106">
        <f t="shared" si="187"/>
        <v>22.35</v>
      </c>
      <c r="J1215" s="107">
        <f t="shared" si="188"/>
        <v>21.950000000000003</v>
      </c>
      <c r="L1215" s="186">
        <f t="shared" si="189"/>
        <v>24.5</v>
      </c>
      <c r="M1215" s="186">
        <f t="shared" si="190"/>
        <v>22.5</v>
      </c>
      <c r="N1215" s="186">
        <f t="shared" si="191"/>
        <v>21.95</v>
      </c>
      <c r="Q1215" s="133">
        <f t="shared" si="192"/>
        <v>0.14999999999999858</v>
      </c>
      <c r="R1215" s="222">
        <f t="shared" si="193"/>
        <v>6.1601642710471692E-3</v>
      </c>
    </row>
    <row r="1216" spans="1:18" x14ac:dyDescent="0.35">
      <c r="A1216" s="127" t="s">
        <v>9114</v>
      </c>
      <c r="B1216" s="21" t="s">
        <v>9115</v>
      </c>
      <c r="C1216" s="21">
        <v>12</v>
      </c>
      <c r="D1216" s="20">
        <v>0.7</v>
      </c>
      <c r="E1216" s="135">
        <v>40</v>
      </c>
      <c r="F1216" s="106">
        <v>20.95</v>
      </c>
      <c r="G1216" s="22" t="s">
        <v>14157</v>
      </c>
      <c r="H1216" s="106">
        <f t="shared" si="186"/>
        <v>31</v>
      </c>
      <c r="I1216" s="106">
        <f t="shared" si="187"/>
        <v>28.450000000000003</v>
      </c>
      <c r="J1216" s="107">
        <f t="shared" si="188"/>
        <v>27.950000000000003</v>
      </c>
      <c r="L1216" s="186">
        <f t="shared" si="189"/>
        <v>31.5</v>
      </c>
      <c r="M1216" s="186">
        <f t="shared" si="190"/>
        <v>28.5</v>
      </c>
      <c r="N1216" s="186">
        <f t="shared" si="191"/>
        <v>27.95</v>
      </c>
      <c r="Q1216" s="133">
        <f t="shared" si="192"/>
        <v>0.5</v>
      </c>
      <c r="R1216" s="222">
        <f t="shared" si="193"/>
        <v>1.6129032258064516E-2</v>
      </c>
    </row>
    <row r="1217" spans="1:18" x14ac:dyDescent="0.35">
      <c r="A1217" s="127" t="s">
        <v>9122</v>
      </c>
      <c r="B1217" s="21" t="s">
        <v>9123</v>
      </c>
      <c r="C1217" s="21">
        <v>6</v>
      </c>
      <c r="D1217" s="20">
        <v>0.7</v>
      </c>
      <c r="E1217" s="135">
        <v>30</v>
      </c>
      <c r="F1217" s="106">
        <v>12.5</v>
      </c>
      <c r="G1217" s="22" t="s">
        <v>14148</v>
      </c>
      <c r="H1217" s="106">
        <f t="shared" si="186"/>
        <v>19.8</v>
      </c>
      <c r="I1217" s="106">
        <f t="shared" si="187"/>
        <v>18.2</v>
      </c>
      <c r="J1217" s="107">
        <f t="shared" si="188"/>
        <v>17.850000000000001</v>
      </c>
      <c r="L1217" s="186">
        <f t="shared" si="189"/>
        <v>19.95</v>
      </c>
      <c r="M1217" s="186">
        <f t="shared" si="190"/>
        <v>18.5</v>
      </c>
      <c r="N1217" s="186">
        <f t="shared" si="191"/>
        <v>17.95</v>
      </c>
      <c r="Q1217" s="133">
        <f t="shared" si="192"/>
        <v>0.14999999999999858</v>
      </c>
      <c r="R1217" s="222">
        <f t="shared" si="193"/>
        <v>7.575757575757504E-3</v>
      </c>
    </row>
    <row r="1218" spans="1:18" x14ac:dyDescent="0.35">
      <c r="A1218" s="127" t="s">
        <v>9126</v>
      </c>
      <c r="B1218" s="21" t="s">
        <v>9127</v>
      </c>
      <c r="C1218" s="21">
        <v>6</v>
      </c>
      <c r="D1218" s="20">
        <v>1.75</v>
      </c>
      <c r="E1218" s="135">
        <v>40</v>
      </c>
      <c r="F1218" s="106">
        <v>43.5</v>
      </c>
      <c r="G1218" s="22" t="s">
        <v>14157</v>
      </c>
      <c r="H1218" s="106">
        <f t="shared" si="186"/>
        <v>63.85</v>
      </c>
      <c r="I1218" s="106">
        <f t="shared" si="187"/>
        <v>58.6</v>
      </c>
      <c r="J1218" s="107">
        <f t="shared" si="188"/>
        <v>57.550000000000004</v>
      </c>
      <c r="L1218" s="186">
        <f t="shared" si="189"/>
        <v>63.95</v>
      </c>
      <c r="M1218" s="186">
        <f t="shared" si="190"/>
        <v>58.95</v>
      </c>
      <c r="N1218" s="186">
        <f t="shared" si="191"/>
        <v>57.95</v>
      </c>
      <c r="Q1218" s="133">
        <f t="shared" si="192"/>
        <v>0.10000000000000142</v>
      </c>
      <c r="R1218" s="222">
        <f t="shared" si="193"/>
        <v>1.5661707126076964E-3</v>
      </c>
    </row>
    <row r="1219" spans="1:18" x14ac:dyDescent="0.35">
      <c r="A1219" s="127" t="s">
        <v>14477</v>
      </c>
      <c r="B1219" s="21" t="s">
        <v>9131</v>
      </c>
      <c r="C1219" s="21">
        <v>12</v>
      </c>
      <c r="D1219" s="20">
        <v>1</v>
      </c>
      <c r="E1219" s="135">
        <v>40</v>
      </c>
      <c r="F1219" s="106">
        <v>22.5</v>
      </c>
      <c r="G1219" s="22" t="s">
        <v>14157</v>
      </c>
      <c r="H1219" s="106">
        <f t="shared" si="186"/>
        <v>34.4</v>
      </c>
      <c r="I1219" s="106">
        <f t="shared" si="187"/>
        <v>31.6</v>
      </c>
      <c r="J1219" s="107">
        <f t="shared" si="188"/>
        <v>31.05</v>
      </c>
      <c r="L1219" s="186">
        <f t="shared" si="189"/>
        <v>34.5</v>
      </c>
      <c r="M1219" s="186">
        <f t="shared" si="190"/>
        <v>31.95</v>
      </c>
      <c r="N1219" s="186">
        <f t="shared" si="191"/>
        <v>31.5</v>
      </c>
      <c r="Q1219" s="133">
        <f t="shared" si="192"/>
        <v>0.10000000000000142</v>
      </c>
      <c r="R1219" s="222">
        <f t="shared" si="193"/>
        <v>2.9069767441860881E-3</v>
      </c>
    </row>
    <row r="1220" spans="1:18" x14ac:dyDescent="0.35">
      <c r="A1220" s="127" t="s">
        <v>9136</v>
      </c>
      <c r="B1220" s="21" t="s">
        <v>9137</v>
      </c>
      <c r="C1220" s="21">
        <v>12</v>
      </c>
      <c r="D1220" s="20">
        <v>1</v>
      </c>
      <c r="E1220" s="135">
        <v>40</v>
      </c>
      <c r="F1220" s="106">
        <v>21.95</v>
      </c>
      <c r="G1220" s="22" t="s">
        <v>14157</v>
      </c>
      <c r="H1220" s="106">
        <f t="shared" si="186"/>
        <v>33.75</v>
      </c>
      <c r="I1220" s="106">
        <f t="shared" si="187"/>
        <v>31</v>
      </c>
      <c r="J1220" s="107">
        <f t="shared" si="188"/>
        <v>30.450000000000003</v>
      </c>
      <c r="L1220" s="186">
        <f t="shared" si="189"/>
        <v>33.950000000000003</v>
      </c>
      <c r="M1220" s="186">
        <f t="shared" si="190"/>
        <v>31.5</v>
      </c>
      <c r="N1220" s="186">
        <f t="shared" si="191"/>
        <v>30.5</v>
      </c>
      <c r="Q1220" s="133">
        <f t="shared" si="192"/>
        <v>0.20000000000000284</v>
      </c>
      <c r="R1220" s="222">
        <f t="shared" si="193"/>
        <v>5.9259259259260098E-3</v>
      </c>
    </row>
    <row r="1221" spans="1:18" x14ac:dyDescent="0.35">
      <c r="A1221" s="127" t="s">
        <v>9144</v>
      </c>
      <c r="B1221" s="21" t="s">
        <v>9145</v>
      </c>
      <c r="C1221" s="21">
        <v>6</v>
      </c>
      <c r="D1221" s="20">
        <v>0.7</v>
      </c>
      <c r="E1221" s="135">
        <v>40</v>
      </c>
      <c r="F1221" s="106">
        <v>17.95</v>
      </c>
      <c r="G1221" s="22" t="s">
        <v>14157</v>
      </c>
      <c r="H1221" s="106">
        <f t="shared" si="186"/>
        <v>27.35</v>
      </c>
      <c r="I1221" s="106">
        <f t="shared" si="187"/>
        <v>25.1</v>
      </c>
      <c r="J1221" s="107">
        <f t="shared" si="188"/>
        <v>24.650000000000002</v>
      </c>
      <c r="L1221" s="186">
        <f t="shared" si="189"/>
        <v>27.5</v>
      </c>
      <c r="M1221" s="186">
        <f t="shared" si="190"/>
        <v>25.5</v>
      </c>
      <c r="N1221" s="186">
        <f t="shared" si="191"/>
        <v>24.95</v>
      </c>
      <c r="Q1221" s="133">
        <f t="shared" si="192"/>
        <v>0.14999999999999858</v>
      </c>
      <c r="R1221" s="222">
        <f t="shared" si="193"/>
        <v>5.4844606946983024E-3</v>
      </c>
    </row>
    <row r="1222" spans="1:18" x14ac:dyDescent="0.35">
      <c r="A1222" s="127" t="s">
        <v>9148</v>
      </c>
      <c r="B1222" s="21" t="s">
        <v>9149</v>
      </c>
      <c r="C1222" s="21">
        <v>12</v>
      </c>
      <c r="D1222" s="20">
        <v>1</v>
      </c>
      <c r="E1222" s="135">
        <v>40</v>
      </c>
      <c r="F1222" s="106">
        <v>25.5</v>
      </c>
      <c r="G1222" s="22" t="s">
        <v>14157</v>
      </c>
      <c r="H1222" s="106">
        <f t="shared" si="186"/>
        <v>38.1</v>
      </c>
      <c r="I1222" s="106">
        <f t="shared" si="187"/>
        <v>34.950000000000003</v>
      </c>
      <c r="J1222" s="107">
        <f t="shared" si="188"/>
        <v>34.35</v>
      </c>
      <c r="L1222" s="186">
        <f t="shared" si="189"/>
        <v>38.5</v>
      </c>
      <c r="M1222" s="186">
        <f t="shared" si="190"/>
        <v>34.950000000000003</v>
      </c>
      <c r="N1222" s="186">
        <f t="shared" si="191"/>
        <v>34.5</v>
      </c>
      <c r="Q1222" s="133">
        <f t="shared" si="192"/>
        <v>0.39999999999999858</v>
      </c>
      <c r="R1222" s="222">
        <f t="shared" si="193"/>
        <v>1.0498687664041956E-2</v>
      </c>
    </row>
    <row r="1223" spans="1:18" x14ac:dyDescent="0.35">
      <c r="A1223" s="127" t="s">
        <v>9156</v>
      </c>
      <c r="B1223" s="21" t="s">
        <v>9153</v>
      </c>
      <c r="C1223" s="21">
        <v>6</v>
      </c>
      <c r="D1223" s="20">
        <v>0.7</v>
      </c>
      <c r="E1223" s="135">
        <v>40</v>
      </c>
      <c r="F1223" s="106">
        <v>18.95</v>
      </c>
      <c r="G1223" s="22" t="s">
        <v>14157</v>
      </c>
      <c r="H1223" s="106">
        <f t="shared" si="186"/>
        <v>28.55</v>
      </c>
      <c r="I1223" s="106">
        <f t="shared" si="187"/>
        <v>26.25</v>
      </c>
      <c r="J1223" s="107">
        <f t="shared" si="188"/>
        <v>25.75</v>
      </c>
      <c r="L1223" s="186">
        <f t="shared" si="189"/>
        <v>28.95</v>
      </c>
      <c r="M1223" s="186">
        <f t="shared" si="190"/>
        <v>26.5</v>
      </c>
      <c r="N1223" s="186">
        <f t="shared" si="191"/>
        <v>25.95</v>
      </c>
      <c r="Q1223" s="133">
        <f t="shared" si="192"/>
        <v>0.39999999999999858</v>
      </c>
      <c r="R1223" s="222">
        <f t="shared" si="193"/>
        <v>1.4010507880910633E-2</v>
      </c>
    </row>
    <row r="1224" spans="1:18" x14ac:dyDescent="0.35">
      <c r="A1224" s="127" t="s">
        <v>9158</v>
      </c>
      <c r="B1224" s="21" t="s">
        <v>9159</v>
      </c>
      <c r="C1224" s="21">
        <v>6</v>
      </c>
      <c r="D1224" s="20">
        <v>0.7</v>
      </c>
      <c r="E1224" s="135">
        <v>40</v>
      </c>
      <c r="F1224" s="106">
        <v>22.95</v>
      </c>
      <c r="G1224" s="22" t="s">
        <v>14157</v>
      </c>
      <c r="H1224" s="106">
        <f t="shared" si="186"/>
        <v>33.450000000000003</v>
      </c>
      <c r="I1224" s="106">
        <f t="shared" si="187"/>
        <v>30.700000000000003</v>
      </c>
      <c r="J1224" s="107">
        <f t="shared" si="188"/>
        <v>30.150000000000002</v>
      </c>
      <c r="L1224" s="186">
        <f t="shared" si="189"/>
        <v>33.5</v>
      </c>
      <c r="M1224" s="186">
        <f t="shared" si="190"/>
        <v>30.95</v>
      </c>
      <c r="N1224" s="186">
        <f t="shared" si="191"/>
        <v>30.5</v>
      </c>
      <c r="Q1224" s="133">
        <f t="shared" si="192"/>
        <v>4.9999999999997158E-2</v>
      </c>
      <c r="R1224" s="222">
        <f t="shared" si="193"/>
        <v>1.4947683109117235E-3</v>
      </c>
    </row>
    <row r="1225" spans="1:18" x14ac:dyDescent="0.35">
      <c r="A1225" s="127" t="s">
        <v>9162</v>
      </c>
      <c r="B1225" s="21" t="s">
        <v>9163</v>
      </c>
      <c r="C1225" s="21">
        <v>6</v>
      </c>
      <c r="D1225" s="20">
        <v>0.7</v>
      </c>
      <c r="E1225" s="135">
        <v>40</v>
      </c>
      <c r="F1225" s="106">
        <v>23</v>
      </c>
      <c r="G1225" s="22" t="s">
        <v>14157</v>
      </c>
      <c r="H1225" s="106">
        <f t="shared" si="186"/>
        <v>33.5</v>
      </c>
      <c r="I1225" s="106">
        <f t="shared" si="187"/>
        <v>30.75</v>
      </c>
      <c r="J1225" s="107">
        <f t="shared" si="188"/>
        <v>30.200000000000003</v>
      </c>
      <c r="L1225" s="186">
        <f t="shared" si="189"/>
        <v>33.950000000000003</v>
      </c>
      <c r="M1225" s="186">
        <f t="shared" si="190"/>
        <v>30.95</v>
      </c>
      <c r="N1225" s="186">
        <f t="shared" si="191"/>
        <v>30.5</v>
      </c>
      <c r="Q1225" s="133">
        <f t="shared" si="192"/>
        <v>0.45000000000000284</v>
      </c>
      <c r="R1225" s="222">
        <f t="shared" si="193"/>
        <v>1.3432835820895607E-2</v>
      </c>
    </row>
    <row r="1226" spans="1:18" x14ac:dyDescent="0.35">
      <c r="A1226" s="127" t="s">
        <v>9166</v>
      </c>
      <c r="B1226" s="21" t="s">
        <v>9167</v>
      </c>
      <c r="C1226" s="21">
        <v>6</v>
      </c>
      <c r="D1226" s="20">
        <v>0.7</v>
      </c>
      <c r="E1226" s="135">
        <v>30</v>
      </c>
      <c r="F1226" s="106">
        <v>12.5</v>
      </c>
      <c r="G1226" s="22" t="s">
        <v>14153</v>
      </c>
      <c r="H1226" s="106">
        <f t="shared" si="186"/>
        <v>19.8</v>
      </c>
      <c r="I1226" s="106">
        <f t="shared" si="187"/>
        <v>18.2</v>
      </c>
      <c r="J1226" s="107">
        <f t="shared" si="188"/>
        <v>17.850000000000001</v>
      </c>
      <c r="L1226" s="186">
        <f t="shared" si="189"/>
        <v>19.95</v>
      </c>
      <c r="M1226" s="186">
        <f t="shared" si="190"/>
        <v>18.5</v>
      </c>
      <c r="N1226" s="186">
        <f t="shared" si="191"/>
        <v>17.95</v>
      </c>
      <c r="Q1226" s="133">
        <f t="shared" si="192"/>
        <v>0.14999999999999858</v>
      </c>
      <c r="R1226" s="222">
        <f t="shared" si="193"/>
        <v>7.575757575757504E-3</v>
      </c>
    </row>
    <row r="1227" spans="1:18" x14ac:dyDescent="0.35">
      <c r="A1227" s="127" t="s">
        <v>9174</v>
      </c>
      <c r="B1227" s="21" t="s">
        <v>9171</v>
      </c>
      <c r="C1227" s="21">
        <v>6</v>
      </c>
      <c r="D1227" s="20">
        <v>1.75</v>
      </c>
      <c r="E1227" s="135">
        <v>40</v>
      </c>
      <c r="F1227" s="106">
        <v>110</v>
      </c>
      <c r="G1227" s="22" t="s">
        <v>14157</v>
      </c>
      <c r="H1227" s="106">
        <f t="shared" si="186"/>
        <v>144.95000000000002</v>
      </c>
      <c r="I1227" s="106">
        <f t="shared" si="187"/>
        <v>133.1</v>
      </c>
      <c r="J1227" s="107">
        <f t="shared" si="188"/>
        <v>130.70000000000002</v>
      </c>
      <c r="L1227" s="186">
        <f t="shared" si="189"/>
        <v>144.94999999999999</v>
      </c>
      <c r="M1227" s="186">
        <f t="shared" si="190"/>
        <v>133.5</v>
      </c>
      <c r="N1227" s="186">
        <f t="shared" si="191"/>
        <v>130.94999999999999</v>
      </c>
      <c r="Q1227" s="133">
        <f t="shared" si="192"/>
        <v>0</v>
      </c>
      <c r="R1227" s="222">
        <f t="shared" si="193"/>
        <v>0</v>
      </c>
    </row>
    <row r="1228" spans="1:18" x14ac:dyDescent="0.35">
      <c r="A1228" s="127" t="s">
        <v>9177</v>
      </c>
      <c r="B1228" s="21" t="s">
        <v>23289</v>
      </c>
      <c r="C1228" s="21">
        <v>4</v>
      </c>
      <c r="D1228" s="20">
        <v>3</v>
      </c>
      <c r="E1228" s="135">
        <v>40</v>
      </c>
      <c r="F1228" s="106">
        <v>195</v>
      </c>
      <c r="G1228" s="22" t="s">
        <v>14157</v>
      </c>
      <c r="H1228" s="106">
        <f t="shared" ref="H1228:H1291" si="194">IF(B1228="","",CEILING((F1228+(10.3552*D1228*E1228)/100+1.5+0.05)*1.22,0.05))</f>
        <v>255</v>
      </c>
      <c r="I1228" s="106">
        <f t="shared" ref="I1228:I1291" si="195">IF(B1228="","",CEILING((F1228+(10.3552*D1228*E1228)/100+1.5+0.05)*1.12,0.05))</f>
        <v>234.10000000000002</v>
      </c>
      <c r="J1228" s="107">
        <f t="shared" ref="J1228:J1291" si="196">IF(B1228="","",CEILING((F1228+(10.3552*D1228*E1228)/100+1.5+0.05)*1.1,0.05))</f>
        <v>229.9</v>
      </c>
      <c r="L1228" s="186">
        <f t="shared" si="189"/>
        <v>255.5</v>
      </c>
      <c r="M1228" s="186">
        <f t="shared" si="190"/>
        <v>234.5</v>
      </c>
      <c r="N1228" s="186">
        <f t="shared" si="191"/>
        <v>229.95</v>
      </c>
      <c r="Q1228" s="133">
        <f t="shared" si="192"/>
        <v>0.5</v>
      </c>
      <c r="R1228" s="222">
        <f t="shared" si="193"/>
        <v>1.9607843137254902E-3</v>
      </c>
    </row>
    <row r="1229" spans="1:18" x14ac:dyDescent="0.35">
      <c r="A1229" s="127" t="s">
        <v>9184</v>
      </c>
      <c r="B1229" s="21" t="s">
        <v>9185</v>
      </c>
      <c r="C1229" s="21">
        <v>6</v>
      </c>
      <c r="D1229" s="20">
        <v>0.7</v>
      </c>
      <c r="E1229" s="135">
        <v>41.7</v>
      </c>
      <c r="F1229" s="106">
        <v>35.75</v>
      </c>
      <c r="G1229" s="22" t="s">
        <v>14158</v>
      </c>
      <c r="H1229" s="106">
        <f t="shared" si="194"/>
        <v>49.2</v>
      </c>
      <c r="I1229" s="106">
        <f t="shared" si="195"/>
        <v>45.2</v>
      </c>
      <c r="J1229" s="107">
        <f t="shared" si="196"/>
        <v>44.400000000000006</v>
      </c>
      <c r="L1229" s="186">
        <f t="shared" si="189"/>
        <v>49.5</v>
      </c>
      <c r="M1229" s="186">
        <f t="shared" si="190"/>
        <v>45.5</v>
      </c>
      <c r="N1229" s="186">
        <f t="shared" si="191"/>
        <v>44.5</v>
      </c>
      <c r="Q1229" s="133">
        <f t="shared" si="192"/>
        <v>0.29999999999999716</v>
      </c>
      <c r="R1229" s="222">
        <f t="shared" si="193"/>
        <v>6.0975609756096982E-3</v>
      </c>
    </row>
    <row r="1230" spans="1:18" x14ac:dyDescent="0.35">
      <c r="A1230" s="127" t="s">
        <v>9188</v>
      </c>
      <c r="B1230" s="21" t="s">
        <v>9189</v>
      </c>
      <c r="C1230" s="21">
        <v>3</v>
      </c>
      <c r="D1230" s="20">
        <v>0.7</v>
      </c>
      <c r="E1230" s="135">
        <v>40</v>
      </c>
      <c r="F1230" s="106">
        <v>188</v>
      </c>
      <c r="G1230" s="22" t="s">
        <v>14145</v>
      </c>
      <c r="H1230" s="106">
        <f t="shared" si="194"/>
        <v>234.8</v>
      </c>
      <c r="I1230" s="106">
        <f t="shared" si="195"/>
        <v>215.55</v>
      </c>
      <c r="J1230" s="107">
        <f t="shared" si="196"/>
        <v>211.70000000000002</v>
      </c>
      <c r="L1230" s="186">
        <f t="shared" si="189"/>
        <v>234.95</v>
      </c>
      <c r="M1230" s="186">
        <f t="shared" si="190"/>
        <v>215.95</v>
      </c>
      <c r="N1230" s="186">
        <f t="shared" si="191"/>
        <v>211.95</v>
      </c>
      <c r="Q1230" s="133">
        <f t="shared" si="192"/>
        <v>0.14999999999997726</v>
      </c>
      <c r="R1230" s="222">
        <f t="shared" si="193"/>
        <v>6.3884156729121489E-4</v>
      </c>
    </row>
    <row r="1231" spans="1:18" x14ac:dyDescent="0.35">
      <c r="A1231" s="127" t="s">
        <v>9196</v>
      </c>
      <c r="B1231" s="21" t="s">
        <v>9193</v>
      </c>
      <c r="C1231" s="21">
        <v>12</v>
      </c>
      <c r="D1231" s="20">
        <v>1</v>
      </c>
      <c r="E1231" s="135">
        <v>20</v>
      </c>
      <c r="F1231" s="106">
        <v>13.2</v>
      </c>
      <c r="G1231" s="22" t="s">
        <v>14153</v>
      </c>
      <c r="H1231" s="106">
        <f t="shared" si="194"/>
        <v>20.55</v>
      </c>
      <c r="I1231" s="106">
        <f t="shared" si="195"/>
        <v>18.850000000000001</v>
      </c>
      <c r="J1231" s="107">
        <f t="shared" si="196"/>
        <v>18.55</v>
      </c>
      <c r="L1231" s="186">
        <f t="shared" si="189"/>
        <v>20.95</v>
      </c>
      <c r="M1231" s="186">
        <f t="shared" si="190"/>
        <v>18.95</v>
      </c>
      <c r="N1231" s="186">
        <f t="shared" si="191"/>
        <v>18.95</v>
      </c>
      <c r="Q1231" s="133">
        <f t="shared" si="192"/>
        <v>0.39999999999999858</v>
      </c>
      <c r="R1231" s="222">
        <f t="shared" si="193"/>
        <v>1.9464720194647133E-2</v>
      </c>
    </row>
    <row r="1232" spans="1:18" x14ac:dyDescent="0.35">
      <c r="A1232" s="127" t="s">
        <v>9199</v>
      </c>
      <c r="B1232" s="21" t="s">
        <v>9200</v>
      </c>
      <c r="C1232" s="21">
        <v>6</v>
      </c>
      <c r="D1232" s="20">
        <v>1</v>
      </c>
      <c r="E1232" s="135">
        <v>37.5</v>
      </c>
      <c r="F1232" s="106">
        <v>4.9000000000000004</v>
      </c>
      <c r="G1232" s="22" t="s">
        <v>14144</v>
      </c>
      <c r="H1232" s="106">
        <f t="shared" si="194"/>
        <v>12.65</v>
      </c>
      <c r="I1232" s="106">
        <f t="shared" si="195"/>
        <v>11.600000000000001</v>
      </c>
      <c r="J1232" s="107">
        <f t="shared" si="196"/>
        <v>11.4</v>
      </c>
      <c r="L1232" s="186">
        <f t="shared" si="189"/>
        <v>12.95</v>
      </c>
      <c r="M1232" s="186">
        <f t="shared" si="190"/>
        <v>11.95</v>
      </c>
      <c r="N1232" s="186">
        <f t="shared" si="191"/>
        <v>11.5</v>
      </c>
      <c r="Q1232" s="133">
        <f t="shared" si="192"/>
        <v>0.29999999999999893</v>
      </c>
      <c r="R1232" s="222">
        <f t="shared" si="193"/>
        <v>2.3715415019762761E-2</v>
      </c>
    </row>
    <row r="1233" spans="1:18" x14ac:dyDescent="0.35">
      <c r="A1233" s="127" t="s">
        <v>9203</v>
      </c>
      <c r="B1233" s="21" t="s">
        <v>9204</v>
      </c>
      <c r="C1233" s="21">
        <v>6</v>
      </c>
      <c r="D1233" s="20">
        <v>0.7</v>
      </c>
      <c r="E1233" s="135">
        <v>56.2</v>
      </c>
      <c r="F1233" s="106">
        <v>58.5</v>
      </c>
      <c r="G1233" s="22" t="s">
        <v>14145</v>
      </c>
      <c r="H1233" s="106">
        <f t="shared" si="194"/>
        <v>78.25</v>
      </c>
      <c r="I1233" s="106">
        <f t="shared" si="195"/>
        <v>71.850000000000009</v>
      </c>
      <c r="J1233" s="107">
        <f t="shared" si="196"/>
        <v>70.55</v>
      </c>
      <c r="L1233" s="186">
        <f t="shared" si="189"/>
        <v>78.5</v>
      </c>
      <c r="M1233" s="186">
        <f t="shared" si="190"/>
        <v>71.95</v>
      </c>
      <c r="N1233" s="186">
        <f t="shared" si="191"/>
        <v>70.95</v>
      </c>
      <c r="Q1233" s="133">
        <f t="shared" si="192"/>
        <v>0.25</v>
      </c>
      <c r="R1233" s="222">
        <f t="shared" si="193"/>
        <v>3.1948881789137379E-3</v>
      </c>
    </row>
    <row r="1234" spans="1:18" x14ac:dyDescent="0.35">
      <c r="A1234" s="127" t="s">
        <v>9207</v>
      </c>
      <c r="B1234" s="21" t="s">
        <v>9208</v>
      </c>
      <c r="C1234" s="21">
        <v>6</v>
      </c>
      <c r="D1234" s="20">
        <v>0.7</v>
      </c>
      <c r="E1234" s="135">
        <v>50</v>
      </c>
      <c r="F1234" s="106">
        <v>34.85</v>
      </c>
      <c r="G1234" s="22" t="s">
        <v>14145</v>
      </c>
      <c r="H1234" s="106">
        <f t="shared" si="194"/>
        <v>48.85</v>
      </c>
      <c r="I1234" s="106">
        <f t="shared" si="195"/>
        <v>44.85</v>
      </c>
      <c r="J1234" s="107">
        <f t="shared" si="196"/>
        <v>44.050000000000004</v>
      </c>
      <c r="L1234" s="186">
        <f t="shared" si="189"/>
        <v>48.95</v>
      </c>
      <c r="M1234" s="186">
        <f t="shared" si="190"/>
        <v>44.95</v>
      </c>
      <c r="N1234" s="186">
        <f t="shared" si="191"/>
        <v>44.5</v>
      </c>
      <c r="Q1234" s="133">
        <f t="shared" si="192"/>
        <v>0.10000000000000142</v>
      </c>
      <c r="R1234" s="222">
        <f t="shared" si="193"/>
        <v>2.0470829068577568E-3</v>
      </c>
    </row>
    <row r="1235" spans="1:18" x14ac:dyDescent="0.35">
      <c r="A1235" s="127" t="s">
        <v>9211</v>
      </c>
      <c r="B1235" s="21" t="s">
        <v>9212</v>
      </c>
      <c r="C1235" s="21">
        <v>6</v>
      </c>
      <c r="D1235" s="20">
        <v>0.7</v>
      </c>
      <c r="E1235" s="135">
        <v>46</v>
      </c>
      <c r="F1235" s="106">
        <v>46</v>
      </c>
      <c r="G1235" s="22" t="s">
        <v>14145</v>
      </c>
      <c r="H1235" s="106">
        <f t="shared" si="194"/>
        <v>62.1</v>
      </c>
      <c r="I1235" s="106">
        <f t="shared" si="195"/>
        <v>57</v>
      </c>
      <c r="J1235" s="107">
        <f t="shared" si="196"/>
        <v>56</v>
      </c>
      <c r="L1235" s="186">
        <f t="shared" si="189"/>
        <v>62.5</v>
      </c>
      <c r="M1235" s="186">
        <f t="shared" si="190"/>
        <v>57.5</v>
      </c>
      <c r="N1235" s="186">
        <f t="shared" si="191"/>
        <v>56.5</v>
      </c>
      <c r="Q1235" s="133">
        <f t="shared" si="192"/>
        <v>0.39999999999999858</v>
      </c>
      <c r="R1235" s="222">
        <f t="shared" si="193"/>
        <v>6.4412238325281569E-3</v>
      </c>
    </row>
    <row r="1236" spans="1:18" x14ac:dyDescent="0.35">
      <c r="A1236" s="127" t="s">
        <v>9215</v>
      </c>
      <c r="B1236" s="21" t="s">
        <v>9216</v>
      </c>
      <c r="C1236" s="21">
        <v>6</v>
      </c>
      <c r="D1236" s="20">
        <v>0.7</v>
      </c>
      <c r="E1236" s="135">
        <v>41.8</v>
      </c>
      <c r="F1236" s="106">
        <v>13.5</v>
      </c>
      <c r="G1236" s="22" t="s">
        <v>14146</v>
      </c>
      <c r="H1236" s="106">
        <f t="shared" si="194"/>
        <v>22.1</v>
      </c>
      <c r="I1236" s="106">
        <f t="shared" si="195"/>
        <v>20.25</v>
      </c>
      <c r="J1236" s="107">
        <f t="shared" si="196"/>
        <v>19.900000000000002</v>
      </c>
      <c r="L1236" s="186">
        <f t="shared" si="189"/>
        <v>22.5</v>
      </c>
      <c r="M1236" s="186">
        <f t="shared" si="190"/>
        <v>20.5</v>
      </c>
      <c r="N1236" s="186">
        <f t="shared" si="191"/>
        <v>19.95</v>
      </c>
      <c r="Q1236" s="133">
        <f t="shared" si="192"/>
        <v>0.39999999999999858</v>
      </c>
      <c r="R1236" s="222">
        <f t="shared" si="193"/>
        <v>1.8099547511312153E-2</v>
      </c>
    </row>
    <row r="1237" spans="1:18" x14ac:dyDescent="0.35">
      <c r="A1237" s="127" t="s">
        <v>9219</v>
      </c>
      <c r="B1237" s="21" t="s">
        <v>9220</v>
      </c>
      <c r="C1237" s="21">
        <v>6</v>
      </c>
      <c r="D1237" s="20">
        <v>0.7</v>
      </c>
      <c r="E1237" s="135">
        <v>41.8</v>
      </c>
      <c r="F1237" s="106">
        <v>13.5</v>
      </c>
      <c r="G1237" s="22" t="s">
        <v>14146</v>
      </c>
      <c r="H1237" s="106">
        <f t="shared" si="194"/>
        <v>22.1</v>
      </c>
      <c r="I1237" s="106">
        <f t="shared" si="195"/>
        <v>20.25</v>
      </c>
      <c r="J1237" s="107">
        <f t="shared" si="196"/>
        <v>19.900000000000002</v>
      </c>
      <c r="L1237" s="186">
        <f t="shared" si="189"/>
        <v>22.5</v>
      </c>
      <c r="M1237" s="186">
        <f t="shared" si="190"/>
        <v>20.5</v>
      </c>
      <c r="N1237" s="186">
        <f t="shared" si="191"/>
        <v>19.95</v>
      </c>
      <c r="Q1237" s="133">
        <f t="shared" si="192"/>
        <v>0.39999999999999858</v>
      </c>
      <c r="R1237" s="222">
        <f t="shared" si="193"/>
        <v>1.8099547511312153E-2</v>
      </c>
    </row>
    <row r="1238" spans="1:18" x14ac:dyDescent="0.35">
      <c r="A1238" s="127" t="s">
        <v>9223</v>
      </c>
      <c r="B1238" s="21" t="s">
        <v>9224</v>
      </c>
      <c r="C1238" s="21">
        <v>6</v>
      </c>
      <c r="D1238" s="20">
        <v>0.7</v>
      </c>
      <c r="E1238" s="135">
        <v>41.8</v>
      </c>
      <c r="F1238" s="106">
        <v>13.5</v>
      </c>
      <c r="G1238" s="22" t="s">
        <v>14146</v>
      </c>
      <c r="H1238" s="106">
        <f t="shared" si="194"/>
        <v>22.1</v>
      </c>
      <c r="I1238" s="106">
        <f t="shared" si="195"/>
        <v>20.25</v>
      </c>
      <c r="J1238" s="107">
        <f t="shared" si="196"/>
        <v>19.900000000000002</v>
      </c>
      <c r="L1238" s="186">
        <f t="shared" si="189"/>
        <v>22.5</v>
      </c>
      <c r="M1238" s="186">
        <f t="shared" si="190"/>
        <v>20.5</v>
      </c>
      <c r="N1238" s="186">
        <f t="shared" si="191"/>
        <v>19.95</v>
      </c>
      <c r="Q1238" s="133">
        <f t="shared" si="192"/>
        <v>0.39999999999999858</v>
      </c>
      <c r="R1238" s="222">
        <f t="shared" si="193"/>
        <v>1.8099547511312153E-2</v>
      </c>
    </row>
    <row r="1239" spans="1:18" x14ac:dyDescent="0.35">
      <c r="A1239" s="127" t="s">
        <v>9243</v>
      </c>
      <c r="B1239" s="21" t="s">
        <v>9244</v>
      </c>
      <c r="C1239" s="21">
        <v>6</v>
      </c>
      <c r="D1239" s="20">
        <v>0.7</v>
      </c>
      <c r="E1239" s="135">
        <v>40</v>
      </c>
      <c r="F1239" s="106">
        <v>11.4</v>
      </c>
      <c r="G1239" s="22" t="s">
        <v>14142</v>
      </c>
      <c r="H1239" s="106">
        <f t="shared" si="194"/>
        <v>19.350000000000001</v>
      </c>
      <c r="I1239" s="106">
        <f t="shared" si="195"/>
        <v>17.8</v>
      </c>
      <c r="J1239" s="107">
        <f t="shared" si="196"/>
        <v>17.45</v>
      </c>
      <c r="L1239" s="186">
        <f t="shared" si="189"/>
        <v>19.5</v>
      </c>
      <c r="M1239" s="186">
        <f t="shared" si="190"/>
        <v>17.95</v>
      </c>
      <c r="N1239" s="186">
        <f t="shared" si="191"/>
        <v>17.5</v>
      </c>
      <c r="Q1239" s="133">
        <f t="shared" si="192"/>
        <v>0.14999999999999858</v>
      </c>
      <c r="R1239" s="222">
        <f t="shared" si="193"/>
        <v>7.7519379844960502E-3</v>
      </c>
    </row>
    <row r="1240" spans="1:18" x14ac:dyDescent="0.35">
      <c r="A1240" s="127" t="s">
        <v>9354</v>
      </c>
      <c r="B1240" s="21" t="s">
        <v>9352</v>
      </c>
      <c r="C1240" s="21">
        <v>6</v>
      </c>
      <c r="D1240" s="20">
        <v>0.7</v>
      </c>
      <c r="E1240" s="135">
        <v>43.5</v>
      </c>
      <c r="F1240" s="106">
        <v>17</v>
      </c>
      <c r="G1240" s="22" t="s">
        <v>14146</v>
      </c>
      <c r="H1240" s="106">
        <f t="shared" si="194"/>
        <v>26.5</v>
      </c>
      <c r="I1240" s="106">
        <f t="shared" si="195"/>
        <v>24.35</v>
      </c>
      <c r="J1240" s="107">
        <f t="shared" si="196"/>
        <v>23.900000000000002</v>
      </c>
      <c r="L1240" s="186">
        <f t="shared" ref="L1240:L1286" si="197">IF(AND(H1240-INT(H1240)&gt;=0,H1240-INT(H1240)&lt;0.5),INT(H1240)+0.5,IF(AND(H1240-INT(H1240)&gt;=0.5,H1240-INT(H1240)&lt;1),INT(H1240)+0.95,H1240))</f>
        <v>26.95</v>
      </c>
      <c r="M1240" s="186">
        <f t="shared" ref="M1240:M1286" si="198">IF(AND(I1240-INT(I1240)&gt;=0,I1240-INT(I1240)&lt;0.5),INT(I1240)+0.5,IF(AND(I1240-INT(I1240)&gt;=0.5,I1240-INT(I1240)&lt;1),INT(I1240)+0.95,I1240))</f>
        <v>24.5</v>
      </c>
      <c r="N1240" s="186">
        <f t="shared" ref="N1240:N1286" si="199">IF(AND(J1240-INT(J1240)&gt;=0,J1240-INT(J1240)&lt;0.5),INT(J1240)+0.5,IF(AND(J1240-INT(J1240)&gt;=0.5,J1240-INT(J1240)&lt;1),INT(J1240)+0.95,J1240))</f>
        <v>23.95</v>
      </c>
      <c r="Q1240" s="133">
        <f t="shared" ref="Q1240:Q1286" si="200">L1240-H1240</f>
        <v>0.44999999999999929</v>
      </c>
      <c r="R1240" s="222">
        <f t="shared" ref="R1240:R1286" si="201">Q1240/H1240</f>
        <v>1.698113207547167E-2</v>
      </c>
    </row>
    <row r="1241" spans="1:18" x14ac:dyDescent="0.35">
      <c r="A1241" s="127" t="s">
        <v>9356</v>
      </c>
      <c r="B1241" s="21" t="s">
        <v>9357</v>
      </c>
      <c r="C1241" s="21">
        <v>6</v>
      </c>
      <c r="D1241" s="20">
        <v>0.7</v>
      </c>
      <c r="E1241" s="135">
        <v>41.5</v>
      </c>
      <c r="F1241" s="106">
        <v>12.5</v>
      </c>
      <c r="G1241" s="22" t="s">
        <v>14146</v>
      </c>
      <c r="H1241" s="106">
        <f t="shared" si="194"/>
        <v>20.85</v>
      </c>
      <c r="I1241" s="106">
        <f t="shared" si="195"/>
        <v>19.150000000000002</v>
      </c>
      <c r="J1241" s="107">
        <f t="shared" si="196"/>
        <v>18.8</v>
      </c>
      <c r="L1241" s="186">
        <f t="shared" si="197"/>
        <v>20.95</v>
      </c>
      <c r="M1241" s="186">
        <f t="shared" si="198"/>
        <v>19.5</v>
      </c>
      <c r="N1241" s="186">
        <f t="shared" si="199"/>
        <v>18.95</v>
      </c>
      <c r="Q1241" s="133">
        <f t="shared" si="200"/>
        <v>9.9999999999997868E-2</v>
      </c>
      <c r="R1241" s="222">
        <f t="shared" si="201"/>
        <v>4.7961630695442618E-3</v>
      </c>
    </row>
    <row r="1242" spans="1:18" x14ac:dyDescent="0.35">
      <c r="A1242" s="127" t="s">
        <v>9360</v>
      </c>
      <c r="B1242" s="21" t="s">
        <v>9361</v>
      </c>
      <c r="C1242" s="21">
        <v>6</v>
      </c>
      <c r="D1242" s="20">
        <v>0.7</v>
      </c>
      <c r="E1242" s="135">
        <v>37.5</v>
      </c>
      <c r="F1242" s="106">
        <v>11.95</v>
      </c>
      <c r="G1242" s="22" t="s">
        <v>14146</v>
      </c>
      <c r="H1242" s="106">
        <f t="shared" si="194"/>
        <v>19.8</v>
      </c>
      <c r="I1242" s="106">
        <f t="shared" si="195"/>
        <v>18.2</v>
      </c>
      <c r="J1242" s="107">
        <f t="shared" si="196"/>
        <v>17.850000000000001</v>
      </c>
      <c r="L1242" s="186">
        <f t="shared" si="197"/>
        <v>19.95</v>
      </c>
      <c r="M1242" s="186">
        <f t="shared" si="198"/>
        <v>18.5</v>
      </c>
      <c r="N1242" s="186">
        <f t="shared" si="199"/>
        <v>17.95</v>
      </c>
      <c r="Q1242" s="133">
        <f t="shared" si="200"/>
        <v>0.14999999999999858</v>
      </c>
      <c r="R1242" s="222">
        <f t="shared" si="201"/>
        <v>7.575757575757504E-3</v>
      </c>
    </row>
    <row r="1243" spans="1:18" x14ac:dyDescent="0.35">
      <c r="A1243" s="127" t="s">
        <v>9378</v>
      </c>
      <c r="B1243" s="21" t="s">
        <v>9379</v>
      </c>
      <c r="C1243" s="21">
        <v>48</v>
      </c>
      <c r="D1243" s="20">
        <v>0.05</v>
      </c>
      <c r="E1243" s="135">
        <v>47</v>
      </c>
      <c r="F1243" s="106">
        <v>3.5</v>
      </c>
      <c r="G1243" s="22" t="s">
        <v>14146</v>
      </c>
      <c r="H1243" s="106">
        <f t="shared" si="194"/>
        <v>6.5</v>
      </c>
      <c r="I1243" s="106">
        <f t="shared" si="195"/>
        <v>5.95</v>
      </c>
      <c r="J1243" s="107">
        <f t="shared" si="196"/>
        <v>5.8500000000000005</v>
      </c>
      <c r="L1243" s="186">
        <f t="shared" si="197"/>
        <v>6.95</v>
      </c>
      <c r="M1243" s="186">
        <f t="shared" si="198"/>
        <v>5.95</v>
      </c>
      <c r="N1243" s="186">
        <f t="shared" si="199"/>
        <v>5.95</v>
      </c>
      <c r="Q1243" s="133">
        <f t="shared" si="200"/>
        <v>0.45000000000000018</v>
      </c>
      <c r="R1243" s="222">
        <f t="shared" si="201"/>
        <v>6.9230769230769262E-2</v>
      </c>
    </row>
    <row r="1244" spans="1:18" x14ac:dyDescent="0.35">
      <c r="A1244" s="127" t="s">
        <v>9406</v>
      </c>
      <c r="B1244" s="21" t="s">
        <v>9407</v>
      </c>
      <c r="C1244" s="21">
        <v>6</v>
      </c>
      <c r="D1244" s="20">
        <v>0.7</v>
      </c>
      <c r="E1244" s="135">
        <v>40</v>
      </c>
      <c r="F1244" s="106">
        <v>15.75</v>
      </c>
      <c r="G1244" s="22" t="s">
        <v>14163</v>
      </c>
      <c r="H1244" s="106">
        <f t="shared" si="194"/>
        <v>24.650000000000002</v>
      </c>
      <c r="I1244" s="106">
        <f t="shared" si="195"/>
        <v>22.650000000000002</v>
      </c>
      <c r="J1244" s="107">
        <f t="shared" si="196"/>
        <v>22.25</v>
      </c>
      <c r="L1244" s="186">
        <f t="shared" si="197"/>
        <v>24.95</v>
      </c>
      <c r="M1244" s="186">
        <f t="shared" si="198"/>
        <v>22.95</v>
      </c>
      <c r="N1244" s="186">
        <f t="shared" si="199"/>
        <v>22.5</v>
      </c>
      <c r="Q1244" s="133">
        <f t="shared" si="200"/>
        <v>0.29999999999999716</v>
      </c>
      <c r="R1244" s="222">
        <f t="shared" si="201"/>
        <v>1.2170385395537409E-2</v>
      </c>
    </row>
    <row r="1245" spans="1:18" x14ac:dyDescent="0.35">
      <c r="A1245" s="127" t="s">
        <v>9413</v>
      </c>
      <c r="B1245" s="21" t="s">
        <v>9414</v>
      </c>
      <c r="C1245" s="21">
        <v>6</v>
      </c>
      <c r="D1245" s="20">
        <v>0.7</v>
      </c>
      <c r="E1245" s="135">
        <v>40</v>
      </c>
      <c r="F1245" s="106">
        <v>25.5</v>
      </c>
      <c r="G1245" s="22" t="s">
        <v>14163</v>
      </c>
      <c r="H1245" s="106">
        <f t="shared" si="194"/>
        <v>36.550000000000004</v>
      </c>
      <c r="I1245" s="106">
        <f t="shared" si="195"/>
        <v>33.550000000000004</v>
      </c>
      <c r="J1245" s="107">
        <f t="shared" si="196"/>
        <v>32.950000000000003</v>
      </c>
      <c r="L1245" s="186">
        <f t="shared" si="197"/>
        <v>36.950000000000003</v>
      </c>
      <c r="M1245" s="186">
        <f t="shared" si="198"/>
        <v>33.950000000000003</v>
      </c>
      <c r="N1245" s="186">
        <f t="shared" si="199"/>
        <v>32.950000000000003</v>
      </c>
      <c r="Q1245" s="133">
        <f t="shared" si="200"/>
        <v>0.39999999999999858</v>
      </c>
      <c r="R1245" s="222">
        <f t="shared" si="201"/>
        <v>1.094391244870037E-2</v>
      </c>
    </row>
    <row r="1246" spans="1:18" x14ac:dyDescent="0.35">
      <c r="A1246" s="127" t="s">
        <v>9417</v>
      </c>
      <c r="B1246" s="21" t="s">
        <v>9418</v>
      </c>
      <c r="C1246" s="21">
        <v>6</v>
      </c>
      <c r="D1246" s="20">
        <v>0.7</v>
      </c>
      <c r="E1246" s="135">
        <v>43.2</v>
      </c>
      <c r="F1246" s="106">
        <v>28.25</v>
      </c>
      <c r="G1246" s="22" t="s">
        <v>14167</v>
      </c>
      <c r="H1246" s="106">
        <f t="shared" si="194"/>
        <v>40.200000000000003</v>
      </c>
      <c r="I1246" s="106">
        <f t="shared" si="195"/>
        <v>36.9</v>
      </c>
      <c r="J1246" s="107">
        <f t="shared" si="196"/>
        <v>36.25</v>
      </c>
      <c r="L1246" s="186">
        <f t="shared" si="197"/>
        <v>40.5</v>
      </c>
      <c r="M1246" s="186">
        <f t="shared" si="198"/>
        <v>36.950000000000003</v>
      </c>
      <c r="N1246" s="186">
        <f t="shared" si="199"/>
        <v>36.5</v>
      </c>
      <c r="Q1246" s="133">
        <f t="shared" si="200"/>
        <v>0.29999999999999716</v>
      </c>
      <c r="R1246" s="222">
        <f t="shared" si="201"/>
        <v>7.4626865671641078E-3</v>
      </c>
    </row>
    <row r="1247" spans="1:18" x14ac:dyDescent="0.35">
      <c r="A1247" s="127" t="s">
        <v>9421</v>
      </c>
      <c r="B1247" s="21" t="s">
        <v>9422</v>
      </c>
      <c r="C1247" s="21">
        <v>6</v>
      </c>
      <c r="D1247" s="20">
        <v>0.7</v>
      </c>
      <c r="E1247" s="135">
        <v>40</v>
      </c>
      <c r="F1247" s="106">
        <v>36.5</v>
      </c>
      <c r="G1247" s="22" t="s">
        <v>14157</v>
      </c>
      <c r="H1247" s="106">
        <f t="shared" si="194"/>
        <v>50</v>
      </c>
      <c r="I1247" s="106">
        <f t="shared" si="195"/>
        <v>45.900000000000006</v>
      </c>
      <c r="J1247" s="107">
        <f t="shared" si="196"/>
        <v>45.050000000000004</v>
      </c>
      <c r="L1247" s="186">
        <f t="shared" si="197"/>
        <v>50.5</v>
      </c>
      <c r="M1247" s="186">
        <f t="shared" si="198"/>
        <v>45.95</v>
      </c>
      <c r="N1247" s="186">
        <f t="shared" si="199"/>
        <v>45.5</v>
      </c>
      <c r="Q1247" s="133">
        <f t="shared" si="200"/>
        <v>0.5</v>
      </c>
      <c r="R1247" s="222">
        <f t="shared" si="201"/>
        <v>0.01</v>
      </c>
    </row>
    <row r="1248" spans="1:18" x14ac:dyDescent="0.35">
      <c r="A1248" s="127" t="s">
        <v>9425</v>
      </c>
      <c r="B1248" s="21" t="s">
        <v>9426</v>
      </c>
      <c r="C1248" s="21">
        <v>6</v>
      </c>
      <c r="D1248" s="20">
        <v>0.7</v>
      </c>
      <c r="E1248" s="135">
        <v>40</v>
      </c>
      <c r="F1248" s="106">
        <v>15.1</v>
      </c>
      <c r="G1248" s="22" t="s">
        <v>14157</v>
      </c>
      <c r="H1248" s="106">
        <f t="shared" si="194"/>
        <v>23.900000000000002</v>
      </c>
      <c r="I1248" s="106">
        <f t="shared" si="195"/>
        <v>21.900000000000002</v>
      </c>
      <c r="J1248" s="107">
        <f t="shared" si="196"/>
        <v>21.55</v>
      </c>
      <c r="L1248" s="186">
        <f t="shared" si="197"/>
        <v>23.95</v>
      </c>
      <c r="M1248" s="186">
        <f t="shared" si="198"/>
        <v>21.95</v>
      </c>
      <c r="N1248" s="186">
        <f t="shared" si="199"/>
        <v>21.95</v>
      </c>
      <c r="Q1248" s="133">
        <f t="shared" si="200"/>
        <v>4.9999999999997158E-2</v>
      </c>
      <c r="R1248" s="222">
        <f t="shared" si="201"/>
        <v>2.0920502092049019E-3</v>
      </c>
    </row>
    <row r="1249" spans="1:18" x14ac:dyDescent="0.35">
      <c r="A1249" s="127" t="s">
        <v>9429</v>
      </c>
      <c r="B1249" s="21" t="s">
        <v>9430</v>
      </c>
      <c r="C1249" s="21">
        <v>6</v>
      </c>
      <c r="D1249" s="20">
        <v>0.7</v>
      </c>
      <c r="E1249" s="135">
        <v>40</v>
      </c>
      <c r="F1249" s="106">
        <v>21.2</v>
      </c>
      <c r="G1249" s="22" t="s">
        <v>14157</v>
      </c>
      <c r="H1249" s="106">
        <f t="shared" si="194"/>
        <v>31.3</v>
      </c>
      <c r="I1249" s="106">
        <f t="shared" si="195"/>
        <v>28.75</v>
      </c>
      <c r="J1249" s="107">
        <f t="shared" si="196"/>
        <v>28.25</v>
      </c>
      <c r="L1249" s="186">
        <f t="shared" si="197"/>
        <v>31.5</v>
      </c>
      <c r="M1249" s="186">
        <f t="shared" si="198"/>
        <v>28.95</v>
      </c>
      <c r="N1249" s="186">
        <f t="shared" si="199"/>
        <v>28.5</v>
      </c>
      <c r="Q1249" s="133">
        <f t="shared" si="200"/>
        <v>0.19999999999999929</v>
      </c>
      <c r="R1249" s="222">
        <f t="shared" si="201"/>
        <v>6.3897763578274532E-3</v>
      </c>
    </row>
    <row r="1250" spans="1:18" x14ac:dyDescent="0.35">
      <c r="A1250" s="127" t="s">
        <v>9433</v>
      </c>
      <c r="B1250" s="21" t="s">
        <v>9434</v>
      </c>
      <c r="C1250" s="21">
        <v>6</v>
      </c>
      <c r="D1250" s="20">
        <v>0.7</v>
      </c>
      <c r="E1250" s="135">
        <v>40</v>
      </c>
      <c r="F1250" s="106">
        <v>49</v>
      </c>
      <c r="G1250" s="22" t="s">
        <v>14157</v>
      </c>
      <c r="H1250" s="106">
        <f t="shared" si="194"/>
        <v>65.25</v>
      </c>
      <c r="I1250" s="106">
        <f t="shared" si="195"/>
        <v>59.900000000000006</v>
      </c>
      <c r="J1250" s="107">
        <f t="shared" si="196"/>
        <v>58.800000000000004</v>
      </c>
      <c r="L1250" s="186">
        <f t="shared" si="197"/>
        <v>65.5</v>
      </c>
      <c r="M1250" s="186">
        <f t="shared" si="198"/>
        <v>59.95</v>
      </c>
      <c r="N1250" s="186">
        <f t="shared" si="199"/>
        <v>58.95</v>
      </c>
      <c r="Q1250" s="133">
        <f t="shared" si="200"/>
        <v>0.25</v>
      </c>
      <c r="R1250" s="222">
        <f t="shared" si="201"/>
        <v>3.8314176245210726E-3</v>
      </c>
    </row>
    <row r="1251" spans="1:18" x14ac:dyDescent="0.35">
      <c r="A1251" s="127" t="s">
        <v>9437</v>
      </c>
      <c r="B1251" s="21" t="s">
        <v>9438</v>
      </c>
      <c r="C1251" s="21">
        <v>6</v>
      </c>
      <c r="D1251" s="20">
        <v>0.7</v>
      </c>
      <c r="E1251" s="135">
        <v>43.4</v>
      </c>
      <c r="F1251" s="106">
        <v>33.950000000000003</v>
      </c>
      <c r="G1251" s="22" t="s">
        <v>14145</v>
      </c>
      <c r="H1251" s="106">
        <f t="shared" si="194"/>
        <v>47.150000000000006</v>
      </c>
      <c r="I1251" s="106">
        <f t="shared" si="195"/>
        <v>43.300000000000004</v>
      </c>
      <c r="J1251" s="107">
        <f t="shared" si="196"/>
        <v>42.550000000000004</v>
      </c>
      <c r="L1251" s="186">
        <f t="shared" si="197"/>
        <v>47.5</v>
      </c>
      <c r="M1251" s="186">
        <f t="shared" si="198"/>
        <v>43.5</v>
      </c>
      <c r="N1251" s="186">
        <f t="shared" si="199"/>
        <v>42.95</v>
      </c>
      <c r="Q1251" s="133">
        <f t="shared" si="200"/>
        <v>0.34999999999999432</v>
      </c>
      <c r="R1251" s="222">
        <f t="shared" si="201"/>
        <v>7.4231177094378426E-3</v>
      </c>
    </row>
    <row r="1252" spans="1:18" x14ac:dyDescent="0.35">
      <c r="A1252" s="127" t="s">
        <v>9445</v>
      </c>
      <c r="B1252" s="21" t="s">
        <v>9446</v>
      </c>
      <c r="C1252" s="21">
        <v>6</v>
      </c>
      <c r="D1252" s="20">
        <v>0.7</v>
      </c>
      <c r="E1252" s="135">
        <v>45</v>
      </c>
      <c r="F1252" s="106">
        <v>28.95</v>
      </c>
      <c r="G1252" s="22" t="s">
        <v>14158</v>
      </c>
      <c r="H1252" s="106">
        <f t="shared" si="194"/>
        <v>41.2</v>
      </c>
      <c r="I1252" s="106">
        <f t="shared" si="195"/>
        <v>37.85</v>
      </c>
      <c r="J1252" s="107">
        <f t="shared" si="196"/>
        <v>37.15</v>
      </c>
      <c r="L1252" s="186">
        <f t="shared" si="197"/>
        <v>41.5</v>
      </c>
      <c r="M1252" s="186">
        <f t="shared" si="198"/>
        <v>37.950000000000003</v>
      </c>
      <c r="N1252" s="186">
        <f t="shared" si="199"/>
        <v>37.5</v>
      </c>
      <c r="Q1252" s="133">
        <f t="shared" si="200"/>
        <v>0.29999999999999716</v>
      </c>
      <c r="R1252" s="222">
        <f t="shared" si="201"/>
        <v>7.2815533980581833E-3</v>
      </c>
    </row>
    <row r="1253" spans="1:18" x14ac:dyDescent="0.35">
      <c r="A1253" s="127" t="s">
        <v>9449</v>
      </c>
      <c r="B1253" s="21" t="s">
        <v>9450</v>
      </c>
      <c r="C1253" s="21">
        <v>6</v>
      </c>
      <c r="D1253" s="20">
        <v>0.7</v>
      </c>
      <c r="E1253" s="135">
        <v>40</v>
      </c>
      <c r="F1253" s="106">
        <v>20.25</v>
      </c>
      <c r="G1253" s="22" t="s">
        <v>14144</v>
      </c>
      <c r="H1253" s="106">
        <f t="shared" si="194"/>
        <v>30.150000000000002</v>
      </c>
      <c r="I1253" s="106">
        <f t="shared" si="195"/>
        <v>27.700000000000003</v>
      </c>
      <c r="J1253" s="107">
        <f t="shared" si="196"/>
        <v>27.200000000000003</v>
      </c>
      <c r="L1253" s="186">
        <f t="shared" si="197"/>
        <v>30.5</v>
      </c>
      <c r="M1253" s="186">
        <f t="shared" si="198"/>
        <v>27.95</v>
      </c>
      <c r="N1253" s="186">
        <f t="shared" si="199"/>
        <v>27.5</v>
      </c>
      <c r="Q1253" s="133">
        <f t="shared" si="200"/>
        <v>0.34999999999999787</v>
      </c>
      <c r="R1253" s="222">
        <f t="shared" si="201"/>
        <v>1.1608623548921984E-2</v>
      </c>
    </row>
    <row r="1254" spans="1:18" x14ac:dyDescent="0.35">
      <c r="A1254" s="127" t="s">
        <v>9452</v>
      </c>
      <c r="B1254" s="21" t="s">
        <v>9453</v>
      </c>
      <c r="C1254" s="21">
        <v>6</v>
      </c>
      <c r="D1254" s="20">
        <v>0.7</v>
      </c>
      <c r="E1254" s="135">
        <v>40</v>
      </c>
      <c r="F1254" s="106">
        <v>11.95</v>
      </c>
      <c r="G1254" s="22" t="s">
        <v>14142</v>
      </c>
      <c r="H1254" s="106">
        <f t="shared" si="194"/>
        <v>20.05</v>
      </c>
      <c r="I1254" s="106">
        <f t="shared" si="195"/>
        <v>18.400000000000002</v>
      </c>
      <c r="J1254" s="107">
        <f t="shared" si="196"/>
        <v>18.05</v>
      </c>
      <c r="L1254" s="186">
        <f t="shared" si="197"/>
        <v>20.5</v>
      </c>
      <c r="M1254" s="186">
        <f t="shared" si="198"/>
        <v>18.5</v>
      </c>
      <c r="N1254" s="186">
        <f t="shared" si="199"/>
        <v>18.5</v>
      </c>
      <c r="Q1254" s="133">
        <f t="shared" si="200"/>
        <v>0.44999999999999929</v>
      </c>
      <c r="R1254" s="222">
        <f t="shared" si="201"/>
        <v>2.2443890274314177E-2</v>
      </c>
    </row>
    <row r="1255" spans="1:18" x14ac:dyDescent="0.35">
      <c r="A1255" s="127" t="s">
        <v>9460</v>
      </c>
      <c r="B1255" s="21" t="s">
        <v>9461</v>
      </c>
      <c r="C1255" s="21">
        <v>6</v>
      </c>
      <c r="D1255" s="20">
        <v>0.7</v>
      </c>
      <c r="E1255" s="135">
        <v>40</v>
      </c>
      <c r="F1255" s="106">
        <v>11.75</v>
      </c>
      <c r="G1255" s="22" t="s">
        <v>14157</v>
      </c>
      <c r="H1255" s="106">
        <f t="shared" si="194"/>
        <v>19.8</v>
      </c>
      <c r="I1255" s="106">
        <f t="shared" si="195"/>
        <v>18.150000000000002</v>
      </c>
      <c r="J1255" s="107">
        <f t="shared" si="196"/>
        <v>17.850000000000001</v>
      </c>
      <c r="L1255" s="186">
        <f t="shared" si="197"/>
        <v>19.95</v>
      </c>
      <c r="M1255" s="186">
        <f t="shared" si="198"/>
        <v>18.5</v>
      </c>
      <c r="N1255" s="186">
        <f t="shared" si="199"/>
        <v>17.95</v>
      </c>
      <c r="Q1255" s="133">
        <f t="shared" si="200"/>
        <v>0.14999999999999858</v>
      </c>
      <c r="R1255" s="222">
        <f t="shared" si="201"/>
        <v>7.575757575757504E-3</v>
      </c>
    </row>
    <row r="1256" spans="1:18" x14ac:dyDescent="0.35">
      <c r="A1256" s="127" t="s">
        <v>9464</v>
      </c>
      <c r="B1256" s="21" t="s">
        <v>9465</v>
      </c>
      <c r="C1256" s="21">
        <v>6</v>
      </c>
      <c r="D1256" s="20">
        <v>1</v>
      </c>
      <c r="E1256" s="135">
        <v>43</v>
      </c>
      <c r="F1256" s="106">
        <v>23.5</v>
      </c>
      <c r="G1256" s="22" t="s">
        <v>14144</v>
      </c>
      <c r="H1256" s="106">
        <f t="shared" si="194"/>
        <v>36</v>
      </c>
      <c r="I1256" s="106">
        <f t="shared" si="195"/>
        <v>33.050000000000004</v>
      </c>
      <c r="J1256" s="107">
        <f t="shared" si="196"/>
        <v>32.5</v>
      </c>
      <c r="L1256" s="186">
        <f t="shared" si="197"/>
        <v>36.5</v>
      </c>
      <c r="M1256" s="186">
        <f t="shared" si="198"/>
        <v>33.5</v>
      </c>
      <c r="N1256" s="186">
        <f t="shared" si="199"/>
        <v>32.950000000000003</v>
      </c>
      <c r="Q1256" s="133">
        <f t="shared" si="200"/>
        <v>0.5</v>
      </c>
      <c r="R1256" s="222">
        <f t="shared" si="201"/>
        <v>1.3888888888888888E-2</v>
      </c>
    </row>
    <row r="1257" spans="1:18" x14ac:dyDescent="0.35">
      <c r="A1257" s="127" t="s">
        <v>9476</v>
      </c>
      <c r="B1257" s="21" t="s">
        <v>9473</v>
      </c>
      <c r="C1257" s="21">
        <v>6</v>
      </c>
      <c r="D1257" s="20">
        <v>1</v>
      </c>
      <c r="E1257" s="135">
        <v>40</v>
      </c>
      <c r="F1257" s="106">
        <v>8.9499999999999993</v>
      </c>
      <c r="G1257" s="22" t="s">
        <v>14144</v>
      </c>
      <c r="H1257" s="106">
        <f t="shared" si="194"/>
        <v>17.900000000000002</v>
      </c>
      <c r="I1257" s="106">
        <f t="shared" si="195"/>
        <v>16.400000000000002</v>
      </c>
      <c r="J1257" s="107">
        <f t="shared" si="196"/>
        <v>16.150000000000002</v>
      </c>
      <c r="L1257" s="186">
        <f t="shared" si="197"/>
        <v>17.95</v>
      </c>
      <c r="M1257" s="186">
        <f t="shared" si="198"/>
        <v>16.5</v>
      </c>
      <c r="N1257" s="186">
        <f t="shared" si="199"/>
        <v>16.5</v>
      </c>
      <c r="Q1257" s="133">
        <f t="shared" si="200"/>
        <v>4.9999999999997158E-2</v>
      </c>
      <c r="R1257" s="222">
        <f t="shared" si="201"/>
        <v>2.7932960893853158E-3</v>
      </c>
    </row>
    <row r="1258" spans="1:18" x14ac:dyDescent="0.35">
      <c r="A1258" s="127" t="s">
        <v>14567</v>
      </c>
      <c r="B1258" s="21" t="s">
        <v>14568</v>
      </c>
      <c r="C1258" s="21">
        <v>6</v>
      </c>
      <c r="D1258" s="20">
        <v>0.5</v>
      </c>
      <c r="E1258" s="135">
        <v>17</v>
      </c>
      <c r="F1258" s="106">
        <v>7.25</v>
      </c>
      <c r="G1258" s="22" t="s">
        <v>14154</v>
      </c>
      <c r="H1258" s="106">
        <f t="shared" si="194"/>
        <v>11.850000000000001</v>
      </c>
      <c r="I1258" s="106">
        <f t="shared" si="195"/>
        <v>10.850000000000001</v>
      </c>
      <c r="J1258" s="107">
        <f t="shared" si="196"/>
        <v>10.65</v>
      </c>
      <c r="L1258" s="186">
        <f t="shared" si="197"/>
        <v>11.95</v>
      </c>
      <c r="M1258" s="186">
        <f t="shared" si="198"/>
        <v>10.95</v>
      </c>
      <c r="N1258" s="186">
        <f t="shared" si="199"/>
        <v>10.95</v>
      </c>
      <c r="Q1258" s="133">
        <f t="shared" si="200"/>
        <v>9.9999999999997868E-2</v>
      </c>
      <c r="R1258" s="222">
        <f t="shared" si="201"/>
        <v>8.4388185654006628E-3</v>
      </c>
    </row>
    <row r="1259" spans="1:18" x14ac:dyDescent="0.35">
      <c r="A1259" s="127" t="s">
        <v>9487</v>
      </c>
      <c r="B1259" s="21" t="s">
        <v>9484</v>
      </c>
      <c r="C1259" s="21">
        <v>6</v>
      </c>
      <c r="D1259" s="20">
        <v>0.7</v>
      </c>
      <c r="E1259" s="135">
        <v>17</v>
      </c>
      <c r="F1259" s="106">
        <v>8.4</v>
      </c>
      <c r="G1259" s="22" t="s">
        <v>14154</v>
      </c>
      <c r="H1259" s="106">
        <f t="shared" si="194"/>
        <v>13.65</v>
      </c>
      <c r="I1259" s="106">
        <f t="shared" si="195"/>
        <v>12.55</v>
      </c>
      <c r="J1259" s="107">
        <f t="shared" si="196"/>
        <v>12.350000000000001</v>
      </c>
      <c r="L1259" s="186">
        <f t="shared" si="197"/>
        <v>13.95</v>
      </c>
      <c r="M1259" s="186">
        <f t="shared" si="198"/>
        <v>12.95</v>
      </c>
      <c r="N1259" s="186">
        <f t="shared" si="199"/>
        <v>12.5</v>
      </c>
      <c r="Q1259" s="133">
        <f t="shared" si="200"/>
        <v>0.29999999999999893</v>
      </c>
      <c r="R1259" s="222">
        <f t="shared" si="201"/>
        <v>2.19780219780219E-2</v>
      </c>
    </row>
    <row r="1260" spans="1:18" x14ac:dyDescent="0.35">
      <c r="A1260" s="127" t="s">
        <v>9494</v>
      </c>
      <c r="B1260" s="21" t="s">
        <v>9491</v>
      </c>
      <c r="C1260" s="21">
        <v>6</v>
      </c>
      <c r="D1260" s="20">
        <v>0.7</v>
      </c>
      <c r="E1260" s="135">
        <v>17</v>
      </c>
      <c r="F1260" s="106">
        <v>8.85</v>
      </c>
      <c r="G1260" s="22" t="s">
        <v>14154</v>
      </c>
      <c r="H1260" s="106">
        <f t="shared" si="194"/>
        <v>14.200000000000001</v>
      </c>
      <c r="I1260" s="106">
        <f t="shared" si="195"/>
        <v>13.05</v>
      </c>
      <c r="J1260" s="107">
        <f t="shared" si="196"/>
        <v>12.8</v>
      </c>
      <c r="L1260" s="186">
        <f t="shared" si="197"/>
        <v>14.5</v>
      </c>
      <c r="M1260" s="186">
        <f t="shared" si="198"/>
        <v>13.5</v>
      </c>
      <c r="N1260" s="186">
        <f t="shared" si="199"/>
        <v>12.95</v>
      </c>
      <c r="Q1260" s="133">
        <f t="shared" si="200"/>
        <v>0.29999999999999893</v>
      </c>
      <c r="R1260" s="222">
        <f t="shared" si="201"/>
        <v>2.1126760563380205E-2</v>
      </c>
    </row>
    <row r="1261" spans="1:18" x14ac:dyDescent="0.35">
      <c r="A1261" s="127" t="s">
        <v>9505</v>
      </c>
      <c r="B1261" s="21" t="s">
        <v>9502</v>
      </c>
      <c r="C1261" s="21">
        <v>6</v>
      </c>
      <c r="D1261" s="20">
        <v>0.7</v>
      </c>
      <c r="E1261" s="135">
        <v>15</v>
      </c>
      <c r="F1261" s="106">
        <v>8.25</v>
      </c>
      <c r="G1261" s="22" t="s">
        <v>14154</v>
      </c>
      <c r="H1261" s="106">
        <f t="shared" si="194"/>
        <v>13.3</v>
      </c>
      <c r="I1261" s="106">
        <f t="shared" si="195"/>
        <v>12.200000000000001</v>
      </c>
      <c r="J1261" s="107">
        <f t="shared" si="196"/>
        <v>12</v>
      </c>
      <c r="L1261" s="186">
        <f t="shared" si="197"/>
        <v>13.5</v>
      </c>
      <c r="M1261" s="186">
        <f t="shared" si="198"/>
        <v>12.5</v>
      </c>
      <c r="N1261" s="186">
        <f t="shared" si="199"/>
        <v>12.5</v>
      </c>
      <c r="Q1261" s="133">
        <f t="shared" si="200"/>
        <v>0.19999999999999929</v>
      </c>
      <c r="R1261" s="222">
        <f t="shared" si="201"/>
        <v>1.5037593984962351E-2</v>
      </c>
    </row>
    <row r="1262" spans="1:18" x14ac:dyDescent="0.35">
      <c r="A1262" s="127" t="s">
        <v>9508</v>
      </c>
      <c r="B1262" s="21" t="s">
        <v>9509</v>
      </c>
      <c r="C1262" s="21">
        <v>6</v>
      </c>
      <c r="D1262" s="20">
        <v>0.5</v>
      </c>
      <c r="E1262" s="135">
        <v>15</v>
      </c>
      <c r="F1262" s="106">
        <v>7.25</v>
      </c>
      <c r="G1262" s="22" t="s">
        <v>14154</v>
      </c>
      <c r="H1262" s="106">
        <f t="shared" si="194"/>
        <v>11.700000000000001</v>
      </c>
      <c r="I1262" s="106">
        <f t="shared" si="195"/>
        <v>10.75</v>
      </c>
      <c r="J1262" s="107">
        <f t="shared" si="196"/>
        <v>10.55</v>
      </c>
      <c r="L1262" s="186">
        <f t="shared" si="197"/>
        <v>11.95</v>
      </c>
      <c r="M1262" s="186">
        <f t="shared" si="198"/>
        <v>10.95</v>
      </c>
      <c r="N1262" s="186">
        <f t="shared" si="199"/>
        <v>10.95</v>
      </c>
      <c r="Q1262" s="133">
        <f t="shared" si="200"/>
        <v>0.24999999999999822</v>
      </c>
      <c r="R1262" s="222">
        <f t="shared" si="201"/>
        <v>2.1367521367521215E-2</v>
      </c>
    </row>
    <row r="1263" spans="1:18" x14ac:dyDescent="0.35">
      <c r="A1263" s="127" t="s">
        <v>9512</v>
      </c>
      <c r="B1263" s="21" t="s">
        <v>9513</v>
      </c>
      <c r="C1263" s="21">
        <v>6</v>
      </c>
      <c r="D1263" s="20">
        <v>0.7</v>
      </c>
      <c r="E1263" s="135">
        <v>23</v>
      </c>
      <c r="F1263" s="106">
        <v>19.5</v>
      </c>
      <c r="G1263" s="22" t="s">
        <v>14148</v>
      </c>
      <c r="H1263" s="106">
        <f t="shared" si="194"/>
        <v>27.75</v>
      </c>
      <c r="I1263" s="106">
        <f t="shared" si="195"/>
        <v>25.450000000000003</v>
      </c>
      <c r="J1263" s="107">
        <f t="shared" si="196"/>
        <v>25</v>
      </c>
      <c r="L1263" s="186">
        <f t="shared" si="197"/>
        <v>27.95</v>
      </c>
      <c r="M1263" s="186">
        <f t="shared" si="198"/>
        <v>25.5</v>
      </c>
      <c r="N1263" s="186">
        <f t="shared" si="199"/>
        <v>25.5</v>
      </c>
      <c r="Q1263" s="133">
        <f t="shared" si="200"/>
        <v>0.19999999999999929</v>
      </c>
      <c r="R1263" s="222">
        <f t="shared" si="201"/>
        <v>7.2072072072071813E-3</v>
      </c>
    </row>
    <row r="1264" spans="1:18" x14ac:dyDescent="0.35">
      <c r="A1264" s="127" t="s">
        <v>9540</v>
      </c>
      <c r="B1264" s="21" t="s">
        <v>9541</v>
      </c>
      <c r="C1264" s="21">
        <v>6</v>
      </c>
      <c r="D1264" s="20">
        <v>0.7</v>
      </c>
      <c r="E1264" s="135">
        <v>40</v>
      </c>
      <c r="F1264" s="106">
        <v>4.95</v>
      </c>
      <c r="G1264" s="22" t="s">
        <v>14144</v>
      </c>
      <c r="H1264" s="106">
        <f t="shared" si="194"/>
        <v>11.5</v>
      </c>
      <c r="I1264" s="106">
        <f t="shared" si="195"/>
        <v>10.55</v>
      </c>
      <c r="J1264" s="107">
        <f t="shared" si="196"/>
        <v>10.350000000000001</v>
      </c>
      <c r="L1264" s="186">
        <f t="shared" si="197"/>
        <v>11.95</v>
      </c>
      <c r="M1264" s="186">
        <f t="shared" si="198"/>
        <v>10.95</v>
      </c>
      <c r="N1264" s="186">
        <f t="shared" si="199"/>
        <v>10.5</v>
      </c>
      <c r="Q1264" s="133">
        <f t="shared" si="200"/>
        <v>0.44999999999999929</v>
      </c>
      <c r="R1264" s="222">
        <f t="shared" si="201"/>
        <v>3.9130434782608636E-2</v>
      </c>
    </row>
    <row r="1265" spans="1:18" x14ac:dyDescent="0.35">
      <c r="A1265" s="127" t="s">
        <v>9547</v>
      </c>
      <c r="B1265" s="21" t="s">
        <v>9548</v>
      </c>
      <c r="C1265" s="21">
        <v>6</v>
      </c>
      <c r="D1265" s="20">
        <v>0.5</v>
      </c>
      <c r="E1265" s="135">
        <v>40</v>
      </c>
      <c r="F1265" s="106">
        <v>11.75</v>
      </c>
      <c r="G1265" s="22" t="s">
        <v>14146</v>
      </c>
      <c r="H1265" s="106">
        <f t="shared" si="194"/>
        <v>18.8</v>
      </c>
      <c r="I1265" s="106">
        <f t="shared" si="195"/>
        <v>17.25</v>
      </c>
      <c r="J1265" s="107">
        <f t="shared" si="196"/>
        <v>16.95</v>
      </c>
      <c r="L1265" s="186">
        <f t="shared" si="197"/>
        <v>18.95</v>
      </c>
      <c r="M1265" s="186">
        <f t="shared" si="198"/>
        <v>17.5</v>
      </c>
      <c r="N1265" s="186">
        <f t="shared" si="199"/>
        <v>16.95</v>
      </c>
      <c r="Q1265" s="133">
        <f t="shared" si="200"/>
        <v>0.14999999999999858</v>
      </c>
      <c r="R1265" s="222">
        <f t="shared" si="201"/>
        <v>7.9787234042552439E-3</v>
      </c>
    </row>
    <row r="1266" spans="1:18" x14ac:dyDescent="0.35">
      <c r="A1266" s="127" t="s">
        <v>9550</v>
      </c>
      <c r="B1266" s="21" t="s">
        <v>9551</v>
      </c>
      <c r="C1266" s="21">
        <v>6</v>
      </c>
      <c r="D1266" s="20">
        <v>0.5</v>
      </c>
      <c r="E1266" s="135">
        <v>37.5</v>
      </c>
      <c r="F1266" s="106">
        <v>11.75</v>
      </c>
      <c r="G1266" s="22" t="s">
        <v>14141</v>
      </c>
      <c r="H1266" s="106">
        <f t="shared" si="194"/>
        <v>18.600000000000001</v>
      </c>
      <c r="I1266" s="106">
        <f t="shared" si="195"/>
        <v>17.100000000000001</v>
      </c>
      <c r="J1266" s="107">
        <f t="shared" si="196"/>
        <v>16.8</v>
      </c>
      <c r="L1266" s="186">
        <f t="shared" si="197"/>
        <v>18.95</v>
      </c>
      <c r="M1266" s="186">
        <f t="shared" si="198"/>
        <v>17.5</v>
      </c>
      <c r="N1266" s="186">
        <f t="shared" si="199"/>
        <v>16.95</v>
      </c>
      <c r="Q1266" s="133">
        <f t="shared" si="200"/>
        <v>0.34999999999999787</v>
      </c>
      <c r="R1266" s="222">
        <f t="shared" si="201"/>
        <v>1.8817204301075151E-2</v>
      </c>
    </row>
    <row r="1267" spans="1:18" x14ac:dyDescent="0.35">
      <c r="A1267" s="127" t="s">
        <v>9562</v>
      </c>
      <c r="B1267" s="21" t="s">
        <v>9563</v>
      </c>
      <c r="C1267" s="21">
        <v>12</v>
      </c>
      <c r="D1267" s="20">
        <v>0.7</v>
      </c>
      <c r="E1267" s="135">
        <v>40</v>
      </c>
      <c r="F1267" s="106">
        <v>17.5</v>
      </c>
      <c r="G1267" s="22" t="s">
        <v>14142</v>
      </c>
      <c r="H1267" s="106">
        <f t="shared" si="194"/>
        <v>26.8</v>
      </c>
      <c r="I1267" s="106">
        <f t="shared" si="195"/>
        <v>24.6</v>
      </c>
      <c r="J1267" s="107">
        <f t="shared" si="196"/>
        <v>24.150000000000002</v>
      </c>
      <c r="L1267" s="186">
        <f t="shared" si="197"/>
        <v>26.95</v>
      </c>
      <c r="M1267" s="186">
        <f t="shared" si="198"/>
        <v>24.95</v>
      </c>
      <c r="N1267" s="186">
        <f t="shared" si="199"/>
        <v>24.5</v>
      </c>
      <c r="Q1267" s="133">
        <f t="shared" si="200"/>
        <v>0.14999999999999858</v>
      </c>
      <c r="R1267" s="222">
        <f t="shared" si="201"/>
        <v>5.5970149253730811E-3</v>
      </c>
    </row>
    <row r="1268" spans="1:18" x14ac:dyDescent="0.35">
      <c r="A1268" s="127" t="s">
        <v>9566</v>
      </c>
      <c r="B1268" s="21" t="s">
        <v>9567</v>
      </c>
      <c r="C1268" s="21">
        <v>6</v>
      </c>
      <c r="D1268" s="20">
        <v>0.7</v>
      </c>
      <c r="E1268" s="135">
        <v>41.5</v>
      </c>
      <c r="F1268" s="106">
        <v>6.65</v>
      </c>
      <c r="G1268" s="22" t="s">
        <v>14149</v>
      </c>
      <c r="H1268" s="106">
        <f t="shared" si="194"/>
        <v>13.700000000000001</v>
      </c>
      <c r="I1268" s="106">
        <f t="shared" si="195"/>
        <v>12.600000000000001</v>
      </c>
      <c r="J1268" s="107">
        <f t="shared" si="196"/>
        <v>12.350000000000001</v>
      </c>
      <c r="L1268" s="186">
        <f t="shared" si="197"/>
        <v>13.95</v>
      </c>
      <c r="M1268" s="186">
        <f t="shared" si="198"/>
        <v>12.95</v>
      </c>
      <c r="N1268" s="186">
        <f t="shared" si="199"/>
        <v>12.5</v>
      </c>
      <c r="Q1268" s="133">
        <f t="shared" si="200"/>
        <v>0.24999999999999822</v>
      </c>
      <c r="R1268" s="222">
        <f t="shared" si="201"/>
        <v>1.8248175182481622E-2</v>
      </c>
    </row>
    <row r="1269" spans="1:18" x14ac:dyDescent="0.35">
      <c r="A1269" s="127" t="s">
        <v>9597</v>
      </c>
      <c r="B1269" s="21" t="s">
        <v>9598</v>
      </c>
      <c r="C1269" s="21">
        <v>6</v>
      </c>
      <c r="D1269" s="20">
        <v>0.7</v>
      </c>
      <c r="E1269" s="135">
        <v>40</v>
      </c>
      <c r="F1269" s="106">
        <v>14.5</v>
      </c>
      <c r="G1269" s="22" t="s">
        <v>14144</v>
      </c>
      <c r="H1269" s="106">
        <f t="shared" si="194"/>
        <v>23.150000000000002</v>
      </c>
      <c r="I1269" s="106">
        <f t="shared" si="195"/>
        <v>21.25</v>
      </c>
      <c r="J1269" s="107">
        <f t="shared" si="196"/>
        <v>20.85</v>
      </c>
      <c r="L1269" s="186">
        <f t="shared" si="197"/>
        <v>23.5</v>
      </c>
      <c r="M1269" s="186">
        <f t="shared" si="198"/>
        <v>21.5</v>
      </c>
      <c r="N1269" s="186">
        <f t="shared" si="199"/>
        <v>20.95</v>
      </c>
      <c r="Q1269" s="133">
        <f t="shared" si="200"/>
        <v>0.34999999999999787</v>
      </c>
      <c r="R1269" s="222">
        <f t="shared" si="201"/>
        <v>1.5118790496760166E-2</v>
      </c>
    </row>
    <row r="1270" spans="1:18" x14ac:dyDescent="0.35">
      <c r="A1270" s="127" t="s">
        <v>9653</v>
      </c>
      <c r="B1270" s="21" t="s">
        <v>9654</v>
      </c>
      <c r="C1270" s="21">
        <v>6</v>
      </c>
      <c r="D1270" s="20">
        <v>0.7</v>
      </c>
      <c r="E1270" s="135">
        <v>47</v>
      </c>
      <c r="F1270" s="106">
        <v>18.5</v>
      </c>
      <c r="G1270" s="22" t="s">
        <v>14146</v>
      </c>
      <c r="H1270" s="106">
        <f t="shared" si="194"/>
        <v>28.650000000000002</v>
      </c>
      <c r="I1270" s="106">
        <f t="shared" si="195"/>
        <v>26.3</v>
      </c>
      <c r="J1270" s="107">
        <f t="shared" si="196"/>
        <v>25.85</v>
      </c>
      <c r="L1270" s="186">
        <f t="shared" si="197"/>
        <v>28.95</v>
      </c>
      <c r="M1270" s="186">
        <f t="shared" si="198"/>
        <v>26.5</v>
      </c>
      <c r="N1270" s="186">
        <f t="shared" si="199"/>
        <v>25.95</v>
      </c>
      <c r="Q1270" s="133">
        <f t="shared" si="200"/>
        <v>0.29999999999999716</v>
      </c>
      <c r="R1270" s="222">
        <f t="shared" si="201"/>
        <v>1.0471204188481575E-2</v>
      </c>
    </row>
    <row r="1271" spans="1:18" x14ac:dyDescent="0.35">
      <c r="A1271" s="127" t="s">
        <v>9657</v>
      </c>
      <c r="B1271" s="21" t="s">
        <v>9658</v>
      </c>
      <c r="C1271" s="21">
        <v>6</v>
      </c>
      <c r="D1271" s="20">
        <v>0.7</v>
      </c>
      <c r="E1271" s="135">
        <v>47</v>
      </c>
      <c r="F1271" s="106">
        <v>16.25</v>
      </c>
      <c r="G1271" s="22" t="s">
        <v>14146</v>
      </c>
      <c r="H1271" s="106">
        <f t="shared" si="194"/>
        <v>25.900000000000002</v>
      </c>
      <c r="I1271" s="106">
        <f t="shared" si="195"/>
        <v>23.8</v>
      </c>
      <c r="J1271" s="107">
        <f t="shared" si="196"/>
        <v>23.35</v>
      </c>
      <c r="L1271" s="186">
        <f t="shared" si="197"/>
        <v>25.95</v>
      </c>
      <c r="M1271" s="186">
        <f t="shared" si="198"/>
        <v>23.95</v>
      </c>
      <c r="N1271" s="186">
        <f t="shared" si="199"/>
        <v>23.5</v>
      </c>
      <c r="Q1271" s="133">
        <f t="shared" si="200"/>
        <v>4.9999999999997158E-2</v>
      </c>
      <c r="R1271" s="222">
        <f t="shared" si="201"/>
        <v>1.9305019305018206E-3</v>
      </c>
    </row>
    <row r="1272" spans="1:18" x14ac:dyDescent="0.35">
      <c r="A1272" s="127" t="s">
        <v>9660</v>
      </c>
      <c r="B1272" s="21" t="s">
        <v>9661</v>
      </c>
      <c r="C1272" s="21">
        <v>6</v>
      </c>
      <c r="D1272" s="20">
        <v>0.7</v>
      </c>
      <c r="E1272" s="135">
        <v>45</v>
      </c>
      <c r="F1272" s="106">
        <v>24.95</v>
      </c>
      <c r="G1272" s="22" t="s">
        <v>14163</v>
      </c>
      <c r="H1272" s="106">
        <f t="shared" si="194"/>
        <v>36.35</v>
      </c>
      <c r="I1272" s="106">
        <f t="shared" si="195"/>
        <v>33.35</v>
      </c>
      <c r="J1272" s="107">
        <f t="shared" si="196"/>
        <v>32.75</v>
      </c>
      <c r="L1272" s="186">
        <f t="shared" si="197"/>
        <v>36.5</v>
      </c>
      <c r="M1272" s="186">
        <f t="shared" si="198"/>
        <v>33.5</v>
      </c>
      <c r="N1272" s="186">
        <f t="shared" si="199"/>
        <v>32.950000000000003</v>
      </c>
      <c r="Q1272" s="133">
        <f t="shared" si="200"/>
        <v>0.14999999999999858</v>
      </c>
      <c r="R1272" s="222">
        <f t="shared" si="201"/>
        <v>4.1265474552956965E-3</v>
      </c>
    </row>
    <row r="1273" spans="1:18" x14ac:dyDescent="0.35">
      <c r="A1273" s="127" t="s">
        <v>9664</v>
      </c>
      <c r="B1273" s="21" t="s">
        <v>9665</v>
      </c>
      <c r="C1273" s="21">
        <v>6</v>
      </c>
      <c r="D1273" s="20">
        <v>0.7</v>
      </c>
      <c r="E1273" s="135">
        <v>45</v>
      </c>
      <c r="F1273" s="106">
        <v>29</v>
      </c>
      <c r="G1273" s="22" t="s">
        <v>14163</v>
      </c>
      <c r="H1273" s="106">
        <f t="shared" si="194"/>
        <v>41.300000000000004</v>
      </c>
      <c r="I1273" s="106">
        <f t="shared" si="195"/>
        <v>37.9</v>
      </c>
      <c r="J1273" s="107">
        <f t="shared" si="196"/>
        <v>37.200000000000003</v>
      </c>
      <c r="L1273" s="186">
        <f t="shared" si="197"/>
        <v>41.5</v>
      </c>
      <c r="M1273" s="186">
        <f t="shared" si="198"/>
        <v>37.950000000000003</v>
      </c>
      <c r="N1273" s="186">
        <f t="shared" si="199"/>
        <v>37.5</v>
      </c>
      <c r="Q1273" s="133">
        <f t="shared" si="200"/>
        <v>0.19999999999999574</v>
      </c>
      <c r="R1273" s="222">
        <f t="shared" si="201"/>
        <v>4.8426150121064337E-3</v>
      </c>
    </row>
    <row r="1274" spans="1:18" x14ac:dyDescent="0.35">
      <c r="A1274" s="127" t="s">
        <v>9672</v>
      </c>
      <c r="B1274" s="21" t="s">
        <v>9673</v>
      </c>
      <c r="C1274" s="21">
        <v>6</v>
      </c>
      <c r="D1274" s="20">
        <v>0.7</v>
      </c>
      <c r="E1274" s="135">
        <v>40</v>
      </c>
      <c r="F1274" s="106">
        <v>18.5</v>
      </c>
      <c r="G1274" s="22" t="s">
        <v>14142</v>
      </c>
      <c r="H1274" s="106">
        <f t="shared" si="194"/>
        <v>28</v>
      </c>
      <c r="I1274" s="106">
        <f t="shared" si="195"/>
        <v>25.75</v>
      </c>
      <c r="J1274" s="107">
        <f t="shared" si="196"/>
        <v>25.25</v>
      </c>
      <c r="L1274" s="186">
        <f t="shared" si="197"/>
        <v>28.5</v>
      </c>
      <c r="M1274" s="186">
        <f t="shared" si="198"/>
        <v>25.95</v>
      </c>
      <c r="N1274" s="186">
        <f t="shared" si="199"/>
        <v>25.5</v>
      </c>
      <c r="Q1274" s="133">
        <f t="shared" si="200"/>
        <v>0.5</v>
      </c>
      <c r="R1274" s="222">
        <f t="shared" si="201"/>
        <v>1.7857142857142856E-2</v>
      </c>
    </row>
    <row r="1275" spans="1:18" x14ac:dyDescent="0.35">
      <c r="A1275" s="127" t="s">
        <v>14383</v>
      </c>
      <c r="B1275" s="21" t="s">
        <v>9681</v>
      </c>
      <c r="C1275" s="21">
        <v>6</v>
      </c>
      <c r="D1275" s="20">
        <v>0.7</v>
      </c>
      <c r="E1275" s="135">
        <v>40</v>
      </c>
      <c r="F1275" s="106">
        <v>19.75</v>
      </c>
      <c r="G1275" s="22" t="s">
        <v>14163</v>
      </c>
      <c r="H1275" s="106">
        <f t="shared" si="194"/>
        <v>29.55</v>
      </c>
      <c r="I1275" s="106">
        <f t="shared" si="195"/>
        <v>27.150000000000002</v>
      </c>
      <c r="J1275" s="107">
        <f t="shared" si="196"/>
        <v>26.650000000000002</v>
      </c>
      <c r="L1275" s="186">
        <f t="shared" si="197"/>
        <v>29.95</v>
      </c>
      <c r="M1275" s="186">
        <f t="shared" si="198"/>
        <v>27.5</v>
      </c>
      <c r="N1275" s="186">
        <f t="shared" si="199"/>
        <v>26.95</v>
      </c>
      <c r="Q1275" s="133">
        <f t="shared" si="200"/>
        <v>0.39999999999999858</v>
      </c>
      <c r="R1275" s="222">
        <f t="shared" si="201"/>
        <v>1.3536379018612472E-2</v>
      </c>
    </row>
    <row r="1276" spans="1:18" x14ac:dyDescent="0.35">
      <c r="A1276" s="127" t="s">
        <v>9688</v>
      </c>
      <c r="B1276" s="21" t="s">
        <v>9689</v>
      </c>
      <c r="C1276" s="21">
        <v>6</v>
      </c>
      <c r="D1276" s="20">
        <v>0.5</v>
      </c>
      <c r="E1276" s="135">
        <v>51.4</v>
      </c>
      <c r="F1276" s="106">
        <v>24.95</v>
      </c>
      <c r="G1276" s="22" t="s">
        <v>14163</v>
      </c>
      <c r="H1276" s="106">
        <f t="shared" si="194"/>
        <v>35.6</v>
      </c>
      <c r="I1276" s="106">
        <f t="shared" si="195"/>
        <v>32.700000000000003</v>
      </c>
      <c r="J1276" s="107">
        <f t="shared" si="196"/>
        <v>32.1</v>
      </c>
      <c r="L1276" s="186">
        <f t="shared" si="197"/>
        <v>35.950000000000003</v>
      </c>
      <c r="M1276" s="186">
        <f t="shared" si="198"/>
        <v>32.950000000000003</v>
      </c>
      <c r="N1276" s="186">
        <f t="shared" si="199"/>
        <v>32.5</v>
      </c>
      <c r="Q1276" s="133">
        <f t="shared" si="200"/>
        <v>0.35000000000000142</v>
      </c>
      <c r="R1276" s="222">
        <f t="shared" si="201"/>
        <v>9.831460674157343E-3</v>
      </c>
    </row>
    <row r="1277" spans="1:18" x14ac:dyDescent="0.35">
      <c r="A1277" s="127" t="s">
        <v>9692</v>
      </c>
      <c r="B1277" s="21" t="s">
        <v>9693</v>
      </c>
      <c r="C1277" s="21">
        <v>6</v>
      </c>
      <c r="D1277" s="20">
        <v>0.7</v>
      </c>
      <c r="E1277" s="135">
        <v>45</v>
      </c>
      <c r="F1277" s="106">
        <v>54.95</v>
      </c>
      <c r="G1277" s="22" t="s">
        <v>14145</v>
      </c>
      <c r="H1277" s="106">
        <f t="shared" si="194"/>
        <v>72.95</v>
      </c>
      <c r="I1277" s="106">
        <f t="shared" si="195"/>
        <v>66.95</v>
      </c>
      <c r="J1277" s="107">
        <f t="shared" si="196"/>
        <v>65.75</v>
      </c>
      <c r="L1277" s="186">
        <f t="shared" si="197"/>
        <v>72.95</v>
      </c>
      <c r="M1277" s="186">
        <f t="shared" si="198"/>
        <v>66.95</v>
      </c>
      <c r="N1277" s="186">
        <f t="shared" si="199"/>
        <v>65.95</v>
      </c>
      <c r="Q1277" s="133">
        <f t="shared" si="200"/>
        <v>0</v>
      </c>
      <c r="R1277" s="222">
        <f t="shared" si="201"/>
        <v>0</v>
      </c>
    </row>
    <row r="1278" spans="1:18" x14ac:dyDescent="0.35">
      <c r="A1278" s="127" t="s">
        <v>9700</v>
      </c>
      <c r="B1278" s="21" t="s">
        <v>9701</v>
      </c>
      <c r="C1278" s="21">
        <v>4</v>
      </c>
      <c r="D1278" s="20">
        <v>0.7</v>
      </c>
      <c r="E1278" s="135">
        <v>43</v>
      </c>
      <c r="F1278" s="106">
        <v>75</v>
      </c>
      <c r="G1278" s="22" t="s">
        <v>14147</v>
      </c>
      <c r="H1278" s="106">
        <f t="shared" si="194"/>
        <v>97.2</v>
      </c>
      <c r="I1278" s="106">
        <f t="shared" si="195"/>
        <v>89.25</v>
      </c>
      <c r="J1278" s="107">
        <f t="shared" si="196"/>
        <v>87.65</v>
      </c>
      <c r="L1278" s="186">
        <f t="shared" si="197"/>
        <v>97.5</v>
      </c>
      <c r="M1278" s="186">
        <f t="shared" si="198"/>
        <v>89.5</v>
      </c>
      <c r="N1278" s="186">
        <f t="shared" si="199"/>
        <v>87.95</v>
      </c>
      <c r="Q1278" s="133">
        <f t="shared" si="200"/>
        <v>0.29999999999999716</v>
      </c>
      <c r="R1278" s="222">
        <f t="shared" si="201"/>
        <v>3.0864197530863905E-3</v>
      </c>
    </row>
    <row r="1279" spans="1:18" x14ac:dyDescent="0.35">
      <c r="A1279" s="127" t="s">
        <v>9708</v>
      </c>
      <c r="B1279" s="21" t="s">
        <v>9709</v>
      </c>
      <c r="C1279" s="21">
        <v>6</v>
      </c>
      <c r="D1279" s="20">
        <v>0.7</v>
      </c>
      <c r="E1279" s="135">
        <v>43</v>
      </c>
      <c r="F1279" s="106">
        <v>38.5</v>
      </c>
      <c r="G1279" s="22" t="s">
        <v>14145</v>
      </c>
      <c r="H1279" s="106">
        <f t="shared" si="194"/>
        <v>52.7</v>
      </c>
      <c r="I1279" s="106">
        <f t="shared" si="195"/>
        <v>48.35</v>
      </c>
      <c r="J1279" s="107">
        <f t="shared" si="196"/>
        <v>47.5</v>
      </c>
      <c r="L1279" s="186">
        <f t="shared" si="197"/>
        <v>52.95</v>
      </c>
      <c r="M1279" s="186">
        <f t="shared" si="198"/>
        <v>48.5</v>
      </c>
      <c r="N1279" s="186">
        <f t="shared" si="199"/>
        <v>47.95</v>
      </c>
      <c r="Q1279" s="133">
        <f t="shared" si="200"/>
        <v>0.25</v>
      </c>
      <c r="R1279" s="222">
        <f t="shared" si="201"/>
        <v>4.7438330170777986E-3</v>
      </c>
    </row>
    <row r="1280" spans="1:18" x14ac:dyDescent="0.35">
      <c r="A1280" s="127" t="s">
        <v>9712</v>
      </c>
      <c r="B1280" s="21" t="s">
        <v>9713</v>
      </c>
      <c r="C1280" s="21">
        <v>6</v>
      </c>
      <c r="D1280" s="20">
        <v>0.7</v>
      </c>
      <c r="E1280" s="135">
        <v>45</v>
      </c>
      <c r="F1280" s="106">
        <v>58.25</v>
      </c>
      <c r="G1280" s="22" t="s">
        <v>14145</v>
      </c>
      <c r="H1280" s="106">
        <f t="shared" si="194"/>
        <v>76.95</v>
      </c>
      <c r="I1280" s="106">
        <f t="shared" si="195"/>
        <v>70.650000000000006</v>
      </c>
      <c r="J1280" s="107">
        <f t="shared" si="196"/>
        <v>69.400000000000006</v>
      </c>
      <c r="L1280" s="186">
        <f t="shared" si="197"/>
        <v>76.95</v>
      </c>
      <c r="M1280" s="186">
        <f t="shared" si="198"/>
        <v>70.95</v>
      </c>
      <c r="N1280" s="186">
        <f t="shared" si="199"/>
        <v>69.5</v>
      </c>
      <c r="Q1280" s="133">
        <f t="shared" si="200"/>
        <v>0</v>
      </c>
      <c r="R1280" s="222">
        <f t="shared" si="201"/>
        <v>0</v>
      </c>
    </row>
    <row r="1281" spans="1:18" x14ac:dyDescent="0.35">
      <c r="A1281" s="127" t="s">
        <v>9716</v>
      </c>
      <c r="B1281" s="21" t="s">
        <v>9717</v>
      </c>
      <c r="C1281" s="21">
        <v>6</v>
      </c>
      <c r="D1281" s="20">
        <v>1</v>
      </c>
      <c r="E1281" s="135">
        <v>46</v>
      </c>
      <c r="F1281" s="106">
        <v>17.5</v>
      </c>
      <c r="G1281" s="22" t="s">
        <v>14146</v>
      </c>
      <c r="H1281" s="106">
        <f t="shared" si="194"/>
        <v>29.1</v>
      </c>
      <c r="I1281" s="106">
        <f t="shared" si="195"/>
        <v>26.700000000000003</v>
      </c>
      <c r="J1281" s="107">
        <f t="shared" si="196"/>
        <v>26.200000000000003</v>
      </c>
      <c r="L1281" s="186">
        <f t="shared" si="197"/>
        <v>29.5</v>
      </c>
      <c r="M1281" s="186">
        <f t="shared" si="198"/>
        <v>26.95</v>
      </c>
      <c r="N1281" s="186">
        <f t="shared" si="199"/>
        <v>26.5</v>
      </c>
      <c r="Q1281" s="133">
        <f t="shared" si="200"/>
        <v>0.39999999999999858</v>
      </c>
      <c r="R1281" s="222">
        <f t="shared" si="201"/>
        <v>1.3745704467353903E-2</v>
      </c>
    </row>
    <row r="1282" spans="1:18" x14ac:dyDescent="0.35">
      <c r="A1282" s="127" t="s">
        <v>9720</v>
      </c>
      <c r="B1282" s="21" t="s">
        <v>9721</v>
      </c>
      <c r="C1282" s="21">
        <v>6</v>
      </c>
      <c r="D1282" s="20">
        <v>0.7</v>
      </c>
      <c r="E1282" s="135">
        <v>46</v>
      </c>
      <c r="F1282" s="106">
        <v>17.5</v>
      </c>
      <c r="G1282" s="22" t="s">
        <v>14146</v>
      </c>
      <c r="H1282" s="106">
        <f t="shared" si="194"/>
        <v>27.35</v>
      </c>
      <c r="I1282" s="106">
        <f t="shared" si="195"/>
        <v>25.1</v>
      </c>
      <c r="J1282" s="107">
        <f t="shared" si="196"/>
        <v>24.650000000000002</v>
      </c>
      <c r="L1282" s="186">
        <f t="shared" si="197"/>
        <v>27.5</v>
      </c>
      <c r="M1282" s="186">
        <f t="shared" si="198"/>
        <v>25.5</v>
      </c>
      <c r="N1282" s="186">
        <f t="shared" si="199"/>
        <v>24.95</v>
      </c>
      <c r="Q1282" s="133">
        <f t="shared" si="200"/>
        <v>0.14999999999999858</v>
      </c>
      <c r="R1282" s="222">
        <f t="shared" si="201"/>
        <v>5.4844606946983024E-3</v>
      </c>
    </row>
    <row r="1283" spans="1:18" x14ac:dyDescent="0.35">
      <c r="A1283" s="127" t="s">
        <v>9724</v>
      </c>
      <c r="B1283" s="21" t="s">
        <v>9725</v>
      </c>
      <c r="C1283" s="21">
        <v>6</v>
      </c>
      <c r="D1283" s="20">
        <v>0.7</v>
      </c>
      <c r="E1283" s="135">
        <v>57.15</v>
      </c>
      <c r="F1283" s="106">
        <v>42.5</v>
      </c>
      <c r="G1283" s="22" t="s">
        <v>14145</v>
      </c>
      <c r="H1283" s="106">
        <f t="shared" si="194"/>
        <v>58.800000000000004</v>
      </c>
      <c r="I1283" s="106">
        <f t="shared" si="195"/>
        <v>54</v>
      </c>
      <c r="J1283" s="107">
        <f t="shared" si="196"/>
        <v>53.050000000000004</v>
      </c>
      <c r="L1283" s="186">
        <f t="shared" si="197"/>
        <v>58.95</v>
      </c>
      <c r="M1283" s="186">
        <f t="shared" si="198"/>
        <v>54.5</v>
      </c>
      <c r="N1283" s="186">
        <f t="shared" si="199"/>
        <v>53.5</v>
      </c>
      <c r="Q1283" s="133">
        <f t="shared" si="200"/>
        <v>0.14999999999999858</v>
      </c>
      <c r="R1283" s="222">
        <f t="shared" si="201"/>
        <v>2.5510204081632408E-3</v>
      </c>
    </row>
    <row r="1284" spans="1:18" x14ac:dyDescent="0.35">
      <c r="A1284" s="127" t="s">
        <v>9728</v>
      </c>
      <c r="B1284" s="21" t="s">
        <v>9729</v>
      </c>
      <c r="C1284" s="21">
        <v>6</v>
      </c>
      <c r="D1284" s="20">
        <v>0.7</v>
      </c>
      <c r="E1284" s="135">
        <v>37.5</v>
      </c>
      <c r="F1284" s="106">
        <v>14.5</v>
      </c>
      <c r="G1284" s="22" t="s">
        <v>14164</v>
      </c>
      <c r="H1284" s="106">
        <f t="shared" si="194"/>
        <v>22.900000000000002</v>
      </c>
      <c r="I1284" s="106">
        <f t="shared" si="195"/>
        <v>21.05</v>
      </c>
      <c r="J1284" s="107">
        <f t="shared" si="196"/>
        <v>20.650000000000002</v>
      </c>
      <c r="L1284" s="186">
        <f t="shared" si="197"/>
        <v>22.95</v>
      </c>
      <c r="M1284" s="186">
        <f t="shared" si="198"/>
        <v>21.5</v>
      </c>
      <c r="N1284" s="186">
        <f t="shared" si="199"/>
        <v>20.95</v>
      </c>
      <c r="Q1284" s="133">
        <f t="shared" si="200"/>
        <v>4.9999999999997158E-2</v>
      </c>
      <c r="R1284" s="222">
        <f t="shared" si="201"/>
        <v>2.1834061135369938E-3</v>
      </c>
    </row>
    <row r="1285" spans="1:18" x14ac:dyDescent="0.35">
      <c r="A1285" s="127" t="s">
        <v>9736</v>
      </c>
      <c r="B1285" s="21" t="s">
        <v>9733</v>
      </c>
      <c r="C1285" s="21">
        <v>6</v>
      </c>
      <c r="D1285" s="20">
        <v>1</v>
      </c>
      <c r="E1285" s="135">
        <v>32</v>
      </c>
      <c r="F1285" s="106">
        <v>9.4499999999999993</v>
      </c>
      <c r="G1285" s="22" t="s">
        <v>14161</v>
      </c>
      <c r="H1285" s="106">
        <f t="shared" si="194"/>
        <v>17.5</v>
      </c>
      <c r="I1285" s="106">
        <f t="shared" si="195"/>
        <v>16.05</v>
      </c>
      <c r="J1285" s="107">
        <f t="shared" si="196"/>
        <v>15.75</v>
      </c>
      <c r="L1285" s="186">
        <f t="shared" si="197"/>
        <v>17.95</v>
      </c>
      <c r="M1285" s="186">
        <f t="shared" si="198"/>
        <v>16.5</v>
      </c>
      <c r="N1285" s="186">
        <f t="shared" si="199"/>
        <v>15.95</v>
      </c>
      <c r="Q1285" s="133">
        <f t="shared" si="200"/>
        <v>0.44999999999999929</v>
      </c>
      <c r="R1285" s="222">
        <f t="shared" si="201"/>
        <v>2.5714285714285672E-2</v>
      </c>
    </row>
    <row r="1286" spans="1:18" x14ac:dyDescent="0.35">
      <c r="A1286" s="127" t="s">
        <v>9739</v>
      </c>
      <c r="B1286" s="21" t="s">
        <v>9740</v>
      </c>
      <c r="C1286" s="21">
        <v>6</v>
      </c>
      <c r="D1286" s="20">
        <v>0.7</v>
      </c>
      <c r="E1286" s="135">
        <v>40</v>
      </c>
      <c r="F1286" s="106">
        <v>19.25</v>
      </c>
      <c r="G1286" s="22" t="s">
        <v>14163</v>
      </c>
      <c r="H1286" s="106">
        <f t="shared" si="194"/>
        <v>28.950000000000003</v>
      </c>
      <c r="I1286" s="106">
        <f t="shared" si="195"/>
        <v>26.55</v>
      </c>
      <c r="J1286" s="107">
        <f t="shared" si="196"/>
        <v>26.1</v>
      </c>
      <c r="L1286" s="186">
        <f t="shared" si="197"/>
        <v>28.95</v>
      </c>
      <c r="M1286" s="186">
        <f t="shared" si="198"/>
        <v>26.95</v>
      </c>
      <c r="N1286" s="186">
        <f t="shared" si="199"/>
        <v>26.5</v>
      </c>
      <c r="Q1286" s="133">
        <f t="shared" si="200"/>
        <v>0</v>
      </c>
      <c r="R1286" s="222">
        <f t="shared" si="201"/>
        <v>0</v>
      </c>
    </row>
    <row r="1287" spans="1:18" x14ac:dyDescent="0.35">
      <c r="A1287" s="127" t="s">
        <v>9754</v>
      </c>
      <c r="B1287" s="21" t="s">
        <v>9755</v>
      </c>
      <c r="C1287" s="21">
        <v>4</v>
      </c>
      <c r="D1287" s="20">
        <v>0.7</v>
      </c>
      <c r="E1287" s="135">
        <v>47.6</v>
      </c>
      <c r="F1287" s="106">
        <v>23.95</v>
      </c>
      <c r="G1287" s="22" t="s">
        <v>14146</v>
      </c>
      <c r="H1287" s="106">
        <f t="shared" si="194"/>
        <v>35.35</v>
      </c>
      <c r="I1287" s="106">
        <f t="shared" si="195"/>
        <v>32.450000000000003</v>
      </c>
      <c r="J1287" s="107">
        <f t="shared" si="196"/>
        <v>31.85</v>
      </c>
      <c r="L1287" s="186">
        <f t="shared" ref="L1287:L1345" si="202">IF(AND(H1287-INT(H1287)&gt;=0,H1287-INT(H1287)&lt;0.5),INT(H1287)+0.5,IF(AND(H1287-INT(H1287)&gt;=0.5,H1287-INT(H1287)&lt;1),INT(H1287)+0.95,H1287))</f>
        <v>35.5</v>
      </c>
      <c r="M1287" s="186">
        <f t="shared" ref="M1287:M1345" si="203">IF(AND(I1287-INT(I1287)&gt;=0,I1287-INT(I1287)&lt;0.5),INT(I1287)+0.5,IF(AND(I1287-INT(I1287)&gt;=0.5,I1287-INT(I1287)&lt;1),INT(I1287)+0.95,I1287))</f>
        <v>32.5</v>
      </c>
      <c r="N1287" s="186">
        <f t="shared" ref="N1287:N1345" si="204">IF(AND(J1287-INT(J1287)&gt;=0,J1287-INT(J1287)&lt;0.5),INT(J1287)+0.5,IF(AND(J1287-INT(J1287)&gt;=0.5,J1287-INT(J1287)&lt;1),INT(J1287)+0.95,J1287))</f>
        <v>31.95</v>
      </c>
      <c r="Q1287" s="133">
        <f t="shared" ref="Q1287:Q1345" si="205">L1287-H1287</f>
        <v>0.14999999999999858</v>
      </c>
      <c r="R1287" s="222">
        <f t="shared" ref="R1287:R1345" si="206">Q1287/H1287</f>
        <v>4.2432814710042033E-3</v>
      </c>
    </row>
    <row r="1288" spans="1:18" x14ac:dyDescent="0.35">
      <c r="A1288" s="127" t="s">
        <v>9762</v>
      </c>
      <c r="B1288" s="21" t="s">
        <v>9763</v>
      </c>
      <c r="C1288" s="21">
        <v>48</v>
      </c>
      <c r="D1288" s="20">
        <v>0.05</v>
      </c>
      <c r="E1288" s="135">
        <v>41.3</v>
      </c>
      <c r="F1288" s="106">
        <v>2.75</v>
      </c>
      <c r="G1288" s="22" t="s">
        <v>14150</v>
      </c>
      <c r="H1288" s="106">
        <f t="shared" si="194"/>
        <v>5.5500000000000007</v>
      </c>
      <c r="I1288" s="106">
        <f t="shared" si="195"/>
        <v>5.1000000000000005</v>
      </c>
      <c r="J1288" s="107">
        <f t="shared" si="196"/>
        <v>5</v>
      </c>
      <c r="L1288" s="186">
        <f t="shared" si="202"/>
        <v>5.95</v>
      </c>
      <c r="M1288" s="186">
        <f t="shared" si="203"/>
        <v>5.5</v>
      </c>
      <c r="N1288" s="186">
        <f t="shared" si="204"/>
        <v>5.5</v>
      </c>
      <c r="Q1288" s="133">
        <f t="shared" si="205"/>
        <v>0.39999999999999947</v>
      </c>
      <c r="R1288" s="222">
        <f t="shared" si="206"/>
        <v>7.207207207207196E-2</v>
      </c>
    </row>
    <row r="1289" spans="1:18" x14ac:dyDescent="0.35">
      <c r="A1289" s="127" t="s">
        <v>9768</v>
      </c>
      <c r="B1289" s="21" t="s">
        <v>9766</v>
      </c>
      <c r="C1289" s="21">
        <v>6</v>
      </c>
      <c r="D1289" s="20">
        <v>0.7</v>
      </c>
      <c r="E1289" s="135">
        <v>41.3</v>
      </c>
      <c r="F1289" s="106">
        <v>16.75</v>
      </c>
      <c r="G1289" s="22" t="s">
        <v>14150</v>
      </c>
      <c r="H1289" s="106">
        <f t="shared" si="194"/>
        <v>26</v>
      </c>
      <c r="I1289" s="106">
        <f t="shared" si="195"/>
        <v>23.85</v>
      </c>
      <c r="J1289" s="107">
        <f t="shared" si="196"/>
        <v>23.450000000000003</v>
      </c>
      <c r="L1289" s="186">
        <f t="shared" si="202"/>
        <v>26.5</v>
      </c>
      <c r="M1289" s="186">
        <f t="shared" si="203"/>
        <v>23.95</v>
      </c>
      <c r="N1289" s="186">
        <f t="shared" si="204"/>
        <v>23.5</v>
      </c>
      <c r="Q1289" s="133">
        <f t="shared" si="205"/>
        <v>0.5</v>
      </c>
      <c r="R1289" s="222">
        <f t="shared" si="206"/>
        <v>1.9230769230769232E-2</v>
      </c>
    </row>
    <row r="1290" spans="1:18" x14ac:dyDescent="0.35">
      <c r="A1290" s="127" t="s">
        <v>14527</v>
      </c>
      <c r="B1290" s="21" t="s">
        <v>14528</v>
      </c>
      <c r="C1290" s="21">
        <v>3</v>
      </c>
      <c r="D1290" s="20">
        <v>0.7</v>
      </c>
      <c r="E1290" s="135">
        <v>41.3</v>
      </c>
      <c r="F1290" s="106">
        <v>23.5</v>
      </c>
      <c r="G1290" s="22" t="s">
        <v>14150</v>
      </c>
      <c r="H1290" s="106">
        <f t="shared" si="194"/>
        <v>34.25</v>
      </c>
      <c r="I1290" s="106">
        <f t="shared" si="195"/>
        <v>31.450000000000003</v>
      </c>
      <c r="J1290" s="107">
        <f t="shared" si="196"/>
        <v>30.85</v>
      </c>
      <c r="L1290" s="186">
        <f t="shared" si="202"/>
        <v>34.5</v>
      </c>
      <c r="M1290" s="186">
        <f t="shared" si="203"/>
        <v>31.5</v>
      </c>
      <c r="N1290" s="186">
        <f t="shared" si="204"/>
        <v>30.95</v>
      </c>
      <c r="Q1290" s="133">
        <f t="shared" si="205"/>
        <v>0.25</v>
      </c>
      <c r="R1290" s="222">
        <f t="shared" si="206"/>
        <v>7.2992700729927005E-3</v>
      </c>
    </row>
    <row r="1291" spans="1:18" x14ac:dyDescent="0.35">
      <c r="A1291" s="127" t="s">
        <v>9783</v>
      </c>
      <c r="B1291" s="21" t="s">
        <v>9782</v>
      </c>
      <c r="C1291" s="21">
        <v>6</v>
      </c>
      <c r="D1291" s="20">
        <v>0.7</v>
      </c>
      <c r="E1291" s="135">
        <v>40</v>
      </c>
      <c r="F1291" s="106">
        <v>14.5</v>
      </c>
      <c r="G1291" s="22" t="s">
        <v>14146</v>
      </c>
      <c r="H1291" s="106">
        <f t="shared" si="194"/>
        <v>23.150000000000002</v>
      </c>
      <c r="I1291" s="106">
        <f t="shared" si="195"/>
        <v>21.25</v>
      </c>
      <c r="J1291" s="107">
        <f t="shared" si="196"/>
        <v>20.85</v>
      </c>
      <c r="L1291" s="186">
        <f t="shared" si="202"/>
        <v>23.5</v>
      </c>
      <c r="M1291" s="186">
        <f t="shared" si="203"/>
        <v>21.5</v>
      </c>
      <c r="N1291" s="186">
        <f t="shared" si="204"/>
        <v>20.95</v>
      </c>
      <c r="Q1291" s="133">
        <f t="shared" si="205"/>
        <v>0.34999999999999787</v>
      </c>
      <c r="R1291" s="222">
        <f t="shared" si="206"/>
        <v>1.5118790496760166E-2</v>
      </c>
    </row>
    <row r="1292" spans="1:18" x14ac:dyDescent="0.35">
      <c r="A1292" s="127" t="s">
        <v>14496</v>
      </c>
      <c r="B1292" s="21" t="s">
        <v>23290</v>
      </c>
      <c r="C1292" s="21">
        <v>1</v>
      </c>
      <c r="D1292" s="20">
        <v>3</v>
      </c>
      <c r="E1292" s="135">
        <v>40</v>
      </c>
      <c r="F1292" s="106">
        <v>47.5</v>
      </c>
      <c r="G1292" s="22" t="s">
        <v>14146</v>
      </c>
      <c r="H1292" s="106">
        <f t="shared" ref="H1292:H1355" si="207">IF(B1292="","",CEILING((F1292+(10.3552*D1292*E1292)/100+1.5+0.05)*1.22,0.05))</f>
        <v>75.05</v>
      </c>
      <c r="I1292" s="106">
        <f t="shared" ref="I1292:I1355" si="208">IF(B1292="","",CEILING((F1292+(10.3552*D1292*E1292)/100+1.5+0.05)*1.12,0.05))</f>
        <v>68.900000000000006</v>
      </c>
      <c r="J1292" s="107">
        <f t="shared" ref="J1292:J1355" si="209">IF(B1292="","",CEILING((F1292+(10.3552*D1292*E1292)/100+1.5+0.05)*1.1,0.05))</f>
        <v>67.650000000000006</v>
      </c>
      <c r="L1292" s="186">
        <f t="shared" si="202"/>
        <v>75.5</v>
      </c>
      <c r="M1292" s="186">
        <f t="shared" si="203"/>
        <v>68.95</v>
      </c>
      <c r="N1292" s="186">
        <f t="shared" si="204"/>
        <v>67.95</v>
      </c>
      <c r="Q1292" s="133">
        <f t="shared" si="205"/>
        <v>0.45000000000000284</v>
      </c>
      <c r="R1292" s="222">
        <f t="shared" si="206"/>
        <v>5.9960026648901111E-3</v>
      </c>
    </row>
    <row r="1293" spans="1:18" x14ac:dyDescent="0.35">
      <c r="A1293" s="127" t="s">
        <v>9789</v>
      </c>
      <c r="B1293" s="21" t="s">
        <v>9790</v>
      </c>
      <c r="C1293" s="21">
        <v>6</v>
      </c>
      <c r="D1293" s="20">
        <v>0.7</v>
      </c>
      <c r="E1293" s="135">
        <v>41.4</v>
      </c>
      <c r="F1293" s="106">
        <v>9.85</v>
      </c>
      <c r="G1293" s="22" t="s">
        <v>14146</v>
      </c>
      <c r="H1293" s="106">
        <f t="shared" si="207"/>
        <v>17.600000000000001</v>
      </c>
      <c r="I1293" s="106">
        <f t="shared" si="208"/>
        <v>16.150000000000002</v>
      </c>
      <c r="J1293" s="107">
        <f t="shared" si="209"/>
        <v>15.850000000000001</v>
      </c>
      <c r="L1293" s="186">
        <f t="shared" si="202"/>
        <v>17.95</v>
      </c>
      <c r="M1293" s="186">
        <f t="shared" si="203"/>
        <v>16.5</v>
      </c>
      <c r="N1293" s="186">
        <f t="shared" si="204"/>
        <v>15.95</v>
      </c>
      <c r="Q1293" s="133">
        <f t="shared" si="205"/>
        <v>0.34999999999999787</v>
      </c>
      <c r="R1293" s="222">
        <f t="shared" si="206"/>
        <v>1.9886363636363515E-2</v>
      </c>
    </row>
    <row r="1294" spans="1:18" x14ac:dyDescent="0.35">
      <c r="A1294" s="127" t="s">
        <v>9792</v>
      </c>
      <c r="B1294" s="21" t="s">
        <v>9793</v>
      </c>
      <c r="C1294" s="21">
        <v>6</v>
      </c>
      <c r="D1294" s="20">
        <v>0.7</v>
      </c>
      <c r="E1294" s="135">
        <v>47.3</v>
      </c>
      <c r="F1294" s="106">
        <v>40.75</v>
      </c>
      <c r="G1294" s="22" t="s">
        <v>14167</v>
      </c>
      <c r="H1294" s="106">
        <f t="shared" si="207"/>
        <v>55.800000000000004</v>
      </c>
      <c r="I1294" s="106">
        <f t="shared" si="208"/>
        <v>51.25</v>
      </c>
      <c r="J1294" s="107">
        <f t="shared" si="209"/>
        <v>50.35</v>
      </c>
      <c r="L1294" s="186">
        <f t="shared" si="202"/>
        <v>55.95</v>
      </c>
      <c r="M1294" s="186">
        <f t="shared" si="203"/>
        <v>51.5</v>
      </c>
      <c r="N1294" s="186">
        <f t="shared" si="204"/>
        <v>50.5</v>
      </c>
      <c r="Q1294" s="133">
        <f t="shared" si="205"/>
        <v>0.14999999999999858</v>
      </c>
      <c r="R1294" s="222">
        <f t="shared" si="206"/>
        <v>2.6881720430107269E-3</v>
      </c>
    </row>
    <row r="1295" spans="1:18" x14ac:dyDescent="0.35">
      <c r="A1295" s="127" t="s">
        <v>9796</v>
      </c>
      <c r="B1295" s="21" t="s">
        <v>9797</v>
      </c>
      <c r="C1295" s="21">
        <v>6</v>
      </c>
      <c r="D1295" s="20">
        <v>0.7</v>
      </c>
      <c r="E1295" s="135">
        <v>45</v>
      </c>
      <c r="F1295" s="106">
        <v>38</v>
      </c>
      <c r="G1295" s="22" t="s">
        <v>14167</v>
      </c>
      <c r="H1295" s="106">
        <f t="shared" si="207"/>
        <v>52.25</v>
      </c>
      <c r="I1295" s="106">
        <f t="shared" si="208"/>
        <v>47.95</v>
      </c>
      <c r="J1295" s="107">
        <f t="shared" si="209"/>
        <v>47.1</v>
      </c>
      <c r="L1295" s="186">
        <f t="shared" si="202"/>
        <v>52.5</v>
      </c>
      <c r="M1295" s="186">
        <f t="shared" si="203"/>
        <v>47.95</v>
      </c>
      <c r="N1295" s="186">
        <f t="shared" si="204"/>
        <v>47.5</v>
      </c>
      <c r="Q1295" s="133">
        <f t="shared" si="205"/>
        <v>0.25</v>
      </c>
      <c r="R1295" s="222">
        <f t="shared" si="206"/>
        <v>4.7846889952153108E-3</v>
      </c>
    </row>
    <row r="1296" spans="1:18" x14ac:dyDescent="0.35">
      <c r="A1296" s="127" t="s">
        <v>9800</v>
      </c>
      <c r="B1296" s="21" t="s">
        <v>9801</v>
      </c>
      <c r="C1296" s="21">
        <v>6</v>
      </c>
      <c r="D1296" s="20">
        <v>0.7</v>
      </c>
      <c r="E1296" s="135">
        <v>46.4</v>
      </c>
      <c r="F1296" s="106">
        <v>37.85</v>
      </c>
      <c r="G1296" s="22" t="s">
        <v>14167</v>
      </c>
      <c r="H1296" s="106">
        <f t="shared" si="207"/>
        <v>52.2</v>
      </c>
      <c r="I1296" s="106">
        <f t="shared" si="208"/>
        <v>47.900000000000006</v>
      </c>
      <c r="J1296" s="107">
        <f t="shared" si="209"/>
        <v>47.050000000000004</v>
      </c>
      <c r="L1296" s="186">
        <f t="shared" si="202"/>
        <v>52.5</v>
      </c>
      <c r="M1296" s="186">
        <f t="shared" si="203"/>
        <v>47.95</v>
      </c>
      <c r="N1296" s="186">
        <f t="shared" si="204"/>
        <v>47.5</v>
      </c>
      <c r="Q1296" s="133">
        <f t="shared" si="205"/>
        <v>0.29999999999999716</v>
      </c>
      <c r="R1296" s="222">
        <f t="shared" si="206"/>
        <v>5.7471264367815545E-3</v>
      </c>
    </row>
    <row r="1297" spans="1:18" x14ac:dyDescent="0.35">
      <c r="A1297" s="127" t="s">
        <v>9804</v>
      </c>
      <c r="B1297" s="21" t="s">
        <v>9805</v>
      </c>
      <c r="C1297" s="21">
        <v>6</v>
      </c>
      <c r="D1297" s="20">
        <v>0.7</v>
      </c>
      <c r="E1297" s="135">
        <v>40</v>
      </c>
      <c r="F1297" s="106">
        <v>30.7</v>
      </c>
      <c r="G1297" s="22" t="s">
        <v>14167</v>
      </c>
      <c r="H1297" s="106">
        <f t="shared" si="207"/>
        <v>42.900000000000006</v>
      </c>
      <c r="I1297" s="106">
        <f t="shared" si="208"/>
        <v>39.400000000000006</v>
      </c>
      <c r="J1297" s="107">
        <f t="shared" si="209"/>
        <v>38.700000000000003</v>
      </c>
      <c r="L1297" s="186">
        <f t="shared" si="202"/>
        <v>42.95</v>
      </c>
      <c r="M1297" s="186">
        <f t="shared" si="203"/>
        <v>39.5</v>
      </c>
      <c r="N1297" s="186">
        <f t="shared" si="204"/>
        <v>38.950000000000003</v>
      </c>
      <c r="Q1297" s="133">
        <f t="shared" si="205"/>
        <v>4.9999999999997158E-2</v>
      </c>
      <c r="R1297" s="222">
        <f t="shared" si="206"/>
        <v>1.1655011655010991E-3</v>
      </c>
    </row>
    <row r="1298" spans="1:18" x14ac:dyDescent="0.35">
      <c r="A1298" s="127" t="s">
        <v>9808</v>
      </c>
      <c r="B1298" s="21" t="s">
        <v>9809</v>
      </c>
      <c r="C1298" s="21">
        <v>6</v>
      </c>
      <c r="D1298" s="20">
        <v>0.7</v>
      </c>
      <c r="E1298" s="135">
        <v>45</v>
      </c>
      <c r="F1298" s="106">
        <v>24.65</v>
      </c>
      <c r="G1298" s="22" t="s">
        <v>14167</v>
      </c>
      <c r="H1298" s="106">
        <f t="shared" si="207"/>
        <v>35.950000000000003</v>
      </c>
      <c r="I1298" s="106">
        <f t="shared" si="208"/>
        <v>33</v>
      </c>
      <c r="J1298" s="107">
        <f t="shared" si="209"/>
        <v>32.450000000000003</v>
      </c>
      <c r="L1298" s="186">
        <f t="shared" si="202"/>
        <v>35.950000000000003</v>
      </c>
      <c r="M1298" s="186">
        <f t="shared" si="203"/>
        <v>33.5</v>
      </c>
      <c r="N1298" s="186">
        <f t="shared" si="204"/>
        <v>32.5</v>
      </c>
      <c r="Q1298" s="133">
        <f t="shared" si="205"/>
        <v>0</v>
      </c>
      <c r="R1298" s="222">
        <f t="shared" si="206"/>
        <v>0</v>
      </c>
    </row>
    <row r="1299" spans="1:18" x14ac:dyDescent="0.35">
      <c r="A1299" s="127" t="s">
        <v>9812</v>
      </c>
      <c r="B1299" s="21" t="s">
        <v>9813</v>
      </c>
      <c r="C1299" s="21">
        <v>6</v>
      </c>
      <c r="D1299" s="20">
        <v>0.7</v>
      </c>
      <c r="E1299" s="135">
        <v>40</v>
      </c>
      <c r="F1299" s="106">
        <v>27.1</v>
      </c>
      <c r="G1299" s="22" t="s">
        <v>14167</v>
      </c>
      <c r="H1299" s="106">
        <f t="shared" si="207"/>
        <v>38.5</v>
      </c>
      <c r="I1299" s="106">
        <f t="shared" si="208"/>
        <v>35.35</v>
      </c>
      <c r="J1299" s="107">
        <f t="shared" si="209"/>
        <v>34.75</v>
      </c>
      <c r="L1299" s="186">
        <f t="shared" si="202"/>
        <v>38.950000000000003</v>
      </c>
      <c r="M1299" s="186">
        <f t="shared" si="203"/>
        <v>35.5</v>
      </c>
      <c r="N1299" s="186">
        <f t="shared" si="204"/>
        <v>34.950000000000003</v>
      </c>
      <c r="Q1299" s="133">
        <f t="shared" si="205"/>
        <v>0.45000000000000284</v>
      </c>
      <c r="R1299" s="222">
        <f t="shared" si="206"/>
        <v>1.1688311688311762E-2</v>
      </c>
    </row>
    <row r="1300" spans="1:18" x14ac:dyDescent="0.35">
      <c r="A1300" s="127" t="s">
        <v>9816</v>
      </c>
      <c r="B1300" s="21" t="s">
        <v>9817</v>
      </c>
      <c r="C1300" s="21">
        <v>6</v>
      </c>
      <c r="D1300" s="20">
        <v>0.7</v>
      </c>
      <c r="E1300" s="135">
        <v>45.7</v>
      </c>
      <c r="F1300" s="106">
        <v>40.75</v>
      </c>
      <c r="G1300" s="105" t="s">
        <v>14167</v>
      </c>
      <c r="H1300" s="106">
        <f t="shared" si="207"/>
        <v>55.650000000000006</v>
      </c>
      <c r="I1300" s="106">
        <f t="shared" si="208"/>
        <v>51.1</v>
      </c>
      <c r="J1300" s="107">
        <f t="shared" si="209"/>
        <v>50.2</v>
      </c>
      <c r="L1300" s="186">
        <f t="shared" si="202"/>
        <v>55.95</v>
      </c>
      <c r="M1300" s="186">
        <f t="shared" si="203"/>
        <v>51.5</v>
      </c>
      <c r="N1300" s="186">
        <f t="shared" si="204"/>
        <v>50.5</v>
      </c>
      <c r="Q1300" s="133">
        <f t="shared" si="205"/>
        <v>0.29999999999999716</v>
      </c>
      <c r="R1300" s="222">
        <f t="shared" si="206"/>
        <v>5.390835579514773E-3</v>
      </c>
    </row>
    <row r="1301" spans="1:18" x14ac:dyDescent="0.35">
      <c r="A1301" s="127" t="s">
        <v>9820</v>
      </c>
      <c r="B1301" s="21" t="s">
        <v>9821</v>
      </c>
      <c r="C1301" s="21">
        <v>6</v>
      </c>
      <c r="D1301" s="20">
        <v>0.7</v>
      </c>
      <c r="E1301" s="135">
        <v>44.2</v>
      </c>
      <c r="F1301" s="106">
        <v>38.1</v>
      </c>
      <c r="G1301" s="22" t="s">
        <v>14167</v>
      </c>
      <c r="H1301" s="106">
        <f t="shared" si="207"/>
        <v>52.300000000000004</v>
      </c>
      <c r="I1301" s="106">
        <f t="shared" si="208"/>
        <v>48</v>
      </c>
      <c r="J1301" s="107">
        <f t="shared" si="209"/>
        <v>47.150000000000006</v>
      </c>
      <c r="L1301" s="186">
        <f t="shared" si="202"/>
        <v>52.5</v>
      </c>
      <c r="M1301" s="186">
        <f t="shared" si="203"/>
        <v>48.5</v>
      </c>
      <c r="N1301" s="186">
        <f t="shared" si="204"/>
        <v>47.5</v>
      </c>
      <c r="Q1301" s="133">
        <f t="shared" si="205"/>
        <v>0.19999999999999574</v>
      </c>
      <c r="R1301" s="222">
        <f t="shared" si="206"/>
        <v>3.8240917782025952E-3</v>
      </c>
    </row>
    <row r="1302" spans="1:18" x14ac:dyDescent="0.35">
      <c r="A1302" s="127" t="s">
        <v>9824</v>
      </c>
      <c r="B1302" s="21" t="s">
        <v>9825</v>
      </c>
      <c r="C1302" s="21">
        <v>6</v>
      </c>
      <c r="D1302" s="20">
        <v>0.7</v>
      </c>
      <c r="E1302" s="135">
        <v>45</v>
      </c>
      <c r="F1302" s="106">
        <v>24.75</v>
      </c>
      <c r="G1302" s="22" t="s">
        <v>14167</v>
      </c>
      <c r="H1302" s="106">
        <f t="shared" si="207"/>
        <v>36.1</v>
      </c>
      <c r="I1302" s="106">
        <f t="shared" si="208"/>
        <v>33.15</v>
      </c>
      <c r="J1302" s="107">
        <f t="shared" si="209"/>
        <v>32.550000000000004</v>
      </c>
      <c r="L1302" s="186">
        <f t="shared" si="202"/>
        <v>36.5</v>
      </c>
      <c r="M1302" s="186">
        <f t="shared" si="203"/>
        <v>33.5</v>
      </c>
      <c r="N1302" s="186">
        <f t="shared" si="204"/>
        <v>32.950000000000003</v>
      </c>
      <c r="Q1302" s="133">
        <f t="shared" si="205"/>
        <v>0.39999999999999858</v>
      </c>
      <c r="R1302" s="222">
        <f t="shared" si="206"/>
        <v>1.1080332409972259E-2</v>
      </c>
    </row>
    <row r="1303" spans="1:18" x14ac:dyDescent="0.35">
      <c r="A1303" s="127" t="s">
        <v>9828</v>
      </c>
      <c r="B1303" s="21" t="s">
        <v>9829</v>
      </c>
      <c r="C1303" s="21">
        <v>12</v>
      </c>
      <c r="D1303" s="20">
        <v>0.7</v>
      </c>
      <c r="E1303" s="135">
        <v>15</v>
      </c>
      <c r="F1303" s="106">
        <v>12.5</v>
      </c>
      <c r="G1303" s="22" t="s">
        <v>14141</v>
      </c>
      <c r="H1303" s="106">
        <f t="shared" si="207"/>
        <v>18.5</v>
      </c>
      <c r="I1303" s="106">
        <f t="shared" si="208"/>
        <v>17</v>
      </c>
      <c r="J1303" s="107">
        <f t="shared" si="209"/>
        <v>16.7</v>
      </c>
      <c r="L1303" s="186">
        <f t="shared" si="202"/>
        <v>18.95</v>
      </c>
      <c r="M1303" s="186">
        <f t="shared" si="203"/>
        <v>17.5</v>
      </c>
      <c r="N1303" s="186">
        <f t="shared" si="204"/>
        <v>16.95</v>
      </c>
      <c r="Q1303" s="133">
        <f t="shared" si="205"/>
        <v>0.44999999999999929</v>
      </c>
      <c r="R1303" s="222">
        <f t="shared" si="206"/>
        <v>2.4324324324324288E-2</v>
      </c>
    </row>
    <row r="1304" spans="1:18" x14ac:dyDescent="0.35">
      <c r="A1304" s="127" t="s">
        <v>9839</v>
      </c>
      <c r="B1304" s="21" t="s">
        <v>9840</v>
      </c>
      <c r="C1304" s="21">
        <v>6</v>
      </c>
      <c r="D1304" s="20">
        <v>0.7</v>
      </c>
      <c r="E1304" s="135">
        <v>43</v>
      </c>
      <c r="F1304" s="106">
        <v>40.85</v>
      </c>
      <c r="G1304" s="22" t="s">
        <v>14145</v>
      </c>
      <c r="H1304" s="106">
        <f t="shared" si="207"/>
        <v>55.550000000000004</v>
      </c>
      <c r="I1304" s="106">
        <f t="shared" si="208"/>
        <v>51</v>
      </c>
      <c r="J1304" s="107">
        <f t="shared" si="209"/>
        <v>50.1</v>
      </c>
      <c r="L1304" s="186">
        <f t="shared" si="202"/>
        <v>55.95</v>
      </c>
      <c r="M1304" s="186">
        <f t="shared" si="203"/>
        <v>51.5</v>
      </c>
      <c r="N1304" s="186">
        <f t="shared" si="204"/>
        <v>50.5</v>
      </c>
      <c r="Q1304" s="133">
        <f t="shared" si="205"/>
        <v>0.39999999999999858</v>
      </c>
      <c r="R1304" s="222">
        <f t="shared" si="206"/>
        <v>7.2007200720071744E-3</v>
      </c>
    </row>
    <row r="1305" spans="1:18" x14ac:dyDescent="0.35">
      <c r="A1305" s="127" t="s">
        <v>9843</v>
      </c>
      <c r="B1305" s="21" t="s">
        <v>9844</v>
      </c>
      <c r="C1305" s="21">
        <v>6</v>
      </c>
      <c r="D1305" s="20">
        <v>0.7</v>
      </c>
      <c r="E1305" s="135">
        <v>43</v>
      </c>
      <c r="F1305" s="106">
        <v>54.95</v>
      </c>
      <c r="G1305" s="22" t="s">
        <v>14145</v>
      </c>
      <c r="H1305" s="106">
        <f t="shared" si="207"/>
        <v>72.75</v>
      </c>
      <c r="I1305" s="106">
        <f t="shared" si="208"/>
        <v>66.8</v>
      </c>
      <c r="J1305" s="107">
        <f t="shared" si="209"/>
        <v>65.600000000000009</v>
      </c>
      <c r="L1305" s="186">
        <f t="shared" si="202"/>
        <v>72.95</v>
      </c>
      <c r="M1305" s="186">
        <f t="shared" si="203"/>
        <v>66.95</v>
      </c>
      <c r="N1305" s="186">
        <f t="shared" si="204"/>
        <v>65.95</v>
      </c>
      <c r="Q1305" s="133">
        <f t="shared" si="205"/>
        <v>0.20000000000000284</v>
      </c>
      <c r="R1305" s="222">
        <f t="shared" si="206"/>
        <v>2.7491408934708296E-3</v>
      </c>
    </row>
    <row r="1306" spans="1:18" x14ac:dyDescent="0.35">
      <c r="A1306" s="127" t="s">
        <v>9847</v>
      </c>
      <c r="B1306" s="21" t="s">
        <v>9848</v>
      </c>
      <c r="C1306" s="21">
        <v>6</v>
      </c>
      <c r="D1306" s="20">
        <v>0.7</v>
      </c>
      <c r="E1306" s="135">
        <v>43</v>
      </c>
      <c r="F1306" s="106">
        <v>34</v>
      </c>
      <c r="G1306" s="22" t="s">
        <v>14145</v>
      </c>
      <c r="H1306" s="106">
        <f t="shared" si="207"/>
        <v>47.2</v>
      </c>
      <c r="I1306" s="106">
        <f t="shared" si="208"/>
        <v>43.35</v>
      </c>
      <c r="J1306" s="107">
        <f t="shared" si="209"/>
        <v>42.550000000000004</v>
      </c>
      <c r="L1306" s="186">
        <f t="shared" si="202"/>
        <v>47.5</v>
      </c>
      <c r="M1306" s="186">
        <f t="shared" si="203"/>
        <v>43.5</v>
      </c>
      <c r="N1306" s="186">
        <f t="shared" si="204"/>
        <v>42.95</v>
      </c>
      <c r="Q1306" s="133">
        <f t="shared" si="205"/>
        <v>0.29999999999999716</v>
      </c>
      <c r="R1306" s="222">
        <f t="shared" si="206"/>
        <v>6.3559322033897702E-3</v>
      </c>
    </row>
    <row r="1307" spans="1:18" x14ac:dyDescent="0.35">
      <c r="A1307" s="127" t="s">
        <v>9890</v>
      </c>
      <c r="B1307" s="21" t="s">
        <v>9884</v>
      </c>
      <c r="C1307" s="21">
        <v>6</v>
      </c>
      <c r="D1307" s="20">
        <v>1</v>
      </c>
      <c r="E1307" s="135">
        <v>40</v>
      </c>
      <c r="F1307" s="106">
        <v>6.75</v>
      </c>
      <c r="G1307" s="22" t="s">
        <v>14142</v>
      </c>
      <c r="H1307" s="106">
        <f t="shared" si="207"/>
        <v>15.200000000000001</v>
      </c>
      <c r="I1307" s="106">
        <f t="shared" si="208"/>
        <v>13.950000000000001</v>
      </c>
      <c r="J1307" s="107">
        <f t="shared" si="209"/>
        <v>13.700000000000001</v>
      </c>
      <c r="L1307" s="186">
        <f t="shared" si="202"/>
        <v>15.5</v>
      </c>
      <c r="M1307" s="186">
        <f t="shared" si="203"/>
        <v>13.95</v>
      </c>
      <c r="N1307" s="186">
        <f t="shared" si="204"/>
        <v>13.95</v>
      </c>
      <c r="Q1307" s="133">
        <f t="shared" si="205"/>
        <v>0.29999999999999893</v>
      </c>
      <c r="R1307" s="222">
        <f t="shared" si="206"/>
        <v>1.9736842105263087E-2</v>
      </c>
    </row>
    <row r="1308" spans="1:18" x14ac:dyDescent="0.35">
      <c r="A1308" s="127" t="s">
        <v>9899</v>
      </c>
      <c r="B1308" s="21" t="s">
        <v>9900</v>
      </c>
      <c r="C1308" s="21">
        <v>6</v>
      </c>
      <c r="D1308" s="20">
        <v>0.7</v>
      </c>
      <c r="E1308" s="135">
        <v>47</v>
      </c>
      <c r="F1308" s="106">
        <v>22.5</v>
      </c>
      <c r="G1308" s="22" t="s">
        <v>14146</v>
      </c>
      <c r="H1308" s="106">
        <f t="shared" si="207"/>
        <v>33.5</v>
      </c>
      <c r="I1308" s="106">
        <f t="shared" si="208"/>
        <v>30.8</v>
      </c>
      <c r="J1308" s="107">
        <f t="shared" si="209"/>
        <v>30.25</v>
      </c>
      <c r="L1308" s="186">
        <f t="shared" si="202"/>
        <v>33.950000000000003</v>
      </c>
      <c r="M1308" s="186">
        <f t="shared" si="203"/>
        <v>30.95</v>
      </c>
      <c r="N1308" s="186">
        <f t="shared" si="204"/>
        <v>30.5</v>
      </c>
      <c r="Q1308" s="133">
        <f t="shared" si="205"/>
        <v>0.45000000000000284</v>
      </c>
      <c r="R1308" s="222">
        <f t="shared" si="206"/>
        <v>1.3432835820895607E-2</v>
      </c>
    </row>
    <row r="1309" spans="1:18" x14ac:dyDescent="0.35">
      <c r="A1309" s="127" t="s">
        <v>9915</v>
      </c>
      <c r="B1309" s="21" t="s">
        <v>9916</v>
      </c>
      <c r="C1309" s="21">
        <v>6</v>
      </c>
      <c r="D1309" s="20">
        <v>0.7</v>
      </c>
      <c r="E1309" s="135">
        <v>50</v>
      </c>
      <c r="F1309" s="106">
        <v>22.5</v>
      </c>
      <c r="G1309" s="22" t="s">
        <v>14145</v>
      </c>
      <c r="H1309" s="106">
        <f t="shared" si="207"/>
        <v>33.800000000000004</v>
      </c>
      <c r="I1309" s="106">
        <f t="shared" si="208"/>
        <v>31</v>
      </c>
      <c r="J1309" s="107">
        <f t="shared" si="209"/>
        <v>30.450000000000003</v>
      </c>
      <c r="L1309" s="186">
        <f t="shared" si="202"/>
        <v>33.950000000000003</v>
      </c>
      <c r="M1309" s="186">
        <f t="shared" si="203"/>
        <v>31.5</v>
      </c>
      <c r="N1309" s="186">
        <f t="shared" si="204"/>
        <v>30.5</v>
      </c>
      <c r="Q1309" s="133">
        <f t="shared" si="205"/>
        <v>0.14999999999999858</v>
      </c>
      <c r="R1309" s="222">
        <f t="shared" si="206"/>
        <v>4.4378698224851647E-3</v>
      </c>
    </row>
    <row r="1310" spans="1:18" x14ac:dyDescent="0.35">
      <c r="A1310" s="127" t="s">
        <v>9919</v>
      </c>
      <c r="B1310" s="21" t="s">
        <v>9920</v>
      </c>
      <c r="C1310" s="21">
        <v>6</v>
      </c>
      <c r="D1310" s="20">
        <v>0.7</v>
      </c>
      <c r="E1310" s="135">
        <v>50</v>
      </c>
      <c r="F1310" s="106">
        <v>28.5</v>
      </c>
      <c r="G1310" s="22" t="s">
        <v>14145</v>
      </c>
      <c r="H1310" s="106">
        <f t="shared" si="207"/>
        <v>41.1</v>
      </c>
      <c r="I1310" s="106">
        <f t="shared" si="208"/>
        <v>37.75</v>
      </c>
      <c r="J1310" s="107">
        <f t="shared" si="209"/>
        <v>37.050000000000004</v>
      </c>
      <c r="L1310" s="186">
        <f t="shared" si="202"/>
        <v>41.5</v>
      </c>
      <c r="M1310" s="186">
        <f t="shared" si="203"/>
        <v>37.950000000000003</v>
      </c>
      <c r="N1310" s="186">
        <f t="shared" si="204"/>
        <v>37.5</v>
      </c>
      <c r="Q1310" s="133">
        <f t="shared" si="205"/>
        <v>0.39999999999999858</v>
      </c>
      <c r="R1310" s="222">
        <f t="shared" si="206"/>
        <v>9.7323600973235665E-3</v>
      </c>
    </row>
    <row r="1311" spans="1:18" x14ac:dyDescent="0.35">
      <c r="A1311" s="127" t="s">
        <v>9923</v>
      </c>
      <c r="B1311" s="21" t="s">
        <v>9924</v>
      </c>
      <c r="C1311" s="21">
        <v>6</v>
      </c>
      <c r="D1311" s="20">
        <v>0.7</v>
      </c>
      <c r="E1311" s="135">
        <v>50</v>
      </c>
      <c r="F1311" s="106">
        <v>53.5</v>
      </c>
      <c r="G1311" s="22" t="s">
        <v>14145</v>
      </c>
      <c r="H1311" s="106">
        <f t="shared" si="207"/>
        <v>71.600000000000009</v>
      </c>
      <c r="I1311" s="106">
        <f t="shared" si="208"/>
        <v>65.75</v>
      </c>
      <c r="J1311" s="107">
        <f t="shared" si="209"/>
        <v>64.55</v>
      </c>
      <c r="L1311" s="186">
        <f t="shared" si="202"/>
        <v>71.95</v>
      </c>
      <c r="M1311" s="186">
        <f t="shared" si="203"/>
        <v>65.95</v>
      </c>
      <c r="N1311" s="186">
        <f t="shared" si="204"/>
        <v>64.95</v>
      </c>
      <c r="Q1311" s="133">
        <f t="shared" si="205"/>
        <v>0.34999999999999432</v>
      </c>
      <c r="R1311" s="222">
        <f t="shared" si="206"/>
        <v>4.8882681564245013E-3</v>
      </c>
    </row>
    <row r="1312" spans="1:18" x14ac:dyDescent="0.35">
      <c r="A1312" s="127" t="s">
        <v>9934</v>
      </c>
      <c r="B1312" s="21" t="s">
        <v>9928</v>
      </c>
      <c r="C1312" s="21">
        <v>6</v>
      </c>
      <c r="D1312" s="20">
        <v>1</v>
      </c>
      <c r="E1312" s="135">
        <v>37.5</v>
      </c>
      <c r="F1312" s="106">
        <v>3.5</v>
      </c>
      <c r="G1312" s="22" t="s">
        <v>14144</v>
      </c>
      <c r="H1312" s="106">
        <f t="shared" si="207"/>
        <v>10.9</v>
      </c>
      <c r="I1312" s="106">
        <f t="shared" si="208"/>
        <v>10.050000000000001</v>
      </c>
      <c r="J1312" s="107">
        <f t="shared" si="209"/>
        <v>9.8500000000000014</v>
      </c>
      <c r="L1312" s="186">
        <f t="shared" si="202"/>
        <v>10.95</v>
      </c>
      <c r="M1312" s="186">
        <f t="shared" si="203"/>
        <v>10.5</v>
      </c>
      <c r="N1312" s="186">
        <f t="shared" si="204"/>
        <v>9.9499999999999993</v>
      </c>
      <c r="Q1312" s="133">
        <f t="shared" si="205"/>
        <v>4.9999999999998934E-2</v>
      </c>
      <c r="R1312" s="222">
        <f t="shared" si="206"/>
        <v>4.5871559633026545E-3</v>
      </c>
    </row>
    <row r="1313" spans="1:18" x14ac:dyDescent="0.35">
      <c r="A1313" s="127" t="s">
        <v>9943</v>
      </c>
      <c r="B1313" s="21" t="s">
        <v>9938</v>
      </c>
      <c r="C1313" s="21">
        <v>6</v>
      </c>
      <c r="D1313" s="20">
        <v>1</v>
      </c>
      <c r="E1313" s="135">
        <v>37.5</v>
      </c>
      <c r="F1313" s="106">
        <v>3.85</v>
      </c>
      <c r="G1313" s="22" t="s">
        <v>14160</v>
      </c>
      <c r="H1313" s="106">
        <f t="shared" si="207"/>
        <v>11.350000000000001</v>
      </c>
      <c r="I1313" s="106">
        <f t="shared" si="208"/>
        <v>10.4</v>
      </c>
      <c r="J1313" s="107">
        <f t="shared" si="209"/>
        <v>10.25</v>
      </c>
      <c r="L1313" s="186">
        <f t="shared" si="202"/>
        <v>11.5</v>
      </c>
      <c r="M1313" s="186">
        <f t="shared" si="203"/>
        <v>10.5</v>
      </c>
      <c r="N1313" s="186">
        <f t="shared" si="204"/>
        <v>10.5</v>
      </c>
      <c r="Q1313" s="133">
        <f t="shared" si="205"/>
        <v>0.14999999999999858</v>
      </c>
      <c r="R1313" s="222">
        <f t="shared" si="206"/>
        <v>1.3215859030836878E-2</v>
      </c>
    </row>
    <row r="1314" spans="1:18" x14ac:dyDescent="0.35">
      <c r="A1314" s="127" t="s">
        <v>9946</v>
      </c>
      <c r="B1314" s="21" t="s">
        <v>9947</v>
      </c>
      <c r="C1314" s="21">
        <v>9</v>
      </c>
      <c r="D1314" s="20">
        <v>1</v>
      </c>
      <c r="E1314" s="135">
        <v>42.8</v>
      </c>
      <c r="F1314" s="106">
        <v>29.5</v>
      </c>
      <c r="G1314" s="22" t="s">
        <v>14144</v>
      </c>
      <c r="H1314" s="106">
        <f t="shared" si="207"/>
        <v>43.300000000000004</v>
      </c>
      <c r="I1314" s="106">
        <f t="shared" si="208"/>
        <v>39.75</v>
      </c>
      <c r="J1314" s="107">
        <f t="shared" si="209"/>
        <v>39.050000000000004</v>
      </c>
      <c r="L1314" s="186">
        <f t="shared" si="202"/>
        <v>43.5</v>
      </c>
      <c r="M1314" s="186">
        <f t="shared" si="203"/>
        <v>39.950000000000003</v>
      </c>
      <c r="N1314" s="186">
        <f t="shared" si="204"/>
        <v>39.5</v>
      </c>
      <c r="Q1314" s="133">
        <f t="shared" si="205"/>
        <v>0.19999999999999574</v>
      </c>
      <c r="R1314" s="222">
        <f t="shared" si="206"/>
        <v>4.6189376443417024E-3</v>
      </c>
    </row>
    <row r="1315" spans="1:18" x14ac:dyDescent="0.35">
      <c r="A1315" s="127" t="s">
        <v>9949</v>
      </c>
      <c r="B1315" s="21" t="s">
        <v>9950</v>
      </c>
      <c r="C1315" s="21">
        <v>6</v>
      </c>
      <c r="D1315" s="20">
        <v>0.7</v>
      </c>
      <c r="E1315" s="135">
        <v>37.5</v>
      </c>
      <c r="F1315" s="106">
        <v>2.9</v>
      </c>
      <c r="G1315" s="22" t="s">
        <v>14144</v>
      </c>
      <c r="H1315" s="106">
        <f t="shared" si="207"/>
        <v>8.75</v>
      </c>
      <c r="I1315" s="106">
        <f t="shared" si="208"/>
        <v>8.0500000000000007</v>
      </c>
      <c r="J1315" s="107">
        <f t="shared" si="209"/>
        <v>7.9</v>
      </c>
      <c r="L1315" s="186">
        <f t="shared" si="202"/>
        <v>8.9499999999999993</v>
      </c>
      <c r="M1315" s="186">
        <f t="shared" si="203"/>
        <v>8.5</v>
      </c>
      <c r="N1315" s="186">
        <f t="shared" si="204"/>
        <v>7.95</v>
      </c>
      <c r="Q1315" s="133">
        <f t="shared" si="205"/>
        <v>0.19999999999999929</v>
      </c>
      <c r="R1315" s="222">
        <f t="shared" si="206"/>
        <v>2.2857142857142777E-2</v>
      </c>
    </row>
    <row r="1316" spans="1:18" x14ac:dyDescent="0.35">
      <c r="A1316" s="127" t="s">
        <v>9957</v>
      </c>
      <c r="B1316" s="21" t="s">
        <v>9958</v>
      </c>
      <c r="C1316" s="21">
        <v>6</v>
      </c>
      <c r="D1316" s="20">
        <v>1</v>
      </c>
      <c r="E1316" s="135">
        <v>40</v>
      </c>
      <c r="F1316" s="106">
        <v>18.3</v>
      </c>
      <c r="G1316" s="22" t="s">
        <v>14145</v>
      </c>
      <c r="H1316" s="106">
        <f t="shared" si="207"/>
        <v>29.3</v>
      </c>
      <c r="I1316" s="106">
        <f t="shared" si="208"/>
        <v>26.900000000000002</v>
      </c>
      <c r="J1316" s="107">
        <f t="shared" si="209"/>
        <v>26.400000000000002</v>
      </c>
      <c r="L1316" s="186">
        <f t="shared" si="202"/>
        <v>29.5</v>
      </c>
      <c r="M1316" s="186">
        <f t="shared" si="203"/>
        <v>26.95</v>
      </c>
      <c r="N1316" s="186">
        <f t="shared" si="204"/>
        <v>26.5</v>
      </c>
      <c r="Q1316" s="133">
        <f t="shared" si="205"/>
        <v>0.19999999999999929</v>
      </c>
      <c r="R1316" s="222">
        <f t="shared" si="206"/>
        <v>6.8259385665528768E-3</v>
      </c>
    </row>
    <row r="1317" spans="1:18" x14ac:dyDescent="0.35">
      <c r="A1317" s="127" t="s">
        <v>9961</v>
      </c>
      <c r="B1317" s="21" t="s">
        <v>9962</v>
      </c>
      <c r="C1317" s="21">
        <v>6</v>
      </c>
      <c r="D1317" s="20">
        <v>0.7</v>
      </c>
      <c r="E1317" s="135">
        <v>40</v>
      </c>
      <c r="F1317" s="106">
        <v>17.75</v>
      </c>
      <c r="G1317" s="105" t="s">
        <v>14145</v>
      </c>
      <c r="H1317" s="106">
        <f t="shared" si="207"/>
        <v>27.1</v>
      </c>
      <c r="I1317" s="106">
        <f t="shared" si="208"/>
        <v>24.900000000000002</v>
      </c>
      <c r="J1317" s="107">
        <f t="shared" si="209"/>
        <v>24.450000000000003</v>
      </c>
      <c r="L1317" s="186">
        <f t="shared" si="202"/>
        <v>27.5</v>
      </c>
      <c r="M1317" s="186">
        <f t="shared" si="203"/>
        <v>24.95</v>
      </c>
      <c r="N1317" s="186">
        <f t="shared" si="204"/>
        <v>24.5</v>
      </c>
      <c r="Q1317" s="133">
        <f t="shared" si="205"/>
        <v>0.39999999999999858</v>
      </c>
      <c r="R1317" s="222">
        <f t="shared" si="206"/>
        <v>1.4760147601475962E-2</v>
      </c>
    </row>
    <row r="1318" spans="1:18" x14ac:dyDescent="0.35">
      <c r="A1318" s="127" t="s">
        <v>9965</v>
      </c>
      <c r="B1318" s="21" t="s">
        <v>9966</v>
      </c>
      <c r="C1318" s="21">
        <v>6</v>
      </c>
      <c r="D1318" s="20">
        <v>1</v>
      </c>
      <c r="E1318" s="135">
        <v>43</v>
      </c>
      <c r="F1318" s="106">
        <v>27.5</v>
      </c>
      <c r="G1318" s="22" t="s">
        <v>14145</v>
      </c>
      <c r="H1318" s="106">
        <f t="shared" si="207"/>
        <v>40.900000000000006</v>
      </c>
      <c r="I1318" s="106">
        <f t="shared" si="208"/>
        <v>37.550000000000004</v>
      </c>
      <c r="J1318" s="107">
        <f t="shared" si="209"/>
        <v>36.9</v>
      </c>
      <c r="L1318" s="186">
        <f t="shared" si="202"/>
        <v>40.950000000000003</v>
      </c>
      <c r="M1318" s="186">
        <f t="shared" si="203"/>
        <v>37.950000000000003</v>
      </c>
      <c r="N1318" s="186">
        <f t="shared" si="204"/>
        <v>36.950000000000003</v>
      </c>
      <c r="Q1318" s="133">
        <f t="shared" si="205"/>
        <v>4.9999999999997158E-2</v>
      </c>
      <c r="R1318" s="222">
        <f t="shared" si="206"/>
        <v>1.2224938875304927E-3</v>
      </c>
    </row>
    <row r="1319" spans="1:18" x14ac:dyDescent="0.35">
      <c r="A1319" s="127" t="s">
        <v>9969</v>
      </c>
      <c r="B1319" s="21" t="s">
        <v>9970</v>
      </c>
      <c r="C1319" s="21">
        <v>6</v>
      </c>
      <c r="D1319" s="20">
        <v>0.7</v>
      </c>
      <c r="E1319" s="135">
        <v>46</v>
      </c>
      <c r="F1319" s="106">
        <v>46.5</v>
      </c>
      <c r="G1319" s="22" t="s">
        <v>14145</v>
      </c>
      <c r="H1319" s="106">
        <f t="shared" si="207"/>
        <v>62.7</v>
      </c>
      <c r="I1319" s="106">
        <f t="shared" si="208"/>
        <v>57.6</v>
      </c>
      <c r="J1319" s="107">
        <f t="shared" si="209"/>
        <v>56.550000000000004</v>
      </c>
      <c r="L1319" s="186">
        <f t="shared" si="202"/>
        <v>62.95</v>
      </c>
      <c r="M1319" s="186">
        <f t="shared" si="203"/>
        <v>57.95</v>
      </c>
      <c r="N1319" s="186">
        <f t="shared" si="204"/>
        <v>56.95</v>
      </c>
      <c r="Q1319" s="133">
        <f t="shared" si="205"/>
        <v>0.25</v>
      </c>
      <c r="R1319" s="222">
        <f t="shared" si="206"/>
        <v>3.9872408293460922E-3</v>
      </c>
    </row>
    <row r="1320" spans="1:18" x14ac:dyDescent="0.35">
      <c r="A1320" s="127" t="s">
        <v>14860</v>
      </c>
      <c r="B1320" s="21" t="s">
        <v>9974</v>
      </c>
      <c r="C1320" s="21">
        <v>6</v>
      </c>
      <c r="D1320" s="20">
        <v>0.7</v>
      </c>
      <c r="E1320" s="135">
        <v>43</v>
      </c>
      <c r="F1320" s="106">
        <v>34</v>
      </c>
      <c r="G1320" s="22" t="s">
        <v>14145</v>
      </c>
      <c r="H1320" s="106">
        <f t="shared" si="207"/>
        <v>47.2</v>
      </c>
      <c r="I1320" s="106">
        <f t="shared" si="208"/>
        <v>43.35</v>
      </c>
      <c r="J1320" s="107">
        <f t="shared" si="209"/>
        <v>42.550000000000004</v>
      </c>
      <c r="L1320" s="186">
        <f t="shared" si="202"/>
        <v>47.5</v>
      </c>
      <c r="M1320" s="186">
        <f t="shared" si="203"/>
        <v>43.5</v>
      </c>
      <c r="N1320" s="186">
        <f t="shared" si="204"/>
        <v>42.95</v>
      </c>
      <c r="Q1320" s="133">
        <f t="shared" si="205"/>
        <v>0.29999999999999716</v>
      </c>
      <c r="R1320" s="222">
        <f t="shared" si="206"/>
        <v>6.3559322033897702E-3</v>
      </c>
    </row>
    <row r="1321" spans="1:18" x14ac:dyDescent="0.35">
      <c r="A1321" s="127" t="s">
        <v>9977</v>
      </c>
      <c r="B1321" s="21" t="s">
        <v>9978</v>
      </c>
      <c r="C1321" s="21">
        <v>6</v>
      </c>
      <c r="D1321" s="20">
        <v>0.7</v>
      </c>
      <c r="E1321" s="135">
        <v>46</v>
      </c>
      <c r="F1321" s="106">
        <v>85.65</v>
      </c>
      <c r="G1321" s="22" t="s">
        <v>14145</v>
      </c>
      <c r="H1321" s="106">
        <f t="shared" si="207"/>
        <v>110.5</v>
      </c>
      <c r="I1321" s="106">
        <f t="shared" si="208"/>
        <v>101.4</v>
      </c>
      <c r="J1321" s="107">
        <f t="shared" si="209"/>
        <v>99.600000000000009</v>
      </c>
      <c r="L1321" s="186">
        <f t="shared" si="202"/>
        <v>110.95</v>
      </c>
      <c r="M1321" s="186">
        <f t="shared" si="203"/>
        <v>101.5</v>
      </c>
      <c r="N1321" s="186">
        <f t="shared" si="204"/>
        <v>99.95</v>
      </c>
      <c r="Q1321" s="133">
        <f t="shared" si="205"/>
        <v>0.45000000000000284</v>
      </c>
      <c r="R1321" s="222">
        <f t="shared" si="206"/>
        <v>4.0723981900452743E-3</v>
      </c>
    </row>
    <row r="1322" spans="1:18" x14ac:dyDescent="0.35">
      <c r="A1322" s="127" t="s">
        <v>9981</v>
      </c>
      <c r="B1322" s="21" t="s">
        <v>9982</v>
      </c>
      <c r="C1322" s="21">
        <v>6</v>
      </c>
      <c r="D1322" s="20">
        <v>1</v>
      </c>
      <c r="E1322" s="135">
        <v>46</v>
      </c>
      <c r="F1322" s="106">
        <v>24.5</v>
      </c>
      <c r="G1322" s="22" t="s">
        <v>14145</v>
      </c>
      <c r="H1322" s="106">
        <f t="shared" si="207"/>
        <v>37.6</v>
      </c>
      <c r="I1322" s="106">
        <f t="shared" si="208"/>
        <v>34.550000000000004</v>
      </c>
      <c r="J1322" s="107">
        <f t="shared" si="209"/>
        <v>33.9</v>
      </c>
      <c r="L1322" s="186">
        <f t="shared" si="202"/>
        <v>37.950000000000003</v>
      </c>
      <c r="M1322" s="186">
        <f t="shared" si="203"/>
        <v>34.950000000000003</v>
      </c>
      <c r="N1322" s="186">
        <f t="shared" si="204"/>
        <v>33.950000000000003</v>
      </c>
      <c r="Q1322" s="133">
        <f t="shared" si="205"/>
        <v>0.35000000000000142</v>
      </c>
      <c r="R1322" s="222">
        <f t="shared" si="206"/>
        <v>9.3085106382979101E-3</v>
      </c>
    </row>
    <row r="1323" spans="1:18" x14ac:dyDescent="0.35">
      <c r="A1323" s="127" t="s">
        <v>14817</v>
      </c>
      <c r="B1323" s="21" t="s">
        <v>14818</v>
      </c>
      <c r="C1323" s="21">
        <v>6</v>
      </c>
      <c r="D1323" s="20">
        <v>0.7</v>
      </c>
      <c r="E1323" s="135">
        <v>46</v>
      </c>
      <c r="F1323" s="106">
        <v>33.5</v>
      </c>
      <c r="G1323" s="22" t="s">
        <v>14145</v>
      </c>
      <c r="H1323" s="106">
        <f t="shared" si="207"/>
        <v>46.85</v>
      </c>
      <c r="I1323" s="106">
        <f t="shared" si="208"/>
        <v>43</v>
      </c>
      <c r="J1323" s="107">
        <f t="shared" si="209"/>
        <v>42.25</v>
      </c>
      <c r="L1323" s="186">
        <f t="shared" si="202"/>
        <v>46.95</v>
      </c>
      <c r="M1323" s="186">
        <f t="shared" si="203"/>
        <v>43.5</v>
      </c>
      <c r="N1323" s="186">
        <f t="shared" si="204"/>
        <v>42.5</v>
      </c>
      <c r="Q1323" s="133">
        <f t="shared" si="205"/>
        <v>0.10000000000000142</v>
      </c>
      <c r="R1323" s="222">
        <f t="shared" si="206"/>
        <v>2.1344717182497632E-3</v>
      </c>
    </row>
    <row r="1324" spans="1:18" x14ac:dyDescent="0.35">
      <c r="A1324" s="127" t="s">
        <v>14819</v>
      </c>
      <c r="B1324" s="21" t="s">
        <v>9985</v>
      </c>
      <c r="C1324" s="21">
        <v>6</v>
      </c>
      <c r="D1324" s="20">
        <v>0.7</v>
      </c>
      <c r="E1324" s="135">
        <v>46</v>
      </c>
      <c r="F1324" s="106">
        <v>24</v>
      </c>
      <c r="G1324" s="22" t="s">
        <v>14145</v>
      </c>
      <c r="H1324" s="106">
        <f t="shared" si="207"/>
        <v>35.25</v>
      </c>
      <c r="I1324" s="106">
        <f t="shared" si="208"/>
        <v>32.4</v>
      </c>
      <c r="J1324" s="107">
        <f t="shared" si="209"/>
        <v>31.8</v>
      </c>
      <c r="L1324" s="186">
        <f t="shared" si="202"/>
        <v>35.5</v>
      </c>
      <c r="M1324" s="186">
        <f t="shared" si="203"/>
        <v>32.5</v>
      </c>
      <c r="N1324" s="186">
        <f t="shared" si="204"/>
        <v>31.95</v>
      </c>
      <c r="Q1324" s="133">
        <f t="shared" si="205"/>
        <v>0.25</v>
      </c>
      <c r="R1324" s="222">
        <f t="shared" si="206"/>
        <v>7.0921985815602835E-3</v>
      </c>
    </row>
    <row r="1325" spans="1:18" x14ac:dyDescent="0.35">
      <c r="A1325" s="127" t="s">
        <v>14820</v>
      </c>
      <c r="B1325" s="21" t="s">
        <v>14821</v>
      </c>
      <c r="C1325" s="21">
        <v>6</v>
      </c>
      <c r="D1325" s="20">
        <v>0.7</v>
      </c>
      <c r="E1325" s="135">
        <v>46</v>
      </c>
      <c r="F1325" s="106">
        <v>21</v>
      </c>
      <c r="G1325" s="22" t="s">
        <v>14145</v>
      </c>
      <c r="H1325" s="106">
        <f t="shared" si="207"/>
        <v>31.6</v>
      </c>
      <c r="I1325" s="106">
        <f t="shared" si="208"/>
        <v>29</v>
      </c>
      <c r="J1325" s="107">
        <f t="shared" si="209"/>
        <v>28.5</v>
      </c>
      <c r="L1325" s="186">
        <f t="shared" si="202"/>
        <v>31.95</v>
      </c>
      <c r="M1325" s="186">
        <f t="shared" si="203"/>
        <v>29.5</v>
      </c>
      <c r="N1325" s="186">
        <f t="shared" si="204"/>
        <v>28.95</v>
      </c>
      <c r="Q1325" s="133">
        <f t="shared" si="205"/>
        <v>0.34999999999999787</v>
      </c>
      <c r="R1325" s="222">
        <f t="shared" si="206"/>
        <v>1.107594936708854E-2</v>
      </c>
    </row>
    <row r="1326" spans="1:18" x14ac:dyDescent="0.35">
      <c r="A1326" s="127" t="s">
        <v>9986</v>
      </c>
      <c r="B1326" s="21" t="s">
        <v>9987</v>
      </c>
      <c r="C1326" s="21">
        <v>6</v>
      </c>
      <c r="D1326" s="20">
        <v>0.5</v>
      </c>
      <c r="E1326" s="135">
        <v>35</v>
      </c>
      <c r="F1326" s="106">
        <v>12.75</v>
      </c>
      <c r="G1326" s="22" t="s">
        <v>14143</v>
      </c>
      <c r="H1326" s="106">
        <f t="shared" si="207"/>
        <v>19.700000000000003</v>
      </c>
      <c r="I1326" s="106">
        <f t="shared" si="208"/>
        <v>18.05</v>
      </c>
      <c r="J1326" s="107">
        <f t="shared" si="209"/>
        <v>17.75</v>
      </c>
      <c r="L1326" s="186">
        <f t="shared" si="202"/>
        <v>19.95</v>
      </c>
      <c r="M1326" s="186">
        <f t="shared" si="203"/>
        <v>18.5</v>
      </c>
      <c r="N1326" s="186">
        <f t="shared" si="204"/>
        <v>17.95</v>
      </c>
      <c r="Q1326" s="133">
        <f t="shared" si="205"/>
        <v>0.24999999999999645</v>
      </c>
      <c r="R1326" s="222">
        <f t="shared" si="206"/>
        <v>1.2690355329949056E-2</v>
      </c>
    </row>
    <row r="1327" spans="1:18" x14ac:dyDescent="0.35">
      <c r="A1327" s="127" t="s">
        <v>9990</v>
      </c>
      <c r="B1327" s="21" t="s">
        <v>9991</v>
      </c>
      <c r="C1327" s="21">
        <v>6</v>
      </c>
      <c r="D1327" s="20">
        <v>0.7</v>
      </c>
      <c r="E1327" s="135">
        <v>40</v>
      </c>
      <c r="F1327" s="106">
        <v>4.5</v>
      </c>
      <c r="G1327" s="22" t="s">
        <v>14150</v>
      </c>
      <c r="H1327" s="106">
        <f t="shared" si="207"/>
        <v>10.950000000000001</v>
      </c>
      <c r="I1327" s="106">
        <f t="shared" si="208"/>
        <v>10.050000000000001</v>
      </c>
      <c r="J1327" s="107">
        <f t="shared" si="209"/>
        <v>9.8500000000000014</v>
      </c>
      <c r="L1327" s="186">
        <f t="shared" si="202"/>
        <v>10.95</v>
      </c>
      <c r="M1327" s="186">
        <f t="shared" si="203"/>
        <v>10.5</v>
      </c>
      <c r="N1327" s="186">
        <f t="shared" si="204"/>
        <v>9.9499999999999993</v>
      </c>
      <c r="Q1327" s="133">
        <f t="shared" si="205"/>
        <v>0</v>
      </c>
      <c r="R1327" s="222">
        <f t="shared" si="206"/>
        <v>0</v>
      </c>
    </row>
    <row r="1328" spans="1:18" x14ac:dyDescent="0.35">
      <c r="A1328" s="127" t="s">
        <v>9994</v>
      </c>
      <c r="B1328" s="21" t="s">
        <v>9995</v>
      </c>
      <c r="C1328" s="21">
        <v>6</v>
      </c>
      <c r="D1328" s="20">
        <v>0.7</v>
      </c>
      <c r="E1328" s="135">
        <v>40</v>
      </c>
      <c r="F1328" s="106">
        <v>21.55</v>
      </c>
      <c r="G1328" s="22" t="s">
        <v>14144</v>
      </c>
      <c r="H1328" s="106">
        <f t="shared" si="207"/>
        <v>31.75</v>
      </c>
      <c r="I1328" s="106">
        <f t="shared" si="208"/>
        <v>29.150000000000002</v>
      </c>
      <c r="J1328" s="107">
        <f t="shared" si="209"/>
        <v>28.6</v>
      </c>
      <c r="L1328" s="186">
        <f t="shared" si="202"/>
        <v>31.95</v>
      </c>
      <c r="M1328" s="186">
        <f t="shared" si="203"/>
        <v>29.5</v>
      </c>
      <c r="N1328" s="186">
        <f t="shared" si="204"/>
        <v>28.95</v>
      </c>
      <c r="Q1328" s="133">
        <f t="shared" si="205"/>
        <v>0.19999999999999929</v>
      </c>
      <c r="R1328" s="222">
        <f t="shared" si="206"/>
        <v>6.2992125984251742E-3</v>
      </c>
    </row>
    <row r="1329" spans="1:18" x14ac:dyDescent="0.35">
      <c r="A1329" s="127" t="s">
        <v>9998</v>
      </c>
      <c r="B1329" s="21" t="s">
        <v>9999</v>
      </c>
      <c r="C1329" s="21">
        <v>6</v>
      </c>
      <c r="D1329" s="20">
        <v>0.7</v>
      </c>
      <c r="E1329" s="135">
        <v>40</v>
      </c>
      <c r="F1329" s="106">
        <v>10.5</v>
      </c>
      <c r="G1329" s="22" t="s">
        <v>14144</v>
      </c>
      <c r="H1329" s="106">
        <f t="shared" si="207"/>
        <v>18.25</v>
      </c>
      <c r="I1329" s="106">
        <f t="shared" si="208"/>
        <v>16.75</v>
      </c>
      <c r="J1329" s="107">
        <f t="shared" si="209"/>
        <v>16.45</v>
      </c>
      <c r="L1329" s="186">
        <f t="shared" si="202"/>
        <v>18.5</v>
      </c>
      <c r="M1329" s="186">
        <f t="shared" si="203"/>
        <v>16.95</v>
      </c>
      <c r="N1329" s="186">
        <f t="shared" si="204"/>
        <v>16.5</v>
      </c>
      <c r="Q1329" s="133">
        <f t="shared" si="205"/>
        <v>0.25</v>
      </c>
      <c r="R1329" s="222">
        <f t="shared" si="206"/>
        <v>1.3698630136986301E-2</v>
      </c>
    </row>
    <row r="1330" spans="1:18" x14ac:dyDescent="0.35">
      <c r="A1330" s="127" t="s">
        <v>10002</v>
      </c>
      <c r="B1330" s="21" t="s">
        <v>10003</v>
      </c>
      <c r="C1330" s="21">
        <v>36</v>
      </c>
      <c r="D1330" s="20">
        <v>0.05</v>
      </c>
      <c r="E1330" s="135">
        <v>40</v>
      </c>
      <c r="F1330" s="106">
        <v>4.75</v>
      </c>
      <c r="G1330" s="22" t="s">
        <v>14144</v>
      </c>
      <c r="H1330" s="106">
        <f t="shared" si="207"/>
        <v>7.95</v>
      </c>
      <c r="I1330" s="106">
        <f t="shared" si="208"/>
        <v>7.3000000000000007</v>
      </c>
      <c r="J1330" s="107">
        <f t="shared" si="209"/>
        <v>7.2</v>
      </c>
      <c r="L1330" s="186">
        <f t="shared" si="202"/>
        <v>7.95</v>
      </c>
      <c r="M1330" s="186">
        <f t="shared" si="203"/>
        <v>7.5</v>
      </c>
      <c r="N1330" s="186">
        <f t="shared" si="204"/>
        <v>7.5</v>
      </c>
      <c r="Q1330" s="133">
        <f t="shared" si="205"/>
        <v>0</v>
      </c>
      <c r="R1330" s="222">
        <f t="shared" si="206"/>
        <v>0</v>
      </c>
    </row>
    <row r="1331" spans="1:18" x14ac:dyDescent="0.35">
      <c r="A1331" s="127" t="s">
        <v>10010</v>
      </c>
      <c r="B1331" s="21" t="s">
        <v>10011</v>
      </c>
      <c r="C1331" s="21">
        <v>36</v>
      </c>
      <c r="D1331" s="20">
        <v>0.05</v>
      </c>
      <c r="E1331" s="135">
        <v>40</v>
      </c>
      <c r="F1331" s="106">
        <v>4.4000000000000004</v>
      </c>
      <c r="G1331" s="22" t="s">
        <v>14150</v>
      </c>
      <c r="H1331" s="106">
        <f t="shared" si="207"/>
        <v>7.5500000000000007</v>
      </c>
      <c r="I1331" s="106">
        <f t="shared" si="208"/>
        <v>6.9</v>
      </c>
      <c r="J1331" s="107">
        <f t="shared" si="209"/>
        <v>6.8000000000000007</v>
      </c>
      <c r="L1331" s="186">
        <f t="shared" si="202"/>
        <v>7.95</v>
      </c>
      <c r="M1331" s="186">
        <f t="shared" si="203"/>
        <v>6.95</v>
      </c>
      <c r="N1331" s="186">
        <f t="shared" si="204"/>
        <v>6.95</v>
      </c>
      <c r="Q1331" s="133">
        <f t="shared" si="205"/>
        <v>0.39999999999999947</v>
      </c>
      <c r="R1331" s="222">
        <f t="shared" si="206"/>
        <v>5.2980132450331049E-2</v>
      </c>
    </row>
    <row r="1332" spans="1:18" x14ac:dyDescent="0.35">
      <c r="A1332" s="127" t="s">
        <v>10014</v>
      </c>
      <c r="B1332" s="21" t="s">
        <v>10015</v>
      </c>
      <c r="C1332" s="21">
        <v>6</v>
      </c>
      <c r="D1332" s="20">
        <v>0.7</v>
      </c>
      <c r="E1332" s="135">
        <v>40</v>
      </c>
      <c r="F1332" s="106">
        <v>10.25</v>
      </c>
      <c r="G1332" s="22" t="s">
        <v>14150</v>
      </c>
      <c r="H1332" s="106">
        <f t="shared" si="207"/>
        <v>17.95</v>
      </c>
      <c r="I1332" s="106">
        <f t="shared" si="208"/>
        <v>16.5</v>
      </c>
      <c r="J1332" s="107">
        <f t="shared" si="209"/>
        <v>16.2</v>
      </c>
      <c r="L1332" s="186">
        <f t="shared" si="202"/>
        <v>17.95</v>
      </c>
      <c r="M1332" s="186">
        <f t="shared" si="203"/>
        <v>16.95</v>
      </c>
      <c r="N1332" s="186">
        <f t="shared" si="204"/>
        <v>16.5</v>
      </c>
      <c r="Q1332" s="133">
        <f t="shared" si="205"/>
        <v>0</v>
      </c>
      <c r="R1332" s="222">
        <f t="shared" si="206"/>
        <v>0</v>
      </c>
    </row>
    <row r="1333" spans="1:18" x14ac:dyDescent="0.35">
      <c r="A1333" s="127" t="s">
        <v>10051</v>
      </c>
      <c r="B1333" s="21" t="s">
        <v>10052</v>
      </c>
      <c r="C1333" s="21">
        <v>6</v>
      </c>
      <c r="D1333" s="20">
        <v>0.5</v>
      </c>
      <c r="E1333" s="135">
        <v>40</v>
      </c>
      <c r="F1333" s="106">
        <v>19.95</v>
      </c>
      <c r="G1333" s="22" t="s">
        <v>14146</v>
      </c>
      <c r="H1333" s="106">
        <f t="shared" si="207"/>
        <v>28.8</v>
      </c>
      <c r="I1333" s="106">
        <f t="shared" si="208"/>
        <v>26.400000000000002</v>
      </c>
      <c r="J1333" s="107">
        <f t="shared" si="209"/>
        <v>25.950000000000003</v>
      </c>
      <c r="L1333" s="186">
        <f t="shared" si="202"/>
        <v>28.95</v>
      </c>
      <c r="M1333" s="186">
        <f t="shared" si="203"/>
        <v>26.5</v>
      </c>
      <c r="N1333" s="186">
        <f t="shared" si="204"/>
        <v>25.95</v>
      </c>
      <c r="Q1333" s="133">
        <f t="shared" si="205"/>
        <v>0.14999999999999858</v>
      </c>
      <c r="R1333" s="222">
        <f t="shared" si="206"/>
        <v>5.2083333333332836E-3</v>
      </c>
    </row>
    <row r="1334" spans="1:18" x14ac:dyDescent="0.35">
      <c r="A1334" s="127" t="s">
        <v>10054</v>
      </c>
      <c r="B1334" s="21" t="s">
        <v>10055</v>
      </c>
      <c r="C1334" s="21">
        <v>6</v>
      </c>
      <c r="D1334" s="20">
        <v>0.7</v>
      </c>
      <c r="E1334" s="135">
        <v>38</v>
      </c>
      <c r="F1334" s="106">
        <v>18.75</v>
      </c>
      <c r="G1334" s="22" t="s">
        <v>14140</v>
      </c>
      <c r="H1334" s="106">
        <f t="shared" si="207"/>
        <v>28.150000000000002</v>
      </c>
      <c r="I1334" s="106">
        <f t="shared" si="208"/>
        <v>25.85</v>
      </c>
      <c r="J1334" s="107">
        <f t="shared" si="209"/>
        <v>25.400000000000002</v>
      </c>
      <c r="L1334" s="186">
        <f t="shared" si="202"/>
        <v>28.5</v>
      </c>
      <c r="M1334" s="186">
        <f t="shared" si="203"/>
        <v>25.95</v>
      </c>
      <c r="N1334" s="186">
        <f t="shared" si="204"/>
        <v>25.5</v>
      </c>
      <c r="Q1334" s="133">
        <f t="shared" si="205"/>
        <v>0.34999999999999787</v>
      </c>
      <c r="R1334" s="222">
        <f t="shared" si="206"/>
        <v>1.2433392539964399E-2</v>
      </c>
    </row>
    <row r="1335" spans="1:18" x14ac:dyDescent="0.35">
      <c r="A1335" s="127" t="s">
        <v>10066</v>
      </c>
      <c r="B1335" s="21" t="s">
        <v>10067</v>
      </c>
      <c r="C1335" s="21">
        <v>6</v>
      </c>
      <c r="D1335" s="20">
        <v>0.7</v>
      </c>
      <c r="E1335" s="135">
        <v>35</v>
      </c>
      <c r="F1335" s="106">
        <v>9.65</v>
      </c>
      <c r="G1335" s="22" t="s">
        <v>14140</v>
      </c>
      <c r="H1335" s="106">
        <f t="shared" si="207"/>
        <v>16.8</v>
      </c>
      <c r="I1335" s="106">
        <f t="shared" si="208"/>
        <v>15.4</v>
      </c>
      <c r="J1335" s="107">
        <f t="shared" si="209"/>
        <v>15.15</v>
      </c>
      <c r="L1335" s="186">
        <f t="shared" si="202"/>
        <v>16.95</v>
      </c>
      <c r="M1335" s="186">
        <f t="shared" si="203"/>
        <v>15.5</v>
      </c>
      <c r="N1335" s="186">
        <f t="shared" si="204"/>
        <v>15.5</v>
      </c>
      <c r="Q1335" s="133">
        <f t="shared" si="205"/>
        <v>0.14999999999999858</v>
      </c>
      <c r="R1335" s="222">
        <f t="shared" si="206"/>
        <v>8.9285714285713431E-3</v>
      </c>
    </row>
    <row r="1336" spans="1:18" x14ac:dyDescent="0.35">
      <c r="A1336" s="127" t="s">
        <v>14844</v>
      </c>
      <c r="B1336" s="21" t="s">
        <v>14845</v>
      </c>
      <c r="C1336" s="21">
        <v>6</v>
      </c>
      <c r="D1336" s="20">
        <v>0.7</v>
      </c>
      <c r="E1336" s="135">
        <v>43</v>
      </c>
      <c r="F1336" s="106">
        <v>17.399999999999999</v>
      </c>
      <c r="G1336" s="22" t="s">
        <v>14150</v>
      </c>
      <c r="H1336" s="106">
        <f t="shared" si="207"/>
        <v>26.950000000000003</v>
      </c>
      <c r="I1336" s="106">
        <f t="shared" si="208"/>
        <v>24.75</v>
      </c>
      <c r="J1336" s="107">
        <f t="shared" si="209"/>
        <v>24.3</v>
      </c>
      <c r="L1336" s="186">
        <f t="shared" si="202"/>
        <v>26.95</v>
      </c>
      <c r="M1336" s="186">
        <f t="shared" si="203"/>
        <v>24.95</v>
      </c>
      <c r="N1336" s="186">
        <f t="shared" si="204"/>
        <v>24.5</v>
      </c>
      <c r="Q1336" s="133">
        <f t="shared" si="205"/>
        <v>0</v>
      </c>
      <c r="R1336" s="222">
        <f t="shared" si="206"/>
        <v>0</v>
      </c>
    </row>
    <row r="1337" spans="1:18" x14ac:dyDescent="0.35">
      <c r="A1337" s="127" t="s">
        <v>10078</v>
      </c>
      <c r="B1337" s="21" t="s">
        <v>10079</v>
      </c>
      <c r="C1337" s="21">
        <v>3</v>
      </c>
      <c r="D1337" s="20">
        <v>0.7</v>
      </c>
      <c r="E1337" s="135">
        <v>42.5</v>
      </c>
      <c r="F1337" s="106">
        <v>14.25</v>
      </c>
      <c r="G1337" s="22" t="s">
        <v>14152</v>
      </c>
      <c r="H1337" s="106">
        <f t="shared" si="207"/>
        <v>23.05</v>
      </c>
      <c r="I1337" s="106">
        <f t="shared" si="208"/>
        <v>21.150000000000002</v>
      </c>
      <c r="J1337" s="107">
        <f t="shared" si="209"/>
        <v>20.8</v>
      </c>
      <c r="L1337" s="186">
        <f t="shared" si="202"/>
        <v>23.5</v>
      </c>
      <c r="M1337" s="186">
        <f t="shared" si="203"/>
        <v>21.5</v>
      </c>
      <c r="N1337" s="186">
        <f t="shared" si="204"/>
        <v>20.95</v>
      </c>
      <c r="Q1337" s="133">
        <f t="shared" si="205"/>
        <v>0.44999999999999929</v>
      </c>
      <c r="R1337" s="222">
        <f t="shared" si="206"/>
        <v>1.9522776572668082E-2</v>
      </c>
    </row>
    <row r="1338" spans="1:18" x14ac:dyDescent="0.35">
      <c r="A1338" s="127" t="s">
        <v>10090</v>
      </c>
      <c r="B1338" s="21" t="s">
        <v>10087</v>
      </c>
      <c r="C1338" s="21">
        <v>6</v>
      </c>
      <c r="D1338" s="20">
        <v>1</v>
      </c>
      <c r="E1338" s="135">
        <v>42.5</v>
      </c>
      <c r="F1338" s="106">
        <v>11.75</v>
      </c>
      <c r="G1338" s="22" t="s">
        <v>14146</v>
      </c>
      <c r="H1338" s="106">
        <f t="shared" si="207"/>
        <v>21.6</v>
      </c>
      <c r="I1338" s="106">
        <f t="shared" si="208"/>
        <v>19.850000000000001</v>
      </c>
      <c r="J1338" s="107">
        <f t="shared" si="209"/>
        <v>19.5</v>
      </c>
      <c r="L1338" s="186">
        <f t="shared" si="202"/>
        <v>21.95</v>
      </c>
      <c r="M1338" s="186">
        <f t="shared" si="203"/>
        <v>19.95</v>
      </c>
      <c r="N1338" s="186">
        <f t="shared" si="204"/>
        <v>19.95</v>
      </c>
      <c r="Q1338" s="133">
        <f t="shared" si="205"/>
        <v>0.34999999999999787</v>
      </c>
      <c r="R1338" s="222">
        <f t="shared" si="206"/>
        <v>1.6203703703703606E-2</v>
      </c>
    </row>
    <row r="1339" spans="1:18" x14ac:dyDescent="0.35">
      <c r="A1339" s="127" t="s">
        <v>10105</v>
      </c>
      <c r="B1339" s="21" t="s">
        <v>10106</v>
      </c>
      <c r="C1339" s="21">
        <v>6</v>
      </c>
      <c r="D1339" s="20">
        <v>0.7</v>
      </c>
      <c r="E1339" s="135">
        <v>43</v>
      </c>
      <c r="F1339" s="106">
        <v>28.2</v>
      </c>
      <c r="G1339" s="22" t="s">
        <v>14144</v>
      </c>
      <c r="H1339" s="106">
        <f t="shared" si="207"/>
        <v>40.1</v>
      </c>
      <c r="I1339" s="106">
        <f t="shared" si="208"/>
        <v>36.85</v>
      </c>
      <c r="J1339" s="107">
        <f t="shared" si="209"/>
        <v>36.200000000000003</v>
      </c>
      <c r="L1339" s="186">
        <f t="shared" si="202"/>
        <v>40.5</v>
      </c>
      <c r="M1339" s="186">
        <f t="shared" si="203"/>
        <v>36.950000000000003</v>
      </c>
      <c r="N1339" s="186">
        <f t="shared" si="204"/>
        <v>36.5</v>
      </c>
      <c r="Q1339" s="133">
        <f t="shared" si="205"/>
        <v>0.39999999999999858</v>
      </c>
      <c r="R1339" s="222">
        <f t="shared" si="206"/>
        <v>9.9750623441396159E-3</v>
      </c>
    </row>
    <row r="1340" spans="1:18" x14ac:dyDescent="0.35">
      <c r="A1340" s="127" t="s">
        <v>10113</v>
      </c>
      <c r="B1340" s="21" t="s">
        <v>10114</v>
      </c>
      <c r="C1340" s="21">
        <v>6</v>
      </c>
      <c r="D1340" s="20">
        <v>0.7</v>
      </c>
      <c r="E1340" s="135">
        <v>38</v>
      </c>
      <c r="F1340" s="106">
        <v>34</v>
      </c>
      <c r="G1340" s="22" t="s">
        <v>14144</v>
      </c>
      <c r="H1340" s="106">
        <f t="shared" si="207"/>
        <v>46.75</v>
      </c>
      <c r="I1340" s="106">
        <f t="shared" si="208"/>
        <v>42.95</v>
      </c>
      <c r="J1340" s="107">
        <f t="shared" si="209"/>
        <v>42.150000000000006</v>
      </c>
      <c r="L1340" s="186">
        <f t="shared" si="202"/>
        <v>46.95</v>
      </c>
      <c r="M1340" s="186">
        <f t="shared" si="203"/>
        <v>42.95</v>
      </c>
      <c r="N1340" s="186">
        <f t="shared" si="204"/>
        <v>42.5</v>
      </c>
      <c r="Q1340" s="133">
        <f t="shared" si="205"/>
        <v>0.20000000000000284</v>
      </c>
      <c r="R1340" s="222">
        <f t="shared" si="206"/>
        <v>4.2780748663102212E-3</v>
      </c>
    </row>
    <row r="1341" spans="1:18" x14ac:dyDescent="0.35">
      <c r="A1341" s="127" t="s">
        <v>10117</v>
      </c>
      <c r="B1341" s="21" t="s">
        <v>10118</v>
      </c>
      <c r="C1341" s="21">
        <v>6</v>
      </c>
      <c r="D1341" s="20">
        <v>0.7</v>
      </c>
      <c r="E1341" s="135">
        <v>38</v>
      </c>
      <c r="F1341" s="106">
        <v>42.95</v>
      </c>
      <c r="G1341" s="22" t="s">
        <v>14144</v>
      </c>
      <c r="H1341" s="106">
        <f t="shared" si="207"/>
        <v>57.7</v>
      </c>
      <c r="I1341" s="106">
        <f t="shared" si="208"/>
        <v>52.95</v>
      </c>
      <c r="J1341" s="107">
        <f t="shared" si="209"/>
        <v>52</v>
      </c>
      <c r="L1341" s="186">
        <f t="shared" si="202"/>
        <v>57.95</v>
      </c>
      <c r="M1341" s="186">
        <f t="shared" si="203"/>
        <v>52.95</v>
      </c>
      <c r="N1341" s="186">
        <f t="shared" si="204"/>
        <v>52.5</v>
      </c>
      <c r="Q1341" s="133">
        <f t="shared" si="205"/>
        <v>0.25</v>
      </c>
      <c r="R1341" s="222">
        <f t="shared" si="206"/>
        <v>4.3327556325823222E-3</v>
      </c>
    </row>
    <row r="1342" spans="1:18" x14ac:dyDescent="0.35">
      <c r="A1342" s="127" t="s">
        <v>10121</v>
      </c>
      <c r="B1342" s="21" t="s">
        <v>10122</v>
      </c>
      <c r="C1342" s="21">
        <v>6</v>
      </c>
      <c r="D1342" s="20">
        <v>0.7</v>
      </c>
      <c r="E1342" s="135">
        <v>43</v>
      </c>
      <c r="F1342" s="106">
        <v>42.9</v>
      </c>
      <c r="G1342" s="22" t="s">
        <v>14144</v>
      </c>
      <c r="H1342" s="106">
        <f t="shared" si="207"/>
        <v>58.050000000000004</v>
      </c>
      <c r="I1342" s="106">
        <f t="shared" si="208"/>
        <v>53.300000000000004</v>
      </c>
      <c r="J1342" s="107">
        <f t="shared" si="209"/>
        <v>52.35</v>
      </c>
      <c r="L1342" s="186">
        <f t="shared" si="202"/>
        <v>58.5</v>
      </c>
      <c r="M1342" s="186">
        <f t="shared" si="203"/>
        <v>53.5</v>
      </c>
      <c r="N1342" s="186">
        <f t="shared" si="204"/>
        <v>52.5</v>
      </c>
      <c r="Q1342" s="133">
        <f t="shared" si="205"/>
        <v>0.44999999999999574</v>
      </c>
      <c r="R1342" s="222">
        <f t="shared" si="206"/>
        <v>7.7519379844960502E-3</v>
      </c>
    </row>
    <row r="1343" spans="1:18" x14ac:dyDescent="0.35">
      <c r="A1343" s="127" t="s">
        <v>10129</v>
      </c>
      <c r="B1343" s="21" t="s">
        <v>10130</v>
      </c>
      <c r="C1343" s="21">
        <v>6</v>
      </c>
      <c r="D1343" s="20">
        <v>1</v>
      </c>
      <c r="E1343" s="135">
        <v>37.5</v>
      </c>
      <c r="F1343" s="106">
        <v>3.65</v>
      </c>
      <c r="G1343" s="22" t="s">
        <v>14160</v>
      </c>
      <c r="H1343" s="106">
        <f t="shared" si="207"/>
        <v>11.100000000000001</v>
      </c>
      <c r="I1343" s="106">
        <f t="shared" si="208"/>
        <v>10.200000000000001</v>
      </c>
      <c r="J1343" s="107">
        <f t="shared" si="209"/>
        <v>10</v>
      </c>
      <c r="L1343" s="186">
        <f t="shared" si="202"/>
        <v>11.5</v>
      </c>
      <c r="M1343" s="186">
        <f t="shared" si="203"/>
        <v>10.5</v>
      </c>
      <c r="N1343" s="186">
        <f t="shared" si="204"/>
        <v>10.5</v>
      </c>
      <c r="Q1343" s="133">
        <f t="shared" si="205"/>
        <v>0.39999999999999858</v>
      </c>
      <c r="R1343" s="222">
        <f t="shared" si="206"/>
        <v>3.6036036036035904E-2</v>
      </c>
    </row>
    <row r="1344" spans="1:18" x14ac:dyDescent="0.35">
      <c r="A1344" s="127" t="s">
        <v>10160</v>
      </c>
      <c r="B1344" s="21" t="s">
        <v>10161</v>
      </c>
      <c r="C1344" s="21">
        <v>6</v>
      </c>
      <c r="D1344" s="20">
        <v>1</v>
      </c>
      <c r="E1344" s="135">
        <v>30</v>
      </c>
      <c r="F1344" s="106">
        <v>5</v>
      </c>
      <c r="G1344" s="22" t="s">
        <v>14159</v>
      </c>
      <c r="H1344" s="106">
        <f t="shared" si="207"/>
        <v>11.8</v>
      </c>
      <c r="I1344" s="106">
        <f t="shared" si="208"/>
        <v>10.850000000000001</v>
      </c>
      <c r="J1344" s="107">
        <f t="shared" si="209"/>
        <v>10.65</v>
      </c>
      <c r="L1344" s="186">
        <f t="shared" si="202"/>
        <v>11.95</v>
      </c>
      <c r="M1344" s="186">
        <f t="shared" si="203"/>
        <v>10.95</v>
      </c>
      <c r="N1344" s="186">
        <f t="shared" si="204"/>
        <v>10.95</v>
      </c>
      <c r="Q1344" s="133">
        <f t="shared" si="205"/>
        <v>0.14999999999999858</v>
      </c>
      <c r="R1344" s="222">
        <f t="shared" si="206"/>
        <v>1.271186440677954E-2</v>
      </c>
    </row>
    <row r="1345" spans="1:18" x14ac:dyDescent="0.35">
      <c r="A1345" s="127" t="s">
        <v>10164</v>
      </c>
      <c r="B1345" s="21" t="s">
        <v>10165</v>
      </c>
      <c r="C1345" s="21">
        <v>6</v>
      </c>
      <c r="D1345" s="20">
        <v>0.5</v>
      </c>
      <c r="E1345" s="135">
        <v>45.8</v>
      </c>
      <c r="F1345" s="106">
        <v>14.5</v>
      </c>
      <c r="G1345" s="22" t="s">
        <v>14146</v>
      </c>
      <c r="H1345" s="106">
        <f t="shared" si="207"/>
        <v>22.5</v>
      </c>
      <c r="I1345" s="106">
        <f t="shared" si="208"/>
        <v>20.650000000000002</v>
      </c>
      <c r="J1345" s="107">
        <f t="shared" si="209"/>
        <v>20.3</v>
      </c>
      <c r="L1345" s="186">
        <f t="shared" si="202"/>
        <v>22.95</v>
      </c>
      <c r="M1345" s="186">
        <f t="shared" si="203"/>
        <v>20.95</v>
      </c>
      <c r="N1345" s="186">
        <f t="shared" si="204"/>
        <v>20.5</v>
      </c>
      <c r="Q1345" s="133">
        <f t="shared" si="205"/>
        <v>0.44999999999999929</v>
      </c>
      <c r="R1345" s="222">
        <f t="shared" si="206"/>
        <v>1.9999999999999969E-2</v>
      </c>
    </row>
    <row r="1346" spans="1:18" x14ac:dyDescent="0.35">
      <c r="A1346" s="127" t="s">
        <v>10168</v>
      </c>
      <c r="B1346" s="21" t="s">
        <v>10169</v>
      </c>
      <c r="C1346" s="21">
        <v>6</v>
      </c>
      <c r="D1346" s="20">
        <v>0.7</v>
      </c>
      <c r="E1346" s="135">
        <v>40</v>
      </c>
      <c r="F1346" s="106">
        <v>17.25</v>
      </c>
      <c r="G1346" s="22" t="s">
        <v>14142</v>
      </c>
      <c r="H1346" s="106">
        <f t="shared" si="207"/>
        <v>26.5</v>
      </c>
      <c r="I1346" s="106">
        <f t="shared" si="208"/>
        <v>24.35</v>
      </c>
      <c r="J1346" s="107">
        <f t="shared" si="209"/>
        <v>23.900000000000002</v>
      </c>
      <c r="L1346" s="186">
        <f t="shared" ref="L1346:L1393" si="210">IF(AND(H1346-INT(H1346)&gt;=0,H1346-INT(H1346)&lt;0.5),INT(H1346)+0.5,IF(AND(H1346-INT(H1346)&gt;=0.5,H1346-INT(H1346)&lt;1),INT(H1346)+0.95,H1346))</f>
        <v>26.95</v>
      </c>
      <c r="M1346" s="186">
        <f t="shared" ref="M1346:M1393" si="211">IF(AND(I1346-INT(I1346)&gt;=0,I1346-INT(I1346)&lt;0.5),INT(I1346)+0.5,IF(AND(I1346-INT(I1346)&gt;=0.5,I1346-INT(I1346)&lt;1),INT(I1346)+0.95,I1346))</f>
        <v>24.5</v>
      </c>
      <c r="N1346" s="186">
        <f t="shared" ref="N1346:N1393" si="212">IF(AND(J1346-INT(J1346)&gt;=0,J1346-INT(J1346)&lt;0.5),INT(J1346)+0.5,IF(AND(J1346-INT(J1346)&gt;=0.5,J1346-INT(J1346)&lt;1),INT(J1346)+0.95,J1346))</f>
        <v>23.95</v>
      </c>
      <c r="Q1346" s="133">
        <f t="shared" ref="Q1346:Q1393" si="213">L1346-H1346</f>
        <v>0.44999999999999929</v>
      </c>
      <c r="R1346" s="222">
        <f t="shared" ref="R1346:R1393" si="214">Q1346/H1346</f>
        <v>1.698113207547167E-2</v>
      </c>
    </row>
    <row r="1347" spans="1:18" x14ac:dyDescent="0.35">
      <c r="A1347" s="127" t="s">
        <v>10172</v>
      </c>
      <c r="B1347" s="21" t="s">
        <v>10173</v>
      </c>
      <c r="C1347" s="21">
        <v>6</v>
      </c>
      <c r="D1347" s="20">
        <v>0.7</v>
      </c>
      <c r="E1347" s="135">
        <v>40</v>
      </c>
      <c r="F1347" s="106">
        <v>15.95</v>
      </c>
      <c r="G1347" s="22" t="s">
        <v>14142</v>
      </c>
      <c r="H1347" s="106">
        <f t="shared" si="207"/>
        <v>24.900000000000002</v>
      </c>
      <c r="I1347" s="106">
        <f t="shared" si="208"/>
        <v>22.85</v>
      </c>
      <c r="J1347" s="107">
        <f t="shared" si="209"/>
        <v>22.450000000000003</v>
      </c>
      <c r="L1347" s="186">
        <f t="shared" si="210"/>
        <v>24.95</v>
      </c>
      <c r="M1347" s="186">
        <f t="shared" si="211"/>
        <v>22.95</v>
      </c>
      <c r="N1347" s="186">
        <f t="shared" si="212"/>
        <v>22.5</v>
      </c>
      <c r="Q1347" s="133">
        <f t="shared" si="213"/>
        <v>4.9999999999997158E-2</v>
      </c>
      <c r="R1347" s="222">
        <f t="shared" si="214"/>
        <v>2.008032128513942E-3</v>
      </c>
    </row>
    <row r="1348" spans="1:18" x14ac:dyDescent="0.35">
      <c r="A1348" s="127" t="s">
        <v>10196</v>
      </c>
      <c r="B1348" s="21" t="s">
        <v>10197</v>
      </c>
      <c r="C1348" s="21">
        <v>6</v>
      </c>
      <c r="D1348" s="20">
        <v>0.7</v>
      </c>
      <c r="E1348" s="135">
        <v>47</v>
      </c>
      <c r="F1348" s="106">
        <v>17.95</v>
      </c>
      <c r="G1348" s="22" t="s">
        <v>14146</v>
      </c>
      <c r="H1348" s="106">
        <f t="shared" si="207"/>
        <v>27.950000000000003</v>
      </c>
      <c r="I1348" s="106">
        <f t="shared" si="208"/>
        <v>25.700000000000003</v>
      </c>
      <c r="J1348" s="107">
        <f t="shared" si="209"/>
        <v>25.200000000000003</v>
      </c>
      <c r="L1348" s="186">
        <f t="shared" si="210"/>
        <v>27.95</v>
      </c>
      <c r="M1348" s="186">
        <f t="shared" si="211"/>
        <v>25.95</v>
      </c>
      <c r="N1348" s="186">
        <f t="shared" si="212"/>
        <v>25.5</v>
      </c>
      <c r="Q1348" s="133">
        <f t="shared" si="213"/>
        <v>0</v>
      </c>
      <c r="R1348" s="222">
        <f t="shared" si="214"/>
        <v>0</v>
      </c>
    </row>
    <row r="1349" spans="1:18" x14ac:dyDescent="0.35">
      <c r="A1349" s="127" t="s">
        <v>10208</v>
      </c>
      <c r="B1349" s="21" t="s">
        <v>10205</v>
      </c>
      <c r="C1349" s="21">
        <v>6</v>
      </c>
      <c r="D1349" s="20">
        <v>1</v>
      </c>
      <c r="E1349" s="135">
        <v>40</v>
      </c>
      <c r="F1349" s="106">
        <v>7.9</v>
      </c>
      <c r="G1349" s="22" t="s">
        <v>14150</v>
      </c>
      <c r="H1349" s="106">
        <f t="shared" si="207"/>
        <v>16.600000000000001</v>
      </c>
      <c r="I1349" s="106">
        <f t="shared" si="208"/>
        <v>15.25</v>
      </c>
      <c r="J1349" s="107">
        <f t="shared" si="209"/>
        <v>15</v>
      </c>
      <c r="L1349" s="186">
        <f t="shared" si="210"/>
        <v>16.95</v>
      </c>
      <c r="M1349" s="186">
        <f t="shared" si="211"/>
        <v>15.5</v>
      </c>
      <c r="N1349" s="186">
        <f t="shared" si="212"/>
        <v>15.5</v>
      </c>
      <c r="Q1349" s="133">
        <f t="shared" si="213"/>
        <v>0.34999999999999787</v>
      </c>
      <c r="R1349" s="222">
        <f t="shared" si="214"/>
        <v>2.108433734939746E-2</v>
      </c>
    </row>
    <row r="1350" spans="1:18" x14ac:dyDescent="0.35">
      <c r="A1350" s="127" t="s">
        <v>10211</v>
      </c>
      <c r="B1350" s="21" t="s">
        <v>10212</v>
      </c>
      <c r="C1350" s="21">
        <v>6</v>
      </c>
      <c r="D1350" s="20">
        <v>0.7</v>
      </c>
      <c r="E1350" s="135">
        <v>40</v>
      </c>
      <c r="F1350" s="106">
        <v>62</v>
      </c>
      <c r="G1350" s="22" t="s">
        <v>14140</v>
      </c>
      <c r="H1350" s="106">
        <f t="shared" si="207"/>
        <v>81.100000000000009</v>
      </c>
      <c r="I1350" s="106">
        <f t="shared" si="208"/>
        <v>74.45</v>
      </c>
      <c r="J1350" s="107">
        <f t="shared" si="209"/>
        <v>73.100000000000009</v>
      </c>
      <c r="L1350" s="186">
        <f t="shared" si="210"/>
        <v>81.5</v>
      </c>
      <c r="M1350" s="186">
        <f t="shared" si="211"/>
        <v>74.5</v>
      </c>
      <c r="N1350" s="186">
        <f t="shared" si="212"/>
        <v>73.5</v>
      </c>
      <c r="Q1350" s="133">
        <f t="shared" si="213"/>
        <v>0.39999999999999147</v>
      </c>
      <c r="R1350" s="222">
        <f t="shared" si="214"/>
        <v>4.9321824907520521E-3</v>
      </c>
    </row>
    <row r="1351" spans="1:18" x14ac:dyDescent="0.35">
      <c r="A1351" s="127" t="s">
        <v>10215</v>
      </c>
      <c r="B1351" s="21" t="s">
        <v>10216</v>
      </c>
      <c r="C1351" s="21">
        <v>6</v>
      </c>
      <c r="D1351" s="20">
        <v>0.7</v>
      </c>
      <c r="E1351" s="135">
        <v>40</v>
      </c>
      <c r="F1351" s="106">
        <v>49</v>
      </c>
      <c r="G1351" s="22" t="s">
        <v>14140</v>
      </c>
      <c r="H1351" s="106">
        <f t="shared" si="207"/>
        <v>65.25</v>
      </c>
      <c r="I1351" s="106">
        <f t="shared" si="208"/>
        <v>59.900000000000006</v>
      </c>
      <c r="J1351" s="107">
        <f t="shared" si="209"/>
        <v>58.800000000000004</v>
      </c>
      <c r="L1351" s="186">
        <f t="shared" si="210"/>
        <v>65.5</v>
      </c>
      <c r="M1351" s="186">
        <f t="shared" si="211"/>
        <v>59.95</v>
      </c>
      <c r="N1351" s="186">
        <f t="shared" si="212"/>
        <v>58.95</v>
      </c>
      <c r="Q1351" s="133">
        <f t="shared" si="213"/>
        <v>0.25</v>
      </c>
      <c r="R1351" s="222">
        <f t="shared" si="214"/>
        <v>3.8314176245210726E-3</v>
      </c>
    </row>
    <row r="1352" spans="1:18" x14ac:dyDescent="0.35">
      <c r="A1352" s="127" t="s">
        <v>10219</v>
      </c>
      <c r="B1352" s="21" t="s">
        <v>10220</v>
      </c>
      <c r="C1352" s="21">
        <v>6</v>
      </c>
      <c r="D1352" s="20">
        <v>0.7</v>
      </c>
      <c r="E1352" s="135">
        <v>40</v>
      </c>
      <c r="F1352" s="106">
        <v>54.5</v>
      </c>
      <c r="G1352" s="22" t="s">
        <v>14140</v>
      </c>
      <c r="H1352" s="106">
        <f t="shared" si="207"/>
        <v>71.95</v>
      </c>
      <c r="I1352" s="106">
        <f t="shared" si="208"/>
        <v>66.05</v>
      </c>
      <c r="J1352" s="107">
        <f t="shared" si="209"/>
        <v>64.850000000000009</v>
      </c>
      <c r="L1352" s="186">
        <f t="shared" si="210"/>
        <v>71.95</v>
      </c>
      <c r="M1352" s="186">
        <f t="shared" si="211"/>
        <v>66.5</v>
      </c>
      <c r="N1352" s="186">
        <f t="shared" si="212"/>
        <v>64.95</v>
      </c>
      <c r="Q1352" s="133">
        <f t="shared" si="213"/>
        <v>0</v>
      </c>
      <c r="R1352" s="222">
        <f t="shared" si="214"/>
        <v>0</v>
      </c>
    </row>
    <row r="1353" spans="1:18" x14ac:dyDescent="0.35">
      <c r="A1353" s="127" t="s">
        <v>10265</v>
      </c>
      <c r="B1353" s="21" t="s">
        <v>10262</v>
      </c>
      <c r="C1353" s="21">
        <v>6</v>
      </c>
      <c r="D1353" s="20">
        <v>1</v>
      </c>
      <c r="E1353" s="135">
        <v>37.5</v>
      </c>
      <c r="F1353" s="106">
        <v>7.55</v>
      </c>
      <c r="G1353" s="22" t="s">
        <v>14160</v>
      </c>
      <c r="H1353" s="106">
        <f t="shared" si="207"/>
        <v>15.850000000000001</v>
      </c>
      <c r="I1353" s="106">
        <f t="shared" si="208"/>
        <v>14.55</v>
      </c>
      <c r="J1353" s="107">
        <f t="shared" si="209"/>
        <v>14.3</v>
      </c>
      <c r="L1353" s="186">
        <f t="shared" si="210"/>
        <v>15.95</v>
      </c>
      <c r="M1353" s="186">
        <f t="shared" si="211"/>
        <v>14.95</v>
      </c>
      <c r="N1353" s="186">
        <f t="shared" si="212"/>
        <v>14.5</v>
      </c>
      <c r="Q1353" s="133">
        <f t="shared" si="213"/>
        <v>9.9999999999997868E-2</v>
      </c>
      <c r="R1353" s="222">
        <f t="shared" si="214"/>
        <v>6.3091482649840925E-3</v>
      </c>
    </row>
    <row r="1354" spans="1:18" x14ac:dyDescent="0.35">
      <c r="A1354" s="127" t="s">
        <v>10268</v>
      </c>
      <c r="B1354" s="21" t="s">
        <v>10269</v>
      </c>
      <c r="C1354" s="21">
        <v>12</v>
      </c>
      <c r="D1354" s="20">
        <v>0.05</v>
      </c>
      <c r="E1354" s="135">
        <v>40</v>
      </c>
      <c r="F1354" s="106">
        <v>4.1500000000000004</v>
      </c>
      <c r="G1354" s="22" t="s">
        <v>14146</v>
      </c>
      <c r="H1354" s="106">
        <f t="shared" si="207"/>
        <v>7.25</v>
      </c>
      <c r="I1354" s="106">
        <f t="shared" si="208"/>
        <v>6.65</v>
      </c>
      <c r="J1354" s="107">
        <f t="shared" si="209"/>
        <v>6.5</v>
      </c>
      <c r="L1354" s="186">
        <f t="shared" si="210"/>
        <v>7.5</v>
      </c>
      <c r="M1354" s="186">
        <f t="shared" si="211"/>
        <v>6.95</v>
      </c>
      <c r="N1354" s="186">
        <f t="shared" si="212"/>
        <v>6.95</v>
      </c>
      <c r="Q1354" s="133">
        <f t="shared" si="213"/>
        <v>0.25</v>
      </c>
      <c r="R1354" s="222">
        <f t="shared" si="214"/>
        <v>3.4482758620689655E-2</v>
      </c>
    </row>
    <row r="1355" spans="1:18" x14ac:dyDescent="0.35">
      <c r="A1355" s="127" t="s">
        <v>14384</v>
      </c>
      <c r="B1355" s="21" t="s">
        <v>23291</v>
      </c>
      <c r="C1355" s="21">
        <v>6</v>
      </c>
      <c r="D1355" s="20">
        <v>0.7</v>
      </c>
      <c r="E1355" s="135">
        <v>40</v>
      </c>
      <c r="F1355" s="106">
        <v>18</v>
      </c>
      <c r="G1355" s="22" t="s">
        <v>14146</v>
      </c>
      <c r="H1355" s="106">
        <f t="shared" si="207"/>
        <v>27.400000000000002</v>
      </c>
      <c r="I1355" s="106">
        <f t="shared" si="208"/>
        <v>25.150000000000002</v>
      </c>
      <c r="J1355" s="107">
        <f t="shared" si="209"/>
        <v>24.700000000000003</v>
      </c>
      <c r="L1355" s="186">
        <f t="shared" si="210"/>
        <v>27.5</v>
      </c>
      <c r="M1355" s="186">
        <f t="shared" si="211"/>
        <v>25.5</v>
      </c>
      <c r="N1355" s="186">
        <f t="shared" si="212"/>
        <v>24.95</v>
      </c>
      <c r="Q1355" s="133">
        <f t="shared" si="213"/>
        <v>9.9999999999997868E-2</v>
      </c>
      <c r="R1355" s="222">
        <f t="shared" si="214"/>
        <v>3.6496350364962722E-3</v>
      </c>
    </row>
    <row r="1356" spans="1:18" x14ac:dyDescent="0.35">
      <c r="A1356" s="127" t="s">
        <v>10275</v>
      </c>
      <c r="B1356" s="21" t="s">
        <v>10276</v>
      </c>
      <c r="C1356" s="21">
        <v>5</v>
      </c>
      <c r="D1356" s="20">
        <v>0.7</v>
      </c>
      <c r="E1356" s="135">
        <v>40</v>
      </c>
      <c r="F1356" s="106">
        <v>32.5</v>
      </c>
      <c r="G1356" s="22" t="s">
        <v>14152</v>
      </c>
      <c r="H1356" s="106">
        <f t="shared" ref="H1356:H1419" si="215">IF(B1356="","",CEILING((F1356+(10.3552*D1356*E1356)/100+1.5+0.05)*1.22,0.05))</f>
        <v>45.1</v>
      </c>
      <c r="I1356" s="106">
        <f t="shared" ref="I1356:I1419" si="216">IF(B1356="","",CEILING((F1356+(10.3552*D1356*E1356)/100+1.5+0.05)*1.12,0.05))</f>
        <v>41.400000000000006</v>
      </c>
      <c r="J1356" s="107">
        <f t="shared" ref="J1356:J1419" si="217">IF(B1356="","",CEILING((F1356+(10.3552*D1356*E1356)/100+1.5+0.05)*1.1,0.05))</f>
        <v>40.650000000000006</v>
      </c>
      <c r="L1356" s="186">
        <f t="shared" si="210"/>
        <v>45.5</v>
      </c>
      <c r="M1356" s="186">
        <f t="shared" si="211"/>
        <v>41.5</v>
      </c>
      <c r="N1356" s="186">
        <f t="shared" si="212"/>
        <v>40.950000000000003</v>
      </c>
      <c r="Q1356" s="133">
        <f t="shared" si="213"/>
        <v>0.39999999999999858</v>
      </c>
      <c r="R1356" s="222">
        <f t="shared" si="214"/>
        <v>8.8691796008868867E-3</v>
      </c>
    </row>
    <row r="1357" spans="1:18" x14ac:dyDescent="0.35">
      <c r="A1357" s="127" t="s">
        <v>10279</v>
      </c>
      <c r="B1357" s="21" t="s">
        <v>10280</v>
      </c>
      <c r="C1357" s="21">
        <v>6</v>
      </c>
      <c r="D1357" s="20">
        <v>0.7</v>
      </c>
      <c r="E1357" s="135">
        <v>40</v>
      </c>
      <c r="F1357" s="106">
        <v>18.5</v>
      </c>
      <c r="G1357" s="22" t="s">
        <v>14146</v>
      </c>
      <c r="H1357" s="106">
        <f t="shared" si="215"/>
        <v>28</v>
      </c>
      <c r="I1357" s="106">
        <f t="shared" si="216"/>
        <v>25.75</v>
      </c>
      <c r="J1357" s="107">
        <f t="shared" si="217"/>
        <v>25.25</v>
      </c>
      <c r="L1357" s="186">
        <f t="shared" si="210"/>
        <v>28.5</v>
      </c>
      <c r="M1357" s="186">
        <f t="shared" si="211"/>
        <v>25.95</v>
      </c>
      <c r="N1357" s="186">
        <f t="shared" si="212"/>
        <v>25.5</v>
      </c>
      <c r="Q1357" s="133">
        <f t="shared" si="213"/>
        <v>0.5</v>
      </c>
      <c r="R1357" s="222">
        <f t="shared" si="214"/>
        <v>1.7857142857142856E-2</v>
      </c>
    </row>
    <row r="1358" spans="1:18" x14ac:dyDescent="0.35">
      <c r="A1358" s="127" t="s">
        <v>10304</v>
      </c>
      <c r="B1358" s="21" t="s">
        <v>10301</v>
      </c>
      <c r="C1358" s="21">
        <v>6</v>
      </c>
      <c r="D1358" s="20">
        <v>1</v>
      </c>
      <c r="E1358" s="135">
        <v>17</v>
      </c>
      <c r="F1358" s="106">
        <v>8.15</v>
      </c>
      <c r="G1358" s="22" t="s">
        <v>14153</v>
      </c>
      <c r="H1358" s="106">
        <f t="shared" si="215"/>
        <v>14</v>
      </c>
      <c r="I1358" s="106">
        <f t="shared" si="216"/>
        <v>12.850000000000001</v>
      </c>
      <c r="J1358" s="107">
        <f t="shared" si="217"/>
        <v>12.65</v>
      </c>
      <c r="L1358" s="186">
        <f t="shared" si="210"/>
        <v>14.5</v>
      </c>
      <c r="M1358" s="186">
        <f t="shared" si="211"/>
        <v>12.95</v>
      </c>
      <c r="N1358" s="186">
        <f t="shared" si="212"/>
        <v>12.95</v>
      </c>
      <c r="Q1358" s="133">
        <f t="shared" si="213"/>
        <v>0.5</v>
      </c>
      <c r="R1358" s="222">
        <f t="shared" si="214"/>
        <v>3.5714285714285712E-2</v>
      </c>
    </row>
    <row r="1359" spans="1:18" x14ac:dyDescent="0.35">
      <c r="A1359" s="127" t="s">
        <v>10324</v>
      </c>
      <c r="B1359" s="21" t="s">
        <v>10325</v>
      </c>
      <c r="C1359" s="21">
        <v>6</v>
      </c>
      <c r="D1359" s="20">
        <v>0.7</v>
      </c>
      <c r="E1359" s="135">
        <v>40</v>
      </c>
      <c r="F1359" s="106">
        <v>33.5</v>
      </c>
      <c r="G1359" s="22" t="s">
        <v>14140</v>
      </c>
      <c r="H1359" s="106">
        <f t="shared" si="215"/>
        <v>46.300000000000004</v>
      </c>
      <c r="I1359" s="106">
        <f t="shared" si="216"/>
        <v>42.550000000000004</v>
      </c>
      <c r="J1359" s="107">
        <f t="shared" si="217"/>
        <v>41.75</v>
      </c>
      <c r="L1359" s="186">
        <f t="shared" si="210"/>
        <v>46.5</v>
      </c>
      <c r="M1359" s="186">
        <f t="shared" si="211"/>
        <v>42.95</v>
      </c>
      <c r="N1359" s="186">
        <f t="shared" si="212"/>
        <v>41.95</v>
      </c>
      <c r="Q1359" s="133">
        <f t="shared" si="213"/>
        <v>0.19999999999999574</v>
      </c>
      <c r="R1359" s="222">
        <f t="shared" si="214"/>
        <v>4.3196544276456958E-3</v>
      </c>
    </row>
    <row r="1360" spans="1:18" x14ac:dyDescent="0.35">
      <c r="A1360" s="127" t="s">
        <v>10328</v>
      </c>
      <c r="B1360" s="21" t="s">
        <v>10329</v>
      </c>
      <c r="C1360" s="21">
        <v>6</v>
      </c>
      <c r="D1360" s="20">
        <v>0.7</v>
      </c>
      <c r="E1360" s="135">
        <v>40</v>
      </c>
      <c r="F1360" s="106">
        <v>165</v>
      </c>
      <c r="G1360" s="22" t="s">
        <v>14140</v>
      </c>
      <c r="H1360" s="106">
        <f t="shared" si="215"/>
        <v>206.75</v>
      </c>
      <c r="I1360" s="106">
        <f t="shared" si="216"/>
        <v>189.8</v>
      </c>
      <c r="J1360" s="107">
        <f t="shared" si="217"/>
        <v>186.4</v>
      </c>
      <c r="L1360" s="186">
        <f t="shared" si="210"/>
        <v>206.95</v>
      </c>
      <c r="M1360" s="186">
        <f t="shared" si="211"/>
        <v>189.95</v>
      </c>
      <c r="N1360" s="186">
        <f t="shared" si="212"/>
        <v>186.5</v>
      </c>
      <c r="Q1360" s="133">
        <f t="shared" si="213"/>
        <v>0.19999999999998863</v>
      </c>
      <c r="R1360" s="222">
        <f t="shared" si="214"/>
        <v>9.6735187424420131E-4</v>
      </c>
    </row>
    <row r="1361" spans="1:18" x14ac:dyDescent="0.35">
      <c r="A1361" s="127" t="s">
        <v>10332</v>
      </c>
      <c r="B1361" s="21" t="s">
        <v>10333</v>
      </c>
      <c r="C1361" s="21">
        <v>4</v>
      </c>
      <c r="D1361" s="20">
        <v>0.7</v>
      </c>
      <c r="E1361" s="135">
        <v>40</v>
      </c>
      <c r="F1361" s="106">
        <v>295</v>
      </c>
      <c r="G1361" s="22" t="s">
        <v>14140</v>
      </c>
      <c r="H1361" s="106">
        <f t="shared" si="215"/>
        <v>365.35</v>
      </c>
      <c r="I1361" s="106">
        <f t="shared" si="216"/>
        <v>335.40000000000003</v>
      </c>
      <c r="J1361" s="107">
        <f t="shared" si="217"/>
        <v>329.40000000000003</v>
      </c>
      <c r="L1361" s="186">
        <f t="shared" si="210"/>
        <v>365.5</v>
      </c>
      <c r="M1361" s="186">
        <f t="shared" si="211"/>
        <v>335.5</v>
      </c>
      <c r="N1361" s="186">
        <f t="shared" si="212"/>
        <v>329.5</v>
      </c>
      <c r="Q1361" s="133">
        <f t="shared" si="213"/>
        <v>0.14999999999997726</v>
      </c>
      <c r="R1361" s="222">
        <f t="shared" si="214"/>
        <v>4.1056521144102164E-4</v>
      </c>
    </row>
    <row r="1362" spans="1:18" x14ac:dyDescent="0.35">
      <c r="A1362" s="127" t="s">
        <v>10336</v>
      </c>
      <c r="B1362" s="21" t="s">
        <v>10337</v>
      </c>
      <c r="C1362" s="21">
        <v>6</v>
      </c>
      <c r="D1362" s="20">
        <v>0.7</v>
      </c>
      <c r="E1362" s="135">
        <v>40</v>
      </c>
      <c r="F1362" s="106">
        <v>28.5</v>
      </c>
      <c r="G1362" s="22" t="s">
        <v>14140</v>
      </c>
      <c r="H1362" s="106">
        <f t="shared" si="215"/>
        <v>40.200000000000003</v>
      </c>
      <c r="I1362" s="106">
        <f t="shared" si="216"/>
        <v>36.950000000000003</v>
      </c>
      <c r="J1362" s="107">
        <f t="shared" si="217"/>
        <v>36.25</v>
      </c>
      <c r="L1362" s="186">
        <f t="shared" si="210"/>
        <v>40.5</v>
      </c>
      <c r="M1362" s="186">
        <f t="shared" si="211"/>
        <v>36.950000000000003</v>
      </c>
      <c r="N1362" s="186">
        <f t="shared" si="212"/>
        <v>36.5</v>
      </c>
      <c r="Q1362" s="133">
        <f t="shared" si="213"/>
        <v>0.29999999999999716</v>
      </c>
      <c r="R1362" s="222">
        <f t="shared" si="214"/>
        <v>7.4626865671641078E-3</v>
      </c>
    </row>
    <row r="1363" spans="1:18" x14ac:dyDescent="0.35">
      <c r="A1363" s="127" t="s">
        <v>10344</v>
      </c>
      <c r="B1363" s="21" t="s">
        <v>10345</v>
      </c>
      <c r="C1363" s="21">
        <v>6</v>
      </c>
      <c r="D1363" s="20">
        <v>0.7</v>
      </c>
      <c r="E1363" s="135">
        <v>40</v>
      </c>
      <c r="F1363" s="106">
        <v>27.5</v>
      </c>
      <c r="G1363" s="22" t="s">
        <v>14140</v>
      </c>
      <c r="H1363" s="106">
        <f t="shared" si="215"/>
        <v>39</v>
      </c>
      <c r="I1363" s="106">
        <f t="shared" si="216"/>
        <v>35.800000000000004</v>
      </c>
      <c r="J1363" s="107">
        <f t="shared" si="217"/>
        <v>35.15</v>
      </c>
      <c r="L1363" s="186">
        <f t="shared" si="210"/>
        <v>39.5</v>
      </c>
      <c r="M1363" s="186">
        <f t="shared" si="211"/>
        <v>35.950000000000003</v>
      </c>
      <c r="N1363" s="186">
        <f t="shared" si="212"/>
        <v>35.5</v>
      </c>
      <c r="Q1363" s="133">
        <f t="shared" si="213"/>
        <v>0.5</v>
      </c>
      <c r="R1363" s="222">
        <f t="shared" si="214"/>
        <v>1.282051282051282E-2</v>
      </c>
    </row>
    <row r="1364" spans="1:18" x14ac:dyDescent="0.35">
      <c r="A1364" s="127" t="s">
        <v>10348</v>
      </c>
      <c r="B1364" s="21" t="s">
        <v>10349</v>
      </c>
      <c r="C1364" s="21">
        <v>6</v>
      </c>
      <c r="D1364" s="20">
        <v>1</v>
      </c>
      <c r="E1364" s="135">
        <v>40</v>
      </c>
      <c r="F1364" s="106">
        <v>36.5</v>
      </c>
      <c r="G1364" s="22" t="s">
        <v>14140</v>
      </c>
      <c r="H1364" s="106">
        <f t="shared" si="215"/>
        <v>51.5</v>
      </c>
      <c r="I1364" s="106">
        <f t="shared" si="216"/>
        <v>47.300000000000004</v>
      </c>
      <c r="J1364" s="107">
        <f t="shared" si="217"/>
        <v>46.45</v>
      </c>
      <c r="L1364" s="186">
        <f t="shared" si="210"/>
        <v>51.95</v>
      </c>
      <c r="M1364" s="186">
        <f t="shared" si="211"/>
        <v>47.5</v>
      </c>
      <c r="N1364" s="186">
        <f t="shared" si="212"/>
        <v>46.5</v>
      </c>
      <c r="Q1364" s="133">
        <f t="shared" si="213"/>
        <v>0.45000000000000284</v>
      </c>
      <c r="R1364" s="222">
        <f t="shared" si="214"/>
        <v>8.7378640776699587E-3</v>
      </c>
    </row>
    <row r="1365" spans="1:18" x14ac:dyDescent="0.35">
      <c r="A1365" s="127" t="s">
        <v>10354</v>
      </c>
      <c r="B1365" s="21" t="s">
        <v>10355</v>
      </c>
      <c r="C1365" s="21">
        <v>6</v>
      </c>
      <c r="D1365" s="20">
        <v>0.7</v>
      </c>
      <c r="E1365" s="135">
        <v>46</v>
      </c>
      <c r="F1365" s="106">
        <v>23.45</v>
      </c>
      <c r="G1365" s="22" t="s">
        <v>14145</v>
      </c>
      <c r="H1365" s="106">
        <f t="shared" si="215"/>
        <v>34.6</v>
      </c>
      <c r="I1365" s="106">
        <f t="shared" si="216"/>
        <v>31.75</v>
      </c>
      <c r="J1365" s="107">
        <f t="shared" si="217"/>
        <v>31.200000000000003</v>
      </c>
      <c r="L1365" s="186">
        <f t="shared" si="210"/>
        <v>34.950000000000003</v>
      </c>
      <c r="M1365" s="186">
        <f t="shared" si="211"/>
        <v>31.95</v>
      </c>
      <c r="N1365" s="186">
        <f t="shared" si="212"/>
        <v>31.5</v>
      </c>
      <c r="Q1365" s="133">
        <f t="shared" si="213"/>
        <v>0.35000000000000142</v>
      </c>
      <c r="R1365" s="222">
        <f t="shared" si="214"/>
        <v>1.0115606936416225E-2</v>
      </c>
    </row>
    <row r="1366" spans="1:18" x14ac:dyDescent="0.35">
      <c r="A1366" s="127" t="s">
        <v>10358</v>
      </c>
      <c r="B1366" s="21" t="s">
        <v>10359</v>
      </c>
      <c r="C1366" s="21">
        <v>6</v>
      </c>
      <c r="D1366" s="20">
        <v>0.7</v>
      </c>
      <c r="E1366" s="135">
        <v>46</v>
      </c>
      <c r="F1366" s="106">
        <v>21.5</v>
      </c>
      <c r="G1366" s="22" t="s">
        <v>14145</v>
      </c>
      <c r="H1366" s="106">
        <f t="shared" si="215"/>
        <v>32.200000000000003</v>
      </c>
      <c r="I1366" s="106">
        <f t="shared" si="216"/>
        <v>29.6</v>
      </c>
      <c r="J1366" s="107">
        <f t="shared" si="217"/>
        <v>29.05</v>
      </c>
      <c r="L1366" s="186">
        <f t="shared" si="210"/>
        <v>32.5</v>
      </c>
      <c r="M1366" s="186">
        <f t="shared" si="211"/>
        <v>29.95</v>
      </c>
      <c r="N1366" s="186">
        <f t="shared" si="212"/>
        <v>29.5</v>
      </c>
      <c r="Q1366" s="133">
        <f t="shared" si="213"/>
        <v>0.29999999999999716</v>
      </c>
      <c r="R1366" s="222">
        <f t="shared" si="214"/>
        <v>9.3167701863353155E-3</v>
      </c>
    </row>
    <row r="1367" spans="1:18" x14ac:dyDescent="0.35">
      <c r="A1367" s="127" t="s">
        <v>10362</v>
      </c>
      <c r="B1367" s="21" t="s">
        <v>10363</v>
      </c>
      <c r="C1367" s="21">
        <v>6</v>
      </c>
      <c r="D1367" s="20">
        <v>0.7</v>
      </c>
      <c r="E1367" s="135">
        <v>40</v>
      </c>
      <c r="F1367" s="106">
        <v>12.2</v>
      </c>
      <c r="G1367" s="22" t="s">
        <v>14145</v>
      </c>
      <c r="H1367" s="106">
        <f t="shared" si="215"/>
        <v>20.350000000000001</v>
      </c>
      <c r="I1367" s="106">
        <f t="shared" si="216"/>
        <v>18.650000000000002</v>
      </c>
      <c r="J1367" s="107">
        <f t="shared" si="217"/>
        <v>18.350000000000001</v>
      </c>
      <c r="L1367" s="186">
        <f t="shared" si="210"/>
        <v>20.5</v>
      </c>
      <c r="M1367" s="186">
        <f t="shared" si="211"/>
        <v>18.95</v>
      </c>
      <c r="N1367" s="186">
        <f t="shared" si="212"/>
        <v>18.5</v>
      </c>
      <c r="Q1367" s="133">
        <f t="shared" si="213"/>
        <v>0.14999999999999858</v>
      </c>
      <c r="R1367" s="222">
        <f t="shared" si="214"/>
        <v>7.371007371007301E-3</v>
      </c>
    </row>
    <row r="1368" spans="1:18" x14ac:dyDescent="0.35">
      <c r="A1368" s="127" t="s">
        <v>10366</v>
      </c>
      <c r="B1368" s="21" t="s">
        <v>10367</v>
      </c>
      <c r="C1368" s="21">
        <v>6</v>
      </c>
      <c r="D1368" s="20">
        <v>0.7</v>
      </c>
      <c r="E1368" s="135">
        <v>55.2</v>
      </c>
      <c r="F1368" s="106">
        <v>28</v>
      </c>
      <c r="G1368" s="22" t="s">
        <v>14145</v>
      </c>
      <c r="H1368" s="106">
        <f t="shared" si="215"/>
        <v>40.950000000000003</v>
      </c>
      <c r="I1368" s="106">
        <f t="shared" si="216"/>
        <v>37.6</v>
      </c>
      <c r="J1368" s="107">
        <f t="shared" si="217"/>
        <v>36.950000000000003</v>
      </c>
      <c r="L1368" s="186">
        <f t="shared" si="210"/>
        <v>40.950000000000003</v>
      </c>
      <c r="M1368" s="186">
        <f t="shared" si="211"/>
        <v>37.950000000000003</v>
      </c>
      <c r="N1368" s="186">
        <f t="shared" si="212"/>
        <v>36.950000000000003</v>
      </c>
      <c r="Q1368" s="133">
        <f t="shared" si="213"/>
        <v>0</v>
      </c>
      <c r="R1368" s="222">
        <f t="shared" si="214"/>
        <v>0</v>
      </c>
    </row>
    <row r="1369" spans="1:18" x14ac:dyDescent="0.35">
      <c r="A1369" s="127" t="s">
        <v>10370</v>
      </c>
      <c r="B1369" s="21" t="s">
        <v>10371</v>
      </c>
      <c r="C1369" s="21">
        <v>12</v>
      </c>
      <c r="D1369" s="20">
        <v>0.05</v>
      </c>
      <c r="E1369" s="135">
        <v>40</v>
      </c>
      <c r="F1369" s="106">
        <v>1</v>
      </c>
      <c r="G1369" s="22" t="s">
        <v>14144</v>
      </c>
      <c r="H1369" s="106">
        <f t="shared" si="215"/>
        <v>3.4000000000000004</v>
      </c>
      <c r="I1369" s="106">
        <f t="shared" si="216"/>
        <v>3.1</v>
      </c>
      <c r="J1369" s="107">
        <f t="shared" si="217"/>
        <v>3.0500000000000003</v>
      </c>
      <c r="L1369" s="186">
        <f t="shared" si="210"/>
        <v>3.5</v>
      </c>
      <c r="M1369" s="186">
        <f t="shared" si="211"/>
        <v>3.5</v>
      </c>
      <c r="N1369" s="186">
        <f t="shared" si="212"/>
        <v>3.5</v>
      </c>
      <c r="Q1369" s="133">
        <f t="shared" si="213"/>
        <v>9.9999999999999645E-2</v>
      </c>
      <c r="R1369" s="222">
        <f t="shared" si="214"/>
        <v>2.9411764705882245E-2</v>
      </c>
    </row>
    <row r="1370" spans="1:18" x14ac:dyDescent="0.35">
      <c r="A1370" s="127" t="s">
        <v>10374</v>
      </c>
      <c r="B1370" s="21" t="s">
        <v>10375</v>
      </c>
      <c r="C1370" s="21">
        <v>6</v>
      </c>
      <c r="D1370" s="20">
        <v>0.7</v>
      </c>
      <c r="E1370" s="135">
        <v>50.6</v>
      </c>
      <c r="F1370" s="106">
        <v>240</v>
      </c>
      <c r="G1370" s="22" t="s">
        <v>14145</v>
      </c>
      <c r="H1370" s="106">
        <f t="shared" si="215"/>
        <v>299.2</v>
      </c>
      <c r="I1370" s="106">
        <f t="shared" si="216"/>
        <v>274.65000000000003</v>
      </c>
      <c r="J1370" s="107">
        <f t="shared" si="217"/>
        <v>269.75</v>
      </c>
      <c r="L1370" s="186">
        <f t="shared" si="210"/>
        <v>299.5</v>
      </c>
      <c r="M1370" s="186">
        <f t="shared" si="211"/>
        <v>274.95</v>
      </c>
      <c r="N1370" s="186">
        <f t="shared" si="212"/>
        <v>269.95</v>
      </c>
      <c r="Q1370" s="133">
        <f t="shared" si="213"/>
        <v>0.30000000000001137</v>
      </c>
      <c r="R1370" s="222">
        <f t="shared" si="214"/>
        <v>1.0026737967914819E-3</v>
      </c>
    </row>
    <row r="1371" spans="1:18" x14ac:dyDescent="0.35">
      <c r="A1371" s="127" t="s">
        <v>10378</v>
      </c>
      <c r="B1371" s="21" t="s">
        <v>10379</v>
      </c>
      <c r="C1371" s="21">
        <v>6</v>
      </c>
      <c r="D1371" s="20">
        <v>0.7</v>
      </c>
      <c r="E1371" s="135">
        <v>52.1</v>
      </c>
      <c r="F1371" s="106">
        <v>24.2</v>
      </c>
      <c r="G1371" s="22" t="s">
        <v>14145</v>
      </c>
      <c r="H1371" s="106">
        <f t="shared" si="215"/>
        <v>36.050000000000004</v>
      </c>
      <c r="I1371" s="106">
        <f t="shared" si="216"/>
        <v>33.1</v>
      </c>
      <c r="J1371" s="107">
        <f t="shared" si="217"/>
        <v>32.5</v>
      </c>
      <c r="L1371" s="186">
        <f t="shared" si="210"/>
        <v>36.5</v>
      </c>
      <c r="M1371" s="186">
        <f t="shared" si="211"/>
        <v>33.5</v>
      </c>
      <c r="N1371" s="186">
        <f t="shared" si="212"/>
        <v>32.950000000000003</v>
      </c>
      <c r="Q1371" s="133">
        <f t="shared" si="213"/>
        <v>0.44999999999999574</v>
      </c>
      <c r="R1371" s="222">
        <f t="shared" si="214"/>
        <v>1.2482662968099741E-2</v>
      </c>
    </row>
    <row r="1372" spans="1:18" x14ac:dyDescent="0.35">
      <c r="A1372" s="127" t="s">
        <v>10382</v>
      </c>
      <c r="B1372" s="21" t="s">
        <v>10383</v>
      </c>
      <c r="C1372" s="21">
        <v>6</v>
      </c>
      <c r="D1372" s="20">
        <v>0.7</v>
      </c>
      <c r="E1372" s="135">
        <v>54.1</v>
      </c>
      <c r="F1372" s="106">
        <v>23.5</v>
      </c>
      <c r="G1372" s="22" t="s">
        <v>14145</v>
      </c>
      <c r="H1372" s="106">
        <f t="shared" si="215"/>
        <v>35.35</v>
      </c>
      <c r="I1372" s="106">
        <f t="shared" si="216"/>
        <v>32.450000000000003</v>
      </c>
      <c r="J1372" s="107">
        <f t="shared" si="217"/>
        <v>31.900000000000002</v>
      </c>
      <c r="L1372" s="186">
        <f t="shared" si="210"/>
        <v>35.5</v>
      </c>
      <c r="M1372" s="186">
        <f t="shared" si="211"/>
        <v>32.5</v>
      </c>
      <c r="N1372" s="186">
        <f t="shared" si="212"/>
        <v>31.95</v>
      </c>
      <c r="Q1372" s="133">
        <f t="shared" si="213"/>
        <v>0.14999999999999858</v>
      </c>
      <c r="R1372" s="222">
        <f t="shared" si="214"/>
        <v>4.2432814710042033E-3</v>
      </c>
    </row>
    <row r="1373" spans="1:18" x14ac:dyDescent="0.35">
      <c r="A1373" s="127" t="s">
        <v>10386</v>
      </c>
      <c r="B1373" s="21" t="s">
        <v>10387</v>
      </c>
      <c r="C1373" s="21">
        <v>6</v>
      </c>
      <c r="D1373" s="20">
        <v>0.7</v>
      </c>
      <c r="E1373" s="135">
        <v>46</v>
      </c>
      <c r="F1373" s="106">
        <v>17.850000000000001</v>
      </c>
      <c r="G1373" s="22" t="s">
        <v>14145</v>
      </c>
      <c r="H1373" s="106">
        <f t="shared" si="215"/>
        <v>27.75</v>
      </c>
      <c r="I1373" s="106">
        <f t="shared" si="216"/>
        <v>25.5</v>
      </c>
      <c r="J1373" s="107">
        <f t="shared" si="217"/>
        <v>25.05</v>
      </c>
      <c r="L1373" s="186">
        <f t="shared" si="210"/>
        <v>27.95</v>
      </c>
      <c r="M1373" s="186">
        <f t="shared" si="211"/>
        <v>25.95</v>
      </c>
      <c r="N1373" s="186">
        <f t="shared" si="212"/>
        <v>25.5</v>
      </c>
      <c r="Q1373" s="133">
        <f t="shared" si="213"/>
        <v>0.19999999999999929</v>
      </c>
      <c r="R1373" s="222">
        <f t="shared" si="214"/>
        <v>7.2072072072071813E-3</v>
      </c>
    </row>
    <row r="1374" spans="1:18" x14ac:dyDescent="0.35">
      <c r="A1374" s="127" t="s">
        <v>10414</v>
      </c>
      <c r="B1374" s="21" t="s">
        <v>10415</v>
      </c>
      <c r="C1374" s="21">
        <v>6</v>
      </c>
      <c r="D1374" s="20">
        <v>0.7</v>
      </c>
      <c r="E1374" s="135">
        <v>40</v>
      </c>
      <c r="F1374" s="106">
        <v>4.25</v>
      </c>
      <c r="G1374" s="22" t="s">
        <v>14158</v>
      </c>
      <c r="H1374" s="106">
        <f t="shared" si="215"/>
        <v>10.65</v>
      </c>
      <c r="I1374" s="106">
        <f t="shared" si="216"/>
        <v>9.75</v>
      </c>
      <c r="J1374" s="107">
        <f t="shared" si="217"/>
        <v>9.6000000000000014</v>
      </c>
      <c r="L1374" s="186">
        <f t="shared" si="210"/>
        <v>10.95</v>
      </c>
      <c r="M1374" s="186">
        <f t="shared" si="211"/>
        <v>9.9499999999999993</v>
      </c>
      <c r="N1374" s="186">
        <f t="shared" si="212"/>
        <v>9.9499999999999993</v>
      </c>
      <c r="Q1374" s="133">
        <f t="shared" si="213"/>
        <v>0.29999999999999893</v>
      </c>
      <c r="R1374" s="222">
        <f t="shared" si="214"/>
        <v>2.8169014084506942E-2</v>
      </c>
    </row>
    <row r="1375" spans="1:18" x14ac:dyDescent="0.35">
      <c r="A1375" s="127" t="s">
        <v>10418</v>
      </c>
      <c r="B1375" s="21" t="s">
        <v>10419</v>
      </c>
      <c r="C1375" s="21">
        <v>1</v>
      </c>
      <c r="D1375" s="20">
        <v>1</v>
      </c>
      <c r="E1375" s="135">
        <v>40</v>
      </c>
      <c r="F1375" s="106">
        <v>37</v>
      </c>
      <c r="G1375" s="22" t="s">
        <v>14142</v>
      </c>
      <c r="H1375" s="106">
        <f t="shared" si="215"/>
        <v>52.1</v>
      </c>
      <c r="I1375" s="106">
        <f t="shared" si="216"/>
        <v>47.85</v>
      </c>
      <c r="J1375" s="107">
        <f t="shared" si="217"/>
        <v>47</v>
      </c>
      <c r="L1375" s="186">
        <f t="shared" si="210"/>
        <v>52.5</v>
      </c>
      <c r="M1375" s="186">
        <f t="shared" si="211"/>
        <v>47.95</v>
      </c>
      <c r="N1375" s="186">
        <f t="shared" si="212"/>
        <v>47.5</v>
      </c>
      <c r="Q1375" s="133">
        <f t="shared" si="213"/>
        <v>0.39999999999999858</v>
      </c>
      <c r="R1375" s="222">
        <f t="shared" si="214"/>
        <v>7.6775431861803951E-3</v>
      </c>
    </row>
    <row r="1376" spans="1:18" x14ac:dyDescent="0.35">
      <c r="A1376" s="127" t="s">
        <v>10421</v>
      </c>
      <c r="B1376" s="21" t="s">
        <v>10422</v>
      </c>
      <c r="C1376" s="21">
        <v>6</v>
      </c>
      <c r="D1376" s="20">
        <v>0.7</v>
      </c>
      <c r="E1376" s="135">
        <v>40</v>
      </c>
      <c r="F1376" s="106">
        <v>7.1</v>
      </c>
      <c r="G1376" s="22" t="s">
        <v>14165</v>
      </c>
      <c r="H1376" s="106">
        <f t="shared" si="215"/>
        <v>14.100000000000001</v>
      </c>
      <c r="I1376" s="106">
        <f t="shared" si="216"/>
        <v>12.950000000000001</v>
      </c>
      <c r="J1376" s="107">
        <f t="shared" si="217"/>
        <v>12.75</v>
      </c>
      <c r="L1376" s="186">
        <f t="shared" si="210"/>
        <v>14.5</v>
      </c>
      <c r="M1376" s="186">
        <f t="shared" si="211"/>
        <v>12.95</v>
      </c>
      <c r="N1376" s="186">
        <f t="shared" si="212"/>
        <v>12.95</v>
      </c>
      <c r="Q1376" s="133">
        <f t="shared" si="213"/>
        <v>0.39999999999999858</v>
      </c>
      <c r="R1376" s="222">
        <f t="shared" si="214"/>
        <v>2.836879432624103E-2</v>
      </c>
    </row>
    <row r="1377" spans="1:18" x14ac:dyDescent="0.35">
      <c r="A1377" s="127" t="s">
        <v>10425</v>
      </c>
      <c r="B1377" s="21" t="s">
        <v>10426</v>
      </c>
      <c r="C1377" s="21">
        <v>6</v>
      </c>
      <c r="D1377" s="20">
        <v>0.7</v>
      </c>
      <c r="E1377" s="135">
        <v>40</v>
      </c>
      <c r="F1377" s="106">
        <v>9.9499999999999993</v>
      </c>
      <c r="G1377" s="22" t="s">
        <v>14165</v>
      </c>
      <c r="H1377" s="106">
        <f t="shared" si="215"/>
        <v>17.600000000000001</v>
      </c>
      <c r="I1377" s="106">
        <f t="shared" si="216"/>
        <v>16.150000000000002</v>
      </c>
      <c r="J1377" s="107">
        <f t="shared" si="217"/>
        <v>15.850000000000001</v>
      </c>
      <c r="L1377" s="186">
        <f t="shared" si="210"/>
        <v>17.95</v>
      </c>
      <c r="M1377" s="186">
        <f t="shared" si="211"/>
        <v>16.5</v>
      </c>
      <c r="N1377" s="186">
        <f t="shared" si="212"/>
        <v>15.95</v>
      </c>
      <c r="Q1377" s="133">
        <f t="shared" si="213"/>
        <v>0.34999999999999787</v>
      </c>
      <c r="R1377" s="222">
        <f t="shared" si="214"/>
        <v>1.9886363636363515E-2</v>
      </c>
    </row>
    <row r="1378" spans="1:18" x14ac:dyDescent="0.35">
      <c r="A1378" s="127" t="s">
        <v>10429</v>
      </c>
      <c r="B1378" s="21" t="s">
        <v>10430</v>
      </c>
      <c r="C1378" s="21">
        <v>6</v>
      </c>
      <c r="D1378" s="20">
        <v>0.7</v>
      </c>
      <c r="E1378" s="135">
        <v>40</v>
      </c>
      <c r="F1378" s="106">
        <v>17.75</v>
      </c>
      <c r="G1378" s="22" t="s">
        <v>14165</v>
      </c>
      <c r="H1378" s="106">
        <f t="shared" si="215"/>
        <v>27.1</v>
      </c>
      <c r="I1378" s="106">
        <f t="shared" si="216"/>
        <v>24.900000000000002</v>
      </c>
      <c r="J1378" s="107">
        <f t="shared" si="217"/>
        <v>24.450000000000003</v>
      </c>
      <c r="L1378" s="186">
        <f t="shared" si="210"/>
        <v>27.5</v>
      </c>
      <c r="M1378" s="186">
        <f t="shared" si="211"/>
        <v>24.95</v>
      </c>
      <c r="N1378" s="186">
        <f t="shared" si="212"/>
        <v>24.5</v>
      </c>
      <c r="Q1378" s="133">
        <f t="shared" si="213"/>
        <v>0.39999999999999858</v>
      </c>
      <c r="R1378" s="222">
        <f t="shared" si="214"/>
        <v>1.4760147601475962E-2</v>
      </c>
    </row>
    <row r="1379" spans="1:18" x14ac:dyDescent="0.35">
      <c r="A1379" s="127" t="s">
        <v>10468</v>
      </c>
      <c r="B1379" s="21" t="s">
        <v>10469</v>
      </c>
      <c r="C1379" s="21">
        <v>6</v>
      </c>
      <c r="D1379" s="20">
        <v>0.7</v>
      </c>
      <c r="E1379" s="135">
        <v>42</v>
      </c>
      <c r="F1379" s="106">
        <v>15.8</v>
      </c>
      <c r="G1379" s="22" t="s">
        <v>14146</v>
      </c>
      <c r="H1379" s="106">
        <f t="shared" si="215"/>
        <v>24.900000000000002</v>
      </c>
      <c r="I1379" s="106">
        <f t="shared" si="216"/>
        <v>22.85</v>
      </c>
      <c r="J1379" s="107">
        <f t="shared" si="217"/>
        <v>22.450000000000003</v>
      </c>
      <c r="L1379" s="186">
        <f t="shared" si="210"/>
        <v>24.95</v>
      </c>
      <c r="M1379" s="186">
        <f t="shared" si="211"/>
        <v>22.95</v>
      </c>
      <c r="N1379" s="186">
        <f t="shared" si="212"/>
        <v>22.5</v>
      </c>
      <c r="Q1379" s="133">
        <f t="shared" si="213"/>
        <v>4.9999999999997158E-2</v>
      </c>
      <c r="R1379" s="222">
        <f t="shared" si="214"/>
        <v>2.008032128513942E-3</v>
      </c>
    </row>
    <row r="1380" spans="1:18" x14ac:dyDescent="0.35">
      <c r="A1380" s="127" t="s">
        <v>10472</v>
      </c>
      <c r="B1380" s="21" t="s">
        <v>10473</v>
      </c>
      <c r="C1380" s="21">
        <v>6</v>
      </c>
      <c r="D1380" s="20">
        <v>0.7</v>
      </c>
      <c r="E1380" s="135">
        <v>42</v>
      </c>
      <c r="F1380" s="106">
        <v>14.15</v>
      </c>
      <c r="G1380" s="22" t="s">
        <v>14146</v>
      </c>
      <c r="H1380" s="106">
        <f t="shared" si="215"/>
        <v>22.900000000000002</v>
      </c>
      <c r="I1380" s="106">
        <f t="shared" si="216"/>
        <v>21</v>
      </c>
      <c r="J1380" s="107">
        <f t="shared" si="217"/>
        <v>20.650000000000002</v>
      </c>
      <c r="L1380" s="186">
        <f t="shared" si="210"/>
        <v>22.95</v>
      </c>
      <c r="M1380" s="186">
        <f t="shared" si="211"/>
        <v>21.5</v>
      </c>
      <c r="N1380" s="186">
        <f t="shared" si="212"/>
        <v>20.95</v>
      </c>
      <c r="Q1380" s="133">
        <f t="shared" si="213"/>
        <v>4.9999999999997158E-2</v>
      </c>
      <c r="R1380" s="222">
        <f t="shared" si="214"/>
        <v>2.1834061135369938E-3</v>
      </c>
    </row>
    <row r="1381" spans="1:18" x14ac:dyDescent="0.35">
      <c r="A1381" s="127" t="s">
        <v>10479</v>
      </c>
      <c r="B1381" s="21" t="s">
        <v>10480</v>
      </c>
      <c r="C1381" s="21">
        <v>6</v>
      </c>
      <c r="D1381" s="20">
        <v>0.7</v>
      </c>
      <c r="E1381" s="135">
        <v>57.1</v>
      </c>
      <c r="F1381" s="106">
        <v>16</v>
      </c>
      <c r="G1381" s="22" t="s">
        <v>14146</v>
      </c>
      <c r="H1381" s="106">
        <f t="shared" si="215"/>
        <v>26.5</v>
      </c>
      <c r="I1381" s="106">
        <f t="shared" si="216"/>
        <v>24.3</v>
      </c>
      <c r="J1381" s="107">
        <f t="shared" si="217"/>
        <v>23.900000000000002</v>
      </c>
      <c r="L1381" s="186">
        <f t="shared" si="210"/>
        <v>26.95</v>
      </c>
      <c r="M1381" s="186">
        <f t="shared" si="211"/>
        <v>24.5</v>
      </c>
      <c r="N1381" s="186">
        <f t="shared" si="212"/>
        <v>23.95</v>
      </c>
      <c r="Q1381" s="133">
        <f t="shared" si="213"/>
        <v>0.44999999999999929</v>
      </c>
      <c r="R1381" s="222">
        <f t="shared" si="214"/>
        <v>1.698113207547167E-2</v>
      </c>
    </row>
    <row r="1382" spans="1:18" x14ac:dyDescent="0.35">
      <c r="A1382" s="127" t="s">
        <v>10483</v>
      </c>
      <c r="B1382" s="21" t="s">
        <v>10484</v>
      </c>
      <c r="C1382" s="21">
        <v>6</v>
      </c>
      <c r="D1382" s="20">
        <v>0.7</v>
      </c>
      <c r="E1382" s="135">
        <v>42</v>
      </c>
      <c r="F1382" s="106">
        <v>10</v>
      </c>
      <c r="G1382" s="22" t="s">
        <v>14146</v>
      </c>
      <c r="H1382" s="106">
        <f t="shared" si="215"/>
        <v>17.850000000000001</v>
      </c>
      <c r="I1382" s="106">
        <f t="shared" si="216"/>
        <v>16.350000000000001</v>
      </c>
      <c r="J1382" s="107">
        <f t="shared" si="217"/>
        <v>16.100000000000001</v>
      </c>
      <c r="L1382" s="186">
        <f t="shared" si="210"/>
        <v>17.95</v>
      </c>
      <c r="M1382" s="186">
        <f t="shared" si="211"/>
        <v>16.5</v>
      </c>
      <c r="N1382" s="186">
        <f t="shared" si="212"/>
        <v>16.5</v>
      </c>
      <c r="Q1382" s="133">
        <f t="shared" si="213"/>
        <v>9.9999999999997868E-2</v>
      </c>
      <c r="R1382" s="222">
        <f t="shared" si="214"/>
        <v>5.6022408963584238E-3</v>
      </c>
    </row>
    <row r="1383" spans="1:18" x14ac:dyDescent="0.35">
      <c r="A1383" s="127" t="s">
        <v>10487</v>
      </c>
      <c r="B1383" s="21" t="s">
        <v>10488</v>
      </c>
      <c r="C1383" s="21">
        <v>6</v>
      </c>
      <c r="D1383" s="20">
        <v>0.5</v>
      </c>
      <c r="E1383" s="135">
        <v>29</v>
      </c>
      <c r="F1383" s="106">
        <v>11.95</v>
      </c>
      <c r="G1383" s="22" t="s">
        <v>14164</v>
      </c>
      <c r="H1383" s="106">
        <f t="shared" si="215"/>
        <v>18.350000000000001</v>
      </c>
      <c r="I1383" s="106">
        <f t="shared" si="216"/>
        <v>16.850000000000001</v>
      </c>
      <c r="J1383" s="107">
        <f t="shared" si="217"/>
        <v>16.55</v>
      </c>
      <c r="L1383" s="186">
        <f t="shared" si="210"/>
        <v>18.5</v>
      </c>
      <c r="M1383" s="186">
        <f t="shared" si="211"/>
        <v>16.95</v>
      </c>
      <c r="N1383" s="186">
        <f t="shared" si="212"/>
        <v>16.95</v>
      </c>
      <c r="Q1383" s="133">
        <f t="shared" si="213"/>
        <v>0.14999999999999858</v>
      </c>
      <c r="R1383" s="222">
        <f t="shared" si="214"/>
        <v>8.1743869209808476E-3</v>
      </c>
    </row>
    <row r="1384" spans="1:18" x14ac:dyDescent="0.35">
      <c r="A1384" s="127" t="s">
        <v>10491</v>
      </c>
      <c r="B1384" s="21" t="s">
        <v>10492</v>
      </c>
      <c r="C1384" s="21">
        <v>6</v>
      </c>
      <c r="D1384" s="20">
        <v>1</v>
      </c>
      <c r="E1384" s="135">
        <v>21</v>
      </c>
      <c r="F1384" s="106">
        <v>7.85</v>
      </c>
      <c r="G1384" s="22" t="s">
        <v>14156</v>
      </c>
      <c r="H1384" s="106">
        <f t="shared" si="215"/>
        <v>14.15</v>
      </c>
      <c r="I1384" s="106">
        <f t="shared" si="216"/>
        <v>13</v>
      </c>
      <c r="J1384" s="107">
        <f t="shared" si="217"/>
        <v>12.75</v>
      </c>
      <c r="L1384" s="186">
        <f t="shared" si="210"/>
        <v>14.5</v>
      </c>
      <c r="M1384" s="186">
        <f t="shared" si="211"/>
        <v>13.5</v>
      </c>
      <c r="N1384" s="186">
        <f t="shared" si="212"/>
        <v>12.95</v>
      </c>
      <c r="Q1384" s="133">
        <f t="shared" si="213"/>
        <v>0.34999999999999964</v>
      </c>
      <c r="R1384" s="222">
        <f t="shared" si="214"/>
        <v>2.4734982332155452E-2</v>
      </c>
    </row>
    <row r="1385" spans="1:18" x14ac:dyDescent="0.35">
      <c r="A1385" s="127" t="s">
        <v>10495</v>
      </c>
      <c r="B1385" s="21" t="s">
        <v>10496</v>
      </c>
      <c r="C1385" s="21">
        <v>6</v>
      </c>
      <c r="D1385" s="20">
        <v>1</v>
      </c>
      <c r="E1385" s="135">
        <v>18</v>
      </c>
      <c r="F1385" s="106">
        <v>6.45</v>
      </c>
      <c r="G1385" s="22" t="s">
        <v>14156</v>
      </c>
      <c r="H1385" s="106">
        <f t="shared" si="215"/>
        <v>12.05</v>
      </c>
      <c r="I1385" s="106">
        <f t="shared" si="216"/>
        <v>11.05</v>
      </c>
      <c r="J1385" s="107">
        <f t="shared" si="217"/>
        <v>10.9</v>
      </c>
      <c r="L1385" s="186">
        <f t="shared" si="210"/>
        <v>12.5</v>
      </c>
      <c r="M1385" s="186">
        <f t="shared" si="211"/>
        <v>11.5</v>
      </c>
      <c r="N1385" s="186">
        <f t="shared" si="212"/>
        <v>10.95</v>
      </c>
      <c r="Q1385" s="133">
        <f t="shared" si="213"/>
        <v>0.44999999999999929</v>
      </c>
      <c r="R1385" s="222">
        <f t="shared" si="214"/>
        <v>3.7344398340248899E-2</v>
      </c>
    </row>
    <row r="1386" spans="1:18" x14ac:dyDescent="0.35">
      <c r="A1386" s="127" t="s">
        <v>10499</v>
      </c>
      <c r="B1386" s="21" t="s">
        <v>10500</v>
      </c>
      <c r="C1386" s="21">
        <v>6</v>
      </c>
      <c r="D1386" s="20">
        <v>1</v>
      </c>
      <c r="E1386" s="135">
        <v>18</v>
      </c>
      <c r="F1386" s="106">
        <v>6.25</v>
      </c>
      <c r="G1386" s="22" t="s">
        <v>14156</v>
      </c>
      <c r="H1386" s="106">
        <f t="shared" si="215"/>
        <v>11.8</v>
      </c>
      <c r="I1386" s="106">
        <f t="shared" si="216"/>
        <v>10.850000000000001</v>
      </c>
      <c r="J1386" s="107">
        <f t="shared" si="217"/>
        <v>10.65</v>
      </c>
      <c r="L1386" s="186">
        <f t="shared" si="210"/>
        <v>11.95</v>
      </c>
      <c r="M1386" s="186">
        <f t="shared" si="211"/>
        <v>10.95</v>
      </c>
      <c r="N1386" s="186">
        <f t="shared" si="212"/>
        <v>10.95</v>
      </c>
      <c r="Q1386" s="133">
        <f t="shared" si="213"/>
        <v>0.14999999999999858</v>
      </c>
      <c r="R1386" s="222">
        <f t="shared" si="214"/>
        <v>1.271186440677954E-2</v>
      </c>
    </row>
    <row r="1387" spans="1:18" x14ac:dyDescent="0.35">
      <c r="A1387" s="127" t="s">
        <v>10515</v>
      </c>
      <c r="B1387" s="21" t="s">
        <v>10516</v>
      </c>
      <c r="C1387" s="21">
        <v>6</v>
      </c>
      <c r="D1387" s="20">
        <v>0.7</v>
      </c>
      <c r="E1387" s="135">
        <v>25</v>
      </c>
      <c r="F1387" s="106">
        <v>5.95</v>
      </c>
      <c r="G1387" s="22" t="s">
        <v>14164</v>
      </c>
      <c r="H1387" s="106">
        <f t="shared" si="215"/>
        <v>11.4</v>
      </c>
      <c r="I1387" s="106">
        <f t="shared" si="216"/>
        <v>10.450000000000001</v>
      </c>
      <c r="J1387" s="107">
        <f t="shared" si="217"/>
        <v>10.25</v>
      </c>
      <c r="L1387" s="186">
        <f t="shared" si="210"/>
        <v>11.5</v>
      </c>
      <c r="M1387" s="186">
        <f t="shared" si="211"/>
        <v>10.5</v>
      </c>
      <c r="N1387" s="186">
        <f t="shared" si="212"/>
        <v>10.5</v>
      </c>
      <c r="Q1387" s="133">
        <f t="shared" si="213"/>
        <v>9.9999999999999645E-2</v>
      </c>
      <c r="R1387" s="222">
        <f t="shared" si="214"/>
        <v>8.7719298245613718E-3</v>
      </c>
    </row>
    <row r="1388" spans="1:18" x14ac:dyDescent="0.35">
      <c r="A1388" s="127" t="s">
        <v>10532</v>
      </c>
      <c r="B1388" s="21" t="s">
        <v>10533</v>
      </c>
      <c r="C1388" s="21">
        <v>48</v>
      </c>
      <c r="D1388" s="20">
        <v>0.05</v>
      </c>
      <c r="E1388" s="135">
        <v>17</v>
      </c>
      <c r="F1388" s="106">
        <v>5.25</v>
      </c>
      <c r="G1388" s="22" t="s">
        <v>14153</v>
      </c>
      <c r="H1388" s="106">
        <f t="shared" si="215"/>
        <v>8.4500000000000011</v>
      </c>
      <c r="I1388" s="106">
        <f t="shared" si="216"/>
        <v>7.75</v>
      </c>
      <c r="J1388" s="107">
        <f t="shared" si="217"/>
        <v>7.6000000000000005</v>
      </c>
      <c r="L1388" s="186">
        <f t="shared" si="210"/>
        <v>8.5</v>
      </c>
      <c r="M1388" s="186">
        <f t="shared" si="211"/>
        <v>7.95</v>
      </c>
      <c r="N1388" s="186">
        <f t="shared" si="212"/>
        <v>7.95</v>
      </c>
      <c r="Q1388" s="133">
        <f t="shared" si="213"/>
        <v>4.9999999999998934E-2</v>
      </c>
      <c r="R1388" s="222">
        <f t="shared" si="214"/>
        <v>5.9171597633134827E-3</v>
      </c>
    </row>
    <row r="1389" spans="1:18" x14ac:dyDescent="0.35">
      <c r="A1389" s="127" t="s">
        <v>10539</v>
      </c>
      <c r="B1389" s="21" t="s">
        <v>10540</v>
      </c>
      <c r="C1389" s="21">
        <v>48</v>
      </c>
      <c r="D1389" s="20">
        <v>0.05</v>
      </c>
      <c r="E1389" s="135">
        <v>17</v>
      </c>
      <c r="F1389" s="106">
        <v>5.25</v>
      </c>
      <c r="G1389" s="22" t="s">
        <v>14153</v>
      </c>
      <c r="H1389" s="106">
        <f t="shared" si="215"/>
        <v>8.4500000000000011</v>
      </c>
      <c r="I1389" s="106">
        <f t="shared" si="216"/>
        <v>7.75</v>
      </c>
      <c r="J1389" s="107">
        <f t="shared" si="217"/>
        <v>7.6000000000000005</v>
      </c>
      <c r="L1389" s="186">
        <f t="shared" si="210"/>
        <v>8.5</v>
      </c>
      <c r="M1389" s="186">
        <f t="shared" si="211"/>
        <v>7.95</v>
      </c>
      <c r="N1389" s="186">
        <f t="shared" si="212"/>
        <v>7.95</v>
      </c>
      <c r="Q1389" s="133">
        <f t="shared" si="213"/>
        <v>4.9999999999998934E-2</v>
      </c>
      <c r="R1389" s="222">
        <f t="shared" si="214"/>
        <v>5.9171597633134827E-3</v>
      </c>
    </row>
    <row r="1390" spans="1:18" x14ac:dyDescent="0.35">
      <c r="A1390" s="127" t="s">
        <v>10565</v>
      </c>
      <c r="B1390" s="21" t="s">
        <v>10566</v>
      </c>
      <c r="C1390" s="21">
        <v>6</v>
      </c>
      <c r="D1390" s="20">
        <v>0.7</v>
      </c>
      <c r="E1390" s="135">
        <v>47</v>
      </c>
      <c r="F1390" s="106">
        <v>7.5</v>
      </c>
      <c r="G1390" s="22" t="s">
        <v>14146</v>
      </c>
      <c r="H1390" s="106">
        <f t="shared" si="215"/>
        <v>15.200000000000001</v>
      </c>
      <c r="I1390" s="106">
        <f t="shared" si="216"/>
        <v>14</v>
      </c>
      <c r="J1390" s="107">
        <f t="shared" si="217"/>
        <v>13.75</v>
      </c>
      <c r="L1390" s="186">
        <f t="shared" si="210"/>
        <v>15.5</v>
      </c>
      <c r="M1390" s="186">
        <f t="shared" si="211"/>
        <v>14.5</v>
      </c>
      <c r="N1390" s="186">
        <f t="shared" si="212"/>
        <v>13.95</v>
      </c>
      <c r="Q1390" s="133">
        <f t="shared" si="213"/>
        <v>0.29999999999999893</v>
      </c>
      <c r="R1390" s="222">
        <f t="shared" si="214"/>
        <v>1.9736842105263087E-2</v>
      </c>
    </row>
    <row r="1391" spans="1:18" x14ac:dyDescent="0.35">
      <c r="A1391" s="127" t="s">
        <v>10587</v>
      </c>
      <c r="B1391" s="21" t="s">
        <v>10588</v>
      </c>
      <c r="C1391" s="21">
        <v>6</v>
      </c>
      <c r="D1391" s="20">
        <v>0.7</v>
      </c>
      <c r="E1391" s="135">
        <v>37.5</v>
      </c>
      <c r="F1391" s="106">
        <v>8.1</v>
      </c>
      <c r="G1391" s="22" t="s">
        <v>14144</v>
      </c>
      <c r="H1391" s="106">
        <f t="shared" si="215"/>
        <v>15.100000000000001</v>
      </c>
      <c r="I1391" s="106">
        <f t="shared" si="216"/>
        <v>13.9</v>
      </c>
      <c r="J1391" s="107">
        <f t="shared" si="217"/>
        <v>13.65</v>
      </c>
      <c r="L1391" s="186">
        <f t="shared" si="210"/>
        <v>15.5</v>
      </c>
      <c r="M1391" s="186">
        <f t="shared" si="211"/>
        <v>13.95</v>
      </c>
      <c r="N1391" s="186">
        <f t="shared" si="212"/>
        <v>13.95</v>
      </c>
      <c r="Q1391" s="133">
        <f t="shared" si="213"/>
        <v>0.39999999999999858</v>
      </c>
      <c r="R1391" s="222">
        <f t="shared" si="214"/>
        <v>2.6490066225165466E-2</v>
      </c>
    </row>
    <row r="1392" spans="1:18" x14ac:dyDescent="0.35">
      <c r="A1392" s="127" t="s">
        <v>10591</v>
      </c>
      <c r="B1392" s="21" t="s">
        <v>10592</v>
      </c>
      <c r="C1392" s="21">
        <v>6</v>
      </c>
      <c r="D1392" s="20">
        <v>0.7</v>
      </c>
      <c r="E1392" s="135">
        <v>37.5</v>
      </c>
      <c r="F1392" s="106">
        <v>10.85</v>
      </c>
      <c r="G1392" s="22" t="s">
        <v>14161</v>
      </c>
      <c r="H1392" s="106">
        <f>IF(B1392="","",CEILING((F1392+(10.3552*D1392*E1392)/100+1.5+0.05)*1.22,0.05))</f>
        <v>18.45</v>
      </c>
      <c r="I1392" s="106">
        <f t="shared" si="216"/>
        <v>16.95</v>
      </c>
      <c r="J1392" s="107">
        <f t="shared" si="217"/>
        <v>16.650000000000002</v>
      </c>
      <c r="L1392" s="186">
        <f t="shared" si="210"/>
        <v>18.5</v>
      </c>
      <c r="M1392" s="186">
        <f t="shared" si="211"/>
        <v>16.95</v>
      </c>
      <c r="N1392" s="186">
        <f t="shared" si="212"/>
        <v>16.95</v>
      </c>
      <c r="Q1392" s="133">
        <f t="shared" si="213"/>
        <v>5.0000000000000711E-2</v>
      </c>
      <c r="R1392" s="222">
        <f t="shared" si="214"/>
        <v>2.7100271002710413E-3</v>
      </c>
    </row>
    <row r="1393" spans="1:18" x14ac:dyDescent="0.35">
      <c r="A1393" s="127" t="s">
        <v>10595</v>
      </c>
      <c r="B1393" s="21" t="s">
        <v>10596</v>
      </c>
      <c r="C1393" s="21">
        <v>6</v>
      </c>
      <c r="D1393" s="20">
        <v>0.7</v>
      </c>
      <c r="E1393" s="135">
        <v>37.5</v>
      </c>
      <c r="F1393" s="106">
        <v>10.85</v>
      </c>
      <c r="G1393" s="22" t="s">
        <v>14161</v>
      </c>
      <c r="H1393" s="106">
        <f t="shared" si="215"/>
        <v>18.45</v>
      </c>
      <c r="I1393" s="106">
        <f t="shared" si="216"/>
        <v>16.95</v>
      </c>
      <c r="J1393" s="107">
        <f t="shared" si="217"/>
        <v>16.650000000000002</v>
      </c>
      <c r="L1393" s="186">
        <f t="shared" si="210"/>
        <v>18.5</v>
      </c>
      <c r="M1393" s="186">
        <f t="shared" si="211"/>
        <v>16.95</v>
      </c>
      <c r="N1393" s="186">
        <f t="shared" si="212"/>
        <v>16.95</v>
      </c>
      <c r="Q1393" s="133">
        <f t="shared" si="213"/>
        <v>5.0000000000000711E-2</v>
      </c>
      <c r="R1393" s="222">
        <f t="shared" si="214"/>
        <v>2.7100271002710413E-3</v>
      </c>
    </row>
    <row r="1394" spans="1:18" x14ac:dyDescent="0.35">
      <c r="A1394" s="127" t="s">
        <v>10599</v>
      </c>
      <c r="B1394" s="21" t="s">
        <v>10600</v>
      </c>
      <c r="C1394" s="21">
        <v>6</v>
      </c>
      <c r="D1394" s="20">
        <v>0.7</v>
      </c>
      <c r="E1394" s="135">
        <v>17</v>
      </c>
      <c r="F1394" s="106">
        <v>5.45</v>
      </c>
      <c r="G1394" s="22" t="s">
        <v>14153</v>
      </c>
      <c r="H1394" s="106">
        <f t="shared" si="215"/>
        <v>10.050000000000001</v>
      </c>
      <c r="I1394" s="106">
        <f t="shared" si="216"/>
        <v>9.25</v>
      </c>
      <c r="J1394" s="107">
        <f t="shared" si="217"/>
        <v>9.1</v>
      </c>
      <c r="L1394" s="186">
        <f t="shared" ref="L1394:L1435" si="218">IF(AND(H1394-INT(H1394)&gt;=0,H1394-INT(H1394)&lt;0.5),INT(H1394)+0.5,IF(AND(H1394-INT(H1394)&gt;=0.5,H1394-INT(H1394)&lt;1),INT(H1394)+0.95,H1394))</f>
        <v>10.5</v>
      </c>
      <c r="M1394" s="186">
        <f t="shared" ref="M1394:M1435" si="219">IF(AND(I1394-INT(I1394)&gt;=0,I1394-INT(I1394)&lt;0.5),INT(I1394)+0.5,IF(AND(I1394-INT(I1394)&gt;=0.5,I1394-INT(I1394)&lt;1),INT(I1394)+0.95,I1394))</f>
        <v>9.5</v>
      </c>
      <c r="N1394" s="186">
        <f t="shared" ref="N1394:N1435" si="220">IF(AND(J1394-INT(J1394)&gt;=0,J1394-INT(J1394)&lt;0.5),INT(J1394)+0.5,IF(AND(J1394-INT(J1394)&gt;=0.5,J1394-INT(J1394)&lt;1),INT(J1394)+0.95,J1394))</f>
        <v>9.5</v>
      </c>
      <c r="Q1394" s="133">
        <f t="shared" ref="Q1394:Q1435" si="221">L1394-H1394</f>
        <v>0.44999999999999929</v>
      </c>
      <c r="R1394" s="222">
        <f t="shared" ref="R1394:R1435" si="222">Q1394/H1394</f>
        <v>4.4776119402985003E-2</v>
      </c>
    </row>
    <row r="1395" spans="1:18" x14ac:dyDescent="0.35">
      <c r="A1395" s="127" t="s">
        <v>10618</v>
      </c>
      <c r="B1395" s="21" t="s">
        <v>10615</v>
      </c>
      <c r="C1395" s="21">
        <v>6</v>
      </c>
      <c r="D1395" s="20">
        <v>1</v>
      </c>
      <c r="E1395" s="135">
        <v>38</v>
      </c>
      <c r="F1395" s="106">
        <v>5.0999999999999996</v>
      </c>
      <c r="G1395" s="22" t="s">
        <v>14149</v>
      </c>
      <c r="H1395" s="106">
        <f t="shared" si="215"/>
        <v>12.950000000000001</v>
      </c>
      <c r="I1395" s="106">
        <f t="shared" si="216"/>
        <v>11.9</v>
      </c>
      <c r="J1395" s="107">
        <f t="shared" si="217"/>
        <v>11.65</v>
      </c>
      <c r="L1395" s="186">
        <f t="shared" si="218"/>
        <v>12.95</v>
      </c>
      <c r="M1395" s="186">
        <f t="shared" si="219"/>
        <v>11.95</v>
      </c>
      <c r="N1395" s="186">
        <f t="shared" si="220"/>
        <v>11.95</v>
      </c>
      <c r="Q1395" s="133">
        <f t="shared" si="221"/>
        <v>0</v>
      </c>
      <c r="R1395" s="222">
        <f t="shared" si="222"/>
        <v>0</v>
      </c>
    </row>
    <row r="1396" spans="1:18" x14ac:dyDescent="0.35">
      <c r="A1396" s="127" t="s">
        <v>10621</v>
      </c>
      <c r="B1396" s="21" t="s">
        <v>10622</v>
      </c>
      <c r="C1396" s="21">
        <v>6</v>
      </c>
      <c r="D1396" s="20">
        <v>0.7</v>
      </c>
      <c r="E1396" s="135">
        <v>41.2</v>
      </c>
      <c r="F1396" s="106">
        <v>6.95</v>
      </c>
      <c r="G1396" s="22" t="s">
        <v>14160</v>
      </c>
      <c r="H1396" s="106">
        <f t="shared" si="215"/>
        <v>14.05</v>
      </c>
      <c r="I1396" s="106">
        <f t="shared" si="216"/>
        <v>12.9</v>
      </c>
      <c r="J1396" s="107">
        <f t="shared" si="217"/>
        <v>12.65</v>
      </c>
      <c r="L1396" s="186">
        <f t="shared" si="218"/>
        <v>14.5</v>
      </c>
      <c r="M1396" s="186">
        <f t="shared" si="219"/>
        <v>12.95</v>
      </c>
      <c r="N1396" s="186">
        <f t="shared" si="220"/>
        <v>12.95</v>
      </c>
      <c r="Q1396" s="133">
        <f t="shared" si="221"/>
        <v>0.44999999999999929</v>
      </c>
      <c r="R1396" s="222">
        <f t="shared" si="222"/>
        <v>3.2028469750889625E-2</v>
      </c>
    </row>
    <row r="1397" spans="1:18" x14ac:dyDescent="0.35">
      <c r="A1397" s="127" t="s">
        <v>10625</v>
      </c>
      <c r="B1397" s="21" t="s">
        <v>10626</v>
      </c>
      <c r="C1397" s="21">
        <v>6</v>
      </c>
      <c r="D1397" s="20">
        <v>0.7</v>
      </c>
      <c r="E1397" s="135">
        <v>40</v>
      </c>
      <c r="F1397" s="106">
        <v>13.1</v>
      </c>
      <c r="G1397" s="22" t="s">
        <v>14144</v>
      </c>
      <c r="H1397" s="106">
        <f t="shared" si="215"/>
        <v>21.450000000000003</v>
      </c>
      <c r="I1397" s="106">
        <f t="shared" si="216"/>
        <v>19.700000000000003</v>
      </c>
      <c r="J1397" s="107">
        <f t="shared" si="217"/>
        <v>19.350000000000001</v>
      </c>
      <c r="L1397" s="186">
        <f t="shared" si="218"/>
        <v>21.5</v>
      </c>
      <c r="M1397" s="186">
        <f t="shared" si="219"/>
        <v>19.95</v>
      </c>
      <c r="N1397" s="186">
        <f t="shared" si="220"/>
        <v>19.5</v>
      </c>
      <c r="Q1397" s="133">
        <f t="shared" si="221"/>
        <v>4.9999999999997158E-2</v>
      </c>
      <c r="R1397" s="222">
        <f t="shared" si="222"/>
        <v>2.3310023310021983E-3</v>
      </c>
    </row>
    <row r="1398" spans="1:18" x14ac:dyDescent="0.35">
      <c r="A1398" s="127" t="s">
        <v>10635</v>
      </c>
      <c r="B1398" s="21" t="s">
        <v>10632</v>
      </c>
      <c r="C1398" s="21">
        <v>6</v>
      </c>
      <c r="D1398" s="20">
        <v>0.7</v>
      </c>
      <c r="E1398" s="135">
        <v>42</v>
      </c>
      <c r="F1398" s="106">
        <v>13.15</v>
      </c>
      <c r="G1398" s="22" t="s">
        <v>14144</v>
      </c>
      <c r="H1398" s="106">
        <f t="shared" si="215"/>
        <v>21.650000000000002</v>
      </c>
      <c r="I1398" s="106">
        <f t="shared" si="216"/>
        <v>19.900000000000002</v>
      </c>
      <c r="J1398" s="107">
        <f t="shared" si="217"/>
        <v>19.55</v>
      </c>
      <c r="L1398" s="186">
        <f t="shared" si="218"/>
        <v>21.95</v>
      </c>
      <c r="M1398" s="186">
        <f t="shared" si="219"/>
        <v>19.95</v>
      </c>
      <c r="N1398" s="186">
        <f t="shared" si="220"/>
        <v>19.95</v>
      </c>
      <c r="Q1398" s="133">
        <f t="shared" si="221"/>
        <v>0.29999999999999716</v>
      </c>
      <c r="R1398" s="222">
        <f t="shared" si="222"/>
        <v>1.3856812933025271E-2</v>
      </c>
    </row>
    <row r="1399" spans="1:18" x14ac:dyDescent="0.35">
      <c r="A1399" s="127" t="s">
        <v>10637</v>
      </c>
      <c r="B1399" s="21" t="s">
        <v>10638</v>
      </c>
      <c r="C1399" s="21">
        <v>6</v>
      </c>
      <c r="D1399" s="20">
        <v>0.7</v>
      </c>
      <c r="E1399" s="135">
        <v>40</v>
      </c>
      <c r="F1399" s="106">
        <v>11.95</v>
      </c>
      <c r="G1399" s="22" t="s">
        <v>14144</v>
      </c>
      <c r="H1399" s="106">
        <f t="shared" si="215"/>
        <v>20.05</v>
      </c>
      <c r="I1399" s="106">
        <f t="shared" si="216"/>
        <v>18.400000000000002</v>
      </c>
      <c r="J1399" s="107">
        <f t="shared" si="217"/>
        <v>18.05</v>
      </c>
      <c r="L1399" s="186">
        <f t="shared" si="218"/>
        <v>20.5</v>
      </c>
      <c r="M1399" s="186">
        <f t="shared" si="219"/>
        <v>18.5</v>
      </c>
      <c r="N1399" s="186">
        <f t="shared" si="220"/>
        <v>18.5</v>
      </c>
      <c r="Q1399" s="133">
        <f t="shared" si="221"/>
        <v>0.44999999999999929</v>
      </c>
      <c r="R1399" s="222">
        <f t="shared" si="222"/>
        <v>2.2443890274314177E-2</v>
      </c>
    </row>
    <row r="1400" spans="1:18" x14ac:dyDescent="0.35">
      <c r="A1400" s="127" t="s">
        <v>10641</v>
      </c>
      <c r="B1400" s="21" t="s">
        <v>10642</v>
      </c>
      <c r="C1400" s="21">
        <v>6</v>
      </c>
      <c r="D1400" s="20">
        <v>0.7</v>
      </c>
      <c r="E1400" s="135">
        <v>40</v>
      </c>
      <c r="F1400" s="106">
        <v>14.45</v>
      </c>
      <c r="G1400" s="22" t="s">
        <v>14144</v>
      </c>
      <c r="H1400" s="106">
        <f t="shared" si="215"/>
        <v>23.1</v>
      </c>
      <c r="I1400" s="106">
        <f t="shared" si="216"/>
        <v>21.200000000000003</v>
      </c>
      <c r="J1400" s="107">
        <f t="shared" si="217"/>
        <v>20.8</v>
      </c>
      <c r="L1400" s="186">
        <f t="shared" si="218"/>
        <v>23.5</v>
      </c>
      <c r="M1400" s="186">
        <f t="shared" si="219"/>
        <v>21.5</v>
      </c>
      <c r="N1400" s="186">
        <f t="shared" si="220"/>
        <v>20.95</v>
      </c>
      <c r="Q1400" s="133">
        <f t="shared" si="221"/>
        <v>0.39999999999999858</v>
      </c>
      <c r="R1400" s="222">
        <f t="shared" si="222"/>
        <v>1.7316017316017254E-2</v>
      </c>
    </row>
    <row r="1401" spans="1:18" x14ac:dyDescent="0.35">
      <c r="A1401" s="127" t="s">
        <v>10646</v>
      </c>
      <c r="B1401" s="21" t="s">
        <v>10647</v>
      </c>
      <c r="C1401" s="21">
        <v>6</v>
      </c>
      <c r="D1401" s="20">
        <v>0.7</v>
      </c>
      <c r="E1401" s="135">
        <v>40</v>
      </c>
      <c r="F1401" s="106">
        <v>6.95</v>
      </c>
      <c r="G1401" s="22" t="s">
        <v>14144</v>
      </c>
      <c r="H1401" s="106">
        <f t="shared" si="215"/>
        <v>13.950000000000001</v>
      </c>
      <c r="I1401" s="106">
        <f t="shared" si="216"/>
        <v>12.8</v>
      </c>
      <c r="J1401" s="107">
        <f t="shared" si="217"/>
        <v>12.55</v>
      </c>
      <c r="L1401" s="186">
        <f t="shared" si="218"/>
        <v>13.95</v>
      </c>
      <c r="M1401" s="186">
        <f t="shared" si="219"/>
        <v>12.95</v>
      </c>
      <c r="N1401" s="186">
        <f t="shared" si="220"/>
        <v>12.95</v>
      </c>
      <c r="Q1401" s="133">
        <f t="shared" si="221"/>
        <v>0</v>
      </c>
      <c r="R1401" s="222">
        <f t="shared" si="222"/>
        <v>0</v>
      </c>
    </row>
    <row r="1402" spans="1:18" x14ac:dyDescent="0.35">
      <c r="A1402" s="127" t="s">
        <v>10650</v>
      </c>
      <c r="B1402" s="21" t="s">
        <v>10651</v>
      </c>
      <c r="C1402" s="21">
        <v>6</v>
      </c>
      <c r="D1402" s="20">
        <v>0.7</v>
      </c>
      <c r="E1402" s="135">
        <v>69</v>
      </c>
      <c r="F1402" s="106">
        <v>10.5</v>
      </c>
      <c r="G1402" s="22" t="s">
        <v>14144</v>
      </c>
      <c r="H1402" s="106">
        <f t="shared" si="215"/>
        <v>20.85</v>
      </c>
      <c r="I1402" s="106">
        <f t="shared" si="216"/>
        <v>19.100000000000001</v>
      </c>
      <c r="J1402" s="107">
        <f t="shared" si="217"/>
        <v>18.8</v>
      </c>
      <c r="L1402" s="186">
        <f t="shared" si="218"/>
        <v>20.95</v>
      </c>
      <c r="M1402" s="186">
        <f t="shared" si="219"/>
        <v>19.5</v>
      </c>
      <c r="N1402" s="186">
        <f t="shared" si="220"/>
        <v>18.95</v>
      </c>
      <c r="Q1402" s="133">
        <f t="shared" si="221"/>
        <v>9.9999999999997868E-2</v>
      </c>
      <c r="R1402" s="222">
        <f t="shared" si="222"/>
        <v>4.7961630695442618E-3</v>
      </c>
    </row>
    <row r="1403" spans="1:18" x14ac:dyDescent="0.35">
      <c r="A1403" s="127" t="s">
        <v>10654</v>
      </c>
      <c r="B1403" s="21" t="s">
        <v>10655</v>
      </c>
      <c r="C1403" s="21">
        <v>6</v>
      </c>
      <c r="D1403" s="20">
        <v>0.7</v>
      </c>
      <c r="E1403" s="135">
        <v>40</v>
      </c>
      <c r="F1403" s="106">
        <v>13.55</v>
      </c>
      <c r="G1403" s="22" t="s">
        <v>14144</v>
      </c>
      <c r="H1403" s="106">
        <f t="shared" si="215"/>
        <v>22</v>
      </c>
      <c r="I1403" s="106">
        <f t="shared" si="216"/>
        <v>20.200000000000003</v>
      </c>
      <c r="J1403" s="107">
        <f t="shared" si="217"/>
        <v>19.8</v>
      </c>
      <c r="L1403" s="186">
        <f t="shared" si="218"/>
        <v>22.5</v>
      </c>
      <c r="M1403" s="186">
        <f t="shared" si="219"/>
        <v>20.5</v>
      </c>
      <c r="N1403" s="186">
        <f t="shared" si="220"/>
        <v>19.95</v>
      </c>
      <c r="Q1403" s="133">
        <f t="shared" si="221"/>
        <v>0.5</v>
      </c>
      <c r="R1403" s="222">
        <f t="shared" si="222"/>
        <v>2.2727272727272728E-2</v>
      </c>
    </row>
    <row r="1404" spans="1:18" x14ac:dyDescent="0.35">
      <c r="A1404" s="127" t="s">
        <v>10665</v>
      </c>
      <c r="B1404" s="21" t="s">
        <v>10666</v>
      </c>
      <c r="C1404" s="21">
        <v>6</v>
      </c>
      <c r="D1404" s="20">
        <v>0.7</v>
      </c>
      <c r="E1404" s="135">
        <v>43</v>
      </c>
      <c r="F1404" s="106">
        <v>13.25</v>
      </c>
      <c r="G1404" s="22" t="s">
        <v>14144</v>
      </c>
      <c r="H1404" s="106">
        <f t="shared" si="215"/>
        <v>21.900000000000002</v>
      </c>
      <c r="I1404" s="106">
        <f t="shared" si="216"/>
        <v>20.100000000000001</v>
      </c>
      <c r="J1404" s="107">
        <f t="shared" si="217"/>
        <v>19.75</v>
      </c>
      <c r="L1404" s="186">
        <f t="shared" si="218"/>
        <v>21.95</v>
      </c>
      <c r="M1404" s="186">
        <f t="shared" si="219"/>
        <v>20.5</v>
      </c>
      <c r="N1404" s="186">
        <f t="shared" si="220"/>
        <v>19.95</v>
      </c>
      <c r="Q1404" s="133">
        <f t="shared" si="221"/>
        <v>4.9999999999997158E-2</v>
      </c>
      <c r="R1404" s="222">
        <f t="shared" si="222"/>
        <v>2.2831050228309204E-3</v>
      </c>
    </row>
    <row r="1405" spans="1:18" x14ac:dyDescent="0.35">
      <c r="A1405" s="127" t="s">
        <v>15870</v>
      </c>
      <c r="B1405" s="21" t="s">
        <v>15871</v>
      </c>
      <c r="C1405" s="21">
        <v>3</v>
      </c>
      <c r="D1405" s="20">
        <v>1.75</v>
      </c>
      <c r="E1405" s="135">
        <v>40</v>
      </c>
      <c r="F1405" s="106">
        <v>58.5</v>
      </c>
      <c r="G1405" s="22" t="s">
        <v>14144</v>
      </c>
      <c r="H1405" s="106">
        <f t="shared" si="215"/>
        <v>82.15</v>
      </c>
      <c r="I1405" s="106">
        <f t="shared" si="216"/>
        <v>75.400000000000006</v>
      </c>
      <c r="J1405" s="107">
        <f t="shared" si="217"/>
        <v>74.05</v>
      </c>
      <c r="L1405" s="186">
        <f t="shared" si="218"/>
        <v>82.5</v>
      </c>
      <c r="M1405" s="186">
        <f t="shared" si="219"/>
        <v>75.5</v>
      </c>
      <c r="N1405" s="186">
        <f t="shared" si="220"/>
        <v>74.5</v>
      </c>
      <c r="Q1405" s="133">
        <f t="shared" si="221"/>
        <v>0.34999999999999432</v>
      </c>
      <c r="R1405" s="222">
        <f t="shared" si="222"/>
        <v>4.2604990870358404E-3</v>
      </c>
    </row>
    <row r="1406" spans="1:18" x14ac:dyDescent="0.35">
      <c r="A1406" s="127" t="s">
        <v>10669</v>
      </c>
      <c r="B1406" s="21" t="s">
        <v>10670</v>
      </c>
      <c r="C1406" s="21">
        <v>5</v>
      </c>
      <c r="D1406" s="20">
        <v>0.7</v>
      </c>
      <c r="E1406" s="135">
        <v>40</v>
      </c>
      <c r="F1406" s="106">
        <v>30.5</v>
      </c>
      <c r="G1406" s="22" t="s">
        <v>14162</v>
      </c>
      <c r="H1406" s="106">
        <f t="shared" si="215"/>
        <v>42.650000000000006</v>
      </c>
      <c r="I1406" s="106">
        <f t="shared" si="216"/>
        <v>39.150000000000006</v>
      </c>
      <c r="J1406" s="107">
        <f t="shared" si="217"/>
        <v>38.450000000000003</v>
      </c>
      <c r="L1406" s="186">
        <f t="shared" si="218"/>
        <v>42.95</v>
      </c>
      <c r="M1406" s="186">
        <f t="shared" si="219"/>
        <v>39.5</v>
      </c>
      <c r="N1406" s="186">
        <f t="shared" si="220"/>
        <v>38.5</v>
      </c>
      <c r="Q1406" s="133">
        <f t="shared" si="221"/>
        <v>0.29999999999999716</v>
      </c>
      <c r="R1406" s="222">
        <f t="shared" si="222"/>
        <v>7.0339976553340476E-3</v>
      </c>
    </row>
    <row r="1407" spans="1:18" x14ac:dyDescent="0.35">
      <c r="A1407" s="127" t="s">
        <v>10673</v>
      </c>
      <c r="B1407" s="21" t="s">
        <v>10674</v>
      </c>
      <c r="C1407" s="21">
        <v>6</v>
      </c>
      <c r="D1407" s="20">
        <v>0.7</v>
      </c>
      <c r="E1407" s="135">
        <v>40</v>
      </c>
      <c r="F1407" s="106">
        <v>26</v>
      </c>
      <c r="G1407" s="22" t="s">
        <v>14144</v>
      </c>
      <c r="H1407" s="106">
        <f t="shared" si="215"/>
        <v>37.15</v>
      </c>
      <c r="I1407" s="106">
        <f t="shared" si="216"/>
        <v>34.15</v>
      </c>
      <c r="J1407" s="107">
        <f t="shared" si="217"/>
        <v>33.5</v>
      </c>
      <c r="L1407" s="186">
        <f t="shared" si="218"/>
        <v>37.5</v>
      </c>
      <c r="M1407" s="186">
        <f t="shared" si="219"/>
        <v>34.5</v>
      </c>
      <c r="N1407" s="186">
        <f t="shared" si="220"/>
        <v>33.950000000000003</v>
      </c>
      <c r="Q1407" s="133">
        <f t="shared" si="221"/>
        <v>0.35000000000000142</v>
      </c>
      <c r="R1407" s="222">
        <f t="shared" si="222"/>
        <v>9.4212651413190154E-3</v>
      </c>
    </row>
    <row r="1408" spans="1:18" x14ac:dyDescent="0.35">
      <c r="A1408" s="127" t="s">
        <v>10681</v>
      </c>
      <c r="B1408" s="21" t="s">
        <v>10682</v>
      </c>
      <c r="C1408" s="21">
        <v>6</v>
      </c>
      <c r="D1408" s="20">
        <v>0.7</v>
      </c>
      <c r="E1408" s="135">
        <v>40</v>
      </c>
      <c r="F1408" s="106">
        <v>14.75</v>
      </c>
      <c r="G1408" s="22" t="s">
        <v>14158</v>
      </c>
      <c r="H1408" s="106">
        <f t="shared" si="215"/>
        <v>23.450000000000003</v>
      </c>
      <c r="I1408" s="106">
        <f t="shared" si="216"/>
        <v>21.55</v>
      </c>
      <c r="J1408" s="107">
        <f t="shared" si="217"/>
        <v>21.150000000000002</v>
      </c>
      <c r="L1408" s="186">
        <f t="shared" si="218"/>
        <v>23.5</v>
      </c>
      <c r="M1408" s="186">
        <f t="shared" si="219"/>
        <v>21.95</v>
      </c>
      <c r="N1408" s="186">
        <f t="shared" si="220"/>
        <v>21.5</v>
      </c>
      <c r="Q1408" s="133">
        <f t="shared" si="221"/>
        <v>4.9999999999997158E-2</v>
      </c>
      <c r="R1408" s="222">
        <f t="shared" si="222"/>
        <v>2.1321961620467868E-3</v>
      </c>
    </row>
    <row r="1409" spans="1:18" x14ac:dyDescent="0.35">
      <c r="A1409" s="127" t="s">
        <v>10685</v>
      </c>
      <c r="B1409" s="21" t="s">
        <v>10686</v>
      </c>
      <c r="C1409" s="21">
        <v>6</v>
      </c>
      <c r="D1409" s="20">
        <v>0.7</v>
      </c>
      <c r="E1409" s="135">
        <v>57</v>
      </c>
      <c r="F1409" s="106">
        <v>20.5</v>
      </c>
      <c r="G1409" s="22" t="s">
        <v>14146</v>
      </c>
      <c r="H1409" s="106">
        <f t="shared" si="215"/>
        <v>31.950000000000003</v>
      </c>
      <c r="I1409" s="106">
        <f t="shared" si="216"/>
        <v>29.35</v>
      </c>
      <c r="J1409" s="107">
        <f t="shared" si="217"/>
        <v>28.8</v>
      </c>
      <c r="L1409" s="186">
        <f t="shared" si="218"/>
        <v>31.95</v>
      </c>
      <c r="M1409" s="186">
        <f t="shared" si="219"/>
        <v>29.5</v>
      </c>
      <c r="N1409" s="186">
        <f t="shared" si="220"/>
        <v>28.95</v>
      </c>
      <c r="Q1409" s="133">
        <f t="shared" si="221"/>
        <v>0</v>
      </c>
      <c r="R1409" s="222">
        <f t="shared" si="222"/>
        <v>0</v>
      </c>
    </row>
    <row r="1410" spans="1:18" x14ac:dyDescent="0.35">
      <c r="A1410" s="127" t="s">
        <v>10704</v>
      </c>
      <c r="B1410" s="21" t="s">
        <v>10698</v>
      </c>
      <c r="C1410" s="21">
        <v>6</v>
      </c>
      <c r="D1410" s="20">
        <v>1</v>
      </c>
      <c r="E1410" s="135">
        <v>37.5</v>
      </c>
      <c r="F1410" s="106">
        <v>3.25</v>
      </c>
      <c r="G1410" s="22" t="s">
        <v>14142</v>
      </c>
      <c r="H1410" s="106">
        <f t="shared" si="215"/>
        <v>10.600000000000001</v>
      </c>
      <c r="I1410" s="106">
        <f t="shared" si="216"/>
        <v>9.75</v>
      </c>
      <c r="J1410" s="107">
        <f t="shared" si="217"/>
        <v>9.6000000000000014</v>
      </c>
      <c r="L1410" s="186">
        <f t="shared" si="218"/>
        <v>10.95</v>
      </c>
      <c r="M1410" s="186">
        <f t="shared" si="219"/>
        <v>9.9499999999999993</v>
      </c>
      <c r="N1410" s="186">
        <f t="shared" si="220"/>
        <v>9.9499999999999993</v>
      </c>
      <c r="Q1410" s="133">
        <f t="shared" si="221"/>
        <v>0.34999999999999787</v>
      </c>
      <c r="R1410" s="222">
        <f t="shared" si="222"/>
        <v>3.3018867924528093E-2</v>
      </c>
    </row>
    <row r="1411" spans="1:18" x14ac:dyDescent="0.35">
      <c r="A1411" s="127" t="s">
        <v>10740</v>
      </c>
      <c r="B1411" s="21" t="s">
        <v>10741</v>
      </c>
      <c r="C1411" s="21">
        <v>6</v>
      </c>
      <c r="D1411" s="20">
        <v>0.7</v>
      </c>
      <c r="E1411" s="135">
        <v>30</v>
      </c>
      <c r="F1411" s="106">
        <v>12.35</v>
      </c>
      <c r="G1411" s="22" t="s">
        <v>14161</v>
      </c>
      <c r="H1411" s="106">
        <f t="shared" si="215"/>
        <v>19.650000000000002</v>
      </c>
      <c r="I1411" s="106">
        <f t="shared" si="216"/>
        <v>18.05</v>
      </c>
      <c r="J1411" s="107">
        <f t="shared" si="217"/>
        <v>17.7</v>
      </c>
      <c r="L1411" s="186">
        <f t="shared" si="218"/>
        <v>19.95</v>
      </c>
      <c r="M1411" s="186">
        <f t="shared" si="219"/>
        <v>18.5</v>
      </c>
      <c r="N1411" s="186">
        <f t="shared" si="220"/>
        <v>17.95</v>
      </c>
      <c r="Q1411" s="133">
        <f t="shared" si="221"/>
        <v>0.29999999999999716</v>
      </c>
      <c r="R1411" s="222">
        <f t="shared" si="222"/>
        <v>1.5267175572518938E-2</v>
      </c>
    </row>
    <row r="1412" spans="1:18" x14ac:dyDescent="0.35">
      <c r="A1412" s="127" t="s">
        <v>14457</v>
      </c>
      <c r="B1412" s="21" t="s">
        <v>14458</v>
      </c>
      <c r="C1412" s="21">
        <v>6</v>
      </c>
      <c r="D1412" s="20">
        <v>0.5</v>
      </c>
      <c r="E1412" s="135">
        <v>40</v>
      </c>
      <c r="F1412" s="106">
        <v>10.25</v>
      </c>
      <c r="G1412" s="22" t="s">
        <v>14146</v>
      </c>
      <c r="H1412" s="106">
        <f t="shared" si="215"/>
        <v>16.95</v>
      </c>
      <c r="I1412" s="106">
        <f t="shared" si="216"/>
        <v>15.55</v>
      </c>
      <c r="J1412" s="107">
        <f t="shared" si="217"/>
        <v>15.3</v>
      </c>
      <c r="L1412" s="186">
        <f t="shared" si="218"/>
        <v>16.95</v>
      </c>
      <c r="M1412" s="186">
        <f t="shared" si="219"/>
        <v>15.95</v>
      </c>
      <c r="N1412" s="186">
        <f t="shared" si="220"/>
        <v>15.5</v>
      </c>
      <c r="Q1412" s="133">
        <f t="shared" si="221"/>
        <v>0</v>
      </c>
      <c r="R1412" s="222">
        <f t="shared" si="222"/>
        <v>0</v>
      </c>
    </row>
    <row r="1413" spans="1:18" x14ac:dyDescent="0.35">
      <c r="A1413" s="127" t="s">
        <v>10743</v>
      </c>
      <c r="B1413" s="21" t="s">
        <v>10744</v>
      </c>
      <c r="C1413" s="21">
        <v>6</v>
      </c>
      <c r="D1413" s="20">
        <v>0.7</v>
      </c>
      <c r="E1413" s="135">
        <v>45.8</v>
      </c>
      <c r="F1413" s="106">
        <v>23.25</v>
      </c>
      <c r="G1413" s="22" t="s">
        <v>14145</v>
      </c>
      <c r="H1413" s="106">
        <f t="shared" si="215"/>
        <v>34.35</v>
      </c>
      <c r="I1413" s="106">
        <f t="shared" si="216"/>
        <v>31.5</v>
      </c>
      <c r="J1413" s="107">
        <f t="shared" si="217"/>
        <v>30.950000000000003</v>
      </c>
      <c r="L1413" s="186">
        <f t="shared" si="218"/>
        <v>34.5</v>
      </c>
      <c r="M1413" s="186">
        <f t="shared" si="219"/>
        <v>31.95</v>
      </c>
      <c r="N1413" s="186">
        <f t="shared" si="220"/>
        <v>30.95</v>
      </c>
      <c r="Q1413" s="133">
        <f t="shared" si="221"/>
        <v>0.14999999999999858</v>
      </c>
      <c r="R1413" s="222">
        <f t="shared" si="222"/>
        <v>4.3668122270741939E-3</v>
      </c>
    </row>
    <row r="1414" spans="1:18" x14ac:dyDescent="0.35">
      <c r="A1414" s="127" t="s">
        <v>14615</v>
      </c>
      <c r="B1414" s="21" t="s">
        <v>14616</v>
      </c>
      <c r="C1414" s="21">
        <v>6</v>
      </c>
      <c r="D1414" s="20">
        <v>0.7</v>
      </c>
      <c r="E1414" s="135">
        <v>59.4</v>
      </c>
      <c r="F1414" s="106">
        <v>40</v>
      </c>
      <c r="G1414" s="22" t="s">
        <v>14145</v>
      </c>
      <c r="H1414" s="106">
        <f t="shared" si="215"/>
        <v>55.95</v>
      </c>
      <c r="I1414" s="106">
        <f t="shared" si="216"/>
        <v>51.400000000000006</v>
      </c>
      <c r="J1414" s="107">
        <f t="shared" si="217"/>
        <v>50.45</v>
      </c>
      <c r="L1414" s="186">
        <f t="shared" si="218"/>
        <v>55.95</v>
      </c>
      <c r="M1414" s="186">
        <f t="shared" si="219"/>
        <v>51.5</v>
      </c>
      <c r="N1414" s="186">
        <f t="shared" si="220"/>
        <v>50.5</v>
      </c>
      <c r="Q1414" s="133">
        <f t="shared" si="221"/>
        <v>0</v>
      </c>
      <c r="R1414" s="222">
        <f t="shared" si="222"/>
        <v>0</v>
      </c>
    </row>
    <row r="1415" spans="1:18" x14ac:dyDescent="0.35">
      <c r="A1415" s="127" t="s">
        <v>10747</v>
      </c>
      <c r="B1415" s="21" t="s">
        <v>10748</v>
      </c>
      <c r="C1415" s="21">
        <v>6</v>
      </c>
      <c r="D1415" s="20">
        <v>0.7</v>
      </c>
      <c r="E1415" s="135">
        <v>41.5</v>
      </c>
      <c r="F1415" s="106">
        <v>12.25</v>
      </c>
      <c r="G1415" s="22" t="s">
        <v>14146</v>
      </c>
      <c r="H1415" s="106">
        <f t="shared" si="215"/>
        <v>20.55</v>
      </c>
      <c r="I1415" s="106">
        <f t="shared" si="216"/>
        <v>18.850000000000001</v>
      </c>
      <c r="J1415" s="107">
        <f t="shared" si="217"/>
        <v>18.5</v>
      </c>
      <c r="L1415" s="186">
        <f t="shared" si="218"/>
        <v>20.95</v>
      </c>
      <c r="M1415" s="186">
        <f t="shared" si="219"/>
        <v>18.95</v>
      </c>
      <c r="N1415" s="186">
        <f t="shared" si="220"/>
        <v>18.95</v>
      </c>
      <c r="Q1415" s="133">
        <f t="shared" si="221"/>
        <v>0.39999999999999858</v>
      </c>
      <c r="R1415" s="222">
        <f t="shared" si="222"/>
        <v>1.9464720194647133E-2</v>
      </c>
    </row>
    <row r="1416" spans="1:18" x14ac:dyDescent="0.35">
      <c r="A1416" s="127" t="s">
        <v>10751</v>
      </c>
      <c r="B1416" s="21" t="s">
        <v>10752</v>
      </c>
      <c r="C1416" s="21">
        <v>6</v>
      </c>
      <c r="D1416" s="20">
        <v>0.7</v>
      </c>
      <c r="E1416" s="135">
        <v>40</v>
      </c>
      <c r="F1416" s="106">
        <v>12.25</v>
      </c>
      <c r="G1416" s="22" t="s">
        <v>14146</v>
      </c>
      <c r="H1416" s="106">
        <f t="shared" si="215"/>
        <v>20.400000000000002</v>
      </c>
      <c r="I1416" s="106">
        <f t="shared" si="216"/>
        <v>18.75</v>
      </c>
      <c r="J1416" s="107">
        <f t="shared" si="217"/>
        <v>18.400000000000002</v>
      </c>
      <c r="L1416" s="186">
        <f t="shared" si="218"/>
        <v>20.5</v>
      </c>
      <c r="M1416" s="186">
        <f t="shared" si="219"/>
        <v>18.95</v>
      </c>
      <c r="N1416" s="186">
        <f t="shared" si="220"/>
        <v>18.5</v>
      </c>
      <c r="Q1416" s="133">
        <f t="shared" si="221"/>
        <v>9.9999999999997868E-2</v>
      </c>
      <c r="R1416" s="222">
        <f t="shared" si="222"/>
        <v>4.9019607843136205E-3</v>
      </c>
    </row>
    <row r="1417" spans="1:18" x14ac:dyDescent="0.35">
      <c r="A1417" s="127" t="s">
        <v>10755</v>
      </c>
      <c r="B1417" s="21" t="s">
        <v>10756</v>
      </c>
      <c r="C1417" s="21">
        <v>6</v>
      </c>
      <c r="D1417" s="20">
        <v>0.5</v>
      </c>
      <c r="E1417" s="135">
        <v>43</v>
      </c>
      <c r="F1417" s="107">
        <v>24.5</v>
      </c>
      <c r="G1417" s="22" t="s">
        <v>14146</v>
      </c>
      <c r="H1417" s="106">
        <f t="shared" si="215"/>
        <v>34.5</v>
      </c>
      <c r="I1417" s="106">
        <f t="shared" si="216"/>
        <v>31.700000000000003</v>
      </c>
      <c r="J1417" s="107">
        <f t="shared" si="217"/>
        <v>31.150000000000002</v>
      </c>
      <c r="L1417" s="186">
        <f t="shared" si="218"/>
        <v>34.950000000000003</v>
      </c>
      <c r="M1417" s="186">
        <f t="shared" si="219"/>
        <v>31.95</v>
      </c>
      <c r="N1417" s="186">
        <f t="shared" si="220"/>
        <v>31.5</v>
      </c>
      <c r="Q1417" s="133">
        <f t="shared" si="221"/>
        <v>0.45000000000000284</v>
      </c>
      <c r="R1417" s="222">
        <f t="shared" si="222"/>
        <v>1.3043478260869648E-2</v>
      </c>
    </row>
    <row r="1418" spans="1:18" x14ac:dyDescent="0.35">
      <c r="A1418" s="127" t="s">
        <v>10759</v>
      </c>
      <c r="B1418" s="21" t="s">
        <v>10760</v>
      </c>
      <c r="C1418" s="21">
        <v>12</v>
      </c>
      <c r="D1418" s="20">
        <v>0.05</v>
      </c>
      <c r="E1418" s="135">
        <v>40</v>
      </c>
      <c r="F1418" s="106">
        <v>2.25</v>
      </c>
      <c r="G1418" s="22" t="s">
        <v>14146</v>
      </c>
      <c r="H1418" s="106">
        <f t="shared" si="215"/>
        <v>4.9000000000000004</v>
      </c>
      <c r="I1418" s="106">
        <f t="shared" si="216"/>
        <v>4.5</v>
      </c>
      <c r="J1418" s="107">
        <f t="shared" si="217"/>
        <v>4.45</v>
      </c>
      <c r="L1418" s="186">
        <f t="shared" si="218"/>
        <v>4.95</v>
      </c>
      <c r="M1418" s="186">
        <f t="shared" si="219"/>
        <v>4.95</v>
      </c>
      <c r="N1418" s="186">
        <f t="shared" si="220"/>
        <v>4.5</v>
      </c>
      <c r="Q1418" s="133">
        <f t="shared" si="221"/>
        <v>4.9999999999999822E-2</v>
      </c>
      <c r="R1418" s="222">
        <f t="shared" si="222"/>
        <v>1.0204081632653024E-2</v>
      </c>
    </row>
    <row r="1419" spans="1:18" x14ac:dyDescent="0.35">
      <c r="A1419" s="127" t="s">
        <v>10762</v>
      </c>
      <c r="B1419" s="21" t="s">
        <v>23292</v>
      </c>
      <c r="C1419" s="21">
        <v>6</v>
      </c>
      <c r="D1419" s="20">
        <v>0.7</v>
      </c>
      <c r="E1419" s="135">
        <v>40</v>
      </c>
      <c r="F1419" s="106">
        <v>17.5</v>
      </c>
      <c r="G1419" s="22" t="s">
        <v>14146</v>
      </c>
      <c r="H1419" s="106">
        <f t="shared" si="215"/>
        <v>26.8</v>
      </c>
      <c r="I1419" s="106">
        <f t="shared" si="216"/>
        <v>24.6</v>
      </c>
      <c r="J1419" s="107">
        <f t="shared" si="217"/>
        <v>24.150000000000002</v>
      </c>
      <c r="L1419" s="186">
        <f t="shared" si="218"/>
        <v>26.95</v>
      </c>
      <c r="M1419" s="186">
        <f t="shared" si="219"/>
        <v>24.95</v>
      </c>
      <c r="N1419" s="186">
        <f t="shared" si="220"/>
        <v>24.5</v>
      </c>
      <c r="Q1419" s="133">
        <f t="shared" si="221"/>
        <v>0.14999999999999858</v>
      </c>
      <c r="R1419" s="222">
        <f t="shared" si="222"/>
        <v>5.5970149253730811E-3</v>
      </c>
    </row>
    <row r="1420" spans="1:18" x14ac:dyDescent="0.35">
      <c r="A1420" s="127" t="s">
        <v>10765</v>
      </c>
      <c r="B1420" s="21" t="s">
        <v>10766</v>
      </c>
      <c r="C1420" s="21">
        <v>6</v>
      </c>
      <c r="D1420" s="20">
        <v>1</v>
      </c>
      <c r="E1420" s="135">
        <v>54</v>
      </c>
      <c r="F1420" s="106">
        <v>4.3</v>
      </c>
      <c r="G1420" s="22" t="s">
        <v>14144</v>
      </c>
      <c r="H1420" s="106">
        <f t="shared" ref="H1420:H1483" si="223">IF(B1420="","",CEILING((F1420+(10.3552*D1420*E1420)/100+1.5+0.05)*1.22,0.05))</f>
        <v>14</v>
      </c>
      <c r="I1420" s="106">
        <f t="shared" ref="I1420:I1483" si="224">IF(B1420="","",CEILING((F1420+(10.3552*D1420*E1420)/100+1.5+0.05)*1.12,0.05))</f>
        <v>12.850000000000001</v>
      </c>
      <c r="J1420" s="107">
        <f t="shared" ref="J1420:J1483" si="225">IF(B1420="","",CEILING((F1420+(10.3552*D1420*E1420)/100+1.5+0.05)*1.1,0.05))</f>
        <v>12.600000000000001</v>
      </c>
      <c r="L1420" s="186">
        <f t="shared" si="218"/>
        <v>14.5</v>
      </c>
      <c r="M1420" s="186">
        <f t="shared" si="219"/>
        <v>12.95</v>
      </c>
      <c r="N1420" s="186">
        <f t="shared" si="220"/>
        <v>12.95</v>
      </c>
      <c r="Q1420" s="133">
        <f t="shared" si="221"/>
        <v>0.5</v>
      </c>
      <c r="R1420" s="222">
        <f t="shared" si="222"/>
        <v>3.5714285714285712E-2</v>
      </c>
    </row>
    <row r="1421" spans="1:18" x14ac:dyDescent="0.35">
      <c r="A1421" s="127" t="s">
        <v>10779</v>
      </c>
      <c r="B1421" s="21" t="s">
        <v>10780</v>
      </c>
      <c r="C1421" s="21">
        <v>6</v>
      </c>
      <c r="D1421" s="20">
        <v>0.7</v>
      </c>
      <c r="E1421" s="135">
        <v>37.5</v>
      </c>
      <c r="F1421" s="106">
        <v>8.1</v>
      </c>
      <c r="G1421" s="22" t="s">
        <v>14141</v>
      </c>
      <c r="H1421" s="106">
        <f t="shared" si="223"/>
        <v>15.100000000000001</v>
      </c>
      <c r="I1421" s="106">
        <f t="shared" si="224"/>
        <v>13.9</v>
      </c>
      <c r="J1421" s="107">
        <f t="shared" si="225"/>
        <v>13.65</v>
      </c>
      <c r="L1421" s="186">
        <f t="shared" si="218"/>
        <v>15.5</v>
      </c>
      <c r="M1421" s="186">
        <f t="shared" si="219"/>
        <v>13.95</v>
      </c>
      <c r="N1421" s="186">
        <f t="shared" si="220"/>
        <v>13.95</v>
      </c>
      <c r="Q1421" s="133">
        <f t="shared" si="221"/>
        <v>0.39999999999999858</v>
      </c>
      <c r="R1421" s="222">
        <f t="shared" si="222"/>
        <v>2.6490066225165466E-2</v>
      </c>
    </row>
    <row r="1422" spans="1:18" x14ac:dyDescent="0.35">
      <c r="A1422" s="127" t="s">
        <v>10795</v>
      </c>
      <c r="B1422" s="21" t="s">
        <v>10796</v>
      </c>
      <c r="C1422" s="21">
        <v>6</v>
      </c>
      <c r="D1422" s="20">
        <v>0.7</v>
      </c>
      <c r="E1422" s="135">
        <v>40</v>
      </c>
      <c r="F1422" s="106">
        <v>21.5</v>
      </c>
      <c r="G1422" s="22" t="s">
        <v>14142</v>
      </c>
      <c r="H1422" s="106">
        <f t="shared" si="223"/>
        <v>31.700000000000003</v>
      </c>
      <c r="I1422" s="106">
        <f t="shared" si="224"/>
        <v>29.1</v>
      </c>
      <c r="J1422" s="107">
        <f t="shared" si="225"/>
        <v>28.55</v>
      </c>
      <c r="L1422" s="186">
        <f t="shared" si="218"/>
        <v>31.95</v>
      </c>
      <c r="M1422" s="186">
        <f t="shared" si="219"/>
        <v>29.5</v>
      </c>
      <c r="N1422" s="186">
        <f t="shared" si="220"/>
        <v>28.95</v>
      </c>
      <c r="Q1422" s="133">
        <f t="shared" si="221"/>
        <v>0.24999999999999645</v>
      </c>
      <c r="R1422" s="222">
        <f t="shared" si="222"/>
        <v>7.8864353312301707E-3</v>
      </c>
    </row>
    <row r="1423" spans="1:18" x14ac:dyDescent="0.35">
      <c r="A1423" s="127" t="s">
        <v>10800</v>
      </c>
      <c r="B1423" s="21" t="s">
        <v>10801</v>
      </c>
      <c r="C1423" s="21">
        <v>40</v>
      </c>
      <c r="D1423" s="20">
        <v>0.05</v>
      </c>
      <c r="E1423" s="135">
        <v>40</v>
      </c>
      <c r="F1423" s="106">
        <v>2.1</v>
      </c>
      <c r="G1423" s="22" t="s">
        <v>14142</v>
      </c>
      <c r="H1423" s="106">
        <f t="shared" si="223"/>
        <v>4.75</v>
      </c>
      <c r="I1423" s="106">
        <f t="shared" si="224"/>
        <v>4.3500000000000005</v>
      </c>
      <c r="J1423" s="107">
        <f t="shared" si="225"/>
        <v>4.25</v>
      </c>
      <c r="L1423" s="186">
        <f t="shared" si="218"/>
        <v>4.95</v>
      </c>
      <c r="M1423" s="186">
        <f t="shared" si="219"/>
        <v>4.5</v>
      </c>
      <c r="N1423" s="186">
        <f t="shared" si="220"/>
        <v>4.5</v>
      </c>
      <c r="Q1423" s="133">
        <f t="shared" si="221"/>
        <v>0.20000000000000018</v>
      </c>
      <c r="R1423" s="222">
        <f t="shared" si="222"/>
        <v>4.2105263157894778E-2</v>
      </c>
    </row>
    <row r="1424" spans="1:18" x14ac:dyDescent="0.35">
      <c r="A1424" s="127" t="s">
        <v>10804</v>
      </c>
      <c r="B1424" s="21" t="s">
        <v>10805</v>
      </c>
      <c r="C1424" s="21">
        <v>6</v>
      </c>
      <c r="D1424" s="20">
        <v>0.7</v>
      </c>
      <c r="E1424" s="135">
        <v>40</v>
      </c>
      <c r="F1424" s="106">
        <v>17.55</v>
      </c>
      <c r="G1424" s="22" t="s">
        <v>14144</v>
      </c>
      <c r="H1424" s="106">
        <f t="shared" si="223"/>
        <v>26.85</v>
      </c>
      <c r="I1424" s="106">
        <f t="shared" si="224"/>
        <v>24.650000000000002</v>
      </c>
      <c r="J1424" s="107">
        <f t="shared" si="225"/>
        <v>24.200000000000003</v>
      </c>
      <c r="L1424" s="186">
        <f t="shared" si="218"/>
        <v>26.95</v>
      </c>
      <c r="M1424" s="186">
        <f t="shared" si="219"/>
        <v>24.95</v>
      </c>
      <c r="N1424" s="186">
        <f t="shared" si="220"/>
        <v>24.5</v>
      </c>
      <c r="Q1424" s="133">
        <f t="shared" si="221"/>
        <v>9.9999999999997868E-2</v>
      </c>
      <c r="R1424" s="222">
        <f t="shared" si="222"/>
        <v>3.7243947858472204E-3</v>
      </c>
    </row>
    <row r="1425" spans="1:18" x14ac:dyDescent="0.35">
      <c r="A1425" s="127" t="s">
        <v>10816</v>
      </c>
      <c r="B1425" s="21" t="s">
        <v>10817</v>
      </c>
      <c r="C1425" s="21">
        <v>6</v>
      </c>
      <c r="D1425" s="20">
        <v>0.7</v>
      </c>
      <c r="E1425" s="135">
        <v>40</v>
      </c>
      <c r="F1425" s="106">
        <v>10.5</v>
      </c>
      <c r="G1425" s="22" t="s">
        <v>14144</v>
      </c>
      <c r="H1425" s="106">
        <f t="shared" si="223"/>
        <v>18.25</v>
      </c>
      <c r="I1425" s="106">
        <f t="shared" si="224"/>
        <v>16.75</v>
      </c>
      <c r="J1425" s="107">
        <f t="shared" si="225"/>
        <v>16.45</v>
      </c>
      <c r="L1425" s="186">
        <f t="shared" si="218"/>
        <v>18.5</v>
      </c>
      <c r="M1425" s="186">
        <f t="shared" si="219"/>
        <v>16.95</v>
      </c>
      <c r="N1425" s="186">
        <f t="shared" si="220"/>
        <v>16.5</v>
      </c>
      <c r="Q1425" s="133">
        <f t="shared" si="221"/>
        <v>0.25</v>
      </c>
      <c r="R1425" s="222">
        <f t="shared" si="222"/>
        <v>1.3698630136986301E-2</v>
      </c>
    </row>
    <row r="1426" spans="1:18" x14ac:dyDescent="0.35">
      <c r="A1426" s="127" t="s">
        <v>14748</v>
      </c>
      <c r="B1426" s="21" t="s">
        <v>14749</v>
      </c>
      <c r="C1426" s="21">
        <v>6</v>
      </c>
      <c r="D1426" s="20">
        <v>0.7</v>
      </c>
      <c r="E1426" s="135">
        <v>40.700000000000003</v>
      </c>
      <c r="F1426" s="106">
        <v>12.5</v>
      </c>
      <c r="G1426" s="22" t="s">
        <v>14147</v>
      </c>
      <c r="H1426" s="106">
        <f t="shared" si="223"/>
        <v>20.75</v>
      </c>
      <c r="I1426" s="106">
        <f t="shared" si="224"/>
        <v>19.05</v>
      </c>
      <c r="J1426" s="107">
        <f t="shared" si="225"/>
        <v>18.75</v>
      </c>
      <c r="L1426" s="186">
        <f t="shared" si="218"/>
        <v>20.95</v>
      </c>
      <c r="M1426" s="186">
        <f t="shared" si="219"/>
        <v>19.5</v>
      </c>
      <c r="N1426" s="186">
        <f t="shared" si="220"/>
        <v>18.95</v>
      </c>
      <c r="Q1426" s="133">
        <f t="shared" si="221"/>
        <v>0.19999999999999929</v>
      </c>
      <c r="R1426" s="222">
        <f t="shared" si="222"/>
        <v>9.638554216867436E-3</v>
      </c>
    </row>
    <row r="1427" spans="1:18" x14ac:dyDescent="0.35">
      <c r="A1427" s="127" t="s">
        <v>14628</v>
      </c>
      <c r="B1427" s="21" t="s">
        <v>14629</v>
      </c>
      <c r="C1427" s="21">
        <v>6</v>
      </c>
      <c r="D1427" s="20">
        <v>0.7</v>
      </c>
      <c r="E1427" s="135">
        <v>35</v>
      </c>
      <c r="F1427" s="106">
        <v>15.25</v>
      </c>
      <c r="G1427" s="22" t="s">
        <v>14150</v>
      </c>
      <c r="H1427" s="106">
        <f t="shared" si="223"/>
        <v>23.6</v>
      </c>
      <c r="I1427" s="106">
        <f t="shared" si="224"/>
        <v>21.700000000000003</v>
      </c>
      <c r="J1427" s="107">
        <f t="shared" si="225"/>
        <v>21.3</v>
      </c>
      <c r="L1427" s="186">
        <f t="shared" si="218"/>
        <v>23.95</v>
      </c>
      <c r="M1427" s="186">
        <f t="shared" si="219"/>
        <v>21.95</v>
      </c>
      <c r="N1427" s="186">
        <f t="shared" si="220"/>
        <v>21.5</v>
      </c>
      <c r="Q1427" s="133">
        <f t="shared" si="221"/>
        <v>0.34999999999999787</v>
      </c>
      <c r="R1427" s="222">
        <f t="shared" si="222"/>
        <v>1.483050847457618E-2</v>
      </c>
    </row>
    <row r="1428" spans="1:18" x14ac:dyDescent="0.35">
      <c r="A1428" s="127" t="s">
        <v>10823</v>
      </c>
      <c r="B1428" s="21" t="s">
        <v>10820</v>
      </c>
      <c r="C1428" s="21">
        <v>6</v>
      </c>
      <c r="D1428" s="20">
        <v>1</v>
      </c>
      <c r="E1428" s="135">
        <v>40</v>
      </c>
      <c r="F1428" s="106">
        <v>18.5</v>
      </c>
      <c r="G1428" s="22" t="s">
        <v>14150</v>
      </c>
      <c r="H1428" s="106">
        <f t="shared" si="223"/>
        <v>29.55</v>
      </c>
      <c r="I1428" s="106">
        <f t="shared" si="224"/>
        <v>27.1</v>
      </c>
      <c r="J1428" s="107">
        <f t="shared" si="225"/>
        <v>26.650000000000002</v>
      </c>
      <c r="L1428" s="186">
        <f t="shared" si="218"/>
        <v>29.95</v>
      </c>
      <c r="M1428" s="186">
        <f t="shared" si="219"/>
        <v>27.5</v>
      </c>
      <c r="N1428" s="186">
        <f t="shared" si="220"/>
        <v>26.95</v>
      </c>
      <c r="Q1428" s="133">
        <f t="shared" si="221"/>
        <v>0.39999999999999858</v>
      </c>
      <c r="R1428" s="222">
        <f t="shared" si="222"/>
        <v>1.3536379018612472E-2</v>
      </c>
    </row>
    <row r="1429" spans="1:18" x14ac:dyDescent="0.35">
      <c r="A1429" s="127" t="s">
        <v>14385</v>
      </c>
      <c r="B1429" s="21" t="s">
        <v>14386</v>
      </c>
      <c r="C1429" s="21">
        <v>6</v>
      </c>
      <c r="D1429" s="20">
        <v>0.7</v>
      </c>
      <c r="E1429" s="135">
        <v>40</v>
      </c>
      <c r="F1429" s="106">
        <v>7.5</v>
      </c>
      <c r="G1429" s="22" t="s">
        <v>14146</v>
      </c>
      <c r="H1429" s="106">
        <f t="shared" si="223"/>
        <v>14.600000000000001</v>
      </c>
      <c r="I1429" s="106">
        <f t="shared" si="224"/>
        <v>13.4</v>
      </c>
      <c r="J1429" s="107">
        <f t="shared" si="225"/>
        <v>13.15</v>
      </c>
      <c r="L1429" s="186">
        <f t="shared" si="218"/>
        <v>14.95</v>
      </c>
      <c r="M1429" s="186">
        <f t="shared" si="219"/>
        <v>13.5</v>
      </c>
      <c r="N1429" s="186">
        <f t="shared" si="220"/>
        <v>13.5</v>
      </c>
      <c r="Q1429" s="133">
        <f t="shared" si="221"/>
        <v>0.34999999999999787</v>
      </c>
      <c r="R1429" s="222">
        <f t="shared" si="222"/>
        <v>2.397260273972588E-2</v>
      </c>
    </row>
    <row r="1430" spans="1:18" x14ac:dyDescent="0.35">
      <c r="A1430" s="127" t="s">
        <v>10834</v>
      </c>
      <c r="B1430" s="21" t="s">
        <v>10831</v>
      </c>
      <c r="C1430" s="21">
        <v>6</v>
      </c>
      <c r="D1430" s="20">
        <v>1</v>
      </c>
      <c r="E1430" s="135">
        <v>37.5</v>
      </c>
      <c r="F1430" s="106">
        <v>8.85</v>
      </c>
      <c r="G1430" s="22" t="s">
        <v>14146</v>
      </c>
      <c r="H1430" s="106">
        <f t="shared" si="223"/>
        <v>17.45</v>
      </c>
      <c r="I1430" s="106">
        <f t="shared" si="224"/>
        <v>16</v>
      </c>
      <c r="J1430" s="107">
        <f t="shared" si="225"/>
        <v>15.75</v>
      </c>
      <c r="L1430" s="186">
        <f t="shared" si="218"/>
        <v>17.5</v>
      </c>
      <c r="M1430" s="186">
        <f t="shared" si="219"/>
        <v>16.5</v>
      </c>
      <c r="N1430" s="186">
        <f t="shared" si="220"/>
        <v>15.95</v>
      </c>
      <c r="Q1430" s="133">
        <f t="shared" si="221"/>
        <v>5.0000000000000711E-2</v>
      </c>
      <c r="R1430" s="222">
        <f t="shared" si="222"/>
        <v>2.8653295128940235E-3</v>
      </c>
    </row>
    <row r="1431" spans="1:18" x14ac:dyDescent="0.35">
      <c r="A1431" s="127" t="s">
        <v>10841</v>
      </c>
      <c r="B1431" s="21" t="s">
        <v>10842</v>
      </c>
      <c r="C1431" s="21">
        <v>6</v>
      </c>
      <c r="D1431" s="20">
        <v>1</v>
      </c>
      <c r="E1431" s="135">
        <v>37.5</v>
      </c>
      <c r="F1431" s="106">
        <v>2.95</v>
      </c>
      <c r="G1431" s="22" t="s">
        <v>14142</v>
      </c>
      <c r="H1431" s="106">
        <f t="shared" si="223"/>
        <v>10.25</v>
      </c>
      <c r="I1431" s="106">
        <f t="shared" si="224"/>
        <v>9.4</v>
      </c>
      <c r="J1431" s="107">
        <f t="shared" si="225"/>
        <v>9.25</v>
      </c>
      <c r="L1431" s="186">
        <f t="shared" si="218"/>
        <v>10.5</v>
      </c>
      <c r="M1431" s="186">
        <f t="shared" si="219"/>
        <v>9.5</v>
      </c>
      <c r="N1431" s="186">
        <f t="shared" si="220"/>
        <v>9.5</v>
      </c>
      <c r="Q1431" s="133">
        <f t="shared" si="221"/>
        <v>0.25</v>
      </c>
      <c r="R1431" s="222">
        <f t="shared" si="222"/>
        <v>2.4390243902439025E-2</v>
      </c>
    </row>
    <row r="1432" spans="1:18" x14ac:dyDescent="0.35">
      <c r="A1432" s="127" t="s">
        <v>10875</v>
      </c>
      <c r="B1432" s="21" t="s">
        <v>10872</v>
      </c>
      <c r="C1432" s="21">
        <v>6</v>
      </c>
      <c r="D1432" s="20">
        <v>1</v>
      </c>
      <c r="E1432" s="135">
        <v>37.5</v>
      </c>
      <c r="F1432" s="106">
        <v>2.25</v>
      </c>
      <c r="G1432" s="22" t="s">
        <v>14142</v>
      </c>
      <c r="H1432" s="106">
        <f t="shared" si="223"/>
        <v>9.4</v>
      </c>
      <c r="I1432" s="106">
        <f t="shared" si="224"/>
        <v>8.65</v>
      </c>
      <c r="J1432" s="107">
        <f t="shared" si="225"/>
        <v>8.5</v>
      </c>
      <c r="L1432" s="186">
        <f t="shared" si="218"/>
        <v>9.5</v>
      </c>
      <c r="M1432" s="186">
        <f t="shared" si="219"/>
        <v>8.9499999999999993</v>
      </c>
      <c r="N1432" s="186">
        <f t="shared" si="220"/>
        <v>8.9499999999999993</v>
      </c>
      <c r="Q1432" s="133">
        <f t="shared" si="221"/>
        <v>9.9999999999999645E-2</v>
      </c>
      <c r="R1432" s="222">
        <f t="shared" si="222"/>
        <v>1.0638297872340387E-2</v>
      </c>
    </row>
    <row r="1433" spans="1:18" x14ac:dyDescent="0.35">
      <c r="A1433" s="127" t="s">
        <v>10886</v>
      </c>
      <c r="B1433" s="21" t="s">
        <v>10887</v>
      </c>
      <c r="C1433" s="21">
        <v>6</v>
      </c>
      <c r="D1433" s="20">
        <v>0.7</v>
      </c>
      <c r="E1433" s="135">
        <v>40</v>
      </c>
      <c r="F1433" s="106">
        <v>33.5</v>
      </c>
      <c r="G1433" s="22" t="s">
        <v>14144</v>
      </c>
      <c r="H1433" s="106">
        <f t="shared" si="223"/>
        <v>46.300000000000004</v>
      </c>
      <c r="I1433" s="106">
        <f t="shared" si="224"/>
        <v>42.550000000000004</v>
      </c>
      <c r="J1433" s="107">
        <f t="shared" si="225"/>
        <v>41.75</v>
      </c>
      <c r="L1433" s="186">
        <f t="shared" si="218"/>
        <v>46.5</v>
      </c>
      <c r="M1433" s="186">
        <f t="shared" si="219"/>
        <v>42.95</v>
      </c>
      <c r="N1433" s="186">
        <f t="shared" si="220"/>
        <v>41.95</v>
      </c>
      <c r="Q1433" s="133">
        <f t="shared" si="221"/>
        <v>0.19999999999999574</v>
      </c>
      <c r="R1433" s="222">
        <f t="shared" si="222"/>
        <v>4.3196544276456958E-3</v>
      </c>
    </row>
    <row r="1434" spans="1:18" x14ac:dyDescent="0.35">
      <c r="A1434" s="127" t="s">
        <v>10889</v>
      </c>
      <c r="B1434" s="21" t="s">
        <v>10890</v>
      </c>
      <c r="C1434" s="21">
        <v>6</v>
      </c>
      <c r="D1434" s="20">
        <v>0.7</v>
      </c>
      <c r="E1434" s="135">
        <v>54.5</v>
      </c>
      <c r="F1434" s="106">
        <v>26.5</v>
      </c>
      <c r="G1434" s="22" t="s">
        <v>14144</v>
      </c>
      <c r="H1434" s="106">
        <f t="shared" si="223"/>
        <v>39.050000000000004</v>
      </c>
      <c r="I1434" s="106">
        <f t="shared" si="224"/>
        <v>35.85</v>
      </c>
      <c r="J1434" s="107">
        <f t="shared" si="225"/>
        <v>35.25</v>
      </c>
      <c r="L1434" s="186">
        <f t="shared" si="218"/>
        <v>39.5</v>
      </c>
      <c r="M1434" s="186">
        <f t="shared" si="219"/>
        <v>35.950000000000003</v>
      </c>
      <c r="N1434" s="186">
        <f t="shared" si="220"/>
        <v>35.5</v>
      </c>
      <c r="Q1434" s="133">
        <f t="shared" si="221"/>
        <v>0.44999999999999574</v>
      </c>
      <c r="R1434" s="222">
        <f t="shared" si="222"/>
        <v>1.1523687580025498E-2</v>
      </c>
    </row>
    <row r="1435" spans="1:18" x14ac:dyDescent="0.35">
      <c r="A1435" s="127" t="s">
        <v>10893</v>
      </c>
      <c r="B1435" s="21" t="s">
        <v>10894</v>
      </c>
      <c r="C1435" s="21">
        <v>6</v>
      </c>
      <c r="D1435" s="20">
        <v>0.7</v>
      </c>
      <c r="E1435" s="135">
        <v>54.5</v>
      </c>
      <c r="F1435" s="106">
        <v>11.55</v>
      </c>
      <c r="G1435" s="22" t="s">
        <v>14144</v>
      </c>
      <c r="H1435" s="106">
        <f t="shared" si="223"/>
        <v>20.85</v>
      </c>
      <c r="I1435" s="106">
        <f t="shared" si="224"/>
        <v>19.100000000000001</v>
      </c>
      <c r="J1435" s="107">
        <f t="shared" si="225"/>
        <v>18.8</v>
      </c>
      <c r="L1435" s="186">
        <f t="shared" si="218"/>
        <v>20.95</v>
      </c>
      <c r="M1435" s="186">
        <f t="shared" si="219"/>
        <v>19.5</v>
      </c>
      <c r="N1435" s="186">
        <f t="shared" si="220"/>
        <v>18.95</v>
      </c>
      <c r="Q1435" s="133">
        <f t="shared" si="221"/>
        <v>9.9999999999997868E-2</v>
      </c>
      <c r="R1435" s="222">
        <f t="shared" si="222"/>
        <v>4.7961630695442618E-3</v>
      </c>
    </row>
    <row r="1436" spans="1:18" x14ac:dyDescent="0.35">
      <c r="A1436" s="127" t="s">
        <v>10897</v>
      </c>
      <c r="B1436" s="21" t="s">
        <v>10898</v>
      </c>
      <c r="C1436" s="21">
        <v>6</v>
      </c>
      <c r="D1436" s="20">
        <v>0.7</v>
      </c>
      <c r="E1436" s="135">
        <v>54.5</v>
      </c>
      <c r="F1436" s="106">
        <v>11.55</v>
      </c>
      <c r="G1436" s="105" t="s">
        <v>14144</v>
      </c>
      <c r="H1436" s="106">
        <f t="shared" si="223"/>
        <v>20.85</v>
      </c>
      <c r="I1436" s="106">
        <f t="shared" si="224"/>
        <v>19.100000000000001</v>
      </c>
      <c r="J1436" s="107">
        <f t="shared" si="225"/>
        <v>18.8</v>
      </c>
      <c r="L1436" s="186">
        <f t="shared" ref="L1436:L1491" si="226">IF(AND(H1436-INT(H1436)&gt;=0,H1436-INT(H1436)&lt;0.5),INT(H1436)+0.5,IF(AND(H1436-INT(H1436)&gt;=0.5,H1436-INT(H1436)&lt;1),INT(H1436)+0.95,H1436))</f>
        <v>20.95</v>
      </c>
      <c r="M1436" s="186">
        <f t="shared" ref="M1436:M1491" si="227">IF(AND(I1436-INT(I1436)&gt;=0,I1436-INT(I1436)&lt;0.5),INT(I1436)+0.5,IF(AND(I1436-INT(I1436)&gt;=0.5,I1436-INT(I1436)&lt;1),INT(I1436)+0.95,I1436))</f>
        <v>19.5</v>
      </c>
      <c r="N1436" s="186">
        <f t="shared" ref="N1436:N1491" si="228">IF(AND(J1436-INT(J1436)&gt;=0,J1436-INT(J1436)&lt;0.5),INT(J1436)+0.5,IF(AND(J1436-INT(J1436)&gt;=0.5,J1436-INT(J1436)&lt;1),INT(J1436)+0.95,J1436))</f>
        <v>18.95</v>
      </c>
      <c r="Q1436" s="133">
        <f t="shared" ref="Q1436:Q1491" si="229">L1436-H1436</f>
        <v>9.9999999999997868E-2</v>
      </c>
      <c r="R1436" s="222">
        <f t="shared" ref="R1436:R1491" si="230">Q1436/H1436</f>
        <v>4.7961630695442618E-3</v>
      </c>
    </row>
    <row r="1437" spans="1:18" x14ac:dyDescent="0.35">
      <c r="A1437" s="127" t="s">
        <v>10901</v>
      </c>
      <c r="B1437" s="21" t="s">
        <v>10902</v>
      </c>
      <c r="C1437" s="21">
        <v>6</v>
      </c>
      <c r="D1437" s="20">
        <v>0.7</v>
      </c>
      <c r="E1437" s="135">
        <v>40</v>
      </c>
      <c r="F1437" s="106">
        <v>9.9499999999999993</v>
      </c>
      <c r="G1437" s="22" t="s">
        <v>14144</v>
      </c>
      <c r="H1437" s="106">
        <f t="shared" si="223"/>
        <v>17.600000000000001</v>
      </c>
      <c r="I1437" s="106">
        <f t="shared" si="224"/>
        <v>16.150000000000002</v>
      </c>
      <c r="J1437" s="107">
        <f t="shared" si="225"/>
        <v>15.850000000000001</v>
      </c>
      <c r="L1437" s="186">
        <f t="shared" si="226"/>
        <v>17.95</v>
      </c>
      <c r="M1437" s="186">
        <f t="shared" si="227"/>
        <v>16.5</v>
      </c>
      <c r="N1437" s="186">
        <f t="shared" si="228"/>
        <v>15.95</v>
      </c>
      <c r="Q1437" s="133">
        <f t="shared" si="229"/>
        <v>0.34999999999999787</v>
      </c>
      <c r="R1437" s="222">
        <f t="shared" si="230"/>
        <v>1.9886363636363515E-2</v>
      </c>
    </row>
    <row r="1438" spans="1:18" x14ac:dyDescent="0.35">
      <c r="A1438" s="127" t="s">
        <v>10905</v>
      </c>
      <c r="B1438" s="21" t="s">
        <v>10906</v>
      </c>
      <c r="C1438" s="21">
        <v>6</v>
      </c>
      <c r="D1438" s="20">
        <v>0.7</v>
      </c>
      <c r="E1438" s="135">
        <v>75.5</v>
      </c>
      <c r="F1438" s="106">
        <v>12.5</v>
      </c>
      <c r="G1438" s="22" t="s">
        <v>14144</v>
      </c>
      <c r="H1438" s="106">
        <f t="shared" si="223"/>
        <v>23.85</v>
      </c>
      <c r="I1438" s="106">
        <f t="shared" si="224"/>
        <v>21.900000000000002</v>
      </c>
      <c r="J1438" s="107">
        <f t="shared" si="225"/>
        <v>21.5</v>
      </c>
      <c r="L1438" s="186">
        <f t="shared" si="226"/>
        <v>23.95</v>
      </c>
      <c r="M1438" s="186">
        <f t="shared" si="227"/>
        <v>21.95</v>
      </c>
      <c r="N1438" s="186">
        <f t="shared" si="228"/>
        <v>21.95</v>
      </c>
      <c r="Q1438" s="133">
        <f t="shared" si="229"/>
        <v>9.9999999999997868E-2</v>
      </c>
      <c r="R1438" s="222">
        <f t="shared" si="230"/>
        <v>4.1928721174003293E-3</v>
      </c>
    </row>
    <row r="1439" spans="1:18" x14ac:dyDescent="0.35">
      <c r="A1439" s="127" t="s">
        <v>10908</v>
      </c>
      <c r="B1439" s="21" t="s">
        <v>10909</v>
      </c>
      <c r="C1439" s="21">
        <v>6</v>
      </c>
      <c r="D1439" s="20">
        <v>0.7</v>
      </c>
      <c r="E1439" s="135">
        <v>40</v>
      </c>
      <c r="F1439" s="106">
        <v>19.75</v>
      </c>
      <c r="G1439" s="22" t="s">
        <v>14144</v>
      </c>
      <c r="H1439" s="106">
        <f t="shared" si="223"/>
        <v>29.55</v>
      </c>
      <c r="I1439" s="106">
        <f t="shared" si="224"/>
        <v>27.150000000000002</v>
      </c>
      <c r="J1439" s="107">
        <f t="shared" si="225"/>
        <v>26.650000000000002</v>
      </c>
      <c r="L1439" s="186">
        <f t="shared" si="226"/>
        <v>29.95</v>
      </c>
      <c r="M1439" s="186">
        <f t="shared" si="227"/>
        <v>27.5</v>
      </c>
      <c r="N1439" s="186">
        <f t="shared" si="228"/>
        <v>26.95</v>
      </c>
      <c r="Q1439" s="133">
        <f t="shared" si="229"/>
        <v>0.39999999999999858</v>
      </c>
      <c r="R1439" s="222">
        <f t="shared" si="230"/>
        <v>1.3536379018612472E-2</v>
      </c>
    </row>
    <row r="1440" spans="1:18" x14ac:dyDescent="0.35">
      <c r="A1440" s="127" t="s">
        <v>14278</v>
      </c>
      <c r="B1440" s="21" t="s">
        <v>14279</v>
      </c>
      <c r="C1440" s="21">
        <v>6</v>
      </c>
      <c r="D1440" s="20">
        <v>0.7</v>
      </c>
      <c r="E1440" s="135">
        <v>40</v>
      </c>
      <c r="F1440" s="106">
        <v>15.5</v>
      </c>
      <c r="G1440" s="22" t="s">
        <v>14144</v>
      </c>
      <c r="H1440" s="106">
        <f t="shared" si="223"/>
        <v>24.35</v>
      </c>
      <c r="I1440" s="106">
        <f t="shared" si="224"/>
        <v>22.35</v>
      </c>
      <c r="J1440" s="107">
        <f t="shared" si="225"/>
        <v>21.950000000000003</v>
      </c>
      <c r="L1440" s="186">
        <f t="shared" si="226"/>
        <v>24.5</v>
      </c>
      <c r="M1440" s="186">
        <f t="shared" si="227"/>
        <v>22.5</v>
      </c>
      <c r="N1440" s="186">
        <f t="shared" si="228"/>
        <v>21.95</v>
      </c>
      <c r="Q1440" s="133">
        <f t="shared" si="229"/>
        <v>0.14999999999999858</v>
      </c>
      <c r="R1440" s="222">
        <f t="shared" si="230"/>
        <v>6.1601642710471692E-3</v>
      </c>
    </row>
    <row r="1441" spans="1:18" x14ac:dyDescent="0.35">
      <c r="A1441" s="127" t="s">
        <v>14280</v>
      </c>
      <c r="B1441" s="21" t="s">
        <v>14281</v>
      </c>
      <c r="C1441" s="21">
        <v>6</v>
      </c>
      <c r="D1441" s="20">
        <v>0.7</v>
      </c>
      <c r="E1441" s="135">
        <v>40</v>
      </c>
      <c r="F1441" s="106">
        <v>18.649999999999999</v>
      </c>
      <c r="G1441" s="22" t="s">
        <v>14144</v>
      </c>
      <c r="H1441" s="106">
        <f t="shared" si="223"/>
        <v>28.200000000000003</v>
      </c>
      <c r="I1441" s="106">
        <f t="shared" si="224"/>
        <v>25.900000000000002</v>
      </c>
      <c r="J1441" s="107">
        <f t="shared" si="225"/>
        <v>25.450000000000003</v>
      </c>
      <c r="L1441" s="186">
        <f t="shared" si="226"/>
        <v>28.5</v>
      </c>
      <c r="M1441" s="186">
        <f t="shared" si="227"/>
        <v>25.95</v>
      </c>
      <c r="N1441" s="186">
        <f t="shared" si="228"/>
        <v>25.5</v>
      </c>
      <c r="Q1441" s="133">
        <f t="shared" si="229"/>
        <v>0.29999999999999716</v>
      </c>
      <c r="R1441" s="222">
        <f t="shared" si="230"/>
        <v>1.0638297872340323E-2</v>
      </c>
    </row>
    <row r="1442" spans="1:18" x14ac:dyDescent="0.35">
      <c r="A1442" s="127" t="s">
        <v>14282</v>
      </c>
      <c r="B1442" s="21" t="s">
        <v>14283</v>
      </c>
      <c r="C1442" s="21">
        <v>6</v>
      </c>
      <c r="D1442" s="20">
        <v>0.7</v>
      </c>
      <c r="E1442" s="135">
        <v>40</v>
      </c>
      <c r="F1442" s="106">
        <v>26.25</v>
      </c>
      <c r="G1442" s="22" t="s">
        <v>14144</v>
      </c>
      <c r="H1442" s="106">
        <f t="shared" si="223"/>
        <v>37.5</v>
      </c>
      <c r="I1442" s="106">
        <f t="shared" si="224"/>
        <v>34.4</v>
      </c>
      <c r="J1442" s="107">
        <f t="shared" si="225"/>
        <v>33.800000000000004</v>
      </c>
      <c r="L1442" s="186">
        <f t="shared" si="226"/>
        <v>37.950000000000003</v>
      </c>
      <c r="M1442" s="186">
        <f t="shared" si="227"/>
        <v>34.5</v>
      </c>
      <c r="N1442" s="186">
        <f t="shared" si="228"/>
        <v>33.950000000000003</v>
      </c>
      <c r="Q1442" s="133">
        <f t="shared" si="229"/>
        <v>0.45000000000000284</v>
      </c>
      <c r="R1442" s="222">
        <f t="shared" si="230"/>
        <v>1.2000000000000077E-2</v>
      </c>
    </row>
    <row r="1443" spans="1:18" x14ac:dyDescent="0.35">
      <c r="A1443" s="127" t="s">
        <v>10915</v>
      </c>
      <c r="B1443" s="21" t="s">
        <v>10916</v>
      </c>
      <c r="C1443" s="21">
        <v>6</v>
      </c>
      <c r="D1443" s="20">
        <v>0.7</v>
      </c>
      <c r="E1443" s="135">
        <v>46</v>
      </c>
      <c r="F1443" s="106">
        <v>28.5</v>
      </c>
      <c r="G1443" s="22" t="s">
        <v>14144</v>
      </c>
      <c r="H1443" s="106">
        <f t="shared" si="223"/>
        <v>40.75</v>
      </c>
      <c r="I1443" s="106">
        <f t="shared" si="224"/>
        <v>37.4</v>
      </c>
      <c r="J1443" s="107">
        <f t="shared" si="225"/>
        <v>36.75</v>
      </c>
      <c r="L1443" s="186">
        <f t="shared" si="226"/>
        <v>40.950000000000003</v>
      </c>
      <c r="M1443" s="186">
        <f t="shared" si="227"/>
        <v>37.5</v>
      </c>
      <c r="N1443" s="186">
        <f t="shared" si="228"/>
        <v>36.950000000000003</v>
      </c>
      <c r="Q1443" s="133">
        <f t="shared" si="229"/>
        <v>0.20000000000000284</v>
      </c>
      <c r="R1443" s="222">
        <f t="shared" si="230"/>
        <v>4.9079754601227691E-3</v>
      </c>
    </row>
    <row r="1444" spans="1:18" x14ac:dyDescent="0.35">
      <c r="A1444" s="127" t="s">
        <v>14750</v>
      </c>
      <c r="B1444" s="21" t="s">
        <v>14751</v>
      </c>
      <c r="C1444" s="21">
        <v>6</v>
      </c>
      <c r="D1444" s="20">
        <v>0.7</v>
      </c>
      <c r="E1444" s="135">
        <v>45</v>
      </c>
      <c r="F1444" s="106">
        <v>6.95</v>
      </c>
      <c r="G1444" s="22" t="s">
        <v>14155</v>
      </c>
      <c r="H1444" s="106">
        <f t="shared" si="223"/>
        <v>14.350000000000001</v>
      </c>
      <c r="I1444" s="106">
        <f t="shared" si="224"/>
        <v>13.200000000000001</v>
      </c>
      <c r="J1444" s="107">
        <f t="shared" si="225"/>
        <v>12.950000000000001</v>
      </c>
      <c r="L1444" s="186">
        <f t="shared" si="226"/>
        <v>14.5</v>
      </c>
      <c r="M1444" s="186">
        <f t="shared" si="227"/>
        <v>13.5</v>
      </c>
      <c r="N1444" s="186">
        <f t="shared" si="228"/>
        <v>12.95</v>
      </c>
      <c r="Q1444" s="133">
        <f t="shared" si="229"/>
        <v>0.14999999999999858</v>
      </c>
      <c r="R1444" s="222">
        <f t="shared" si="230"/>
        <v>1.0452961672473768E-2</v>
      </c>
    </row>
    <row r="1445" spans="1:18" x14ac:dyDescent="0.35">
      <c r="A1445" s="127" t="s">
        <v>10974</v>
      </c>
      <c r="B1445" s="21" t="s">
        <v>10975</v>
      </c>
      <c r="C1445" s="21">
        <v>6</v>
      </c>
      <c r="D1445" s="20">
        <v>0.7</v>
      </c>
      <c r="E1445" s="135">
        <v>40</v>
      </c>
      <c r="F1445" s="106">
        <v>16.75</v>
      </c>
      <c r="G1445" s="22" t="s">
        <v>14146</v>
      </c>
      <c r="H1445" s="106">
        <f t="shared" si="223"/>
        <v>25.900000000000002</v>
      </c>
      <c r="I1445" s="106">
        <f t="shared" si="224"/>
        <v>23.75</v>
      </c>
      <c r="J1445" s="107">
        <f t="shared" si="225"/>
        <v>23.35</v>
      </c>
      <c r="L1445" s="186">
        <f t="shared" si="226"/>
        <v>25.95</v>
      </c>
      <c r="M1445" s="186">
        <f t="shared" si="227"/>
        <v>23.95</v>
      </c>
      <c r="N1445" s="186">
        <f t="shared" si="228"/>
        <v>23.5</v>
      </c>
      <c r="Q1445" s="133">
        <f t="shared" si="229"/>
        <v>4.9999999999997158E-2</v>
      </c>
      <c r="R1445" s="222">
        <f t="shared" si="230"/>
        <v>1.9305019305018206E-3</v>
      </c>
    </row>
    <row r="1446" spans="1:18" x14ac:dyDescent="0.35">
      <c r="A1446" s="127" t="s">
        <v>10978</v>
      </c>
      <c r="B1446" s="21" t="s">
        <v>10979</v>
      </c>
      <c r="C1446" s="21">
        <v>6</v>
      </c>
      <c r="D1446" s="20">
        <v>0.5</v>
      </c>
      <c r="E1446" s="135">
        <v>57</v>
      </c>
      <c r="F1446" s="106">
        <v>16.850000000000001</v>
      </c>
      <c r="G1446" s="22" t="s">
        <v>14146</v>
      </c>
      <c r="H1446" s="106">
        <f t="shared" si="223"/>
        <v>26.05</v>
      </c>
      <c r="I1446" s="106">
        <f t="shared" si="224"/>
        <v>23.950000000000003</v>
      </c>
      <c r="J1446" s="107">
        <f t="shared" si="225"/>
        <v>23.5</v>
      </c>
      <c r="L1446" s="186">
        <f t="shared" si="226"/>
        <v>26.5</v>
      </c>
      <c r="M1446" s="186">
        <f t="shared" si="227"/>
        <v>23.95</v>
      </c>
      <c r="N1446" s="186">
        <f t="shared" si="228"/>
        <v>23.95</v>
      </c>
      <c r="Q1446" s="133">
        <f t="shared" si="229"/>
        <v>0.44999999999999929</v>
      </c>
      <c r="R1446" s="222">
        <f t="shared" si="230"/>
        <v>1.7274472168905923E-2</v>
      </c>
    </row>
    <row r="1447" spans="1:18" x14ac:dyDescent="0.35">
      <c r="A1447" s="127" t="s">
        <v>10982</v>
      </c>
      <c r="B1447" s="21" t="s">
        <v>10983</v>
      </c>
      <c r="C1447" s="21">
        <v>6</v>
      </c>
      <c r="D1447" s="20">
        <v>0.7</v>
      </c>
      <c r="E1447" s="135">
        <v>38</v>
      </c>
      <c r="F1447" s="106">
        <v>18.25</v>
      </c>
      <c r="G1447" s="22" t="s">
        <v>14164</v>
      </c>
      <c r="H1447" s="106">
        <f t="shared" si="223"/>
        <v>27.55</v>
      </c>
      <c r="I1447" s="106">
        <f t="shared" si="224"/>
        <v>25.3</v>
      </c>
      <c r="J1447" s="107">
        <f t="shared" si="225"/>
        <v>24.85</v>
      </c>
      <c r="L1447" s="186">
        <f t="shared" si="226"/>
        <v>27.95</v>
      </c>
      <c r="M1447" s="186">
        <f t="shared" si="227"/>
        <v>25.5</v>
      </c>
      <c r="N1447" s="186">
        <f t="shared" si="228"/>
        <v>24.95</v>
      </c>
      <c r="Q1447" s="133">
        <f t="shared" si="229"/>
        <v>0.39999999999999858</v>
      </c>
      <c r="R1447" s="222">
        <f t="shared" si="230"/>
        <v>1.451905626134296E-2</v>
      </c>
    </row>
    <row r="1448" spans="1:18" x14ac:dyDescent="0.35">
      <c r="A1448" s="127" t="s">
        <v>10985</v>
      </c>
      <c r="B1448" s="21" t="s">
        <v>10986</v>
      </c>
      <c r="C1448" s="21">
        <v>6</v>
      </c>
      <c r="D1448" s="20">
        <v>0.7</v>
      </c>
      <c r="E1448" s="135">
        <v>40</v>
      </c>
      <c r="F1448" s="106">
        <v>21.5</v>
      </c>
      <c r="G1448" s="22" t="s">
        <v>14144</v>
      </c>
      <c r="H1448" s="106">
        <f t="shared" si="223"/>
        <v>31.700000000000003</v>
      </c>
      <c r="I1448" s="106">
        <f t="shared" si="224"/>
        <v>29.1</v>
      </c>
      <c r="J1448" s="107">
        <f t="shared" si="225"/>
        <v>28.55</v>
      </c>
      <c r="L1448" s="186">
        <f t="shared" si="226"/>
        <v>31.95</v>
      </c>
      <c r="M1448" s="186">
        <f t="shared" si="227"/>
        <v>29.5</v>
      </c>
      <c r="N1448" s="186">
        <f t="shared" si="228"/>
        <v>28.95</v>
      </c>
      <c r="Q1448" s="133">
        <f t="shared" si="229"/>
        <v>0.24999999999999645</v>
      </c>
      <c r="R1448" s="222">
        <f t="shared" si="230"/>
        <v>7.8864353312301707E-3</v>
      </c>
    </row>
    <row r="1449" spans="1:18" x14ac:dyDescent="0.35">
      <c r="A1449" s="127" t="s">
        <v>10989</v>
      </c>
      <c r="B1449" s="21" t="s">
        <v>23293</v>
      </c>
      <c r="C1449" s="21">
        <v>1</v>
      </c>
      <c r="D1449" s="20">
        <v>4.5</v>
      </c>
      <c r="E1449" s="135">
        <v>40</v>
      </c>
      <c r="F1449" s="106">
        <v>135</v>
      </c>
      <c r="G1449" s="22" t="s">
        <v>14144</v>
      </c>
      <c r="H1449" s="106">
        <f t="shared" si="223"/>
        <v>189.35000000000002</v>
      </c>
      <c r="I1449" s="106">
        <f t="shared" si="224"/>
        <v>173.85000000000002</v>
      </c>
      <c r="J1449" s="107">
        <f t="shared" si="225"/>
        <v>170.75</v>
      </c>
      <c r="L1449" s="186">
        <f t="shared" si="226"/>
        <v>189.5</v>
      </c>
      <c r="M1449" s="186">
        <f t="shared" si="227"/>
        <v>173.95</v>
      </c>
      <c r="N1449" s="186">
        <f t="shared" si="228"/>
        <v>170.95</v>
      </c>
      <c r="Q1449" s="133">
        <f t="shared" si="229"/>
        <v>0.14999999999997726</v>
      </c>
      <c r="R1449" s="222">
        <f t="shared" si="230"/>
        <v>7.9218378663837999E-4</v>
      </c>
    </row>
    <row r="1450" spans="1:18" x14ac:dyDescent="0.35">
      <c r="A1450" s="127" t="s">
        <v>14822</v>
      </c>
      <c r="B1450" s="21" t="s">
        <v>14823</v>
      </c>
      <c r="C1450" s="21">
        <v>6</v>
      </c>
      <c r="D1450" s="20">
        <v>0.7</v>
      </c>
      <c r="E1450" s="135">
        <v>46</v>
      </c>
      <c r="F1450" s="106">
        <v>35.5</v>
      </c>
      <c r="G1450" s="22" t="s">
        <v>14144</v>
      </c>
      <c r="H1450" s="106">
        <f t="shared" si="223"/>
        <v>49.300000000000004</v>
      </c>
      <c r="I1450" s="106">
        <f t="shared" si="224"/>
        <v>45.25</v>
      </c>
      <c r="J1450" s="107">
        <f t="shared" si="225"/>
        <v>44.45</v>
      </c>
      <c r="L1450" s="186">
        <f t="shared" si="226"/>
        <v>49.5</v>
      </c>
      <c r="M1450" s="186">
        <f t="shared" si="227"/>
        <v>45.5</v>
      </c>
      <c r="N1450" s="186">
        <f t="shared" si="228"/>
        <v>44.5</v>
      </c>
      <c r="Q1450" s="133">
        <f t="shared" si="229"/>
        <v>0.19999999999999574</v>
      </c>
      <c r="R1450" s="222">
        <f t="shared" si="230"/>
        <v>4.056795131845755E-3</v>
      </c>
    </row>
    <row r="1451" spans="1:18" x14ac:dyDescent="0.35">
      <c r="A1451" s="127" t="s">
        <v>10992</v>
      </c>
      <c r="B1451" s="21" t="s">
        <v>10993</v>
      </c>
      <c r="C1451" s="21">
        <v>6</v>
      </c>
      <c r="D1451" s="20">
        <v>0.7</v>
      </c>
      <c r="E1451" s="135">
        <v>46</v>
      </c>
      <c r="F1451" s="106">
        <v>32.5</v>
      </c>
      <c r="G1451" s="22" t="s">
        <v>14144</v>
      </c>
      <c r="H1451" s="106">
        <f t="shared" si="223"/>
        <v>45.650000000000006</v>
      </c>
      <c r="I1451" s="106">
        <f t="shared" si="224"/>
        <v>41.900000000000006</v>
      </c>
      <c r="J1451" s="107">
        <f t="shared" si="225"/>
        <v>41.150000000000006</v>
      </c>
      <c r="L1451" s="186">
        <f t="shared" si="226"/>
        <v>45.95</v>
      </c>
      <c r="M1451" s="186">
        <f t="shared" si="227"/>
        <v>41.95</v>
      </c>
      <c r="N1451" s="186">
        <f t="shared" si="228"/>
        <v>41.5</v>
      </c>
      <c r="Q1451" s="133">
        <f t="shared" si="229"/>
        <v>0.29999999999999716</v>
      </c>
      <c r="R1451" s="222">
        <f t="shared" si="230"/>
        <v>6.5717415115004842E-3</v>
      </c>
    </row>
    <row r="1452" spans="1:18" x14ac:dyDescent="0.35">
      <c r="A1452" s="127" t="s">
        <v>10996</v>
      </c>
      <c r="B1452" s="21" t="s">
        <v>10997</v>
      </c>
      <c r="C1452" s="21">
        <v>6</v>
      </c>
      <c r="D1452" s="20">
        <v>0.7</v>
      </c>
      <c r="E1452" s="135">
        <v>46</v>
      </c>
      <c r="F1452" s="106">
        <v>27</v>
      </c>
      <c r="G1452" s="22" t="s">
        <v>14144</v>
      </c>
      <c r="H1452" s="106">
        <f t="shared" si="223"/>
        <v>38.900000000000006</v>
      </c>
      <c r="I1452" s="106">
        <f t="shared" si="224"/>
        <v>35.75</v>
      </c>
      <c r="J1452" s="107">
        <f t="shared" si="225"/>
        <v>35.1</v>
      </c>
      <c r="L1452" s="186">
        <f t="shared" si="226"/>
        <v>38.950000000000003</v>
      </c>
      <c r="M1452" s="186">
        <f t="shared" si="227"/>
        <v>35.950000000000003</v>
      </c>
      <c r="N1452" s="186">
        <f t="shared" si="228"/>
        <v>35.5</v>
      </c>
      <c r="Q1452" s="133">
        <f t="shared" si="229"/>
        <v>4.9999999999997158E-2</v>
      </c>
      <c r="R1452" s="222">
        <f t="shared" si="230"/>
        <v>1.2853470437017263E-3</v>
      </c>
    </row>
    <row r="1453" spans="1:18" x14ac:dyDescent="0.35">
      <c r="A1453" s="127" t="s">
        <v>14387</v>
      </c>
      <c r="B1453" s="21" t="s">
        <v>14388</v>
      </c>
      <c r="C1453" s="21">
        <v>6</v>
      </c>
      <c r="D1453" s="20">
        <v>0.7</v>
      </c>
      <c r="E1453" s="135">
        <v>40</v>
      </c>
      <c r="F1453" s="106">
        <v>23.75</v>
      </c>
      <c r="G1453" s="22" t="s">
        <v>14146</v>
      </c>
      <c r="H1453" s="106">
        <f t="shared" si="223"/>
        <v>34.450000000000003</v>
      </c>
      <c r="I1453" s="106">
        <f t="shared" si="224"/>
        <v>31.6</v>
      </c>
      <c r="J1453" s="107">
        <f t="shared" si="225"/>
        <v>31.05</v>
      </c>
      <c r="L1453" s="186">
        <f t="shared" si="226"/>
        <v>34.5</v>
      </c>
      <c r="M1453" s="186">
        <f t="shared" si="227"/>
        <v>31.95</v>
      </c>
      <c r="N1453" s="186">
        <f t="shared" si="228"/>
        <v>31.5</v>
      </c>
      <c r="Q1453" s="133">
        <f t="shared" si="229"/>
        <v>4.9999999999997158E-2</v>
      </c>
      <c r="R1453" s="222">
        <f t="shared" si="230"/>
        <v>1.4513788098692933E-3</v>
      </c>
    </row>
    <row r="1454" spans="1:18" x14ac:dyDescent="0.35">
      <c r="A1454" s="127" t="s">
        <v>11000</v>
      </c>
      <c r="B1454" s="21" t="s">
        <v>11001</v>
      </c>
      <c r="C1454" s="21">
        <v>6</v>
      </c>
      <c r="D1454" s="20">
        <v>0.7</v>
      </c>
      <c r="E1454" s="135">
        <v>27</v>
      </c>
      <c r="F1454" s="106">
        <v>18.25</v>
      </c>
      <c r="G1454" s="22" t="s">
        <v>14146</v>
      </c>
      <c r="H1454" s="106">
        <f t="shared" si="223"/>
        <v>26.55</v>
      </c>
      <c r="I1454" s="106">
        <f t="shared" si="224"/>
        <v>24.400000000000002</v>
      </c>
      <c r="J1454" s="107">
        <f t="shared" si="225"/>
        <v>23.950000000000003</v>
      </c>
      <c r="L1454" s="186">
        <f t="shared" si="226"/>
        <v>26.95</v>
      </c>
      <c r="M1454" s="186">
        <f t="shared" si="227"/>
        <v>24.5</v>
      </c>
      <c r="N1454" s="186">
        <f t="shared" si="228"/>
        <v>23.95</v>
      </c>
      <c r="Q1454" s="133">
        <f t="shared" si="229"/>
        <v>0.39999999999999858</v>
      </c>
      <c r="R1454" s="222">
        <f t="shared" si="230"/>
        <v>1.5065913370998062E-2</v>
      </c>
    </row>
    <row r="1455" spans="1:18" x14ac:dyDescent="0.35">
      <c r="A1455" s="127" t="s">
        <v>11004</v>
      </c>
      <c r="B1455" s="21" t="s">
        <v>11005</v>
      </c>
      <c r="C1455" s="21">
        <v>6</v>
      </c>
      <c r="D1455" s="20">
        <v>0.7</v>
      </c>
      <c r="E1455" s="135">
        <v>38</v>
      </c>
      <c r="F1455" s="106">
        <v>47.5</v>
      </c>
      <c r="G1455" s="22" t="s">
        <v>14140</v>
      </c>
      <c r="H1455" s="106">
        <f t="shared" si="223"/>
        <v>63.25</v>
      </c>
      <c r="I1455" s="106">
        <f t="shared" si="224"/>
        <v>58.050000000000004</v>
      </c>
      <c r="J1455" s="107">
        <f t="shared" si="225"/>
        <v>57</v>
      </c>
      <c r="L1455" s="186">
        <f t="shared" si="226"/>
        <v>63.5</v>
      </c>
      <c r="M1455" s="186">
        <f t="shared" si="227"/>
        <v>58.5</v>
      </c>
      <c r="N1455" s="186">
        <f t="shared" si="228"/>
        <v>57.5</v>
      </c>
      <c r="Q1455" s="133">
        <f t="shared" si="229"/>
        <v>0.25</v>
      </c>
      <c r="R1455" s="222">
        <f t="shared" si="230"/>
        <v>3.952569169960474E-3</v>
      </c>
    </row>
    <row r="1456" spans="1:18" x14ac:dyDescent="0.35">
      <c r="A1456" s="127" t="s">
        <v>11008</v>
      </c>
      <c r="B1456" s="21" t="s">
        <v>11009</v>
      </c>
      <c r="C1456" s="21">
        <v>6</v>
      </c>
      <c r="D1456" s="20">
        <v>0.7</v>
      </c>
      <c r="E1456" s="135">
        <v>40</v>
      </c>
      <c r="F1456" s="106">
        <v>14.5</v>
      </c>
      <c r="G1456" s="22" t="s">
        <v>14142</v>
      </c>
      <c r="H1456" s="106">
        <f t="shared" si="223"/>
        <v>23.150000000000002</v>
      </c>
      <c r="I1456" s="106">
        <f t="shared" si="224"/>
        <v>21.25</v>
      </c>
      <c r="J1456" s="107">
        <f t="shared" si="225"/>
        <v>20.85</v>
      </c>
      <c r="L1456" s="186">
        <f t="shared" si="226"/>
        <v>23.5</v>
      </c>
      <c r="M1456" s="186">
        <f t="shared" si="227"/>
        <v>21.5</v>
      </c>
      <c r="N1456" s="186">
        <f t="shared" si="228"/>
        <v>20.95</v>
      </c>
      <c r="Q1456" s="133">
        <f t="shared" si="229"/>
        <v>0.34999999999999787</v>
      </c>
      <c r="R1456" s="222">
        <f t="shared" si="230"/>
        <v>1.5118790496760166E-2</v>
      </c>
    </row>
    <row r="1457" spans="1:18" x14ac:dyDescent="0.35">
      <c r="A1457" s="127" t="s">
        <v>11012</v>
      </c>
      <c r="B1457" s="21" t="s">
        <v>11013</v>
      </c>
      <c r="C1457" s="21">
        <v>6</v>
      </c>
      <c r="D1457" s="20">
        <v>0.7</v>
      </c>
      <c r="E1457" s="135">
        <v>40</v>
      </c>
      <c r="F1457" s="106">
        <v>22.5</v>
      </c>
      <c r="G1457" s="22" t="s">
        <v>14142</v>
      </c>
      <c r="H1457" s="106">
        <f t="shared" si="223"/>
        <v>32.9</v>
      </c>
      <c r="I1457" s="106">
        <f t="shared" si="224"/>
        <v>30.200000000000003</v>
      </c>
      <c r="J1457" s="107">
        <f t="shared" si="225"/>
        <v>29.650000000000002</v>
      </c>
      <c r="L1457" s="186">
        <f t="shared" si="226"/>
        <v>32.950000000000003</v>
      </c>
      <c r="M1457" s="186">
        <f t="shared" si="227"/>
        <v>30.5</v>
      </c>
      <c r="N1457" s="186">
        <f t="shared" si="228"/>
        <v>29.95</v>
      </c>
      <c r="Q1457" s="133">
        <f t="shared" si="229"/>
        <v>5.0000000000004263E-2</v>
      </c>
      <c r="R1457" s="222">
        <f t="shared" si="230"/>
        <v>1.5197568389059047E-3</v>
      </c>
    </row>
    <row r="1458" spans="1:18" x14ac:dyDescent="0.35">
      <c r="A1458" s="127" t="s">
        <v>11016</v>
      </c>
      <c r="B1458" s="21" t="s">
        <v>11017</v>
      </c>
      <c r="C1458" s="21">
        <v>6</v>
      </c>
      <c r="D1458" s="20">
        <v>0.7</v>
      </c>
      <c r="E1458" s="135">
        <v>40</v>
      </c>
      <c r="F1458" s="106">
        <v>22.5</v>
      </c>
      <c r="G1458" s="22" t="s">
        <v>14142</v>
      </c>
      <c r="H1458" s="106">
        <f t="shared" si="223"/>
        <v>32.9</v>
      </c>
      <c r="I1458" s="106">
        <f t="shared" si="224"/>
        <v>30.200000000000003</v>
      </c>
      <c r="J1458" s="107">
        <f t="shared" si="225"/>
        <v>29.650000000000002</v>
      </c>
      <c r="L1458" s="186">
        <f t="shared" si="226"/>
        <v>32.950000000000003</v>
      </c>
      <c r="M1458" s="186">
        <f t="shared" si="227"/>
        <v>30.5</v>
      </c>
      <c r="N1458" s="186">
        <f t="shared" si="228"/>
        <v>29.95</v>
      </c>
      <c r="Q1458" s="133">
        <f t="shared" si="229"/>
        <v>5.0000000000004263E-2</v>
      </c>
      <c r="R1458" s="222">
        <f t="shared" si="230"/>
        <v>1.5197568389059047E-3</v>
      </c>
    </row>
    <row r="1459" spans="1:18" x14ac:dyDescent="0.35">
      <c r="A1459" s="127" t="s">
        <v>11018</v>
      </c>
      <c r="B1459" s="21" t="s">
        <v>11019</v>
      </c>
      <c r="C1459" s="21">
        <v>6</v>
      </c>
      <c r="D1459" s="20">
        <v>0.7</v>
      </c>
      <c r="E1459" s="135">
        <v>43</v>
      </c>
      <c r="F1459" s="106">
        <v>37.5</v>
      </c>
      <c r="G1459" s="22" t="s">
        <v>14150</v>
      </c>
      <c r="H1459" s="106">
        <f t="shared" si="223"/>
        <v>51.45</v>
      </c>
      <c r="I1459" s="106">
        <f t="shared" si="224"/>
        <v>47.25</v>
      </c>
      <c r="J1459" s="107">
        <f t="shared" si="225"/>
        <v>46.400000000000006</v>
      </c>
      <c r="L1459" s="186">
        <f t="shared" si="226"/>
        <v>51.5</v>
      </c>
      <c r="M1459" s="186">
        <f t="shared" si="227"/>
        <v>47.5</v>
      </c>
      <c r="N1459" s="186">
        <f t="shared" si="228"/>
        <v>46.5</v>
      </c>
      <c r="Q1459" s="133">
        <f t="shared" si="229"/>
        <v>4.9999999999997158E-2</v>
      </c>
      <c r="R1459" s="222">
        <f t="shared" si="230"/>
        <v>9.7181729834785525E-4</v>
      </c>
    </row>
    <row r="1460" spans="1:18" x14ac:dyDescent="0.35">
      <c r="A1460" s="127" t="s">
        <v>11038</v>
      </c>
      <c r="B1460" s="21" t="s">
        <v>11039</v>
      </c>
      <c r="C1460" s="21">
        <v>6</v>
      </c>
      <c r="D1460" s="20">
        <v>0.7</v>
      </c>
      <c r="E1460" s="135">
        <v>58.4</v>
      </c>
      <c r="F1460" s="106">
        <v>75</v>
      </c>
      <c r="G1460" s="22" t="s">
        <v>14145</v>
      </c>
      <c r="H1460" s="106">
        <f t="shared" si="223"/>
        <v>98.600000000000009</v>
      </c>
      <c r="I1460" s="106">
        <f t="shared" si="224"/>
        <v>90.5</v>
      </c>
      <c r="J1460" s="107">
        <f t="shared" si="225"/>
        <v>88.9</v>
      </c>
      <c r="L1460" s="186">
        <f t="shared" si="226"/>
        <v>98.95</v>
      </c>
      <c r="M1460" s="186">
        <f t="shared" si="227"/>
        <v>90.95</v>
      </c>
      <c r="N1460" s="186">
        <f t="shared" si="228"/>
        <v>88.95</v>
      </c>
      <c r="Q1460" s="133">
        <f t="shared" si="229"/>
        <v>0.34999999999999432</v>
      </c>
      <c r="R1460" s="222">
        <f t="shared" si="230"/>
        <v>3.5496957403650534E-3</v>
      </c>
    </row>
    <row r="1461" spans="1:18" x14ac:dyDescent="0.35">
      <c r="A1461" s="127" t="s">
        <v>11040</v>
      </c>
      <c r="B1461" s="21" t="s">
        <v>11041</v>
      </c>
      <c r="C1461" s="21">
        <v>3</v>
      </c>
      <c r="D1461" s="20">
        <v>0.7</v>
      </c>
      <c r="E1461" s="135">
        <v>40</v>
      </c>
      <c r="F1461" s="106">
        <v>27.85</v>
      </c>
      <c r="G1461" s="22" t="s">
        <v>14169</v>
      </c>
      <c r="H1461" s="106">
        <f t="shared" si="223"/>
        <v>39.450000000000003</v>
      </c>
      <c r="I1461" s="106">
        <f t="shared" si="224"/>
        <v>36.200000000000003</v>
      </c>
      <c r="J1461" s="107">
        <f t="shared" si="225"/>
        <v>35.550000000000004</v>
      </c>
      <c r="L1461" s="186">
        <f t="shared" si="226"/>
        <v>39.5</v>
      </c>
      <c r="M1461" s="186">
        <f t="shared" si="227"/>
        <v>36.5</v>
      </c>
      <c r="N1461" s="186">
        <f t="shared" si="228"/>
        <v>35.950000000000003</v>
      </c>
      <c r="Q1461" s="133">
        <f t="shared" si="229"/>
        <v>4.9999999999997158E-2</v>
      </c>
      <c r="R1461" s="222">
        <f t="shared" si="230"/>
        <v>1.2674271229403589E-3</v>
      </c>
    </row>
    <row r="1462" spans="1:18" x14ac:dyDescent="0.35">
      <c r="A1462" s="127" t="s">
        <v>11052</v>
      </c>
      <c r="B1462" s="21" t="s">
        <v>11053</v>
      </c>
      <c r="C1462" s="21">
        <v>3</v>
      </c>
      <c r="D1462" s="20">
        <v>0.7</v>
      </c>
      <c r="E1462" s="135">
        <v>46</v>
      </c>
      <c r="F1462" s="106">
        <v>39.5</v>
      </c>
      <c r="G1462" s="22" t="s">
        <v>14145</v>
      </c>
      <c r="H1462" s="106">
        <f t="shared" si="223"/>
        <v>54.150000000000006</v>
      </c>
      <c r="I1462" s="106">
        <f t="shared" si="224"/>
        <v>49.75</v>
      </c>
      <c r="J1462" s="107">
        <f t="shared" si="225"/>
        <v>48.85</v>
      </c>
      <c r="L1462" s="186">
        <f t="shared" si="226"/>
        <v>54.5</v>
      </c>
      <c r="M1462" s="186">
        <f t="shared" si="227"/>
        <v>49.95</v>
      </c>
      <c r="N1462" s="186">
        <f t="shared" si="228"/>
        <v>48.95</v>
      </c>
      <c r="Q1462" s="133">
        <f t="shared" si="229"/>
        <v>0.34999999999999432</v>
      </c>
      <c r="R1462" s="222">
        <f t="shared" si="230"/>
        <v>6.4635272391504019E-3</v>
      </c>
    </row>
    <row r="1463" spans="1:18" x14ac:dyDescent="0.35">
      <c r="A1463" s="127" t="s">
        <v>11056</v>
      </c>
      <c r="B1463" s="21" t="s">
        <v>11057</v>
      </c>
      <c r="C1463" s="21">
        <v>4</v>
      </c>
      <c r="D1463" s="20">
        <v>0.7</v>
      </c>
      <c r="E1463" s="135">
        <v>40</v>
      </c>
      <c r="F1463" s="106">
        <v>21.8</v>
      </c>
      <c r="G1463" s="22" t="s">
        <v>14144</v>
      </c>
      <c r="H1463" s="106">
        <f t="shared" si="223"/>
        <v>32.050000000000004</v>
      </c>
      <c r="I1463" s="106">
        <f t="shared" si="224"/>
        <v>29.400000000000002</v>
      </c>
      <c r="J1463" s="107">
        <f t="shared" si="225"/>
        <v>28.900000000000002</v>
      </c>
      <c r="L1463" s="186">
        <f t="shared" si="226"/>
        <v>32.5</v>
      </c>
      <c r="M1463" s="186">
        <f t="shared" si="227"/>
        <v>29.5</v>
      </c>
      <c r="N1463" s="186">
        <f t="shared" si="228"/>
        <v>28.95</v>
      </c>
      <c r="Q1463" s="133">
        <f t="shared" si="229"/>
        <v>0.44999999999999574</v>
      </c>
      <c r="R1463" s="222">
        <f t="shared" si="230"/>
        <v>1.4040561622464764E-2</v>
      </c>
    </row>
    <row r="1464" spans="1:18" x14ac:dyDescent="0.35">
      <c r="A1464" s="127" t="s">
        <v>11064</v>
      </c>
      <c r="B1464" s="21" t="s">
        <v>11065</v>
      </c>
      <c r="C1464" s="21">
        <v>4</v>
      </c>
      <c r="D1464" s="20">
        <v>0.7</v>
      </c>
      <c r="E1464" s="135">
        <v>40</v>
      </c>
      <c r="F1464" s="106">
        <v>27.5</v>
      </c>
      <c r="G1464" s="22" t="s">
        <v>14144</v>
      </c>
      <c r="H1464" s="106">
        <f t="shared" si="223"/>
        <v>39</v>
      </c>
      <c r="I1464" s="106">
        <f t="shared" si="224"/>
        <v>35.800000000000004</v>
      </c>
      <c r="J1464" s="107">
        <f t="shared" si="225"/>
        <v>35.15</v>
      </c>
      <c r="L1464" s="186">
        <f t="shared" si="226"/>
        <v>39.5</v>
      </c>
      <c r="M1464" s="186">
        <f t="shared" si="227"/>
        <v>35.950000000000003</v>
      </c>
      <c r="N1464" s="186">
        <f t="shared" si="228"/>
        <v>35.5</v>
      </c>
      <c r="Q1464" s="133">
        <f t="shared" si="229"/>
        <v>0.5</v>
      </c>
      <c r="R1464" s="222">
        <f t="shared" si="230"/>
        <v>1.282051282051282E-2</v>
      </c>
    </row>
    <row r="1465" spans="1:18" x14ac:dyDescent="0.35">
      <c r="A1465" s="127" t="s">
        <v>14441</v>
      </c>
      <c r="B1465" s="21" t="s">
        <v>14442</v>
      </c>
      <c r="C1465" s="21">
        <v>6</v>
      </c>
      <c r="D1465" s="20">
        <v>1</v>
      </c>
      <c r="E1465" s="135">
        <v>40</v>
      </c>
      <c r="F1465" s="106">
        <v>42.5</v>
      </c>
      <c r="G1465" s="22" t="s">
        <v>14157</v>
      </c>
      <c r="H1465" s="106">
        <f t="shared" si="223"/>
        <v>58.800000000000004</v>
      </c>
      <c r="I1465" s="106">
        <f t="shared" si="224"/>
        <v>54</v>
      </c>
      <c r="J1465" s="107">
        <f t="shared" si="225"/>
        <v>53.050000000000004</v>
      </c>
      <c r="L1465" s="186">
        <f t="shared" si="226"/>
        <v>58.95</v>
      </c>
      <c r="M1465" s="186">
        <f t="shared" si="227"/>
        <v>54.5</v>
      </c>
      <c r="N1465" s="186">
        <f t="shared" si="228"/>
        <v>53.5</v>
      </c>
      <c r="Q1465" s="133">
        <f t="shared" si="229"/>
        <v>0.14999999999999858</v>
      </c>
      <c r="R1465" s="222">
        <f t="shared" si="230"/>
        <v>2.5510204081632408E-3</v>
      </c>
    </row>
    <row r="1466" spans="1:18" x14ac:dyDescent="0.35">
      <c r="A1466" s="127" t="s">
        <v>11067</v>
      </c>
      <c r="B1466" s="21" t="s">
        <v>11068</v>
      </c>
      <c r="C1466" s="21">
        <v>6</v>
      </c>
      <c r="D1466" s="20">
        <v>0.7</v>
      </c>
      <c r="E1466" s="135">
        <v>40</v>
      </c>
      <c r="F1466" s="106">
        <v>39.5</v>
      </c>
      <c r="G1466" s="22" t="s">
        <v>14157</v>
      </c>
      <c r="H1466" s="106">
        <f t="shared" si="223"/>
        <v>53.650000000000006</v>
      </c>
      <c r="I1466" s="106">
        <f t="shared" si="224"/>
        <v>49.25</v>
      </c>
      <c r="J1466" s="107">
        <f t="shared" si="225"/>
        <v>48.35</v>
      </c>
      <c r="L1466" s="186">
        <f t="shared" si="226"/>
        <v>53.95</v>
      </c>
      <c r="M1466" s="186">
        <f t="shared" si="227"/>
        <v>49.5</v>
      </c>
      <c r="N1466" s="186">
        <f t="shared" si="228"/>
        <v>48.5</v>
      </c>
      <c r="Q1466" s="133">
        <f t="shared" si="229"/>
        <v>0.29999999999999716</v>
      </c>
      <c r="R1466" s="222">
        <f t="shared" si="230"/>
        <v>5.5917986952469176E-3</v>
      </c>
    </row>
    <row r="1467" spans="1:18" x14ac:dyDescent="0.35">
      <c r="A1467" s="127" t="s">
        <v>14497</v>
      </c>
      <c r="B1467" s="21" t="s">
        <v>11072</v>
      </c>
      <c r="C1467" s="21">
        <v>3</v>
      </c>
      <c r="D1467" s="20">
        <v>0.7</v>
      </c>
      <c r="E1467" s="135">
        <v>40</v>
      </c>
      <c r="F1467" s="106">
        <v>2350</v>
      </c>
      <c r="G1467" s="22" t="s">
        <v>14157</v>
      </c>
      <c r="H1467" s="106">
        <f t="shared" si="223"/>
        <v>2872.4500000000003</v>
      </c>
      <c r="I1467" s="106">
        <f t="shared" si="224"/>
        <v>2637</v>
      </c>
      <c r="J1467" s="107">
        <f t="shared" si="225"/>
        <v>2589.9</v>
      </c>
      <c r="L1467" s="186">
        <f t="shared" si="226"/>
        <v>2872.5</v>
      </c>
      <c r="M1467" s="186">
        <f t="shared" si="227"/>
        <v>2637.5</v>
      </c>
      <c r="N1467" s="186">
        <f t="shared" si="228"/>
        <v>2589.9499999999998</v>
      </c>
      <c r="Q1467" s="133">
        <f t="shared" si="229"/>
        <v>4.9999999999727152E-2</v>
      </c>
      <c r="R1467" s="222">
        <f t="shared" si="230"/>
        <v>1.7406743372287472E-5</v>
      </c>
    </row>
    <row r="1468" spans="1:18" x14ac:dyDescent="0.35">
      <c r="A1468" s="127" t="s">
        <v>11079</v>
      </c>
      <c r="B1468" s="21" t="s">
        <v>11076</v>
      </c>
      <c r="C1468" s="21">
        <v>6</v>
      </c>
      <c r="D1468" s="20">
        <v>0.7</v>
      </c>
      <c r="E1468" s="135">
        <v>40</v>
      </c>
      <c r="F1468" s="106">
        <v>27</v>
      </c>
      <c r="G1468" s="22" t="s">
        <v>14157</v>
      </c>
      <c r="H1468" s="106">
        <f t="shared" si="223"/>
        <v>38.400000000000006</v>
      </c>
      <c r="I1468" s="106">
        <f t="shared" si="224"/>
        <v>35.25</v>
      </c>
      <c r="J1468" s="107">
        <f t="shared" si="225"/>
        <v>34.6</v>
      </c>
      <c r="L1468" s="186">
        <f t="shared" si="226"/>
        <v>38.5</v>
      </c>
      <c r="M1468" s="186">
        <f t="shared" si="227"/>
        <v>35.5</v>
      </c>
      <c r="N1468" s="186">
        <f t="shared" si="228"/>
        <v>34.950000000000003</v>
      </c>
      <c r="Q1468" s="133">
        <f t="shared" si="229"/>
        <v>9.9999999999994316E-2</v>
      </c>
      <c r="R1468" s="222">
        <f t="shared" si="230"/>
        <v>2.6041666666665182E-3</v>
      </c>
    </row>
    <row r="1469" spans="1:18" x14ac:dyDescent="0.35">
      <c r="A1469" s="127" t="s">
        <v>11084</v>
      </c>
      <c r="B1469" s="21" t="s">
        <v>11085</v>
      </c>
      <c r="C1469" s="21">
        <v>12</v>
      </c>
      <c r="D1469" s="20">
        <v>1</v>
      </c>
      <c r="E1469" s="135">
        <v>40</v>
      </c>
      <c r="F1469" s="106">
        <v>44.5</v>
      </c>
      <c r="G1469" s="22" t="s">
        <v>14157</v>
      </c>
      <c r="H1469" s="106">
        <f t="shared" si="223"/>
        <v>61.25</v>
      </c>
      <c r="I1469" s="106">
        <f t="shared" si="224"/>
        <v>56.25</v>
      </c>
      <c r="J1469" s="107">
        <f t="shared" si="225"/>
        <v>55.25</v>
      </c>
      <c r="L1469" s="186">
        <f t="shared" si="226"/>
        <v>61.5</v>
      </c>
      <c r="M1469" s="186">
        <f t="shared" si="227"/>
        <v>56.5</v>
      </c>
      <c r="N1469" s="186">
        <f t="shared" si="228"/>
        <v>55.5</v>
      </c>
      <c r="Q1469" s="133">
        <f t="shared" si="229"/>
        <v>0.25</v>
      </c>
      <c r="R1469" s="222">
        <f t="shared" si="230"/>
        <v>4.0816326530612249E-3</v>
      </c>
    </row>
    <row r="1470" spans="1:18" x14ac:dyDescent="0.35">
      <c r="A1470" s="127" t="s">
        <v>11090</v>
      </c>
      <c r="B1470" s="21" t="s">
        <v>11091</v>
      </c>
      <c r="C1470" s="21">
        <v>6</v>
      </c>
      <c r="D1470" s="20">
        <v>0.7</v>
      </c>
      <c r="E1470" s="135">
        <v>40</v>
      </c>
      <c r="F1470" s="106">
        <v>115</v>
      </c>
      <c r="G1470" s="22" t="s">
        <v>14157</v>
      </c>
      <c r="H1470" s="106">
        <f t="shared" si="223"/>
        <v>145.75</v>
      </c>
      <c r="I1470" s="106">
        <f t="shared" si="224"/>
        <v>133.80000000000001</v>
      </c>
      <c r="J1470" s="107">
        <f t="shared" si="225"/>
        <v>131.4</v>
      </c>
      <c r="L1470" s="186">
        <f t="shared" si="226"/>
        <v>145.94999999999999</v>
      </c>
      <c r="M1470" s="186">
        <f t="shared" si="227"/>
        <v>133.94999999999999</v>
      </c>
      <c r="N1470" s="186">
        <f t="shared" si="228"/>
        <v>131.5</v>
      </c>
      <c r="Q1470" s="133">
        <f t="shared" si="229"/>
        <v>0.19999999999998863</v>
      </c>
      <c r="R1470" s="222">
        <f t="shared" si="230"/>
        <v>1.372212692967332E-3</v>
      </c>
    </row>
    <row r="1471" spans="1:18" x14ac:dyDescent="0.35">
      <c r="A1471" s="127" t="s">
        <v>14752</v>
      </c>
      <c r="B1471" s="21" t="s">
        <v>14753</v>
      </c>
      <c r="C1471" s="21">
        <v>6</v>
      </c>
      <c r="D1471" s="20">
        <v>0.7</v>
      </c>
      <c r="E1471" s="135">
        <v>37.5</v>
      </c>
      <c r="F1471" s="106">
        <v>7.34</v>
      </c>
      <c r="G1471" s="22" t="s">
        <v>14146</v>
      </c>
      <c r="H1471" s="106">
        <f t="shared" si="223"/>
        <v>14.200000000000001</v>
      </c>
      <c r="I1471" s="106">
        <f t="shared" si="224"/>
        <v>13.05</v>
      </c>
      <c r="J1471" s="107">
        <f t="shared" si="225"/>
        <v>12.8</v>
      </c>
      <c r="L1471" s="186">
        <f t="shared" si="226"/>
        <v>14.5</v>
      </c>
      <c r="M1471" s="186">
        <f t="shared" si="227"/>
        <v>13.5</v>
      </c>
      <c r="N1471" s="186">
        <f t="shared" si="228"/>
        <v>12.95</v>
      </c>
      <c r="Q1471" s="133">
        <f t="shared" si="229"/>
        <v>0.29999999999999893</v>
      </c>
      <c r="R1471" s="222">
        <f t="shared" si="230"/>
        <v>2.1126760563380205E-2</v>
      </c>
    </row>
    <row r="1472" spans="1:18" x14ac:dyDescent="0.35">
      <c r="A1472" s="127" t="s">
        <v>11104</v>
      </c>
      <c r="B1472" s="21" t="s">
        <v>11105</v>
      </c>
      <c r="C1472" s="21">
        <v>6</v>
      </c>
      <c r="D1472" s="20">
        <v>0.75</v>
      </c>
      <c r="E1472" s="135">
        <v>46.85</v>
      </c>
      <c r="F1472" s="106">
        <v>17.5</v>
      </c>
      <c r="G1472" s="22" t="s">
        <v>14158</v>
      </c>
      <c r="H1472" s="106">
        <f t="shared" si="223"/>
        <v>27.700000000000003</v>
      </c>
      <c r="I1472" s="106">
        <f t="shared" si="224"/>
        <v>25.450000000000003</v>
      </c>
      <c r="J1472" s="107">
        <f t="shared" si="225"/>
        <v>25</v>
      </c>
      <c r="L1472" s="186">
        <f t="shared" si="226"/>
        <v>27.95</v>
      </c>
      <c r="M1472" s="186">
        <f t="shared" si="227"/>
        <v>25.5</v>
      </c>
      <c r="N1472" s="186">
        <f t="shared" si="228"/>
        <v>25.5</v>
      </c>
      <c r="Q1472" s="133">
        <f t="shared" si="229"/>
        <v>0.24999999999999645</v>
      </c>
      <c r="R1472" s="222">
        <f t="shared" si="230"/>
        <v>9.0252707581226152E-3</v>
      </c>
    </row>
    <row r="1473" spans="1:18" x14ac:dyDescent="0.35">
      <c r="A1473" s="127" t="s">
        <v>11129</v>
      </c>
      <c r="B1473" s="21" t="s">
        <v>11130</v>
      </c>
      <c r="C1473" s="21">
        <v>6</v>
      </c>
      <c r="D1473" s="20">
        <v>0.7</v>
      </c>
      <c r="E1473" s="135">
        <v>50</v>
      </c>
      <c r="F1473" s="106">
        <v>20.75</v>
      </c>
      <c r="G1473" s="22" t="s">
        <v>14158</v>
      </c>
      <c r="H1473" s="106">
        <f t="shared" si="223"/>
        <v>31.650000000000002</v>
      </c>
      <c r="I1473" s="106">
        <f t="shared" si="224"/>
        <v>29.05</v>
      </c>
      <c r="J1473" s="107">
        <f t="shared" si="225"/>
        <v>28.55</v>
      </c>
      <c r="L1473" s="186">
        <f t="shared" si="226"/>
        <v>31.95</v>
      </c>
      <c r="M1473" s="186">
        <f t="shared" si="227"/>
        <v>29.5</v>
      </c>
      <c r="N1473" s="186">
        <f t="shared" si="228"/>
        <v>28.95</v>
      </c>
      <c r="Q1473" s="133">
        <f t="shared" si="229"/>
        <v>0.29999999999999716</v>
      </c>
      <c r="R1473" s="222">
        <f t="shared" si="230"/>
        <v>9.4786729857818993E-3</v>
      </c>
    </row>
    <row r="1474" spans="1:18" x14ac:dyDescent="0.35">
      <c r="A1474" s="127" t="s">
        <v>11133</v>
      </c>
      <c r="B1474" s="21" t="s">
        <v>11134</v>
      </c>
      <c r="C1474" s="21">
        <v>6</v>
      </c>
      <c r="D1474" s="20">
        <v>0.7</v>
      </c>
      <c r="E1474" s="135">
        <v>40</v>
      </c>
      <c r="F1474" s="106">
        <v>16.25</v>
      </c>
      <c r="G1474" s="22" t="s">
        <v>14142</v>
      </c>
      <c r="H1474" s="106">
        <f t="shared" si="223"/>
        <v>25.3</v>
      </c>
      <c r="I1474" s="106">
        <f t="shared" si="224"/>
        <v>23.200000000000003</v>
      </c>
      <c r="J1474" s="107">
        <f t="shared" si="225"/>
        <v>22.8</v>
      </c>
      <c r="L1474" s="186">
        <f t="shared" si="226"/>
        <v>25.5</v>
      </c>
      <c r="M1474" s="186">
        <f t="shared" si="227"/>
        <v>23.5</v>
      </c>
      <c r="N1474" s="186">
        <f t="shared" si="228"/>
        <v>22.95</v>
      </c>
      <c r="Q1474" s="133">
        <f t="shared" si="229"/>
        <v>0.19999999999999929</v>
      </c>
      <c r="R1474" s="222">
        <f t="shared" si="230"/>
        <v>7.9051383399209203E-3</v>
      </c>
    </row>
    <row r="1475" spans="1:18" x14ac:dyDescent="0.35">
      <c r="A1475" s="127" t="s">
        <v>11137</v>
      </c>
      <c r="B1475" s="21" t="s">
        <v>11138</v>
      </c>
      <c r="C1475" s="21">
        <v>6</v>
      </c>
      <c r="D1475" s="20">
        <v>1</v>
      </c>
      <c r="E1475" s="135">
        <v>40</v>
      </c>
      <c r="F1475" s="106">
        <v>18.75</v>
      </c>
      <c r="G1475" s="22" t="s">
        <v>14142</v>
      </c>
      <c r="H1475" s="106">
        <f t="shared" si="223"/>
        <v>29.85</v>
      </c>
      <c r="I1475" s="106">
        <f t="shared" si="224"/>
        <v>27.400000000000002</v>
      </c>
      <c r="J1475" s="107">
        <f t="shared" si="225"/>
        <v>26.900000000000002</v>
      </c>
      <c r="L1475" s="186">
        <f t="shared" si="226"/>
        <v>29.95</v>
      </c>
      <c r="M1475" s="186">
        <f t="shared" si="227"/>
        <v>27.5</v>
      </c>
      <c r="N1475" s="186">
        <f t="shared" si="228"/>
        <v>26.95</v>
      </c>
      <c r="Q1475" s="133">
        <f t="shared" si="229"/>
        <v>9.9999999999997868E-2</v>
      </c>
      <c r="R1475" s="222">
        <f t="shared" si="230"/>
        <v>3.3500837520937308E-3</v>
      </c>
    </row>
    <row r="1476" spans="1:18" x14ac:dyDescent="0.35">
      <c r="A1476" s="127" t="s">
        <v>11141</v>
      </c>
      <c r="B1476" s="21" t="s">
        <v>11142</v>
      </c>
      <c r="C1476" s="21">
        <v>6</v>
      </c>
      <c r="D1476" s="20">
        <v>1</v>
      </c>
      <c r="E1476" s="135">
        <v>40</v>
      </c>
      <c r="F1476" s="106">
        <v>21.25</v>
      </c>
      <c r="G1476" s="22" t="s">
        <v>14142</v>
      </c>
      <c r="H1476" s="106">
        <f t="shared" si="223"/>
        <v>32.9</v>
      </c>
      <c r="I1476" s="106">
        <f t="shared" si="224"/>
        <v>30.200000000000003</v>
      </c>
      <c r="J1476" s="107">
        <f t="shared" si="225"/>
        <v>29.650000000000002</v>
      </c>
      <c r="L1476" s="186">
        <f t="shared" si="226"/>
        <v>32.950000000000003</v>
      </c>
      <c r="M1476" s="186">
        <f t="shared" si="227"/>
        <v>30.5</v>
      </c>
      <c r="N1476" s="186">
        <f t="shared" si="228"/>
        <v>29.95</v>
      </c>
      <c r="Q1476" s="133">
        <f t="shared" si="229"/>
        <v>5.0000000000004263E-2</v>
      </c>
      <c r="R1476" s="222">
        <f t="shared" si="230"/>
        <v>1.5197568389059047E-3</v>
      </c>
    </row>
    <row r="1477" spans="1:18" x14ac:dyDescent="0.35">
      <c r="A1477" s="127" t="s">
        <v>11155</v>
      </c>
      <c r="B1477" s="21" t="s">
        <v>11156</v>
      </c>
      <c r="C1477" s="21">
        <v>6</v>
      </c>
      <c r="D1477" s="20">
        <v>0.7</v>
      </c>
      <c r="E1477" s="135">
        <v>14.7</v>
      </c>
      <c r="F1477" s="106">
        <v>5.95</v>
      </c>
      <c r="G1477" s="22" t="s">
        <v>14141</v>
      </c>
      <c r="H1477" s="106">
        <f t="shared" si="223"/>
        <v>10.450000000000001</v>
      </c>
      <c r="I1477" s="106">
        <f t="shared" si="224"/>
        <v>9.6000000000000014</v>
      </c>
      <c r="J1477" s="107">
        <f t="shared" si="225"/>
        <v>9.4500000000000011</v>
      </c>
      <c r="L1477" s="186">
        <f t="shared" si="226"/>
        <v>10.5</v>
      </c>
      <c r="M1477" s="186">
        <f t="shared" si="227"/>
        <v>9.9499999999999993</v>
      </c>
      <c r="N1477" s="186">
        <f t="shared" si="228"/>
        <v>9.5</v>
      </c>
      <c r="Q1477" s="133">
        <f t="shared" si="229"/>
        <v>4.9999999999998934E-2</v>
      </c>
      <c r="R1477" s="222">
        <f t="shared" si="230"/>
        <v>4.7846889952152085E-3</v>
      </c>
    </row>
    <row r="1478" spans="1:18" x14ac:dyDescent="0.35">
      <c r="A1478" s="127" t="s">
        <v>11163</v>
      </c>
      <c r="B1478" s="21" t="s">
        <v>11164</v>
      </c>
      <c r="C1478" s="21">
        <v>6</v>
      </c>
      <c r="D1478" s="20">
        <v>0.7</v>
      </c>
      <c r="E1478" s="135">
        <v>14.9</v>
      </c>
      <c r="F1478" s="106">
        <v>6.15</v>
      </c>
      <c r="G1478" s="22" t="s">
        <v>14141</v>
      </c>
      <c r="H1478" s="106">
        <f t="shared" si="223"/>
        <v>10.75</v>
      </c>
      <c r="I1478" s="106">
        <f t="shared" si="224"/>
        <v>9.8500000000000014</v>
      </c>
      <c r="J1478" s="107">
        <f t="shared" si="225"/>
        <v>9.7000000000000011</v>
      </c>
      <c r="L1478" s="186">
        <f t="shared" si="226"/>
        <v>10.95</v>
      </c>
      <c r="M1478" s="186">
        <f t="shared" si="227"/>
        <v>9.9499999999999993</v>
      </c>
      <c r="N1478" s="186">
        <f t="shared" si="228"/>
        <v>9.9499999999999993</v>
      </c>
      <c r="Q1478" s="133">
        <f t="shared" si="229"/>
        <v>0.19999999999999929</v>
      </c>
      <c r="R1478" s="222">
        <f t="shared" si="230"/>
        <v>1.8604651162790631E-2</v>
      </c>
    </row>
    <row r="1479" spans="1:18" x14ac:dyDescent="0.35">
      <c r="A1479" s="127" t="s">
        <v>11167</v>
      </c>
      <c r="B1479" s="21" t="s">
        <v>11168</v>
      </c>
      <c r="C1479" s="21">
        <v>6</v>
      </c>
      <c r="D1479" s="20">
        <v>0.5</v>
      </c>
      <c r="E1479" s="135">
        <v>56</v>
      </c>
      <c r="F1479" s="106">
        <v>18.75</v>
      </c>
      <c r="G1479" s="22" t="s">
        <v>14163</v>
      </c>
      <c r="H1479" s="106">
        <f t="shared" si="223"/>
        <v>28.35</v>
      </c>
      <c r="I1479" s="106">
        <f t="shared" si="224"/>
        <v>26</v>
      </c>
      <c r="J1479" s="107">
        <f t="shared" si="225"/>
        <v>25.55</v>
      </c>
      <c r="L1479" s="186">
        <f t="shared" si="226"/>
        <v>28.5</v>
      </c>
      <c r="M1479" s="186">
        <f t="shared" si="227"/>
        <v>26.5</v>
      </c>
      <c r="N1479" s="186">
        <f t="shared" si="228"/>
        <v>25.95</v>
      </c>
      <c r="Q1479" s="133">
        <f t="shared" si="229"/>
        <v>0.14999999999999858</v>
      </c>
      <c r="R1479" s="222">
        <f t="shared" si="230"/>
        <v>5.2910052910052404E-3</v>
      </c>
    </row>
    <row r="1480" spans="1:18" x14ac:dyDescent="0.35">
      <c r="A1480" s="127" t="s">
        <v>11175</v>
      </c>
      <c r="B1480" s="21" t="s">
        <v>11176</v>
      </c>
      <c r="C1480" s="21">
        <v>6</v>
      </c>
      <c r="D1480" s="20">
        <v>0.7</v>
      </c>
      <c r="E1480" s="135">
        <v>45</v>
      </c>
      <c r="F1480" s="106">
        <v>15.35</v>
      </c>
      <c r="G1480" s="22" t="s">
        <v>14150</v>
      </c>
      <c r="H1480" s="106">
        <f t="shared" si="223"/>
        <v>24.6</v>
      </c>
      <c r="I1480" s="106">
        <f t="shared" si="224"/>
        <v>22.6</v>
      </c>
      <c r="J1480" s="107">
        <f t="shared" si="225"/>
        <v>22.200000000000003</v>
      </c>
      <c r="L1480" s="186">
        <f t="shared" si="226"/>
        <v>24.95</v>
      </c>
      <c r="M1480" s="186">
        <f t="shared" si="227"/>
        <v>22.95</v>
      </c>
      <c r="N1480" s="186">
        <f t="shared" si="228"/>
        <v>22.5</v>
      </c>
      <c r="Q1480" s="133">
        <f t="shared" si="229"/>
        <v>0.34999999999999787</v>
      </c>
      <c r="R1480" s="222">
        <f t="shared" si="230"/>
        <v>1.4227642276422677E-2</v>
      </c>
    </row>
    <row r="1481" spans="1:18" x14ac:dyDescent="0.35">
      <c r="A1481" s="127" t="s">
        <v>11183</v>
      </c>
      <c r="B1481" s="21" t="s">
        <v>11180</v>
      </c>
      <c r="C1481" s="21">
        <v>6</v>
      </c>
      <c r="D1481" s="20">
        <v>1</v>
      </c>
      <c r="E1481" s="135">
        <v>37.5</v>
      </c>
      <c r="F1481" s="106">
        <v>6.2</v>
      </c>
      <c r="G1481" s="22" t="s">
        <v>14144</v>
      </c>
      <c r="H1481" s="106">
        <f t="shared" si="223"/>
        <v>14.200000000000001</v>
      </c>
      <c r="I1481" s="106">
        <f t="shared" si="224"/>
        <v>13.05</v>
      </c>
      <c r="J1481" s="107">
        <f t="shared" si="225"/>
        <v>12.8</v>
      </c>
      <c r="L1481" s="186">
        <f t="shared" si="226"/>
        <v>14.5</v>
      </c>
      <c r="M1481" s="186">
        <f t="shared" si="227"/>
        <v>13.5</v>
      </c>
      <c r="N1481" s="186">
        <f t="shared" si="228"/>
        <v>12.95</v>
      </c>
      <c r="Q1481" s="133">
        <f t="shared" si="229"/>
        <v>0.29999999999999893</v>
      </c>
      <c r="R1481" s="222">
        <f t="shared" si="230"/>
        <v>2.1126760563380205E-2</v>
      </c>
    </row>
    <row r="1482" spans="1:18" x14ac:dyDescent="0.35">
      <c r="A1482" s="127" t="s">
        <v>11186</v>
      </c>
      <c r="B1482" s="21" t="s">
        <v>11187</v>
      </c>
      <c r="C1482" s="21">
        <v>6</v>
      </c>
      <c r="D1482" s="20">
        <v>1</v>
      </c>
      <c r="E1482" s="135">
        <v>37.5</v>
      </c>
      <c r="F1482" s="106">
        <v>6.2</v>
      </c>
      <c r="G1482" s="22" t="s">
        <v>14144</v>
      </c>
      <c r="H1482" s="106">
        <f t="shared" si="223"/>
        <v>14.200000000000001</v>
      </c>
      <c r="I1482" s="106">
        <f t="shared" si="224"/>
        <v>13.05</v>
      </c>
      <c r="J1482" s="107">
        <f t="shared" si="225"/>
        <v>12.8</v>
      </c>
      <c r="L1482" s="186">
        <f t="shared" si="226"/>
        <v>14.5</v>
      </c>
      <c r="M1482" s="186">
        <f t="shared" si="227"/>
        <v>13.5</v>
      </c>
      <c r="N1482" s="186">
        <f t="shared" si="228"/>
        <v>12.95</v>
      </c>
      <c r="Q1482" s="133">
        <f t="shared" si="229"/>
        <v>0.29999999999999893</v>
      </c>
      <c r="R1482" s="222">
        <f t="shared" si="230"/>
        <v>2.1126760563380205E-2</v>
      </c>
    </row>
    <row r="1483" spans="1:18" x14ac:dyDescent="0.35">
      <c r="A1483" s="127" t="s">
        <v>11192</v>
      </c>
      <c r="B1483" s="21" t="s">
        <v>11193</v>
      </c>
      <c r="C1483" s="21">
        <v>6</v>
      </c>
      <c r="D1483" s="20">
        <v>0.7</v>
      </c>
      <c r="E1483" s="135">
        <v>55.5</v>
      </c>
      <c r="F1483" s="106">
        <v>15.8</v>
      </c>
      <c r="G1483" s="22" t="s">
        <v>14144</v>
      </c>
      <c r="H1483" s="106">
        <f t="shared" si="223"/>
        <v>26.1</v>
      </c>
      <c r="I1483" s="106">
        <f t="shared" si="224"/>
        <v>23.950000000000003</v>
      </c>
      <c r="J1483" s="107">
        <f t="shared" si="225"/>
        <v>23.55</v>
      </c>
      <c r="L1483" s="186">
        <f t="shared" si="226"/>
        <v>26.5</v>
      </c>
      <c r="M1483" s="186">
        <f t="shared" si="227"/>
        <v>23.95</v>
      </c>
      <c r="N1483" s="186">
        <f t="shared" si="228"/>
        <v>23.95</v>
      </c>
      <c r="Q1483" s="133">
        <f t="shared" si="229"/>
        <v>0.39999999999999858</v>
      </c>
      <c r="R1483" s="222">
        <f t="shared" si="230"/>
        <v>1.5325670498084237E-2</v>
      </c>
    </row>
    <row r="1484" spans="1:18" x14ac:dyDescent="0.35">
      <c r="A1484" s="127" t="s">
        <v>14389</v>
      </c>
      <c r="B1484" s="21" t="s">
        <v>14390</v>
      </c>
      <c r="C1484" s="21">
        <v>6</v>
      </c>
      <c r="D1484" s="20">
        <v>0.7</v>
      </c>
      <c r="E1484" s="135">
        <v>40</v>
      </c>
      <c r="F1484" s="106">
        <v>43.5</v>
      </c>
      <c r="G1484" s="22" t="s">
        <v>14162</v>
      </c>
      <c r="H1484" s="106">
        <f t="shared" ref="H1484:H1547" si="231">IF(B1484="","",CEILING((F1484+(10.3552*D1484*E1484)/100+1.5+0.05)*1.22,0.05))</f>
        <v>58.5</v>
      </c>
      <c r="I1484" s="106">
        <f t="shared" ref="I1484:I1547" si="232">IF(B1484="","",CEILING((F1484+(10.3552*D1484*E1484)/100+1.5+0.05)*1.12,0.05))</f>
        <v>53.75</v>
      </c>
      <c r="J1484" s="107">
        <f t="shared" ref="J1484:J1547" si="233">IF(B1484="","",CEILING((F1484+(10.3552*D1484*E1484)/100+1.5+0.05)*1.1,0.05))</f>
        <v>52.75</v>
      </c>
      <c r="L1484" s="186">
        <f t="shared" si="226"/>
        <v>58.95</v>
      </c>
      <c r="M1484" s="186">
        <f t="shared" si="227"/>
        <v>53.95</v>
      </c>
      <c r="N1484" s="186">
        <f t="shared" si="228"/>
        <v>52.95</v>
      </c>
      <c r="Q1484" s="133">
        <f t="shared" si="229"/>
        <v>0.45000000000000284</v>
      </c>
      <c r="R1484" s="222">
        <f t="shared" si="230"/>
        <v>7.6923076923077413E-3</v>
      </c>
    </row>
    <row r="1485" spans="1:18" x14ac:dyDescent="0.35">
      <c r="A1485" s="127" t="s">
        <v>11199</v>
      </c>
      <c r="B1485" s="21" t="s">
        <v>11200</v>
      </c>
      <c r="C1485" s="21">
        <v>6</v>
      </c>
      <c r="D1485" s="20">
        <v>0.7</v>
      </c>
      <c r="E1485" s="135">
        <v>40</v>
      </c>
      <c r="F1485" s="106">
        <v>41.5</v>
      </c>
      <c r="G1485" s="22" t="s">
        <v>14144</v>
      </c>
      <c r="H1485" s="106">
        <f t="shared" si="231"/>
        <v>56.1</v>
      </c>
      <c r="I1485" s="106">
        <f t="shared" si="232"/>
        <v>51.5</v>
      </c>
      <c r="J1485" s="107">
        <f t="shared" si="233"/>
        <v>50.550000000000004</v>
      </c>
      <c r="L1485" s="186">
        <f t="shared" si="226"/>
        <v>56.5</v>
      </c>
      <c r="M1485" s="186">
        <f t="shared" si="227"/>
        <v>51.95</v>
      </c>
      <c r="N1485" s="186">
        <f t="shared" si="228"/>
        <v>50.95</v>
      </c>
      <c r="Q1485" s="133">
        <f t="shared" si="229"/>
        <v>0.39999999999999858</v>
      </c>
      <c r="R1485" s="222">
        <f t="shared" si="230"/>
        <v>7.1301247771835751E-3</v>
      </c>
    </row>
    <row r="1486" spans="1:18" x14ac:dyDescent="0.35">
      <c r="A1486" s="127" t="s">
        <v>11203</v>
      </c>
      <c r="B1486" s="21" t="s">
        <v>11204</v>
      </c>
      <c r="C1486" s="21">
        <v>6</v>
      </c>
      <c r="D1486" s="20">
        <v>0.7</v>
      </c>
      <c r="E1486" s="135">
        <v>20</v>
      </c>
      <c r="F1486" s="106">
        <v>6.95</v>
      </c>
      <c r="G1486" s="22" t="s">
        <v>14161</v>
      </c>
      <c r="H1486" s="106">
        <f t="shared" si="231"/>
        <v>12.15</v>
      </c>
      <c r="I1486" s="106">
        <f t="shared" si="232"/>
        <v>11.15</v>
      </c>
      <c r="J1486" s="107">
        <f t="shared" si="233"/>
        <v>10.950000000000001</v>
      </c>
      <c r="L1486" s="186">
        <f t="shared" si="226"/>
        <v>12.5</v>
      </c>
      <c r="M1486" s="186">
        <f t="shared" si="227"/>
        <v>11.5</v>
      </c>
      <c r="N1486" s="186">
        <f t="shared" si="228"/>
        <v>10.95</v>
      </c>
      <c r="Q1486" s="133">
        <f t="shared" si="229"/>
        <v>0.34999999999999964</v>
      </c>
      <c r="R1486" s="222">
        <f t="shared" si="230"/>
        <v>2.8806584362139887E-2</v>
      </c>
    </row>
    <row r="1487" spans="1:18" x14ac:dyDescent="0.35">
      <c r="A1487" s="127" t="s">
        <v>11209</v>
      </c>
      <c r="B1487" s="21" t="s">
        <v>11210</v>
      </c>
      <c r="C1487" s="21">
        <v>6</v>
      </c>
      <c r="D1487" s="20">
        <v>0.7</v>
      </c>
      <c r="E1487" s="135">
        <v>20</v>
      </c>
      <c r="F1487" s="106">
        <v>6.9</v>
      </c>
      <c r="G1487" s="22" t="s">
        <v>14161</v>
      </c>
      <c r="H1487" s="106">
        <f t="shared" si="231"/>
        <v>12.100000000000001</v>
      </c>
      <c r="I1487" s="106">
        <f t="shared" si="232"/>
        <v>11.100000000000001</v>
      </c>
      <c r="J1487" s="107">
        <f t="shared" si="233"/>
        <v>10.9</v>
      </c>
      <c r="L1487" s="186">
        <f t="shared" si="226"/>
        <v>12.5</v>
      </c>
      <c r="M1487" s="186">
        <f t="shared" si="227"/>
        <v>11.5</v>
      </c>
      <c r="N1487" s="186">
        <f t="shared" si="228"/>
        <v>10.95</v>
      </c>
      <c r="Q1487" s="133">
        <f t="shared" si="229"/>
        <v>0.39999999999999858</v>
      </c>
      <c r="R1487" s="222">
        <f t="shared" si="230"/>
        <v>3.3057851239669298E-2</v>
      </c>
    </row>
    <row r="1488" spans="1:18" x14ac:dyDescent="0.35">
      <c r="A1488" s="127" t="s">
        <v>14498</v>
      </c>
      <c r="B1488" s="21" t="s">
        <v>14499</v>
      </c>
      <c r="C1488" s="21">
        <v>3</v>
      </c>
      <c r="D1488" s="20">
        <v>0.7</v>
      </c>
      <c r="E1488" s="135">
        <v>40</v>
      </c>
      <c r="F1488" s="106">
        <v>28.5</v>
      </c>
      <c r="G1488" s="22" t="s">
        <v>14144</v>
      </c>
      <c r="H1488" s="106">
        <f t="shared" si="231"/>
        <v>40.200000000000003</v>
      </c>
      <c r="I1488" s="106">
        <f t="shared" si="232"/>
        <v>36.950000000000003</v>
      </c>
      <c r="J1488" s="107">
        <f t="shared" si="233"/>
        <v>36.25</v>
      </c>
      <c r="L1488" s="186">
        <f t="shared" si="226"/>
        <v>40.5</v>
      </c>
      <c r="M1488" s="186">
        <f t="shared" si="227"/>
        <v>36.950000000000003</v>
      </c>
      <c r="N1488" s="186">
        <f t="shared" si="228"/>
        <v>36.5</v>
      </c>
      <c r="Q1488" s="133">
        <f t="shared" si="229"/>
        <v>0.29999999999999716</v>
      </c>
      <c r="R1488" s="222">
        <f t="shared" si="230"/>
        <v>7.4626865671641078E-3</v>
      </c>
    </row>
    <row r="1489" spans="1:18" x14ac:dyDescent="0.35">
      <c r="A1489" s="127" t="s">
        <v>14284</v>
      </c>
      <c r="B1489" s="21" t="s">
        <v>14285</v>
      </c>
      <c r="C1489" s="21">
        <v>6</v>
      </c>
      <c r="D1489" s="20">
        <v>0.7</v>
      </c>
      <c r="E1489" s="135">
        <v>40</v>
      </c>
      <c r="F1489" s="106">
        <v>28.5</v>
      </c>
      <c r="G1489" s="22" t="s">
        <v>14144</v>
      </c>
      <c r="H1489" s="106">
        <f t="shared" si="231"/>
        <v>40.200000000000003</v>
      </c>
      <c r="I1489" s="106">
        <f t="shared" si="232"/>
        <v>36.950000000000003</v>
      </c>
      <c r="J1489" s="107">
        <f t="shared" si="233"/>
        <v>36.25</v>
      </c>
      <c r="L1489" s="186">
        <f t="shared" si="226"/>
        <v>40.5</v>
      </c>
      <c r="M1489" s="186">
        <f t="shared" si="227"/>
        <v>36.950000000000003</v>
      </c>
      <c r="N1489" s="186">
        <f t="shared" si="228"/>
        <v>36.5</v>
      </c>
      <c r="Q1489" s="133">
        <f t="shared" si="229"/>
        <v>0.29999999999999716</v>
      </c>
      <c r="R1489" s="222">
        <f t="shared" si="230"/>
        <v>7.4626865671641078E-3</v>
      </c>
    </row>
    <row r="1490" spans="1:18" x14ac:dyDescent="0.35">
      <c r="A1490" s="127" t="s">
        <v>11225</v>
      </c>
      <c r="B1490" s="21" t="s">
        <v>11226</v>
      </c>
      <c r="C1490" s="21">
        <v>6</v>
      </c>
      <c r="D1490" s="20">
        <v>0.5</v>
      </c>
      <c r="E1490" s="135">
        <v>40</v>
      </c>
      <c r="F1490" s="106">
        <v>13</v>
      </c>
      <c r="G1490" s="22" t="s">
        <v>14144</v>
      </c>
      <c r="H1490" s="106">
        <f t="shared" si="231"/>
        <v>20.3</v>
      </c>
      <c r="I1490" s="106">
        <f t="shared" si="232"/>
        <v>18.650000000000002</v>
      </c>
      <c r="J1490" s="107">
        <f t="shared" si="233"/>
        <v>18.3</v>
      </c>
      <c r="L1490" s="186">
        <f t="shared" si="226"/>
        <v>20.5</v>
      </c>
      <c r="M1490" s="186">
        <f t="shared" si="227"/>
        <v>18.95</v>
      </c>
      <c r="N1490" s="186">
        <f t="shared" si="228"/>
        <v>18.5</v>
      </c>
      <c r="Q1490" s="133">
        <f t="shared" si="229"/>
        <v>0.19999999999999929</v>
      </c>
      <c r="R1490" s="222">
        <f t="shared" si="230"/>
        <v>9.8522167487684383E-3</v>
      </c>
    </row>
    <row r="1491" spans="1:18" x14ac:dyDescent="0.35">
      <c r="A1491" s="127" t="s">
        <v>14754</v>
      </c>
      <c r="B1491" s="21" t="s">
        <v>14755</v>
      </c>
      <c r="C1491" s="21">
        <v>6</v>
      </c>
      <c r="D1491" s="20">
        <v>0.7</v>
      </c>
      <c r="E1491" s="135">
        <v>38</v>
      </c>
      <c r="F1491" s="106">
        <v>12.5</v>
      </c>
      <c r="G1491" s="22" t="s">
        <v>14140</v>
      </c>
      <c r="H1491" s="106">
        <f t="shared" si="231"/>
        <v>20.55</v>
      </c>
      <c r="I1491" s="106">
        <f t="shared" si="232"/>
        <v>18.850000000000001</v>
      </c>
      <c r="J1491" s="107">
        <f t="shared" si="233"/>
        <v>18.5</v>
      </c>
      <c r="L1491" s="186">
        <f t="shared" si="226"/>
        <v>20.95</v>
      </c>
      <c r="M1491" s="186">
        <f t="shared" si="227"/>
        <v>18.95</v>
      </c>
      <c r="N1491" s="186">
        <f t="shared" si="228"/>
        <v>18.95</v>
      </c>
      <c r="Q1491" s="133">
        <f t="shared" si="229"/>
        <v>0.39999999999999858</v>
      </c>
      <c r="R1491" s="222">
        <f t="shared" si="230"/>
        <v>1.9464720194647133E-2</v>
      </c>
    </row>
    <row r="1492" spans="1:18" x14ac:dyDescent="0.35">
      <c r="A1492" s="127" t="s">
        <v>11237</v>
      </c>
      <c r="B1492" s="21" t="s">
        <v>14630</v>
      </c>
      <c r="C1492" s="21">
        <v>6</v>
      </c>
      <c r="D1492" s="20">
        <v>0.7</v>
      </c>
      <c r="E1492" s="135">
        <v>46</v>
      </c>
      <c r="F1492" s="106">
        <v>31.5</v>
      </c>
      <c r="G1492" s="22" t="s">
        <v>14145</v>
      </c>
      <c r="H1492" s="106">
        <f t="shared" si="231"/>
        <v>44.400000000000006</v>
      </c>
      <c r="I1492" s="106">
        <f t="shared" si="232"/>
        <v>40.800000000000004</v>
      </c>
      <c r="J1492" s="107">
        <f t="shared" si="233"/>
        <v>40.050000000000004</v>
      </c>
      <c r="L1492" s="186">
        <f t="shared" ref="L1492:L1542" si="234">IF(AND(H1492-INT(H1492)&gt;=0,H1492-INT(H1492)&lt;0.5),INT(H1492)+0.5,IF(AND(H1492-INT(H1492)&gt;=0.5,H1492-INT(H1492)&lt;1),INT(H1492)+0.95,H1492))</f>
        <v>44.5</v>
      </c>
      <c r="M1492" s="186">
        <f t="shared" ref="M1492:M1542" si="235">IF(AND(I1492-INT(I1492)&gt;=0,I1492-INT(I1492)&lt;0.5),INT(I1492)+0.5,IF(AND(I1492-INT(I1492)&gt;=0.5,I1492-INT(I1492)&lt;1),INT(I1492)+0.95,I1492))</f>
        <v>40.950000000000003</v>
      </c>
      <c r="N1492" s="186">
        <f t="shared" ref="N1492:N1542" si="236">IF(AND(J1492-INT(J1492)&gt;=0,J1492-INT(J1492)&lt;0.5),INT(J1492)+0.5,IF(AND(J1492-INT(J1492)&gt;=0.5,J1492-INT(J1492)&lt;1),INT(J1492)+0.95,J1492))</f>
        <v>40.5</v>
      </c>
      <c r="Q1492" s="133">
        <f t="shared" ref="Q1492:Q1542" si="237">L1492-H1492</f>
        <v>9.9999999999994316E-2</v>
      </c>
      <c r="R1492" s="222">
        <f t="shared" ref="R1492:R1542" si="238">Q1492/H1492</f>
        <v>2.2522522522521239E-3</v>
      </c>
    </row>
    <row r="1493" spans="1:18" x14ac:dyDescent="0.35">
      <c r="A1493" s="127" t="s">
        <v>11290</v>
      </c>
      <c r="B1493" s="21" t="s">
        <v>11291</v>
      </c>
      <c r="C1493" s="21">
        <v>6</v>
      </c>
      <c r="D1493" s="20">
        <v>0.7</v>
      </c>
      <c r="E1493" s="135">
        <v>40</v>
      </c>
      <c r="F1493" s="106">
        <v>13.35</v>
      </c>
      <c r="G1493" s="22" t="s">
        <v>14144</v>
      </c>
      <c r="H1493" s="106">
        <f t="shared" si="231"/>
        <v>21.75</v>
      </c>
      <c r="I1493" s="106">
        <f t="shared" si="232"/>
        <v>19.950000000000003</v>
      </c>
      <c r="J1493" s="107">
        <f t="shared" si="233"/>
        <v>19.600000000000001</v>
      </c>
      <c r="L1493" s="186">
        <f t="shared" si="234"/>
        <v>21.95</v>
      </c>
      <c r="M1493" s="186">
        <f t="shared" si="235"/>
        <v>19.95</v>
      </c>
      <c r="N1493" s="186">
        <f t="shared" si="236"/>
        <v>19.95</v>
      </c>
      <c r="Q1493" s="133">
        <f t="shared" si="237"/>
        <v>0.19999999999999929</v>
      </c>
      <c r="R1493" s="222">
        <f t="shared" si="238"/>
        <v>9.1954022988505416E-3</v>
      </c>
    </row>
    <row r="1494" spans="1:18" x14ac:dyDescent="0.35">
      <c r="A1494" s="127" t="s">
        <v>11298</v>
      </c>
      <c r="B1494" s="21" t="s">
        <v>11299</v>
      </c>
      <c r="C1494" s="21">
        <v>6</v>
      </c>
      <c r="D1494" s="20">
        <v>0.7</v>
      </c>
      <c r="E1494" s="135">
        <v>14.9</v>
      </c>
      <c r="F1494" s="106">
        <v>7.35</v>
      </c>
      <c r="G1494" s="22" t="s">
        <v>14141</v>
      </c>
      <c r="H1494" s="106">
        <f t="shared" si="231"/>
        <v>12.200000000000001</v>
      </c>
      <c r="I1494" s="106">
        <f t="shared" si="232"/>
        <v>11.200000000000001</v>
      </c>
      <c r="J1494" s="107">
        <f t="shared" si="233"/>
        <v>11</v>
      </c>
      <c r="L1494" s="186">
        <f t="shared" si="234"/>
        <v>12.5</v>
      </c>
      <c r="M1494" s="186">
        <f t="shared" si="235"/>
        <v>11.5</v>
      </c>
      <c r="N1494" s="186">
        <f t="shared" si="236"/>
        <v>11.5</v>
      </c>
      <c r="Q1494" s="133">
        <f t="shared" si="237"/>
        <v>0.29999999999999893</v>
      </c>
      <c r="R1494" s="222">
        <f t="shared" si="238"/>
        <v>2.4590163934426139E-2</v>
      </c>
    </row>
    <row r="1495" spans="1:18" x14ac:dyDescent="0.35">
      <c r="A1495" s="127" t="s">
        <v>11305</v>
      </c>
      <c r="B1495" s="21" t="s">
        <v>11306</v>
      </c>
      <c r="C1495" s="21">
        <v>6</v>
      </c>
      <c r="D1495" s="20">
        <v>1</v>
      </c>
      <c r="E1495" s="135">
        <v>18</v>
      </c>
      <c r="F1495" s="106">
        <v>6.25</v>
      </c>
      <c r="G1495" s="22" t="s">
        <v>14141</v>
      </c>
      <c r="H1495" s="106">
        <f t="shared" si="231"/>
        <v>11.8</v>
      </c>
      <c r="I1495" s="106">
        <f t="shared" si="232"/>
        <v>10.850000000000001</v>
      </c>
      <c r="J1495" s="107">
        <f t="shared" si="233"/>
        <v>10.65</v>
      </c>
      <c r="L1495" s="186">
        <f t="shared" si="234"/>
        <v>11.95</v>
      </c>
      <c r="M1495" s="186">
        <f t="shared" si="235"/>
        <v>10.95</v>
      </c>
      <c r="N1495" s="186">
        <f t="shared" si="236"/>
        <v>10.95</v>
      </c>
      <c r="Q1495" s="133">
        <f t="shared" si="237"/>
        <v>0.14999999999999858</v>
      </c>
      <c r="R1495" s="222">
        <f t="shared" si="238"/>
        <v>1.271186440677954E-2</v>
      </c>
    </row>
    <row r="1496" spans="1:18" x14ac:dyDescent="0.35">
      <c r="A1496" s="127" t="s">
        <v>11309</v>
      </c>
      <c r="B1496" s="21" t="s">
        <v>11310</v>
      </c>
      <c r="C1496" s="21">
        <v>6</v>
      </c>
      <c r="D1496" s="20">
        <v>0.7</v>
      </c>
      <c r="E1496" s="135">
        <v>43</v>
      </c>
      <c r="F1496" s="106">
        <v>14.25</v>
      </c>
      <c r="G1496" s="22" t="s">
        <v>14146</v>
      </c>
      <c r="H1496" s="106">
        <f t="shared" si="231"/>
        <v>23.1</v>
      </c>
      <c r="I1496" s="106">
        <f t="shared" si="232"/>
        <v>21.200000000000003</v>
      </c>
      <c r="J1496" s="107">
        <f t="shared" si="233"/>
        <v>20.85</v>
      </c>
      <c r="L1496" s="186">
        <f t="shared" si="234"/>
        <v>23.5</v>
      </c>
      <c r="M1496" s="186">
        <f t="shared" si="235"/>
        <v>21.5</v>
      </c>
      <c r="N1496" s="186">
        <f t="shared" si="236"/>
        <v>20.95</v>
      </c>
      <c r="Q1496" s="133">
        <f t="shared" si="237"/>
        <v>0.39999999999999858</v>
      </c>
      <c r="R1496" s="222">
        <f t="shared" si="238"/>
        <v>1.7316017316017254E-2</v>
      </c>
    </row>
    <row r="1497" spans="1:18" x14ac:dyDescent="0.35">
      <c r="A1497" s="127" t="s">
        <v>11324</v>
      </c>
      <c r="B1497" s="21" t="s">
        <v>11325</v>
      </c>
      <c r="C1497" s="21">
        <v>6</v>
      </c>
      <c r="D1497" s="20">
        <v>0.7</v>
      </c>
      <c r="E1497" s="135">
        <v>40</v>
      </c>
      <c r="F1497" s="106">
        <v>25.5</v>
      </c>
      <c r="G1497" s="22" t="s">
        <v>14144</v>
      </c>
      <c r="H1497" s="106">
        <f t="shared" si="231"/>
        <v>36.550000000000004</v>
      </c>
      <c r="I1497" s="106">
        <f t="shared" si="232"/>
        <v>33.550000000000004</v>
      </c>
      <c r="J1497" s="107">
        <f t="shared" si="233"/>
        <v>32.950000000000003</v>
      </c>
      <c r="L1497" s="186">
        <f t="shared" si="234"/>
        <v>36.950000000000003</v>
      </c>
      <c r="M1497" s="186">
        <f t="shared" si="235"/>
        <v>33.950000000000003</v>
      </c>
      <c r="N1497" s="186">
        <f t="shared" si="236"/>
        <v>32.950000000000003</v>
      </c>
      <c r="Q1497" s="133">
        <f t="shared" si="237"/>
        <v>0.39999999999999858</v>
      </c>
      <c r="R1497" s="222">
        <f t="shared" si="238"/>
        <v>1.094391244870037E-2</v>
      </c>
    </row>
    <row r="1498" spans="1:18" x14ac:dyDescent="0.35">
      <c r="A1498" s="127" t="s">
        <v>11336</v>
      </c>
      <c r="B1498" s="21" t="s">
        <v>11333</v>
      </c>
      <c r="C1498" s="21">
        <v>6</v>
      </c>
      <c r="D1498" s="20">
        <v>1</v>
      </c>
      <c r="E1498" s="135">
        <v>20</v>
      </c>
      <c r="F1498" s="106">
        <v>7.35</v>
      </c>
      <c r="G1498" s="22" t="s">
        <v>14153</v>
      </c>
      <c r="H1498" s="106">
        <f t="shared" si="231"/>
        <v>13.4</v>
      </c>
      <c r="I1498" s="106">
        <f t="shared" si="232"/>
        <v>12.3</v>
      </c>
      <c r="J1498" s="107">
        <f t="shared" si="233"/>
        <v>12.100000000000001</v>
      </c>
      <c r="L1498" s="186">
        <f t="shared" si="234"/>
        <v>13.5</v>
      </c>
      <c r="M1498" s="186">
        <f t="shared" si="235"/>
        <v>12.5</v>
      </c>
      <c r="N1498" s="186">
        <f t="shared" si="236"/>
        <v>12.5</v>
      </c>
      <c r="Q1498" s="133">
        <f t="shared" si="237"/>
        <v>9.9999999999999645E-2</v>
      </c>
      <c r="R1498" s="222">
        <f t="shared" si="238"/>
        <v>7.4626865671641521E-3</v>
      </c>
    </row>
    <row r="1499" spans="1:18" x14ac:dyDescent="0.35">
      <c r="A1499" s="127" t="s">
        <v>11343</v>
      </c>
      <c r="B1499" s="21" t="s">
        <v>11344</v>
      </c>
      <c r="C1499" s="21">
        <v>6</v>
      </c>
      <c r="D1499" s="20">
        <v>0.7</v>
      </c>
      <c r="E1499" s="135">
        <v>43</v>
      </c>
      <c r="F1499" s="106">
        <v>23.25</v>
      </c>
      <c r="G1499" s="22" t="s">
        <v>14146</v>
      </c>
      <c r="H1499" s="106">
        <f t="shared" si="231"/>
        <v>34.1</v>
      </c>
      <c r="I1499" s="106">
        <f t="shared" si="232"/>
        <v>31.3</v>
      </c>
      <c r="J1499" s="107">
        <f t="shared" si="233"/>
        <v>30.75</v>
      </c>
      <c r="L1499" s="186">
        <f t="shared" si="234"/>
        <v>34.5</v>
      </c>
      <c r="M1499" s="186">
        <f t="shared" si="235"/>
        <v>31.5</v>
      </c>
      <c r="N1499" s="186">
        <f t="shared" si="236"/>
        <v>30.95</v>
      </c>
      <c r="Q1499" s="133">
        <f t="shared" si="237"/>
        <v>0.39999999999999858</v>
      </c>
      <c r="R1499" s="222">
        <f t="shared" si="238"/>
        <v>1.1730205278592334E-2</v>
      </c>
    </row>
    <row r="1500" spans="1:18" x14ac:dyDescent="0.35">
      <c r="A1500" s="127" t="s">
        <v>14478</v>
      </c>
      <c r="B1500" s="21" t="s">
        <v>11349</v>
      </c>
      <c r="C1500" s="21">
        <v>12</v>
      </c>
      <c r="D1500" s="20">
        <v>1</v>
      </c>
      <c r="E1500" s="135">
        <v>40</v>
      </c>
      <c r="F1500" s="106">
        <v>10.75</v>
      </c>
      <c r="G1500" s="22" t="s">
        <v>14144</v>
      </c>
      <c r="H1500" s="106">
        <f t="shared" si="231"/>
        <v>20.100000000000001</v>
      </c>
      <c r="I1500" s="106">
        <f t="shared" si="232"/>
        <v>18.45</v>
      </c>
      <c r="J1500" s="107">
        <f t="shared" si="233"/>
        <v>18.100000000000001</v>
      </c>
      <c r="L1500" s="186">
        <f t="shared" si="234"/>
        <v>20.5</v>
      </c>
      <c r="M1500" s="186">
        <f t="shared" si="235"/>
        <v>18.5</v>
      </c>
      <c r="N1500" s="186">
        <f t="shared" si="236"/>
        <v>18.5</v>
      </c>
      <c r="Q1500" s="133">
        <f t="shared" si="237"/>
        <v>0.39999999999999858</v>
      </c>
      <c r="R1500" s="222">
        <f t="shared" si="238"/>
        <v>1.9900497512437738E-2</v>
      </c>
    </row>
    <row r="1501" spans="1:18" x14ac:dyDescent="0.35">
      <c r="A1501" s="127" t="s">
        <v>11363</v>
      </c>
      <c r="B1501" s="21" t="s">
        <v>11364</v>
      </c>
      <c r="C1501" s="21">
        <v>6</v>
      </c>
      <c r="D1501" s="20">
        <v>1</v>
      </c>
      <c r="E1501" s="135">
        <v>50</v>
      </c>
      <c r="F1501" s="106">
        <v>10.3</v>
      </c>
      <c r="G1501" s="22" t="s">
        <v>14144</v>
      </c>
      <c r="H1501" s="106">
        <f t="shared" si="231"/>
        <v>20.8</v>
      </c>
      <c r="I1501" s="106">
        <f t="shared" si="232"/>
        <v>19.100000000000001</v>
      </c>
      <c r="J1501" s="107">
        <f t="shared" si="233"/>
        <v>18.75</v>
      </c>
      <c r="L1501" s="186">
        <f t="shared" si="234"/>
        <v>20.95</v>
      </c>
      <c r="M1501" s="186">
        <f t="shared" si="235"/>
        <v>19.5</v>
      </c>
      <c r="N1501" s="186">
        <f t="shared" si="236"/>
        <v>18.95</v>
      </c>
      <c r="Q1501" s="133">
        <f t="shared" si="237"/>
        <v>0.14999999999999858</v>
      </c>
      <c r="R1501" s="222">
        <f t="shared" si="238"/>
        <v>7.2115384615383925E-3</v>
      </c>
    </row>
    <row r="1502" spans="1:18" x14ac:dyDescent="0.35">
      <c r="A1502" s="127" t="s">
        <v>11367</v>
      </c>
      <c r="B1502" s="21" t="s">
        <v>11368</v>
      </c>
      <c r="C1502" s="21">
        <v>6</v>
      </c>
      <c r="D1502" s="20">
        <v>0.7</v>
      </c>
      <c r="E1502" s="135">
        <v>40</v>
      </c>
      <c r="F1502" s="106">
        <v>6.5</v>
      </c>
      <c r="G1502" s="22" t="s">
        <v>14144</v>
      </c>
      <c r="H1502" s="106">
        <f t="shared" si="231"/>
        <v>13.4</v>
      </c>
      <c r="I1502" s="106">
        <f t="shared" si="232"/>
        <v>12.3</v>
      </c>
      <c r="J1502" s="107">
        <f t="shared" si="233"/>
        <v>12.05</v>
      </c>
      <c r="L1502" s="186">
        <f t="shared" si="234"/>
        <v>13.5</v>
      </c>
      <c r="M1502" s="186">
        <f t="shared" si="235"/>
        <v>12.5</v>
      </c>
      <c r="N1502" s="186">
        <f t="shared" si="236"/>
        <v>12.5</v>
      </c>
      <c r="Q1502" s="133">
        <f t="shared" si="237"/>
        <v>9.9999999999999645E-2</v>
      </c>
      <c r="R1502" s="222">
        <f t="shared" si="238"/>
        <v>7.4626865671641521E-3</v>
      </c>
    </row>
    <row r="1503" spans="1:18" x14ac:dyDescent="0.35">
      <c r="A1503" s="127" t="s">
        <v>11371</v>
      </c>
      <c r="B1503" s="21" t="s">
        <v>11372</v>
      </c>
      <c r="C1503" s="21">
        <v>6</v>
      </c>
      <c r="D1503" s="20">
        <v>0.7</v>
      </c>
      <c r="E1503" s="135">
        <v>45</v>
      </c>
      <c r="F1503" s="106">
        <v>7.65</v>
      </c>
      <c r="G1503" s="22" t="s">
        <v>14144</v>
      </c>
      <c r="H1503" s="106">
        <f t="shared" si="231"/>
        <v>15.25</v>
      </c>
      <c r="I1503" s="106">
        <f t="shared" si="232"/>
        <v>14</v>
      </c>
      <c r="J1503" s="107">
        <f t="shared" si="233"/>
        <v>13.75</v>
      </c>
      <c r="L1503" s="186">
        <f t="shared" si="234"/>
        <v>15.5</v>
      </c>
      <c r="M1503" s="186">
        <f t="shared" si="235"/>
        <v>14.5</v>
      </c>
      <c r="N1503" s="186">
        <f t="shared" si="236"/>
        <v>13.95</v>
      </c>
      <c r="Q1503" s="133">
        <f t="shared" si="237"/>
        <v>0.25</v>
      </c>
      <c r="R1503" s="222">
        <f t="shared" si="238"/>
        <v>1.6393442622950821E-2</v>
      </c>
    </row>
    <row r="1504" spans="1:18" x14ac:dyDescent="0.35">
      <c r="A1504" s="127" t="s">
        <v>11400</v>
      </c>
      <c r="B1504" s="21" t="s">
        <v>11390</v>
      </c>
      <c r="C1504" s="21">
        <v>1</v>
      </c>
      <c r="D1504" s="20">
        <v>3</v>
      </c>
      <c r="E1504" s="135">
        <v>25</v>
      </c>
      <c r="F1504" s="106">
        <v>50</v>
      </c>
      <c r="G1504" s="22" t="s">
        <v>14148</v>
      </c>
      <c r="H1504" s="106">
        <f t="shared" si="231"/>
        <v>72.400000000000006</v>
      </c>
      <c r="I1504" s="106">
        <f t="shared" si="232"/>
        <v>66.45</v>
      </c>
      <c r="J1504" s="107">
        <f t="shared" si="233"/>
        <v>65.25</v>
      </c>
      <c r="L1504" s="186">
        <f t="shared" si="234"/>
        <v>72.5</v>
      </c>
      <c r="M1504" s="186">
        <f t="shared" si="235"/>
        <v>66.5</v>
      </c>
      <c r="N1504" s="186">
        <f t="shared" si="236"/>
        <v>65.5</v>
      </c>
      <c r="Q1504" s="133">
        <f t="shared" si="237"/>
        <v>9.9999999999994316E-2</v>
      </c>
      <c r="R1504" s="222">
        <f t="shared" si="238"/>
        <v>1.3812154696131811E-3</v>
      </c>
    </row>
    <row r="1505" spans="1:18" x14ac:dyDescent="0.35">
      <c r="A1505" s="127" t="s">
        <v>11414</v>
      </c>
      <c r="B1505" s="21" t="s">
        <v>11415</v>
      </c>
      <c r="C1505" s="21">
        <v>6</v>
      </c>
      <c r="D1505" s="20">
        <v>0.7</v>
      </c>
      <c r="E1505" s="135">
        <v>40</v>
      </c>
      <c r="F1505" s="106">
        <v>11.1</v>
      </c>
      <c r="G1505" s="22" t="s">
        <v>14169</v>
      </c>
      <c r="H1505" s="106">
        <f t="shared" si="231"/>
        <v>19</v>
      </c>
      <c r="I1505" s="106">
        <f t="shared" si="232"/>
        <v>17.45</v>
      </c>
      <c r="J1505" s="107">
        <f t="shared" si="233"/>
        <v>17.150000000000002</v>
      </c>
      <c r="L1505" s="186">
        <f t="shared" si="234"/>
        <v>19.5</v>
      </c>
      <c r="M1505" s="186">
        <f t="shared" si="235"/>
        <v>17.5</v>
      </c>
      <c r="N1505" s="186">
        <f t="shared" si="236"/>
        <v>17.5</v>
      </c>
      <c r="Q1505" s="133">
        <f t="shared" si="237"/>
        <v>0.5</v>
      </c>
      <c r="R1505" s="222">
        <f t="shared" si="238"/>
        <v>2.6315789473684209E-2</v>
      </c>
    </row>
    <row r="1506" spans="1:18" x14ac:dyDescent="0.35">
      <c r="A1506" s="127" t="s">
        <v>11418</v>
      </c>
      <c r="B1506" s="21" t="s">
        <v>11419</v>
      </c>
      <c r="C1506" s="21">
        <v>6</v>
      </c>
      <c r="D1506" s="20">
        <v>0.7</v>
      </c>
      <c r="E1506" s="135">
        <v>40</v>
      </c>
      <c r="F1506" s="106">
        <v>9.75</v>
      </c>
      <c r="G1506" s="22" t="s">
        <v>14169</v>
      </c>
      <c r="H1506" s="106">
        <f t="shared" si="231"/>
        <v>17.350000000000001</v>
      </c>
      <c r="I1506" s="106">
        <f t="shared" si="232"/>
        <v>15.950000000000001</v>
      </c>
      <c r="J1506" s="107">
        <f t="shared" si="233"/>
        <v>15.65</v>
      </c>
      <c r="L1506" s="186">
        <f t="shared" si="234"/>
        <v>17.5</v>
      </c>
      <c r="M1506" s="186">
        <f t="shared" si="235"/>
        <v>15.95</v>
      </c>
      <c r="N1506" s="186">
        <f t="shared" si="236"/>
        <v>15.95</v>
      </c>
      <c r="Q1506" s="133">
        <f t="shared" si="237"/>
        <v>0.14999999999999858</v>
      </c>
      <c r="R1506" s="222">
        <f t="shared" si="238"/>
        <v>8.6455331412102921E-3</v>
      </c>
    </row>
    <row r="1507" spans="1:18" x14ac:dyDescent="0.35">
      <c r="A1507" s="127" t="s">
        <v>11422</v>
      </c>
      <c r="B1507" s="21" t="s">
        <v>11423</v>
      </c>
      <c r="C1507" s="21">
        <v>6</v>
      </c>
      <c r="D1507" s="20">
        <v>0.7</v>
      </c>
      <c r="E1507" s="135">
        <v>40</v>
      </c>
      <c r="F1507" s="106">
        <v>8.9499999999999993</v>
      </c>
      <c r="G1507" s="22" t="s">
        <v>14145</v>
      </c>
      <c r="H1507" s="106">
        <f t="shared" si="231"/>
        <v>16.350000000000001</v>
      </c>
      <c r="I1507" s="106">
        <f t="shared" si="232"/>
        <v>15.05</v>
      </c>
      <c r="J1507" s="107">
        <f t="shared" si="233"/>
        <v>14.75</v>
      </c>
      <c r="L1507" s="186">
        <f t="shared" si="234"/>
        <v>16.5</v>
      </c>
      <c r="M1507" s="186">
        <f t="shared" si="235"/>
        <v>15.5</v>
      </c>
      <c r="N1507" s="186">
        <f t="shared" si="236"/>
        <v>14.95</v>
      </c>
      <c r="Q1507" s="133">
        <f t="shared" si="237"/>
        <v>0.14999999999999858</v>
      </c>
      <c r="R1507" s="222">
        <f t="shared" si="238"/>
        <v>9.1743119266054166E-3</v>
      </c>
    </row>
    <row r="1508" spans="1:18" x14ac:dyDescent="0.35">
      <c r="A1508" s="127" t="s">
        <v>11426</v>
      </c>
      <c r="B1508" s="21" t="s">
        <v>11427</v>
      </c>
      <c r="C1508" s="21">
        <v>6</v>
      </c>
      <c r="D1508" s="20">
        <v>0.7</v>
      </c>
      <c r="E1508" s="135">
        <v>40</v>
      </c>
      <c r="F1508" s="106">
        <v>21.1</v>
      </c>
      <c r="G1508" s="22" t="s">
        <v>14167</v>
      </c>
      <c r="H1508" s="106">
        <f t="shared" si="231"/>
        <v>31.200000000000003</v>
      </c>
      <c r="I1508" s="106">
        <f t="shared" si="232"/>
        <v>28.650000000000002</v>
      </c>
      <c r="J1508" s="107">
        <f t="shared" si="233"/>
        <v>28.150000000000002</v>
      </c>
      <c r="L1508" s="186">
        <f t="shared" si="234"/>
        <v>31.5</v>
      </c>
      <c r="M1508" s="186">
        <f t="shared" si="235"/>
        <v>28.95</v>
      </c>
      <c r="N1508" s="186">
        <f t="shared" si="236"/>
        <v>28.5</v>
      </c>
      <c r="Q1508" s="133">
        <f t="shared" si="237"/>
        <v>0.29999999999999716</v>
      </c>
      <c r="R1508" s="222">
        <f t="shared" si="238"/>
        <v>9.615384615384524E-3</v>
      </c>
    </row>
    <row r="1509" spans="1:18" x14ac:dyDescent="0.35">
      <c r="A1509" s="127" t="s">
        <v>11491</v>
      </c>
      <c r="B1509" s="21" t="s">
        <v>11492</v>
      </c>
      <c r="C1509" s="21">
        <v>6</v>
      </c>
      <c r="D1509" s="20">
        <v>0.7</v>
      </c>
      <c r="E1509" s="135">
        <v>40</v>
      </c>
      <c r="F1509" s="106">
        <v>25.5</v>
      </c>
      <c r="G1509" s="22" t="s">
        <v>14144</v>
      </c>
      <c r="H1509" s="106">
        <f t="shared" si="231"/>
        <v>36.550000000000004</v>
      </c>
      <c r="I1509" s="106">
        <f t="shared" si="232"/>
        <v>33.550000000000004</v>
      </c>
      <c r="J1509" s="107">
        <f t="shared" si="233"/>
        <v>32.950000000000003</v>
      </c>
      <c r="L1509" s="186">
        <f t="shared" si="234"/>
        <v>36.950000000000003</v>
      </c>
      <c r="M1509" s="186">
        <f t="shared" si="235"/>
        <v>33.950000000000003</v>
      </c>
      <c r="N1509" s="186">
        <f t="shared" si="236"/>
        <v>32.950000000000003</v>
      </c>
      <c r="Q1509" s="133">
        <f t="shared" si="237"/>
        <v>0.39999999999999858</v>
      </c>
      <c r="R1509" s="222">
        <f t="shared" si="238"/>
        <v>1.094391244870037E-2</v>
      </c>
    </row>
    <row r="1510" spans="1:18" x14ac:dyDescent="0.35">
      <c r="A1510" s="127" t="s">
        <v>11495</v>
      </c>
      <c r="B1510" s="21" t="s">
        <v>11496</v>
      </c>
      <c r="C1510" s="21">
        <v>12</v>
      </c>
      <c r="D1510" s="20">
        <v>0.7</v>
      </c>
      <c r="E1510" s="135">
        <v>40</v>
      </c>
      <c r="F1510" s="106">
        <v>31.5</v>
      </c>
      <c r="G1510" s="22" t="s">
        <v>14144</v>
      </c>
      <c r="H1510" s="106">
        <f t="shared" si="231"/>
        <v>43.900000000000006</v>
      </c>
      <c r="I1510" s="106">
        <f t="shared" si="232"/>
        <v>40.300000000000004</v>
      </c>
      <c r="J1510" s="107">
        <f t="shared" si="233"/>
        <v>39.550000000000004</v>
      </c>
      <c r="L1510" s="186">
        <f t="shared" si="234"/>
        <v>43.95</v>
      </c>
      <c r="M1510" s="186">
        <f t="shared" si="235"/>
        <v>40.5</v>
      </c>
      <c r="N1510" s="186">
        <f t="shared" si="236"/>
        <v>39.950000000000003</v>
      </c>
      <c r="Q1510" s="133">
        <f t="shared" si="237"/>
        <v>4.9999999999997158E-2</v>
      </c>
      <c r="R1510" s="222">
        <f t="shared" si="238"/>
        <v>1.1389521640090467E-3</v>
      </c>
    </row>
    <row r="1511" spans="1:18" x14ac:dyDescent="0.35">
      <c r="A1511" s="127" t="s">
        <v>11498</v>
      </c>
      <c r="B1511" s="21" t="s">
        <v>11499</v>
      </c>
      <c r="C1511" s="21">
        <v>6</v>
      </c>
      <c r="D1511" s="20">
        <v>0.7</v>
      </c>
      <c r="E1511" s="135">
        <v>40</v>
      </c>
      <c r="F1511" s="106">
        <v>20</v>
      </c>
      <c r="G1511" s="22" t="s">
        <v>14144</v>
      </c>
      <c r="H1511" s="106">
        <f t="shared" si="231"/>
        <v>29.85</v>
      </c>
      <c r="I1511" s="106">
        <f t="shared" si="232"/>
        <v>27.400000000000002</v>
      </c>
      <c r="J1511" s="107">
        <f t="shared" si="233"/>
        <v>26.900000000000002</v>
      </c>
      <c r="L1511" s="186">
        <f t="shared" si="234"/>
        <v>29.95</v>
      </c>
      <c r="M1511" s="186">
        <f t="shared" si="235"/>
        <v>27.5</v>
      </c>
      <c r="N1511" s="186">
        <f t="shared" si="236"/>
        <v>26.95</v>
      </c>
      <c r="Q1511" s="133">
        <f t="shared" si="237"/>
        <v>9.9999999999997868E-2</v>
      </c>
      <c r="R1511" s="222">
        <f t="shared" si="238"/>
        <v>3.3500837520937308E-3</v>
      </c>
    </row>
    <row r="1512" spans="1:18" x14ac:dyDescent="0.35">
      <c r="A1512" s="127" t="s">
        <v>11501</v>
      </c>
      <c r="B1512" s="21" t="s">
        <v>11502</v>
      </c>
      <c r="C1512" s="21">
        <v>12</v>
      </c>
      <c r="D1512" s="20">
        <v>0.7</v>
      </c>
      <c r="E1512" s="135">
        <v>40</v>
      </c>
      <c r="F1512" s="106">
        <v>9</v>
      </c>
      <c r="G1512" s="22" t="s">
        <v>14144</v>
      </c>
      <c r="H1512" s="106">
        <f t="shared" si="231"/>
        <v>16.45</v>
      </c>
      <c r="I1512" s="106">
        <f t="shared" si="232"/>
        <v>15.100000000000001</v>
      </c>
      <c r="J1512" s="107">
        <f t="shared" si="233"/>
        <v>14.8</v>
      </c>
      <c r="L1512" s="186">
        <f t="shared" si="234"/>
        <v>16.5</v>
      </c>
      <c r="M1512" s="186">
        <f t="shared" si="235"/>
        <v>15.5</v>
      </c>
      <c r="N1512" s="186">
        <f t="shared" si="236"/>
        <v>14.95</v>
      </c>
      <c r="Q1512" s="133">
        <f t="shared" si="237"/>
        <v>5.0000000000000711E-2</v>
      </c>
      <c r="R1512" s="222">
        <f t="shared" si="238"/>
        <v>3.0395136778115935E-3</v>
      </c>
    </row>
    <row r="1513" spans="1:18" x14ac:dyDescent="0.35">
      <c r="A1513" s="127" t="s">
        <v>11505</v>
      </c>
      <c r="B1513" s="21" t="s">
        <v>11506</v>
      </c>
      <c r="C1513" s="21">
        <v>12</v>
      </c>
      <c r="D1513" s="20">
        <v>0.7</v>
      </c>
      <c r="E1513" s="135">
        <v>40</v>
      </c>
      <c r="F1513" s="106">
        <v>9</v>
      </c>
      <c r="G1513" s="22" t="s">
        <v>14160</v>
      </c>
      <c r="H1513" s="106">
        <f t="shared" si="231"/>
        <v>16.45</v>
      </c>
      <c r="I1513" s="106">
        <f t="shared" si="232"/>
        <v>15.100000000000001</v>
      </c>
      <c r="J1513" s="107">
        <f t="shared" si="233"/>
        <v>14.8</v>
      </c>
      <c r="L1513" s="186">
        <f t="shared" si="234"/>
        <v>16.5</v>
      </c>
      <c r="M1513" s="186">
        <f t="shared" si="235"/>
        <v>15.5</v>
      </c>
      <c r="N1513" s="186">
        <f t="shared" si="236"/>
        <v>14.95</v>
      </c>
      <c r="Q1513" s="133">
        <f t="shared" si="237"/>
        <v>5.0000000000000711E-2</v>
      </c>
      <c r="R1513" s="222">
        <f t="shared" si="238"/>
        <v>3.0395136778115935E-3</v>
      </c>
    </row>
    <row r="1514" spans="1:18" x14ac:dyDescent="0.35">
      <c r="A1514" s="127" t="s">
        <v>14756</v>
      </c>
      <c r="B1514" s="21" t="s">
        <v>14757</v>
      </c>
      <c r="C1514" s="21">
        <v>6</v>
      </c>
      <c r="D1514" s="20">
        <v>0.7</v>
      </c>
      <c r="E1514" s="135">
        <v>45</v>
      </c>
      <c r="F1514" s="106">
        <v>28.5</v>
      </c>
      <c r="G1514" s="22" t="s">
        <v>14150</v>
      </c>
      <c r="H1514" s="106">
        <f t="shared" si="231"/>
        <v>40.650000000000006</v>
      </c>
      <c r="I1514" s="106">
        <f t="shared" si="232"/>
        <v>37.35</v>
      </c>
      <c r="J1514" s="107">
        <f t="shared" si="233"/>
        <v>36.65</v>
      </c>
      <c r="L1514" s="186">
        <f t="shared" si="234"/>
        <v>40.950000000000003</v>
      </c>
      <c r="M1514" s="186">
        <f t="shared" si="235"/>
        <v>37.5</v>
      </c>
      <c r="N1514" s="186">
        <f t="shared" si="236"/>
        <v>36.950000000000003</v>
      </c>
      <c r="Q1514" s="133">
        <f t="shared" si="237"/>
        <v>0.29999999999999716</v>
      </c>
      <c r="R1514" s="222">
        <f t="shared" si="238"/>
        <v>7.380073800737936E-3</v>
      </c>
    </row>
    <row r="1515" spans="1:18" x14ac:dyDescent="0.35">
      <c r="A1515" s="127" t="s">
        <v>11656</v>
      </c>
      <c r="B1515" s="21" t="s">
        <v>11657</v>
      </c>
      <c r="C1515" s="21">
        <v>6</v>
      </c>
      <c r="D1515" s="20">
        <v>0.7</v>
      </c>
      <c r="E1515" s="135">
        <v>40</v>
      </c>
      <c r="F1515" s="106">
        <v>29</v>
      </c>
      <c r="G1515" s="22" t="s">
        <v>14145</v>
      </c>
      <c r="H1515" s="106">
        <f t="shared" si="231"/>
        <v>40.85</v>
      </c>
      <c r="I1515" s="106">
        <f t="shared" si="232"/>
        <v>37.5</v>
      </c>
      <c r="J1515" s="107">
        <f t="shared" si="233"/>
        <v>36.800000000000004</v>
      </c>
      <c r="L1515" s="186">
        <f t="shared" si="234"/>
        <v>40.950000000000003</v>
      </c>
      <c r="M1515" s="186">
        <f t="shared" si="235"/>
        <v>37.950000000000003</v>
      </c>
      <c r="N1515" s="186">
        <f t="shared" si="236"/>
        <v>36.950000000000003</v>
      </c>
      <c r="Q1515" s="133">
        <f t="shared" si="237"/>
        <v>0.10000000000000142</v>
      </c>
      <c r="R1515" s="222">
        <f t="shared" si="238"/>
        <v>2.4479804161567057E-3</v>
      </c>
    </row>
    <row r="1516" spans="1:18" x14ac:dyDescent="0.35">
      <c r="A1516" s="127" t="s">
        <v>11660</v>
      </c>
      <c r="B1516" s="21" t="s">
        <v>11661</v>
      </c>
      <c r="C1516" s="21">
        <v>6</v>
      </c>
      <c r="D1516" s="20">
        <v>0.7</v>
      </c>
      <c r="E1516" s="135">
        <v>42.2</v>
      </c>
      <c r="F1516" s="106">
        <v>18.25</v>
      </c>
      <c r="G1516" s="22" t="s">
        <v>14146</v>
      </c>
      <c r="H1516" s="106">
        <f t="shared" si="231"/>
        <v>27.900000000000002</v>
      </c>
      <c r="I1516" s="106">
        <f t="shared" si="232"/>
        <v>25.650000000000002</v>
      </c>
      <c r="J1516" s="107">
        <f t="shared" si="233"/>
        <v>25.150000000000002</v>
      </c>
      <c r="L1516" s="186">
        <f t="shared" si="234"/>
        <v>27.95</v>
      </c>
      <c r="M1516" s="186">
        <f t="shared" si="235"/>
        <v>25.95</v>
      </c>
      <c r="N1516" s="186">
        <f t="shared" si="236"/>
        <v>25.5</v>
      </c>
      <c r="Q1516" s="133">
        <f t="shared" si="237"/>
        <v>4.9999999999997158E-2</v>
      </c>
      <c r="R1516" s="222">
        <f t="shared" si="238"/>
        <v>1.7921146953403999E-3</v>
      </c>
    </row>
    <row r="1517" spans="1:18" x14ac:dyDescent="0.35">
      <c r="A1517" s="127" t="s">
        <v>11664</v>
      </c>
      <c r="B1517" s="21" t="s">
        <v>11665</v>
      </c>
      <c r="C1517" s="21">
        <v>6</v>
      </c>
      <c r="D1517" s="20">
        <v>0.7</v>
      </c>
      <c r="E1517" s="135">
        <v>41.6</v>
      </c>
      <c r="F1517" s="106">
        <v>19.25</v>
      </c>
      <c r="G1517" s="22" t="s">
        <v>14146</v>
      </c>
      <c r="H1517" s="106">
        <f t="shared" si="231"/>
        <v>29.1</v>
      </c>
      <c r="I1517" s="106">
        <f t="shared" si="232"/>
        <v>26.700000000000003</v>
      </c>
      <c r="J1517" s="107">
        <f t="shared" si="233"/>
        <v>26.200000000000003</v>
      </c>
      <c r="L1517" s="186">
        <f t="shared" si="234"/>
        <v>29.5</v>
      </c>
      <c r="M1517" s="186">
        <f t="shared" si="235"/>
        <v>26.95</v>
      </c>
      <c r="N1517" s="186">
        <f t="shared" si="236"/>
        <v>26.5</v>
      </c>
      <c r="Q1517" s="133">
        <f t="shared" si="237"/>
        <v>0.39999999999999858</v>
      </c>
      <c r="R1517" s="222">
        <f t="shared" si="238"/>
        <v>1.3745704467353903E-2</v>
      </c>
    </row>
    <row r="1518" spans="1:18" x14ac:dyDescent="0.35">
      <c r="A1518" s="127" t="s">
        <v>14824</v>
      </c>
      <c r="B1518" s="21" t="s">
        <v>14825</v>
      </c>
      <c r="C1518" s="21">
        <v>6</v>
      </c>
      <c r="D1518" s="20">
        <v>0.7</v>
      </c>
      <c r="E1518" s="135">
        <v>46</v>
      </c>
      <c r="F1518" s="106">
        <v>24.5</v>
      </c>
      <c r="G1518" s="22" t="s">
        <v>14145</v>
      </c>
      <c r="H1518" s="106">
        <f t="shared" si="231"/>
        <v>35.85</v>
      </c>
      <c r="I1518" s="106">
        <f t="shared" si="232"/>
        <v>32.950000000000003</v>
      </c>
      <c r="J1518" s="107">
        <f t="shared" si="233"/>
        <v>32.35</v>
      </c>
      <c r="L1518" s="186">
        <f t="shared" si="234"/>
        <v>35.950000000000003</v>
      </c>
      <c r="M1518" s="186">
        <f t="shared" si="235"/>
        <v>32.950000000000003</v>
      </c>
      <c r="N1518" s="186">
        <f t="shared" si="236"/>
        <v>32.5</v>
      </c>
      <c r="Q1518" s="133">
        <f t="shared" si="237"/>
        <v>0.10000000000000142</v>
      </c>
      <c r="R1518" s="222">
        <f t="shared" si="238"/>
        <v>2.7894002789400673E-3</v>
      </c>
    </row>
    <row r="1519" spans="1:18" x14ac:dyDescent="0.35">
      <c r="A1519" s="127" t="s">
        <v>14758</v>
      </c>
      <c r="B1519" s="21" t="s">
        <v>14759</v>
      </c>
      <c r="C1519" s="21">
        <v>6</v>
      </c>
      <c r="D1519" s="20">
        <v>0.7</v>
      </c>
      <c r="E1519" s="135">
        <v>57</v>
      </c>
      <c r="F1519" s="106">
        <v>22.5</v>
      </c>
      <c r="G1519" s="22" t="s">
        <v>14145</v>
      </c>
      <c r="H1519" s="106">
        <f t="shared" si="231"/>
        <v>34.4</v>
      </c>
      <c r="I1519" s="106">
        <f t="shared" si="232"/>
        <v>31.6</v>
      </c>
      <c r="J1519" s="107">
        <f t="shared" si="233"/>
        <v>31</v>
      </c>
      <c r="L1519" s="186">
        <f t="shared" si="234"/>
        <v>34.5</v>
      </c>
      <c r="M1519" s="186">
        <f t="shared" si="235"/>
        <v>31.95</v>
      </c>
      <c r="N1519" s="186">
        <f t="shared" si="236"/>
        <v>31.5</v>
      </c>
      <c r="Q1519" s="133">
        <f t="shared" si="237"/>
        <v>0.10000000000000142</v>
      </c>
      <c r="R1519" s="222">
        <f t="shared" si="238"/>
        <v>2.9069767441860881E-3</v>
      </c>
    </row>
    <row r="1520" spans="1:18" x14ac:dyDescent="0.35">
      <c r="A1520" s="127" t="s">
        <v>14826</v>
      </c>
      <c r="B1520" s="21" t="s">
        <v>14827</v>
      </c>
      <c r="C1520" s="21">
        <v>6</v>
      </c>
      <c r="D1520" s="20">
        <v>0.7</v>
      </c>
      <c r="E1520" s="135">
        <v>46</v>
      </c>
      <c r="F1520" s="106">
        <v>17.5</v>
      </c>
      <c r="G1520" s="22" t="s">
        <v>14145</v>
      </c>
      <c r="H1520" s="106">
        <f t="shared" si="231"/>
        <v>27.35</v>
      </c>
      <c r="I1520" s="106">
        <f t="shared" si="232"/>
        <v>25.1</v>
      </c>
      <c r="J1520" s="107">
        <f t="shared" si="233"/>
        <v>24.650000000000002</v>
      </c>
      <c r="L1520" s="186">
        <f t="shared" si="234"/>
        <v>27.5</v>
      </c>
      <c r="M1520" s="186">
        <f t="shared" si="235"/>
        <v>25.5</v>
      </c>
      <c r="N1520" s="186">
        <f t="shared" si="236"/>
        <v>24.95</v>
      </c>
      <c r="Q1520" s="133">
        <f t="shared" si="237"/>
        <v>0.14999999999999858</v>
      </c>
      <c r="R1520" s="222">
        <f t="shared" si="238"/>
        <v>5.4844606946983024E-3</v>
      </c>
    </row>
    <row r="1521" spans="1:18" x14ac:dyDescent="0.35">
      <c r="A1521" s="127" t="s">
        <v>11699</v>
      </c>
      <c r="B1521" s="21" t="s">
        <v>11700</v>
      </c>
      <c r="C1521" s="21">
        <v>12</v>
      </c>
      <c r="D1521" s="20">
        <v>1</v>
      </c>
      <c r="E1521" s="135">
        <v>40</v>
      </c>
      <c r="F1521" s="106">
        <v>6.75</v>
      </c>
      <c r="G1521" s="22" t="s">
        <v>14150</v>
      </c>
      <c r="H1521" s="106">
        <f t="shared" si="231"/>
        <v>15.200000000000001</v>
      </c>
      <c r="I1521" s="106">
        <f t="shared" si="232"/>
        <v>13.950000000000001</v>
      </c>
      <c r="J1521" s="107">
        <f t="shared" si="233"/>
        <v>13.700000000000001</v>
      </c>
      <c r="L1521" s="186">
        <f t="shared" si="234"/>
        <v>15.5</v>
      </c>
      <c r="M1521" s="186">
        <f t="shared" si="235"/>
        <v>13.95</v>
      </c>
      <c r="N1521" s="186">
        <f t="shared" si="236"/>
        <v>13.95</v>
      </c>
      <c r="Q1521" s="133">
        <f t="shared" si="237"/>
        <v>0.29999999999999893</v>
      </c>
      <c r="R1521" s="222">
        <f t="shared" si="238"/>
        <v>1.9736842105263087E-2</v>
      </c>
    </row>
    <row r="1522" spans="1:18" x14ac:dyDescent="0.35">
      <c r="A1522" s="127" t="s">
        <v>11707</v>
      </c>
      <c r="B1522" s="21" t="s">
        <v>11704</v>
      </c>
      <c r="C1522" s="21">
        <v>12</v>
      </c>
      <c r="D1522" s="20">
        <v>1</v>
      </c>
      <c r="E1522" s="135">
        <v>40</v>
      </c>
      <c r="F1522" s="106">
        <v>6.45</v>
      </c>
      <c r="G1522" s="22" t="s">
        <v>14150</v>
      </c>
      <c r="H1522" s="106">
        <f t="shared" si="231"/>
        <v>14.850000000000001</v>
      </c>
      <c r="I1522" s="106">
        <f t="shared" si="232"/>
        <v>13.600000000000001</v>
      </c>
      <c r="J1522" s="107">
        <f t="shared" si="233"/>
        <v>13.4</v>
      </c>
      <c r="L1522" s="186">
        <f t="shared" si="234"/>
        <v>14.95</v>
      </c>
      <c r="M1522" s="186">
        <f t="shared" si="235"/>
        <v>13.95</v>
      </c>
      <c r="N1522" s="186">
        <f t="shared" si="236"/>
        <v>13.5</v>
      </c>
      <c r="Q1522" s="133">
        <f t="shared" si="237"/>
        <v>9.9999999999997868E-2</v>
      </c>
      <c r="R1522" s="222">
        <f t="shared" si="238"/>
        <v>6.7340067340065897E-3</v>
      </c>
    </row>
    <row r="1523" spans="1:18" x14ac:dyDescent="0.35">
      <c r="A1523" s="127" t="s">
        <v>11725</v>
      </c>
      <c r="B1523" s="21" t="s">
        <v>14459</v>
      </c>
      <c r="C1523" s="21">
        <v>6</v>
      </c>
      <c r="D1523" s="20">
        <v>0.5</v>
      </c>
      <c r="E1523" s="135">
        <v>40</v>
      </c>
      <c r="F1523" s="106">
        <v>17.95</v>
      </c>
      <c r="G1523" s="22" t="s">
        <v>14146</v>
      </c>
      <c r="H1523" s="106">
        <f t="shared" si="231"/>
        <v>26.35</v>
      </c>
      <c r="I1523" s="106">
        <f t="shared" si="232"/>
        <v>24.200000000000003</v>
      </c>
      <c r="J1523" s="107">
        <f t="shared" si="233"/>
        <v>23.75</v>
      </c>
      <c r="L1523" s="186">
        <f t="shared" si="234"/>
        <v>26.5</v>
      </c>
      <c r="M1523" s="186">
        <f t="shared" si="235"/>
        <v>24.5</v>
      </c>
      <c r="N1523" s="186">
        <f t="shared" si="236"/>
        <v>23.95</v>
      </c>
      <c r="Q1523" s="133">
        <f t="shared" si="237"/>
        <v>0.14999999999999858</v>
      </c>
      <c r="R1523" s="222">
        <f t="shared" si="238"/>
        <v>5.6925996204933048E-3</v>
      </c>
    </row>
    <row r="1524" spans="1:18" x14ac:dyDescent="0.35">
      <c r="A1524" s="127" t="s">
        <v>14760</v>
      </c>
      <c r="B1524" s="21" t="s">
        <v>14761</v>
      </c>
      <c r="C1524" s="21">
        <v>6</v>
      </c>
      <c r="D1524" s="20">
        <v>0.7</v>
      </c>
      <c r="E1524" s="135">
        <v>37.5</v>
      </c>
      <c r="F1524" s="106">
        <v>3.95</v>
      </c>
      <c r="G1524" s="22" t="s">
        <v>14141</v>
      </c>
      <c r="H1524" s="106">
        <f t="shared" si="231"/>
        <v>10.050000000000001</v>
      </c>
      <c r="I1524" s="106">
        <f t="shared" si="232"/>
        <v>9.25</v>
      </c>
      <c r="J1524" s="107">
        <f t="shared" si="233"/>
        <v>9.0500000000000007</v>
      </c>
      <c r="L1524" s="186">
        <f t="shared" si="234"/>
        <v>10.5</v>
      </c>
      <c r="M1524" s="186">
        <f t="shared" si="235"/>
        <v>9.5</v>
      </c>
      <c r="N1524" s="186">
        <f t="shared" si="236"/>
        <v>9.5</v>
      </c>
      <c r="Q1524" s="133">
        <f t="shared" si="237"/>
        <v>0.44999999999999929</v>
      </c>
      <c r="R1524" s="222">
        <f t="shared" si="238"/>
        <v>4.4776119402985003E-2</v>
      </c>
    </row>
    <row r="1525" spans="1:18" x14ac:dyDescent="0.35">
      <c r="A1525" s="127" t="s">
        <v>14762</v>
      </c>
      <c r="B1525" s="21" t="s">
        <v>14763</v>
      </c>
      <c r="C1525" s="21">
        <v>6</v>
      </c>
      <c r="D1525" s="20">
        <v>0.7</v>
      </c>
      <c r="E1525" s="135">
        <v>37.5</v>
      </c>
      <c r="F1525" s="106">
        <v>4.25</v>
      </c>
      <c r="G1525" s="22" t="s">
        <v>14141</v>
      </c>
      <c r="H1525" s="106">
        <f t="shared" si="231"/>
        <v>10.4</v>
      </c>
      <c r="I1525" s="106">
        <f t="shared" si="232"/>
        <v>9.5500000000000007</v>
      </c>
      <c r="J1525" s="107">
        <f t="shared" si="233"/>
        <v>9.4</v>
      </c>
      <c r="L1525" s="186">
        <f t="shared" si="234"/>
        <v>10.5</v>
      </c>
      <c r="M1525" s="186">
        <f t="shared" si="235"/>
        <v>9.9499999999999993</v>
      </c>
      <c r="N1525" s="186">
        <f t="shared" si="236"/>
        <v>9.5</v>
      </c>
      <c r="Q1525" s="133">
        <f t="shared" si="237"/>
        <v>9.9999999999999645E-2</v>
      </c>
      <c r="R1525" s="222">
        <f t="shared" si="238"/>
        <v>9.6153846153845812E-3</v>
      </c>
    </row>
    <row r="1526" spans="1:18" x14ac:dyDescent="0.35">
      <c r="A1526" s="127" t="s">
        <v>11728</v>
      </c>
      <c r="B1526" s="21" t="s">
        <v>11729</v>
      </c>
      <c r="C1526" s="21">
        <v>6</v>
      </c>
      <c r="D1526" s="20">
        <v>0.7</v>
      </c>
      <c r="E1526" s="135">
        <v>40</v>
      </c>
      <c r="F1526" s="106">
        <v>12.95</v>
      </c>
      <c r="G1526" s="22" t="s">
        <v>14163</v>
      </c>
      <c r="H1526" s="106">
        <f t="shared" si="231"/>
        <v>21.25</v>
      </c>
      <c r="I1526" s="106">
        <f t="shared" si="232"/>
        <v>19.5</v>
      </c>
      <c r="J1526" s="107">
        <f t="shared" si="233"/>
        <v>19.150000000000002</v>
      </c>
      <c r="L1526" s="186">
        <f t="shared" si="234"/>
        <v>21.5</v>
      </c>
      <c r="M1526" s="186">
        <f t="shared" si="235"/>
        <v>19.95</v>
      </c>
      <c r="N1526" s="186">
        <f t="shared" si="236"/>
        <v>19.5</v>
      </c>
      <c r="Q1526" s="133">
        <f t="shared" si="237"/>
        <v>0.25</v>
      </c>
      <c r="R1526" s="222">
        <f t="shared" si="238"/>
        <v>1.1764705882352941E-2</v>
      </c>
    </row>
    <row r="1527" spans="1:18" x14ac:dyDescent="0.35">
      <c r="A1527" s="127" t="s">
        <v>11739</v>
      </c>
      <c r="B1527" s="21" t="s">
        <v>11733</v>
      </c>
      <c r="C1527" s="21">
        <v>6</v>
      </c>
      <c r="D1527" s="20">
        <v>1</v>
      </c>
      <c r="E1527" s="135">
        <v>15.5</v>
      </c>
      <c r="F1527" s="106">
        <v>12.9</v>
      </c>
      <c r="G1527" s="22" t="s">
        <v>14154</v>
      </c>
      <c r="H1527" s="106">
        <f t="shared" si="231"/>
        <v>19.600000000000001</v>
      </c>
      <c r="I1527" s="106">
        <f t="shared" si="232"/>
        <v>18</v>
      </c>
      <c r="J1527" s="107">
        <f t="shared" si="233"/>
        <v>17.7</v>
      </c>
      <c r="L1527" s="186">
        <f t="shared" si="234"/>
        <v>19.95</v>
      </c>
      <c r="M1527" s="186">
        <f t="shared" si="235"/>
        <v>18.5</v>
      </c>
      <c r="N1527" s="186">
        <f t="shared" si="236"/>
        <v>17.95</v>
      </c>
      <c r="Q1527" s="133">
        <f t="shared" si="237"/>
        <v>0.34999999999999787</v>
      </c>
      <c r="R1527" s="222">
        <f t="shared" si="238"/>
        <v>1.7857142857142749E-2</v>
      </c>
    </row>
    <row r="1528" spans="1:18" x14ac:dyDescent="0.35">
      <c r="A1528" s="127" t="s">
        <v>11742</v>
      </c>
      <c r="B1528" s="21" t="s">
        <v>11743</v>
      </c>
      <c r="C1528" s="21">
        <v>6</v>
      </c>
      <c r="D1528" s="20">
        <v>0.7</v>
      </c>
      <c r="E1528" s="135">
        <v>43</v>
      </c>
      <c r="F1528" s="106">
        <v>75</v>
      </c>
      <c r="G1528" s="22" t="s">
        <v>14145</v>
      </c>
      <c r="H1528" s="106">
        <f t="shared" si="231"/>
        <v>97.2</v>
      </c>
      <c r="I1528" s="106">
        <f t="shared" si="232"/>
        <v>89.25</v>
      </c>
      <c r="J1528" s="107">
        <f t="shared" si="233"/>
        <v>87.65</v>
      </c>
      <c r="L1528" s="186">
        <f t="shared" si="234"/>
        <v>97.5</v>
      </c>
      <c r="M1528" s="186">
        <f t="shared" si="235"/>
        <v>89.5</v>
      </c>
      <c r="N1528" s="186">
        <f t="shared" si="236"/>
        <v>87.95</v>
      </c>
      <c r="Q1528" s="133">
        <f t="shared" si="237"/>
        <v>0.29999999999999716</v>
      </c>
      <c r="R1528" s="222">
        <f t="shared" si="238"/>
        <v>3.0864197530863905E-3</v>
      </c>
    </row>
    <row r="1529" spans="1:18" x14ac:dyDescent="0.35">
      <c r="A1529" s="127" t="s">
        <v>14547</v>
      </c>
      <c r="B1529" s="21" t="s">
        <v>14548</v>
      </c>
      <c r="C1529" s="21">
        <v>12</v>
      </c>
      <c r="D1529" s="20">
        <v>0.7</v>
      </c>
      <c r="E1529" s="135">
        <v>43</v>
      </c>
      <c r="F1529" s="106">
        <v>18.5</v>
      </c>
      <c r="G1529" s="22" t="s">
        <v>14150</v>
      </c>
      <c r="H1529" s="106">
        <f t="shared" si="231"/>
        <v>28.3</v>
      </c>
      <c r="I1529" s="106">
        <f t="shared" si="232"/>
        <v>25.950000000000003</v>
      </c>
      <c r="J1529" s="107">
        <f t="shared" si="233"/>
        <v>25.5</v>
      </c>
      <c r="L1529" s="186">
        <f t="shared" si="234"/>
        <v>28.5</v>
      </c>
      <c r="M1529" s="186">
        <f t="shared" si="235"/>
        <v>25.95</v>
      </c>
      <c r="N1529" s="186">
        <f t="shared" si="236"/>
        <v>25.95</v>
      </c>
      <c r="Q1529" s="133">
        <f t="shared" si="237"/>
        <v>0.19999999999999929</v>
      </c>
      <c r="R1529" s="222">
        <f t="shared" si="238"/>
        <v>7.0671378091872539E-3</v>
      </c>
    </row>
    <row r="1530" spans="1:18" x14ac:dyDescent="0.35">
      <c r="A1530" s="127" t="s">
        <v>11759</v>
      </c>
      <c r="B1530" s="21" t="s">
        <v>11758</v>
      </c>
      <c r="C1530" s="21">
        <v>6</v>
      </c>
      <c r="D1530" s="20">
        <v>0.7</v>
      </c>
      <c r="E1530" s="135">
        <v>38</v>
      </c>
      <c r="F1530" s="106">
        <v>5.75</v>
      </c>
      <c r="G1530" s="22" t="s">
        <v>14140</v>
      </c>
      <c r="H1530" s="106">
        <f t="shared" si="231"/>
        <v>12.3</v>
      </c>
      <c r="I1530" s="106">
        <f t="shared" si="232"/>
        <v>11.3</v>
      </c>
      <c r="J1530" s="107">
        <f t="shared" si="233"/>
        <v>11.100000000000001</v>
      </c>
      <c r="L1530" s="186">
        <f t="shared" si="234"/>
        <v>12.5</v>
      </c>
      <c r="M1530" s="186">
        <f t="shared" si="235"/>
        <v>11.5</v>
      </c>
      <c r="N1530" s="186">
        <f t="shared" si="236"/>
        <v>11.5</v>
      </c>
      <c r="Q1530" s="133">
        <f t="shared" si="237"/>
        <v>0.19999999999999929</v>
      </c>
      <c r="R1530" s="222">
        <f t="shared" si="238"/>
        <v>1.6260162601625959E-2</v>
      </c>
    </row>
    <row r="1531" spans="1:18" x14ac:dyDescent="0.35">
      <c r="A1531" s="127" t="s">
        <v>11764</v>
      </c>
      <c r="B1531" s="21" t="s">
        <v>11765</v>
      </c>
      <c r="C1531" s="21">
        <v>6</v>
      </c>
      <c r="D1531" s="20">
        <v>1</v>
      </c>
      <c r="E1531" s="135">
        <v>38</v>
      </c>
      <c r="F1531" s="106">
        <v>7.15</v>
      </c>
      <c r="G1531" s="22" t="s">
        <v>14140</v>
      </c>
      <c r="H1531" s="106">
        <f t="shared" si="231"/>
        <v>15.450000000000001</v>
      </c>
      <c r="I1531" s="106">
        <f t="shared" si="232"/>
        <v>14.200000000000001</v>
      </c>
      <c r="J1531" s="107">
        <f t="shared" si="233"/>
        <v>13.9</v>
      </c>
      <c r="L1531" s="186">
        <f t="shared" si="234"/>
        <v>15.5</v>
      </c>
      <c r="M1531" s="186">
        <f t="shared" si="235"/>
        <v>14.5</v>
      </c>
      <c r="N1531" s="186">
        <f t="shared" si="236"/>
        <v>13.95</v>
      </c>
      <c r="Q1531" s="133">
        <f t="shared" si="237"/>
        <v>4.9999999999998934E-2</v>
      </c>
      <c r="R1531" s="222">
        <f t="shared" si="238"/>
        <v>3.2362459546924874E-3</v>
      </c>
    </row>
    <row r="1532" spans="1:18" x14ac:dyDescent="0.35">
      <c r="A1532" s="127" t="s">
        <v>14549</v>
      </c>
      <c r="B1532" s="21" t="s">
        <v>14550</v>
      </c>
      <c r="C1532" s="21">
        <v>12</v>
      </c>
      <c r="D1532" s="20">
        <v>0.05</v>
      </c>
      <c r="E1532" s="135">
        <v>38</v>
      </c>
      <c r="F1532" s="106">
        <v>1.5</v>
      </c>
      <c r="G1532" s="22" t="s">
        <v>14140</v>
      </c>
      <c r="H1532" s="106">
        <f t="shared" si="231"/>
        <v>4</v>
      </c>
      <c r="I1532" s="106">
        <f t="shared" si="232"/>
        <v>3.6500000000000004</v>
      </c>
      <c r="J1532" s="107">
        <f t="shared" si="233"/>
        <v>3.6</v>
      </c>
      <c r="L1532" s="186">
        <f t="shared" si="234"/>
        <v>4.5</v>
      </c>
      <c r="M1532" s="186">
        <f t="shared" si="235"/>
        <v>3.95</v>
      </c>
      <c r="N1532" s="186">
        <f t="shared" si="236"/>
        <v>3.95</v>
      </c>
      <c r="Q1532" s="133">
        <f t="shared" si="237"/>
        <v>0.5</v>
      </c>
      <c r="R1532" s="222">
        <f t="shared" si="238"/>
        <v>0.125</v>
      </c>
    </row>
    <row r="1533" spans="1:18" x14ac:dyDescent="0.35">
      <c r="A1533" s="127" t="s">
        <v>11770</v>
      </c>
      <c r="B1533" s="21" t="s">
        <v>11766</v>
      </c>
      <c r="C1533" s="21">
        <v>6</v>
      </c>
      <c r="D1533" s="20">
        <v>0.7</v>
      </c>
      <c r="E1533" s="135">
        <v>38</v>
      </c>
      <c r="F1533" s="106">
        <v>6.15</v>
      </c>
      <c r="G1533" s="22" t="s">
        <v>14140</v>
      </c>
      <c r="H1533" s="106">
        <f t="shared" si="231"/>
        <v>12.8</v>
      </c>
      <c r="I1533" s="106">
        <f t="shared" si="232"/>
        <v>11.75</v>
      </c>
      <c r="J1533" s="107">
        <f t="shared" si="233"/>
        <v>11.5</v>
      </c>
      <c r="L1533" s="186">
        <f t="shared" si="234"/>
        <v>12.95</v>
      </c>
      <c r="M1533" s="186">
        <f t="shared" si="235"/>
        <v>11.95</v>
      </c>
      <c r="N1533" s="186">
        <f t="shared" si="236"/>
        <v>11.95</v>
      </c>
      <c r="Q1533" s="133">
        <f t="shared" si="237"/>
        <v>0.14999999999999858</v>
      </c>
      <c r="R1533" s="222">
        <f t="shared" si="238"/>
        <v>1.1718749999999889E-2</v>
      </c>
    </row>
    <row r="1534" spans="1:18" x14ac:dyDescent="0.35">
      <c r="A1534" s="127" t="s">
        <v>11773</v>
      </c>
      <c r="B1534" s="21" t="s">
        <v>11774</v>
      </c>
      <c r="C1534" s="21">
        <v>6</v>
      </c>
      <c r="D1534" s="20">
        <v>1</v>
      </c>
      <c r="E1534" s="135">
        <v>38</v>
      </c>
      <c r="F1534" s="106">
        <v>7.15</v>
      </c>
      <c r="G1534" s="22" t="s">
        <v>14140</v>
      </c>
      <c r="H1534" s="106">
        <f t="shared" si="231"/>
        <v>15.450000000000001</v>
      </c>
      <c r="I1534" s="106">
        <f t="shared" si="232"/>
        <v>14.200000000000001</v>
      </c>
      <c r="J1534" s="107">
        <f t="shared" si="233"/>
        <v>13.9</v>
      </c>
      <c r="L1534" s="186">
        <f t="shared" si="234"/>
        <v>15.5</v>
      </c>
      <c r="M1534" s="186">
        <f t="shared" si="235"/>
        <v>14.5</v>
      </c>
      <c r="N1534" s="186">
        <f t="shared" si="236"/>
        <v>13.95</v>
      </c>
      <c r="Q1534" s="133">
        <f t="shared" si="237"/>
        <v>4.9999999999998934E-2</v>
      </c>
      <c r="R1534" s="222">
        <f t="shared" si="238"/>
        <v>3.2362459546924874E-3</v>
      </c>
    </row>
    <row r="1535" spans="1:18" x14ac:dyDescent="0.35">
      <c r="A1535" s="127" t="s">
        <v>11777</v>
      </c>
      <c r="B1535" s="21" t="s">
        <v>11778</v>
      </c>
      <c r="C1535" s="21">
        <v>96</v>
      </c>
      <c r="D1535" s="20">
        <v>0.05</v>
      </c>
      <c r="E1535" s="135">
        <v>43</v>
      </c>
      <c r="F1535" s="106">
        <v>2.4</v>
      </c>
      <c r="G1535" s="22" t="s">
        <v>14146</v>
      </c>
      <c r="H1535" s="106">
        <f t="shared" si="231"/>
        <v>5.1000000000000005</v>
      </c>
      <c r="I1535" s="106">
        <f t="shared" si="232"/>
        <v>4.7</v>
      </c>
      <c r="J1535" s="107">
        <f t="shared" si="233"/>
        <v>4.6000000000000005</v>
      </c>
      <c r="L1535" s="186">
        <f t="shared" si="234"/>
        <v>5.5</v>
      </c>
      <c r="M1535" s="186">
        <f t="shared" si="235"/>
        <v>4.95</v>
      </c>
      <c r="N1535" s="186">
        <f t="shared" si="236"/>
        <v>4.95</v>
      </c>
      <c r="Q1535" s="133">
        <f t="shared" si="237"/>
        <v>0.39999999999999947</v>
      </c>
      <c r="R1535" s="222">
        <f t="shared" si="238"/>
        <v>7.8431372549019496E-2</v>
      </c>
    </row>
    <row r="1536" spans="1:18" x14ac:dyDescent="0.35">
      <c r="A1536" s="127" t="s">
        <v>11781</v>
      </c>
      <c r="B1536" s="21" t="s">
        <v>23294</v>
      </c>
      <c r="C1536" s="21">
        <v>6</v>
      </c>
      <c r="D1536" s="20">
        <v>0.7</v>
      </c>
      <c r="E1536" s="135">
        <v>43</v>
      </c>
      <c r="F1536" s="106">
        <v>18.25</v>
      </c>
      <c r="G1536" s="22" t="s">
        <v>14146</v>
      </c>
      <c r="H1536" s="106">
        <f t="shared" si="231"/>
        <v>28</v>
      </c>
      <c r="I1536" s="106">
        <f t="shared" si="232"/>
        <v>25.700000000000003</v>
      </c>
      <c r="J1536" s="107">
        <f t="shared" si="233"/>
        <v>25.25</v>
      </c>
      <c r="L1536" s="186">
        <f t="shared" si="234"/>
        <v>28.5</v>
      </c>
      <c r="M1536" s="186">
        <f t="shared" si="235"/>
        <v>25.95</v>
      </c>
      <c r="N1536" s="186">
        <f t="shared" si="236"/>
        <v>25.5</v>
      </c>
      <c r="Q1536" s="133">
        <f t="shared" si="237"/>
        <v>0.5</v>
      </c>
      <c r="R1536" s="222">
        <f t="shared" si="238"/>
        <v>1.7857142857142856E-2</v>
      </c>
    </row>
    <row r="1537" spans="1:18" x14ac:dyDescent="0.35">
      <c r="A1537" s="127" t="s">
        <v>11784</v>
      </c>
      <c r="B1537" s="21" t="s">
        <v>11785</v>
      </c>
      <c r="C1537" s="21">
        <v>6</v>
      </c>
      <c r="D1537" s="20">
        <v>0.7</v>
      </c>
      <c r="E1537" s="135">
        <v>43</v>
      </c>
      <c r="F1537" s="106">
        <v>20.399999999999999</v>
      </c>
      <c r="G1537" s="22" t="s">
        <v>14146</v>
      </c>
      <c r="H1537" s="106">
        <f t="shared" si="231"/>
        <v>30.6</v>
      </c>
      <c r="I1537" s="106">
        <f t="shared" si="232"/>
        <v>28.1</v>
      </c>
      <c r="J1537" s="107">
        <f t="shared" si="233"/>
        <v>27.6</v>
      </c>
      <c r="L1537" s="186">
        <f t="shared" si="234"/>
        <v>30.95</v>
      </c>
      <c r="M1537" s="186">
        <f t="shared" si="235"/>
        <v>28.5</v>
      </c>
      <c r="N1537" s="186">
        <f t="shared" si="236"/>
        <v>27.95</v>
      </c>
      <c r="Q1537" s="133">
        <f t="shared" si="237"/>
        <v>0.34999999999999787</v>
      </c>
      <c r="R1537" s="222">
        <f t="shared" si="238"/>
        <v>1.1437908496731956E-2</v>
      </c>
    </row>
    <row r="1538" spans="1:18" x14ac:dyDescent="0.35">
      <c r="A1538" s="127" t="s">
        <v>11787</v>
      </c>
      <c r="B1538" s="21" t="s">
        <v>11788</v>
      </c>
      <c r="C1538" s="21">
        <v>6</v>
      </c>
      <c r="D1538" s="20">
        <v>0.7</v>
      </c>
      <c r="E1538" s="135">
        <v>40.4</v>
      </c>
      <c r="F1538" s="106">
        <v>12.5</v>
      </c>
      <c r="G1538" s="22" t="s">
        <v>14146</v>
      </c>
      <c r="H1538" s="106">
        <f t="shared" si="231"/>
        <v>20.75</v>
      </c>
      <c r="I1538" s="106">
        <f t="shared" si="232"/>
        <v>19.05</v>
      </c>
      <c r="J1538" s="107">
        <f t="shared" si="233"/>
        <v>18.7</v>
      </c>
      <c r="L1538" s="186">
        <f t="shared" si="234"/>
        <v>20.95</v>
      </c>
      <c r="M1538" s="186">
        <f t="shared" si="235"/>
        <v>19.5</v>
      </c>
      <c r="N1538" s="186">
        <f t="shared" si="236"/>
        <v>18.95</v>
      </c>
      <c r="Q1538" s="133">
        <f t="shared" si="237"/>
        <v>0.19999999999999929</v>
      </c>
      <c r="R1538" s="222">
        <f t="shared" si="238"/>
        <v>9.638554216867436E-3</v>
      </c>
    </row>
    <row r="1539" spans="1:18" x14ac:dyDescent="0.35">
      <c r="A1539" s="127" t="s">
        <v>11791</v>
      </c>
      <c r="B1539" s="21" t="s">
        <v>11792</v>
      </c>
      <c r="C1539" s="21">
        <v>6</v>
      </c>
      <c r="D1539" s="20">
        <v>0.7</v>
      </c>
      <c r="E1539" s="135">
        <v>41.6</v>
      </c>
      <c r="F1539" s="106">
        <v>13.5</v>
      </c>
      <c r="G1539" s="22" t="s">
        <v>14146</v>
      </c>
      <c r="H1539" s="106">
        <f t="shared" si="231"/>
        <v>22.05</v>
      </c>
      <c r="I1539" s="106">
        <f t="shared" si="232"/>
        <v>20.25</v>
      </c>
      <c r="J1539" s="107">
        <f t="shared" si="233"/>
        <v>19.900000000000002</v>
      </c>
      <c r="L1539" s="186">
        <f t="shared" si="234"/>
        <v>22.5</v>
      </c>
      <c r="M1539" s="186">
        <f t="shared" si="235"/>
        <v>20.5</v>
      </c>
      <c r="N1539" s="186">
        <f t="shared" si="236"/>
        <v>19.95</v>
      </c>
      <c r="Q1539" s="133">
        <f t="shared" si="237"/>
        <v>0.44999999999999929</v>
      </c>
      <c r="R1539" s="222">
        <f t="shared" si="238"/>
        <v>2.040816326530609E-2</v>
      </c>
    </row>
    <row r="1540" spans="1:18" x14ac:dyDescent="0.35">
      <c r="A1540" s="127" t="s">
        <v>11795</v>
      </c>
      <c r="B1540" s="21" t="s">
        <v>11796</v>
      </c>
      <c r="C1540" s="21">
        <v>6</v>
      </c>
      <c r="D1540" s="20">
        <v>0.5</v>
      </c>
      <c r="E1540" s="135">
        <v>29</v>
      </c>
      <c r="F1540" s="106">
        <v>20.5</v>
      </c>
      <c r="G1540" s="22" t="s">
        <v>14164</v>
      </c>
      <c r="H1540" s="106">
        <f t="shared" si="231"/>
        <v>28.75</v>
      </c>
      <c r="I1540" s="106">
        <f t="shared" si="232"/>
        <v>26.400000000000002</v>
      </c>
      <c r="J1540" s="107">
        <f t="shared" si="233"/>
        <v>25.950000000000003</v>
      </c>
      <c r="L1540" s="186">
        <f t="shared" si="234"/>
        <v>28.95</v>
      </c>
      <c r="M1540" s="186">
        <f t="shared" si="235"/>
        <v>26.5</v>
      </c>
      <c r="N1540" s="186">
        <f t="shared" si="236"/>
        <v>25.95</v>
      </c>
      <c r="Q1540" s="133">
        <f t="shared" si="237"/>
        <v>0.19999999999999929</v>
      </c>
      <c r="R1540" s="222">
        <f t="shared" si="238"/>
        <v>6.9565217391304099E-3</v>
      </c>
    </row>
    <row r="1541" spans="1:18" x14ac:dyDescent="0.35">
      <c r="A1541" s="127" t="s">
        <v>11799</v>
      </c>
      <c r="B1541" s="21" t="s">
        <v>11800</v>
      </c>
      <c r="C1541" s="21">
        <v>6</v>
      </c>
      <c r="D1541" s="20">
        <v>0.7</v>
      </c>
      <c r="E1541" s="135">
        <v>40</v>
      </c>
      <c r="F1541" s="106">
        <v>21.95</v>
      </c>
      <c r="G1541" s="22" t="s">
        <v>14146</v>
      </c>
      <c r="H1541" s="106">
        <f t="shared" si="231"/>
        <v>32.25</v>
      </c>
      <c r="I1541" s="106">
        <f t="shared" si="232"/>
        <v>29.6</v>
      </c>
      <c r="J1541" s="107">
        <f t="shared" si="233"/>
        <v>29.05</v>
      </c>
      <c r="L1541" s="186">
        <f t="shared" si="234"/>
        <v>32.5</v>
      </c>
      <c r="M1541" s="186">
        <f t="shared" si="235"/>
        <v>29.95</v>
      </c>
      <c r="N1541" s="186">
        <f t="shared" si="236"/>
        <v>29.5</v>
      </c>
      <c r="Q1541" s="133">
        <f t="shared" si="237"/>
        <v>0.25</v>
      </c>
      <c r="R1541" s="222">
        <f t="shared" si="238"/>
        <v>7.7519379844961239E-3</v>
      </c>
    </row>
    <row r="1542" spans="1:18" x14ac:dyDescent="0.35">
      <c r="A1542" s="127" t="s">
        <v>11804</v>
      </c>
      <c r="B1542" s="21" t="s">
        <v>11805</v>
      </c>
      <c r="C1542" s="21">
        <v>5</v>
      </c>
      <c r="D1542" s="20">
        <v>0.7</v>
      </c>
      <c r="E1542" s="135">
        <v>40</v>
      </c>
      <c r="F1542" s="106">
        <v>64.95</v>
      </c>
      <c r="G1542" s="22" t="s">
        <v>14152</v>
      </c>
      <c r="H1542" s="106">
        <f t="shared" si="231"/>
        <v>84.7</v>
      </c>
      <c r="I1542" s="106">
        <f t="shared" si="232"/>
        <v>77.75</v>
      </c>
      <c r="J1542" s="107">
        <f t="shared" si="233"/>
        <v>76.350000000000009</v>
      </c>
      <c r="L1542" s="186">
        <f t="shared" si="234"/>
        <v>84.95</v>
      </c>
      <c r="M1542" s="186">
        <f t="shared" si="235"/>
        <v>77.95</v>
      </c>
      <c r="N1542" s="186">
        <f t="shared" si="236"/>
        <v>76.5</v>
      </c>
      <c r="Q1542" s="133">
        <f t="shared" si="237"/>
        <v>0.25</v>
      </c>
      <c r="R1542" s="222">
        <f t="shared" si="238"/>
        <v>2.9515938606847697E-3</v>
      </c>
    </row>
    <row r="1543" spans="1:18" x14ac:dyDescent="0.35">
      <c r="A1543" s="127" t="s">
        <v>11834</v>
      </c>
      <c r="B1543" s="21" t="s">
        <v>11835</v>
      </c>
      <c r="C1543" s="21">
        <v>6</v>
      </c>
      <c r="D1543" s="20">
        <v>0.7</v>
      </c>
      <c r="E1543" s="135">
        <v>43</v>
      </c>
      <c r="F1543" s="106">
        <v>22.5</v>
      </c>
      <c r="G1543" s="22" t="s">
        <v>14146</v>
      </c>
      <c r="H1543" s="106">
        <f t="shared" si="231"/>
        <v>33.15</v>
      </c>
      <c r="I1543" s="106">
        <f t="shared" si="232"/>
        <v>30.450000000000003</v>
      </c>
      <c r="J1543" s="107">
        <f t="shared" si="233"/>
        <v>29.900000000000002</v>
      </c>
      <c r="L1543" s="186">
        <f t="shared" ref="L1543:L1561" si="239">IF(AND(H1543-INT(H1543)&gt;=0,H1543-INT(H1543)&lt;0.5),INT(H1543)+0.5,IF(AND(H1543-INT(H1543)&gt;=0.5,H1543-INT(H1543)&lt;1),INT(H1543)+0.95,H1543))</f>
        <v>33.5</v>
      </c>
      <c r="M1543" s="186">
        <f t="shared" ref="M1543:M1561" si="240">IF(AND(I1543-INT(I1543)&gt;=0,I1543-INT(I1543)&lt;0.5),INT(I1543)+0.5,IF(AND(I1543-INT(I1543)&gt;=0.5,I1543-INT(I1543)&lt;1),INT(I1543)+0.95,I1543))</f>
        <v>30.5</v>
      </c>
      <c r="N1543" s="186">
        <f t="shared" ref="N1543:N1561" si="241">IF(AND(J1543-INT(J1543)&gt;=0,J1543-INT(J1543)&lt;0.5),INT(J1543)+0.5,IF(AND(J1543-INT(J1543)&gt;=0.5,J1543-INT(J1543)&lt;1),INT(J1543)+0.95,J1543))</f>
        <v>29.95</v>
      </c>
      <c r="Q1543" s="133">
        <f t="shared" ref="Q1543:Q1561" si="242">L1543-H1543</f>
        <v>0.35000000000000142</v>
      </c>
      <c r="R1543" s="222">
        <f t="shared" ref="R1543:R1561" si="243">Q1543/H1543</f>
        <v>1.0558069381598837E-2</v>
      </c>
    </row>
    <row r="1544" spans="1:18" x14ac:dyDescent="0.35">
      <c r="A1544" s="127" t="s">
        <v>11842</v>
      </c>
      <c r="B1544" s="21" t="s">
        <v>11843</v>
      </c>
      <c r="C1544" s="21">
        <v>6</v>
      </c>
      <c r="D1544" s="20">
        <v>0.7</v>
      </c>
      <c r="E1544" s="135">
        <v>43</v>
      </c>
      <c r="F1544" s="106">
        <v>22.5</v>
      </c>
      <c r="G1544" s="22" t="s">
        <v>14146</v>
      </c>
      <c r="H1544" s="106">
        <f t="shared" si="231"/>
        <v>33.15</v>
      </c>
      <c r="I1544" s="106">
        <f t="shared" si="232"/>
        <v>30.450000000000003</v>
      </c>
      <c r="J1544" s="107">
        <f t="shared" si="233"/>
        <v>29.900000000000002</v>
      </c>
      <c r="L1544" s="186">
        <f t="shared" si="239"/>
        <v>33.5</v>
      </c>
      <c r="M1544" s="186">
        <f t="shared" si="240"/>
        <v>30.5</v>
      </c>
      <c r="N1544" s="186">
        <f t="shared" si="241"/>
        <v>29.95</v>
      </c>
      <c r="Q1544" s="133">
        <f t="shared" si="242"/>
        <v>0.35000000000000142</v>
      </c>
      <c r="R1544" s="222">
        <f t="shared" si="243"/>
        <v>1.0558069381598837E-2</v>
      </c>
    </row>
    <row r="1545" spans="1:18" x14ac:dyDescent="0.35">
      <c r="A1545" s="127" t="s">
        <v>14764</v>
      </c>
      <c r="B1545" s="21" t="s">
        <v>14765</v>
      </c>
      <c r="C1545" s="21">
        <v>6</v>
      </c>
      <c r="D1545" s="20">
        <v>0.7</v>
      </c>
      <c r="E1545" s="135">
        <v>43.4</v>
      </c>
      <c r="F1545" s="106">
        <v>16.75</v>
      </c>
      <c r="G1545" s="22" t="s">
        <v>14146</v>
      </c>
      <c r="H1545" s="106">
        <f t="shared" si="231"/>
        <v>26.200000000000003</v>
      </c>
      <c r="I1545" s="106">
        <f t="shared" si="232"/>
        <v>24.05</v>
      </c>
      <c r="J1545" s="107">
        <f t="shared" si="233"/>
        <v>23.6</v>
      </c>
      <c r="L1545" s="186">
        <f t="shared" si="239"/>
        <v>26.5</v>
      </c>
      <c r="M1545" s="186">
        <f t="shared" si="240"/>
        <v>24.5</v>
      </c>
      <c r="N1545" s="186">
        <f t="shared" si="241"/>
        <v>23.95</v>
      </c>
      <c r="Q1545" s="133">
        <f t="shared" si="242"/>
        <v>0.29999999999999716</v>
      </c>
      <c r="R1545" s="222">
        <f t="shared" si="243"/>
        <v>1.1450381679389204E-2</v>
      </c>
    </row>
    <row r="1546" spans="1:18" x14ac:dyDescent="0.35">
      <c r="A1546" s="127" t="s">
        <v>11846</v>
      </c>
      <c r="B1546" s="21" t="s">
        <v>11847</v>
      </c>
      <c r="C1546" s="21">
        <v>6</v>
      </c>
      <c r="D1546" s="20">
        <v>0.7</v>
      </c>
      <c r="E1546" s="135">
        <v>41.8</v>
      </c>
      <c r="F1546" s="106">
        <v>18.5</v>
      </c>
      <c r="G1546" s="22" t="s">
        <v>14146</v>
      </c>
      <c r="H1546" s="106">
        <f t="shared" si="231"/>
        <v>28.200000000000003</v>
      </c>
      <c r="I1546" s="106">
        <f t="shared" si="232"/>
        <v>25.85</v>
      </c>
      <c r="J1546" s="107">
        <f t="shared" si="233"/>
        <v>25.400000000000002</v>
      </c>
      <c r="L1546" s="186">
        <f t="shared" si="239"/>
        <v>28.5</v>
      </c>
      <c r="M1546" s="186">
        <f t="shared" si="240"/>
        <v>25.95</v>
      </c>
      <c r="N1546" s="186">
        <f t="shared" si="241"/>
        <v>25.5</v>
      </c>
      <c r="Q1546" s="133">
        <f t="shared" si="242"/>
        <v>0.29999999999999716</v>
      </c>
      <c r="R1546" s="222">
        <f t="shared" si="243"/>
        <v>1.0638297872340323E-2</v>
      </c>
    </row>
    <row r="1547" spans="1:18" x14ac:dyDescent="0.35">
      <c r="A1547" s="127" t="s">
        <v>11861</v>
      </c>
      <c r="B1547" s="21" t="s">
        <v>11862</v>
      </c>
      <c r="C1547" s="21">
        <v>6</v>
      </c>
      <c r="D1547" s="20">
        <v>0.7</v>
      </c>
      <c r="E1547" s="135">
        <v>51.5</v>
      </c>
      <c r="F1547" s="106">
        <v>29.95</v>
      </c>
      <c r="G1547" s="22" t="s">
        <v>14158</v>
      </c>
      <c r="H1547" s="106">
        <f t="shared" si="231"/>
        <v>43</v>
      </c>
      <c r="I1547" s="106">
        <f t="shared" si="232"/>
        <v>39.5</v>
      </c>
      <c r="J1547" s="107">
        <f t="shared" si="233"/>
        <v>38.800000000000004</v>
      </c>
      <c r="L1547" s="186">
        <f t="shared" si="239"/>
        <v>43.5</v>
      </c>
      <c r="M1547" s="186">
        <f t="shared" si="240"/>
        <v>39.950000000000003</v>
      </c>
      <c r="N1547" s="186">
        <f t="shared" si="241"/>
        <v>38.950000000000003</v>
      </c>
      <c r="Q1547" s="133">
        <f t="shared" si="242"/>
        <v>0.5</v>
      </c>
      <c r="R1547" s="222">
        <f t="shared" si="243"/>
        <v>1.1627906976744186E-2</v>
      </c>
    </row>
    <row r="1548" spans="1:18" x14ac:dyDescent="0.35">
      <c r="A1548" s="127" t="s">
        <v>11864</v>
      </c>
      <c r="B1548" s="21" t="s">
        <v>11865</v>
      </c>
      <c r="C1548" s="21">
        <v>6</v>
      </c>
      <c r="D1548" s="20">
        <v>0.7</v>
      </c>
      <c r="E1548" s="135">
        <v>48</v>
      </c>
      <c r="F1548" s="106">
        <v>34.25</v>
      </c>
      <c r="G1548" s="22" t="s">
        <v>14158</v>
      </c>
      <c r="H1548" s="106">
        <f t="shared" ref="H1548:H1611" si="244">IF(B1548="","",CEILING((F1548+(10.3552*D1548*E1548)/100+1.5+0.05)*1.22,0.05))</f>
        <v>47.95</v>
      </c>
      <c r="I1548" s="106">
        <f t="shared" ref="I1548:I1611" si="245">IF(B1548="","",CEILING((F1548+(10.3552*D1548*E1548)/100+1.5+0.05)*1.12,0.05))</f>
        <v>44</v>
      </c>
      <c r="J1548" s="107">
        <f t="shared" ref="J1548:J1611" si="246">IF(B1548="","",CEILING((F1548+(10.3552*D1548*E1548)/100+1.5+0.05)*1.1,0.05))</f>
        <v>43.25</v>
      </c>
      <c r="L1548" s="186">
        <f t="shared" si="239"/>
        <v>47.95</v>
      </c>
      <c r="M1548" s="186">
        <f t="shared" si="240"/>
        <v>44.5</v>
      </c>
      <c r="N1548" s="186">
        <f t="shared" si="241"/>
        <v>43.5</v>
      </c>
      <c r="Q1548" s="133">
        <f t="shared" si="242"/>
        <v>0</v>
      </c>
      <c r="R1548" s="222">
        <f t="shared" si="243"/>
        <v>0</v>
      </c>
    </row>
    <row r="1549" spans="1:18" x14ac:dyDescent="0.35">
      <c r="A1549" s="127" t="s">
        <v>11868</v>
      </c>
      <c r="B1549" s="21" t="s">
        <v>11869</v>
      </c>
      <c r="C1549" s="21">
        <v>6</v>
      </c>
      <c r="D1549" s="20">
        <v>0.7</v>
      </c>
      <c r="E1549" s="135">
        <v>45</v>
      </c>
      <c r="F1549" s="106">
        <v>19.5</v>
      </c>
      <c r="G1549" s="22" t="s">
        <v>14158</v>
      </c>
      <c r="H1549" s="106">
        <f t="shared" si="244"/>
        <v>29.700000000000003</v>
      </c>
      <c r="I1549" s="106">
        <f t="shared" si="245"/>
        <v>27.25</v>
      </c>
      <c r="J1549" s="107">
        <f t="shared" si="246"/>
        <v>26.75</v>
      </c>
      <c r="L1549" s="186">
        <f t="shared" si="239"/>
        <v>29.95</v>
      </c>
      <c r="M1549" s="186">
        <f t="shared" si="240"/>
        <v>27.5</v>
      </c>
      <c r="N1549" s="186">
        <f t="shared" si="241"/>
        <v>26.95</v>
      </c>
      <c r="Q1549" s="133">
        <f t="shared" si="242"/>
        <v>0.24999999999999645</v>
      </c>
      <c r="R1549" s="222">
        <f t="shared" si="243"/>
        <v>8.4175084175082977E-3</v>
      </c>
    </row>
    <row r="1550" spans="1:18" x14ac:dyDescent="0.35">
      <c r="A1550" s="127" t="s">
        <v>11871</v>
      </c>
      <c r="B1550" s="21" t="s">
        <v>11872</v>
      </c>
      <c r="C1550" s="21">
        <v>12</v>
      </c>
      <c r="D1550" s="20">
        <v>1</v>
      </c>
      <c r="E1550" s="135">
        <v>50</v>
      </c>
      <c r="F1550" s="106">
        <v>5.85</v>
      </c>
      <c r="G1550" s="22" t="s">
        <v>14142</v>
      </c>
      <c r="H1550" s="106">
        <f t="shared" si="244"/>
        <v>15.350000000000001</v>
      </c>
      <c r="I1550" s="106">
        <f t="shared" si="245"/>
        <v>14.100000000000001</v>
      </c>
      <c r="J1550" s="107">
        <f t="shared" si="246"/>
        <v>13.850000000000001</v>
      </c>
      <c r="L1550" s="186">
        <f t="shared" si="239"/>
        <v>15.5</v>
      </c>
      <c r="M1550" s="186">
        <f t="shared" si="240"/>
        <v>14.5</v>
      </c>
      <c r="N1550" s="186">
        <f t="shared" si="241"/>
        <v>13.95</v>
      </c>
      <c r="Q1550" s="133">
        <f t="shared" si="242"/>
        <v>0.14999999999999858</v>
      </c>
      <c r="R1550" s="222">
        <f t="shared" si="243"/>
        <v>9.7719869706839463E-3</v>
      </c>
    </row>
    <row r="1551" spans="1:18" x14ac:dyDescent="0.35">
      <c r="A1551" s="127" t="s">
        <v>11886</v>
      </c>
      <c r="B1551" s="21" t="s">
        <v>11887</v>
      </c>
      <c r="C1551" s="21">
        <v>6</v>
      </c>
      <c r="D1551" s="20">
        <v>0.7</v>
      </c>
      <c r="E1551" s="135">
        <v>25</v>
      </c>
      <c r="F1551" s="106">
        <v>7.25</v>
      </c>
      <c r="G1551" s="22" t="s">
        <v>14141</v>
      </c>
      <c r="H1551" s="106">
        <f t="shared" si="244"/>
        <v>12.950000000000001</v>
      </c>
      <c r="I1551" s="106">
        <f t="shared" si="245"/>
        <v>11.9</v>
      </c>
      <c r="J1551" s="107">
        <f t="shared" si="246"/>
        <v>11.700000000000001</v>
      </c>
      <c r="L1551" s="186">
        <f t="shared" si="239"/>
        <v>12.95</v>
      </c>
      <c r="M1551" s="186">
        <f t="shared" si="240"/>
        <v>11.95</v>
      </c>
      <c r="N1551" s="186">
        <f t="shared" si="241"/>
        <v>11.95</v>
      </c>
      <c r="Q1551" s="133">
        <f t="shared" si="242"/>
        <v>0</v>
      </c>
      <c r="R1551" s="222">
        <f t="shared" si="243"/>
        <v>0</v>
      </c>
    </row>
    <row r="1552" spans="1:18" x14ac:dyDescent="0.35">
      <c r="A1552" s="127" t="s">
        <v>11921</v>
      </c>
      <c r="B1552" s="21" t="s">
        <v>11922</v>
      </c>
      <c r="C1552" s="21">
        <v>6</v>
      </c>
      <c r="D1552" s="20">
        <v>0.7</v>
      </c>
      <c r="E1552" s="135">
        <v>57</v>
      </c>
      <c r="F1552" s="106">
        <v>12.5</v>
      </c>
      <c r="G1552" s="22" t="s">
        <v>14144</v>
      </c>
      <c r="H1552" s="106">
        <f t="shared" si="244"/>
        <v>22.200000000000003</v>
      </c>
      <c r="I1552" s="106">
        <f t="shared" si="245"/>
        <v>20.400000000000002</v>
      </c>
      <c r="J1552" s="107">
        <f t="shared" si="246"/>
        <v>20</v>
      </c>
      <c r="L1552" s="186">
        <f t="shared" si="239"/>
        <v>22.5</v>
      </c>
      <c r="M1552" s="186">
        <f t="shared" si="240"/>
        <v>20.5</v>
      </c>
      <c r="N1552" s="186">
        <f t="shared" si="241"/>
        <v>20.5</v>
      </c>
      <c r="Q1552" s="133">
        <f t="shared" si="242"/>
        <v>0.29999999999999716</v>
      </c>
      <c r="R1552" s="222">
        <f t="shared" si="243"/>
        <v>1.3513513513513384E-2</v>
      </c>
    </row>
    <row r="1553" spans="1:18" x14ac:dyDescent="0.35">
      <c r="A1553" s="127" t="s">
        <v>14861</v>
      </c>
      <c r="B1553" s="21" t="s">
        <v>11927</v>
      </c>
      <c r="C1553" s="21">
        <v>6</v>
      </c>
      <c r="D1553" s="20">
        <v>0.7</v>
      </c>
      <c r="E1553" s="135">
        <v>43</v>
      </c>
      <c r="F1553" s="106">
        <v>19.95</v>
      </c>
      <c r="G1553" s="22" t="s">
        <v>14145</v>
      </c>
      <c r="H1553" s="106">
        <f t="shared" si="244"/>
        <v>30.05</v>
      </c>
      <c r="I1553" s="106">
        <f t="shared" si="245"/>
        <v>27.6</v>
      </c>
      <c r="J1553" s="107">
        <f t="shared" si="246"/>
        <v>27.1</v>
      </c>
      <c r="L1553" s="186">
        <f t="shared" si="239"/>
        <v>30.5</v>
      </c>
      <c r="M1553" s="186">
        <f t="shared" si="240"/>
        <v>27.95</v>
      </c>
      <c r="N1553" s="186">
        <f t="shared" si="241"/>
        <v>27.5</v>
      </c>
      <c r="Q1553" s="133">
        <f t="shared" si="242"/>
        <v>0.44999999999999929</v>
      </c>
      <c r="R1553" s="222">
        <f t="shared" si="243"/>
        <v>1.4975041597337747E-2</v>
      </c>
    </row>
    <row r="1554" spans="1:18" x14ac:dyDescent="0.35">
      <c r="A1554" s="127" t="s">
        <v>11926</v>
      </c>
      <c r="B1554" s="21" t="s">
        <v>14862</v>
      </c>
      <c r="C1554" s="21">
        <v>6</v>
      </c>
      <c r="D1554" s="20">
        <v>0.7</v>
      </c>
      <c r="E1554" s="135">
        <v>43</v>
      </c>
      <c r="F1554" s="106">
        <v>20.75</v>
      </c>
      <c r="G1554" s="22" t="s">
        <v>14145</v>
      </c>
      <c r="H1554" s="106">
        <f t="shared" si="244"/>
        <v>31.05</v>
      </c>
      <c r="I1554" s="106">
        <f t="shared" si="245"/>
        <v>28.5</v>
      </c>
      <c r="J1554" s="107">
        <f t="shared" si="246"/>
        <v>28</v>
      </c>
      <c r="L1554" s="186">
        <f t="shared" si="239"/>
        <v>31.5</v>
      </c>
      <c r="M1554" s="186">
        <f t="shared" si="240"/>
        <v>28.95</v>
      </c>
      <c r="N1554" s="186">
        <f t="shared" si="241"/>
        <v>28.5</v>
      </c>
      <c r="Q1554" s="133">
        <f t="shared" si="242"/>
        <v>0.44999999999999929</v>
      </c>
      <c r="R1554" s="222">
        <f t="shared" si="243"/>
        <v>1.4492753623188383E-2</v>
      </c>
    </row>
    <row r="1555" spans="1:18" x14ac:dyDescent="0.35">
      <c r="A1555" s="127" t="s">
        <v>11930</v>
      </c>
      <c r="B1555" s="21" t="s">
        <v>14863</v>
      </c>
      <c r="C1555" s="21">
        <v>6</v>
      </c>
      <c r="D1555" s="20">
        <v>0.7</v>
      </c>
      <c r="E1555" s="135">
        <v>43</v>
      </c>
      <c r="F1555" s="106">
        <v>35</v>
      </c>
      <c r="G1555" s="22" t="s">
        <v>14145</v>
      </c>
      <c r="H1555" s="106">
        <f t="shared" si="244"/>
        <v>48.400000000000006</v>
      </c>
      <c r="I1555" s="106">
        <f t="shared" si="245"/>
        <v>44.45</v>
      </c>
      <c r="J1555" s="107">
        <f t="shared" si="246"/>
        <v>43.650000000000006</v>
      </c>
      <c r="L1555" s="186">
        <f t="shared" si="239"/>
        <v>48.5</v>
      </c>
      <c r="M1555" s="186">
        <f t="shared" si="240"/>
        <v>44.5</v>
      </c>
      <c r="N1555" s="186">
        <f t="shared" si="241"/>
        <v>43.95</v>
      </c>
      <c r="Q1555" s="133">
        <f t="shared" si="242"/>
        <v>9.9999999999994316E-2</v>
      </c>
      <c r="R1555" s="222">
        <f t="shared" si="243"/>
        <v>2.0661157024792209E-3</v>
      </c>
    </row>
    <row r="1556" spans="1:18" x14ac:dyDescent="0.35">
      <c r="A1556" s="127" t="s">
        <v>11937</v>
      </c>
      <c r="B1556" s="21" t="s">
        <v>11934</v>
      </c>
      <c r="C1556" s="21">
        <v>6</v>
      </c>
      <c r="D1556" s="20">
        <v>0.7</v>
      </c>
      <c r="E1556" s="135">
        <v>43</v>
      </c>
      <c r="F1556" s="106">
        <v>38.5</v>
      </c>
      <c r="G1556" s="22" t="s">
        <v>14145</v>
      </c>
      <c r="H1556" s="106">
        <f t="shared" si="244"/>
        <v>52.7</v>
      </c>
      <c r="I1556" s="106">
        <f t="shared" si="245"/>
        <v>48.35</v>
      </c>
      <c r="J1556" s="107">
        <f t="shared" si="246"/>
        <v>47.5</v>
      </c>
      <c r="L1556" s="186">
        <f t="shared" si="239"/>
        <v>52.95</v>
      </c>
      <c r="M1556" s="186">
        <f t="shared" si="240"/>
        <v>48.5</v>
      </c>
      <c r="N1556" s="186">
        <f t="shared" si="241"/>
        <v>47.95</v>
      </c>
      <c r="Q1556" s="133">
        <f t="shared" si="242"/>
        <v>0.25</v>
      </c>
      <c r="R1556" s="222">
        <f t="shared" si="243"/>
        <v>4.7438330170777986E-3</v>
      </c>
    </row>
    <row r="1557" spans="1:18" x14ac:dyDescent="0.35">
      <c r="A1557" s="127" t="s">
        <v>12134</v>
      </c>
      <c r="B1557" s="21" t="s">
        <v>12123</v>
      </c>
      <c r="C1557" s="21">
        <v>6</v>
      </c>
      <c r="D1557" s="20">
        <v>1</v>
      </c>
      <c r="E1557" s="135">
        <v>35</v>
      </c>
      <c r="F1557" s="106">
        <v>6.25</v>
      </c>
      <c r="G1557" s="22" t="s">
        <v>14143</v>
      </c>
      <c r="H1557" s="106">
        <f t="shared" si="244"/>
        <v>13.950000000000001</v>
      </c>
      <c r="I1557" s="106">
        <f t="shared" si="245"/>
        <v>12.8</v>
      </c>
      <c r="J1557" s="107">
        <f t="shared" si="246"/>
        <v>12.600000000000001</v>
      </c>
      <c r="L1557" s="186">
        <f t="shared" si="239"/>
        <v>13.95</v>
      </c>
      <c r="M1557" s="186">
        <f t="shared" si="240"/>
        <v>12.95</v>
      </c>
      <c r="N1557" s="186">
        <f t="shared" si="241"/>
        <v>12.95</v>
      </c>
      <c r="Q1557" s="133">
        <f t="shared" si="242"/>
        <v>0</v>
      </c>
      <c r="R1557" s="222">
        <f t="shared" si="243"/>
        <v>0</v>
      </c>
    </row>
    <row r="1558" spans="1:18" x14ac:dyDescent="0.35">
      <c r="A1558" s="127" t="s">
        <v>12157</v>
      </c>
      <c r="B1558" s="21" t="s">
        <v>12158</v>
      </c>
      <c r="C1558" s="21">
        <v>6</v>
      </c>
      <c r="D1558" s="20">
        <v>0.7</v>
      </c>
      <c r="E1558" s="135">
        <v>46</v>
      </c>
      <c r="F1558" s="106">
        <v>22.9</v>
      </c>
      <c r="G1558" s="22" t="s">
        <v>14145</v>
      </c>
      <c r="H1558" s="106">
        <f t="shared" si="244"/>
        <v>33.9</v>
      </c>
      <c r="I1558" s="106">
        <f t="shared" si="245"/>
        <v>31.150000000000002</v>
      </c>
      <c r="J1558" s="107">
        <f t="shared" si="246"/>
        <v>30.6</v>
      </c>
      <c r="L1558" s="186">
        <f t="shared" si="239"/>
        <v>33.950000000000003</v>
      </c>
      <c r="M1558" s="186">
        <f t="shared" si="240"/>
        <v>31.5</v>
      </c>
      <c r="N1558" s="186">
        <f t="shared" si="241"/>
        <v>30.95</v>
      </c>
      <c r="Q1558" s="133">
        <f t="shared" si="242"/>
        <v>5.0000000000004263E-2</v>
      </c>
      <c r="R1558" s="222">
        <f t="shared" si="243"/>
        <v>1.4749262536874414E-3</v>
      </c>
    </row>
    <row r="1559" spans="1:18" x14ac:dyDescent="0.35">
      <c r="A1559" s="127" t="s">
        <v>12160</v>
      </c>
      <c r="B1559" s="21" t="s">
        <v>12161</v>
      </c>
      <c r="C1559" s="21">
        <v>6</v>
      </c>
      <c r="D1559" s="20">
        <v>0.7</v>
      </c>
      <c r="E1559" s="135">
        <v>40</v>
      </c>
      <c r="F1559" s="106">
        <v>12.95</v>
      </c>
      <c r="G1559" s="22" t="s">
        <v>14145</v>
      </c>
      <c r="H1559" s="106">
        <f t="shared" si="244"/>
        <v>21.25</v>
      </c>
      <c r="I1559" s="106">
        <f t="shared" si="245"/>
        <v>19.5</v>
      </c>
      <c r="J1559" s="107">
        <f t="shared" si="246"/>
        <v>19.150000000000002</v>
      </c>
      <c r="L1559" s="186">
        <f t="shared" si="239"/>
        <v>21.5</v>
      </c>
      <c r="M1559" s="186">
        <f t="shared" si="240"/>
        <v>19.95</v>
      </c>
      <c r="N1559" s="186">
        <f t="shared" si="241"/>
        <v>19.5</v>
      </c>
      <c r="Q1559" s="133">
        <f t="shared" si="242"/>
        <v>0.25</v>
      </c>
      <c r="R1559" s="222">
        <f t="shared" si="243"/>
        <v>1.1764705882352941E-2</v>
      </c>
    </row>
    <row r="1560" spans="1:18" x14ac:dyDescent="0.35">
      <c r="A1560" s="127" t="s">
        <v>12167</v>
      </c>
      <c r="B1560" s="21" t="s">
        <v>12168</v>
      </c>
      <c r="C1560" s="21">
        <v>6</v>
      </c>
      <c r="D1560" s="20">
        <v>0.7</v>
      </c>
      <c r="E1560" s="135">
        <v>46</v>
      </c>
      <c r="F1560" s="106">
        <v>33.5</v>
      </c>
      <c r="G1560" s="22" t="s">
        <v>14145</v>
      </c>
      <c r="H1560" s="106">
        <f t="shared" si="244"/>
        <v>46.85</v>
      </c>
      <c r="I1560" s="106">
        <f t="shared" si="245"/>
        <v>43</v>
      </c>
      <c r="J1560" s="107">
        <f t="shared" si="246"/>
        <v>42.25</v>
      </c>
      <c r="L1560" s="186">
        <f t="shared" si="239"/>
        <v>46.95</v>
      </c>
      <c r="M1560" s="186">
        <f t="shared" si="240"/>
        <v>43.5</v>
      </c>
      <c r="N1560" s="186">
        <f t="shared" si="241"/>
        <v>42.5</v>
      </c>
      <c r="Q1560" s="133">
        <f t="shared" si="242"/>
        <v>0.10000000000000142</v>
      </c>
      <c r="R1560" s="222">
        <f t="shared" si="243"/>
        <v>2.1344717182497632E-3</v>
      </c>
    </row>
    <row r="1561" spans="1:18" x14ac:dyDescent="0.35">
      <c r="A1561" s="127" t="s">
        <v>12171</v>
      </c>
      <c r="B1561" s="21" t="s">
        <v>12172</v>
      </c>
      <c r="C1561" s="21">
        <v>6</v>
      </c>
      <c r="D1561" s="20">
        <v>0.7</v>
      </c>
      <c r="E1561" s="135">
        <v>46</v>
      </c>
      <c r="F1561" s="106">
        <v>58.5</v>
      </c>
      <c r="G1561" s="22" t="s">
        <v>14145</v>
      </c>
      <c r="H1561" s="106">
        <f t="shared" si="244"/>
        <v>77.350000000000009</v>
      </c>
      <c r="I1561" s="106">
        <f t="shared" si="245"/>
        <v>71</v>
      </c>
      <c r="J1561" s="107">
        <f t="shared" si="246"/>
        <v>69.75</v>
      </c>
      <c r="L1561" s="186">
        <f t="shared" si="239"/>
        <v>77.5</v>
      </c>
      <c r="M1561" s="186">
        <f t="shared" si="240"/>
        <v>71.5</v>
      </c>
      <c r="N1561" s="186">
        <f t="shared" si="241"/>
        <v>69.95</v>
      </c>
      <c r="Q1561" s="133">
        <f t="shared" si="242"/>
        <v>0.14999999999999147</v>
      </c>
      <c r="R1561" s="222">
        <f t="shared" si="243"/>
        <v>1.9392372333547699E-3</v>
      </c>
    </row>
    <row r="1562" spans="1:18" x14ac:dyDescent="0.35">
      <c r="A1562" s="127" t="s">
        <v>12175</v>
      </c>
      <c r="B1562" s="21" t="s">
        <v>12176</v>
      </c>
      <c r="C1562" s="21">
        <v>6</v>
      </c>
      <c r="D1562" s="20">
        <v>0.7</v>
      </c>
      <c r="E1562" s="135">
        <v>40</v>
      </c>
      <c r="F1562" s="106">
        <v>11.75</v>
      </c>
      <c r="G1562" s="22" t="s">
        <v>14145</v>
      </c>
      <c r="H1562" s="106">
        <f t="shared" si="244"/>
        <v>19.8</v>
      </c>
      <c r="I1562" s="106">
        <f t="shared" si="245"/>
        <v>18.150000000000002</v>
      </c>
      <c r="J1562" s="107">
        <f t="shared" si="246"/>
        <v>17.850000000000001</v>
      </c>
      <c r="L1562" s="186">
        <f t="shared" ref="L1562:L1608" si="247">IF(AND(H1562-INT(H1562)&gt;=0,H1562-INT(H1562)&lt;0.5),INT(H1562)+0.5,IF(AND(H1562-INT(H1562)&gt;=0.5,H1562-INT(H1562)&lt;1),INT(H1562)+0.95,H1562))</f>
        <v>19.95</v>
      </c>
      <c r="M1562" s="186">
        <f t="shared" ref="M1562:M1608" si="248">IF(AND(I1562-INT(I1562)&gt;=0,I1562-INT(I1562)&lt;0.5),INT(I1562)+0.5,IF(AND(I1562-INT(I1562)&gt;=0.5,I1562-INT(I1562)&lt;1),INT(I1562)+0.95,I1562))</f>
        <v>18.5</v>
      </c>
      <c r="N1562" s="186">
        <f t="shared" ref="N1562:N1608" si="249">IF(AND(J1562-INT(J1562)&gt;=0,J1562-INT(J1562)&lt;0.5),INT(J1562)+0.5,IF(AND(J1562-INT(J1562)&gt;=0.5,J1562-INT(J1562)&lt;1),INT(J1562)+0.95,J1562))</f>
        <v>17.95</v>
      </c>
      <c r="Q1562" s="133">
        <f t="shared" ref="Q1562:Q1608" si="250">L1562-H1562</f>
        <v>0.14999999999999858</v>
      </c>
      <c r="R1562" s="222">
        <f t="shared" ref="R1562:R1608" si="251">Q1562/H1562</f>
        <v>7.575757575757504E-3</v>
      </c>
    </row>
    <row r="1563" spans="1:18" x14ac:dyDescent="0.35">
      <c r="A1563" s="127" t="s">
        <v>12183</v>
      </c>
      <c r="B1563" s="21" t="s">
        <v>12184</v>
      </c>
      <c r="C1563" s="21">
        <v>6</v>
      </c>
      <c r="D1563" s="20">
        <v>0.7</v>
      </c>
      <c r="E1563" s="135">
        <v>30</v>
      </c>
      <c r="F1563" s="106">
        <v>12.25</v>
      </c>
      <c r="G1563" s="22" t="s">
        <v>14161</v>
      </c>
      <c r="H1563" s="106">
        <f t="shared" si="244"/>
        <v>19.5</v>
      </c>
      <c r="I1563" s="106">
        <f t="shared" si="245"/>
        <v>17.900000000000002</v>
      </c>
      <c r="J1563" s="107">
        <f t="shared" si="246"/>
        <v>17.600000000000001</v>
      </c>
      <c r="L1563" s="186">
        <f t="shared" si="247"/>
        <v>19.95</v>
      </c>
      <c r="M1563" s="186">
        <f t="shared" si="248"/>
        <v>17.95</v>
      </c>
      <c r="N1563" s="186">
        <f t="shared" si="249"/>
        <v>17.95</v>
      </c>
      <c r="Q1563" s="133">
        <f t="shared" si="250"/>
        <v>0.44999999999999929</v>
      </c>
      <c r="R1563" s="222">
        <f t="shared" si="251"/>
        <v>2.307692307692304E-2</v>
      </c>
    </row>
    <row r="1564" spans="1:18" x14ac:dyDescent="0.35">
      <c r="A1564" s="127" t="s">
        <v>12187</v>
      </c>
      <c r="B1564" s="21" t="s">
        <v>12188</v>
      </c>
      <c r="C1564" s="21">
        <v>6</v>
      </c>
      <c r="D1564" s="20">
        <v>0.7</v>
      </c>
      <c r="E1564" s="135">
        <v>38</v>
      </c>
      <c r="F1564" s="106">
        <v>9.5</v>
      </c>
      <c r="G1564" s="22" t="s">
        <v>14160</v>
      </c>
      <c r="H1564" s="106">
        <f t="shared" si="244"/>
        <v>16.850000000000001</v>
      </c>
      <c r="I1564" s="106">
        <f t="shared" si="245"/>
        <v>15.5</v>
      </c>
      <c r="J1564" s="107">
        <f t="shared" si="246"/>
        <v>15.200000000000001</v>
      </c>
      <c r="L1564" s="186">
        <f t="shared" si="247"/>
        <v>16.95</v>
      </c>
      <c r="M1564" s="186">
        <f t="shared" si="248"/>
        <v>15.95</v>
      </c>
      <c r="N1564" s="186">
        <f t="shared" si="249"/>
        <v>15.5</v>
      </c>
      <c r="Q1564" s="133">
        <f t="shared" si="250"/>
        <v>9.9999999999997868E-2</v>
      </c>
      <c r="R1564" s="222">
        <f t="shared" si="251"/>
        <v>5.9347181008900804E-3</v>
      </c>
    </row>
    <row r="1565" spans="1:18" x14ac:dyDescent="0.35">
      <c r="A1565" s="127" t="s">
        <v>12191</v>
      </c>
      <c r="B1565" s="21" t="s">
        <v>12192</v>
      </c>
      <c r="C1565" s="21">
        <v>6</v>
      </c>
      <c r="D1565" s="20">
        <v>0.7</v>
      </c>
      <c r="E1565" s="135">
        <v>38</v>
      </c>
      <c r="F1565" s="106">
        <v>11.5</v>
      </c>
      <c r="G1565" s="22" t="s">
        <v>14160</v>
      </c>
      <c r="H1565" s="106">
        <f t="shared" si="244"/>
        <v>19.3</v>
      </c>
      <c r="I1565" s="106">
        <f t="shared" si="245"/>
        <v>17.75</v>
      </c>
      <c r="J1565" s="107">
        <f t="shared" si="246"/>
        <v>17.400000000000002</v>
      </c>
      <c r="L1565" s="186">
        <f t="shared" si="247"/>
        <v>19.5</v>
      </c>
      <c r="M1565" s="186">
        <f t="shared" si="248"/>
        <v>17.95</v>
      </c>
      <c r="N1565" s="186">
        <f t="shared" si="249"/>
        <v>17.5</v>
      </c>
      <c r="Q1565" s="133">
        <f t="shared" si="250"/>
        <v>0.19999999999999929</v>
      </c>
      <c r="R1565" s="222">
        <f t="shared" si="251"/>
        <v>1.0362694300518097E-2</v>
      </c>
    </row>
    <row r="1566" spans="1:18" x14ac:dyDescent="0.35">
      <c r="A1566" s="127" t="s">
        <v>12195</v>
      </c>
      <c r="B1566" s="21" t="s">
        <v>12196</v>
      </c>
      <c r="C1566" s="21">
        <v>6</v>
      </c>
      <c r="D1566" s="20">
        <v>0.7</v>
      </c>
      <c r="E1566" s="135">
        <v>38</v>
      </c>
      <c r="F1566" s="106">
        <v>10.5</v>
      </c>
      <c r="G1566" s="22" t="s">
        <v>14161</v>
      </c>
      <c r="H1566" s="106">
        <f t="shared" si="244"/>
        <v>18.100000000000001</v>
      </c>
      <c r="I1566" s="106">
        <f t="shared" si="245"/>
        <v>16.600000000000001</v>
      </c>
      <c r="J1566" s="107">
        <f t="shared" si="246"/>
        <v>16.3</v>
      </c>
      <c r="L1566" s="186">
        <f t="shared" si="247"/>
        <v>18.5</v>
      </c>
      <c r="M1566" s="186">
        <f t="shared" si="248"/>
        <v>16.95</v>
      </c>
      <c r="N1566" s="186">
        <f t="shared" si="249"/>
        <v>16.5</v>
      </c>
      <c r="Q1566" s="133">
        <f t="shared" si="250"/>
        <v>0.39999999999999858</v>
      </c>
      <c r="R1566" s="222">
        <f t="shared" si="251"/>
        <v>2.2099447513812074E-2</v>
      </c>
    </row>
    <row r="1567" spans="1:18" x14ac:dyDescent="0.35">
      <c r="A1567" s="127" t="s">
        <v>12203</v>
      </c>
      <c r="B1567" s="21" t="s">
        <v>12204</v>
      </c>
      <c r="C1567" s="21">
        <v>6</v>
      </c>
      <c r="D1567" s="20">
        <v>0.7</v>
      </c>
      <c r="E1567" s="135">
        <v>38</v>
      </c>
      <c r="F1567" s="106">
        <v>12.75</v>
      </c>
      <c r="G1567" s="22" t="s">
        <v>14161</v>
      </c>
      <c r="H1567" s="106">
        <f t="shared" si="244"/>
        <v>20.85</v>
      </c>
      <c r="I1567" s="106">
        <f t="shared" si="245"/>
        <v>19.150000000000002</v>
      </c>
      <c r="J1567" s="107">
        <f t="shared" si="246"/>
        <v>18.8</v>
      </c>
      <c r="L1567" s="186">
        <f t="shared" si="247"/>
        <v>20.95</v>
      </c>
      <c r="M1567" s="186">
        <f t="shared" si="248"/>
        <v>19.5</v>
      </c>
      <c r="N1567" s="186">
        <f t="shared" si="249"/>
        <v>18.95</v>
      </c>
      <c r="Q1567" s="133">
        <f t="shared" si="250"/>
        <v>9.9999999999997868E-2</v>
      </c>
      <c r="R1567" s="222">
        <f t="shared" si="251"/>
        <v>4.7961630695442618E-3</v>
      </c>
    </row>
    <row r="1568" spans="1:18" x14ac:dyDescent="0.35">
      <c r="A1568" s="127" t="s">
        <v>12206</v>
      </c>
      <c r="B1568" s="21" t="s">
        <v>12207</v>
      </c>
      <c r="C1568" s="21">
        <v>8</v>
      </c>
      <c r="D1568" s="20">
        <v>0.7</v>
      </c>
      <c r="E1568" s="135">
        <v>38</v>
      </c>
      <c r="F1568" s="106">
        <v>13.25</v>
      </c>
      <c r="G1568" s="22" t="s">
        <v>14162</v>
      </c>
      <c r="H1568" s="106">
        <f t="shared" si="244"/>
        <v>21.450000000000003</v>
      </c>
      <c r="I1568" s="106">
        <f t="shared" si="245"/>
        <v>19.700000000000003</v>
      </c>
      <c r="J1568" s="107">
        <f t="shared" si="246"/>
        <v>19.350000000000001</v>
      </c>
      <c r="L1568" s="186">
        <f t="shared" si="247"/>
        <v>21.5</v>
      </c>
      <c r="M1568" s="186">
        <f t="shared" si="248"/>
        <v>19.95</v>
      </c>
      <c r="N1568" s="186">
        <f t="shared" si="249"/>
        <v>19.5</v>
      </c>
      <c r="Q1568" s="133">
        <f t="shared" si="250"/>
        <v>4.9999999999997158E-2</v>
      </c>
      <c r="R1568" s="222">
        <f t="shared" si="251"/>
        <v>2.3310023310021983E-3</v>
      </c>
    </row>
    <row r="1569" spans="1:18" x14ac:dyDescent="0.35">
      <c r="A1569" s="127" t="s">
        <v>12210</v>
      </c>
      <c r="B1569" s="21" t="s">
        <v>12211</v>
      </c>
      <c r="C1569" s="21">
        <v>6</v>
      </c>
      <c r="D1569" s="20">
        <v>0.7</v>
      </c>
      <c r="E1569" s="135">
        <v>38</v>
      </c>
      <c r="F1569" s="106">
        <v>12.5</v>
      </c>
      <c r="G1569" s="22" t="s">
        <v>14144</v>
      </c>
      <c r="H1569" s="106">
        <f t="shared" si="244"/>
        <v>20.55</v>
      </c>
      <c r="I1569" s="106">
        <f t="shared" si="245"/>
        <v>18.850000000000001</v>
      </c>
      <c r="J1569" s="107">
        <f t="shared" si="246"/>
        <v>18.5</v>
      </c>
      <c r="L1569" s="186">
        <f t="shared" si="247"/>
        <v>20.95</v>
      </c>
      <c r="M1569" s="186">
        <f t="shared" si="248"/>
        <v>18.95</v>
      </c>
      <c r="N1569" s="186">
        <f t="shared" si="249"/>
        <v>18.95</v>
      </c>
      <c r="Q1569" s="133">
        <f t="shared" si="250"/>
        <v>0.39999999999999858</v>
      </c>
      <c r="R1569" s="222">
        <f t="shared" si="251"/>
        <v>1.9464720194647133E-2</v>
      </c>
    </row>
    <row r="1570" spans="1:18" x14ac:dyDescent="0.35">
      <c r="A1570" s="127" t="s">
        <v>14286</v>
      </c>
      <c r="B1570" s="21" t="s">
        <v>14287</v>
      </c>
      <c r="C1570" s="21">
        <v>6</v>
      </c>
      <c r="D1570" s="20">
        <v>0.7</v>
      </c>
      <c r="E1570" s="135">
        <v>40</v>
      </c>
      <c r="F1570" s="106">
        <v>7.15</v>
      </c>
      <c r="G1570" s="22" t="s">
        <v>14144</v>
      </c>
      <c r="H1570" s="106">
        <f t="shared" si="244"/>
        <v>14.200000000000001</v>
      </c>
      <c r="I1570" s="106">
        <f t="shared" si="245"/>
        <v>13</v>
      </c>
      <c r="J1570" s="107">
        <f t="shared" si="246"/>
        <v>12.8</v>
      </c>
      <c r="L1570" s="186">
        <f t="shared" si="247"/>
        <v>14.5</v>
      </c>
      <c r="M1570" s="186">
        <f t="shared" si="248"/>
        <v>13.5</v>
      </c>
      <c r="N1570" s="186">
        <f t="shared" si="249"/>
        <v>12.95</v>
      </c>
      <c r="Q1570" s="133">
        <f t="shared" si="250"/>
        <v>0.29999999999999893</v>
      </c>
      <c r="R1570" s="222">
        <f t="shared" si="251"/>
        <v>2.1126760563380205E-2</v>
      </c>
    </row>
    <row r="1571" spans="1:18" x14ac:dyDescent="0.35">
      <c r="A1571" s="127" t="s">
        <v>14288</v>
      </c>
      <c r="B1571" s="21" t="s">
        <v>14289</v>
      </c>
      <c r="C1571" s="21">
        <v>6</v>
      </c>
      <c r="D1571" s="20">
        <v>0.7</v>
      </c>
      <c r="E1571" s="135">
        <v>40</v>
      </c>
      <c r="F1571" s="106">
        <v>7</v>
      </c>
      <c r="G1571" s="22" t="s">
        <v>14144</v>
      </c>
      <c r="H1571" s="106">
        <f t="shared" si="244"/>
        <v>14</v>
      </c>
      <c r="I1571" s="106">
        <f t="shared" si="245"/>
        <v>12.850000000000001</v>
      </c>
      <c r="J1571" s="107">
        <f t="shared" si="246"/>
        <v>12.600000000000001</v>
      </c>
      <c r="L1571" s="186">
        <f t="shared" si="247"/>
        <v>14.5</v>
      </c>
      <c r="M1571" s="186">
        <f t="shared" si="248"/>
        <v>12.95</v>
      </c>
      <c r="N1571" s="186">
        <f t="shared" si="249"/>
        <v>12.95</v>
      </c>
      <c r="Q1571" s="133">
        <f t="shared" si="250"/>
        <v>0.5</v>
      </c>
      <c r="R1571" s="222">
        <f t="shared" si="251"/>
        <v>3.5714285714285712E-2</v>
      </c>
    </row>
    <row r="1572" spans="1:18" x14ac:dyDescent="0.35">
      <c r="A1572" s="127" t="s">
        <v>12221</v>
      </c>
      <c r="B1572" s="21" t="s">
        <v>12222</v>
      </c>
      <c r="C1572" s="21">
        <v>12</v>
      </c>
      <c r="D1572" s="20">
        <v>0.7</v>
      </c>
      <c r="E1572" s="135">
        <v>40</v>
      </c>
      <c r="F1572" s="106">
        <v>4.95</v>
      </c>
      <c r="G1572" s="22" t="s">
        <v>14159</v>
      </c>
      <c r="H1572" s="106">
        <f t="shared" si="244"/>
        <v>11.5</v>
      </c>
      <c r="I1572" s="106">
        <f t="shared" si="245"/>
        <v>10.55</v>
      </c>
      <c r="J1572" s="107">
        <f t="shared" si="246"/>
        <v>10.350000000000001</v>
      </c>
      <c r="L1572" s="186">
        <f t="shared" si="247"/>
        <v>11.95</v>
      </c>
      <c r="M1572" s="186">
        <f t="shared" si="248"/>
        <v>10.95</v>
      </c>
      <c r="N1572" s="186">
        <f t="shared" si="249"/>
        <v>10.5</v>
      </c>
      <c r="Q1572" s="133">
        <f t="shared" si="250"/>
        <v>0.44999999999999929</v>
      </c>
      <c r="R1572" s="222">
        <f t="shared" si="251"/>
        <v>3.9130434782608636E-2</v>
      </c>
    </row>
    <row r="1573" spans="1:18" x14ac:dyDescent="0.35">
      <c r="A1573" s="127" t="s">
        <v>12225</v>
      </c>
      <c r="B1573" s="21" t="s">
        <v>12226</v>
      </c>
      <c r="C1573" s="21">
        <v>12</v>
      </c>
      <c r="D1573" s="20">
        <v>0.7</v>
      </c>
      <c r="E1573" s="135">
        <v>40</v>
      </c>
      <c r="F1573" s="106">
        <v>6.5</v>
      </c>
      <c r="G1573" s="22" t="s">
        <v>14159</v>
      </c>
      <c r="H1573" s="106">
        <f t="shared" si="244"/>
        <v>13.4</v>
      </c>
      <c r="I1573" s="106">
        <f t="shared" si="245"/>
        <v>12.3</v>
      </c>
      <c r="J1573" s="107">
        <f t="shared" si="246"/>
        <v>12.05</v>
      </c>
      <c r="L1573" s="186">
        <f t="shared" si="247"/>
        <v>13.5</v>
      </c>
      <c r="M1573" s="186">
        <f t="shared" si="248"/>
        <v>12.5</v>
      </c>
      <c r="N1573" s="186">
        <f t="shared" si="249"/>
        <v>12.5</v>
      </c>
      <c r="Q1573" s="133">
        <f t="shared" si="250"/>
        <v>9.9999999999999645E-2</v>
      </c>
      <c r="R1573" s="222">
        <f t="shared" si="251"/>
        <v>7.4626865671641521E-3</v>
      </c>
    </row>
    <row r="1574" spans="1:18" x14ac:dyDescent="0.35">
      <c r="A1574" s="127" t="s">
        <v>12238</v>
      </c>
      <c r="B1574" s="21" t="s">
        <v>12239</v>
      </c>
      <c r="C1574" s="21">
        <v>6</v>
      </c>
      <c r="D1574" s="20">
        <v>0.7</v>
      </c>
      <c r="E1574" s="135">
        <v>38</v>
      </c>
      <c r="F1574" s="106">
        <v>34</v>
      </c>
      <c r="G1574" s="22" t="s">
        <v>14164</v>
      </c>
      <c r="H1574" s="106">
        <f t="shared" si="244"/>
        <v>46.75</v>
      </c>
      <c r="I1574" s="106">
        <f t="shared" si="245"/>
        <v>42.95</v>
      </c>
      <c r="J1574" s="107">
        <f t="shared" si="246"/>
        <v>42.150000000000006</v>
      </c>
      <c r="L1574" s="186">
        <f t="shared" si="247"/>
        <v>46.95</v>
      </c>
      <c r="M1574" s="186">
        <f t="shared" si="248"/>
        <v>42.95</v>
      </c>
      <c r="N1574" s="186">
        <f t="shared" si="249"/>
        <v>42.5</v>
      </c>
      <c r="Q1574" s="133">
        <f t="shared" si="250"/>
        <v>0.20000000000000284</v>
      </c>
      <c r="R1574" s="222">
        <f t="shared" si="251"/>
        <v>4.2780748663102212E-3</v>
      </c>
    </row>
    <row r="1575" spans="1:18" x14ac:dyDescent="0.35">
      <c r="A1575" s="127" t="s">
        <v>12246</v>
      </c>
      <c r="B1575" s="21" t="s">
        <v>12247</v>
      </c>
      <c r="C1575" s="21">
        <v>6</v>
      </c>
      <c r="D1575" s="20">
        <v>0.5</v>
      </c>
      <c r="E1575" s="135">
        <v>50</v>
      </c>
      <c r="F1575" s="106">
        <v>17.5</v>
      </c>
      <c r="G1575" s="22" t="s">
        <v>14158</v>
      </c>
      <c r="H1575" s="106">
        <f t="shared" si="244"/>
        <v>26.400000000000002</v>
      </c>
      <c r="I1575" s="106">
        <f t="shared" si="245"/>
        <v>24.25</v>
      </c>
      <c r="J1575" s="107">
        <f t="shared" si="246"/>
        <v>23.85</v>
      </c>
      <c r="L1575" s="186">
        <f t="shared" si="247"/>
        <v>26.5</v>
      </c>
      <c r="M1575" s="186">
        <f t="shared" si="248"/>
        <v>24.5</v>
      </c>
      <c r="N1575" s="186">
        <f t="shared" si="249"/>
        <v>23.95</v>
      </c>
      <c r="Q1575" s="133">
        <f t="shared" si="250"/>
        <v>9.9999999999997868E-2</v>
      </c>
      <c r="R1575" s="222">
        <f t="shared" si="251"/>
        <v>3.7878787878787069E-3</v>
      </c>
    </row>
    <row r="1576" spans="1:18" x14ac:dyDescent="0.35">
      <c r="A1576" s="127" t="s">
        <v>12249</v>
      </c>
      <c r="B1576" s="21" t="s">
        <v>12250</v>
      </c>
      <c r="C1576" s="21">
        <v>6</v>
      </c>
      <c r="D1576" s="20">
        <v>0.7</v>
      </c>
      <c r="E1576" s="135">
        <v>43</v>
      </c>
      <c r="F1576" s="106">
        <v>25</v>
      </c>
      <c r="G1576" s="22" t="s">
        <v>14145</v>
      </c>
      <c r="H1576" s="106">
        <f t="shared" si="244"/>
        <v>36.200000000000003</v>
      </c>
      <c r="I1576" s="106">
        <f t="shared" si="245"/>
        <v>33.25</v>
      </c>
      <c r="J1576" s="107">
        <f t="shared" si="246"/>
        <v>32.65</v>
      </c>
      <c r="L1576" s="186">
        <f t="shared" si="247"/>
        <v>36.5</v>
      </c>
      <c r="M1576" s="186">
        <f t="shared" si="248"/>
        <v>33.5</v>
      </c>
      <c r="N1576" s="186">
        <f t="shared" si="249"/>
        <v>32.950000000000003</v>
      </c>
      <c r="Q1576" s="133">
        <f t="shared" si="250"/>
        <v>0.29999999999999716</v>
      </c>
      <c r="R1576" s="222">
        <f t="shared" si="251"/>
        <v>8.2872928176794796E-3</v>
      </c>
    </row>
    <row r="1577" spans="1:18" x14ac:dyDescent="0.35">
      <c r="A1577" s="127" t="s">
        <v>12268</v>
      </c>
      <c r="B1577" s="21" t="s">
        <v>12269</v>
      </c>
      <c r="C1577" s="21">
        <v>6</v>
      </c>
      <c r="D1577" s="20">
        <v>0.7</v>
      </c>
      <c r="E1577" s="135">
        <v>38</v>
      </c>
      <c r="F1577" s="106">
        <v>6.1</v>
      </c>
      <c r="G1577" s="22" t="s">
        <v>14144</v>
      </c>
      <c r="H1577" s="106">
        <f t="shared" si="244"/>
        <v>12.700000000000001</v>
      </c>
      <c r="I1577" s="106">
        <f t="shared" si="245"/>
        <v>11.700000000000001</v>
      </c>
      <c r="J1577" s="107">
        <f t="shared" si="246"/>
        <v>11.450000000000001</v>
      </c>
      <c r="L1577" s="186">
        <f t="shared" si="247"/>
        <v>12.95</v>
      </c>
      <c r="M1577" s="186">
        <f t="shared" si="248"/>
        <v>11.95</v>
      </c>
      <c r="N1577" s="186">
        <f t="shared" si="249"/>
        <v>11.5</v>
      </c>
      <c r="Q1577" s="133">
        <f t="shared" si="250"/>
        <v>0.24999999999999822</v>
      </c>
      <c r="R1577" s="222">
        <f t="shared" si="251"/>
        <v>1.9685039370078598E-2</v>
      </c>
    </row>
    <row r="1578" spans="1:18" x14ac:dyDescent="0.35">
      <c r="A1578" s="127" t="s">
        <v>12272</v>
      </c>
      <c r="B1578" s="21" t="s">
        <v>12273</v>
      </c>
      <c r="C1578" s="21">
        <v>6</v>
      </c>
      <c r="D1578" s="20">
        <v>0.7</v>
      </c>
      <c r="E1578" s="135">
        <v>40</v>
      </c>
      <c r="F1578" s="106">
        <v>4.75</v>
      </c>
      <c r="G1578" s="22" t="s">
        <v>14144</v>
      </c>
      <c r="H1578" s="106">
        <f t="shared" si="244"/>
        <v>11.25</v>
      </c>
      <c r="I1578" s="106">
        <f t="shared" si="245"/>
        <v>10.350000000000001</v>
      </c>
      <c r="J1578" s="107">
        <f t="shared" si="246"/>
        <v>10.15</v>
      </c>
      <c r="L1578" s="186">
        <f t="shared" si="247"/>
        <v>11.5</v>
      </c>
      <c r="M1578" s="186">
        <f t="shared" si="248"/>
        <v>10.5</v>
      </c>
      <c r="N1578" s="186">
        <f t="shared" si="249"/>
        <v>10.5</v>
      </c>
      <c r="Q1578" s="133">
        <f t="shared" si="250"/>
        <v>0.25</v>
      </c>
      <c r="R1578" s="222">
        <f t="shared" si="251"/>
        <v>2.2222222222222223E-2</v>
      </c>
    </row>
    <row r="1579" spans="1:18" x14ac:dyDescent="0.35">
      <c r="A1579" s="127" t="s">
        <v>12276</v>
      </c>
      <c r="B1579" s="21" t="s">
        <v>12277</v>
      </c>
      <c r="C1579" s="21">
        <v>6</v>
      </c>
      <c r="D1579" s="20">
        <v>0.7</v>
      </c>
      <c r="E1579" s="135">
        <v>60</v>
      </c>
      <c r="F1579" s="106">
        <v>6.5</v>
      </c>
      <c r="G1579" s="22" t="s">
        <v>14144</v>
      </c>
      <c r="H1579" s="106">
        <f t="shared" si="244"/>
        <v>15.15</v>
      </c>
      <c r="I1579" s="106">
        <f t="shared" si="245"/>
        <v>13.9</v>
      </c>
      <c r="J1579" s="107">
        <f t="shared" si="246"/>
        <v>13.65</v>
      </c>
      <c r="L1579" s="186">
        <f t="shared" si="247"/>
        <v>15.5</v>
      </c>
      <c r="M1579" s="186">
        <f t="shared" si="248"/>
        <v>13.95</v>
      </c>
      <c r="N1579" s="186">
        <f t="shared" si="249"/>
        <v>13.95</v>
      </c>
      <c r="Q1579" s="133">
        <f t="shared" si="250"/>
        <v>0.34999999999999964</v>
      </c>
      <c r="R1579" s="222">
        <f t="shared" si="251"/>
        <v>2.310231023102308E-2</v>
      </c>
    </row>
    <row r="1580" spans="1:18" x14ac:dyDescent="0.35">
      <c r="A1580" s="127" t="s">
        <v>12296</v>
      </c>
      <c r="B1580" s="21" t="s">
        <v>12297</v>
      </c>
      <c r="C1580" s="21">
        <v>6</v>
      </c>
      <c r="D1580" s="20">
        <v>0.5</v>
      </c>
      <c r="E1580" s="135">
        <v>40</v>
      </c>
      <c r="F1580" s="106">
        <v>5.5</v>
      </c>
      <c r="G1580" s="22" t="s">
        <v>14144</v>
      </c>
      <c r="H1580" s="106">
        <f t="shared" si="244"/>
        <v>11.15</v>
      </c>
      <c r="I1580" s="106">
        <f t="shared" si="245"/>
        <v>10.25</v>
      </c>
      <c r="J1580" s="107">
        <f t="shared" si="246"/>
        <v>10.050000000000001</v>
      </c>
      <c r="L1580" s="186">
        <f t="shared" si="247"/>
        <v>11.5</v>
      </c>
      <c r="M1580" s="186">
        <f t="shared" si="248"/>
        <v>10.5</v>
      </c>
      <c r="N1580" s="186">
        <f t="shared" si="249"/>
        <v>10.5</v>
      </c>
      <c r="Q1580" s="133">
        <f t="shared" si="250"/>
        <v>0.34999999999999964</v>
      </c>
      <c r="R1580" s="222">
        <f t="shared" si="251"/>
        <v>3.1390134529147948E-2</v>
      </c>
    </row>
    <row r="1581" spans="1:18" x14ac:dyDescent="0.35">
      <c r="A1581" s="127" t="s">
        <v>12331</v>
      </c>
      <c r="B1581" s="21" t="s">
        <v>12332</v>
      </c>
      <c r="C1581" s="21">
        <v>6</v>
      </c>
      <c r="D1581" s="20">
        <v>0.7</v>
      </c>
      <c r="E1581" s="135">
        <v>40</v>
      </c>
      <c r="F1581" s="106">
        <v>18.5</v>
      </c>
      <c r="G1581" s="22" t="s">
        <v>14142</v>
      </c>
      <c r="H1581" s="106">
        <f t="shared" si="244"/>
        <v>28</v>
      </c>
      <c r="I1581" s="106">
        <f t="shared" si="245"/>
        <v>25.75</v>
      </c>
      <c r="J1581" s="107">
        <f t="shared" si="246"/>
        <v>25.25</v>
      </c>
      <c r="L1581" s="186">
        <f t="shared" si="247"/>
        <v>28.5</v>
      </c>
      <c r="M1581" s="186">
        <f t="shared" si="248"/>
        <v>25.95</v>
      </c>
      <c r="N1581" s="186">
        <f t="shared" si="249"/>
        <v>25.5</v>
      </c>
      <c r="Q1581" s="133">
        <f t="shared" si="250"/>
        <v>0.5</v>
      </c>
      <c r="R1581" s="222">
        <f t="shared" si="251"/>
        <v>1.7857142857142856E-2</v>
      </c>
    </row>
    <row r="1582" spans="1:18" x14ac:dyDescent="0.35">
      <c r="A1582" s="127" t="s">
        <v>12335</v>
      </c>
      <c r="B1582" s="21" t="s">
        <v>12336</v>
      </c>
      <c r="C1582" s="21">
        <v>6</v>
      </c>
      <c r="D1582" s="20">
        <v>0.7</v>
      </c>
      <c r="E1582" s="135">
        <v>43</v>
      </c>
      <c r="F1582" s="106">
        <v>12.25</v>
      </c>
      <c r="G1582" s="22" t="s">
        <v>14146</v>
      </c>
      <c r="H1582" s="106">
        <f t="shared" si="244"/>
        <v>20.650000000000002</v>
      </c>
      <c r="I1582" s="106">
        <f t="shared" si="245"/>
        <v>18.95</v>
      </c>
      <c r="J1582" s="107">
        <f t="shared" si="246"/>
        <v>18.650000000000002</v>
      </c>
      <c r="L1582" s="186">
        <f t="shared" si="247"/>
        <v>20.95</v>
      </c>
      <c r="M1582" s="186">
        <f t="shared" si="248"/>
        <v>18.95</v>
      </c>
      <c r="N1582" s="186">
        <f t="shared" si="249"/>
        <v>18.95</v>
      </c>
      <c r="Q1582" s="133">
        <f t="shared" si="250"/>
        <v>0.29999999999999716</v>
      </c>
      <c r="R1582" s="222">
        <f t="shared" si="251"/>
        <v>1.4527845036319473E-2</v>
      </c>
    </row>
    <row r="1583" spans="1:18" x14ac:dyDescent="0.35">
      <c r="A1583" s="127" t="s">
        <v>12342</v>
      </c>
      <c r="B1583" s="21" t="s">
        <v>12343</v>
      </c>
      <c r="C1583" s="21">
        <v>6</v>
      </c>
      <c r="D1583" s="20">
        <v>0.7</v>
      </c>
      <c r="E1583" s="135">
        <v>43</v>
      </c>
      <c r="F1583" s="106">
        <v>29.5</v>
      </c>
      <c r="G1583" s="22" t="s">
        <v>14150</v>
      </c>
      <c r="H1583" s="106">
        <f t="shared" si="244"/>
        <v>41.7</v>
      </c>
      <c r="I1583" s="106">
        <f t="shared" si="245"/>
        <v>38.300000000000004</v>
      </c>
      <c r="J1583" s="107">
        <f t="shared" si="246"/>
        <v>37.6</v>
      </c>
      <c r="L1583" s="186">
        <f t="shared" si="247"/>
        <v>41.95</v>
      </c>
      <c r="M1583" s="186">
        <f t="shared" si="248"/>
        <v>38.5</v>
      </c>
      <c r="N1583" s="186">
        <f t="shared" si="249"/>
        <v>37.950000000000003</v>
      </c>
      <c r="Q1583" s="133">
        <f t="shared" si="250"/>
        <v>0.25</v>
      </c>
      <c r="R1583" s="222">
        <f t="shared" si="251"/>
        <v>5.9952038369304557E-3</v>
      </c>
    </row>
    <row r="1584" spans="1:18" x14ac:dyDescent="0.35">
      <c r="A1584" s="127" t="s">
        <v>12346</v>
      </c>
      <c r="B1584" s="21" t="s">
        <v>12347</v>
      </c>
      <c r="C1584" s="21">
        <v>6</v>
      </c>
      <c r="D1584" s="20">
        <v>0.7</v>
      </c>
      <c r="E1584" s="135">
        <v>43</v>
      </c>
      <c r="F1584" s="106">
        <v>16.149999999999999</v>
      </c>
      <c r="G1584" s="22" t="s">
        <v>14150</v>
      </c>
      <c r="H1584" s="106">
        <f t="shared" si="244"/>
        <v>25.400000000000002</v>
      </c>
      <c r="I1584" s="106">
        <f t="shared" si="245"/>
        <v>23.35</v>
      </c>
      <c r="J1584" s="107">
        <f t="shared" si="246"/>
        <v>22.900000000000002</v>
      </c>
      <c r="L1584" s="186">
        <f t="shared" si="247"/>
        <v>25.5</v>
      </c>
      <c r="M1584" s="186">
        <f t="shared" si="248"/>
        <v>23.5</v>
      </c>
      <c r="N1584" s="186">
        <f t="shared" si="249"/>
        <v>22.95</v>
      </c>
      <c r="Q1584" s="133">
        <f t="shared" si="250"/>
        <v>9.9999999999997868E-2</v>
      </c>
      <c r="R1584" s="222">
        <f t="shared" si="251"/>
        <v>3.9370078740156638E-3</v>
      </c>
    </row>
    <row r="1585" spans="1:18" x14ac:dyDescent="0.35">
      <c r="A1585" s="127" t="s">
        <v>12418</v>
      </c>
      <c r="B1585" s="21" t="s">
        <v>12419</v>
      </c>
      <c r="C1585" s="21">
        <v>6</v>
      </c>
      <c r="D1585" s="20">
        <v>0.7</v>
      </c>
      <c r="E1585" s="135">
        <v>38</v>
      </c>
      <c r="F1585" s="106">
        <v>6.95</v>
      </c>
      <c r="G1585" s="22" t="s">
        <v>14144</v>
      </c>
      <c r="H1585" s="106">
        <f t="shared" si="244"/>
        <v>13.75</v>
      </c>
      <c r="I1585" s="106">
        <f t="shared" si="245"/>
        <v>12.65</v>
      </c>
      <c r="J1585" s="107">
        <f t="shared" si="246"/>
        <v>12.4</v>
      </c>
      <c r="L1585" s="186">
        <f t="shared" si="247"/>
        <v>13.95</v>
      </c>
      <c r="M1585" s="186">
        <f t="shared" si="248"/>
        <v>12.95</v>
      </c>
      <c r="N1585" s="186">
        <f t="shared" si="249"/>
        <v>12.5</v>
      </c>
      <c r="Q1585" s="133">
        <f t="shared" si="250"/>
        <v>0.19999999999999929</v>
      </c>
      <c r="R1585" s="222">
        <f t="shared" si="251"/>
        <v>1.4545454545454493E-2</v>
      </c>
    </row>
    <row r="1586" spans="1:18" x14ac:dyDescent="0.35">
      <c r="A1586" s="127" t="s">
        <v>12427</v>
      </c>
      <c r="B1586" s="21" t="s">
        <v>12424</v>
      </c>
      <c r="C1586" s="21">
        <v>6</v>
      </c>
      <c r="D1586" s="20">
        <v>0.7</v>
      </c>
      <c r="E1586" s="135">
        <v>45.8</v>
      </c>
      <c r="F1586" s="106">
        <v>21.5</v>
      </c>
      <c r="G1586" s="22" t="s">
        <v>14145</v>
      </c>
      <c r="H1586" s="106">
        <f t="shared" si="244"/>
        <v>32.200000000000003</v>
      </c>
      <c r="I1586" s="106">
        <f t="shared" si="245"/>
        <v>29.55</v>
      </c>
      <c r="J1586" s="107">
        <f t="shared" si="246"/>
        <v>29.05</v>
      </c>
      <c r="L1586" s="186">
        <f t="shared" si="247"/>
        <v>32.5</v>
      </c>
      <c r="M1586" s="186">
        <f t="shared" si="248"/>
        <v>29.95</v>
      </c>
      <c r="N1586" s="186">
        <f t="shared" si="249"/>
        <v>29.5</v>
      </c>
      <c r="Q1586" s="133">
        <f t="shared" si="250"/>
        <v>0.29999999999999716</v>
      </c>
      <c r="R1586" s="222">
        <f t="shared" si="251"/>
        <v>9.3167701863353155E-3</v>
      </c>
    </row>
    <row r="1587" spans="1:18" x14ac:dyDescent="0.35">
      <c r="A1587" s="127" t="s">
        <v>12430</v>
      </c>
      <c r="B1587" s="21" t="s">
        <v>12431</v>
      </c>
      <c r="C1587" s="21">
        <v>6</v>
      </c>
      <c r="D1587" s="20">
        <v>1</v>
      </c>
      <c r="E1587" s="135">
        <v>45.8</v>
      </c>
      <c r="F1587" s="106">
        <v>37.5</v>
      </c>
      <c r="G1587" s="22" t="s">
        <v>14145</v>
      </c>
      <c r="H1587" s="106">
        <f t="shared" si="244"/>
        <v>53.45</v>
      </c>
      <c r="I1587" s="106">
        <f t="shared" si="245"/>
        <v>49.050000000000004</v>
      </c>
      <c r="J1587" s="107">
        <f t="shared" si="246"/>
        <v>48.2</v>
      </c>
      <c r="L1587" s="186">
        <f t="shared" si="247"/>
        <v>53.5</v>
      </c>
      <c r="M1587" s="186">
        <f t="shared" si="248"/>
        <v>49.5</v>
      </c>
      <c r="N1587" s="186">
        <f t="shared" si="249"/>
        <v>48.5</v>
      </c>
      <c r="Q1587" s="133">
        <f t="shared" si="250"/>
        <v>4.9999999999997158E-2</v>
      </c>
      <c r="R1587" s="222">
        <f t="shared" si="251"/>
        <v>9.3545369504204219E-4</v>
      </c>
    </row>
    <row r="1588" spans="1:18" x14ac:dyDescent="0.35">
      <c r="A1588" s="127" t="s">
        <v>12434</v>
      </c>
      <c r="B1588" s="21" t="s">
        <v>12435</v>
      </c>
      <c r="C1588" s="21">
        <v>6</v>
      </c>
      <c r="D1588" s="20">
        <v>0.7</v>
      </c>
      <c r="E1588" s="135">
        <v>45.8</v>
      </c>
      <c r="F1588" s="106">
        <v>38.5</v>
      </c>
      <c r="G1588" s="22" t="s">
        <v>14145</v>
      </c>
      <c r="H1588" s="106">
        <f t="shared" si="244"/>
        <v>52.95</v>
      </c>
      <c r="I1588" s="106">
        <f t="shared" si="245"/>
        <v>48.6</v>
      </c>
      <c r="J1588" s="107">
        <f t="shared" si="246"/>
        <v>47.75</v>
      </c>
      <c r="L1588" s="186">
        <f t="shared" si="247"/>
        <v>52.95</v>
      </c>
      <c r="M1588" s="186">
        <f t="shared" si="248"/>
        <v>48.95</v>
      </c>
      <c r="N1588" s="186">
        <f t="shared" si="249"/>
        <v>47.95</v>
      </c>
      <c r="Q1588" s="133">
        <f t="shared" si="250"/>
        <v>0</v>
      </c>
      <c r="R1588" s="222">
        <f t="shared" si="251"/>
        <v>0</v>
      </c>
    </row>
    <row r="1589" spans="1:18" x14ac:dyDescent="0.35">
      <c r="A1589" s="127" t="s">
        <v>12438</v>
      </c>
      <c r="B1589" s="21" t="s">
        <v>12439</v>
      </c>
      <c r="C1589" s="21">
        <v>12</v>
      </c>
      <c r="D1589" s="20">
        <v>0.7</v>
      </c>
      <c r="E1589" s="135">
        <v>48.6</v>
      </c>
      <c r="F1589" s="106">
        <v>41.5</v>
      </c>
      <c r="G1589" s="22" t="s">
        <v>14145</v>
      </c>
      <c r="H1589" s="106">
        <f t="shared" si="244"/>
        <v>56.85</v>
      </c>
      <c r="I1589" s="106">
        <f t="shared" si="245"/>
        <v>52.2</v>
      </c>
      <c r="J1589" s="107">
        <f t="shared" si="246"/>
        <v>51.25</v>
      </c>
      <c r="L1589" s="186">
        <f t="shared" si="247"/>
        <v>56.95</v>
      </c>
      <c r="M1589" s="186">
        <f t="shared" si="248"/>
        <v>52.5</v>
      </c>
      <c r="N1589" s="186">
        <f t="shared" si="249"/>
        <v>51.5</v>
      </c>
      <c r="Q1589" s="133">
        <f t="shared" si="250"/>
        <v>0.10000000000000142</v>
      </c>
      <c r="R1589" s="222">
        <f t="shared" si="251"/>
        <v>1.7590149516271138E-3</v>
      </c>
    </row>
    <row r="1590" spans="1:18" x14ac:dyDescent="0.35">
      <c r="A1590" s="127" t="s">
        <v>12442</v>
      </c>
      <c r="B1590" s="21" t="s">
        <v>12443</v>
      </c>
      <c r="C1590" s="21">
        <v>6</v>
      </c>
      <c r="D1590" s="20">
        <v>0.7</v>
      </c>
      <c r="E1590" s="135">
        <v>45.8</v>
      </c>
      <c r="F1590" s="106">
        <v>26.95</v>
      </c>
      <c r="G1590" s="22" t="s">
        <v>14145</v>
      </c>
      <c r="H1590" s="106">
        <f t="shared" si="244"/>
        <v>38.85</v>
      </c>
      <c r="I1590" s="106">
        <f t="shared" si="245"/>
        <v>35.65</v>
      </c>
      <c r="J1590" s="107">
        <f t="shared" si="246"/>
        <v>35.050000000000004</v>
      </c>
      <c r="L1590" s="186">
        <f t="shared" si="247"/>
        <v>38.950000000000003</v>
      </c>
      <c r="M1590" s="186">
        <f t="shared" si="248"/>
        <v>35.950000000000003</v>
      </c>
      <c r="N1590" s="186">
        <f t="shared" si="249"/>
        <v>35.5</v>
      </c>
      <c r="Q1590" s="133">
        <f t="shared" si="250"/>
        <v>0.10000000000000142</v>
      </c>
      <c r="R1590" s="222">
        <f t="shared" si="251"/>
        <v>2.5740025740026103E-3</v>
      </c>
    </row>
    <row r="1591" spans="1:18" x14ac:dyDescent="0.35">
      <c r="A1591" s="127" t="s">
        <v>12446</v>
      </c>
      <c r="B1591" s="21" t="s">
        <v>12447</v>
      </c>
      <c r="C1591" s="21">
        <v>6</v>
      </c>
      <c r="D1591" s="20">
        <v>0.7</v>
      </c>
      <c r="E1591" s="135">
        <v>45.8</v>
      </c>
      <c r="F1591" s="106">
        <v>19.149999999999999</v>
      </c>
      <c r="G1591" s="22" t="s">
        <v>14145</v>
      </c>
      <c r="H1591" s="106">
        <f t="shared" si="244"/>
        <v>29.35</v>
      </c>
      <c r="I1591" s="106">
        <f t="shared" si="245"/>
        <v>26.950000000000003</v>
      </c>
      <c r="J1591" s="107">
        <f t="shared" si="246"/>
        <v>26.450000000000003</v>
      </c>
      <c r="L1591" s="186">
        <f t="shared" si="247"/>
        <v>29.5</v>
      </c>
      <c r="M1591" s="186">
        <f t="shared" si="248"/>
        <v>26.95</v>
      </c>
      <c r="N1591" s="186">
        <f t="shared" si="249"/>
        <v>26.5</v>
      </c>
      <c r="Q1591" s="133">
        <f t="shared" si="250"/>
        <v>0.14999999999999858</v>
      </c>
      <c r="R1591" s="222">
        <f t="shared" si="251"/>
        <v>5.1107325383304451E-3</v>
      </c>
    </row>
    <row r="1592" spans="1:18" x14ac:dyDescent="0.35">
      <c r="A1592" s="127" t="s">
        <v>12449</v>
      </c>
      <c r="B1592" s="21" t="s">
        <v>12450</v>
      </c>
      <c r="C1592" s="21">
        <v>6</v>
      </c>
      <c r="D1592" s="20">
        <v>0.7</v>
      </c>
      <c r="E1592" s="135">
        <v>45.8</v>
      </c>
      <c r="F1592" s="106">
        <v>21.5</v>
      </c>
      <c r="G1592" s="22" t="s">
        <v>14145</v>
      </c>
      <c r="H1592" s="106">
        <f t="shared" si="244"/>
        <v>32.200000000000003</v>
      </c>
      <c r="I1592" s="106">
        <f t="shared" si="245"/>
        <v>29.55</v>
      </c>
      <c r="J1592" s="107">
        <f t="shared" si="246"/>
        <v>29.05</v>
      </c>
      <c r="L1592" s="186">
        <f t="shared" si="247"/>
        <v>32.5</v>
      </c>
      <c r="M1592" s="186">
        <f t="shared" si="248"/>
        <v>29.95</v>
      </c>
      <c r="N1592" s="186">
        <f t="shared" si="249"/>
        <v>29.5</v>
      </c>
      <c r="Q1592" s="133">
        <f t="shared" si="250"/>
        <v>0.29999999999999716</v>
      </c>
      <c r="R1592" s="222">
        <f t="shared" si="251"/>
        <v>9.3167701863353155E-3</v>
      </c>
    </row>
    <row r="1593" spans="1:18" x14ac:dyDescent="0.35">
      <c r="A1593" s="127" t="s">
        <v>12453</v>
      </c>
      <c r="B1593" s="21" t="s">
        <v>12454</v>
      </c>
      <c r="C1593" s="21">
        <v>6</v>
      </c>
      <c r="D1593" s="20">
        <v>0.7</v>
      </c>
      <c r="E1593" s="135">
        <v>45.8</v>
      </c>
      <c r="F1593" s="106">
        <v>39.5</v>
      </c>
      <c r="G1593" s="22" t="s">
        <v>14145</v>
      </c>
      <c r="H1593" s="106">
        <f t="shared" si="244"/>
        <v>54.150000000000006</v>
      </c>
      <c r="I1593" s="106">
        <f t="shared" si="245"/>
        <v>49.7</v>
      </c>
      <c r="J1593" s="107">
        <f t="shared" si="246"/>
        <v>48.85</v>
      </c>
      <c r="L1593" s="186">
        <f t="shared" si="247"/>
        <v>54.5</v>
      </c>
      <c r="M1593" s="186">
        <f t="shared" si="248"/>
        <v>49.95</v>
      </c>
      <c r="N1593" s="186">
        <f t="shared" si="249"/>
        <v>48.95</v>
      </c>
      <c r="Q1593" s="133">
        <f t="shared" si="250"/>
        <v>0.34999999999999432</v>
      </c>
      <c r="R1593" s="222">
        <f t="shared" si="251"/>
        <v>6.4635272391504019E-3</v>
      </c>
    </row>
    <row r="1594" spans="1:18" x14ac:dyDescent="0.35">
      <c r="A1594" s="127" t="s">
        <v>12457</v>
      </c>
      <c r="B1594" s="21" t="s">
        <v>12458</v>
      </c>
      <c r="C1594" s="21">
        <v>6</v>
      </c>
      <c r="D1594" s="20">
        <v>0.7</v>
      </c>
      <c r="E1594" s="135">
        <v>43</v>
      </c>
      <c r="F1594" s="106">
        <v>31</v>
      </c>
      <c r="G1594" s="22" t="s">
        <v>14145</v>
      </c>
      <c r="H1594" s="106">
        <f t="shared" si="244"/>
        <v>43.550000000000004</v>
      </c>
      <c r="I1594" s="106">
        <f t="shared" si="245"/>
        <v>39.950000000000003</v>
      </c>
      <c r="J1594" s="107">
        <f t="shared" si="246"/>
        <v>39.25</v>
      </c>
      <c r="L1594" s="186">
        <f t="shared" si="247"/>
        <v>43.95</v>
      </c>
      <c r="M1594" s="186">
        <f t="shared" si="248"/>
        <v>39.950000000000003</v>
      </c>
      <c r="N1594" s="186">
        <f t="shared" si="249"/>
        <v>39.5</v>
      </c>
      <c r="Q1594" s="133">
        <f t="shared" si="250"/>
        <v>0.39999999999999858</v>
      </c>
      <c r="R1594" s="222">
        <f t="shared" si="251"/>
        <v>9.1848450057404954E-3</v>
      </c>
    </row>
    <row r="1595" spans="1:18" x14ac:dyDescent="0.35">
      <c r="A1595" s="127" t="s">
        <v>12461</v>
      </c>
      <c r="B1595" s="21" t="s">
        <v>12462</v>
      </c>
      <c r="C1595" s="21">
        <v>6</v>
      </c>
      <c r="D1595" s="20">
        <v>0.7</v>
      </c>
      <c r="E1595" s="135">
        <v>46</v>
      </c>
      <c r="F1595" s="106">
        <v>67.5</v>
      </c>
      <c r="G1595" s="22" t="s">
        <v>14145</v>
      </c>
      <c r="H1595" s="106">
        <f t="shared" si="244"/>
        <v>88.350000000000009</v>
      </c>
      <c r="I1595" s="106">
        <f t="shared" si="245"/>
        <v>81.100000000000009</v>
      </c>
      <c r="J1595" s="107">
        <f t="shared" si="246"/>
        <v>79.650000000000006</v>
      </c>
      <c r="L1595" s="186">
        <f t="shared" si="247"/>
        <v>88.5</v>
      </c>
      <c r="M1595" s="186">
        <f t="shared" si="248"/>
        <v>81.5</v>
      </c>
      <c r="N1595" s="186">
        <f t="shared" si="249"/>
        <v>79.95</v>
      </c>
      <c r="Q1595" s="133">
        <f t="shared" si="250"/>
        <v>0.14999999999999147</v>
      </c>
      <c r="R1595" s="222">
        <f t="shared" si="251"/>
        <v>1.6977928692698523E-3</v>
      </c>
    </row>
    <row r="1596" spans="1:18" x14ac:dyDescent="0.35">
      <c r="A1596" s="127" t="s">
        <v>12465</v>
      </c>
      <c r="B1596" s="21" t="s">
        <v>12466</v>
      </c>
      <c r="C1596" s="21">
        <v>6</v>
      </c>
      <c r="D1596" s="20">
        <v>0.7</v>
      </c>
      <c r="E1596" s="135">
        <v>46.8</v>
      </c>
      <c r="F1596" s="106">
        <v>115</v>
      </c>
      <c r="G1596" s="22" t="s">
        <v>14145</v>
      </c>
      <c r="H1596" s="106">
        <f t="shared" si="244"/>
        <v>146.35</v>
      </c>
      <c r="I1596" s="106">
        <f t="shared" si="245"/>
        <v>134.35</v>
      </c>
      <c r="J1596" s="107">
        <f t="shared" si="246"/>
        <v>131.95000000000002</v>
      </c>
      <c r="L1596" s="186">
        <f t="shared" si="247"/>
        <v>146.5</v>
      </c>
      <c r="M1596" s="186">
        <f t="shared" si="248"/>
        <v>134.5</v>
      </c>
      <c r="N1596" s="186">
        <f t="shared" si="249"/>
        <v>131.94999999999999</v>
      </c>
      <c r="Q1596" s="133">
        <f t="shared" si="250"/>
        <v>0.15000000000000568</v>
      </c>
      <c r="R1596" s="222">
        <f t="shared" si="251"/>
        <v>1.024940211821016E-3</v>
      </c>
    </row>
    <row r="1597" spans="1:18" x14ac:dyDescent="0.35">
      <c r="A1597" s="127" t="s">
        <v>12469</v>
      </c>
      <c r="B1597" s="21" t="s">
        <v>12470</v>
      </c>
      <c r="C1597" s="21">
        <v>6</v>
      </c>
      <c r="D1597" s="20">
        <v>0.7</v>
      </c>
      <c r="E1597" s="135">
        <v>57.5</v>
      </c>
      <c r="F1597" s="106">
        <v>44.5</v>
      </c>
      <c r="G1597" s="22" t="s">
        <v>14145</v>
      </c>
      <c r="H1597" s="106">
        <f t="shared" si="244"/>
        <v>61.300000000000004</v>
      </c>
      <c r="I1597" s="106">
        <f t="shared" si="245"/>
        <v>56.25</v>
      </c>
      <c r="J1597" s="107">
        <f t="shared" si="246"/>
        <v>55.25</v>
      </c>
      <c r="L1597" s="186">
        <f t="shared" si="247"/>
        <v>61.5</v>
      </c>
      <c r="M1597" s="186">
        <f t="shared" si="248"/>
        <v>56.5</v>
      </c>
      <c r="N1597" s="186">
        <f t="shared" si="249"/>
        <v>55.5</v>
      </c>
      <c r="Q1597" s="133">
        <f t="shared" si="250"/>
        <v>0.19999999999999574</v>
      </c>
      <c r="R1597" s="222">
        <f t="shared" si="251"/>
        <v>3.2626427406198324E-3</v>
      </c>
    </row>
    <row r="1598" spans="1:18" x14ac:dyDescent="0.35">
      <c r="A1598" s="127" t="s">
        <v>12473</v>
      </c>
      <c r="B1598" s="21" t="s">
        <v>12474</v>
      </c>
      <c r="C1598" s="21">
        <v>6</v>
      </c>
      <c r="D1598" s="20">
        <v>0.7</v>
      </c>
      <c r="E1598" s="135">
        <v>40</v>
      </c>
      <c r="F1598" s="106">
        <v>12.7</v>
      </c>
      <c r="G1598" s="22" t="s">
        <v>14145</v>
      </c>
      <c r="H1598" s="106">
        <f t="shared" si="244"/>
        <v>20.950000000000003</v>
      </c>
      <c r="I1598" s="106">
        <f t="shared" si="245"/>
        <v>19.25</v>
      </c>
      <c r="J1598" s="107">
        <f t="shared" si="246"/>
        <v>18.900000000000002</v>
      </c>
      <c r="L1598" s="186">
        <f t="shared" si="247"/>
        <v>20.95</v>
      </c>
      <c r="M1598" s="186">
        <f t="shared" si="248"/>
        <v>19.5</v>
      </c>
      <c r="N1598" s="186">
        <f t="shared" si="249"/>
        <v>18.95</v>
      </c>
      <c r="Q1598" s="133">
        <f t="shared" si="250"/>
        <v>0</v>
      </c>
      <c r="R1598" s="222">
        <f t="shared" si="251"/>
        <v>0</v>
      </c>
    </row>
    <row r="1599" spans="1:18" x14ac:dyDescent="0.35">
      <c r="A1599" s="127" t="s">
        <v>12477</v>
      </c>
      <c r="B1599" s="21" t="s">
        <v>12478</v>
      </c>
      <c r="C1599" s="21">
        <v>12</v>
      </c>
      <c r="D1599" s="20">
        <v>1</v>
      </c>
      <c r="E1599" s="135">
        <v>40</v>
      </c>
      <c r="F1599" s="106">
        <v>20.25</v>
      </c>
      <c r="G1599" s="22" t="s">
        <v>14145</v>
      </c>
      <c r="H1599" s="106">
        <f t="shared" si="244"/>
        <v>31.650000000000002</v>
      </c>
      <c r="I1599" s="106">
        <f t="shared" si="245"/>
        <v>29.1</v>
      </c>
      <c r="J1599" s="107">
        <f t="shared" si="246"/>
        <v>28.55</v>
      </c>
      <c r="L1599" s="186">
        <f t="shared" si="247"/>
        <v>31.95</v>
      </c>
      <c r="M1599" s="186">
        <f t="shared" si="248"/>
        <v>29.5</v>
      </c>
      <c r="N1599" s="186">
        <f t="shared" si="249"/>
        <v>28.95</v>
      </c>
      <c r="Q1599" s="133">
        <f t="shared" si="250"/>
        <v>0.29999999999999716</v>
      </c>
      <c r="R1599" s="222">
        <f t="shared" si="251"/>
        <v>9.4786729857818993E-3</v>
      </c>
    </row>
    <row r="1600" spans="1:18" x14ac:dyDescent="0.35">
      <c r="A1600" s="127" t="s">
        <v>12481</v>
      </c>
      <c r="B1600" s="21" t="s">
        <v>12482</v>
      </c>
      <c r="C1600" s="21">
        <v>6</v>
      </c>
      <c r="D1600" s="20">
        <v>0.7</v>
      </c>
      <c r="E1600" s="135">
        <v>40</v>
      </c>
      <c r="F1600" s="106">
        <v>21.15</v>
      </c>
      <c r="G1600" s="22" t="s">
        <v>14145</v>
      </c>
      <c r="H1600" s="106">
        <f t="shared" si="244"/>
        <v>31.25</v>
      </c>
      <c r="I1600" s="106">
        <f t="shared" si="245"/>
        <v>28.700000000000003</v>
      </c>
      <c r="J1600" s="107">
        <f t="shared" si="246"/>
        <v>28.200000000000003</v>
      </c>
      <c r="L1600" s="186">
        <f t="shared" si="247"/>
        <v>31.5</v>
      </c>
      <c r="M1600" s="186">
        <f t="shared" si="248"/>
        <v>28.95</v>
      </c>
      <c r="N1600" s="186">
        <f t="shared" si="249"/>
        <v>28.5</v>
      </c>
      <c r="Q1600" s="133">
        <f t="shared" si="250"/>
        <v>0.25</v>
      </c>
      <c r="R1600" s="222">
        <f t="shared" si="251"/>
        <v>8.0000000000000002E-3</v>
      </c>
    </row>
    <row r="1601" spans="1:18" x14ac:dyDescent="0.35">
      <c r="A1601" s="127" t="s">
        <v>12485</v>
      </c>
      <c r="B1601" s="21" t="s">
        <v>12486</v>
      </c>
      <c r="C1601" s="21">
        <v>6</v>
      </c>
      <c r="D1601" s="20">
        <v>0.7</v>
      </c>
      <c r="E1601" s="135">
        <v>40</v>
      </c>
      <c r="F1601" s="106">
        <v>16.95</v>
      </c>
      <c r="G1601" s="22" t="s">
        <v>14145</v>
      </c>
      <c r="H1601" s="106">
        <f t="shared" si="244"/>
        <v>26.150000000000002</v>
      </c>
      <c r="I1601" s="106">
        <f t="shared" si="245"/>
        <v>24</v>
      </c>
      <c r="J1601" s="107">
        <f t="shared" si="246"/>
        <v>23.55</v>
      </c>
      <c r="L1601" s="186">
        <f t="shared" si="247"/>
        <v>26.5</v>
      </c>
      <c r="M1601" s="186">
        <f t="shared" si="248"/>
        <v>24.5</v>
      </c>
      <c r="N1601" s="186">
        <f t="shared" si="249"/>
        <v>23.95</v>
      </c>
      <c r="Q1601" s="133">
        <f t="shared" si="250"/>
        <v>0.34999999999999787</v>
      </c>
      <c r="R1601" s="222">
        <f t="shared" si="251"/>
        <v>1.3384321223709287E-2</v>
      </c>
    </row>
    <row r="1602" spans="1:18" x14ac:dyDescent="0.35">
      <c r="A1602" s="127" t="s">
        <v>14308</v>
      </c>
      <c r="B1602" s="21" t="s">
        <v>14309</v>
      </c>
      <c r="C1602" s="21">
        <v>6</v>
      </c>
      <c r="D1602" s="20">
        <v>0.7</v>
      </c>
      <c r="E1602" s="135">
        <v>40</v>
      </c>
      <c r="F1602" s="106">
        <v>16.95</v>
      </c>
      <c r="G1602" s="22" t="s">
        <v>14145</v>
      </c>
      <c r="H1602" s="106">
        <f t="shared" si="244"/>
        <v>26.150000000000002</v>
      </c>
      <c r="I1602" s="106">
        <f t="shared" si="245"/>
        <v>24</v>
      </c>
      <c r="J1602" s="107">
        <f t="shared" si="246"/>
        <v>23.55</v>
      </c>
      <c r="L1602" s="186">
        <f t="shared" si="247"/>
        <v>26.5</v>
      </c>
      <c r="M1602" s="186">
        <f t="shared" si="248"/>
        <v>24.5</v>
      </c>
      <c r="N1602" s="186">
        <f t="shared" si="249"/>
        <v>23.95</v>
      </c>
      <c r="Q1602" s="133">
        <f t="shared" si="250"/>
        <v>0.34999999999999787</v>
      </c>
      <c r="R1602" s="222">
        <f t="shared" si="251"/>
        <v>1.3384321223709287E-2</v>
      </c>
    </row>
    <row r="1603" spans="1:18" x14ac:dyDescent="0.35">
      <c r="A1603" s="127" t="s">
        <v>12489</v>
      </c>
      <c r="B1603" s="21" t="s">
        <v>12490</v>
      </c>
      <c r="C1603" s="21">
        <v>6</v>
      </c>
      <c r="D1603" s="20">
        <v>0.7</v>
      </c>
      <c r="E1603" s="135">
        <v>40</v>
      </c>
      <c r="F1603" s="106">
        <v>12.95</v>
      </c>
      <c r="G1603" s="22" t="s">
        <v>14145</v>
      </c>
      <c r="H1603" s="106">
        <f t="shared" si="244"/>
        <v>21.25</v>
      </c>
      <c r="I1603" s="106">
        <f t="shared" si="245"/>
        <v>19.5</v>
      </c>
      <c r="J1603" s="107">
        <f t="shared" si="246"/>
        <v>19.150000000000002</v>
      </c>
      <c r="L1603" s="186">
        <f t="shared" si="247"/>
        <v>21.5</v>
      </c>
      <c r="M1603" s="186">
        <f t="shared" si="248"/>
        <v>19.95</v>
      </c>
      <c r="N1603" s="186">
        <f t="shared" si="249"/>
        <v>19.5</v>
      </c>
      <c r="Q1603" s="133">
        <f t="shared" si="250"/>
        <v>0.25</v>
      </c>
      <c r="R1603" s="222">
        <f t="shared" si="251"/>
        <v>1.1764705882352941E-2</v>
      </c>
    </row>
    <row r="1604" spans="1:18" x14ac:dyDescent="0.35">
      <c r="A1604" s="127" t="s">
        <v>12493</v>
      </c>
      <c r="B1604" s="21" t="s">
        <v>12494</v>
      </c>
      <c r="C1604" s="21">
        <v>12</v>
      </c>
      <c r="D1604" s="20">
        <v>1</v>
      </c>
      <c r="E1604" s="135">
        <v>40</v>
      </c>
      <c r="F1604" s="106">
        <v>19.899999999999999</v>
      </c>
      <c r="G1604" s="22" t="s">
        <v>14145</v>
      </c>
      <c r="H1604" s="106">
        <f t="shared" si="244"/>
        <v>31.25</v>
      </c>
      <c r="I1604" s="106">
        <f t="shared" si="245"/>
        <v>28.700000000000003</v>
      </c>
      <c r="J1604" s="107">
        <f t="shared" si="246"/>
        <v>28.200000000000003</v>
      </c>
      <c r="L1604" s="186">
        <f t="shared" si="247"/>
        <v>31.5</v>
      </c>
      <c r="M1604" s="186">
        <f t="shared" si="248"/>
        <v>28.95</v>
      </c>
      <c r="N1604" s="186">
        <f t="shared" si="249"/>
        <v>28.5</v>
      </c>
      <c r="Q1604" s="133">
        <f t="shared" si="250"/>
        <v>0.25</v>
      </c>
      <c r="R1604" s="222">
        <f t="shared" si="251"/>
        <v>8.0000000000000002E-3</v>
      </c>
    </row>
    <row r="1605" spans="1:18" x14ac:dyDescent="0.35">
      <c r="A1605" s="127" t="s">
        <v>12497</v>
      </c>
      <c r="B1605" s="21" t="s">
        <v>12498</v>
      </c>
      <c r="C1605" s="21">
        <v>6</v>
      </c>
      <c r="D1605" s="20">
        <v>0.7</v>
      </c>
      <c r="E1605" s="135">
        <v>40</v>
      </c>
      <c r="F1605" s="106">
        <v>10</v>
      </c>
      <c r="G1605" s="22" t="s">
        <v>14141</v>
      </c>
      <c r="H1605" s="106">
        <f t="shared" si="244"/>
        <v>17.650000000000002</v>
      </c>
      <c r="I1605" s="106">
        <f t="shared" si="245"/>
        <v>16.2</v>
      </c>
      <c r="J1605" s="107">
        <f t="shared" si="246"/>
        <v>15.9</v>
      </c>
      <c r="L1605" s="186">
        <f t="shared" si="247"/>
        <v>17.95</v>
      </c>
      <c r="M1605" s="186">
        <f t="shared" si="248"/>
        <v>16.5</v>
      </c>
      <c r="N1605" s="186">
        <f t="shared" si="249"/>
        <v>15.95</v>
      </c>
      <c r="Q1605" s="133">
        <f t="shared" si="250"/>
        <v>0.29999999999999716</v>
      </c>
      <c r="R1605" s="222">
        <f t="shared" si="251"/>
        <v>1.6997167138810037E-2</v>
      </c>
    </row>
    <row r="1606" spans="1:18" x14ac:dyDescent="0.35">
      <c r="A1606" s="127" t="s">
        <v>14290</v>
      </c>
      <c r="B1606" s="21" t="s">
        <v>14291</v>
      </c>
      <c r="C1606" s="21">
        <v>6</v>
      </c>
      <c r="D1606" s="20">
        <v>0.7</v>
      </c>
      <c r="E1606" s="135">
        <v>40</v>
      </c>
      <c r="F1606" s="106">
        <v>15.95</v>
      </c>
      <c r="G1606" s="22" t="s">
        <v>14144</v>
      </c>
      <c r="H1606" s="106">
        <f t="shared" si="244"/>
        <v>24.900000000000002</v>
      </c>
      <c r="I1606" s="106">
        <f t="shared" si="245"/>
        <v>22.85</v>
      </c>
      <c r="J1606" s="107">
        <f t="shared" si="246"/>
        <v>22.450000000000003</v>
      </c>
      <c r="L1606" s="186">
        <f t="shared" si="247"/>
        <v>24.95</v>
      </c>
      <c r="M1606" s="186">
        <f t="shared" si="248"/>
        <v>22.95</v>
      </c>
      <c r="N1606" s="186">
        <f t="shared" si="249"/>
        <v>22.5</v>
      </c>
      <c r="Q1606" s="133">
        <f t="shared" si="250"/>
        <v>4.9999999999997158E-2</v>
      </c>
      <c r="R1606" s="222">
        <f t="shared" si="251"/>
        <v>2.008032128513942E-3</v>
      </c>
    </row>
    <row r="1607" spans="1:18" x14ac:dyDescent="0.35">
      <c r="A1607" s="127" t="s">
        <v>12501</v>
      </c>
      <c r="B1607" s="21" t="s">
        <v>12502</v>
      </c>
      <c r="C1607" s="21">
        <v>6</v>
      </c>
      <c r="D1607" s="20">
        <v>0.7</v>
      </c>
      <c r="E1607" s="135">
        <v>40</v>
      </c>
      <c r="F1607" s="106">
        <v>6.95</v>
      </c>
      <c r="G1607" s="22" t="s">
        <v>14144</v>
      </c>
      <c r="H1607" s="106">
        <f t="shared" si="244"/>
        <v>13.950000000000001</v>
      </c>
      <c r="I1607" s="106">
        <f t="shared" si="245"/>
        <v>12.8</v>
      </c>
      <c r="J1607" s="107">
        <f t="shared" si="246"/>
        <v>12.55</v>
      </c>
      <c r="L1607" s="186">
        <f t="shared" si="247"/>
        <v>13.95</v>
      </c>
      <c r="M1607" s="186">
        <f t="shared" si="248"/>
        <v>12.95</v>
      </c>
      <c r="N1607" s="186">
        <f t="shared" si="249"/>
        <v>12.95</v>
      </c>
      <c r="Q1607" s="133">
        <f t="shared" si="250"/>
        <v>0</v>
      </c>
      <c r="R1607" s="222">
        <f t="shared" si="251"/>
        <v>0</v>
      </c>
    </row>
    <row r="1608" spans="1:18" x14ac:dyDescent="0.35">
      <c r="A1608" s="127" t="s">
        <v>12505</v>
      </c>
      <c r="B1608" s="21" t="s">
        <v>12506</v>
      </c>
      <c r="C1608" s="21">
        <v>6</v>
      </c>
      <c r="D1608" s="20">
        <v>0.7</v>
      </c>
      <c r="E1608" s="135">
        <v>40</v>
      </c>
      <c r="F1608" s="106">
        <v>5</v>
      </c>
      <c r="G1608" s="22" t="s">
        <v>14160</v>
      </c>
      <c r="H1608" s="106">
        <f t="shared" si="244"/>
        <v>11.55</v>
      </c>
      <c r="I1608" s="106">
        <f t="shared" si="245"/>
        <v>10.600000000000001</v>
      </c>
      <c r="J1608" s="107">
        <f t="shared" si="246"/>
        <v>10.4</v>
      </c>
      <c r="L1608" s="186">
        <f t="shared" si="247"/>
        <v>11.95</v>
      </c>
      <c r="M1608" s="186">
        <f t="shared" si="248"/>
        <v>10.95</v>
      </c>
      <c r="N1608" s="186">
        <f t="shared" si="249"/>
        <v>10.5</v>
      </c>
      <c r="Q1608" s="133">
        <f t="shared" si="250"/>
        <v>0.39999999999999858</v>
      </c>
      <c r="R1608" s="222">
        <f t="shared" si="251"/>
        <v>3.4632034632034507E-2</v>
      </c>
    </row>
    <row r="1609" spans="1:18" x14ac:dyDescent="0.35">
      <c r="A1609" s="127" t="s">
        <v>12572</v>
      </c>
      <c r="B1609" s="21" t="s">
        <v>12573</v>
      </c>
      <c r="C1609" s="21">
        <v>6</v>
      </c>
      <c r="D1609" s="20">
        <v>0.7</v>
      </c>
      <c r="E1609" s="135">
        <v>40</v>
      </c>
      <c r="F1609" s="106">
        <v>17.850000000000001</v>
      </c>
      <c r="G1609" s="22" t="s">
        <v>14146</v>
      </c>
      <c r="H1609" s="106">
        <f t="shared" si="244"/>
        <v>27.25</v>
      </c>
      <c r="I1609" s="106">
        <f t="shared" si="245"/>
        <v>25</v>
      </c>
      <c r="J1609" s="107">
        <f t="shared" si="246"/>
        <v>24.55</v>
      </c>
      <c r="L1609" s="186">
        <f t="shared" ref="L1609:L1648" si="252">IF(AND(H1609-INT(H1609)&gt;=0,H1609-INT(H1609)&lt;0.5),INT(H1609)+0.5,IF(AND(H1609-INT(H1609)&gt;=0.5,H1609-INT(H1609)&lt;1),INT(H1609)+0.95,H1609))</f>
        <v>27.5</v>
      </c>
      <c r="M1609" s="186">
        <f t="shared" ref="M1609:M1648" si="253">IF(AND(I1609-INT(I1609)&gt;=0,I1609-INT(I1609)&lt;0.5),INT(I1609)+0.5,IF(AND(I1609-INT(I1609)&gt;=0.5,I1609-INT(I1609)&lt;1),INT(I1609)+0.95,I1609))</f>
        <v>25.5</v>
      </c>
      <c r="N1609" s="186">
        <f t="shared" ref="N1609:N1648" si="254">IF(AND(J1609-INT(J1609)&gt;=0,J1609-INT(J1609)&lt;0.5),INT(J1609)+0.5,IF(AND(J1609-INT(J1609)&gt;=0.5,J1609-INT(J1609)&lt;1),INT(J1609)+0.95,J1609))</f>
        <v>24.95</v>
      </c>
      <c r="Q1609" s="133">
        <f t="shared" ref="Q1609:Q1648" si="255">L1609-H1609</f>
        <v>0.25</v>
      </c>
      <c r="R1609" s="222">
        <f t="shared" ref="R1609:R1648" si="256">Q1609/H1609</f>
        <v>9.1743119266055051E-3</v>
      </c>
    </row>
    <row r="1610" spans="1:18" x14ac:dyDescent="0.35">
      <c r="A1610" s="127" t="s">
        <v>12589</v>
      </c>
      <c r="B1610" s="21" t="s">
        <v>12590</v>
      </c>
      <c r="C1610" s="21">
        <v>6</v>
      </c>
      <c r="D1610" s="20">
        <v>0.7</v>
      </c>
      <c r="E1610" s="135">
        <v>11</v>
      </c>
      <c r="F1610" s="106">
        <v>12.25</v>
      </c>
      <c r="G1610" s="22" t="s">
        <v>14161</v>
      </c>
      <c r="H1610" s="106">
        <f t="shared" si="244"/>
        <v>17.850000000000001</v>
      </c>
      <c r="I1610" s="106">
        <f t="shared" si="245"/>
        <v>16.350000000000001</v>
      </c>
      <c r="J1610" s="107">
        <f t="shared" si="246"/>
        <v>16.100000000000001</v>
      </c>
      <c r="L1610" s="186">
        <f t="shared" si="252"/>
        <v>17.95</v>
      </c>
      <c r="M1610" s="186">
        <f t="shared" si="253"/>
        <v>16.5</v>
      </c>
      <c r="N1610" s="186">
        <f t="shared" si="254"/>
        <v>16.5</v>
      </c>
      <c r="Q1610" s="133">
        <f t="shared" si="255"/>
        <v>9.9999999999997868E-2</v>
      </c>
      <c r="R1610" s="222">
        <f t="shared" si="256"/>
        <v>5.6022408963584238E-3</v>
      </c>
    </row>
    <row r="1611" spans="1:18" x14ac:dyDescent="0.35">
      <c r="A1611" s="127" t="s">
        <v>12593</v>
      </c>
      <c r="B1611" s="21" t="s">
        <v>12594</v>
      </c>
      <c r="C1611" s="21">
        <v>6</v>
      </c>
      <c r="D1611" s="20">
        <v>0.7</v>
      </c>
      <c r="E1611" s="135">
        <v>40</v>
      </c>
      <c r="F1611" s="106">
        <v>4.75</v>
      </c>
      <c r="G1611" s="22" t="s">
        <v>14150</v>
      </c>
      <c r="H1611" s="106">
        <f t="shared" si="244"/>
        <v>11.25</v>
      </c>
      <c r="I1611" s="106">
        <f t="shared" si="245"/>
        <v>10.350000000000001</v>
      </c>
      <c r="J1611" s="107">
        <f t="shared" si="246"/>
        <v>10.15</v>
      </c>
      <c r="L1611" s="186">
        <f t="shared" si="252"/>
        <v>11.5</v>
      </c>
      <c r="M1611" s="186">
        <f t="shared" si="253"/>
        <v>10.5</v>
      </c>
      <c r="N1611" s="186">
        <f t="shared" si="254"/>
        <v>10.5</v>
      </c>
      <c r="Q1611" s="133">
        <f t="shared" si="255"/>
        <v>0.25</v>
      </c>
      <c r="R1611" s="222">
        <f t="shared" si="256"/>
        <v>2.2222222222222223E-2</v>
      </c>
    </row>
    <row r="1612" spans="1:18" x14ac:dyDescent="0.35">
      <c r="A1612" s="127" t="s">
        <v>12597</v>
      </c>
      <c r="B1612" s="21" t="s">
        <v>12598</v>
      </c>
      <c r="C1612" s="21">
        <v>6</v>
      </c>
      <c r="D1612" s="20">
        <v>0.7</v>
      </c>
      <c r="E1612" s="135">
        <v>43</v>
      </c>
      <c r="F1612" s="106">
        <v>32.950000000000003</v>
      </c>
      <c r="G1612" s="22" t="s">
        <v>14145</v>
      </c>
      <c r="H1612" s="106">
        <f t="shared" ref="H1612:H1675" si="257">IF(B1612="","",CEILING((F1612+(10.3552*D1612*E1612)/100+1.5+0.05)*1.22,0.05))</f>
        <v>45.900000000000006</v>
      </c>
      <c r="I1612" s="106">
        <f t="shared" ref="I1612:I1675" si="258">IF(B1612="","",CEILING((F1612+(10.3552*D1612*E1612)/100+1.5+0.05)*1.12,0.05))</f>
        <v>42.150000000000006</v>
      </c>
      <c r="J1612" s="107">
        <f t="shared" ref="J1612:J1675" si="259">IF(B1612="","",CEILING((F1612+(10.3552*D1612*E1612)/100+1.5+0.05)*1.1,0.05))</f>
        <v>41.400000000000006</v>
      </c>
      <c r="L1612" s="186">
        <f t="shared" si="252"/>
        <v>45.95</v>
      </c>
      <c r="M1612" s="186">
        <f t="shared" si="253"/>
        <v>42.5</v>
      </c>
      <c r="N1612" s="186">
        <f t="shared" si="254"/>
        <v>41.5</v>
      </c>
      <c r="Q1612" s="133">
        <f t="shared" si="255"/>
        <v>4.9999999999997158E-2</v>
      </c>
      <c r="R1612" s="222">
        <f t="shared" si="256"/>
        <v>1.0893246187363213E-3</v>
      </c>
    </row>
    <row r="1613" spans="1:18" x14ac:dyDescent="0.35">
      <c r="A1613" s="127" t="s">
        <v>14393</v>
      </c>
      <c r="B1613" s="21" t="s">
        <v>14394</v>
      </c>
      <c r="C1613" s="21">
        <v>6</v>
      </c>
      <c r="D1613" s="20">
        <v>0.7</v>
      </c>
      <c r="E1613" s="135">
        <v>40</v>
      </c>
      <c r="F1613" s="106">
        <v>21.5</v>
      </c>
      <c r="G1613" s="22" t="s">
        <v>14140</v>
      </c>
      <c r="H1613" s="106">
        <f t="shared" si="257"/>
        <v>31.700000000000003</v>
      </c>
      <c r="I1613" s="106">
        <f t="shared" si="258"/>
        <v>29.1</v>
      </c>
      <c r="J1613" s="107">
        <f t="shared" si="259"/>
        <v>28.55</v>
      </c>
      <c r="L1613" s="186">
        <f t="shared" si="252"/>
        <v>31.95</v>
      </c>
      <c r="M1613" s="186">
        <f t="shared" si="253"/>
        <v>29.5</v>
      </c>
      <c r="N1613" s="186">
        <f t="shared" si="254"/>
        <v>28.95</v>
      </c>
      <c r="Q1613" s="133">
        <f t="shared" si="255"/>
        <v>0.24999999999999645</v>
      </c>
      <c r="R1613" s="222">
        <f t="shared" si="256"/>
        <v>7.8864353312301707E-3</v>
      </c>
    </row>
    <row r="1614" spans="1:18" x14ac:dyDescent="0.35">
      <c r="A1614" s="127" t="s">
        <v>12601</v>
      </c>
      <c r="B1614" s="21" t="s">
        <v>12602</v>
      </c>
      <c r="C1614" s="21">
        <v>6</v>
      </c>
      <c r="D1614" s="20">
        <v>0.7</v>
      </c>
      <c r="E1614" s="135">
        <v>40</v>
      </c>
      <c r="F1614" s="106">
        <v>19.95</v>
      </c>
      <c r="G1614" s="22" t="s">
        <v>14140</v>
      </c>
      <c r="H1614" s="106">
        <f t="shared" si="257"/>
        <v>29.8</v>
      </c>
      <c r="I1614" s="106">
        <f t="shared" si="258"/>
        <v>27.35</v>
      </c>
      <c r="J1614" s="107">
        <f t="shared" si="259"/>
        <v>26.85</v>
      </c>
      <c r="L1614" s="186">
        <f t="shared" si="252"/>
        <v>29.95</v>
      </c>
      <c r="M1614" s="186">
        <f t="shared" si="253"/>
        <v>27.5</v>
      </c>
      <c r="N1614" s="186">
        <f t="shared" si="254"/>
        <v>26.95</v>
      </c>
      <c r="Q1614" s="133">
        <f t="shared" si="255"/>
        <v>0.14999999999999858</v>
      </c>
      <c r="R1614" s="222">
        <f t="shared" si="256"/>
        <v>5.0335570469798177E-3</v>
      </c>
    </row>
    <row r="1615" spans="1:18" x14ac:dyDescent="0.35">
      <c r="A1615" s="127" t="s">
        <v>12605</v>
      </c>
      <c r="B1615" s="21" t="s">
        <v>14766</v>
      </c>
      <c r="C1615" s="21">
        <v>6</v>
      </c>
      <c r="D1615" s="20">
        <v>0.7</v>
      </c>
      <c r="E1615" s="135">
        <v>50</v>
      </c>
      <c r="F1615" s="106">
        <v>45.5</v>
      </c>
      <c r="G1615" s="22" t="s">
        <v>14151</v>
      </c>
      <c r="H1615" s="106">
        <f t="shared" si="257"/>
        <v>61.85</v>
      </c>
      <c r="I1615" s="106">
        <f t="shared" si="258"/>
        <v>56.800000000000004</v>
      </c>
      <c r="J1615" s="107">
        <f t="shared" si="259"/>
        <v>55.75</v>
      </c>
      <c r="L1615" s="186">
        <f t="shared" si="252"/>
        <v>61.95</v>
      </c>
      <c r="M1615" s="186">
        <f t="shared" si="253"/>
        <v>56.95</v>
      </c>
      <c r="N1615" s="186">
        <f t="shared" si="254"/>
        <v>55.95</v>
      </c>
      <c r="Q1615" s="133">
        <f t="shared" si="255"/>
        <v>0.10000000000000142</v>
      </c>
      <c r="R1615" s="222">
        <f t="shared" si="256"/>
        <v>1.6168148746968701E-3</v>
      </c>
    </row>
    <row r="1616" spans="1:18" x14ac:dyDescent="0.35">
      <c r="A1616" s="127" t="s">
        <v>12608</v>
      </c>
      <c r="B1616" s="21" t="s">
        <v>12609</v>
      </c>
      <c r="C1616" s="21">
        <v>6</v>
      </c>
      <c r="D1616" s="20">
        <v>0.7</v>
      </c>
      <c r="E1616" s="135">
        <v>50</v>
      </c>
      <c r="F1616" s="106">
        <v>54.5</v>
      </c>
      <c r="G1616" s="22" t="s">
        <v>14151</v>
      </c>
      <c r="H1616" s="106">
        <f t="shared" si="257"/>
        <v>72.850000000000009</v>
      </c>
      <c r="I1616" s="106">
        <f t="shared" si="258"/>
        <v>66.850000000000009</v>
      </c>
      <c r="J1616" s="107">
        <f t="shared" si="259"/>
        <v>65.650000000000006</v>
      </c>
      <c r="L1616" s="186">
        <f t="shared" si="252"/>
        <v>72.95</v>
      </c>
      <c r="M1616" s="186">
        <f t="shared" si="253"/>
        <v>66.95</v>
      </c>
      <c r="N1616" s="186">
        <f t="shared" si="254"/>
        <v>65.95</v>
      </c>
      <c r="Q1616" s="133">
        <f t="shared" si="255"/>
        <v>9.9999999999994316E-2</v>
      </c>
      <c r="R1616" s="222">
        <f t="shared" si="256"/>
        <v>1.3726835964309445E-3</v>
      </c>
    </row>
    <row r="1617" spans="1:18" x14ac:dyDescent="0.35">
      <c r="A1617" s="127" t="s">
        <v>12612</v>
      </c>
      <c r="B1617" s="21" t="s">
        <v>12613</v>
      </c>
      <c r="C1617" s="21">
        <v>6</v>
      </c>
      <c r="D1617" s="20">
        <v>0.7</v>
      </c>
      <c r="E1617" s="135">
        <v>46</v>
      </c>
      <c r="F1617" s="106">
        <v>21.5</v>
      </c>
      <c r="G1617" s="22" t="s">
        <v>14145</v>
      </c>
      <c r="H1617" s="106">
        <f t="shared" si="257"/>
        <v>32.200000000000003</v>
      </c>
      <c r="I1617" s="106">
        <f t="shared" si="258"/>
        <v>29.6</v>
      </c>
      <c r="J1617" s="107">
        <f t="shared" si="259"/>
        <v>29.05</v>
      </c>
      <c r="L1617" s="186">
        <f t="shared" si="252"/>
        <v>32.5</v>
      </c>
      <c r="M1617" s="186">
        <f t="shared" si="253"/>
        <v>29.95</v>
      </c>
      <c r="N1617" s="186">
        <f t="shared" si="254"/>
        <v>29.5</v>
      </c>
      <c r="Q1617" s="133">
        <f t="shared" si="255"/>
        <v>0.29999999999999716</v>
      </c>
      <c r="R1617" s="222">
        <f t="shared" si="256"/>
        <v>9.3167701863353155E-3</v>
      </c>
    </row>
    <row r="1618" spans="1:18" x14ac:dyDescent="0.35">
      <c r="A1618" s="127" t="s">
        <v>12616</v>
      </c>
      <c r="B1618" s="21" t="s">
        <v>12617</v>
      </c>
      <c r="C1618" s="21">
        <v>6</v>
      </c>
      <c r="D1618" s="20">
        <v>0.7</v>
      </c>
      <c r="E1618" s="135">
        <v>46</v>
      </c>
      <c r="F1618" s="106">
        <v>21.5</v>
      </c>
      <c r="G1618" s="22" t="s">
        <v>14150</v>
      </c>
      <c r="H1618" s="106">
        <f t="shared" si="257"/>
        <v>32.200000000000003</v>
      </c>
      <c r="I1618" s="106">
        <f t="shared" si="258"/>
        <v>29.6</v>
      </c>
      <c r="J1618" s="107">
        <f t="shared" si="259"/>
        <v>29.05</v>
      </c>
      <c r="L1618" s="186">
        <f t="shared" si="252"/>
        <v>32.5</v>
      </c>
      <c r="M1618" s="186">
        <f t="shared" si="253"/>
        <v>29.95</v>
      </c>
      <c r="N1618" s="186">
        <f t="shared" si="254"/>
        <v>29.5</v>
      </c>
      <c r="Q1618" s="133">
        <f t="shared" si="255"/>
        <v>0.29999999999999716</v>
      </c>
      <c r="R1618" s="222">
        <f t="shared" si="256"/>
        <v>9.3167701863353155E-3</v>
      </c>
    </row>
    <row r="1619" spans="1:18" x14ac:dyDescent="0.35">
      <c r="A1619" s="127" t="s">
        <v>12620</v>
      </c>
      <c r="B1619" s="21" t="s">
        <v>12621</v>
      </c>
      <c r="C1619" s="21">
        <v>6</v>
      </c>
      <c r="D1619" s="20">
        <v>0.7</v>
      </c>
      <c r="E1619" s="135">
        <v>46</v>
      </c>
      <c r="F1619" s="106">
        <v>17.5</v>
      </c>
      <c r="G1619" s="22" t="s">
        <v>14163</v>
      </c>
      <c r="H1619" s="106">
        <f t="shared" si="257"/>
        <v>27.35</v>
      </c>
      <c r="I1619" s="106">
        <f t="shared" si="258"/>
        <v>25.1</v>
      </c>
      <c r="J1619" s="107">
        <f t="shared" si="259"/>
        <v>24.650000000000002</v>
      </c>
      <c r="L1619" s="186">
        <f t="shared" si="252"/>
        <v>27.5</v>
      </c>
      <c r="M1619" s="186">
        <f t="shared" si="253"/>
        <v>25.5</v>
      </c>
      <c r="N1619" s="186">
        <f t="shared" si="254"/>
        <v>24.95</v>
      </c>
      <c r="Q1619" s="133">
        <f t="shared" si="255"/>
        <v>0.14999999999999858</v>
      </c>
      <c r="R1619" s="222">
        <f t="shared" si="256"/>
        <v>5.4844606946983024E-3</v>
      </c>
    </row>
    <row r="1620" spans="1:18" x14ac:dyDescent="0.35">
      <c r="A1620" s="127" t="s">
        <v>12624</v>
      </c>
      <c r="B1620" s="21" t="s">
        <v>12625</v>
      </c>
      <c r="C1620" s="21">
        <v>6</v>
      </c>
      <c r="D1620" s="20">
        <v>0.7</v>
      </c>
      <c r="E1620" s="135">
        <v>46</v>
      </c>
      <c r="F1620" s="106">
        <v>21.95</v>
      </c>
      <c r="G1620" s="22" t="s">
        <v>14163</v>
      </c>
      <c r="H1620" s="106">
        <f t="shared" si="257"/>
        <v>32.75</v>
      </c>
      <c r="I1620" s="106">
        <f t="shared" si="258"/>
        <v>30.1</v>
      </c>
      <c r="J1620" s="107">
        <f t="shared" si="259"/>
        <v>29.55</v>
      </c>
      <c r="L1620" s="186">
        <f t="shared" si="252"/>
        <v>32.950000000000003</v>
      </c>
      <c r="M1620" s="186">
        <f t="shared" si="253"/>
        <v>30.5</v>
      </c>
      <c r="N1620" s="186">
        <f t="shared" si="254"/>
        <v>29.95</v>
      </c>
      <c r="Q1620" s="133">
        <f t="shared" si="255"/>
        <v>0.20000000000000284</v>
      </c>
      <c r="R1620" s="222">
        <f t="shared" si="256"/>
        <v>6.1068702290077203E-3</v>
      </c>
    </row>
    <row r="1621" spans="1:18" x14ac:dyDescent="0.35">
      <c r="A1621" s="127" t="s">
        <v>12628</v>
      </c>
      <c r="B1621" s="21" t="s">
        <v>12629</v>
      </c>
      <c r="C1621" s="21">
        <v>6</v>
      </c>
      <c r="D1621" s="20">
        <v>0.7</v>
      </c>
      <c r="E1621" s="135">
        <v>46</v>
      </c>
      <c r="F1621" s="106">
        <v>21.9</v>
      </c>
      <c r="G1621" s="22" t="s">
        <v>14169</v>
      </c>
      <c r="H1621" s="106">
        <f t="shared" si="257"/>
        <v>32.700000000000003</v>
      </c>
      <c r="I1621" s="106">
        <f t="shared" si="258"/>
        <v>30</v>
      </c>
      <c r="J1621" s="107">
        <f t="shared" si="259"/>
        <v>29.5</v>
      </c>
      <c r="L1621" s="186">
        <f t="shared" si="252"/>
        <v>32.950000000000003</v>
      </c>
      <c r="M1621" s="186">
        <f t="shared" si="253"/>
        <v>30.5</v>
      </c>
      <c r="N1621" s="186">
        <f t="shared" si="254"/>
        <v>29.95</v>
      </c>
      <c r="Q1621" s="133">
        <f t="shared" si="255"/>
        <v>0.25</v>
      </c>
      <c r="R1621" s="222">
        <f t="shared" si="256"/>
        <v>7.6452599388379195E-3</v>
      </c>
    </row>
    <row r="1622" spans="1:18" x14ac:dyDescent="0.35">
      <c r="A1622" s="127" t="s">
        <v>12632</v>
      </c>
      <c r="B1622" s="21" t="s">
        <v>12633</v>
      </c>
      <c r="C1622" s="21">
        <v>6</v>
      </c>
      <c r="D1622" s="20">
        <v>0.7</v>
      </c>
      <c r="E1622" s="135">
        <v>46</v>
      </c>
      <c r="F1622" s="106">
        <v>12.25</v>
      </c>
      <c r="G1622" s="22" t="s">
        <v>14163</v>
      </c>
      <c r="H1622" s="106">
        <f t="shared" si="257"/>
        <v>20.950000000000003</v>
      </c>
      <c r="I1622" s="106">
        <f t="shared" si="258"/>
        <v>19.200000000000003</v>
      </c>
      <c r="J1622" s="107">
        <f t="shared" si="259"/>
        <v>18.850000000000001</v>
      </c>
      <c r="L1622" s="186">
        <f t="shared" si="252"/>
        <v>20.95</v>
      </c>
      <c r="M1622" s="186">
        <f t="shared" si="253"/>
        <v>19.5</v>
      </c>
      <c r="N1622" s="186">
        <f t="shared" si="254"/>
        <v>18.95</v>
      </c>
      <c r="Q1622" s="133">
        <f t="shared" si="255"/>
        <v>0</v>
      </c>
      <c r="R1622" s="222">
        <f t="shared" si="256"/>
        <v>0</v>
      </c>
    </row>
    <row r="1623" spans="1:18" x14ac:dyDescent="0.35">
      <c r="A1623" s="127" t="s">
        <v>12636</v>
      </c>
      <c r="B1623" s="21" t="s">
        <v>12637</v>
      </c>
      <c r="C1623" s="21">
        <v>6</v>
      </c>
      <c r="D1623" s="20">
        <v>0.7</v>
      </c>
      <c r="E1623" s="135">
        <v>46</v>
      </c>
      <c r="F1623" s="106">
        <v>21.5</v>
      </c>
      <c r="G1623" s="22" t="s">
        <v>14150</v>
      </c>
      <c r="H1623" s="106">
        <f t="shared" si="257"/>
        <v>32.200000000000003</v>
      </c>
      <c r="I1623" s="106">
        <f t="shared" si="258"/>
        <v>29.6</v>
      </c>
      <c r="J1623" s="107">
        <f t="shared" si="259"/>
        <v>29.05</v>
      </c>
      <c r="L1623" s="186">
        <f t="shared" si="252"/>
        <v>32.5</v>
      </c>
      <c r="M1623" s="186">
        <f t="shared" si="253"/>
        <v>29.95</v>
      </c>
      <c r="N1623" s="186">
        <f t="shared" si="254"/>
        <v>29.5</v>
      </c>
      <c r="Q1623" s="133">
        <f t="shared" si="255"/>
        <v>0.29999999999999716</v>
      </c>
      <c r="R1623" s="222">
        <f t="shared" si="256"/>
        <v>9.3167701863353155E-3</v>
      </c>
    </row>
    <row r="1624" spans="1:18" x14ac:dyDescent="0.35">
      <c r="A1624" s="127" t="s">
        <v>12640</v>
      </c>
      <c r="B1624" s="21" t="s">
        <v>12641</v>
      </c>
      <c r="C1624" s="21">
        <v>6</v>
      </c>
      <c r="D1624" s="20">
        <v>0.7</v>
      </c>
      <c r="E1624" s="135">
        <v>46</v>
      </c>
      <c r="F1624" s="106">
        <v>18.149999999999999</v>
      </c>
      <c r="G1624" s="22" t="s">
        <v>14163</v>
      </c>
      <c r="H1624" s="106">
        <f t="shared" si="257"/>
        <v>28.150000000000002</v>
      </c>
      <c r="I1624" s="106">
        <f t="shared" si="258"/>
        <v>25.8</v>
      </c>
      <c r="J1624" s="107">
        <f t="shared" si="259"/>
        <v>25.35</v>
      </c>
      <c r="L1624" s="186">
        <f t="shared" si="252"/>
        <v>28.5</v>
      </c>
      <c r="M1624" s="186">
        <f t="shared" si="253"/>
        <v>25.95</v>
      </c>
      <c r="N1624" s="186">
        <f t="shared" si="254"/>
        <v>25.5</v>
      </c>
      <c r="Q1624" s="133">
        <f t="shared" si="255"/>
        <v>0.34999999999999787</v>
      </c>
      <c r="R1624" s="222">
        <f t="shared" si="256"/>
        <v>1.2433392539964399E-2</v>
      </c>
    </row>
    <row r="1625" spans="1:18" x14ac:dyDescent="0.35">
      <c r="A1625" s="127" t="s">
        <v>12656</v>
      </c>
      <c r="B1625" s="21" t="s">
        <v>12657</v>
      </c>
      <c r="C1625" s="21">
        <v>6</v>
      </c>
      <c r="D1625" s="20">
        <v>0.7</v>
      </c>
      <c r="E1625" s="135">
        <v>37.5</v>
      </c>
      <c r="F1625" s="106">
        <v>9.25</v>
      </c>
      <c r="G1625" s="22" t="s">
        <v>14146</v>
      </c>
      <c r="H1625" s="106">
        <f t="shared" si="257"/>
        <v>16.5</v>
      </c>
      <c r="I1625" s="106">
        <f t="shared" si="258"/>
        <v>15.15</v>
      </c>
      <c r="J1625" s="107">
        <f t="shared" si="259"/>
        <v>14.9</v>
      </c>
      <c r="L1625" s="186">
        <f t="shared" si="252"/>
        <v>16.95</v>
      </c>
      <c r="M1625" s="186">
        <f t="shared" si="253"/>
        <v>15.5</v>
      </c>
      <c r="N1625" s="186">
        <f t="shared" si="254"/>
        <v>14.95</v>
      </c>
      <c r="Q1625" s="133">
        <f t="shared" si="255"/>
        <v>0.44999999999999929</v>
      </c>
      <c r="R1625" s="222">
        <f t="shared" si="256"/>
        <v>2.727272727272723E-2</v>
      </c>
    </row>
    <row r="1626" spans="1:18" x14ac:dyDescent="0.35">
      <c r="A1626" s="127" t="s">
        <v>14551</v>
      </c>
      <c r="B1626" s="21" t="s">
        <v>14552</v>
      </c>
      <c r="C1626" s="21">
        <v>12</v>
      </c>
      <c r="D1626" s="20">
        <v>0.7</v>
      </c>
      <c r="E1626" s="135">
        <v>43</v>
      </c>
      <c r="F1626" s="106">
        <v>14.5</v>
      </c>
      <c r="G1626" s="22" t="s">
        <v>14150</v>
      </c>
      <c r="H1626" s="106">
        <f t="shared" si="257"/>
        <v>23.400000000000002</v>
      </c>
      <c r="I1626" s="106">
        <f t="shared" si="258"/>
        <v>21.5</v>
      </c>
      <c r="J1626" s="107">
        <f t="shared" si="259"/>
        <v>21.1</v>
      </c>
      <c r="L1626" s="186">
        <f t="shared" si="252"/>
        <v>23.5</v>
      </c>
      <c r="M1626" s="186">
        <f t="shared" si="253"/>
        <v>21.95</v>
      </c>
      <c r="N1626" s="186">
        <f t="shared" si="254"/>
        <v>21.5</v>
      </c>
      <c r="Q1626" s="133">
        <f t="shared" si="255"/>
        <v>9.9999999999997868E-2</v>
      </c>
      <c r="R1626" s="222">
        <f t="shared" si="256"/>
        <v>4.273504273504182E-3</v>
      </c>
    </row>
    <row r="1627" spans="1:18" x14ac:dyDescent="0.35">
      <c r="A1627" s="127" t="s">
        <v>12660</v>
      </c>
      <c r="B1627" s="21" t="s">
        <v>12661</v>
      </c>
      <c r="C1627" s="21">
        <v>6</v>
      </c>
      <c r="D1627" s="20">
        <v>0.7</v>
      </c>
      <c r="E1627" s="135">
        <v>43</v>
      </c>
      <c r="F1627" s="106">
        <v>14.5</v>
      </c>
      <c r="G1627" s="22" t="s">
        <v>14145</v>
      </c>
      <c r="H1627" s="106">
        <f t="shared" si="257"/>
        <v>23.400000000000002</v>
      </c>
      <c r="I1627" s="106">
        <f t="shared" si="258"/>
        <v>21.5</v>
      </c>
      <c r="J1627" s="107">
        <f t="shared" si="259"/>
        <v>21.1</v>
      </c>
      <c r="L1627" s="186">
        <f t="shared" si="252"/>
        <v>23.5</v>
      </c>
      <c r="M1627" s="186">
        <f t="shared" si="253"/>
        <v>21.95</v>
      </c>
      <c r="N1627" s="186">
        <f t="shared" si="254"/>
        <v>21.5</v>
      </c>
      <c r="Q1627" s="133">
        <f t="shared" si="255"/>
        <v>9.9999999999997868E-2</v>
      </c>
      <c r="R1627" s="222">
        <f t="shared" si="256"/>
        <v>4.273504273504182E-3</v>
      </c>
    </row>
    <row r="1628" spans="1:18" x14ac:dyDescent="0.35">
      <c r="A1628" s="127" t="s">
        <v>14582</v>
      </c>
      <c r="B1628" s="21" t="s">
        <v>14583</v>
      </c>
      <c r="C1628" s="21">
        <v>6</v>
      </c>
      <c r="D1628" s="20">
        <v>0.5</v>
      </c>
      <c r="E1628" s="135">
        <v>44</v>
      </c>
      <c r="F1628" s="106">
        <v>23.5</v>
      </c>
      <c r="G1628" s="22" t="s">
        <v>14146</v>
      </c>
      <c r="H1628" s="106">
        <f t="shared" si="257"/>
        <v>33.35</v>
      </c>
      <c r="I1628" s="106">
        <f t="shared" si="258"/>
        <v>30.650000000000002</v>
      </c>
      <c r="J1628" s="107">
        <f t="shared" si="259"/>
        <v>30.1</v>
      </c>
      <c r="L1628" s="186">
        <f t="shared" si="252"/>
        <v>33.5</v>
      </c>
      <c r="M1628" s="186">
        <f t="shared" si="253"/>
        <v>30.95</v>
      </c>
      <c r="N1628" s="186">
        <f t="shared" si="254"/>
        <v>30.5</v>
      </c>
      <c r="Q1628" s="133">
        <f t="shared" si="255"/>
        <v>0.14999999999999858</v>
      </c>
      <c r="R1628" s="222">
        <f t="shared" si="256"/>
        <v>4.4977511244377382E-3</v>
      </c>
    </row>
    <row r="1629" spans="1:18" x14ac:dyDescent="0.35">
      <c r="A1629" s="127" t="s">
        <v>14529</v>
      </c>
      <c r="B1629" s="21" t="s">
        <v>14530</v>
      </c>
      <c r="C1629" s="21">
        <v>4</v>
      </c>
      <c r="D1629" s="20">
        <v>0.7</v>
      </c>
      <c r="E1629" s="135">
        <v>46</v>
      </c>
      <c r="F1629" s="106">
        <v>17.5</v>
      </c>
      <c r="G1629" s="22" t="s">
        <v>14152</v>
      </c>
      <c r="H1629" s="106">
        <f t="shared" si="257"/>
        <v>27.35</v>
      </c>
      <c r="I1629" s="106">
        <f t="shared" si="258"/>
        <v>25.1</v>
      </c>
      <c r="J1629" s="107">
        <f t="shared" si="259"/>
        <v>24.650000000000002</v>
      </c>
      <c r="L1629" s="186">
        <f t="shared" si="252"/>
        <v>27.5</v>
      </c>
      <c r="M1629" s="186">
        <f t="shared" si="253"/>
        <v>25.5</v>
      </c>
      <c r="N1629" s="186">
        <f t="shared" si="254"/>
        <v>24.95</v>
      </c>
      <c r="Q1629" s="133">
        <f t="shared" si="255"/>
        <v>0.14999999999999858</v>
      </c>
      <c r="R1629" s="222">
        <f t="shared" si="256"/>
        <v>5.4844606946983024E-3</v>
      </c>
    </row>
    <row r="1630" spans="1:18" x14ac:dyDescent="0.35">
      <c r="A1630" s="127" t="s">
        <v>12702</v>
      </c>
      <c r="B1630" s="21" t="s">
        <v>12699</v>
      </c>
      <c r="C1630" s="21">
        <v>12</v>
      </c>
      <c r="D1630" s="20">
        <v>1</v>
      </c>
      <c r="E1630" s="135">
        <v>46</v>
      </c>
      <c r="F1630" s="106">
        <v>20.5</v>
      </c>
      <c r="G1630" s="22" t="s">
        <v>14146</v>
      </c>
      <c r="H1630" s="106">
        <f t="shared" si="257"/>
        <v>32.75</v>
      </c>
      <c r="I1630" s="106">
        <f t="shared" si="258"/>
        <v>30.05</v>
      </c>
      <c r="J1630" s="107">
        <f t="shared" si="259"/>
        <v>29.5</v>
      </c>
      <c r="L1630" s="186">
        <f t="shared" si="252"/>
        <v>32.950000000000003</v>
      </c>
      <c r="M1630" s="186">
        <f t="shared" si="253"/>
        <v>30.5</v>
      </c>
      <c r="N1630" s="186">
        <f t="shared" si="254"/>
        <v>29.95</v>
      </c>
      <c r="Q1630" s="133">
        <f t="shared" si="255"/>
        <v>0.20000000000000284</v>
      </c>
      <c r="R1630" s="222">
        <f t="shared" si="256"/>
        <v>6.1068702290077203E-3</v>
      </c>
    </row>
    <row r="1631" spans="1:18" x14ac:dyDescent="0.35">
      <c r="A1631" s="127" t="s">
        <v>12705</v>
      </c>
      <c r="B1631" s="21" t="s">
        <v>12706</v>
      </c>
      <c r="C1631" s="21">
        <v>6</v>
      </c>
      <c r="D1631" s="20">
        <v>0.7</v>
      </c>
      <c r="E1631" s="135">
        <v>24</v>
      </c>
      <c r="F1631" s="106">
        <v>10.5</v>
      </c>
      <c r="G1631" s="22" t="s">
        <v>14164</v>
      </c>
      <c r="H1631" s="106">
        <f t="shared" si="257"/>
        <v>16.850000000000001</v>
      </c>
      <c r="I1631" s="106">
        <f t="shared" si="258"/>
        <v>15.450000000000001</v>
      </c>
      <c r="J1631" s="107">
        <f t="shared" si="259"/>
        <v>15.200000000000001</v>
      </c>
      <c r="L1631" s="186">
        <f t="shared" si="252"/>
        <v>16.95</v>
      </c>
      <c r="M1631" s="186">
        <f t="shared" si="253"/>
        <v>15.5</v>
      </c>
      <c r="N1631" s="186">
        <f t="shared" si="254"/>
        <v>15.5</v>
      </c>
      <c r="Q1631" s="133">
        <f t="shared" si="255"/>
        <v>9.9999999999997868E-2</v>
      </c>
      <c r="R1631" s="222">
        <f t="shared" si="256"/>
        <v>5.9347181008900804E-3</v>
      </c>
    </row>
    <row r="1632" spans="1:18" x14ac:dyDescent="0.35">
      <c r="A1632" s="127" t="s">
        <v>12708</v>
      </c>
      <c r="B1632" s="21" t="s">
        <v>12709</v>
      </c>
      <c r="C1632" s="21">
        <v>6</v>
      </c>
      <c r="D1632" s="20">
        <v>0.7</v>
      </c>
      <c r="E1632" s="135">
        <v>40</v>
      </c>
      <c r="F1632" s="106">
        <v>29.5</v>
      </c>
      <c r="G1632" s="22" t="s">
        <v>14145</v>
      </c>
      <c r="H1632" s="106">
        <f t="shared" si="257"/>
        <v>41.45</v>
      </c>
      <c r="I1632" s="106">
        <f t="shared" si="258"/>
        <v>38.050000000000004</v>
      </c>
      <c r="J1632" s="107">
        <f t="shared" si="259"/>
        <v>37.35</v>
      </c>
      <c r="L1632" s="186">
        <f t="shared" si="252"/>
        <v>41.5</v>
      </c>
      <c r="M1632" s="186">
        <f t="shared" si="253"/>
        <v>38.5</v>
      </c>
      <c r="N1632" s="186">
        <f t="shared" si="254"/>
        <v>37.5</v>
      </c>
      <c r="Q1632" s="133">
        <f t="shared" si="255"/>
        <v>4.9999999999997158E-2</v>
      </c>
      <c r="R1632" s="222">
        <f t="shared" si="256"/>
        <v>1.2062726176115116E-3</v>
      </c>
    </row>
    <row r="1633" spans="1:18" x14ac:dyDescent="0.35">
      <c r="A1633" s="127" t="s">
        <v>12712</v>
      </c>
      <c r="B1633" s="21" t="s">
        <v>12713</v>
      </c>
      <c r="C1633" s="21">
        <v>6</v>
      </c>
      <c r="D1633" s="20">
        <v>0.7</v>
      </c>
      <c r="E1633" s="135">
        <v>40</v>
      </c>
      <c r="F1633" s="106">
        <v>13.95</v>
      </c>
      <c r="G1633" s="22" t="s">
        <v>14163</v>
      </c>
      <c r="H1633" s="106">
        <f t="shared" si="257"/>
        <v>22.450000000000003</v>
      </c>
      <c r="I1633" s="106">
        <f t="shared" si="258"/>
        <v>20.650000000000002</v>
      </c>
      <c r="J1633" s="107">
        <f t="shared" si="259"/>
        <v>20.25</v>
      </c>
      <c r="L1633" s="186">
        <f t="shared" si="252"/>
        <v>22.5</v>
      </c>
      <c r="M1633" s="186">
        <f t="shared" si="253"/>
        <v>20.95</v>
      </c>
      <c r="N1633" s="186">
        <f t="shared" si="254"/>
        <v>20.5</v>
      </c>
      <c r="Q1633" s="133">
        <f t="shared" si="255"/>
        <v>4.9999999999997158E-2</v>
      </c>
      <c r="R1633" s="222">
        <f t="shared" si="256"/>
        <v>2.227171492204773E-3</v>
      </c>
    </row>
    <row r="1634" spans="1:18" x14ac:dyDescent="0.35">
      <c r="A1634" s="127" t="s">
        <v>14395</v>
      </c>
      <c r="B1634" s="21" t="s">
        <v>14396</v>
      </c>
      <c r="C1634" s="21">
        <v>6</v>
      </c>
      <c r="D1634" s="20">
        <v>0.7</v>
      </c>
      <c r="E1634" s="135">
        <v>40</v>
      </c>
      <c r="F1634" s="106">
        <v>11.95</v>
      </c>
      <c r="G1634" s="22" t="s">
        <v>14150</v>
      </c>
      <c r="H1634" s="106">
        <f t="shared" si="257"/>
        <v>20.05</v>
      </c>
      <c r="I1634" s="106">
        <f t="shared" si="258"/>
        <v>18.400000000000002</v>
      </c>
      <c r="J1634" s="107">
        <f t="shared" si="259"/>
        <v>18.05</v>
      </c>
      <c r="L1634" s="186">
        <f t="shared" si="252"/>
        <v>20.5</v>
      </c>
      <c r="M1634" s="186">
        <f t="shared" si="253"/>
        <v>18.5</v>
      </c>
      <c r="N1634" s="186">
        <f t="shared" si="254"/>
        <v>18.5</v>
      </c>
      <c r="Q1634" s="133">
        <f t="shared" si="255"/>
        <v>0.44999999999999929</v>
      </c>
      <c r="R1634" s="222">
        <f t="shared" si="256"/>
        <v>2.2443890274314177E-2</v>
      </c>
    </row>
    <row r="1635" spans="1:18" x14ac:dyDescent="0.35">
      <c r="A1635" s="127" t="s">
        <v>12716</v>
      </c>
      <c r="B1635" s="21" t="s">
        <v>12717</v>
      </c>
      <c r="C1635" s="21">
        <v>6</v>
      </c>
      <c r="D1635" s="20">
        <v>0.7</v>
      </c>
      <c r="E1635" s="135">
        <v>40</v>
      </c>
      <c r="F1635" s="106">
        <v>16.95</v>
      </c>
      <c r="G1635" s="22" t="s">
        <v>14146</v>
      </c>
      <c r="H1635" s="106">
        <f t="shared" si="257"/>
        <v>26.150000000000002</v>
      </c>
      <c r="I1635" s="106">
        <f t="shared" si="258"/>
        <v>24</v>
      </c>
      <c r="J1635" s="107">
        <f t="shared" si="259"/>
        <v>23.55</v>
      </c>
      <c r="L1635" s="186">
        <f t="shared" si="252"/>
        <v>26.5</v>
      </c>
      <c r="M1635" s="186">
        <f t="shared" si="253"/>
        <v>24.5</v>
      </c>
      <c r="N1635" s="186">
        <f t="shared" si="254"/>
        <v>23.95</v>
      </c>
      <c r="Q1635" s="133">
        <f t="shared" si="255"/>
        <v>0.34999999999999787</v>
      </c>
      <c r="R1635" s="222">
        <f t="shared" si="256"/>
        <v>1.3384321223709287E-2</v>
      </c>
    </row>
    <row r="1636" spans="1:18" x14ac:dyDescent="0.35">
      <c r="A1636" s="127" t="s">
        <v>12719</v>
      </c>
      <c r="B1636" s="21" t="s">
        <v>12720</v>
      </c>
      <c r="C1636" s="21">
        <v>6</v>
      </c>
      <c r="D1636" s="20">
        <v>0.7</v>
      </c>
      <c r="E1636" s="135">
        <v>43</v>
      </c>
      <c r="F1636" s="106">
        <v>16.95</v>
      </c>
      <c r="G1636" s="22" t="s">
        <v>14146</v>
      </c>
      <c r="H1636" s="106">
        <f t="shared" si="257"/>
        <v>26.400000000000002</v>
      </c>
      <c r="I1636" s="106">
        <f t="shared" si="258"/>
        <v>24.25</v>
      </c>
      <c r="J1636" s="107">
        <f t="shared" si="259"/>
        <v>23.8</v>
      </c>
      <c r="L1636" s="186">
        <f t="shared" si="252"/>
        <v>26.5</v>
      </c>
      <c r="M1636" s="186">
        <f t="shared" si="253"/>
        <v>24.5</v>
      </c>
      <c r="N1636" s="186">
        <f t="shared" si="254"/>
        <v>23.95</v>
      </c>
      <c r="Q1636" s="133">
        <f t="shared" si="255"/>
        <v>9.9999999999997868E-2</v>
      </c>
      <c r="R1636" s="222">
        <f t="shared" si="256"/>
        <v>3.7878787878787069E-3</v>
      </c>
    </row>
    <row r="1637" spans="1:18" x14ac:dyDescent="0.35">
      <c r="A1637" s="127" t="s">
        <v>12722</v>
      </c>
      <c r="B1637" s="21" t="s">
        <v>12723</v>
      </c>
      <c r="C1637" s="21">
        <v>6</v>
      </c>
      <c r="D1637" s="20">
        <v>0.7</v>
      </c>
      <c r="E1637" s="135">
        <v>40</v>
      </c>
      <c r="F1637" s="106">
        <v>16.95</v>
      </c>
      <c r="G1637" s="22" t="s">
        <v>14146</v>
      </c>
      <c r="H1637" s="106">
        <f t="shared" si="257"/>
        <v>26.150000000000002</v>
      </c>
      <c r="I1637" s="106">
        <f t="shared" si="258"/>
        <v>24</v>
      </c>
      <c r="J1637" s="107">
        <f t="shared" si="259"/>
        <v>23.55</v>
      </c>
      <c r="L1637" s="186">
        <f t="shared" si="252"/>
        <v>26.5</v>
      </c>
      <c r="M1637" s="186">
        <f t="shared" si="253"/>
        <v>24.5</v>
      </c>
      <c r="N1637" s="186">
        <f t="shared" si="254"/>
        <v>23.95</v>
      </c>
      <c r="Q1637" s="133">
        <f t="shared" si="255"/>
        <v>0.34999999999999787</v>
      </c>
      <c r="R1637" s="222">
        <f t="shared" si="256"/>
        <v>1.3384321223709287E-2</v>
      </c>
    </row>
    <row r="1638" spans="1:18" x14ac:dyDescent="0.35">
      <c r="A1638" s="127" t="s">
        <v>12725</v>
      </c>
      <c r="B1638" s="21" t="s">
        <v>12726</v>
      </c>
      <c r="C1638" s="21">
        <v>6</v>
      </c>
      <c r="D1638" s="20">
        <v>0.7</v>
      </c>
      <c r="E1638" s="135">
        <v>40</v>
      </c>
      <c r="F1638" s="106">
        <v>16.95</v>
      </c>
      <c r="G1638" s="22" t="s">
        <v>14146</v>
      </c>
      <c r="H1638" s="106">
        <f t="shared" si="257"/>
        <v>26.150000000000002</v>
      </c>
      <c r="I1638" s="106">
        <f t="shared" si="258"/>
        <v>24</v>
      </c>
      <c r="J1638" s="107">
        <f t="shared" si="259"/>
        <v>23.55</v>
      </c>
      <c r="L1638" s="186">
        <f t="shared" si="252"/>
        <v>26.5</v>
      </c>
      <c r="M1638" s="186">
        <f t="shared" si="253"/>
        <v>24.5</v>
      </c>
      <c r="N1638" s="186">
        <f t="shared" si="254"/>
        <v>23.95</v>
      </c>
      <c r="Q1638" s="133">
        <f t="shared" si="255"/>
        <v>0.34999999999999787</v>
      </c>
      <c r="R1638" s="222">
        <f t="shared" si="256"/>
        <v>1.3384321223709287E-2</v>
      </c>
    </row>
    <row r="1639" spans="1:18" x14ac:dyDescent="0.35">
      <c r="A1639" s="127" t="s">
        <v>12731</v>
      </c>
      <c r="B1639" s="21" t="s">
        <v>12729</v>
      </c>
      <c r="C1639" s="21">
        <v>6</v>
      </c>
      <c r="D1639" s="20">
        <v>0.7</v>
      </c>
      <c r="E1639" s="135">
        <v>41</v>
      </c>
      <c r="F1639" s="106">
        <v>16.95</v>
      </c>
      <c r="G1639" s="22" t="s">
        <v>14146</v>
      </c>
      <c r="H1639" s="106">
        <f t="shared" si="257"/>
        <v>26.200000000000003</v>
      </c>
      <c r="I1639" s="106">
        <f t="shared" si="258"/>
        <v>24.05</v>
      </c>
      <c r="J1639" s="107">
        <f t="shared" si="259"/>
        <v>23.650000000000002</v>
      </c>
      <c r="L1639" s="186">
        <f t="shared" si="252"/>
        <v>26.5</v>
      </c>
      <c r="M1639" s="186">
        <f t="shared" si="253"/>
        <v>24.5</v>
      </c>
      <c r="N1639" s="186">
        <f t="shared" si="254"/>
        <v>23.95</v>
      </c>
      <c r="Q1639" s="133">
        <f t="shared" si="255"/>
        <v>0.29999999999999716</v>
      </c>
      <c r="R1639" s="222">
        <f t="shared" si="256"/>
        <v>1.1450381679389204E-2</v>
      </c>
    </row>
    <row r="1640" spans="1:18" x14ac:dyDescent="0.35">
      <c r="A1640" s="127" t="s">
        <v>12734</v>
      </c>
      <c r="B1640" s="21" t="s">
        <v>12735</v>
      </c>
      <c r="C1640" s="21">
        <v>6</v>
      </c>
      <c r="D1640" s="20">
        <v>0.7</v>
      </c>
      <c r="E1640" s="135">
        <v>40</v>
      </c>
      <c r="F1640" s="106">
        <v>44.5</v>
      </c>
      <c r="G1640" s="22" t="s">
        <v>14145</v>
      </c>
      <c r="H1640" s="106">
        <f t="shared" si="257"/>
        <v>59.75</v>
      </c>
      <c r="I1640" s="106">
        <f t="shared" si="258"/>
        <v>54.85</v>
      </c>
      <c r="J1640" s="107">
        <f t="shared" si="259"/>
        <v>53.85</v>
      </c>
      <c r="L1640" s="186">
        <f t="shared" si="252"/>
        <v>59.95</v>
      </c>
      <c r="M1640" s="186">
        <f t="shared" si="253"/>
        <v>54.95</v>
      </c>
      <c r="N1640" s="186">
        <f t="shared" si="254"/>
        <v>53.95</v>
      </c>
      <c r="Q1640" s="133">
        <f t="shared" si="255"/>
        <v>0.20000000000000284</v>
      </c>
      <c r="R1640" s="222">
        <f t="shared" si="256"/>
        <v>3.347280334728081E-3</v>
      </c>
    </row>
    <row r="1641" spans="1:18" x14ac:dyDescent="0.35">
      <c r="A1641" s="127" t="s">
        <v>12738</v>
      </c>
      <c r="B1641" s="21" t="s">
        <v>12739</v>
      </c>
      <c r="C1641" s="21">
        <v>6</v>
      </c>
      <c r="D1641" s="20">
        <v>0.7</v>
      </c>
      <c r="E1641" s="135">
        <v>43</v>
      </c>
      <c r="F1641" s="106">
        <v>58</v>
      </c>
      <c r="G1641" s="22" t="s">
        <v>14145</v>
      </c>
      <c r="H1641" s="106">
        <f t="shared" si="257"/>
        <v>76.5</v>
      </c>
      <c r="I1641" s="106">
        <f t="shared" si="258"/>
        <v>70.2</v>
      </c>
      <c r="J1641" s="107">
        <f t="shared" si="259"/>
        <v>68.95</v>
      </c>
      <c r="L1641" s="186">
        <f t="shared" si="252"/>
        <v>76.95</v>
      </c>
      <c r="M1641" s="186">
        <f t="shared" si="253"/>
        <v>70.5</v>
      </c>
      <c r="N1641" s="186">
        <f t="shared" si="254"/>
        <v>68.95</v>
      </c>
      <c r="Q1641" s="133">
        <f t="shared" si="255"/>
        <v>0.45000000000000284</v>
      </c>
      <c r="R1641" s="222">
        <f t="shared" si="256"/>
        <v>5.8823529411765078E-3</v>
      </c>
    </row>
    <row r="1642" spans="1:18" x14ac:dyDescent="0.35">
      <c r="A1642" s="127" t="s">
        <v>12742</v>
      </c>
      <c r="B1642" s="21" t="s">
        <v>12743</v>
      </c>
      <c r="C1642" s="21">
        <v>6</v>
      </c>
      <c r="D1642" s="20">
        <v>0.7</v>
      </c>
      <c r="E1642" s="135">
        <v>40</v>
      </c>
      <c r="F1642" s="106">
        <v>79.95</v>
      </c>
      <c r="G1642" s="22" t="s">
        <v>14145</v>
      </c>
      <c r="H1642" s="106">
        <f t="shared" si="257"/>
        <v>103</v>
      </c>
      <c r="I1642" s="106">
        <f t="shared" si="258"/>
        <v>94.550000000000011</v>
      </c>
      <c r="J1642" s="107">
        <f t="shared" si="259"/>
        <v>92.850000000000009</v>
      </c>
      <c r="L1642" s="186">
        <f t="shared" si="252"/>
        <v>103.5</v>
      </c>
      <c r="M1642" s="186">
        <f t="shared" si="253"/>
        <v>94.95</v>
      </c>
      <c r="N1642" s="186">
        <f t="shared" si="254"/>
        <v>92.95</v>
      </c>
      <c r="Q1642" s="133">
        <f t="shared" si="255"/>
        <v>0.5</v>
      </c>
      <c r="R1642" s="222">
        <f t="shared" si="256"/>
        <v>4.8543689320388345E-3</v>
      </c>
    </row>
    <row r="1643" spans="1:18" x14ac:dyDescent="0.35">
      <c r="A1643" s="127" t="s">
        <v>12748</v>
      </c>
      <c r="B1643" s="21" t="s">
        <v>12749</v>
      </c>
      <c r="C1643" s="21">
        <v>6</v>
      </c>
      <c r="D1643" s="20">
        <v>0.7</v>
      </c>
      <c r="E1643" s="135">
        <v>43</v>
      </c>
      <c r="F1643" s="106">
        <v>185</v>
      </c>
      <c r="G1643" s="22" t="s">
        <v>14145</v>
      </c>
      <c r="H1643" s="106">
        <f t="shared" si="257"/>
        <v>231.4</v>
      </c>
      <c r="I1643" s="106">
        <f t="shared" si="258"/>
        <v>212.45000000000002</v>
      </c>
      <c r="J1643" s="107">
        <f t="shared" si="259"/>
        <v>208.65</v>
      </c>
      <c r="L1643" s="186">
        <f t="shared" si="252"/>
        <v>231.5</v>
      </c>
      <c r="M1643" s="186">
        <f t="shared" si="253"/>
        <v>212.5</v>
      </c>
      <c r="N1643" s="186">
        <f t="shared" si="254"/>
        <v>208.95</v>
      </c>
      <c r="Q1643" s="133">
        <f t="shared" si="255"/>
        <v>9.9999999999994316E-2</v>
      </c>
      <c r="R1643" s="222">
        <f t="shared" si="256"/>
        <v>4.3215211754535137E-4</v>
      </c>
    </row>
    <row r="1644" spans="1:18" x14ac:dyDescent="0.35">
      <c r="A1644" s="127" t="s">
        <v>12750</v>
      </c>
      <c r="B1644" s="21" t="s">
        <v>12751</v>
      </c>
      <c r="C1644" s="21">
        <v>6</v>
      </c>
      <c r="D1644" s="20">
        <v>0.7</v>
      </c>
      <c r="E1644" s="135">
        <v>46.9</v>
      </c>
      <c r="F1644" s="106">
        <v>265</v>
      </c>
      <c r="G1644" s="22" t="s">
        <v>14145</v>
      </c>
      <c r="H1644" s="106">
        <f t="shared" si="257"/>
        <v>329.35</v>
      </c>
      <c r="I1644" s="106">
        <f t="shared" si="258"/>
        <v>302.35000000000002</v>
      </c>
      <c r="J1644" s="107">
        <f t="shared" si="259"/>
        <v>296.95</v>
      </c>
      <c r="L1644" s="186">
        <f t="shared" si="252"/>
        <v>329.5</v>
      </c>
      <c r="M1644" s="186">
        <f t="shared" si="253"/>
        <v>302.5</v>
      </c>
      <c r="N1644" s="186">
        <f t="shared" si="254"/>
        <v>296.95</v>
      </c>
      <c r="Q1644" s="133">
        <f t="shared" si="255"/>
        <v>0.14999999999997726</v>
      </c>
      <c r="R1644" s="222">
        <f t="shared" si="256"/>
        <v>4.5544253833301122E-4</v>
      </c>
    </row>
    <row r="1645" spans="1:18" x14ac:dyDescent="0.35">
      <c r="A1645" s="127" t="s">
        <v>12754</v>
      </c>
      <c r="B1645" s="21" t="s">
        <v>12755</v>
      </c>
      <c r="C1645" s="21">
        <v>1</v>
      </c>
      <c r="D1645" s="20">
        <v>0.7</v>
      </c>
      <c r="E1645" s="135">
        <v>43.8</v>
      </c>
      <c r="F1645" s="106">
        <v>500</v>
      </c>
      <c r="G1645" s="22" t="s">
        <v>14145</v>
      </c>
      <c r="H1645" s="106">
        <f t="shared" si="257"/>
        <v>615.80000000000007</v>
      </c>
      <c r="I1645" s="106">
        <f t="shared" si="258"/>
        <v>565.30000000000007</v>
      </c>
      <c r="J1645" s="107">
        <f t="shared" si="259"/>
        <v>555.20000000000005</v>
      </c>
      <c r="L1645" s="186">
        <f t="shared" si="252"/>
        <v>615.95000000000005</v>
      </c>
      <c r="M1645" s="186">
        <f t="shared" si="253"/>
        <v>565.5</v>
      </c>
      <c r="N1645" s="186">
        <f t="shared" si="254"/>
        <v>555.5</v>
      </c>
      <c r="Q1645" s="133">
        <f t="shared" si="255"/>
        <v>0.14999999999997726</v>
      </c>
      <c r="R1645" s="222">
        <f t="shared" si="256"/>
        <v>2.4358557973364281E-4</v>
      </c>
    </row>
    <row r="1646" spans="1:18" x14ac:dyDescent="0.35">
      <c r="A1646" s="127" t="s">
        <v>12758</v>
      </c>
      <c r="B1646" s="21" t="s">
        <v>12759</v>
      </c>
      <c r="C1646" s="21">
        <v>1</v>
      </c>
      <c r="D1646" s="20">
        <v>0.7</v>
      </c>
      <c r="E1646" s="135">
        <v>42</v>
      </c>
      <c r="F1646" s="106">
        <v>1250</v>
      </c>
      <c r="G1646" s="22" t="s">
        <v>14145</v>
      </c>
      <c r="H1646" s="106">
        <f t="shared" si="257"/>
        <v>1530.65</v>
      </c>
      <c r="I1646" s="106">
        <f t="shared" si="258"/>
        <v>1405.15</v>
      </c>
      <c r="J1646" s="107">
        <f t="shared" si="259"/>
        <v>1380.1000000000001</v>
      </c>
      <c r="L1646" s="186">
        <f t="shared" si="252"/>
        <v>1530.95</v>
      </c>
      <c r="M1646" s="186">
        <f t="shared" si="253"/>
        <v>1405.5</v>
      </c>
      <c r="N1646" s="186">
        <f t="shared" si="254"/>
        <v>1380.5</v>
      </c>
      <c r="Q1646" s="133">
        <f t="shared" si="255"/>
        <v>0.29999999999995453</v>
      </c>
      <c r="R1646" s="222">
        <f t="shared" si="256"/>
        <v>1.9599516545255579E-4</v>
      </c>
    </row>
    <row r="1647" spans="1:18" x14ac:dyDescent="0.35">
      <c r="A1647" s="127" t="s">
        <v>12762</v>
      </c>
      <c r="B1647" s="21" t="s">
        <v>12763</v>
      </c>
      <c r="C1647" s="21">
        <v>1</v>
      </c>
      <c r="D1647" s="20">
        <v>0.7</v>
      </c>
      <c r="E1647" s="135">
        <v>43.2</v>
      </c>
      <c r="F1647" s="106">
        <v>3750</v>
      </c>
      <c r="G1647" s="22" t="s">
        <v>14145</v>
      </c>
      <c r="H1647" s="106">
        <f t="shared" si="257"/>
        <v>4580.75</v>
      </c>
      <c r="I1647" s="106">
        <f t="shared" si="258"/>
        <v>4205.25</v>
      </c>
      <c r="J1647" s="107">
        <f t="shared" si="259"/>
        <v>4130.1500000000005</v>
      </c>
      <c r="L1647" s="186">
        <f t="shared" si="252"/>
        <v>4580.95</v>
      </c>
      <c r="M1647" s="186">
        <f t="shared" si="253"/>
        <v>4205.5</v>
      </c>
      <c r="N1647" s="186">
        <f t="shared" si="254"/>
        <v>4130.5</v>
      </c>
      <c r="Q1647" s="133">
        <f t="shared" si="255"/>
        <v>0.1999999999998181</v>
      </c>
      <c r="R1647" s="222">
        <f t="shared" si="256"/>
        <v>4.36609725481238E-5</v>
      </c>
    </row>
    <row r="1648" spans="1:18" x14ac:dyDescent="0.35">
      <c r="A1648" s="127" t="s">
        <v>12772</v>
      </c>
      <c r="B1648" s="21" t="s">
        <v>12766</v>
      </c>
      <c r="C1648" s="21">
        <v>6</v>
      </c>
      <c r="D1648" s="20">
        <v>1</v>
      </c>
      <c r="E1648" s="135">
        <v>44</v>
      </c>
      <c r="F1648" s="106">
        <v>95</v>
      </c>
      <c r="G1648" s="22" t="s">
        <v>14145</v>
      </c>
      <c r="H1648" s="106">
        <f t="shared" si="257"/>
        <v>123.35000000000001</v>
      </c>
      <c r="I1648" s="106">
        <f t="shared" si="258"/>
        <v>113.25</v>
      </c>
      <c r="J1648" s="107">
        <f t="shared" si="259"/>
        <v>111.25</v>
      </c>
      <c r="L1648" s="186">
        <f t="shared" si="252"/>
        <v>123.5</v>
      </c>
      <c r="M1648" s="186">
        <f t="shared" si="253"/>
        <v>113.5</v>
      </c>
      <c r="N1648" s="186">
        <f t="shared" si="254"/>
        <v>111.5</v>
      </c>
      <c r="Q1648" s="133">
        <f t="shared" si="255"/>
        <v>0.14999999999999147</v>
      </c>
      <c r="R1648" s="222">
        <f t="shared" si="256"/>
        <v>1.2160518848803523E-3</v>
      </c>
    </row>
    <row r="1649" spans="1:10" x14ac:dyDescent="0.35">
      <c r="A1649" s="127" t="s">
        <v>12774</v>
      </c>
      <c r="B1649" s="21" t="s">
        <v>12775</v>
      </c>
      <c r="C1649" s="21">
        <v>6</v>
      </c>
      <c r="D1649" s="20">
        <v>0.7</v>
      </c>
      <c r="E1649" s="135">
        <v>40</v>
      </c>
      <c r="F1649" s="106">
        <v>160</v>
      </c>
      <c r="G1649" s="22" t="s">
        <v>14145</v>
      </c>
      <c r="H1649" s="106">
        <f t="shared" si="257"/>
        <v>200.65</v>
      </c>
      <c r="I1649" s="106">
        <f t="shared" si="258"/>
        <v>184.20000000000002</v>
      </c>
      <c r="J1649" s="107">
        <f t="shared" si="259"/>
        <v>180.9</v>
      </c>
    </row>
    <row r="1650" spans="1:10" x14ac:dyDescent="0.35">
      <c r="A1650" s="127" t="s">
        <v>12778</v>
      </c>
      <c r="B1650" s="21" t="s">
        <v>12779</v>
      </c>
      <c r="C1650" s="21">
        <v>6</v>
      </c>
      <c r="D1650" s="20">
        <v>0.7</v>
      </c>
      <c r="E1650" s="135">
        <v>46.5</v>
      </c>
      <c r="F1650" s="106">
        <v>49</v>
      </c>
      <c r="G1650" s="22" t="s">
        <v>14145</v>
      </c>
      <c r="H1650" s="106">
        <f t="shared" si="257"/>
        <v>65.8</v>
      </c>
      <c r="I1650" s="106">
        <f t="shared" si="258"/>
        <v>60.400000000000006</v>
      </c>
      <c r="J1650" s="107">
        <f t="shared" si="259"/>
        <v>59.35</v>
      </c>
    </row>
    <row r="1651" spans="1:10" x14ac:dyDescent="0.35">
      <c r="A1651" s="127" t="s">
        <v>12782</v>
      </c>
      <c r="B1651" s="21" t="s">
        <v>12783</v>
      </c>
      <c r="C1651" s="21">
        <v>6</v>
      </c>
      <c r="D1651" s="20">
        <v>1</v>
      </c>
      <c r="E1651" s="135">
        <v>41.5</v>
      </c>
      <c r="F1651" s="106">
        <v>63.5</v>
      </c>
      <c r="G1651" s="22" t="s">
        <v>14145</v>
      </c>
      <c r="H1651" s="106">
        <f t="shared" si="257"/>
        <v>84.65</v>
      </c>
      <c r="I1651" s="106">
        <f t="shared" si="258"/>
        <v>77.7</v>
      </c>
      <c r="J1651" s="107">
        <f t="shared" si="259"/>
        <v>76.3</v>
      </c>
    </row>
    <row r="1652" spans="1:10" x14ac:dyDescent="0.35">
      <c r="A1652" s="127" t="s">
        <v>14604</v>
      </c>
      <c r="B1652" s="21" t="s">
        <v>14605</v>
      </c>
      <c r="C1652" s="21">
        <v>6</v>
      </c>
      <c r="D1652" s="20">
        <v>1</v>
      </c>
      <c r="E1652" s="135">
        <v>41.5</v>
      </c>
      <c r="F1652" s="106">
        <v>63.5</v>
      </c>
      <c r="G1652" s="22" t="s">
        <v>14145</v>
      </c>
      <c r="H1652" s="106">
        <f t="shared" si="257"/>
        <v>84.65</v>
      </c>
      <c r="I1652" s="106">
        <f t="shared" si="258"/>
        <v>77.7</v>
      </c>
      <c r="J1652" s="107">
        <f t="shared" si="259"/>
        <v>76.3</v>
      </c>
    </row>
    <row r="1653" spans="1:10" x14ac:dyDescent="0.35">
      <c r="A1653" s="127" t="s">
        <v>14443</v>
      </c>
      <c r="B1653" s="21" t="s">
        <v>14444</v>
      </c>
      <c r="C1653" s="21">
        <v>6</v>
      </c>
      <c r="D1653" s="20">
        <v>1</v>
      </c>
      <c r="E1653" s="135">
        <v>40</v>
      </c>
      <c r="F1653" s="106">
        <v>47.5</v>
      </c>
      <c r="G1653" s="22" t="s">
        <v>14145</v>
      </c>
      <c r="H1653" s="106">
        <f t="shared" si="257"/>
        <v>64.900000000000006</v>
      </c>
      <c r="I1653" s="106">
        <f t="shared" si="258"/>
        <v>59.6</v>
      </c>
      <c r="J1653" s="107">
        <f t="shared" si="259"/>
        <v>58.550000000000004</v>
      </c>
    </row>
    <row r="1654" spans="1:10" x14ac:dyDescent="0.35">
      <c r="A1654" s="127" t="s">
        <v>14767</v>
      </c>
      <c r="B1654" s="21" t="s">
        <v>14768</v>
      </c>
      <c r="C1654" s="21">
        <v>6</v>
      </c>
      <c r="D1654" s="20">
        <v>0.7</v>
      </c>
      <c r="E1654" s="135">
        <v>41</v>
      </c>
      <c r="F1654" s="106">
        <v>23.5</v>
      </c>
      <c r="G1654" s="22" t="s">
        <v>14144</v>
      </c>
      <c r="H1654" s="106">
        <f t="shared" si="257"/>
        <v>34.200000000000003</v>
      </c>
      <c r="I1654" s="106">
        <f t="shared" si="258"/>
        <v>31.400000000000002</v>
      </c>
      <c r="J1654" s="107">
        <f t="shared" si="259"/>
        <v>30.85</v>
      </c>
    </row>
    <row r="1655" spans="1:10" x14ac:dyDescent="0.35">
      <c r="A1655" s="127" t="s">
        <v>14292</v>
      </c>
      <c r="B1655" s="21" t="s">
        <v>14293</v>
      </c>
      <c r="C1655" s="21">
        <v>6</v>
      </c>
      <c r="D1655" s="20">
        <v>0.7</v>
      </c>
      <c r="E1655" s="135">
        <v>40</v>
      </c>
      <c r="F1655" s="106">
        <v>9.65</v>
      </c>
      <c r="G1655" s="22" t="s">
        <v>14144</v>
      </c>
      <c r="H1655" s="106">
        <f t="shared" si="257"/>
        <v>17.25</v>
      </c>
      <c r="I1655" s="106">
        <f t="shared" si="258"/>
        <v>15.8</v>
      </c>
      <c r="J1655" s="107">
        <f t="shared" si="259"/>
        <v>15.55</v>
      </c>
    </row>
    <row r="1656" spans="1:10" x14ac:dyDescent="0.35">
      <c r="A1656" s="127" t="s">
        <v>14421</v>
      </c>
      <c r="B1656" s="21" t="s">
        <v>14422</v>
      </c>
      <c r="C1656" s="21">
        <v>6</v>
      </c>
      <c r="D1656" s="20">
        <v>0.7</v>
      </c>
      <c r="E1656" s="135">
        <v>40</v>
      </c>
      <c r="F1656" s="106">
        <v>13.5</v>
      </c>
      <c r="G1656" s="22" t="s">
        <v>14144</v>
      </c>
      <c r="H1656" s="106">
        <f t="shared" si="257"/>
        <v>21.900000000000002</v>
      </c>
      <c r="I1656" s="106">
        <f t="shared" si="258"/>
        <v>20.150000000000002</v>
      </c>
      <c r="J1656" s="107">
        <f t="shared" si="259"/>
        <v>19.75</v>
      </c>
    </row>
    <row r="1657" spans="1:10" x14ac:dyDescent="0.35">
      <c r="A1657" s="127" t="s">
        <v>12791</v>
      </c>
      <c r="B1657" s="21" t="s">
        <v>12792</v>
      </c>
      <c r="C1657" s="21">
        <v>6</v>
      </c>
      <c r="D1657" s="20">
        <v>0.7</v>
      </c>
      <c r="E1657" s="135">
        <v>40</v>
      </c>
      <c r="F1657" s="106">
        <v>14.5</v>
      </c>
      <c r="G1657" s="22" t="s">
        <v>14145</v>
      </c>
      <c r="H1657" s="106">
        <f t="shared" si="257"/>
        <v>23.150000000000002</v>
      </c>
      <c r="I1657" s="106">
        <f t="shared" si="258"/>
        <v>21.25</v>
      </c>
      <c r="J1657" s="107">
        <f t="shared" si="259"/>
        <v>20.85</v>
      </c>
    </row>
    <row r="1658" spans="1:10" x14ac:dyDescent="0.35">
      <c r="A1658" s="127" t="s">
        <v>14311</v>
      </c>
      <c r="B1658" s="21" t="s">
        <v>12796</v>
      </c>
      <c r="C1658" s="21">
        <v>6</v>
      </c>
      <c r="D1658" s="20">
        <v>0.7</v>
      </c>
      <c r="E1658" s="135">
        <v>40</v>
      </c>
      <c r="F1658" s="106">
        <v>20.5</v>
      </c>
      <c r="G1658" s="22" t="s">
        <v>14145</v>
      </c>
      <c r="H1658" s="106">
        <f t="shared" si="257"/>
        <v>30.450000000000003</v>
      </c>
      <c r="I1658" s="106">
        <f t="shared" si="258"/>
        <v>27.950000000000003</v>
      </c>
      <c r="J1658" s="107">
        <f t="shared" si="259"/>
        <v>27.450000000000003</v>
      </c>
    </row>
    <row r="1659" spans="1:10" x14ac:dyDescent="0.35">
      <c r="A1659" s="127" t="s">
        <v>12798</v>
      </c>
      <c r="B1659" s="21" t="s">
        <v>12799</v>
      </c>
      <c r="C1659" s="21">
        <v>6</v>
      </c>
      <c r="D1659" s="20">
        <v>0.7</v>
      </c>
      <c r="E1659" s="135">
        <v>45</v>
      </c>
      <c r="F1659" s="106">
        <v>15.25</v>
      </c>
      <c r="G1659" s="22" t="s">
        <v>14146</v>
      </c>
      <c r="H1659" s="106">
        <f t="shared" si="257"/>
        <v>24.5</v>
      </c>
      <c r="I1659" s="106">
        <f t="shared" si="258"/>
        <v>22.5</v>
      </c>
      <c r="J1659" s="107">
        <f t="shared" si="259"/>
        <v>22.1</v>
      </c>
    </row>
    <row r="1660" spans="1:10" x14ac:dyDescent="0.35">
      <c r="A1660" s="127" t="s">
        <v>12810</v>
      </c>
      <c r="B1660" s="21" t="s">
        <v>12811</v>
      </c>
      <c r="C1660" s="21">
        <v>6</v>
      </c>
      <c r="D1660" s="20">
        <v>0.7</v>
      </c>
      <c r="E1660" s="135">
        <v>40</v>
      </c>
      <c r="F1660" s="106">
        <v>6.75</v>
      </c>
      <c r="G1660" s="22" t="s">
        <v>14160</v>
      </c>
      <c r="H1660" s="106">
        <f t="shared" si="257"/>
        <v>13.700000000000001</v>
      </c>
      <c r="I1660" s="106">
        <f t="shared" si="258"/>
        <v>12.55</v>
      </c>
      <c r="J1660" s="107">
        <f t="shared" si="259"/>
        <v>12.350000000000001</v>
      </c>
    </row>
    <row r="1661" spans="1:10" x14ac:dyDescent="0.35">
      <c r="A1661" s="127" t="s">
        <v>12814</v>
      </c>
      <c r="B1661" s="21" t="s">
        <v>12815</v>
      </c>
      <c r="C1661" s="21">
        <v>6</v>
      </c>
      <c r="D1661" s="20">
        <v>0.7</v>
      </c>
      <c r="E1661" s="135">
        <v>40</v>
      </c>
      <c r="F1661" s="106">
        <v>18.5</v>
      </c>
      <c r="G1661" s="22" t="s">
        <v>14144</v>
      </c>
      <c r="H1661" s="106">
        <f t="shared" si="257"/>
        <v>28</v>
      </c>
      <c r="I1661" s="106">
        <f t="shared" si="258"/>
        <v>25.75</v>
      </c>
      <c r="J1661" s="107">
        <f t="shared" si="259"/>
        <v>25.25</v>
      </c>
    </row>
    <row r="1662" spans="1:10" x14ac:dyDescent="0.35">
      <c r="A1662" s="127" t="s">
        <v>12818</v>
      </c>
      <c r="B1662" s="21" t="s">
        <v>12819</v>
      </c>
      <c r="C1662" s="21">
        <v>6</v>
      </c>
      <c r="D1662" s="20">
        <v>0.5</v>
      </c>
      <c r="E1662" s="135">
        <v>42.9</v>
      </c>
      <c r="F1662" s="106">
        <v>25.5</v>
      </c>
      <c r="G1662" s="22" t="s">
        <v>14152</v>
      </c>
      <c r="H1662" s="106">
        <f t="shared" si="257"/>
        <v>35.75</v>
      </c>
      <c r="I1662" s="106">
        <f t="shared" si="258"/>
        <v>32.800000000000004</v>
      </c>
      <c r="J1662" s="107">
        <f t="shared" si="259"/>
        <v>32.200000000000003</v>
      </c>
    </row>
    <row r="1663" spans="1:10" x14ac:dyDescent="0.35">
      <c r="A1663" s="127" t="s">
        <v>12822</v>
      </c>
      <c r="B1663" s="21" t="s">
        <v>12823</v>
      </c>
      <c r="C1663" s="21">
        <v>6</v>
      </c>
      <c r="D1663" s="20">
        <v>1</v>
      </c>
      <c r="E1663" s="135">
        <v>43</v>
      </c>
      <c r="F1663" s="106">
        <v>35.5</v>
      </c>
      <c r="G1663" s="22" t="s">
        <v>14145</v>
      </c>
      <c r="H1663" s="106">
        <f t="shared" si="257"/>
        <v>50.650000000000006</v>
      </c>
      <c r="I1663" s="106">
        <f t="shared" si="258"/>
        <v>46.5</v>
      </c>
      <c r="J1663" s="107">
        <f t="shared" si="259"/>
        <v>45.7</v>
      </c>
    </row>
    <row r="1664" spans="1:10" x14ac:dyDescent="0.35">
      <c r="A1664" s="127" t="s">
        <v>12826</v>
      </c>
      <c r="B1664" s="21" t="s">
        <v>12827</v>
      </c>
      <c r="C1664" s="21">
        <v>6</v>
      </c>
      <c r="D1664" s="20">
        <v>0.7</v>
      </c>
      <c r="E1664" s="135">
        <v>43</v>
      </c>
      <c r="F1664" s="106">
        <v>26.5</v>
      </c>
      <c r="G1664" s="22" t="s">
        <v>14145</v>
      </c>
      <c r="H1664" s="106">
        <f t="shared" si="257"/>
        <v>38.050000000000004</v>
      </c>
      <c r="I1664" s="106">
        <f t="shared" si="258"/>
        <v>34.950000000000003</v>
      </c>
      <c r="J1664" s="107">
        <f t="shared" si="259"/>
        <v>34.300000000000004</v>
      </c>
    </row>
    <row r="1665" spans="1:10" x14ac:dyDescent="0.35">
      <c r="A1665" s="127" t="s">
        <v>12830</v>
      </c>
      <c r="B1665" s="21" t="s">
        <v>12831</v>
      </c>
      <c r="C1665" s="21">
        <v>6</v>
      </c>
      <c r="D1665" s="20">
        <v>0.7</v>
      </c>
      <c r="E1665" s="135">
        <v>46</v>
      </c>
      <c r="F1665" s="106">
        <v>58</v>
      </c>
      <c r="G1665" s="22" t="s">
        <v>14145</v>
      </c>
      <c r="H1665" s="106">
        <f t="shared" si="257"/>
        <v>76.75</v>
      </c>
      <c r="I1665" s="106">
        <f t="shared" si="258"/>
        <v>70.45</v>
      </c>
      <c r="J1665" s="107">
        <f t="shared" si="259"/>
        <v>69.2</v>
      </c>
    </row>
    <row r="1666" spans="1:10" x14ac:dyDescent="0.35">
      <c r="A1666" s="127" t="s">
        <v>14769</v>
      </c>
      <c r="B1666" s="21" t="s">
        <v>14770</v>
      </c>
      <c r="C1666" s="21">
        <v>6</v>
      </c>
      <c r="D1666" s="20">
        <v>0.7</v>
      </c>
      <c r="E1666" s="135">
        <v>61</v>
      </c>
      <c r="F1666" s="106">
        <v>59.5</v>
      </c>
      <c r="G1666" s="22" t="s">
        <v>14145</v>
      </c>
      <c r="H1666" s="106">
        <f t="shared" si="257"/>
        <v>79.900000000000006</v>
      </c>
      <c r="I1666" s="106">
        <f t="shared" si="258"/>
        <v>73.350000000000009</v>
      </c>
      <c r="J1666" s="107">
        <f t="shared" si="259"/>
        <v>72.05</v>
      </c>
    </row>
    <row r="1667" spans="1:10" x14ac:dyDescent="0.35">
      <c r="A1667" s="127" t="s">
        <v>12834</v>
      </c>
      <c r="B1667" s="21" t="s">
        <v>12835</v>
      </c>
      <c r="C1667" s="21">
        <v>6</v>
      </c>
      <c r="D1667" s="20">
        <v>0.7</v>
      </c>
      <c r="E1667" s="135">
        <v>58.6</v>
      </c>
      <c r="F1667" s="106">
        <v>59.5</v>
      </c>
      <c r="G1667" s="22" t="s">
        <v>14145</v>
      </c>
      <c r="H1667" s="106">
        <f t="shared" si="257"/>
        <v>79.7</v>
      </c>
      <c r="I1667" s="106">
        <f t="shared" si="258"/>
        <v>73.150000000000006</v>
      </c>
      <c r="J1667" s="107">
        <f t="shared" si="259"/>
        <v>71.850000000000009</v>
      </c>
    </row>
    <row r="1668" spans="1:10" x14ac:dyDescent="0.35">
      <c r="A1668" s="127" t="s">
        <v>14771</v>
      </c>
      <c r="B1668" s="21" t="s">
        <v>14772</v>
      </c>
      <c r="C1668" s="21">
        <v>6</v>
      </c>
      <c r="D1668" s="20">
        <v>0.7</v>
      </c>
      <c r="E1668" s="135">
        <v>58.2</v>
      </c>
      <c r="F1668" s="106">
        <v>59.5</v>
      </c>
      <c r="G1668" s="22" t="s">
        <v>14145</v>
      </c>
      <c r="H1668" s="106">
        <f t="shared" si="257"/>
        <v>79.650000000000006</v>
      </c>
      <c r="I1668" s="106">
        <f t="shared" si="258"/>
        <v>73.150000000000006</v>
      </c>
      <c r="J1668" s="107">
        <f t="shared" si="259"/>
        <v>71.8</v>
      </c>
    </row>
    <row r="1669" spans="1:10" x14ac:dyDescent="0.35">
      <c r="A1669" s="127" t="s">
        <v>14773</v>
      </c>
      <c r="B1669" s="21" t="s">
        <v>14774</v>
      </c>
      <c r="C1669" s="21">
        <v>6</v>
      </c>
      <c r="D1669" s="20">
        <v>0.7</v>
      </c>
      <c r="E1669" s="135">
        <v>59.4</v>
      </c>
      <c r="F1669" s="106">
        <v>59.5</v>
      </c>
      <c r="G1669" s="22" t="s">
        <v>14145</v>
      </c>
      <c r="H1669" s="106">
        <f t="shared" si="257"/>
        <v>79.75</v>
      </c>
      <c r="I1669" s="106">
        <f t="shared" si="258"/>
        <v>73.2</v>
      </c>
      <c r="J1669" s="107">
        <f t="shared" si="259"/>
        <v>71.900000000000006</v>
      </c>
    </row>
    <row r="1670" spans="1:10" x14ac:dyDescent="0.35">
      <c r="A1670" s="127" t="s">
        <v>12838</v>
      </c>
      <c r="B1670" s="21" t="s">
        <v>12839</v>
      </c>
      <c r="C1670" s="21">
        <v>6</v>
      </c>
      <c r="D1670" s="20">
        <v>0.7</v>
      </c>
      <c r="E1670" s="135">
        <v>46</v>
      </c>
      <c r="F1670" s="106">
        <v>51.5</v>
      </c>
      <c r="G1670" s="22" t="s">
        <v>14145</v>
      </c>
      <c r="H1670" s="106">
        <f t="shared" si="257"/>
        <v>68.8</v>
      </c>
      <c r="I1670" s="106">
        <f t="shared" si="258"/>
        <v>63.2</v>
      </c>
      <c r="J1670" s="107">
        <f t="shared" si="259"/>
        <v>62.050000000000004</v>
      </c>
    </row>
    <row r="1671" spans="1:10" x14ac:dyDescent="0.35">
      <c r="A1671" s="127" t="s">
        <v>12842</v>
      </c>
      <c r="B1671" s="21" t="s">
        <v>12843</v>
      </c>
      <c r="C1671" s="21">
        <v>6</v>
      </c>
      <c r="D1671" s="20">
        <v>0.7</v>
      </c>
      <c r="E1671" s="135">
        <v>48</v>
      </c>
      <c r="F1671" s="106">
        <v>29.75</v>
      </c>
      <c r="G1671" s="22" t="s">
        <v>14145</v>
      </c>
      <c r="H1671" s="106">
        <f t="shared" si="257"/>
        <v>42.45</v>
      </c>
      <c r="I1671" s="106">
        <f t="shared" si="258"/>
        <v>39</v>
      </c>
      <c r="J1671" s="107">
        <f t="shared" si="259"/>
        <v>38.300000000000004</v>
      </c>
    </row>
    <row r="1672" spans="1:10" x14ac:dyDescent="0.35">
      <c r="A1672" s="127" t="s">
        <v>12849</v>
      </c>
      <c r="B1672" s="21" t="s">
        <v>12850</v>
      </c>
      <c r="C1672" s="21">
        <v>6</v>
      </c>
      <c r="D1672" s="20">
        <v>0.7</v>
      </c>
      <c r="E1672" s="135">
        <v>40</v>
      </c>
      <c r="F1672" s="106">
        <v>21</v>
      </c>
      <c r="G1672" s="22" t="s">
        <v>14145</v>
      </c>
      <c r="H1672" s="106">
        <f t="shared" si="257"/>
        <v>31.05</v>
      </c>
      <c r="I1672" s="106">
        <f t="shared" si="258"/>
        <v>28.55</v>
      </c>
      <c r="J1672" s="107">
        <f t="shared" si="259"/>
        <v>28</v>
      </c>
    </row>
    <row r="1673" spans="1:10" x14ac:dyDescent="0.35">
      <c r="A1673" s="127" t="s">
        <v>14501</v>
      </c>
      <c r="B1673" s="21" t="s">
        <v>12853</v>
      </c>
      <c r="C1673" s="21">
        <v>3</v>
      </c>
      <c r="D1673" s="20">
        <v>0.7</v>
      </c>
      <c r="E1673" s="135">
        <v>40</v>
      </c>
      <c r="F1673" s="106">
        <v>23.4</v>
      </c>
      <c r="G1673" s="22" t="s">
        <v>14145</v>
      </c>
      <c r="H1673" s="106">
        <f t="shared" si="257"/>
        <v>34</v>
      </c>
      <c r="I1673" s="106">
        <f t="shared" si="258"/>
        <v>31.200000000000003</v>
      </c>
      <c r="J1673" s="107">
        <f t="shared" si="259"/>
        <v>30.650000000000002</v>
      </c>
    </row>
    <row r="1674" spans="1:10" x14ac:dyDescent="0.35">
      <c r="A1674" s="127" t="s">
        <v>12855</v>
      </c>
      <c r="B1674" s="21" t="s">
        <v>12856</v>
      </c>
      <c r="C1674" s="21">
        <v>6</v>
      </c>
      <c r="D1674" s="20">
        <v>0.7</v>
      </c>
      <c r="E1674" s="135">
        <v>40</v>
      </c>
      <c r="F1674" s="106">
        <v>27.5</v>
      </c>
      <c r="G1674" s="22" t="s">
        <v>14145</v>
      </c>
      <c r="H1674" s="106">
        <f t="shared" si="257"/>
        <v>39</v>
      </c>
      <c r="I1674" s="106">
        <f t="shared" si="258"/>
        <v>35.800000000000004</v>
      </c>
      <c r="J1674" s="107">
        <f t="shared" si="259"/>
        <v>35.15</v>
      </c>
    </row>
    <row r="1675" spans="1:10" x14ac:dyDescent="0.35">
      <c r="A1675" s="127" t="s">
        <v>12859</v>
      </c>
      <c r="B1675" s="21" t="s">
        <v>12860</v>
      </c>
      <c r="C1675" s="21">
        <v>6</v>
      </c>
      <c r="D1675" s="20">
        <v>0.7</v>
      </c>
      <c r="E1675" s="135">
        <v>40</v>
      </c>
      <c r="F1675" s="106">
        <v>35.5</v>
      </c>
      <c r="G1675" s="22" t="s">
        <v>14145</v>
      </c>
      <c r="H1675" s="106">
        <f t="shared" si="257"/>
        <v>48.75</v>
      </c>
      <c r="I1675" s="106">
        <f t="shared" si="258"/>
        <v>44.75</v>
      </c>
      <c r="J1675" s="107">
        <f t="shared" si="259"/>
        <v>43.95</v>
      </c>
    </row>
    <row r="1676" spans="1:10" x14ac:dyDescent="0.35">
      <c r="A1676" s="127" t="s">
        <v>12863</v>
      </c>
      <c r="B1676" s="21" t="s">
        <v>12868</v>
      </c>
      <c r="C1676" s="21">
        <v>6</v>
      </c>
      <c r="D1676" s="20">
        <v>0.7</v>
      </c>
      <c r="E1676" s="135">
        <v>40</v>
      </c>
      <c r="F1676" s="106">
        <v>62.5</v>
      </c>
      <c r="G1676" s="22" t="s">
        <v>14145</v>
      </c>
      <c r="H1676" s="106">
        <f t="shared" ref="H1676:H1739" si="260">IF(B1676="","",CEILING((F1676+(10.3552*D1676*E1676)/100+1.5+0.05)*1.22,0.05))</f>
        <v>81.7</v>
      </c>
      <c r="I1676" s="106">
        <f t="shared" ref="I1676:I1739" si="261">IF(B1676="","",CEILING((F1676+(10.3552*D1676*E1676)/100+1.5+0.05)*1.12,0.05))</f>
        <v>75</v>
      </c>
      <c r="J1676" s="107">
        <f t="shared" ref="J1676:J1739" si="262">IF(B1676="","",CEILING((F1676+(10.3552*D1676*E1676)/100+1.5+0.05)*1.1,0.05))</f>
        <v>73.650000000000006</v>
      </c>
    </row>
    <row r="1677" spans="1:10" x14ac:dyDescent="0.35">
      <c r="A1677" s="127" t="s">
        <v>12871</v>
      </c>
      <c r="B1677" s="21" t="s">
        <v>12872</v>
      </c>
      <c r="C1677" s="21">
        <v>6</v>
      </c>
      <c r="D1677" s="20">
        <v>0.7</v>
      </c>
      <c r="E1677" s="135">
        <v>40</v>
      </c>
      <c r="F1677" s="106">
        <v>26</v>
      </c>
      <c r="G1677" s="22" t="s">
        <v>14145</v>
      </c>
      <c r="H1677" s="106">
        <f t="shared" si="260"/>
        <v>37.15</v>
      </c>
      <c r="I1677" s="106">
        <f t="shared" si="261"/>
        <v>34.15</v>
      </c>
      <c r="J1677" s="107">
        <f t="shared" si="262"/>
        <v>33.5</v>
      </c>
    </row>
    <row r="1678" spans="1:10" x14ac:dyDescent="0.35">
      <c r="A1678" s="127" t="s">
        <v>12884</v>
      </c>
      <c r="B1678" s="21" t="s">
        <v>12883</v>
      </c>
      <c r="C1678" s="21">
        <v>3</v>
      </c>
      <c r="D1678" s="20">
        <v>0.7</v>
      </c>
      <c r="E1678" s="135">
        <v>40</v>
      </c>
      <c r="F1678" s="106">
        <v>17.5</v>
      </c>
      <c r="G1678" s="22" t="s">
        <v>14145</v>
      </c>
      <c r="H1678" s="106">
        <f t="shared" si="260"/>
        <v>26.8</v>
      </c>
      <c r="I1678" s="106">
        <f t="shared" si="261"/>
        <v>24.6</v>
      </c>
      <c r="J1678" s="107">
        <f t="shared" si="262"/>
        <v>24.150000000000002</v>
      </c>
    </row>
    <row r="1679" spans="1:10" x14ac:dyDescent="0.35">
      <c r="A1679" s="127" t="s">
        <v>12889</v>
      </c>
      <c r="B1679" s="21" t="s">
        <v>12890</v>
      </c>
      <c r="C1679" s="21">
        <v>6</v>
      </c>
      <c r="D1679" s="20">
        <v>0.7</v>
      </c>
      <c r="E1679" s="135">
        <v>40</v>
      </c>
      <c r="F1679" s="106">
        <v>27.15</v>
      </c>
      <c r="G1679" s="22" t="s">
        <v>14145</v>
      </c>
      <c r="H1679" s="106">
        <f t="shared" si="260"/>
        <v>38.6</v>
      </c>
      <c r="I1679" s="106">
        <f t="shared" si="261"/>
        <v>35.4</v>
      </c>
      <c r="J1679" s="107">
        <f t="shared" si="262"/>
        <v>34.800000000000004</v>
      </c>
    </row>
    <row r="1680" spans="1:10" x14ac:dyDescent="0.35">
      <c r="A1680" s="127" t="s">
        <v>14584</v>
      </c>
      <c r="B1680" s="21" t="s">
        <v>14585</v>
      </c>
      <c r="C1680" s="21">
        <v>6</v>
      </c>
      <c r="D1680" s="20">
        <v>0.5</v>
      </c>
      <c r="E1680" s="135">
        <v>45</v>
      </c>
      <c r="F1680" s="106">
        <v>21.5</v>
      </c>
      <c r="G1680" s="22" t="s">
        <v>14146</v>
      </c>
      <c r="H1680" s="106">
        <f t="shared" si="260"/>
        <v>31</v>
      </c>
      <c r="I1680" s="106">
        <f t="shared" si="261"/>
        <v>28.450000000000003</v>
      </c>
      <c r="J1680" s="107">
        <f t="shared" si="262"/>
        <v>27.950000000000003</v>
      </c>
    </row>
    <row r="1681" spans="1:10" x14ac:dyDescent="0.35">
      <c r="A1681" s="127" t="s">
        <v>12903</v>
      </c>
      <c r="B1681" s="21" t="s">
        <v>12904</v>
      </c>
      <c r="C1681" s="21">
        <v>6</v>
      </c>
      <c r="D1681" s="20">
        <v>0.7</v>
      </c>
      <c r="E1681" s="135">
        <v>46</v>
      </c>
      <c r="F1681" s="106">
        <v>35</v>
      </c>
      <c r="G1681" s="22" t="s">
        <v>14145</v>
      </c>
      <c r="H1681" s="106">
        <f t="shared" si="260"/>
        <v>48.7</v>
      </c>
      <c r="I1681" s="106">
        <f t="shared" si="261"/>
        <v>44.7</v>
      </c>
      <c r="J1681" s="107">
        <f t="shared" si="262"/>
        <v>43.900000000000006</v>
      </c>
    </row>
    <row r="1682" spans="1:10" x14ac:dyDescent="0.35">
      <c r="A1682" s="127" t="s">
        <v>12906</v>
      </c>
      <c r="B1682" s="21" t="s">
        <v>12907</v>
      </c>
      <c r="C1682" s="21">
        <v>6</v>
      </c>
      <c r="D1682" s="20">
        <v>0.7</v>
      </c>
      <c r="E1682" s="135">
        <v>40</v>
      </c>
      <c r="F1682" s="106">
        <v>17.5</v>
      </c>
      <c r="G1682" s="22" t="s">
        <v>14145</v>
      </c>
      <c r="H1682" s="106">
        <f t="shared" si="260"/>
        <v>26.8</v>
      </c>
      <c r="I1682" s="106">
        <f t="shared" si="261"/>
        <v>24.6</v>
      </c>
      <c r="J1682" s="107">
        <f t="shared" si="262"/>
        <v>24.150000000000002</v>
      </c>
    </row>
    <row r="1683" spans="1:10" x14ac:dyDescent="0.35">
      <c r="A1683" s="127" t="s">
        <v>12910</v>
      </c>
      <c r="B1683" s="21" t="s">
        <v>12911</v>
      </c>
      <c r="C1683" s="21">
        <v>6</v>
      </c>
      <c r="D1683" s="20">
        <v>0.7</v>
      </c>
      <c r="E1683" s="135">
        <v>40</v>
      </c>
      <c r="F1683" s="106">
        <v>14.5</v>
      </c>
      <c r="G1683" s="22" t="s">
        <v>14150</v>
      </c>
      <c r="H1683" s="106">
        <f t="shared" si="260"/>
        <v>23.150000000000002</v>
      </c>
      <c r="I1683" s="106">
        <f t="shared" si="261"/>
        <v>21.25</v>
      </c>
      <c r="J1683" s="107">
        <f t="shared" si="262"/>
        <v>20.85</v>
      </c>
    </row>
    <row r="1684" spans="1:10" x14ac:dyDescent="0.35">
      <c r="A1684" s="127" t="s">
        <v>12916</v>
      </c>
      <c r="B1684" s="21" t="s">
        <v>12917</v>
      </c>
      <c r="C1684" s="21">
        <v>6</v>
      </c>
      <c r="D1684" s="20">
        <v>0.7</v>
      </c>
      <c r="E1684" s="135">
        <v>43</v>
      </c>
      <c r="F1684" s="106">
        <v>14.2</v>
      </c>
      <c r="G1684" s="22" t="s">
        <v>14146</v>
      </c>
      <c r="H1684" s="106">
        <f t="shared" si="260"/>
        <v>23.05</v>
      </c>
      <c r="I1684" s="106">
        <f t="shared" si="261"/>
        <v>21.150000000000002</v>
      </c>
      <c r="J1684" s="107">
        <f t="shared" si="262"/>
        <v>20.8</v>
      </c>
    </row>
    <row r="1685" spans="1:10" x14ac:dyDescent="0.35">
      <c r="A1685" s="127" t="s">
        <v>12925</v>
      </c>
      <c r="B1685" s="21" t="s">
        <v>12926</v>
      </c>
      <c r="C1685" s="21">
        <v>3</v>
      </c>
      <c r="D1685" s="20">
        <v>0.7</v>
      </c>
      <c r="E1685" s="135">
        <v>43</v>
      </c>
      <c r="F1685" s="106">
        <v>25.95</v>
      </c>
      <c r="G1685" s="22" t="s">
        <v>14146</v>
      </c>
      <c r="H1685" s="106">
        <f t="shared" si="260"/>
        <v>37.4</v>
      </c>
      <c r="I1685" s="106">
        <f t="shared" si="261"/>
        <v>34.300000000000004</v>
      </c>
      <c r="J1685" s="107">
        <f t="shared" si="262"/>
        <v>33.700000000000003</v>
      </c>
    </row>
    <row r="1686" spans="1:10" x14ac:dyDescent="0.35">
      <c r="A1686" s="127" t="s">
        <v>12929</v>
      </c>
      <c r="B1686" s="21" t="s">
        <v>12930</v>
      </c>
      <c r="C1686" s="21">
        <v>6</v>
      </c>
      <c r="D1686" s="20">
        <v>0.7</v>
      </c>
      <c r="E1686" s="135">
        <v>40</v>
      </c>
      <c r="F1686" s="106">
        <v>72</v>
      </c>
      <c r="G1686" s="22" t="s">
        <v>14145</v>
      </c>
      <c r="H1686" s="106">
        <f t="shared" si="260"/>
        <v>93.300000000000011</v>
      </c>
      <c r="I1686" s="106">
        <f t="shared" si="261"/>
        <v>85.65</v>
      </c>
      <c r="J1686" s="107">
        <f t="shared" si="262"/>
        <v>84.100000000000009</v>
      </c>
    </row>
    <row r="1687" spans="1:10" x14ac:dyDescent="0.35">
      <c r="A1687" s="127" t="s">
        <v>12933</v>
      </c>
      <c r="B1687" s="21" t="s">
        <v>12934</v>
      </c>
      <c r="C1687" s="21">
        <v>6</v>
      </c>
      <c r="D1687" s="20">
        <v>0.7</v>
      </c>
      <c r="E1687" s="135">
        <v>40</v>
      </c>
      <c r="F1687" s="106">
        <v>81.5</v>
      </c>
      <c r="G1687" s="22" t="s">
        <v>14145</v>
      </c>
      <c r="H1687" s="106">
        <f t="shared" si="260"/>
        <v>104.9</v>
      </c>
      <c r="I1687" s="106">
        <f t="shared" si="261"/>
        <v>96.300000000000011</v>
      </c>
      <c r="J1687" s="107">
        <f t="shared" si="262"/>
        <v>94.550000000000011</v>
      </c>
    </row>
    <row r="1688" spans="1:10" x14ac:dyDescent="0.35">
      <c r="A1688" s="127" t="s">
        <v>12937</v>
      </c>
      <c r="B1688" s="21" t="s">
        <v>12938</v>
      </c>
      <c r="C1688" s="21">
        <v>6</v>
      </c>
      <c r="D1688" s="20">
        <v>0.7</v>
      </c>
      <c r="E1688" s="135">
        <v>40</v>
      </c>
      <c r="F1688" s="106">
        <v>69.95</v>
      </c>
      <c r="G1688" s="22" t="s">
        <v>14145</v>
      </c>
      <c r="H1688" s="106">
        <f t="shared" si="260"/>
        <v>90.800000000000011</v>
      </c>
      <c r="I1688" s="106">
        <f t="shared" si="261"/>
        <v>83.350000000000009</v>
      </c>
      <c r="J1688" s="107">
        <f t="shared" si="262"/>
        <v>81.850000000000009</v>
      </c>
    </row>
    <row r="1689" spans="1:10" x14ac:dyDescent="0.35">
      <c r="A1689" s="127" t="s">
        <v>12941</v>
      </c>
      <c r="B1689" s="21" t="s">
        <v>12942</v>
      </c>
      <c r="C1689" s="21">
        <v>6</v>
      </c>
      <c r="D1689" s="20">
        <v>0.7</v>
      </c>
      <c r="E1689" s="135">
        <v>43</v>
      </c>
      <c r="F1689" s="106">
        <v>119</v>
      </c>
      <c r="G1689" s="22" t="s">
        <v>14145</v>
      </c>
      <c r="H1689" s="106">
        <f t="shared" si="260"/>
        <v>150.9</v>
      </c>
      <c r="I1689" s="106">
        <f t="shared" si="261"/>
        <v>138.55000000000001</v>
      </c>
      <c r="J1689" s="107">
        <f t="shared" si="262"/>
        <v>136.05000000000001</v>
      </c>
    </row>
    <row r="1690" spans="1:10" x14ac:dyDescent="0.35">
      <c r="A1690" s="127" t="s">
        <v>12948</v>
      </c>
      <c r="B1690" s="21" t="s">
        <v>12949</v>
      </c>
      <c r="C1690" s="21">
        <v>6</v>
      </c>
      <c r="D1690" s="20">
        <v>0.7</v>
      </c>
      <c r="E1690" s="135">
        <v>43</v>
      </c>
      <c r="F1690" s="106">
        <v>295</v>
      </c>
      <c r="G1690" s="22" t="s">
        <v>14145</v>
      </c>
      <c r="H1690" s="106">
        <f t="shared" si="260"/>
        <v>365.6</v>
      </c>
      <c r="I1690" s="106">
        <f t="shared" si="261"/>
        <v>335.65000000000003</v>
      </c>
      <c r="J1690" s="107">
        <f t="shared" si="262"/>
        <v>329.65000000000003</v>
      </c>
    </row>
    <row r="1691" spans="1:10" x14ac:dyDescent="0.35">
      <c r="A1691" s="127" t="s">
        <v>12953</v>
      </c>
      <c r="B1691" s="21" t="s">
        <v>12954</v>
      </c>
      <c r="C1691" s="21">
        <v>6</v>
      </c>
      <c r="D1691" s="20">
        <v>0.7</v>
      </c>
      <c r="E1691" s="135">
        <v>43</v>
      </c>
      <c r="F1691" s="106">
        <v>295</v>
      </c>
      <c r="G1691" s="22" t="s">
        <v>14145</v>
      </c>
      <c r="H1691" s="106">
        <f t="shared" si="260"/>
        <v>365.6</v>
      </c>
      <c r="I1691" s="106">
        <f t="shared" si="261"/>
        <v>335.65000000000003</v>
      </c>
      <c r="J1691" s="107">
        <f t="shared" si="262"/>
        <v>329.65000000000003</v>
      </c>
    </row>
    <row r="1692" spans="1:10" x14ac:dyDescent="0.35">
      <c r="A1692" s="127" t="s">
        <v>12950</v>
      </c>
      <c r="B1692" s="21" t="s">
        <v>14864</v>
      </c>
      <c r="C1692" s="21">
        <v>6</v>
      </c>
      <c r="D1692" s="20">
        <v>0.7</v>
      </c>
      <c r="E1692" s="135">
        <v>43</v>
      </c>
      <c r="F1692" s="106">
        <v>380</v>
      </c>
      <c r="G1692" s="22" t="s">
        <v>14145</v>
      </c>
      <c r="H1692" s="106">
        <f t="shared" si="260"/>
        <v>469.3</v>
      </c>
      <c r="I1692" s="106">
        <f t="shared" si="261"/>
        <v>430.85</v>
      </c>
      <c r="J1692" s="107">
        <f t="shared" si="262"/>
        <v>423.15000000000003</v>
      </c>
    </row>
    <row r="1693" spans="1:10" x14ac:dyDescent="0.35">
      <c r="A1693" s="127" t="s">
        <v>12957</v>
      </c>
      <c r="B1693" s="21" t="s">
        <v>12958</v>
      </c>
      <c r="C1693" s="21">
        <v>3</v>
      </c>
      <c r="D1693" s="20">
        <v>0.7</v>
      </c>
      <c r="E1693" s="135">
        <v>43</v>
      </c>
      <c r="F1693" s="106">
        <v>2250</v>
      </c>
      <c r="G1693" s="22" t="s">
        <v>14145</v>
      </c>
      <c r="H1693" s="106">
        <f t="shared" si="260"/>
        <v>2750.7000000000003</v>
      </c>
      <c r="I1693" s="106">
        <f t="shared" si="261"/>
        <v>2525.25</v>
      </c>
      <c r="J1693" s="107">
        <f t="shared" si="262"/>
        <v>2480.15</v>
      </c>
    </row>
    <row r="1694" spans="1:10" x14ac:dyDescent="0.35">
      <c r="A1694" s="127" t="s">
        <v>12959</v>
      </c>
      <c r="B1694" s="21" t="s">
        <v>12960</v>
      </c>
      <c r="C1694" s="21">
        <v>3</v>
      </c>
      <c r="D1694" s="20">
        <v>0.7</v>
      </c>
      <c r="E1694" s="135">
        <v>43</v>
      </c>
      <c r="F1694" s="106">
        <v>4650</v>
      </c>
      <c r="G1694" s="22" t="s">
        <v>14145</v>
      </c>
      <c r="H1694" s="106">
        <f t="shared" si="260"/>
        <v>5678.7000000000007</v>
      </c>
      <c r="I1694" s="106">
        <f t="shared" si="261"/>
        <v>5213.25</v>
      </c>
      <c r="J1694" s="107">
        <f t="shared" si="262"/>
        <v>5120.1500000000005</v>
      </c>
    </row>
    <row r="1695" spans="1:10" x14ac:dyDescent="0.35">
      <c r="A1695" s="127" t="s">
        <v>12961</v>
      </c>
      <c r="B1695" s="21" t="s">
        <v>12962</v>
      </c>
      <c r="C1695" s="21">
        <v>6</v>
      </c>
      <c r="D1695" s="20">
        <v>0.7</v>
      </c>
      <c r="E1695" s="135">
        <v>47.9</v>
      </c>
      <c r="F1695" s="106">
        <v>2150</v>
      </c>
      <c r="G1695" s="22" t="s">
        <v>14145</v>
      </c>
      <c r="H1695" s="106">
        <f t="shared" si="260"/>
        <v>2629.15</v>
      </c>
      <c r="I1695" s="106">
        <f t="shared" si="261"/>
        <v>2413.65</v>
      </c>
      <c r="J1695" s="107">
        <f t="shared" si="262"/>
        <v>2370.5500000000002</v>
      </c>
    </row>
    <row r="1696" spans="1:10" x14ac:dyDescent="0.35">
      <c r="A1696" s="127" t="s">
        <v>12964</v>
      </c>
      <c r="B1696" s="21" t="s">
        <v>14865</v>
      </c>
      <c r="C1696" s="21">
        <v>6</v>
      </c>
      <c r="D1696" s="20">
        <v>0.7</v>
      </c>
      <c r="E1696" s="135">
        <v>43</v>
      </c>
      <c r="F1696" s="106">
        <v>115</v>
      </c>
      <c r="G1696" s="22" t="s">
        <v>14145</v>
      </c>
      <c r="H1696" s="106">
        <f t="shared" si="260"/>
        <v>146</v>
      </c>
      <c r="I1696" s="106">
        <f t="shared" si="261"/>
        <v>134.05000000000001</v>
      </c>
      <c r="J1696" s="107">
        <f t="shared" si="262"/>
        <v>131.65</v>
      </c>
    </row>
    <row r="1697" spans="1:10" x14ac:dyDescent="0.35">
      <c r="A1697" s="127" t="s">
        <v>14866</v>
      </c>
      <c r="B1697" s="21" t="s">
        <v>14867</v>
      </c>
      <c r="C1697" s="21">
        <v>6</v>
      </c>
      <c r="D1697" s="20">
        <v>0.7</v>
      </c>
      <c r="E1697" s="135">
        <v>43</v>
      </c>
      <c r="F1697" s="106">
        <v>120</v>
      </c>
      <c r="G1697" s="22" t="s">
        <v>14145</v>
      </c>
      <c r="H1697" s="106">
        <f t="shared" si="260"/>
        <v>152.1</v>
      </c>
      <c r="I1697" s="106">
        <f t="shared" si="261"/>
        <v>139.65</v>
      </c>
      <c r="J1697" s="107">
        <f t="shared" si="262"/>
        <v>137.15</v>
      </c>
    </row>
    <row r="1698" spans="1:10" x14ac:dyDescent="0.35">
      <c r="A1698" s="127" t="s">
        <v>12968</v>
      </c>
      <c r="B1698" s="21" t="s">
        <v>12966</v>
      </c>
      <c r="C1698" s="21">
        <v>6</v>
      </c>
      <c r="D1698" s="20">
        <v>0.7</v>
      </c>
      <c r="E1698" s="135">
        <v>52.5</v>
      </c>
      <c r="F1698" s="106">
        <v>195</v>
      </c>
      <c r="G1698" s="22" t="s">
        <v>14145</v>
      </c>
      <c r="H1698" s="106">
        <f t="shared" si="260"/>
        <v>244.45000000000002</v>
      </c>
      <c r="I1698" s="106">
        <f t="shared" si="261"/>
        <v>224.4</v>
      </c>
      <c r="J1698" s="107">
        <f t="shared" si="262"/>
        <v>220.4</v>
      </c>
    </row>
    <row r="1699" spans="1:10" x14ac:dyDescent="0.35">
      <c r="A1699" s="127" t="s">
        <v>12970</v>
      </c>
      <c r="B1699" s="21" t="s">
        <v>12971</v>
      </c>
      <c r="C1699" s="21">
        <v>6</v>
      </c>
      <c r="D1699" s="20">
        <v>0.7</v>
      </c>
      <c r="E1699" s="135">
        <v>50.3</v>
      </c>
      <c r="F1699" s="106">
        <v>149</v>
      </c>
      <c r="G1699" s="22" t="s">
        <v>14158</v>
      </c>
      <c r="H1699" s="106">
        <f t="shared" si="260"/>
        <v>188.15</v>
      </c>
      <c r="I1699" s="106">
        <f t="shared" si="261"/>
        <v>172.70000000000002</v>
      </c>
      <c r="J1699" s="107">
        <f t="shared" si="262"/>
        <v>169.65</v>
      </c>
    </row>
    <row r="1700" spans="1:10" x14ac:dyDescent="0.35">
      <c r="A1700" s="127" t="s">
        <v>12974</v>
      </c>
      <c r="B1700" s="21" t="s">
        <v>12975</v>
      </c>
      <c r="C1700" s="21">
        <v>6</v>
      </c>
      <c r="D1700" s="20">
        <v>0.7</v>
      </c>
      <c r="E1700" s="135">
        <v>44.9</v>
      </c>
      <c r="F1700" s="106">
        <v>350</v>
      </c>
      <c r="G1700" s="22" t="s">
        <v>14145</v>
      </c>
      <c r="H1700" s="106">
        <f t="shared" si="260"/>
        <v>432.90000000000003</v>
      </c>
      <c r="I1700" s="106">
        <f t="shared" si="261"/>
        <v>397.40000000000003</v>
      </c>
      <c r="J1700" s="107">
        <f t="shared" si="262"/>
        <v>390.3</v>
      </c>
    </row>
    <row r="1701" spans="1:10" x14ac:dyDescent="0.35">
      <c r="A1701" s="127" t="s">
        <v>14775</v>
      </c>
      <c r="B1701" s="21" t="s">
        <v>14776</v>
      </c>
      <c r="C1701" s="21">
        <v>6</v>
      </c>
      <c r="D1701" s="20">
        <v>0.7</v>
      </c>
      <c r="E1701" s="135">
        <v>44.2</v>
      </c>
      <c r="F1701" s="106">
        <v>142</v>
      </c>
      <c r="G1701" s="22" t="s">
        <v>14145</v>
      </c>
      <c r="H1701" s="106">
        <f t="shared" si="260"/>
        <v>179.05</v>
      </c>
      <c r="I1701" s="106">
        <f t="shared" si="261"/>
        <v>164.4</v>
      </c>
      <c r="J1701" s="107">
        <f t="shared" si="262"/>
        <v>161.45000000000002</v>
      </c>
    </row>
    <row r="1702" spans="1:10" x14ac:dyDescent="0.35">
      <c r="A1702" s="127" t="s">
        <v>12978</v>
      </c>
      <c r="B1702" s="21" t="s">
        <v>12979</v>
      </c>
      <c r="C1702" s="21">
        <v>6</v>
      </c>
      <c r="D1702" s="20">
        <v>0.7</v>
      </c>
      <c r="E1702" s="135">
        <v>44</v>
      </c>
      <c r="F1702" s="106">
        <v>175</v>
      </c>
      <c r="G1702" s="22" t="s">
        <v>14145</v>
      </c>
      <c r="H1702" s="106">
        <f t="shared" si="260"/>
        <v>219.3</v>
      </c>
      <c r="I1702" s="106">
        <f t="shared" si="261"/>
        <v>201.35000000000002</v>
      </c>
      <c r="J1702" s="107">
        <f t="shared" si="262"/>
        <v>197.75</v>
      </c>
    </row>
    <row r="1703" spans="1:10" x14ac:dyDescent="0.35">
      <c r="A1703" s="127" t="s">
        <v>14777</v>
      </c>
      <c r="B1703" s="21" t="s">
        <v>14778</v>
      </c>
      <c r="C1703" s="21">
        <v>6</v>
      </c>
      <c r="D1703" s="20">
        <v>0.7</v>
      </c>
      <c r="E1703" s="135">
        <v>43.7</v>
      </c>
      <c r="F1703" s="106">
        <v>1750</v>
      </c>
      <c r="G1703" s="22" t="s">
        <v>14145</v>
      </c>
      <c r="H1703" s="106">
        <f t="shared" si="260"/>
        <v>2140.8000000000002</v>
      </c>
      <c r="I1703" s="106">
        <f t="shared" si="261"/>
        <v>1965.3000000000002</v>
      </c>
      <c r="J1703" s="107">
        <f t="shared" si="262"/>
        <v>1930.2</v>
      </c>
    </row>
    <row r="1704" spans="1:10" x14ac:dyDescent="0.35">
      <c r="A1704" s="127" t="s">
        <v>12982</v>
      </c>
      <c r="B1704" s="21" t="s">
        <v>12983</v>
      </c>
      <c r="C1704" s="21">
        <v>1</v>
      </c>
      <c r="D1704" s="20">
        <v>0.7</v>
      </c>
      <c r="E1704" s="135">
        <v>46</v>
      </c>
      <c r="F1704" s="106">
        <v>4400</v>
      </c>
      <c r="G1704" s="22" t="s">
        <v>14145</v>
      </c>
      <c r="H1704" s="106">
        <f t="shared" si="260"/>
        <v>5374</v>
      </c>
      <c r="I1704" s="106">
        <f t="shared" si="261"/>
        <v>4933.5</v>
      </c>
      <c r="J1704" s="107">
        <f t="shared" si="262"/>
        <v>4845.4000000000005</v>
      </c>
    </row>
    <row r="1705" spans="1:10" x14ac:dyDescent="0.35">
      <c r="A1705" s="127" t="s">
        <v>12988</v>
      </c>
      <c r="B1705" s="21" t="s">
        <v>12989</v>
      </c>
      <c r="C1705" s="21">
        <v>3</v>
      </c>
      <c r="D1705" s="20">
        <v>0.7</v>
      </c>
      <c r="E1705" s="135">
        <v>43</v>
      </c>
      <c r="F1705" s="106">
        <v>265</v>
      </c>
      <c r="G1705" s="22" t="s">
        <v>14145</v>
      </c>
      <c r="H1705" s="106">
        <f t="shared" si="260"/>
        <v>329</v>
      </c>
      <c r="I1705" s="106">
        <f t="shared" si="261"/>
        <v>302.05</v>
      </c>
      <c r="J1705" s="107">
        <f t="shared" si="262"/>
        <v>296.65000000000003</v>
      </c>
    </row>
    <row r="1706" spans="1:10" x14ac:dyDescent="0.35">
      <c r="A1706" s="127" t="s">
        <v>13002</v>
      </c>
      <c r="B1706" s="21" t="s">
        <v>13003</v>
      </c>
      <c r="C1706" s="21">
        <v>6</v>
      </c>
      <c r="D1706" s="20">
        <v>0.7</v>
      </c>
      <c r="E1706" s="135">
        <v>40</v>
      </c>
      <c r="F1706" s="106">
        <v>11.5</v>
      </c>
      <c r="G1706" s="22" t="s">
        <v>14150</v>
      </c>
      <c r="H1706" s="106">
        <f t="shared" si="260"/>
        <v>19.5</v>
      </c>
      <c r="I1706" s="106">
        <f t="shared" si="261"/>
        <v>17.900000000000002</v>
      </c>
      <c r="J1706" s="107">
        <f t="shared" si="262"/>
        <v>17.55</v>
      </c>
    </row>
    <row r="1707" spans="1:10" x14ac:dyDescent="0.35">
      <c r="A1707" s="127" t="s">
        <v>13011</v>
      </c>
      <c r="B1707" s="21" t="s">
        <v>13008</v>
      </c>
      <c r="C1707" s="21">
        <v>6</v>
      </c>
      <c r="D1707" s="20">
        <v>0.7</v>
      </c>
      <c r="E1707" s="135">
        <v>40</v>
      </c>
      <c r="F1707" s="106">
        <v>13.25</v>
      </c>
      <c r="G1707" s="22" t="s">
        <v>14143</v>
      </c>
      <c r="H1707" s="106">
        <f t="shared" si="260"/>
        <v>21.6</v>
      </c>
      <c r="I1707" s="106">
        <f t="shared" si="261"/>
        <v>19.850000000000001</v>
      </c>
      <c r="J1707" s="107">
        <f t="shared" si="262"/>
        <v>19.5</v>
      </c>
    </row>
    <row r="1708" spans="1:10" x14ac:dyDescent="0.35">
      <c r="A1708" s="127" t="s">
        <v>13012</v>
      </c>
      <c r="B1708" s="21" t="s">
        <v>13013</v>
      </c>
      <c r="C1708" s="21">
        <v>6</v>
      </c>
      <c r="D1708" s="20">
        <v>0.7</v>
      </c>
      <c r="E1708" s="135">
        <v>40</v>
      </c>
      <c r="F1708" s="106">
        <v>16.2</v>
      </c>
      <c r="G1708" s="22" t="s">
        <v>14151</v>
      </c>
      <c r="H1708" s="106">
        <f t="shared" si="260"/>
        <v>25.200000000000003</v>
      </c>
      <c r="I1708" s="106">
        <f t="shared" si="261"/>
        <v>23.150000000000002</v>
      </c>
      <c r="J1708" s="107">
        <f t="shared" si="262"/>
        <v>22.75</v>
      </c>
    </row>
    <row r="1709" spans="1:10" x14ac:dyDescent="0.35">
      <c r="A1709" s="127" t="s">
        <v>13016</v>
      </c>
      <c r="B1709" s="21" t="s">
        <v>13017</v>
      </c>
      <c r="C1709" s="21">
        <v>6</v>
      </c>
      <c r="D1709" s="20">
        <v>0.7</v>
      </c>
      <c r="E1709" s="135">
        <v>35</v>
      </c>
      <c r="F1709" s="106">
        <v>9.5</v>
      </c>
      <c r="G1709" s="22" t="s">
        <v>14143</v>
      </c>
      <c r="H1709" s="106">
        <f t="shared" si="260"/>
        <v>16.600000000000001</v>
      </c>
      <c r="I1709" s="106">
        <f t="shared" si="261"/>
        <v>15.25</v>
      </c>
      <c r="J1709" s="107">
        <f t="shared" si="262"/>
        <v>14.950000000000001</v>
      </c>
    </row>
    <row r="1710" spans="1:10" x14ac:dyDescent="0.35">
      <c r="A1710" s="127" t="s">
        <v>13020</v>
      </c>
      <c r="B1710" s="21" t="s">
        <v>13021</v>
      </c>
      <c r="C1710" s="21">
        <v>12</v>
      </c>
      <c r="D1710" s="20">
        <v>0.05</v>
      </c>
      <c r="E1710" s="135">
        <v>40</v>
      </c>
      <c r="F1710" s="106">
        <v>1.6</v>
      </c>
      <c r="G1710" s="22" t="s">
        <v>14150</v>
      </c>
      <c r="H1710" s="106">
        <f t="shared" si="260"/>
        <v>4.1000000000000005</v>
      </c>
      <c r="I1710" s="106">
        <f t="shared" si="261"/>
        <v>3.8000000000000003</v>
      </c>
      <c r="J1710" s="107">
        <f t="shared" si="262"/>
        <v>3.7</v>
      </c>
    </row>
    <row r="1711" spans="1:10" x14ac:dyDescent="0.35">
      <c r="A1711" s="127" t="s">
        <v>13024</v>
      </c>
      <c r="B1711" s="21" t="s">
        <v>23295</v>
      </c>
      <c r="C1711" s="21">
        <v>6</v>
      </c>
      <c r="D1711" s="20">
        <v>0.7</v>
      </c>
      <c r="E1711" s="135">
        <v>40</v>
      </c>
      <c r="F1711" s="106">
        <v>9.4499999999999993</v>
      </c>
      <c r="G1711" s="22" t="s">
        <v>14150</v>
      </c>
      <c r="H1711" s="106">
        <f t="shared" si="260"/>
        <v>17</v>
      </c>
      <c r="I1711" s="106">
        <f t="shared" si="261"/>
        <v>15.600000000000001</v>
      </c>
      <c r="J1711" s="107">
        <f t="shared" si="262"/>
        <v>15.3</v>
      </c>
    </row>
    <row r="1712" spans="1:10" x14ac:dyDescent="0.35">
      <c r="A1712" s="127" t="s">
        <v>13027</v>
      </c>
      <c r="B1712" s="21" t="s">
        <v>13028</v>
      </c>
      <c r="C1712" s="21">
        <v>6</v>
      </c>
      <c r="D1712" s="20">
        <v>0.7</v>
      </c>
      <c r="E1712" s="135">
        <v>40</v>
      </c>
      <c r="F1712" s="106">
        <v>11.5</v>
      </c>
      <c r="G1712" s="22" t="s">
        <v>14145</v>
      </c>
      <c r="H1712" s="106">
        <f t="shared" si="260"/>
        <v>19.5</v>
      </c>
      <c r="I1712" s="106">
        <f t="shared" si="261"/>
        <v>17.900000000000002</v>
      </c>
      <c r="J1712" s="107">
        <f t="shared" si="262"/>
        <v>17.55</v>
      </c>
    </row>
    <row r="1713" spans="1:10" x14ac:dyDescent="0.35">
      <c r="A1713" s="127" t="s">
        <v>14569</v>
      </c>
      <c r="B1713" s="21" t="s">
        <v>14570</v>
      </c>
      <c r="C1713" s="21">
        <v>6</v>
      </c>
      <c r="D1713" s="20">
        <v>0.5</v>
      </c>
      <c r="E1713" s="135">
        <v>41.4</v>
      </c>
      <c r="F1713" s="106">
        <v>32.5</v>
      </c>
      <c r="G1713" s="22" t="s">
        <v>14144</v>
      </c>
      <c r="H1713" s="106">
        <f t="shared" si="260"/>
        <v>44.2</v>
      </c>
      <c r="I1713" s="106">
        <f t="shared" si="261"/>
        <v>40.550000000000004</v>
      </c>
      <c r="J1713" s="107">
        <f t="shared" si="262"/>
        <v>39.85</v>
      </c>
    </row>
    <row r="1714" spans="1:10" x14ac:dyDescent="0.35">
      <c r="A1714" s="127" t="s">
        <v>13034</v>
      </c>
      <c r="B1714" s="21" t="s">
        <v>14571</v>
      </c>
      <c r="C1714" s="21">
        <v>6</v>
      </c>
      <c r="D1714" s="20">
        <v>0.5</v>
      </c>
      <c r="E1714" s="135">
        <v>40.9</v>
      </c>
      <c r="F1714" s="106">
        <v>29.5</v>
      </c>
      <c r="G1714" s="22" t="s">
        <v>14162</v>
      </c>
      <c r="H1714" s="106">
        <f t="shared" si="260"/>
        <v>40.5</v>
      </c>
      <c r="I1714" s="106">
        <f t="shared" si="261"/>
        <v>37.15</v>
      </c>
      <c r="J1714" s="107">
        <f t="shared" si="262"/>
        <v>36.5</v>
      </c>
    </row>
    <row r="1715" spans="1:10" x14ac:dyDescent="0.35">
      <c r="A1715" s="127" t="s">
        <v>13031</v>
      </c>
      <c r="B1715" s="21" t="s">
        <v>14586</v>
      </c>
      <c r="C1715" s="21">
        <v>6</v>
      </c>
      <c r="D1715" s="20">
        <v>0.5</v>
      </c>
      <c r="E1715" s="135">
        <v>41.2</v>
      </c>
      <c r="F1715" s="106">
        <v>30.25</v>
      </c>
      <c r="G1715" s="22" t="s">
        <v>14162</v>
      </c>
      <c r="H1715" s="106">
        <f t="shared" si="260"/>
        <v>41.400000000000006</v>
      </c>
      <c r="I1715" s="106">
        <f t="shared" si="261"/>
        <v>38.050000000000004</v>
      </c>
      <c r="J1715" s="107">
        <f t="shared" si="262"/>
        <v>37.35</v>
      </c>
    </row>
    <row r="1716" spans="1:10" x14ac:dyDescent="0.35">
      <c r="A1716" s="127" t="s">
        <v>13037</v>
      </c>
      <c r="B1716" s="21" t="s">
        <v>13038</v>
      </c>
      <c r="C1716" s="21">
        <v>6</v>
      </c>
      <c r="D1716" s="20">
        <v>0.7</v>
      </c>
      <c r="E1716" s="135">
        <v>40</v>
      </c>
      <c r="F1716" s="106">
        <v>17.5</v>
      </c>
      <c r="G1716" s="22" t="s">
        <v>14145</v>
      </c>
      <c r="H1716" s="106">
        <f t="shared" si="260"/>
        <v>26.8</v>
      </c>
      <c r="I1716" s="106">
        <f t="shared" si="261"/>
        <v>24.6</v>
      </c>
      <c r="J1716" s="107">
        <f t="shared" si="262"/>
        <v>24.150000000000002</v>
      </c>
    </row>
    <row r="1717" spans="1:10" x14ac:dyDescent="0.35">
      <c r="A1717" s="127" t="s">
        <v>14397</v>
      </c>
      <c r="B1717" s="21" t="s">
        <v>14398</v>
      </c>
      <c r="C1717" s="21">
        <v>6</v>
      </c>
      <c r="D1717" s="20">
        <v>0.7</v>
      </c>
      <c r="E1717" s="135">
        <v>40</v>
      </c>
      <c r="F1717" s="106">
        <v>16.399999999999999</v>
      </c>
      <c r="G1717" s="22" t="s">
        <v>14147</v>
      </c>
      <c r="H1717" s="106">
        <f t="shared" si="260"/>
        <v>25.450000000000003</v>
      </c>
      <c r="I1717" s="106">
        <f t="shared" si="261"/>
        <v>23.400000000000002</v>
      </c>
      <c r="J1717" s="107">
        <f t="shared" si="262"/>
        <v>22.950000000000003</v>
      </c>
    </row>
    <row r="1718" spans="1:10" x14ac:dyDescent="0.35">
      <c r="A1718" s="127" t="s">
        <v>13041</v>
      </c>
      <c r="B1718" s="21" t="s">
        <v>13042</v>
      </c>
      <c r="C1718" s="21">
        <v>6</v>
      </c>
      <c r="D1718" s="20">
        <v>0.7</v>
      </c>
      <c r="E1718" s="135">
        <v>40</v>
      </c>
      <c r="F1718" s="106">
        <v>15.95</v>
      </c>
      <c r="G1718" s="22" t="s">
        <v>14145</v>
      </c>
      <c r="H1718" s="106">
        <f t="shared" si="260"/>
        <v>24.900000000000002</v>
      </c>
      <c r="I1718" s="106">
        <f t="shared" si="261"/>
        <v>22.85</v>
      </c>
      <c r="J1718" s="107">
        <f t="shared" si="262"/>
        <v>22.450000000000003</v>
      </c>
    </row>
    <row r="1719" spans="1:10" x14ac:dyDescent="0.35">
      <c r="A1719" s="127" t="s">
        <v>13044</v>
      </c>
      <c r="B1719" s="21" t="s">
        <v>13045</v>
      </c>
      <c r="C1719" s="21">
        <v>6</v>
      </c>
      <c r="D1719" s="20">
        <v>0.7</v>
      </c>
      <c r="E1719" s="135">
        <v>40</v>
      </c>
      <c r="F1719" s="106">
        <v>17.149999999999999</v>
      </c>
      <c r="G1719" s="22" t="s">
        <v>14145</v>
      </c>
      <c r="H1719" s="106">
        <f t="shared" si="260"/>
        <v>26.400000000000002</v>
      </c>
      <c r="I1719" s="106">
        <f t="shared" si="261"/>
        <v>24.200000000000003</v>
      </c>
      <c r="J1719" s="107">
        <f t="shared" si="262"/>
        <v>23.8</v>
      </c>
    </row>
    <row r="1720" spans="1:10" x14ac:dyDescent="0.35">
      <c r="A1720" s="127" t="s">
        <v>13047</v>
      </c>
      <c r="B1720" s="21" t="s">
        <v>13048</v>
      </c>
      <c r="C1720" s="21">
        <v>6</v>
      </c>
      <c r="D1720" s="20">
        <v>0.7</v>
      </c>
      <c r="E1720" s="135">
        <v>40</v>
      </c>
      <c r="F1720" s="106">
        <v>25.95</v>
      </c>
      <c r="G1720" s="22" t="s">
        <v>14145</v>
      </c>
      <c r="H1720" s="106">
        <f t="shared" si="260"/>
        <v>37.1</v>
      </c>
      <c r="I1720" s="106">
        <f t="shared" si="261"/>
        <v>34.050000000000004</v>
      </c>
      <c r="J1720" s="107">
        <f t="shared" si="262"/>
        <v>33.450000000000003</v>
      </c>
    </row>
    <row r="1721" spans="1:10" x14ac:dyDescent="0.35">
      <c r="A1721" s="127" t="s">
        <v>13062</v>
      </c>
      <c r="B1721" s="21" t="s">
        <v>13063</v>
      </c>
      <c r="C1721" s="21">
        <v>6</v>
      </c>
      <c r="D1721" s="20">
        <v>0.7</v>
      </c>
      <c r="E1721" s="135">
        <v>54.6</v>
      </c>
      <c r="F1721" s="106">
        <v>108</v>
      </c>
      <c r="G1721" s="22" t="s">
        <v>14145</v>
      </c>
      <c r="H1721" s="106">
        <f t="shared" si="260"/>
        <v>138.5</v>
      </c>
      <c r="I1721" s="106">
        <f t="shared" si="261"/>
        <v>127.15</v>
      </c>
      <c r="J1721" s="107">
        <f t="shared" si="262"/>
        <v>124.9</v>
      </c>
    </row>
    <row r="1722" spans="1:10" x14ac:dyDescent="0.35">
      <c r="A1722" s="127" t="s">
        <v>13066</v>
      </c>
      <c r="B1722" s="21" t="s">
        <v>13067</v>
      </c>
      <c r="C1722" s="21">
        <v>6</v>
      </c>
      <c r="D1722" s="20">
        <v>0.7</v>
      </c>
      <c r="E1722" s="135">
        <v>58</v>
      </c>
      <c r="F1722" s="106">
        <v>20</v>
      </c>
      <c r="G1722" s="22" t="s">
        <v>14163</v>
      </c>
      <c r="H1722" s="106">
        <f t="shared" si="260"/>
        <v>31.450000000000003</v>
      </c>
      <c r="I1722" s="106">
        <f t="shared" si="261"/>
        <v>28.85</v>
      </c>
      <c r="J1722" s="107">
        <f t="shared" si="262"/>
        <v>28.35</v>
      </c>
    </row>
    <row r="1723" spans="1:10" x14ac:dyDescent="0.35">
      <c r="A1723" s="127" t="s">
        <v>14617</v>
      </c>
      <c r="B1723" s="21" t="s">
        <v>14618</v>
      </c>
      <c r="C1723" s="21">
        <v>6</v>
      </c>
      <c r="D1723" s="20">
        <v>0.7</v>
      </c>
      <c r="E1723" s="135">
        <v>58</v>
      </c>
      <c r="F1723" s="106">
        <v>22.95</v>
      </c>
      <c r="G1723" s="22" t="s">
        <v>14163</v>
      </c>
      <c r="H1723" s="106">
        <f t="shared" si="260"/>
        <v>35.050000000000004</v>
      </c>
      <c r="I1723" s="106">
        <f t="shared" si="261"/>
        <v>32.15</v>
      </c>
      <c r="J1723" s="107">
        <f t="shared" si="262"/>
        <v>31.6</v>
      </c>
    </row>
    <row r="1724" spans="1:10" x14ac:dyDescent="0.35">
      <c r="A1724" s="127" t="s">
        <v>13070</v>
      </c>
      <c r="B1724" s="21" t="s">
        <v>13071</v>
      </c>
      <c r="C1724" s="21">
        <v>6</v>
      </c>
      <c r="D1724" s="20">
        <v>0.7</v>
      </c>
      <c r="E1724" s="135">
        <v>48</v>
      </c>
      <c r="F1724" s="106">
        <v>23.95</v>
      </c>
      <c r="G1724" s="22" t="s">
        <v>14163</v>
      </c>
      <c r="H1724" s="106">
        <f t="shared" si="260"/>
        <v>35.4</v>
      </c>
      <c r="I1724" s="106">
        <f t="shared" si="261"/>
        <v>32.5</v>
      </c>
      <c r="J1724" s="107">
        <f t="shared" si="262"/>
        <v>31.900000000000002</v>
      </c>
    </row>
    <row r="1725" spans="1:10" x14ac:dyDescent="0.35">
      <c r="A1725" s="127" t="s">
        <v>13074</v>
      </c>
      <c r="B1725" s="21" t="s">
        <v>13075</v>
      </c>
      <c r="C1725" s="21">
        <v>6</v>
      </c>
      <c r="D1725" s="20">
        <v>0.7</v>
      </c>
      <c r="E1725" s="135">
        <v>46</v>
      </c>
      <c r="F1725" s="106">
        <v>14.5</v>
      </c>
      <c r="G1725" s="22" t="s">
        <v>14163</v>
      </c>
      <c r="H1725" s="106">
        <f t="shared" si="260"/>
        <v>23.650000000000002</v>
      </c>
      <c r="I1725" s="106">
        <f t="shared" si="261"/>
        <v>21.75</v>
      </c>
      <c r="J1725" s="107">
        <f t="shared" si="262"/>
        <v>21.35</v>
      </c>
    </row>
    <row r="1726" spans="1:10" x14ac:dyDescent="0.35">
      <c r="A1726" s="127" t="s">
        <v>13078</v>
      </c>
      <c r="B1726" s="21" t="s">
        <v>13079</v>
      </c>
      <c r="C1726" s="21">
        <v>6</v>
      </c>
      <c r="D1726" s="20">
        <v>0.5</v>
      </c>
      <c r="E1726" s="135">
        <v>35</v>
      </c>
      <c r="F1726" s="106">
        <v>6.5</v>
      </c>
      <c r="G1726" s="22" t="s">
        <v>14143</v>
      </c>
      <c r="H1726" s="106">
        <f t="shared" si="260"/>
        <v>12.05</v>
      </c>
      <c r="I1726" s="106">
        <f t="shared" si="261"/>
        <v>11.05</v>
      </c>
      <c r="J1726" s="107">
        <f t="shared" si="262"/>
        <v>10.850000000000001</v>
      </c>
    </row>
    <row r="1727" spans="1:10" x14ac:dyDescent="0.35">
      <c r="A1727" s="127" t="s">
        <v>14846</v>
      </c>
      <c r="B1727" s="21" t="s">
        <v>14847</v>
      </c>
      <c r="C1727" s="21">
        <v>6</v>
      </c>
      <c r="D1727" s="20">
        <v>0.7</v>
      </c>
      <c r="E1727" s="135">
        <v>43</v>
      </c>
      <c r="F1727" s="106">
        <v>25</v>
      </c>
      <c r="G1727" s="22" t="s">
        <v>14163</v>
      </c>
      <c r="H1727" s="106">
        <f t="shared" si="260"/>
        <v>36.200000000000003</v>
      </c>
      <c r="I1727" s="106">
        <f t="shared" si="261"/>
        <v>33.25</v>
      </c>
      <c r="J1727" s="107">
        <f t="shared" si="262"/>
        <v>32.65</v>
      </c>
    </row>
    <row r="1728" spans="1:10" x14ac:dyDescent="0.35">
      <c r="A1728" s="127" t="s">
        <v>14868</v>
      </c>
      <c r="B1728" s="21" t="s">
        <v>14869</v>
      </c>
      <c r="C1728" s="21">
        <v>6</v>
      </c>
      <c r="D1728" s="20">
        <v>0.7</v>
      </c>
      <c r="E1728" s="135">
        <v>43</v>
      </c>
      <c r="F1728" s="106">
        <v>34.5</v>
      </c>
      <c r="G1728" s="22" t="s">
        <v>14145</v>
      </c>
      <c r="H1728" s="106">
        <f t="shared" si="260"/>
        <v>47.800000000000004</v>
      </c>
      <c r="I1728" s="106">
        <f t="shared" si="261"/>
        <v>43.900000000000006</v>
      </c>
      <c r="J1728" s="107">
        <f t="shared" si="262"/>
        <v>43.1</v>
      </c>
    </row>
    <row r="1729" spans="1:10" x14ac:dyDescent="0.35">
      <c r="A1729" s="127" t="s">
        <v>13086</v>
      </c>
      <c r="B1729" s="21" t="s">
        <v>13087</v>
      </c>
      <c r="C1729" s="21">
        <v>6</v>
      </c>
      <c r="D1729" s="20">
        <v>0.7</v>
      </c>
      <c r="E1729" s="135">
        <v>43</v>
      </c>
      <c r="F1729" s="106">
        <v>88.5</v>
      </c>
      <c r="G1729" s="22" t="s">
        <v>14145</v>
      </c>
      <c r="H1729" s="106">
        <f t="shared" si="260"/>
        <v>113.7</v>
      </c>
      <c r="I1729" s="106">
        <f t="shared" si="261"/>
        <v>104.35000000000001</v>
      </c>
      <c r="J1729" s="107">
        <f t="shared" si="262"/>
        <v>102.5</v>
      </c>
    </row>
    <row r="1730" spans="1:10" x14ac:dyDescent="0.35">
      <c r="A1730" s="127" t="s">
        <v>13110</v>
      </c>
      <c r="B1730" s="21" t="s">
        <v>13111</v>
      </c>
      <c r="C1730" s="21">
        <v>6</v>
      </c>
      <c r="D1730" s="20">
        <v>0.7</v>
      </c>
      <c r="E1730" s="135">
        <v>40</v>
      </c>
      <c r="F1730" s="106">
        <v>13.25</v>
      </c>
      <c r="G1730" s="22" t="s">
        <v>14151</v>
      </c>
      <c r="H1730" s="106">
        <f t="shared" si="260"/>
        <v>21.6</v>
      </c>
      <c r="I1730" s="106">
        <f t="shared" si="261"/>
        <v>19.850000000000001</v>
      </c>
      <c r="J1730" s="107">
        <f t="shared" si="262"/>
        <v>19.5</v>
      </c>
    </row>
    <row r="1731" spans="1:10" x14ac:dyDescent="0.35">
      <c r="A1731" s="127" t="s">
        <v>13114</v>
      </c>
      <c r="B1731" s="21" t="s">
        <v>13115</v>
      </c>
      <c r="C1731" s="21">
        <v>6</v>
      </c>
      <c r="D1731" s="20">
        <v>1</v>
      </c>
      <c r="E1731" s="135">
        <v>37.5</v>
      </c>
      <c r="F1731" s="106">
        <v>8.75</v>
      </c>
      <c r="G1731" s="22" t="s">
        <v>14142</v>
      </c>
      <c r="H1731" s="106">
        <f t="shared" si="260"/>
        <v>17.350000000000001</v>
      </c>
      <c r="I1731" s="106">
        <f t="shared" si="261"/>
        <v>15.9</v>
      </c>
      <c r="J1731" s="107">
        <f t="shared" si="262"/>
        <v>15.65</v>
      </c>
    </row>
    <row r="1732" spans="1:10" x14ac:dyDescent="0.35">
      <c r="A1732" s="127" t="s">
        <v>13118</v>
      </c>
      <c r="B1732" s="21" t="s">
        <v>13119</v>
      </c>
      <c r="C1732" s="21">
        <v>6</v>
      </c>
      <c r="D1732" s="20">
        <v>0.7</v>
      </c>
      <c r="E1732" s="135">
        <v>37.5</v>
      </c>
      <c r="F1732" s="106">
        <v>18</v>
      </c>
      <c r="G1732" s="22" t="s">
        <v>14146</v>
      </c>
      <c r="H1732" s="106">
        <f t="shared" si="260"/>
        <v>27.200000000000003</v>
      </c>
      <c r="I1732" s="106">
        <f t="shared" si="261"/>
        <v>24.950000000000003</v>
      </c>
      <c r="J1732" s="107">
        <f t="shared" si="262"/>
        <v>24.5</v>
      </c>
    </row>
    <row r="1733" spans="1:10" x14ac:dyDescent="0.35">
      <c r="A1733" s="127" t="s">
        <v>13122</v>
      </c>
      <c r="B1733" s="21" t="s">
        <v>13123</v>
      </c>
      <c r="C1733" s="21">
        <v>6</v>
      </c>
      <c r="D1733" s="20">
        <v>0.7</v>
      </c>
      <c r="E1733" s="135">
        <v>29.9</v>
      </c>
      <c r="F1733" s="106">
        <v>10.5</v>
      </c>
      <c r="G1733" s="22" t="s">
        <v>14141</v>
      </c>
      <c r="H1733" s="106">
        <f t="shared" si="260"/>
        <v>17.350000000000001</v>
      </c>
      <c r="I1733" s="106">
        <f t="shared" si="261"/>
        <v>15.950000000000001</v>
      </c>
      <c r="J1733" s="107">
        <f t="shared" si="262"/>
        <v>15.65</v>
      </c>
    </row>
    <row r="1734" spans="1:10" x14ac:dyDescent="0.35">
      <c r="A1734" s="127" t="s">
        <v>13139</v>
      </c>
      <c r="B1734" s="21" t="s">
        <v>14779</v>
      </c>
      <c r="C1734" s="21">
        <v>6</v>
      </c>
      <c r="D1734" s="20">
        <v>0.7</v>
      </c>
      <c r="E1734" s="135">
        <v>20</v>
      </c>
      <c r="F1734" s="106">
        <v>9.1</v>
      </c>
      <c r="G1734" s="22" t="s">
        <v>14155</v>
      </c>
      <c r="H1734" s="106">
        <f t="shared" si="260"/>
        <v>14.8</v>
      </c>
      <c r="I1734" s="106">
        <f t="shared" si="261"/>
        <v>13.600000000000001</v>
      </c>
      <c r="J1734" s="107">
        <f t="shared" si="262"/>
        <v>13.350000000000001</v>
      </c>
    </row>
    <row r="1735" spans="1:10" x14ac:dyDescent="0.35">
      <c r="A1735" s="127" t="s">
        <v>13142</v>
      </c>
      <c r="B1735" s="21" t="s">
        <v>13143</v>
      </c>
      <c r="C1735" s="21">
        <v>6</v>
      </c>
      <c r="D1735" s="20">
        <v>1</v>
      </c>
      <c r="E1735" s="135">
        <v>33</v>
      </c>
      <c r="F1735" s="106">
        <v>8.5</v>
      </c>
      <c r="G1735" s="22" t="s">
        <v>14143</v>
      </c>
      <c r="H1735" s="106">
        <f t="shared" si="260"/>
        <v>16.45</v>
      </c>
      <c r="I1735" s="106">
        <f t="shared" si="261"/>
        <v>15.100000000000001</v>
      </c>
      <c r="J1735" s="107">
        <f t="shared" si="262"/>
        <v>14.850000000000001</v>
      </c>
    </row>
    <row r="1736" spans="1:10" x14ac:dyDescent="0.35">
      <c r="A1736" s="127" t="s">
        <v>13152</v>
      </c>
      <c r="B1736" s="21" t="s">
        <v>13153</v>
      </c>
      <c r="C1736" s="21">
        <v>6</v>
      </c>
      <c r="D1736" s="20">
        <v>0.7</v>
      </c>
      <c r="E1736" s="135">
        <v>35</v>
      </c>
      <c r="F1736" s="106">
        <v>7.4</v>
      </c>
      <c r="G1736" s="22" t="s">
        <v>14140</v>
      </c>
      <c r="H1736" s="106">
        <f t="shared" si="260"/>
        <v>14.05</v>
      </c>
      <c r="I1736" s="106">
        <f t="shared" si="261"/>
        <v>12.9</v>
      </c>
      <c r="J1736" s="107">
        <f t="shared" si="262"/>
        <v>12.65</v>
      </c>
    </row>
    <row r="1737" spans="1:10" x14ac:dyDescent="0.35">
      <c r="A1737" s="127" t="s">
        <v>13156</v>
      </c>
      <c r="B1737" s="21" t="s">
        <v>13157</v>
      </c>
      <c r="C1737" s="21">
        <v>6</v>
      </c>
      <c r="D1737" s="20">
        <v>0.7</v>
      </c>
      <c r="E1737" s="135">
        <v>35</v>
      </c>
      <c r="F1737" s="106">
        <v>7.95</v>
      </c>
      <c r="G1737" s="22" t="s">
        <v>14140</v>
      </c>
      <c r="H1737" s="106">
        <f t="shared" si="260"/>
        <v>14.700000000000001</v>
      </c>
      <c r="I1737" s="106">
        <f t="shared" si="261"/>
        <v>13.5</v>
      </c>
      <c r="J1737" s="107">
        <f t="shared" si="262"/>
        <v>13.25</v>
      </c>
    </row>
    <row r="1738" spans="1:10" x14ac:dyDescent="0.35">
      <c r="A1738" s="127" t="s">
        <v>13164</v>
      </c>
      <c r="B1738" s="21" t="s">
        <v>13161</v>
      </c>
      <c r="C1738" s="21">
        <v>12</v>
      </c>
      <c r="D1738" s="20">
        <v>1</v>
      </c>
      <c r="E1738" s="135">
        <v>40</v>
      </c>
      <c r="F1738" s="106">
        <v>10.5</v>
      </c>
      <c r="G1738" s="22" t="s">
        <v>14142</v>
      </c>
      <c r="H1738" s="106">
        <f t="shared" si="260"/>
        <v>19.8</v>
      </c>
      <c r="I1738" s="106">
        <f t="shared" si="261"/>
        <v>18.150000000000002</v>
      </c>
      <c r="J1738" s="107">
        <f t="shared" si="262"/>
        <v>17.850000000000001</v>
      </c>
    </row>
    <row r="1739" spans="1:10" x14ac:dyDescent="0.35">
      <c r="A1739" s="127" t="s">
        <v>13167</v>
      </c>
      <c r="B1739" s="21" t="s">
        <v>13168</v>
      </c>
      <c r="C1739" s="21">
        <v>6</v>
      </c>
      <c r="D1739" s="20">
        <v>0.7</v>
      </c>
      <c r="E1739" s="135">
        <v>46.3</v>
      </c>
      <c r="F1739" s="106">
        <v>24.5</v>
      </c>
      <c r="G1739" s="22" t="s">
        <v>14145</v>
      </c>
      <c r="H1739" s="106">
        <f t="shared" si="260"/>
        <v>35.9</v>
      </c>
      <c r="I1739" s="106">
        <f t="shared" si="261"/>
        <v>32.950000000000003</v>
      </c>
      <c r="J1739" s="107">
        <f t="shared" si="262"/>
        <v>32.35</v>
      </c>
    </row>
    <row r="1740" spans="1:10" x14ac:dyDescent="0.35">
      <c r="A1740" s="127" t="s">
        <v>14399</v>
      </c>
      <c r="B1740" s="21" t="s">
        <v>14400</v>
      </c>
      <c r="C1740" s="21">
        <v>6</v>
      </c>
      <c r="D1740" s="20">
        <v>0.7</v>
      </c>
      <c r="E1740" s="135">
        <v>40</v>
      </c>
      <c r="F1740" s="106">
        <v>30.95</v>
      </c>
      <c r="G1740" s="22" t="s">
        <v>14163</v>
      </c>
      <c r="H1740" s="106">
        <f t="shared" ref="H1740:H1803" si="263">IF(B1740="","",CEILING((F1740+(10.3552*D1740*E1740)/100+1.5+0.05)*1.22,0.05))</f>
        <v>43.2</v>
      </c>
      <c r="I1740" s="106">
        <f t="shared" ref="I1740:I1803" si="264">IF(B1740="","",CEILING((F1740+(10.3552*D1740*E1740)/100+1.5+0.05)*1.12,0.05))</f>
        <v>39.650000000000006</v>
      </c>
      <c r="J1740" s="107">
        <f t="shared" ref="J1740:J1803" si="265">IF(B1740="","",CEILING((F1740+(10.3552*D1740*E1740)/100+1.5+0.05)*1.1,0.05))</f>
        <v>38.950000000000003</v>
      </c>
    </row>
    <row r="1741" spans="1:10" x14ac:dyDescent="0.35">
      <c r="A1741" s="127" t="s">
        <v>13183</v>
      </c>
      <c r="B1741" s="21" t="s">
        <v>13184</v>
      </c>
      <c r="C1741" s="21">
        <v>6</v>
      </c>
      <c r="D1741" s="20">
        <v>0.7</v>
      </c>
      <c r="E1741" s="135">
        <v>43</v>
      </c>
      <c r="F1741" s="106">
        <v>18</v>
      </c>
      <c r="G1741" s="22" t="s">
        <v>14145</v>
      </c>
      <c r="H1741" s="106">
        <f t="shared" si="263"/>
        <v>27.700000000000003</v>
      </c>
      <c r="I1741" s="106">
        <f t="shared" si="264"/>
        <v>25.400000000000002</v>
      </c>
      <c r="J1741" s="107">
        <f t="shared" si="265"/>
        <v>24.950000000000003</v>
      </c>
    </row>
    <row r="1742" spans="1:10" x14ac:dyDescent="0.35">
      <c r="A1742" s="127" t="s">
        <v>13190</v>
      </c>
      <c r="B1742" s="21" t="s">
        <v>13191</v>
      </c>
      <c r="C1742" s="21">
        <v>6</v>
      </c>
      <c r="D1742" s="20">
        <v>0.7</v>
      </c>
      <c r="E1742" s="135">
        <v>46</v>
      </c>
      <c r="F1742" s="106">
        <v>39</v>
      </c>
      <c r="G1742" s="22" t="s">
        <v>14145</v>
      </c>
      <c r="H1742" s="106">
        <f t="shared" si="263"/>
        <v>53.550000000000004</v>
      </c>
      <c r="I1742" s="106">
        <f t="shared" si="264"/>
        <v>49.2</v>
      </c>
      <c r="J1742" s="107">
        <f t="shared" si="265"/>
        <v>48.300000000000004</v>
      </c>
    </row>
    <row r="1743" spans="1:10" x14ac:dyDescent="0.35">
      <c r="A1743" s="127" t="s">
        <v>13194</v>
      </c>
      <c r="B1743" s="21" t="s">
        <v>13195</v>
      </c>
      <c r="C1743" s="21">
        <v>6</v>
      </c>
      <c r="D1743" s="20">
        <v>0.7</v>
      </c>
      <c r="E1743" s="135">
        <v>46</v>
      </c>
      <c r="F1743" s="106">
        <v>67.5</v>
      </c>
      <c r="G1743" s="22" t="s">
        <v>14145</v>
      </c>
      <c r="H1743" s="106">
        <f t="shared" si="263"/>
        <v>88.350000000000009</v>
      </c>
      <c r="I1743" s="106">
        <f t="shared" si="264"/>
        <v>81.100000000000009</v>
      </c>
      <c r="J1743" s="107">
        <f t="shared" si="265"/>
        <v>79.650000000000006</v>
      </c>
    </row>
    <row r="1744" spans="1:10" x14ac:dyDescent="0.35">
      <c r="A1744" s="127" t="s">
        <v>13206</v>
      </c>
      <c r="B1744" s="21" t="s">
        <v>13207</v>
      </c>
      <c r="C1744" s="21">
        <v>6</v>
      </c>
      <c r="D1744" s="20">
        <v>0.7</v>
      </c>
      <c r="E1744" s="135">
        <v>46</v>
      </c>
      <c r="F1744" s="106">
        <v>19.5</v>
      </c>
      <c r="G1744" s="22" t="s">
        <v>14145</v>
      </c>
      <c r="H1744" s="106">
        <f t="shared" si="263"/>
        <v>29.75</v>
      </c>
      <c r="I1744" s="106">
        <f t="shared" si="264"/>
        <v>27.35</v>
      </c>
      <c r="J1744" s="107">
        <f t="shared" si="265"/>
        <v>26.85</v>
      </c>
    </row>
    <row r="1745" spans="1:10" x14ac:dyDescent="0.35">
      <c r="A1745" s="127" t="s">
        <v>13210</v>
      </c>
      <c r="B1745" s="21" t="s">
        <v>13211</v>
      </c>
      <c r="C1745" s="21">
        <v>6</v>
      </c>
      <c r="D1745" s="20">
        <v>0.7</v>
      </c>
      <c r="E1745" s="135">
        <v>43</v>
      </c>
      <c r="F1745" s="106">
        <v>13.25</v>
      </c>
      <c r="G1745" s="22" t="s">
        <v>14145</v>
      </c>
      <c r="H1745" s="106">
        <f t="shared" si="263"/>
        <v>21.900000000000002</v>
      </c>
      <c r="I1745" s="106">
        <f t="shared" si="264"/>
        <v>20.100000000000001</v>
      </c>
      <c r="J1745" s="107">
        <f t="shared" si="265"/>
        <v>19.75</v>
      </c>
    </row>
    <row r="1746" spans="1:10" x14ac:dyDescent="0.35">
      <c r="A1746" s="127" t="s">
        <v>13214</v>
      </c>
      <c r="B1746" s="21" t="s">
        <v>13215</v>
      </c>
      <c r="C1746" s="21">
        <v>6</v>
      </c>
      <c r="D1746" s="20">
        <v>0.7</v>
      </c>
      <c r="E1746" s="135">
        <v>40</v>
      </c>
      <c r="F1746" s="106">
        <v>21.5</v>
      </c>
      <c r="G1746" s="22" t="s">
        <v>14145</v>
      </c>
      <c r="H1746" s="106">
        <f t="shared" si="263"/>
        <v>31.700000000000003</v>
      </c>
      <c r="I1746" s="106">
        <f t="shared" si="264"/>
        <v>29.1</v>
      </c>
      <c r="J1746" s="107">
        <f t="shared" si="265"/>
        <v>28.55</v>
      </c>
    </row>
    <row r="1747" spans="1:10" x14ac:dyDescent="0.35">
      <c r="A1747" s="127" t="s">
        <v>13218</v>
      </c>
      <c r="B1747" s="21" t="s">
        <v>13219</v>
      </c>
      <c r="C1747" s="21">
        <v>6</v>
      </c>
      <c r="D1747" s="20">
        <v>0.7</v>
      </c>
      <c r="E1747" s="135">
        <v>40</v>
      </c>
      <c r="F1747" s="106">
        <v>37.5</v>
      </c>
      <c r="G1747" s="22" t="s">
        <v>14145</v>
      </c>
      <c r="H1747" s="106">
        <f t="shared" si="263"/>
        <v>51.2</v>
      </c>
      <c r="I1747" s="106">
        <f t="shared" si="264"/>
        <v>47</v>
      </c>
      <c r="J1747" s="107">
        <f t="shared" si="265"/>
        <v>46.150000000000006</v>
      </c>
    </row>
    <row r="1748" spans="1:10" x14ac:dyDescent="0.35">
      <c r="A1748" s="127" t="s">
        <v>13222</v>
      </c>
      <c r="B1748" s="21" t="s">
        <v>13223</v>
      </c>
      <c r="C1748" s="21">
        <v>4</v>
      </c>
      <c r="D1748" s="20">
        <v>0.7</v>
      </c>
      <c r="E1748" s="135">
        <v>40</v>
      </c>
      <c r="F1748" s="106">
        <v>145</v>
      </c>
      <c r="G1748" s="22" t="s">
        <v>14145</v>
      </c>
      <c r="H1748" s="106">
        <f t="shared" si="263"/>
        <v>182.35000000000002</v>
      </c>
      <c r="I1748" s="106">
        <f t="shared" si="264"/>
        <v>167.4</v>
      </c>
      <c r="J1748" s="107">
        <f t="shared" si="265"/>
        <v>164.4</v>
      </c>
    </row>
    <row r="1749" spans="1:10" x14ac:dyDescent="0.35">
      <c r="A1749" s="127" t="s">
        <v>13226</v>
      </c>
      <c r="B1749" s="21" t="s">
        <v>13227</v>
      </c>
      <c r="C1749" s="21">
        <v>4</v>
      </c>
      <c r="D1749" s="20">
        <v>0.7</v>
      </c>
      <c r="E1749" s="135">
        <v>43</v>
      </c>
      <c r="F1749" s="106">
        <v>310</v>
      </c>
      <c r="G1749" s="22" t="s">
        <v>14145</v>
      </c>
      <c r="H1749" s="106">
        <f t="shared" si="263"/>
        <v>383.90000000000003</v>
      </c>
      <c r="I1749" s="106">
        <f t="shared" si="264"/>
        <v>352.45000000000005</v>
      </c>
      <c r="J1749" s="107">
        <f t="shared" si="265"/>
        <v>346.15000000000003</v>
      </c>
    </row>
    <row r="1750" spans="1:10" x14ac:dyDescent="0.35">
      <c r="A1750" s="127" t="s">
        <v>13230</v>
      </c>
      <c r="B1750" s="21" t="s">
        <v>13231</v>
      </c>
      <c r="C1750" s="21">
        <v>6</v>
      </c>
      <c r="D1750" s="20">
        <v>0.7</v>
      </c>
      <c r="E1750" s="135">
        <v>40</v>
      </c>
      <c r="F1750" s="106">
        <v>17.95</v>
      </c>
      <c r="G1750" s="22" t="s">
        <v>14145</v>
      </c>
      <c r="H1750" s="106">
        <f t="shared" si="263"/>
        <v>27.35</v>
      </c>
      <c r="I1750" s="106">
        <f t="shared" si="264"/>
        <v>25.1</v>
      </c>
      <c r="J1750" s="107">
        <f t="shared" si="265"/>
        <v>24.650000000000002</v>
      </c>
    </row>
    <row r="1751" spans="1:10" x14ac:dyDescent="0.35">
      <c r="A1751" s="127" t="s">
        <v>13234</v>
      </c>
      <c r="B1751" s="21" t="s">
        <v>13235</v>
      </c>
      <c r="C1751" s="21">
        <v>6</v>
      </c>
      <c r="D1751" s="20">
        <v>0.7</v>
      </c>
      <c r="E1751" s="135">
        <v>40</v>
      </c>
      <c r="F1751" s="106">
        <v>17.5</v>
      </c>
      <c r="G1751" s="22" t="s">
        <v>14145</v>
      </c>
      <c r="H1751" s="106">
        <f t="shared" si="263"/>
        <v>26.8</v>
      </c>
      <c r="I1751" s="106">
        <f t="shared" si="264"/>
        <v>24.6</v>
      </c>
      <c r="J1751" s="107">
        <f t="shared" si="265"/>
        <v>24.150000000000002</v>
      </c>
    </row>
    <row r="1752" spans="1:10" x14ac:dyDescent="0.35">
      <c r="A1752" s="127" t="s">
        <v>13238</v>
      </c>
      <c r="B1752" s="21" t="s">
        <v>13239</v>
      </c>
      <c r="C1752" s="21">
        <v>6</v>
      </c>
      <c r="D1752" s="20">
        <v>0.7</v>
      </c>
      <c r="E1752" s="135">
        <v>46</v>
      </c>
      <c r="F1752" s="106">
        <v>37.5</v>
      </c>
      <c r="G1752" s="22" t="s">
        <v>14145</v>
      </c>
      <c r="H1752" s="106">
        <f t="shared" si="263"/>
        <v>51.75</v>
      </c>
      <c r="I1752" s="106">
        <f t="shared" si="264"/>
        <v>47.5</v>
      </c>
      <c r="J1752" s="107">
        <f t="shared" si="265"/>
        <v>46.650000000000006</v>
      </c>
    </row>
    <row r="1753" spans="1:10" x14ac:dyDescent="0.35">
      <c r="A1753" s="127" t="s">
        <v>13242</v>
      </c>
      <c r="B1753" s="21" t="s">
        <v>13243</v>
      </c>
      <c r="C1753" s="21">
        <v>6</v>
      </c>
      <c r="D1753" s="20">
        <v>1</v>
      </c>
      <c r="E1753" s="135">
        <v>38</v>
      </c>
      <c r="F1753" s="106">
        <v>7.5</v>
      </c>
      <c r="G1753" s="22" t="s">
        <v>14159</v>
      </c>
      <c r="H1753" s="106">
        <f t="shared" si="263"/>
        <v>15.850000000000001</v>
      </c>
      <c r="I1753" s="106">
        <f t="shared" si="264"/>
        <v>14.55</v>
      </c>
      <c r="J1753" s="107">
        <f t="shared" si="265"/>
        <v>14.3</v>
      </c>
    </row>
    <row r="1754" spans="1:10" x14ac:dyDescent="0.35">
      <c r="A1754" s="127" t="s">
        <v>13246</v>
      </c>
      <c r="B1754" s="21" t="s">
        <v>13247</v>
      </c>
      <c r="C1754" s="21">
        <v>6</v>
      </c>
      <c r="D1754" s="20">
        <v>1</v>
      </c>
      <c r="E1754" s="135">
        <v>40</v>
      </c>
      <c r="F1754" s="106">
        <v>20.5</v>
      </c>
      <c r="G1754" s="22" t="s">
        <v>14159</v>
      </c>
      <c r="H1754" s="106">
        <f t="shared" si="263"/>
        <v>32</v>
      </c>
      <c r="I1754" s="106">
        <f t="shared" si="264"/>
        <v>29.35</v>
      </c>
      <c r="J1754" s="107">
        <f t="shared" si="265"/>
        <v>28.85</v>
      </c>
    </row>
    <row r="1755" spans="1:10" x14ac:dyDescent="0.35">
      <c r="A1755" s="127" t="s">
        <v>13254</v>
      </c>
      <c r="B1755" s="21" t="s">
        <v>13255</v>
      </c>
      <c r="C1755" s="21">
        <v>1</v>
      </c>
      <c r="D1755" s="20">
        <v>0.7</v>
      </c>
      <c r="E1755" s="135">
        <v>38</v>
      </c>
      <c r="F1755" s="106">
        <v>67.5</v>
      </c>
      <c r="G1755" s="22" t="s">
        <v>14159</v>
      </c>
      <c r="H1755" s="106">
        <f t="shared" si="263"/>
        <v>87.65</v>
      </c>
      <c r="I1755" s="106">
        <f t="shared" si="264"/>
        <v>80.45</v>
      </c>
      <c r="J1755" s="107">
        <f t="shared" si="265"/>
        <v>79</v>
      </c>
    </row>
    <row r="1756" spans="1:10" x14ac:dyDescent="0.35">
      <c r="A1756" s="127" t="s">
        <v>13285</v>
      </c>
      <c r="B1756" s="21" t="s">
        <v>13286</v>
      </c>
      <c r="C1756" s="21">
        <v>6</v>
      </c>
      <c r="D1756" s="20">
        <v>0.7</v>
      </c>
      <c r="E1756" s="135">
        <v>17</v>
      </c>
      <c r="F1756" s="106">
        <v>7.65</v>
      </c>
      <c r="G1756" s="22" t="s">
        <v>14141</v>
      </c>
      <c r="H1756" s="106">
        <f t="shared" si="263"/>
        <v>12.75</v>
      </c>
      <c r="I1756" s="106">
        <f t="shared" si="264"/>
        <v>11.700000000000001</v>
      </c>
      <c r="J1756" s="107">
        <f t="shared" si="265"/>
        <v>11.5</v>
      </c>
    </row>
    <row r="1757" spans="1:10" x14ac:dyDescent="0.35">
      <c r="A1757" s="127" t="s">
        <v>13289</v>
      </c>
      <c r="B1757" s="21" t="s">
        <v>13290</v>
      </c>
      <c r="C1757" s="21">
        <v>6</v>
      </c>
      <c r="D1757" s="20">
        <v>0.7</v>
      </c>
      <c r="E1757" s="135">
        <v>17</v>
      </c>
      <c r="F1757" s="106">
        <v>6.65</v>
      </c>
      <c r="G1757" s="22" t="s">
        <v>14141</v>
      </c>
      <c r="H1757" s="106">
        <f t="shared" si="263"/>
        <v>11.55</v>
      </c>
      <c r="I1757" s="106">
        <f t="shared" si="264"/>
        <v>10.600000000000001</v>
      </c>
      <c r="J1757" s="107">
        <f t="shared" si="265"/>
        <v>10.4</v>
      </c>
    </row>
    <row r="1758" spans="1:10" x14ac:dyDescent="0.35">
      <c r="A1758" s="127" t="s">
        <v>13347</v>
      </c>
      <c r="B1758" s="21" t="s">
        <v>13343</v>
      </c>
      <c r="C1758" s="21">
        <v>6</v>
      </c>
      <c r="D1758" s="20">
        <v>1</v>
      </c>
      <c r="E1758" s="135">
        <v>40</v>
      </c>
      <c r="F1758" s="106">
        <v>9.75</v>
      </c>
      <c r="G1758" s="22" t="s">
        <v>14150</v>
      </c>
      <c r="H1758" s="106">
        <f t="shared" si="263"/>
        <v>18.850000000000001</v>
      </c>
      <c r="I1758" s="106">
        <f t="shared" si="264"/>
        <v>17.3</v>
      </c>
      <c r="J1758" s="107">
        <f t="shared" si="265"/>
        <v>17</v>
      </c>
    </row>
    <row r="1759" spans="1:10" x14ac:dyDescent="0.35">
      <c r="A1759" s="127" t="s">
        <v>13350</v>
      </c>
      <c r="B1759" s="21" t="s">
        <v>13351</v>
      </c>
      <c r="C1759" s="21">
        <v>6</v>
      </c>
      <c r="D1759" s="20">
        <v>0.7</v>
      </c>
      <c r="E1759" s="135">
        <v>40</v>
      </c>
      <c r="F1759" s="106">
        <v>19.5</v>
      </c>
      <c r="G1759" s="22" t="s">
        <v>14150</v>
      </c>
      <c r="H1759" s="106">
        <f t="shared" si="263"/>
        <v>29.25</v>
      </c>
      <c r="I1759" s="106">
        <f t="shared" si="264"/>
        <v>26.85</v>
      </c>
      <c r="J1759" s="107">
        <f t="shared" si="265"/>
        <v>26.35</v>
      </c>
    </row>
    <row r="1760" spans="1:10" x14ac:dyDescent="0.35">
      <c r="A1760" s="127" t="s">
        <v>13354</v>
      </c>
      <c r="B1760" s="21" t="s">
        <v>13355</v>
      </c>
      <c r="C1760" s="21">
        <v>6</v>
      </c>
      <c r="D1760" s="20">
        <v>0.7</v>
      </c>
      <c r="E1760" s="135">
        <v>41.3</v>
      </c>
      <c r="F1760" s="106">
        <v>22.5</v>
      </c>
      <c r="G1760" s="22" t="s">
        <v>14169</v>
      </c>
      <c r="H1760" s="106">
        <f t="shared" si="263"/>
        <v>33</v>
      </c>
      <c r="I1760" s="106">
        <f t="shared" si="264"/>
        <v>30.3</v>
      </c>
      <c r="J1760" s="107">
        <f t="shared" si="265"/>
        <v>29.75</v>
      </c>
    </row>
    <row r="1761" spans="1:10" x14ac:dyDescent="0.35">
      <c r="A1761" s="127" t="s">
        <v>13358</v>
      </c>
      <c r="B1761" s="21" t="s">
        <v>13359</v>
      </c>
      <c r="C1761" s="21">
        <v>6</v>
      </c>
      <c r="D1761" s="20">
        <v>0.7</v>
      </c>
      <c r="E1761" s="135">
        <v>43</v>
      </c>
      <c r="F1761" s="106">
        <v>11.15</v>
      </c>
      <c r="G1761" s="22" t="s">
        <v>14150</v>
      </c>
      <c r="H1761" s="106">
        <f t="shared" si="263"/>
        <v>19.3</v>
      </c>
      <c r="I1761" s="106">
        <f t="shared" si="264"/>
        <v>17.75</v>
      </c>
      <c r="J1761" s="107">
        <f t="shared" si="265"/>
        <v>17.400000000000002</v>
      </c>
    </row>
    <row r="1762" spans="1:10" x14ac:dyDescent="0.35">
      <c r="A1762" s="127" t="s">
        <v>13363</v>
      </c>
      <c r="B1762" s="21" t="s">
        <v>13364</v>
      </c>
      <c r="C1762" s="21">
        <v>6</v>
      </c>
      <c r="D1762" s="20">
        <v>0.7</v>
      </c>
      <c r="E1762" s="135">
        <v>43</v>
      </c>
      <c r="F1762" s="106">
        <v>31.1</v>
      </c>
      <c r="G1762" s="22" t="s">
        <v>14145</v>
      </c>
      <c r="H1762" s="106">
        <f t="shared" si="263"/>
        <v>43.650000000000006</v>
      </c>
      <c r="I1762" s="106">
        <f t="shared" si="264"/>
        <v>40.1</v>
      </c>
      <c r="J1762" s="107">
        <f t="shared" si="265"/>
        <v>39.35</v>
      </c>
    </row>
    <row r="1763" spans="1:10" x14ac:dyDescent="0.35">
      <c r="A1763" s="127" t="s">
        <v>13371</v>
      </c>
      <c r="B1763" s="21" t="s">
        <v>14870</v>
      </c>
      <c r="C1763" s="21">
        <v>6</v>
      </c>
      <c r="D1763" s="20">
        <v>0.7</v>
      </c>
      <c r="E1763" s="135">
        <v>43</v>
      </c>
      <c r="F1763" s="106">
        <v>19.25</v>
      </c>
      <c r="G1763" s="22" t="s">
        <v>14145</v>
      </c>
      <c r="H1763" s="106">
        <f t="shared" si="263"/>
        <v>29.200000000000003</v>
      </c>
      <c r="I1763" s="106">
        <f t="shared" si="264"/>
        <v>26.8</v>
      </c>
      <c r="J1763" s="107">
        <f t="shared" si="265"/>
        <v>26.35</v>
      </c>
    </row>
    <row r="1764" spans="1:10" x14ac:dyDescent="0.35">
      <c r="A1764" s="127" t="s">
        <v>13367</v>
      </c>
      <c r="B1764" s="21" t="s">
        <v>13368</v>
      </c>
      <c r="C1764" s="21">
        <v>6</v>
      </c>
      <c r="D1764" s="20">
        <v>0.7</v>
      </c>
      <c r="E1764" s="135">
        <v>43</v>
      </c>
      <c r="F1764" s="106">
        <v>19.100000000000001</v>
      </c>
      <c r="G1764" s="22" t="s">
        <v>14145</v>
      </c>
      <c r="H1764" s="106">
        <f t="shared" si="263"/>
        <v>29</v>
      </c>
      <c r="I1764" s="106">
        <f t="shared" si="264"/>
        <v>26.650000000000002</v>
      </c>
      <c r="J1764" s="107">
        <f t="shared" si="265"/>
        <v>26.150000000000002</v>
      </c>
    </row>
    <row r="1765" spans="1:10" x14ac:dyDescent="0.35">
      <c r="A1765" s="127" t="s">
        <v>13374</v>
      </c>
      <c r="B1765" s="21" t="s">
        <v>13375</v>
      </c>
      <c r="C1765" s="21">
        <v>6</v>
      </c>
      <c r="D1765" s="20">
        <v>0.7</v>
      </c>
      <c r="E1765" s="135">
        <v>43</v>
      </c>
      <c r="F1765" s="106">
        <v>17.95</v>
      </c>
      <c r="G1765" s="22" t="s">
        <v>14145</v>
      </c>
      <c r="H1765" s="106">
        <f t="shared" si="263"/>
        <v>27.6</v>
      </c>
      <c r="I1765" s="106">
        <f t="shared" si="264"/>
        <v>25.35</v>
      </c>
      <c r="J1765" s="107">
        <f t="shared" si="265"/>
        <v>24.900000000000002</v>
      </c>
    </row>
    <row r="1766" spans="1:10" x14ac:dyDescent="0.35">
      <c r="A1766" s="127" t="s">
        <v>13377</v>
      </c>
      <c r="B1766" s="21" t="s">
        <v>13378</v>
      </c>
      <c r="C1766" s="21">
        <v>6</v>
      </c>
      <c r="D1766" s="20">
        <v>0.7</v>
      </c>
      <c r="E1766" s="135">
        <v>43</v>
      </c>
      <c r="F1766" s="106">
        <v>16.149999999999999</v>
      </c>
      <c r="G1766" s="22" t="s">
        <v>14145</v>
      </c>
      <c r="H1766" s="106">
        <f t="shared" si="263"/>
        <v>25.400000000000002</v>
      </c>
      <c r="I1766" s="106">
        <f t="shared" si="264"/>
        <v>23.35</v>
      </c>
      <c r="J1766" s="107">
        <f t="shared" si="265"/>
        <v>22.900000000000002</v>
      </c>
    </row>
    <row r="1767" spans="1:10" x14ac:dyDescent="0.35">
      <c r="A1767" s="127" t="s">
        <v>13385</v>
      </c>
      <c r="B1767" s="21" t="s">
        <v>13386</v>
      </c>
      <c r="C1767" s="21">
        <v>6</v>
      </c>
      <c r="D1767" s="20">
        <v>0.7</v>
      </c>
      <c r="E1767" s="135">
        <v>56.1</v>
      </c>
      <c r="F1767" s="106">
        <v>30.5</v>
      </c>
      <c r="G1767" s="22" t="s">
        <v>14145</v>
      </c>
      <c r="H1767" s="106">
        <f t="shared" si="263"/>
        <v>44.1</v>
      </c>
      <c r="I1767" s="106">
        <f t="shared" si="264"/>
        <v>40.5</v>
      </c>
      <c r="J1767" s="107">
        <f t="shared" si="265"/>
        <v>39.75</v>
      </c>
    </row>
    <row r="1768" spans="1:10" x14ac:dyDescent="0.35">
      <c r="A1768" s="127" t="s">
        <v>13393</v>
      </c>
      <c r="B1768" s="21" t="s">
        <v>13394</v>
      </c>
      <c r="C1768" s="21">
        <v>6</v>
      </c>
      <c r="D1768" s="20">
        <v>0.7</v>
      </c>
      <c r="E1768" s="135">
        <v>46</v>
      </c>
      <c r="F1768" s="106">
        <v>38.5</v>
      </c>
      <c r="G1768" s="22" t="s">
        <v>14145</v>
      </c>
      <c r="H1768" s="106">
        <f t="shared" si="263"/>
        <v>52.95</v>
      </c>
      <c r="I1768" s="106">
        <f t="shared" si="264"/>
        <v>48.6</v>
      </c>
      <c r="J1768" s="107">
        <f t="shared" si="265"/>
        <v>47.75</v>
      </c>
    </row>
    <row r="1769" spans="1:10" x14ac:dyDescent="0.35">
      <c r="A1769" s="127" t="s">
        <v>14780</v>
      </c>
      <c r="B1769" s="21" t="s">
        <v>14781</v>
      </c>
      <c r="C1769" s="21">
        <v>6</v>
      </c>
      <c r="D1769" s="20">
        <v>0.7</v>
      </c>
      <c r="E1769" s="135">
        <v>44</v>
      </c>
      <c r="F1769" s="106">
        <v>24.75</v>
      </c>
      <c r="G1769" s="22" t="s">
        <v>14144</v>
      </c>
      <c r="H1769" s="106">
        <f t="shared" si="263"/>
        <v>36</v>
      </c>
      <c r="I1769" s="106">
        <f t="shared" si="264"/>
        <v>33.050000000000004</v>
      </c>
      <c r="J1769" s="107">
        <f t="shared" si="265"/>
        <v>32.450000000000003</v>
      </c>
    </row>
    <row r="1770" spans="1:10" x14ac:dyDescent="0.35">
      <c r="A1770" s="127" t="s">
        <v>14848</v>
      </c>
      <c r="B1770" s="21" t="s">
        <v>14849</v>
      </c>
      <c r="C1770" s="21">
        <v>6</v>
      </c>
      <c r="D1770" s="20">
        <v>0.7</v>
      </c>
      <c r="E1770" s="135">
        <v>43</v>
      </c>
      <c r="F1770" s="106">
        <v>21.9</v>
      </c>
      <c r="G1770" s="22" t="s">
        <v>14144</v>
      </c>
      <c r="H1770" s="106">
        <f t="shared" si="263"/>
        <v>32.450000000000003</v>
      </c>
      <c r="I1770" s="106">
        <f t="shared" si="264"/>
        <v>29.8</v>
      </c>
      <c r="J1770" s="107">
        <f t="shared" si="265"/>
        <v>29.25</v>
      </c>
    </row>
    <row r="1771" spans="1:10" x14ac:dyDescent="0.35">
      <c r="A1771" s="127" t="s">
        <v>13404</v>
      </c>
      <c r="B1771" s="21" t="s">
        <v>13405</v>
      </c>
      <c r="C1771" s="21">
        <v>6</v>
      </c>
      <c r="D1771" s="20">
        <v>0.7</v>
      </c>
      <c r="E1771" s="135">
        <v>40</v>
      </c>
      <c r="F1771" s="106">
        <v>20.85</v>
      </c>
      <c r="G1771" s="22" t="s">
        <v>14146</v>
      </c>
      <c r="H1771" s="106">
        <f t="shared" si="263"/>
        <v>30.900000000000002</v>
      </c>
      <c r="I1771" s="106">
        <f t="shared" si="264"/>
        <v>28.35</v>
      </c>
      <c r="J1771" s="107">
        <f t="shared" si="265"/>
        <v>27.85</v>
      </c>
    </row>
    <row r="1772" spans="1:10" x14ac:dyDescent="0.35">
      <c r="A1772" s="127" t="s">
        <v>13408</v>
      </c>
      <c r="B1772" s="21" t="s">
        <v>13409</v>
      </c>
      <c r="C1772" s="21">
        <v>6</v>
      </c>
      <c r="D1772" s="20">
        <v>0.7</v>
      </c>
      <c r="E1772" s="135">
        <v>40</v>
      </c>
      <c r="F1772" s="106">
        <v>17.55</v>
      </c>
      <c r="G1772" s="22" t="s">
        <v>14142</v>
      </c>
      <c r="H1772" s="106">
        <f t="shared" si="263"/>
        <v>26.85</v>
      </c>
      <c r="I1772" s="106">
        <f t="shared" si="264"/>
        <v>24.650000000000002</v>
      </c>
      <c r="J1772" s="107">
        <f t="shared" si="265"/>
        <v>24.200000000000003</v>
      </c>
    </row>
    <row r="1773" spans="1:10" x14ac:dyDescent="0.35">
      <c r="A1773" s="127" t="s">
        <v>13412</v>
      </c>
      <c r="B1773" s="21" t="s">
        <v>13413</v>
      </c>
      <c r="C1773" s="21">
        <v>6</v>
      </c>
      <c r="D1773" s="20">
        <v>0.7</v>
      </c>
      <c r="E1773" s="135">
        <v>40</v>
      </c>
      <c r="F1773" s="106">
        <v>20.85</v>
      </c>
      <c r="G1773" s="22" t="s">
        <v>14146</v>
      </c>
      <c r="H1773" s="106">
        <f t="shared" si="263"/>
        <v>30.900000000000002</v>
      </c>
      <c r="I1773" s="106">
        <f t="shared" si="264"/>
        <v>28.35</v>
      </c>
      <c r="J1773" s="107">
        <f t="shared" si="265"/>
        <v>27.85</v>
      </c>
    </row>
    <row r="1774" spans="1:10" x14ac:dyDescent="0.35">
      <c r="A1774" s="127" t="s">
        <v>14401</v>
      </c>
      <c r="B1774" s="21" t="s">
        <v>14402</v>
      </c>
      <c r="C1774" s="21">
        <v>6</v>
      </c>
      <c r="D1774" s="20">
        <v>0.7</v>
      </c>
      <c r="E1774" s="135">
        <v>40</v>
      </c>
      <c r="F1774" s="106">
        <v>17.16</v>
      </c>
      <c r="G1774" s="22" t="s">
        <v>14142</v>
      </c>
      <c r="H1774" s="106">
        <f t="shared" si="263"/>
        <v>26.400000000000002</v>
      </c>
      <c r="I1774" s="106">
        <f t="shared" si="264"/>
        <v>24.25</v>
      </c>
      <c r="J1774" s="107">
        <f t="shared" si="265"/>
        <v>23.8</v>
      </c>
    </row>
    <row r="1775" spans="1:10" x14ac:dyDescent="0.35">
      <c r="A1775" s="127" t="s">
        <v>16124</v>
      </c>
      <c r="B1775" s="21" t="s">
        <v>16125</v>
      </c>
      <c r="C1775" s="21">
        <v>6</v>
      </c>
      <c r="D1775" s="20">
        <v>0.7</v>
      </c>
      <c r="E1775" s="135">
        <v>50</v>
      </c>
      <c r="F1775" s="106">
        <v>36.47</v>
      </c>
      <c r="G1775" s="22" t="s">
        <v>14251</v>
      </c>
      <c r="H1775" s="106">
        <f t="shared" si="263"/>
        <v>50.85</v>
      </c>
      <c r="I1775" s="106">
        <f t="shared" si="264"/>
        <v>46.650000000000006</v>
      </c>
      <c r="J1775" s="107">
        <f t="shared" si="265"/>
        <v>45.85</v>
      </c>
    </row>
    <row r="1776" spans="1:10" x14ac:dyDescent="0.35">
      <c r="A1776" s="127" t="s">
        <v>14782</v>
      </c>
      <c r="B1776" s="21" t="s">
        <v>14783</v>
      </c>
      <c r="C1776" s="21">
        <v>6</v>
      </c>
      <c r="D1776" s="20">
        <v>0.7</v>
      </c>
      <c r="E1776" s="135">
        <v>46.5</v>
      </c>
      <c r="F1776" s="106">
        <v>29.5</v>
      </c>
      <c r="G1776" s="22" t="s">
        <v>14158</v>
      </c>
      <c r="H1776" s="106">
        <f t="shared" si="263"/>
        <v>42</v>
      </c>
      <c r="I1776" s="106">
        <f t="shared" si="264"/>
        <v>38.6</v>
      </c>
      <c r="J1776" s="107">
        <f t="shared" si="265"/>
        <v>37.9</v>
      </c>
    </row>
    <row r="1777" spans="1:10" x14ac:dyDescent="0.35">
      <c r="A1777" s="127" t="s">
        <v>13457</v>
      </c>
      <c r="B1777" s="21" t="s">
        <v>13454</v>
      </c>
      <c r="C1777" s="21">
        <v>6</v>
      </c>
      <c r="D1777" s="20">
        <v>1</v>
      </c>
      <c r="E1777" s="135">
        <v>21</v>
      </c>
      <c r="F1777" s="106">
        <v>7.65</v>
      </c>
      <c r="G1777" s="22" t="s">
        <v>14141</v>
      </c>
      <c r="H1777" s="106">
        <f t="shared" si="263"/>
        <v>13.9</v>
      </c>
      <c r="I1777" s="106">
        <f t="shared" si="264"/>
        <v>12.75</v>
      </c>
      <c r="J1777" s="107">
        <f t="shared" si="265"/>
        <v>12.55</v>
      </c>
    </row>
    <row r="1778" spans="1:10" x14ac:dyDescent="0.35">
      <c r="A1778" s="127" t="s">
        <v>13460</v>
      </c>
      <c r="B1778" s="21" t="s">
        <v>13461</v>
      </c>
      <c r="C1778" s="21">
        <v>6</v>
      </c>
      <c r="D1778" s="20">
        <v>0.7</v>
      </c>
      <c r="E1778" s="135">
        <v>41.5</v>
      </c>
      <c r="F1778" s="106">
        <v>17.95</v>
      </c>
      <c r="G1778" s="22" t="s">
        <v>14146</v>
      </c>
      <c r="H1778" s="106">
        <f t="shared" si="263"/>
        <v>27.5</v>
      </c>
      <c r="I1778" s="106">
        <f t="shared" si="264"/>
        <v>25.25</v>
      </c>
      <c r="J1778" s="107">
        <f t="shared" si="265"/>
        <v>24.8</v>
      </c>
    </row>
    <row r="1779" spans="1:10" x14ac:dyDescent="0.35">
      <c r="A1779" s="127" t="s">
        <v>13464</v>
      </c>
      <c r="B1779" s="21" t="s">
        <v>13465</v>
      </c>
      <c r="C1779" s="21">
        <v>6</v>
      </c>
      <c r="D1779" s="20">
        <v>0.5</v>
      </c>
      <c r="E1779" s="135">
        <v>41.5</v>
      </c>
      <c r="F1779" s="106">
        <v>18.5</v>
      </c>
      <c r="G1779" s="22" t="s">
        <v>14146</v>
      </c>
      <c r="H1779" s="106">
        <f t="shared" si="263"/>
        <v>27.1</v>
      </c>
      <c r="I1779" s="106">
        <f t="shared" si="264"/>
        <v>24.900000000000002</v>
      </c>
      <c r="J1779" s="107">
        <f t="shared" si="265"/>
        <v>24.450000000000003</v>
      </c>
    </row>
    <row r="1780" spans="1:10" x14ac:dyDescent="0.35">
      <c r="A1780" s="127" t="s">
        <v>13472</v>
      </c>
      <c r="B1780" s="21" t="s">
        <v>13473</v>
      </c>
      <c r="C1780" s="21">
        <v>6</v>
      </c>
      <c r="D1780" s="20">
        <v>1</v>
      </c>
      <c r="E1780" s="135">
        <v>35</v>
      </c>
      <c r="F1780" s="106">
        <v>11.7</v>
      </c>
      <c r="G1780" s="22" t="s">
        <v>14141</v>
      </c>
      <c r="H1780" s="106">
        <f t="shared" si="263"/>
        <v>20.6</v>
      </c>
      <c r="I1780" s="106">
        <f t="shared" si="264"/>
        <v>18.900000000000002</v>
      </c>
      <c r="J1780" s="107">
        <f t="shared" si="265"/>
        <v>18.600000000000001</v>
      </c>
    </row>
    <row r="1781" spans="1:10" x14ac:dyDescent="0.35">
      <c r="A1781" s="127" t="s">
        <v>13476</v>
      </c>
      <c r="B1781" s="21" t="s">
        <v>13477</v>
      </c>
      <c r="C1781" s="21">
        <v>6</v>
      </c>
      <c r="D1781" s="20">
        <v>1</v>
      </c>
      <c r="E1781" s="135">
        <v>40</v>
      </c>
      <c r="F1781" s="106">
        <v>10.9</v>
      </c>
      <c r="G1781" s="22" t="s">
        <v>14142</v>
      </c>
      <c r="H1781" s="106">
        <f t="shared" si="263"/>
        <v>20.25</v>
      </c>
      <c r="I1781" s="106">
        <f t="shared" si="264"/>
        <v>18.600000000000001</v>
      </c>
      <c r="J1781" s="107">
        <f t="shared" si="265"/>
        <v>18.3</v>
      </c>
    </row>
    <row r="1782" spans="1:10" x14ac:dyDescent="0.35">
      <c r="A1782" s="127" t="s">
        <v>13480</v>
      </c>
      <c r="B1782" s="21" t="s">
        <v>13481</v>
      </c>
      <c r="C1782" s="21">
        <v>6</v>
      </c>
      <c r="D1782" s="20">
        <v>1</v>
      </c>
      <c r="E1782" s="135">
        <v>35</v>
      </c>
      <c r="F1782" s="106">
        <v>11.7</v>
      </c>
      <c r="G1782" s="22" t="s">
        <v>14141</v>
      </c>
      <c r="H1782" s="106">
        <f t="shared" si="263"/>
        <v>20.6</v>
      </c>
      <c r="I1782" s="106">
        <f t="shared" si="264"/>
        <v>18.900000000000002</v>
      </c>
      <c r="J1782" s="107">
        <f t="shared" si="265"/>
        <v>18.600000000000001</v>
      </c>
    </row>
    <row r="1783" spans="1:10" x14ac:dyDescent="0.35">
      <c r="A1783" s="127" t="s">
        <v>13484</v>
      </c>
      <c r="B1783" s="21" t="s">
        <v>13485</v>
      </c>
      <c r="C1783" s="21">
        <v>6</v>
      </c>
      <c r="D1783" s="20">
        <v>1</v>
      </c>
      <c r="E1783" s="135">
        <v>35</v>
      </c>
      <c r="F1783" s="106">
        <v>11.7</v>
      </c>
      <c r="G1783" s="22" t="s">
        <v>14141</v>
      </c>
      <c r="H1783" s="106">
        <f t="shared" si="263"/>
        <v>20.6</v>
      </c>
      <c r="I1783" s="106">
        <f t="shared" si="264"/>
        <v>18.900000000000002</v>
      </c>
      <c r="J1783" s="107">
        <f t="shared" si="265"/>
        <v>18.600000000000001</v>
      </c>
    </row>
    <row r="1784" spans="1:10" x14ac:dyDescent="0.35">
      <c r="A1784" s="127" t="s">
        <v>13488</v>
      </c>
      <c r="B1784" s="21" t="s">
        <v>13489</v>
      </c>
      <c r="C1784" s="21">
        <v>6</v>
      </c>
      <c r="D1784" s="20">
        <v>1</v>
      </c>
      <c r="E1784" s="135">
        <v>35</v>
      </c>
      <c r="F1784" s="106">
        <v>11.7</v>
      </c>
      <c r="G1784" s="22" t="s">
        <v>14141</v>
      </c>
      <c r="H1784" s="106">
        <f t="shared" si="263"/>
        <v>20.6</v>
      </c>
      <c r="I1784" s="106">
        <f t="shared" si="264"/>
        <v>18.900000000000002</v>
      </c>
      <c r="J1784" s="107">
        <f t="shared" si="265"/>
        <v>18.600000000000001</v>
      </c>
    </row>
    <row r="1785" spans="1:10" x14ac:dyDescent="0.35">
      <c r="A1785" s="127" t="s">
        <v>13512</v>
      </c>
      <c r="B1785" s="21" t="s">
        <v>13509</v>
      </c>
      <c r="C1785" s="21">
        <v>12</v>
      </c>
      <c r="D1785" s="20">
        <v>1</v>
      </c>
      <c r="E1785" s="135">
        <v>40</v>
      </c>
      <c r="F1785" s="106">
        <v>5.45</v>
      </c>
      <c r="G1785" s="22" t="s">
        <v>14150</v>
      </c>
      <c r="H1785" s="106">
        <f t="shared" si="263"/>
        <v>13.600000000000001</v>
      </c>
      <c r="I1785" s="106">
        <f t="shared" si="264"/>
        <v>12.5</v>
      </c>
      <c r="J1785" s="107">
        <f t="shared" si="265"/>
        <v>12.3</v>
      </c>
    </row>
    <row r="1786" spans="1:10" x14ac:dyDescent="0.35">
      <c r="A1786" s="127" t="s">
        <v>13542</v>
      </c>
      <c r="B1786" s="21" t="s">
        <v>13539</v>
      </c>
      <c r="C1786" s="21">
        <v>6</v>
      </c>
      <c r="D1786" s="20">
        <v>1</v>
      </c>
      <c r="E1786" s="135">
        <v>39</v>
      </c>
      <c r="F1786" s="106">
        <v>4.1500000000000004</v>
      </c>
      <c r="G1786" s="22" t="s">
        <v>14149</v>
      </c>
      <c r="H1786" s="106">
        <f t="shared" si="263"/>
        <v>11.9</v>
      </c>
      <c r="I1786" s="106">
        <f t="shared" si="264"/>
        <v>10.950000000000001</v>
      </c>
      <c r="J1786" s="107">
        <f t="shared" si="265"/>
        <v>10.75</v>
      </c>
    </row>
    <row r="1787" spans="1:10" x14ac:dyDescent="0.35">
      <c r="A1787" s="127" t="s">
        <v>13621</v>
      </c>
      <c r="B1787" s="21" t="s">
        <v>13622</v>
      </c>
      <c r="C1787" s="21">
        <v>6</v>
      </c>
      <c r="D1787" s="20">
        <v>0.7</v>
      </c>
      <c r="E1787" s="135">
        <v>40</v>
      </c>
      <c r="F1787" s="106">
        <v>13.3</v>
      </c>
      <c r="G1787" s="22" t="s">
        <v>14142</v>
      </c>
      <c r="H1787" s="106">
        <f t="shared" si="263"/>
        <v>21.700000000000003</v>
      </c>
      <c r="I1787" s="106">
        <f t="shared" si="264"/>
        <v>19.900000000000002</v>
      </c>
      <c r="J1787" s="107">
        <f t="shared" si="265"/>
        <v>19.55</v>
      </c>
    </row>
    <row r="1788" spans="1:10" x14ac:dyDescent="0.35">
      <c r="A1788" s="127" t="s">
        <v>13625</v>
      </c>
      <c r="B1788" s="21" t="s">
        <v>13626</v>
      </c>
      <c r="C1788" s="21">
        <v>6</v>
      </c>
      <c r="D1788" s="20">
        <v>0.7</v>
      </c>
      <c r="E1788" s="135">
        <v>40</v>
      </c>
      <c r="F1788" s="106">
        <v>25</v>
      </c>
      <c r="G1788" s="22" t="s">
        <v>14144</v>
      </c>
      <c r="H1788" s="106">
        <f t="shared" si="263"/>
        <v>35.950000000000003</v>
      </c>
      <c r="I1788" s="106">
        <f t="shared" si="264"/>
        <v>33</v>
      </c>
      <c r="J1788" s="107">
        <f t="shared" si="265"/>
        <v>32.4</v>
      </c>
    </row>
    <row r="1789" spans="1:10" x14ac:dyDescent="0.35">
      <c r="A1789" s="127" t="s">
        <v>14403</v>
      </c>
      <c r="B1789" s="21" t="s">
        <v>13629</v>
      </c>
      <c r="C1789" s="21">
        <v>6</v>
      </c>
      <c r="D1789" s="20">
        <v>0.7</v>
      </c>
      <c r="E1789" s="135">
        <v>40</v>
      </c>
      <c r="F1789" s="106">
        <v>45.5</v>
      </c>
      <c r="G1789" s="22" t="s">
        <v>14140</v>
      </c>
      <c r="H1789" s="106">
        <f t="shared" si="263"/>
        <v>60.95</v>
      </c>
      <c r="I1789" s="106">
        <f t="shared" si="264"/>
        <v>55.95</v>
      </c>
      <c r="J1789" s="107">
        <f t="shared" si="265"/>
        <v>54.95</v>
      </c>
    </row>
    <row r="1790" spans="1:10" x14ac:dyDescent="0.35">
      <c r="A1790" s="127" t="s">
        <v>13630</v>
      </c>
      <c r="B1790" s="21" t="s">
        <v>13631</v>
      </c>
      <c r="C1790" s="21">
        <v>6</v>
      </c>
      <c r="D1790" s="20">
        <v>0.7</v>
      </c>
      <c r="E1790" s="135">
        <v>40</v>
      </c>
      <c r="F1790" s="106">
        <v>30</v>
      </c>
      <c r="G1790" s="22" t="s">
        <v>14140</v>
      </c>
      <c r="H1790" s="106">
        <f t="shared" si="263"/>
        <v>42.050000000000004</v>
      </c>
      <c r="I1790" s="106">
        <f t="shared" si="264"/>
        <v>38.6</v>
      </c>
      <c r="J1790" s="107">
        <f t="shared" si="265"/>
        <v>37.9</v>
      </c>
    </row>
    <row r="1791" spans="1:10" x14ac:dyDescent="0.35">
      <c r="A1791" s="127" t="s">
        <v>14404</v>
      </c>
      <c r="B1791" s="21" t="s">
        <v>14405</v>
      </c>
      <c r="C1791" s="21">
        <v>6</v>
      </c>
      <c r="D1791" s="20">
        <v>0.7</v>
      </c>
      <c r="E1791" s="135">
        <v>40</v>
      </c>
      <c r="F1791" s="106">
        <v>38.5</v>
      </c>
      <c r="G1791" s="22" t="s">
        <v>14140</v>
      </c>
      <c r="H1791" s="106">
        <f t="shared" si="263"/>
        <v>52.400000000000006</v>
      </c>
      <c r="I1791" s="106">
        <f t="shared" si="264"/>
        <v>48.150000000000006</v>
      </c>
      <c r="J1791" s="107">
        <f t="shared" si="265"/>
        <v>47.25</v>
      </c>
    </row>
    <row r="1792" spans="1:10" x14ac:dyDescent="0.35">
      <c r="A1792" s="127" t="s">
        <v>14786</v>
      </c>
      <c r="B1792" s="21" t="s">
        <v>14787</v>
      </c>
      <c r="C1792" s="21">
        <v>6</v>
      </c>
      <c r="D1792" s="20">
        <v>0.7</v>
      </c>
      <c r="E1792" s="135">
        <v>45</v>
      </c>
      <c r="F1792" s="106">
        <v>20.25</v>
      </c>
      <c r="G1792" s="22" t="s">
        <v>14146</v>
      </c>
      <c r="H1792" s="106">
        <f t="shared" si="263"/>
        <v>30.6</v>
      </c>
      <c r="I1792" s="106">
        <f t="shared" si="264"/>
        <v>28.1</v>
      </c>
      <c r="J1792" s="107">
        <f t="shared" si="265"/>
        <v>27.6</v>
      </c>
    </row>
    <row r="1793" spans="1:10" x14ac:dyDescent="0.35">
      <c r="A1793" s="127" t="s">
        <v>14788</v>
      </c>
      <c r="B1793" s="21" t="s">
        <v>14789</v>
      </c>
      <c r="C1793" s="21">
        <v>6</v>
      </c>
      <c r="D1793" s="20">
        <v>0.7</v>
      </c>
      <c r="E1793" s="135">
        <v>50</v>
      </c>
      <c r="F1793" s="106">
        <v>40.5</v>
      </c>
      <c r="G1793" s="22" t="s">
        <v>14145</v>
      </c>
      <c r="H1793" s="106">
        <f t="shared" si="263"/>
        <v>55.75</v>
      </c>
      <c r="I1793" s="106">
        <f t="shared" si="264"/>
        <v>51.2</v>
      </c>
      <c r="J1793" s="107">
        <f t="shared" si="265"/>
        <v>50.25</v>
      </c>
    </row>
    <row r="1794" spans="1:10" x14ac:dyDescent="0.35">
      <c r="A1794" s="127" t="s">
        <v>13659</v>
      </c>
      <c r="B1794" s="21" t="s">
        <v>13660</v>
      </c>
      <c r="C1794" s="21">
        <v>6</v>
      </c>
      <c r="D1794" s="20">
        <v>0.7</v>
      </c>
      <c r="E1794" s="135">
        <v>40</v>
      </c>
      <c r="F1794" s="106">
        <v>12.5</v>
      </c>
      <c r="G1794" s="22" t="s">
        <v>14146</v>
      </c>
      <c r="H1794" s="106">
        <f t="shared" si="263"/>
        <v>20.700000000000003</v>
      </c>
      <c r="I1794" s="106">
        <f t="shared" si="264"/>
        <v>19</v>
      </c>
      <c r="J1794" s="107">
        <f t="shared" si="265"/>
        <v>18.650000000000002</v>
      </c>
    </row>
    <row r="1795" spans="1:10" x14ac:dyDescent="0.35">
      <c r="A1795" s="127" t="s">
        <v>13667</v>
      </c>
      <c r="B1795" s="21" t="s">
        <v>13668</v>
      </c>
      <c r="C1795" s="21">
        <v>6</v>
      </c>
      <c r="D1795" s="20">
        <v>0.7</v>
      </c>
      <c r="E1795" s="135">
        <v>43</v>
      </c>
      <c r="F1795" s="106">
        <v>13.5</v>
      </c>
      <c r="G1795" s="22" t="s">
        <v>14145</v>
      </c>
      <c r="H1795" s="106">
        <f t="shared" si="263"/>
        <v>22.200000000000003</v>
      </c>
      <c r="I1795" s="106">
        <f t="shared" si="264"/>
        <v>20.350000000000001</v>
      </c>
      <c r="J1795" s="107">
        <f t="shared" si="265"/>
        <v>20</v>
      </c>
    </row>
    <row r="1796" spans="1:10" x14ac:dyDescent="0.35">
      <c r="A1796" s="127" t="s">
        <v>13675</v>
      </c>
      <c r="B1796" s="21" t="s">
        <v>13676</v>
      </c>
      <c r="C1796" s="21">
        <v>12</v>
      </c>
      <c r="D1796" s="20">
        <v>1</v>
      </c>
      <c r="E1796" s="135">
        <v>40</v>
      </c>
      <c r="F1796" s="106">
        <v>7.1</v>
      </c>
      <c r="G1796" s="22" t="s">
        <v>14150</v>
      </c>
      <c r="H1796" s="106">
        <f t="shared" si="263"/>
        <v>15.65</v>
      </c>
      <c r="I1796" s="106">
        <f t="shared" si="264"/>
        <v>14.350000000000001</v>
      </c>
      <c r="J1796" s="107">
        <f t="shared" si="265"/>
        <v>14.100000000000001</v>
      </c>
    </row>
    <row r="1797" spans="1:10" x14ac:dyDescent="0.35">
      <c r="A1797" s="127" t="s">
        <v>13679</v>
      </c>
      <c r="B1797" s="21" t="s">
        <v>13680</v>
      </c>
      <c r="C1797" s="21">
        <v>6</v>
      </c>
      <c r="D1797" s="20">
        <v>0.7</v>
      </c>
      <c r="E1797" s="135">
        <v>43</v>
      </c>
      <c r="F1797" s="106">
        <v>9.8000000000000007</v>
      </c>
      <c r="G1797" s="22" t="s">
        <v>14146</v>
      </c>
      <c r="H1797" s="106">
        <f t="shared" si="263"/>
        <v>17.650000000000002</v>
      </c>
      <c r="I1797" s="106">
        <f t="shared" si="264"/>
        <v>16.25</v>
      </c>
      <c r="J1797" s="107">
        <f t="shared" si="265"/>
        <v>15.950000000000001</v>
      </c>
    </row>
    <row r="1798" spans="1:10" x14ac:dyDescent="0.35">
      <c r="A1798" s="127" t="s">
        <v>13683</v>
      </c>
      <c r="B1798" s="21" t="s">
        <v>13684</v>
      </c>
      <c r="C1798" s="21">
        <v>6</v>
      </c>
      <c r="D1798" s="20">
        <v>0.7</v>
      </c>
      <c r="E1798" s="135">
        <v>41.3</v>
      </c>
      <c r="F1798" s="106">
        <v>9.8000000000000007</v>
      </c>
      <c r="G1798" s="22" t="s">
        <v>14146</v>
      </c>
      <c r="H1798" s="106">
        <f t="shared" si="263"/>
        <v>17.5</v>
      </c>
      <c r="I1798" s="106">
        <f t="shared" si="264"/>
        <v>16.100000000000001</v>
      </c>
      <c r="J1798" s="107">
        <f t="shared" si="265"/>
        <v>15.8</v>
      </c>
    </row>
    <row r="1799" spans="1:10" x14ac:dyDescent="0.35">
      <c r="A1799" s="127" t="s">
        <v>13695</v>
      </c>
      <c r="B1799" s="21" t="s">
        <v>13696</v>
      </c>
      <c r="C1799" s="21">
        <v>6</v>
      </c>
      <c r="D1799" s="20">
        <v>0.7</v>
      </c>
      <c r="E1799" s="135">
        <v>47</v>
      </c>
      <c r="F1799" s="106">
        <v>9.8000000000000007</v>
      </c>
      <c r="G1799" s="22" t="s">
        <v>14146</v>
      </c>
      <c r="H1799" s="106">
        <f t="shared" si="263"/>
        <v>18.05</v>
      </c>
      <c r="I1799" s="106">
        <f t="shared" si="264"/>
        <v>16.55</v>
      </c>
      <c r="J1799" s="107">
        <f t="shared" si="265"/>
        <v>16.25</v>
      </c>
    </row>
    <row r="1800" spans="1:10" x14ac:dyDescent="0.35">
      <c r="A1800" s="127" t="s">
        <v>13699</v>
      </c>
      <c r="B1800" s="21" t="s">
        <v>13700</v>
      </c>
      <c r="C1800" s="21">
        <v>6</v>
      </c>
      <c r="D1800" s="20">
        <v>0.7</v>
      </c>
      <c r="E1800" s="135">
        <v>43</v>
      </c>
      <c r="F1800" s="106">
        <v>9.8000000000000007</v>
      </c>
      <c r="G1800" s="22" t="s">
        <v>14146</v>
      </c>
      <c r="H1800" s="106">
        <f t="shared" si="263"/>
        <v>17.650000000000002</v>
      </c>
      <c r="I1800" s="106">
        <f t="shared" si="264"/>
        <v>16.25</v>
      </c>
      <c r="J1800" s="107">
        <f t="shared" si="265"/>
        <v>15.950000000000001</v>
      </c>
    </row>
    <row r="1801" spans="1:10" x14ac:dyDescent="0.35">
      <c r="A1801" s="127" t="s">
        <v>13703</v>
      </c>
      <c r="B1801" s="21" t="s">
        <v>13704</v>
      </c>
      <c r="C1801" s="21">
        <v>6</v>
      </c>
      <c r="D1801" s="20">
        <v>0.7</v>
      </c>
      <c r="E1801" s="135">
        <v>43</v>
      </c>
      <c r="F1801" s="106">
        <v>9.8000000000000007</v>
      </c>
      <c r="G1801" s="22" t="s">
        <v>14146</v>
      </c>
      <c r="H1801" s="106">
        <f t="shared" si="263"/>
        <v>17.650000000000002</v>
      </c>
      <c r="I1801" s="106">
        <f t="shared" si="264"/>
        <v>16.25</v>
      </c>
      <c r="J1801" s="107">
        <f t="shared" si="265"/>
        <v>15.950000000000001</v>
      </c>
    </row>
    <row r="1802" spans="1:10" x14ac:dyDescent="0.35">
      <c r="A1802" s="127" t="s">
        <v>13707</v>
      </c>
      <c r="B1802" s="21" t="s">
        <v>13708</v>
      </c>
      <c r="C1802" s="21">
        <v>6</v>
      </c>
      <c r="D1802" s="20">
        <v>0.7</v>
      </c>
      <c r="E1802" s="135">
        <v>43</v>
      </c>
      <c r="F1802" s="106">
        <v>9.8000000000000007</v>
      </c>
      <c r="G1802" s="22" t="s">
        <v>14146</v>
      </c>
      <c r="H1802" s="106">
        <f t="shared" si="263"/>
        <v>17.650000000000002</v>
      </c>
      <c r="I1802" s="106">
        <f t="shared" si="264"/>
        <v>16.25</v>
      </c>
      <c r="J1802" s="107">
        <f t="shared" si="265"/>
        <v>15.950000000000001</v>
      </c>
    </row>
    <row r="1803" spans="1:10" x14ac:dyDescent="0.35">
      <c r="A1803" s="127" t="s">
        <v>14790</v>
      </c>
      <c r="B1803" s="21" t="s">
        <v>13711</v>
      </c>
      <c r="C1803" s="21">
        <v>6</v>
      </c>
      <c r="D1803" s="20">
        <v>0.7</v>
      </c>
      <c r="E1803" s="135">
        <v>41.3</v>
      </c>
      <c r="F1803" s="106">
        <v>9.8000000000000007</v>
      </c>
      <c r="G1803" s="22" t="s">
        <v>14146</v>
      </c>
      <c r="H1803" s="106">
        <f t="shared" si="263"/>
        <v>17.5</v>
      </c>
      <c r="I1803" s="106">
        <f t="shared" si="264"/>
        <v>16.100000000000001</v>
      </c>
      <c r="J1803" s="107">
        <f t="shared" si="265"/>
        <v>15.8</v>
      </c>
    </row>
    <row r="1804" spans="1:10" x14ac:dyDescent="0.35">
      <c r="A1804" s="127" t="s">
        <v>14619</v>
      </c>
      <c r="B1804" s="21" t="s">
        <v>13712</v>
      </c>
      <c r="C1804" s="21">
        <v>6</v>
      </c>
      <c r="D1804" s="20">
        <v>0.7</v>
      </c>
      <c r="E1804" s="135">
        <v>41.3</v>
      </c>
      <c r="F1804" s="106">
        <v>9.8000000000000007</v>
      </c>
      <c r="G1804" s="22" t="s">
        <v>14146</v>
      </c>
      <c r="H1804" s="106">
        <f t="shared" ref="H1804:H1854" si="266">IF(B1804="","",CEILING((F1804+(10.3552*D1804*E1804)/100+1.5+0.05)*1.22,0.05))</f>
        <v>17.5</v>
      </c>
      <c r="I1804" s="106">
        <f t="shared" ref="I1804:I1854" si="267">IF(B1804="","",CEILING((F1804+(10.3552*D1804*E1804)/100+1.5+0.05)*1.12,0.05))</f>
        <v>16.100000000000001</v>
      </c>
      <c r="J1804" s="107">
        <f t="shared" ref="J1804:J1854" si="268">IF(B1804="","",CEILING((F1804+(10.3552*D1804*E1804)/100+1.5+0.05)*1.1,0.05))</f>
        <v>15.8</v>
      </c>
    </row>
    <row r="1805" spans="1:10" x14ac:dyDescent="0.35">
      <c r="A1805" s="127" t="s">
        <v>14791</v>
      </c>
      <c r="B1805" s="21" t="s">
        <v>13726</v>
      </c>
      <c r="C1805" s="21">
        <v>6</v>
      </c>
      <c r="D1805" s="20">
        <v>0.7</v>
      </c>
      <c r="E1805" s="135">
        <v>40.5</v>
      </c>
      <c r="F1805" s="106">
        <v>8.4499999999999993</v>
      </c>
      <c r="G1805" s="22" t="s">
        <v>14158</v>
      </c>
      <c r="H1805" s="106">
        <f t="shared" si="266"/>
        <v>15.8</v>
      </c>
      <c r="I1805" s="106">
        <f t="shared" si="267"/>
        <v>14.5</v>
      </c>
      <c r="J1805" s="107">
        <f t="shared" si="268"/>
        <v>14.25</v>
      </c>
    </row>
    <row r="1806" spans="1:10" x14ac:dyDescent="0.35">
      <c r="A1806" s="127" t="s">
        <v>13732</v>
      </c>
      <c r="B1806" s="21" t="s">
        <v>13733</v>
      </c>
      <c r="C1806" s="21">
        <v>6</v>
      </c>
      <c r="D1806" s="20">
        <v>0.7</v>
      </c>
      <c r="E1806" s="135">
        <v>35.5</v>
      </c>
      <c r="F1806" s="106">
        <v>10.75</v>
      </c>
      <c r="G1806" s="22" t="s">
        <v>14143</v>
      </c>
      <c r="H1806" s="106">
        <f t="shared" si="266"/>
        <v>18.150000000000002</v>
      </c>
      <c r="I1806" s="106">
        <f t="shared" si="267"/>
        <v>16.7</v>
      </c>
      <c r="J1806" s="107">
        <f t="shared" si="268"/>
        <v>16.400000000000002</v>
      </c>
    </row>
    <row r="1807" spans="1:10" x14ac:dyDescent="0.35">
      <c r="A1807" s="127" t="s">
        <v>13735</v>
      </c>
      <c r="B1807" s="21" t="s">
        <v>13736</v>
      </c>
      <c r="C1807" s="21">
        <v>6</v>
      </c>
      <c r="D1807" s="20">
        <v>1</v>
      </c>
      <c r="E1807" s="135">
        <v>43</v>
      </c>
      <c r="F1807" s="106">
        <v>24.95</v>
      </c>
      <c r="G1807" s="22" t="s">
        <v>14158</v>
      </c>
      <c r="H1807" s="106">
        <f t="shared" si="266"/>
        <v>37.800000000000004</v>
      </c>
      <c r="I1807" s="106">
        <f t="shared" si="267"/>
        <v>34.700000000000003</v>
      </c>
      <c r="J1807" s="107">
        <f t="shared" si="268"/>
        <v>34.050000000000004</v>
      </c>
    </row>
    <row r="1808" spans="1:10" x14ac:dyDescent="0.35">
      <c r="A1808" s="127" t="s">
        <v>13743</v>
      </c>
      <c r="B1808" s="21" t="s">
        <v>13744</v>
      </c>
      <c r="C1808" s="21">
        <v>6</v>
      </c>
      <c r="D1808" s="20">
        <v>0.7</v>
      </c>
      <c r="E1808" s="135">
        <v>55.2</v>
      </c>
      <c r="F1808" s="106">
        <v>39.950000000000003</v>
      </c>
      <c r="G1808" s="22" t="s">
        <v>14158</v>
      </c>
      <c r="H1808" s="106">
        <f t="shared" si="266"/>
        <v>55.550000000000004</v>
      </c>
      <c r="I1808" s="106">
        <f t="shared" si="267"/>
        <v>51</v>
      </c>
      <c r="J1808" s="107">
        <f t="shared" si="268"/>
        <v>50.1</v>
      </c>
    </row>
    <row r="1809" spans="1:10" x14ac:dyDescent="0.35">
      <c r="A1809" s="127" t="s">
        <v>13747</v>
      </c>
      <c r="B1809" s="21" t="s">
        <v>13748</v>
      </c>
      <c r="C1809" s="21">
        <v>6</v>
      </c>
      <c r="D1809" s="20">
        <v>0.7</v>
      </c>
      <c r="E1809" s="135">
        <v>57.2</v>
      </c>
      <c r="F1809" s="106">
        <v>48.5</v>
      </c>
      <c r="G1809" s="22" t="s">
        <v>14158</v>
      </c>
      <c r="H1809" s="106">
        <f t="shared" si="266"/>
        <v>66.150000000000006</v>
      </c>
      <c r="I1809" s="106">
        <f t="shared" si="267"/>
        <v>60.7</v>
      </c>
      <c r="J1809" s="107">
        <f t="shared" si="268"/>
        <v>59.650000000000006</v>
      </c>
    </row>
    <row r="1810" spans="1:10" x14ac:dyDescent="0.35">
      <c r="A1810" s="127" t="s">
        <v>13754</v>
      </c>
      <c r="B1810" s="21" t="s">
        <v>13751</v>
      </c>
      <c r="C1810" s="21">
        <v>3</v>
      </c>
      <c r="D1810" s="20">
        <v>1.75</v>
      </c>
      <c r="E1810" s="135">
        <v>47</v>
      </c>
      <c r="F1810" s="106">
        <v>73.5</v>
      </c>
      <c r="G1810" s="22" t="s">
        <v>14158</v>
      </c>
      <c r="H1810" s="106">
        <f t="shared" si="266"/>
        <v>102</v>
      </c>
      <c r="I1810" s="106">
        <f t="shared" si="267"/>
        <v>93.600000000000009</v>
      </c>
      <c r="J1810" s="107">
        <f t="shared" si="268"/>
        <v>91.95</v>
      </c>
    </row>
    <row r="1811" spans="1:10" x14ac:dyDescent="0.35">
      <c r="A1811" s="127" t="s">
        <v>13757</v>
      </c>
      <c r="B1811" s="21" t="s">
        <v>13758</v>
      </c>
      <c r="C1811" s="21">
        <v>6</v>
      </c>
      <c r="D1811" s="20">
        <v>0.7</v>
      </c>
      <c r="E1811" s="135">
        <v>53.5</v>
      </c>
      <c r="F1811" s="106">
        <v>26.5</v>
      </c>
      <c r="G1811" s="22" t="s">
        <v>14158</v>
      </c>
      <c r="H1811" s="106">
        <f t="shared" si="266"/>
        <v>39</v>
      </c>
      <c r="I1811" s="106">
        <f t="shared" si="267"/>
        <v>35.800000000000004</v>
      </c>
      <c r="J1811" s="107">
        <f t="shared" si="268"/>
        <v>35.15</v>
      </c>
    </row>
    <row r="1812" spans="1:10" x14ac:dyDescent="0.35">
      <c r="A1812" s="127" t="s">
        <v>13761</v>
      </c>
      <c r="B1812" s="21" t="s">
        <v>13762</v>
      </c>
      <c r="C1812" s="21">
        <v>6</v>
      </c>
      <c r="D1812" s="20">
        <v>0.7</v>
      </c>
      <c r="E1812" s="135">
        <v>40</v>
      </c>
      <c r="F1812" s="106">
        <v>3.95</v>
      </c>
      <c r="G1812" s="22" t="s">
        <v>14150</v>
      </c>
      <c r="H1812" s="106">
        <f t="shared" si="266"/>
        <v>10.25</v>
      </c>
      <c r="I1812" s="106">
        <f t="shared" si="267"/>
        <v>9.4500000000000011</v>
      </c>
      <c r="J1812" s="107">
        <f t="shared" si="268"/>
        <v>9.25</v>
      </c>
    </row>
    <row r="1813" spans="1:10" x14ac:dyDescent="0.35">
      <c r="A1813" s="127" t="s">
        <v>13773</v>
      </c>
      <c r="B1813" s="21" t="s">
        <v>13768</v>
      </c>
      <c r="C1813" s="21">
        <v>12</v>
      </c>
      <c r="D1813" s="20">
        <v>0.7</v>
      </c>
      <c r="E1813" s="135">
        <v>40</v>
      </c>
      <c r="F1813" s="106">
        <v>3.1</v>
      </c>
      <c r="G1813" s="22" t="s">
        <v>14150</v>
      </c>
      <c r="H1813" s="106">
        <f t="shared" si="266"/>
        <v>9.25</v>
      </c>
      <c r="I1813" s="106">
        <f t="shared" si="267"/>
        <v>8.5</v>
      </c>
      <c r="J1813" s="107">
        <f t="shared" si="268"/>
        <v>8.35</v>
      </c>
    </row>
    <row r="1814" spans="1:10" x14ac:dyDescent="0.35">
      <c r="A1814" s="127" t="s">
        <v>13784</v>
      </c>
      <c r="B1814" s="21" t="s">
        <v>13785</v>
      </c>
      <c r="C1814" s="21">
        <v>6</v>
      </c>
      <c r="D1814" s="20">
        <v>0.7</v>
      </c>
      <c r="E1814" s="135">
        <v>46</v>
      </c>
      <c r="F1814" s="106">
        <v>23.8</v>
      </c>
      <c r="G1814" s="22" t="s">
        <v>14145</v>
      </c>
      <c r="H1814" s="106">
        <f t="shared" si="266"/>
        <v>35</v>
      </c>
      <c r="I1814" s="106">
        <f t="shared" si="267"/>
        <v>32.15</v>
      </c>
      <c r="J1814" s="107">
        <f t="shared" si="268"/>
        <v>31.6</v>
      </c>
    </row>
    <row r="1815" spans="1:10" x14ac:dyDescent="0.35">
      <c r="A1815" s="127" t="s">
        <v>13788</v>
      </c>
      <c r="B1815" s="21" t="s">
        <v>13789</v>
      </c>
      <c r="C1815" s="21">
        <v>6</v>
      </c>
      <c r="D1815" s="20">
        <v>0.7</v>
      </c>
      <c r="E1815" s="135">
        <v>58</v>
      </c>
      <c r="F1815" s="106">
        <v>26.5</v>
      </c>
      <c r="G1815" s="22" t="s">
        <v>14145</v>
      </c>
      <c r="H1815" s="106">
        <f t="shared" si="266"/>
        <v>39.400000000000006</v>
      </c>
      <c r="I1815" s="106">
        <f t="shared" si="267"/>
        <v>36.15</v>
      </c>
      <c r="J1815" s="107">
        <f t="shared" si="268"/>
        <v>35.5</v>
      </c>
    </row>
    <row r="1816" spans="1:10" x14ac:dyDescent="0.35">
      <c r="A1816" s="127" t="s">
        <v>13792</v>
      </c>
      <c r="B1816" s="21" t="s">
        <v>13793</v>
      </c>
      <c r="C1816" s="21">
        <v>6</v>
      </c>
      <c r="D1816" s="20">
        <v>0.7</v>
      </c>
      <c r="E1816" s="135">
        <v>46</v>
      </c>
      <c r="F1816" s="106">
        <v>23</v>
      </c>
      <c r="G1816" s="22" t="s">
        <v>14145</v>
      </c>
      <c r="H1816" s="106">
        <f t="shared" si="266"/>
        <v>34.050000000000004</v>
      </c>
      <c r="I1816" s="106">
        <f t="shared" si="267"/>
        <v>31.25</v>
      </c>
      <c r="J1816" s="107">
        <f t="shared" si="268"/>
        <v>30.700000000000003</v>
      </c>
    </row>
    <row r="1817" spans="1:10" x14ac:dyDescent="0.35">
      <c r="A1817" s="127" t="s">
        <v>13796</v>
      </c>
      <c r="B1817" s="21" t="s">
        <v>13797</v>
      </c>
      <c r="C1817" s="21">
        <v>6</v>
      </c>
      <c r="D1817" s="20">
        <v>0.7</v>
      </c>
      <c r="E1817" s="135">
        <v>46</v>
      </c>
      <c r="F1817" s="106">
        <v>22.95</v>
      </c>
      <c r="G1817" s="22" t="s">
        <v>14145</v>
      </c>
      <c r="H1817" s="106">
        <f t="shared" si="266"/>
        <v>34</v>
      </c>
      <c r="I1817" s="106">
        <f t="shared" si="267"/>
        <v>31.200000000000003</v>
      </c>
      <c r="J1817" s="107">
        <f t="shared" si="268"/>
        <v>30.650000000000002</v>
      </c>
    </row>
    <row r="1818" spans="1:10" x14ac:dyDescent="0.35">
      <c r="A1818" s="127" t="s">
        <v>13803</v>
      </c>
      <c r="B1818" s="21" t="s">
        <v>13804</v>
      </c>
      <c r="C1818" s="21">
        <v>6</v>
      </c>
      <c r="D1818" s="20">
        <v>0.7</v>
      </c>
      <c r="E1818" s="135">
        <v>43.2</v>
      </c>
      <c r="F1818" s="106">
        <v>16</v>
      </c>
      <c r="G1818" s="22" t="s">
        <v>14158</v>
      </c>
      <c r="H1818" s="106">
        <f t="shared" si="266"/>
        <v>25.25</v>
      </c>
      <c r="I1818" s="106">
        <f t="shared" si="267"/>
        <v>23.200000000000003</v>
      </c>
      <c r="J1818" s="107">
        <f t="shared" si="268"/>
        <v>22.75</v>
      </c>
    </row>
    <row r="1819" spans="1:10" x14ac:dyDescent="0.35">
      <c r="A1819" s="127" t="s">
        <v>13809</v>
      </c>
      <c r="B1819" s="21" t="s">
        <v>14531</v>
      </c>
      <c r="C1819" s="21">
        <v>3</v>
      </c>
      <c r="D1819" s="20">
        <v>0.7</v>
      </c>
      <c r="E1819" s="135">
        <v>45.2</v>
      </c>
      <c r="F1819" s="106">
        <v>875</v>
      </c>
      <c r="G1819" s="22" t="s">
        <v>14158</v>
      </c>
      <c r="H1819" s="106">
        <f t="shared" si="266"/>
        <v>1073.4000000000001</v>
      </c>
      <c r="I1819" s="106">
        <f t="shared" si="267"/>
        <v>985.45</v>
      </c>
      <c r="J1819" s="107">
        <f t="shared" si="268"/>
        <v>967.85</v>
      </c>
    </row>
    <row r="1820" spans="1:10" x14ac:dyDescent="0.35">
      <c r="A1820" s="127" t="s">
        <v>14607</v>
      </c>
      <c r="B1820" s="21" t="s">
        <v>14608</v>
      </c>
      <c r="C1820" s="21">
        <v>6</v>
      </c>
      <c r="D1820" s="20">
        <v>1</v>
      </c>
      <c r="E1820" s="135">
        <v>45.2</v>
      </c>
      <c r="F1820" s="106">
        <v>27.5</v>
      </c>
      <c r="G1820" s="22" t="s">
        <v>14158</v>
      </c>
      <c r="H1820" s="106">
        <f t="shared" si="266"/>
        <v>41.2</v>
      </c>
      <c r="I1820" s="106">
        <f t="shared" si="267"/>
        <v>37.800000000000004</v>
      </c>
      <c r="J1820" s="107">
        <f t="shared" si="268"/>
        <v>37.15</v>
      </c>
    </row>
    <row r="1821" spans="1:10" x14ac:dyDescent="0.35">
      <c r="A1821" s="127" t="s">
        <v>13820</v>
      </c>
      <c r="B1821" s="21" t="s">
        <v>13821</v>
      </c>
      <c r="C1821" s="21">
        <v>6</v>
      </c>
      <c r="D1821" s="20">
        <v>0.7</v>
      </c>
      <c r="E1821" s="135">
        <v>45.2</v>
      </c>
      <c r="F1821" s="106">
        <v>24.5</v>
      </c>
      <c r="G1821" s="22" t="s">
        <v>14158</v>
      </c>
      <c r="H1821" s="106">
        <f t="shared" si="266"/>
        <v>35.800000000000004</v>
      </c>
      <c r="I1821" s="106">
        <f t="shared" si="267"/>
        <v>32.85</v>
      </c>
      <c r="J1821" s="107">
        <f t="shared" si="268"/>
        <v>32.300000000000004</v>
      </c>
    </row>
    <row r="1822" spans="1:10" x14ac:dyDescent="0.35">
      <c r="A1822" s="127" t="s">
        <v>14609</v>
      </c>
      <c r="B1822" s="21" t="s">
        <v>14610</v>
      </c>
      <c r="C1822" s="21">
        <v>6</v>
      </c>
      <c r="D1822" s="20">
        <v>1</v>
      </c>
      <c r="E1822" s="135">
        <v>54.5</v>
      </c>
      <c r="F1822" s="106">
        <v>14.5</v>
      </c>
      <c r="G1822" s="22" t="s">
        <v>14144</v>
      </c>
      <c r="H1822" s="106">
        <f t="shared" si="266"/>
        <v>26.5</v>
      </c>
      <c r="I1822" s="106">
        <f t="shared" si="267"/>
        <v>24.3</v>
      </c>
      <c r="J1822" s="107">
        <f t="shared" si="268"/>
        <v>23.900000000000002</v>
      </c>
    </row>
    <row r="1823" spans="1:10" x14ac:dyDescent="0.35">
      <c r="A1823" s="127" t="s">
        <v>14423</v>
      </c>
      <c r="B1823" s="21" t="s">
        <v>14424</v>
      </c>
      <c r="C1823" s="21">
        <v>6</v>
      </c>
      <c r="D1823" s="20">
        <v>0.7</v>
      </c>
      <c r="E1823" s="135">
        <v>40</v>
      </c>
      <c r="F1823" s="106">
        <v>14.5</v>
      </c>
      <c r="G1823" s="22" t="s">
        <v>14144</v>
      </c>
      <c r="H1823" s="106">
        <f t="shared" si="266"/>
        <v>23.150000000000002</v>
      </c>
      <c r="I1823" s="106">
        <f t="shared" si="267"/>
        <v>21.25</v>
      </c>
      <c r="J1823" s="107">
        <f t="shared" si="268"/>
        <v>20.85</v>
      </c>
    </row>
    <row r="1824" spans="1:10" x14ac:dyDescent="0.35">
      <c r="A1824" s="127" t="s">
        <v>13831</v>
      </c>
      <c r="B1824" s="21" t="s">
        <v>13832</v>
      </c>
      <c r="C1824" s="21">
        <v>6</v>
      </c>
      <c r="D1824" s="20">
        <v>0.7</v>
      </c>
      <c r="E1824" s="135">
        <v>45</v>
      </c>
      <c r="F1824" s="106">
        <v>32.5</v>
      </c>
      <c r="G1824" s="22" t="s">
        <v>14144</v>
      </c>
      <c r="H1824" s="106">
        <f t="shared" si="266"/>
        <v>45.550000000000004</v>
      </c>
      <c r="I1824" s="106">
        <f t="shared" si="267"/>
        <v>41.800000000000004</v>
      </c>
      <c r="J1824" s="107">
        <f t="shared" si="268"/>
        <v>41.050000000000004</v>
      </c>
    </row>
    <row r="1825" spans="1:10" x14ac:dyDescent="0.35">
      <c r="A1825" s="127" t="s">
        <v>13835</v>
      </c>
      <c r="B1825" s="21" t="s">
        <v>13836</v>
      </c>
      <c r="C1825" s="21">
        <v>6</v>
      </c>
      <c r="D1825" s="20">
        <v>0.7</v>
      </c>
      <c r="E1825" s="135">
        <v>63</v>
      </c>
      <c r="F1825" s="106">
        <v>10.5</v>
      </c>
      <c r="G1825" s="22" t="s">
        <v>14160</v>
      </c>
      <c r="H1825" s="106">
        <f t="shared" si="266"/>
        <v>20.3</v>
      </c>
      <c r="I1825" s="106">
        <f t="shared" si="267"/>
        <v>18.650000000000002</v>
      </c>
      <c r="J1825" s="107">
        <f t="shared" si="268"/>
        <v>18.3</v>
      </c>
    </row>
    <row r="1826" spans="1:10" x14ac:dyDescent="0.35">
      <c r="A1826" s="127" t="s">
        <v>13843</v>
      </c>
      <c r="B1826" s="21" t="s">
        <v>13844</v>
      </c>
      <c r="C1826" s="21">
        <v>6</v>
      </c>
      <c r="D1826" s="20">
        <v>0.7</v>
      </c>
      <c r="E1826" s="135">
        <v>46</v>
      </c>
      <c r="F1826" s="106">
        <v>29.5</v>
      </c>
      <c r="G1826" s="22" t="s">
        <v>14169</v>
      </c>
      <c r="H1826" s="106">
        <f t="shared" si="266"/>
        <v>41.95</v>
      </c>
      <c r="I1826" s="106">
        <f t="shared" si="267"/>
        <v>38.550000000000004</v>
      </c>
      <c r="J1826" s="107">
        <f t="shared" si="268"/>
        <v>37.85</v>
      </c>
    </row>
    <row r="1827" spans="1:10" x14ac:dyDescent="0.35">
      <c r="A1827" s="127" t="s">
        <v>13858</v>
      </c>
      <c r="B1827" s="21" t="s">
        <v>13859</v>
      </c>
      <c r="C1827" s="21">
        <v>6</v>
      </c>
      <c r="D1827" s="20">
        <v>0.7</v>
      </c>
      <c r="E1827" s="135">
        <v>40</v>
      </c>
      <c r="F1827" s="106">
        <v>17</v>
      </c>
      <c r="G1827" s="22" t="s">
        <v>14146</v>
      </c>
      <c r="H1827" s="106">
        <f t="shared" si="266"/>
        <v>26.200000000000003</v>
      </c>
      <c r="I1827" s="106">
        <f t="shared" si="267"/>
        <v>24.05</v>
      </c>
      <c r="J1827" s="107">
        <f t="shared" si="268"/>
        <v>23.6</v>
      </c>
    </row>
    <row r="1828" spans="1:10" x14ac:dyDescent="0.35">
      <c r="A1828" s="127" t="s">
        <v>13862</v>
      </c>
      <c r="B1828" s="21" t="s">
        <v>13863</v>
      </c>
      <c r="C1828" s="21">
        <v>6</v>
      </c>
      <c r="D1828" s="20">
        <v>0.7</v>
      </c>
      <c r="E1828" s="135">
        <v>38</v>
      </c>
      <c r="F1828" s="106">
        <v>7.5</v>
      </c>
      <c r="G1828" s="22" t="s">
        <v>14146</v>
      </c>
      <c r="H1828" s="106">
        <f t="shared" si="266"/>
        <v>14.450000000000001</v>
      </c>
      <c r="I1828" s="106">
        <f t="shared" si="267"/>
        <v>13.25</v>
      </c>
      <c r="J1828" s="107">
        <f t="shared" si="268"/>
        <v>13</v>
      </c>
    </row>
    <row r="1829" spans="1:10" x14ac:dyDescent="0.35">
      <c r="A1829" s="127" t="s">
        <v>13866</v>
      </c>
      <c r="B1829" s="21" t="s">
        <v>13867</v>
      </c>
      <c r="C1829" s="21">
        <v>6</v>
      </c>
      <c r="D1829" s="20">
        <v>0.7</v>
      </c>
      <c r="E1829" s="135">
        <v>38</v>
      </c>
      <c r="F1829" s="106">
        <v>9.85</v>
      </c>
      <c r="G1829" s="22" t="s">
        <v>14146</v>
      </c>
      <c r="H1829" s="106">
        <f t="shared" si="266"/>
        <v>17.3</v>
      </c>
      <c r="I1829" s="106">
        <f t="shared" si="267"/>
        <v>15.9</v>
      </c>
      <c r="J1829" s="107">
        <f t="shared" si="268"/>
        <v>15.600000000000001</v>
      </c>
    </row>
    <row r="1830" spans="1:10" x14ac:dyDescent="0.35">
      <c r="A1830" s="127" t="s">
        <v>13870</v>
      </c>
      <c r="B1830" s="21" t="s">
        <v>13871</v>
      </c>
      <c r="C1830" s="21">
        <v>24</v>
      </c>
      <c r="D1830" s="20">
        <v>0.05</v>
      </c>
      <c r="E1830" s="135">
        <v>38</v>
      </c>
      <c r="F1830" s="106">
        <v>2</v>
      </c>
      <c r="G1830" s="22" t="s">
        <v>14146</v>
      </c>
      <c r="H1830" s="106">
        <f t="shared" si="266"/>
        <v>4.6000000000000005</v>
      </c>
      <c r="I1830" s="106">
        <f t="shared" si="267"/>
        <v>4.2</v>
      </c>
      <c r="J1830" s="107">
        <f t="shared" si="268"/>
        <v>4.1500000000000004</v>
      </c>
    </row>
    <row r="1831" spans="1:10" x14ac:dyDescent="0.35">
      <c r="A1831" s="127" t="s">
        <v>13874</v>
      </c>
      <c r="B1831" s="21" t="s">
        <v>13875</v>
      </c>
      <c r="C1831" s="21">
        <v>6</v>
      </c>
      <c r="D1831" s="20">
        <v>1</v>
      </c>
      <c r="E1831" s="135">
        <v>15</v>
      </c>
      <c r="F1831" s="106">
        <v>6.5</v>
      </c>
      <c r="G1831" s="22" t="s">
        <v>14141</v>
      </c>
      <c r="H1831" s="106">
        <f t="shared" si="266"/>
        <v>11.75</v>
      </c>
      <c r="I1831" s="106">
        <f t="shared" si="267"/>
        <v>10.8</v>
      </c>
      <c r="J1831" s="107">
        <f t="shared" si="268"/>
        <v>10.600000000000001</v>
      </c>
    </row>
    <row r="1832" spans="1:10" x14ac:dyDescent="0.35">
      <c r="A1832" s="127" t="s">
        <v>13878</v>
      </c>
      <c r="B1832" s="21" t="s">
        <v>13879</v>
      </c>
      <c r="C1832" s="21">
        <v>6</v>
      </c>
      <c r="D1832" s="20">
        <v>0.7</v>
      </c>
      <c r="E1832" s="135">
        <v>43</v>
      </c>
      <c r="F1832" s="106">
        <v>795</v>
      </c>
      <c r="G1832" s="22" t="s">
        <v>14145</v>
      </c>
      <c r="H1832" s="106">
        <f t="shared" si="266"/>
        <v>975.6</v>
      </c>
      <c r="I1832" s="106">
        <f t="shared" si="267"/>
        <v>895.65000000000009</v>
      </c>
      <c r="J1832" s="107">
        <f t="shared" si="268"/>
        <v>879.65000000000009</v>
      </c>
    </row>
    <row r="1833" spans="1:10" x14ac:dyDescent="0.35">
      <c r="A1833" s="127" t="s">
        <v>14406</v>
      </c>
      <c r="B1833" s="21" t="s">
        <v>13881</v>
      </c>
      <c r="C1833" s="21">
        <v>6</v>
      </c>
      <c r="D1833" s="20">
        <v>0.7</v>
      </c>
      <c r="E1833" s="135">
        <v>40</v>
      </c>
      <c r="F1833" s="106">
        <v>26</v>
      </c>
      <c r="G1833" s="22" t="s">
        <v>14150</v>
      </c>
      <c r="H1833" s="106">
        <f t="shared" si="266"/>
        <v>37.15</v>
      </c>
      <c r="I1833" s="106">
        <f t="shared" si="267"/>
        <v>34.15</v>
      </c>
      <c r="J1833" s="107">
        <f t="shared" si="268"/>
        <v>33.5</v>
      </c>
    </row>
    <row r="1834" spans="1:10" x14ac:dyDescent="0.35">
      <c r="A1834" s="127" t="s">
        <v>13885</v>
      </c>
      <c r="B1834" s="21" t="s">
        <v>13886</v>
      </c>
      <c r="C1834" s="21">
        <v>3</v>
      </c>
      <c r="D1834" s="20">
        <v>0.7</v>
      </c>
      <c r="E1834" s="135">
        <v>46</v>
      </c>
      <c r="F1834" s="106">
        <v>48.5</v>
      </c>
      <c r="G1834" s="22" t="s">
        <v>14169</v>
      </c>
      <c r="H1834" s="106">
        <f t="shared" si="266"/>
        <v>65.150000000000006</v>
      </c>
      <c r="I1834" s="106">
        <f t="shared" si="267"/>
        <v>59.800000000000004</v>
      </c>
      <c r="J1834" s="107">
        <f t="shared" si="268"/>
        <v>58.75</v>
      </c>
    </row>
    <row r="1835" spans="1:10" x14ac:dyDescent="0.35">
      <c r="A1835" s="127" t="s">
        <v>14445</v>
      </c>
      <c r="B1835" s="21" t="s">
        <v>14446</v>
      </c>
      <c r="C1835" s="21">
        <v>6</v>
      </c>
      <c r="D1835" s="20">
        <v>1</v>
      </c>
      <c r="E1835" s="135">
        <v>40</v>
      </c>
      <c r="F1835" s="106">
        <v>19</v>
      </c>
      <c r="G1835" s="22" t="s">
        <v>14144</v>
      </c>
      <c r="H1835" s="106">
        <f t="shared" si="266"/>
        <v>30.150000000000002</v>
      </c>
      <c r="I1835" s="106">
        <f t="shared" si="267"/>
        <v>27.700000000000003</v>
      </c>
      <c r="J1835" s="107">
        <f t="shared" si="268"/>
        <v>27.200000000000003</v>
      </c>
    </row>
    <row r="1836" spans="1:10" x14ac:dyDescent="0.35">
      <c r="A1836" s="127" t="s">
        <v>13916</v>
      </c>
      <c r="B1836" s="21" t="s">
        <v>13917</v>
      </c>
      <c r="C1836" s="21">
        <v>6</v>
      </c>
      <c r="D1836" s="20">
        <v>0.7</v>
      </c>
      <c r="E1836" s="135">
        <v>40</v>
      </c>
      <c r="F1836" s="106">
        <v>36.950000000000003</v>
      </c>
      <c r="G1836" s="22" t="s">
        <v>14144</v>
      </c>
      <c r="H1836" s="106">
        <f t="shared" si="266"/>
        <v>50.550000000000004</v>
      </c>
      <c r="I1836" s="106">
        <f t="shared" si="267"/>
        <v>46.400000000000006</v>
      </c>
      <c r="J1836" s="107">
        <f t="shared" si="268"/>
        <v>45.550000000000004</v>
      </c>
    </row>
    <row r="1837" spans="1:10" x14ac:dyDescent="0.35">
      <c r="A1837" s="127" t="s">
        <v>14407</v>
      </c>
      <c r="B1837" s="21" t="s">
        <v>14408</v>
      </c>
      <c r="C1837" s="21">
        <v>6</v>
      </c>
      <c r="D1837" s="20">
        <v>0.7</v>
      </c>
      <c r="E1837" s="135">
        <v>40</v>
      </c>
      <c r="F1837" s="106">
        <v>39.5</v>
      </c>
      <c r="G1837" s="22" t="s">
        <v>14162</v>
      </c>
      <c r="H1837" s="106">
        <f t="shared" si="266"/>
        <v>53.650000000000006</v>
      </c>
      <c r="I1837" s="106">
        <f t="shared" si="267"/>
        <v>49.25</v>
      </c>
      <c r="J1837" s="107">
        <f t="shared" si="268"/>
        <v>48.35</v>
      </c>
    </row>
    <row r="1838" spans="1:10" x14ac:dyDescent="0.35">
      <c r="A1838" s="127" t="s">
        <v>14850</v>
      </c>
      <c r="B1838" s="21" t="s">
        <v>14851</v>
      </c>
      <c r="C1838" s="21">
        <v>6</v>
      </c>
      <c r="D1838" s="20">
        <v>0.7</v>
      </c>
      <c r="E1838" s="135">
        <v>43</v>
      </c>
      <c r="F1838" s="106">
        <v>47.5</v>
      </c>
      <c r="G1838" s="22" t="s">
        <v>14162</v>
      </c>
      <c r="H1838" s="106">
        <f t="shared" si="266"/>
        <v>63.650000000000006</v>
      </c>
      <c r="I1838" s="106">
        <f t="shared" si="267"/>
        <v>58.45</v>
      </c>
      <c r="J1838" s="107">
        <f t="shared" si="268"/>
        <v>57.400000000000006</v>
      </c>
    </row>
    <row r="1839" spans="1:10" x14ac:dyDescent="0.35">
      <c r="A1839" s="127" t="s">
        <v>13932</v>
      </c>
      <c r="B1839" s="21" t="s">
        <v>13929</v>
      </c>
      <c r="C1839" s="21">
        <v>6</v>
      </c>
      <c r="D1839" s="20">
        <v>1</v>
      </c>
      <c r="E1839" s="135">
        <v>43</v>
      </c>
      <c r="F1839" s="106">
        <v>49.5</v>
      </c>
      <c r="G1839" s="22" t="s">
        <v>14144</v>
      </c>
      <c r="H1839" s="106">
        <f t="shared" si="266"/>
        <v>67.75</v>
      </c>
      <c r="I1839" s="106">
        <f t="shared" si="267"/>
        <v>62.2</v>
      </c>
      <c r="J1839" s="107">
        <f t="shared" si="268"/>
        <v>61.1</v>
      </c>
    </row>
    <row r="1840" spans="1:10" x14ac:dyDescent="0.35">
      <c r="A1840" s="127" t="s">
        <v>13941</v>
      </c>
      <c r="B1840" s="21" t="s">
        <v>13942</v>
      </c>
      <c r="C1840" s="21">
        <v>3</v>
      </c>
      <c r="D1840" s="20">
        <v>0.7</v>
      </c>
      <c r="E1840" s="135">
        <v>45</v>
      </c>
      <c r="F1840" s="106">
        <v>190</v>
      </c>
      <c r="G1840" s="22" t="s">
        <v>14144</v>
      </c>
      <c r="H1840" s="106">
        <f t="shared" si="266"/>
        <v>237.70000000000002</v>
      </c>
      <c r="I1840" s="106">
        <f t="shared" si="267"/>
        <v>218.20000000000002</v>
      </c>
      <c r="J1840" s="107">
        <f t="shared" si="268"/>
        <v>214.3</v>
      </c>
    </row>
    <row r="1841" spans="1:10" x14ac:dyDescent="0.35">
      <c r="A1841" s="127" t="s">
        <v>14502</v>
      </c>
      <c r="B1841" s="21" t="s">
        <v>14503</v>
      </c>
      <c r="C1841" s="21">
        <v>3</v>
      </c>
      <c r="D1841" s="20">
        <v>0.7</v>
      </c>
      <c r="E1841" s="135">
        <v>40</v>
      </c>
      <c r="F1841" s="106">
        <v>89.5</v>
      </c>
      <c r="G1841" s="22" t="s">
        <v>14162</v>
      </c>
      <c r="H1841" s="106">
        <f t="shared" si="266"/>
        <v>114.65</v>
      </c>
      <c r="I1841" s="106">
        <f t="shared" si="267"/>
        <v>105.25</v>
      </c>
      <c r="J1841" s="107">
        <f t="shared" si="268"/>
        <v>103.35000000000001</v>
      </c>
    </row>
    <row r="1842" spans="1:10" x14ac:dyDescent="0.35">
      <c r="A1842" s="127" t="s">
        <v>13945</v>
      </c>
      <c r="B1842" s="21" t="s">
        <v>13946</v>
      </c>
      <c r="C1842" s="21">
        <v>6</v>
      </c>
      <c r="D1842" s="20">
        <v>0.7</v>
      </c>
      <c r="E1842" s="135">
        <v>40</v>
      </c>
      <c r="F1842" s="106">
        <v>79</v>
      </c>
      <c r="G1842" s="22" t="s">
        <v>14144</v>
      </c>
      <c r="H1842" s="106">
        <f t="shared" si="266"/>
        <v>101.85000000000001</v>
      </c>
      <c r="I1842" s="106">
        <f t="shared" si="267"/>
        <v>93.5</v>
      </c>
      <c r="J1842" s="107">
        <f t="shared" si="268"/>
        <v>91.800000000000011</v>
      </c>
    </row>
    <row r="1843" spans="1:10" x14ac:dyDescent="0.35">
      <c r="A1843" s="127" t="s">
        <v>14294</v>
      </c>
      <c r="B1843" s="21" t="s">
        <v>14295</v>
      </c>
      <c r="C1843" s="21">
        <v>6</v>
      </c>
      <c r="D1843" s="20">
        <v>0.7</v>
      </c>
      <c r="E1843" s="135">
        <v>40</v>
      </c>
      <c r="F1843" s="106">
        <v>27.5</v>
      </c>
      <c r="G1843" s="22" t="s">
        <v>14144</v>
      </c>
      <c r="H1843" s="106">
        <f t="shared" si="266"/>
        <v>39</v>
      </c>
      <c r="I1843" s="106">
        <f t="shared" si="267"/>
        <v>35.800000000000004</v>
      </c>
      <c r="J1843" s="107">
        <f t="shared" si="268"/>
        <v>35.15</v>
      </c>
    </row>
    <row r="1844" spans="1:10" x14ac:dyDescent="0.35">
      <c r="A1844" s="127" t="s">
        <v>13955</v>
      </c>
      <c r="B1844" s="21" t="s">
        <v>13953</v>
      </c>
      <c r="C1844" s="21">
        <v>10</v>
      </c>
      <c r="D1844" s="20">
        <v>0.7</v>
      </c>
      <c r="E1844" s="135">
        <v>40</v>
      </c>
      <c r="F1844" s="106">
        <v>17.5</v>
      </c>
      <c r="G1844" s="22" t="s">
        <v>14142</v>
      </c>
      <c r="H1844" s="106">
        <f t="shared" si="266"/>
        <v>26.8</v>
      </c>
      <c r="I1844" s="106">
        <f t="shared" si="267"/>
        <v>24.6</v>
      </c>
      <c r="J1844" s="107">
        <f t="shared" si="268"/>
        <v>24.150000000000002</v>
      </c>
    </row>
    <row r="1845" spans="1:10" x14ac:dyDescent="0.35">
      <c r="A1845" s="127" t="s">
        <v>13962</v>
      </c>
      <c r="B1845" s="21" t="s">
        <v>13959</v>
      </c>
      <c r="C1845" s="21">
        <v>6</v>
      </c>
      <c r="D1845" s="20">
        <v>0.7</v>
      </c>
      <c r="E1845" s="135">
        <v>40</v>
      </c>
      <c r="F1845" s="106">
        <v>3</v>
      </c>
      <c r="G1845" s="22" t="s">
        <v>14142</v>
      </c>
      <c r="H1845" s="106">
        <f t="shared" si="266"/>
        <v>9.1</v>
      </c>
      <c r="I1845" s="106">
        <f t="shared" si="267"/>
        <v>8.35</v>
      </c>
      <c r="J1845" s="107">
        <f t="shared" si="268"/>
        <v>8.2000000000000011</v>
      </c>
    </row>
    <row r="1846" spans="1:10" x14ac:dyDescent="0.35">
      <c r="A1846" s="127" t="s">
        <v>13965</v>
      </c>
      <c r="B1846" s="21" t="s">
        <v>13966</v>
      </c>
      <c r="C1846" s="21">
        <v>12</v>
      </c>
      <c r="D1846" s="20">
        <v>0.5</v>
      </c>
      <c r="E1846" s="135">
        <v>30</v>
      </c>
      <c r="F1846" s="106">
        <v>3.6</v>
      </c>
      <c r="G1846" s="22" t="s">
        <v>14141</v>
      </c>
      <c r="H1846" s="106">
        <f t="shared" si="266"/>
        <v>8.2000000000000011</v>
      </c>
      <c r="I1846" s="106">
        <f t="shared" si="267"/>
        <v>7.5500000000000007</v>
      </c>
      <c r="J1846" s="107">
        <f t="shared" si="268"/>
        <v>7.4</v>
      </c>
    </row>
    <row r="1847" spans="1:10" x14ac:dyDescent="0.35">
      <c r="A1847" s="127" t="s">
        <v>13969</v>
      </c>
      <c r="B1847" s="21" t="s">
        <v>13970</v>
      </c>
      <c r="C1847" s="21">
        <v>12</v>
      </c>
      <c r="D1847" s="20">
        <v>0.5</v>
      </c>
      <c r="E1847" s="135">
        <v>30</v>
      </c>
      <c r="F1847" s="106">
        <v>3.6</v>
      </c>
      <c r="G1847" s="22" t="s">
        <v>14141</v>
      </c>
      <c r="H1847" s="106">
        <f t="shared" si="266"/>
        <v>8.2000000000000011</v>
      </c>
      <c r="I1847" s="106">
        <f t="shared" si="267"/>
        <v>7.5500000000000007</v>
      </c>
      <c r="J1847" s="107">
        <f t="shared" si="268"/>
        <v>7.4</v>
      </c>
    </row>
    <row r="1848" spans="1:10" x14ac:dyDescent="0.35">
      <c r="A1848" s="127" t="s">
        <v>13980</v>
      </c>
      <c r="B1848" s="21" t="s">
        <v>13981</v>
      </c>
      <c r="C1848" s="21">
        <v>15</v>
      </c>
      <c r="D1848" s="20">
        <v>0.5</v>
      </c>
      <c r="E1848" s="135">
        <v>40</v>
      </c>
      <c r="F1848" s="106">
        <v>2.7</v>
      </c>
      <c r="G1848" s="22" t="s">
        <v>14142</v>
      </c>
      <c r="H1848" s="106">
        <f t="shared" si="266"/>
        <v>7.75</v>
      </c>
      <c r="I1848" s="106">
        <f t="shared" si="267"/>
        <v>7.1000000000000005</v>
      </c>
      <c r="J1848" s="107">
        <f t="shared" si="268"/>
        <v>7</v>
      </c>
    </row>
    <row r="1849" spans="1:10" x14ac:dyDescent="0.35">
      <c r="A1849" s="127" t="s">
        <v>13991</v>
      </c>
      <c r="B1849" s="21" t="s">
        <v>13988</v>
      </c>
      <c r="C1849" s="21">
        <v>6</v>
      </c>
      <c r="D1849" s="20">
        <v>1</v>
      </c>
      <c r="E1849" s="135">
        <v>40</v>
      </c>
      <c r="F1849" s="106">
        <v>4.8499999999999996</v>
      </c>
      <c r="G1849" s="22" t="s">
        <v>14142</v>
      </c>
      <c r="H1849" s="106">
        <f t="shared" si="266"/>
        <v>12.9</v>
      </c>
      <c r="I1849" s="106">
        <f t="shared" si="267"/>
        <v>11.850000000000001</v>
      </c>
      <c r="J1849" s="107">
        <f t="shared" si="268"/>
        <v>11.600000000000001</v>
      </c>
    </row>
    <row r="1850" spans="1:10" x14ac:dyDescent="0.35">
      <c r="A1850" s="127" t="s">
        <v>14049</v>
      </c>
      <c r="B1850" s="21" t="s">
        <v>14050</v>
      </c>
      <c r="C1850" s="21">
        <v>6</v>
      </c>
      <c r="D1850" s="20">
        <v>1</v>
      </c>
      <c r="E1850" s="135">
        <v>44.5</v>
      </c>
      <c r="F1850" s="106">
        <v>11.3</v>
      </c>
      <c r="G1850" s="22" t="s">
        <v>14146</v>
      </c>
      <c r="H1850" s="106">
        <f t="shared" si="266"/>
        <v>21.3</v>
      </c>
      <c r="I1850" s="106">
        <f t="shared" si="267"/>
        <v>19.600000000000001</v>
      </c>
      <c r="J1850" s="107">
        <f t="shared" si="268"/>
        <v>19.25</v>
      </c>
    </row>
    <row r="1851" spans="1:10" x14ac:dyDescent="0.35">
      <c r="A1851" s="127" t="s">
        <v>14053</v>
      </c>
      <c r="B1851" s="21" t="s">
        <v>14054</v>
      </c>
      <c r="C1851" s="21">
        <v>6</v>
      </c>
      <c r="D1851" s="20">
        <v>0.7</v>
      </c>
      <c r="E1851" s="135">
        <v>44</v>
      </c>
      <c r="F1851" s="106">
        <v>14.2</v>
      </c>
      <c r="G1851" s="22" t="s">
        <v>14146</v>
      </c>
      <c r="H1851" s="106">
        <f t="shared" si="266"/>
        <v>23.150000000000002</v>
      </c>
      <c r="I1851" s="106">
        <f t="shared" si="267"/>
        <v>21.25</v>
      </c>
      <c r="J1851" s="107">
        <f t="shared" si="268"/>
        <v>20.85</v>
      </c>
    </row>
    <row r="1852" spans="1:10" x14ac:dyDescent="0.35">
      <c r="A1852" s="127" t="s">
        <v>14057</v>
      </c>
      <c r="B1852" s="21" t="s">
        <v>14058</v>
      </c>
      <c r="C1852" s="21">
        <v>6</v>
      </c>
      <c r="D1852" s="20">
        <v>0.7</v>
      </c>
      <c r="E1852" s="135">
        <v>44.5</v>
      </c>
      <c r="F1852" s="106">
        <v>9.6</v>
      </c>
      <c r="G1852" s="22" t="s">
        <v>14146</v>
      </c>
      <c r="H1852" s="106">
        <f t="shared" si="266"/>
        <v>17.55</v>
      </c>
      <c r="I1852" s="106">
        <f t="shared" si="267"/>
        <v>16.150000000000002</v>
      </c>
      <c r="J1852" s="107">
        <f t="shared" si="268"/>
        <v>15.850000000000001</v>
      </c>
    </row>
    <row r="1853" spans="1:10" x14ac:dyDescent="0.35">
      <c r="A1853" s="127" t="s">
        <v>14061</v>
      </c>
      <c r="B1853" s="21" t="s">
        <v>14062</v>
      </c>
      <c r="C1853" s="21">
        <v>6</v>
      </c>
      <c r="D1853" s="20">
        <v>0.7</v>
      </c>
      <c r="E1853" s="135">
        <v>40</v>
      </c>
      <c r="F1853" s="106">
        <v>14</v>
      </c>
      <c r="G1853" s="22" t="s">
        <v>14146</v>
      </c>
      <c r="H1853" s="106">
        <f t="shared" si="266"/>
        <v>22.55</v>
      </c>
      <c r="I1853" s="106">
        <f t="shared" si="267"/>
        <v>20.700000000000003</v>
      </c>
      <c r="J1853" s="107">
        <f t="shared" si="268"/>
        <v>20.3</v>
      </c>
    </row>
    <row r="1854" spans="1:10" x14ac:dyDescent="0.35">
      <c r="A1854" s="127" t="s">
        <v>14137</v>
      </c>
      <c r="B1854" s="21" t="s">
        <v>14128</v>
      </c>
      <c r="C1854" s="21">
        <v>12</v>
      </c>
      <c r="D1854" s="20">
        <v>1</v>
      </c>
      <c r="E1854" s="135">
        <v>40</v>
      </c>
      <c r="F1854" s="106">
        <v>3</v>
      </c>
      <c r="G1854" s="22" t="s">
        <v>14142</v>
      </c>
      <c r="H1854" s="106">
        <f t="shared" si="266"/>
        <v>10.65</v>
      </c>
      <c r="I1854" s="106">
        <f t="shared" si="267"/>
        <v>9.75</v>
      </c>
      <c r="J1854" s="107">
        <f t="shared" si="268"/>
        <v>9.6000000000000014</v>
      </c>
    </row>
  </sheetData>
  <autoFilter ref="A11:J1188" xr:uid="{00000000-0009-0000-0000-000007000000}">
    <sortState xmlns:xlrd2="http://schemas.microsoft.com/office/spreadsheetml/2017/richdata2" ref="A12:J1188">
      <sortCondition ref="B11:B502"/>
    </sortState>
  </autoFilter>
  <sortState xmlns:xlrd2="http://schemas.microsoft.com/office/spreadsheetml/2017/richdata2" ref="A12:J1854">
    <sortCondition ref="B11" customList="Armagnac,Calvados,Brandy,Cognac,Gin,Gin Giftsets,Mezcal,Pisco,Cachaca,Bitter Liqueurs,Cream Liqueurs,Fruit Liqueurs,Gin Liqueurs,Liqueur Giftsets,Other Liqueurs,Whisky Liqueur,Rum,Dark &amp; Gold Rum,Flavoured Rum,Rum Giftsets,White Rum,Tequila,Vodka,Vodka Giftsets,Flavored Vodka,Whisky,Whisky Giftsets,Grain Whisky,Single Malt Whisky,Blended Malt Whisky,Blended Whisky,Bourbon &amp; Rye Whiskey,Tennessee Whiskey,Pot Still Whiskey"/>
  </sortState>
  <mergeCells count="2">
    <mergeCell ref="J2:K3"/>
    <mergeCell ref="J4:K6"/>
  </mergeCells>
  <conditionalFormatting sqref="H12:J1854">
    <cfRule type="notContainsBlanks" dxfId="18" priority="1">
      <formula>LEN(TRIM(H12))&gt;0</formula>
    </cfRule>
  </conditionalFormatting>
  <conditionalFormatting sqref="B12:B20847">
    <cfRule type="duplicateValues" dxfId="17" priority="4735"/>
  </conditionalFormatting>
  <dataValidations disablePrompts="1" count="1">
    <dataValidation type="list" allowBlank="1" showInputMessage="1" showErrorMessage="1" sqref="AE1:AE7 W1:AD1" xr:uid="{00000000-0002-0000-0700-000000000000}">
      <formula1>$B$12:$B$25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6"/>
  <dimension ref="A1:XBU15509"/>
  <sheetViews>
    <sheetView topLeftCell="A360" workbookViewId="0"/>
  </sheetViews>
  <sheetFormatPr defaultColWidth="9.1796875" defaultRowHeight="14.5" x14ac:dyDescent="0.35"/>
  <cols>
    <col min="1" max="1" width="53.90625" style="29" bestFit="1" customWidth="1"/>
    <col min="2" max="2" width="7.08984375" bestFit="1" customWidth="1"/>
    <col min="3" max="3" width="7.1796875" style="136" customWidth="1"/>
    <col min="4" max="4" width="7.1796875" style="137" customWidth="1"/>
    <col min="5" max="8" width="13.6328125" style="133" customWidth="1"/>
  </cols>
  <sheetData>
    <row r="1" spans="1:10" ht="21" customHeight="1" x14ac:dyDescent="0.35">
      <c r="A1"/>
      <c r="E1"/>
    </row>
    <row r="2" spans="1:10" ht="21" customHeight="1" x14ac:dyDescent="0.35">
      <c r="A2"/>
      <c r="E2"/>
    </row>
    <row r="3" spans="1:10" ht="21" customHeight="1" x14ac:dyDescent="0.35">
      <c r="A3"/>
      <c r="E3"/>
    </row>
    <row r="4" spans="1:10" ht="21" customHeight="1" x14ac:dyDescent="0.35">
      <c r="A4"/>
      <c r="E4"/>
    </row>
    <row r="5" spans="1:10" s="128" customFormat="1" ht="21" customHeight="1" x14ac:dyDescent="0.35">
      <c r="A5"/>
      <c r="B5"/>
      <c r="C5" s="136"/>
      <c r="D5" s="137"/>
      <c r="E5"/>
      <c r="F5" s="133"/>
      <c r="G5" s="133"/>
      <c r="H5" s="133"/>
      <c r="I5"/>
      <c r="J5"/>
    </row>
    <row r="6" spans="1:10" s="104" customFormat="1" ht="30" customHeight="1" x14ac:dyDescent="0.35">
      <c r="A6" s="206" t="s">
        <v>14171</v>
      </c>
      <c r="B6" s="205" t="s">
        <v>16254</v>
      </c>
      <c r="C6" s="209" t="s">
        <v>16255</v>
      </c>
      <c r="D6" s="210" t="s">
        <v>16256</v>
      </c>
      <c r="E6" s="205" t="s">
        <v>16257</v>
      </c>
      <c r="F6" s="207" t="s">
        <v>23268</v>
      </c>
      <c r="G6" s="207" t="s">
        <v>16253</v>
      </c>
      <c r="H6" s="251" t="s">
        <v>16253</v>
      </c>
      <c r="I6"/>
      <c r="J6"/>
    </row>
    <row r="7" spans="1:10" ht="17" customHeight="1" x14ac:dyDescent="0.35">
      <c r="A7" s="357" t="s">
        <v>14238</v>
      </c>
      <c r="B7" s="358"/>
      <c r="C7" s="358"/>
      <c r="D7" s="358"/>
      <c r="E7" s="358"/>
      <c r="F7" s="358"/>
      <c r="G7" s="358"/>
      <c r="H7" s="359"/>
    </row>
    <row r="8" spans="1:10" s="128" customFormat="1" x14ac:dyDescent="0.35">
      <c r="A8" s="138" t="s">
        <v>2332</v>
      </c>
      <c r="B8" s="21">
        <v>6</v>
      </c>
      <c r="C8" s="20">
        <v>0.7</v>
      </c>
      <c r="D8" s="135">
        <v>40</v>
      </c>
      <c r="E8" s="21"/>
      <c r="F8" s="250">
        <v>18.8</v>
      </c>
      <c r="G8" s="250">
        <v>17.25</v>
      </c>
      <c r="H8" s="252">
        <v>16.95</v>
      </c>
      <c r="I8"/>
      <c r="J8"/>
    </row>
    <row r="9" spans="1:10" s="128" customFormat="1" x14ac:dyDescent="0.35">
      <c r="A9" s="138" t="s">
        <v>2337</v>
      </c>
      <c r="B9" s="21">
        <v>6</v>
      </c>
      <c r="C9" s="20">
        <v>0.7</v>
      </c>
      <c r="D9" s="135">
        <v>40</v>
      </c>
      <c r="E9" s="21"/>
      <c r="F9" s="250">
        <v>23.450000000000003</v>
      </c>
      <c r="G9" s="250">
        <v>21.55</v>
      </c>
      <c r="H9" s="252">
        <v>21.150000000000002</v>
      </c>
      <c r="I9"/>
      <c r="J9"/>
    </row>
    <row r="10" spans="1:10" s="128" customFormat="1" x14ac:dyDescent="0.35">
      <c r="A10" s="138" t="s">
        <v>2342</v>
      </c>
      <c r="B10" s="21">
        <v>6</v>
      </c>
      <c r="C10" s="20">
        <v>0.7</v>
      </c>
      <c r="D10" s="135">
        <v>40</v>
      </c>
      <c r="E10" s="21"/>
      <c r="F10" s="250">
        <v>31</v>
      </c>
      <c r="G10" s="250">
        <v>28.450000000000003</v>
      </c>
      <c r="H10" s="252">
        <v>27.950000000000003</v>
      </c>
      <c r="I10"/>
      <c r="J10"/>
    </row>
    <row r="11" spans="1:10" s="128" customFormat="1" x14ac:dyDescent="0.35">
      <c r="A11" s="138" t="s">
        <v>2665</v>
      </c>
      <c r="B11" s="21">
        <v>6</v>
      </c>
      <c r="C11" s="20">
        <v>0.7</v>
      </c>
      <c r="D11" s="135">
        <v>40</v>
      </c>
      <c r="E11" s="21"/>
      <c r="F11" s="250">
        <v>18.75</v>
      </c>
      <c r="G11" s="250">
        <v>17.2</v>
      </c>
      <c r="H11" s="252">
        <v>16.900000000000002</v>
      </c>
      <c r="I11"/>
      <c r="J11"/>
    </row>
    <row r="12" spans="1:10" s="128" customFormat="1" x14ac:dyDescent="0.35">
      <c r="A12" s="138" t="s">
        <v>3176</v>
      </c>
      <c r="B12" s="21">
        <v>6</v>
      </c>
      <c r="C12" s="20">
        <v>0.7</v>
      </c>
      <c r="D12" s="135">
        <v>41</v>
      </c>
      <c r="E12" s="21"/>
      <c r="F12" s="250">
        <v>61.650000000000006</v>
      </c>
      <c r="G12" s="250">
        <v>56.6</v>
      </c>
      <c r="H12" s="252">
        <v>55.6</v>
      </c>
      <c r="I12"/>
      <c r="J12"/>
    </row>
    <row r="13" spans="1:10" s="128" customFormat="1" x14ac:dyDescent="0.35">
      <c r="A13" s="138" t="s">
        <v>3183</v>
      </c>
      <c r="B13" s="21">
        <v>6</v>
      </c>
      <c r="C13" s="20">
        <v>0.7</v>
      </c>
      <c r="D13" s="135">
        <v>41</v>
      </c>
      <c r="E13" s="21"/>
      <c r="F13" s="250">
        <v>47</v>
      </c>
      <c r="G13" s="250">
        <v>43.150000000000006</v>
      </c>
      <c r="H13" s="252">
        <v>42.400000000000006</v>
      </c>
      <c r="I13"/>
      <c r="J13"/>
    </row>
    <row r="14" spans="1:10" s="128" customFormat="1" x14ac:dyDescent="0.35">
      <c r="A14" s="138" t="s">
        <v>3186</v>
      </c>
      <c r="B14" s="21">
        <v>6</v>
      </c>
      <c r="C14" s="20">
        <v>0.7</v>
      </c>
      <c r="D14" s="135">
        <v>41</v>
      </c>
      <c r="E14" s="21"/>
      <c r="F14" s="250">
        <v>61.650000000000006</v>
      </c>
      <c r="G14" s="250">
        <v>56.6</v>
      </c>
      <c r="H14" s="252">
        <v>55.6</v>
      </c>
      <c r="I14"/>
      <c r="J14"/>
    </row>
    <row r="15" spans="1:10" s="128" customFormat="1" x14ac:dyDescent="0.35">
      <c r="A15" s="138" t="s">
        <v>3189</v>
      </c>
      <c r="B15" s="21">
        <v>6</v>
      </c>
      <c r="C15" s="20">
        <v>0.7</v>
      </c>
      <c r="D15" s="135">
        <v>40</v>
      </c>
      <c r="E15" s="21"/>
      <c r="F15" s="250">
        <v>33.200000000000003</v>
      </c>
      <c r="G15" s="250">
        <v>30.5</v>
      </c>
      <c r="H15" s="252">
        <v>29.950000000000003</v>
      </c>
      <c r="I15"/>
      <c r="J15"/>
    </row>
    <row r="16" spans="1:10" s="128" customFormat="1" x14ac:dyDescent="0.35">
      <c r="A16" s="138" t="s">
        <v>3192</v>
      </c>
      <c r="B16" s="21">
        <v>6</v>
      </c>
      <c r="C16" s="20">
        <v>0.7</v>
      </c>
      <c r="D16" s="135">
        <v>40</v>
      </c>
      <c r="E16" s="21"/>
      <c r="F16" s="250">
        <v>15.8</v>
      </c>
      <c r="G16" s="250">
        <v>14.55</v>
      </c>
      <c r="H16" s="252">
        <v>14.25</v>
      </c>
      <c r="I16"/>
      <c r="J16"/>
    </row>
    <row r="17" spans="1:10" s="128" customFormat="1" x14ac:dyDescent="0.35">
      <c r="A17" s="138" t="s">
        <v>3195</v>
      </c>
      <c r="B17" s="21">
        <v>6</v>
      </c>
      <c r="C17" s="20">
        <v>0.7</v>
      </c>
      <c r="D17" s="135">
        <v>41</v>
      </c>
      <c r="E17" s="21"/>
      <c r="F17" s="250">
        <v>32.1</v>
      </c>
      <c r="G17" s="250">
        <v>29.450000000000003</v>
      </c>
      <c r="H17" s="252">
        <v>28.900000000000002</v>
      </c>
      <c r="I17"/>
      <c r="J17"/>
    </row>
    <row r="18" spans="1:10" s="128" customFormat="1" x14ac:dyDescent="0.35">
      <c r="A18" s="138" t="s">
        <v>3198</v>
      </c>
      <c r="B18" s="21">
        <v>6</v>
      </c>
      <c r="C18" s="20">
        <v>0.7</v>
      </c>
      <c r="D18" s="135">
        <v>40</v>
      </c>
      <c r="E18" s="21"/>
      <c r="F18" s="250">
        <v>19.850000000000001</v>
      </c>
      <c r="G18" s="250">
        <v>18.2</v>
      </c>
      <c r="H18" s="252">
        <v>17.900000000000002</v>
      </c>
      <c r="I18"/>
      <c r="J18"/>
    </row>
    <row r="19" spans="1:10" s="128" customFormat="1" x14ac:dyDescent="0.35">
      <c r="A19" s="138" t="s">
        <v>3452</v>
      </c>
      <c r="B19" s="21">
        <v>6</v>
      </c>
      <c r="C19" s="20">
        <v>0.7</v>
      </c>
      <c r="D19" s="135">
        <v>40</v>
      </c>
      <c r="E19" s="21"/>
      <c r="F19" s="250">
        <v>17.600000000000001</v>
      </c>
      <c r="G19" s="250">
        <v>16.150000000000002</v>
      </c>
      <c r="H19" s="252">
        <v>15.9</v>
      </c>
      <c r="I19"/>
      <c r="J19"/>
    </row>
    <row r="20" spans="1:10" s="128" customFormat="1" x14ac:dyDescent="0.35">
      <c r="A20" s="138" t="s">
        <v>3456</v>
      </c>
      <c r="B20" s="21">
        <v>6</v>
      </c>
      <c r="C20" s="20">
        <v>0.7</v>
      </c>
      <c r="D20" s="135">
        <v>40</v>
      </c>
      <c r="E20" s="21"/>
      <c r="F20" s="250">
        <v>21</v>
      </c>
      <c r="G20" s="250">
        <v>19.3</v>
      </c>
      <c r="H20" s="252">
        <v>18.95</v>
      </c>
      <c r="I20"/>
      <c r="J20"/>
    </row>
    <row r="21" spans="1:10" s="128" customFormat="1" x14ac:dyDescent="0.35">
      <c r="A21" s="138" t="s">
        <v>3460</v>
      </c>
      <c r="B21" s="21">
        <v>6</v>
      </c>
      <c r="C21" s="20">
        <v>0.7</v>
      </c>
      <c r="D21" s="135">
        <v>40</v>
      </c>
      <c r="E21" s="21"/>
      <c r="F21" s="250">
        <v>41.150000000000006</v>
      </c>
      <c r="G21" s="250">
        <v>37.75</v>
      </c>
      <c r="H21" s="252">
        <v>37.1</v>
      </c>
      <c r="I21"/>
      <c r="J21"/>
    </row>
    <row r="22" spans="1:10" s="128" customFormat="1" x14ac:dyDescent="0.35">
      <c r="A22" s="138" t="s">
        <v>3741</v>
      </c>
      <c r="B22" s="21">
        <v>6</v>
      </c>
      <c r="C22" s="20">
        <v>0.7</v>
      </c>
      <c r="D22" s="135">
        <v>40</v>
      </c>
      <c r="E22" s="21"/>
      <c r="F22" s="250">
        <v>20.400000000000002</v>
      </c>
      <c r="G22" s="250">
        <v>18.75</v>
      </c>
      <c r="H22" s="252">
        <v>18.400000000000002</v>
      </c>
      <c r="I22"/>
      <c r="J22"/>
    </row>
    <row r="23" spans="1:10" s="128" customFormat="1" x14ac:dyDescent="0.35">
      <c r="A23" s="138" t="s">
        <v>3745</v>
      </c>
      <c r="B23" s="21">
        <v>6</v>
      </c>
      <c r="C23" s="20">
        <v>0.7</v>
      </c>
      <c r="D23" s="135">
        <v>40</v>
      </c>
      <c r="E23" s="21"/>
      <c r="F23" s="250">
        <v>31.700000000000003</v>
      </c>
      <c r="G23" s="250">
        <v>29.1</v>
      </c>
      <c r="H23" s="252">
        <v>28.55</v>
      </c>
      <c r="I23"/>
      <c r="J23"/>
    </row>
    <row r="24" spans="1:10" x14ac:dyDescent="0.35">
      <c r="A24" s="138" t="s">
        <v>7362</v>
      </c>
      <c r="B24" s="21">
        <v>6</v>
      </c>
      <c r="C24" s="20">
        <v>0.7</v>
      </c>
      <c r="D24" s="135">
        <v>40</v>
      </c>
      <c r="E24" s="21"/>
      <c r="F24" s="250">
        <v>24.35</v>
      </c>
      <c r="G24" s="250">
        <v>22.35</v>
      </c>
      <c r="H24" s="252">
        <v>21.950000000000003</v>
      </c>
    </row>
    <row r="25" spans="1:10" s="128" customFormat="1" x14ac:dyDescent="0.35">
      <c r="A25" s="138" t="s">
        <v>10422</v>
      </c>
      <c r="B25" s="21">
        <v>6</v>
      </c>
      <c r="C25" s="20">
        <v>0.7</v>
      </c>
      <c r="D25" s="135">
        <v>40</v>
      </c>
      <c r="E25" s="21"/>
      <c r="F25" s="250">
        <v>14.100000000000001</v>
      </c>
      <c r="G25" s="250">
        <v>12.950000000000001</v>
      </c>
      <c r="H25" s="252">
        <v>12.75</v>
      </c>
      <c r="I25"/>
      <c r="J25"/>
    </row>
    <row r="26" spans="1:10" s="128" customFormat="1" x14ac:dyDescent="0.35">
      <c r="A26" s="138" t="s">
        <v>10426</v>
      </c>
      <c r="B26" s="21">
        <v>6</v>
      </c>
      <c r="C26" s="20">
        <v>0.7</v>
      </c>
      <c r="D26" s="135">
        <v>40</v>
      </c>
      <c r="E26" s="21"/>
      <c r="F26" s="250">
        <v>17.600000000000001</v>
      </c>
      <c r="G26" s="250">
        <v>16.150000000000002</v>
      </c>
      <c r="H26" s="252">
        <v>15.850000000000001</v>
      </c>
      <c r="I26"/>
      <c r="J26"/>
    </row>
    <row r="27" spans="1:10" s="128" customFormat="1" x14ac:dyDescent="0.35">
      <c r="A27" s="138" t="s">
        <v>10430</v>
      </c>
      <c r="B27" s="21">
        <v>6</v>
      </c>
      <c r="C27" s="20">
        <v>0.7</v>
      </c>
      <c r="D27" s="135">
        <v>40</v>
      </c>
      <c r="E27" s="21"/>
      <c r="F27" s="250">
        <v>27.1</v>
      </c>
      <c r="G27" s="250">
        <v>24.900000000000002</v>
      </c>
      <c r="H27" s="252">
        <v>24.450000000000003</v>
      </c>
      <c r="I27"/>
      <c r="J27"/>
    </row>
    <row r="28" spans="1:10" s="128" customFormat="1" ht="17" customHeight="1" x14ac:dyDescent="0.35">
      <c r="A28" s="357" t="s">
        <v>14239</v>
      </c>
      <c r="B28" s="358"/>
      <c r="C28" s="358"/>
      <c r="D28" s="358"/>
      <c r="E28" s="358"/>
      <c r="F28" s="358"/>
      <c r="G28" s="358"/>
      <c r="H28" s="359"/>
    </row>
    <row r="29" spans="1:10" s="128" customFormat="1" x14ac:dyDescent="0.35">
      <c r="A29" s="138" t="s">
        <v>60</v>
      </c>
      <c r="B29" s="21">
        <v>6</v>
      </c>
      <c r="C29" s="20">
        <v>0.7</v>
      </c>
      <c r="D29" s="135">
        <v>40</v>
      </c>
      <c r="E29" s="21"/>
      <c r="F29" s="250">
        <v>41.45</v>
      </c>
      <c r="G29" s="250">
        <v>38.050000000000004</v>
      </c>
      <c r="H29" s="252">
        <v>37.35</v>
      </c>
      <c r="I29"/>
      <c r="J29"/>
    </row>
    <row r="30" spans="1:10" s="128" customFormat="1" x14ac:dyDescent="0.35">
      <c r="A30" s="138" t="s">
        <v>788</v>
      </c>
      <c r="B30" s="21">
        <v>12</v>
      </c>
      <c r="C30" s="20">
        <v>0.7</v>
      </c>
      <c r="D30" s="135">
        <v>40</v>
      </c>
      <c r="E30" s="21"/>
      <c r="F30" s="250">
        <v>27.400000000000002</v>
      </c>
      <c r="G30" s="250">
        <v>25.150000000000002</v>
      </c>
      <c r="H30" s="252">
        <v>24.700000000000003</v>
      </c>
      <c r="I30"/>
      <c r="J30"/>
    </row>
    <row r="31" spans="1:10" s="128" customFormat="1" x14ac:dyDescent="0.35">
      <c r="A31" s="138" t="s">
        <v>800</v>
      </c>
      <c r="B31" s="21">
        <v>12</v>
      </c>
      <c r="C31" s="20">
        <v>0.7</v>
      </c>
      <c r="D31" s="135">
        <v>40</v>
      </c>
      <c r="E31" s="21"/>
      <c r="F31" s="250">
        <v>18.25</v>
      </c>
      <c r="G31" s="250">
        <v>16.75</v>
      </c>
      <c r="H31" s="252">
        <v>16.45</v>
      </c>
      <c r="I31"/>
      <c r="J31"/>
    </row>
    <row r="32" spans="1:10" s="128" customFormat="1" x14ac:dyDescent="0.35">
      <c r="A32" s="138" t="s">
        <v>804</v>
      </c>
      <c r="B32" s="21">
        <v>12</v>
      </c>
      <c r="C32" s="20">
        <v>0.7</v>
      </c>
      <c r="D32" s="135">
        <v>35</v>
      </c>
      <c r="E32" s="21"/>
      <c r="F32" s="250">
        <v>20.3</v>
      </c>
      <c r="G32" s="250">
        <v>18.650000000000002</v>
      </c>
      <c r="H32" s="252">
        <v>18.350000000000001</v>
      </c>
      <c r="I32"/>
      <c r="J32"/>
    </row>
    <row r="33" spans="1:10" s="128" customFormat="1" x14ac:dyDescent="0.35">
      <c r="A33" s="138" t="s">
        <v>935</v>
      </c>
      <c r="B33" s="21">
        <v>3</v>
      </c>
      <c r="C33" s="20">
        <v>0.7</v>
      </c>
      <c r="D33" s="135">
        <v>40</v>
      </c>
      <c r="E33" s="21"/>
      <c r="F33" s="250">
        <v>32.9</v>
      </c>
      <c r="G33" s="250">
        <v>30.200000000000003</v>
      </c>
      <c r="H33" s="252">
        <v>29.650000000000002</v>
      </c>
      <c r="I33"/>
      <c r="J33"/>
    </row>
    <row r="34" spans="1:10" s="128" customFormat="1" x14ac:dyDescent="0.35">
      <c r="A34" s="138" t="s">
        <v>939</v>
      </c>
      <c r="B34" s="21">
        <v>3</v>
      </c>
      <c r="C34" s="20">
        <v>0.7</v>
      </c>
      <c r="D34" s="135">
        <v>40</v>
      </c>
      <c r="E34" s="21"/>
      <c r="F34" s="250">
        <v>16.850000000000001</v>
      </c>
      <c r="G34" s="250">
        <v>15.5</v>
      </c>
      <c r="H34" s="252">
        <v>15.200000000000001</v>
      </c>
      <c r="I34"/>
      <c r="J34"/>
    </row>
    <row r="35" spans="1:10" s="128" customFormat="1" x14ac:dyDescent="0.35">
      <c r="A35" s="138" t="s">
        <v>943</v>
      </c>
      <c r="B35" s="21">
        <v>6</v>
      </c>
      <c r="C35" s="20">
        <v>0.7</v>
      </c>
      <c r="D35" s="135">
        <v>38</v>
      </c>
      <c r="E35" s="21"/>
      <c r="F35" s="250">
        <v>13.5</v>
      </c>
      <c r="G35" s="250">
        <v>12.4</v>
      </c>
      <c r="H35" s="252">
        <v>12.200000000000001</v>
      </c>
      <c r="I35"/>
      <c r="J35"/>
    </row>
    <row r="36" spans="1:10" s="128" customFormat="1" x14ac:dyDescent="0.35">
      <c r="A36" s="138" t="s">
        <v>947</v>
      </c>
      <c r="B36" s="21">
        <v>6</v>
      </c>
      <c r="C36" s="20">
        <v>1</v>
      </c>
      <c r="D36" s="135">
        <v>36</v>
      </c>
      <c r="E36" s="21"/>
      <c r="F36" s="250">
        <v>15.450000000000001</v>
      </c>
      <c r="G36" s="250">
        <v>14.15</v>
      </c>
      <c r="H36" s="252">
        <v>13.9</v>
      </c>
      <c r="I36"/>
      <c r="J36"/>
    </row>
    <row r="37" spans="1:10" s="128" customFormat="1" x14ac:dyDescent="0.35">
      <c r="A37" s="138" t="s">
        <v>951</v>
      </c>
      <c r="B37" s="21">
        <v>6</v>
      </c>
      <c r="C37" s="20">
        <v>0.7</v>
      </c>
      <c r="D37" s="135">
        <v>36</v>
      </c>
      <c r="E37" s="21"/>
      <c r="F37" s="250">
        <v>13.350000000000001</v>
      </c>
      <c r="G37" s="250">
        <v>12.25</v>
      </c>
      <c r="H37" s="252">
        <v>12.05</v>
      </c>
      <c r="I37"/>
      <c r="J37"/>
    </row>
    <row r="38" spans="1:10" s="128" customFormat="1" x14ac:dyDescent="0.35">
      <c r="A38" s="138" t="s">
        <v>2936</v>
      </c>
      <c r="B38" s="21">
        <v>6</v>
      </c>
      <c r="C38" s="20">
        <v>0.7</v>
      </c>
      <c r="D38" s="135">
        <v>40</v>
      </c>
      <c r="E38" s="21"/>
      <c r="F38" s="250">
        <v>24.650000000000002</v>
      </c>
      <c r="G38" s="250">
        <v>22.650000000000002</v>
      </c>
      <c r="H38" s="252">
        <v>22.25</v>
      </c>
      <c r="I38"/>
      <c r="J38"/>
    </row>
    <row r="39" spans="1:10" s="128" customFormat="1" x14ac:dyDescent="0.35">
      <c r="A39" s="138" t="s">
        <v>2970</v>
      </c>
      <c r="B39" s="21">
        <v>6</v>
      </c>
      <c r="C39" s="20">
        <v>0.7</v>
      </c>
      <c r="D39" s="135">
        <v>40</v>
      </c>
      <c r="E39" s="21"/>
      <c r="F39" s="250">
        <v>21.6</v>
      </c>
      <c r="G39" s="250">
        <v>19.850000000000001</v>
      </c>
      <c r="H39" s="252">
        <v>19.5</v>
      </c>
      <c r="I39"/>
      <c r="J39"/>
    </row>
    <row r="40" spans="1:10" s="128" customFormat="1" x14ac:dyDescent="0.35">
      <c r="A40" s="138" t="s">
        <v>2974</v>
      </c>
      <c r="B40" s="21">
        <v>4</v>
      </c>
      <c r="C40" s="20">
        <v>0.7</v>
      </c>
      <c r="D40" s="135">
        <v>41.1</v>
      </c>
      <c r="E40" s="21"/>
      <c r="F40" s="250">
        <v>96.45</v>
      </c>
      <c r="G40" s="250">
        <v>88.550000000000011</v>
      </c>
      <c r="H40" s="252">
        <v>86.95</v>
      </c>
      <c r="I40"/>
      <c r="J40"/>
    </row>
    <row r="41" spans="1:10" s="128" customFormat="1" x14ac:dyDescent="0.35">
      <c r="A41" s="138" t="s">
        <v>2978</v>
      </c>
      <c r="B41" s="21">
        <v>6</v>
      </c>
      <c r="C41" s="20">
        <v>0.7</v>
      </c>
      <c r="D41" s="135">
        <v>40.299999999999997</v>
      </c>
      <c r="E41" s="21"/>
      <c r="F41" s="250">
        <v>31.700000000000003</v>
      </c>
      <c r="G41" s="250">
        <v>29.1</v>
      </c>
      <c r="H41" s="252">
        <v>28.6</v>
      </c>
      <c r="I41"/>
      <c r="J41"/>
    </row>
    <row r="42" spans="1:10" s="128" customFormat="1" x14ac:dyDescent="0.35">
      <c r="A42" s="138" t="s">
        <v>2982</v>
      </c>
      <c r="B42" s="21">
        <v>4</v>
      </c>
      <c r="C42" s="20">
        <v>0.7</v>
      </c>
      <c r="D42" s="135">
        <v>40</v>
      </c>
      <c r="E42" s="21"/>
      <c r="F42" s="250">
        <v>43.900000000000006</v>
      </c>
      <c r="G42" s="250">
        <v>40.300000000000004</v>
      </c>
      <c r="H42" s="252">
        <v>39.550000000000004</v>
      </c>
      <c r="I42"/>
      <c r="J42"/>
    </row>
    <row r="43" spans="1:10" s="128" customFormat="1" x14ac:dyDescent="0.35">
      <c r="A43" s="138" t="s">
        <v>2986</v>
      </c>
      <c r="B43" s="21">
        <v>6</v>
      </c>
      <c r="C43" s="20">
        <v>0.7</v>
      </c>
      <c r="D43" s="135">
        <v>40.299999999999997</v>
      </c>
      <c r="E43" s="21"/>
      <c r="F43" s="250">
        <v>31.700000000000003</v>
      </c>
      <c r="G43" s="250">
        <v>29.1</v>
      </c>
      <c r="H43" s="252">
        <v>28.6</v>
      </c>
      <c r="I43"/>
      <c r="J43"/>
    </row>
    <row r="44" spans="1:10" s="128" customFormat="1" x14ac:dyDescent="0.35">
      <c r="A44" s="138" t="s">
        <v>14542</v>
      </c>
      <c r="B44" s="21">
        <v>12</v>
      </c>
      <c r="C44" s="20">
        <v>1</v>
      </c>
      <c r="D44" s="135">
        <v>36</v>
      </c>
      <c r="E44" s="21"/>
      <c r="F44" s="250">
        <v>14.600000000000001</v>
      </c>
      <c r="G44" s="250">
        <v>13.4</v>
      </c>
      <c r="H44" s="252">
        <v>13.15</v>
      </c>
      <c r="I44"/>
      <c r="J44"/>
    </row>
    <row r="45" spans="1:10" s="128" customFormat="1" x14ac:dyDescent="0.35">
      <c r="A45" s="138" t="s">
        <v>6273</v>
      </c>
      <c r="B45" s="21">
        <v>6</v>
      </c>
      <c r="C45" s="20">
        <v>0.7</v>
      </c>
      <c r="D45" s="135">
        <v>40</v>
      </c>
      <c r="E45" s="21"/>
      <c r="F45" s="250">
        <v>27.400000000000002</v>
      </c>
      <c r="G45" s="250">
        <v>25.150000000000002</v>
      </c>
      <c r="H45" s="252">
        <v>24.700000000000003</v>
      </c>
      <c r="I45"/>
      <c r="J45"/>
    </row>
    <row r="46" spans="1:10" s="128" customFormat="1" x14ac:dyDescent="0.35">
      <c r="A46" s="138" t="s">
        <v>6277</v>
      </c>
      <c r="B46" s="21">
        <v>3</v>
      </c>
      <c r="C46" s="20">
        <v>0.7</v>
      </c>
      <c r="D46" s="135">
        <v>40</v>
      </c>
      <c r="E46" s="21"/>
      <c r="F46" s="250">
        <v>40.200000000000003</v>
      </c>
      <c r="G46" s="250">
        <v>36.950000000000003</v>
      </c>
      <c r="H46" s="252">
        <v>36.25</v>
      </c>
      <c r="I46"/>
      <c r="J46"/>
    </row>
    <row r="47" spans="1:10" s="128" customFormat="1" x14ac:dyDescent="0.35">
      <c r="A47" s="138" t="s">
        <v>8353</v>
      </c>
      <c r="B47" s="21">
        <v>3</v>
      </c>
      <c r="C47" s="20">
        <v>0.7</v>
      </c>
      <c r="D47" s="135">
        <v>36</v>
      </c>
      <c r="E47" s="21"/>
      <c r="F47" s="250">
        <v>28.900000000000002</v>
      </c>
      <c r="G47" s="250">
        <v>26.5</v>
      </c>
      <c r="H47" s="252">
        <v>26.05</v>
      </c>
      <c r="I47"/>
      <c r="J47"/>
    </row>
    <row r="48" spans="1:10" s="128" customFormat="1" x14ac:dyDescent="0.35">
      <c r="A48" s="138" t="s">
        <v>8357</v>
      </c>
      <c r="B48" s="21">
        <v>6</v>
      </c>
      <c r="C48" s="20">
        <v>0.7</v>
      </c>
      <c r="D48" s="135">
        <v>36</v>
      </c>
      <c r="E48" s="21"/>
      <c r="F48" s="250">
        <v>23.700000000000003</v>
      </c>
      <c r="G48" s="250">
        <v>21.75</v>
      </c>
      <c r="H48" s="252">
        <v>21.400000000000002</v>
      </c>
      <c r="I48"/>
      <c r="J48"/>
    </row>
    <row r="49" spans="1:10" s="128" customFormat="1" x14ac:dyDescent="0.35">
      <c r="A49" s="138" t="s">
        <v>14382</v>
      </c>
      <c r="B49" s="21">
        <v>6</v>
      </c>
      <c r="C49" s="20">
        <v>0.7</v>
      </c>
      <c r="D49" s="135">
        <v>40</v>
      </c>
      <c r="E49" s="21"/>
      <c r="F49" s="250">
        <v>24.950000000000003</v>
      </c>
      <c r="G49" s="250">
        <v>22.950000000000003</v>
      </c>
      <c r="H49" s="252">
        <v>22.5</v>
      </c>
      <c r="I49"/>
      <c r="J49"/>
    </row>
    <row r="50" spans="1:10" s="128" customFormat="1" x14ac:dyDescent="0.35">
      <c r="A50" s="138" t="s">
        <v>9083</v>
      </c>
      <c r="B50" s="21">
        <v>12</v>
      </c>
      <c r="C50" s="20">
        <v>1</v>
      </c>
      <c r="D50" s="135">
        <v>38</v>
      </c>
      <c r="E50" s="21"/>
      <c r="F50" s="250">
        <v>15.850000000000001</v>
      </c>
      <c r="G50" s="250">
        <v>14.55</v>
      </c>
      <c r="H50" s="252">
        <v>14.3</v>
      </c>
      <c r="I50"/>
      <c r="J50"/>
    </row>
    <row r="51" spans="1:10" s="128" customFormat="1" x14ac:dyDescent="0.35">
      <c r="A51" s="138" t="s">
        <v>14745</v>
      </c>
      <c r="B51" s="21">
        <v>6</v>
      </c>
      <c r="C51" s="20">
        <v>0.7</v>
      </c>
      <c r="D51" s="135">
        <v>38</v>
      </c>
      <c r="E51" s="21"/>
      <c r="F51" s="250">
        <v>12.3</v>
      </c>
      <c r="G51" s="250">
        <v>11.3</v>
      </c>
      <c r="H51" s="252">
        <v>11.100000000000001</v>
      </c>
      <c r="I51"/>
      <c r="J51"/>
    </row>
    <row r="52" spans="1:10" s="128" customFormat="1" x14ac:dyDescent="0.35">
      <c r="A52" s="138" t="s">
        <v>9090</v>
      </c>
      <c r="B52" s="21">
        <v>6</v>
      </c>
      <c r="C52" s="20">
        <v>0.7</v>
      </c>
      <c r="D52" s="135">
        <v>40</v>
      </c>
      <c r="E52" s="21"/>
      <c r="F52" s="250">
        <v>15.15</v>
      </c>
      <c r="G52" s="250">
        <v>13.9</v>
      </c>
      <c r="H52" s="252">
        <v>13.65</v>
      </c>
      <c r="I52"/>
      <c r="J52"/>
    </row>
    <row r="53" spans="1:10" s="128" customFormat="1" x14ac:dyDescent="0.35">
      <c r="A53" s="138" t="s">
        <v>9095</v>
      </c>
      <c r="B53" s="21">
        <v>6</v>
      </c>
      <c r="C53" s="20">
        <v>0.7</v>
      </c>
      <c r="D53" s="135">
        <v>40</v>
      </c>
      <c r="E53" s="21"/>
      <c r="F53" s="250">
        <v>51.2</v>
      </c>
      <c r="G53" s="250">
        <v>47</v>
      </c>
      <c r="H53" s="252">
        <v>46.150000000000006</v>
      </c>
      <c r="I53"/>
      <c r="J53"/>
    </row>
    <row r="54" spans="1:10" s="128" customFormat="1" x14ac:dyDescent="0.35">
      <c r="A54" s="138" t="s">
        <v>9099</v>
      </c>
      <c r="B54" s="21">
        <v>6</v>
      </c>
      <c r="C54" s="20">
        <v>0.7</v>
      </c>
      <c r="D54" s="135">
        <v>40</v>
      </c>
      <c r="E54" s="21"/>
      <c r="F54" s="250">
        <v>60.300000000000004</v>
      </c>
      <c r="G54" s="250">
        <v>55.35</v>
      </c>
      <c r="H54" s="252">
        <v>54.35</v>
      </c>
      <c r="I54"/>
      <c r="J54"/>
    </row>
    <row r="55" spans="1:10" s="128" customFormat="1" x14ac:dyDescent="0.35">
      <c r="A55" s="138" t="s">
        <v>10161</v>
      </c>
      <c r="B55" s="21">
        <v>6</v>
      </c>
      <c r="C55" s="20">
        <v>1</v>
      </c>
      <c r="D55" s="135">
        <v>30</v>
      </c>
      <c r="E55" s="21"/>
      <c r="F55" s="250">
        <v>11.8</v>
      </c>
      <c r="G55" s="250">
        <v>10.850000000000001</v>
      </c>
      <c r="H55" s="252">
        <v>10.65</v>
      </c>
      <c r="I55"/>
      <c r="J55"/>
    </row>
    <row r="56" spans="1:10" s="128" customFormat="1" x14ac:dyDescent="0.35">
      <c r="A56" s="138" t="s">
        <v>12222</v>
      </c>
      <c r="B56" s="21">
        <v>12</v>
      </c>
      <c r="C56" s="20">
        <v>0.7</v>
      </c>
      <c r="D56" s="135">
        <v>40</v>
      </c>
      <c r="E56" s="21"/>
      <c r="F56" s="250">
        <v>11.5</v>
      </c>
      <c r="G56" s="250">
        <v>10.55</v>
      </c>
      <c r="H56" s="252">
        <v>10.350000000000001</v>
      </c>
      <c r="I56"/>
      <c r="J56"/>
    </row>
    <row r="57" spans="1:10" s="128" customFormat="1" x14ac:dyDescent="0.35">
      <c r="A57" s="138" t="s">
        <v>12226</v>
      </c>
      <c r="B57" s="21">
        <v>12</v>
      </c>
      <c r="C57" s="20">
        <v>0.7</v>
      </c>
      <c r="D57" s="135">
        <v>40</v>
      </c>
      <c r="E57" s="21"/>
      <c r="F57" s="250">
        <v>13.4</v>
      </c>
      <c r="G57" s="250">
        <v>12.3</v>
      </c>
      <c r="H57" s="252">
        <v>12.05</v>
      </c>
      <c r="I57"/>
      <c r="J57"/>
    </row>
    <row r="58" spans="1:10" s="128" customFormat="1" x14ac:dyDescent="0.35">
      <c r="A58" s="138" t="s">
        <v>13243</v>
      </c>
      <c r="B58" s="21">
        <v>6</v>
      </c>
      <c r="C58" s="20">
        <v>1</v>
      </c>
      <c r="D58" s="135">
        <v>38</v>
      </c>
      <c r="E58" s="21"/>
      <c r="F58" s="250">
        <v>15.850000000000001</v>
      </c>
      <c r="G58" s="250">
        <v>14.55</v>
      </c>
      <c r="H58" s="252">
        <v>14.3</v>
      </c>
      <c r="I58"/>
      <c r="J58"/>
    </row>
    <row r="59" spans="1:10" s="128" customFormat="1" x14ac:dyDescent="0.35">
      <c r="A59" s="138" t="s">
        <v>13247</v>
      </c>
      <c r="B59" s="21">
        <v>6</v>
      </c>
      <c r="C59" s="20">
        <v>1</v>
      </c>
      <c r="D59" s="135">
        <v>40</v>
      </c>
      <c r="E59" s="21"/>
      <c r="F59" s="250">
        <v>32</v>
      </c>
      <c r="G59" s="250">
        <v>29.35</v>
      </c>
      <c r="H59" s="252">
        <v>28.85</v>
      </c>
      <c r="I59"/>
      <c r="J59"/>
    </row>
    <row r="60" spans="1:10" s="128" customFormat="1" x14ac:dyDescent="0.35">
      <c r="A60" s="138" t="s">
        <v>13255</v>
      </c>
      <c r="B60" s="21">
        <v>1</v>
      </c>
      <c r="C60" s="20">
        <v>0.7</v>
      </c>
      <c r="D60" s="135">
        <v>38</v>
      </c>
      <c r="E60" s="21"/>
      <c r="F60" s="250">
        <v>87.65</v>
      </c>
      <c r="G60" s="250">
        <v>80.45</v>
      </c>
      <c r="H60" s="252">
        <v>79</v>
      </c>
      <c r="I60"/>
      <c r="J60"/>
    </row>
    <row r="61" spans="1:10" s="128" customFormat="1" ht="17" customHeight="1" x14ac:dyDescent="0.35">
      <c r="A61" s="357" t="s">
        <v>14240</v>
      </c>
      <c r="B61" s="358"/>
      <c r="C61" s="358"/>
      <c r="D61" s="358"/>
      <c r="E61" s="358"/>
      <c r="F61" s="358"/>
      <c r="G61" s="358"/>
      <c r="H61" s="359"/>
    </row>
    <row r="62" spans="1:10" s="128" customFormat="1" x14ac:dyDescent="0.35">
      <c r="A62" s="138" t="s">
        <v>644</v>
      </c>
      <c r="B62" s="21">
        <v>6</v>
      </c>
      <c r="C62" s="20">
        <v>0.7</v>
      </c>
      <c r="D62" s="135">
        <v>40</v>
      </c>
      <c r="E62" s="21"/>
      <c r="F62" s="250">
        <v>19.3</v>
      </c>
      <c r="G62" s="250">
        <v>17.7</v>
      </c>
      <c r="H62" s="252">
        <v>17.400000000000002</v>
      </c>
      <c r="I62"/>
      <c r="J62"/>
    </row>
    <row r="63" spans="1:10" s="128" customFormat="1" x14ac:dyDescent="0.35">
      <c r="A63" s="138" t="s">
        <v>649</v>
      </c>
      <c r="B63" s="21">
        <v>6</v>
      </c>
      <c r="C63" s="20">
        <v>0.7</v>
      </c>
      <c r="D63" s="135">
        <v>40</v>
      </c>
      <c r="E63" s="21"/>
      <c r="F63" s="250">
        <v>23.700000000000003</v>
      </c>
      <c r="G63" s="250">
        <v>21.75</v>
      </c>
      <c r="H63" s="252">
        <v>21.35</v>
      </c>
      <c r="I63"/>
      <c r="J63"/>
    </row>
    <row r="64" spans="1:10" s="128" customFormat="1" x14ac:dyDescent="0.35">
      <c r="A64" s="138" t="s">
        <v>2779</v>
      </c>
      <c r="B64" s="21">
        <v>6</v>
      </c>
      <c r="C64" s="20">
        <v>0.7</v>
      </c>
      <c r="D64" s="135">
        <v>40</v>
      </c>
      <c r="E64" s="21"/>
      <c r="F64" s="250">
        <v>31.700000000000003</v>
      </c>
      <c r="G64" s="250">
        <v>29.1</v>
      </c>
      <c r="H64" s="252">
        <v>28.55</v>
      </c>
      <c r="I64"/>
      <c r="J64"/>
    </row>
    <row r="65" spans="1:10" s="128" customFormat="1" x14ac:dyDescent="0.35">
      <c r="A65" s="138" t="s">
        <v>2791</v>
      </c>
      <c r="B65" s="21">
        <v>6</v>
      </c>
      <c r="C65" s="20">
        <v>0.7</v>
      </c>
      <c r="D65" s="135">
        <v>40</v>
      </c>
      <c r="E65" s="21"/>
      <c r="F65" s="250">
        <v>109.15</v>
      </c>
      <c r="G65" s="250">
        <v>100.2</v>
      </c>
      <c r="H65" s="252">
        <v>98.4</v>
      </c>
      <c r="I65"/>
      <c r="J65"/>
    </row>
    <row r="66" spans="1:10" s="128" customFormat="1" x14ac:dyDescent="0.35">
      <c r="A66" s="138" t="s">
        <v>3425</v>
      </c>
      <c r="B66" s="21">
        <v>6</v>
      </c>
      <c r="C66" s="20">
        <v>0.7</v>
      </c>
      <c r="D66" s="135">
        <v>40</v>
      </c>
      <c r="E66" s="21"/>
      <c r="F66" s="250">
        <v>56.1</v>
      </c>
      <c r="G66" s="250">
        <v>51.5</v>
      </c>
      <c r="H66" s="252">
        <v>50.550000000000004</v>
      </c>
      <c r="I66"/>
      <c r="J66"/>
    </row>
    <row r="67" spans="1:10" s="128" customFormat="1" x14ac:dyDescent="0.35">
      <c r="A67" s="138" t="s">
        <v>3964</v>
      </c>
      <c r="B67" s="21">
        <v>12</v>
      </c>
      <c r="C67" s="20">
        <v>1</v>
      </c>
      <c r="D67" s="135">
        <v>40</v>
      </c>
      <c r="E67" s="21"/>
      <c r="F67" s="250">
        <v>45.400000000000006</v>
      </c>
      <c r="G67" s="250">
        <v>41.7</v>
      </c>
      <c r="H67" s="252">
        <v>40.950000000000003</v>
      </c>
      <c r="I67"/>
      <c r="J67"/>
    </row>
    <row r="68" spans="1:10" s="128" customFormat="1" x14ac:dyDescent="0.35">
      <c r="A68" s="138" t="s">
        <v>14353</v>
      </c>
      <c r="B68" s="21">
        <v>6</v>
      </c>
      <c r="C68" s="20">
        <v>0.7</v>
      </c>
      <c r="D68" s="135">
        <v>40</v>
      </c>
      <c r="E68" s="21"/>
      <c r="F68" s="250">
        <v>121.35000000000001</v>
      </c>
      <c r="G68" s="250">
        <v>111.4</v>
      </c>
      <c r="H68" s="252">
        <v>109.4</v>
      </c>
      <c r="I68"/>
      <c r="J68"/>
    </row>
    <row r="69" spans="1:10" s="128" customFormat="1" x14ac:dyDescent="0.35">
      <c r="A69" s="138" t="s">
        <v>5445</v>
      </c>
      <c r="B69" s="21">
        <v>6</v>
      </c>
      <c r="C69" s="20">
        <v>0.7</v>
      </c>
      <c r="D69" s="135">
        <v>40</v>
      </c>
      <c r="E69" s="21"/>
      <c r="F69" s="250">
        <v>34.1</v>
      </c>
      <c r="G69" s="250">
        <v>31.35</v>
      </c>
      <c r="H69" s="252">
        <v>30.75</v>
      </c>
      <c r="I69"/>
      <c r="J69"/>
    </row>
    <row r="70" spans="1:10" x14ac:dyDescent="0.35">
      <c r="A70" s="138" t="s">
        <v>5449</v>
      </c>
      <c r="B70" s="21">
        <v>6</v>
      </c>
      <c r="C70" s="20">
        <v>0.7</v>
      </c>
      <c r="D70" s="135">
        <v>40</v>
      </c>
      <c r="E70" s="21"/>
      <c r="F70" s="250">
        <v>90.25</v>
      </c>
      <c r="G70" s="250">
        <v>82.850000000000009</v>
      </c>
      <c r="H70" s="252">
        <v>81.350000000000009</v>
      </c>
    </row>
    <row r="71" spans="1:10" s="128" customFormat="1" x14ac:dyDescent="0.35">
      <c r="A71" s="138" t="s">
        <v>14487</v>
      </c>
      <c r="B71" s="21">
        <v>3</v>
      </c>
      <c r="C71" s="20">
        <v>0.7</v>
      </c>
      <c r="D71" s="135">
        <v>40</v>
      </c>
      <c r="E71" s="21"/>
      <c r="F71" s="250">
        <v>401.95000000000005</v>
      </c>
      <c r="G71" s="250">
        <v>369</v>
      </c>
      <c r="H71" s="252">
        <v>362.40000000000003</v>
      </c>
      <c r="I71"/>
      <c r="J71"/>
    </row>
    <row r="72" spans="1:10" x14ac:dyDescent="0.35">
      <c r="A72" s="138" t="s">
        <v>14517</v>
      </c>
      <c r="B72" s="21">
        <v>3</v>
      </c>
      <c r="C72" s="20">
        <v>0.7</v>
      </c>
      <c r="D72" s="135">
        <v>40.799999999999997</v>
      </c>
      <c r="E72" s="21"/>
      <c r="F72" s="250">
        <v>170.20000000000002</v>
      </c>
      <c r="G72" s="250">
        <v>156.25</v>
      </c>
      <c r="H72" s="252">
        <v>153.5</v>
      </c>
    </row>
    <row r="73" spans="1:10" s="128" customFormat="1" x14ac:dyDescent="0.35">
      <c r="A73" s="138" t="s">
        <v>5453</v>
      </c>
      <c r="B73" s="21">
        <v>6</v>
      </c>
      <c r="C73" s="20">
        <v>0.7</v>
      </c>
      <c r="D73" s="135">
        <v>40</v>
      </c>
      <c r="E73" s="21"/>
      <c r="F73" s="250">
        <v>126.85000000000001</v>
      </c>
      <c r="G73" s="250">
        <v>116.45</v>
      </c>
      <c r="H73" s="252">
        <v>114.35000000000001</v>
      </c>
      <c r="I73"/>
      <c r="J73"/>
    </row>
    <row r="74" spans="1:10" s="128" customFormat="1" x14ac:dyDescent="0.35">
      <c r="A74" s="138" t="s">
        <v>5457</v>
      </c>
      <c r="B74" s="21">
        <v>6</v>
      </c>
      <c r="C74" s="20">
        <v>0.7</v>
      </c>
      <c r="D74" s="135">
        <v>40</v>
      </c>
      <c r="E74" s="21"/>
      <c r="F74" s="250">
        <v>44.2</v>
      </c>
      <c r="G74" s="250">
        <v>40.550000000000004</v>
      </c>
      <c r="H74" s="252">
        <v>39.85</v>
      </c>
      <c r="I74"/>
      <c r="J74"/>
    </row>
    <row r="75" spans="1:10" s="128" customFormat="1" x14ac:dyDescent="0.35">
      <c r="A75" s="138" t="s">
        <v>14358</v>
      </c>
      <c r="B75" s="21">
        <v>6</v>
      </c>
      <c r="C75" s="20">
        <v>0.7</v>
      </c>
      <c r="D75" s="135">
        <v>40</v>
      </c>
      <c r="E75" s="21"/>
      <c r="F75" s="250">
        <v>25.6</v>
      </c>
      <c r="G75" s="250">
        <v>23.5</v>
      </c>
      <c r="H75" s="252">
        <v>23.05</v>
      </c>
      <c r="I75"/>
      <c r="J75"/>
    </row>
    <row r="76" spans="1:10" s="128" customFormat="1" x14ac:dyDescent="0.35">
      <c r="A76" s="138" t="s">
        <v>14360</v>
      </c>
      <c r="B76" s="21">
        <v>6</v>
      </c>
      <c r="C76" s="20">
        <v>0.7</v>
      </c>
      <c r="D76" s="135">
        <v>40</v>
      </c>
      <c r="E76" s="21"/>
      <c r="F76" s="250">
        <v>31.200000000000003</v>
      </c>
      <c r="G76" s="250">
        <v>28.650000000000002</v>
      </c>
      <c r="H76" s="252">
        <v>28.150000000000002</v>
      </c>
      <c r="I76"/>
      <c r="J76"/>
    </row>
    <row r="77" spans="1:10" s="128" customFormat="1" x14ac:dyDescent="0.35">
      <c r="A77" s="138" t="s">
        <v>6513</v>
      </c>
      <c r="B77" s="21">
        <v>6</v>
      </c>
      <c r="C77" s="20">
        <v>0.7</v>
      </c>
      <c r="D77" s="135">
        <v>40</v>
      </c>
      <c r="E77" s="21"/>
      <c r="F77" s="250">
        <v>65.25</v>
      </c>
      <c r="G77" s="250">
        <v>59.900000000000006</v>
      </c>
      <c r="H77" s="252">
        <v>58.800000000000004</v>
      </c>
      <c r="I77"/>
      <c r="J77"/>
    </row>
    <row r="78" spans="1:10" s="128" customFormat="1" x14ac:dyDescent="0.35">
      <c r="A78" s="138" t="s">
        <v>6517</v>
      </c>
      <c r="B78" s="21">
        <v>6</v>
      </c>
      <c r="C78" s="20">
        <v>0.7</v>
      </c>
      <c r="D78" s="135">
        <v>40</v>
      </c>
      <c r="E78" s="21"/>
      <c r="F78" s="250">
        <v>65.25</v>
      </c>
      <c r="G78" s="250">
        <v>59.900000000000006</v>
      </c>
      <c r="H78" s="252">
        <v>58.800000000000004</v>
      </c>
      <c r="I78"/>
      <c r="J78"/>
    </row>
    <row r="79" spans="1:10" s="128" customFormat="1" x14ac:dyDescent="0.35">
      <c r="A79" s="138" t="s">
        <v>6702</v>
      </c>
      <c r="B79" s="21">
        <v>6</v>
      </c>
      <c r="C79" s="20">
        <v>0.7</v>
      </c>
      <c r="D79" s="135">
        <v>40</v>
      </c>
      <c r="E79" s="21"/>
      <c r="F79" s="250">
        <v>33.4</v>
      </c>
      <c r="G79" s="250">
        <v>30.650000000000002</v>
      </c>
      <c r="H79" s="252">
        <v>30.1</v>
      </c>
      <c r="I79"/>
      <c r="J79"/>
    </row>
    <row r="80" spans="1:10" s="128" customFormat="1" x14ac:dyDescent="0.35">
      <c r="A80" s="138" t="s">
        <v>6721</v>
      </c>
      <c r="B80" s="21">
        <v>12</v>
      </c>
      <c r="C80" s="20">
        <v>0.7</v>
      </c>
      <c r="D80" s="135">
        <v>40</v>
      </c>
      <c r="E80" s="21"/>
      <c r="F80" s="250">
        <v>33.5</v>
      </c>
      <c r="G80" s="250">
        <v>30.75</v>
      </c>
      <c r="H80" s="252">
        <v>30.200000000000003</v>
      </c>
      <c r="I80"/>
      <c r="J80"/>
    </row>
    <row r="81" spans="1:10" s="128" customFormat="1" x14ac:dyDescent="0.35">
      <c r="A81" s="138" t="s">
        <v>23285</v>
      </c>
      <c r="B81" s="21">
        <v>6</v>
      </c>
      <c r="C81" s="20">
        <v>1.5</v>
      </c>
      <c r="D81" s="135">
        <v>40</v>
      </c>
      <c r="E81" s="21"/>
      <c r="F81" s="250">
        <v>80.850000000000009</v>
      </c>
      <c r="G81" s="250">
        <v>74.25</v>
      </c>
      <c r="H81" s="252">
        <v>72.900000000000006</v>
      </c>
      <c r="I81"/>
      <c r="J81"/>
    </row>
    <row r="82" spans="1:10" s="128" customFormat="1" x14ac:dyDescent="0.35">
      <c r="A82" s="138" t="s">
        <v>6726</v>
      </c>
      <c r="B82" s="21">
        <v>6</v>
      </c>
      <c r="C82" s="20">
        <v>0.7</v>
      </c>
      <c r="D82" s="135">
        <v>40</v>
      </c>
      <c r="E82" s="21"/>
      <c r="F82" s="250">
        <v>38.700000000000003</v>
      </c>
      <c r="G82" s="250">
        <v>35.550000000000004</v>
      </c>
      <c r="H82" s="252">
        <v>34.9</v>
      </c>
      <c r="I82"/>
      <c r="J82"/>
    </row>
    <row r="83" spans="1:10" s="128" customFormat="1" x14ac:dyDescent="0.35">
      <c r="A83" s="138" t="s">
        <v>14364</v>
      </c>
      <c r="B83" s="21">
        <v>6</v>
      </c>
      <c r="C83" s="20">
        <v>0.7</v>
      </c>
      <c r="D83" s="135">
        <v>40</v>
      </c>
      <c r="E83" s="21"/>
      <c r="F83" s="250">
        <v>55.45</v>
      </c>
      <c r="G83" s="250">
        <v>50.95</v>
      </c>
      <c r="H83" s="252">
        <v>50</v>
      </c>
      <c r="I83"/>
      <c r="J83"/>
    </row>
    <row r="84" spans="1:10" s="128" customFormat="1" x14ac:dyDescent="0.35">
      <c r="A84" s="138" t="s">
        <v>14469</v>
      </c>
      <c r="B84" s="21">
        <v>12</v>
      </c>
      <c r="C84" s="20">
        <v>1</v>
      </c>
      <c r="D84" s="135">
        <v>40</v>
      </c>
      <c r="E84" s="21"/>
      <c r="F84" s="250">
        <v>71</v>
      </c>
      <c r="G84" s="250">
        <v>65.2</v>
      </c>
      <c r="H84" s="252">
        <v>64.05</v>
      </c>
      <c r="I84"/>
      <c r="J84"/>
    </row>
    <row r="85" spans="1:10" s="128" customFormat="1" x14ac:dyDescent="0.35">
      <c r="A85" s="138" t="s">
        <v>6730</v>
      </c>
      <c r="B85" s="21">
        <v>6</v>
      </c>
      <c r="C85" s="20">
        <v>1</v>
      </c>
      <c r="D85" s="135">
        <v>40</v>
      </c>
      <c r="E85" s="21"/>
      <c r="F85" s="250">
        <v>244.85000000000002</v>
      </c>
      <c r="G85" s="250">
        <v>224.8</v>
      </c>
      <c r="H85" s="252">
        <v>220.8</v>
      </c>
      <c r="I85"/>
      <c r="J85"/>
    </row>
    <row r="86" spans="1:10" s="128" customFormat="1" x14ac:dyDescent="0.35">
      <c r="A86" s="138" t="s">
        <v>6738</v>
      </c>
      <c r="B86" s="21">
        <v>6</v>
      </c>
      <c r="C86" s="20">
        <v>0.7</v>
      </c>
      <c r="D86" s="135">
        <v>40</v>
      </c>
      <c r="E86" s="21"/>
      <c r="F86" s="250">
        <v>218.95000000000002</v>
      </c>
      <c r="G86" s="250">
        <v>201</v>
      </c>
      <c r="H86" s="252">
        <v>197.4</v>
      </c>
      <c r="I86"/>
      <c r="J86"/>
    </row>
    <row r="87" spans="1:10" s="128" customFormat="1" x14ac:dyDescent="0.35">
      <c r="A87" s="138" t="s">
        <v>6840</v>
      </c>
      <c r="B87" s="21">
        <v>6</v>
      </c>
      <c r="C87" s="20">
        <v>0.7</v>
      </c>
      <c r="D87" s="135">
        <v>40</v>
      </c>
      <c r="E87" s="21"/>
      <c r="F87" s="250">
        <v>71.95</v>
      </c>
      <c r="G87" s="250">
        <v>66.05</v>
      </c>
      <c r="H87" s="252">
        <v>64.850000000000009</v>
      </c>
      <c r="I87"/>
      <c r="J87"/>
    </row>
    <row r="88" spans="1:10" s="128" customFormat="1" x14ac:dyDescent="0.35">
      <c r="A88" s="138" t="s">
        <v>6844</v>
      </c>
      <c r="B88" s="21">
        <v>6</v>
      </c>
      <c r="C88" s="20">
        <v>1</v>
      </c>
      <c r="D88" s="135">
        <v>40</v>
      </c>
      <c r="E88" s="21"/>
      <c r="F88" s="250">
        <v>34.4</v>
      </c>
      <c r="G88" s="250">
        <v>31.6</v>
      </c>
      <c r="H88" s="252">
        <v>31.05</v>
      </c>
      <c r="I88"/>
      <c r="J88"/>
    </row>
    <row r="89" spans="1:10" s="128" customFormat="1" x14ac:dyDescent="0.35">
      <c r="A89" s="138" t="s">
        <v>7657</v>
      </c>
      <c r="B89" s="21">
        <v>6</v>
      </c>
      <c r="C89" s="20">
        <v>1</v>
      </c>
      <c r="D89" s="135">
        <v>40</v>
      </c>
      <c r="E89" s="21"/>
      <c r="F89" s="250">
        <v>30.05</v>
      </c>
      <c r="G89" s="250">
        <v>27.55</v>
      </c>
      <c r="H89" s="252">
        <v>27.1</v>
      </c>
      <c r="I89"/>
      <c r="J89"/>
    </row>
    <row r="90" spans="1:10" s="128" customFormat="1" x14ac:dyDescent="0.35">
      <c r="A90" s="138" t="s">
        <v>7670</v>
      </c>
      <c r="B90" s="21">
        <v>6</v>
      </c>
      <c r="C90" s="20">
        <v>0.7</v>
      </c>
      <c r="D90" s="135">
        <v>40</v>
      </c>
      <c r="E90" s="21"/>
      <c r="F90" s="250">
        <v>31.400000000000002</v>
      </c>
      <c r="G90" s="250">
        <v>28.8</v>
      </c>
      <c r="H90" s="252">
        <v>28.3</v>
      </c>
      <c r="I90"/>
      <c r="J90"/>
    </row>
    <row r="91" spans="1:10" s="128" customFormat="1" x14ac:dyDescent="0.35">
      <c r="A91" s="138" t="s">
        <v>8863</v>
      </c>
      <c r="B91" s="21">
        <v>3</v>
      </c>
      <c r="C91" s="20">
        <v>0.7</v>
      </c>
      <c r="D91" s="135">
        <v>43</v>
      </c>
      <c r="E91" s="21"/>
      <c r="F91" s="250">
        <v>408.3</v>
      </c>
      <c r="G91" s="250">
        <v>374.85</v>
      </c>
      <c r="H91" s="252">
        <v>368.15000000000003</v>
      </c>
      <c r="I91"/>
      <c r="J91"/>
    </row>
    <row r="92" spans="1:10" s="128" customFormat="1" x14ac:dyDescent="0.35">
      <c r="A92" s="138" t="s">
        <v>8867</v>
      </c>
      <c r="B92" s="21">
        <v>3</v>
      </c>
      <c r="C92" s="20">
        <v>0.7</v>
      </c>
      <c r="D92" s="135">
        <v>40</v>
      </c>
      <c r="E92" s="21"/>
      <c r="F92" s="250">
        <v>133.55000000000001</v>
      </c>
      <c r="G92" s="250">
        <v>122.60000000000001</v>
      </c>
      <c r="H92" s="252">
        <v>120.4</v>
      </c>
      <c r="I92"/>
      <c r="J92"/>
    </row>
    <row r="93" spans="1:10" s="128" customFormat="1" x14ac:dyDescent="0.35">
      <c r="A93" s="138" t="s">
        <v>9039</v>
      </c>
      <c r="B93" s="21">
        <v>6</v>
      </c>
      <c r="C93" s="20">
        <v>0.7</v>
      </c>
      <c r="D93" s="135">
        <v>40</v>
      </c>
      <c r="E93" s="21"/>
      <c r="F93" s="250">
        <v>21.900000000000002</v>
      </c>
      <c r="G93" s="250">
        <v>20.150000000000002</v>
      </c>
      <c r="H93" s="252">
        <v>19.75</v>
      </c>
      <c r="I93"/>
      <c r="J93"/>
    </row>
    <row r="94" spans="1:10" s="128" customFormat="1" x14ac:dyDescent="0.35">
      <c r="A94" s="138" t="s">
        <v>14379</v>
      </c>
      <c r="B94" s="21">
        <v>6</v>
      </c>
      <c r="C94" s="20">
        <v>0.7</v>
      </c>
      <c r="D94" s="135">
        <v>40</v>
      </c>
      <c r="E94" s="21"/>
      <c r="F94" s="250">
        <v>20.700000000000003</v>
      </c>
      <c r="G94" s="250">
        <v>19</v>
      </c>
      <c r="H94" s="252">
        <v>18.650000000000002</v>
      </c>
      <c r="I94"/>
      <c r="J94"/>
    </row>
    <row r="95" spans="1:10" s="128" customFormat="1" x14ac:dyDescent="0.35">
      <c r="A95" s="138" t="s">
        <v>9107</v>
      </c>
      <c r="B95" s="21">
        <v>12</v>
      </c>
      <c r="C95" s="20">
        <v>0.7</v>
      </c>
      <c r="D95" s="135">
        <v>40</v>
      </c>
      <c r="E95" s="21"/>
      <c r="F95" s="250">
        <v>24.35</v>
      </c>
      <c r="G95" s="250">
        <v>22.35</v>
      </c>
      <c r="H95" s="252">
        <v>21.950000000000003</v>
      </c>
      <c r="I95"/>
      <c r="J95"/>
    </row>
    <row r="96" spans="1:10" s="128" customFormat="1" x14ac:dyDescent="0.35">
      <c r="A96" s="138" t="s">
        <v>9115</v>
      </c>
      <c r="B96" s="21">
        <v>12</v>
      </c>
      <c r="C96" s="20">
        <v>0.7</v>
      </c>
      <c r="D96" s="135">
        <v>40</v>
      </c>
      <c r="E96" s="21"/>
      <c r="F96" s="250">
        <v>31</v>
      </c>
      <c r="G96" s="250">
        <v>28.450000000000003</v>
      </c>
      <c r="H96" s="252">
        <v>27.950000000000003</v>
      </c>
      <c r="I96"/>
      <c r="J96"/>
    </row>
    <row r="97" spans="1:10" s="128" customFormat="1" x14ac:dyDescent="0.35">
      <c r="A97" s="138" t="s">
        <v>9127</v>
      </c>
      <c r="B97" s="21">
        <v>6</v>
      </c>
      <c r="C97" s="20">
        <v>1.75</v>
      </c>
      <c r="D97" s="135">
        <v>40</v>
      </c>
      <c r="E97" s="21"/>
      <c r="F97" s="250">
        <v>63.85</v>
      </c>
      <c r="G97" s="250">
        <v>58.6</v>
      </c>
      <c r="H97" s="252">
        <v>57.550000000000004</v>
      </c>
      <c r="I97"/>
      <c r="J97"/>
    </row>
    <row r="98" spans="1:10" s="128" customFormat="1" x14ac:dyDescent="0.35">
      <c r="A98" s="138" t="s">
        <v>9131</v>
      </c>
      <c r="B98" s="21">
        <v>12</v>
      </c>
      <c r="C98" s="20">
        <v>1</v>
      </c>
      <c r="D98" s="135">
        <v>40</v>
      </c>
      <c r="E98" s="21"/>
      <c r="F98" s="250">
        <v>34.4</v>
      </c>
      <c r="G98" s="250">
        <v>31.6</v>
      </c>
      <c r="H98" s="252">
        <v>31.05</v>
      </c>
      <c r="I98"/>
      <c r="J98"/>
    </row>
    <row r="99" spans="1:10" s="128" customFormat="1" x14ac:dyDescent="0.35">
      <c r="A99" s="138" t="s">
        <v>9137</v>
      </c>
      <c r="B99" s="21">
        <v>12</v>
      </c>
      <c r="C99" s="20">
        <v>1</v>
      </c>
      <c r="D99" s="135">
        <v>40</v>
      </c>
      <c r="E99" s="21"/>
      <c r="F99" s="250">
        <v>33.75</v>
      </c>
      <c r="G99" s="250">
        <v>31</v>
      </c>
      <c r="H99" s="252">
        <v>30.450000000000003</v>
      </c>
      <c r="I99"/>
      <c r="J99"/>
    </row>
    <row r="100" spans="1:10" s="128" customFormat="1" x14ac:dyDescent="0.35">
      <c r="A100" s="138" t="s">
        <v>9145</v>
      </c>
      <c r="B100" s="21">
        <v>6</v>
      </c>
      <c r="C100" s="20">
        <v>0.7</v>
      </c>
      <c r="D100" s="135">
        <v>40</v>
      </c>
      <c r="E100" s="21"/>
      <c r="F100" s="250">
        <v>27.35</v>
      </c>
      <c r="G100" s="250">
        <v>25.1</v>
      </c>
      <c r="H100" s="252">
        <v>24.650000000000002</v>
      </c>
      <c r="I100"/>
      <c r="J100"/>
    </row>
    <row r="101" spans="1:10" s="128" customFormat="1" x14ac:dyDescent="0.35">
      <c r="A101" s="138" t="s">
        <v>9149</v>
      </c>
      <c r="B101" s="21">
        <v>12</v>
      </c>
      <c r="C101" s="20">
        <v>1</v>
      </c>
      <c r="D101" s="135">
        <v>40</v>
      </c>
      <c r="E101" s="21"/>
      <c r="F101" s="250">
        <v>38.1</v>
      </c>
      <c r="G101" s="250">
        <v>34.950000000000003</v>
      </c>
      <c r="H101" s="252">
        <v>34.35</v>
      </c>
      <c r="I101"/>
      <c r="J101"/>
    </row>
    <row r="102" spans="1:10" s="128" customFormat="1" x14ac:dyDescent="0.35">
      <c r="A102" s="138" t="s">
        <v>9153</v>
      </c>
      <c r="B102" s="21">
        <v>6</v>
      </c>
      <c r="C102" s="20">
        <v>0.7</v>
      </c>
      <c r="D102" s="135">
        <v>40</v>
      </c>
      <c r="E102" s="21"/>
      <c r="F102" s="250">
        <v>28.55</v>
      </c>
      <c r="G102" s="250">
        <v>26.25</v>
      </c>
      <c r="H102" s="252">
        <v>25.75</v>
      </c>
      <c r="I102"/>
      <c r="J102"/>
    </row>
    <row r="103" spans="1:10" s="128" customFormat="1" x14ac:dyDescent="0.35">
      <c r="A103" s="138" t="s">
        <v>9159</v>
      </c>
      <c r="B103" s="21">
        <v>6</v>
      </c>
      <c r="C103" s="20">
        <v>0.7</v>
      </c>
      <c r="D103" s="135">
        <v>40</v>
      </c>
      <c r="E103" s="21"/>
      <c r="F103" s="250">
        <v>33.450000000000003</v>
      </c>
      <c r="G103" s="250">
        <v>30.700000000000003</v>
      </c>
      <c r="H103" s="252">
        <v>30.150000000000002</v>
      </c>
      <c r="I103"/>
      <c r="J103"/>
    </row>
    <row r="104" spans="1:10" s="128" customFormat="1" x14ac:dyDescent="0.35">
      <c r="A104" s="138" t="s">
        <v>9163</v>
      </c>
      <c r="B104" s="21">
        <v>6</v>
      </c>
      <c r="C104" s="20">
        <v>0.7</v>
      </c>
      <c r="D104" s="135">
        <v>40</v>
      </c>
      <c r="E104" s="21"/>
      <c r="F104" s="250">
        <v>33.5</v>
      </c>
      <c r="G104" s="250">
        <v>30.75</v>
      </c>
      <c r="H104" s="252">
        <v>30.200000000000003</v>
      </c>
      <c r="I104"/>
      <c r="J104"/>
    </row>
    <row r="105" spans="1:10" s="128" customFormat="1" x14ac:dyDescent="0.35">
      <c r="A105" s="138" t="s">
        <v>9171</v>
      </c>
      <c r="B105" s="21">
        <v>6</v>
      </c>
      <c r="C105" s="20">
        <v>1.75</v>
      </c>
      <c r="D105" s="135">
        <v>40</v>
      </c>
      <c r="E105" s="21"/>
      <c r="F105" s="250">
        <v>144.95000000000002</v>
      </c>
      <c r="G105" s="250">
        <v>133.1</v>
      </c>
      <c r="H105" s="252">
        <v>130.70000000000002</v>
      </c>
      <c r="I105"/>
      <c r="J105"/>
    </row>
    <row r="106" spans="1:10" s="128" customFormat="1" x14ac:dyDescent="0.35">
      <c r="A106" s="138" t="s">
        <v>23289</v>
      </c>
      <c r="B106" s="21">
        <v>4</v>
      </c>
      <c r="C106" s="20">
        <v>3</v>
      </c>
      <c r="D106" s="135">
        <v>40</v>
      </c>
      <c r="E106" s="21"/>
      <c r="F106" s="250">
        <v>255</v>
      </c>
      <c r="G106" s="250">
        <v>234.10000000000002</v>
      </c>
      <c r="H106" s="252">
        <v>229.9</v>
      </c>
      <c r="I106"/>
      <c r="J106"/>
    </row>
    <row r="107" spans="1:10" s="128" customFormat="1" x14ac:dyDescent="0.35">
      <c r="A107" s="138" t="s">
        <v>9422</v>
      </c>
      <c r="B107" s="21">
        <v>6</v>
      </c>
      <c r="C107" s="20">
        <v>0.7</v>
      </c>
      <c r="D107" s="135">
        <v>40</v>
      </c>
      <c r="E107" s="21"/>
      <c r="F107" s="250">
        <v>50</v>
      </c>
      <c r="G107" s="250">
        <v>45.900000000000006</v>
      </c>
      <c r="H107" s="252">
        <v>45.050000000000004</v>
      </c>
      <c r="I107"/>
      <c r="J107"/>
    </row>
    <row r="108" spans="1:10" s="128" customFormat="1" x14ac:dyDescent="0.35">
      <c r="A108" s="138" t="s">
        <v>9426</v>
      </c>
      <c r="B108" s="21">
        <v>6</v>
      </c>
      <c r="C108" s="20">
        <v>0.7</v>
      </c>
      <c r="D108" s="135">
        <v>40</v>
      </c>
      <c r="E108" s="21"/>
      <c r="F108" s="250">
        <v>23.900000000000002</v>
      </c>
      <c r="G108" s="250">
        <v>21.900000000000002</v>
      </c>
      <c r="H108" s="252">
        <v>21.55</v>
      </c>
      <c r="I108"/>
      <c r="J108"/>
    </row>
    <row r="109" spans="1:10" s="128" customFormat="1" x14ac:dyDescent="0.35">
      <c r="A109" s="138" t="s">
        <v>9430</v>
      </c>
      <c r="B109" s="21">
        <v>6</v>
      </c>
      <c r="C109" s="20">
        <v>0.7</v>
      </c>
      <c r="D109" s="135">
        <v>40</v>
      </c>
      <c r="E109" s="21"/>
      <c r="F109" s="250">
        <v>31.3</v>
      </c>
      <c r="G109" s="250">
        <v>28.75</v>
      </c>
      <c r="H109" s="252">
        <v>28.25</v>
      </c>
      <c r="I109"/>
      <c r="J109"/>
    </row>
    <row r="110" spans="1:10" s="128" customFormat="1" x14ac:dyDescent="0.35">
      <c r="A110" s="138" t="s">
        <v>9434</v>
      </c>
      <c r="B110" s="21">
        <v>6</v>
      </c>
      <c r="C110" s="20">
        <v>0.7</v>
      </c>
      <c r="D110" s="135">
        <v>40</v>
      </c>
      <c r="E110" s="21"/>
      <c r="F110" s="250">
        <v>65.25</v>
      </c>
      <c r="G110" s="250">
        <v>59.900000000000006</v>
      </c>
      <c r="H110" s="252">
        <v>58.800000000000004</v>
      </c>
      <c r="I110"/>
      <c r="J110"/>
    </row>
    <row r="111" spans="1:10" s="128" customFormat="1" x14ac:dyDescent="0.35">
      <c r="A111" s="138" t="s">
        <v>9461</v>
      </c>
      <c r="B111" s="21">
        <v>6</v>
      </c>
      <c r="C111" s="20">
        <v>0.7</v>
      </c>
      <c r="D111" s="135">
        <v>40</v>
      </c>
      <c r="E111" s="21"/>
      <c r="F111" s="250">
        <v>19.8</v>
      </c>
      <c r="G111" s="250">
        <v>18.150000000000002</v>
      </c>
      <c r="H111" s="252">
        <v>17.850000000000001</v>
      </c>
      <c r="I111"/>
      <c r="J111"/>
    </row>
    <row r="112" spans="1:10" s="128" customFormat="1" x14ac:dyDescent="0.35">
      <c r="A112" s="138" t="s">
        <v>14442</v>
      </c>
      <c r="B112" s="21">
        <v>6</v>
      </c>
      <c r="C112" s="20">
        <v>1</v>
      </c>
      <c r="D112" s="135">
        <v>40</v>
      </c>
      <c r="E112" s="21"/>
      <c r="F112" s="250">
        <v>58.800000000000004</v>
      </c>
      <c r="G112" s="250">
        <v>54</v>
      </c>
      <c r="H112" s="252">
        <v>53.050000000000004</v>
      </c>
      <c r="I112"/>
      <c r="J112"/>
    </row>
    <row r="113" spans="1:10" s="128" customFormat="1" x14ac:dyDescent="0.35">
      <c r="A113" s="138" t="s">
        <v>11068</v>
      </c>
      <c r="B113" s="21">
        <v>6</v>
      </c>
      <c r="C113" s="20">
        <v>0.7</v>
      </c>
      <c r="D113" s="135">
        <v>40</v>
      </c>
      <c r="E113" s="21"/>
      <c r="F113" s="250">
        <v>53.650000000000006</v>
      </c>
      <c r="G113" s="250">
        <v>49.25</v>
      </c>
      <c r="H113" s="252">
        <v>48.35</v>
      </c>
      <c r="I113"/>
      <c r="J113"/>
    </row>
    <row r="114" spans="1:10" s="128" customFormat="1" x14ac:dyDescent="0.35">
      <c r="A114" s="138" t="s">
        <v>11072</v>
      </c>
      <c r="B114" s="21">
        <v>3</v>
      </c>
      <c r="C114" s="20">
        <v>0.7</v>
      </c>
      <c r="D114" s="135">
        <v>40</v>
      </c>
      <c r="E114" s="21"/>
      <c r="F114" s="250">
        <v>2872.4500000000003</v>
      </c>
      <c r="G114" s="250">
        <v>2637</v>
      </c>
      <c r="H114" s="252">
        <v>2589.9</v>
      </c>
      <c r="I114"/>
      <c r="J114"/>
    </row>
    <row r="115" spans="1:10" s="128" customFormat="1" x14ac:dyDescent="0.35">
      <c r="A115" s="138" t="s">
        <v>11076</v>
      </c>
      <c r="B115" s="21">
        <v>6</v>
      </c>
      <c r="C115" s="20">
        <v>0.7</v>
      </c>
      <c r="D115" s="135">
        <v>40</v>
      </c>
      <c r="E115" s="21"/>
      <c r="F115" s="250">
        <v>38.400000000000006</v>
      </c>
      <c r="G115" s="250">
        <v>35.25</v>
      </c>
      <c r="H115" s="252">
        <v>34.6</v>
      </c>
      <c r="I115"/>
      <c r="J115"/>
    </row>
    <row r="116" spans="1:10" s="128" customFormat="1" x14ac:dyDescent="0.35">
      <c r="A116" s="138" t="s">
        <v>11085</v>
      </c>
      <c r="B116" s="21">
        <v>12</v>
      </c>
      <c r="C116" s="20">
        <v>1</v>
      </c>
      <c r="D116" s="135">
        <v>40</v>
      </c>
      <c r="E116" s="21"/>
      <c r="F116" s="250">
        <v>61.25</v>
      </c>
      <c r="G116" s="250">
        <v>56.25</v>
      </c>
      <c r="H116" s="252">
        <v>55.25</v>
      </c>
      <c r="I116"/>
      <c r="J116"/>
    </row>
    <row r="117" spans="1:10" s="128" customFormat="1" x14ac:dyDescent="0.35">
      <c r="A117" s="138" t="s">
        <v>11091</v>
      </c>
      <c r="B117" s="21">
        <v>6</v>
      </c>
      <c r="C117" s="20">
        <v>0.7</v>
      </c>
      <c r="D117" s="135">
        <v>40</v>
      </c>
      <c r="E117" s="21"/>
      <c r="F117" s="250">
        <v>145.75</v>
      </c>
      <c r="G117" s="250">
        <v>133.80000000000001</v>
      </c>
      <c r="H117" s="252">
        <v>131.4</v>
      </c>
      <c r="I117"/>
      <c r="J117"/>
    </row>
    <row r="118" spans="1:10" s="128" customFormat="1" ht="17" customHeight="1" x14ac:dyDescent="0.35">
      <c r="A118" s="357" t="s">
        <v>14241</v>
      </c>
      <c r="B118" s="358"/>
      <c r="C118" s="358"/>
      <c r="D118" s="358"/>
      <c r="E118" s="358"/>
      <c r="F118" s="358"/>
      <c r="G118" s="358"/>
      <c r="H118" s="359"/>
    </row>
    <row r="119" spans="1:10" s="128" customFormat="1" x14ac:dyDescent="0.35">
      <c r="A119" s="138" t="s">
        <v>367</v>
      </c>
      <c r="B119" s="21">
        <v>6</v>
      </c>
      <c r="C119" s="20">
        <v>0.7</v>
      </c>
      <c r="D119" s="135">
        <v>44.4</v>
      </c>
      <c r="E119" s="21"/>
      <c r="F119" s="250">
        <v>42.150000000000006</v>
      </c>
      <c r="G119" s="250">
        <v>38.700000000000003</v>
      </c>
      <c r="H119" s="252">
        <v>38</v>
      </c>
      <c r="I119"/>
      <c r="J119"/>
    </row>
    <row r="120" spans="1:10" s="128" customFormat="1" x14ac:dyDescent="0.35">
      <c r="A120" s="138" t="s">
        <v>473</v>
      </c>
      <c r="B120" s="21">
        <v>6</v>
      </c>
      <c r="C120" s="20">
        <v>0.7</v>
      </c>
      <c r="D120" s="135">
        <v>42</v>
      </c>
      <c r="E120" s="21"/>
      <c r="F120" s="250">
        <v>21.200000000000003</v>
      </c>
      <c r="G120" s="250">
        <v>19.450000000000003</v>
      </c>
      <c r="H120" s="252">
        <v>19.100000000000001</v>
      </c>
      <c r="I120"/>
      <c r="J120"/>
    </row>
    <row r="121" spans="1:10" s="128" customFormat="1" x14ac:dyDescent="0.35">
      <c r="A121" s="138" t="s">
        <v>477</v>
      </c>
      <c r="B121" s="21">
        <v>6</v>
      </c>
      <c r="C121" s="20">
        <v>0.7</v>
      </c>
      <c r="D121" s="135">
        <v>42</v>
      </c>
      <c r="E121" s="21"/>
      <c r="F121" s="250">
        <v>22.700000000000003</v>
      </c>
      <c r="G121" s="250">
        <v>20.85</v>
      </c>
      <c r="H121" s="252">
        <v>20.5</v>
      </c>
      <c r="I121"/>
      <c r="J121"/>
    </row>
    <row r="122" spans="1:10" s="128" customFormat="1" x14ac:dyDescent="0.35">
      <c r="A122" s="138" t="s">
        <v>481</v>
      </c>
      <c r="B122" s="21">
        <v>6</v>
      </c>
      <c r="C122" s="20">
        <v>0.7</v>
      </c>
      <c r="D122" s="135">
        <v>40</v>
      </c>
      <c r="E122" s="21"/>
      <c r="F122" s="250">
        <v>22.25</v>
      </c>
      <c r="G122" s="250">
        <v>20.400000000000002</v>
      </c>
      <c r="H122" s="252">
        <v>20.05</v>
      </c>
      <c r="I122"/>
      <c r="J122"/>
    </row>
    <row r="123" spans="1:10" s="128" customFormat="1" x14ac:dyDescent="0.35">
      <c r="A123" s="138" t="s">
        <v>497</v>
      </c>
      <c r="B123" s="21">
        <v>6</v>
      </c>
      <c r="C123" s="20">
        <v>0.7</v>
      </c>
      <c r="D123" s="135">
        <v>40</v>
      </c>
      <c r="E123" s="21"/>
      <c r="F123" s="250">
        <v>32.6</v>
      </c>
      <c r="G123" s="250">
        <v>29.950000000000003</v>
      </c>
      <c r="H123" s="252">
        <v>29.400000000000002</v>
      </c>
      <c r="I123"/>
      <c r="J123"/>
    </row>
    <row r="124" spans="1:10" s="128" customFormat="1" x14ac:dyDescent="0.35">
      <c r="A124" s="138" t="s">
        <v>579</v>
      </c>
      <c r="B124" s="21">
        <v>6</v>
      </c>
      <c r="C124" s="20">
        <v>0.7</v>
      </c>
      <c r="D124" s="135">
        <v>42</v>
      </c>
      <c r="E124" s="21"/>
      <c r="F124" s="250">
        <v>22.1</v>
      </c>
      <c r="G124" s="250">
        <v>20.3</v>
      </c>
      <c r="H124" s="252">
        <v>19.950000000000003</v>
      </c>
      <c r="I124"/>
      <c r="J124"/>
    </row>
    <row r="125" spans="1:10" s="128" customFormat="1" x14ac:dyDescent="0.35">
      <c r="A125" s="138" t="s">
        <v>584</v>
      </c>
      <c r="B125" s="21">
        <v>6</v>
      </c>
      <c r="C125" s="20">
        <v>0.7</v>
      </c>
      <c r="D125" s="135">
        <v>51</v>
      </c>
      <c r="E125" s="21"/>
      <c r="F125" s="250">
        <v>28.1</v>
      </c>
      <c r="G125" s="250">
        <v>25.8</v>
      </c>
      <c r="H125" s="252">
        <v>25.3</v>
      </c>
      <c r="I125"/>
      <c r="J125"/>
    </row>
    <row r="126" spans="1:10" s="128" customFormat="1" x14ac:dyDescent="0.35">
      <c r="A126" s="138" t="s">
        <v>14830</v>
      </c>
      <c r="B126" s="21">
        <v>6</v>
      </c>
      <c r="C126" s="20">
        <v>0.7</v>
      </c>
      <c r="D126" s="135">
        <v>43</v>
      </c>
      <c r="E126" s="21"/>
      <c r="F126" s="250">
        <v>44.45</v>
      </c>
      <c r="G126" s="250">
        <v>40.800000000000004</v>
      </c>
      <c r="H126" s="252">
        <v>40.1</v>
      </c>
      <c r="I126"/>
      <c r="J126"/>
    </row>
    <row r="127" spans="1:10" s="128" customFormat="1" x14ac:dyDescent="0.35">
      <c r="A127" s="138" t="s">
        <v>622</v>
      </c>
      <c r="B127" s="21">
        <v>6</v>
      </c>
      <c r="C127" s="20">
        <v>0.7</v>
      </c>
      <c r="D127" s="135">
        <v>43</v>
      </c>
      <c r="E127" s="21"/>
      <c r="F127" s="250">
        <v>50.25</v>
      </c>
      <c r="G127" s="250">
        <v>46.150000000000006</v>
      </c>
      <c r="H127" s="252">
        <v>45.300000000000004</v>
      </c>
      <c r="I127"/>
      <c r="J127"/>
    </row>
    <row r="128" spans="1:10" s="128" customFormat="1" x14ac:dyDescent="0.35">
      <c r="A128" s="138" t="s">
        <v>625</v>
      </c>
      <c r="B128" s="21">
        <v>6</v>
      </c>
      <c r="C128" s="20">
        <v>0.7</v>
      </c>
      <c r="D128" s="135">
        <v>43</v>
      </c>
      <c r="E128" s="21"/>
      <c r="F128" s="250">
        <v>52.7</v>
      </c>
      <c r="G128" s="250">
        <v>48.35</v>
      </c>
      <c r="H128" s="252">
        <v>47.5</v>
      </c>
      <c r="I128"/>
      <c r="J128"/>
    </row>
    <row r="129" spans="1:10" s="128" customFormat="1" x14ac:dyDescent="0.35">
      <c r="A129" s="138" t="s">
        <v>1041</v>
      </c>
      <c r="B129" s="21">
        <v>3</v>
      </c>
      <c r="C129" s="20">
        <v>1.75</v>
      </c>
      <c r="D129" s="135">
        <v>42</v>
      </c>
      <c r="E129" s="21"/>
      <c r="F129" s="250">
        <v>39.85</v>
      </c>
      <c r="G129" s="250">
        <v>36.6</v>
      </c>
      <c r="H129" s="252">
        <v>35.950000000000003</v>
      </c>
      <c r="I129"/>
      <c r="J129"/>
    </row>
    <row r="130" spans="1:10" s="128" customFormat="1" x14ac:dyDescent="0.35">
      <c r="A130" s="138" t="s">
        <v>1457</v>
      </c>
      <c r="B130" s="21">
        <v>6</v>
      </c>
      <c r="C130" s="20">
        <v>0.7</v>
      </c>
      <c r="D130" s="135">
        <v>43.3</v>
      </c>
      <c r="E130" s="21"/>
      <c r="F130" s="250">
        <v>25.900000000000002</v>
      </c>
      <c r="G130" s="250">
        <v>23.75</v>
      </c>
      <c r="H130" s="252">
        <v>23.35</v>
      </c>
      <c r="I130"/>
      <c r="J130"/>
    </row>
    <row r="131" spans="1:10" x14ac:dyDescent="0.35">
      <c r="A131" s="138" t="s">
        <v>1479</v>
      </c>
      <c r="B131" s="21">
        <v>6</v>
      </c>
      <c r="C131" s="20">
        <v>0.7</v>
      </c>
      <c r="D131" s="135">
        <v>37.5</v>
      </c>
      <c r="E131" s="21"/>
      <c r="F131" s="250">
        <v>13.350000000000001</v>
      </c>
      <c r="G131" s="250">
        <v>12.25</v>
      </c>
      <c r="H131" s="252">
        <v>12.05</v>
      </c>
    </row>
    <row r="132" spans="1:10" s="128" customFormat="1" x14ac:dyDescent="0.35">
      <c r="A132" s="138" t="s">
        <v>1665</v>
      </c>
      <c r="B132" s="21">
        <v>6</v>
      </c>
      <c r="C132" s="20">
        <v>0.7</v>
      </c>
      <c r="D132" s="135">
        <v>43.3</v>
      </c>
      <c r="E132" s="21"/>
      <c r="F132" s="250">
        <v>28</v>
      </c>
      <c r="G132" s="250">
        <v>25.700000000000003</v>
      </c>
      <c r="H132" s="252">
        <v>25.25</v>
      </c>
      <c r="I132"/>
      <c r="J132"/>
    </row>
    <row r="133" spans="1:10" x14ac:dyDescent="0.35">
      <c r="A133" s="138" t="s">
        <v>1835</v>
      </c>
      <c r="B133" s="21">
        <v>144</v>
      </c>
      <c r="C133" s="20">
        <v>0.05</v>
      </c>
      <c r="D133" s="135">
        <v>42.3</v>
      </c>
      <c r="E133" s="21"/>
      <c r="F133" s="250">
        <v>6.0500000000000007</v>
      </c>
      <c r="G133" s="250">
        <v>5.5500000000000007</v>
      </c>
      <c r="H133" s="252">
        <v>5.45</v>
      </c>
    </row>
    <row r="134" spans="1:10" s="128" customFormat="1" x14ac:dyDescent="0.35">
      <c r="A134" s="138" t="s">
        <v>23278</v>
      </c>
      <c r="B134" s="21">
        <v>6</v>
      </c>
      <c r="C134" s="20">
        <v>0.5</v>
      </c>
      <c r="D134" s="135">
        <v>42.3</v>
      </c>
      <c r="E134" s="21"/>
      <c r="F134" s="250">
        <v>22.6</v>
      </c>
      <c r="G134" s="250">
        <v>20.75</v>
      </c>
      <c r="H134" s="252">
        <v>20.350000000000001</v>
      </c>
      <c r="I134"/>
      <c r="J134"/>
    </row>
    <row r="135" spans="1:10" x14ac:dyDescent="0.35">
      <c r="A135" s="138" t="s">
        <v>1867</v>
      </c>
      <c r="B135" s="21">
        <v>6</v>
      </c>
      <c r="C135" s="20">
        <v>0.7</v>
      </c>
      <c r="D135" s="135">
        <v>60</v>
      </c>
      <c r="E135" s="21"/>
      <c r="F135" s="250">
        <v>20.950000000000003</v>
      </c>
      <c r="G135" s="250">
        <v>19.25</v>
      </c>
      <c r="H135" s="252">
        <v>18.900000000000002</v>
      </c>
    </row>
    <row r="136" spans="1:10" s="128" customFormat="1" x14ac:dyDescent="0.35">
      <c r="A136" s="138" t="s">
        <v>14325</v>
      </c>
      <c r="B136" s="21">
        <v>6</v>
      </c>
      <c r="C136" s="20">
        <v>0.7</v>
      </c>
      <c r="D136" s="135">
        <v>40</v>
      </c>
      <c r="E136" s="21"/>
      <c r="F136" s="250">
        <v>29.25</v>
      </c>
      <c r="G136" s="250">
        <v>26.85</v>
      </c>
      <c r="H136" s="252">
        <v>26.35</v>
      </c>
      <c r="I136"/>
      <c r="J136"/>
    </row>
    <row r="137" spans="1:10" s="128" customFormat="1" x14ac:dyDescent="0.35">
      <c r="A137" s="138" t="s">
        <v>1882</v>
      </c>
      <c r="B137" s="21">
        <v>6</v>
      </c>
      <c r="C137" s="20">
        <v>0.7</v>
      </c>
      <c r="D137" s="135">
        <v>40</v>
      </c>
      <c r="E137" s="21"/>
      <c r="F137" s="250">
        <v>25.6</v>
      </c>
      <c r="G137" s="250">
        <v>23.5</v>
      </c>
      <c r="H137" s="252">
        <v>23.05</v>
      </c>
      <c r="I137"/>
      <c r="J137"/>
    </row>
    <row r="138" spans="1:10" s="128" customFormat="1" x14ac:dyDescent="0.35">
      <c r="A138" s="138" t="s">
        <v>1886</v>
      </c>
      <c r="B138" s="21">
        <v>6</v>
      </c>
      <c r="C138" s="20">
        <v>1</v>
      </c>
      <c r="D138" s="135">
        <v>40</v>
      </c>
      <c r="E138" s="21"/>
      <c r="F138" s="250">
        <v>20.100000000000001</v>
      </c>
      <c r="G138" s="250">
        <v>18.45</v>
      </c>
      <c r="H138" s="252">
        <v>18.100000000000001</v>
      </c>
      <c r="I138"/>
      <c r="J138"/>
    </row>
    <row r="139" spans="1:10" x14ac:dyDescent="0.35">
      <c r="A139" s="138" t="s">
        <v>1893</v>
      </c>
      <c r="B139" s="21">
        <v>6</v>
      </c>
      <c r="C139" s="20">
        <v>0.7</v>
      </c>
      <c r="D139" s="135">
        <v>40</v>
      </c>
      <c r="E139" s="21"/>
      <c r="F139" s="250">
        <v>26.450000000000003</v>
      </c>
      <c r="G139" s="250">
        <v>24.25</v>
      </c>
      <c r="H139" s="252">
        <v>23.85</v>
      </c>
    </row>
    <row r="140" spans="1:10" s="128" customFormat="1" x14ac:dyDescent="0.35">
      <c r="A140" s="138" t="s">
        <v>1897</v>
      </c>
      <c r="B140" s="21">
        <v>6</v>
      </c>
      <c r="C140" s="20">
        <v>0.7</v>
      </c>
      <c r="D140" s="135">
        <v>43</v>
      </c>
      <c r="E140" s="21"/>
      <c r="F140" s="250">
        <v>15.8</v>
      </c>
      <c r="G140" s="250">
        <v>14.5</v>
      </c>
      <c r="H140" s="252">
        <v>14.25</v>
      </c>
      <c r="I140"/>
      <c r="J140"/>
    </row>
    <row r="141" spans="1:10" x14ac:dyDescent="0.35">
      <c r="A141" s="138" t="s">
        <v>1910</v>
      </c>
      <c r="B141" s="21">
        <v>6</v>
      </c>
      <c r="C141" s="20">
        <v>0.7</v>
      </c>
      <c r="D141" s="135">
        <v>40</v>
      </c>
      <c r="E141" s="21"/>
      <c r="F141" s="250">
        <v>27.1</v>
      </c>
      <c r="G141" s="250">
        <v>24.900000000000002</v>
      </c>
      <c r="H141" s="252">
        <v>24.450000000000003</v>
      </c>
    </row>
    <row r="142" spans="1:10" s="128" customFormat="1" x14ac:dyDescent="0.35">
      <c r="A142" s="138" t="s">
        <v>1913</v>
      </c>
      <c r="B142" s="21">
        <v>6</v>
      </c>
      <c r="C142" s="20">
        <v>0.7</v>
      </c>
      <c r="D142" s="135">
        <v>47</v>
      </c>
      <c r="E142" s="21"/>
      <c r="F142" s="250">
        <v>26.5</v>
      </c>
      <c r="G142" s="250">
        <v>24.35</v>
      </c>
      <c r="H142" s="252">
        <v>23.900000000000002</v>
      </c>
      <c r="I142"/>
      <c r="J142"/>
    </row>
    <row r="143" spans="1:10" s="128" customFormat="1" x14ac:dyDescent="0.35">
      <c r="A143" s="138" t="s">
        <v>1921</v>
      </c>
      <c r="B143" s="21">
        <v>6</v>
      </c>
      <c r="C143" s="20">
        <v>0.7</v>
      </c>
      <c r="D143" s="135">
        <v>42</v>
      </c>
      <c r="E143" s="21"/>
      <c r="F143" s="250">
        <v>26.150000000000002</v>
      </c>
      <c r="G143" s="250">
        <v>24</v>
      </c>
      <c r="H143" s="252">
        <v>23.55</v>
      </c>
      <c r="I143"/>
      <c r="J143"/>
    </row>
    <row r="144" spans="1:10" x14ac:dyDescent="0.35">
      <c r="A144" s="138" t="s">
        <v>2126</v>
      </c>
      <c r="B144" s="21">
        <v>6</v>
      </c>
      <c r="C144" s="20">
        <v>0.7</v>
      </c>
      <c r="D144" s="135">
        <v>37.5</v>
      </c>
      <c r="E144" s="21"/>
      <c r="F144" s="250">
        <v>17.850000000000001</v>
      </c>
      <c r="G144" s="250">
        <v>16.400000000000002</v>
      </c>
      <c r="H144" s="252">
        <v>16.100000000000001</v>
      </c>
    </row>
    <row r="145" spans="1:10" x14ac:dyDescent="0.35">
      <c r="A145" s="138" t="s">
        <v>2130</v>
      </c>
      <c r="B145" s="21">
        <v>6</v>
      </c>
      <c r="C145" s="20">
        <v>0.7</v>
      </c>
      <c r="D145" s="135">
        <v>37.5</v>
      </c>
      <c r="E145" s="21"/>
      <c r="F145" s="250">
        <v>21.400000000000002</v>
      </c>
      <c r="G145" s="250">
        <v>19.650000000000002</v>
      </c>
      <c r="H145" s="252">
        <v>19.3</v>
      </c>
    </row>
    <row r="146" spans="1:10" x14ac:dyDescent="0.35">
      <c r="A146" s="138" t="s">
        <v>2134</v>
      </c>
      <c r="B146" s="21">
        <v>6</v>
      </c>
      <c r="C146" s="20">
        <v>0.7</v>
      </c>
      <c r="D146" s="135">
        <v>37.5</v>
      </c>
      <c r="E146" s="21"/>
      <c r="F146" s="250">
        <v>13.350000000000001</v>
      </c>
      <c r="G146" s="250">
        <v>12.25</v>
      </c>
      <c r="H146" s="252">
        <v>12.05</v>
      </c>
    </row>
    <row r="147" spans="1:10" s="128" customFormat="1" x14ac:dyDescent="0.35">
      <c r="A147" s="138" t="s">
        <v>2138</v>
      </c>
      <c r="B147" s="21">
        <v>6</v>
      </c>
      <c r="C147" s="20">
        <v>1</v>
      </c>
      <c r="D147" s="135">
        <v>40</v>
      </c>
      <c r="E147" s="21"/>
      <c r="F147" s="250">
        <v>21</v>
      </c>
      <c r="G147" s="250">
        <v>19.3</v>
      </c>
      <c r="H147" s="252">
        <v>18.95</v>
      </c>
      <c r="I147"/>
      <c r="J147"/>
    </row>
    <row r="148" spans="1:10" x14ac:dyDescent="0.35">
      <c r="A148" s="138" t="s">
        <v>2199</v>
      </c>
      <c r="B148" s="21">
        <v>6</v>
      </c>
      <c r="C148" s="20">
        <v>0.7</v>
      </c>
      <c r="D148" s="135">
        <v>40</v>
      </c>
      <c r="E148" s="21"/>
      <c r="F148" s="250">
        <v>17.05</v>
      </c>
      <c r="G148" s="250">
        <v>15.65</v>
      </c>
      <c r="H148" s="252">
        <v>15.350000000000001</v>
      </c>
    </row>
    <row r="149" spans="1:10" s="128" customFormat="1" x14ac:dyDescent="0.35">
      <c r="A149" s="138" t="s">
        <v>2323</v>
      </c>
      <c r="B149" s="21">
        <v>6</v>
      </c>
      <c r="C149" s="20">
        <v>0.7</v>
      </c>
      <c r="D149" s="135">
        <v>40</v>
      </c>
      <c r="E149" s="21"/>
      <c r="F149" s="250">
        <v>20.900000000000002</v>
      </c>
      <c r="G149" s="250">
        <v>19.200000000000003</v>
      </c>
      <c r="H149" s="252">
        <v>18.850000000000001</v>
      </c>
      <c r="I149"/>
      <c r="J149"/>
    </row>
    <row r="150" spans="1:10" s="128" customFormat="1" x14ac:dyDescent="0.35">
      <c r="A150" s="138" t="s">
        <v>2394</v>
      </c>
      <c r="B150" s="21">
        <v>6</v>
      </c>
      <c r="C150" s="20">
        <v>0.7</v>
      </c>
      <c r="D150" s="135">
        <v>40</v>
      </c>
      <c r="E150" s="21"/>
      <c r="F150" s="250">
        <v>13.950000000000001</v>
      </c>
      <c r="G150" s="250">
        <v>12.8</v>
      </c>
      <c r="H150" s="252">
        <v>12.55</v>
      </c>
      <c r="I150"/>
      <c r="J150"/>
    </row>
    <row r="151" spans="1:10" x14ac:dyDescent="0.35">
      <c r="A151" s="138" t="s">
        <v>2398</v>
      </c>
      <c r="B151" s="21">
        <v>6</v>
      </c>
      <c r="C151" s="20">
        <v>0.7</v>
      </c>
      <c r="D151" s="135">
        <v>40</v>
      </c>
      <c r="E151" s="21"/>
      <c r="F151" s="250">
        <v>28.400000000000002</v>
      </c>
      <c r="G151" s="250">
        <v>26.05</v>
      </c>
      <c r="H151" s="252">
        <v>25.6</v>
      </c>
    </row>
    <row r="152" spans="1:10" s="128" customFormat="1" x14ac:dyDescent="0.35">
      <c r="A152" s="138" t="s">
        <v>2402</v>
      </c>
      <c r="B152" s="21">
        <v>6</v>
      </c>
      <c r="C152" s="20">
        <v>0.7</v>
      </c>
      <c r="D152" s="135">
        <v>57</v>
      </c>
      <c r="E152" s="21"/>
      <c r="F152" s="250">
        <v>17.350000000000001</v>
      </c>
      <c r="G152" s="250">
        <v>15.9</v>
      </c>
      <c r="H152" s="252">
        <v>15.600000000000001</v>
      </c>
      <c r="I152"/>
      <c r="J152"/>
    </row>
    <row r="153" spans="1:10" s="128" customFormat="1" x14ac:dyDescent="0.35">
      <c r="A153" s="138" t="s">
        <v>2406</v>
      </c>
      <c r="B153" s="21">
        <v>6</v>
      </c>
      <c r="C153" s="20">
        <v>1</v>
      </c>
      <c r="D153" s="135">
        <v>40</v>
      </c>
      <c r="E153" s="21"/>
      <c r="F153" s="250">
        <v>26.450000000000003</v>
      </c>
      <c r="G153" s="250">
        <v>24.25</v>
      </c>
      <c r="H153" s="252">
        <v>23.85</v>
      </c>
      <c r="I153"/>
      <c r="J153"/>
    </row>
    <row r="154" spans="1:10" s="128" customFormat="1" x14ac:dyDescent="0.35">
      <c r="A154" s="138" t="s">
        <v>2413</v>
      </c>
      <c r="B154" s="21">
        <v>6</v>
      </c>
      <c r="C154" s="20">
        <v>0.7</v>
      </c>
      <c r="D154" s="135">
        <v>40</v>
      </c>
      <c r="E154" s="21"/>
      <c r="F154" s="250">
        <v>25.1</v>
      </c>
      <c r="G154" s="250">
        <v>23.05</v>
      </c>
      <c r="H154" s="252">
        <v>22.650000000000002</v>
      </c>
      <c r="I154"/>
      <c r="J154"/>
    </row>
    <row r="155" spans="1:10" s="128" customFormat="1" x14ac:dyDescent="0.35">
      <c r="A155" s="138" t="s">
        <v>14411</v>
      </c>
      <c r="B155" s="21">
        <v>6</v>
      </c>
      <c r="C155" s="20">
        <v>0.7</v>
      </c>
      <c r="D155" s="135">
        <v>40</v>
      </c>
      <c r="E155" s="21"/>
      <c r="F155" s="250">
        <v>24.05</v>
      </c>
      <c r="G155" s="250">
        <v>22.1</v>
      </c>
      <c r="H155" s="252">
        <v>21.700000000000003</v>
      </c>
      <c r="I155"/>
      <c r="J155"/>
    </row>
    <row r="156" spans="1:10" s="128" customFormat="1" x14ac:dyDescent="0.35">
      <c r="A156" s="138" t="s">
        <v>2421</v>
      </c>
      <c r="B156" s="21">
        <v>6</v>
      </c>
      <c r="C156" s="20">
        <v>0.7</v>
      </c>
      <c r="D156" s="135">
        <v>40</v>
      </c>
      <c r="E156" s="21"/>
      <c r="F156" s="250">
        <v>12.450000000000001</v>
      </c>
      <c r="G156" s="250">
        <v>11.450000000000001</v>
      </c>
      <c r="H156" s="252">
        <v>11.25</v>
      </c>
      <c r="I156"/>
      <c r="J156"/>
    </row>
    <row r="157" spans="1:10" s="128" customFormat="1" x14ac:dyDescent="0.35">
      <c r="A157" s="138" t="s">
        <v>2425</v>
      </c>
      <c r="B157" s="21">
        <v>6</v>
      </c>
      <c r="C157" s="20">
        <v>0.7</v>
      </c>
      <c r="D157" s="135">
        <v>40</v>
      </c>
      <c r="E157" s="21"/>
      <c r="F157" s="250">
        <v>31.700000000000003</v>
      </c>
      <c r="G157" s="250">
        <v>29.1</v>
      </c>
      <c r="H157" s="252">
        <v>28.55</v>
      </c>
      <c r="I157"/>
      <c r="J157"/>
    </row>
    <row r="158" spans="1:10" s="128" customFormat="1" x14ac:dyDescent="0.35">
      <c r="A158" s="138" t="s">
        <v>14330</v>
      </c>
      <c r="B158" s="21">
        <v>6</v>
      </c>
      <c r="C158" s="20">
        <v>0.7</v>
      </c>
      <c r="D158" s="135">
        <v>40</v>
      </c>
      <c r="E158" s="21"/>
      <c r="F158" s="250">
        <v>27</v>
      </c>
      <c r="G158" s="250">
        <v>24.8</v>
      </c>
      <c r="H158" s="252">
        <v>24.35</v>
      </c>
      <c r="I158"/>
      <c r="J158"/>
    </row>
    <row r="159" spans="1:10" s="128" customFormat="1" x14ac:dyDescent="0.35">
      <c r="A159" s="138" t="s">
        <v>14666</v>
      </c>
      <c r="B159" s="21">
        <v>6</v>
      </c>
      <c r="C159" s="20">
        <v>0.7</v>
      </c>
      <c r="D159" s="135">
        <v>0</v>
      </c>
      <c r="E159" s="21"/>
      <c r="F159" s="250">
        <v>22.6</v>
      </c>
      <c r="G159" s="250">
        <v>20.75</v>
      </c>
      <c r="H159" s="252">
        <v>20.350000000000001</v>
      </c>
      <c r="I159"/>
      <c r="J159"/>
    </row>
    <row r="160" spans="1:10" s="128" customFormat="1" x14ac:dyDescent="0.35">
      <c r="A160" s="138" t="s">
        <v>2497</v>
      </c>
      <c r="B160" s="21">
        <v>6</v>
      </c>
      <c r="C160" s="20">
        <v>0.7</v>
      </c>
      <c r="D160" s="135">
        <v>40</v>
      </c>
      <c r="E160" s="21"/>
      <c r="F160" s="250">
        <v>24.900000000000002</v>
      </c>
      <c r="G160" s="250">
        <v>22.85</v>
      </c>
      <c r="H160" s="252">
        <v>22.450000000000003</v>
      </c>
      <c r="I160"/>
      <c r="J160"/>
    </row>
    <row r="161" spans="1:10" s="128" customFormat="1" x14ac:dyDescent="0.35">
      <c r="A161" s="138" t="s">
        <v>2507</v>
      </c>
      <c r="B161" s="21">
        <v>6</v>
      </c>
      <c r="C161" s="20">
        <v>0.7</v>
      </c>
      <c r="D161" s="135">
        <v>40</v>
      </c>
      <c r="E161" s="21"/>
      <c r="F161" s="250">
        <v>24.900000000000002</v>
      </c>
      <c r="G161" s="250">
        <v>22.85</v>
      </c>
      <c r="H161" s="252">
        <v>22.450000000000003</v>
      </c>
      <c r="I161"/>
      <c r="J161"/>
    </row>
    <row r="162" spans="1:10" s="128" customFormat="1" x14ac:dyDescent="0.35">
      <c r="A162" s="138" t="s">
        <v>2542</v>
      </c>
      <c r="B162" s="21">
        <v>6</v>
      </c>
      <c r="C162" s="20">
        <v>1</v>
      </c>
      <c r="D162" s="135">
        <v>40</v>
      </c>
      <c r="E162" s="21"/>
      <c r="F162" s="250">
        <v>19.450000000000003</v>
      </c>
      <c r="G162" s="250">
        <v>17.900000000000002</v>
      </c>
      <c r="H162" s="252">
        <v>17.55</v>
      </c>
      <c r="I162"/>
      <c r="J162"/>
    </row>
    <row r="163" spans="1:10" s="128" customFormat="1" x14ac:dyDescent="0.35">
      <c r="A163" s="138" t="s">
        <v>2811</v>
      </c>
      <c r="B163" s="21">
        <v>6</v>
      </c>
      <c r="C163" s="20">
        <v>0.7</v>
      </c>
      <c r="D163" s="135">
        <v>40</v>
      </c>
      <c r="E163" s="21"/>
      <c r="F163" s="250">
        <v>21.900000000000002</v>
      </c>
      <c r="G163" s="250">
        <v>20.150000000000002</v>
      </c>
      <c r="H163" s="252">
        <v>19.75</v>
      </c>
      <c r="I163"/>
      <c r="J163"/>
    </row>
    <row r="164" spans="1:10" s="128" customFormat="1" x14ac:dyDescent="0.35">
      <c r="A164" s="138" t="s">
        <v>2815</v>
      </c>
      <c r="B164" s="21">
        <v>6</v>
      </c>
      <c r="C164" s="20">
        <v>0.7</v>
      </c>
      <c r="D164" s="135">
        <v>40</v>
      </c>
      <c r="E164" s="21"/>
      <c r="F164" s="250">
        <v>22.25</v>
      </c>
      <c r="G164" s="250">
        <v>20.400000000000002</v>
      </c>
      <c r="H164" s="252">
        <v>20.05</v>
      </c>
      <c r="I164"/>
      <c r="J164"/>
    </row>
    <row r="165" spans="1:10" s="128" customFormat="1" x14ac:dyDescent="0.35">
      <c r="A165" s="138" t="s">
        <v>2818</v>
      </c>
      <c r="B165" s="21">
        <v>3</v>
      </c>
      <c r="C165" s="20">
        <v>0.7</v>
      </c>
      <c r="D165" s="135">
        <v>40</v>
      </c>
      <c r="E165" s="21"/>
      <c r="F165" s="250">
        <v>24.05</v>
      </c>
      <c r="G165" s="250">
        <v>22.1</v>
      </c>
      <c r="H165" s="252">
        <v>21.700000000000003</v>
      </c>
      <c r="I165"/>
      <c r="J165"/>
    </row>
    <row r="166" spans="1:10" s="128" customFormat="1" x14ac:dyDescent="0.35">
      <c r="A166" s="138" t="s">
        <v>3055</v>
      </c>
      <c r="B166" s="21">
        <v>6</v>
      </c>
      <c r="C166" s="20">
        <v>0.7</v>
      </c>
      <c r="D166" s="135">
        <v>48.2</v>
      </c>
      <c r="E166" s="21"/>
      <c r="F166" s="250">
        <v>30.5</v>
      </c>
      <c r="G166" s="250">
        <v>28</v>
      </c>
      <c r="H166" s="252">
        <v>27.5</v>
      </c>
      <c r="I166"/>
      <c r="J166"/>
    </row>
    <row r="167" spans="1:10" s="128" customFormat="1" x14ac:dyDescent="0.35">
      <c r="A167" s="138" t="s">
        <v>3335</v>
      </c>
      <c r="B167" s="21">
        <v>6</v>
      </c>
      <c r="C167" s="20">
        <v>0.7</v>
      </c>
      <c r="D167" s="135">
        <v>42</v>
      </c>
      <c r="E167" s="21"/>
      <c r="F167" s="250">
        <v>22.650000000000002</v>
      </c>
      <c r="G167" s="250">
        <v>20.8</v>
      </c>
      <c r="H167" s="252">
        <v>20.400000000000002</v>
      </c>
      <c r="I167"/>
      <c r="J167"/>
    </row>
    <row r="168" spans="1:10" s="128" customFormat="1" x14ac:dyDescent="0.35">
      <c r="A168" s="138" t="s">
        <v>3401</v>
      </c>
      <c r="B168" s="21">
        <v>6</v>
      </c>
      <c r="C168" s="20">
        <v>0.7</v>
      </c>
      <c r="D168" s="135">
        <v>44</v>
      </c>
      <c r="E168" s="21"/>
      <c r="F168" s="250">
        <v>19.8</v>
      </c>
      <c r="G168" s="250">
        <v>18.150000000000002</v>
      </c>
      <c r="H168" s="252">
        <v>17.850000000000001</v>
      </c>
      <c r="I168"/>
      <c r="J168"/>
    </row>
    <row r="169" spans="1:10" s="128" customFormat="1" x14ac:dyDescent="0.35">
      <c r="A169" s="138" t="s">
        <v>3405</v>
      </c>
      <c r="B169" s="21">
        <v>6</v>
      </c>
      <c r="C169" s="20">
        <v>0.7</v>
      </c>
      <c r="D169" s="135">
        <v>41.5</v>
      </c>
      <c r="E169" s="21"/>
      <c r="F169" s="250">
        <v>22.6</v>
      </c>
      <c r="G169" s="250">
        <v>20.75</v>
      </c>
      <c r="H169" s="252">
        <v>20.400000000000002</v>
      </c>
      <c r="I169"/>
      <c r="J169"/>
    </row>
    <row r="170" spans="1:10" s="128" customFormat="1" x14ac:dyDescent="0.35">
      <c r="A170" s="138" t="s">
        <v>3409</v>
      </c>
      <c r="B170" s="21">
        <v>6</v>
      </c>
      <c r="C170" s="20">
        <v>0.5</v>
      </c>
      <c r="D170" s="135">
        <v>46</v>
      </c>
      <c r="E170" s="21"/>
      <c r="F170" s="250">
        <v>21.85</v>
      </c>
      <c r="G170" s="250">
        <v>20.05</v>
      </c>
      <c r="H170" s="252">
        <v>19.700000000000003</v>
      </c>
      <c r="I170"/>
      <c r="J170"/>
    </row>
    <row r="171" spans="1:10" s="128" customFormat="1" x14ac:dyDescent="0.35">
      <c r="A171" s="138" t="s">
        <v>14674</v>
      </c>
      <c r="B171" s="21">
        <v>6</v>
      </c>
      <c r="C171" s="20">
        <v>0.7</v>
      </c>
      <c r="D171" s="135">
        <v>41.7</v>
      </c>
      <c r="E171" s="21"/>
      <c r="F171" s="250">
        <v>19.950000000000003</v>
      </c>
      <c r="G171" s="250">
        <v>18.3</v>
      </c>
      <c r="H171" s="252">
        <v>18</v>
      </c>
      <c r="I171"/>
      <c r="J171"/>
    </row>
    <row r="172" spans="1:10" s="128" customFormat="1" x14ac:dyDescent="0.35">
      <c r="A172" s="138" t="s">
        <v>3681</v>
      </c>
      <c r="B172" s="21">
        <v>6</v>
      </c>
      <c r="C172" s="20">
        <v>0.5</v>
      </c>
      <c r="D172" s="135">
        <v>42</v>
      </c>
      <c r="E172" s="21"/>
      <c r="F172" s="250">
        <v>32</v>
      </c>
      <c r="G172" s="250">
        <v>29.400000000000002</v>
      </c>
      <c r="H172" s="252">
        <v>28.85</v>
      </c>
      <c r="I172"/>
      <c r="J172"/>
    </row>
    <row r="173" spans="1:10" s="128" customFormat="1" x14ac:dyDescent="0.35">
      <c r="A173" s="138" t="s">
        <v>3693</v>
      </c>
      <c r="B173" s="21">
        <v>6</v>
      </c>
      <c r="C173" s="20">
        <v>0.5</v>
      </c>
      <c r="D173" s="135">
        <v>41</v>
      </c>
      <c r="E173" s="21"/>
      <c r="F173" s="250">
        <v>35.300000000000004</v>
      </c>
      <c r="G173" s="250">
        <v>32.4</v>
      </c>
      <c r="H173" s="252">
        <v>31.85</v>
      </c>
      <c r="I173"/>
      <c r="J173"/>
    </row>
    <row r="174" spans="1:10" s="128" customFormat="1" x14ac:dyDescent="0.35">
      <c r="A174" s="138" t="s">
        <v>3697</v>
      </c>
      <c r="B174" s="21">
        <v>6</v>
      </c>
      <c r="C174" s="20">
        <v>0.5</v>
      </c>
      <c r="D174" s="135">
        <v>40</v>
      </c>
      <c r="E174" s="21"/>
      <c r="F174" s="250">
        <v>31</v>
      </c>
      <c r="G174" s="250">
        <v>28.450000000000003</v>
      </c>
      <c r="H174" s="252">
        <v>27.950000000000003</v>
      </c>
      <c r="I174"/>
      <c r="J174"/>
    </row>
    <row r="175" spans="1:10" s="128" customFormat="1" x14ac:dyDescent="0.35">
      <c r="A175" s="138" t="s">
        <v>3813</v>
      </c>
      <c r="B175" s="21">
        <v>6</v>
      </c>
      <c r="C175" s="20">
        <v>0.7</v>
      </c>
      <c r="D175" s="135">
        <v>43</v>
      </c>
      <c r="E175" s="21"/>
      <c r="F175" s="250">
        <v>17.600000000000001</v>
      </c>
      <c r="G175" s="250">
        <v>16.150000000000002</v>
      </c>
      <c r="H175" s="252">
        <v>15.9</v>
      </c>
      <c r="I175"/>
      <c r="J175"/>
    </row>
    <row r="176" spans="1:10" s="128" customFormat="1" x14ac:dyDescent="0.35">
      <c r="A176" s="138" t="s">
        <v>3817</v>
      </c>
      <c r="B176" s="21">
        <v>6</v>
      </c>
      <c r="C176" s="20">
        <v>0.7</v>
      </c>
      <c r="D176" s="135">
        <v>47</v>
      </c>
      <c r="E176" s="21"/>
      <c r="F176" s="250">
        <v>24.35</v>
      </c>
      <c r="G176" s="250">
        <v>22.400000000000002</v>
      </c>
      <c r="H176" s="252">
        <v>22</v>
      </c>
      <c r="I176"/>
      <c r="J176"/>
    </row>
    <row r="177" spans="1:10" s="128" customFormat="1" x14ac:dyDescent="0.35">
      <c r="A177" s="138" t="s">
        <v>3857</v>
      </c>
      <c r="B177" s="21">
        <v>6</v>
      </c>
      <c r="C177" s="20">
        <v>0.7</v>
      </c>
      <c r="D177" s="135">
        <v>37.5</v>
      </c>
      <c r="E177" s="21"/>
      <c r="F177" s="250">
        <v>32.050000000000004</v>
      </c>
      <c r="G177" s="250">
        <v>29.450000000000003</v>
      </c>
      <c r="H177" s="252">
        <v>28.900000000000002</v>
      </c>
      <c r="I177"/>
      <c r="J177"/>
    </row>
    <row r="178" spans="1:10" s="128" customFormat="1" x14ac:dyDescent="0.35">
      <c r="A178" s="138" t="s">
        <v>4377</v>
      </c>
      <c r="B178" s="21">
        <v>6</v>
      </c>
      <c r="C178" s="20">
        <v>0.7</v>
      </c>
      <c r="D178" s="135">
        <v>43</v>
      </c>
      <c r="E178" s="21"/>
      <c r="F178" s="250">
        <v>24.450000000000003</v>
      </c>
      <c r="G178" s="250">
        <v>22.450000000000003</v>
      </c>
      <c r="H178" s="252">
        <v>22.05</v>
      </c>
      <c r="I178"/>
      <c r="J178"/>
    </row>
    <row r="179" spans="1:10" s="128" customFormat="1" x14ac:dyDescent="0.35">
      <c r="A179" s="138" t="s">
        <v>14465</v>
      </c>
      <c r="B179" s="21">
        <v>12</v>
      </c>
      <c r="C179" s="20">
        <v>0.7</v>
      </c>
      <c r="D179" s="135">
        <v>40</v>
      </c>
      <c r="E179" s="21"/>
      <c r="F179" s="250">
        <v>36.550000000000004</v>
      </c>
      <c r="G179" s="250">
        <v>33.550000000000004</v>
      </c>
      <c r="H179" s="252">
        <v>32.950000000000003</v>
      </c>
      <c r="I179"/>
      <c r="J179"/>
    </row>
    <row r="180" spans="1:10" s="128" customFormat="1" x14ac:dyDescent="0.35">
      <c r="A180" s="138" t="s">
        <v>4638</v>
      </c>
      <c r="B180" s="21">
        <v>6</v>
      </c>
      <c r="C180" s="20">
        <v>0.5</v>
      </c>
      <c r="D180" s="135">
        <v>43</v>
      </c>
      <c r="E180" s="21"/>
      <c r="F180" s="250">
        <v>26</v>
      </c>
      <c r="G180" s="250">
        <v>23.85</v>
      </c>
      <c r="H180" s="252">
        <v>23.450000000000003</v>
      </c>
      <c r="I180"/>
      <c r="J180"/>
    </row>
    <row r="181" spans="1:10" s="128" customFormat="1" x14ac:dyDescent="0.35">
      <c r="A181" s="138" t="s">
        <v>4642</v>
      </c>
      <c r="B181" s="21">
        <v>6</v>
      </c>
      <c r="C181" s="20">
        <v>0.7</v>
      </c>
      <c r="D181" s="135">
        <v>43</v>
      </c>
      <c r="E181" s="21"/>
      <c r="F181" s="250">
        <v>28.85</v>
      </c>
      <c r="G181" s="250">
        <v>26.5</v>
      </c>
      <c r="H181" s="252">
        <v>26</v>
      </c>
      <c r="I181"/>
      <c r="J181"/>
    </row>
    <row r="182" spans="1:10" s="128" customFormat="1" x14ac:dyDescent="0.35">
      <c r="A182" s="138" t="s">
        <v>4646</v>
      </c>
      <c r="B182" s="21">
        <v>6</v>
      </c>
      <c r="C182" s="20">
        <v>0.7</v>
      </c>
      <c r="D182" s="135">
        <v>43</v>
      </c>
      <c r="E182" s="21"/>
      <c r="F182" s="250">
        <v>27.900000000000002</v>
      </c>
      <c r="G182" s="250">
        <v>25.650000000000002</v>
      </c>
      <c r="H182" s="252">
        <v>25.200000000000003</v>
      </c>
      <c r="I182"/>
      <c r="J182"/>
    </row>
    <row r="183" spans="1:10" s="128" customFormat="1" x14ac:dyDescent="0.35">
      <c r="A183" s="138" t="s">
        <v>4650</v>
      </c>
      <c r="B183" s="21">
        <v>6</v>
      </c>
      <c r="C183" s="20">
        <v>0.7</v>
      </c>
      <c r="D183" s="135">
        <v>43</v>
      </c>
      <c r="E183" s="21"/>
      <c r="F183" s="250">
        <v>29.200000000000003</v>
      </c>
      <c r="G183" s="250">
        <v>26.8</v>
      </c>
      <c r="H183" s="252">
        <v>26.35</v>
      </c>
      <c r="I183"/>
      <c r="J183"/>
    </row>
    <row r="184" spans="1:10" s="128" customFormat="1" x14ac:dyDescent="0.35">
      <c r="A184" s="138" t="s">
        <v>4654</v>
      </c>
      <c r="B184" s="21">
        <v>6</v>
      </c>
      <c r="C184" s="20">
        <v>0.7</v>
      </c>
      <c r="D184" s="135">
        <v>43</v>
      </c>
      <c r="E184" s="21"/>
      <c r="F184" s="250">
        <v>27.900000000000002</v>
      </c>
      <c r="G184" s="250">
        <v>25.650000000000002</v>
      </c>
      <c r="H184" s="252">
        <v>25.200000000000003</v>
      </c>
      <c r="I184"/>
      <c r="J184"/>
    </row>
    <row r="185" spans="1:10" s="128" customFormat="1" x14ac:dyDescent="0.35">
      <c r="A185" s="138" t="s">
        <v>4658</v>
      </c>
      <c r="B185" s="21">
        <v>6</v>
      </c>
      <c r="C185" s="20">
        <v>0.7</v>
      </c>
      <c r="D185" s="135">
        <v>43</v>
      </c>
      <c r="E185" s="21"/>
      <c r="F185" s="250">
        <v>25.05</v>
      </c>
      <c r="G185" s="250">
        <v>23</v>
      </c>
      <c r="H185" s="252">
        <v>22.6</v>
      </c>
      <c r="I185"/>
      <c r="J185"/>
    </row>
    <row r="186" spans="1:10" s="128" customFormat="1" x14ac:dyDescent="0.35">
      <c r="A186" s="138" t="s">
        <v>4662</v>
      </c>
      <c r="B186" s="21">
        <v>6</v>
      </c>
      <c r="C186" s="20">
        <v>0.7</v>
      </c>
      <c r="D186" s="135">
        <v>43</v>
      </c>
      <c r="E186" s="21"/>
      <c r="F186" s="250">
        <v>27.900000000000002</v>
      </c>
      <c r="G186" s="250">
        <v>25.650000000000002</v>
      </c>
      <c r="H186" s="252">
        <v>25.200000000000003</v>
      </c>
      <c r="I186"/>
      <c r="J186"/>
    </row>
    <row r="187" spans="1:10" s="128" customFormat="1" x14ac:dyDescent="0.35">
      <c r="A187" s="138" t="s">
        <v>4726</v>
      </c>
      <c r="B187" s="21">
        <v>6</v>
      </c>
      <c r="C187" s="20">
        <v>0.7</v>
      </c>
      <c r="D187" s="135">
        <v>40</v>
      </c>
      <c r="E187" s="21"/>
      <c r="F187" s="250">
        <v>19.5</v>
      </c>
      <c r="G187" s="250">
        <v>17.900000000000002</v>
      </c>
      <c r="H187" s="252">
        <v>17.55</v>
      </c>
      <c r="I187"/>
      <c r="J187"/>
    </row>
    <row r="188" spans="1:10" s="128" customFormat="1" x14ac:dyDescent="0.35">
      <c r="A188" s="138" t="s">
        <v>4730</v>
      </c>
      <c r="B188" s="21">
        <v>6</v>
      </c>
      <c r="C188" s="20">
        <v>0.7</v>
      </c>
      <c r="D188" s="135">
        <v>43</v>
      </c>
      <c r="E188" s="21"/>
      <c r="F188" s="250">
        <v>18.75</v>
      </c>
      <c r="G188" s="250">
        <v>17.25</v>
      </c>
      <c r="H188" s="252">
        <v>16.95</v>
      </c>
      <c r="I188"/>
      <c r="J188"/>
    </row>
    <row r="189" spans="1:10" s="128" customFormat="1" x14ac:dyDescent="0.35">
      <c r="A189" s="138" t="s">
        <v>14513</v>
      </c>
      <c r="B189" s="21">
        <v>2</v>
      </c>
      <c r="C189" s="20">
        <v>0.7</v>
      </c>
      <c r="D189" s="135">
        <v>45</v>
      </c>
      <c r="E189" s="21"/>
      <c r="F189" s="250">
        <v>29.85</v>
      </c>
      <c r="G189" s="250">
        <v>27.400000000000002</v>
      </c>
      <c r="H189" s="252">
        <v>26.950000000000003</v>
      </c>
      <c r="I189"/>
      <c r="J189"/>
    </row>
    <row r="190" spans="1:10" s="128" customFormat="1" x14ac:dyDescent="0.35">
      <c r="A190" s="138" t="s">
        <v>4848</v>
      </c>
      <c r="B190" s="21">
        <v>6</v>
      </c>
      <c r="C190" s="20">
        <v>0.7</v>
      </c>
      <c r="D190" s="135">
        <v>42</v>
      </c>
      <c r="E190" s="21"/>
      <c r="F190" s="250">
        <v>26.700000000000003</v>
      </c>
      <c r="G190" s="250">
        <v>24.5</v>
      </c>
      <c r="H190" s="252">
        <v>24.05</v>
      </c>
      <c r="I190"/>
      <c r="J190"/>
    </row>
    <row r="191" spans="1:10" s="128" customFormat="1" x14ac:dyDescent="0.35">
      <c r="A191" s="138" t="s">
        <v>4852</v>
      </c>
      <c r="B191" s="21">
        <v>6</v>
      </c>
      <c r="C191" s="20">
        <v>0.5</v>
      </c>
      <c r="D191" s="135">
        <v>42</v>
      </c>
      <c r="E191" s="21"/>
      <c r="F191" s="250">
        <v>21.05</v>
      </c>
      <c r="G191" s="250">
        <v>19.3</v>
      </c>
      <c r="H191" s="252">
        <v>18.95</v>
      </c>
      <c r="I191"/>
      <c r="J191"/>
    </row>
    <row r="192" spans="1:10" s="128" customFormat="1" x14ac:dyDescent="0.35">
      <c r="A192" s="138" t="s">
        <v>14515</v>
      </c>
      <c r="B192" s="21">
        <v>1</v>
      </c>
      <c r="C192" s="20">
        <v>1</v>
      </c>
      <c r="D192" s="135">
        <v>42</v>
      </c>
      <c r="E192" s="21"/>
      <c r="F192" s="250">
        <v>52.95</v>
      </c>
      <c r="G192" s="250">
        <v>48.650000000000006</v>
      </c>
      <c r="H192" s="252">
        <v>47.75</v>
      </c>
      <c r="I192"/>
      <c r="J192"/>
    </row>
    <row r="193" spans="1:10" s="128" customFormat="1" x14ac:dyDescent="0.35">
      <c r="A193" s="138" t="s">
        <v>4909</v>
      </c>
      <c r="B193" s="21">
        <v>6</v>
      </c>
      <c r="C193" s="20">
        <v>0.7</v>
      </c>
      <c r="D193" s="135">
        <v>43</v>
      </c>
      <c r="E193" s="21"/>
      <c r="F193" s="250">
        <v>28.3</v>
      </c>
      <c r="G193" s="250">
        <v>25.950000000000003</v>
      </c>
      <c r="H193" s="252">
        <v>25.5</v>
      </c>
      <c r="I193"/>
      <c r="J193"/>
    </row>
    <row r="194" spans="1:10" s="128" customFormat="1" x14ac:dyDescent="0.35">
      <c r="A194" s="138" t="s">
        <v>4912</v>
      </c>
      <c r="B194" s="21">
        <v>6</v>
      </c>
      <c r="C194" s="20">
        <v>0.7</v>
      </c>
      <c r="D194" s="135">
        <v>43</v>
      </c>
      <c r="E194" s="21"/>
      <c r="F194" s="250">
        <v>28.3</v>
      </c>
      <c r="G194" s="250">
        <v>25.950000000000003</v>
      </c>
      <c r="H194" s="252">
        <v>25.5</v>
      </c>
      <c r="I194"/>
      <c r="J194"/>
    </row>
    <row r="195" spans="1:10" s="128" customFormat="1" x14ac:dyDescent="0.35">
      <c r="A195" s="138" t="s">
        <v>4916</v>
      </c>
      <c r="B195" s="21">
        <v>6</v>
      </c>
      <c r="C195" s="20">
        <v>0.7</v>
      </c>
      <c r="D195" s="135">
        <v>43</v>
      </c>
      <c r="E195" s="21"/>
      <c r="F195" s="250">
        <v>28.3</v>
      </c>
      <c r="G195" s="250">
        <v>25.950000000000003</v>
      </c>
      <c r="H195" s="252">
        <v>25.5</v>
      </c>
      <c r="I195"/>
      <c r="J195"/>
    </row>
    <row r="196" spans="1:10" s="128" customFormat="1" x14ac:dyDescent="0.35">
      <c r="A196" s="138" t="s">
        <v>4920</v>
      </c>
      <c r="B196" s="21">
        <v>6</v>
      </c>
      <c r="C196" s="20">
        <v>0.7</v>
      </c>
      <c r="D196" s="135">
        <v>45</v>
      </c>
      <c r="E196" s="21"/>
      <c r="F196" s="250">
        <v>28.450000000000003</v>
      </c>
      <c r="G196" s="250">
        <v>26.150000000000002</v>
      </c>
      <c r="H196" s="252">
        <v>25.650000000000002</v>
      </c>
      <c r="I196"/>
      <c r="J196"/>
    </row>
    <row r="197" spans="1:10" s="128" customFormat="1" x14ac:dyDescent="0.35">
      <c r="A197" s="138" t="s">
        <v>4983</v>
      </c>
      <c r="B197" s="21">
        <v>1</v>
      </c>
      <c r="C197" s="20">
        <v>1.5</v>
      </c>
      <c r="D197" s="135">
        <v>40.6</v>
      </c>
      <c r="E197" s="21"/>
      <c r="F197" s="250">
        <v>98.050000000000011</v>
      </c>
      <c r="G197" s="250">
        <v>90</v>
      </c>
      <c r="H197" s="252">
        <v>88.4</v>
      </c>
      <c r="I197"/>
      <c r="J197"/>
    </row>
    <row r="198" spans="1:10" s="128" customFormat="1" x14ac:dyDescent="0.35">
      <c r="A198" s="138" t="s">
        <v>4986</v>
      </c>
      <c r="B198" s="21">
        <v>6</v>
      </c>
      <c r="C198" s="20">
        <v>0.7</v>
      </c>
      <c r="D198" s="135">
        <v>40.6</v>
      </c>
      <c r="E198" s="21"/>
      <c r="F198" s="250">
        <v>50.050000000000004</v>
      </c>
      <c r="G198" s="250">
        <v>45.95</v>
      </c>
      <c r="H198" s="252">
        <v>45.1</v>
      </c>
      <c r="I198"/>
      <c r="J198"/>
    </row>
    <row r="199" spans="1:10" x14ac:dyDescent="0.35">
      <c r="A199" s="138" t="s">
        <v>5182</v>
      </c>
      <c r="B199" s="21">
        <v>6</v>
      </c>
      <c r="C199" s="20">
        <v>0.5</v>
      </c>
      <c r="D199" s="135">
        <v>46</v>
      </c>
      <c r="E199" s="21"/>
      <c r="F199" s="250">
        <v>19.400000000000002</v>
      </c>
      <c r="G199" s="250">
        <v>17.8</v>
      </c>
      <c r="H199" s="252">
        <v>17.5</v>
      </c>
    </row>
    <row r="200" spans="1:10" s="128" customFormat="1" x14ac:dyDescent="0.35">
      <c r="A200" s="138" t="s">
        <v>5269</v>
      </c>
      <c r="B200" s="21">
        <v>6</v>
      </c>
      <c r="C200" s="20">
        <v>1</v>
      </c>
      <c r="D200" s="135">
        <v>37.5</v>
      </c>
      <c r="E200" s="21"/>
      <c r="F200" s="250">
        <v>10.600000000000001</v>
      </c>
      <c r="G200" s="250">
        <v>9.75</v>
      </c>
      <c r="H200" s="252">
        <v>9.6000000000000014</v>
      </c>
      <c r="I200"/>
      <c r="J200"/>
    </row>
    <row r="201" spans="1:10" s="128" customFormat="1" x14ac:dyDescent="0.35">
      <c r="A201" s="138" t="s">
        <v>5273</v>
      </c>
      <c r="B201" s="21">
        <v>6</v>
      </c>
      <c r="C201" s="20">
        <v>1</v>
      </c>
      <c r="D201" s="135">
        <v>47</v>
      </c>
      <c r="E201" s="21"/>
      <c r="F201" s="250">
        <v>13.9</v>
      </c>
      <c r="G201" s="250">
        <v>12.75</v>
      </c>
      <c r="H201" s="252">
        <v>12.55</v>
      </c>
      <c r="I201"/>
      <c r="J201"/>
    </row>
    <row r="202" spans="1:10" s="128" customFormat="1" x14ac:dyDescent="0.35">
      <c r="A202" s="138" t="s">
        <v>5298</v>
      </c>
      <c r="B202" s="21">
        <v>6</v>
      </c>
      <c r="C202" s="20">
        <v>0.7</v>
      </c>
      <c r="D202" s="135">
        <v>40</v>
      </c>
      <c r="E202" s="21"/>
      <c r="F202" s="250">
        <v>15.450000000000001</v>
      </c>
      <c r="G202" s="250">
        <v>14.200000000000001</v>
      </c>
      <c r="H202" s="252">
        <v>13.950000000000001</v>
      </c>
      <c r="I202"/>
      <c r="J202"/>
    </row>
    <row r="203" spans="1:10" s="128" customFormat="1" x14ac:dyDescent="0.35">
      <c r="A203" s="138" t="s">
        <v>5392</v>
      </c>
      <c r="B203" s="21">
        <v>6</v>
      </c>
      <c r="C203" s="20">
        <v>0.7</v>
      </c>
      <c r="D203" s="135">
        <v>45</v>
      </c>
      <c r="E203" s="21"/>
      <c r="F203" s="250">
        <v>25.25</v>
      </c>
      <c r="G203" s="250">
        <v>23.150000000000002</v>
      </c>
      <c r="H203" s="252">
        <v>22.75</v>
      </c>
      <c r="I203"/>
      <c r="J203"/>
    </row>
    <row r="204" spans="1:10" x14ac:dyDescent="0.35">
      <c r="A204" s="138" t="s">
        <v>5408</v>
      </c>
      <c r="B204" s="21">
        <v>6</v>
      </c>
      <c r="C204" s="20">
        <v>0.7</v>
      </c>
      <c r="D204" s="135">
        <v>37.799999999999997</v>
      </c>
      <c r="E204" s="21"/>
      <c r="F204" s="250">
        <v>35.65</v>
      </c>
      <c r="G204" s="250">
        <v>32.700000000000003</v>
      </c>
      <c r="H204" s="252">
        <v>32.15</v>
      </c>
    </row>
    <row r="205" spans="1:10" s="128" customFormat="1" x14ac:dyDescent="0.35">
      <c r="A205" s="138" t="s">
        <v>14685</v>
      </c>
      <c r="B205" s="21">
        <v>6</v>
      </c>
      <c r="C205" s="20">
        <v>0.7</v>
      </c>
      <c r="D205" s="135">
        <v>41.8</v>
      </c>
      <c r="E205" s="21"/>
      <c r="F205" s="250">
        <v>28.200000000000003</v>
      </c>
      <c r="G205" s="250">
        <v>25.85</v>
      </c>
      <c r="H205" s="252">
        <v>25.400000000000002</v>
      </c>
      <c r="I205"/>
      <c r="J205"/>
    </row>
    <row r="206" spans="1:10" s="128" customFormat="1" x14ac:dyDescent="0.35">
      <c r="A206" s="138" t="s">
        <v>5412</v>
      </c>
      <c r="B206" s="21">
        <v>6</v>
      </c>
      <c r="C206" s="20">
        <v>0.7</v>
      </c>
      <c r="D206" s="135">
        <v>41.8</v>
      </c>
      <c r="E206" s="21"/>
      <c r="F206" s="250">
        <v>28.200000000000003</v>
      </c>
      <c r="G206" s="250">
        <v>25.85</v>
      </c>
      <c r="H206" s="252">
        <v>25.400000000000002</v>
      </c>
      <c r="I206"/>
      <c r="J206"/>
    </row>
    <row r="207" spans="1:10" s="128" customFormat="1" x14ac:dyDescent="0.35">
      <c r="A207" s="138" t="s">
        <v>14687</v>
      </c>
      <c r="B207" s="21">
        <v>6</v>
      </c>
      <c r="C207" s="20">
        <v>0.7</v>
      </c>
      <c r="D207" s="135">
        <v>43.8</v>
      </c>
      <c r="E207" s="21"/>
      <c r="F207" s="250">
        <v>29.6</v>
      </c>
      <c r="G207" s="250">
        <v>27.150000000000002</v>
      </c>
      <c r="H207" s="252">
        <v>26.650000000000002</v>
      </c>
      <c r="I207"/>
      <c r="J207"/>
    </row>
    <row r="208" spans="1:10" s="128" customFormat="1" x14ac:dyDescent="0.35">
      <c r="A208" s="138" t="s">
        <v>5506</v>
      </c>
      <c r="B208" s="21">
        <v>6</v>
      </c>
      <c r="C208" s="20">
        <v>0.7</v>
      </c>
      <c r="D208" s="135">
        <v>40</v>
      </c>
      <c r="E208" s="21"/>
      <c r="F208" s="250">
        <v>21.85</v>
      </c>
      <c r="G208" s="250">
        <v>20.05</v>
      </c>
      <c r="H208" s="252">
        <v>19.700000000000003</v>
      </c>
      <c r="I208"/>
      <c r="J208"/>
    </row>
    <row r="209" spans="1:10" s="128" customFormat="1" x14ac:dyDescent="0.35">
      <c r="A209" s="138" t="s">
        <v>5547</v>
      </c>
      <c r="B209" s="21">
        <v>6</v>
      </c>
      <c r="C209" s="20">
        <v>0.7</v>
      </c>
      <c r="D209" s="135">
        <v>45</v>
      </c>
      <c r="E209" s="21"/>
      <c r="F209" s="250">
        <v>29.700000000000003</v>
      </c>
      <c r="G209" s="250">
        <v>27.25</v>
      </c>
      <c r="H209" s="252">
        <v>26.75</v>
      </c>
      <c r="I209"/>
      <c r="J209"/>
    </row>
    <row r="210" spans="1:10" s="128" customFormat="1" x14ac:dyDescent="0.35">
      <c r="A210" s="138" t="s">
        <v>5555</v>
      </c>
      <c r="B210" s="21">
        <v>6</v>
      </c>
      <c r="C210" s="20">
        <v>0.7</v>
      </c>
      <c r="D210" s="135">
        <v>40</v>
      </c>
      <c r="E210" s="21"/>
      <c r="F210" s="250">
        <v>23.150000000000002</v>
      </c>
      <c r="G210" s="250">
        <v>21.25</v>
      </c>
      <c r="H210" s="252">
        <v>20.85</v>
      </c>
      <c r="I210"/>
      <c r="J210"/>
    </row>
    <row r="211" spans="1:10" s="128" customFormat="1" x14ac:dyDescent="0.35">
      <c r="A211" s="138" t="s">
        <v>5559</v>
      </c>
      <c r="B211" s="21">
        <v>6</v>
      </c>
      <c r="C211" s="20">
        <v>0.7</v>
      </c>
      <c r="D211" s="135">
        <v>44</v>
      </c>
      <c r="E211" s="21"/>
      <c r="F211" s="250">
        <v>24.400000000000002</v>
      </c>
      <c r="G211" s="250">
        <v>22.400000000000002</v>
      </c>
      <c r="H211" s="252">
        <v>22</v>
      </c>
      <c r="I211"/>
      <c r="J211"/>
    </row>
    <row r="212" spans="1:10" s="128" customFormat="1" x14ac:dyDescent="0.35">
      <c r="A212" s="138" t="s">
        <v>5563</v>
      </c>
      <c r="B212" s="21">
        <v>6</v>
      </c>
      <c r="C212" s="20">
        <v>0.7</v>
      </c>
      <c r="D212" s="135">
        <v>44</v>
      </c>
      <c r="E212" s="21"/>
      <c r="F212" s="250">
        <v>25.200000000000003</v>
      </c>
      <c r="G212" s="250">
        <v>23.150000000000002</v>
      </c>
      <c r="H212" s="252">
        <v>22.75</v>
      </c>
      <c r="I212"/>
      <c r="J212"/>
    </row>
    <row r="213" spans="1:10" s="128" customFormat="1" x14ac:dyDescent="0.35">
      <c r="A213" s="138" t="s">
        <v>5567</v>
      </c>
      <c r="B213" s="21">
        <v>6</v>
      </c>
      <c r="C213" s="20">
        <v>0.7</v>
      </c>
      <c r="D213" s="135">
        <v>44</v>
      </c>
      <c r="E213" s="21"/>
      <c r="F213" s="250">
        <v>27.650000000000002</v>
      </c>
      <c r="G213" s="250">
        <v>25.400000000000002</v>
      </c>
      <c r="H213" s="252">
        <v>24.950000000000003</v>
      </c>
      <c r="I213"/>
      <c r="J213"/>
    </row>
    <row r="214" spans="1:10" s="128" customFormat="1" x14ac:dyDescent="0.35">
      <c r="A214" s="138" t="s">
        <v>5590</v>
      </c>
      <c r="B214" s="21">
        <v>6</v>
      </c>
      <c r="C214" s="20">
        <v>0.7</v>
      </c>
      <c r="D214" s="135">
        <v>42</v>
      </c>
      <c r="E214" s="21"/>
      <c r="F214" s="250">
        <v>22.3</v>
      </c>
      <c r="G214" s="250">
        <v>20.450000000000003</v>
      </c>
      <c r="H214" s="252">
        <v>20.100000000000001</v>
      </c>
      <c r="I214"/>
      <c r="J214"/>
    </row>
    <row r="215" spans="1:10" s="128" customFormat="1" x14ac:dyDescent="0.35">
      <c r="A215" s="138" t="s">
        <v>5594</v>
      </c>
      <c r="B215" s="21">
        <v>6</v>
      </c>
      <c r="C215" s="20">
        <v>0.7</v>
      </c>
      <c r="D215" s="135">
        <v>38.5</v>
      </c>
      <c r="E215" s="21"/>
      <c r="F215" s="250">
        <v>22.35</v>
      </c>
      <c r="G215" s="250">
        <v>20.5</v>
      </c>
      <c r="H215" s="252">
        <v>20.150000000000002</v>
      </c>
      <c r="I215"/>
      <c r="J215"/>
    </row>
    <row r="216" spans="1:10" s="128" customFormat="1" x14ac:dyDescent="0.35">
      <c r="A216" s="138" t="s">
        <v>5598</v>
      </c>
      <c r="B216" s="21">
        <v>6</v>
      </c>
      <c r="C216" s="20">
        <v>0.7</v>
      </c>
      <c r="D216" s="135">
        <v>40</v>
      </c>
      <c r="E216" s="21"/>
      <c r="F216" s="250">
        <v>13.100000000000001</v>
      </c>
      <c r="G216" s="250">
        <v>12</v>
      </c>
      <c r="H216" s="252">
        <v>11.8</v>
      </c>
      <c r="I216"/>
      <c r="J216"/>
    </row>
    <row r="217" spans="1:10" s="128" customFormat="1" x14ac:dyDescent="0.35">
      <c r="A217" s="138" t="s">
        <v>5602</v>
      </c>
      <c r="B217" s="21">
        <v>6</v>
      </c>
      <c r="C217" s="20">
        <v>0.7</v>
      </c>
      <c r="D217" s="135">
        <v>40</v>
      </c>
      <c r="E217" s="21"/>
      <c r="F217" s="250">
        <v>13.55</v>
      </c>
      <c r="G217" s="250">
        <v>12.450000000000001</v>
      </c>
      <c r="H217" s="252">
        <v>12.25</v>
      </c>
      <c r="I217"/>
      <c r="J217"/>
    </row>
    <row r="218" spans="1:10" s="128" customFormat="1" x14ac:dyDescent="0.35">
      <c r="A218" s="138" t="s">
        <v>5606</v>
      </c>
      <c r="B218" s="21">
        <v>6</v>
      </c>
      <c r="C218" s="20">
        <v>0.7</v>
      </c>
      <c r="D218" s="135">
        <v>40</v>
      </c>
      <c r="E218" s="21"/>
      <c r="F218" s="250">
        <v>12.450000000000001</v>
      </c>
      <c r="G218" s="250">
        <v>11.450000000000001</v>
      </c>
      <c r="H218" s="252">
        <v>11.25</v>
      </c>
      <c r="I218"/>
      <c r="J218"/>
    </row>
    <row r="219" spans="1:10" s="128" customFormat="1" x14ac:dyDescent="0.35">
      <c r="A219" s="138" t="s">
        <v>5610</v>
      </c>
      <c r="B219" s="21">
        <v>6</v>
      </c>
      <c r="C219" s="20">
        <v>0.7</v>
      </c>
      <c r="D219" s="135">
        <v>47</v>
      </c>
      <c r="E219" s="21"/>
      <c r="F219" s="250">
        <v>14.55</v>
      </c>
      <c r="G219" s="250">
        <v>13.350000000000001</v>
      </c>
      <c r="H219" s="252">
        <v>13.100000000000001</v>
      </c>
      <c r="I219"/>
      <c r="J219"/>
    </row>
    <row r="220" spans="1:10" s="128" customFormat="1" x14ac:dyDescent="0.35">
      <c r="A220" s="138" t="s">
        <v>5618</v>
      </c>
      <c r="B220" s="21">
        <v>6</v>
      </c>
      <c r="C220" s="20">
        <v>0.7</v>
      </c>
      <c r="D220" s="135">
        <v>40</v>
      </c>
      <c r="E220" s="21"/>
      <c r="F220" s="250">
        <v>13.4</v>
      </c>
      <c r="G220" s="250">
        <v>12.3</v>
      </c>
      <c r="H220" s="252">
        <v>12.05</v>
      </c>
      <c r="I220"/>
      <c r="J220"/>
    </row>
    <row r="221" spans="1:10" s="128" customFormat="1" x14ac:dyDescent="0.35">
      <c r="A221" s="138" t="s">
        <v>5638</v>
      </c>
      <c r="B221" s="21">
        <v>6</v>
      </c>
      <c r="C221" s="20">
        <v>0.7</v>
      </c>
      <c r="D221" s="135">
        <v>40</v>
      </c>
      <c r="E221" s="21"/>
      <c r="F221" s="250">
        <v>13.450000000000001</v>
      </c>
      <c r="G221" s="250">
        <v>12.350000000000001</v>
      </c>
      <c r="H221" s="252">
        <v>12.100000000000001</v>
      </c>
      <c r="I221"/>
      <c r="J221"/>
    </row>
    <row r="222" spans="1:10" s="128" customFormat="1" x14ac:dyDescent="0.35">
      <c r="A222" s="138" t="s">
        <v>5652</v>
      </c>
      <c r="B222" s="21">
        <v>3</v>
      </c>
      <c r="C222" s="20">
        <v>1.75</v>
      </c>
      <c r="D222" s="135">
        <v>42.7</v>
      </c>
      <c r="E222" s="21"/>
      <c r="F222" s="250">
        <v>68.7</v>
      </c>
      <c r="G222" s="250">
        <v>63.050000000000004</v>
      </c>
      <c r="H222" s="252">
        <v>61.95</v>
      </c>
      <c r="I222"/>
      <c r="J222"/>
    </row>
    <row r="223" spans="1:10" s="128" customFormat="1" x14ac:dyDescent="0.35">
      <c r="A223" s="138" t="s">
        <v>5656</v>
      </c>
      <c r="B223" s="21">
        <v>6</v>
      </c>
      <c r="C223" s="20">
        <v>1</v>
      </c>
      <c r="D223" s="135">
        <v>42.7</v>
      </c>
      <c r="E223" s="21"/>
      <c r="F223" s="250">
        <v>43.300000000000004</v>
      </c>
      <c r="G223" s="250">
        <v>39.75</v>
      </c>
      <c r="H223" s="252">
        <v>39.050000000000004</v>
      </c>
      <c r="I223"/>
      <c r="J223"/>
    </row>
    <row r="224" spans="1:10" s="128" customFormat="1" x14ac:dyDescent="0.35">
      <c r="A224" s="138" t="s">
        <v>14578</v>
      </c>
      <c r="B224" s="21">
        <v>6</v>
      </c>
      <c r="C224" s="20">
        <v>0.5</v>
      </c>
      <c r="D224" s="135">
        <v>43</v>
      </c>
      <c r="E224" s="21"/>
      <c r="F224" s="250">
        <v>28.1</v>
      </c>
      <c r="G224" s="250">
        <v>25.8</v>
      </c>
      <c r="H224" s="252">
        <v>25.35</v>
      </c>
      <c r="I224"/>
      <c r="J224"/>
    </row>
    <row r="225" spans="1:10" s="128" customFormat="1" x14ac:dyDescent="0.35">
      <c r="A225" s="138" t="s">
        <v>14691</v>
      </c>
      <c r="B225" s="21">
        <v>6</v>
      </c>
      <c r="C225" s="20">
        <v>0.7</v>
      </c>
      <c r="D225" s="135">
        <v>43.5</v>
      </c>
      <c r="E225" s="21"/>
      <c r="F225" s="250">
        <v>23.75</v>
      </c>
      <c r="G225" s="250">
        <v>21.8</v>
      </c>
      <c r="H225" s="252">
        <v>21.400000000000002</v>
      </c>
      <c r="I225"/>
      <c r="J225"/>
    </row>
    <row r="226" spans="1:10" s="128" customFormat="1" x14ac:dyDescent="0.35">
      <c r="A226" s="138" t="s">
        <v>5663</v>
      </c>
      <c r="B226" s="21">
        <v>6</v>
      </c>
      <c r="C226" s="20">
        <v>0.7</v>
      </c>
      <c r="D226" s="135">
        <v>43.5</v>
      </c>
      <c r="E226" s="21"/>
      <c r="F226" s="250">
        <v>25.900000000000002</v>
      </c>
      <c r="G226" s="250">
        <v>23.75</v>
      </c>
      <c r="H226" s="252">
        <v>23.35</v>
      </c>
      <c r="I226"/>
      <c r="J226"/>
    </row>
    <row r="227" spans="1:10" s="128" customFormat="1" x14ac:dyDescent="0.35">
      <c r="A227" s="138" t="s">
        <v>5670</v>
      </c>
      <c r="B227" s="21">
        <v>120</v>
      </c>
      <c r="C227" s="20">
        <v>0.05</v>
      </c>
      <c r="D227" s="135">
        <v>43</v>
      </c>
      <c r="E227" s="21"/>
      <c r="F227" s="250">
        <v>4.2</v>
      </c>
      <c r="G227" s="250">
        <v>3.85</v>
      </c>
      <c r="H227" s="252">
        <v>3.8000000000000003</v>
      </c>
      <c r="I227"/>
      <c r="J227"/>
    </row>
    <row r="228" spans="1:10" s="128" customFormat="1" x14ac:dyDescent="0.35">
      <c r="A228" s="138" t="s">
        <v>23282</v>
      </c>
      <c r="B228" s="21">
        <v>6</v>
      </c>
      <c r="C228" s="20">
        <v>0.7</v>
      </c>
      <c r="D228" s="135">
        <v>43</v>
      </c>
      <c r="E228" s="21"/>
      <c r="F228" s="250">
        <v>19.650000000000002</v>
      </c>
      <c r="G228" s="250">
        <v>18</v>
      </c>
      <c r="H228" s="252">
        <v>17.7</v>
      </c>
      <c r="I228"/>
      <c r="J228"/>
    </row>
    <row r="229" spans="1:10" s="128" customFormat="1" x14ac:dyDescent="0.35">
      <c r="A229" s="138" t="s">
        <v>5677</v>
      </c>
      <c r="B229" s="21">
        <v>120</v>
      </c>
      <c r="C229" s="20">
        <v>0.05</v>
      </c>
      <c r="D229" s="135">
        <v>43</v>
      </c>
      <c r="E229" s="21"/>
      <c r="F229" s="250">
        <v>4.2</v>
      </c>
      <c r="G229" s="250">
        <v>3.85</v>
      </c>
      <c r="H229" s="252">
        <v>3.8000000000000003</v>
      </c>
      <c r="I229"/>
      <c r="J229"/>
    </row>
    <row r="230" spans="1:10" s="128" customFormat="1" x14ac:dyDescent="0.35">
      <c r="A230" s="138" t="s">
        <v>5681</v>
      </c>
      <c r="B230" s="21">
        <v>6</v>
      </c>
      <c r="C230" s="20">
        <v>0.7</v>
      </c>
      <c r="D230" s="135">
        <v>43</v>
      </c>
      <c r="E230" s="21"/>
      <c r="F230" s="250">
        <v>19.650000000000002</v>
      </c>
      <c r="G230" s="250">
        <v>18</v>
      </c>
      <c r="H230" s="252">
        <v>17.7</v>
      </c>
      <c r="I230"/>
      <c r="J230"/>
    </row>
    <row r="231" spans="1:10" s="128" customFormat="1" x14ac:dyDescent="0.35">
      <c r="A231" s="138" t="s">
        <v>5685</v>
      </c>
      <c r="B231" s="21">
        <v>6</v>
      </c>
      <c r="C231" s="20">
        <v>0.7</v>
      </c>
      <c r="D231" s="135">
        <v>43</v>
      </c>
      <c r="E231" s="21"/>
      <c r="F231" s="250">
        <v>19.650000000000002</v>
      </c>
      <c r="G231" s="250">
        <v>18</v>
      </c>
      <c r="H231" s="252">
        <v>17.7</v>
      </c>
      <c r="I231"/>
      <c r="J231"/>
    </row>
    <row r="232" spans="1:10" s="128" customFormat="1" x14ac:dyDescent="0.35">
      <c r="A232" s="138" t="s">
        <v>5689</v>
      </c>
      <c r="B232" s="21">
        <v>120</v>
      </c>
      <c r="C232" s="20">
        <v>0.05</v>
      </c>
      <c r="D232" s="135">
        <v>43</v>
      </c>
      <c r="E232" s="21"/>
      <c r="F232" s="250">
        <v>4.2</v>
      </c>
      <c r="G232" s="250">
        <v>3.85</v>
      </c>
      <c r="H232" s="252">
        <v>3.8000000000000003</v>
      </c>
      <c r="I232"/>
      <c r="J232"/>
    </row>
    <row r="233" spans="1:10" s="128" customFormat="1" x14ac:dyDescent="0.35">
      <c r="A233" s="138" t="s">
        <v>5693</v>
      </c>
      <c r="B233" s="21">
        <v>120</v>
      </c>
      <c r="C233" s="20">
        <v>0.05</v>
      </c>
      <c r="D233" s="135">
        <v>43</v>
      </c>
      <c r="E233" s="21"/>
      <c r="F233" s="250">
        <v>4.2</v>
      </c>
      <c r="G233" s="250">
        <v>3.85</v>
      </c>
      <c r="H233" s="252">
        <v>3.8000000000000003</v>
      </c>
      <c r="I233"/>
      <c r="J233"/>
    </row>
    <row r="234" spans="1:10" s="128" customFormat="1" x14ac:dyDescent="0.35">
      <c r="A234" s="138" t="s">
        <v>23283</v>
      </c>
      <c r="B234" s="21">
        <v>6</v>
      </c>
      <c r="C234" s="20">
        <v>0.7</v>
      </c>
      <c r="D234" s="135">
        <v>43</v>
      </c>
      <c r="E234" s="21"/>
      <c r="F234" s="250">
        <v>19.650000000000002</v>
      </c>
      <c r="G234" s="250">
        <v>18</v>
      </c>
      <c r="H234" s="252">
        <v>17.7</v>
      </c>
      <c r="I234"/>
      <c r="J234"/>
    </row>
    <row r="235" spans="1:10" s="128" customFormat="1" x14ac:dyDescent="0.35">
      <c r="A235" s="138" t="s">
        <v>6127</v>
      </c>
      <c r="B235" s="21">
        <v>6</v>
      </c>
      <c r="C235" s="20">
        <v>1</v>
      </c>
      <c r="D235" s="135">
        <v>47</v>
      </c>
      <c r="E235" s="21"/>
      <c r="F235" s="250">
        <v>17.55</v>
      </c>
      <c r="G235" s="250">
        <v>16.100000000000001</v>
      </c>
      <c r="H235" s="252">
        <v>15.850000000000001</v>
      </c>
      <c r="I235"/>
      <c r="J235"/>
    </row>
    <row r="236" spans="1:10" s="128" customFormat="1" x14ac:dyDescent="0.35">
      <c r="A236" s="138" t="s">
        <v>6134</v>
      </c>
      <c r="B236" s="21">
        <v>6</v>
      </c>
      <c r="C236" s="20">
        <v>0.7</v>
      </c>
      <c r="D236" s="135">
        <v>40</v>
      </c>
      <c r="E236" s="21"/>
      <c r="F236" s="250">
        <v>26.200000000000003</v>
      </c>
      <c r="G236" s="250">
        <v>24.05</v>
      </c>
      <c r="H236" s="252">
        <v>23.6</v>
      </c>
      <c r="I236"/>
      <c r="J236"/>
    </row>
    <row r="237" spans="1:10" s="128" customFormat="1" x14ac:dyDescent="0.35">
      <c r="A237" s="138" t="s">
        <v>6138</v>
      </c>
      <c r="B237" s="21">
        <v>6</v>
      </c>
      <c r="C237" s="20">
        <v>0.7</v>
      </c>
      <c r="D237" s="135">
        <v>40</v>
      </c>
      <c r="E237" s="21"/>
      <c r="F237" s="250">
        <v>25.3</v>
      </c>
      <c r="G237" s="250">
        <v>23.200000000000003</v>
      </c>
      <c r="H237" s="252">
        <v>22.8</v>
      </c>
      <c r="I237"/>
      <c r="J237"/>
    </row>
    <row r="238" spans="1:10" s="128" customFormat="1" x14ac:dyDescent="0.35">
      <c r="A238" s="138" t="s">
        <v>6149</v>
      </c>
      <c r="B238" s="21">
        <v>6</v>
      </c>
      <c r="C238" s="20">
        <v>0.7</v>
      </c>
      <c r="D238" s="135">
        <v>40</v>
      </c>
      <c r="E238" s="21"/>
      <c r="F238" s="250">
        <v>30.150000000000002</v>
      </c>
      <c r="G238" s="250">
        <v>27.700000000000003</v>
      </c>
      <c r="H238" s="252">
        <v>27.200000000000003</v>
      </c>
      <c r="I238"/>
      <c r="J238"/>
    </row>
    <row r="239" spans="1:10" s="128" customFormat="1" x14ac:dyDescent="0.35">
      <c r="A239" s="138" t="s">
        <v>6198</v>
      </c>
      <c r="B239" s="21">
        <v>6</v>
      </c>
      <c r="C239" s="20">
        <v>0.7</v>
      </c>
      <c r="D239" s="135">
        <v>37.5</v>
      </c>
      <c r="E239" s="21"/>
      <c r="F239" s="250">
        <v>11.75</v>
      </c>
      <c r="G239" s="250">
        <v>10.8</v>
      </c>
      <c r="H239" s="252">
        <v>10.600000000000001</v>
      </c>
      <c r="I239"/>
      <c r="J239"/>
    </row>
    <row r="240" spans="1:10" s="128" customFormat="1" x14ac:dyDescent="0.35">
      <c r="A240" s="138" t="s">
        <v>6204</v>
      </c>
      <c r="B240" s="21">
        <v>6</v>
      </c>
      <c r="C240" s="20">
        <v>0.7</v>
      </c>
      <c r="D240" s="135">
        <v>37.5</v>
      </c>
      <c r="E240" s="21"/>
      <c r="F240" s="250">
        <v>10.9</v>
      </c>
      <c r="G240" s="250">
        <v>10</v>
      </c>
      <c r="H240" s="252">
        <v>9.8500000000000014</v>
      </c>
      <c r="I240"/>
      <c r="J240"/>
    </row>
    <row r="241" spans="1:10" s="128" customFormat="1" x14ac:dyDescent="0.35">
      <c r="A241" s="138" t="s">
        <v>6209</v>
      </c>
      <c r="B241" s="21">
        <v>6</v>
      </c>
      <c r="C241" s="20">
        <v>0.7</v>
      </c>
      <c r="D241" s="135">
        <v>37.5</v>
      </c>
      <c r="E241" s="21"/>
      <c r="F241" s="250">
        <v>11.25</v>
      </c>
      <c r="G241" s="250">
        <v>10.350000000000001</v>
      </c>
      <c r="H241" s="252">
        <v>10.15</v>
      </c>
      <c r="I241"/>
      <c r="J241"/>
    </row>
    <row r="242" spans="1:10" s="128" customFormat="1" x14ac:dyDescent="0.35">
      <c r="A242" s="138" t="s">
        <v>14701</v>
      </c>
      <c r="B242" s="21">
        <v>6</v>
      </c>
      <c r="C242" s="20">
        <v>0.7</v>
      </c>
      <c r="D242" s="135">
        <v>37.5</v>
      </c>
      <c r="E242" s="21"/>
      <c r="F242" s="250">
        <v>13.700000000000001</v>
      </c>
      <c r="G242" s="250">
        <v>12.600000000000001</v>
      </c>
      <c r="H242" s="252">
        <v>12.350000000000001</v>
      </c>
      <c r="I242"/>
      <c r="J242"/>
    </row>
    <row r="243" spans="1:10" s="128" customFormat="1" x14ac:dyDescent="0.35">
      <c r="A243" s="138" t="s">
        <v>6466</v>
      </c>
      <c r="B243" s="21">
        <v>6</v>
      </c>
      <c r="C243" s="20">
        <v>1</v>
      </c>
      <c r="D243" s="135">
        <v>40</v>
      </c>
      <c r="E243" s="21"/>
      <c r="F243" s="250">
        <v>24.950000000000003</v>
      </c>
      <c r="G243" s="250">
        <v>22.900000000000002</v>
      </c>
      <c r="H243" s="252">
        <v>22.5</v>
      </c>
      <c r="I243"/>
      <c r="J243"/>
    </row>
    <row r="244" spans="1:10" s="128" customFormat="1" x14ac:dyDescent="0.35">
      <c r="A244" s="138" t="s">
        <v>6473</v>
      </c>
      <c r="B244" s="21">
        <v>6</v>
      </c>
      <c r="C244" s="20">
        <v>0.7</v>
      </c>
      <c r="D244" s="135">
        <v>45</v>
      </c>
      <c r="E244" s="21"/>
      <c r="F244" s="250">
        <v>29.1</v>
      </c>
      <c r="G244" s="250">
        <v>26.700000000000003</v>
      </c>
      <c r="H244" s="252">
        <v>26.200000000000003</v>
      </c>
      <c r="I244"/>
      <c r="J244"/>
    </row>
    <row r="245" spans="1:10" s="128" customFormat="1" x14ac:dyDescent="0.35">
      <c r="A245" s="138" t="s">
        <v>6485</v>
      </c>
      <c r="B245" s="21">
        <v>6</v>
      </c>
      <c r="C245" s="20">
        <v>0.7</v>
      </c>
      <c r="D245" s="135">
        <v>44</v>
      </c>
      <c r="E245" s="21"/>
      <c r="F245" s="250">
        <v>23.8</v>
      </c>
      <c r="G245" s="250">
        <v>21.85</v>
      </c>
      <c r="H245" s="252">
        <v>21.450000000000003</v>
      </c>
      <c r="I245"/>
      <c r="J245"/>
    </row>
    <row r="246" spans="1:10" s="128" customFormat="1" x14ac:dyDescent="0.35">
      <c r="A246" s="138" t="s">
        <v>6489</v>
      </c>
      <c r="B246" s="21">
        <v>6</v>
      </c>
      <c r="C246" s="20">
        <v>0.7</v>
      </c>
      <c r="D246" s="135">
        <v>43</v>
      </c>
      <c r="E246" s="21"/>
      <c r="F246" s="250">
        <v>17</v>
      </c>
      <c r="G246" s="250">
        <v>15.600000000000001</v>
      </c>
      <c r="H246" s="252">
        <v>15.350000000000001</v>
      </c>
      <c r="I246"/>
      <c r="J246"/>
    </row>
    <row r="247" spans="1:10" s="128" customFormat="1" x14ac:dyDescent="0.35">
      <c r="A247" s="138" t="s">
        <v>6504</v>
      </c>
      <c r="B247" s="21">
        <v>6</v>
      </c>
      <c r="C247" s="20">
        <v>0.5</v>
      </c>
      <c r="D247" s="135">
        <v>46</v>
      </c>
      <c r="E247" s="21"/>
      <c r="F247" s="250">
        <v>18.350000000000001</v>
      </c>
      <c r="G247" s="250">
        <v>16.850000000000001</v>
      </c>
      <c r="H247" s="252">
        <v>16.55</v>
      </c>
      <c r="I247"/>
      <c r="J247"/>
    </row>
    <row r="248" spans="1:10" s="128" customFormat="1" x14ac:dyDescent="0.35">
      <c r="A248" s="138" t="s">
        <v>6547</v>
      </c>
      <c r="B248" s="21">
        <v>6</v>
      </c>
      <c r="C248" s="20">
        <v>0.7</v>
      </c>
      <c r="D248" s="135">
        <v>47</v>
      </c>
      <c r="E248" s="21"/>
      <c r="F248" s="250">
        <v>18.5</v>
      </c>
      <c r="G248" s="250">
        <v>17</v>
      </c>
      <c r="H248" s="252">
        <v>16.7</v>
      </c>
      <c r="I248"/>
      <c r="J248"/>
    </row>
    <row r="249" spans="1:10" s="128" customFormat="1" x14ac:dyDescent="0.35">
      <c r="A249" s="138" t="s">
        <v>14362</v>
      </c>
      <c r="B249" s="21">
        <v>6</v>
      </c>
      <c r="C249" s="20">
        <v>0.7</v>
      </c>
      <c r="D249" s="135">
        <v>40</v>
      </c>
      <c r="E249" s="21"/>
      <c r="F249" s="250">
        <v>26.8</v>
      </c>
      <c r="G249" s="250">
        <v>24.6</v>
      </c>
      <c r="H249" s="252">
        <v>24.150000000000002</v>
      </c>
      <c r="I249"/>
      <c r="J249"/>
    </row>
    <row r="250" spans="1:10" x14ac:dyDescent="0.35">
      <c r="A250" s="138" t="s">
        <v>6586</v>
      </c>
      <c r="B250" s="21">
        <v>6</v>
      </c>
      <c r="C250" s="20">
        <v>0.7</v>
      </c>
      <c r="D250" s="135">
        <v>41.3</v>
      </c>
      <c r="E250" s="21"/>
      <c r="F250" s="250">
        <v>15.950000000000001</v>
      </c>
      <c r="G250" s="250">
        <v>14.65</v>
      </c>
      <c r="H250" s="252">
        <v>14.350000000000001</v>
      </c>
    </row>
    <row r="251" spans="1:10" s="128" customFormat="1" x14ac:dyDescent="0.35">
      <c r="A251" s="138" t="s">
        <v>6645</v>
      </c>
      <c r="B251" s="21">
        <v>12</v>
      </c>
      <c r="C251" s="20">
        <v>1</v>
      </c>
      <c r="D251" s="135">
        <v>43.4</v>
      </c>
      <c r="E251" s="21"/>
      <c r="F251" s="250">
        <v>40.450000000000003</v>
      </c>
      <c r="G251" s="250">
        <v>37.15</v>
      </c>
      <c r="H251" s="252">
        <v>36.5</v>
      </c>
      <c r="I251"/>
      <c r="J251"/>
    </row>
    <row r="252" spans="1:10" s="128" customFormat="1" x14ac:dyDescent="0.35">
      <c r="A252" s="138" t="s">
        <v>6649</v>
      </c>
      <c r="B252" s="21">
        <v>6</v>
      </c>
      <c r="C252" s="20">
        <v>0.7</v>
      </c>
      <c r="D252" s="135">
        <v>43.4</v>
      </c>
      <c r="E252" s="21"/>
      <c r="F252" s="250">
        <v>28.950000000000003</v>
      </c>
      <c r="G252" s="250">
        <v>26.55</v>
      </c>
      <c r="H252" s="252">
        <v>26.1</v>
      </c>
      <c r="I252"/>
      <c r="J252"/>
    </row>
    <row r="253" spans="1:10" s="128" customFormat="1" x14ac:dyDescent="0.35">
      <c r="A253" s="138" t="s">
        <v>6670</v>
      </c>
      <c r="B253" s="21">
        <v>6</v>
      </c>
      <c r="C253" s="20">
        <v>0.7</v>
      </c>
      <c r="D253" s="135">
        <v>43.4</v>
      </c>
      <c r="E253" s="21"/>
      <c r="F253" s="250">
        <v>35.65</v>
      </c>
      <c r="G253" s="250">
        <v>32.700000000000003</v>
      </c>
      <c r="H253" s="252">
        <v>32.15</v>
      </c>
      <c r="I253"/>
      <c r="J253"/>
    </row>
    <row r="254" spans="1:10" s="128" customFormat="1" x14ac:dyDescent="0.35">
      <c r="A254" s="138" t="s">
        <v>6674</v>
      </c>
      <c r="B254" s="21">
        <v>6</v>
      </c>
      <c r="C254" s="20">
        <v>0.7</v>
      </c>
      <c r="D254" s="135">
        <v>43.4</v>
      </c>
      <c r="E254" s="21"/>
      <c r="F254" s="250">
        <v>31.3</v>
      </c>
      <c r="G254" s="250">
        <v>28.75</v>
      </c>
      <c r="H254" s="252">
        <v>28.25</v>
      </c>
      <c r="I254"/>
      <c r="J254"/>
    </row>
    <row r="255" spans="1:10" s="128" customFormat="1" x14ac:dyDescent="0.35">
      <c r="A255" s="138" t="s">
        <v>6678</v>
      </c>
      <c r="B255" s="21">
        <v>6</v>
      </c>
      <c r="C255" s="20">
        <v>0.7</v>
      </c>
      <c r="D255" s="135">
        <v>43.4</v>
      </c>
      <c r="E255" s="21"/>
      <c r="F255" s="250">
        <v>30.150000000000002</v>
      </c>
      <c r="G255" s="250">
        <v>27.700000000000003</v>
      </c>
      <c r="H255" s="252">
        <v>27.200000000000003</v>
      </c>
      <c r="I255"/>
      <c r="J255"/>
    </row>
    <row r="256" spans="1:10" s="128" customFormat="1" x14ac:dyDescent="0.35">
      <c r="A256" s="138" t="s">
        <v>6746</v>
      </c>
      <c r="B256" s="21">
        <v>6</v>
      </c>
      <c r="C256" s="20">
        <v>0.7</v>
      </c>
      <c r="D256" s="135">
        <v>40</v>
      </c>
      <c r="E256" s="21"/>
      <c r="F256" s="250">
        <v>20.700000000000003</v>
      </c>
      <c r="G256" s="250">
        <v>19</v>
      </c>
      <c r="H256" s="252">
        <v>18.650000000000002</v>
      </c>
      <c r="I256"/>
      <c r="J256"/>
    </row>
    <row r="257" spans="1:10" s="128" customFormat="1" x14ac:dyDescent="0.35">
      <c r="A257" s="138" t="s">
        <v>6751</v>
      </c>
      <c r="B257" s="21">
        <v>6</v>
      </c>
      <c r="C257" s="20">
        <v>0.5</v>
      </c>
      <c r="D257" s="135">
        <v>43</v>
      </c>
      <c r="E257" s="21"/>
      <c r="F257" s="250">
        <v>33.800000000000004</v>
      </c>
      <c r="G257" s="250">
        <v>31</v>
      </c>
      <c r="H257" s="252">
        <v>30.450000000000003</v>
      </c>
      <c r="I257"/>
      <c r="J257"/>
    </row>
    <row r="258" spans="1:10" x14ac:dyDescent="0.35">
      <c r="A258" s="138" t="s">
        <v>14454</v>
      </c>
      <c r="B258" s="21">
        <v>6</v>
      </c>
      <c r="C258" s="20">
        <v>0.5</v>
      </c>
      <c r="D258" s="135">
        <v>40</v>
      </c>
      <c r="E258" s="21"/>
      <c r="F258" s="250">
        <v>13.850000000000001</v>
      </c>
      <c r="G258" s="250">
        <v>12.700000000000001</v>
      </c>
      <c r="H258" s="252">
        <v>12.5</v>
      </c>
    </row>
    <row r="259" spans="1:10" s="128" customFormat="1" x14ac:dyDescent="0.35">
      <c r="A259" s="138" t="s">
        <v>14456</v>
      </c>
      <c r="B259" s="21">
        <v>6</v>
      </c>
      <c r="C259" s="20">
        <v>0.5</v>
      </c>
      <c r="D259" s="135">
        <v>40</v>
      </c>
      <c r="E259" s="21"/>
      <c r="F259" s="250">
        <v>19.700000000000003</v>
      </c>
      <c r="G259" s="250">
        <v>18.100000000000001</v>
      </c>
      <c r="H259" s="252">
        <v>17.75</v>
      </c>
      <c r="I259"/>
      <c r="J259"/>
    </row>
    <row r="260" spans="1:10" s="128" customFormat="1" x14ac:dyDescent="0.35">
      <c r="A260" s="138" t="s">
        <v>6938</v>
      </c>
      <c r="B260" s="21">
        <v>6</v>
      </c>
      <c r="C260" s="20">
        <v>0.5</v>
      </c>
      <c r="D260" s="135">
        <v>44</v>
      </c>
      <c r="E260" s="21"/>
      <c r="F260" s="250">
        <v>28.5</v>
      </c>
      <c r="G260" s="250">
        <v>26.150000000000002</v>
      </c>
      <c r="H260" s="252">
        <v>25.700000000000003</v>
      </c>
      <c r="I260"/>
      <c r="J260"/>
    </row>
    <row r="261" spans="1:10" s="128" customFormat="1" x14ac:dyDescent="0.35">
      <c r="A261" s="138" t="s">
        <v>7003</v>
      </c>
      <c r="B261" s="21">
        <v>6</v>
      </c>
      <c r="C261" s="20">
        <v>0.7</v>
      </c>
      <c r="D261" s="135">
        <v>48.1</v>
      </c>
      <c r="E261" s="21"/>
      <c r="F261" s="250">
        <v>27.5</v>
      </c>
      <c r="G261" s="250">
        <v>25.25</v>
      </c>
      <c r="H261" s="252">
        <v>24.8</v>
      </c>
      <c r="I261"/>
      <c r="J261"/>
    </row>
    <row r="262" spans="1:10" s="128" customFormat="1" x14ac:dyDescent="0.35">
      <c r="A262" s="138" t="s">
        <v>7007</v>
      </c>
      <c r="B262" s="21">
        <v>6</v>
      </c>
      <c r="C262" s="20">
        <v>0.7</v>
      </c>
      <c r="D262" s="135">
        <v>50.2</v>
      </c>
      <c r="E262" s="21"/>
      <c r="F262" s="250">
        <v>27.700000000000003</v>
      </c>
      <c r="G262" s="250">
        <v>25.450000000000003</v>
      </c>
      <c r="H262" s="252">
        <v>25</v>
      </c>
      <c r="I262"/>
      <c r="J262"/>
    </row>
    <row r="263" spans="1:10" s="128" customFormat="1" x14ac:dyDescent="0.35">
      <c r="A263" s="138" t="s">
        <v>7385</v>
      </c>
      <c r="B263" s="21">
        <v>6</v>
      </c>
      <c r="C263" s="20">
        <v>0.7</v>
      </c>
      <c r="D263" s="135">
        <v>47</v>
      </c>
      <c r="E263" s="21"/>
      <c r="F263" s="250">
        <v>25</v>
      </c>
      <c r="G263" s="250">
        <v>22.950000000000003</v>
      </c>
      <c r="H263" s="252">
        <v>22.55</v>
      </c>
      <c r="I263"/>
      <c r="J263"/>
    </row>
    <row r="264" spans="1:10" s="128" customFormat="1" x14ac:dyDescent="0.35">
      <c r="A264" s="138" t="s">
        <v>7389</v>
      </c>
      <c r="B264" s="21">
        <v>6</v>
      </c>
      <c r="C264" s="20">
        <v>0.7</v>
      </c>
      <c r="D264" s="135">
        <v>43</v>
      </c>
      <c r="E264" s="21"/>
      <c r="F264" s="250">
        <v>24.650000000000002</v>
      </c>
      <c r="G264" s="250">
        <v>22.6</v>
      </c>
      <c r="H264" s="252">
        <v>22.200000000000003</v>
      </c>
      <c r="I264"/>
      <c r="J264"/>
    </row>
    <row r="265" spans="1:10" s="128" customFormat="1" x14ac:dyDescent="0.35">
      <c r="A265" s="138" t="s">
        <v>7448</v>
      </c>
      <c r="B265" s="21">
        <v>6</v>
      </c>
      <c r="C265" s="20">
        <v>0.7</v>
      </c>
      <c r="D265" s="135">
        <v>43</v>
      </c>
      <c r="E265" s="21"/>
      <c r="F265" s="250">
        <v>22.200000000000003</v>
      </c>
      <c r="G265" s="250">
        <v>20.350000000000001</v>
      </c>
      <c r="H265" s="252">
        <v>20</v>
      </c>
      <c r="I265"/>
      <c r="J265"/>
    </row>
    <row r="266" spans="1:10" s="128" customFormat="1" x14ac:dyDescent="0.35">
      <c r="A266" s="138" t="s">
        <v>7452</v>
      </c>
      <c r="B266" s="21">
        <v>6</v>
      </c>
      <c r="C266" s="20">
        <v>0.7</v>
      </c>
      <c r="D266" s="135">
        <v>57</v>
      </c>
      <c r="E266" s="21"/>
      <c r="F266" s="250">
        <v>24.650000000000002</v>
      </c>
      <c r="G266" s="250">
        <v>22.650000000000002</v>
      </c>
      <c r="H266" s="252">
        <v>22.200000000000003</v>
      </c>
      <c r="I266"/>
      <c r="J266"/>
    </row>
    <row r="267" spans="1:10" s="128" customFormat="1" x14ac:dyDescent="0.35">
      <c r="A267" s="138" t="s">
        <v>7473</v>
      </c>
      <c r="B267" s="21">
        <v>6</v>
      </c>
      <c r="C267" s="20">
        <v>0.7</v>
      </c>
      <c r="D267" s="135">
        <v>41.3</v>
      </c>
      <c r="E267" s="21"/>
      <c r="F267" s="250">
        <v>31.8</v>
      </c>
      <c r="G267" s="250">
        <v>29.200000000000003</v>
      </c>
      <c r="H267" s="252">
        <v>28.650000000000002</v>
      </c>
      <c r="I267"/>
      <c r="J267"/>
    </row>
    <row r="268" spans="1:10" s="128" customFormat="1" x14ac:dyDescent="0.35">
      <c r="A268" s="138" t="s">
        <v>7477</v>
      </c>
      <c r="B268" s="21">
        <v>6</v>
      </c>
      <c r="C268" s="20">
        <v>1</v>
      </c>
      <c r="D268" s="135">
        <v>43</v>
      </c>
      <c r="E268" s="21"/>
      <c r="F268" s="250">
        <v>24.1</v>
      </c>
      <c r="G268" s="250">
        <v>22.150000000000002</v>
      </c>
      <c r="H268" s="252">
        <v>21.75</v>
      </c>
      <c r="I268"/>
      <c r="J268"/>
    </row>
    <row r="269" spans="1:10" s="128" customFormat="1" x14ac:dyDescent="0.35">
      <c r="A269" s="138" t="s">
        <v>7480</v>
      </c>
      <c r="B269" s="21">
        <v>50</v>
      </c>
      <c r="C269" s="20">
        <v>0.05</v>
      </c>
      <c r="D269" s="135">
        <v>43</v>
      </c>
      <c r="E269" s="21"/>
      <c r="F269" s="250">
        <v>4.55</v>
      </c>
      <c r="G269" s="250">
        <v>4.2</v>
      </c>
      <c r="H269" s="252">
        <v>4.1000000000000005</v>
      </c>
      <c r="I269"/>
      <c r="J269"/>
    </row>
    <row r="270" spans="1:10" s="128" customFormat="1" x14ac:dyDescent="0.35">
      <c r="A270" s="138" t="s">
        <v>7486</v>
      </c>
      <c r="B270" s="21">
        <v>4</v>
      </c>
      <c r="C270" s="20">
        <v>0.7</v>
      </c>
      <c r="D270" s="135">
        <v>43</v>
      </c>
      <c r="E270" s="21"/>
      <c r="F270" s="250">
        <v>17.850000000000001</v>
      </c>
      <c r="G270" s="250">
        <v>16.400000000000002</v>
      </c>
      <c r="H270" s="252">
        <v>16.100000000000001</v>
      </c>
      <c r="I270"/>
      <c r="J270"/>
    </row>
    <row r="271" spans="1:10" s="128" customFormat="1" x14ac:dyDescent="0.35">
      <c r="A271" s="138" t="s">
        <v>7490</v>
      </c>
      <c r="B271" s="21">
        <v>4</v>
      </c>
      <c r="C271" s="20">
        <v>0.5</v>
      </c>
      <c r="D271" s="135">
        <v>43</v>
      </c>
      <c r="E271" s="21"/>
      <c r="F271" s="250">
        <v>25.700000000000003</v>
      </c>
      <c r="G271" s="250">
        <v>23.55</v>
      </c>
      <c r="H271" s="252">
        <v>23.150000000000002</v>
      </c>
      <c r="I271"/>
      <c r="J271"/>
    </row>
    <row r="272" spans="1:10" s="128" customFormat="1" x14ac:dyDescent="0.35">
      <c r="A272" s="138" t="s">
        <v>7682</v>
      </c>
      <c r="B272" s="21">
        <v>6</v>
      </c>
      <c r="C272" s="20">
        <v>0.7</v>
      </c>
      <c r="D272" s="135">
        <v>37.5</v>
      </c>
      <c r="E272" s="21"/>
      <c r="F272" s="250">
        <v>22.3</v>
      </c>
      <c r="G272" s="250">
        <v>20.5</v>
      </c>
      <c r="H272" s="252">
        <v>20.100000000000001</v>
      </c>
      <c r="I272"/>
      <c r="J272"/>
    </row>
    <row r="273" spans="1:10" s="128" customFormat="1" x14ac:dyDescent="0.35">
      <c r="A273" s="138" t="s">
        <v>7686</v>
      </c>
      <c r="B273" s="21">
        <v>6</v>
      </c>
      <c r="C273" s="20">
        <v>0.7</v>
      </c>
      <c r="D273" s="135">
        <v>37.5</v>
      </c>
      <c r="E273" s="21"/>
      <c r="F273" s="250">
        <v>22.3</v>
      </c>
      <c r="G273" s="250">
        <v>20.5</v>
      </c>
      <c r="H273" s="252">
        <v>20.100000000000001</v>
      </c>
      <c r="I273"/>
      <c r="J273"/>
    </row>
    <row r="274" spans="1:10" s="128" customFormat="1" x14ac:dyDescent="0.35">
      <c r="A274" s="138" t="s">
        <v>7690</v>
      </c>
      <c r="B274" s="21">
        <v>6</v>
      </c>
      <c r="C274" s="20">
        <v>0.7</v>
      </c>
      <c r="D274" s="135">
        <v>42</v>
      </c>
      <c r="E274" s="21"/>
      <c r="F274" s="250">
        <v>29.400000000000002</v>
      </c>
      <c r="G274" s="250">
        <v>27</v>
      </c>
      <c r="H274" s="252">
        <v>26.55</v>
      </c>
      <c r="I274"/>
      <c r="J274"/>
    </row>
    <row r="275" spans="1:10" s="128" customFormat="1" x14ac:dyDescent="0.35">
      <c r="A275" s="138" t="s">
        <v>7868</v>
      </c>
      <c r="B275" s="21">
        <v>6</v>
      </c>
      <c r="C275" s="20">
        <v>0.7</v>
      </c>
      <c r="D275" s="135">
        <v>45.1</v>
      </c>
      <c r="E275" s="21"/>
      <c r="F275" s="250">
        <v>46.1</v>
      </c>
      <c r="G275" s="250">
        <v>42.35</v>
      </c>
      <c r="H275" s="252">
        <v>41.550000000000004</v>
      </c>
      <c r="I275"/>
      <c r="J275"/>
    </row>
    <row r="276" spans="1:10" s="128" customFormat="1" x14ac:dyDescent="0.35">
      <c r="A276" s="138" t="s">
        <v>7872</v>
      </c>
      <c r="B276" s="21">
        <v>6</v>
      </c>
      <c r="C276" s="20">
        <v>0.7</v>
      </c>
      <c r="D276" s="135">
        <v>45.7</v>
      </c>
      <c r="E276" s="21"/>
      <c r="F276" s="250">
        <v>39.200000000000003</v>
      </c>
      <c r="G276" s="250">
        <v>36</v>
      </c>
      <c r="H276" s="252">
        <v>35.35</v>
      </c>
      <c r="I276"/>
      <c r="J276"/>
    </row>
    <row r="277" spans="1:10" s="128" customFormat="1" x14ac:dyDescent="0.35">
      <c r="A277" s="138" t="s">
        <v>7876</v>
      </c>
      <c r="B277" s="21">
        <v>6</v>
      </c>
      <c r="C277" s="20">
        <v>0.7</v>
      </c>
      <c r="D277" s="135">
        <v>54.5</v>
      </c>
      <c r="E277" s="21"/>
      <c r="F277" s="250">
        <v>40</v>
      </c>
      <c r="G277" s="250">
        <v>36.700000000000003</v>
      </c>
      <c r="H277" s="252">
        <v>36.050000000000004</v>
      </c>
      <c r="I277"/>
      <c r="J277"/>
    </row>
    <row r="278" spans="1:10" s="128" customFormat="1" x14ac:dyDescent="0.35">
      <c r="A278" s="138" t="s">
        <v>7896</v>
      </c>
      <c r="B278" s="21">
        <v>6</v>
      </c>
      <c r="C278" s="20">
        <v>0.7</v>
      </c>
      <c r="D278" s="135">
        <v>42</v>
      </c>
      <c r="E278" s="21"/>
      <c r="F278" s="250">
        <v>18.150000000000002</v>
      </c>
      <c r="G278" s="250">
        <v>16.650000000000002</v>
      </c>
      <c r="H278" s="252">
        <v>16.350000000000001</v>
      </c>
      <c r="I278"/>
      <c r="J278"/>
    </row>
    <row r="279" spans="1:10" s="128" customFormat="1" x14ac:dyDescent="0.35">
      <c r="A279" s="138" t="s">
        <v>7900</v>
      </c>
      <c r="B279" s="21">
        <v>6</v>
      </c>
      <c r="C279" s="20">
        <v>0.7</v>
      </c>
      <c r="D279" s="135">
        <v>37.5</v>
      </c>
      <c r="E279" s="21"/>
      <c r="F279" s="250">
        <v>21.1</v>
      </c>
      <c r="G279" s="250">
        <v>19.350000000000001</v>
      </c>
      <c r="H279" s="252">
        <v>19</v>
      </c>
      <c r="I279"/>
      <c r="J279"/>
    </row>
    <row r="280" spans="1:10" s="128" customFormat="1" x14ac:dyDescent="0.35">
      <c r="A280" s="138" t="s">
        <v>7931</v>
      </c>
      <c r="B280" s="21">
        <v>6</v>
      </c>
      <c r="C280" s="20">
        <v>0.5</v>
      </c>
      <c r="D280" s="135">
        <v>40</v>
      </c>
      <c r="E280" s="21"/>
      <c r="F280" s="250">
        <v>25.8</v>
      </c>
      <c r="G280" s="250">
        <v>23.700000000000003</v>
      </c>
      <c r="H280" s="252">
        <v>23.25</v>
      </c>
      <c r="I280"/>
      <c r="J280"/>
    </row>
    <row r="281" spans="1:10" s="128" customFormat="1" x14ac:dyDescent="0.35">
      <c r="A281" s="138" t="s">
        <v>7966</v>
      </c>
      <c r="B281" s="21">
        <v>6</v>
      </c>
      <c r="C281" s="20">
        <v>0.5</v>
      </c>
      <c r="D281" s="135">
        <v>42</v>
      </c>
      <c r="E281" s="21"/>
      <c r="F281" s="250">
        <v>31.700000000000003</v>
      </c>
      <c r="G281" s="250">
        <v>29.1</v>
      </c>
      <c r="H281" s="252">
        <v>28.6</v>
      </c>
      <c r="I281"/>
      <c r="J281"/>
    </row>
    <row r="282" spans="1:10" s="128" customFormat="1" x14ac:dyDescent="0.35">
      <c r="A282" s="138" t="s">
        <v>7968</v>
      </c>
      <c r="B282" s="21">
        <v>6</v>
      </c>
      <c r="C282" s="20">
        <v>0.5</v>
      </c>
      <c r="D282" s="135">
        <v>42</v>
      </c>
      <c r="E282" s="21"/>
      <c r="F282" s="250">
        <v>28.05</v>
      </c>
      <c r="G282" s="250">
        <v>25.75</v>
      </c>
      <c r="H282" s="252">
        <v>25.3</v>
      </c>
      <c r="I282"/>
      <c r="J282"/>
    </row>
    <row r="283" spans="1:10" s="128" customFormat="1" x14ac:dyDescent="0.35">
      <c r="A283" s="138" t="s">
        <v>8006</v>
      </c>
      <c r="B283" s="21">
        <v>6</v>
      </c>
      <c r="C283" s="20">
        <v>0.5</v>
      </c>
      <c r="D283" s="135">
        <v>47</v>
      </c>
      <c r="E283" s="21"/>
      <c r="F283" s="250">
        <v>33.550000000000004</v>
      </c>
      <c r="G283" s="250">
        <v>30.8</v>
      </c>
      <c r="H283" s="252">
        <v>30.25</v>
      </c>
      <c r="I283"/>
      <c r="J283"/>
    </row>
    <row r="284" spans="1:10" s="128" customFormat="1" x14ac:dyDescent="0.35">
      <c r="A284" s="138" t="s">
        <v>8316</v>
      </c>
      <c r="B284" s="21">
        <v>3</v>
      </c>
      <c r="C284" s="20">
        <v>0.7</v>
      </c>
      <c r="D284" s="135">
        <v>43</v>
      </c>
      <c r="E284" s="21"/>
      <c r="F284" s="250">
        <v>28.8</v>
      </c>
      <c r="G284" s="250">
        <v>26.400000000000002</v>
      </c>
      <c r="H284" s="252">
        <v>25.950000000000003</v>
      </c>
      <c r="I284"/>
      <c r="J284"/>
    </row>
    <row r="285" spans="1:10" s="128" customFormat="1" x14ac:dyDescent="0.35">
      <c r="A285" s="138" t="s">
        <v>8438</v>
      </c>
      <c r="B285" s="21">
        <v>6</v>
      </c>
      <c r="C285" s="20">
        <v>0.7</v>
      </c>
      <c r="D285" s="135">
        <v>44</v>
      </c>
      <c r="E285" s="21"/>
      <c r="F285" s="250">
        <v>28.400000000000002</v>
      </c>
      <c r="G285" s="250">
        <v>26.05</v>
      </c>
      <c r="H285" s="252">
        <v>25.6</v>
      </c>
      <c r="I285"/>
      <c r="J285"/>
    </row>
    <row r="286" spans="1:10" s="128" customFormat="1" x14ac:dyDescent="0.35">
      <c r="A286" s="138" t="s">
        <v>14731</v>
      </c>
      <c r="B286" s="21">
        <v>6</v>
      </c>
      <c r="C286" s="20">
        <v>0.7</v>
      </c>
      <c r="D286" s="135">
        <v>42</v>
      </c>
      <c r="E286" s="21"/>
      <c r="F286" s="250">
        <v>28.200000000000003</v>
      </c>
      <c r="G286" s="250">
        <v>25.900000000000002</v>
      </c>
      <c r="H286" s="252">
        <v>25.450000000000003</v>
      </c>
      <c r="I286"/>
      <c r="J286"/>
    </row>
    <row r="287" spans="1:10" s="128" customFormat="1" x14ac:dyDescent="0.35">
      <c r="A287" s="138" t="s">
        <v>14733</v>
      </c>
      <c r="B287" s="21">
        <v>6</v>
      </c>
      <c r="C287" s="20">
        <v>0.7</v>
      </c>
      <c r="D287" s="135">
        <v>42</v>
      </c>
      <c r="E287" s="21"/>
      <c r="F287" s="250">
        <v>28.200000000000003</v>
      </c>
      <c r="G287" s="250">
        <v>25.900000000000002</v>
      </c>
      <c r="H287" s="252">
        <v>25.450000000000003</v>
      </c>
      <c r="I287"/>
      <c r="J287"/>
    </row>
    <row r="288" spans="1:10" s="128" customFormat="1" x14ac:dyDescent="0.35">
      <c r="A288" s="138" t="s">
        <v>14735</v>
      </c>
      <c r="B288" s="21">
        <v>6</v>
      </c>
      <c r="C288" s="20">
        <v>0.7</v>
      </c>
      <c r="D288" s="135">
        <v>44</v>
      </c>
      <c r="E288" s="21"/>
      <c r="F288" s="250">
        <v>25.950000000000003</v>
      </c>
      <c r="G288" s="250">
        <v>23.8</v>
      </c>
      <c r="H288" s="252">
        <v>23.400000000000002</v>
      </c>
      <c r="I288"/>
      <c r="J288"/>
    </row>
    <row r="289" spans="1:10" x14ac:dyDescent="0.35">
      <c r="A289" s="138" t="s">
        <v>8681</v>
      </c>
      <c r="B289" s="21">
        <v>60</v>
      </c>
      <c r="C289" s="20">
        <v>0.05</v>
      </c>
      <c r="D289" s="135">
        <v>41</v>
      </c>
      <c r="E289" s="21"/>
      <c r="F289" s="250">
        <v>3.75</v>
      </c>
      <c r="G289" s="250">
        <v>3.45</v>
      </c>
      <c r="H289" s="252">
        <v>3.4000000000000004</v>
      </c>
    </row>
    <row r="290" spans="1:10" s="128" customFormat="1" x14ac:dyDescent="0.35">
      <c r="A290" s="138" t="s">
        <v>23287</v>
      </c>
      <c r="B290" s="21">
        <v>6</v>
      </c>
      <c r="C290" s="20">
        <v>0.7</v>
      </c>
      <c r="D290" s="135">
        <v>41</v>
      </c>
      <c r="E290" s="21"/>
      <c r="F290" s="250">
        <v>20.8</v>
      </c>
      <c r="G290" s="250">
        <v>19.100000000000001</v>
      </c>
      <c r="H290" s="252">
        <v>18.75</v>
      </c>
      <c r="I290"/>
      <c r="J290"/>
    </row>
    <row r="291" spans="1:10" s="128" customFormat="1" x14ac:dyDescent="0.35">
      <c r="A291" s="138" t="s">
        <v>8685</v>
      </c>
      <c r="B291" s="21">
        <v>60</v>
      </c>
      <c r="C291" s="20">
        <v>0.05</v>
      </c>
      <c r="D291" s="135">
        <v>41</v>
      </c>
      <c r="E291" s="21"/>
      <c r="F291" s="250">
        <v>3.75</v>
      </c>
      <c r="G291" s="250">
        <v>3.45</v>
      </c>
      <c r="H291" s="252">
        <v>3.4000000000000004</v>
      </c>
      <c r="I291"/>
      <c r="J291"/>
    </row>
    <row r="292" spans="1:10" s="128" customFormat="1" x14ac:dyDescent="0.35">
      <c r="A292" s="138" t="s">
        <v>23288</v>
      </c>
      <c r="B292" s="21">
        <v>6</v>
      </c>
      <c r="C292" s="20">
        <v>0.7</v>
      </c>
      <c r="D292" s="135">
        <v>41</v>
      </c>
      <c r="E292" s="21"/>
      <c r="F292" s="250">
        <v>20.5</v>
      </c>
      <c r="G292" s="250">
        <v>18.8</v>
      </c>
      <c r="H292" s="252">
        <v>18.45</v>
      </c>
      <c r="I292"/>
      <c r="J292"/>
    </row>
    <row r="293" spans="1:10" s="128" customFormat="1" x14ac:dyDescent="0.35">
      <c r="A293" s="138" t="s">
        <v>8889</v>
      </c>
      <c r="B293" s="21">
        <v>6</v>
      </c>
      <c r="C293" s="20">
        <v>0.7</v>
      </c>
      <c r="D293" s="135">
        <v>40</v>
      </c>
      <c r="E293" s="21"/>
      <c r="F293" s="250">
        <v>20.700000000000003</v>
      </c>
      <c r="G293" s="250">
        <v>19</v>
      </c>
      <c r="H293" s="252">
        <v>18.650000000000002</v>
      </c>
      <c r="I293"/>
      <c r="J293"/>
    </row>
    <row r="294" spans="1:10" x14ac:dyDescent="0.35">
      <c r="A294" s="138" t="s">
        <v>14743</v>
      </c>
      <c r="B294" s="21">
        <v>6</v>
      </c>
      <c r="C294" s="20">
        <v>0.7</v>
      </c>
      <c r="D294" s="135">
        <v>45.2</v>
      </c>
      <c r="E294" s="21"/>
      <c r="F294" s="250">
        <v>26.400000000000002</v>
      </c>
      <c r="G294" s="250">
        <v>24.25</v>
      </c>
      <c r="H294" s="252">
        <v>23.8</v>
      </c>
    </row>
    <row r="295" spans="1:10" s="128" customFormat="1" x14ac:dyDescent="0.35">
      <c r="A295" s="138" t="s">
        <v>8983</v>
      </c>
      <c r="B295" s="21">
        <v>6</v>
      </c>
      <c r="C295" s="20">
        <v>0.5</v>
      </c>
      <c r="D295" s="135">
        <v>40</v>
      </c>
      <c r="E295" s="21"/>
      <c r="F295" s="250">
        <v>32.200000000000003</v>
      </c>
      <c r="G295" s="250">
        <v>29.55</v>
      </c>
      <c r="H295" s="252">
        <v>29.05</v>
      </c>
      <c r="I295"/>
      <c r="J295"/>
    </row>
    <row r="296" spans="1:10" s="128" customFormat="1" x14ac:dyDescent="0.35">
      <c r="A296" s="138" t="s">
        <v>9007</v>
      </c>
      <c r="B296" s="21">
        <v>6</v>
      </c>
      <c r="C296" s="20">
        <v>0.7</v>
      </c>
      <c r="D296" s="135">
        <v>47</v>
      </c>
      <c r="E296" s="21"/>
      <c r="F296" s="250">
        <v>38.950000000000003</v>
      </c>
      <c r="G296" s="250">
        <v>35.75</v>
      </c>
      <c r="H296" s="252">
        <v>35.1</v>
      </c>
      <c r="I296"/>
      <c r="J296"/>
    </row>
    <row r="297" spans="1:10" x14ac:dyDescent="0.35">
      <c r="A297" s="138" t="s">
        <v>9031</v>
      </c>
      <c r="B297" s="21">
        <v>6</v>
      </c>
      <c r="C297" s="20">
        <v>0.7</v>
      </c>
      <c r="D297" s="135">
        <v>40</v>
      </c>
      <c r="E297" s="21"/>
      <c r="F297" s="250">
        <v>17.600000000000001</v>
      </c>
      <c r="G297" s="250">
        <v>16.150000000000002</v>
      </c>
      <c r="H297" s="252">
        <v>15.850000000000001</v>
      </c>
    </row>
    <row r="298" spans="1:10" s="128" customFormat="1" x14ac:dyDescent="0.35">
      <c r="A298" s="138" t="s">
        <v>9035</v>
      </c>
      <c r="B298" s="21">
        <v>6</v>
      </c>
      <c r="C298" s="20">
        <v>0.7</v>
      </c>
      <c r="D298" s="135">
        <v>40</v>
      </c>
      <c r="E298" s="21"/>
      <c r="F298" s="250">
        <v>23.450000000000003</v>
      </c>
      <c r="G298" s="250">
        <v>21.55</v>
      </c>
      <c r="H298" s="252">
        <v>21.150000000000002</v>
      </c>
      <c r="I298"/>
      <c r="J298"/>
    </row>
    <row r="299" spans="1:10" s="128" customFormat="1" x14ac:dyDescent="0.35">
      <c r="A299" s="138" t="s">
        <v>9047</v>
      </c>
      <c r="B299" s="21">
        <v>6</v>
      </c>
      <c r="C299" s="20">
        <v>0.7</v>
      </c>
      <c r="D299" s="135">
        <v>42</v>
      </c>
      <c r="E299" s="21"/>
      <c r="F299" s="250">
        <v>29.400000000000002</v>
      </c>
      <c r="G299" s="250">
        <v>27</v>
      </c>
      <c r="H299" s="252">
        <v>26.55</v>
      </c>
      <c r="I299"/>
      <c r="J299"/>
    </row>
    <row r="300" spans="1:10" x14ac:dyDescent="0.35">
      <c r="A300" s="138" t="s">
        <v>9051</v>
      </c>
      <c r="B300" s="21">
        <v>12</v>
      </c>
      <c r="C300" s="20">
        <v>0.05</v>
      </c>
      <c r="D300" s="135">
        <v>42</v>
      </c>
      <c r="E300" s="21"/>
      <c r="F300" s="250">
        <v>6</v>
      </c>
      <c r="G300" s="250">
        <v>5.5500000000000007</v>
      </c>
      <c r="H300" s="252">
        <v>5.45</v>
      </c>
    </row>
    <row r="301" spans="1:10" s="128" customFormat="1" x14ac:dyDescent="0.35">
      <c r="A301" s="138" t="s">
        <v>9055</v>
      </c>
      <c r="B301" s="21">
        <v>6</v>
      </c>
      <c r="C301" s="20">
        <v>0.7</v>
      </c>
      <c r="D301" s="135">
        <v>38</v>
      </c>
      <c r="E301" s="21"/>
      <c r="F301" s="250">
        <v>29.05</v>
      </c>
      <c r="G301" s="250">
        <v>26.700000000000003</v>
      </c>
      <c r="H301" s="252">
        <v>26.200000000000003</v>
      </c>
      <c r="I301"/>
      <c r="J301"/>
    </row>
    <row r="302" spans="1:10" s="128" customFormat="1" x14ac:dyDescent="0.35">
      <c r="A302" s="138" t="s">
        <v>9059</v>
      </c>
      <c r="B302" s="21">
        <v>12</v>
      </c>
      <c r="C302" s="20">
        <v>0.05</v>
      </c>
      <c r="D302" s="135">
        <v>38</v>
      </c>
      <c r="E302" s="21"/>
      <c r="F302" s="250">
        <v>6.3000000000000007</v>
      </c>
      <c r="G302" s="250">
        <v>5.8000000000000007</v>
      </c>
      <c r="H302" s="252">
        <v>5.7</v>
      </c>
      <c r="I302"/>
      <c r="J302"/>
    </row>
    <row r="303" spans="1:10" s="128" customFormat="1" x14ac:dyDescent="0.35">
      <c r="A303" s="138" t="s">
        <v>9079</v>
      </c>
      <c r="B303" s="21">
        <v>6</v>
      </c>
      <c r="C303" s="20">
        <v>0.7</v>
      </c>
      <c r="D303" s="135">
        <v>40</v>
      </c>
      <c r="E303" s="21"/>
      <c r="F303" s="250">
        <v>28</v>
      </c>
      <c r="G303" s="250">
        <v>25.75</v>
      </c>
      <c r="H303" s="252">
        <v>25.25</v>
      </c>
      <c r="I303"/>
      <c r="J303"/>
    </row>
    <row r="304" spans="1:10" x14ac:dyDescent="0.35">
      <c r="A304" s="138" t="s">
        <v>9216</v>
      </c>
      <c r="B304" s="21">
        <v>6</v>
      </c>
      <c r="C304" s="20">
        <v>0.7</v>
      </c>
      <c r="D304" s="135">
        <v>41.8</v>
      </c>
      <c r="E304" s="21"/>
      <c r="F304" s="250">
        <v>22.1</v>
      </c>
      <c r="G304" s="250">
        <v>20.25</v>
      </c>
      <c r="H304" s="252">
        <v>19.900000000000002</v>
      </c>
    </row>
    <row r="305" spans="1:10" s="128" customFormat="1" x14ac:dyDescent="0.35">
      <c r="A305" s="138" t="s">
        <v>9220</v>
      </c>
      <c r="B305" s="21">
        <v>6</v>
      </c>
      <c r="C305" s="20">
        <v>0.7</v>
      </c>
      <c r="D305" s="135">
        <v>41.8</v>
      </c>
      <c r="E305" s="21"/>
      <c r="F305" s="250">
        <v>22.1</v>
      </c>
      <c r="G305" s="250">
        <v>20.25</v>
      </c>
      <c r="H305" s="252">
        <v>19.900000000000002</v>
      </c>
      <c r="I305"/>
      <c r="J305"/>
    </row>
    <row r="306" spans="1:10" s="128" customFormat="1" x14ac:dyDescent="0.35">
      <c r="A306" s="138" t="s">
        <v>9224</v>
      </c>
      <c r="B306" s="21">
        <v>6</v>
      </c>
      <c r="C306" s="20">
        <v>0.7</v>
      </c>
      <c r="D306" s="135">
        <v>41.8</v>
      </c>
      <c r="E306" s="21"/>
      <c r="F306" s="250">
        <v>22.1</v>
      </c>
      <c r="G306" s="250">
        <v>20.25</v>
      </c>
      <c r="H306" s="252">
        <v>19.900000000000002</v>
      </c>
      <c r="I306"/>
      <c r="J306"/>
    </row>
    <row r="307" spans="1:10" x14ac:dyDescent="0.35">
      <c r="A307" s="138" t="s">
        <v>9352</v>
      </c>
      <c r="B307" s="21">
        <v>6</v>
      </c>
      <c r="C307" s="20">
        <v>0.7</v>
      </c>
      <c r="D307" s="135">
        <v>43.5</v>
      </c>
      <c r="E307" s="21"/>
      <c r="F307" s="250">
        <v>26.5</v>
      </c>
      <c r="G307" s="250">
        <v>24.35</v>
      </c>
      <c r="H307" s="252">
        <v>23.900000000000002</v>
      </c>
    </row>
    <row r="308" spans="1:10" s="128" customFormat="1" x14ac:dyDescent="0.35">
      <c r="A308" s="138" t="s">
        <v>9357</v>
      </c>
      <c r="B308" s="21">
        <v>6</v>
      </c>
      <c r="C308" s="20">
        <v>0.7</v>
      </c>
      <c r="D308" s="135">
        <v>41.5</v>
      </c>
      <c r="E308" s="21"/>
      <c r="F308" s="250">
        <v>20.85</v>
      </c>
      <c r="G308" s="250">
        <v>19.150000000000002</v>
      </c>
      <c r="H308" s="252">
        <v>18.8</v>
      </c>
      <c r="I308"/>
      <c r="J308"/>
    </row>
    <row r="309" spans="1:10" s="128" customFormat="1" x14ac:dyDescent="0.35">
      <c r="A309" s="138" t="s">
        <v>9361</v>
      </c>
      <c r="B309" s="21">
        <v>6</v>
      </c>
      <c r="C309" s="20">
        <v>0.7</v>
      </c>
      <c r="D309" s="135">
        <v>37.5</v>
      </c>
      <c r="E309" s="21"/>
      <c r="F309" s="250">
        <v>19.8</v>
      </c>
      <c r="G309" s="250">
        <v>18.2</v>
      </c>
      <c r="H309" s="252">
        <v>17.850000000000001</v>
      </c>
      <c r="I309"/>
      <c r="J309"/>
    </row>
    <row r="310" spans="1:10" x14ac:dyDescent="0.35">
      <c r="A310" s="138" t="s">
        <v>9379</v>
      </c>
      <c r="B310" s="21">
        <v>48</v>
      </c>
      <c r="C310" s="20">
        <v>0.05</v>
      </c>
      <c r="D310" s="135">
        <v>47</v>
      </c>
      <c r="E310" s="21"/>
      <c r="F310" s="250">
        <v>6.5</v>
      </c>
      <c r="G310" s="250">
        <v>5.95</v>
      </c>
      <c r="H310" s="252">
        <v>5.8500000000000005</v>
      </c>
    </row>
    <row r="311" spans="1:10" s="128" customFormat="1" x14ac:dyDescent="0.35">
      <c r="A311" s="138" t="s">
        <v>9548</v>
      </c>
      <c r="B311" s="21">
        <v>6</v>
      </c>
      <c r="C311" s="20">
        <v>0.5</v>
      </c>
      <c r="D311" s="135">
        <v>40</v>
      </c>
      <c r="E311" s="21"/>
      <c r="F311" s="250">
        <v>18.8</v>
      </c>
      <c r="G311" s="250">
        <v>17.25</v>
      </c>
      <c r="H311" s="252">
        <v>16.95</v>
      </c>
      <c r="I311"/>
      <c r="J311"/>
    </row>
    <row r="312" spans="1:10" s="128" customFormat="1" x14ac:dyDescent="0.35">
      <c r="A312" s="138" t="s">
        <v>9654</v>
      </c>
      <c r="B312" s="21">
        <v>6</v>
      </c>
      <c r="C312" s="20">
        <v>0.7</v>
      </c>
      <c r="D312" s="135">
        <v>47</v>
      </c>
      <c r="E312" s="21"/>
      <c r="F312" s="250">
        <v>28.650000000000002</v>
      </c>
      <c r="G312" s="250">
        <v>26.3</v>
      </c>
      <c r="H312" s="252">
        <v>25.85</v>
      </c>
      <c r="I312"/>
      <c r="J312"/>
    </row>
    <row r="313" spans="1:10" s="128" customFormat="1" x14ac:dyDescent="0.35">
      <c r="A313" s="138" t="s">
        <v>9658</v>
      </c>
      <c r="B313" s="21">
        <v>6</v>
      </c>
      <c r="C313" s="20">
        <v>0.7</v>
      </c>
      <c r="D313" s="135">
        <v>47</v>
      </c>
      <c r="E313" s="21"/>
      <c r="F313" s="250">
        <v>25.900000000000002</v>
      </c>
      <c r="G313" s="250">
        <v>23.8</v>
      </c>
      <c r="H313" s="252">
        <v>23.35</v>
      </c>
      <c r="I313"/>
      <c r="J313"/>
    </row>
    <row r="314" spans="1:10" s="128" customFormat="1" x14ac:dyDescent="0.35">
      <c r="A314" s="138" t="s">
        <v>9717</v>
      </c>
      <c r="B314" s="21">
        <v>6</v>
      </c>
      <c r="C314" s="20">
        <v>1</v>
      </c>
      <c r="D314" s="135">
        <v>46</v>
      </c>
      <c r="E314" s="21"/>
      <c r="F314" s="250">
        <v>29.1</v>
      </c>
      <c r="G314" s="250">
        <v>26.700000000000003</v>
      </c>
      <c r="H314" s="252">
        <v>26.200000000000003</v>
      </c>
      <c r="I314"/>
      <c r="J314"/>
    </row>
    <row r="315" spans="1:10" x14ac:dyDescent="0.35">
      <c r="A315" s="138" t="s">
        <v>9721</v>
      </c>
      <c r="B315" s="21">
        <v>6</v>
      </c>
      <c r="C315" s="20">
        <v>0.7</v>
      </c>
      <c r="D315" s="135">
        <v>46</v>
      </c>
      <c r="E315" s="21"/>
      <c r="F315" s="250">
        <v>27.35</v>
      </c>
      <c r="G315" s="250">
        <v>25.1</v>
      </c>
      <c r="H315" s="252">
        <v>24.650000000000002</v>
      </c>
    </row>
    <row r="316" spans="1:10" s="128" customFormat="1" x14ac:dyDescent="0.35">
      <c r="A316" s="138" t="s">
        <v>9755</v>
      </c>
      <c r="B316" s="21">
        <v>4</v>
      </c>
      <c r="C316" s="20">
        <v>0.7</v>
      </c>
      <c r="D316" s="135">
        <v>47.6</v>
      </c>
      <c r="E316" s="21"/>
      <c r="F316" s="250">
        <v>35.35</v>
      </c>
      <c r="G316" s="250">
        <v>32.450000000000003</v>
      </c>
      <c r="H316" s="252">
        <v>31.85</v>
      </c>
      <c r="I316"/>
      <c r="J316"/>
    </row>
    <row r="317" spans="1:10" x14ac:dyDescent="0.35">
      <c r="A317" s="138" t="s">
        <v>9782</v>
      </c>
      <c r="B317" s="21">
        <v>6</v>
      </c>
      <c r="C317" s="20">
        <v>0.7</v>
      </c>
      <c r="D317" s="135">
        <v>40</v>
      </c>
      <c r="E317" s="21"/>
      <c r="F317" s="250">
        <v>23.150000000000002</v>
      </c>
      <c r="G317" s="250">
        <v>21.25</v>
      </c>
      <c r="H317" s="252">
        <v>20.85</v>
      </c>
    </row>
    <row r="318" spans="1:10" s="128" customFormat="1" x14ac:dyDescent="0.35">
      <c r="A318" s="138" t="s">
        <v>23290</v>
      </c>
      <c r="B318" s="21">
        <v>1</v>
      </c>
      <c r="C318" s="20">
        <v>3</v>
      </c>
      <c r="D318" s="135">
        <v>40</v>
      </c>
      <c r="E318" s="21"/>
      <c r="F318" s="250">
        <v>75.05</v>
      </c>
      <c r="G318" s="250">
        <v>68.900000000000006</v>
      </c>
      <c r="H318" s="252">
        <v>67.650000000000006</v>
      </c>
      <c r="I318"/>
      <c r="J318"/>
    </row>
    <row r="319" spans="1:10" x14ac:dyDescent="0.35">
      <c r="A319" s="138" t="s">
        <v>9790</v>
      </c>
      <c r="B319" s="21">
        <v>6</v>
      </c>
      <c r="C319" s="20">
        <v>0.7</v>
      </c>
      <c r="D319" s="135">
        <v>41.4</v>
      </c>
      <c r="E319" s="21"/>
      <c r="F319" s="250">
        <v>17.600000000000001</v>
      </c>
      <c r="G319" s="250">
        <v>16.150000000000002</v>
      </c>
      <c r="H319" s="252">
        <v>15.850000000000001</v>
      </c>
    </row>
    <row r="320" spans="1:10" x14ac:dyDescent="0.35">
      <c r="A320" s="138" t="s">
        <v>9900</v>
      </c>
      <c r="B320" s="21">
        <v>6</v>
      </c>
      <c r="C320" s="20">
        <v>0.7</v>
      </c>
      <c r="D320" s="135">
        <v>47</v>
      </c>
      <c r="E320" s="21"/>
      <c r="F320" s="250">
        <v>33.5</v>
      </c>
      <c r="G320" s="250">
        <v>30.8</v>
      </c>
      <c r="H320" s="252">
        <v>30.25</v>
      </c>
    </row>
    <row r="321" spans="1:16297" s="128" customFormat="1" x14ac:dyDescent="0.35">
      <c r="A321" s="138" t="s">
        <v>10052</v>
      </c>
      <c r="B321" s="21">
        <v>6</v>
      </c>
      <c r="C321" s="20">
        <v>0.5</v>
      </c>
      <c r="D321" s="135">
        <v>40</v>
      </c>
      <c r="E321" s="21"/>
      <c r="F321" s="250">
        <v>28.8</v>
      </c>
      <c r="G321" s="250">
        <v>26.400000000000002</v>
      </c>
      <c r="H321" s="252">
        <v>25.950000000000003</v>
      </c>
      <c r="I321"/>
      <c r="J321"/>
    </row>
    <row r="322" spans="1:16297" s="128" customFormat="1" x14ac:dyDescent="0.35">
      <c r="A322" s="138" t="s">
        <v>10079</v>
      </c>
      <c r="B322" s="21">
        <v>3</v>
      </c>
      <c r="C322" s="20">
        <v>0.7</v>
      </c>
      <c r="D322" s="135">
        <v>42.5</v>
      </c>
      <c r="E322" s="21"/>
      <c r="F322" s="250">
        <v>23.05</v>
      </c>
      <c r="G322" s="250">
        <v>21.150000000000002</v>
      </c>
      <c r="H322" s="252">
        <v>20.8</v>
      </c>
      <c r="I322"/>
      <c r="J322"/>
    </row>
    <row r="323" spans="1:16297" x14ac:dyDescent="0.35">
      <c r="A323" s="138" t="s">
        <v>10087</v>
      </c>
      <c r="B323" s="21">
        <v>6</v>
      </c>
      <c r="C323" s="20">
        <v>1</v>
      </c>
      <c r="D323" s="135">
        <v>42.5</v>
      </c>
      <c r="E323" s="21"/>
      <c r="F323" s="250">
        <v>21.6</v>
      </c>
      <c r="G323" s="250">
        <v>19.850000000000001</v>
      </c>
      <c r="H323" s="252">
        <v>19.5</v>
      </c>
    </row>
    <row r="324" spans="1:16297" s="128" customFormat="1" x14ac:dyDescent="0.35">
      <c r="A324" s="138" t="s">
        <v>10165</v>
      </c>
      <c r="B324" s="21">
        <v>6</v>
      </c>
      <c r="C324" s="20">
        <v>0.5</v>
      </c>
      <c r="D324" s="135">
        <v>45.8</v>
      </c>
      <c r="E324" s="21"/>
      <c r="F324" s="250">
        <v>22.5</v>
      </c>
      <c r="G324" s="250">
        <v>20.650000000000002</v>
      </c>
      <c r="H324" s="252">
        <v>20.3</v>
      </c>
      <c r="I324"/>
      <c r="J324"/>
    </row>
    <row r="325" spans="1:16297" x14ac:dyDescent="0.35">
      <c r="A325" s="138" t="s">
        <v>10197</v>
      </c>
      <c r="B325" s="21">
        <v>6</v>
      </c>
      <c r="C325" s="20">
        <v>0.7</v>
      </c>
      <c r="D325" s="135">
        <v>47</v>
      </c>
      <c r="E325" s="21"/>
      <c r="F325" s="250">
        <v>27.950000000000003</v>
      </c>
      <c r="G325" s="250">
        <v>25.700000000000003</v>
      </c>
      <c r="H325" s="252">
        <v>25.200000000000003</v>
      </c>
      <c r="K325" s="24"/>
      <c r="L325" s="24"/>
      <c r="M325" s="24"/>
      <c r="N325" s="25"/>
      <c r="O325" s="25"/>
      <c r="P325" s="26"/>
      <c r="Q325" s="26"/>
      <c r="R325" s="102"/>
      <c r="S325" s="24"/>
      <c r="T325" s="24"/>
      <c r="U325" s="24"/>
      <c r="V325" s="25"/>
      <c r="W325" s="25"/>
      <c r="X325" s="26"/>
      <c r="Y325" s="26"/>
      <c r="Z325" s="102"/>
      <c r="AA325" s="24"/>
      <c r="AB325" s="24"/>
      <c r="AC325" s="24"/>
      <c r="AD325" s="25"/>
      <c r="AE325" s="25"/>
      <c r="AF325" s="26"/>
      <c r="AG325" s="26"/>
      <c r="AH325" s="102"/>
      <c r="AI325" s="24"/>
      <c r="AJ325" s="24"/>
      <c r="AK325" s="24"/>
      <c r="AL325" s="25"/>
      <c r="AM325" s="25"/>
      <c r="AN325" s="26"/>
      <c r="AO325" s="26"/>
      <c r="AP325" s="102"/>
      <c r="AQ325" s="24"/>
      <c r="AR325" s="24"/>
      <c r="AS325" s="24"/>
      <c r="AT325" s="25"/>
      <c r="AU325" s="25"/>
      <c r="AV325" s="26"/>
      <c r="AW325" s="26"/>
      <c r="AX325" s="102"/>
      <c r="AY325" s="24"/>
      <c r="AZ325" s="24"/>
      <c r="BA325" s="24"/>
      <c r="BB325" s="25"/>
      <c r="BC325" s="25"/>
      <c r="BD325" s="26"/>
      <c r="BE325" s="26"/>
      <c r="BF325" s="102"/>
      <c r="BG325" s="24"/>
      <c r="BH325" s="24"/>
      <c r="BI325" s="24"/>
      <c r="BJ325" s="25"/>
      <c r="BK325" s="25"/>
      <c r="BL325" s="26"/>
      <c r="BM325" s="26"/>
      <c r="BN325" s="102"/>
      <c r="BO325" s="24"/>
      <c r="BP325" s="24"/>
      <c r="BQ325" s="24"/>
      <c r="BR325" s="25"/>
      <c r="BS325" s="25"/>
      <c r="BT325" s="26"/>
      <c r="BU325" s="26"/>
      <c r="BV325" s="102"/>
      <c r="BW325" s="24"/>
      <c r="BX325" s="24"/>
      <c r="BY325" s="24"/>
      <c r="BZ325" s="25"/>
      <c r="CA325" s="25"/>
      <c r="CB325" s="26"/>
      <c r="CC325" s="26"/>
      <c r="CD325" s="102"/>
      <c r="CE325" s="24"/>
      <c r="CF325" s="24"/>
      <c r="CG325" s="24"/>
      <c r="CH325" s="25"/>
      <c r="CI325" s="25"/>
      <c r="CJ325" s="26"/>
      <c r="CK325" s="26"/>
      <c r="CL325" s="102"/>
      <c r="CM325" s="24"/>
      <c r="CN325" s="24"/>
      <c r="CO325" s="24"/>
      <c r="CP325" s="25"/>
      <c r="CQ325" s="25"/>
      <c r="CR325" s="26"/>
      <c r="CS325" s="26"/>
      <c r="CT325" s="102"/>
      <c r="CU325" s="24"/>
      <c r="CV325" s="24"/>
      <c r="CW325" s="24"/>
      <c r="CX325" s="25"/>
      <c r="CY325" s="25"/>
      <c r="CZ325" s="26"/>
      <c r="DA325" s="26"/>
      <c r="DB325" s="102"/>
      <c r="DC325" s="24"/>
      <c r="DD325" s="24"/>
      <c r="DE325" s="24"/>
      <c r="DF325" s="25"/>
      <c r="DG325" s="25"/>
      <c r="DH325" s="26"/>
      <c r="DI325" s="26"/>
      <c r="DJ325" s="102"/>
      <c r="DK325" s="24"/>
      <c r="DL325" s="24"/>
      <c r="DM325" s="24"/>
      <c r="DN325" s="25"/>
      <c r="DO325" s="25"/>
      <c r="DP325" s="26"/>
      <c r="DQ325" s="26"/>
      <c r="DR325" s="102"/>
      <c r="DS325" s="24"/>
      <c r="DT325" s="24"/>
      <c r="DU325" s="24"/>
      <c r="DV325" s="25"/>
      <c r="DW325" s="25"/>
      <c r="DX325" s="26"/>
      <c r="DY325" s="26"/>
      <c r="DZ325" s="102"/>
      <c r="EA325" s="24"/>
      <c r="EB325" s="24"/>
      <c r="EC325" s="24"/>
      <c r="ED325" s="25"/>
      <c r="EE325" s="25"/>
      <c r="EF325" s="26"/>
      <c r="EG325" s="26"/>
      <c r="EH325" s="102"/>
      <c r="EI325" s="24"/>
      <c r="EJ325" s="24"/>
      <c r="EK325" s="24"/>
      <c r="EL325" s="25"/>
      <c r="EM325" s="25"/>
      <c r="EN325" s="26"/>
      <c r="EO325" s="26"/>
      <c r="EP325" s="102"/>
      <c r="EQ325" s="24"/>
      <c r="ER325" s="24"/>
      <c r="ES325" s="24"/>
      <c r="ET325" s="25"/>
      <c r="EU325" s="25"/>
      <c r="EV325" s="26"/>
      <c r="EW325" s="26"/>
      <c r="EX325" s="102"/>
      <c r="EY325" s="24"/>
      <c r="EZ325" s="24"/>
      <c r="FA325" s="24"/>
      <c r="FB325" s="25"/>
      <c r="FC325" s="25"/>
      <c r="FD325" s="26"/>
      <c r="FE325" s="26"/>
      <c r="FF325" s="102"/>
      <c r="FG325" s="24"/>
      <c r="FH325" s="24"/>
      <c r="FI325" s="24"/>
      <c r="FJ325" s="25"/>
      <c r="FK325" s="25"/>
      <c r="FL325" s="26"/>
      <c r="FM325" s="26"/>
      <c r="FN325" s="102"/>
      <c r="FO325" s="24"/>
      <c r="FP325" s="24"/>
      <c r="FQ325" s="24"/>
      <c r="FR325" s="25"/>
      <c r="FS325" s="25"/>
      <c r="FT325" s="26"/>
      <c r="FU325" s="26"/>
      <c r="FV325" s="102"/>
      <c r="FW325" s="24"/>
      <c r="FX325" s="24"/>
      <c r="FY325" s="24"/>
      <c r="FZ325" s="25"/>
      <c r="GA325" s="25"/>
      <c r="GB325" s="26"/>
      <c r="GC325" s="26"/>
      <c r="GD325" s="102"/>
      <c r="GE325" s="24"/>
      <c r="GF325" s="24"/>
      <c r="GG325" s="24"/>
      <c r="GH325" s="25"/>
      <c r="GI325" s="25"/>
      <c r="GJ325" s="26"/>
      <c r="GK325" s="26"/>
      <c r="GL325" s="102"/>
      <c r="GM325" s="24"/>
      <c r="GN325" s="24"/>
      <c r="GO325" s="24"/>
      <c r="GP325" s="25"/>
      <c r="GQ325" s="25"/>
      <c r="GR325" s="26"/>
      <c r="GS325" s="26"/>
      <c r="GT325" s="102"/>
      <c r="GU325" s="24"/>
      <c r="GV325" s="24"/>
      <c r="GW325" s="24"/>
      <c r="GX325" s="25"/>
      <c r="GY325" s="25"/>
      <c r="GZ325" s="26"/>
      <c r="HA325" s="26"/>
      <c r="HB325" s="102"/>
      <c r="HC325" s="24"/>
      <c r="HD325" s="24"/>
      <c r="HE325" s="24"/>
      <c r="HF325" s="25"/>
      <c r="HG325" s="25"/>
      <c r="HH325" s="26"/>
      <c r="HI325" s="26"/>
      <c r="HJ325" s="102"/>
      <c r="HK325" s="24"/>
      <c r="HL325" s="24"/>
      <c r="HM325" s="24"/>
      <c r="HN325" s="25"/>
      <c r="HO325" s="25"/>
      <c r="HP325" s="26"/>
      <c r="HQ325" s="26"/>
      <c r="HR325" s="102"/>
      <c r="HS325" s="24"/>
      <c r="HT325" s="24"/>
      <c r="HU325" s="24"/>
      <c r="HV325" s="25"/>
      <c r="HW325" s="25"/>
      <c r="HX325" s="26"/>
      <c r="HY325" s="26"/>
      <c r="HZ325" s="102"/>
      <c r="IA325" s="24"/>
      <c r="IB325" s="24"/>
      <c r="IC325" s="24"/>
      <c r="ID325" s="25"/>
      <c r="IE325" s="25"/>
      <c r="IF325" s="26"/>
      <c r="IG325" s="26"/>
      <c r="IH325" s="102"/>
      <c r="II325" s="24"/>
      <c r="IJ325" s="24"/>
      <c r="IK325" s="24"/>
      <c r="IL325" s="25"/>
      <c r="IM325" s="25"/>
      <c r="IN325" s="26"/>
      <c r="IO325" s="26"/>
      <c r="IP325" s="102"/>
      <c r="IQ325" s="24"/>
      <c r="IR325" s="24"/>
      <c r="IS325" s="24"/>
      <c r="IT325" s="25"/>
      <c r="IU325" s="25"/>
      <c r="IV325" s="26"/>
      <c r="IW325" s="26"/>
      <c r="IX325" s="102"/>
      <c r="IY325" s="24"/>
      <c r="IZ325" s="24"/>
      <c r="JA325" s="24"/>
      <c r="JB325" s="25"/>
      <c r="JC325" s="25"/>
      <c r="JD325" s="26"/>
      <c r="JE325" s="26"/>
      <c r="JF325" s="102"/>
      <c r="JG325" s="24"/>
      <c r="JH325" s="24"/>
      <c r="JI325" s="24"/>
      <c r="JJ325" s="25"/>
      <c r="JK325" s="25"/>
      <c r="JL325" s="26"/>
      <c r="JM325" s="26"/>
      <c r="JN325" s="102"/>
      <c r="JO325" s="24"/>
      <c r="JP325" s="24"/>
      <c r="JQ325" s="24"/>
      <c r="JR325" s="25"/>
      <c r="JS325" s="25"/>
      <c r="JT325" s="26"/>
      <c r="JU325" s="26"/>
      <c r="JV325" s="102"/>
      <c r="JW325" s="24"/>
      <c r="JX325" s="24"/>
      <c r="JY325" s="24"/>
      <c r="JZ325" s="25"/>
      <c r="KA325" s="25"/>
      <c r="KB325" s="26"/>
      <c r="KC325" s="26"/>
      <c r="KD325" s="102"/>
      <c r="KE325" s="24"/>
      <c r="KF325" s="24"/>
      <c r="KG325" s="24"/>
      <c r="KH325" s="25"/>
      <c r="KI325" s="25"/>
      <c r="KJ325" s="26"/>
      <c r="KK325" s="26"/>
      <c r="KL325" s="102"/>
      <c r="KM325" s="24"/>
      <c r="KN325" s="24"/>
      <c r="KO325" s="24"/>
      <c r="KP325" s="25"/>
      <c r="KQ325" s="25"/>
      <c r="KR325" s="26"/>
      <c r="KS325" s="26"/>
      <c r="KT325" s="102"/>
      <c r="KU325" s="24"/>
      <c r="KV325" s="24"/>
      <c r="KW325" s="24"/>
      <c r="KX325" s="25"/>
      <c r="KY325" s="25"/>
      <c r="KZ325" s="26"/>
      <c r="LA325" s="26"/>
      <c r="LB325" s="102"/>
      <c r="LC325" s="24"/>
      <c r="LD325" s="24"/>
      <c r="LE325" s="24"/>
      <c r="LF325" s="25"/>
      <c r="LG325" s="25"/>
      <c r="LH325" s="26"/>
      <c r="LI325" s="26"/>
      <c r="LJ325" s="102"/>
      <c r="LK325" s="24"/>
      <c r="LL325" s="24"/>
      <c r="LM325" s="24"/>
      <c r="LN325" s="25"/>
      <c r="LO325" s="25"/>
      <c r="LP325" s="26"/>
      <c r="LQ325" s="26"/>
      <c r="LR325" s="102"/>
      <c r="LS325" s="24"/>
      <c r="LT325" s="24"/>
      <c r="LU325" s="24"/>
      <c r="LV325" s="25"/>
      <c r="LW325" s="25"/>
      <c r="LX325" s="26"/>
      <c r="LY325" s="26"/>
      <c r="LZ325" s="102"/>
      <c r="MA325" s="24"/>
      <c r="MB325" s="24"/>
      <c r="MC325" s="24"/>
      <c r="MD325" s="25"/>
      <c r="ME325" s="25"/>
      <c r="MF325" s="26"/>
      <c r="MG325" s="26"/>
      <c r="MH325" s="102"/>
      <c r="MI325" s="24"/>
      <c r="MJ325" s="24"/>
      <c r="MK325" s="24"/>
      <c r="ML325" s="25"/>
      <c r="MM325" s="25"/>
      <c r="MN325" s="26"/>
      <c r="MO325" s="26"/>
      <c r="MP325" s="102"/>
      <c r="MQ325" s="24"/>
      <c r="MR325" s="24"/>
      <c r="MS325" s="24"/>
      <c r="MT325" s="25"/>
      <c r="MU325" s="25"/>
      <c r="MV325" s="26"/>
      <c r="MW325" s="26"/>
      <c r="MX325" s="102"/>
      <c r="MY325" s="24"/>
      <c r="MZ325" s="24"/>
      <c r="NA325" s="24"/>
      <c r="NB325" s="25"/>
      <c r="NC325" s="25"/>
      <c r="ND325" s="26"/>
      <c r="NE325" s="26"/>
      <c r="NF325" s="102"/>
      <c r="NG325" s="24"/>
      <c r="NH325" s="24"/>
      <c r="NI325" s="24"/>
      <c r="NJ325" s="25"/>
      <c r="NK325" s="25"/>
      <c r="NL325" s="26"/>
      <c r="NM325" s="26"/>
      <c r="NN325" s="102"/>
      <c r="NO325" s="24"/>
      <c r="NP325" s="24"/>
      <c r="NQ325" s="24"/>
      <c r="NR325" s="25"/>
      <c r="NS325" s="25"/>
      <c r="NT325" s="26"/>
      <c r="NU325" s="26"/>
      <c r="NV325" s="102"/>
      <c r="NW325" s="24"/>
      <c r="NX325" s="24"/>
      <c r="NY325" s="24"/>
      <c r="NZ325" s="25"/>
      <c r="OA325" s="25"/>
      <c r="OB325" s="26"/>
      <c r="OC325" s="26"/>
      <c r="OD325" s="102"/>
      <c r="OE325" s="24"/>
      <c r="OF325" s="24"/>
      <c r="OG325" s="24"/>
      <c r="OH325" s="25"/>
      <c r="OI325" s="25"/>
      <c r="OJ325" s="26"/>
      <c r="OK325" s="26"/>
      <c r="OL325" s="102"/>
      <c r="OM325" s="24"/>
      <c r="ON325" s="24"/>
      <c r="OO325" s="24"/>
      <c r="OP325" s="25"/>
      <c r="OQ325" s="25"/>
      <c r="OR325" s="26"/>
      <c r="OS325" s="26"/>
      <c r="OT325" s="102"/>
      <c r="OU325" s="24"/>
      <c r="OV325" s="24"/>
      <c r="OW325" s="24"/>
      <c r="OX325" s="25"/>
      <c r="OY325" s="25"/>
      <c r="OZ325" s="26"/>
      <c r="PA325" s="26"/>
      <c r="PB325" s="102"/>
      <c r="PC325" s="24"/>
      <c r="PD325" s="24"/>
      <c r="PE325" s="24"/>
      <c r="PF325" s="25"/>
      <c r="PG325" s="25"/>
      <c r="PH325" s="26"/>
      <c r="PI325" s="26"/>
      <c r="PJ325" s="102"/>
      <c r="PK325" s="24"/>
      <c r="PL325" s="24"/>
      <c r="PM325" s="24"/>
      <c r="PN325" s="25"/>
      <c r="PO325" s="25"/>
      <c r="PP325" s="26"/>
      <c r="PQ325" s="26"/>
      <c r="PR325" s="102"/>
      <c r="PS325" s="24"/>
      <c r="PT325" s="24"/>
      <c r="PU325" s="24"/>
      <c r="PV325" s="25"/>
      <c r="PW325" s="25"/>
      <c r="PX325" s="26"/>
      <c r="PY325" s="26"/>
      <c r="PZ325" s="102"/>
      <c r="QA325" s="24"/>
      <c r="QB325" s="24"/>
      <c r="QC325" s="24"/>
      <c r="QD325" s="25"/>
      <c r="QE325" s="25"/>
      <c r="QF325" s="26"/>
      <c r="QG325" s="26"/>
      <c r="QH325" s="102"/>
      <c r="QI325" s="24"/>
      <c r="QJ325" s="24"/>
      <c r="QK325" s="24"/>
      <c r="QL325" s="25"/>
      <c r="QM325" s="25"/>
      <c r="QN325" s="26"/>
      <c r="QO325" s="26"/>
      <c r="QP325" s="102"/>
      <c r="QQ325" s="24"/>
      <c r="QR325" s="24"/>
      <c r="QS325" s="24"/>
      <c r="QT325" s="25"/>
      <c r="QU325" s="25"/>
      <c r="QV325" s="26"/>
      <c r="QW325" s="26"/>
      <c r="QX325" s="102"/>
      <c r="QY325" s="24"/>
      <c r="QZ325" s="24"/>
      <c r="RA325" s="24"/>
      <c r="RB325" s="25"/>
      <c r="RC325" s="25"/>
      <c r="RD325" s="26"/>
      <c r="RE325" s="26"/>
      <c r="RF325" s="102"/>
      <c r="RG325" s="24"/>
      <c r="RH325" s="24"/>
      <c r="RI325" s="24"/>
      <c r="RJ325" s="25"/>
      <c r="RK325" s="25"/>
      <c r="RL325" s="26"/>
      <c r="RM325" s="26"/>
      <c r="RN325" s="102"/>
      <c r="RO325" s="24"/>
      <c r="RP325" s="24"/>
      <c r="RQ325" s="24"/>
      <c r="RR325" s="25"/>
      <c r="RS325" s="25"/>
      <c r="RT325" s="26"/>
      <c r="RU325" s="26"/>
      <c r="RV325" s="102"/>
      <c r="RW325" s="24"/>
      <c r="RX325" s="24"/>
      <c r="RY325" s="24"/>
      <c r="RZ325" s="25"/>
      <c r="SA325" s="25"/>
      <c r="SB325" s="26"/>
      <c r="SC325" s="26"/>
      <c r="SD325" s="102"/>
      <c r="SE325" s="24"/>
      <c r="SF325" s="24"/>
      <c r="SG325" s="24"/>
      <c r="SH325" s="25"/>
      <c r="SI325" s="25"/>
      <c r="SJ325" s="26"/>
      <c r="SK325" s="26"/>
      <c r="SL325" s="102"/>
      <c r="SM325" s="24"/>
      <c r="SN325" s="24"/>
      <c r="SO325" s="24"/>
      <c r="SP325" s="25"/>
      <c r="SQ325" s="25"/>
      <c r="SR325" s="26"/>
      <c r="SS325" s="26"/>
      <c r="ST325" s="102"/>
      <c r="SU325" s="24"/>
      <c r="SV325" s="24"/>
      <c r="SW325" s="24"/>
      <c r="SX325" s="25"/>
      <c r="SY325" s="25"/>
      <c r="SZ325" s="26"/>
      <c r="TA325" s="26"/>
      <c r="TB325" s="102"/>
      <c r="TC325" s="24"/>
      <c r="TD325" s="24"/>
      <c r="TE325" s="24"/>
      <c r="TF325" s="25"/>
      <c r="TG325" s="25"/>
      <c r="TH325" s="26"/>
      <c r="TI325" s="26"/>
      <c r="TJ325" s="102"/>
      <c r="TK325" s="24"/>
      <c r="TL325" s="24"/>
      <c r="TM325" s="24"/>
      <c r="TN325" s="25"/>
      <c r="TO325" s="25"/>
      <c r="TP325" s="26"/>
      <c r="TQ325" s="26"/>
      <c r="TR325" s="102"/>
      <c r="TS325" s="24"/>
      <c r="TT325" s="24"/>
      <c r="TU325" s="24"/>
      <c r="TV325" s="25"/>
      <c r="TW325" s="25"/>
      <c r="TX325" s="26"/>
      <c r="TY325" s="26"/>
      <c r="TZ325" s="102"/>
      <c r="UA325" s="24"/>
      <c r="UB325" s="24"/>
      <c r="UC325" s="24"/>
      <c r="UD325" s="25"/>
      <c r="UE325" s="25"/>
      <c r="UF325" s="26"/>
      <c r="UG325" s="26"/>
      <c r="UH325" s="102"/>
      <c r="UI325" s="24"/>
      <c r="UJ325" s="24"/>
      <c r="UK325" s="24"/>
      <c r="UL325" s="25"/>
      <c r="UM325" s="25"/>
      <c r="UN325" s="26"/>
      <c r="UO325" s="26"/>
      <c r="UP325" s="102"/>
      <c r="UQ325" s="24"/>
      <c r="UR325" s="24"/>
      <c r="US325" s="24"/>
      <c r="UT325" s="25"/>
      <c r="UU325" s="25"/>
      <c r="UV325" s="26"/>
      <c r="UW325" s="26"/>
      <c r="UX325" s="102"/>
      <c r="UY325" s="24"/>
      <c r="UZ325" s="24"/>
      <c r="VA325" s="24"/>
      <c r="VB325" s="25"/>
      <c r="VC325" s="25"/>
      <c r="VD325" s="26"/>
      <c r="VE325" s="26"/>
      <c r="VF325" s="102"/>
      <c r="VG325" s="24"/>
      <c r="VH325" s="24"/>
      <c r="VI325" s="24"/>
      <c r="VJ325" s="25"/>
      <c r="VK325" s="25"/>
      <c r="VL325" s="26"/>
      <c r="VM325" s="26"/>
      <c r="VN325" s="102"/>
      <c r="VO325" s="24"/>
      <c r="VP325" s="24"/>
      <c r="VQ325" s="24"/>
      <c r="VR325" s="25"/>
      <c r="VS325" s="25"/>
      <c r="VT325" s="26"/>
      <c r="VU325" s="26"/>
      <c r="VV325" s="102"/>
      <c r="VW325" s="24"/>
      <c r="VX325" s="24"/>
      <c r="VY325" s="24"/>
      <c r="VZ325" s="25"/>
      <c r="WA325" s="25"/>
      <c r="WB325" s="26"/>
      <c r="WC325" s="26"/>
      <c r="WD325" s="102"/>
      <c r="WE325" s="24"/>
      <c r="WF325" s="24"/>
      <c r="WG325" s="24"/>
      <c r="WH325" s="25"/>
      <c r="WI325" s="25"/>
      <c r="WJ325" s="26"/>
      <c r="WK325" s="26"/>
      <c r="WL325" s="102"/>
      <c r="WM325" s="24"/>
      <c r="WN325" s="24"/>
      <c r="WO325" s="24"/>
      <c r="WP325" s="25"/>
      <c r="WQ325" s="25"/>
      <c r="WR325" s="26"/>
      <c r="WS325" s="26"/>
      <c r="WT325" s="102"/>
      <c r="WU325" s="24"/>
      <c r="WV325" s="24"/>
      <c r="WW325" s="24"/>
      <c r="WX325" s="25"/>
      <c r="WY325" s="25"/>
      <c r="WZ325" s="26"/>
      <c r="XA325" s="26"/>
      <c r="XB325" s="102"/>
      <c r="XC325" s="24"/>
      <c r="XD325" s="24"/>
      <c r="XE325" s="24"/>
      <c r="XF325" s="25"/>
      <c r="XG325" s="25"/>
      <c r="XH325" s="26"/>
      <c r="XI325" s="26"/>
      <c r="XJ325" s="102"/>
      <c r="XK325" s="24"/>
      <c r="XL325" s="24"/>
      <c r="XM325" s="24"/>
      <c r="XN325" s="25"/>
      <c r="XO325" s="25"/>
      <c r="XP325" s="26"/>
      <c r="XQ325" s="26"/>
      <c r="XR325" s="102"/>
      <c r="XS325" s="24"/>
      <c r="XT325" s="24"/>
      <c r="XU325" s="24"/>
      <c r="XV325" s="25"/>
      <c r="XW325" s="25"/>
      <c r="XX325" s="26"/>
      <c r="XY325" s="26"/>
      <c r="XZ325" s="102"/>
      <c r="YA325" s="24"/>
      <c r="YB325" s="24"/>
      <c r="YC325" s="24"/>
      <c r="YD325" s="25"/>
      <c r="YE325" s="25"/>
      <c r="YF325" s="26"/>
      <c r="YG325" s="26"/>
      <c r="YH325" s="102"/>
      <c r="YI325" s="24"/>
      <c r="YJ325" s="24"/>
      <c r="YK325" s="24"/>
      <c r="YL325" s="25"/>
      <c r="YM325" s="25"/>
      <c r="YN325" s="26"/>
      <c r="YO325" s="26"/>
      <c r="YP325" s="102"/>
      <c r="YQ325" s="24"/>
      <c r="YR325" s="24"/>
      <c r="YS325" s="24"/>
      <c r="YT325" s="25"/>
      <c r="YU325" s="25"/>
      <c r="YV325" s="26"/>
      <c r="YW325" s="26"/>
      <c r="YX325" s="102"/>
      <c r="YY325" s="24"/>
      <c r="YZ325" s="24"/>
      <c r="ZA325" s="24"/>
      <c r="ZB325" s="25"/>
      <c r="ZC325" s="25"/>
      <c r="ZD325" s="26"/>
      <c r="ZE325" s="26"/>
      <c r="ZF325" s="102"/>
      <c r="ZG325" s="24"/>
      <c r="ZH325" s="24"/>
      <c r="ZI325" s="24"/>
      <c r="ZJ325" s="25"/>
      <c r="ZK325" s="25"/>
      <c r="ZL325" s="26"/>
      <c r="ZM325" s="26"/>
      <c r="ZN325" s="102"/>
      <c r="ZO325" s="24"/>
      <c r="ZP325" s="24"/>
      <c r="ZQ325" s="24"/>
      <c r="ZR325" s="25"/>
      <c r="ZS325" s="25"/>
      <c r="ZT325" s="26"/>
      <c r="ZU325" s="26"/>
      <c r="ZV325" s="102"/>
      <c r="ZW325" s="24"/>
      <c r="ZX325" s="24"/>
      <c r="ZY325" s="24"/>
      <c r="ZZ325" s="25"/>
      <c r="AAA325" s="25"/>
      <c r="AAB325" s="26"/>
      <c r="AAC325" s="26"/>
      <c r="AAD325" s="102"/>
      <c r="AAE325" s="24"/>
      <c r="AAF325" s="24"/>
      <c r="AAG325" s="24"/>
      <c r="AAH325" s="25"/>
      <c r="AAI325" s="25"/>
      <c r="AAJ325" s="26"/>
      <c r="AAK325" s="26"/>
      <c r="AAL325" s="102"/>
      <c r="AAM325" s="24"/>
      <c r="AAN325" s="24"/>
      <c r="AAO325" s="24"/>
      <c r="AAP325" s="25"/>
      <c r="AAQ325" s="25"/>
      <c r="AAR325" s="26"/>
      <c r="AAS325" s="26"/>
      <c r="AAT325" s="102"/>
      <c r="AAU325" s="24"/>
      <c r="AAV325" s="24"/>
      <c r="AAW325" s="24"/>
      <c r="AAX325" s="25"/>
      <c r="AAY325" s="25"/>
      <c r="AAZ325" s="26"/>
      <c r="ABA325" s="26"/>
      <c r="ABB325" s="102"/>
      <c r="ABC325" s="24"/>
      <c r="ABD325" s="24"/>
      <c r="ABE325" s="24"/>
      <c r="ABF325" s="25"/>
      <c r="ABG325" s="25"/>
      <c r="ABH325" s="26"/>
      <c r="ABI325" s="26"/>
      <c r="ABJ325" s="102"/>
      <c r="ABK325" s="24"/>
      <c r="ABL325" s="24"/>
      <c r="ABM325" s="24"/>
      <c r="ABN325" s="25"/>
      <c r="ABO325" s="25"/>
      <c r="ABP325" s="26"/>
      <c r="ABQ325" s="26"/>
      <c r="ABR325" s="102"/>
      <c r="ABS325" s="24"/>
      <c r="ABT325" s="24"/>
      <c r="ABU325" s="24"/>
      <c r="ABV325" s="25"/>
      <c r="ABW325" s="25"/>
      <c r="ABX325" s="26"/>
      <c r="ABY325" s="26"/>
      <c r="ABZ325" s="102"/>
      <c r="ACA325" s="24"/>
      <c r="ACB325" s="24"/>
      <c r="ACC325" s="24"/>
      <c r="ACD325" s="25"/>
      <c r="ACE325" s="25"/>
      <c r="ACF325" s="26"/>
      <c r="ACG325" s="26"/>
      <c r="ACH325" s="102"/>
      <c r="ACI325" s="24"/>
      <c r="ACJ325" s="24"/>
      <c r="ACK325" s="24"/>
      <c r="ACL325" s="25"/>
      <c r="ACM325" s="25"/>
      <c r="ACN325" s="26"/>
      <c r="ACO325" s="26"/>
      <c r="ACP325" s="102"/>
      <c r="ACQ325" s="24"/>
      <c r="ACR325" s="24"/>
      <c r="ACS325" s="24"/>
      <c r="ACT325" s="25"/>
      <c r="ACU325" s="25"/>
      <c r="ACV325" s="26"/>
      <c r="ACW325" s="26"/>
      <c r="ACX325" s="102"/>
      <c r="ACY325" s="24"/>
      <c r="ACZ325" s="24"/>
      <c r="ADA325" s="24"/>
      <c r="ADB325" s="25"/>
      <c r="ADC325" s="25"/>
      <c r="ADD325" s="26"/>
      <c r="ADE325" s="26"/>
      <c r="ADF325" s="102"/>
      <c r="ADG325" s="24"/>
      <c r="ADH325" s="24"/>
      <c r="ADI325" s="24"/>
      <c r="ADJ325" s="25"/>
      <c r="ADK325" s="25"/>
      <c r="ADL325" s="26"/>
      <c r="ADM325" s="26"/>
      <c r="ADN325" s="102"/>
      <c r="ADO325" s="24"/>
      <c r="ADP325" s="24"/>
      <c r="ADQ325" s="24"/>
      <c r="ADR325" s="25"/>
      <c r="ADS325" s="25"/>
      <c r="ADT325" s="26"/>
      <c r="ADU325" s="26"/>
      <c r="ADV325" s="102"/>
      <c r="ADW325" s="24"/>
      <c r="ADX325" s="24"/>
      <c r="ADY325" s="24"/>
      <c r="ADZ325" s="25"/>
      <c r="AEA325" s="25"/>
      <c r="AEB325" s="26"/>
      <c r="AEC325" s="26"/>
      <c r="AED325" s="102"/>
      <c r="AEE325" s="24"/>
      <c r="AEF325" s="24"/>
      <c r="AEG325" s="24"/>
      <c r="AEH325" s="25"/>
      <c r="AEI325" s="25"/>
      <c r="AEJ325" s="26"/>
      <c r="AEK325" s="26"/>
      <c r="AEL325" s="102"/>
      <c r="AEM325" s="24"/>
      <c r="AEN325" s="24"/>
      <c r="AEO325" s="24"/>
      <c r="AEP325" s="25"/>
      <c r="AEQ325" s="25"/>
      <c r="AER325" s="26"/>
      <c r="AES325" s="26"/>
      <c r="AET325" s="102"/>
      <c r="AEU325" s="24"/>
      <c r="AEV325" s="24"/>
      <c r="AEW325" s="24"/>
      <c r="AEX325" s="25"/>
      <c r="AEY325" s="25"/>
      <c r="AEZ325" s="26"/>
      <c r="AFA325" s="26"/>
      <c r="AFB325" s="102"/>
      <c r="AFC325" s="24"/>
      <c r="AFD325" s="24"/>
      <c r="AFE325" s="24"/>
      <c r="AFF325" s="25"/>
      <c r="AFG325" s="25"/>
      <c r="AFH325" s="26"/>
      <c r="AFI325" s="26"/>
      <c r="AFJ325" s="102"/>
      <c r="AFK325" s="24"/>
      <c r="AFL325" s="24"/>
      <c r="AFM325" s="24"/>
      <c r="AFN325" s="25"/>
      <c r="AFO325" s="25"/>
      <c r="AFP325" s="26"/>
      <c r="AFQ325" s="26"/>
      <c r="AFR325" s="102"/>
      <c r="AFS325" s="24"/>
      <c r="AFT325" s="24"/>
      <c r="AFU325" s="24"/>
      <c r="AFV325" s="25"/>
      <c r="AFW325" s="25"/>
      <c r="AFX325" s="26"/>
      <c r="AFY325" s="26"/>
      <c r="AFZ325" s="102"/>
      <c r="AGA325" s="24"/>
      <c r="AGB325" s="24"/>
      <c r="AGC325" s="24"/>
      <c r="AGD325" s="25"/>
      <c r="AGE325" s="25"/>
      <c r="AGF325" s="26"/>
      <c r="AGG325" s="26"/>
      <c r="AGH325" s="102"/>
      <c r="AGI325" s="24"/>
      <c r="AGJ325" s="24"/>
      <c r="AGK325" s="24"/>
      <c r="AGL325" s="25"/>
      <c r="AGM325" s="25"/>
      <c r="AGN325" s="26"/>
      <c r="AGO325" s="26"/>
      <c r="AGP325" s="102"/>
      <c r="AGQ325" s="24"/>
      <c r="AGR325" s="24"/>
      <c r="AGS325" s="24"/>
      <c r="AGT325" s="25"/>
      <c r="AGU325" s="25"/>
      <c r="AGV325" s="26"/>
      <c r="AGW325" s="26"/>
      <c r="AGX325" s="102"/>
      <c r="AGY325" s="24"/>
      <c r="AGZ325" s="24"/>
      <c r="AHA325" s="24"/>
      <c r="AHB325" s="25"/>
      <c r="AHC325" s="25"/>
      <c r="AHD325" s="26"/>
      <c r="AHE325" s="26"/>
      <c r="AHF325" s="102"/>
      <c r="AHG325" s="24"/>
      <c r="AHH325" s="24"/>
      <c r="AHI325" s="24"/>
      <c r="AHJ325" s="25"/>
      <c r="AHK325" s="25"/>
      <c r="AHL325" s="26"/>
      <c r="AHM325" s="26"/>
      <c r="AHN325" s="102"/>
      <c r="AHO325" s="24"/>
      <c r="AHP325" s="24"/>
      <c r="AHQ325" s="24"/>
      <c r="AHR325" s="25"/>
      <c r="AHS325" s="25"/>
      <c r="AHT325" s="26"/>
      <c r="AHU325" s="26"/>
      <c r="AHV325" s="102"/>
      <c r="AHW325" s="24"/>
      <c r="AHX325" s="24"/>
      <c r="AHY325" s="24"/>
      <c r="AHZ325" s="25"/>
      <c r="AIA325" s="25"/>
      <c r="AIB325" s="26"/>
      <c r="AIC325" s="26"/>
      <c r="AID325" s="102"/>
      <c r="AIE325" s="24"/>
      <c r="AIF325" s="24"/>
      <c r="AIG325" s="24"/>
      <c r="AIH325" s="25"/>
      <c r="AII325" s="25"/>
      <c r="AIJ325" s="26"/>
      <c r="AIK325" s="26"/>
      <c r="AIL325" s="102"/>
      <c r="AIM325" s="24"/>
      <c r="AIN325" s="24"/>
      <c r="AIO325" s="24"/>
      <c r="AIP325" s="25"/>
      <c r="AIQ325" s="25"/>
      <c r="AIR325" s="26"/>
      <c r="AIS325" s="26"/>
      <c r="AIT325" s="102"/>
      <c r="AIU325" s="24"/>
      <c r="AIV325" s="24"/>
      <c r="AIW325" s="24"/>
      <c r="AIX325" s="25"/>
      <c r="AIY325" s="25"/>
      <c r="AIZ325" s="26"/>
      <c r="AJA325" s="26"/>
      <c r="AJB325" s="102"/>
      <c r="AJC325" s="24"/>
      <c r="AJD325" s="24"/>
      <c r="AJE325" s="24"/>
      <c r="AJF325" s="25"/>
      <c r="AJG325" s="25"/>
      <c r="AJH325" s="26"/>
      <c r="AJI325" s="26"/>
      <c r="AJJ325" s="102"/>
      <c r="AJK325" s="24"/>
      <c r="AJL325" s="24"/>
      <c r="AJM325" s="24"/>
      <c r="AJN325" s="25"/>
      <c r="AJO325" s="25"/>
      <c r="AJP325" s="26"/>
      <c r="AJQ325" s="26"/>
      <c r="AJR325" s="102"/>
      <c r="AJS325" s="24"/>
      <c r="AJT325" s="24"/>
      <c r="AJU325" s="24"/>
      <c r="AJV325" s="25"/>
      <c r="AJW325" s="25"/>
      <c r="AJX325" s="26"/>
      <c r="AJY325" s="26"/>
      <c r="AJZ325" s="102"/>
      <c r="AKA325" s="24"/>
      <c r="AKB325" s="24"/>
      <c r="AKC325" s="24"/>
      <c r="AKD325" s="25"/>
      <c r="AKE325" s="25"/>
      <c r="AKF325" s="26"/>
      <c r="AKG325" s="26"/>
      <c r="AKH325" s="102"/>
      <c r="AKI325" s="24"/>
      <c r="AKJ325" s="24"/>
      <c r="AKK325" s="24"/>
      <c r="AKL325" s="25"/>
      <c r="AKM325" s="25"/>
      <c r="AKN325" s="26"/>
      <c r="AKO325" s="26"/>
      <c r="AKP325" s="102"/>
      <c r="AKQ325" s="24"/>
      <c r="AKR325" s="24"/>
      <c r="AKS325" s="24"/>
      <c r="AKT325" s="25"/>
      <c r="AKU325" s="25"/>
      <c r="AKV325" s="26"/>
      <c r="AKW325" s="26"/>
      <c r="AKX325" s="102"/>
      <c r="AKY325" s="24"/>
      <c r="AKZ325" s="24"/>
      <c r="ALA325" s="24"/>
      <c r="ALB325" s="25"/>
      <c r="ALC325" s="25"/>
      <c r="ALD325" s="26"/>
      <c r="ALE325" s="26"/>
      <c r="ALF325" s="102"/>
      <c r="ALG325" s="24"/>
      <c r="ALH325" s="24"/>
      <c r="ALI325" s="24"/>
      <c r="ALJ325" s="25"/>
      <c r="ALK325" s="25"/>
      <c r="ALL325" s="26"/>
      <c r="ALM325" s="26"/>
      <c r="ALN325" s="102"/>
      <c r="ALO325" s="24"/>
      <c r="ALP325" s="24"/>
      <c r="ALQ325" s="24"/>
      <c r="ALR325" s="25"/>
      <c r="ALS325" s="25"/>
      <c r="ALT325" s="26"/>
      <c r="ALU325" s="26"/>
      <c r="ALV325" s="102"/>
      <c r="ALW325" s="24"/>
      <c r="ALX325" s="24"/>
      <c r="ALY325" s="24"/>
      <c r="ALZ325" s="25"/>
      <c r="AMA325" s="25"/>
      <c r="AMB325" s="26"/>
      <c r="AMC325" s="26"/>
      <c r="AMD325" s="102"/>
      <c r="AME325" s="24"/>
      <c r="AMF325" s="24"/>
      <c r="AMG325" s="24"/>
      <c r="AMH325" s="25"/>
      <c r="AMI325" s="25"/>
      <c r="AMJ325" s="26"/>
      <c r="AMK325" s="26"/>
      <c r="AML325" s="102"/>
      <c r="AMM325" s="24"/>
      <c r="AMN325" s="24"/>
      <c r="AMO325" s="24"/>
      <c r="AMP325" s="25"/>
      <c r="AMQ325" s="25"/>
      <c r="AMR325" s="26"/>
      <c r="AMS325" s="26"/>
      <c r="AMT325" s="102"/>
      <c r="AMU325" s="24"/>
      <c r="AMV325" s="24"/>
      <c r="AMW325" s="24"/>
      <c r="AMX325" s="25"/>
      <c r="AMY325" s="25"/>
      <c r="AMZ325" s="26"/>
      <c r="ANA325" s="26"/>
      <c r="ANB325" s="102"/>
      <c r="ANC325" s="24"/>
      <c r="AND325" s="24"/>
      <c r="ANE325" s="24"/>
      <c r="ANF325" s="25"/>
      <c r="ANG325" s="25"/>
      <c r="ANH325" s="26"/>
      <c r="ANI325" s="26"/>
      <c r="ANJ325" s="102"/>
      <c r="ANK325" s="24"/>
      <c r="ANL325" s="24"/>
      <c r="ANM325" s="24"/>
      <c r="ANN325" s="25"/>
      <c r="ANO325" s="25"/>
      <c r="ANP325" s="26"/>
      <c r="ANQ325" s="26"/>
      <c r="ANR325" s="102"/>
      <c r="ANS325" s="24"/>
      <c r="ANT325" s="24"/>
      <c r="ANU325" s="24"/>
      <c r="ANV325" s="25"/>
      <c r="ANW325" s="25"/>
      <c r="ANX325" s="26"/>
      <c r="ANY325" s="26"/>
      <c r="ANZ325" s="102"/>
      <c r="AOA325" s="24"/>
      <c r="AOB325" s="24"/>
      <c r="AOC325" s="24"/>
      <c r="AOD325" s="25"/>
      <c r="AOE325" s="25"/>
      <c r="AOF325" s="26"/>
      <c r="AOG325" s="26"/>
      <c r="AOH325" s="102"/>
      <c r="AOI325" s="24"/>
      <c r="AOJ325" s="24"/>
      <c r="AOK325" s="24"/>
      <c r="AOL325" s="25"/>
      <c r="AOM325" s="25"/>
      <c r="AON325" s="26"/>
      <c r="AOO325" s="26"/>
      <c r="AOP325" s="102"/>
      <c r="AOQ325" s="24"/>
      <c r="AOR325" s="24"/>
      <c r="AOS325" s="24"/>
      <c r="AOT325" s="25"/>
      <c r="AOU325" s="25"/>
      <c r="AOV325" s="26"/>
      <c r="AOW325" s="26"/>
      <c r="AOX325" s="102"/>
      <c r="AOY325" s="24"/>
      <c r="AOZ325" s="24"/>
      <c r="APA325" s="24"/>
      <c r="APB325" s="25"/>
      <c r="APC325" s="25"/>
      <c r="APD325" s="26"/>
      <c r="APE325" s="26"/>
      <c r="APF325" s="102"/>
      <c r="APG325" s="24"/>
      <c r="APH325" s="24"/>
      <c r="API325" s="24"/>
      <c r="APJ325" s="25"/>
      <c r="APK325" s="25"/>
      <c r="APL325" s="26"/>
      <c r="APM325" s="26"/>
      <c r="APN325" s="102"/>
      <c r="APO325" s="24"/>
      <c r="APP325" s="24"/>
      <c r="APQ325" s="24"/>
      <c r="APR325" s="25"/>
      <c r="APS325" s="25"/>
      <c r="APT325" s="26"/>
      <c r="APU325" s="26"/>
      <c r="APV325" s="102"/>
      <c r="APW325" s="24"/>
      <c r="APX325" s="24"/>
      <c r="APY325" s="24"/>
      <c r="APZ325" s="25"/>
      <c r="AQA325" s="25"/>
      <c r="AQB325" s="26"/>
      <c r="AQC325" s="26"/>
      <c r="AQD325" s="102"/>
      <c r="AQE325" s="24"/>
      <c r="AQF325" s="24"/>
      <c r="AQG325" s="24"/>
      <c r="AQH325" s="25"/>
      <c r="AQI325" s="25"/>
      <c r="AQJ325" s="26"/>
      <c r="AQK325" s="26"/>
      <c r="AQL325" s="102"/>
      <c r="AQM325" s="24"/>
      <c r="AQN325" s="24"/>
      <c r="AQO325" s="24"/>
      <c r="AQP325" s="25"/>
      <c r="AQQ325" s="25"/>
      <c r="AQR325" s="26"/>
      <c r="AQS325" s="26"/>
      <c r="AQT325" s="102"/>
      <c r="AQU325" s="24"/>
      <c r="AQV325" s="24"/>
      <c r="AQW325" s="24"/>
      <c r="AQX325" s="25"/>
      <c r="AQY325" s="25"/>
      <c r="AQZ325" s="26"/>
      <c r="ARA325" s="26"/>
      <c r="ARB325" s="102"/>
      <c r="ARC325" s="24"/>
      <c r="ARD325" s="24"/>
      <c r="ARE325" s="24"/>
      <c r="ARF325" s="25"/>
      <c r="ARG325" s="25"/>
      <c r="ARH325" s="26"/>
      <c r="ARI325" s="26"/>
      <c r="ARJ325" s="102"/>
      <c r="ARK325" s="24"/>
      <c r="ARL325" s="24"/>
      <c r="ARM325" s="24"/>
      <c r="ARN325" s="25"/>
      <c r="ARO325" s="25"/>
      <c r="ARP325" s="26"/>
      <c r="ARQ325" s="26"/>
      <c r="ARR325" s="102"/>
      <c r="ARS325" s="24"/>
      <c r="ART325" s="24"/>
      <c r="ARU325" s="24"/>
      <c r="ARV325" s="25"/>
      <c r="ARW325" s="25"/>
      <c r="ARX325" s="26"/>
      <c r="ARY325" s="26"/>
      <c r="ARZ325" s="102"/>
      <c r="ASA325" s="24"/>
      <c r="ASB325" s="24"/>
      <c r="ASC325" s="24"/>
      <c r="ASD325" s="25"/>
      <c r="ASE325" s="25"/>
      <c r="ASF325" s="26"/>
      <c r="ASG325" s="26"/>
      <c r="ASH325" s="102"/>
      <c r="ASI325" s="24"/>
      <c r="ASJ325" s="24"/>
      <c r="ASK325" s="24"/>
      <c r="ASL325" s="25"/>
      <c r="ASM325" s="25"/>
      <c r="ASN325" s="26"/>
      <c r="ASO325" s="26"/>
      <c r="ASP325" s="102"/>
      <c r="ASQ325" s="24"/>
      <c r="ASR325" s="24"/>
      <c r="ASS325" s="24"/>
      <c r="AST325" s="25"/>
      <c r="ASU325" s="25"/>
      <c r="ASV325" s="26"/>
      <c r="ASW325" s="26"/>
      <c r="ASX325" s="102"/>
      <c r="ASY325" s="24"/>
      <c r="ASZ325" s="24"/>
      <c r="ATA325" s="24"/>
      <c r="ATB325" s="25"/>
      <c r="ATC325" s="25"/>
      <c r="ATD325" s="26"/>
      <c r="ATE325" s="26"/>
      <c r="ATF325" s="102"/>
      <c r="ATG325" s="24"/>
      <c r="ATH325" s="24"/>
      <c r="ATI325" s="24"/>
      <c r="ATJ325" s="25"/>
      <c r="ATK325" s="25"/>
      <c r="ATL325" s="26"/>
      <c r="ATM325" s="26"/>
      <c r="ATN325" s="102"/>
      <c r="ATO325" s="24"/>
      <c r="ATP325" s="24"/>
      <c r="ATQ325" s="24"/>
      <c r="ATR325" s="25"/>
      <c r="ATS325" s="25"/>
      <c r="ATT325" s="26"/>
      <c r="ATU325" s="26"/>
      <c r="ATV325" s="102"/>
      <c r="ATW325" s="24"/>
      <c r="ATX325" s="24"/>
      <c r="ATY325" s="24"/>
      <c r="ATZ325" s="25"/>
      <c r="AUA325" s="25"/>
      <c r="AUB325" s="26"/>
      <c r="AUC325" s="26"/>
      <c r="AUD325" s="102"/>
      <c r="AUE325" s="24"/>
      <c r="AUF325" s="24"/>
      <c r="AUG325" s="24"/>
      <c r="AUH325" s="25"/>
      <c r="AUI325" s="25"/>
      <c r="AUJ325" s="26"/>
      <c r="AUK325" s="26"/>
      <c r="AUL325" s="102"/>
      <c r="AUM325" s="24"/>
      <c r="AUN325" s="24"/>
      <c r="AUO325" s="24"/>
      <c r="AUP325" s="25"/>
      <c r="AUQ325" s="25"/>
      <c r="AUR325" s="26"/>
      <c r="AUS325" s="26"/>
      <c r="AUT325" s="102"/>
      <c r="AUU325" s="24"/>
      <c r="AUV325" s="24"/>
      <c r="AUW325" s="24"/>
      <c r="AUX325" s="25"/>
      <c r="AUY325" s="25"/>
      <c r="AUZ325" s="26"/>
      <c r="AVA325" s="26"/>
      <c r="AVB325" s="102"/>
      <c r="AVC325" s="24"/>
      <c r="AVD325" s="24"/>
      <c r="AVE325" s="24"/>
      <c r="AVF325" s="25"/>
      <c r="AVG325" s="25"/>
      <c r="AVH325" s="26"/>
      <c r="AVI325" s="26"/>
      <c r="AVJ325" s="102"/>
      <c r="AVK325" s="24"/>
      <c r="AVL325" s="24"/>
      <c r="AVM325" s="24"/>
      <c r="AVN325" s="25"/>
      <c r="AVO325" s="25"/>
      <c r="AVP325" s="26"/>
      <c r="AVQ325" s="26"/>
      <c r="AVR325" s="102"/>
      <c r="AVS325" s="24"/>
      <c r="AVT325" s="24"/>
      <c r="AVU325" s="24"/>
      <c r="AVV325" s="25"/>
      <c r="AVW325" s="25"/>
      <c r="AVX325" s="26"/>
      <c r="AVY325" s="26"/>
      <c r="AVZ325" s="102"/>
      <c r="AWA325" s="24"/>
      <c r="AWB325" s="24"/>
      <c r="AWC325" s="24"/>
      <c r="AWD325" s="25"/>
      <c r="AWE325" s="25"/>
      <c r="AWF325" s="26"/>
      <c r="AWG325" s="26"/>
      <c r="AWH325" s="102"/>
      <c r="AWI325" s="24"/>
      <c r="AWJ325" s="24"/>
      <c r="AWK325" s="24"/>
      <c r="AWL325" s="25"/>
      <c r="AWM325" s="25"/>
      <c r="AWN325" s="26"/>
      <c r="AWO325" s="26"/>
      <c r="AWP325" s="102"/>
      <c r="AWQ325" s="24"/>
      <c r="AWR325" s="24"/>
      <c r="AWS325" s="24"/>
      <c r="AWT325" s="25"/>
      <c r="AWU325" s="25"/>
      <c r="AWV325" s="26"/>
      <c r="AWW325" s="26"/>
      <c r="AWX325" s="102"/>
      <c r="AWY325" s="24"/>
      <c r="AWZ325" s="24"/>
      <c r="AXA325" s="24"/>
      <c r="AXB325" s="25"/>
      <c r="AXC325" s="25"/>
      <c r="AXD325" s="26"/>
      <c r="AXE325" s="26"/>
      <c r="AXF325" s="102"/>
      <c r="AXG325" s="24"/>
      <c r="AXH325" s="24"/>
      <c r="AXI325" s="24"/>
      <c r="AXJ325" s="25"/>
      <c r="AXK325" s="25"/>
      <c r="AXL325" s="26"/>
      <c r="AXM325" s="26"/>
      <c r="AXN325" s="102"/>
      <c r="AXO325" s="24"/>
      <c r="AXP325" s="24"/>
      <c r="AXQ325" s="24"/>
      <c r="AXR325" s="25"/>
      <c r="AXS325" s="25"/>
      <c r="AXT325" s="26"/>
      <c r="AXU325" s="26"/>
      <c r="AXV325" s="102"/>
      <c r="AXW325" s="24"/>
      <c r="AXX325" s="24"/>
      <c r="AXY325" s="24"/>
      <c r="AXZ325" s="25"/>
      <c r="AYA325" s="25"/>
      <c r="AYB325" s="26"/>
      <c r="AYC325" s="26"/>
      <c r="AYD325" s="102"/>
      <c r="AYE325" s="24"/>
      <c r="AYF325" s="24"/>
      <c r="AYG325" s="24"/>
      <c r="AYH325" s="25"/>
      <c r="AYI325" s="25"/>
      <c r="AYJ325" s="26"/>
      <c r="AYK325" s="26"/>
      <c r="AYL325" s="102"/>
      <c r="AYM325" s="24"/>
      <c r="AYN325" s="24"/>
      <c r="AYO325" s="24"/>
      <c r="AYP325" s="25"/>
      <c r="AYQ325" s="25"/>
      <c r="AYR325" s="26"/>
      <c r="AYS325" s="26"/>
      <c r="AYT325" s="102"/>
      <c r="AYU325" s="24"/>
      <c r="AYV325" s="24"/>
      <c r="AYW325" s="24"/>
      <c r="AYX325" s="25"/>
      <c r="AYY325" s="25"/>
      <c r="AYZ325" s="26"/>
      <c r="AZA325" s="26"/>
      <c r="AZB325" s="102"/>
      <c r="AZC325" s="24"/>
      <c r="AZD325" s="24"/>
      <c r="AZE325" s="24"/>
      <c r="AZF325" s="25"/>
      <c r="AZG325" s="25"/>
      <c r="AZH325" s="26"/>
      <c r="AZI325" s="26"/>
      <c r="AZJ325" s="102"/>
      <c r="AZK325" s="24"/>
      <c r="AZL325" s="24"/>
      <c r="AZM325" s="24"/>
      <c r="AZN325" s="25"/>
      <c r="AZO325" s="25"/>
      <c r="AZP325" s="26"/>
      <c r="AZQ325" s="26"/>
      <c r="AZR325" s="102"/>
      <c r="AZS325" s="24"/>
      <c r="AZT325" s="24"/>
      <c r="AZU325" s="24"/>
      <c r="AZV325" s="25"/>
      <c r="AZW325" s="25"/>
      <c r="AZX325" s="26"/>
      <c r="AZY325" s="26"/>
      <c r="AZZ325" s="102"/>
      <c r="BAA325" s="24"/>
      <c r="BAB325" s="24"/>
      <c r="BAC325" s="24"/>
      <c r="BAD325" s="25"/>
      <c r="BAE325" s="25"/>
      <c r="BAF325" s="26"/>
      <c r="BAG325" s="26"/>
      <c r="BAH325" s="102"/>
      <c r="BAI325" s="24"/>
      <c r="BAJ325" s="24"/>
      <c r="BAK325" s="24"/>
      <c r="BAL325" s="25"/>
      <c r="BAM325" s="25"/>
      <c r="BAN325" s="26"/>
      <c r="BAO325" s="26"/>
      <c r="BAP325" s="102"/>
      <c r="BAQ325" s="24"/>
      <c r="BAR325" s="24"/>
      <c r="BAS325" s="24"/>
      <c r="BAT325" s="25"/>
      <c r="BAU325" s="25"/>
      <c r="BAV325" s="26"/>
      <c r="BAW325" s="26"/>
      <c r="BAX325" s="102"/>
      <c r="BAY325" s="24"/>
      <c r="BAZ325" s="24"/>
      <c r="BBA325" s="24"/>
      <c r="BBB325" s="25"/>
      <c r="BBC325" s="25"/>
      <c r="BBD325" s="26"/>
      <c r="BBE325" s="26"/>
      <c r="BBF325" s="102"/>
      <c r="BBG325" s="24"/>
      <c r="BBH325" s="24"/>
      <c r="BBI325" s="24"/>
      <c r="BBJ325" s="25"/>
      <c r="BBK325" s="25"/>
      <c r="BBL325" s="26"/>
      <c r="BBM325" s="26"/>
      <c r="BBN325" s="102"/>
      <c r="BBO325" s="24"/>
      <c r="BBP325" s="24"/>
      <c r="BBQ325" s="24"/>
      <c r="BBR325" s="25"/>
      <c r="BBS325" s="25"/>
      <c r="BBT325" s="26"/>
      <c r="BBU325" s="26"/>
      <c r="BBV325" s="102"/>
      <c r="BBW325" s="24"/>
      <c r="BBX325" s="24"/>
      <c r="BBY325" s="24"/>
      <c r="BBZ325" s="25"/>
      <c r="BCA325" s="25"/>
      <c r="BCB325" s="26"/>
      <c r="BCC325" s="26"/>
      <c r="BCD325" s="102"/>
      <c r="BCE325" s="24"/>
      <c r="BCF325" s="24"/>
      <c r="BCG325" s="24"/>
      <c r="BCH325" s="25"/>
      <c r="BCI325" s="25"/>
      <c r="BCJ325" s="26"/>
      <c r="BCK325" s="26"/>
      <c r="BCL325" s="102"/>
      <c r="BCM325" s="24"/>
      <c r="BCN325" s="24"/>
      <c r="BCO325" s="24"/>
      <c r="BCP325" s="25"/>
      <c r="BCQ325" s="25"/>
      <c r="BCR325" s="26"/>
      <c r="BCS325" s="26"/>
      <c r="BCT325" s="102"/>
      <c r="BCU325" s="24"/>
      <c r="BCV325" s="24"/>
      <c r="BCW325" s="24"/>
      <c r="BCX325" s="25"/>
      <c r="BCY325" s="25"/>
      <c r="BCZ325" s="26"/>
      <c r="BDA325" s="26"/>
      <c r="BDB325" s="102"/>
      <c r="BDC325" s="24"/>
      <c r="BDD325" s="24"/>
      <c r="BDE325" s="24"/>
      <c r="BDF325" s="25"/>
      <c r="BDG325" s="25"/>
      <c r="BDH325" s="26"/>
      <c r="BDI325" s="26"/>
      <c r="BDJ325" s="102"/>
      <c r="BDK325" s="24"/>
      <c r="BDL325" s="24"/>
      <c r="BDM325" s="24"/>
      <c r="BDN325" s="25"/>
      <c r="BDO325" s="25"/>
      <c r="BDP325" s="26"/>
      <c r="BDQ325" s="26"/>
      <c r="BDR325" s="102"/>
      <c r="BDS325" s="24"/>
      <c r="BDT325" s="24"/>
      <c r="BDU325" s="24"/>
      <c r="BDV325" s="25"/>
      <c r="BDW325" s="25"/>
      <c r="BDX325" s="26"/>
      <c r="BDY325" s="26"/>
      <c r="BDZ325" s="102"/>
      <c r="BEA325" s="24"/>
      <c r="BEB325" s="24"/>
      <c r="BEC325" s="24"/>
      <c r="BED325" s="25"/>
      <c r="BEE325" s="25"/>
      <c r="BEF325" s="26"/>
      <c r="BEG325" s="26"/>
      <c r="BEH325" s="102"/>
      <c r="BEI325" s="24"/>
      <c r="BEJ325" s="24"/>
      <c r="BEK325" s="24"/>
      <c r="BEL325" s="25"/>
      <c r="BEM325" s="25"/>
      <c r="BEN325" s="26"/>
      <c r="BEO325" s="26"/>
      <c r="BEP325" s="102"/>
      <c r="BEQ325" s="24"/>
      <c r="BER325" s="24"/>
      <c r="BES325" s="24"/>
      <c r="BET325" s="25"/>
      <c r="BEU325" s="25"/>
      <c r="BEV325" s="26"/>
      <c r="BEW325" s="26"/>
      <c r="BEX325" s="102"/>
      <c r="BEY325" s="24"/>
      <c r="BEZ325" s="24"/>
      <c r="BFA325" s="24"/>
      <c r="BFB325" s="25"/>
      <c r="BFC325" s="25"/>
      <c r="BFD325" s="26"/>
      <c r="BFE325" s="26"/>
      <c r="BFF325" s="102"/>
      <c r="BFG325" s="24"/>
      <c r="BFH325" s="24"/>
      <c r="BFI325" s="24"/>
      <c r="BFJ325" s="25"/>
      <c r="BFK325" s="25"/>
      <c r="BFL325" s="26"/>
      <c r="BFM325" s="26"/>
      <c r="BFN325" s="102"/>
      <c r="BFO325" s="24"/>
      <c r="BFP325" s="24"/>
      <c r="BFQ325" s="24"/>
      <c r="BFR325" s="25"/>
      <c r="BFS325" s="25"/>
      <c r="BFT325" s="26"/>
      <c r="BFU325" s="26"/>
      <c r="BFV325" s="102"/>
      <c r="BFW325" s="24"/>
      <c r="BFX325" s="24"/>
      <c r="BFY325" s="24"/>
      <c r="BFZ325" s="25"/>
      <c r="BGA325" s="25"/>
      <c r="BGB325" s="26"/>
      <c r="BGC325" s="26"/>
      <c r="BGD325" s="102"/>
      <c r="BGE325" s="24"/>
      <c r="BGF325" s="24"/>
      <c r="BGG325" s="24"/>
      <c r="BGH325" s="25"/>
      <c r="BGI325" s="25"/>
      <c r="BGJ325" s="26"/>
      <c r="BGK325" s="26"/>
      <c r="BGL325" s="102"/>
      <c r="BGM325" s="24"/>
      <c r="BGN325" s="24"/>
      <c r="BGO325" s="24"/>
      <c r="BGP325" s="25"/>
      <c r="BGQ325" s="25"/>
      <c r="BGR325" s="26"/>
      <c r="BGS325" s="26"/>
      <c r="BGT325" s="102"/>
      <c r="BGU325" s="24"/>
      <c r="BGV325" s="24"/>
      <c r="BGW325" s="24"/>
      <c r="BGX325" s="25"/>
      <c r="BGY325" s="25"/>
      <c r="BGZ325" s="26"/>
      <c r="BHA325" s="26"/>
      <c r="BHB325" s="102"/>
      <c r="BHC325" s="24"/>
      <c r="BHD325" s="24"/>
      <c r="BHE325" s="24"/>
      <c r="BHF325" s="25"/>
      <c r="BHG325" s="25"/>
      <c r="BHH325" s="26"/>
      <c r="BHI325" s="26"/>
      <c r="BHJ325" s="102"/>
      <c r="BHK325" s="24"/>
      <c r="BHL325" s="24"/>
      <c r="BHM325" s="24"/>
      <c r="BHN325" s="25"/>
      <c r="BHO325" s="25"/>
      <c r="BHP325" s="26"/>
      <c r="BHQ325" s="26"/>
      <c r="BHR325" s="102"/>
      <c r="BHS325" s="24"/>
      <c r="BHT325" s="24"/>
      <c r="BHU325" s="24"/>
      <c r="BHV325" s="25"/>
      <c r="BHW325" s="25"/>
      <c r="BHX325" s="26"/>
      <c r="BHY325" s="26"/>
      <c r="BHZ325" s="102"/>
      <c r="BIA325" s="24"/>
      <c r="BIB325" s="24"/>
      <c r="BIC325" s="24"/>
      <c r="BID325" s="25"/>
      <c r="BIE325" s="25"/>
      <c r="BIF325" s="26"/>
      <c r="BIG325" s="26"/>
      <c r="BIH325" s="102"/>
      <c r="BII325" s="24"/>
      <c r="BIJ325" s="24"/>
      <c r="BIK325" s="24"/>
      <c r="BIL325" s="25"/>
      <c r="BIM325" s="25"/>
      <c r="BIN325" s="26"/>
      <c r="BIO325" s="26"/>
      <c r="BIP325" s="102"/>
      <c r="BIQ325" s="24"/>
      <c r="BIR325" s="24"/>
      <c r="BIS325" s="24"/>
      <c r="BIT325" s="25"/>
      <c r="BIU325" s="25"/>
      <c r="BIV325" s="26"/>
      <c r="BIW325" s="26"/>
      <c r="BIX325" s="102"/>
      <c r="BIY325" s="24"/>
      <c r="BIZ325" s="24"/>
      <c r="BJA325" s="24"/>
      <c r="BJB325" s="25"/>
      <c r="BJC325" s="25"/>
      <c r="BJD325" s="26"/>
      <c r="BJE325" s="26"/>
      <c r="BJF325" s="102"/>
      <c r="BJG325" s="24"/>
      <c r="BJH325" s="24"/>
      <c r="BJI325" s="24"/>
      <c r="BJJ325" s="25"/>
      <c r="BJK325" s="25"/>
      <c r="BJL325" s="26"/>
      <c r="BJM325" s="26"/>
      <c r="BJN325" s="102"/>
      <c r="BJO325" s="24"/>
      <c r="BJP325" s="24"/>
      <c r="BJQ325" s="24"/>
      <c r="BJR325" s="25"/>
      <c r="BJS325" s="25"/>
      <c r="BJT325" s="26"/>
      <c r="BJU325" s="26"/>
      <c r="BJV325" s="102"/>
      <c r="BJW325" s="24"/>
      <c r="BJX325" s="24"/>
      <c r="BJY325" s="24"/>
      <c r="BJZ325" s="25"/>
      <c r="BKA325" s="25"/>
      <c r="BKB325" s="26"/>
      <c r="BKC325" s="26"/>
      <c r="BKD325" s="102"/>
      <c r="BKE325" s="24"/>
      <c r="BKF325" s="24"/>
      <c r="BKG325" s="24"/>
      <c r="BKH325" s="25"/>
      <c r="BKI325" s="25"/>
      <c r="BKJ325" s="26"/>
      <c r="BKK325" s="26"/>
      <c r="BKL325" s="102"/>
      <c r="BKM325" s="24"/>
      <c r="BKN325" s="24"/>
      <c r="BKO325" s="24"/>
      <c r="BKP325" s="25"/>
      <c r="BKQ325" s="25"/>
      <c r="BKR325" s="26"/>
      <c r="BKS325" s="26"/>
      <c r="BKT325" s="102"/>
      <c r="BKU325" s="24"/>
      <c r="BKV325" s="24"/>
      <c r="BKW325" s="24"/>
      <c r="BKX325" s="25"/>
      <c r="BKY325" s="25"/>
      <c r="BKZ325" s="26"/>
      <c r="BLA325" s="26"/>
      <c r="BLB325" s="102"/>
      <c r="BLC325" s="24"/>
      <c r="BLD325" s="24"/>
      <c r="BLE325" s="24"/>
      <c r="BLF325" s="25"/>
      <c r="BLG325" s="25"/>
      <c r="BLH325" s="26"/>
      <c r="BLI325" s="26"/>
      <c r="BLJ325" s="102"/>
      <c r="BLK325" s="24"/>
      <c r="BLL325" s="24"/>
      <c r="BLM325" s="24"/>
      <c r="BLN325" s="25"/>
      <c r="BLO325" s="25"/>
      <c r="BLP325" s="26"/>
      <c r="BLQ325" s="26"/>
      <c r="BLR325" s="102"/>
      <c r="BLS325" s="24"/>
      <c r="BLT325" s="24"/>
      <c r="BLU325" s="24"/>
      <c r="BLV325" s="25"/>
      <c r="BLW325" s="25"/>
      <c r="BLX325" s="26"/>
      <c r="BLY325" s="26"/>
      <c r="BLZ325" s="102"/>
      <c r="BMA325" s="24"/>
      <c r="BMB325" s="24"/>
      <c r="BMC325" s="24"/>
      <c r="BMD325" s="25"/>
      <c r="BME325" s="25"/>
      <c r="BMF325" s="26"/>
      <c r="BMG325" s="26"/>
      <c r="BMH325" s="102"/>
      <c r="BMI325" s="24"/>
      <c r="BMJ325" s="24"/>
      <c r="BMK325" s="24"/>
      <c r="BML325" s="25"/>
      <c r="BMM325" s="25"/>
      <c r="BMN325" s="26"/>
      <c r="BMO325" s="26"/>
      <c r="BMP325" s="102"/>
      <c r="BMQ325" s="24"/>
      <c r="BMR325" s="24"/>
      <c r="BMS325" s="24"/>
      <c r="BMT325" s="25"/>
      <c r="BMU325" s="25"/>
      <c r="BMV325" s="26"/>
      <c r="BMW325" s="26"/>
      <c r="BMX325" s="102"/>
      <c r="BMY325" s="24"/>
      <c r="BMZ325" s="24"/>
      <c r="BNA325" s="24"/>
      <c r="BNB325" s="25"/>
      <c r="BNC325" s="25"/>
      <c r="BND325" s="26"/>
      <c r="BNE325" s="26"/>
      <c r="BNF325" s="102"/>
      <c r="BNG325" s="24"/>
      <c r="BNH325" s="24"/>
      <c r="BNI325" s="24"/>
      <c r="BNJ325" s="25"/>
      <c r="BNK325" s="25"/>
      <c r="BNL325" s="26"/>
      <c r="BNM325" s="26"/>
      <c r="BNN325" s="102"/>
      <c r="BNO325" s="24"/>
      <c r="BNP325" s="24"/>
      <c r="BNQ325" s="24"/>
      <c r="BNR325" s="25"/>
      <c r="BNS325" s="25"/>
      <c r="BNT325" s="26"/>
      <c r="BNU325" s="26"/>
      <c r="BNV325" s="102"/>
      <c r="BNW325" s="24"/>
      <c r="BNX325" s="24"/>
      <c r="BNY325" s="24"/>
      <c r="BNZ325" s="25"/>
      <c r="BOA325" s="25"/>
      <c r="BOB325" s="26"/>
      <c r="BOC325" s="26"/>
      <c r="BOD325" s="102"/>
      <c r="BOE325" s="24"/>
      <c r="BOF325" s="24"/>
      <c r="BOG325" s="24"/>
      <c r="BOH325" s="25"/>
      <c r="BOI325" s="25"/>
      <c r="BOJ325" s="26"/>
      <c r="BOK325" s="26"/>
      <c r="BOL325" s="102"/>
      <c r="BOM325" s="24"/>
      <c r="BON325" s="24"/>
      <c r="BOO325" s="24"/>
      <c r="BOP325" s="25"/>
      <c r="BOQ325" s="25"/>
      <c r="BOR325" s="26"/>
      <c r="BOS325" s="26"/>
      <c r="BOT325" s="102"/>
      <c r="BOU325" s="24"/>
      <c r="BOV325" s="24"/>
      <c r="BOW325" s="24"/>
      <c r="BOX325" s="25"/>
      <c r="BOY325" s="25"/>
      <c r="BOZ325" s="26"/>
      <c r="BPA325" s="26"/>
      <c r="BPB325" s="102"/>
      <c r="BPC325" s="24"/>
      <c r="BPD325" s="24"/>
      <c r="BPE325" s="24"/>
      <c r="BPF325" s="25"/>
      <c r="BPG325" s="25"/>
      <c r="BPH325" s="26"/>
      <c r="BPI325" s="26"/>
      <c r="BPJ325" s="102"/>
      <c r="BPK325" s="24"/>
      <c r="BPL325" s="24"/>
      <c r="BPM325" s="24"/>
      <c r="BPN325" s="25"/>
      <c r="BPO325" s="25"/>
      <c r="BPP325" s="26"/>
      <c r="BPQ325" s="26"/>
      <c r="BPR325" s="102"/>
      <c r="BPS325" s="24"/>
      <c r="BPT325" s="24"/>
      <c r="BPU325" s="24"/>
      <c r="BPV325" s="25"/>
      <c r="BPW325" s="25"/>
      <c r="BPX325" s="26"/>
      <c r="BPY325" s="26"/>
      <c r="BPZ325" s="102"/>
      <c r="BQA325" s="24"/>
      <c r="BQB325" s="24"/>
      <c r="BQC325" s="24"/>
      <c r="BQD325" s="25"/>
      <c r="BQE325" s="25"/>
      <c r="BQF325" s="26"/>
      <c r="BQG325" s="26"/>
      <c r="BQH325" s="102"/>
      <c r="BQI325" s="24"/>
      <c r="BQJ325" s="24"/>
      <c r="BQK325" s="24"/>
      <c r="BQL325" s="25"/>
      <c r="BQM325" s="25"/>
      <c r="BQN325" s="26"/>
      <c r="BQO325" s="26"/>
      <c r="BQP325" s="102"/>
      <c r="BQQ325" s="24"/>
      <c r="BQR325" s="24"/>
      <c r="BQS325" s="24"/>
      <c r="BQT325" s="25"/>
      <c r="BQU325" s="25"/>
      <c r="BQV325" s="26"/>
      <c r="BQW325" s="26"/>
      <c r="BQX325" s="102"/>
      <c r="BQY325" s="24"/>
      <c r="BQZ325" s="24"/>
      <c r="BRA325" s="24"/>
      <c r="BRB325" s="25"/>
      <c r="BRC325" s="25"/>
      <c r="BRD325" s="26"/>
      <c r="BRE325" s="26"/>
      <c r="BRF325" s="102"/>
      <c r="BRG325" s="24"/>
      <c r="BRH325" s="24"/>
      <c r="BRI325" s="24"/>
      <c r="BRJ325" s="25"/>
      <c r="BRK325" s="25"/>
      <c r="BRL325" s="26"/>
      <c r="BRM325" s="26"/>
      <c r="BRN325" s="102"/>
      <c r="BRO325" s="24"/>
      <c r="BRP325" s="24"/>
      <c r="BRQ325" s="24"/>
      <c r="BRR325" s="25"/>
      <c r="BRS325" s="25"/>
      <c r="BRT325" s="26"/>
      <c r="BRU325" s="26"/>
      <c r="BRV325" s="102"/>
      <c r="BRW325" s="24"/>
      <c r="BRX325" s="24"/>
      <c r="BRY325" s="24"/>
      <c r="BRZ325" s="25"/>
      <c r="BSA325" s="25"/>
      <c r="BSB325" s="26"/>
      <c r="BSC325" s="26"/>
      <c r="BSD325" s="102"/>
      <c r="BSE325" s="24"/>
      <c r="BSF325" s="24"/>
      <c r="BSG325" s="24"/>
      <c r="BSH325" s="25"/>
      <c r="BSI325" s="25"/>
      <c r="BSJ325" s="26"/>
      <c r="BSK325" s="26"/>
      <c r="BSL325" s="102"/>
      <c r="BSM325" s="24"/>
      <c r="BSN325" s="24"/>
      <c r="BSO325" s="24"/>
      <c r="BSP325" s="25"/>
      <c r="BSQ325" s="25"/>
      <c r="BSR325" s="26"/>
      <c r="BSS325" s="26"/>
      <c r="BST325" s="102"/>
      <c r="BSU325" s="24"/>
      <c r="BSV325" s="24"/>
      <c r="BSW325" s="24"/>
      <c r="BSX325" s="25"/>
      <c r="BSY325" s="25"/>
      <c r="BSZ325" s="26"/>
      <c r="BTA325" s="26"/>
      <c r="BTB325" s="102"/>
      <c r="BTC325" s="24"/>
      <c r="BTD325" s="24"/>
      <c r="BTE325" s="24"/>
      <c r="BTF325" s="25"/>
      <c r="BTG325" s="25"/>
      <c r="BTH325" s="26"/>
      <c r="BTI325" s="26"/>
      <c r="BTJ325" s="102"/>
      <c r="BTK325" s="24"/>
      <c r="BTL325" s="24"/>
      <c r="BTM325" s="24"/>
      <c r="BTN325" s="25"/>
      <c r="BTO325" s="25"/>
      <c r="BTP325" s="26"/>
      <c r="BTQ325" s="26"/>
      <c r="BTR325" s="102"/>
      <c r="BTS325" s="24"/>
      <c r="BTT325" s="24"/>
      <c r="BTU325" s="24"/>
      <c r="BTV325" s="25"/>
      <c r="BTW325" s="25"/>
      <c r="BTX325" s="26"/>
      <c r="BTY325" s="26"/>
      <c r="BTZ325" s="102"/>
      <c r="BUA325" s="24"/>
      <c r="BUB325" s="24"/>
      <c r="BUC325" s="24"/>
      <c r="BUD325" s="25"/>
      <c r="BUE325" s="25"/>
      <c r="BUF325" s="26"/>
      <c r="BUG325" s="26"/>
      <c r="BUH325" s="102"/>
      <c r="BUI325" s="24"/>
      <c r="BUJ325" s="24"/>
      <c r="BUK325" s="24"/>
      <c r="BUL325" s="25"/>
      <c r="BUM325" s="25"/>
      <c r="BUN325" s="26"/>
      <c r="BUO325" s="26"/>
      <c r="BUP325" s="102"/>
      <c r="BUQ325" s="24"/>
      <c r="BUR325" s="24"/>
      <c r="BUS325" s="24"/>
      <c r="BUT325" s="25"/>
      <c r="BUU325" s="25"/>
      <c r="BUV325" s="26"/>
      <c r="BUW325" s="26"/>
      <c r="BUX325" s="102"/>
      <c r="BUY325" s="24"/>
      <c r="BUZ325" s="24"/>
      <c r="BVA325" s="24"/>
      <c r="BVB325" s="25"/>
      <c r="BVC325" s="25"/>
      <c r="BVD325" s="26"/>
      <c r="BVE325" s="26"/>
      <c r="BVF325" s="102"/>
      <c r="BVG325" s="24"/>
      <c r="BVH325" s="24"/>
      <c r="BVI325" s="24"/>
      <c r="BVJ325" s="25"/>
      <c r="BVK325" s="25"/>
      <c r="BVL325" s="26"/>
      <c r="BVM325" s="26"/>
      <c r="BVN325" s="102"/>
      <c r="BVO325" s="24"/>
      <c r="BVP325" s="24"/>
      <c r="BVQ325" s="24"/>
      <c r="BVR325" s="25"/>
      <c r="BVS325" s="25"/>
      <c r="BVT325" s="26"/>
      <c r="BVU325" s="26"/>
      <c r="BVV325" s="102"/>
      <c r="BVW325" s="24"/>
      <c r="BVX325" s="24"/>
      <c r="BVY325" s="24"/>
      <c r="BVZ325" s="25"/>
      <c r="BWA325" s="25"/>
      <c r="BWB325" s="26"/>
      <c r="BWC325" s="26"/>
      <c r="BWD325" s="102"/>
      <c r="BWE325" s="24"/>
      <c r="BWF325" s="24"/>
      <c r="BWG325" s="24"/>
      <c r="BWH325" s="25"/>
      <c r="BWI325" s="25"/>
      <c r="BWJ325" s="26"/>
      <c r="BWK325" s="26"/>
      <c r="BWL325" s="102"/>
      <c r="BWM325" s="24"/>
      <c r="BWN325" s="24"/>
      <c r="BWO325" s="24"/>
      <c r="BWP325" s="25"/>
      <c r="BWQ325" s="25"/>
      <c r="BWR325" s="26"/>
      <c r="BWS325" s="26"/>
      <c r="BWT325" s="102"/>
      <c r="BWU325" s="24"/>
      <c r="BWV325" s="24"/>
      <c r="BWW325" s="24"/>
      <c r="BWX325" s="25"/>
      <c r="BWY325" s="25"/>
      <c r="BWZ325" s="26"/>
      <c r="BXA325" s="26"/>
      <c r="BXB325" s="102"/>
      <c r="BXC325" s="24"/>
      <c r="BXD325" s="24"/>
      <c r="BXE325" s="24"/>
      <c r="BXF325" s="25"/>
      <c r="BXG325" s="25"/>
      <c r="BXH325" s="26"/>
      <c r="BXI325" s="26"/>
      <c r="BXJ325" s="102"/>
      <c r="BXK325" s="24"/>
      <c r="BXL325" s="24"/>
      <c r="BXM325" s="24"/>
      <c r="BXN325" s="25"/>
      <c r="BXO325" s="25"/>
      <c r="BXP325" s="26"/>
      <c r="BXQ325" s="26"/>
      <c r="BXR325" s="102"/>
      <c r="BXS325" s="24"/>
      <c r="BXT325" s="24"/>
      <c r="BXU325" s="24"/>
      <c r="BXV325" s="25"/>
      <c r="BXW325" s="25"/>
      <c r="BXX325" s="26"/>
      <c r="BXY325" s="26"/>
      <c r="BXZ325" s="102"/>
      <c r="BYA325" s="24"/>
      <c r="BYB325" s="24"/>
      <c r="BYC325" s="24"/>
      <c r="BYD325" s="25"/>
      <c r="BYE325" s="25"/>
      <c r="BYF325" s="26"/>
      <c r="BYG325" s="26"/>
      <c r="BYH325" s="102"/>
      <c r="BYI325" s="24"/>
      <c r="BYJ325" s="24"/>
      <c r="BYK325" s="24"/>
      <c r="BYL325" s="25"/>
      <c r="BYM325" s="25"/>
      <c r="BYN325" s="26"/>
      <c r="BYO325" s="26"/>
      <c r="BYP325" s="102"/>
      <c r="BYQ325" s="24"/>
      <c r="BYR325" s="24"/>
      <c r="BYS325" s="24"/>
      <c r="BYT325" s="25"/>
      <c r="BYU325" s="25"/>
      <c r="BYV325" s="26"/>
      <c r="BYW325" s="26"/>
      <c r="BYX325" s="102"/>
      <c r="BYY325" s="24"/>
      <c r="BYZ325" s="24"/>
      <c r="BZA325" s="24"/>
      <c r="BZB325" s="25"/>
      <c r="BZC325" s="25"/>
      <c r="BZD325" s="26"/>
      <c r="BZE325" s="26"/>
      <c r="BZF325" s="102"/>
      <c r="BZG325" s="24"/>
      <c r="BZH325" s="24"/>
      <c r="BZI325" s="24"/>
      <c r="BZJ325" s="25"/>
      <c r="BZK325" s="25"/>
      <c r="BZL325" s="26"/>
      <c r="BZM325" s="26"/>
      <c r="BZN325" s="102"/>
      <c r="BZO325" s="24"/>
      <c r="BZP325" s="24"/>
      <c r="BZQ325" s="24"/>
      <c r="BZR325" s="25"/>
      <c r="BZS325" s="25"/>
      <c r="BZT325" s="26"/>
      <c r="BZU325" s="26"/>
      <c r="BZV325" s="102"/>
      <c r="BZW325" s="24"/>
      <c r="BZX325" s="24"/>
      <c r="BZY325" s="24"/>
      <c r="BZZ325" s="25"/>
      <c r="CAA325" s="25"/>
      <c r="CAB325" s="26"/>
      <c r="CAC325" s="26"/>
      <c r="CAD325" s="102"/>
      <c r="CAE325" s="24"/>
      <c r="CAF325" s="24"/>
      <c r="CAG325" s="24"/>
      <c r="CAH325" s="25"/>
      <c r="CAI325" s="25"/>
      <c r="CAJ325" s="26"/>
      <c r="CAK325" s="26"/>
      <c r="CAL325" s="102"/>
      <c r="CAM325" s="24"/>
      <c r="CAN325" s="24"/>
      <c r="CAO325" s="24"/>
      <c r="CAP325" s="25"/>
      <c r="CAQ325" s="25"/>
      <c r="CAR325" s="26"/>
      <c r="CAS325" s="26"/>
      <c r="CAT325" s="102"/>
      <c r="CAU325" s="24"/>
      <c r="CAV325" s="24"/>
      <c r="CAW325" s="24"/>
      <c r="CAX325" s="25"/>
      <c r="CAY325" s="25"/>
      <c r="CAZ325" s="26"/>
      <c r="CBA325" s="26"/>
      <c r="CBB325" s="102"/>
      <c r="CBC325" s="24"/>
      <c r="CBD325" s="24"/>
      <c r="CBE325" s="24"/>
      <c r="CBF325" s="25"/>
      <c r="CBG325" s="25"/>
      <c r="CBH325" s="26"/>
      <c r="CBI325" s="26"/>
      <c r="CBJ325" s="102"/>
      <c r="CBK325" s="24"/>
      <c r="CBL325" s="24"/>
      <c r="CBM325" s="24"/>
      <c r="CBN325" s="25"/>
      <c r="CBO325" s="25"/>
      <c r="CBP325" s="26"/>
      <c r="CBQ325" s="26"/>
      <c r="CBR325" s="102"/>
      <c r="CBS325" s="24"/>
      <c r="CBT325" s="24"/>
      <c r="CBU325" s="24"/>
      <c r="CBV325" s="25"/>
      <c r="CBW325" s="25"/>
      <c r="CBX325" s="26"/>
      <c r="CBY325" s="26"/>
      <c r="CBZ325" s="102"/>
      <c r="CCA325" s="24"/>
      <c r="CCB325" s="24"/>
      <c r="CCC325" s="24"/>
      <c r="CCD325" s="25"/>
      <c r="CCE325" s="25"/>
      <c r="CCF325" s="26"/>
      <c r="CCG325" s="26"/>
      <c r="CCH325" s="102"/>
      <c r="CCI325" s="24"/>
      <c r="CCJ325" s="24"/>
      <c r="CCK325" s="24"/>
      <c r="CCL325" s="25"/>
      <c r="CCM325" s="25"/>
      <c r="CCN325" s="26"/>
      <c r="CCO325" s="26"/>
      <c r="CCP325" s="102"/>
      <c r="CCQ325" s="24"/>
      <c r="CCR325" s="24"/>
      <c r="CCS325" s="24"/>
      <c r="CCT325" s="25"/>
      <c r="CCU325" s="25"/>
      <c r="CCV325" s="26"/>
      <c r="CCW325" s="26"/>
      <c r="CCX325" s="102"/>
      <c r="CCY325" s="24"/>
      <c r="CCZ325" s="24"/>
      <c r="CDA325" s="24"/>
      <c r="CDB325" s="25"/>
      <c r="CDC325" s="25"/>
      <c r="CDD325" s="26"/>
      <c r="CDE325" s="26"/>
      <c r="CDF325" s="102"/>
      <c r="CDG325" s="24"/>
      <c r="CDH325" s="24"/>
      <c r="CDI325" s="24"/>
      <c r="CDJ325" s="25"/>
      <c r="CDK325" s="25"/>
      <c r="CDL325" s="26"/>
      <c r="CDM325" s="26"/>
      <c r="CDN325" s="102"/>
      <c r="CDO325" s="24"/>
      <c r="CDP325" s="24"/>
      <c r="CDQ325" s="24"/>
      <c r="CDR325" s="25"/>
      <c r="CDS325" s="25"/>
      <c r="CDT325" s="26"/>
      <c r="CDU325" s="26"/>
      <c r="CDV325" s="102"/>
      <c r="CDW325" s="24"/>
      <c r="CDX325" s="24"/>
      <c r="CDY325" s="24"/>
      <c r="CDZ325" s="25"/>
      <c r="CEA325" s="25"/>
      <c r="CEB325" s="26"/>
      <c r="CEC325" s="26"/>
      <c r="CED325" s="102"/>
      <c r="CEE325" s="24"/>
      <c r="CEF325" s="24"/>
      <c r="CEG325" s="24"/>
      <c r="CEH325" s="25"/>
      <c r="CEI325" s="25"/>
      <c r="CEJ325" s="26"/>
      <c r="CEK325" s="26"/>
      <c r="CEL325" s="102"/>
      <c r="CEM325" s="24"/>
      <c r="CEN325" s="24"/>
      <c r="CEO325" s="24"/>
      <c r="CEP325" s="25"/>
      <c r="CEQ325" s="25"/>
      <c r="CER325" s="26"/>
      <c r="CES325" s="26"/>
      <c r="CET325" s="102"/>
      <c r="CEU325" s="24"/>
      <c r="CEV325" s="24"/>
      <c r="CEW325" s="24"/>
      <c r="CEX325" s="25"/>
      <c r="CEY325" s="25"/>
      <c r="CEZ325" s="26"/>
      <c r="CFA325" s="26"/>
      <c r="CFB325" s="102"/>
      <c r="CFC325" s="24"/>
      <c r="CFD325" s="24"/>
      <c r="CFE325" s="24"/>
      <c r="CFF325" s="25"/>
      <c r="CFG325" s="25"/>
      <c r="CFH325" s="26"/>
      <c r="CFI325" s="26"/>
      <c r="CFJ325" s="102"/>
      <c r="CFK325" s="24"/>
      <c r="CFL325" s="24"/>
      <c r="CFM325" s="24"/>
      <c r="CFN325" s="25"/>
      <c r="CFO325" s="25"/>
      <c r="CFP325" s="26"/>
      <c r="CFQ325" s="26"/>
      <c r="CFR325" s="102"/>
      <c r="CFS325" s="24"/>
      <c r="CFT325" s="24"/>
      <c r="CFU325" s="24"/>
      <c r="CFV325" s="25"/>
      <c r="CFW325" s="25"/>
      <c r="CFX325" s="26"/>
      <c r="CFY325" s="26"/>
      <c r="CFZ325" s="102"/>
      <c r="CGA325" s="24"/>
      <c r="CGB325" s="24"/>
      <c r="CGC325" s="24"/>
      <c r="CGD325" s="25"/>
      <c r="CGE325" s="25"/>
      <c r="CGF325" s="26"/>
      <c r="CGG325" s="26"/>
      <c r="CGH325" s="102"/>
      <c r="CGI325" s="24"/>
      <c r="CGJ325" s="24"/>
      <c r="CGK325" s="24"/>
      <c r="CGL325" s="25"/>
      <c r="CGM325" s="25"/>
      <c r="CGN325" s="26"/>
      <c r="CGO325" s="26"/>
      <c r="CGP325" s="102"/>
      <c r="CGQ325" s="24"/>
      <c r="CGR325" s="24"/>
      <c r="CGS325" s="24"/>
      <c r="CGT325" s="25"/>
      <c r="CGU325" s="25"/>
      <c r="CGV325" s="26"/>
      <c r="CGW325" s="26"/>
      <c r="CGX325" s="102"/>
      <c r="CGY325" s="24"/>
      <c r="CGZ325" s="24"/>
      <c r="CHA325" s="24"/>
      <c r="CHB325" s="25"/>
      <c r="CHC325" s="25"/>
      <c r="CHD325" s="26"/>
      <c r="CHE325" s="26"/>
      <c r="CHF325" s="102"/>
      <c r="CHG325" s="24"/>
      <c r="CHH325" s="24"/>
      <c r="CHI325" s="24"/>
      <c r="CHJ325" s="25"/>
      <c r="CHK325" s="25"/>
      <c r="CHL325" s="26"/>
      <c r="CHM325" s="26"/>
      <c r="CHN325" s="102"/>
      <c r="CHO325" s="24"/>
      <c r="CHP325" s="24"/>
      <c r="CHQ325" s="24"/>
      <c r="CHR325" s="25"/>
      <c r="CHS325" s="25"/>
      <c r="CHT325" s="26"/>
      <c r="CHU325" s="26"/>
      <c r="CHV325" s="102"/>
      <c r="CHW325" s="24"/>
      <c r="CHX325" s="24"/>
      <c r="CHY325" s="24"/>
      <c r="CHZ325" s="25"/>
      <c r="CIA325" s="25"/>
      <c r="CIB325" s="26"/>
      <c r="CIC325" s="26"/>
      <c r="CID325" s="102"/>
      <c r="CIE325" s="24"/>
      <c r="CIF325" s="24"/>
      <c r="CIG325" s="24"/>
      <c r="CIH325" s="25"/>
      <c r="CII325" s="25"/>
      <c r="CIJ325" s="26"/>
      <c r="CIK325" s="26"/>
      <c r="CIL325" s="102"/>
      <c r="CIM325" s="24"/>
      <c r="CIN325" s="24"/>
      <c r="CIO325" s="24"/>
      <c r="CIP325" s="25"/>
      <c r="CIQ325" s="25"/>
      <c r="CIR325" s="26"/>
      <c r="CIS325" s="26"/>
      <c r="CIT325" s="102"/>
      <c r="CIU325" s="24"/>
      <c r="CIV325" s="24"/>
      <c r="CIW325" s="24"/>
      <c r="CIX325" s="25"/>
      <c r="CIY325" s="25"/>
      <c r="CIZ325" s="26"/>
      <c r="CJA325" s="26"/>
      <c r="CJB325" s="102"/>
      <c r="CJC325" s="24"/>
      <c r="CJD325" s="24"/>
      <c r="CJE325" s="24"/>
      <c r="CJF325" s="25"/>
      <c r="CJG325" s="25"/>
      <c r="CJH325" s="26"/>
      <c r="CJI325" s="26"/>
      <c r="CJJ325" s="102"/>
      <c r="CJK325" s="24"/>
      <c r="CJL325" s="24"/>
      <c r="CJM325" s="24"/>
      <c r="CJN325" s="25"/>
      <c r="CJO325" s="25"/>
      <c r="CJP325" s="26"/>
      <c r="CJQ325" s="26"/>
      <c r="CJR325" s="102"/>
      <c r="CJS325" s="24"/>
      <c r="CJT325" s="24"/>
      <c r="CJU325" s="24"/>
      <c r="CJV325" s="25"/>
      <c r="CJW325" s="25"/>
      <c r="CJX325" s="26"/>
      <c r="CJY325" s="26"/>
      <c r="CJZ325" s="102"/>
      <c r="CKA325" s="24"/>
      <c r="CKB325" s="24"/>
      <c r="CKC325" s="24"/>
      <c r="CKD325" s="25"/>
      <c r="CKE325" s="25"/>
      <c r="CKF325" s="26"/>
      <c r="CKG325" s="26"/>
      <c r="CKH325" s="102"/>
      <c r="CKI325" s="24"/>
      <c r="CKJ325" s="24"/>
      <c r="CKK325" s="24"/>
      <c r="CKL325" s="25"/>
      <c r="CKM325" s="25"/>
      <c r="CKN325" s="26"/>
      <c r="CKO325" s="26"/>
      <c r="CKP325" s="102"/>
      <c r="CKQ325" s="24"/>
      <c r="CKR325" s="24"/>
      <c r="CKS325" s="24"/>
      <c r="CKT325" s="25"/>
      <c r="CKU325" s="25"/>
      <c r="CKV325" s="26"/>
      <c r="CKW325" s="26"/>
      <c r="CKX325" s="102"/>
      <c r="CKY325" s="24"/>
      <c r="CKZ325" s="24"/>
      <c r="CLA325" s="24"/>
      <c r="CLB325" s="25"/>
      <c r="CLC325" s="25"/>
      <c r="CLD325" s="26"/>
      <c r="CLE325" s="26"/>
      <c r="CLF325" s="102"/>
      <c r="CLG325" s="24"/>
      <c r="CLH325" s="24"/>
      <c r="CLI325" s="24"/>
      <c r="CLJ325" s="25"/>
      <c r="CLK325" s="25"/>
      <c r="CLL325" s="26"/>
      <c r="CLM325" s="26"/>
      <c r="CLN325" s="102"/>
      <c r="CLO325" s="24"/>
      <c r="CLP325" s="24"/>
      <c r="CLQ325" s="24"/>
      <c r="CLR325" s="25"/>
      <c r="CLS325" s="25"/>
      <c r="CLT325" s="26"/>
      <c r="CLU325" s="26"/>
      <c r="CLV325" s="102"/>
      <c r="CLW325" s="24"/>
      <c r="CLX325" s="24"/>
      <c r="CLY325" s="24"/>
      <c r="CLZ325" s="25"/>
      <c r="CMA325" s="25"/>
      <c r="CMB325" s="26"/>
      <c r="CMC325" s="26"/>
      <c r="CMD325" s="102"/>
      <c r="CME325" s="24"/>
      <c r="CMF325" s="24"/>
      <c r="CMG325" s="24"/>
      <c r="CMH325" s="25"/>
      <c r="CMI325" s="25"/>
      <c r="CMJ325" s="26"/>
      <c r="CMK325" s="26"/>
      <c r="CML325" s="102"/>
      <c r="CMM325" s="24"/>
      <c r="CMN325" s="24"/>
      <c r="CMO325" s="24"/>
      <c r="CMP325" s="25"/>
      <c r="CMQ325" s="25"/>
      <c r="CMR325" s="26"/>
      <c r="CMS325" s="26"/>
      <c r="CMT325" s="102"/>
      <c r="CMU325" s="24"/>
      <c r="CMV325" s="24"/>
      <c r="CMW325" s="24"/>
      <c r="CMX325" s="25"/>
      <c r="CMY325" s="25"/>
      <c r="CMZ325" s="26"/>
      <c r="CNA325" s="26"/>
      <c r="CNB325" s="102"/>
      <c r="CNC325" s="24"/>
      <c r="CND325" s="24"/>
      <c r="CNE325" s="24"/>
      <c r="CNF325" s="25"/>
      <c r="CNG325" s="25"/>
      <c r="CNH325" s="26"/>
      <c r="CNI325" s="26"/>
      <c r="CNJ325" s="102"/>
      <c r="CNK325" s="24"/>
      <c r="CNL325" s="24"/>
      <c r="CNM325" s="24"/>
      <c r="CNN325" s="25"/>
      <c r="CNO325" s="25"/>
      <c r="CNP325" s="26"/>
      <c r="CNQ325" s="26"/>
      <c r="CNR325" s="102"/>
      <c r="CNS325" s="24"/>
      <c r="CNT325" s="24"/>
      <c r="CNU325" s="24"/>
      <c r="CNV325" s="25"/>
      <c r="CNW325" s="25"/>
      <c r="CNX325" s="26"/>
      <c r="CNY325" s="26"/>
      <c r="CNZ325" s="102"/>
      <c r="COA325" s="24"/>
      <c r="COB325" s="24"/>
      <c r="COC325" s="24"/>
      <c r="COD325" s="25"/>
      <c r="COE325" s="25"/>
      <c r="COF325" s="26"/>
      <c r="COG325" s="26"/>
      <c r="COH325" s="102"/>
      <c r="COI325" s="24"/>
      <c r="COJ325" s="24"/>
      <c r="COK325" s="24"/>
      <c r="COL325" s="25"/>
      <c r="COM325" s="25"/>
      <c r="CON325" s="26"/>
      <c r="COO325" s="26"/>
      <c r="COP325" s="102"/>
      <c r="COQ325" s="24"/>
      <c r="COR325" s="24"/>
      <c r="COS325" s="24"/>
      <c r="COT325" s="25"/>
      <c r="COU325" s="25"/>
      <c r="COV325" s="26"/>
      <c r="COW325" s="26"/>
      <c r="COX325" s="102"/>
      <c r="COY325" s="24"/>
      <c r="COZ325" s="24"/>
      <c r="CPA325" s="24"/>
      <c r="CPB325" s="25"/>
      <c r="CPC325" s="25"/>
      <c r="CPD325" s="26"/>
      <c r="CPE325" s="26"/>
      <c r="CPF325" s="102"/>
      <c r="CPG325" s="24"/>
      <c r="CPH325" s="24"/>
      <c r="CPI325" s="24"/>
      <c r="CPJ325" s="25"/>
      <c r="CPK325" s="25"/>
      <c r="CPL325" s="26"/>
      <c r="CPM325" s="26"/>
      <c r="CPN325" s="102"/>
      <c r="CPO325" s="24"/>
      <c r="CPP325" s="24"/>
      <c r="CPQ325" s="24"/>
      <c r="CPR325" s="25"/>
      <c r="CPS325" s="25"/>
      <c r="CPT325" s="26"/>
      <c r="CPU325" s="26"/>
      <c r="CPV325" s="102"/>
      <c r="CPW325" s="24"/>
      <c r="CPX325" s="24"/>
      <c r="CPY325" s="24"/>
      <c r="CPZ325" s="25"/>
      <c r="CQA325" s="25"/>
      <c r="CQB325" s="26"/>
      <c r="CQC325" s="26"/>
      <c r="CQD325" s="102"/>
      <c r="CQE325" s="24"/>
      <c r="CQF325" s="24"/>
      <c r="CQG325" s="24"/>
      <c r="CQH325" s="25"/>
      <c r="CQI325" s="25"/>
      <c r="CQJ325" s="26"/>
      <c r="CQK325" s="26"/>
      <c r="CQL325" s="102"/>
      <c r="CQM325" s="24"/>
      <c r="CQN325" s="24"/>
      <c r="CQO325" s="24"/>
      <c r="CQP325" s="25"/>
      <c r="CQQ325" s="25"/>
      <c r="CQR325" s="26"/>
      <c r="CQS325" s="26"/>
      <c r="CQT325" s="102"/>
      <c r="CQU325" s="24"/>
      <c r="CQV325" s="24"/>
      <c r="CQW325" s="24"/>
      <c r="CQX325" s="25"/>
      <c r="CQY325" s="25"/>
      <c r="CQZ325" s="26"/>
      <c r="CRA325" s="26"/>
      <c r="CRB325" s="102"/>
      <c r="CRC325" s="24"/>
      <c r="CRD325" s="24"/>
      <c r="CRE325" s="24"/>
      <c r="CRF325" s="25"/>
      <c r="CRG325" s="25"/>
      <c r="CRH325" s="26"/>
      <c r="CRI325" s="26"/>
      <c r="CRJ325" s="102"/>
      <c r="CRK325" s="24"/>
      <c r="CRL325" s="24"/>
      <c r="CRM325" s="24"/>
      <c r="CRN325" s="25"/>
      <c r="CRO325" s="25"/>
      <c r="CRP325" s="26"/>
      <c r="CRQ325" s="26"/>
      <c r="CRR325" s="102"/>
      <c r="CRS325" s="24"/>
      <c r="CRT325" s="24"/>
      <c r="CRU325" s="24"/>
      <c r="CRV325" s="25"/>
      <c r="CRW325" s="25"/>
      <c r="CRX325" s="26"/>
      <c r="CRY325" s="26"/>
      <c r="CRZ325" s="102"/>
      <c r="CSA325" s="24"/>
      <c r="CSB325" s="24"/>
      <c r="CSC325" s="24"/>
      <c r="CSD325" s="25"/>
      <c r="CSE325" s="25"/>
      <c r="CSF325" s="26"/>
      <c r="CSG325" s="26"/>
      <c r="CSH325" s="102"/>
      <c r="CSI325" s="24"/>
      <c r="CSJ325" s="24"/>
      <c r="CSK325" s="24"/>
      <c r="CSL325" s="25"/>
      <c r="CSM325" s="25"/>
      <c r="CSN325" s="26"/>
      <c r="CSO325" s="26"/>
      <c r="CSP325" s="102"/>
      <c r="CSQ325" s="24"/>
      <c r="CSR325" s="24"/>
      <c r="CSS325" s="24"/>
      <c r="CST325" s="25"/>
      <c r="CSU325" s="25"/>
      <c r="CSV325" s="26"/>
      <c r="CSW325" s="26"/>
      <c r="CSX325" s="102"/>
      <c r="CSY325" s="24"/>
      <c r="CSZ325" s="24"/>
      <c r="CTA325" s="24"/>
      <c r="CTB325" s="25"/>
      <c r="CTC325" s="25"/>
      <c r="CTD325" s="26"/>
      <c r="CTE325" s="26"/>
      <c r="CTF325" s="102"/>
      <c r="CTG325" s="24"/>
      <c r="CTH325" s="24"/>
      <c r="CTI325" s="24"/>
      <c r="CTJ325" s="25"/>
      <c r="CTK325" s="25"/>
      <c r="CTL325" s="26"/>
      <c r="CTM325" s="26"/>
      <c r="CTN325" s="102"/>
      <c r="CTO325" s="24"/>
      <c r="CTP325" s="24"/>
      <c r="CTQ325" s="24"/>
      <c r="CTR325" s="25"/>
      <c r="CTS325" s="25"/>
      <c r="CTT325" s="26"/>
      <c r="CTU325" s="26"/>
      <c r="CTV325" s="102"/>
      <c r="CTW325" s="24"/>
      <c r="CTX325" s="24"/>
      <c r="CTY325" s="24"/>
      <c r="CTZ325" s="25"/>
      <c r="CUA325" s="25"/>
      <c r="CUB325" s="26"/>
      <c r="CUC325" s="26"/>
      <c r="CUD325" s="102"/>
      <c r="CUE325" s="24"/>
      <c r="CUF325" s="24"/>
      <c r="CUG325" s="24"/>
      <c r="CUH325" s="25"/>
      <c r="CUI325" s="25"/>
      <c r="CUJ325" s="26"/>
      <c r="CUK325" s="26"/>
      <c r="CUL325" s="102"/>
      <c r="CUM325" s="24"/>
      <c r="CUN325" s="24"/>
      <c r="CUO325" s="24"/>
      <c r="CUP325" s="25"/>
      <c r="CUQ325" s="25"/>
      <c r="CUR325" s="26"/>
      <c r="CUS325" s="26"/>
      <c r="CUT325" s="102"/>
      <c r="CUU325" s="24"/>
      <c r="CUV325" s="24"/>
      <c r="CUW325" s="24"/>
      <c r="CUX325" s="25"/>
      <c r="CUY325" s="25"/>
      <c r="CUZ325" s="26"/>
      <c r="CVA325" s="26"/>
      <c r="CVB325" s="102"/>
      <c r="CVC325" s="24"/>
      <c r="CVD325" s="24"/>
      <c r="CVE325" s="24"/>
      <c r="CVF325" s="25"/>
      <c r="CVG325" s="25"/>
      <c r="CVH325" s="26"/>
      <c r="CVI325" s="26"/>
      <c r="CVJ325" s="102"/>
      <c r="CVK325" s="24"/>
      <c r="CVL325" s="24"/>
      <c r="CVM325" s="24"/>
      <c r="CVN325" s="25"/>
      <c r="CVO325" s="25"/>
      <c r="CVP325" s="26"/>
      <c r="CVQ325" s="26"/>
      <c r="CVR325" s="102"/>
      <c r="CVS325" s="24"/>
      <c r="CVT325" s="24"/>
      <c r="CVU325" s="24"/>
      <c r="CVV325" s="25"/>
      <c r="CVW325" s="25"/>
      <c r="CVX325" s="26"/>
      <c r="CVY325" s="26"/>
      <c r="CVZ325" s="102"/>
      <c r="CWA325" s="24"/>
      <c r="CWB325" s="24"/>
      <c r="CWC325" s="24"/>
      <c r="CWD325" s="25"/>
      <c r="CWE325" s="25"/>
      <c r="CWF325" s="26"/>
      <c r="CWG325" s="26"/>
      <c r="CWH325" s="102"/>
      <c r="CWI325" s="24"/>
      <c r="CWJ325" s="24"/>
      <c r="CWK325" s="24"/>
      <c r="CWL325" s="25"/>
      <c r="CWM325" s="25"/>
      <c r="CWN325" s="26"/>
      <c r="CWO325" s="26"/>
      <c r="CWP325" s="102"/>
      <c r="CWQ325" s="24"/>
      <c r="CWR325" s="24"/>
      <c r="CWS325" s="24"/>
      <c r="CWT325" s="25"/>
      <c r="CWU325" s="25"/>
      <c r="CWV325" s="26"/>
      <c r="CWW325" s="26"/>
      <c r="CWX325" s="102"/>
      <c r="CWY325" s="24"/>
      <c r="CWZ325" s="24"/>
      <c r="CXA325" s="24"/>
      <c r="CXB325" s="25"/>
      <c r="CXC325" s="25"/>
      <c r="CXD325" s="26"/>
      <c r="CXE325" s="26"/>
      <c r="CXF325" s="102"/>
      <c r="CXG325" s="24"/>
      <c r="CXH325" s="24"/>
      <c r="CXI325" s="24"/>
      <c r="CXJ325" s="25"/>
      <c r="CXK325" s="25"/>
      <c r="CXL325" s="26"/>
      <c r="CXM325" s="26"/>
      <c r="CXN325" s="102"/>
      <c r="CXO325" s="24"/>
      <c r="CXP325" s="24"/>
      <c r="CXQ325" s="24"/>
      <c r="CXR325" s="25"/>
      <c r="CXS325" s="25"/>
      <c r="CXT325" s="26"/>
      <c r="CXU325" s="26"/>
      <c r="CXV325" s="102"/>
      <c r="CXW325" s="24"/>
      <c r="CXX325" s="24"/>
      <c r="CXY325" s="24"/>
      <c r="CXZ325" s="25"/>
      <c r="CYA325" s="25"/>
      <c r="CYB325" s="26"/>
      <c r="CYC325" s="26"/>
      <c r="CYD325" s="102"/>
      <c r="CYE325" s="24"/>
      <c r="CYF325" s="24"/>
      <c r="CYG325" s="24"/>
      <c r="CYH325" s="25"/>
      <c r="CYI325" s="25"/>
      <c r="CYJ325" s="26"/>
      <c r="CYK325" s="26"/>
      <c r="CYL325" s="102"/>
      <c r="CYM325" s="24"/>
      <c r="CYN325" s="24"/>
      <c r="CYO325" s="24"/>
      <c r="CYP325" s="25"/>
      <c r="CYQ325" s="25"/>
      <c r="CYR325" s="26"/>
      <c r="CYS325" s="26"/>
      <c r="CYT325" s="102"/>
      <c r="CYU325" s="24"/>
      <c r="CYV325" s="24"/>
      <c r="CYW325" s="24"/>
      <c r="CYX325" s="25"/>
      <c r="CYY325" s="25"/>
      <c r="CYZ325" s="26"/>
      <c r="CZA325" s="26"/>
      <c r="CZB325" s="102"/>
      <c r="CZC325" s="24"/>
      <c r="CZD325" s="24"/>
      <c r="CZE325" s="24"/>
      <c r="CZF325" s="25"/>
      <c r="CZG325" s="25"/>
      <c r="CZH325" s="26"/>
      <c r="CZI325" s="26"/>
      <c r="CZJ325" s="102"/>
      <c r="CZK325" s="24"/>
      <c r="CZL325" s="24"/>
      <c r="CZM325" s="24"/>
      <c r="CZN325" s="25"/>
      <c r="CZO325" s="25"/>
      <c r="CZP325" s="26"/>
      <c r="CZQ325" s="26"/>
      <c r="CZR325" s="102"/>
      <c r="CZS325" s="24"/>
      <c r="CZT325" s="24"/>
      <c r="CZU325" s="24"/>
      <c r="CZV325" s="25"/>
      <c r="CZW325" s="25"/>
      <c r="CZX325" s="26"/>
      <c r="CZY325" s="26"/>
      <c r="CZZ325" s="102"/>
      <c r="DAA325" s="24"/>
      <c r="DAB325" s="24"/>
      <c r="DAC325" s="24"/>
      <c r="DAD325" s="25"/>
      <c r="DAE325" s="25"/>
      <c r="DAF325" s="26"/>
      <c r="DAG325" s="26"/>
      <c r="DAH325" s="102"/>
      <c r="DAI325" s="24"/>
      <c r="DAJ325" s="24"/>
      <c r="DAK325" s="24"/>
      <c r="DAL325" s="25"/>
      <c r="DAM325" s="25"/>
      <c r="DAN325" s="26"/>
      <c r="DAO325" s="26"/>
      <c r="DAP325" s="102"/>
      <c r="DAQ325" s="24"/>
      <c r="DAR325" s="24"/>
      <c r="DAS325" s="24"/>
      <c r="DAT325" s="25"/>
      <c r="DAU325" s="25"/>
      <c r="DAV325" s="26"/>
      <c r="DAW325" s="26"/>
      <c r="DAX325" s="102"/>
      <c r="DAY325" s="24"/>
      <c r="DAZ325" s="24"/>
      <c r="DBA325" s="24"/>
      <c r="DBB325" s="25"/>
      <c r="DBC325" s="25"/>
      <c r="DBD325" s="26"/>
      <c r="DBE325" s="26"/>
      <c r="DBF325" s="102"/>
      <c r="DBG325" s="24"/>
      <c r="DBH325" s="24"/>
      <c r="DBI325" s="24"/>
      <c r="DBJ325" s="25"/>
      <c r="DBK325" s="25"/>
      <c r="DBL325" s="26"/>
      <c r="DBM325" s="26"/>
      <c r="DBN325" s="102"/>
      <c r="DBO325" s="24"/>
      <c r="DBP325" s="24"/>
      <c r="DBQ325" s="24"/>
      <c r="DBR325" s="25"/>
      <c r="DBS325" s="25"/>
      <c r="DBT325" s="26"/>
      <c r="DBU325" s="26"/>
      <c r="DBV325" s="102"/>
      <c r="DBW325" s="24"/>
      <c r="DBX325" s="24"/>
      <c r="DBY325" s="24"/>
      <c r="DBZ325" s="25"/>
      <c r="DCA325" s="25"/>
      <c r="DCB325" s="26"/>
      <c r="DCC325" s="26"/>
      <c r="DCD325" s="102"/>
      <c r="DCE325" s="24"/>
      <c r="DCF325" s="24"/>
      <c r="DCG325" s="24"/>
      <c r="DCH325" s="25"/>
      <c r="DCI325" s="25"/>
      <c r="DCJ325" s="26"/>
      <c r="DCK325" s="26"/>
      <c r="DCL325" s="102"/>
      <c r="DCM325" s="24"/>
      <c r="DCN325" s="24"/>
      <c r="DCO325" s="24"/>
      <c r="DCP325" s="25"/>
      <c r="DCQ325" s="25"/>
      <c r="DCR325" s="26"/>
      <c r="DCS325" s="26"/>
      <c r="DCT325" s="102"/>
      <c r="DCU325" s="24"/>
      <c r="DCV325" s="24"/>
      <c r="DCW325" s="24"/>
      <c r="DCX325" s="25"/>
      <c r="DCY325" s="25"/>
      <c r="DCZ325" s="26"/>
      <c r="DDA325" s="26"/>
      <c r="DDB325" s="102"/>
      <c r="DDC325" s="24"/>
      <c r="DDD325" s="24"/>
      <c r="DDE325" s="24"/>
      <c r="DDF325" s="25"/>
      <c r="DDG325" s="25"/>
      <c r="DDH325" s="26"/>
      <c r="DDI325" s="26"/>
      <c r="DDJ325" s="102"/>
      <c r="DDK325" s="24"/>
      <c r="DDL325" s="24"/>
      <c r="DDM325" s="24"/>
      <c r="DDN325" s="25"/>
      <c r="DDO325" s="25"/>
      <c r="DDP325" s="26"/>
      <c r="DDQ325" s="26"/>
      <c r="DDR325" s="102"/>
      <c r="DDS325" s="24"/>
      <c r="DDT325" s="24"/>
      <c r="DDU325" s="24"/>
      <c r="DDV325" s="25"/>
      <c r="DDW325" s="25"/>
      <c r="DDX325" s="26"/>
      <c r="DDY325" s="26"/>
      <c r="DDZ325" s="102"/>
      <c r="DEA325" s="24"/>
      <c r="DEB325" s="24"/>
      <c r="DEC325" s="24"/>
      <c r="DED325" s="25"/>
      <c r="DEE325" s="25"/>
      <c r="DEF325" s="26"/>
      <c r="DEG325" s="26"/>
      <c r="DEH325" s="102"/>
      <c r="DEI325" s="24"/>
      <c r="DEJ325" s="24"/>
      <c r="DEK325" s="24"/>
      <c r="DEL325" s="25"/>
      <c r="DEM325" s="25"/>
      <c r="DEN325" s="26"/>
      <c r="DEO325" s="26"/>
      <c r="DEP325" s="102"/>
      <c r="DEQ325" s="24"/>
      <c r="DER325" s="24"/>
      <c r="DES325" s="24"/>
      <c r="DET325" s="25"/>
      <c r="DEU325" s="25"/>
      <c r="DEV325" s="26"/>
      <c r="DEW325" s="26"/>
      <c r="DEX325" s="102"/>
      <c r="DEY325" s="24"/>
      <c r="DEZ325" s="24"/>
      <c r="DFA325" s="24"/>
      <c r="DFB325" s="25"/>
      <c r="DFC325" s="25"/>
      <c r="DFD325" s="26"/>
      <c r="DFE325" s="26"/>
      <c r="DFF325" s="102"/>
      <c r="DFG325" s="24"/>
      <c r="DFH325" s="24"/>
      <c r="DFI325" s="24"/>
      <c r="DFJ325" s="25"/>
      <c r="DFK325" s="25"/>
      <c r="DFL325" s="26"/>
      <c r="DFM325" s="26"/>
      <c r="DFN325" s="102"/>
      <c r="DFO325" s="24"/>
      <c r="DFP325" s="24"/>
      <c r="DFQ325" s="24"/>
      <c r="DFR325" s="25"/>
      <c r="DFS325" s="25"/>
      <c r="DFT325" s="26"/>
      <c r="DFU325" s="26"/>
      <c r="DFV325" s="102"/>
      <c r="DFW325" s="24"/>
      <c r="DFX325" s="24"/>
      <c r="DFY325" s="24"/>
      <c r="DFZ325" s="25"/>
      <c r="DGA325" s="25"/>
      <c r="DGB325" s="26"/>
      <c r="DGC325" s="26"/>
      <c r="DGD325" s="102"/>
      <c r="DGE325" s="24"/>
      <c r="DGF325" s="24"/>
      <c r="DGG325" s="24"/>
      <c r="DGH325" s="25"/>
      <c r="DGI325" s="25"/>
      <c r="DGJ325" s="26"/>
      <c r="DGK325" s="26"/>
      <c r="DGL325" s="102"/>
      <c r="DGM325" s="24"/>
      <c r="DGN325" s="24"/>
      <c r="DGO325" s="24"/>
      <c r="DGP325" s="25"/>
      <c r="DGQ325" s="25"/>
      <c r="DGR325" s="26"/>
      <c r="DGS325" s="26"/>
      <c r="DGT325" s="102"/>
      <c r="DGU325" s="24"/>
      <c r="DGV325" s="24"/>
      <c r="DGW325" s="24"/>
      <c r="DGX325" s="25"/>
      <c r="DGY325" s="25"/>
      <c r="DGZ325" s="26"/>
      <c r="DHA325" s="26"/>
      <c r="DHB325" s="102"/>
      <c r="DHC325" s="24"/>
      <c r="DHD325" s="24"/>
      <c r="DHE325" s="24"/>
      <c r="DHF325" s="25"/>
      <c r="DHG325" s="25"/>
      <c r="DHH325" s="26"/>
      <c r="DHI325" s="26"/>
      <c r="DHJ325" s="102"/>
      <c r="DHK325" s="24"/>
      <c r="DHL325" s="24"/>
      <c r="DHM325" s="24"/>
      <c r="DHN325" s="25"/>
      <c r="DHO325" s="25"/>
      <c r="DHP325" s="26"/>
      <c r="DHQ325" s="26"/>
      <c r="DHR325" s="102"/>
      <c r="DHS325" s="24"/>
      <c r="DHT325" s="24"/>
      <c r="DHU325" s="24"/>
      <c r="DHV325" s="25"/>
      <c r="DHW325" s="25"/>
      <c r="DHX325" s="26"/>
      <c r="DHY325" s="26"/>
      <c r="DHZ325" s="102"/>
      <c r="DIA325" s="24"/>
      <c r="DIB325" s="24"/>
      <c r="DIC325" s="24"/>
      <c r="DID325" s="25"/>
      <c r="DIE325" s="25"/>
      <c r="DIF325" s="26"/>
      <c r="DIG325" s="26"/>
      <c r="DIH325" s="102"/>
      <c r="DII325" s="24"/>
      <c r="DIJ325" s="24"/>
      <c r="DIK325" s="24"/>
      <c r="DIL325" s="25"/>
      <c r="DIM325" s="25"/>
      <c r="DIN325" s="26"/>
      <c r="DIO325" s="26"/>
      <c r="DIP325" s="102"/>
      <c r="DIQ325" s="24"/>
      <c r="DIR325" s="24"/>
      <c r="DIS325" s="24"/>
      <c r="DIT325" s="25"/>
      <c r="DIU325" s="25"/>
      <c r="DIV325" s="26"/>
      <c r="DIW325" s="26"/>
      <c r="DIX325" s="102"/>
      <c r="DIY325" s="24"/>
      <c r="DIZ325" s="24"/>
      <c r="DJA325" s="24"/>
      <c r="DJB325" s="25"/>
      <c r="DJC325" s="25"/>
      <c r="DJD325" s="26"/>
      <c r="DJE325" s="26"/>
      <c r="DJF325" s="102"/>
      <c r="DJG325" s="24"/>
      <c r="DJH325" s="24"/>
      <c r="DJI325" s="24"/>
      <c r="DJJ325" s="25"/>
      <c r="DJK325" s="25"/>
      <c r="DJL325" s="26"/>
      <c r="DJM325" s="26"/>
      <c r="DJN325" s="102"/>
      <c r="DJO325" s="24"/>
      <c r="DJP325" s="24"/>
      <c r="DJQ325" s="24"/>
      <c r="DJR325" s="25"/>
      <c r="DJS325" s="25"/>
      <c r="DJT325" s="26"/>
      <c r="DJU325" s="26"/>
      <c r="DJV325" s="102"/>
      <c r="DJW325" s="24"/>
      <c r="DJX325" s="24"/>
      <c r="DJY325" s="24"/>
      <c r="DJZ325" s="25"/>
      <c r="DKA325" s="25"/>
      <c r="DKB325" s="26"/>
      <c r="DKC325" s="26"/>
      <c r="DKD325" s="102"/>
      <c r="DKE325" s="24"/>
      <c r="DKF325" s="24"/>
      <c r="DKG325" s="24"/>
      <c r="DKH325" s="25"/>
      <c r="DKI325" s="25"/>
      <c r="DKJ325" s="26"/>
      <c r="DKK325" s="26"/>
      <c r="DKL325" s="102"/>
      <c r="DKM325" s="24"/>
      <c r="DKN325" s="24"/>
      <c r="DKO325" s="24"/>
      <c r="DKP325" s="25"/>
      <c r="DKQ325" s="25"/>
      <c r="DKR325" s="26"/>
      <c r="DKS325" s="26"/>
      <c r="DKT325" s="102"/>
      <c r="DKU325" s="24"/>
      <c r="DKV325" s="24"/>
      <c r="DKW325" s="24"/>
      <c r="DKX325" s="25"/>
      <c r="DKY325" s="25"/>
      <c r="DKZ325" s="26"/>
      <c r="DLA325" s="26"/>
      <c r="DLB325" s="102"/>
      <c r="DLC325" s="24"/>
      <c r="DLD325" s="24"/>
      <c r="DLE325" s="24"/>
      <c r="DLF325" s="25"/>
      <c r="DLG325" s="25"/>
      <c r="DLH325" s="26"/>
      <c r="DLI325" s="26"/>
      <c r="DLJ325" s="102"/>
      <c r="DLK325" s="24"/>
      <c r="DLL325" s="24"/>
      <c r="DLM325" s="24"/>
      <c r="DLN325" s="25"/>
      <c r="DLO325" s="25"/>
      <c r="DLP325" s="26"/>
      <c r="DLQ325" s="26"/>
      <c r="DLR325" s="102"/>
      <c r="DLS325" s="24"/>
      <c r="DLT325" s="24"/>
      <c r="DLU325" s="24"/>
      <c r="DLV325" s="25"/>
      <c r="DLW325" s="25"/>
      <c r="DLX325" s="26"/>
      <c r="DLY325" s="26"/>
      <c r="DLZ325" s="102"/>
      <c r="DMA325" s="24"/>
      <c r="DMB325" s="24"/>
      <c r="DMC325" s="24"/>
      <c r="DMD325" s="25"/>
      <c r="DME325" s="25"/>
      <c r="DMF325" s="26"/>
      <c r="DMG325" s="26"/>
      <c r="DMH325" s="102"/>
      <c r="DMI325" s="24"/>
      <c r="DMJ325" s="24"/>
      <c r="DMK325" s="24"/>
      <c r="DML325" s="25"/>
      <c r="DMM325" s="25"/>
      <c r="DMN325" s="26"/>
      <c r="DMO325" s="26"/>
      <c r="DMP325" s="102"/>
      <c r="DMQ325" s="24"/>
      <c r="DMR325" s="24"/>
      <c r="DMS325" s="24"/>
      <c r="DMT325" s="25"/>
      <c r="DMU325" s="25"/>
      <c r="DMV325" s="26"/>
      <c r="DMW325" s="26"/>
      <c r="DMX325" s="102"/>
      <c r="DMY325" s="24"/>
      <c r="DMZ325" s="24"/>
      <c r="DNA325" s="24"/>
      <c r="DNB325" s="25"/>
      <c r="DNC325" s="25"/>
      <c r="DND325" s="26"/>
      <c r="DNE325" s="26"/>
      <c r="DNF325" s="102"/>
      <c r="DNG325" s="24"/>
      <c r="DNH325" s="24"/>
      <c r="DNI325" s="24"/>
      <c r="DNJ325" s="25"/>
      <c r="DNK325" s="25"/>
      <c r="DNL325" s="26"/>
      <c r="DNM325" s="26"/>
      <c r="DNN325" s="102"/>
      <c r="DNO325" s="24"/>
      <c r="DNP325" s="24"/>
      <c r="DNQ325" s="24"/>
      <c r="DNR325" s="25"/>
      <c r="DNS325" s="25"/>
      <c r="DNT325" s="26"/>
      <c r="DNU325" s="26"/>
      <c r="DNV325" s="102"/>
      <c r="DNW325" s="24"/>
      <c r="DNX325" s="24"/>
      <c r="DNY325" s="24"/>
      <c r="DNZ325" s="25"/>
      <c r="DOA325" s="25"/>
      <c r="DOB325" s="26"/>
      <c r="DOC325" s="26"/>
      <c r="DOD325" s="102"/>
      <c r="DOE325" s="24"/>
      <c r="DOF325" s="24"/>
      <c r="DOG325" s="24"/>
      <c r="DOH325" s="25"/>
      <c r="DOI325" s="25"/>
      <c r="DOJ325" s="26"/>
      <c r="DOK325" s="26"/>
      <c r="DOL325" s="102"/>
      <c r="DOM325" s="24"/>
      <c r="DON325" s="24"/>
      <c r="DOO325" s="24"/>
      <c r="DOP325" s="25"/>
      <c r="DOQ325" s="25"/>
      <c r="DOR325" s="26"/>
      <c r="DOS325" s="26"/>
      <c r="DOT325" s="102"/>
      <c r="DOU325" s="24"/>
      <c r="DOV325" s="24"/>
      <c r="DOW325" s="24"/>
      <c r="DOX325" s="25"/>
      <c r="DOY325" s="25"/>
      <c r="DOZ325" s="26"/>
      <c r="DPA325" s="26"/>
      <c r="DPB325" s="102"/>
      <c r="DPC325" s="24"/>
      <c r="DPD325" s="24"/>
      <c r="DPE325" s="24"/>
      <c r="DPF325" s="25"/>
      <c r="DPG325" s="25"/>
      <c r="DPH325" s="26"/>
      <c r="DPI325" s="26"/>
      <c r="DPJ325" s="102"/>
      <c r="DPK325" s="24"/>
      <c r="DPL325" s="24"/>
      <c r="DPM325" s="24"/>
      <c r="DPN325" s="25"/>
      <c r="DPO325" s="25"/>
      <c r="DPP325" s="26"/>
      <c r="DPQ325" s="26"/>
      <c r="DPR325" s="102"/>
      <c r="DPS325" s="24"/>
      <c r="DPT325" s="24"/>
      <c r="DPU325" s="24"/>
      <c r="DPV325" s="25"/>
      <c r="DPW325" s="25"/>
      <c r="DPX325" s="26"/>
      <c r="DPY325" s="26"/>
      <c r="DPZ325" s="102"/>
      <c r="DQA325" s="24"/>
      <c r="DQB325" s="24"/>
      <c r="DQC325" s="24"/>
      <c r="DQD325" s="25"/>
      <c r="DQE325" s="25"/>
      <c r="DQF325" s="26"/>
      <c r="DQG325" s="26"/>
      <c r="DQH325" s="102"/>
      <c r="DQI325" s="24"/>
      <c r="DQJ325" s="24"/>
      <c r="DQK325" s="24"/>
      <c r="DQL325" s="25"/>
      <c r="DQM325" s="25"/>
      <c r="DQN325" s="26"/>
      <c r="DQO325" s="26"/>
      <c r="DQP325" s="102"/>
      <c r="DQQ325" s="24"/>
      <c r="DQR325" s="24"/>
      <c r="DQS325" s="24"/>
      <c r="DQT325" s="25"/>
      <c r="DQU325" s="25"/>
      <c r="DQV325" s="26"/>
      <c r="DQW325" s="26"/>
      <c r="DQX325" s="102"/>
      <c r="DQY325" s="24"/>
      <c r="DQZ325" s="24"/>
      <c r="DRA325" s="24"/>
      <c r="DRB325" s="25"/>
      <c r="DRC325" s="25"/>
      <c r="DRD325" s="26"/>
      <c r="DRE325" s="26"/>
      <c r="DRF325" s="102"/>
      <c r="DRG325" s="24"/>
      <c r="DRH325" s="24"/>
      <c r="DRI325" s="24"/>
      <c r="DRJ325" s="25"/>
      <c r="DRK325" s="25"/>
      <c r="DRL325" s="26"/>
      <c r="DRM325" s="26"/>
      <c r="DRN325" s="102"/>
      <c r="DRO325" s="24"/>
      <c r="DRP325" s="24"/>
      <c r="DRQ325" s="24"/>
      <c r="DRR325" s="25"/>
      <c r="DRS325" s="25"/>
      <c r="DRT325" s="26"/>
      <c r="DRU325" s="26"/>
      <c r="DRV325" s="102"/>
      <c r="DRW325" s="24"/>
      <c r="DRX325" s="24"/>
      <c r="DRY325" s="24"/>
      <c r="DRZ325" s="25"/>
      <c r="DSA325" s="25"/>
      <c r="DSB325" s="26"/>
      <c r="DSC325" s="26"/>
      <c r="DSD325" s="102"/>
      <c r="DSE325" s="24"/>
      <c r="DSF325" s="24"/>
      <c r="DSG325" s="24"/>
      <c r="DSH325" s="25"/>
      <c r="DSI325" s="25"/>
      <c r="DSJ325" s="26"/>
      <c r="DSK325" s="26"/>
      <c r="DSL325" s="102"/>
      <c r="DSM325" s="24"/>
      <c r="DSN325" s="24"/>
      <c r="DSO325" s="24"/>
      <c r="DSP325" s="25"/>
      <c r="DSQ325" s="25"/>
      <c r="DSR325" s="26"/>
      <c r="DSS325" s="26"/>
      <c r="DST325" s="102"/>
      <c r="DSU325" s="24"/>
      <c r="DSV325" s="24"/>
      <c r="DSW325" s="24"/>
      <c r="DSX325" s="25"/>
      <c r="DSY325" s="25"/>
      <c r="DSZ325" s="26"/>
      <c r="DTA325" s="26"/>
      <c r="DTB325" s="102"/>
      <c r="DTC325" s="24"/>
      <c r="DTD325" s="24"/>
      <c r="DTE325" s="24"/>
      <c r="DTF325" s="25"/>
      <c r="DTG325" s="25"/>
      <c r="DTH325" s="26"/>
      <c r="DTI325" s="26"/>
      <c r="DTJ325" s="102"/>
      <c r="DTK325" s="24"/>
      <c r="DTL325" s="24"/>
      <c r="DTM325" s="24"/>
      <c r="DTN325" s="25"/>
      <c r="DTO325" s="25"/>
      <c r="DTP325" s="26"/>
      <c r="DTQ325" s="26"/>
      <c r="DTR325" s="102"/>
      <c r="DTS325" s="24"/>
      <c r="DTT325" s="24"/>
      <c r="DTU325" s="24"/>
      <c r="DTV325" s="25"/>
      <c r="DTW325" s="25"/>
      <c r="DTX325" s="26"/>
      <c r="DTY325" s="26"/>
      <c r="DTZ325" s="102"/>
      <c r="DUA325" s="24"/>
      <c r="DUB325" s="24"/>
      <c r="DUC325" s="24"/>
      <c r="DUD325" s="25"/>
      <c r="DUE325" s="25"/>
      <c r="DUF325" s="26"/>
      <c r="DUG325" s="26"/>
      <c r="DUH325" s="102"/>
      <c r="DUI325" s="24"/>
      <c r="DUJ325" s="24"/>
      <c r="DUK325" s="24"/>
      <c r="DUL325" s="25"/>
      <c r="DUM325" s="25"/>
      <c r="DUN325" s="26"/>
      <c r="DUO325" s="26"/>
      <c r="DUP325" s="102"/>
      <c r="DUQ325" s="24"/>
      <c r="DUR325" s="24"/>
      <c r="DUS325" s="24"/>
      <c r="DUT325" s="25"/>
      <c r="DUU325" s="25"/>
      <c r="DUV325" s="26"/>
      <c r="DUW325" s="26"/>
      <c r="DUX325" s="102"/>
      <c r="DUY325" s="24"/>
      <c r="DUZ325" s="24"/>
      <c r="DVA325" s="24"/>
      <c r="DVB325" s="25"/>
      <c r="DVC325" s="25"/>
      <c r="DVD325" s="26"/>
      <c r="DVE325" s="26"/>
      <c r="DVF325" s="102"/>
      <c r="DVG325" s="24"/>
      <c r="DVH325" s="24"/>
      <c r="DVI325" s="24"/>
      <c r="DVJ325" s="25"/>
      <c r="DVK325" s="25"/>
      <c r="DVL325" s="26"/>
      <c r="DVM325" s="26"/>
      <c r="DVN325" s="102"/>
      <c r="DVO325" s="24"/>
      <c r="DVP325" s="24"/>
      <c r="DVQ325" s="24"/>
      <c r="DVR325" s="25"/>
      <c r="DVS325" s="25"/>
      <c r="DVT325" s="26"/>
      <c r="DVU325" s="26"/>
      <c r="DVV325" s="102"/>
      <c r="DVW325" s="24"/>
      <c r="DVX325" s="24"/>
      <c r="DVY325" s="24"/>
      <c r="DVZ325" s="25"/>
      <c r="DWA325" s="25"/>
      <c r="DWB325" s="26"/>
      <c r="DWC325" s="26"/>
      <c r="DWD325" s="102"/>
      <c r="DWE325" s="24"/>
      <c r="DWF325" s="24"/>
      <c r="DWG325" s="24"/>
      <c r="DWH325" s="25"/>
      <c r="DWI325" s="25"/>
      <c r="DWJ325" s="26"/>
      <c r="DWK325" s="26"/>
      <c r="DWL325" s="102"/>
      <c r="DWM325" s="24"/>
      <c r="DWN325" s="24"/>
      <c r="DWO325" s="24"/>
      <c r="DWP325" s="25"/>
      <c r="DWQ325" s="25"/>
      <c r="DWR325" s="26"/>
      <c r="DWS325" s="26"/>
      <c r="DWT325" s="102"/>
      <c r="DWU325" s="24"/>
      <c r="DWV325" s="24"/>
      <c r="DWW325" s="24"/>
      <c r="DWX325" s="25"/>
      <c r="DWY325" s="25"/>
      <c r="DWZ325" s="26"/>
      <c r="DXA325" s="26"/>
      <c r="DXB325" s="102"/>
      <c r="DXC325" s="24"/>
      <c r="DXD325" s="24"/>
      <c r="DXE325" s="24"/>
      <c r="DXF325" s="25"/>
      <c r="DXG325" s="25"/>
      <c r="DXH325" s="26"/>
      <c r="DXI325" s="26"/>
      <c r="DXJ325" s="102"/>
      <c r="DXK325" s="24"/>
      <c r="DXL325" s="24"/>
      <c r="DXM325" s="24"/>
      <c r="DXN325" s="25"/>
      <c r="DXO325" s="25"/>
      <c r="DXP325" s="26"/>
      <c r="DXQ325" s="26"/>
      <c r="DXR325" s="102"/>
      <c r="DXS325" s="24"/>
      <c r="DXT325" s="24"/>
      <c r="DXU325" s="24"/>
      <c r="DXV325" s="25"/>
      <c r="DXW325" s="25"/>
      <c r="DXX325" s="26"/>
      <c r="DXY325" s="26"/>
      <c r="DXZ325" s="102"/>
      <c r="DYA325" s="24"/>
      <c r="DYB325" s="24"/>
      <c r="DYC325" s="24"/>
      <c r="DYD325" s="25"/>
      <c r="DYE325" s="25"/>
      <c r="DYF325" s="26"/>
      <c r="DYG325" s="26"/>
      <c r="DYH325" s="102"/>
      <c r="DYI325" s="24"/>
      <c r="DYJ325" s="24"/>
      <c r="DYK325" s="24"/>
      <c r="DYL325" s="25"/>
      <c r="DYM325" s="25"/>
      <c r="DYN325" s="26"/>
      <c r="DYO325" s="26"/>
      <c r="DYP325" s="102"/>
      <c r="DYQ325" s="24"/>
      <c r="DYR325" s="24"/>
      <c r="DYS325" s="24"/>
      <c r="DYT325" s="25"/>
      <c r="DYU325" s="25"/>
      <c r="DYV325" s="26"/>
      <c r="DYW325" s="26"/>
      <c r="DYX325" s="102"/>
      <c r="DYY325" s="24"/>
      <c r="DYZ325" s="24"/>
      <c r="DZA325" s="24"/>
      <c r="DZB325" s="25"/>
      <c r="DZC325" s="25"/>
      <c r="DZD325" s="26"/>
      <c r="DZE325" s="26"/>
      <c r="DZF325" s="102"/>
      <c r="DZG325" s="24"/>
      <c r="DZH325" s="24"/>
      <c r="DZI325" s="24"/>
      <c r="DZJ325" s="25"/>
      <c r="DZK325" s="25"/>
      <c r="DZL325" s="26"/>
      <c r="DZM325" s="26"/>
      <c r="DZN325" s="102"/>
      <c r="DZO325" s="24"/>
      <c r="DZP325" s="24"/>
      <c r="DZQ325" s="24"/>
      <c r="DZR325" s="25"/>
      <c r="DZS325" s="25"/>
      <c r="DZT325" s="26"/>
      <c r="DZU325" s="26"/>
      <c r="DZV325" s="102"/>
      <c r="DZW325" s="24"/>
      <c r="DZX325" s="24"/>
      <c r="DZY325" s="24"/>
      <c r="DZZ325" s="25"/>
      <c r="EAA325" s="25"/>
      <c r="EAB325" s="26"/>
      <c r="EAC325" s="26"/>
      <c r="EAD325" s="102"/>
      <c r="EAE325" s="24"/>
      <c r="EAF325" s="24"/>
      <c r="EAG325" s="24"/>
      <c r="EAH325" s="25"/>
      <c r="EAI325" s="25"/>
      <c r="EAJ325" s="26"/>
      <c r="EAK325" s="26"/>
      <c r="EAL325" s="102"/>
      <c r="EAM325" s="24"/>
      <c r="EAN325" s="24"/>
      <c r="EAO325" s="24"/>
      <c r="EAP325" s="25"/>
      <c r="EAQ325" s="25"/>
      <c r="EAR325" s="26"/>
      <c r="EAS325" s="26"/>
      <c r="EAT325" s="102"/>
      <c r="EAU325" s="24"/>
      <c r="EAV325" s="24"/>
      <c r="EAW325" s="24"/>
      <c r="EAX325" s="25"/>
      <c r="EAY325" s="25"/>
      <c r="EAZ325" s="26"/>
      <c r="EBA325" s="26"/>
      <c r="EBB325" s="102"/>
      <c r="EBC325" s="24"/>
      <c r="EBD325" s="24"/>
      <c r="EBE325" s="24"/>
      <c r="EBF325" s="25"/>
      <c r="EBG325" s="25"/>
      <c r="EBH325" s="26"/>
      <c r="EBI325" s="26"/>
      <c r="EBJ325" s="102"/>
      <c r="EBK325" s="24"/>
      <c r="EBL325" s="24"/>
      <c r="EBM325" s="24"/>
      <c r="EBN325" s="25"/>
      <c r="EBO325" s="25"/>
      <c r="EBP325" s="26"/>
      <c r="EBQ325" s="26"/>
      <c r="EBR325" s="102"/>
      <c r="EBS325" s="24"/>
      <c r="EBT325" s="24"/>
      <c r="EBU325" s="24"/>
      <c r="EBV325" s="25"/>
      <c r="EBW325" s="25"/>
      <c r="EBX325" s="26"/>
      <c r="EBY325" s="26"/>
      <c r="EBZ325" s="102"/>
      <c r="ECA325" s="24"/>
      <c r="ECB325" s="24"/>
      <c r="ECC325" s="24"/>
      <c r="ECD325" s="25"/>
      <c r="ECE325" s="25"/>
      <c r="ECF325" s="26"/>
      <c r="ECG325" s="26"/>
      <c r="ECH325" s="102"/>
      <c r="ECI325" s="24"/>
      <c r="ECJ325" s="24"/>
      <c r="ECK325" s="24"/>
      <c r="ECL325" s="25"/>
      <c r="ECM325" s="25"/>
      <c r="ECN325" s="26"/>
      <c r="ECO325" s="26"/>
      <c r="ECP325" s="102"/>
      <c r="ECQ325" s="24"/>
      <c r="ECR325" s="24"/>
      <c r="ECS325" s="24"/>
      <c r="ECT325" s="25"/>
      <c r="ECU325" s="25"/>
      <c r="ECV325" s="26"/>
      <c r="ECW325" s="26"/>
      <c r="ECX325" s="102"/>
      <c r="ECY325" s="24"/>
      <c r="ECZ325" s="24"/>
      <c r="EDA325" s="24"/>
      <c r="EDB325" s="25"/>
      <c r="EDC325" s="25"/>
      <c r="EDD325" s="26"/>
      <c r="EDE325" s="26"/>
      <c r="EDF325" s="102"/>
      <c r="EDG325" s="24"/>
      <c r="EDH325" s="24"/>
      <c r="EDI325" s="24"/>
      <c r="EDJ325" s="25"/>
      <c r="EDK325" s="25"/>
      <c r="EDL325" s="26"/>
      <c r="EDM325" s="26"/>
      <c r="EDN325" s="102"/>
      <c r="EDO325" s="24"/>
      <c r="EDP325" s="24"/>
      <c r="EDQ325" s="24"/>
      <c r="EDR325" s="25"/>
      <c r="EDS325" s="25"/>
      <c r="EDT325" s="26"/>
      <c r="EDU325" s="26"/>
      <c r="EDV325" s="102"/>
      <c r="EDW325" s="24"/>
      <c r="EDX325" s="24"/>
      <c r="EDY325" s="24"/>
      <c r="EDZ325" s="25"/>
      <c r="EEA325" s="25"/>
      <c r="EEB325" s="26"/>
      <c r="EEC325" s="26"/>
      <c r="EED325" s="102"/>
      <c r="EEE325" s="24"/>
      <c r="EEF325" s="24"/>
      <c r="EEG325" s="24"/>
      <c r="EEH325" s="25"/>
      <c r="EEI325" s="25"/>
      <c r="EEJ325" s="26"/>
      <c r="EEK325" s="26"/>
      <c r="EEL325" s="102"/>
      <c r="EEM325" s="24"/>
      <c r="EEN325" s="24"/>
      <c r="EEO325" s="24"/>
      <c r="EEP325" s="25"/>
      <c r="EEQ325" s="25"/>
      <c r="EER325" s="26"/>
      <c r="EES325" s="26"/>
      <c r="EET325" s="102"/>
      <c r="EEU325" s="24"/>
      <c r="EEV325" s="24"/>
      <c r="EEW325" s="24"/>
      <c r="EEX325" s="25"/>
      <c r="EEY325" s="25"/>
      <c r="EEZ325" s="26"/>
      <c r="EFA325" s="26"/>
      <c r="EFB325" s="102"/>
      <c r="EFC325" s="24"/>
      <c r="EFD325" s="24"/>
      <c r="EFE325" s="24"/>
      <c r="EFF325" s="25"/>
      <c r="EFG325" s="25"/>
      <c r="EFH325" s="26"/>
      <c r="EFI325" s="26"/>
      <c r="EFJ325" s="102"/>
      <c r="EFK325" s="24"/>
      <c r="EFL325" s="24"/>
      <c r="EFM325" s="24"/>
      <c r="EFN325" s="25"/>
      <c r="EFO325" s="25"/>
      <c r="EFP325" s="26"/>
      <c r="EFQ325" s="26"/>
      <c r="EFR325" s="102"/>
      <c r="EFS325" s="24"/>
      <c r="EFT325" s="24"/>
      <c r="EFU325" s="24"/>
      <c r="EFV325" s="25"/>
      <c r="EFW325" s="25"/>
      <c r="EFX325" s="26"/>
      <c r="EFY325" s="26"/>
      <c r="EFZ325" s="102"/>
      <c r="EGA325" s="24"/>
      <c r="EGB325" s="24"/>
      <c r="EGC325" s="24"/>
      <c r="EGD325" s="25"/>
      <c r="EGE325" s="25"/>
      <c r="EGF325" s="26"/>
      <c r="EGG325" s="26"/>
      <c r="EGH325" s="102"/>
      <c r="EGI325" s="24"/>
      <c r="EGJ325" s="24"/>
      <c r="EGK325" s="24"/>
      <c r="EGL325" s="25"/>
      <c r="EGM325" s="25"/>
      <c r="EGN325" s="26"/>
      <c r="EGO325" s="26"/>
      <c r="EGP325" s="102"/>
      <c r="EGQ325" s="24"/>
      <c r="EGR325" s="24"/>
      <c r="EGS325" s="24"/>
      <c r="EGT325" s="25"/>
      <c r="EGU325" s="25"/>
      <c r="EGV325" s="26"/>
      <c r="EGW325" s="26"/>
      <c r="EGX325" s="102"/>
      <c r="EGY325" s="24"/>
      <c r="EGZ325" s="24"/>
      <c r="EHA325" s="24"/>
      <c r="EHB325" s="25"/>
      <c r="EHC325" s="25"/>
      <c r="EHD325" s="26"/>
      <c r="EHE325" s="26"/>
      <c r="EHF325" s="102"/>
      <c r="EHG325" s="24"/>
      <c r="EHH325" s="24"/>
      <c r="EHI325" s="24"/>
      <c r="EHJ325" s="25"/>
      <c r="EHK325" s="25"/>
      <c r="EHL325" s="26"/>
      <c r="EHM325" s="26"/>
      <c r="EHN325" s="102"/>
      <c r="EHO325" s="24"/>
      <c r="EHP325" s="24"/>
      <c r="EHQ325" s="24"/>
      <c r="EHR325" s="25"/>
      <c r="EHS325" s="25"/>
      <c r="EHT325" s="26"/>
      <c r="EHU325" s="26"/>
      <c r="EHV325" s="102"/>
      <c r="EHW325" s="24"/>
      <c r="EHX325" s="24"/>
      <c r="EHY325" s="24"/>
      <c r="EHZ325" s="25"/>
      <c r="EIA325" s="25"/>
      <c r="EIB325" s="26"/>
      <c r="EIC325" s="26"/>
      <c r="EID325" s="102"/>
      <c r="EIE325" s="24"/>
      <c r="EIF325" s="24"/>
      <c r="EIG325" s="24"/>
      <c r="EIH325" s="25"/>
      <c r="EII325" s="25"/>
      <c r="EIJ325" s="26"/>
      <c r="EIK325" s="26"/>
      <c r="EIL325" s="102"/>
      <c r="EIM325" s="24"/>
      <c r="EIN325" s="24"/>
      <c r="EIO325" s="24"/>
      <c r="EIP325" s="25"/>
      <c r="EIQ325" s="25"/>
      <c r="EIR325" s="26"/>
      <c r="EIS325" s="26"/>
      <c r="EIT325" s="102"/>
      <c r="EIU325" s="24"/>
      <c r="EIV325" s="24"/>
      <c r="EIW325" s="24"/>
      <c r="EIX325" s="25"/>
      <c r="EIY325" s="25"/>
      <c r="EIZ325" s="26"/>
      <c r="EJA325" s="26"/>
      <c r="EJB325" s="102"/>
      <c r="EJC325" s="24"/>
      <c r="EJD325" s="24"/>
      <c r="EJE325" s="24"/>
      <c r="EJF325" s="25"/>
      <c r="EJG325" s="25"/>
      <c r="EJH325" s="26"/>
      <c r="EJI325" s="26"/>
      <c r="EJJ325" s="102"/>
      <c r="EJK325" s="24"/>
      <c r="EJL325" s="24"/>
      <c r="EJM325" s="24"/>
      <c r="EJN325" s="25"/>
      <c r="EJO325" s="25"/>
      <c r="EJP325" s="26"/>
      <c r="EJQ325" s="26"/>
      <c r="EJR325" s="102"/>
      <c r="EJS325" s="24"/>
      <c r="EJT325" s="24"/>
      <c r="EJU325" s="24"/>
      <c r="EJV325" s="25"/>
      <c r="EJW325" s="25"/>
      <c r="EJX325" s="26"/>
      <c r="EJY325" s="26"/>
      <c r="EJZ325" s="102"/>
      <c r="EKA325" s="24"/>
      <c r="EKB325" s="24"/>
      <c r="EKC325" s="24"/>
      <c r="EKD325" s="25"/>
      <c r="EKE325" s="25"/>
      <c r="EKF325" s="26"/>
      <c r="EKG325" s="26"/>
      <c r="EKH325" s="102"/>
      <c r="EKI325" s="24"/>
      <c r="EKJ325" s="24"/>
      <c r="EKK325" s="24"/>
      <c r="EKL325" s="25"/>
      <c r="EKM325" s="25"/>
      <c r="EKN325" s="26"/>
      <c r="EKO325" s="26"/>
      <c r="EKP325" s="102"/>
      <c r="EKQ325" s="24"/>
      <c r="EKR325" s="24"/>
      <c r="EKS325" s="24"/>
      <c r="EKT325" s="25"/>
      <c r="EKU325" s="25"/>
      <c r="EKV325" s="26"/>
      <c r="EKW325" s="26"/>
      <c r="EKX325" s="102"/>
      <c r="EKY325" s="24"/>
      <c r="EKZ325" s="24"/>
      <c r="ELA325" s="24"/>
      <c r="ELB325" s="25"/>
      <c r="ELC325" s="25"/>
      <c r="ELD325" s="26"/>
      <c r="ELE325" s="26"/>
      <c r="ELF325" s="102"/>
      <c r="ELG325" s="24"/>
      <c r="ELH325" s="24"/>
      <c r="ELI325" s="24"/>
      <c r="ELJ325" s="25"/>
      <c r="ELK325" s="25"/>
      <c r="ELL325" s="26"/>
      <c r="ELM325" s="26"/>
      <c r="ELN325" s="102"/>
      <c r="ELO325" s="24"/>
      <c r="ELP325" s="24"/>
      <c r="ELQ325" s="24"/>
      <c r="ELR325" s="25"/>
      <c r="ELS325" s="25"/>
      <c r="ELT325" s="26"/>
      <c r="ELU325" s="26"/>
      <c r="ELV325" s="102"/>
      <c r="ELW325" s="24"/>
      <c r="ELX325" s="24"/>
      <c r="ELY325" s="24"/>
      <c r="ELZ325" s="25"/>
      <c r="EMA325" s="25"/>
      <c r="EMB325" s="26"/>
      <c r="EMC325" s="26"/>
      <c r="EMD325" s="102"/>
      <c r="EME325" s="24"/>
      <c r="EMF325" s="24"/>
      <c r="EMG325" s="24"/>
      <c r="EMH325" s="25"/>
      <c r="EMI325" s="25"/>
      <c r="EMJ325" s="26"/>
      <c r="EMK325" s="26"/>
      <c r="EML325" s="102"/>
      <c r="EMM325" s="24"/>
      <c r="EMN325" s="24"/>
      <c r="EMO325" s="24"/>
      <c r="EMP325" s="25"/>
      <c r="EMQ325" s="25"/>
      <c r="EMR325" s="26"/>
      <c r="EMS325" s="26"/>
      <c r="EMT325" s="102"/>
      <c r="EMU325" s="24"/>
      <c r="EMV325" s="24"/>
      <c r="EMW325" s="24"/>
      <c r="EMX325" s="25"/>
      <c r="EMY325" s="25"/>
      <c r="EMZ325" s="26"/>
      <c r="ENA325" s="26"/>
      <c r="ENB325" s="102"/>
      <c r="ENC325" s="24"/>
      <c r="END325" s="24"/>
      <c r="ENE325" s="24"/>
      <c r="ENF325" s="25"/>
      <c r="ENG325" s="25"/>
      <c r="ENH325" s="26"/>
      <c r="ENI325" s="26"/>
      <c r="ENJ325" s="102"/>
      <c r="ENK325" s="24"/>
      <c r="ENL325" s="24"/>
      <c r="ENM325" s="24"/>
      <c r="ENN325" s="25"/>
      <c r="ENO325" s="25"/>
      <c r="ENP325" s="26"/>
      <c r="ENQ325" s="26"/>
      <c r="ENR325" s="102"/>
      <c r="ENS325" s="24"/>
      <c r="ENT325" s="24"/>
      <c r="ENU325" s="24"/>
      <c r="ENV325" s="25"/>
      <c r="ENW325" s="25"/>
      <c r="ENX325" s="26"/>
      <c r="ENY325" s="26"/>
      <c r="ENZ325" s="102"/>
      <c r="EOA325" s="24"/>
      <c r="EOB325" s="24"/>
      <c r="EOC325" s="24"/>
      <c r="EOD325" s="25"/>
      <c r="EOE325" s="25"/>
      <c r="EOF325" s="26"/>
      <c r="EOG325" s="26"/>
      <c r="EOH325" s="102"/>
      <c r="EOI325" s="24"/>
      <c r="EOJ325" s="24"/>
      <c r="EOK325" s="24"/>
      <c r="EOL325" s="25"/>
      <c r="EOM325" s="25"/>
      <c r="EON325" s="26"/>
      <c r="EOO325" s="26"/>
      <c r="EOP325" s="102"/>
      <c r="EOQ325" s="24"/>
      <c r="EOR325" s="24"/>
      <c r="EOS325" s="24"/>
      <c r="EOT325" s="25"/>
      <c r="EOU325" s="25"/>
      <c r="EOV325" s="26"/>
      <c r="EOW325" s="26"/>
      <c r="EOX325" s="102"/>
      <c r="EOY325" s="24"/>
      <c r="EOZ325" s="24"/>
      <c r="EPA325" s="24"/>
      <c r="EPB325" s="25"/>
      <c r="EPC325" s="25"/>
      <c r="EPD325" s="26"/>
      <c r="EPE325" s="26"/>
      <c r="EPF325" s="102"/>
      <c r="EPG325" s="24"/>
      <c r="EPH325" s="24"/>
      <c r="EPI325" s="24"/>
      <c r="EPJ325" s="25"/>
      <c r="EPK325" s="25"/>
      <c r="EPL325" s="26"/>
      <c r="EPM325" s="26"/>
      <c r="EPN325" s="102"/>
      <c r="EPO325" s="24"/>
      <c r="EPP325" s="24"/>
      <c r="EPQ325" s="24"/>
      <c r="EPR325" s="25"/>
      <c r="EPS325" s="25"/>
      <c r="EPT325" s="26"/>
      <c r="EPU325" s="26"/>
      <c r="EPV325" s="102"/>
      <c r="EPW325" s="24"/>
      <c r="EPX325" s="24"/>
      <c r="EPY325" s="24"/>
      <c r="EPZ325" s="25"/>
      <c r="EQA325" s="25"/>
      <c r="EQB325" s="26"/>
      <c r="EQC325" s="26"/>
      <c r="EQD325" s="102"/>
      <c r="EQE325" s="24"/>
      <c r="EQF325" s="24"/>
      <c r="EQG325" s="24"/>
      <c r="EQH325" s="25"/>
      <c r="EQI325" s="25"/>
      <c r="EQJ325" s="26"/>
      <c r="EQK325" s="26"/>
      <c r="EQL325" s="102"/>
      <c r="EQM325" s="24"/>
      <c r="EQN325" s="24"/>
      <c r="EQO325" s="24"/>
      <c r="EQP325" s="25"/>
      <c r="EQQ325" s="25"/>
      <c r="EQR325" s="26"/>
      <c r="EQS325" s="26"/>
      <c r="EQT325" s="102"/>
      <c r="EQU325" s="24"/>
      <c r="EQV325" s="24"/>
      <c r="EQW325" s="24"/>
      <c r="EQX325" s="25"/>
      <c r="EQY325" s="25"/>
      <c r="EQZ325" s="26"/>
      <c r="ERA325" s="26"/>
      <c r="ERB325" s="102"/>
      <c r="ERC325" s="24"/>
      <c r="ERD325" s="24"/>
      <c r="ERE325" s="24"/>
      <c r="ERF325" s="25"/>
      <c r="ERG325" s="25"/>
      <c r="ERH325" s="26"/>
      <c r="ERI325" s="26"/>
      <c r="ERJ325" s="102"/>
      <c r="ERK325" s="24"/>
      <c r="ERL325" s="24"/>
      <c r="ERM325" s="24"/>
      <c r="ERN325" s="25"/>
      <c r="ERO325" s="25"/>
      <c r="ERP325" s="26"/>
      <c r="ERQ325" s="26"/>
      <c r="ERR325" s="102"/>
      <c r="ERS325" s="24"/>
      <c r="ERT325" s="24"/>
      <c r="ERU325" s="24"/>
      <c r="ERV325" s="25"/>
      <c r="ERW325" s="25"/>
      <c r="ERX325" s="26"/>
      <c r="ERY325" s="26"/>
      <c r="ERZ325" s="102"/>
      <c r="ESA325" s="24"/>
      <c r="ESB325" s="24"/>
      <c r="ESC325" s="24"/>
      <c r="ESD325" s="25"/>
      <c r="ESE325" s="25"/>
      <c r="ESF325" s="26"/>
      <c r="ESG325" s="26"/>
      <c r="ESH325" s="102"/>
      <c r="ESI325" s="24"/>
      <c r="ESJ325" s="24"/>
      <c r="ESK325" s="24"/>
      <c r="ESL325" s="25"/>
      <c r="ESM325" s="25"/>
      <c r="ESN325" s="26"/>
      <c r="ESO325" s="26"/>
      <c r="ESP325" s="102"/>
      <c r="ESQ325" s="24"/>
      <c r="ESR325" s="24"/>
      <c r="ESS325" s="24"/>
      <c r="EST325" s="25"/>
      <c r="ESU325" s="25"/>
      <c r="ESV325" s="26"/>
      <c r="ESW325" s="26"/>
      <c r="ESX325" s="102"/>
      <c r="ESY325" s="24"/>
      <c r="ESZ325" s="24"/>
      <c r="ETA325" s="24"/>
      <c r="ETB325" s="25"/>
      <c r="ETC325" s="25"/>
      <c r="ETD325" s="26"/>
      <c r="ETE325" s="26"/>
      <c r="ETF325" s="102"/>
      <c r="ETG325" s="24"/>
      <c r="ETH325" s="24"/>
      <c r="ETI325" s="24"/>
      <c r="ETJ325" s="25"/>
      <c r="ETK325" s="25"/>
      <c r="ETL325" s="26"/>
      <c r="ETM325" s="26"/>
      <c r="ETN325" s="102"/>
      <c r="ETO325" s="24"/>
      <c r="ETP325" s="24"/>
      <c r="ETQ325" s="24"/>
      <c r="ETR325" s="25"/>
      <c r="ETS325" s="25"/>
      <c r="ETT325" s="26"/>
      <c r="ETU325" s="26"/>
      <c r="ETV325" s="102"/>
      <c r="ETW325" s="24"/>
      <c r="ETX325" s="24"/>
      <c r="ETY325" s="24"/>
      <c r="ETZ325" s="25"/>
      <c r="EUA325" s="25"/>
      <c r="EUB325" s="26"/>
      <c r="EUC325" s="26"/>
      <c r="EUD325" s="102"/>
      <c r="EUE325" s="24"/>
      <c r="EUF325" s="24"/>
      <c r="EUG325" s="24"/>
      <c r="EUH325" s="25"/>
      <c r="EUI325" s="25"/>
      <c r="EUJ325" s="26"/>
      <c r="EUK325" s="26"/>
      <c r="EUL325" s="102"/>
      <c r="EUM325" s="24"/>
      <c r="EUN325" s="24"/>
      <c r="EUO325" s="24"/>
      <c r="EUP325" s="25"/>
      <c r="EUQ325" s="25"/>
      <c r="EUR325" s="26"/>
      <c r="EUS325" s="26"/>
      <c r="EUT325" s="102"/>
      <c r="EUU325" s="24"/>
      <c r="EUV325" s="24"/>
      <c r="EUW325" s="24"/>
      <c r="EUX325" s="25"/>
      <c r="EUY325" s="25"/>
      <c r="EUZ325" s="26"/>
      <c r="EVA325" s="26"/>
      <c r="EVB325" s="102"/>
      <c r="EVC325" s="24"/>
      <c r="EVD325" s="24"/>
      <c r="EVE325" s="24"/>
      <c r="EVF325" s="25"/>
      <c r="EVG325" s="25"/>
      <c r="EVH325" s="26"/>
      <c r="EVI325" s="26"/>
      <c r="EVJ325" s="102"/>
      <c r="EVK325" s="24"/>
      <c r="EVL325" s="24"/>
      <c r="EVM325" s="24"/>
      <c r="EVN325" s="25"/>
      <c r="EVO325" s="25"/>
      <c r="EVP325" s="26"/>
      <c r="EVQ325" s="26"/>
      <c r="EVR325" s="102"/>
      <c r="EVS325" s="24"/>
      <c r="EVT325" s="24"/>
      <c r="EVU325" s="24"/>
      <c r="EVV325" s="25"/>
      <c r="EVW325" s="25"/>
      <c r="EVX325" s="26"/>
      <c r="EVY325" s="26"/>
      <c r="EVZ325" s="102"/>
      <c r="EWA325" s="24"/>
      <c r="EWB325" s="24"/>
      <c r="EWC325" s="24"/>
      <c r="EWD325" s="25"/>
      <c r="EWE325" s="25"/>
      <c r="EWF325" s="26"/>
      <c r="EWG325" s="26"/>
      <c r="EWH325" s="102"/>
      <c r="EWI325" s="24"/>
      <c r="EWJ325" s="24"/>
      <c r="EWK325" s="24"/>
      <c r="EWL325" s="25"/>
      <c r="EWM325" s="25"/>
      <c r="EWN325" s="26"/>
      <c r="EWO325" s="26"/>
      <c r="EWP325" s="102"/>
      <c r="EWQ325" s="24"/>
      <c r="EWR325" s="24"/>
      <c r="EWS325" s="24"/>
      <c r="EWT325" s="25"/>
      <c r="EWU325" s="25"/>
      <c r="EWV325" s="26"/>
      <c r="EWW325" s="26"/>
      <c r="EWX325" s="102"/>
      <c r="EWY325" s="24"/>
      <c r="EWZ325" s="24"/>
      <c r="EXA325" s="24"/>
      <c r="EXB325" s="25"/>
      <c r="EXC325" s="25"/>
      <c r="EXD325" s="26"/>
      <c r="EXE325" s="26"/>
      <c r="EXF325" s="102"/>
      <c r="EXG325" s="24"/>
      <c r="EXH325" s="24"/>
      <c r="EXI325" s="24"/>
      <c r="EXJ325" s="25"/>
      <c r="EXK325" s="25"/>
      <c r="EXL325" s="26"/>
      <c r="EXM325" s="26"/>
      <c r="EXN325" s="102"/>
      <c r="EXO325" s="24"/>
      <c r="EXP325" s="24"/>
      <c r="EXQ325" s="24"/>
      <c r="EXR325" s="25"/>
      <c r="EXS325" s="25"/>
      <c r="EXT325" s="26"/>
      <c r="EXU325" s="26"/>
      <c r="EXV325" s="102"/>
      <c r="EXW325" s="24"/>
      <c r="EXX325" s="24"/>
      <c r="EXY325" s="24"/>
      <c r="EXZ325" s="25"/>
      <c r="EYA325" s="25"/>
      <c r="EYB325" s="26"/>
      <c r="EYC325" s="26"/>
      <c r="EYD325" s="102"/>
      <c r="EYE325" s="24"/>
      <c r="EYF325" s="24"/>
      <c r="EYG325" s="24"/>
      <c r="EYH325" s="25"/>
      <c r="EYI325" s="25"/>
      <c r="EYJ325" s="26"/>
      <c r="EYK325" s="26"/>
      <c r="EYL325" s="102"/>
      <c r="EYM325" s="24"/>
      <c r="EYN325" s="24"/>
      <c r="EYO325" s="24"/>
      <c r="EYP325" s="25"/>
      <c r="EYQ325" s="25"/>
      <c r="EYR325" s="26"/>
      <c r="EYS325" s="26"/>
      <c r="EYT325" s="102"/>
      <c r="EYU325" s="24"/>
      <c r="EYV325" s="24"/>
      <c r="EYW325" s="24"/>
      <c r="EYX325" s="25"/>
      <c r="EYY325" s="25"/>
      <c r="EYZ325" s="26"/>
      <c r="EZA325" s="26"/>
      <c r="EZB325" s="102"/>
      <c r="EZC325" s="24"/>
      <c r="EZD325" s="24"/>
      <c r="EZE325" s="24"/>
      <c r="EZF325" s="25"/>
      <c r="EZG325" s="25"/>
      <c r="EZH325" s="26"/>
      <c r="EZI325" s="26"/>
      <c r="EZJ325" s="102"/>
      <c r="EZK325" s="24"/>
      <c r="EZL325" s="24"/>
      <c r="EZM325" s="24"/>
      <c r="EZN325" s="25"/>
      <c r="EZO325" s="25"/>
      <c r="EZP325" s="26"/>
      <c r="EZQ325" s="26"/>
      <c r="EZR325" s="102"/>
      <c r="EZS325" s="24"/>
      <c r="EZT325" s="24"/>
      <c r="EZU325" s="24"/>
      <c r="EZV325" s="25"/>
      <c r="EZW325" s="25"/>
      <c r="EZX325" s="26"/>
      <c r="EZY325" s="26"/>
      <c r="EZZ325" s="102"/>
      <c r="FAA325" s="24"/>
      <c r="FAB325" s="24"/>
      <c r="FAC325" s="24"/>
      <c r="FAD325" s="25"/>
      <c r="FAE325" s="25"/>
      <c r="FAF325" s="26"/>
      <c r="FAG325" s="26"/>
      <c r="FAH325" s="102"/>
      <c r="FAI325" s="24"/>
      <c r="FAJ325" s="24"/>
      <c r="FAK325" s="24"/>
      <c r="FAL325" s="25"/>
      <c r="FAM325" s="25"/>
      <c r="FAN325" s="26"/>
      <c r="FAO325" s="26"/>
      <c r="FAP325" s="102"/>
      <c r="FAQ325" s="24"/>
      <c r="FAR325" s="24"/>
      <c r="FAS325" s="24"/>
      <c r="FAT325" s="25"/>
      <c r="FAU325" s="25"/>
      <c r="FAV325" s="26"/>
      <c r="FAW325" s="26"/>
      <c r="FAX325" s="102"/>
      <c r="FAY325" s="24"/>
      <c r="FAZ325" s="24"/>
      <c r="FBA325" s="24"/>
      <c r="FBB325" s="25"/>
      <c r="FBC325" s="25"/>
      <c r="FBD325" s="26"/>
      <c r="FBE325" s="26"/>
      <c r="FBF325" s="102"/>
      <c r="FBG325" s="24"/>
      <c r="FBH325" s="24"/>
      <c r="FBI325" s="24"/>
      <c r="FBJ325" s="25"/>
      <c r="FBK325" s="25"/>
      <c r="FBL325" s="26"/>
      <c r="FBM325" s="26"/>
      <c r="FBN325" s="102"/>
      <c r="FBO325" s="24"/>
      <c r="FBP325" s="24"/>
      <c r="FBQ325" s="24"/>
      <c r="FBR325" s="25"/>
      <c r="FBS325" s="25"/>
      <c r="FBT325" s="26"/>
      <c r="FBU325" s="26"/>
      <c r="FBV325" s="102"/>
      <c r="FBW325" s="24"/>
      <c r="FBX325" s="24"/>
      <c r="FBY325" s="24"/>
      <c r="FBZ325" s="25"/>
      <c r="FCA325" s="25"/>
      <c r="FCB325" s="26"/>
      <c r="FCC325" s="26"/>
      <c r="FCD325" s="102"/>
      <c r="FCE325" s="24"/>
      <c r="FCF325" s="24"/>
      <c r="FCG325" s="24"/>
      <c r="FCH325" s="25"/>
      <c r="FCI325" s="25"/>
      <c r="FCJ325" s="26"/>
      <c r="FCK325" s="26"/>
      <c r="FCL325" s="102"/>
      <c r="FCM325" s="24"/>
      <c r="FCN325" s="24"/>
      <c r="FCO325" s="24"/>
      <c r="FCP325" s="25"/>
      <c r="FCQ325" s="25"/>
      <c r="FCR325" s="26"/>
      <c r="FCS325" s="26"/>
      <c r="FCT325" s="102"/>
      <c r="FCU325" s="24"/>
      <c r="FCV325" s="24"/>
      <c r="FCW325" s="24"/>
      <c r="FCX325" s="25"/>
      <c r="FCY325" s="25"/>
      <c r="FCZ325" s="26"/>
      <c r="FDA325" s="26"/>
      <c r="FDB325" s="102"/>
      <c r="FDC325" s="24"/>
      <c r="FDD325" s="24"/>
      <c r="FDE325" s="24"/>
      <c r="FDF325" s="25"/>
      <c r="FDG325" s="25"/>
      <c r="FDH325" s="26"/>
      <c r="FDI325" s="26"/>
      <c r="FDJ325" s="102"/>
      <c r="FDK325" s="24"/>
      <c r="FDL325" s="24"/>
      <c r="FDM325" s="24"/>
      <c r="FDN325" s="25"/>
      <c r="FDO325" s="25"/>
      <c r="FDP325" s="26"/>
      <c r="FDQ325" s="26"/>
      <c r="FDR325" s="102"/>
      <c r="FDS325" s="24"/>
      <c r="FDT325" s="24"/>
      <c r="FDU325" s="24"/>
      <c r="FDV325" s="25"/>
      <c r="FDW325" s="25"/>
      <c r="FDX325" s="26"/>
      <c r="FDY325" s="26"/>
      <c r="FDZ325" s="102"/>
      <c r="FEA325" s="24"/>
      <c r="FEB325" s="24"/>
      <c r="FEC325" s="24"/>
      <c r="FED325" s="25"/>
      <c r="FEE325" s="25"/>
      <c r="FEF325" s="26"/>
      <c r="FEG325" s="26"/>
      <c r="FEH325" s="102"/>
      <c r="FEI325" s="24"/>
      <c r="FEJ325" s="24"/>
      <c r="FEK325" s="24"/>
      <c r="FEL325" s="25"/>
      <c r="FEM325" s="25"/>
      <c r="FEN325" s="26"/>
      <c r="FEO325" s="26"/>
      <c r="FEP325" s="102"/>
      <c r="FEQ325" s="24"/>
      <c r="FER325" s="24"/>
      <c r="FES325" s="24"/>
      <c r="FET325" s="25"/>
      <c r="FEU325" s="25"/>
      <c r="FEV325" s="26"/>
      <c r="FEW325" s="26"/>
      <c r="FEX325" s="102"/>
      <c r="FEY325" s="24"/>
      <c r="FEZ325" s="24"/>
      <c r="FFA325" s="24"/>
      <c r="FFB325" s="25"/>
      <c r="FFC325" s="25"/>
      <c r="FFD325" s="26"/>
      <c r="FFE325" s="26"/>
      <c r="FFF325" s="102"/>
      <c r="FFG325" s="24"/>
      <c r="FFH325" s="24"/>
      <c r="FFI325" s="24"/>
      <c r="FFJ325" s="25"/>
      <c r="FFK325" s="25"/>
      <c r="FFL325" s="26"/>
      <c r="FFM325" s="26"/>
      <c r="FFN325" s="102"/>
      <c r="FFO325" s="24"/>
      <c r="FFP325" s="24"/>
      <c r="FFQ325" s="24"/>
      <c r="FFR325" s="25"/>
      <c r="FFS325" s="25"/>
      <c r="FFT325" s="26"/>
      <c r="FFU325" s="26"/>
      <c r="FFV325" s="102"/>
      <c r="FFW325" s="24"/>
      <c r="FFX325" s="24"/>
      <c r="FFY325" s="24"/>
      <c r="FFZ325" s="25"/>
      <c r="FGA325" s="25"/>
      <c r="FGB325" s="26"/>
      <c r="FGC325" s="26"/>
      <c r="FGD325" s="102"/>
      <c r="FGE325" s="24"/>
      <c r="FGF325" s="24"/>
      <c r="FGG325" s="24"/>
      <c r="FGH325" s="25"/>
      <c r="FGI325" s="25"/>
      <c r="FGJ325" s="26"/>
      <c r="FGK325" s="26"/>
      <c r="FGL325" s="102"/>
      <c r="FGM325" s="24"/>
      <c r="FGN325" s="24"/>
      <c r="FGO325" s="24"/>
      <c r="FGP325" s="25"/>
      <c r="FGQ325" s="25"/>
      <c r="FGR325" s="26"/>
      <c r="FGS325" s="26"/>
      <c r="FGT325" s="102"/>
      <c r="FGU325" s="24"/>
      <c r="FGV325" s="24"/>
      <c r="FGW325" s="24"/>
      <c r="FGX325" s="25"/>
      <c r="FGY325" s="25"/>
      <c r="FGZ325" s="26"/>
      <c r="FHA325" s="26"/>
      <c r="FHB325" s="102"/>
      <c r="FHC325" s="24"/>
      <c r="FHD325" s="24"/>
      <c r="FHE325" s="24"/>
      <c r="FHF325" s="25"/>
      <c r="FHG325" s="25"/>
      <c r="FHH325" s="26"/>
      <c r="FHI325" s="26"/>
      <c r="FHJ325" s="102"/>
      <c r="FHK325" s="24"/>
      <c r="FHL325" s="24"/>
      <c r="FHM325" s="24"/>
      <c r="FHN325" s="25"/>
      <c r="FHO325" s="25"/>
      <c r="FHP325" s="26"/>
      <c r="FHQ325" s="26"/>
      <c r="FHR325" s="102"/>
      <c r="FHS325" s="24"/>
      <c r="FHT325" s="24"/>
      <c r="FHU325" s="24"/>
      <c r="FHV325" s="25"/>
      <c r="FHW325" s="25"/>
      <c r="FHX325" s="26"/>
      <c r="FHY325" s="26"/>
      <c r="FHZ325" s="102"/>
      <c r="FIA325" s="24"/>
      <c r="FIB325" s="24"/>
      <c r="FIC325" s="24"/>
      <c r="FID325" s="25"/>
      <c r="FIE325" s="25"/>
      <c r="FIF325" s="26"/>
      <c r="FIG325" s="26"/>
      <c r="FIH325" s="102"/>
      <c r="FII325" s="24"/>
      <c r="FIJ325" s="24"/>
      <c r="FIK325" s="24"/>
      <c r="FIL325" s="25"/>
      <c r="FIM325" s="25"/>
      <c r="FIN325" s="26"/>
      <c r="FIO325" s="26"/>
      <c r="FIP325" s="102"/>
      <c r="FIQ325" s="24"/>
      <c r="FIR325" s="24"/>
      <c r="FIS325" s="24"/>
      <c r="FIT325" s="25"/>
      <c r="FIU325" s="25"/>
      <c r="FIV325" s="26"/>
      <c r="FIW325" s="26"/>
      <c r="FIX325" s="102"/>
      <c r="FIY325" s="24"/>
      <c r="FIZ325" s="24"/>
      <c r="FJA325" s="24"/>
      <c r="FJB325" s="25"/>
      <c r="FJC325" s="25"/>
      <c r="FJD325" s="26"/>
      <c r="FJE325" s="26"/>
      <c r="FJF325" s="102"/>
      <c r="FJG325" s="24"/>
      <c r="FJH325" s="24"/>
      <c r="FJI325" s="24"/>
      <c r="FJJ325" s="25"/>
      <c r="FJK325" s="25"/>
      <c r="FJL325" s="26"/>
      <c r="FJM325" s="26"/>
      <c r="FJN325" s="102"/>
      <c r="FJO325" s="24"/>
      <c r="FJP325" s="24"/>
      <c r="FJQ325" s="24"/>
      <c r="FJR325" s="25"/>
      <c r="FJS325" s="25"/>
      <c r="FJT325" s="26"/>
      <c r="FJU325" s="26"/>
      <c r="FJV325" s="102"/>
      <c r="FJW325" s="24"/>
      <c r="FJX325" s="24"/>
      <c r="FJY325" s="24"/>
      <c r="FJZ325" s="25"/>
      <c r="FKA325" s="25"/>
      <c r="FKB325" s="26"/>
      <c r="FKC325" s="26"/>
      <c r="FKD325" s="102"/>
      <c r="FKE325" s="24"/>
      <c r="FKF325" s="24"/>
      <c r="FKG325" s="24"/>
      <c r="FKH325" s="25"/>
      <c r="FKI325" s="25"/>
      <c r="FKJ325" s="26"/>
      <c r="FKK325" s="26"/>
      <c r="FKL325" s="102"/>
      <c r="FKM325" s="24"/>
      <c r="FKN325" s="24"/>
      <c r="FKO325" s="24"/>
      <c r="FKP325" s="25"/>
      <c r="FKQ325" s="25"/>
      <c r="FKR325" s="26"/>
      <c r="FKS325" s="26"/>
      <c r="FKT325" s="102"/>
      <c r="FKU325" s="24"/>
      <c r="FKV325" s="24"/>
      <c r="FKW325" s="24"/>
      <c r="FKX325" s="25"/>
      <c r="FKY325" s="25"/>
      <c r="FKZ325" s="26"/>
      <c r="FLA325" s="26"/>
      <c r="FLB325" s="102"/>
      <c r="FLC325" s="24"/>
      <c r="FLD325" s="24"/>
      <c r="FLE325" s="24"/>
      <c r="FLF325" s="25"/>
      <c r="FLG325" s="25"/>
      <c r="FLH325" s="26"/>
      <c r="FLI325" s="26"/>
      <c r="FLJ325" s="102"/>
      <c r="FLK325" s="24"/>
      <c r="FLL325" s="24"/>
      <c r="FLM325" s="24"/>
      <c r="FLN325" s="25"/>
      <c r="FLO325" s="25"/>
      <c r="FLP325" s="26"/>
      <c r="FLQ325" s="26"/>
      <c r="FLR325" s="102"/>
      <c r="FLS325" s="24"/>
      <c r="FLT325" s="24"/>
      <c r="FLU325" s="24"/>
      <c r="FLV325" s="25"/>
      <c r="FLW325" s="25"/>
      <c r="FLX325" s="26"/>
      <c r="FLY325" s="26"/>
      <c r="FLZ325" s="102"/>
      <c r="FMA325" s="24"/>
      <c r="FMB325" s="24"/>
      <c r="FMC325" s="24"/>
      <c r="FMD325" s="25"/>
      <c r="FME325" s="25"/>
      <c r="FMF325" s="26"/>
      <c r="FMG325" s="26"/>
      <c r="FMH325" s="102"/>
      <c r="FMI325" s="24"/>
      <c r="FMJ325" s="24"/>
      <c r="FMK325" s="24"/>
      <c r="FML325" s="25"/>
      <c r="FMM325" s="25"/>
      <c r="FMN325" s="26"/>
      <c r="FMO325" s="26"/>
      <c r="FMP325" s="102"/>
      <c r="FMQ325" s="24"/>
      <c r="FMR325" s="24"/>
      <c r="FMS325" s="24"/>
      <c r="FMT325" s="25"/>
      <c r="FMU325" s="25"/>
      <c r="FMV325" s="26"/>
      <c r="FMW325" s="26"/>
      <c r="FMX325" s="102"/>
      <c r="FMY325" s="24"/>
      <c r="FMZ325" s="24"/>
      <c r="FNA325" s="24"/>
      <c r="FNB325" s="25"/>
      <c r="FNC325" s="25"/>
      <c r="FND325" s="26"/>
      <c r="FNE325" s="26"/>
      <c r="FNF325" s="102"/>
      <c r="FNG325" s="24"/>
      <c r="FNH325" s="24"/>
      <c r="FNI325" s="24"/>
      <c r="FNJ325" s="25"/>
      <c r="FNK325" s="25"/>
      <c r="FNL325" s="26"/>
      <c r="FNM325" s="26"/>
      <c r="FNN325" s="102"/>
      <c r="FNO325" s="24"/>
      <c r="FNP325" s="24"/>
      <c r="FNQ325" s="24"/>
      <c r="FNR325" s="25"/>
      <c r="FNS325" s="25"/>
      <c r="FNT325" s="26"/>
      <c r="FNU325" s="26"/>
      <c r="FNV325" s="102"/>
      <c r="FNW325" s="24"/>
      <c r="FNX325" s="24"/>
      <c r="FNY325" s="24"/>
      <c r="FNZ325" s="25"/>
      <c r="FOA325" s="25"/>
      <c r="FOB325" s="26"/>
      <c r="FOC325" s="26"/>
      <c r="FOD325" s="102"/>
      <c r="FOE325" s="24"/>
      <c r="FOF325" s="24"/>
      <c r="FOG325" s="24"/>
      <c r="FOH325" s="25"/>
      <c r="FOI325" s="25"/>
      <c r="FOJ325" s="26"/>
      <c r="FOK325" s="26"/>
      <c r="FOL325" s="102"/>
      <c r="FOM325" s="24"/>
      <c r="FON325" s="24"/>
      <c r="FOO325" s="24"/>
      <c r="FOP325" s="25"/>
      <c r="FOQ325" s="25"/>
      <c r="FOR325" s="26"/>
      <c r="FOS325" s="26"/>
      <c r="FOT325" s="102"/>
      <c r="FOU325" s="24"/>
      <c r="FOV325" s="24"/>
      <c r="FOW325" s="24"/>
      <c r="FOX325" s="25"/>
      <c r="FOY325" s="25"/>
      <c r="FOZ325" s="26"/>
      <c r="FPA325" s="26"/>
      <c r="FPB325" s="102"/>
      <c r="FPC325" s="24"/>
      <c r="FPD325" s="24"/>
      <c r="FPE325" s="24"/>
      <c r="FPF325" s="25"/>
      <c r="FPG325" s="25"/>
      <c r="FPH325" s="26"/>
      <c r="FPI325" s="26"/>
      <c r="FPJ325" s="102"/>
      <c r="FPK325" s="24"/>
      <c r="FPL325" s="24"/>
      <c r="FPM325" s="24"/>
      <c r="FPN325" s="25"/>
      <c r="FPO325" s="25"/>
      <c r="FPP325" s="26"/>
      <c r="FPQ325" s="26"/>
      <c r="FPR325" s="102"/>
      <c r="FPS325" s="24"/>
      <c r="FPT325" s="24"/>
      <c r="FPU325" s="24"/>
      <c r="FPV325" s="25"/>
      <c r="FPW325" s="25"/>
      <c r="FPX325" s="26"/>
      <c r="FPY325" s="26"/>
      <c r="FPZ325" s="102"/>
      <c r="FQA325" s="24"/>
      <c r="FQB325" s="24"/>
      <c r="FQC325" s="24"/>
      <c r="FQD325" s="25"/>
      <c r="FQE325" s="25"/>
      <c r="FQF325" s="26"/>
      <c r="FQG325" s="26"/>
      <c r="FQH325" s="102"/>
      <c r="FQI325" s="24"/>
      <c r="FQJ325" s="24"/>
      <c r="FQK325" s="24"/>
      <c r="FQL325" s="25"/>
      <c r="FQM325" s="25"/>
      <c r="FQN325" s="26"/>
      <c r="FQO325" s="26"/>
      <c r="FQP325" s="102"/>
      <c r="FQQ325" s="24"/>
      <c r="FQR325" s="24"/>
      <c r="FQS325" s="24"/>
      <c r="FQT325" s="25"/>
      <c r="FQU325" s="25"/>
      <c r="FQV325" s="26"/>
      <c r="FQW325" s="26"/>
      <c r="FQX325" s="102"/>
      <c r="FQY325" s="24"/>
      <c r="FQZ325" s="24"/>
      <c r="FRA325" s="24"/>
      <c r="FRB325" s="25"/>
      <c r="FRC325" s="25"/>
      <c r="FRD325" s="26"/>
      <c r="FRE325" s="26"/>
      <c r="FRF325" s="102"/>
      <c r="FRG325" s="24"/>
      <c r="FRH325" s="24"/>
      <c r="FRI325" s="24"/>
      <c r="FRJ325" s="25"/>
      <c r="FRK325" s="25"/>
      <c r="FRL325" s="26"/>
      <c r="FRM325" s="26"/>
      <c r="FRN325" s="102"/>
      <c r="FRO325" s="24"/>
      <c r="FRP325" s="24"/>
      <c r="FRQ325" s="24"/>
      <c r="FRR325" s="25"/>
      <c r="FRS325" s="25"/>
      <c r="FRT325" s="26"/>
      <c r="FRU325" s="26"/>
      <c r="FRV325" s="102"/>
      <c r="FRW325" s="24"/>
      <c r="FRX325" s="24"/>
      <c r="FRY325" s="24"/>
      <c r="FRZ325" s="25"/>
      <c r="FSA325" s="25"/>
      <c r="FSB325" s="26"/>
      <c r="FSC325" s="26"/>
      <c r="FSD325" s="102"/>
      <c r="FSE325" s="24"/>
      <c r="FSF325" s="24"/>
      <c r="FSG325" s="24"/>
      <c r="FSH325" s="25"/>
      <c r="FSI325" s="25"/>
      <c r="FSJ325" s="26"/>
      <c r="FSK325" s="26"/>
      <c r="FSL325" s="102"/>
      <c r="FSM325" s="24"/>
      <c r="FSN325" s="24"/>
      <c r="FSO325" s="24"/>
      <c r="FSP325" s="25"/>
      <c r="FSQ325" s="25"/>
      <c r="FSR325" s="26"/>
      <c r="FSS325" s="26"/>
      <c r="FST325" s="102"/>
      <c r="FSU325" s="24"/>
      <c r="FSV325" s="24"/>
      <c r="FSW325" s="24"/>
      <c r="FSX325" s="25"/>
      <c r="FSY325" s="25"/>
      <c r="FSZ325" s="26"/>
      <c r="FTA325" s="26"/>
      <c r="FTB325" s="102"/>
      <c r="FTC325" s="24"/>
      <c r="FTD325" s="24"/>
      <c r="FTE325" s="24"/>
      <c r="FTF325" s="25"/>
      <c r="FTG325" s="25"/>
      <c r="FTH325" s="26"/>
      <c r="FTI325" s="26"/>
      <c r="FTJ325" s="102"/>
      <c r="FTK325" s="24"/>
      <c r="FTL325" s="24"/>
      <c r="FTM325" s="24"/>
      <c r="FTN325" s="25"/>
      <c r="FTO325" s="25"/>
      <c r="FTP325" s="26"/>
      <c r="FTQ325" s="26"/>
      <c r="FTR325" s="102"/>
      <c r="FTS325" s="24"/>
      <c r="FTT325" s="24"/>
      <c r="FTU325" s="24"/>
      <c r="FTV325" s="25"/>
      <c r="FTW325" s="25"/>
      <c r="FTX325" s="26"/>
      <c r="FTY325" s="26"/>
      <c r="FTZ325" s="102"/>
      <c r="FUA325" s="24"/>
      <c r="FUB325" s="24"/>
      <c r="FUC325" s="24"/>
      <c r="FUD325" s="25"/>
      <c r="FUE325" s="25"/>
      <c r="FUF325" s="26"/>
      <c r="FUG325" s="26"/>
      <c r="FUH325" s="102"/>
      <c r="FUI325" s="24"/>
      <c r="FUJ325" s="24"/>
      <c r="FUK325" s="24"/>
      <c r="FUL325" s="25"/>
      <c r="FUM325" s="25"/>
      <c r="FUN325" s="26"/>
      <c r="FUO325" s="26"/>
      <c r="FUP325" s="102"/>
      <c r="FUQ325" s="24"/>
      <c r="FUR325" s="24"/>
      <c r="FUS325" s="24"/>
      <c r="FUT325" s="25"/>
      <c r="FUU325" s="25"/>
      <c r="FUV325" s="26"/>
      <c r="FUW325" s="26"/>
      <c r="FUX325" s="102"/>
      <c r="FUY325" s="24"/>
      <c r="FUZ325" s="24"/>
      <c r="FVA325" s="24"/>
      <c r="FVB325" s="25"/>
      <c r="FVC325" s="25"/>
      <c r="FVD325" s="26"/>
      <c r="FVE325" s="26"/>
      <c r="FVF325" s="102"/>
      <c r="FVG325" s="24"/>
      <c r="FVH325" s="24"/>
      <c r="FVI325" s="24"/>
      <c r="FVJ325" s="25"/>
      <c r="FVK325" s="25"/>
      <c r="FVL325" s="26"/>
      <c r="FVM325" s="26"/>
      <c r="FVN325" s="102"/>
      <c r="FVO325" s="24"/>
      <c r="FVP325" s="24"/>
      <c r="FVQ325" s="24"/>
      <c r="FVR325" s="25"/>
      <c r="FVS325" s="25"/>
      <c r="FVT325" s="26"/>
      <c r="FVU325" s="26"/>
      <c r="FVV325" s="102"/>
      <c r="FVW325" s="24"/>
      <c r="FVX325" s="24"/>
      <c r="FVY325" s="24"/>
      <c r="FVZ325" s="25"/>
      <c r="FWA325" s="25"/>
      <c r="FWB325" s="26"/>
      <c r="FWC325" s="26"/>
      <c r="FWD325" s="102"/>
      <c r="FWE325" s="24"/>
      <c r="FWF325" s="24"/>
      <c r="FWG325" s="24"/>
      <c r="FWH325" s="25"/>
      <c r="FWI325" s="25"/>
      <c r="FWJ325" s="26"/>
      <c r="FWK325" s="26"/>
      <c r="FWL325" s="102"/>
      <c r="FWM325" s="24"/>
      <c r="FWN325" s="24"/>
      <c r="FWO325" s="24"/>
      <c r="FWP325" s="25"/>
      <c r="FWQ325" s="25"/>
      <c r="FWR325" s="26"/>
      <c r="FWS325" s="26"/>
      <c r="FWT325" s="102"/>
      <c r="FWU325" s="24"/>
      <c r="FWV325" s="24"/>
      <c r="FWW325" s="24"/>
      <c r="FWX325" s="25"/>
      <c r="FWY325" s="25"/>
      <c r="FWZ325" s="26"/>
      <c r="FXA325" s="26"/>
      <c r="FXB325" s="102"/>
      <c r="FXC325" s="24"/>
      <c r="FXD325" s="24"/>
      <c r="FXE325" s="24"/>
      <c r="FXF325" s="25"/>
      <c r="FXG325" s="25"/>
      <c r="FXH325" s="26"/>
      <c r="FXI325" s="26"/>
      <c r="FXJ325" s="102"/>
      <c r="FXK325" s="24"/>
      <c r="FXL325" s="24"/>
      <c r="FXM325" s="24"/>
      <c r="FXN325" s="25"/>
      <c r="FXO325" s="25"/>
      <c r="FXP325" s="26"/>
      <c r="FXQ325" s="26"/>
      <c r="FXR325" s="102"/>
      <c r="FXS325" s="24"/>
      <c r="FXT325" s="24"/>
      <c r="FXU325" s="24"/>
      <c r="FXV325" s="25"/>
      <c r="FXW325" s="25"/>
      <c r="FXX325" s="26"/>
      <c r="FXY325" s="26"/>
      <c r="FXZ325" s="102"/>
      <c r="FYA325" s="24"/>
      <c r="FYB325" s="24"/>
      <c r="FYC325" s="24"/>
      <c r="FYD325" s="25"/>
      <c r="FYE325" s="25"/>
      <c r="FYF325" s="26"/>
      <c r="FYG325" s="26"/>
      <c r="FYH325" s="102"/>
      <c r="FYI325" s="24"/>
      <c r="FYJ325" s="24"/>
      <c r="FYK325" s="24"/>
      <c r="FYL325" s="25"/>
      <c r="FYM325" s="25"/>
      <c r="FYN325" s="26"/>
      <c r="FYO325" s="26"/>
      <c r="FYP325" s="102"/>
      <c r="FYQ325" s="24"/>
      <c r="FYR325" s="24"/>
      <c r="FYS325" s="24"/>
      <c r="FYT325" s="25"/>
      <c r="FYU325" s="25"/>
      <c r="FYV325" s="26"/>
      <c r="FYW325" s="26"/>
      <c r="FYX325" s="102"/>
      <c r="FYY325" s="24"/>
      <c r="FYZ325" s="24"/>
      <c r="FZA325" s="24"/>
      <c r="FZB325" s="25"/>
      <c r="FZC325" s="25"/>
      <c r="FZD325" s="26"/>
      <c r="FZE325" s="26"/>
      <c r="FZF325" s="102"/>
      <c r="FZG325" s="24"/>
      <c r="FZH325" s="24"/>
      <c r="FZI325" s="24"/>
      <c r="FZJ325" s="25"/>
      <c r="FZK325" s="25"/>
      <c r="FZL325" s="26"/>
      <c r="FZM325" s="26"/>
      <c r="FZN325" s="102"/>
      <c r="FZO325" s="24"/>
      <c r="FZP325" s="24"/>
      <c r="FZQ325" s="24"/>
      <c r="FZR325" s="25"/>
      <c r="FZS325" s="25"/>
      <c r="FZT325" s="26"/>
      <c r="FZU325" s="26"/>
      <c r="FZV325" s="102"/>
      <c r="FZW325" s="24"/>
      <c r="FZX325" s="24"/>
      <c r="FZY325" s="24"/>
      <c r="FZZ325" s="25"/>
      <c r="GAA325" s="25"/>
      <c r="GAB325" s="26"/>
      <c r="GAC325" s="26"/>
      <c r="GAD325" s="102"/>
      <c r="GAE325" s="24"/>
      <c r="GAF325" s="24"/>
      <c r="GAG325" s="24"/>
      <c r="GAH325" s="25"/>
      <c r="GAI325" s="25"/>
      <c r="GAJ325" s="26"/>
      <c r="GAK325" s="26"/>
      <c r="GAL325" s="102"/>
      <c r="GAM325" s="24"/>
      <c r="GAN325" s="24"/>
      <c r="GAO325" s="24"/>
      <c r="GAP325" s="25"/>
      <c r="GAQ325" s="25"/>
      <c r="GAR325" s="26"/>
      <c r="GAS325" s="26"/>
      <c r="GAT325" s="102"/>
      <c r="GAU325" s="24"/>
      <c r="GAV325" s="24"/>
      <c r="GAW325" s="24"/>
      <c r="GAX325" s="25"/>
      <c r="GAY325" s="25"/>
      <c r="GAZ325" s="26"/>
      <c r="GBA325" s="26"/>
      <c r="GBB325" s="102"/>
      <c r="GBC325" s="24"/>
      <c r="GBD325" s="24"/>
      <c r="GBE325" s="24"/>
      <c r="GBF325" s="25"/>
      <c r="GBG325" s="25"/>
      <c r="GBH325" s="26"/>
      <c r="GBI325" s="26"/>
      <c r="GBJ325" s="102"/>
      <c r="GBK325" s="24"/>
      <c r="GBL325" s="24"/>
      <c r="GBM325" s="24"/>
      <c r="GBN325" s="25"/>
      <c r="GBO325" s="25"/>
      <c r="GBP325" s="26"/>
      <c r="GBQ325" s="26"/>
      <c r="GBR325" s="102"/>
      <c r="GBS325" s="24"/>
      <c r="GBT325" s="24"/>
      <c r="GBU325" s="24"/>
      <c r="GBV325" s="25"/>
      <c r="GBW325" s="25"/>
      <c r="GBX325" s="26"/>
      <c r="GBY325" s="26"/>
      <c r="GBZ325" s="102"/>
      <c r="GCA325" s="24"/>
      <c r="GCB325" s="24"/>
      <c r="GCC325" s="24"/>
      <c r="GCD325" s="25"/>
      <c r="GCE325" s="25"/>
      <c r="GCF325" s="26"/>
      <c r="GCG325" s="26"/>
      <c r="GCH325" s="102"/>
      <c r="GCI325" s="24"/>
      <c r="GCJ325" s="24"/>
      <c r="GCK325" s="24"/>
      <c r="GCL325" s="25"/>
      <c r="GCM325" s="25"/>
      <c r="GCN325" s="26"/>
      <c r="GCO325" s="26"/>
      <c r="GCP325" s="102"/>
      <c r="GCQ325" s="24"/>
      <c r="GCR325" s="24"/>
      <c r="GCS325" s="24"/>
      <c r="GCT325" s="25"/>
      <c r="GCU325" s="25"/>
      <c r="GCV325" s="26"/>
      <c r="GCW325" s="26"/>
      <c r="GCX325" s="102"/>
      <c r="GCY325" s="24"/>
      <c r="GCZ325" s="24"/>
      <c r="GDA325" s="24"/>
      <c r="GDB325" s="25"/>
      <c r="GDC325" s="25"/>
      <c r="GDD325" s="26"/>
      <c r="GDE325" s="26"/>
      <c r="GDF325" s="102"/>
      <c r="GDG325" s="24"/>
      <c r="GDH325" s="24"/>
      <c r="GDI325" s="24"/>
      <c r="GDJ325" s="25"/>
      <c r="GDK325" s="25"/>
      <c r="GDL325" s="26"/>
      <c r="GDM325" s="26"/>
      <c r="GDN325" s="102"/>
      <c r="GDO325" s="24"/>
      <c r="GDP325" s="24"/>
      <c r="GDQ325" s="24"/>
      <c r="GDR325" s="25"/>
      <c r="GDS325" s="25"/>
      <c r="GDT325" s="26"/>
      <c r="GDU325" s="26"/>
      <c r="GDV325" s="102"/>
      <c r="GDW325" s="24"/>
      <c r="GDX325" s="24"/>
      <c r="GDY325" s="24"/>
      <c r="GDZ325" s="25"/>
      <c r="GEA325" s="25"/>
      <c r="GEB325" s="26"/>
      <c r="GEC325" s="26"/>
      <c r="GED325" s="102"/>
      <c r="GEE325" s="24"/>
      <c r="GEF325" s="24"/>
      <c r="GEG325" s="24"/>
      <c r="GEH325" s="25"/>
      <c r="GEI325" s="25"/>
      <c r="GEJ325" s="26"/>
      <c r="GEK325" s="26"/>
      <c r="GEL325" s="102"/>
      <c r="GEM325" s="24"/>
      <c r="GEN325" s="24"/>
      <c r="GEO325" s="24"/>
      <c r="GEP325" s="25"/>
      <c r="GEQ325" s="25"/>
      <c r="GER325" s="26"/>
      <c r="GES325" s="26"/>
      <c r="GET325" s="102"/>
      <c r="GEU325" s="24"/>
      <c r="GEV325" s="24"/>
      <c r="GEW325" s="24"/>
      <c r="GEX325" s="25"/>
      <c r="GEY325" s="25"/>
      <c r="GEZ325" s="26"/>
      <c r="GFA325" s="26"/>
      <c r="GFB325" s="102"/>
      <c r="GFC325" s="24"/>
      <c r="GFD325" s="24"/>
      <c r="GFE325" s="24"/>
      <c r="GFF325" s="25"/>
      <c r="GFG325" s="25"/>
      <c r="GFH325" s="26"/>
      <c r="GFI325" s="26"/>
      <c r="GFJ325" s="102"/>
      <c r="GFK325" s="24"/>
      <c r="GFL325" s="24"/>
      <c r="GFM325" s="24"/>
      <c r="GFN325" s="25"/>
      <c r="GFO325" s="25"/>
      <c r="GFP325" s="26"/>
      <c r="GFQ325" s="26"/>
      <c r="GFR325" s="102"/>
      <c r="GFS325" s="24"/>
      <c r="GFT325" s="24"/>
      <c r="GFU325" s="24"/>
      <c r="GFV325" s="25"/>
      <c r="GFW325" s="25"/>
      <c r="GFX325" s="26"/>
      <c r="GFY325" s="26"/>
      <c r="GFZ325" s="102"/>
      <c r="GGA325" s="24"/>
      <c r="GGB325" s="24"/>
      <c r="GGC325" s="24"/>
      <c r="GGD325" s="25"/>
      <c r="GGE325" s="25"/>
      <c r="GGF325" s="26"/>
      <c r="GGG325" s="26"/>
      <c r="GGH325" s="102"/>
      <c r="GGI325" s="24"/>
      <c r="GGJ325" s="24"/>
      <c r="GGK325" s="24"/>
      <c r="GGL325" s="25"/>
      <c r="GGM325" s="25"/>
      <c r="GGN325" s="26"/>
      <c r="GGO325" s="26"/>
      <c r="GGP325" s="102"/>
      <c r="GGQ325" s="24"/>
      <c r="GGR325" s="24"/>
      <c r="GGS325" s="24"/>
      <c r="GGT325" s="25"/>
      <c r="GGU325" s="25"/>
      <c r="GGV325" s="26"/>
      <c r="GGW325" s="26"/>
      <c r="GGX325" s="102"/>
      <c r="GGY325" s="24"/>
      <c r="GGZ325" s="24"/>
      <c r="GHA325" s="24"/>
      <c r="GHB325" s="25"/>
      <c r="GHC325" s="25"/>
      <c r="GHD325" s="26"/>
      <c r="GHE325" s="26"/>
      <c r="GHF325" s="102"/>
      <c r="GHG325" s="24"/>
      <c r="GHH325" s="24"/>
      <c r="GHI325" s="24"/>
      <c r="GHJ325" s="25"/>
      <c r="GHK325" s="25"/>
      <c r="GHL325" s="26"/>
      <c r="GHM325" s="26"/>
      <c r="GHN325" s="102"/>
      <c r="GHO325" s="24"/>
      <c r="GHP325" s="24"/>
      <c r="GHQ325" s="24"/>
      <c r="GHR325" s="25"/>
      <c r="GHS325" s="25"/>
      <c r="GHT325" s="26"/>
      <c r="GHU325" s="26"/>
      <c r="GHV325" s="102"/>
      <c r="GHW325" s="24"/>
      <c r="GHX325" s="24"/>
      <c r="GHY325" s="24"/>
      <c r="GHZ325" s="25"/>
      <c r="GIA325" s="25"/>
      <c r="GIB325" s="26"/>
      <c r="GIC325" s="26"/>
      <c r="GID325" s="102"/>
      <c r="GIE325" s="24"/>
      <c r="GIF325" s="24"/>
      <c r="GIG325" s="24"/>
      <c r="GIH325" s="25"/>
      <c r="GII325" s="25"/>
      <c r="GIJ325" s="26"/>
      <c r="GIK325" s="26"/>
      <c r="GIL325" s="102"/>
      <c r="GIM325" s="24"/>
      <c r="GIN325" s="24"/>
      <c r="GIO325" s="24"/>
      <c r="GIP325" s="25"/>
      <c r="GIQ325" s="25"/>
      <c r="GIR325" s="26"/>
      <c r="GIS325" s="26"/>
      <c r="GIT325" s="102"/>
      <c r="GIU325" s="24"/>
      <c r="GIV325" s="24"/>
      <c r="GIW325" s="24"/>
      <c r="GIX325" s="25"/>
      <c r="GIY325" s="25"/>
      <c r="GIZ325" s="26"/>
      <c r="GJA325" s="26"/>
      <c r="GJB325" s="102"/>
      <c r="GJC325" s="24"/>
      <c r="GJD325" s="24"/>
      <c r="GJE325" s="24"/>
      <c r="GJF325" s="25"/>
      <c r="GJG325" s="25"/>
      <c r="GJH325" s="26"/>
      <c r="GJI325" s="26"/>
      <c r="GJJ325" s="102"/>
      <c r="GJK325" s="24"/>
      <c r="GJL325" s="24"/>
      <c r="GJM325" s="24"/>
      <c r="GJN325" s="25"/>
      <c r="GJO325" s="25"/>
      <c r="GJP325" s="26"/>
      <c r="GJQ325" s="26"/>
      <c r="GJR325" s="102"/>
      <c r="GJS325" s="24"/>
      <c r="GJT325" s="24"/>
      <c r="GJU325" s="24"/>
      <c r="GJV325" s="25"/>
      <c r="GJW325" s="25"/>
      <c r="GJX325" s="26"/>
      <c r="GJY325" s="26"/>
      <c r="GJZ325" s="102"/>
      <c r="GKA325" s="24"/>
      <c r="GKB325" s="24"/>
      <c r="GKC325" s="24"/>
      <c r="GKD325" s="25"/>
      <c r="GKE325" s="25"/>
      <c r="GKF325" s="26"/>
      <c r="GKG325" s="26"/>
      <c r="GKH325" s="102"/>
      <c r="GKI325" s="24"/>
      <c r="GKJ325" s="24"/>
      <c r="GKK325" s="24"/>
      <c r="GKL325" s="25"/>
      <c r="GKM325" s="25"/>
      <c r="GKN325" s="26"/>
      <c r="GKO325" s="26"/>
      <c r="GKP325" s="102"/>
      <c r="GKQ325" s="24"/>
      <c r="GKR325" s="24"/>
      <c r="GKS325" s="24"/>
      <c r="GKT325" s="25"/>
      <c r="GKU325" s="25"/>
      <c r="GKV325" s="26"/>
      <c r="GKW325" s="26"/>
      <c r="GKX325" s="102"/>
      <c r="GKY325" s="24"/>
      <c r="GKZ325" s="24"/>
      <c r="GLA325" s="24"/>
      <c r="GLB325" s="25"/>
      <c r="GLC325" s="25"/>
      <c r="GLD325" s="26"/>
      <c r="GLE325" s="26"/>
      <c r="GLF325" s="102"/>
      <c r="GLG325" s="24"/>
      <c r="GLH325" s="24"/>
      <c r="GLI325" s="24"/>
      <c r="GLJ325" s="25"/>
      <c r="GLK325" s="25"/>
      <c r="GLL325" s="26"/>
      <c r="GLM325" s="26"/>
      <c r="GLN325" s="102"/>
      <c r="GLO325" s="24"/>
      <c r="GLP325" s="24"/>
      <c r="GLQ325" s="24"/>
      <c r="GLR325" s="25"/>
      <c r="GLS325" s="25"/>
      <c r="GLT325" s="26"/>
      <c r="GLU325" s="26"/>
      <c r="GLV325" s="102"/>
      <c r="GLW325" s="24"/>
      <c r="GLX325" s="24"/>
      <c r="GLY325" s="24"/>
      <c r="GLZ325" s="25"/>
      <c r="GMA325" s="25"/>
      <c r="GMB325" s="26"/>
      <c r="GMC325" s="26"/>
      <c r="GMD325" s="102"/>
      <c r="GME325" s="24"/>
      <c r="GMF325" s="24"/>
      <c r="GMG325" s="24"/>
      <c r="GMH325" s="25"/>
      <c r="GMI325" s="25"/>
      <c r="GMJ325" s="26"/>
      <c r="GMK325" s="26"/>
      <c r="GML325" s="102"/>
      <c r="GMM325" s="24"/>
      <c r="GMN325" s="24"/>
      <c r="GMO325" s="24"/>
      <c r="GMP325" s="25"/>
      <c r="GMQ325" s="25"/>
      <c r="GMR325" s="26"/>
      <c r="GMS325" s="26"/>
      <c r="GMT325" s="102"/>
      <c r="GMU325" s="24"/>
      <c r="GMV325" s="24"/>
      <c r="GMW325" s="24"/>
      <c r="GMX325" s="25"/>
      <c r="GMY325" s="25"/>
      <c r="GMZ325" s="26"/>
      <c r="GNA325" s="26"/>
      <c r="GNB325" s="102"/>
      <c r="GNC325" s="24"/>
      <c r="GND325" s="24"/>
      <c r="GNE325" s="24"/>
      <c r="GNF325" s="25"/>
      <c r="GNG325" s="25"/>
      <c r="GNH325" s="26"/>
      <c r="GNI325" s="26"/>
      <c r="GNJ325" s="102"/>
      <c r="GNK325" s="24"/>
      <c r="GNL325" s="24"/>
      <c r="GNM325" s="24"/>
      <c r="GNN325" s="25"/>
      <c r="GNO325" s="25"/>
      <c r="GNP325" s="26"/>
      <c r="GNQ325" s="26"/>
      <c r="GNR325" s="102"/>
      <c r="GNS325" s="24"/>
      <c r="GNT325" s="24"/>
      <c r="GNU325" s="24"/>
      <c r="GNV325" s="25"/>
      <c r="GNW325" s="25"/>
      <c r="GNX325" s="26"/>
      <c r="GNY325" s="26"/>
      <c r="GNZ325" s="102"/>
      <c r="GOA325" s="24"/>
      <c r="GOB325" s="24"/>
      <c r="GOC325" s="24"/>
      <c r="GOD325" s="25"/>
      <c r="GOE325" s="25"/>
      <c r="GOF325" s="26"/>
      <c r="GOG325" s="26"/>
      <c r="GOH325" s="102"/>
      <c r="GOI325" s="24"/>
      <c r="GOJ325" s="24"/>
      <c r="GOK325" s="24"/>
      <c r="GOL325" s="25"/>
      <c r="GOM325" s="25"/>
      <c r="GON325" s="26"/>
      <c r="GOO325" s="26"/>
      <c r="GOP325" s="102"/>
      <c r="GOQ325" s="24"/>
      <c r="GOR325" s="24"/>
      <c r="GOS325" s="24"/>
      <c r="GOT325" s="25"/>
      <c r="GOU325" s="25"/>
      <c r="GOV325" s="26"/>
      <c r="GOW325" s="26"/>
      <c r="GOX325" s="102"/>
      <c r="GOY325" s="24"/>
      <c r="GOZ325" s="24"/>
      <c r="GPA325" s="24"/>
      <c r="GPB325" s="25"/>
      <c r="GPC325" s="25"/>
      <c r="GPD325" s="26"/>
      <c r="GPE325" s="26"/>
      <c r="GPF325" s="102"/>
      <c r="GPG325" s="24"/>
      <c r="GPH325" s="24"/>
      <c r="GPI325" s="24"/>
      <c r="GPJ325" s="25"/>
      <c r="GPK325" s="25"/>
      <c r="GPL325" s="26"/>
      <c r="GPM325" s="26"/>
      <c r="GPN325" s="102"/>
      <c r="GPO325" s="24"/>
      <c r="GPP325" s="24"/>
      <c r="GPQ325" s="24"/>
      <c r="GPR325" s="25"/>
      <c r="GPS325" s="25"/>
      <c r="GPT325" s="26"/>
      <c r="GPU325" s="26"/>
      <c r="GPV325" s="102"/>
      <c r="GPW325" s="24"/>
      <c r="GPX325" s="24"/>
      <c r="GPY325" s="24"/>
      <c r="GPZ325" s="25"/>
      <c r="GQA325" s="25"/>
      <c r="GQB325" s="26"/>
      <c r="GQC325" s="26"/>
      <c r="GQD325" s="102"/>
      <c r="GQE325" s="24"/>
      <c r="GQF325" s="24"/>
      <c r="GQG325" s="24"/>
      <c r="GQH325" s="25"/>
      <c r="GQI325" s="25"/>
      <c r="GQJ325" s="26"/>
      <c r="GQK325" s="26"/>
      <c r="GQL325" s="102"/>
      <c r="GQM325" s="24"/>
      <c r="GQN325" s="24"/>
      <c r="GQO325" s="24"/>
      <c r="GQP325" s="25"/>
      <c r="GQQ325" s="25"/>
      <c r="GQR325" s="26"/>
      <c r="GQS325" s="26"/>
      <c r="GQT325" s="102"/>
      <c r="GQU325" s="24"/>
      <c r="GQV325" s="24"/>
      <c r="GQW325" s="24"/>
      <c r="GQX325" s="25"/>
      <c r="GQY325" s="25"/>
      <c r="GQZ325" s="26"/>
      <c r="GRA325" s="26"/>
      <c r="GRB325" s="102"/>
      <c r="GRC325" s="24"/>
      <c r="GRD325" s="24"/>
      <c r="GRE325" s="24"/>
      <c r="GRF325" s="25"/>
      <c r="GRG325" s="25"/>
      <c r="GRH325" s="26"/>
      <c r="GRI325" s="26"/>
      <c r="GRJ325" s="102"/>
      <c r="GRK325" s="24"/>
      <c r="GRL325" s="24"/>
      <c r="GRM325" s="24"/>
      <c r="GRN325" s="25"/>
      <c r="GRO325" s="25"/>
      <c r="GRP325" s="26"/>
      <c r="GRQ325" s="26"/>
      <c r="GRR325" s="102"/>
      <c r="GRS325" s="24"/>
      <c r="GRT325" s="24"/>
      <c r="GRU325" s="24"/>
      <c r="GRV325" s="25"/>
      <c r="GRW325" s="25"/>
      <c r="GRX325" s="26"/>
      <c r="GRY325" s="26"/>
      <c r="GRZ325" s="102"/>
      <c r="GSA325" s="24"/>
      <c r="GSB325" s="24"/>
      <c r="GSC325" s="24"/>
      <c r="GSD325" s="25"/>
      <c r="GSE325" s="25"/>
      <c r="GSF325" s="26"/>
      <c r="GSG325" s="26"/>
      <c r="GSH325" s="102"/>
      <c r="GSI325" s="24"/>
      <c r="GSJ325" s="24"/>
      <c r="GSK325" s="24"/>
      <c r="GSL325" s="25"/>
      <c r="GSM325" s="25"/>
      <c r="GSN325" s="26"/>
      <c r="GSO325" s="26"/>
      <c r="GSP325" s="102"/>
      <c r="GSQ325" s="24"/>
      <c r="GSR325" s="24"/>
      <c r="GSS325" s="24"/>
      <c r="GST325" s="25"/>
      <c r="GSU325" s="25"/>
      <c r="GSV325" s="26"/>
      <c r="GSW325" s="26"/>
      <c r="GSX325" s="102"/>
      <c r="GSY325" s="24"/>
      <c r="GSZ325" s="24"/>
      <c r="GTA325" s="24"/>
      <c r="GTB325" s="25"/>
      <c r="GTC325" s="25"/>
      <c r="GTD325" s="26"/>
      <c r="GTE325" s="26"/>
      <c r="GTF325" s="102"/>
      <c r="GTG325" s="24"/>
      <c r="GTH325" s="24"/>
      <c r="GTI325" s="24"/>
      <c r="GTJ325" s="25"/>
      <c r="GTK325" s="25"/>
      <c r="GTL325" s="26"/>
      <c r="GTM325" s="26"/>
      <c r="GTN325" s="102"/>
      <c r="GTO325" s="24"/>
      <c r="GTP325" s="24"/>
      <c r="GTQ325" s="24"/>
      <c r="GTR325" s="25"/>
      <c r="GTS325" s="25"/>
      <c r="GTT325" s="26"/>
      <c r="GTU325" s="26"/>
      <c r="GTV325" s="102"/>
      <c r="GTW325" s="24"/>
      <c r="GTX325" s="24"/>
      <c r="GTY325" s="24"/>
      <c r="GTZ325" s="25"/>
      <c r="GUA325" s="25"/>
      <c r="GUB325" s="26"/>
      <c r="GUC325" s="26"/>
      <c r="GUD325" s="102"/>
      <c r="GUE325" s="24"/>
      <c r="GUF325" s="24"/>
      <c r="GUG325" s="24"/>
      <c r="GUH325" s="25"/>
      <c r="GUI325" s="25"/>
      <c r="GUJ325" s="26"/>
      <c r="GUK325" s="26"/>
      <c r="GUL325" s="102"/>
      <c r="GUM325" s="24"/>
      <c r="GUN325" s="24"/>
      <c r="GUO325" s="24"/>
      <c r="GUP325" s="25"/>
      <c r="GUQ325" s="25"/>
      <c r="GUR325" s="26"/>
      <c r="GUS325" s="26"/>
      <c r="GUT325" s="102"/>
      <c r="GUU325" s="24"/>
      <c r="GUV325" s="24"/>
      <c r="GUW325" s="24"/>
      <c r="GUX325" s="25"/>
      <c r="GUY325" s="25"/>
      <c r="GUZ325" s="26"/>
      <c r="GVA325" s="26"/>
      <c r="GVB325" s="102"/>
      <c r="GVC325" s="24"/>
      <c r="GVD325" s="24"/>
      <c r="GVE325" s="24"/>
      <c r="GVF325" s="25"/>
      <c r="GVG325" s="25"/>
      <c r="GVH325" s="26"/>
      <c r="GVI325" s="26"/>
      <c r="GVJ325" s="102"/>
      <c r="GVK325" s="24"/>
      <c r="GVL325" s="24"/>
      <c r="GVM325" s="24"/>
      <c r="GVN325" s="25"/>
      <c r="GVO325" s="25"/>
      <c r="GVP325" s="26"/>
      <c r="GVQ325" s="26"/>
      <c r="GVR325" s="102"/>
      <c r="GVS325" s="24"/>
      <c r="GVT325" s="24"/>
      <c r="GVU325" s="24"/>
      <c r="GVV325" s="25"/>
      <c r="GVW325" s="25"/>
      <c r="GVX325" s="26"/>
      <c r="GVY325" s="26"/>
      <c r="GVZ325" s="102"/>
      <c r="GWA325" s="24"/>
      <c r="GWB325" s="24"/>
      <c r="GWC325" s="24"/>
      <c r="GWD325" s="25"/>
      <c r="GWE325" s="25"/>
      <c r="GWF325" s="26"/>
      <c r="GWG325" s="26"/>
      <c r="GWH325" s="102"/>
      <c r="GWI325" s="24"/>
      <c r="GWJ325" s="24"/>
      <c r="GWK325" s="24"/>
      <c r="GWL325" s="25"/>
      <c r="GWM325" s="25"/>
      <c r="GWN325" s="26"/>
      <c r="GWO325" s="26"/>
      <c r="GWP325" s="102"/>
      <c r="GWQ325" s="24"/>
      <c r="GWR325" s="24"/>
      <c r="GWS325" s="24"/>
      <c r="GWT325" s="25"/>
      <c r="GWU325" s="25"/>
      <c r="GWV325" s="26"/>
      <c r="GWW325" s="26"/>
      <c r="GWX325" s="102"/>
      <c r="GWY325" s="24"/>
      <c r="GWZ325" s="24"/>
      <c r="GXA325" s="24"/>
      <c r="GXB325" s="25"/>
      <c r="GXC325" s="25"/>
      <c r="GXD325" s="26"/>
      <c r="GXE325" s="26"/>
      <c r="GXF325" s="102"/>
      <c r="GXG325" s="24"/>
      <c r="GXH325" s="24"/>
      <c r="GXI325" s="24"/>
      <c r="GXJ325" s="25"/>
      <c r="GXK325" s="25"/>
      <c r="GXL325" s="26"/>
      <c r="GXM325" s="26"/>
      <c r="GXN325" s="102"/>
      <c r="GXO325" s="24"/>
      <c r="GXP325" s="24"/>
      <c r="GXQ325" s="24"/>
      <c r="GXR325" s="25"/>
      <c r="GXS325" s="25"/>
      <c r="GXT325" s="26"/>
      <c r="GXU325" s="26"/>
      <c r="GXV325" s="102"/>
      <c r="GXW325" s="24"/>
      <c r="GXX325" s="24"/>
      <c r="GXY325" s="24"/>
      <c r="GXZ325" s="25"/>
      <c r="GYA325" s="25"/>
      <c r="GYB325" s="26"/>
      <c r="GYC325" s="26"/>
      <c r="GYD325" s="102"/>
      <c r="GYE325" s="24"/>
      <c r="GYF325" s="24"/>
      <c r="GYG325" s="24"/>
      <c r="GYH325" s="25"/>
      <c r="GYI325" s="25"/>
      <c r="GYJ325" s="26"/>
      <c r="GYK325" s="26"/>
      <c r="GYL325" s="102"/>
      <c r="GYM325" s="24"/>
      <c r="GYN325" s="24"/>
      <c r="GYO325" s="24"/>
      <c r="GYP325" s="25"/>
      <c r="GYQ325" s="25"/>
      <c r="GYR325" s="26"/>
      <c r="GYS325" s="26"/>
      <c r="GYT325" s="102"/>
      <c r="GYU325" s="24"/>
      <c r="GYV325" s="24"/>
      <c r="GYW325" s="24"/>
      <c r="GYX325" s="25"/>
      <c r="GYY325" s="25"/>
      <c r="GYZ325" s="26"/>
      <c r="GZA325" s="26"/>
      <c r="GZB325" s="102"/>
      <c r="GZC325" s="24"/>
      <c r="GZD325" s="24"/>
      <c r="GZE325" s="24"/>
      <c r="GZF325" s="25"/>
      <c r="GZG325" s="25"/>
      <c r="GZH325" s="26"/>
      <c r="GZI325" s="26"/>
      <c r="GZJ325" s="102"/>
      <c r="GZK325" s="24"/>
      <c r="GZL325" s="24"/>
      <c r="GZM325" s="24"/>
      <c r="GZN325" s="25"/>
      <c r="GZO325" s="25"/>
      <c r="GZP325" s="26"/>
      <c r="GZQ325" s="26"/>
      <c r="GZR325" s="102"/>
      <c r="GZS325" s="24"/>
      <c r="GZT325" s="24"/>
      <c r="GZU325" s="24"/>
      <c r="GZV325" s="25"/>
      <c r="GZW325" s="25"/>
      <c r="GZX325" s="26"/>
      <c r="GZY325" s="26"/>
      <c r="GZZ325" s="102"/>
      <c r="HAA325" s="24"/>
      <c r="HAB325" s="24"/>
      <c r="HAC325" s="24"/>
      <c r="HAD325" s="25"/>
      <c r="HAE325" s="25"/>
      <c r="HAF325" s="26"/>
      <c r="HAG325" s="26"/>
      <c r="HAH325" s="102"/>
      <c r="HAI325" s="24"/>
      <c r="HAJ325" s="24"/>
      <c r="HAK325" s="24"/>
      <c r="HAL325" s="25"/>
      <c r="HAM325" s="25"/>
      <c r="HAN325" s="26"/>
      <c r="HAO325" s="26"/>
      <c r="HAP325" s="102"/>
      <c r="HAQ325" s="24"/>
      <c r="HAR325" s="24"/>
      <c r="HAS325" s="24"/>
      <c r="HAT325" s="25"/>
      <c r="HAU325" s="25"/>
      <c r="HAV325" s="26"/>
      <c r="HAW325" s="26"/>
      <c r="HAX325" s="102"/>
      <c r="HAY325" s="24"/>
      <c r="HAZ325" s="24"/>
      <c r="HBA325" s="24"/>
      <c r="HBB325" s="25"/>
      <c r="HBC325" s="25"/>
      <c r="HBD325" s="26"/>
      <c r="HBE325" s="26"/>
      <c r="HBF325" s="102"/>
      <c r="HBG325" s="24"/>
      <c r="HBH325" s="24"/>
      <c r="HBI325" s="24"/>
      <c r="HBJ325" s="25"/>
      <c r="HBK325" s="25"/>
      <c r="HBL325" s="26"/>
      <c r="HBM325" s="26"/>
      <c r="HBN325" s="102"/>
      <c r="HBO325" s="24"/>
      <c r="HBP325" s="24"/>
      <c r="HBQ325" s="24"/>
      <c r="HBR325" s="25"/>
      <c r="HBS325" s="25"/>
      <c r="HBT325" s="26"/>
      <c r="HBU325" s="26"/>
      <c r="HBV325" s="102"/>
      <c r="HBW325" s="24"/>
      <c r="HBX325" s="24"/>
      <c r="HBY325" s="24"/>
      <c r="HBZ325" s="25"/>
      <c r="HCA325" s="25"/>
      <c r="HCB325" s="26"/>
      <c r="HCC325" s="26"/>
      <c r="HCD325" s="102"/>
      <c r="HCE325" s="24"/>
      <c r="HCF325" s="24"/>
      <c r="HCG325" s="24"/>
      <c r="HCH325" s="25"/>
      <c r="HCI325" s="25"/>
      <c r="HCJ325" s="26"/>
      <c r="HCK325" s="26"/>
      <c r="HCL325" s="102"/>
      <c r="HCM325" s="24"/>
      <c r="HCN325" s="24"/>
      <c r="HCO325" s="24"/>
      <c r="HCP325" s="25"/>
      <c r="HCQ325" s="25"/>
      <c r="HCR325" s="26"/>
      <c r="HCS325" s="26"/>
      <c r="HCT325" s="102"/>
      <c r="HCU325" s="24"/>
      <c r="HCV325" s="24"/>
      <c r="HCW325" s="24"/>
      <c r="HCX325" s="25"/>
      <c r="HCY325" s="25"/>
      <c r="HCZ325" s="26"/>
      <c r="HDA325" s="26"/>
      <c r="HDB325" s="102"/>
      <c r="HDC325" s="24"/>
      <c r="HDD325" s="24"/>
      <c r="HDE325" s="24"/>
      <c r="HDF325" s="25"/>
      <c r="HDG325" s="25"/>
      <c r="HDH325" s="26"/>
      <c r="HDI325" s="26"/>
      <c r="HDJ325" s="102"/>
      <c r="HDK325" s="24"/>
      <c r="HDL325" s="24"/>
      <c r="HDM325" s="24"/>
      <c r="HDN325" s="25"/>
      <c r="HDO325" s="25"/>
      <c r="HDP325" s="26"/>
      <c r="HDQ325" s="26"/>
      <c r="HDR325" s="102"/>
      <c r="HDS325" s="24"/>
      <c r="HDT325" s="24"/>
      <c r="HDU325" s="24"/>
      <c r="HDV325" s="25"/>
      <c r="HDW325" s="25"/>
      <c r="HDX325" s="26"/>
      <c r="HDY325" s="26"/>
      <c r="HDZ325" s="102"/>
      <c r="HEA325" s="24"/>
      <c r="HEB325" s="24"/>
      <c r="HEC325" s="24"/>
      <c r="HED325" s="25"/>
      <c r="HEE325" s="25"/>
      <c r="HEF325" s="26"/>
      <c r="HEG325" s="26"/>
      <c r="HEH325" s="102"/>
      <c r="HEI325" s="24"/>
      <c r="HEJ325" s="24"/>
      <c r="HEK325" s="24"/>
      <c r="HEL325" s="25"/>
      <c r="HEM325" s="25"/>
      <c r="HEN325" s="26"/>
      <c r="HEO325" s="26"/>
      <c r="HEP325" s="102"/>
      <c r="HEQ325" s="24"/>
      <c r="HER325" s="24"/>
      <c r="HES325" s="24"/>
      <c r="HET325" s="25"/>
      <c r="HEU325" s="25"/>
      <c r="HEV325" s="26"/>
      <c r="HEW325" s="26"/>
      <c r="HEX325" s="102"/>
      <c r="HEY325" s="24"/>
      <c r="HEZ325" s="24"/>
      <c r="HFA325" s="24"/>
      <c r="HFB325" s="25"/>
      <c r="HFC325" s="25"/>
      <c r="HFD325" s="26"/>
      <c r="HFE325" s="26"/>
      <c r="HFF325" s="102"/>
      <c r="HFG325" s="24"/>
      <c r="HFH325" s="24"/>
      <c r="HFI325" s="24"/>
      <c r="HFJ325" s="25"/>
      <c r="HFK325" s="25"/>
      <c r="HFL325" s="26"/>
      <c r="HFM325" s="26"/>
      <c r="HFN325" s="102"/>
      <c r="HFO325" s="24"/>
      <c r="HFP325" s="24"/>
      <c r="HFQ325" s="24"/>
      <c r="HFR325" s="25"/>
      <c r="HFS325" s="25"/>
      <c r="HFT325" s="26"/>
      <c r="HFU325" s="26"/>
      <c r="HFV325" s="102"/>
      <c r="HFW325" s="24"/>
      <c r="HFX325" s="24"/>
      <c r="HFY325" s="24"/>
      <c r="HFZ325" s="25"/>
      <c r="HGA325" s="25"/>
      <c r="HGB325" s="26"/>
      <c r="HGC325" s="26"/>
      <c r="HGD325" s="102"/>
      <c r="HGE325" s="24"/>
      <c r="HGF325" s="24"/>
      <c r="HGG325" s="24"/>
      <c r="HGH325" s="25"/>
      <c r="HGI325" s="25"/>
      <c r="HGJ325" s="26"/>
      <c r="HGK325" s="26"/>
      <c r="HGL325" s="102"/>
      <c r="HGM325" s="24"/>
      <c r="HGN325" s="24"/>
      <c r="HGO325" s="24"/>
      <c r="HGP325" s="25"/>
      <c r="HGQ325" s="25"/>
      <c r="HGR325" s="26"/>
      <c r="HGS325" s="26"/>
      <c r="HGT325" s="102"/>
      <c r="HGU325" s="24"/>
      <c r="HGV325" s="24"/>
      <c r="HGW325" s="24"/>
      <c r="HGX325" s="25"/>
      <c r="HGY325" s="25"/>
      <c r="HGZ325" s="26"/>
      <c r="HHA325" s="26"/>
      <c r="HHB325" s="102"/>
      <c r="HHC325" s="24"/>
      <c r="HHD325" s="24"/>
      <c r="HHE325" s="24"/>
      <c r="HHF325" s="25"/>
      <c r="HHG325" s="25"/>
      <c r="HHH325" s="26"/>
      <c r="HHI325" s="26"/>
      <c r="HHJ325" s="102"/>
      <c r="HHK325" s="24"/>
      <c r="HHL325" s="24"/>
      <c r="HHM325" s="24"/>
      <c r="HHN325" s="25"/>
      <c r="HHO325" s="25"/>
      <c r="HHP325" s="26"/>
      <c r="HHQ325" s="26"/>
      <c r="HHR325" s="102"/>
      <c r="HHS325" s="24"/>
      <c r="HHT325" s="24"/>
      <c r="HHU325" s="24"/>
      <c r="HHV325" s="25"/>
      <c r="HHW325" s="25"/>
      <c r="HHX325" s="26"/>
      <c r="HHY325" s="26"/>
      <c r="HHZ325" s="102"/>
      <c r="HIA325" s="24"/>
      <c r="HIB325" s="24"/>
      <c r="HIC325" s="24"/>
      <c r="HID325" s="25"/>
      <c r="HIE325" s="25"/>
      <c r="HIF325" s="26"/>
      <c r="HIG325" s="26"/>
      <c r="HIH325" s="102"/>
      <c r="HII325" s="24"/>
      <c r="HIJ325" s="24"/>
      <c r="HIK325" s="24"/>
      <c r="HIL325" s="25"/>
      <c r="HIM325" s="25"/>
      <c r="HIN325" s="26"/>
      <c r="HIO325" s="26"/>
      <c r="HIP325" s="102"/>
      <c r="HIQ325" s="24"/>
      <c r="HIR325" s="24"/>
      <c r="HIS325" s="24"/>
      <c r="HIT325" s="25"/>
      <c r="HIU325" s="25"/>
      <c r="HIV325" s="26"/>
      <c r="HIW325" s="26"/>
      <c r="HIX325" s="102"/>
      <c r="HIY325" s="24"/>
      <c r="HIZ325" s="24"/>
      <c r="HJA325" s="24"/>
      <c r="HJB325" s="25"/>
      <c r="HJC325" s="25"/>
      <c r="HJD325" s="26"/>
      <c r="HJE325" s="26"/>
      <c r="HJF325" s="102"/>
      <c r="HJG325" s="24"/>
      <c r="HJH325" s="24"/>
      <c r="HJI325" s="24"/>
      <c r="HJJ325" s="25"/>
      <c r="HJK325" s="25"/>
      <c r="HJL325" s="26"/>
      <c r="HJM325" s="26"/>
      <c r="HJN325" s="102"/>
      <c r="HJO325" s="24"/>
      <c r="HJP325" s="24"/>
      <c r="HJQ325" s="24"/>
      <c r="HJR325" s="25"/>
      <c r="HJS325" s="25"/>
      <c r="HJT325" s="26"/>
      <c r="HJU325" s="26"/>
      <c r="HJV325" s="102"/>
      <c r="HJW325" s="24"/>
      <c r="HJX325" s="24"/>
      <c r="HJY325" s="24"/>
      <c r="HJZ325" s="25"/>
      <c r="HKA325" s="25"/>
      <c r="HKB325" s="26"/>
      <c r="HKC325" s="26"/>
      <c r="HKD325" s="102"/>
      <c r="HKE325" s="24"/>
      <c r="HKF325" s="24"/>
      <c r="HKG325" s="24"/>
      <c r="HKH325" s="25"/>
      <c r="HKI325" s="25"/>
      <c r="HKJ325" s="26"/>
      <c r="HKK325" s="26"/>
      <c r="HKL325" s="102"/>
      <c r="HKM325" s="24"/>
      <c r="HKN325" s="24"/>
      <c r="HKO325" s="24"/>
      <c r="HKP325" s="25"/>
      <c r="HKQ325" s="25"/>
      <c r="HKR325" s="26"/>
      <c r="HKS325" s="26"/>
      <c r="HKT325" s="102"/>
      <c r="HKU325" s="24"/>
      <c r="HKV325" s="24"/>
      <c r="HKW325" s="24"/>
      <c r="HKX325" s="25"/>
      <c r="HKY325" s="25"/>
      <c r="HKZ325" s="26"/>
      <c r="HLA325" s="26"/>
      <c r="HLB325" s="102"/>
      <c r="HLC325" s="24"/>
      <c r="HLD325" s="24"/>
      <c r="HLE325" s="24"/>
      <c r="HLF325" s="25"/>
      <c r="HLG325" s="25"/>
      <c r="HLH325" s="26"/>
      <c r="HLI325" s="26"/>
      <c r="HLJ325" s="102"/>
      <c r="HLK325" s="24"/>
      <c r="HLL325" s="24"/>
      <c r="HLM325" s="24"/>
      <c r="HLN325" s="25"/>
      <c r="HLO325" s="25"/>
      <c r="HLP325" s="26"/>
      <c r="HLQ325" s="26"/>
      <c r="HLR325" s="102"/>
      <c r="HLS325" s="24"/>
      <c r="HLT325" s="24"/>
      <c r="HLU325" s="24"/>
      <c r="HLV325" s="25"/>
      <c r="HLW325" s="25"/>
      <c r="HLX325" s="26"/>
      <c r="HLY325" s="26"/>
      <c r="HLZ325" s="102"/>
      <c r="HMA325" s="24"/>
      <c r="HMB325" s="24"/>
      <c r="HMC325" s="24"/>
      <c r="HMD325" s="25"/>
      <c r="HME325" s="25"/>
      <c r="HMF325" s="26"/>
      <c r="HMG325" s="26"/>
      <c r="HMH325" s="102"/>
      <c r="HMI325" s="24"/>
      <c r="HMJ325" s="24"/>
      <c r="HMK325" s="24"/>
      <c r="HML325" s="25"/>
      <c r="HMM325" s="25"/>
      <c r="HMN325" s="26"/>
      <c r="HMO325" s="26"/>
      <c r="HMP325" s="102"/>
      <c r="HMQ325" s="24"/>
      <c r="HMR325" s="24"/>
      <c r="HMS325" s="24"/>
      <c r="HMT325" s="25"/>
      <c r="HMU325" s="25"/>
      <c r="HMV325" s="26"/>
      <c r="HMW325" s="26"/>
      <c r="HMX325" s="102"/>
      <c r="HMY325" s="24"/>
      <c r="HMZ325" s="24"/>
      <c r="HNA325" s="24"/>
      <c r="HNB325" s="25"/>
      <c r="HNC325" s="25"/>
      <c r="HND325" s="26"/>
      <c r="HNE325" s="26"/>
      <c r="HNF325" s="102"/>
      <c r="HNG325" s="24"/>
      <c r="HNH325" s="24"/>
      <c r="HNI325" s="24"/>
      <c r="HNJ325" s="25"/>
      <c r="HNK325" s="25"/>
      <c r="HNL325" s="26"/>
      <c r="HNM325" s="26"/>
      <c r="HNN325" s="102"/>
      <c r="HNO325" s="24"/>
      <c r="HNP325" s="24"/>
      <c r="HNQ325" s="24"/>
      <c r="HNR325" s="25"/>
      <c r="HNS325" s="25"/>
      <c r="HNT325" s="26"/>
      <c r="HNU325" s="26"/>
      <c r="HNV325" s="102"/>
      <c r="HNW325" s="24"/>
      <c r="HNX325" s="24"/>
      <c r="HNY325" s="24"/>
      <c r="HNZ325" s="25"/>
      <c r="HOA325" s="25"/>
      <c r="HOB325" s="26"/>
      <c r="HOC325" s="26"/>
      <c r="HOD325" s="102"/>
      <c r="HOE325" s="24"/>
      <c r="HOF325" s="24"/>
      <c r="HOG325" s="24"/>
      <c r="HOH325" s="25"/>
      <c r="HOI325" s="25"/>
      <c r="HOJ325" s="26"/>
      <c r="HOK325" s="26"/>
      <c r="HOL325" s="102"/>
      <c r="HOM325" s="24"/>
      <c r="HON325" s="24"/>
      <c r="HOO325" s="24"/>
      <c r="HOP325" s="25"/>
      <c r="HOQ325" s="25"/>
      <c r="HOR325" s="26"/>
      <c r="HOS325" s="26"/>
      <c r="HOT325" s="102"/>
      <c r="HOU325" s="24"/>
      <c r="HOV325" s="24"/>
      <c r="HOW325" s="24"/>
      <c r="HOX325" s="25"/>
      <c r="HOY325" s="25"/>
      <c r="HOZ325" s="26"/>
      <c r="HPA325" s="26"/>
      <c r="HPB325" s="102"/>
      <c r="HPC325" s="24"/>
      <c r="HPD325" s="24"/>
      <c r="HPE325" s="24"/>
      <c r="HPF325" s="25"/>
      <c r="HPG325" s="25"/>
      <c r="HPH325" s="26"/>
      <c r="HPI325" s="26"/>
      <c r="HPJ325" s="102"/>
      <c r="HPK325" s="24"/>
      <c r="HPL325" s="24"/>
      <c r="HPM325" s="24"/>
      <c r="HPN325" s="25"/>
      <c r="HPO325" s="25"/>
      <c r="HPP325" s="26"/>
      <c r="HPQ325" s="26"/>
      <c r="HPR325" s="102"/>
      <c r="HPS325" s="24"/>
      <c r="HPT325" s="24"/>
      <c r="HPU325" s="24"/>
      <c r="HPV325" s="25"/>
      <c r="HPW325" s="25"/>
      <c r="HPX325" s="26"/>
      <c r="HPY325" s="26"/>
      <c r="HPZ325" s="102"/>
      <c r="HQA325" s="24"/>
      <c r="HQB325" s="24"/>
      <c r="HQC325" s="24"/>
      <c r="HQD325" s="25"/>
      <c r="HQE325" s="25"/>
      <c r="HQF325" s="26"/>
      <c r="HQG325" s="26"/>
      <c r="HQH325" s="102"/>
      <c r="HQI325" s="24"/>
      <c r="HQJ325" s="24"/>
      <c r="HQK325" s="24"/>
      <c r="HQL325" s="25"/>
      <c r="HQM325" s="25"/>
      <c r="HQN325" s="26"/>
      <c r="HQO325" s="26"/>
      <c r="HQP325" s="102"/>
      <c r="HQQ325" s="24"/>
      <c r="HQR325" s="24"/>
      <c r="HQS325" s="24"/>
      <c r="HQT325" s="25"/>
      <c r="HQU325" s="25"/>
      <c r="HQV325" s="26"/>
      <c r="HQW325" s="26"/>
      <c r="HQX325" s="102"/>
      <c r="HQY325" s="24"/>
      <c r="HQZ325" s="24"/>
      <c r="HRA325" s="24"/>
      <c r="HRB325" s="25"/>
      <c r="HRC325" s="25"/>
      <c r="HRD325" s="26"/>
      <c r="HRE325" s="26"/>
      <c r="HRF325" s="102"/>
      <c r="HRG325" s="24"/>
      <c r="HRH325" s="24"/>
      <c r="HRI325" s="24"/>
      <c r="HRJ325" s="25"/>
      <c r="HRK325" s="25"/>
      <c r="HRL325" s="26"/>
      <c r="HRM325" s="26"/>
      <c r="HRN325" s="102"/>
      <c r="HRO325" s="24"/>
      <c r="HRP325" s="24"/>
      <c r="HRQ325" s="24"/>
      <c r="HRR325" s="25"/>
      <c r="HRS325" s="25"/>
      <c r="HRT325" s="26"/>
      <c r="HRU325" s="26"/>
      <c r="HRV325" s="102"/>
      <c r="HRW325" s="24"/>
      <c r="HRX325" s="24"/>
      <c r="HRY325" s="24"/>
      <c r="HRZ325" s="25"/>
      <c r="HSA325" s="25"/>
      <c r="HSB325" s="26"/>
      <c r="HSC325" s="26"/>
      <c r="HSD325" s="102"/>
      <c r="HSE325" s="24"/>
      <c r="HSF325" s="24"/>
      <c r="HSG325" s="24"/>
      <c r="HSH325" s="25"/>
      <c r="HSI325" s="25"/>
      <c r="HSJ325" s="26"/>
      <c r="HSK325" s="26"/>
      <c r="HSL325" s="102"/>
      <c r="HSM325" s="24"/>
      <c r="HSN325" s="24"/>
      <c r="HSO325" s="24"/>
      <c r="HSP325" s="25"/>
      <c r="HSQ325" s="25"/>
      <c r="HSR325" s="26"/>
      <c r="HSS325" s="26"/>
      <c r="HST325" s="102"/>
      <c r="HSU325" s="24"/>
      <c r="HSV325" s="24"/>
      <c r="HSW325" s="24"/>
      <c r="HSX325" s="25"/>
      <c r="HSY325" s="25"/>
      <c r="HSZ325" s="26"/>
      <c r="HTA325" s="26"/>
      <c r="HTB325" s="102"/>
      <c r="HTC325" s="24"/>
      <c r="HTD325" s="24"/>
      <c r="HTE325" s="24"/>
      <c r="HTF325" s="25"/>
      <c r="HTG325" s="25"/>
      <c r="HTH325" s="26"/>
      <c r="HTI325" s="26"/>
      <c r="HTJ325" s="102"/>
      <c r="HTK325" s="24"/>
      <c r="HTL325" s="24"/>
      <c r="HTM325" s="24"/>
      <c r="HTN325" s="25"/>
      <c r="HTO325" s="25"/>
      <c r="HTP325" s="26"/>
      <c r="HTQ325" s="26"/>
      <c r="HTR325" s="102"/>
      <c r="HTS325" s="24"/>
      <c r="HTT325" s="24"/>
      <c r="HTU325" s="24"/>
      <c r="HTV325" s="25"/>
      <c r="HTW325" s="25"/>
      <c r="HTX325" s="26"/>
      <c r="HTY325" s="26"/>
      <c r="HTZ325" s="102"/>
      <c r="HUA325" s="24"/>
      <c r="HUB325" s="24"/>
      <c r="HUC325" s="24"/>
      <c r="HUD325" s="25"/>
      <c r="HUE325" s="25"/>
      <c r="HUF325" s="26"/>
      <c r="HUG325" s="26"/>
      <c r="HUH325" s="102"/>
      <c r="HUI325" s="24"/>
      <c r="HUJ325" s="24"/>
      <c r="HUK325" s="24"/>
      <c r="HUL325" s="25"/>
      <c r="HUM325" s="25"/>
      <c r="HUN325" s="26"/>
      <c r="HUO325" s="26"/>
      <c r="HUP325" s="102"/>
      <c r="HUQ325" s="24"/>
      <c r="HUR325" s="24"/>
      <c r="HUS325" s="24"/>
      <c r="HUT325" s="25"/>
      <c r="HUU325" s="25"/>
      <c r="HUV325" s="26"/>
      <c r="HUW325" s="26"/>
      <c r="HUX325" s="102"/>
      <c r="HUY325" s="24"/>
      <c r="HUZ325" s="24"/>
      <c r="HVA325" s="24"/>
      <c r="HVB325" s="25"/>
      <c r="HVC325" s="25"/>
      <c r="HVD325" s="26"/>
      <c r="HVE325" s="26"/>
      <c r="HVF325" s="102"/>
      <c r="HVG325" s="24"/>
      <c r="HVH325" s="24"/>
      <c r="HVI325" s="24"/>
      <c r="HVJ325" s="25"/>
      <c r="HVK325" s="25"/>
      <c r="HVL325" s="26"/>
      <c r="HVM325" s="26"/>
      <c r="HVN325" s="102"/>
      <c r="HVO325" s="24"/>
      <c r="HVP325" s="24"/>
      <c r="HVQ325" s="24"/>
      <c r="HVR325" s="25"/>
      <c r="HVS325" s="25"/>
      <c r="HVT325" s="26"/>
      <c r="HVU325" s="26"/>
      <c r="HVV325" s="102"/>
      <c r="HVW325" s="24"/>
      <c r="HVX325" s="24"/>
      <c r="HVY325" s="24"/>
      <c r="HVZ325" s="25"/>
      <c r="HWA325" s="25"/>
      <c r="HWB325" s="26"/>
      <c r="HWC325" s="26"/>
      <c r="HWD325" s="102"/>
      <c r="HWE325" s="24"/>
      <c r="HWF325" s="24"/>
      <c r="HWG325" s="24"/>
      <c r="HWH325" s="25"/>
      <c r="HWI325" s="25"/>
      <c r="HWJ325" s="26"/>
      <c r="HWK325" s="26"/>
      <c r="HWL325" s="102"/>
      <c r="HWM325" s="24"/>
      <c r="HWN325" s="24"/>
      <c r="HWO325" s="24"/>
      <c r="HWP325" s="25"/>
      <c r="HWQ325" s="25"/>
      <c r="HWR325" s="26"/>
      <c r="HWS325" s="26"/>
      <c r="HWT325" s="102"/>
      <c r="HWU325" s="24"/>
      <c r="HWV325" s="24"/>
      <c r="HWW325" s="24"/>
      <c r="HWX325" s="25"/>
      <c r="HWY325" s="25"/>
      <c r="HWZ325" s="26"/>
      <c r="HXA325" s="26"/>
      <c r="HXB325" s="102"/>
      <c r="HXC325" s="24"/>
      <c r="HXD325" s="24"/>
      <c r="HXE325" s="24"/>
      <c r="HXF325" s="25"/>
      <c r="HXG325" s="25"/>
      <c r="HXH325" s="26"/>
      <c r="HXI325" s="26"/>
      <c r="HXJ325" s="102"/>
      <c r="HXK325" s="24"/>
      <c r="HXL325" s="24"/>
      <c r="HXM325" s="24"/>
      <c r="HXN325" s="25"/>
      <c r="HXO325" s="25"/>
      <c r="HXP325" s="26"/>
      <c r="HXQ325" s="26"/>
      <c r="HXR325" s="102"/>
      <c r="HXS325" s="24"/>
      <c r="HXT325" s="24"/>
      <c r="HXU325" s="24"/>
      <c r="HXV325" s="25"/>
      <c r="HXW325" s="25"/>
      <c r="HXX325" s="26"/>
      <c r="HXY325" s="26"/>
      <c r="HXZ325" s="102"/>
      <c r="HYA325" s="24"/>
      <c r="HYB325" s="24"/>
      <c r="HYC325" s="24"/>
      <c r="HYD325" s="25"/>
      <c r="HYE325" s="25"/>
      <c r="HYF325" s="26"/>
      <c r="HYG325" s="26"/>
      <c r="HYH325" s="102"/>
      <c r="HYI325" s="24"/>
      <c r="HYJ325" s="24"/>
      <c r="HYK325" s="24"/>
      <c r="HYL325" s="25"/>
      <c r="HYM325" s="25"/>
      <c r="HYN325" s="26"/>
      <c r="HYO325" s="26"/>
      <c r="HYP325" s="102"/>
      <c r="HYQ325" s="24"/>
      <c r="HYR325" s="24"/>
      <c r="HYS325" s="24"/>
      <c r="HYT325" s="25"/>
      <c r="HYU325" s="25"/>
      <c r="HYV325" s="26"/>
      <c r="HYW325" s="26"/>
      <c r="HYX325" s="102"/>
      <c r="HYY325" s="24"/>
      <c r="HYZ325" s="24"/>
      <c r="HZA325" s="24"/>
      <c r="HZB325" s="25"/>
      <c r="HZC325" s="25"/>
      <c r="HZD325" s="26"/>
      <c r="HZE325" s="26"/>
      <c r="HZF325" s="102"/>
      <c r="HZG325" s="24"/>
      <c r="HZH325" s="24"/>
      <c r="HZI325" s="24"/>
      <c r="HZJ325" s="25"/>
      <c r="HZK325" s="25"/>
      <c r="HZL325" s="26"/>
      <c r="HZM325" s="26"/>
      <c r="HZN325" s="102"/>
      <c r="HZO325" s="24"/>
      <c r="HZP325" s="24"/>
      <c r="HZQ325" s="24"/>
      <c r="HZR325" s="25"/>
      <c r="HZS325" s="25"/>
      <c r="HZT325" s="26"/>
      <c r="HZU325" s="26"/>
      <c r="HZV325" s="102"/>
      <c r="HZW325" s="24"/>
      <c r="HZX325" s="24"/>
      <c r="HZY325" s="24"/>
      <c r="HZZ325" s="25"/>
      <c r="IAA325" s="25"/>
      <c r="IAB325" s="26"/>
      <c r="IAC325" s="26"/>
      <c r="IAD325" s="102"/>
      <c r="IAE325" s="24"/>
      <c r="IAF325" s="24"/>
      <c r="IAG325" s="24"/>
      <c r="IAH325" s="25"/>
      <c r="IAI325" s="25"/>
      <c r="IAJ325" s="26"/>
      <c r="IAK325" s="26"/>
      <c r="IAL325" s="102"/>
      <c r="IAM325" s="24"/>
      <c r="IAN325" s="24"/>
      <c r="IAO325" s="24"/>
      <c r="IAP325" s="25"/>
      <c r="IAQ325" s="25"/>
      <c r="IAR325" s="26"/>
      <c r="IAS325" s="26"/>
      <c r="IAT325" s="102"/>
      <c r="IAU325" s="24"/>
      <c r="IAV325" s="24"/>
      <c r="IAW325" s="24"/>
      <c r="IAX325" s="25"/>
      <c r="IAY325" s="25"/>
      <c r="IAZ325" s="26"/>
      <c r="IBA325" s="26"/>
      <c r="IBB325" s="102"/>
      <c r="IBC325" s="24"/>
      <c r="IBD325" s="24"/>
      <c r="IBE325" s="24"/>
      <c r="IBF325" s="25"/>
      <c r="IBG325" s="25"/>
      <c r="IBH325" s="26"/>
      <c r="IBI325" s="26"/>
      <c r="IBJ325" s="102"/>
      <c r="IBK325" s="24"/>
      <c r="IBL325" s="24"/>
      <c r="IBM325" s="24"/>
      <c r="IBN325" s="25"/>
      <c r="IBO325" s="25"/>
      <c r="IBP325" s="26"/>
      <c r="IBQ325" s="26"/>
      <c r="IBR325" s="102"/>
      <c r="IBS325" s="24"/>
      <c r="IBT325" s="24"/>
      <c r="IBU325" s="24"/>
      <c r="IBV325" s="25"/>
      <c r="IBW325" s="25"/>
      <c r="IBX325" s="26"/>
      <c r="IBY325" s="26"/>
      <c r="IBZ325" s="102"/>
      <c r="ICA325" s="24"/>
      <c r="ICB325" s="24"/>
      <c r="ICC325" s="24"/>
      <c r="ICD325" s="25"/>
      <c r="ICE325" s="25"/>
      <c r="ICF325" s="26"/>
      <c r="ICG325" s="26"/>
      <c r="ICH325" s="102"/>
      <c r="ICI325" s="24"/>
      <c r="ICJ325" s="24"/>
      <c r="ICK325" s="24"/>
      <c r="ICL325" s="25"/>
      <c r="ICM325" s="25"/>
      <c r="ICN325" s="26"/>
      <c r="ICO325" s="26"/>
      <c r="ICP325" s="102"/>
      <c r="ICQ325" s="24"/>
      <c r="ICR325" s="24"/>
      <c r="ICS325" s="24"/>
      <c r="ICT325" s="25"/>
      <c r="ICU325" s="25"/>
      <c r="ICV325" s="26"/>
      <c r="ICW325" s="26"/>
      <c r="ICX325" s="102"/>
      <c r="ICY325" s="24"/>
      <c r="ICZ325" s="24"/>
      <c r="IDA325" s="24"/>
      <c r="IDB325" s="25"/>
      <c r="IDC325" s="25"/>
      <c r="IDD325" s="26"/>
      <c r="IDE325" s="26"/>
      <c r="IDF325" s="102"/>
      <c r="IDG325" s="24"/>
      <c r="IDH325" s="24"/>
      <c r="IDI325" s="24"/>
      <c r="IDJ325" s="25"/>
      <c r="IDK325" s="25"/>
      <c r="IDL325" s="26"/>
      <c r="IDM325" s="26"/>
      <c r="IDN325" s="102"/>
      <c r="IDO325" s="24"/>
      <c r="IDP325" s="24"/>
      <c r="IDQ325" s="24"/>
      <c r="IDR325" s="25"/>
      <c r="IDS325" s="25"/>
      <c r="IDT325" s="26"/>
      <c r="IDU325" s="26"/>
      <c r="IDV325" s="102"/>
      <c r="IDW325" s="24"/>
      <c r="IDX325" s="24"/>
      <c r="IDY325" s="24"/>
      <c r="IDZ325" s="25"/>
      <c r="IEA325" s="25"/>
      <c r="IEB325" s="26"/>
      <c r="IEC325" s="26"/>
      <c r="IED325" s="102"/>
      <c r="IEE325" s="24"/>
      <c r="IEF325" s="24"/>
      <c r="IEG325" s="24"/>
      <c r="IEH325" s="25"/>
      <c r="IEI325" s="25"/>
      <c r="IEJ325" s="26"/>
      <c r="IEK325" s="26"/>
      <c r="IEL325" s="102"/>
      <c r="IEM325" s="24"/>
      <c r="IEN325" s="24"/>
      <c r="IEO325" s="24"/>
      <c r="IEP325" s="25"/>
      <c r="IEQ325" s="25"/>
      <c r="IER325" s="26"/>
      <c r="IES325" s="26"/>
      <c r="IET325" s="102"/>
      <c r="IEU325" s="24"/>
      <c r="IEV325" s="24"/>
      <c r="IEW325" s="24"/>
      <c r="IEX325" s="25"/>
      <c r="IEY325" s="25"/>
      <c r="IEZ325" s="26"/>
      <c r="IFA325" s="26"/>
      <c r="IFB325" s="102"/>
      <c r="IFC325" s="24"/>
      <c r="IFD325" s="24"/>
      <c r="IFE325" s="24"/>
      <c r="IFF325" s="25"/>
      <c r="IFG325" s="25"/>
      <c r="IFH325" s="26"/>
      <c r="IFI325" s="26"/>
      <c r="IFJ325" s="102"/>
      <c r="IFK325" s="24"/>
      <c r="IFL325" s="24"/>
      <c r="IFM325" s="24"/>
      <c r="IFN325" s="25"/>
      <c r="IFO325" s="25"/>
      <c r="IFP325" s="26"/>
      <c r="IFQ325" s="26"/>
      <c r="IFR325" s="102"/>
      <c r="IFS325" s="24"/>
      <c r="IFT325" s="24"/>
      <c r="IFU325" s="24"/>
      <c r="IFV325" s="25"/>
      <c r="IFW325" s="25"/>
      <c r="IFX325" s="26"/>
      <c r="IFY325" s="26"/>
      <c r="IFZ325" s="102"/>
      <c r="IGA325" s="24"/>
      <c r="IGB325" s="24"/>
      <c r="IGC325" s="24"/>
      <c r="IGD325" s="25"/>
      <c r="IGE325" s="25"/>
      <c r="IGF325" s="26"/>
      <c r="IGG325" s="26"/>
      <c r="IGH325" s="102"/>
      <c r="IGI325" s="24"/>
      <c r="IGJ325" s="24"/>
      <c r="IGK325" s="24"/>
      <c r="IGL325" s="25"/>
      <c r="IGM325" s="25"/>
      <c r="IGN325" s="26"/>
      <c r="IGO325" s="26"/>
      <c r="IGP325" s="102"/>
      <c r="IGQ325" s="24"/>
      <c r="IGR325" s="24"/>
      <c r="IGS325" s="24"/>
      <c r="IGT325" s="25"/>
      <c r="IGU325" s="25"/>
      <c r="IGV325" s="26"/>
      <c r="IGW325" s="26"/>
      <c r="IGX325" s="102"/>
      <c r="IGY325" s="24"/>
      <c r="IGZ325" s="24"/>
      <c r="IHA325" s="24"/>
      <c r="IHB325" s="25"/>
      <c r="IHC325" s="25"/>
      <c r="IHD325" s="26"/>
      <c r="IHE325" s="26"/>
      <c r="IHF325" s="102"/>
      <c r="IHG325" s="24"/>
      <c r="IHH325" s="24"/>
      <c r="IHI325" s="24"/>
      <c r="IHJ325" s="25"/>
      <c r="IHK325" s="25"/>
      <c r="IHL325" s="26"/>
      <c r="IHM325" s="26"/>
      <c r="IHN325" s="102"/>
      <c r="IHO325" s="24"/>
      <c r="IHP325" s="24"/>
      <c r="IHQ325" s="24"/>
      <c r="IHR325" s="25"/>
      <c r="IHS325" s="25"/>
      <c r="IHT325" s="26"/>
      <c r="IHU325" s="26"/>
      <c r="IHV325" s="102"/>
      <c r="IHW325" s="24"/>
      <c r="IHX325" s="24"/>
      <c r="IHY325" s="24"/>
      <c r="IHZ325" s="25"/>
      <c r="IIA325" s="25"/>
      <c r="IIB325" s="26"/>
      <c r="IIC325" s="26"/>
      <c r="IID325" s="102"/>
      <c r="IIE325" s="24"/>
      <c r="IIF325" s="24"/>
      <c r="IIG325" s="24"/>
      <c r="IIH325" s="25"/>
      <c r="III325" s="25"/>
      <c r="IIJ325" s="26"/>
      <c r="IIK325" s="26"/>
      <c r="IIL325" s="102"/>
      <c r="IIM325" s="24"/>
      <c r="IIN325" s="24"/>
      <c r="IIO325" s="24"/>
      <c r="IIP325" s="25"/>
      <c r="IIQ325" s="25"/>
      <c r="IIR325" s="26"/>
      <c r="IIS325" s="26"/>
      <c r="IIT325" s="102"/>
      <c r="IIU325" s="24"/>
      <c r="IIV325" s="24"/>
      <c r="IIW325" s="24"/>
      <c r="IIX325" s="25"/>
      <c r="IIY325" s="25"/>
      <c r="IIZ325" s="26"/>
      <c r="IJA325" s="26"/>
      <c r="IJB325" s="102"/>
      <c r="IJC325" s="24"/>
      <c r="IJD325" s="24"/>
      <c r="IJE325" s="24"/>
      <c r="IJF325" s="25"/>
      <c r="IJG325" s="25"/>
      <c r="IJH325" s="26"/>
      <c r="IJI325" s="26"/>
      <c r="IJJ325" s="102"/>
      <c r="IJK325" s="24"/>
      <c r="IJL325" s="24"/>
      <c r="IJM325" s="24"/>
      <c r="IJN325" s="25"/>
      <c r="IJO325" s="25"/>
      <c r="IJP325" s="26"/>
      <c r="IJQ325" s="26"/>
      <c r="IJR325" s="102"/>
      <c r="IJS325" s="24"/>
      <c r="IJT325" s="24"/>
      <c r="IJU325" s="24"/>
      <c r="IJV325" s="25"/>
      <c r="IJW325" s="25"/>
      <c r="IJX325" s="26"/>
      <c r="IJY325" s="26"/>
      <c r="IJZ325" s="102"/>
      <c r="IKA325" s="24"/>
      <c r="IKB325" s="24"/>
      <c r="IKC325" s="24"/>
      <c r="IKD325" s="25"/>
      <c r="IKE325" s="25"/>
      <c r="IKF325" s="26"/>
      <c r="IKG325" s="26"/>
      <c r="IKH325" s="102"/>
      <c r="IKI325" s="24"/>
      <c r="IKJ325" s="24"/>
      <c r="IKK325" s="24"/>
      <c r="IKL325" s="25"/>
      <c r="IKM325" s="25"/>
      <c r="IKN325" s="26"/>
      <c r="IKO325" s="26"/>
      <c r="IKP325" s="102"/>
      <c r="IKQ325" s="24"/>
      <c r="IKR325" s="24"/>
      <c r="IKS325" s="24"/>
      <c r="IKT325" s="25"/>
      <c r="IKU325" s="25"/>
      <c r="IKV325" s="26"/>
      <c r="IKW325" s="26"/>
      <c r="IKX325" s="102"/>
      <c r="IKY325" s="24"/>
      <c r="IKZ325" s="24"/>
      <c r="ILA325" s="24"/>
      <c r="ILB325" s="25"/>
      <c r="ILC325" s="25"/>
      <c r="ILD325" s="26"/>
      <c r="ILE325" s="26"/>
      <c r="ILF325" s="102"/>
      <c r="ILG325" s="24"/>
      <c r="ILH325" s="24"/>
      <c r="ILI325" s="24"/>
      <c r="ILJ325" s="25"/>
      <c r="ILK325" s="25"/>
      <c r="ILL325" s="26"/>
      <c r="ILM325" s="26"/>
      <c r="ILN325" s="102"/>
      <c r="ILO325" s="24"/>
      <c r="ILP325" s="24"/>
      <c r="ILQ325" s="24"/>
      <c r="ILR325" s="25"/>
      <c r="ILS325" s="25"/>
      <c r="ILT325" s="26"/>
      <c r="ILU325" s="26"/>
      <c r="ILV325" s="102"/>
      <c r="ILW325" s="24"/>
      <c r="ILX325" s="24"/>
      <c r="ILY325" s="24"/>
      <c r="ILZ325" s="25"/>
      <c r="IMA325" s="25"/>
      <c r="IMB325" s="26"/>
      <c r="IMC325" s="26"/>
      <c r="IMD325" s="102"/>
      <c r="IME325" s="24"/>
      <c r="IMF325" s="24"/>
      <c r="IMG325" s="24"/>
      <c r="IMH325" s="25"/>
      <c r="IMI325" s="25"/>
      <c r="IMJ325" s="26"/>
      <c r="IMK325" s="26"/>
      <c r="IML325" s="102"/>
      <c r="IMM325" s="24"/>
      <c r="IMN325" s="24"/>
      <c r="IMO325" s="24"/>
      <c r="IMP325" s="25"/>
      <c r="IMQ325" s="25"/>
      <c r="IMR325" s="26"/>
      <c r="IMS325" s="26"/>
      <c r="IMT325" s="102"/>
      <c r="IMU325" s="24"/>
      <c r="IMV325" s="24"/>
      <c r="IMW325" s="24"/>
      <c r="IMX325" s="25"/>
      <c r="IMY325" s="25"/>
      <c r="IMZ325" s="26"/>
      <c r="INA325" s="26"/>
      <c r="INB325" s="102"/>
      <c r="INC325" s="24"/>
      <c r="IND325" s="24"/>
      <c r="INE325" s="24"/>
      <c r="INF325" s="25"/>
      <c r="ING325" s="25"/>
      <c r="INH325" s="26"/>
      <c r="INI325" s="26"/>
      <c r="INJ325" s="102"/>
      <c r="INK325" s="24"/>
      <c r="INL325" s="24"/>
      <c r="INM325" s="24"/>
      <c r="INN325" s="25"/>
      <c r="INO325" s="25"/>
      <c r="INP325" s="26"/>
      <c r="INQ325" s="26"/>
      <c r="INR325" s="102"/>
      <c r="INS325" s="24"/>
      <c r="INT325" s="24"/>
      <c r="INU325" s="24"/>
      <c r="INV325" s="25"/>
      <c r="INW325" s="25"/>
      <c r="INX325" s="26"/>
      <c r="INY325" s="26"/>
      <c r="INZ325" s="102"/>
      <c r="IOA325" s="24"/>
      <c r="IOB325" s="24"/>
      <c r="IOC325" s="24"/>
      <c r="IOD325" s="25"/>
      <c r="IOE325" s="25"/>
      <c r="IOF325" s="26"/>
      <c r="IOG325" s="26"/>
      <c r="IOH325" s="102"/>
      <c r="IOI325" s="24"/>
      <c r="IOJ325" s="24"/>
      <c r="IOK325" s="24"/>
      <c r="IOL325" s="25"/>
      <c r="IOM325" s="25"/>
      <c r="ION325" s="26"/>
      <c r="IOO325" s="26"/>
      <c r="IOP325" s="102"/>
      <c r="IOQ325" s="24"/>
      <c r="IOR325" s="24"/>
      <c r="IOS325" s="24"/>
      <c r="IOT325" s="25"/>
      <c r="IOU325" s="25"/>
      <c r="IOV325" s="26"/>
      <c r="IOW325" s="26"/>
      <c r="IOX325" s="102"/>
      <c r="IOY325" s="24"/>
      <c r="IOZ325" s="24"/>
      <c r="IPA325" s="24"/>
      <c r="IPB325" s="25"/>
      <c r="IPC325" s="25"/>
      <c r="IPD325" s="26"/>
      <c r="IPE325" s="26"/>
      <c r="IPF325" s="102"/>
      <c r="IPG325" s="24"/>
      <c r="IPH325" s="24"/>
      <c r="IPI325" s="24"/>
      <c r="IPJ325" s="25"/>
      <c r="IPK325" s="25"/>
      <c r="IPL325" s="26"/>
      <c r="IPM325" s="26"/>
      <c r="IPN325" s="102"/>
      <c r="IPO325" s="24"/>
      <c r="IPP325" s="24"/>
      <c r="IPQ325" s="24"/>
      <c r="IPR325" s="25"/>
      <c r="IPS325" s="25"/>
      <c r="IPT325" s="26"/>
      <c r="IPU325" s="26"/>
      <c r="IPV325" s="102"/>
      <c r="IPW325" s="24"/>
      <c r="IPX325" s="24"/>
      <c r="IPY325" s="24"/>
      <c r="IPZ325" s="25"/>
      <c r="IQA325" s="25"/>
      <c r="IQB325" s="26"/>
      <c r="IQC325" s="26"/>
      <c r="IQD325" s="102"/>
      <c r="IQE325" s="24"/>
      <c r="IQF325" s="24"/>
      <c r="IQG325" s="24"/>
      <c r="IQH325" s="25"/>
      <c r="IQI325" s="25"/>
      <c r="IQJ325" s="26"/>
      <c r="IQK325" s="26"/>
      <c r="IQL325" s="102"/>
      <c r="IQM325" s="24"/>
      <c r="IQN325" s="24"/>
      <c r="IQO325" s="24"/>
      <c r="IQP325" s="25"/>
      <c r="IQQ325" s="25"/>
      <c r="IQR325" s="26"/>
      <c r="IQS325" s="26"/>
      <c r="IQT325" s="102"/>
      <c r="IQU325" s="24"/>
      <c r="IQV325" s="24"/>
      <c r="IQW325" s="24"/>
      <c r="IQX325" s="25"/>
      <c r="IQY325" s="25"/>
      <c r="IQZ325" s="26"/>
      <c r="IRA325" s="26"/>
      <c r="IRB325" s="102"/>
      <c r="IRC325" s="24"/>
      <c r="IRD325" s="24"/>
      <c r="IRE325" s="24"/>
      <c r="IRF325" s="25"/>
      <c r="IRG325" s="25"/>
      <c r="IRH325" s="26"/>
      <c r="IRI325" s="26"/>
      <c r="IRJ325" s="102"/>
      <c r="IRK325" s="24"/>
      <c r="IRL325" s="24"/>
      <c r="IRM325" s="24"/>
      <c r="IRN325" s="25"/>
      <c r="IRO325" s="25"/>
      <c r="IRP325" s="26"/>
      <c r="IRQ325" s="26"/>
      <c r="IRR325" s="102"/>
      <c r="IRS325" s="24"/>
      <c r="IRT325" s="24"/>
      <c r="IRU325" s="24"/>
      <c r="IRV325" s="25"/>
      <c r="IRW325" s="25"/>
      <c r="IRX325" s="26"/>
      <c r="IRY325" s="26"/>
      <c r="IRZ325" s="102"/>
      <c r="ISA325" s="24"/>
      <c r="ISB325" s="24"/>
      <c r="ISC325" s="24"/>
      <c r="ISD325" s="25"/>
      <c r="ISE325" s="25"/>
      <c r="ISF325" s="26"/>
      <c r="ISG325" s="26"/>
      <c r="ISH325" s="102"/>
      <c r="ISI325" s="24"/>
      <c r="ISJ325" s="24"/>
      <c r="ISK325" s="24"/>
      <c r="ISL325" s="25"/>
      <c r="ISM325" s="25"/>
      <c r="ISN325" s="26"/>
      <c r="ISO325" s="26"/>
      <c r="ISP325" s="102"/>
      <c r="ISQ325" s="24"/>
      <c r="ISR325" s="24"/>
      <c r="ISS325" s="24"/>
      <c r="IST325" s="25"/>
      <c r="ISU325" s="25"/>
      <c r="ISV325" s="26"/>
      <c r="ISW325" s="26"/>
      <c r="ISX325" s="102"/>
      <c r="ISY325" s="24"/>
      <c r="ISZ325" s="24"/>
      <c r="ITA325" s="24"/>
      <c r="ITB325" s="25"/>
      <c r="ITC325" s="25"/>
      <c r="ITD325" s="26"/>
      <c r="ITE325" s="26"/>
      <c r="ITF325" s="102"/>
      <c r="ITG325" s="24"/>
      <c r="ITH325" s="24"/>
      <c r="ITI325" s="24"/>
      <c r="ITJ325" s="25"/>
      <c r="ITK325" s="25"/>
      <c r="ITL325" s="26"/>
      <c r="ITM325" s="26"/>
      <c r="ITN325" s="102"/>
      <c r="ITO325" s="24"/>
      <c r="ITP325" s="24"/>
      <c r="ITQ325" s="24"/>
      <c r="ITR325" s="25"/>
      <c r="ITS325" s="25"/>
      <c r="ITT325" s="26"/>
      <c r="ITU325" s="26"/>
      <c r="ITV325" s="102"/>
      <c r="ITW325" s="24"/>
      <c r="ITX325" s="24"/>
      <c r="ITY325" s="24"/>
      <c r="ITZ325" s="25"/>
      <c r="IUA325" s="25"/>
      <c r="IUB325" s="26"/>
      <c r="IUC325" s="26"/>
      <c r="IUD325" s="102"/>
      <c r="IUE325" s="24"/>
      <c r="IUF325" s="24"/>
      <c r="IUG325" s="24"/>
      <c r="IUH325" s="25"/>
      <c r="IUI325" s="25"/>
      <c r="IUJ325" s="26"/>
      <c r="IUK325" s="26"/>
      <c r="IUL325" s="102"/>
      <c r="IUM325" s="24"/>
      <c r="IUN325" s="24"/>
      <c r="IUO325" s="24"/>
      <c r="IUP325" s="25"/>
      <c r="IUQ325" s="25"/>
      <c r="IUR325" s="26"/>
      <c r="IUS325" s="26"/>
      <c r="IUT325" s="102"/>
      <c r="IUU325" s="24"/>
      <c r="IUV325" s="24"/>
      <c r="IUW325" s="24"/>
      <c r="IUX325" s="25"/>
      <c r="IUY325" s="25"/>
      <c r="IUZ325" s="26"/>
      <c r="IVA325" s="26"/>
      <c r="IVB325" s="102"/>
      <c r="IVC325" s="24"/>
      <c r="IVD325" s="24"/>
      <c r="IVE325" s="24"/>
      <c r="IVF325" s="25"/>
      <c r="IVG325" s="25"/>
      <c r="IVH325" s="26"/>
      <c r="IVI325" s="26"/>
      <c r="IVJ325" s="102"/>
      <c r="IVK325" s="24"/>
      <c r="IVL325" s="24"/>
      <c r="IVM325" s="24"/>
      <c r="IVN325" s="25"/>
      <c r="IVO325" s="25"/>
      <c r="IVP325" s="26"/>
      <c r="IVQ325" s="26"/>
      <c r="IVR325" s="102"/>
      <c r="IVS325" s="24"/>
      <c r="IVT325" s="24"/>
      <c r="IVU325" s="24"/>
      <c r="IVV325" s="25"/>
      <c r="IVW325" s="25"/>
      <c r="IVX325" s="26"/>
      <c r="IVY325" s="26"/>
      <c r="IVZ325" s="102"/>
      <c r="IWA325" s="24"/>
      <c r="IWB325" s="24"/>
      <c r="IWC325" s="24"/>
      <c r="IWD325" s="25"/>
      <c r="IWE325" s="25"/>
      <c r="IWF325" s="26"/>
      <c r="IWG325" s="26"/>
      <c r="IWH325" s="102"/>
      <c r="IWI325" s="24"/>
      <c r="IWJ325" s="24"/>
      <c r="IWK325" s="24"/>
      <c r="IWL325" s="25"/>
      <c r="IWM325" s="25"/>
      <c r="IWN325" s="26"/>
      <c r="IWO325" s="26"/>
      <c r="IWP325" s="102"/>
      <c r="IWQ325" s="24"/>
      <c r="IWR325" s="24"/>
      <c r="IWS325" s="24"/>
      <c r="IWT325" s="25"/>
      <c r="IWU325" s="25"/>
      <c r="IWV325" s="26"/>
      <c r="IWW325" s="26"/>
      <c r="IWX325" s="102"/>
      <c r="IWY325" s="24"/>
      <c r="IWZ325" s="24"/>
      <c r="IXA325" s="24"/>
      <c r="IXB325" s="25"/>
      <c r="IXC325" s="25"/>
      <c r="IXD325" s="26"/>
      <c r="IXE325" s="26"/>
      <c r="IXF325" s="102"/>
      <c r="IXG325" s="24"/>
      <c r="IXH325" s="24"/>
      <c r="IXI325" s="24"/>
      <c r="IXJ325" s="25"/>
      <c r="IXK325" s="25"/>
      <c r="IXL325" s="26"/>
      <c r="IXM325" s="26"/>
      <c r="IXN325" s="102"/>
      <c r="IXO325" s="24"/>
      <c r="IXP325" s="24"/>
      <c r="IXQ325" s="24"/>
      <c r="IXR325" s="25"/>
      <c r="IXS325" s="25"/>
      <c r="IXT325" s="26"/>
      <c r="IXU325" s="26"/>
      <c r="IXV325" s="102"/>
      <c r="IXW325" s="24"/>
      <c r="IXX325" s="24"/>
      <c r="IXY325" s="24"/>
      <c r="IXZ325" s="25"/>
      <c r="IYA325" s="25"/>
      <c r="IYB325" s="26"/>
      <c r="IYC325" s="26"/>
      <c r="IYD325" s="102"/>
      <c r="IYE325" s="24"/>
      <c r="IYF325" s="24"/>
      <c r="IYG325" s="24"/>
      <c r="IYH325" s="25"/>
      <c r="IYI325" s="25"/>
      <c r="IYJ325" s="26"/>
      <c r="IYK325" s="26"/>
      <c r="IYL325" s="102"/>
      <c r="IYM325" s="24"/>
      <c r="IYN325" s="24"/>
      <c r="IYO325" s="24"/>
      <c r="IYP325" s="25"/>
      <c r="IYQ325" s="25"/>
      <c r="IYR325" s="26"/>
      <c r="IYS325" s="26"/>
      <c r="IYT325" s="102"/>
      <c r="IYU325" s="24"/>
      <c r="IYV325" s="24"/>
      <c r="IYW325" s="24"/>
      <c r="IYX325" s="25"/>
      <c r="IYY325" s="25"/>
      <c r="IYZ325" s="26"/>
      <c r="IZA325" s="26"/>
      <c r="IZB325" s="102"/>
      <c r="IZC325" s="24"/>
      <c r="IZD325" s="24"/>
      <c r="IZE325" s="24"/>
      <c r="IZF325" s="25"/>
      <c r="IZG325" s="25"/>
      <c r="IZH325" s="26"/>
      <c r="IZI325" s="26"/>
      <c r="IZJ325" s="102"/>
      <c r="IZK325" s="24"/>
      <c r="IZL325" s="24"/>
      <c r="IZM325" s="24"/>
      <c r="IZN325" s="25"/>
      <c r="IZO325" s="25"/>
      <c r="IZP325" s="26"/>
      <c r="IZQ325" s="26"/>
      <c r="IZR325" s="102"/>
      <c r="IZS325" s="24"/>
      <c r="IZT325" s="24"/>
      <c r="IZU325" s="24"/>
      <c r="IZV325" s="25"/>
      <c r="IZW325" s="25"/>
      <c r="IZX325" s="26"/>
      <c r="IZY325" s="26"/>
      <c r="IZZ325" s="102"/>
      <c r="JAA325" s="24"/>
      <c r="JAB325" s="24"/>
      <c r="JAC325" s="24"/>
      <c r="JAD325" s="25"/>
      <c r="JAE325" s="25"/>
      <c r="JAF325" s="26"/>
      <c r="JAG325" s="26"/>
      <c r="JAH325" s="102"/>
      <c r="JAI325" s="24"/>
      <c r="JAJ325" s="24"/>
      <c r="JAK325" s="24"/>
      <c r="JAL325" s="25"/>
      <c r="JAM325" s="25"/>
      <c r="JAN325" s="26"/>
      <c r="JAO325" s="26"/>
      <c r="JAP325" s="102"/>
      <c r="JAQ325" s="24"/>
      <c r="JAR325" s="24"/>
      <c r="JAS325" s="24"/>
      <c r="JAT325" s="25"/>
      <c r="JAU325" s="25"/>
      <c r="JAV325" s="26"/>
      <c r="JAW325" s="26"/>
      <c r="JAX325" s="102"/>
      <c r="JAY325" s="24"/>
      <c r="JAZ325" s="24"/>
      <c r="JBA325" s="24"/>
      <c r="JBB325" s="25"/>
      <c r="JBC325" s="25"/>
      <c r="JBD325" s="26"/>
      <c r="JBE325" s="26"/>
      <c r="JBF325" s="102"/>
      <c r="JBG325" s="24"/>
      <c r="JBH325" s="24"/>
      <c r="JBI325" s="24"/>
      <c r="JBJ325" s="25"/>
      <c r="JBK325" s="25"/>
      <c r="JBL325" s="26"/>
      <c r="JBM325" s="26"/>
      <c r="JBN325" s="102"/>
      <c r="JBO325" s="24"/>
      <c r="JBP325" s="24"/>
      <c r="JBQ325" s="24"/>
      <c r="JBR325" s="25"/>
      <c r="JBS325" s="25"/>
      <c r="JBT325" s="26"/>
      <c r="JBU325" s="26"/>
      <c r="JBV325" s="102"/>
      <c r="JBW325" s="24"/>
      <c r="JBX325" s="24"/>
      <c r="JBY325" s="24"/>
      <c r="JBZ325" s="25"/>
      <c r="JCA325" s="25"/>
      <c r="JCB325" s="26"/>
      <c r="JCC325" s="26"/>
      <c r="JCD325" s="102"/>
      <c r="JCE325" s="24"/>
      <c r="JCF325" s="24"/>
      <c r="JCG325" s="24"/>
      <c r="JCH325" s="25"/>
      <c r="JCI325" s="25"/>
      <c r="JCJ325" s="26"/>
      <c r="JCK325" s="26"/>
      <c r="JCL325" s="102"/>
      <c r="JCM325" s="24"/>
      <c r="JCN325" s="24"/>
      <c r="JCO325" s="24"/>
      <c r="JCP325" s="25"/>
      <c r="JCQ325" s="25"/>
      <c r="JCR325" s="26"/>
      <c r="JCS325" s="26"/>
      <c r="JCT325" s="102"/>
      <c r="JCU325" s="24"/>
      <c r="JCV325" s="24"/>
      <c r="JCW325" s="24"/>
      <c r="JCX325" s="25"/>
      <c r="JCY325" s="25"/>
      <c r="JCZ325" s="26"/>
      <c r="JDA325" s="26"/>
      <c r="JDB325" s="102"/>
      <c r="JDC325" s="24"/>
      <c r="JDD325" s="24"/>
      <c r="JDE325" s="24"/>
      <c r="JDF325" s="25"/>
      <c r="JDG325" s="25"/>
      <c r="JDH325" s="26"/>
      <c r="JDI325" s="26"/>
      <c r="JDJ325" s="102"/>
      <c r="JDK325" s="24"/>
      <c r="JDL325" s="24"/>
      <c r="JDM325" s="24"/>
      <c r="JDN325" s="25"/>
      <c r="JDO325" s="25"/>
      <c r="JDP325" s="26"/>
      <c r="JDQ325" s="26"/>
      <c r="JDR325" s="102"/>
      <c r="JDS325" s="24"/>
      <c r="JDT325" s="24"/>
      <c r="JDU325" s="24"/>
      <c r="JDV325" s="25"/>
      <c r="JDW325" s="25"/>
      <c r="JDX325" s="26"/>
      <c r="JDY325" s="26"/>
      <c r="JDZ325" s="102"/>
      <c r="JEA325" s="24"/>
      <c r="JEB325" s="24"/>
      <c r="JEC325" s="24"/>
      <c r="JED325" s="25"/>
      <c r="JEE325" s="25"/>
      <c r="JEF325" s="26"/>
      <c r="JEG325" s="26"/>
      <c r="JEH325" s="102"/>
      <c r="JEI325" s="24"/>
      <c r="JEJ325" s="24"/>
      <c r="JEK325" s="24"/>
      <c r="JEL325" s="25"/>
      <c r="JEM325" s="25"/>
      <c r="JEN325" s="26"/>
      <c r="JEO325" s="26"/>
      <c r="JEP325" s="102"/>
      <c r="JEQ325" s="24"/>
      <c r="JER325" s="24"/>
      <c r="JES325" s="24"/>
      <c r="JET325" s="25"/>
      <c r="JEU325" s="25"/>
      <c r="JEV325" s="26"/>
      <c r="JEW325" s="26"/>
      <c r="JEX325" s="102"/>
      <c r="JEY325" s="24"/>
      <c r="JEZ325" s="24"/>
      <c r="JFA325" s="24"/>
      <c r="JFB325" s="25"/>
      <c r="JFC325" s="25"/>
      <c r="JFD325" s="26"/>
      <c r="JFE325" s="26"/>
      <c r="JFF325" s="102"/>
      <c r="JFG325" s="24"/>
      <c r="JFH325" s="24"/>
      <c r="JFI325" s="24"/>
      <c r="JFJ325" s="25"/>
      <c r="JFK325" s="25"/>
      <c r="JFL325" s="26"/>
      <c r="JFM325" s="26"/>
      <c r="JFN325" s="102"/>
      <c r="JFO325" s="24"/>
      <c r="JFP325" s="24"/>
      <c r="JFQ325" s="24"/>
      <c r="JFR325" s="25"/>
      <c r="JFS325" s="25"/>
      <c r="JFT325" s="26"/>
      <c r="JFU325" s="26"/>
      <c r="JFV325" s="102"/>
      <c r="JFW325" s="24"/>
      <c r="JFX325" s="24"/>
      <c r="JFY325" s="24"/>
      <c r="JFZ325" s="25"/>
      <c r="JGA325" s="25"/>
      <c r="JGB325" s="26"/>
      <c r="JGC325" s="26"/>
      <c r="JGD325" s="102"/>
      <c r="JGE325" s="24"/>
      <c r="JGF325" s="24"/>
      <c r="JGG325" s="24"/>
      <c r="JGH325" s="25"/>
      <c r="JGI325" s="25"/>
      <c r="JGJ325" s="26"/>
      <c r="JGK325" s="26"/>
      <c r="JGL325" s="102"/>
      <c r="JGM325" s="24"/>
      <c r="JGN325" s="24"/>
      <c r="JGO325" s="24"/>
      <c r="JGP325" s="25"/>
      <c r="JGQ325" s="25"/>
      <c r="JGR325" s="26"/>
      <c r="JGS325" s="26"/>
      <c r="JGT325" s="102"/>
      <c r="JGU325" s="24"/>
      <c r="JGV325" s="24"/>
      <c r="JGW325" s="24"/>
      <c r="JGX325" s="25"/>
      <c r="JGY325" s="25"/>
      <c r="JGZ325" s="26"/>
      <c r="JHA325" s="26"/>
      <c r="JHB325" s="102"/>
      <c r="JHC325" s="24"/>
      <c r="JHD325" s="24"/>
      <c r="JHE325" s="24"/>
      <c r="JHF325" s="25"/>
      <c r="JHG325" s="25"/>
      <c r="JHH325" s="26"/>
      <c r="JHI325" s="26"/>
      <c r="JHJ325" s="102"/>
      <c r="JHK325" s="24"/>
      <c r="JHL325" s="24"/>
      <c r="JHM325" s="24"/>
      <c r="JHN325" s="25"/>
      <c r="JHO325" s="25"/>
      <c r="JHP325" s="26"/>
      <c r="JHQ325" s="26"/>
      <c r="JHR325" s="102"/>
      <c r="JHS325" s="24"/>
      <c r="JHT325" s="24"/>
      <c r="JHU325" s="24"/>
      <c r="JHV325" s="25"/>
      <c r="JHW325" s="25"/>
      <c r="JHX325" s="26"/>
      <c r="JHY325" s="26"/>
      <c r="JHZ325" s="102"/>
      <c r="JIA325" s="24"/>
      <c r="JIB325" s="24"/>
      <c r="JIC325" s="24"/>
      <c r="JID325" s="25"/>
      <c r="JIE325" s="25"/>
      <c r="JIF325" s="26"/>
      <c r="JIG325" s="26"/>
      <c r="JIH325" s="102"/>
      <c r="JII325" s="24"/>
      <c r="JIJ325" s="24"/>
      <c r="JIK325" s="24"/>
      <c r="JIL325" s="25"/>
      <c r="JIM325" s="25"/>
      <c r="JIN325" s="26"/>
      <c r="JIO325" s="26"/>
      <c r="JIP325" s="102"/>
      <c r="JIQ325" s="24"/>
      <c r="JIR325" s="24"/>
      <c r="JIS325" s="24"/>
      <c r="JIT325" s="25"/>
      <c r="JIU325" s="25"/>
      <c r="JIV325" s="26"/>
      <c r="JIW325" s="26"/>
      <c r="JIX325" s="102"/>
      <c r="JIY325" s="24"/>
      <c r="JIZ325" s="24"/>
      <c r="JJA325" s="24"/>
      <c r="JJB325" s="25"/>
      <c r="JJC325" s="25"/>
      <c r="JJD325" s="26"/>
      <c r="JJE325" s="26"/>
      <c r="JJF325" s="102"/>
      <c r="JJG325" s="24"/>
      <c r="JJH325" s="24"/>
      <c r="JJI325" s="24"/>
      <c r="JJJ325" s="25"/>
      <c r="JJK325" s="25"/>
      <c r="JJL325" s="26"/>
      <c r="JJM325" s="26"/>
      <c r="JJN325" s="102"/>
      <c r="JJO325" s="24"/>
      <c r="JJP325" s="24"/>
      <c r="JJQ325" s="24"/>
      <c r="JJR325" s="25"/>
      <c r="JJS325" s="25"/>
      <c r="JJT325" s="26"/>
      <c r="JJU325" s="26"/>
      <c r="JJV325" s="102"/>
      <c r="JJW325" s="24"/>
      <c r="JJX325" s="24"/>
      <c r="JJY325" s="24"/>
      <c r="JJZ325" s="25"/>
      <c r="JKA325" s="25"/>
      <c r="JKB325" s="26"/>
      <c r="JKC325" s="26"/>
      <c r="JKD325" s="102"/>
      <c r="JKE325" s="24"/>
      <c r="JKF325" s="24"/>
      <c r="JKG325" s="24"/>
      <c r="JKH325" s="25"/>
      <c r="JKI325" s="25"/>
      <c r="JKJ325" s="26"/>
      <c r="JKK325" s="26"/>
      <c r="JKL325" s="102"/>
      <c r="JKM325" s="24"/>
      <c r="JKN325" s="24"/>
      <c r="JKO325" s="24"/>
      <c r="JKP325" s="25"/>
      <c r="JKQ325" s="25"/>
      <c r="JKR325" s="26"/>
      <c r="JKS325" s="26"/>
      <c r="JKT325" s="102"/>
      <c r="JKU325" s="24"/>
      <c r="JKV325" s="24"/>
      <c r="JKW325" s="24"/>
      <c r="JKX325" s="25"/>
      <c r="JKY325" s="25"/>
      <c r="JKZ325" s="26"/>
      <c r="JLA325" s="26"/>
      <c r="JLB325" s="102"/>
      <c r="JLC325" s="24"/>
      <c r="JLD325" s="24"/>
      <c r="JLE325" s="24"/>
      <c r="JLF325" s="25"/>
      <c r="JLG325" s="25"/>
      <c r="JLH325" s="26"/>
      <c r="JLI325" s="26"/>
      <c r="JLJ325" s="102"/>
      <c r="JLK325" s="24"/>
      <c r="JLL325" s="24"/>
      <c r="JLM325" s="24"/>
      <c r="JLN325" s="25"/>
      <c r="JLO325" s="25"/>
      <c r="JLP325" s="26"/>
      <c r="JLQ325" s="26"/>
      <c r="JLR325" s="102"/>
      <c r="JLS325" s="24"/>
      <c r="JLT325" s="24"/>
      <c r="JLU325" s="24"/>
      <c r="JLV325" s="25"/>
      <c r="JLW325" s="25"/>
      <c r="JLX325" s="26"/>
      <c r="JLY325" s="26"/>
      <c r="JLZ325" s="102"/>
      <c r="JMA325" s="24"/>
      <c r="JMB325" s="24"/>
      <c r="JMC325" s="24"/>
      <c r="JMD325" s="25"/>
      <c r="JME325" s="25"/>
      <c r="JMF325" s="26"/>
      <c r="JMG325" s="26"/>
      <c r="JMH325" s="102"/>
      <c r="JMI325" s="24"/>
      <c r="JMJ325" s="24"/>
      <c r="JMK325" s="24"/>
      <c r="JML325" s="25"/>
      <c r="JMM325" s="25"/>
      <c r="JMN325" s="26"/>
      <c r="JMO325" s="26"/>
      <c r="JMP325" s="102"/>
      <c r="JMQ325" s="24"/>
      <c r="JMR325" s="24"/>
      <c r="JMS325" s="24"/>
      <c r="JMT325" s="25"/>
      <c r="JMU325" s="25"/>
      <c r="JMV325" s="26"/>
      <c r="JMW325" s="26"/>
      <c r="JMX325" s="102"/>
      <c r="JMY325" s="24"/>
      <c r="JMZ325" s="24"/>
      <c r="JNA325" s="24"/>
      <c r="JNB325" s="25"/>
      <c r="JNC325" s="25"/>
      <c r="JND325" s="26"/>
      <c r="JNE325" s="26"/>
      <c r="JNF325" s="102"/>
      <c r="JNG325" s="24"/>
      <c r="JNH325" s="24"/>
      <c r="JNI325" s="24"/>
      <c r="JNJ325" s="25"/>
      <c r="JNK325" s="25"/>
      <c r="JNL325" s="26"/>
      <c r="JNM325" s="26"/>
      <c r="JNN325" s="102"/>
      <c r="JNO325" s="24"/>
      <c r="JNP325" s="24"/>
      <c r="JNQ325" s="24"/>
      <c r="JNR325" s="25"/>
      <c r="JNS325" s="25"/>
      <c r="JNT325" s="26"/>
      <c r="JNU325" s="26"/>
      <c r="JNV325" s="102"/>
      <c r="JNW325" s="24"/>
      <c r="JNX325" s="24"/>
      <c r="JNY325" s="24"/>
      <c r="JNZ325" s="25"/>
      <c r="JOA325" s="25"/>
      <c r="JOB325" s="26"/>
      <c r="JOC325" s="26"/>
      <c r="JOD325" s="102"/>
      <c r="JOE325" s="24"/>
      <c r="JOF325" s="24"/>
      <c r="JOG325" s="24"/>
      <c r="JOH325" s="25"/>
      <c r="JOI325" s="25"/>
      <c r="JOJ325" s="26"/>
      <c r="JOK325" s="26"/>
      <c r="JOL325" s="102"/>
      <c r="JOM325" s="24"/>
      <c r="JON325" s="24"/>
      <c r="JOO325" s="24"/>
      <c r="JOP325" s="25"/>
      <c r="JOQ325" s="25"/>
      <c r="JOR325" s="26"/>
      <c r="JOS325" s="26"/>
      <c r="JOT325" s="102"/>
      <c r="JOU325" s="24"/>
      <c r="JOV325" s="24"/>
      <c r="JOW325" s="24"/>
      <c r="JOX325" s="25"/>
      <c r="JOY325" s="25"/>
      <c r="JOZ325" s="26"/>
      <c r="JPA325" s="26"/>
      <c r="JPB325" s="102"/>
      <c r="JPC325" s="24"/>
      <c r="JPD325" s="24"/>
      <c r="JPE325" s="24"/>
      <c r="JPF325" s="25"/>
      <c r="JPG325" s="25"/>
      <c r="JPH325" s="26"/>
      <c r="JPI325" s="26"/>
      <c r="JPJ325" s="102"/>
      <c r="JPK325" s="24"/>
      <c r="JPL325" s="24"/>
      <c r="JPM325" s="24"/>
      <c r="JPN325" s="25"/>
      <c r="JPO325" s="25"/>
      <c r="JPP325" s="26"/>
      <c r="JPQ325" s="26"/>
      <c r="JPR325" s="102"/>
      <c r="JPS325" s="24"/>
      <c r="JPT325" s="24"/>
      <c r="JPU325" s="24"/>
      <c r="JPV325" s="25"/>
      <c r="JPW325" s="25"/>
      <c r="JPX325" s="26"/>
      <c r="JPY325" s="26"/>
      <c r="JPZ325" s="102"/>
      <c r="JQA325" s="24"/>
      <c r="JQB325" s="24"/>
      <c r="JQC325" s="24"/>
      <c r="JQD325" s="25"/>
      <c r="JQE325" s="25"/>
      <c r="JQF325" s="26"/>
      <c r="JQG325" s="26"/>
      <c r="JQH325" s="102"/>
      <c r="JQI325" s="24"/>
      <c r="JQJ325" s="24"/>
      <c r="JQK325" s="24"/>
      <c r="JQL325" s="25"/>
      <c r="JQM325" s="25"/>
      <c r="JQN325" s="26"/>
      <c r="JQO325" s="26"/>
      <c r="JQP325" s="102"/>
      <c r="JQQ325" s="24"/>
      <c r="JQR325" s="24"/>
      <c r="JQS325" s="24"/>
      <c r="JQT325" s="25"/>
      <c r="JQU325" s="25"/>
      <c r="JQV325" s="26"/>
      <c r="JQW325" s="26"/>
      <c r="JQX325" s="102"/>
      <c r="JQY325" s="24"/>
      <c r="JQZ325" s="24"/>
      <c r="JRA325" s="24"/>
      <c r="JRB325" s="25"/>
      <c r="JRC325" s="25"/>
      <c r="JRD325" s="26"/>
      <c r="JRE325" s="26"/>
      <c r="JRF325" s="102"/>
      <c r="JRG325" s="24"/>
      <c r="JRH325" s="24"/>
      <c r="JRI325" s="24"/>
      <c r="JRJ325" s="25"/>
      <c r="JRK325" s="25"/>
      <c r="JRL325" s="26"/>
      <c r="JRM325" s="26"/>
      <c r="JRN325" s="102"/>
      <c r="JRO325" s="24"/>
      <c r="JRP325" s="24"/>
      <c r="JRQ325" s="24"/>
      <c r="JRR325" s="25"/>
      <c r="JRS325" s="25"/>
      <c r="JRT325" s="26"/>
      <c r="JRU325" s="26"/>
      <c r="JRV325" s="102"/>
      <c r="JRW325" s="24"/>
      <c r="JRX325" s="24"/>
      <c r="JRY325" s="24"/>
      <c r="JRZ325" s="25"/>
      <c r="JSA325" s="25"/>
      <c r="JSB325" s="26"/>
      <c r="JSC325" s="26"/>
      <c r="JSD325" s="102"/>
      <c r="JSE325" s="24"/>
      <c r="JSF325" s="24"/>
      <c r="JSG325" s="24"/>
      <c r="JSH325" s="25"/>
      <c r="JSI325" s="25"/>
      <c r="JSJ325" s="26"/>
      <c r="JSK325" s="26"/>
      <c r="JSL325" s="102"/>
      <c r="JSM325" s="24"/>
      <c r="JSN325" s="24"/>
      <c r="JSO325" s="24"/>
      <c r="JSP325" s="25"/>
      <c r="JSQ325" s="25"/>
      <c r="JSR325" s="26"/>
      <c r="JSS325" s="26"/>
      <c r="JST325" s="102"/>
      <c r="JSU325" s="24"/>
      <c r="JSV325" s="24"/>
      <c r="JSW325" s="24"/>
      <c r="JSX325" s="25"/>
      <c r="JSY325" s="25"/>
      <c r="JSZ325" s="26"/>
      <c r="JTA325" s="26"/>
      <c r="JTB325" s="102"/>
      <c r="JTC325" s="24"/>
      <c r="JTD325" s="24"/>
      <c r="JTE325" s="24"/>
      <c r="JTF325" s="25"/>
      <c r="JTG325" s="25"/>
      <c r="JTH325" s="26"/>
      <c r="JTI325" s="26"/>
      <c r="JTJ325" s="102"/>
      <c r="JTK325" s="24"/>
      <c r="JTL325" s="24"/>
      <c r="JTM325" s="24"/>
      <c r="JTN325" s="25"/>
      <c r="JTO325" s="25"/>
      <c r="JTP325" s="26"/>
      <c r="JTQ325" s="26"/>
      <c r="JTR325" s="102"/>
      <c r="JTS325" s="24"/>
      <c r="JTT325" s="24"/>
      <c r="JTU325" s="24"/>
      <c r="JTV325" s="25"/>
      <c r="JTW325" s="25"/>
      <c r="JTX325" s="26"/>
      <c r="JTY325" s="26"/>
      <c r="JTZ325" s="102"/>
      <c r="JUA325" s="24"/>
      <c r="JUB325" s="24"/>
      <c r="JUC325" s="24"/>
      <c r="JUD325" s="25"/>
      <c r="JUE325" s="25"/>
      <c r="JUF325" s="26"/>
      <c r="JUG325" s="26"/>
      <c r="JUH325" s="102"/>
      <c r="JUI325" s="24"/>
      <c r="JUJ325" s="24"/>
      <c r="JUK325" s="24"/>
      <c r="JUL325" s="25"/>
      <c r="JUM325" s="25"/>
      <c r="JUN325" s="26"/>
      <c r="JUO325" s="26"/>
      <c r="JUP325" s="102"/>
      <c r="JUQ325" s="24"/>
      <c r="JUR325" s="24"/>
      <c r="JUS325" s="24"/>
      <c r="JUT325" s="25"/>
      <c r="JUU325" s="25"/>
      <c r="JUV325" s="26"/>
      <c r="JUW325" s="26"/>
      <c r="JUX325" s="102"/>
      <c r="JUY325" s="24"/>
      <c r="JUZ325" s="24"/>
      <c r="JVA325" s="24"/>
      <c r="JVB325" s="25"/>
      <c r="JVC325" s="25"/>
      <c r="JVD325" s="26"/>
      <c r="JVE325" s="26"/>
      <c r="JVF325" s="102"/>
      <c r="JVG325" s="24"/>
      <c r="JVH325" s="24"/>
      <c r="JVI325" s="24"/>
      <c r="JVJ325" s="25"/>
      <c r="JVK325" s="25"/>
      <c r="JVL325" s="26"/>
      <c r="JVM325" s="26"/>
      <c r="JVN325" s="102"/>
      <c r="JVO325" s="24"/>
      <c r="JVP325" s="24"/>
      <c r="JVQ325" s="24"/>
      <c r="JVR325" s="25"/>
      <c r="JVS325" s="25"/>
      <c r="JVT325" s="26"/>
      <c r="JVU325" s="26"/>
      <c r="JVV325" s="102"/>
      <c r="JVW325" s="24"/>
      <c r="JVX325" s="24"/>
      <c r="JVY325" s="24"/>
      <c r="JVZ325" s="25"/>
      <c r="JWA325" s="25"/>
      <c r="JWB325" s="26"/>
      <c r="JWC325" s="26"/>
      <c r="JWD325" s="102"/>
      <c r="JWE325" s="24"/>
      <c r="JWF325" s="24"/>
      <c r="JWG325" s="24"/>
      <c r="JWH325" s="25"/>
      <c r="JWI325" s="25"/>
      <c r="JWJ325" s="26"/>
      <c r="JWK325" s="26"/>
      <c r="JWL325" s="102"/>
      <c r="JWM325" s="24"/>
      <c r="JWN325" s="24"/>
      <c r="JWO325" s="24"/>
      <c r="JWP325" s="25"/>
      <c r="JWQ325" s="25"/>
      <c r="JWR325" s="26"/>
      <c r="JWS325" s="26"/>
      <c r="JWT325" s="102"/>
      <c r="JWU325" s="24"/>
      <c r="JWV325" s="24"/>
      <c r="JWW325" s="24"/>
      <c r="JWX325" s="25"/>
      <c r="JWY325" s="25"/>
      <c r="JWZ325" s="26"/>
      <c r="JXA325" s="26"/>
      <c r="JXB325" s="102"/>
      <c r="JXC325" s="24"/>
      <c r="JXD325" s="24"/>
      <c r="JXE325" s="24"/>
      <c r="JXF325" s="25"/>
      <c r="JXG325" s="25"/>
      <c r="JXH325" s="26"/>
      <c r="JXI325" s="26"/>
      <c r="JXJ325" s="102"/>
      <c r="JXK325" s="24"/>
      <c r="JXL325" s="24"/>
      <c r="JXM325" s="24"/>
      <c r="JXN325" s="25"/>
      <c r="JXO325" s="25"/>
      <c r="JXP325" s="26"/>
      <c r="JXQ325" s="26"/>
      <c r="JXR325" s="102"/>
      <c r="JXS325" s="24"/>
      <c r="JXT325" s="24"/>
      <c r="JXU325" s="24"/>
      <c r="JXV325" s="25"/>
      <c r="JXW325" s="25"/>
      <c r="JXX325" s="26"/>
      <c r="JXY325" s="26"/>
      <c r="JXZ325" s="102"/>
      <c r="JYA325" s="24"/>
      <c r="JYB325" s="24"/>
      <c r="JYC325" s="24"/>
      <c r="JYD325" s="25"/>
      <c r="JYE325" s="25"/>
      <c r="JYF325" s="26"/>
      <c r="JYG325" s="26"/>
      <c r="JYH325" s="102"/>
      <c r="JYI325" s="24"/>
      <c r="JYJ325" s="24"/>
      <c r="JYK325" s="24"/>
      <c r="JYL325" s="25"/>
      <c r="JYM325" s="25"/>
      <c r="JYN325" s="26"/>
      <c r="JYO325" s="26"/>
      <c r="JYP325" s="102"/>
      <c r="JYQ325" s="24"/>
      <c r="JYR325" s="24"/>
      <c r="JYS325" s="24"/>
      <c r="JYT325" s="25"/>
      <c r="JYU325" s="25"/>
      <c r="JYV325" s="26"/>
      <c r="JYW325" s="26"/>
      <c r="JYX325" s="102"/>
      <c r="JYY325" s="24"/>
      <c r="JYZ325" s="24"/>
      <c r="JZA325" s="24"/>
      <c r="JZB325" s="25"/>
      <c r="JZC325" s="25"/>
      <c r="JZD325" s="26"/>
      <c r="JZE325" s="26"/>
      <c r="JZF325" s="102"/>
      <c r="JZG325" s="24"/>
      <c r="JZH325" s="24"/>
      <c r="JZI325" s="24"/>
      <c r="JZJ325" s="25"/>
      <c r="JZK325" s="25"/>
      <c r="JZL325" s="26"/>
      <c r="JZM325" s="26"/>
      <c r="JZN325" s="102"/>
      <c r="JZO325" s="24"/>
      <c r="JZP325" s="24"/>
      <c r="JZQ325" s="24"/>
      <c r="JZR325" s="25"/>
      <c r="JZS325" s="25"/>
      <c r="JZT325" s="26"/>
      <c r="JZU325" s="26"/>
      <c r="JZV325" s="102"/>
      <c r="JZW325" s="24"/>
      <c r="JZX325" s="24"/>
      <c r="JZY325" s="24"/>
      <c r="JZZ325" s="25"/>
      <c r="KAA325" s="25"/>
      <c r="KAB325" s="26"/>
      <c r="KAC325" s="26"/>
      <c r="KAD325" s="102"/>
      <c r="KAE325" s="24"/>
      <c r="KAF325" s="24"/>
      <c r="KAG325" s="24"/>
      <c r="KAH325" s="25"/>
      <c r="KAI325" s="25"/>
      <c r="KAJ325" s="26"/>
      <c r="KAK325" s="26"/>
      <c r="KAL325" s="102"/>
      <c r="KAM325" s="24"/>
      <c r="KAN325" s="24"/>
      <c r="KAO325" s="24"/>
      <c r="KAP325" s="25"/>
      <c r="KAQ325" s="25"/>
      <c r="KAR325" s="26"/>
      <c r="KAS325" s="26"/>
      <c r="KAT325" s="102"/>
      <c r="KAU325" s="24"/>
      <c r="KAV325" s="24"/>
      <c r="KAW325" s="24"/>
      <c r="KAX325" s="25"/>
      <c r="KAY325" s="25"/>
      <c r="KAZ325" s="26"/>
      <c r="KBA325" s="26"/>
      <c r="KBB325" s="102"/>
      <c r="KBC325" s="24"/>
      <c r="KBD325" s="24"/>
      <c r="KBE325" s="24"/>
      <c r="KBF325" s="25"/>
      <c r="KBG325" s="25"/>
      <c r="KBH325" s="26"/>
      <c r="KBI325" s="26"/>
      <c r="KBJ325" s="102"/>
      <c r="KBK325" s="24"/>
      <c r="KBL325" s="24"/>
      <c r="KBM325" s="24"/>
      <c r="KBN325" s="25"/>
      <c r="KBO325" s="25"/>
      <c r="KBP325" s="26"/>
      <c r="KBQ325" s="26"/>
      <c r="KBR325" s="102"/>
      <c r="KBS325" s="24"/>
      <c r="KBT325" s="24"/>
      <c r="KBU325" s="24"/>
      <c r="KBV325" s="25"/>
      <c r="KBW325" s="25"/>
      <c r="KBX325" s="26"/>
      <c r="KBY325" s="26"/>
      <c r="KBZ325" s="102"/>
      <c r="KCA325" s="24"/>
      <c r="KCB325" s="24"/>
      <c r="KCC325" s="24"/>
      <c r="KCD325" s="25"/>
      <c r="KCE325" s="25"/>
      <c r="KCF325" s="26"/>
      <c r="KCG325" s="26"/>
      <c r="KCH325" s="102"/>
      <c r="KCI325" s="24"/>
      <c r="KCJ325" s="24"/>
      <c r="KCK325" s="24"/>
      <c r="KCL325" s="25"/>
      <c r="KCM325" s="25"/>
      <c r="KCN325" s="26"/>
      <c r="KCO325" s="26"/>
      <c r="KCP325" s="102"/>
      <c r="KCQ325" s="24"/>
      <c r="KCR325" s="24"/>
      <c r="KCS325" s="24"/>
      <c r="KCT325" s="25"/>
      <c r="KCU325" s="25"/>
      <c r="KCV325" s="26"/>
      <c r="KCW325" s="26"/>
      <c r="KCX325" s="102"/>
      <c r="KCY325" s="24"/>
      <c r="KCZ325" s="24"/>
      <c r="KDA325" s="24"/>
      <c r="KDB325" s="25"/>
      <c r="KDC325" s="25"/>
      <c r="KDD325" s="26"/>
      <c r="KDE325" s="26"/>
      <c r="KDF325" s="102"/>
      <c r="KDG325" s="24"/>
      <c r="KDH325" s="24"/>
      <c r="KDI325" s="24"/>
      <c r="KDJ325" s="25"/>
      <c r="KDK325" s="25"/>
      <c r="KDL325" s="26"/>
      <c r="KDM325" s="26"/>
      <c r="KDN325" s="102"/>
      <c r="KDO325" s="24"/>
      <c r="KDP325" s="24"/>
      <c r="KDQ325" s="24"/>
      <c r="KDR325" s="25"/>
      <c r="KDS325" s="25"/>
      <c r="KDT325" s="26"/>
      <c r="KDU325" s="26"/>
      <c r="KDV325" s="102"/>
      <c r="KDW325" s="24"/>
      <c r="KDX325" s="24"/>
      <c r="KDY325" s="24"/>
      <c r="KDZ325" s="25"/>
      <c r="KEA325" s="25"/>
      <c r="KEB325" s="26"/>
      <c r="KEC325" s="26"/>
      <c r="KED325" s="102"/>
      <c r="KEE325" s="24"/>
      <c r="KEF325" s="24"/>
      <c r="KEG325" s="24"/>
      <c r="KEH325" s="25"/>
      <c r="KEI325" s="25"/>
      <c r="KEJ325" s="26"/>
      <c r="KEK325" s="26"/>
      <c r="KEL325" s="102"/>
      <c r="KEM325" s="24"/>
      <c r="KEN325" s="24"/>
      <c r="KEO325" s="24"/>
      <c r="KEP325" s="25"/>
      <c r="KEQ325" s="25"/>
      <c r="KER325" s="26"/>
      <c r="KES325" s="26"/>
      <c r="KET325" s="102"/>
      <c r="KEU325" s="24"/>
      <c r="KEV325" s="24"/>
      <c r="KEW325" s="24"/>
      <c r="KEX325" s="25"/>
      <c r="KEY325" s="25"/>
      <c r="KEZ325" s="26"/>
      <c r="KFA325" s="26"/>
      <c r="KFB325" s="102"/>
      <c r="KFC325" s="24"/>
      <c r="KFD325" s="24"/>
      <c r="KFE325" s="24"/>
      <c r="KFF325" s="25"/>
      <c r="KFG325" s="25"/>
      <c r="KFH325" s="26"/>
      <c r="KFI325" s="26"/>
      <c r="KFJ325" s="102"/>
      <c r="KFK325" s="24"/>
      <c r="KFL325" s="24"/>
      <c r="KFM325" s="24"/>
      <c r="KFN325" s="25"/>
      <c r="KFO325" s="25"/>
      <c r="KFP325" s="26"/>
      <c r="KFQ325" s="26"/>
      <c r="KFR325" s="102"/>
      <c r="KFS325" s="24"/>
      <c r="KFT325" s="24"/>
      <c r="KFU325" s="24"/>
      <c r="KFV325" s="25"/>
      <c r="KFW325" s="25"/>
      <c r="KFX325" s="26"/>
      <c r="KFY325" s="26"/>
      <c r="KFZ325" s="102"/>
      <c r="KGA325" s="24"/>
      <c r="KGB325" s="24"/>
      <c r="KGC325" s="24"/>
      <c r="KGD325" s="25"/>
      <c r="KGE325" s="25"/>
      <c r="KGF325" s="26"/>
      <c r="KGG325" s="26"/>
      <c r="KGH325" s="102"/>
      <c r="KGI325" s="24"/>
      <c r="KGJ325" s="24"/>
      <c r="KGK325" s="24"/>
      <c r="KGL325" s="25"/>
      <c r="KGM325" s="25"/>
      <c r="KGN325" s="26"/>
      <c r="KGO325" s="26"/>
      <c r="KGP325" s="102"/>
      <c r="KGQ325" s="24"/>
      <c r="KGR325" s="24"/>
      <c r="KGS325" s="24"/>
      <c r="KGT325" s="25"/>
      <c r="KGU325" s="25"/>
      <c r="KGV325" s="26"/>
      <c r="KGW325" s="26"/>
      <c r="KGX325" s="102"/>
      <c r="KGY325" s="24"/>
      <c r="KGZ325" s="24"/>
      <c r="KHA325" s="24"/>
      <c r="KHB325" s="25"/>
      <c r="KHC325" s="25"/>
      <c r="KHD325" s="26"/>
      <c r="KHE325" s="26"/>
      <c r="KHF325" s="102"/>
      <c r="KHG325" s="24"/>
      <c r="KHH325" s="24"/>
      <c r="KHI325" s="24"/>
      <c r="KHJ325" s="25"/>
      <c r="KHK325" s="25"/>
      <c r="KHL325" s="26"/>
      <c r="KHM325" s="26"/>
      <c r="KHN325" s="102"/>
      <c r="KHO325" s="24"/>
      <c r="KHP325" s="24"/>
      <c r="KHQ325" s="24"/>
      <c r="KHR325" s="25"/>
      <c r="KHS325" s="25"/>
      <c r="KHT325" s="26"/>
      <c r="KHU325" s="26"/>
      <c r="KHV325" s="102"/>
      <c r="KHW325" s="24"/>
      <c r="KHX325" s="24"/>
      <c r="KHY325" s="24"/>
      <c r="KHZ325" s="25"/>
      <c r="KIA325" s="25"/>
      <c r="KIB325" s="26"/>
      <c r="KIC325" s="26"/>
      <c r="KID325" s="102"/>
      <c r="KIE325" s="24"/>
      <c r="KIF325" s="24"/>
      <c r="KIG325" s="24"/>
      <c r="KIH325" s="25"/>
      <c r="KII325" s="25"/>
      <c r="KIJ325" s="26"/>
      <c r="KIK325" s="26"/>
      <c r="KIL325" s="102"/>
      <c r="KIM325" s="24"/>
      <c r="KIN325" s="24"/>
      <c r="KIO325" s="24"/>
      <c r="KIP325" s="25"/>
      <c r="KIQ325" s="25"/>
      <c r="KIR325" s="26"/>
      <c r="KIS325" s="26"/>
      <c r="KIT325" s="102"/>
      <c r="KIU325" s="24"/>
      <c r="KIV325" s="24"/>
      <c r="KIW325" s="24"/>
      <c r="KIX325" s="25"/>
      <c r="KIY325" s="25"/>
      <c r="KIZ325" s="26"/>
      <c r="KJA325" s="26"/>
      <c r="KJB325" s="102"/>
      <c r="KJC325" s="24"/>
      <c r="KJD325" s="24"/>
      <c r="KJE325" s="24"/>
      <c r="KJF325" s="25"/>
      <c r="KJG325" s="25"/>
      <c r="KJH325" s="26"/>
      <c r="KJI325" s="26"/>
      <c r="KJJ325" s="102"/>
      <c r="KJK325" s="24"/>
      <c r="KJL325" s="24"/>
      <c r="KJM325" s="24"/>
      <c r="KJN325" s="25"/>
      <c r="KJO325" s="25"/>
      <c r="KJP325" s="26"/>
      <c r="KJQ325" s="26"/>
      <c r="KJR325" s="102"/>
      <c r="KJS325" s="24"/>
      <c r="KJT325" s="24"/>
      <c r="KJU325" s="24"/>
      <c r="KJV325" s="25"/>
      <c r="KJW325" s="25"/>
      <c r="KJX325" s="26"/>
      <c r="KJY325" s="26"/>
      <c r="KJZ325" s="102"/>
      <c r="KKA325" s="24"/>
      <c r="KKB325" s="24"/>
      <c r="KKC325" s="24"/>
      <c r="KKD325" s="25"/>
      <c r="KKE325" s="25"/>
      <c r="KKF325" s="26"/>
      <c r="KKG325" s="26"/>
      <c r="KKH325" s="102"/>
      <c r="KKI325" s="24"/>
      <c r="KKJ325" s="24"/>
      <c r="KKK325" s="24"/>
      <c r="KKL325" s="25"/>
      <c r="KKM325" s="25"/>
      <c r="KKN325" s="26"/>
      <c r="KKO325" s="26"/>
      <c r="KKP325" s="102"/>
      <c r="KKQ325" s="24"/>
      <c r="KKR325" s="24"/>
      <c r="KKS325" s="24"/>
      <c r="KKT325" s="25"/>
      <c r="KKU325" s="25"/>
      <c r="KKV325" s="26"/>
      <c r="KKW325" s="26"/>
      <c r="KKX325" s="102"/>
      <c r="KKY325" s="24"/>
      <c r="KKZ325" s="24"/>
      <c r="KLA325" s="24"/>
      <c r="KLB325" s="25"/>
      <c r="KLC325" s="25"/>
      <c r="KLD325" s="26"/>
      <c r="KLE325" s="26"/>
      <c r="KLF325" s="102"/>
      <c r="KLG325" s="24"/>
      <c r="KLH325" s="24"/>
      <c r="KLI325" s="24"/>
      <c r="KLJ325" s="25"/>
      <c r="KLK325" s="25"/>
      <c r="KLL325" s="26"/>
      <c r="KLM325" s="26"/>
      <c r="KLN325" s="102"/>
      <c r="KLO325" s="24"/>
      <c r="KLP325" s="24"/>
      <c r="KLQ325" s="24"/>
      <c r="KLR325" s="25"/>
      <c r="KLS325" s="25"/>
      <c r="KLT325" s="26"/>
      <c r="KLU325" s="26"/>
      <c r="KLV325" s="102"/>
      <c r="KLW325" s="24"/>
      <c r="KLX325" s="24"/>
      <c r="KLY325" s="24"/>
      <c r="KLZ325" s="25"/>
      <c r="KMA325" s="25"/>
      <c r="KMB325" s="26"/>
      <c r="KMC325" s="26"/>
      <c r="KMD325" s="102"/>
      <c r="KME325" s="24"/>
      <c r="KMF325" s="24"/>
      <c r="KMG325" s="24"/>
      <c r="KMH325" s="25"/>
      <c r="KMI325" s="25"/>
      <c r="KMJ325" s="26"/>
      <c r="KMK325" s="26"/>
      <c r="KML325" s="102"/>
      <c r="KMM325" s="24"/>
      <c r="KMN325" s="24"/>
      <c r="KMO325" s="24"/>
      <c r="KMP325" s="25"/>
      <c r="KMQ325" s="25"/>
      <c r="KMR325" s="26"/>
      <c r="KMS325" s="26"/>
      <c r="KMT325" s="102"/>
      <c r="KMU325" s="24"/>
      <c r="KMV325" s="24"/>
      <c r="KMW325" s="24"/>
      <c r="KMX325" s="25"/>
      <c r="KMY325" s="25"/>
      <c r="KMZ325" s="26"/>
      <c r="KNA325" s="26"/>
      <c r="KNB325" s="102"/>
      <c r="KNC325" s="24"/>
      <c r="KND325" s="24"/>
      <c r="KNE325" s="24"/>
      <c r="KNF325" s="25"/>
      <c r="KNG325" s="25"/>
      <c r="KNH325" s="26"/>
      <c r="KNI325" s="26"/>
      <c r="KNJ325" s="102"/>
      <c r="KNK325" s="24"/>
      <c r="KNL325" s="24"/>
      <c r="KNM325" s="24"/>
      <c r="KNN325" s="25"/>
      <c r="KNO325" s="25"/>
      <c r="KNP325" s="26"/>
      <c r="KNQ325" s="26"/>
      <c r="KNR325" s="102"/>
      <c r="KNS325" s="24"/>
      <c r="KNT325" s="24"/>
      <c r="KNU325" s="24"/>
      <c r="KNV325" s="25"/>
      <c r="KNW325" s="25"/>
      <c r="KNX325" s="26"/>
      <c r="KNY325" s="26"/>
      <c r="KNZ325" s="102"/>
      <c r="KOA325" s="24"/>
      <c r="KOB325" s="24"/>
      <c r="KOC325" s="24"/>
      <c r="KOD325" s="25"/>
      <c r="KOE325" s="25"/>
      <c r="KOF325" s="26"/>
      <c r="KOG325" s="26"/>
      <c r="KOH325" s="102"/>
      <c r="KOI325" s="24"/>
      <c r="KOJ325" s="24"/>
      <c r="KOK325" s="24"/>
      <c r="KOL325" s="25"/>
      <c r="KOM325" s="25"/>
      <c r="KON325" s="26"/>
      <c r="KOO325" s="26"/>
      <c r="KOP325" s="102"/>
      <c r="KOQ325" s="24"/>
      <c r="KOR325" s="24"/>
      <c r="KOS325" s="24"/>
      <c r="KOT325" s="25"/>
      <c r="KOU325" s="25"/>
      <c r="KOV325" s="26"/>
      <c r="KOW325" s="26"/>
      <c r="KOX325" s="102"/>
      <c r="KOY325" s="24"/>
      <c r="KOZ325" s="24"/>
      <c r="KPA325" s="24"/>
      <c r="KPB325" s="25"/>
      <c r="KPC325" s="25"/>
      <c r="KPD325" s="26"/>
      <c r="KPE325" s="26"/>
      <c r="KPF325" s="102"/>
      <c r="KPG325" s="24"/>
      <c r="KPH325" s="24"/>
      <c r="KPI325" s="24"/>
      <c r="KPJ325" s="25"/>
      <c r="KPK325" s="25"/>
      <c r="KPL325" s="26"/>
      <c r="KPM325" s="26"/>
      <c r="KPN325" s="102"/>
      <c r="KPO325" s="24"/>
      <c r="KPP325" s="24"/>
      <c r="KPQ325" s="24"/>
      <c r="KPR325" s="25"/>
      <c r="KPS325" s="25"/>
      <c r="KPT325" s="26"/>
      <c r="KPU325" s="26"/>
      <c r="KPV325" s="102"/>
      <c r="KPW325" s="24"/>
      <c r="KPX325" s="24"/>
      <c r="KPY325" s="24"/>
      <c r="KPZ325" s="25"/>
      <c r="KQA325" s="25"/>
      <c r="KQB325" s="26"/>
      <c r="KQC325" s="26"/>
      <c r="KQD325" s="102"/>
      <c r="KQE325" s="24"/>
      <c r="KQF325" s="24"/>
      <c r="KQG325" s="24"/>
      <c r="KQH325" s="25"/>
      <c r="KQI325" s="25"/>
      <c r="KQJ325" s="26"/>
      <c r="KQK325" s="26"/>
      <c r="KQL325" s="102"/>
      <c r="KQM325" s="24"/>
      <c r="KQN325" s="24"/>
      <c r="KQO325" s="24"/>
      <c r="KQP325" s="25"/>
      <c r="KQQ325" s="25"/>
      <c r="KQR325" s="26"/>
      <c r="KQS325" s="26"/>
      <c r="KQT325" s="102"/>
      <c r="KQU325" s="24"/>
      <c r="KQV325" s="24"/>
      <c r="KQW325" s="24"/>
      <c r="KQX325" s="25"/>
      <c r="KQY325" s="25"/>
      <c r="KQZ325" s="26"/>
      <c r="KRA325" s="26"/>
      <c r="KRB325" s="102"/>
      <c r="KRC325" s="24"/>
      <c r="KRD325" s="24"/>
      <c r="KRE325" s="24"/>
      <c r="KRF325" s="25"/>
      <c r="KRG325" s="25"/>
      <c r="KRH325" s="26"/>
      <c r="KRI325" s="26"/>
      <c r="KRJ325" s="102"/>
      <c r="KRK325" s="24"/>
      <c r="KRL325" s="24"/>
      <c r="KRM325" s="24"/>
      <c r="KRN325" s="25"/>
      <c r="KRO325" s="25"/>
      <c r="KRP325" s="26"/>
      <c r="KRQ325" s="26"/>
      <c r="KRR325" s="102"/>
      <c r="KRS325" s="24"/>
      <c r="KRT325" s="24"/>
      <c r="KRU325" s="24"/>
      <c r="KRV325" s="25"/>
      <c r="KRW325" s="25"/>
      <c r="KRX325" s="26"/>
      <c r="KRY325" s="26"/>
      <c r="KRZ325" s="102"/>
      <c r="KSA325" s="24"/>
      <c r="KSB325" s="24"/>
      <c r="KSC325" s="24"/>
      <c r="KSD325" s="25"/>
      <c r="KSE325" s="25"/>
      <c r="KSF325" s="26"/>
      <c r="KSG325" s="26"/>
      <c r="KSH325" s="102"/>
      <c r="KSI325" s="24"/>
      <c r="KSJ325" s="24"/>
      <c r="KSK325" s="24"/>
      <c r="KSL325" s="25"/>
      <c r="KSM325" s="25"/>
      <c r="KSN325" s="26"/>
      <c r="KSO325" s="26"/>
      <c r="KSP325" s="102"/>
      <c r="KSQ325" s="24"/>
      <c r="KSR325" s="24"/>
      <c r="KSS325" s="24"/>
      <c r="KST325" s="25"/>
      <c r="KSU325" s="25"/>
      <c r="KSV325" s="26"/>
      <c r="KSW325" s="26"/>
      <c r="KSX325" s="102"/>
      <c r="KSY325" s="24"/>
      <c r="KSZ325" s="24"/>
      <c r="KTA325" s="24"/>
      <c r="KTB325" s="25"/>
      <c r="KTC325" s="25"/>
      <c r="KTD325" s="26"/>
      <c r="KTE325" s="26"/>
      <c r="KTF325" s="102"/>
      <c r="KTG325" s="24"/>
      <c r="KTH325" s="24"/>
      <c r="KTI325" s="24"/>
      <c r="KTJ325" s="25"/>
      <c r="KTK325" s="25"/>
      <c r="KTL325" s="26"/>
      <c r="KTM325" s="26"/>
      <c r="KTN325" s="102"/>
      <c r="KTO325" s="24"/>
      <c r="KTP325" s="24"/>
      <c r="KTQ325" s="24"/>
      <c r="KTR325" s="25"/>
      <c r="KTS325" s="25"/>
      <c r="KTT325" s="26"/>
      <c r="KTU325" s="26"/>
      <c r="KTV325" s="102"/>
      <c r="KTW325" s="24"/>
      <c r="KTX325" s="24"/>
      <c r="KTY325" s="24"/>
      <c r="KTZ325" s="25"/>
      <c r="KUA325" s="25"/>
      <c r="KUB325" s="26"/>
      <c r="KUC325" s="26"/>
      <c r="KUD325" s="102"/>
      <c r="KUE325" s="24"/>
      <c r="KUF325" s="24"/>
      <c r="KUG325" s="24"/>
      <c r="KUH325" s="25"/>
      <c r="KUI325" s="25"/>
      <c r="KUJ325" s="26"/>
      <c r="KUK325" s="26"/>
      <c r="KUL325" s="102"/>
      <c r="KUM325" s="24"/>
      <c r="KUN325" s="24"/>
      <c r="KUO325" s="24"/>
      <c r="KUP325" s="25"/>
      <c r="KUQ325" s="25"/>
      <c r="KUR325" s="26"/>
      <c r="KUS325" s="26"/>
      <c r="KUT325" s="102"/>
      <c r="KUU325" s="24"/>
      <c r="KUV325" s="24"/>
      <c r="KUW325" s="24"/>
      <c r="KUX325" s="25"/>
      <c r="KUY325" s="25"/>
      <c r="KUZ325" s="26"/>
      <c r="KVA325" s="26"/>
      <c r="KVB325" s="102"/>
      <c r="KVC325" s="24"/>
      <c r="KVD325" s="24"/>
      <c r="KVE325" s="24"/>
      <c r="KVF325" s="25"/>
      <c r="KVG325" s="25"/>
      <c r="KVH325" s="26"/>
      <c r="KVI325" s="26"/>
      <c r="KVJ325" s="102"/>
      <c r="KVK325" s="24"/>
      <c r="KVL325" s="24"/>
      <c r="KVM325" s="24"/>
      <c r="KVN325" s="25"/>
      <c r="KVO325" s="25"/>
      <c r="KVP325" s="26"/>
      <c r="KVQ325" s="26"/>
      <c r="KVR325" s="102"/>
      <c r="KVS325" s="24"/>
      <c r="KVT325" s="24"/>
      <c r="KVU325" s="24"/>
      <c r="KVV325" s="25"/>
      <c r="KVW325" s="25"/>
      <c r="KVX325" s="26"/>
      <c r="KVY325" s="26"/>
      <c r="KVZ325" s="102"/>
      <c r="KWA325" s="24"/>
      <c r="KWB325" s="24"/>
      <c r="KWC325" s="24"/>
      <c r="KWD325" s="25"/>
      <c r="KWE325" s="25"/>
      <c r="KWF325" s="26"/>
      <c r="KWG325" s="26"/>
      <c r="KWH325" s="102"/>
      <c r="KWI325" s="24"/>
      <c r="KWJ325" s="24"/>
      <c r="KWK325" s="24"/>
      <c r="KWL325" s="25"/>
      <c r="KWM325" s="25"/>
      <c r="KWN325" s="26"/>
      <c r="KWO325" s="26"/>
      <c r="KWP325" s="102"/>
      <c r="KWQ325" s="24"/>
      <c r="KWR325" s="24"/>
      <c r="KWS325" s="24"/>
      <c r="KWT325" s="25"/>
      <c r="KWU325" s="25"/>
      <c r="KWV325" s="26"/>
      <c r="KWW325" s="26"/>
      <c r="KWX325" s="102"/>
      <c r="KWY325" s="24"/>
      <c r="KWZ325" s="24"/>
      <c r="KXA325" s="24"/>
      <c r="KXB325" s="25"/>
      <c r="KXC325" s="25"/>
      <c r="KXD325" s="26"/>
      <c r="KXE325" s="26"/>
      <c r="KXF325" s="102"/>
      <c r="KXG325" s="24"/>
      <c r="KXH325" s="24"/>
      <c r="KXI325" s="24"/>
      <c r="KXJ325" s="25"/>
      <c r="KXK325" s="25"/>
      <c r="KXL325" s="26"/>
      <c r="KXM325" s="26"/>
      <c r="KXN325" s="102"/>
      <c r="KXO325" s="24"/>
      <c r="KXP325" s="24"/>
      <c r="KXQ325" s="24"/>
      <c r="KXR325" s="25"/>
      <c r="KXS325" s="25"/>
      <c r="KXT325" s="26"/>
      <c r="KXU325" s="26"/>
      <c r="KXV325" s="102"/>
      <c r="KXW325" s="24"/>
      <c r="KXX325" s="24"/>
      <c r="KXY325" s="24"/>
      <c r="KXZ325" s="25"/>
      <c r="KYA325" s="25"/>
      <c r="KYB325" s="26"/>
      <c r="KYC325" s="26"/>
      <c r="KYD325" s="102"/>
      <c r="KYE325" s="24"/>
      <c r="KYF325" s="24"/>
      <c r="KYG325" s="24"/>
      <c r="KYH325" s="25"/>
      <c r="KYI325" s="25"/>
      <c r="KYJ325" s="26"/>
      <c r="KYK325" s="26"/>
      <c r="KYL325" s="102"/>
      <c r="KYM325" s="24"/>
      <c r="KYN325" s="24"/>
      <c r="KYO325" s="24"/>
      <c r="KYP325" s="25"/>
      <c r="KYQ325" s="25"/>
      <c r="KYR325" s="26"/>
      <c r="KYS325" s="26"/>
      <c r="KYT325" s="102"/>
      <c r="KYU325" s="24"/>
      <c r="KYV325" s="24"/>
      <c r="KYW325" s="24"/>
      <c r="KYX325" s="25"/>
      <c r="KYY325" s="25"/>
      <c r="KYZ325" s="26"/>
      <c r="KZA325" s="26"/>
      <c r="KZB325" s="102"/>
      <c r="KZC325" s="24"/>
      <c r="KZD325" s="24"/>
      <c r="KZE325" s="24"/>
      <c r="KZF325" s="25"/>
      <c r="KZG325" s="25"/>
      <c r="KZH325" s="26"/>
      <c r="KZI325" s="26"/>
      <c r="KZJ325" s="102"/>
      <c r="KZK325" s="24"/>
      <c r="KZL325" s="24"/>
      <c r="KZM325" s="24"/>
      <c r="KZN325" s="25"/>
      <c r="KZO325" s="25"/>
      <c r="KZP325" s="26"/>
      <c r="KZQ325" s="26"/>
      <c r="KZR325" s="102"/>
      <c r="KZS325" s="24"/>
      <c r="KZT325" s="24"/>
      <c r="KZU325" s="24"/>
      <c r="KZV325" s="25"/>
      <c r="KZW325" s="25"/>
      <c r="KZX325" s="26"/>
      <c r="KZY325" s="26"/>
      <c r="KZZ325" s="102"/>
      <c r="LAA325" s="24"/>
      <c r="LAB325" s="24"/>
      <c r="LAC325" s="24"/>
      <c r="LAD325" s="25"/>
      <c r="LAE325" s="25"/>
      <c r="LAF325" s="26"/>
      <c r="LAG325" s="26"/>
      <c r="LAH325" s="102"/>
      <c r="LAI325" s="24"/>
      <c r="LAJ325" s="24"/>
      <c r="LAK325" s="24"/>
      <c r="LAL325" s="25"/>
      <c r="LAM325" s="25"/>
      <c r="LAN325" s="26"/>
      <c r="LAO325" s="26"/>
      <c r="LAP325" s="102"/>
      <c r="LAQ325" s="24"/>
      <c r="LAR325" s="24"/>
      <c r="LAS325" s="24"/>
      <c r="LAT325" s="25"/>
      <c r="LAU325" s="25"/>
      <c r="LAV325" s="26"/>
      <c r="LAW325" s="26"/>
      <c r="LAX325" s="102"/>
      <c r="LAY325" s="24"/>
      <c r="LAZ325" s="24"/>
      <c r="LBA325" s="24"/>
      <c r="LBB325" s="25"/>
      <c r="LBC325" s="25"/>
      <c r="LBD325" s="26"/>
      <c r="LBE325" s="26"/>
      <c r="LBF325" s="102"/>
      <c r="LBG325" s="24"/>
      <c r="LBH325" s="24"/>
      <c r="LBI325" s="24"/>
      <c r="LBJ325" s="25"/>
      <c r="LBK325" s="25"/>
      <c r="LBL325" s="26"/>
      <c r="LBM325" s="26"/>
      <c r="LBN325" s="102"/>
      <c r="LBO325" s="24"/>
      <c r="LBP325" s="24"/>
      <c r="LBQ325" s="24"/>
      <c r="LBR325" s="25"/>
      <c r="LBS325" s="25"/>
      <c r="LBT325" s="26"/>
      <c r="LBU325" s="26"/>
      <c r="LBV325" s="102"/>
      <c r="LBW325" s="24"/>
      <c r="LBX325" s="24"/>
      <c r="LBY325" s="24"/>
      <c r="LBZ325" s="25"/>
      <c r="LCA325" s="25"/>
      <c r="LCB325" s="26"/>
      <c r="LCC325" s="26"/>
      <c r="LCD325" s="102"/>
      <c r="LCE325" s="24"/>
      <c r="LCF325" s="24"/>
      <c r="LCG325" s="24"/>
      <c r="LCH325" s="25"/>
      <c r="LCI325" s="25"/>
      <c r="LCJ325" s="26"/>
      <c r="LCK325" s="26"/>
      <c r="LCL325" s="102"/>
      <c r="LCM325" s="24"/>
      <c r="LCN325" s="24"/>
      <c r="LCO325" s="24"/>
      <c r="LCP325" s="25"/>
      <c r="LCQ325" s="25"/>
      <c r="LCR325" s="26"/>
      <c r="LCS325" s="26"/>
      <c r="LCT325" s="102"/>
      <c r="LCU325" s="24"/>
      <c r="LCV325" s="24"/>
      <c r="LCW325" s="24"/>
      <c r="LCX325" s="25"/>
      <c r="LCY325" s="25"/>
      <c r="LCZ325" s="26"/>
      <c r="LDA325" s="26"/>
      <c r="LDB325" s="102"/>
      <c r="LDC325" s="24"/>
      <c r="LDD325" s="24"/>
      <c r="LDE325" s="24"/>
      <c r="LDF325" s="25"/>
      <c r="LDG325" s="25"/>
      <c r="LDH325" s="26"/>
      <c r="LDI325" s="26"/>
      <c r="LDJ325" s="102"/>
      <c r="LDK325" s="24"/>
      <c r="LDL325" s="24"/>
      <c r="LDM325" s="24"/>
      <c r="LDN325" s="25"/>
      <c r="LDO325" s="25"/>
      <c r="LDP325" s="26"/>
      <c r="LDQ325" s="26"/>
      <c r="LDR325" s="102"/>
      <c r="LDS325" s="24"/>
      <c r="LDT325" s="24"/>
      <c r="LDU325" s="24"/>
      <c r="LDV325" s="25"/>
      <c r="LDW325" s="25"/>
      <c r="LDX325" s="26"/>
      <c r="LDY325" s="26"/>
      <c r="LDZ325" s="102"/>
      <c r="LEA325" s="24"/>
      <c r="LEB325" s="24"/>
      <c r="LEC325" s="24"/>
      <c r="LED325" s="25"/>
      <c r="LEE325" s="25"/>
      <c r="LEF325" s="26"/>
      <c r="LEG325" s="26"/>
      <c r="LEH325" s="102"/>
      <c r="LEI325" s="24"/>
      <c r="LEJ325" s="24"/>
      <c r="LEK325" s="24"/>
      <c r="LEL325" s="25"/>
      <c r="LEM325" s="25"/>
      <c r="LEN325" s="26"/>
      <c r="LEO325" s="26"/>
      <c r="LEP325" s="102"/>
      <c r="LEQ325" s="24"/>
      <c r="LER325" s="24"/>
      <c r="LES325" s="24"/>
      <c r="LET325" s="25"/>
      <c r="LEU325" s="25"/>
      <c r="LEV325" s="26"/>
      <c r="LEW325" s="26"/>
      <c r="LEX325" s="102"/>
      <c r="LEY325" s="24"/>
      <c r="LEZ325" s="24"/>
      <c r="LFA325" s="24"/>
      <c r="LFB325" s="25"/>
      <c r="LFC325" s="25"/>
      <c r="LFD325" s="26"/>
      <c r="LFE325" s="26"/>
      <c r="LFF325" s="102"/>
      <c r="LFG325" s="24"/>
      <c r="LFH325" s="24"/>
      <c r="LFI325" s="24"/>
      <c r="LFJ325" s="25"/>
      <c r="LFK325" s="25"/>
      <c r="LFL325" s="26"/>
      <c r="LFM325" s="26"/>
      <c r="LFN325" s="102"/>
      <c r="LFO325" s="24"/>
      <c r="LFP325" s="24"/>
      <c r="LFQ325" s="24"/>
      <c r="LFR325" s="25"/>
      <c r="LFS325" s="25"/>
      <c r="LFT325" s="26"/>
      <c r="LFU325" s="26"/>
      <c r="LFV325" s="102"/>
      <c r="LFW325" s="24"/>
      <c r="LFX325" s="24"/>
      <c r="LFY325" s="24"/>
      <c r="LFZ325" s="25"/>
      <c r="LGA325" s="25"/>
      <c r="LGB325" s="26"/>
      <c r="LGC325" s="26"/>
      <c r="LGD325" s="102"/>
      <c r="LGE325" s="24"/>
      <c r="LGF325" s="24"/>
      <c r="LGG325" s="24"/>
      <c r="LGH325" s="25"/>
      <c r="LGI325" s="25"/>
      <c r="LGJ325" s="26"/>
      <c r="LGK325" s="26"/>
      <c r="LGL325" s="102"/>
      <c r="LGM325" s="24"/>
      <c r="LGN325" s="24"/>
      <c r="LGO325" s="24"/>
      <c r="LGP325" s="25"/>
      <c r="LGQ325" s="25"/>
      <c r="LGR325" s="26"/>
      <c r="LGS325" s="26"/>
      <c r="LGT325" s="102"/>
      <c r="LGU325" s="24"/>
      <c r="LGV325" s="24"/>
      <c r="LGW325" s="24"/>
      <c r="LGX325" s="25"/>
      <c r="LGY325" s="25"/>
      <c r="LGZ325" s="26"/>
      <c r="LHA325" s="26"/>
      <c r="LHB325" s="102"/>
      <c r="LHC325" s="24"/>
      <c r="LHD325" s="24"/>
      <c r="LHE325" s="24"/>
      <c r="LHF325" s="25"/>
      <c r="LHG325" s="25"/>
      <c r="LHH325" s="26"/>
      <c r="LHI325" s="26"/>
      <c r="LHJ325" s="102"/>
      <c r="LHK325" s="24"/>
      <c r="LHL325" s="24"/>
      <c r="LHM325" s="24"/>
      <c r="LHN325" s="25"/>
      <c r="LHO325" s="25"/>
      <c r="LHP325" s="26"/>
      <c r="LHQ325" s="26"/>
      <c r="LHR325" s="102"/>
      <c r="LHS325" s="24"/>
      <c r="LHT325" s="24"/>
      <c r="LHU325" s="24"/>
      <c r="LHV325" s="25"/>
      <c r="LHW325" s="25"/>
      <c r="LHX325" s="26"/>
      <c r="LHY325" s="26"/>
      <c r="LHZ325" s="102"/>
      <c r="LIA325" s="24"/>
      <c r="LIB325" s="24"/>
      <c r="LIC325" s="24"/>
      <c r="LID325" s="25"/>
      <c r="LIE325" s="25"/>
      <c r="LIF325" s="26"/>
      <c r="LIG325" s="26"/>
      <c r="LIH325" s="102"/>
      <c r="LII325" s="24"/>
      <c r="LIJ325" s="24"/>
      <c r="LIK325" s="24"/>
      <c r="LIL325" s="25"/>
      <c r="LIM325" s="25"/>
      <c r="LIN325" s="26"/>
      <c r="LIO325" s="26"/>
      <c r="LIP325" s="102"/>
      <c r="LIQ325" s="24"/>
      <c r="LIR325" s="24"/>
      <c r="LIS325" s="24"/>
      <c r="LIT325" s="25"/>
      <c r="LIU325" s="25"/>
      <c r="LIV325" s="26"/>
      <c r="LIW325" s="26"/>
      <c r="LIX325" s="102"/>
      <c r="LIY325" s="24"/>
      <c r="LIZ325" s="24"/>
      <c r="LJA325" s="24"/>
      <c r="LJB325" s="25"/>
      <c r="LJC325" s="25"/>
      <c r="LJD325" s="26"/>
      <c r="LJE325" s="26"/>
      <c r="LJF325" s="102"/>
      <c r="LJG325" s="24"/>
      <c r="LJH325" s="24"/>
      <c r="LJI325" s="24"/>
      <c r="LJJ325" s="25"/>
      <c r="LJK325" s="25"/>
      <c r="LJL325" s="26"/>
      <c r="LJM325" s="26"/>
      <c r="LJN325" s="102"/>
      <c r="LJO325" s="24"/>
      <c r="LJP325" s="24"/>
      <c r="LJQ325" s="24"/>
      <c r="LJR325" s="25"/>
      <c r="LJS325" s="25"/>
      <c r="LJT325" s="26"/>
      <c r="LJU325" s="26"/>
      <c r="LJV325" s="102"/>
      <c r="LJW325" s="24"/>
      <c r="LJX325" s="24"/>
      <c r="LJY325" s="24"/>
      <c r="LJZ325" s="25"/>
      <c r="LKA325" s="25"/>
      <c r="LKB325" s="26"/>
      <c r="LKC325" s="26"/>
      <c r="LKD325" s="102"/>
      <c r="LKE325" s="24"/>
      <c r="LKF325" s="24"/>
      <c r="LKG325" s="24"/>
      <c r="LKH325" s="25"/>
      <c r="LKI325" s="25"/>
      <c r="LKJ325" s="26"/>
      <c r="LKK325" s="26"/>
      <c r="LKL325" s="102"/>
      <c r="LKM325" s="24"/>
      <c r="LKN325" s="24"/>
      <c r="LKO325" s="24"/>
      <c r="LKP325" s="25"/>
      <c r="LKQ325" s="25"/>
      <c r="LKR325" s="26"/>
      <c r="LKS325" s="26"/>
      <c r="LKT325" s="102"/>
      <c r="LKU325" s="24"/>
      <c r="LKV325" s="24"/>
      <c r="LKW325" s="24"/>
      <c r="LKX325" s="25"/>
      <c r="LKY325" s="25"/>
      <c r="LKZ325" s="26"/>
      <c r="LLA325" s="26"/>
      <c r="LLB325" s="102"/>
      <c r="LLC325" s="24"/>
      <c r="LLD325" s="24"/>
      <c r="LLE325" s="24"/>
      <c r="LLF325" s="25"/>
      <c r="LLG325" s="25"/>
      <c r="LLH325" s="26"/>
      <c r="LLI325" s="26"/>
      <c r="LLJ325" s="102"/>
      <c r="LLK325" s="24"/>
      <c r="LLL325" s="24"/>
      <c r="LLM325" s="24"/>
      <c r="LLN325" s="25"/>
      <c r="LLO325" s="25"/>
      <c r="LLP325" s="26"/>
      <c r="LLQ325" s="26"/>
      <c r="LLR325" s="102"/>
      <c r="LLS325" s="24"/>
      <c r="LLT325" s="24"/>
      <c r="LLU325" s="24"/>
      <c r="LLV325" s="25"/>
      <c r="LLW325" s="25"/>
      <c r="LLX325" s="26"/>
      <c r="LLY325" s="26"/>
      <c r="LLZ325" s="102"/>
      <c r="LMA325" s="24"/>
      <c r="LMB325" s="24"/>
      <c r="LMC325" s="24"/>
      <c r="LMD325" s="25"/>
      <c r="LME325" s="25"/>
      <c r="LMF325" s="26"/>
      <c r="LMG325" s="26"/>
      <c r="LMH325" s="102"/>
      <c r="LMI325" s="24"/>
      <c r="LMJ325" s="24"/>
      <c r="LMK325" s="24"/>
      <c r="LML325" s="25"/>
      <c r="LMM325" s="25"/>
      <c r="LMN325" s="26"/>
      <c r="LMO325" s="26"/>
      <c r="LMP325" s="102"/>
      <c r="LMQ325" s="24"/>
      <c r="LMR325" s="24"/>
      <c r="LMS325" s="24"/>
      <c r="LMT325" s="25"/>
      <c r="LMU325" s="25"/>
      <c r="LMV325" s="26"/>
      <c r="LMW325" s="26"/>
      <c r="LMX325" s="102"/>
      <c r="LMY325" s="24"/>
      <c r="LMZ325" s="24"/>
      <c r="LNA325" s="24"/>
      <c r="LNB325" s="25"/>
      <c r="LNC325" s="25"/>
      <c r="LND325" s="26"/>
      <c r="LNE325" s="26"/>
      <c r="LNF325" s="102"/>
      <c r="LNG325" s="24"/>
      <c r="LNH325" s="24"/>
      <c r="LNI325" s="24"/>
      <c r="LNJ325" s="25"/>
      <c r="LNK325" s="25"/>
      <c r="LNL325" s="26"/>
      <c r="LNM325" s="26"/>
      <c r="LNN325" s="102"/>
      <c r="LNO325" s="24"/>
      <c r="LNP325" s="24"/>
      <c r="LNQ325" s="24"/>
      <c r="LNR325" s="25"/>
      <c r="LNS325" s="25"/>
      <c r="LNT325" s="26"/>
      <c r="LNU325" s="26"/>
      <c r="LNV325" s="102"/>
      <c r="LNW325" s="24"/>
      <c r="LNX325" s="24"/>
      <c r="LNY325" s="24"/>
      <c r="LNZ325" s="25"/>
      <c r="LOA325" s="25"/>
      <c r="LOB325" s="26"/>
      <c r="LOC325" s="26"/>
      <c r="LOD325" s="102"/>
      <c r="LOE325" s="24"/>
      <c r="LOF325" s="24"/>
      <c r="LOG325" s="24"/>
      <c r="LOH325" s="25"/>
      <c r="LOI325" s="25"/>
      <c r="LOJ325" s="26"/>
      <c r="LOK325" s="26"/>
      <c r="LOL325" s="102"/>
      <c r="LOM325" s="24"/>
      <c r="LON325" s="24"/>
      <c r="LOO325" s="24"/>
      <c r="LOP325" s="25"/>
      <c r="LOQ325" s="25"/>
      <c r="LOR325" s="26"/>
      <c r="LOS325" s="26"/>
      <c r="LOT325" s="102"/>
      <c r="LOU325" s="24"/>
      <c r="LOV325" s="24"/>
      <c r="LOW325" s="24"/>
      <c r="LOX325" s="25"/>
      <c r="LOY325" s="25"/>
      <c r="LOZ325" s="26"/>
      <c r="LPA325" s="26"/>
      <c r="LPB325" s="102"/>
      <c r="LPC325" s="24"/>
      <c r="LPD325" s="24"/>
      <c r="LPE325" s="24"/>
      <c r="LPF325" s="25"/>
      <c r="LPG325" s="25"/>
      <c r="LPH325" s="26"/>
      <c r="LPI325" s="26"/>
      <c r="LPJ325" s="102"/>
      <c r="LPK325" s="24"/>
      <c r="LPL325" s="24"/>
      <c r="LPM325" s="24"/>
      <c r="LPN325" s="25"/>
      <c r="LPO325" s="25"/>
      <c r="LPP325" s="26"/>
      <c r="LPQ325" s="26"/>
      <c r="LPR325" s="102"/>
      <c r="LPS325" s="24"/>
      <c r="LPT325" s="24"/>
      <c r="LPU325" s="24"/>
      <c r="LPV325" s="25"/>
      <c r="LPW325" s="25"/>
      <c r="LPX325" s="26"/>
      <c r="LPY325" s="26"/>
      <c r="LPZ325" s="102"/>
      <c r="LQA325" s="24"/>
      <c r="LQB325" s="24"/>
      <c r="LQC325" s="24"/>
      <c r="LQD325" s="25"/>
      <c r="LQE325" s="25"/>
      <c r="LQF325" s="26"/>
      <c r="LQG325" s="26"/>
      <c r="LQH325" s="102"/>
      <c r="LQI325" s="24"/>
      <c r="LQJ325" s="24"/>
      <c r="LQK325" s="24"/>
      <c r="LQL325" s="25"/>
      <c r="LQM325" s="25"/>
      <c r="LQN325" s="26"/>
      <c r="LQO325" s="26"/>
      <c r="LQP325" s="102"/>
      <c r="LQQ325" s="24"/>
      <c r="LQR325" s="24"/>
      <c r="LQS325" s="24"/>
      <c r="LQT325" s="25"/>
      <c r="LQU325" s="25"/>
      <c r="LQV325" s="26"/>
      <c r="LQW325" s="26"/>
      <c r="LQX325" s="102"/>
      <c r="LQY325" s="24"/>
      <c r="LQZ325" s="24"/>
      <c r="LRA325" s="24"/>
      <c r="LRB325" s="25"/>
      <c r="LRC325" s="25"/>
      <c r="LRD325" s="26"/>
      <c r="LRE325" s="26"/>
      <c r="LRF325" s="102"/>
      <c r="LRG325" s="24"/>
      <c r="LRH325" s="24"/>
      <c r="LRI325" s="24"/>
      <c r="LRJ325" s="25"/>
      <c r="LRK325" s="25"/>
      <c r="LRL325" s="26"/>
      <c r="LRM325" s="26"/>
      <c r="LRN325" s="102"/>
      <c r="LRO325" s="24"/>
      <c r="LRP325" s="24"/>
      <c r="LRQ325" s="24"/>
      <c r="LRR325" s="25"/>
      <c r="LRS325" s="25"/>
      <c r="LRT325" s="26"/>
      <c r="LRU325" s="26"/>
      <c r="LRV325" s="102"/>
      <c r="LRW325" s="24"/>
      <c r="LRX325" s="24"/>
      <c r="LRY325" s="24"/>
      <c r="LRZ325" s="25"/>
      <c r="LSA325" s="25"/>
      <c r="LSB325" s="26"/>
      <c r="LSC325" s="26"/>
      <c r="LSD325" s="102"/>
      <c r="LSE325" s="24"/>
      <c r="LSF325" s="24"/>
      <c r="LSG325" s="24"/>
      <c r="LSH325" s="25"/>
      <c r="LSI325" s="25"/>
      <c r="LSJ325" s="26"/>
      <c r="LSK325" s="26"/>
      <c r="LSL325" s="102"/>
      <c r="LSM325" s="24"/>
      <c r="LSN325" s="24"/>
      <c r="LSO325" s="24"/>
      <c r="LSP325" s="25"/>
      <c r="LSQ325" s="25"/>
      <c r="LSR325" s="26"/>
      <c r="LSS325" s="26"/>
      <c r="LST325" s="102"/>
      <c r="LSU325" s="24"/>
      <c r="LSV325" s="24"/>
      <c r="LSW325" s="24"/>
      <c r="LSX325" s="25"/>
      <c r="LSY325" s="25"/>
      <c r="LSZ325" s="26"/>
      <c r="LTA325" s="26"/>
      <c r="LTB325" s="102"/>
      <c r="LTC325" s="24"/>
      <c r="LTD325" s="24"/>
      <c r="LTE325" s="24"/>
      <c r="LTF325" s="25"/>
      <c r="LTG325" s="25"/>
      <c r="LTH325" s="26"/>
      <c r="LTI325" s="26"/>
      <c r="LTJ325" s="102"/>
      <c r="LTK325" s="24"/>
      <c r="LTL325" s="24"/>
      <c r="LTM325" s="24"/>
      <c r="LTN325" s="25"/>
      <c r="LTO325" s="25"/>
      <c r="LTP325" s="26"/>
      <c r="LTQ325" s="26"/>
      <c r="LTR325" s="102"/>
      <c r="LTS325" s="24"/>
      <c r="LTT325" s="24"/>
      <c r="LTU325" s="24"/>
      <c r="LTV325" s="25"/>
      <c r="LTW325" s="25"/>
      <c r="LTX325" s="26"/>
      <c r="LTY325" s="26"/>
      <c r="LTZ325" s="102"/>
      <c r="LUA325" s="24"/>
      <c r="LUB325" s="24"/>
      <c r="LUC325" s="24"/>
      <c r="LUD325" s="25"/>
      <c r="LUE325" s="25"/>
      <c r="LUF325" s="26"/>
      <c r="LUG325" s="26"/>
      <c r="LUH325" s="102"/>
      <c r="LUI325" s="24"/>
      <c r="LUJ325" s="24"/>
      <c r="LUK325" s="24"/>
      <c r="LUL325" s="25"/>
      <c r="LUM325" s="25"/>
      <c r="LUN325" s="26"/>
      <c r="LUO325" s="26"/>
      <c r="LUP325" s="102"/>
      <c r="LUQ325" s="24"/>
      <c r="LUR325" s="24"/>
      <c r="LUS325" s="24"/>
      <c r="LUT325" s="25"/>
      <c r="LUU325" s="25"/>
      <c r="LUV325" s="26"/>
      <c r="LUW325" s="26"/>
      <c r="LUX325" s="102"/>
      <c r="LUY325" s="24"/>
      <c r="LUZ325" s="24"/>
      <c r="LVA325" s="24"/>
      <c r="LVB325" s="25"/>
      <c r="LVC325" s="25"/>
      <c r="LVD325" s="26"/>
      <c r="LVE325" s="26"/>
      <c r="LVF325" s="102"/>
      <c r="LVG325" s="24"/>
      <c r="LVH325" s="24"/>
      <c r="LVI325" s="24"/>
      <c r="LVJ325" s="25"/>
      <c r="LVK325" s="25"/>
      <c r="LVL325" s="26"/>
      <c r="LVM325" s="26"/>
      <c r="LVN325" s="102"/>
      <c r="LVO325" s="24"/>
      <c r="LVP325" s="24"/>
      <c r="LVQ325" s="24"/>
      <c r="LVR325" s="25"/>
      <c r="LVS325" s="25"/>
      <c r="LVT325" s="26"/>
      <c r="LVU325" s="26"/>
      <c r="LVV325" s="102"/>
      <c r="LVW325" s="24"/>
      <c r="LVX325" s="24"/>
      <c r="LVY325" s="24"/>
      <c r="LVZ325" s="25"/>
      <c r="LWA325" s="25"/>
      <c r="LWB325" s="26"/>
      <c r="LWC325" s="26"/>
      <c r="LWD325" s="102"/>
      <c r="LWE325" s="24"/>
      <c r="LWF325" s="24"/>
      <c r="LWG325" s="24"/>
      <c r="LWH325" s="25"/>
      <c r="LWI325" s="25"/>
      <c r="LWJ325" s="26"/>
      <c r="LWK325" s="26"/>
      <c r="LWL325" s="102"/>
      <c r="LWM325" s="24"/>
      <c r="LWN325" s="24"/>
      <c r="LWO325" s="24"/>
      <c r="LWP325" s="25"/>
      <c r="LWQ325" s="25"/>
      <c r="LWR325" s="26"/>
      <c r="LWS325" s="26"/>
      <c r="LWT325" s="102"/>
      <c r="LWU325" s="24"/>
      <c r="LWV325" s="24"/>
      <c r="LWW325" s="24"/>
      <c r="LWX325" s="25"/>
      <c r="LWY325" s="25"/>
      <c r="LWZ325" s="26"/>
      <c r="LXA325" s="26"/>
      <c r="LXB325" s="102"/>
      <c r="LXC325" s="24"/>
      <c r="LXD325" s="24"/>
      <c r="LXE325" s="24"/>
      <c r="LXF325" s="25"/>
      <c r="LXG325" s="25"/>
      <c r="LXH325" s="26"/>
      <c r="LXI325" s="26"/>
      <c r="LXJ325" s="102"/>
      <c r="LXK325" s="24"/>
      <c r="LXL325" s="24"/>
      <c r="LXM325" s="24"/>
      <c r="LXN325" s="25"/>
      <c r="LXO325" s="25"/>
      <c r="LXP325" s="26"/>
      <c r="LXQ325" s="26"/>
      <c r="LXR325" s="102"/>
      <c r="LXS325" s="24"/>
      <c r="LXT325" s="24"/>
      <c r="LXU325" s="24"/>
      <c r="LXV325" s="25"/>
      <c r="LXW325" s="25"/>
      <c r="LXX325" s="26"/>
      <c r="LXY325" s="26"/>
      <c r="LXZ325" s="102"/>
      <c r="LYA325" s="24"/>
      <c r="LYB325" s="24"/>
      <c r="LYC325" s="24"/>
      <c r="LYD325" s="25"/>
      <c r="LYE325" s="25"/>
      <c r="LYF325" s="26"/>
      <c r="LYG325" s="26"/>
      <c r="LYH325" s="102"/>
      <c r="LYI325" s="24"/>
      <c r="LYJ325" s="24"/>
      <c r="LYK325" s="24"/>
      <c r="LYL325" s="25"/>
      <c r="LYM325" s="25"/>
      <c r="LYN325" s="26"/>
      <c r="LYO325" s="26"/>
      <c r="LYP325" s="102"/>
      <c r="LYQ325" s="24"/>
      <c r="LYR325" s="24"/>
      <c r="LYS325" s="24"/>
      <c r="LYT325" s="25"/>
      <c r="LYU325" s="25"/>
      <c r="LYV325" s="26"/>
      <c r="LYW325" s="26"/>
      <c r="LYX325" s="102"/>
      <c r="LYY325" s="24"/>
      <c r="LYZ325" s="24"/>
      <c r="LZA325" s="24"/>
      <c r="LZB325" s="25"/>
      <c r="LZC325" s="25"/>
      <c r="LZD325" s="26"/>
      <c r="LZE325" s="26"/>
      <c r="LZF325" s="102"/>
      <c r="LZG325" s="24"/>
      <c r="LZH325" s="24"/>
      <c r="LZI325" s="24"/>
      <c r="LZJ325" s="25"/>
      <c r="LZK325" s="25"/>
      <c r="LZL325" s="26"/>
      <c r="LZM325" s="26"/>
      <c r="LZN325" s="102"/>
      <c r="LZO325" s="24"/>
      <c r="LZP325" s="24"/>
      <c r="LZQ325" s="24"/>
      <c r="LZR325" s="25"/>
      <c r="LZS325" s="25"/>
      <c r="LZT325" s="26"/>
      <c r="LZU325" s="26"/>
      <c r="LZV325" s="102"/>
      <c r="LZW325" s="24"/>
      <c r="LZX325" s="24"/>
      <c r="LZY325" s="24"/>
      <c r="LZZ325" s="25"/>
      <c r="MAA325" s="25"/>
      <c r="MAB325" s="26"/>
      <c r="MAC325" s="26"/>
      <c r="MAD325" s="102"/>
      <c r="MAE325" s="24"/>
      <c r="MAF325" s="24"/>
      <c r="MAG325" s="24"/>
      <c r="MAH325" s="25"/>
      <c r="MAI325" s="25"/>
      <c r="MAJ325" s="26"/>
      <c r="MAK325" s="26"/>
      <c r="MAL325" s="102"/>
      <c r="MAM325" s="24"/>
      <c r="MAN325" s="24"/>
      <c r="MAO325" s="24"/>
      <c r="MAP325" s="25"/>
      <c r="MAQ325" s="25"/>
      <c r="MAR325" s="26"/>
      <c r="MAS325" s="26"/>
      <c r="MAT325" s="102"/>
      <c r="MAU325" s="24"/>
      <c r="MAV325" s="24"/>
      <c r="MAW325" s="24"/>
      <c r="MAX325" s="25"/>
      <c r="MAY325" s="25"/>
      <c r="MAZ325" s="26"/>
      <c r="MBA325" s="26"/>
      <c r="MBB325" s="102"/>
      <c r="MBC325" s="24"/>
      <c r="MBD325" s="24"/>
      <c r="MBE325" s="24"/>
      <c r="MBF325" s="25"/>
      <c r="MBG325" s="25"/>
      <c r="MBH325" s="26"/>
      <c r="MBI325" s="26"/>
      <c r="MBJ325" s="102"/>
      <c r="MBK325" s="24"/>
      <c r="MBL325" s="24"/>
      <c r="MBM325" s="24"/>
      <c r="MBN325" s="25"/>
      <c r="MBO325" s="25"/>
      <c r="MBP325" s="26"/>
      <c r="MBQ325" s="26"/>
      <c r="MBR325" s="102"/>
      <c r="MBS325" s="24"/>
      <c r="MBT325" s="24"/>
      <c r="MBU325" s="24"/>
      <c r="MBV325" s="25"/>
      <c r="MBW325" s="25"/>
      <c r="MBX325" s="26"/>
      <c r="MBY325" s="26"/>
      <c r="MBZ325" s="102"/>
      <c r="MCA325" s="24"/>
      <c r="MCB325" s="24"/>
      <c r="MCC325" s="24"/>
      <c r="MCD325" s="25"/>
      <c r="MCE325" s="25"/>
      <c r="MCF325" s="26"/>
      <c r="MCG325" s="26"/>
      <c r="MCH325" s="102"/>
      <c r="MCI325" s="24"/>
      <c r="MCJ325" s="24"/>
      <c r="MCK325" s="24"/>
      <c r="MCL325" s="25"/>
      <c r="MCM325" s="25"/>
      <c r="MCN325" s="26"/>
      <c r="MCO325" s="26"/>
      <c r="MCP325" s="102"/>
      <c r="MCQ325" s="24"/>
      <c r="MCR325" s="24"/>
      <c r="MCS325" s="24"/>
      <c r="MCT325" s="25"/>
      <c r="MCU325" s="25"/>
      <c r="MCV325" s="26"/>
      <c r="MCW325" s="26"/>
      <c r="MCX325" s="102"/>
      <c r="MCY325" s="24"/>
      <c r="MCZ325" s="24"/>
      <c r="MDA325" s="24"/>
      <c r="MDB325" s="25"/>
      <c r="MDC325" s="25"/>
      <c r="MDD325" s="26"/>
      <c r="MDE325" s="26"/>
      <c r="MDF325" s="102"/>
      <c r="MDG325" s="24"/>
      <c r="MDH325" s="24"/>
      <c r="MDI325" s="24"/>
      <c r="MDJ325" s="25"/>
      <c r="MDK325" s="25"/>
      <c r="MDL325" s="26"/>
      <c r="MDM325" s="26"/>
      <c r="MDN325" s="102"/>
      <c r="MDO325" s="24"/>
      <c r="MDP325" s="24"/>
      <c r="MDQ325" s="24"/>
      <c r="MDR325" s="25"/>
      <c r="MDS325" s="25"/>
      <c r="MDT325" s="26"/>
      <c r="MDU325" s="26"/>
      <c r="MDV325" s="102"/>
      <c r="MDW325" s="24"/>
      <c r="MDX325" s="24"/>
      <c r="MDY325" s="24"/>
      <c r="MDZ325" s="25"/>
      <c r="MEA325" s="25"/>
      <c r="MEB325" s="26"/>
      <c r="MEC325" s="26"/>
      <c r="MED325" s="102"/>
      <c r="MEE325" s="24"/>
      <c r="MEF325" s="24"/>
      <c r="MEG325" s="24"/>
      <c r="MEH325" s="25"/>
      <c r="MEI325" s="25"/>
      <c r="MEJ325" s="26"/>
      <c r="MEK325" s="26"/>
      <c r="MEL325" s="102"/>
      <c r="MEM325" s="24"/>
      <c r="MEN325" s="24"/>
      <c r="MEO325" s="24"/>
      <c r="MEP325" s="25"/>
      <c r="MEQ325" s="25"/>
      <c r="MER325" s="26"/>
      <c r="MES325" s="26"/>
      <c r="MET325" s="102"/>
      <c r="MEU325" s="24"/>
      <c r="MEV325" s="24"/>
      <c r="MEW325" s="24"/>
      <c r="MEX325" s="25"/>
      <c r="MEY325" s="25"/>
      <c r="MEZ325" s="26"/>
      <c r="MFA325" s="26"/>
      <c r="MFB325" s="102"/>
      <c r="MFC325" s="24"/>
      <c r="MFD325" s="24"/>
      <c r="MFE325" s="24"/>
      <c r="MFF325" s="25"/>
      <c r="MFG325" s="25"/>
      <c r="MFH325" s="26"/>
      <c r="MFI325" s="26"/>
      <c r="MFJ325" s="102"/>
      <c r="MFK325" s="24"/>
      <c r="MFL325" s="24"/>
      <c r="MFM325" s="24"/>
      <c r="MFN325" s="25"/>
      <c r="MFO325" s="25"/>
      <c r="MFP325" s="26"/>
      <c r="MFQ325" s="26"/>
      <c r="MFR325" s="102"/>
      <c r="MFS325" s="24"/>
      <c r="MFT325" s="24"/>
      <c r="MFU325" s="24"/>
      <c r="MFV325" s="25"/>
      <c r="MFW325" s="25"/>
      <c r="MFX325" s="26"/>
      <c r="MFY325" s="26"/>
      <c r="MFZ325" s="102"/>
      <c r="MGA325" s="24"/>
      <c r="MGB325" s="24"/>
      <c r="MGC325" s="24"/>
      <c r="MGD325" s="25"/>
      <c r="MGE325" s="25"/>
      <c r="MGF325" s="26"/>
      <c r="MGG325" s="26"/>
      <c r="MGH325" s="102"/>
      <c r="MGI325" s="24"/>
      <c r="MGJ325" s="24"/>
      <c r="MGK325" s="24"/>
      <c r="MGL325" s="25"/>
      <c r="MGM325" s="25"/>
      <c r="MGN325" s="26"/>
      <c r="MGO325" s="26"/>
      <c r="MGP325" s="102"/>
      <c r="MGQ325" s="24"/>
      <c r="MGR325" s="24"/>
      <c r="MGS325" s="24"/>
      <c r="MGT325" s="25"/>
      <c r="MGU325" s="25"/>
      <c r="MGV325" s="26"/>
      <c r="MGW325" s="26"/>
      <c r="MGX325" s="102"/>
      <c r="MGY325" s="24"/>
      <c r="MGZ325" s="24"/>
      <c r="MHA325" s="24"/>
      <c r="MHB325" s="25"/>
      <c r="MHC325" s="25"/>
      <c r="MHD325" s="26"/>
      <c r="MHE325" s="26"/>
      <c r="MHF325" s="102"/>
      <c r="MHG325" s="24"/>
      <c r="MHH325" s="24"/>
      <c r="MHI325" s="24"/>
      <c r="MHJ325" s="25"/>
      <c r="MHK325" s="25"/>
      <c r="MHL325" s="26"/>
      <c r="MHM325" s="26"/>
      <c r="MHN325" s="102"/>
      <c r="MHO325" s="24"/>
      <c r="MHP325" s="24"/>
      <c r="MHQ325" s="24"/>
      <c r="MHR325" s="25"/>
      <c r="MHS325" s="25"/>
      <c r="MHT325" s="26"/>
      <c r="MHU325" s="26"/>
      <c r="MHV325" s="102"/>
      <c r="MHW325" s="24"/>
      <c r="MHX325" s="24"/>
      <c r="MHY325" s="24"/>
      <c r="MHZ325" s="25"/>
      <c r="MIA325" s="25"/>
      <c r="MIB325" s="26"/>
      <c r="MIC325" s="26"/>
      <c r="MID325" s="102"/>
      <c r="MIE325" s="24"/>
      <c r="MIF325" s="24"/>
      <c r="MIG325" s="24"/>
      <c r="MIH325" s="25"/>
      <c r="MII325" s="25"/>
      <c r="MIJ325" s="26"/>
      <c r="MIK325" s="26"/>
      <c r="MIL325" s="102"/>
      <c r="MIM325" s="24"/>
      <c r="MIN325" s="24"/>
      <c r="MIO325" s="24"/>
      <c r="MIP325" s="25"/>
      <c r="MIQ325" s="25"/>
      <c r="MIR325" s="26"/>
      <c r="MIS325" s="26"/>
      <c r="MIT325" s="102"/>
      <c r="MIU325" s="24"/>
      <c r="MIV325" s="24"/>
      <c r="MIW325" s="24"/>
      <c r="MIX325" s="25"/>
      <c r="MIY325" s="25"/>
      <c r="MIZ325" s="26"/>
      <c r="MJA325" s="26"/>
      <c r="MJB325" s="102"/>
      <c r="MJC325" s="24"/>
      <c r="MJD325" s="24"/>
      <c r="MJE325" s="24"/>
      <c r="MJF325" s="25"/>
      <c r="MJG325" s="25"/>
      <c r="MJH325" s="26"/>
      <c r="MJI325" s="26"/>
      <c r="MJJ325" s="102"/>
      <c r="MJK325" s="24"/>
      <c r="MJL325" s="24"/>
      <c r="MJM325" s="24"/>
      <c r="MJN325" s="25"/>
      <c r="MJO325" s="25"/>
      <c r="MJP325" s="26"/>
      <c r="MJQ325" s="26"/>
      <c r="MJR325" s="102"/>
      <c r="MJS325" s="24"/>
      <c r="MJT325" s="24"/>
      <c r="MJU325" s="24"/>
      <c r="MJV325" s="25"/>
      <c r="MJW325" s="25"/>
      <c r="MJX325" s="26"/>
      <c r="MJY325" s="26"/>
      <c r="MJZ325" s="102"/>
      <c r="MKA325" s="24"/>
      <c r="MKB325" s="24"/>
      <c r="MKC325" s="24"/>
      <c r="MKD325" s="25"/>
      <c r="MKE325" s="25"/>
      <c r="MKF325" s="26"/>
      <c r="MKG325" s="26"/>
      <c r="MKH325" s="102"/>
      <c r="MKI325" s="24"/>
      <c r="MKJ325" s="24"/>
      <c r="MKK325" s="24"/>
      <c r="MKL325" s="25"/>
      <c r="MKM325" s="25"/>
      <c r="MKN325" s="26"/>
      <c r="MKO325" s="26"/>
      <c r="MKP325" s="102"/>
      <c r="MKQ325" s="24"/>
      <c r="MKR325" s="24"/>
      <c r="MKS325" s="24"/>
      <c r="MKT325" s="25"/>
      <c r="MKU325" s="25"/>
      <c r="MKV325" s="26"/>
      <c r="MKW325" s="26"/>
      <c r="MKX325" s="102"/>
      <c r="MKY325" s="24"/>
      <c r="MKZ325" s="24"/>
      <c r="MLA325" s="24"/>
      <c r="MLB325" s="25"/>
      <c r="MLC325" s="25"/>
      <c r="MLD325" s="26"/>
      <c r="MLE325" s="26"/>
      <c r="MLF325" s="102"/>
      <c r="MLG325" s="24"/>
      <c r="MLH325" s="24"/>
      <c r="MLI325" s="24"/>
      <c r="MLJ325" s="25"/>
      <c r="MLK325" s="25"/>
      <c r="MLL325" s="26"/>
      <c r="MLM325" s="26"/>
      <c r="MLN325" s="102"/>
      <c r="MLO325" s="24"/>
      <c r="MLP325" s="24"/>
      <c r="MLQ325" s="24"/>
      <c r="MLR325" s="25"/>
      <c r="MLS325" s="25"/>
      <c r="MLT325" s="26"/>
      <c r="MLU325" s="26"/>
      <c r="MLV325" s="102"/>
      <c r="MLW325" s="24"/>
      <c r="MLX325" s="24"/>
      <c r="MLY325" s="24"/>
      <c r="MLZ325" s="25"/>
      <c r="MMA325" s="25"/>
      <c r="MMB325" s="26"/>
      <c r="MMC325" s="26"/>
      <c r="MMD325" s="102"/>
      <c r="MME325" s="24"/>
      <c r="MMF325" s="24"/>
      <c r="MMG325" s="24"/>
      <c r="MMH325" s="25"/>
      <c r="MMI325" s="25"/>
      <c r="MMJ325" s="26"/>
      <c r="MMK325" s="26"/>
      <c r="MML325" s="102"/>
      <c r="MMM325" s="24"/>
      <c r="MMN325" s="24"/>
      <c r="MMO325" s="24"/>
      <c r="MMP325" s="25"/>
      <c r="MMQ325" s="25"/>
      <c r="MMR325" s="26"/>
      <c r="MMS325" s="26"/>
      <c r="MMT325" s="102"/>
      <c r="MMU325" s="24"/>
      <c r="MMV325" s="24"/>
      <c r="MMW325" s="24"/>
      <c r="MMX325" s="25"/>
      <c r="MMY325" s="25"/>
      <c r="MMZ325" s="26"/>
      <c r="MNA325" s="26"/>
      <c r="MNB325" s="102"/>
      <c r="MNC325" s="24"/>
      <c r="MND325" s="24"/>
      <c r="MNE325" s="24"/>
      <c r="MNF325" s="25"/>
      <c r="MNG325" s="25"/>
      <c r="MNH325" s="26"/>
      <c r="MNI325" s="26"/>
      <c r="MNJ325" s="102"/>
      <c r="MNK325" s="24"/>
      <c r="MNL325" s="24"/>
      <c r="MNM325" s="24"/>
      <c r="MNN325" s="25"/>
      <c r="MNO325" s="25"/>
      <c r="MNP325" s="26"/>
      <c r="MNQ325" s="26"/>
      <c r="MNR325" s="102"/>
      <c r="MNS325" s="24"/>
      <c r="MNT325" s="24"/>
      <c r="MNU325" s="24"/>
      <c r="MNV325" s="25"/>
      <c r="MNW325" s="25"/>
      <c r="MNX325" s="26"/>
      <c r="MNY325" s="26"/>
      <c r="MNZ325" s="102"/>
      <c r="MOA325" s="24"/>
      <c r="MOB325" s="24"/>
      <c r="MOC325" s="24"/>
      <c r="MOD325" s="25"/>
      <c r="MOE325" s="25"/>
      <c r="MOF325" s="26"/>
      <c r="MOG325" s="26"/>
      <c r="MOH325" s="102"/>
      <c r="MOI325" s="24"/>
      <c r="MOJ325" s="24"/>
      <c r="MOK325" s="24"/>
      <c r="MOL325" s="25"/>
      <c r="MOM325" s="25"/>
      <c r="MON325" s="26"/>
      <c r="MOO325" s="26"/>
      <c r="MOP325" s="102"/>
      <c r="MOQ325" s="24"/>
      <c r="MOR325" s="24"/>
      <c r="MOS325" s="24"/>
      <c r="MOT325" s="25"/>
      <c r="MOU325" s="25"/>
      <c r="MOV325" s="26"/>
      <c r="MOW325" s="26"/>
      <c r="MOX325" s="102"/>
      <c r="MOY325" s="24"/>
      <c r="MOZ325" s="24"/>
      <c r="MPA325" s="24"/>
      <c r="MPB325" s="25"/>
      <c r="MPC325" s="25"/>
      <c r="MPD325" s="26"/>
      <c r="MPE325" s="26"/>
      <c r="MPF325" s="102"/>
      <c r="MPG325" s="24"/>
      <c r="MPH325" s="24"/>
      <c r="MPI325" s="24"/>
      <c r="MPJ325" s="25"/>
      <c r="MPK325" s="25"/>
      <c r="MPL325" s="26"/>
      <c r="MPM325" s="26"/>
      <c r="MPN325" s="102"/>
      <c r="MPO325" s="24"/>
      <c r="MPP325" s="24"/>
      <c r="MPQ325" s="24"/>
      <c r="MPR325" s="25"/>
      <c r="MPS325" s="25"/>
      <c r="MPT325" s="26"/>
      <c r="MPU325" s="26"/>
      <c r="MPV325" s="102"/>
      <c r="MPW325" s="24"/>
      <c r="MPX325" s="24"/>
      <c r="MPY325" s="24"/>
      <c r="MPZ325" s="25"/>
      <c r="MQA325" s="25"/>
      <c r="MQB325" s="26"/>
      <c r="MQC325" s="26"/>
      <c r="MQD325" s="102"/>
      <c r="MQE325" s="24"/>
      <c r="MQF325" s="24"/>
      <c r="MQG325" s="24"/>
      <c r="MQH325" s="25"/>
      <c r="MQI325" s="25"/>
      <c r="MQJ325" s="26"/>
      <c r="MQK325" s="26"/>
      <c r="MQL325" s="102"/>
      <c r="MQM325" s="24"/>
      <c r="MQN325" s="24"/>
      <c r="MQO325" s="24"/>
      <c r="MQP325" s="25"/>
      <c r="MQQ325" s="25"/>
      <c r="MQR325" s="26"/>
      <c r="MQS325" s="26"/>
      <c r="MQT325" s="102"/>
      <c r="MQU325" s="24"/>
      <c r="MQV325" s="24"/>
      <c r="MQW325" s="24"/>
      <c r="MQX325" s="25"/>
      <c r="MQY325" s="25"/>
      <c r="MQZ325" s="26"/>
      <c r="MRA325" s="26"/>
      <c r="MRB325" s="102"/>
      <c r="MRC325" s="24"/>
      <c r="MRD325" s="24"/>
      <c r="MRE325" s="24"/>
      <c r="MRF325" s="25"/>
      <c r="MRG325" s="25"/>
      <c r="MRH325" s="26"/>
      <c r="MRI325" s="26"/>
      <c r="MRJ325" s="102"/>
      <c r="MRK325" s="24"/>
      <c r="MRL325" s="24"/>
      <c r="MRM325" s="24"/>
      <c r="MRN325" s="25"/>
      <c r="MRO325" s="25"/>
      <c r="MRP325" s="26"/>
      <c r="MRQ325" s="26"/>
      <c r="MRR325" s="102"/>
      <c r="MRS325" s="24"/>
      <c r="MRT325" s="24"/>
      <c r="MRU325" s="24"/>
      <c r="MRV325" s="25"/>
      <c r="MRW325" s="25"/>
      <c r="MRX325" s="26"/>
      <c r="MRY325" s="26"/>
      <c r="MRZ325" s="102"/>
      <c r="MSA325" s="24"/>
      <c r="MSB325" s="24"/>
      <c r="MSC325" s="24"/>
      <c r="MSD325" s="25"/>
      <c r="MSE325" s="25"/>
      <c r="MSF325" s="26"/>
      <c r="MSG325" s="26"/>
      <c r="MSH325" s="102"/>
      <c r="MSI325" s="24"/>
      <c r="MSJ325" s="24"/>
      <c r="MSK325" s="24"/>
      <c r="MSL325" s="25"/>
      <c r="MSM325" s="25"/>
      <c r="MSN325" s="26"/>
      <c r="MSO325" s="26"/>
      <c r="MSP325" s="102"/>
      <c r="MSQ325" s="24"/>
      <c r="MSR325" s="24"/>
      <c r="MSS325" s="24"/>
      <c r="MST325" s="25"/>
      <c r="MSU325" s="25"/>
      <c r="MSV325" s="26"/>
      <c r="MSW325" s="26"/>
      <c r="MSX325" s="102"/>
      <c r="MSY325" s="24"/>
      <c r="MSZ325" s="24"/>
      <c r="MTA325" s="24"/>
      <c r="MTB325" s="25"/>
      <c r="MTC325" s="25"/>
      <c r="MTD325" s="26"/>
      <c r="MTE325" s="26"/>
      <c r="MTF325" s="102"/>
      <c r="MTG325" s="24"/>
      <c r="MTH325" s="24"/>
      <c r="MTI325" s="24"/>
      <c r="MTJ325" s="25"/>
      <c r="MTK325" s="25"/>
      <c r="MTL325" s="26"/>
      <c r="MTM325" s="26"/>
      <c r="MTN325" s="102"/>
      <c r="MTO325" s="24"/>
      <c r="MTP325" s="24"/>
      <c r="MTQ325" s="24"/>
      <c r="MTR325" s="25"/>
      <c r="MTS325" s="25"/>
      <c r="MTT325" s="26"/>
      <c r="MTU325" s="26"/>
      <c r="MTV325" s="102"/>
      <c r="MTW325" s="24"/>
      <c r="MTX325" s="24"/>
      <c r="MTY325" s="24"/>
      <c r="MTZ325" s="25"/>
      <c r="MUA325" s="25"/>
      <c r="MUB325" s="26"/>
      <c r="MUC325" s="26"/>
      <c r="MUD325" s="102"/>
      <c r="MUE325" s="24"/>
      <c r="MUF325" s="24"/>
      <c r="MUG325" s="24"/>
      <c r="MUH325" s="25"/>
      <c r="MUI325" s="25"/>
      <c r="MUJ325" s="26"/>
      <c r="MUK325" s="26"/>
      <c r="MUL325" s="102"/>
      <c r="MUM325" s="24"/>
      <c r="MUN325" s="24"/>
      <c r="MUO325" s="24"/>
      <c r="MUP325" s="25"/>
      <c r="MUQ325" s="25"/>
      <c r="MUR325" s="26"/>
      <c r="MUS325" s="26"/>
      <c r="MUT325" s="102"/>
      <c r="MUU325" s="24"/>
      <c r="MUV325" s="24"/>
      <c r="MUW325" s="24"/>
      <c r="MUX325" s="25"/>
      <c r="MUY325" s="25"/>
      <c r="MUZ325" s="26"/>
      <c r="MVA325" s="26"/>
      <c r="MVB325" s="102"/>
      <c r="MVC325" s="24"/>
      <c r="MVD325" s="24"/>
      <c r="MVE325" s="24"/>
      <c r="MVF325" s="25"/>
      <c r="MVG325" s="25"/>
      <c r="MVH325" s="26"/>
      <c r="MVI325" s="26"/>
      <c r="MVJ325" s="102"/>
      <c r="MVK325" s="24"/>
      <c r="MVL325" s="24"/>
      <c r="MVM325" s="24"/>
      <c r="MVN325" s="25"/>
      <c r="MVO325" s="25"/>
      <c r="MVP325" s="26"/>
      <c r="MVQ325" s="26"/>
      <c r="MVR325" s="102"/>
      <c r="MVS325" s="24"/>
      <c r="MVT325" s="24"/>
      <c r="MVU325" s="24"/>
      <c r="MVV325" s="25"/>
      <c r="MVW325" s="25"/>
      <c r="MVX325" s="26"/>
      <c r="MVY325" s="26"/>
      <c r="MVZ325" s="102"/>
      <c r="MWA325" s="24"/>
      <c r="MWB325" s="24"/>
      <c r="MWC325" s="24"/>
      <c r="MWD325" s="25"/>
      <c r="MWE325" s="25"/>
      <c r="MWF325" s="26"/>
      <c r="MWG325" s="26"/>
      <c r="MWH325" s="102"/>
      <c r="MWI325" s="24"/>
      <c r="MWJ325" s="24"/>
      <c r="MWK325" s="24"/>
      <c r="MWL325" s="25"/>
      <c r="MWM325" s="25"/>
      <c r="MWN325" s="26"/>
      <c r="MWO325" s="26"/>
      <c r="MWP325" s="102"/>
      <c r="MWQ325" s="24"/>
      <c r="MWR325" s="24"/>
      <c r="MWS325" s="24"/>
      <c r="MWT325" s="25"/>
      <c r="MWU325" s="25"/>
      <c r="MWV325" s="26"/>
      <c r="MWW325" s="26"/>
      <c r="MWX325" s="102"/>
      <c r="MWY325" s="24"/>
      <c r="MWZ325" s="24"/>
      <c r="MXA325" s="24"/>
      <c r="MXB325" s="25"/>
      <c r="MXC325" s="25"/>
      <c r="MXD325" s="26"/>
      <c r="MXE325" s="26"/>
      <c r="MXF325" s="102"/>
      <c r="MXG325" s="24"/>
      <c r="MXH325" s="24"/>
      <c r="MXI325" s="24"/>
      <c r="MXJ325" s="25"/>
      <c r="MXK325" s="25"/>
      <c r="MXL325" s="26"/>
      <c r="MXM325" s="26"/>
      <c r="MXN325" s="102"/>
      <c r="MXO325" s="24"/>
      <c r="MXP325" s="24"/>
      <c r="MXQ325" s="24"/>
      <c r="MXR325" s="25"/>
      <c r="MXS325" s="25"/>
      <c r="MXT325" s="26"/>
      <c r="MXU325" s="26"/>
      <c r="MXV325" s="102"/>
      <c r="MXW325" s="24"/>
      <c r="MXX325" s="24"/>
      <c r="MXY325" s="24"/>
      <c r="MXZ325" s="25"/>
      <c r="MYA325" s="25"/>
      <c r="MYB325" s="26"/>
      <c r="MYC325" s="26"/>
      <c r="MYD325" s="102"/>
      <c r="MYE325" s="24"/>
      <c r="MYF325" s="24"/>
      <c r="MYG325" s="24"/>
      <c r="MYH325" s="25"/>
      <c r="MYI325" s="25"/>
      <c r="MYJ325" s="26"/>
      <c r="MYK325" s="26"/>
      <c r="MYL325" s="102"/>
      <c r="MYM325" s="24"/>
      <c r="MYN325" s="24"/>
      <c r="MYO325" s="24"/>
      <c r="MYP325" s="25"/>
      <c r="MYQ325" s="25"/>
      <c r="MYR325" s="26"/>
      <c r="MYS325" s="26"/>
      <c r="MYT325" s="102"/>
      <c r="MYU325" s="24"/>
      <c r="MYV325" s="24"/>
      <c r="MYW325" s="24"/>
      <c r="MYX325" s="25"/>
      <c r="MYY325" s="25"/>
      <c r="MYZ325" s="26"/>
      <c r="MZA325" s="26"/>
      <c r="MZB325" s="102"/>
      <c r="MZC325" s="24"/>
      <c r="MZD325" s="24"/>
      <c r="MZE325" s="24"/>
      <c r="MZF325" s="25"/>
      <c r="MZG325" s="25"/>
      <c r="MZH325" s="26"/>
      <c r="MZI325" s="26"/>
      <c r="MZJ325" s="102"/>
      <c r="MZK325" s="24"/>
      <c r="MZL325" s="24"/>
      <c r="MZM325" s="24"/>
      <c r="MZN325" s="25"/>
      <c r="MZO325" s="25"/>
      <c r="MZP325" s="26"/>
      <c r="MZQ325" s="26"/>
      <c r="MZR325" s="102"/>
      <c r="MZS325" s="24"/>
      <c r="MZT325" s="24"/>
      <c r="MZU325" s="24"/>
      <c r="MZV325" s="25"/>
      <c r="MZW325" s="25"/>
      <c r="MZX325" s="26"/>
      <c r="MZY325" s="26"/>
      <c r="MZZ325" s="102"/>
      <c r="NAA325" s="24"/>
      <c r="NAB325" s="24"/>
      <c r="NAC325" s="24"/>
      <c r="NAD325" s="25"/>
      <c r="NAE325" s="25"/>
      <c r="NAF325" s="26"/>
      <c r="NAG325" s="26"/>
      <c r="NAH325" s="102"/>
      <c r="NAI325" s="24"/>
      <c r="NAJ325" s="24"/>
      <c r="NAK325" s="24"/>
      <c r="NAL325" s="25"/>
      <c r="NAM325" s="25"/>
      <c r="NAN325" s="26"/>
      <c r="NAO325" s="26"/>
      <c r="NAP325" s="102"/>
      <c r="NAQ325" s="24"/>
      <c r="NAR325" s="24"/>
      <c r="NAS325" s="24"/>
      <c r="NAT325" s="25"/>
      <c r="NAU325" s="25"/>
      <c r="NAV325" s="26"/>
      <c r="NAW325" s="26"/>
      <c r="NAX325" s="102"/>
      <c r="NAY325" s="24"/>
      <c r="NAZ325" s="24"/>
      <c r="NBA325" s="24"/>
      <c r="NBB325" s="25"/>
      <c r="NBC325" s="25"/>
      <c r="NBD325" s="26"/>
      <c r="NBE325" s="26"/>
      <c r="NBF325" s="102"/>
      <c r="NBG325" s="24"/>
      <c r="NBH325" s="24"/>
      <c r="NBI325" s="24"/>
      <c r="NBJ325" s="25"/>
      <c r="NBK325" s="25"/>
      <c r="NBL325" s="26"/>
      <c r="NBM325" s="26"/>
      <c r="NBN325" s="102"/>
      <c r="NBO325" s="24"/>
      <c r="NBP325" s="24"/>
      <c r="NBQ325" s="24"/>
      <c r="NBR325" s="25"/>
      <c r="NBS325" s="25"/>
      <c r="NBT325" s="26"/>
      <c r="NBU325" s="26"/>
      <c r="NBV325" s="102"/>
      <c r="NBW325" s="24"/>
      <c r="NBX325" s="24"/>
      <c r="NBY325" s="24"/>
      <c r="NBZ325" s="25"/>
      <c r="NCA325" s="25"/>
      <c r="NCB325" s="26"/>
      <c r="NCC325" s="26"/>
      <c r="NCD325" s="102"/>
      <c r="NCE325" s="24"/>
      <c r="NCF325" s="24"/>
      <c r="NCG325" s="24"/>
      <c r="NCH325" s="25"/>
      <c r="NCI325" s="25"/>
      <c r="NCJ325" s="26"/>
      <c r="NCK325" s="26"/>
      <c r="NCL325" s="102"/>
      <c r="NCM325" s="24"/>
      <c r="NCN325" s="24"/>
      <c r="NCO325" s="24"/>
      <c r="NCP325" s="25"/>
      <c r="NCQ325" s="25"/>
      <c r="NCR325" s="26"/>
      <c r="NCS325" s="26"/>
      <c r="NCT325" s="102"/>
      <c r="NCU325" s="24"/>
      <c r="NCV325" s="24"/>
      <c r="NCW325" s="24"/>
      <c r="NCX325" s="25"/>
      <c r="NCY325" s="25"/>
      <c r="NCZ325" s="26"/>
      <c r="NDA325" s="26"/>
      <c r="NDB325" s="102"/>
      <c r="NDC325" s="24"/>
      <c r="NDD325" s="24"/>
      <c r="NDE325" s="24"/>
      <c r="NDF325" s="25"/>
      <c r="NDG325" s="25"/>
      <c r="NDH325" s="26"/>
      <c r="NDI325" s="26"/>
      <c r="NDJ325" s="102"/>
      <c r="NDK325" s="24"/>
      <c r="NDL325" s="24"/>
      <c r="NDM325" s="24"/>
      <c r="NDN325" s="25"/>
      <c r="NDO325" s="25"/>
      <c r="NDP325" s="26"/>
      <c r="NDQ325" s="26"/>
      <c r="NDR325" s="102"/>
      <c r="NDS325" s="24"/>
      <c r="NDT325" s="24"/>
      <c r="NDU325" s="24"/>
      <c r="NDV325" s="25"/>
      <c r="NDW325" s="25"/>
      <c r="NDX325" s="26"/>
      <c r="NDY325" s="26"/>
      <c r="NDZ325" s="102"/>
      <c r="NEA325" s="24"/>
      <c r="NEB325" s="24"/>
      <c r="NEC325" s="24"/>
      <c r="NED325" s="25"/>
      <c r="NEE325" s="25"/>
      <c r="NEF325" s="26"/>
      <c r="NEG325" s="26"/>
      <c r="NEH325" s="102"/>
      <c r="NEI325" s="24"/>
      <c r="NEJ325" s="24"/>
      <c r="NEK325" s="24"/>
      <c r="NEL325" s="25"/>
      <c r="NEM325" s="25"/>
      <c r="NEN325" s="26"/>
      <c r="NEO325" s="26"/>
      <c r="NEP325" s="102"/>
      <c r="NEQ325" s="24"/>
      <c r="NER325" s="24"/>
      <c r="NES325" s="24"/>
      <c r="NET325" s="25"/>
      <c r="NEU325" s="25"/>
      <c r="NEV325" s="26"/>
      <c r="NEW325" s="26"/>
      <c r="NEX325" s="102"/>
      <c r="NEY325" s="24"/>
      <c r="NEZ325" s="24"/>
      <c r="NFA325" s="24"/>
      <c r="NFB325" s="25"/>
      <c r="NFC325" s="25"/>
      <c r="NFD325" s="26"/>
      <c r="NFE325" s="26"/>
      <c r="NFF325" s="102"/>
      <c r="NFG325" s="24"/>
      <c r="NFH325" s="24"/>
      <c r="NFI325" s="24"/>
      <c r="NFJ325" s="25"/>
      <c r="NFK325" s="25"/>
      <c r="NFL325" s="26"/>
      <c r="NFM325" s="26"/>
      <c r="NFN325" s="102"/>
      <c r="NFO325" s="24"/>
      <c r="NFP325" s="24"/>
      <c r="NFQ325" s="24"/>
      <c r="NFR325" s="25"/>
      <c r="NFS325" s="25"/>
      <c r="NFT325" s="26"/>
      <c r="NFU325" s="26"/>
      <c r="NFV325" s="102"/>
      <c r="NFW325" s="24"/>
      <c r="NFX325" s="24"/>
      <c r="NFY325" s="24"/>
      <c r="NFZ325" s="25"/>
      <c r="NGA325" s="25"/>
      <c r="NGB325" s="26"/>
      <c r="NGC325" s="26"/>
      <c r="NGD325" s="102"/>
      <c r="NGE325" s="24"/>
      <c r="NGF325" s="24"/>
      <c r="NGG325" s="24"/>
      <c r="NGH325" s="25"/>
      <c r="NGI325" s="25"/>
      <c r="NGJ325" s="26"/>
      <c r="NGK325" s="26"/>
      <c r="NGL325" s="102"/>
      <c r="NGM325" s="24"/>
      <c r="NGN325" s="24"/>
      <c r="NGO325" s="24"/>
      <c r="NGP325" s="25"/>
      <c r="NGQ325" s="25"/>
      <c r="NGR325" s="26"/>
      <c r="NGS325" s="26"/>
      <c r="NGT325" s="102"/>
      <c r="NGU325" s="24"/>
      <c r="NGV325" s="24"/>
      <c r="NGW325" s="24"/>
      <c r="NGX325" s="25"/>
      <c r="NGY325" s="25"/>
      <c r="NGZ325" s="26"/>
      <c r="NHA325" s="26"/>
      <c r="NHB325" s="102"/>
      <c r="NHC325" s="24"/>
      <c r="NHD325" s="24"/>
      <c r="NHE325" s="24"/>
      <c r="NHF325" s="25"/>
      <c r="NHG325" s="25"/>
      <c r="NHH325" s="26"/>
      <c r="NHI325" s="26"/>
      <c r="NHJ325" s="102"/>
      <c r="NHK325" s="24"/>
      <c r="NHL325" s="24"/>
      <c r="NHM325" s="24"/>
      <c r="NHN325" s="25"/>
      <c r="NHO325" s="25"/>
      <c r="NHP325" s="26"/>
      <c r="NHQ325" s="26"/>
      <c r="NHR325" s="102"/>
      <c r="NHS325" s="24"/>
      <c r="NHT325" s="24"/>
      <c r="NHU325" s="24"/>
      <c r="NHV325" s="25"/>
      <c r="NHW325" s="25"/>
      <c r="NHX325" s="26"/>
      <c r="NHY325" s="26"/>
      <c r="NHZ325" s="102"/>
      <c r="NIA325" s="24"/>
      <c r="NIB325" s="24"/>
      <c r="NIC325" s="24"/>
      <c r="NID325" s="25"/>
      <c r="NIE325" s="25"/>
      <c r="NIF325" s="26"/>
      <c r="NIG325" s="26"/>
      <c r="NIH325" s="102"/>
      <c r="NII325" s="24"/>
      <c r="NIJ325" s="24"/>
      <c r="NIK325" s="24"/>
      <c r="NIL325" s="25"/>
      <c r="NIM325" s="25"/>
      <c r="NIN325" s="26"/>
      <c r="NIO325" s="26"/>
      <c r="NIP325" s="102"/>
      <c r="NIQ325" s="24"/>
      <c r="NIR325" s="24"/>
      <c r="NIS325" s="24"/>
      <c r="NIT325" s="25"/>
      <c r="NIU325" s="25"/>
      <c r="NIV325" s="26"/>
      <c r="NIW325" s="26"/>
      <c r="NIX325" s="102"/>
      <c r="NIY325" s="24"/>
      <c r="NIZ325" s="24"/>
      <c r="NJA325" s="24"/>
      <c r="NJB325" s="25"/>
      <c r="NJC325" s="25"/>
      <c r="NJD325" s="26"/>
      <c r="NJE325" s="26"/>
      <c r="NJF325" s="102"/>
      <c r="NJG325" s="24"/>
      <c r="NJH325" s="24"/>
      <c r="NJI325" s="24"/>
      <c r="NJJ325" s="25"/>
      <c r="NJK325" s="25"/>
      <c r="NJL325" s="26"/>
      <c r="NJM325" s="26"/>
      <c r="NJN325" s="102"/>
      <c r="NJO325" s="24"/>
      <c r="NJP325" s="24"/>
      <c r="NJQ325" s="24"/>
      <c r="NJR325" s="25"/>
      <c r="NJS325" s="25"/>
      <c r="NJT325" s="26"/>
      <c r="NJU325" s="26"/>
      <c r="NJV325" s="102"/>
      <c r="NJW325" s="24"/>
      <c r="NJX325" s="24"/>
      <c r="NJY325" s="24"/>
      <c r="NJZ325" s="25"/>
      <c r="NKA325" s="25"/>
      <c r="NKB325" s="26"/>
      <c r="NKC325" s="26"/>
      <c r="NKD325" s="102"/>
      <c r="NKE325" s="24"/>
      <c r="NKF325" s="24"/>
      <c r="NKG325" s="24"/>
      <c r="NKH325" s="25"/>
      <c r="NKI325" s="25"/>
      <c r="NKJ325" s="26"/>
      <c r="NKK325" s="26"/>
      <c r="NKL325" s="102"/>
      <c r="NKM325" s="24"/>
      <c r="NKN325" s="24"/>
      <c r="NKO325" s="24"/>
      <c r="NKP325" s="25"/>
      <c r="NKQ325" s="25"/>
      <c r="NKR325" s="26"/>
      <c r="NKS325" s="26"/>
      <c r="NKT325" s="102"/>
      <c r="NKU325" s="24"/>
      <c r="NKV325" s="24"/>
      <c r="NKW325" s="24"/>
      <c r="NKX325" s="25"/>
      <c r="NKY325" s="25"/>
      <c r="NKZ325" s="26"/>
      <c r="NLA325" s="26"/>
      <c r="NLB325" s="102"/>
      <c r="NLC325" s="24"/>
      <c r="NLD325" s="24"/>
      <c r="NLE325" s="24"/>
      <c r="NLF325" s="25"/>
      <c r="NLG325" s="25"/>
      <c r="NLH325" s="26"/>
      <c r="NLI325" s="26"/>
      <c r="NLJ325" s="102"/>
      <c r="NLK325" s="24"/>
      <c r="NLL325" s="24"/>
      <c r="NLM325" s="24"/>
      <c r="NLN325" s="25"/>
      <c r="NLO325" s="25"/>
      <c r="NLP325" s="26"/>
      <c r="NLQ325" s="26"/>
      <c r="NLR325" s="102"/>
      <c r="NLS325" s="24"/>
      <c r="NLT325" s="24"/>
      <c r="NLU325" s="24"/>
      <c r="NLV325" s="25"/>
      <c r="NLW325" s="25"/>
      <c r="NLX325" s="26"/>
      <c r="NLY325" s="26"/>
      <c r="NLZ325" s="102"/>
      <c r="NMA325" s="24"/>
      <c r="NMB325" s="24"/>
      <c r="NMC325" s="24"/>
      <c r="NMD325" s="25"/>
      <c r="NME325" s="25"/>
      <c r="NMF325" s="26"/>
      <c r="NMG325" s="26"/>
      <c r="NMH325" s="102"/>
      <c r="NMI325" s="24"/>
      <c r="NMJ325" s="24"/>
      <c r="NMK325" s="24"/>
      <c r="NML325" s="25"/>
      <c r="NMM325" s="25"/>
      <c r="NMN325" s="26"/>
      <c r="NMO325" s="26"/>
      <c r="NMP325" s="102"/>
      <c r="NMQ325" s="24"/>
      <c r="NMR325" s="24"/>
      <c r="NMS325" s="24"/>
      <c r="NMT325" s="25"/>
      <c r="NMU325" s="25"/>
      <c r="NMV325" s="26"/>
      <c r="NMW325" s="26"/>
      <c r="NMX325" s="102"/>
      <c r="NMY325" s="24"/>
      <c r="NMZ325" s="24"/>
      <c r="NNA325" s="24"/>
      <c r="NNB325" s="25"/>
      <c r="NNC325" s="25"/>
      <c r="NND325" s="26"/>
      <c r="NNE325" s="26"/>
      <c r="NNF325" s="102"/>
      <c r="NNG325" s="24"/>
      <c r="NNH325" s="24"/>
      <c r="NNI325" s="24"/>
      <c r="NNJ325" s="25"/>
      <c r="NNK325" s="25"/>
      <c r="NNL325" s="26"/>
      <c r="NNM325" s="26"/>
      <c r="NNN325" s="102"/>
      <c r="NNO325" s="24"/>
      <c r="NNP325" s="24"/>
      <c r="NNQ325" s="24"/>
      <c r="NNR325" s="25"/>
      <c r="NNS325" s="25"/>
      <c r="NNT325" s="26"/>
      <c r="NNU325" s="26"/>
      <c r="NNV325" s="102"/>
      <c r="NNW325" s="24"/>
      <c r="NNX325" s="24"/>
      <c r="NNY325" s="24"/>
      <c r="NNZ325" s="25"/>
      <c r="NOA325" s="25"/>
      <c r="NOB325" s="26"/>
      <c r="NOC325" s="26"/>
      <c r="NOD325" s="102"/>
      <c r="NOE325" s="24"/>
      <c r="NOF325" s="24"/>
      <c r="NOG325" s="24"/>
      <c r="NOH325" s="25"/>
      <c r="NOI325" s="25"/>
      <c r="NOJ325" s="26"/>
      <c r="NOK325" s="26"/>
      <c r="NOL325" s="102"/>
      <c r="NOM325" s="24"/>
      <c r="NON325" s="24"/>
      <c r="NOO325" s="24"/>
      <c r="NOP325" s="25"/>
      <c r="NOQ325" s="25"/>
      <c r="NOR325" s="26"/>
      <c r="NOS325" s="26"/>
      <c r="NOT325" s="102"/>
      <c r="NOU325" s="24"/>
      <c r="NOV325" s="24"/>
      <c r="NOW325" s="24"/>
      <c r="NOX325" s="25"/>
      <c r="NOY325" s="25"/>
      <c r="NOZ325" s="26"/>
      <c r="NPA325" s="26"/>
      <c r="NPB325" s="102"/>
      <c r="NPC325" s="24"/>
      <c r="NPD325" s="24"/>
      <c r="NPE325" s="24"/>
      <c r="NPF325" s="25"/>
      <c r="NPG325" s="25"/>
      <c r="NPH325" s="26"/>
      <c r="NPI325" s="26"/>
      <c r="NPJ325" s="102"/>
      <c r="NPK325" s="24"/>
      <c r="NPL325" s="24"/>
      <c r="NPM325" s="24"/>
      <c r="NPN325" s="25"/>
      <c r="NPO325" s="25"/>
      <c r="NPP325" s="26"/>
      <c r="NPQ325" s="26"/>
      <c r="NPR325" s="102"/>
      <c r="NPS325" s="24"/>
      <c r="NPT325" s="24"/>
      <c r="NPU325" s="24"/>
      <c r="NPV325" s="25"/>
      <c r="NPW325" s="25"/>
      <c r="NPX325" s="26"/>
      <c r="NPY325" s="26"/>
      <c r="NPZ325" s="102"/>
      <c r="NQA325" s="24"/>
      <c r="NQB325" s="24"/>
      <c r="NQC325" s="24"/>
      <c r="NQD325" s="25"/>
      <c r="NQE325" s="25"/>
      <c r="NQF325" s="26"/>
      <c r="NQG325" s="26"/>
      <c r="NQH325" s="102"/>
      <c r="NQI325" s="24"/>
      <c r="NQJ325" s="24"/>
      <c r="NQK325" s="24"/>
      <c r="NQL325" s="25"/>
      <c r="NQM325" s="25"/>
      <c r="NQN325" s="26"/>
      <c r="NQO325" s="26"/>
      <c r="NQP325" s="102"/>
      <c r="NQQ325" s="24"/>
      <c r="NQR325" s="24"/>
      <c r="NQS325" s="24"/>
      <c r="NQT325" s="25"/>
      <c r="NQU325" s="25"/>
      <c r="NQV325" s="26"/>
      <c r="NQW325" s="26"/>
      <c r="NQX325" s="102"/>
      <c r="NQY325" s="24"/>
      <c r="NQZ325" s="24"/>
      <c r="NRA325" s="24"/>
      <c r="NRB325" s="25"/>
      <c r="NRC325" s="25"/>
      <c r="NRD325" s="26"/>
      <c r="NRE325" s="26"/>
      <c r="NRF325" s="102"/>
      <c r="NRG325" s="24"/>
      <c r="NRH325" s="24"/>
      <c r="NRI325" s="24"/>
      <c r="NRJ325" s="25"/>
      <c r="NRK325" s="25"/>
      <c r="NRL325" s="26"/>
      <c r="NRM325" s="26"/>
      <c r="NRN325" s="102"/>
      <c r="NRO325" s="24"/>
      <c r="NRP325" s="24"/>
      <c r="NRQ325" s="24"/>
      <c r="NRR325" s="25"/>
      <c r="NRS325" s="25"/>
      <c r="NRT325" s="26"/>
      <c r="NRU325" s="26"/>
      <c r="NRV325" s="102"/>
      <c r="NRW325" s="24"/>
      <c r="NRX325" s="24"/>
      <c r="NRY325" s="24"/>
      <c r="NRZ325" s="25"/>
      <c r="NSA325" s="25"/>
      <c r="NSB325" s="26"/>
      <c r="NSC325" s="26"/>
      <c r="NSD325" s="102"/>
      <c r="NSE325" s="24"/>
      <c r="NSF325" s="24"/>
      <c r="NSG325" s="24"/>
      <c r="NSH325" s="25"/>
      <c r="NSI325" s="25"/>
      <c r="NSJ325" s="26"/>
      <c r="NSK325" s="26"/>
      <c r="NSL325" s="102"/>
      <c r="NSM325" s="24"/>
      <c r="NSN325" s="24"/>
      <c r="NSO325" s="24"/>
      <c r="NSP325" s="25"/>
      <c r="NSQ325" s="25"/>
      <c r="NSR325" s="26"/>
      <c r="NSS325" s="26"/>
      <c r="NST325" s="102"/>
      <c r="NSU325" s="24"/>
      <c r="NSV325" s="24"/>
      <c r="NSW325" s="24"/>
      <c r="NSX325" s="25"/>
      <c r="NSY325" s="25"/>
      <c r="NSZ325" s="26"/>
      <c r="NTA325" s="26"/>
      <c r="NTB325" s="102"/>
      <c r="NTC325" s="24"/>
      <c r="NTD325" s="24"/>
      <c r="NTE325" s="24"/>
      <c r="NTF325" s="25"/>
      <c r="NTG325" s="25"/>
      <c r="NTH325" s="26"/>
      <c r="NTI325" s="26"/>
      <c r="NTJ325" s="102"/>
      <c r="NTK325" s="24"/>
      <c r="NTL325" s="24"/>
      <c r="NTM325" s="24"/>
      <c r="NTN325" s="25"/>
      <c r="NTO325" s="25"/>
      <c r="NTP325" s="26"/>
      <c r="NTQ325" s="26"/>
      <c r="NTR325" s="102"/>
      <c r="NTS325" s="24"/>
      <c r="NTT325" s="24"/>
      <c r="NTU325" s="24"/>
      <c r="NTV325" s="25"/>
      <c r="NTW325" s="25"/>
      <c r="NTX325" s="26"/>
      <c r="NTY325" s="26"/>
      <c r="NTZ325" s="102"/>
      <c r="NUA325" s="24"/>
      <c r="NUB325" s="24"/>
      <c r="NUC325" s="24"/>
      <c r="NUD325" s="25"/>
      <c r="NUE325" s="25"/>
      <c r="NUF325" s="26"/>
      <c r="NUG325" s="26"/>
      <c r="NUH325" s="102"/>
      <c r="NUI325" s="24"/>
      <c r="NUJ325" s="24"/>
      <c r="NUK325" s="24"/>
      <c r="NUL325" s="25"/>
      <c r="NUM325" s="25"/>
      <c r="NUN325" s="26"/>
      <c r="NUO325" s="26"/>
      <c r="NUP325" s="102"/>
      <c r="NUQ325" s="24"/>
      <c r="NUR325" s="24"/>
      <c r="NUS325" s="24"/>
      <c r="NUT325" s="25"/>
      <c r="NUU325" s="25"/>
      <c r="NUV325" s="26"/>
      <c r="NUW325" s="26"/>
      <c r="NUX325" s="102"/>
      <c r="NUY325" s="24"/>
      <c r="NUZ325" s="24"/>
      <c r="NVA325" s="24"/>
      <c r="NVB325" s="25"/>
      <c r="NVC325" s="25"/>
      <c r="NVD325" s="26"/>
      <c r="NVE325" s="26"/>
      <c r="NVF325" s="102"/>
      <c r="NVG325" s="24"/>
      <c r="NVH325" s="24"/>
      <c r="NVI325" s="24"/>
      <c r="NVJ325" s="25"/>
      <c r="NVK325" s="25"/>
      <c r="NVL325" s="26"/>
      <c r="NVM325" s="26"/>
      <c r="NVN325" s="102"/>
      <c r="NVO325" s="24"/>
      <c r="NVP325" s="24"/>
      <c r="NVQ325" s="24"/>
      <c r="NVR325" s="25"/>
      <c r="NVS325" s="25"/>
      <c r="NVT325" s="26"/>
      <c r="NVU325" s="26"/>
      <c r="NVV325" s="102"/>
      <c r="NVW325" s="24"/>
      <c r="NVX325" s="24"/>
      <c r="NVY325" s="24"/>
      <c r="NVZ325" s="25"/>
      <c r="NWA325" s="25"/>
      <c r="NWB325" s="26"/>
      <c r="NWC325" s="26"/>
      <c r="NWD325" s="102"/>
      <c r="NWE325" s="24"/>
      <c r="NWF325" s="24"/>
      <c r="NWG325" s="24"/>
      <c r="NWH325" s="25"/>
      <c r="NWI325" s="25"/>
      <c r="NWJ325" s="26"/>
      <c r="NWK325" s="26"/>
      <c r="NWL325" s="102"/>
      <c r="NWM325" s="24"/>
      <c r="NWN325" s="24"/>
      <c r="NWO325" s="24"/>
      <c r="NWP325" s="25"/>
      <c r="NWQ325" s="25"/>
      <c r="NWR325" s="26"/>
      <c r="NWS325" s="26"/>
      <c r="NWT325" s="102"/>
      <c r="NWU325" s="24"/>
      <c r="NWV325" s="24"/>
      <c r="NWW325" s="24"/>
      <c r="NWX325" s="25"/>
      <c r="NWY325" s="25"/>
      <c r="NWZ325" s="26"/>
      <c r="NXA325" s="26"/>
      <c r="NXB325" s="102"/>
      <c r="NXC325" s="24"/>
      <c r="NXD325" s="24"/>
      <c r="NXE325" s="24"/>
      <c r="NXF325" s="25"/>
      <c r="NXG325" s="25"/>
      <c r="NXH325" s="26"/>
      <c r="NXI325" s="26"/>
      <c r="NXJ325" s="102"/>
      <c r="NXK325" s="24"/>
      <c r="NXL325" s="24"/>
      <c r="NXM325" s="24"/>
      <c r="NXN325" s="25"/>
      <c r="NXO325" s="25"/>
      <c r="NXP325" s="26"/>
      <c r="NXQ325" s="26"/>
      <c r="NXR325" s="102"/>
      <c r="NXS325" s="24"/>
      <c r="NXT325" s="24"/>
      <c r="NXU325" s="24"/>
      <c r="NXV325" s="25"/>
      <c r="NXW325" s="25"/>
      <c r="NXX325" s="26"/>
      <c r="NXY325" s="26"/>
      <c r="NXZ325" s="102"/>
      <c r="NYA325" s="24"/>
      <c r="NYB325" s="24"/>
      <c r="NYC325" s="24"/>
      <c r="NYD325" s="25"/>
      <c r="NYE325" s="25"/>
      <c r="NYF325" s="26"/>
      <c r="NYG325" s="26"/>
      <c r="NYH325" s="102"/>
      <c r="NYI325" s="24"/>
      <c r="NYJ325" s="24"/>
      <c r="NYK325" s="24"/>
      <c r="NYL325" s="25"/>
      <c r="NYM325" s="25"/>
      <c r="NYN325" s="26"/>
      <c r="NYO325" s="26"/>
      <c r="NYP325" s="102"/>
      <c r="NYQ325" s="24"/>
      <c r="NYR325" s="24"/>
      <c r="NYS325" s="24"/>
      <c r="NYT325" s="25"/>
      <c r="NYU325" s="25"/>
      <c r="NYV325" s="26"/>
      <c r="NYW325" s="26"/>
      <c r="NYX325" s="102"/>
      <c r="NYY325" s="24"/>
      <c r="NYZ325" s="24"/>
      <c r="NZA325" s="24"/>
      <c r="NZB325" s="25"/>
      <c r="NZC325" s="25"/>
      <c r="NZD325" s="26"/>
      <c r="NZE325" s="26"/>
      <c r="NZF325" s="102"/>
      <c r="NZG325" s="24"/>
      <c r="NZH325" s="24"/>
      <c r="NZI325" s="24"/>
      <c r="NZJ325" s="25"/>
      <c r="NZK325" s="25"/>
      <c r="NZL325" s="26"/>
      <c r="NZM325" s="26"/>
      <c r="NZN325" s="102"/>
      <c r="NZO325" s="24"/>
      <c r="NZP325" s="24"/>
      <c r="NZQ325" s="24"/>
      <c r="NZR325" s="25"/>
      <c r="NZS325" s="25"/>
      <c r="NZT325" s="26"/>
      <c r="NZU325" s="26"/>
      <c r="NZV325" s="102"/>
      <c r="NZW325" s="24"/>
      <c r="NZX325" s="24"/>
      <c r="NZY325" s="24"/>
      <c r="NZZ325" s="25"/>
      <c r="OAA325" s="25"/>
      <c r="OAB325" s="26"/>
      <c r="OAC325" s="26"/>
      <c r="OAD325" s="102"/>
      <c r="OAE325" s="24"/>
      <c r="OAF325" s="24"/>
      <c r="OAG325" s="24"/>
      <c r="OAH325" s="25"/>
      <c r="OAI325" s="25"/>
      <c r="OAJ325" s="26"/>
      <c r="OAK325" s="26"/>
      <c r="OAL325" s="102"/>
      <c r="OAM325" s="24"/>
      <c r="OAN325" s="24"/>
      <c r="OAO325" s="24"/>
      <c r="OAP325" s="25"/>
      <c r="OAQ325" s="25"/>
      <c r="OAR325" s="26"/>
      <c r="OAS325" s="26"/>
      <c r="OAT325" s="102"/>
      <c r="OAU325" s="24"/>
      <c r="OAV325" s="24"/>
      <c r="OAW325" s="24"/>
      <c r="OAX325" s="25"/>
      <c r="OAY325" s="25"/>
      <c r="OAZ325" s="26"/>
      <c r="OBA325" s="26"/>
      <c r="OBB325" s="102"/>
      <c r="OBC325" s="24"/>
      <c r="OBD325" s="24"/>
      <c r="OBE325" s="24"/>
      <c r="OBF325" s="25"/>
      <c r="OBG325" s="25"/>
      <c r="OBH325" s="26"/>
      <c r="OBI325" s="26"/>
      <c r="OBJ325" s="102"/>
      <c r="OBK325" s="24"/>
      <c r="OBL325" s="24"/>
      <c r="OBM325" s="24"/>
      <c r="OBN325" s="25"/>
      <c r="OBO325" s="25"/>
      <c r="OBP325" s="26"/>
      <c r="OBQ325" s="26"/>
      <c r="OBR325" s="102"/>
      <c r="OBS325" s="24"/>
      <c r="OBT325" s="24"/>
      <c r="OBU325" s="24"/>
      <c r="OBV325" s="25"/>
      <c r="OBW325" s="25"/>
      <c r="OBX325" s="26"/>
      <c r="OBY325" s="26"/>
      <c r="OBZ325" s="102"/>
      <c r="OCA325" s="24"/>
      <c r="OCB325" s="24"/>
      <c r="OCC325" s="24"/>
      <c r="OCD325" s="25"/>
      <c r="OCE325" s="25"/>
      <c r="OCF325" s="26"/>
      <c r="OCG325" s="26"/>
      <c r="OCH325" s="102"/>
      <c r="OCI325" s="24"/>
      <c r="OCJ325" s="24"/>
      <c r="OCK325" s="24"/>
      <c r="OCL325" s="25"/>
      <c r="OCM325" s="25"/>
      <c r="OCN325" s="26"/>
      <c r="OCO325" s="26"/>
      <c r="OCP325" s="102"/>
      <c r="OCQ325" s="24"/>
      <c r="OCR325" s="24"/>
      <c r="OCS325" s="24"/>
      <c r="OCT325" s="25"/>
      <c r="OCU325" s="25"/>
      <c r="OCV325" s="26"/>
      <c r="OCW325" s="26"/>
      <c r="OCX325" s="102"/>
      <c r="OCY325" s="24"/>
      <c r="OCZ325" s="24"/>
      <c r="ODA325" s="24"/>
      <c r="ODB325" s="25"/>
      <c r="ODC325" s="25"/>
      <c r="ODD325" s="26"/>
      <c r="ODE325" s="26"/>
      <c r="ODF325" s="102"/>
      <c r="ODG325" s="24"/>
      <c r="ODH325" s="24"/>
      <c r="ODI325" s="24"/>
      <c r="ODJ325" s="25"/>
      <c r="ODK325" s="25"/>
      <c r="ODL325" s="26"/>
      <c r="ODM325" s="26"/>
      <c r="ODN325" s="102"/>
      <c r="ODO325" s="24"/>
      <c r="ODP325" s="24"/>
      <c r="ODQ325" s="24"/>
      <c r="ODR325" s="25"/>
      <c r="ODS325" s="25"/>
      <c r="ODT325" s="26"/>
      <c r="ODU325" s="26"/>
      <c r="ODV325" s="102"/>
      <c r="ODW325" s="24"/>
      <c r="ODX325" s="24"/>
      <c r="ODY325" s="24"/>
      <c r="ODZ325" s="25"/>
      <c r="OEA325" s="25"/>
      <c r="OEB325" s="26"/>
      <c r="OEC325" s="26"/>
      <c r="OED325" s="102"/>
      <c r="OEE325" s="24"/>
      <c r="OEF325" s="24"/>
      <c r="OEG325" s="24"/>
      <c r="OEH325" s="25"/>
      <c r="OEI325" s="25"/>
      <c r="OEJ325" s="26"/>
      <c r="OEK325" s="26"/>
      <c r="OEL325" s="102"/>
      <c r="OEM325" s="24"/>
      <c r="OEN325" s="24"/>
      <c r="OEO325" s="24"/>
      <c r="OEP325" s="25"/>
      <c r="OEQ325" s="25"/>
      <c r="OER325" s="26"/>
      <c r="OES325" s="26"/>
      <c r="OET325" s="102"/>
      <c r="OEU325" s="24"/>
      <c r="OEV325" s="24"/>
      <c r="OEW325" s="24"/>
      <c r="OEX325" s="25"/>
      <c r="OEY325" s="25"/>
      <c r="OEZ325" s="26"/>
      <c r="OFA325" s="26"/>
      <c r="OFB325" s="102"/>
      <c r="OFC325" s="24"/>
      <c r="OFD325" s="24"/>
      <c r="OFE325" s="24"/>
      <c r="OFF325" s="25"/>
      <c r="OFG325" s="25"/>
      <c r="OFH325" s="26"/>
      <c r="OFI325" s="26"/>
      <c r="OFJ325" s="102"/>
      <c r="OFK325" s="24"/>
      <c r="OFL325" s="24"/>
      <c r="OFM325" s="24"/>
      <c r="OFN325" s="25"/>
      <c r="OFO325" s="25"/>
      <c r="OFP325" s="26"/>
      <c r="OFQ325" s="26"/>
      <c r="OFR325" s="102"/>
      <c r="OFS325" s="24"/>
      <c r="OFT325" s="24"/>
      <c r="OFU325" s="24"/>
      <c r="OFV325" s="25"/>
      <c r="OFW325" s="25"/>
      <c r="OFX325" s="26"/>
      <c r="OFY325" s="26"/>
      <c r="OFZ325" s="102"/>
      <c r="OGA325" s="24"/>
      <c r="OGB325" s="24"/>
      <c r="OGC325" s="24"/>
      <c r="OGD325" s="25"/>
      <c r="OGE325" s="25"/>
      <c r="OGF325" s="26"/>
      <c r="OGG325" s="26"/>
      <c r="OGH325" s="102"/>
      <c r="OGI325" s="24"/>
      <c r="OGJ325" s="24"/>
      <c r="OGK325" s="24"/>
      <c r="OGL325" s="25"/>
      <c r="OGM325" s="25"/>
      <c r="OGN325" s="26"/>
      <c r="OGO325" s="26"/>
      <c r="OGP325" s="102"/>
      <c r="OGQ325" s="24"/>
      <c r="OGR325" s="24"/>
      <c r="OGS325" s="24"/>
      <c r="OGT325" s="25"/>
      <c r="OGU325" s="25"/>
      <c r="OGV325" s="26"/>
      <c r="OGW325" s="26"/>
      <c r="OGX325" s="102"/>
      <c r="OGY325" s="24"/>
      <c r="OGZ325" s="24"/>
      <c r="OHA325" s="24"/>
      <c r="OHB325" s="25"/>
      <c r="OHC325" s="25"/>
      <c r="OHD325" s="26"/>
      <c r="OHE325" s="26"/>
      <c r="OHF325" s="102"/>
      <c r="OHG325" s="24"/>
      <c r="OHH325" s="24"/>
      <c r="OHI325" s="24"/>
      <c r="OHJ325" s="25"/>
      <c r="OHK325" s="25"/>
      <c r="OHL325" s="26"/>
      <c r="OHM325" s="26"/>
      <c r="OHN325" s="102"/>
      <c r="OHO325" s="24"/>
      <c r="OHP325" s="24"/>
      <c r="OHQ325" s="24"/>
      <c r="OHR325" s="25"/>
      <c r="OHS325" s="25"/>
      <c r="OHT325" s="26"/>
      <c r="OHU325" s="26"/>
      <c r="OHV325" s="102"/>
      <c r="OHW325" s="24"/>
      <c r="OHX325" s="24"/>
      <c r="OHY325" s="24"/>
      <c r="OHZ325" s="25"/>
      <c r="OIA325" s="25"/>
      <c r="OIB325" s="26"/>
      <c r="OIC325" s="26"/>
      <c r="OID325" s="102"/>
      <c r="OIE325" s="24"/>
      <c r="OIF325" s="24"/>
      <c r="OIG325" s="24"/>
      <c r="OIH325" s="25"/>
      <c r="OII325" s="25"/>
      <c r="OIJ325" s="26"/>
      <c r="OIK325" s="26"/>
      <c r="OIL325" s="102"/>
      <c r="OIM325" s="24"/>
      <c r="OIN325" s="24"/>
      <c r="OIO325" s="24"/>
      <c r="OIP325" s="25"/>
      <c r="OIQ325" s="25"/>
      <c r="OIR325" s="26"/>
      <c r="OIS325" s="26"/>
      <c r="OIT325" s="102"/>
      <c r="OIU325" s="24"/>
      <c r="OIV325" s="24"/>
      <c r="OIW325" s="24"/>
      <c r="OIX325" s="25"/>
      <c r="OIY325" s="25"/>
      <c r="OIZ325" s="26"/>
      <c r="OJA325" s="26"/>
      <c r="OJB325" s="102"/>
      <c r="OJC325" s="24"/>
      <c r="OJD325" s="24"/>
      <c r="OJE325" s="24"/>
      <c r="OJF325" s="25"/>
      <c r="OJG325" s="25"/>
      <c r="OJH325" s="26"/>
      <c r="OJI325" s="26"/>
      <c r="OJJ325" s="102"/>
      <c r="OJK325" s="24"/>
      <c r="OJL325" s="24"/>
      <c r="OJM325" s="24"/>
      <c r="OJN325" s="25"/>
      <c r="OJO325" s="25"/>
      <c r="OJP325" s="26"/>
      <c r="OJQ325" s="26"/>
      <c r="OJR325" s="102"/>
      <c r="OJS325" s="24"/>
      <c r="OJT325" s="24"/>
      <c r="OJU325" s="24"/>
      <c r="OJV325" s="25"/>
      <c r="OJW325" s="25"/>
      <c r="OJX325" s="26"/>
      <c r="OJY325" s="26"/>
      <c r="OJZ325" s="102"/>
      <c r="OKA325" s="24"/>
      <c r="OKB325" s="24"/>
      <c r="OKC325" s="24"/>
      <c r="OKD325" s="25"/>
      <c r="OKE325" s="25"/>
      <c r="OKF325" s="26"/>
      <c r="OKG325" s="26"/>
      <c r="OKH325" s="102"/>
      <c r="OKI325" s="24"/>
      <c r="OKJ325" s="24"/>
      <c r="OKK325" s="24"/>
      <c r="OKL325" s="25"/>
      <c r="OKM325" s="25"/>
      <c r="OKN325" s="26"/>
      <c r="OKO325" s="26"/>
      <c r="OKP325" s="102"/>
      <c r="OKQ325" s="24"/>
      <c r="OKR325" s="24"/>
      <c r="OKS325" s="24"/>
      <c r="OKT325" s="25"/>
      <c r="OKU325" s="25"/>
      <c r="OKV325" s="26"/>
      <c r="OKW325" s="26"/>
      <c r="OKX325" s="102"/>
      <c r="OKY325" s="24"/>
      <c r="OKZ325" s="24"/>
      <c r="OLA325" s="24"/>
      <c r="OLB325" s="25"/>
      <c r="OLC325" s="25"/>
      <c r="OLD325" s="26"/>
      <c r="OLE325" s="26"/>
      <c r="OLF325" s="102"/>
      <c r="OLG325" s="24"/>
      <c r="OLH325" s="24"/>
      <c r="OLI325" s="24"/>
      <c r="OLJ325" s="25"/>
      <c r="OLK325" s="25"/>
      <c r="OLL325" s="26"/>
      <c r="OLM325" s="26"/>
      <c r="OLN325" s="102"/>
      <c r="OLO325" s="24"/>
      <c r="OLP325" s="24"/>
      <c r="OLQ325" s="24"/>
      <c r="OLR325" s="25"/>
      <c r="OLS325" s="25"/>
      <c r="OLT325" s="26"/>
      <c r="OLU325" s="26"/>
      <c r="OLV325" s="102"/>
      <c r="OLW325" s="24"/>
      <c r="OLX325" s="24"/>
      <c r="OLY325" s="24"/>
      <c r="OLZ325" s="25"/>
      <c r="OMA325" s="25"/>
      <c r="OMB325" s="26"/>
      <c r="OMC325" s="26"/>
      <c r="OMD325" s="102"/>
      <c r="OME325" s="24"/>
      <c r="OMF325" s="24"/>
      <c r="OMG325" s="24"/>
      <c r="OMH325" s="25"/>
      <c r="OMI325" s="25"/>
      <c r="OMJ325" s="26"/>
      <c r="OMK325" s="26"/>
      <c r="OML325" s="102"/>
      <c r="OMM325" s="24"/>
      <c r="OMN325" s="24"/>
      <c r="OMO325" s="24"/>
      <c r="OMP325" s="25"/>
      <c r="OMQ325" s="25"/>
      <c r="OMR325" s="26"/>
      <c r="OMS325" s="26"/>
      <c r="OMT325" s="102"/>
      <c r="OMU325" s="24"/>
      <c r="OMV325" s="24"/>
      <c r="OMW325" s="24"/>
      <c r="OMX325" s="25"/>
      <c r="OMY325" s="25"/>
      <c r="OMZ325" s="26"/>
      <c r="ONA325" s="26"/>
      <c r="ONB325" s="102"/>
      <c r="ONC325" s="24"/>
      <c r="OND325" s="24"/>
      <c r="ONE325" s="24"/>
      <c r="ONF325" s="25"/>
      <c r="ONG325" s="25"/>
      <c r="ONH325" s="26"/>
      <c r="ONI325" s="26"/>
      <c r="ONJ325" s="102"/>
      <c r="ONK325" s="24"/>
      <c r="ONL325" s="24"/>
      <c r="ONM325" s="24"/>
      <c r="ONN325" s="25"/>
      <c r="ONO325" s="25"/>
      <c r="ONP325" s="26"/>
      <c r="ONQ325" s="26"/>
      <c r="ONR325" s="102"/>
      <c r="ONS325" s="24"/>
      <c r="ONT325" s="24"/>
      <c r="ONU325" s="24"/>
      <c r="ONV325" s="25"/>
      <c r="ONW325" s="25"/>
      <c r="ONX325" s="26"/>
      <c r="ONY325" s="26"/>
      <c r="ONZ325" s="102"/>
      <c r="OOA325" s="24"/>
      <c r="OOB325" s="24"/>
      <c r="OOC325" s="24"/>
      <c r="OOD325" s="25"/>
      <c r="OOE325" s="25"/>
      <c r="OOF325" s="26"/>
      <c r="OOG325" s="26"/>
      <c r="OOH325" s="102"/>
      <c r="OOI325" s="24"/>
      <c r="OOJ325" s="24"/>
      <c r="OOK325" s="24"/>
      <c r="OOL325" s="25"/>
      <c r="OOM325" s="25"/>
      <c r="OON325" s="26"/>
      <c r="OOO325" s="26"/>
      <c r="OOP325" s="102"/>
      <c r="OOQ325" s="24"/>
      <c r="OOR325" s="24"/>
      <c r="OOS325" s="24"/>
      <c r="OOT325" s="25"/>
      <c r="OOU325" s="25"/>
      <c r="OOV325" s="26"/>
      <c r="OOW325" s="26"/>
      <c r="OOX325" s="102"/>
      <c r="OOY325" s="24"/>
      <c r="OOZ325" s="24"/>
      <c r="OPA325" s="24"/>
      <c r="OPB325" s="25"/>
      <c r="OPC325" s="25"/>
      <c r="OPD325" s="26"/>
      <c r="OPE325" s="26"/>
      <c r="OPF325" s="102"/>
      <c r="OPG325" s="24"/>
      <c r="OPH325" s="24"/>
      <c r="OPI325" s="24"/>
      <c r="OPJ325" s="25"/>
      <c r="OPK325" s="25"/>
      <c r="OPL325" s="26"/>
      <c r="OPM325" s="26"/>
      <c r="OPN325" s="102"/>
      <c r="OPO325" s="24"/>
      <c r="OPP325" s="24"/>
      <c r="OPQ325" s="24"/>
      <c r="OPR325" s="25"/>
      <c r="OPS325" s="25"/>
      <c r="OPT325" s="26"/>
      <c r="OPU325" s="26"/>
      <c r="OPV325" s="102"/>
      <c r="OPW325" s="24"/>
      <c r="OPX325" s="24"/>
      <c r="OPY325" s="24"/>
      <c r="OPZ325" s="25"/>
      <c r="OQA325" s="25"/>
      <c r="OQB325" s="26"/>
      <c r="OQC325" s="26"/>
      <c r="OQD325" s="102"/>
      <c r="OQE325" s="24"/>
      <c r="OQF325" s="24"/>
      <c r="OQG325" s="24"/>
      <c r="OQH325" s="25"/>
      <c r="OQI325" s="25"/>
      <c r="OQJ325" s="26"/>
      <c r="OQK325" s="26"/>
      <c r="OQL325" s="102"/>
      <c r="OQM325" s="24"/>
      <c r="OQN325" s="24"/>
      <c r="OQO325" s="24"/>
      <c r="OQP325" s="25"/>
      <c r="OQQ325" s="25"/>
      <c r="OQR325" s="26"/>
      <c r="OQS325" s="26"/>
      <c r="OQT325" s="102"/>
      <c r="OQU325" s="24"/>
      <c r="OQV325" s="24"/>
      <c r="OQW325" s="24"/>
      <c r="OQX325" s="25"/>
      <c r="OQY325" s="25"/>
      <c r="OQZ325" s="26"/>
      <c r="ORA325" s="26"/>
      <c r="ORB325" s="102"/>
      <c r="ORC325" s="24"/>
      <c r="ORD325" s="24"/>
      <c r="ORE325" s="24"/>
      <c r="ORF325" s="25"/>
      <c r="ORG325" s="25"/>
      <c r="ORH325" s="26"/>
      <c r="ORI325" s="26"/>
      <c r="ORJ325" s="102"/>
      <c r="ORK325" s="24"/>
      <c r="ORL325" s="24"/>
      <c r="ORM325" s="24"/>
      <c r="ORN325" s="25"/>
      <c r="ORO325" s="25"/>
      <c r="ORP325" s="26"/>
      <c r="ORQ325" s="26"/>
      <c r="ORR325" s="102"/>
      <c r="ORS325" s="24"/>
      <c r="ORT325" s="24"/>
      <c r="ORU325" s="24"/>
      <c r="ORV325" s="25"/>
      <c r="ORW325" s="25"/>
      <c r="ORX325" s="26"/>
      <c r="ORY325" s="26"/>
      <c r="ORZ325" s="102"/>
      <c r="OSA325" s="24"/>
      <c r="OSB325" s="24"/>
      <c r="OSC325" s="24"/>
      <c r="OSD325" s="25"/>
      <c r="OSE325" s="25"/>
      <c r="OSF325" s="26"/>
      <c r="OSG325" s="26"/>
      <c r="OSH325" s="102"/>
      <c r="OSI325" s="24"/>
      <c r="OSJ325" s="24"/>
      <c r="OSK325" s="24"/>
      <c r="OSL325" s="25"/>
      <c r="OSM325" s="25"/>
      <c r="OSN325" s="26"/>
      <c r="OSO325" s="26"/>
      <c r="OSP325" s="102"/>
      <c r="OSQ325" s="24"/>
      <c r="OSR325" s="24"/>
      <c r="OSS325" s="24"/>
      <c r="OST325" s="25"/>
      <c r="OSU325" s="25"/>
      <c r="OSV325" s="26"/>
      <c r="OSW325" s="26"/>
      <c r="OSX325" s="102"/>
      <c r="OSY325" s="24"/>
      <c r="OSZ325" s="24"/>
      <c r="OTA325" s="24"/>
      <c r="OTB325" s="25"/>
      <c r="OTC325" s="25"/>
      <c r="OTD325" s="26"/>
      <c r="OTE325" s="26"/>
      <c r="OTF325" s="102"/>
      <c r="OTG325" s="24"/>
      <c r="OTH325" s="24"/>
      <c r="OTI325" s="24"/>
      <c r="OTJ325" s="25"/>
      <c r="OTK325" s="25"/>
      <c r="OTL325" s="26"/>
      <c r="OTM325" s="26"/>
      <c r="OTN325" s="102"/>
      <c r="OTO325" s="24"/>
      <c r="OTP325" s="24"/>
      <c r="OTQ325" s="24"/>
      <c r="OTR325" s="25"/>
      <c r="OTS325" s="25"/>
      <c r="OTT325" s="26"/>
      <c r="OTU325" s="26"/>
      <c r="OTV325" s="102"/>
      <c r="OTW325" s="24"/>
      <c r="OTX325" s="24"/>
      <c r="OTY325" s="24"/>
      <c r="OTZ325" s="25"/>
      <c r="OUA325" s="25"/>
      <c r="OUB325" s="26"/>
      <c r="OUC325" s="26"/>
      <c r="OUD325" s="102"/>
      <c r="OUE325" s="24"/>
      <c r="OUF325" s="24"/>
      <c r="OUG325" s="24"/>
      <c r="OUH325" s="25"/>
      <c r="OUI325" s="25"/>
      <c r="OUJ325" s="26"/>
      <c r="OUK325" s="26"/>
      <c r="OUL325" s="102"/>
      <c r="OUM325" s="24"/>
      <c r="OUN325" s="24"/>
      <c r="OUO325" s="24"/>
      <c r="OUP325" s="25"/>
      <c r="OUQ325" s="25"/>
      <c r="OUR325" s="26"/>
      <c r="OUS325" s="26"/>
      <c r="OUT325" s="102"/>
      <c r="OUU325" s="24"/>
      <c r="OUV325" s="24"/>
      <c r="OUW325" s="24"/>
      <c r="OUX325" s="25"/>
      <c r="OUY325" s="25"/>
      <c r="OUZ325" s="26"/>
      <c r="OVA325" s="26"/>
      <c r="OVB325" s="102"/>
      <c r="OVC325" s="24"/>
      <c r="OVD325" s="24"/>
      <c r="OVE325" s="24"/>
      <c r="OVF325" s="25"/>
      <c r="OVG325" s="25"/>
      <c r="OVH325" s="26"/>
      <c r="OVI325" s="26"/>
      <c r="OVJ325" s="102"/>
      <c r="OVK325" s="24"/>
      <c r="OVL325" s="24"/>
      <c r="OVM325" s="24"/>
      <c r="OVN325" s="25"/>
      <c r="OVO325" s="25"/>
      <c r="OVP325" s="26"/>
      <c r="OVQ325" s="26"/>
      <c r="OVR325" s="102"/>
      <c r="OVS325" s="24"/>
      <c r="OVT325" s="24"/>
      <c r="OVU325" s="24"/>
      <c r="OVV325" s="25"/>
      <c r="OVW325" s="25"/>
      <c r="OVX325" s="26"/>
      <c r="OVY325" s="26"/>
      <c r="OVZ325" s="102"/>
      <c r="OWA325" s="24"/>
      <c r="OWB325" s="24"/>
      <c r="OWC325" s="24"/>
      <c r="OWD325" s="25"/>
      <c r="OWE325" s="25"/>
      <c r="OWF325" s="26"/>
      <c r="OWG325" s="26"/>
      <c r="OWH325" s="102"/>
      <c r="OWI325" s="24"/>
      <c r="OWJ325" s="24"/>
      <c r="OWK325" s="24"/>
      <c r="OWL325" s="25"/>
      <c r="OWM325" s="25"/>
      <c r="OWN325" s="26"/>
      <c r="OWO325" s="26"/>
      <c r="OWP325" s="102"/>
      <c r="OWQ325" s="24"/>
      <c r="OWR325" s="24"/>
      <c r="OWS325" s="24"/>
      <c r="OWT325" s="25"/>
      <c r="OWU325" s="25"/>
      <c r="OWV325" s="26"/>
      <c r="OWW325" s="26"/>
      <c r="OWX325" s="102"/>
      <c r="OWY325" s="24"/>
      <c r="OWZ325" s="24"/>
      <c r="OXA325" s="24"/>
      <c r="OXB325" s="25"/>
      <c r="OXC325" s="25"/>
      <c r="OXD325" s="26"/>
      <c r="OXE325" s="26"/>
      <c r="OXF325" s="102"/>
      <c r="OXG325" s="24"/>
      <c r="OXH325" s="24"/>
      <c r="OXI325" s="24"/>
      <c r="OXJ325" s="25"/>
      <c r="OXK325" s="25"/>
      <c r="OXL325" s="26"/>
      <c r="OXM325" s="26"/>
      <c r="OXN325" s="102"/>
      <c r="OXO325" s="24"/>
      <c r="OXP325" s="24"/>
      <c r="OXQ325" s="24"/>
      <c r="OXR325" s="25"/>
      <c r="OXS325" s="25"/>
      <c r="OXT325" s="26"/>
      <c r="OXU325" s="26"/>
      <c r="OXV325" s="102"/>
      <c r="OXW325" s="24"/>
      <c r="OXX325" s="24"/>
      <c r="OXY325" s="24"/>
      <c r="OXZ325" s="25"/>
      <c r="OYA325" s="25"/>
      <c r="OYB325" s="26"/>
      <c r="OYC325" s="26"/>
      <c r="OYD325" s="102"/>
      <c r="OYE325" s="24"/>
      <c r="OYF325" s="24"/>
      <c r="OYG325" s="24"/>
      <c r="OYH325" s="25"/>
      <c r="OYI325" s="25"/>
      <c r="OYJ325" s="26"/>
      <c r="OYK325" s="26"/>
      <c r="OYL325" s="102"/>
      <c r="OYM325" s="24"/>
      <c r="OYN325" s="24"/>
      <c r="OYO325" s="24"/>
      <c r="OYP325" s="25"/>
      <c r="OYQ325" s="25"/>
      <c r="OYR325" s="26"/>
      <c r="OYS325" s="26"/>
      <c r="OYT325" s="102"/>
      <c r="OYU325" s="24"/>
      <c r="OYV325" s="24"/>
      <c r="OYW325" s="24"/>
      <c r="OYX325" s="25"/>
      <c r="OYY325" s="25"/>
      <c r="OYZ325" s="26"/>
      <c r="OZA325" s="26"/>
      <c r="OZB325" s="102"/>
      <c r="OZC325" s="24"/>
      <c r="OZD325" s="24"/>
      <c r="OZE325" s="24"/>
      <c r="OZF325" s="25"/>
      <c r="OZG325" s="25"/>
      <c r="OZH325" s="26"/>
      <c r="OZI325" s="26"/>
      <c r="OZJ325" s="102"/>
      <c r="OZK325" s="24"/>
      <c r="OZL325" s="24"/>
      <c r="OZM325" s="24"/>
      <c r="OZN325" s="25"/>
      <c r="OZO325" s="25"/>
      <c r="OZP325" s="26"/>
      <c r="OZQ325" s="26"/>
      <c r="OZR325" s="102"/>
      <c r="OZS325" s="24"/>
      <c r="OZT325" s="24"/>
      <c r="OZU325" s="24"/>
      <c r="OZV325" s="25"/>
      <c r="OZW325" s="25"/>
      <c r="OZX325" s="26"/>
      <c r="OZY325" s="26"/>
      <c r="OZZ325" s="102"/>
      <c r="PAA325" s="24"/>
      <c r="PAB325" s="24"/>
      <c r="PAC325" s="24"/>
      <c r="PAD325" s="25"/>
      <c r="PAE325" s="25"/>
      <c r="PAF325" s="26"/>
      <c r="PAG325" s="26"/>
      <c r="PAH325" s="102"/>
      <c r="PAI325" s="24"/>
      <c r="PAJ325" s="24"/>
      <c r="PAK325" s="24"/>
      <c r="PAL325" s="25"/>
      <c r="PAM325" s="25"/>
      <c r="PAN325" s="26"/>
      <c r="PAO325" s="26"/>
      <c r="PAP325" s="102"/>
      <c r="PAQ325" s="24"/>
      <c r="PAR325" s="24"/>
      <c r="PAS325" s="24"/>
      <c r="PAT325" s="25"/>
      <c r="PAU325" s="25"/>
      <c r="PAV325" s="26"/>
      <c r="PAW325" s="26"/>
      <c r="PAX325" s="102"/>
      <c r="PAY325" s="24"/>
      <c r="PAZ325" s="24"/>
      <c r="PBA325" s="24"/>
      <c r="PBB325" s="25"/>
      <c r="PBC325" s="25"/>
      <c r="PBD325" s="26"/>
      <c r="PBE325" s="26"/>
      <c r="PBF325" s="102"/>
      <c r="PBG325" s="24"/>
      <c r="PBH325" s="24"/>
      <c r="PBI325" s="24"/>
      <c r="PBJ325" s="25"/>
      <c r="PBK325" s="25"/>
      <c r="PBL325" s="26"/>
      <c r="PBM325" s="26"/>
      <c r="PBN325" s="102"/>
      <c r="PBO325" s="24"/>
      <c r="PBP325" s="24"/>
      <c r="PBQ325" s="24"/>
      <c r="PBR325" s="25"/>
      <c r="PBS325" s="25"/>
      <c r="PBT325" s="26"/>
      <c r="PBU325" s="26"/>
      <c r="PBV325" s="102"/>
      <c r="PBW325" s="24"/>
      <c r="PBX325" s="24"/>
      <c r="PBY325" s="24"/>
      <c r="PBZ325" s="25"/>
      <c r="PCA325" s="25"/>
      <c r="PCB325" s="26"/>
      <c r="PCC325" s="26"/>
      <c r="PCD325" s="102"/>
      <c r="PCE325" s="24"/>
      <c r="PCF325" s="24"/>
      <c r="PCG325" s="24"/>
      <c r="PCH325" s="25"/>
      <c r="PCI325" s="25"/>
      <c r="PCJ325" s="26"/>
      <c r="PCK325" s="26"/>
      <c r="PCL325" s="102"/>
      <c r="PCM325" s="24"/>
      <c r="PCN325" s="24"/>
      <c r="PCO325" s="24"/>
      <c r="PCP325" s="25"/>
      <c r="PCQ325" s="25"/>
      <c r="PCR325" s="26"/>
      <c r="PCS325" s="26"/>
      <c r="PCT325" s="102"/>
      <c r="PCU325" s="24"/>
      <c r="PCV325" s="24"/>
      <c r="PCW325" s="24"/>
      <c r="PCX325" s="25"/>
      <c r="PCY325" s="25"/>
      <c r="PCZ325" s="26"/>
      <c r="PDA325" s="26"/>
      <c r="PDB325" s="102"/>
      <c r="PDC325" s="24"/>
      <c r="PDD325" s="24"/>
      <c r="PDE325" s="24"/>
      <c r="PDF325" s="25"/>
      <c r="PDG325" s="25"/>
      <c r="PDH325" s="26"/>
      <c r="PDI325" s="26"/>
      <c r="PDJ325" s="102"/>
      <c r="PDK325" s="24"/>
      <c r="PDL325" s="24"/>
      <c r="PDM325" s="24"/>
      <c r="PDN325" s="25"/>
      <c r="PDO325" s="25"/>
      <c r="PDP325" s="26"/>
      <c r="PDQ325" s="26"/>
      <c r="PDR325" s="102"/>
      <c r="PDS325" s="24"/>
      <c r="PDT325" s="24"/>
      <c r="PDU325" s="24"/>
      <c r="PDV325" s="25"/>
      <c r="PDW325" s="25"/>
      <c r="PDX325" s="26"/>
      <c r="PDY325" s="26"/>
      <c r="PDZ325" s="102"/>
      <c r="PEA325" s="24"/>
      <c r="PEB325" s="24"/>
      <c r="PEC325" s="24"/>
      <c r="PED325" s="25"/>
      <c r="PEE325" s="25"/>
      <c r="PEF325" s="26"/>
      <c r="PEG325" s="26"/>
      <c r="PEH325" s="102"/>
      <c r="PEI325" s="24"/>
      <c r="PEJ325" s="24"/>
      <c r="PEK325" s="24"/>
      <c r="PEL325" s="25"/>
      <c r="PEM325" s="25"/>
      <c r="PEN325" s="26"/>
      <c r="PEO325" s="26"/>
      <c r="PEP325" s="102"/>
      <c r="PEQ325" s="24"/>
      <c r="PER325" s="24"/>
      <c r="PES325" s="24"/>
      <c r="PET325" s="25"/>
      <c r="PEU325" s="25"/>
      <c r="PEV325" s="26"/>
      <c r="PEW325" s="26"/>
      <c r="PEX325" s="102"/>
      <c r="PEY325" s="24"/>
      <c r="PEZ325" s="24"/>
      <c r="PFA325" s="24"/>
      <c r="PFB325" s="25"/>
      <c r="PFC325" s="25"/>
      <c r="PFD325" s="26"/>
      <c r="PFE325" s="26"/>
      <c r="PFF325" s="102"/>
      <c r="PFG325" s="24"/>
      <c r="PFH325" s="24"/>
      <c r="PFI325" s="24"/>
      <c r="PFJ325" s="25"/>
      <c r="PFK325" s="25"/>
      <c r="PFL325" s="26"/>
      <c r="PFM325" s="26"/>
      <c r="PFN325" s="102"/>
      <c r="PFO325" s="24"/>
      <c r="PFP325" s="24"/>
      <c r="PFQ325" s="24"/>
      <c r="PFR325" s="25"/>
      <c r="PFS325" s="25"/>
      <c r="PFT325" s="26"/>
      <c r="PFU325" s="26"/>
      <c r="PFV325" s="102"/>
      <c r="PFW325" s="24"/>
      <c r="PFX325" s="24"/>
      <c r="PFY325" s="24"/>
      <c r="PFZ325" s="25"/>
      <c r="PGA325" s="25"/>
      <c r="PGB325" s="26"/>
      <c r="PGC325" s="26"/>
      <c r="PGD325" s="102"/>
      <c r="PGE325" s="24"/>
      <c r="PGF325" s="24"/>
      <c r="PGG325" s="24"/>
      <c r="PGH325" s="25"/>
      <c r="PGI325" s="25"/>
      <c r="PGJ325" s="26"/>
      <c r="PGK325" s="26"/>
      <c r="PGL325" s="102"/>
      <c r="PGM325" s="24"/>
      <c r="PGN325" s="24"/>
      <c r="PGO325" s="24"/>
      <c r="PGP325" s="25"/>
      <c r="PGQ325" s="25"/>
      <c r="PGR325" s="26"/>
      <c r="PGS325" s="26"/>
      <c r="PGT325" s="102"/>
      <c r="PGU325" s="24"/>
      <c r="PGV325" s="24"/>
      <c r="PGW325" s="24"/>
      <c r="PGX325" s="25"/>
      <c r="PGY325" s="25"/>
      <c r="PGZ325" s="26"/>
      <c r="PHA325" s="26"/>
      <c r="PHB325" s="102"/>
      <c r="PHC325" s="24"/>
      <c r="PHD325" s="24"/>
      <c r="PHE325" s="24"/>
      <c r="PHF325" s="25"/>
      <c r="PHG325" s="25"/>
      <c r="PHH325" s="26"/>
      <c r="PHI325" s="26"/>
      <c r="PHJ325" s="102"/>
      <c r="PHK325" s="24"/>
      <c r="PHL325" s="24"/>
      <c r="PHM325" s="24"/>
      <c r="PHN325" s="25"/>
      <c r="PHO325" s="25"/>
      <c r="PHP325" s="26"/>
      <c r="PHQ325" s="26"/>
      <c r="PHR325" s="102"/>
      <c r="PHS325" s="24"/>
      <c r="PHT325" s="24"/>
      <c r="PHU325" s="24"/>
      <c r="PHV325" s="25"/>
      <c r="PHW325" s="25"/>
      <c r="PHX325" s="26"/>
      <c r="PHY325" s="26"/>
      <c r="PHZ325" s="102"/>
      <c r="PIA325" s="24"/>
      <c r="PIB325" s="24"/>
      <c r="PIC325" s="24"/>
      <c r="PID325" s="25"/>
      <c r="PIE325" s="25"/>
      <c r="PIF325" s="26"/>
      <c r="PIG325" s="26"/>
      <c r="PIH325" s="102"/>
      <c r="PII325" s="24"/>
      <c r="PIJ325" s="24"/>
      <c r="PIK325" s="24"/>
      <c r="PIL325" s="25"/>
      <c r="PIM325" s="25"/>
      <c r="PIN325" s="26"/>
      <c r="PIO325" s="26"/>
      <c r="PIP325" s="102"/>
      <c r="PIQ325" s="24"/>
      <c r="PIR325" s="24"/>
      <c r="PIS325" s="24"/>
      <c r="PIT325" s="25"/>
      <c r="PIU325" s="25"/>
      <c r="PIV325" s="26"/>
      <c r="PIW325" s="26"/>
      <c r="PIX325" s="102"/>
      <c r="PIY325" s="24"/>
      <c r="PIZ325" s="24"/>
      <c r="PJA325" s="24"/>
      <c r="PJB325" s="25"/>
      <c r="PJC325" s="25"/>
      <c r="PJD325" s="26"/>
      <c r="PJE325" s="26"/>
      <c r="PJF325" s="102"/>
      <c r="PJG325" s="24"/>
      <c r="PJH325" s="24"/>
      <c r="PJI325" s="24"/>
      <c r="PJJ325" s="25"/>
      <c r="PJK325" s="25"/>
      <c r="PJL325" s="26"/>
      <c r="PJM325" s="26"/>
      <c r="PJN325" s="102"/>
      <c r="PJO325" s="24"/>
      <c r="PJP325" s="24"/>
      <c r="PJQ325" s="24"/>
      <c r="PJR325" s="25"/>
      <c r="PJS325" s="25"/>
      <c r="PJT325" s="26"/>
      <c r="PJU325" s="26"/>
      <c r="PJV325" s="102"/>
      <c r="PJW325" s="24"/>
      <c r="PJX325" s="24"/>
      <c r="PJY325" s="24"/>
      <c r="PJZ325" s="25"/>
      <c r="PKA325" s="25"/>
      <c r="PKB325" s="26"/>
      <c r="PKC325" s="26"/>
      <c r="PKD325" s="102"/>
      <c r="PKE325" s="24"/>
      <c r="PKF325" s="24"/>
      <c r="PKG325" s="24"/>
      <c r="PKH325" s="25"/>
      <c r="PKI325" s="25"/>
      <c r="PKJ325" s="26"/>
      <c r="PKK325" s="26"/>
      <c r="PKL325" s="102"/>
      <c r="PKM325" s="24"/>
      <c r="PKN325" s="24"/>
      <c r="PKO325" s="24"/>
      <c r="PKP325" s="25"/>
      <c r="PKQ325" s="25"/>
      <c r="PKR325" s="26"/>
      <c r="PKS325" s="26"/>
      <c r="PKT325" s="102"/>
      <c r="PKU325" s="24"/>
      <c r="PKV325" s="24"/>
      <c r="PKW325" s="24"/>
      <c r="PKX325" s="25"/>
      <c r="PKY325" s="25"/>
      <c r="PKZ325" s="26"/>
      <c r="PLA325" s="26"/>
      <c r="PLB325" s="102"/>
      <c r="PLC325" s="24"/>
      <c r="PLD325" s="24"/>
      <c r="PLE325" s="24"/>
      <c r="PLF325" s="25"/>
      <c r="PLG325" s="25"/>
      <c r="PLH325" s="26"/>
      <c r="PLI325" s="26"/>
      <c r="PLJ325" s="102"/>
      <c r="PLK325" s="24"/>
      <c r="PLL325" s="24"/>
      <c r="PLM325" s="24"/>
      <c r="PLN325" s="25"/>
      <c r="PLO325" s="25"/>
      <c r="PLP325" s="26"/>
      <c r="PLQ325" s="26"/>
      <c r="PLR325" s="102"/>
      <c r="PLS325" s="24"/>
      <c r="PLT325" s="24"/>
      <c r="PLU325" s="24"/>
      <c r="PLV325" s="25"/>
      <c r="PLW325" s="25"/>
      <c r="PLX325" s="26"/>
      <c r="PLY325" s="26"/>
      <c r="PLZ325" s="102"/>
      <c r="PMA325" s="24"/>
      <c r="PMB325" s="24"/>
      <c r="PMC325" s="24"/>
      <c r="PMD325" s="25"/>
      <c r="PME325" s="25"/>
      <c r="PMF325" s="26"/>
      <c r="PMG325" s="26"/>
      <c r="PMH325" s="102"/>
      <c r="PMI325" s="24"/>
      <c r="PMJ325" s="24"/>
      <c r="PMK325" s="24"/>
      <c r="PML325" s="25"/>
      <c r="PMM325" s="25"/>
      <c r="PMN325" s="26"/>
      <c r="PMO325" s="26"/>
      <c r="PMP325" s="102"/>
      <c r="PMQ325" s="24"/>
      <c r="PMR325" s="24"/>
      <c r="PMS325" s="24"/>
      <c r="PMT325" s="25"/>
      <c r="PMU325" s="25"/>
      <c r="PMV325" s="26"/>
      <c r="PMW325" s="26"/>
      <c r="PMX325" s="102"/>
      <c r="PMY325" s="24"/>
      <c r="PMZ325" s="24"/>
      <c r="PNA325" s="24"/>
      <c r="PNB325" s="25"/>
      <c r="PNC325" s="25"/>
      <c r="PND325" s="26"/>
      <c r="PNE325" s="26"/>
      <c r="PNF325" s="102"/>
      <c r="PNG325" s="24"/>
      <c r="PNH325" s="24"/>
      <c r="PNI325" s="24"/>
      <c r="PNJ325" s="25"/>
      <c r="PNK325" s="25"/>
      <c r="PNL325" s="26"/>
      <c r="PNM325" s="26"/>
      <c r="PNN325" s="102"/>
      <c r="PNO325" s="24"/>
      <c r="PNP325" s="24"/>
      <c r="PNQ325" s="24"/>
      <c r="PNR325" s="25"/>
      <c r="PNS325" s="25"/>
      <c r="PNT325" s="26"/>
      <c r="PNU325" s="26"/>
      <c r="PNV325" s="102"/>
      <c r="PNW325" s="24"/>
      <c r="PNX325" s="24"/>
      <c r="PNY325" s="24"/>
      <c r="PNZ325" s="25"/>
      <c r="POA325" s="25"/>
      <c r="POB325" s="26"/>
      <c r="POC325" s="26"/>
      <c r="POD325" s="102"/>
      <c r="POE325" s="24"/>
      <c r="POF325" s="24"/>
      <c r="POG325" s="24"/>
      <c r="POH325" s="25"/>
      <c r="POI325" s="25"/>
      <c r="POJ325" s="26"/>
      <c r="POK325" s="26"/>
      <c r="POL325" s="102"/>
      <c r="POM325" s="24"/>
      <c r="PON325" s="24"/>
      <c r="POO325" s="24"/>
      <c r="POP325" s="25"/>
      <c r="POQ325" s="25"/>
      <c r="POR325" s="26"/>
      <c r="POS325" s="26"/>
      <c r="POT325" s="102"/>
      <c r="POU325" s="24"/>
      <c r="POV325" s="24"/>
      <c r="POW325" s="24"/>
      <c r="POX325" s="25"/>
      <c r="POY325" s="25"/>
      <c r="POZ325" s="26"/>
      <c r="PPA325" s="26"/>
      <c r="PPB325" s="102"/>
      <c r="PPC325" s="24"/>
      <c r="PPD325" s="24"/>
      <c r="PPE325" s="24"/>
      <c r="PPF325" s="25"/>
      <c r="PPG325" s="25"/>
      <c r="PPH325" s="26"/>
      <c r="PPI325" s="26"/>
      <c r="PPJ325" s="102"/>
      <c r="PPK325" s="24"/>
      <c r="PPL325" s="24"/>
      <c r="PPM325" s="24"/>
      <c r="PPN325" s="25"/>
      <c r="PPO325" s="25"/>
      <c r="PPP325" s="26"/>
      <c r="PPQ325" s="26"/>
      <c r="PPR325" s="102"/>
      <c r="PPS325" s="24"/>
      <c r="PPT325" s="24"/>
      <c r="PPU325" s="24"/>
      <c r="PPV325" s="25"/>
      <c r="PPW325" s="25"/>
      <c r="PPX325" s="26"/>
      <c r="PPY325" s="26"/>
      <c r="PPZ325" s="102"/>
      <c r="PQA325" s="24"/>
      <c r="PQB325" s="24"/>
      <c r="PQC325" s="24"/>
      <c r="PQD325" s="25"/>
      <c r="PQE325" s="25"/>
      <c r="PQF325" s="26"/>
      <c r="PQG325" s="26"/>
      <c r="PQH325" s="102"/>
      <c r="PQI325" s="24"/>
      <c r="PQJ325" s="24"/>
      <c r="PQK325" s="24"/>
      <c r="PQL325" s="25"/>
      <c r="PQM325" s="25"/>
      <c r="PQN325" s="26"/>
      <c r="PQO325" s="26"/>
      <c r="PQP325" s="102"/>
      <c r="PQQ325" s="24"/>
      <c r="PQR325" s="24"/>
      <c r="PQS325" s="24"/>
      <c r="PQT325" s="25"/>
      <c r="PQU325" s="25"/>
      <c r="PQV325" s="26"/>
      <c r="PQW325" s="26"/>
      <c r="PQX325" s="102"/>
      <c r="PQY325" s="24"/>
      <c r="PQZ325" s="24"/>
      <c r="PRA325" s="24"/>
      <c r="PRB325" s="25"/>
      <c r="PRC325" s="25"/>
      <c r="PRD325" s="26"/>
      <c r="PRE325" s="26"/>
      <c r="PRF325" s="102"/>
      <c r="PRG325" s="24"/>
      <c r="PRH325" s="24"/>
      <c r="PRI325" s="24"/>
      <c r="PRJ325" s="25"/>
      <c r="PRK325" s="25"/>
      <c r="PRL325" s="26"/>
      <c r="PRM325" s="26"/>
      <c r="PRN325" s="102"/>
      <c r="PRO325" s="24"/>
      <c r="PRP325" s="24"/>
      <c r="PRQ325" s="24"/>
      <c r="PRR325" s="25"/>
      <c r="PRS325" s="25"/>
      <c r="PRT325" s="26"/>
      <c r="PRU325" s="26"/>
      <c r="PRV325" s="102"/>
      <c r="PRW325" s="24"/>
      <c r="PRX325" s="24"/>
      <c r="PRY325" s="24"/>
      <c r="PRZ325" s="25"/>
      <c r="PSA325" s="25"/>
      <c r="PSB325" s="26"/>
      <c r="PSC325" s="26"/>
      <c r="PSD325" s="102"/>
      <c r="PSE325" s="24"/>
      <c r="PSF325" s="24"/>
      <c r="PSG325" s="24"/>
      <c r="PSH325" s="25"/>
      <c r="PSI325" s="25"/>
      <c r="PSJ325" s="26"/>
      <c r="PSK325" s="26"/>
      <c r="PSL325" s="102"/>
      <c r="PSM325" s="24"/>
      <c r="PSN325" s="24"/>
      <c r="PSO325" s="24"/>
      <c r="PSP325" s="25"/>
      <c r="PSQ325" s="25"/>
      <c r="PSR325" s="26"/>
      <c r="PSS325" s="26"/>
      <c r="PST325" s="102"/>
      <c r="PSU325" s="24"/>
      <c r="PSV325" s="24"/>
      <c r="PSW325" s="24"/>
      <c r="PSX325" s="25"/>
      <c r="PSY325" s="25"/>
      <c r="PSZ325" s="26"/>
      <c r="PTA325" s="26"/>
      <c r="PTB325" s="102"/>
      <c r="PTC325" s="24"/>
      <c r="PTD325" s="24"/>
      <c r="PTE325" s="24"/>
      <c r="PTF325" s="25"/>
      <c r="PTG325" s="25"/>
      <c r="PTH325" s="26"/>
      <c r="PTI325" s="26"/>
      <c r="PTJ325" s="102"/>
      <c r="PTK325" s="24"/>
      <c r="PTL325" s="24"/>
      <c r="PTM325" s="24"/>
      <c r="PTN325" s="25"/>
      <c r="PTO325" s="25"/>
      <c r="PTP325" s="26"/>
      <c r="PTQ325" s="26"/>
      <c r="PTR325" s="102"/>
      <c r="PTS325" s="24"/>
      <c r="PTT325" s="24"/>
      <c r="PTU325" s="24"/>
      <c r="PTV325" s="25"/>
      <c r="PTW325" s="25"/>
      <c r="PTX325" s="26"/>
      <c r="PTY325" s="26"/>
      <c r="PTZ325" s="102"/>
      <c r="PUA325" s="24"/>
      <c r="PUB325" s="24"/>
      <c r="PUC325" s="24"/>
      <c r="PUD325" s="25"/>
      <c r="PUE325" s="25"/>
      <c r="PUF325" s="26"/>
      <c r="PUG325" s="26"/>
      <c r="PUH325" s="102"/>
      <c r="PUI325" s="24"/>
      <c r="PUJ325" s="24"/>
      <c r="PUK325" s="24"/>
      <c r="PUL325" s="25"/>
      <c r="PUM325" s="25"/>
      <c r="PUN325" s="26"/>
      <c r="PUO325" s="26"/>
      <c r="PUP325" s="102"/>
      <c r="PUQ325" s="24"/>
      <c r="PUR325" s="24"/>
      <c r="PUS325" s="24"/>
      <c r="PUT325" s="25"/>
      <c r="PUU325" s="25"/>
      <c r="PUV325" s="26"/>
      <c r="PUW325" s="26"/>
      <c r="PUX325" s="102"/>
      <c r="PUY325" s="24"/>
      <c r="PUZ325" s="24"/>
      <c r="PVA325" s="24"/>
      <c r="PVB325" s="25"/>
      <c r="PVC325" s="25"/>
      <c r="PVD325" s="26"/>
      <c r="PVE325" s="26"/>
      <c r="PVF325" s="102"/>
      <c r="PVG325" s="24"/>
      <c r="PVH325" s="24"/>
      <c r="PVI325" s="24"/>
      <c r="PVJ325" s="25"/>
      <c r="PVK325" s="25"/>
      <c r="PVL325" s="26"/>
      <c r="PVM325" s="26"/>
      <c r="PVN325" s="102"/>
      <c r="PVO325" s="24"/>
      <c r="PVP325" s="24"/>
      <c r="PVQ325" s="24"/>
      <c r="PVR325" s="25"/>
      <c r="PVS325" s="25"/>
      <c r="PVT325" s="26"/>
      <c r="PVU325" s="26"/>
      <c r="PVV325" s="102"/>
      <c r="PVW325" s="24"/>
      <c r="PVX325" s="24"/>
      <c r="PVY325" s="24"/>
      <c r="PVZ325" s="25"/>
      <c r="PWA325" s="25"/>
      <c r="PWB325" s="26"/>
      <c r="PWC325" s="26"/>
      <c r="PWD325" s="102"/>
      <c r="PWE325" s="24"/>
      <c r="PWF325" s="24"/>
      <c r="PWG325" s="24"/>
      <c r="PWH325" s="25"/>
      <c r="PWI325" s="25"/>
      <c r="PWJ325" s="26"/>
      <c r="PWK325" s="26"/>
      <c r="PWL325" s="102"/>
      <c r="PWM325" s="24"/>
      <c r="PWN325" s="24"/>
      <c r="PWO325" s="24"/>
      <c r="PWP325" s="25"/>
      <c r="PWQ325" s="25"/>
      <c r="PWR325" s="26"/>
      <c r="PWS325" s="26"/>
      <c r="PWT325" s="102"/>
      <c r="PWU325" s="24"/>
      <c r="PWV325" s="24"/>
      <c r="PWW325" s="24"/>
      <c r="PWX325" s="25"/>
      <c r="PWY325" s="25"/>
      <c r="PWZ325" s="26"/>
      <c r="PXA325" s="26"/>
      <c r="PXB325" s="102"/>
      <c r="PXC325" s="24"/>
      <c r="PXD325" s="24"/>
      <c r="PXE325" s="24"/>
      <c r="PXF325" s="25"/>
      <c r="PXG325" s="25"/>
      <c r="PXH325" s="26"/>
      <c r="PXI325" s="26"/>
      <c r="PXJ325" s="102"/>
      <c r="PXK325" s="24"/>
      <c r="PXL325" s="24"/>
      <c r="PXM325" s="24"/>
      <c r="PXN325" s="25"/>
      <c r="PXO325" s="25"/>
      <c r="PXP325" s="26"/>
      <c r="PXQ325" s="26"/>
      <c r="PXR325" s="102"/>
      <c r="PXS325" s="24"/>
      <c r="PXT325" s="24"/>
      <c r="PXU325" s="24"/>
      <c r="PXV325" s="25"/>
      <c r="PXW325" s="25"/>
      <c r="PXX325" s="26"/>
      <c r="PXY325" s="26"/>
      <c r="PXZ325" s="102"/>
      <c r="PYA325" s="24"/>
      <c r="PYB325" s="24"/>
      <c r="PYC325" s="24"/>
      <c r="PYD325" s="25"/>
      <c r="PYE325" s="25"/>
      <c r="PYF325" s="26"/>
      <c r="PYG325" s="26"/>
      <c r="PYH325" s="102"/>
      <c r="PYI325" s="24"/>
      <c r="PYJ325" s="24"/>
      <c r="PYK325" s="24"/>
      <c r="PYL325" s="25"/>
      <c r="PYM325" s="25"/>
      <c r="PYN325" s="26"/>
      <c r="PYO325" s="26"/>
      <c r="PYP325" s="102"/>
      <c r="PYQ325" s="24"/>
      <c r="PYR325" s="24"/>
      <c r="PYS325" s="24"/>
      <c r="PYT325" s="25"/>
      <c r="PYU325" s="25"/>
      <c r="PYV325" s="26"/>
      <c r="PYW325" s="26"/>
      <c r="PYX325" s="102"/>
      <c r="PYY325" s="24"/>
      <c r="PYZ325" s="24"/>
      <c r="PZA325" s="24"/>
      <c r="PZB325" s="25"/>
      <c r="PZC325" s="25"/>
      <c r="PZD325" s="26"/>
      <c r="PZE325" s="26"/>
      <c r="PZF325" s="102"/>
      <c r="PZG325" s="24"/>
      <c r="PZH325" s="24"/>
      <c r="PZI325" s="24"/>
      <c r="PZJ325" s="25"/>
      <c r="PZK325" s="25"/>
      <c r="PZL325" s="26"/>
      <c r="PZM325" s="26"/>
      <c r="PZN325" s="102"/>
      <c r="PZO325" s="24"/>
      <c r="PZP325" s="24"/>
      <c r="PZQ325" s="24"/>
      <c r="PZR325" s="25"/>
      <c r="PZS325" s="25"/>
      <c r="PZT325" s="26"/>
      <c r="PZU325" s="26"/>
      <c r="PZV325" s="102"/>
      <c r="PZW325" s="24"/>
      <c r="PZX325" s="24"/>
      <c r="PZY325" s="24"/>
      <c r="PZZ325" s="25"/>
      <c r="QAA325" s="25"/>
      <c r="QAB325" s="26"/>
      <c r="QAC325" s="26"/>
      <c r="QAD325" s="102"/>
      <c r="QAE325" s="24"/>
      <c r="QAF325" s="24"/>
      <c r="QAG325" s="24"/>
      <c r="QAH325" s="25"/>
      <c r="QAI325" s="25"/>
      <c r="QAJ325" s="26"/>
      <c r="QAK325" s="26"/>
      <c r="QAL325" s="102"/>
      <c r="QAM325" s="24"/>
      <c r="QAN325" s="24"/>
      <c r="QAO325" s="24"/>
      <c r="QAP325" s="25"/>
      <c r="QAQ325" s="25"/>
      <c r="QAR325" s="26"/>
      <c r="QAS325" s="26"/>
      <c r="QAT325" s="102"/>
      <c r="QAU325" s="24"/>
      <c r="QAV325" s="24"/>
      <c r="QAW325" s="24"/>
      <c r="QAX325" s="25"/>
      <c r="QAY325" s="25"/>
      <c r="QAZ325" s="26"/>
      <c r="QBA325" s="26"/>
      <c r="QBB325" s="102"/>
      <c r="QBC325" s="24"/>
      <c r="QBD325" s="24"/>
      <c r="QBE325" s="24"/>
      <c r="QBF325" s="25"/>
      <c r="QBG325" s="25"/>
      <c r="QBH325" s="26"/>
      <c r="QBI325" s="26"/>
      <c r="QBJ325" s="102"/>
      <c r="QBK325" s="24"/>
      <c r="QBL325" s="24"/>
      <c r="QBM325" s="24"/>
      <c r="QBN325" s="25"/>
      <c r="QBO325" s="25"/>
      <c r="QBP325" s="26"/>
      <c r="QBQ325" s="26"/>
      <c r="QBR325" s="102"/>
      <c r="QBS325" s="24"/>
      <c r="QBT325" s="24"/>
      <c r="QBU325" s="24"/>
      <c r="QBV325" s="25"/>
      <c r="QBW325" s="25"/>
      <c r="QBX325" s="26"/>
      <c r="QBY325" s="26"/>
      <c r="QBZ325" s="102"/>
      <c r="QCA325" s="24"/>
      <c r="QCB325" s="24"/>
      <c r="QCC325" s="24"/>
      <c r="QCD325" s="25"/>
      <c r="QCE325" s="25"/>
      <c r="QCF325" s="26"/>
      <c r="QCG325" s="26"/>
      <c r="QCH325" s="102"/>
      <c r="QCI325" s="24"/>
      <c r="QCJ325" s="24"/>
      <c r="QCK325" s="24"/>
      <c r="QCL325" s="25"/>
      <c r="QCM325" s="25"/>
      <c r="QCN325" s="26"/>
      <c r="QCO325" s="26"/>
      <c r="QCP325" s="102"/>
      <c r="QCQ325" s="24"/>
      <c r="QCR325" s="24"/>
      <c r="QCS325" s="24"/>
      <c r="QCT325" s="25"/>
      <c r="QCU325" s="25"/>
      <c r="QCV325" s="26"/>
      <c r="QCW325" s="26"/>
      <c r="QCX325" s="102"/>
      <c r="QCY325" s="24"/>
      <c r="QCZ325" s="24"/>
      <c r="QDA325" s="24"/>
      <c r="QDB325" s="25"/>
      <c r="QDC325" s="25"/>
      <c r="QDD325" s="26"/>
      <c r="QDE325" s="26"/>
      <c r="QDF325" s="102"/>
      <c r="QDG325" s="24"/>
      <c r="QDH325" s="24"/>
      <c r="QDI325" s="24"/>
      <c r="QDJ325" s="25"/>
      <c r="QDK325" s="25"/>
      <c r="QDL325" s="26"/>
      <c r="QDM325" s="26"/>
      <c r="QDN325" s="102"/>
      <c r="QDO325" s="24"/>
      <c r="QDP325" s="24"/>
      <c r="QDQ325" s="24"/>
      <c r="QDR325" s="25"/>
      <c r="QDS325" s="25"/>
      <c r="QDT325" s="26"/>
      <c r="QDU325" s="26"/>
      <c r="QDV325" s="102"/>
      <c r="QDW325" s="24"/>
      <c r="QDX325" s="24"/>
      <c r="QDY325" s="24"/>
      <c r="QDZ325" s="25"/>
      <c r="QEA325" s="25"/>
      <c r="QEB325" s="26"/>
      <c r="QEC325" s="26"/>
      <c r="QED325" s="102"/>
      <c r="QEE325" s="24"/>
      <c r="QEF325" s="24"/>
      <c r="QEG325" s="24"/>
      <c r="QEH325" s="25"/>
      <c r="QEI325" s="25"/>
      <c r="QEJ325" s="26"/>
      <c r="QEK325" s="26"/>
      <c r="QEL325" s="102"/>
      <c r="QEM325" s="24"/>
      <c r="QEN325" s="24"/>
      <c r="QEO325" s="24"/>
      <c r="QEP325" s="25"/>
      <c r="QEQ325" s="25"/>
      <c r="QER325" s="26"/>
      <c r="QES325" s="26"/>
      <c r="QET325" s="102"/>
      <c r="QEU325" s="24"/>
      <c r="QEV325" s="24"/>
      <c r="QEW325" s="24"/>
      <c r="QEX325" s="25"/>
      <c r="QEY325" s="25"/>
      <c r="QEZ325" s="26"/>
      <c r="QFA325" s="26"/>
      <c r="QFB325" s="102"/>
      <c r="QFC325" s="24"/>
      <c r="QFD325" s="24"/>
      <c r="QFE325" s="24"/>
      <c r="QFF325" s="25"/>
      <c r="QFG325" s="25"/>
      <c r="QFH325" s="26"/>
      <c r="QFI325" s="26"/>
      <c r="QFJ325" s="102"/>
      <c r="QFK325" s="24"/>
      <c r="QFL325" s="24"/>
      <c r="QFM325" s="24"/>
      <c r="QFN325" s="25"/>
      <c r="QFO325" s="25"/>
      <c r="QFP325" s="26"/>
      <c r="QFQ325" s="26"/>
      <c r="QFR325" s="102"/>
      <c r="QFS325" s="24"/>
      <c r="QFT325" s="24"/>
      <c r="QFU325" s="24"/>
      <c r="QFV325" s="25"/>
      <c r="QFW325" s="25"/>
      <c r="QFX325" s="26"/>
      <c r="QFY325" s="26"/>
      <c r="QFZ325" s="102"/>
      <c r="QGA325" s="24"/>
      <c r="QGB325" s="24"/>
      <c r="QGC325" s="24"/>
      <c r="QGD325" s="25"/>
      <c r="QGE325" s="25"/>
      <c r="QGF325" s="26"/>
      <c r="QGG325" s="26"/>
      <c r="QGH325" s="102"/>
      <c r="QGI325" s="24"/>
      <c r="QGJ325" s="24"/>
      <c r="QGK325" s="24"/>
      <c r="QGL325" s="25"/>
      <c r="QGM325" s="25"/>
      <c r="QGN325" s="26"/>
      <c r="QGO325" s="26"/>
      <c r="QGP325" s="102"/>
      <c r="QGQ325" s="24"/>
      <c r="QGR325" s="24"/>
      <c r="QGS325" s="24"/>
      <c r="QGT325" s="25"/>
      <c r="QGU325" s="25"/>
      <c r="QGV325" s="26"/>
      <c r="QGW325" s="26"/>
      <c r="QGX325" s="102"/>
      <c r="QGY325" s="24"/>
      <c r="QGZ325" s="24"/>
      <c r="QHA325" s="24"/>
      <c r="QHB325" s="25"/>
      <c r="QHC325" s="25"/>
      <c r="QHD325" s="26"/>
      <c r="QHE325" s="26"/>
      <c r="QHF325" s="102"/>
      <c r="QHG325" s="24"/>
      <c r="QHH325" s="24"/>
      <c r="QHI325" s="24"/>
      <c r="QHJ325" s="25"/>
      <c r="QHK325" s="25"/>
      <c r="QHL325" s="26"/>
      <c r="QHM325" s="26"/>
      <c r="QHN325" s="102"/>
      <c r="QHO325" s="24"/>
      <c r="QHP325" s="24"/>
      <c r="QHQ325" s="24"/>
      <c r="QHR325" s="25"/>
      <c r="QHS325" s="25"/>
      <c r="QHT325" s="26"/>
      <c r="QHU325" s="26"/>
      <c r="QHV325" s="102"/>
      <c r="QHW325" s="24"/>
      <c r="QHX325" s="24"/>
      <c r="QHY325" s="24"/>
      <c r="QHZ325" s="25"/>
      <c r="QIA325" s="25"/>
      <c r="QIB325" s="26"/>
      <c r="QIC325" s="26"/>
      <c r="QID325" s="102"/>
      <c r="QIE325" s="24"/>
      <c r="QIF325" s="24"/>
      <c r="QIG325" s="24"/>
      <c r="QIH325" s="25"/>
      <c r="QII325" s="25"/>
      <c r="QIJ325" s="26"/>
      <c r="QIK325" s="26"/>
      <c r="QIL325" s="102"/>
      <c r="QIM325" s="24"/>
      <c r="QIN325" s="24"/>
      <c r="QIO325" s="24"/>
      <c r="QIP325" s="25"/>
      <c r="QIQ325" s="25"/>
      <c r="QIR325" s="26"/>
      <c r="QIS325" s="26"/>
      <c r="QIT325" s="102"/>
      <c r="QIU325" s="24"/>
      <c r="QIV325" s="24"/>
      <c r="QIW325" s="24"/>
      <c r="QIX325" s="25"/>
      <c r="QIY325" s="25"/>
      <c r="QIZ325" s="26"/>
      <c r="QJA325" s="26"/>
      <c r="QJB325" s="102"/>
      <c r="QJC325" s="24"/>
      <c r="QJD325" s="24"/>
      <c r="QJE325" s="24"/>
      <c r="QJF325" s="25"/>
      <c r="QJG325" s="25"/>
      <c r="QJH325" s="26"/>
      <c r="QJI325" s="26"/>
      <c r="QJJ325" s="102"/>
      <c r="QJK325" s="24"/>
      <c r="QJL325" s="24"/>
      <c r="QJM325" s="24"/>
      <c r="QJN325" s="25"/>
      <c r="QJO325" s="25"/>
      <c r="QJP325" s="26"/>
      <c r="QJQ325" s="26"/>
      <c r="QJR325" s="102"/>
      <c r="QJS325" s="24"/>
      <c r="QJT325" s="24"/>
      <c r="QJU325" s="24"/>
      <c r="QJV325" s="25"/>
      <c r="QJW325" s="25"/>
      <c r="QJX325" s="26"/>
      <c r="QJY325" s="26"/>
      <c r="QJZ325" s="102"/>
      <c r="QKA325" s="24"/>
      <c r="QKB325" s="24"/>
      <c r="QKC325" s="24"/>
      <c r="QKD325" s="25"/>
      <c r="QKE325" s="25"/>
      <c r="QKF325" s="26"/>
      <c r="QKG325" s="26"/>
      <c r="QKH325" s="102"/>
      <c r="QKI325" s="24"/>
      <c r="QKJ325" s="24"/>
      <c r="QKK325" s="24"/>
      <c r="QKL325" s="25"/>
      <c r="QKM325" s="25"/>
      <c r="QKN325" s="26"/>
      <c r="QKO325" s="26"/>
      <c r="QKP325" s="102"/>
      <c r="QKQ325" s="24"/>
      <c r="QKR325" s="24"/>
      <c r="QKS325" s="24"/>
      <c r="QKT325" s="25"/>
      <c r="QKU325" s="25"/>
      <c r="QKV325" s="26"/>
      <c r="QKW325" s="26"/>
      <c r="QKX325" s="102"/>
      <c r="QKY325" s="24"/>
      <c r="QKZ325" s="24"/>
      <c r="QLA325" s="24"/>
      <c r="QLB325" s="25"/>
      <c r="QLC325" s="25"/>
      <c r="QLD325" s="26"/>
      <c r="QLE325" s="26"/>
      <c r="QLF325" s="102"/>
      <c r="QLG325" s="24"/>
      <c r="QLH325" s="24"/>
      <c r="QLI325" s="24"/>
      <c r="QLJ325" s="25"/>
      <c r="QLK325" s="25"/>
      <c r="QLL325" s="26"/>
      <c r="QLM325" s="26"/>
      <c r="QLN325" s="102"/>
      <c r="QLO325" s="24"/>
      <c r="QLP325" s="24"/>
      <c r="QLQ325" s="24"/>
      <c r="QLR325" s="25"/>
      <c r="QLS325" s="25"/>
      <c r="QLT325" s="26"/>
      <c r="QLU325" s="26"/>
      <c r="QLV325" s="102"/>
      <c r="QLW325" s="24"/>
      <c r="QLX325" s="24"/>
      <c r="QLY325" s="24"/>
      <c r="QLZ325" s="25"/>
      <c r="QMA325" s="25"/>
      <c r="QMB325" s="26"/>
      <c r="QMC325" s="26"/>
      <c r="QMD325" s="102"/>
      <c r="QME325" s="24"/>
      <c r="QMF325" s="24"/>
      <c r="QMG325" s="24"/>
      <c r="QMH325" s="25"/>
      <c r="QMI325" s="25"/>
      <c r="QMJ325" s="26"/>
      <c r="QMK325" s="26"/>
      <c r="QML325" s="102"/>
      <c r="QMM325" s="24"/>
      <c r="QMN325" s="24"/>
      <c r="QMO325" s="24"/>
      <c r="QMP325" s="25"/>
      <c r="QMQ325" s="25"/>
      <c r="QMR325" s="26"/>
      <c r="QMS325" s="26"/>
      <c r="QMT325" s="102"/>
      <c r="QMU325" s="24"/>
      <c r="QMV325" s="24"/>
      <c r="QMW325" s="24"/>
      <c r="QMX325" s="25"/>
      <c r="QMY325" s="25"/>
      <c r="QMZ325" s="26"/>
      <c r="QNA325" s="26"/>
      <c r="QNB325" s="102"/>
      <c r="QNC325" s="24"/>
      <c r="QND325" s="24"/>
      <c r="QNE325" s="24"/>
      <c r="QNF325" s="25"/>
      <c r="QNG325" s="25"/>
      <c r="QNH325" s="26"/>
      <c r="QNI325" s="26"/>
      <c r="QNJ325" s="102"/>
      <c r="QNK325" s="24"/>
      <c r="QNL325" s="24"/>
      <c r="QNM325" s="24"/>
      <c r="QNN325" s="25"/>
      <c r="QNO325" s="25"/>
      <c r="QNP325" s="26"/>
      <c r="QNQ325" s="26"/>
      <c r="QNR325" s="102"/>
      <c r="QNS325" s="24"/>
      <c r="QNT325" s="24"/>
      <c r="QNU325" s="24"/>
      <c r="QNV325" s="25"/>
      <c r="QNW325" s="25"/>
      <c r="QNX325" s="26"/>
      <c r="QNY325" s="26"/>
      <c r="QNZ325" s="102"/>
      <c r="QOA325" s="24"/>
      <c r="QOB325" s="24"/>
      <c r="QOC325" s="24"/>
      <c r="QOD325" s="25"/>
      <c r="QOE325" s="25"/>
      <c r="QOF325" s="26"/>
      <c r="QOG325" s="26"/>
      <c r="QOH325" s="102"/>
      <c r="QOI325" s="24"/>
      <c r="QOJ325" s="24"/>
      <c r="QOK325" s="24"/>
      <c r="QOL325" s="25"/>
      <c r="QOM325" s="25"/>
      <c r="QON325" s="26"/>
      <c r="QOO325" s="26"/>
      <c r="QOP325" s="102"/>
      <c r="QOQ325" s="24"/>
      <c r="QOR325" s="24"/>
      <c r="QOS325" s="24"/>
      <c r="QOT325" s="25"/>
      <c r="QOU325" s="25"/>
      <c r="QOV325" s="26"/>
      <c r="QOW325" s="26"/>
      <c r="QOX325" s="102"/>
      <c r="QOY325" s="24"/>
      <c r="QOZ325" s="24"/>
      <c r="QPA325" s="24"/>
      <c r="QPB325" s="25"/>
      <c r="QPC325" s="25"/>
      <c r="QPD325" s="26"/>
      <c r="QPE325" s="26"/>
      <c r="QPF325" s="102"/>
      <c r="QPG325" s="24"/>
      <c r="QPH325" s="24"/>
      <c r="QPI325" s="24"/>
      <c r="QPJ325" s="25"/>
      <c r="QPK325" s="25"/>
      <c r="QPL325" s="26"/>
      <c r="QPM325" s="26"/>
      <c r="QPN325" s="102"/>
      <c r="QPO325" s="24"/>
      <c r="QPP325" s="24"/>
      <c r="QPQ325" s="24"/>
      <c r="QPR325" s="25"/>
      <c r="QPS325" s="25"/>
      <c r="QPT325" s="26"/>
      <c r="QPU325" s="26"/>
      <c r="QPV325" s="102"/>
      <c r="QPW325" s="24"/>
      <c r="QPX325" s="24"/>
      <c r="QPY325" s="24"/>
      <c r="QPZ325" s="25"/>
      <c r="QQA325" s="25"/>
      <c r="QQB325" s="26"/>
      <c r="QQC325" s="26"/>
      <c r="QQD325" s="102"/>
      <c r="QQE325" s="24"/>
      <c r="QQF325" s="24"/>
      <c r="QQG325" s="24"/>
      <c r="QQH325" s="25"/>
      <c r="QQI325" s="25"/>
      <c r="QQJ325" s="26"/>
      <c r="QQK325" s="26"/>
      <c r="QQL325" s="102"/>
      <c r="QQM325" s="24"/>
      <c r="QQN325" s="24"/>
      <c r="QQO325" s="24"/>
      <c r="QQP325" s="25"/>
      <c r="QQQ325" s="25"/>
      <c r="QQR325" s="26"/>
      <c r="QQS325" s="26"/>
      <c r="QQT325" s="102"/>
      <c r="QQU325" s="24"/>
      <c r="QQV325" s="24"/>
      <c r="QQW325" s="24"/>
      <c r="QQX325" s="25"/>
      <c r="QQY325" s="25"/>
      <c r="QQZ325" s="26"/>
      <c r="QRA325" s="26"/>
      <c r="QRB325" s="102"/>
      <c r="QRC325" s="24"/>
      <c r="QRD325" s="24"/>
      <c r="QRE325" s="24"/>
      <c r="QRF325" s="25"/>
      <c r="QRG325" s="25"/>
      <c r="QRH325" s="26"/>
      <c r="QRI325" s="26"/>
      <c r="QRJ325" s="102"/>
      <c r="QRK325" s="24"/>
      <c r="QRL325" s="24"/>
      <c r="QRM325" s="24"/>
      <c r="QRN325" s="25"/>
      <c r="QRO325" s="25"/>
      <c r="QRP325" s="26"/>
      <c r="QRQ325" s="26"/>
      <c r="QRR325" s="102"/>
      <c r="QRS325" s="24"/>
      <c r="QRT325" s="24"/>
      <c r="QRU325" s="24"/>
      <c r="QRV325" s="25"/>
      <c r="QRW325" s="25"/>
      <c r="QRX325" s="26"/>
      <c r="QRY325" s="26"/>
      <c r="QRZ325" s="102"/>
      <c r="QSA325" s="24"/>
      <c r="QSB325" s="24"/>
      <c r="QSC325" s="24"/>
      <c r="QSD325" s="25"/>
      <c r="QSE325" s="25"/>
      <c r="QSF325" s="26"/>
      <c r="QSG325" s="26"/>
      <c r="QSH325" s="102"/>
      <c r="QSI325" s="24"/>
      <c r="QSJ325" s="24"/>
      <c r="QSK325" s="24"/>
      <c r="QSL325" s="25"/>
      <c r="QSM325" s="25"/>
      <c r="QSN325" s="26"/>
      <c r="QSO325" s="26"/>
      <c r="QSP325" s="102"/>
      <c r="QSQ325" s="24"/>
      <c r="QSR325" s="24"/>
      <c r="QSS325" s="24"/>
      <c r="QST325" s="25"/>
      <c r="QSU325" s="25"/>
      <c r="QSV325" s="26"/>
      <c r="QSW325" s="26"/>
      <c r="QSX325" s="102"/>
      <c r="QSY325" s="24"/>
      <c r="QSZ325" s="24"/>
      <c r="QTA325" s="24"/>
      <c r="QTB325" s="25"/>
      <c r="QTC325" s="25"/>
      <c r="QTD325" s="26"/>
      <c r="QTE325" s="26"/>
      <c r="QTF325" s="102"/>
      <c r="QTG325" s="24"/>
      <c r="QTH325" s="24"/>
      <c r="QTI325" s="24"/>
      <c r="QTJ325" s="25"/>
      <c r="QTK325" s="25"/>
      <c r="QTL325" s="26"/>
      <c r="QTM325" s="26"/>
      <c r="QTN325" s="102"/>
      <c r="QTO325" s="24"/>
      <c r="QTP325" s="24"/>
      <c r="QTQ325" s="24"/>
      <c r="QTR325" s="25"/>
      <c r="QTS325" s="25"/>
      <c r="QTT325" s="26"/>
      <c r="QTU325" s="26"/>
      <c r="QTV325" s="102"/>
      <c r="QTW325" s="24"/>
      <c r="QTX325" s="24"/>
      <c r="QTY325" s="24"/>
      <c r="QTZ325" s="25"/>
      <c r="QUA325" s="25"/>
      <c r="QUB325" s="26"/>
      <c r="QUC325" s="26"/>
      <c r="QUD325" s="102"/>
      <c r="QUE325" s="24"/>
      <c r="QUF325" s="24"/>
      <c r="QUG325" s="24"/>
      <c r="QUH325" s="25"/>
      <c r="QUI325" s="25"/>
      <c r="QUJ325" s="26"/>
      <c r="QUK325" s="26"/>
      <c r="QUL325" s="102"/>
      <c r="QUM325" s="24"/>
      <c r="QUN325" s="24"/>
      <c r="QUO325" s="24"/>
      <c r="QUP325" s="25"/>
      <c r="QUQ325" s="25"/>
      <c r="QUR325" s="26"/>
      <c r="QUS325" s="26"/>
      <c r="QUT325" s="102"/>
      <c r="QUU325" s="24"/>
      <c r="QUV325" s="24"/>
      <c r="QUW325" s="24"/>
      <c r="QUX325" s="25"/>
      <c r="QUY325" s="25"/>
      <c r="QUZ325" s="26"/>
      <c r="QVA325" s="26"/>
      <c r="QVB325" s="102"/>
      <c r="QVC325" s="24"/>
      <c r="QVD325" s="24"/>
      <c r="QVE325" s="24"/>
      <c r="QVF325" s="25"/>
      <c r="QVG325" s="25"/>
      <c r="QVH325" s="26"/>
      <c r="QVI325" s="26"/>
      <c r="QVJ325" s="102"/>
      <c r="QVK325" s="24"/>
      <c r="QVL325" s="24"/>
      <c r="QVM325" s="24"/>
      <c r="QVN325" s="25"/>
      <c r="QVO325" s="25"/>
      <c r="QVP325" s="26"/>
      <c r="QVQ325" s="26"/>
      <c r="QVR325" s="102"/>
      <c r="QVS325" s="24"/>
      <c r="QVT325" s="24"/>
      <c r="QVU325" s="24"/>
      <c r="QVV325" s="25"/>
      <c r="QVW325" s="25"/>
      <c r="QVX325" s="26"/>
      <c r="QVY325" s="26"/>
      <c r="QVZ325" s="102"/>
      <c r="QWA325" s="24"/>
      <c r="QWB325" s="24"/>
      <c r="QWC325" s="24"/>
      <c r="QWD325" s="25"/>
      <c r="QWE325" s="25"/>
      <c r="QWF325" s="26"/>
      <c r="QWG325" s="26"/>
      <c r="QWH325" s="102"/>
      <c r="QWI325" s="24"/>
      <c r="QWJ325" s="24"/>
      <c r="QWK325" s="24"/>
      <c r="QWL325" s="25"/>
      <c r="QWM325" s="25"/>
      <c r="QWN325" s="26"/>
      <c r="QWO325" s="26"/>
      <c r="QWP325" s="102"/>
      <c r="QWQ325" s="24"/>
      <c r="QWR325" s="24"/>
      <c r="QWS325" s="24"/>
      <c r="QWT325" s="25"/>
      <c r="QWU325" s="25"/>
      <c r="QWV325" s="26"/>
      <c r="QWW325" s="26"/>
      <c r="QWX325" s="102"/>
      <c r="QWY325" s="24"/>
      <c r="QWZ325" s="24"/>
      <c r="QXA325" s="24"/>
      <c r="QXB325" s="25"/>
      <c r="QXC325" s="25"/>
      <c r="QXD325" s="26"/>
      <c r="QXE325" s="26"/>
      <c r="QXF325" s="102"/>
      <c r="QXG325" s="24"/>
      <c r="QXH325" s="24"/>
      <c r="QXI325" s="24"/>
      <c r="QXJ325" s="25"/>
      <c r="QXK325" s="25"/>
      <c r="QXL325" s="26"/>
      <c r="QXM325" s="26"/>
      <c r="QXN325" s="102"/>
      <c r="QXO325" s="24"/>
      <c r="QXP325" s="24"/>
      <c r="QXQ325" s="24"/>
      <c r="QXR325" s="25"/>
      <c r="QXS325" s="25"/>
      <c r="QXT325" s="26"/>
      <c r="QXU325" s="26"/>
      <c r="QXV325" s="102"/>
      <c r="QXW325" s="24"/>
      <c r="QXX325" s="24"/>
      <c r="QXY325" s="24"/>
      <c r="QXZ325" s="25"/>
      <c r="QYA325" s="25"/>
      <c r="QYB325" s="26"/>
      <c r="QYC325" s="26"/>
      <c r="QYD325" s="102"/>
      <c r="QYE325" s="24"/>
      <c r="QYF325" s="24"/>
      <c r="QYG325" s="24"/>
      <c r="QYH325" s="25"/>
      <c r="QYI325" s="25"/>
      <c r="QYJ325" s="26"/>
      <c r="QYK325" s="26"/>
      <c r="QYL325" s="102"/>
      <c r="QYM325" s="24"/>
      <c r="QYN325" s="24"/>
      <c r="QYO325" s="24"/>
      <c r="QYP325" s="25"/>
      <c r="QYQ325" s="25"/>
      <c r="QYR325" s="26"/>
      <c r="QYS325" s="26"/>
      <c r="QYT325" s="102"/>
      <c r="QYU325" s="24"/>
      <c r="QYV325" s="24"/>
      <c r="QYW325" s="24"/>
      <c r="QYX325" s="25"/>
      <c r="QYY325" s="25"/>
      <c r="QYZ325" s="26"/>
      <c r="QZA325" s="26"/>
      <c r="QZB325" s="102"/>
      <c r="QZC325" s="24"/>
      <c r="QZD325" s="24"/>
      <c r="QZE325" s="24"/>
      <c r="QZF325" s="25"/>
      <c r="QZG325" s="25"/>
      <c r="QZH325" s="26"/>
      <c r="QZI325" s="26"/>
      <c r="QZJ325" s="102"/>
      <c r="QZK325" s="24"/>
      <c r="QZL325" s="24"/>
      <c r="QZM325" s="24"/>
      <c r="QZN325" s="25"/>
      <c r="QZO325" s="25"/>
      <c r="QZP325" s="26"/>
      <c r="QZQ325" s="26"/>
      <c r="QZR325" s="102"/>
      <c r="QZS325" s="24"/>
      <c r="QZT325" s="24"/>
      <c r="QZU325" s="24"/>
      <c r="QZV325" s="25"/>
      <c r="QZW325" s="25"/>
      <c r="QZX325" s="26"/>
      <c r="QZY325" s="26"/>
      <c r="QZZ325" s="102"/>
      <c r="RAA325" s="24"/>
      <c r="RAB325" s="24"/>
      <c r="RAC325" s="24"/>
      <c r="RAD325" s="25"/>
      <c r="RAE325" s="25"/>
      <c r="RAF325" s="26"/>
      <c r="RAG325" s="26"/>
      <c r="RAH325" s="102"/>
      <c r="RAI325" s="24"/>
      <c r="RAJ325" s="24"/>
      <c r="RAK325" s="24"/>
      <c r="RAL325" s="25"/>
      <c r="RAM325" s="25"/>
      <c r="RAN325" s="26"/>
      <c r="RAO325" s="26"/>
      <c r="RAP325" s="102"/>
      <c r="RAQ325" s="24"/>
      <c r="RAR325" s="24"/>
      <c r="RAS325" s="24"/>
      <c r="RAT325" s="25"/>
      <c r="RAU325" s="25"/>
      <c r="RAV325" s="26"/>
      <c r="RAW325" s="26"/>
      <c r="RAX325" s="102"/>
      <c r="RAY325" s="24"/>
      <c r="RAZ325" s="24"/>
      <c r="RBA325" s="24"/>
      <c r="RBB325" s="25"/>
      <c r="RBC325" s="25"/>
      <c r="RBD325" s="26"/>
      <c r="RBE325" s="26"/>
      <c r="RBF325" s="102"/>
      <c r="RBG325" s="24"/>
      <c r="RBH325" s="24"/>
      <c r="RBI325" s="24"/>
      <c r="RBJ325" s="25"/>
      <c r="RBK325" s="25"/>
      <c r="RBL325" s="26"/>
      <c r="RBM325" s="26"/>
      <c r="RBN325" s="102"/>
      <c r="RBO325" s="24"/>
      <c r="RBP325" s="24"/>
      <c r="RBQ325" s="24"/>
      <c r="RBR325" s="25"/>
      <c r="RBS325" s="25"/>
      <c r="RBT325" s="26"/>
      <c r="RBU325" s="26"/>
      <c r="RBV325" s="102"/>
      <c r="RBW325" s="24"/>
      <c r="RBX325" s="24"/>
      <c r="RBY325" s="24"/>
      <c r="RBZ325" s="25"/>
      <c r="RCA325" s="25"/>
      <c r="RCB325" s="26"/>
      <c r="RCC325" s="26"/>
      <c r="RCD325" s="102"/>
      <c r="RCE325" s="24"/>
      <c r="RCF325" s="24"/>
      <c r="RCG325" s="24"/>
      <c r="RCH325" s="25"/>
      <c r="RCI325" s="25"/>
      <c r="RCJ325" s="26"/>
      <c r="RCK325" s="26"/>
      <c r="RCL325" s="102"/>
      <c r="RCM325" s="24"/>
      <c r="RCN325" s="24"/>
      <c r="RCO325" s="24"/>
      <c r="RCP325" s="25"/>
      <c r="RCQ325" s="25"/>
      <c r="RCR325" s="26"/>
      <c r="RCS325" s="26"/>
      <c r="RCT325" s="102"/>
      <c r="RCU325" s="24"/>
      <c r="RCV325" s="24"/>
      <c r="RCW325" s="24"/>
      <c r="RCX325" s="25"/>
      <c r="RCY325" s="25"/>
      <c r="RCZ325" s="26"/>
      <c r="RDA325" s="26"/>
      <c r="RDB325" s="102"/>
      <c r="RDC325" s="24"/>
      <c r="RDD325" s="24"/>
      <c r="RDE325" s="24"/>
      <c r="RDF325" s="25"/>
      <c r="RDG325" s="25"/>
      <c r="RDH325" s="26"/>
      <c r="RDI325" s="26"/>
      <c r="RDJ325" s="102"/>
      <c r="RDK325" s="24"/>
      <c r="RDL325" s="24"/>
      <c r="RDM325" s="24"/>
      <c r="RDN325" s="25"/>
      <c r="RDO325" s="25"/>
      <c r="RDP325" s="26"/>
      <c r="RDQ325" s="26"/>
      <c r="RDR325" s="102"/>
      <c r="RDS325" s="24"/>
      <c r="RDT325" s="24"/>
      <c r="RDU325" s="24"/>
      <c r="RDV325" s="25"/>
      <c r="RDW325" s="25"/>
      <c r="RDX325" s="26"/>
      <c r="RDY325" s="26"/>
      <c r="RDZ325" s="102"/>
      <c r="REA325" s="24"/>
      <c r="REB325" s="24"/>
      <c r="REC325" s="24"/>
      <c r="RED325" s="25"/>
      <c r="REE325" s="25"/>
      <c r="REF325" s="26"/>
      <c r="REG325" s="26"/>
      <c r="REH325" s="102"/>
      <c r="REI325" s="24"/>
      <c r="REJ325" s="24"/>
      <c r="REK325" s="24"/>
      <c r="REL325" s="25"/>
      <c r="REM325" s="25"/>
      <c r="REN325" s="26"/>
      <c r="REO325" s="26"/>
      <c r="REP325" s="102"/>
      <c r="REQ325" s="24"/>
      <c r="RER325" s="24"/>
      <c r="RES325" s="24"/>
      <c r="RET325" s="25"/>
      <c r="REU325" s="25"/>
      <c r="REV325" s="26"/>
      <c r="REW325" s="26"/>
      <c r="REX325" s="102"/>
      <c r="REY325" s="24"/>
      <c r="REZ325" s="24"/>
      <c r="RFA325" s="24"/>
      <c r="RFB325" s="25"/>
      <c r="RFC325" s="25"/>
      <c r="RFD325" s="26"/>
      <c r="RFE325" s="26"/>
      <c r="RFF325" s="102"/>
      <c r="RFG325" s="24"/>
      <c r="RFH325" s="24"/>
      <c r="RFI325" s="24"/>
      <c r="RFJ325" s="25"/>
      <c r="RFK325" s="25"/>
      <c r="RFL325" s="26"/>
      <c r="RFM325" s="26"/>
      <c r="RFN325" s="102"/>
      <c r="RFO325" s="24"/>
      <c r="RFP325" s="24"/>
      <c r="RFQ325" s="24"/>
      <c r="RFR325" s="25"/>
      <c r="RFS325" s="25"/>
      <c r="RFT325" s="26"/>
      <c r="RFU325" s="26"/>
      <c r="RFV325" s="102"/>
      <c r="RFW325" s="24"/>
      <c r="RFX325" s="24"/>
      <c r="RFY325" s="24"/>
      <c r="RFZ325" s="25"/>
      <c r="RGA325" s="25"/>
      <c r="RGB325" s="26"/>
      <c r="RGC325" s="26"/>
      <c r="RGD325" s="102"/>
      <c r="RGE325" s="24"/>
      <c r="RGF325" s="24"/>
      <c r="RGG325" s="24"/>
      <c r="RGH325" s="25"/>
      <c r="RGI325" s="25"/>
      <c r="RGJ325" s="26"/>
      <c r="RGK325" s="26"/>
      <c r="RGL325" s="102"/>
      <c r="RGM325" s="24"/>
      <c r="RGN325" s="24"/>
      <c r="RGO325" s="24"/>
      <c r="RGP325" s="25"/>
      <c r="RGQ325" s="25"/>
      <c r="RGR325" s="26"/>
      <c r="RGS325" s="26"/>
      <c r="RGT325" s="102"/>
      <c r="RGU325" s="24"/>
      <c r="RGV325" s="24"/>
      <c r="RGW325" s="24"/>
      <c r="RGX325" s="25"/>
      <c r="RGY325" s="25"/>
      <c r="RGZ325" s="26"/>
      <c r="RHA325" s="26"/>
      <c r="RHB325" s="102"/>
      <c r="RHC325" s="24"/>
      <c r="RHD325" s="24"/>
      <c r="RHE325" s="24"/>
      <c r="RHF325" s="25"/>
      <c r="RHG325" s="25"/>
      <c r="RHH325" s="26"/>
      <c r="RHI325" s="26"/>
      <c r="RHJ325" s="102"/>
      <c r="RHK325" s="24"/>
      <c r="RHL325" s="24"/>
      <c r="RHM325" s="24"/>
      <c r="RHN325" s="25"/>
      <c r="RHO325" s="25"/>
      <c r="RHP325" s="26"/>
      <c r="RHQ325" s="26"/>
      <c r="RHR325" s="102"/>
      <c r="RHS325" s="24"/>
      <c r="RHT325" s="24"/>
      <c r="RHU325" s="24"/>
      <c r="RHV325" s="25"/>
      <c r="RHW325" s="25"/>
      <c r="RHX325" s="26"/>
      <c r="RHY325" s="26"/>
      <c r="RHZ325" s="102"/>
      <c r="RIA325" s="24"/>
      <c r="RIB325" s="24"/>
      <c r="RIC325" s="24"/>
      <c r="RID325" s="25"/>
      <c r="RIE325" s="25"/>
      <c r="RIF325" s="26"/>
      <c r="RIG325" s="26"/>
      <c r="RIH325" s="102"/>
      <c r="RII325" s="24"/>
      <c r="RIJ325" s="24"/>
      <c r="RIK325" s="24"/>
      <c r="RIL325" s="25"/>
      <c r="RIM325" s="25"/>
      <c r="RIN325" s="26"/>
      <c r="RIO325" s="26"/>
      <c r="RIP325" s="102"/>
      <c r="RIQ325" s="24"/>
      <c r="RIR325" s="24"/>
      <c r="RIS325" s="24"/>
      <c r="RIT325" s="25"/>
      <c r="RIU325" s="25"/>
      <c r="RIV325" s="26"/>
      <c r="RIW325" s="26"/>
      <c r="RIX325" s="102"/>
      <c r="RIY325" s="24"/>
      <c r="RIZ325" s="24"/>
      <c r="RJA325" s="24"/>
      <c r="RJB325" s="25"/>
      <c r="RJC325" s="25"/>
      <c r="RJD325" s="26"/>
      <c r="RJE325" s="26"/>
      <c r="RJF325" s="102"/>
      <c r="RJG325" s="24"/>
      <c r="RJH325" s="24"/>
      <c r="RJI325" s="24"/>
      <c r="RJJ325" s="25"/>
      <c r="RJK325" s="25"/>
      <c r="RJL325" s="26"/>
      <c r="RJM325" s="26"/>
      <c r="RJN325" s="102"/>
      <c r="RJO325" s="24"/>
      <c r="RJP325" s="24"/>
      <c r="RJQ325" s="24"/>
      <c r="RJR325" s="25"/>
      <c r="RJS325" s="25"/>
      <c r="RJT325" s="26"/>
      <c r="RJU325" s="26"/>
      <c r="RJV325" s="102"/>
      <c r="RJW325" s="24"/>
      <c r="RJX325" s="24"/>
      <c r="RJY325" s="24"/>
      <c r="RJZ325" s="25"/>
      <c r="RKA325" s="25"/>
      <c r="RKB325" s="26"/>
      <c r="RKC325" s="26"/>
      <c r="RKD325" s="102"/>
      <c r="RKE325" s="24"/>
      <c r="RKF325" s="24"/>
      <c r="RKG325" s="24"/>
      <c r="RKH325" s="25"/>
      <c r="RKI325" s="25"/>
      <c r="RKJ325" s="26"/>
      <c r="RKK325" s="26"/>
      <c r="RKL325" s="102"/>
      <c r="RKM325" s="24"/>
      <c r="RKN325" s="24"/>
      <c r="RKO325" s="24"/>
      <c r="RKP325" s="25"/>
      <c r="RKQ325" s="25"/>
      <c r="RKR325" s="26"/>
      <c r="RKS325" s="26"/>
      <c r="RKT325" s="102"/>
      <c r="RKU325" s="24"/>
      <c r="RKV325" s="24"/>
      <c r="RKW325" s="24"/>
      <c r="RKX325" s="25"/>
      <c r="RKY325" s="25"/>
      <c r="RKZ325" s="26"/>
      <c r="RLA325" s="26"/>
      <c r="RLB325" s="102"/>
      <c r="RLC325" s="24"/>
      <c r="RLD325" s="24"/>
      <c r="RLE325" s="24"/>
      <c r="RLF325" s="25"/>
      <c r="RLG325" s="25"/>
      <c r="RLH325" s="26"/>
      <c r="RLI325" s="26"/>
      <c r="RLJ325" s="102"/>
      <c r="RLK325" s="24"/>
      <c r="RLL325" s="24"/>
      <c r="RLM325" s="24"/>
      <c r="RLN325" s="25"/>
      <c r="RLO325" s="25"/>
      <c r="RLP325" s="26"/>
      <c r="RLQ325" s="26"/>
      <c r="RLR325" s="102"/>
      <c r="RLS325" s="24"/>
      <c r="RLT325" s="24"/>
      <c r="RLU325" s="24"/>
      <c r="RLV325" s="25"/>
      <c r="RLW325" s="25"/>
      <c r="RLX325" s="26"/>
      <c r="RLY325" s="26"/>
      <c r="RLZ325" s="102"/>
      <c r="RMA325" s="24"/>
      <c r="RMB325" s="24"/>
      <c r="RMC325" s="24"/>
      <c r="RMD325" s="25"/>
      <c r="RME325" s="25"/>
      <c r="RMF325" s="26"/>
      <c r="RMG325" s="26"/>
      <c r="RMH325" s="102"/>
      <c r="RMI325" s="24"/>
      <c r="RMJ325" s="24"/>
      <c r="RMK325" s="24"/>
      <c r="RML325" s="25"/>
      <c r="RMM325" s="25"/>
      <c r="RMN325" s="26"/>
      <c r="RMO325" s="26"/>
      <c r="RMP325" s="102"/>
      <c r="RMQ325" s="24"/>
      <c r="RMR325" s="24"/>
      <c r="RMS325" s="24"/>
      <c r="RMT325" s="25"/>
      <c r="RMU325" s="25"/>
      <c r="RMV325" s="26"/>
      <c r="RMW325" s="26"/>
      <c r="RMX325" s="102"/>
      <c r="RMY325" s="24"/>
      <c r="RMZ325" s="24"/>
      <c r="RNA325" s="24"/>
      <c r="RNB325" s="25"/>
      <c r="RNC325" s="25"/>
      <c r="RND325" s="26"/>
      <c r="RNE325" s="26"/>
      <c r="RNF325" s="102"/>
      <c r="RNG325" s="24"/>
      <c r="RNH325" s="24"/>
      <c r="RNI325" s="24"/>
      <c r="RNJ325" s="25"/>
      <c r="RNK325" s="25"/>
      <c r="RNL325" s="26"/>
      <c r="RNM325" s="26"/>
      <c r="RNN325" s="102"/>
      <c r="RNO325" s="24"/>
      <c r="RNP325" s="24"/>
      <c r="RNQ325" s="24"/>
      <c r="RNR325" s="25"/>
      <c r="RNS325" s="25"/>
      <c r="RNT325" s="26"/>
      <c r="RNU325" s="26"/>
      <c r="RNV325" s="102"/>
      <c r="RNW325" s="24"/>
      <c r="RNX325" s="24"/>
      <c r="RNY325" s="24"/>
      <c r="RNZ325" s="25"/>
      <c r="ROA325" s="25"/>
      <c r="ROB325" s="26"/>
      <c r="ROC325" s="26"/>
      <c r="ROD325" s="102"/>
      <c r="ROE325" s="24"/>
      <c r="ROF325" s="24"/>
      <c r="ROG325" s="24"/>
      <c r="ROH325" s="25"/>
      <c r="ROI325" s="25"/>
      <c r="ROJ325" s="26"/>
      <c r="ROK325" s="26"/>
      <c r="ROL325" s="102"/>
      <c r="ROM325" s="24"/>
      <c r="RON325" s="24"/>
      <c r="ROO325" s="24"/>
      <c r="ROP325" s="25"/>
      <c r="ROQ325" s="25"/>
      <c r="ROR325" s="26"/>
      <c r="ROS325" s="26"/>
      <c r="ROT325" s="102"/>
      <c r="ROU325" s="24"/>
      <c r="ROV325" s="24"/>
      <c r="ROW325" s="24"/>
      <c r="ROX325" s="25"/>
      <c r="ROY325" s="25"/>
      <c r="ROZ325" s="26"/>
      <c r="RPA325" s="26"/>
      <c r="RPB325" s="102"/>
      <c r="RPC325" s="24"/>
      <c r="RPD325" s="24"/>
      <c r="RPE325" s="24"/>
      <c r="RPF325" s="25"/>
      <c r="RPG325" s="25"/>
      <c r="RPH325" s="26"/>
      <c r="RPI325" s="26"/>
      <c r="RPJ325" s="102"/>
      <c r="RPK325" s="24"/>
      <c r="RPL325" s="24"/>
      <c r="RPM325" s="24"/>
      <c r="RPN325" s="25"/>
      <c r="RPO325" s="25"/>
      <c r="RPP325" s="26"/>
      <c r="RPQ325" s="26"/>
      <c r="RPR325" s="102"/>
      <c r="RPS325" s="24"/>
      <c r="RPT325" s="24"/>
      <c r="RPU325" s="24"/>
      <c r="RPV325" s="25"/>
      <c r="RPW325" s="25"/>
      <c r="RPX325" s="26"/>
      <c r="RPY325" s="26"/>
      <c r="RPZ325" s="102"/>
      <c r="RQA325" s="24"/>
      <c r="RQB325" s="24"/>
      <c r="RQC325" s="24"/>
      <c r="RQD325" s="25"/>
      <c r="RQE325" s="25"/>
      <c r="RQF325" s="26"/>
      <c r="RQG325" s="26"/>
      <c r="RQH325" s="102"/>
      <c r="RQI325" s="24"/>
      <c r="RQJ325" s="24"/>
      <c r="RQK325" s="24"/>
      <c r="RQL325" s="25"/>
      <c r="RQM325" s="25"/>
      <c r="RQN325" s="26"/>
      <c r="RQO325" s="26"/>
      <c r="RQP325" s="102"/>
      <c r="RQQ325" s="24"/>
      <c r="RQR325" s="24"/>
      <c r="RQS325" s="24"/>
      <c r="RQT325" s="25"/>
      <c r="RQU325" s="25"/>
      <c r="RQV325" s="26"/>
      <c r="RQW325" s="26"/>
      <c r="RQX325" s="102"/>
      <c r="RQY325" s="24"/>
      <c r="RQZ325" s="24"/>
      <c r="RRA325" s="24"/>
      <c r="RRB325" s="25"/>
      <c r="RRC325" s="25"/>
      <c r="RRD325" s="26"/>
      <c r="RRE325" s="26"/>
      <c r="RRF325" s="102"/>
      <c r="RRG325" s="24"/>
      <c r="RRH325" s="24"/>
      <c r="RRI325" s="24"/>
      <c r="RRJ325" s="25"/>
      <c r="RRK325" s="25"/>
      <c r="RRL325" s="26"/>
      <c r="RRM325" s="26"/>
      <c r="RRN325" s="102"/>
      <c r="RRO325" s="24"/>
      <c r="RRP325" s="24"/>
      <c r="RRQ325" s="24"/>
      <c r="RRR325" s="25"/>
      <c r="RRS325" s="25"/>
      <c r="RRT325" s="26"/>
      <c r="RRU325" s="26"/>
      <c r="RRV325" s="102"/>
      <c r="RRW325" s="24"/>
      <c r="RRX325" s="24"/>
      <c r="RRY325" s="24"/>
      <c r="RRZ325" s="25"/>
      <c r="RSA325" s="25"/>
      <c r="RSB325" s="26"/>
      <c r="RSC325" s="26"/>
      <c r="RSD325" s="102"/>
      <c r="RSE325" s="24"/>
      <c r="RSF325" s="24"/>
      <c r="RSG325" s="24"/>
      <c r="RSH325" s="25"/>
      <c r="RSI325" s="25"/>
      <c r="RSJ325" s="26"/>
      <c r="RSK325" s="26"/>
      <c r="RSL325" s="102"/>
      <c r="RSM325" s="24"/>
      <c r="RSN325" s="24"/>
      <c r="RSO325" s="24"/>
      <c r="RSP325" s="25"/>
      <c r="RSQ325" s="25"/>
      <c r="RSR325" s="26"/>
      <c r="RSS325" s="26"/>
      <c r="RST325" s="102"/>
      <c r="RSU325" s="24"/>
      <c r="RSV325" s="24"/>
      <c r="RSW325" s="24"/>
      <c r="RSX325" s="25"/>
      <c r="RSY325" s="25"/>
      <c r="RSZ325" s="26"/>
      <c r="RTA325" s="26"/>
      <c r="RTB325" s="102"/>
      <c r="RTC325" s="24"/>
      <c r="RTD325" s="24"/>
      <c r="RTE325" s="24"/>
      <c r="RTF325" s="25"/>
      <c r="RTG325" s="25"/>
      <c r="RTH325" s="26"/>
      <c r="RTI325" s="26"/>
      <c r="RTJ325" s="102"/>
      <c r="RTK325" s="24"/>
      <c r="RTL325" s="24"/>
      <c r="RTM325" s="24"/>
      <c r="RTN325" s="25"/>
      <c r="RTO325" s="25"/>
      <c r="RTP325" s="26"/>
      <c r="RTQ325" s="26"/>
      <c r="RTR325" s="102"/>
      <c r="RTS325" s="24"/>
      <c r="RTT325" s="24"/>
      <c r="RTU325" s="24"/>
      <c r="RTV325" s="25"/>
      <c r="RTW325" s="25"/>
      <c r="RTX325" s="26"/>
      <c r="RTY325" s="26"/>
      <c r="RTZ325" s="102"/>
      <c r="RUA325" s="24"/>
      <c r="RUB325" s="24"/>
      <c r="RUC325" s="24"/>
      <c r="RUD325" s="25"/>
      <c r="RUE325" s="25"/>
      <c r="RUF325" s="26"/>
      <c r="RUG325" s="26"/>
      <c r="RUH325" s="102"/>
      <c r="RUI325" s="24"/>
      <c r="RUJ325" s="24"/>
      <c r="RUK325" s="24"/>
      <c r="RUL325" s="25"/>
      <c r="RUM325" s="25"/>
      <c r="RUN325" s="26"/>
      <c r="RUO325" s="26"/>
      <c r="RUP325" s="102"/>
      <c r="RUQ325" s="24"/>
      <c r="RUR325" s="24"/>
      <c r="RUS325" s="24"/>
      <c r="RUT325" s="25"/>
      <c r="RUU325" s="25"/>
      <c r="RUV325" s="26"/>
      <c r="RUW325" s="26"/>
      <c r="RUX325" s="102"/>
      <c r="RUY325" s="24"/>
      <c r="RUZ325" s="24"/>
      <c r="RVA325" s="24"/>
      <c r="RVB325" s="25"/>
      <c r="RVC325" s="25"/>
      <c r="RVD325" s="26"/>
      <c r="RVE325" s="26"/>
      <c r="RVF325" s="102"/>
      <c r="RVG325" s="24"/>
      <c r="RVH325" s="24"/>
      <c r="RVI325" s="24"/>
      <c r="RVJ325" s="25"/>
      <c r="RVK325" s="25"/>
      <c r="RVL325" s="26"/>
      <c r="RVM325" s="26"/>
      <c r="RVN325" s="102"/>
      <c r="RVO325" s="24"/>
      <c r="RVP325" s="24"/>
      <c r="RVQ325" s="24"/>
      <c r="RVR325" s="25"/>
      <c r="RVS325" s="25"/>
      <c r="RVT325" s="26"/>
      <c r="RVU325" s="26"/>
      <c r="RVV325" s="102"/>
      <c r="RVW325" s="24"/>
      <c r="RVX325" s="24"/>
      <c r="RVY325" s="24"/>
      <c r="RVZ325" s="25"/>
      <c r="RWA325" s="25"/>
      <c r="RWB325" s="26"/>
      <c r="RWC325" s="26"/>
      <c r="RWD325" s="102"/>
      <c r="RWE325" s="24"/>
      <c r="RWF325" s="24"/>
      <c r="RWG325" s="24"/>
      <c r="RWH325" s="25"/>
      <c r="RWI325" s="25"/>
      <c r="RWJ325" s="26"/>
      <c r="RWK325" s="26"/>
      <c r="RWL325" s="102"/>
      <c r="RWM325" s="24"/>
      <c r="RWN325" s="24"/>
      <c r="RWO325" s="24"/>
      <c r="RWP325" s="25"/>
      <c r="RWQ325" s="25"/>
      <c r="RWR325" s="26"/>
      <c r="RWS325" s="26"/>
      <c r="RWT325" s="102"/>
      <c r="RWU325" s="24"/>
      <c r="RWV325" s="24"/>
      <c r="RWW325" s="24"/>
      <c r="RWX325" s="25"/>
      <c r="RWY325" s="25"/>
      <c r="RWZ325" s="26"/>
      <c r="RXA325" s="26"/>
      <c r="RXB325" s="102"/>
      <c r="RXC325" s="24"/>
      <c r="RXD325" s="24"/>
      <c r="RXE325" s="24"/>
      <c r="RXF325" s="25"/>
      <c r="RXG325" s="25"/>
      <c r="RXH325" s="26"/>
      <c r="RXI325" s="26"/>
      <c r="RXJ325" s="102"/>
      <c r="RXK325" s="24"/>
      <c r="RXL325" s="24"/>
      <c r="RXM325" s="24"/>
      <c r="RXN325" s="25"/>
      <c r="RXO325" s="25"/>
      <c r="RXP325" s="26"/>
      <c r="RXQ325" s="26"/>
      <c r="RXR325" s="102"/>
      <c r="RXS325" s="24"/>
      <c r="RXT325" s="24"/>
      <c r="RXU325" s="24"/>
      <c r="RXV325" s="25"/>
      <c r="RXW325" s="25"/>
      <c r="RXX325" s="26"/>
      <c r="RXY325" s="26"/>
      <c r="RXZ325" s="102"/>
      <c r="RYA325" s="24"/>
      <c r="RYB325" s="24"/>
      <c r="RYC325" s="24"/>
      <c r="RYD325" s="25"/>
      <c r="RYE325" s="25"/>
      <c r="RYF325" s="26"/>
      <c r="RYG325" s="26"/>
      <c r="RYH325" s="102"/>
      <c r="RYI325" s="24"/>
      <c r="RYJ325" s="24"/>
      <c r="RYK325" s="24"/>
      <c r="RYL325" s="25"/>
      <c r="RYM325" s="25"/>
      <c r="RYN325" s="26"/>
      <c r="RYO325" s="26"/>
      <c r="RYP325" s="102"/>
      <c r="RYQ325" s="24"/>
      <c r="RYR325" s="24"/>
      <c r="RYS325" s="24"/>
      <c r="RYT325" s="25"/>
      <c r="RYU325" s="25"/>
      <c r="RYV325" s="26"/>
      <c r="RYW325" s="26"/>
      <c r="RYX325" s="102"/>
      <c r="RYY325" s="24"/>
      <c r="RYZ325" s="24"/>
      <c r="RZA325" s="24"/>
      <c r="RZB325" s="25"/>
      <c r="RZC325" s="25"/>
      <c r="RZD325" s="26"/>
      <c r="RZE325" s="26"/>
      <c r="RZF325" s="102"/>
      <c r="RZG325" s="24"/>
      <c r="RZH325" s="24"/>
      <c r="RZI325" s="24"/>
      <c r="RZJ325" s="25"/>
      <c r="RZK325" s="25"/>
      <c r="RZL325" s="26"/>
      <c r="RZM325" s="26"/>
      <c r="RZN325" s="102"/>
      <c r="RZO325" s="24"/>
      <c r="RZP325" s="24"/>
      <c r="RZQ325" s="24"/>
      <c r="RZR325" s="25"/>
      <c r="RZS325" s="25"/>
      <c r="RZT325" s="26"/>
      <c r="RZU325" s="26"/>
      <c r="RZV325" s="102"/>
      <c r="RZW325" s="24"/>
      <c r="RZX325" s="24"/>
      <c r="RZY325" s="24"/>
      <c r="RZZ325" s="25"/>
      <c r="SAA325" s="25"/>
      <c r="SAB325" s="26"/>
      <c r="SAC325" s="26"/>
      <c r="SAD325" s="102"/>
      <c r="SAE325" s="24"/>
      <c r="SAF325" s="24"/>
      <c r="SAG325" s="24"/>
      <c r="SAH325" s="25"/>
      <c r="SAI325" s="25"/>
      <c r="SAJ325" s="26"/>
      <c r="SAK325" s="26"/>
      <c r="SAL325" s="102"/>
      <c r="SAM325" s="24"/>
      <c r="SAN325" s="24"/>
      <c r="SAO325" s="24"/>
      <c r="SAP325" s="25"/>
      <c r="SAQ325" s="25"/>
      <c r="SAR325" s="26"/>
      <c r="SAS325" s="26"/>
      <c r="SAT325" s="102"/>
      <c r="SAU325" s="24"/>
      <c r="SAV325" s="24"/>
      <c r="SAW325" s="24"/>
      <c r="SAX325" s="25"/>
      <c r="SAY325" s="25"/>
      <c r="SAZ325" s="26"/>
      <c r="SBA325" s="26"/>
      <c r="SBB325" s="102"/>
      <c r="SBC325" s="24"/>
      <c r="SBD325" s="24"/>
      <c r="SBE325" s="24"/>
      <c r="SBF325" s="25"/>
      <c r="SBG325" s="25"/>
      <c r="SBH325" s="26"/>
      <c r="SBI325" s="26"/>
      <c r="SBJ325" s="102"/>
      <c r="SBK325" s="24"/>
      <c r="SBL325" s="24"/>
      <c r="SBM325" s="24"/>
      <c r="SBN325" s="25"/>
      <c r="SBO325" s="25"/>
      <c r="SBP325" s="26"/>
      <c r="SBQ325" s="26"/>
      <c r="SBR325" s="102"/>
      <c r="SBS325" s="24"/>
      <c r="SBT325" s="24"/>
      <c r="SBU325" s="24"/>
      <c r="SBV325" s="25"/>
      <c r="SBW325" s="25"/>
      <c r="SBX325" s="26"/>
      <c r="SBY325" s="26"/>
      <c r="SBZ325" s="102"/>
      <c r="SCA325" s="24"/>
      <c r="SCB325" s="24"/>
      <c r="SCC325" s="24"/>
      <c r="SCD325" s="25"/>
      <c r="SCE325" s="25"/>
      <c r="SCF325" s="26"/>
      <c r="SCG325" s="26"/>
      <c r="SCH325" s="102"/>
      <c r="SCI325" s="24"/>
      <c r="SCJ325" s="24"/>
      <c r="SCK325" s="24"/>
      <c r="SCL325" s="25"/>
      <c r="SCM325" s="25"/>
      <c r="SCN325" s="26"/>
      <c r="SCO325" s="26"/>
      <c r="SCP325" s="102"/>
      <c r="SCQ325" s="24"/>
      <c r="SCR325" s="24"/>
      <c r="SCS325" s="24"/>
      <c r="SCT325" s="25"/>
      <c r="SCU325" s="25"/>
      <c r="SCV325" s="26"/>
      <c r="SCW325" s="26"/>
      <c r="SCX325" s="102"/>
      <c r="SCY325" s="24"/>
      <c r="SCZ325" s="24"/>
      <c r="SDA325" s="24"/>
      <c r="SDB325" s="25"/>
      <c r="SDC325" s="25"/>
      <c r="SDD325" s="26"/>
      <c r="SDE325" s="26"/>
      <c r="SDF325" s="102"/>
      <c r="SDG325" s="24"/>
      <c r="SDH325" s="24"/>
      <c r="SDI325" s="24"/>
      <c r="SDJ325" s="25"/>
      <c r="SDK325" s="25"/>
      <c r="SDL325" s="26"/>
      <c r="SDM325" s="26"/>
      <c r="SDN325" s="102"/>
      <c r="SDO325" s="24"/>
      <c r="SDP325" s="24"/>
      <c r="SDQ325" s="24"/>
      <c r="SDR325" s="25"/>
      <c r="SDS325" s="25"/>
      <c r="SDT325" s="26"/>
      <c r="SDU325" s="26"/>
      <c r="SDV325" s="102"/>
      <c r="SDW325" s="24"/>
      <c r="SDX325" s="24"/>
      <c r="SDY325" s="24"/>
      <c r="SDZ325" s="25"/>
      <c r="SEA325" s="25"/>
      <c r="SEB325" s="26"/>
      <c r="SEC325" s="26"/>
      <c r="SED325" s="102"/>
      <c r="SEE325" s="24"/>
      <c r="SEF325" s="24"/>
      <c r="SEG325" s="24"/>
      <c r="SEH325" s="25"/>
      <c r="SEI325" s="25"/>
      <c r="SEJ325" s="26"/>
      <c r="SEK325" s="26"/>
      <c r="SEL325" s="102"/>
      <c r="SEM325" s="24"/>
      <c r="SEN325" s="24"/>
      <c r="SEO325" s="24"/>
      <c r="SEP325" s="25"/>
      <c r="SEQ325" s="25"/>
      <c r="SER325" s="26"/>
      <c r="SES325" s="26"/>
      <c r="SET325" s="102"/>
      <c r="SEU325" s="24"/>
      <c r="SEV325" s="24"/>
      <c r="SEW325" s="24"/>
      <c r="SEX325" s="25"/>
      <c r="SEY325" s="25"/>
      <c r="SEZ325" s="26"/>
      <c r="SFA325" s="26"/>
      <c r="SFB325" s="102"/>
      <c r="SFC325" s="24"/>
      <c r="SFD325" s="24"/>
      <c r="SFE325" s="24"/>
      <c r="SFF325" s="25"/>
      <c r="SFG325" s="25"/>
      <c r="SFH325" s="26"/>
      <c r="SFI325" s="26"/>
      <c r="SFJ325" s="102"/>
      <c r="SFK325" s="24"/>
      <c r="SFL325" s="24"/>
      <c r="SFM325" s="24"/>
      <c r="SFN325" s="25"/>
      <c r="SFO325" s="25"/>
      <c r="SFP325" s="26"/>
      <c r="SFQ325" s="26"/>
      <c r="SFR325" s="102"/>
      <c r="SFS325" s="24"/>
      <c r="SFT325" s="24"/>
      <c r="SFU325" s="24"/>
      <c r="SFV325" s="25"/>
      <c r="SFW325" s="25"/>
      <c r="SFX325" s="26"/>
      <c r="SFY325" s="26"/>
      <c r="SFZ325" s="102"/>
      <c r="SGA325" s="24"/>
      <c r="SGB325" s="24"/>
      <c r="SGC325" s="24"/>
      <c r="SGD325" s="25"/>
      <c r="SGE325" s="25"/>
      <c r="SGF325" s="26"/>
      <c r="SGG325" s="26"/>
      <c r="SGH325" s="102"/>
      <c r="SGI325" s="24"/>
      <c r="SGJ325" s="24"/>
      <c r="SGK325" s="24"/>
      <c r="SGL325" s="25"/>
      <c r="SGM325" s="25"/>
      <c r="SGN325" s="26"/>
      <c r="SGO325" s="26"/>
      <c r="SGP325" s="102"/>
      <c r="SGQ325" s="24"/>
      <c r="SGR325" s="24"/>
      <c r="SGS325" s="24"/>
      <c r="SGT325" s="25"/>
      <c r="SGU325" s="25"/>
      <c r="SGV325" s="26"/>
      <c r="SGW325" s="26"/>
      <c r="SGX325" s="102"/>
      <c r="SGY325" s="24"/>
      <c r="SGZ325" s="24"/>
      <c r="SHA325" s="24"/>
      <c r="SHB325" s="25"/>
      <c r="SHC325" s="25"/>
      <c r="SHD325" s="26"/>
      <c r="SHE325" s="26"/>
      <c r="SHF325" s="102"/>
      <c r="SHG325" s="24"/>
      <c r="SHH325" s="24"/>
      <c r="SHI325" s="24"/>
      <c r="SHJ325" s="25"/>
      <c r="SHK325" s="25"/>
      <c r="SHL325" s="26"/>
      <c r="SHM325" s="26"/>
      <c r="SHN325" s="102"/>
      <c r="SHO325" s="24"/>
      <c r="SHP325" s="24"/>
      <c r="SHQ325" s="24"/>
      <c r="SHR325" s="25"/>
      <c r="SHS325" s="25"/>
      <c r="SHT325" s="26"/>
      <c r="SHU325" s="26"/>
      <c r="SHV325" s="102"/>
      <c r="SHW325" s="24"/>
      <c r="SHX325" s="24"/>
      <c r="SHY325" s="24"/>
      <c r="SHZ325" s="25"/>
      <c r="SIA325" s="25"/>
      <c r="SIB325" s="26"/>
      <c r="SIC325" s="26"/>
      <c r="SID325" s="102"/>
      <c r="SIE325" s="24"/>
      <c r="SIF325" s="24"/>
      <c r="SIG325" s="24"/>
      <c r="SIH325" s="25"/>
      <c r="SII325" s="25"/>
      <c r="SIJ325" s="26"/>
      <c r="SIK325" s="26"/>
      <c r="SIL325" s="102"/>
      <c r="SIM325" s="24"/>
      <c r="SIN325" s="24"/>
      <c r="SIO325" s="24"/>
      <c r="SIP325" s="25"/>
      <c r="SIQ325" s="25"/>
      <c r="SIR325" s="26"/>
      <c r="SIS325" s="26"/>
      <c r="SIT325" s="102"/>
      <c r="SIU325" s="24"/>
      <c r="SIV325" s="24"/>
      <c r="SIW325" s="24"/>
      <c r="SIX325" s="25"/>
      <c r="SIY325" s="25"/>
      <c r="SIZ325" s="26"/>
      <c r="SJA325" s="26"/>
      <c r="SJB325" s="102"/>
      <c r="SJC325" s="24"/>
      <c r="SJD325" s="24"/>
      <c r="SJE325" s="24"/>
      <c r="SJF325" s="25"/>
      <c r="SJG325" s="25"/>
      <c r="SJH325" s="26"/>
      <c r="SJI325" s="26"/>
      <c r="SJJ325" s="102"/>
      <c r="SJK325" s="24"/>
      <c r="SJL325" s="24"/>
      <c r="SJM325" s="24"/>
      <c r="SJN325" s="25"/>
      <c r="SJO325" s="25"/>
      <c r="SJP325" s="26"/>
      <c r="SJQ325" s="26"/>
      <c r="SJR325" s="102"/>
      <c r="SJS325" s="24"/>
      <c r="SJT325" s="24"/>
      <c r="SJU325" s="24"/>
      <c r="SJV325" s="25"/>
      <c r="SJW325" s="25"/>
      <c r="SJX325" s="26"/>
      <c r="SJY325" s="26"/>
      <c r="SJZ325" s="102"/>
      <c r="SKA325" s="24"/>
      <c r="SKB325" s="24"/>
      <c r="SKC325" s="24"/>
      <c r="SKD325" s="25"/>
      <c r="SKE325" s="25"/>
      <c r="SKF325" s="26"/>
      <c r="SKG325" s="26"/>
      <c r="SKH325" s="102"/>
      <c r="SKI325" s="24"/>
      <c r="SKJ325" s="24"/>
      <c r="SKK325" s="24"/>
      <c r="SKL325" s="25"/>
      <c r="SKM325" s="25"/>
      <c r="SKN325" s="26"/>
      <c r="SKO325" s="26"/>
      <c r="SKP325" s="102"/>
      <c r="SKQ325" s="24"/>
      <c r="SKR325" s="24"/>
      <c r="SKS325" s="24"/>
      <c r="SKT325" s="25"/>
      <c r="SKU325" s="25"/>
      <c r="SKV325" s="26"/>
      <c r="SKW325" s="26"/>
      <c r="SKX325" s="102"/>
      <c r="SKY325" s="24"/>
      <c r="SKZ325" s="24"/>
      <c r="SLA325" s="24"/>
      <c r="SLB325" s="25"/>
      <c r="SLC325" s="25"/>
      <c r="SLD325" s="26"/>
      <c r="SLE325" s="26"/>
      <c r="SLF325" s="102"/>
      <c r="SLG325" s="24"/>
      <c r="SLH325" s="24"/>
      <c r="SLI325" s="24"/>
      <c r="SLJ325" s="25"/>
      <c r="SLK325" s="25"/>
      <c r="SLL325" s="26"/>
      <c r="SLM325" s="26"/>
      <c r="SLN325" s="102"/>
      <c r="SLO325" s="24"/>
      <c r="SLP325" s="24"/>
      <c r="SLQ325" s="24"/>
      <c r="SLR325" s="25"/>
      <c r="SLS325" s="25"/>
      <c r="SLT325" s="26"/>
      <c r="SLU325" s="26"/>
      <c r="SLV325" s="102"/>
      <c r="SLW325" s="24"/>
      <c r="SLX325" s="24"/>
      <c r="SLY325" s="24"/>
      <c r="SLZ325" s="25"/>
      <c r="SMA325" s="25"/>
      <c r="SMB325" s="26"/>
      <c r="SMC325" s="26"/>
      <c r="SMD325" s="102"/>
      <c r="SME325" s="24"/>
      <c r="SMF325" s="24"/>
      <c r="SMG325" s="24"/>
      <c r="SMH325" s="25"/>
      <c r="SMI325" s="25"/>
      <c r="SMJ325" s="26"/>
      <c r="SMK325" s="26"/>
      <c r="SML325" s="102"/>
      <c r="SMM325" s="24"/>
      <c r="SMN325" s="24"/>
      <c r="SMO325" s="24"/>
      <c r="SMP325" s="25"/>
      <c r="SMQ325" s="25"/>
      <c r="SMR325" s="26"/>
      <c r="SMS325" s="26"/>
      <c r="SMT325" s="102"/>
      <c r="SMU325" s="24"/>
      <c r="SMV325" s="24"/>
      <c r="SMW325" s="24"/>
      <c r="SMX325" s="25"/>
      <c r="SMY325" s="25"/>
      <c r="SMZ325" s="26"/>
      <c r="SNA325" s="26"/>
      <c r="SNB325" s="102"/>
      <c r="SNC325" s="24"/>
      <c r="SND325" s="24"/>
      <c r="SNE325" s="24"/>
      <c r="SNF325" s="25"/>
      <c r="SNG325" s="25"/>
      <c r="SNH325" s="26"/>
      <c r="SNI325" s="26"/>
      <c r="SNJ325" s="102"/>
      <c r="SNK325" s="24"/>
      <c r="SNL325" s="24"/>
      <c r="SNM325" s="24"/>
      <c r="SNN325" s="25"/>
      <c r="SNO325" s="25"/>
      <c r="SNP325" s="26"/>
      <c r="SNQ325" s="26"/>
      <c r="SNR325" s="102"/>
      <c r="SNS325" s="24"/>
      <c r="SNT325" s="24"/>
      <c r="SNU325" s="24"/>
      <c r="SNV325" s="25"/>
      <c r="SNW325" s="25"/>
      <c r="SNX325" s="26"/>
      <c r="SNY325" s="26"/>
      <c r="SNZ325" s="102"/>
      <c r="SOA325" s="24"/>
      <c r="SOB325" s="24"/>
      <c r="SOC325" s="24"/>
      <c r="SOD325" s="25"/>
      <c r="SOE325" s="25"/>
      <c r="SOF325" s="26"/>
      <c r="SOG325" s="26"/>
      <c r="SOH325" s="102"/>
      <c r="SOI325" s="24"/>
      <c r="SOJ325" s="24"/>
      <c r="SOK325" s="24"/>
      <c r="SOL325" s="25"/>
      <c r="SOM325" s="25"/>
      <c r="SON325" s="26"/>
      <c r="SOO325" s="26"/>
      <c r="SOP325" s="102"/>
      <c r="SOQ325" s="24"/>
      <c r="SOR325" s="24"/>
      <c r="SOS325" s="24"/>
      <c r="SOT325" s="25"/>
      <c r="SOU325" s="25"/>
      <c r="SOV325" s="26"/>
      <c r="SOW325" s="26"/>
      <c r="SOX325" s="102"/>
      <c r="SOY325" s="24"/>
      <c r="SOZ325" s="24"/>
      <c r="SPA325" s="24"/>
      <c r="SPB325" s="25"/>
      <c r="SPC325" s="25"/>
      <c r="SPD325" s="26"/>
      <c r="SPE325" s="26"/>
      <c r="SPF325" s="102"/>
      <c r="SPG325" s="24"/>
      <c r="SPH325" s="24"/>
      <c r="SPI325" s="24"/>
      <c r="SPJ325" s="25"/>
      <c r="SPK325" s="25"/>
      <c r="SPL325" s="26"/>
      <c r="SPM325" s="26"/>
      <c r="SPN325" s="102"/>
      <c r="SPO325" s="24"/>
      <c r="SPP325" s="24"/>
      <c r="SPQ325" s="24"/>
      <c r="SPR325" s="25"/>
      <c r="SPS325" s="25"/>
      <c r="SPT325" s="26"/>
      <c r="SPU325" s="26"/>
      <c r="SPV325" s="102"/>
      <c r="SPW325" s="24"/>
      <c r="SPX325" s="24"/>
      <c r="SPY325" s="24"/>
      <c r="SPZ325" s="25"/>
      <c r="SQA325" s="25"/>
      <c r="SQB325" s="26"/>
      <c r="SQC325" s="26"/>
      <c r="SQD325" s="102"/>
      <c r="SQE325" s="24"/>
      <c r="SQF325" s="24"/>
      <c r="SQG325" s="24"/>
      <c r="SQH325" s="25"/>
      <c r="SQI325" s="25"/>
      <c r="SQJ325" s="26"/>
      <c r="SQK325" s="26"/>
      <c r="SQL325" s="102"/>
      <c r="SQM325" s="24"/>
      <c r="SQN325" s="24"/>
      <c r="SQO325" s="24"/>
      <c r="SQP325" s="25"/>
      <c r="SQQ325" s="25"/>
      <c r="SQR325" s="26"/>
      <c r="SQS325" s="26"/>
      <c r="SQT325" s="102"/>
      <c r="SQU325" s="24"/>
      <c r="SQV325" s="24"/>
      <c r="SQW325" s="24"/>
      <c r="SQX325" s="25"/>
      <c r="SQY325" s="25"/>
      <c r="SQZ325" s="26"/>
      <c r="SRA325" s="26"/>
      <c r="SRB325" s="102"/>
      <c r="SRC325" s="24"/>
      <c r="SRD325" s="24"/>
      <c r="SRE325" s="24"/>
      <c r="SRF325" s="25"/>
      <c r="SRG325" s="25"/>
      <c r="SRH325" s="26"/>
      <c r="SRI325" s="26"/>
      <c r="SRJ325" s="102"/>
      <c r="SRK325" s="24"/>
      <c r="SRL325" s="24"/>
      <c r="SRM325" s="24"/>
      <c r="SRN325" s="25"/>
      <c r="SRO325" s="25"/>
      <c r="SRP325" s="26"/>
      <c r="SRQ325" s="26"/>
      <c r="SRR325" s="102"/>
      <c r="SRS325" s="24"/>
      <c r="SRT325" s="24"/>
      <c r="SRU325" s="24"/>
      <c r="SRV325" s="25"/>
      <c r="SRW325" s="25"/>
      <c r="SRX325" s="26"/>
      <c r="SRY325" s="26"/>
      <c r="SRZ325" s="102"/>
      <c r="SSA325" s="24"/>
      <c r="SSB325" s="24"/>
      <c r="SSC325" s="24"/>
      <c r="SSD325" s="25"/>
      <c r="SSE325" s="25"/>
      <c r="SSF325" s="26"/>
      <c r="SSG325" s="26"/>
      <c r="SSH325" s="102"/>
      <c r="SSI325" s="24"/>
      <c r="SSJ325" s="24"/>
      <c r="SSK325" s="24"/>
      <c r="SSL325" s="25"/>
      <c r="SSM325" s="25"/>
      <c r="SSN325" s="26"/>
      <c r="SSO325" s="26"/>
      <c r="SSP325" s="102"/>
      <c r="SSQ325" s="24"/>
      <c r="SSR325" s="24"/>
      <c r="SSS325" s="24"/>
      <c r="SST325" s="25"/>
      <c r="SSU325" s="25"/>
      <c r="SSV325" s="26"/>
      <c r="SSW325" s="26"/>
      <c r="SSX325" s="102"/>
      <c r="SSY325" s="24"/>
      <c r="SSZ325" s="24"/>
      <c r="STA325" s="24"/>
      <c r="STB325" s="25"/>
      <c r="STC325" s="25"/>
      <c r="STD325" s="26"/>
      <c r="STE325" s="26"/>
      <c r="STF325" s="102"/>
      <c r="STG325" s="24"/>
      <c r="STH325" s="24"/>
      <c r="STI325" s="24"/>
      <c r="STJ325" s="25"/>
      <c r="STK325" s="25"/>
      <c r="STL325" s="26"/>
      <c r="STM325" s="26"/>
      <c r="STN325" s="102"/>
      <c r="STO325" s="24"/>
      <c r="STP325" s="24"/>
      <c r="STQ325" s="24"/>
      <c r="STR325" s="25"/>
      <c r="STS325" s="25"/>
      <c r="STT325" s="26"/>
      <c r="STU325" s="26"/>
      <c r="STV325" s="102"/>
      <c r="STW325" s="24"/>
      <c r="STX325" s="24"/>
      <c r="STY325" s="24"/>
      <c r="STZ325" s="25"/>
      <c r="SUA325" s="25"/>
      <c r="SUB325" s="26"/>
      <c r="SUC325" s="26"/>
      <c r="SUD325" s="102"/>
      <c r="SUE325" s="24"/>
      <c r="SUF325" s="24"/>
      <c r="SUG325" s="24"/>
      <c r="SUH325" s="25"/>
      <c r="SUI325" s="25"/>
      <c r="SUJ325" s="26"/>
      <c r="SUK325" s="26"/>
      <c r="SUL325" s="102"/>
      <c r="SUM325" s="24"/>
      <c r="SUN325" s="24"/>
      <c r="SUO325" s="24"/>
      <c r="SUP325" s="25"/>
      <c r="SUQ325" s="25"/>
      <c r="SUR325" s="26"/>
      <c r="SUS325" s="26"/>
      <c r="SUT325" s="102"/>
      <c r="SUU325" s="24"/>
      <c r="SUV325" s="24"/>
      <c r="SUW325" s="24"/>
      <c r="SUX325" s="25"/>
      <c r="SUY325" s="25"/>
      <c r="SUZ325" s="26"/>
      <c r="SVA325" s="26"/>
      <c r="SVB325" s="102"/>
      <c r="SVC325" s="24"/>
      <c r="SVD325" s="24"/>
      <c r="SVE325" s="24"/>
      <c r="SVF325" s="25"/>
      <c r="SVG325" s="25"/>
      <c r="SVH325" s="26"/>
      <c r="SVI325" s="26"/>
      <c r="SVJ325" s="102"/>
      <c r="SVK325" s="24"/>
      <c r="SVL325" s="24"/>
      <c r="SVM325" s="24"/>
      <c r="SVN325" s="25"/>
      <c r="SVO325" s="25"/>
      <c r="SVP325" s="26"/>
      <c r="SVQ325" s="26"/>
      <c r="SVR325" s="102"/>
      <c r="SVS325" s="24"/>
      <c r="SVT325" s="24"/>
      <c r="SVU325" s="24"/>
      <c r="SVV325" s="25"/>
      <c r="SVW325" s="25"/>
      <c r="SVX325" s="26"/>
      <c r="SVY325" s="26"/>
      <c r="SVZ325" s="102"/>
      <c r="SWA325" s="24"/>
      <c r="SWB325" s="24"/>
      <c r="SWC325" s="24"/>
      <c r="SWD325" s="25"/>
      <c r="SWE325" s="25"/>
      <c r="SWF325" s="26"/>
      <c r="SWG325" s="26"/>
      <c r="SWH325" s="102"/>
      <c r="SWI325" s="24"/>
      <c r="SWJ325" s="24"/>
      <c r="SWK325" s="24"/>
      <c r="SWL325" s="25"/>
      <c r="SWM325" s="25"/>
      <c r="SWN325" s="26"/>
      <c r="SWO325" s="26"/>
      <c r="SWP325" s="102"/>
      <c r="SWQ325" s="24"/>
      <c r="SWR325" s="24"/>
      <c r="SWS325" s="24"/>
      <c r="SWT325" s="25"/>
      <c r="SWU325" s="25"/>
      <c r="SWV325" s="26"/>
      <c r="SWW325" s="26"/>
      <c r="SWX325" s="102"/>
      <c r="SWY325" s="24"/>
      <c r="SWZ325" s="24"/>
      <c r="SXA325" s="24"/>
      <c r="SXB325" s="25"/>
      <c r="SXC325" s="25"/>
      <c r="SXD325" s="26"/>
      <c r="SXE325" s="26"/>
      <c r="SXF325" s="102"/>
      <c r="SXG325" s="24"/>
      <c r="SXH325" s="24"/>
      <c r="SXI325" s="24"/>
      <c r="SXJ325" s="25"/>
      <c r="SXK325" s="25"/>
      <c r="SXL325" s="26"/>
      <c r="SXM325" s="26"/>
      <c r="SXN325" s="102"/>
      <c r="SXO325" s="24"/>
      <c r="SXP325" s="24"/>
      <c r="SXQ325" s="24"/>
      <c r="SXR325" s="25"/>
      <c r="SXS325" s="25"/>
      <c r="SXT325" s="26"/>
      <c r="SXU325" s="26"/>
      <c r="SXV325" s="102"/>
      <c r="SXW325" s="24"/>
      <c r="SXX325" s="24"/>
      <c r="SXY325" s="24"/>
      <c r="SXZ325" s="25"/>
      <c r="SYA325" s="25"/>
      <c r="SYB325" s="26"/>
      <c r="SYC325" s="26"/>
      <c r="SYD325" s="102"/>
      <c r="SYE325" s="24"/>
      <c r="SYF325" s="24"/>
      <c r="SYG325" s="24"/>
      <c r="SYH325" s="25"/>
      <c r="SYI325" s="25"/>
      <c r="SYJ325" s="26"/>
      <c r="SYK325" s="26"/>
      <c r="SYL325" s="102"/>
      <c r="SYM325" s="24"/>
      <c r="SYN325" s="24"/>
      <c r="SYO325" s="24"/>
      <c r="SYP325" s="25"/>
      <c r="SYQ325" s="25"/>
      <c r="SYR325" s="26"/>
      <c r="SYS325" s="26"/>
      <c r="SYT325" s="102"/>
      <c r="SYU325" s="24"/>
      <c r="SYV325" s="24"/>
      <c r="SYW325" s="24"/>
      <c r="SYX325" s="25"/>
      <c r="SYY325" s="25"/>
      <c r="SYZ325" s="26"/>
      <c r="SZA325" s="26"/>
      <c r="SZB325" s="102"/>
      <c r="SZC325" s="24"/>
      <c r="SZD325" s="24"/>
      <c r="SZE325" s="24"/>
      <c r="SZF325" s="25"/>
      <c r="SZG325" s="25"/>
      <c r="SZH325" s="26"/>
      <c r="SZI325" s="26"/>
      <c r="SZJ325" s="102"/>
      <c r="SZK325" s="24"/>
      <c r="SZL325" s="24"/>
      <c r="SZM325" s="24"/>
      <c r="SZN325" s="25"/>
      <c r="SZO325" s="25"/>
      <c r="SZP325" s="26"/>
      <c r="SZQ325" s="26"/>
      <c r="SZR325" s="102"/>
      <c r="SZS325" s="24"/>
      <c r="SZT325" s="24"/>
      <c r="SZU325" s="24"/>
      <c r="SZV325" s="25"/>
      <c r="SZW325" s="25"/>
      <c r="SZX325" s="26"/>
      <c r="SZY325" s="26"/>
      <c r="SZZ325" s="102"/>
      <c r="TAA325" s="24"/>
      <c r="TAB325" s="24"/>
      <c r="TAC325" s="24"/>
      <c r="TAD325" s="25"/>
      <c r="TAE325" s="25"/>
      <c r="TAF325" s="26"/>
      <c r="TAG325" s="26"/>
      <c r="TAH325" s="102"/>
      <c r="TAI325" s="24"/>
      <c r="TAJ325" s="24"/>
      <c r="TAK325" s="24"/>
      <c r="TAL325" s="25"/>
      <c r="TAM325" s="25"/>
      <c r="TAN325" s="26"/>
      <c r="TAO325" s="26"/>
      <c r="TAP325" s="102"/>
      <c r="TAQ325" s="24"/>
      <c r="TAR325" s="24"/>
      <c r="TAS325" s="24"/>
      <c r="TAT325" s="25"/>
      <c r="TAU325" s="25"/>
      <c r="TAV325" s="26"/>
      <c r="TAW325" s="26"/>
      <c r="TAX325" s="102"/>
      <c r="TAY325" s="24"/>
      <c r="TAZ325" s="24"/>
      <c r="TBA325" s="24"/>
      <c r="TBB325" s="25"/>
      <c r="TBC325" s="25"/>
      <c r="TBD325" s="26"/>
      <c r="TBE325" s="26"/>
      <c r="TBF325" s="102"/>
      <c r="TBG325" s="24"/>
      <c r="TBH325" s="24"/>
      <c r="TBI325" s="24"/>
      <c r="TBJ325" s="25"/>
      <c r="TBK325" s="25"/>
      <c r="TBL325" s="26"/>
      <c r="TBM325" s="26"/>
      <c r="TBN325" s="102"/>
      <c r="TBO325" s="24"/>
      <c r="TBP325" s="24"/>
      <c r="TBQ325" s="24"/>
      <c r="TBR325" s="25"/>
      <c r="TBS325" s="25"/>
      <c r="TBT325" s="26"/>
      <c r="TBU325" s="26"/>
      <c r="TBV325" s="102"/>
      <c r="TBW325" s="24"/>
      <c r="TBX325" s="24"/>
      <c r="TBY325" s="24"/>
      <c r="TBZ325" s="25"/>
      <c r="TCA325" s="25"/>
      <c r="TCB325" s="26"/>
      <c r="TCC325" s="26"/>
      <c r="TCD325" s="102"/>
      <c r="TCE325" s="24"/>
      <c r="TCF325" s="24"/>
      <c r="TCG325" s="24"/>
      <c r="TCH325" s="25"/>
      <c r="TCI325" s="25"/>
      <c r="TCJ325" s="26"/>
      <c r="TCK325" s="26"/>
      <c r="TCL325" s="102"/>
      <c r="TCM325" s="24"/>
      <c r="TCN325" s="24"/>
      <c r="TCO325" s="24"/>
      <c r="TCP325" s="25"/>
      <c r="TCQ325" s="25"/>
      <c r="TCR325" s="26"/>
      <c r="TCS325" s="26"/>
      <c r="TCT325" s="102"/>
      <c r="TCU325" s="24"/>
      <c r="TCV325" s="24"/>
      <c r="TCW325" s="24"/>
      <c r="TCX325" s="25"/>
      <c r="TCY325" s="25"/>
      <c r="TCZ325" s="26"/>
      <c r="TDA325" s="26"/>
      <c r="TDB325" s="102"/>
      <c r="TDC325" s="24"/>
      <c r="TDD325" s="24"/>
      <c r="TDE325" s="24"/>
      <c r="TDF325" s="25"/>
      <c r="TDG325" s="25"/>
      <c r="TDH325" s="26"/>
      <c r="TDI325" s="26"/>
      <c r="TDJ325" s="102"/>
      <c r="TDK325" s="24"/>
      <c r="TDL325" s="24"/>
      <c r="TDM325" s="24"/>
      <c r="TDN325" s="25"/>
      <c r="TDO325" s="25"/>
      <c r="TDP325" s="26"/>
      <c r="TDQ325" s="26"/>
      <c r="TDR325" s="102"/>
      <c r="TDS325" s="24"/>
      <c r="TDT325" s="24"/>
      <c r="TDU325" s="24"/>
      <c r="TDV325" s="25"/>
      <c r="TDW325" s="25"/>
      <c r="TDX325" s="26"/>
      <c r="TDY325" s="26"/>
      <c r="TDZ325" s="102"/>
      <c r="TEA325" s="24"/>
      <c r="TEB325" s="24"/>
      <c r="TEC325" s="24"/>
      <c r="TED325" s="25"/>
      <c r="TEE325" s="25"/>
      <c r="TEF325" s="26"/>
      <c r="TEG325" s="26"/>
      <c r="TEH325" s="102"/>
      <c r="TEI325" s="24"/>
      <c r="TEJ325" s="24"/>
      <c r="TEK325" s="24"/>
      <c r="TEL325" s="25"/>
      <c r="TEM325" s="25"/>
      <c r="TEN325" s="26"/>
      <c r="TEO325" s="26"/>
      <c r="TEP325" s="102"/>
      <c r="TEQ325" s="24"/>
      <c r="TER325" s="24"/>
      <c r="TES325" s="24"/>
      <c r="TET325" s="25"/>
      <c r="TEU325" s="25"/>
      <c r="TEV325" s="26"/>
      <c r="TEW325" s="26"/>
      <c r="TEX325" s="102"/>
      <c r="TEY325" s="24"/>
      <c r="TEZ325" s="24"/>
      <c r="TFA325" s="24"/>
      <c r="TFB325" s="25"/>
      <c r="TFC325" s="25"/>
      <c r="TFD325" s="26"/>
      <c r="TFE325" s="26"/>
      <c r="TFF325" s="102"/>
      <c r="TFG325" s="24"/>
      <c r="TFH325" s="24"/>
      <c r="TFI325" s="24"/>
      <c r="TFJ325" s="25"/>
      <c r="TFK325" s="25"/>
      <c r="TFL325" s="26"/>
      <c r="TFM325" s="26"/>
      <c r="TFN325" s="102"/>
      <c r="TFO325" s="24"/>
      <c r="TFP325" s="24"/>
      <c r="TFQ325" s="24"/>
      <c r="TFR325" s="25"/>
      <c r="TFS325" s="25"/>
      <c r="TFT325" s="26"/>
      <c r="TFU325" s="26"/>
      <c r="TFV325" s="102"/>
      <c r="TFW325" s="24"/>
      <c r="TFX325" s="24"/>
      <c r="TFY325" s="24"/>
      <c r="TFZ325" s="25"/>
      <c r="TGA325" s="25"/>
      <c r="TGB325" s="26"/>
      <c r="TGC325" s="26"/>
      <c r="TGD325" s="102"/>
      <c r="TGE325" s="24"/>
      <c r="TGF325" s="24"/>
      <c r="TGG325" s="24"/>
      <c r="TGH325" s="25"/>
      <c r="TGI325" s="25"/>
      <c r="TGJ325" s="26"/>
      <c r="TGK325" s="26"/>
      <c r="TGL325" s="102"/>
      <c r="TGM325" s="24"/>
      <c r="TGN325" s="24"/>
      <c r="TGO325" s="24"/>
      <c r="TGP325" s="25"/>
      <c r="TGQ325" s="25"/>
      <c r="TGR325" s="26"/>
      <c r="TGS325" s="26"/>
      <c r="TGT325" s="102"/>
      <c r="TGU325" s="24"/>
      <c r="TGV325" s="24"/>
      <c r="TGW325" s="24"/>
      <c r="TGX325" s="25"/>
      <c r="TGY325" s="25"/>
      <c r="TGZ325" s="26"/>
      <c r="THA325" s="26"/>
      <c r="THB325" s="102"/>
      <c r="THC325" s="24"/>
      <c r="THD325" s="24"/>
      <c r="THE325" s="24"/>
      <c r="THF325" s="25"/>
      <c r="THG325" s="25"/>
      <c r="THH325" s="26"/>
      <c r="THI325" s="26"/>
      <c r="THJ325" s="102"/>
      <c r="THK325" s="24"/>
      <c r="THL325" s="24"/>
      <c r="THM325" s="24"/>
      <c r="THN325" s="25"/>
      <c r="THO325" s="25"/>
      <c r="THP325" s="26"/>
      <c r="THQ325" s="26"/>
      <c r="THR325" s="102"/>
      <c r="THS325" s="24"/>
      <c r="THT325" s="24"/>
      <c r="THU325" s="24"/>
      <c r="THV325" s="25"/>
      <c r="THW325" s="25"/>
      <c r="THX325" s="26"/>
      <c r="THY325" s="26"/>
      <c r="THZ325" s="102"/>
      <c r="TIA325" s="24"/>
      <c r="TIB325" s="24"/>
      <c r="TIC325" s="24"/>
      <c r="TID325" s="25"/>
      <c r="TIE325" s="25"/>
      <c r="TIF325" s="26"/>
      <c r="TIG325" s="26"/>
      <c r="TIH325" s="102"/>
      <c r="TII325" s="24"/>
      <c r="TIJ325" s="24"/>
      <c r="TIK325" s="24"/>
      <c r="TIL325" s="25"/>
      <c r="TIM325" s="25"/>
      <c r="TIN325" s="26"/>
      <c r="TIO325" s="26"/>
      <c r="TIP325" s="102"/>
      <c r="TIQ325" s="24"/>
      <c r="TIR325" s="24"/>
      <c r="TIS325" s="24"/>
      <c r="TIT325" s="25"/>
      <c r="TIU325" s="25"/>
      <c r="TIV325" s="26"/>
      <c r="TIW325" s="26"/>
      <c r="TIX325" s="102"/>
      <c r="TIY325" s="24"/>
      <c r="TIZ325" s="24"/>
      <c r="TJA325" s="24"/>
      <c r="TJB325" s="25"/>
      <c r="TJC325" s="25"/>
      <c r="TJD325" s="26"/>
      <c r="TJE325" s="26"/>
      <c r="TJF325" s="102"/>
      <c r="TJG325" s="24"/>
      <c r="TJH325" s="24"/>
      <c r="TJI325" s="24"/>
      <c r="TJJ325" s="25"/>
      <c r="TJK325" s="25"/>
      <c r="TJL325" s="26"/>
      <c r="TJM325" s="26"/>
      <c r="TJN325" s="102"/>
      <c r="TJO325" s="24"/>
      <c r="TJP325" s="24"/>
      <c r="TJQ325" s="24"/>
      <c r="TJR325" s="25"/>
      <c r="TJS325" s="25"/>
      <c r="TJT325" s="26"/>
      <c r="TJU325" s="26"/>
      <c r="TJV325" s="102"/>
      <c r="TJW325" s="24"/>
      <c r="TJX325" s="24"/>
      <c r="TJY325" s="24"/>
      <c r="TJZ325" s="25"/>
      <c r="TKA325" s="25"/>
      <c r="TKB325" s="26"/>
      <c r="TKC325" s="26"/>
      <c r="TKD325" s="102"/>
      <c r="TKE325" s="24"/>
      <c r="TKF325" s="24"/>
      <c r="TKG325" s="24"/>
      <c r="TKH325" s="25"/>
      <c r="TKI325" s="25"/>
      <c r="TKJ325" s="26"/>
      <c r="TKK325" s="26"/>
      <c r="TKL325" s="102"/>
      <c r="TKM325" s="24"/>
      <c r="TKN325" s="24"/>
      <c r="TKO325" s="24"/>
      <c r="TKP325" s="25"/>
      <c r="TKQ325" s="25"/>
      <c r="TKR325" s="26"/>
      <c r="TKS325" s="26"/>
      <c r="TKT325" s="102"/>
      <c r="TKU325" s="24"/>
      <c r="TKV325" s="24"/>
      <c r="TKW325" s="24"/>
      <c r="TKX325" s="25"/>
      <c r="TKY325" s="25"/>
      <c r="TKZ325" s="26"/>
      <c r="TLA325" s="26"/>
      <c r="TLB325" s="102"/>
      <c r="TLC325" s="24"/>
      <c r="TLD325" s="24"/>
      <c r="TLE325" s="24"/>
      <c r="TLF325" s="25"/>
      <c r="TLG325" s="25"/>
      <c r="TLH325" s="26"/>
      <c r="TLI325" s="26"/>
      <c r="TLJ325" s="102"/>
      <c r="TLK325" s="24"/>
      <c r="TLL325" s="24"/>
      <c r="TLM325" s="24"/>
      <c r="TLN325" s="25"/>
      <c r="TLO325" s="25"/>
      <c r="TLP325" s="26"/>
      <c r="TLQ325" s="26"/>
      <c r="TLR325" s="102"/>
      <c r="TLS325" s="24"/>
      <c r="TLT325" s="24"/>
      <c r="TLU325" s="24"/>
      <c r="TLV325" s="25"/>
      <c r="TLW325" s="25"/>
      <c r="TLX325" s="26"/>
      <c r="TLY325" s="26"/>
      <c r="TLZ325" s="102"/>
      <c r="TMA325" s="24"/>
      <c r="TMB325" s="24"/>
      <c r="TMC325" s="24"/>
      <c r="TMD325" s="25"/>
      <c r="TME325" s="25"/>
      <c r="TMF325" s="26"/>
      <c r="TMG325" s="26"/>
      <c r="TMH325" s="102"/>
      <c r="TMI325" s="24"/>
      <c r="TMJ325" s="24"/>
      <c r="TMK325" s="24"/>
      <c r="TML325" s="25"/>
      <c r="TMM325" s="25"/>
      <c r="TMN325" s="26"/>
      <c r="TMO325" s="26"/>
      <c r="TMP325" s="102"/>
      <c r="TMQ325" s="24"/>
      <c r="TMR325" s="24"/>
      <c r="TMS325" s="24"/>
      <c r="TMT325" s="25"/>
      <c r="TMU325" s="25"/>
      <c r="TMV325" s="26"/>
      <c r="TMW325" s="26"/>
      <c r="TMX325" s="102"/>
      <c r="TMY325" s="24"/>
      <c r="TMZ325" s="24"/>
      <c r="TNA325" s="24"/>
      <c r="TNB325" s="25"/>
      <c r="TNC325" s="25"/>
      <c r="TND325" s="26"/>
      <c r="TNE325" s="26"/>
      <c r="TNF325" s="102"/>
      <c r="TNG325" s="24"/>
      <c r="TNH325" s="24"/>
      <c r="TNI325" s="24"/>
      <c r="TNJ325" s="25"/>
      <c r="TNK325" s="25"/>
      <c r="TNL325" s="26"/>
      <c r="TNM325" s="26"/>
      <c r="TNN325" s="102"/>
      <c r="TNO325" s="24"/>
      <c r="TNP325" s="24"/>
      <c r="TNQ325" s="24"/>
      <c r="TNR325" s="25"/>
      <c r="TNS325" s="25"/>
      <c r="TNT325" s="26"/>
      <c r="TNU325" s="26"/>
      <c r="TNV325" s="102"/>
      <c r="TNW325" s="24"/>
      <c r="TNX325" s="24"/>
      <c r="TNY325" s="24"/>
      <c r="TNZ325" s="25"/>
      <c r="TOA325" s="25"/>
      <c r="TOB325" s="26"/>
      <c r="TOC325" s="26"/>
      <c r="TOD325" s="102"/>
      <c r="TOE325" s="24"/>
      <c r="TOF325" s="24"/>
      <c r="TOG325" s="24"/>
      <c r="TOH325" s="25"/>
      <c r="TOI325" s="25"/>
      <c r="TOJ325" s="26"/>
      <c r="TOK325" s="26"/>
      <c r="TOL325" s="102"/>
      <c r="TOM325" s="24"/>
      <c r="TON325" s="24"/>
      <c r="TOO325" s="24"/>
      <c r="TOP325" s="25"/>
      <c r="TOQ325" s="25"/>
      <c r="TOR325" s="26"/>
      <c r="TOS325" s="26"/>
      <c r="TOT325" s="102"/>
      <c r="TOU325" s="24"/>
      <c r="TOV325" s="24"/>
      <c r="TOW325" s="24"/>
      <c r="TOX325" s="25"/>
      <c r="TOY325" s="25"/>
      <c r="TOZ325" s="26"/>
      <c r="TPA325" s="26"/>
      <c r="TPB325" s="102"/>
      <c r="TPC325" s="24"/>
      <c r="TPD325" s="24"/>
      <c r="TPE325" s="24"/>
      <c r="TPF325" s="25"/>
      <c r="TPG325" s="25"/>
      <c r="TPH325" s="26"/>
      <c r="TPI325" s="26"/>
      <c r="TPJ325" s="102"/>
      <c r="TPK325" s="24"/>
      <c r="TPL325" s="24"/>
      <c r="TPM325" s="24"/>
      <c r="TPN325" s="25"/>
      <c r="TPO325" s="25"/>
      <c r="TPP325" s="26"/>
      <c r="TPQ325" s="26"/>
      <c r="TPR325" s="102"/>
      <c r="TPS325" s="24"/>
      <c r="TPT325" s="24"/>
      <c r="TPU325" s="24"/>
      <c r="TPV325" s="25"/>
      <c r="TPW325" s="25"/>
      <c r="TPX325" s="26"/>
      <c r="TPY325" s="26"/>
      <c r="TPZ325" s="102"/>
      <c r="TQA325" s="24"/>
      <c r="TQB325" s="24"/>
      <c r="TQC325" s="24"/>
      <c r="TQD325" s="25"/>
      <c r="TQE325" s="25"/>
      <c r="TQF325" s="26"/>
      <c r="TQG325" s="26"/>
      <c r="TQH325" s="102"/>
      <c r="TQI325" s="24"/>
      <c r="TQJ325" s="24"/>
      <c r="TQK325" s="24"/>
      <c r="TQL325" s="25"/>
      <c r="TQM325" s="25"/>
      <c r="TQN325" s="26"/>
      <c r="TQO325" s="26"/>
      <c r="TQP325" s="102"/>
      <c r="TQQ325" s="24"/>
      <c r="TQR325" s="24"/>
      <c r="TQS325" s="24"/>
      <c r="TQT325" s="25"/>
      <c r="TQU325" s="25"/>
      <c r="TQV325" s="26"/>
      <c r="TQW325" s="26"/>
      <c r="TQX325" s="102"/>
      <c r="TQY325" s="24"/>
      <c r="TQZ325" s="24"/>
      <c r="TRA325" s="24"/>
      <c r="TRB325" s="25"/>
      <c r="TRC325" s="25"/>
      <c r="TRD325" s="26"/>
      <c r="TRE325" s="26"/>
      <c r="TRF325" s="102"/>
      <c r="TRG325" s="24"/>
      <c r="TRH325" s="24"/>
      <c r="TRI325" s="24"/>
      <c r="TRJ325" s="25"/>
      <c r="TRK325" s="25"/>
      <c r="TRL325" s="26"/>
      <c r="TRM325" s="26"/>
      <c r="TRN325" s="102"/>
      <c r="TRO325" s="24"/>
      <c r="TRP325" s="24"/>
      <c r="TRQ325" s="24"/>
      <c r="TRR325" s="25"/>
      <c r="TRS325" s="25"/>
      <c r="TRT325" s="26"/>
      <c r="TRU325" s="26"/>
      <c r="TRV325" s="102"/>
      <c r="TRW325" s="24"/>
      <c r="TRX325" s="24"/>
      <c r="TRY325" s="24"/>
      <c r="TRZ325" s="25"/>
      <c r="TSA325" s="25"/>
      <c r="TSB325" s="26"/>
      <c r="TSC325" s="26"/>
      <c r="TSD325" s="102"/>
      <c r="TSE325" s="24"/>
      <c r="TSF325" s="24"/>
      <c r="TSG325" s="24"/>
      <c r="TSH325" s="25"/>
      <c r="TSI325" s="25"/>
      <c r="TSJ325" s="26"/>
      <c r="TSK325" s="26"/>
      <c r="TSL325" s="102"/>
      <c r="TSM325" s="24"/>
      <c r="TSN325" s="24"/>
      <c r="TSO325" s="24"/>
      <c r="TSP325" s="25"/>
      <c r="TSQ325" s="25"/>
      <c r="TSR325" s="26"/>
      <c r="TSS325" s="26"/>
      <c r="TST325" s="102"/>
      <c r="TSU325" s="24"/>
      <c r="TSV325" s="24"/>
      <c r="TSW325" s="24"/>
      <c r="TSX325" s="25"/>
      <c r="TSY325" s="25"/>
      <c r="TSZ325" s="26"/>
      <c r="TTA325" s="26"/>
      <c r="TTB325" s="102"/>
      <c r="TTC325" s="24"/>
      <c r="TTD325" s="24"/>
      <c r="TTE325" s="24"/>
      <c r="TTF325" s="25"/>
      <c r="TTG325" s="25"/>
      <c r="TTH325" s="26"/>
      <c r="TTI325" s="26"/>
      <c r="TTJ325" s="102"/>
      <c r="TTK325" s="24"/>
      <c r="TTL325" s="24"/>
      <c r="TTM325" s="24"/>
      <c r="TTN325" s="25"/>
      <c r="TTO325" s="25"/>
      <c r="TTP325" s="26"/>
      <c r="TTQ325" s="26"/>
      <c r="TTR325" s="102"/>
      <c r="TTS325" s="24"/>
      <c r="TTT325" s="24"/>
      <c r="TTU325" s="24"/>
      <c r="TTV325" s="25"/>
      <c r="TTW325" s="25"/>
      <c r="TTX325" s="26"/>
      <c r="TTY325" s="26"/>
      <c r="TTZ325" s="102"/>
      <c r="TUA325" s="24"/>
      <c r="TUB325" s="24"/>
      <c r="TUC325" s="24"/>
      <c r="TUD325" s="25"/>
      <c r="TUE325" s="25"/>
      <c r="TUF325" s="26"/>
      <c r="TUG325" s="26"/>
      <c r="TUH325" s="102"/>
      <c r="TUI325" s="24"/>
      <c r="TUJ325" s="24"/>
      <c r="TUK325" s="24"/>
      <c r="TUL325" s="25"/>
      <c r="TUM325" s="25"/>
      <c r="TUN325" s="26"/>
      <c r="TUO325" s="26"/>
      <c r="TUP325" s="102"/>
      <c r="TUQ325" s="24"/>
      <c r="TUR325" s="24"/>
      <c r="TUS325" s="24"/>
      <c r="TUT325" s="25"/>
      <c r="TUU325" s="25"/>
      <c r="TUV325" s="26"/>
      <c r="TUW325" s="26"/>
      <c r="TUX325" s="102"/>
      <c r="TUY325" s="24"/>
      <c r="TUZ325" s="24"/>
      <c r="TVA325" s="24"/>
      <c r="TVB325" s="25"/>
      <c r="TVC325" s="25"/>
      <c r="TVD325" s="26"/>
      <c r="TVE325" s="26"/>
      <c r="TVF325" s="102"/>
      <c r="TVG325" s="24"/>
      <c r="TVH325" s="24"/>
      <c r="TVI325" s="24"/>
      <c r="TVJ325" s="25"/>
      <c r="TVK325" s="25"/>
      <c r="TVL325" s="26"/>
      <c r="TVM325" s="26"/>
      <c r="TVN325" s="102"/>
      <c r="TVO325" s="24"/>
      <c r="TVP325" s="24"/>
      <c r="TVQ325" s="24"/>
      <c r="TVR325" s="25"/>
      <c r="TVS325" s="25"/>
      <c r="TVT325" s="26"/>
      <c r="TVU325" s="26"/>
      <c r="TVV325" s="102"/>
      <c r="TVW325" s="24"/>
      <c r="TVX325" s="24"/>
      <c r="TVY325" s="24"/>
      <c r="TVZ325" s="25"/>
      <c r="TWA325" s="25"/>
      <c r="TWB325" s="26"/>
      <c r="TWC325" s="26"/>
      <c r="TWD325" s="102"/>
      <c r="TWE325" s="24"/>
      <c r="TWF325" s="24"/>
      <c r="TWG325" s="24"/>
      <c r="TWH325" s="25"/>
      <c r="TWI325" s="25"/>
      <c r="TWJ325" s="26"/>
      <c r="TWK325" s="26"/>
      <c r="TWL325" s="102"/>
      <c r="TWM325" s="24"/>
      <c r="TWN325" s="24"/>
      <c r="TWO325" s="24"/>
      <c r="TWP325" s="25"/>
      <c r="TWQ325" s="25"/>
      <c r="TWR325" s="26"/>
      <c r="TWS325" s="26"/>
      <c r="TWT325" s="102"/>
      <c r="TWU325" s="24"/>
      <c r="TWV325" s="24"/>
      <c r="TWW325" s="24"/>
      <c r="TWX325" s="25"/>
      <c r="TWY325" s="25"/>
      <c r="TWZ325" s="26"/>
      <c r="TXA325" s="26"/>
      <c r="TXB325" s="102"/>
      <c r="TXC325" s="24"/>
      <c r="TXD325" s="24"/>
      <c r="TXE325" s="24"/>
      <c r="TXF325" s="25"/>
      <c r="TXG325" s="25"/>
      <c r="TXH325" s="26"/>
      <c r="TXI325" s="26"/>
      <c r="TXJ325" s="102"/>
      <c r="TXK325" s="24"/>
      <c r="TXL325" s="24"/>
      <c r="TXM325" s="24"/>
      <c r="TXN325" s="25"/>
      <c r="TXO325" s="25"/>
      <c r="TXP325" s="26"/>
      <c r="TXQ325" s="26"/>
      <c r="TXR325" s="102"/>
      <c r="TXS325" s="24"/>
      <c r="TXT325" s="24"/>
      <c r="TXU325" s="24"/>
      <c r="TXV325" s="25"/>
      <c r="TXW325" s="25"/>
      <c r="TXX325" s="26"/>
      <c r="TXY325" s="26"/>
      <c r="TXZ325" s="102"/>
      <c r="TYA325" s="24"/>
      <c r="TYB325" s="24"/>
      <c r="TYC325" s="24"/>
      <c r="TYD325" s="25"/>
      <c r="TYE325" s="25"/>
      <c r="TYF325" s="26"/>
      <c r="TYG325" s="26"/>
      <c r="TYH325" s="102"/>
      <c r="TYI325" s="24"/>
      <c r="TYJ325" s="24"/>
      <c r="TYK325" s="24"/>
      <c r="TYL325" s="25"/>
      <c r="TYM325" s="25"/>
      <c r="TYN325" s="26"/>
      <c r="TYO325" s="26"/>
      <c r="TYP325" s="102"/>
      <c r="TYQ325" s="24"/>
      <c r="TYR325" s="24"/>
      <c r="TYS325" s="24"/>
      <c r="TYT325" s="25"/>
      <c r="TYU325" s="25"/>
      <c r="TYV325" s="26"/>
      <c r="TYW325" s="26"/>
      <c r="TYX325" s="102"/>
      <c r="TYY325" s="24"/>
      <c r="TYZ325" s="24"/>
      <c r="TZA325" s="24"/>
      <c r="TZB325" s="25"/>
      <c r="TZC325" s="25"/>
      <c r="TZD325" s="26"/>
      <c r="TZE325" s="26"/>
      <c r="TZF325" s="102"/>
      <c r="TZG325" s="24"/>
      <c r="TZH325" s="24"/>
      <c r="TZI325" s="24"/>
      <c r="TZJ325" s="25"/>
      <c r="TZK325" s="25"/>
      <c r="TZL325" s="26"/>
      <c r="TZM325" s="26"/>
      <c r="TZN325" s="102"/>
      <c r="TZO325" s="24"/>
      <c r="TZP325" s="24"/>
      <c r="TZQ325" s="24"/>
      <c r="TZR325" s="25"/>
      <c r="TZS325" s="25"/>
      <c r="TZT325" s="26"/>
      <c r="TZU325" s="26"/>
      <c r="TZV325" s="102"/>
      <c r="TZW325" s="24"/>
      <c r="TZX325" s="24"/>
      <c r="TZY325" s="24"/>
      <c r="TZZ325" s="25"/>
      <c r="UAA325" s="25"/>
      <c r="UAB325" s="26"/>
      <c r="UAC325" s="26"/>
      <c r="UAD325" s="102"/>
      <c r="UAE325" s="24"/>
      <c r="UAF325" s="24"/>
      <c r="UAG325" s="24"/>
      <c r="UAH325" s="25"/>
      <c r="UAI325" s="25"/>
      <c r="UAJ325" s="26"/>
      <c r="UAK325" s="26"/>
      <c r="UAL325" s="102"/>
      <c r="UAM325" s="24"/>
      <c r="UAN325" s="24"/>
      <c r="UAO325" s="24"/>
      <c r="UAP325" s="25"/>
      <c r="UAQ325" s="25"/>
      <c r="UAR325" s="26"/>
      <c r="UAS325" s="26"/>
      <c r="UAT325" s="102"/>
      <c r="UAU325" s="24"/>
      <c r="UAV325" s="24"/>
      <c r="UAW325" s="24"/>
      <c r="UAX325" s="25"/>
      <c r="UAY325" s="25"/>
      <c r="UAZ325" s="26"/>
      <c r="UBA325" s="26"/>
      <c r="UBB325" s="102"/>
      <c r="UBC325" s="24"/>
      <c r="UBD325" s="24"/>
      <c r="UBE325" s="24"/>
      <c r="UBF325" s="25"/>
      <c r="UBG325" s="25"/>
      <c r="UBH325" s="26"/>
      <c r="UBI325" s="26"/>
      <c r="UBJ325" s="102"/>
      <c r="UBK325" s="24"/>
      <c r="UBL325" s="24"/>
      <c r="UBM325" s="24"/>
      <c r="UBN325" s="25"/>
      <c r="UBO325" s="25"/>
      <c r="UBP325" s="26"/>
      <c r="UBQ325" s="26"/>
      <c r="UBR325" s="102"/>
      <c r="UBS325" s="24"/>
      <c r="UBT325" s="24"/>
      <c r="UBU325" s="24"/>
      <c r="UBV325" s="25"/>
      <c r="UBW325" s="25"/>
      <c r="UBX325" s="26"/>
      <c r="UBY325" s="26"/>
      <c r="UBZ325" s="102"/>
      <c r="UCA325" s="24"/>
      <c r="UCB325" s="24"/>
      <c r="UCC325" s="24"/>
      <c r="UCD325" s="25"/>
      <c r="UCE325" s="25"/>
      <c r="UCF325" s="26"/>
      <c r="UCG325" s="26"/>
      <c r="UCH325" s="102"/>
      <c r="UCI325" s="24"/>
      <c r="UCJ325" s="24"/>
      <c r="UCK325" s="24"/>
      <c r="UCL325" s="25"/>
      <c r="UCM325" s="25"/>
      <c r="UCN325" s="26"/>
      <c r="UCO325" s="26"/>
      <c r="UCP325" s="102"/>
      <c r="UCQ325" s="24"/>
      <c r="UCR325" s="24"/>
      <c r="UCS325" s="24"/>
      <c r="UCT325" s="25"/>
      <c r="UCU325" s="25"/>
      <c r="UCV325" s="26"/>
      <c r="UCW325" s="26"/>
      <c r="UCX325" s="102"/>
      <c r="UCY325" s="24"/>
      <c r="UCZ325" s="24"/>
      <c r="UDA325" s="24"/>
      <c r="UDB325" s="25"/>
      <c r="UDC325" s="25"/>
      <c r="UDD325" s="26"/>
      <c r="UDE325" s="26"/>
      <c r="UDF325" s="102"/>
      <c r="UDG325" s="24"/>
      <c r="UDH325" s="24"/>
      <c r="UDI325" s="24"/>
      <c r="UDJ325" s="25"/>
      <c r="UDK325" s="25"/>
      <c r="UDL325" s="26"/>
      <c r="UDM325" s="26"/>
      <c r="UDN325" s="102"/>
      <c r="UDO325" s="24"/>
      <c r="UDP325" s="24"/>
      <c r="UDQ325" s="24"/>
      <c r="UDR325" s="25"/>
      <c r="UDS325" s="25"/>
      <c r="UDT325" s="26"/>
      <c r="UDU325" s="26"/>
      <c r="UDV325" s="102"/>
      <c r="UDW325" s="24"/>
      <c r="UDX325" s="24"/>
      <c r="UDY325" s="24"/>
      <c r="UDZ325" s="25"/>
      <c r="UEA325" s="25"/>
      <c r="UEB325" s="26"/>
      <c r="UEC325" s="26"/>
      <c r="UED325" s="102"/>
      <c r="UEE325" s="24"/>
      <c r="UEF325" s="24"/>
      <c r="UEG325" s="24"/>
      <c r="UEH325" s="25"/>
      <c r="UEI325" s="25"/>
      <c r="UEJ325" s="26"/>
      <c r="UEK325" s="26"/>
      <c r="UEL325" s="102"/>
      <c r="UEM325" s="24"/>
      <c r="UEN325" s="24"/>
      <c r="UEO325" s="24"/>
      <c r="UEP325" s="25"/>
      <c r="UEQ325" s="25"/>
      <c r="UER325" s="26"/>
      <c r="UES325" s="26"/>
      <c r="UET325" s="102"/>
      <c r="UEU325" s="24"/>
      <c r="UEV325" s="24"/>
      <c r="UEW325" s="24"/>
      <c r="UEX325" s="25"/>
      <c r="UEY325" s="25"/>
      <c r="UEZ325" s="26"/>
      <c r="UFA325" s="26"/>
      <c r="UFB325" s="102"/>
      <c r="UFC325" s="24"/>
      <c r="UFD325" s="24"/>
      <c r="UFE325" s="24"/>
      <c r="UFF325" s="25"/>
      <c r="UFG325" s="25"/>
      <c r="UFH325" s="26"/>
      <c r="UFI325" s="26"/>
      <c r="UFJ325" s="102"/>
      <c r="UFK325" s="24"/>
      <c r="UFL325" s="24"/>
      <c r="UFM325" s="24"/>
      <c r="UFN325" s="25"/>
      <c r="UFO325" s="25"/>
      <c r="UFP325" s="26"/>
      <c r="UFQ325" s="26"/>
      <c r="UFR325" s="102"/>
      <c r="UFS325" s="24"/>
      <c r="UFT325" s="24"/>
      <c r="UFU325" s="24"/>
      <c r="UFV325" s="25"/>
      <c r="UFW325" s="25"/>
      <c r="UFX325" s="26"/>
      <c r="UFY325" s="26"/>
      <c r="UFZ325" s="102"/>
      <c r="UGA325" s="24"/>
      <c r="UGB325" s="24"/>
      <c r="UGC325" s="24"/>
      <c r="UGD325" s="25"/>
      <c r="UGE325" s="25"/>
      <c r="UGF325" s="26"/>
      <c r="UGG325" s="26"/>
      <c r="UGH325" s="102"/>
      <c r="UGI325" s="24"/>
      <c r="UGJ325" s="24"/>
      <c r="UGK325" s="24"/>
      <c r="UGL325" s="25"/>
      <c r="UGM325" s="25"/>
      <c r="UGN325" s="26"/>
      <c r="UGO325" s="26"/>
      <c r="UGP325" s="102"/>
      <c r="UGQ325" s="24"/>
      <c r="UGR325" s="24"/>
      <c r="UGS325" s="24"/>
      <c r="UGT325" s="25"/>
      <c r="UGU325" s="25"/>
      <c r="UGV325" s="26"/>
      <c r="UGW325" s="26"/>
      <c r="UGX325" s="102"/>
      <c r="UGY325" s="24"/>
      <c r="UGZ325" s="24"/>
      <c r="UHA325" s="24"/>
      <c r="UHB325" s="25"/>
      <c r="UHC325" s="25"/>
      <c r="UHD325" s="26"/>
      <c r="UHE325" s="26"/>
      <c r="UHF325" s="102"/>
      <c r="UHG325" s="24"/>
      <c r="UHH325" s="24"/>
      <c r="UHI325" s="24"/>
      <c r="UHJ325" s="25"/>
      <c r="UHK325" s="25"/>
      <c r="UHL325" s="26"/>
      <c r="UHM325" s="26"/>
      <c r="UHN325" s="102"/>
      <c r="UHO325" s="24"/>
      <c r="UHP325" s="24"/>
      <c r="UHQ325" s="24"/>
      <c r="UHR325" s="25"/>
      <c r="UHS325" s="25"/>
      <c r="UHT325" s="26"/>
      <c r="UHU325" s="26"/>
      <c r="UHV325" s="102"/>
      <c r="UHW325" s="24"/>
      <c r="UHX325" s="24"/>
      <c r="UHY325" s="24"/>
      <c r="UHZ325" s="25"/>
      <c r="UIA325" s="25"/>
      <c r="UIB325" s="26"/>
      <c r="UIC325" s="26"/>
      <c r="UID325" s="102"/>
      <c r="UIE325" s="24"/>
      <c r="UIF325" s="24"/>
      <c r="UIG325" s="24"/>
      <c r="UIH325" s="25"/>
      <c r="UII325" s="25"/>
      <c r="UIJ325" s="26"/>
      <c r="UIK325" s="26"/>
      <c r="UIL325" s="102"/>
      <c r="UIM325" s="24"/>
      <c r="UIN325" s="24"/>
      <c r="UIO325" s="24"/>
      <c r="UIP325" s="25"/>
      <c r="UIQ325" s="25"/>
      <c r="UIR325" s="26"/>
      <c r="UIS325" s="26"/>
      <c r="UIT325" s="102"/>
      <c r="UIU325" s="24"/>
      <c r="UIV325" s="24"/>
      <c r="UIW325" s="24"/>
      <c r="UIX325" s="25"/>
      <c r="UIY325" s="25"/>
      <c r="UIZ325" s="26"/>
      <c r="UJA325" s="26"/>
      <c r="UJB325" s="102"/>
      <c r="UJC325" s="24"/>
      <c r="UJD325" s="24"/>
      <c r="UJE325" s="24"/>
      <c r="UJF325" s="25"/>
      <c r="UJG325" s="25"/>
      <c r="UJH325" s="26"/>
      <c r="UJI325" s="26"/>
      <c r="UJJ325" s="102"/>
      <c r="UJK325" s="24"/>
      <c r="UJL325" s="24"/>
      <c r="UJM325" s="24"/>
      <c r="UJN325" s="25"/>
      <c r="UJO325" s="25"/>
      <c r="UJP325" s="26"/>
      <c r="UJQ325" s="26"/>
      <c r="UJR325" s="102"/>
      <c r="UJS325" s="24"/>
      <c r="UJT325" s="24"/>
      <c r="UJU325" s="24"/>
      <c r="UJV325" s="25"/>
      <c r="UJW325" s="25"/>
      <c r="UJX325" s="26"/>
      <c r="UJY325" s="26"/>
      <c r="UJZ325" s="102"/>
      <c r="UKA325" s="24"/>
      <c r="UKB325" s="24"/>
      <c r="UKC325" s="24"/>
      <c r="UKD325" s="25"/>
      <c r="UKE325" s="25"/>
      <c r="UKF325" s="26"/>
      <c r="UKG325" s="26"/>
      <c r="UKH325" s="102"/>
      <c r="UKI325" s="24"/>
      <c r="UKJ325" s="24"/>
      <c r="UKK325" s="24"/>
      <c r="UKL325" s="25"/>
      <c r="UKM325" s="25"/>
      <c r="UKN325" s="26"/>
      <c r="UKO325" s="26"/>
      <c r="UKP325" s="102"/>
      <c r="UKQ325" s="24"/>
      <c r="UKR325" s="24"/>
      <c r="UKS325" s="24"/>
      <c r="UKT325" s="25"/>
      <c r="UKU325" s="25"/>
      <c r="UKV325" s="26"/>
      <c r="UKW325" s="26"/>
      <c r="UKX325" s="102"/>
      <c r="UKY325" s="24"/>
      <c r="UKZ325" s="24"/>
      <c r="ULA325" s="24"/>
      <c r="ULB325" s="25"/>
      <c r="ULC325" s="25"/>
      <c r="ULD325" s="26"/>
      <c r="ULE325" s="26"/>
      <c r="ULF325" s="102"/>
      <c r="ULG325" s="24"/>
      <c r="ULH325" s="24"/>
      <c r="ULI325" s="24"/>
      <c r="ULJ325" s="25"/>
      <c r="ULK325" s="25"/>
      <c r="ULL325" s="26"/>
      <c r="ULM325" s="26"/>
      <c r="ULN325" s="102"/>
      <c r="ULO325" s="24"/>
      <c r="ULP325" s="24"/>
      <c r="ULQ325" s="24"/>
      <c r="ULR325" s="25"/>
      <c r="ULS325" s="25"/>
      <c r="ULT325" s="26"/>
      <c r="ULU325" s="26"/>
      <c r="ULV325" s="102"/>
      <c r="ULW325" s="24"/>
      <c r="ULX325" s="24"/>
      <c r="ULY325" s="24"/>
      <c r="ULZ325" s="25"/>
      <c r="UMA325" s="25"/>
      <c r="UMB325" s="26"/>
      <c r="UMC325" s="26"/>
      <c r="UMD325" s="102"/>
      <c r="UME325" s="24"/>
      <c r="UMF325" s="24"/>
      <c r="UMG325" s="24"/>
      <c r="UMH325" s="25"/>
      <c r="UMI325" s="25"/>
      <c r="UMJ325" s="26"/>
      <c r="UMK325" s="26"/>
      <c r="UML325" s="102"/>
      <c r="UMM325" s="24"/>
      <c r="UMN325" s="24"/>
      <c r="UMO325" s="24"/>
      <c r="UMP325" s="25"/>
      <c r="UMQ325" s="25"/>
      <c r="UMR325" s="26"/>
      <c r="UMS325" s="26"/>
      <c r="UMT325" s="102"/>
      <c r="UMU325" s="24"/>
      <c r="UMV325" s="24"/>
      <c r="UMW325" s="24"/>
      <c r="UMX325" s="25"/>
      <c r="UMY325" s="25"/>
      <c r="UMZ325" s="26"/>
      <c r="UNA325" s="26"/>
      <c r="UNB325" s="102"/>
      <c r="UNC325" s="24"/>
      <c r="UND325" s="24"/>
      <c r="UNE325" s="24"/>
      <c r="UNF325" s="25"/>
      <c r="UNG325" s="25"/>
      <c r="UNH325" s="26"/>
      <c r="UNI325" s="26"/>
      <c r="UNJ325" s="102"/>
      <c r="UNK325" s="24"/>
      <c r="UNL325" s="24"/>
      <c r="UNM325" s="24"/>
      <c r="UNN325" s="25"/>
      <c r="UNO325" s="25"/>
      <c r="UNP325" s="26"/>
      <c r="UNQ325" s="26"/>
      <c r="UNR325" s="102"/>
      <c r="UNS325" s="24"/>
      <c r="UNT325" s="24"/>
      <c r="UNU325" s="24"/>
      <c r="UNV325" s="25"/>
      <c r="UNW325" s="25"/>
      <c r="UNX325" s="26"/>
      <c r="UNY325" s="26"/>
      <c r="UNZ325" s="102"/>
      <c r="UOA325" s="24"/>
      <c r="UOB325" s="24"/>
      <c r="UOC325" s="24"/>
      <c r="UOD325" s="25"/>
      <c r="UOE325" s="25"/>
      <c r="UOF325" s="26"/>
      <c r="UOG325" s="26"/>
      <c r="UOH325" s="102"/>
      <c r="UOI325" s="24"/>
      <c r="UOJ325" s="24"/>
      <c r="UOK325" s="24"/>
      <c r="UOL325" s="25"/>
      <c r="UOM325" s="25"/>
      <c r="UON325" s="26"/>
      <c r="UOO325" s="26"/>
      <c r="UOP325" s="102"/>
      <c r="UOQ325" s="24"/>
      <c r="UOR325" s="24"/>
      <c r="UOS325" s="24"/>
      <c r="UOT325" s="25"/>
      <c r="UOU325" s="25"/>
      <c r="UOV325" s="26"/>
      <c r="UOW325" s="26"/>
      <c r="UOX325" s="102"/>
      <c r="UOY325" s="24"/>
      <c r="UOZ325" s="24"/>
      <c r="UPA325" s="24"/>
      <c r="UPB325" s="25"/>
      <c r="UPC325" s="25"/>
      <c r="UPD325" s="26"/>
      <c r="UPE325" s="26"/>
      <c r="UPF325" s="102"/>
      <c r="UPG325" s="24"/>
      <c r="UPH325" s="24"/>
      <c r="UPI325" s="24"/>
      <c r="UPJ325" s="25"/>
      <c r="UPK325" s="25"/>
      <c r="UPL325" s="26"/>
      <c r="UPM325" s="26"/>
      <c r="UPN325" s="102"/>
      <c r="UPO325" s="24"/>
      <c r="UPP325" s="24"/>
      <c r="UPQ325" s="24"/>
      <c r="UPR325" s="25"/>
      <c r="UPS325" s="25"/>
      <c r="UPT325" s="26"/>
      <c r="UPU325" s="26"/>
      <c r="UPV325" s="102"/>
      <c r="UPW325" s="24"/>
      <c r="UPX325" s="24"/>
      <c r="UPY325" s="24"/>
      <c r="UPZ325" s="25"/>
      <c r="UQA325" s="25"/>
      <c r="UQB325" s="26"/>
      <c r="UQC325" s="26"/>
      <c r="UQD325" s="102"/>
      <c r="UQE325" s="24"/>
      <c r="UQF325" s="24"/>
      <c r="UQG325" s="24"/>
      <c r="UQH325" s="25"/>
      <c r="UQI325" s="25"/>
      <c r="UQJ325" s="26"/>
      <c r="UQK325" s="26"/>
      <c r="UQL325" s="102"/>
      <c r="UQM325" s="24"/>
      <c r="UQN325" s="24"/>
      <c r="UQO325" s="24"/>
      <c r="UQP325" s="25"/>
      <c r="UQQ325" s="25"/>
      <c r="UQR325" s="26"/>
      <c r="UQS325" s="26"/>
      <c r="UQT325" s="102"/>
      <c r="UQU325" s="24"/>
      <c r="UQV325" s="24"/>
      <c r="UQW325" s="24"/>
      <c r="UQX325" s="25"/>
      <c r="UQY325" s="25"/>
      <c r="UQZ325" s="26"/>
      <c r="URA325" s="26"/>
      <c r="URB325" s="102"/>
      <c r="URC325" s="24"/>
      <c r="URD325" s="24"/>
      <c r="URE325" s="24"/>
      <c r="URF325" s="25"/>
      <c r="URG325" s="25"/>
      <c r="URH325" s="26"/>
      <c r="URI325" s="26"/>
      <c r="URJ325" s="102"/>
      <c r="URK325" s="24"/>
      <c r="URL325" s="24"/>
      <c r="URM325" s="24"/>
      <c r="URN325" s="25"/>
      <c r="URO325" s="25"/>
      <c r="URP325" s="26"/>
      <c r="URQ325" s="26"/>
      <c r="URR325" s="102"/>
      <c r="URS325" s="24"/>
      <c r="URT325" s="24"/>
      <c r="URU325" s="24"/>
      <c r="URV325" s="25"/>
      <c r="URW325" s="25"/>
      <c r="URX325" s="26"/>
      <c r="URY325" s="26"/>
      <c r="URZ325" s="102"/>
      <c r="USA325" s="24"/>
      <c r="USB325" s="24"/>
      <c r="USC325" s="24"/>
      <c r="USD325" s="25"/>
      <c r="USE325" s="25"/>
      <c r="USF325" s="26"/>
      <c r="USG325" s="26"/>
      <c r="USH325" s="102"/>
      <c r="USI325" s="24"/>
      <c r="USJ325" s="24"/>
      <c r="USK325" s="24"/>
      <c r="USL325" s="25"/>
      <c r="USM325" s="25"/>
      <c r="USN325" s="26"/>
      <c r="USO325" s="26"/>
      <c r="USP325" s="102"/>
      <c r="USQ325" s="24"/>
      <c r="USR325" s="24"/>
      <c r="USS325" s="24"/>
      <c r="UST325" s="25"/>
      <c r="USU325" s="25"/>
      <c r="USV325" s="26"/>
      <c r="USW325" s="26"/>
      <c r="USX325" s="102"/>
      <c r="USY325" s="24"/>
      <c r="USZ325" s="24"/>
      <c r="UTA325" s="24"/>
      <c r="UTB325" s="25"/>
      <c r="UTC325" s="25"/>
      <c r="UTD325" s="26"/>
      <c r="UTE325" s="26"/>
      <c r="UTF325" s="102"/>
      <c r="UTG325" s="24"/>
      <c r="UTH325" s="24"/>
      <c r="UTI325" s="24"/>
      <c r="UTJ325" s="25"/>
      <c r="UTK325" s="25"/>
      <c r="UTL325" s="26"/>
      <c r="UTM325" s="26"/>
      <c r="UTN325" s="102"/>
      <c r="UTO325" s="24"/>
      <c r="UTP325" s="24"/>
      <c r="UTQ325" s="24"/>
      <c r="UTR325" s="25"/>
      <c r="UTS325" s="25"/>
      <c r="UTT325" s="26"/>
      <c r="UTU325" s="26"/>
      <c r="UTV325" s="102"/>
      <c r="UTW325" s="24"/>
      <c r="UTX325" s="24"/>
      <c r="UTY325" s="24"/>
      <c r="UTZ325" s="25"/>
      <c r="UUA325" s="25"/>
      <c r="UUB325" s="26"/>
      <c r="UUC325" s="26"/>
      <c r="UUD325" s="102"/>
      <c r="UUE325" s="24"/>
      <c r="UUF325" s="24"/>
      <c r="UUG325" s="24"/>
      <c r="UUH325" s="25"/>
      <c r="UUI325" s="25"/>
      <c r="UUJ325" s="26"/>
      <c r="UUK325" s="26"/>
      <c r="UUL325" s="102"/>
      <c r="UUM325" s="24"/>
      <c r="UUN325" s="24"/>
      <c r="UUO325" s="24"/>
      <c r="UUP325" s="25"/>
      <c r="UUQ325" s="25"/>
      <c r="UUR325" s="26"/>
      <c r="UUS325" s="26"/>
      <c r="UUT325" s="102"/>
      <c r="UUU325" s="24"/>
      <c r="UUV325" s="24"/>
      <c r="UUW325" s="24"/>
      <c r="UUX325" s="25"/>
      <c r="UUY325" s="25"/>
      <c r="UUZ325" s="26"/>
      <c r="UVA325" s="26"/>
      <c r="UVB325" s="102"/>
      <c r="UVC325" s="24"/>
      <c r="UVD325" s="24"/>
      <c r="UVE325" s="24"/>
      <c r="UVF325" s="25"/>
      <c r="UVG325" s="25"/>
      <c r="UVH325" s="26"/>
      <c r="UVI325" s="26"/>
      <c r="UVJ325" s="102"/>
      <c r="UVK325" s="24"/>
      <c r="UVL325" s="24"/>
      <c r="UVM325" s="24"/>
      <c r="UVN325" s="25"/>
      <c r="UVO325" s="25"/>
      <c r="UVP325" s="26"/>
      <c r="UVQ325" s="26"/>
      <c r="UVR325" s="102"/>
      <c r="UVS325" s="24"/>
      <c r="UVT325" s="24"/>
      <c r="UVU325" s="24"/>
      <c r="UVV325" s="25"/>
      <c r="UVW325" s="25"/>
      <c r="UVX325" s="26"/>
      <c r="UVY325" s="26"/>
      <c r="UVZ325" s="102"/>
      <c r="UWA325" s="24"/>
      <c r="UWB325" s="24"/>
      <c r="UWC325" s="24"/>
      <c r="UWD325" s="25"/>
      <c r="UWE325" s="25"/>
      <c r="UWF325" s="26"/>
      <c r="UWG325" s="26"/>
      <c r="UWH325" s="102"/>
      <c r="UWI325" s="24"/>
      <c r="UWJ325" s="24"/>
      <c r="UWK325" s="24"/>
      <c r="UWL325" s="25"/>
      <c r="UWM325" s="25"/>
      <c r="UWN325" s="26"/>
      <c r="UWO325" s="26"/>
      <c r="UWP325" s="102"/>
      <c r="UWQ325" s="24"/>
      <c r="UWR325" s="24"/>
      <c r="UWS325" s="24"/>
      <c r="UWT325" s="25"/>
      <c r="UWU325" s="25"/>
      <c r="UWV325" s="26"/>
      <c r="UWW325" s="26"/>
      <c r="UWX325" s="102"/>
      <c r="UWY325" s="24"/>
      <c r="UWZ325" s="24"/>
      <c r="UXA325" s="24"/>
      <c r="UXB325" s="25"/>
      <c r="UXC325" s="25"/>
      <c r="UXD325" s="26"/>
      <c r="UXE325" s="26"/>
      <c r="UXF325" s="102"/>
      <c r="UXG325" s="24"/>
      <c r="UXH325" s="24"/>
      <c r="UXI325" s="24"/>
      <c r="UXJ325" s="25"/>
      <c r="UXK325" s="25"/>
      <c r="UXL325" s="26"/>
      <c r="UXM325" s="26"/>
      <c r="UXN325" s="102"/>
      <c r="UXO325" s="24"/>
      <c r="UXP325" s="24"/>
      <c r="UXQ325" s="24"/>
      <c r="UXR325" s="25"/>
      <c r="UXS325" s="25"/>
      <c r="UXT325" s="26"/>
      <c r="UXU325" s="26"/>
      <c r="UXV325" s="102"/>
      <c r="UXW325" s="24"/>
      <c r="UXX325" s="24"/>
      <c r="UXY325" s="24"/>
      <c r="UXZ325" s="25"/>
      <c r="UYA325" s="25"/>
      <c r="UYB325" s="26"/>
      <c r="UYC325" s="26"/>
      <c r="UYD325" s="102"/>
      <c r="UYE325" s="24"/>
      <c r="UYF325" s="24"/>
      <c r="UYG325" s="24"/>
      <c r="UYH325" s="25"/>
      <c r="UYI325" s="25"/>
      <c r="UYJ325" s="26"/>
      <c r="UYK325" s="26"/>
      <c r="UYL325" s="102"/>
      <c r="UYM325" s="24"/>
      <c r="UYN325" s="24"/>
      <c r="UYO325" s="24"/>
      <c r="UYP325" s="25"/>
      <c r="UYQ325" s="25"/>
      <c r="UYR325" s="26"/>
      <c r="UYS325" s="26"/>
      <c r="UYT325" s="102"/>
      <c r="UYU325" s="24"/>
      <c r="UYV325" s="24"/>
      <c r="UYW325" s="24"/>
      <c r="UYX325" s="25"/>
      <c r="UYY325" s="25"/>
      <c r="UYZ325" s="26"/>
      <c r="UZA325" s="26"/>
      <c r="UZB325" s="102"/>
      <c r="UZC325" s="24"/>
      <c r="UZD325" s="24"/>
      <c r="UZE325" s="24"/>
      <c r="UZF325" s="25"/>
      <c r="UZG325" s="25"/>
      <c r="UZH325" s="26"/>
      <c r="UZI325" s="26"/>
      <c r="UZJ325" s="102"/>
      <c r="UZK325" s="24"/>
      <c r="UZL325" s="24"/>
      <c r="UZM325" s="24"/>
      <c r="UZN325" s="25"/>
      <c r="UZO325" s="25"/>
      <c r="UZP325" s="26"/>
      <c r="UZQ325" s="26"/>
      <c r="UZR325" s="102"/>
      <c r="UZS325" s="24"/>
      <c r="UZT325" s="24"/>
      <c r="UZU325" s="24"/>
      <c r="UZV325" s="25"/>
      <c r="UZW325" s="25"/>
      <c r="UZX325" s="26"/>
      <c r="UZY325" s="26"/>
      <c r="UZZ325" s="102"/>
      <c r="VAA325" s="24"/>
      <c r="VAB325" s="24"/>
      <c r="VAC325" s="24"/>
      <c r="VAD325" s="25"/>
      <c r="VAE325" s="25"/>
      <c r="VAF325" s="26"/>
      <c r="VAG325" s="26"/>
      <c r="VAH325" s="102"/>
      <c r="VAI325" s="24"/>
      <c r="VAJ325" s="24"/>
      <c r="VAK325" s="24"/>
      <c r="VAL325" s="25"/>
      <c r="VAM325" s="25"/>
      <c r="VAN325" s="26"/>
      <c r="VAO325" s="26"/>
      <c r="VAP325" s="102"/>
      <c r="VAQ325" s="24"/>
      <c r="VAR325" s="24"/>
      <c r="VAS325" s="24"/>
      <c r="VAT325" s="25"/>
      <c r="VAU325" s="25"/>
      <c r="VAV325" s="26"/>
      <c r="VAW325" s="26"/>
      <c r="VAX325" s="102"/>
      <c r="VAY325" s="24"/>
      <c r="VAZ325" s="24"/>
      <c r="VBA325" s="24"/>
      <c r="VBB325" s="25"/>
      <c r="VBC325" s="25"/>
      <c r="VBD325" s="26"/>
      <c r="VBE325" s="26"/>
      <c r="VBF325" s="102"/>
      <c r="VBG325" s="24"/>
      <c r="VBH325" s="24"/>
      <c r="VBI325" s="24"/>
      <c r="VBJ325" s="25"/>
      <c r="VBK325" s="25"/>
      <c r="VBL325" s="26"/>
      <c r="VBM325" s="26"/>
      <c r="VBN325" s="102"/>
      <c r="VBO325" s="24"/>
      <c r="VBP325" s="24"/>
      <c r="VBQ325" s="24"/>
      <c r="VBR325" s="25"/>
      <c r="VBS325" s="25"/>
      <c r="VBT325" s="26"/>
      <c r="VBU325" s="26"/>
      <c r="VBV325" s="102"/>
      <c r="VBW325" s="24"/>
      <c r="VBX325" s="24"/>
      <c r="VBY325" s="24"/>
      <c r="VBZ325" s="25"/>
      <c r="VCA325" s="25"/>
      <c r="VCB325" s="26"/>
      <c r="VCC325" s="26"/>
      <c r="VCD325" s="102"/>
      <c r="VCE325" s="24"/>
      <c r="VCF325" s="24"/>
      <c r="VCG325" s="24"/>
      <c r="VCH325" s="25"/>
      <c r="VCI325" s="25"/>
      <c r="VCJ325" s="26"/>
      <c r="VCK325" s="26"/>
      <c r="VCL325" s="102"/>
      <c r="VCM325" s="24"/>
      <c r="VCN325" s="24"/>
      <c r="VCO325" s="24"/>
      <c r="VCP325" s="25"/>
      <c r="VCQ325" s="25"/>
      <c r="VCR325" s="26"/>
      <c r="VCS325" s="26"/>
      <c r="VCT325" s="102"/>
      <c r="VCU325" s="24"/>
      <c r="VCV325" s="24"/>
      <c r="VCW325" s="24"/>
      <c r="VCX325" s="25"/>
      <c r="VCY325" s="25"/>
      <c r="VCZ325" s="26"/>
      <c r="VDA325" s="26"/>
      <c r="VDB325" s="102"/>
      <c r="VDC325" s="24"/>
      <c r="VDD325" s="24"/>
      <c r="VDE325" s="24"/>
      <c r="VDF325" s="25"/>
      <c r="VDG325" s="25"/>
      <c r="VDH325" s="26"/>
      <c r="VDI325" s="26"/>
      <c r="VDJ325" s="102"/>
      <c r="VDK325" s="24"/>
      <c r="VDL325" s="24"/>
      <c r="VDM325" s="24"/>
      <c r="VDN325" s="25"/>
      <c r="VDO325" s="25"/>
      <c r="VDP325" s="26"/>
      <c r="VDQ325" s="26"/>
      <c r="VDR325" s="102"/>
      <c r="VDS325" s="24"/>
      <c r="VDT325" s="24"/>
      <c r="VDU325" s="24"/>
      <c r="VDV325" s="25"/>
      <c r="VDW325" s="25"/>
      <c r="VDX325" s="26"/>
      <c r="VDY325" s="26"/>
      <c r="VDZ325" s="102"/>
      <c r="VEA325" s="24"/>
      <c r="VEB325" s="24"/>
      <c r="VEC325" s="24"/>
      <c r="VED325" s="25"/>
      <c r="VEE325" s="25"/>
      <c r="VEF325" s="26"/>
      <c r="VEG325" s="26"/>
      <c r="VEH325" s="102"/>
      <c r="VEI325" s="24"/>
      <c r="VEJ325" s="24"/>
      <c r="VEK325" s="24"/>
      <c r="VEL325" s="25"/>
      <c r="VEM325" s="25"/>
      <c r="VEN325" s="26"/>
      <c r="VEO325" s="26"/>
      <c r="VEP325" s="102"/>
      <c r="VEQ325" s="24"/>
      <c r="VER325" s="24"/>
      <c r="VES325" s="24"/>
      <c r="VET325" s="25"/>
      <c r="VEU325" s="25"/>
      <c r="VEV325" s="26"/>
      <c r="VEW325" s="26"/>
      <c r="VEX325" s="102"/>
      <c r="VEY325" s="24"/>
      <c r="VEZ325" s="24"/>
      <c r="VFA325" s="24"/>
      <c r="VFB325" s="25"/>
      <c r="VFC325" s="25"/>
      <c r="VFD325" s="26"/>
      <c r="VFE325" s="26"/>
      <c r="VFF325" s="102"/>
      <c r="VFG325" s="24"/>
      <c r="VFH325" s="24"/>
      <c r="VFI325" s="24"/>
      <c r="VFJ325" s="25"/>
      <c r="VFK325" s="25"/>
      <c r="VFL325" s="26"/>
      <c r="VFM325" s="26"/>
      <c r="VFN325" s="102"/>
      <c r="VFO325" s="24"/>
      <c r="VFP325" s="24"/>
      <c r="VFQ325" s="24"/>
      <c r="VFR325" s="25"/>
      <c r="VFS325" s="25"/>
      <c r="VFT325" s="26"/>
      <c r="VFU325" s="26"/>
      <c r="VFV325" s="102"/>
      <c r="VFW325" s="24"/>
      <c r="VFX325" s="24"/>
      <c r="VFY325" s="24"/>
      <c r="VFZ325" s="25"/>
      <c r="VGA325" s="25"/>
      <c r="VGB325" s="26"/>
      <c r="VGC325" s="26"/>
      <c r="VGD325" s="102"/>
      <c r="VGE325" s="24"/>
      <c r="VGF325" s="24"/>
      <c r="VGG325" s="24"/>
      <c r="VGH325" s="25"/>
      <c r="VGI325" s="25"/>
      <c r="VGJ325" s="26"/>
      <c r="VGK325" s="26"/>
      <c r="VGL325" s="102"/>
      <c r="VGM325" s="24"/>
      <c r="VGN325" s="24"/>
      <c r="VGO325" s="24"/>
      <c r="VGP325" s="25"/>
      <c r="VGQ325" s="25"/>
      <c r="VGR325" s="26"/>
      <c r="VGS325" s="26"/>
      <c r="VGT325" s="102"/>
      <c r="VGU325" s="24"/>
      <c r="VGV325" s="24"/>
      <c r="VGW325" s="24"/>
      <c r="VGX325" s="25"/>
      <c r="VGY325" s="25"/>
      <c r="VGZ325" s="26"/>
      <c r="VHA325" s="26"/>
      <c r="VHB325" s="102"/>
      <c r="VHC325" s="24"/>
      <c r="VHD325" s="24"/>
      <c r="VHE325" s="24"/>
      <c r="VHF325" s="25"/>
      <c r="VHG325" s="25"/>
      <c r="VHH325" s="26"/>
      <c r="VHI325" s="26"/>
      <c r="VHJ325" s="102"/>
      <c r="VHK325" s="24"/>
      <c r="VHL325" s="24"/>
      <c r="VHM325" s="24"/>
      <c r="VHN325" s="25"/>
      <c r="VHO325" s="25"/>
      <c r="VHP325" s="26"/>
      <c r="VHQ325" s="26"/>
      <c r="VHR325" s="102"/>
      <c r="VHS325" s="24"/>
      <c r="VHT325" s="24"/>
      <c r="VHU325" s="24"/>
      <c r="VHV325" s="25"/>
      <c r="VHW325" s="25"/>
      <c r="VHX325" s="26"/>
      <c r="VHY325" s="26"/>
      <c r="VHZ325" s="102"/>
      <c r="VIA325" s="24"/>
      <c r="VIB325" s="24"/>
      <c r="VIC325" s="24"/>
      <c r="VID325" s="25"/>
      <c r="VIE325" s="25"/>
      <c r="VIF325" s="26"/>
      <c r="VIG325" s="26"/>
      <c r="VIH325" s="102"/>
      <c r="VII325" s="24"/>
      <c r="VIJ325" s="24"/>
      <c r="VIK325" s="24"/>
      <c r="VIL325" s="25"/>
      <c r="VIM325" s="25"/>
      <c r="VIN325" s="26"/>
      <c r="VIO325" s="26"/>
      <c r="VIP325" s="102"/>
      <c r="VIQ325" s="24"/>
      <c r="VIR325" s="24"/>
      <c r="VIS325" s="24"/>
      <c r="VIT325" s="25"/>
      <c r="VIU325" s="25"/>
      <c r="VIV325" s="26"/>
      <c r="VIW325" s="26"/>
      <c r="VIX325" s="102"/>
      <c r="VIY325" s="24"/>
      <c r="VIZ325" s="24"/>
      <c r="VJA325" s="24"/>
      <c r="VJB325" s="25"/>
      <c r="VJC325" s="25"/>
      <c r="VJD325" s="26"/>
      <c r="VJE325" s="26"/>
      <c r="VJF325" s="102"/>
      <c r="VJG325" s="24"/>
      <c r="VJH325" s="24"/>
      <c r="VJI325" s="24"/>
      <c r="VJJ325" s="25"/>
      <c r="VJK325" s="25"/>
      <c r="VJL325" s="26"/>
      <c r="VJM325" s="26"/>
      <c r="VJN325" s="102"/>
      <c r="VJO325" s="24"/>
      <c r="VJP325" s="24"/>
      <c r="VJQ325" s="24"/>
      <c r="VJR325" s="25"/>
      <c r="VJS325" s="25"/>
      <c r="VJT325" s="26"/>
      <c r="VJU325" s="26"/>
      <c r="VJV325" s="102"/>
      <c r="VJW325" s="24"/>
      <c r="VJX325" s="24"/>
      <c r="VJY325" s="24"/>
      <c r="VJZ325" s="25"/>
      <c r="VKA325" s="25"/>
      <c r="VKB325" s="26"/>
      <c r="VKC325" s="26"/>
      <c r="VKD325" s="102"/>
      <c r="VKE325" s="24"/>
      <c r="VKF325" s="24"/>
      <c r="VKG325" s="24"/>
      <c r="VKH325" s="25"/>
      <c r="VKI325" s="25"/>
      <c r="VKJ325" s="26"/>
      <c r="VKK325" s="26"/>
      <c r="VKL325" s="102"/>
      <c r="VKM325" s="24"/>
      <c r="VKN325" s="24"/>
      <c r="VKO325" s="24"/>
      <c r="VKP325" s="25"/>
      <c r="VKQ325" s="25"/>
      <c r="VKR325" s="26"/>
      <c r="VKS325" s="26"/>
      <c r="VKT325" s="102"/>
      <c r="VKU325" s="24"/>
      <c r="VKV325" s="24"/>
      <c r="VKW325" s="24"/>
      <c r="VKX325" s="25"/>
      <c r="VKY325" s="25"/>
      <c r="VKZ325" s="26"/>
      <c r="VLA325" s="26"/>
      <c r="VLB325" s="102"/>
      <c r="VLC325" s="24"/>
      <c r="VLD325" s="24"/>
      <c r="VLE325" s="24"/>
      <c r="VLF325" s="25"/>
      <c r="VLG325" s="25"/>
      <c r="VLH325" s="26"/>
      <c r="VLI325" s="26"/>
      <c r="VLJ325" s="102"/>
      <c r="VLK325" s="24"/>
      <c r="VLL325" s="24"/>
      <c r="VLM325" s="24"/>
      <c r="VLN325" s="25"/>
      <c r="VLO325" s="25"/>
      <c r="VLP325" s="26"/>
      <c r="VLQ325" s="26"/>
      <c r="VLR325" s="102"/>
      <c r="VLS325" s="24"/>
      <c r="VLT325" s="24"/>
      <c r="VLU325" s="24"/>
      <c r="VLV325" s="25"/>
      <c r="VLW325" s="25"/>
      <c r="VLX325" s="26"/>
      <c r="VLY325" s="26"/>
      <c r="VLZ325" s="102"/>
      <c r="VMA325" s="24"/>
      <c r="VMB325" s="24"/>
      <c r="VMC325" s="24"/>
      <c r="VMD325" s="25"/>
      <c r="VME325" s="25"/>
      <c r="VMF325" s="26"/>
      <c r="VMG325" s="26"/>
      <c r="VMH325" s="102"/>
      <c r="VMI325" s="24"/>
      <c r="VMJ325" s="24"/>
      <c r="VMK325" s="24"/>
      <c r="VML325" s="25"/>
      <c r="VMM325" s="25"/>
      <c r="VMN325" s="26"/>
      <c r="VMO325" s="26"/>
      <c r="VMP325" s="102"/>
      <c r="VMQ325" s="24"/>
      <c r="VMR325" s="24"/>
      <c r="VMS325" s="24"/>
      <c r="VMT325" s="25"/>
      <c r="VMU325" s="25"/>
      <c r="VMV325" s="26"/>
      <c r="VMW325" s="26"/>
      <c r="VMX325" s="102"/>
      <c r="VMY325" s="24"/>
      <c r="VMZ325" s="24"/>
      <c r="VNA325" s="24"/>
      <c r="VNB325" s="25"/>
      <c r="VNC325" s="25"/>
      <c r="VND325" s="26"/>
      <c r="VNE325" s="26"/>
      <c r="VNF325" s="102"/>
      <c r="VNG325" s="24"/>
      <c r="VNH325" s="24"/>
      <c r="VNI325" s="24"/>
      <c r="VNJ325" s="25"/>
      <c r="VNK325" s="25"/>
      <c r="VNL325" s="26"/>
      <c r="VNM325" s="26"/>
      <c r="VNN325" s="102"/>
      <c r="VNO325" s="24"/>
      <c r="VNP325" s="24"/>
      <c r="VNQ325" s="24"/>
      <c r="VNR325" s="25"/>
      <c r="VNS325" s="25"/>
      <c r="VNT325" s="26"/>
      <c r="VNU325" s="26"/>
      <c r="VNV325" s="102"/>
      <c r="VNW325" s="24"/>
      <c r="VNX325" s="24"/>
      <c r="VNY325" s="24"/>
      <c r="VNZ325" s="25"/>
      <c r="VOA325" s="25"/>
      <c r="VOB325" s="26"/>
      <c r="VOC325" s="26"/>
      <c r="VOD325" s="102"/>
      <c r="VOE325" s="24"/>
      <c r="VOF325" s="24"/>
      <c r="VOG325" s="24"/>
      <c r="VOH325" s="25"/>
      <c r="VOI325" s="25"/>
      <c r="VOJ325" s="26"/>
      <c r="VOK325" s="26"/>
      <c r="VOL325" s="102"/>
      <c r="VOM325" s="24"/>
      <c r="VON325" s="24"/>
      <c r="VOO325" s="24"/>
      <c r="VOP325" s="25"/>
      <c r="VOQ325" s="25"/>
      <c r="VOR325" s="26"/>
      <c r="VOS325" s="26"/>
      <c r="VOT325" s="102"/>
      <c r="VOU325" s="24"/>
      <c r="VOV325" s="24"/>
      <c r="VOW325" s="24"/>
      <c r="VOX325" s="25"/>
      <c r="VOY325" s="25"/>
      <c r="VOZ325" s="26"/>
      <c r="VPA325" s="26"/>
      <c r="VPB325" s="102"/>
      <c r="VPC325" s="24"/>
      <c r="VPD325" s="24"/>
      <c r="VPE325" s="24"/>
      <c r="VPF325" s="25"/>
      <c r="VPG325" s="25"/>
      <c r="VPH325" s="26"/>
      <c r="VPI325" s="26"/>
      <c r="VPJ325" s="102"/>
      <c r="VPK325" s="24"/>
      <c r="VPL325" s="24"/>
      <c r="VPM325" s="24"/>
      <c r="VPN325" s="25"/>
      <c r="VPO325" s="25"/>
      <c r="VPP325" s="26"/>
      <c r="VPQ325" s="26"/>
      <c r="VPR325" s="102"/>
      <c r="VPS325" s="24"/>
      <c r="VPT325" s="24"/>
      <c r="VPU325" s="24"/>
      <c r="VPV325" s="25"/>
      <c r="VPW325" s="25"/>
      <c r="VPX325" s="26"/>
      <c r="VPY325" s="26"/>
      <c r="VPZ325" s="102"/>
      <c r="VQA325" s="24"/>
      <c r="VQB325" s="24"/>
      <c r="VQC325" s="24"/>
      <c r="VQD325" s="25"/>
      <c r="VQE325" s="25"/>
      <c r="VQF325" s="26"/>
      <c r="VQG325" s="26"/>
      <c r="VQH325" s="102"/>
      <c r="VQI325" s="24"/>
      <c r="VQJ325" s="24"/>
      <c r="VQK325" s="24"/>
      <c r="VQL325" s="25"/>
      <c r="VQM325" s="25"/>
      <c r="VQN325" s="26"/>
      <c r="VQO325" s="26"/>
      <c r="VQP325" s="102"/>
      <c r="VQQ325" s="24"/>
      <c r="VQR325" s="24"/>
      <c r="VQS325" s="24"/>
      <c r="VQT325" s="25"/>
      <c r="VQU325" s="25"/>
      <c r="VQV325" s="26"/>
      <c r="VQW325" s="26"/>
      <c r="VQX325" s="102"/>
      <c r="VQY325" s="24"/>
      <c r="VQZ325" s="24"/>
      <c r="VRA325" s="24"/>
      <c r="VRB325" s="25"/>
      <c r="VRC325" s="25"/>
      <c r="VRD325" s="26"/>
      <c r="VRE325" s="26"/>
      <c r="VRF325" s="102"/>
      <c r="VRG325" s="24"/>
      <c r="VRH325" s="24"/>
      <c r="VRI325" s="24"/>
      <c r="VRJ325" s="25"/>
      <c r="VRK325" s="25"/>
      <c r="VRL325" s="26"/>
      <c r="VRM325" s="26"/>
      <c r="VRN325" s="102"/>
      <c r="VRO325" s="24"/>
      <c r="VRP325" s="24"/>
      <c r="VRQ325" s="24"/>
      <c r="VRR325" s="25"/>
      <c r="VRS325" s="25"/>
      <c r="VRT325" s="26"/>
      <c r="VRU325" s="26"/>
      <c r="VRV325" s="102"/>
      <c r="VRW325" s="24"/>
      <c r="VRX325" s="24"/>
      <c r="VRY325" s="24"/>
      <c r="VRZ325" s="25"/>
      <c r="VSA325" s="25"/>
      <c r="VSB325" s="26"/>
      <c r="VSC325" s="26"/>
      <c r="VSD325" s="102"/>
      <c r="VSE325" s="24"/>
      <c r="VSF325" s="24"/>
      <c r="VSG325" s="24"/>
      <c r="VSH325" s="25"/>
      <c r="VSI325" s="25"/>
      <c r="VSJ325" s="26"/>
      <c r="VSK325" s="26"/>
      <c r="VSL325" s="102"/>
      <c r="VSM325" s="24"/>
      <c r="VSN325" s="24"/>
      <c r="VSO325" s="24"/>
      <c r="VSP325" s="25"/>
      <c r="VSQ325" s="25"/>
      <c r="VSR325" s="26"/>
      <c r="VSS325" s="26"/>
      <c r="VST325" s="102"/>
      <c r="VSU325" s="24"/>
      <c r="VSV325" s="24"/>
      <c r="VSW325" s="24"/>
      <c r="VSX325" s="25"/>
      <c r="VSY325" s="25"/>
      <c r="VSZ325" s="26"/>
      <c r="VTA325" s="26"/>
      <c r="VTB325" s="102"/>
      <c r="VTC325" s="24"/>
      <c r="VTD325" s="24"/>
      <c r="VTE325" s="24"/>
      <c r="VTF325" s="25"/>
      <c r="VTG325" s="25"/>
      <c r="VTH325" s="26"/>
      <c r="VTI325" s="26"/>
      <c r="VTJ325" s="102"/>
      <c r="VTK325" s="24"/>
      <c r="VTL325" s="24"/>
      <c r="VTM325" s="24"/>
      <c r="VTN325" s="25"/>
      <c r="VTO325" s="25"/>
      <c r="VTP325" s="26"/>
      <c r="VTQ325" s="26"/>
      <c r="VTR325" s="102"/>
      <c r="VTS325" s="24"/>
      <c r="VTT325" s="24"/>
      <c r="VTU325" s="24"/>
      <c r="VTV325" s="25"/>
      <c r="VTW325" s="25"/>
      <c r="VTX325" s="26"/>
      <c r="VTY325" s="26"/>
      <c r="VTZ325" s="102"/>
      <c r="VUA325" s="24"/>
      <c r="VUB325" s="24"/>
      <c r="VUC325" s="24"/>
      <c r="VUD325" s="25"/>
      <c r="VUE325" s="25"/>
      <c r="VUF325" s="26"/>
      <c r="VUG325" s="26"/>
      <c r="VUH325" s="102"/>
      <c r="VUI325" s="24"/>
      <c r="VUJ325" s="24"/>
      <c r="VUK325" s="24"/>
      <c r="VUL325" s="25"/>
      <c r="VUM325" s="25"/>
      <c r="VUN325" s="26"/>
      <c r="VUO325" s="26"/>
      <c r="VUP325" s="102"/>
      <c r="VUQ325" s="24"/>
      <c r="VUR325" s="24"/>
      <c r="VUS325" s="24"/>
      <c r="VUT325" s="25"/>
      <c r="VUU325" s="25"/>
      <c r="VUV325" s="26"/>
      <c r="VUW325" s="26"/>
      <c r="VUX325" s="102"/>
      <c r="VUY325" s="24"/>
      <c r="VUZ325" s="24"/>
      <c r="VVA325" s="24"/>
      <c r="VVB325" s="25"/>
      <c r="VVC325" s="25"/>
      <c r="VVD325" s="26"/>
      <c r="VVE325" s="26"/>
      <c r="VVF325" s="102"/>
      <c r="VVG325" s="24"/>
      <c r="VVH325" s="24"/>
      <c r="VVI325" s="24"/>
      <c r="VVJ325" s="25"/>
      <c r="VVK325" s="25"/>
      <c r="VVL325" s="26"/>
      <c r="VVM325" s="26"/>
      <c r="VVN325" s="102"/>
      <c r="VVO325" s="24"/>
      <c r="VVP325" s="24"/>
      <c r="VVQ325" s="24"/>
      <c r="VVR325" s="25"/>
      <c r="VVS325" s="25"/>
      <c r="VVT325" s="26"/>
      <c r="VVU325" s="26"/>
      <c r="VVV325" s="102"/>
      <c r="VVW325" s="24"/>
      <c r="VVX325" s="24"/>
      <c r="VVY325" s="24"/>
      <c r="VVZ325" s="25"/>
      <c r="VWA325" s="25"/>
      <c r="VWB325" s="26"/>
      <c r="VWC325" s="26"/>
      <c r="VWD325" s="102"/>
      <c r="VWE325" s="24"/>
      <c r="VWF325" s="24"/>
      <c r="VWG325" s="24"/>
      <c r="VWH325" s="25"/>
      <c r="VWI325" s="25"/>
      <c r="VWJ325" s="26"/>
      <c r="VWK325" s="26"/>
      <c r="VWL325" s="102"/>
      <c r="VWM325" s="24"/>
      <c r="VWN325" s="24"/>
      <c r="VWO325" s="24"/>
      <c r="VWP325" s="25"/>
      <c r="VWQ325" s="25"/>
      <c r="VWR325" s="26"/>
      <c r="VWS325" s="26"/>
      <c r="VWT325" s="102"/>
      <c r="VWU325" s="24"/>
      <c r="VWV325" s="24"/>
      <c r="VWW325" s="24"/>
      <c r="VWX325" s="25"/>
      <c r="VWY325" s="25"/>
      <c r="VWZ325" s="26"/>
      <c r="VXA325" s="26"/>
      <c r="VXB325" s="102"/>
      <c r="VXC325" s="24"/>
      <c r="VXD325" s="24"/>
      <c r="VXE325" s="24"/>
      <c r="VXF325" s="25"/>
      <c r="VXG325" s="25"/>
      <c r="VXH325" s="26"/>
      <c r="VXI325" s="26"/>
      <c r="VXJ325" s="102"/>
      <c r="VXK325" s="24"/>
      <c r="VXL325" s="24"/>
      <c r="VXM325" s="24"/>
      <c r="VXN325" s="25"/>
      <c r="VXO325" s="25"/>
      <c r="VXP325" s="26"/>
      <c r="VXQ325" s="26"/>
      <c r="VXR325" s="102"/>
      <c r="VXS325" s="24"/>
      <c r="VXT325" s="24"/>
      <c r="VXU325" s="24"/>
      <c r="VXV325" s="25"/>
      <c r="VXW325" s="25"/>
      <c r="VXX325" s="26"/>
      <c r="VXY325" s="26"/>
      <c r="VXZ325" s="102"/>
      <c r="VYA325" s="24"/>
      <c r="VYB325" s="24"/>
      <c r="VYC325" s="24"/>
      <c r="VYD325" s="25"/>
      <c r="VYE325" s="25"/>
      <c r="VYF325" s="26"/>
      <c r="VYG325" s="26"/>
      <c r="VYH325" s="102"/>
      <c r="VYI325" s="24"/>
      <c r="VYJ325" s="24"/>
      <c r="VYK325" s="24"/>
      <c r="VYL325" s="25"/>
      <c r="VYM325" s="25"/>
      <c r="VYN325" s="26"/>
      <c r="VYO325" s="26"/>
      <c r="VYP325" s="102"/>
      <c r="VYQ325" s="24"/>
      <c r="VYR325" s="24"/>
      <c r="VYS325" s="24"/>
      <c r="VYT325" s="25"/>
      <c r="VYU325" s="25"/>
      <c r="VYV325" s="26"/>
      <c r="VYW325" s="26"/>
      <c r="VYX325" s="102"/>
      <c r="VYY325" s="24"/>
      <c r="VYZ325" s="24"/>
      <c r="VZA325" s="24"/>
      <c r="VZB325" s="25"/>
      <c r="VZC325" s="25"/>
      <c r="VZD325" s="26"/>
      <c r="VZE325" s="26"/>
      <c r="VZF325" s="102"/>
      <c r="VZG325" s="24"/>
      <c r="VZH325" s="24"/>
      <c r="VZI325" s="24"/>
      <c r="VZJ325" s="25"/>
      <c r="VZK325" s="25"/>
      <c r="VZL325" s="26"/>
      <c r="VZM325" s="26"/>
      <c r="VZN325" s="102"/>
      <c r="VZO325" s="24"/>
      <c r="VZP325" s="24"/>
      <c r="VZQ325" s="24"/>
      <c r="VZR325" s="25"/>
      <c r="VZS325" s="25"/>
      <c r="VZT325" s="26"/>
      <c r="VZU325" s="26"/>
      <c r="VZV325" s="102"/>
      <c r="VZW325" s="24"/>
      <c r="VZX325" s="24"/>
      <c r="VZY325" s="24"/>
      <c r="VZZ325" s="25"/>
      <c r="WAA325" s="25"/>
      <c r="WAB325" s="26"/>
      <c r="WAC325" s="26"/>
      <c r="WAD325" s="102"/>
      <c r="WAE325" s="24"/>
      <c r="WAF325" s="24"/>
      <c r="WAG325" s="24"/>
      <c r="WAH325" s="25"/>
      <c r="WAI325" s="25"/>
      <c r="WAJ325" s="26"/>
      <c r="WAK325" s="26"/>
      <c r="WAL325" s="102"/>
      <c r="WAM325" s="24"/>
      <c r="WAN325" s="24"/>
      <c r="WAO325" s="24"/>
      <c r="WAP325" s="25"/>
      <c r="WAQ325" s="25"/>
      <c r="WAR325" s="26"/>
      <c r="WAS325" s="26"/>
      <c r="WAT325" s="102"/>
      <c r="WAU325" s="24"/>
      <c r="WAV325" s="24"/>
      <c r="WAW325" s="24"/>
      <c r="WAX325" s="25"/>
      <c r="WAY325" s="25"/>
      <c r="WAZ325" s="26"/>
      <c r="WBA325" s="26"/>
      <c r="WBB325" s="102"/>
      <c r="WBC325" s="24"/>
      <c r="WBD325" s="24"/>
      <c r="WBE325" s="24"/>
      <c r="WBF325" s="25"/>
      <c r="WBG325" s="25"/>
      <c r="WBH325" s="26"/>
      <c r="WBI325" s="26"/>
      <c r="WBJ325" s="102"/>
      <c r="WBK325" s="24"/>
      <c r="WBL325" s="24"/>
      <c r="WBM325" s="24"/>
      <c r="WBN325" s="25"/>
      <c r="WBO325" s="25"/>
      <c r="WBP325" s="26"/>
      <c r="WBQ325" s="26"/>
      <c r="WBR325" s="102"/>
      <c r="WBS325" s="24"/>
      <c r="WBT325" s="24"/>
      <c r="WBU325" s="24"/>
      <c r="WBV325" s="25"/>
      <c r="WBW325" s="25"/>
      <c r="WBX325" s="26"/>
      <c r="WBY325" s="26"/>
      <c r="WBZ325" s="102"/>
      <c r="WCA325" s="24"/>
      <c r="WCB325" s="24"/>
      <c r="WCC325" s="24"/>
      <c r="WCD325" s="25"/>
      <c r="WCE325" s="25"/>
      <c r="WCF325" s="26"/>
      <c r="WCG325" s="26"/>
      <c r="WCH325" s="102"/>
      <c r="WCI325" s="24"/>
      <c r="WCJ325" s="24"/>
      <c r="WCK325" s="24"/>
      <c r="WCL325" s="25"/>
      <c r="WCM325" s="25"/>
      <c r="WCN325" s="26"/>
      <c r="WCO325" s="26"/>
      <c r="WCP325" s="102"/>
      <c r="WCQ325" s="24"/>
      <c r="WCR325" s="24"/>
      <c r="WCS325" s="24"/>
      <c r="WCT325" s="25"/>
      <c r="WCU325" s="25"/>
      <c r="WCV325" s="26"/>
      <c r="WCW325" s="26"/>
      <c r="WCX325" s="102"/>
      <c r="WCY325" s="24"/>
      <c r="WCZ325" s="24"/>
      <c r="WDA325" s="24"/>
      <c r="WDB325" s="25"/>
      <c r="WDC325" s="25"/>
      <c r="WDD325" s="26"/>
      <c r="WDE325" s="26"/>
      <c r="WDF325" s="102"/>
      <c r="WDG325" s="24"/>
      <c r="WDH325" s="24"/>
      <c r="WDI325" s="24"/>
      <c r="WDJ325" s="25"/>
      <c r="WDK325" s="25"/>
      <c r="WDL325" s="26"/>
      <c r="WDM325" s="26"/>
      <c r="WDN325" s="102"/>
      <c r="WDO325" s="24"/>
      <c r="WDP325" s="24"/>
      <c r="WDQ325" s="24"/>
      <c r="WDR325" s="25"/>
      <c r="WDS325" s="25"/>
      <c r="WDT325" s="26"/>
      <c r="WDU325" s="26"/>
      <c r="WDV325" s="102"/>
      <c r="WDW325" s="24"/>
      <c r="WDX325" s="24"/>
      <c r="WDY325" s="24"/>
      <c r="WDZ325" s="25"/>
      <c r="WEA325" s="25"/>
      <c r="WEB325" s="26"/>
      <c r="WEC325" s="26"/>
      <c r="WED325" s="102"/>
      <c r="WEE325" s="24"/>
      <c r="WEF325" s="24"/>
      <c r="WEG325" s="24"/>
      <c r="WEH325" s="25"/>
      <c r="WEI325" s="25"/>
      <c r="WEJ325" s="26"/>
      <c r="WEK325" s="26"/>
      <c r="WEL325" s="102"/>
      <c r="WEM325" s="24"/>
      <c r="WEN325" s="24"/>
      <c r="WEO325" s="24"/>
      <c r="WEP325" s="25"/>
      <c r="WEQ325" s="25"/>
      <c r="WER325" s="26"/>
      <c r="WES325" s="26"/>
      <c r="WET325" s="102"/>
      <c r="WEU325" s="24"/>
      <c r="WEV325" s="24"/>
      <c r="WEW325" s="24"/>
      <c r="WEX325" s="25"/>
      <c r="WEY325" s="25"/>
      <c r="WEZ325" s="26"/>
      <c r="WFA325" s="26"/>
      <c r="WFB325" s="102"/>
      <c r="WFC325" s="24"/>
      <c r="WFD325" s="24"/>
      <c r="WFE325" s="24"/>
      <c r="WFF325" s="25"/>
      <c r="WFG325" s="25"/>
      <c r="WFH325" s="26"/>
      <c r="WFI325" s="26"/>
      <c r="WFJ325" s="102"/>
      <c r="WFK325" s="24"/>
      <c r="WFL325" s="24"/>
      <c r="WFM325" s="24"/>
      <c r="WFN325" s="25"/>
      <c r="WFO325" s="25"/>
      <c r="WFP325" s="26"/>
      <c r="WFQ325" s="26"/>
      <c r="WFR325" s="102"/>
      <c r="WFS325" s="24"/>
      <c r="WFT325" s="24"/>
      <c r="WFU325" s="24"/>
      <c r="WFV325" s="25"/>
      <c r="WFW325" s="25"/>
      <c r="WFX325" s="26"/>
      <c r="WFY325" s="26"/>
      <c r="WFZ325" s="102"/>
      <c r="WGA325" s="24"/>
      <c r="WGB325" s="24"/>
      <c r="WGC325" s="24"/>
      <c r="WGD325" s="25"/>
      <c r="WGE325" s="25"/>
      <c r="WGF325" s="26"/>
      <c r="WGG325" s="26"/>
      <c r="WGH325" s="102"/>
      <c r="WGI325" s="24"/>
      <c r="WGJ325" s="24"/>
      <c r="WGK325" s="24"/>
      <c r="WGL325" s="25"/>
      <c r="WGM325" s="25"/>
      <c r="WGN325" s="26"/>
      <c r="WGO325" s="26"/>
      <c r="WGP325" s="102"/>
      <c r="WGQ325" s="24"/>
      <c r="WGR325" s="24"/>
      <c r="WGS325" s="24"/>
      <c r="WGT325" s="25"/>
      <c r="WGU325" s="25"/>
      <c r="WGV325" s="26"/>
      <c r="WGW325" s="26"/>
      <c r="WGX325" s="102"/>
      <c r="WGY325" s="24"/>
      <c r="WGZ325" s="24"/>
      <c r="WHA325" s="24"/>
      <c r="WHB325" s="25"/>
      <c r="WHC325" s="25"/>
      <c r="WHD325" s="26"/>
      <c r="WHE325" s="26"/>
      <c r="WHF325" s="102"/>
      <c r="WHG325" s="24"/>
      <c r="WHH325" s="24"/>
      <c r="WHI325" s="24"/>
      <c r="WHJ325" s="25"/>
      <c r="WHK325" s="25"/>
      <c r="WHL325" s="26"/>
      <c r="WHM325" s="26"/>
      <c r="WHN325" s="102"/>
      <c r="WHO325" s="24"/>
      <c r="WHP325" s="24"/>
      <c r="WHQ325" s="24"/>
      <c r="WHR325" s="25"/>
      <c r="WHS325" s="25"/>
      <c r="WHT325" s="26"/>
      <c r="WHU325" s="26"/>
      <c r="WHV325" s="102"/>
      <c r="WHW325" s="24"/>
      <c r="WHX325" s="24"/>
      <c r="WHY325" s="24"/>
      <c r="WHZ325" s="25"/>
      <c r="WIA325" s="25"/>
      <c r="WIB325" s="26"/>
      <c r="WIC325" s="26"/>
      <c r="WID325" s="102"/>
      <c r="WIE325" s="24"/>
      <c r="WIF325" s="24"/>
      <c r="WIG325" s="24"/>
      <c r="WIH325" s="25"/>
      <c r="WII325" s="25"/>
      <c r="WIJ325" s="26"/>
      <c r="WIK325" s="26"/>
      <c r="WIL325" s="102"/>
      <c r="WIM325" s="24"/>
      <c r="WIN325" s="24"/>
      <c r="WIO325" s="24"/>
      <c r="WIP325" s="25"/>
      <c r="WIQ325" s="25"/>
      <c r="WIR325" s="26"/>
      <c r="WIS325" s="26"/>
      <c r="WIT325" s="102"/>
      <c r="WIU325" s="24"/>
      <c r="WIV325" s="24"/>
      <c r="WIW325" s="24"/>
      <c r="WIX325" s="25"/>
      <c r="WIY325" s="25"/>
      <c r="WIZ325" s="26"/>
      <c r="WJA325" s="26"/>
      <c r="WJB325" s="102"/>
      <c r="WJC325" s="24"/>
      <c r="WJD325" s="24"/>
      <c r="WJE325" s="24"/>
      <c r="WJF325" s="25"/>
      <c r="WJG325" s="25"/>
      <c r="WJH325" s="26"/>
      <c r="WJI325" s="26"/>
      <c r="WJJ325" s="102"/>
      <c r="WJK325" s="24"/>
      <c r="WJL325" s="24"/>
      <c r="WJM325" s="24"/>
      <c r="WJN325" s="25"/>
      <c r="WJO325" s="25"/>
      <c r="WJP325" s="26"/>
      <c r="WJQ325" s="26"/>
      <c r="WJR325" s="102"/>
      <c r="WJS325" s="24"/>
      <c r="WJT325" s="24"/>
      <c r="WJU325" s="24"/>
      <c r="WJV325" s="25"/>
      <c r="WJW325" s="25"/>
      <c r="WJX325" s="26"/>
      <c r="WJY325" s="26"/>
      <c r="WJZ325" s="102"/>
      <c r="WKA325" s="24"/>
      <c r="WKB325" s="24"/>
      <c r="WKC325" s="24"/>
      <c r="WKD325" s="25"/>
      <c r="WKE325" s="25"/>
      <c r="WKF325" s="26"/>
      <c r="WKG325" s="26"/>
      <c r="WKH325" s="102"/>
      <c r="WKI325" s="24"/>
      <c r="WKJ325" s="24"/>
      <c r="WKK325" s="24"/>
      <c r="WKL325" s="25"/>
      <c r="WKM325" s="25"/>
      <c r="WKN325" s="26"/>
      <c r="WKO325" s="26"/>
      <c r="WKP325" s="102"/>
      <c r="WKQ325" s="24"/>
      <c r="WKR325" s="24"/>
      <c r="WKS325" s="24"/>
      <c r="WKT325" s="25"/>
      <c r="WKU325" s="25"/>
      <c r="WKV325" s="26"/>
      <c r="WKW325" s="26"/>
      <c r="WKX325" s="102"/>
      <c r="WKY325" s="24"/>
      <c r="WKZ325" s="24"/>
      <c r="WLA325" s="24"/>
      <c r="WLB325" s="25"/>
      <c r="WLC325" s="25"/>
      <c r="WLD325" s="26"/>
      <c r="WLE325" s="26"/>
      <c r="WLF325" s="102"/>
      <c r="WLG325" s="24"/>
      <c r="WLH325" s="24"/>
      <c r="WLI325" s="24"/>
      <c r="WLJ325" s="25"/>
      <c r="WLK325" s="25"/>
      <c r="WLL325" s="26"/>
      <c r="WLM325" s="26"/>
      <c r="WLN325" s="102"/>
      <c r="WLO325" s="24"/>
      <c r="WLP325" s="24"/>
      <c r="WLQ325" s="24"/>
      <c r="WLR325" s="25"/>
      <c r="WLS325" s="25"/>
      <c r="WLT325" s="26"/>
      <c r="WLU325" s="26"/>
      <c r="WLV325" s="102"/>
      <c r="WLW325" s="24"/>
      <c r="WLX325" s="24"/>
      <c r="WLY325" s="24"/>
      <c r="WLZ325" s="25"/>
      <c r="WMA325" s="25"/>
      <c r="WMB325" s="26"/>
      <c r="WMC325" s="26"/>
      <c r="WMD325" s="102"/>
      <c r="WME325" s="24"/>
      <c r="WMF325" s="24"/>
      <c r="WMG325" s="24"/>
      <c r="WMH325" s="25"/>
      <c r="WMI325" s="25"/>
      <c r="WMJ325" s="26"/>
      <c r="WMK325" s="26"/>
      <c r="WML325" s="102"/>
      <c r="WMM325" s="24"/>
      <c r="WMN325" s="24"/>
      <c r="WMO325" s="24"/>
      <c r="WMP325" s="25"/>
      <c r="WMQ325" s="25"/>
      <c r="WMR325" s="26"/>
      <c r="WMS325" s="26"/>
      <c r="WMT325" s="102"/>
      <c r="WMU325" s="24"/>
      <c r="WMV325" s="24"/>
      <c r="WMW325" s="24"/>
      <c r="WMX325" s="25"/>
      <c r="WMY325" s="25"/>
      <c r="WMZ325" s="26"/>
      <c r="WNA325" s="26"/>
      <c r="WNB325" s="102"/>
      <c r="WNC325" s="24"/>
      <c r="WND325" s="24"/>
      <c r="WNE325" s="24"/>
      <c r="WNF325" s="25"/>
      <c r="WNG325" s="25"/>
      <c r="WNH325" s="26"/>
      <c r="WNI325" s="26"/>
      <c r="WNJ325" s="102"/>
      <c r="WNK325" s="24"/>
      <c r="WNL325" s="24"/>
      <c r="WNM325" s="24"/>
      <c r="WNN325" s="25"/>
      <c r="WNO325" s="25"/>
      <c r="WNP325" s="26"/>
      <c r="WNQ325" s="26"/>
      <c r="WNR325" s="102"/>
      <c r="WNS325" s="24"/>
      <c r="WNT325" s="24"/>
      <c r="WNU325" s="24"/>
      <c r="WNV325" s="25"/>
      <c r="WNW325" s="25"/>
      <c r="WNX325" s="26"/>
      <c r="WNY325" s="26"/>
      <c r="WNZ325" s="102"/>
      <c r="WOA325" s="24"/>
      <c r="WOB325" s="24"/>
      <c r="WOC325" s="24"/>
      <c r="WOD325" s="25"/>
      <c r="WOE325" s="25"/>
      <c r="WOF325" s="26"/>
      <c r="WOG325" s="26"/>
      <c r="WOH325" s="102"/>
      <c r="WOI325" s="24"/>
      <c r="WOJ325" s="24"/>
      <c r="WOK325" s="24"/>
      <c r="WOL325" s="25"/>
      <c r="WOM325" s="25"/>
      <c r="WON325" s="26"/>
      <c r="WOO325" s="26"/>
      <c r="WOP325" s="102"/>
      <c r="WOQ325" s="24"/>
      <c r="WOR325" s="24"/>
      <c r="WOS325" s="24"/>
      <c r="WOT325" s="25"/>
      <c r="WOU325" s="25"/>
      <c r="WOV325" s="26"/>
      <c r="WOW325" s="26"/>
      <c r="WOX325" s="102"/>
      <c r="WOY325" s="24"/>
      <c r="WOZ325" s="24"/>
      <c r="WPA325" s="24"/>
      <c r="WPB325" s="25"/>
      <c r="WPC325" s="25"/>
      <c r="WPD325" s="26"/>
      <c r="WPE325" s="26"/>
      <c r="WPF325" s="102"/>
      <c r="WPG325" s="24"/>
      <c r="WPH325" s="24"/>
      <c r="WPI325" s="24"/>
      <c r="WPJ325" s="25"/>
      <c r="WPK325" s="25"/>
      <c r="WPL325" s="26"/>
      <c r="WPM325" s="26"/>
      <c r="WPN325" s="102"/>
      <c r="WPO325" s="24"/>
      <c r="WPP325" s="24"/>
      <c r="WPQ325" s="24"/>
      <c r="WPR325" s="25"/>
      <c r="WPS325" s="25"/>
      <c r="WPT325" s="26"/>
      <c r="WPU325" s="26"/>
      <c r="WPV325" s="102"/>
      <c r="WPW325" s="24"/>
      <c r="WPX325" s="24"/>
      <c r="WPY325" s="24"/>
      <c r="WPZ325" s="25"/>
      <c r="WQA325" s="25"/>
      <c r="WQB325" s="26"/>
      <c r="WQC325" s="26"/>
      <c r="WQD325" s="102"/>
      <c r="WQE325" s="24"/>
      <c r="WQF325" s="24"/>
      <c r="WQG325" s="24"/>
      <c r="WQH325" s="25"/>
      <c r="WQI325" s="25"/>
      <c r="WQJ325" s="26"/>
      <c r="WQK325" s="26"/>
      <c r="WQL325" s="102"/>
      <c r="WQM325" s="24"/>
      <c r="WQN325" s="24"/>
      <c r="WQO325" s="24"/>
      <c r="WQP325" s="25"/>
      <c r="WQQ325" s="25"/>
      <c r="WQR325" s="26"/>
      <c r="WQS325" s="26"/>
      <c r="WQT325" s="102"/>
      <c r="WQU325" s="24"/>
      <c r="WQV325" s="24"/>
      <c r="WQW325" s="24"/>
      <c r="WQX325" s="25"/>
      <c r="WQY325" s="25"/>
      <c r="WQZ325" s="26"/>
      <c r="WRA325" s="26"/>
      <c r="WRB325" s="102"/>
      <c r="WRC325" s="24"/>
      <c r="WRD325" s="24"/>
      <c r="WRE325" s="24"/>
      <c r="WRF325" s="25"/>
      <c r="WRG325" s="25"/>
      <c r="WRH325" s="26"/>
      <c r="WRI325" s="26"/>
      <c r="WRJ325" s="102"/>
      <c r="WRK325" s="24"/>
      <c r="WRL325" s="24"/>
      <c r="WRM325" s="24"/>
      <c r="WRN325" s="25"/>
      <c r="WRO325" s="25"/>
      <c r="WRP325" s="26"/>
      <c r="WRQ325" s="26"/>
      <c r="WRR325" s="102"/>
      <c r="WRS325" s="24"/>
      <c r="WRT325" s="24"/>
      <c r="WRU325" s="24"/>
      <c r="WRV325" s="25"/>
      <c r="WRW325" s="25"/>
      <c r="WRX325" s="26"/>
      <c r="WRY325" s="26"/>
      <c r="WRZ325" s="102"/>
      <c r="WSA325" s="24"/>
      <c r="WSB325" s="24"/>
      <c r="WSC325" s="24"/>
      <c r="WSD325" s="25"/>
      <c r="WSE325" s="25"/>
      <c r="WSF325" s="26"/>
      <c r="WSG325" s="26"/>
      <c r="WSH325" s="102"/>
      <c r="WSI325" s="24"/>
      <c r="WSJ325" s="24"/>
      <c r="WSK325" s="24"/>
      <c r="WSL325" s="25"/>
      <c r="WSM325" s="25"/>
      <c r="WSN325" s="26"/>
      <c r="WSO325" s="26"/>
      <c r="WSP325" s="102"/>
      <c r="WSQ325" s="24"/>
      <c r="WSR325" s="24"/>
      <c r="WSS325" s="24"/>
      <c r="WST325" s="25"/>
      <c r="WSU325" s="25"/>
      <c r="WSV325" s="26"/>
      <c r="WSW325" s="26"/>
      <c r="WSX325" s="102"/>
      <c r="WSY325" s="24"/>
      <c r="WSZ325" s="24"/>
      <c r="WTA325" s="24"/>
      <c r="WTB325" s="25"/>
      <c r="WTC325" s="25"/>
      <c r="WTD325" s="26"/>
      <c r="WTE325" s="26"/>
      <c r="WTF325" s="102"/>
      <c r="WTG325" s="24"/>
      <c r="WTH325" s="24"/>
      <c r="WTI325" s="24"/>
      <c r="WTJ325" s="25"/>
      <c r="WTK325" s="25"/>
      <c r="WTL325" s="26"/>
      <c r="WTM325" s="26"/>
      <c r="WTN325" s="102"/>
      <c r="WTO325" s="24"/>
      <c r="WTP325" s="24"/>
      <c r="WTQ325" s="24"/>
      <c r="WTR325" s="25"/>
      <c r="WTS325" s="25"/>
      <c r="WTT325" s="26"/>
      <c r="WTU325" s="26"/>
      <c r="WTV325" s="102"/>
      <c r="WTW325" s="24"/>
      <c r="WTX325" s="24"/>
      <c r="WTY325" s="24"/>
      <c r="WTZ325" s="25"/>
      <c r="WUA325" s="25"/>
      <c r="WUB325" s="26"/>
      <c r="WUC325" s="26"/>
      <c r="WUD325" s="102"/>
      <c r="WUE325" s="24"/>
      <c r="WUF325" s="24"/>
      <c r="WUG325" s="24"/>
      <c r="WUH325" s="25"/>
      <c r="WUI325" s="25"/>
      <c r="WUJ325" s="26"/>
      <c r="WUK325" s="26"/>
      <c r="WUL325" s="102"/>
      <c r="WUM325" s="24"/>
      <c r="WUN325" s="24"/>
      <c r="WUO325" s="24"/>
      <c r="WUP325" s="25"/>
      <c r="WUQ325" s="25"/>
      <c r="WUR325" s="26"/>
      <c r="WUS325" s="26"/>
      <c r="WUT325" s="102"/>
      <c r="WUU325" s="24"/>
      <c r="WUV325" s="24"/>
      <c r="WUW325" s="24"/>
      <c r="WUX325" s="25"/>
      <c r="WUY325" s="25"/>
      <c r="WUZ325" s="26"/>
      <c r="WVA325" s="26"/>
      <c r="WVB325" s="102"/>
      <c r="WVC325" s="24"/>
      <c r="WVD325" s="24"/>
      <c r="WVE325" s="24"/>
      <c r="WVF325" s="25"/>
      <c r="WVG325" s="25"/>
      <c r="WVH325" s="26"/>
      <c r="WVI325" s="26"/>
      <c r="WVJ325" s="102"/>
      <c r="WVK325" s="24"/>
      <c r="WVL325" s="24"/>
      <c r="WVM325" s="24"/>
      <c r="WVN325" s="25"/>
      <c r="WVO325" s="25"/>
      <c r="WVP325" s="26"/>
      <c r="WVQ325" s="26"/>
      <c r="WVR325" s="102"/>
      <c r="WVS325" s="24"/>
      <c r="WVT325" s="24"/>
      <c r="WVU325" s="24"/>
      <c r="WVV325" s="25"/>
      <c r="WVW325" s="25"/>
      <c r="WVX325" s="26"/>
      <c r="WVY325" s="26"/>
      <c r="WVZ325" s="102"/>
      <c r="WWA325" s="24"/>
      <c r="WWB325" s="24"/>
      <c r="WWC325" s="24"/>
      <c r="WWD325" s="25"/>
      <c r="WWE325" s="25"/>
      <c r="WWF325" s="26"/>
      <c r="WWG325" s="26"/>
      <c r="WWH325" s="102"/>
      <c r="WWI325" s="24"/>
      <c r="WWJ325" s="24"/>
      <c r="WWK325" s="24"/>
      <c r="WWL325" s="25"/>
      <c r="WWM325" s="25"/>
      <c r="WWN325" s="26"/>
      <c r="WWO325" s="26"/>
      <c r="WWP325" s="102"/>
      <c r="WWQ325" s="24"/>
      <c r="WWR325" s="24"/>
      <c r="WWS325" s="24"/>
      <c r="WWT325" s="25"/>
      <c r="WWU325" s="25"/>
      <c r="WWV325" s="26"/>
      <c r="WWW325" s="26"/>
      <c r="WWX325" s="102"/>
      <c r="WWY325" s="24"/>
      <c r="WWZ325" s="24"/>
      <c r="WXA325" s="24"/>
      <c r="WXB325" s="25"/>
      <c r="WXC325" s="25"/>
      <c r="WXD325" s="26"/>
      <c r="WXE325" s="26"/>
      <c r="WXF325" s="102"/>
      <c r="WXG325" s="24"/>
      <c r="WXH325" s="24"/>
      <c r="WXI325" s="24"/>
      <c r="WXJ325" s="25"/>
      <c r="WXK325" s="25"/>
      <c r="WXL325" s="26"/>
      <c r="WXM325" s="26"/>
      <c r="WXN325" s="102"/>
      <c r="WXO325" s="24"/>
      <c r="WXP325" s="24"/>
      <c r="WXQ325" s="24"/>
      <c r="WXR325" s="25"/>
      <c r="WXS325" s="25"/>
      <c r="WXT325" s="26"/>
      <c r="WXU325" s="26"/>
      <c r="WXV325" s="102"/>
      <c r="WXW325" s="24"/>
      <c r="WXX325" s="24"/>
      <c r="WXY325" s="24"/>
      <c r="WXZ325" s="25"/>
      <c r="WYA325" s="25"/>
      <c r="WYB325" s="26"/>
      <c r="WYC325" s="26"/>
      <c r="WYD325" s="102"/>
      <c r="WYE325" s="24"/>
      <c r="WYF325" s="24"/>
      <c r="WYG325" s="24"/>
      <c r="WYH325" s="25"/>
      <c r="WYI325" s="25"/>
      <c r="WYJ325" s="26"/>
      <c r="WYK325" s="26"/>
      <c r="WYL325" s="102"/>
      <c r="WYM325" s="24"/>
      <c r="WYN325" s="24"/>
      <c r="WYO325" s="24"/>
      <c r="WYP325" s="25"/>
      <c r="WYQ325" s="25"/>
      <c r="WYR325" s="26"/>
      <c r="WYS325" s="26"/>
      <c r="WYT325" s="102"/>
      <c r="WYU325" s="24"/>
      <c r="WYV325" s="24"/>
      <c r="WYW325" s="24"/>
      <c r="WYX325" s="25"/>
      <c r="WYY325" s="25"/>
      <c r="WYZ325" s="26"/>
      <c r="WZA325" s="26"/>
      <c r="WZB325" s="102"/>
      <c r="WZC325" s="24"/>
      <c r="WZD325" s="24"/>
      <c r="WZE325" s="24"/>
      <c r="WZF325" s="25"/>
      <c r="WZG325" s="25"/>
      <c r="WZH325" s="26"/>
      <c r="WZI325" s="26"/>
      <c r="WZJ325" s="102"/>
      <c r="WZK325" s="24"/>
      <c r="WZL325" s="24"/>
      <c r="WZM325" s="24"/>
      <c r="WZN325" s="25"/>
      <c r="WZO325" s="25"/>
      <c r="WZP325" s="26"/>
      <c r="WZQ325" s="26"/>
      <c r="WZR325" s="102"/>
      <c r="WZS325" s="24"/>
      <c r="WZT325" s="24"/>
      <c r="WZU325" s="24"/>
      <c r="WZV325" s="25"/>
      <c r="WZW325" s="25"/>
      <c r="WZX325" s="26"/>
      <c r="WZY325" s="26"/>
      <c r="WZZ325" s="102"/>
      <c r="XAA325" s="24"/>
      <c r="XAB325" s="24"/>
      <c r="XAC325" s="24"/>
      <c r="XAD325" s="25"/>
      <c r="XAE325" s="25"/>
      <c r="XAF325" s="26"/>
      <c r="XAG325" s="26"/>
      <c r="XAH325" s="102"/>
      <c r="XAI325" s="24"/>
      <c r="XAJ325" s="24"/>
      <c r="XAK325" s="24"/>
      <c r="XAL325" s="25"/>
      <c r="XAM325" s="25"/>
      <c r="XAN325" s="26"/>
      <c r="XAO325" s="26"/>
      <c r="XAP325" s="102"/>
      <c r="XAQ325" s="24"/>
      <c r="XAR325" s="24"/>
      <c r="XAS325" s="24"/>
      <c r="XAT325" s="25"/>
      <c r="XAU325" s="25"/>
      <c r="XAV325" s="26"/>
      <c r="XAW325" s="26"/>
      <c r="XAX325" s="102"/>
      <c r="XAY325" s="24"/>
      <c r="XAZ325" s="24"/>
      <c r="XBA325" s="24"/>
      <c r="XBB325" s="25"/>
      <c r="XBC325" s="25"/>
      <c r="XBD325" s="26"/>
      <c r="XBE325" s="26"/>
      <c r="XBF325" s="102"/>
      <c r="XBG325" s="24"/>
      <c r="XBH325" s="24"/>
      <c r="XBI325" s="24"/>
      <c r="XBJ325" s="25"/>
      <c r="XBK325" s="25"/>
      <c r="XBL325" s="26"/>
      <c r="XBM325" s="26"/>
      <c r="XBN325" s="102"/>
      <c r="XBO325" s="24"/>
      <c r="XBP325" s="24"/>
      <c r="XBQ325" s="24"/>
      <c r="XBR325" s="25"/>
      <c r="XBS325" s="25"/>
      <c r="XBT325" s="26"/>
      <c r="XBU325" s="26"/>
    </row>
    <row r="326" spans="1:16297" s="128" customFormat="1" x14ac:dyDescent="0.35">
      <c r="A326" s="138" t="s">
        <v>10269</v>
      </c>
      <c r="B326" s="21">
        <v>12</v>
      </c>
      <c r="C326" s="20">
        <v>0.05</v>
      </c>
      <c r="D326" s="135">
        <v>40</v>
      </c>
      <c r="E326" s="21"/>
      <c r="F326" s="250">
        <v>7.25</v>
      </c>
      <c r="G326" s="250">
        <v>6.65</v>
      </c>
      <c r="H326" s="252">
        <v>6.5</v>
      </c>
      <c r="I326"/>
      <c r="J326"/>
      <c r="K326" s="24"/>
      <c r="L326" s="24"/>
      <c r="M326" s="24"/>
      <c r="N326" s="25"/>
      <c r="O326" s="25"/>
      <c r="P326" s="26"/>
      <c r="Q326" s="26"/>
      <c r="R326" s="102"/>
      <c r="S326" s="24"/>
      <c r="T326" s="24"/>
      <c r="U326" s="24"/>
      <c r="V326" s="25"/>
      <c r="W326" s="25"/>
      <c r="X326" s="26"/>
      <c r="Y326" s="26"/>
      <c r="Z326" s="102"/>
      <c r="AA326" s="24"/>
      <c r="AB326" s="24"/>
      <c r="AC326" s="24"/>
      <c r="AD326" s="25"/>
      <c r="AE326" s="25"/>
      <c r="AF326" s="26"/>
      <c r="AG326" s="26"/>
      <c r="AH326" s="102"/>
      <c r="AI326" s="24"/>
      <c r="AJ326" s="24"/>
      <c r="AK326" s="24"/>
      <c r="AL326" s="25"/>
      <c r="AM326" s="25"/>
      <c r="AN326" s="26"/>
      <c r="AO326" s="26"/>
      <c r="AP326" s="102"/>
      <c r="AQ326" s="24"/>
      <c r="AR326" s="24"/>
      <c r="AS326" s="24"/>
      <c r="AT326" s="25"/>
      <c r="AU326" s="25"/>
      <c r="AV326" s="26"/>
      <c r="AW326" s="26"/>
      <c r="AX326" s="102"/>
      <c r="AY326" s="24"/>
      <c r="AZ326" s="24"/>
      <c r="BA326" s="24"/>
      <c r="BB326" s="25"/>
      <c r="BC326" s="25"/>
      <c r="BD326" s="26"/>
      <c r="BE326" s="26"/>
      <c r="BF326" s="102"/>
      <c r="BG326" s="24"/>
      <c r="BH326" s="24"/>
      <c r="BI326" s="24"/>
      <c r="BJ326" s="25"/>
      <c r="BK326" s="25"/>
      <c r="BL326" s="26"/>
      <c r="BM326" s="26"/>
      <c r="BN326" s="102"/>
      <c r="BO326" s="24"/>
      <c r="BP326" s="24"/>
      <c r="BQ326" s="24"/>
      <c r="BR326" s="25"/>
      <c r="BS326" s="25"/>
      <c r="BT326" s="26"/>
      <c r="BU326" s="26"/>
      <c r="BV326" s="102"/>
      <c r="BW326" s="24"/>
      <c r="BX326" s="24"/>
      <c r="BY326" s="24"/>
      <c r="BZ326" s="25"/>
      <c r="CA326" s="25"/>
      <c r="CB326" s="26"/>
      <c r="CC326" s="26"/>
      <c r="CD326" s="102"/>
      <c r="CE326" s="24"/>
      <c r="CF326" s="24"/>
      <c r="CG326" s="24"/>
      <c r="CH326" s="25"/>
      <c r="CI326" s="25"/>
      <c r="CJ326" s="26"/>
      <c r="CK326" s="26"/>
      <c r="CL326" s="102"/>
      <c r="CM326" s="24"/>
      <c r="CN326" s="24"/>
      <c r="CO326" s="24"/>
      <c r="CP326" s="25"/>
      <c r="CQ326" s="25"/>
      <c r="CR326" s="26"/>
      <c r="CS326" s="26"/>
      <c r="CT326" s="102"/>
      <c r="CU326" s="24"/>
      <c r="CV326" s="24"/>
      <c r="CW326" s="24"/>
      <c r="CX326" s="25"/>
      <c r="CY326" s="25"/>
      <c r="CZ326" s="26"/>
      <c r="DA326" s="26"/>
      <c r="DB326" s="102"/>
      <c r="DC326" s="24"/>
      <c r="DD326" s="24"/>
      <c r="DE326" s="24"/>
      <c r="DF326" s="25"/>
      <c r="DG326" s="25"/>
      <c r="DH326" s="26"/>
      <c r="DI326" s="26"/>
      <c r="DJ326" s="102"/>
      <c r="DK326" s="24"/>
      <c r="DL326" s="24"/>
      <c r="DM326" s="24"/>
      <c r="DN326" s="25"/>
      <c r="DO326" s="25"/>
      <c r="DP326" s="26"/>
      <c r="DQ326" s="26"/>
      <c r="DR326" s="102"/>
      <c r="DS326" s="24"/>
      <c r="DT326" s="24"/>
      <c r="DU326" s="24"/>
      <c r="DV326" s="25"/>
      <c r="DW326" s="25"/>
      <c r="DX326" s="26"/>
      <c r="DY326" s="26"/>
      <c r="DZ326" s="102"/>
      <c r="EA326" s="24"/>
      <c r="EB326" s="24"/>
      <c r="EC326" s="24"/>
      <c r="ED326" s="25"/>
      <c r="EE326" s="25"/>
      <c r="EF326" s="26"/>
      <c r="EG326" s="26"/>
      <c r="EH326" s="102"/>
      <c r="EI326" s="24"/>
      <c r="EJ326" s="24"/>
      <c r="EK326" s="24"/>
      <c r="EL326" s="25"/>
      <c r="EM326" s="25"/>
      <c r="EN326" s="26"/>
      <c r="EO326" s="26"/>
      <c r="EP326" s="102"/>
      <c r="EQ326" s="24"/>
      <c r="ER326" s="24"/>
      <c r="ES326" s="24"/>
      <c r="ET326" s="25"/>
      <c r="EU326" s="25"/>
      <c r="EV326" s="26"/>
      <c r="EW326" s="26"/>
      <c r="EX326" s="102"/>
      <c r="EY326" s="24"/>
      <c r="EZ326" s="24"/>
      <c r="FA326" s="24"/>
      <c r="FB326" s="25"/>
      <c r="FC326" s="25"/>
      <c r="FD326" s="26"/>
      <c r="FE326" s="26"/>
      <c r="FF326" s="102"/>
      <c r="FG326" s="24"/>
      <c r="FH326" s="24"/>
      <c r="FI326" s="24"/>
      <c r="FJ326" s="25"/>
      <c r="FK326" s="25"/>
      <c r="FL326" s="26"/>
      <c r="FM326" s="26"/>
      <c r="FN326" s="102"/>
      <c r="FO326" s="24"/>
      <c r="FP326" s="24"/>
      <c r="FQ326" s="24"/>
      <c r="FR326" s="25"/>
      <c r="FS326" s="25"/>
      <c r="FT326" s="26"/>
      <c r="FU326" s="26"/>
      <c r="FV326" s="102"/>
      <c r="FW326" s="24"/>
      <c r="FX326" s="24"/>
      <c r="FY326" s="24"/>
      <c r="FZ326" s="25"/>
      <c r="GA326" s="25"/>
      <c r="GB326" s="26"/>
      <c r="GC326" s="26"/>
      <c r="GD326" s="102"/>
      <c r="GE326" s="24"/>
      <c r="GF326" s="24"/>
      <c r="GG326" s="24"/>
      <c r="GH326" s="25"/>
      <c r="GI326" s="25"/>
      <c r="GJ326" s="26"/>
      <c r="GK326" s="26"/>
      <c r="GL326" s="102"/>
      <c r="GM326" s="24"/>
      <c r="GN326" s="24"/>
      <c r="GO326" s="24"/>
      <c r="GP326" s="25"/>
      <c r="GQ326" s="25"/>
      <c r="GR326" s="26"/>
      <c r="GS326" s="26"/>
      <c r="GT326" s="102"/>
      <c r="GU326" s="24"/>
      <c r="GV326" s="24"/>
      <c r="GW326" s="24"/>
      <c r="GX326" s="25"/>
      <c r="GY326" s="25"/>
      <c r="GZ326" s="26"/>
      <c r="HA326" s="26"/>
      <c r="HB326" s="102"/>
      <c r="HC326" s="24"/>
      <c r="HD326" s="24"/>
      <c r="HE326" s="24"/>
      <c r="HF326" s="25"/>
      <c r="HG326" s="25"/>
      <c r="HH326" s="26"/>
      <c r="HI326" s="26"/>
      <c r="HJ326" s="102"/>
      <c r="HK326" s="24"/>
      <c r="HL326" s="24"/>
      <c r="HM326" s="24"/>
      <c r="HN326" s="25"/>
      <c r="HO326" s="25"/>
      <c r="HP326" s="26"/>
      <c r="HQ326" s="26"/>
      <c r="HR326" s="102"/>
      <c r="HS326" s="24"/>
      <c r="HT326" s="24"/>
      <c r="HU326" s="24"/>
      <c r="HV326" s="25"/>
      <c r="HW326" s="25"/>
      <c r="HX326" s="26"/>
      <c r="HY326" s="26"/>
      <c r="HZ326" s="102"/>
      <c r="IA326" s="24"/>
      <c r="IB326" s="24"/>
      <c r="IC326" s="24"/>
      <c r="ID326" s="25"/>
      <c r="IE326" s="25"/>
      <c r="IF326" s="26"/>
      <c r="IG326" s="26"/>
      <c r="IH326" s="102"/>
      <c r="II326" s="24"/>
      <c r="IJ326" s="24"/>
      <c r="IK326" s="24"/>
      <c r="IL326" s="25"/>
      <c r="IM326" s="25"/>
      <c r="IN326" s="26"/>
      <c r="IO326" s="26"/>
      <c r="IP326" s="102"/>
      <c r="IQ326" s="24"/>
      <c r="IR326" s="24"/>
      <c r="IS326" s="24"/>
      <c r="IT326" s="25"/>
      <c r="IU326" s="25"/>
      <c r="IV326" s="26"/>
      <c r="IW326" s="26"/>
      <c r="IX326" s="102"/>
      <c r="IY326" s="24"/>
      <c r="IZ326" s="24"/>
      <c r="JA326" s="24"/>
      <c r="JB326" s="25"/>
      <c r="JC326" s="25"/>
      <c r="JD326" s="26"/>
      <c r="JE326" s="26"/>
      <c r="JF326" s="102"/>
      <c r="JG326" s="24"/>
      <c r="JH326" s="24"/>
      <c r="JI326" s="24"/>
      <c r="JJ326" s="25"/>
      <c r="JK326" s="25"/>
      <c r="JL326" s="26"/>
      <c r="JM326" s="26"/>
      <c r="JN326" s="102"/>
      <c r="JO326" s="24"/>
      <c r="JP326" s="24"/>
      <c r="JQ326" s="24"/>
      <c r="JR326" s="25"/>
      <c r="JS326" s="25"/>
      <c r="JT326" s="26"/>
      <c r="JU326" s="26"/>
      <c r="JV326" s="102"/>
      <c r="JW326" s="24"/>
      <c r="JX326" s="24"/>
      <c r="JY326" s="24"/>
      <c r="JZ326" s="25"/>
      <c r="KA326" s="25"/>
      <c r="KB326" s="26"/>
      <c r="KC326" s="26"/>
      <c r="KD326" s="102"/>
      <c r="KE326" s="24"/>
      <c r="KF326" s="24"/>
      <c r="KG326" s="24"/>
      <c r="KH326" s="25"/>
      <c r="KI326" s="25"/>
      <c r="KJ326" s="26"/>
      <c r="KK326" s="26"/>
      <c r="KL326" s="102"/>
      <c r="KM326" s="24"/>
      <c r="KN326" s="24"/>
      <c r="KO326" s="24"/>
      <c r="KP326" s="25"/>
      <c r="KQ326" s="25"/>
      <c r="KR326" s="26"/>
      <c r="KS326" s="26"/>
      <c r="KT326" s="102"/>
      <c r="KU326" s="24"/>
      <c r="KV326" s="24"/>
      <c r="KW326" s="24"/>
      <c r="KX326" s="25"/>
      <c r="KY326" s="25"/>
      <c r="KZ326" s="26"/>
      <c r="LA326" s="26"/>
      <c r="LB326" s="102"/>
      <c r="LC326" s="24"/>
      <c r="LD326" s="24"/>
      <c r="LE326" s="24"/>
      <c r="LF326" s="25"/>
      <c r="LG326" s="25"/>
      <c r="LH326" s="26"/>
      <c r="LI326" s="26"/>
      <c r="LJ326" s="102"/>
      <c r="LK326" s="24"/>
      <c r="LL326" s="24"/>
      <c r="LM326" s="24"/>
      <c r="LN326" s="25"/>
      <c r="LO326" s="25"/>
      <c r="LP326" s="26"/>
      <c r="LQ326" s="26"/>
      <c r="LR326" s="102"/>
      <c r="LS326" s="24"/>
      <c r="LT326" s="24"/>
      <c r="LU326" s="24"/>
      <c r="LV326" s="25"/>
      <c r="LW326" s="25"/>
      <c r="LX326" s="26"/>
      <c r="LY326" s="26"/>
      <c r="LZ326" s="102"/>
      <c r="MA326" s="24"/>
      <c r="MB326" s="24"/>
      <c r="MC326" s="24"/>
      <c r="MD326" s="25"/>
      <c r="ME326" s="25"/>
      <c r="MF326" s="26"/>
      <c r="MG326" s="26"/>
      <c r="MH326" s="102"/>
      <c r="MI326" s="24"/>
      <c r="MJ326" s="24"/>
      <c r="MK326" s="24"/>
      <c r="ML326" s="25"/>
      <c r="MM326" s="25"/>
      <c r="MN326" s="26"/>
      <c r="MO326" s="26"/>
      <c r="MP326" s="102"/>
      <c r="MQ326" s="24"/>
      <c r="MR326" s="24"/>
      <c r="MS326" s="24"/>
      <c r="MT326" s="25"/>
      <c r="MU326" s="25"/>
      <c r="MV326" s="26"/>
      <c r="MW326" s="26"/>
      <c r="MX326" s="102"/>
      <c r="MY326" s="24"/>
      <c r="MZ326" s="24"/>
      <c r="NA326" s="24"/>
      <c r="NB326" s="25"/>
      <c r="NC326" s="25"/>
      <c r="ND326" s="26"/>
      <c r="NE326" s="26"/>
      <c r="NF326" s="102"/>
      <c r="NG326" s="24"/>
      <c r="NH326" s="24"/>
      <c r="NI326" s="24"/>
      <c r="NJ326" s="25"/>
      <c r="NK326" s="25"/>
      <c r="NL326" s="26"/>
      <c r="NM326" s="26"/>
      <c r="NN326" s="102"/>
      <c r="NO326" s="24"/>
      <c r="NP326" s="24"/>
      <c r="NQ326" s="24"/>
      <c r="NR326" s="25"/>
      <c r="NS326" s="25"/>
      <c r="NT326" s="26"/>
      <c r="NU326" s="26"/>
      <c r="NV326" s="102"/>
      <c r="NW326" s="24"/>
      <c r="NX326" s="24"/>
      <c r="NY326" s="24"/>
      <c r="NZ326" s="25"/>
      <c r="OA326" s="25"/>
      <c r="OB326" s="26"/>
      <c r="OC326" s="26"/>
      <c r="OD326" s="102"/>
      <c r="OE326" s="24"/>
      <c r="OF326" s="24"/>
      <c r="OG326" s="24"/>
      <c r="OH326" s="25"/>
      <c r="OI326" s="25"/>
      <c r="OJ326" s="26"/>
      <c r="OK326" s="26"/>
      <c r="OL326" s="102"/>
      <c r="OM326" s="24"/>
      <c r="ON326" s="24"/>
      <c r="OO326" s="24"/>
      <c r="OP326" s="25"/>
      <c r="OQ326" s="25"/>
      <c r="OR326" s="26"/>
      <c r="OS326" s="26"/>
      <c r="OT326" s="102"/>
      <c r="OU326" s="24"/>
      <c r="OV326" s="24"/>
      <c r="OW326" s="24"/>
      <c r="OX326" s="25"/>
      <c r="OY326" s="25"/>
      <c r="OZ326" s="26"/>
      <c r="PA326" s="26"/>
      <c r="PB326" s="102"/>
      <c r="PC326" s="24"/>
      <c r="PD326" s="24"/>
      <c r="PE326" s="24"/>
      <c r="PF326" s="25"/>
      <c r="PG326" s="25"/>
      <c r="PH326" s="26"/>
      <c r="PI326" s="26"/>
      <c r="PJ326" s="102"/>
      <c r="PK326" s="24"/>
      <c r="PL326" s="24"/>
      <c r="PM326" s="24"/>
      <c r="PN326" s="25"/>
      <c r="PO326" s="25"/>
      <c r="PP326" s="26"/>
      <c r="PQ326" s="26"/>
      <c r="PR326" s="102"/>
      <c r="PS326" s="24"/>
      <c r="PT326" s="24"/>
      <c r="PU326" s="24"/>
      <c r="PV326" s="25"/>
      <c r="PW326" s="25"/>
      <c r="PX326" s="26"/>
      <c r="PY326" s="26"/>
      <c r="PZ326" s="102"/>
      <c r="QA326" s="24"/>
      <c r="QB326" s="24"/>
      <c r="QC326" s="24"/>
      <c r="QD326" s="25"/>
      <c r="QE326" s="25"/>
      <c r="QF326" s="26"/>
      <c r="QG326" s="26"/>
      <c r="QH326" s="102"/>
      <c r="QI326" s="24"/>
      <c r="QJ326" s="24"/>
      <c r="QK326" s="24"/>
      <c r="QL326" s="25"/>
      <c r="QM326" s="25"/>
      <c r="QN326" s="26"/>
      <c r="QO326" s="26"/>
      <c r="QP326" s="102"/>
      <c r="QQ326" s="24"/>
      <c r="QR326" s="24"/>
      <c r="QS326" s="24"/>
      <c r="QT326" s="25"/>
      <c r="QU326" s="25"/>
      <c r="QV326" s="26"/>
      <c r="QW326" s="26"/>
      <c r="QX326" s="102"/>
      <c r="QY326" s="24"/>
      <c r="QZ326" s="24"/>
      <c r="RA326" s="24"/>
      <c r="RB326" s="25"/>
      <c r="RC326" s="25"/>
      <c r="RD326" s="26"/>
      <c r="RE326" s="26"/>
      <c r="RF326" s="102"/>
      <c r="RG326" s="24"/>
      <c r="RH326" s="24"/>
      <c r="RI326" s="24"/>
      <c r="RJ326" s="25"/>
      <c r="RK326" s="25"/>
      <c r="RL326" s="26"/>
      <c r="RM326" s="26"/>
      <c r="RN326" s="102"/>
      <c r="RO326" s="24"/>
      <c r="RP326" s="24"/>
      <c r="RQ326" s="24"/>
      <c r="RR326" s="25"/>
      <c r="RS326" s="25"/>
      <c r="RT326" s="26"/>
      <c r="RU326" s="26"/>
      <c r="RV326" s="102"/>
      <c r="RW326" s="24"/>
      <c r="RX326" s="24"/>
      <c r="RY326" s="24"/>
      <c r="RZ326" s="25"/>
      <c r="SA326" s="25"/>
      <c r="SB326" s="26"/>
      <c r="SC326" s="26"/>
      <c r="SD326" s="102"/>
      <c r="SE326" s="24"/>
      <c r="SF326" s="24"/>
      <c r="SG326" s="24"/>
      <c r="SH326" s="25"/>
      <c r="SI326" s="25"/>
      <c r="SJ326" s="26"/>
      <c r="SK326" s="26"/>
      <c r="SL326" s="102"/>
      <c r="SM326" s="24"/>
      <c r="SN326" s="24"/>
      <c r="SO326" s="24"/>
      <c r="SP326" s="25"/>
      <c r="SQ326" s="25"/>
      <c r="SR326" s="26"/>
      <c r="SS326" s="26"/>
      <c r="ST326" s="102"/>
      <c r="SU326" s="24"/>
      <c r="SV326" s="24"/>
      <c r="SW326" s="24"/>
      <c r="SX326" s="25"/>
      <c r="SY326" s="25"/>
      <c r="SZ326" s="26"/>
      <c r="TA326" s="26"/>
      <c r="TB326" s="102"/>
      <c r="TC326" s="24"/>
      <c r="TD326" s="24"/>
      <c r="TE326" s="24"/>
      <c r="TF326" s="25"/>
      <c r="TG326" s="25"/>
      <c r="TH326" s="26"/>
      <c r="TI326" s="26"/>
      <c r="TJ326" s="102"/>
      <c r="TK326" s="24"/>
      <c r="TL326" s="24"/>
      <c r="TM326" s="24"/>
      <c r="TN326" s="25"/>
      <c r="TO326" s="25"/>
      <c r="TP326" s="26"/>
      <c r="TQ326" s="26"/>
      <c r="TR326" s="102"/>
      <c r="TS326" s="24"/>
      <c r="TT326" s="24"/>
      <c r="TU326" s="24"/>
      <c r="TV326" s="25"/>
      <c r="TW326" s="25"/>
      <c r="TX326" s="26"/>
      <c r="TY326" s="26"/>
      <c r="TZ326" s="102"/>
      <c r="UA326" s="24"/>
      <c r="UB326" s="24"/>
      <c r="UC326" s="24"/>
      <c r="UD326" s="25"/>
      <c r="UE326" s="25"/>
      <c r="UF326" s="26"/>
      <c r="UG326" s="26"/>
      <c r="UH326" s="102"/>
      <c r="UI326" s="24"/>
      <c r="UJ326" s="24"/>
      <c r="UK326" s="24"/>
      <c r="UL326" s="25"/>
      <c r="UM326" s="25"/>
      <c r="UN326" s="26"/>
      <c r="UO326" s="26"/>
      <c r="UP326" s="102"/>
      <c r="UQ326" s="24"/>
      <c r="UR326" s="24"/>
      <c r="US326" s="24"/>
      <c r="UT326" s="25"/>
      <c r="UU326" s="25"/>
      <c r="UV326" s="26"/>
      <c r="UW326" s="26"/>
      <c r="UX326" s="102"/>
      <c r="UY326" s="24"/>
      <c r="UZ326" s="24"/>
      <c r="VA326" s="24"/>
      <c r="VB326" s="25"/>
      <c r="VC326" s="25"/>
      <c r="VD326" s="26"/>
      <c r="VE326" s="26"/>
      <c r="VF326" s="102"/>
      <c r="VG326" s="24"/>
      <c r="VH326" s="24"/>
      <c r="VI326" s="24"/>
      <c r="VJ326" s="25"/>
      <c r="VK326" s="25"/>
      <c r="VL326" s="26"/>
      <c r="VM326" s="26"/>
      <c r="VN326" s="102"/>
      <c r="VO326" s="24"/>
      <c r="VP326" s="24"/>
      <c r="VQ326" s="24"/>
      <c r="VR326" s="25"/>
      <c r="VS326" s="25"/>
      <c r="VT326" s="26"/>
      <c r="VU326" s="26"/>
      <c r="VV326" s="102"/>
      <c r="VW326" s="24"/>
      <c r="VX326" s="24"/>
      <c r="VY326" s="24"/>
      <c r="VZ326" s="25"/>
      <c r="WA326" s="25"/>
      <c r="WB326" s="26"/>
      <c r="WC326" s="26"/>
      <c r="WD326" s="102"/>
      <c r="WE326" s="24"/>
      <c r="WF326" s="24"/>
      <c r="WG326" s="24"/>
      <c r="WH326" s="25"/>
      <c r="WI326" s="25"/>
      <c r="WJ326" s="26"/>
      <c r="WK326" s="26"/>
      <c r="WL326" s="102"/>
      <c r="WM326" s="24"/>
      <c r="WN326" s="24"/>
      <c r="WO326" s="24"/>
      <c r="WP326" s="25"/>
      <c r="WQ326" s="25"/>
      <c r="WR326" s="26"/>
      <c r="WS326" s="26"/>
      <c r="WT326" s="102"/>
      <c r="WU326" s="24"/>
      <c r="WV326" s="24"/>
      <c r="WW326" s="24"/>
      <c r="WX326" s="25"/>
      <c r="WY326" s="25"/>
      <c r="WZ326" s="26"/>
      <c r="XA326" s="26"/>
      <c r="XB326" s="102"/>
      <c r="XC326" s="24"/>
      <c r="XD326" s="24"/>
      <c r="XE326" s="24"/>
      <c r="XF326" s="25"/>
      <c r="XG326" s="25"/>
      <c r="XH326" s="26"/>
      <c r="XI326" s="26"/>
      <c r="XJ326" s="102"/>
      <c r="XK326" s="24"/>
      <c r="XL326" s="24"/>
      <c r="XM326" s="24"/>
      <c r="XN326" s="25"/>
      <c r="XO326" s="25"/>
      <c r="XP326" s="26"/>
      <c r="XQ326" s="26"/>
      <c r="XR326" s="102"/>
      <c r="XS326" s="24"/>
      <c r="XT326" s="24"/>
      <c r="XU326" s="24"/>
      <c r="XV326" s="25"/>
      <c r="XW326" s="25"/>
      <c r="XX326" s="26"/>
      <c r="XY326" s="26"/>
      <c r="XZ326" s="102"/>
      <c r="YA326" s="24"/>
      <c r="YB326" s="24"/>
      <c r="YC326" s="24"/>
      <c r="YD326" s="25"/>
      <c r="YE326" s="25"/>
      <c r="YF326" s="26"/>
      <c r="YG326" s="26"/>
      <c r="YH326" s="102"/>
      <c r="YI326" s="24"/>
      <c r="YJ326" s="24"/>
      <c r="YK326" s="24"/>
      <c r="YL326" s="25"/>
      <c r="YM326" s="25"/>
      <c r="YN326" s="26"/>
      <c r="YO326" s="26"/>
      <c r="YP326" s="102"/>
      <c r="YQ326" s="24"/>
      <c r="YR326" s="24"/>
      <c r="YS326" s="24"/>
      <c r="YT326" s="25"/>
      <c r="YU326" s="25"/>
      <c r="YV326" s="26"/>
      <c r="YW326" s="26"/>
      <c r="YX326" s="102"/>
      <c r="YY326" s="24"/>
      <c r="YZ326" s="24"/>
      <c r="ZA326" s="24"/>
      <c r="ZB326" s="25"/>
      <c r="ZC326" s="25"/>
      <c r="ZD326" s="26"/>
      <c r="ZE326" s="26"/>
      <c r="ZF326" s="102"/>
      <c r="ZG326" s="24"/>
      <c r="ZH326" s="24"/>
      <c r="ZI326" s="24"/>
      <c r="ZJ326" s="25"/>
      <c r="ZK326" s="25"/>
      <c r="ZL326" s="26"/>
      <c r="ZM326" s="26"/>
      <c r="ZN326" s="102"/>
      <c r="ZO326" s="24"/>
      <c r="ZP326" s="24"/>
      <c r="ZQ326" s="24"/>
      <c r="ZR326" s="25"/>
      <c r="ZS326" s="25"/>
      <c r="ZT326" s="26"/>
      <c r="ZU326" s="26"/>
      <c r="ZV326" s="102"/>
      <c r="ZW326" s="24"/>
      <c r="ZX326" s="24"/>
      <c r="ZY326" s="24"/>
      <c r="ZZ326" s="25"/>
      <c r="AAA326" s="25"/>
      <c r="AAB326" s="26"/>
      <c r="AAC326" s="26"/>
      <c r="AAD326" s="102"/>
      <c r="AAE326" s="24"/>
      <c r="AAF326" s="24"/>
      <c r="AAG326" s="24"/>
      <c r="AAH326" s="25"/>
      <c r="AAI326" s="25"/>
      <c r="AAJ326" s="26"/>
      <c r="AAK326" s="26"/>
      <c r="AAL326" s="102"/>
      <c r="AAM326" s="24"/>
      <c r="AAN326" s="24"/>
      <c r="AAO326" s="24"/>
      <c r="AAP326" s="25"/>
      <c r="AAQ326" s="25"/>
      <c r="AAR326" s="26"/>
      <c r="AAS326" s="26"/>
      <c r="AAT326" s="102"/>
      <c r="AAU326" s="24"/>
      <c r="AAV326" s="24"/>
      <c r="AAW326" s="24"/>
      <c r="AAX326" s="25"/>
      <c r="AAY326" s="25"/>
      <c r="AAZ326" s="26"/>
      <c r="ABA326" s="26"/>
      <c r="ABB326" s="102"/>
      <c r="ABC326" s="24"/>
      <c r="ABD326" s="24"/>
      <c r="ABE326" s="24"/>
      <c r="ABF326" s="25"/>
      <c r="ABG326" s="25"/>
      <c r="ABH326" s="26"/>
      <c r="ABI326" s="26"/>
      <c r="ABJ326" s="102"/>
      <c r="ABK326" s="24"/>
      <c r="ABL326" s="24"/>
      <c r="ABM326" s="24"/>
      <c r="ABN326" s="25"/>
      <c r="ABO326" s="25"/>
      <c r="ABP326" s="26"/>
      <c r="ABQ326" s="26"/>
      <c r="ABR326" s="102"/>
      <c r="ABS326" s="24"/>
      <c r="ABT326" s="24"/>
      <c r="ABU326" s="24"/>
      <c r="ABV326" s="25"/>
      <c r="ABW326" s="25"/>
      <c r="ABX326" s="26"/>
      <c r="ABY326" s="26"/>
      <c r="ABZ326" s="102"/>
      <c r="ACA326" s="24"/>
      <c r="ACB326" s="24"/>
      <c r="ACC326" s="24"/>
      <c r="ACD326" s="25"/>
      <c r="ACE326" s="25"/>
      <c r="ACF326" s="26"/>
      <c r="ACG326" s="26"/>
      <c r="ACH326" s="102"/>
      <c r="ACI326" s="24"/>
      <c r="ACJ326" s="24"/>
      <c r="ACK326" s="24"/>
      <c r="ACL326" s="25"/>
      <c r="ACM326" s="25"/>
      <c r="ACN326" s="26"/>
      <c r="ACO326" s="26"/>
      <c r="ACP326" s="102"/>
      <c r="ACQ326" s="24"/>
      <c r="ACR326" s="24"/>
      <c r="ACS326" s="24"/>
      <c r="ACT326" s="25"/>
      <c r="ACU326" s="25"/>
      <c r="ACV326" s="26"/>
      <c r="ACW326" s="26"/>
      <c r="ACX326" s="102"/>
      <c r="ACY326" s="24"/>
      <c r="ACZ326" s="24"/>
      <c r="ADA326" s="24"/>
      <c r="ADB326" s="25"/>
      <c r="ADC326" s="25"/>
      <c r="ADD326" s="26"/>
      <c r="ADE326" s="26"/>
      <c r="ADF326" s="102"/>
      <c r="ADG326" s="24"/>
      <c r="ADH326" s="24"/>
      <c r="ADI326" s="24"/>
      <c r="ADJ326" s="25"/>
      <c r="ADK326" s="25"/>
      <c r="ADL326" s="26"/>
      <c r="ADM326" s="26"/>
      <c r="ADN326" s="102"/>
      <c r="ADO326" s="24"/>
      <c r="ADP326" s="24"/>
      <c r="ADQ326" s="24"/>
      <c r="ADR326" s="25"/>
      <c r="ADS326" s="25"/>
      <c r="ADT326" s="26"/>
      <c r="ADU326" s="26"/>
      <c r="ADV326" s="102"/>
      <c r="ADW326" s="24"/>
      <c r="ADX326" s="24"/>
      <c r="ADY326" s="24"/>
      <c r="ADZ326" s="25"/>
      <c r="AEA326" s="25"/>
      <c r="AEB326" s="26"/>
      <c r="AEC326" s="26"/>
      <c r="AED326" s="102"/>
      <c r="AEE326" s="24"/>
      <c r="AEF326" s="24"/>
      <c r="AEG326" s="24"/>
      <c r="AEH326" s="25"/>
      <c r="AEI326" s="25"/>
      <c r="AEJ326" s="26"/>
      <c r="AEK326" s="26"/>
      <c r="AEL326" s="102"/>
      <c r="AEM326" s="24"/>
      <c r="AEN326" s="24"/>
      <c r="AEO326" s="24"/>
      <c r="AEP326" s="25"/>
      <c r="AEQ326" s="25"/>
      <c r="AER326" s="26"/>
      <c r="AES326" s="26"/>
      <c r="AET326" s="102"/>
      <c r="AEU326" s="24"/>
      <c r="AEV326" s="24"/>
      <c r="AEW326" s="24"/>
      <c r="AEX326" s="25"/>
      <c r="AEY326" s="25"/>
      <c r="AEZ326" s="26"/>
      <c r="AFA326" s="26"/>
      <c r="AFB326" s="102"/>
      <c r="AFC326" s="24"/>
      <c r="AFD326" s="24"/>
      <c r="AFE326" s="24"/>
      <c r="AFF326" s="25"/>
      <c r="AFG326" s="25"/>
      <c r="AFH326" s="26"/>
      <c r="AFI326" s="26"/>
      <c r="AFJ326" s="102"/>
      <c r="AFK326" s="24"/>
      <c r="AFL326" s="24"/>
      <c r="AFM326" s="24"/>
      <c r="AFN326" s="25"/>
      <c r="AFO326" s="25"/>
      <c r="AFP326" s="26"/>
      <c r="AFQ326" s="26"/>
      <c r="AFR326" s="102"/>
      <c r="AFS326" s="24"/>
      <c r="AFT326" s="24"/>
      <c r="AFU326" s="24"/>
      <c r="AFV326" s="25"/>
      <c r="AFW326" s="25"/>
      <c r="AFX326" s="26"/>
      <c r="AFY326" s="26"/>
      <c r="AFZ326" s="102"/>
      <c r="AGA326" s="24"/>
      <c r="AGB326" s="24"/>
      <c r="AGC326" s="24"/>
      <c r="AGD326" s="25"/>
      <c r="AGE326" s="25"/>
      <c r="AGF326" s="26"/>
      <c r="AGG326" s="26"/>
      <c r="AGH326" s="102"/>
      <c r="AGI326" s="24"/>
      <c r="AGJ326" s="24"/>
      <c r="AGK326" s="24"/>
      <c r="AGL326" s="25"/>
      <c r="AGM326" s="25"/>
      <c r="AGN326" s="26"/>
      <c r="AGO326" s="26"/>
      <c r="AGP326" s="102"/>
      <c r="AGQ326" s="24"/>
      <c r="AGR326" s="24"/>
      <c r="AGS326" s="24"/>
      <c r="AGT326" s="25"/>
      <c r="AGU326" s="25"/>
      <c r="AGV326" s="26"/>
      <c r="AGW326" s="26"/>
      <c r="AGX326" s="102"/>
      <c r="AGY326" s="24"/>
      <c r="AGZ326" s="24"/>
      <c r="AHA326" s="24"/>
      <c r="AHB326" s="25"/>
      <c r="AHC326" s="25"/>
      <c r="AHD326" s="26"/>
      <c r="AHE326" s="26"/>
      <c r="AHF326" s="102"/>
      <c r="AHG326" s="24"/>
      <c r="AHH326" s="24"/>
      <c r="AHI326" s="24"/>
      <c r="AHJ326" s="25"/>
      <c r="AHK326" s="25"/>
      <c r="AHL326" s="26"/>
      <c r="AHM326" s="26"/>
      <c r="AHN326" s="102"/>
      <c r="AHO326" s="24"/>
      <c r="AHP326" s="24"/>
      <c r="AHQ326" s="24"/>
      <c r="AHR326" s="25"/>
      <c r="AHS326" s="25"/>
      <c r="AHT326" s="26"/>
      <c r="AHU326" s="26"/>
      <c r="AHV326" s="102"/>
      <c r="AHW326" s="24"/>
      <c r="AHX326" s="24"/>
      <c r="AHY326" s="24"/>
      <c r="AHZ326" s="25"/>
      <c r="AIA326" s="25"/>
      <c r="AIB326" s="26"/>
      <c r="AIC326" s="26"/>
      <c r="AID326" s="102"/>
      <c r="AIE326" s="24"/>
      <c r="AIF326" s="24"/>
      <c r="AIG326" s="24"/>
      <c r="AIH326" s="25"/>
      <c r="AII326" s="25"/>
      <c r="AIJ326" s="26"/>
      <c r="AIK326" s="26"/>
      <c r="AIL326" s="102"/>
      <c r="AIM326" s="24"/>
      <c r="AIN326" s="24"/>
      <c r="AIO326" s="24"/>
      <c r="AIP326" s="25"/>
      <c r="AIQ326" s="25"/>
      <c r="AIR326" s="26"/>
      <c r="AIS326" s="26"/>
      <c r="AIT326" s="102"/>
      <c r="AIU326" s="24"/>
      <c r="AIV326" s="24"/>
      <c r="AIW326" s="24"/>
      <c r="AIX326" s="25"/>
      <c r="AIY326" s="25"/>
      <c r="AIZ326" s="26"/>
      <c r="AJA326" s="26"/>
      <c r="AJB326" s="102"/>
      <c r="AJC326" s="24"/>
      <c r="AJD326" s="24"/>
      <c r="AJE326" s="24"/>
      <c r="AJF326" s="25"/>
      <c r="AJG326" s="25"/>
      <c r="AJH326" s="26"/>
      <c r="AJI326" s="26"/>
      <c r="AJJ326" s="102"/>
      <c r="AJK326" s="24"/>
      <c r="AJL326" s="24"/>
      <c r="AJM326" s="24"/>
      <c r="AJN326" s="25"/>
      <c r="AJO326" s="25"/>
      <c r="AJP326" s="26"/>
      <c r="AJQ326" s="26"/>
      <c r="AJR326" s="102"/>
      <c r="AJS326" s="24"/>
      <c r="AJT326" s="24"/>
      <c r="AJU326" s="24"/>
      <c r="AJV326" s="25"/>
      <c r="AJW326" s="25"/>
      <c r="AJX326" s="26"/>
      <c r="AJY326" s="26"/>
      <c r="AJZ326" s="102"/>
      <c r="AKA326" s="24"/>
      <c r="AKB326" s="24"/>
      <c r="AKC326" s="24"/>
      <c r="AKD326" s="25"/>
      <c r="AKE326" s="25"/>
      <c r="AKF326" s="26"/>
      <c r="AKG326" s="26"/>
      <c r="AKH326" s="102"/>
      <c r="AKI326" s="24"/>
      <c r="AKJ326" s="24"/>
      <c r="AKK326" s="24"/>
      <c r="AKL326" s="25"/>
      <c r="AKM326" s="25"/>
      <c r="AKN326" s="26"/>
      <c r="AKO326" s="26"/>
      <c r="AKP326" s="102"/>
      <c r="AKQ326" s="24"/>
      <c r="AKR326" s="24"/>
      <c r="AKS326" s="24"/>
      <c r="AKT326" s="25"/>
      <c r="AKU326" s="25"/>
      <c r="AKV326" s="26"/>
      <c r="AKW326" s="26"/>
      <c r="AKX326" s="102"/>
      <c r="AKY326" s="24"/>
      <c r="AKZ326" s="24"/>
      <c r="ALA326" s="24"/>
      <c r="ALB326" s="25"/>
      <c r="ALC326" s="25"/>
      <c r="ALD326" s="26"/>
      <c r="ALE326" s="26"/>
      <c r="ALF326" s="102"/>
      <c r="ALG326" s="24"/>
      <c r="ALH326" s="24"/>
      <c r="ALI326" s="24"/>
      <c r="ALJ326" s="25"/>
      <c r="ALK326" s="25"/>
      <c r="ALL326" s="26"/>
      <c r="ALM326" s="26"/>
      <c r="ALN326" s="102"/>
      <c r="ALO326" s="24"/>
      <c r="ALP326" s="24"/>
      <c r="ALQ326" s="24"/>
      <c r="ALR326" s="25"/>
      <c r="ALS326" s="25"/>
      <c r="ALT326" s="26"/>
      <c r="ALU326" s="26"/>
      <c r="ALV326" s="102"/>
      <c r="ALW326" s="24"/>
      <c r="ALX326" s="24"/>
      <c r="ALY326" s="24"/>
      <c r="ALZ326" s="25"/>
      <c r="AMA326" s="25"/>
      <c r="AMB326" s="26"/>
      <c r="AMC326" s="26"/>
      <c r="AMD326" s="102"/>
      <c r="AME326" s="24"/>
      <c r="AMF326" s="24"/>
      <c r="AMG326" s="24"/>
      <c r="AMH326" s="25"/>
      <c r="AMI326" s="25"/>
      <c r="AMJ326" s="26"/>
      <c r="AMK326" s="26"/>
      <c r="AML326" s="102"/>
      <c r="AMM326" s="24"/>
      <c r="AMN326" s="24"/>
      <c r="AMO326" s="24"/>
      <c r="AMP326" s="25"/>
      <c r="AMQ326" s="25"/>
      <c r="AMR326" s="26"/>
      <c r="AMS326" s="26"/>
      <c r="AMT326" s="102"/>
      <c r="AMU326" s="24"/>
      <c r="AMV326" s="24"/>
      <c r="AMW326" s="24"/>
      <c r="AMX326" s="25"/>
      <c r="AMY326" s="25"/>
      <c r="AMZ326" s="26"/>
      <c r="ANA326" s="26"/>
      <c r="ANB326" s="102"/>
      <c r="ANC326" s="24"/>
      <c r="AND326" s="24"/>
      <c r="ANE326" s="24"/>
      <c r="ANF326" s="25"/>
      <c r="ANG326" s="25"/>
      <c r="ANH326" s="26"/>
      <c r="ANI326" s="26"/>
      <c r="ANJ326" s="102"/>
      <c r="ANK326" s="24"/>
      <c r="ANL326" s="24"/>
      <c r="ANM326" s="24"/>
      <c r="ANN326" s="25"/>
      <c r="ANO326" s="25"/>
      <c r="ANP326" s="26"/>
      <c r="ANQ326" s="26"/>
      <c r="ANR326" s="102"/>
      <c r="ANS326" s="24"/>
      <c r="ANT326" s="24"/>
      <c r="ANU326" s="24"/>
      <c r="ANV326" s="25"/>
      <c r="ANW326" s="25"/>
      <c r="ANX326" s="26"/>
      <c r="ANY326" s="26"/>
      <c r="ANZ326" s="102"/>
      <c r="AOA326" s="24"/>
      <c r="AOB326" s="24"/>
      <c r="AOC326" s="24"/>
      <c r="AOD326" s="25"/>
      <c r="AOE326" s="25"/>
      <c r="AOF326" s="26"/>
      <c r="AOG326" s="26"/>
      <c r="AOH326" s="102"/>
      <c r="AOI326" s="24"/>
      <c r="AOJ326" s="24"/>
      <c r="AOK326" s="24"/>
      <c r="AOL326" s="25"/>
      <c r="AOM326" s="25"/>
      <c r="AON326" s="26"/>
      <c r="AOO326" s="26"/>
      <c r="AOP326" s="102"/>
      <c r="AOQ326" s="24"/>
      <c r="AOR326" s="24"/>
      <c r="AOS326" s="24"/>
      <c r="AOT326" s="25"/>
      <c r="AOU326" s="25"/>
      <c r="AOV326" s="26"/>
      <c r="AOW326" s="26"/>
      <c r="AOX326" s="102"/>
      <c r="AOY326" s="24"/>
      <c r="AOZ326" s="24"/>
      <c r="APA326" s="24"/>
      <c r="APB326" s="25"/>
      <c r="APC326" s="25"/>
      <c r="APD326" s="26"/>
      <c r="APE326" s="26"/>
      <c r="APF326" s="102"/>
      <c r="APG326" s="24"/>
      <c r="APH326" s="24"/>
      <c r="API326" s="24"/>
      <c r="APJ326" s="25"/>
      <c r="APK326" s="25"/>
      <c r="APL326" s="26"/>
      <c r="APM326" s="26"/>
      <c r="APN326" s="102"/>
      <c r="APO326" s="24"/>
      <c r="APP326" s="24"/>
      <c r="APQ326" s="24"/>
      <c r="APR326" s="25"/>
      <c r="APS326" s="25"/>
      <c r="APT326" s="26"/>
      <c r="APU326" s="26"/>
      <c r="APV326" s="102"/>
      <c r="APW326" s="24"/>
      <c r="APX326" s="24"/>
      <c r="APY326" s="24"/>
      <c r="APZ326" s="25"/>
      <c r="AQA326" s="25"/>
      <c r="AQB326" s="26"/>
      <c r="AQC326" s="26"/>
      <c r="AQD326" s="102"/>
      <c r="AQE326" s="24"/>
      <c r="AQF326" s="24"/>
      <c r="AQG326" s="24"/>
      <c r="AQH326" s="25"/>
      <c r="AQI326" s="25"/>
      <c r="AQJ326" s="26"/>
      <c r="AQK326" s="26"/>
      <c r="AQL326" s="102"/>
      <c r="AQM326" s="24"/>
      <c r="AQN326" s="24"/>
      <c r="AQO326" s="24"/>
      <c r="AQP326" s="25"/>
      <c r="AQQ326" s="25"/>
      <c r="AQR326" s="26"/>
      <c r="AQS326" s="26"/>
      <c r="AQT326" s="102"/>
      <c r="AQU326" s="24"/>
      <c r="AQV326" s="24"/>
      <c r="AQW326" s="24"/>
      <c r="AQX326" s="25"/>
      <c r="AQY326" s="25"/>
      <c r="AQZ326" s="26"/>
      <c r="ARA326" s="26"/>
      <c r="ARB326" s="102"/>
      <c r="ARC326" s="24"/>
      <c r="ARD326" s="24"/>
      <c r="ARE326" s="24"/>
      <c r="ARF326" s="25"/>
      <c r="ARG326" s="25"/>
      <c r="ARH326" s="26"/>
      <c r="ARI326" s="26"/>
      <c r="ARJ326" s="102"/>
      <c r="ARK326" s="24"/>
      <c r="ARL326" s="24"/>
      <c r="ARM326" s="24"/>
      <c r="ARN326" s="25"/>
      <c r="ARO326" s="25"/>
      <c r="ARP326" s="26"/>
      <c r="ARQ326" s="26"/>
      <c r="ARR326" s="102"/>
      <c r="ARS326" s="24"/>
      <c r="ART326" s="24"/>
      <c r="ARU326" s="24"/>
      <c r="ARV326" s="25"/>
      <c r="ARW326" s="25"/>
      <c r="ARX326" s="26"/>
      <c r="ARY326" s="26"/>
      <c r="ARZ326" s="102"/>
      <c r="ASA326" s="24"/>
      <c r="ASB326" s="24"/>
      <c r="ASC326" s="24"/>
      <c r="ASD326" s="25"/>
      <c r="ASE326" s="25"/>
      <c r="ASF326" s="26"/>
      <c r="ASG326" s="26"/>
      <c r="ASH326" s="102"/>
      <c r="ASI326" s="24"/>
      <c r="ASJ326" s="24"/>
      <c r="ASK326" s="24"/>
      <c r="ASL326" s="25"/>
      <c r="ASM326" s="25"/>
      <c r="ASN326" s="26"/>
      <c r="ASO326" s="26"/>
      <c r="ASP326" s="102"/>
      <c r="ASQ326" s="24"/>
      <c r="ASR326" s="24"/>
      <c r="ASS326" s="24"/>
      <c r="AST326" s="25"/>
      <c r="ASU326" s="25"/>
      <c r="ASV326" s="26"/>
      <c r="ASW326" s="26"/>
      <c r="ASX326" s="102"/>
      <c r="ASY326" s="24"/>
      <c r="ASZ326" s="24"/>
      <c r="ATA326" s="24"/>
      <c r="ATB326" s="25"/>
      <c r="ATC326" s="25"/>
      <c r="ATD326" s="26"/>
      <c r="ATE326" s="26"/>
      <c r="ATF326" s="102"/>
      <c r="ATG326" s="24"/>
      <c r="ATH326" s="24"/>
      <c r="ATI326" s="24"/>
      <c r="ATJ326" s="25"/>
      <c r="ATK326" s="25"/>
      <c r="ATL326" s="26"/>
      <c r="ATM326" s="26"/>
      <c r="ATN326" s="102"/>
      <c r="ATO326" s="24"/>
      <c r="ATP326" s="24"/>
      <c r="ATQ326" s="24"/>
      <c r="ATR326" s="25"/>
      <c r="ATS326" s="25"/>
      <c r="ATT326" s="26"/>
      <c r="ATU326" s="26"/>
      <c r="ATV326" s="102"/>
      <c r="ATW326" s="24"/>
      <c r="ATX326" s="24"/>
      <c r="ATY326" s="24"/>
      <c r="ATZ326" s="25"/>
      <c r="AUA326" s="25"/>
      <c r="AUB326" s="26"/>
      <c r="AUC326" s="26"/>
      <c r="AUD326" s="102"/>
      <c r="AUE326" s="24"/>
      <c r="AUF326" s="24"/>
      <c r="AUG326" s="24"/>
      <c r="AUH326" s="25"/>
      <c r="AUI326" s="25"/>
      <c r="AUJ326" s="26"/>
      <c r="AUK326" s="26"/>
      <c r="AUL326" s="102"/>
      <c r="AUM326" s="24"/>
      <c r="AUN326" s="24"/>
      <c r="AUO326" s="24"/>
      <c r="AUP326" s="25"/>
      <c r="AUQ326" s="25"/>
      <c r="AUR326" s="26"/>
      <c r="AUS326" s="26"/>
      <c r="AUT326" s="102"/>
      <c r="AUU326" s="24"/>
      <c r="AUV326" s="24"/>
      <c r="AUW326" s="24"/>
      <c r="AUX326" s="25"/>
      <c r="AUY326" s="25"/>
      <c r="AUZ326" s="26"/>
      <c r="AVA326" s="26"/>
      <c r="AVB326" s="102"/>
      <c r="AVC326" s="24"/>
      <c r="AVD326" s="24"/>
      <c r="AVE326" s="24"/>
      <c r="AVF326" s="25"/>
      <c r="AVG326" s="25"/>
      <c r="AVH326" s="26"/>
      <c r="AVI326" s="26"/>
      <c r="AVJ326" s="102"/>
      <c r="AVK326" s="24"/>
      <c r="AVL326" s="24"/>
      <c r="AVM326" s="24"/>
      <c r="AVN326" s="25"/>
      <c r="AVO326" s="25"/>
      <c r="AVP326" s="26"/>
      <c r="AVQ326" s="26"/>
      <c r="AVR326" s="102"/>
      <c r="AVS326" s="24"/>
      <c r="AVT326" s="24"/>
      <c r="AVU326" s="24"/>
      <c r="AVV326" s="25"/>
      <c r="AVW326" s="25"/>
      <c r="AVX326" s="26"/>
      <c r="AVY326" s="26"/>
      <c r="AVZ326" s="102"/>
      <c r="AWA326" s="24"/>
      <c r="AWB326" s="24"/>
      <c r="AWC326" s="24"/>
      <c r="AWD326" s="25"/>
      <c r="AWE326" s="25"/>
      <c r="AWF326" s="26"/>
      <c r="AWG326" s="26"/>
      <c r="AWH326" s="102"/>
      <c r="AWI326" s="24"/>
      <c r="AWJ326" s="24"/>
      <c r="AWK326" s="24"/>
      <c r="AWL326" s="25"/>
      <c r="AWM326" s="25"/>
      <c r="AWN326" s="26"/>
      <c r="AWO326" s="26"/>
      <c r="AWP326" s="102"/>
      <c r="AWQ326" s="24"/>
      <c r="AWR326" s="24"/>
      <c r="AWS326" s="24"/>
      <c r="AWT326" s="25"/>
      <c r="AWU326" s="25"/>
      <c r="AWV326" s="26"/>
      <c r="AWW326" s="26"/>
      <c r="AWX326" s="102"/>
      <c r="AWY326" s="24"/>
      <c r="AWZ326" s="24"/>
      <c r="AXA326" s="24"/>
      <c r="AXB326" s="25"/>
      <c r="AXC326" s="25"/>
      <c r="AXD326" s="26"/>
      <c r="AXE326" s="26"/>
      <c r="AXF326" s="102"/>
      <c r="AXG326" s="24"/>
      <c r="AXH326" s="24"/>
      <c r="AXI326" s="24"/>
      <c r="AXJ326" s="25"/>
      <c r="AXK326" s="25"/>
      <c r="AXL326" s="26"/>
      <c r="AXM326" s="26"/>
      <c r="AXN326" s="102"/>
      <c r="AXO326" s="24"/>
      <c r="AXP326" s="24"/>
      <c r="AXQ326" s="24"/>
      <c r="AXR326" s="25"/>
      <c r="AXS326" s="25"/>
      <c r="AXT326" s="26"/>
      <c r="AXU326" s="26"/>
      <c r="AXV326" s="102"/>
      <c r="AXW326" s="24"/>
      <c r="AXX326" s="24"/>
      <c r="AXY326" s="24"/>
      <c r="AXZ326" s="25"/>
      <c r="AYA326" s="25"/>
      <c r="AYB326" s="26"/>
      <c r="AYC326" s="26"/>
      <c r="AYD326" s="102"/>
      <c r="AYE326" s="24"/>
      <c r="AYF326" s="24"/>
      <c r="AYG326" s="24"/>
      <c r="AYH326" s="25"/>
      <c r="AYI326" s="25"/>
      <c r="AYJ326" s="26"/>
      <c r="AYK326" s="26"/>
      <c r="AYL326" s="102"/>
      <c r="AYM326" s="24"/>
      <c r="AYN326" s="24"/>
      <c r="AYO326" s="24"/>
      <c r="AYP326" s="25"/>
      <c r="AYQ326" s="25"/>
      <c r="AYR326" s="26"/>
      <c r="AYS326" s="26"/>
      <c r="AYT326" s="102"/>
      <c r="AYU326" s="24"/>
      <c r="AYV326" s="24"/>
      <c r="AYW326" s="24"/>
      <c r="AYX326" s="25"/>
      <c r="AYY326" s="25"/>
      <c r="AYZ326" s="26"/>
      <c r="AZA326" s="26"/>
      <c r="AZB326" s="102"/>
      <c r="AZC326" s="24"/>
      <c r="AZD326" s="24"/>
      <c r="AZE326" s="24"/>
      <c r="AZF326" s="25"/>
      <c r="AZG326" s="25"/>
      <c r="AZH326" s="26"/>
      <c r="AZI326" s="26"/>
      <c r="AZJ326" s="102"/>
      <c r="AZK326" s="24"/>
      <c r="AZL326" s="24"/>
      <c r="AZM326" s="24"/>
      <c r="AZN326" s="25"/>
      <c r="AZO326" s="25"/>
      <c r="AZP326" s="26"/>
      <c r="AZQ326" s="26"/>
      <c r="AZR326" s="102"/>
      <c r="AZS326" s="24"/>
      <c r="AZT326" s="24"/>
      <c r="AZU326" s="24"/>
      <c r="AZV326" s="25"/>
      <c r="AZW326" s="25"/>
      <c r="AZX326" s="26"/>
      <c r="AZY326" s="26"/>
      <c r="AZZ326" s="102"/>
      <c r="BAA326" s="24"/>
      <c r="BAB326" s="24"/>
      <c r="BAC326" s="24"/>
      <c r="BAD326" s="25"/>
      <c r="BAE326" s="25"/>
      <c r="BAF326" s="26"/>
      <c r="BAG326" s="26"/>
      <c r="BAH326" s="102"/>
      <c r="BAI326" s="24"/>
      <c r="BAJ326" s="24"/>
      <c r="BAK326" s="24"/>
      <c r="BAL326" s="25"/>
      <c r="BAM326" s="25"/>
      <c r="BAN326" s="26"/>
      <c r="BAO326" s="26"/>
      <c r="BAP326" s="102"/>
      <c r="BAQ326" s="24"/>
      <c r="BAR326" s="24"/>
      <c r="BAS326" s="24"/>
      <c r="BAT326" s="25"/>
      <c r="BAU326" s="25"/>
      <c r="BAV326" s="26"/>
      <c r="BAW326" s="26"/>
      <c r="BAX326" s="102"/>
      <c r="BAY326" s="24"/>
      <c r="BAZ326" s="24"/>
      <c r="BBA326" s="24"/>
      <c r="BBB326" s="25"/>
      <c r="BBC326" s="25"/>
      <c r="BBD326" s="26"/>
      <c r="BBE326" s="26"/>
      <c r="BBF326" s="102"/>
      <c r="BBG326" s="24"/>
      <c r="BBH326" s="24"/>
      <c r="BBI326" s="24"/>
      <c r="BBJ326" s="25"/>
      <c r="BBK326" s="25"/>
      <c r="BBL326" s="26"/>
      <c r="BBM326" s="26"/>
      <c r="BBN326" s="102"/>
      <c r="BBO326" s="24"/>
      <c r="BBP326" s="24"/>
      <c r="BBQ326" s="24"/>
      <c r="BBR326" s="25"/>
      <c r="BBS326" s="25"/>
      <c r="BBT326" s="26"/>
      <c r="BBU326" s="26"/>
      <c r="BBV326" s="102"/>
      <c r="BBW326" s="24"/>
      <c r="BBX326" s="24"/>
      <c r="BBY326" s="24"/>
      <c r="BBZ326" s="25"/>
      <c r="BCA326" s="25"/>
      <c r="BCB326" s="26"/>
      <c r="BCC326" s="26"/>
      <c r="BCD326" s="102"/>
      <c r="BCE326" s="24"/>
      <c r="BCF326" s="24"/>
      <c r="BCG326" s="24"/>
      <c r="BCH326" s="25"/>
      <c r="BCI326" s="25"/>
      <c r="BCJ326" s="26"/>
      <c r="BCK326" s="26"/>
      <c r="BCL326" s="102"/>
      <c r="BCM326" s="24"/>
      <c r="BCN326" s="24"/>
      <c r="BCO326" s="24"/>
      <c r="BCP326" s="25"/>
      <c r="BCQ326" s="25"/>
      <c r="BCR326" s="26"/>
      <c r="BCS326" s="26"/>
      <c r="BCT326" s="102"/>
      <c r="BCU326" s="24"/>
      <c r="BCV326" s="24"/>
      <c r="BCW326" s="24"/>
      <c r="BCX326" s="25"/>
      <c r="BCY326" s="25"/>
      <c r="BCZ326" s="26"/>
      <c r="BDA326" s="26"/>
      <c r="BDB326" s="102"/>
      <c r="BDC326" s="24"/>
      <c r="BDD326" s="24"/>
      <c r="BDE326" s="24"/>
      <c r="BDF326" s="25"/>
      <c r="BDG326" s="25"/>
      <c r="BDH326" s="26"/>
      <c r="BDI326" s="26"/>
      <c r="BDJ326" s="102"/>
      <c r="BDK326" s="24"/>
      <c r="BDL326" s="24"/>
      <c r="BDM326" s="24"/>
      <c r="BDN326" s="25"/>
      <c r="BDO326" s="25"/>
      <c r="BDP326" s="26"/>
      <c r="BDQ326" s="26"/>
      <c r="BDR326" s="102"/>
      <c r="BDS326" s="24"/>
      <c r="BDT326" s="24"/>
      <c r="BDU326" s="24"/>
      <c r="BDV326" s="25"/>
      <c r="BDW326" s="25"/>
      <c r="BDX326" s="26"/>
      <c r="BDY326" s="26"/>
      <c r="BDZ326" s="102"/>
      <c r="BEA326" s="24"/>
      <c r="BEB326" s="24"/>
      <c r="BEC326" s="24"/>
      <c r="BED326" s="25"/>
      <c r="BEE326" s="25"/>
      <c r="BEF326" s="26"/>
      <c r="BEG326" s="26"/>
      <c r="BEH326" s="102"/>
      <c r="BEI326" s="24"/>
      <c r="BEJ326" s="24"/>
      <c r="BEK326" s="24"/>
      <c r="BEL326" s="25"/>
      <c r="BEM326" s="25"/>
      <c r="BEN326" s="26"/>
      <c r="BEO326" s="26"/>
      <c r="BEP326" s="102"/>
      <c r="BEQ326" s="24"/>
      <c r="BER326" s="24"/>
      <c r="BES326" s="24"/>
      <c r="BET326" s="25"/>
      <c r="BEU326" s="25"/>
      <c r="BEV326" s="26"/>
      <c r="BEW326" s="26"/>
      <c r="BEX326" s="102"/>
      <c r="BEY326" s="24"/>
      <c r="BEZ326" s="24"/>
      <c r="BFA326" s="24"/>
      <c r="BFB326" s="25"/>
      <c r="BFC326" s="25"/>
      <c r="BFD326" s="26"/>
      <c r="BFE326" s="26"/>
      <c r="BFF326" s="102"/>
      <c r="BFG326" s="24"/>
      <c r="BFH326" s="24"/>
      <c r="BFI326" s="24"/>
      <c r="BFJ326" s="25"/>
      <c r="BFK326" s="25"/>
      <c r="BFL326" s="26"/>
      <c r="BFM326" s="26"/>
      <c r="BFN326" s="102"/>
      <c r="BFO326" s="24"/>
      <c r="BFP326" s="24"/>
      <c r="BFQ326" s="24"/>
      <c r="BFR326" s="25"/>
      <c r="BFS326" s="25"/>
      <c r="BFT326" s="26"/>
      <c r="BFU326" s="26"/>
      <c r="BFV326" s="102"/>
      <c r="BFW326" s="24"/>
      <c r="BFX326" s="24"/>
      <c r="BFY326" s="24"/>
      <c r="BFZ326" s="25"/>
      <c r="BGA326" s="25"/>
      <c r="BGB326" s="26"/>
      <c r="BGC326" s="26"/>
      <c r="BGD326" s="102"/>
      <c r="BGE326" s="24"/>
      <c r="BGF326" s="24"/>
      <c r="BGG326" s="24"/>
      <c r="BGH326" s="25"/>
      <c r="BGI326" s="25"/>
      <c r="BGJ326" s="26"/>
      <c r="BGK326" s="26"/>
      <c r="BGL326" s="102"/>
      <c r="BGM326" s="24"/>
      <c r="BGN326" s="24"/>
      <c r="BGO326" s="24"/>
      <c r="BGP326" s="25"/>
      <c r="BGQ326" s="25"/>
      <c r="BGR326" s="26"/>
      <c r="BGS326" s="26"/>
      <c r="BGT326" s="102"/>
      <c r="BGU326" s="24"/>
      <c r="BGV326" s="24"/>
      <c r="BGW326" s="24"/>
      <c r="BGX326" s="25"/>
      <c r="BGY326" s="25"/>
      <c r="BGZ326" s="26"/>
      <c r="BHA326" s="26"/>
      <c r="BHB326" s="102"/>
      <c r="BHC326" s="24"/>
      <c r="BHD326" s="24"/>
      <c r="BHE326" s="24"/>
      <c r="BHF326" s="25"/>
      <c r="BHG326" s="25"/>
      <c r="BHH326" s="26"/>
      <c r="BHI326" s="26"/>
      <c r="BHJ326" s="102"/>
      <c r="BHK326" s="24"/>
      <c r="BHL326" s="24"/>
      <c r="BHM326" s="24"/>
      <c r="BHN326" s="25"/>
      <c r="BHO326" s="25"/>
      <c r="BHP326" s="26"/>
      <c r="BHQ326" s="26"/>
      <c r="BHR326" s="102"/>
      <c r="BHS326" s="24"/>
      <c r="BHT326" s="24"/>
      <c r="BHU326" s="24"/>
      <c r="BHV326" s="25"/>
      <c r="BHW326" s="25"/>
      <c r="BHX326" s="26"/>
      <c r="BHY326" s="26"/>
      <c r="BHZ326" s="102"/>
      <c r="BIA326" s="24"/>
      <c r="BIB326" s="24"/>
      <c r="BIC326" s="24"/>
      <c r="BID326" s="25"/>
      <c r="BIE326" s="25"/>
      <c r="BIF326" s="26"/>
      <c r="BIG326" s="26"/>
      <c r="BIH326" s="102"/>
      <c r="BII326" s="24"/>
      <c r="BIJ326" s="24"/>
      <c r="BIK326" s="24"/>
      <c r="BIL326" s="25"/>
      <c r="BIM326" s="25"/>
      <c r="BIN326" s="26"/>
      <c r="BIO326" s="26"/>
      <c r="BIP326" s="102"/>
      <c r="BIQ326" s="24"/>
      <c r="BIR326" s="24"/>
      <c r="BIS326" s="24"/>
      <c r="BIT326" s="25"/>
      <c r="BIU326" s="25"/>
      <c r="BIV326" s="26"/>
      <c r="BIW326" s="26"/>
      <c r="BIX326" s="102"/>
      <c r="BIY326" s="24"/>
      <c r="BIZ326" s="24"/>
      <c r="BJA326" s="24"/>
      <c r="BJB326" s="25"/>
      <c r="BJC326" s="25"/>
      <c r="BJD326" s="26"/>
      <c r="BJE326" s="26"/>
      <c r="BJF326" s="102"/>
      <c r="BJG326" s="24"/>
      <c r="BJH326" s="24"/>
      <c r="BJI326" s="24"/>
      <c r="BJJ326" s="25"/>
      <c r="BJK326" s="25"/>
      <c r="BJL326" s="26"/>
      <c r="BJM326" s="26"/>
      <c r="BJN326" s="102"/>
      <c r="BJO326" s="24"/>
      <c r="BJP326" s="24"/>
      <c r="BJQ326" s="24"/>
      <c r="BJR326" s="25"/>
      <c r="BJS326" s="25"/>
      <c r="BJT326" s="26"/>
      <c r="BJU326" s="26"/>
      <c r="BJV326" s="102"/>
      <c r="BJW326" s="24"/>
      <c r="BJX326" s="24"/>
      <c r="BJY326" s="24"/>
      <c r="BJZ326" s="25"/>
      <c r="BKA326" s="25"/>
      <c r="BKB326" s="26"/>
      <c r="BKC326" s="26"/>
      <c r="BKD326" s="102"/>
      <c r="BKE326" s="24"/>
      <c r="BKF326" s="24"/>
      <c r="BKG326" s="24"/>
      <c r="BKH326" s="25"/>
      <c r="BKI326" s="25"/>
      <c r="BKJ326" s="26"/>
      <c r="BKK326" s="26"/>
      <c r="BKL326" s="102"/>
      <c r="BKM326" s="24"/>
      <c r="BKN326" s="24"/>
      <c r="BKO326" s="24"/>
      <c r="BKP326" s="25"/>
      <c r="BKQ326" s="25"/>
      <c r="BKR326" s="26"/>
      <c r="BKS326" s="26"/>
      <c r="BKT326" s="102"/>
      <c r="BKU326" s="24"/>
      <c r="BKV326" s="24"/>
      <c r="BKW326" s="24"/>
      <c r="BKX326" s="25"/>
      <c r="BKY326" s="25"/>
      <c r="BKZ326" s="26"/>
      <c r="BLA326" s="26"/>
      <c r="BLB326" s="102"/>
      <c r="BLC326" s="24"/>
      <c r="BLD326" s="24"/>
      <c r="BLE326" s="24"/>
      <c r="BLF326" s="25"/>
      <c r="BLG326" s="25"/>
      <c r="BLH326" s="26"/>
      <c r="BLI326" s="26"/>
      <c r="BLJ326" s="102"/>
      <c r="BLK326" s="24"/>
      <c r="BLL326" s="24"/>
      <c r="BLM326" s="24"/>
      <c r="BLN326" s="25"/>
      <c r="BLO326" s="25"/>
      <c r="BLP326" s="26"/>
      <c r="BLQ326" s="26"/>
      <c r="BLR326" s="102"/>
      <c r="BLS326" s="24"/>
      <c r="BLT326" s="24"/>
      <c r="BLU326" s="24"/>
      <c r="BLV326" s="25"/>
      <c r="BLW326" s="25"/>
      <c r="BLX326" s="26"/>
      <c r="BLY326" s="26"/>
      <c r="BLZ326" s="102"/>
      <c r="BMA326" s="24"/>
      <c r="BMB326" s="24"/>
      <c r="BMC326" s="24"/>
      <c r="BMD326" s="25"/>
      <c r="BME326" s="25"/>
      <c r="BMF326" s="26"/>
      <c r="BMG326" s="26"/>
      <c r="BMH326" s="102"/>
      <c r="BMI326" s="24"/>
      <c r="BMJ326" s="24"/>
      <c r="BMK326" s="24"/>
      <c r="BML326" s="25"/>
      <c r="BMM326" s="25"/>
      <c r="BMN326" s="26"/>
      <c r="BMO326" s="26"/>
      <c r="BMP326" s="102"/>
      <c r="BMQ326" s="24"/>
      <c r="BMR326" s="24"/>
      <c r="BMS326" s="24"/>
      <c r="BMT326" s="25"/>
      <c r="BMU326" s="25"/>
      <c r="BMV326" s="26"/>
      <c r="BMW326" s="26"/>
      <c r="BMX326" s="102"/>
      <c r="BMY326" s="24"/>
      <c r="BMZ326" s="24"/>
      <c r="BNA326" s="24"/>
      <c r="BNB326" s="25"/>
      <c r="BNC326" s="25"/>
      <c r="BND326" s="26"/>
      <c r="BNE326" s="26"/>
      <c r="BNF326" s="102"/>
      <c r="BNG326" s="24"/>
      <c r="BNH326" s="24"/>
      <c r="BNI326" s="24"/>
      <c r="BNJ326" s="25"/>
      <c r="BNK326" s="25"/>
      <c r="BNL326" s="26"/>
      <c r="BNM326" s="26"/>
      <c r="BNN326" s="102"/>
      <c r="BNO326" s="24"/>
      <c r="BNP326" s="24"/>
      <c r="BNQ326" s="24"/>
      <c r="BNR326" s="25"/>
      <c r="BNS326" s="25"/>
      <c r="BNT326" s="26"/>
      <c r="BNU326" s="26"/>
      <c r="BNV326" s="102"/>
      <c r="BNW326" s="24"/>
      <c r="BNX326" s="24"/>
      <c r="BNY326" s="24"/>
      <c r="BNZ326" s="25"/>
      <c r="BOA326" s="25"/>
      <c r="BOB326" s="26"/>
      <c r="BOC326" s="26"/>
      <c r="BOD326" s="102"/>
      <c r="BOE326" s="24"/>
      <c r="BOF326" s="24"/>
      <c r="BOG326" s="24"/>
      <c r="BOH326" s="25"/>
      <c r="BOI326" s="25"/>
      <c r="BOJ326" s="26"/>
      <c r="BOK326" s="26"/>
      <c r="BOL326" s="102"/>
      <c r="BOM326" s="24"/>
      <c r="BON326" s="24"/>
      <c r="BOO326" s="24"/>
      <c r="BOP326" s="25"/>
      <c r="BOQ326" s="25"/>
      <c r="BOR326" s="26"/>
      <c r="BOS326" s="26"/>
      <c r="BOT326" s="102"/>
      <c r="BOU326" s="24"/>
      <c r="BOV326" s="24"/>
      <c r="BOW326" s="24"/>
      <c r="BOX326" s="25"/>
      <c r="BOY326" s="25"/>
      <c r="BOZ326" s="26"/>
      <c r="BPA326" s="26"/>
      <c r="BPB326" s="102"/>
      <c r="BPC326" s="24"/>
      <c r="BPD326" s="24"/>
      <c r="BPE326" s="24"/>
      <c r="BPF326" s="25"/>
      <c r="BPG326" s="25"/>
      <c r="BPH326" s="26"/>
      <c r="BPI326" s="26"/>
      <c r="BPJ326" s="102"/>
      <c r="BPK326" s="24"/>
      <c r="BPL326" s="24"/>
      <c r="BPM326" s="24"/>
      <c r="BPN326" s="25"/>
      <c r="BPO326" s="25"/>
      <c r="BPP326" s="26"/>
      <c r="BPQ326" s="26"/>
      <c r="BPR326" s="102"/>
      <c r="BPS326" s="24"/>
      <c r="BPT326" s="24"/>
      <c r="BPU326" s="24"/>
      <c r="BPV326" s="25"/>
      <c r="BPW326" s="25"/>
      <c r="BPX326" s="26"/>
      <c r="BPY326" s="26"/>
      <c r="BPZ326" s="102"/>
      <c r="BQA326" s="24"/>
      <c r="BQB326" s="24"/>
      <c r="BQC326" s="24"/>
      <c r="BQD326" s="25"/>
      <c r="BQE326" s="25"/>
      <c r="BQF326" s="26"/>
      <c r="BQG326" s="26"/>
      <c r="BQH326" s="102"/>
      <c r="BQI326" s="24"/>
      <c r="BQJ326" s="24"/>
      <c r="BQK326" s="24"/>
      <c r="BQL326" s="25"/>
      <c r="BQM326" s="25"/>
      <c r="BQN326" s="26"/>
      <c r="BQO326" s="26"/>
      <c r="BQP326" s="102"/>
      <c r="BQQ326" s="24"/>
      <c r="BQR326" s="24"/>
      <c r="BQS326" s="24"/>
      <c r="BQT326" s="25"/>
      <c r="BQU326" s="25"/>
      <c r="BQV326" s="26"/>
      <c r="BQW326" s="26"/>
      <c r="BQX326" s="102"/>
      <c r="BQY326" s="24"/>
      <c r="BQZ326" s="24"/>
      <c r="BRA326" s="24"/>
      <c r="BRB326" s="25"/>
      <c r="BRC326" s="25"/>
      <c r="BRD326" s="26"/>
      <c r="BRE326" s="26"/>
      <c r="BRF326" s="102"/>
      <c r="BRG326" s="24"/>
      <c r="BRH326" s="24"/>
      <c r="BRI326" s="24"/>
      <c r="BRJ326" s="25"/>
      <c r="BRK326" s="25"/>
      <c r="BRL326" s="26"/>
      <c r="BRM326" s="26"/>
      <c r="BRN326" s="102"/>
      <c r="BRO326" s="24"/>
      <c r="BRP326" s="24"/>
      <c r="BRQ326" s="24"/>
      <c r="BRR326" s="25"/>
      <c r="BRS326" s="25"/>
      <c r="BRT326" s="26"/>
      <c r="BRU326" s="26"/>
      <c r="BRV326" s="102"/>
      <c r="BRW326" s="24"/>
      <c r="BRX326" s="24"/>
      <c r="BRY326" s="24"/>
      <c r="BRZ326" s="25"/>
      <c r="BSA326" s="25"/>
      <c r="BSB326" s="26"/>
      <c r="BSC326" s="26"/>
      <c r="BSD326" s="102"/>
      <c r="BSE326" s="24"/>
      <c r="BSF326" s="24"/>
      <c r="BSG326" s="24"/>
      <c r="BSH326" s="25"/>
      <c r="BSI326" s="25"/>
      <c r="BSJ326" s="26"/>
      <c r="BSK326" s="26"/>
      <c r="BSL326" s="102"/>
      <c r="BSM326" s="24"/>
      <c r="BSN326" s="24"/>
      <c r="BSO326" s="24"/>
      <c r="BSP326" s="25"/>
      <c r="BSQ326" s="25"/>
      <c r="BSR326" s="26"/>
      <c r="BSS326" s="26"/>
      <c r="BST326" s="102"/>
      <c r="BSU326" s="24"/>
      <c r="BSV326" s="24"/>
      <c r="BSW326" s="24"/>
      <c r="BSX326" s="25"/>
      <c r="BSY326" s="25"/>
      <c r="BSZ326" s="26"/>
      <c r="BTA326" s="26"/>
      <c r="BTB326" s="102"/>
      <c r="BTC326" s="24"/>
      <c r="BTD326" s="24"/>
      <c r="BTE326" s="24"/>
      <c r="BTF326" s="25"/>
      <c r="BTG326" s="25"/>
      <c r="BTH326" s="26"/>
      <c r="BTI326" s="26"/>
      <c r="BTJ326" s="102"/>
      <c r="BTK326" s="24"/>
      <c r="BTL326" s="24"/>
      <c r="BTM326" s="24"/>
      <c r="BTN326" s="25"/>
      <c r="BTO326" s="25"/>
      <c r="BTP326" s="26"/>
      <c r="BTQ326" s="26"/>
      <c r="BTR326" s="102"/>
      <c r="BTS326" s="24"/>
      <c r="BTT326" s="24"/>
      <c r="BTU326" s="24"/>
      <c r="BTV326" s="25"/>
      <c r="BTW326" s="25"/>
      <c r="BTX326" s="26"/>
      <c r="BTY326" s="26"/>
      <c r="BTZ326" s="102"/>
      <c r="BUA326" s="24"/>
      <c r="BUB326" s="24"/>
      <c r="BUC326" s="24"/>
      <c r="BUD326" s="25"/>
      <c r="BUE326" s="25"/>
      <c r="BUF326" s="26"/>
      <c r="BUG326" s="26"/>
      <c r="BUH326" s="102"/>
      <c r="BUI326" s="24"/>
      <c r="BUJ326" s="24"/>
      <c r="BUK326" s="24"/>
      <c r="BUL326" s="25"/>
      <c r="BUM326" s="25"/>
      <c r="BUN326" s="26"/>
      <c r="BUO326" s="26"/>
      <c r="BUP326" s="102"/>
      <c r="BUQ326" s="24"/>
      <c r="BUR326" s="24"/>
      <c r="BUS326" s="24"/>
      <c r="BUT326" s="25"/>
      <c r="BUU326" s="25"/>
      <c r="BUV326" s="26"/>
      <c r="BUW326" s="26"/>
      <c r="BUX326" s="102"/>
      <c r="BUY326" s="24"/>
      <c r="BUZ326" s="24"/>
      <c r="BVA326" s="24"/>
      <c r="BVB326" s="25"/>
      <c r="BVC326" s="25"/>
      <c r="BVD326" s="26"/>
      <c r="BVE326" s="26"/>
      <c r="BVF326" s="102"/>
      <c r="BVG326" s="24"/>
      <c r="BVH326" s="24"/>
      <c r="BVI326" s="24"/>
      <c r="BVJ326" s="25"/>
      <c r="BVK326" s="25"/>
      <c r="BVL326" s="26"/>
      <c r="BVM326" s="26"/>
      <c r="BVN326" s="102"/>
      <c r="BVO326" s="24"/>
      <c r="BVP326" s="24"/>
      <c r="BVQ326" s="24"/>
      <c r="BVR326" s="25"/>
      <c r="BVS326" s="25"/>
      <c r="BVT326" s="26"/>
      <c r="BVU326" s="26"/>
      <c r="BVV326" s="102"/>
      <c r="BVW326" s="24"/>
      <c r="BVX326" s="24"/>
      <c r="BVY326" s="24"/>
      <c r="BVZ326" s="25"/>
      <c r="BWA326" s="25"/>
      <c r="BWB326" s="26"/>
      <c r="BWC326" s="26"/>
      <c r="BWD326" s="102"/>
      <c r="BWE326" s="24"/>
      <c r="BWF326" s="24"/>
      <c r="BWG326" s="24"/>
      <c r="BWH326" s="25"/>
      <c r="BWI326" s="25"/>
      <c r="BWJ326" s="26"/>
      <c r="BWK326" s="26"/>
      <c r="BWL326" s="102"/>
      <c r="BWM326" s="24"/>
      <c r="BWN326" s="24"/>
      <c r="BWO326" s="24"/>
      <c r="BWP326" s="25"/>
      <c r="BWQ326" s="25"/>
      <c r="BWR326" s="26"/>
      <c r="BWS326" s="26"/>
      <c r="BWT326" s="102"/>
      <c r="BWU326" s="24"/>
      <c r="BWV326" s="24"/>
      <c r="BWW326" s="24"/>
      <c r="BWX326" s="25"/>
      <c r="BWY326" s="25"/>
      <c r="BWZ326" s="26"/>
      <c r="BXA326" s="26"/>
      <c r="BXB326" s="102"/>
      <c r="BXC326" s="24"/>
      <c r="BXD326" s="24"/>
      <c r="BXE326" s="24"/>
      <c r="BXF326" s="25"/>
      <c r="BXG326" s="25"/>
      <c r="BXH326" s="26"/>
      <c r="BXI326" s="26"/>
      <c r="BXJ326" s="102"/>
      <c r="BXK326" s="24"/>
      <c r="BXL326" s="24"/>
      <c r="BXM326" s="24"/>
      <c r="BXN326" s="25"/>
      <c r="BXO326" s="25"/>
      <c r="BXP326" s="26"/>
      <c r="BXQ326" s="26"/>
      <c r="BXR326" s="102"/>
      <c r="BXS326" s="24"/>
      <c r="BXT326" s="24"/>
      <c r="BXU326" s="24"/>
      <c r="BXV326" s="25"/>
      <c r="BXW326" s="25"/>
      <c r="BXX326" s="26"/>
      <c r="BXY326" s="26"/>
      <c r="BXZ326" s="102"/>
      <c r="BYA326" s="24"/>
      <c r="BYB326" s="24"/>
      <c r="BYC326" s="24"/>
      <c r="BYD326" s="25"/>
      <c r="BYE326" s="25"/>
      <c r="BYF326" s="26"/>
      <c r="BYG326" s="26"/>
      <c r="BYH326" s="102"/>
      <c r="BYI326" s="24"/>
      <c r="BYJ326" s="24"/>
      <c r="BYK326" s="24"/>
      <c r="BYL326" s="25"/>
      <c r="BYM326" s="25"/>
      <c r="BYN326" s="26"/>
      <c r="BYO326" s="26"/>
      <c r="BYP326" s="102"/>
      <c r="BYQ326" s="24"/>
      <c r="BYR326" s="24"/>
      <c r="BYS326" s="24"/>
      <c r="BYT326" s="25"/>
      <c r="BYU326" s="25"/>
      <c r="BYV326" s="26"/>
      <c r="BYW326" s="26"/>
      <c r="BYX326" s="102"/>
      <c r="BYY326" s="24"/>
      <c r="BYZ326" s="24"/>
      <c r="BZA326" s="24"/>
      <c r="BZB326" s="25"/>
      <c r="BZC326" s="25"/>
      <c r="BZD326" s="26"/>
      <c r="BZE326" s="26"/>
      <c r="BZF326" s="102"/>
      <c r="BZG326" s="24"/>
      <c r="BZH326" s="24"/>
      <c r="BZI326" s="24"/>
      <c r="BZJ326" s="25"/>
      <c r="BZK326" s="25"/>
      <c r="BZL326" s="26"/>
      <c r="BZM326" s="26"/>
      <c r="BZN326" s="102"/>
      <c r="BZO326" s="24"/>
      <c r="BZP326" s="24"/>
      <c r="BZQ326" s="24"/>
      <c r="BZR326" s="25"/>
      <c r="BZS326" s="25"/>
      <c r="BZT326" s="26"/>
      <c r="BZU326" s="26"/>
      <c r="BZV326" s="102"/>
      <c r="BZW326" s="24"/>
      <c r="BZX326" s="24"/>
      <c r="BZY326" s="24"/>
      <c r="BZZ326" s="25"/>
      <c r="CAA326" s="25"/>
      <c r="CAB326" s="26"/>
      <c r="CAC326" s="26"/>
      <c r="CAD326" s="102"/>
      <c r="CAE326" s="24"/>
      <c r="CAF326" s="24"/>
      <c r="CAG326" s="24"/>
      <c r="CAH326" s="25"/>
      <c r="CAI326" s="25"/>
      <c r="CAJ326" s="26"/>
      <c r="CAK326" s="26"/>
      <c r="CAL326" s="102"/>
      <c r="CAM326" s="24"/>
      <c r="CAN326" s="24"/>
      <c r="CAO326" s="24"/>
      <c r="CAP326" s="25"/>
      <c r="CAQ326" s="25"/>
      <c r="CAR326" s="26"/>
      <c r="CAS326" s="26"/>
      <c r="CAT326" s="102"/>
      <c r="CAU326" s="24"/>
      <c r="CAV326" s="24"/>
      <c r="CAW326" s="24"/>
      <c r="CAX326" s="25"/>
      <c r="CAY326" s="25"/>
      <c r="CAZ326" s="26"/>
      <c r="CBA326" s="26"/>
      <c r="CBB326" s="102"/>
      <c r="CBC326" s="24"/>
      <c r="CBD326" s="24"/>
      <c r="CBE326" s="24"/>
      <c r="CBF326" s="25"/>
      <c r="CBG326" s="25"/>
      <c r="CBH326" s="26"/>
      <c r="CBI326" s="26"/>
      <c r="CBJ326" s="102"/>
      <c r="CBK326" s="24"/>
      <c r="CBL326" s="24"/>
      <c r="CBM326" s="24"/>
      <c r="CBN326" s="25"/>
      <c r="CBO326" s="25"/>
      <c r="CBP326" s="26"/>
      <c r="CBQ326" s="26"/>
      <c r="CBR326" s="102"/>
      <c r="CBS326" s="24"/>
      <c r="CBT326" s="24"/>
      <c r="CBU326" s="24"/>
      <c r="CBV326" s="25"/>
      <c r="CBW326" s="25"/>
      <c r="CBX326" s="26"/>
      <c r="CBY326" s="26"/>
      <c r="CBZ326" s="102"/>
      <c r="CCA326" s="24"/>
      <c r="CCB326" s="24"/>
      <c r="CCC326" s="24"/>
      <c r="CCD326" s="25"/>
      <c r="CCE326" s="25"/>
      <c r="CCF326" s="26"/>
      <c r="CCG326" s="26"/>
      <c r="CCH326" s="102"/>
      <c r="CCI326" s="24"/>
      <c r="CCJ326" s="24"/>
      <c r="CCK326" s="24"/>
      <c r="CCL326" s="25"/>
      <c r="CCM326" s="25"/>
      <c r="CCN326" s="26"/>
      <c r="CCO326" s="26"/>
      <c r="CCP326" s="102"/>
      <c r="CCQ326" s="24"/>
      <c r="CCR326" s="24"/>
      <c r="CCS326" s="24"/>
      <c r="CCT326" s="25"/>
      <c r="CCU326" s="25"/>
      <c r="CCV326" s="26"/>
      <c r="CCW326" s="26"/>
      <c r="CCX326" s="102"/>
      <c r="CCY326" s="24"/>
      <c r="CCZ326" s="24"/>
      <c r="CDA326" s="24"/>
      <c r="CDB326" s="25"/>
      <c r="CDC326" s="25"/>
      <c r="CDD326" s="26"/>
      <c r="CDE326" s="26"/>
      <c r="CDF326" s="102"/>
      <c r="CDG326" s="24"/>
      <c r="CDH326" s="24"/>
      <c r="CDI326" s="24"/>
      <c r="CDJ326" s="25"/>
      <c r="CDK326" s="25"/>
      <c r="CDL326" s="26"/>
      <c r="CDM326" s="26"/>
      <c r="CDN326" s="102"/>
      <c r="CDO326" s="24"/>
      <c r="CDP326" s="24"/>
      <c r="CDQ326" s="24"/>
      <c r="CDR326" s="25"/>
      <c r="CDS326" s="25"/>
      <c r="CDT326" s="26"/>
      <c r="CDU326" s="26"/>
      <c r="CDV326" s="102"/>
      <c r="CDW326" s="24"/>
      <c r="CDX326" s="24"/>
      <c r="CDY326" s="24"/>
      <c r="CDZ326" s="25"/>
      <c r="CEA326" s="25"/>
      <c r="CEB326" s="26"/>
      <c r="CEC326" s="26"/>
      <c r="CED326" s="102"/>
      <c r="CEE326" s="24"/>
      <c r="CEF326" s="24"/>
      <c r="CEG326" s="24"/>
      <c r="CEH326" s="25"/>
      <c r="CEI326" s="25"/>
      <c r="CEJ326" s="26"/>
      <c r="CEK326" s="26"/>
      <c r="CEL326" s="102"/>
      <c r="CEM326" s="24"/>
      <c r="CEN326" s="24"/>
      <c r="CEO326" s="24"/>
      <c r="CEP326" s="25"/>
      <c r="CEQ326" s="25"/>
      <c r="CER326" s="26"/>
      <c r="CES326" s="26"/>
      <c r="CET326" s="102"/>
      <c r="CEU326" s="24"/>
      <c r="CEV326" s="24"/>
      <c r="CEW326" s="24"/>
      <c r="CEX326" s="25"/>
      <c r="CEY326" s="25"/>
      <c r="CEZ326" s="26"/>
      <c r="CFA326" s="26"/>
      <c r="CFB326" s="102"/>
      <c r="CFC326" s="24"/>
      <c r="CFD326" s="24"/>
      <c r="CFE326" s="24"/>
      <c r="CFF326" s="25"/>
      <c r="CFG326" s="25"/>
      <c r="CFH326" s="26"/>
      <c r="CFI326" s="26"/>
      <c r="CFJ326" s="102"/>
      <c r="CFK326" s="24"/>
      <c r="CFL326" s="24"/>
      <c r="CFM326" s="24"/>
      <c r="CFN326" s="25"/>
      <c r="CFO326" s="25"/>
      <c r="CFP326" s="26"/>
      <c r="CFQ326" s="26"/>
      <c r="CFR326" s="102"/>
      <c r="CFS326" s="24"/>
      <c r="CFT326" s="24"/>
      <c r="CFU326" s="24"/>
      <c r="CFV326" s="25"/>
      <c r="CFW326" s="25"/>
      <c r="CFX326" s="26"/>
      <c r="CFY326" s="26"/>
      <c r="CFZ326" s="102"/>
      <c r="CGA326" s="24"/>
      <c r="CGB326" s="24"/>
      <c r="CGC326" s="24"/>
      <c r="CGD326" s="25"/>
      <c r="CGE326" s="25"/>
      <c r="CGF326" s="26"/>
      <c r="CGG326" s="26"/>
      <c r="CGH326" s="102"/>
      <c r="CGI326" s="24"/>
      <c r="CGJ326" s="24"/>
      <c r="CGK326" s="24"/>
      <c r="CGL326" s="25"/>
      <c r="CGM326" s="25"/>
      <c r="CGN326" s="26"/>
      <c r="CGO326" s="26"/>
      <c r="CGP326" s="102"/>
      <c r="CGQ326" s="24"/>
      <c r="CGR326" s="24"/>
      <c r="CGS326" s="24"/>
      <c r="CGT326" s="25"/>
      <c r="CGU326" s="25"/>
      <c r="CGV326" s="26"/>
      <c r="CGW326" s="26"/>
      <c r="CGX326" s="102"/>
      <c r="CGY326" s="24"/>
      <c r="CGZ326" s="24"/>
      <c r="CHA326" s="24"/>
      <c r="CHB326" s="25"/>
      <c r="CHC326" s="25"/>
      <c r="CHD326" s="26"/>
      <c r="CHE326" s="26"/>
      <c r="CHF326" s="102"/>
      <c r="CHG326" s="24"/>
      <c r="CHH326" s="24"/>
      <c r="CHI326" s="24"/>
      <c r="CHJ326" s="25"/>
      <c r="CHK326" s="25"/>
      <c r="CHL326" s="26"/>
      <c r="CHM326" s="26"/>
      <c r="CHN326" s="102"/>
      <c r="CHO326" s="24"/>
      <c r="CHP326" s="24"/>
      <c r="CHQ326" s="24"/>
      <c r="CHR326" s="25"/>
      <c r="CHS326" s="25"/>
      <c r="CHT326" s="26"/>
      <c r="CHU326" s="26"/>
      <c r="CHV326" s="102"/>
      <c r="CHW326" s="24"/>
      <c r="CHX326" s="24"/>
      <c r="CHY326" s="24"/>
      <c r="CHZ326" s="25"/>
      <c r="CIA326" s="25"/>
      <c r="CIB326" s="26"/>
      <c r="CIC326" s="26"/>
      <c r="CID326" s="102"/>
      <c r="CIE326" s="24"/>
      <c r="CIF326" s="24"/>
      <c r="CIG326" s="24"/>
      <c r="CIH326" s="25"/>
      <c r="CII326" s="25"/>
      <c r="CIJ326" s="26"/>
      <c r="CIK326" s="26"/>
      <c r="CIL326" s="102"/>
      <c r="CIM326" s="24"/>
      <c r="CIN326" s="24"/>
      <c r="CIO326" s="24"/>
      <c r="CIP326" s="25"/>
      <c r="CIQ326" s="25"/>
      <c r="CIR326" s="26"/>
      <c r="CIS326" s="26"/>
      <c r="CIT326" s="102"/>
      <c r="CIU326" s="24"/>
      <c r="CIV326" s="24"/>
      <c r="CIW326" s="24"/>
      <c r="CIX326" s="25"/>
      <c r="CIY326" s="25"/>
      <c r="CIZ326" s="26"/>
      <c r="CJA326" s="26"/>
      <c r="CJB326" s="102"/>
      <c r="CJC326" s="24"/>
      <c r="CJD326" s="24"/>
      <c r="CJE326" s="24"/>
      <c r="CJF326" s="25"/>
      <c r="CJG326" s="25"/>
      <c r="CJH326" s="26"/>
      <c r="CJI326" s="26"/>
      <c r="CJJ326" s="102"/>
      <c r="CJK326" s="24"/>
      <c r="CJL326" s="24"/>
      <c r="CJM326" s="24"/>
      <c r="CJN326" s="25"/>
      <c r="CJO326" s="25"/>
      <c r="CJP326" s="26"/>
      <c r="CJQ326" s="26"/>
      <c r="CJR326" s="102"/>
      <c r="CJS326" s="24"/>
      <c r="CJT326" s="24"/>
      <c r="CJU326" s="24"/>
      <c r="CJV326" s="25"/>
      <c r="CJW326" s="25"/>
      <c r="CJX326" s="26"/>
      <c r="CJY326" s="26"/>
      <c r="CJZ326" s="102"/>
      <c r="CKA326" s="24"/>
      <c r="CKB326" s="24"/>
      <c r="CKC326" s="24"/>
      <c r="CKD326" s="25"/>
      <c r="CKE326" s="25"/>
      <c r="CKF326" s="26"/>
      <c r="CKG326" s="26"/>
      <c r="CKH326" s="102"/>
      <c r="CKI326" s="24"/>
      <c r="CKJ326" s="24"/>
      <c r="CKK326" s="24"/>
      <c r="CKL326" s="25"/>
      <c r="CKM326" s="25"/>
      <c r="CKN326" s="26"/>
      <c r="CKO326" s="26"/>
      <c r="CKP326" s="102"/>
      <c r="CKQ326" s="24"/>
      <c r="CKR326" s="24"/>
      <c r="CKS326" s="24"/>
      <c r="CKT326" s="25"/>
      <c r="CKU326" s="25"/>
      <c r="CKV326" s="26"/>
      <c r="CKW326" s="26"/>
      <c r="CKX326" s="102"/>
      <c r="CKY326" s="24"/>
      <c r="CKZ326" s="24"/>
      <c r="CLA326" s="24"/>
      <c r="CLB326" s="25"/>
      <c r="CLC326" s="25"/>
      <c r="CLD326" s="26"/>
      <c r="CLE326" s="26"/>
      <c r="CLF326" s="102"/>
      <c r="CLG326" s="24"/>
      <c r="CLH326" s="24"/>
      <c r="CLI326" s="24"/>
      <c r="CLJ326" s="25"/>
      <c r="CLK326" s="25"/>
      <c r="CLL326" s="26"/>
      <c r="CLM326" s="26"/>
      <c r="CLN326" s="102"/>
      <c r="CLO326" s="24"/>
      <c r="CLP326" s="24"/>
      <c r="CLQ326" s="24"/>
      <c r="CLR326" s="25"/>
      <c r="CLS326" s="25"/>
      <c r="CLT326" s="26"/>
      <c r="CLU326" s="26"/>
      <c r="CLV326" s="102"/>
      <c r="CLW326" s="24"/>
      <c r="CLX326" s="24"/>
      <c r="CLY326" s="24"/>
      <c r="CLZ326" s="25"/>
      <c r="CMA326" s="25"/>
      <c r="CMB326" s="26"/>
      <c r="CMC326" s="26"/>
      <c r="CMD326" s="102"/>
      <c r="CME326" s="24"/>
      <c r="CMF326" s="24"/>
      <c r="CMG326" s="24"/>
      <c r="CMH326" s="25"/>
      <c r="CMI326" s="25"/>
      <c r="CMJ326" s="26"/>
      <c r="CMK326" s="26"/>
      <c r="CML326" s="102"/>
      <c r="CMM326" s="24"/>
      <c r="CMN326" s="24"/>
      <c r="CMO326" s="24"/>
      <c r="CMP326" s="25"/>
      <c r="CMQ326" s="25"/>
      <c r="CMR326" s="26"/>
      <c r="CMS326" s="26"/>
      <c r="CMT326" s="102"/>
      <c r="CMU326" s="24"/>
      <c r="CMV326" s="24"/>
      <c r="CMW326" s="24"/>
      <c r="CMX326" s="25"/>
      <c r="CMY326" s="25"/>
      <c r="CMZ326" s="26"/>
      <c r="CNA326" s="26"/>
      <c r="CNB326" s="102"/>
      <c r="CNC326" s="24"/>
      <c r="CND326" s="24"/>
      <c r="CNE326" s="24"/>
      <c r="CNF326" s="25"/>
      <c r="CNG326" s="25"/>
      <c r="CNH326" s="26"/>
      <c r="CNI326" s="26"/>
      <c r="CNJ326" s="102"/>
      <c r="CNK326" s="24"/>
      <c r="CNL326" s="24"/>
      <c r="CNM326" s="24"/>
      <c r="CNN326" s="25"/>
      <c r="CNO326" s="25"/>
      <c r="CNP326" s="26"/>
      <c r="CNQ326" s="26"/>
      <c r="CNR326" s="102"/>
      <c r="CNS326" s="24"/>
      <c r="CNT326" s="24"/>
      <c r="CNU326" s="24"/>
      <c r="CNV326" s="25"/>
      <c r="CNW326" s="25"/>
      <c r="CNX326" s="26"/>
      <c r="CNY326" s="26"/>
      <c r="CNZ326" s="102"/>
      <c r="COA326" s="24"/>
      <c r="COB326" s="24"/>
      <c r="COC326" s="24"/>
      <c r="COD326" s="25"/>
      <c r="COE326" s="25"/>
      <c r="COF326" s="26"/>
      <c r="COG326" s="26"/>
      <c r="COH326" s="102"/>
      <c r="COI326" s="24"/>
      <c r="COJ326" s="24"/>
      <c r="COK326" s="24"/>
      <c r="COL326" s="25"/>
      <c r="COM326" s="25"/>
      <c r="CON326" s="26"/>
      <c r="COO326" s="26"/>
      <c r="COP326" s="102"/>
      <c r="COQ326" s="24"/>
      <c r="COR326" s="24"/>
      <c r="COS326" s="24"/>
      <c r="COT326" s="25"/>
      <c r="COU326" s="25"/>
      <c r="COV326" s="26"/>
      <c r="COW326" s="26"/>
      <c r="COX326" s="102"/>
      <c r="COY326" s="24"/>
      <c r="COZ326" s="24"/>
      <c r="CPA326" s="24"/>
      <c r="CPB326" s="25"/>
      <c r="CPC326" s="25"/>
      <c r="CPD326" s="26"/>
      <c r="CPE326" s="26"/>
      <c r="CPF326" s="102"/>
      <c r="CPG326" s="24"/>
      <c r="CPH326" s="24"/>
      <c r="CPI326" s="24"/>
      <c r="CPJ326" s="25"/>
      <c r="CPK326" s="25"/>
      <c r="CPL326" s="26"/>
      <c r="CPM326" s="26"/>
      <c r="CPN326" s="102"/>
      <c r="CPO326" s="24"/>
      <c r="CPP326" s="24"/>
      <c r="CPQ326" s="24"/>
      <c r="CPR326" s="25"/>
      <c r="CPS326" s="25"/>
      <c r="CPT326" s="26"/>
      <c r="CPU326" s="26"/>
      <c r="CPV326" s="102"/>
      <c r="CPW326" s="24"/>
      <c r="CPX326" s="24"/>
      <c r="CPY326" s="24"/>
      <c r="CPZ326" s="25"/>
      <c r="CQA326" s="25"/>
      <c r="CQB326" s="26"/>
      <c r="CQC326" s="26"/>
      <c r="CQD326" s="102"/>
      <c r="CQE326" s="24"/>
      <c r="CQF326" s="24"/>
      <c r="CQG326" s="24"/>
      <c r="CQH326" s="25"/>
      <c r="CQI326" s="25"/>
      <c r="CQJ326" s="26"/>
      <c r="CQK326" s="26"/>
      <c r="CQL326" s="102"/>
      <c r="CQM326" s="24"/>
      <c r="CQN326" s="24"/>
      <c r="CQO326" s="24"/>
      <c r="CQP326" s="25"/>
      <c r="CQQ326" s="25"/>
      <c r="CQR326" s="26"/>
      <c r="CQS326" s="26"/>
      <c r="CQT326" s="102"/>
      <c r="CQU326" s="24"/>
      <c r="CQV326" s="24"/>
      <c r="CQW326" s="24"/>
      <c r="CQX326" s="25"/>
      <c r="CQY326" s="25"/>
      <c r="CQZ326" s="26"/>
      <c r="CRA326" s="26"/>
      <c r="CRB326" s="102"/>
      <c r="CRC326" s="24"/>
      <c r="CRD326" s="24"/>
      <c r="CRE326" s="24"/>
      <c r="CRF326" s="25"/>
      <c r="CRG326" s="25"/>
      <c r="CRH326" s="26"/>
      <c r="CRI326" s="26"/>
      <c r="CRJ326" s="102"/>
      <c r="CRK326" s="24"/>
      <c r="CRL326" s="24"/>
      <c r="CRM326" s="24"/>
      <c r="CRN326" s="25"/>
      <c r="CRO326" s="25"/>
      <c r="CRP326" s="26"/>
      <c r="CRQ326" s="26"/>
      <c r="CRR326" s="102"/>
      <c r="CRS326" s="24"/>
      <c r="CRT326" s="24"/>
      <c r="CRU326" s="24"/>
      <c r="CRV326" s="25"/>
      <c r="CRW326" s="25"/>
      <c r="CRX326" s="26"/>
      <c r="CRY326" s="26"/>
      <c r="CRZ326" s="102"/>
      <c r="CSA326" s="24"/>
      <c r="CSB326" s="24"/>
      <c r="CSC326" s="24"/>
      <c r="CSD326" s="25"/>
      <c r="CSE326" s="25"/>
      <c r="CSF326" s="26"/>
      <c r="CSG326" s="26"/>
      <c r="CSH326" s="102"/>
      <c r="CSI326" s="24"/>
      <c r="CSJ326" s="24"/>
      <c r="CSK326" s="24"/>
      <c r="CSL326" s="25"/>
      <c r="CSM326" s="25"/>
      <c r="CSN326" s="26"/>
      <c r="CSO326" s="26"/>
      <c r="CSP326" s="102"/>
      <c r="CSQ326" s="24"/>
      <c r="CSR326" s="24"/>
      <c r="CSS326" s="24"/>
      <c r="CST326" s="25"/>
      <c r="CSU326" s="25"/>
      <c r="CSV326" s="26"/>
      <c r="CSW326" s="26"/>
      <c r="CSX326" s="102"/>
      <c r="CSY326" s="24"/>
      <c r="CSZ326" s="24"/>
      <c r="CTA326" s="24"/>
      <c r="CTB326" s="25"/>
      <c r="CTC326" s="25"/>
      <c r="CTD326" s="26"/>
      <c r="CTE326" s="26"/>
      <c r="CTF326" s="102"/>
      <c r="CTG326" s="24"/>
      <c r="CTH326" s="24"/>
      <c r="CTI326" s="24"/>
      <c r="CTJ326" s="25"/>
      <c r="CTK326" s="25"/>
      <c r="CTL326" s="26"/>
      <c r="CTM326" s="26"/>
      <c r="CTN326" s="102"/>
      <c r="CTO326" s="24"/>
      <c r="CTP326" s="24"/>
      <c r="CTQ326" s="24"/>
      <c r="CTR326" s="25"/>
      <c r="CTS326" s="25"/>
      <c r="CTT326" s="26"/>
      <c r="CTU326" s="26"/>
      <c r="CTV326" s="102"/>
      <c r="CTW326" s="24"/>
      <c r="CTX326" s="24"/>
      <c r="CTY326" s="24"/>
      <c r="CTZ326" s="25"/>
      <c r="CUA326" s="25"/>
      <c r="CUB326" s="26"/>
      <c r="CUC326" s="26"/>
      <c r="CUD326" s="102"/>
      <c r="CUE326" s="24"/>
      <c r="CUF326" s="24"/>
      <c r="CUG326" s="24"/>
      <c r="CUH326" s="25"/>
      <c r="CUI326" s="25"/>
      <c r="CUJ326" s="26"/>
      <c r="CUK326" s="26"/>
      <c r="CUL326" s="102"/>
      <c r="CUM326" s="24"/>
      <c r="CUN326" s="24"/>
      <c r="CUO326" s="24"/>
      <c r="CUP326" s="25"/>
      <c r="CUQ326" s="25"/>
      <c r="CUR326" s="26"/>
      <c r="CUS326" s="26"/>
      <c r="CUT326" s="102"/>
      <c r="CUU326" s="24"/>
      <c r="CUV326" s="24"/>
      <c r="CUW326" s="24"/>
      <c r="CUX326" s="25"/>
      <c r="CUY326" s="25"/>
      <c r="CUZ326" s="26"/>
      <c r="CVA326" s="26"/>
      <c r="CVB326" s="102"/>
      <c r="CVC326" s="24"/>
      <c r="CVD326" s="24"/>
      <c r="CVE326" s="24"/>
      <c r="CVF326" s="25"/>
      <c r="CVG326" s="25"/>
      <c r="CVH326" s="26"/>
      <c r="CVI326" s="26"/>
      <c r="CVJ326" s="102"/>
      <c r="CVK326" s="24"/>
      <c r="CVL326" s="24"/>
      <c r="CVM326" s="24"/>
      <c r="CVN326" s="25"/>
      <c r="CVO326" s="25"/>
      <c r="CVP326" s="26"/>
      <c r="CVQ326" s="26"/>
      <c r="CVR326" s="102"/>
      <c r="CVS326" s="24"/>
      <c r="CVT326" s="24"/>
      <c r="CVU326" s="24"/>
      <c r="CVV326" s="25"/>
      <c r="CVW326" s="25"/>
      <c r="CVX326" s="26"/>
      <c r="CVY326" s="26"/>
      <c r="CVZ326" s="102"/>
      <c r="CWA326" s="24"/>
      <c r="CWB326" s="24"/>
      <c r="CWC326" s="24"/>
      <c r="CWD326" s="25"/>
      <c r="CWE326" s="25"/>
      <c r="CWF326" s="26"/>
      <c r="CWG326" s="26"/>
      <c r="CWH326" s="102"/>
      <c r="CWI326" s="24"/>
      <c r="CWJ326" s="24"/>
      <c r="CWK326" s="24"/>
      <c r="CWL326" s="25"/>
      <c r="CWM326" s="25"/>
      <c r="CWN326" s="26"/>
      <c r="CWO326" s="26"/>
      <c r="CWP326" s="102"/>
      <c r="CWQ326" s="24"/>
      <c r="CWR326" s="24"/>
      <c r="CWS326" s="24"/>
      <c r="CWT326" s="25"/>
      <c r="CWU326" s="25"/>
      <c r="CWV326" s="26"/>
      <c r="CWW326" s="26"/>
      <c r="CWX326" s="102"/>
      <c r="CWY326" s="24"/>
      <c r="CWZ326" s="24"/>
      <c r="CXA326" s="24"/>
      <c r="CXB326" s="25"/>
      <c r="CXC326" s="25"/>
      <c r="CXD326" s="26"/>
      <c r="CXE326" s="26"/>
      <c r="CXF326" s="102"/>
      <c r="CXG326" s="24"/>
      <c r="CXH326" s="24"/>
      <c r="CXI326" s="24"/>
      <c r="CXJ326" s="25"/>
      <c r="CXK326" s="25"/>
      <c r="CXL326" s="26"/>
      <c r="CXM326" s="26"/>
      <c r="CXN326" s="102"/>
      <c r="CXO326" s="24"/>
      <c r="CXP326" s="24"/>
      <c r="CXQ326" s="24"/>
      <c r="CXR326" s="25"/>
      <c r="CXS326" s="25"/>
      <c r="CXT326" s="26"/>
      <c r="CXU326" s="26"/>
      <c r="CXV326" s="102"/>
      <c r="CXW326" s="24"/>
      <c r="CXX326" s="24"/>
      <c r="CXY326" s="24"/>
      <c r="CXZ326" s="25"/>
      <c r="CYA326" s="25"/>
      <c r="CYB326" s="26"/>
      <c r="CYC326" s="26"/>
      <c r="CYD326" s="102"/>
      <c r="CYE326" s="24"/>
      <c r="CYF326" s="24"/>
      <c r="CYG326" s="24"/>
      <c r="CYH326" s="25"/>
      <c r="CYI326" s="25"/>
      <c r="CYJ326" s="26"/>
      <c r="CYK326" s="26"/>
      <c r="CYL326" s="102"/>
      <c r="CYM326" s="24"/>
      <c r="CYN326" s="24"/>
      <c r="CYO326" s="24"/>
      <c r="CYP326" s="25"/>
      <c r="CYQ326" s="25"/>
      <c r="CYR326" s="26"/>
      <c r="CYS326" s="26"/>
      <c r="CYT326" s="102"/>
      <c r="CYU326" s="24"/>
      <c r="CYV326" s="24"/>
      <c r="CYW326" s="24"/>
      <c r="CYX326" s="25"/>
      <c r="CYY326" s="25"/>
      <c r="CYZ326" s="26"/>
      <c r="CZA326" s="26"/>
      <c r="CZB326" s="102"/>
      <c r="CZC326" s="24"/>
      <c r="CZD326" s="24"/>
      <c r="CZE326" s="24"/>
      <c r="CZF326" s="25"/>
      <c r="CZG326" s="25"/>
      <c r="CZH326" s="26"/>
      <c r="CZI326" s="26"/>
      <c r="CZJ326" s="102"/>
      <c r="CZK326" s="24"/>
      <c r="CZL326" s="24"/>
      <c r="CZM326" s="24"/>
      <c r="CZN326" s="25"/>
      <c r="CZO326" s="25"/>
      <c r="CZP326" s="26"/>
      <c r="CZQ326" s="26"/>
      <c r="CZR326" s="102"/>
      <c r="CZS326" s="24"/>
      <c r="CZT326" s="24"/>
      <c r="CZU326" s="24"/>
      <c r="CZV326" s="25"/>
      <c r="CZW326" s="25"/>
      <c r="CZX326" s="26"/>
      <c r="CZY326" s="26"/>
      <c r="CZZ326" s="102"/>
      <c r="DAA326" s="24"/>
      <c r="DAB326" s="24"/>
      <c r="DAC326" s="24"/>
      <c r="DAD326" s="25"/>
      <c r="DAE326" s="25"/>
      <c r="DAF326" s="26"/>
      <c r="DAG326" s="26"/>
      <c r="DAH326" s="102"/>
      <c r="DAI326" s="24"/>
      <c r="DAJ326" s="24"/>
      <c r="DAK326" s="24"/>
      <c r="DAL326" s="25"/>
      <c r="DAM326" s="25"/>
      <c r="DAN326" s="26"/>
      <c r="DAO326" s="26"/>
      <c r="DAP326" s="102"/>
      <c r="DAQ326" s="24"/>
      <c r="DAR326" s="24"/>
      <c r="DAS326" s="24"/>
      <c r="DAT326" s="25"/>
      <c r="DAU326" s="25"/>
      <c r="DAV326" s="26"/>
      <c r="DAW326" s="26"/>
      <c r="DAX326" s="102"/>
      <c r="DAY326" s="24"/>
      <c r="DAZ326" s="24"/>
      <c r="DBA326" s="24"/>
      <c r="DBB326" s="25"/>
      <c r="DBC326" s="25"/>
      <c r="DBD326" s="26"/>
      <c r="DBE326" s="26"/>
      <c r="DBF326" s="102"/>
      <c r="DBG326" s="24"/>
      <c r="DBH326" s="24"/>
      <c r="DBI326" s="24"/>
      <c r="DBJ326" s="25"/>
      <c r="DBK326" s="25"/>
      <c r="DBL326" s="26"/>
      <c r="DBM326" s="26"/>
      <c r="DBN326" s="102"/>
      <c r="DBO326" s="24"/>
      <c r="DBP326" s="24"/>
      <c r="DBQ326" s="24"/>
      <c r="DBR326" s="25"/>
      <c r="DBS326" s="25"/>
      <c r="DBT326" s="26"/>
      <c r="DBU326" s="26"/>
      <c r="DBV326" s="102"/>
      <c r="DBW326" s="24"/>
      <c r="DBX326" s="24"/>
      <c r="DBY326" s="24"/>
      <c r="DBZ326" s="25"/>
      <c r="DCA326" s="25"/>
      <c r="DCB326" s="26"/>
      <c r="DCC326" s="26"/>
      <c r="DCD326" s="102"/>
      <c r="DCE326" s="24"/>
      <c r="DCF326" s="24"/>
      <c r="DCG326" s="24"/>
      <c r="DCH326" s="25"/>
      <c r="DCI326" s="25"/>
      <c r="DCJ326" s="26"/>
      <c r="DCK326" s="26"/>
      <c r="DCL326" s="102"/>
      <c r="DCM326" s="24"/>
      <c r="DCN326" s="24"/>
      <c r="DCO326" s="24"/>
      <c r="DCP326" s="25"/>
      <c r="DCQ326" s="25"/>
      <c r="DCR326" s="26"/>
      <c r="DCS326" s="26"/>
      <c r="DCT326" s="102"/>
      <c r="DCU326" s="24"/>
      <c r="DCV326" s="24"/>
      <c r="DCW326" s="24"/>
      <c r="DCX326" s="25"/>
      <c r="DCY326" s="25"/>
      <c r="DCZ326" s="26"/>
      <c r="DDA326" s="26"/>
      <c r="DDB326" s="102"/>
      <c r="DDC326" s="24"/>
      <c r="DDD326" s="24"/>
      <c r="DDE326" s="24"/>
      <c r="DDF326" s="25"/>
      <c r="DDG326" s="25"/>
      <c r="DDH326" s="26"/>
      <c r="DDI326" s="26"/>
      <c r="DDJ326" s="102"/>
      <c r="DDK326" s="24"/>
      <c r="DDL326" s="24"/>
      <c r="DDM326" s="24"/>
      <c r="DDN326" s="25"/>
      <c r="DDO326" s="25"/>
      <c r="DDP326" s="26"/>
      <c r="DDQ326" s="26"/>
      <c r="DDR326" s="102"/>
      <c r="DDS326" s="24"/>
      <c r="DDT326" s="24"/>
      <c r="DDU326" s="24"/>
      <c r="DDV326" s="25"/>
      <c r="DDW326" s="25"/>
      <c r="DDX326" s="26"/>
      <c r="DDY326" s="26"/>
      <c r="DDZ326" s="102"/>
      <c r="DEA326" s="24"/>
      <c r="DEB326" s="24"/>
      <c r="DEC326" s="24"/>
      <c r="DED326" s="25"/>
      <c r="DEE326" s="25"/>
      <c r="DEF326" s="26"/>
      <c r="DEG326" s="26"/>
      <c r="DEH326" s="102"/>
      <c r="DEI326" s="24"/>
      <c r="DEJ326" s="24"/>
      <c r="DEK326" s="24"/>
      <c r="DEL326" s="25"/>
      <c r="DEM326" s="25"/>
      <c r="DEN326" s="26"/>
      <c r="DEO326" s="26"/>
      <c r="DEP326" s="102"/>
      <c r="DEQ326" s="24"/>
      <c r="DER326" s="24"/>
      <c r="DES326" s="24"/>
      <c r="DET326" s="25"/>
      <c r="DEU326" s="25"/>
      <c r="DEV326" s="26"/>
      <c r="DEW326" s="26"/>
      <c r="DEX326" s="102"/>
      <c r="DEY326" s="24"/>
      <c r="DEZ326" s="24"/>
      <c r="DFA326" s="24"/>
      <c r="DFB326" s="25"/>
      <c r="DFC326" s="25"/>
      <c r="DFD326" s="26"/>
      <c r="DFE326" s="26"/>
      <c r="DFF326" s="102"/>
      <c r="DFG326" s="24"/>
      <c r="DFH326" s="24"/>
      <c r="DFI326" s="24"/>
      <c r="DFJ326" s="25"/>
      <c r="DFK326" s="25"/>
      <c r="DFL326" s="26"/>
      <c r="DFM326" s="26"/>
      <c r="DFN326" s="102"/>
      <c r="DFO326" s="24"/>
      <c r="DFP326" s="24"/>
      <c r="DFQ326" s="24"/>
      <c r="DFR326" s="25"/>
      <c r="DFS326" s="25"/>
      <c r="DFT326" s="26"/>
      <c r="DFU326" s="26"/>
      <c r="DFV326" s="102"/>
      <c r="DFW326" s="24"/>
      <c r="DFX326" s="24"/>
      <c r="DFY326" s="24"/>
      <c r="DFZ326" s="25"/>
      <c r="DGA326" s="25"/>
      <c r="DGB326" s="26"/>
      <c r="DGC326" s="26"/>
      <c r="DGD326" s="102"/>
      <c r="DGE326" s="24"/>
      <c r="DGF326" s="24"/>
      <c r="DGG326" s="24"/>
      <c r="DGH326" s="25"/>
      <c r="DGI326" s="25"/>
      <c r="DGJ326" s="26"/>
      <c r="DGK326" s="26"/>
      <c r="DGL326" s="102"/>
      <c r="DGM326" s="24"/>
      <c r="DGN326" s="24"/>
      <c r="DGO326" s="24"/>
      <c r="DGP326" s="25"/>
      <c r="DGQ326" s="25"/>
      <c r="DGR326" s="26"/>
      <c r="DGS326" s="26"/>
      <c r="DGT326" s="102"/>
      <c r="DGU326" s="24"/>
      <c r="DGV326" s="24"/>
      <c r="DGW326" s="24"/>
      <c r="DGX326" s="25"/>
      <c r="DGY326" s="25"/>
      <c r="DGZ326" s="26"/>
      <c r="DHA326" s="26"/>
      <c r="DHB326" s="102"/>
      <c r="DHC326" s="24"/>
      <c r="DHD326" s="24"/>
      <c r="DHE326" s="24"/>
      <c r="DHF326" s="25"/>
      <c r="DHG326" s="25"/>
      <c r="DHH326" s="26"/>
      <c r="DHI326" s="26"/>
      <c r="DHJ326" s="102"/>
      <c r="DHK326" s="24"/>
      <c r="DHL326" s="24"/>
      <c r="DHM326" s="24"/>
      <c r="DHN326" s="25"/>
      <c r="DHO326" s="25"/>
      <c r="DHP326" s="26"/>
      <c r="DHQ326" s="26"/>
      <c r="DHR326" s="102"/>
      <c r="DHS326" s="24"/>
      <c r="DHT326" s="24"/>
      <c r="DHU326" s="24"/>
      <c r="DHV326" s="25"/>
      <c r="DHW326" s="25"/>
      <c r="DHX326" s="26"/>
      <c r="DHY326" s="26"/>
      <c r="DHZ326" s="102"/>
      <c r="DIA326" s="24"/>
      <c r="DIB326" s="24"/>
      <c r="DIC326" s="24"/>
      <c r="DID326" s="25"/>
      <c r="DIE326" s="25"/>
      <c r="DIF326" s="26"/>
      <c r="DIG326" s="26"/>
      <c r="DIH326" s="102"/>
      <c r="DII326" s="24"/>
      <c r="DIJ326" s="24"/>
      <c r="DIK326" s="24"/>
      <c r="DIL326" s="25"/>
      <c r="DIM326" s="25"/>
      <c r="DIN326" s="26"/>
      <c r="DIO326" s="26"/>
      <c r="DIP326" s="102"/>
      <c r="DIQ326" s="24"/>
      <c r="DIR326" s="24"/>
      <c r="DIS326" s="24"/>
      <c r="DIT326" s="25"/>
      <c r="DIU326" s="25"/>
      <c r="DIV326" s="26"/>
      <c r="DIW326" s="26"/>
      <c r="DIX326" s="102"/>
      <c r="DIY326" s="24"/>
      <c r="DIZ326" s="24"/>
      <c r="DJA326" s="24"/>
      <c r="DJB326" s="25"/>
      <c r="DJC326" s="25"/>
      <c r="DJD326" s="26"/>
      <c r="DJE326" s="26"/>
      <c r="DJF326" s="102"/>
      <c r="DJG326" s="24"/>
      <c r="DJH326" s="24"/>
      <c r="DJI326" s="24"/>
      <c r="DJJ326" s="25"/>
      <c r="DJK326" s="25"/>
      <c r="DJL326" s="26"/>
      <c r="DJM326" s="26"/>
      <c r="DJN326" s="102"/>
      <c r="DJO326" s="24"/>
      <c r="DJP326" s="24"/>
      <c r="DJQ326" s="24"/>
      <c r="DJR326" s="25"/>
      <c r="DJS326" s="25"/>
      <c r="DJT326" s="26"/>
      <c r="DJU326" s="26"/>
      <c r="DJV326" s="102"/>
      <c r="DJW326" s="24"/>
      <c r="DJX326" s="24"/>
      <c r="DJY326" s="24"/>
      <c r="DJZ326" s="25"/>
      <c r="DKA326" s="25"/>
      <c r="DKB326" s="26"/>
      <c r="DKC326" s="26"/>
      <c r="DKD326" s="102"/>
      <c r="DKE326" s="24"/>
      <c r="DKF326" s="24"/>
      <c r="DKG326" s="24"/>
      <c r="DKH326" s="25"/>
      <c r="DKI326" s="25"/>
      <c r="DKJ326" s="26"/>
      <c r="DKK326" s="26"/>
      <c r="DKL326" s="102"/>
      <c r="DKM326" s="24"/>
      <c r="DKN326" s="24"/>
      <c r="DKO326" s="24"/>
      <c r="DKP326" s="25"/>
      <c r="DKQ326" s="25"/>
      <c r="DKR326" s="26"/>
      <c r="DKS326" s="26"/>
      <c r="DKT326" s="102"/>
      <c r="DKU326" s="24"/>
      <c r="DKV326" s="24"/>
      <c r="DKW326" s="24"/>
      <c r="DKX326" s="25"/>
      <c r="DKY326" s="25"/>
      <c r="DKZ326" s="26"/>
      <c r="DLA326" s="26"/>
      <c r="DLB326" s="102"/>
      <c r="DLC326" s="24"/>
      <c r="DLD326" s="24"/>
      <c r="DLE326" s="24"/>
      <c r="DLF326" s="25"/>
      <c r="DLG326" s="25"/>
      <c r="DLH326" s="26"/>
      <c r="DLI326" s="26"/>
      <c r="DLJ326" s="102"/>
      <c r="DLK326" s="24"/>
      <c r="DLL326" s="24"/>
      <c r="DLM326" s="24"/>
      <c r="DLN326" s="25"/>
      <c r="DLO326" s="25"/>
      <c r="DLP326" s="26"/>
      <c r="DLQ326" s="26"/>
      <c r="DLR326" s="102"/>
      <c r="DLS326" s="24"/>
      <c r="DLT326" s="24"/>
      <c r="DLU326" s="24"/>
      <c r="DLV326" s="25"/>
      <c r="DLW326" s="25"/>
      <c r="DLX326" s="26"/>
      <c r="DLY326" s="26"/>
      <c r="DLZ326" s="102"/>
      <c r="DMA326" s="24"/>
      <c r="DMB326" s="24"/>
      <c r="DMC326" s="24"/>
      <c r="DMD326" s="25"/>
      <c r="DME326" s="25"/>
      <c r="DMF326" s="26"/>
      <c r="DMG326" s="26"/>
      <c r="DMH326" s="102"/>
      <c r="DMI326" s="24"/>
      <c r="DMJ326" s="24"/>
      <c r="DMK326" s="24"/>
      <c r="DML326" s="25"/>
      <c r="DMM326" s="25"/>
      <c r="DMN326" s="26"/>
      <c r="DMO326" s="26"/>
      <c r="DMP326" s="102"/>
      <c r="DMQ326" s="24"/>
      <c r="DMR326" s="24"/>
      <c r="DMS326" s="24"/>
      <c r="DMT326" s="25"/>
      <c r="DMU326" s="25"/>
      <c r="DMV326" s="26"/>
      <c r="DMW326" s="26"/>
      <c r="DMX326" s="102"/>
      <c r="DMY326" s="24"/>
      <c r="DMZ326" s="24"/>
      <c r="DNA326" s="24"/>
      <c r="DNB326" s="25"/>
      <c r="DNC326" s="25"/>
      <c r="DND326" s="26"/>
      <c r="DNE326" s="26"/>
      <c r="DNF326" s="102"/>
      <c r="DNG326" s="24"/>
      <c r="DNH326" s="24"/>
      <c r="DNI326" s="24"/>
      <c r="DNJ326" s="25"/>
      <c r="DNK326" s="25"/>
      <c r="DNL326" s="26"/>
      <c r="DNM326" s="26"/>
      <c r="DNN326" s="102"/>
      <c r="DNO326" s="24"/>
      <c r="DNP326" s="24"/>
      <c r="DNQ326" s="24"/>
      <c r="DNR326" s="25"/>
      <c r="DNS326" s="25"/>
      <c r="DNT326" s="26"/>
      <c r="DNU326" s="26"/>
      <c r="DNV326" s="102"/>
      <c r="DNW326" s="24"/>
      <c r="DNX326" s="24"/>
      <c r="DNY326" s="24"/>
      <c r="DNZ326" s="25"/>
      <c r="DOA326" s="25"/>
      <c r="DOB326" s="26"/>
      <c r="DOC326" s="26"/>
      <c r="DOD326" s="102"/>
      <c r="DOE326" s="24"/>
      <c r="DOF326" s="24"/>
      <c r="DOG326" s="24"/>
      <c r="DOH326" s="25"/>
      <c r="DOI326" s="25"/>
      <c r="DOJ326" s="26"/>
      <c r="DOK326" s="26"/>
      <c r="DOL326" s="102"/>
      <c r="DOM326" s="24"/>
      <c r="DON326" s="24"/>
      <c r="DOO326" s="24"/>
      <c r="DOP326" s="25"/>
      <c r="DOQ326" s="25"/>
      <c r="DOR326" s="26"/>
      <c r="DOS326" s="26"/>
      <c r="DOT326" s="102"/>
      <c r="DOU326" s="24"/>
      <c r="DOV326" s="24"/>
      <c r="DOW326" s="24"/>
      <c r="DOX326" s="25"/>
      <c r="DOY326" s="25"/>
      <c r="DOZ326" s="26"/>
      <c r="DPA326" s="26"/>
      <c r="DPB326" s="102"/>
      <c r="DPC326" s="24"/>
      <c r="DPD326" s="24"/>
      <c r="DPE326" s="24"/>
      <c r="DPF326" s="25"/>
      <c r="DPG326" s="25"/>
      <c r="DPH326" s="26"/>
      <c r="DPI326" s="26"/>
      <c r="DPJ326" s="102"/>
      <c r="DPK326" s="24"/>
      <c r="DPL326" s="24"/>
      <c r="DPM326" s="24"/>
      <c r="DPN326" s="25"/>
      <c r="DPO326" s="25"/>
      <c r="DPP326" s="26"/>
      <c r="DPQ326" s="26"/>
      <c r="DPR326" s="102"/>
      <c r="DPS326" s="24"/>
      <c r="DPT326" s="24"/>
      <c r="DPU326" s="24"/>
      <c r="DPV326" s="25"/>
      <c r="DPW326" s="25"/>
      <c r="DPX326" s="26"/>
      <c r="DPY326" s="26"/>
      <c r="DPZ326" s="102"/>
      <c r="DQA326" s="24"/>
      <c r="DQB326" s="24"/>
      <c r="DQC326" s="24"/>
      <c r="DQD326" s="25"/>
      <c r="DQE326" s="25"/>
      <c r="DQF326" s="26"/>
      <c r="DQG326" s="26"/>
      <c r="DQH326" s="102"/>
      <c r="DQI326" s="24"/>
      <c r="DQJ326" s="24"/>
      <c r="DQK326" s="24"/>
      <c r="DQL326" s="25"/>
      <c r="DQM326" s="25"/>
      <c r="DQN326" s="26"/>
      <c r="DQO326" s="26"/>
      <c r="DQP326" s="102"/>
      <c r="DQQ326" s="24"/>
      <c r="DQR326" s="24"/>
      <c r="DQS326" s="24"/>
      <c r="DQT326" s="25"/>
      <c r="DQU326" s="25"/>
      <c r="DQV326" s="26"/>
      <c r="DQW326" s="26"/>
      <c r="DQX326" s="102"/>
      <c r="DQY326" s="24"/>
      <c r="DQZ326" s="24"/>
      <c r="DRA326" s="24"/>
      <c r="DRB326" s="25"/>
      <c r="DRC326" s="25"/>
      <c r="DRD326" s="26"/>
      <c r="DRE326" s="26"/>
      <c r="DRF326" s="102"/>
      <c r="DRG326" s="24"/>
      <c r="DRH326" s="24"/>
      <c r="DRI326" s="24"/>
      <c r="DRJ326" s="25"/>
      <c r="DRK326" s="25"/>
      <c r="DRL326" s="26"/>
      <c r="DRM326" s="26"/>
      <c r="DRN326" s="102"/>
      <c r="DRO326" s="24"/>
      <c r="DRP326" s="24"/>
      <c r="DRQ326" s="24"/>
      <c r="DRR326" s="25"/>
      <c r="DRS326" s="25"/>
      <c r="DRT326" s="26"/>
      <c r="DRU326" s="26"/>
      <c r="DRV326" s="102"/>
      <c r="DRW326" s="24"/>
      <c r="DRX326" s="24"/>
      <c r="DRY326" s="24"/>
      <c r="DRZ326" s="25"/>
      <c r="DSA326" s="25"/>
      <c r="DSB326" s="26"/>
      <c r="DSC326" s="26"/>
      <c r="DSD326" s="102"/>
      <c r="DSE326" s="24"/>
      <c r="DSF326" s="24"/>
      <c r="DSG326" s="24"/>
      <c r="DSH326" s="25"/>
      <c r="DSI326" s="25"/>
      <c r="DSJ326" s="26"/>
      <c r="DSK326" s="26"/>
      <c r="DSL326" s="102"/>
      <c r="DSM326" s="24"/>
      <c r="DSN326" s="24"/>
      <c r="DSO326" s="24"/>
      <c r="DSP326" s="25"/>
      <c r="DSQ326" s="25"/>
      <c r="DSR326" s="26"/>
      <c r="DSS326" s="26"/>
      <c r="DST326" s="102"/>
      <c r="DSU326" s="24"/>
      <c r="DSV326" s="24"/>
      <c r="DSW326" s="24"/>
      <c r="DSX326" s="25"/>
      <c r="DSY326" s="25"/>
      <c r="DSZ326" s="26"/>
      <c r="DTA326" s="26"/>
      <c r="DTB326" s="102"/>
      <c r="DTC326" s="24"/>
      <c r="DTD326" s="24"/>
      <c r="DTE326" s="24"/>
      <c r="DTF326" s="25"/>
      <c r="DTG326" s="25"/>
      <c r="DTH326" s="26"/>
      <c r="DTI326" s="26"/>
      <c r="DTJ326" s="102"/>
      <c r="DTK326" s="24"/>
      <c r="DTL326" s="24"/>
      <c r="DTM326" s="24"/>
      <c r="DTN326" s="25"/>
      <c r="DTO326" s="25"/>
      <c r="DTP326" s="26"/>
      <c r="DTQ326" s="26"/>
      <c r="DTR326" s="102"/>
      <c r="DTS326" s="24"/>
      <c r="DTT326" s="24"/>
      <c r="DTU326" s="24"/>
      <c r="DTV326" s="25"/>
      <c r="DTW326" s="25"/>
      <c r="DTX326" s="26"/>
      <c r="DTY326" s="26"/>
      <c r="DTZ326" s="102"/>
      <c r="DUA326" s="24"/>
      <c r="DUB326" s="24"/>
      <c r="DUC326" s="24"/>
      <c r="DUD326" s="25"/>
      <c r="DUE326" s="25"/>
      <c r="DUF326" s="26"/>
      <c r="DUG326" s="26"/>
      <c r="DUH326" s="102"/>
      <c r="DUI326" s="24"/>
      <c r="DUJ326" s="24"/>
      <c r="DUK326" s="24"/>
      <c r="DUL326" s="25"/>
      <c r="DUM326" s="25"/>
      <c r="DUN326" s="26"/>
      <c r="DUO326" s="26"/>
      <c r="DUP326" s="102"/>
      <c r="DUQ326" s="24"/>
      <c r="DUR326" s="24"/>
      <c r="DUS326" s="24"/>
      <c r="DUT326" s="25"/>
      <c r="DUU326" s="25"/>
      <c r="DUV326" s="26"/>
      <c r="DUW326" s="26"/>
      <c r="DUX326" s="102"/>
      <c r="DUY326" s="24"/>
      <c r="DUZ326" s="24"/>
      <c r="DVA326" s="24"/>
      <c r="DVB326" s="25"/>
      <c r="DVC326" s="25"/>
      <c r="DVD326" s="26"/>
      <c r="DVE326" s="26"/>
      <c r="DVF326" s="102"/>
      <c r="DVG326" s="24"/>
      <c r="DVH326" s="24"/>
      <c r="DVI326" s="24"/>
      <c r="DVJ326" s="25"/>
      <c r="DVK326" s="25"/>
      <c r="DVL326" s="26"/>
      <c r="DVM326" s="26"/>
      <c r="DVN326" s="102"/>
      <c r="DVO326" s="24"/>
      <c r="DVP326" s="24"/>
      <c r="DVQ326" s="24"/>
      <c r="DVR326" s="25"/>
      <c r="DVS326" s="25"/>
      <c r="DVT326" s="26"/>
      <c r="DVU326" s="26"/>
      <c r="DVV326" s="102"/>
      <c r="DVW326" s="24"/>
      <c r="DVX326" s="24"/>
      <c r="DVY326" s="24"/>
      <c r="DVZ326" s="25"/>
      <c r="DWA326" s="25"/>
      <c r="DWB326" s="26"/>
      <c r="DWC326" s="26"/>
      <c r="DWD326" s="102"/>
      <c r="DWE326" s="24"/>
      <c r="DWF326" s="24"/>
      <c r="DWG326" s="24"/>
      <c r="DWH326" s="25"/>
      <c r="DWI326" s="25"/>
      <c r="DWJ326" s="26"/>
      <c r="DWK326" s="26"/>
      <c r="DWL326" s="102"/>
      <c r="DWM326" s="24"/>
      <c r="DWN326" s="24"/>
      <c r="DWO326" s="24"/>
      <c r="DWP326" s="25"/>
      <c r="DWQ326" s="25"/>
      <c r="DWR326" s="26"/>
      <c r="DWS326" s="26"/>
      <c r="DWT326" s="102"/>
      <c r="DWU326" s="24"/>
      <c r="DWV326" s="24"/>
      <c r="DWW326" s="24"/>
      <c r="DWX326" s="25"/>
      <c r="DWY326" s="25"/>
      <c r="DWZ326" s="26"/>
      <c r="DXA326" s="26"/>
      <c r="DXB326" s="102"/>
      <c r="DXC326" s="24"/>
      <c r="DXD326" s="24"/>
      <c r="DXE326" s="24"/>
      <c r="DXF326" s="25"/>
      <c r="DXG326" s="25"/>
      <c r="DXH326" s="26"/>
      <c r="DXI326" s="26"/>
      <c r="DXJ326" s="102"/>
      <c r="DXK326" s="24"/>
      <c r="DXL326" s="24"/>
      <c r="DXM326" s="24"/>
      <c r="DXN326" s="25"/>
      <c r="DXO326" s="25"/>
      <c r="DXP326" s="26"/>
      <c r="DXQ326" s="26"/>
      <c r="DXR326" s="102"/>
      <c r="DXS326" s="24"/>
      <c r="DXT326" s="24"/>
      <c r="DXU326" s="24"/>
      <c r="DXV326" s="25"/>
      <c r="DXW326" s="25"/>
      <c r="DXX326" s="26"/>
      <c r="DXY326" s="26"/>
      <c r="DXZ326" s="102"/>
      <c r="DYA326" s="24"/>
      <c r="DYB326" s="24"/>
      <c r="DYC326" s="24"/>
      <c r="DYD326" s="25"/>
      <c r="DYE326" s="25"/>
      <c r="DYF326" s="26"/>
      <c r="DYG326" s="26"/>
      <c r="DYH326" s="102"/>
      <c r="DYI326" s="24"/>
      <c r="DYJ326" s="24"/>
      <c r="DYK326" s="24"/>
      <c r="DYL326" s="25"/>
      <c r="DYM326" s="25"/>
      <c r="DYN326" s="26"/>
      <c r="DYO326" s="26"/>
      <c r="DYP326" s="102"/>
      <c r="DYQ326" s="24"/>
      <c r="DYR326" s="24"/>
      <c r="DYS326" s="24"/>
      <c r="DYT326" s="25"/>
      <c r="DYU326" s="25"/>
      <c r="DYV326" s="26"/>
      <c r="DYW326" s="26"/>
      <c r="DYX326" s="102"/>
      <c r="DYY326" s="24"/>
      <c r="DYZ326" s="24"/>
      <c r="DZA326" s="24"/>
      <c r="DZB326" s="25"/>
      <c r="DZC326" s="25"/>
      <c r="DZD326" s="26"/>
      <c r="DZE326" s="26"/>
      <c r="DZF326" s="102"/>
      <c r="DZG326" s="24"/>
      <c r="DZH326" s="24"/>
      <c r="DZI326" s="24"/>
      <c r="DZJ326" s="25"/>
      <c r="DZK326" s="25"/>
      <c r="DZL326" s="26"/>
      <c r="DZM326" s="26"/>
      <c r="DZN326" s="102"/>
      <c r="DZO326" s="24"/>
      <c r="DZP326" s="24"/>
      <c r="DZQ326" s="24"/>
      <c r="DZR326" s="25"/>
      <c r="DZS326" s="25"/>
      <c r="DZT326" s="26"/>
      <c r="DZU326" s="26"/>
      <c r="DZV326" s="102"/>
      <c r="DZW326" s="24"/>
      <c r="DZX326" s="24"/>
      <c r="DZY326" s="24"/>
      <c r="DZZ326" s="25"/>
      <c r="EAA326" s="25"/>
      <c r="EAB326" s="26"/>
      <c r="EAC326" s="26"/>
      <c r="EAD326" s="102"/>
      <c r="EAE326" s="24"/>
      <c r="EAF326" s="24"/>
      <c r="EAG326" s="24"/>
      <c r="EAH326" s="25"/>
      <c r="EAI326" s="25"/>
      <c r="EAJ326" s="26"/>
      <c r="EAK326" s="26"/>
      <c r="EAL326" s="102"/>
      <c r="EAM326" s="24"/>
      <c r="EAN326" s="24"/>
      <c r="EAO326" s="24"/>
      <c r="EAP326" s="25"/>
      <c r="EAQ326" s="25"/>
      <c r="EAR326" s="26"/>
      <c r="EAS326" s="26"/>
      <c r="EAT326" s="102"/>
      <c r="EAU326" s="24"/>
      <c r="EAV326" s="24"/>
      <c r="EAW326" s="24"/>
      <c r="EAX326" s="25"/>
      <c r="EAY326" s="25"/>
      <c r="EAZ326" s="26"/>
      <c r="EBA326" s="26"/>
      <c r="EBB326" s="102"/>
      <c r="EBC326" s="24"/>
      <c r="EBD326" s="24"/>
      <c r="EBE326" s="24"/>
      <c r="EBF326" s="25"/>
      <c r="EBG326" s="25"/>
      <c r="EBH326" s="26"/>
      <c r="EBI326" s="26"/>
      <c r="EBJ326" s="102"/>
      <c r="EBK326" s="24"/>
      <c r="EBL326" s="24"/>
      <c r="EBM326" s="24"/>
      <c r="EBN326" s="25"/>
      <c r="EBO326" s="25"/>
      <c r="EBP326" s="26"/>
      <c r="EBQ326" s="26"/>
      <c r="EBR326" s="102"/>
      <c r="EBS326" s="24"/>
      <c r="EBT326" s="24"/>
      <c r="EBU326" s="24"/>
      <c r="EBV326" s="25"/>
      <c r="EBW326" s="25"/>
      <c r="EBX326" s="26"/>
      <c r="EBY326" s="26"/>
      <c r="EBZ326" s="102"/>
      <c r="ECA326" s="24"/>
      <c r="ECB326" s="24"/>
      <c r="ECC326" s="24"/>
      <c r="ECD326" s="25"/>
      <c r="ECE326" s="25"/>
      <c r="ECF326" s="26"/>
      <c r="ECG326" s="26"/>
      <c r="ECH326" s="102"/>
      <c r="ECI326" s="24"/>
      <c r="ECJ326" s="24"/>
      <c r="ECK326" s="24"/>
      <c r="ECL326" s="25"/>
      <c r="ECM326" s="25"/>
      <c r="ECN326" s="26"/>
      <c r="ECO326" s="26"/>
      <c r="ECP326" s="102"/>
      <c r="ECQ326" s="24"/>
      <c r="ECR326" s="24"/>
      <c r="ECS326" s="24"/>
      <c r="ECT326" s="25"/>
      <c r="ECU326" s="25"/>
      <c r="ECV326" s="26"/>
      <c r="ECW326" s="26"/>
      <c r="ECX326" s="102"/>
      <c r="ECY326" s="24"/>
      <c r="ECZ326" s="24"/>
      <c r="EDA326" s="24"/>
      <c r="EDB326" s="25"/>
      <c r="EDC326" s="25"/>
      <c r="EDD326" s="26"/>
      <c r="EDE326" s="26"/>
      <c r="EDF326" s="102"/>
      <c r="EDG326" s="24"/>
      <c r="EDH326" s="24"/>
      <c r="EDI326" s="24"/>
      <c r="EDJ326" s="25"/>
      <c r="EDK326" s="25"/>
      <c r="EDL326" s="26"/>
      <c r="EDM326" s="26"/>
      <c r="EDN326" s="102"/>
      <c r="EDO326" s="24"/>
      <c r="EDP326" s="24"/>
      <c r="EDQ326" s="24"/>
      <c r="EDR326" s="25"/>
      <c r="EDS326" s="25"/>
      <c r="EDT326" s="26"/>
      <c r="EDU326" s="26"/>
      <c r="EDV326" s="102"/>
      <c r="EDW326" s="24"/>
      <c r="EDX326" s="24"/>
      <c r="EDY326" s="24"/>
      <c r="EDZ326" s="25"/>
      <c r="EEA326" s="25"/>
      <c r="EEB326" s="26"/>
      <c r="EEC326" s="26"/>
      <c r="EED326" s="102"/>
      <c r="EEE326" s="24"/>
      <c r="EEF326" s="24"/>
      <c r="EEG326" s="24"/>
      <c r="EEH326" s="25"/>
      <c r="EEI326" s="25"/>
      <c r="EEJ326" s="26"/>
      <c r="EEK326" s="26"/>
      <c r="EEL326" s="102"/>
      <c r="EEM326" s="24"/>
      <c r="EEN326" s="24"/>
      <c r="EEO326" s="24"/>
      <c r="EEP326" s="25"/>
      <c r="EEQ326" s="25"/>
      <c r="EER326" s="26"/>
      <c r="EES326" s="26"/>
      <c r="EET326" s="102"/>
      <c r="EEU326" s="24"/>
      <c r="EEV326" s="24"/>
      <c r="EEW326" s="24"/>
      <c r="EEX326" s="25"/>
      <c r="EEY326" s="25"/>
      <c r="EEZ326" s="26"/>
      <c r="EFA326" s="26"/>
      <c r="EFB326" s="102"/>
      <c r="EFC326" s="24"/>
      <c r="EFD326" s="24"/>
      <c r="EFE326" s="24"/>
      <c r="EFF326" s="25"/>
      <c r="EFG326" s="25"/>
      <c r="EFH326" s="26"/>
      <c r="EFI326" s="26"/>
      <c r="EFJ326" s="102"/>
      <c r="EFK326" s="24"/>
      <c r="EFL326" s="24"/>
      <c r="EFM326" s="24"/>
      <c r="EFN326" s="25"/>
      <c r="EFO326" s="25"/>
      <c r="EFP326" s="26"/>
      <c r="EFQ326" s="26"/>
      <c r="EFR326" s="102"/>
      <c r="EFS326" s="24"/>
      <c r="EFT326" s="24"/>
      <c r="EFU326" s="24"/>
      <c r="EFV326" s="25"/>
      <c r="EFW326" s="25"/>
      <c r="EFX326" s="26"/>
      <c r="EFY326" s="26"/>
      <c r="EFZ326" s="102"/>
      <c r="EGA326" s="24"/>
      <c r="EGB326" s="24"/>
      <c r="EGC326" s="24"/>
      <c r="EGD326" s="25"/>
      <c r="EGE326" s="25"/>
      <c r="EGF326" s="26"/>
      <c r="EGG326" s="26"/>
      <c r="EGH326" s="102"/>
      <c r="EGI326" s="24"/>
      <c r="EGJ326" s="24"/>
      <c r="EGK326" s="24"/>
      <c r="EGL326" s="25"/>
      <c r="EGM326" s="25"/>
      <c r="EGN326" s="26"/>
      <c r="EGO326" s="26"/>
      <c r="EGP326" s="102"/>
      <c r="EGQ326" s="24"/>
      <c r="EGR326" s="24"/>
      <c r="EGS326" s="24"/>
      <c r="EGT326" s="25"/>
      <c r="EGU326" s="25"/>
      <c r="EGV326" s="26"/>
      <c r="EGW326" s="26"/>
      <c r="EGX326" s="102"/>
      <c r="EGY326" s="24"/>
      <c r="EGZ326" s="24"/>
      <c r="EHA326" s="24"/>
      <c r="EHB326" s="25"/>
      <c r="EHC326" s="25"/>
      <c r="EHD326" s="26"/>
      <c r="EHE326" s="26"/>
      <c r="EHF326" s="102"/>
      <c r="EHG326" s="24"/>
      <c r="EHH326" s="24"/>
      <c r="EHI326" s="24"/>
      <c r="EHJ326" s="25"/>
      <c r="EHK326" s="25"/>
      <c r="EHL326" s="26"/>
      <c r="EHM326" s="26"/>
      <c r="EHN326" s="102"/>
      <c r="EHO326" s="24"/>
      <c r="EHP326" s="24"/>
      <c r="EHQ326" s="24"/>
      <c r="EHR326" s="25"/>
      <c r="EHS326" s="25"/>
      <c r="EHT326" s="26"/>
      <c r="EHU326" s="26"/>
      <c r="EHV326" s="102"/>
      <c r="EHW326" s="24"/>
      <c r="EHX326" s="24"/>
      <c r="EHY326" s="24"/>
      <c r="EHZ326" s="25"/>
      <c r="EIA326" s="25"/>
      <c r="EIB326" s="26"/>
      <c r="EIC326" s="26"/>
      <c r="EID326" s="102"/>
      <c r="EIE326" s="24"/>
      <c r="EIF326" s="24"/>
      <c r="EIG326" s="24"/>
      <c r="EIH326" s="25"/>
      <c r="EII326" s="25"/>
      <c r="EIJ326" s="26"/>
      <c r="EIK326" s="26"/>
      <c r="EIL326" s="102"/>
      <c r="EIM326" s="24"/>
      <c r="EIN326" s="24"/>
      <c r="EIO326" s="24"/>
      <c r="EIP326" s="25"/>
      <c r="EIQ326" s="25"/>
      <c r="EIR326" s="26"/>
      <c r="EIS326" s="26"/>
      <c r="EIT326" s="102"/>
      <c r="EIU326" s="24"/>
      <c r="EIV326" s="24"/>
      <c r="EIW326" s="24"/>
      <c r="EIX326" s="25"/>
      <c r="EIY326" s="25"/>
      <c r="EIZ326" s="26"/>
      <c r="EJA326" s="26"/>
      <c r="EJB326" s="102"/>
      <c r="EJC326" s="24"/>
      <c r="EJD326" s="24"/>
      <c r="EJE326" s="24"/>
      <c r="EJF326" s="25"/>
      <c r="EJG326" s="25"/>
      <c r="EJH326" s="26"/>
      <c r="EJI326" s="26"/>
      <c r="EJJ326" s="102"/>
      <c r="EJK326" s="24"/>
      <c r="EJL326" s="24"/>
      <c r="EJM326" s="24"/>
      <c r="EJN326" s="25"/>
      <c r="EJO326" s="25"/>
      <c r="EJP326" s="26"/>
      <c r="EJQ326" s="26"/>
      <c r="EJR326" s="102"/>
      <c r="EJS326" s="24"/>
      <c r="EJT326" s="24"/>
      <c r="EJU326" s="24"/>
      <c r="EJV326" s="25"/>
      <c r="EJW326" s="25"/>
      <c r="EJX326" s="26"/>
      <c r="EJY326" s="26"/>
      <c r="EJZ326" s="102"/>
      <c r="EKA326" s="24"/>
      <c r="EKB326" s="24"/>
      <c r="EKC326" s="24"/>
      <c r="EKD326" s="25"/>
      <c r="EKE326" s="25"/>
      <c r="EKF326" s="26"/>
      <c r="EKG326" s="26"/>
      <c r="EKH326" s="102"/>
      <c r="EKI326" s="24"/>
      <c r="EKJ326" s="24"/>
      <c r="EKK326" s="24"/>
      <c r="EKL326" s="25"/>
      <c r="EKM326" s="25"/>
      <c r="EKN326" s="26"/>
      <c r="EKO326" s="26"/>
      <c r="EKP326" s="102"/>
      <c r="EKQ326" s="24"/>
      <c r="EKR326" s="24"/>
      <c r="EKS326" s="24"/>
      <c r="EKT326" s="25"/>
      <c r="EKU326" s="25"/>
      <c r="EKV326" s="26"/>
      <c r="EKW326" s="26"/>
      <c r="EKX326" s="102"/>
      <c r="EKY326" s="24"/>
      <c r="EKZ326" s="24"/>
      <c r="ELA326" s="24"/>
      <c r="ELB326" s="25"/>
      <c r="ELC326" s="25"/>
      <c r="ELD326" s="26"/>
      <c r="ELE326" s="26"/>
      <c r="ELF326" s="102"/>
      <c r="ELG326" s="24"/>
      <c r="ELH326" s="24"/>
      <c r="ELI326" s="24"/>
      <c r="ELJ326" s="25"/>
      <c r="ELK326" s="25"/>
      <c r="ELL326" s="26"/>
      <c r="ELM326" s="26"/>
      <c r="ELN326" s="102"/>
      <c r="ELO326" s="24"/>
      <c r="ELP326" s="24"/>
      <c r="ELQ326" s="24"/>
      <c r="ELR326" s="25"/>
      <c r="ELS326" s="25"/>
      <c r="ELT326" s="26"/>
      <c r="ELU326" s="26"/>
      <c r="ELV326" s="102"/>
      <c r="ELW326" s="24"/>
      <c r="ELX326" s="24"/>
      <c r="ELY326" s="24"/>
      <c r="ELZ326" s="25"/>
      <c r="EMA326" s="25"/>
      <c r="EMB326" s="26"/>
      <c r="EMC326" s="26"/>
      <c r="EMD326" s="102"/>
      <c r="EME326" s="24"/>
      <c r="EMF326" s="24"/>
      <c r="EMG326" s="24"/>
      <c r="EMH326" s="25"/>
      <c r="EMI326" s="25"/>
      <c r="EMJ326" s="26"/>
      <c r="EMK326" s="26"/>
      <c r="EML326" s="102"/>
      <c r="EMM326" s="24"/>
      <c r="EMN326" s="24"/>
      <c r="EMO326" s="24"/>
      <c r="EMP326" s="25"/>
      <c r="EMQ326" s="25"/>
      <c r="EMR326" s="26"/>
      <c r="EMS326" s="26"/>
      <c r="EMT326" s="102"/>
      <c r="EMU326" s="24"/>
      <c r="EMV326" s="24"/>
      <c r="EMW326" s="24"/>
      <c r="EMX326" s="25"/>
      <c r="EMY326" s="25"/>
      <c r="EMZ326" s="26"/>
      <c r="ENA326" s="26"/>
      <c r="ENB326" s="102"/>
      <c r="ENC326" s="24"/>
      <c r="END326" s="24"/>
      <c r="ENE326" s="24"/>
      <c r="ENF326" s="25"/>
      <c r="ENG326" s="25"/>
      <c r="ENH326" s="26"/>
      <c r="ENI326" s="26"/>
      <c r="ENJ326" s="102"/>
      <c r="ENK326" s="24"/>
      <c r="ENL326" s="24"/>
      <c r="ENM326" s="24"/>
      <c r="ENN326" s="25"/>
      <c r="ENO326" s="25"/>
      <c r="ENP326" s="26"/>
      <c r="ENQ326" s="26"/>
      <c r="ENR326" s="102"/>
      <c r="ENS326" s="24"/>
      <c r="ENT326" s="24"/>
      <c r="ENU326" s="24"/>
      <c r="ENV326" s="25"/>
      <c r="ENW326" s="25"/>
      <c r="ENX326" s="26"/>
      <c r="ENY326" s="26"/>
      <c r="ENZ326" s="102"/>
      <c r="EOA326" s="24"/>
      <c r="EOB326" s="24"/>
      <c r="EOC326" s="24"/>
      <c r="EOD326" s="25"/>
      <c r="EOE326" s="25"/>
      <c r="EOF326" s="26"/>
      <c r="EOG326" s="26"/>
      <c r="EOH326" s="102"/>
      <c r="EOI326" s="24"/>
      <c r="EOJ326" s="24"/>
      <c r="EOK326" s="24"/>
      <c r="EOL326" s="25"/>
      <c r="EOM326" s="25"/>
      <c r="EON326" s="26"/>
      <c r="EOO326" s="26"/>
      <c r="EOP326" s="102"/>
      <c r="EOQ326" s="24"/>
      <c r="EOR326" s="24"/>
      <c r="EOS326" s="24"/>
      <c r="EOT326" s="25"/>
      <c r="EOU326" s="25"/>
      <c r="EOV326" s="26"/>
      <c r="EOW326" s="26"/>
      <c r="EOX326" s="102"/>
      <c r="EOY326" s="24"/>
      <c r="EOZ326" s="24"/>
      <c r="EPA326" s="24"/>
      <c r="EPB326" s="25"/>
      <c r="EPC326" s="25"/>
      <c r="EPD326" s="26"/>
      <c r="EPE326" s="26"/>
      <c r="EPF326" s="102"/>
      <c r="EPG326" s="24"/>
      <c r="EPH326" s="24"/>
      <c r="EPI326" s="24"/>
      <c r="EPJ326" s="25"/>
      <c r="EPK326" s="25"/>
      <c r="EPL326" s="26"/>
      <c r="EPM326" s="26"/>
      <c r="EPN326" s="102"/>
      <c r="EPO326" s="24"/>
      <c r="EPP326" s="24"/>
      <c r="EPQ326" s="24"/>
      <c r="EPR326" s="25"/>
      <c r="EPS326" s="25"/>
      <c r="EPT326" s="26"/>
      <c r="EPU326" s="26"/>
      <c r="EPV326" s="102"/>
      <c r="EPW326" s="24"/>
      <c r="EPX326" s="24"/>
      <c r="EPY326" s="24"/>
      <c r="EPZ326" s="25"/>
      <c r="EQA326" s="25"/>
      <c r="EQB326" s="26"/>
      <c r="EQC326" s="26"/>
      <c r="EQD326" s="102"/>
      <c r="EQE326" s="24"/>
      <c r="EQF326" s="24"/>
      <c r="EQG326" s="24"/>
      <c r="EQH326" s="25"/>
      <c r="EQI326" s="25"/>
      <c r="EQJ326" s="26"/>
      <c r="EQK326" s="26"/>
      <c r="EQL326" s="102"/>
      <c r="EQM326" s="24"/>
      <c r="EQN326" s="24"/>
      <c r="EQO326" s="24"/>
      <c r="EQP326" s="25"/>
      <c r="EQQ326" s="25"/>
      <c r="EQR326" s="26"/>
      <c r="EQS326" s="26"/>
      <c r="EQT326" s="102"/>
      <c r="EQU326" s="24"/>
      <c r="EQV326" s="24"/>
      <c r="EQW326" s="24"/>
      <c r="EQX326" s="25"/>
      <c r="EQY326" s="25"/>
      <c r="EQZ326" s="26"/>
      <c r="ERA326" s="26"/>
      <c r="ERB326" s="102"/>
      <c r="ERC326" s="24"/>
      <c r="ERD326" s="24"/>
      <c r="ERE326" s="24"/>
      <c r="ERF326" s="25"/>
      <c r="ERG326" s="25"/>
      <c r="ERH326" s="26"/>
      <c r="ERI326" s="26"/>
      <c r="ERJ326" s="102"/>
      <c r="ERK326" s="24"/>
      <c r="ERL326" s="24"/>
      <c r="ERM326" s="24"/>
      <c r="ERN326" s="25"/>
      <c r="ERO326" s="25"/>
      <c r="ERP326" s="26"/>
      <c r="ERQ326" s="26"/>
      <c r="ERR326" s="102"/>
      <c r="ERS326" s="24"/>
      <c r="ERT326" s="24"/>
      <c r="ERU326" s="24"/>
      <c r="ERV326" s="25"/>
      <c r="ERW326" s="25"/>
      <c r="ERX326" s="26"/>
      <c r="ERY326" s="26"/>
      <c r="ERZ326" s="102"/>
      <c r="ESA326" s="24"/>
      <c r="ESB326" s="24"/>
      <c r="ESC326" s="24"/>
      <c r="ESD326" s="25"/>
      <c r="ESE326" s="25"/>
      <c r="ESF326" s="26"/>
      <c r="ESG326" s="26"/>
      <c r="ESH326" s="102"/>
      <c r="ESI326" s="24"/>
      <c r="ESJ326" s="24"/>
      <c r="ESK326" s="24"/>
      <c r="ESL326" s="25"/>
      <c r="ESM326" s="25"/>
      <c r="ESN326" s="26"/>
      <c r="ESO326" s="26"/>
      <c r="ESP326" s="102"/>
      <c r="ESQ326" s="24"/>
      <c r="ESR326" s="24"/>
      <c r="ESS326" s="24"/>
      <c r="EST326" s="25"/>
      <c r="ESU326" s="25"/>
      <c r="ESV326" s="26"/>
      <c r="ESW326" s="26"/>
      <c r="ESX326" s="102"/>
      <c r="ESY326" s="24"/>
      <c r="ESZ326" s="24"/>
      <c r="ETA326" s="24"/>
      <c r="ETB326" s="25"/>
      <c r="ETC326" s="25"/>
      <c r="ETD326" s="26"/>
      <c r="ETE326" s="26"/>
      <c r="ETF326" s="102"/>
      <c r="ETG326" s="24"/>
      <c r="ETH326" s="24"/>
      <c r="ETI326" s="24"/>
      <c r="ETJ326" s="25"/>
      <c r="ETK326" s="25"/>
      <c r="ETL326" s="26"/>
      <c r="ETM326" s="26"/>
      <c r="ETN326" s="102"/>
      <c r="ETO326" s="24"/>
      <c r="ETP326" s="24"/>
      <c r="ETQ326" s="24"/>
      <c r="ETR326" s="25"/>
      <c r="ETS326" s="25"/>
      <c r="ETT326" s="26"/>
      <c r="ETU326" s="26"/>
      <c r="ETV326" s="102"/>
      <c r="ETW326" s="24"/>
      <c r="ETX326" s="24"/>
      <c r="ETY326" s="24"/>
      <c r="ETZ326" s="25"/>
      <c r="EUA326" s="25"/>
      <c r="EUB326" s="26"/>
      <c r="EUC326" s="26"/>
      <c r="EUD326" s="102"/>
      <c r="EUE326" s="24"/>
      <c r="EUF326" s="24"/>
      <c r="EUG326" s="24"/>
      <c r="EUH326" s="25"/>
      <c r="EUI326" s="25"/>
      <c r="EUJ326" s="26"/>
      <c r="EUK326" s="26"/>
      <c r="EUL326" s="102"/>
      <c r="EUM326" s="24"/>
      <c r="EUN326" s="24"/>
      <c r="EUO326" s="24"/>
      <c r="EUP326" s="25"/>
      <c r="EUQ326" s="25"/>
      <c r="EUR326" s="26"/>
      <c r="EUS326" s="26"/>
      <c r="EUT326" s="102"/>
      <c r="EUU326" s="24"/>
      <c r="EUV326" s="24"/>
      <c r="EUW326" s="24"/>
      <c r="EUX326" s="25"/>
      <c r="EUY326" s="25"/>
      <c r="EUZ326" s="26"/>
      <c r="EVA326" s="26"/>
      <c r="EVB326" s="102"/>
      <c r="EVC326" s="24"/>
      <c r="EVD326" s="24"/>
      <c r="EVE326" s="24"/>
      <c r="EVF326" s="25"/>
      <c r="EVG326" s="25"/>
      <c r="EVH326" s="26"/>
      <c r="EVI326" s="26"/>
      <c r="EVJ326" s="102"/>
      <c r="EVK326" s="24"/>
      <c r="EVL326" s="24"/>
      <c r="EVM326" s="24"/>
      <c r="EVN326" s="25"/>
      <c r="EVO326" s="25"/>
      <c r="EVP326" s="26"/>
      <c r="EVQ326" s="26"/>
      <c r="EVR326" s="102"/>
      <c r="EVS326" s="24"/>
      <c r="EVT326" s="24"/>
      <c r="EVU326" s="24"/>
      <c r="EVV326" s="25"/>
      <c r="EVW326" s="25"/>
      <c r="EVX326" s="26"/>
      <c r="EVY326" s="26"/>
      <c r="EVZ326" s="102"/>
      <c r="EWA326" s="24"/>
      <c r="EWB326" s="24"/>
      <c r="EWC326" s="24"/>
      <c r="EWD326" s="25"/>
      <c r="EWE326" s="25"/>
      <c r="EWF326" s="26"/>
      <c r="EWG326" s="26"/>
      <c r="EWH326" s="102"/>
      <c r="EWI326" s="24"/>
      <c r="EWJ326" s="24"/>
      <c r="EWK326" s="24"/>
      <c r="EWL326" s="25"/>
      <c r="EWM326" s="25"/>
      <c r="EWN326" s="26"/>
      <c r="EWO326" s="26"/>
      <c r="EWP326" s="102"/>
      <c r="EWQ326" s="24"/>
      <c r="EWR326" s="24"/>
      <c r="EWS326" s="24"/>
      <c r="EWT326" s="25"/>
      <c r="EWU326" s="25"/>
      <c r="EWV326" s="26"/>
      <c r="EWW326" s="26"/>
      <c r="EWX326" s="102"/>
      <c r="EWY326" s="24"/>
      <c r="EWZ326" s="24"/>
      <c r="EXA326" s="24"/>
      <c r="EXB326" s="25"/>
      <c r="EXC326" s="25"/>
      <c r="EXD326" s="26"/>
      <c r="EXE326" s="26"/>
      <c r="EXF326" s="102"/>
      <c r="EXG326" s="24"/>
      <c r="EXH326" s="24"/>
      <c r="EXI326" s="24"/>
      <c r="EXJ326" s="25"/>
      <c r="EXK326" s="25"/>
      <c r="EXL326" s="26"/>
      <c r="EXM326" s="26"/>
      <c r="EXN326" s="102"/>
      <c r="EXO326" s="24"/>
      <c r="EXP326" s="24"/>
      <c r="EXQ326" s="24"/>
      <c r="EXR326" s="25"/>
      <c r="EXS326" s="25"/>
      <c r="EXT326" s="26"/>
      <c r="EXU326" s="26"/>
      <c r="EXV326" s="102"/>
      <c r="EXW326" s="24"/>
      <c r="EXX326" s="24"/>
      <c r="EXY326" s="24"/>
      <c r="EXZ326" s="25"/>
      <c r="EYA326" s="25"/>
      <c r="EYB326" s="26"/>
      <c r="EYC326" s="26"/>
      <c r="EYD326" s="102"/>
      <c r="EYE326" s="24"/>
      <c r="EYF326" s="24"/>
      <c r="EYG326" s="24"/>
      <c r="EYH326" s="25"/>
      <c r="EYI326" s="25"/>
      <c r="EYJ326" s="26"/>
      <c r="EYK326" s="26"/>
      <c r="EYL326" s="102"/>
      <c r="EYM326" s="24"/>
      <c r="EYN326" s="24"/>
      <c r="EYO326" s="24"/>
      <c r="EYP326" s="25"/>
      <c r="EYQ326" s="25"/>
      <c r="EYR326" s="26"/>
      <c r="EYS326" s="26"/>
      <c r="EYT326" s="102"/>
      <c r="EYU326" s="24"/>
      <c r="EYV326" s="24"/>
      <c r="EYW326" s="24"/>
      <c r="EYX326" s="25"/>
      <c r="EYY326" s="25"/>
      <c r="EYZ326" s="26"/>
      <c r="EZA326" s="26"/>
      <c r="EZB326" s="102"/>
      <c r="EZC326" s="24"/>
      <c r="EZD326" s="24"/>
      <c r="EZE326" s="24"/>
      <c r="EZF326" s="25"/>
      <c r="EZG326" s="25"/>
      <c r="EZH326" s="26"/>
      <c r="EZI326" s="26"/>
      <c r="EZJ326" s="102"/>
      <c r="EZK326" s="24"/>
      <c r="EZL326" s="24"/>
      <c r="EZM326" s="24"/>
      <c r="EZN326" s="25"/>
      <c r="EZO326" s="25"/>
      <c r="EZP326" s="26"/>
      <c r="EZQ326" s="26"/>
      <c r="EZR326" s="102"/>
      <c r="EZS326" s="24"/>
      <c r="EZT326" s="24"/>
      <c r="EZU326" s="24"/>
      <c r="EZV326" s="25"/>
      <c r="EZW326" s="25"/>
      <c r="EZX326" s="26"/>
      <c r="EZY326" s="26"/>
      <c r="EZZ326" s="102"/>
      <c r="FAA326" s="24"/>
      <c r="FAB326" s="24"/>
      <c r="FAC326" s="24"/>
      <c r="FAD326" s="25"/>
      <c r="FAE326" s="25"/>
      <c r="FAF326" s="26"/>
      <c r="FAG326" s="26"/>
      <c r="FAH326" s="102"/>
      <c r="FAI326" s="24"/>
      <c r="FAJ326" s="24"/>
      <c r="FAK326" s="24"/>
      <c r="FAL326" s="25"/>
      <c r="FAM326" s="25"/>
      <c r="FAN326" s="26"/>
      <c r="FAO326" s="26"/>
      <c r="FAP326" s="102"/>
      <c r="FAQ326" s="24"/>
      <c r="FAR326" s="24"/>
      <c r="FAS326" s="24"/>
      <c r="FAT326" s="25"/>
      <c r="FAU326" s="25"/>
      <c r="FAV326" s="26"/>
      <c r="FAW326" s="26"/>
      <c r="FAX326" s="102"/>
      <c r="FAY326" s="24"/>
      <c r="FAZ326" s="24"/>
      <c r="FBA326" s="24"/>
      <c r="FBB326" s="25"/>
      <c r="FBC326" s="25"/>
      <c r="FBD326" s="26"/>
      <c r="FBE326" s="26"/>
      <c r="FBF326" s="102"/>
      <c r="FBG326" s="24"/>
      <c r="FBH326" s="24"/>
      <c r="FBI326" s="24"/>
      <c r="FBJ326" s="25"/>
      <c r="FBK326" s="25"/>
      <c r="FBL326" s="26"/>
      <c r="FBM326" s="26"/>
      <c r="FBN326" s="102"/>
      <c r="FBO326" s="24"/>
      <c r="FBP326" s="24"/>
      <c r="FBQ326" s="24"/>
      <c r="FBR326" s="25"/>
      <c r="FBS326" s="25"/>
      <c r="FBT326" s="26"/>
      <c r="FBU326" s="26"/>
      <c r="FBV326" s="102"/>
      <c r="FBW326" s="24"/>
      <c r="FBX326" s="24"/>
      <c r="FBY326" s="24"/>
      <c r="FBZ326" s="25"/>
      <c r="FCA326" s="25"/>
      <c r="FCB326" s="26"/>
      <c r="FCC326" s="26"/>
      <c r="FCD326" s="102"/>
      <c r="FCE326" s="24"/>
      <c r="FCF326" s="24"/>
      <c r="FCG326" s="24"/>
      <c r="FCH326" s="25"/>
      <c r="FCI326" s="25"/>
      <c r="FCJ326" s="26"/>
      <c r="FCK326" s="26"/>
      <c r="FCL326" s="102"/>
      <c r="FCM326" s="24"/>
      <c r="FCN326" s="24"/>
      <c r="FCO326" s="24"/>
      <c r="FCP326" s="25"/>
      <c r="FCQ326" s="25"/>
      <c r="FCR326" s="26"/>
      <c r="FCS326" s="26"/>
      <c r="FCT326" s="102"/>
      <c r="FCU326" s="24"/>
      <c r="FCV326" s="24"/>
      <c r="FCW326" s="24"/>
      <c r="FCX326" s="25"/>
      <c r="FCY326" s="25"/>
      <c r="FCZ326" s="26"/>
      <c r="FDA326" s="26"/>
      <c r="FDB326" s="102"/>
      <c r="FDC326" s="24"/>
      <c r="FDD326" s="24"/>
      <c r="FDE326" s="24"/>
      <c r="FDF326" s="25"/>
      <c r="FDG326" s="25"/>
      <c r="FDH326" s="26"/>
      <c r="FDI326" s="26"/>
      <c r="FDJ326" s="102"/>
      <c r="FDK326" s="24"/>
      <c r="FDL326" s="24"/>
      <c r="FDM326" s="24"/>
      <c r="FDN326" s="25"/>
      <c r="FDO326" s="25"/>
      <c r="FDP326" s="26"/>
      <c r="FDQ326" s="26"/>
      <c r="FDR326" s="102"/>
      <c r="FDS326" s="24"/>
      <c r="FDT326" s="24"/>
      <c r="FDU326" s="24"/>
      <c r="FDV326" s="25"/>
      <c r="FDW326" s="25"/>
      <c r="FDX326" s="26"/>
      <c r="FDY326" s="26"/>
      <c r="FDZ326" s="102"/>
      <c r="FEA326" s="24"/>
      <c r="FEB326" s="24"/>
      <c r="FEC326" s="24"/>
      <c r="FED326" s="25"/>
      <c r="FEE326" s="25"/>
      <c r="FEF326" s="26"/>
      <c r="FEG326" s="26"/>
      <c r="FEH326" s="102"/>
      <c r="FEI326" s="24"/>
      <c r="FEJ326" s="24"/>
      <c r="FEK326" s="24"/>
      <c r="FEL326" s="25"/>
      <c r="FEM326" s="25"/>
      <c r="FEN326" s="26"/>
      <c r="FEO326" s="26"/>
      <c r="FEP326" s="102"/>
      <c r="FEQ326" s="24"/>
      <c r="FER326" s="24"/>
      <c r="FES326" s="24"/>
      <c r="FET326" s="25"/>
      <c r="FEU326" s="25"/>
      <c r="FEV326" s="26"/>
      <c r="FEW326" s="26"/>
      <c r="FEX326" s="102"/>
      <c r="FEY326" s="24"/>
      <c r="FEZ326" s="24"/>
      <c r="FFA326" s="24"/>
      <c r="FFB326" s="25"/>
      <c r="FFC326" s="25"/>
      <c r="FFD326" s="26"/>
      <c r="FFE326" s="26"/>
      <c r="FFF326" s="102"/>
      <c r="FFG326" s="24"/>
      <c r="FFH326" s="24"/>
      <c r="FFI326" s="24"/>
      <c r="FFJ326" s="25"/>
      <c r="FFK326" s="25"/>
      <c r="FFL326" s="26"/>
      <c r="FFM326" s="26"/>
      <c r="FFN326" s="102"/>
      <c r="FFO326" s="24"/>
      <c r="FFP326" s="24"/>
      <c r="FFQ326" s="24"/>
      <c r="FFR326" s="25"/>
      <c r="FFS326" s="25"/>
      <c r="FFT326" s="26"/>
      <c r="FFU326" s="26"/>
      <c r="FFV326" s="102"/>
      <c r="FFW326" s="24"/>
      <c r="FFX326" s="24"/>
      <c r="FFY326" s="24"/>
      <c r="FFZ326" s="25"/>
      <c r="FGA326" s="25"/>
      <c r="FGB326" s="26"/>
      <c r="FGC326" s="26"/>
      <c r="FGD326" s="102"/>
      <c r="FGE326" s="24"/>
      <c r="FGF326" s="24"/>
      <c r="FGG326" s="24"/>
      <c r="FGH326" s="25"/>
      <c r="FGI326" s="25"/>
      <c r="FGJ326" s="26"/>
      <c r="FGK326" s="26"/>
      <c r="FGL326" s="102"/>
      <c r="FGM326" s="24"/>
      <c r="FGN326" s="24"/>
      <c r="FGO326" s="24"/>
      <c r="FGP326" s="25"/>
      <c r="FGQ326" s="25"/>
      <c r="FGR326" s="26"/>
      <c r="FGS326" s="26"/>
      <c r="FGT326" s="102"/>
      <c r="FGU326" s="24"/>
      <c r="FGV326" s="24"/>
      <c r="FGW326" s="24"/>
      <c r="FGX326" s="25"/>
      <c r="FGY326" s="25"/>
      <c r="FGZ326" s="26"/>
      <c r="FHA326" s="26"/>
      <c r="FHB326" s="102"/>
      <c r="FHC326" s="24"/>
      <c r="FHD326" s="24"/>
      <c r="FHE326" s="24"/>
      <c r="FHF326" s="25"/>
      <c r="FHG326" s="25"/>
      <c r="FHH326" s="26"/>
      <c r="FHI326" s="26"/>
      <c r="FHJ326" s="102"/>
      <c r="FHK326" s="24"/>
      <c r="FHL326" s="24"/>
      <c r="FHM326" s="24"/>
      <c r="FHN326" s="25"/>
      <c r="FHO326" s="25"/>
      <c r="FHP326" s="26"/>
      <c r="FHQ326" s="26"/>
      <c r="FHR326" s="102"/>
      <c r="FHS326" s="24"/>
      <c r="FHT326" s="24"/>
      <c r="FHU326" s="24"/>
      <c r="FHV326" s="25"/>
      <c r="FHW326" s="25"/>
      <c r="FHX326" s="26"/>
      <c r="FHY326" s="26"/>
      <c r="FHZ326" s="102"/>
      <c r="FIA326" s="24"/>
      <c r="FIB326" s="24"/>
      <c r="FIC326" s="24"/>
      <c r="FID326" s="25"/>
      <c r="FIE326" s="25"/>
      <c r="FIF326" s="26"/>
      <c r="FIG326" s="26"/>
      <c r="FIH326" s="102"/>
      <c r="FII326" s="24"/>
      <c r="FIJ326" s="24"/>
      <c r="FIK326" s="24"/>
      <c r="FIL326" s="25"/>
      <c r="FIM326" s="25"/>
      <c r="FIN326" s="26"/>
      <c r="FIO326" s="26"/>
      <c r="FIP326" s="102"/>
      <c r="FIQ326" s="24"/>
      <c r="FIR326" s="24"/>
      <c r="FIS326" s="24"/>
      <c r="FIT326" s="25"/>
      <c r="FIU326" s="25"/>
      <c r="FIV326" s="26"/>
      <c r="FIW326" s="26"/>
      <c r="FIX326" s="102"/>
      <c r="FIY326" s="24"/>
      <c r="FIZ326" s="24"/>
      <c r="FJA326" s="24"/>
      <c r="FJB326" s="25"/>
      <c r="FJC326" s="25"/>
      <c r="FJD326" s="26"/>
      <c r="FJE326" s="26"/>
      <c r="FJF326" s="102"/>
      <c r="FJG326" s="24"/>
      <c r="FJH326" s="24"/>
      <c r="FJI326" s="24"/>
      <c r="FJJ326" s="25"/>
      <c r="FJK326" s="25"/>
      <c r="FJL326" s="26"/>
      <c r="FJM326" s="26"/>
      <c r="FJN326" s="102"/>
      <c r="FJO326" s="24"/>
      <c r="FJP326" s="24"/>
      <c r="FJQ326" s="24"/>
      <c r="FJR326" s="25"/>
      <c r="FJS326" s="25"/>
      <c r="FJT326" s="26"/>
      <c r="FJU326" s="26"/>
      <c r="FJV326" s="102"/>
      <c r="FJW326" s="24"/>
      <c r="FJX326" s="24"/>
      <c r="FJY326" s="24"/>
      <c r="FJZ326" s="25"/>
      <c r="FKA326" s="25"/>
      <c r="FKB326" s="26"/>
      <c r="FKC326" s="26"/>
      <c r="FKD326" s="102"/>
      <c r="FKE326" s="24"/>
      <c r="FKF326" s="24"/>
      <c r="FKG326" s="24"/>
      <c r="FKH326" s="25"/>
      <c r="FKI326" s="25"/>
      <c r="FKJ326" s="26"/>
      <c r="FKK326" s="26"/>
      <c r="FKL326" s="102"/>
      <c r="FKM326" s="24"/>
      <c r="FKN326" s="24"/>
      <c r="FKO326" s="24"/>
      <c r="FKP326" s="25"/>
      <c r="FKQ326" s="25"/>
      <c r="FKR326" s="26"/>
      <c r="FKS326" s="26"/>
      <c r="FKT326" s="102"/>
      <c r="FKU326" s="24"/>
      <c r="FKV326" s="24"/>
      <c r="FKW326" s="24"/>
      <c r="FKX326" s="25"/>
      <c r="FKY326" s="25"/>
      <c r="FKZ326" s="26"/>
      <c r="FLA326" s="26"/>
      <c r="FLB326" s="102"/>
      <c r="FLC326" s="24"/>
      <c r="FLD326" s="24"/>
      <c r="FLE326" s="24"/>
      <c r="FLF326" s="25"/>
      <c r="FLG326" s="25"/>
      <c r="FLH326" s="26"/>
      <c r="FLI326" s="26"/>
      <c r="FLJ326" s="102"/>
      <c r="FLK326" s="24"/>
      <c r="FLL326" s="24"/>
      <c r="FLM326" s="24"/>
      <c r="FLN326" s="25"/>
      <c r="FLO326" s="25"/>
      <c r="FLP326" s="26"/>
      <c r="FLQ326" s="26"/>
      <c r="FLR326" s="102"/>
      <c r="FLS326" s="24"/>
      <c r="FLT326" s="24"/>
      <c r="FLU326" s="24"/>
      <c r="FLV326" s="25"/>
      <c r="FLW326" s="25"/>
      <c r="FLX326" s="26"/>
      <c r="FLY326" s="26"/>
      <c r="FLZ326" s="102"/>
      <c r="FMA326" s="24"/>
      <c r="FMB326" s="24"/>
      <c r="FMC326" s="24"/>
      <c r="FMD326" s="25"/>
      <c r="FME326" s="25"/>
      <c r="FMF326" s="26"/>
      <c r="FMG326" s="26"/>
      <c r="FMH326" s="102"/>
      <c r="FMI326" s="24"/>
      <c r="FMJ326" s="24"/>
      <c r="FMK326" s="24"/>
      <c r="FML326" s="25"/>
      <c r="FMM326" s="25"/>
      <c r="FMN326" s="26"/>
      <c r="FMO326" s="26"/>
      <c r="FMP326" s="102"/>
      <c r="FMQ326" s="24"/>
      <c r="FMR326" s="24"/>
      <c r="FMS326" s="24"/>
      <c r="FMT326" s="25"/>
      <c r="FMU326" s="25"/>
      <c r="FMV326" s="26"/>
      <c r="FMW326" s="26"/>
      <c r="FMX326" s="102"/>
      <c r="FMY326" s="24"/>
      <c r="FMZ326" s="24"/>
      <c r="FNA326" s="24"/>
      <c r="FNB326" s="25"/>
      <c r="FNC326" s="25"/>
      <c r="FND326" s="26"/>
      <c r="FNE326" s="26"/>
      <c r="FNF326" s="102"/>
      <c r="FNG326" s="24"/>
      <c r="FNH326" s="24"/>
      <c r="FNI326" s="24"/>
      <c r="FNJ326" s="25"/>
      <c r="FNK326" s="25"/>
      <c r="FNL326" s="26"/>
      <c r="FNM326" s="26"/>
      <c r="FNN326" s="102"/>
      <c r="FNO326" s="24"/>
      <c r="FNP326" s="24"/>
      <c r="FNQ326" s="24"/>
      <c r="FNR326" s="25"/>
      <c r="FNS326" s="25"/>
      <c r="FNT326" s="26"/>
      <c r="FNU326" s="26"/>
      <c r="FNV326" s="102"/>
      <c r="FNW326" s="24"/>
      <c r="FNX326" s="24"/>
      <c r="FNY326" s="24"/>
      <c r="FNZ326" s="25"/>
      <c r="FOA326" s="25"/>
      <c r="FOB326" s="26"/>
      <c r="FOC326" s="26"/>
      <c r="FOD326" s="102"/>
      <c r="FOE326" s="24"/>
      <c r="FOF326" s="24"/>
      <c r="FOG326" s="24"/>
      <c r="FOH326" s="25"/>
      <c r="FOI326" s="25"/>
      <c r="FOJ326" s="26"/>
      <c r="FOK326" s="26"/>
      <c r="FOL326" s="102"/>
      <c r="FOM326" s="24"/>
      <c r="FON326" s="24"/>
      <c r="FOO326" s="24"/>
      <c r="FOP326" s="25"/>
      <c r="FOQ326" s="25"/>
      <c r="FOR326" s="26"/>
      <c r="FOS326" s="26"/>
      <c r="FOT326" s="102"/>
      <c r="FOU326" s="24"/>
      <c r="FOV326" s="24"/>
      <c r="FOW326" s="24"/>
      <c r="FOX326" s="25"/>
      <c r="FOY326" s="25"/>
      <c r="FOZ326" s="26"/>
      <c r="FPA326" s="26"/>
      <c r="FPB326" s="102"/>
      <c r="FPC326" s="24"/>
      <c r="FPD326" s="24"/>
      <c r="FPE326" s="24"/>
      <c r="FPF326" s="25"/>
      <c r="FPG326" s="25"/>
      <c r="FPH326" s="26"/>
      <c r="FPI326" s="26"/>
      <c r="FPJ326" s="102"/>
      <c r="FPK326" s="24"/>
      <c r="FPL326" s="24"/>
      <c r="FPM326" s="24"/>
      <c r="FPN326" s="25"/>
      <c r="FPO326" s="25"/>
      <c r="FPP326" s="26"/>
      <c r="FPQ326" s="26"/>
      <c r="FPR326" s="102"/>
      <c r="FPS326" s="24"/>
      <c r="FPT326" s="24"/>
      <c r="FPU326" s="24"/>
      <c r="FPV326" s="25"/>
      <c r="FPW326" s="25"/>
      <c r="FPX326" s="26"/>
      <c r="FPY326" s="26"/>
      <c r="FPZ326" s="102"/>
      <c r="FQA326" s="24"/>
      <c r="FQB326" s="24"/>
      <c r="FQC326" s="24"/>
      <c r="FQD326" s="25"/>
      <c r="FQE326" s="25"/>
      <c r="FQF326" s="26"/>
      <c r="FQG326" s="26"/>
      <c r="FQH326" s="102"/>
      <c r="FQI326" s="24"/>
      <c r="FQJ326" s="24"/>
      <c r="FQK326" s="24"/>
      <c r="FQL326" s="25"/>
      <c r="FQM326" s="25"/>
      <c r="FQN326" s="26"/>
      <c r="FQO326" s="26"/>
      <c r="FQP326" s="102"/>
      <c r="FQQ326" s="24"/>
      <c r="FQR326" s="24"/>
      <c r="FQS326" s="24"/>
      <c r="FQT326" s="25"/>
      <c r="FQU326" s="25"/>
      <c r="FQV326" s="26"/>
      <c r="FQW326" s="26"/>
      <c r="FQX326" s="102"/>
      <c r="FQY326" s="24"/>
      <c r="FQZ326" s="24"/>
      <c r="FRA326" s="24"/>
      <c r="FRB326" s="25"/>
      <c r="FRC326" s="25"/>
      <c r="FRD326" s="26"/>
      <c r="FRE326" s="26"/>
      <c r="FRF326" s="102"/>
      <c r="FRG326" s="24"/>
      <c r="FRH326" s="24"/>
      <c r="FRI326" s="24"/>
      <c r="FRJ326" s="25"/>
      <c r="FRK326" s="25"/>
      <c r="FRL326" s="26"/>
      <c r="FRM326" s="26"/>
      <c r="FRN326" s="102"/>
      <c r="FRO326" s="24"/>
      <c r="FRP326" s="24"/>
      <c r="FRQ326" s="24"/>
      <c r="FRR326" s="25"/>
      <c r="FRS326" s="25"/>
      <c r="FRT326" s="26"/>
      <c r="FRU326" s="26"/>
      <c r="FRV326" s="102"/>
      <c r="FRW326" s="24"/>
      <c r="FRX326" s="24"/>
      <c r="FRY326" s="24"/>
      <c r="FRZ326" s="25"/>
      <c r="FSA326" s="25"/>
      <c r="FSB326" s="26"/>
      <c r="FSC326" s="26"/>
      <c r="FSD326" s="102"/>
      <c r="FSE326" s="24"/>
      <c r="FSF326" s="24"/>
      <c r="FSG326" s="24"/>
      <c r="FSH326" s="25"/>
      <c r="FSI326" s="25"/>
      <c r="FSJ326" s="26"/>
      <c r="FSK326" s="26"/>
      <c r="FSL326" s="102"/>
      <c r="FSM326" s="24"/>
      <c r="FSN326" s="24"/>
      <c r="FSO326" s="24"/>
      <c r="FSP326" s="25"/>
      <c r="FSQ326" s="25"/>
      <c r="FSR326" s="26"/>
      <c r="FSS326" s="26"/>
      <c r="FST326" s="102"/>
      <c r="FSU326" s="24"/>
      <c r="FSV326" s="24"/>
      <c r="FSW326" s="24"/>
      <c r="FSX326" s="25"/>
      <c r="FSY326" s="25"/>
      <c r="FSZ326" s="26"/>
      <c r="FTA326" s="26"/>
      <c r="FTB326" s="102"/>
      <c r="FTC326" s="24"/>
      <c r="FTD326" s="24"/>
      <c r="FTE326" s="24"/>
      <c r="FTF326" s="25"/>
      <c r="FTG326" s="25"/>
      <c r="FTH326" s="26"/>
      <c r="FTI326" s="26"/>
      <c r="FTJ326" s="102"/>
      <c r="FTK326" s="24"/>
      <c r="FTL326" s="24"/>
      <c r="FTM326" s="24"/>
      <c r="FTN326" s="25"/>
      <c r="FTO326" s="25"/>
      <c r="FTP326" s="26"/>
      <c r="FTQ326" s="26"/>
      <c r="FTR326" s="102"/>
      <c r="FTS326" s="24"/>
      <c r="FTT326" s="24"/>
      <c r="FTU326" s="24"/>
      <c r="FTV326" s="25"/>
      <c r="FTW326" s="25"/>
      <c r="FTX326" s="26"/>
      <c r="FTY326" s="26"/>
      <c r="FTZ326" s="102"/>
      <c r="FUA326" s="24"/>
      <c r="FUB326" s="24"/>
      <c r="FUC326" s="24"/>
      <c r="FUD326" s="25"/>
      <c r="FUE326" s="25"/>
      <c r="FUF326" s="26"/>
      <c r="FUG326" s="26"/>
      <c r="FUH326" s="102"/>
      <c r="FUI326" s="24"/>
      <c r="FUJ326" s="24"/>
      <c r="FUK326" s="24"/>
      <c r="FUL326" s="25"/>
      <c r="FUM326" s="25"/>
      <c r="FUN326" s="26"/>
      <c r="FUO326" s="26"/>
      <c r="FUP326" s="102"/>
      <c r="FUQ326" s="24"/>
      <c r="FUR326" s="24"/>
      <c r="FUS326" s="24"/>
      <c r="FUT326" s="25"/>
      <c r="FUU326" s="25"/>
      <c r="FUV326" s="26"/>
      <c r="FUW326" s="26"/>
      <c r="FUX326" s="102"/>
      <c r="FUY326" s="24"/>
      <c r="FUZ326" s="24"/>
      <c r="FVA326" s="24"/>
      <c r="FVB326" s="25"/>
      <c r="FVC326" s="25"/>
      <c r="FVD326" s="26"/>
      <c r="FVE326" s="26"/>
      <c r="FVF326" s="102"/>
      <c r="FVG326" s="24"/>
      <c r="FVH326" s="24"/>
      <c r="FVI326" s="24"/>
      <c r="FVJ326" s="25"/>
      <c r="FVK326" s="25"/>
      <c r="FVL326" s="26"/>
      <c r="FVM326" s="26"/>
      <c r="FVN326" s="102"/>
      <c r="FVO326" s="24"/>
      <c r="FVP326" s="24"/>
      <c r="FVQ326" s="24"/>
      <c r="FVR326" s="25"/>
      <c r="FVS326" s="25"/>
      <c r="FVT326" s="26"/>
      <c r="FVU326" s="26"/>
      <c r="FVV326" s="102"/>
      <c r="FVW326" s="24"/>
      <c r="FVX326" s="24"/>
      <c r="FVY326" s="24"/>
      <c r="FVZ326" s="25"/>
      <c r="FWA326" s="25"/>
      <c r="FWB326" s="26"/>
      <c r="FWC326" s="26"/>
      <c r="FWD326" s="102"/>
      <c r="FWE326" s="24"/>
      <c r="FWF326" s="24"/>
      <c r="FWG326" s="24"/>
      <c r="FWH326" s="25"/>
      <c r="FWI326" s="25"/>
      <c r="FWJ326" s="26"/>
      <c r="FWK326" s="26"/>
      <c r="FWL326" s="102"/>
      <c r="FWM326" s="24"/>
      <c r="FWN326" s="24"/>
      <c r="FWO326" s="24"/>
      <c r="FWP326" s="25"/>
      <c r="FWQ326" s="25"/>
      <c r="FWR326" s="26"/>
      <c r="FWS326" s="26"/>
      <c r="FWT326" s="102"/>
      <c r="FWU326" s="24"/>
      <c r="FWV326" s="24"/>
      <c r="FWW326" s="24"/>
      <c r="FWX326" s="25"/>
      <c r="FWY326" s="25"/>
      <c r="FWZ326" s="26"/>
      <c r="FXA326" s="26"/>
      <c r="FXB326" s="102"/>
      <c r="FXC326" s="24"/>
      <c r="FXD326" s="24"/>
      <c r="FXE326" s="24"/>
      <c r="FXF326" s="25"/>
      <c r="FXG326" s="25"/>
      <c r="FXH326" s="26"/>
      <c r="FXI326" s="26"/>
      <c r="FXJ326" s="102"/>
      <c r="FXK326" s="24"/>
      <c r="FXL326" s="24"/>
      <c r="FXM326" s="24"/>
      <c r="FXN326" s="25"/>
      <c r="FXO326" s="25"/>
      <c r="FXP326" s="26"/>
      <c r="FXQ326" s="26"/>
      <c r="FXR326" s="102"/>
      <c r="FXS326" s="24"/>
      <c r="FXT326" s="24"/>
      <c r="FXU326" s="24"/>
      <c r="FXV326" s="25"/>
      <c r="FXW326" s="25"/>
      <c r="FXX326" s="26"/>
      <c r="FXY326" s="26"/>
      <c r="FXZ326" s="102"/>
      <c r="FYA326" s="24"/>
      <c r="FYB326" s="24"/>
      <c r="FYC326" s="24"/>
      <c r="FYD326" s="25"/>
      <c r="FYE326" s="25"/>
      <c r="FYF326" s="26"/>
      <c r="FYG326" s="26"/>
      <c r="FYH326" s="102"/>
      <c r="FYI326" s="24"/>
      <c r="FYJ326" s="24"/>
      <c r="FYK326" s="24"/>
      <c r="FYL326" s="25"/>
      <c r="FYM326" s="25"/>
      <c r="FYN326" s="26"/>
      <c r="FYO326" s="26"/>
      <c r="FYP326" s="102"/>
      <c r="FYQ326" s="24"/>
      <c r="FYR326" s="24"/>
      <c r="FYS326" s="24"/>
      <c r="FYT326" s="25"/>
      <c r="FYU326" s="25"/>
      <c r="FYV326" s="26"/>
      <c r="FYW326" s="26"/>
      <c r="FYX326" s="102"/>
      <c r="FYY326" s="24"/>
      <c r="FYZ326" s="24"/>
      <c r="FZA326" s="24"/>
      <c r="FZB326" s="25"/>
      <c r="FZC326" s="25"/>
      <c r="FZD326" s="26"/>
      <c r="FZE326" s="26"/>
      <c r="FZF326" s="102"/>
      <c r="FZG326" s="24"/>
      <c r="FZH326" s="24"/>
      <c r="FZI326" s="24"/>
      <c r="FZJ326" s="25"/>
      <c r="FZK326" s="25"/>
      <c r="FZL326" s="26"/>
      <c r="FZM326" s="26"/>
      <c r="FZN326" s="102"/>
      <c r="FZO326" s="24"/>
      <c r="FZP326" s="24"/>
      <c r="FZQ326" s="24"/>
      <c r="FZR326" s="25"/>
      <c r="FZS326" s="25"/>
      <c r="FZT326" s="26"/>
      <c r="FZU326" s="26"/>
      <c r="FZV326" s="102"/>
      <c r="FZW326" s="24"/>
      <c r="FZX326" s="24"/>
      <c r="FZY326" s="24"/>
      <c r="FZZ326" s="25"/>
      <c r="GAA326" s="25"/>
      <c r="GAB326" s="26"/>
      <c r="GAC326" s="26"/>
      <c r="GAD326" s="102"/>
      <c r="GAE326" s="24"/>
      <c r="GAF326" s="24"/>
      <c r="GAG326" s="24"/>
      <c r="GAH326" s="25"/>
      <c r="GAI326" s="25"/>
      <c r="GAJ326" s="26"/>
      <c r="GAK326" s="26"/>
      <c r="GAL326" s="102"/>
      <c r="GAM326" s="24"/>
      <c r="GAN326" s="24"/>
      <c r="GAO326" s="24"/>
      <c r="GAP326" s="25"/>
      <c r="GAQ326" s="25"/>
      <c r="GAR326" s="26"/>
      <c r="GAS326" s="26"/>
      <c r="GAT326" s="102"/>
      <c r="GAU326" s="24"/>
      <c r="GAV326" s="24"/>
      <c r="GAW326" s="24"/>
      <c r="GAX326" s="25"/>
      <c r="GAY326" s="25"/>
      <c r="GAZ326" s="26"/>
      <c r="GBA326" s="26"/>
      <c r="GBB326" s="102"/>
      <c r="GBC326" s="24"/>
      <c r="GBD326" s="24"/>
      <c r="GBE326" s="24"/>
      <c r="GBF326" s="25"/>
      <c r="GBG326" s="25"/>
      <c r="GBH326" s="26"/>
      <c r="GBI326" s="26"/>
      <c r="GBJ326" s="102"/>
      <c r="GBK326" s="24"/>
      <c r="GBL326" s="24"/>
      <c r="GBM326" s="24"/>
      <c r="GBN326" s="25"/>
      <c r="GBO326" s="25"/>
      <c r="GBP326" s="26"/>
      <c r="GBQ326" s="26"/>
      <c r="GBR326" s="102"/>
      <c r="GBS326" s="24"/>
      <c r="GBT326" s="24"/>
      <c r="GBU326" s="24"/>
      <c r="GBV326" s="25"/>
      <c r="GBW326" s="25"/>
      <c r="GBX326" s="26"/>
      <c r="GBY326" s="26"/>
      <c r="GBZ326" s="102"/>
      <c r="GCA326" s="24"/>
      <c r="GCB326" s="24"/>
      <c r="GCC326" s="24"/>
      <c r="GCD326" s="25"/>
      <c r="GCE326" s="25"/>
      <c r="GCF326" s="26"/>
      <c r="GCG326" s="26"/>
      <c r="GCH326" s="102"/>
      <c r="GCI326" s="24"/>
      <c r="GCJ326" s="24"/>
      <c r="GCK326" s="24"/>
      <c r="GCL326" s="25"/>
      <c r="GCM326" s="25"/>
      <c r="GCN326" s="26"/>
      <c r="GCO326" s="26"/>
      <c r="GCP326" s="102"/>
      <c r="GCQ326" s="24"/>
      <c r="GCR326" s="24"/>
      <c r="GCS326" s="24"/>
      <c r="GCT326" s="25"/>
      <c r="GCU326" s="25"/>
      <c r="GCV326" s="26"/>
      <c r="GCW326" s="26"/>
      <c r="GCX326" s="102"/>
      <c r="GCY326" s="24"/>
      <c r="GCZ326" s="24"/>
      <c r="GDA326" s="24"/>
      <c r="GDB326" s="25"/>
      <c r="GDC326" s="25"/>
      <c r="GDD326" s="26"/>
      <c r="GDE326" s="26"/>
      <c r="GDF326" s="102"/>
      <c r="GDG326" s="24"/>
      <c r="GDH326" s="24"/>
      <c r="GDI326" s="24"/>
      <c r="GDJ326" s="25"/>
      <c r="GDK326" s="25"/>
      <c r="GDL326" s="26"/>
      <c r="GDM326" s="26"/>
      <c r="GDN326" s="102"/>
      <c r="GDO326" s="24"/>
      <c r="GDP326" s="24"/>
      <c r="GDQ326" s="24"/>
      <c r="GDR326" s="25"/>
      <c r="GDS326" s="25"/>
      <c r="GDT326" s="26"/>
      <c r="GDU326" s="26"/>
      <c r="GDV326" s="102"/>
      <c r="GDW326" s="24"/>
      <c r="GDX326" s="24"/>
      <c r="GDY326" s="24"/>
      <c r="GDZ326" s="25"/>
      <c r="GEA326" s="25"/>
      <c r="GEB326" s="26"/>
      <c r="GEC326" s="26"/>
      <c r="GED326" s="102"/>
      <c r="GEE326" s="24"/>
      <c r="GEF326" s="24"/>
      <c r="GEG326" s="24"/>
      <c r="GEH326" s="25"/>
      <c r="GEI326" s="25"/>
      <c r="GEJ326" s="26"/>
      <c r="GEK326" s="26"/>
      <c r="GEL326" s="102"/>
      <c r="GEM326" s="24"/>
      <c r="GEN326" s="24"/>
      <c r="GEO326" s="24"/>
      <c r="GEP326" s="25"/>
      <c r="GEQ326" s="25"/>
      <c r="GER326" s="26"/>
      <c r="GES326" s="26"/>
      <c r="GET326" s="102"/>
      <c r="GEU326" s="24"/>
      <c r="GEV326" s="24"/>
      <c r="GEW326" s="24"/>
      <c r="GEX326" s="25"/>
      <c r="GEY326" s="25"/>
      <c r="GEZ326" s="26"/>
      <c r="GFA326" s="26"/>
      <c r="GFB326" s="102"/>
      <c r="GFC326" s="24"/>
      <c r="GFD326" s="24"/>
      <c r="GFE326" s="24"/>
      <c r="GFF326" s="25"/>
      <c r="GFG326" s="25"/>
      <c r="GFH326" s="26"/>
      <c r="GFI326" s="26"/>
      <c r="GFJ326" s="102"/>
      <c r="GFK326" s="24"/>
      <c r="GFL326" s="24"/>
      <c r="GFM326" s="24"/>
      <c r="GFN326" s="25"/>
      <c r="GFO326" s="25"/>
      <c r="GFP326" s="26"/>
      <c r="GFQ326" s="26"/>
      <c r="GFR326" s="102"/>
      <c r="GFS326" s="24"/>
      <c r="GFT326" s="24"/>
      <c r="GFU326" s="24"/>
      <c r="GFV326" s="25"/>
      <c r="GFW326" s="25"/>
      <c r="GFX326" s="26"/>
      <c r="GFY326" s="26"/>
      <c r="GFZ326" s="102"/>
      <c r="GGA326" s="24"/>
      <c r="GGB326" s="24"/>
      <c r="GGC326" s="24"/>
      <c r="GGD326" s="25"/>
      <c r="GGE326" s="25"/>
      <c r="GGF326" s="26"/>
      <c r="GGG326" s="26"/>
      <c r="GGH326" s="102"/>
      <c r="GGI326" s="24"/>
      <c r="GGJ326" s="24"/>
      <c r="GGK326" s="24"/>
      <c r="GGL326" s="25"/>
      <c r="GGM326" s="25"/>
      <c r="GGN326" s="26"/>
      <c r="GGO326" s="26"/>
      <c r="GGP326" s="102"/>
      <c r="GGQ326" s="24"/>
      <c r="GGR326" s="24"/>
      <c r="GGS326" s="24"/>
      <c r="GGT326" s="25"/>
      <c r="GGU326" s="25"/>
      <c r="GGV326" s="26"/>
      <c r="GGW326" s="26"/>
      <c r="GGX326" s="102"/>
      <c r="GGY326" s="24"/>
      <c r="GGZ326" s="24"/>
      <c r="GHA326" s="24"/>
      <c r="GHB326" s="25"/>
      <c r="GHC326" s="25"/>
      <c r="GHD326" s="26"/>
      <c r="GHE326" s="26"/>
      <c r="GHF326" s="102"/>
      <c r="GHG326" s="24"/>
      <c r="GHH326" s="24"/>
      <c r="GHI326" s="24"/>
      <c r="GHJ326" s="25"/>
      <c r="GHK326" s="25"/>
      <c r="GHL326" s="26"/>
      <c r="GHM326" s="26"/>
      <c r="GHN326" s="102"/>
      <c r="GHO326" s="24"/>
      <c r="GHP326" s="24"/>
      <c r="GHQ326" s="24"/>
      <c r="GHR326" s="25"/>
      <c r="GHS326" s="25"/>
      <c r="GHT326" s="26"/>
      <c r="GHU326" s="26"/>
      <c r="GHV326" s="102"/>
      <c r="GHW326" s="24"/>
      <c r="GHX326" s="24"/>
      <c r="GHY326" s="24"/>
      <c r="GHZ326" s="25"/>
      <c r="GIA326" s="25"/>
      <c r="GIB326" s="26"/>
      <c r="GIC326" s="26"/>
      <c r="GID326" s="102"/>
      <c r="GIE326" s="24"/>
      <c r="GIF326" s="24"/>
      <c r="GIG326" s="24"/>
      <c r="GIH326" s="25"/>
      <c r="GII326" s="25"/>
      <c r="GIJ326" s="26"/>
      <c r="GIK326" s="26"/>
      <c r="GIL326" s="102"/>
      <c r="GIM326" s="24"/>
      <c r="GIN326" s="24"/>
      <c r="GIO326" s="24"/>
      <c r="GIP326" s="25"/>
      <c r="GIQ326" s="25"/>
      <c r="GIR326" s="26"/>
      <c r="GIS326" s="26"/>
      <c r="GIT326" s="102"/>
      <c r="GIU326" s="24"/>
      <c r="GIV326" s="24"/>
      <c r="GIW326" s="24"/>
      <c r="GIX326" s="25"/>
      <c r="GIY326" s="25"/>
      <c r="GIZ326" s="26"/>
      <c r="GJA326" s="26"/>
      <c r="GJB326" s="102"/>
      <c r="GJC326" s="24"/>
      <c r="GJD326" s="24"/>
      <c r="GJE326" s="24"/>
      <c r="GJF326" s="25"/>
      <c r="GJG326" s="25"/>
      <c r="GJH326" s="26"/>
      <c r="GJI326" s="26"/>
      <c r="GJJ326" s="102"/>
      <c r="GJK326" s="24"/>
      <c r="GJL326" s="24"/>
      <c r="GJM326" s="24"/>
      <c r="GJN326" s="25"/>
      <c r="GJO326" s="25"/>
      <c r="GJP326" s="26"/>
      <c r="GJQ326" s="26"/>
      <c r="GJR326" s="102"/>
      <c r="GJS326" s="24"/>
      <c r="GJT326" s="24"/>
      <c r="GJU326" s="24"/>
      <c r="GJV326" s="25"/>
      <c r="GJW326" s="25"/>
      <c r="GJX326" s="26"/>
      <c r="GJY326" s="26"/>
      <c r="GJZ326" s="102"/>
      <c r="GKA326" s="24"/>
      <c r="GKB326" s="24"/>
      <c r="GKC326" s="24"/>
      <c r="GKD326" s="25"/>
      <c r="GKE326" s="25"/>
      <c r="GKF326" s="26"/>
      <c r="GKG326" s="26"/>
      <c r="GKH326" s="102"/>
      <c r="GKI326" s="24"/>
      <c r="GKJ326" s="24"/>
      <c r="GKK326" s="24"/>
      <c r="GKL326" s="25"/>
      <c r="GKM326" s="25"/>
      <c r="GKN326" s="26"/>
      <c r="GKO326" s="26"/>
      <c r="GKP326" s="102"/>
      <c r="GKQ326" s="24"/>
      <c r="GKR326" s="24"/>
      <c r="GKS326" s="24"/>
      <c r="GKT326" s="25"/>
      <c r="GKU326" s="25"/>
      <c r="GKV326" s="26"/>
      <c r="GKW326" s="26"/>
      <c r="GKX326" s="102"/>
      <c r="GKY326" s="24"/>
      <c r="GKZ326" s="24"/>
      <c r="GLA326" s="24"/>
      <c r="GLB326" s="25"/>
      <c r="GLC326" s="25"/>
      <c r="GLD326" s="26"/>
      <c r="GLE326" s="26"/>
      <c r="GLF326" s="102"/>
      <c r="GLG326" s="24"/>
      <c r="GLH326" s="24"/>
      <c r="GLI326" s="24"/>
      <c r="GLJ326" s="25"/>
      <c r="GLK326" s="25"/>
      <c r="GLL326" s="26"/>
      <c r="GLM326" s="26"/>
      <c r="GLN326" s="102"/>
      <c r="GLO326" s="24"/>
      <c r="GLP326" s="24"/>
      <c r="GLQ326" s="24"/>
      <c r="GLR326" s="25"/>
      <c r="GLS326" s="25"/>
      <c r="GLT326" s="26"/>
      <c r="GLU326" s="26"/>
      <c r="GLV326" s="102"/>
      <c r="GLW326" s="24"/>
      <c r="GLX326" s="24"/>
      <c r="GLY326" s="24"/>
      <c r="GLZ326" s="25"/>
      <c r="GMA326" s="25"/>
      <c r="GMB326" s="26"/>
      <c r="GMC326" s="26"/>
      <c r="GMD326" s="102"/>
      <c r="GME326" s="24"/>
      <c r="GMF326" s="24"/>
      <c r="GMG326" s="24"/>
      <c r="GMH326" s="25"/>
      <c r="GMI326" s="25"/>
      <c r="GMJ326" s="26"/>
      <c r="GMK326" s="26"/>
      <c r="GML326" s="102"/>
      <c r="GMM326" s="24"/>
      <c r="GMN326" s="24"/>
      <c r="GMO326" s="24"/>
      <c r="GMP326" s="25"/>
      <c r="GMQ326" s="25"/>
      <c r="GMR326" s="26"/>
      <c r="GMS326" s="26"/>
      <c r="GMT326" s="102"/>
      <c r="GMU326" s="24"/>
      <c r="GMV326" s="24"/>
      <c r="GMW326" s="24"/>
      <c r="GMX326" s="25"/>
      <c r="GMY326" s="25"/>
      <c r="GMZ326" s="26"/>
      <c r="GNA326" s="26"/>
      <c r="GNB326" s="102"/>
      <c r="GNC326" s="24"/>
      <c r="GND326" s="24"/>
      <c r="GNE326" s="24"/>
      <c r="GNF326" s="25"/>
      <c r="GNG326" s="25"/>
      <c r="GNH326" s="26"/>
      <c r="GNI326" s="26"/>
      <c r="GNJ326" s="102"/>
      <c r="GNK326" s="24"/>
      <c r="GNL326" s="24"/>
      <c r="GNM326" s="24"/>
      <c r="GNN326" s="25"/>
      <c r="GNO326" s="25"/>
      <c r="GNP326" s="26"/>
      <c r="GNQ326" s="26"/>
      <c r="GNR326" s="102"/>
      <c r="GNS326" s="24"/>
      <c r="GNT326" s="24"/>
      <c r="GNU326" s="24"/>
      <c r="GNV326" s="25"/>
      <c r="GNW326" s="25"/>
      <c r="GNX326" s="26"/>
      <c r="GNY326" s="26"/>
      <c r="GNZ326" s="102"/>
      <c r="GOA326" s="24"/>
      <c r="GOB326" s="24"/>
      <c r="GOC326" s="24"/>
      <c r="GOD326" s="25"/>
      <c r="GOE326" s="25"/>
      <c r="GOF326" s="26"/>
      <c r="GOG326" s="26"/>
      <c r="GOH326" s="102"/>
      <c r="GOI326" s="24"/>
      <c r="GOJ326" s="24"/>
      <c r="GOK326" s="24"/>
      <c r="GOL326" s="25"/>
      <c r="GOM326" s="25"/>
      <c r="GON326" s="26"/>
      <c r="GOO326" s="26"/>
      <c r="GOP326" s="102"/>
      <c r="GOQ326" s="24"/>
      <c r="GOR326" s="24"/>
      <c r="GOS326" s="24"/>
      <c r="GOT326" s="25"/>
      <c r="GOU326" s="25"/>
      <c r="GOV326" s="26"/>
      <c r="GOW326" s="26"/>
      <c r="GOX326" s="102"/>
      <c r="GOY326" s="24"/>
      <c r="GOZ326" s="24"/>
      <c r="GPA326" s="24"/>
      <c r="GPB326" s="25"/>
      <c r="GPC326" s="25"/>
      <c r="GPD326" s="26"/>
      <c r="GPE326" s="26"/>
      <c r="GPF326" s="102"/>
      <c r="GPG326" s="24"/>
      <c r="GPH326" s="24"/>
      <c r="GPI326" s="24"/>
      <c r="GPJ326" s="25"/>
      <c r="GPK326" s="25"/>
      <c r="GPL326" s="26"/>
      <c r="GPM326" s="26"/>
      <c r="GPN326" s="102"/>
      <c r="GPO326" s="24"/>
      <c r="GPP326" s="24"/>
      <c r="GPQ326" s="24"/>
      <c r="GPR326" s="25"/>
      <c r="GPS326" s="25"/>
      <c r="GPT326" s="26"/>
      <c r="GPU326" s="26"/>
      <c r="GPV326" s="102"/>
      <c r="GPW326" s="24"/>
      <c r="GPX326" s="24"/>
      <c r="GPY326" s="24"/>
      <c r="GPZ326" s="25"/>
      <c r="GQA326" s="25"/>
      <c r="GQB326" s="26"/>
      <c r="GQC326" s="26"/>
      <c r="GQD326" s="102"/>
      <c r="GQE326" s="24"/>
      <c r="GQF326" s="24"/>
      <c r="GQG326" s="24"/>
      <c r="GQH326" s="25"/>
      <c r="GQI326" s="25"/>
      <c r="GQJ326" s="26"/>
      <c r="GQK326" s="26"/>
      <c r="GQL326" s="102"/>
      <c r="GQM326" s="24"/>
      <c r="GQN326" s="24"/>
      <c r="GQO326" s="24"/>
      <c r="GQP326" s="25"/>
      <c r="GQQ326" s="25"/>
      <c r="GQR326" s="26"/>
      <c r="GQS326" s="26"/>
      <c r="GQT326" s="102"/>
      <c r="GQU326" s="24"/>
      <c r="GQV326" s="24"/>
      <c r="GQW326" s="24"/>
      <c r="GQX326" s="25"/>
      <c r="GQY326" s="25"/>
      <c r="GQZ326" s="26"/>
      <c r="GRA326" s="26"/>
      <c r="GRB326" s="102"/>
      <c r="GRC326" s="24"/>
      <c r="GRD326" s="24"/>
      <c r="GRE326" s="24"/>
      <c r="GRF326" s="25"/>
      <c r="GRG326" s="25"/>
      <c r="GRH326" s="26"/>
      <c r="GRI326" s="26"/>
      <c r="GRJ326" s="102"/>
      <c r="GRK326" s="24"/>
      <c r="GRL326" s="24"/>
      <c r="GRM326" s="24"/>
      <c r="GRN326" s="25"/>
      <c r="GRO326" s="25"/>
      <c r="GRP326" s="26"/>
      <c r="GRQ326" s="26"/>
      <c r="GRR326" s="102"/>
      <c r="GRS326" s="24"/>
      <c r="GRT326" s="24"/>
      <c r="GRU326" s="24"/>
      <c r="GRV326" s="25"/>
      <c r="GRW326" s="25"/>
      <c r="GRX326" s="26"/>
      <c r="GRY326" s="26"/>
      <c r="GRZ326" s="102"/>
      <c r="GSA326" s="24"/>
      <c r="GSB326" s="24"/>
      <c r="GSC326" s="24"/>
      <c r="GSD326" s="25"/>
      <c r="GSE326" s="25"/>
      <c r="GSF326" s="26"/>
      <c r="GSG326" s="26"/>
      <c r="GSH326" s="102"/>
      <c r="GSI326" s="24"/>
      <c r="GSJ326" s="24"/>
      <c r="GSK326" s="24"/>
      <c r="GSL326" s="25"/>
      <c r="GSM326" s="25"/>
      <c r="GSN326" s="26"/>
      <c r="GSO326" s="26"/>
      <c r="GSP326" s="102"/>
      <c r="GSQ326" s="24"/>
      <c r="GSR326" s="24"/>
      <c r="GSS326" s="24"/>
      <c r="GST326" s="25"/>
      <c r="GSU326" s="25"/>
      <c r="GSV326" s="26"/>
      <c r="GSW326" s="26"/>
      <c r="GSX326" s="102"/>
      <c r="GSY326" s="24"/>
      <c r="GSZ326" s="24"/>
      <c r="GTA326" s="24"/>
      <c r="GTB326" s="25"/>
      <c r="GTC326" s="25"/>
      <c r="GTD326" s="26"/>
      <c r="GTE326" s="26"/>
      <c r="GTF326" s="102"/>
      <c r="GTG326" s="24"/>
      <c r="GTH326" s="24"/>
      <c r="GTI326" s="24"/>
      <c r="GTJ326" s="25"/>
      <c r="GTK326" s="25"/>
      <c r="GTL326" s="26"/>
      <c r="GTM326" s="26"/>
      <c r="GTN326" s="102"/>
      <c r="GTO326" s="24"/>
      <c r="GTP326" s="24"/>
      <c r="GTQ326" s="24"/>
      <c r="GTR326" s="25"/>
      <c r="GTS326" s="25"/>
      <c r="GTT326" s="26"/>
      <c r="GTU326" s="26"/>
      <c r="GTV326" s="102"/>
      <c r="GTW326" s="24"/>
      <c r="GTX326" s="24"/>
      <c r="GTY326" s="24"/>
      <c r="GTZ326" s="25"/>
      <c r="GUA326" s="25"/>
      <c r="GUB326" s="26"/>
      <c r="GUC326" s="26"/>
      <c r="GUD326" s="102"/>
      <c r="GUE326" s="24"/>
      <c r="GUF326" s="24"/>
      <c r="GUG326" s="24"/>
      <c r="GUH326" s="25"/>
      <c r="GUI326" s="25"/>
      <c r="GUJ326" s="26"/>
      <c r="GUK326" s="26"/>
      <c r="GUL326" s="102"/>
      <c r="GUM326" s="24"/>
      <c r="GUN326" s="24"/>
      <c r="GUO326" s="24"/>
      <c r="GUP326" s="25"/>
      <c r="GUQ326" s="25"/>
      <c r="GUR326" s="26"/>
      <c r="GUS326" s="26"/>
      <c r="GUT326" s="102"/>
      <c r="GUU326" s="24"/>
      <c r="GUV326" s="24"/>
      <c r="GUW326" s="24"/>
      <c r="GUX326" s="25"/>
      <c r="GUY326" s="25"/>
      <c r="GUZ326" s="26"/>
      <c r="GVA326" s="26"/>
      <c r="GVB326" s="102"/>
      <c r="GVC326" s="24"/>
      <c r="GVD326" s="24"/>
      <c r="GVE326" s="24"/>
      <c r="GVF326" s="25"/>
      <c r="GVG326" s="25"/>
      <c r="GVH326" s="26"/>
      <c r="GVI326" s="26"/>
      <c r="GVJ326" s="102"/>
      <c r="GVK326" s="24"/>
      <c r="GVL326" s="24"/>
      <c r="GVM326" s="24"/>
      <c r="GVN326" s="25"/>
      <c r="GVO326" s="25"/>
      <c r="GVP326" s="26"/>
      <c r="GVQ326" s="26"/>
      <c r="GVR326" s="102"/>
      <c r="GVS326" s="24"/>
      <c r="GVT326" s="24"/>
      <c r="GVU326" s="24"/>
      <c r="GVV326" s="25"/>
      <c r="GVW326" s="25"/>
      <c r="GVX326" s="26"/>
      <c r="GVY326" s="26"/>
      <c r="GVZ326" s="102"/>
      <c r="GWA326" s="24"/>
      <c r="GWB326" s="24"/>
      <c r="GWC326" s="24"/>
      <c r="GWD326" s="25"/>
      <c r="GWE326" s="25"/>
      <c r="GWF326" s="26"/>
      <c r="GWG326" s="26"/>
      <c r="GWH326" s="102"/>
      <c r="GWI326" s="24"/>
      <c r="GWJ326" s="24"/>
      <c r="GWK326" s="24"/>
      <c r="GWL326" s="25"/>
      <c r="GWM326" s="25"/>
      <c r="GWN326" s="26"/>
      <c r="GWO326" s="26"/>
      <c r="GWP326" s="102"/>
      <c r="GWQ326" s="24"/>
      <c r="GWR326" s="24"/>
      <c r="GWS326" s="24"/>
      <c r="GWT326" s="25"/>
      <c r="GWU326" s="25"/>
      <c r="GWV326" s="26"/>
      <c r="GWW326" s="26"/>
      <c r="GWX326" s="102"/>
      <c r="GWY326" s="24"/>
      <c r="GWZ326" s="24"/>
      <c r="GXA326" s="24"/>
      <c r="GXB326" s="25"/>
      <c r="GXC326" s="25"/>
      <c r="GXD326" s="26"/>
      <c r="GXE326" s="26"/>
      <c r="GXF326" s="102"/>
      <c r="GXG326" s="24"/>
      <c r="GXH326" s="24"/>
      <c r="GXI326" s="24"/>
      <c r="GXJ326" s="25"/>
      <c r="GXK326" s="25"/>
      <c r="GXL326" s="26"/>
      <c r="GXM326" s="26"/>
      <c r="GXN326" s="102"/>
      <c r="GXO326" s="24"/>
      <c r="GXP326" s="24"/>
      <c r="GXQ326" s="24"/>
      <c r="GXR326" s="25"/>
      <c r="GXS326" s="25"/>
      <c r="GXT326" s="26"/>
      <c r="GXU326" s="26"/>
      <c r="GXV326" s="102"/>
      <c r="GXW326" s="24"/>
      <c r="GXX326" s="24"/>
      <c r="GXY326" s="24"/>
      <c r="GXZ326" s="25"/>
      <c r="GYA326" s="25"/>
      <c r="GYB326" s="26"/>
      <c r="GYC326" s="26"/>
      <c r="GYD326" s="102"/>
      <c r="GYE326" s="24"/>
      <c r="GYF326" s="24"/>
      <c r="GYG326" s="24"/>
      <c r="GYH326" s="25"/>
      <c r="GYI326" s="25"/>
      <c r="GYJ326" s="26"/>
      <c r="GYK326" s="26"/>
      <c r="GYL326" s="102"/>
      <c r="GYM326" s="24"/>
      <c r="GYN326" s="24"/>
      <c r="GYO326" s="24"/>
      <c r="GYP326" s="25"/>
      <c r="GYQ326" s="25"/>
      <c r="GYR326" s="26"/>
      <c r="GYS326" s="26"/>
      <c r="GYT326" s="102"/>
      <c r="GYU326" s="24"/>
      <c r="GYV326" s="24"/>
      <c r="GYW326" s="24"/>
      <c r="GYX326" s="25"/>
      <c r="GYY326" s="25"/>
      <c r="GYZ326" s="26"/>
      <c r="GZA326" s="26"/>
      <c r="GZB326" s="102"/>
      <c r="GZC326" s="24"/>
      <c r="GZD326" s="24"/>
      <c r="GZE326" s="24"/>
      <c r="GZF326" s="25"/>
      <c r="GZG326" s="25"/>
      <c r="GZH326" s="26"/>
      <c r="GZI326" s="26"/>
      <c r="GZJ326" s="102"/>
      <c r="GZK326" s="24"/>
      <c r="GZL326" s="24"/>
      <c r="GZM326" s="24"/>
      <c r="GZN326" s="25"/>
      <c r="GZO326" s="25"/>
      <c r="GZP326" s="26"/>
      <c r="GZQ326" s="26"/>
      <c r="GZR326" s="102"/>
      <c r="GZS326" s="24"/>
      <c r="GZT326" s="24"/>
      <c r="GZU326" s="24"/>
      <c r="GZV326" s="25"/>
      <c r="GZW326" s="25"/>
      <c r="GZX326" s="26"/>
      <c r="GZY326" s="26"/>
      <c r="GZZ326" s="102"/>
      <c r="HAA326" s="24"/>
      <c r="HAB326" s="24"/>
      <c r="HAC326" s="24"/>
      <c r="HAD326" s="25"/>
      <c r="HAE326" s="25"/>
      <c r="HAF326" s="26"/>
      <c r="HAG326" s="26"/>
      <c r="HAH326" s="102"/>
      <c r="HAI326" s="24"/>
      <c r="HAJ326" s="24"/>
      <c r="HAK326" s="24"/>
      <c r="HAL326" s="25"/>
      <c r="HAM326" s="25"/>
      <c r="HAN326" s="26"/>
      <c r="HAO326" s="26"/>
      <c r="HAP326" s="102"/>
      <c r="HAQ326" s="24"/>
      <c r="HAR326" s="24"/>
      <c r="HAS326" s="24"/>
      <c r="HAT326" s="25"/>
      <c r="HAU326" s="25"/>
      <c r="HAV326" s="26"/>
      <c r="HAW326" s="26"/>
      <c r="HAX326" s="102"/>
      <c r="HAY326" s="24"/>
      <c r="HAZ326" s="24"/>
      <c r="HBA326" s="24"/>
      <c r="HBB326" s="25"/>
      <c r="HBC326" s="25"/>
      <c r="HBD326" s="26"/>
      <c r="HBE326" s="26"/>
      <c r="HBF326" s="102"/>
      <c r="HBG326" s="24"/>
      <c r="HBH326" s="24"/>
      <c r="HBI326" s="24"/>
      <c r="HBJ326" s="25"/>
      <c r="HBK326" s="25"/>
      <c r="HBL326" s="26"/>
      <c r="HBM326" s="26"/>
      <c r="HBN326" s="102"/>
      <c r="HBO326" s="24"/>
      <c r="HBP326" s="24"/>
      <c r="HBQ326" s="24"/>
      <c r="HBR326" s="25"/>
      <c r="HBS326" s="25"/>
      <c r="HBT326" s="26"/>
      <c r="HBU326" s="26"/>
      <c r="HBV326" s="102"/>
      <c r="HBW326" s="24"/>
      <c r="HBX326" s="24"/>
      <c r="HBY326" s="24"/>
      <c r="HBZ326" s="25"/>
      <c r="HCA326" s="25"/>
      <c r="HCB326" s="26"/>
      <c r="HCC326" s="26"/>
      <c r="HCD326" s="102"/>
      <c r="HCE326" s="24"/>
      <c r="HCF326" s="24"/>
      <c r="HCG326" s="24"/>
      <c r="HCH326" s="25"/>
      <c r="HCI326" s="25"/>
      <c r="HCJ326" s="26"/>
      <c r="HCK326" s="26"/>
      <c r="HCL326" s="102"/>
      <c r="HCM326" s="24"/>
      <c r="HCN326" s="24"/>
      <c r="HCO326" s="24"/>
      <c r="HCP326" s="25"/>
      <c r="HCQ326" s="25"/>
      <c r="HCR326" s="26"/>
      <c r="HCS326" s="26"/>
      <c r="HCT326" s="102"/>
      <c r="HCU326" s="24"/>
      <c r="HCV326" s="24"/>
      <c r="HCW326" s="24"/>
      <c r="HCX326" s="25"/>
      <c r="HCY326" s="25"/>
      <c r="HCZ326" s="26"/>
      <c r="HDA326" s="26"/>
      <c r="HDB326" s="102"/>
      <c r="HDC326" s="24"/>
      <c r="HDD326" s="24"/>
      <c r="HDE326" s="24"/>
      <c r="HDF326" s="25"/>
      <c r="HDG326" s="25"/>
      <c r="HDH326" s="26"/>
      <c r="HDI326" s="26"/>
      <c r="HDJ326" s="102"/>
      <c r="HDK326" s="24"/>
      <c r="HDL326" s="24"/>
      <c r="HDM326" s="24"/>
      <c r="HDN326" s="25"/>
      <c r="HDO326" s="25"/>
      <c r="HDP326" s="26"/>
      <c r="HDQ326" s="26"/>
      <c r="HDR326" s="102"/>
      <c r="HDS326" s="24"/>
      <c r="HDT326" s="24"/>
      <c r="HDU326" s="24"/>
      <c r="HDV326" s="25"/>
      <c r="HDW326" s="25"/>
      <c r="HDX326" s="26"/>
      <c r="HDY326" s="26"/>
      <c r="HDZ326" s="102"/>
      <c r="HEA326" s="24"/>
      <c r="HEB326" s="24"/>
      <c r="HEC326" s="24"/>
      <c r="HED326" s="25"/>
      <c r="HEE326" s="25"/>
      <c r="HEF326" s="26"/>
      <c r="HEG326" s="26"/>
      <c r="HEH326" s="102"/>
      <c r="HEI326" s="24"/>
      <c r="HEJ326" s="24"/>
      <c r="HEK326" s="24"/>
      <c r="HEL326" s="25"/>
      <c r="HEM326" s="25"/>
      <c r="HEN326" s="26"/>
      <c r="HEO326" s="26"/>
      <c r="HEP326" s="102"/>
      <c r="HEQ326" s="24"/>
      <c r="HER326" s="24"/>
      <c r="HES326" s="24"/>
      <c r="HET326" s="25"/>
      <c r="HEU326" s="25"/>
      <c r="HEV326" s="26"/>
      <c r="HEW326" s="26"/>
      <c r="HEX326" s="102"/>
      <c r="HEY326" s="24"/>
      <c r="HEZ326" s="24"/>
      <c r="HFA326" s="24"/>
      <c r="HFB326" s="25"/>
      <c r="HFC326" s="25"/>
      <c r="HFD326" s="26"/>
      <c r="HFE326" s="26"/>
      <c r="HFF326" s="102"/>
      <c r="HFG326" s="24"/>
      <c r="HFH326" s="24"/>
      <c r="HFI326" s="24"/>
      <c r="HFJ326" s="25"/>
      <c r="HFK326" s="25"/>
      <c r="HFL326" s="26"/>
      <c r="HFM326" s="26"/>
      <c r="HFN326" s="102"/>
      <c r="HFO326" s="24"/>
      <c r="HFP326" s="24"/>
      <c r="HFQ326" s="24"/>
      <c r="HFR326" s="25"/>
      <c r="HFS326" s="25"/>
      <c r="HFT326" s="26"/>
      <c r="HFU326" s="26"/>
      <c r="HFV326" s="102"/>
      <c r="HFW326" s="24"/>
      <c r="HFX326" s="24"/>
      <c r="HFY326" s="24"/>
      <c r="HFZ326" s="25"/>
      <c r="HGA326" s="25"/>
      <c r="HGB326" s="26"/>
      <c r="HGC326" s="26"/>
      <c r="HGD326" s="102"/>
      <c r="HGE326" s="24"/>
      <c r="HGF326" s="24"/>
      <c r="HGG326" s="24"/>
      <c r="HGH326" s="25"/>
      <c r="HGI326" s="25"/>
      <c r="HGJ326" s="26"/>
      <c r="HGK326" s="26"/>
      <c r="HGL326" s="102"/>
      <c r="HGM326" s="24"/>
      <c r="HGN326" s="24"/>
      <c r="HGO326" s="24"/>
      <c r="HGP326" s="25"/>
      <c r="HGQ326" s="25"/>
      <c r="HGR326" s="26"/>
      <c r="HGS326" s="26"/>
      <c r="HGT326" s="102"/>
      <c r="HGU326" s="24"/>
      <c r="HGV326" s="24"/>
      <c r="HGW326" s="24"/>
      <c r="HGX326" s="25"/>
      <c r="HGY326" s="25"/>
      <c r="HGZ326" s="26"/>
      <c r="HHA326" s="26"/>
      <c r="HHB326" s="102"/>
      <c r="HHC326" s="24"/>
      <c r="HHD326" s="24"/>
      <c r="HHE326" s="24"/>
      <c r="HHF326" s="25"/>
      <c r="HHG326" s="25"/>
      <c r="HHH326" s="26"/>
      <c r="HHI326" s="26"/>
      <c r="HHJ326" s="102"/>
      <c r="HHK326" s="24"/>
      <c r="HHL326" s="24"/>
      <c r="HHM326" s="24"/>
      <c r="HHN326" s="25"/>
      <c r="HHO326" s="25"/>
      <c r="HHP326" s="26"/>
      <c r="HHQ326" s="26"/>
      <c r="HHR326" s="102"/>
      <c r="HHS326" s="24"/>
      <c r="HHT326" s="24"/>
      <c r="HHU326" s="24"/>
      <c r="HHV326" s="25"/>
      <c r="HHW326" s="25"/>
      <c r="HHX326" s="26"/>
      <c r="HHY326" s="26"/>
      <c r="HHZ326" s="102"/>
      <c r="HIA326" s="24"/>
      <c r="HIB326" s="24"/>
      <c r="HIC326" s="24"/>
      <c r="HID326" s="25"/>
      <c r="HIE326" s="25"/>
      <c r="HIF326" s="26"/>
      <c r="HIG326" s="26"/>
      <c r="HIH326" s="102"/>
      <c r="HII326" s="24"/>
      <c r="HIJ326" s="24"/>
      <c r="HIK326" s="24"/>
      <c r="HIL326" s="25"/>
      <c r="HIM326" s="25"/>
      <c r="HIN326" s="26"/>
      <c r="HIO326" s="26"/>
      <c r="HIP326" s="102"/>
      <c r="HIQ326" s="24"/>
      <c r="HIR326" s="24"/>
      <c r="HIS326" s="24"/>
      <c r="HIT326" s="25"/>
      <c r="HIU326" s="25"/>
      <c r="HIV326" s="26"/>
      <c r="HIW326" s="26"/>
      <c r="HIX326" s="102"/>
      <c r="HIY326" s="24"/>
      <c r="HIZ326" s="24"/>
      <c r="HJA326" s="24"/>
      <c r="HJB326" s="25"/>
      <c r="HJC326" s="25"/>
      <c r="HJD326" s="26"/>
      <c r="HJE326" s="26"/>
      <c r="HJF326" s="102"/>
      <c r="HJG326" s="24"/>
      <c r="HJH326" s="24"/>
      <c r="HJI326" s="24"/>
      <c r="HJJ326" s="25"/>
      <c r="HJK326" s="25"/>
      <c r="HJL326" s="26"/>
      <c r="HJM326" s="26"/>
      <c r="HJN326" s="102"/>
      <c r="HJO326" s="24"/>
      <c r="HJP326" s="24"/>
      <c r="HJQ326" s="24"/>
      <c r="HJR326" s="25"/>
      <c r="HJS326" s="25"/>
      <c r="HJT326" s="26"/>
      <c r="HJU326" s="26"/>
      <c r="HJV326" s="102"/>
      <c r="HJW326" s="24"/>
      <c r="HJX326" s="24"/>
      <c r="HJY326" s="24"/>
      <c r="HJZ326" s="25"/>
      <c r="HKA326" s="25"/>
      <c r="HKB326" s="26"/>
      <c r="HKC326" s="26"/>
      <c r="HKD326" s="102"/>
      <c r="HKE326" s="24"/>
      <c r="HKF326" s="24"/>
      <c r="HKG326" s="24"/>
      <c r="HKH326" s="25"/>
      <c r="HKI326" s="25"/>
      <c r="HKJ326" s="26"/>
      <c r="HKK326" s="26"/>
      <c r="HKL326" s="102"/>
      <c r="HKM326" s="24"/>
      <c r="HKN326" s="24"/>
      <c r="HKO326" s="24"/>
      <c r="HKP326" s="25"/>
      <c r="HKQ326" s="25"/>
      <c r="HKR326" s="26"/>
      <c r="HKS326" s="26"/>
      <c r="HKT326" s="102"/>
      <c r="HKU326" s="24"/>
      <c r="HKV326" s="24"/>
      <c r="HKW326" s="24"/>
      <c r="HKX326" s="25"/>
      <c r="HKY326" s="25"/>
      <c r="HKZ326" s="26"/>
      <c r="HLA326" s="26"/>
      <c r="HLB326" s="102"/>
      <c r="HLC326" s="24"/>
      <c r="HLD326" s="24"/>
      <c r="HLE326" s="24"/>
      <c r="HLF326" s="25"/>
      <c r="HLG326" s="25"/>
      <c r="HLH326" s="26"/>
      <c r="HLI326" s="26"/>
      <c r="HLJ326" s="102"/>
      <c r="HLK326" s="24"/>
      <c r="HLL326" s="24"/>
      <c r="HLM326" s="24"/>
      <c r="HLN326" s="25"/>
      <c r="HLO326" s="25"/>
      <c r="HLP326" s="26"/>
      <c r="HLQ326" s="26"/>
      <c r="HLR326" s="102"/>
      <c r="HLS326" s="24"/>
      <c r="HLT326" s="24"/>
      <c r="HLU326" s="24"/>
      <c r="HLV326" s="25"/>
      <c r="HLW326" s="25"/>
      <c r="HLX326" s="26"/>
      <c r="HLY326" s="26"/>
      <c r="HLZ326" s="102"/>
      <c r="HMA326" s="24"/>
      <c r="HMB326" s="24"/>
      <c r="HMC326" s="24"/>
      <c r="HMD326" s="25"/>
      <c r="HME326" s="25"/>
      <c r="HMF326" s="26"/>
      <c r="HMG326" s="26"/>
      <c r="HMH326" s="102"/>
      <c r="HMI326" s="24"/>
      <c r="HMJ326" s="24"/>
      <c r="HMK326" s="24"/>
      <c r="HML326" s="25"/>
      <c r="HMM326" s="25"/>
      <c r="HMN326" s="26"/>
      <c r="HMO326" s="26"/>
      <c r="HMP326" s="102"/>
      <c r="HMQ326" s="24"/>
      <c r="HMR326" s="24"/>
      <c r="HMS326" s="24"/>
      <c r="HMT326" s="25"/>
      <c r="HMU326" s="25"/>
      <c r="HMV326" s="26"/>
      <c r="HMW326" s="26"/>
      <c r="HMX326" s="102"/>
      <c r="HMY326" s="24"/>
      <c r="HMZ326" s="24"/>
      <c r="HNA326" s="24"/>
      <c r="HNB326" s="25"/>
      <c r="HNC326" s="25"/>
      <c r="HND326" s="26"/>
      <c r="HNE326" s="26"/>
      <c r="HNF326" s="102"/>
      <c r="HNG326" s="24"/>
      <c r="HNH326" s="24"/>
      <c r="HNI326" s="24"/>
      <c r="HNJ326" s="25"/>
      <c r="HNK326" s="25"/>
      <c r="HNL326" s="26"/>
      <c r="HNM326" s="26"/>
      <c r="HNN326" s="102"/>
      <c r="HNO326" s="24"/>
      <c r="HNP326" s="24"/>
      <c r="HNQ326" s="24"/>
      <c r="HNR326" s="25"/>
      <c r="HNS326" s="25"/>
      <c r="HNT326" s="26"/>
      <c r="HNU326" s="26"/>
      <c r="HNV326" s="102"/>
      <c r="HNW326" s="24"/>
      <c r="HNX326" s="24"/>
      <c r="HNY326" s="24"/>
      <c r="HNZ326" s="25"/>
      <c r="HOA326" s="25"/>
      <c r="HOB326" s="26"/>
      <c r="HOC326" s="26"/>
      <c r="HOD326" s="102"/>
      <c r="HOE326" s="24"/>
      <c r="HOF326" s="24"/>
      <c r="HOG326" s="24"/>
      <c r="HOH326" s="25"/>
      <c r="HOI326" s="25"/>
      <c r="HOJ326" s="26"/>
      <c r="HOK326" s="26"/>
      <c r="HOL326" s="102"/>
      <c r="HOM326" s="24"/>
      <c r="HON326" s="24"/>
      <c r="HOO326" s="24"/>
      <c r="HOP326" s="25"/>
      <c r="HOQ326" s="25"/>
      <c r="HOR326" s="26"/>
      <c r="HOS326" s="26"/>
      <c r="HOT326" s="102"/>
      <c r="HOU326" s="24"/>
      <c r="HOV326" s="24"/>
      <c r="HOW326" s="24"/>
      <c r="HOX326" s="25"/>
      <c r="HOY326" s="25"/>
      <c r="HOZ326" s="26"/>
      <c r="HPA326" s="26"/>
      <c r="HPB326" s="102"/>
      <c r="HPC326" s="24"/>
      <c r="HPD326" s="24"/>
      <c r="HPE326" s="24"/>
      <c r="HPF326" s="25"/>
      <c r="HPG326" s="25"/>
      <c r="HPH326" s="26"/>
      <c r="HPI326" s="26"/>
      <c r="HPJ326" s="102"/>
      <c r="HPK326" s="24"/>
      <c r="HPL326" s="24"/>
      <c r="HPM326" s="24"/>
      <c r="HPN326" s="25"/>
      <c r="HPO326" s="25"/>
      <c r="HPP326" s="26"/>
      <c r="HPQ326" s="26"/>
      <c r="HPR326" s="102"/>
      <c r="HPS326" s="24"/>
      <c r="HPT326" s="24"/>
      <c r="HPU326" s="24"/>
      <c r="HPV326" s="25"/>
      <c r="HPW326" s="25"/>
      <c r="HPX326" s="26"/>
      <c r="HPY326" s="26"/>
      <c r="HPZ326" s="102"/>
      <c r="HQA326" s="24"/>
      <c r="HQB326" s="24"/>
      <c r="HQC326" s="24"/>
      <c r="HQD326" s="25"/>
      <c r="HQE326" s="25"/>
      <c r="HQF326" s="26"/>
      <c r="HQG326" s="26"/>
      <c r="HQH326" s="102"/>
      <c r="HQI326" s="24"/>
      <c r="HQJ326" s="24"/>
      <c r="HQK326" s="24"/>
      <c r="HQL326" s="25"/>
      <c r="HQM326" s="25"/>
      <c r="HQN326" s="26"/>
      <c r="HQO326" s="26"/>
      <c r="HQP326" s="102"/>
      <c r="HQQ326" s="24"/>
      <c r="HQR326" s="24"/>
      <c r="HQS326" s="24"/>
      <c r="HQT326" s="25"/>
      <c r="HQU326" s="25"/>
      <c r="HQV326" s="26"/>
      <c r="HQW326" s="26"/>
      <c r="HQX326" s="102"/>
      <c r="HQY326" s="24"/>
      <c r="HQZ326" s="24"/>
      <c r="HRA326" s="24"/>
      <c r="HRB326" s="25"/>
      <c r="HRC326" s="25"/>
      <c r="HRD326" s="26"/>
      <c r="HRE326" s="26"/>
      <c r="HRF326" s="102"/>
      <c r="HRG326" s="24"/>
      <c r="HRH326" s="24"/>
      <c r="HRI326" s="24"/>
      <c r="HRJ326" s="25"/>
      <c r="HRK326" s="25"/>
      <c r="HRL326" s="26"/>
      <c r="HRM326" s="26"/>
      <c r="HRN326" s="102"/>
      <c r="HRO326" s="24"/>
      <c r="HRP326" s="24"/>
      <c r="HRQ326" s="24"/>
      <c r="HRR326" s="25"/>
      <c r="HRS326" s="25"/>
      <c r="HRT326" s="26"/>
      <c r="HRU326" s="26"/>
      <c r="HRV326" s="102"/>
      <c r="HRW326" s="24"/>
      <c r="HRX326" s="24"/>
      <c r="HRY326" s="24"/>
      <c r="HRZ326" s="25"/>
      <c r="HSA326" s="25"/>
      <c r="HSB326" s="26"/>
      <c r="HSC326" s="26"/>
      <c r="HSD326" s="102"/>
      <c r="HSE326" s="24"/>
      <c r="HSF326" s="24"/>
      <c r="HSG326" s="24"/>
      <c r="HSH326" s="25"/>
      <c r="HSI326" s="25"/>
      <c r="HSJ326" s="26"/>
      <c r="HSK326" s="26"/>
      <c r="HSL326" s="102"/>
      <c r="HSM326" s="24"/>
      <c r="HSN326" s="24"/>
      <c r="HSO326" s="24"/>
      <c r="HSP326" s="25"/>
      <c r="HSQ326" s="25"/>
      <c r="HSR326" s="26"/>
      <c r="HSS326" s="26"/>
      <c r="HST326" s="102"/>
      <c r="HSU326" s="24"/>
      <c r="HSV326" s="24"/>
      <c r="HSW326" s="24"/>
      <c r="HSX326" s="25"/>
      <c r="HSY326" s="25"/>
      <c r="HSZ326" s="26"/>
      <c r="HTA326" s="26"/>
      <c r="HTB326" s="102"/>
      <c r="HTC326" s="24"/>
      <c r="HTD326" s="24"/>
      <c r="HTE326" s="24"/>
      <c r="HTF326" s="25"/>
      <c r="HTG326" s="25"/>
      <c r="HTH326" s="26"/>
      <c r="HTI326" s="26"/>
      <c r="HTJ326" s="102"/>
      <c r="HTK326" s="24"/>
      <c r="HTL326" s="24"/>
      <c r="HTM326" s="24"/>
      <c r="HTN326" s="25"/>
      <c r="HTO326" s="25"/>
      <c r="HTP326" s="26"/>
      <c r="HTQ326" s="26"/>
      <c r="HTR326" s="102"/>
      <c r="HTS326" s="24"/>
      <c r="HTT326" s="24"/>
      <c r="HTU326" s="24"/>
      <c r="HTV326" s="25"/>
      <c r="HTW326" s="25"/>
      <c r="HTX326" s="26"/>
      <c r="HTY326" s="26"/>
      <c r="HTZ326" s="102"/>
      <c r="HUA326" s="24"/>
      <c r="HUB326" s="24"/>
      <c r="HUC326" s="24"/>
      <c r="HUD326" s="25"/>
      <c r="HUE326" s="25"/>
      <c r="HUF326" s="26"/>
      <c r="HUG326" s="26"/>
      <c r="HUH326" s="102"/>
      <c r="HUI326" s="24"/>
      <c r="HUJ326" s="24"/>
      <c r="HUK326" s="24"/>
      <c r="HUL326" s="25"/>
      <c r="HUM326" s="25"/>
      <c r="HUN326" s="26"/>
      <c r="HUO326" s="26"/>
      <c r="HUP326" s="102"/>
      <c r="HUQ326" s="24"/>
      <c r="HUR326" s="24"/>
      <c r="HUS326" s="24"/>
      <c r="HUT326" s="25"/>
      <c r="HUU326" s="25"/>
      <c r="HUV326" s="26"/>
      <c r="HUW326" s="26"/>
      <c r="HUX326" s="102"/>
      <c r="HUY326" s="24"/>
      <c r="HUZ326" s="24"/>
      <c r="HVA326" s="24"/>
      <c r="HVB326" s="25"/>
      <c r="HVC326" s="25"/>
      <c r="HVD326" s="26"/>
      <c r="HVE326" s="26"/>
      <c r="HVF326" s="102"/>
      <c r="HVG326" s="24"/>
      <c r="HVH326" s="24"/>
      <c r="HVI326" s="24"/>
      <c r="HVJ326" s="25"/>
      <c r="HVK326" s="25"/>
      <c r="HVL326" s="26"/>
      <c r="HVM326" s="26"/>
      <c r="HVN326" s="102"/>
      <c r="HVO326" s="24"/>
      <c r="HVP326" s="24"/>
      <c r="HVQ326" s="24"/>
      <c r="HVR326" s="25"/>
      <c r="HVS326" s="25"/>
      <c r="HVT326" s="26"/>
      <c r="HVU326" s="26"/>
      <c r="HVV326" s="102"/>
      <c r="HVW326" s="24"/>
      <c r="HVX326" s="24"/>
      <c r="HVY326" s="24"/>
      <c r="HVZ326" s="25"/>
      <c r="HWA326" s="25"/>
      <c r="HWB326" s="26"/>
      <c r="HWC326" s="26"/>
      <c r="HWD326" s="102"/>
      <c r="HWE326" s="24"/>
      <c r="HWF326" s="24"/>
      <c r="HWG326" s="24"/>
      <c r="HWH326" s="25"/>
      <c r="HWI326" s="25"/>
      <c r="HWJ326" s="26"/>
      <c r="HWK326" s="26"/>
      <c r="HWL326" s="102"/>
      <c r="HWM326" s="24"/>
      <c r="HWN326" s="24"/>
      <c r="HWO326" s="24"/>
      <c r="HWP326" s="25"/>
      <c r="HWQ326" s="25"/>
      <c r="HWR326" s="26"/>
      <c r="HWS326" s="26"/>
      <c r="HWT326" s="102"/>
      <c r="HWU326" s="24"/>
      <c r="HWV326" s="24"/>
      <c r="HWW326" s="24"/>
      <c r="HWX326" s="25"/>
      <c r="HWY326" s="25"/>
      <c r="HWZ326" s="26"/>
      <c r="HXA326" s="26"/>
      <c r="HXB326" s="102"/>
      <c r="HXC326" s="24"/>
      <c r="HXD326" s="24"/>
      <c r="HXE326" s="24"/>
      <c r="HXF326" s="25"/>
      <c r="HXG326" s="25"/>
      <c r="HXH326" s="26"/>
      <c r="HXI326" s="26"/>
      <c r="HXJ326" s="102"/>
      <c r="HXK326" s="24"/>
      <c r="HXL326" s="24"/>
      <c r="HXM326" s="24"/>
      <c r="HXN326" s="25"/>
      <c r="HXO326" s="25"/>
      <c r="HXP326" s="26"/>
      <c r="HXQ326" s="26"/>
      <c r="HXR326" s="102"/>
      <c r="HXS326" s="24"/>
      <c r="HXT326" s="24"/>
      <c r="HXU326" s="24"/>
      <c r="HXV326" s="25"/>
      <c r="HXW326" s="25"/>
      <c r="HXX326" s="26"/>
      <c r="HXY326" s="26"/>
      <c r="HXZ326" s="102"/>
      <c r="HYA326" s="24"/>
      <c r="HYB326" s="24"/>
      <c r="HYC326" s="24"/>
      <c r="HYD326" s="25"/>
      <c r="HYE326" s="25"/>
      <c r="HYF326" s="26"/>
      <c r="HYG326" s="26"/>
      <c r="HYH326" s="102"/>
      <c r="HYI326" s="24"/>
      <c r="HYJ326" s="24"/>
      <c r="HYK326" s="24"/>
      <c r="HYL326" s="25"/>
      <c r="HYM326" s="25"/>
      <c r="HYN326" s="26"/>
      <c r="HYO326" s="26"/>
      <c r="HYP326" s="102"/>
      <c r="HYQ326" s="24"/>
      <c r="HYR326" s="24"/>
      <c r="HYS326" s="24"/>
      <c r="HYT326" s="25"/>
      <c r="HYU326" s="25"/>
      <c r="HYV326" s="26"/>
      <c r="HYW326" s="26"/>
      <c r="HYX326" s="102"/>
      <c r="HYY326" s="24"/>
      <c r="HYZ326" s="24"/>
      <c r="HZA326" s="24"/>
      <c r="HZB326" s="25"/>
      <c r="HZC326" s="25"/>
      <c r="HZD326" s="26"/>
      <c r="HZE326" s="26"/>
      <c r="HZF326" s="102"/>
      <c r="HZG326" s="24"/>
      <c r="HZH326" s="24"/>
      <c r="HZI326" s="24"/>
      <c r="HZJ326" s="25"/>
      <c r="HZK326" s="25"/>
      <c r="HZL326" s="26"/>
      <c r="HZM326" s="26"/>
      <c r="HZN326" s="102"/>
      <c r="HZO326" s="24"/>
      <c r="HZP326" s="24"/>
      <c r="HZQ326" s="24"/>
      <c r="HZR326" s="25"/>
      <c r="HZS326" s="25"/>
      <c r="HZT326" s="26"/>
      <c r="HZU326" s="26"/>
      <c r="HZV326" s="102"/>
      <c r="HZW326" s="24"/>
      <c r="HZX326" s="24"/>
      <c r="HZY326" s="24"/>
      <c r="HZZ326" s="25"/>
      <c r="IAA326" s="25"/>
      <c r="IAB326" s="26"/>
      <c r="IAC326" s="26"/>
      <c r="IAD326" s="102"/>
      <c r="IAE326" s="24"/>
      <c r="IAF326" s="24"/>
      <c r="IAG326" s="24"/>
      <c r="IAH326" s="25"/>
      <c r="IAI326" s="25"/>
      <c r="IAJ326" s="26"/>
      <c r="IAK326" s="26"/>
      <c r="IAL326" s="102"/>
      <c r="IAM326" s="24"/>
      <c r="IAN326" s="24"/>
      <c r="IAO326" s="24"/>
      <c r="IAP326" s="25"/>
      <c r="IAQ326" s="25"/>
      <c r="IAR326" s="26"/>
      <c r="IAS326" s="26"/>
      <c r="IAT326" s="102"/>
      <c r="IAU326" s="24"/>
      <c r="IAV326" s="24"/>
      <c r="IAW326" s="24"/>
      <c r="IAX326" s="25"/>
      <c r="IAY326" s="25"/>
      <c r="IAZ326" s="26"/>
      <c r="IBA326" s="26"/>
      <c r="IBB326" s="102"/>
      <c r="IBC326" s="24"/>
      <c r="IBD326" s="24"/>
      <c r="IBE326" s="24"/>
      <c r="IBF326" s="25"/>
      <c r="IBG326" s="25"/>
      <c r="IBH326" s="26"/>
      <c r="IBI326" s="26"/>
      <c r="IBJ326" s="102"/>
      <c r="IBK326" s="24"/>
      <c r="IBL326" s="24"/>
      <c r="IBM326" s="24"/>
      <c r="IBN326" s="25"/>
      <c r="IBO326" s="25"/>
      <c r="IBP326" s="26"/>
      <c r="IBQ326" s="26"/>
      <c r="IBR326" s="102"/>
      <c r="IBS326" s="24"/>
      <c r="IBT326" s="24"/>
      <c r="IBU326" s="24"/>
      <c r="IBV326" s="25"/>
      <c r="IBW326" s="25"/>
      <c r="IBX326" s="26"/>
      <c r="IBY326" s="26"/>
      <c r="IBZ326" s="102"/>
      <c r="ICA326" s="24"/>
      <c r="ICB326" s="24"/>
      <c r="ICC326" s="24"/>
      <c r="ICD326" s="25"/>
      <c r="ICE326" s="25"/>
      <c r="ICF326" s="26"/>
      <c r="ICG326" s="26"/>
      <c r="ICH326" s="102"/>
      <c r="ICI326" s="24"/>
      <c r="ICJ326" s="24"/>
      <c r="ICK326" s="24"/>
      <c r="ICL326" s="25"/>
      <c r="ICM326" s="25"/>
      <c r="ICN326" s="26"/>
      <c r="ICO326" s="26"/>
      <c r="ICP326" s="102"/>
      <c r="ICQ326" s="24"/>
      <c r="ICR326" s="24"/>
      <c r="ICS326" s="24"/>
      <c r="ICT326" s="25"/>
      <c r="ICU326" s="25"/>
      <c r="ICV326" s="26"/>
      <c r="ICW326" s="26"/>
      <c r="ICX326" s="102"/>
      <c r="ICY326" s="24"/>
      <c r="ICZ326" s="24"/>
      <c r="IDA326" s="24"/>
      <c r="IDB326" s="25"/>
      <c r="IDC326" s="25"/>
      <c r="IDD326" s="26"/>
      <c r="IDE326" s="26"/>
      <c r="IDF326" s="102"/>
      <c r="IDG326" s="24"/>
      <c r="IDH326" s="24"/>
      <c r="IDI326" s="24"/>
      <c r="IDJ326" s="25"/>
      <c r="IDK326" s="25"/>
      <c r="IDL326" s="26"/>
      <c r="IDM326" s="26"/>
      <c r="IDN326" s="102"/>
      <c r="IDO326" s="24"/>
      <c r="IDP326" s="24"/>
      <c r="IDQ326" s="24"/>
      <c r="IDR326" s="25"/>
      <c r="IDS326" s="25"/>
      <c r="IDT326" s="26"/>
      <c r="IDU326" s="26"/>
      <c r="IDV326" s="102"/>
      <c r="IDW326" s="24"/>
      <c r="IDX326" s="24"/>
      <c r="IDY326" s="24"/>
      <c r="IDZ326" s="25"/>
      <c r="IEA326" s="25"/>
      <c r="IEB326" s="26"/>
      <c r="IEC326" s="26"/>
      <c r="IED326" s="102"/>
      <c r="IEE326" s="24"/>
      <c r="IEF326" s="24"/>
      <c r="IEG326" s="24"/>
      <c r="IEH326" s="25"/>
      <c r="IEI326" s="25"/>
      <c r="IEJ326" s="26"/>
      <c r="IEK326" s="26"/>
      <c r="IEL326" s="102"/>
      <c r="IEM326" s="24"/>
      <c r="IEN326" s="24"/>
      <c r="IEO326" s="24"/>
      <c r="IEP326" s="25"/>
      <c r="IEQ326" s="25"/>
      <c r="IER326" s="26"/>
      <c r="IES326" s="26"/>
      <c r="IET326" s="102"/>
      <c r="IEU326" s="24"/>
      <c r="IEV326" s="24"/>
      <c r="IEW326" s="24"/>
      <c r="IEX326" s="25"/>
      <c r="IEY326" s="25"/>
      <c r="IEZ326" s="26"/>
      <c r="IFA326" s="26"/>
      <c r="IFB326" s="102"/>
      <c r="IFC326" s="24"/>
      <c r="IFD326" s="24"/>
      <c r="IFE326" s="24"/>
      <c r="IFF326" s="25"/>
      <c r="IFG326" s="25"/>
      <c r="IFH326" s="26"/>
      <c r="IFI326" s="26"/>
      <c r="IFJ326" s="102"/>
      <c r="IFK326" s="24"/>
      <c r="IFL326" s="24"/>
      <c r="IFM326" s="24"/>
      <c r="IFN326" s="25"/>
      <c r="IFO326" s="25"/>
      <c r="IFP326" s="26"/>
      <c r="IFQ326" s="26"/>
      <c r="IFR326" s="102"/>
      <c r="IFS326" s="24"/>
      <c r="IFT326" s="24"/>
      <c r="IFU326" s="24"/>
      <c r="IFV326" s="25"/>
      <c r="IFW326" s="25"/>
      <c r="IFX326" s="26"/>
      <c r="IFY326" s="26"/>
      <c r="IFZ326" s="102"/>
      <c r="IGA326" s="24"/>
      <c r="IGB326" s="24"/>
      <c r="IGC326" s="24"/>
      <c r="IGD326" s="25"/>
      <c r="IGE326" s="25"/>
      <c r="IGF326" s="26"/>
      <c r="IGG326" s="26"/>
      <c r="IGH326" s="102"/>
      <c r="IGI326" s="24"/>
      <c r="IGJ326" s="24"/>
      <c r="IGK326" s="24"/>
      <c r="IGL326" s="25"/>
      <c r="IGM326" s="25"/>
      <c r="IGN326" s="26"/>
      <c r="IGO326" s="26"/>
      <c r="IGP326" s="102"/>
      <c r="IGQ326" s="24"/>
      <c r="IGR326" s="24"/>
      <c r="IGS326" s="24"/>
      <c r="IGT326" s="25"/>
      <c r="IGU326" s="25"/>
      <c r="IGV326" s="26"/>
      <c r="IGW326" s="26"/>
      <c r="IGX326" s="102"/>
      <c r="IGY326" s="24"/>
      <c r="IGZ326" s="24"/>
      <c r="IHA326" s="24"/>
      <c r="IHB326" s="25"/>
      <c r="IHC326" s="25"/>
      <c r="IHD326" s="26"/>
      <c r="IHE326" s="26"/>
      <c r="IHF326" s="102"/>
      <c r="IHG326" s="24"/>
      <c r="IHH326" s="24"/>
      <c r="IHI326" s="24"/>
      <c r="IHJ326" s="25"/>
      <c r="IHK326" s="25"/>
      <c r="IHL326" s="26"/>
      <c r="IHM326" s="26"/>
      <c r="IHN326" s="102"/>
      <c r="IHO326" s="24"/>
      <c r="IHP326" s="24"/>
      <c r="IHQ326" s="24"/>
      <c r="IHR326" s="25"/>
      <c r="IHS326" s="25"/>
      <c r="IHT326" s="26"/>
      <c r="IHU326" s="26"/>
      <c r="IHV326" s="102"/>
      <c r="IHW326" s="24"/>
      <c r="IHX326" s="24"/>
      <c r="IHY326" s="24"/>
      <c r="IHZ326" s="25"/>
      <c r="IIA326" s="25"/>
      <c r="IIB326" s="26"/>
      <c r="IIC326" s="26"/>
      <c r="IID326" s="102"/>
      <c r="IIE326" s="24"/>
      <c r="IIF326" s="24"/>
      <c r="IIG326" s="24"/>
      <c r="IIH326" s="25"/>
      <c r="III326" s="25"/>
      <c r="IIJ326" s="26"/>
      <c r="IIK326" s="26"/>
      <c r="IIL326" s="102"/>
      <c r="IIM326" s="24"/>
      <c r="IIN326" s="24"/>
      <c r="IIO326" s="24"/>
      <c r="IIP326" s="25"/>
      <c r="IIQ326" s="25"/>
      <c r="IIR326" s="26"/>
      <c r="IIS326" s="26"/>
      <c r="IIT326" s="102"/>
      <c r="IIU326" s="24"/>
      <c r="IIV326" s="24"/>
      <c r="IIW326" s="24"/>
      <c r="IIX326" s="25"/>
      <c r="IIY326" s="25"/>
      <c r="IIZ326" s="26"/>
      <c r="IJA326" s="26"/>
      <c r="IJB326" s="102"/>
      <c r="IJC326" s="24"/>
      <c r="IJD326" s="24"/>
      <c r="IJE326" s="24"/>
      <c r="IJF326" s="25"/>
      <c r="IJG326" s="25"/>
      <c r="IJH326" s="26"/>
      <c r="IJI326" s="26"/>
      <c r="IJJ326" s="102"/>
      <c r="IJK326" s="24"/>
      <c r="IJL326" s="24"/>
      <c r="IJM326" s="24"/>
      <c r="IJN326" s="25"/>
      <c r="IJO326" s="25"/>
      <c r="IJP326" s="26"/>
      <c r="IJQ326" s="26"/>
      <c r="IJR326" s="102"/>
      <c r="IJS326" s="24"/>
      <c r="IJT326" s="24"/>
      <c r="IJU326" s="24"/>
      <c r="IJV326" s="25"/>
      <c r="IJW326" s="25"/>
      <c r="IJX326" s="26"/>
      <c r="IJY326" s="26"/>
      <c r="IJZ326" s="102"/>
      <c r="IKA326" s="24"/>
      <c r="IKB326" s="24"/>
      <c r="IKC326" s="24"/>
      <c r="IKD326" s="25"/>
      <c r="IKE326" s="25"/>
      <c r="IKF326" s="26"/>
      <c r="IKG326" s="26"/>
      <c r="IKH326" s="102"/>
      <c r="IKI326" s="24"/>
      <c r="IKJ326" s="24"/>
      <c r="IKK326" s="24"/>
      <c r="IKL326" s="25"/>
      <c r="IKM326" s="25"/>
      <c r="IKN326" s="26"/>
      <c r="IKO326" s="26"/>
      <c r="IKP326" s="102"/>
      <c r="IKQ326" s="24"/>
      <c r="IKR326" s="24"/>
      <c r="IKS326" s="24"/>
      <c r="IKT326" s="25"/>
      <c r="IKU326" s="25"/>
      <c r="IKV326" s="26"/>
      <c r="IKW326" s="26"/>
      <c r="IKX326" s="102"/>
      <c r="IKY326" s="24"/>
      <c r="IKZ326" s="24"/>
      <c r="ILA326" s="24"/>
      <c r="ILB326" s="25"/>
      <c r="ILC326" s="25"/>
      <c r="ILD326" s="26"/>
      <c r="ILE326" s="26"/>
      <c r="ILF326" s="102"/>
      <c r="ILG326" s="24"/>
      <c r="ILH326" s="24"/>
      <c r="ILI326" s="24"/>
      <c r="ILJ326" s="25"/>
      <c r="ILK326" s="25"/>
      <c r="ILL326" s="26"/>
      <c r="ILM326" s="26"/>
      <c r="ILN326" s="102"/>
      <c r="ILO326" s="24"/>
      <c r="ILP326" s="24"/>
      <c r="ILQ326" s="24"/>
      <c r="ILR326" s="25"/>
      <c r="ILS326" s="25"/>
      <c r="ILT326" s="26"/>
      <c r="ILU326" s="26"/>
      <c r="ILV326" s="102"/>
      <c r="ILW326" s="24"/>
      <c r="ILX326" s="24"/>
      <c r="ILY326" s="24"/>
      <c r="ILZ326" s="25"/>
      <c r="IMA326" s="25"/>
      <c r="IMB326" s="26"/>
      <c r="IMC326" s="26"/>
      <c r="IMD326" s="102"/>
      <c r="IME326" s="24"/>
      <c r="IMF326" s="24"/>
      <c r="IMG326" s="24"/>
      <c r="IMH326" s="25"/>
      <c r="IMI326" s="25"/>
      <c r="IMJ326" s="26"/>
      <c r="IMK326" s="26"/>
      <c r="IML326" s="102"/>
      <c r="IMM326" s="24"/>
      <c r="IMN326" s="24"/>
      <c r="IMO326" s="24"/>
      <c r="IMP326" s="25"/>
      <c r="IMQ326" s="25"/>
      <c r="IMR326" s="26"/>
      <c r="IMS326" s="26"/>
      <c r="IMT326" s="102"/>
      <c r="IMU326" s="24"/>
      <c r="IMV326" s="24"/>
      <c r="IMW326" s="24"/>
      <c r="IMX326" s="25"/>
      <c r="IMY326" s="25"/>
      <c r="IMZ326" s="26"/>
      <c r="INA326" s="26"/>
      <c r="INB326" s="102"/>
      <c r="INC326" s="24"/>
      <c r="IND326" s="24"/>
      <c r="INE326" s="24"/>
      <c r="INF326" s="25"/>
      <c r="ING326" s="25"/>
      <c r="INH326" s="26"/>
      <c r="INI326" s="26"/>
      <c r="INJ326" s="102"/>
      <c r="INK326" s="24"/>
      <c r="INL326" s="24"/>
      <c r="INM326" s="24"/>
      <c r="INN326" s="25"/>
      <c r="INO326" s="25"/>
      <c r="INP326" s="26"/>
      <c r="INQ326" s="26"/>
      <c r="INR326" s="102"/>
      <c r="INS326" s="24"/>
      <c r="INT326" s="24"/>
      <c r="INU326" s="24"/>
      <c r="INV326" s="25"/>
      <c r="INW326" s="25"/>
      <c r="INX326" s="26"/>
      <c r="INY326" s="26"/>
      <c r="INZ326" s="102"/>
      <c r="IOA326" s="24"/>
      <c r="IOB326" s="24"/>
      <c r="IOC326" s="24"/>
      <c r="IOD326" s="25"/>
      <c r="IOE326" s="25"/>
      <c r="IOF326" s="26"/>
      <c r="IOG326" s="26"/>
      <c r="IOH326" s="102"/>
      <c r="IOI326" s="24"/>
      <c r="IOJ326" s="24"/>
      <c r="IOK326" s="24"/>
      <c r="IOL326" s="25"/>
      <c r="IOM326" s="25"/>
      <c r="ION326" s="26"/>
      <c r="IOO326" s="26"/>
      <c r="IOP326" s="102"/>
      <c r="IOQ326" s="24"/>
      <c r="IOR326" s="24"/>
      <c r="IOS326" s="24"/>
      <c r="IOT326" s="25"/>
      <c r="IOU326" s="25"/>
      <c r="IOV326" s="26"/>
      <c r="IOW326" s="26"/>
      <c r="IOX326" s="102"/>
      <c r="IOY326" s="24"/>
      <c r="IOZ326" s="24"/>
      <c r="IPA326" s="24"/>
      <c r="IPB326" s="25"/>
      <c r="IPC326" s="25"/>
      <c r="IPD326" s="26"/>
      <c r="IPE326" s="26"/>
      <c r="IPF326" s="102"/>
      <c r="IPG326" s="24"/>
      <c r="IPH326" s="24"/>
      <c r="IPI326" s="24"/>
      <c r="IPJ326" s="25"/>
      <c r="IPK326" s="25"/>
      <c r="IPL326" s="26"/>
      <c r="IPM326" s="26"/>
      <c r="IPN326" s="102"/>
      <c r="IPO326" s="24"/>
      <c r="IPP326" s="24"/>
      <c r="IPQ326" s="24"/>
      <c r="IPR326" s="25"/>
      <c r="IPS326" s="25"/>
      <c r="IPT326" s="26"/>
      <c r="IPU326" s="26"/>
      <c r="IPV326" s="102"/>
      <c r="IPW326" s="24"/>
      <c r="IPX326" s="24"/>
      <c r="IPY326" s="24"/>
      <c r="IPZ326" s="25"/>
      <c r="IQA326" s="25"/>
      <c r="IQB326" s="26"/>
      <c r="IQC326" s="26"/>
      <c r="IQD326" s="102"/>
      <c r="IQE326" s="24"/>
      <c r="IQF326" s="24"/>
      <c r="IQG326" s="24"/>
      <c r="IQH326" s="25"/>
      <c r="IQI326" s="25"/>
      <c r="IQJ326" s="26"/>
      <c r="IQK326" s="26"/>
      <c r="IQL326" s="102"/>
      <c r="IQM326" s="24"/>
      <c r="IQN326" s="24"/>
      <c r="IQO326" s="24"/>
      <c r="IQP326" s="25"/>
      <c r="IQQ326" s="25"/>
      <c r="IQR326" s="26"/>
      <c r="IQS326" s="26"/>
      <c r="IQT326" s="102"/>
      <c r="IQU326" s="24"/>
      <c r="IQV326" s="24"/>
      <c r="IQW326" s="24"/>
      <c r="IQX326" s="25"/>
      <c r="IQY326" s="25"/>
      <c r="IQZ326" s="26"/>
      <c r="IRA326" s="26"/>
      <c r="IRB326" s="102"/>
      <c r="IRC326" s="24"/>
      <c r="IRD326" s="24"/>
      <c r="IRE326" s="24"/>
      <c r="IRF326" s="25"/>
      <c r="IRG326" s="25"/>
      <c r="IRH326" s="26"/>
      <c r="IRI326" s="26"/>
      <c r="IRJ326" s="102"/>
      <c r="IRK326" s="24"/>
      <c r="IRL326" s="24"/>
      <c r="IRM326" s="24"/>
      <c r="IRN326" s="25"/>
      <c r="IRO326" s="25"/>
      <c r="IRP326" s="26"/>
      <c r="IRQ326" s="26"/>
      <c r="IRR326" s="102"/>
      <c r="IRS326" s="24"/>
      <c r="IRT326" s="24"/>
      <c r="IRU326" s="24"/>
      <c r="IRV326" s="25"/>
      <c r="IRW326" s="25"/>
      <c r="IRX326" s="26"/>
      <c r="IRY326" s="26"/>
      <c r="IRZ326" s="102"/>
      <c r="ISA326" s="24"/>
      <c r="ISB326" s="24"/>
      <c r="ISC326" s="24"/>
      <c r="ISD326" s="25"/>
      <c r="ISE326" s="25"/>
      <c r="ISF326" s="26"/>
      <c r="ISG326" s="26"/>
      <c r="ISH326" s="102"/>
      <c r="ISI326" s="24"/>
      <c r="ISJ326" s="24"/>
      <c r="ISK326" s="24"/>
      <c r="ISL326" s="25"/>
      <c r="ISM326" s="25"/>
      <c r="ISN326" s="26"/>
      <c r="ISO326" s="26"/>
      <c r="ISP326" s="102"/>
      <c r="ISQ326" s="24"/>
      <c r="ISR326" s="24"/>
      <c r="ISS326" s="24"/>
      <c r="IST326" s="25"/>
      <c r="ISU326" s="25"/>
      <c r="ISV326" s="26"/>
      <c r="ISW326" s="26"/>
      <c r="ISX326" s="102"/>
      <c r="ISY326" s="24"/>
      <c r="ISZ326" s="24"/>
      <c r="ITA326" s="24"/>
      <c r="ITB326" s="25"/>
      <c r="ITC326" s="25"/>
      <c r="ITD326" s="26"/>
      <c r="ITE326" s="26"/>
      <c r="ITF326" s="102"/>
      <c r="ITG326" s="24"/>
      <c r="ITH326" s="24"/>
      <c r="ITI326" s="24"/>
      <c r="ITJ326" s="25"/>
      <c r="ITK326" s="25"/>
      <c r="ITL326" s="26"/>
      <c r="ITM326" s="26"/>
      <c r="ITN326" s="102"/>
      <c r="ITO326" s="24"/>
      <c r="ITP326" s="24"/>
      <c r="ITQ326" s="24"/>
      <c r="ITR326" s="25"/>
      <c r="ITS326" s="25"/>
      <c r="ITT326" s="26"/>
      <c r="ITU326" s="26"/>
      <c r="ITV326" s="102"/>
      <c r="ITW326" s="24"/>
      <c r="ITX326" s="24"/>
      <c r="ITY326" s="24"/>
      <c r="ITZ326" s="25"/>
      <c r="IUA326" s="25"/>
      <c r="IUB326" s="26"/>
      <c r="IUC326" s="26"/>
      <c r="IUD326" s="102"/>
      <c r="IUE326" s="24"/>
      <c r="IUF326" s="24"/>
      <c r="IUG326" s="24"/>
      <c r="IUH326" s="25"/>
      <c r="IUI326" s="25"/>
      <c r="IUJ326" s="26"/>
      <c r="IUK326" s="26"/>
      <c r="IUL326" s="102"/>
      <c r="IUM326" s="24"/>
      <c r="IUN326" s="24"/>
      <c r="IUO326" s="24"/>
      <c r="IUP326" s="25"/>
      <c r="IUQ326" s="25"/>
      <c r="IUR326" s="26"/>
      <c r="IUS326" s="26"/>
      <c r="IUT326" s="102"/>
      <c r="IUU326" s="24"/>
      <c r="IUV326" s="24"/>
      <c r="IUW326" s="24"/>
      <c r="IUX326" s="25"/>
      <c r="IUY326" s="25"/>
      <c r="IUZ326" s="26"/>
      <c r="IVA326" s="26"/>
      <c r="IVB326" s="102"/>
      <c r="IVC326" s="24"/>
      <c r="IVD326" s="24"/>
      <c r="IVE326" s="24"/>
      <c r="IVF326" s="25"/>
      <c r="IVG326" s="25"/>
      <c r="IVH326" s="26"/>
      <c r="IVI326" s="26"/>
      <c r="IVJ326" s="102"/>
      <c r="IVK326" s="24"/>
      <c r="IVL326" s="24"/>
      <c r="IVM326" s="24"/>
      <c r="IVN326" s="25"/>
      <c r="IVO326" s="25"/>
      <c r="IVP326" s="26"/>
      <c r="IVQ326" s="26"/>
      <c r="IVR326" s="102"/>
      <c r="IVS326" s="24"/>
      <c r="IVT326" s="24"/>
      <c r="IVU326" s="24"/>
      <c r="IVV326" s="25"/>
      <c r="IVW326" s="25"/>
      <c r="IVX326" s="26"/>
      <c r="IVY326" s="26"/>
      <c r="IVZ326" s="102"/>
      <c r="IWA326" s="24"/>
      <c r="IWB326" s="24"/>
      <c r="IWC326" s="24"/>
      <c r="IWD326" s="25"/>
      <c r="IWE326" s="25"/>
      <c r="IWF326" s="26"/>
      <c r="IWG326" s="26"/>
      <c r="IWH326" s="102"/>
      <c r="IWI326" s="24"/>
      <c r="IWJ326" s="24"/>
      <c r="IWK326" s="24"/>
      <c r="IWL326" s="25"/>
      <c r="IWM326" s="25"/>
      <c r="IWN326" s="26"/>
      <c r="IWO326" s="26"/>
      <c r="IWP326" s="102"/>
      <c r="IWQ326" s="24"/>
      <c r="IWR326" s="24"/>
      <c r="IWS326" s="24"/>
      <c r="IWT326" s="25"/>
      <c r="IWU326" s="25"/>
      <c r="IWV326" s="26"/>
      <c r="IWW326" s="26"/>
      <c r="IWX326" s="102"/>
      <c r="IWY326" s="24"/>
      <c r="IWZ326" s="24"/>
      <c r="IXA326" s="24"/>
      <c r="IXB326" s="25"/>
      <c r="IXC326" s="25"/>
      <c r="IXD326" s="26"/>
      <c r="IXE326" s="26"/>
      <c r="IXF326" s="102"/>
      <c r="IXG326" s="24"/>
      <c r="IXH326" s="24"/>
      <c r="IXI326" s="24"/>
      <c r="IXJ326" s="25"/>
      <c r="IXK326" s="25"/>
      <c r="IXL326" s="26"/>
      <c r="IXM326" s="26"/>
      <c r="IXN326" s="102"/>
      <c r="IXO326" s="24"/>
      <c r="IXP326" s="24"/>
      <c r="IXQ326" s="24"/>
      <c r="IXR326" s="25"/>
      <c r="IXS326" s="25"/>
      <c r="IXT326" s="26"/>
      <c r="IXU326" s="26"/>
      <c r="IXV326" s="102"/>
      <c r="IXW326" s="24"/>
      <c r="IXX326" s="24"/>
      <c r="IXY326" s="24"/>
      <c r="IXZ326" s="25"/>
      <c r="IYA326" s="25"/>
      <c r="IYB326" s="26"/>
      <c r="IYC326" s="26"/>
      <c r="IYD326" s="102"/>
      <c r="IYE326" s="24"/>
      <c r="IYF326" s="24"/>
      <c r="IYG326" s="24"/>
      <c r="IYH326" s="25"/>
      <c r="IYI326" s="25"/>
      <c r="IYJ326" s="26"/>
      <c r="IYK326" s="26"/>
      <c r="IYL326" s="102"/>
      <c r="IYM326" s="24"/>
      <c r="IYN326" s="24"/>
      <c r="IYO326" s="24"/>
      <c r="IYP326" s="25"/>
      <c r="IYQ326" s="25"/>
      <c r="IYR326" s="26"/>
      <c r="IYS326" s="26"/>
      <c r="IYT326" s="102"/>
      <c r="IYU326" s="24"/>
      <c r="IYV326" s="24"/>
      <c r="IYW326" s="24"/>
      <c r="IYX326" s="25"/>
      <c r="IYY326" s="25"/>
      <c r="IYZ326" s="26"/>
      <c r="IZA326" s="26"/>
      <c r="IZB326" s="102"/>
      <c r="IZC326" s="24"/>
      <c r="IZD326" s="24"/>
      <c r="IZE326" s="24"/>
      <c r="IZF326" s="25"/>
      <c r="IZG326" s="25"/>
      <c r="IZH326" s="26"/>
      <c r="IZI326" s="26"/>
      <c r="IZJ326" s="102"/>
      <c r="IZK326" s="24"/>
      <c r="IZL326" s="24"/>
      <c r="IZM326" s="24"/>
      <c r="IZN326" s="25"/>
      <c r="IZO326" s="25"/>
      <c r="IZP326" s="26"/>
      <c r="IZQ326" s="26"/>
      <c r="IZR326" s="102"/>
      <c r="IZS326" s="24"/>
      <c r="IZT326" s="24"/>
      <c r="IZU326" s="24"/>
      <c r="IZV326" s="25"/>
      <c r="IZW326" s="25"/>
      <c r="IZX326" s="26"/>
      <c r="IZY326" s="26"/>
      <c r="IZZ326" s="102"/>
      <c r="JAA326" s="24"/>
      <c r="JAB326" s="24"/>
      <c r="JAC326" s="24"/>
      <c r="JAD326" s="25"/>
      <c r="JAE326" s="25"/>
      <c r="JAF326" s="26"/>
      <c r="JAG326" s="26"/>
      <c r="JAH326" s="102"/>
      <c r="JAI326" s="24"/>
      <c r="JAJ326" s="24"/>
      <c r="JAK326" s="24"/>
      <c r="JAL326" s="25"/>
      <c r="JAM326" s="25"/>
      <c r="JAN326" s="26"/>
      <c r="JAO326" s="26"/>
      <c r="JAP326" s="102"/>
      <c r="JAQ326" s="24"/>
      <c r="JAR326" s="24"/>
      <c r="JAS326" s="24"/>
      <c r="JAT326" s="25"/>
      <c r="JAU326" s="25"/>
      <c r="JAV326" s="26"/>
      <c r="JAW326" s="26"/>
      <c r="JAX326" s="102"/>
      <c r="JAY326" s="24"/>
      <c r="JAZ326" s="24"/>
      <c r="JBA326" s="24"/>
      <c r="JBB326" s="25"/>
      <c r="JBC326" s="25"/>
      <c r="JBD326" s="26"/>
      <c r="JBE326" s="26"/>
      <c r="JBF326" s="102"/>
      <c r="JBG326" s="24"/>
      <c r="JBH326" s="24"/>
      <c r="JBI326" s="24"/>
      <c r="JBJ326" s="25"/>
      <c r="JBK326" s="25"/>
      <c r="JBL326" s="26"/>
      <c r="JBM326" s="26"/>
      <c r="JBN326" s="102"/>
      <c r="JBO326" s="24"/>
      <c r="JBP326" s="24"/>
      <c r="JBQ326" s="24"/>
      <c r="JBR326" s="25"/>
      <c r="JBS326" s="25"/>
      <c r="JBT326" s="26"/>
      <c r="JBU326" s="26"/>
      <c r="JBV326" s="102"/>
      <c r="JBW326" s="24"/>
      <c r="JBX326" s="24"/>
      <c r="JBY326" s="24"/>
      <c r="JBZ326" s="25"/>
      <c r="JCA326" s="25"/>
      <c r="JCB326" s="26"/>
      <c r="JCC326" s="26"/>
      <c r="JCD326" s="102"/>
      <c r="JCE326" s="24"/>
      <c r="JCF326" s="24"/>
      <c r="JCG326" s="24"/>
      <c r="JCH326" s="25"/>
      <c r="JCI326" s="25"/>
      <c r="JCJ326" s="26"/>
      <c r="JCK326" s="26"/>
      <c r="JCL326" s="102"/>
      <c r="JCM326" s="24"/>
      <c r="JCN326" s="24"/>
      <c r="JCO326" s="24"/>
      <c r="JCP326" s="25"/>
      <c r="JCQ326" s="25"/>
      <c r="JCR326" s="26"/>
      <c r="JCS326" s="26"/>
      <c r="JCT326" s="102"/>
      <c r="JCU326" s="24"/>
      <c r="JCV326" s="24"/>
      <c r="JCW326" s="24"/>
      <c r="JCX326" s="25"/>
      <c r="JCY326" s="25"/>
      <c r="JCZ326" s="26"/>
      <c r="JDA326" s="26"/>
      <c r="JDB326" s="102"/>
      <c r="JDC326" s="24"/>
      <c r="JDD326" s="24"/>
      <c r="JDE326" s="24"/>
      <c r="JDF326" s="25"/>
      <c r="JDG326" s="25"/>
      <c r="JDH326" s="26"/>
      <c r="JDI326" s="26"/>
      <c r="JDJ326" s="102"/>
      <c r="JDK326" s="24"/>
      <c r="JDL326" s="24"/>
      <c r="JDM326" s="24"/>
      <c r="JDN326" s="25"/>
      <c r="JDO326" s="25"/>
      <c r="JDP326" s="26"/>
      <c r="JDQ326" s="26"/>
      <c r="JDR326" s="102"/>
      <c r="JDS326" s="24"/>
      <c r="JDT326" s="24"/>
      <c r="JDU326" s="24"/>
      <c r="JDV326" s="25"/>
      <c r="JDW326" s="25"/>
      <c r="JDX326" s="26"/>
      <c r="JDY326" s="26"/>
      <c r="JDZ326" s="102"/>
      <c r="JEA326" s="24"/>
      <c r="JEB326" s="24"/>
      <c r="JEC326" s="24"/>
      <c r="JED326" s="25"/>
      <c r="JEE326" s="25"/>
      <c r="JEF326" s="26"/>
      <c r="JEG326" s="26"/>
      <c r="JEH326" s="102"/>
      <c r="JEI326" s="24"/>
      <c r="JEJ326" s="24"/>
      <c r="JEK326" s="24"/>
      <c r="JEL326" s="25"/>
      <c r="JEM326" s="25"/>
      <c r="JEN326" s="26"/>
      <c r="JEO326" s="26"/>
      <c r="JEP326" s="102"/>
      <c r="JEQ326" s="24"/>
      <c r="JER326" s="24"/>
      <c r="JES326" s="24"/>
      <c r="JET326" s="25"/>
      <c r="JEU326" s="25"/>
      <c r="JEV326" s="26"/>
      <c r="JEW326" s="26"/>
      <c r="JEX326" s="102"/>
      <c r="JEY326" s="24"/>
      <c r="JEZ326" s="24"/>
      <c r="JFA326" s="24"/>
      <c r="JFB326" s="25"/>
      <c r="JFC326" s="25"/>
      <c r="JFD326" s="26"/>
      <c r="JFE326" s="26"/>
      <c r="JFF326" s="102"/>
      <c r="JFG326" s="24"/>
      <c r="JFH326" s="24"/>
      <c r="JFI326" s="24"/>
      <c r="JFJ326" s="25"/>
      <c r="JFK326" s="25"/>
      <c r="JFL326" s="26"/>
      <c r="JFM326" s="26"/>
      <c r="JFN326" s="102"/>
      <c r="JFO326" s="24"/>
      <c r="JFP326" s="24"/>
      <c r="JFQ326" s="24"/>
      <c r="JFR326" s="25"/>
      <c r="JFS326" s="25"/>
      <c r="JFT326" s="26"/>
      <c r="JFU326" s="26"/>
      <c r="JFV326" s="102"/>
      <c r="JFW326" s="24"/>
      <c r="JFX326" s="24"/>
      <c r="JFY326" s="24"/>
      <c r="JFZ326" s="25"/>
      <c r="JGA326" s="25"/>
      <c r="JGB326" s="26"/>
      <c r="JGC326" s="26"/>
      <c r="JGD326" s="102"/>
      <c r="JGE326" s="24"/>
      <c r="JGF326" s="24"/>
      <c r="JGG326" s="24"/>
      <c r="JGH326" s="25"/>
      <c r="JGI326" s="25"/>
      <c r="JGJ326" s="26"/>
      <c r="JGK326" s="26"/>
      <c r="JGL326" s="102"/>
      <c r="JGM326" s="24"/>
      <c r="JGN326" s="24"/>
      <c r="JGO326" s="24"/>
      <c r="JGP326" s="25"/>
      <c r="JGQ326" s="25"/>
      <c r="JGR326" s="26"/>
      <c r="JGS326" s="26"/>
      <c r="JGT326" s="102"/>
      <c r="JGU326" s="24"/>
      <c r="JGV326" s="24"/>
      <c r="JGW326" s="24"/>
      <c r="JGX326" s="25"/>
      <c r="JGY326" s="25"/>
      <c r="JGZ326" s="26"/>
      <c r="JHA326" s="26"/>
      <c r="JHB326" s="102"/>
      <c r="JHC326" s="24"/>
      <c r="JHD326" s="24"/>
      <c r="JHE326" s="24"/>
      <c r="JHF326" s="25"/>
      <c r="JHG326" s="25"/>
      <c r="JHH326" s="26"/>
      <c r="JHI326" s="26"/>
      <c r="JHJ326" s="102"/>
      <c r="JHK326" s="24"/>
      <c r="JHL326" s="24"/>
      <c r="JHM326" s="24"/>
      <c r="JHN326" s="25"/>
      <c r="JHO326" s="25"/>
      <c r="JHP326" s="26"/>
      <c r="JHQ326" s="26"/>
      <c r="JHR326" s="102"/>
      <c r="JHS326" s="24"/>
      <c r="JHT326" s="24"/>
      <c r="JHU326" s="24"/>
      <c r="JHV326" s="25"/>
      <c r="JHW326" s="25"/>
      <c r="JHX326" s="26"/>
      <c r="JHY326" s="26"/>
      <c r="JHZ326" s="102"/>
      <c r="JIA326" s="24"/>
      <c r="JIB326" s="24"/>
      <c r="JIC326" s="24"/>
      <c r="JID326" s="25"/>
      <c r="JIE326" s="25"/>
      <c r="JIF326" s="26"/>
      <c r="JIG326" s="26"/>
      <c r="JIH326" s="102"/>
      <c r="JII326" s="24"/>
      <c r="JIJ326" s="24"/>
      <c r="JIK326" s="24"/>
      <c r="JIL326" s="25"/>
      <c r="JIM326" s="25"/>
      <c r="JIN326" s="26"/>
      <c r="JIO326" s="26"/>
      <c r="JIP326" s="102"/>
      <c r="JIQ326" s="24"/>
      <c r="JIR326" s="24"/>
      <c r="JIS326" s="24"/>
      <c r="JIT326" s="25"/>
      <c r="JIU326" s="25"/>
      <c r="JIV326" s="26"/>
      <c r="JIW326" s="26"/>
      <c r="JIX326" s="102"/>
      <c r="JIY326" s="24"/>
      <c r="JIZ326" s="24"/>
      <c r="JJA326" s="24"/>
      <c r="JJB326" s="25"/>
      <c r="JJC326" s="25"/>
      <c r="JJD326" s="26"/>
      <c r="JJE326" s="26"/>
      <c r="JJF326" s="102"/>
      <c r="JJG326" s="24"/>
      <c r="JJH326" s="24"/>
      <c r="JJI326" s="24"/>
      <c r="JJJ326" s="25"/>
      <c r="JJK326" s="25"/>
      <c r="JJL326" s="26"/>
      <c r="JJM326" s="26"/>
      <c r="JJN326" s="102"/>
      <c r="JJO326" s="24"/>
      <c r="JJP326" s="24"/>
      <c r="JJQ326" s="24"/>
      <c r="JJR326" s="25"/>
      <c r="JJS326" s="25"/>
      <c r="JJT326" s="26"/>
      <c r="JJU326" s="26"/>
      <c r="JJV326" s="102"/>
      <c r="JJW326" s="24"/>
      <c r="JJX326" s="24"/>
      <c r="JJY326" s="24"/>
      <c r="JJZ326" s="25"/>
      <c r="JKA326" s="25"/>
      <c r="JKB326" s="26"/>
      <c r="JKC326" s="26"/>
      <c r="JKD326" s="102"/>
      <c r="JKE326" s="24"/>
      <c r="JKF326" s="24"/>
      <c r="JKG326" s="24"/>
      <c r="JKH326" s="25"/>
      <c r="JKI326" s="25"/>
      <c r="JKJ326" s="26"/>
      <c r="JKK326" s="26"/>
      <c r="JKL326" s="102"/>
      <c r="JKM326" s="24"/>
      <c r="JKN326" s="24"/>
      <c r="JKO326" s="24"/>
      <c r="JKP326" s="25"/>
      <c r="JKQ326" s="25"/>
      <c r="JKR326" s="26"/>
      <c r="JKS326" s="26"/>
      <c r="JKT326" s="102"/>
      <c r="JKU326" s="24"/>
      <c r="JKV326" s="24"/>
      <c r="JKW326" s="24"/>
      <c r="JKX326" s="25"/>
      <c r="JKY326" s="25"/>
      <c r="JKZ326" s="26"/>
      <c r="JLA326" s="26"/>
      <c r="JLB326" s="102"/>
      <c r="JLC326" s="24"/>
      <c r="JLD326" s="24"/>
      <c r="JLE326" s="24"/>
      <c r="JLF326" s="25"/>
      <c r="JLG326" s="25"/>
      <c r="JLH326" s="26"/>
      <c r="JLI326" s="26"/>
      <c r="JLJ326" s="102"/>
      <c r="JLK326" s="24"/>
      <c r="JLL326" s="24"/>
      <c r="JLM326" s="24"/>
      <c r="JLN326" s="25"/>
      <c r="JLO326" s="25"/>
      <c r="JLP326" s="26"/>
      <c r="JLQ326" s="26"/>
      <c r="JLR326" s="102"/>
      <c r="JLS326" s="24"/>
      <c r="JLT326" s="24"/>
      <c r="JLU326" s="24"/>
      <c r="JLV326" s="25"/>
      <c r="JLW326" s="25"/>
      <c r="JLX326" s="26"/>
      <c r="JLY326" s="26"/>
      <c r="JLZ326" s="102"/>
      <c r="JMA326" s="24"/>
      <c r="JMB326" s="24"/>
      <c r="JMC326" s="24"/>
      <c r="JMD326" s="25"/>
      <c r="JME326" s="25"/>
      <c r="JMF326" s="26"/>
      <c r="JMG326" s="26"/>
      <c r="JMH326" s="102"/>
      <c r="JMI326" s="24"/>
      <c r="JMJ326" s="24"/>
      <c r="JMK326" s="24"/>
      <c r="JML326" s="25"/>
      <c r="JMM326" s="25"/>
      <c r="JMN326" s="26"/>
      <c r="JMO326" s="26"/>
      <c r="JMP326" s="102"/>
      <c r="JMQ326" s="24"/>
      <c r="JMR326" s="24"/>
      <c r="JMS326" s="24"/>
      <c r="JMT326" s="25"/>
      <c r="JMU326" s="25"/>
      <c r="JMV326" s="26"/>
      <c r="JMW326" s="26"/>
      <c r="JMX326" s="102"/>
      <c r="JMY326" s="24"/>
      <c r="JMZ326" s="24"/>
      <c r="JNA326" s="24"/>
      <c r="JNB326" s="25"/>
      <c r="JNC326" s="25"/>
      <c r="JND326" s="26"/>
      <c r="JNE326" s="26"/>
      <c r="JNF326" s="102"/>
      <c r="JNG326" s="24"/>
      <c r="JNH326" s="24"/>
      <c r="JNI326" s="24"/>
      <c r="JNJ326" s="25"/>
      <c r="JNK326" s="25"/>
      <c r="JNL326" s="26"/>
      <c r="JNM326" s="26"/>
      <c r="JNN326" s="102"/>
      <c r="JNO326" s="24"/>
      <c r="JNP326" s="24"/>
      <c r="JNQ326" s="24"/>
      <c r="JNR326" s="25"/>
      <c r="JNS326" s="25"/>
      <c r="JNT326" s="26"/>
      <c r="JNU326" s="26"/>
      <c r="JNV326" s="102"/>
      <c r="JNW326" s="24"/>
      <c r="JNX326" s="24"/>
      <c r="JNY326" s="24"/>
      <c r="JNZ326" s="25"/>
      <c r="JOA326" s="25"/>
      <c r="JOB326" s="26"/>
      <c r="JOC326" s="26"/>
      <c r="JOD326" s="102"/>
      <c r="JOE326" s="24"/>
      <c r="JOF326" s="24"/>
      <c r="JOG326" s="24"/>
      <c r="JOH326" s="25"/>
      <c r="JOI326" s="25"/>
      <c r="JOJ326" s="26"/>
      <c r="JOK326" s="26"/>
      <c r="JOL326" s="102"/>
      <c r="JOM326" s="24"/>
      <c r="JON326" s="24"/>
      <c r="JOO326" s="24"/>
      <c r="JOP326" s="25"/>
      <c r="JOQ326" s="25"/>
      <c r="JOR326" s="26"/>
      <c r="JOS326" s="26"/>
      <c r="JOT326" s="102"/>
      <c r="JOU326" s="24"/>
      <c r="JOV326" s="24"/>
      <c r="JOW326" s="24"/>
      <c r="JOX326" s="25"/>
      <c r="JOY326" s="25"/>
      <c r="JOZ326" s="26"/>
      <c r="JPA326" s="26"/>
      <c r="JPB326" s="102"/>
      <c r="JPC326" s="24"/>
      <c r="JPD326" s="24"/>
      <c r="JPE326" s="24"/>
      <c r="JPF326" s="25"/>
      <c r="JPG326" s="25"/>
      <c r="JPH326" s="26"/>
      <c r="JPI326" s="26"/>
      <c r="JPJ326" s="102"/>
      <c r="JPK326" s="24"/>
      <c r="JPL326" s="24"/>
      <c r="JPM326" s="24"/>
      <c r="JPN326" s="25"/>
      <c r="JPO326" s="25"/>
      <c r="JPP326" s="26"/>
      <c r="JPQ326" s="26"/>
      <c r="JPR326" s="102"/>
      <c r="JPS326" s="24"/>
      <c r="JPT326" s="24"/>
      <c r="JPU326" s="24"/>
      <c r="JPV326" s="25"/>
      <c r="JPW326" s="25"/>
      <c r="JPX326" s="26"/>
      <c r="JPY326" s="26"/>
      <c r="JPZ326" s="102"/>
      <c r="JQA326" s="24"/>
      <c r="JQB326" s="24"/>
      <c r="JQC326" s="24"/>
      <c r="JQD326" s="25"/>
      <c r="JQE326" s="25"/>
      <c r="JQF326" s="26"/>
      <c r="JQG326" s="26"/>
      <c r="JQH326" s="102"/>
      <c r="JQI326" s="24"/>
      <c r="JQJ326" s="24"/>
      <c r="JQK326" s="24"/>
      <c r="JQL326" s="25"/>
      <c r="JQM326" s="25"/>
      <c r="JQN326" s="26"/>
      <c r="JQO326" s="26"/>
      <c r="JQP326" s="102"/>
      <c r="JQQ326" s="24"/>
      <c r="JQR326" s="24"/>
      <c r="JQS326" s="24"/>
      <c r="JQT326" s="25"/>
      <c r="JQU326" s="25"/>
      <c r="JQV326" s="26"/>
      <c r="JQW326" s="26"/>
      <c r="JQX326" s="102"/>
      <c r="JQY326" s="24"/>
      <c r="JQZ326" s="24"/>
      <c r="JRA326" s="24"/>
      <c r="JRB326" s="25"/>
      <c r="JRC326" s="25"/>
      <c r="JRD326" s="26"/>
      <c r="JRE326" s="26"/>
      <c r="JRF326" s="102"/>
      <c r="JRG326" s="24"/>
      <c r="JRH326" s="24"/>
      <c r="JRI326" s="24"/>
      <c r="JRJ326" s="25"/>
      <c r="JRK326" s="25"/>
      <c r="JRL326" s="26"/>
      <c r="JRM326" s="26"/>
      <c r="JRN326" s="102"/>
      <c r="JRO326" s="24"/>
      <c r="JRP326" s="24"/>
      <c r="JRQ326" s="24"/>
      <c r="JRR326" s="25"/>
      <c r="JRS326" s="25"/>
      <c r="JRT326" s="26"/>
      <c r="JRU326" s="26"/>
      <c r="JRV326" s="102"/>
      <c r="JRW326" s="24"/>
      <c r="JRX326" s="24"/>
      <c r="JRY326" s="24"/>
      <c r="JRZ326" s="25"/>
      <c r="JSA326" s="25"/>
      <c r="JSB326" s="26"/>
      <c r="JSC326" s="26"/>
      <c r="JSD326" s="102"/>
      <c r="JSE326" s="24"/>
      <c r="JSF326" s="24"/>
      <c r="JSG326" s="24"/>
      <c r="JSH326" s="25"/>
      <c r="JSI326" s="25"/>
      <c r="JSJ326" s="26"/>
      <c r="JSK326" s="26"/>
      <c r="JSL326" s="102"/>
      <c r="JSM326" s="24"/>
      <c r="JSN326" s="24"/>
      <c r="JSO326" s="24"/>
      <c r="JSP326" s="25"/>
      <c r="JSQ326" s="25"/>
      <c r="JSR326" s="26"/>
      <c r="JSS326" s="26"/>
      <c r="JST326" s="102"/>
      <c r="JSU326" s="24"/>
      <c r="JSV326" s="24"/>
      <c r="JSW326" s="24"/>
      <c r="JSX326" s="25"/>
      <c r="JSY326" s="25"/>
      <c r="JSZ326" s="26"/>
      <c r="JTA326" s="26"/>
      <c r="JTB326" s="102"/>
      <c r="JTC326" s="24"/>
      <c r="JTD326" s="24"/>
      <c r="JTE326" s="24"/>
      <c r="JTF326" s="25"/>
      <c r="JTG326" s="25"/>
      <c r="JTH326" s="26"/>
      <c r="JTI326" s="26"/>
      <c r="JTJ326" s="102"/>
      <c r="JTK326" s="24"/>
      <c r="JTL326" s="24"/>
      <c r="JTM326" s="24"/>
      <c r="JTN326" s="25"/>
      <c r="JTO326" s="25"/>
      <c r="JTP326" s="26"/>
      <c r="JTQ326" s="26"/>
      <c r="JTR326" s="102"/>
      <c r="JTS326" s="24"/>
      <c r="JTT326" s="24"/>
      <c r="JTU326" s="24"/>
      <c r="JTV326" s="25"/>
      <c r="JTW326" s="25"/>
      <c r="JTX326" s="26"/>
      <c r="JTY326" s="26"/>
      <c r="JTZ326" s="102"/>
      <c r="JUA326" s="24"/>
      <c r="JUB326" s="24"/>
      <c r="JUC326" s="24"/>
      <c r="JUD326" s="25"/>
      <c r="JUE326" s="25"/>
      <c r="JUF326" s="26"/>
      <c r="JUG326" s="26"/>
      <c r="JUH326" s="102"/>
      <c r="JUI326" s="24"/>
      <c r="JUJ326" s="24"/>
      <c r="JUK326" s="24"/>
      <c r="JUL326" s="25"/>
      <c r="JUM326" s="25"/>
      <c r="JUN326" s="26"/>
      <c r="JUO326" s="26"/>
      <c r="JUP326" s="102"/>
      <c r="JUQ326" s="24"/>
      <c r="JUR326" s="24"/>
      <c r="JUS326" s="24"/>
      <c r="JUT326" s="25"/>
      <c r="JUU326" s="25"/>
      <c r="JUV326" s="26"/>
      <c r="JUW326" s="26"/>
      <c r="JUX326" s="102"/>
      <c r="JUY326" s="24"/>
      <c r="JUZ326" s="24"/>
      <c r="JVA326" s="24"/>
      <c r="JVB326" s="25"/>
      <c r="JVC326" s="25"/>
      <c r="JVD326" s="26"/>
      <c r="JVE326" s="26"/>
      <c r="JVF326" s="102"/>
      <c r="JVG326" s="24"/>
      <c r="JVH326" s="24"/>
      <c r="JVI326" s="24"/>
      <c r="JVJ326" s="25"/>
      <c r="JVK326" s="25"/>
      <c r="JVL326" s="26"/>
      <c r="JVM326" s="26"/>
      <c r="JVN326" s="102"/>
      <c r="JVO326" s="24"/>
      <c r="JVP326" s="24"/>
      <c r="JVQ326" s="24"/>
      <c r="JVR326" s="25"/>
      <c r="JVS326" s="25"/>
      <c r="JVT326" s="26"/>
      <c r="JVU326" s="26"/>
      <c r="JVV326" s="102"/>
      <c r="JVW326" s="24"/>
      <c r="JVX326" s="24"/>
      <c r="JVY326" s="24"/>
      <c r="JVZ326" s="25"/>
      <c r="JWA326" s="25"/>
      <c r="JWB326" s="26"/>
      <c r="JWC326" s="26"/>
      <c r="JWD326" s="102"/>
      <c r="JWE326" s="24"/>
      <c r="JWF326" s="24"/>
      <c r="JWG326" s="24"/>
      <c r="JWH326" s="25"/>
      <c r="JWI326" s="25"/>
      <c r="JWJ326" s="26"/>
      <c r="JWK326" s="26"/>
      <c r="JWL326" s="102"/>
      <c r="JWM326" s="24"/>
      <c r="JWN326" s="24"/>
      <c r="JWO326" s="24"/>
      <c r="JWP326" s="25"/>
      <c r="JWQ326" s="25"/>
      <c r="JWR326" s="26"/>
      <c r="JWS326" s="26"/>
      <c r="JWT326" s="102"/>
      <c r="JWU326" s="24"/>
      <c r="JWV326" s="24"/>
      <c r="JWW326" s="24"/>
      <c r="JWX326" s="25"/>
      <c r="JWY326" s="25"/>
      <c r="JWZ326" s="26"/>
      <c r="JXA326" s="26"/>
      <c r="JXB326" s="102"/>
      <c r="JXC326" s="24"/>
      <c r="JXD326" s="24"/>
      <c r="JXE326" s="24"/>
      <c r="JXF326" s="25"/>
      <c r="JXG326" s="25"/>
      <c r="JXH326" s="26"/>
      <c r="JXI326" s="26"/>
      <c r="JXJ326" s="102"/>
      <c r="JXK326" s="24"/>
      <c r="JXL326" s="24"/>
      <c r="JXM326" s="24"/>
      <c r="JXN326" s="25"/>
      <c r="JXO326" s="25"/>
      <c r="JXP326" s="26"/>
      <c r="JXQ326" s="26"/>
      <c r="JXR326" s="102"/>
      <c r="JXS326" s="24"/>
      <c r="JXT326" s="24"/>
      <c r="JXU326" s="24"/>
      <c r="JXV326" s="25"/>
      <c r="JXW326" s="25"/>
      <c r="JXX326" s="26"/>
      <c r="JXY326" s="26"/>
      <c r="JXZ326" s="102"/>
      <c r="JYA326" s="24"/>
      <c r="JYB326" s="24"/>
      <c r="JYC326" s="24"/>
      <c r="JYD326" s="25"/>
      <c r="JYE326" s="25"/>
      <c r="JYF326" s="26"/>
      <c r="JYG326" s="26"/>
      <c r="JYH326" s="102"/>
      <c r="JYI326" s="24"/>
      <c r="JYJ326" s="24"/>
      <c r="JYK326" s="24"/>
      <c r="JYL326" s="25"/>
      <c r="JYM326" s="25"/>
      <c r="JYN326" s="26"/>
      <c r="JYO326" s="26"/>
      <c r="JYP326" s="102"/>
      <c r="JYQ326" s="24"/>
      <c r="JYR326" s="24"/>
      <c r="JYS326" s="24"/>
      <c r="JYT326" s="25"/>
      <c r="JYU326" s="25"/>
      <c r="JYV326" s="26"/>
      <c r="JYW326" s="26"/>
      <c r="JYX326" s="102"/>
      <c r="JYY326" s="24"/>
      <c r="JYZ326" s="24"/>
      <c r="JZA326" s="24"/>
      <c r="JZB326" s="25"/>
      <c r="JZC326" s="25"/>
      <c r="JZD326" s="26"/>
      <c r="JZE326" s="26"/>
      <c r="JZF326" s="102"/>
      <c r="JZG326" s="24"/>
      <c r="JZH326" s="24"/>
      <c r="JZI326" s="24"/>
      <c r="JZJ326" s="25"/>
      <c r="JZK326" s="25"/>
      <c r="JZL326" s="26"/>
      <c r="JZM326" s="26"/>
      <c r="JZN326" s="102"/>
      <c r="JZO326" s="24"/>
      <c r="JZP326" s="24"/>
      <c r="JZQ326" s="24"/>
      <c r="JZR326" s="25"/>
      <c r="JZS326" s="25"/>
      <c r="JZT326" s="26"/>
      <c r="JZU326" s="26"/>
      <c r="JZV326" s="102"/>
      <c r="JZW326" s="24"/>
      <c r="JZX326" s="24"/>
      <c r="JZY326" s="24"/>
      <c r="JZZ326" s="25"/>
      <c r="KAA326" s="25"/>
      <c r="KAB326" s="26"/>
      <c r="KAC326" s="26"/>
      <c r="KAD326" s="102"/>
      <c r="KAE326" s="24"/>
      <c r="KAF326" s="24"/>
      <c r="KAG326" s="24"/>
      <c r="KAH326" s="25"/>
      <c r="KAI326" s="25"/>
      <c r="KAJ326" s="26"/>
      <c r="KAK326" s="26"/>
      <c r="KAL326" s="102"/>
      <c r="KAM326" s="24"/>
      <c r="KAN326" s="24"/>
      <c r="KAO326" s="24"/>
      <c r="KAP326" s="25"/>
      <c r="KAQ326" s="25"/>
      <c r="KAR326" s="26"/>
      <c r="KAS326" s="26"/>
      <c r="KAT326" s="102"/>
      <c r="KAU326" s="24"/>
      <c r="KAV326" s="24"/>
      <c r="KAW326" s="24"/>
      <c r="KAX326" s="25"/>
      <c r="KAY326" s="25"/>
      <c r="KAZ326" s="26"/>
      <c r="KBA326" s="26"/>
      <c r="KBB326" s="102"/>
      <c r="KBC326" s="24"/>
      <c r="KBD326" s="24"/>
      <c r="KBE326" s="24"/>
      <c r="KBF326" s="25"/>
      <c r="KBG326" s="25"/>
      <c r="KBH326" s="26"/>
      <c r="KBI326" s="26"/>
      <c r="KBJ326" s="102"/>
      <c r="KBK326" s="24"/>
      <c r="KBL326" s="24"/>
      <c r="KBM326" s="24"/>
      <c r="KBN326" s="25"/>
      <c r="KBO326" s="25"/>
      <c r="KBP326" s="26"/>
      <c r="KBQ326" s="26"/>
      <c r="KBR326" s="102"/>
      <c r="KBS326" s="24"/>
      <c r="KBT326" s="24"/>
      <c r="KBU326" s="24"/>
      <c r="KBV326" s="25"/>
      <c r="KBW326" s="25"/>
      <c r="KBX326" s="26"/>
      <c r="KBY326" s="26"/>
      <c r="KBZ326" s="102"/>
      <c r="KCA326" s="24"/>
      <c r="KCB326" s="24"/>
      <c r="KCC326" s="24"/>
      <c r="KCD326" s="25"/>
      <c r="KCE326" s="25"/>
      <c r="KCF326" s="26"/>
      <c r="KCG326" s="26"/>
      <c r="KCH326" s="102"/>
      <c r="KCI326" s="24"/>
      <c r="KCJ326" s="24"/>
      <c r="KCK326" s="24"/>
      <c r="KCL326" s="25"/>
      <c r="KCM326" s="25"/>
      <c r="KCN326" s="26"/>
      <c r="KCO326" s="26"/>
      <c r="KCP326" s="102"/>
      <c r="KCQ326" s="24"/>
      <c r="KCR326" s="24"/>
      <c r="KCS326" s="24"/>
      <c r="KCT326" s="25"/>
      <c r="KCU326" s="25"/>
      <c r="KCV326" s="26"/>
      <c r="KCW326" s="26"/>
      <c r="KCX326" s="102"/>
      <c r="KCY326" s="24"/>
      <c r="KCZ326" s="24"/>
      <c r="KDA326" s="24"/>
      <c r="KDB326" s="25"/>
      <c r="KDC326" s="25"/>
      <c r="KDD326" s="26"/>
      <c r="KDE326" s="26"/>
      <c r="KDF326" s="102"/>
      <c r="KDG326" s="24"/>
      <c r="KDH326" s="24"/>
      <c r="KDI326" s="24"/>
      <c r="KDJ326" s="25"/>
      <c r="KDK326" s="25"/>
      <c r="KDL326" s="26"/>
      <c r="KDM326" s="26"/>
      <c r="KDN326" s="102"/>
      <c r="KDO326" s="24"/>
      <c r="KDP326" s="24"/>
      <c r="KDQ326" s="24"/>
      <c r="KDR326" s="25"/>
      <c r="KDS326" s="25"/>
      <c r="KDT326" s="26"/>
      <c r="KDU326" s="26"/>
      <c r="KDV326" s="102"/>
      <c r="KDW326" s="24"/>
      <c r="KDX326" s="24"/>
      <c r="KDY326" s="24"/>
      <c r="KDZ326" s="25"/>
      <c r="KEA326" s="25"/>
      <c r="KEB326" s="26"/>
      <c r="KEC326" s="26"/>
      <c r="KED326" s="102"/>
      <c r="KEE326" s="24"/>
      <c r="KEF326" s="24"/>
      <c r="KEG326" s="24"/>
      <c r="KEH326" s="25"/>
      <c r="KEI326" s="25"/>
      <c r="KEJ326" s="26"/>
      <c r="KEK326" s="26"/>
      <c r="KEL326" s="102"/>
      <c r="KEM326" s="24"/>
      <c r="KEN326" s="24"/>
      <c r="KEO326" s="24"/>
      <c r="KEP326" s="25"/>
      <c r="KEQ326" s="25"/>
      <c r="KER326" s="26"/>
      <c r="KES326" s="26"/>
      <c r="KET326" s="102"/>
      <c r="KEU326" s="24"/>
      <c r="KEV326" s="24"/>
      <c r="KEW326" s="24"/>
      <c r="KEX326" s="25"/>
      <c r="KEY326" s="25"/>
      <c r="KEZ326" s="26"/>
      <c r="KFA326" s="26"/>
      <c r="KFB326" s="102"/>
      <c r="KFC326" s="24"/>
      <c r="KFD326" s="24"/>
      <c r="KFE326" s="24"/>
      <c r="KFF326" s="25"/>
      <c r="KFG326" s="25"/>
      <c r="KFH326" s="26"/>
      <c r="KFI326" s="26"/>
      <c r="KFJ326" s="102"/>
      <c r="KFK326" s="24"/>
      <c r="KFL326" s="24"/>
      <c r="KFM326" s="24"/>
      <c r="KFN326" s="25"/>
      <c r="KFO326" s="25"/>
      <c r="KFP326" s="26"/>
      <c r="KFQ326" s="26"/>
      <c r="KFR326" s="102"/>
      <c r="KFS326" s="24"/>
      <c r="KFT326" s="24"/>
      <c r="KFU326" s="24"/>
      <c r="KFV326" s="25"/>
      <c r="KFW326" s="25"/>
      <c r="KFX326" s="26"/>
      <c r="KFY326" s="26"/>
      <c r="KFZ326" s="102"/>
      <c r="KGA326" s="24"/>
      <c r="KGB326" s="24"/>
      <c r="KGC326" s="24"/>
      <c r="KGD326" s="25"/>
      <c r="KGE326" s="25"/>
      <c r="KGF326" s="26"/>
      <c r="KGG326" s="26"/>
      <c r="KGH326" s="102"/>
      <c r="KGI326" s="24"/>
      <c r="KGJ326" s="24"/>
      <c r="KGK326" s="24"/>
      <c r="KGL326" s="25"/>
      <c r="KGM326" s="25"/>
      <c r="KGN326" s="26"/>
      <c r="KGO326" s="26"/>
      <c r="KGP326" s="102"/>
      <c r="KGQ326" s="24"/>
      <c r="KGR326" s="24"/>
      <c r="KGS326" s="24"/>
      <c r="KGT326" s="25"/>
      <c r="KGU326" s="25"/>
      <c r="KGV326" s="26"/>
      <c r="KGW326" s="26"/>
      <c r="KGX326" s="102"/>
      <c r="KGY326" s="24"/>
      <c r="KGZ326" s="24"/>
      <c r="KHA326" s="24"/>
      <c r="KHB326" s="25"/>
      <c r="KHC326" s="25"/>
      <c r="KHD326" s="26"/>
      <c r="KHE326" s="26"/>
      <c r="KHF326" s="102"/>
      <c r="KHG326" s="24"/>
      <c r="KHH326" s="24"/>
      <c r="KHI326" s="24"/>
      <c r="KHJ326" s="25"/>
      <c r="KHK326" s="25"/>
      <c r="KHL326" s="26"/>
      <c r="KHM326" s="26"/>
      <c r="KHN326" s="102"/>
      <c r="KHO326" s="24"/>
      <c r="KHP326" s="24"/>
      <c r="KHQ326" s="24"/>
      <c r="KHR326" s="25"/>
      <c r="KHS326" s="25"/>
      <c r="KHT326" s="26"/>
      <c r="KHU326" s="26"/>
      <c r="KHV326" s="102"/>
      <c r="KHW326" s="24"/>
      <c r="KHX326" s="24"/>
      <c r="KHY326" s="24"/>
      <c r="KHZ326" s="25"/>
      <c r="KIA326" s="25"/>
      <c r="KIB326" s="26"/>
      <c r="KIC326" s="26"/>
      <c r="KID326" s="102"/>
      <c r="KIE326" s="24"/>
      <c r="KIF326" s="24"/>
      <c r="KIG326" s="24"/>
      <c r="KIH326" s="25"/>
      <c r="KII326" s="25"/>
      <c r="KIJ326" s="26"/>
      <c r="KIK326" s="26"/>
      <c r="KIL326" s="102"/>
      <c r="KIM326" s="24"/>
      <c r="KIN326" s="24"/>
      <c r="KIO326" s="24"/>
      <c r="KIP326" s="25"/>
      <c r="KIQ326" s="25"/>
      <c r="KIR326" s="26"/>
      <c r="KIS326" s="26"/>
      <c r="KIT326" s="102"/>
      <c r="KIU326" s="24"/>
      <c r="KIV326" s="24"/>
      <c r="KIW326" s="24"/>
      <c r="KIX326" s="25"/>
      <c r="KIY326" s="25"/>
      <c r="KIZ326" s="26"/>
      <c r="KJA326" s="26"/>
      <c r="KJB326" s="102"/>
      <c r="KJC326" s="24"/>
      <c r="KJD326" s="24"/>
      <c r="KJE326" s="24"/>
      <c r="KJF326" s="25"/>
      <c r="KJG326" s="25"/>
      <c r="KJH326" s="26"/>
      <c r="KJI326" s="26"/>
      <c r="KJJ326" s="102"/>
      <c r="KJK326" s="24"/>
      <c r="KJL326" s="24"/>
      <c r="KJM326" s="24"/>
      <c r="KJN326" s="25"/>
      <c r="KJO326" s="25"/>
      <c r="KJP326" s="26"/>
      <c r="KJQ326" s="26"/>
      <c r="KJR326" s="102"/>
      <c r="KJS326" s="24"/>
      <c r="KJT326" s="24"/>
      <c r="KJU326" s="24"/>
      <c r="KJV326" s="25"/>
      <c r="KJW326" s="25"/>
      <c r="KJX326" s="26"/>
      <c r="KJY326" s="26"/>
      <c r="KJZ326" s="102"/>
      <c r="KKA326" s="24"/>
      <c r="KKB326" s="24"/>
      <c r="KKC326" s="24"/>
      <c r="KKD326" s="25"/>
      <c r="KKE326" s="25"/>
      <c r="KKF326" s="26"/>
      <c r="KKG326" s="26"/>
      <c r="KKH326" s="102"/>
      <c r="KKI326" s="24"/>
      <c r="KKJ326" s="24"/>
      <c r="KKK326" s="24"/>
      <c r="KKL326" s="25"/>
      <c r="KKM326" s="25"/>
      <c r="KKN326" s="26"/>
      <c r="KKO326" s="26"/>
      <c r="KKP326" s="102"/>
      <c r="KKQ326" s="24"/>
      <c r="KKR326" s="24"/>
      <c r="KKS326" s="24"/>
      <c r="KKT326" s="25"/>
      <c r="KKU326" s="25"/>
      <c r="KKV326" s="26"/>
      <c r="KKW326" s="26"/>
      <c r="KKX326" s="102"/>
      <c r="KKY326" s="24"/>
      <c r="KKZ326" s="24"/>
      <c r="KLA326" s="24"/>
      <c r="KLB326" s="25"/>
      <c r="KLC326" s="25"/>
      <c r="KLD326" s="26"/>
      <c r="KLE326" s="26"/>
      <c r="KLF326" s="102"/>
      <c r="KLG326" s="24"/>
      <c r="KLH326" s="24"/>
      <c r="KLI326" s="24"/>
      <c r="KLJ326" s="25"/>
      <c r="KLK326" s="25"/>
      <c r="KLL326" s="26"/>
      <c r="KLM326" s="26"/>
      <c r="KLN326" s="102"/>
      <c r="KLO326" s="24"/>
      <c r="KLP326" s="24"/>
      <c r="KLQ326" s="24"/>
      <c r="KLR326" s="25"/>
      <c r="KLS326" s="25"/>
      <c r="KLT326" s="26"/>
      <c r="KLU326" s="26"/>
      <c r="KLV326" s="102"/>
      <c r="KLW326" s="24"/>
      <c r="KLX326" s="24"/>
      <c r="KLY326" s="24"/>
      <c r="KLZ326" s="25"/>
      <c r="KMA326" s="25"/>
      <c r="KMB326" s="26"/>
      <c r="KMC326" s="26"/>
      <c r="KMD326" s="102"/>
      <c r="KME326" s="24"/>
      <c r="KMF326" s="24"/>
      <c r="KMG326" s="24"/>
      <c r="KMH326" s="25"/>
      <c r="KMI326" s="25"/>
      <c r="KMJ326" s="26"/>
      <c r="KMK326" s="26"/>
      <c r="KML326" s="102"/>
      <c r="KMM326" s="24"/>
      <c r="KMN326" s="24"/>
      <c r="KMO326" s="24"/>
      <c r="KMP326" s="25"/>
      <c r="KMQ326" s="25"/>
      <c r="KMR326" s="26"/>
      <c r="KMS326" s="26"/>
      <c r="KMT326" s="102"/>
      <c r="KMU326" s="24"/>
      <c r="KMV326" s="24"/>
      <c r="KMW326" s="24"/>
      <c r="KMX326" s="25"/>
      <c r="KMY326" s="25"/>
      <c r="KMZ326" s="26"/>
      <c r="KNA326" s="26"/>
      <c r="KNB326" s="102"/>
      <c r="KNC326" s="24"/>
      <c r="KND326" s="24"/>
      <c r="KNE326" s="24"/>
      <c r="KNF326" s="25"/>
      <c r="KNG326" s="25"/>
      <c r="KNH326" s="26"/>
      <c r="KNI326" s="26"/>
      <c r="KNJ326" s="102"/>
      <c r="KNK326" s="24"/>
      <c r="KNL326" s="24"/>
      <c r="KNM326" s="24"/>
      <c r="KNN326" s="25"/>
      <c r="KNO326" s="25"/>
      <c r="KNP326" s="26"/>
      <c r="KNQ326" s="26"/>
      <c r="KNR326" s="102"/>
      <c r="KNS326" s="24"/>
      <c r="KNT326" s="24"/>
      <c r="KNU326" s="24"/>
      <c r="KNV326" s="25"/>
      <c r="KNW326" s="25"/>
      <c r="KNX326" s="26"/>
      <c r="KNY326" s="26"/>
      <c r="KNZ326" s="102"/>
      <c r="KOA326" s="24"/>
      <c r="KOB326" s="24"/>
      <c r="KOC326" s="24"/>
      <c r="KOD326" s="25"/>
      <c r="KOE326" s="25"/>
      <c r="KOF326" s="26"/>
      <c r="KOG326" s="26"/>
      <c r="KOH326" s="102"/>
      <c r="KOI326" s="24"/>
      <c r="KOJ326" s="24"/>
      <c r="KOK326" s="24"/>
      <c r="KOL326" s="25"/>
      <c r="KOM326" s="25"/>
      <c r="KON326" s="26"/>
      <c r="KOO326" s="26"/>
      <c r="KOP326" s="102"/>
      <c r="KOQ326" s="24"/>
      <c r="KOR326" s="24"/>
      <c r="KOS326" s="24"/>
      <c r="KOT326" s="25"/>
      <c r="KOU326" s="25"/>
      <c r="KOV326" s="26"/>
      <c r="KOW326" s="26"/>
      <c r="KOX326" s="102"/>
      <c r="KOY326" s="24"/>
      <c r="KOZ326" s="24"/>
      <c r="KPA326" s="24"/>
      <c r="KPB326" s="25"/>
      <c r="KPC326" s="25"/>
      <c r="KPD326" s="26"/>
      <c r="KPE326" s="26"/>
      <c r="KPF326" s="102"/>
      <c r="KPG326" s="24"/>
      <c r="KPH326" s="24"/>
      <c r="KPI326" s="24"/>
      <c r="KPJ326" s="25"/>
      <c r="KPK326" s="25"/>
      <c r="KPL326" s="26"/>
      <c r="KPM326" s="26"/>
      <c r="KPN326" s="102"/>
      <c r="KPO326" s="24"/>
      <c r="KPP326" s="24"/>
      <c r="KPQ326" s="24"/>
      <c r="KPR326" s="25"/>
      <c r="KPS326" s="25"/>
      <c r="KPT326" s="26"/>
      <c r="KPU326" s="26"/>
      <c r="KPV326" s="102"/>
      <c r="KPW326" s="24"/>
      <c r="KPX326" s="24"/>
      <c r="KPY326" s="24"/>
      <c r="KPZ326" s="25"/>
      <c r="KQA326" s="25"/>
      <c r="KQB326" s="26"/>
      <c r="KQC326" s="26"/>
      <c r="KQD326" s="102"/>
      <c r="KQE326" s="24"/>
      <c r="KQF326" s="24"/>
      <c r="KQG326" s="24"/>
      <c r="KQH326" s="25"/>
      <c r="KQI326" s="25"/>
      <c r="KQJ326" s="26"/>
      <c r="KQK326" s="26"/>
      <c r="KQL326" s="102"/>
      <c r="KQM326" s="24"/>
      <c r="KQN326" s="24"/>
      <c r="KQO326" s="24"/>
      <c r="KQP326" s="25"/>
      <c r="KQQ326" s="25"/>
      <c r="KQR326" s="26"/>
      <c r="KQS326" s="26"/>
      <c r="KQT326" s="102"/>
      <c r="KQU326" s="24"/>
      <c r="KQV326" s="24"/>
      <c r="KQW326" s="24"/>
      <c r="KQX326" s="25"/>
      <c r="KQY326" s="25"/>
      <c r="KQZ326" s="26"/>
      <c r="KRA326" s="26"/>
      <c r="KRB326" s="102"/>
      <c r="KRC326" s="24"/>
      <c r="KRD326" s="24"/>
      <c r="KRE326" s="24"/>
      <c r="KRF326" s="25"/>
      <c r="KRG326" s="25"/>
      <c r="KRH326" s="26"/>
      <c r="KRI326" s="26"/>
      <c r="KRJ326" s="102"/>
      <c r="KRK326" s="24"/>
      <c r="KRL326" s="24"/>
      <c r="KRM326" s="24"/>
      <c r="KRN326" s="25"/>
      <c r="KRO326" s="25"/>
      <c r="KRP326" s="26"/>
      <c r="KRQ326" s="26"/>
      <c r="KRR326" s="102"/>
      <c r="KRS326" s="24"/>
      <c r="KRT326" s="24"/>
      <c r="KRU326" s="24"/>
      <c r="KRV326" s="25"/>
      <c r="KRW326" s="25"/>
      <c r="KRX326" s="26"/>
      <c r="KRY326" s="26"/>
      <c r="KRZ326" s="102"/>
      <c r="KSA326" s="24"/>
      <c r="KSB326" s="24"/>
      <c r="KSC326" s="24"/>
      <c r="KSD326" s="25"/>
      <c r="KSE326" s="25"/>
      <c r="KSF326" s="26"/>
      <c r="KSG326" s="26"/>
      <c r="KSH326" s="102"/>
      <c r="KSI326" s="24"/>
      <c r="KSJ326" s="24"/>
      <c r="KSK326" s="24"/>
      <c r="KSL326" s="25"/>
      <c r="KSM326" s="25"/>
      <c r="KSN326" s="26"/>
      <c r="KSO326" s="26"/>
      <c r="KSP326" s="102"/>
      <c r="KSQ326" s="24"/>
      <c r="KSR326" s="24"/>
      <c r="KSS326" s="24"/>
      <c r="KST326" s="25"/>
      <c r="KSU326" s="25"/>
      <c r="KSV326" s="26"/>
      <c r="KSW326" s="26"/>
      <c r="KSX326" s="102"/>
      <c r="KSY326" s="24"/>
      <c r="KSZ326" s="24"/>
      <c r="KTA326" s="24"/>
      <c r="KTB326" s="25"/>
      <c r="KTC326" s="25"/>
      <c r="KTD326" s="26"/>
      <c r="KTE326" s="26"/>
      <c r="KTF326" s="102"/>
      <c r="KTG326" s="24"/>
      <c r="KTH326" s="24"/>
      <c r="KTI326" s="24"/>
      <c r="KTJ326" s="25"/>
      <c r="KTK326" s="25"/>
      <c r="KTL326" s="26"/>
      <c r="KTM326" s="26"/>
      <c r="KTN326" s="102"/>
      <c r="KTO326" s="24"/>
      <c r="KTP326" s="24"/>
      <c r="KTQ326" s="24"/>
      <c r="KTR326" s="25"/>
      <c r="KTS326" s="25"/>
      <c r="KTT326" s="26"/>
      <c r="KTU326" s="26"/>
      <c r="KTV326" s="102"/>
      <c r="KTW326" s="24"/>
      <c r="KTX326" s="24"/>
      <c r="KTY326" s="24"/>
      <c r="KTZ326" s="25"/>
      <c r="KUA326" s="25"/>
      <c r="KUB326" s="26"/>
      <c r="KUC326" s="26"/>
      <c r="KUD326" s="102"/>
      <c r="KUE326" s="24"/>
      <c r="KUF326" s="24"/>
      <c r="KUG326" s="24"/>
      <c r="KUH326" s="25"/>
      <c r="KUI326" s="25"/>
      <c r="KUJ326" s="26"/>
      <c r="KUK326" s="26"/>
      <c r="KUL326" s="102"/>
      <c r="KUM326" s="24"/>
      <c r="KUN326" s="24"/>
      <c r="KUO326" s="24"/>
      <c r="KUP326" s="25"/>
      <c r="KUQ326" s="25"/>
      <c r="KUR326" s="26"/>
      <c r="KUS326" s="26"/>
      <c r="KUT326" s="102"/>
      <c r="KUU326" s="24"/>
      <c r="KUV326" s="24"/>
      <c r="KUW326" s="24"/>
      <c r="KUX326" s="25"/>
      <c r="KUY326" s="25"/>
      <c r="KUZ326" s="26"/>
      <c r="KVA326" s="26"/>
      <c r="KVB326" s="102"/>
      <c r="KVC326" s="24"/>
      <c r="KVD326" s="24"/>
      <c r="KVE326" s="24"/>
      <c r="KVF326" s="25"/>
      <c r="KVG326" s="25"/>
      <c r="KVH326" s="26"/>
      <c r="KVI326" s="26"/>
      <c r="KVJ326" s="102"/>
      <c r="KVK326" s="24"/>
      <c r="KVL326" s="24"/>
      <c r="KVM326" s="24"/>
      <c r="KVN326" s="25"/>
      <c r="KVO326" s="25"/>
      <c r="KVP326" s="26"/>
      <c r="KVQ326" s="26"/>
      <c r="KVR326" s="102"/>
      <c r="KVS326" s="24"/>
      <c r="KVT326" s="24"/>
      <c r="KVU326" s="24"/>
      <c r="KVV326" s="25"/>
      <c r="KVW326" s="25"/>
      <c r="KVX326" s="26"/>
      <c r="KVY326" s="26"/>
      <c r="KVZ326" s="102"/>
      <c r="KWA326" s="24"/>
      <c r="KWB326" s="24"/>
      <c r="KWC326" s="24"/>
      <c r="KWD326" s="25"/>
      <c r="KWE326" s="25"/>
      <c r="KWF326" s="26"/>
      <c r="KWG326" s="26"/>
      <c r="KWH326" s="102"/>
      <c r="KWI326" s="24"/>
      <c r="KWJ326" s="24"/>
      <c r="KWK326" s="24"/>
      <c r="KWL326" s="25"/>
      <c r="KWM326" s="25"/>
      <c r="KWN326" s="26"/>
      <c r="KWO326" s="26"/>
      <c r="KWP326" s="102"/>
      <c r="KWQ326" s="24"/>
      <c r="KWR326" s="24"/>
      <c r="KWS326" s="24"/>
      <c r="KWT326" s="25"/>
      <c r="KWU326" s="25"/>
      <c r="KWV326" s="26"/>
      <c r="KWW326" s="26"/>
      <c r="KWX326" s="102"/>
      <c r="KWY326" s="24"/>
      <c r="KWZ326" s="24"/>
      <c r="KXA326" s="24"/>
      <c r="KXB326" s="25"/>
      <c r="KXC326" s="25"/>
      <c r="KXD326" s="26"/>
      <c r="KXE326" s="26"/>
      <c r="KXF326" s="102"/>
      <c r="KXG326" s="24"/>
      <c r="KXH326" s="24"/>
      <c r="KXI326" s="24"/>
      <c r="KXJ326" s="25"/>
      <c r="KXK326" s="25"/>
      <c r="KXL326" s="26"/>
      <c r="KXM326" s="26"/>
      <c r="KXN326" s="102"/>
      <c r="KXO326" s="24"/>
      <c r="KXP326" s="24"/>
      <c r="KXQ326" s="24"/>
      <c r="KXR326" s="25"/>
      <c r="KXS326" s="25"/>
      <c r="KXT326" s="26"/>
      <c r="KXU326" s="26"/>
      <c r="KXV326" s="102"/>
      <c r="KXW326" s="24"/>
      <c r="KXX326" s="24"/>
      <c r="KXY326" s="24"/>
      <c r="KXZ326" s="25"/>
      <c r="KYA326" s="25"/>
      <c r="KYB326" s="26"/>
      <c r="KYC326" s="26"/>
      <c r="KYD326" s="102"/>
      <c r="KYE326" s="24"/>
      <c r="KYF326" s="24"/>
      <c r="KYG326" s="24"/>
      <c r="KYH326" s="25"/>
      <c r="KYI326" s="25"/>
      <c r="KYJ326" s="26"/>
      <c r="KYK326" s="26"/>
      <c r="KYL326" s="102"/>
      <c r="KYM326" s="24"/>
      <c r="KYN326" s="24"/>
      <c r="KYO326" s="24"/>
      <c r="KYP326" s="25"/>
      <c r="KYQ326" s="25"/>
      <c r="KYR326" s="26"/>
      <c r="KYS326" s="26"/>
      <c r="KYT326" s="102"/>
      <c r="KYU326" s="24"/>
      <c r="KYV326" s="24"/>
      <c r="KYW326" s="24"/>
      <c r="KYX326" s="25"/>
      <c r="KYY326" s="25"/>
      <c r="KYZ326" s="26"/>
      <c r="KZA326" s="26"/>
      <c r="KZB326" s="102"/>
      <c r="KZC326" s="24"/>
      <c r="KZD326" s="24"/>
      <c r="KZE326" s="24"/>
      <c r="KZF326" s="25"/>
      <c r="KZG326" s="25"/>
      <c r="KZH326" s="26"/>
      <c r="KZI326" s="26"/>
      <c r="KZJ326" s="102"/>
      <c r="KZK326" s="24"/>
      <c r="KZL326" s="24"/>
      <c r="KZM326" s="24"/>
      <c r="KZN326" s="25"/>
      <c r="KZO326" s="25"/>
      <c r="KZP326" s="26"/>
      <c r="KZQ326" s="26"/>
      <c r="KZR326" s="102"/>
      <c r="KZS326" s="24"/>
      <c r="KZT326" s="24"/>
      <c r="KZU326" s="24"/>
      <c r="KZV326" s="25"/>
      <c r="KZW326" s="25"/>
      <c r="KZX326" s="26"/>
      <c r="KZY326" s="26"/>
      <c r="KZZ326" s="102"/>
      <c r="LAA326" s="24"/>
      <c r="LAB326" s="24"/>
      <c r="LAC326" s="24"/>
      <c r="LAD326" s="25"/>
      <c r="LAE326" s="25"/>
      <c r="LAF326" s="26"/>
      <c r="LAG326" s="26"/>
      <c r="LAH326" s="102"/>
      <c r="LAI326" s="24"/>
      <c r="LAJ326" s="24"/>
      <c r="LAK326" s="24"/>
      <c r="LAL326" s="25"/>
      <c r="LAM326" s="25"/>
      <c r="LAN326" s="26"/>
      <c r="LAO326" s="26"/>
      <c r="LAP326" s="102"/>
      <c r="LAQ326" s="24"/>
      <c r="LAR326" s="24"/>
      <c r="LAS326" s="24"/>
      <c r="LAT326" s="25"/>
      <c r="LAU326" s="25"/>
      <c r="LAV326" s="26"/>
      <c r="LAW326" s="26"/>
      <c r="LAX326" s="102"/>
      <c r="LAY326" s="24"/>
      <c r="LAZ326" s="24"/>
      <c r="LBA326" s="24"/>
      <c r="LBB326" s="25"/>
      <c r="LBC326" s="25"/>
      <c r="LBD326" s="26"/>
      <c r="LBE326" s="26"/>
      <c r="LBF326" s="102"/>
      <c r="LBG326" s="24"/>
      <c r="LBH326" s="24"/>
      <c r="LBI326" s="24"/>
      <c r="LBJ326" s="25"/>
      <c r="LBK326" s="25"/>
      <c r="LBL326" s="26"/>
      <c r="LBM326" s="26"/>
      <c r="LBN326" s="102"/>
      <c r="LBO326" s="24"/>
      <c r="LBP326" s="24"/>
      <c r="LBQ326" s="24"/>
      <c r="LBR326" s="25"/>
      <c r="LBS326" s="25"/>
      <c r="LBT326" s="26"/>
      <c r="LBU326" s="26"/>
      <c r="LBV326" s="102"/>
      <c r="LBW326" s="24"/>
      <c r="LBX326" s="24"/>
      <c r="LBY326" s="24"/>
      <c r="LBZ326" s="25"/>
      <c r="LCA326" s="25"/>
      <c r="LCB326" s="26"/>
      <c r="LCC326" s="26"/>
      <c r="LCD326" s="102"/>
      <c r="LCE326" s="24"/>
      <c r="LCF326" s="24"/>
      <c r="LCG326" s="24"/>
      <c r="LCH326" s="25"/>
      <c r="LCI326" s="25"/>
      <c r="LCJ326" s="26"/>
      <c r="LCK326" s="26"/>
      <c r="LCL326" s="102"/>
      <c r="LCM326" s="24"/>
      <c r="LCN326" s="24"/>
      <c r="LCO326" s="24"/>
      <c r="LCP326" s="25"/>
      <c r="LCQ326" s="25"/>
      <c r="LCR326" s="26"/>
      <c r="LCS326" s="26"/>
      <c r="LCT326" s="102"/>
      <c r="LCU326" s="24"/>
      <c r="LCV326" s="24"/>
      <c r="LCW326" s="24"/>
      <c r="LCX326" s="25"/>
      <c r="LCY326" s="25"/>
      <c r="LCZ326" s="26"/>
      <c r="LDA326" s="26"/>
      <c r="LDB326" s="102"/>
      <c r="LDC326" s="24"/>
      <c r="LDD326" s="24"/>
      <c r="LDE326" s="24"/>
      <c r="LDF326" s="25"/>
      <c r="LDG326" s="25"/>
      <c r="LDH326" s="26"/>
      <c r="LDI326" s="26"/>
      <c r="LDJ326" s="102"/>
      <c r="LDK326" s="24"/>
      <c r="LDL326" s="24"/>
      <c r="LDM326" s="24"/>
      <c r="LDN326" s="25"/>
      <c r="LDO326" s="25"/>
      <c r="LDP326" s="26"/>
      <c r="LDQ326" s="26"/>
      <c r="LDR326" s="102"/>
      <c r="LDS326" s="24"/>
      <c r="LDT326" s="24"/>
      <c r="LDU326" s="24"/>
      <c r="LDV326" s="25"/>
      <c r="LDW326" s="25"/>
      <c r="LDX326" s="26"/>
      <c r="LDY326" s="26"/>
      <c r="LDZ326" s="102"/>
      <c r="LEA326" s="24"/>
      <c r="LEB326" s="24"/>
      <c r="LEC326" s="24"/>
      <c r="LED326" s="25"/>
      <c r="LEE326" s="25"/>
      <c r="LEF326" s="26"/>
      <c r="LEG326" s="26"/>
      <c r="LEH326" s="102"/>
      <c r="LEI326" s="24"/>
      <c r="LEJ326" s="24"/>
      <c r="LEK326" s="24"/>
      <c r="LEL326" s="25"/>
      <c r="LEM326" s="25"/>
      <c r="LEN326" s="26"/>
      <c r="LEO326" s="26"/>
      <c r="LEP326" s="102"/>
      <c r="LEQ326" s="24"/>
      <c r="LER326" s="24"/>
      <c r="LES326" s="24"/>
      <c r="LET326" s="25"/>
      <c r="LEU326" s="25"/>
      <c r="LEV326" s="26"/>
      <c r="LEW326" s="26"/>
      <c r="LEX326" s="102"/>
      <c r="LEY326" s="24"/>
      <c r="LEZ326" s="24"/>
      <c r="LFA326" s="24"/>
      <c r="LFB326" s="25"/>
      <c r="LFC326" s="25"/>
      <c r="LFD326" s="26"/>
      <c r="LFE326" s="26"/>
      <c r="LFF326" s="102"/>
      <c r="LFG326" s="24"/>
      <c r="LFH326" s="24"/>
      <c r="LFI326" s="24"/>
      <c r="LFJ326" s="25"/>
      <c r="LFK326" s="25"/>
      <c r="LFL326" s="26"/>
      <c r="LFM326" s="26"/>
      <c r="LFN326" s="102"/>
      <c r="LFO326" s="24"/>
      <c r="LFP326" s="24"/>
      <c r="LFQ326" s="24"/>
      <c r="LFR326" s="25"/>
      <c r="LFS326" s="25"/>
      <c r="LFT326" s="26"/>
      <c r="LFU326" s="26"/>
      <c r="LFV326" s="102"/>
      <c r="LFW326" s="24"/>
      <c r="LFX326" s="24"/>
      <c r="LFY326" s="24"/>
      <c r="LFZ326" s="25"/>
      <c r="LGA326" s="25"/>
      <c r="LGB326" s="26"/>
      <c r="LGC326" s="26"/>
      <c r="LGD326" s="102"/>
      <c r="LGE326" s="24"/>
      <c r="LGF326" s="24"/>
      <c r="LGG326" s="24"/>
      <c r="LGH326" s="25"/>
      <c r="LGI326" s="25"/>
      <c r="LGJ326" s="26"/>
      <c r="LGK326" s="26"/>
      <c r="LGL326" s="102"/>
      <c r="LGM326" s="24"/>
      <c r="LGN326" s="24"/>
      <c r="LGO326" s="24"/>
      <c r="LGP326" s="25"/>
      <c r="LGQ326" s="25"/>
      <c r="LGR326" s="26"/>
      <c r="LGS326" s="26"/>
      <c r="LGT326" s="102"/>
      <c r="LGU326" s="24"/>
      <c r="LGV326" s="24"/>
      <c r="LGW326" s="24"/>
      <c r="LGX326" s="25"/>
      <c r="LGY326" s="25"/>
      <c r="LGZ326" s="26"/>
      <c r="LHA326" s="26"/>
      <c r="LHB326" s="102"/>
      <c r="LHC326" s="24"/>
      <c r="LHD326" s="24"/>
      <c r="LHE326" s="24"/>
      <c r="LHF326" s="25"/>
      <c r="LHG326" s="25"/>
      <c r="LHH326" s="26"/>
      <c r="LHI326" s="26"/>
      <c r="LHJ326" s="102"/>
      <c r="LHK326" s="24"/>
      <c r="LHL326" s="24"/>
      <c r="LHM326" s="24"/>
      <c r="LHN326" s="25"/>
      <c r="LHO326" s="25"/>
      <c r="LHP326" s="26"/>
      <c r="LHQ326" s="26"/>
      <c r="LHR326" s="102"/>
      <c r="LHS326" s="24"/>
      <c r="LHT326" s="24"/>
      <c r="LHU326" s="24"/>
      <c r="LHV326" s="25"/>
      <c r="LHW326" s="25"/>
      <c r="LHX326" s="26"/>
      <c r="LHY326" s="26"/>
      <c r="LHZ326" s="102"/>
      <c r="LIA326" s="24"/>
      <c r="LIB326" s="24"/>
      <c r="LIC326" s="24"/>
      <c r="LID326" s="25"/>
      <c r="LIE326" s="25"/>
      <c r="LIF326" s="26"/>
      <c r="LIG326" s="26"/>
      <c r="LIH326" s="102"/>
      <c r="LII326" s="24"/>
      <c r="LIJ326" s="24"/>
      <c r="LIK326" s="24"/>
      <c r="LIL326" s="25"/>
      <c r="LIM326" s="25"/>
      <c r="LIN326" s="26"/>
      <c r="LIO326" s="26"/>
      <c r="LIP326" s="102"/>
      <c r="LIQ326" s="24"/>
      <c r="LIR326" s="24"/>
      <c r="LIS326" s="24"/>
      <c r="LIT326" s="25"/>
      <c r="LIU326" s="25"/>
      <c r="LIV326" s="26"/>
      <c r="LIW326" s="26"/>
      <c r="LIX326" s="102"/>
      <c r="LIY326" s="24"/>
      <c r="LIZ326" s="24"/>
      <c r="LJA326" s="24"/>
      <c r="LJB326" s="25"/>
      <c r="LJC326" s="25"/>
      <c r="LJD326" s="26"/>
      <c r="LJE326" s="26"/>
      <c r="LJF326" s="102"/>
      <c r="LJG326" s="24"/>
      <c r="LJH326" s="24"/>
      <c r="LJI326" s="24"/>
      <c r="LJJ326" s="25"/>
      <c r="LJK326" s="25"/>
      <c r="LJL326" s="26"/>
      <c r="LJM326" s="26"/>
      <c r="LJN326" s="102"/>
      <c r="LJO326" s="24"/>
      <c r="LJP326" s="24"/>
      <c r="LJQ326" s="24"/>
      <c r="LJR326" s="25"/>
      <c r="LJS326" s="25"/>
      <c r="LJT326" s="26"/>
      <c r="LJU326" s="26"/>
      <c r="LJV326" s="102"/>
      <c r="LJW326" s="24"/>
      <c r="LJX326" s="24"/>
      <c r="LJY326" s="24"/>
      <c r="LJZ326" s="25"/>
      <c r="LKA326" s="25"/>
      <c r="LKB326" s="26"/>
      <c r="LKC326" s="26"/>
      <c r="LKD326" s="102"/>
      <c r="LKE326" s="24"/>
      <c r="LKF326" s="24"/>
      <c r="LKG326" s="24"/>
      <c r="LKH326" s="25"/>
      <c r="LKI326" s="25"/>
      <c r="LKJ326" s="26"/>
      <c r="LKK326" s="26"/>
      <c r="LKL326" s="102"/>
      <c r="LKM326" s="24"/>
      <c r="LKN326" s="24"/>
      <c r="LKO326" s="24"/>
      <c r="LKP326" s="25"/>
      <c r="LKQ326" s="25"/>
      <c r="LKR326" s="26"/>
      <c r="LKS326" s="26"/>
      <c r="LKT326" s="102"/>
      <c r="LKU326" s="24"/>
      <c r="LKV326" s="24"/>
      <c r="LKW326" s="24"/>
      <c r="LKX326" s="25"/>
      <c r="LKY326" s="25"/>
      <c r="LKZ326" s="26"/>
      <c r="LLA326" s="26"/>
      <c r="LLB326" s="102"/>
      <c r="LLC326" s="24"/>
      <c r="LLD326" s="24"/>
      <c r="LLE326" s="24"/>
      <c r="LLF326" s="25"/>
      <c r="LLG326" s="25"/>
      <c r="LLH326" s="26"/>
      <c r="LLI326" s="26"/>
      <c r="LLJ326" s="102"/>
      <c r="LLK326" s="24"/>
      <c r="LLL326" s="24"/>
      <c r="LLM326" s="24"/>
      <c r="LLN326" s="25"/>
      <c r="LLO326" s="25"/>
      <c r="LLP326" s="26"/>
      <c r="LLQ326" s="26"/>
      <c r="LLR326" s="102"/>
      <c r="LLS326" s="24"/>
      <c r="LLT326" s="24"/>
      <c r="LLU326" s="24"/>
      <c r="LLV326" s="25"/>
      <c r="LLW326" s="25"/>
      <c r="LLX326" s="26"/>
      <c r="LLY326" s="26"/>
      <c r="LLZ326" s="102"/>
      <c r="LMA326" s="24"/>
      <c r="LMB326" s="24"/>
      <c r="LMC326" s="24"/>
      <c r="LMD326" s="25"/>
      <c r="LME326" s="25"/>
      <c r="LMF326" s="26"/>
      <c r="LMG326" s="26"/>
      <c r="LMH326" s="102"/>
      <c r="LMI326" s="24"/>
      <c r="LMJ326" s="24"/>
      <c r="LMK326" s="24"/>
      <c r="LML326" s="25"/>
      <c r="LMM326" s="25"/>
      <c r="LMN326" s="26"/>
      <c r="LMO326" s="26"/>
      <c r="LMP326" s="102"/>
      <c r="LMQ326" s="24"/>
      <c r="LMR326" s="24"/>
      <c r="LMS326" s="24"/>
      <c r="LMT326" s="25"/>
      <c r="LMU326" s="25"/>
      <c r="LMV326" s="26"/>
      <c r="LMW326" s="26"/>
      <c r="LMX326" s="102"/>
      <c r="LMY326" s="24"/>
      <c r="LMZ326" s="24"/>
      <c r="LNA326" s="24"/>
      <c r="LNB326" s="25"/>
      <c r="LNC326" s="25"/>
      <c r="LND326" s="26"/>
      <c r="LNE326" s="26"/>
      <c r="LNF326" s="102"/>
      <c r="LNG326" s="24"/>
      <c r="LNH326" s="24"/>
      <c r="LNI326" s="24"/>
      <c r="LNJ326" s="25"/>
      <c r="LNK326" s="25"/>
      <c r="LNL326" s="26"/>
      <c r="LNM326" s="26"/>
      <c r="LNN326" s="102"/>
      <c r="LNO326" s="24"/>
      <c r="LNP326" s="24"/>
      <c r="LNQ326" s="24"/>
      <c r="LNR326" s="25"/>
      <c r="LNS326" s="25"/>
      <c r="LNT326" s="26"/>
      <c r="LNU326" s="26"/>
      <c r="LNV326" s="102"/>
      <c r="LNW326" s="24"/>
      <c r="LNX326" s="24"/>
      <c r="LNY326" s="24"/>
      <c r="LNZ326" s="25"/>
      <c r="LOA326" s="25"/>
      <c r="LOB326" s="26"/>
      <c r="LOC326" s="26"/>
      <c r="LOD326" s="102"/>
      <c r="LOE326" s="24"/>
      <c r="LOF326" s="24"/>
      <c r="LOG326" s="24"/>
      <c r="LOH326" s="25"/>
      <c r="LOI326" s="25"/>
      <c r="LOJ326" s="26"/>
      <c r="LOK326" s="26"/>
      <c r="LOL326" s="102"/>
      <c r="LOM326" s="24"/>
      <c r="LON326" s="24"/>
      <c r="LOO326" s="24"/>
      <c r="LOP326" s="25"/>
      <c r="LOQ326" s="25"/>
      <c r="LOR326" s="26"/>
      <c r="LOS326" s="26"/>
      <c r="LOT326" s="102"/>
      <c r="LOU326" s="24"/>
      <c r="LOV326" s="24"/>
      <c r="LOW326" s="24"/>
      <c r="LOX326" s="25"/>
      <c r="LOY326" s="25"/>
      <c r="LOZ326" s="26"/>
      <c r="LPA326" s="26"/>
      <c r="LPB326" s="102"/>
      <c r="LPC326" s="24"/>
      <c r="LPD326" s="24"/>
      <c r="LPE326" s="24"/>
      <c r="LPF326" s="25"/>
      <c r="LPG326" s="25"/>
      <c r="LPH326" s="26"/>
      <c r="LPI326" s="26"/>
      <c r="LPJ326" s="102"/>
      <c r="LPK326" s="24"/>
      <c r="LPL326" s="24"/>
      <c r="LPM326" s="24"/>
      <c r="LPN326" s="25"/>
      <c r="LPO326" s="25"/>
      <c r="LPP326" s="26"/>
      <c r="LPQ326" s="26"/>
      <c r="LPR326" s="102"/>
      <c r="LPS326" s="24"/>
      <c r="LPT326" s="24"/>
      <c r="LPU326" s="24"/>
      <c r="LPV326" s="25"/>
      <c r="LPW326" s="25"/>
      <c r="LPX326" s="26"/>
      <c r="LPY326" s="26"/>
      <c r="LPZ326" s="102"/>
      <c r="LQA326" s="24"/>
      <c r="LQB326" s="24"/>
      <c r="LQC326" s="24"/>
      <c r="LQD326" s="25"/>
      <c r="LQE326" s="25"/>
      <c r="LQF326" s="26"/>
      <c r="LQG326" s="26"/>
      <c r="LQH326" s="102"/>
      <c r="LQI326" s="24"/>
      <c r="LQJ326" s="24"/>
      <c r="LQK326" s="24"/>
      <c r="LQL326" s="25"/>
      <c r="LQM326" s="25"/>
      <c r="LQN326" s="26"/>
      <c r="LQO326" s="26"/>
      <c r="LQP326" s="102"/>
      <c r="LQQ326" s="24"/>
      <c r="LQR326" s="24"/>
      <c r="LQS326" s="24"/>
      <c r="LQT326" s="25"/>
      <c r="LQU326" s="25"/>
      <c r="LQV326" s="26"/>
      <c r="LQW326" s="26"/>
      <c r="LQX326" s="102"/>
      <c r="LQY326" s="24"/>
      <c r="LQZ326" s="24"/>
      <c r="LRA326" s="24"/>
      <c r="LRB326" s="25"/>
      <c r="LRC326" s="25"/>
      <c r="LRD326" s="26"/>
      <c r="LRE326" s="26"/>
      <c r="LRF326" s="102"/>
      <c r="LRG326" s="24"/>
      <c r="LRH326" s="24"/>
      <c r="LRI326" s="24"/>
      <c r="LRJ326" s="25"/>
      <c r="LRK326" s="25"/>
      <c r="LRL326" s="26"/>
      <c r="LRM326" s="26"/>
      <c r="LRN326" s="102"/>
      <c r="LRO326" s="24"/>
      <c r="LRP326" s="24"/>
      <c r="LRQ326" s="24"/>
      <c r="LRR326" s="25"/>
      <c r="LRS326" s="25"/>
      <c r="LRT326" s="26"/>
      <c r="LRU326" s="26"/>
      <c r="LRV326" s="102"/>
      <c r="LRW326" s="24"/>
      <c r="LRX326" s="24"/>
      <c r="LRY326" s="24"/>
      <c r="LRZ326" s="25"/>
      <c r="LSA326" s="25"/>
      <c r="LSB326" s="26"/>
      <c r="LSC326" s="26"/>
      <c r="LSD326" s="102"/>
      <c r="LSE326" s="24"/>
      <c r="LSF326" s="24"/>
      <c r="LSG326" s="24"/>
      <c r="LSH326" s="25"/>
      <c r="LSI326" s="25"/>
      <c r="LSJ326" s="26"/>
      <c r="LSK326" s="26"/>
      <c r="LSL326" s="102"/>
      <c r="LSM326" s="24"/>
      <c r="LSN326" s="24"/>
      <c r="LSO326" s="24"/>
      <c r="LSP326" s="25"/>
      <c r="LSQ326" s="25"/>
      <c r="LSR326" s="26"/>
      <c r="LSS326" s="26"/>
      <c r="LST326" s="102"/>
      <c r="LSU326" s="24"/>
      <c r="LSV326" s="24"/>
      <c r="LSW326" s="24"/>
      <c r="LSX326" s="25"/>
      <c r="LSY326" s="25"/>
      <c r="LSZ326" s="26"/>
      <c r="LTA326" s="26"/>
      <c r="LTB326" s="102"/>
      <c r="LTC326" s="24"/>
      <c r="LTD326" s="24"/>
      <c r="LTE326" s="24"/>
      <c r="LTF326" s="25"/>
      <c r="LTG326" s="25"/>
      <c r="LTH326" s="26"/>
      <c r="LTI326" s="26"/>
      <c r="LTJ326" s="102"/>
      <c r="LTK326" s="24"/>
      <c r="LTL326" s="24"/>
      <c r="LTM326" s="24"/>
      <c r="LTN326" s="25"/>
      <c r="LTO326" s="25"/>
      <c r="LTP326" s="26"/>
      <c r="LTQ326" s="26"/>
      <c r="LTR326" s="102"/>
      <c r="LTS326" s="24"/>
      <c r="LTT326" s="24"/>
      <c r="LTU326" s="24"/>
      <c r="LTV326" s="25"/>
      <c r="LTW326" s="25"/>
      <c r="LTX326" s="26"/>
      <c r="LTY326" s="26"/>
      <c r="LTZ326" s="102"/>
      <c r="LUA326" s="24"/>
      <c r="LUB326" s="24"/>
      <c r="LUC326" s="24"/>
      <c r="LUD326" s="25"/>
      <c r="LUE326" s="25"/>
      <c r="LUF326" s="26"/>
      <c r="LUG326" s="26"/>
      <c r="LUH326" s="102"/>
      <c r="LUI326" s="24"/>
      <c r="LUJ326" s="24"/>
      <c r="LUK326" s="24"/>
      <c r="LUL326" s="25"/>
      <c r="LUM326" s="25"/>
      <c r="LUN326" s="26"/>
      <c r="LUO326" s="26"/>
      <c r="LUP326" s="102"/>
      <c r="LUQ326" s="24"/>
      <c r="LUR326" s="24"/>
      <c r="LUS326" s="24"/>
      <c r="LUT326" s="25"/>
      <c r="LUU326" s="25"/>
      <c r="LUV326" s="26"/>
      <c r="LUW326" s="26"/>
      <c r="LUX326" s="102"/>
      <c r="LUY326" s="24"/>
      <c r="LUZ326" s="24"/>
      <c r="LVA326" s="24"/>
      <c r="LVB326" s="25"/>
      <c r="LVC326" s="25"/>
      <c r="LVD326" s="26"/>
      <c r="LVE326" s="26"/>
      <c r="LVF326" s="102"/>
      <c r="LVG326" s="24"/>
      <c r="LVH326" s="24"/>
      <c r="LVI326" s="24"/>
      <c r="LVJ326" s="25"/>
      <c r="LVK326" s="25"/>
      <c r="LVL326" s="26"/>
      <c r="LVM326" s="26"/>
      <c r="LVN326" s="102"/>
      <c r="LVO326" s="24"/>
      <c r="LVP326" s="24"/>
      <c r="LVQ326" s="24"/>
      <c r="LVR326" s="25"/>
      <c r="LVS326" s="25"/>
      <c r="LVT326" s="26"/>
      <c r="LVU326" s="26"/>
      <c r="LVV326" s="102"/>
      <c r="LVW326" s="24"/>
      <c r="LVX326" s="24"/>
      <c r="LVY326" s="24"/>
      <c r="LVZ326" s="25"/>
      <c r="LWA326" s="25"/>
      <c r="LWB326" s="26"/>
      <c r="LWC326" s="26"/>
      <c r="LWD326" s="102"/>
      <c r="LWE326" s="24"/>
      <c r="LWF326" s="24"/>
      <c r="LWG326" s="24"/>
      <c r="LWH326" s="25"/>
      <c r="LWI326" s="25"/>
      <c r="LWJ326" s="26"/>
      <c r="LWK326" s="26"/>
      <c r="LWL326" s="102"/>
      <c r="LWM326" s="24"/>
      <c r="LWN326" s="24"/>
      <c r="LWO326" s="24"/>
      <c r="LWP326" s="25"/>
      <c r="LWQ326" s="25"/>
      <c r="LWR326" s="26"/>
      <c r="LWS326" s="26"/>
      <c r="LWT326" s="102"/>
      <c r="LWU326" s="24"/>
      <c r="LWV326" s="24"/>
      <c r="LWW326" s="24"/>
      <c r="LWX326" s="25"/>
      <c r="LWY326" s="25"/>
      <c r="LWZ326" s="26"/>
      <c r="LXA326" s="26"/>
      <c r="LXB326" s="102"/>
      <c r="LXC326" s="24"/>
      <c r="LXD326" s="24"/>
      <c r="LXE326" s="24"/>
      <c r="LXF326" s="25"/>
      <c r="LXG326" s="25"/>
      <c r="LXH326" s="26"/>
      <c r="LXI326" s="26"/>
      <c r="LXJ326" s="102"/>
      <c r="LXK326" s="24"/>
      <c r="LXL326" s="24"/>
      <c r="LXM326" s="24"/>
      <c r="LXN326" s="25"/>
      <c r="LXO326" s="25"/>
      <c r="LXP326" s="26"/>
      <c r="LXQ326" s="26"/>
      <c r="LXR326" s="102"/>
      <c r="LXS326" s="24"/>
      <c r="LXT326" s="24"/>
      <c r="LXU326" s="24"/>
      <c r="LXV326" s="25"/>
      <c r="LXW326" s="25"/>
      <c r="LXX326" s="26"/>
      <c r="LXY326" s="26"/>
      <c r="LXZ326" s="102"/>
      <c r="LYA326" s="24"/>
      <c r="LYB326" s="24"/>
      <c r="LYC326" s="24"/>
      <c r="LYD326" s="25"/>
      <c r="LYE326" s="25"/>
      <c r="LYF326" s="26"/>
      <c r="LYG326" s="26"/>
      <c r="LYH326" s="102"/>
      <c r="LYI326" s="24"/>
      <c r="LYJ326" s="24"/>
      <c r="LYK326" s="24"/>
      <c r="LYL326" s="25"/>
      <c r="LYM326" s="25"/>
      <c r="LYN326" s="26"/>
      <c r="LYO326" s="26"/>
      <c r="LYP326" s="102"/>
      <c r="LYQ326" s="24"/>
      <c r="LYR326" s="24"/>
      <c r="LYS326" s="24"/>
      <c r="LYT326" s="25"/>
      <c r="LYU326" s="25"/>
      <c r="LYV326" s="26"/>
      <c r="LYW326" s="26"/>
      <c r="LYX326" s="102"/>
      <c r="LYY326" s="24"/>
      <c r="LYZ326" s="24"/>
      <c r="LZA326" s="24"/>
      <c r="LZB326" s="25"/>
      <c r="LZC326" s="25"/>
      <c r="LZD326" s="26"/>
      <c r="LZE326" s="26"/>
      <c r="LZF326" s="102"/>
      <c r="LZG326" s="24"/>
      <c r="LZH326" s="24"/>
      <c r="LZI326" s="24"/>
      <c r="LZJ326" s="25"/>
      <c r="LZK326" s="25"/>
      <c r="LZL326" s="26"/>
      <c r="LZM326" s="26"/>
      <c r="LZN326" s="102"/>
      <c r="LZO326" s="24"/>
      <c r="LZP326" s="24"/>
      <c r="LZQ326" s="24"/>
      <c r="LZR326" s="25"/>
      <c r="LZS326" s="25"/>
      <c r="LZT326" s="26"/>
      <c r="LZU326" s="26"/>
      <c r="LZV326" s="102"/>
      <c r="LZW326" s="24"/>
      <c r="LZX326" s="24"/>
      <c r="LZY326" s="24"/>
      <c r="LZZ326" s="25"/>
      <c r="MAA326" s="25"/>
      <c r="MAB326" s="26"/>
      <c r="MAC326" s="26"/>
      <c r="MAD326" s="102"/>
      <c r="MAE326" s="24"/>
      <c r="MAF326" s="24"/>
      <c r="MAG326" s="24"/>
      <c r="MAH326" s="25"/>
      <c r="MAI326" s="25"/>
      <c r="MAJ326" s="26"/>
      <c r="MAK326" s="26"/>
      <c r="MAL326" s="102"/>
      <c r="MAM326" s="24"/>
      <c r="MAN326" s="24"/>
      <c r="MAO326" s="24"/>
      <c r="MAP326" s="25"/>
      <c r="MAQ326" s="25"/>
      <c r="MAR326" s="26"/>
      <c r="MAS326" s="26"/>
      <c r="MAT326" s="102"/>
      <c r="MAU326" s="24"/>
      <c r="MAV326" s="24"/>
      <c r="MAW326" s="24"/>
      <c r="MAX326" s="25"/>
      <c r="MAY326" s="25"/>
      <c r="MAZ326" s="26"/>
      <c r="MBA326" s="26"/>
      <c r="MBB326" s="102"/>
      <c r="MBC326" s="24"/>
      <c r="MBD326" s="24"/>
      <c r="MBE326" s="24"/>
      <c r="MBF326" s="25"/>
      <c r="MBG326" s="25"/>
      <c r="MBH326" s="26"/>
      <c r="MBI326" s="26"/>
      <c r="MBJ326" s="102"/>
      <c r="MBK326" s="24"/>
      <c r="MBL326" s="24"/>
      <c r="MBM326" s="24"/>
      <c r="MBN326" s="25"/>
      <c r="MBO326" s="25"/>
      <c r="MBP326" s="26"/>
      <c r="MBQ326" s="26"/>
      <c r="MBR326" s="102"/>
      <c r="MBS326" s="24"/>
      <c r="MBT326" s="24"/>
      <c r="MBU326" s="24"/>
      <c r="MBV326" s="25"/>
      <c r="MBW326" s="25"/>
      <c r="MBX326" s="26"/>
      <c r="MBY326" s="26"/>
      <c r="MBZ326" s="102"/>
      <c r="MCA326" s="24"/>
      <c r="MCB326" s="24"/>
      <c r="MCC326" s="24"/>
      <c r="MCD326" s="25"/>
      <c r="MCE326" s="25"/>
      <c r="MCF326" s="26"/>
      <c r="MCG326" s="26"/>
      <c r="MCH326" s="102"/>
      <c r="MCI326" s="24"/>
      <c r="MCJ326" s="24"/>
      <c r="MCK326" s="24"/>
      <c r="MCL326" s="25"/>
      <c r="MCM326" s="25"/>
      <c r="MCN326" s="26"/>
      <c r="MCO326" s="26"/>
      <c r="MCP326" s="102"/>
      <c r="MCQ326" s="24"/>
      <c r="MCR326" s="24"/>
      <c r="MCS326" s="24"/>
      <c r="MCT326" s="25"/>
      <c r="MCU326" s="25"/>
      <c r="MCV326" s="26"/>
      <c r="MCW326" s="26"/>
      <c r="MCX326" s="102"/>
      <c r="MCY326" s="24"/>
      <c r="MCZ326" s="24"/>
      <c r="MDA326" s="24"/>
      <c r="MDB326" s="25"/>
      <c r="MDC326" s="25"/>
      <c r="MDD326" s="26"/>
      <c r="MDE326" s="26"/>
      <c r="MDF326" s="102"/>
      <c r="MDG326" s="24"/>
      <c r="MDH326" s="24"/>
      <c r="MDI326" s="24"/>
      <c r="MDJ326" s="25"/>
      <c r="MDK326" s="25"/>
      <c r="MDL326" s="26"/>
      <c r="MDM326" s="26"/>
      <c r="MDN326" s="102"/>
      <c r="MDO326" s="24"/>
      <c r="MDP326" s="24"/>
      <c r="MDQ326" s="24"/>
      <c r="MDR326" s="25"/>
      <c r="MDS326" s="25"/>
      <c r="MDT326" s="26"/>
      <c r="MDU326" s="26"/>
      <c r="MDV326" s="102"/>
      <c r="MDW326" s="24"/>
      <c r="MDX326" s="24"/>
      <c r="MDY326" s="24"/>
      <c r="MDZ326" s="25"/>
      <c r="MEA326" s="25"/>
      <c r="MEB326" s="26"/>
      <c r="MEC326" s="26"/>
      <c r="MED326" s="102"/>
      <c r="MEE326" s="24"/>
      <c r="MEF326" s="24"/>
      <c r="MEG326" s="24"/>
      <c r="MEH326" s="25"/>
      <c r="MEI326" s="25"/>
      <c r="MEJ326" s="26"/>
      <c r="MEK326" s="26"/>
      <c r="MEL326" s="102"/>
      <c r="MEM326" s="24"/>
      <c r="MEN326" s="24"/>
      <c r="MEO326" s="24"/>
      <c r="MEP326" s="25"/>
      <c r="MEQ326" s="25"/>
      <c r="MER326" s="26"/>
      <c r="MES326" s="26"/>
      <c r="MET326" s="102"/>
      <c r="MEU326" s="24"/>
      <c r="MEV326" s="24"/>
      <c r="MEW326" s="24"/>
      <c r="MEX326" s="25"/>
      <c r="MEY326" s="25"/>
      <c r="MEZ326" s="26"/>
      <c r="MFA326" s="26"/>
      <c r="MFB326" s="102"/>
      <c r="MFC326" s="24"/>
      <c r="MFD326" s="24"/>
      <c r="MFE326" s="24"/>
      <c r="MFF326" s="25"/>
      <c r="MFG326" s="25"/>
      <c r="MFH326" s="26"/>
      <c r="MFI326" s="26"/>
      <c r="MFJ326" s="102"/>
      <c r="MFK326" s="24"/>
      <c r="MFL326" s="24"/>
      <c r="MFM326" s="24"/>
      <c r="MFN326" s="25"/>
      <c r="MFO326" s="25"/>
      <c r="MFP326" s="26"/>
      <c r="MFQ326" s="26"/>
      <c r="MFR326" s="102"/>
      <c r="MFS326" s="24"/>
      <c r="MFT326" s="24"/>
      <c r="MFU326" s="24"/>
      <c r="MFV326" s="25"/>
      <c r="MFW326" s="25"/>
      <c r="MFX326" s="26"/>
      <c r="MFY326" s="26"/>
      <c r="MFZ326" s="102"/>
      <c r="MGA326" s="24"/>
      <c r="MGB326" s="24"/>
      <c r="MGC326" s="24"/>
      <c r="MGD326" s="25"/>
      <c r="MGE326" s="25"/>
      <c r="MGF326" s="26"/>
      <c r="MGG326" s="26"/>
      <c r="MGH326" s="102"/>
      <c r="MGI326" s="24"/>
      <c r="MGJ326" s="24"/>
      <c r="MGK326" s="24"/>
      <c r="MGL326" s="25"/>
      <c r="MGM326" s="25"/>
      <c r="MGN326" s="26"/>
      <c r="MGO326" s="26"/>
      <c r="MGP326" s="102"/>
      <c r="MGQ326" s="24"/>
      <c r="MGR326" s="24"/>
      <c r="MGS326" s="24"/>
      <c r="MGT326" s="25"/>
      <c r="MGU326" s="25"/>
      <c r="MGV326" s="26"/>
      <c r="MGW326" s="26"/>
      <c r="MGX326" s="102"/>
      <c r="MGY326" s="24"/>
      <c r="MGZ326" s="24"/>
      <c r="MHA326" s="24"/>
      <c r="MHB326" s="25"/>
      <c r="MHC326" s="25"/>
      <c r="MHD326" s="26"/>
      <c r="MHE326" s="26"/>
      <c r="MHF326" s="102"/>
      <c r="MHG326" s="24"/>
      <c r="MHH326" s="24"/>
      <c r="MHI326" s="24"/>
      <c r="MHJ326" s="25"/>
      <c r="MHK326" s="25"/>
      <c r="MHL326" s="26"/>
      <c r="MHM326" s="26"/>
      <c r="MHN326" s="102"/>
      <c r="MHO326" s="24"/>
      <c r="MHP326" s="24"/>
      <c r="MHQ326" s="24"/>
      <c r="MHR326" s="25"/>
      <c r="MHS326" s="25"/>
      <c r="MHT326" s="26"/>
      <c r="MHU326" s="26"/>
      <c r="MHV326" s="102"/>
      <c r="MHW326" s="24"/>
      <c r="MHX326" s="24"/>
      <c r="MHY326" s="24"/>
      <c r="MHZ326" s="25"/>
      <c r="MIA326" s="25"/>
      <c r="MIB326" s="26"/>
      <c r="MIC326" s="26"/>
      <c r="MID326" s="102"/>
      <c r="MIE326" s="24"/>
      <c r="MIF326" s="24"/>
      <c r="MIG326" s="24"/>
      <c r="MIH326" s="25"/>
      <c r="MII326" s="25"/>
      <c r="MIJ326" s="26"/>
      <c r="MIK326" s="26"/>
      <c r="MIL326" s="102"/>
      <c r="MIM326" s="24"/>
      <c r="MIN326" s="24"/>
      <c r="MIO326" s="24"/>
      <c r="MIP326" s="25"/>
      <c r="MIQ326" s="25"/>
      <c r="MIR326" s="26"/>
      <c r="MIS326" s="26"/>
      <c r="MIT326" s="102"/>
      <c r="MIU326" s="24"/>
      <c r="MIV326" s="24"/>
      <c r="MIW326" s="24"/>
      <c r="MIX326" s="25"/>
      <c r="MIY326" s="25"/>
      <c r="MIZ326" s="26"/>
      <c r="MJA326" s="26"/>
      <c r="MJB326" s="102"/>
      <c r="MJC326" s="24"/>
      <c r="MJD326" s="24"/>
      <c r="MJE326" s="24"/>
      <c r="MJF326" s="25"/>
      <c r="MJG326" s="25"/>
      <c r="MJH326" s="26"/>
      <c r="MJI326" s="26"/>
      <c r="MJJ326" s="102"/>
      <c r="MJK326" s="24"/>
      <c r="MJL326" s="24"/>
      <c r="MJM326" s="24"/>
      <c r="MJN326" s="25"/>
      <c r="MJO326" s="25"/>
      <c r="MJP326" s="26"/>
      <c r="MJQ326" s="26"/>
      <c r="MJR326" s="102"/>
      <c r="MJS326" s="24"/>
      <c r="MJT326" s="24"/>
      <c r="MJU326" s="24"/>
      <c r="MJV326" s="25"/>
      <c r="MJW326" s="25"/>
      <c r="MJX326" s="26"/>
      <c r="MJY326" s="26"/>
      <c r="MJZ326" s="102"/>
      <c r="MKA326" s="24"/>
      <c r="MKB326" s="24"/>
      <c r="MKC326" s="24"/>
      <c r="MKD326" s="25"/>
      <c r="MKE326" s="25"/>
      <c r="MKF326" s="26"/>
      <c r="MKG326" s="26"/>
      <c r="MKH326" s="102"/>
      <c r="MKI326" s="24"/>
      <c r="MKJ326" s="24"/>
      <c r="MKK326" s="24"/>
      <c r="MKL326" s="25"/>
      <c r="MKM326" s="25"/>
      <c r="MKN326" s="26"/>
      <c r="MKO326" s="26"/>
      <c r="MKP326" s="102"/>
      <c r="MKQ326" s="24"/>
      <c r="MKR326" s="24"/>
      <c r="MKS326" s="24"/>
      <c r="MKT326" s="25"/>
      <c r="MKU326" s="25"/>
      <c r="MKV326" s="26"/>
      <c r="MKW326" s="26"/>
      <c r="MKX326" s="102"/>
      <c r="MKY326" s="24"/>
      <c r="MKZ326" s="24"/>
      <c r="MLA326" s="24"/>
      <c r="MLB326" s="25"/>
      <c r="MLC326" s="25"/>
      <c r="MLD326" s="26"/>
      <c r="MLE326" s="26"/>
      <c r="MLF326" s="102"/>
      <c r="MLG326" s="24"/>
      <c r="MLH326" s="24"/>
      <c r="MLI326" s="24"/>
      <c r="MLJ326" s="25"/>
      <c r="MLK326" s="25"/>
      <c r="MLL326" s="26"/>
      <c r="MLM326" s="26"/>
      <c r="MLN326" s="102"/>
      <c r="MLO326" s="24"/>
      <c r="MLP326" s="24"/>
      <c r="MLQ326" s="24"/>
      <c r="MLR326" s="25"/>
      <c r="MLS326" s="25"/>
      <c r="MLT326" s="26"/>
      <c r="MLU326" s="26"/>
      <c r="MLV326" s="102"/>
      <c r="MLW326" s="24"/>
      <c r="MLX326" s="24"/>
      <c r="MLY326" s="24"/>
      <c r="MLZ326" s="25"/>
      <c r="MMA326" s="25"/>
      <c r="MMB326" s="26"/>
      <c r="MMC326" s="26"/>
      <c r="MMD326" s="102"/>
      <c r="MME326" s="24"/>
      <c r="MMF326" s="24"/>
      <c r="MMG326" s="24"/>
      <c r="MMH326" s="25"/>
      <c r="MMI326" s="25"/>
      <c r="MMJ326" s="26"/>
      <c r="MMK326" s="26"/>
      <c r="MML326" s="102"/>
      <c r="MMM326" s="24"/>
      <c r="MMN326" s="24"/>
      <c r="MMO326" s="24"/>
      <c r="MMP326" s="25"/>
      <c r="MMQ326" s="25"/>
      <c r="MMR326" s="26"/>
      <c r="MMS326" s="26"/>
      <c r="MMT326" s="102"/>
      <c r="MMU326" s="24"/>
      <c r="MMV326" s="24"/>
      <c r="MMW326" s="24"/>
      <c r="MMX326" s="25"/>
      <c r="MMY326" s="25"/>
      <c r="MMZ326" s="26"/>
      <c r="MNA326" s="26"/>
      <c r="MNB326" s="102"/>
      <c r="MNC326" s="24"/>
      <c r="MND326" s="24"/>
      <c r="MNE326" s="24"/>
      <c r="MNF326" s="25"/>
      <c r="MNG326" s="25"/>
      <c r="MNH326" s="26"/>
      <c r="MNI326" s="26"/>
      <c r="MNJ326" s="102"/>
      <c r="MNK326" s="24"/>
      <c r="MNL326" s="24"/>
      <c r="MNM326" s="24"/>
      <c r="MNN326" s="25"/>
      <c r="MNO326" s="25"/>
      <c r="MNP326" s="26"/>
      <c r="MNQ326" s="26"/>
      <c r="MNR326" s="102"/>
      <c r="MNS326" s="24"/>
      <c r="MNT326" s="24"/>
      <c r="MNU326" s="24"/>
      <c r="MNV326" s="25"/>
      <c r="MNW326" s="25"/>
      <c r="MNX326" s="26"/>
      <c r="MNY326" s="26"/>
      <c r="MNZ326" s="102"/>
      <c r="MOA326" s="24"/>
      <c r="MOB326" s="24"/>
      <c r="MOC326" s="24"/>
      <c r="MOD326" s="25"/>
      <c r="MOE326" s="25"/>
      <c r="MOF326" s="26"/>
      <c r="MOG326" s="26"/>
      <c r="MOH326" s="102"/>
      <c r="MOI326" s="24"/>
      <c r="MOJ326" s="24"/>
      <c r="MOK326" s="24"/>
      <c r="MOL326" s="25"/>
      <c r="MOM326" s="25"/>
      <c r="MON326" s="26"/>
      <c r="MOO326" s="26"/>
      <c r="MOP326" s="102"/>
      <c r="MOQ326" s="24"/>
      <c r="MOR326" s="24"/>
      <c r="MOS326" s="24"/>
      <c r="MOT326" s="25"/>
      <c r="MOU326" s="25"/>
      <c r="MOV326" s="26"/>
      <c r="MOW326" s="26"/>
      <c r="MOX326" s="102"/>
      <c r="MOY326" s="24"/>
      <c r="MOZ326" s="24"/>
      <c r="MPA326" s="24"/>
      <c r="MPB326" s="25"/>
      <c r="MPC326" s="25"/>
      <c r="MPD326" s="26"/>
      <c r="MPE326" s="26"/>
      <c r="MPF326" s="102"/>
      <c r="MPG326" s="24"/>
      <c r="MPH326" s="24"/>
      <c r="MPI326" s="24"/>
      <c r="MPJ326" s="25"/>
      <c r="MPK326" s="25"/>
      <c r="MPL326" s="26"/>
      <c r="MPM326" s="26"/>
      <c r="MPN326" s="102"/>
      <c r="MPO326" s="24"/>
      <c r="MPP326" s="24"/>
      <c r="MPQ326" s="24"/>
      <c r="MPR326" s="25"/>
      <c r="MPS326" s="25"/>
      <c r="MPT326" s="26"/>
      <c r="MPU326" s="26"/>
      <c r="MPV326" s="102"/>
      <c r="MPW326" s="24"/>
      <c r="MPX326" s="24"/>
      <c r="MPY326" s="24"/>
      <c r="MPZ326" s="25"/>
      <c r="MQA326" s="25"/>
      <c r="MQB326" s="26"/>
      <c r="MQC326" s="26"/>
      <c r="MQD326" s="102"/>
      <c r="MQE326" s="24"/>
      <c r="MQF326" s="24"/>
      <c r="MQG326" s="24"/>
      <c r="MQH326" s="25"/>
      <c r="MQI326" s="25"/>
      <c r="MQJ326" s="26"/>
      <c r="MQK326" s="26"/>
      <c r="MQL326" s="102"/>
      <c r="MQM326" s="24"/>
      <c r="MQN326" s="24"/>
      <c r="MQO326" s="24"/>
      <c r="MQP326" s="25"/>
      <c r="MQQ326" s="25"/>
      <c r="MQR326" s="26"/>
      <c r="MQS326" s="26"/>
      <c r="MQT326" s="102"/>
      <c r="MQU326" s="24"/>
      <c r="MQV326" s="24"/>
      <c r="MQW326" s="24"/>
      <c r="MQX326" s="25"/>
      <c r="MQY326" s="25"/>
      <c r="MQZ326" s="26"/>
      <c r="MRA326" s="26"/>
      <c r="MRB326" s="102"/>
      <c r="MRC326" s="24"/>
      <c r="MRD326" s="24"/>
      <c r="MRE326" s="24"/>
      <c r="MRF326" s="25"/>
      <c r="MRG326" s="25"/>
      <c r="MRH326" s="26"/>
      <c r="MRI326" s="26"/>
      <c r="MRJ326" s="102"/>
      <c r="MRK326" s="24"/>
      <c r="MRL326" s="24"/>
      <c r="MRM326" s="24"/>
      <c r="MRN326" s="25"/>
      <c r="MRO326" s="25"/>
      <c r="MRP326" s="26"/>
      <c r="MRQ326" s="26"/>
      <c r="MRR326" s="102"/>
      <c r="MRS326" s="24"/>
      <c r="MRT326" s="24"/>
      <c r="MRU326" s="24"/>
      <c r="MRV326" s="25"/>
      <c r="MRW326" s="25"/>
      <c r="MRX326" s="26"/>
      <c r="MRY326" s="26"/>
      <c r="MRZ326" s="102"/>
      <c r="MSA326" s="24"/>
      <c r="MSB326" s="24"/>
      <c r="MSC326" s="24"/>
      <c r="MSD326" s="25"/>
      <c r="MSE326" s="25"/>
      <c r="MSF326" s="26"/>
      <c r="MSG326" s="26"/>
      <c r="MSH326" s="102"/>
      <c r="MSI326" s="24"/>
      <c r="MSJ326" s="24"/>
      <c r="MSK326" s="24"/>
      <c r="MSL326" s="25"/>
      <c r="MSM326" s="25"/>
      <c r="MSN326" s="26"/>
      <c r="MSO326" s="26"/>
      <c r="MSP326" s="102"/>
      <c r="MSQ326" s="24"/>
      <c r="MSR326" s="24"/>
      <c r="MSS326" s="24"/>
      <c r="MST326" s="25"/>
      <c r="MSU326" s="25"/>
      <c r="MSV326" s="26"/>
      <c r="MSW326" s="26"/>
      <c r="MSX326" s="102"/>
      <c r="MSY326" s="24"/>
      <c r="MSZ326" s="24"/>
      <c r="MTA326" s="24"/>
      <c r="MTB326" s="25"/>
      <c r="MTC326" s="25"/>
      <c r="MTD326" s="26"/>
      <c r="MTE326" s="26"/>
      <c r="MTF326" s="102"/>
      <c r="MTG326" s="24"/>
      <c r="MTH326" s="24"/>
      <c r="MTI326" s="24"/>
      <c r="MTJ326" s="25"/>
      <c r="MTK326" s="25"/>
      <c r="MTL326" s="26"/>
      <c r="MTM326" s="26"/>
      <c r="MTN326" s="102"/>
      <c r="MTO326" s="24"/>
      <c r="MTP326" s="24"/>
      <c r="MTQ326" s="24"/>
      <c r="MTR326" s="25"/>
      <c r="MTS326" s="25"/>
      <c r="MTT326" s="26"/>
      <c r="MTU326" s="26"/>
      <c r="MTV326" s="102"/>
      <c r="MTW326" s="24"/>
      <c r="MTX326" s="24"/>
      <c r="MTY326" s="24"/>
      <c r="MTZ326" s="25"/>
      <c r="MUA326" s="25"/>
      <c r="MUB326" s="26"/>
      <c r="MUC326" s="26"/>
      <c r="MUD326" s="102"/>
      <c r="MUE326" s="24"/>
      <c r="MUF326" s="24"/>
      <c r="MUG326" s="24"/>
      <c r="MUH326" s="25"/>
      <c r="MUI326" s="25"/>
      <c r="MUJ326" s="26"/>
      <c r="MUK326" s="26"/>
      <c r="MUL326" s="102"/>
      <c r="MUM326" s="24"/>
      <c r="MUN326" s="24"/>
      <c r="MUO326" s="24"/>
      <c r="MUP326" s="25"/>
      <c r="MUQ326" s="25"/>
      <c r="MUR326" s="26"/>
      <c r="MUS326" s="26"/>
      <c r="MUT326" s="102"/>
      <c r="MUU326" s="24"/>
      <c r="MUV326" s="24"/>
      <c r="MUW326" s="24"/>
      <c r="MUX326" s="25"/>
      <c r="MUY326" s="25"/>
      <c r="MUZ326" s="26"/>
      <c r="MVA326" s="26"/>
      <c r="MVB326" s="102"/>
      <c r="MVC326" s="24"/>
      <c r="MVD326" s="24"/>
      <c r="MVE326" s="24"/>
      <c r="MVF326" s="25"/>
      <c r="MVG326" s="25"/>
      <c r="MVH326" s="26"/>
      <c r="MVI326" s="26"/>
      <c r="MVJ326" s="102"/>
      <c r="MVK326" s="24"/>
      <c r="MVL326" s="24"/>
      <c r="MVM326" s="24"/>
      <c r="MVN326" s="25"/>
      <c r="MVO326" s="25"/>
      <c r="MVP326" s="26"/>
      <c r="MVQ326" s="26"/>
      <c r="MVR326" s="102"/>
      <c r="MVS326" s="24"/>
      <c r="MVT326" s="24"/>
      <c r="MVU326" s="24"/>
      <c r="MVV326" s="25"/>
      <c r="MVW326" s="25"/>
      <c r="MVX326" s="26"/>
      <c r="MVY326" s="26"/>
      <c r="MVZ326" s="102"/>
      <c r="MWA326" s="24"/>
      <c r="MWB326" s="24"/>
      <c r="MWC326" s="24"/>
      <c r="MWD326" s="25"/>
      <c r="MWE326" s="25"/>
      <c r="MWF326" s="26"/>
      <c r="MWG326" s="26"/>
      <c r="MWH326" s="102"/>
      <c r="MWI326" s="24"/>
      <c r="MWJ326" s="24"/>
      <c r="MWK326" s="24"/>
      <c r="MWL326" s="25"/>
      <c r="MWM326" s="25"/>
      <c r="MWN326" s="26"/>
      <c r="MWO326" s="26"/>
      <c r="MWP326" s="102"/>
      <c r="MWQ326" s="24"/>
      <c r="MWR326" s="24"/>
      <c r="MWS326" s="24"/>
      <c r="MWT326" s="25"/>
      <c r="MWU326" s="25"/>
      <c r="MWV326" s="26"/>
      <c r="MWW326" s="26"/>
      <c r="MWX326" s="102"/>
      <c r="MWY326" s="24"/>
      <c r="MWZ326" s="24"/>
      <c r="MXA326" s="24"/>
      <c r="MXB326" s="25"/>
      <c r="MXC326" s="25"/>
      <c r="MXD326" s="26"/>
      <c r="MXE326" s="26"/>
      <c r="MXF326" s="102"/>
      <c r="MXG326" s="24"/>
      <c r="MXH326" s="24"/>
      <c r="MXI326" s="24"/>
      <c r="MXJ326" s="25"/>
      <c r="MXK326" s="25"/>
      <c r="MXL326" s="26"/>
      <c r="MXM326" s="26"/>
      <c r="MXN326" s="102"/>
      <c r="MXO326" s="24"/>
      <c r="MXP326" s="24"/>
      <c r="MXQ326" s="24"/>
      <c r="MXR326" s="25"/>
      <c r="MXS326" s="25"/>
      <c r="MXT326" s="26"/>
      <c r="MXU326" s="26"/>
      <c r="MXV326" s="102"/>
      <c r="MXW326" s="24"/>
      <c r="MXX326" s="24"/>
      <c r="MXY326" s="24"/>
      <c r="MXZ326" s="25"/>
      <c r="MYA326" s="25"/>
      <c r="MYB326" s="26"/>
      <c r="MYC326" s="26"/>
      <c r="MYD326" s="102"/>
      <c r="MYE326" s="24"/>
      <c r="MYF326" s="24"/>
      <c r="MYG326" s="24"/>
      <c r="MYH326" s="25"/>
      <c r="MYI326" s="25"/>
      <c r="MYJ326" s="26"/>
      <c r="MYK326" s="26"/>
      <c r="MYL326" s="102"/>
      <c r="MYM326" s="24"/>
      <c r="MYN326" s="24"/>
      <c r="MYO326" s="24"/>
      <c r="MYP326" s="25"/>
      <c r="MYQ326" s="25"/>
      <c r="MYR326" s="26"/>
      <c r="MYS326" s="26"/>
      <c r="MYT326" s="102"/>
      <c r="MYU326" s="24"/>
      <c r="MYV326" s="24"/>
      <c r="MYW326" s="24"/>
      <c r="MYX326" s="25"/>
      <c r="MYY326" s="25"/>
      <c r="MYZ326" s="26"/>
      <c r="MZA326" s="26"/>
      <c r="MZB326" s="102"/>
      <c r="MZC326" s="24"/>
      <c r="MZD326" s="24"/>
      <c r="MZE326" s="24"/>
      <c r="MZF326" s="25"/>
      <c r="MZG326" s="25"/>
      <c r="MZH326" s="26"/>
      <c r="MZI326" s="26"/>
      <c r="MZJ326" s="102"/>
      <c r="MZK326" s="24"/>
      <c r="MZL326" s="24"/>
      <c r="MZM326" s="24"/>
      <c r="MZN326" s="25"/>
      <c r="MZO326" s="25"/>
      <c r="MZP326" s="26"/>
      <c r="MZQ326" s="26"/>
      <c r="MZR326" s="102"/>
      <c r="MZS326" s="24"/>
      <c r="MZT326" s="24"/>
      <c r="MZU326" s="24"/>
      <c r="MZV326" s="25"/>
      <c r="MZW326" s="25"/>
      <c r="MZX326" s="26"/>
      <c r="MZY326" s="26"/>
      <c r="MZZ326" s="102"/>
      <c r="NAA326" s="24"/>
      <c r="NAB326" s="24"/>
      <c r="NAC326" s="24"/>
      <c r="NAD326" s="25"/>
      <c r="NAE326" s="25"/>
      <c r="NAF326" s="26"/>
      <c r="NAG326" s="26"/>
      <c r="NAH326" s="102"/>
      <c r="NAI326" s="24"/>
      <c r="NAJ326" s="24"/>
      <c r="NAK326" s="24"/>
      <c r="NAL326" s="25"/>
      <c r="NAM326" s="25"/>
      <c r="NAN326" s="26"/>
      <c r="NAO326" s="26"/>
      <c r="NAP326" s="102"/>
      <c r="NAQ326" s="24"/>
      <c r="NAR326" s="24"/>
      <c r="NAS326" s="24"/>
      <c r="NAT326" s="25"/>
      <c r="NAU326" s="25"/>
      <c r="NAV326" s="26"/>
      <c r="NAW326" s="26"/>
      <c r="NAX326" s="102"/>
      <c r="NAY326" s="24"/>
      <c r="NAZ326" s="24"/>
      <c r="NBA326" s="24"/>
      <c r="NBB326" s="25"/>
      <c r="NBC326" s="25"/>
      <c r="NBD326" s="26"/>
      <c r="NBE326" s="26"/>
      <c r="NBF326" s="102"/>
      <c r="NBG326" s="24"/>
      <c r="NBH326" s="24"/>
      <c r="NBI326" s="24"/>
      <c r="NBJ326" s="25"/>
      <c r="NBK326" s="25"/>
      <c r="NBL326" s="26"/>
      <c r="NBM326" s="26"/>
      <c r="NBN326" s="102"/>
      <c r="NBO326" s="24"/>
      <c r="NBP326" s="24"/>
      <c r="NBQ326" s="24"/>
      <c r="NBR326" s="25"/>
      <c r="NBS326" s="25"/>
      <c r="NBT326" s="26"/>
      <c r="NBU326" s="26"/>
      <c r="NBV326" s="102"/>
      <c r="NBW326" s="24"/>
      <c r="NBX326" s="24"/>
      <c r="NBY326" s="24"/>
      <c r="NBZ326" s="25"/>
      <c r="NCA326" s="25"/>
      <c r="NCB326" s="26"/>
      <c r="NCC326" s="26"/>
      <c r="NCD326" s="102"/>
      <c r="NCE326" s="24"/>
      <c r="NCF326" s="24"/>
      <c r="NCG326" s="24"/>
      <c r="NCH326" s="25"/>
      <c r="NCI326" s="25"/>
      <c r="NCJ326" s="26"/>
      <c r="NCK326" s="26"/>
      <c r="NCL326" s="102"/>
      <c r="NCM326" s="24"/>
      <c r="NCN326" s="24"/>
      <c r="NCO326" s="24"/>
      <c r="NCP326" s="25"/>
      <c r="NCQ326" s="25"/>
      <c r="NCR326" s="26"/>
      <c r="NCS326" s="26"/>
      <c r="NCT326" s="102"/>
      <c r="NCU326" s="24"/>
      <c r="NCV326" s="24"/>
      <c r="NCW326" s="24"/>
      <c r="NCX326" s="25"/>
      <c r="NCY326" s="25"/>
      <c r="NCZ326" s="26"/>
      <c r="NDA326" s="26"/>
      <c r="NDB326" s="102"/>
      <c r="NDC326" s="24"/>
      <c r="NDD326" s="24"/>
      <c r="NDE326" s="24"/>
      <c r="NDF326" s="25"/>
      <c r="NDG326" s="25"/>
      <c r="NDH326" s="26"/>
      <c r="NDI326" s="26"/>
      <c r="NDJ326" s="102"/>
      <c r="NDK326" s="24"/>
      <c r="NDL326" s="24"/>
      <c r="NDM326" s="24"/>
      <c r="NDN326" s="25"/>
      <c r="NDO326" s="25"/>
      <c r="NDP326" s="26"/>
      <c r="NDQ326" s="26"/>
      <c r="NDR326" s="102"/>
      <c r="NDS326" s="24"/>
      <c r="NDT326" s="24"/>
      <c r="NDU326" s="24"/>
      <c r="NDV326" s="25"/>
      <c r="NDW326" s="25"/>
      <c r="NDX326" s="26"/>
      <c r="NDY326" s="26"/>
      <c r="NDZ326" s="102"/>
      <c r="NEA326" s="24"/>
      <c r="NEB326" s="24"/>
      <c r="NEC326" s="24"/>
      <c r="NED326" s="25"/>
      <c r="NEE326" s="25"/>
      <c r="NEF326" s="26"/>
      <c r="NEG326" s="26"/>
      <c r="NEH326" s="102"/>
      <c r="NEI326" s="24"/>
      <c r="NEJ326" s="24"/>
      <c r="NEK326" s="24"/>
      <c r="NEL326" s="25"/>
      <c r="NEM326" s="25"/>
      <c r="NEN326" s="26"/>
      <c r="NEO326" s="26"/>
      <c r="NEP326" s="102"/>
      <c r="NEQ326" s="24"/>
      <c r="NER326" s="24"/>
      <c r="NES326" s="24"/>
      <c r="NET326" s="25"/>
      <c r="NEU326" s="25"/>
      <c r="NEV326" s="26"/>
      <c r="NEW326" s="26"/>
      <c r="NEX326" s="102"/>
      <c r="NEY326" s="24"/>
      <c r="NEZ326" s="24"/>
      <c r="NFA326" s="24"/>
      <c r="NFB326" s="25"/>
      <c r="NFC326" s="25"/>
      <c r="NFD326" s="26"/>
      <c r="NFE326" s="26"/>
      <c r="NFF326" s="102"/>
      <c r="NFG326" s="24"/>
      <c r="NFH326" s="24"/>
      <c r="NFI326" s="24"/>
      <c r="NFJ326" s="25"/>
      <c r="NFK326" s="25"/>
      <c r="NFL326" s="26"/>
      <c r="NFM326" s="26"/>
      <c r="NFN326" s="102"/>
      <c r="NFO326" s="24"/>
      <c r="NFP326" s="24"/>
      <c r="NFQ326" s="24"/>
      <c r="NFR326" s="25"/>
      <c r="NFS326" s="25"/>
      <c r="NFT326" s="26"/>
      <c r="NFU326" s="26"/>
      <c r="NFV326" s="102"/>
      <c r="NFW326" s="24"/>
      <c r="NFX326" s="24"/>
      <c r="NFY326" s="24"/>
      <c r="NFZ326" s="25"/>
      <c r="NGA326" s="25"/>
      <c r="NGB326" s="26"/>
      <c r="NGC326" s="26"/>
      <c r="NGD326" s="102"/>
      <c r="NGE326" s="24"/>
      <c r="NGF326" s="24"/>
      <c r="NGG326" s="24"/>
      <c r="NGH326" s="25"/>
      <c r="NGI326" s="25"/>
      <c r="NGJ326" s="26"/>
      <c r="NGK326" s="26"/>
      <c r="NGL326" s="102"/>
      <c r="NGM326" s="24"/>
      <c r="NGN326" s="24"/>
      <c r="NGO326" s="24"/>
      <c r="NGP326" s="25"/>
      <c r="NGQ326" s="25"/>
      <c r="NGR326" s="26"/>
      <c r="NGS326" s="26"/>
      <c r="NGT326" s="102"/>
      <c r="NGU326" s="24"/>
      <c r="NGV326" s="24"/>
      <c r="NGW326" s="24"/>
      <c r="NGX326" s="25"/>
      <c r="NGY326" s="25"/>
      <c r="NGZ326" s="26"/>
      <c r="NHA326" s="26"/>
      <c r="NHB326" s="102"/>
      <c r="NHC326" s="24"/>
      <c r="NHD326" s="24"/>
      <c r="NHE326" s="24"/>
      <c r="NHF326" s="25"/>
      <c r="NHG326" s="25"/>
      <c r="NHH326" s="26"/>
      <c r="NHI326" s="26"/>
      <c r="NHJ326" s="102"/>
      <c r="NHK326" s="24"/>
      <c r="NHL326" s="24"/>
      <c r="NHM326" s="24"/>
      <c r="NHN326" s="25"/>
      <c r="NHO326" s="25"/>
      <c r="NHP326" s="26"/>
      <c r="NHQ326" s="26"/>
      <c r="NHR326" s="102"/>
      <c r="NHS326" s="24"/>
      <c r="NHT326" s="24"/>
      <c r="NHU326" s="24"/>
      <c r="NHV326" s="25"/>
      <c r="NHW326" s="25"/>
      <c r="NHX326" s="26"/>
      <c r="NHY326" s="26"/>
      <c r="NHZ326" s="102"/>
      <c r="NIA326" s="24"/>
      <c r="NIB326" s="24"/>
      <c r="NIC326" s="24"/>
      <c r="NID326" s="25"/>
      <c r="NIE326" s="25"/>
      <c r="NIF326" s="26"/>
      <c r="NIG326" s="26"/>
      <c r="NIH326" s="102"/>
      <c r="NII326" s="24"/>
      <c r="NIJ326" s="24"/>
      <c r="NIK326" s="24"/>
      <c r="NIL326" s="25"/>
      <c r="NIM326" s="25"/>
      <c r="NIN326" s="26"/>
      <c r="NIO326" s="26"/>
      <c r="NIP326" s="102"/>
      <c r="NIQ326" s="24"/>
      <c r="NIR326" s="24"/>
      <c r="NIS326" s="24"/>
      <c r="NIT326" s="25"/>
      <c r="NIU326" s="25"/>
      <c r="NIV326" s="26"/>
      <c r="NIW326" s="26"/>
      <c r="NIX326" s="102"/>
      <c r="NIY326" s="24"/>
      <c r="NIZ326" s="24"/>
      <c r="NJA326" s="24"/>
      <c r="NJB326" s="25"/>
      <c r="NJC326" s="25"/>
      <c r="NJD326" s="26"/>
      <c r="NJE326" s="26"/>
      <c r="NJF326" s="102"/>
      <c r="NJG326" s="24"/>
      <c r="NJH326" s="24"/>
      <c r="NJI326" s="24"/>
      <c r="NJJ326" s="25"/>
      <c r="NJK326" s="25"/>
      <c r="NJL326" s="26"/>
      <c r="NJM326" s="26"/>
      <c r="NJN326" s="102"/>
      <c r="NJO326" s="24"/>
      <c r="NJP326" s="24"/>
      <c r="NJQ326" s="24"/>
      <c r="NJR326" s="25"/>
      <c r="NJS326" s="25"/>
      <c r="NJT326" s="26"/>
      <c r="NJU326" s="26"/>
      <c r="NJV326" s="102"/>
      <c r="NJW326" s="24"/>
      <c r="NJX326" s="24"/>
      <c r="NJY326" s="24"/>
      <c r="NJZ326" s="25"/>
      <c r="NKA326" s="25"/>
      <c r="NKB326" s="26"/>
      <c r="NKC326" s="26"/>
      <c r="NKD326" s="102"/>
      <c r="NKE326" s="24"/>
      <c r="NKF326" s="24"/>
      <c r="NKG326" s="24"/>
      <c r="NKH326" s="25"/>
      <c r="NKI326" s="25"/>
      <c r="NKJ326" s="26"/>
      <c r="NKK326" s="26"/>
      <c r="NKL326" s="102"/>
      <c r="NKM326" s="24"/>
      <c r="NKN326" s="24"/>
      <c r="NKO326" s="24"/>
      <c r="NKP326" s="25"/>
      <c r="NKQ326" s="25"/>
      <c r="NKR326" s="26"/>
      <c r="NKS326" s="26"/>
      <c r="NKT326" s="102"/>
      <c r="NKU326" s="24"/>
      <c r="NKV326" s="24"/>
      <c r="NKW326" s="24"/>
      <c r="NKX326" s="25"/>
      <c r="NKY326" s="25"/>
      <c r="NKZ326" s="26"/>
      <c r="NLA326" s="26"/>
      <c r="NLB326" s="102"/>
      <c r="NLC326" s="24"/>
      <c r="NLD326" s="24"/>
      <c r="NLE326" s="24"/>
      <c r="NLF326" s="25"/>
      <c r="NLG326" s="25"/>
      <c r="NLH326" s="26"/>
      <c r="NLI326" s="26"/>
      <c r="NLJ326" s="102"/>
      <c r="NLK326" s="24"/>
      <c r="NLL326" s="24"/>
      <c r="NLM326" s="24"/>
      <c r="NLN326" s="25"/>
      <c r="NLO326" s="25"/>
      <c r="NLP326" s="26"/>
      <c r="NLQ326" s="26"/>
      <c r="NLR326" s="102"/>
      <c r="NLS326" s="24"/>
      <c r="NLT326" s="24"/>
      <c r="NLU326" s="24"/>
      <c r="NLV326" s="25"/>
      <c r="NLW326" s="25"/>
      <c r="NLX326" s="26"/>
      <c r="NLY326" s="26"/>
      <c r="NLZ326" s="102"/>
      <c r="NMA326" s="24"/>
      <c r="NMB326" s="24"/>
      <c r="NMC326" s="24"/>
      <c r="NMD326" s="25"/>
      <c r="NME326" s="25"/>
      <c r="NMF326" s="26"/>
      <c r="NMG326" s="26"/>
      <c r="NMH326" s="102"/>
      <c r="NMI326" s="24"/>
      <c r="NMJ326" s="24"/>
      <c r="NMK326" s="24"/>
      <c r="NML326" s="25"/>
      <c r="NMM326" s="25"/>
      <c r="NMN326" s="26"/>
      <c r="NMO326" s="26"/>
      <c r="NMP326" s="102"/>
      <c r="NMQ326" s="24"/>
      <c r="NMR326" s="24"/>
      <c r="NMS326" s="24"/>
      <c r="NMT326" s="25"/>
      <c r="NMU326" s="25"/>
      <c r="NMV326" s="26"/>
      <c r="NMW326" s="26"/>
      <c r="NMX326" s="102"/>
      <c r="NMY326" s="24"/>
      <c r="NMZ326" s="24"/>
      <c r="NNA326" s="24"/>
      <c r="NNB326" s="25"/>
      <c r="NNC326" s="25"/>
      <c r="NND326" s="26"/>
      <c r="NNE326" s="26"/>
      <c r="NNF326" s="102"/>
      <c r="NNG326" s="24"/>
      <c r="NNH326" s="24"/>
      <c r="NNI326" s="24"/>
      <c r="NNJ326" s="25"/>
      <c r="NNK326" s="25"/>
      <c r="NNL326" s="26"/>
      <c r="NNM326" s="26"/>
      <c r="NNN326" s="102"/>
      <c r="NNO326" s="24"/>
      <c r="NNP326" s="24"/>
      <c r="NNQ326" s="24"/>
      <c r="NNR326" s="25"/>
      <c r="NNS326" s="25"/>
      <c r="NNT326" s="26"/>
      <c r="NNU326" s="26"/>
      <c r="NNV326" s="102"/>
      <c r="NNW326" s="24"/>
      <c r="NNX326" s="24"/>
      <c r="NNY326" s="24"/>
      <c r="NNZ326" s="25"/>
      <c r="NOA326" s="25"/>
      <c r="NOB326" s="26"/>
      <c r="NOC326" s="26"/>
      <c r="NOD326" s="102"/>
      <c r="NOE326" s="24"/>
      <c r="NOF326" s="24"/>
      <c r="NOG326" s="24"/>
      <c r="NOH326" s="25"/>
      <c r="NOI326" s="25"/>
      <c r="NOJ326" s="26"/>
      <c r="NOK326" s="26"/>
      <c r="NOL326" s="102"/>
      <c r="NOM326" s="24"/>
      <c r="NON326" s="24"/>
      <c r="NOO326" s="24"/>
      <c r="NOP326" s="25"/>
      <c r="NOQ326" s="25"/>
      <c r="NOR326" s="26"/>
      <c r="NOS326" s="26"/>
      <c r="NOT326" s="102"/>
      <c r="NOU326" s="24"/>
      <c r="NOV326" s="24"/>
      <c r="NOW326" s="24"/>
      <c r="NOX326" s="25"/>
      <c r="NOY326" s="25"/>
      <c r="NOZ326" s="26"/>
      <c r="NPA326" s="26"/>
      <c r="NPB326" s="102"/>
      <c r="NPC326" s="24"/>
      <c r="NPD326" s="24"/>
      <c r="NPE326" s="24"/>
      <c r="NPF326" s="25"/>
      <c r="NPG326" s="25"/>
      <c r="NPH326" s="26"/>
      <c r="NPI326" s="26"/>
      <c r="NPJ326" s="102"/>
      <c r="NPK326" s="24"/>
      <c r="NPL326" s="24"/>
      <c r="NPM326" s="24"/>
      <c r="NPN326" s="25"/>
      <c r="NPO326" s="25"/>
      <c r="NPP326" s="26"/>
      <c r="NPQ326" s="26"/>
      <c r="NPR326" s="102"/>
      <c r="NPS326" s="24"/>
      <c r="NPT326" s="24"/>
      <c r="NPU326" s="24"/>
      <c r="NPV326" s="25"/>
      <c r="NPW326" s="25"/>
      <c r="NPX326" s="26"/>
      <c r="NPY326" s="26"/>
      <c r="NPZ326" s="102"/>
      <c r="NQA326" s="24"/>
      <c r="NQB326" s="24"/>
      <c r="NQC326" s="24"/>
      <c r="NQD326" s="25"/>
      <c r="NQE326" s="25"/>
      <c r="NQF326" s="26"/>
      <c r="NQG326" s="26"/>
      <c r="NQH326" s="102"/>
      <c r="NQI326" s="24"/>
      <c r="NQJ326" s="24"/>
      <c r="NQK326" s="24"/>
      <c r="NQL326" s="25"/>
      <c r="NQM326" s="25"/>
      <c r="NQN326" s="26"/>
      <c r="NQO326" s="26"/>
      <c r="NQP326" s="102"/>
      <c r="NQQ326" s="24"/>
      <c r="NQR326" s="24"/>
      <c r="NQS326" s="24"/>
      <c r="NQT326" s="25"/>
      <c r="NQU326" s="25"/>
      <c r="NQV326" s="26"/>
      <c r="NQW326" s="26"/>
      <c r="NQX326" s="102"/>
      <c r="NQY326" s="24"/>
      <c r="NQZ326" s="24"/>
      <c r="NRA326" s="24"/>
      <c r="NRB326" s="25"/>
      <c r="NRC326" s="25"/>
      <c r="NRD326" s="26"/>
      <c r="NRE326" s="26"/>
      <c r="NRF326" s="102"/>
      <c r="NRG326" s="24"/>
      <c r="NRH326" s="24"/>
      <c r="NRI326" s="24"/>
      <c r="NRJ326" s="25"/>
      <c r="NRK326" s="25"/>
      <c r="NRL326" s="26"/>
      <c r="NRM326" s="26"/>
      <c r="NRN326" s="102"/>
      <c r="NRO326" s="24"/>
      <c r="NRP326" s="24"/>
      <c r="NRQ326" s="24"/>
      <c r="NRR326" s="25"/>
      <c r="NRS326" s="25"/>
      <c r="NRT326" s="26"/>
      <c r="NRU326" s="26"/>
      <c r="NRV326" s="102"/>
      <c r="NRW326" s="24"/>
      <c r="NRX326" s="24"/>
      <c r="NRY326" s="24"/>
      <c r="NRZ326" s="25"/>
      <c r="NSA326" s="25"/>
      <c r="NSB326" s="26"/>
      <c r="NSC326" s="26"/>
      <c r="NSD326" s="102"/>
      <c r="NSE326" s="24"/>
      <c r="NSF326" s="24"/>
      <c r="NSG326" s="24"/>
      <c r="NSH326" s="25"/>
      <c r="NSI326" s="25"/>
      <c r="NSJ326" s="26"/>
      <c r="NSK326" s="26"/>
      <c r="NSL326" s="102"/>
      <c r="NSM326" s="24"/>
      <c r="NSN326" s="24"/>
      <c r="NSO326" s="24"/>
      <c r="NSP326" s="25"/>
      <c r="NSQ326" s="25"/>
      <c r="NSR326" s="26"/>
      <c r="NSS326" s="26"/>
      <c r="NST326" s="102"/>
      <c r="NSU326" s="24"/>
      <c r="NSV326" s="24"/>
      <c r="NSW326" s="24"/>
      <c r="NSX326" s="25"/>
      <c r="NSY326" s="25"/>
      <c r="NSZ326" s="26"/>
      <c r="NTA326" s="26"/>
      <c r="NTB326" s="102"/>
      <c r="NTC326" s="24"/>
      <c r="NTD326" s="24"/>
      <c r="NTE326" s="24"/>
      <c r="NTF326" s="25"/>
      <c r="NTG326" s="25"/>
      <c r="NTH326" s="26"/>
      <c r="NTI326" s="26"/>
      <c r="NTJ326" s="102"/>
      <c r="NTK326" s="24"/>
      <c r="NTL326" s="24"/>
      <c r="NTM326" s="24"/>
      <c r="NTN326" s="25"/>
      <c r="NTO326" s="25"/>
      <c r="NTP326" s="26"/>
      <c r="NTQ326" s="26"/>
      <c r="NTR326" s="102"/>
      <c r="NTS326" s="24"/>
      <c r="NTT326" s="24"/>
      <c r="NTU326" s="24"/>
      <c r="NTV326" s="25"/>
      <c r="NTW326" s="25"/>
      <c r="NTX326" s="26"/>
      <c r="NTY326" s="26"/>
      <c r="NTZ326" s="102"/>
      <c r="NUA326" s="24"/>
      <c r="NUB326" s="24"/>
      <c r="NUC326" s="24"/>
      <c r="NUD326" s="25"/>
      <c r="NUE326" s="25"/>
      <c r="NUF326" s="26"/>
      <c r="NUG326" s="26"/>
      <c r="NUH326" s="102"/>
      <c r="NUI326" s="24"/>
      <c r="NUJ326" s="24"/>
      <c r="NUK326" s="24"/>
      <c r="NUL326" s="25"/>
      <c r="NUM326" s="25"/>
      <c r="NUN326" s="26"/>
      <c r="NUO326" s="26"/>
      <c r="NUP326" s="102"/>
      <c r="NUQ326" s="24"/>
      <c r="NUR326" s="24"/>
      <c r="NUS326" s="24"/>
      <c r="NUT326" s="25"/>
      <c r="NUU326" s="25"/>
      <c r="NUV326" s="26"/>
      <c r="NUW326" s="26"/>
      <c r="NUX326" s="102"/>
      <c r="NUY326" s="24"/>
      <c r="NUZ326" s="24"/>
      <c r="NVA326" s="24"/>
      <c r="NVB326" s="25"/>
      <c r="NVC326" s="25"/>
      <c r="NVD326" s="26"/>
      <c r="NVE326" s="26"/>
      <c r="NVF326" s="102"/>
      <c r="NVG326" s="24"/>
      <c r="NVH326" s="24"/>
      <c r="NVI326" s="24"/>
      <c r="NVJ326" s="25"/>
      <c r="NVK326" s="25"/>
      <c r="NVL326" s="26"/>
      <c r="NVM326" s="26"/>
      <c r="NVN326" s="102"/>
      <c r="NVO326" s="24"/>
      <c r="NVP326" s="24"/>
      <c r="NVQ326" s="24"/>
      <c r="NVR326" s="25"/>
      <c r="NVS326" s="25"/>
      <c r="NVT326" s="26"/>
      <c r="NVU326" s="26"/>
      <c r="NVV326" s="102"/>
      <c r="NVW326" s="24"/>
      <c r="NVX326" s="24"/>
      <c r="NVY326" s="24"/>
      <c r="NVZ326" s="25"/>
      <c r="NWA326" s="25"/>
      <c r="NWB326" s="26"/>
      <c r="NWC326" s="26"/>
      <c r="NWD326" s="102"/>
      <c r="NWE326" s="24"/>
      <c r="NWF326" s="24"/>
      <c r="NWG326" s="24"/>
      <c r="NWH326" s="25"/>
      <c r="NWI326" s="25"/>
      <c r="NWJ326" s="26"/>
      <c r="NWK326" s="26"/>
      <c r="NWL326" s="102"/>
      <c r="NWM326" s="24"/>
      <c r="NWN326" s="24"/>
      <c r="NWO326" s="24"/>
      <c r="NWP326" s="25"/>
      <c r="NWQ326" s="25"/>
      <c r="NWR326" s="26"/>
      <c r="NWS326" s="26"/>
      <c r="NWT326" s="102"/>
      <c r="NWU326" s="24"/>
      <c r="NWV326" s="24"/>
      <c r="NWW326" s="24"/>
      <c r="NWX326" s="25"/>
      <c r="NWY326" s="25"/>
      <c r="NWZ326" s="26"/>
      <c r="NXA326" s="26"/>
      <c r="NXB326" s="102"/>
      <c r="NXC326" s="24"/>
      <c r="NXD326" s="24"/>
      <c r="NXE326" s="24"/>
      <c r="NXF326" s="25"/>
      <c r="NXG326" s="25"/>
      <c r="NXH326" s="26"/>
      <c r="NXI326" s="26"/>
      <c r="NXJ326" s="102"/>
      <c r="NXK326" s="24"/>
      <c r="NXL326" s="24"/>
      <c r="NXM326" s="24"/>
      <c r="NXN326" s="25"/>
      <c r="NXO326" s="25"/>
      <c r="NXP326" s="26"/>
      <c r="NXQ326" s="26"/>
      <c r="NXR326" s="102"/>
      <c r="NXS326" s="24"/>
      <c r="NXT326" s="24"/>
      <c r="NXU326" s="24"/>
      <c r="NXV326" s="25"/>
      <c r="NXW326" s="25"/>
      <c r="NXX326" s="26"/>
      <c r="NXY326" s="26"/>
      <c r="NXZ326" s="102"/>
      <c r="NYA326" s="24"/>
      <c r="NYB326" s="24"/>
      <c r="NYC326" s="24"/>
      <c r="NYD326" s="25"/>
      <c r="NYE326" s="25"/>
      <c r="NYF326" s="26"/>
      <c r="NYG326" s="26"/>
      <c r="NYH326" s="102"/>
      <c r="NYI326" s="24"/>
      <c r="NYJ326" s="24"/>
      <c r="NYK326" s="24"/>
      <c r="NYL326" s="25"/>
      <c r="NYM326" s="25"/>
      <c r="NYN326" s="26"/>
      <c r="NYO326" s="26"/>
      <c r="NYP326" s="102"/>
      <c r="NYQ326" s="24"/>
      <c r="NYR326" s="24"/>
      <c r="NYS326" s="24"/>
      <c r="NYT326" s="25"/>
      <c r="NYU326" s="25"/>
      <c r="NYV326" s="26"/>
      <c r="NYW326" s="26"/>
      <c r="NYX326" s="102"/>
      <c r="NYY326" s="24"/>
      <c r="NYZ326" s="24"/>
      <c r="NZA326" s="24"/>
      <c r="NZB326" s="25"/>
      <c r="NZC326" s="25"/>
      <c r="NZD326" s="26"/>
      <c r="NZE326" s="26"/>
      <c r="NZF326" s="102"/>
      <c r="NZG326" s="24"/>
      <c r="NZH326" s="24"/>
      <c r="NZI326" s="24"/>
      <c r="NZJ326" s="25"/>
      <c r="NZK326" s="25"/>
      <c r="NZL326" s="26"/>
      <c r="NZM326" s="26"/>
      <c r="NZN326" s="102"/>
      <c r="NZO326" s="24"/>
      <c r="NZP326" s="24"/>
      <c r="NZQ326" s="24"/>
      <c r="NZR326" s="25"/>
      <c r="NZS326" s="25"/>
      <c r="NZT326" s="26"/>
      <c r="NZU326" s="26"/>
      <c r="NZV326" s="102"/>
      <c r="NZW326" s="24"/>
      <c r="NZX326" s="24"/>
      <c r="NZY326" s="24"/>
      <c r="NZZ326" s="25"/>
      <c r="OAA326" s="25"/>
      <c r="OAB326" s="26"/>
      <c r="OAC326" s="26"/>
      <c r="OAD326" s="102"/>
      <c r="OAE326" s="24"/>
      <c r="OAF326" s="24"/>
      <c r="OAG326" s="24"/>
      <c r="OAH326" s="25"/>
      <c r="OAI326" s="25"/>
      <c r="OAJ326" s="26"/>
      <c r="OAK326" s="26"/>
      <c r="OAL326" s="102"/>
      <c r="OAM326" s="24"/>
      <c r="OAN326" s="24"/>
      <c r="OAO326" s="24"/>
      <c r="OAP326" s="25"/>
      <c r="OAQ326" s="25"/>
      <c r="OAR326" s="26"/>
      <c r="OAS326" s="26"/>
      <c r="OAT326" s="102"/>
      <c r="OAU326" s="24"/>
      <c r="OAV326" s="24"/>
      <c r="OAW326" s="24"/>
      <c r="OAX326" s="25"/>
      <c r="OAY326" s="25"/>
      <c r="OAZ326" s="26"/>
      <c r="OBA326" s="26"/>
      <c r="OBB326" s="102"/>
      <c r="OBC326" s="24"/>
      <c r="OBD326" s="24"/>
      <c r="OBE326" s="24"/>
      <c r="OBF326" s="25"/>
      <c r="OBG326" s="25"/>
      <c r="OBH326" s="26"/>
      <c r="OBI326" s="26"/>
      <c r="OBJ326" s="102"/>
      <c r="OBK326" s="24"/>
      <c r="OBL326" s="24"/>
      <c r="OBM326" s="24"/>
      <c r="OBN326" s="25"/>
      <c r="OBO326" s="25"/>
      <c r="OBP326" s="26"/>
      <c r="OBQ326" s="26"/>
      <c r="OBR326" s="102"/>
      <c r="OBS326" s="24"/>
      <c r="OBT326" s="24"/>
      <c r="OBU326" s="24"/>
      <c r="OBV326" s="25"/>
      <c r="OBW326" s="25"/>
      <c r="OBX326" s="26"/>
      <c r="OBY326" s="26"/>
      <c r="OBZ326" s="102"/>
      <c r="OCA326" s="24"/>
      <c r="OCB326" s="24"/>
      <c r="OCC326" s="24"/>
      <c r="OCD326" s="25"/>
      <c r="OCE326" s="25"/>
      <c r="OCF326" s="26"/>
      <c r="OCG326" s="26"/>
      <c r="OCH326" s="102"/>
      <c r="OCI326" s="24"/>
      <c r="OCJ326" s="24"/>
      <c r="OCK326" s="24"/>
      <c r="OCL326" s="25"/>
      <c r="OCM326" s="25"/>
      <c r="OCN326" s="26"/>
      <c r="OCO326" s="26"/>
      <c r="OCP326" s="102"/>
      <c r="OCQ326" s="24"/>
      <c r="OCR326" s="24"/>
      <c r="OCS326" s="24"/>
      <c r="OCT326" s="25"/>
      <c r="OCU326" s="25"/>
      <c r="OCV326" s="26"/>
      <c r="OCW326" s="26"/>
      <c r="OCX326" s="102"/>
      <c r="OCY326" s="24"/>
      <c r="OCZ326" s="24"/>
      <c r="ODA326" s="24"/>
      <c r="ODB326" s="25"/>
      <c r="ODC326" s="25"/>
      <c r="ODD326" s="26"/>
      <c r="ODE326" s="26"/>
      <c r="ODF326" s="102"/>
      <c r="ODG326" s="24"/>
      <c r="ODH326" s="24"/>
      <c r="ODI326" s="24"/>
      <c r="ODJ326" s="25"/>
      <c r="ODK326" s="25"/>
      <c r="ODL326" s="26"/>
      <c r="ODM326" s="26"/>
      <c r="ODN326" s="102"/>
      <c r="ODO326" s="24"/>
      <c r="ODP326" s="24"/>
      <c r="ODQ326" s="24"/>
      <c r="ODR326" s="25"/>
      <c r="ODS326" s="25"/>
      <c r="ODT326" s="26"/>
      <c r="ODU326" s="26"/>
      <c r="ODV326" s="102"/>
      <c r="ODW326" s="24"/>
      <c r="ODX326" s="24"/>
      <c r="ODY326" s="24"/>
      <c r="ODZ326" s="25"/>
      <c r="OEA326" s="25"/>
      <c r="OEB326" s="26"/>
      <c r="OEC326" s="26"/>
      <c r="OED326" s="102"/>
      <c r="OEE326" s="24"/>
      <c r="OEF326" s="24"/>
      <c r="OEG326" s="24"/>
      <c r="OEH326" s="25"/>
      <c r="OEI326" s="25"/>
      <c r="OEJ326" s="26"/>
      <c r="OEK326" s="26"/>
      <c r="OEL326" s="102"/>
      <c r="OEM326" s="24"/>
      <c r="OEN326" s="24"/>
      <c r="OEO326" s="24"/>
      <c r="OEP326" s="25"/>
      <c r="OEQ326" s="25"/>
      <c r="OER326" s="26"/>
      <c r="OES326" s="26"/>
      <c r="OET326" s="102"/>
      <c r="OEU326" s="24"/>
      <c r="OEV326" s="24"/>
      <c r="OEW326" s="24"/>
      <c r="OEX326" s="25"/>
      <c r="OEY326" s="25"/>
      <c r="OEZ326" s="26"/>
      <c r="OFA326" s="26"/>
      <c r="OFB326" s="102"/>
      <c r="OFC326" s="24"/>
      <c r="OFD326" s="24"/>
      <c r="OFE326" s="24"/>
      <c r="OFF326" s="25"/>
      <c r="OFG326" s="25"/>
      <c r="OFH326" s="26"/>
      <c r="OFI326" s="26"/>
      <c r="OFJ326" s="102"/>
      <c r="OFK326" s="24"/>
      <c r="OFL326" s="24"/>
      <c r="OFM326" s="24"/>
      <c r="OFN326" s="25"/>
      <c r="OFO326" s="25"/>
      <c r="OFP326" s="26"/>
      <c r="OFQ326" s="26"/>
      <c r="OFR326" s="102"/>
      <c r="OFS326" s="24"/>
      <c r="OFT326" s="24"/>
      <c r="OFU326" s="24"/>
      <c r="OFV326" s="25"/>
      <c r="OFW326" s="25"/>
      <c r="OFX326" s="26"/>
      <c r="OFY326" s="26"/>
      <c r="OFZ326" s="102"/>
      <c r="OGA326" s="24"/>
      <c r="OGB326" s="24"/>
      <c r="OGC326" s="24"/>
      <c r="OGD326" s="25"/>
      <c r="OGE326" s="25"/>
      <c r="OGF326" s="26"/>
      <c r="OGG326" s="26"/>
      <c r="OGH326" s="102"/>
      <c r="OGI326" s="24"/>
      <c r="OGJ326" s="24"/>
      <c r="OGK326" s="24"/>
      <c r="OGL326" s="25"/>
      <c r="OGM326" s="25"/>
      <c r="OGN326" s="26"/>
      <c r="OGO326" s="26"/>
      <c r="OGP326" s="102"/>
      <c r="OGQ326" s="24"/>
      <c r="OGR326" s="24"/>
      <c r="OGS326" s="24"/>
      <c r="OGT326" s="25"/>
      <c r="OGU326" s="25"/>
      <c r="OGV326" s="26"/>
      <c r="OGW326" s="26"/>
      <c r="OGX326" s="102"/>
      <c r="OGY326" s="24"/>
      <c r="OGZ326" s="24"/>
      <c r="OHA326" s="24"/>
      <c r="OHB326" s="25"/>
      <c r="OHC326" s="25"/>
      <c r="OHD326" s="26"/>
      <c r="OHE326" s="26"/>
      <c r="OHF326" s="102"/>
      <c r="OHG326" s="24"/>
      <c r="OHH326" s="24"/>
      <c r="OHI326" s="24"/>
      <c r="OHJ326" s="25"/>
      <c r="OHK326" s="25"/>
      <c r="OHL326" s="26"/>
      <c r="OHM326" s="26"/>
      <c r="OHN326" s="102"/>
      <c r="OHO326" s="24"/>
      <c r="OHP326" s="24"/>
      <c r="OHQ326" s="24"/>
      <c r="OHR326" s="25"/>
      <c r="OHS326" s="25"/>
      <c r="OHT326" s="26"/>
      <c r="OHU326" s="26"/>
      <c r="OHV326" s="102"/>
      <c r="OHW326" s="24"/>
      <c r="OHX326" s="24"/>
      <c r="OHY326" s="24"/>
      <c r="OHZ326" s="25"/>
      <c r="OIA326" s="25"/>
      <c r="OIB326" s="26"/>
      <c r="OIC326" s="26"/>
      <c r="OID326" s="102"/>
      <c r="OIE326" s="24"/>
      <c r="OIF326" s="24"/>
      <c r="OIG326" s="24"/>
      <c r="OIH326" s="25"/>
      <c r="OII326" s="25"/>
      <c r="OIJ326" s="26"/>
      <c r="OIK326" s="26"/>
      <c r="OIL326" s="102"/>
      <c r="OIM326" s="24"/>
      <c r="OIN326" s="24"/>
      <c r="OIO326" s="24"/>
      <c r="OIP326" s="25"/>
      <c r="OIQ326" s="25"/>
      <c r="OIR326" s="26"/>
      <c r="OIS326" s="26"/>
      <c r="OIT326" s="102"/>
      <c r="OIU326" s="24"/>
      <c r="OIV326" s="24"/>
      <c r="OIW326" s="24"/>
      <c r="OIX326" s="25"/>
      <c r="OIY326" s="25"/>
      <c r="OIZ326" s="26"/>
      <c r="OJA326" s="26"/>
      <c r="OJB326" s="102"/>
      <c r="OJC326" s="24"/>
      <c r="OJD326" s="24"/>
      <c r="OJE326" s="24"/>
      <c r="OJF326" s="25"/>
      <c r="OJG326" s="25"/>
      <c r="OJH326" s="26"/>
      <c r="OJI326" s="26"/>
      <c r="OJJ326" s="102"/>
      <c r="OJK326" s="24"/>
      <c r="OJL326" s="24"/>
      <c r="OJM326" s="24"/>
      <c r="OJN326" s="25"/>
      <c r="OJO326" s="25"/>
      <c r="OJP326" s="26"/>
      <c r="OJQ326" s="26"/>
      <c r="OJR326" s="102"/>
      <c r="OJS326" s="24"/>
      <c r="OJT326" s="24"/>
      <c r="OJU326" s="24"/>
      <c r="OJV326" s="25"/>
      <c r="OJW326" s="25"/>
      <c r="OJX326" s="26"/>
      <c r="OJY326" s="26"/>
      <c r="OJZ326" s="102"/>
      <c r="OKA326" s="24"/>
      <c r="OKB326" s="24"/>
      <c r="OKC326" s="24"/>
      <c r="OKD326" s="25"/>
      <c r="OKE326" s="25"/>
      <c r="OKF326" s="26"/>
      <c r="OKG326" s="26"/>
      <c r="OKH326" s="102"/>
      <c r="OKI326" s="24"/>
      <c r="OKJ326" s="24"/>
      <c r="OKK326" s="24"/>
      <c r="OKL326" s="25"/>
      <c r="OKM326" s="25"/>
      <c r="OKN326" s="26"/>
      <c r="OKO326" s="26"/>
      <c r="OKP326" s="102"/>
      <c r="OKQ326" s="24"/>
      <c r="OKR326" s="24"/>
      <c r="OKS326" s="24"/>
      <c r="OKT326" s="25"/>
      <c r="OKU326" s="25"/>
      <c r="OKV326" s="26"/>
      <c r="OKW326" s="26"/>
      <c r="OKX326" s="102"/>
      <c r="OKY326" s="24"/>
      <c r="OKZ326" s="24"/>
      <c r="OLA326" s="24"/>
      <c r="OLB326" s="25"/>
      <c r="OLC326" s="25"/>
      <c r="OLD326" s="26"/>
      <c r="OLE326" s="26"/>
      <c r="OLF326" s="102"/>
      <c r="OLG326" s="24"/>
      <c r="OLH326" s="24"/>
      <c r="OLI326" s="24"/>
      <c r="OLJ326" s="25"/>
      <c r="OLK326" s="25"/>
      <c r="OLL326" s="26"/>
      <c r="OLM326" s="26"/>
      <c r="OLN326" s="102"/>
      <c r="OLO326" s="24"/>
      <c r="OLP326" s="24"/>
      <c r="OLQ326" s="24"/>
      <c r="OLR326" s="25"/>
      <c r="OLS326" s="25"/>
      <c r="OLT326" s="26"/>
      <c r="OLU326" s="26"/>
      <c r="OLV326" s="102"/>
      <c r="OLW326" s="24"/>
      <c r="OLX326" s="24"/>
      <c r="OLY326" s="24"/>
      <c r="OLZ326" s="25"/>
      <c r="OMA326" s="25"/>
      <c r="OMB326" s="26"/>
      <c r="OMC326" s="26"/>
      <c r="OMD326" s="102"/>
      <c r="OME326" s="24"/>
      <c r="OMF326" s="24"/>
      <c r="OMG326" s="24"/>
      <c r="OMH326" s="25"/>
      <c r="OMI326" s="25"/>
      <c r="OMJ326" s="26"/>
      <c r="OMK326" s="26"/>
      <c r="OML326" s="102"/>
      <c r="OMM326" s="24"/>
      <c r="OMN326" s="24"/>
      <c r="OMO326" s="24"/>
      <c r="OMP326" s="25"/>
      <c r="OMQ326" s="25"/>
      <c r="OMR326" s="26"/>
      <c r="OMS326" s="26"/>
      <c r="OMT326" s="102"/>
      <c r="OMU326" s="24"/>
      <c r="OMV326" s="24"/>
      <c r="OMW326" s="24"/>
      <c r="OMX326" s="25"/>
      <c r="OMY326" s="25"/>
      <c r="OMZ326" s="26"/>
      <c r="ONA326" s="26"/>
      <c r="ONB326" s="102"/>
      <c r="ONC326" s="24"/>
      <c r="OND326" s="24"/>
      <c r="ONE326" s="24"/>
      <c r="ONF326" s="25"/>
      <c r="ONG326" s="25"/>
      <c r="ONH326" s="26"/>
      <c r="ONI326" s="26"/>
      <c r="ONJ326" s="102"/>
      <c r="ONK326" s="24"/>
      <c r="ONL326" s="24"/>
      <c r="ONM326" s="24"/>
      <c r="ONN326" s="25"/>
      <c r="ONO326" s="25"/>
      <c r="ONP326" s="26"/>
      <c r="ONQ326" s="26"/>
      <c r="ONR326" s="102"/>
      <c r="ONS326" s="24"/>
      <c r="ONT326" s="24"/>
      <c r="ONU326" s="24"/>
      <c r="ONV326" s="25"/>
      <c r="ONW326" s="25"/>
      <c r="ONX326" s="26"/>
      <c r="ONY326" s="26"/>
      <c r="ONZ326" s="102"/>
      <c r="OOA326" s="24"/>
      <c r="OOB326" s="24"/>
      <c r="OOC326" s="24"/>
      <c r="OOD326" s="25"/>
      <c r="OOE326" s="25"/>
      <c r="OOF326" s="26"/>
      <c r="OOG326" s="26"/>
      <c r="OOH326" s="102"/>
      <c r="OOI326" s="24"/>
      <c r="OOJ326" s="24"/>
      <c r="OOK326" s="24"/>
      <c r="OOL326" s="25"/>
      <c r="OOM326" s="25"/>
      <c r="OON326" s="26"/>
      <c r="OOO326" s="26"/>
      <c r="OOP326" s="102"/>
      <c r="OOQ326" s="24"/>
      <c r="OOR326" s="24"/>
      <c r="OOS326" s="24"/>
      <c r="OOT326" s="25"/>
      <c r="OOU326" s="25"/>
      <c r="OOV326" s="26"/>
      <c r="OOW326" s="26"/>
      <c r="OOX326" s="102"/>
      <c r="OOY326" s="24"/>
      <c r="OOZ326" s="24"/>
      <c r="OPA326" s="24"/>
      <c r="OPB326" s="25"/>
      <c r="OPC326" s="25"/>
      <c r="OPD326" s="26"/>
      <c r="OPE326" s="26"/>
      <c r="OPF326" s="102"/>
      <c r="OPG326" s="24"/>
      <c r="OPH326" s="24"/>
      <c r="OPI326" s="24"/>
      <c r="OPJ326" s="25"/>
      <c r="OPK326" s="25"/>
      <c r="OPL326" s="26"/>
      <c r="OPM326" s="26"/>
      <c r="OPN326" s="102"/>
      <c r="OPO326" s="24"/>
      <c r="OPP326" s="24"/>
      <c r="OPQ326" s="24"/>
      <c r="OPR326" s="25"/>
      <c r="OPS326" s="25"/>
      <c r="OPT326" s="26"/>
      <c r="OPU326" s="26"/>
      <c r="OPV326" s="102"/>
      <c r="OPW326" s="24"/>
      <c r="OPX326" s="24"/>
      <c r="OPY326" s="24"/>
      <c r="OPZ326" s="25"/>
      <c r="OQA326" s="25"/>
      <c r="OQB326" s="26"/>
      <c r="OQC326" s="26"/>
      <c r="OQD326" s="102"/>
      <c r="OQE326" s="24"/>
      <c r="OQF326" s="24"/>
      <c r="OQG326" s="24"/>
      <c r="OQH326" s="25"/>
      <c r="OQI326" s="25"/>
      <c r="OQJ326" s="26"/>
      <c r="OQK326" s="26"/>
      <c r="OQL326" s="102"/>
      <c r="OQM326" s="24"/>
      <c r="OQN326" s="24"/>
      <c r="OQO326" s="24"/>
      <c r="OQP326" s="25"/>
      <c r="OQQ326" s="25"/>
      <c r="OQR326" s="26"/>
      <c r="OQS326" s="26"/>
      <c r="OQT326" s="102"/>
      <c r="OQU326" s="24"/>
      <c r="OQV326" s="24"/>
      <c r="OQW326" s="24"/>
      <c r="OQX326" s="25"/>
      <c r="OQY326" s="25"/>
      <c r="OQZ326" s="26"/>
      <c r="ORA326" s="26"/>
      <c r="ORB326" s="102"/>
      <c r="ORC326" s="24"/>
      <c r="ORD326" s="24"/>
      <c r="ORE326" s="24"/>
      <c r="ORF326" s="25"/>
      <c r="ORG326" s="25"/>
      <c r="ORH326" s="26"/>
      <c r="ORI326" s="26"/>
      <c r="ORJ326" s="102"/>
      <c r="ORK326" s="24"/>
      <c r="ORL326" s="24"/>
      <c r="ORM326" s="24"/>
      <c r="ORN326" s="25"/>
      <c r="ORO326" s="25"/>
      <c r="ORP326" s="26"/>
      <c r="ORQ326" s="26"/>
      <c r="ORR326" s="102"/>
      <c r="ORS326" s="24"/>
      <c r="ORT326" s="24"/>
      <c r="ORU326" s="24"/>
      <c r="ORV326" s="25"/>
      <c r="ORW326" s="25"/>
      <c r="ORX326" s="26"/>
      <c r="ORY326" s="26"/>
      <c r="ORZ326" s="102"/>
      <c r="OSA326" s="24"/>
      <c r="OSB326" s="24"/>
      <c r="OSC326" s="24"/>
      <c r="OSD326" s="25"/>
      <c r="OSE326" s="25"/>
      <c r="OSF326" s="26"/>
      <c r="OSG326" s="26"/>
      <c r="OSH326" s="102"/>
      <c r="OSI326" s="24"/>
      <c r="OSJ326" s="24"/>
      <c r="OSK326" s="24"/>
      <c r="OSL326" s="25"/>
      <c r="OSM326" s="25"/>
      <c r="OSN326" s="26"/>
      <c r="OSO326" s="26"/>
      <c r="OSP326" s="102"/>
      <c r="OSQ326" s="24"/>
      <c r="OSR326" s="24"/>
      <c r="OSS326" s="24"/>
      <c r="OST326" s="25"/>
      <c r="OSU326" s="25"/>
      <c r="OSV326" s="26"/>
      <c r="OSW326" s="26"/>
      <c r="OSX326" s="102"/>
      <c r="OSY326" s="24"/>
      <c r="OSZ326" s="24"/>
      <c r="OTA326" s="24"/>
      <c r="OTB326" s="25"/>
      <c r="OTC326" s="25"/>
      <c r="OTD326" s="26"/>
      <c r="OTE326" s="26"/>
      <c r="OTF326" s="102"/>
      <c r="OTG326" s="24"/>
      <c r="OTH326" s="24"/>
      <c r="OTI326" s="24"/>
      <c r="OTJ326" s="25"/>
      <c r="OTK326" s="25"/>
      <c r="OTL326" s="26"/>
      <c r="OTM326" s="26"/>
      <c r="OTN326" s="102"/>
      <c r="OTO326" s="24"/>
      <c r="OTP326" s="24"/>
      <c r="OTQ326" s="24"/>
      <c r="OTR326" s="25"/>
      <c r="OTS326" s="25"/>
      <c r="OTT326" s="26"/>
      <c r="OTU326" s="26"/>
      <c r="OTV326" s="102"/>
      <c r="OTW326" s="24"/>
      <c r="OTX326" s="24"/>
      <c r="OTY326" s="24"/>
      <c r="OTZ326" s="25"/>
      <c r="OUA326" s="25"/>
      <c r="OUB326" s="26"/>
      <c r="OUC326" s="26"/>
      <c r="OUD326" s="102"/>
      <c r="OUE326" s="24"/>
      <c r="OUF326" s="24"/>
      <c r="OUG326" s="24"/>
      <c r="OUH326" s="25"/>
      <c r="OUI326" s="25"/>
      <c r="OUJ326" s="26"/>
      <c r="OUK326" s="26"/>
      <c r="OUL326" s="102"/>
      <c r="OUM326" s="24"/>
      <c r="OUN326" s="24"/>
      <c r="OUO326" s="24"/>
      <c r="OUP326" s="25"/>
      <c r="OUQ326" s="25"/>
      <c r="OUR326" s="26"/>
      <c r="OUS326" s="26"/>
      <c r="OUT326" s="102"/>
      <c r="OUU326" s="24"/>
      <c r="OUV326" s="24"/>
      <c r="OUW326" s="24"/>
      <c r="OUX326" s="25"/>
      <c r="OUY326" s="25"/>
      <c r="OUZ326" s="26"/>
      <c r="OVA326" s="26"/>
      <c r="OVB326" s="102"/>
      <c r="OVC326" s="24"/>
      <c r="OVD326" s="24"/>
      <c r="OVE326" s="24"/>
      <c r="OVF326" s="25"/>
      <c r="OVG326" s="25"/>
      <c r="OVH326" s="26"/>
      <c r="OVI326" s="26"/>
      <c r="OVJ326" s="102"/>
      <c r="OVK326" s="24"/>
      <c r="OVL326" s="24"/>
      <c r="OVM326" s="24"/>
      <c r="OVN326" s="25"/>
      <c r="OVO326" s="25"/>
      <c r="OVP326" s="26"/>
      <c r="OVQ326" s="26"/>
      <c r="OVR326" s="102"/>
      <c r="OVS326" s="24"/>
      <c r="OVT326" s="24"/>
      <c r="OVU326" s="24"/>
      <c r="OVV326" s="25"/>
      <c r="OVW326" s="25"/>
      <c r="OVX326" s="26"/>
      <c r="OVY326" s="26"/>
      <c r="OVZ326" s="102"/>
      <c r="OWA326" s="24"/>
      <c r="OWB326" s="24"/>
      <c r="OWC326" s="24"/>
      <c r="OWD326" s="25"/>
      <c r="OWE326" s="25"/>
      <c r="OWF326" s="26"/>
      <c r="OWG326" s="26"/>
      <c r="OWH326" s="102"/>
      <c r="OWI326" s="24"/>
      <c r="OWJ326" s="24"/>
      <c r="OWK326" s="24"/>
      <c r="OWL326" s="25"/>
      <c r="OWM326" s="25"/>
      <c r="OWN326" s="26"/>
      <c r="OWO326" s="26"/>
      <c r="OWP326" s="102"/>
      <c r="OWQ326" s="24"/>
      <c r="OWR326" s="24"/>
      <c r="OWS326" s="24"/>
      <c r="OWT326" s="25"/>
      <c r="OWU326" s="25"/>
      <c r="OWV326" s="26"/>
      <c r="OWW326" s="26"/>
      <c r="OWX326" s="102"/>
      <c r="OWY326" s="24"/>
      <c r="OWZ326" s="24"/>
      <c r="OXA326" s="24"/>
      <c r="OXB326" s="25"/>
      <c r="OXC326" s="25"/>
      <c r="OXD326" s="26"/>
      <c r="OXE326" s="26"/>
      <c r="OXF326" s="102"/>
      <c r="OXG326" s="24"/>
      <c r="OXH326" s="24"/>
      <c r="OXI326" s="24"/>
      <c r="OXJ326" s="25"/>
      <c r="OXK326" s="25"/>
      <c r="OXL326" s="26"/>
      <c r="OXM326" s="26"/>
      <c r="OXN326" s="102"/>
      <c r="OXO326" s="24"/>
      <c r="OXP326" s="24"/>
      <c r="OXQ326" s="24"/>
      <c r="OXR326" s="25"/>
      <c r="OXS326" s="25"/>
      <c r="OXT326" s="26"/>
      <c r="OXU326" s="26"/>
      <c r="OXV326" s="102"/>
      <c r="OXW326" s="24"/>
      <c r="OXX326" s="24"/>
      <c r="OXY326" s="24"/>
      <c r="OXZ326" s="25"/>
      <c r="OYA326" s="25"/>
      <c r="OYB326" s="26"/>
      <c r="OYC326" s="26"/>
      <c r="OYD326" s="102"/>
      <c r="OYE326" s="24"/>
      <c r="OYF326" s="24"/>
      <c r="OYG326" s="24"/>
      <c r="OYH326" s="25"/>
      <c r="OYI326" s="25"/>
      <c r="OYJ326" s="26"/>
      <c r="OYK326" s="26"/>
      <c r="OYL326" s="102"/>
      <c r="OYM326" s="24"/>
      <c r="OYN326" s="24"/>
      <c r="OYO326" s="24"/>
      <c r="OYP326" s="25"/>
      <c r="OYQ326" s="25"/>
      <c r="OYR326" s="26"/>
      <c r="OYS326" s="26"/>
      <c r="OYT326" s="102"/>
      <c r="OYU326" s="24"/>
      <c r="OYV326" s="24"/>
      <c r="OYW326" s="24"/>
      <c r="OYX326" s="25"/>
      <c r="OYY326" s="25"/>
      <c r="OYZ326" s="26"/>
      <c r="OZA326" s="26"/>
      <c r="OZB326" s="102"/>
      <c r="OZC326" s="24"/>
      <c r="OZD326" s="24"/>
      <c r="OZE326" s="24"/>
      <c r="OZF326" s="25"/>
      <c r="OZG326" s="25"/>
      <c r="OZH326" s="26"/>
      <c r="OZI326" s="26"/>
      <c r="OZJ326" s="102"/>
      <c r="OZK326" s="24"/>
      <c r="OZL326" s="24"/>
      <c r="OZM326" s="24"/>
      <c r="OZN326" s="25"/>
      <c r="OZO326" s="25"/>
      <c r="OZP326" s="26"/>
      <c r="OZQ326" s="26"/>
      <c r="OZR326" s="102"/>
      <c r="OZS326" s="24"/>
      <c r="OZT326" s="24"/>
      <c r="OZU326" s="24"/>
      <c r="OZV326" s="25"/>
      <c r="OZW326" s="25"/>
      <c r="OZX326" s="26"/>
      <c r="OZY326" s="26"/>
      <c r="OZZ326" s="102"/>
      <c r="PAA326" s="24"/>
      <c r="PAB326" s="24"/>
      <c r="PAC326" s="24"/>
      <c r="PAD326" s="25"/>
      <c r="PAE326" s="25"/>
      <c r="PAF326" s="26"/>
      <c r="PAG326" s="26"/>
      <c r="PAH326" s="102"/>
      <c r="PAI326" s="24"/>
      <c r="PAJ326" s="24"/>
      <c r="PAK326" s="24"/>
      <c r="PAL326" s="25"/>
      <c r="PAM326" s="25"/>
      <c r="PAN326" s="26"/>
      <c r="PAO326" s="26"/>
      <c r="PAP326" s="102"/>
      <c r="PAQ326" s="24"/>
      <c r="PAR326" s="24"/>
      <c r="PAS326" s="24"/>
      <c r="PAT326" s="25"/>
      <c r="PAU326" s="25"/>
      <c r="PAV326" s="26"/>
      <c r="PAW326" s="26"/>
      <c r="PAX326" s="102"/>
      <c r="PAY326" s="24"/>
      <c r="PAZ326" s="24"/>
      <c r="PBA326" s="24"/>
      <c r="PBB326" s="25"/>
      <c r="PBC326" s="25"/>
      <c r="PBD326" s="26"/>
      <c r="PBE326" s="26"/>
      <c r="PBF326" s="102"/>
      <c r="PBG326" s="24"/>
      <c r="PBH326" s="24"/>
      <c r="PBI326" s="24"/>
      <c r="PBJ326" s="25"/>
      <c r="PBK326" s="25"/>
      <c r="PBL326" s="26"/>
      <c r="PBM326" s="26"/>
      <c r="PBN326" s="102"/>
      <c r="PBO326" s="24"/>
      <c r="PBP326" s="24"/>
      <c r="PBQ326" s="24"/>
      <c r="PBR326" s="25"/>
      <c r="PBS326" s="25"/>
      <c r="PBT326" s="26"/>
      <c r="PBU326" s="26"/>
      <c r="PBV326" s="102"/>
      <c r="PBW326" s="24"/>
      <c r="PBX326" s="24"/>
      <c r="PBY326" s="24"/>
      <c r="PBZ326" s="25"/>
      <c r="PCA326" s="25"/>
      <c r="PCB326" s="26"/>
      <c r="PCC326" s="26"/>
      <c r="PCD326" s="102"/>
      <c r="PCE326" s="24"/>
      <c r="PCF326" s="24"/>
      <c r="PCG326" s="24"/>
      <c r="PCH326" s="25"/>
      <c r="PCI326" s="25"/>
      <c r="PCJ326" s="26"/>
      <c r="PCK326" s="26"/>
      <c r="PCL326" s="102"/>
      <c r="PCM326" s="24"/>
      <c r="PCN326" s="24"/>
      <c r="PCO326" s="24"/>
      <c r="PCP326" s="25"/>
      <c r="PCQ326" s="25"/>
      <c r="PCR326" s="26"/>
      <c r="PCS326" s="26"/>
      <c r="PCT326" s="102"/>
      <c r="PCU326" s="24"/>
      <c r="PCV326" s="24"/>
      <c r="PCW326" s="24"/>
      <c r="PCX326" s="25"/>
      <c r="PCY326" s="25"/>
      <c r="PCZ326" s="26"/>
      <c r="PDA326" s="26"/>
      <c r="PDB326" s="102"/>
      <c r="PDC326" s="24"/>
      <c r="PDD326" s="24"/>
      <c r="PDE326" s="24"/>
      <c r="PDF326" s="25"/>
      <c r="PDG326" s="25"/>
      <c r="PDH326" s="26"/>
      <c r="PDI326" s="26"/>
      <c r="PDJ326" s="102"/>
      <c r="PDK326" s="24"/>
      <c r="PDL326" s="24"/>
      <c r="PDM326" s="24"/>
      <c r="PDN326" s="25"/>
      <c r="PDO326" s="25"/>
      <c r="PDP326" s="26"/>
      <c r="PDQ326" s="26"/>
      <c r="PDR326" s="102"/>
      <c r="PDS326" s="24"/>
      <c r="PDT326" s="24"/>
      <c r="PDU326" s="24"/>
      <c r="PDV326" s="25"/>
      <c r="PDW326" s="25"/>
      <c r="PDX326" s="26"/>
      <c r="PDY326" s="26"/>
      <c r="PDZ326" s="102"/>
      <c r="PEA326" s="24"/>
      <c r="PEB326" s="24"/>
      <c r="PEC326" s="24"/>
      <c r="PED326" s="25"/>
      <c r="PEE326" s="25"/>
      <c r="PEF326" s="26"/>
      <c r="PEG326" s="26"/>
      <c r="PEH326" s="102"/>
      <c r="PEI326" s="24"/>
      <c r="PEJ326" s="24"/>
      <c r="PEK326" s="24"/>
      <c r="PEL326" s="25"/>
      <c r="PEM326" s="25"/>
      <c r="PEN326" s="26"/>
      <c r="PEO326" s="26"/>
      <c r="PEP326" s="102"/>
      <c r="PEQ326" s="24"/>
      <c r="PER326" s="24"/>
      <c r="PES326" s="24"/>
      <c r="PET326" s="25"/>
      <c r="PEU326" s="25"/>
      <c r="PEV326" s="26"/>
      <c r="PEW326" s="26"/>
      <c r="PEX326" s="102"/>
      <c r="PEY326" s="24"/>
      <c r="PEZ326" s="24"/>
      <c r="PFA326" s="24"/>
      <c r="PFB326" s="25"/>
      <c r="PFC326" s="25"/>
      <c r="PFD326" s="26"/>
      <c r="PFE326" s="26"/>
      <c r="PFF326" s="102"/>
      <c r="PFG326" s="24"/>
      <c r="PFH326" s="24"/>
      <c r="PFI326" s="24"/>
      <c r="PFJ326" s="25"/>
      <c r="PFK326" s="25"/>
      <c r="PFL326" s="26"/>
      <c r="PFM326" s="26"/>
      <c r="PFN326" s="102"/>
      <c r="PFO326" s="24"/>
      <c r="PFP326" s="24"/>
      <c r="PFQ326" s="24"/>
      <c r="PFR326" s="25"/>
      <c r="PFS326" s="25"/>
      <c r="PFT326" s="26"/>
      <c r="PFU326" s="26"/>
      <c r="PFV326" s="102"/>
      <c r="PFW326" s="24"/>
      <c r="PFX326" s="24"/>
      <c r="PFY326" s="24"/>
      <c r="PFZ326" s="25"/>
      <c r="PGA326" s="25"/>
      <c r="PGB326" s="26"/>
      <c r="PGC326" s="26"/>
      <c r="PGD326" s="102"/>
      <c r="PGE326" s="24"/>
      <c r="PGF326" s="24"/>
      <c r="PGG326" s="24"/>
      <c r="PGH326" s="25"/>
      <c r="PGI326" s="25"/>
      <c r="PGJ326" s="26"/>
      <c r="PGK326" s="26"/>
      <c r="PGL326" s="102"/>
      <c r="PGM326" s="24"/>
      <c r="PGN326" s="24"/>
      <c r="PGO326" s="24"/>
      <c r="PGP326" s="25"/>
      <c r="PGQ326" s="25"/>
      <c r="PGR326" s="26"/>
      <c r="PGS326" s="26"/>
      <c r="PGT326" s="102"/>
      <c r="PGU326" s="24"/>
      <c r="PGV326" s="24"/>
      <c r="PGW326" s="24"/>
      <c r="PGX326" s="25"/>
      <c r="PGY326" s="25"/>
      <c r="PGZ326" s="26"/>
      <c r="PHA326" s="26"/>
      <c r="PHB326" s="102"/>
      <c r="PHC326" s="24"/>
      <c r="PHD326" s="24"/>
      <c r="PHE326" s="24"/>
      <c r="PHF326" s="25"/>
      <c r="PHG326" s="25"/>
      <c r="PHH326" s="26"/>
      <c r="PHI326" s="26"/>
      <c r="PHJ326" s="102"/>
      <c r="PHK326" s="24"/>
      <c r="PHL326" s="24"/>
      <c r="PHM326" s="24"/>
      <c r="PHN326" s="25"/>
      <c r="PHO326" s="25"/>
      <c r="PHP326" s="26"/>
      <c r="PHQ326" s="26"/>
      <c r="PHR326" s="102"/>
      <c r="PHS326" s="24"/>
      <c r="PHT326" s="24"/>
      <c r="PHU326" s="24"/>
      <c r="PHV326" s="25"/>
      <c r="PHW326" s="25"/>
      <c r="PHX326" s="26"/>
      <c r="PHY326" s="26"/>
      <c r="PHZ326" s="102"/>
      <c r="PIA326" s="24"/>
      <c r="PIB326" s="24"/>
      <c r="PIC326" s="24"/>
      <c r="PID326" s="25"/>
      <c r="PIE326" s="25"/>
      <c r="PIF326" s="26"/>
      <c r="PIG326" s="26"/>
      <c r="PIH326" s="102"/>
      <c r="PII326" s="24"/>
      <c r="PIJ326" s="24"/>
      <c r="PIK326" s="24"/>
      <c r="PIL326" s="25"/>
      <c r="PIM326" s="25"/>
      <c r="PIN326" s="26"/>
      <c r="PIO326" s="26"/>
      <c r="PIP326" s="102"/>
      <c r="PIQ326" s="24"/>
      <c r="PIR326" s="24"/>
      <c r="PIS326" s="24"/>
      <c r="PIT326" s="25"/>
      <c r="PIU326" s="25"/>
      <c r="PIV326" s="26"/>
      <c r="PIW326" s="26"/>
      <c r="PIX326" s="102"/>
      <c r="PIY326" s="24"/>
      <c r="PIZ326" s="24"/>
      <c r="PJA326" s="24"/>
      <c r="PJB326" s="25"/>
      <c r="PJC326" s="25"/>
      <c r="PJD326" s="26"/>
      <c r="PJE326" s="26"/>
      <c r="PJF326" s="102"/>
      <c r="PJG326" s="24"/>
      <c r="PJH326" s="24"/>
      <c r="PJI326" s="24"/>
      <c r="PJJ326" s="25"/>
      <c r="PJK326" s="25"/>
      <c r="PJL326" s="26"/>
      <c r="PJM326" s="26"/>
      <c r="PJN326" s="102"/>
      <c r="PJO326" s="24"/>
      <c r="PJP326" s="24"/>
      <c r="PJQ326" s="24"/>
      <c r="PJR326" s="25"/>
      <c r="PJS326" s="25"/>
      <c r="PJT326" s="26"/>
      <c r="PJU326" s="26"/>
      <c r="PJV326" s="102"/>
      <c r="PJW326" s="24"/>
      <c r="PJX326" s="24"/>
      <c r="PJY326" s="24"/>
      <c r="PJZ326" s="25"/>
      <c r="PKA326" s="25"/>
      <c r="PKB326" s="26"/>
      <c r="PKC326" s="26"/>
      <c r="PKD326" s="102"/>
      <c r="PKE326" s="24"/>
      <c r="PKF326" s="24"/>
      <c r="PKG326" s="24"/>
      <c r="PKH326" s="25"/>
      <c r="PKI326" s="25"/>
      <c r="PKJ326" s="26"/>
      <c r="PKK326" s="26"/>
      <c r="PKL326" s="102"/>
      <c r="PKM326" s="24"/>
      <c r="PKN326" s="24"/>
      <c r="PKO326" s="24"/>
      <c r="PKP326" s="25"/>
      <c r="PKQ326" s="25"/>
      <c r="PKR326" s="26"/>
      <c r="PKS326" s="26"/>
      <c r="PKT326" s="102"/>
      <c r="PKU326" s="24"/>
      <c r="PKV326" s="24"/>
      <c r="PKW326" s="24"/>
      <c r="PKX326" s="25"/>
      <c r="PKY326" s="25"/>
      <c r="PKZ326" s="26"/>
      <c r="PLA326" s="26"/>
      <c r="PLB326" s="102"/>
      <c r="PLC326" s="24"/>
      <c r="PLD326" s="24"/>
      <c r="PLE326" s="24"/>
      <c r="PLF326" s="25"/>
      <c r="PLG326" s="25"/>
      <c r="PLH326" s="26"/>
      <c r="PLI326" s="26"/>
      <c r="PLJ326" s="102"/>
      <c r="PLK326" s="24"/>
      <c r="PLL326" s="24"/>
      <c r="PLM326" s="24"/>
      <c r="PLN326" s="25"/>
      <c r="PLO326" s="25"/>
      <c r="PLP326" s="26"/>
      <c r="PLQ326" s="26"/>
      <c r="PLR326" s="102"/>
      <c r="PLS326" s="24"/>
      <c r="PLT326" s="24"/>
      <c r="PLU326" s="24"/>
      <c r="PLV326" s="25"/>
      <c r="PLW326" s="25"/>
      <c r="PLX326" s="26"/>
      <c r="PLY326" s="26"/>
      <c r="PLZ326" s="102"/>
      <c r="PMA326" s="24"/>
      <c r="PMB326" s="24"/>
      <c r="PMC326" s="24"/>
      <c r="PMD326" s="25"/>
      <c r="PME326" s="25"/>
      <c r="PMF326" s="26"/>
      <c r="PMG326" s="26"/>
      <c r="PMH326" s="102"/>
      <c r="PMI326" s="24"/>
      <c r="PMJ326" s="24"/>
      <c r="PMK326" s="24"/>
      <c r="PML326" s="25"/>
      <c r="PMM326" s="25"/>
      <c r="PMN326" s="26"/>
      <c r="PMO326" s="26"/>
      <c r="PMP326" s="102"/>
      <c r="PMQ326" s="24"/>
      <c r="PMR326" s="24"/>
      <c r="PMS326" s="24"/>
      <c r="PMT326" s="25"/>
      <c r="PMU326" s="25"/>
      <c r="PMV326" s="26"/>
      <c r="PMW326" s="26"/>
      <c r="PMX326" s="102"/>
      <c r="PMY326" s="24"/>
      <c r="PMZ326" s="24"/>
      <c r="PNA326" s="24"/>
      <c r="PNB326" s="25"/>
      <c r="PNC326" s="25"/>
      <c r="PND326" s="26"/>
      <c r="PNE326" s="26"/>
      <c r="PNF326" s="102"/>
      <c r="PNG326" s="24"/>
      <c r="PNH326" s="24"/>
      <c r="PNI326" s="24"/>
      <c r="PNJ326" s="25"/>
      <c r="PNK326" s="25"/>
      <c r="PNL326" s="26"/>
      <c r="PNM326" s="26"/>
      <c r="PNN326" s="102"/>
      <c r="PNO326" s="24"/>
      <c r="PNP326" s="24"/>
      <c r="PNQ326" s="24"/>
      <c r="PNR326" s="25"/>
      <c r="PNS326" s="25"/>
      <c r="PNT326" s="26"/>
      <c r="PNU326" s="26"/>
      <c r="PNV326" s="102"/>
      <c r="PNW326" s="24"/>
      <c r="PNX326" s="24"/>
      <c r="PNY326" s="24"/>
      <c r="PNZ326" s="25"/>
      <c r="POA326" s="25"/>
      <c r="POB326" s="26"/>
      <c r="POC326" s="26"/>
      <c r="POD326" s="102"/>
      <c r="POE326" s="24"/>
      <c r="POF326" s="24"/>
      <c r="POG326" s="24"/>
      <c r="POH326" s="25"/>
      <c r="POI326" s="25"/>
      <c r="POJ326" s="26"/>
      <c r="POK326" s="26"/>
      <c r="POL326" s="102"/>
      <c r="POM326" s="24"/>
      <c r="PON326" s="24"/>
      <c r="POO326" s="24"/>
      <c r="POP326" s="25"/>
      <c r="POQ326" s="25"/>
      <c r="POR326" s="26"/>
      <c r="POS326" s="26"/>
      <c r="POT326" s="102"/>
      <c r="POU326" s="24"/>
      <c r="POV326" s="24"/>
      <c r="POW326" s="24"/>
      <c r="POX326" s="25"/>
      <c r="POY326" s="25"/>
      <c r="POZ326" s="26"/>
      <c r="PPA326" s="26"/>
      <c r="PPB326" s="102"/>
      <c r="PPC326" s="24"/>
      <c r="PPD326" s="24"/>
      <c r="PPE326" s="24"/>
      <c r="PPF326" s="25"/>
      <c r="PPG326" s="25"/>
      <c r="PPH326" s="26"/>
      <c r="PPI326" s="26"/>
      <c r="PPJ326" s="102"/>
      <c r="PPK326" s="24"/>
      <c r="PPL326" s="24"/>
      <c r="PPM326" s="24"/>
      <c r="PPN326" s="25"/>
      <c r="PPO326" s="25"/>
      <c r="PPP326" s="26"/>
      <c r="PPQ326" s="26"/>
      <c r="PPR326" s="102"/>
      <c r="PPS326" s="24"/>
      <c r="PPT326" s="24"/>
      <c r="PPU326" s="24"/>
      <c r="PPV326" s="25"/>
      <c r="PPW326" s="25"/>
      <c r="PPX326" s="26"/>
      <c r="PPY326" s="26"/>
      <c r="PPZ326" s="102"/>
      <c r="PQA326" s="24"/>
      <c r="PQB326" s="24"/>
      <c r="PQC326" s="24"/>
      <c r="PQD326" s="25"/>
      <c r="PQE326" s="25"/>
      <c r="PQF326" s="26"/>
      <c r="PQG326" s="26"/>
      <c r="PQH326" s="102"/>
      <c r="PQI326" s="24"/>
      <c r="PQJ326" s="24"/>
      <c r="PQK326" s="24"/>
      <c r="PQL326" s="25"/>
      <c r="PQM326" s="25"/>
      <c r="PQN326" s="26"/>
      <c r="PQO326" s="26"/>
      <c r="PQP326" s="102"/>
      <c r="PQQ326" s="24"/>
      <c r="PQR326" s="24"/>
      <c r="PQS326" s="24"/>
      <c r="PQT326" s="25"/>
      <c r="PQU326" s="25"/>
      <c r="PQV326" s="26"/>
      <c r="PQW326" s="26"/>
      <c r="PQX326" s="102"/>
      <c r="PQY326" s="24"/>
      <c r="PQZ326" s="24"/>
      <c r="PRA326" s="24"/>
      <c r="PRB326" s="25"/>
      <c r="PRC326" s="25"/>
      <c r="PRD326" s="26"/>
      <c r="PRE326" s="26"/>
      <c r="PRF326" s="102"/>
      <c r="PRG326" s="24"/>
      <c r="PRH326" s="24"/>
      <c r="PRI326" s="24"/>
      <c r="PRJ326" s="25"/>
      <c r="PRK326" s="25"/>
      <c r="PRL326" s="26"/>
      <c r="PRM326" s="26"/>
      <c r="PRN326" s="102"/>
      <c r="PRO326" s="24"/>
      <c r="PRP326" s="24"/>
      <c r="PRQ326" s="24"/>
      <c r="PRR326" s="25"/>
      <c r="PRS326" s="25"/>
      <c r="PRT326" s="26"/>
      <c r="PRU326" s="26"/>
      <c r="PRV326" s="102"/>
      <c r="PRW326" s="24"/>
      <c r="PRX326" s="24"/>
      <c r="PRY326" s="24"/>
      <c r="PRZ326" s="25"/>
      <c r="PSA326" s="25"/>
      <c r="PSB326" s="26"/>
      <c r="PSC326" s="26"/>
      <c r="PSD326" s="102"/>
      <c r="PSE326" s="24"/>
      <c r="PSF326" s="24"/>
      <c r="PSG326" s="24"/>
      <c r="PSH326" s="25"/>
      <c r="PSI326" s="25"/>
      <c r="PSJ326" s="26"/>
      <c r="PSK326" s="26"/>
      <c r="PSL326" s="102"/>
      <c r="PSM326" s="24"/>
      <c r="PSN326" s="24"/>
      <c r="PSO326" s="24"/>
      <c r="PSP326" s="25"/>
      <c r="PSQ326" s="25"/>
      <c r="PSR326" s="26"/>
      <c r="PSS326" s="26"/>
      <c r="PST326" s="102"/>
      <c r="PSU326" s="24"/>
      <c r="PSV326" s="24"/>
      <c r="PSW326" s="24"/>
      <c r="PSX326" s="25"/>
      <c r="PSY326" s="25"/>
      <c r="PSZ326" s="26"/>
      <c r="PTA326" s="26"/>
      <c r="PTB326" s="102"/>
      <c r="PTC326" s="24"/>
      <c r="PTD326" s="24"/>
      <c r="PTE326" s="24"/>
      <c r="PTF326" s="25"/>
      <c r="PTG326" s="25"/>
      <c r="PTH326" s="26"/>
      <c r="PTI326" s="26"/>
      <c r="PTJ326" s="102"/>
      <c r="PTK326" s="24"/>
      <c r="PTL326" s="24"/>
      <c r="PTM326" s="24"/>
      <c r="PTN326" s="25"/>
      <c r="PTO326" s="25"/>
      <c r="PTP326" s="26"/>
      <c r="PTQ326" s="26"/>
      <c r="PTR326" s="102"/>
      <c r="PTS326" s="24"/>
      <c r="PTT326" s="24"/>
      <c r="PTU326" s="24"/>
      <c r="PTV326" s="25"/>
      <c r="PTW326" s="25"/>
      <c r="PTX326" s="26"/>
      <c r="PTY326" s="26"/>
      <c r="PTZ326" s="102"/>
      <c r="PUA326" s="24"/>
      <c r="PUB326" s="24"/>
      <c r="PUC326" s="24"/>
      <c r="PUD326" s="25"/>
      <c r="PUE326" s="25"/>
      <c r="PUF326" s="26"/>
      <c r="PUG326" s="26"/>
      <c r="PUH326" s="102"/>
      <c r="PUI326" s="24"/>
      <c r="PUJ326" s="24"/>
      <c r="PUK326" s="24"/>
      <c r="PUL326" s="25"/>
      <c r="PUM326" s="25"/>
      <c r="PUN326" s="26"/>
      <c r="PUO326" s="26"/>
      <c r="PUP326" s="102"/>
      <c r="PUQ326" s="24"/>
      <c r="PUR326" s="24"/>
      <c r="PUS326" s="24"/>
      <c r="PUT326" s="25"/>
      <c r="PUU326" s="25"/>
      <c r="PUV326" s="26"/>
      <c r="PUW326" s="26"/>
      <c r="PUX326" s="102"/>
      <c r="PUY326" s="24"/>
      <c r="PUZ326" s="24"/>
      <c r="PVA326" s="24"/>
      <c r="PVB326" s="25"/>
      <c r="PVC326" s="25"/>
      <c r="PVD326" s="26"/>
      <c r="PVE326" s="26"/>
      <c r="PVF326" s="102"/>
      <c r="PVG326" s="24"/>
      <c r="PVH326" s="24"/>
      <c r="PVI326" s="24"/>
      <c r="PVJ326" s="25"/>
      <c r="PVK326" s="25"/>
      <c r="PVL326" s="26"/>
      <c r="PVM326" s="26"/>
      <c r="PVN326" s="102"/>
      <c r="PVO326" s="24"/>
      <c r="PVP326" s="24"/>
      <c r="PVQ326" s="24"/>
      <c r="PVR326" s="25"/>
      <c r="PVS326" s="25"/>
      <c r="PVT326" s="26"/>
      <c r="PVU326" s="26"/>
      <c r="PVV326" s="102"/>
      <c r="PVW326" s="24"/>
      <c r="PVX326" s="24"/>
      <c r="PVY326" s="24"/>
      <c r="PVZ326" s="25"/>
      <c r="PWA326" s="25"/>
      <c r="PWB326" s="26"/>
      <c r="PWC326" s="26"/>
      <c r="PWD326" s="102"/>
      <c r="PWE326" s="24"/>
      <c r="PWF326" s="24"/>
      <c r="PWG326" s="24"/>
      <c r="PWH326" s="25"/>
      <c r="PWI326" s="25"/>
      <c r="PWJ326" s="26"/>
      <c r="PWK326" s="26"/>
      <c r="PWL326" s="102"/>
      <c r="PWM326" s="24"/>
      <c r="PWN326" s="24"/>
      <c r="PWO326" s="24"/>
      <c r="PWP326" s="25"/>
      <c r="PWQ326" s="25"/>
      <c r="PWR326" s="26"/>
      <c r="PWS326" s="26"/>
      <c r="PWT326" s="102"/>
      <c r="PWU326" s="24"/>
      <c r="PWV326" s="24"/>
      <c r="PWW326" s="24"/>
      <c r="PWX326" s="25"/>
      <c r="PWY326" s="25"/>
      <c r="PWZ326" s="26"/>
      <c r="PXA326" s="26"/>
      <c r="PXB326" s="102"/>
      <c r="PXC326" s="24"/>
      <c r="PXD326" s="24"/>
      <c r="PXE326" s="24"/>
      <c r="PXF326" s="25"/>
      <c r="PXG326" s="25"/>
      <c r="PXH326" s="26"/>
      <c r="PXI326" s="26"/>
      <c r="PXJ326" s="102"/>
      <c r="PXK326" s="24"/>
      <c r="PXL326" s="24"/>
      <c r="PXM326" s="24"/>
      <c r="PXN326" s="25"/>
      <c r="PXO326" s="25"/>
      <c r="PXP326" s="26"/>
      <c r="PXQ326" s="26"/>
      <c r="PXR326" s="102"/>
      <c r="PXS326" s="24"/>
      <c r="PXT326" s="24"/>
      <c r="PXU326" s="24"/>
      <c r="PXV326" s="25"/>
      <c r="PXW326" s="25"/>
      <c r="PXX326" s="26"/>
      <c r="PXY326" s="26"/>
      <c r="PXZ326" s="102"/>
      <c r="PYA326" s="24"/>
      <c r="PYB326" s="24"/>
      <c r="PYC326" s="24"/>
      <c r="PYD326" s="25"/>
      <c r="PYE326" s="25"/>
      <c r="PYF326" s="26"/>
      <c r="PYG326" s="26"/>
      <c r="PYH326" s="102"/>
      <c r="PYI326" s="24"/>
      <c r="PYJ326" s="24"/>
      <c r="PYK326" s="24"/>
      <c r="PYL326" s="25"/>
      <c r="PYM326" s="25"/>
      <c r="PYN326" s="26"/>
      <c r="PYO326" s="26"/>
      <c r="PYP326" s="102"/>
      <c r="PYQ326" s="24"/>
      <c r="PYR326" s="24"/>
      <c r="PYS326" s="24"/>
      <c r="PYT326" s="25"/>
      <c r="PYU326" s="25"/>
      <c r="PYV326" s="26"/>
      <c r="PYW326" s="26"/>
      <c r="PYX326" s="102"/>
      <c r="PYY326" s="24"/>
      <c r="PYZ326" s="24"/>
      <c r="PZA326" s="24"/>
      <c r="PZB326" s="25"/>
      <c r="PZC326" s="25"/>
      <c r="PZD326" s="26"/>
      <c r="PZE326" s="26"/>
      <c r="PZF326" s="102"/>
      <c r="PZG326" s="24"/>
      <c r="PZH326" s="24"/>
      <c r="PZI326" s="24"/>
      <c r="PZJ326" s="25"/>
      <c r="PZK326" s="25"/>
      <c r="PZL326" s="26"/>
      <c r="PZM326" s="26"/>
      <c r="PZN326" s="102"/>
      <c r="PZO326" s="24"/>
      <c r="PZP326" s="24"/>
      <c r="PZQ326" s="24"/>
      <c r="PZR326" s="25"/>
      <c r="PZS326" s="25"/>
      <c r="PZT326" s="26"/>
      <c r="PZU326" s="26"/>
      <c r="PZV326" s="102"/>
      <c r="PZW326" s="24"/>
      <c r="PZX326" s="24"/>
      <c r="PZY326" s="24"/>
      <c r="PZZ326" s="25"/>
      <c r="QAA326" s="25"/>
      <c r="QAB326" s="26"/>
      <c r="QAC326" s="26"/>
      <c r="QAD326" s="102"/>
      <c r="QAE326" s="24"/>
      <c r="QAF326" s="24"/>
      <c r="QAG326" s="24"/>
      <c r="QAH326" s="25"/>
      <c r="QAI326" s="25"/>
      <c r="QAJ326" s="26"/>
      <c r="QAK326" s="26"/>
      <c r="QAL326" s="102"/>
      <c r="QAM326" s="24"/>
      <c r="QAN326" s="24"/>
      <c r="QAO326" s="24"/>
      <c r="QAP326" s="25"/>
      <c r="QAQ326" s="25"/>
      <c r="QAR326" s="26"/>
      <c r="QAS326" s="26"/>
      <c r="QAT326" s="102"/>
      <c r="QAU326" s="24"/>
      <c r="QAV326" s="24"/>
      <c r="QAW326" s="24"/>
      <c r="QAX326" s="25"/>
      <c r="QAY326" s="25"/>
      <c r="QAZ326" s="26"/>
      <c r="QBA326" s="26"/>
      <c r="QBB326" s="102"/>
      <c r="QBC326" s="24"/>
      <c r="QBD326" s="24"/>
      <c r="QBE326" s="24"/>
      <c r="QBF326" s="25"/>
      <c r="QBG326" s="25"/>
      <c r="QBH326" s="26"/>
      <c r="QBI326" s="26"/>
      <c r="QBJ326" s="102"/>
      <c r="QBK326" s="24"/>
      <c r="QBL326" s="24"/>
      <c r="QBM326" s="24"/>
      <c r="QBN326" s="25"/>
      <c r="QBO326" s="25"/>
      <c r="QBP326" s="26"/>
      <c r="QBQ326" s="26"/>
      <c r="QBR326" s="102"/>
      <c r="QBS326" s="24"/>
      <c r="QBT326" s="24"/>
      <c r="QBU326" s="24"/>
      <c r="QBV326" s="25"/>
      <c r="QBW326" s="25"/>
      <c r="QBX326" s="26"/>
      <c r="QBY326" s="26"/>
      <c r="QBZ326" s="102"/>
      <c r="QCA326" s="24"/>
      <c r="QCB326" s="24"/>
      <c r="QCC326" s="24"/>
      <c r="QCD326" s="25"/>
      <c r="QCE326" s="25"/>
      <c r="QCF326" s="26"/>
      <c r="QCG326" s="26"/>
      <c r="QCH326" s="102"/>
      <c r="QCI326" s="24"/>
      <c r="QCJ326" s="24"/>
      <c r="QCK326" s="24"/>
      <c r="QCL326" s="25"/>
      <c r="QCM326" s="25"/>
      <c r="QCN326" s="26"/>
      <c r="QCO326" s="26"/>
      <c r="QCP326" s="102"/>
      <c r="QCQ326" s="24"/>
      <c r="QCR326" s="24"/>
      <c r="QCS326" s="24"/>
      <c r="QCT326" s="25"/>
      <c r="QCU326" s="25"/>
      <c r="QCV326" s="26"/>
      <c r="QCW326" s="26"/>
      <c r="QCX326" s="102"/>
      <c r="QCY326" s="24"/>
      <c r="QCZ326" s="24"/>
      <c r="QDA326" s="24"/>
      <c r="QDB326" s="25"/>
      <c r="QDC326" s="25"/>
      <c r="QDD326" s="26"/>
      <c r="QDE326" s="26"/>
      <c r="QDF326" s="102"/>
      <c r="QDG326" s="24"/>
      <c r="QDH326" s="24"/>
      <c r="QDI326" s="24"/>
      <c r="QDJ326" s="25"/>
      <c r="QDK326" s="25"/>
      <c r="QDL326" s="26"/>
      <c r="QDM326" s="26"/>
      <c r="QDN326" s="102"/>
      <c r="QDO326" s="24"/>
      <c r="QDP326" s="24"/>
      <c r="QDQ326" s="24"/>
      <c r="QDR326" s="25"/>
      <c r="QDS326" s="25"/>
      <c r="QDT326" s="26"/>
      <c r="QDU326" s="26"/>
      <c r="QDV326" s="102"/>
      <c r="QDW326" s="24"/>
      <c r="QDX326" s="24"/>
      <c r="QDY326" s="24"/>
      <c r="QDZ326" s="25"/>
      <c r="QEA326" s="25"/>
      <c r="QEB326" s="26"/>
      <c r="QEC326" s="26"/>
      <c r="QED326" s="102"/>
      <c r="QEE326" s="24"/>
      <c r="QEF326" s="24"/>
      <c r="QEG326" s="24"/>
      <c r="QEH326" s="25"/>
      <c r="QEI326" s="25"/>
      <c r="QEJ326" s="26"/>
      <c r="QEK326" s="26"/>
      <c r="QEL326" s="102"/>
      <c r="QEM326" s="24"/>
      <c r="QEN326" s="24"/>
      <c r="QEO326" s="24"/>
      <c r="QEP326" s="25"/>
      <c r="QEQ326" s="25"/>
      <c r="QER326" s="26"/>
      <c r="QES326" s="26"/>
      <c r="QET326" s="102"/>
      <c r="QEU326" s="24"/>
      <c r="QEV326" s="24"/>
      <c r="QEW326" s="24"/>
      <c r="QEX326" s="25"/>
      <c r="QEY326" s="25"/>
      <c r="QEZ326" s="26"/>
      <c r="QFA326" s="26"/>
      <c r="QFB326" s="102"/>
      <c r="QFC326" s="24"/>
      <c r="QFD326" s="24"/>
      <c r="QFE326" s="24"/>
      <c r="QFF326" s="25"/>
      <c r="QFG326" s="25"/>
      <c r="QFH326" s="26"/>
      <c r="QFI326" s="26"/>
      <c r="QFJ326" s="102"/>
      <c r="QFK326" s="24"/>
      <c r="QFL326" s="24"/>
      <c r="QFM326" s="24"/>
      <c r="QFN326" s="25"/>
      <c r="QFO326" s="25"/>
      <c r="QFP326" s="26"/>
      <c r="QFQ326" s="26"/>
      <c r="QFR326" s="102"/>
      <c r="QFS326" s="24"/>
      <c r="QFT326" s="24"/>
      <c r="QFU326" s="24"/>
      <c r="QFV326" s="25"/>
      <c r="QFW326" s="25"/>
      <c r="QFX326" s="26"/>
      <c r="QFY326" s="26"/>
      <c r="QFZ326" s="102"/>
      <c r="QGA326" s="24"/>
      <c r="QGB326" s="24"/>
      <c r="QGC326" s="24"/>
      <c r="QGD326" s="25"/>
      <c r="QGE326" s="25"/>
      <c r="QGF326" s="26"/>
      <c r="QGG326" s="26"/>
      <c r="QGH326" s="102"/>
      <c r="QGI326" s="24"/>
      <c r="QGJ326" s="24"/>
      <c r="QGK326" s="24"/>
      <c r="QGL326" s="25"/>
      <c r="QGM326" s="25"/>
      <c r="QGN326" s="26"/>
      <c r="QGO326" s="26"/>
      <c r="QGP326" s="102"/>
      <c r="QGQ326" s="24"/>
      <c r="QGR326" s="24"/>
      <c r="QGS326" s="24"/>
      <c r="QGT326" s="25"/>
      <c r="QGU326" s="25"/>
      <c r="QGV326" s="26"/>
      <c r="QGW326" s="26"/>
      <c r="QGX326" s="102"/>
      <c r="QGY326" s="24"/>
      <c r="QGZ326" s="24"/>
      <c r="QHA326" s="24"/>
      <c r="QHB326" s="25"/>
      <c r="QHC326" s="25"/>
      <c r="QHD326" s="26"/>
      <c r="QHE326" s="26"/>
      <c r="QHF326" s="102"/>
      <c r="QHG326" s="24"/>
      <c r="QHH326" s="24"/>
      <c r="QHI326" s="24"/>
      <c r="QHJ326" s="25"/>
      <c r="QHK326" s="25"/>
      <c r="QHL326" s="26"/>
      <c r="QHM326" s="26"/>
      <c r="QHN326" s="102"/>
      <c r="QHO326" s="24"/>
      <c r="QHP326" s="24"/>
      <c r="QHQ326" s="24"/>
      <c r="QHR326" s="25"/>
      <c r="QHS326" s="25"/>
      <c r="QHT326" s="26"/>
      <c r="QHU326" s="26"/>
      <c r="QHV326" s="102"/>
      <c r="QHW326" s="24"/>
      <c r="QHX326" s="24"/>
      <c r="QHY326" s="24"/>
      <c r="QHZ326" s="25"/>
      <c r="QIA326" s="25"/>
      <c r="QIB326" s="26"/>
      <c r="QIC326" s="26"/>
      <c r="QID326" s="102"/>
      <c r="QIE326" s="24"/>
      <c r="QIF326" s="24"/>
      <c r="QIG326" s="24"/>
      <c r="QIH326" s="25"/>
      <c r="QII326" s="25"/>
      <c r="QIJ326" s="26"/>
      <c r="QIK326" s="26"/>
      <c r="QIL326" s="102"/>
      <c r="QIM326" s="24"/>
      <c r="QIN326" s="24"/>
      <c r="QIO326" s="24"/>
      <c r="QIP326" s="25"/>
      <c r="QIQ326" s="25"/>
      <c r="QIR326" s="26"/>
      <c r="QIS326" s="26"/>
      <c r="QIT326" s="102"/>
      <c r="QIU326" s="24"/>
      <c r="QIV326" s="24"/>
      <c r="QIW326" s="24"/>
      <c r="QIX326" s="25"/>
      <c r="QIY326" s="25"/>
      <c r="QIZ326" s="26"/>
      <c r="QJA326" s="26"/>
      <c r="QJB326" s="102"/>
      <c r="QJC326" s="24"/>
      <c r="QJD326" s="24"/>
      <c r="QJE326" s="24"/>
      <c r="QJF326" s="25"/>
      <c r="QJG326" s="25"/>
      <c r="QJH326" s="26"/>
      <c r="QJI326" s="26"/>
      <c r="QJJ326" s="102"/>
      <c r="QJK326" s="24"/>
      <c r="QJL326" s="24"/>
      <c r="QJM326" s="24"/>
      <c r="QJN326" s="25"/>
      <c r="QJO326" s="25"/>
      <c r="QJP326" s="26"/>
      <c r="QJQ326" s="26"/>
      <c r="QJR326" s="102"/>
      <c r="QJS326" s="24"/>
      <c r="QJT326" s="24"/>
      <c r="QJU326" s="24"/>
      <c r="QJV326" s="25"/>
      <c r="QJW326" s="25"/>
      <c r="QJX326" s="26"/>
      <c r="QJY326" s="26"/>
      <c r="QJZ326" s="102"/>
      <c r="QKA326" s="24"/>
      <c r="QKB326" s="24"/>
      <c r="QKC326" s="24"/>
      <c r="QKD326" s="25"/>
      <c r="QKE326" s="25"/>
      <c r="QKF326" s="26"/>
      <c r="QKG326" s="26"/>
      <c r="QKH326" s="102"/>
      <c r="QKI326" s="24"/>
      <c r="QKJ326" s="24"/>
      <c r="QKK326" s="24"/>
      <c r="QKL326" s="25"/>
      <c r="QKM326" s="25"/>
      <c r="QKN326" s="26"/>
      <c r="QKO326" s="26"/>
      <c r="QKP326" s="102"/>
      <c r="QKQ326" s="24"/>
      <c r="QKR326" s="24"/>
      <c r="QKS326" s="24"/>
      <c r="QKT326" s="25"/>
      <c r="QKU326" s="25"/>
      <c r="QKV326" s="26"/>
      <c r="QKW326" s="26"/>
      <c r="QKX326" s="102"/>
      <c r="QKY326" s="24"/>
      <c r="QKZ326" s="24"/>
      <c r="QLA326" s="24"/>
      <c r="QLB326" s="25"/>
      <c r="QLC326" s="25"/>
      <c r="QLD326" s="26"/>
      <c r="QLE326" s="26"/>
      <c r="QLF326" s="102"/>
      <c r="QLG326" s="24"/>
      <c r="QLH326" s="24"/>
      <c r="QLI326" s="24"/>
      <c r="QLJ326" s="25"/>
      <c r="QLK326" s="25"/>
      <c r="QLL326" s="26"/>
      <c r="QLM326" s="26"/>
      <c r="QLN326" s="102"/>
      <c r="QLO326" s="24"/>
      <c r="QLP326" s="24"/>
      <c r="QLQ326" s="24"/>
      <c r="QLR326" s="25"/>
      <c r="QLS326" s="25"/>
      <c r="QLT326" s="26"/>
      <c r="QLU326" s="26"/>
      <c r="QLV326" s="102"/>
      <c r="QLW326" s="24"/>
      <c r="QLX326" s="24"/>
      <c r="QLY326" s="24"/>
      <c r="QLZ326" s="25"/>
      <c r="QMA326" s="25"/>
      <c r="QMB326" s="26"/>
      <c r="QMC326" s="26"/>
      <c r="QMD326" s="102"/>
      <c r="QME326" s="24"/>
      <c r="QMF326" s="24"/>
      <c r="QMG326" s="24"/>
      <c r="QMH326" s="25"/>
      <c r="QMI326" s="25"/>
      <c r="QMJ326" s="26"/>
      <c r="QMK326" s="26"/>
      <c r="QML326" s="102"/>
      <c r="QMM326" s="24"/>
      <c r="QMN326" s="24"/>
      <c r="QMO326" s="24"/>
      <c r="QMP326" s="25"/>
      <c r="QMQ326" s="25"/>
      <c r="QMR326" s="26"/>
      <c r="QMS326" s="26"/>
      <c r="QMT326" s="102"/>
      <c r="QMU326" s="24"/>
      <c r="QMV326" s="24"/>
      <c r="QMW326" s="24"/>
      <c r="QMX326" s="25"/>
      <c r="QMY326" s="25"/>
      <c r="QMZ326" s="26"/>
      <c r="QNA326" s="26"/>
      <c r="QNB326" s="102"/>
      <c r="QNC326" s="24"/>
      <c r="QND326" s="24"/>
      <c r="QNE326" s="24"/>
      <c r="QNF326" s="25"/>
      <c r="QNG326" s="25"/>
      <c r="QNH326" s="26"/>
      <c r="QNI326" s="26"/>
      <c r="QNJ326" s="102"/>
      <c r="QNK326" s="24"/>
      <c r="QNL326" s="24"/>
      <c r="QNM326" s="24"/>
      <c r="QNN326" s="25"/>
      <c r="QNO326" s="25"/>
      <c r="QNP326" s="26"/>
      <c r="QNQ326" s="26"/>
      <c r="QNR326" s="102"/>
      <c r="QNS326" s="24"/>
      <c r="QNT326" s="24"/>
      <c r="QNU326" s="24"/>
      <c r="QNV326" s="25"/>
      <c r="QNW326" s="25"/>
      <c r="QNX326" s="26"/>
      <c r="QNY326" s="26"/>
      <c r="QNZ326" s="102"/>
      <c r="QOA326" s="24"/>
      <c r="QOB326" s="24"/>
      <c r="QOC326" s="24"/>
      <c r="QOD326" s="25"/>
      <c r="QOE326" s="25"/>
      <c r="QOF326" s="26"/>
      <c r="QOG326" s="26"/>
      <c r="QOH326" s="102"/>
      <c r="QOI326" s="24"/>
      <c r="QOJ326" s="24"/>
      <c r="QOK326" s="24"/>
      <c r="QOL326" s="25"/>
      <c r="QOM326" s="25"/>
      <c r="QON326" s="26"/>
      <c r="QOO326" s="26"/>
      <c r="QOP326" s="102"/>
      <c r="QOQ326" s="24"/>
      <c r="QOR326" s="24"/>
      <c r="QOS326" s="24"/>
      <c r="QOT326" s="25"/>
      <c r="QOU326" s="25"/>
      <c r="QOV326" s="26"/>
      <c r="QOW326" s="26"/>
      <c r="QOX326" s="102"/>
      <c r="QOY326" s="24"/>
      <c r="QOZ326" s="24"/>
      <c r="QPA326" s="24"/>
      <c r="QPB326" s="25"/>
      <c r="QPC326" s="25"/>
      <c r="QPD326" s="26"/>
      <c r="QPE326" s="26"/>
      <c r="QPF326" s="102"/>
      <c r="QPG326" s="24"/>
      <c r="QPH326" s="24"/>
      <c r="QPI326" s="24"/>
      <c r="QPJ326" s="25"/>
      <c r="QPK326" s="25"/>
      <c r="QPL326" s="26"/>
      <c r="QPM326" s="26"/>
      <c r="QPN326" s="102"/>
      <c r="QPO326" s="24"/>
      <c r="QPP326" s="24"/>
      <c r="QPQ326" s="24"/>
      <c r="QPR326" s="25"/>
      <c r="QPS326" s="25"/>
      <c r="QPT326" s="26"/>
      <c r="QPU326" s="26"/>
      <c r="QPV326" s="102"/>
      <c r="QPW326" s="24"/>
      <c r="QPX326" s="24"/>
      <c r="QPY326" s="24"/>
      <c r="QPZ326" s="25"/>
      <c r="QQA326" s="25"/>
      <c r="QQB326" s="26"/>
      <c r="QQC326" s="26"/>
      <c r="QQD326" s="102"/>
      <c r="QQE326" s="24"/>
      <c r="QQF326" s="24"/>
      <c r="QQG326" s="24"/>
      <c r="QQH326" s="25"/>
      <c r="QQI326" s="25"/>
      <c r="QQJ326" s="26"/>
      <c r="QQK326" s="26"/>
      <c r="QQL326" s="102"/>
      <c r="QQM326" s="24"/>
      <c r="QQN326" s="24"/>
      <c r="QQO326" s="24"/>
      <c r="QQP326" s="25"/>
      <c r="QQQ326" s="25"/>
      <c r="QQR326" s="26"/>
      <c r="QQS326" s="26"/>
      <c r="QQT326" s="102"/>
      <c r="QQU326" s="24"/>
      <c r="QQV326" s="24"/>
      <c r="QQW326" s="24"/>
      <c r="QQX326" s="25"/>
      <c r="QQY326" s="25"/>
      <c r="QQZ326" s="26"/>
      <c r="QRA326" s="26"/>
      <c r="QRB326" s="102"/>
      <c r="QRC326" s="24"/>
      <c r="QRD326" s="24"/>
      <c r="QRE326" s="24"/>
      <c r="QRF326" s="25"/>
      <c r="QRG326" s="25"/>
      <c r="QRH326" s="26"/>
      <c r="QRI326" s="26"/>
      <c r="QRJ326" s="102"/>
      <c r="QRK326" s="24"/>
      <c r="QRL326" s="24"/>
      <c r="QRM326" s="24"/>
      <c r="QRN326" s="25"/>
      <c r="QRO326" s="25"/>
      <c r="QRP326" s="26"/>
      <c r="QRQ326" s="26"/>
      <c r="QRR326" s="102"/>
      <c r="QRS326" s="24"/>
      <c r="QRT326" s="24"/>
      <c r="QRU326" s="24"/>
      <c r="QRV326" s="25"/>
      <c r="QRW326" s="25"/>
      <c r="QRX326" s="26"/>
      <c r="QRY326" s="26"/>
      <c r="QRZ326" s="102"/>
      <c r="QSA326" s="24"/>
      <c r="QSB326" s="24"/>
      <c r="QSC326" s="24"/>
      <c r="QSD326" s="25"/>
      <c r="QSE326" s="25"/>
      <c r="QSF326" s="26"/>
      <c r="QSG326" s="26"/>
      <c r="QSH326" s="102"/>
      <c r="QSI326" s="24"/>
      <c r="QSJ326" s="24"/>
      <c r="QSK326" s="24"/>
      <c r="QSL326" s="25"/>
      <c r="QSM326" s="25"/>
      <c r="QSN326" s="26"/>
      <c r="QSO326" s="26"/>
      <c r="QSP326" s="102"/>
      <c r="QSQ326" s="24"/>
      <c r="QSR326" s="24"/>
      <c r="QSS326" s="24"/>
      <c r="QST326" s="25"/>
      <c r="QSU326" s="25"/>
      <c r="QSV326" s="26"/>
      <c r="QSW326" s="26"/>
      <c r="QSX326" s="102"/>
      <c r="QSY326" s="24"/>
      <c r="QSZ326" s="24"/>
      <c r="QTA326" s="24"/>
      <c r="QTB326" s="25"/>
      <c r="QTC326" s="25"/>
      <c r="QTD326" s="26"/>
      <c r="QTE326" s="26"/>
      <c r="QTF326" s="102"/>
      <c r="QTG326" s="24"/>
      <c r="QTH326" s="24"/>
      <c r="QTI326" s="24"/>
      <c r="QTJ326" s="25"/>
      <c r="QTK326" s="25"/>
      <c r="QTL326" s="26"/>
      <c r="QTM326" s="26"/>
      <c r="QTN326" s="102"/>
      <c r="QTO326" s="24"/>
      <c r="QTP326" s="24"/>
      <c r="QTQ326" s="24"/>
      <c r="QTR326" s="25"/>
      <c r="QTS326" s="25"/>
      <c r="QTT326" s="26"/>
      <c r="QTU326" s="26"/>
      <c r="QTV326" s="102"/>
      <c r="QTW326" s="24"/>
      <c r="QTX326" s="24"/>
      <c r="QTY326" s="24"/>
      <c r="QTZ326" s="25"/>
      <c r="QUA326" s="25"/>
      <c r="QUB326" s="26"/>
      <c r="QUC326" s="26"/>
      <c r="QUD326" s="102"/>
      <c r="QUE326" s="24"/>
      <c r="QUF326" s="24"/>
      <c r="QUG326" s="24"/>
      <c r="QUH326" s="25"/>
      <c r="QUI326" s="25"/>
      <c r="QUJ326" s="26"/>
      <c r="QUK326" s="26"/>
      <c r="QUL326" s="102"/>
      <c r="QUM326" s="24"/>
      <c r="QUN326" s="24"/>
      <c r="QUO326" s="24"/>
      <c r="QUP326" s="25"/>
      <c r="QUQ326" s="25"/>
      <c r="QUR326" s="26"/>
      <c r="QUS326" s="26"/>
      <c r="QUT326" s="102"/>
      <c r="QUU326" s="24"/>
      <c r="QUV326" s="24"/>
      <c r="QUW326" s="24"/>
      <c r="QUX326" s="25"/>
      <c r="QUY326" s="25"/>
      <c r="QUZ326" s="26"/>
      <c r="QVA326" s="26"/>
      <c r="QVB326" s="102"/>
      <c r="QVC326" s="24"/>
      <c r="QVD326" s="24"/>
      <c r="QVE326" s="24"/>
      <c r="QVF326" s="25"/>
      <c r="QVG326" s="25"/>
      <c r="QVH326" s="26"/>
      <c r="QVI326" s="26"/>
      <c r="QVJ326" s="102"/>
      <c r="QVK326" s="24"/>
      <c r="QVL326" s="24"/>
      <c r="QVM326" s="24"/>
      <c r="QVN326" s="25"/>
      <c r="QVO326" s="25"/>
      <c r="QVP326" s="26"/>
      <c r="QVQ326" s="26"/>
      <c r="QVR326" s="102"/>
      <c r="QVS326" s="24"/>
      <c r="QVT326" s="24"/>
      <c r="QVU326" s="24"/>
      <c r="QVV326" s="25"/>
      <c r="QVW326" s="25"/>
      <c r="QVX326" s="26"/>
      <c r="QVY326" s="26"/>
      <c r="QVZ326" s="102"/>
      <c r="QWA326" s="24"/>
      <c r="QWB326" s="24"/>
      <c r="QWC326" s="24"/>
      <c r="QWD326" s="25"/>
      <c r="QWE326" s="25"/>
      <c r="QWF326" s="26"/>
      <c r="QWG326" s="26"/>
      <c r="QWH326" s="102"/>
      <c r="QWI326" s="24"/>
      <c r="QWJ326" s="24"/>
      <c r="QWK326" s="24"/>
      <c r="QWL326" s="25"/>
      <c r="QWM326" s="25"/>
      <c r="QWN326" s="26"/>
      <c r="QWO326" s="26"/>
      <c r="QWP326" s="102"/>
      <c r="QWQ326" s="24"/>
      <c r="QWR326" s="24"/>
      <c r="QWS326" s="24"/>
      <c r="QWT326" s="25"/>
      <c r="QWU326" s="25"/>
      <c r="QWV326" s="26"/>
      <c r="QWW326" s="26"/>
      <c r="QWX326" s="102"/>
      <c r="QWY326" s="24"/>
      <c r="QWZ326" s="24"/>
      <c r="QXA326" s="24"/>
      <c r="QXB326" s="25"/>
      <c r="QXC326" s="25"/>
      <c r="QXD326" s="26"/>
      <c r="QXE326" s="26"/>
      <c r="QXF326" s="102"/>
      <c r="QXG326" s="24"/>
      <c r="QXH326" s="24"/>
      <c r="QXI326" s="24"/>
      <c r="QXJ326" s="25"/>
      <c r="QXK326" s="25"/>
      <c r="QXL326" s="26"/>
      <c r="QXM326" s="26"/>
      <c r="QXN326" s="102"/>
      <c r="QXO326" s="24"/>
      <c r="QXP326" s="24"/>
      <c r="QXQ326" s="24"/>
      <c r="QXR326" s="25"/>
      <c r="QXS326" s="25"/>
      <c r="QXT326" s="26"/>
      <c r="QXU326" s="26"/>
      <c r="QXV326" s="102"/>
      <c r="QXW326" s="24"/>
      <c r="QXX326" s="24"/>
      <c r="QXY326" s="24"/>
      <c r="QXZ326" s="25"/>
      <c r="QYA326" s="25"/>
      <c r="QYB326" s="26"/>
      <c r="QYC326" s="26"/>
      <c r="QYD326" s="102"/>
      <c r="QYE326" s="24"/>
      <c r="QYF326" s="24"/>
      <c r="QYG326" s="24"/>
      <c r="QYH326" s="25"/>
      <c r="QYI326" s="25"/>
      <c r="QYJ326" s="26"/>
      <c r="QYK326" s="26"/>
      <c r="QYL326" s="102"/>
      <c r="QYM326" s="24"/>
      <c r="QYN326" s="24"/>
      <c r="QYO326" s="24"/>
      <c r="QYP326" s="25"/>
      <c r="QYQ326" s="25"/>
      <c r="QYR326" s="26"/>
      <c r="QYS326" s="26"/>
      <c r="QYT326" s="102"/>
      <c r="QYU326" s="24"/>
      <c r="QYV326" s="24"/>
      <c r="QYW326" s="24"/>
      <c r="QYX326" s="25"/>
      <c r="QYY326" s="25"/>
      <c r="QYZ326" s="26"/>
      <c r="QZA326" s="26"/>
      <c r="QZB326" s="102"/>
      <c r="QZC326" s="24"/>
      <c r="QZD326" s="24"/>
      <c r="QZE326" s="24"/>
      <c r="QZF326" s="25"/>
      <c r="QZG326" s="25"/>
      <c r="QZH326" s="26"/>
      <c r="QZI326" s="26"/>
      <c r="QZJ326" s="102"/>
      <c r="QZK326" s="24"/>
      <c r="QZL326" s="24"/>
      <c r="QZM326" s="24"/>
      <c r="QZN326" s="25"/>
      <c r="QZO326" s="25"/>
      <c r="QZP326" s="26"/>
      <c r="QZQ326" s="26"/>
      <c r="QZR326" s="102"/>
      <c r="QZS326" s="24"/>
      <c r="QZT326" s="24"/>
      <c r="QZU326" s="24"/>
      <c r="QZV326" s="25"/>
      <c r="QZW326" s="25"/>
      <c r="QZX326" s="26"/>
      <c r="QZY326" s="26"/>
      <c r="QZZ326" s="102"/>
      <c r="RAA326" s="24"/>
      <c r="RAB326" s="24"/>
      <c r="RAC326" s="24"/>
      <c r="RAD326" s="25"/>
      <c r="RAE326" s="25"/>
      <c r="RAF326" s="26"/>
      <c r="RAG326" s="26"/>
      <c r="RAH326" s="102"/>
      <c r="RAI326" s="24"/>
      <c r="RAJ326" s="24"/>
      <c r="RAK326" s="24"/>
      <c r="RAL326" s="25"/>
      <c r="RAM326" s="25"/>
      <c r="RAN326" s="26"/>
      <c r="RAO326" s="26"/>
      <c r="RAP326" s="102"/>
      <c r="RAQ326" s="24"/>
      <c r="RAR326" s="24"/>
      <c r="RAS326" s="24"/>
      <c r="RAT326" s="25"/>
      <c r="RAU326" s="25"/>
      <c r="RAV326" s="26"/>
      <c r="RAW326" s="26"/>
      <c r="RAX326" s="102"/>
      <c r="RAY326" s="24"/>
      <c r="RAZ326" s="24"/>
      <c r="RBA326" s="24"/>
      <c r="RBB326" s="25"/>
      <c r="RBC326" s="25"/>
      <c r="RBD326" s="26"/>
      <c r="RBE326" s="26"/>
      <c r="RBF326" s="102"/>
      <c r="RBG326" s="24"/>
      <c r="RBH326" s="24"/>
      <c r="RBI326" s="24"/>
      <c r="RBJ326" s="25"/>
      <c r="RBK326" s="25"/>
      <c r="RBL326" s="26"/>
      <c r="RBM326" s="26"/>
      <c r="RBN326" s="102"/>
      <c r="RBO326" s="24"/>
      <c r="RBP326" s="24"/>
      <c r="RBQ326" s="24"/>
      <c r="RBR326" s="25"/>
      <c r="RBS326" s="25"/>
      <c r="RBT326" s="26"/>
      <c r="RBU326" s="26"/>
      <c r="RBV326" s="102"/>
      <c r="RBW326" s="24"/>
      <c r="RBX326" s="24"/>
      <c r="RBY326" s="24"/>
      <c r="RBZ326" s="25"/>
      <c r="RCA326" s="25"/>
      <c r="RCB326" s="26"/>
      <c r="RCC326" s="26"/>
      <c r="RCD326" s="102"/>
      <c r="RCE326" s="24"/>
      <c r="RCF326" s="24"/>
      <c r="RCG326" s="24"/>
      <c r="RCH326" s="25"/>
      <c r="RCI326" s="25"/>
      <c r="RCJ326" s="26"/>
      <c r="RCK326" s="26"/>
      <c r="RCL326" s="102"/>
      <c r="RCM326" s="24"/>
      <c r="RCN326" s="24"/>
      <c r="RCO326" s="24"/>
      <c r="RCP326" s="25"/>
      <c r="RCQ326" s="25"/>
      <c r="RCR326" s="26"/>
      <c r="RCS326" s="26"/>
      <c r="RCT326" s="102"/>
      <c r="RCU326" s="24"/>
      <c r="RCV326" s="24"/>
      <c r="RCW326" s="24"/>
      <c r="RCX326" s="25"/>
      <c r="RCY326" s="25"/>
      <c r="RCZ326" s="26"/>
      <c r="RDA326" s="26"/>
      <c r="RDB326" s="102"/>
      <c r="RDC326" s="24"/>
      <c r="RDD326" s="24"/>
      <c r="RDE326" s="24"/>
      <c r="RDF326" s="25"/>
      <c r="RDG326" s="25"/>
      <c r="RDH326" s="26"/>
      <c r="RDI326" s="26"/>
      <c r="RDJ326" s="102"/>
      <c r="RDK326" s="24"/>
      <c r="RDL326" s="24"/>
      <c r="RDM326" s="24"/>
      <c r="RDN326" s="25"/>
      <c r="RDO326" s="25"/>
      <c r="RDP326" s="26"/>
      <c r="RDQ326" s="26"/>
      <c r="RDR326" s="102"/>
      <c r="RDS326" s="24"/>
      <c r="RDT326" s="24"/>
      <c r="RDU326" s="24"/>
      <c r="RDV326" s="25"/>
      <c r="RDW326" s="25"/>
      <c r="RDX326" s="26"/>
      <c r="RDY326" s="26"/>
      <c r="RDZ326" s="102"/>
      <c r="REA326" s="24"/>
      <c r="REB326" s="24"/>
      <c r="REC326" s="24"/>
      <c r="RED326" s="25"/>
      <c r="REE326" s="25"/>
      <c r="REF326" s="26"/>
      <c r="REG326" s="26"/>
      <c r="REH326" s="102"/>
      <c r="REI326" s="24"/>
      <c r="REJ326" s="24"/>
      <c r="REK326" s="24"/>
      <c r="REL326" s="25"/>
      <c r="REM326" s="25"/>
      <c r="REN326" s="26"/>
      <c r="REO326" s="26"/>
      <c r="REP326" s="102"/>
      <c r="REQ326" s="24"/>
      <c r="RER326" s="24"/>
      <c r="RES326" s="24"/>
      <c r="RET326" s="25"/>
      <c r="REU326" s="25"/>
      <c r="REV326" s="26"/>
      <c r="REW326" s="26"/>
      <c r="REX326" s="102"/>
      <c r="REY326" s="24"/>
      <c r="REZ326" s="24"/>
      <c r="RFA326" s="24"/>
      <c r="RFB326" s="25"/>
      <c r="RFC326" s="25"/>
      <c r="RFD326" s="26"/>
      <c r="RFE326" s="26"/>
      <c r="RFF326" s="102"/>
      <c r="RFG326" s="24"/>
      <c r="RFH326" s="24"/>
      <c r="RFI326" s="24"/>
      <c r="RFJ326" s="25"/>
      <c r="RFK326" s="25"/>
      <c r="RFL326" s="26"/>
      <c r="RFM326" s="26"/>
      <c r="RFN326" s="102"/>
      <c r="RFO326" s="24"/>
      <c r="RFP326" s="24"/>
      <c r="RFQ326" s="24"/>
      <c r="RFR326" s="25"/>
      <c r="RFS326" s="25"/>
      <c r="RFT326" s="26"/>
      <c r="RFU326" s="26"/>
      <c r="RFV326" s="102"/>
      <c r="RFW326" s="24"/>
      <c r="RFX326" s="24"/>
      <c r="RFY326" s="24"/>
      <c r="RFZ326" s="25"/>
      <c r="RGA326" s="25"/>
      <c r="RGB326" s="26"/>
      <c r="RGC326" s="26"/>
      <c r="RGD326" s="102"/>
      <c r="RGE326" s="24"/>
      <c r="RGF326" s="24"/>
      <c r="RGG326" s="24"/>
      <c r="RGH326" s="25"/>
      <c r="RGI326" s="25"/>
      <c r="RGJ326" s="26"/>
      <c r="RGK326" s="26"/>
      <c r="RGL326" s="102"/>
      <c r="RGM326" s="24"/>
      <c r="RGN326" s="24"/>
      <c r="RGO326" s="24"/>
      <c r="RGP326" s="25"/>
      <c r="RGQ326" s="25"/>
      <c r="RGR326" s="26"/>
      <c r="RGS326" s="26"/>
      <c r="RGT326" s="102"/>
      <c r="RGU326" s="24"/>
      <c r="RGV326" s="24"/>
      <c r="RGW326" s="24"/>
      <c r="RGX326" s="25"/>
      <c r="RGY326" s="25"/>
      <c r="RGZ326" s="26"/>
      <c r="RHA326" s="26"/>
      <c r="RHB326" s="102"/>
      <c r="RHC326" s="24"/>
      <c r="RHD326" s="24"/>
      <c r="RHE326" s="24"/>
      <c r="RHF326" s="25"/>
      <c r="RHG326" s="25"/>
      <c r="RHH326" s="26"/>
      <c r="RHI326" s="26"/>
      <c r="RHJ326" s="102"/>
      <c r="RHK326" s="24"/>
      <c r="RHL326" s="24"/>
      <c r="RHM326" s="24"/>
      <c r="RHN326" s="25"/>
      <c r="RHO326" s="25"/>
      <c r="RHP326" s="26"/>
      <c r="RHQ326" s="26"/>
      <c r="RHR326" s="102"/>
      <c r="RHS326" s="24"/>
      <c r="RHT326" s="24"/>
      <c r="RHU326" s="24"/>
      <c r="RHV326" s="25"/>
      <c r="RHW326" s="25"/>
      <c r="RHX326" s="26"/>
      <c r="RHY326" s="26"/>
      <c r="RHZ326" s="102"/>
      <c r="RIA326" s="24"/>
      <c r="RIB326" s="24"/>
      <c r="RIC326" s="24"/>
      <c r="RID326" s="25"/>
      <c r="RIE326" s="25"/>
      <c r="RIF326" s="26"/>
      <c r="RIG326" s="26"/>
      <c r="RIH326" s="102"/>
      <c r="RII326" s="24"/>
      <c r="RIJ326" s="24"/>
      <c r="RIK326" s="24"/>
      <c r="RIL326" s="25"/>
      <c r="RIM326" s="25"/>
      <c r="RIN326" s="26"/>
      <c r="RIO326" s="26"/>
      <c r="RIP326" s="102"/>
      <c r="RIQ326" s="24"/>
      <c r="RIR326" s="24"/>
      <c r="RIS326" s="24"/>
      <c r="RIT326" s="25"/>
      <c r="RIU326" s="25"/>
      <c r="RIV326" s="26"/>
      <c r="RIW326" s="26"/>
      <c r="RIX326" s="102"/>
      <c r="RIY326" s="24"/>
      <c r="RIZ326" s="24"/>
      <c r="RJA326" s="24"/>
      <c r="RJB326" s="25"/>
      <c r="RJC326" s="25"/>
      <c r="RJD326" s="26"/>
      <c r="RJE326" s="26"/>
      <c r="RJF326" s="102"/>
      <c r="RJG326" s="24"/>
      <c r="RJH326" s="24"/>
      <c r="RJI326" s="24"/>
      <c r="RJJ326" s="25"/>
      <c r="RJK326" s="25"/>
      <c r="RJL326" s="26"/>
      <c r="RJM326" s="26"/>
      <c r="RJN326" s="102"/>
      <c r="RJO326" s="24"/>
      <c r="RJP326" s="24"/>
      <c r="RJQ326" s="24"/>
      <c r="RJR326" s="25"/>
      <c r="RJS326" s="25"/>
      <c r="RJT326" s="26"/>
      <c r="RJU326" s="26"/>
      <c r="RJV326" s="102"/>
      <c r="RJW326" s="24"/>
      <c r="RJX326" s="24"/>
      <c r="RJY326" s="24"/>
      <c r="RJZ326" s="25"/>
      <c r="RKA326" s="25"/>
      <c r="RKB326" s="26"/>
      <c r="RKC326" s="26"/>
      <c r="RKD326" s="102"/>
      <c r="RKE326" s="24"/>
      <c r="RKF326" s="24"/>
      <c r="RKG326" s="24"/>
      <c r="RKH326" s="25"/>
      <c r="RKI326" s="25"/>
      <c r="RKJ326" s="26"/>
      <c r="RKK326" s="26"/>
      <c r="RKL326" s="102"/>
      <c r="RKM326" s="24"/>
      <c r="RKN326" s="24"/>
      <c r="RKO326" s="24"/>
      <c r="RKP326" s="25"/>
      <c r="RKQ326" s="25"/>
      <c r="RKR326" s="26"/>
      <c r="RKS326" s="26"/>
      <c r="RKT326" s="102"/>
      <c r="RKU326" s="24"/>
      <c r="RKV326" s="24"/>
      <c r="RKW326" s="24"/>
      <c r="RKX326" s="25"/>
      <c r="RKY326" s="25"/>
      <c r="RKZ326" s="26"/>
      <c r="RLA326" s="26"/>
      <c r="RLB326" s="102"/>
      <c r="RLC326" s="24"/>
      <c r="RLD326" s="24"/>
      <c r="RLE326" s="24"/>
      <c r="RLF326" s="25"/>
      <c r="RLG326" s="25"/>
      <c r="RLH326" s="26"/>
      <c r="RLI326" s="26"/>
      <c r="RLJ326" s="102"/>
      <c r="RLK326" s="24"/>
      <c r="RLL326" s="24"/>
      <c r="RLM326" s="24"/>
      <c r="RLN326" s="25"/>
      <c r="RLO326" s="25"/>
      <c r="RLP326" s="26"/>
      <c r="RLQ326" s="26"/>
      <c r="RLR326" s="102"/>
      <c r="RLS326" s="24"/>
      <c r="RLT326" s="24"/>
      <c r="RLU326" s="24"/>
      <c r="RLV326" s="25"/>
      <c r="RLW326" s="25"/>
      <c r="RLX326" s="26"/>
      <c r="RLY326" s="26"/>
      <c r="RLZ326" s="102"/>
      <c r="RMA326" s="24"/>
      <c r="RMB326" s="24"/>
      <c r="RMC326" s="24"/>
      <c r="RMD326" s="25"/>
      <c r="RME326" s="25"/>
      <c r="RMF326" s="26"/>
      <c r="RMG326" s="26"/>
      <c r="RMH326" s="102"/>
      <c r="RMI326" s="24"/>
      <c r="RMJ326" s="24"/>
      <c r="RMK326" s="24"/>
      <c r="RML326" s="25"/>
      <c r="RMM326" s="25"/>
      <c r="RMN326" s="26"/>
      <c r="RMO326" s="26"/>
      <c r="RMP326" s="102"/>
      <c r="RMQ326" s="24"/>
      <c r="RMR326" s="24"/>
      <c r="RMS326" s="24"/>
      <c r="RMT326" s="25"/>
      <c r="RMU326" s="25"/>
      <c r="RMV326" s="26"/>
      <c r="RMW326" s="26"/>
      <c r="RMX326" s="102"/>
      <c r="RMY326" s="24"/>
      <c r="RMZ326" s="24"/>
      <c r="RNA326" s="24"/>
      <c r="RNB326" s="25"/>
      <c r="RNC326" s="25"/>
      <c r="RND326" s="26"/>
      <c r="RNE326" s="26"/>
      <c r="RNF326" s="102"/>
      <c r="RNG326" s="24"/>
      <c r="RNH326" s="24"/>
      <c r="RNI326" s="24"/>
      <c r="RNJ326" s="25"/>
      <c r="RNK326" s="25"/>
      <c r="RNL326" s="26"/>
      <c r="RNM326" s="26"/>
      <c r="RNN326" s="102"/>
      <c r="RNO326" s="24"/>
      <c r="RNP326" s="24"/>
      <c r="RNQ326" s="24"/>
      <c r="RNR326" s="25"/>
      <c r="RNS326" s="25"/>
      <c r="RNT326" s="26"/>
      <c r="RNU326" s="26"/>
      <c r="RNV326" s="102"/>
      <c r="RNW326" s="24"/>
      <c r="RNX326" s="24"/>
      <c r="RNY326" s="24"/>
      <c r="RNZ326" s="25"/>
      <c r="ROA326" s="25"/>
      <c r="ROB326" s="26"/>
      <c r="ROC326" s="26"/>
      <c r="ROD326" s="102"/>
      <c r="ROE326" s="24"/>
      <c r="ROF326" s="24"/>
      <c r="ROG326" s="24"/>
      <c r="ROH326" s="25"/>
      <c r="ROI326" s="25"/>
      <c r="ROJ326" s="26"/>
      <c r="ROK326" s="26"/>
      <c r="ROL326" s="102"/>
      <c r="ROM326" s="24"/>
      <c r="RON326" s="24"/>
      <c r="ROO326" s="24"/>
      <c r="ROP326" s="25"/>
      <c r="ROQ326" s="25"/>
      <c r="ROR326" s="26"/>
      <c r="ROS326" s="26"/>
      <c r="ROT326" s="102"/>
      <c r="ROU326" s="24"/>
      <c r="ROV326" s="24"/>
      <c r="ROW326" s="24"/>
      <c r="ROX326" s="25"/>
      <c r="ROY326" s="25"/>
      <c r="ROZ326" s="26"/>
      <c r="RPA326" s="26"/>
      <c r="RPB326" s="102"/>
      <c r="RPC326" s="24"/>
      <c r="RPD326" s="24"/>
      <c r="RPE326" s="24"/>
      <c r="RPF326" s="25"/>
      <c r="RPG326" s="25"/>
      <c r="RPH326" s="26"/>
      <c r="RPI326" s="26"/>
      <c r="RPJ326" s="102"/>
      <c r="RPK326" s="24"/>
      <c r="RPL326" s="24"/>
      <c r="RPM326" s="24"/>
      <c r="RPN326" s="25"/>
      <c r="RPO326" s="25"/>
      <c r="RPP326" s="26"/>
      <c r="RPQ326" s="26"/>
      <c r="RPR326" s="102"/>
      <c r="RPS326" s="24"/>
      <c r="RPT326" s="24"/>
      <c r="RPU326" s="24"/>
      <c r="RPV326" s="25"/>
      <c r="RPW326" s="25"/>
      <c r="RPX326" s="26"/>
      <c r="RPY326" s="26"/>
      <c r="RPZ326" s="102"/>
      <c r="RQA326" s="24"/>
      <c r="RQB326" s="24"/>
      <c r="RQC326" s="24"/>
      <c r="RQD326" s="25"/>
      <c r="RQE326" s="25"/>
      <c r="RQF326" s="26"/>
      <c r="RQG326" s="26"/>
      <c r="RQH326" s="102"/>
      <c r="RQI326" s="24"/>
      <c r="RQJ326" s="24"/>
      <c r="RQK326" s="24"/>
      <c r="RQL326" s="25"/>
      <c r="RQM326" s="25"/>
      <c r="RQN326" s="26"/>
      <c r="RQO326" s="26"/>
      <c r="RQP326" s="102"/>
      <c r="RQQ326" s="24"/>
      <c r="RQR326" s="24"/>
      <c r="RQS326" s="24"/>
      <c r="RQT326" s="25"/>
      <c r="RQU326" s="25"/>
      <c r="RQV326" s="26"/>
      <c r="RQW326" s="26"/>
      <c r="RQX326" s="102"/>
      <c r="RQY326" s="24"/>
      <c r="RQZ326" s="24"/>
      <c r="RRA326" s="24"/>
      <c r="RRB326" s="25"/>
      <c r="RRC326" s="25"/>
      <c r="RRD326" s="26"/>
      <c r="RRE326" s="26"/>
      <c r="RRF326" s="102"/>
      <c r="RRG326" s="24"/>
      <c r="RRH326" s="24"/>
      <c r="RRI326" s="24"/>
      <c r="RRJ326" s="25"/>
      <c r="RRK326" s="25"/>
      <c r="RRL326" s="26"/>
      <c r="RRM326" s="26"/>
      <c r="RRN326" s="102"/>
      <c r="RRO326" s="24"/>
      <c r="RRP326" s="24"/>
      <c r="RRQ326" s="24"/>
      <c r="RRR326" s="25"/>
      <c r="RRS326" s="25"/>
      <c r="RRT326" s="26"/>
      <c r="RRU326" s="26"/>
      <c r="RRV326" s="102"/>
      <c r="RRW326" s="24"/>
      <c r="RRX326" s="24"/>
      <c r="RRY326" s="24"/>
      <c r="RRZ326" s="25"/>
      <c r="RSA326" s="25"/>
      <c r="RSB326" s="26"/>
      <c r="RSC326" s="26"/>
      <c r="RSD326" s="102"/>
      <c r="RSE326" s="24"/>
      <c r="RSF326" s="24"/>
      <c r="RSG326" s="24"/>
      <c r="RSH326" s="25"/>
      <c r="RSI326" s="25"/>
      <c r="RSJ326" s="26"/>
      <c r="RSK326" s="26"/>
      <c r="RSL326" s="102"/>
      <c r="RSM326" s="24"/>
      <c r="RSN326" s="24"/>
      <c r="RSO326" s="24"/>
      <c r="RSP326" s="25"/>
      <c r="RSQ326" s="25"/>
      <c r="RSR326" s="26"/>
      <c r="RSS326" s="26"/>
      <c r="RST326" s="102"/>
      <c r="RSU326" s="24"/>
      <c r="RSV326" s="24"/>
      <c r="RSW326" s="24"/>
      <c r="RSX326" s="25"/>
      <c r="RSY326" s="25"/>
      <c r="RSZ326" s="26"/>
      <c r="RTA326" s="26"/>
      <c r="RTB326" s="102"/>
      <c r="RTC326" s="24"/>
      <c r="RTD326" s="24"/>
      <c r="RTE326" s="24"/>
      <c r="RTF326" s="25"/>
      <c r="RTG326" s="25"/>
      <c r="RTH326" s="26"/>
      <c r="RTI326" s="26"/>
      <c r="RTJ326" s="102"/>
      <c r="RTK326" s="24"/>
      <c r="RTL326" s="24"/>
      <c r="RTM326" s="24"/>
      <c r="RTN326" s="25"/>
      <c r="RTO326" s="25"/>
      <c r="RTP326" s="26"/>
      <c r="RTQ326" s="26"/>
      <c r="RTR326" s="102"/>
      <c r="RTS326" s="24"/>
      <c r="RTT326" s="24"/>
      <c r="RTU326" s="24"/>
      <c r="RTV326" s="25"/>
      <c r="RTW326" s="25"/>
      <c r="RTX326" s="26"/>
      <c r="RTY326" s="26"/>
      <c r="RTZ326" s="102"/>
      <c r="RUA326" s="24"/>
      <c r="RUB326" s="24"/>
      <c r="RUC326" s="24"/>
      <c r="RUD326" s="25"/>
      <c r="RUE326" s="25"/>
      <c r="RUF326" s="26"/>
      <c r="RUG326" s="26"/>
      <c r="RUH326" s="102"/>
      <c r="RUI326" s="24"/>
      <c r="RUJ326" s="24"/>
      <c r="RUK326" s="24"/>
      <c r="RUL326" s="25"/>
      <c r="RUM326" s="25"/>
      <c r="RUN326" s="26"/>
      <c r="RUO326" s="26"/>
      <c r="RUP326" s="102"/>
      <c r="RUQ326" s="24"/>
      <c r="RUR326" s="24"/>
      <c r="RUS326" s="24"/>
      <c r="RUT326" s="25"/>
      <c r="RUU326" s="25"/>
      <c r="RUV326" s="26"/>
      <c r="RUW326" s="26"/>
      <c r="RUX326" s="102"/>
      <c r="RUY326" s="24"/>
      <c r="RUZ326" s="24"/>
      <c r="RVA326" s="24"/>
      <c r="RVB326" s="25"/>
      <c r="RVC326" s="25"/>
      <c r="RVD326" s="26"/>
      <c r="RVE326" s="26"/>
      <c r="RVF326" s="102"/>
      <c r="RVG326" s="24"/>
      <c r="RVH326" s="24"/>
      <c r="RVI326" s="24"/>
      <c r="RVJ326" s="25"/>
      <c r="RVK326" s="25"/>
      <c r="RVL326" s="26"/>
      <c r="RVM326" s="26"/>
      <c r="RVN326" s="102"/>
      <c r="RVO326" s="24"/>
      <c r="RVP326" s="24"/>
      <c r="RVQ326" s="24"/>
      <c r="RVR326" s="25"/>
      <c r="RVS326" s="25"/>
      <c r="RVT326" s="26"/>
      <c r="RVU326" s="26"/>
      <c r="RVV326" s="102"/>
      <c r="RVW326" s="24"/>
      <c r="RVX326" s="24"/>
      <c r="RVY326" s="24"/>
      <c r="RVZ326" s="25"/>
      <c r="RWA326" s="25"/>
      <c r="RWB326" s="26"/>
      <c r="RWC326" s="26"/>
      <c r="RWD326" s="102"/>
      <c r="RWE326" s="24"/>
      <c r="RWF326" s="24"/>
      <c r="RWG326" s="24"/>
      <c r="RWH326" s="25"/>
      <c r="RWI326" s="25"/>
      <c r="RWJ326" s="26"/>
      <c r="RWK326" s="26"/>
      <c r="RWL326" s="102"/>
      <c r="RWM326" s="24"/>
      <c r="RWN326" s="24"/>
      <c r="RWO326" s="24"/>
      <c r="RWP326" s="25"/>
      <c r="RWQ326" s="25"/>
      <c r="RWR326" s="26"/>
      <c r="RWS326" s="26"/>
      <c r="RWT326" s="102"/>
      <c r="RWU326" s="24"/>
      <c r="RWV326" s="24"/>
      <c r="RWW326" s="24"/>
      <c r="RWX326" s="25"/>
      <c r="RWY326" s="25"/>
      <c r="RWZ326" s="26"/>
      <c r="RXA326" s="26"/>
      <c r="RXB326" s="102"/>
      <c r="RXC326" s="24"/>
      <c r="RXD326" s="24"/>
      <c r="RXE326" s="24"/>
      <c r="RXF326" s="25"/>
      <c r="RXG326" s="25"/>
      <c r="RXH326" s="26"/>
      <c r="RXI326" s="26"/>
      <c r="RXJ326" s="102"/>
      <c r="RXK326" s="24"/>
      <c r="RXL326" s="24"/>
      <c r="RXM326" s="24"/>
      <c r="RXN326" s="25"/>
      <c r="RXO326" s="25"/>
      <c r="RXP326" s="26"/>
      <c r="RXQ326" s="26"/>
      <c r="RXR326" s="102"/>
      <c r="RXS326" s="24"/>
      <c r="RXT326" s="24"/>
      <c r="RXU326" s="24"/>
      <c r="RXV326" s="25"/>
      <c r="RXW326" s="25"/>
      <c r="RXX326" s="26"/>
      <c r="RXY326" s="26"/>
      <c r="RXZ326" s="102"/>
      <c r="RYA326" s="24"/>
      <c r="RYB326" s="24"/>
      <c r="RYC326" s="24"/>
      <c r="RYD326" s="25"/>
      <c r="RYE326" s="25"/>
      <c r="RYF326" s="26"/>
      <c r="RYG326" s="26"/>
      <c r="RYH326" s="102"/>
      <c r="RYI326" s="24"/>
      <c r="RYJ326" s="24"/>
      <c r="RYK326" s="24"/>
      <c r="RYL326" s="25"/>
      <c r="RYM326" s="25"/>
      <c r="RYN326" s="26"/>
      <c r="RYO326" s="26"/>
      <c r="RYP326" s="102"/>
      <c r="RYQ326" s="24"/>
      <c r="RYR326" s="24"/>
      <c r="RYS326" s="24"/>
      <c r="RYT326" s="25"/>
      <c r="RYU326" s="25"/>
      <c r="RYV326" s="26"/>
      <c r="RYW326" s="26"/>
      <c r="RYX326" s="102"/>
      <c r="RYY326" s="24"/>
      <c r="RYZ326" s="24"/>
      <c r="RZA326" s="24"/>
      <c r="RZB326" s="25"/>
      <c r="RZC326" s="25"/>
      <c r="RZD326" s="26"/>
      <c r="RZE326" s="26"/>
      <c r="RZF326" s="102"/>
      <c r="RZG326" s="24"/>
      <c r="RZH326" s="24"/>
      <c r="RZI326" s="24"/>
      <c r="RZJ326" s="25"/>
      <c r="RZK326" s="25"/>
      <c r="RZL326" s="26"/>
      <c r="RZM326" s="26"/>
      <c r="RZN326" s="102"/>
      <c r="RZO326" s="24"/>
      <c r="RZP326" s="24"/>
      <c r="RZQ326" s="24"/>
      <c r="RZR326" s="25"/>
      <c r="RZS326" s="25"/>
      <c r="RZT326" s="26"/>
      <c r="RZU326" s="26"/>
      <c r="RZV326" s="102"/>
      <c r="RZW326" s="24"/>
      <c r="RZX326" s="24"/>
      <c r="RZY326" s="24"/>
      <c r="RZZ326" s="25"/>
      <c r="SAA326" s="25"/>
      <c r="SAB326" s="26"/>
      <c r="SAC326" s="26"/>
      <c r="SAD326" s="102"/>
      <c r="SAE326" s="24"/>
      <c r="SAF326" s="24"/>
      <c r="SAG326" s="24"/>
      <c r="SAH326" s="25"/>
      <c r="SAI326" s="25"/>
      <c r="SAJ326" s="26"/>
      <c r="SAK326" s="26"/>
      <c r="SAL326" s="102"/>
      <c r="SAM326" s="24"/>
      <c r="SAN326" s="24"/>
      <c r="SAO326" s="24"/>
      <c r="SAP326" s="25"/>
      <c r="SAQ326" s="25"/>
      <c r="SAR326" s="26"/>
      <c r="SAS326" s="26"/>
      <c r="SAT326" s="102"/>
      <c r="SAU326" s="24"/>
      <c r="SAV326" s="24"/>
      <c r="SAW326" s="24"/>
      <c r="SAX326" s="25"/>
      <c r="SAY326" s="25"/>
      <c r="SAZ326" s="26"/>
      <c r="SBA326" s="26"/>
      <c r="SBB326" s="102"/>
      <c r="SBC326" s="24"/>
      <c r="SBD326" s="24"/>
      <c r="SBE326" s="24"/>
      <c r="SBF326" s="25"/>
      <c r="SBG326" s="25"/>
      <c r="SBH326" s="26"/>
      <c r="SBI326" s="26"/>
      <c r="SBJ326" s="102"/>
      <c r="SBK326" s="24"/>
      <c r="SBL326" s="24"/>
      <c r="SBM326" s="24"/>
      <c r="SBN326" s="25"/>
      <c r="SBO326" s="25"/>
      <c r="SBP326" s="26"/>
      <c r="SBQ326" s="26"/>
      <c r="SBR326" s="102"/>
      <c r="SBS326" s="24"/>
      <c r="SBT326" s="24"/>
      <c r="SBU326" s="24"/>
      <c r="SBV326" s="25"/>
      <c r="SBW326" s="25"/>
      <c r="SBX326" s="26"/>
      <c r="SBY326" s="26"/>
      <c r="SBZ326" s="102"/>
      <c r="SCA326" s="24"/>
      <c r="SCB326" s="24"/>
      <c r="SCC326" s="24"/>
      <c r="SCD326" s="25"/>
      <c r="SCE326" s="25"/>
      <c r="SCF326" s="26"/>
      <c r="SCG326" s="26"/>
      <c r="SCH326" s="102"/>
      <c r="SCI326" s="24"/>
      <c r="SCJ326" s="24"/>
      <c r="SCK326" s="24"/>
      <c r="SCL326" s="25"/>
      <c r="SCM326" s="25"/>
      <c r="SCN326" s="26"/>
      <c r="SCO326" s="26"/>
      <c r="SCP326" s="102"/>
      <c r="SCQ326" s="24"/>
      <c r="SCR326" s="24"/>
      <c r="SCS326" s="24"/>
      <c r="SCT326" s="25"/>
      <c r="SCU326" s="25"/>
      <c r="SCV326" s="26"/>
      <c r="SCW326" s="26"/>
      <c r="SCX326" s="102"/>
      <c r="SCY326" s="24"/>
      <c r="SCZ326" s="24"/>
      <c r="SDA326" s="24"/>
      <c r="SDB326" s="25"/>
      <c r="SDC326" s="25"/>
      <c r="SDD326" s="26"/>
      <c r="SDE326" s="26"/>
      <c r="SDF326" s="102"/>
      <c r="SDG326" s="24"/>
      <c r="SDH326" s="24"/>
      <c r="SDI326" s="24"/>
      <c r="SDJ326" s="25"/>
      <c r="SDK326" s="25"/>
      <c r="SDL326" s="26"/>
      <c r="SDM326" s="26"/>
      <c r="SDN326" s="102"/>
      <c r="SDO326" s="24"/>
      <c r="SDP326" s="24"/>
      <c r="SDQ326" s="24"/>
      <c r="SDR326" s="25"/>
      <c r="SDS326" s="25"/>
      <c r="SDT326" s="26"/>
      <c r="SDU326" s="26"/>
      <c r="SDV326" s="102"/>
      <c r="SDW326" s="24"/>
      <c r="SDX326" s="24"/>
      <c r="SDY326" s="24"/>
      <c r="SDZ326" s="25"/>
      <c r="SEA326" s="25"/>
      <c r="SEB326" s="26"/>
      <c r="SEC326" s="26"/>
      <c r="SED326" s="102"/>
      <c r="SEE326" s="24"/>
      <c r="SEF326" s="24"/>
      <c r="SEG326" s="24"/>
      <c r="SEH326" s="25"/>
      <c r="SEI326" s="25"/>
      <c r="SEJ326" s="26"/>
      <c r="SEK326" s="26"/>
      <c r="SEL326" s="102"/>
      <c r="SEM326" s="24"/>
      <c r="SEN326" s="24"/>
      <c r="SEO326" s="24"/>
      <c r="SEP326" s="25"/>
      <c r="SEQ326" s="25"/>
      <c r="SER326" s="26"/>
      <c r="SES326" s="26"/>
      <c r="SET326" s="102"/>
      <c r="SEU326" s="24"/>
      <c r="SEV326" s="24"/>
      <c r="SEW326" s="24"/>
      <c r="SEX326" s="25"/>
      <c r="SEY326" s="25"/>
      <c r="SEZ326" s="26"/>
      <c r="SFA326" s="26"/>
      <c r="SFB326" s="102"/>
      <c r="SFC326" s="24"/>
      <c r="SFD326" s="24"/>
      <c r="SFE326" s="24"/>
      <c r="SFF326" s="25"/>
      <c r="SFG326" s="25"/>
      <c r="SFH326" s="26"/>
      <c r="SFI326" s="26"/>
      <c r="SFJ326" s="102"/>
      <c r="SFK326" s="24"/>
      <c r="SFL326" s="24"/>
      <c r="SFM326" s="24"/>
      <c r="SFN326" s="25"/>
      <c r="SFO326" s="25"/>
      <c r="SFP326" s="26"/>
      <c r="SFQ326" s="26"/>
      <c r="SFR326" s="102"/>
      <c r="SFS326" s="24"/>
      <c r="SFT326" s="24"/>
      <c r="SFU326" s="24"/>
      <c r="SFV326" s="25"/>
      <c r="SFW326" s="25"/>
      <c r="SFX326" s="26"/>
      <c r="SFY326" s="26"/>
      <c r="SFZ326" s="102"/>
      <c r="SGA326" s="24"/>
      <c r="SGB326" s="24"/>
      <c r="SGC326" s="24"/>
      <c r="SGD326" s="25"/>
      <c r="SGE326" s="25"/>
      <c r="SGF326" s="26"/>
      <c r="SGG326" s="26"/>
      <c r="SGH326" s="102"/>
      <c r="SGI326" s="24"/>
      <c r="SGJ326" s="24"/>
      <c r="SGK326" s="24"/>
      <c r="SGL326" s="25"/>
      <c r="SGM326" s="25"/>
      <c r="SGN326" s="26"/>
      <c r="SGO326" s="26"/>
      <c r="SGP326" s="102"/>
      <c r="SGQ326" s="24"/>
      <c r="SGR326" s="24"/>
      <c r="SGS326" s="24"/>
      <c r="SGT326" s="25"/>
      <c r="SGU326" s="25"/>
      <c r="SGV326" s="26"/>
      <c r="SGW326" s="26"/>
      <c r="SGX326" s="102"/>
      <c r="SGY326" s="24"/>
      <c r="SGZ326" s="24"/>
      <c r="SHA326" s="24"/>
      <c r="SHB326" s="25"/>
      <c r="SHC326" s="25"/>
      <c r="SHD326" s="26"/>
      <c r="SHE326" s="26"/>
      <c r="SHF326" s="102"/>
      <c r="SHG326" s="24"/>
      <c r="SHH326" s="24"/>
      <c r="SHI326" s="24"/>
      <c r="SHJ326" s="25"/>
      <c r="SHK326" s="25"/>
      <c r="SHL326" s="26"/>
      <c r="SHM326" s="26"/>
      <c r="SHN326" s="102"/>
      <c r="SHO326" s="24"/>
      <c r="SHP326" s="24"/>
      <c r="SHQ326" s="24"/>
      <c r="SHR326" s="25"/>
      <c r="SHS326" s="25"/>
      <c r="SHT326" s="26"/>
      <c r="SHU326" s="26"/>
      <c r="SHV326" s="102"/>
      <c r="SHW326" s="24"/>
      <c r="SHX326" s="24"/>
      <c r="SHY326" s="24"/>
      <c r="SHZ326" s="25"/>
      <c r="SIA326" s="25"/>
      <c r="SIB326" s="26"/>
      <c r="SIC326" s="26"/>
      <c r="SID326" s="102"/>
      <c r="SIE326" s="24"/>
      <c r="SIF326" s="24"/>
      <c r="SIG326" s="24"/>
      <c r="SIH326" s="25"/>
      <c r="SII326" s="25"/>
      <c r="SIJ326" s="26"/>
      <c r="SIK326" s="26"/>
      <c r="SIL326" s="102"/>
      <c r="SIM326" s="24"/>
      <c r="SIN326" s="24"/>
      <c r="SIO326" s="24"/>
      <c r="SIP326" s="25"/>
      <c r="SIQ326" s="25"/>
      <c r="SIR326" s="26"/>
      <c r="SIS326" s="26"/>
      <c r="SIT326" s="102"/>
      <c r="SIU326" s="24"/>
      <c r="SIV326" s="24"/>
      <c r="SIW326" s="24"/>
      <c r="SIX326" s="25"/>
      <c r="SIY326" s="25"/>
      <c r="SIZ326" s="26"/>
      <c r="SJA326" s="26"/>
      <c r="SJB326" s="102"/>
      <c r="SJC326" s="24"/>
      <c r="SJD326" s="24"/>
      <c r="SJE326" s="24"/>
      <c r="SJF326" s="25"/>
      <c r="SJG326" s="25"/>
      <c r="SJH326" s="26"/>
      <c r="SJI326" s="26"/>
      <c r="SJJ326" s="102"/>
      <c r="SJK326" s="24"/>
      <c r="SJL326" s="24"/>
      <c r="SJM326" s="24"/>
      <c r="SJN326" s="25"/>
      <c r="SJO326" s="25"/>
      <c r="SJP326" s="26"/>
      <c r="SJQ326" s="26"/>
      <c r="SJR326" s="102"/>
      <c r="SJS326" s="24"/>
      <c r="SJT326" s="24"/>
      <c r="SJU326" s="24"/>
      <c r="SJV326" s="25"/>
      <c r="SJW326" s="25"/>
      <c r="SJX326" s="26"/>
      <c r="SJY326" s="26"/>
      <c r="SJZ326" s="102"/>
      <c r="SKA326" s="24"/>
      <c r="SKB326" s="24"/>
      <c r="SKC326" s="24"/>
      <c r="SKD326" s="25"/>
      <c r="SKE326" s="25"/>
      <c r="SKF326" s="26"/>
      <c r="SKG326" s="26"/>
      <c r="SKH326" s="102"/>
      <c r="SKI326" s="24"/>
      <c r="SKJ326" s="24"/>
      <c r="SKK326" s="24"/>
      <c r="SKL326" s="25"/>
      <c r="SKM326" s="25"/>
      <c r="SKN326" s="26"/>
      <c r="SKO326" s="26"/>
      <c r="SKP326" s="102"/>
      <c r="SKQ326" s="24"/>
      <c r="SKR326" s="24"/>
      <c r="SKS326" s="24"/>
      <c r="SKT326" s="25"/>
      <c r="SKU326" s="25"/>
      <c r="SKV326" s="26"/>
      <c r="SKW326" s="26"/>
      <c r="SKX326" s="102"/>
      <c r="SKY326" s="24"/>
      <c r="SKZ326" s="24"/>
      <c r="SLA326" s="24"/>
      <c r="SLB326" s="25"/>
      <c r="SLC326" s="25"/>
      <c r="SLD326" s="26"/>
      <c r="SLE326" s="26"/>
      <c r="SLF326" s="102"/>
      <c r="SLG326" s="24"/>
      <c r="SLH326" s="24"/>
      <c r="SLI326" s="24"/>
      <c r="SLJ326" s="25"/>
      <c r="SLK326" s="25"/>
      <c r="SLL326" s="26"/>
      <c r="SLM326" s="26"/>
      <c r="SLN326" s="102"/>
      <c r="SLO326" s="24"/>
      <c r="SLP326" s="24"/>
      <c r="SLQ326" s="24"/>
      <c r="SLR326" s="25"/>
      <c r="SLS326" s="25"/>
      <c r="SLT326" s="26"/>
      <c r="SLU326" s="26"/>
      <c r="SLV326" s="102"/>
      <c r="SLW326" s="24"/>
      <c r="SLX326" s="24"/>
      <c r="SLY326" s="24"/>
      <c r="SLZ326" s="25"/>
      <c r="SMA326" s="25"/>
      <c r="SMB326" s="26"/>
      <c r="SMC326" s="26"/>
      <c r="SMD326" s="102"/>
      <c r="SME326" s="24"/>
      <c r="SMF326" s="24"/>
      <c r="SMG326" s="24"/>
      <c r="SMH326" s="25"/>
      <c r="SMI326" s="25"/>
      <c r="SMJ326" s="26"/>
      <c r="SMK326" s="26"/>
      <c r="SML326" s="102"/>
      <c r="SMM326" s="24"/>
      <c r="SMN326" s="24"/>
      <c r="SMO326" s="24"/>
      <c r="SMP326" s="25"/>
      <c r="SMQ326" s="25"/>
      <c r="SMR326" s="26"/>
      <c r="SMS326" s="26"/>
      <c r="SMT326" s="102"/>
      <c r="SMU326" s="24"/>
      <c r="SMV326" s="24"/>
      <c r="SMW326" s="24"/>
      <c r="SMX326" s="25"/>
      <c r="SMY326" s="25"/>
      <c r="SMZ326" s="26"/>
      <c r="SNA326" s="26"/>
      <c r="SNB326" s="102"/>
      <c r="SNC326" s="24"/>
      <c r="SND326" s="24"/>
      <c r="SNE326" s="24"/>
      <c r="SNF326" s="25"/>
      <c r="SNG326" s="25"/>
      <c r="SNH326" s="26"/>
      <c r="SNI326" s="26"/>
      <c r="SNJ326" s="102"/>
      <c r="SNK326" s="24"/>
      <c r="SNL326" s="24"/>
      <c r="SNM326" s="24"/>
      <c r="SNN326" s="25"/>
      <c r="SNO326" s="25"/>
      <c r="SNP326" s="26"/>
      <c r="SNQ326" s="26"/>
      <c r="SNR326" s="102"/>
      <c r="SNS326" s="24"/>
      <c r="SNT326" s="24"/>
      <c r="SNU326" s="24"/>
      <c r="SNV326" s="25"/>
      <c r="SNW326" s="25"/>
      <c r="SNX326" s="26"/>
      <c r="SNY326" s="26"/>
      <c r="SNZ326" s="102"/>
      <c r="SOA326" s="24"/>
      <c r="SOB326" s="24"/>
      <c r="SOC326" s="24"/>
      <c r="SOD326" s="25"/>
      <c r="SOE326" s="25"/>
      <c r="SOF326" s="26"/>
      <c r="SOG326" s="26"/>
      <c r="SOH326" s="102"/>
      <c r="SOI326" s="24"/>
      <c r="SOJ326" s="24"/>
      <c r="SOK326" s="24"/>
      <c r="SOL326" s="25"/>
      <c r="SOM326" s="25"/>
      <c r="SON326" s="26"/>
      <c r="SOO326" s="26"/>
      <c r="SOP326" s="102"/>
      <c r="SOQ326" s="24"/>
      <c r="SOR326" s="24"/>
      <c r="SOS326" s="24"/>
      <c r="SOT326" s="25"/>
      <c r="SOU326" s="25"/>
      <c r="SOV326" s="26"/>
      <c r="SOW326" s="26"/>
      <c r="SOX326" s="102"/>
      <c r="SOY326" s="24"/>
      <c r="SOZ326" s="24"/>
      <c r="SPA326" s="24"/>
      <c r="SPB326" s="25"/>
      <c r="SPC326" s="25"/>
      <c r="SPD326" s="26"/>
      <c r="SPE326" s="26"/>
      <c r="SPF326" s="102"/>
      <c r="SPG326" s="24"/>
      <c r="SPH326" s="24"/>
      <c r="SPI326" s="24"/>
      <c r="SPJ326" s="25"/>
      <c r="SPK326" s="25"/>
      <c r="SPL326" s="26"/>
      <c r="SPM326" s="26"/>
      <c r="SPN326" s="102"/>
      <c r="SPO326" s="24"/>
      <c r="SPP326" s="24"/>
      <c r="SPQ326" s="24"/>
      <c r="SPR326" s="25"/>
      <c r="SPS326" s="25"/>
      <c r="SPT326" s="26"/>
      <c r="SPU326" s="26"/>
      <c r="SPV326" s="102"/>
      <c r="SPW326" s="24"/>
      <c r="SPX326" s="24"/>
      <c r="SPY326" s="24"/>
      <c r="SPZ326" s="25"/>
      <c r="SQA326" s="25"/>
      <c r="SQB326" s="26"/>
      <c r="SQC326" s="26"/>
      <c r="SQD326" s="102"/>
      <c r="SQE326" s="24"/>
      <c r="SQF326" s="24"/>
      <c r="SQG326" s="24"/>
      <c r="SQH326" s="25"/>
      <c r="SQI326" s="25"/>
      <c r="SQJ326" s="26"/>
      <c r="SQK326" s="26"/>
      <c r="SQL326" s="102"/>
      <c r="SQM326" s="24"/>
      <c r="SQN326" s="24"/>
      <c r="SQO326" s="24"/>
      <c r="SQP326" s="25"/>
      <c r="SQQ326" s="25"/>
      <c r="SQR326" s="26"/>
      <c r="SQS326" s="26"/>
      <c r="SQT326" s="102"/>
      <c r="SQU326" s="24"/>
      <c r="SQV326" s="24"/>
      <c r="SQW326" s="24"/>
      <c r="SQX326" s="25"/>
      <c r="SQY326" s="25"/>
      <c r="SQZ326" s="26"/>
      <c r="SRA326" s="26"/>
      <c r="SRB326" s="102"/>
      <c r="SRC326" s="24"/>
      <c r="SRD326" s="24"/>
      <c r="SRE326" s="24"/>
      <c r="SRF326" s="25"/>
      <c r="SRG326" s="25"/>
      <c r="SRH326" s="26"/>
      <c r="SRI326" s="26"/>
      <c r="SRJ326" s="102"/>
      <c r="SRK326" s="24"/>
      <c r="SRL326" s="24"/>
      <c r="SRM326" s="24"/>
      <c r="SRN326" s="25"/>
      <c r="SRO326" s="25"/>
      <c r="SRP326" s="26"/>
      <c r="SRQ326" s="26"/>
      <c r="SRR326" s="102"/>
      <c r="SRS326" s="24"/>
      <c r="SRT326" s="24"/>
      <c r="SRU326" s="24"/>
      <c r="SRV326" s="25"/>
      <c r="SRW326" s="25"/>
      <c r="SRX326" s="26"/>
      <c r="SRY326" s="26"/>
      <c r="SRZ326" s="102"/>
      <c r="SSA326" s="24"/>
      <c r="SSB326" s="24"/>
      <c r="SSC326" s="24"/>
      <c r="SSD326" s="25"/>
      <c r="SSE326" s="25"/>
      <c r="SSF326" s="26"/>
      <c r="SSG326" s="26"/>
      <c r="SSH326" s="102"/>
      <c r="SSI326" s="24"/>
      <c r="SSJ326" s="24"/>
      <c r="SSK326" s="24"/>
      <c r="SSL326" s="25"/>
      <c r="SSM326" s="25"/>
      <c r="SSN326" s="26"/>
      <c r="SSO326" s="26"/>
      <c r="SSP326" s="102"/>
      <c r="SSQ326" s="24"/>
      <c r="SSR326" s="24"/>
      <c r="SSS326" s="24"/>
      <c r="SST326" s="25"/>
      <c r="SSU326" s="25"/>
      <c r="SSV326" s="26"/>
      <c r="SSW326" s="26"/>
      <c r="SSX326" s="102"/>
      <c r="SSY326" s="24"/>
      <c r="SSZ326" s="24"/>
      <c r="STA326" s="24"/>
      <c r="STB326" s="25"/>
      <c r="STC326" s="25"/>
      <c r="STD326" s="26"/>
      <c r="STE326" s="26"/>
      <c r="STF326" s="102"/>
      <c r="STG326" s="24"/>
      <c r="STH326" s="24"/>
      <c r="STI326" s="24"/>
      <c r="STJ326" s="25"/>
      <c r="STK326" s="25"/>
      <c r="STL326" s="26"/>
      <c r="STM326" s="26"/>
      <c r="STN326" s="102"/>
      <c r="STO326" s="24"/>
      <c r="STP326" s="24"/>
      <c r="STQ326" s="24"/>
      <c r="STR326" s="25"/>
      <c r="STS326" s="25"/>
      <c r="STT326" s="26"/>
      <c r="STU326" s="26"/>
      <c r="STV326" s="102"/>
      <c r="STW326" s="24"/>
      <c r="STX326" s="24"/>
      <c r="STY326" s="24"/>
      <c r="STZ326" s="25"/>
      <c r="SUA326" s="25"/>
      <c r="SUB326" s="26"/>
      <c r="SUC326" s="26"/>
      <c r="SUD326" s="102"/>
      <c r="SUE326" s="24"/>
      <c r="SUF326" s="24"/>
      <c r="SUG326" s="24"/>
      <c r="SUH326" s="25"/>
      <c r="SUI326" s="25"/>
      <c r="SUJ326" s="26"/>
      <c r="SUK326" s="26"/>
      <c r="SUL326" s="102"/>
      <c r="SUM326" s="24"/>
      <c r="SUN326" s="24"/>
      <c r="SUO326" s="24"/>
      <c r="SUP326" s="25"/>
      <c r="SUQ326" s="25"/>
      <c r="SUR326" s="26"/>
      <c r="SUS326" s="26"/>
      <c r="SUT326" s="102"/>
      <c r="SUU326" s="24"/>
      <c r="SUV326" s="24"/>
      <c r="SUW326" s="24"/>
      <c r="SUX326" s="25"/>
      <c r="SUY326" s="25"/>
      <c r="SUZ326" s="26"/>
      <c r="SVA326" s="26"/>
      <c r="SVB326" s="102"/>
      <c r="SVC326" s="24"/>
      <c r="SVD326" s="24"/>
      <c r="SVE326" s="24"/>
      <c r="SVF326" s="25"/>
      <c r="SVG326" s="25"/>
      <c r="SVH326" s="26"/>
      <c r="SVI326" s="26"/>
      <c r="SVJ326" s="102"/>
      <c r="SVK326" s="24"/>
      <c r="SVL326" s="24"/>
      <c r="SVM326" s="24"/>
      <c r="SVN326" s="25"/>
      <c r="SVO326" s="25"/>
      <c r="SVP326" s="26"/>
      <c r="SVQ326" s="26"/>
      <c r="SVR326" s="102"/>
      <c r="SVS326" s="24"/>
      <c r="SVT326" s="24"/>
      <c r="SVU326" s="24"/>
      <c r="SVV326" s="25"/>
      <c r="SVW326" s="25"/>
      <c r="SVX326" s="26"/>
      <c r="SVY326" s="26"/>
      <c r="SVZ326" s="102"/>
      <c r="SWA326" s="24"/>
      <c r="SWB326" s="24"/>
      <c r="SWC326" s="24"/>
      <c r="SWD326" s="25"/>
      <c r="SWE326" s="25"/>
      <c r="SWF326" s="26"/>
      <c r="SWG326" s="26"/>
      <c r="SWH326" s="102"/>
      <c r="SWI326" s="24"/>
      <c r="SWJ326" s="24"/>
      <c r="SWK326" s="24"/>
      <c r="SWL326" s="25"/>
      <c r="SWM326" s="25"/>
      <c r="SWN326" s="26"/>
      <c r="SWO326" s="26"/>
      <c r="SWP326" s="102"/>
      <c r="SWQ326" s="24"/>
      <c r="SWR326" s="24"/>
      <c r="SWS326" s="24"/>
      <c r="SWT326" s="25"/>
      <c r="SWU326" s="25"/>
      <c r="SWV326" s="26"/>
      <c r="SWW326" s="26"/>
      <c r="SWX326" s="102"/>
      <c r="SWY326" s="24"/>
      <c r="SWZ326" s="24"/>
      <c r="SXA326" s="24"/>
      <c r="SXB326" s="25"/>
      <c r="SXC326" s="25"/>
      <c r="SXD326" s="26"/>
      <c r="SXE326" s="26"/>
      <c r="SXF326" s="102"/>
      <c r="SXG326" s="24"/>
      <c r="SXH326" s="24"/>
      <c r="SXI326" s="24"/>
      <c r="SXJ326" s="25"/>
      <c r="SXK326" s="25"/>
      <c r="SXL326" s="26"/>
      <c r="SXM326" s="26"/>
      <c r="SXN326" s="102"/>
      <c r="SXO326" s="24"/>
      <c r="SXP326" s="24"/>
      <c r="SXQ326" s="24"/>
      <c r="SXR326" s="25"/>
      <c r="SXS326" s="25"/>
      <c r="SXT326" s="26"/>
      <c r="SXU326" s="26"/>
      <c r="SXV326" s="102"/>
      <c r="SXW326" s="24"/>
      <c r="SXX326" s="24"/>
      <c r="SXY326" s="24"/>
      <c r="SXZ326" s="25"/>
      <c r="SYA326" s="25"/>
      <c r="SYB326" s="26"/>
      <c r="SYC326" s="26"/>
      <c r="SYD326" s="102"/>
      <c r="SYE326" s="24"/>
      <c r="SYF326" s="24"/>
      <c r="SYG326" s="24"/>
      <c r="SYH326" s="25"/>
      <c r="SYI326" s="25"/>
      <c r="SYJ326" s="26"/>
      <c r="SYK326" s="26"/>
      <c r="SYL326" s="102"/>
      <c r="SYM326" s="24"/>
      <c r="SYN326" s="24"/>
      <c r="SYO326" s="24"/>
      <c r="SYP326" s="25"/>
      <c r="SYQ326" s="25"/>
      <c r="SYR326" s="26"/>
      <c r="SYS326" s="26"/>
      <c r="SYT326" s="102"/>
      <c r="SYU326" s="24"/>
      <c r="SYV326" s="24"/>
      <c r="SYW326" s="24"/>
      <c r="SYX326" s="25"/>
      <c r="SYY326" s="25"/>
      <c r="SYZ326" s="26"/>
      <c r="SZA326" s="26"/>
      <c r="SZB326" s="102"/>
      <c r="SZC326" s="24"/>
      <c r="SZD326" s="24"/>
      <c r="SZE326" s="24"/>
      <c r="SZF326" s="25"/>
      <c r="SZG326" s="25"/>
      <c r="SZH326" s="26"/>
      <c r="SZI326" s="26"/>
      <c r="SZJ326" s="102"/>
      <c r="SZK326" s="24"/>
      <c r="SZL326" s="24"/>
      <c r="SZM326" s="24"/>
      <c r="SZN326" s="25"/>
      <c r="SZO326" s="25"/>
      <c r="SZP326" s="26"/>
      <c r="SZQ326" s="26"/>
      <c r="SZR326" s="102"/>
      <c r="SZS326" s="24"/>
      <c r="SZT326" s="24"/>
      <c r="SZU326" s="24"/>
      <c r="SZV326" s="25"/>
      <c r="SZW326" s="25"/>
      <c r="SZX326" s="26"/>
      <c r="SZY326" s="26"/>
      <c r="SZZ326" s="102"/>
      <c r="TAA326" s="24"/>
      <c r="TAB326" s="24"/>
      <c r="TAC326" s="24"/>
      <c r="TAD326" s="25"/>
      <c r="TAE326" s="25"/>
      <c r="TAF326" s="26"/>
      <c r="TAG326" s="26"/>
      <c r="TAH326" s="102"/>
      <c r="TAI326" s="24"/>
      <c r="TAJ326" s="24"/>
      <c r="TAK326" s="24"/>
      <c r="TAL326" s="25"/>
      <c r="TAM326" s="25"/>
      <c r="TAN326" s="26"/>
      <c r="TAO326" s="26"/>
      <c r="TAP326" s="102"/>
      <c r="TAQ326" s="24"/>
      <c r="TAR326" s="24"/>
      <c r="TAS326" s="24"/>
      <c r="TAT326" s="25"/>
      <c r="TAU326" s="25"/>
      <c r="TAV326" s="26"/>
      <c r="TAW326" s="26"/>
      <c r="TAX326" s="102"/>
      <c r="TAY326" s="24"/>
      <c r="TAZ326" s="24"/>
      <c r="TBA326" s="24"/>
      <c r="TBB326" s="25"/>
      <c r="TBC326" s="25"/>
      <c r="TBD326" s="26"/>
      <c r="TBE326" s="26"/>
      <c r="TBF326" s="102"/>
      <c r="TBG326" s="24"/>
      <c r="TBH326" s="24"/>
      <c r="TBI326" s="24"/>
      <c r="TBJ326" s="25"/>
      <c r="TBK326" s="25"/>
      <c r="TBL326" s="26"/>
      <c r="TBM326" s="26"/>
      <c r="TBN326" s="102"/>
      <c r="TBO326" s="24"/>
      <c r="TBP326" s="24"/>
      <c r="TBQ326" s="24"/>
      <c r="TBR326" s="25"/>
      <c r="TBS326" s="25"/>
      <c r="TBT326" s="26"/>
      <c r="TBU326" s="26"/>
      <c r="TBV326" s="102"/>
      <c r="TBW326" s="24"/>
      <c r="TBX326" s="24"/>
      <c r="TBY326" s="24"/>
      <c r="TBZ326" s="25"/>
      <c r="TCA326" s="25"/>
      <c r="TCB326" s="26"/>
      <c r="TCC326" s="26"/>
      <c r="TCD326" s="102"/>
      <c r="TCE326" s="24"/>
      <c r="TCF326" s="24"/>
      <c r="TCG326" s="24"/>
      <c r="TCH326" s="25"/>
      <c r="TCI326" s="25"/>
      <c r="TCJ326" s="26"/>
      <c r="TCK326" s="26"/>
      <c r="TCL326" s="102"/>
      <c r="TCM326" s="24"/>
      <c r="TCN326" s="24"/>
      <c r="TCO326" s="24"/>
      <c r="TCP326" s="25"/>
      <c r="TCQ326" s="25"/>
      <c r="TCR326" s="26"/>
      <c r="TCS326" s="26"/>
      <c r="TCT326" s="102"/>
      <c r="TCU326" s="24"/>
      <c r="TCV326" s="24"/>
      <c r="TCW326" s="24"/>
      <c r="TCX326" s="25"/>
      <c r="TCY326" s="25"/>
      <c r="TCZ326" s="26"/>
      <c r="TDA326" s="26"/>
      <c r="TDB326" s="102"/>
      <c r="TDC326" s="24"/>
      <c r="TDD326" s="24"/>
      <c r="TDE326" s="24"/>
      <c r="TDF326" s="25"/>
      <c r="TDG326" s="25"/>
      <c r="TDH326" s="26"/>
      <c r="TDI326" s="26"/>
      <c r="TDJ326" s="102"/>
      <c r="TDK326" s="24"/>
      <c r="TDL326" s="24"/>
      <c r="TDM326" s="24"/>
      <c r="TDN326" s="25"/>
      <c r="TDO326" s="25"/>
      <c r="TDP326" s="26"/>
      <c r="TDQ326" s="26"/>
      <c r="TDR326" s="102"/>
      <c r="TDS326" s="24"/>
      <c r="TDT326" s="24"/>
      <c r="TDU326" s="24"/>
      <c r="TDV326" s="25"/>
      <c r="TDW326" s="25"/>
      <c r="TDX326" s="26"/>
      <c r="TDY326" s="26"/>
      <c r="TDZ326" s="102"/>
      <c r="TEA326" s="24"/>
      <c r="TEB326" s="24"/>
      <c r="TEC326" s="24"/>
      <c r="TED326" s="25"/>
      <c r="TEE326" s="25"/>
      <c r="TEF326" s="26"/>
      <c r="TEG326" s="26"/>
      <c r="TEH326" s="102"/>
      <c r="TEI326" s="24"/>
      <c r="TEJ326" s="24"/>
      <c r="TEK326" s="24"/>
      <c r="TEL326" s="25"/>
      <c r="TEM326" s="25"/>
      <c r="TEN326" s="26"/>
      <c r="TEO326" s="26"/>
      <c r="TEP326" s="102"/>
      <c r="TEQ326" s="24"/>
      <c r="TER326" s="24"/>
      <c r="TES326" s="24"/>
      <c r="TET326" s="25"/>
      <c r="TEU326" s="25"/>
      <c r="TEV326" s="26"/>
      <c r="TEW326" s="26"/>
      <c r="TEX326" s="102"/>
      <c r="TEY326" s="24"/>
      <c r="TEZ326" s="24"/>
      <c r="TFA326" s="24"/>
      <c r="TFB326" s="25"/>
      <c r="TFC326" s="25"/>
      <c r="TFD326" s="26"/>
      <c r="TFE326" s="26"/>
      <c r="TFF326" s="102"/>
      <c r="TFG326" s="24"/>
      <c r="TFH326" s="24"/>
      <c r="TFI326" s="24"/>
      <c r="TFJ326" s="25"/>
      <c r="TFK326" s="25"/>
      <c r="TFL326" s="26"/>
      <c r="TFM326" s="26"/>
      <c r="TFN326" s="102"/>
      <c r="TFO326" s="24"/>
      <c r="TFP326" s="24"/>
      <c r="TFQ326" s="24"/>
      <c r="TFR326" s="25"/>
      <c r="TFS326" s="25"/>
      <c r="TFT326" s="26"/>
      <c r="TFU326" s="26"/>
      <c r="TFV326" s="102"/>
      <c r="TFW326" s="24"/>
      <c r="TFX326" s="24"/>
      <c r="TFY326" s="24"/>
      <c r="TFZ326" s="25"/>
      <c r="TGA326" s="25"/>
      <c r="TGB326" s="26"/>
      <c r="TGC326" s="26"/>
      <c r="TGD326" s="102"/>
      <c r="TGE326" s="24"/>
      <c r="TGF326" s="24"/>
      <c r="TGG326" s="24"/>
      <c r="TGH326" s="25"/>
      <c r="TGI326" s="25"/>
      <c r="TGJ326" s="26"/>
      <c r="TGK326" s="26"/>
      <c r="TGL326" s="102"/>
      <c r="TGM326" s="24"/>
      <c r="TGN326" s="24"/>
      <c r="TGO326" s="24"/>
      <c r="TGP326" s="25"/>
      <c r="TGQ326" s="25"/>
      <c r="TGR326" s="26"/>
      <c r="TGS326" s="26"/>
      <c r="TGT326" s="102"/>
      <c r="TGU326" s="24"/>
      <c r="TGV326" s="24"/>
      <c r="TGW326" s="24"/>
      <c r="TGX326" s="25"/>
      <c r="TGY326" s="25"/>
      <c r="TGZ326" s="26"/>
      <c r="THA326" s="26"/>
      <c r="THB326" s="102"/>
      <c r="THC326" s="24"/>
      <c r="THD326" s="24"/>
      <c r="THE326" s="24"/>
      <c r="THF326" s="25"/>
      <c r="THG326" s="25"/>
      <c r="THH326" s="26"/>
      <c r="THI326" s="26"/>
      <c r="THJ326" s="102"/>
      <c r="THK326" s="24"/>
      <c r="THL326" s="24"/>
      <c r="THM326" s="24"/>
      <c r="THN326" s="25"/>
      <c r="THO326" s="25"/>
      <c r="THP326" s="26"/>
      <c r="THQ326" s="26"/>
      <c r="THR326" s="102"/>
      <c r="THS326" s="24"/>
      <c r="THT326" s="24"/>
      <c r="THU326" s="24"/>
      <c r="THV326" s="25"/>
      <c r="THW326" s="25"/>
      <c r="THX326" s="26"/>
      <c r="THY326" s="26"/>
      <c r="THZ326" s="102"/>
      <c r="TIA326" s="24"/>
      <c r="TIB326" s="24"/>
      <c r="TIC326" s="24"/>
      <c r="TID326" s="25"/>
      <c r="TIE326" s="25"/>
      <c r="TIF326" s="26"/>
      <c r="TIG326" s="26"/>
      <c r="TIH326" s="102"/>
      <c r="TII326" s="24"/>
      <c r="TIJ326" s="24"/>
      <c r="TIK326" s="24"/>
      <c r="TIL326" s="25"/>
      <c r="TIM326" s="25"/>
      <c r="TIN326" s="26"/>
      <c r="TIO326" s="26"/>
      <c r="TIP326" s="102"/>
      <c r="TIQ326" s="24"/>
      <c r="TIR326" s="24"/>
      <c r="TIS326" s="24"/>
      <c r="TIT326" s="25"/>
      <c r="TIU326" s="25"/>
      <c r="TIV326" s="26"/>
      <c r="TIW326" s="26"/>
      <c r="TIX326" s="102"/>
      <c r="TIY326" s="24"/>
      <c r="TIZ326" s="24"/>
      <c r="TJA326" s="24"/>
      <c r="TJB326" s="25"/>
      <c r="TJC326" s="25"/>
      <c r="TJD326" s="26"/>
      <c r="TJE326" s="26"/>
      <c r="TJF326" s="102"/>
      <c r="TJG326" s="24"/>
      <c r="TJH326" s="24"/>
      <c r="TJI326" s="24"/>
      <c r="TJJ326" s="25"/>
      <c r="TJK326" s="25"/>
      <c r="TJL326" s="26"/>
      <c r="TJM326" s="26"/>
      <c r="TJN326" s="102"/>
      <c r="TJO326" s="24"/>
      <c r="TJP326" s="24"/>
      <c r="TJQ326" s="24"/>
      <c r="TJR326" s="25"/>
      <c r="TJS326" s="25"/>
      <c r="TJT326" s="26"/>
      <c r="TJU326" s="26"/>
      <c r="TJV326" s="102"/>
      <c r="TJW326" s="24"/>
      <c r="TJX326" s="24"/>
      <c r="TJY326" s="24"/>
      <c r="TJZ326" s="25"/>
      <c r="TKA326" s="25"/>
      <c r="TKB326" s="26"/>
      <c r="TKC326" s="26"/>
      <c r="TKD326" s="102"/>
      <c r="TKE326" s="24"/>
      <c r="TKF326" s="24"/>
      <c r="TKG326" s="24"/>
      <c r="TKH326" s="25"/>
      <c r="TKI326" s="25"/>
      <c r="TKJ326" s="26"/>
      <c r="TKK326" s="26"/>
      <c r="TKL326" s="102"/>
      <c r="TKM326" s="24"/>
      <c r="TKN326" s="24"/>
      <c r="TKO326" s="24"/>
      <c r="TKP326" s="25"/>
      <c r="TKQ326" s="25"/>
      <c r="TKR326" s="26"/>
      <c r="TKS326" s="26"/>
      <c r="TKT326" s="102"/>
      <c r="TKU326" s="24"/>
      <c r="TKV326" s="24"/>
      <c r="TKW326" s="24"/>
      <c r="TKX326" s="25"/>
      <c r="TKY326" s="25"/>
      <c r="TKZ326" s="26"/>
      <c r="TLA326" s="26"/>
      <c r="TLB326" s="102"/>
      <c r="TLC326" s="24"/>
      <c r="TLD326" s="24"/>
      <c r="TLE326" s="24"/>
      <c r="TLF326" s="25"/>
      <c r="TLG326" s="25"/>
      <c r="TLH326" s="26"/>
      <c r="TLI326" s="26"/>
      <c r="TLJ326" s="102"/>
      <c r="TLK326" s="24"/>
      <c r="TLL326" s="24"/>
      <c r="TLM326" s="24"/>
      <c r="TLN326" s="25"/>
      <c r="TLO326" s="25"/>
      <c r="TLP326" s="26"/>
      <c r="TLQ326" s="26"/>
      <c r="TLR326" s="102"/>
      <c r="TLS326" s="24"/>
      <c r="TLT326" s="24"/>
      <c r="TLU326" s="24"/>
      <c r="TLV326" s="25"/>
      <c r="TLW326" s="25"/>
      <c r="TLX326" s="26"/>
      <c r="TLY326" s="26"/>
      <c r="TLZ326" s="102"/>
      <c r="TMA326" s="24"/>
      <c r="TMB326" s="24"/>
      <c r="TMC326" s="24"/>
      <c r="TMD326" s="25"/>
      <c r="TME326" s="25"/>
      <c r="TMF326" s="26"/>
      <c r="TMG326" s="26"/>
      <c r="TMH326" s="102"/>
      <c r="TMI326" s="24"/>
      <c r="TMJ326" s="24"/>
      <c r="TMK326" s="24"/>
      <c r="TML326" s="25"/>
      <c r="TMM326" s="25"/>
      <c r="TMN326" s="26"/>
      <c r="TMO326" s="26"/>
      <c r="TMP326" s="102"/>
      <c r="TMQ326" s="24"/>
      <c r="TMR326" s="24"/>
      <c r="TMS326" s="24"/>
      <c r="TMT326" s="25"/>
      <c r="TMU326" s="25"/>
      <c r="TMV326" s="26"/>
      <c r="TMW326" s="26"/>
      <c r="TMX326" s="102"/>
      <c r="TMY326" s="24"/>
      <c r="TMZ326" s="24"/>
      <c r="TNA326" s="24"/>
      <c r="TNB326" s="25"/>
      <c r="TNC326" s="25"/>
      <c r="TND326" s="26"/>
      <c r="TNE326" s="26"/>
      <c r="TNF326" s="102"/>
      <c r="TNG326" s="24"/>
      <c r="TNH326" s="24"/>
      <c r="TNI326" s="24"/>
      <c r="TNJ326" s="25"/>
      <c r="TNK326" s="25"/>
      <c r="TNL326" s="26"/>
      <c r="TNM326" s="26"/>
      <c r="TNN326" s="102"/>
      <c r="TNO326" s="24"/>
      <c r="TNP326" s="24"/>
      <c r="TNQ326" s="24"/>
      <c r="TNR326" s="25"/>
      <c r="TNS326" s="25"/>
      <c r="TNT326" s="26"/>
      <c r="TNU326" s="26"/>
      <c r="TNV326" s="102"/>
      <c r="TNW326" s="24"/>
      <c r="TNX326" s="24"/>
      <c r="TNY326" s="24"/>
      <c r="TNZ326" s="25"/>
      <c r="TOA326" s="25"/>
      <c r="TOB326" s="26"/>
      <c r="TOC326" s="26"/>
      <c r="TOD326" s="102"/>
      <c r="TOE326" s="24"/>
      <c r="TOF326" s="24"/>
      <c r="TOG326" s="24"/>
      <c r="TOH326" s="25"/>
      <c r="TOI326" s="25"/>
      <c r="TOJ326" s="26"/>
      <c r="TOK326" s="26"/>
      <c r="TOL326" s="102"/>
      <c r="TOM326" s="24"/>
      <c r="TON326" s="24"/>
      <c r="TOO326" s="24"/>
      <c r="TOP326" s="25"/>
      <c r="TOQ326" s="25"/>
      <c r="TOR326" s="26"/>
      <c r="TOS326" s="26"/>
      <c r="TOT326" s="102"/>
      <c r="TOU326" s="24"/>
      <c r="TOV326" s="24"/>
      <c r="TOW326" s="24"/>
      <c r="TOX326" s="25"/>
      <c r="TOY326" s="25"/>
      <c r="TOZ326" s="26"/>
      <c r="TPA326" s="26"/>
      <c r="TPB326" s="102"/>
      <c r="TPC326" s="24"/>
      <c r="TPD326" s="24"/>
      <c r="TPE326" s="24"/>
      <c r="TPF326" s="25"/>
      <c r="TPG326" s="25"/>
      <c r="TPH326" s="26"/>
      <c r="TPI326" s="26"/>
      <c r="TPJ326" s="102"/>
      <c r="TPK326" s="24"/>
      <c r="TPL326" s="24"/>
      <c r="TPM326" s="24"/>
      <c r="TPN326" s="25"/>
      <c r="TPO326" s="25"/>
      <c r="TPP326" s="26"/>
      <c r="TPQ326" s="26"/>
      <c r="TPR326" s="102"/>
      <c r="TPS326" s="24"/>
      <c r="TPT326" s="24"/>
      <c r="TPU326" s="24"/>
      <c r="TPV326" s="25"/>
      <c r="TPW326" s="25"/>
      <c r="TPX326" s="26"/>
      <c r="TPY326" s="26"/>
      <c r="TPZ326" s="102"/>
      <c r="TQA326" s="24"/>
      <c r="TQB326" s="24"/>
      <c r="TQC326" s="24"/>
      <c r="TQD326" s="25"/>
      <c r="TQE326" s="25"/>
      <c r="TQF326" s="26"/>
      <c r="TQG326" s="26"/>
      <c r="TQH326" s="102"/>
      <c r="TQI326" s="24"/>
      <c r="TQJ326" s="24"/>
      <c r="TQK326" s="24"/>
      <c r="TQL326" s="25"/>
      <c r="TQM326" s="25"/>
      <c r="TQN326" s="26"/>
      <c r="TQO326" s="26"/>
      <c r="TQP326" s="102"/>
      <c r="TQQ326" s="24"/>
      <c r="TQR326" s="24"/>
      <c r="TQS326" s="24"/>
      <c r="TQT326" s="25"/>
      <c r="TQU326" s="25"/>
      <c r="TQV326" s="26"/>
      <c r="TQW326" s="26"/>
      <c r="TQX326" s="102"/>
      <c r="TQY326" s="24"/>
      <c r="TQZ326" s="24"/>
      <c r="TRA326" s="24"/>
      <c r="TRB326" s="25"/>
      <c r="TRC326" s="25"/>
      <c r="TRD326" s="26"/>
      <c r="TRE326" s="26"/>
      <c r="TRF326" s="102"/>
      <c r="TRG326" s="24"/>
      <c r="TRH326" s="24"/>
      <c r="TRI326" s="24"/>
      <c r="TRJ326" s="25"/>
      <c r="TRK326" s="25"/>
      <c r="TRL326" s="26"/>
      <c r="TRM326" s="26"/>
      <c r="TRN326" s="102"/>
      <c r="TRO326" s="24"/>
      <c r="TRP326" s="24"/>
      <c r="TRQ326" s="24"/>
      <c r="TRR326" s="25"/>
      <c r="TRS326" s="25"/>
      <c r="TRT326" s="26"/>
      <c r="TRU326" s="26"/>
      <c r="TRV326" s="102"/>
      <c r="TRW326" s="24"/>
      <c r="TRX326" s="24"/>
      <c r="TRY326" s="24"/>
      <c r="TRZ326" s="25"/>
      <c r="TSA326" s="25"/>
      <c r="TSB326" s="26"/>
      <c r="TSC326" s="26"/>
      <c r="TSD326" s="102"/>
      <c r="TSE326" s="24"/>
      <c r="TSF326" s="24"/>
      <c r="TSG326" s="24"/>
      <c r="TSH326" s="25"/>
      <c r="TSI326" s="25"/>
      <c r="TSJ326" s="26"/>
      <c r="TSK326" s="26"/>
      <c r="TSL326" s="102"/>
      <c r="TSM326" s="24"/>
      <c r="TSN326" s="24"/>
      <c r="TSO326" s="24"/>
      <c r="TSP326" s="25"/>
      <c r="TSQ326" s="25"/>
      <c r="TSR326" s="26"/>
      <c r="TSS326" s="26"/>
      <c r="TST326" s="102"/>
      <c r="TSU326" s="24"/>
      <c r="TSV326" s="24"/>
      <c r="TSW326" s="24"/>
      <c r="TSX326" s="25"/>
      <c r="TSY326" s="25"/>
      <c r="TSZ326" s="26"/>
      <c r="TTA326" s="26"/>
      <c r="TTB326" s="102"/>
      <c r="TTC326" s="24"/>
      <c r="TTD326" s="24"/>
      <c r="TTE326" s="24"/>
      <c r="TTF326" s="25"/>
      <c r="TTG326" s="25"/>
      <c r="TTH326" s="26"/>
      <c r="TTI326" s="26"/>
      <c r="TTJ326" s="102"/>
      <c r="TTK326" s="24"/>
      <c r="TTL326" s="24"/>
      <c r="TTM326" s="24"/>
      <c r="TTN326" s="25"/>
      <c r="TTO326" s="25"/>
      <c r="TTP326" s="26"/>
      <c r="TTQ326" s="26"/>
      <c r="TTR326" s="102"/>
      <c r="TTS326" s="24"/>
      <c r="TTT326" s="24"/>
      <c r="TTU326" s="24"/>
      <c r="TTV326" s="25"/>
      <c r="TTW326" s="25"/>
      <c r="TTX326" s="26"/>
      <c r="TTY326" s="26"/>
      <c r="TTZ326" s="102"/>
      <c r="TUA326" s="24"/>
      <c r="TUB326" s="24"/>
      <c r="TUC326" s="24"/>
      <c r="TUD326" s="25"/>
      <c r="TUE326" s="25"/>
      <c r="TUF326" s="26"/>
      <c r="TUG326" s="26"/>
      <c r="TUH326" s="102"/>
      <c r="TUI326" s="24"/>
      <c r="TUJ326" s="24"/>
      <c r="TUK326" s="24"/>
      <c r="TUL326" s="25"/>
      <c r="TUM326" s="25"/>
      <c r="TUN326" s="26"/>
      <c r="TUO326" s="26"/>
      <c r="TUP326" s="102"/>
      <c r="TUQ326" s="24"/>
      <c r="TUR326" s="24"/>
      <c r="TUS326" s="24"/>
      <c r="TUT326" s="25"/>
      <c r="TUU326" s="25"/>
      <c r="TUV326" s="26"/>
      <c r="TUW326" s="26"/>
      <c r="TUX326" s="102"/>
      <c r="TUY326" s="24"/>
      <c r="TUZ326" s="24"/>
      <c r="TVA326" s="24"/>
      <c r="TVB326" s="25"/>
      <c r="TVC326" s="25"/>
      <c r="TVD326" s="26"/>
      <c r="TVE326" s="26"/>
      <c r="TVF326" s="102"/>
      <c r="TVG326" s="24"/>
      <c r="TVH326" s="24"/>
      <c r="TVI326" s="24"/>
      <c r="TVJ326" s="25"/>
      <c r="TVK326" s="25"/>
      <c r="TVL326" s="26"/>
      <c r="TVM326" s="26"/>
      <c r="TVN326" s="102"/>
      <c r="TVO326" s="24"/>
      <c r="TVP326" s="24"/>
      <c r="TVQ326" s="24"/>
      <c r="TVR326" s="25"/>
      <c r="TVS326" s="25"/>
      <c r="TVT326" s="26"/>
      <c r="TVU326" s="26"/>
      <c r="TVV326" s="102"/>
      <c r="TVW326" s="24"/>
      <c r="TVX326" s="24"/>
      <c r="TVY326" s="24"/>
      <c r="TVZ326" s="25"/>
      <c r="TWA326" s="25"/>
      <c r="TWB326" s="26"/>
      <c r="TWC326" s="26"/>
      <c r="TWD326" s="102"/>
      <c r="TWE326" s="24"/>
      <c r="TWF326" s="24"/>
      <c r="TWG326" s="24"/>
      <c r="TWH326" s="25"/>
      <c r="TWI326" s="25"/>
      <c r="TWJ326" s="26"/>
      <c r="TWK326" s="26"/>
      <c r="TWL326" s="102"/>
      <c r="TWM326" s="24"/>
      <c r="TWN326" s="24"/>
      <c r="TWO326" s="24"/>
      <c r="TWP326" s="25"/>
      <c r="TWQ326" s="25"/>
      <c r="TWR326" s="26"/>
      <c r="TWS326" s="26"/>
      <c r="TWT326" s="102"/>
      <c r="TWU326" s="24"/>
      <c r="TWV326" s="24"/>
      <c r="TWW326" s="24"/>
      <c r="TWX326" s="25"/>
      <c r="TWY326" s="25"/>
      <c r="TWZ326" s="26"/>
      <c r="TXA326" s="26"/>
      <c r="TXB326" s="102"/>
      <c r="TXC326" s="24"/>
      <c r="TXD326" s="24"/>
      <c r="TXE326" s="24"/>
      <c r="TXF326" s="25"/>
      <c r="TXG326" s="25"/>
      <c r="TXH326" s="26"/>
      <c r="TXI326" s="26"/>
      <c r="TXJ326" s="102"/>
      <c r="TXK326" s="24"/>
      <c r="TXL326" s="24"/>
      <c r="TXM326" s="24"/>
      <c r="TXN326" s="25"/>
      <c r="TXO326" s="25"/>
      <c r="TXP326" s="26"/>
      <c r="TXQ326" s="26"/>
      <c r="TXR326" s="102"/>
      <c r="TXS326" s="24"/>
      <c r="TXT326" s="24"/>
      <c r="TXU326" s="24"/>
      <c r="TXV326" s="25"/>
      <c r="TXW326" s="25"/>
      <c r="TXX326" s="26"/>
      <c r="TXY326" s="26"/>
      <c r="TXZ326" s="102"/>
      <c r="TYA326" s="24"/>
      <c r="TYB326" s="24"/>
      <c r="TYC326" s="24"/>
      <c r="TYD326" s="25"/>
      <c r="TYE326" s="25"/>
      <c r="TYF326" s="26"/>
      <c r="TYG326" s="26"/>
      <c r="TYH326" s="102"/>
      <c r="TYI326" s="24"/>
      <c r="TYJ326" s="24"/>
      <c r="TYK326" s="24"/>
      <c r="TYL326" s="25"/>
      <c r="TYM326" s="25"/>
      <c r="TYN326" s="26"/>
      <c r="TYO326" s="26"/>
      <c r="TYP326" s="102"/>
      <c r="TYQ326" s="24"/>
      <c r="TYR326" s="24"/>
      <c r="TYS326" s="24"/>
      <c r="TYT326" s="25"/>
      <c r="TYU326" s="25"/>
      <c r="TYV326" s="26"/>
      <c r="TYW326" s="26"/>
      <c r="TYX326" s="102"/>
      <c r="TYY326" s="24"/>
      <c r="TYZ326" s="24"/>
      <c r="TZA326" s="24"/>
      <c r="TZB326" s="25"/>
      <c r="TZC326" s="25"/>
      <c r="TZD326" s="26"/>
      <c r="TZE326" s="26"/>
      <c r="TZF326" s="102"/>
      <c r="TZG326" s="24"/>
      <c r="TZH326" s="24"/>
      <c r="TZI326" s="24"/>
      <c r="TZJ326" s="25"/>
      <c r="TZK326" s="25"/>
      <c r="TZL326" s="26"/>
      <c r="TZM326" s="26"/>
      <c r="TZN326" s="102"/>
      <c r="TZO326" s="24"/>
      <c r="TZP326" s="24"/>
      <c r="TZQ326" s="24"/>
      <c r="TZR326" s="25"/>
      <c r="TZS326" s="25"/>
      <c r="TZT326" s="26"/>
      <c r="TZU326" s="26"/>
      <c r="TZV326" s="102"/>
      <c r="TZW326" s="24"/>
      <c r="TZX326" s="24"/>
      <c r="TZY326" s="24"/>
      <c r="TZZ326" s="25"/>
      <c r="UAA326" s="25"/>
      <c r="UAB326" s="26"/>
      <c r="UAC326" s="26"/>
      <c r="UAD326" s="102"/>
      <c r="UAE326" s="24"/>
      <c r="UAF326" s="24"/>
      <c r="UAG326" s="24"/>
      <c r="UAH326" s="25"/>
      <c r="UAI326" s="25"/>
      <c r="UAJ326" s="26"/>
      <c r="UAK326" s="26"/>
      <c r="UAL326" s="102"/>
      <c r="UAM326" s="24"/>
      <c r="UAN326" s="24"/>
      <c r="UAO326" s="24"/>
      <c r="UAP326" s="25"/>
      <c r="UAQ326" s="25"/>
      <c r="UAR326" s="26"/>
      <c r="UAS326" s="26"/>
      <c r="UAT326" s="102"/>
      <c r="UAU326" s="24"/>
      <c r="UAV326" s="24"/>
      <c r="UAW326" s="24"/>
      <c r="UAX326" s="25"/>
      <c r="UAY326" s="25"/>
      <c r="UAZ326" s="26"/>
      <c r="UBA326" s="26"/>
      <c r="UBB326" s="102"/>
      <c r="UBC326" s="24"/>
      <c r="UBD326" s="24"/>
      <c r="UBE326" s="24"/>
      <c r="UBF326" s="25"/>
      <c r="UBG326" s="25"/>
      <c r="UBH326" s="26"/>
      <c r="UBI326" s="26"/>
      <c r="UBJ326" s="102"/>
      <c r="UBK326" s="24"/>
      <c r="UBL326" s="24"/>
      <c r="UBM326" s="24"/>
      <c r="UBN326" s="25"/>
      <c r="UBO326" s="25"/>
      <c r="UBP326" s="26"/>
      <c r="UBQ326" s="26"/>
      <c r="UBR326" s="102"/>
      <c r="UBS326" s="24"/>
      <c r="UBT326" s="24"/>
      <c r="UBU326" s="24"/>
      <c r="UBV326" s="25"/>
      <c r="UBW326" s="25"/>
      <c r="UBX326" s="26"/>
      <c r="UBY326" s="26"/>
      <c r="UBZ326" s="102"/>
      <c r="UCA326" s="24"/>
      <c r="UCB326" s="24"/>
      <c r="UCC326" s="24"/>
      <c r="UCD326" s="25"/>
      <c r="UCE326" s="25"/>
      <c r="UCF326" s="26"/>
      <c r="UCG326" s="26"/>
      <c r="UCH326" s="102"/>
      <c r="UCI326" s="24"/>
      <c r="UCJ326" s="24"/>
      <c r="UCK326" s="24"/>
      <c r="UCL326" s="25"/>
      <c r="UCM326" s="25"/>
      <c r="UCN326" s="26"/>
      <c r="UCO326" s="26"/>
      <c r="UCP326" s="102"/>
      <c r="UCQ326" s="24"/>
      <c r="UCR326" s="24"/>
      <c r="UCS326" s="24"/>
      <c r="UCT326" s="25"/>
      <c r="UCU326" s="25"/>
      <c r="UCV326" s="26"/>
      <c r="UCW326" s="26"/>
      <c r="UCX326" s="102"/>
      <c r="UCY326" s="24"/>
      <c r="UCZ326" s="24"/>
      <c r="UDA326" s="24"/>
      <c r="UDB326" s="25"/>
      <c r="UDC326" s="25"/>
      <c r="UDD326" s="26"/>
      <c r="UDE326" s="26"/>
      <c r="UDF326" s="102"/>
      <c r="UDG326" s="24"/>
      <c r="UDH326" s="24"/>
      <c r="UDI326" s="24"/>
      <c r="UDJ326" s="25"/>
      <c r="UDK326" s="25"/>
      <c r="UDL326" s="26"/>
      <c r="UDM326" s="26"/>
      <c r="UDN326" s="102"/>
      <c r="UDO326" s="24"/>
      <c r="UDP326" s="24"/>
      <c r="UDQ326" s="24"/>
      <c r="UDR326" s="25"/>
      <c r="UDS326" s="25"/>
      <c r="UDT326" s="26"/>
      <c r="UDU326" s="26"/>
      <c r="UDV326" s="102"/>
      <c r="UDW326" s="24"/>
      <c r="UDX326" s="24"/>
      <c r="UDY326" s="24"/>
      <c r="UDZ326" s="25"/>
      <c r="UEA326" s="25"/>
      <c r="UEB326" s="26"/>
      <c r="UEC326" s="26"/>
      <c r="UED326" s="102"/>
      <c r="UEE326" s="24"/>
      <c r="UEF326" s="24"/>
      <c r="UEG326" s="24"/>
      <c r="UEH326" s="25"/>
      <c r="UEI326" s="25"/>
      <c r="UEJ326" s="26"/>
      <c r="UEK326" s="26"/>
      <c r="UEL326" s="102"/>
      <c r="UEM326" s="24"/>
      <c r="UEN326" s="24"/>
      <c r="UEO326" s="24"/>
      <c r="UEP326" s="25"/>
      <c r="UEQ326" s="25"/>
      <c r="UER326" s="26"/>
      <c r="UES326" s="26"/>
      <c r="UET326" s="102"/>
      <c r="UEU326" s="24"/>
      <c r="UEV326" s="24"/>
      <c r="UEW326" s="24"/>
      <c r="UEX326" s="25"/>
      <c r="UEY326" s="25"/>
      <c r="UEZ326" s="26"/>
      <c r="UFA326" s="26"/>
      <c r="UFB326" s="102"/>
      <c r="UFC326" s="24"/>
      <c r="UFD326" s="24"/>
      <c r="UFE326" s="24"/>
      <c r="UFF326" s="25"/>
      <c r="UFG326" s="25"/>
      <c r="UFH326" s="26"/>
      <c r="UFI326" s="26"/>
      <c r="UFJ326" s="102"/>
      <c r="UFK326" s="24"/>
      <c r="UFL326" s="24"/>
      <c r="UFM326" s="24"/>
      <c r="UFN326" s="25"/>
      <c r="UFO326" s="25"/>
      <c r="UFP326" s="26"/>
      <c r="UFQ326" s="26"/>
      <c r="UFR326" s="102"/>
      <c r="UFS326" s="24"/>
      <c r="UFT326" s="24"/>
      <c r="UFU326" s="24"/>
      <c r="UFV326" s="25"/>
      <c r="UFW326" s="25"/>
      <c r="UFX326" s="26"/>
      <c r="UFY326" s="26"/>
      <c r="UFZ326" s="102"/>
      <c r="UGA326" s="24"/>
      <c r="UGB326" s="24"/>
      <c r="UGC326" s="24"/>
      <c r="UGD326" s="25"/>
      <c r="UGE326" s="25"/>
      <c r="UGF326" s="26"/>
      <c r="UGG326" s="26"/>
      <c r="UGH326" s="102"/>
      <c r="UGI326" s="24"/>
      <c r="UGJ326" s="24"/>
      <c r="UGK326" s="24"/>
      <c r="UGL326" s="25"/>
      <c r="UGM326" s="25"/>
      <c r="UGN326" s="26"/>
      <c r="UGO326" s="26"/>
      <c r="UGP326" s="102"/>
      <c r="UGQ326" s="24"/>
      <c r="UGR326" s="24"/>
      <c r="UGS326" s="24"/>
      <c r="UGT326" s="25"/>
      <c r="UGU326" s="25"/>
      <c r="UGV326" s="26"/>
      <c r="UGW326" s="26"/>
      <c r="UGX326" s="102"/>
      <c r="UGY326" s="24"/>
      <c r="UGZ326" s="24"/>
      <c r="UHA326" s="24"/>
      <c r="UHB326" s="25"/>
      <c r="UHC326" s="25"/>
      <c r="UHD326" s="26"/>
      <c r="UHE326" s="26"/>
      <c r="UHF326" s="102"/>
      <c r="UHG326" s="24"/>
      <c r="UHH326" s="24"/>
      <c r="UHI326" s="24"/>
      <c r="UHJ326" s="25"/>
      <c r="UHK326" s="25"/>
      <c r="UHL326" s="26"/>
      <c r="UHM326" s="26"/>
      <c r="UHN326" s="102"/>
      <c r="UHO326" s="24"/>
      <c r="UHP326" s="24"/>
      <c r="UHQ326" s="24"/>
      <c r="UHR326" s="25"/>
      <c r="UHS326" s="25"/>
      <c r="UHT326" s="26"/>
      <c r="UHU326" s="26"/>
      <c r="UHV326" s="102"/>
      <c r="UHW326" s="24"/>
      <c r="UHX326" s="24"/>
      <c r="UHY326" s="24"/>
      <c r="UHZ326" s="25"/>
      <c r="UIA326" s="25"/>
      <c r="UIB326" s="26"/>
      <c r="UIC326" s="26"/>
      <c r="UID326" s="102"/>
      <c r="UIE326" s="24"/>
      <c r="UIF326" s="24"/>
      <c r="UIG326" s="24"/>
      <c r="UIH326" s="25"/>
      <c r="UII326" s="25"/>
      <c r="UIJ326" s="26"/>
      <c r="UIK326" s="26"/>
      <c r="UIL326" s="102"/>
      <c r="UIM326" s="24"/>
      <c r="UIN326" s="24"/>
      <c r="UIO326" s="24"/>
      <c r="UIP326" s="25"/>
      <c r="UIQ326" s="25"/>
      <c r="UIR326" s="26"/>
      <c r="UIS326" s="26"/>
      <c r="UIT326" s="102"/>
      <c r="UIU326" s="24"/>
      <c r="UIV326" s="24"/>
      <c r="UIW326" s="24"/>
      <c r="UIX326" s="25"/>
      <c r="UIY326" s="25"/>
      <c r="UIZ326" s="26"/>
      <c r="UJA326" s="26"/>
      <c r="UJB326" s="102"/>
      <c r="UJC326" s="24"/>
      <c r="UJD326" s="24"/>
      <c r="UJE326" s="24"/>
      <c r="UJF326" s="25"/>
      <c r="UJG326" s="25"/>
      <c r="UJH326" s="26"/>
      <c r="UJI326" s="26"/>
      <c r="UJJ326" s="102"/>
      <c r="UJK326" s="24"/>
      <c r="UJL326" s="24"/>
      <c r="UJM326" s="24"/>
      <c r="UJN326" s="25"/>
      <c r="UJO326" s="25"/>
      <c r="UJP326" s="26"/>
      <c r="UJQ326" s="26"/>
      <c r="UJR326" s="102"/>
      <c r="UJS326" s="24"/>
      <c r="UJT326" s="24"/>
      <c r="UJU326" s="24"/>
      <c r="UJV326" s="25"/>
      <c r="UJW326" s="25"/>
      <c r="UJX326" s="26"/>
      <c r="UJY326" s="26"/>
      <c r="UJZ326" s="102"/>
      <c r="UKA326" s="24"/>
      <c r="UKB326" s="24"/>
      <c r="UKC326" s="24"/>
      <c r="UKD326" s="25"/>
      <c r="UKE326" s="25"/>
      <c r="UKF326" s="26"/>
      <c r="UKG326" s="26"/>
      <c r="UKH326" s="102"/>
      <c r="UKI326" s="24"/>
      <c r="UKJ326" s="24"/>
      <c r="UKK326" s="24"/>
      <c r="UKL326" s="25"/>
      <c r="UKM326" s="25"/>
      <c r="UKN326" s="26"/>
      <c r="UKO326" s="26"/>
      <c r="UKP326" s="102"/>
      <c r="UKQ326" s="24"/>
      <c r="UKR326" s="24"/>
      <c r="UKS326" s="24"/>
      <c r="UKT326" s="25"/>
      <c r="UKU326" s="25"/>
      <c r="UKV326" s="26"/>
      <c r="UKW326" s="26"/>
      <c r="UKX326" s="102"/>
      <c r="UKY326" s="24"/>
      <c r="UKZ326" s="24"/>
      <c r="ULA326" s="24"/>
      <c r="ULB326" s="25"/>
      <c r="ULC326" s="25"/>
      <c r="ULD326" s="26"/>
      <c r="ULE326" s="26"/>
      <c r="ULF326" s="102"/>
      <c r="ULG326" s="24"/>
      <c r="ULH326" s="24"/>
      <c r="ULI326" s="24"/>
      <c r="ULJ326" s="25"/>
      <c r="ULK326" s="25"/>
      <c r="ULL326" s="26"/>
      <c r="ULM326" s="26"/>
      <c r="ULN326" s="102"/>
      <c r="ULO326" s="24"/>
      <c r="ULP326" s="24"/>
      <c r="ULQ326" s="24"/>
      <c r="ULR326" s="25"/>
      <c r="ULS326" s="25"/>
      <c r="ULT326" s="26"/>
      <c r="ULU326" s="26"/>
      <c r="ULV326" s="102"/>
      <c r="ULW326" s="24"/>
      <c r="ULX326" s="24"/>
      <c r="ULY326" s="24"/>
      <c r="ULZ326" s="25"/>
      <c r="UMA326" s="25"/>
      <c r="UMB326" s="26"/>
      <c r="UMC326" s="26"/>
      <c r="UMD326" s="102"/>
      <c r="UME326" s="24"/>
      <c r="UMF326" s="24"/>
      <c r="UMG326" s="24"/>
      <c r="UMH326" s="25"/>
      <c r="UMI326" s="25"/>
      <c r="UMJ326" s="26"/>
      <c r="UMK326" s="26"/>
      <c r="UML326" s="102"/>
      <c r="UMM326" s="24"/>
      <c r="UMN326" s="24"/>
      <c r="UMO326" s="24"/>
      <c r="UMP326" s="25"/>
      <c r="UMQ326" s="25"/>
      <c r="UMR326" s="26"/>
      <c r="UMS326" s="26"/>
      <c r="UMT326" s="102"/>
      <c r="UMU326" s="24"/>
      <c r="UMV326" s="24"/>
      <c r="UMW326" s="24"/>
      <c r="UMX326" s="25"/>
      <c r="UMY326" s="25"/>
      <c r="UMZ326" s="26"/>
      <c r="UNA326" s="26"/>
      <c r="UNB326" s="102"/>
      <c r="UNC326" s="24"/>
      <c r="UND326" s="24"/>
      <c r="UNE326" s="24"/>
      <c r="UNF326" s="25"/>
      <c r="UNG326" s="25"/>
      <c r="UNH326" s="26"/>
      <c r="UNI326" s="26"/>
      <c r="UNJ326" s="102"/>
      <c r="UNK326" s="24"/>
      <c r="UNL326" s="24"/>
      <c r="UNM326" s="24"/>
      <c r="UNN326" s="25"/>
      <c r="UNO326" s="25"/>
      <c r="UNP326" s="26"/>
      <c r="UNQ326" s="26"/>
      <c r="UNR326" s="102"/>
      <c r="UNS326" s="24"/>
      <c r="UNT326" s="24"/>
      <c r="UNU326" s="24"/>
      <c r="UNV326" s="25"/>
      <c r="UNW326" s="25"/>
      <c r="UNX326" s="26"/>
      <c r="UNY326" s="26"/>
      <c r="UNZ326" s="102"/>
      <c r="UOA326" s="24"/>
      <c r="UOB326" s="24"/>
      <c r="UOC326" s="24"/>
      <c r="UOD326" s="25"/>
      <c r="UOE326" s="25"/>
      <c r="UOF326" s="26"/>
      <c r="UOG326" s="26"/>
      <c r="UOH326" s="102"/>
      <c r="UOI326" s="24"/>
      <c r="UOJ326" s="24"/>
      <c r="UOK326" s="24"/>
      <c r="UOL326" s="25"/>
      <c r="UOM326" s="25"/>
      <c r="UON326" s="26"/>
      <c r="UOO326" s="26"/>
      <c r="UOP326" s="102"/>
      <c r="UOQ326" s="24"/>
      <c r="UOR326" s="24"/>
      <c r="UOS326" s="24"/>
      <c r="UOT326" s="25"/>
      <c r="UOU326" s="25"/>
      <c r="UOV326" s="26"/>
      <c r="UOW326" s="26"/>
      <c r="UOX326" s="102"/>
      <c r="UOY326" s="24"/>
      <c r="UOZ326" s="24"/>
      <c r="UPA326" s="24"/>
      <c r="UPB326" s="25"/>
      <c r="UPC326" s="25"/>
      <c r="UPD326" s="26"/>
      <c r="UPE326" s="26"/>
      <c r="UPF326" s="102"/>
      <c r="UPG326" s="24"/>
      <c r="UPH326" s="24"/>
      <c r="UPI326" s="24"/>
      <c r="UPJ326" s="25"/>
      <c r="UPK326" s="25"/>
      <c r="UPL326" s="26"/>
      <c r="UPM326" s="26"/>
      <c r="UPN326" s="102"/>
      <c r="UPO326" s="24"/>
      <c r="UPP326" s="24"/>
      <c r="UPQ326" s="24"/>
      <c r="UPR326" s="25"/>
      <c r="UPS326" s="25"/>
      <c r="UPT326" s="26"/>
      <c r="UPU326" s="26"/>
      <c r="UPV326" s="102"/>
      <c r="UPW326" s="24"/>
      <c r="UPX326" s="24"/>
      <c r="UPY326" s="24"/>
      <c r="UPZ326" s="25"/>
      <c r="UQA326" s="25"/>
      <c r="UQB326" s="26"/>
      <c r="UQC326" s="26"/>
      <c r="UQD326" s="102"/>
      <c r="UQE326" s="24"/>
      <c r="UQF326" s="24"/>
      <c r="UQG326" s="24"/>
      <c r="UQH326" s="25"/>
      <c r="UQI326" s="25"/>
      <c r="UQJ326" s="26"/>
      <c r="UQK326" s="26"/>
      <c r="UQL326" s="102"/>
      <c r="UQM326" s="24"/>
      <c r="UQN326" s="24"/>
      <c r="UQO326" s="24"/>
      <c r="UQP326" s="25"/>
      <c r="UQQ326" s="25"/>
      <c r="UQR326" s="26"/>
      <c r="UQS326" s="26"/>
      <c r="UQT326" s="102"/>
      <c r="UQU326" s="24"/>
      <c r="UQV326" s="24"/>
      <c r="UQW326" s="24"/>
      <c r="UQX326" s="25"/>
      <c r="UQY326" s="25"/>
      <c r="UQZ326" s="26"/>
      <c r="URA326" s="26"/>
      <c r="URB326" s="102"/>
      <c r="URC326" s="24"/>
      <c r="URD326" s="24"/>
      <c r="URE326" s="24"/>
      <c r="URF326" s="25"/>
      <c r="URG326" s="25"/>
      <c r="URH326" s="26"/>
      <c r="URI326" s="26"/>
      <c r="URJ326" s="102"/>
      <c r="URK326" s="24"/>
      <c r="URL326" s="24"/>
      <c r="URM326" s="24"/>
      <c r="URN326" s="25"/>
      <c r="URO326" s="25"/>
      <c r="URP326" s="26"/>
      <c r="URQ326" s="26"/>
      <c r="URR326" s="102"/>
      <c r="URS326" s="24"/>
      <c r="URT326" s="24"/>
      <c r="URU326" s="24"/>
      <c r="URV326" s="25"/>
      <c r="URW326" s="25"/>
      <c r="URX326" s="26"/>
      <c r="URY326" s="26"/>
      <c r="URZ326" s="102"/>
      <c r="USA326" s="24"/>
      <c r="USB326" s="24"/>
      <c r="USC326" s="24"/>
      <c r="USD326" s="25"/>
      <c r="USE326" s="25"/>
      <c r="USF326" s="26"/>
      <c r="USG326" s="26"/>
      <c r="USH326" s="102"/>
      <c r="USI326" s="24"/>
      <c r="USJ326" s="24"/>
      <c r="USK326" s="24"/>
      <c r="USL326" s="25"/>
      <c r="USM326" s="25"/>
      <c r="USN326" s="26"/>
      <c r="USO326" s="26"/>
      <c r="USP326" s="102"/>
      <c r="USQ326" s="24"/>
      <c r="USR326" s="24"/>
      <c r="USS326" s="24"/>
      <c r="UST326" s="25"/>
      <c r="USU326" s="25"/>
      <c r="USV326" s="26"/>
      <c r="USW326" s="26"/>
      <c r="USX326" s="102"/>
      <c r="USY326" s="24"/>
      <c r="USZ326" s="24"/>
      <c r="UTA326" s="24"/>
      <c r="UTB326" s="25"/>
      <c r="UTC326" s="25"/>
      <c r="UTD326" s="26"/>
      <c r="UTE326" s="26"/>
      <c r="UTF326" s="102"/>
      <c r="UTG326" s="24"/>
      <c r="UTH326" s="24"/>
      <c r="UTI326" s="24"/>
      <c r="UTJ326" s="25"/>
      <c r="UTK326" s="25"/>
      <c r="UTL326" s="26"/>
      <c r="UTM326" s="26"/>
      <c r="UTN326" s="102"/>
      <c r="UTO326" s="24"/>
      <c r="UTP326" s="24"/>
      <c r="UTQ326" s="24"/>
      <c r="UTR326" s="25"/>
      <c r="UTS326" s="25"/>
      <c r="UTT326" s="26"/>
      <c r="UTU326" s="26"/>
      <c r="UTV326" s="102"/>
      <c r="UTW326" s="24"/>
      <c r="UTX326" s="24"/>
      <c r="UTY326" s="24"/>
      <c r="UTZ326" s="25"/>
      <c r="UUA326" s="25"/>
      <c r="UUB326" s="26"/>
      <c r="UUC326" s="26"/>
      <c r="UUD326" s="102"/>
      <c r="UUE326" s="24"/>
      <c r="UUF326" s="24"/>
      <c r="UUG326" s="24"/>
      <c r="UUH326" s="25"/>
      <c r="UUI326" s="25"/>
      <c r="UUJ326" s="26"/>
      <c r="UUK326" s="26"/>
      <c r="UUL326" s="102"/>
      <c r="UUM326" s="24"/>
      <c r="UUN326" s="24"/>
      <c r="UUO326" s="24"/>
      <c r="UUP326" s="25"/>
      <c r="UUQ326" s="25"/>
      <c r="UUR326" s="26"/>
      <c r="UUS326" s="26"/>
      <c r="UUT326" s="102"/>
      <c r="UUU326" s="24"/>
      <c r="UUV326" s="24"/>
      <c r="UUW326" s="24"/>
      <c r="UUX326" s="25"/>
      <c r="UUY326" s="25"/>
      <c r="UUZ326" s="26"/>
      <c r="UVA326" s="26"/>
      <c r="UVB326" s="102"/>
      <c r="UVC326" s="24"/>
      <c r="UVD326" s="24"/>
      <c r="UVE326" s="24"/>
      <c r="UVF326" s="25"/>
      <c r="UVG326" s="25"/>
      <c r="UVH326" s="26"/>
      <c r="UVI326" s="26"/>
      <c r="UVJ326" s="102"/>
      <c r="UVK326" s="24"/>
      <c r="UVL326" s="24"/>
      <c r="UVM326" s="24"/>
      <c r="UVN326" s="25"/>
      <c r="UVO326" s="25"/>
      <c r="UVP326" s="26"/>
      <c r="UVQ326" s="26"/>
      <c r="UVR326" s="102"/>
      <c r="UVS326" s="24"/>
      <c r="UVT326" s="24"/>
      <c r="UVU326" s="24"/>
      <c r="UVV326" s="25"/>
      <c r="UVW326" s="25"/>
      <c r="UVX326" s="26"/>
      <c r="UVY326" s="26"/>
      <c r="UVZ326" s="102"/>
      <c r="UWA326" s="24"/>
      <c r="UWB326" s="24"/>
      <c r="UWC326" s="24"/>
      <c r="UWD326" s="25"/>
      <c r="UWE326" s="25"/>
      <c r="UWF326" s="26"/>
      <c r="UWG326" s="26"/>
      <c r="UWH326" s="102"/>
      <c r="UWI326" s="24"/>
      <c r="UWJ326" s="24"/>
      <c r="UWK326" s="24"/>
      <c r="UWL326" s="25"/>
      <c r="UWM326" s="25"/>
      <c r="UWN326" s="26"/>
      <c r="UWO326" s="26"/>
      <c r="UWP326" s="102"/>
      <c r="UWQ326" s="24"/>
      <c r="UWR326" s="24"/>
      <c r="UWS326" s="24"/>
      <c r="UWT326" s="25"/>
      <c r="UWU326" s="25"/>
      <c r="UWV326" s="26"/>
      <c r="UWW326" s="26"/>
      <c r="UWX326" s="102"/>
      <c r="UWY326" s="24"/>
      <c r="UWZ326" s="24"/>
      <c r="UXA326" s="24"/>
      <c r="UXB326" s="25"/>
      <c r="UXC326" s="25"/>
      <c r="UXD326" s="26"/>
      <c r="UXE326" s="26"/>
      <c r="UXF326" s="102"/>
      <c r="UXG326" s="24"/>
      <c r="UXH326" s="24"/>
      <c r="UXI326" s="24"/>
      <c r="UXJ326" s="25"/>
      <c r="UXK326" s="25"/>
      <c r="UXL326" s="26"/>
      <c r="UXM326" s="26"/>
      <c r="UXN326" s="102"/>
      <c r="UXO326" s="24"/>
      <c r="UXP326" s="24"/>
      <c r="UXQ326" s="24"/>
      <c r="UXR326" s="25"/>
      <c r="UXS326" s="25"/>
      <c r="UXT326" s="26"/>
      <c r="UXU326" s="26"/>
      <c r="UXV326" s="102"/>
      <c r="UXW326" s="24"/>
      <c r="UXX326" s="24"/>
      <c r="UXY326" s="24"/>
      <c r="UXZ326" s="25"/>
      <c r="UYA326" s="25"/>
      <c r="UYB326" s="26"/>
      <c r="UYC326" s="26"/>
      <c r="UYD326" s="102"/>
      <c r="UYE326" s="24"/>
      <c r="UYF326" s="24"/>
      <c r="UYG326" s="24"/>
      <c r="UYH326" s="25"/>
      <c r="UYI326" s="25"/>
      <c r="UYJ326" s="26"/>
      <c r="UYK326" s="26"/>
      <c r="UYL326" s="102"/>
      <c r="UYM326" s="24"/>
      <c r="UYN326" s="24"/>
      <c r="UYO326" s="24"/>
      <c r="UYP326" s="25"/>
      <c r="UYQ326" s="25"/>
      <c r="UYR326" s="26"/>
      <c r="UYS326" s="26"/>
      <c r="UYT326" s="102"/>
      <c r="UYU326" s="24"/>
      <c r="UYV326" s="24"/>
      <c r="UYW326" s="24"/>
      <c r="UYX326" s="25"/>
      <c r="UYY326" s="25"/>
      <c r="UYZ326" s="26"/>
      <c r="UZA326" s="26"/>
      <c r="UZB326" s="102"/>
      <c r="UZC326" s="24"/>
      <c r="UZD326" s="24"/>
      <c r="UZE326" s="24"/>
      <c r="UZF326" s="25"/>
      <c r="UZG326" s="25"/>
      <c r="UZH326" s="26"/>
      <c r="UZI326" s="26"/>
      <c r="UZJ326" s="102"/>
      <c r="UZK326" s="24"/>
      <c r="UZL326" s="24"/>
      <c r="UZM326" s="24"/>
      <c r="UZN326" s="25"/>
      <c r="UZO326" s="25"/>
      <c r="UZP326" s="26"/>
      <c r="UZQ326" s="26"/>
      <c r="UZR326" s="102"/>
      <c r="UZS326" s="24"/>
      <c r="UZT326" s="24"/>
      <c r="UZU326" s="24"/>
      <c r="UZV326" s="25"/>
      <c r="UZW326" s="25"/>
      <c r="UZX326" s="26"/>
      <c r="UZY326" s="26"/>
      <c r="UZZ326" s="102"/>
      <c r="VAA326" s="24"/>
      <c r="VAB326" s="24"/>
      <c r="VAC326" s="24"/>
      <c r="VAD326" s="25"/>
      <c r="VAE326" s="25"/>
      <c r="VAF326" s="26"/>
      <c r="VAG326" s="26"/>
      <c r="VAH326" s="102"/>
      <c r="VAI326" s="24"/>
      <c r="VAJ326" s="24"/>
      <c r="VAK326" s="24"/>
      <c r="VAL326" s="25"/>
      <c r="VAM326" s="25"/>
      <c r="VAN326" s="26"/>
      <c r="VAO326" s="26"/>
      <c r="VAP326" s="102"/>
      <c r="VAQ326" s="24"/>
      <c r="VAR326" s="24"/>
      <c r="VAS326" s="24"/>
      <c r="VAT326" s="25"/>
      <c r="VAU326" s="25"/>
      <c r="VAV326" s="26"/>
      <c r="VAW326" s="26"/>
      <c r="VAX326" s="102"/>
      <c r="VAY326" s="24"/>
      <c r="VAZ326" s="24"/>
      <c r="VBA326" s="24"/>
      <c r="VBB326" s="25"/>
      <c r="VBC326" s="25"/>
      <c r="VBD326" s="26"/>
      <c r="VBE326" s="26"/>
      <c r="VBF326" s="102"/>
      <c r="VBG326" s="24"/>
      <c r="VBH326" s="24"/>
      <c r="VBI326" s="24"/>
      <c r="VBJ326" s="25"/>
      <c r="VBK326" s="25"/>
      <c r="VBL326" s="26"/>
      <c r="VBM326" s="26"/>
      <c r="VBN326" s="102"/>
      <c r="VBO326" s="24"/>
      <c r="VBP326" s="24"/>
      <c r="VBQ326" s="24"/>
      <c r="VBR326" s="25"/>
      <c r="VBS326" s="25"/>
      <c r="VBT326" s="26"/>
      <c r="VBU326" s="26"/>
      <c r="VBV326" s="102"/>
      <c r="VBW326" s="24"/>
      <c r="VBX326" s="24"/>
      <c r="VBY326" s="24"/>
      <c r="VBZ326" s="25"/>
      <c r="VCA326" s="25"/>
      <c r="VCB326" s="26"/>
      <c r="VCC326" s="26"/>
      <c r="VCD326" s="102"/>
      <c r="VCE326" s="24"/>
      <c r="VCF326" s="24"/>
      <c r="VCG326" s="24"/>
      <c r="VCH326" s="25"/>
      <c r="VCI326" s="25"/>
      <c r="VCJ326" s="26"/>
      <c r="VCK326" s="26"/>
      <c r="VCL326" s="102"/>
      <c r="VCM326" s="24"/>
      <c r="VCN326" s="24"/>
      <c r="VCO326" s="24"/>
      <c r="VCP326" s="25"/>
      <c r="VCQ326" s="25"/>
      <c r="VCR326" s="26"/>
      <c r="VCS326" s="26"/>
      <c r="VCT326" s="102"/>
      <c r="VCU326" s="24"/>
      <c r="VCV326" s="24"/>
      <c r="VCW326" s="24"/>
      <c r="VCX326" s="25"/>
      <c r="VCY326" s="25"/>
      <c r="VCZ326" s="26"/>
      <c r="VDA326" s="26"/>
      <c r="VDB326" s="102"/>
      <c r="VDC326" s="24"/>
      <c r="VDD326" s="24"/>
      <c r="VDE326" s="24"/>
      <c r="VDF326" s="25"/>
      <c r="VDG326" s="25"/>
      <c r="VDH326" s="26"/>
      <c r="VDI326" s="26"/>
      <c r="VDJ326" s="102"/>
      <c r="VDK326" s="24"/>
      <c r="VDL326" s="24"/>
      <c r="VDM326" s="24"/>
      <c r="VDN326" s="25"/>
      <c r="VDO326" s="25"/>
      <c r="VDP326" s="26"/>
      <c r="VDQ326" s="26"/>
      <c r="VDR326" s="102"/>
      <c r="VDS326" s="24"/>
      <c r="VDT326" s="24"/>
      <c r="VDU326" s="24"/>
      <c r="VDV326" s="25"/>
      <c r="VDW326" s="25"/>
      <c r="VDX326" s="26"/>
      <c r="VDY326" s="26"/>
      <c r="VDZ326" s="102"/>
      <c r="VEA326" s="24"/>
      <c r="VEB326" s="24"/>
      <c r="VEC326" s="24"/>
      <c r="VED326" s="25"/>
      <c r="VEE326" s="25"/>
      <c r="VEF326" s="26"/>
      <c r="VEG326" s="26"/>
      <c r="VEH326" s="102"/>
      <c r="VEI326" s="24"/>
      <c r="VEJ326" s="24"/>
      <c r="VEK326" s="24"/>
      <c r="VEL326" s="25"/>
      <c r="VEM326" s="25"/>
      <c r="VEN326" s="26"/>
      <c r="VEO326" s="26"/>
      <c r="VEP326" s="102"/>
      <c r="VEQ326" s="24"/>
      <c r="VER326" s="24"/>
      <c r="VES326" s="24"/>
      <c r="VET326" s="25"/>
      <c r="VEU326" s="25"/>
      <c r="VEV326" s="26"/>
      <c r="VEW326" s="26"/>
      <c r="VEX326" s="102"/>
      <c r="VEY326" s="24"/>
      <c r="VEZ326" s="24"/>
      <c r="VFA326" s="24"/>
      <c r="VFB326" s="25"/>
      <c r="VFC326" s="25"/>
      <c r="VFD326" s="26"/>
      <c r="VFE326" s="26"/>
      <c r="VFF326" s="102"/>
      <c r="VFG326" s="24"/>
      <c r="VFH326" s="24"/>
      <c r="VFI326" s="24"/>
      <c r="VFJ326" s="25"/>
      <c r="VFK326" s="25"/>
      <c r="VFL326" s="26"/>
      <c r="VFM326" s="26"/>
      <c r="VFN326" s="102"/>
      <c r="VFO326" s="24"/>
      <c r="VFP326" s="24"/>
      <c r="VFQ326" s="24"/>
      <c r="VFR326" s="25"/>
      <c r="VFS326" s="25"/>
      <c r="VFT326" s="26"/>
      <c r="VFU326" s="26"/>
      <c r="VFV326" s="102"/>
      <c r="VFW326" s="24"/>
      <c r="VFX326" s="24"/>
      <c r="VFY326" s="24"/>
      <c r="VFZ326" s="25"/>
      <c r="VGA326" s="25"/>
      <c r="VGB326" s="26"/>
      <c r="VGC326" s="26"/>
      <c r="VGD326" s="102"/>
      <c r="VGE326" s="24"/>
      <c r="VGF326" s="24"/>
      <c r="VGG326" s="24"/>
      <c r="VGH326" s="25"/>
      <c r="VGI326" s="25"/>
      <c r="VGJ326" s="26"/>
      <c r="VGK326" s="26"/>
      <c r="VGL326" s="102"/>
      <c r="VGM326" s="24"/>
      <c r="VGN326" s="24"/>
      <c r="VGO326" s="24"/>
      <c r="VGP326" s="25"/>
      <c r="VGQ326" s="25"/>
      <c r="VGR326" s="26"/>
      <c r="VGS326" s="26"/>
      <c r="VGT326" s="102"/>
      <c r="VGU326" s="24"/>
      <c r="VGV326" s="24"/>
      <c r="VGW326" s="24"/>
      <c r="VGX326" s="25"/>
      <c r="VGY326" s="25"/>
      <c r="VGZ326" s="26"/>
      <c r="VHA326" s="26"/>
      <c r="VHB326" s="102"/>
      <c r="VHC326" s="24"/>
      <c r="VHD326" s="24"/>
      <c r="VHE326" s="24"/>
      <c r="VHF326" s="25"/>
      <c r="VHG326" s="25"/>
      <c r="VHH326" s="26"/>
      <c r="VHI326" s="26"/>
      <c r="VHJ326" s="102"/>
      <c r="VHK326" s="24"/>
      <c r="VHL326" s="24"/>
      <c r="VHM326" s="24"/>
      <c r="VHN326" s="25"/>
      <c r="VHO326" s="25"/>
      <c r="VHP326" s="26"/>
      <c r="VHQ326" s="26"/>
      <c r="VHR326" s="102"/>
      <c r="VHS326" s="24"/>
      <c r="VHT326" s="24"/>
      <c r="VHU326" s="24"/>
      <c r="VHV326" s="25"/>
      <c r="VHW326" s="25"/>
      <c r="VHX326" s="26"/>
      <c r="VHY326" s="26"/>
      <c r="VHZ326" s="102"/>
      <c r="VIA326" s="24"/>
      <c r="VIB326" s="24"/>
      <c r="VIC326" s="24"/>
      <c r="VID326" s="25"/>
      <c r="VIE326" s="25"/>
      <c r="VIF326" s="26"/>
      <c r="VIG326" s="26"/>
      <c r="VIH326" s="102"/>
      <c r="VII326" s="24"/>
      <c r="VIJ326" s="24"/>
      <c r="VIK326" s="24"/>
      <c r="VIL326" s="25"/>
      <c r="VIM326" s="25"/>
      <c r="VIN326" s="26"/>
      <c r="VIO326" s="26"/>
      <c r="VIP326" s="102"/>
      <c r="VIQ326" s="24"/>
      <c r="VIR326" s="24"/>
      <c r="VIS326" s="24"/>
      <c r="VIT326" s="25"/>
      <c r="VIU326" s="25"/>
      <c r="VIV326" s="26"/>
      <c r="VIW326" s="26"/>
      <c r="VIX326" s="102"/>
      <c r="VIY326" s="24"/>
      <c r="VIZ326" s="24"/>
      <c r="VJA326" s="24"/>
      <c r="VJB326" s="25"/>
      <c r="VJC326" s="25"/>
      <c r="VJD326" s="26"/>
      <c r="VJE326" s="26"/>
      <c r="VJF326" s="102"/>
      <c r="VJG326" s="24"/>
      <c r="VJH326" s="24"/>
      <c r="VJI326" s="24"/>
      <c r="VJJ326" s="25"/>
      <c r="VJK326" s="25"/>
      <c r="VJL326" s="26"/>
      <c r="VJM326" s="26"/>
      <c r="VJN326" s="102"/>
      <c r="VJO326" s="24"/>
      <c r="VJP326" s="24"/>
      <c r="VJQ326" s="24"/>
      <c r="VJR326" s="25"/>
      <c r="VJS326" s="25"/>
      <c r="VJT326" s="26"/>
      <c r="VJU326" s="26"/>
      <c r="VJV326" s="102"/>
      <c r="VJW326" s="24"/>
      <c r="VJX326" s="24"/>
      <c r="VJY326" s="24"/>
      <c r="VJZ326" s="25"/>
      <c r="VKA326" s="25"/>
      <c r="VKB326" s="26"/>
      <c r="VKC326" s="26"/>
      <c r="VKD326" s="102"/>
      <c r="VKE326" s="24"/>
      <c r="VKF326" s="24"/>
      <c r="VKG326" s="24"/>
      <c r="VKH326" s="25"/>
      <c r="VKI326" s="25"/>
      <c r="VKJ326" s="26"/>
      <c r="VKK326" s="26"/>
      <c r="VKL326" s="102"/>
      <c r="VKM326" s="24"/>
      <c r="VKN326" s="24"/>
      <c r="VKO326" s="24"/>
      <c r="VKP326" s="25"/>
      <c r="VKQ326" s="25"/>
      <c r="VKR326" s="26"/>
      <c r="VKS326" s="26"/>
      <c r="VKT326" s="102"/>
      <c r="VKU326" s="24"/>
      <c r="VKV326" s="24"/>
      <c r="VKW326" s="24"/>
      <c r="VKX326" s="25"/>
      <c r="VKY326" s="25"/>
      <c r="VKZ326" s="26"/>
      <c r="VLA326" s="26"/>
      <c r="VLB326" s="102"/>
      <c r="VLC326" s="24"/>
      <c r="VLD326" s="24"/>
      <c r="VLE326" s="24"/>
      <c r="VLF326" s="25"/>
      <c r="VLG326" s="25"/>
      <c r="VLH326" s="26"/>
      <c r="VLI326" s="26"/>
      <c r="VLJ326" s="102"/>
      <c r="VLK326" s="24"/>
      <c r="VLL326" s="24"/>
      <c r="VLM326" s="24"/>
      <c r="VLN326" s="25"/>
      <c r="VLO326" s="25"/>
      <c r="VLP326" s="26"/>
      <c r="VLQ326" s="26"/>
      <c r="VLR326" s="102"/>
      <c r="VLS326" s="24"/>
      <c r="VLT326" s="24"/>
      <c r="VLU326" s="24"/>
      <c r="VLV326" s="25"/>
      <c r="VLW326" s="25"/>
      <c r="VLX326" s="26"/>
      <c r="VLY326" s="26"/>
      <c r="VLZ326" s="102"/>
      <c r="VMA326" s="24"/>
      <c r="VMB326" s="24"/>
      <c r="VMC326" s="24"/>
      <c r="VMD326" s="25"/>
      <c r="VME326" s="25"/>
      <c r="VMF326" s="26"/>
      <c r="VMG326" s="26"/>
      <c r="VMH326" s="102"/>
      <c r="VMI326" s="24"/>
      <c r="VMJ326" s="24"/>
      <c r="VMK326" s="24"/>
      <c r="VML326" s="25"/>
      <c r="VMM326" s="25"/>
      <c r="VMN326" s="26"/>
      <c r="VMO326" s="26"/>
      <c r="VMP326" s="102"/>
      <c r="VMQ326" s="24"/>
      <c r="VMR326" s="24"/>
      <c r="VMS326" s="24"/>
      <c r="VMT326" s="25"/>
      <c r="VMU326" s="25"/>
      <c r="VMV326" s="26"/>
      <c r="VMW326" s="26"/>
      <c r="VMX326" s="102"/>
      <c r="VMY326" s="24"/>
      <c r="VMZ326" s="24"/>
      <c r="VNA326" s="24"/>
      <c r="VNB326" s="25"/>
      <c r="VNC326" s="25"/>
      <c r="VND326" s="26"/>
      <c r="VNE326" s="26"/>
      <c r="VNF326" s="102"/>
      <c r="VNG326" s="24"/>
      <c r="VNH326" s="24"/>
      <c r="VNI326" s="24"/>
      <c r="VNJ326" s="25"/>
      <c r="VNK326" s="25"/>
      <c r="VNL326" s="26"/>
      <c r="VNM326" s="26"/>
      <c r="VNN326" s="102"/>
      <c r="VNO326" s="24"/>
      <c r="VNP326" s="24"/>
      <c r="VNQ326" s="24"/>
      <c r="VNR326" s="25"/>
      <c r="VNS326" s="25"/>
      <c r="VNT326" s="26"/>
      <c r="VNU326" s="26"/>
      <c r="VNV326" s="102"/>
      <c r="VNW326" s="24"/>
      <c r="VNX326" s="24"/>
      <c r="VNY326" s="24"/>
      <c r="VNZ326" s="25"/>
      <c r="VOA326" s="25"/>
      <c r="VOB326" s="26"/>
      <c r="VOC326" s="26"/>
      <c r="VOD326" s="102"/>
      <c r="VOE326" s="24"/>
      <c r="VOF326" s="24"/>
      <c r="VOG326" s="24"/>
      <c r="VOH326" s="25"/>
      <c r="VOI326" s="25"/>
      <c r="VOJ326" s="26"/>
      <c r="VOK326" s="26"/>
      <c r="VOL326" s="102"/>
      <c r="VOM326" s="24"/>
      <c r="VON326" s="24"/>
      <c r="VOO326" s="24"/>
      <c r="VOP326" s="25"/>
      <c r="VOQ326" s="25"/>
      <c r="VOR326" s="26"/>
      <c r="VOS326" s="26"/>
      <c r="VOT326" s="102"/>
      <c r="VOU326" s="24"/>
      <c r="VOV326" s="24"/>
      <c r="VOW326" s="24"/>
      <c r="VOX326" s="25"/>
      <c r="VOY326" s="25"/>
      <c r="VOZ326" s="26"/>
      <c r="VPA326" s="26"/>
      <c r="VPB326" s="102"/>
      <c r="VPC326" s="24"/>
      <c r="VPD326" s="24"/>
      <c r="VPE326" s="24"/>
      <c r="VPF326" s="25"/>
      <c r="VPG326" s="25"/>
      <c r="VPH326" s="26"/>
      <c r="VPI326" s="26"/>
      <c r="VPJ326" s="102"/>
      <c r="VPK326" s="24"/>
      <c r="VPL326" s="24"/>
      <c r="VPM326" s="24"/>
      <c r="VPN326" s="25"/>
      <c r="VPO326" s="25"/>
      <c r="VPP326" s="26"/>
      <c r="VPQ326" s="26"/>
      <c r="VPR326" s="102"/>
      <c r="VPS326" s="24"/>
      <c r="VPT326" s="24"/>
      <c r="VPU326" s="24"/>
      <c r="VPV326" s="25"/>
      <c r="VPW326" s="25"/>
      <c r="VPX326" s="26"/>
      <c r="VPY326" s="26"/>
      <c r="VPZ326" s="102"/>
      <c r="VQA326" s="24"/>
      <c r="VQB326" s="24"/>
      <c r="VQC326" s="24"/>
      <c r="VQD326" s="25"/>
      <c r="VQE326" s="25"/>
      <c r="VQF326" s="26"/>
      <c r="VQG326" s="26"/>
      <c r="VQH326" s="102"/>
      <c r="VQI326" s="24"/>
      <c r="VQJ326" s="24"/>
      <c r="VQK326" s="24"/>
      <c r="VQL326" s="25"/>
      <c r="VQM326" s="25"/>
      <c r="VQN326" s="26"/>
      <c r="VQO326" s="26"/>
      <c r="VQP326" s="102"/>
      <c r="VQQ326" s="24"/>
      <c r="VQR326" s="24"/>
      <c r="VQS326" s="24"/>
      <c r="VQT326" s="25"/>
      <c r="VQU326" s="25"/>
      <c r="VQV326" s="26"/>
      <c r="VQW326" s="26"/>
      <c r="VQX326" s="102"/>
      <c r="VQY326" s="24"/>
      <c r="VQZ326" s="24"/>
      <c r="VRA326" s="24"/>
      <c r="VRB326" s="25"/>
      <c r="VRC326" s="25"/>
      <c r="VRD326" s="26"/>
      <c r="VRE326" s="26"/>
      <c r="VRF326" s="102"/>
      <c r="VRG326" s="24"/>
      <c r="VRH326" s="24"/>
      <c r="VRI326" s="24"/>
      <c r="VRJ326" s="25"/>
      <c r="VRK326" s="25"/>
      <c r="VRL326" s="26"/>
      <c r="VRM326" s="26"/>
      <c r="VRN326" s="102"/>
      <c r="VRO326" s="24"/>
      <c r="VRP326" s="24"/>
      <c r="VRQ326" s="24"/>
      <c r="VRR326" s="25"/>
      <c r="VRS326" s="25"/>
      <c r="VRT326" s="26"/>
      <c r="VRU326" s="26"/>
      <c r="VRV326" s="102"/>
      <c r="VRW326" s="24"/>
      <c r="VRX326" s="24"/>
      <c r="VRY326" s="24"/>
      <c r="VRZ326" s="25"/>
      <c r="VSA326" s="25"/>
      <c r="VSB326" s="26"/>
      <c r="VSC326" s="26"/>
      <c r="VSD326" s="102"/>
      <c r="VSE326" s="24"/>
      <c r="VSF326" s="24"/>
      <c r="VSG326" s="24"/>
      <c r="VSH326" s="25"/>
      <c r="VSI326" s="25"/>
      <c r="VSJ326" s="26"/>
      <c r="VSK326" s="26"/>
      <c r="VSL326" s="102"/>
      <c r="VSM326" s="24"/>
      <c r="VSN326" s="24"/>
      <c r="VSO326" s="24"/>
      <c r="VSP326" s="25"/>
      <c r="VSQ326" s="25"/>
      <c r="VSR326" s="26"/>
      <c r="VSS326" s="26"/>
      <c r="VST326" s="102"/>
      <c r="VSU326" s="24"/>
      <c r="VSV326" s="24"/>
      <c r="VSW326" s="24"/>
      <c r="VSX326" s="25"/>
      <c r="VSY326" s="25"/>
      <c r="VSZ326" s="26"/>
      <c r="VTA326" s="26"/>
      <c r="VTB326" s="102"/>
      <c r="VTC326" s="24"/>
      <c r="VTD326" s="24"/>
      <c r="VTE326" s="24"/>
      <c r="VTF326" s="25"/>
      <c r="VTG326" s="25"/>
      <c r="VTH326" s="26"/>
      <c r="VTI326" s="26"/>
      <c r="VTJ326" s="102"/>
      <c r="VTK326" s="24"/>
      <c r="VTL326" s="24"/>
      <c r="VTM326" s="24"/>
      <c r="VTN326" s="25"/>
      <c r="VTO326" s="25"/>
      <c r="VTP326" s="26"/>
      <c r="VTQ326" s="26"/>
      <c r="VTR326" s="102"/>
      <c r="VTS326" s="24"/>
      <c r="VTT326" s="24"/>
      <c r="VTU326" s="24"/>
      <c r="VTV326" s="25"/>
      <c r="VTW326" s="25"/>
      <c r="VTX326" s="26"/>
      <c r="VTY326" s="26"/>
      <c r="VTZ326" s="102"/>
      <c r="VUA326" s="24"/>
      <c r="VUB326" s="24"/>
      <c r="VUC326" s="24"/>
      <c r="VUD326" s="25"/>
      <c r="VUE326" s="25"/>
      <c r="VUF326" s="26"/>
      <c r="VUG326" s="26"/>
      <c r="VUH326" s="102"/>
      <c r="VUI326" s="24"/>
      <c r="VUJ326" s="24"/>
      <c r="VUK326" s="24"/>
      <c r="VUL326" s="25"/>
      <c r="VUM326" s="25"/>
      <c r="VUN326" s="26"/>
      <c r="VUO326" s="26"/>
      <c r="VUP326" s="102"/>
      <c r="VUQ326" s="24"/>
      <c r="VUR326" s="24"/>
      <c r="VUS326" s="24"/>
      <c r="VUT326" s="25"/>
      <c r="VUU326" s="25"/>
      <c r="VUV326" s="26"/>
      <c r="VUW326" s="26"/>
      <c r="VUX326" s="102"/>
      <c r="VUY326" s="24"/>
      <c r="VUZ326" s="24"/>
      <c r="VVA326" s="24"/>
      <c r="VVB326" s="25"/>
      <c r="VVC326" s="25"/>
      <c r="VVD326" s="26"/>
      <c r="VVE326" s="26"/>
      <c r="VVF326" s="102"/>
      <c r="VVG326" s="24"/>
      <c r="VVH326" s="24"/>
      <c r="VVI326" s="24"/>
      <c r="VVJ326" s="25"/>
      <c r="VVK326" s="25"/>
      <c r="VVL326" s="26"/>
      <c r="VVM326" s="26"/>
      <c r="VVN326" s="102"/>
      <c r="VVO326" s="24"/>
      <c r="VVP326" s="24"/>
      <c r="VVQ326" s="24"/>
      <c r="VVR326" s="25"/>
      <c r="VVS326" s="25"/>
      <c r="VVT326" s="26"/>
      <c r="VVU326" s="26"/>
      <c r="VVV326" s="102"/>
      <c r="VVW326" s="24"/>
      <c r="VVX326" s="24"/>
      <c r="VVY326" s="24"/>
      <c r="VVZ326" s="25"/>
      <c r="VWA326" s="25"/>
      <c r="VWB326" s="26"/>
      <c r="VWC326" s="26"/>
      <c r="VWD326" s="102"/>
      <c r="VWE326" s="24"/>
      <c r="VWF326" s="24"/>
      <c r="VWG326" s="24"/>
      <c r="VWH326" s="25"/>
      <c r="VWI326" s="25"/>
      <c r="VWJ326" s="26"/>
      <c r="VWK326" s="26"/>
      <c r="VWL326" s="102"/>
      <c r="VWM326" s="24"/>
      <c r="VWN326" s="24"/>
      <c r="VWO326" s="24"/>
      <c r="VWP326" s="25"/>
      <c r="VWQ326" s="25"/>
      <c r="VWR326" s="26"/>
      <c r="VWS326" s="26"/>
      <c r="VWT326" s="102"/>
      <c r="VWU326" s="24"/>
      <c r="VWV326" s="24"/>
      <c r="VWW326" s="24"/>
      <c r="VWX326" s="25"/>
      <c r="VWY326" s="25"/>
      <c r="VWZ326" s="26"/>
      <c r="VXA326" s="26"/>
      <c r="VXB326" s="102"/>
      <c r="VXC326" s="24"/>
      <c r="VXD326" s="24"/>
      <c r="VXE326" s="24"/>
      <c r="VXF326" s="25"/>
      <c r="VXG326" s="25"/>
      <c r="VXH326" s="26"/>
      <c r="VXI326" s="26"/>
      <c r="VXJ326" s="102"/>
      <c r="VXK326" s="24"/>
      <c r="VXL326" s="24"/>
      <c r="VXM326" s="24"/>
      <c r="VXN326" s="25"/>
      <c r="VXO326" s="25"/>
      <c r="VXP326" s="26"/>
      <c r="VXQ326" s="26"/>
      <c r="VXR326" s="102"/>
      <c r="VXS326" s="24"/>
      <c r="VXT326" s="24"/>
      <c r="VXU326" s="24"/>
      <c r="VXV326" s="25"/>
      <c r="VXW326" s="25"/>
      <c r="VXX326" s="26"/>
      <c r="VXY326" s="26"/>
      <c r="VXZ326" s="102"/>
      <c r="VYA326" s="24"/>
      <c r="VYB326" s="24"/>
      <c r="VYC326" s="24"/>
      <c r="VYD326" s="25"/>
      <c r="VYE326" s="25"/>
      <c r="VYF326" s="26"/>
      <c r="VYG326" s="26"/>
      <c r="VYH326" s="102"/>
      <c r="VYI326" s="24"/>
      <c r="VYJ326" s="24"/>
      <c r="VYK326" s="24"/>
      <c r="VYL326" s="25"/>
      <c r="VYM326" s="25"/>
      <c r="VYN326" s="26"/>
      <c r="VYO326" s="26"/>
      <c r="VYP326" s="102"/>
      <c r="VYQ326" s="24"/>
      <c r="VYR326" s="24"/>
      <c r="VYS326" s="24"/>
      <c r="VYT326" s="25"/>
      <c r="VYU326" s="25"/>
      <c r="VYV326" s="26"/>
      <c r="VYW326" s="26"/>
      <c r="VYX326" s="102"/>
      <c r="VYY326" s="24"/>
      <c r="VYZ326" s="24"/>
      <c r="VZA326" s="24"/>
      <c r="VZB326" s="25"/>
      <c r="VZC326" s="25"/>
      <c r="VZD326" s="26"/>
      <c r="VZE326" s="26"/>
      <c r="VZF326" s="102"/>
      <c r="VZG326" s="24"/>
      <c r="VZH326" s="24"/>
      <c r="VZI326" s="24"/>
      <c r="VZJ326" s="25"/>
      <c r="VZK326" s="25"/>
      <c r="VZL326" s="26"/>
      <c r="VZM326" s="26"/>
      <c r="VZN326" s="102"/>
      <c r="VZO326" s="24"/>
      <c r="VZP326" s="24"/>
      <c r="VZQ326" s="24"/>
      <c r="VZR326" s="25"/>
      <c r="VZS326" s="25"/>
      <c r="VZT326" s="26"/>
      <c r="VZU326" s="26"/>
      <c r="VZV326" s="102"/>
      <c r="VZW326" s="24"/>
      <c r="VZX326" s="24"/>
      <c r="VZY326" s="24"/>
      <c r="VZZ326" s="25"/>
      <c r="WAA326" s="25"/>
      <c r="WAB326" s="26"/>
      <c r="WAC326" s="26"/>
      <c r="WAD326" s="102"/>
      <c r="WAE326" s="24"/>
      <c r="WAF326" s="24"/>
      <c r="WAG326" s="24"/>
      <c r="WAH326" s="25"/>
      <c r="WAI326" s="25"/>
      <c r="WAJ326" s="26"/>
      <c r="WAK326" s="26"/>
      <c r="WAL326" s="102"/>
      <c r="WAM326" s="24"/>
      <c r="WAN326" s="24"/>
      <c r="WAO326" s="24"/>
      <c r="WAP326" s="25"/>
      <c r="WAQ326" s="25"/>
      <c r="WAR326" s="26"/>
      <c r="WAS326" s="26"/>
      <c r="WAT326" s="102"/>
      <c r="WAU326" s="24"/>
      <c r="WAV326" s="24"/>
      <c r="WAW326" s="24"/>
      <c r="WAX326" s="25"/>
      <c r="WAY326" s="25"/>
      <c r="WAZ326" s="26"/>
      <c r="WBA326" s="26"/>
      <c r="WBB326" s="102"/>
      <c r="WBC326" s="24"/>
      <c r="WBD326" s="24"/>
      <c r="WBE326" s="24"/>
      <c r="WBF326" s="25"/>
      <c r="WBG326" s="25"/>
      <c r="WBH326" s="26"/>
      <c r="WBI326" s="26"/>
      <c r="WBJ326" s="102"/>
      <c r="WBK326" s="24"/>
      <c r="WBL326" s="24"/>
      <c r="WBM326" s="24"/>
      <c r="WBN326" s="25"/>
      <c r="WBO326" s="25"/>
      <c r="WBP326" s="26"/>
      <c r="WBQ326" s="26"/>
      <c r="WBR326" s="102"/>
      <c r="WBS326" s="24"/>
      <c r="WBT326" s="24"/>
      <c r="WBU326" s="24"/>
      <c r="WBV326" s="25"/>
      <c r="WBW326" s="25"/>
      <c r="WBX326" s="26"/>
      <c r="WBY326" s="26"/>
      <c r="WBZ326" s="102"/>
      <c r="WCA326" s="24"/>
      <c r="WCB326" s="24"/>
      <c r="WCC326" s="24"/>
      <c r="WCD326" s="25"/>
      <c r="WCE326" s="25"/>
      <c r="WCF326" s="26"/>
      <c r="WCG326" s="26"/>
      <c r="WCH326" s="102"/>
      <c r="WCI326" s="24"/>
      <c r="WCJ326" s="24"/>
      <c r="WCK326" s="24"/>
      <c r="WCL326" s="25"/>
      <c r="WCM326" s="25"/>
      <c r="WCN326" s="26"/>
      <c r="WCO326" s="26"/>
      <c r="WCP326" s="102"/>
      <c r="WCQ326" s="24"/>
      <c r="WCR326" s="24"/>
      <c r="WCS326" s="24"/>
      <c r="WCT326" s="25"/>
      <c r="WCU326" s="25"/>
      <c r="WCV326" s="26"/>
      <c r="WCW326" s="26"/>
      <c r="WCX326" s="102"/>
      <c r="WCY326" s="24"/>
      <c r="WCZ326" s="24"/>
      <c r="WDA326" s="24"/>
      <c r="WDB326" s="25"/>
      <c r="WDC326" s="25"/>
      <c r="WDD326" s="26"/>
      <c r="WDE326" s="26"/>
      <c r="WDF326" s="102"/>
      <c r="WDG326" s="24"/>
      <c r="WDH326" s="24"/>
      <c r="WDI326" s="24"/>
      <c r="WDJ326" s="25"/>
      <c r="WDK326" s="25"/>
      <c r="WDL326" s="26"/>
      <c r="WDM326" s="26"/>
      <c r="WDN326" s="102"/>
      <c r="WDO326" s="24"/>
      <c r="WDP326" s="24"/>
      <c r="WDQ326" s="24"/>
      <c r="WDR326" s="25"/>
      <c r="WDS326" s="25"/>
      <c r="WDT326" s="26"/>
      <c r="WDU326" s="26"/>
      <c r="WDV326" s="102"/>
      <c r="WDW326" s="24"/>
      <c r="WDX326" s="24"/>
      <c r="WDY326" s="24"/>
      <c r="WDZ326" s="25"/>
      <c r="WEA326" s="25"/>
      <c r="WEB326" s="26"/>
      <c r="WEC326" s="26"/>
      <c r="WED326" s="102"/>
      <c r="WEE326" s="24"/>
      <c r="WEF326" s="24"/>
      <c r="WEG326" s="24"/>
      <c r="WEH326" s="25"/>
      <c r="WEI326" s="25"/>
      <c r="WEJ326" s="26"/>
      <c r="WEK326" s="26"/>
      <c r="WEL326" s="102"/>
      <c r="WEM326" s="24"/>
      <c r="WEN326" s="24"/>
      <c r="WEO326" s="24"/>
      <c r="WEP326" s="25"/>
      <c r="WEQ326" s="25"/>
      <c r="WER326" s="26"/>
      <c r="WES326" s="26"/>
      <c r="WET326" s="102"/>
      <c r="WEU326" s="24"/>
      <c r="WEV326" s="24"/>
      <c r="WEW326" s="24"/>
      <c r="WEX326" s="25"/>
      <c r="WEY326" s="25"/>
      <c r="WEZ326" s="26"/>
      <c r="WFA326" s="26"/>
      <c r="WFB326" s="102"/>
      <c r="WFC326" s="24"/>
      <c r="WFD326" s="24"/>
      <c r="WFE326" s="24"/>
      <c r="WFF326" s="25"/>
      <c r="WFG326" s="25"/>
      <c r="WFH326" s="26"/>
      <c r="WFI326" s="26"/>
      <c r="WFJ326" s="102"/>
      <c r="WFK326" s="24"/>
      <c r="WFL326" s="24"/>
      <c r="WFM326" s="24"/>
      <c r="WFN326" s="25"/>
      <c r="WFO326" s="25"/>
      <c r="WFP326" s="26"/>
      <c r="WFQ326" s="26"/>
      <c r="WFR326" s="102"/>
      <c r="WFS326" s="24"/>
      <c r="WFT326" s="24"/>
      <c r="WFU326" s="24"/>
      <c r="WFV326" s="25"/>
      <c r="WFW326" s="25"/>
      <c r="WFX326" s="26"/>
      <c r="WFY326" s="26"/>
      <c r="WFZ326" s="102"/>
      <c r="WGA326" s="24"/>
      <c r="WGB326" s="24"/>
      <c r="WGC326" s="24"/>
      <c r="WGD326" s="25"/>
      <c r="WGE326" s="25"/>
      <c r="WGF326" s="26"/>
      <c r="WGG326" s="26"/>
      <c r="WGH326" s="102"/>
      <c r="WGI326" s="24"/>
      <c r="WGJ326" s="24"/>
      <c r="WGK326" s="24"/>
      <c r="WGL326" s="25"/>
      <c r="WGM326" s="25"/>
      <c r="WGN326" s="26"/>
      <c r="WGO326" s="26"/>
      <c r="WGP326" s="102"/>
      <c r="WGQ326" s="24"/>
      <c r="WGR326" s="24"/>
      <c r="WGS326" s="24"/>
      <c r="WGT326" s="25"/>
      <c r="WGU326" s="25"/>
      <c r="WGV326" s="26"/>
      <c r="WGW326" s="26"/>
      <c r="WGX326" s="102"/>
      <c r="WGY326" s="24"/>
      <c r="WGZ326" s="24"/>
      <c r="WHA326" s="24"/>
      <c r="WHB326" s="25"/>
      <c r="WHC326" s="25"/>
      <c r="WHD326" s="26"/>
      <c r="WHE326" s="26"/>
      <c r="WHF326" s="102"/>
      <c r="WHG326" s="24"/>
      <c r="WHH326" s="24"/>
      <c r="WHI326" s="24"/>
      <c r="WHJ326" s="25"/>
      <c r="WHK326" s="25"/>
      <c r="WHL326" s="26"/>
      <c r="WHM326" s="26"/>
      <c r="WHN326" s="102"/>
      <c r="WHO326" s="24"/>
      <c r="WHP326" s="24"/>
      <c r="WHQ326" s="24"/>
      <c r="WHR326" s="25"/>
      <c r="WHS326" s="25"/>
      <c r="WHT326" s="26"/>
      <c r="WHU326" s="26"/>
      <c r="WHV326" s="102"/>
      <c r="WHW326" s="24"/>
      <c r="WHX326" s="24"/>
      <c r="WHY326" s="24"/>
      <c r="WHZ326" s="25"/>
      <c r="WIA326" s="25"/>
      <c r="WIB326" s="26"/>
      <c r="WIC326" s="26"/>
      <c r="WID326" s="102"/>
      <c r="WIE326" s="24"/>
      <c r="WIF326" s="24"/>
      <c r="WIG326" s="24"/>
      <c r="WIH326" s="25"/>
      <c r="WII326" s="25"/>
      <c r="WIJ326" s="26"/>
      <c r="WIK326" s="26"/>
      <c r="WIL326" s="102"/>
      <c r="WIM326" s="24"/>
      <c r="WIN326" s="24"/>
      <c r="WIO326" s="24"/>
      <c r="WIP326" s="25"/>
      <c r="WIQ326" s="25"/>
      <c r="WIR326" s="26"/>
      <c r="WIS326" s="26"/>
      <c r="WIT326" s="102"/>
      <c r="WIU326" s="24"/>
      <c r="WIV326" s="24"/>
      <c r="WIW326" s="24"/>
      <c r="WIX326" s="25"/>
      <c r="WIY326" s="25"/>
      <c r="WIZ326" s="26"/>
      <c r="WJA326" s="26"/>
      <c r="WJB326" s="102"/>
      <c r="WJC326" s="24"/>
      <c r="WJD326" s="24"/>
      <c r="WJE326" s="24"/>
      <c r="WJF326" s="25"/>
      <c r="WJG326" s="25"/>
      <c r="WJH326" s="26"/>
      <c r="WJI326" s="26"/>
      <c r="WJJ326" s="102"/>
      <c r="WJK326" s="24"/>
      <c r="WJL326" s="24"/>
      <c r="WJM326" s="24"/>
      <c r="WJN326" s="25"/>
      <c r="WJO326" s="25"/>
      <c r="WJP326" s="26"/>
      <c r="WJQ326" s="26"/>
      <c r="WJR326" s="102"/>
      <c r="WJS326" s="24"/>
      <c r="WJT326" s="24"/>
      <c r="WJU326" s="24"/>
      <c r="WJV326" s="25"/>
      <c r="WJW326" s="25"/>
      <c r="WJX326" s="26"/>
      <c r="WJY326" s="26"/>
      <c r="WJZ326" s="102"/>
      <c r="WKA326" s="24"/>
      <c r="WKB326" s="24"/>
      <c r="WKC326" s="24"/>
      <c r="WKD326" s="25"/>
      <c r="WKE326" s="25"/>
      <c r="WKF326" s="26"/>
      <c r="WKG326" s="26"/>
      <c r="WKH326" s="102"/>
      <c r="WKI326" s="24"/>
      <c r="WKJ326" s="24"/>
      <c r="WKK326" s="24"/>
      <c r="WKL326" s="25"/>
      <c r="WKM326" s="25"/>
      <c r="WKN326" s="26"/>
      <c r="WKO326" s="26"/>
      <c r="WKP326" s="102"/>
      <c r="WKQ326" s="24"/>
      <c r="WKR326" s="24"/>
      <c r="WKS326" s="24"/>
      <c r="WKT326" s="25"/>
      <c r="WKU326" s="25"/>
      <c r="WKV326" s="26"/>
      <c r="WKW326" s="26"/>
      <c r="WKX326" s="102"/>
      <c r="WKY326" s="24"/>
      <c r="WKZ326" s="24"/>
      <c r="WLA326" s="24"/>
      <c r="WLB326" s="25"/>
      <c r="WLC326" s="25"/>
      <c r="WLD326" s="26"/>
      <c r="WLE326" s="26"/>
      <c r="WLF326" s="102"/>
      <c r="WLG326" s="24"/>
      <c r="WLH326" s="24"/>
      <c r="WLI326" s="24"/>
      <c r="WLJ326" s="25"/>
      <c r="WLK326" s="25"/>
      <c r="WLL326" s="26"/>
      <c r="WLM326" s="26"/>
      <c r="WLN326" s="102"/>
      <c r="WLO326" s="24"/>
      <c r="WLP326" s="24"/>
      <c r="WLQ326" s="24"/>
      <c r="WLR326" s="25"/>
      <c r="WLS326" s="25"/>
      <c r="WLT326" s="26"/>
      <c r="WLU326" s="26"/>
      <c r="WLV326" s="102"/>
      <c r="WLW326" s="24"/>
      <c r="WLX326" s="24"/>
      <c r="WLY326" s="24"/>
      <c r="WLZ326" s="25"/>
      <c r="WMA326" s="25"/>
      <c r="WMB326" s="26"/>
      <c r="WMC326" s="26"/>
      <c r="WMD326" s="102"/>
      <c r="WME326" s="24"/>
      <c r="WMF326" s="24"/>
      <c r="WMG326" s="24"/>
      <c r="WMH326" s="25"/>
      <c r="WMI326" s="25"/>
      <c r="WMJ326" s="26"/>
      <c r="WMK326" s="26"/>
      <c r="WML326" s="102"/>
      <c r="WMM326" s="24"/>
      <c r="WMN326" s="24"/>
      <c r="WMO326" s="24"/>
      <c r="WMP326" s="25"/>
      <c r="WMQ326" s="25"/>
      <c r="WMR326" s="26"/>
      <c r="WMS326" s="26"/>
      <c r="WMT326" s="102"/>
      <c r="WMU326" s="24"/>
      <c r="WMV326" s="24"/>
      <c r="WMW326" s="24"/>
      <c r="WMX326" s="25"/>
      <c r="WMY326" s="25"/>
      <c r="WMZ326" s="26"/>
      <c r="WNA326" s="26"/>
      <c r="WNB326" s="102"/>
      <c r="WNC326" s="24"/>
      <c r="WND326" s="24"/>
      <c r="WNE326" s="24"/>
      <c r="WNF326" s="25"/>
      <c r="WNG326" s="25"/>
      <c r="WNH326" s="26"/>
      <c r="WNI326" s="26"/>
      <c r="WNJ326" s="102"/>
      <c r="WNK326" s="24"/>
      <c r="WNL326" s="24"/>
      <c r="WNM326" s="24"/>
      <c r="WNN326" s="25"/>
      <c r="WNO326" s="25"/>
      <c r="WNP326" s="26"/>
      <c r="WNQ326" s="26"/>
      <c r="WNR326" s="102"/>
      <c r="WNS326" s="24"/>
      <c r="WNT326" s="24"/>
      <c r="WNU326" s="24"/>
      <c r="WNV326" s="25"/>
      <c r="WNW326" s="25"/>
      <c r="WNX326" s="26"/>
      <c r="WNY326" s="26"/>
      <c r="WNZ326" s="102"/>
      <c r="WOA326" s="24"/>
      <c r="WOB326" s="24"/>
      <c r="WOC326" s="24"/>
      <c r="WOD326" s="25"/>
      <c r="WOE326" s="25"/>
      <c r="WOF326" s="26"/>
      <c r="WOG326" s="26"/>
      <c r="WOH326" s="102"/>
      <c r="WOI326" s="24"/>
      <c r="WOJ326" s="24"/>
      <c r="WOK326" s="24"/>
      <c r="WOL326" s="25"/>
      <c r="WOM326" s="25"/>
      <c r="WON326" s="26"/>
      <c r="WOO326" s="26"/>
      <c r="WOP326" s="102"/>
      <c r="WOQ326" s="24"/>
      <c r="WOR326" s="24"/>
      <c r="WOS326" s="24"/>
      <c r="WOT326" s="25"/>
      <c r="WOU326" s="25"/>
      <c r="WOV326" s="26"/>
      <c r="WOW326" s="26"/>
      <c r="WOX326" s="102"/>
      <c r="WOY326" s="24"/>
      <c r="WOZ326" s="24"/>
      <c r="WPA326" s="24"/>
      <c r="WPB326" s="25"/>
      <c r="WPC326" s="25"/>
      <c r="WPD326" s="26"/>
      <c r="WPE326" s="26"/>
      <c r="WPF326" s="102"/>
      <c r="WPG326" s="24"/>
      <c r="WPH326" s="24"/>
      <c r="WPI326" s="24"/>
      <c r="WPJ326" s="25"/>
      <c r="WPK326" s="25"/>
      <c r="WPL326" s="26"/>
      <c r="WPM326" s="26"/>
      <c r="WPN326" s="102"/>
      <c r="WPO326" s="24"/>
      <c r="WPP326" s="24"/>
      <c r="WPQ326" s="24"/>
      <c r="WPR326" s="25"/>
      <c r="WPS326" s="25"/>
      <c r="WPT326" s="26"/>
      <c r="WPU326" s="26"/>
      <c r="WPV326" s="102"/>
      <c r="WPW326" s="24"/>
      <c r="WPX326" s="24"/>
      <c r="WPY326" s="24"/>
      <c r="WPZ326" s="25"/>
      <c r="WQA326" s="25"/>
      <c r="WQB326" s="26"/>
      <c r="WQC326" s="26"/>
      <c r="WQD326" s="102"/>
      <c r="WQE326" s="24"/>
      <c r="WQF326" s="24"/>
      <c r="WQG326" s="24"/>
      <c r="WQH326" s="25"/>
      <c r="WQI326" s="25"/>
      <c r="WQJ326" s="26"/>
      <c r="WQK326" s="26"/>
      <c r="WQL326" s="102"/>
      <c r="WQM326" s="24"/>
      <c r="WQN326" s="24"/>
      <c r="WQO326" s="24"/>
      <c r="WQP326" s="25"/>
      <c r="WQQ326" s="25"/>
      <c r="WQR326" s="26"/>
      <c r="WQS326" s="26"/>
      <c r="WQT326" s="102"/>
      <c r="WQU326" s="24"/>
      <c r="WQV326" s="24"/>
      <c r="WQW326" s="24"/>
      <c r="WQX326" s="25"/>
      <c r="WQY326" s="25"/>
      <c r="WQZ326" s="26"/>
      <c r="WRA326" s="26"/>
      <c r="WRB326" s="102"/>
      <c r="WRC326" s="24"/>
      <c r="WRD326" s="24"/>
      <c r="WRE326" s="24"/>
      <c r="WRF326" s="25"/>
      <c r="WRG326" s="25"/>
      <c r="WRH326" s="26"/>
      <c r="WRI326" s="26"/>
      <c r="WRJ326" s="102"/>
      <c r="WRK326" s="24"/>
      <c r="WRL326" s="24"/>
      <c r="WRM326" s="24"/>
      <c r="WRN326" s="25"/>
      <c r="WRO326" s="25"/>
      <c r="WRP326" s="26"/>
      <c r="WRQ326" s="26"/>
      <c r="WRR326" s="102"/>
      <c r="WRS326" s="24"/>
      <c r="WRT326" s="24"/>
      <c r="WRU326" s="24"/>
      <c r="WRV326" s="25"/>
      <c r="WRW326" s="25"/>
      <c r="WRX326" s="26"/>
      <c r="WRY326" s="26"/>
      <c r="WRZ326" s="102"/>
      <c r="WSA326" s="24"/>
      <c r="WSB326" s="24"/>
      <c r="WSC326" s="24"/>
      <c r="WSD326" s="25"/>
      <c r="WSE326" s="25"/>
      <c r="WSF326" s="26"/>
      <c r="WSG326" s="26"/>
      <c r="WSH326" s="102"/>
      <c r="WSI326" s="24"/>
      <c r="WSJ326" s="24"/>
      <c r="WSK326" s="24"/>
      <c r="WSL326" s="25"/>
      <c r="WSM326" s="25"/>
      <c r="WSN326" s="26"/>
      <c r="WSO326" s="26"/>
      <c r="WSP326" s="102"/>
      <c r="WSQ326" s="24"/>
      <c r="WSR326" s="24"/>
      <c r="WSS326" s="24"/>
      <c r="WST326" s="25"/>
      <c r="WSU326" s="25"/>
      <c r="WSV326" s="26"/>
      <c r="WSW326" s="26"/>
      <c r="WSX326" s="102"/>
      <c r="WSY326" s="24"/>
      <c r="WSZ326" s="24"/>
      <c r="WTA326" s="24"/>
      <c r="WTB326" s="25"/>
      <c r="WTC326" s="25"/>
      <c r="WTD326" s="26"/>
      <c r="WTE326" s="26"/>
      <c r="WTF326" s="102"/>
      <c r="WTG326" s="24"/>
      <c r="WTH326" s="24"/>
      <c r="WTI326" s="24"/>
      <c r="WTJ326" s="25"/>
      <c r="WTK326" s="25"/>
      <c r="WTL326" s="26"/>
      <c r="WTM326" s="26"/>
      <c r="WTN326" s="102"/>
      <c r="WTO326" s="24"/>
      <c r="WTP326" s="24"/>
      <c r="WTQ326" s="24"/>
      <c r="WTR326" s="25"/>
      <c r="WTS326" s="25"/>
      <c r="WTT326" s="26"/>
      <c r="WTU326" s="26"/>
      <c r="WTV326" s="102"/>
      <c r="WTW326" s="24"/>
      <c r="WTX326" s="24"/>
      <c r="WTY326" s="24"/>
      <c r="WTZ326" s="25"/>
      <c r="WUA326" s="25"/>
      <c r="WUB326" s="26"/>
      <c r="WUC326" s="26"/>
      <c r="WUD326" s="102"/>
      <c r="WUE326" s="24"/>
      <c r="WUF326" s="24"/>
      <c r="WUG326" s="24"/>
      <c r="WUH326" s="25"/>
      <c r="WUI326" s="25"/>
      <c r="WUJ326" s="26"/>
      <c r="WUK326" s="26"/>
      <c r="WUL326" s="102"/>
      <c r="WUM326" s="24"/>
      <c r="WUN326" s="24"/>
      <c r="WUO326" s="24"/>
      <c r="WUP326" s="25"/>
      <c r="WUQ326" s="25"/>
      <c r="WUR326" s="26"/>
      <c r="WUS326" s="26"/>
      <c r="WUT326" s="102"/>
      <c r="WUU326" s="24"/>
      <c r="WUV326" s="24"/>
      <c r="WUW326" s="24"/>
      <c r="WUX326" s="25"/>
      <c r="WUY326" s="25"/>
      <c r="WUZ326" s="26"/>
      <c r="WVA326" s="26"/>
      <c r="WVB326" s="102"/>
      <c r="WVC326" s="24"/>
      <c r="WVD326" s="24"/>
      <c r="WVE326" s="24"/>
      <c r="WVF326" s="25"/>
      <c r="WVG326" s="25"/>
      <c r="WVH326" s="26"/>
      <c r="WVI326" s="26"/>
      <c r="WVJ326" s="102"/>
      <c r="WVK326" s="24"/>
      <c r="WVL326" s="24"/>
      <c r="WVM326" s="24"/>
      <c r="WVN326" s="25"/>
      <c r="WVO326" s="25"/>
      <c r="WVP326" s="26"/>
      <c r="WVQ326" s="26"/>
      <c r="WVR326" s="102"/>
      <c r="WVS326" s="24"/>
      <c r="WVT326" s="24"/>
      <c r="WVU326" s="24"/>
      <c r="WVV326" s="25"/>
      <c r="WVW326" s="25"/>
      <c r="WVX326" s="26"/>
      <c r="WVY326" s="26"/>
      <c r="WVZ326" s="102"/>
      <c r="WWA326" s="24"/>
      <c r="WWB326" s="24"/>
      <c r="WWC326" s="24"/>
      <c r="WWD326" s="25"/>
      <c r="WWE326" s="25"/>
      <c r="WWF326" s="26"/>
      <c r="WWG326" s="26"/>
      <c r="WWH326" s="102"/>
      <c r="WWI326" s="24"/>
      <c r="WWJ326" s="24"/>
      <c r="WWK326" s="24"/>
      <c r="WWL326" s="25"/>
      <c r="WWM326" s="25"/>
      <c r="WWN326" s="26"/>
      <c r="WWO326" s="26"/>
      <c r="WWP326" s="102"/>
      <c r="WWQ326" s="24"/>
      <c r="WWR326" s="24"/>
      <c r="WWS326" s="24"/>
      <c r="WWT326" s="25"/>
      <c r="WWU326" s="25"/>
      <c r="WWV326" s="26"/>
      <c r="WWW326" s="26"/>
      <c r="WWX326" s="102"/>
      <c r="WWY326" s="24"/>
      <c r="WWZ326" s="24"/>
      <c r="WXA326" s="24"/>
      <c r="WXB326" s="25"/>
      <c r="WXC326" s="25"/>
      <c r="WXD326" s="26"/>
      <c r="WXE326" s="26"/>
      <c r="WXF326" s="102"/>
      <c r="WXG326" s="24"/>
      <c r="WXH326" s="24"/>
      <c r="WXI326" s="24"/>
      <c r="WXJ326" s="25"/>
      <c r="WXK326" s="25"/>
      <c r="WXL326" s="26"/>
      <c r="WXM326" s="26"/>
      <c r="WXN326" s="102"/>
      <c r="WXO326" s="24"/>
      <c r="WXP326" s="24"/>
      <c r="WXQ326" s="24"/>
      <c r="WXR326" s="25"/>
      <c r="WXS326" s="25"/>
      <c r="WXT326" s="26"/>
      <c r="WXU326" s="26"/>
      <c r="WXV326" s="102"/>
      <c r="WXW326" s="24"/>
      <c r="WXX326" s="24"/>
      <c r="WXY326" s="24"/>
      <c r="WXZ326" s="25"/>
      <c r="WYA326" s="25"/>
      <c r="WYB326" s="26"/>
      <c r="WYC326" s="26"/>
      <c r="WYD326" s="102"/>
      <c r="WYE326" s="24"/>
      <c r="WYF326" s="24"/>
      <c r="WYG326" s="24"/>
      <c r="WYH326" s="25"/>
      <c r="WYI326" s="25"/>
      <c r="WYJ326" s="26"/>
      <c r="WYK326" s="26"/>
      <c r="WYL326" s="102"/>
      <c r="WYM326" s="24"/>
      <c r="WYN326" s="24"/>
      <c r="WYO326" s="24"/>
      <c r="WYP326" s="25"/>
      <c r="WYQ326" s="25"/>
      <c r="WYR326" s="26"/>
      <c r="WYS326" s="26"/>
      <c r="WYT326" s="102"/>
      <c r="WYU326" s="24"/>
      <c r="WYV326" s="24"/>
      <c r="WYW326" s="24"/>
      <c r="WYX326" s="25"/>
      <c r="WYY326" s="25"/>
      <c r="WYZ326" s="26"/>
      <c r="WZA326" s="26"/>
      <c r="WZB326" s="102"/>
      <c r="WZC326" s="24"/>
      <c r="WZD326" s="24"/>
      <c r="WZE326" s="24"/>
      <c r="WZF326" s="25"/>
      <c r="WZG326" s="25"/>
      <c r="WZH326" s="26"/>
      <c r="WZI326" s="26"/>
      <c r="WZJ326" s="102"/>
      <c r="WZK326" s="24"/>
      <c r="WZL326" s="24"/>
      <c r="WZM326" s="24"/>
      <c r="WZN326" s="25"/>
      <c r="WZO326" s="25"/>
      <c r="WZP326" s="26"/>
      <c r="WZQ326" s="26"/>
      <c r="WZR326" s="102"/>
      <c r="WZS326" s="24"/>
      <c r="WZT326" s="24"/>
      <c r="WZU326" s="24"/>
      <c r="WZV326" s="25"/>
      <c r="WZW326" s="25"/>
      <c r="WZX326" s="26"/>
      <c r="WZY326" s="26"/>
      <c r="WZZ326" s="102"/>
      <c r="XAA326" s="24"/>
      <c r="XAB326" s="24"/>
      <c r="XAC326" s="24"/>
      <c r="XAD326" s="25"/>
      <c r="XAE326" s="25"/>
      <c r="XAF326" s="26"/>
      <c r="XAG326" s="26"/>
      <c r="XAH326" s="102"/>
      <c r="XAI326" s="24"/>
      <c r="XAJ326" s="24"/>
      <c r="XAK326" s="24"/>
      <c r="XAL326" s="25"/>
      <c r="XAM326" s="25"/>
      <c r="XAN326" s="26"/>
      <c r="XAO326" s="26"/>
      <c r="XAP326" s="102"/>
      <c r="XAQ326" s="24"/>
      <c r="XAR326" s="24"/>
      <c r="XAS326" s="24"/>
      <c r="XAT326" s="25"/>
      <c r="XAU326" s="25"/>
      <c r="XAV326" s="26"/>
      <c r="XAW326" s="26"/>
      <c r="XAX326" s="102"/>
      <c r="XAY326" s="24"/>
      <c r="XAZ326" s="24"/>
      <c r="XBA326" s="24"/>
      <c r="XBB326" s="25"/>
      <c r="XBC326" s="25"/>
      <c r="XBD326" s="26"/>
      <c r="XBE326" s="26"/>
      <c r="XBF326" s="102"/>
      <c r="XBG326" s="24"/>
      <c r="XBH326" s="24"/>
      <c r="XBI326" s="24"/>
      <c r="XBJ326" s="25"/>
      <c r="XBK326" s="25"/>
      <c r="XBL326" s="26"/>
      <c r="XBM326" s="26"/>
      <c r="XBN326" s="102"/>
      <c r="XBO326" s="24"/>
      <c r="XBP326" s="24"/>
      <c r="XBQ326" s="24"/>
      <c r="XBR326" s="25"/>
      <c r="XBS326" s="25"/>
      <c r="XBT326" s="26"/>
      <c r="XBU326" s="26"/>
    </row>
    <row r="327" spans="1:16297" x14ac:dyDescent="0.35">
      <c r="A327" s="138" t="s">
        <v>23291</v>
      </c>
      <c r="B327" s="21">
        <v>6</v>
      </c>
      <c r="C327" s="20">
        <v>0.7</v>
      </c>
      <c r="D327" s="135">
        <v>40</v>
      </c>
      <c r="E327" s="21"/>
      <c r="F327" s="250">
        <v>27.400000000000002</v>
      </c>
      <c r="G327" s="250">
        <v>25.150000000000002</v>
      </c>
      <c r="H327" s="252">
        <v>24.700000000000003</v>
      </c>
      <c r="K327" s="131"/>
      <c r="L327" s="131"/>
      <c r="M327" s="131"/>
      <c r="N327" s="132"/>
      <c r="O327" s="132"/>
      <c r="P327" s="129"/>
      <c r="Q327" s="129"/>
      <c r="R327" s="130"/>
      <c r="S327" s="131"/>
      <c r="T327" s="131"/>
      <c r="U327" s="131"/>
      <c r="V327" s="132"/>
      <c r="W327" s="132"/>
      <c r="X327" s="129"/>
      <c r="Y327" s="129"/>
      <c r="Z327" s="130"/>
      <c r="AA327" s="131"/>
      <c r="AB327" s="131"/>
      <c r="AC327" s="131"/>
      <c r="AD327" s="132"/>
      <c r="AE327" s="132"/>
      <c r="AF327" s="129"/>
      <c r="AG327" s="129"/>
      <c r="AH327" s="130"/>
      <c r="AI327" s="131"/>
      <c r="AJ327" s="131"/>
      <c r="AK327" s="131"/>
      <c r="AL327" s="132"/>
      <c r="AM327" s="132"/>
      <c r="AN327" s="129"/>
      <c r="AO327" s="129"/>
      <c r="AP327" s="130"/>
      <c r="AQ327" s="131"/>
      <c r="AR327" s="131"/>
      <c r="AS327" s="131"/>
      <c r="AT327" s="132"/>
      <c r="AU327" s="132"/>
      <c r="AV327" s="129"/>
      <c r="AW327" s="129"/>
      <c r="AX327" s="130"/>
      <c r="AY327" s="131"/>
      <c r="AZ327" s="131"/>
      <c r="BA327" s="131"/>
      <c r="BB327" s="132"/>
      <c r="BC327" s="132"/>
      <c r="BD327" s="129"/>
      <c r="BE327" s="129"/>
      <c r="BF327" s="130"/>
      <c r="BG327" s="131"/>
      <c r="BH327" s="131"/>
      <c r="BI327" s="131"/>
      <c r="BJ327" s="132"/>
      <c r="BK327" s="132"/>
      <c r="BL327" s="129"/>
      <c r="BM327" s="129"/>
      <c r="BN327" s="130"/>
      <c r="BO327" s="131"/>
      <c r="BP327" s="131"/>
      <c r="BQ327" s="131"/>
      <c r="BR327" s="132"/>
      <c r="BS327" s="132"/>
      <c r="BT327" s="129"/>
      <c r="BU327" s="129"/>
      <c r="BV327" s="130"/>
      <c r="BW327" s="131"/>
      <c r="BX327" s="131"/>
      <c r="BY327" s="131"/>
      <c r="BZ327" s="132"/>
      <c r="CA327" s="132"/>
      <c r="CB327" s="129"/>
      <c r="CC327" s="129"/>
      <c r="CD327" s="130"/>
      <c r="CE327" s="131"/>
      <c r="CF327" s="131"/>
      <c r="CG327" s="131"/>
      <c r="CH327" s="132"/>
      <c r="CI327" s="132"/>
      <c r="CJ327" s="129"/>
      <c r="CK327" s="129"/>
      <c r="CL327" s="130"/>
      <c r="CM327" s="131"/>
      <c r="CN327" s="131"/>
      <c r="CO327" s="131"/>
      <c r="CP327" s="132"/>
      <c r="CQ327" s="132"/>
      <c r="CR327" s="129"/>
      <c r="CS327" s="129"/>
      <c r="CT327" s="130"/>
      <c r="CU327" s="131"/>
      <c r="CV327" s="131"/>
      <c r="CW327" s="131"/>
      <c r="CX327" s="132"/>
      <c r="CY327" s="132"/>
      <c r="CZ327" s="129"/>
      <c r="DA327" s="129"/>
      <c r="DB327" s="130"/>
      <c r="DC327" s="131"/>
      <c r="DD327" s="131"/>
      <c r="DE327" s="131"/>
      <c r="DF327" s="132"/>
      <c r="DG327" s="132"/>
      <c r="DH327" s="129"/>
      <c r="DI327" s="129"/>
      <c r="DJ327" s="130"/>
      <c r="DK327" s="131"/>
      <c r="DL327" s="131"/>
      <c r="DM327" s="131"/>
      <c r="DN327" s="132"/>
      <c r="DO327" s="132"/>
      <c r="DP327" s="129"/>
      <c r="DQ327" s="129"/>
      <c r="DR327" s="130"/>
      <c r="DS327" s="131"/>
      <c r="DT327" s="131"/>
      <c r="DU327" s="131"/>
      <c r="DV327" s="132"/>
      <c r="DW327" s="132"/>
      <c r="DX327" s="129"/>
      <c r="DY327" s="129"/>
      <c r="DZ327" s="130"/>
      <c r="EA327" s="131"/>
      <c r="EB327" s="131"/>
      <c r="EC327" s="131"/>
      <c r="ED327" s="132"/>
      <c r="EE327" s="132"/>
      <c r="EF327" s="129"/>
      <c r="EG327" s="129"/>
      <c r="EH327" s="130"/>
      <c r="EI327" s="131"/>
      <c r="EJ327" s="131"/>
      <c r="EK327" s="131"/>
      <c r="EL327" s="132"/>
      <c r="EM327" s="132"/>
      <c r="EN327" s="129"/>
      <c r="EO327" s="129"/>
      <c r="EP327" s="130"/>
      <c r="EQ327" s="131"/>
      <c r="ER327" s="131"/>
      <c r="ES327" s="131"/>
      <c r="ET327" s="132"/>
      <c r="EU327" s="132"/>
      <c r="EV327" s="129"/>
      <c r="EW327" s="129"/>
      <c r="EX327" s="130"/>
      <c r="EY327" s="131"/>
      <c r="EZ327" s="131"/>
      <c r="FA327" s="131"/>
      <c r="FB327" s="132"/>
      <c r="FC327" s="132"/>
      <c r="FD327" s="129"/>
      <c r="FE327" s="129"/>
      <c r="FF327" s="130"/>
      <c r="FG327" s="131"/>
      <c r="FH327" s="131"/>
      <c r="FI327" s="131"/>
      <c r="FJ327" s="132"/>
      <c r="FK327" s="132"/>
      <c r="FL327" s="129"/>
      <c r="FM327" s="129"/>
      <c r="FN327" s="130"/>
      <c r="FO327" s="131"/>
      <c r="FP327" s="131"/>
      <c r="FQ327" s="131"/>
      <c r="FR327" s="132"/>
      <c r="FS327" s="132"/>
      <c r="FT327" s="129"/>
      <c r="FU327" s="129"/>
      <c r="FV327" s="130"/>
      <c r="FW327" s="131"/>
      <c r="FX327" s="131"/>
      <c r="FY327" s="131"/>
      <c r="FZ327" s="132"/>
      <c r="GA327" s="132"/>
      <c r="GB327" s="129"/>
      <c r="GC327" s="129"/>
      <c r="GD327" s="130"/>
      <c r="GE327" s="131"/>
      <c r="GF327" s="131"/>
      <c r="GG327" s="131"/>
      <c r="GH327" s="132"/>
      <c r="GI327" s="132"/>
      <c r="GJ327" s="129"/>
      <c r="GK327" s="129"/>
      <c r="GL327" s="130"/>
      <c r="GM327" s="131"/>
      <c r="GN327" s="131"/>
      <c r="GO327" s="131"/>
      <c r="GP327" s="132"/>
      <c r="GQ327" s="132"/>
      <c r="GR327" s="129"/>
      <c r="GS327" s="129"/>
      <c r="GT327" s="130"/>
      <c r="GU327" s="131"/>
      <c r="GV327" s="131"/>
      <c r="GW327" s="131"/>
      <c r="GX327" s="132"/>
      <c r="GY327" s="132"/>
      <c r="GZ327" s="129"/>
      <c r="HA327" s="129"/>
      <c r="HB327" s="130"/>
      <c r="HC327" s="131"/>
      <c r="HD327" s="131"/>
      <c r="HE327" s="131"/>
      <c r="HF327" s="132"/>
      <c r="HG327" s="132"/>
      <c r="HH327" s="129"/>
      <c r="HI327" s="129"/>
      <c r="HJ327" s="130"/>
      <c r="HK327" s="131"/>
      <c r="HL327" s="131"/>
      <c r="HM327" s="131"/>
      <c r="HN327" s="132"/>
      <c r="HO327" s="132"/>
      <c r="HP327" s="129"/>
      <c r="HQ327" s="129"/>
      <c r="HR327" s="130"/>
      <c r="HS327" s="131"/>
      <c r="HT327" s="131"/>
      <c r="HU327" s="131"/>
      <c r="HV327" s="132"/>
      <c r="HW327" s="132"/>
      <c r="HX327" s="129"/>
      <c r="HY327" s="129"/>
      <c r="HZ327" s="130"/>
      <c r="IA327" s="131"/>
      <c r="IB327" s="131"/>
      <c r="IC327" s="131"/>
      <c r="ID327" s="132"/>
      <c r="IE327" s="132"/>
      <c r="IF327" s="129"/>
      <c r="IG327" s="129"/>
      <c r="IH327" s="130"/>
      <c r="II327" s="131"/>
      <c r="IJ327" s="131"/>
      <c r="IK327" s="131"/>
      <c r="IL327" s="132"/>
      <c r="IM327" s="132"/>
      <c r="IN327" s="129"/>
      <c r="IO327" s="129"/>
      <c r="IP327" s="130"/>
      <c r="IQ327" s="131"/>
      <c r="IR327" s="131"/>
      <c r="IS327" s="131"/>
      <c r="IT327" s="132"/>
      <c r="IU327" s="132"/>
      <c r="IV327" s="129"/>
      <c r="IW327" s="129"/>
      <c r="IX327" s="130"/>
      <c r="IY327" s="131"/>
      <c r="IZ327" s="131"/>
      <c r="JA327" s="131"/>
      <c r="JB327" s="132"/>
      <c r="JC327" s="132"/>
      <c r="JD327" s="129"/>
      <c r="JE327" s="129"/>
      <c r="JF327" s="130"/>
      <c r="JG327" s="131"/>
      <c r="JH327" s="131"/>
      <c r="JI327" s="131"/>
      <c r="JJ327" s="132"/>
      <c r="JK327" s="132"/>
      <c r="JL327" s="129"/>
      <c r="JM327" s="129"/>
      <c r="JN327" s="130"/>
      <c r="JO327" s="131"/>
      <c r="JP327" s="131"/>
      <c r="JQ327" s="131"/>
      <c r="JR327" s="132"/>
      <c r="JS327" s="132"/>
      <c r="JT327" s="129"/>
      <c r="JU327" s="129"/>
      <c r="JV327" s="130"/>
      <c r="JW327" s="131"/>
      <c r="JX327" s="131"/>
      <c r="JY327" s="131"/>
      <c r="JZ327" s="132"/>
      <c r="KA327" s="132"/>
      <c r="KB327" s="129"/>
      <c r="KC327" s="129"/>
      <c r="KD327" s="130"/>
      <c r="KE327" s="131"/>
      <c r="KF327" s="131"/>
      <c r="KG327" s="131"/>
      <c r="KH327" s="132"/>
      <c r="KI327" s="132"/>
      <c r="KJ327" s="129"/>
      <c r="KK327" s="129"/>
      <c r="KL327" s="130"/>
      <c r="KM327" s="131"/>
      <c r="KN327" s="131"/>
      <c r="KO327" s="131"/>
      <c r="KP327" s="132"/>
      <c r="KQ327" s="132"/>
      <c r="KR327" s="129"/>
      <c r="KS327" s="129"/>
      <c r="KT327" s="130"/>
      <c r="KU327" s="131"/>
      <c r="KV327" s="131"/>
      <c r="KW327" s="131"/>
      <c r="KX327" s="132"/>
      <c r="KY327" s="132"/>
      <c r="KZ327" s="129"/>
      <c r="LA327" s="129"/>
      <c r="LB327" s="130"/>
      <c r="LC327" s="131"/>
      <c r="LD327" s="131"/>
      <c r="LE327" s="131"/>
      <c r="LF327" s="132"/>
      <c r="LG327" s="132"/>
      <c r="LH327" s="129"/>
      <c r="LI327" s="129"/>
      <c r="LJ327" s="130"/>
      <c r="LK327" s="131"/>
      <c r="LL327" s="131"/>
      <c r="LM327" s="131"/>
      <c r="LN327" s="132"/>
      <c r="LO327" s="132"/>
      <c r="LP327" s="129"/>
      <c r="LQ327" s="129"/>
      <c r="LR327" s="130"/>
      <c r="LS327" s="131"/>
      <c r="LT327" s="131"/>
      <c r="LU327" s="131"/>
      <c r="LV327" s="132"/>
      <c r="LW327" s="132"/>
      <c r="LX327" s="129"/>
      <c r="LY327" s="129"/>
      <c r="LZ327" s="130"/>
      <c r="MA327" s="131"/>
      <c r="MB327" s="131"/>
      <c r="MC327" s="131"/>
      <c r="MD327" s="132"/>
      <c r="ME327" s="132"/>
      <c r="MF327" s="129"/>
      <c r="MG327" s="129"/>
      <c r="MH327" s="130"/>
      <c r="MI327" s="131"/>
      <c r="MJ327" s="131"/>
      <c r="MK327" s="131"/>
      <c r="ML327" s="132"/>
      <c r="MM327" s="132"/>
      <c r="MN327" s="129"/>
      <c r="MO327" s="129"/>
      <c r="MP327" s="130"/>
      <c r="MQ327" s="131"/>
      <c r="MR327" s="131"/>
      <c r="MS327" s="131"/>
      <c r="MT327" s="132"/>
      <c r="MU327" s="132"/>
      <c r="MV327" s="129"/>
      <c r="MW327" s="129"/>
      <c r="MX327" s="130"/>
      <c r="MY327" s="131"/>
      <c r="MZ327" s="131"/>
      <c r="NA327" s="131"/>
      <c r="NB327" s="132"/>
      <c r="NC327" s="132"/>
      <c r="ND327" s="129"/>
      <c r="NE327" s="129"/>
      <c r="NF327" s="130"/>
      <c r="NG327" s="131"/>
      <c r="NH327" s="131"/>
      <c r="NI327" s="131"/>
      <c r="NJ327" s="132"/>
      <c r="NK327" s="132"/>
      <c r="NL327" s="129"/>
      <c r="NM327" s="129"/>
      <c r="NN327" s="130"/>
      <c r="NO327" s="131"/>
      <c r="NP327" s="131"/>
      <c r="NQ327" s="131"/>
      <c r="NR327" s="132"/>
      <c r="NS327" s="132"/>
      <c r="NT327" s="129"/>
      <c r="NU327" s="129"/>
      <c r="NV327" s="130"/>
      <c r="NW327" s="131"/>
      <c r="NX327" s="131"/>
      <c r="NY327" s="131"/>
      <c r="NZ327" s="132"/>
      <c r="OA327" s="132"/>
      <c r="OB327" s="129"/>
      <c r="OC327" s="129"/>
      <c r="OD327" s="130"/>
      <c r="OE327" s="131"/>
      <c r="OF327" s="131"/>
      <c r="OG327" s="131"/>
      <c r="OH327" s="132"/>
      <c r="OI327" s="132"/>
      <c r="OJ327" s="129"/>
      <c r="OK327" s="129"/>
      <c r="OL327" s="130"/>
      <c r="OM327" s="131"/>
      <c r="ON327" s="131"/>
      <c r="OO327" s="131"/>
      <c r="OP327" s="132"/>
      <c r="OQ327" s="132"/>
      <c r="OR327" s="129"/>
      <c r="OS327" s="129"/>
      <c r="OT327" s="130"/>
      <c r="OU327" s="131"/>
      <c r="OV327" s="131"/>
      <c r="OW327" s="131"/>
      <c r="OX327" s="132"/>
      <c r="OY327" s="132"/>
      <c r="OZ327" s="129"/>
      <c r="PA327" s="129"/>
      <c r="PB327" s="130"/>
      <c r="PC327" s="131"/>
      <c r="PD327" s="131"/>
      <c r="PE327" s="131"/>
      <c r="PF327" s="132"/>
      <c r="PG327" s="132"/>
      <c r="PH327" s="129"/>
      <c r="PI327" s="129"/>
      <c r="PJ327" s="130"/>
      <c r="PK327" s="131"/>
      <c r="PL327" s="131"/>
      <c r="PM327" s="131"/>
      <c r="PN327" s="132"/>
      <c r="PO327" s="132"/>
      <c r="PP327" s="129"/>
      <c r="PQ327" s="129"/>
      <c r="PR327" s="130"/>
      <c r="PS327" s="131"/>
      <c r="PT327" s="131"/>
      <c r="PU327" s="131"/>
      <c r="PV327" s="132"/>
      <c r="PW327" s="132"/>
      <c r="PX327" s="129"/>
      <c r="PY327" s="129"/>
      <c r="PZ327" s="130"/>
      <c r="QA327" s="131"/>
      <c r="QB327" s="131"/>
      <c r="QC327" s="131"/>
      <c r="QD327" s="132"/>
      <c r="QE327" s="132"/>
      <c r="QF327" s="129"/>
      <c r="QG327" s="129"/>
      <c r="QH327" s="130"/>
      <c r="QI327" s="131"/>
      <c r="QJ327" s="131"/>
      <c r="QK327" s="131"/>
      <c r="QL327" s="132"/>
      <c r="QM327" s="132"/>
      <c r="QN327" s="129"/>
      <c r="QO327" s="129"/>
      <c r="QP327" s="130"/>
      <c r="QQ327" s="131"/>
      <c r="QR327" s="131"/>
      <c r="QS327" s="131"/>
      <c r="QT327" s="132"/>
      <c r="QU327" s="132"/>
      <c r="QV327" s="129"/>
      <c r="QW327" s="129"/>
      <c r="QX327" s="130"/>
      <c r="QY327" s="131"/>
      <c r="QZ327" s="131"/>
      <c r="RA327" s="131"/>
      <c r="RB327" s="132"/>
      <c r="RC327" s="132"/>
      <c r="RD327" s="129"/>
      <c r="RE327" s="129"/>
      <c r="RF327" s="130"/>
      <c r="RG327" s="131"/>
      <c r="RH327" s="131"/>
      <c r="RI327" s="131"/>
      <c r="RJ327" s="132"/>
      <c r="RK327" s="132"/>
      <c r="RL327" s="129"/>
      <c r="RM327" s="129"/>
      <c r="RN327" s="130"/>
      <c r="RO327" s="131"/>
      <c r="RP327" s="131"/>
      <c r="RQ327" s="131"/>
      <c r="RR327" s="132"/>
      <c r="RS327" s="132"/>
      <c r="RT327" s="129"/>
      <c r="RU327" s="129"/>
      <c r="RV327" s="130"/>
      <c r="RW327" s="131"/>
      <c r="RX327" s="131"/>
      <c r="RY327" s="131"/>
      <c r="RZ327" s="132"/>
      <c r="SA327" s="132"/>
      <c r="SB327" s="129"/>
      <c r="SC327" s="129"/>
      <c r="SD327" s="130"/>
      <c r="SE327" s="131"/>
      <c r="SF327" s="131"/>
      <c r="SG327" s="131"/>
      <c r="SH327" s="132"/>
      <c r="SI327" s="132"/>
      <c r="SJ327" s="129"/>
      <c r="SK327" s="129"/>
      <c r="SL327" s="130"/>
      <c r="SM327" s="131"/>
      <c r="SN327" s="131"/>
      <c r="SO327" s="131"/>
      <c r="SP327" s="132"/>
      <c r="SQ327" s="132"/>
      <c r="SR327" s="129"/>
      <c r="SS327" s="129"/>
      <c r="ST327" s="130"/>
      <c r="SU327" s="131"/>
      <c r="SV327" s="131"/>
      <c r="SW327" s="131"/>
      <c r="SX327" s="132"/>
      <c r="SY327" s="132"/>
      <c r="SZ327" s="129"/>
      <c r="TA327" s="129"/>
      <c r="TB327" s="130"/>
      <c r="TC327" s="131"/>
      <c r="TD327" s="131"/>
      <c r="TE327" s="131"/>
      <c r="TF327" s="132"/>
      <c r="TG327" s="132"/>
      <c r="TH327" s="129"/>
      <c r="TI327" s="129"/>
      <c r="TJ327" s="130"/>
      <c r="TK327" s="131"/>
      <c r="TL327" s="131"/>
      <c r="TM327" s="131"/>
      <c r="TN327" s="132"/>
      <c r="TO327" s="132"/>
      <c r="TP327" s="129"/>
      <c r="TQ327" s="129"/>
      <c r="TR327" s="130"/>
      <c r="TS327" s="131"/>
      <c r="TT327" s="131"/>
      <c r="TU327" s="131"/>
      <c r="TV327" s="132"/>
      <c r="TW327" s="132"/>
      <c r="TX327" s="129"/>
      <c r="TY327" s="129"/>
      <c r="TZ327" s="130"/>
      <c r="UA327" s="131"/>
      <c r="UB327" s="131"/>
      <c r="UC327" s="131"/>
      <c r="UD327" s="132"/>
      <c r="UE327" s="132"/>
      <c r="UF327" s="129"/>
      <c r="UG327" s="129"/>
      <c r="UH327" s="130"/>
      <c r="UI327" s="131"/>
      <c r="UJ327" s="131"/>
      <c r="UK327" s="131"/>
      <c r="UL327" s="132"/>
      <c r="UM327" s="132"/>
      <c r="UN327" s="129"/>
      <c r="UO327" s="129"/>
      <c r="UP327" s="130"/>
      <c r="UQ327" s="131"/>
      <c r="UR327" s="131"/>
      <c r="US327" s="131"/>
      <c r="UT327" s="132"/>
      <c r="UU327" s="132"/>
      <c r="UV327" s="129"/>
      <c r="UW327" s="129"/>
      <c r="UX327" s="130"/>
      <c r="UY327" s="131"/>
      <c r="UZ327" s="131"/>
      <c r="VA327" s="131"/>
      <c r="VB327" s="132"/>
      <c r="VC327" s="132"/>
      <c r="VD327" s="129"/>
      <c r="VE327" s="129"/>
      <c r="VF327" s="130"/>
      <c r="VG327" s="131"/>
      <c r="VH327" s="131"/>
      <c r="VI327" s="131"/>
      <c r="VJ327" s="132"/>
      <c r="VK327" s="132"/>
      <c r="VL327" s="129"/>
      <c r="VM327" s="129"/>
      <c r="VN327" s="130"/>
      <c r="VO327" s="131"/>
      <c r="VP327" s="131"/>
      <c r="VQ327" s="131"/>
      <c r="VR327" s="132"/>
      <c r="VS327" s="132"/>
      <c r="VT327" s="129"/>
      <c r="VU327" s="129"/>
      <c r="VV327" s="130"/>
      <c r="VW327" s="131"/>
      <c r="VX327" s="131"/>
      <c r="VY327" s="131"/>
      <c r="VZ327" s="132"/>
      <c r="WA327" s="132"/>
      <c r="WB327" s="129"/>
      <c r="WC327" s="129"/>
      <c r="WD327" s="130"/>
      <c r="WE327" s="131"/>
      <c r="WF327" s="131"/>
      <c r="WG327" s="131"/>
      <c r="WH327" s="132"/>
      <c r="WI327" s="132"/>
      <c r="WJ327" s="129"/>
      <c r="WK327" s="129"/>
      <c r="WL327" s="130"/>
      <c r="WM327" s="131"/>
      <c r="WN327" s="131"/>
      <c r="WO327" s="131"/>
      <c r="WP327" s="132"/>
      <c r="WQ327" s="132"/>
      <c r="WR327" s="129"/>
      <c r="WS327" s="129"/>
      <c r="WT327" s="130"/>
      <c r="WU327" s="131"/>
      <c r="WV327" s="131"/>
      <c r="WW327" s="131"/>
      <c r="WX327" s="132"/>
      <c r="WY327" s="132"/>
      <c r="WZ327" s="129"/>
      <c r="XA327" s="129"/>
      <c r="XB327" s="130"/>
      <c r="XC327" s="131"/>
      <c r="XD327" s="131"/>
      <c r="XE327" s="131"/>
      <c r="XF327" s="132"/>
      <c r="XG327" s="132"/>
      <c r="XH327" s="129"/>
      <c r="XI327" s="129"/>
      <c r="XJ327" s="130"/>
      <c r="XK327" s="131"/>
      <c r="XL327" s="131"/>
      <c r="XM327" s="131"/>
      <c r="XN327" s="132"/>
      <c r="XO327" s="132"/>
      <c r="XP327" s="129"/>
      <c r="XQ327" s="129"/>
      <c r="XR327" s="130"/>
      <c r="XS327" s="131"/>
      <c r="XT327" s="131"/>
      <c r="XU327" s="131"/>
      <c r="XV327" s="132"/>
      <c r="XW327" s="132"/>
      <c r="XX327" s="129"/>
      <c r="XY327" s="129"/>
      <c r="XZ327" s="130"/>
      <c r="YA327" s="131"/>
      <c r="YB327" s="131"/>
      <c r="YC327" s="131"/>
      <c r="YD327" s="132"/>
      <c r="YE327" s="132"/>
      <c r="YF327" s="129"/>
      <c r="YG327" s="129"/>
      <c r="YH327" s="130"/>
      <c r="YI327" s="131"/>
      <c r="YJ327" s="131"/>
      <c r="YK327" s="131"/>
      <c r="YL327" s="132"/>
      <c r="YM327" s="132"/>
      <c r="YN327" s="129"/>
      <c r="YO327" s="129"/>
      <c r="YP327" s="130"/>
      <c r="YQ327" s="131"/>
      <c r="YR327" s="131"/>
      <c r="YS327" s="131"/>
      <c r="YT327" s="132"/>
      <c r="YU327" s="132"/>
      <c r="YV327" s="129"/>
      <c r="YW327" s="129"/>
      <c r="YX327" s="130"/>
      <c r="YY327" s="131"/>
      <c r="YZ327" s="131"/>
      <c r="ZA327" s="131"/>
      <c r="ZB327" s="132"/>
      <c r="ZC327" s="132"/>
      <c r="ZD327" s="129"/>
      <c r="ZE327" s="129"/>
      <c r="ZF327" s="130"/>
      <c r="ZG327" s="131"/>
      <c r="ZH327" s="131"/>
      <c r="ZI327" s="131"/>
      <c r="ZJ327" s="132"/>
      <c r="ZK327" s="132"/>
      <c r="ZL327" s="129"/>
      <c r="ZM327" s="129"/>
      <c r="ZN327" s="130"/>
      <c r="ZO327" s="131"/>
      <c r="ZP327" s="131"/>
      <c r="ZQ327" s="131"/>
      <c r="ZR327" s="132"/>
      <c r="ZS327" s="132"/>
      <c r="ZT327" s="129"/>
      <c r="ZU327" s="129"/>
      <c r="ZV327" s="130"/>
      <c r="ZW327" s="131"/>
      <c r="ZX327" s="131"/>
      <c r="ZY327" s="131"/>
      <c r="ZZ327" s="132"/>
      <c r="AAA327" s="132"/>
      <c r="AAB327" s="129"/>
      <c r="AAC327" s="129"/>
      <c r="AAD327" s="130"/>
      <c r="AAE327" s="131"/>
      <c r="AAF327" s="131"/>
      <c r="AAG327" s="131"/>
      <c r="AAH327" s="132"/>
      <c r="AAI327" s="132"/>
      <c r="AAJ327" s="129"/>
      <c r="AAK327" s="129"/>
      <c r="AAL327" s="130"/>
      <c r="AAM327" s="131"/>
      <c r="AAN327" s="131"/>
      <c r="AAO327" s="131"/>
      <c r="AAP327" s="132"/>
      <c r="AAQ327" s="132"/>
      <c r="AAR327" s="129"/>
      <c r="AAS327" s="129"/>
      <c r="AAT327" s="130"/>
      <c r="AAU327" s="131"/>
      <c r="AAV327" s="131"/>
      <c r="AAW327" s="131"/>
      <c r="AAX327" s="132"/>
      <c r="AAY327" s="132"/>
      <c r="AAZ327" s="129"/>
      <c r="ABA327" s="129"/>
      <c r="ABB327" s="130"/>
      <c r="ABC327" s="131"/>
      <c r="ABD327" s="131"/>
      <c r="ABE327" s="131"/>
      <c r="ABF327" s="132"/>
      <c r="ABG327" s="132"/>
      <c r="ABH327" s="129"/>
      <c r="ABI327" s="129"/>
      <c r="ABJ327" s="130"/>
      <c r="ABK327" s="131"/>
      <c r="ABL327" s="131"/>
      <c r="ABM327" s="131"/>
      <c r="ABN327" s="132"/>
      <c r="ABO327" s="132"/>
      <c r="ABP327" s="129"/>
      <c r="ABQ327" s="129"/>
      <c r="ABR327" s="130"/>
      <c r="ABS327" s="131"/>
      <c r="ABT327" s="131"/>
      <c r="ABU327" s="131"/>
      <c r="ABV327" s="132"/>
      <c r="ABW327" s="132"/>
      <c r="ABX327" s="129"/>
      <c r="ABY327" s="129"/>
      <c r="ABZ327" s="130"/>
      <c r="ACA327" s="131"/>
      <c r="ACB327" s="131"/>
      <c r="ACC327" s="131"/>
      <c r="ACD327" s="132"/>
      <c r="ACE327" s="132"/>
      <c r="ACF327" s="129"/>
      <c r="ACG327" s="129"/>
      <c r="ACH327" s="130"/>
      <c r="ACI327" s="131"/>
      <c r="ACJ327" s="131"/>
      <c r="ACK327" s="131"/>
      <c r="ACL327" s="132"/>
      <c r="ACM327" s="132"/>
      <c r="ACN327" s="129"/>
      <c r="ACO327" s="129"/>
      <c r="ACP327" s="130"/>
      <c r="ACQ327" s="131"/>
      <c r="ACR327" s="131"/>
      <c r="ACS327" s="131"/>
      <c r="ACT327" s="132"/>
      <c r="ACU327" s="132"/>
      <c r="ACV327" s="129"/>
      <c r="ACW327" s="129"/>
      <c r="ACX327" s="130"/>
      <c r="ACY327" s="131"/>
      <c r="ACZ327" s="131"/>
      <c r="ADA327" s="131"/>
      <c r="ADB327" s="132"/>
      <c r="ADC327" s="132"/>
      <c r="ADD327" s="129"/>
      <c r="ADE327" s="129"/>
      <c r="ADF327" s="130"/>
      <c r="ADG327" s="131"/>
      <c r="ADH327" s="131"/>
      <c r="ADI327" s="131"/>
      <c r="ADJ327" s="132"/>
      <c r="ADK327" s="132"/>
      <c r="ADL327" s="129"/>
      <c r="ADM327" s="129"/>
      <c r="ADN327" s="130"/>
      <c r="ADO327" s="131"/>
      <c r="ADP327" s="131"/>
      <c r="ADQ327" s="131"/>
      <c r="ADR327" s="132"/>
      <c r="ADS327" s="132"/>
      <c r="ADT327" s="129"/>
      <c r="ADU327" s="129"/>
      <c r="ADV327" s="130"/>
      <c r="ADW327" s="131"/>
      <c r="ADX327" s="131"/>
      <c r="ADY327" s="131"/>
      <c r="ADZ327" s="132"/>
      <c r="AEA327" s="132"/>
      <c r="AEB327" s="129"/>
      <c r="AEC327" s="129"/>
      <c r="AED327" s="130"/>
      <c r="AEE327" s="131"/>
      <c r="AEF327" s="131"/>
      <c r="AEG327" s="131"/>
      <c r="AEH327" s="132"/>
      <c r="AEI327" s="132"/>
      <c r="AEJ327" s="129"/>
      <c r="AEK327" s="129"/>
      <c r="AEL327" s="130"/>
      <c r="AEM327" s="131"/>
      <c r="AEN327" s="131"/>
      <c r="AEO327" s="131"/>
      <c r="AEP327" s="132"/>
      <c r="AEQ327" s="132"/>
      <c r="AER327" s="129"/>
      <c r="AES327" s="129"/>
      <c r="AET327" s="130"/>
      <c r="AEU327" s="131"/>
      <c r="AEV327" s="131"/>
      <c r="AEW327" s="131"/>
      <c r="AEX327" s="132"/>
      <c r="AEY327" s="132"/>
      <c r="AEZ327" s="129"/>
      <c r="AFA327" s="129"/>
      <c r="AFB327" s="130"/>
      <c r="AFC327" s="131"/>
      <c r="AFD327" s="131"/>
      <c r="AFE327" s="131"/>
      <c r="AFF327" s="132"/>
      <c r="AFG327" s="132"/>
      <c r="AFH327" s="129"/>
      <c r="AFI327" s="129"/>
      <c r="AFJ327" s="130"/>
      <c r="AFK327" s="131"/>
      <c r="AFL327" s="131"/>
      <c r="AFM327" s="131"/>
      <c r="AFN327" s="132"/>
      <c r="AFO327" s="132"/>
      <c r="AFP327" s="129"/>
      <c r="AFQ327" s="129"/>
      <c r="AFR327" s="130"/>
      <c r="AFS327" s="131"/>
      <c r="AFT327" s="131"/>
      <c r="AFU327" s="131"/>
      <c r="AFV327" s="132"/>
      <c r="AFW327" s="132"/>
      <c r="AFX327" s="129"/>
      <c r="AFY327" s="129"/>
      <c r="AFZ327" s="130"/>
      <c r="AGA327" s="131"/>
      <c r="AGB327" s="131"/>
      <c r="AGC327" s="131"/>
      <c r="AGD327" s="132"/>
      <c r="AGE327" s="132"/>
      <c r="AGF327" s="129"/>
      <c r="AGG327" s="129"/>
      <c r="AGH327" s="130"/>
      <c r="AGI327" s="131"/>
      <c r="AGJ327" s="131"/>
      <c r="AGK327" s="131"/>
      <c r="AGL327" s="132"/>
      <c r="AGM327" s="132"/>
      <c r="AGN327" s="129"/>
      <c r="AGO327" s="129"/>
      <c r="AGP327" s="130"/>
      <c r="AGQ327" s="131"/>
      <c r="AGR327" s="131"/>
      <c r="AGS327" s="131"/>
      <c r="AGT327" s="132"/>
      <c r="AGU327" s="132"/>
      <c r="AGV327" s="129"/>
      <c r="AGW327" s="129"/>
      <c r="AGX327" s="130"/>
      <c r="AGY327" s="131"/>
      <c r="AGZ327" s="131"/>
      <c r="AHA327" s="131"/>
      <c r="AHB327" s="132"/>
      <c r="AHC327" s="132"/>
      <c r="AHD327" s="129"/>
      <c r="AHE327" s="129"/>
      <c r="AHF327" s="130"/>
      <c r="AHG327" s="131"/>
      <c r="AHH327" s="131"/>
      <c r="AHI327" s="131"/>
      <c r="AHJ327" s="132"/>
      <c r="AHK327" s="132"/>
      <c r="AHL327" s="129"/>
      <c r="AHM327" s="129"/>
      <c r="AHN327" s="130"/>
      <c r="AHO327" s="131"/>
      <c r="AHP327" s="131"/>
      <c r="AHQ327" s="131"/>
      <c r="AHR327" s="132"/>
      <c r="AHS327" s="132"/>
      <c r="AHT327" s="129"/>
      <c r="AHU327" s="129"/>
      <c r="AHV327" s="130"/>
      <c r="AHW327" s="131"/>
      <c r="AHX327" s="131"/>
      <c r="AHY327" s="131"/>
      <c r="AHZ327" s="132"/>
      <c r="AIA327" s="132"/>
      <c r="AIB327" s="129"/>
      <c r="AIC327" s="129"/>
      <c r="AID327" s="130"/>
      <c r="AIE327" s="131"/>
      <c r="AIF327" s="131"/>
      <c r="AIG327" s="131"/>
      <c r="AIH327" s="132"/>
      <c r="AII327" s="132"/>
      <c r="AIJ327" s="129"/>
      <c r="AIK327" s="129"/>
      <c r="AIL327" s="130"/>
      <c r="AIM327" s="131"/>
      <c r="AIN327" s="131"/>
      <c r="AIO327" s="131"/>
      <c r="AIP327" s="132"/>
      <c r="AIQ327" s="132"/>
      <c r="AIR327" s="129"/>
      <c r="AIS327" s="129"/>
      <c r="AIT327" s="130"/>
      <c r="AIU327" s="131"/>
      <c r="AIV327" s="131"/>
      <c r="AIW327" s="131"/>
      <c r="AIX327" s="132"/>
      <c r="AIY327" s="132"/>
      <c r="AIZ327" s="129"/>
      <c r="AJA327" s="129"/>
      <c r="AJB327" s="130"/>
      <c r="AJC327" s="131"/>
      <c r="AJD327" s="131"/>
      <c r="AJE327" s="131"/>
      <c r="AJF327" s="132"/>
      <c r="AJG327" s="132"/>
      <c r="AJH327" s="129"/>
      <c r="AJI327" s="129"/>
      <c r="AJJ327" s="130"/>
      <c r="AJK327" s="131"/>
      <c r="AJL327" s="131"/>
      <c r="AJM327" s="131"/>
      <c r="AJN327" s="132"/>
      <c r="AJO327" s="132"/>
      <c r="AJP327" s="129"/>
      <c r="AJQ327" s="129"/>
      <c r="AJR327" s="130"/>
      <c r="AJS327" s="131"/>
      <c r="AJT327" s="131"/>
      <c r="AJU327" s="131"/>
      <c r="AJV327" s="132"/>
      <c r="AJW327" s="132"/>
      <c r="AJX327" s="129"/>
      <c r="AJY327" s="129"/>
      <c r="AJZ327" s="130"/>
      <c r="AKA327" s="131"/>
      <c r="AKB327" s="131"/>
      <c r="AKC327" s="131"/>
      <c r="AKD327" s="132"/>
      <c r="AKE327" s="132"/>
      <c r="AKF327" s="129"/>
      <c r="AKG327" s="129"/>
      <c r="AKH327" s="130"/>
      <c r="AKI327" s="131"/>
      <c r="AKJ327" s="131"/>
      <c r="AKK327" s="131"/>
      <c r="AKL327" s="132"/>
      <c r="AKM327" s="132"/>
      <c r="AKN327" s="129"/>
      <c r="AKO327" s="129"/>
      <c r="AKP327" s="130"/>
      <c r="AKQ327" s="131"/>
      <c r="AKR327" s="131"/>
      <c r="AKS327" s="131"/>
      <c r="AKT327" s="132"/>
      <c r="AKU327" s="132"/>
      <c r="AKV327" s="129"/>
      <c r="AKW327" s="129"/>
      <c r="AKX327" s="130"/>
      <c r="AKY327" s="131"/>
      <c r="AKZ327" s="131"/>
      <c r="ALA327" s="131"/>
      <c r="ALB327" s="132"/>
      <c r="ALC327" s="132"/>
      <c r="ALD327" s="129"/>
      <c r="ALE327" s="129"/>
      <c r="ALF327" s="130"/>
      <c r="ALG327" s="131"/>
      <c r="ALH327" s="131"/>
      <c r="ALI327" s="131"/>
      <c r="ALJ327" s="132"/>
      <c r="ALK327" s="132"/>
      <c r="ALL327" s="129"/>
      <c r="ALM327" s="129"/>
      <c r="ALN327" s="130"/>
      <c r="ALO327" s="131"/>
      <c r="ALP327" s="131"/>
      <c r="ALQ327" s="131"/>
      <c r="ALR327" s="132"/>
      <c r="ALS327" s="132"/>
      <c r="ALT327" s="129"/>
      <c r="ALU327" s="129"/>
      <c r="ALV327" s="130"/>
      <c r="ALW327" s="131"/>
      <c r="ALX327" s="131"/>
      <c r="ALY327" s="131"/>
      <c r="ALZ327" s="132"/>
      <c r="AMA327" s="132"/>
      <c r="AMB327" s="129"/>
      <c r="AMC327" s="129"/>
      <c r="AMD327" s="130"/>
      <c r="AME327" s="131"/>
      <c r="AMF327" s="131"/>
      <c r="AMG327" s="131"/>
      <c r="AMH327" s="132"/>
      <c r="AMI327" s="132"/>
      <c r="AMJ327" s="129"/>
      <c r="AMK327" s="129"/>
      <c r="AML327" s="130"/>
      <c r="AMM327" s="131"/>
      <c r="AMN327" s="131"/>
      <c r="AMO327" s="131"/>
      <c r="AMP327" s="132"/>
      <c r="AMQ327" s="132"/>
      <c r="AMR327" s="129"/>
      <c r="AMS327" s="129"/>
      <c r="AMT327" s="130"/>
      <c r="AMU327" s="131"/>
      <c r="AMV327" s="131"/>
      <c r="AMW327" s="131"/>
      <c r="AMX327" s="132"/>
      <c r="AMY327" s="132"/>
      <c r="AMZ327" s="129"/>
      <c r="ANA327" s="129"/>
      <c r="ANB327" s="130"/>
      <c r="ANC327" s="131"/>
      <c r="AND327" s="131"/>
      <c r="ANE327" s="131"/>
      <c r="ANF327" s="132"/>
      <c r="ANG327" s="132"/>
      <c r="ANH327" s="129"/>
      <c r="ANI327" s="129"/>
      <c r="ANJ327" s="130"/>
      <c r="ANK327" s="131"/>
      <c r="ANL327" s="131"/>
      <c r="ANM327" s="131"/>
      <c r="ANN327" s="132"/>
      <c r="ANO327" s="132"/>
      <c r="ANP327" s="129"/>
      <c r="ANQ327" s="129"/>
      <c r="ANR327" s="130"/>
      <c r="ANS327" s="131"/>
      <c r="ANT327" s="131"/>
      <c r="ANU327" s="131"/>
      <c r="ANV327" s="132"/>
      <c r="ANW327" s="132"/>
      <c r="ANX327" s="129"/>
      <c r="ANY327" s="129"/>
      <c r="ANZ327" s="130"/>
      <c r="AOA327" s="131"/>
      <c r="AOB327" s="131"/>
      <c r="AOC327" s="131"/>
      <c r="AOD327" s="132"/>
      <c r="AOE327" s="132"/>
      <c r="AOF327" s="129"/>
      <c r="AOG327" s="129"/>
      <c r="AOH327" s="130"/>
      <c r="AOI327" s="131"/>
      <c r="AOJ327" s="131"/>
      <c r="AOK327" s="131"/>
      <c r="AOL327" s="132"/>
      <c r="AOM327" s="132"/>
      <c r="AON327" s="129"/>
      <c r="AOO327" s="129"/>
      <c r="AOP327" s="130"/>
      <c r="AOQ327" s="131"/>
      <c r="AOR327" s="131"/>
      <c r="AOS327" s="131"/>
      <c r="AOT327" s="132"/>
      <c r="AOU327" s="132"/>
      <c r="AOV327" s="129"/>
      <c r="AOW327" s="129"/>
      <c r="AOX327" s="130"/>
      <c r="AOY327" s="131"/>
      <c r="AOZ327" s="131"/>
      <c r="APA327" s="131"/>
      <c r="APB327" s="132"/>
      <c r="APC327" s="132"/>
      <c r="APD327" s="129"/>
      <c r="APE327" s="129"/>
      <c r="APF327" s="130"/>
      <c r="APG327" s="131"/>
      <c r="APH327" s="131"/>
      <c r="API327" s="131"/>
      <c r="APJ327" s="132"/>
      <c r="APK327" s="132"/>
      <c r="APL327" s="129"/>
      <c r="APM327" s="129"/>
      <c r="APN327" s="130"/>
      <c r="APO327" s="131"/>
      <c r="APP327" s="131"/>
      <c r="APQ327" s="131"/>
      <c r="APR327" s="132"/>
      <c r="APS327" s="132"/>
      <c r="APT327" s="129"/>
      <c r="APU327" s="129"/>
      <c r="APV327" s="130"/>
      <c r="APW327" s="131"/>
      <c r="APX327" s="131"/>
      <c r="APY327" s="131"/>
      <c r="APZ327" s="132"/>
      <c r="AQA327" s="132"/>
      <c r="AQB327" s="129"/>
      <c r="AQC327" s="129"/>
      <c r="AQD327" s="130"/>
      <c r="AQE327" s="131"/>
      <c r="AQF327" s="131"/>
      <c r="AQG327" s="131"/>
      <c r="AQH327" s="132"/>
      <c r="AQI327" s="132"/>
      <c r="AQJ327" s="129"/>
      <c r="AQK327" s="129"/>
      <c r="AQL327" s="130"/>
      <c r="AQM327" s="131"/>
      <c r="AQN327" s="131"/>
      <c r="AQO327" s="131"/>
      <c r="AQP327" s="132"/>
      <c r="AQQ327" s="132"/>
      <c r="AQR327" s="129"/>
      <c r="AQS327" s="129"/>
      <c r="AQT327" s="130"/>
      <c r="AQU327" s="131"/>
      <c r="AQV327" s="131"/>
      <c r="AQW327" s="131"/>
      <c r="AQX327" s="132"/>
      <c r="AQY327" s="132"/>
      <c r="AQZ327" s="129"/>
      <c r="ARA327" s="129"/>
      <c r="ARB327" s="130"/>
      <c r="ARC327" s="131"/>
      <c r="ARD327" s="131"/>
      <c r="ARE327" s="131"/>
      <c r="ARF327" s="132"/>
      <c r="ARG327" s="132"/>
      <c r="ARH327" s="129"/>
      <c r="ARI327" s="129"/>
      <c r="ARJ327" s="130"/>
      <c r="ARK327" s="131"/>
      <c r="ARL327" s="131"/>
      <c r="ARM327" s="131"/>
      <c r="ARN327" s="132"/>
      <c r="ARO327" s="132"/>
      <c r="ARP327" s="129"/>
      <c r="ARQ327" s="129"/>
      <c r="ARR327" s="130"/>
      <c r="ARS327" s="131"/>
      <c r="ART327" s="131"/>
      <c r="ARU327" s="131"/>
      <c r="ARV327" s="132"/>
      <c r="ARW327" s="132"/>
      <c r="ARX327" s="129"/>
      <c r="ARY327" s="129"/>
      <c r="ARZ327" s="130"/>
      <c r="ASA327" s="131"/>
      <c r="ASB327" s="131"/>
      <c r="ASC327" s="131"/>
      <c r="ASD327" s="132"/>
      <c r="ASE327" s="132"/>
      <c r="ASF327" s="129"/>
      <c r="ASG327" s="129"/>
      <c r="ASH327" s="130"/>
      <c r="ASI327" s="131"/>
      <c r="ASJ327" s="131"/>
      <c r="ASK327" s="131"/>
      <c r="ASL327" s="132"/>
      <c r="ASM327" s="132"/>
      <c r="ASN327" s="129"/>
      <c r="ASO327" s="129"/>
      <c r="ASP327" s="130"/>
      <c r="ASQ327" s="131"/>
      <c r="ASR327" s="131"/>
      <c r="ASS327" s="131"/>
      <c r="AST327" s="132"/>
      <c r="ASU327" s="132"/>
      <c r="ASV327" s="129"/>
      <c r="ASW327" s="129"/>
      <c r="ASX327" s="130"/>
      <c r="ASY327" s="131"/>
      <c r="ASZ327" s="131"/>
      <c r="ATA327" s="131"/>
      <c r="ATB327" s="132"/>
      <c r="ATC327" s="132"/>
      <c r="ATD327" s="129"/>
      <c r="ATE327" s="129"/>
      <c r="ATF327" s="130"/>
      <c r="ATG327" s="131"/>
      <c r="ATH327" s="131"/>
      <c r="ATI327" s="131"/>
      <c r="ATJ327" s="132"/>
      <c r="ATK327" s="132"/>
      <c r="ATL327" s="129"/>
      <c r="ATM327" s="129"/>
      <c r="ATN327" s="130"/>
      <c r="ATO327" s="131"/>
      <c r="ATP327" s="131"/>
      <c r="ATQ327" s="131"/>
      <c r="ATR327" s="132"/>
      <c r="ATS327" s="132"/>
      <c r="ATT327" s="129"/>
      <c r="ATU327" s="129"/>
      <c r="ATV327" s="130"/>
      <c r="ATW327" s="131"/>
      <c r="ATX327" s="131"/>
      <c r="ATY327" s="131"/>
      <c r="ATZ327" s="132"/>
      <c r="AUA327" s="132"/>
      <c r="AUB327" s="129"/>
      <c r="AUC327" s="129"/>
      <c r="AUD327" s="130"/>
      <c r="AUE327" s="131"/>
      <c r="AUF327" s="131"/>
      <c r="AUG327" s="131"/>
      <c r="AUH327" s="132"/>
      <c r="AUI327" s="132"/>
      <c r="AUJ327" s="129"/>
      <c r="AUK327" s="129"/>
      <c r="AUL327" s="130"/>
      <c r="AUM327" s="131"/>
      <c r="AUN327" s="131"/>
      <c r="AUO327" s="131"/>
      <c r="AUP327" s="132"/>
      <c r="AUQ327" s="132"/>
      <c r="AUR327" s="129"/>
      <c r="AUS327" s="129"/>
      <c r="AUT327" s="130"/>
      <c r="AUU327" s="131"/>
      <c r="AUV327" s="131"/>
      <c r="AUW327" s="131"/>
      <c r="AUX327" s="132"/>
      <c r="AUY327" s="132"/>
      <c r="AUZ327" s="129"/>
      <c r="AVA327" s="129"/>
      <c r="AVB327" s="130"/>
      <c r="AVC327" s="131"/>
      <c r="AVD327" s="131"/>
      <c r="AVE327" s="131"/>
      <c r="AVF327" s="132"/>
      <c r="AVG327" s="132"/>
      <c r="AVH327" s="129"/>
      <c r="AVI327" s="129"/>
      <c r="AVJ327" s="130"/>
      <c r="AVK327" s="131"/>
      <c r="AVL327" s="131"/>
      <c r="AVM327" s="131"/>
      <c r="AVN327" s="132"/>
      <c r="AVO327" s="132"/>
      <c r="AVP327" s="129"/>
      <c r="AVQ327" s="129"/>
      <c r="AVR327" s="130"/>
      <c r="AVS327" s="131"/>
      <c r="AVT327" s="131"/>
      <c r="AVU327" s="131"/>
      <c r="AVV327" s="132"/>
      <c r="AVW327" s="132"/>
      <c r="AVX327" s="129"/>
      <c r="AVY327" s="129"/>
      <c r="AVZ327" s="130"/>
      <c r="AWA327" s="131"/>
      <c r="AWB327" s="131"/>
      <c r="AWC327" s="131"/>
      <c r="AWD327" s="132"/>
      <c r="AWE327" s="132"/>
      <c r="AWF327" s="129"/>
      <c r="AWG327" s="129"/>
      <c r="AWH327" s="130"/>
      <c r="AWI327" s="131"/>
      <c r="AWJ327" s="131"/>
      <c r="AWK327" s="131"/>
      <c r="AWL327" s="132"/>
      <c r="AWM327" s="132"/>
      <c r="AWN327" s="129"/>
      <c r="AWO327" s="129"/>
      <c r="AWP327" s="130"/>
      <c r="AWQ327" s="131"/>
      <c r="AWR327" s="131"/>
      <c r="AWS327" s="131"/>
      <c r="AWT327" s="132"/>
      <c r="AWU327" s="132"/>
      <c r="AWV327" s="129"/>
      <c r="AWW327" s="129"/>
      <c r="AWX327" s="130"/>
      <c r="AWY327" s="131"/>
      <c r="AWZ327" s="131"/>
      <c r="AXA327" s="131"/>
      <c r="AXB327" s="132"/>
      <c r="AXC327" s="132"/>
      <c r="AXD327" s="129"/>
      <c r="AXE327" s="129"/>
      <c r="AXF327" s="130"/>
      <c r="AXG327" s="131"/>
      <c r="AXH327" s="131"/>
      <c r="AXI327" s="131"/>
      <c r="AXJ327" s="132"/>
      <c r="AXK327" s="132"/>
      <c r="AXL327" s="129"/>
      <c r="AXM327" s="129"/>
      <c r="AXN327" s="130"/>
      <c r="AXO327" s="131"/>
      <c r="AXP327" s="131"/>
      <c r="AXQ327" s="131"/>
      <c r="AXR327" s="132"/>
      <c r="AXS327" s="132"/>
      <c r="AXT327" s="129"/>
      <c r="AXU327" s="129"/>
      <c r="AXV327" s="130"/>
      <c r="AXW327" s="131"/>
      <c r="AXX327" s="131"/>
      <c r="AXY327" s="131"/>
      <c r="AXZ327" s="132"/>
      <c r="AYA327" s="132"/>
      <c r="AYB327" s="129"/>
      <c r="AYC327" s="129"/>
      <c r="AYD327" s="130"/>
      <c r="AYE327" s="131"/>
      <c r="AYF327" s="131"/>
      <c r="AYG327" s="131"/>
      <c r="AYH327" s="132"/>
      <c r="AYI327" s="132"/>
      <c r="AYJ327" s="129"/>
      <c r="AYK327" s="129"/>
      <c r="AYL327" s="130"/>
      <c r="AYM327" s="131"/>
      <c r="AYN327" s="131"/>
      <c r="AYO327" s="131"/>
      <c r="AYP327" s="132"/>
      <c r="AYQ327" s="132"/>
      <c r="AYR327" s="129"/>
      <c r="AYS327" s="129"/>
      <c r="AYT327" s="130"/>
      <c r="AYU327" s="131"/>
      <c r="AYV327" s="131"/>
      <c r="AYW327" s="131"/>
      <c r="AYX327" s="132"/>
      <c r="AYY327" s="132"/>
      <c r="AYZ327" s="129"/>
      <c r="AZA327" s="129"/>
      <c r="AZB327" s="130"/>
      <c r="AZC327" s="131"/>
      <c r="AZD327" s="131"/>
      <c r="AZE327" s="131"/>
      <c r="AZF327" s="132"/>
      <c r="AZG327" s="132"/>
      <c r="AZH327" s="129"/>
      <c r="AZI327" s="129"/>
      <c r="AZJ327" s="130"/>
      <c r="AZK327" s="131"/>
      <c r="AZL327" s="131"/>
      <c r="AZM327" s="131"/>
      <c r="AZN327" s="132"/>
      <c r="AZO327" s="132"/>
      <c r="AZP327" s="129"/>
      <c r="AZQ327" s="129"/>
      <c r="AZR327" s="130"/>
      <c r="AZS327" s="131"/>
      <c r="AZT327" s="131"/>
      <c r="AZU327" s="131"/>
      <c r="AZV327" s="132"/>
      <c r="AZW327" s="132"/>
      <c r="AZX327" s="129"/>
      <c r="AZY327" s="129"/>
      <c r="AZZ327" s="130"/>
      <c r="BAA327" s="131"/>
      <c r="BAB327" s="131"/>
      <c r="BAC327" s="131"/>
      <c r="BAD327" s="132"/>
      <c r="BAE327" s="132"/>
      <c r="BAF327" s="129"/>
      <c r="BAG327" s="129"/>
      <c r="BAH327" s="130"/>
      <c r="BAI327" s="131"/>
      <c r="BAJ327" s="131"/>
      <c r="BAK327" s="131"/>
      <c r="BAL327" s="132"/>
      <c r="BAM327" s="132"/>
      <c r="BAN327" s="129"/>
      <c r="BAO327" s="129"/>
      <c r="BAP327" s="130"/>
      <c r="BAQ327" s="131"/>
      <c r="BAR327" s="131"/>
      <c r="BAS327" s="131"/>
      <c r="BAT327" s="132"/>
      <c r="BAU327" s="132"/>
      <c r="BAV327" s="129"/>
      <c r="BAW327" s="129"/>
      <c r="BAX327" s="130"/>
      <c r="BAY327" s="131"/>
      <c r="BAZ327" s="131"/>
      <c r="BBA327" s="131"/>
      <c r="BBB327" s="132"/>
      <c r="BBC327" s="132"/>
      <c r="BBD327" s="129"/>
      <c r="BBE327" s="129"/>
      <c r="BBF327" s="130"/>
      <c r="BBG327" s="131"/>
      <c r="BBH327" s="131"/>
      <c r="BBI327" s="131"/>
      <c r="BBJ327" s="132"/>
      <c r="BBK327" s="132"/>
      <c r="BBL327" s="129"/>
      <c r="BBM327" s="129"/>
      <c r="BBN327" s="130"/>
      <c r="BBO327" s="131"/>
      <c r="BBP327" s="131"/>
      <c r="BBQ327" s="131"/>
      <c r="BBR327" s="132"/>
      <c r="BBS327" s="132"/>
      <c r="BBT327" s="129"/>
      <c r="BBU327" s="129"/>
      <c r="BBV327" s="130"/>
      <c r="BBW327" s="131"/>
      <c r="BBX327" s="131"/>
      <c r="BBY327" s="131"/>
      <c r="BBZ327" s="132"/>
      <c r="BCA327" s="132"/>
      <c r="BCB327" s="129"/>
      <c r="BCC327" s="129"/>
      <c r="BCD327" s="130"/>
      <c r="BCE327" s="131"/>
      <c r="BCF327" s="131"/>
      <c r="BCG327" s="131"/>
      <c r="BCH327" s="132"/>
      <c r="BCI327" s="132"/>
      <c r="BCJ327" s="129"/>
      <c r="BCK327" s="129"/>
      <c r="BCL327" s="130"/>
      <c r="BCM327" s="131"/>
      <c r="BCN327" s="131"/>
      <c r="BCO327" s="131"/>
      <c r="BCP327" s="132"/>
      <c r="BCQ327" s="132"/>
      <c r="BCR327" s="129"/>
      <c r="BCS327" s="129"/>
      <c r="BCT327" s="130"/>
      <c r="BCU327" s="131"/>
      <c r="BCV327" s="131"/>
      <c r="BCW327" s="131"/>
      <c r="BCX327" s="132"/>
      <c r="BCY327" s="132"/>
      <c r="BCZ327" s="129"/>
      <c r="BDA327" s="129"/>
      <c r="BDB327" s="130"/>
      <c r="BDC327" s="131"/>
      <c r="BDD327" s="131"/>
      <c r="BDE327" s="131"/>
      <c r="BDF327" s="132"/>
      <c r="BDG327" s="132"/>
      <c r="BDH327" s="129"/>
      <c r="BDI327" s="129"/>
      <c r="BDJ327" s="130"/>
      <c r="BDK327" s="131"/>
      <c r="BDL327" s="131"/>
      <c r="BDM327" s="131"/>
      <c r="BDN327" s="132"/>
      <c r="BDO327" s="132"/>
      <c r="BDP327" s="129"/>
      <c r="BDQ327" s="129"/>
      <c r="BDR327" s="130"/>
      <c r="BDS327" s="131"/>
      <c r="BDT327" s="131"/>
      <c r="BDU327" s="131"/>
      <c r="BDV327" s="132"/>
      <c r="BDW327" s="132"/>
      <c r="BDX327" s="129"/>
      <c r="BDY327" s="129"/>
      <c r="BDZ327" s="130"/>
      <c r="BEA327" s="131"/>
      <c r="BEB327" s="131"/>
      <c r="BEC327" s="131"/>
      <c r="BED327" s="132"/>
      <c r="BEE327" s="132"/>
      <c r="BEF327" s="129"/>
      <c r="BEG327" s="129"/>
      <c r="BEH327" s="130"/>
      <c r="BEI327" s="131"/>
      <c r="BEJ327" s="131"/>
      <c r="BEK327" s="131"/>
      <c r="BEL327" s="132"/>
      <c r="BEM327" s="132"/>
      <c r="BEN327" s="129"/>
      <c r="BEO327" s="129"/>
      <c r="BEP327" s="130"/>
      <c r="BEQ327" s="131"/>
      <c r="BER327" s="131"/>
      <c r="BES327" s="131"/>
      <c r="BET327" s="132"/>
      <c r="BEU327" s="132"/>
      <c r="BEV327" s="129"/>
      <c r="BEW327" s="129"/>
      <c r="BEX327" s="130"/>
      <c r="BEY327" s="131"/>
      <c r="BEZ327" s="131"/>
      <c r="BFA327" s="131"/>
      <c r="BFB327" s="132"/>
      <c r="BFC327" s="132"/>
      <c r="BFD327" s="129"/>
      <c r="BFE327" s="129"/>
      <c r="BFF327" s="130"/>
      <c r="BFG327" s="131"/>
      <c r="BFH327" s="131"/>
      <c r="BFI327" s="131"/>
      <c r="BFJ327" s="132"/>
      <c r="BFK327" s="132"/>
      <c r="BFL327" s="129"/>
      <c r="BFM327" s="129"/>
      <c r="BFN327" s="130"/>
      <c r="BFO327" s="131"/>
      <c r="BFP327" s="131"/>
      <c r="BFQ327" s="131"/>
      <c r="BFR327" s="132"/>
      <c r="BFS327" s="132"/>
      <c r="BFT327" s="129"/>
      <c r="BFU327" s="129"/>
      <c r="BFV327" s="130"/>
      <c r="BFW327" s="131"/>
      <c r="BFX327" s="131"/>
      <c r="BFY327" s="131"/>
      <c r="BFZ327" s="132"/>
      <c r="BGA327" s="132"/>
      <c r="BGB327" s="129"/>
      <c r="BGC327" s="129"/>
      <c r="BGD327" s="130"/>
      <c r="BGE327" s="131"/>
      <c r="BGF327" s="131"/>
      <c r="BGG327" s="131"/>
      <c r="BGH327" s="132"/>
      <c r="BGI327" s="132"/>
      <c r="BGJ327" s="129"/>
      <c r="BGK327" s="129"/>
      <c r="BGL327" s="130"/>
      <c r="BGM327" s="131"/>
      <c r="BGN327" s="131"/>
      <c r="BGO327" s="131"/>
      <c r="BGP327" s="132"/>
      <c r="BGQ327" s="132"/>
      <c r="BGR327" s="129"/>
      <c r="BGS327" s="129"/>
      <c r="BGT327" s="130"/>
      <c r="BGU327" s="131"/>
      <c r="BGV327" s="131"/>
      <c r="BGW327" s="131"/>
      <c r="BGX327" s="132"/>
      <c r="BGY327" s="132"/>
      <c r="BGZ327" s="129"/>
      <c r="BHA327" s="129"/>
      <c r="BHB327" s="130"/>
      <c r="BHC327" s="131"/>
      <c r="BHD327" s="131"/>
      <c r="BHE327" s="131"/>
      <c r="BHF327" s="132"/>
      <c r="BHG327" s="132"/>
      <c r="BHH327" s="129"/>
      <c r="BHI327" s="129"/>
      <c r="BHJ327" s="130"/>
      <c r="BHK327" s="131"/>
      <c r="BHL327" s="131"/>
      <c r="BHM327" s="131"/>
      <c r="BHN327" s="132"/>
      <c r="BHO327" s="132"/>
      <c r="BHP327" s="129"/>
      <c r="BHQ327" s="129"/>
      <c r="BHR327" s="130"/>
      <c r="BHS327" s="131"/>
      <c r="BHT327" s="131"/>
      <c r="BHU327" s="131"/>
      <c r="BHV327" s="132"/>
      <c r="BHW327" s="132"/>
      <c r="BHX327" s="129"/>
      <c r="BHY327" s="129"/>
      <c r="BHZ327" s="130"/>
      <c r="BIA327" s="131"/>
      <c r="BIB327" s="131"/>
      <c r="BIC327" s="131"/>
      <c r="BID327" s="132"/>
      <c r="BIE327" s="132"/>
      <c r="BIF327" s="129"/>
      <c r="BIG327" s="129"/>
      <c r="BIH327" s="130"/>
      <c r="BII327" s="131"/>
      <c r="BIJ327" s="131"/>
      <c r="BIK327" s="131"/>
      <c r="BIL327" s="132"/>
      <c r="BIM327" s="132"/>
      <c r="BIN327" s="129"/>
      <c r="BIO327" s="129"/>
      <c r="BIP327" s="130"/>
      <c r="BIQ327" s="131"/>
      <c r="BIR327" s="131"/>
      <c r="BIS327" s="131"/>
      <c r="BIT327" s="132"/>
      <c r="BIU327" s="132"/>
      <c r="BIV327" s="129"/>
      <c r="BIW327" s="129"/>
      <c r="BIX327" s="130"/>
      <c r="BIY327" s="131"/>
      <c r="BIZ327" s="131"/>
      <c r="BJA327" s="131"/>
      <c r="BJB327" s="132"/>
      <c r="BJC327" s="132"/>
      <c r="BJD327" s="129"/>
      <c r="BJE327" s="129"/>
      <c r="BJF327" s="130"/>
      <c r="BJG327" s="131"/>
      <c r="BJH327" s="131"/>
      <c r="BJI327" s="131"/>
      <c r="BJJ327" s="132"/>
      <c r="BJK327" s="132"/>
      <c r="BJL327" s="129"/>
      <c r="BJM327" s="129"/>
      <c r="BJN327" s="130"/>
      <c r="BJO327" s="131"/>
      <c r="BJP327" s="131"/>
      <c r="BJQ327" s="131"/>
      <c r="BJR327" s="132"/>
      <c r="BJS327" s="132"/>
      <c r="BJT327" s="129"/>
      <c r="BJU327" s="129"/>
      <c r="BJV327" s="130"/>
      <c r="BJW327" s="131"/>
      <c r="BJX327" s="131"/>
      <c r="BJY327" s="131"/>
      <c r="BJZ327" s="132"/>
      <c r="BKA327" s="132"/>
      <c r="BKB327" s="129"/>
      <c r="BKC327" s="129"/>
      <c r="BKD327" s="130"/>
      <c r="BKE327" s="131"/>
      <c r="BKF327" s="131"/>
      <c r="BKG327" s="131"/>
      <c r="BKH327" s="132"/>
      <c r="BKI327" s="132"/>
      <c r="BKJ327" s="129"/>
      <c r="BKK327" s="129"/>
      <c r="BKL327" s="130"/>
      <c r="BKM327" s="131"/>
      <c r="BKN327" s="131"/>
      <c r="BKO327" s="131"/>
      <c r="BKP327" s="132"/>
      <c r="BKQ327" s="132"/>
      <c r="BKR327" s="129"/>
      <c r="BKS327" s="129"/>
      <c r="BKT327" s="130"/>
      <c r="BKU327" s="131"/>
      <c r="BKV327" s="131"/>
      <c r="BKW327" s="131"/>
      <c r="BKX327" s="132"/>
      <c r="BKY327" s="132"/>
      <c r="BKZ327" s="129"/>
      <c r="BLA327" s="129"/>
      <c r="BLB327" s="130"/>
      <c r="BLC327" s="131"/>
      <c r="BLD327" s="131"/>
      <c r="BLE327" s="131"/>
      <c r="BLF327" s="132"/>
      <c r="BLG327" s="132"/>
      <c r="BLH327" s="129"/>
      <c r="BLI327" s="129"/>
      <c r="BLJ327" s="130"/>
      <c r="BLK327" s="131"/>
      <c r="BLL327" s="131"/>
      <c r="BLM327" s="131"/>
      <c r="BLN327" s="132"/>
      <c r="BLO327" s="132"/>
      <c r="BLP327" s="129"/>
      <c r="BLQ327" s="129"/>
      <c r="BLR327" s="130"/>
      <c r="BLS327" s="131"/>
      <c r="BLT327" s="131"/>
      <c r="BLU327" s="131"/>
      <c r="BLV327" s="132"/>
      <c r="BLW327" s="132"/>
      <c r="BLX327" s="129"/>
      <c r="BLY327" s="129"/>
      <c r="BLZ327" s="130"/>
      <c r="BMA327" s="131"/>
      <c r="BMB327" s="131"/>
      <c r="BMC327" s="131"/>
      <c r="BMD327" s="132"/>
      <c r="BME327" s="132"/>
      <c r="BMF327" s="129"/>
      <c r="BMG327" s="129"/>
      <c r="BMH327" s="130"/>
      <c r="BMI327" s="131"/>
      <c r="BMJ327" s="131"/>
      <c r="BMK327" s="131"/>
      <c r="BML327" s="132"/>
      <c r="BMM327" s="132"/>
      <c r="BMN327" s="129"/>
      <c r="BMO327" s="129"/>
      <c r="BMP327" s="130"/>
      <c r="BMQ327" s="131"/>
      <c r="BMR327" s="131"/>
      <c r="BMS327" s="131"/>
      <c r="BMT327" s="132"/>
      <c r="BMU327" s="132"/>
      <c r="BMV327" s="129"/>
      <c r="BMW327" s="129"/>
      <c r="BMX327" s="130"/>
      <c r="BMY327" s="131"/>
      <c r="BMZ327" s="131"/>
      <c r="BNA327" s="131"/>
      <c r="BNB327" s="132"/>
      <c r="BNC327" s="132"/>
      <c r="BND327" s="129"/>
      <c r="BNE327" s="129"/>
      <c r="BNF327" s="130"/>
      <c r="BNG327" s="131"/>
      <c r="BNH327" s="131"/>
      <c r="BNI327" s="131"/>
      <c r="BNJ327" s="132"/>
      <c r="BNK327" s="132"/>
      <c r="BNL327" s="129"/>
      <c r="BNM327" s="129"/>
      <c r="BNN327" s="130"/>
      <c r="BNO327" s="131"/>
      <c r="BNP327" s="131"/>
      <c r="BNQ327" s="131"/>
      <c r="BNR327" s="132"/>
      <c r="BNS327" s="132"/>
      <c r="BNT327" s="129"/>
      <c r="BNU327" s="129"/>
      <c r="BNV327" s="130"/>
      <c r="BNW327" s="131"/>
      <c r="BNX327" s="131"/>
      <c r="BNY327" s="131"/>
      <c r="BNZ327" s="132"/>
      <c r="BOA327" s="132"/>
      <c r="BOB327" s="129"/>
      <c r="BOC327" s="129"/>
      <c r="BOD327" s="130"/>
      <c r="BOE327" s="131"/>
      <c r="BOF327" s="131"/>
      <c r="BOG327" s="131"/>
      <c r="BOH327" s="132"/>
      <c r="BOI327" s="132"/>
      <c r="BOJ327" s="129"/>
      <c r="BOK327" s="129"/>
      <c r="BOL327" s="130"/>
      <c r="BOM327" s="131"/>
      <c r="BON327" s="131"/>
      <c r="BOO327" s="131"/>
      <c r="BOP327" s="132"/>
      <c r="BOQ327" s="132"/>
      <c r="BOR327" s="129"/>
      <c r="BOS327" s="129"/>
      <c r="BOT327" s="130"/>
      <c r="BOU327" s="131"/>
      <c r="BOV327" s="131"/>
      <c r="BOW327" s="131"/>
      <c r="BOX327" s="132"/>
      <c r="BOY327" s="132"/>
      <c r="BOZ327" s="129"/>
      <c r="BPA327" s="129"/>
      <c r="BPB327" s="130"/>
      <c r="BPC327" s="131"/>
      <c r="BPD327" s="131"/>
      <c r="BPE327" s="131"/>
      <c r="BPF327" s="132"/>
      <c r="BPG327" s="132"/>
      <c r="BPH327" s="129"/>
      <c r="BPI327" s="129"/>
      <c r="BPJ327" s="130"/>
      <c r="BPK327" s="131"/>
      <c r="BPL327" s="131"/>
      <c r="BPM327" s="131"/>
      <c r="BPN327" s="132"/>
      <c r="BPO327" s="132"/>
      <c r="BPP327" s="129"/>
      <c r="BPQ327" s="129"/>
      <c r="BPR327" s="130"/>
      <c r="BPS327" s="131"/>
      <c r="BPT327" s="131"/>
      <c r="BPU327" s="131"/>
      <c r="BPV327" s="132"/>
      <c r="BPW327" s="132"/>
      <c r="BPX327" s="129"/>
      <c r="BPY327" s="129"/>
      <c r="BPZ327" s="130"/>
      <c r="BQA327" s="131"/>
      <c r="BQB327" s="131"/>
      <c r="BQC327" s="131"/>
      <c r="BQD327" s="132"/>
      <c r="BQE327" s="132"/>
      <c r="BQF327" s="129"/>
      <c r="BQG327" s="129"/>
      <c r="BQH327" s="130"/>
      <c r="BQI327" s="131"/>
      <c r="BQJ327" s="131"/>
      <c r="BQK327" s="131"/>
      <c r="BQL327" s="132"/>
      <c r="BQM327" s="132"/>
      <c r="BQN327" s="129"/>
      <c r="BQO327" s="129"/>
      <c r="BQP327" s="130"/>
      <c r="BQQ327" s="131"/>
      <c r="BQR327" s="131"/>
      <c r="BQS327" s="131"/>
      <c r="BQT327" s="132"/>
      <c r="BQU327" s="132"/>
      <c r="BQV327" s="129"/>
      <c r="BQW327" s="129"/>
      <c r="BQX327" s="130"/>
      <c r="BQY327" s="131"/>
      <c r="BQZ327" s="131"/>
      <c r="BRA327" s="131"/>
      <c r="BRB327" s="132"/>
      <c r="BRC327" s="132"/>
      <c r="BRD327" s="129"/>
      <c r="BRE327" s="129"/>
      <c r="BRF327" s="130"/>
      <c r="BRG327" s="131"/>
      <c r="BRH327" s="131"/>
      <c r="BRI327" s="131"/>
      <c r="BRJ327" s="132"/>
      <c r="BRK327" s="132"/>
      <c r="BRL327" s="129"/>
      <c r="BRM327" s="129"/>
      <c r="BRN327" s="130"/>
      <c r="BRO327" s="131"/>
      <c r="BRP327" s="131"/>
      <c r="BRQ327" s="131"/>
      <c r="BRR327" s="132"/>
      <c r="BRS327" s="132"/>
      <c r="BRT327" s="129"/>
      <c r="BRU327" s="129"/>
      <c r="BRV327" s="130"/>
      <c r="BRW327" s="131"/>
      <c r="BRX327" s="131"/>
      <c r="BRY327" s="131"/>
      <c r="BRZ327" s="132"/>
      <c r="BSA327" s="132"/>
      <c r="BSB327" s="129"/>
      <c r="BSC327" s="129"/>
      <c r="BSD327" s="130"/>
      <c r="BSE327" s="131"/>
      <c r="BSF327" s="131"/>
      <c r="BSG327" s="131"/>
      <c r="BSH327" s="132"/>
      <c r="BSI327" s="132"/>
      <c r="BSJ327" s="129"/>
      <c r="BSK327" s="129"/>
      <c r="BSL327" s="130"/>
      <c r="BSM327" s="131"/>
      <c r="BSN327" s="131"/>
      <c r="BSO327" s="131"/>
      <c r="BSP327" s="132"/>
      <c r="BSQ327" s="132"/>
      <c r="BSR327" s="129"/>
      <c r="BSS327" s="129"/>
      <c r="BST327" s="130"/>
      <c r="BSU327" s="131"/>
      <c r="BSV327" s="131"/>
      <c r="BSW327" s="131"/>
      <c r="BSX327" s="132"/>
      <c r="BSY327" s="132"/>
      <c r="BSZ327" s="129"/>
      <c r="BTA327" s="129"/>
      <c r="BTB327" s="130"/>
      <c r="BTC327" s="131"/>
      <c r="BTD327" s="131"/>
      <c r="BTE327" s="131"/>
      <c r="BTF327" s="132"/>
      <c r="BTG327" s="132"/>
      <c r="BTH327" s="129"/>
      <c r="BTI327" s="129"/>
      <c r="BTJ327" s="130"/>
      <c r="BTK327" s="131"/>
      <c r="BTL327" s="131"/>
      <c r="BTM327" s="131"/>
      <c r="BTN327" s="132"/>
      <c r="BTO327" s="132"/>
      <c r="BTP327" s="129"/>
      <c r="BTQ327" s="129"/>
      <c r="BTR327" s="130"/>
      <c r="BTS327" s="131"/>
      <c r="BTT327" s="131"/>
      <c r="BTU327" s="131"/>
      <c r="BTV327" s="132"/>
      <c r="BTW327" s="132"/>
      <c r="BTX327" s="129"/>
      <c r="BTY327" s="129"/>
      <c r="BTZ327" s="130"/>
      <c r="BUA327" s="131"/>
      <c r="BUB327" s="131"/>
      <c r="BUC327" s="131"/>
      <c r="BUD327" s="132"/>
      <c r="BUE327" s="132"/>
      <c r="BUF327" s="129"/>
      <c r="BUG327" s="129"/>
      <c r="BUH327" s="130"/>
      <c r="BUI327" s="131"/>
      <c r="BUJ327" s="131"/>
      <c r="BUK327" s="131"/>
      <c r="BUL327" s="132"/>
      <c r="BUM327" s="132"/>
      <c r="BUN327" s="129"/>
      <c r="BUO327" s="129"/>
      <c r="BUP327" s="130"/>
      <c r="BUQ327" s="131"/>
      <c r="BUR327" s="131"/>
      <c r="BUS327" s="131"/>
      <c r="BUT327" s="132"/>
      <c r="BUU327" s="132"/>
      <c r="BUV327" s="129"/>
      <c r="BUW327" s="129"/>
      <c r="BUX327" s="130"/>
      <c r="BUY327" s="131"/>
      <c r="BUZ327" s="131"/>
      <c r="BVA327" s="131"/>
      <c r="BVB327" s="132"/>
      <c r="BVC327" s="132"/>
      <c r="BVD327" s="129"/>
      <c r="BVE327" s="129"/>
      <c r="BVF327" s="130"/>
      <c r="BVG327" s="131"/>
      <c r="BVH327" s="131"/>
      <c r="BVI327" s="131"/>
      <c r="BVJ327" s="132"/>
      <c r="BVK327" s="132"/>
      <c r="BVL327" s="129"/>
      <c r="BVM327" s="129"/>
      <c r="BVN327" s="130"/>
      <c r="BVO327" s="131"/>
      <c r="BVP327" s="131"/>
      <c r="BVQ327" s="131"/>
      <c r="BVR327" s="132"/>
      <c r="BVS327" s="132"/>
      <c r="BVT327" s="129"/>
      <c r="BVU327" s="129"/>
      <c r="BVV327" s="130"/>
      <c r="BVW327" s="131"/>
      <c r="BVX327" s="131"/>
      <c r="BVY327" s="131"/>
      <c r="BVZ327" s="132"/>
      <c r="BWA327" s="132"/>
      <c r="BWB327" s="129"/>
      <c r="BWC327" s="129"/>
      <c r="BWD327" s="130"/>
      <c r="BWE327" s="131"/>
      <c r="BWF327" s="131"/>
      <c r="BWG327" s="131"/>
      <c r="BWH327" s="132"/>
      <c r="BWI327" s="132"/>
      <c r="BWJ327" s="129"/>
      <c r="BWK327" s="129"/>
      <c r="BWL327" s="130"/>
      <c r="BWM327" s="131"/>
      <c r="BWN327" s="131"/>
      <c r="BWO327" s="131"/>
      <c r="BWP327" s="132"/>
      <c r="BWQ327" s="132"/>
      <c r="BWR327" s="129"/>
      <c r="BWS327" s="129"/>
      <c r="BWT327" s="130"/>
      <c r="BWU327" s="131"/>
      <c r="BWV327" s="131"/>
      <c r="BWW327" s="131"/>
      <c r="BWX327" s="132"/>
      <c r="BWY327" s="132"/>
      <c r="BWZ327" s="129"/>
      <c r="BXA327" s="129"/>
      <c r="BXB327" s="130"/>
      <c r="BXC327" s="131"/>
      <c r="BXD327" s="131"/>
      <c r="BXE327" s="131"/>
      <c r="BXF327" s="132"/>
      <c r="BXG327" s="132"/>
      <c r="BXH327" s="129"/>
      <c r="BXI327" s="129"/>
      <c r="BXJ327" s="130"/>
      <c r="BXK327" s="131"/>
      <c r="BXL327" s="131"/>
      <c r="BXM327" s="131"/>
      <c r="BXN327" s="132"/>
      <c r="BXO327" s="132"/>
      <c r="BXP327" s="129"/>
      <c r="BXQ327" s="129"/>
      <c r="BXR327" s="130"/>
      <c r="BXS327" s="131"/>
      <c r="BXT327" s="131"/>
      <c r="BXU327" s="131"/>
      <c r="BXV327" s="132"/>
      <c r="BXW327" s="132"/>
      <c r="BXX327" s="129"/>
      <c r="BXY327" s="129"/>
      <c r="BXZ327" s="130"/>
      <c r="BYA327" s="131"/>
      <c r="BYB327" s="131"/>
      <c r="BYC327" s="131"/>
      <c r="BYD327" s="132"/>
      <c r="BYE327" s="132"/>
      <c r="BYF327" s="129"/>
      <c r="BYG327" s="129"/>
      <c r="BYH327" s="130"/>
      <c r="BYI327" s="131"/>
      <c r="BYJ327" s="131"/>
      <c r="BYK327" s="131"/>
      <c r="BYL327" s="132"/>
      <c r="BYM327" s="132"/>
      <c r="BYN327" s="129"/>
      <c r="BYO327" s="129"/>
      <c r="BYP327" s="130"/>
      <c r="BYQ327" s="131"/>
      <c r="BYR327" s="131"/>
      <c r="BYS327" s="131"/>
      <c r="BYT327" s="132"/>
      <c r="BYU327" s="132"/>
      <c r="BYV327" s="129"/>
      <c r="BYW327" s="129"/>
      <c r="BYX327" s="130"/>
      <c r="BYY327" s="131"/>
      <c r="BYZ327" s="131"/>
      <c r="BZA327" s="131"/>
      <c r="BZB327" s="132"/>
      <c r="BZC327" s="132"/>
      <c r="BZD327" s="129"/>
      <c r="BZE327" s="129"/>
      <c r="BZF327" s="130"/>
      <c r="BZG327" s="131"/>
      <c r="BZH327" s="131"/>
      <c r="BZI327" s="131"/>
      <c r="BZJ327" s="132"/>
      <c r="BZK327" s="132"/>
      <c r="BZL327" s="129"/>
      <c r="BZM327" s="129"/>
      <c r="BZN327" s="130"/>
      <c r="BZO327" s="131"/>
      <c r="BZP327" s="131"/>
      <c r="BZQ327" s="131"/>
      <c r="BZR327" s="132"/>
      <c r="BZS327" s="132"/>
      <c r="BZT327" s="129"/>
      <c r="BZU327" s="129"/>
      <c r="BZV327" s="130"/>
      <c r="BZW327" s="131"/>
      <c r="BZX327" s="131"/>
      <c r="BZY327" s="131"/>
      <c r="BZZ327" s="132"/>
      <c r="CAA327" s="132"/>
      <c r="CAB327" s="129"/>
      <c r="CAC327" s="129"/>
      <c r="CAD327" s="130"/>
      <c r="CAE327" s="131"/>
      <c r="CAF327" s="131"/>
      <c r="CAG327" s="131"/>
      <c r="CAH327" s="132"/>
      <c r="CAI327" s="132"/>
      <c r="CAJ327" s="129"/>
      <c r="CAK327" s="129"/>
      <c r="CAL327" s="130"/>
      <c r="CAM327" s="131"/>
      <c r="CAN327" s="131"/>
      <c r="CAO327" s="131"/>
      <c r="CAP327" s="132"/>
      <c r="CAQ327" s="132"/>
      <c r="CAR327" s="129"/>
      <c r="CAS327" s="129"/>
      <c r="CAT327" s="130"/>
      <c r="CAU327" s="131"/>
      <c r="CAV327" s="131"/>
      <c r="CAW327" s="131"/>
      <c r="CAX327" s="132"/>
      <c r="CAY327" s="132"/>
      <c r="CAZ327" s="129"/>
      <c r="CBA327" s="129"/>
      <c r="CBB327" s="130"/>
      <c r="CBC327" s="131"/>
      <c r="CBD327" s="131"/>
      <c r="CBE327" s="131"/>
      <c r="CBF327" s="132"/>
      <c r="CBG327" s="132"/>
      <c r="CBH327" s="129"/>
      <c r="CBI327" s="129"/>
      <c r="CBJ327" s="130"/>
      <c r="CBK327" s="131"/>
      <c r="CBL327" s="131"/>
      <c r="CBM327" s="131"/>
      <c r="CBN327" s="132"/>
      <c r="CBO327" s="132"/>
      <c r="CBP327" s="129"/>
      <c r="CBQ327" s="129"/>
      <c r="CBR327" s="130"/>
      <c r="CBS327" s="131"/>
      <c r="CBT327" s="131"/>
      <c r="CBU327" s="131"/>
      <c r="CBV327" s="132"/>
      <c r="CBW327" s="132"/>
      <c r="CBX327" s="129"/>
      <c r="CBY327" s="129"/>
      <c r="CBZ327" s="130"/>
      <c r="CCA327" s="131"/>
      <c r="CCB327" s="131"/>
      <c r="CCC327" s="131"/>
      <c r="CCD327" s="132"/>
      <c r="CCE327" s="132"/>
      <c r="CCF327" s="129"/>
      <c r="CCG327" s="129"/>
      <c r="CCH327" s="130"/>
      <c r="CCI327" s="131"/>
      <c r="CCJ327" s="131"/>
      <c r="CCK327" s="131"/>
      <c r="CCL327" s="132"/>
      <c r="CCM327" s="132"/>
      <c r="CCN327" s="129"/>
      <c r="CCO327" s="129"/>
      <c r="CCP327" s="130"/>
      <c r="CCQ327" s="131"/>
      <c r="CCR327" s="131"/>
      <c r="CCS327" s="131"/>
      <c r="CCT327" s="132"/>
      <c r="CCU327" s="132"/>
      <c r="CCV327" s="129"/>
      <c r="CCW327" s="129"/>
      <c r="CCX327" s="130"/>
      <c r="CCY327" s="131"/>
      <c r="CCZ327" s="131"/>
      <c r="CDA327" s="131"/>
      <c r="CDB327" s="132"/>
      <c r="CDC327" s="132"/>
      <c r="CDD327" s="129"/>
      <c r="CDE327" s="129"/>
      <c r="CDF327" s="130"/>
      <c r="CDG327" s="131"/>
      <c r="CDH327" s="131"/>
      <c r="CDI327" s="131"/>
      <c r="CDJ327" s="132"/>
      <c r="CDK327" s="132"/>
      <c r="CDL327" s="129"/>
      <c r="CDM327" s="129"/>
      <c r="CDN327" s="130"/>
      <c r="CDO327" s="131"/>
      <c r="CDP327" s="131"/>
      <c r="CDQ327" s="131"/>
      <c r="CDR327" s="132"/>
      <c r="CDS327" s="132"/>
      <c r="CDT327" s="129"/>
      <c r="CDU327" s="129"/>
      <c r="CDV327" s="130"/>
      <c r="CDW327" s="131"/>
      <c r="CDX327" s="131"/>
      <c r="CDY327" s="131"/>
      <c r="CDZ327" s="132"/>
      <c r="CEA327" s="132"/>
      <c r="CEB327" s="129"/>
      <c r="CEC327" s="129"/>
      <c r="CED327" s="130"/>
      <c r="CEE327" s="131"/>
      <c r="CEF327" s="131"/>
      <c r="CEG327" s="131"/>
      <c r="CEH327" s="132"/>
      <c r="CEI327" s="132"/>
      <c r="CEJ327" s="129"/>
      <c r="CEK327" s="129"/>
      <c r="CEL327" s="130"/>
      <c r="CEM327" s="131"/>
      <c r="CEN327" s="131"/>
      <c r="CEO327" s="131"/>
      <c r="CEP327" s="132"/>
      <c r="CEQ327" s="132"/>
      <c r="CER327" s="129"/>
      <c r="CES327" s="129"/>
      <c r="CET327" s="130"/>
      <c r="CEU327" s="131"/>
      <c r="CEV327" s="131"/>
      <c r="CEW327" s="131"/>
      <c r="CEX327" s="132"/>
      <c r="CEY327" s="132"/>
      <c r="CEZ327" s="129"/>
      <c r="CFA327" s="129"/>
      <c r="CFB327" s="130"/>
      <c r="CFC327" s="131"/>
      <c r="CFD327" s="131"/>
      <c r="CFE327" s="131"/>
      <c r="CFF327" s="132"/>
      <c r="CFG327" s="132"/>
      <c r="CFH327" s="129"/>
      <c r="CFI327" s="129"/>
      <c r="CFJ327" s="130"/>
      <c r="CFK327" s="131"/>
      <c r="CFL327" s="131"/>
      <c r="CFM327" s="131"/>
      <c r="CFN327" s="132"/>
      <c r="CFO327" s="132"/>
      <c r="CFP327" s="129"/>
      <c r="CFQ327" s="129"/>
      <c r="CFR327" s="130"/>
      <c r="CFS327" s="131"/>
      <c r="CFT327" s="131"/>
      <c r="CFU327" s="131"/>
      <c r="CFV327" s="132"/>
      <c r="CFW327" s="132"/>
      <c r="CFX327" s="129"/>
      <c r="CFY327" s="129"/>
      <c r="CFZ327" s="130"/>
      <c r="CGA327" s="131"/>
      <c r="CGB327" s="131"/>
      <c r="CGC327" s="131"/>
      <c r="CGD327" s="132"/>
      <c r="CGE327" s="132"/>
      <c r="CGF327" s="129"/>
      <c r="CGG327" s="129"/>
      <c r="CGH327" s="130"/>
      <c r="CGI327" s="131"/>
      <c r="CGJ327" s="131"/>
      <c r="CGK327" s="131"/>
      <c r="CGL327" s="132"/>
      <c r="CGM327" s="132"/>
      <c r="CGN327" s="129"/>
      <c r="CGO327" s="129"/>
      <c r="CGP327" s="130"/>
      <c r="CGQ327" s="131"/>
      <c r="CGR327" s="131"/>
      <c r="CGS327" s="131"/>
      <c r="CGT327" s="132"/>
      <c r="CGU327" s="132"/>
      <c r="CGV327" s="129"/>
      <c r="CGW327" s="129"/>
      <c r="CGX327" s="130"/>
      <c r="CGY327" s="131"/>
      <c r="CGZ327" s="131"/>
      <c r="CHA327" s="131"/>
      <c r="CHB327" s="132"/>
      <c r="CHC327" s="132"/>
      <c r="CHD327" s="129"/>
      <c r="CHE327" s="129"/>
      <c r="CHF327" s="130"/>
      <c r="CHG327" s="131"/>
      <c r="CHH327" s="131"/>
      <c r="CHI327" s="131"/>
      <c r="CHJ327" s="132"/>
      <c r="CHK327" s="132"/>
      <c r="CHL327" s="129"/>
      <c r="CHM327" s="129"/>
      <c r="CHN327" s="130"/>
      <c r="CHO327" s="131"/>
      <c r="CHP327" s="131"/>
      <c r="CHQ327" s="131"/>
      <c r="CHR327" s="132"/>
      <c r="CHS327" s="132"/>
      <c r="CHT327" s="129"/>
      <c r="CHU327" s="129"/>
      <c r="CHV327" s="130"/>
      <c r="CHW327" s="131"/>
      <c r="CHX327" s="131"/>
      <c r="CHY327" s="131"/>
      <c r="CHZ327" s="132"/>
      <c r="CIA327" s="132"/>
      <c r="CIB327" s="129"/>
      <c r="CIC327" s="129"/>
      <c r="CID327" s="130"/>
      <c r="CIE327" s="131"/>
      <c r="CIF327" s="131"/>
      <c r="CIG327" s="131"/>
      <c r="CIH327" s="132"/>
      <c r="CII327" s="132"/>
      <c r="CIJ327" s="129"/>
      <c r="CIK327" s="129"/>
      <c r="CIL327" s="130"/>
      <c r="CIM327" s="131"/>
      <c r="CIN327" s="131"/>
      <c r="CIO327" s="131"/>
      <c r="CIP327" s="132"/>
      <c r="CIQ327" s="132"/>
      <c r="CIR327" s="129"/>
      <c r="CIS327" s="129"/>
      <c r="CIT327" s="130"/>
      <c r="CIU327" s="131"/>
      <c r="CIV327" s="131"/>
      <c r="CIW327" s="131"/>
      <c r="CIX327" s="132"/>
      <c r="CIY327" s="132"/>
      <c r="CIZ327" s="129"/>
      <c r="CJA327" s="129"/>
      <c r="CJB327" s="130"/>
      <c r="CJC327" s="131"/>
      <c r="CJD327" s="131"/>
      <c r="CJE327" s="131"/>
      <c r="CJF327" s="132"/>
      <c r="CJG327" s="132"/>
      <c r="CJH327" s="129"/>
      <c r="CJI327" s="129"/>
      <c r="CJJ327" s="130"/>
      <c r="CJK327" s="131"/>
      <c r="CJL327" s="131"/>
      <c r="CJM327" s="131"/>
      <c r="CJN327" s="132"/>
      <c r="CJO327" s="132"/>
      <c r="CJP327" s="129"/>
      <c r="CJQ327" s="129"/>
      <c r="CJR327" s="130"/>
      <c r="CJS327" s="131"/>
      <c r="CJT327" s="131"/>
      <c r="CJU327" s="131"/>
      <c r="CJV327" s="132"/>
      <c r="CJW327" s="132"/>
      <c r="CJX327" s="129"/>
      <c r="CJY327" s="129"/>
      <c r="CJZ327" s="130"/>
      <c r="CKA327" s="131"/>
      <c r="CKB327" s="131"/>
      <c r="CKC327" s="131"/>
      <c r="CKD327" s="132"/>
      <c r="CKE327" s="132"/>
      <c r="CKF327" s="129"/>
      <c r="CKG327" s="129"/>
      <c r="CKH327" s="130"/>
      <c r="CKI327" s="131"/>
      <c r="CKJ327" s="131"/>
      <c r="CKK327" s="131"/>
      <c r="CKL327" s="132"/>
      <c r="CKM327" s="132"/>
      <c r="CKN327" s="129"/>
      <c r="CKO327" s="129"/>
      <c r="CKP327" s="130"/>
      <c r="CKQ327" s="131"/>
      <c r="CKR327" s="131"/>
      <c r="CKS327" s="131"/>
      <c r="CKT327" s="132"/>
      <c r="CKU327" s="132"/>
      <c r="CKV327" s="129"/>
      <c r="CKW327" s="129"/>
      <c r="CKX327" s="130"/>
      <c r="CKY327" s="131"/>
      <c r="CKZ327" s="131"/>
      <c r="CLA327" s="131"/>
      <c r="CLB327" s="132"/>
      <c r="CLC327" s="132"/>
      <c r="CLD327" s="129"/>
      <c r="CLE327" s="129"/>
      <c r="CLF327" s="130"/>
      <c r="CLG327" s="131"/>
      <c r="CLH327" s="131"/>
      <c r="CLI327" s="131"/>
      <c r="CLJ327" s="132"/>
      <c r="CLK327" s="132"/>
      <c r="CLL327" s="129"/>
      <c r="CLM327" s="129"/>
      <c r="CLN327" s="130"/>
      <c r="CLO327" s="131"/>
      <c r="CLP327" s="131"/>
      <c r="CLQ327" s="131"/>
      <c r="CLR327" s="132"/>
      <c r="CLS327" s="132"/>
      <c r="CLT327" s="129"/>
      <c r="CLU327" s="129"/>
      <c r="CLV327" s="130"/>
      <c r="CLW327" s="131"/>
      <c r="CLX327" s="131"/>
      <c r="CLY327" s="131"/>
      <c r="CLZ327" s="132"/>
      <c r="CMA327" s="132"/>
      <c r="CMB327" s="129"/>
      <c r="CMC327" s="129"/>
      <c r="CMD327" s="130"/>
      <c r="CME327" s="131"/>
      <c r="CMF327" s="131"/>
      <c r="CMG327" s="131"/>
      <c r="CMH327" s="132"/>
      <c r="CMI327" s="132"/>
      <c r="CMJ327" s="129"/>
      <c r="CMK327" s="129"/>
      <c r="CML327" s="130"/>
      <c r="CMM327" s="131"/>
      <c r="CMN327" s="131"/>
      <c r="CMO327" s="131"/>
      <c r="CMP327" s="132"/>
      <c r="CMQ327" s="132"/>
      <c r="CMR327" s="129"/>
      <c r="CMS327" s="129"/>
      <c r="CMT327" s="130"/>
      <c r="CMU327" s="131"/>
      <c r="CMV327" s="131"/>
      <c r="CMW327" s="131"/>
      <c r="CMX327" s="132"/>
      <c r="CMY327" s="132"/>
      <c r="CMZ327" s="129"/>
      <c r="CNA327" s="129"/>
      <c r="CNB327" s="130"/>
      <c r="CNC327" s="131"/>
      <c r="CND327" s="131"/>
      <c r="CNE327" s="131"/>
      <c r="CNF327" s="132"/>
      <c r="CNG327" s="132"/>
      <c r="CNH327" s="129"/>
      <c r="CNI327" s="129"/>
      <c r="CNJ327" s="130"/>
      <c r="CNK327" s="131"/>
      <c r="CNL327" s="131"/>
      <c r="CNM327" s="131"/>
      <c r="CNN327" s="132"/>
      <c r="CNO327" s="132"/>
      <c r="CNP327" s="129"/>
      <c r="CNQ327" s="129"/>
      <c r="CNR327" s="130"/>
      <c r="CNS327" s="131"/>
      <c r="CNT327" s="131"/>
      <c r="CNU327" s="131"/>
      <c r="CNV327" s="132"/>
      <c r="CNW327" s="132"/>
      <c r="CNX327" s="129"/>
      <c r="CNY327" s="129"/>
      <c r="CNZ327" s="130"/>
      <c r="COA327" s="131"/>
      <c r="COB327" s="131"/>
      <c r="COC327" s="131"/>
      <c r="COD327" s="132"/>
      <c r="COE327" s="132"/>
      <c r="COF327" s="129"/>
      <c r="COG327" s="129"/>
      <c r="COH327" s="130"/>
      <c r="COI327" s="131"/>
      <c r="COJ327" s="131"/>
      <c r="COK327" s="131"/>
      <c r="COL327" s="132"/>
      <c r="COM327" s="132"/>
      <c r="CON327" s="129"/>
      <c r="COO327" s="129"/>
      <c r="COP327" s="130"/>
      <c r="COQ327" s="131"/>
      <c r="COR327" s="131"/>
      <c r="COS327" s="131"/>
      <c r="COT327" s="132"/>
      <c r="COU327" s="132"/>
      <c r="COV327" s="129"/>
      <c r="COW327" s="129"/>
      <c r="COX327" s="130"/>
      <c r="COY327" s="131"/>
      <c r="COZ327" s="131"/>
      <c r="CPA327" s="131"/>
      <c r="CPB327" s="132"/>
      <c r="CPC327" s="132"/>
      <c r="CPD327" s="129"/>
      <c r="CPE327" s="129"/>
      <c r="CPF327" s="130"/>
      <c r="CPG327" s="131"/>
      <c r="CPH327" s="131"/>
      <c r="CPI327" s="131"/>
      <c r="CPJ327" s="132"/>
      <c r="CPK327" s="132"/>
      <c r="CPL327" s="129"/>
      <c r="CPM327" s="129"/>
      <c r="CPN327" s="130"/>
      <c r="CPO327" s="131"/>
      <c r="CPP327" s="131"/>
      <c r="CPQ327" s="131"/>
      <c r="CPR327" s="132"/>
      <c r="CPS327" s="132"/>
      <c r="CPT327" s="129"/>
      <c r="CPU327" s="129"/>
      <c r="CPV327" s="130"/>
      <c r="CPW327" s="131"/>
      <c r="CPX327" s="131"/>
      <c r="CPY327" s="131"/>
      <c r="CPZ327" s="132"/>
      <c r="CQA327" s="132"/>
      <c r="CQB327" s="129"/>
      <c r="CQC327" s="129"/>
      <c r="CQD327" s="130"/>
      <c r="CQE327" s="131"/>
      <c r="CQF327" s="131"/>
      <c r="CQG327" s="131"/>
      <c r="CQH327" s="132"/>
      <c r="CQI327" s="132"/>
      <c r="CQJ327" s="129"/>
      <c r="CQK327" s="129"/>
      <c r="CQL327" s="130"/>
      <c r="CQM327" s="131"/>
      <c r="CQN327" s="131"/>
      <c r="CQO327" s="131"/>
      <c r="CQP327" s="132"/>
      <c r="CQQ327" s="132"/>
      <c r="CQR327" s="129"/>
      <c r="CQS327" s="129"/>
      <c r="CQT327" s="130"/>
      <c r="CQU327" s="131"/>
      <c r="CQV327" s="131"/>
      <c r="CQW327" s="131"/>
      <c r="CQX327" s="132"/>
      <c r="CQY327" s="132"/>
      <c r="CQZ327" s="129"/>
      <c r="CRA327" s="129"/>
      <c r="CRB327" s="130"/>
      <c r="CRC327" s="131"/>
      <c r="CRD327" s="131"/>
      <c r="CRE327" s="131"/>
      <c r="CRF327" s="132"/>
      <c r="CRG327" s="132"/>
      <c r="CRH327" s="129"/>
      <c r="CRI327" s="129"/>
      <c r="CRJ327" s="130"/>
      <c r="CRK327" s="131"/>
      <c r="CRL327" s="131"/>
      <c r="CRM327" s="131"/>
      <c r="CRN327" s="132"/>
      <c r="CRO327" s="132"/>
      <c r="CRP327" s="129"/>
      <c r="CRQ327" s="129"/>
      <c r="CRR327" s="130"/>
      <c r="CRS327" s="131"/>
      <c r="CRT327" s="131"/>
      <c r="CRU327" s="131"/>
      <c r="CRV327" s="132"/>
      <c r="CRW327" s="132"/>
      <c r="CRX327" s="129"/>
      <c r="CRY327" s="129"/>
      <c r="CRZ327" s="130"/>
      <c r="CSA327" s="131"/>
      <c r="CSB327" s="131"/>
      <c r="CSC327" s="131"/>
      <c r="CSD327" s="132"/>
      <c r="CSE327" s="132"/>
      <c r="CSF327" s="129"/>
      <c r="CSG327" s="129"/>
      <c r="CSH327" s="130"/>
      <c r="CSI327" s="131"/>
      <c r="CSJ327" s="131"/>
      <c r="CSK327" s="131"/>
      <c r="CSL327" s="132"/>
      <c r="CSM327" s="132"/>
      <c r="CSN327" s="129"/>
      <c r="CSO327" s="129"/>
      <c r="CSP327" s="130"/>
      <c r="CSQ327" s="131"/>
      <c r="CSR327" s="131"/>
      <c r="CSS327" s="131"/>
      <c r="CST327" s="132"/>
      <c r="CSU327" s="132"/>
      <c r="CSV327" s="129"/>
      <c r="CSW327" s="129"/>
      <c r="CSX327" s="130"/>
      <c r="CSY327" s="131"/>
      <c r="CSZ327" s="131"/>
      <c r="CTA327" s="131"/>
      <c r="CTB327" s="132"/>
      <c r="CTC327" s="132"/>
      <c r="CTD327" s="129"/>
      <c r="CTE327" s="129"/>
      <c r="CTF327" s="130"/>
      <c r="CTG327" s="131"/>
      <c r="CTH327" s="131"/>
      <c r="CTI327" s="131"/>
      <c r="CTJ327" s="132"/>
      <c r="CTK327" s="132"/>
      <c r="CTL327" s="129"/>
      <c r="CTM327" s="129"/>
      <c r="CTN327" s="130"/>
      <c r="CTO327" s="131"/>
      <c r="CTP327" s="131"/>
      <c r="CTQ327" s="131"/>
      <c r="CTR327" s="132"/>
      <c r="CTS327" s="132"/>
      <c r="CTT327" s="129"/>
      <c r="CTU327" s="129"/>
      <c r="CTV327" s="130"/>
      <c r="CTW327" s="131"/>
      <c r="CTX327" s="131"/>
      <c r="CTY327" s="131"/>
      <c r="CTZ327" s="132"/>
      <c r="CUA327" s="132"/>
      <c r="CUB327" s="129"/>
      <c r="CUC327" s="129"/>
      <c r="CUD327" s="130"/>
      <c r="CUE327" s="131"/>
      <c r="CUF327" s="131"/>
      <c r="CUG327" s="131"/>
      <c r="CUH327" s="132"/>
      <c r="CUI327" s="132"/>
      <c r="CUJ327" s="129"/>
      <c r="CUK327" s="129"/>
      <c r="CUL327" s="130"/>
      <c r="CUM327" s="131"/>
      <c r="CUN327" s="131"/>
      <c r="CUO327" s="131"/>
      <c r="CUP327" s="132"/>
      <c r="CUQ327" s="132"/>
      <c r="CUR327" s="129"/>
      <c r="CUS327" s="129"/>
      <c r="CUT327" s="130"/>
      <c r="CUU327" s="131"/>
      <c r="CUV327" s="131"/>
      <c r="CUW327" s="131"/>
      <c r="CUX327" s="132"/>
      <c r="CUY327" s="132"/>
      <c r="CUZ327" s="129"/>
      <c r="CVA327" s="129"/>
      <c r="CVB327" s="130"/>
      <c r="CVC327" s="131"/>
      <c r="CVD327" s="131"/>
      <c r="CVE327" s="131"/>
      <c r="CVF327" s="132"/>
      <c r="CVG327" s="132"/>
      <c r="CVH327" s="129"/>
      <c r="CVI327" s="129"/>
      <c r="CVJ327" s="130"/>
      <c r="CVK327" s="131"/>
      <c r="CVL327" s="131"/>
      <c r="CVM327" s="131"/>
      <c r="CVN327" s="132"/>
      <c r="CVO327" s="132"/>
      <c r="CVP327" s="129"/>
      <c r="CVQ327" s="129"/>
      <c r="CVR327" s="130"/>
      <c r="CVS327" s="131"/>
      <c r="CVT327" s="131"/>
      <c r="CVU327" s="131"/>
      <c r="CVV327" s="132"/>
      <c r="CVW327" s="132"/>
      <c r="CVX327" s="129"/>
      <c r="CVY327" s="129"/>
      <c r="CVZ327" s="130"/>
      <c r="CWA327" s="131"/>
      <c r="CWB327" s="131"/>
      <c r="CWC327" s="131"/>
      <c r="CWD327" s="132"/>
      <c r="CWE327" s="132"/>
      <c r="CWF327" s="129"/>
      <c r="CWG327" s="129"/>
      <c r="CWH327" s="130"/>
      <c r="CWI327" s="131"/>
      <c r="CWJ327" s="131"/>
      <c r="CWK327" s="131"/>
      <c r="CWL327" s="132"/>
      <c r="CWM327" s="132"/>
      <c r="CWN327" s="129"/>
      <c r="CWO327" s="129"/>
      <c r="CWP327" s="130"/>
      <c r="CWQ327" s="131"/>
      <c r="CWR327" s="131"/>
      <c r="CWS327" s="131"/>
      <c r="CWT327" s="132"/>
      <c r="CWU327" s="132"/>
      <c r="CWV327" s="129"/>
      <c r="CWW327" s="129"/>
      <c r="CWX327" s="130"/>
      <c r="CWY327" s="131"/>
      <c r="CWZ327" s="131"/>
      <c r="CXA327" s="131"/>
      <c r="CXB327" s="132"/>
      <c r="CXC327" s="132"/>
      <c r="CXD327" s="129"/>
      <c r="CXE327" s="129"/>
      <c r="CXF327" s="130"/>
      <c r="CXG327" s="131"/>
      <c r="CXH327" s="131"/>
      <c r="CXI327" s="131"/>
      <c r="CXJ327" s="132"/>
      <c r="CXK327" s="132"/>
      <c r="CXL327" s="129"/>
      <c r="CXM327" s="129"/>
      <c r="CXN327" s="130"/>
      <c r="CXO327" s="131"/>
      <c r="CXP327" s="131"/>
      <c r="CXQ327" s="131"/>
      <c r="CXR327" s="132"/>
      <c r="CXS327" s="132"/>
      <c r="CXT327" s="129"/>
      <c r="CXU327" s="129"/>
      <c r="CXV327" s="130"/>
      <c r="CXW327" s="131"/>
      <c r="CXX327" s="131"/>
      <c r="CXY327" s="131"/>
      <c r="CXZ327" s="132"/>
      <c r="CYA327" s="132"/>
      <c r="CYB327" s="129"/>
      <c r="CYC327" s="129"/>
      <c r="CYD327" s="130"/>
      <c r="CYE327" s="131"/>
      <c r="CYF327" s="131"/>
      <c r="CYG327" s="131"/>
      <c r="CYH327" s="132"/>
      <c r="CYI327" s="132"/>
      <c r="CYJ327" s="129"/>
      <c r="CYK327" s="129"/>
      <c r="CYL327" s="130"/>
      <c r="CYM327" s="131"/>
      <c r="CYN327" s="131"/>
      <c r="CYO327" s="131"/>
      <c r="CYP327" s="132"/>
      <c r="CYQ327" s="132"/>
      <c r="CYR327" s="129"/>
      <c r="CYS327" s="129"/>
      <c r="CYT327" s="130"/>
      <c r="CYU327" s="131"/>
      <c r="CYV327" s="131"/>
      <c r="CYW327" s="131"/>
      <c r="CYX327" s="132"/>
      <c r="CYY327" s="132"/>
      <c r="CYZ327" s="129"/>
      <c r="CZA327" s="129"/>
      <c r="CZB327" s="130"/>
      <c r="CZC327" s="131"/>
      <c r="CZD327" s="131"/>
      <c r="CZE327" s="131"/>
      <c r="CZF327" s="132"/>
      <c r="CZG327" s="132"/>
      <c r="CZH327" s="129"/>
      <c r="CZI327" s="129"/>
      <c r="CZJ327" s="130"/>
      <c r="CZK327" s="131"/>
      <c r="CZL327" s="131"/>
      <c r="CZM327" s="131"/>
      <c r="CZN327" s="132"/>
      <c r="CZO327" s="132"/>
      <c r="CZP327" s="129"/>
      <c r="CZQ327" s="129"/>
      <c r="CZR327" s="130"/>
      <c r="CZS327" s="131"/>
      <c r="CZT327" s="131"/>
      <c r="CZU327" s="131"/>
      <c r="CZV327" s="132"/>
      <c r="CZW327" s="132"/>
      <c r="CZX327" s="129"/>
      <c r="CZY327" s="129"/>
      <c r="CZZ327" s="130"/>
      <c r="DAA327" s="131"/>
      <c r="DAB327" s="131"/>
      <c r="DAC327" s="131"/>
      <c r="DAD327" s="132"/>
      <c r="DAE327" s="132"/>
      <c r="DAF327" s="129"/>
      <c r="DAG327" s="129"/>
      <c r="DAH327" s="130"/>
      <c r="DAI327" s="131"/>
      <c r="DAJ327" s="131"/>
      <c r="DAK327" s="131"/>
      <c r="DAL327" s="132"/>
      <c r="DAM327" s="132"/>
      <c r="DAN327" s="129"/>
      <c r="DAO327" s="129"/>
      <c r="DAP327" s="130"/>
      <c r="DAQ327" s="131"/>
      <c r="DAR327" s="131"/>
      <c r="DAS327" s="131"/>
      <c r="DAT327" s="132"/>
      <c r="DAU327" s="132"/>
      <c r="DAV327" s="129"/>
      <c r="DAW327" s="129"/>
      <c r="DAX327" s="130"/>
      <c r="DAY327" s="131"/>
      <c r="DAZ327" s="131"/>
      <c r="DBA327" s="131"/>
      <c r="DBB327" s="132"/>
      <c r="DBC327" s="132"/>
      <c r="DBD327" s="129"/>
      <c r="DBE327" s="129"/>
      <c r="DBF327" s="130"/>
      <c r="DBG327" s="131"/>
      <c r="DBH327" s="131"/>
      <c r="DBI327" s="131"/>
      <c r="DBJ327" s="132"/>
      <c r="DBK327" s="132"/>
      <c r="DBL327" s="129"/>
      <c r="DBM327" s="129"/>
      <c r="DBN327" s="130"/>
      <c r="DBO327" s="131"/>
      <c r="DBP327" s="131"/>
      <c r="DBQ327" s="131"/>
      <c r="DBR327" s="132"/>
      <c r="DBS327" s="132"/>
      <c r="DBT327" s="129"/>
      <c r="DBU327" s="129"/>
      <c r="DBV327" s="130"/>
      <c r="DBW327" s="131"/>
      <c r="DBX327" s="131"/>
      <c r="DBY327" s="131"/>
      <c r="DBZ327" s="132"/>
      <c r="DCA327" s="132"/>
      <c r="DCB327" s="129"/>
      <c r="DCC327" s="129"/>
      <c r="DCD327" s="130"/>
      <c r="DCE327" s="131"/>
      <c r="DCF327" s="131"/>
      <c r="DCG327" s="131"/>
      <c r="DCH327" s="132"/>
      <c r="DCI327" s="132"/>
      <c r="DCJ327" s="129"/>
      <c r="DCK327" s="129"/>
      <c r="DCL327" s="130"/>
      <c r="DCM327" s="131"/>
      <c r="DCN327" s="131"/>
      <c r="DCO327" s="131"/>
      <c r="DCP327" s="132"/>
      <c r="DCQ327" s="132"/>
      <c r="DCR327" s="129"/>
      <c r="DCS327" s="129"/>
      <c r="DCT327" s="130"/>
      <c r="DCU327" s="131"/>
      <c r="DCV327" s="131"/>
      <c r="DCW327" s="131"/>
      <c r="DCX327" s="132"/>
      <c r="DCY327" s="132"/>
      <c r="DCZ327" s="129"/>
      <c r="DDA327" s="129"/>
      <c r="DDB327" s="130"/>
      <c r="DDC327" s="131"/>
      <c r="DDD327" s="131"/>
      <c r="DDE327" s="131"/>
      <c r="DDF327" s="132"/>
      <c r="DDG327" s="132"/>
      <c r="DDH327" s="129"/>
      <c r="DDI327" s="129"/>
      <c r="DDJ327" s="130"/>
      <c r="DDK327" s="131"/>
      <c r="DDL327" s="131"/>
      <c r="DDM327" s="131"/>
      <c r="DDN327" s="132"/>
      <c r="DDO327" s="132"/>
      <c r="DDP327" s="129"/>
      <c r="DDQ327" s="129"/>
      <c r="DDR327" s="130"/>
      <c r="DDS327" s="131"/>
      <c r="DDT327" s="131"/>
      <c r="DDU327" s="131"/>
      <c r="DDV327" s="132"/>
      <c r="DDW327" s="132"/>
      <c r="DDX327" s="129"/>
      <c r="DDY327" s="129"/>
      <c r="DDZ327" s="130"/>
      <c r="DEA327" s="131"/>
      <c r="DEB327" s="131"/>
      <c r="DEC327" s="131"/>
      <c r="DED327" s="132"/>
      <c r="DEE327" s="132"/>
      <c r="DEF327" s="129"/>
      <c r="DEG327" s="129"/>
      <c r="DEH327" s="130"/>
      <c r="DEI327" s="131"/>
      <c r="DEJ327" s="131"/>
      <c r="DEK327" s="131"/>
      <c r="DEL327" s="132"/>
      <c r="DEM327" s="132"/>
      <c r="DEN327" s="129"/>
      <c r="DEO327" s="129"/>
      <c r="DEP327" s="130"/>
      <c r="DEQ327" s="131"/>
      <c r="DER327" s="131"/>
      <c r="DES327" s="131"/>
      <c r="DET327" s="132"/>
      <c r="DEU327" s="132"/>
      <c r="DEV327" s="129"/>
      <c r="DEW327" s="129"/>
      <c r="DEX327" s="130"/>
      <c r="DEY327" s="131"/>
      <c r="DEZ327" s="131"/>
      <c r="DFA327" s="131"/>
      <c r="DFB327" s="132"/>
      <c r="DFC327" s="132"/>
      <c r="DFD327" s="129"/>
      <c r="DFE327" s="129"/>
      <c r="DFF327" s="130"/>
      <c r="DFG327" s="131"/>
      <c r="DFH327" s="131"/>
      <c r="DFI327" s="131"/>
      <c r="DFJ327" s="132"/>
      <c r="DFK327" s="132"/>
      <c r="DFL327" s="129"/>
      <c r="DFM327" s="129"/>
      <c r="DFN327" s="130"/>
      <c r="DFO327" s="131"/>
      <c r="DFP327" s="131"/>
      <c r="DFQ327" s="131"/>
      <c r="DFR327" s="132"/>
      <c r="DFS327" s="132"/>
      <c r="DFT327" s="129"/>
      <c r="DFU327" s="129"/>
      <c r="DFV327" s="130"/>
      <c r="DFW327" s="131"/>
      <c r="DFX327" s="131"/>
      <c r="DFY327" s="131"/>
      <c r="DFZ327" s="132"/>
      <c r="DGA327" s="132"/>
      <c r="DGB327" s="129"/>
      <c r="DGC327" s="129"/>
      <c r="DGD327" s="130"/>
      <c r="DGE327" s="131"/>
      <c r="DGF327" s="131"/>
      <c r="DGG327" s="131"/>
      <c r="DGH327" s="132"/>
      <c r="DGI327" s="132"/>
      <c r="DGJ327" s="129"/>
      <c r="DGK327" s="129"/>
      <c r="DGL327" s="130"/>
      <c r="DGM327" s="131"/>
      <c r="DGN327" s="131"/>
      <c r="DGO327" s="131"/>
      <c r="DGP327" s="132"/>
      <c r="DGQ327" s="132"/>
      <c r="DGR327" s="129"/>
      <c r="DGS327" s="129"/>
      <c r="DGT327" s="130"/>
      <c r="DGU327" s="131"/>
      <c r="DGV327" s="131"/>
      <c r="DGW327" s="131"/>
      <c r="DGX327" s="132"/>
      <c r="DGY327" s="132"/>
      <c r="DGZ327" s="129"/>
      <c r="DHA327" s="129"/>
      <c r="DHB327" s="130"/>
      <c r="DHC327" s="131"/>
      <c r="DHD327" s="131"/>
      <c r="DHE327" s="131"/>
      <c r="DHF327" s="132"/>
      <c r="DHG327" s="132"/>
      <c r="DHH327" s="129"/>
      <c r="DHI327" s="129"/>
      <c r="DHJ327" s="130"/>
      <c r="DHK327" s="131"/>
      <c r="DHL327" s="131"/>
      <c r="DHM327" s="131"/>
      <c r="DHN327" s="132"/>
      <c r="DHO327" s="132"/>
      <c r="DHP327" s="129"/>
      <c r="DHQ327" s="129"/>
      <c r="DHR327" s="130"/>
      <c r="DHS327" s="131"/>
      <c r="DHT327" s="131"/>
      <c r="DHU327" s="131"/>
      <c r="DHV327" s="132"/>
      <c r="DHW327" s="132"/>
      <c r="DHX327" s="129"/>
      <c r="DHY327" s="129"/>
      <c r="DHZ327" s="130"/>
      <c r="DIA327" s="131"/>
      <c r="DIB327" s="131"/>
      <c r="DIC327" s="131"/>
      <c r="DID327" s="132"/>
      <c r="DIE327" s="132"/>
      <c r="DIF327" s="129"/>
      <c r="DIG327" s="129"/>
      <c r="DIH327" s="130"/>
      <c r="DII327" s="131"/>
      <c r="DIJ327" s="131"/>
      <c r="DIK327" s="131"/>
      <c r="DIL327" s="132"/>
      <c r="DIM327" s="132"/>
      <c r="DIN327" s="129"/>
      <c r="DIO327" s="129"/>
      <c r="DIP327" s="130"/>
      <c r="DIQ327" s="131"/>
      <c r="DIR327" s="131"/>
      <c r="DIS327" s="131"/>
      <c r="DIT327" s="132"/>
      <c r="DIU327" s="132"/>
      <c r="DIV327" s="129"/>
      <c r="DIW327" s="129"/>
      <c r="DIX327" s="130"/>
      <c r="DIY327" s="131"/>
      <c r="DIZ327" s="131"/>
      <c r="DJA327" s="131"/>
      <c r="DJB327" s="132"/>
      <c r="DJC327" s="132"/>
      <c r="DJD327" s="129"/>
      <c r="DJE327" s="129"/>
      <c r="DJF327" s="130"/>
      <c r="DJG327" s="131"/>
      <c r="DJH327" s="131"/>
      <c r="DJI327" s="131"/>
      <c r="DJJ327" s="132"/>
      <c r="DJK327" s="132"/>
      <c r="DJL327" s="129"/>
      <c r="DJM327" s="129"/>
      <c r="DJN327" s="130"/>
      <c r="DJO327" s="131"/>
      <c r="DJP327" s="131"/>
      <c r="DJQ327" s="131"/>
      <c r="DJR327" s="132"/>
      <c r="DJS327" s="132"/>
      <c r="DJT327" s="129"/>
      <c r="DJU327" s="129"/>
      <c r="DJV327" s="130"/>
      <c r="DJW327" s="131"/>
      <c r="DJX327" s="131"/>
      <c r="DJY327" s="131"/>
      <c r="DJZ327" s="132"/>
      <c r="DKA327" s="132"/>
      <c r="DKB327" s="129"/>
      <c r="DKC327" s="129"/>
      <c r="DKD327" s="130"/>
      <c r="DKE327" s="131"/>
      <c r="DKF327" s="131"/>
      <c r="DKG327" s="131"/>
      <c r="DKH327" s="132"/>
      <c r="DKI327" s="132"/>
      <c r="DKJ327" s="129"/>
      <c r="DKK327" s="129"/>
      <c r="DKL327" s="130"/>
      <c r="DKM327" s="131"/>
      <c r="DKN327" s="131"/>
      <c r="DKO327" s="131"/>
      <c r="DKP327" s="132"/>
      <c r="DKQ327" s="132"/>
      <c r="DKR327" s="129"/>
      <c r="DKS327" s="129"/>
      <c r="DKT327" s="130"/>
      <c r="DKU327" s="131"/>
      <c r="DKV327" s="131"/>
      <c r="DKW327" s="131"/>
      <c r="DKX327" s="132"/>
      <c r="DKY327" s="132"/>
      <c r="DKZ327" s="129"/>
      <c r="DLA327" s="129"/>
      <c r="DLB327" s="130"/>
      <c r="DLC327" s="131"/>
      <c r="DLD327" s="131"/>
      <c r="DLE327" s="131"/>
      <c r="DLF327" s="132"/>
      <c r="DLG327" s="132"/>
      <c r="DLH327" s="129"/>
      <c r="DLI327" s="129"/>
      <c r="DLJ327" s="130"/>
      <c r="DLK327" s="131"/>
      <c r="DLL327" s="131"/>
      <c r="DLM327" s="131"/>
      <c r="DLN327" s="132"/>
      <c r="DLO327" s="132"/>
      <c r="DLP327" s="129"/>
      <c r="DLQ327" s="129"/>
      <c r="DLR327" s="130"/>
      <c r="DLS327" s="131"/>
      <c r="DLT327" s="131"/>
      <c r="DLU327" s="131"/>
      <c r="DLV327" s="132"/>
      <c r="DLW327" s="132"/>
      <c r="DLX327" s="129"/>
      <c r="DLY327" s="129"/>
      <c r="DLZ327" s="130"/>
      <c r="DMA327" s="131"/>
      <c r="DMB327" s="131"/>
      <c r="DMC327" s="131"/>
      <c r="DMD327" s="132"/>
      <c r="DME327" s="132"/>
      <c r="DMF327" s="129"/>
      <c r="DMG327" s="129"/>
      <c r="DMH327" s="130"/>
      <c r="DMI327" s="131"/>
      <c r="DMJ327" s="131"/>
      <c r="DMK327" s="131"/>
      <c r="DML327" s="132"/>
      <c r="DMM327" s="132"/>
      <c r="DMN327" s="129"/>
      <c r="DMO327" s="129"/>
      <c r="DMP327" s="130"/>
      <c r="DMQ327" s="131"/>
      <c r="DMR327" s="131"/>
      <c r="DMS327" s="131"/>
      <c r="DMT327" s="132"/>
      <c r="DMU327" s="132"/>
      <c r="DMV327" s="129"/>
      <c r="DMW327" s="129"/>
      <c r="DMX327" s="130"/>
      <c r="DMY327" s="131"/>
      <c r="DMZ327" s="131"/>
      <c r="DNA327" s="131"/>
      <c r="DNB327" s="132"/>
      <c r="DNC327" s="132"/>
      <c r="DND327" s="129"/>
      <c r="DNE327" s="129"/>
      <c r="DNF327" s="130"/>
      <c r="DNG327" s="131"/>
      <c r="DNH327" s="131"/>
      <c r="DNI327" s="131"/>
      <c r="DNJ327" s="132"/>
      <c r="DNK327" s="132"/>
      <c r="DNL327" s="129"/>
      <c r="DNM327" s="129"/>
      <c r="DNN327" s="130"/>
      <c r="DNO327" s="131"/>
      <c r="DNP327" s="131"/>
      <c r="DNQ327" s="131"/>
      <c r="DNR327" s="132"/>
      <c r="DNS327" s="132"/>
      <c r="DNT327" s="129"/>
      <c r="DNU327" s="129"/>
      <c r="DNV327" s="130"/>
      <c r="DNW327" s="131"/>
      <c r="DNX327" s="131"/>
      <c r="DNY327" s="131"/>
      <c r="DNZ327" s="132"/>
      <c r="DOA327" s="132"/>
      <c r="DOB327" s="129"/>
      <c r="DOC327" s="129"/>
      <c r="DOD327" s="130"/>
      <c r="DOE327" s="131"/>
      <c r="DOF327" s="131"/>
      <c r="DOG327" s="131"/>
      <c r="DOH327" s="132"/>
      <c r="DOI327" s="132"/>
      <c r="DOJ327" s="129"/>
      <c r="DOK327" s="129"/>
      <c r="DOL327" s="130"/>
      <c r="DOM327" s="131"/>
      <c r="DON327" s="131"/>
      <c r="DOO327" s="131"/>
      <c r="DOP327" s="132"/>
      <c r="DOQ327" s="132"/>
      <c r="DOR327" s="129"/>
      <c r="DOS327" s="129"/>
      <c r="DOT327" s="130"/>
      <c r="DOU327" s="131"/>
      <c r="DOV327" s="131"/>
      <c r="DOW327" s="131"/>
      <c r="DOX327" s="132"/>
      <c r="DOY327" s="132"/>
      <c r="DOZ327" s="129"/>
      <c r="DPA327" s="129"/>
      <c r="DPB327" s="130"/>
      <c r="DPC327" s="131"/>
      <c r="DPD327" s="131"/>
      <c r="DPE327" s="131"/>
      <c r="DPF327" s="132"/>
      <c r="DPG327" s="132"/>
      <c r="DPH327" s="129"/>
      <c r="DPI327" s="129"/>
      <c r="DPJ327" s="130"/>
      <c r="DPK327" s="131"/>
      <c r="DPL327" s="131"/>
      <c r="DPM327" s="131"/>
      <c r="DPN327" s="132"/>
      <c r="DPO327" s="132"/>
      <c r="DPP327" s="129"/>
      <c r="DPQ327" s="129"/>
      <c r="DPR327" s="130"/>
      <c r="DPS327" s="131"/>
      <c r="DPT327" s="131"/>
      <c r="DPU327" s="131"/>
      <c r="DPV327" s="132"/>
      <c r="DPW327" s="132"/>
      <c r="DPX327" s="129"/>
      <c r="DPY327" s="129"/>
      <c r="DPZ327" s="130"/>
      <c r="DQA327" s="131"/>
      <c r="DQB327" s="131"/>
      <c r="DQC327" s="131"/>
      <c r="DQD327" s="132"/>
      <c r="DQE327" s="132"/>
      <c r="DQF327" s="129"/>
      <c r="DQG327" s="129"/>
      <c r="DQH327" s="130"/>
      <c r="DQI327" s="131"/>
      <c r="DQJ327" s="131"/>
      <c r="DQK327" s="131"/>
      <c r="DQL327" s="132"/>
      <c r="DQM327" s="132"/>
      <c r="DQN327" s="129"/>
      <c r="DQO327" s="129"/>
      <c r="DQP327" s="130"/>
      <c r="DQQ327" s="131"/>
      <c r="DQR327" s="131"/>
      <c r="DQS327" s="131"/>
      <c r="DQT327" s="132"/>
      <c r="DQU327" s="132"/>
      <c r="DQV327" s="129"/>
      <c r="DQW327" s="129"/>
      <c r="DQX327" s="130"/>
      <c r="DQY327" s="131"/>
      <c r="DQZ327" s="131"/>
      <c r="DRA327" s="131"/>
      <c r="DRB327" s="132"/>
      <c r="DRC327" s="132"/>
      <c r="DRD327" s="129"/>
      <c r="DRE327" s="129"/>
      <c r="DRF327" s="130"/>
      <c r="DRG327" s="131"/>
      <c r="DRH327" s="131"/>
      <c r="DRI327" s="131"/>
      <c r="DRJ327" s="132"/>
      <c r="DRK327" s="132"/>
      <c r="DRL327" s="129"/>
      <c r="DRM327" s="129"/>
      <c r="DRN327" s="130"/>
      <c r="DRO327" s="131"/>
      <c r="DRP327" s="131"/>
      <c r="DRQ327" s="131"/>
      <c r="DRR327" s="132"/>
      <c r="DRS327" s="132"/>
      <c r="DRT327" s="129"/>
      <c r="DRU327" s="129"/>
      <c r="DRV327" s="130"/>
      <c r="DRW327" s="131"/>
      <c r="DRX327" s="131"/>
      <c r="DRY327" s="131"/>
      <c r="DRZ327" s="132"/>
      <c r="DSA327" s="132"/>
      <c r="DSB327" s="129"/>
      <c r="DSC327" s="129"/>
      <c r="DSD327" s="130"/>
      <c r="DSE327" s="131"/>
      <c r="DSF327" s="131"/>
      <c r="DSG327" s="131"/>
      <c r="DSH327" s="132"/>
      <c r="DSI327" s="132"/>
      <c r="DSJ327" s="129"/>
      <c r="DSK327" s="129"/>
      <c r="DSL327" s="130"/>
      <c r="DSM327" s="131"/>
      <c r="DSN327" s="131"/>
      <c r="DSO327" s="131"/>
      <c r="DSP327" s="132"/>
      <c r="DSQ327" s="132"/>
      <c r="DSR327" s="129"/>
      <c r="DSS327" s="129"/>
      <c r="DST327" s="130"/>
      <c r="DSU327" s="131"/>
      <c r="DSV327" s="131"/>
      <c r="DSW327" s="131"/>
      <c r="DSX327" s="132"/>
      <c r="DSY327" s="132"/>
      <c r="DSZ327" s="129"/>
      <c r="DTA327" s="129"/>
      <c r="DTB327" s="130"/>
      <c r="DTC327" s="131"/>
      <c r="DTD327" s="131"/>
      <c r="DTE327" s="131"/>
      <c r="DTF327" s="132"/>
      <c r="DTG327" s="132"/>
      <c r="DTH327" s="129"/>
      <c r="DTI327" s="129"/>
      <c r="DTJ327" s="130"/>
      <c r="DTK327" s="131"/>
      <c r="DTL327" s="131"/>
      <c r="DTM327" s="131"/>
      <c r="DTN327" s="132"/>
      <c r="DTO327" s="132"/>
      <c r="DTP327" s="129"/>
      <c r="DTQ327" s="129"/>
      <c r="DTR327" s="130"/>
      <c r="DTS327" s="131"/>
      <c r="DTT327" s="131"/>
      <c r="DTU327" s="131"/>
      <c r="DTV327" s="132"/>
      <c r="DTW327" s="132"/>
      <c r="DTX327" s="129"/>
      <c r="DTY327" s="129"/>
      <c r="DTZ327" s="130"/>
      <c r="DUA327" s="131"/>
      <c r="DUB327" s="131"/>
      <c r="DUC327" s="131"/>
      <c r="DUD327" s="132"/>
      <c r="DUE327" s="132"/>
      <c r="DUF327" s="129"/>
      <c r="DUG327" s="129"/>
      <c r="DUH327" s="130"/>
      <c r="DUI327" s="131"/>
      <c r="DUJ327" s="131"/>
      <c r="DUK327" s="131"/>
      <c r="DUL327" s="132"/>
      <c r="DUM327" s="132"/>
      <c r="DUN327" s="129"/>
      <c r="DUO327" s="129"/>
      <c r="DUP327" s="130"/>
      <c r="DUQ327" s="131"/>
      <c r="DUR327" s="131"/>
      <c r="DUS327" s="131"/>
      <c r="DUT327" s="132"/>
      <c r="DUU327" s="132"/>
      <c r="DUV327" s="129"/>
      <c r="DUW327" s="129"/>
      <c r="DUX327" s="130"/>
      <c r="DUY327" s="131"/>
      <c r="DUZ327" s="131"/>
      <c r="DVA327" s="131"/>
      <c r="DVB327" s="132"/>
      <c r="DVC327" s="132"/>
      <c r="DVD327" s="129"/>
      <c r="DVE327" s="129"/>
      <c r="DVF327" s="130"/>
      <c r="DVG327" s="131"/>
      <c r="DVH327" s="131"/>
      <c r="DVI327" s="131"/>
      <c r="DVJ327" s="132"/>
      <c r="DVK327" s="132"/>
      <c r="DVL327" s="129"/>
      <c r="DVM327" s="129"/>
      <c r="DVN327" s="130"/>
      <c r="DVO327" s="131"/>
      <c r="DVP327" s="131"/>
      <c r="DVQ327" s="131"/>
      <c r="DVR327" s="132"/>
      <c r="DVS327" s="132"/>
      <c r="DVT327" s="129"/>
      <c r="DVU327" s="129"/>
      <c r="DVV327" s="130"/>
      <c r="DVW327" s="131"/>
      <c r="DVX327" s="131"/>
      <c r="DVY327" s="131"/>
      <c r="DVZ327" s="132"/>
      <c r="DWA327" s="132"/>
      <c r="DWB327" s="129"/>
      <c r="DWC327" s="129"/>
      <c r="DWD327" s="130"/>
      <c r="DWE327" s="131"/>
      <c r="DWF327" s="131"/>
      <c r="DWG327" s="131"/>
      <c r="DWH327" s="132"/>
      <c r="DWI327" s="132"/>
      <c r="DWJ327" s="129"/>
      <c r="DWK327" s="129"/>
      <c r="DWL327" s="130"/>
      <c r="DWM327" s="131"/>
      <c r="DWN327" s="131"/>
      <c r="DWO327" s="131"/>
      <c r="DWP327" s="132"/>
      <c r="DWQ327" s="132"/>
      <c r="DWR327" s="129"/>
      <c r="DWS327" s="129"/>
      <c r="DWT327" s="130"/>
      <c r="DWU327" s="131"/>
      <c r="DWV327" s="131"/>
      <c r="DWW327" s="131"/>
      <c r="DWX327" s="132"/>
      <c r="DWY327" s="132"/>
      <c r="DWZ327" s="129"/>
      <c r="DXA327" s="129"/>
      <c r="DXB327" s="130"/>
      <c r="DXC327" s="131"/>
      <c r="DXD327" s="131"/>
      <c r="DXE327" s="131"/>
      <c r="DXF327" s="132"/>
      <c r="DXG327" s="132"/>
      <c r="DXH327" s="129"/>
      <c r="DXI327" s="129"/>
      <c r="DXJ327" s="130"/>
      <c r="DXK327" s="131"/>
      <c r="DXL327" s="131"/>
      <c r="DXM327" s="131"/>
      <c r="DXN327" s="132"/>
      <c r="DXO327" s="132"/>
      <c r="DXP327" s="129"/>
      <c r="DXQ327" s="129"/>
      <c r="DXR327" s="130"/>
      <c r="DXS327" s="131"/>
      <c r="DXT327" s="131"/>
      <c r="DXU327" s="131"/>
      <c r="DXV327" s="132"/>
      <c r="DXW327" s="132"/>
      <c r="DXX327" s="129"/>
      <c r="DXY327" s="129"/>
      <c r="DXZ327" s="130"/>
      <c r="DYA327" s="131"/>
      <c r="DYB327" s="131"/>
      <c r="DYC327" s="131"/>
      <c r="DYD327" s="132"/>
      <c r="DYE327" s="132"/>
      <c r="DYF327" s="129"/>
      <c r="DYG327" s="129"/>
      <c r="DYH327" s="130"/>
      <c r="DYI327" s="131"/>
      <c r="DYJ327" s="131"/>
      <c r="DYK327" s="131"/>
      <c r="DYL327" s="132"/>
      <c r="DYM327" s="132"/>
      <c r="DYN327" s="129"/>
      <c r="DYO327" s="129"/>
      <c r="DYP327" s="130"/>
      <c r="DYQ327" s="131"/>
      <c r="DYR327" s="131"/>
      <c r="DYS327" s="131"/>
      <c r="DYT327" s="132"/>
      <c r="DYU327" s="132"/>
      <c r="DYV327" s="129"/>
      <c r="DYW327" s="129"/>
      <c r="DYX327" s="130"/>
      <c r="DYY327" s="131"/>
      <c r="DYZ327" s="131"/>
      <c r="DZA327" s="131"/>
      <c r="DZB327" s="132"/>
      <c r="DZC327" s="132"/>
      <c r="DZD327" s="129"/>
      <c r="DZE327" s="129"/>
      <c r="DZF327" s="130"/>
      <c r="DZG327" s="131"/>
      <c r="DZH327" s="131"/>
      <c r="DZI327" s="131"/>
      <c r="DZJ327" s="132"/>
      <c r="DZK327" s="132"/>
      <c r="DZL327" s="129"/>
      <c r="DZM327" s="129"/>
      <c r="DZN327" s="130"/>
      <c r="DZO327" s="131"/>
      <c r="DZP327" s="131"/>
      <c r="DZQ327" s="131"/>
      <c r="DZR327" s="132"/>
      <c r="DZS327" s="132"/>
      <c r="DZT327" s="129"/>
      <c r="DZU327" s="129"/>
      <c r="DZV327" s="130"/>
      <c r="DZW327" s="131"/>
      <c r="DZX327" s="131"/>
      <c r="DZY327" s="131"/>
      <c r="DZZ327" s="132"/>
      <c r="EAA327" s="132"/>
      <c r="EAB327" s="129"/>
      <c r="EAC327" s="129"/>
      <c r="EAD327" s="130"/>
      <c r="EAE327" s="131"/>
      <c r="EAF327" s="131"/>
      <c r="EAG327" s="131"/>
      <c r="EAH327" s="132"/>
      <c r="EAI327" s="132"/>
      <c r="EAJ327" s="129"/>
      <c r="EAK327" s="129"/>
      <c r="EAL327" s="130"/>
      <c r="EAM327" s="131"/>
      <c r="EAN327" s="131"/>
      <c r="EAO327" s="131"/>
      <c r="EAP327" s="132"/>
      <c r="EAQ327" s="132"/>
      <c r="EAR327" s="129"/>
      <c r="EAS327" s="129"/>
      <c r="EAT327" s="130"/>
      <c r="EAU327" s="131"/>
      <c r="EAV327" s="131"/>
      <c r="EAW327" s="131"/>
      <c r="EAX327" s="132"/>
      <c r="EAY327" s="132"/>
      <c r="EAZ327" s="129"/>
      <c r="EBA327" s="129"/>
      <c r="EBB327" s="130"/>
      <c r="EBC327" s="131"/>
      <c r="EBD327" s="131"/>
      <c r="EBE327" s="131"/>
      <c r="EBF327" s="132"/>
      <c r="EBG327" s="132"/>
      <c r="EBH327" s="129"/>
      <c r="EBI327" s="129"/>
      <c r="EBJ327" s="130"/>
      <c r="EBK327" s="131"/>
      <c r="EBL327" s="131"/>
      <c r="EBM327" s="131"/>
      <c r="EBN327" s="132"/>
      <c r="EBO327" s="132"/>
      <c r="EBP327" s="129"/>
      <c r="EBQ327" s="129"/>
      <c r="EBR327" s="130"/>
      <c r="EBS327" s="131"/>
      <c r="EBT327" s="131"/>
      <c r="EBU327" s="131"/>
      <c r="EBV327" s="132"/>
      <c r="EBW327" s="132"/>
      <c r="EBX327" s="129"/>
      <c r="EBY327" s="129"/>
      <c r="EBZ327" s="130"/>
      <c r="ECA327" s="131"/>
      <c r="ECB327" s="131"/>
      <c r="ECC327" s="131"/>
      <c r="ECD327" s="132"/>
      <c r="ECE327" s="132"/>
      <c r="ECF327" s="129"/>
      <c r="ECG327" s="129"/>
      <c r="ECH327" s="130"/>
      <c r="ECI327" s="131"/>
      <c r="ECJ327" s="131"/>
      <c r="ECK327" s="131"/>
      <c r="ECL327" s="132"/>
      <c r="ECM327" s="132"/>
      <c r="ECN327" s="129"/>
      <c r="ECO327" s="129"/>
      <c r="ECP327" s="130"/>
      <c r="ECQ327" s="131"/>
      <c r="ECR327" s="131"/>
      <c r="ECS327" s="131"/>
      <c r="ECT327" s="132"/>
      <c r="ECU327" s="132"/>
      <c r="ECV327" s="129"/>
      <c r="ECW327" s="129"/>
      <c r="ECX327" s="130"/>
      <c r="ECY327" s="131"/>
      <c r="ECZ327" s="131"/>
      <c r="EDA327" s="131"/>
      <c r="EDB327" s="132"/>
      <c r="EDC327" s="132"/>
      <c r="EDD327" s="129"/>
      <c r="EDE327" s="129"/>
      <c r="EDF327" s="130"/>
      <c r="EDG327" s="131"/>
      <c r="EDH327" s="131"/>
      <c r="EDI327" s="131"/>
      <c r="EDJ327" s="132"/>
      <c r="EDK327" s="132"/>
      <c r="EDL327" s="129"/>
      <c r="EDM327" s="129"/>
      <c r="EDN327" s="130"/>
      <c r="EDO327" s="131"/>
      <c r="EDP327" s="131"/>
      <c r="EDQ327" s="131"/>
      <c r="EDR327" s="132"/>
      <c r="EDS327" s="132"/>
      <c r="EDT327" s="129"/>
      <c r="EDU327" s="129"/>
      <c r="EDV327" s="130"/>
      <c r="EDW327" s="131"/>
      <c r="EDX327" s="131"/>
      <c r="EDY327" s="131"/>
      <c r="EDZ327" s="132"/>
      <c r="EEA327" s="132"/>
      <c r="EEB327" s="129"/>
      <c r="EEC327" s="129"/>
      <c r="EED327" s="130"/>
      <c r="EEE327" s="131"/>
      <c r="EEF327" s="131"/>
      <c r="EEG327" s="131"/>
      <c r="EEH327" s="132"/>
      <c r="EEI327" s="132"/>
      <c r="EEJ327" s="129"/>
      <c r="EEK327" s="129"/>
      <c r="EEL327" s="130"/>
      <c r="EEM327" s="131"/>
      <c r="EEN327" s="131"/>
      <c r="EEO327" s="131"/>
      <c r="EEP327" s="132"/>
      <c r="EEQ327" s="132"/>
      <c r="EER327" s="129"/>
      <c r="EES327" s="129"/>
      <c r="EET327" s="130"/>
      <c r="EEU327" s="131"/>
      <c r="EEV327" s="131"/>
      <c r="EEW327" s="131"/>
      <c r="EEX327" s="132"/>
      <c r="EEY327" s="132"/>
      <c r="EEZ327" s="129"/>
      <c r="EFA327" s="129"/>
      <c r="EFB327" s="130"/>
      <c r="EFC327" s="131"/>
      <c r="EFD327" s="131"/>
      <c r="EFE327" s="131"/>
      <c r="EFF327" s="132"/>
      <c r="EFG327" s="132"/>
      <c r="EFH327" s="129"/>
      <c r="EFI327" s="129"/>
      <c r="EFJ327" s="130"/>
      <c r="EFK327" s="131"/>
      <c r="EFL327" s="131"/>
      <c r="EFM327" s="131"/>
      <c r="EFN327" s="132"/>
      <c r="EFO327" s="132"/>
      <c r="EFP327" s="129"/>
      <c r="EFQ327" s="129"/>
      <c r="EFR327" s="130"/>
      <c r="EFS327" s="131"/>
      <c r="EFT327" s="131"/>
      <c r="EFU327" s="131"/>
      <c r="EFV327" s="132"/>
      <c r="EFW327" s="132"/>
      <c r="EFX327" s="129"/>
      <c r="EFY327" s="129"/>
      <c r="EFZ327" s="130"/>
      <c r="EGA327" s="131"/>
      <c r="EGB327" s="131"/>
      <c r="EGC327" s="131"/>
      <c r="EGD327" s="132"/>
      <c r="EGE327" s="132"/>
      <c r="EGF327" s="129"/>
      <c r="EGG327" s="129"/>
      <c r="EGH327" s="130"/>
      <c r="EGI327" s="131"/>
      <c r="EGJ327" s="131"/>
      <c r="EGK327" s="131"/>
      <c r="EGL327" s="132"/>
      <c r="EGM327" s="132"/>
      <c r="EGN327" s="129"/>
      <c r="EGO327" s="129"/>
      <c r="EGP327" s="130"/>
      <c r="EGQ327" s="131"/>
      <c r="EGR327" s="131"/>
      <c r="EGS327" s="131"/>
      <c r="EGT327" s="132"/>
      <c r="EGU327" s="132"/>
      <c r="EGV327" s="129"/>
      <c r="EGW327" s="129"/>
      <c r="EGX327" s="130"/>
      <c r="EGY327" s="131"/>
      <c r="EGZ327" s="131"/>
      <c r="EHA327" s="131"/>
      <c r="EHB327" s="132"/>
      <c r="EHC327" s="132"/>
      <c r="EHD327" s="129"/>
      <c r="EHE327" s="129"/>
      <c r="EHF327" s="130"/>
      <c r="EHG327" s="131"/>
      <c r="EHH327" s="131"/>
      <c r="EHI327" s="131"/>
      <c r="EHJ327" s="132"/>
      <c r="EHK327" s="132"/>
      <c r="EHL327" s="129"/>
      <c r="EHM327" s="129"/>
      <c r="EHN327" s="130"/>
      <c r="EHO327" s="131"/>
      <c r="EHP327" s="131"/>
      <c r="EHQ327" s="131"/>
      <c r="EHR327" s="132"/>
      <c r="EHS327" s="132"/>
      <c r="EHT327" s="129"/>
      <c r="EHU327" s="129"/>
      <c r="EHV327" s="130"/>
      <c r="EHW327" s="131"/>
      <c r="EHX327" s="131"/>
      <c r="EHY327" s="131"/>
      <c r="EHZ327" s="132"/>
      <c r="EIA327" s="132"/>
      <c r="EIB327" s="129"/>
      <c r="EIC327" s="129"/>
      <c r="EID327" s="130"/>
      <c r="EIE327" s="131"/>
      <c r="EIF327" s="131"/>
      <c r="EIG327" s="131"/>
      <c r="EIH327" s="132"/>
      <c r="EII327" s="132"/>
      <c r="EIJ327" s="129"/>
      <c r="EIK327" s="129"/>
      <c r="EIL327" s="130"/>
      <c r="EIM327" s="131"/>
      <c r="EIN327" s="131"/>
      <c r="EIO327" s="131"/>
      <c r="EIP327" s="132"/>
      <c r="EIQ327" s="132"/>
      <c r="EIR327" s="129"/>
      <c r="EIS327" s="129"/>
      <c r="EIT327" s="130"/>
      <c r="EIU327" s="131"/>
      <c r="EIV327" s="131"/>
      <c r="EIW327" s="131"/>
      <c r="EIX327" s="132"/>
      <c r="EIY327" s="132"/>
      <c r="EIZ327" s="129"/>
      <c r="EJA327" s="129"/>
      <c r="EJB327" s="130"/>
      <c r="EJC327" s="131"/>
      <c r="EJD327" s="131"/>
      <c r="EJE327" s="131"/>
      <c r="EJF327" s="132"/>
      <c r="EJG327" s="132"/>
      <c r="EJH327" s="129"/>
      <c r="EJI327" s="129"/>
      <c r="EJJ327" s="130"/>
      <c r="EJK327" s="131"/>
      <c r="EJL327" s="131"/>
      <c r="EJM327" s="131"/>
      <c r="EJN327" s="132"/>
      <c r="EJO327" s="132"/>
      <c r="EJP327" s="129"/>
      <c r="EJQ327" s="129"/>
      <c r="EJR327" s="130"/>
      <c r="EJS327" s="131"/>
      <c r="EJT327" s="131"/>
      <c r="EJU327" s="131"/>
      <c r="EJV327" s="132"/>
      <c r="EJW327" s="132"/>
      <c r="EJX327" s="129"/>
      <c r="EJY327" s="129"/>
      <c r="EJZ327" s="130"/>
      <c r="EKA327" s="131"/>
      <c r="EKB327" s="131"/>
      <c r="EKC327" s="131"/>
      <c r="EKD327" s="132"/>
      <c r="EKE327" s="132"/>
      <c r="EKF327" s="129"/>
      <c r="EKG327" s="129"/>
      <c r="EKH327" s="130"/>
      <c r="EKI327" s="131"/>
      <c r="EKJ327" s="131"/>
      <c r="EKK327" s="131"/>
      <c r="EKL327" s="132"/>
      <c r="EKM327" s="132"/>
      <c r="EKN327" s="129"/>
      <c r="EKO327" s="129"/>
      <c r="EKP327" s="130"/>
      <c r="EKQ327" s="131"/>
      <c r="EKR327" s="131"/>
      <c r="EKS327" s="131"/>
      <c r="EKT327" s="132"/>
      <c r="EKU327" s="132"/>
      <c r="EKV327" s="129"/>
      <c r="EKW327" s="129"/>
      <c r="EKX327" s="130"/>
      <c r="EKY327" s="131"/>
      <c r="EKZ327" s="131"/>
      <c r="ELA327" s="131"/>
      <c r="ELB327" s="132"/>
      <c r="ELC327" s="132"/>
      <c r="ELD327" s="129"/>
      <c r="ELE327" s="129"/>
      <c r="ELF327" s="130"/>
      <c r="ELG327" s="131"/>
      <c r="ELH327" s="131"/>
      <c r="ELI327" s="131"/>
      <c r="ELJ327" s="132"/>
      <c r="ELK327" s="132"/>
      <c r="ELL327" s="129"/>
      <c r="ELM327" s="129"/>
      <c r="ELN327" s="130"/>
      <c r="ELO327" s="131"/>
      <c r="ELP327" s="131"/>
      <c r="ELQ327" s="131"/>
      <c r="ELR327" s="132"/>
      <c r="ELS327" s="132"/>
      <c r="ELT327" s="129"/>
      <c r="ELU327" s="129"/>
      <c r="ELV327" s="130"/>
      <c r="ELW327" s="131"/>
      <c r="ELX327" s="131"/>
      <c r="ELY327" s="131"/>
      <c r="ELZ327" s="132"/>
      <c r="EMA327" s="132"/>
      <c r="EMB327" s="129"/>
      <c r="EMC327" s="129"/>
      <c r="EMD327" s="130"/>
      <c r="EME327" s="131"/>
      <c r="EMF327" s="131"/>
      <c r="EMG327" s="131"/>
      <c r="EMH327" s="132"/>
      <c r="EMI327" s="132"/>
      <c r="EMJ327" s="129"/>
      <c r="EMK327" s="129"/>
      <c r="EML327" s="130"/>
      <c r="EMM327" s="131"/>
      <c r="EMN327" s="131"/>
      <c r="EMO327" s="131"/>
      <c r="EMP327" s="132"/>
      <c r="EMQ327" s="132"/>
      <c r="EMR327" s="129"/>
      <c r="EMS327" s="129"/>
      <c r="EMT327" s="130"/>
      <c r="EMU327" s="131"/>
      <c r="EMV327" s="131"/>
      <c r="EMW327" s="131"/>
      <c r="EMX327" s="132"/>
      <c r="EMY327" s="132"/>
      <c r="EMZ327" s="129"/>
      <c r="ENA327" s="129"/>
      <c r="ENB327" s="130"/>
      <c r="ENC327" s="131"/>
      <c r="END327" s="131"/>
      <c r="ENE327" s="131"/>
      <c r="ENF327" s="132"/>
      <c r="ENG327" s="132"/>
      <c r="ENH327" s="129"/>
      <c r="ENI327" s="129"/>
      <c r="ENJ327" s="130"/>
      <c r="ENK327" s="131"/>
      <c r="ENL327" s="131"/>
      <c r="ENM327" s="131"/>
      <c r="ENN327" s="132"/>
      <c r="ENO327" s="132"/>
      <c r="ENP327" s="129"/>
      <c r="ENQ327" s="129"/>
      <c r="ENR327" s="130"/>
      <c r="ENS327" s="131"/>
      <c r="ENT327" s="131"/>
      <c r="ENU327" s="131"/>
      <c r="ENV327" s="132"/>
      <c r="ENW327" s="132"/>
      <c r="ENX327" s="129"/>
      <c r="ENY327" s="129"/>
      <c r="ENZ327" s="130"/>
      <c r="EOA327" s="131"/>
      <c r="EOB327" s="131"/>
      <c r="EOC327" s="131"/>
      <c r="EOD327" s="132"/>
      <c r="EOE327" s="132"/>
      <c r="EOF327" s="129"/>
      <c r="EOG327" s="129"/>
      <c r="EOH327" s="130"/>
      <c r="EOI327" s="131"/>
      <c r="EOJ327" s="131"/>
      <c r="EOK327" s="131"/>
      <c r="EOL327" s="132"/>
      <c r="EOM327" s="132"/>
      <c r="EON327" s="129"/>
      <c r="EOO327" s="129"/>
      <c r="EOP327" s="130"/>
      <c r="EOQ327" s="131"/>
      <c r="EOR327" s="131"/>
      <c r="EOS327" s="131"/>
      <c r="EOT327" s="132"/>
      <c r="EOU327" s="132"/>
      <c r="EOV327" s="129"/>
      <c r="EOW327" s="129"/>
      <c r="EOX327" s="130"/>
      <c r="EOY327" s="131"/>
      <c r="EOZ327" s="131"/>
      <c r="EPA327" s="131"/>
      <c r="EPB327" s="132"/>
      <c r="EPC327" s="132"/>
      <c r="EPD327" s="129"/>
      <c r="EPE327" s="129"/>
      <c r="EPF327" s="130"/>
      <c r="EPG327" s="131"/>
      <c r="EPH327" s="131"/>
      <c r="EPI327" s="131"/>
      <c r="EPJ327" s="132"/>
      <c r="EPK327" s="132"/>
      <c r="EPL327" s="129"/>
      <c r="EPM327" s="129"/>
      <c r="EPN327" s="130"/>
      <c r="EPO327" s="131"/>
      <c r="EPP327" s="131"/>
      <c r="EPQ327" s="131"/>
      <c r="EPR327" s="132"/>
      <c r="EPS327" s="132"/>
      <c r="EPT327" s="129"/>
      <c r="EPU327" s="129"/>
      <c r="EPV327" s="130"/>
      <c r="EPW327" s="131"/>
      <c r="EPX327" s="131"/>
      <c r="EPY327" s="131"/>
      <c r="EPZ327" s="132"/>
      <c r="EQA327" s="132"/>
      <c r="EQB327" s="129"/>
      <c r="EQC327" s="129"/>
      <c r="EQD327" s="130"/>
      <c r="EQE327" s="131"/>
      <c r="EQF327" s="131"/>
      <c r="EQG327" s="131"/>
      <c r="EQH327" s="132"/>
      <c r="EQI327" s="132"/>
      <c r="EQJ327" s="129"/>
      <c r="EQK327" s="129"/>
      <c r="EQL327" s="130"/>
      <c r="EQM327" s="131"/>
      <c r="EQN327" s="131"/>
      <c r="EQO327" s="131"/>
      <c r="EQP327" s="132"/>
      <c r="EQQ327" s="132"/>
      <c r="EQR327" s="129"/>
      <c r="EQS327" s="129"/>
      <c r="EQT327" s="130"/>
      <c r="EQU327" s="131"/>
      <c r="EQV327" s="131"/>
      <c r="EQW327" s="131"/>
      <c r="EQX327" s="132"/>
      <c r="EQY327" s="132"/>
      <c r="EQZ327" s="129"/>
      <c r="ERA327" s="129"/>
      <c r="ERB327" s="130"/>
      <c r="ERC327" s="131"/>
      <c r="ERD327" s="131"/>
      <c r="ERE327" s="131"/>
      <c r="ERF327" s="132"/>
      <c r="ERG327" s="132"/>
      <c r="ERH327" s="129"/>
      <c r="ERI327" s="129"/>
      <c r="ERJ327" s="130"/>
      <c r="ERK327" s="131"/>
      <c r="ERL327" s="131"/>
      <c r="ERM327" s="131"/>
      <c r="ERN327" s="132"/>
      <c r="ERO327" s="132"/>
      <c r="ERP327" s="129"/>
      <c r="ERQ327" s="129"/>
      <c r="ERR327" s="130"/>
      <c r="ERS327" s="131"/>
      <c r="ERT327" s="131"/>
      <c r="ERU327" s="131"/>
      <c r="ERV327" s="132"/>
      <c r="ERW327" s="132"/>
      <c r="ERX327" s="129"/>
      <c r="ERY327" s="129"/>
      <c r="ERZ327" s="130"/>
      <c r="ESA327" s="131"/>
      <c r="ESB327" s="131"/>
      <c r="ESC327" s="131"/>
      <c r="ESD327" s="132"/>
      <c r="ESE327" s="132"/>
      <c r="ESF327" s="129"/>
      <c r="ESG327" s="129"/>
      <c r="ESH327" s="130"/>
      <c r="ESI327" s="131"/>
      <c r="ESJ327" s="131"/>
      <c r="ESK327" s="131"/>
      <c r="ESL327" s="132"/>
      <c r="ESM327" s="132"/>
      <c r="ESN327" s="129"/>
      <c r="ESO327" s="129"/>
      <c r="ESP327" s="130"/>
      <c r="ESQ327" s="131"/>
      <c r="ESR327" s="131"/>
      <c r="ESS327" s="131"/>
      <c r="EST327" s="132"/>
      <c r="ESU327" s="132"/>
      <c r="ESV327" s="129"/>
      <c r="ESW327" s="129"/>
      <c r="ESX327" s="130"/>
      <c r="ESY327" s="131"/>
      <c r="ESZ327" s="131"/>
      <c r="ETA327" s="131"/>
      <c r="ETB327" s="132"/>
      <c r="ETC327" s="132"/>
      <c r="ETD327" s="129"/>
      <c r="ETE327" s="129"/>
      <c r="ETF327" s="130"/>
      <c r="ETG327" s="131"/>
      <c r="ETH327" s="131"/>
      <c r="ETI327" s="131"/>
      <c r="ETJ327" s="132"/>
      <c r="ETK327" s="132"/>
      <c r="ETL327" s="129"/>
      <c r="ETM327" s="129"/>
      <c r="ETN327" s="130"/>
      <c r="ETO327" s="131"/>
      <c r="ETP327" s="131"/>
      <c r="ETQ327" s="131"/>
      <c r="ETR327" s="132"/>
      <c r="ETS327" s="132"/>
      <c r="ETT327" s="129"/>
      <c r="ETU327" s="129"/>
      <c r="ETV327" s="130"/>
      <c r="ETW327" s="131"/>
      <c r="ETX327" s="131"/>
      <c r="ETY327" s="131"/>
      <c r="ETZ327" s="132"/>
      <c r="EUA327" s="132"/>
      <c r="EUB327" s="129"/>
      <c r="EUC327" s="129"/>
      <c r="EUD327" s="130"/>
      <c r="EUE327" s="131"/>
      <c r="EUF327" s="131"/>
      <c r="EUG327" s="131"/>
      <c r="EUH327" s="132"/>
      <c r="EUI327" s="132"/>
      <c r="EUJ327" s="129"/>
      <c r="EUK327" s="129"/>
      <c r="EUL327" s="130"/>
      <c r="EUM327" s="131"/>
      <c r="EUN327" s="131"/>
      <c r="EUO327" s="131"/>
      <c r="EUP327" s="132"/>
      <c r="EUQ327" s="132"/>
      <c r="EUR327" s="129"/>
      <c r="EUS327" s="129"/>
      <c r="EUT327" s="130"/>
      <c r="EUU327" s="131"/>
      <c r="EUV327" s="131"/>
      <c r="EUW327" s="131"/>
      <c r="EUX327" s="132"/>
      <c r="EUY327" s="132"/>
      <c r="EUZ327" s="129"/>
      <c r="EVA327" s="129"/>
      <c r="EVB327" s="130"/>
      <c r="EVC327" s="131"/>
      <c r="EVD327" s="131"/>
      <c r="EVE327" s="131"/>
      <c r="EVF327" s="132"/>
      <c r="EVG327" s="132"/>
      <c r="EVH327" s="129"/>
      <c r="EVI327" s="129"/>
      <c r="EVJ327" s="130"/>
      <c r="EVK327" s="131"/>
      <c r="EVL327" s="131"/>
      <c r="EVM327" s="131"/>
      <c r="EVN327" s="132"/>
      <c r="EVO327" s="132"/>
      <c r="EVP327" s="129"/>
      <c r="EVQ327" s="129"/>
      <c r="EVR327" s="130"/>
      <c r="EVS327" s="131"/>
      <c r="EVT327" s="131"/>
      <c r="EVU327" s="131"/>
      <c r="EVV327" s="132"/>
      <c r="EVW327" s="132"/>
      <c r="EVX327" s="129"/>
      <c r="EVY327" s="129"/>
      <c r="EVZ327" s="130"/>
      <c r="EWA327" s="131"/>
      <c r="EWB327" s="131"/>
      <c r="EWC327" s="131"/>
      <c r="EWD327" s="132"/>
      <c r="EWE327" s="132"/>
      <c r="EWF327" s="129"/>
      <c r="EWG327" s="129"/>
      <c r="EWH327" s="130"/>
      <c r="EWI327" s="131"/>
      <c r="EWJ327" s="131"/>
      <c r="EWK327" s="131"/>
      <c r="EWL327" s="132"/>
      <c r="EWM327" s="132"/>
      <c r="EWN327" s="129"/>
      <c r="EWO327" s="129"/>
      <c r="EWP327" s="130"/>
      <c r="EWQ327" s="131"/>
      <c r="EWR327" s="131"/>
      <c r="EWS327" s="131"/>
      <c r="EWT327" s="132"/>
      <c r="EWU327" s="132"/>
      <c r="EWV327" s="129"/>
      <c r="EWW327" s="129"/>
      <c r="EWX327" s="130"/>
      <c r="EWY327" s="131"/>
      <c r="EWZ327" s="131"/>
      <c r="EXA327" s="131"/>
      <c r="EXB327" s="132"/>
      <c r="EXC327" s="132"/>
      <c r="EXD327" s="129"/>
      <c r="EXE327" s="129"/>
      <c r="EXF327" s="130"/>
      <c r="EXG327" s="131"/>
      <c r="EXH327" s="131"/>
      <c r="EXI327" s="131"/>
      <c r="EXJ327" s="132"/>
      <c r="EXK327" s="132"/>
      <c r="EXL327" s="129"/>
      <c r="EXM327" s="129"/>
      <c r="EXN327" s="130"/>
      <c r="EXO327" s="131"/>
      <c r="EXP327" s="131"/>
      <c r="EXQ327" s="131"/>
      <c r="EXR327" s="132"/>
      <c r="EXS327" s="132"/>
      <c r="EXT327" s="129"/>
      <c r="EXU327" s="129"/>
      <c r="EXV327" s="130"/>
      <c r="EXW327" s="131"/>
      <c r="EXX327" s="131"/>
      <c r="EXY327" s="131"/>
      <c r="EXZ327" s="132"/>
      <c r="EYA327" s="132"/>
      <c r="EYB327" s="129"/>
      <c r="EYC327" s="129"/>
      <c r="EYD327" s="130"/>
      <c r="EYE327" s="131"/>
      <c r="EYF327" s="131"/>
      <c r="EYG327" s="131"/>
      <c r="EYH327" s="132"/>
      <c r="EYI327" s="132"/>
      <c r="EYJ327" s="129"/>
      <c r="EYK327" s="129"/>
      <c r="EYL327" s="130"/>
      <c r="EYM327" s="131"/>
      <c r="EYN327" s="131"/>
      <c r="EYO327" s="131"/>
      <c r="EYP327" s="132"/>
      <c r="EYQ327" s="132"/>
      <c r="EYR327" s="129"/>
      <c r="EYS327" s="129"/>
      <c r="EYT327" s="130"/>
      <c r="EYU327" s="131"/>
      <c r="EYV327" s="131"/>
      <c r="EYW327" s="131"/>
      <c r="EYX327" s="132"/>
      <c r="EYY327" s="132"/>
      <c r="EYZ327" s="129"/>
      <c r="EZA327" s="129"/>
      <c r="EZB327" s="130"/>
      <c r="EZC327" s="131"/>
      <c r="EZD327" s="131"/>
      <c r="EZE327" s="131"/>
      <c r="EZF327" s="132"/>
      <c r="EZG327" s="132"/>
      <c r="EZH327" s="129"/>
      <c r="EZI327" s="129"/>
      <c r="EZJ327" s="130"/>
      <c r="EZK327" s="131"/>
      <c r="EZL327" s="131"/>
      <c r="EZM327" s="131"/>
      <c r="EZN327" s="132"/>
      <c r="EZO327" s="132"/>
      <c r="EZP327" s="129"/>
      <c r="EZQ327" s="129"/>
      <c r="EZR327" s="130"/>
      <c r="EZS327" s="131"/>
      <c r="EZT327" s="131"/>
      <c r="EZU327" s="131"/>
      <c r="EZV327" s="132"/>
      <c r="EZW327" s="132"/>
      <c r="EZX327" s="129"/>
      <c r="EZY327" s="129"/>
      <c r="EZZ327" s="130"/>
      <c r="FAA327" s="131"/>
      <c r="FAB327" s="131"/>
      <c r="FAC327" s="131"/>
      <c r="FAD327" s="132"/>
      <c r="FAE327" s="132"/>
      <c r="FAF327" s="129"/>
      <c r="FAG327" s="129"/>
      <c r="FAH327" s="130"/>
      <c r="FAI327" s="131"/>
      <c r="FAJ327" s="131"/>
      <c r="FAK327" s="131"/>
      <c r="FAL327" s="132"/>
      <c r="FAM327" s="132"/>
      <c r="FAN327" s="129"/>
      <c r="FAO327" s="129"/>
      <c r="FAP327" s="130"/>
      <c r="FAQ327" s="131"/>
      <c r="FAR327" s="131"/>
      <c r="FAS327" s="131"/>
      <c r="FAT327" s="132"/>
      <c r="FAU327" s="132"/>
      <c r="FAV327" s="129"/>
      <c r="FAW327" s="129"/>
      <c r="FAX327" s="130"/>
      <c r="FAY327" s="131"/>
      <c r="FAZ327" s="131"/>
      <c r="FBA327" s="131"/>
      <c r="FBB327" s="132"/>
      <c r="FBC327" s="132"/>
      <c r="FBD327" s="129"/>
      <c r="FBE327" s="129"/>
      <c r="FBF327" s="130"/>
      <c r="FBG327" s="131"/>
      <c r="FBH327" s="131"/>
      <c r="FBI327" s="131"/>
      <c r="FBJ327" s="132"/>
      <c r="FBK327" s="132"/>
      <c r="FBL327" s="129"/>
      <c r="FBM327" s="129"/>
      <c r="FBN327" s="130"/>
      <c r="FBO327" s="131"/>
      <c r="FBP327" s="131"/>
      <c r="FBQ327" s="131"/>
      <c r="FBR327" s="132"/>
      <c r="FBS327" s="132"/>
      <c r="FBT327" s="129"/>
      <c r="FBU327" s="129"/>
      <c r="FBV327" s="130"/>
      <c r="FBW327" s="131"/>
      <c r="FBX327" s="131"/>
      <c r="FBY327" s="131"/>
      <c r="FBZ327" s="132"/>
      <c r="FCA327" s="132"/>
      <c r="FCB327" s="129"/>
      <c r="FCC327" s="129"/>
      <c r="FCD327" s="130"/>
      <c r="FCE327" s="131"/>
      <c r="FCF327" s="131"/>
      <c r="FCG327" s="131"/>
      <c r="FCH327" s="132"/>
      <c r="FCI327" s="132"/>
      <c r="FCJ327" s="129"/>
      <c r="FCK327" s="129"/>
      <c r="FCL327" s="130"/>
      <c r="FCM327" s="131"/>
      <c r="FCN327" s="131"/>
      <c r="FCO327" s="131"/>
      <c r="FCP327" s="132"/>
      <c r="FCQ327" s="132"/>
      <c r="FCR327" s="129"/>
      <c r="FCS327" s="129"/>
      <c r="FCT327" s="130"/>
      <c r="FCU327" s="131"/>
      <c r="FCV327" s="131"/>
      <c r="FCW327" s="131"/>
      <c r="FCX327" s="132"/>
      <c r="FCY327" s="132"/>
      <c r="FCZ327" s="129"/>
      <c r="FDA327" s="129"/>
      <c r="FDB327" s="130"/>
      <c r="FDC327" s="131"/>
      <c r="FDD327" s="131"/>
      <c r="FDE327" s="131"/>
      <c r="FDF327" s="132"/>
      <c r="FDG327" s="132"/>
      <c r="FDH327" s="129"/>
      <c r="FDI327" s="129"/>
      <c r="FDJ327" s="130"/>
      <c r="FDK327" s="131"/>
      <c r="FDL327" s="131"/>
      <c r="FDM327" s="131"/>
      <c r="FDN327" s="132"/>
      <c r="FDO327" s="132"/>
      <c r="FDP327" s="129"/>
      <c r="FDQ327" s="129"/>
      <c r="FDR327" s="130"/>
      <c r="FDS327" s="131"/>
      <c r="FDT327" s="131"/>
      <c r="FDU327" s="131"/>
      <c r="FDV327" s="132"/>
      <c r="FDW327" s="132"/>
      <c r="FDX327" s="129"/>
      <c r="FDY327" s="129"/>
      <c r="FDZ327" s="130"/>
      <c r="FEA327" s="131"/>
      <c r="FEB327" s="131"/>
      <c r="FEC327" s="131"/>
      <c r="FED327" s="132"/>
      <c r="FEE327" s="132"/>
      <c r="FEF327" s="129"/>
      <c r="FEG327" s="129"/>
      <c r="FEH327" s="130"/>
      <c r="FEI327" s="131"/>
      <c r="FEJ327" s="131"/>
      <c r="FEK327" s="131"/>
      <c r="FEL327" s="132"/>
      <c r="FEM327" s="132"/>
      <c r="FEN327" s="129"/>
      <c r="FEO327" s="129"/>
      <c r="FEP327" s="130"/>
      <c r="FEQ327" s="131"/>
      <c r="FER327" s="131"/>
      <c r="FES327" s="131"/>
      <c r="FET327" s="132"/>
      <c r="FEU327" s="132"/>
      <c r="FEV327" s="129"/>
      <c r="FEW327" s="129"/>
      <c r="FEX327" s="130"/>
      <c r="FEY327" s="131"/>
      <c r="FEZ327" s="131"/>
      <c r="FFA327" s="131"/>
      <c r="FFB327" s="132"/>
      <c r="FFC327" s="132"/>
      <c r="FFD327" s="129"/>
      <c r="FFE327" s="129"/>
      <c r="FFF327" s="130"/>
      <c r="FFG327" s="131"/>
      <c r="FFH327" s="131"/>
      <c r="FFI327" s="131"/>
      <c r="FFJ327" s="132"/>
      <c r="FFK327" s="132"/>
      <c r="FFL327" s="129"/>
      <c r="FFM327" s="129"/>
      <c r="FFN327" s="130"/>
      <c r="FFO327" s="131"/>
      <c r="FFP327" s="131"/>
      <c r="FFQ327" s="131"/>
      <c r="FFR327" s="132"/>
      <c r="FFS327" s="132"/>
      <c r="FFT327" s="129"/>
      <c r="FFU327" s="129"/>
      <c r="FFV327" s="130"/>
      <c r="FFW327" s="131"/>
      <c r="FFX327" s="131"/>
      <c r="FFY327" s="131"/>
      <c r="FFZ327" s="132"/>
      <c r="FGA327" s="132"/>
      <c r="FGB327" s="129"/>
      <c r="FGC327" s="129"/>
      <c r="FGD327" s="130"/>
      <c r="FGE327" s="131"/>
      <c r="FGF327" s="131"/>
      <c r="FGG327" s="131"/>
      <c r="FGH327" s="132"/>
      <c r="FGI327" s="132"/>
      <c r="FGJ327" s="129"/>
      <c r="FGK327" s="129"/>
      <c r="FGL327" s="130"/>
      <c r="FGM327" s="131"/>
      <c r="FGN327" s="131"/>
      <c r="FGO327" s="131"/>
      <c r="FGP327" s="132"/>
      <c r="FGQ327" s="132"/>
      <c r="FGR327" s="129"/>
      <c r="FGS327" s="129"/>
      <c r="FGT327" s="130"/>
      <c r="FGU327" s="131"/>
      <c r="FGV327" s="131"/>
      <c r="FGW327" s="131"/>
      <c r="FGX327" s="132"/>
      <c r="FGY327" s="132"/>
      <c r="FGZ327" s="129"/>
      <c r="FHA327" s="129"/>
      <c r="FHB327" s="130"/>
      <c r="FHC327" s="131"/>
      <c r="FHD327" s="131"/>
      <c r="FHE327" s="131"/>
      <c r="FHF327" s="132"/>
      <c r="FHG327" s="132"/>
      <c r="FHH327" s="129"/>
      <c r="FHI327" s="129"/>
      <c r="FHJ327" s="130"/>
      <c r="FHK327" s="131"/>
      <c r="FHL327" s="131"/>
      <c r="FHM327" s="131"/>
      <c r="FHN327" s="132"/>
      <c r="FHO327" s="132"/>
      <c r="FHP327" s="129"/>
      <c r="FHQ327" s="129"/>
      <c r="FHR327" s="130"/>
      <c r="FHS327" s="131"/>
      <c r="FHT327" s="131"/>
      <c r="FHU327" s="131"/>
      <c r="FHV327" s="132"/>
      <c r="FHW327" s="132"/>
      <c r="FHX327" s="129"/>
      <c r="FHY327" s="129"/>
      <c r="FHZ327" s="130"/>
      <c r="FIA327" s="131"/>
      <c r="FIB327" s="131"/>
      <c r="FIC327" s="131"/>
      <c r="FID327" s="132"/>
      <c r="FIE327" s="132"/>
      <c r="FIF327" s="129"/>
      <c r="FIG327" s="129"/>
      <c r="FIH327" s="130"/>
      <c r="FII327" s="131"/>
      <c r="FIJ327" s="131"/>
      <c r="FIK327" s="131"/>
      <c r="FIL327" s="132"/>
      <c r="FIM327" s="132"/>
      <c r="FIN327" s="129"/>
      <c r="FIO327" s="129"/>
      <c r="FIP327" s="130"/>
      <c r="FIQ327" s="131"/>
      <c r="FIR327" s="131"/>
      <c r="FIS327" s="131"/>
      <c r="FIT327" s="132"/>
      <c r="FIU327" s="132"/>
      <c r="FIV327" s="129"/>
      <c r="FIW327" s="129"/>
      <c r="FIX327" s="130"/>
      <c r="FIY327" s="131"/>
      <c r="FIZ327" s="131"/>
      <c r="FJA327" s="131"/>
      <c r="FJB327" s="132"/>
      <c r="FJC327" s="132"/>
      <c r="FJD327" s="129"/>
      <c r="FJE327" s="129"/>
      <c r="FJF327" s="130"/>
      <c r="FJG327" s="131"/>
      <c r="FJH327" s="131"/>
      <c r="FJI327" s="131"/>
      <c r="FJJ327" s="132"/>
      <c r="FJK327" s="132"/>
      <c r="FJL327" s="129"/>
      <c r="FJM327" s="129"/>
      <c r="FJN327" s="130"/>
      <c r="FJO327" s="131"/>
      <c r="FJP327" s="131"/>
      <c r="FJQ327" s="131"/>
      <c r="FJR327" s="132"/>
      <c r="FJS327" s="132"/>
      <c r="FJT327" s="129"/>
      <c r="FJU327" s="129"/>
      <c r="FJV327" s="130"/>
      <c r="FJW327" s="131"/>
      <c r="FJX327" s="131"/>
      <c r="FJY327" s="131"/>
      <c r="FJZ327" s="132"/>
      <c r="FKA327" s="132"/>
      <c r="FKB327" s="129"/>
      <c r="FKC327" s="129"/>
      <c r="FKD327" s="130"/>
      <c r="FKE327" s="131"/>
      <c r="FKF327" s="131"/>
      <c r="FKG327" s="131"/>
      <c r="FKH327" s="132"/>
      <c r="FKI327" s="132"/>
      <c r="FKJ327" s="129"/>
      <c r="FKK327" s="129"/>
      <c r="FKL327" s="130"/>
      <c r="FKM327" s="131"/>
      <c r="FKN327" s="131"/>
      <c r="FKO327" s="131"/>
      <c r="FKP327" s="132"/>
      <c r="FKQ327" s="132"/>
      <c r="FKR327" s="129"/>
      <c r="FKS327" s="129"/>
      <c r="FKT327" s="130"/>
      <c r="FKU327" s="131"/>
      <c r="FKV327" s="131"/>
      <c r="FKW327" s="131"/>
      <c r="FKX327" s="132"/>
      <c r="FKY327" s="132"/>
      <c r="FKZ327" s="129"/>
      <c r="FLA327" s="129"/>
      <c r="FLB327" s="130"/>
      <c r="FLC327" s="131"/>
      <c r="FLD327" s="131"/>
      <c r="FLE327" s="131"/>
      <c r="FLF327" s="132"/>
      <c r="FLG327" s="132"/>
      <c r="FLH327" s="129"/>
      <c r="FLI327" s="129"/>
      <c r="FLJ327" s="130"/>
      <c r="FLK327" s="131"/>
      <c r="FLL327" s="131"/>
      <c r="FLM327" s="131"/>
      <c r="FLN327" s="132"/>
      <c r="FLO327" s="132"/>
      <c r="FLP327" s="129"/>
      <c r="FLQ327" s="129"/>
      <c r="FLR327" s="130"/>
      <c r="FLS327" s="131"/>
      <c r="FLT327" s="131"/>
      <c r="FLU327" s="131"/>
      <c r="FLV327" s="132"/>
      <c r="FLW327" s="132"/>
      <c r="FLX327" s="129"/>
      <c r="FLY327" s="129"/>
      <c r="FLZ327" s="130"/>
      <c r="FMA327" s="131"/>
      <c r="FMB327" s="131"/>
      <c r="FMC327" s="131"/>
      <c r="FMD327" s="132"/>
      <c r="FME327" s="132"/>
      <c r="FMF327" s="129"/>
      <c r="FMG327" s="129"/>
      <c r="FMH327" s="130"/>
      <c r="FMI327" s="131"/>
      <c r="FMJ327" s="131"/>
      <c r="FMK327" s="131"/>
      <c r="FML327" s="132"/>
      <c r="FMM327" s="132"/>
      <c r="FMN327" s="129"/>
      <c r="FMO327" s="129"/>
      <c r="FMP327" s="130"/>
      <c r="FMQ327" s="131"/>
      <c r="FMR327" s="131"/>
      <c r="FMS327" s="131"/>
      <c r="FMT327" s="132"/>
      <c r="FMU327" s="132"/>
      <c r="FMV327" s="129"/>
      <c r="FMW327" s="129"/>
      <c r="FMX327" s="130"/>
      <c r="FMY327" s="131"/>
      <c r="FMZ327" s="131"/>
      <c r="FNA327" s="131"/>
      <c r="FNB327" s="132"/>
      <c r="FNC327" s="132"/>
      <c r="FND327" s="129"/>
      <c r="FNE327" s="129"/>
      <c r="FNF327" s="130"/>
      <c r="FNG327" s="131"/>
      <c r="FNH327" s="131"/>
      <c r="FNI327" s="131"/>
      <c r="FNJ327" s="132"/>
      <c r="FNK327" s="132"/>
      <c r="FNL327" s="129"/>
      <c r="FNM327" s="129"/>
      <c r="FNN327" s="130"/>
      <c r="FNO327" s="131"/>
      <c r="FNP327" s="131"/>
      <c r="FNQ327" s="131"/>
      <c r="FNR327" s="132"/>
      <c r="FNS327" s="132"/>
      <c r="FNT327" s="129"/>
      <c r="FNU327" s="129"/>
      <c r="FNV327" s="130"/>
      <c r="FNW327" s="131"/>
      <c r="FNX327" s="131"/>
      <c r="FNY327" s="131"/>
      <c r="FNZ327" s="132"/>
      <c r="FOA327" s="132"/>
      <c r="FOB327" s="129"/>
      <c r="FOC327" s="129"/>
      <c r="FOD327" s="130"/>
      <c r="FOE327" s="131"/>
      <c r="FOF327" s="131"/>
      <c r="FOG327" s="131"/>
      <c r="FOH327" s="132"/>
      <c r="FOI327" s="132"/>
      <c r="FOJ327" s="129"/>
      <c r="FOK327" s="129"/>
      <c r="FOL327" s="130"/>
      <c r="FOM327" s="131"/>
      <c r="FON327" s="131"/>
      <c r="FOO327" s="131"/>
      <c r="FOP327" s="132"/>
      <c r="FOQ327" s="132"/>
      <c r="FOR327" s="129"/>
      <c r="FOS327" s="129"/>
      <c r="FOT327" s="130"/>
      <c r="FOU327" s="131"/>
      <c r="FOV327" s="131"/>
      <c r="FOW327" s="131"/>
      <c r="FOX327" s="132"/>
      <c r="FOY327" s="132"/>
      <c r="FOZ327" s="129"/>
      <c r="FPA327" s="129"/>
      <c r="FPB327" s="130"/>
      <c r="FPC327" s="131"/>
      <c r="FPD327" s="131"/>
      <c r="FPE327" s="131"/>
      <c r="FPF327" s="132"/>
      <c r="FPG327" s="132"/>
      <c r="FPH327" s="129"/>
      <c r="FPI327" s="129"/>
      <c r="FPJ327" s="130"/>
      <c r="FPK327" s="131"/>
      <c r="FPL327" s="131"/>
      <c r="FPM327" s="131"/>
      <c r="FPN327" s="132"/>
      <c r="FPO327" s="132"/>
      <c r="FPP327" s="129"/>
      <c r="FPQ327" s="129"/>
      <c r="FPR327" s="130"/>
      <c r="FPS327" s="131"/>
      <c r="FPT327" s="131"/>
      <c r="FPU327" s="131"/>
      <c r="FPV327" s="132"/>
      <c r="FPW327" s="132"/>
      <c r="FPX327" s="129"/>
      <c r="FPY327" s="129"/>
      <c r="FPZ327" s="130"/>
      <c r="FQA327" s="131"/>
      <c r="FQB327" s="131"/>
      <c r="FQC327" s="131"/>
      <c r="FQD327" s="132"/>
      <c r="FQE327" s="132"/>
      <c r="FQF327" s="129"/>
      <c r="FQG327" s="129"/>
      <c r="FQH327" s="130"/>
      <c r="FQI327" s="131"/>
      <c r="FQJ327" s="131"/>
      <c r="FQK327" s="131"/>
      <c r="FQL327" s="132"/>
      <c r="FQM327" s="132"/>
      <c r="FQN327" s="129"/>
      <c r="FQO327" s="129"/>
      <c r="FQP327" s="130"/>
      <c r="FQQ327" s="131"/>
      <c r="FQR327" s="131"/>
      <c r="FQS327" s="131"/>
      <c r="FQT327" s="132"/>
      <c r="FQU327" s="132"/>
      <c r="FQV327" s="129"/>
      <c r="FQW327" s="129"/>
      <c r="FQX327" s="130"/>
      <c r="FQY327" s="131"/>
      <c r="FQZ327" s="131"/>
      <c r="FRA327" s="131"/>
      <c r="FRB327" s="132"/>
      <c r="FRC327" s="132"/>
      <c r="FRD327" s="129"/>
      <c r="FRE327" s="129"/>
      <c r="FRF327" s="130"/>
      <c r="FRG327" s="131"/>
      <c r="FRH327" s="131"/>
      <c r="FRI327" s="131"/>
      <c r="FRJ327" s="132"/>
      <c r="FRK327" s="132"/>
      <c r="FRL327" s="129"/>
      <c r="FRM327" s="129"/>
      <c r="FRN327" s="130"/>
      <c r="FRO327" s="131"/>
      <c r="FRP327" s="131"/>
      <c r="FRQ327" s="131"/>
      <c r="FRR327" s="132"/>
      <c r="FRS327" s="132"/>
      <c r="FRT327" s="129"/>
      <c r="FRU327" s="129"/>
      <c r="FRV327" s="130"/>
      <c r="FRW327" s="131"/>
      <c r="FRX327" s="131"/>
      <c r="FRY327" s="131"/>
      <c r="FRZ327" s="132"/>
      <c r="FSA327" s="132"/>
      <c r="FSB327" s="129"/>
      <c r="FSC327" s="129"/>
      <c r="FSD327" s="130"/>
      <c r="FSE327" s="131"/>
      <c r="FSF327" s="131"/>
      <c r="FSG327" s="131"/>
      <c r="FSH327" s="132"/>
      <c r="FSI327" s="132"/>
      <c r="FSJ327" s="129"/>
      <c r="FSK327" s="129"/>
      <c r="FSL327" s="130"/>
      <c r="FSM327" s="131"/>
      <c r="FSN327" s="131"/>
      <c r="FSO327" s="131"/>
      <c r="FSP327" s="132"/>
      <c r="FSQ327" s="132"/>
      <c r="FSR327" s="129"/>
      <c r="FSS327" s="129"/>
      <c r="FST327" s="130"/>
      <c r="FSU327" s="131"/>
      <c r="FSV327" s="131"/>
      <c r="FSW327" s="131"/>
      <c r="FSX327" s="132"/>
      <c r="FSY327" s="132"/>
      <c r="FSZ327" s="129"/>
      <c r="FTA327" s="129"/>
      <c r="FTB327" s="130"/>
      <c r="FTC327" s="131"/>
      <c r="FTD327" s="131"/>
      <c r="FTE327" s="131"/>
      <c r="FTF327" s="132"/>
      <c r="FTG327" s="132"/>
      <c r="FTH327" s="129"/>
      <c r="FTI327" s="129"/>
      <c r="FTJ327" s="130"/>
      <c r="FTK327" s="131"/>
      <c r="FTL327" s="131"/>
      <c r="FTM327" s="131"/>
      <c r="FTN327" s="132"/>
      <c r="FTO327" s="132"/>
      <c r="FTP327" s="129"/>
      <c r="FTQ327" s="129"/>
      <c r="FTR327" s="130"/>
      <c r="FTS327" s="131"/>
      <c r="FTT327" s="131"/>
      <c r="FTU327" s="131"/>
      <c r="FTV327" s="132"/>
      <c r="FTW327" s="132"/>
      <c r="FTX327" s="129"/>
      <c r="FTY327" s="129"/>
      <c r="FTZ327" s="130"/>
      <c r="FUA327" s="131"/>
      <c r="FUB327" s="131"/>
      <c r="FUC327" s="131"/>
      <c r="FUD327" s="132"/>
      <c r="FUE327" s="132"/>
      <c r="FUF327" s="129"/>
      <c r="FUG327" s="129"/>
      <c r="FUH327" s="130"/>
      <c r="FUI327" s="131"/>
      <c r="FUJ327" s="131"/>
      <c r="FUK327" s="131"/>
      <c r="FUL327" s="132"/>
      <c r="FUM327" s="132"/>
      <c r="FUN327" s="129"/>
      <c r="FUO327" s="129"/>
      <c r="FUP327" s="130"/>
      <c r="FUQ327" s="131"/>
      <c r="FUR327" s="131"/>
      <c r="FUS327" s="131"/>
      <c r="FUT327" s="132"/>
      <c r="FUU327" s="132"/>
      <c r="FUV327" s="129"/>
      <c r="FUW327" s="129"/>
      <c r="FUX327" s="130"/>
      <c r="FUY327" s="131"/>
      <c r="FUZ327" s="131"/>
      <c r="FVA327" s="131"/>
      <c r="FVB327" s="132"/>
      <c r="FVC327" s="132"/>
      <c r="FVD327" s="129"/>
      <c r="FVE327" s="129"/>
      <c r="FVF327" s="130"/>
      <c r="FVG327" s="131"/>
      <c r="FVH327" s="131"/>
      <c r="FVI327" s="131"/>
      <c r="FVJ327" s="132"/>
      <c r="FVK327" s="132"/>
      <c r="FVL327" s="129"/>
      <c r="FVM327" s="129"/>
      <c r="FVN327" s="130"/>
      <c r="FVO327" s="131"/>
      <c r="FVP327" s="131"/>
      <c r="FVQ327" s="131"/>
      <c r="FVR327" s="132"/>
      <c r="FVS327" s="132"/>
      <c r="FVT327" s="129"/>
      <c r="FVU327" s="129"/>
      <c r="FVV327" s="130"/>
      <c r="FVW327" s="131"/>
      <c r="FVX327" s="131"/>
      <c r="FVY327" s="131"/>
      <c r="FVZ327" s="132"/>
      <c r="FWA327" s="132"/>
      <c r="FWB327" s="129"/>
      <c r="FWC327" s="129"/>
      <c r="FWD327" s="130"/>
      <c r="FWE327" s="131"/>
      <c r="FWF327" s="131"/>
      <c r="FWG327" s="131"/>
      <c r="FWH327" s="132"/>
      <c r="FWI327" s="132"/>
      <c r="FWJ327" s="129"/>
      <c r="FWK327" s="129"/>
      <c r="FWL327" s="130"/>
      <c r="FWM327" s="131"/>
      <c r="FWN327" s="131"/>
      <c r="FWO327" s="131"/>
      <c r="FWP327" s="132"/>
      <c r="FWQ327" s="132"/>
      <c r="FWR327" s="129"/>
      <c r="FWS327" s="129"/>
      <c r="FWT327" s="130"/>
      <c r="FWU327" s="131"/>
      <c r="FWV327" s="131"/>
      <c r="FWW327" s="131"/>
      <c r="FWX327" s="132"/>
      <c r="FWY327" s="132"/>
      <c r="FWZ327" s="129"/>
      <c r="FXA327" s="129"/>
      <c r="FXB327" s="130"/>
      <c r="FXC327" s="131"/>
      <c r="FXD327" s="131"/>
      <c r="FXE327" s="131"/>
      <c r="FXF327" s="132"/>
      <c r="FXG327" s="132"/>
      <c r="FXH327" s="129"/>
      <c r="FXI327" s="129"/>
      <c r="FXJ327" s="130"/>
      <c r="FXK327" s="131"/>
      <c r="FXL327" s="131"/>
      <c r="FXM327" s="131"/>
      <c r="FXN327" s="132"/>
      <c r="FXO327" s="132"/>
      <c r="FXP327" s="129"/>
      <c r="FXQ327" s="129"/>
      <c r="FXR327" s="130"/>
      <c r="FXS327" s="131"/>
      <c r="FXT327" s="131"/>
      <c r="FXU327" s="131"/>
      <c r="FXV327" s="132"/>
      <c r="FXW327" s="132"/>
      <c r="FXX327" s="129"/>
      <c r="FXY327" s="129"/>
      <c r="FXZ327" s="130"/>
      <c r="FYA327" s="131"/>
      <c r="FYB327" s="131"/>
      <c r="FYC327" s="131"/>
      <c r="FYD327" s="132"/>
      <c r="FYE327" s="132"/>
      <c r="FYF327" s="129"/>
      <c r="FYG327" s="129"/>
      <c r="FYH327" s="130"/>
      <c r="FYI327" s="131"/>
      <c r="FYJ327" s="131"/>
      <c r="FYK327" s="131"/>
      <c r="FYL327" s="132"/>
      <c r="FYM327" s="132"/>
      <c r="FYN327" s="129"/>
      <c r="FYO327" s="129"/>
      <c r="FYP327" s="130"/>
      <c r="FYQ327" s="131"/>
      <c r="FYR327" s="131"/>
      <c r="FYS327" s="131"/>
      <c r="FYT327" s="132"/>
      <c r="FYU327" s="132"/>
      <c r="FYV327" s="129"/>
      <c r="FYW327" s="129"/>
      <c r="FYX327" s="130"/>
      <c r="FYY327" s="131"/>
      <c r="FYZ327" s="131"/>
      <c r="FZA327" s="131"/>
      <c r="FZB327" s="132"/>
      <c r="FZC327" s="132"/>
      <c r="FZD327" s="129"/>
      <c r="FZE327" s="129"/>
      <c r="FZF327" s="130"/>
      <c r="FZG327" s="131"/>
      <c r="FZH327" s="131"/>
      <c r="FZI327" s="131"/>
      <c r="FZJ327" s="132"/>
      <c r="FZK327" s="132"/>
      <c r="FZL327" s="129"/>
      <c r="FZM327" s="129"/>
      <c r="FZN327" s="130"/>
      <c r="FZO327" s="131"/>
      <c r="FZP327" s="131"/>
      <c r="FZQ327" s="131"/>
      <c r="FZR327" s="132"/>
      <c r="FZS327" s="132"/>
      <c r="FZT327" s="129"/>
      <c r="FZU327" s="129"/>
      <c r="FZV327" s="130"/>
      <c r="FZW327" s="131"/>
      <c r="FZX327" s="131"/>
      <c r="FZY327" s="131"/>
      <c r="FZZ327" s="132"/>
      <c r="GAA327" s="132"/>
      <c r="GAB327" s="129"/>
      <c r="GAC327" s="129"/>
      <c r="GAD327" s="130"/>
      <c r="GAE327" s="131"/>
      <c r="GAF327" s="131"/>
      <c r="GAG327" s="131"/>
      <c r="GAH327" s="132"/>
      <c r="GAI327" s="132"/>
      <c r="GAJ327" s="129"/>
      <c r="GAK327" s="129"/>
      <c r="GAL327" s="130"/>
      <c r="GAM327" s="131"/>
      <c r="GAN327" s="131"/>
      <c r="GAO327" s="131"/>
      <c r="GAP327" s="132"/>
      <c r="GAQ327" s="132"/>
      <c r="GAR327" s="129"/>
      <c r="GAS327" s="129"/>
      <c r="GAT327" s="130"/>
      <c r="GAU327" s="131"/>
      <c r="GAV327" s="131"/>
      <c r="GAW327" s="131"/>
      <c r="GAX327" s="132"/>
      <c r="GAY327" s="132"/>
      <c r="GAZ327" s="129"/>
      <c r="GBA327" s="129"/>
      <c r="GBB327" s="130"/>
      <c r="GBC327" s="131"/>
      <c r="GBD327" s="131"/>
      <c r="GBE327" s="131"/>
      <c r="GBF327" s="132"/>
      <c r="GBG327" s="132"/>
      <c r="GBH327" s="129"/>
      <c r="GBI327" s="129"/>
      <c r="GBJ327" s="130"/>
      <c r="GBK327" s="131"/>
      <c r="GBL327" s="131"/>
      <c r="GBM327" s="131"/>
      <c r="GBN327" s="132"/>
      <c r="GBO327" s="132"/>
      <c r="GBP327" s="129"/>
      <c r="GBQ327" s="129"/>
      <c r="GBR327" s="130"/>
      <c r="GBS327" s="131"/>
      <c r="GBT327" s="131"/>
      <c r="GBU327" s="131"/>
      <c r="GBV327" s="132"/>
      <c r="GBW327" s="132"/>
      <c r="GBX327" s="129"/>
      <c r="GBY327" s="129"/>
      <c r="GBZ327" s="130"/>
      <c r="GCA327" s="131"/>
      <c r="GCB327" s="131"/>
      <c r="GCC327" s="131"/>
      <c r="GCD327" s="132"/>
      <c r="GCE327" s="132"/>
      <c r="GCF327" s="129"/>
      <c r="GCG327" s="129"/>
      <c r="GCH327" s="130"/>
      <c r="GCI327" s="131"/>
      <c r="GCJ327" s="131"/>
      <c r="GCK327" s="131"/>
      <c r="GCL327" s="132"/>
      <c r="GCM327" s="132"/>
      <c r="GCN327" s="129"/>
      <c r="GCO327" s="129"/>
      <c r="GCP327" s="130"/>
      <c r="GCQ327" s="131"/>
      <c r="GCR327" s="131"/>
      <c r="GCS327" s="131"/>
      <c r="GCT327" s="132"/>
      <c r="GCU327" s="132"/>
      <c r="GCV327" s="129"/>
      <c r="GCW327" s="129"/>
      <c r="GCX327" s="130"/>
      <c r="GCY327" s="131"/>
      <c r="GCZ327" s="131"/>
      <c r="GDA327" s="131"/>
      <c r="GDB327" s="132"/>
      <c r="GDC327" s="132"/>
      <c r="GDD327" s="129"/>
      <c r="GDE327" s="129"/>
      <c r="GDF327" s="130"/>
      <c r="GDG327" s="131"/>
      <c r="GDH327" s="131"/>
      <c r="GDI327" s="131"/>
      <c r="GDJ327" s="132"/>
      <c r="GDK327" s="132"/>
      <c r="GDL327" s="129"/>
      <c r="GDM327" s="129"/>
      <c r="GDN327" s="130"/>
      <c r="GDO327" s="131"/>
      <c r="GDP327" s="131"/>
      <c r="GDQ327" s="131"/>
      <c r="GDR327" s="132"/>
      <c r="GDS327" s="132"/>
      <c r="GDT327" s="129"/>
      <c r="GDU327" s="129"/>
      <c r="GDV327" s="130"/>
      <c r="GDW327" s="131"/>
      <c r="GDX327" s="131"/>
      <c r="GDY327" s="131"/>
      <c r="GDZ327" s="132"/>
      <c r="GEA327" s="132"/>
      <c r="GEB327" s="129"/>
      <c r="GEC327" s="129"/>
      <c r="GED327" s="130"/>
      <c r="GEE327" s="131"/>
      <c r="GEF327" s="131"/>
      <c r="GEG327" s="131"/>
      <c r="GEH327" s="132"/>
      <c r="GEI327" s="132"/>
      <c r="GEJ327" s="129"/>
      <c r="GEK327" s="129"/>
      <c r="GEL327" s="130"/>
      <c r="GEM327" s="131"/>
      <c r="GEN327" s="131"/>
      <c r="GEO327" s="131"/>
      <c r="GEP327" s="132"/>
      <c r="GEQ327" s="132"/>
      <c r="GER327" s="129"/>
      <c r="GES327" s="129"/>
      <c r="GET327" s="130"/>
      <c r="GEU327" s="131"/>
      <c r="GEV327" s="131"/>
      <c r="GEW327" s="131"/>
      <c r="GEX327" s="132"/>
      <c r="GEY327" s="132"/>
      <c r="GEZ327" s="129"/>
      <c r="GFA327" s="129"/>
      <c r="GFB327" s="130"/>
      <c r="GFC327" s="131"/>
      <c r="GFD327" s="131"/>
      <c r="GFE327" s="131"/>
      <c r="GFF327" s="132"/>
      <c r="GFG327" s="132"/>
      <c r="GFH327" s="129"/>
      <c r="GFI327" s="129"/>
      <c r="GFJ327" s="130"/>
      <c r="GFK327" s="131"/>
      <c r="GFL327" s="131"/>
      <c r="GFM327" s="131"/>
      <c r="GFN327" s="132"/>
      <c r="GFO327" s="132"/>
      <c r="GFP327" s="129"/>
      <c r="GFQ327" s="129"/>
      <c r="GFR327" s="130"/>
      <c r="GFS327" s="131"/>
      <c r="GFT327" s="131"/>
      <c r="GFU327" s="131"/>
      <c r="GFV327" s="132"/>
      <c r="GFW327" s="132"/>
      <c r="GFX327" s="129"/>
      <c r="GFY327" s="129"/>
      <c r="GFZ327" s="130"/>
      <c r="GGA327" s="131"/>
      <c r="GGB327" s="131"/>
      <c r="GGC327" s="131"/>
      <c r="GGD327" s="132"/>
      <c r="GGE327" s="132"/>
      <c r="GGF327" s="129"/>
      <c r="GGG327" s="129"/>
      <c r="GGH327" s="130"/>
      <c r="GGI327" s="131"/>
      <c r="GGJ327" s="131"/>
      <c r="GGK327" s="131"/>
      <c r="GGL327" s="132"/>
      <c r="GGM327" s="132"/>
      <c r="GGN327" s="129"/>
      <c r="GGO327" s="129"/>
      <c r="GGP327" s="130"/>
      <c r="GGQ327" s="131"/>
      <c r="GGR327" s="131"/>
      <c r="GGS327" s="131"/>
      <c r="GGT327" s="132"/>
      <c r="GGU327" s="132"/>
      <c r="GGV327" s="129"/>
      <c r="GGW327" s="129"/>
      <c r="GGX327" s="130"/>
      <c r="GGY327" s="131"/>
      <c r="GGZ327" s="131"/>
      <c r="GHA327" s="131"/>
      <c r="GHB327" s="132"/>
      <c r="GHC327" s="132"/>
      <c r="GHD327" s="129"/>
      <c r="GHE327" s="129"/>
      <c r="GHF327" s="130"/>
      <c r="GHG327" s="131"/>
      <c r="GHH327" s="131"/>
      <c r="GHI327" s="131"/>
      <c r="GHJ327" s="132"/>
      <c r="GHK327" s="132"/>
      <c r="GHL327" s="129"/>
      <c r="GHM327" s="129"/>
      <c r="GHN327" s="130"/>
      <c r="GHO327" s="131"/>
      <c r="GHP327" s="131"/>
      <c r="GHQ327" s="131"/>
      <c r="GHR327" s="132"/>
      <c r="GHS327" s="132"/>
      <c r="GHT327" s="129"/>
      <c r="GHU327" s="129"/>
      <c r="GHV327" s="130"/>
      <c r="GHW327" s="131"/>
      <c r="GHX327" s="131"/>
      <c r="GHY327" s="131"/>
      <c r="GHZ327" s="132"/>
      <c r="GIA327" s="132"/>
      <c r="GIB327" s="129"/>
      <c r="GIC327" s="129"/>
      <c r="GID327" s="130"/>
      <c r="GIE327" s="131"/>
      <c r="GIF327" s="131"/>
      <c r="GIG327" s="131"/>
      <c r="GIH327" s="132"/>
      <c r="GII327" s="132"/>
      <c r="GIJ327" s="129"/>
      <c r="GIK327" s="129"/>
      <c r="GIL327" s="130"/>
      <c r="GIM327" s="131"/>
      <c r="GIN327" s="131"/>
      <c r="GIO327" s="131"/>
      <c r="GIP327" s="132"/>
      <c r="GIQ327" s="132"/>
      <c r="GIR327" s="129"/>
      <c r="GIS327" s="129"/>
      <c r="GIT327" s="130"/>
      <c r="GIU327" s="131"/>
      <c r="GIV327" s="131"/>
      <c r="GIW327" s="131"/>
      <c r="GIX327" s="132"/>
      <c r="GIY327" s="132"/>
      <c r="GIZ327" s="129"/>
      <c r="GJA327" s="129"/>
      <c r="GJB327" s="130"/>
      <c r="GJC327" s="131"/>
      <c r="GJD327" s="131"/>
      <c r="GJE327" s="131"/>
      <c r="GJF327" s="132"/>
      <c r="GJG327" s="132"/>
      <c r="GJH327" s="129"/>
      <c r="GJI327" s="129"/>
      <c r="GJJ327" s="130"/>
      <c r="GJK327" s="131"/>
      <c r="GJL327" s="131"/>
      <c r="GJM327" s="131"/>
      <c r="GJN327" s="132"/>
      <c r="GJO327" s="132"/>
      <c r="GJP327" s="129"/>
      <c r="GJQ327" s="129"/>
      <c r="GJR327" s="130"/>
      <c r="GJS327" s="131"/>
      <c r="GJT327" s="131"/>
      <c r="GJU327" s="131"/>
      <c r="GJV327" s="132"/>
      <c r="GJW327" s="132"/>
      <c r="GJX327" s="129"/>
      <c r="GJY327" s="129"/>
      <c r="GJZ327" s="130"/>
      <c r="GKA327" s="131"/>
      <c r="GKB327" s="131"/>
      <c r="GKC327" s="131"/>
      <c r="GKD327" s="132"/>
      <c r="GKE327" s="132"/>
      <c r="GKF327" s="129"/>
      <c r="GKG327" s="129"/>
      <c r="GKH327" s="130"/>
      <c r="GKI327" s="131"/>
      <c r="GKJ327" s="131"/>
      <c r="GKK327" s="131"/>
      <c r="GKL327" s="132"/>
      <c r="GKM327" s="132"/>
      <c r="GKN327" s="129"/>
      <c r="GKO327" s="129"/>
      <c r="GKP327" s="130"/>
      <c r="GKQ327" s="131"/>
      <c r="GKR327" s="131"/>
      <c r="GKS327" s="131"/>
      <c r="GKT327" s="132"/>
      <c r="GKU327" s="132"/>
      <c r="GKV327" s="129"/>
      <c r="GKW327" s="129"/>
      <c r="GKX327" s="130"/>
      <c r="GKY327" s="131"/>
      <c r="GKZ327" s="131"/>
      <c r="GLA327" s="131"/>
      <c r="GLB327" s="132"/>
      <c r="GLC327" s="132"/>
      <c r="GLD327" s="129"/>
      <c r="GLE327" s="129"/>
      <c r="GLF327" s="130"/>
      <c r="GLG327" s="131"/>
      <c r="GLH327" s="131"/>
      <c r="GLI327" s="131"/>
      <c r="GLJ327" s="132"/>
      <c r="GLK327" s="132"/>
      <c r="GLL327" s="129"/>
      <c r="GLM327" s="129"/>
      <c r="GLN327" s="130"/>
      <c r="GLO327" s="131"/>
      <c r="GLP327" s="131"/>
      <c r="GLQ327" s="131"/>
      <c r="GLR327" s="132"/>
      <c r="GLS327" s="132"/>
      <c r="GLT327" s="129"/>
      <c r="GLU327" s="129"/>
      <c r="GLV327" s="130"/>
      <c r="GLW327" s="131"/>
      <c r="GLX327" s="131"/>
      <c r="GLY327" s="131"/>
      <c r="GLZ327" s="132"/>
      <c r="GMA327" s="132"/>
      <c r="GMB327" s="129"/>
      <c r="GMC327" s="129"/>
      <c r="GMD327" s="130"/>
      <c r="GME327" s="131"/>
      <c r="GMF327" s="131"/>
      <c r="GMG327" s="131"/>
      <c r="GMH327" s="132"/>
      <c r="GMI327" s="132"/>
      <c r="GMJ327" s="129"/>
      <c r="GMK327" s="129"/>
      <c r="GML327" s="130"/>
      <c r="GMM327" s="131"/>
      <c r="GMN327" s="131"/>
      <c r="GMO327" s="131"/>
      <c r="GMP327" s="132"/>
      <c r="GMQ327" s="132"/>
      <c r="GMR327" s="129"/>
      <c r="GMS327" s="129"/>
      <c r="GMT327" s="130"/>
      <c r="GMU327" s="131"/>
      <c r="GMV327" s="131"/>
      <c r="GMW327" s="131"/>
      <c r="GMX327" s="132"/>
      <c r="GMY327" s="132"/>
      <c r="GMZ327" s="129"/>
      <c r="GNA327" s="129"/>
      <c r="GNB327" s="130"/>
      <c r="GNC327" s="131"/>
      <c r="GND327" s="131"/>
      <c r="GNE327" s="131"/>
      <c r="GNF327" s="132"/>
      <c r="GNG327" s="132"/>
      <c r="GNH327" s="129"/>
      <c r="GNI327" s="129"/>
      <c r="GNJ327" s="130"/>
      <c r="GNK327" s="131"/>
      <c r="GNL327" s="131"/>
      <c r="GNM327" s="131"/>
      <c r="GNN327" s="132"/>
      <c r="GNO327" s="132"/>
      <c r="GNP327" s="129"/>
      <c r="GNQ327" s="129"/>
      <c r="GNR327" s="130"/>
      <c r="GNS327" s="131"/>
      <c r="GNT327" s="131"/>
      <c r="GNU327" s="131"/>
      <c r="GNV327" s="132"/>
      <c r="GNW327" s="132"/>
      <c r="GNX327" s="129"/>
      <c r="GNY327" s="129"/>
      <c r="GNZ327" s="130"/>
      <c r="GOA327" s="131"/>
      <c r="GOB327" s="131"/>
      <c r="GOC327" s="131"/>
      <c r="GOD327" s="132"/>
      <c r="GOE327" s="132"/>
      <c r="GOF327" s="129"/>
      <c r="GOG327" s="129"/>
      <c r="GOH327" s="130"/>
      <c r="GOI327" s="131"/>
      <c r="GOJ327" s="131"/>
      <c r="GOK327" s="131"/>
      <c r="GOL327" s="132"/>
      <c r="GOM327" s="132"/>
      <c r="GON327" s="129"/>
      <c r="GOO327" s="129"/>
      <c r="GOP327" s="130"/>
      <c r="GOQ327" s="131"/>
      <c r="GOR327" s="131"/>
      <c r="GOS327" s="131"/>
      <c r="GOT327" s="132"/>
      <c r="GOU327" s="132"/>
      <c r="GOV327" s="129"/>
      <c r="GOW327" s="129"/>
      <c r="GOX327" s="130"/>
      <c r="GOY327" s="131"/>
      <c r="GOZ327" s="131"/>
      <c r="GPA327" s="131"/>
      <c r="GPB327" s="132"/>
      <c r="GPC327" s="132"/>
      <c r="GPD327" s="129"/>
      <c r="GPE327" s="129"/>
      <c r="GPF327" s="130"/>
      <c r="GPG327" s="131"/>
      <c r="GPH327" s="131"/>
      <c r="GPI327" s="131"/>
      <c r="GPJ327" s="132"/>
      <c r="GPK327" s="132"/>
      <c r="GPL327" s="129"/>
      <c r="GPM327" s="129"/>
      <c r="GPN327" s="130"/>
      <c r="GPO327" s="131"/>
      <c r="GPP327" s="131"/>
      <c r="GPQ327" s="131"/>
      <c r="GPR327" s="132"/>
      <c r="GPS327" s="132"/>
      <c r="GPT327" s="129"/>
      <c r="GPU327" s="129"/>
      <c r="GPV327" s="130"/>
      <c r="GPW327" s="131"/>
      <c r="GPX327" s="131"/>
      <c r="GPY327" s="131"/>
      <c r="GPZ327" s="132"/>
      <c r="GQA327" s="132"/>
      <c r="GQB327" s="129"/>
      <c r="GQC327" s="129"/>
      <c r="GQD327" s="130"/>
      <c r="GQE327" s="131"/>
      <c r="GQF327" s="131"/>
      <c r="GQG327" s="131"/>
      <c r="GQH327" s="132"/>
      <c r="GQI327" s="132"/>
      <c r="GQJ327" s="129"/>
      <c r="GQK327" s="129"/>
      <c r="GQL327" s="130"/>
      <c r="GQM327" s="131"/>
      <c r="GQN327" s="131"/>
      <c r="GQO327" s="131"/>
      <c r="GQP327" s="132"/>
      <c r="GQQ327" s="132"/>
      <c r="GQR327" s="129"/>
      <c r="GQS327" s="129"/>
      <c r="GQT327" s="130"/>
      <c r="GQU327" s="131"/>
      <c r="GQV327" s="131"/>
      <c r="GQW327" s="131"/>
      <c r="GQX327" s="132"/>
      <c r="GQY327" s="132"/>
      <c r="GQZ327" s="129"/>
      <c r="GRA327" s="129"/>
      <c r="GRB327" s="130"/>
      <c r="GRC327" s="131"/>
      <c r="GRD327" s="131"/>
      <c r="GRE327" s="131"/>
      <c r="GRF327" s="132"/>
      <c r="GRG327" s="132"/>
      <c r="GRH327" s="129"/>
      <c r="GRI327" s="129"/>
      <c r="GRJ327" s="130"/>
      <c r="GRK327" s="131"/>
      <c r="GRL327" s="131"/>
      <c r="GRM327" s="131"/>
      <c r="GRN327" s="132"/>
      <c r="GRO327" s="132"/>
      <c r="GRP327" s="129"/>
      <c r="GRQ327" s="129"/>
      <c r="GRR327" s="130"/>
      <c r="GRS327" s="131"/>
      <c r="GRT327" s="131"/>
      <c r="GRU327" s="131"/>
      <c r="GRV327" s="132"/>
      <c r="GRW327" s="132"/>
      <c r="GRX327" s="129"/>
      <c r="GRY327" s="129"/>
      <c r="GRZ327" s="130"/>
      <c r="GSA327" s="131"/>
      <c r="GSB327" s="131"/>
      <c r="GSC327" s="131"/>
      <c r="GSD327" s="132"/>
      <c r="GSE327" s="132"/>
      <c r="GSF327" s="129"/>
      <c r="GSG327" s="129"/>
      <c r="GSH327" s="130"/>
      <c r="GSI327" s="131"/>
      <c r="GSJ327" s="131"/>
      <c r="GSK327" s="131"/>
      <c r="GSL327" s="132"/>
      <c r="GSM327" s="132"/>
      <c r="GSN327" s="129"/>
      <c r="GSO327" s="129"/>
      <c r="GSP327" s="130"/>
      <c r="GSQ327" s="131"/>
      <c r="GSR327" s="131"/>
      <c r="GSS327" s="131"/>
      <c r="GST327" s="132"/>
      <c r="GSU327" s="132"/>
      <c r="GSV327" s="129"/>
      <c r="GSW327" s="129"/>
      <c r="GSX327" s="130"/>
      <c r="GSY327" s="131"/>
      <c r="GSZ327" s="131"/>
      <c r="GTA327" s="131"/>
      <c r="GTB327" s="132"/>
      <c r="GTC327" s="132"/>
      <c r="GTD327" s="129"/>
      <c r="GTE327" s="129"/>
      <c r="GTF327" s="130"/>
      <c r="GTG327" s="131"/>
      <c r="GTH327" s="131"/>
      <c r="GTI327" s="131"/>
      <c r="GTJ327" s="132"/>
      <c r="GTK327" s="132"/>
      <c r="GTL327" s="129"/>
      <c r="GTM327" s="129"/>
      <c r="GTN327" s="130"/>
      <c r="GTO327" s="131"/>
      <c r="GTP327" s="131"/>
      <c r="GTQ327" s="131"/>
      <c r="GTR327" s="132"/>
      <c r="GTS327" s="132"/>
      <c r="GTT327" s="129"/>
      <c r="GTU327" s="129"/>
      <c r="GTV327" s="130"/>
      <c r="GTW327" s="131"/>
      <c r="GTX327" s="131"/>
      <c r="GTY327" s="131"/>
      <c r="GTZ327" s="132"/>
      <c r="GUA327" s="132"/>
      <c r="GUB327" s="129"/>
      <c r="GUC327" s="129"/>
      <c r="GUD327" s="130"/>
      <c r="GUE327" s="131"/>
      <c r="GUF327" s="131"/>
      <c r="GUG327" s="131"/>
      <c r="GUH327" s="132"/>
      <c r="GUI327" s="132"/>
      <c r="GUJ327" s="129"/>
      <c r="GUK327" s="129"/>
      <c r="GUL327" s="130"/>
      <c r="GUM327" s="131"/>
      <c r="GUN327" s="131"/>
      <c r="GUO327" s="131"/>
      <c r="GUP327" s="132"/>
      <c r="GUQ327" s="132"/>
      <c r="GUR327" s="129"/>
      <c r="GUS327" s="129"/>
      <c r="GUT327" s="130"/>
      <c r="GUU327" s="131"/>
      <c r="GUV327" s="131"/>
      <c r="GUW327" s="131"/>
      <c r="GUX327" s="132"/>
      <c r="GUY327" s="132"/>
      <c r="GUZ327" s="129"/>
      <c r="GVA327" s="129"/>
      <c r="GVB327" s="130"/>
      <c r="GVC327" s="131"/>
      <c r="GVD327" s="131"/>
      <c r="GVE327" s="131"/>
      <c r="GVF327" s="132"/>
      <c r="GVG327" s="132"/>
      <c r="GVH327" s="129"/>
      <c r="GVI327" s="129"/>
      <c r="GVJ327" s="130"/>
      <c r="GVK327" s="131"/>
      <c r="GVL327" s="131"/>
      <c r="GVM327" s="131"/>
      <c r="GVN327" s="132"/>
      <c r="GVO327" s="132"/>
      <c r="GVP327" s="129"/>
      <c r="GVQ327" s="129"/>
      <c r="GVR327" s="130"/>
      <c r="GVS327" s="131"/>
      <c r="GVT327" s="131"/>
      <c r="GVU327" s="131"/>
      <c r="GVV327" s="132"/>
      <c r="GVW327" s="132"/>
      <c r="GVX327" s="129"/>
      <c r="GVY327" s="129"/>
      <c r="GVZ327" s="130"/>
      <c r="GWA327" s="131"/>
      <c r="GWB327" s="131"/>
      <c r="GWC327" s="131"/>
      <c r="GWD327" s="132"/>
      <c r="GWE327" s="132"/>
      <c r="GWF327" s="129"/>
      <c r="GWG327" s="129"/>
      <c r="GWH327" s="130"/>
      <c r="GWI327" s="131"/>
      <c r="GWJ327" s="131"/>
      <c r="GWK327" s="131"/>
      <c r="GWL327" s="132"/>
      <c r="GWM327" s="132"/>
      <c r="GWN327" s="129"/>
      <c r="GWO327" s="129"/>
      <c r="GWP327" s="130"/>
      <c r="GWQ327" s="131"/>
      <c r="GWR327" s="131"/>
      <c r="GWS327" s="131"/>
      <c r="GWT327" s="132"/>
      <c r="GWU327" s="132"/>
      <c r="GWV327" s="129"/>
      <c r="GWW327" s="129"/>
      <c r="GWX327" s="130"/>
      <c r="GWY327" s="131"/>
      <c r="GWZ327" s="131"/>
      <c r="GXA327" s="131"/>
      <c r="GXB327" s="132"/>
      <c r="GXC327" s="132"/>
      <c r="GXD327" s="129"/>
      <c r="GXE327" s="129"/>
      <c r="GXF327" s="130"/>
      <c r="GXG327" s="131"/>
      <c r="GXH327" s="131"/>
      <c r="GXI327" s="131"/>
      <c r="GXJ327" s="132"/>
      <c r="GXK327" s="132"/>
      <c r="GXL327" s="129"/>
      <c r="GXM327" s="129"/>
      <c r="GXN327" s="130"/>
      <c r="GXO327" s="131"/>
      <c r="GXP327" s="131"/>
      <c r="GXQ327" s="131"/>
      <c r="GXR327" s="132"/>
      <c r="GXS327" s="132"/>
      <c r="GXT327" s="129"/>
      <c r="GXU327" s="129"/>
      <c r="GXV327" s="130"/>
      <c r="GXW327" s="131"/>
      <c r="GXX327" s="131"/>
      <c r="GXY327" s="131"/>
      <c r="GXZ327" s="132"/>
      <c r="GYA327" s="132"/>
      <c r="GYB327" s="129"/>
      <c r="GYC327" s="129"/>
      <c r="GYD327" s="130"/>
      <c r="GYE327" s="131"/>
      <c r="GYF327" s="131"/>
      <c r="GYG327" s="131"/>
      <c r="GYH327" s="132"/>
      <c r="GYI327" s="132"/>
      <c r="GYJ327" s="129"/>
      <c r="GYK327" s="129"/>
      <c r="GYL327" s="130"/>
      <c r="GYM327" s="131"/>
      <c r="GYN327" s="131"/>
      <c r="GYO327" s="131"/>
      <c r="GYP327" s="132"/>
      <c r="GYQ327" s="132"/>
      <c r="GYR327" s="129"/>
      <c r="GYS327" s="129"/>
      <c r="GYT327" s="130"/>
      <c r="GYU327" s="131"/>
      <c r="GYV327" s="131"/>
      <c r="GYW327" s="131"/>
      <c r="GYX327" s="132"/>
      <c r="GYY327" s="132"/>
      <c r="GYZ327" s="129"/>
      <c r="GZA327" s="129"/>
      <c r="GZB327" s="130"/>
      <c r="GZC327" s="131"/>
      <c r="GZD327" s="131"/>
      <c r="GZE327" s="131"/>
      <c r="GZF327" s="132"/>
      <c r="GZG327" s="132"/>
      <c r="GZH327" s="129"/>
      <c r="GZI327" s="129"/>
      <c r="GZJ327" s="130"/>
      <c r="GZK327" s="131"/>
      <c r="GZL327" s="131"/>
      <c r="GZM327" s="131"/>
      <c r="GZN327" s="132"/>
      <c r="GZO327" s="132"/>
      <c r="GZP327" s="129"/>
      <c r="GZQ327" s="129"/>
      <c r="GZR327" s="130"/>
      <c r="GZS327" s="131"/>
      <c r="GZT327" s="131"/>
      <c r="GZU327" s="131"/>
      <c r="GZV327" s="132"/>
      <c r="GZW327" s="132"/>
      <c r="GZX327" s="129"/>
      <c r="GZY327" s="129"/>
      <c r="GZZ327" s="130"/>
      <c r="HAA327" s="131"/>
      <c r="HAB327" s="131"/>
      <c r="HAC327" s="131"/>
      <c r="HAD327" s="132"/>
      <c r="HAE327" s="132"/>
      <c r="HAF327" s="129"/>
      <c r="HAG327" s="129"/>
      <c r="HAH327" s="130"/>
      <c r="HAI327" s="131"/>
      <c r="HAJ327" s="131"/>
      <c r="HAK327" s="131"/>
      <c r="HAL327" s="132"/>
      <c r="HAM327" s="132"/>
      <c r="HAN327" s="129"/>
      <c r="HAO327" s="129"/>
      <c r="HAP327" s="130"/>
      <c r="HAQ327" s="131"/>
      <c r="HAR327" s="131"/>
      <c r="HAS327" s="131"/>
      <c r="HAT327" s="132"/>
      <c r="HAU327" s="132"/>
      <c r="HAV327" s="129"/>
      <c r="HAW327" s="129"/>
      <c r="HAX327" s="130"/>
      <c r="HAY327" s="131"/>
      <c r="HAZ327" s="131"/>
      <c r="HBA327" s="131"/>
      <c r="HBB327" s="132"/>
      <c r="HBC327" s="132"/>
      <c r="HBD327" s="129"/>
      <c r="HBE327" s="129"/>
      <c r="HBF327" s="130"/>
      <c r="HBG327" s="131"/>
      <c r="HBH327" s="131"/>
      <c r="HBI327" s="131"/>
      <c r="HBJ327" s="132"/>
      <c r="HBK327" s="132"/>
      <c r="HBL327" s="129"/>
      <c r="HBM327" s="129"/>
      <c r="HBN327" s="130"/>
      <c r="HBO327" s="131"/>
      <c r="HBP327" s="131"/>
      <c r="HBQ327" s="131"/>
      <c r="HBR327" s="132"/>
      <c r="HBS327" s="132"/>
      <c r="HBT327" s="129"/>
      <c r="HBU327" s="129"/>
      <c r="HBV327" s="130"/>
      <c r="HBW327" s="131"/>
      <c r="HBX327" s="131"/>
      <c r="HBY327" s="131"/>
      <c r="HBZ327" s="132"/>
      <c r="HCA327" s="132"/>
      <c r="HCB327" s="129"/>
      <c r="HCC327" s="129"/>
      <c r="HCD327" s="130"/>
      <c r="HCE327" s="131"/>
      <c r="HCF327" s="131"/>
      <c r="HCG327" s="131"/>
      <c r="HCH327" s="132"/>
      <c r="HCI327" s="132"/>
      <c r="HCJ327" s="129"/>
      <c r="HCK327" s="129"/>
      <c r="HCL327" s="130"/>
      <c r="HCM327" s="131"/>
      <c r="HCN327" s="131"/>
      <c r="HCO327" s="131"/>
      <c r="HCP327" s="132"/>
      <c r="HCQ327" s="132"/>
      <c r="HCR327" s="129"/>
      <c r="HCS327" s="129"/>
      <c r="HCT327" s="130"/>
      <c r="HCU327" s="131"/>
      <c r="HCV327" s="131"/>
      <c r="HCW327" s="131"/>
      <c r="HCX327" s="132"/>
      <c r="HCY327" s="132"/>
      <c r="HCZ327" s="129"/>
      <c r="HDA327" s="129"/>
      <c r="HDB327" s="130"/>
      <c r="HDC327" s="131"/>
      <c r="HDD327" s="131"/>
      <c r="HDE327" s="131"/>
      <c r="HDF327" s="132"/>
      <c r="HDG327" s="132"/>
      <c r="HDH327" s="129"/>
      <c r="HDI327" s="129"/>
      <c r="HDJ327" s="130"/>
      <c r="HDK327" s="131"/>
      <c r="HDL327" s="131"/>
      <c r="HDM327" s="131"/>
      <c r="HDN327" s="132"/>
      <c r="HDO327" s="132"/>
      <c r="HDP327" s="129"/>
      <c r="HDQ327" s="129"/>
      <c r="HDR327" s="130"/>
      <c r="HDS327" s="131"/>
      <c r="HDT327" s="131"/>
      <c r="HDU327" s="131"/>
      <c r="HDV327" s="132"/>
      <c r="HDW327" s="132"/>
      <c r="HDX327" s="129"/>
      <c r="HDY327" s="129"/>
      <c r="HDZ327" s="130"/>
      <c r="HEA327" s="131"/>
      <c r="HEB327" s="131"/>
      <c r="HEC327" s="131"/>
      <c r="HED327" s="132"/>
      <c r="HEE327" s="132"/>
      <c r="HEF327" s="129"/>
      <c r="HEG327" s="129"/>
      <c r="HEH327" s="130"/>
      <c r="HEI327" s="131"/>
      <c r="HEJ327" s="131"/>
      <c r="HEK327" s="131"/>
      <c r="HEL327" s="132"/>
      <c r="HEM327" s="132"/>
      <c r="HEN327" s="129"/>
      <c r="HEO327" s="129"/>
      <c r="HEP327" s="130"/>
      <c r="HEQ327" s="131"/>
      <c r="HER327" s="131"/>
      <c r="HES327" s="131"/>
      <c r="HET327" s="132"/>
      <c r="HEU327" s="132"/>
      <c r="HEV327" s="129"/>
      <c r="HEW327" s="129"/>
      <c r="HEX327" s="130"/>
      <c r="HEY327" s="131"/>
      <c r="HEZ327" s="131"/>
      <c r="HFA327" s="131"/>
      <c r="HFB327" s="132"/>
      <c r="HFC327" s="132"/>
      <c r="HFD327" s="129"/>
      <c r="HFE327" s="129"/>
      <c r="HFF327" s="130"/>
      <c r="HFG327" s="131"/>
      <c r="HFH327" s="131"/>
      <c r="HFI327" s="131"/>
      <c r="HFJ327" s="132"/>
      <c r="HFK327" s="132"/>
      <c r="HFL327" s="129"/>
      <c r="HFM327" s="129"/>
      <c r="HFN327" s="130"/>
      <c r="HFO327" s="131"/>
      <c r="HFP327" s="131"/>
      <c r="HFQ327" s="131"/>
      <c r="HFR327" s="132"/>
      <c r="HFS327" s="132"/>
      <c r="HFT327" s="129"/>
      <c r="HFU327" s="129"/>
      <c r="HFV327" s="130"/>
      <c r="HFW327" s="131"/>
      <c r="HFX327" s="131"/>
      <c r="HFY327" s="131"/>
      <c r="HFZ327" s="132"/>
      <c r="HGA327" s="132"/>
      <c r="HGB327" s="129"/>
      <c r="HGC327" s="129"/>
      <c r="HGD327" s="130"/>
      <c r="HGE327" s="131"/>
      <c r="HGF327" s="131"/>
      <c r="HGG327" s="131"/>
      <c r="HGH327" s="132"/>
      <c r="HGI327" s="132"/>
      <c r="HGJ327" s="129"/>
      <c r="HGK327" s="129"/>
      <c r="HGL327" s="130"/>
      <c r="HGM327" s="131"/>
      <c r="HGN327" s="131"/>
      <c r="HGO327" s="131"/>
      <c r="HGP327" s="132"/>
      <c r="HGQ327" s="132"/>
      <c r="HGR327" s="129"/>
      <c r="HGS327" s="129"/>
      <c r="HGT327" s="130"/>
      <c r="HGU327" s="131"/>
      <c r="HGV327" s="131"/>
      <c r="HGW327" s="131"/>
      <c r="HGX327" s="132"/>
      <c r="HGY327" s="132"/>
      <c r="HGZ327" s="129"/>
      <c r="HHA327" s="129"/>
      <c r="HHB327" s="130"/>
      <c r="HHC327" s="131"/>
      <c r="HHD327" s="131"/>
      <c r="HHE327" s="131"/>
      <c r="HHF327" s="132"/>
      <c r="HHG327" s="132"/>
      <c r="HHH327" s="129"/>
      <c r="HHI327" s="129"/>
      <c r="HHJ327" s="130"/>
      <c r="HHK327" s="131"/>
      <c r="HHL327" s="131"/>
      <c r="HHM327" s="131"/>
      <c r="HHN327" s="132"/>
      <c r="HHO327" s="132"/>
      <c r="HHP327" s="129"/>
      <c r="HHQ327" s="129"/>
      <c r="HHR327" s="130"/>
      <c r="HHS327" s="131"/>
      <c r="HHT327" s="131"/>
      <c r="HHU327" s="131"/>
      <c r="HHV327" s="132"/>
      <c r="HHW327" s="132"/>
      <c r="HHX327" s="129"/>
      <c r="HHY327" s="129"/>
      <c r="HHZ327" s="130"/>
      <c r="HIA327" s="131"/>
      <c r="HIB327" s="131"/>
      <c r="HIC327" s="131"/>
      <c r="HID327" s="132"/>
      <c r="HIE327" s="132"/>
      <c r="HIF327" s="129"/>
      <c r="HIG327" s="129"/>
      <c r="HIH327" s="130"/>
      <c r="HII327" s="131"/>
      <c r="HIJ327" s="131"/>
      <c r="HIK327" s="131"/>
      <c r="HIL327" s="132"/>
      <c r="HIM327" s="132"/>
      <c r="HIN327" s="129"/>
      <c r="HIO327" s="129"/>
      <c r="HIP327" s="130"/>
      <c r="HIQ327" s="131"/>
      <c r="HIR327" s="131"/>
      <c r="HIS327" s="131"/>
      <c r="HIT327" s="132"/>
      <c r="HIU327" s="132"/>
      <c r="HIV327" s="129"/>
      <c r="HIW327" s="129"/>
      <c r="HIX327" s="130"/>
      <c r="HIY327" s="131"/>
      <c r="HIZ327" s="131"/>
      <c r="HJA327" s="131"/>
      <c r="HJB327" s="132"/>
      <c r="HJC327" s="132"/>
      <c r="HJD327" s="129"/>
      <c r="HJE327" s="129"/>
      <c r="HJF327" s="130"/>
      <c r="HJG327" s="131"/>
      <c r="HJH327" s="131"/>
      <c r="HJI327" s="131"/>
      <c r="HJJ327" s="132"/>
      <c r="HJK327" s="132"/>
      <c r="HJL327" s="129"/>
      <c r="HJM327" s="129"/>
      <c r="HJN327" s="130"/>
      <c r="HJO327" s="131"/>
      <c r="HJP327" s="131"/>
      <c r="HJQ327" s="131"/>
      <c r="HJR327" s="132"/>
      <c r="HJS327" s="132"/>
      <c r="HJT327" s="129"/>
      <c r="HJU327" s="129"/>
      <c r="HJV327" s="130"/>
      <c r="HJW327" s="131"/>
      <c r="HJX327" s="131"/>
      <c r="HJY327" s="131"/>
      <c r="HJZ327" s="132"/>
      <c r="HKA327" s="132"/>
      <c r="HKB327" s="129"/>
      <c r="HKC327" s="129"/>
      <c r="HKD327" s="130"/>
      <c r="HKE327" s="131"/>
      <c r="HKF327" s="131"/>
      <c r="HKG327" s="131"/>
      <c r="HKH327" s="132"/>
      <c r="HKI327" s="132"/>
      <c r="HKJ327" s="129"/>
      <c r="HKK327" s="129"/>
      <c r="HKL327" s="130"/>
      <c r="HKM327" s="131"/>
      <c r="HKN327" s="131"/>
      <c r="HKO327" s="131"/>
      <c r="HKP327" s="132"/>
      <c r="HKQ327" s="132"/>
      <c r="HKR327" s="129"/>
      <c r="HKS327" s="129"/>
      <c r="HKT327" s="130"/>
      <c r="HKU327" s="131"/>
      <c r="HKV327" s="131"/>
      <c r="HKW327" s="131"/>
      <c r="HKX327" s="132"/>
      <c r="HKY327" s="132"/>
      <c r="HKZ327" s="129"/>
      <c r="HLA327" s="129"/>
      <c r="HLB327" s="130"/>
      <c r="HLC327" s="131"/>
      <c r="HLD327" s="131"/>
      <c r="HLE327" s="131"/>
      <c r="HLF327" s="132"/>
      <c r="HLG327" s="132"/>
      <c r="HLH327" s="129"/>
      <c r="HLI327" s="129"/>
      <c r="HLJ327" s="130"/>
      <c r="HLK327" s="131"/>
      <c r="HLL327" s="131"/>
      <c r="HLM327" s="131"/>
      <c r="HLN327" s="132"/>
      <c r="HLO327" s="132"/>
      <c r="HLP327" s="129"/>
      <c r="HLQ327" s="129"/>
      <c r="HLR327" s="130"/>
      <c r="HLS327" s="131"/>
      <c r="HLT327" s="131"/>
      <c r="HLU327" s="131"/>
      <c r="HLV327" s="132"/>
      <c r="HLW327" s="132"/>
      <c r="HLX327" s="129"/>
      <c r="HLY327" s="129"/>
      <c r="HLZ327" s="130"/>
      <c r="HMA327" s="131"/>
      <c r="HMB327" s="131"/>
      <c r="HMC327" s="131"/>
      <c r="HMD327" s="132"/>
      <c r="HME327" s="132"/>
      <c r="HMF327" s="129"/>
      <c r="HMG327" s="129"/>
      <c r="HMH327" s="130"/>
      <c r="HMI327" s="131"/>
      <c r="HMJ327" s="131"/>
      <c r="HMK327" s="131"/>
      <c r="HML327" s="132"/>
      <c r="HMM327" s="132"/>
      <c r="HMN327" s="129"/>
      <c r="HMO327" s="129"/>
      <c r="HMP327" s="130"/>
      <c r="HMQ327" s="131"/>
      <c r="HMR327" s="131"/>
      <c r="HMS327" s="131"/>
      <c r="HMT327" s="132"/>
      <c r="HMU327" s="132"/>
      <c r="HMV327" s="129"/>
      <c r="HMW327" s="129"/>
      <c r="HMX327" s="130"/>
      <c r="HMY327" s="131"/>
      <c r="HMZ327" s="131"/>
      <c r="HNA327" s="131"/>
      <c r="HNB327" s="132"/>
      <c r="HNC327" s="132"/>
      <c r="HND327" s="129"/>
      <c r="HNE327" s="129"/>
      <c r="HNF327" s="130"/>
      <c r="HNG327" s="131"/>
      <c r="HNH327" s="131"/>
      <c r="HNI327" s="131"/>
      <c r="HNJ327" s="132"/>
      <c r="HNK327" s="132"/>
      <c r="HNL327" s="129"/>
      <c r="HNM327" s="129"/>
      <c r="HNN327" s="130"/>
      <c r="HNO327" s="131"/>
      <c r="HNP327" s="131"/>
      <c r="HNQ327" s="131"/>
      <c r="HNR327" s="132"/>
      <c r="HNS327" s="132"/>
      <c r="HNT327" s="129"/>
      <c r="HNU327" s="129"/>
      <c r="HNV327" s="130"/>
      <c r="HNW327" s="131"/>
      <c r="HNX327" s="131"/>
      <c r="HNY327" s="131"/>
      <c r="HNZ327" s="132"/>
      <c r="HOA327" s="132"/>
      <c r="HOB327" s="129"/>
      <c r="HOC327" s="129"/>
      <c r="HOD327" s="130"/>
      <c r="HOE327" s="131"/>
      <c r="HOF327" s="131"/>
      <c r="HOG327" s="131"/>
      <c r="HOH327" s="132"/>
      <c r="HOI327" s="132"/>
      <c r="HOJ327" s="129"/>
      <c r="HOK327" s="129"/>
      <c r="HOL327" s="130"/>
      <c r="HOM327" s="131"/>
      <c r="HON327" s="131"/>
      <c r="HOO327" s="131"/>
      <c r="HOP327" s="132"/>
      <c r="HOQ327" s="132"/>
      <c r="HOR327" s="129"/>
      <c r="HOS327" s="129"/>
      <c r="HOT327" s="130"/>
      <c r="HOU327" s="131"/>
      <c r="HOV327" s="131"/>
      <c r="HOW327" s="131"/>
      <c r="HOX327" s="132"/>
      <c r="HOY327" s="132"/>
      <c r="HOZ327" s="129"/>
      <c r="HPA327" s="129"/>
      <c r="HPB327" s="130"/>
      <c r="HPC327" s="131"/>
      <c r="HPD327" s="131"/>
      <c r="HPE327" s="131"/>
      <c r="HPF327" s="132"/>
      <c r="HPG327" s="132"/>
      <c r="HPH327" s="129"/>
      <c r="HPI327" s="129"/>
      <c r="HPJ327" s="130"/>
      <c r="HPK327" s="131"/>
      <c r="HPL327" s="131"/>
      <c r="HPM327" s="131"/>
      <c r="HPN327" s="132"/>
      <c r="HPO327" s="132"/>
      <c r="HPP327" s="129"/>
      <c r="HPQ327" s="129"/>
      <c r="HPR327" s="130"/>
      <c r="HPS327" s="131"/>
      <c r="HPT327" s="131"/>
      <c r="HPU327" s="131"/>
      <c r="HPV327" s="132"/>
      <c r="HPW327" s="132"/>
      <c r="HPX327" s="129"/>
      <c r="HPY327" s="129"/>
      <c r="HPZ327" s="130"/>
      <c r="HQA327" s="131"/>
      <c r="HQB327" s="131"/>
      <c r="HQC327" s="131"/>
      <c r="HQD327" s="132"/>
      <c r="HQE327" s="132"/>
      <c r="HQF327" s="129"/>
      <c r="HQG327" s="129"/>
      <c r="HQH327" s="130"/>
      <c r="HQI327" s="131"/>
      <c r="HQJ327" s="131"/>
      <c r="HQK327" s="131"/>
      <c r="HQL327" s="132"/>
      <c r="HQM327" s="132"/>
      <c r="HQN327" s="129"/>
      <c r="HQO327" s="129"/>
      <c r="HQP327" s="130"/>
      <c r="HQQ327" s="131"/>
      <c r="HQR327" s="131"/>
      <c r="HQS327" s="131"/>
      <c r="HQT327" s="132"/>
      <c r="HQU327" s="132"/>
      <c r="HQV327" s="129"/>
      <c r="HQW327" s="129"/>
      <c r="HQX327" s="130"/>
      <c r="HQY327" s="131"/>
      <c r="HQZ327" s="131"/>
      <c r="HRA327" s="131"/>
      <c r="HRB327" s="132"/>
      <c r="HRC327" s="132"/>
      <c r="HRD327" s="129"/>
      <c r="HRE327" s="129"/>
      <c r="HRF327" s="130"/>
      <c r="HRG327" s="131"/>
      <c r="HRH327" s="131"/>
      <c r="HRI327" s="131"/>
      <c r="HRJ327" s="132"/>
      <c r="HRK327" s="132"/>
      <c r="HRL327" s="129"/>
      <c r="HRM327" s="129"/>
      <c r="HRN327" s="130"/>
      <c r="HRO327" s="131"/>
      <c r="HRP327" s="131"/>
      <c r="HRQ327" s="131"/>
      <c r="HRR327" s="132"/>
      <c r="HRS327" s="132"/>
      <c r="HRT327" s="129"/>
      <c r="HRU327" s="129"/>
      <c r="HRV327" s="130"/>
      <c r="HRW327" s="131"/>
      <c r="HRX327" s="131"/>
      <c r="HRY327" s="131"/>
      <c r="HRZ327" s="132"/>
      <c r="HSA327" s="132"/>
      <c r="HSB327" s="129"/>
      <c r="HSC327" s="129"/>
      <c r="HSD327" s="130"/>
      <c r="HSE327" s="131"/>
      <c r="HSF327" s="131"/>
      <c r="HSG327" s="131"/>
      <c r="HSH327" s="132"/>
      <c r="HSI327" s="132"/>
      <c r="HSJ327" s="129"/>
      <c r="HSK327" s="129"/>
      <c r="HSL327" s="130"/>
      <c r="HSM327" s="131"/>
      <c r="HSN327" s="131"/>
      <c r="HSO327" s="131"/>
      <c r="HSP327" s="132"/>
      <c r="HSQ327" s="132"/>
      <c r="HSR327" s="129"/>
      <c r="HSS327" s="129"/>
      <c r="HST327" s="130"/>
      <c r="HSU327" s="131"/>
      <c r="HSV327" s="131"/>
      <c r="HSW327" s="131"/>
      <c r="HSX327" s="132"/>
      <c r="HSY327" s="132"/>
      <c r="HSZ327" s="129"/>
      <c r="HTA327" s="129"/>
      <c r="HTB327" s="130"/>
      <c r="HTC327" s="131"/>
      <c r="HTD327" s="131"/>
      <c r="HTE327" s="131"/>
      <c r="HTF327" s="132"/>
      <c r="HTG327" s="132"/>
      <c r="HTH327" s="129"/>
      <c r="HTI327" s="129"/>
      <c r="HTJ327" s="130"/>
      <c r="HTK327" s="131"/>
      <c r="HTL327" s="131"/>
      <c r="HTM327" s="131"/>
      <c r="HTN327" s="132"/>
      <c r="HTO327" s="132"/>
      <c r="HTP327" s="129"/>
      <c r="HTQ327" s="129"/>
      <c r="HTR327" s="130"/>
      <c r="HTS327" s="131"/>
      <c r="HTT327" s="131"/>
      <c r="HTU327" s="131"/>
      <c r="HTV327" s="132"/>
      <c r="HTW327" s="132"/>
      <c r="HTX327" s="129"/>
      <c r="HTY327" s="129"/>
      <c r="HTZ327" s="130"/>
      <c r="HUA327" s="131"/>
      <c r="HUB327" s="131"/>
      <c r="HUC327" s="131"/>
      <c r="HUD327" s="132"/>
      <c r="HUE327" s="132"/>
      <c r="HUF327" s="129"/>
      <c r="HUG327" s="129"/>
      <c r="HUH327" s="130"/>
      <c r="HUI327" s="131"/>
      <c r="HUJ327" s="131"/>
      <c r="HUK327" s="131"/>
      <c r="HUL327" s="132"/>
      <c r="HUM327" s="132"/>
      <c r="HUN327" s="129"/>
      <c r="HUO327" s="129"/>
      <c r="HUP327" s="130"/>
      <c r="HUQ327" s="131"/>
      <c r="HUR327" s="131"/>
      <c r="HUS327" s="131"/>
      <c r="HUT327" s="132"/>
      <c r="HUU327" s="132"/>
      <c r="HUV327" s="129"/>
      <c r="HUW327" s="129"/>
      <c r="HUX327" s="130"/>
      <c r="HUY327" s="131"/>
      <c r="HUZ327" s="131"/>
      <c r="HVA327" s="131"/>
      <c r="HVB327" s="132"/>
      <c r="HVC327" s="132"/>
      <c r="HVD327" s="129"/>
      <c r="HVE327" s="129"/>
      <c r="HVF327" s="130"/>
      <c r="HVG327" s="131"/>
      <c r="HVH327" s="131"/>
      <c r="HVI327" s="131"/>
      <c r="HVJ327" s="132"/>
      <c r="HVK327" s="132"/>
      <c r="HVL327" s="129"/>
      <c r="HVM327" s="129"/>
      <c r="HVN327" s="130"/>
      <c r="HVO327" s="131"/>
      <c r="HVP327" s="131"/>
      <c r="HVQ327" s="131"/>
      <c r="HVR327" s="132"/>
      <c r="HVS327" s="132"/>
      <c r="HVT327" s="129"/>
      <c r="HVU327" s="129"/>
      <c r="HVV327" s="130"/>
      <c r="HVW327" s="131"/>
      <c r="HVX327" s="131"/>
      <c r="HVY327" s="131"/>
      <c r="HVZ327" s="132"/>
      <c r="HWA327" s="132"/>
      <c r="HWB327" s="129"/>
      <c r="HWC327" s="129"/>
      <c r="HWD327" s="130"/>
      <c r="HWE327" s="131"/>
      <c r="HWF327" s="131"/>
      <c r="HWG327" s="131"/>
      <c r="HWH327" s="132"/>
      <c r="HWI327" s="132"/>
      <c r="HWJ327" s="129"/>
      <c r="HWK327" s="129"/>
      <c r="HWL327" s="130"/>
      <c r="HWM327" s="131"/>
      <c r="HWN327" s="131"/>
      <c r="HWO327" s="131"/>
      <c r="HWP327" s="132"/>
      <c r="HWQ327" s="132"/>
      <c r="HWR327" s="129"/>
      <c r="HWS327" s="129"/>
      <c r="HWT327" s="130"/>
      <c r="HWU327" s="131"/>
      <c r="HWV327" s="131"/>
      <c r="HWW327" s="131"/>
      <c r="HWX327" s="132"/>
      <c r="HWY327" s="132"/>
      <c r="HWZ327" s="129"/>
      <c r="HXA327" s="129"/>
      <c r="HXB327" s="130"/>
      <c r="HXC327" s="131"/>
      <c r="HXD327" s="131"/>
      <c r="HXE327" s="131"/>
      <c r="HXF327" s="132"/>
      <c r="HXG327" s="132"/>
      <c r="HXH327" s="129"/>
      <c r="HXI327" s="129"/>
      <c r="HXJ327" s="130"/>
      <c r="HXK327" s="131"/>
      <c r="HXL327" s="131"/>
      <c r="HXM327" s="131"/>
      <c r="HXN327" s="132"/>
      <c r="HXO327" s="132"/>
      <c r="HXP327" s="129"/>
      <c r="HXQ327" s="129"/>
      <c r="HXR327" s="130"/>
      <c r="HXS327" s="131"/>
      <c r="HXT327" s="131"/>
      <c r="HXU327" s="131"/>
      <c r="HXV327" s="132"/>
      <c r="HXW327" s="132"/>
      <c r="HXX327" s="129"/>
      <c r="HXY327" s="129"/>
      <c r="HXZ327" s="130"/>
      <c r="HYA327" s="131"/>
      <c r="HYB327" s="131"/>
      <c r="HYC327" s="131"/>
      <c r="HYD327" s="132"/>
      <c r="HYE327" s="132"/>
      <c r="HYF327" s="129"/>
      <c r="HYG327" s="129"/>
      <c r="HYH327" s="130"/>
      <c r="HYI327" s="131"/>
      <c r="HYJ327" s="131"/>
      <c r="HYK327" s="131"/>
      <c r="HYL327" s="132"/>
      <c r="HYM327" s="132"/>
      <c r="HYN327" s="129"/>
      <c r="HYO327" s="129"/>
      <c r="HYP327" s="130"/>
      <c r="HYQ327" s="131"/>
      <c r="HYR327" s="131"/>
      <c r="HYS327" s="131"/>
      <c r="HYT327" s="132"/>
      <c r="HYU327" s="132"/>
      <c r="HYV327" s="129"/>
      <c r="HYW327" s="129"/>
      <c r="HYX327" s="130"/>
      <c r="HYY327" s="131"/>
      <c r="HYZ327" s="131"/>
      <c r="HZA327" s="131"/>
      <c r="HZB327" s="132"/>
      <c r="HZC327" s="132"/>
      <c r="HZD327" s="129"/>
      <c r="HZE327" s="129"/>
      <c r="HZF327" s="130"/>
      <c r="HZG327" s="131"/>
      <c r="HZH327" s="131"/>
      <c r="HZI327" s="131"/>
      <c r="HZJ327" s="132"/>
      <c r="HZK327" s="132"/>
      <c r="HZL327" s="129"/>
      <c r="HZM327" s="129"/>
      <c r="HZN327" s="130"/>
      <c r="HZO327" s="131"/>
      <c r="HZP327" s="131"/>
      <c r="HZQ327" s="131"/>
      <c r="HZR327" s="132"/>
      <c r="HZS327" s="132"/>
      <c r="HZT327" s="129"/>
      <c r="HZU327" s="129"/>
      <c r="HZV327" s="130"/>
      <c r="HZW327" s="131"/>
      <c r="HZX327" s="131"/>
      <c r="HZY327" s="131"/>
      <c r="HZZ327" s="132"/>
      <c r="IAA327" s="132"/>
      <c r="IAB327" s="129"/>
      <c r="IAC327" s="129"/>
      <c r="IAD327" s="130"/>
      <c r="IAE327" s="131"/>
      <c r="IAF327" s="131"/>
      <c r="IAG327" s="131"/>
      <c r="IAH327" s="132"/>
      <c r="IAI327" s="132"/>
      <c r="IAJ327" s="129"/>
      <c r="IAK327" s="129"/>
      <c r="IAL327" s="130"/>
      <c r="IAM327" s="131"/>
      <c r="IAN327" s="131"/>
      <c r="IAO327" s="131"/>
      <c r="IAP327" s="132"/>
      <c r="IAQ327" s="132"/>
      <c r="IAR327" s="129"/>
      <c r="IAS327" s="129"/>
      <c r="IAT327" s="130"/>
      <c r="IAU327" s="131"/>
      <c r="IAV327" s="131"/>
      <c r="IAW327" s="131"/>
      <c r="IAX327" s="132"/>
      <c r="IAY327" s="132"/>
      <c r="IAZ327" s="129"/>
      <c r="IBA327" s="129"/>
      <c r="IBB327" s="130"/>
      <c r="IBC327" s="131"/>
      <c r="IBD327" s="131"/>
      <c r="IBE327" s="131"/>
      <c r="IBF327" s="132"/>
      <c r="IBG327" s="132"/>
      <c r="IBH327" s="129"/>
      <c r="IBI327" s="129"/>
      <c r="IBJ327" s="130"/>
      <c r="IBK327" s="131"/>
      <c r="IBL327" s="131"/>
      <c r="IBM327" s="131"/>
      <c r="IBN327" s="132"/>
      <c r="IBO327" s="132"/>
      <c r="IBP327" s="129"/>
      <c r="IBQ327" s="129"/>
      <c r="IBR327" s="130"/>
      <c r="IBS327" s="131"/>
      <c r="IBT327" s="131"/>
      <c r="IBU327" s="131"/>
      <c r="IBV327" s="132"/>
      <c r="IBW327" s="132"/>
      <c r="IBX327" s="129"/>
      <c r="IBY327" s="129"/>
      <c r="IBZ327" s="130"/>
      <c r="ICA327" s="131"/>
      <c r="ICB327" s="131"/>
      <c r="ICC327" s="131"/>
      <c r="ICD327" s="132"/>
      <c r="ICE327" s="132"/>
      <c r="ICF327" s="129"/>
      <c r="ICG327" s="129"/>
      <c r="ICH327" s="130"/>
      <c r="ICI327" s="131"/>
      <c r="ICJ327" s="131"/>
      <c r="ICK327" s="131"/>
      <c r="ICL327" s="132"/>
      <c r="ICM327" s="132"/>
      <c r="ICN327" s="129"/>
      <c r="ICO327" s="129"/>
      <c r="ICP327" s="130"/>
      <c r="ICQ327" s="131"/>
      <c r="ICR327" s="131"/>
      <c r="ICS327" s="131"/>
      <c r="ICT327" s="132"/>
      <c r="ICU327" s="132"/>
      <c r="ICV327" s="129"/>
      <c r="ICW327" s="129"/>
      <c r="ICX327" s="130"/>
      <c r="ICY327" s="131"/>
      <c r="ICZ327" s="131"/>
      <c r="IDA327" s="131"/>
      <c r="IDB327" s="132"/>
      <c r="IDC327" s="132"/>
      <c r="IDD327" s="129"/>
      <c r="IDE327" s="129"/>
      <c r="IDF327" s="130"/>
      <c r="IDG327" s="131"/>
      <c r="IDH327" s="131"/>
      <c r="IDI327" s="131"/>
      <c r="IDJ327" s="132"/>
      <c r="IDK327" s="132"/>
      <c r="IDL327" s="129"/>
      <c r="IDM327" s="129"/>
      <c r="IDN327" s="130"/>
      <c r="IDO327" s="131"/>
      <c r="IDP327" s="131"/>
      <c r="IDQ327" s="131"/>
      <c r="IDR327" s="132"/>
      <c r="IDS327" s="132"/>
      <c r="IDT327" s="129"/>
      <c r="IDU327" s="129"/>
      <c r="IDV327" s="130"/>
      <c r="IDW327" s="131"/>
      <c r="IDX327" s="131"/>
      <c r="IDY327" s="131"/>
      <c r="IDZ327" s="132"/>
      <c r="IEA327" s="132"/>
      <c r="IEB327" s="129"/>
      <c r="IEC327" s="129"/>
      <c r="IED327" s="130"/>
      <c r="IEE327" s="131"/>
      <c r="IEF327" s="131"/>
      <c r="IEG327" s="131"/>
      <c r="IEH327" s="132"/>
      <c r="IEI327" s="132"/>
      <c r="IEJ327" s="129"/>
      <c r="IEK327" s="129"/>
      <c r="IEL327" s="130"/>
      <c r="IEM327" s="131"/>
      <c r="IEN327" s="131"/>
      <c r="IEO327" s="131"/>
      <c r="IEP327" s="132"/>
      <c r="IEQ327" s="132"/>
      <c r="IER327" s="129"/>
      <c r="IES327" s="129"/>
      <c r="IET327" s="130"/>
      <c r="IEU327" s="131"/>
      <c r="IEV327" s="131"/>
      <c r="IEW327" s="131"/>
      <c r="IEX327" s="132"/>
      <c r="IEY327" s="132"/>
      <c r="IEZ327" s="129"/>
      <c r="IFA327" s="129"/>
      <c r="IFB327" s="130"/>
      <c r="IFC327" s="131"/>
      <c r="IFD327" s="131"/>
      <c r="IFE327" s="131"/>
      <c r="IFF327" s="132"/>
      <c r="IFG327" s="132"/>
      <c r="IFH327" s="129"/>
      <c r="IFI327" s="129"/>
      <c r="IFJ327" s="130"/>
      <c r="IFK327" s="131"/>
      <c r="IFL327" s="131"/>
      <c r="IFM327" s="131"/>
      <c r="IFN327" s="132"/>
      <c r="IFO327" s="132"/>
      <c r="IFP327" s="129"/>
      <c r="IFQ327" s="129"/>
      <c r="IFR327" s="130"/>
      <c r="IFS327" s="131"/>
      <c r="IFT327" s="131"/>
      <c r="IFU327" s="131"/>
      <c r="IFV327" s="132"/>
      <c r="IFW327" s="132"/>
      <c r="IFX327" s="129"/>
      <c r="IFY327" s="129"/>
      <c r="IFZ327" s="130"/>
      <c r="IGA327" s="131"/>
      <c r="IGB327" s="131"/>
      <c r="IGC327" s="131"/>
      <c r="IGD327" s="132"/>
      <c r="IGE327" s="132"/>
      <c r="IGF327" s="129"/>
      <c r="IGG327" s="129"/>
      <c r="IGH327" s="130"/>
      <c r="IGI327" s="131"/>
      <c r="IGJ327" s="131"/>
      <c r="IGK327" s="131"/>
      <c r="IGL327" s="132"/>
      <c r="IGM327" s="132"/>
      <c r="IGN327" s="129"/>
      <c r="IGO327" s="129"/>
      <c r="IGP327" s="130"/>
      <c r="IGQ327" s="131"/>
      <c r="IGR327" s="131"/>
      <c r="IGS327" s="131"/>
      <c r="IGT327" s="132"/>
      <c r="IGU327" s="132"/>
      <c r="IGV327" s="129"/>
      <c r="IGW327" s="129"/>
      <c r="IGX327" s="130"/>
      <c r="IGY327" s="131"/>
      <c r="IGZ327" s="131"/>
      <c r="IHA327" s="131"/>
      <c r="IHB327" s="132"/>
      <c r="IHC327" s="132"/>
      <c r="IHD327" s="129"/>
      <c r="IHE327" s="129"/>
      <c r="IHF327" s="130"/>
      <c r="IHG327" s="131"/>
      <c r="IHH327" s="131"/>
      <c r="IHI327" s="131"/>
      <c r="IHJ327" s="132"/>
      <c r="IHK327" s="132"/>
      <c r="IHL327" s="129"/>
      <c r="IHM327" s="129"/>
      <c r="IHN327" s="130"/>
      <c r="IHO327" s="131"/>
      <c r="IHP327" s="131"/>
      <c r="IHQ327" s="131"/>
      <c r="IHR327" s="132"/>
      <c r="IHS327" s="132"/>
      <c r="IHT327" s="129"/>
      <c r="IHU327" s="129"/>
      <c r="IHV327" s="130"/>
      <c r="IHW327" s="131"/>
      <c r="IHX327" s="131"/>
      <c r="IHY327" s="131"/>
      <c r="IHZ327" s="132"/>
      <c r="IIA327" s="132"/>
      <c r="IIB327" s="129"/>
      <c r="IIC327" s="129"/>
      <c r="IID327" s="130"/>
      <c r="IIE327" s="131"/>
      <c r="IIF327" s="131"/>
      <c r="IIG327" s="131"/>
      <c r="IIH327" s="132"/>
      <c r="III327" s="132"/>
      <c r="IIJ327" s="129"/>
      <c r="IIK327" s="129"/>
      <c r="IIL327" s="130"/>
      <c r="IIM327" s="131"/>
      <c r="IIN327" s="131"/>
      <c r="IIO327" s="131"/>
      <c r="IIP327" s="132"/>
      <c r="IIQ327" s="132"/>
      <c r="IIR327" s="129"/>
      <c r="IIS327" s="129"/>
      <c r="IIT327" s="130"/>
      <c r="IIU327" s="131"/>
      <c r="IIV327" s="131"/>
      <c r="IIW327" s="131"/>
      <c r="IIX327" s="132"/>
      <c r="IIY327" s="132"/>
      <c r="IIZ327" s="129"/>
      <c r="IJA327" s="129"/>
      <c r="IJB327" s="130"/>
      <c r="IJC327" s="131"/>
      <c r="IJD327" s="131"/>
      <c r="IJE327" s="131"/>
      <c r="IJF327" s="132"/>
      <c r="IJG327" s="132"/>
      <c r="IJH327" s="129"/>
      <c r="IJI327" s="129"/>
      <c r="IJJ327" s="130"/>
      <c r="IJK327" s="131"/>
      <c r="IJL327" s="131"/>
      <c r="IJM327" s="131"/>
      <c r="IJN327" s="132"/>
      <c r="IJO327" s="132"/>
      <c r="IJP327" s="129"/>
      <c r="IJQ327" s="129"/>
      <c r="IJR327" s="130"/>
      <c r="IJS327" s="131"/>
      <c r="IJT327" s="131"/>
      <c r="IJU327" s="131"/>
      <c r="IJV327" s="132"/>
      <c r="IJW327" s="132"/>
      <c r="IJX327" s="129"/>
      <c r="IJY327" s="129"/>
      <c r="IJZ327" s="130"/>
      <c r="IKA327" s="131"/>
      <c r="IKB327" s="131"/>
      <c r="IKC327" s="131"/>
      <c r="IKD327" s="132"/>
      <c r="IKE327" s="132"/>
      <c r="IKF327" s="129"/>
      <c r="IKG327" s="129"/>
      <c r="IKH327" s="130"/>
      <c r="IKI327" s="131"/>
      <c r="IKJ327" s="131"/>
      <c r="IKK327" s="131"/>
      <c r="IKL327" s="132"/>
      <c r="IKM327" s="132"/>
      <c r="IKN327" s="129"/>
      <c r="IKO327" s="129"/>
      <c r="IKP327" s="130"/>
      <c r="IKQ327" s="131"/>
      <c r="IKR327" s="131"/>
      <c r="IKS327" s="131"/>
      <c r="IKT327" s="132"/>
      <c r="IKU327" s="132"/>
      <c r="IKV327" s="129"/>
      <c r="IKW327" s="129"/>
      <c r="IKX327" s="130"/>
      <c r="IKY327" s="131"/>
      <c r="IKZ327" s="131"/>
      <c r="ILA327" s="131"/>
      <c r="ILB327" s="132"/>
      <c r="ILC327" s="132"/>
      <c r="ILD327" s="129"/>
      <c r="ILE327" s="129"/>
      <c r="ILF327" s="130"/>
      <c r="ILG327" s="131"/>
      <c r="ILH327" s="131"/>
      <c r="ILI327" s="131"/>
      <c r="ILJ327" s="132"/>
      <c r="ILK327" s="132"/>
      <c r="ILL327" s="129"/>
      <c r="ILM327" s="129"/>
      <c r="ILN327" s="130"/>
      <c r="ILO327" s="131"/>
      <c r="ILP327" s="131"/>
      <c r="ILQ327" s="131"/>
      <c r="ILR327" s="132"/>
      <c r="ILS327" s="132"/>
      <c r="ILT327" s="129"/>
      <c r="ILU327" s="129"/>
      <c r="ILV327" s="130"/>
      <c r="ILW327" s="131"/>
      <c r="ILX327" s="131"/>
      <c r="ILY327" s="131"/>
      <c r="ILZ327" s="132"/>
      <c r="IMA327" s="132"/>
      <c r="IMB327" s="129"/>
      <c r="IMC327" s="129"/>
      <c r="IMD327" s="130"/>
      <c r="IME327" s="131"/>
      <c r="IMF327" s="131"/>
      <c r="IMG327" s="131"/>
      <c r="IMH327" s="132"/>
      <c r="IMI327" s="132"/>
      <c r="IMJ327" s="129"/>
      <c r="IMK327" s="129"/>
      <c r="IML327" s="130"/>
      <c r="IMM327" s="131"/>
      <c r="IMN327" s="131"/>
      <c r="IMO327" s="131"/>
      <c r="IMP327" s="132"/>
      <c r="IMQ327" s="132"/>
      <c r="IMR327" s="129"/>
      <c r="IMS327" s="129"/>
      <c r="IMT327" s="130"/>
      <c r="IMU327" s="131"/>
      <c r="IMV327" s="131"/>
      <c r="IMW327" s="131"/>
      <c r="IMX327" s="132"/>
      <c r="IMY327" s="132"/>
      <c r="IMZ327" s="129"/>
      <c r="INA327" s="129"/>
      <c r="INB327" s="130"/>
      <c r="INC327" s="131"/>
      <c r="IND327" s="131"/>
      <c r="INE327" s="131"/>
      <c r="INF327" s="132"/>
      <c r="ING327" s="132"/>
      <c r="INH327" s="129"/>
      <c r="INI327" s="129"/>
      <c r="INJ327" s="130"/>
      <c r="INK327" s="131"/>
      <c r="INL327" s="131"/>
      <c r="INM327" s="131"/>
      <c r="INN327" s="132"/>
      <c r="INO327" s="132"/>
      <c r="INP327" s="129"/>
      <c r="INQ327" s="129"/>
      <c r="INR327" s="130"/>
      <c r="INS327" s="131"/>
      <c r="INT327" s="131"/>
      <c r="INU327" s="131"/>
      <c r="INV327" s="132"/>
      <c r="INW327" s="132"/>
      <c r="INX327" s="129"/>
      <c r="INY327" s="129"/>
      <c r="INZ327" s="130"/>
      <c r="IOA327" s="131"/>
      <c r="IOB327" s="131"/>
      <c r="IOC327" s="131"/>
      <c r="IOD327" s="132"/>
      <c r="IOE327" s="132"/>
      <c r="IOF327" s="129"/>
      <c r="IOG327" s="129"/>
      <c r="IOH327" s="130"/>
      <c r="IOI327" s="131"/>
      <c r="IOJ327" s="131"/>
      <c r="IOK327" s="131"/>
      <c r="IOL327" s="132"/>
      <c r="IOM327" s="132"/>
      <c r="ION327" s="129"/>
      <c r="IOO327" s="129"/>
      <c r="IOP327" s="130"/>
      <c r="IOQ327" s="131"/>
      <c r="IOR327" s="131"/>
      <c r="IOS327" s="131"/>
      <c r="IOT327" s="132"/>
      <c r="IOU327" s="132"/>
      <c r="IOV327" s="129"/>
      <c r="IOW327" s="129"/>
      <c r="IOX327" s="130"/>
      <c r="IOY327" s="131"/>
      <c r="IOZ327" s="131"/>
      <c r="IPA327" s="131"/>
      <c r="IPB327" s="132"/>
      <c r="IPC327" s="132"/>
      <c r="IPD327" s="129"/>
      <c r="IPE327" s="129"/>
      <c r="IPF327" s="130"/>
      <c r="IPG327" s="131"/>
      <c r="IPH327" s="131"/>
      <c r="IPI327" s="131"/>
      <c r="IPJ327" s="132"/>
      <c r="IPK327" s="132"/>
      <c r="IPL327" s="129"/>
      <c r="IPM327" s="129"/>
      <c r="IPN327" s="130"/>
      <c r="IPO327" s="131"/>
      <c r="IPP327" s="131"/>
      <c r="IPQ327" s="131"/>
      <c r="IPR327" s="132"/>
      <c r="IPS327" s="132"/>
      <c r="IPT327" s="129"/>
      <c r="IPU327" s="129"/>
      <c r="IPV327" s="130"/>
      <c r="IPW327" s="131"/>
      <c r="IPX327" s="131"/>
      <c r="IPY327" s="131"/>
      <c r="IPZ327" s="132"/>
      <c r="IQA327" s="132"/>
      <c r="IQB327" s="129"/>
      <c r="IQC327" s="129"/>
      <c r="IQD327" s="130"/>
      <c r="IQE327" s="131"/>
      <c r="IQF327" s="131"/>
      <c r="IQG327" s="131"/>
      <c r="IQH327" s="132"/>
      <c r="IQI327" s="132"/>
      <c r="IQJ327" s="129"/>
      <c r="IQK327" s="129"/>
      <c r="IQL327" s="130"/>
      <c r="IQM327" s="131"/>
      <c r="IQN327" s="131"/>
      <c r="IQO327" s="131"/>
      <c r="IQP327" s="132"/>
      <c r="IQQ327" s="132"/>
      <c r="IQR327" s="129"/>
      <c r="IQS327" s="129"/>
      <c r="IQT327" s="130"/>
      <c r="IQU327" s="131"/>
      <c r="IQV327" s="131"/>
      <c r="IQW327" s="131"/>
      <c r="IQX327" s="132"/>
      <c r="IQY327" s="132"/>
      <c r="IQZ327" s="129"/>
      <c r="IRA327" s="129"/>
      <c r="IRB327" s="130"/>
      <c r="IRC327" s="131"/>
      <c r="IRD327" s="131"/>
      <c r="IRE327" s="131"/>
      <c r="IRF327" s="132"/>
      <c r="IRG327" s="132"/>
      <c r="IRH327" s="129"/>
      <c r="IRI327" s="129"/>
      <c r="IRJ327" s="130"/>
      <c r="IRK327" s="131"/>
      <c r="IRL327" s="131"/>
      <c r="IRM327" s="131"/>
      <c r="IRN327" s="132"/>
      <c r="IRO327" s="132"/>
      <c r="IRP327" s="129"/>
      <c r="IRQ327" s="129"/>
      <c r="IRR327" s="130"/>
      <c r="IRS327" s="131"/>
      <c r="IRT327" s="131"/>
      <c r="IRU327" s="131"/>
      <c r="IRV327" s="132"/>
      <c r="IRW327" s="132"/>
      <c r="IRX327" s="129"/>
      <c r="IRY327" s="129"/>
      <c r="IRZ327" s="130"/>
      <c r="ISA327" s="131"/>
      <c r="ISB327" s="131"/>
      <c r="ISC327" s="131"/>
      <c r="ISD327" s="132"/>
      <c r="ISE327" s="132"/>
      <c r="ISF327" s="129"/>
      <c r="ISG327" s="129"/>
      <c r="ISH327" s="130"/>
      <c r="ISI327" s="131"/>
      <c r="ISJ327" s="131"/>
      <c r="ISK327" s="131"/>
      <c r="ISL327" s="132"/>
      <c r="ISM327" s="132"/>
      <c r="ISN327" s="129"/>
      <c r="ISO327" s="129"/>
      <c r="ISP327" s="130"/>
      <c r="ISQ327" s="131"/>
      <c r="ISR327" s="131"/>
      <c r="ISS327" s="131"/>
      <c r="IST327" s="132"/>
      <c r="ISU327" s="132"/>
      <c r="ISV327" s="129"/>
      <c r="ISW327" s="129"/>
      <c r="ISX327" s="130"/>
      <c r="ISY327" s="131"/>
      <c r="ISZ327" s="131"/>
      <c r="ITA327" s="131"/>
      <c r="ITB327" s="132"/>
      <c r="ITC327" s="132"/>
      <c r="ITD327" s="129"/>
      <c r="ITE327" s="129"/>
      <c r="ITF327" s="130"/>
      <c r="ITG327" s="131"/>
      <c r="ITH327" s="131"/>
      <c r="ITI327" s="131"/>
      <c r="ITJ327" s="132"/>
      <c r="ITK327" s="132"/>
      <c r="ITL327" s="129"/>
      <c r="ITM327" s="129"/>
      <c r="ITN327" s="130"/>
      <c r="ITO327" s="131"/>
      <c r="ITP327" s="131"/>
      <c r="ITQ327" s="131"/>
      <c r="ITR327" s="132"/>
      <c r="ITS327" s="132"/>
      <c r="ITT327" s="129"/>
      <c r="ITU327" s="129"/>
      <c r="ITV327" s="130"/>
      <c r="ITW327" s="131"/>
      <c r="ITX327" s="131"/>
      <c r="ITY327" s="131"/>
      <c r="ITZ327" s="132"/>
      <c r="IUA327" s="132"/>
      <c r="IUB327" s="129"/>
      <c r="IUC327" s="129"/>
      <c r="IUD327" s="130"/>
      <c r="IUE327" s="131"/>
      <c r="IUF327" s="131"/>
      <c r="IUG327" s="131"/>
      <c r="IUH327" s="132"/>
      <c r="IUI327" s="132"/>
      <c r="IUJ327" s="129"/>
      <c r="IUK327" s="129"/>
      <c r="IUL327" s="130"/>
      <c r="IUM327" s="131"/>
      <c r="IUN327" s="131"/>
      <c r="IUO327" s="131"/>
      <c r="IUP327" s="132"/>
      <c r="IUQ327" s="132"/>
      <c r="IUR327" s="129"/>
      <c r="IUS327" s="129"/>
      <c r="IUT327" s="130"/>
      <c r="IUU327" s="131"/>
      <c r="IUV327" s="131"/>
      <c r="IUW327" s="131"/>
      <c r="IUX327" s="132"/>
      <c r="IUY327" s="132"/>
      <c r="IUZ327" s="129"/>
      <c r="IVA327" s="129"/>
      <c r="IVB327" s="130"/>
      <c r="IVC327" s="131"/>
      <c r="IVD327" s="131"/>
      <c r="IVE327" s="131"/>
      <c r="IVF327" s="132"/>
      <c r="IVG327" s="132"/>
      <c r="IVH327" s="129"/>
      <c r="IVI327" s="129"/>
      <c r="IVJ327" s="130"/>
      <c r="IVK327" s="131"/>
      <c r="IVL327" s="131"/>
      <c r="IVM327" s="131"/>
      <c r="IVN327" s="132"/>
      <c r="IVO327" s="132"/>
      <c r="IVP327" s="129"/>
      <c r="IVQ327" s="129"/>
      <c r="IVR327" s="130"/>
      <c r="IVS327" s="131"/>
      <c r="IVT327" s="131"/>
      <c r="IVU327" s="131"/>
      <c r="IVV327" s="132"/>
      <c r="IVW327" s="132"/>
      <c r="IVX327" s="129"/>
      <c r="IVY327" s="129"/>
      <c r="IVZ327" s="130"/>
      <c r="IWA327" s="131"/>
      <c r="IWB327" s="131"/>
      <c r="IWC327" s="131"/>
      <c r="IWD327" s="132"/>
      <c r="IWE327" s="132"/>
      <c r="IWF327" s="129"/>
      <c r="IWG327" s="129"/>
      <c r="IWH327" s="130"/>
      <c r="IWI327" s="131"/>
      <c r="IWJ327" s="131"/>
      <c r="IWK327" s="131"/>
      <c r="IWL327" s="132"/>
      <c r="IWM327" s="132"/>
      <c r="IWN327" s="129"/>
      <c r="IWO327" s="129"/>
      <c r="IWP327" s="130"/>
      <c r="IWQ327" s="131"/>
      <c r="IWR327" s="131"/>
      <c r="IWS327" s="131"/>
      <c r="IWT327" s="132"/>
      <c r="IWU327" s="132"/>
      <c r="IWV327" s="129"/>
      <c r="IWW327" s="129"/>
      <c r="IWX327" s="130"/>
      <c r="IWY327" s="131"/>
      <c r="IWZ327" s="131"/>
      <c r="IXA327" s="131"/>
      <c r="IXB327" s="132"/>
      <c r="IXC327" s="132"/>
      <c r="IXD327" s="129"/>
      <c r="IXE327" s="129"/>
      <c r="IXF327" s="130"/>
      <c r="IXG327" s="131"/>
      <c r="IXH327" s="131"/>
      <c r="IXI327" s="131"/>
      <c r="IXJ327" s="132"/>
      <c r="IXK327" s="132"/>
      <c r="IXL327" s="129"/>
      <c r="IXM327" s="129"/>
      <c r="IXN327" s="130"/>
      <c r="IXO327" s="131"/>
      <c r="IXP327" s="131"/>
      <c r="IXQ327" s="131"/>
      <c r="IXR327" s="132"/>
      <c r="IXS327" s="132"/>
      <c r="IXT327" s="129"/>
      <c r="IXU327" s="129"/>
      <c r="IXV327" s="130"/>
      <c r="IXW327" s="131"/>
      <c r="IXX327" s="131"/>
      <c r="IXY327" s="131"/>
      <c r="IXZ327" s="132"/>
      <c r="IYA327" s="132"/>
      <c r="IYB327" s="129"/>
      <c r="IYC327" s="129"/>
      <c r="IYD327" s="130"/>
      <c r="IYE327" s="131"/>
      <c r="IYF327" s="131"/>
      <c r="IYG327" s="131"/>
      <c r="IYH327" s="132"/>
      <c r="IYI327" s="132"/>
      <c r="IYJ327" s="129"/>
      <c r="IYK327" s="129"/>
      <c r="IYL327" s="130"/>
      <c r="IYM327" s="131"/>
      <c r="IYN327" s="131"/>
      <c r="IYO327" s="131"/>
      <c r="IYP327" s="132"/>
      <c r="IYQ327" s="132"/>
      <c r="IYR327" s="129"/>
      <c r="IYS327" s="129"/>
      <c r="IYT327" s="130"/>
      <c r="IYU327" s="131"/>
      <c r="IYV327" s="131"/>
      <c r="IYW327" s="131"/>
      <c r="IYX327" s="132"/>
      <c r="IYY327" s="132"/>
      <c r="IYZ327" s="129"/>
      <c r="IZA327" s="129"/>
      <c r="IZB327" s="130"/>
      <c r="IZC327" s="131"/>
      <c r="IZD327" s="131"/>
      <c r="IZE327" s="131"/>
      <c r="IZF327" s="132"/>
      <c r="IZG327" s="132"/>
      <c r="IZH327" s="129"/>
      <c r="IZI327" s="129"/>
      <c r="IZJ327" s="130"/>
      <c r="IZK327" s="131"/>
      <c r="IZL327" s="131"/>
      <c r="IZM327" s="131"/>
      <c r="IZN327" s="132"/>
      <c r="IZO327" s="132"/>
      <c r="IZP327" s="129"/>
      <c r="IZQ327" s="129"/>
      <c r="IZR327" s="130"/>
      <c r="IZS327" s="131"/>
      <c r="IZT327" s="131"/>
      <c r="IZU327" s="131"/>
      <c r="IZV327" s="132"/>
      <c r="IZW327" s="132"/>
      <c r="IZX327" s="129"/>
      <c r="IZY327" s="129"/>
      <c r="IZZ327" s="130"/>
      <c r="JAA327" s="131"/>
      <c r="JAB327" s="131"/>
      <c r="JAC327" s="131"/>
      <c r="JAD327" s="132"/>
      <c r="JAE327" s="132"/>
      <c r="JAF327" s="129"/>
      <c r="JAG327" s="129"/>
      <c r="JAH327" s="130"/>
      <c r="JAI327" s="131"/>
      <c r="JAJ327" s="131"/>
      <c r="JAK327" s="131"/>
      <c r="JAL327" s="132"/>
      <c r="JAM327" s="132"/>
      <c r="JAN327" s="129"/>
      <c r="JAO327" s="129"/>
      <c r="JAP327" s="130"/>
      <c r="JAQ327" s="131"/>
      <c r="JAR327" s="131"/>
      <c r="JAS327" s="131"/>
      <c r="JAT327" s="132"/>
      <c r="JAU327" s="132"/>
      <c r="JAV327" s="129"/>
      <c r="JAW327" s="129"/>
      <c r="JAX327" s="130"/>
      <c r="JAY327" s="131"/>
      <c r="JAZ327" s="131"/>
      <c r="JBA327" s="131"/>
      <c r="JBB327" s="132"/>
      <c r="JBC327" s="132"/>
      <c r="JBD327" s="129"/>
      <c r="JBE327" s="129"/>
      <c r="JBF327" s="130"/>
      <c r="JBG327" s="131"/>
      <c r="JBH327" s="131"/>
      <c r="JBI327" s="131"/>
      <c r="JBJ327" s="132"/>
      <c r="JBK327" s="132"/>
      <c r="JBL327" s="129"/>
      <c r="JBM327" s="129"/>
      <c r="JBN327" s="130"/>
      <c r="JBO327" s="131"/>
      <c r="JBP327" s="131"/>
      <c r="JBQ327" s="131"/>
      <c r="JBR327" s="132"/>
      <c r="JBS327" s="132"/>
      <c r="JBT327" s="129"/>
      <c r="JBU327" s="129"/>
      <c r="JBV327" s="130"/>
      <c r="JBW327" s="131"/>
      <c r="JBX327" s="131"/>
      <c r="JBY327" s="131"/>
      <c r="JBZ327" s="132"/>
      <c r="JCA327" s="132"/>
      <c r="JCB327" s="129"/>
      <c r="JCC327" s="129"/>
      <c r="JCD327" s="130"/>
      <c r="JCE327" s="131"/>
      <c r="JCF327" s="131"/>
      <c r="JCG327" s="131"/>
      <c r="JCH327" s="132"/>
      <c r="JCI327" s="132"/>
      <c r="JCJ327" s="129"/>
      <c r="JCK327" s="129"/>
      <c r="JCL327" s="130"/>
      <c r="JCM327" s="131"/>
      <c r="JCN327" s="131"/>
      <c r="JCO327" s="131"/>
      <c r="JCP327" s="132"/>
      <c r="JCQ327" s="132"/>
      <c r="JCR327" s="129"/>
      <c r="JCS327" s="129"/>
      <c r="JCT327" s="130"/>
      <c r="JCU327" s="131"/>
      <c r="JCV327" s="131"/>
      <c r="JCW327" s="131"/>
      <c r="JCX327" s="132"/>
      <c r="JCY327" s="132"/>
      <c r="JCZ327" s="129"/>
      <c r="JDA327" s="129"/>
      <c r="JDB327" s="130"/>
      <c r="JDC327" s="131"/>
      <c r="JDD327" s="131"/>
      <c r="JDE327" s="131"/>
      <c r="JDF327" s="132"/>
      <c r="JDG327" s="132"/>
      <c r="JDH327" s="129"/>
      <c r="JDI327" s="129"/>
      <c r="JDJ327" s="130"/>
      <c r="JDK327" s="131"/>
      <c r="JDL327" s="131"/>
      <c r="JDM327" s="131"/>
      <c r="JDN327" s="132"/>
      <c r="JDO327" s="132"/>
      <c r="JDP327" s="129"/>
      <c r="JDQ327" s="129"/>
      <c r="JDR327" s="130"/>
      <c r="JDS327" s="131"/>
      <c r="JDT327" s="131"/>
      <c r="JDU327" s="131"/>
      <c r="JDV327" s="132"/>
      <c r="JDW327" s="132"/>
      <c r="JDX327" s="129"/>
      <c r="JDY327" s="129"/>
      <c r="JDZ327" s="130"/>
      <c r="JEA327" s="131"/>
      <c r="JEB327" s="131"/>
      <c r="JEC327" s="131"/>
      <c r="JED327" s="132"/>
      <c r="JEE327" s="132"/>
      <c r="JEF327" s="129"/>
      <c r="JEG327" s="129"/>
      <c r="JEH327" s="130"/>
      <c r="JEI327" s="131"/>
      <c r="JEJ327" s="131"/>
      <c r="JEK327" s="131"/>
      <c r="JEL327" s="132"/>
      <c r="JEM327" s="132"/>
      <c r="JEN327" s="129"/>
      <c r="JEO327" s="129"/>
      <c r="JEP327" s="130"/>
      <c r="JEQ327" s="131"/>
      <c r="JER327" s="131"/>
      <c r="JES327" s="131"/>
      <c r="JET327" s="132"/>
      <c r="JEU327" s="132"/>
      <c r="JEV327" s="129"/>
      <c r="JEW327" s="129"/>
      <c r="JEX327" s="130"/>
      <c r="JEY327" s="131"/>
      <c r="JEZ327" s="131"/>
      <c r="JFA327" s="131"/>
      <c r="JFB327" s="132"/>
      <c r="JFC327" s="132"/>
      <c r="JFD327" s="129"/>
      <c r="JFE327" s="129"/>
      <c r="JFF327" s="130"/>
      <c r="JFG327" s="131"/>
      <c r="JFH327" s="131"/>
      <c r="JFI327" s="131"/>
      <c r="JFJ327" s="132"/>
      <c r="JFK327" s="132"/>
      <c r="JFL327" s="129"/>
      <c r="JFM327" s="129"/>
      <c r="JFN327" s="130"/>
      <c r="JFO327" s="131"/>
      <c r="JFP327" s="131"/>
      <c r="JFQ327" s="131"/>
      <c r="JFR327" s="132"/>
      <c r="JFS327" s="132"/>
      <c r="JFT327" s="129"/>
      <c r="JFU327" s="129"/>
      <c r="JFV327" s="130"/>
      <c r="JFW327" s="131"/>
      <c r="JFX327" s="131"/>
      <c r="JFY327" s="131"/>
      <c r="JFZ327" s="132"/>
      <c r="JGA327" s="132"/>
      <c r="JGB327" s="129"/>
      <c r="JGC327" s="129"/>
      <c r="JGD327" s="130"/>
      <c r="JGE327" s="131"/>
      <c r="JGF327" s="131"/>
      <c r="JGG327" s="131"/>
      <c r="JGH327" s="132"/>
      <c r="JGI327" s="132"/>
      <c r="JGJ327" s="129"/>
      <c r="JGK327" s="129"/>
      <c r="JGL327" s="130"/>
      <c r="JGM327" s="131"/>
      <c r="JGN327" s="131"/>
      <c r="JGO327" s="131"/>
      <c r="JGP327" s="132"/>
      <c r="JGQ327" s="132"/>
      <c r="JGR327" s="129"/>
      <c r="JGS327" s="129"/>
      <c r="JGT327" s="130"/>
      <c r="JGU327" s="131"/>
      <c r="JGV327" s="131"/>
      <c r="JGW327" s="131"/>
      <c r="JGX327" s="132"/>
      <c r="JGY327" s="132"/>
      <c r="JGZ327" s="129"/>
      <c r="JHA327" s="129"/>
      <c r="JHB327" s="130"/>
      <c r="JHC327" s="131"/>
      <c r="JHD327" s="131"/>
      <c r="JHE327" s="131"/>
      <c r="JHF327" s="132"/>
      <c r="JHG327" s="132"/>
      <c r="JHH327" s="129"/>
      <c r="JHI327" s="129"/>
      <c r="JHJ327" s="130"/>
      <c r="JHK327" s="131"/>
      <c r="JHL327" s="131"/>
      <c r="JHM327" s="131"/>
      <c r="JHN327" s="132"/>
      <c r="JHO327" s="132"/>
      <c r="JHP327" s="129"/>
      <c r="JHQ327" s="129"/>
      <c r="JHR327" s="130"/>
      <c r="JHS327" s="131"/>
      <c r="JHT327" s="131"/>
      <c r="JHU327" s="131"/>
      <c r="JHV327" s="132"/>
      <c r="JHW327" s="132"/>
      <c r="JHX327" s="129"/>
      <c r="JHY327" s="129"/>
      <c r="JHZ327" s="130"/>
      <c r="JIA327" s="131"/>
      <c r="JIB327" s="131"/>
      <c r="JIC327" s="131"/>
      <c r="JID327" s="132"/>
      <c r="JIE327" s="132"/>
      <c r="JIF327" s="129"/>
      <c r="JIG327" s="129"/>
      <c r="JIH327" s="130"/>
      <c r="JII327" s="131"/>
      <c r="JIJ327" s="131"/>
      <c r="JIK327" s="131"/>
      <c r="JIL327" s="132"/>
      <c r="JIM327" s="132"/>
      <c r="JIN327" s="129"/>
      <c r="JIO327" s="129"/>
      <c r="JIP327" s="130"/>
      <c r="JIQ327" s="131"/>
      <c r="JIR327" s="131"/>
      <c r="JIS327" s="131"/>
      <c r="JIT327" s="132"/>
      <c r="JIU327" s="132"/>
      <c r="JIV327" s="129"/>
      <c r="JIW327" s="129"/>
      <c r="JIX327" s="130"/>
      <c r="JIY327" s="131"/>
      <c r="JIZ327" s="131"/>
      <c r="JJA327" s="131"/>
      <c r="JJB327" s="132"/>
      <c r="JJC327" s="132"/>
      <c r="JJD327" s="129"/>
      <c r="JJE327" s="129"/>
      <c r="JJF327" s="130"/>
      <c r="JJG327" s="131"/>
      <c r="JJH327" s="131"/>
      <c r="JJI327" s="131"/>
      <c r="JJJ327" s="132"/>
      <c r="JJK327" s="132"/>
      <c r="JJL327" s="129"/>
      <c r="JJM327" s="129"/>
      <c r="JJN327" s="130"/>
      <c r="JJO327" s="131"/>
      <c r="JJP327" s="131"/>
      <c r="JJQ327" s="131"/>
      <c r="JJR327" s="132"/>
      <c r="JJS327" s="132"/>
      <c r="JJT327" s="129"/>
      <c r="JJU327" s="129"/>
      <c r="JJV327" s="130"/>
      <c r="JJW327" s="131"/>
      <c r="JJX327" s="131"/>
      <c r="JJY327" s="131"/>
      <c r="JJZ327" s="132"/>
      <c r="JKA327" s="132"/>
      <c r="JKB327" s="129"/>
      <c r="JKC327" s="129"/>
      <c r="JKD327" s="130"/>
      <c r="JKE327" s="131"/>
      <c r="JKF327" s="131"/>
      <c r="JKG327" s="131"/>
      <c r="JKH327" s="132"/>
      <c r="JKI327" s="132"/>
      <c r="JKJ327" s="129"/>
      <c r="JKK327" s="129"/>
      <c r="JKL327" s="130"/>
      <c r="JKM327" s="131"/>
      <c r="JKN327" s="131"/>
      <c r="JKO327" s="131"/>
      <c r="JKP327" s="132"/>
      <c r="JKQ327" s="132"/>
      <c r="JKR327" s="129"/>
      <c r="JKS327" s="129"/>
      <c r="JKT327" s="130"/>
      <c r="JKU327" s="131"/>
      <c r="JKV327" s="131"/>
      <c r="JKW327" s="131"/>
      <c r="JKX327" s="132"/>
      <c r="JKY327" s="132"/>
      <c r="JKZ327" s="129"/>
      <c r="JLA327" s="129"/>
      <c r="JLB327" s="130"/>
      <c r="JLC327" s="131"/>
      <c r="JLD327" s="131"/>
      <c r="JLE327" s="131"/>
      <c r="JLF327" s="132"/>
      <c r="JLG327" s="132"/>
      <c r="JLH327" s="129"/>
      <c r="JLI327" s="129"/>
      <c r="JLJ327" s="130"/>
      <c r="JLK327" s="131"/>
      <c r="JLL327" s="131"/>
      <c r="JLM327" s="131"/>
      <c r="JLN327" s="132"/>
      <c r="JLO327" s="132"/>
      <c r="JLP327" s="129"/>
      <c r="JLQ327" s="129"/>
      <c r="JLR327" s="130"/>
      <c r="JLS327" s="131"/>
      <c r="JLT327" s="131"/>
      <c r="JLU327" s="131"/>
      <c r="JLV327" s="132"/>
      <c r="JLW327" s="132"/>
      <c r="JLX327" s="129"/>
      <c r="JLY327" s="129"/>
      <c r="JLZ327" s="130"/>
      <c r="JMA327" s="131"/>
      <c r="JMB327" s="131"/>
      <c r="JMC327" s="131"/>
      <c r="JMD327" s="132"/>
      <c r="JME327" s="132"/>
      <c r="JMF327" s="129"/>
      <c r="JMG327" s="129"/>
      <c r="JMH327" s="130"/>
      <c r="JMI327" s="131"/>
      <c r="JMJ327" s="131"/>
      <c r="JMK327" s="131"/>
      <c r="JML327" s="132"/>
      <c r="JMM327" s="132"/>
      <c r="JMN327" s="129"/>
      <c r="JMO327" s="129"/>
      <c r="JMP327" s="130"/>
      <c r="JMQ327" s="131"/>
      <c r="JMR327" s="131"/>
      <c r="JMS327" s="131"/>
      <c r="JMT327" s="132"/>
      <c r="JMU327" s="132"/>
      <c r="JMV327" s="129"/>
      <c r="JMW327" s="129"/>
      <c r="JMX327" s="130"/>
      <c r="JMY327" s="131"/>
      <c r="JMZ327" s="131"/>
      <c r="JNA327" s="131"/>
      <c r="JNB327" s="132"/>
      <c r="JNC327" s="132"/>
      <c r="JND327" s="129"/>
      <c r="JNE327" s="129"/>
      <c r="JNF327" s="130"/>
      <c r="JNG327" s="131"/>
      <c r="JNH327" s="131"/>
      <c r="JNI327" s="131"/>
      <c r="JNJ327" s="132"/>
      <c r="JNK327" s="132"/>
      <c r="JNL327" s="129"/>
      <c r="JNM327" s="129"/>
      <c r="JNN327" s="130"/>
      <c r="JNO327" s="131"/>
      <c r="JNP327" s="131"/>
      <c r="JNQ327" s="131"/>
      <c r="JNR327" s="132"/>
      <c r="JNS327" s="132"/>
      <c r="JNT327" s="129"/>
      <c r="JNU327" s="129"/>
      <c r="JNV327" s="130"/>
      <c r="JNW327" s="131"/>
      <c r="JNX327" s="131"/>
      <c r="JNY327" s="131"/>
      <c r="JNZ327" s="132"/>
      <c r="JOA327" s="132"/>
      <c r="JOB327" s="129"/>
      <c r="JOC327" s="129"/>
      <c r="JOD327" s="130"/>
      <c r="JOE327" s="131"/>
      <c r="JOF327" s="131"/>
      <c r="JOG327" s="131"/>
      <c r="JOH327" s="132"/>
      <c r="JOI327" s="132"/>
      <c r="JOJ327" s="129"/>
      <c r="JOK327" s="129"/>
      <c r="JOL327" s="130"/>
      <c r="JOM327" s="131"/>
      <c r="JON327" s="131"/>
      <c r="JOO327" s="131"/>
      <c r="JOP327" s="132"/>
      <c r="JOQ327" s="132"/>
      <c r="JOR327" s="129"/>
      <c r="JOS327" s="129"/>
      <c r="JOT327" s="130"/>
      <c r="JOU327" s="131"/>
      <c r="JOV327" s="131"/>
      <c r="JOW327" s="131"/>
      <c r="JOX327" s="132"/>
      <c r="JOY327" s="132"/>
      <c r="JOZ327" s="129"/>
      <c r="JPA327" s="129"/>
      <c r="JPB327" s="130"/>
      <c r="JPC327" s="131"/>
      <c r="JPD327" s="131"/>
      <c r="JPE327" s="131"/>
      <c r="JPF327" s="132"/>
      <c r="JPG327" s="132"/>
      <c r="JPH327" s="129"/>
      <c r="JPI327" s="129"/>
      <c r="JPJ327" s="130"/>
      <c r="JPK327" s="131"/>
      <c r="JPL327" s="131"/>
      <c r="JPM327" s="131"/>
      <c r="JPN327" s="132"/>
      <c r="JPO327" s="132"/>
      <c r="JPP327" s="129"/>
      <c r="JPQ327" s="129"/>
      <c r="JPR327" s="130"/>
      <c r="JPS327" s="131"/>
      <c r="JPT327" s="131"/>
      <c r="JPU327" s="131"/>
      <c r="JPV327" s="132"/>
      <c r="JPW327" s="132"/>
      <c r="JPX327" s="129"/>
      <c r="JPY327" s="129"/>
      <c r="JPZ327" s="130"/>
      <c r="JQA327" s="131"/>
      <c r="JQB327" s="131"/>
      <c r="JQC327" s="131"/>
      <c r="JQD327" s="132"/>
      <c r="JQE327" s="132"/>
      <c r="JQF327" s="129"/>
      <c r="JQG327" s="129"/>
      <c r="JQH327" s="130"/>
      <c r="JQI327" s="131"/>
      <c r="JQJ327" s="131"/>
      <c r="JQK327" s="131"/>
      <c r="JQL327" s="132"/>
      <c r="JQM327" s="132"/>
      <c r="JQN327" s="129"/>
      <c r="JQO327" s="129"/>
      <c r="JQP327" s="130"/>
      <c r="JQQ327" s="131"/>
      <c r="JQR327" s="131"/>
      <c r="JQS327" s="131"/>
      <c r="JQT327" s="132"/>
      <c r="JQU327" s="132"/>
      <c r="JQV327" s="129"/>
      <c r="JQW327" s="129"/>
      <c r="JQX327" s="130"/>
      <c r="JQY327" s="131"/>
      <c r="JQZ327" s="131"/>
      <c r="JRA327" s="131"/>
      <c r="JRB327" s="132"/>
      <c r="JRC327" s="132"/>
      <c r="JRD327" s="129"/>
      <c r="JRE327" s="129"/>
      <c r="JRF327" s="130"/>
      <c r="JRG327" s="131"/>
      <c r="JRH327" s="131"/>
      <c r="JRI327" s="131"/>
      <c r="JRJ327" s="132"/>
      <c r="JRK327" s="132"/>
      <c r="JRL327" s="129"/>
      <c r="JRM327" s="129"/>
      <c r="JRN327" s="130"/>
      <c r="JRO327" s="131"/>
      <c r="JRP327" s="131"/>
      <c r="JRQ327" s="131"/>
      <c r="JRR327" s="132"/>
      <c r="JRS327" s="132"/>
      <c r="JRT327" s="129"/>
      <c r="JRU327" s="129"/>
      <c r="JRV327" s="130"/>
      <c r="JRW327" s="131"/>
      <c r="JRX327" s="131"/>
      <c r="JRY327" s="131"/>
      <c r="JRZ327" s="132"/>
      <c r="JSA327" s="132"/>
      <c r="JSB327" s="129"/>
      <c r="JSC327" s="129"/>
      <c r="JSD327" s="130"/>
      <c r="JSE327" s="131"/>
      <c r="JSF327" s="131"/>
      <c r="JSG327" s="131"/>
      <c r="JSH327" s="132"/>
      <c r="JSI327" s="132"/>
      <c r="JSJ327" s="129"/>
      <c r="JSK327" s="129"/>
      <c r="JSL327" s="130"/>
      <c r="JSM327" s="131"/>
      <c r="JSN327" s="131"/>
      <c r="JSO327" s="131"/>
      <c r="JSP327" s="132"/>
      <c r="JSQ327" s="132"/>
      <c r="JSR327" s="129"/>
      <c r="JSS327" s="129"/>
      <c r="JST327" s="130"/>
      <c r="JSU327" s="131"/>
      <c r="JSV327" s="131"/>
      <c r="JSW327" s="131"/>
      <c r="JSX327" s="132"/>
      <c r="JSY327" s="132"/>
      <c r="JSZ327" s="129"/>
      <c r="JTA327" s="129"/>
      <c r="JTB327" s="130"/>
      <c r="JTC327" s="131"/>
      <c r="JTD327" s="131"/>
      <c r="JTE327" s="131"/>
      <c r="JTF327" s="132"/>
      <c r="JTG327" s="132"/>
      <c r="JTH327" s="129"/>
      <c r="JTI327" s="129"/>
      <c r="JTJ327" s="130"/>
      <c r="JTK327" s="131"/>
      <c r="JTL327" s="131"/>
      <c r="JTM327" s="131"/>
      <c r="JTN327" s="132"/>
      <c r="JTO327" s="132"/>
      <c r="JTP327" s="129"/>
      <c r="JTQ327" s="129"/>
      <c r="JTR327" s="130"/>
      <c r="JTS327" s="131"/>
      <c r="JTT327" s="131"/>
      <c r="JTU327" s="131"/>
      <c r="JTV327" s="132"/>
      <c r="JTW327" s="132"/>
      <c r="JTX327" s="129"/>
      <c r="JTY327" s="129"/>
      <c r="JTZ327" s="130"/>
      <c r="JUA327" s="131"/>
      <c r="JUB327" s="131"/>
      <c r="JUC327" s="131"/>
      <c r="JUD327" s="132"/>
      <c r="JUE327" s="132"/>
      <c r="JUF327" s="129"/>
      <c r="JUG327" s="129"/>
      <c r="JUH327" s="130"/>
      <c r="JUI327" s="131"/>
      <c r="JUJ327" s="131"/>
      <c r="JUK327" s="131"/>
      <c r="JUL327" s="132"/>
      <c r="JUM327" s="132"/>
      <c r="JUN327" s="129"/>
      <c r="JUO327" s="129"/>
      <c r="JUP327" s="130"/>
      <c r="JUQ327" s="131"/>
      <c r="JUR327" s="131"/>
      <c r="JUS327" s="131"/>
      <c r="JUT327" s="132"/>
      <c r="JUU327" s="132"/>
      <c r="JUV327" s="129"/>
      <c r="JUW327" s="129"/>
      <c r="JUX327" s="130"/>
      <c r="JUY327" s="131"/>
      <c r="JUZ327" s="131"/>
      <c r="JVA327" s="131"/>
      <c r="JVB327" s="132"/>
      <c r="JVC327" s="132"/>
      <c r="JVD327" s="129"/>
      <c r="JVE327" s="129"/>
      <c r="JVF327" s="130"/>
      <c r="JVG327" s="131"/>
      <c r="JVH327" s="131"/>
      <c r="JVI327" s="131"/>
      <c r="JVJ327" s="132"/>
      <c r="JVK327" s="132"/>
      <c r="JVL327" s="129"/>
      <c r="JVM327" s="129"/>
      <c r="JVN327" s="130"/>
      <c r="JVO327" s="131"/>
      <c r="JVP327" s="131"/>
      <c r="JVQ327" s="131"/>
      <c r="JVR327" s="132"/>
      <c r="JVS327" s="132"/>
      <c r="JVT327" s="129"/>
      <c r="JVU327" s="129"/>
      <c r="JVV327" s="130"/>
      <c r="JVW327" s="131"/>
      <c r="JVX327" s="131"/>
      <c r="JVY327" s="131"/>
      <c r="JVZ327" s="132"/>
      <c r="JWA327" s="132"/>
      <c r="JWB327" s="129"/>
      <c r="JWC327" s="129"/>
      <c r="JWD327" s="130"/>
      <c r="JWE327" s="131"/>
      <c r="JWF327" s="131"/>
      <c r="JWG327" s="131"/>
      <c r="JWH327" s="132"/>
      <c r="JWI327" s="132"/>
      <c r="JWJ327" s="129"/>
      <c r="JWK327" s="129"/>
      <c r="JWL327" s="130"/>
      <c r="JWM327" s="131"/>
      <c r="JWN327" s="131"/>
      <c r="JWO327" s="131"/>
      <c r="JWP327" s="132"/>
      <c r="JWQ327" s="132"/>
      <c r="JWR327" s="129"/>
      <c r="JWS327" s="129"/>
      <c r="JWT327" s="130"/>
      <c r="JWU327" s="131"/>
      <c r="JWV327" s="131"/>
      <c r="JWW327" s="131"/>
      <c r="JWX327" s="132"/>
      <c r="JWY327" s="132"/>
      <c r="JWZ327" s="129"/>
      <c r="JXA327" s="129"/>
      <c r="JXB327" s="130"/>
      <c r="JXC327" s="131"/>
      <c r="JXD327" s="131"/>
      <c r="JXE327" s="131"/>
      <c r="JXF327" s="132"/>
      <c r="JXG327" s="132"/>
      <c r="JXH327" s="129"/>
      <c r="JXI327" s="129"/>
      <c r="JXJ327" s="130"/>
      <c r="JXK327" s="131"/>
      <c r="JXL327" s="131"/>
      <c r="JXM327" s="131"/>
      <c r="JXN327" s="132"/>
      <c r="JXO327" s="132"/>
      <c r="JXP327" s="129"/>
      <c r="JXQ327" s="129"/>
      <c r="JXR327" s="130"/>
      <c r="JXS327" s="131"/>
      <c r="JXT327" s="131"/>
      <c r="JXU327" s="131"/>
      <c r="JXV327" s="132"/>
      <c r="JXW327" s="132"/>
      <c r="JXX327" s="129"/>
      <c r="JXY327" s="129"/>
      <c r="JXZ327" s="130"/>
      <c r="JYA327" s="131"/>
      <c r="JYB327" s="131"/>
      <c r="JYC327" s="131"/>
      <c r="JYD327" s="132"/>
      <c r="JYE327" s="132"/>
      <c r="JYF327" s="129"/>
      <c r="JYG327" s="129"/>
      <c r="JYH327" s="130"/>
      <c r="JYI327" s="131"/>
      <c r="JYJ327" s="131"/>
      <c r="JYK327" s="131"/>
      <c r="JYL327" s="132"/>
      <c r="JYM327" s="132"/>
      <c r="JYN327" s="129"/>
      <c r="JYO327" s="129"/>
      <c r="JYP327" s="130"/>
      <c r="JYQ327" s="131"/>
      <c r="JYR327" s="131"/>
      <c r="JYS327" s="131"/>
      <c r="JYT327" s="132"/>
      <c r="JYU327" s="132"/>
      <c r="JYV327" s="129"/>
      <c r="JYW327" s="129"/>
      <c r="JYX327" s="130"/>
      <c r="JYY327" s="131"/>
      <c r="JYZ327" s="131"/>
      <c r="JZA327" s="131"/>
      <c r="JZB327" s="132"/>
      <c r="JZC327" s="132"/>
      <c r="JZD327" s="129"/>
      <c r="JZE327" s="129"/>
      <c r="JZF327" s="130"/>
      <c r="JZG327" s="131"/>
      <c r="JZH327" s="131"/>
      <c r="JZI327" s="131"/>
      <c r="JZJ327" s="132"/>
      <c r="JZK327" s="132"/>
      <c r="JZL327" s="129"/>
      <c r="JZM327" s="129"/>
      <c r="JZN327" s="130"/>
      <c r="JZO327" s="131"/>
      <c r="JZP327" s="131"/>
      <c r="JZQ327" s="131"/>
      <c r="JZR327" s="132"/>
      <c r="JZS327" s="132"/>
      <c r="JZT327" s="129"/>
      <c r="JZU327" s="129"/>
      <c r="JZV327" s="130"/>
      <c r="JZW327" s="131"/>
      <c r="JZX327" s="131"/>
      <c r="JZY327" s="131"/>
      <c r="JZZ327" s="132"/>
      <c r="KAA327" s="132"/>
      <c r="KAB327" s="129"/>
      <c r="KAC327" s="129"/>
      <c r="KAD327" s="130"/>
      <c r="KAE327" s="131"/>
      <c r="KAF327" s="131"/>
      <c r="KAG327" s="131"/>
      <c r="KAH327" s="132"/>
      <c r="KAI327" s="132"/>
      <c r="KAJ327" s="129"/>
      <c r="KAK327" s="129"/>
      <c r="KAL327" s="130"/>
      <c r="KAM327" s="131"/>
      <c r="KAN327" s="131"/>
      <c r="KAO327" s="131"/>
      <c r="KAP327" s="132"/>
      <c r="KAQ327" s="132"/>
      <c r="KAR327" s="129"/>
      <c r="KAS327" s="129"/>
      <c r="KAT327" s="130"/>
      <c r="KAU327" s="131"/>
      <c r="KAV327" s="131"/>
      <c r="KAW327" s="131"/>
      <c r="KAX327" s="132"/>
      <c r="KAY327" s="132"/>
      <c r="KAZ327" s="129"/>
      <c r="KBA327" s="129"/>
      <c r="KBB327" s="130"/>
      <c r="KBC327" s="131"/>
      <c r="KBD327" s="131"/>
      <c r="KBE327" s="131"/>
      <c r="KBF327" s="132"/>
      <c r="KBG327" s="132"/>
      <c r="KBH327" s="129"/>
      <c r="KBI327" s="129"/>
      <c r="KBJ327" s="130"/>
      <c r="KBK327" s="131"/>
      <c r="KBL327" s="131"/>
      <c r="KBM327" s="131"/>
      <c r="KBN327" s="132"/>
      <c r="KBO327" s="132"/>
      <c r="KBP327" s="129"/>
      <c r="KBQ327" s="129"/>
      <c r="KBR327" s="130"/>
      <c r="KBS327" s="131"/>
      <c r="KBT327" s="131"/>
      <c r="KBU327" s="131"/>
      <c r="KBV327" s="132"/>
      <c r="KBW327" s="132"/>
      <c r="KBX327" s="129"/>
      <c r="KBY327" s="129"/>
      <c r="KBZ327" s="130"/>
      <c r="KCA327" s="131"/>
      <c r="KCB327" s="131"/>
      <c r="KCC327" s="131"/>
      <c r="KCD327" s="132"/>
      <c r="KCE327" s="132"/>
      <c r="KCF327" s="129"/>
      <c r="KCG327" s="129"/>
      <c r="KCH327" s="130"/>
      <c r="KCI327" s="131"/>
      <c r="KCJ327" s="131"/>
      <c r="KCK327" s="131"/>
      <c r="KCL327" s="132"/>
      <c r="KCM327" s="132"/>
      <c r="KCN327" s="129"/>
      <c r="KCO327" s="129"/>
      <c r="KCP327" s="130"/>
      <c r="KCQ327" s="131"/>
      <c r="KCR327" s="131"/>
      <c r="KCS327" s="131"/>
      <c r="KCT327" s="132"/>
      <c r="KCU327" s="132"/>
      <c r="KCV327" s="129"/>
      <c r="KCW327" s="129"/>
      <c r="KCX327" s="130"/>
      <c r="KCY327" s="131"/>
      <c r="KCZ327" s="131"/>
      <c r="KDA327" s="131"/>
      <c r="KDB327" s="132"/>
      <c r="KDC327" s="132"/>
      <c r="KDD327" s="129"/>
      <c r="KDE327" s="129"/>
      <c r="KDF327" s="130"/>
      <c r="KDG327" s="131"/>
      <c r="KDH327" s="131"/>
      <c r="KDI327" s="131"/>
      <c r="KDJ327" s="132"/>
      <c r="KDK327" s="132"/>
      <c r="KDL327" s="129"/>
      <c r="KDM327" s="129"/>
      <c r="KDN327" s="130"/>
      <c r="KDO327" s="131"/>
      <c r="KDP327" s="131"/>
      <c r="KDQ327" s="131"/>
      <c r="KDR327" s="132"/>
      <c r="KDS327" s="132"/>
      <c r="KDT327" s="129"/>
      <c r="KDU327" s="129"/>
      <c r="KDV327" s="130"/>
      <c r="KDW327" s="131"/>
      <c r="KDX327" s="131"/>
      <c r="KDY327" s="131"/>
      <c r="KDZ327" s="132"/>
      <c r="KEA327" s="132"/>
      <c r="KEB327" s="129"/>
      <c r="KEC327" s="129"/>
      <c r="KED327" s="130"/>
      <c r="KEE327" s="131"/>
      <c r="KEF327" s="131"/>
      <c r="KEG327" s="131"/>
      <c r="KEH327" s="132"/>
      <c r="KEI327" s="132"/>
      <c r="KEJ327" s="129"/>
      <c r="KEK327" s="129"/>
      <c r="KEL327" s="130"/>
      <c r="KEM327" s="131"/>
      <c r="KEN327" s="131"/>
      <c r="KEO327" s="131"/>
      <c r="KEP327" s="132"/>
      <c r="KEQ327" s="132"/>
      <c r="KER327" s="129"/>
      <c r="KES327" s="129"/>
      <c r="KET327" s="130"/>
      <c r="KEU327" s="131"/>
      <c r="KEV327" s="131"/>
      <c r="KEW327" s="131"/>
      <c r="KEX327" s="132"/>
      <c r="KEY327" s="132"/>
      <c r="KEZ327" s="129"/>
      <c r="KFA327" s="129"/>
      <c r="KFB327" s="130"/>
      <c r="KFC327" s="131"/>
      <c r="KFD327" s="131"/>
      <c r="KFE327" s="131"/>
      <c r="KFF327" s="132"/>
      <c r="KFG327" s="132"/>
      <c r="KFH327" s="129"/>
      <c r="KFI327" s="129"/>
      <c r="KFJ327" s="130"/>
      <c r="KFK327" s="131"/>
      <c r="KFL327" s="131"/>
      <c r="KFM327" s="131"/>
      <c r="KFN327" s="132"/>
      <c r="KFO327" s="132"/>
      <c r="KFP327" s="129"/>
      <c r="KFQ327" s="129"/>
      <c r="KFR327" s="130"/>
      <c r="KFS327" s="131"/>
      <c r="KFT327" s="131"/>
      <c r="KFU327" s="131"/>
      <c r="KFV327" s="132"/>
      <c r="KFW327" s="132"/>
      <c r="KFX327" s="129"/>
      <c r="KFY327" s="129"/>
      <c r="KFZ327" s="130"/>
      <c r="KGA327" s="131"/>
      <c r="KGB327" s="131"/>
      <c r="KGC327" s="131"/>
      <c r="KGD327" s="132"/>
      <c r="KGE327" s="132"/>
      <c r="KGF327" s="129"/>
      <c r="KGG327" s="129"/>
      <c r="KGH327" s="130"/>
      <c r="KGI327" s="131"/>
      <c r="KGJ327" s="131"/>
      <c r="KGK327" s="131"/>
      <c r="KGL327" s="132"/>
      <c r="KGM327" s="132"/>
      <c r="KGN327" s="129"/>
      <c r="KGO327" s="129"/>
      <c r="KGP327" s="130"/>
      <c r="KGQ327" s="131"/>
      <c r="KGR327" s="131"/>
      <c r="KGS327" s="131"/>
      <c r="KGT327" s="132"/>
      <c r="KGU327" s="132"/>
      <c r="KGV327" s="129"/>
      <c r="KGW327" s="129"/>
      <c r="KGX327" s="130"/>
      <c r="KGY327" s="131"/>
      <c r="KGZ327" s="131"/>
      <c r="KHA327" s="131"/>
      <c r="KHB327" s="132"/>
      <c r="KHC327" s="132"/>
      <c r="KHD327" s="129"/>
      <c r="KHE327" s="129"/>
      <c r="KHF327" s="130"/>
      <c r="KHG327" s="131"/>
      <c r="KHH327" s="131"/>
      <c r="KHI327" s="131"/>
      <c r="KHJ327" s="132"/>
      <c r="KHK327" s="132"/>
      <c r="KHL327" s="129"/>
      <c r="KHM327" s="129"/>
      <c r="KHN327" s="130"/>
      <c r="KHO327" s="131"/>
      <c r="KHP327" s="131"/>
      <c r="KHQ327" s="131"/>
      <c r="KHR327" s="132"/>
      <c r="KHS327" s="132"/>
      <c r="KHT327" s="129"/>
      <c r="KHU327" s="129"/>
      <c r="KHV327" s="130"/>
      <c r="KHW327" s="131"/>
      <c r="KHX327" s="131"/>
      <c r="KHY327" s="131"/>
      <c r="KHZ327" s="132"/>
      <c r="KIA327" s="132"/>
      <c r="KIB327" s="129"/>
      <c r="KIC327" s="129"/>
      <c r="KID327" s="130"/>
      <c r="KIE327" s="131"/>
      <c r="KIF327" s="131"/>
      <c r="KIG327" s="131"/>
      <c r="KIH327" s="132"/>
      <c r="KII327" s="132"/>
      <c r="KIJ327" s="129"/>
      <c r="KIK327" s="129"/>
      <c r="KIL327" s="130"/>
      <c r="KIM327" s="131"/>
      <c r="KIN327" s="131"/>
      <c r="KIO327" s="131"/>
      <c r="KIP327" s="132"/>
      <c r="KIQ327" s="132"/>
      <c r="KIR327" s="129"/>
      <c r="KIS327" s="129"/>
      <c r="KIT327" s="130"/>
      <c r="KIU327" s="131"/>
      <c r="KIV327" s="131"/>
      <c r="KIW327" s="131"/>
      <c r="KIX327" s="132"/>
      <c r="KIY327" s="132"/>
      <c r="KIZ327" s="129"/>
      <c r="KJA327" s="129"/>
      <c r="KJB327" s="130"/>
      <c r="KJC327" s="131"/>
      <c r="KJD327" s="131"/>
      <c r="KJE327" s="131"/>
      <c r="KJF327" s="132"/>
      <c r="KJG327" s="132"/>
      <c r="KJH327" s="129"/>
      <c r="KJI327" s="129"/>
      <c r="KJJ327" s="130"/>
      <c r="KJK327" s="131"/>
      <c r="KJL327" s="131"/>
      <c r="KJM327" s="131"/>
      <c r="KJN327" s="132"/>
      <c r="KJO327" s="132"/>
      <c r="KJP327" s="129"/>
      <c r="KJQ327" s="129"/>
      <c r="KJR327" s="130"/>
      <c r="KJS327" s="131"/>
      <c r="KJT327" s="131"/>
      <c r="KJU327" s="131"/>
      <c r="KJV327" s="132"/>
      <c r="KJW327" s="132"/>
      <c r="KJX327" s="129"/>
      <c r="KJY327" s="129"/>
      <c r="KJZ327" s="130"/>
      <c r="KKA327" s="131"/>
      <c r="KKB327" s="131"/>
      <c r="KKC327" s="131"/>
      <c r="KKD327" s="132"/>
      <c r="KKE327" s="132"/>
      <c r="KKF327" s="129"/>
      <c r="KKG327" s="129"/>
      <c r="KKH327" s="130"/>
      <c r="KKI327" s="131"/>
      <c r="KKJ327" s="131"/>
      <c r="KKK327" s="131"/>
      <c r="KKL327" s="132"/>
      <c r="KKM327" s="132"/>
      <c r="KKN327" s="129"/>
      <c r="KKO327" s="129"/>
      <c r="KKP327" s="130"/>
      <c r="KKQ327" s="131"/>
      <c r="KKR327" s="131"/>
      <c r="KKS327" s="131"/>
      <c r="KKT327" s="132"/>
      <c r="KKU327" s="132"/>
      <c r="KKV327" s="129"/>
      <c r="KKW327" s="129"/>
      <c r="KKX327" s="130"/>
      <c r="KKY327" s="131"/>
      <c r="KKZ327" s="131"/>
      <c r="KLA327" s="131"/>
      <c r="KLB327" s="132"/>
      <c r="KLC327" s="132"/>
      <c r="KLD327" s="129"/>
      <c r="KLE327" s="129"/>
      <c r="KLF327" s="130"/>
      <c r="KLG327" s="131"/>
      <c r="KLH327" s="131"/>
      <c r="KLI327" s="131"/>
      <c r="KLJ327" s="132"/>
      <c r="KLK327" s="132"/>
      <c r="KLL327" s="129"/>
      <c r="KLM327" s="129"/>
      <c r="KLN327" s="130"/>
      <c r="KLO327" s="131"/>
      <c r="KLP327" s="131"/>
      <c r="KLQ327" s="131"/>
      <c r="KLR327" s="132"/>
      <c r="KLS327" s="132"/>
      <c r="KLT327" s="129"/>
      <c r="KLU327" s="129"/>
      <c r="KLV327" s="130"/>
      <c r="KLW327" s="131"/>
      <c r="KLX327" s="131"/>
      <c r="KLY327" s="131"/>
      <c r="KLZ327" s="132"/>
      <c r="KMA327" s="132"/>
      <c r="KMB327" s="129"/>
      <c r="KMC327" s="129"/>
      <c r="KMD327" s="130"/>
      <c r="KME327" s="131"/>
      <c r="KMF327" s="131"/>
      <c r="KMG327" s="131"/>
      <c r="KMH327" s="132"/>
      <c r="KMI327" s="132"/>
      <c r="KMJ327" s="129"/>
      <c r="KMK327" s="129"/>
      <c r="KML327" s="130"/>
      <c r="KMM327" s="131"/>
      <c r="KMN327" s="131"/>
      <c r="KMO327" s="131"/>
      <c r="KMP327" s="132"/>
      <c r="KMQ327" s="132"/>
      <c r="KMR327" s="129"/>
      <c r="KMS327" s="129"/>
      <c r="KMT327" s="130"/>
      <c r="KMU327" s="131"/>
      <c r="KMV327" s="131"/>
      <c r="KMW327" s="131"/>
      <c r="KMX327" s="132"/>
      <c r="KMY327" s="132"/>
      <c r="KMZ327" s="129"/>
      <c r="KNA327" s="129"/>
      <c r="KNB327" s="130"/>
      <c r="KNC327" s="131"/>
      <c r="KND327" s="131"/>
      <c r="KNE327" s="131"/>
      <c r="KNF327" s="132"/>
      <c r="KNG327" s="132"/>
      <c r="KNH327" s="129"/>
      <c r="KNI327" s="129"/>
      <c r="KNJ327" s="130"/>
      <c r="KNK327" s="131"/>
      <c r="KNL327" s="131"/>
      <c r="KNM327" s="131"/>
      <c r="KNN327" s="132"/>
      <c r="KNO327" s="132"/>
      <c r="KNP327" s="129"/>
      <c r="KNQ327" s="129"/>
      <c r="KNR327" s="130"/>
      <c r="KNS327" s="131"/>
      <c r="KNT327" s="131"/>
      <c r="KNU327" s="131"/>
      <c r="KNV327" s="132"/>
      <c r="KNW327" s="132"/>
      <c r="KNX327" s="129"/>
      <c r="KNY327" s="129"/>
      <c r="KNZ327" s="130"/>
      <c r="KOA327" s="131"/>
      <c r="KOB327" s="131"/>
      <c r="KOC327" s="131"/>
      <c r="KOD327" s="132"/>
      <c r="KOE327" s="132"/>
      <c r="KOF327" s="129"/>
      <c r="KOG327" s="129"/>
      <c r="KOH327" s="130"/>
      <c r="KOI327" s="131"/>
      <c r="KOJ327" s="131"/>
      <c r="KOK327" s="131"/>
      <c r="KOL327" s="132"/>
      <c r="KOM327" s="132"/>
      <c r="KON327" s="129"/>
      <c r="KOO327" s="129"/>
      <c r="KOP327" s="130"/>
      <c r="KOQ327" s="131"/>
      <c r="KOR327" s="131"/>
      <c r="KOS327" s="131"/>
      <c r="KOT327" s="132"/>
      <c r="KOU327" s="132"/>
      <c r="KOV327" s="129"/>
      <c r="KOW327" s="129"/>
      <c r="KOX327" s="130"/>
      <c r="KOY327" s="131"/>
      <c r="KOZ327" s="131"/>
      <c r="KPA327" s="131"/>
      <c r="KPB327" s="132"/>
      <c r="KPC327" s="132"/>
      <c r="KPD327" s="129"/>
      <c r="KPE327" s="129"/>
      <c r="KPF327" s="130"/>
      <c r="KPG327" s="131"/>
      <c r="KPH327" s="131"/>
      <c r="KPI327" s="131"/>
      <c r="KPJ327" s="132"/>
      <c r="KPK327" s="132"/>
      <c r="KPL327" s="129"/>
      <c r="KPM327" s="129"/>
      <c r="KPN327" s="130"/>
      <c r="KPO327" s="131"/>
      <c r="KPP327" s="131"/>
      <c r="KPQ327" s="131"/>
      <c r="KPR327" s="132"/>
      <c r="KPS327" s="132"/>
      <c r="KPT327" s="129"/>
      <c r="KPU327" s="129"/>
      <c r="KPV327" s="130"/>
      <c r="KPW327" s="131"/>
      <c r="KPX327" s="131"/>
      <c r="KPY327" s="131"/>
      <c r="KPZ327" s="132"/>
      <c r="KQA327" s="132"/>
      <c r="KQB327" s="129"/>
      <c r="KQC327" s="129"/>
      <c r="KQD327" s="130"/>
      <c r="KQE327" s="131"/>
      <c r="KQF327" s="131"/>
      <c r="KQG327" s="131"/>
      <c r="KQH327" s="132"/>
      <c r="KQI327" s="132"/>
      <c r="KQJ327" s="129"/>
      <c r="KQK327" s="129"/>
      <c r="KQL327" s="130"/>
      <c r="KQM327" s="131"/>
      <c r="KQN327" s="131"/>
      <c r="KQO327" s="131"/>
      <c r="KQP327" s="132"/>
      <c r="KQQ327" s="132"/>
      <c r="KQR327" s="129"/>
      <c r="KQS327" s="129"/>
      <c r="KQT327" s="130"/>
      <c r="KQU327" s="131"/>
      <c r="KQV327" s="131"/>
      <c r="KQW327" s="131"/>
      <c r="KQX327" s="132"/>
      <c r="KQY327" s="132"/>
      <c r="KQZ327" s="129"/>
      <c r="KRA327" s="129"/>
      <c r="KRB327" s="130"/>
      <c r="KRC327" s="131"/>
      <c r="KRD327" s="131"/>
      <c r="KRE327" s="131"/>
      <c r="KRF327" s="132"/>
      <c r="KRG327" s="132"/>
      <c r="KRH327" s="129"/>
      <c r="KRI327" s="129"/>
      <c r="KRJ327" s="130"/>
      <c r="KRK327" s="131"/>
      <c r="KRL327" s="131"/>
      <c r="KRM327" s="131"/>
      <c r="KRN327" s="132"/>
      <c r="KRO327" s="132"/>
      <c r="KRP327" s="129"/>
      <c r="KRQ327" s="129"/>
      <c r="KRR327" s="130"/>
      <c r="KRS327" s="131"/>
      <c r="KRT327" s="131"/>
      <c r="KRU327" s="131"/>
      <c r="KRV327" s="132"/>
      <c r="KRW327" s="132"/>
      <c r="KRX327" s="129"/>
      <c r="KRY327" s="129"/>
      <c r="KRZ327" s="130"/>
      <c r="KSA327" s="131"/>
      <c r="KSB327" s="131"/>
      <c r="KSC327" s="131"/>
      <c r="KSD327" s="132"/>
      <c r="KSE327" s="132"/>
      <c r="KSF327" s="129"/>
      <c r="KSG327" s="129"/>
      <c r="KSH327" s="130"/>
      <c r="KSI327" s="131"/>
      <c r="KSJ327" s="131"/>
      <c r="KSK327" s="131"/>
      <c r="KSL327" s="132"/>
      <c r="KSM327" s="132"/>
      <c r="KSN327" s="129"/>
      <c r="KSO327" s="129"/>
      <c r="KSP327" s="130"/>
      <c r="KSQ327" s="131"/>
      <c r="KSR327" s="131"/>
      <c r="KSS327" s="131"/>
      <c r="KST327" s="132"/>
      <c r="KSU327" s="132"/>
      <c r="KSV327" s="129"/>
      <c r="KSW327" s="129"/>
      <c r="KSX327" s="130"/>
      <c r="KSY327" s="131"/>
      <c r="KSZ327" s="131"/>
      <c r="KTA327" s="131"/>
      <c r="KTB327" s="132"/>
      <c r="KTC327" s="132"/>
      <c r="KTD327" s="129"/>
      <c r="KTE327" s="129"/>
      <c r="KTF327" s="130"/>
      <c r="KTG327" s="131"/>
      <c r="KTH327" s="131"/>
      <c r="KTI327" s="131"/>
      <c r="KTJ327" s="132"/>
      <c r="KTK327" s="132"/>
      <c r="KTL327" s="129"/>
      <c r="KTM327" s="129"/>
      <c r="KTN327" s="130"/>
      <c r="KTO327" s="131"/>
      <c r="KTP327" s="131"/>
      <c r="KTQ327" s="131"/>
      <c r="KTR327" s="132"/>
      <c r="KTS327" s="132"/>
      <c r="KTT327" s="129"/>
      <c r="KTU327" s="129"/>
      <c r="KTV327" s="130"/>
      <c r="KTW327" s="131"/>
      <c r="KTX327" s="131"/>
      <c r="KTY327" s="131"/>
      <c r="KTZ327" s="132"/>
      <c r="KUA327" s="132"/>
      <c r="KUB327" s="129"/>
      <c r="KUC327" s="129"/>
      <c r="KUD327" s="130"/>
      <c r="KUE327" s="131"/>
      <c r="KUF327" s="131"/>
      <c r="KUG327" s="131"/>
      <c r="KUH327" s="132"/>
      <c r="KUI327" s="132"/>
      <c r="KUJ327" s="129"/>
      <c r="KUK327" s="129"/>
      <c r="KUL327" s="130"/>
      <c r="KUM327" s="131"/>
      <c r="KUN327" s="131"/>
      <c r="KUO327" s="131"/>
      <c r="KUP327" s="132"/>
      <c r="KUQ327" s="132"/>
      <c r="KUR327" s="129"/>
      <c r="KUS327" s="129"/>
      <c r="KUT327" s="130"/>
      <c r="KUU327" s="131"/>
      <c r="KUV327" s="131"/>
      <c r="KUW327" s="131"/>
      <c r="KUX327" s="132"/>
      <c r="KUY327" s="132"/>
      <c r="KUZ327" s="129"/>
      <c r="KVA327" s="129"/>
      <c r="KVB327" s="130"/>
      <c r="KVC327" s="131"/>
      <c r="KVD327" s="131"/>
      <c r="KVE327" s="131"/>
      <c r="KVF327" s="132"/>
      <c r="KVG327" s="132"/>
      <c r="KVH327" s="129"/>
      <c r="KVI327" s="129"/>
      <c r="KVJ327" s="130"/>
      <c r="KVK327" s="131"/>
      <c r="KVL327" s="131"/>
      <c r="KVM327" s="131"/>
      <c r="KVN327" s="132"/>
      <c r="KVO327" s="132"/>
      <c r="KVP327" s="129"/>
      <c r="KVQ327" s="129"/>
      <c r="KVR327" s="130"/>
      <c r="KVS327" s="131"/>
      <c r="KVT327" s="131"/>
      <c r="KVU327" s="131"/>
      <c r="KVV327" s="132"/>
      <c r="KVW327" s="132"/>
      <c r="KVX327" s="129"/>
      <c r="KVY327" s="129"/>
      <c r="KVZ327" s="130"/>
      <c r="KWA327" s="131"/>
      <c r="KWB327" s="131"/>
      <c r="KWC327" s="131"/>
      <c r="KWD327" s="132"/>
      <c r="KWE327" s="132"/>
      <c r="KWF327" s="129"/>
      <c r="KWG327" s="129"/>
      <c r="KWH327" s="130"/>
      <c r="KWI327" s="131"/>
      <c r="KWJ327" s="131"/>
      <c r="KWK327" s="131"/>
      <c r="KWL327" s="132"/>
      <c r="KWM327" s="132"/>
      <c r="KWN327" s="129"/>
      <c r="KWO327" s="129"/>
      <c r="KWP327" s="130"/>
      <c r="KWQ327" s="131"/>
      <c r="KWR327" s="131"/>
      <c r="KWS327" s="131"/>
      <c r="KWT327" s="132"/>
      <c r="KWU327" s="132"/>
      <c r="KWV327" s="129"/>
      <c r="KWW327" s="129"/>
      <c r="KWX327" s="130"/>
      <c r="KWY327" s="131"/>
      <c r="KWZ327" s="131"/>
      <c r="KXA327" s="131"/>
      <c r="KXB327" s="132"/>
      <c r="KXC327" s="132"/>
      <c r="KXD327" s="129"/>
      <c r="KXE327" s="129"/>
      <c r="KXF327" s="130"/>
      <c r="KXG327" s="131"/>
      <c r="KXH327" s="131"/>
      <c r="KXI327" s="131"/>
      <c r="KXJ327" s="132"/>
      <c r="KXK327" s="132"/>
      <c r="KXL327" s="129"/>
      <c r="KXM327" s="129"/>
      <c r="KXN327" s="130"/>
      <c r="KXO327" s="131"/>
      <c r="KXP327" s="131"/>
      <c r="KXQ327" s="131"/>
      <c r="KXR327" s="132"/>
      <c r="KXS327" s="132"/>
      <c r="KXT327" s="129"/>
      <c r="KXU327" s="129"/>
      <c r="KXV327" s="130"/>
      <c r="KXW327" s="131"/>
      <c r="KXX327" s="131"/>
      <c r="KXY327" s="131"/>
      <c r="KXZ327" s="132"/>
      <c r="KYA327" s="132"/>
      <c r="KYB327" s="129"/>
      <c r="KYC327" s="129"/>
      <c r="KYD327" s="130"/>
      <c r="KYE327" s="131"/>
      <c r="KYF327" s="131"/>
      <c r="KYG327" s="131"/>
      <c r="KYH327" s="132"/>
      <c r="KYI327" s="132"/>
      <c r="KYJ327" s="129"/>
      <c r="KYK327" s="129"/>
      <c r="KYL327" s="130"/>
      <c r="KYM327" s="131"/>
      <c r="KYN327" s="131"/>
      <c r="KYO327" s="131"/>
      <c r="KYP327" s="132"/>
      <c r="KYQ327" s="132"/>
      <c r="KYR327" s="129"/>
      <c r="KYS327" s="129"/>
      <c r="KYT327" s="130"/>
      <c r="KYU327" s="131"/>
      <c r="KYV327" s="131"/>
      <c r="KYW327" s="131"/>
      <c r="KYX327" s="132"/>
      <c r="KYY327" s="132"/>
      <c r="KYZ327" s="129"/>
      <c r="KZA327" s="129"/>
      <c r="KZB327" s="130"/>
      <c r="KZC327" s="131"/>
      <c r="KZD327" s="131"/>
      <c r="KZE327" s="131"/>
      <c r="KZF327" s="132"/>
      <c r="KZG327" s="132"/>
      <c r="KZH327" s="129"/>
      <c r="KZI327" s="129"/>
      <c r="KZJ327" s="130"/>
      <c r="KZK327" s="131"/>
      <c r="KZL327" s="131"/>
      <c r="KZM327" s="131"/>
      <c r="KZN327" s="132"/>
      <c r="KZO327" s="132"/>
      <c r="KZP327" s="129"/>
      <c r="KZQ327" s="129"/>
      <c r="KZR327" s="130"/>
      <c r="KZS327" s="131"/>
      <c r="KZT327" s="131"/>
      <c r="KZU327" s="131"/>
      <c r="KZV327" s="132"/>
      <c r="KZW327" s="132"/>
      <c r="KZX327" s="129"/>
      <c r="KZY327" s="129"/>
      <c r="KZZ327" s="130"/>
      <c r="LAA327" s="131"/>
      <c r="LAB327" s="131"/>
      <c r="LAC327" s="131"/>
      <c r="LAD327" s="132"/>
      <c r="LAE327" s="132"/>
      <c r="LAF327" s="129"/>
      <c r="LAG327" s="129"/>
      <c r="LAH327" s="130"/>
      <c r="LAI327" s="131"/>
      <c r="LAJ327" s="131"/>
      <c r="LAK327" s="131"/>
      <c r="LAL327" s="132"/>
      <c r="LAM327" s="132"/>
      <c r="LAN327" s="129"/>
      <c r="LAO327" s="129"/>
      <c r="LAP327" s="130"/>
      <c r="LAQ327" s="131"/>
      <c r="LAR327" s="131"/>
      <c r="LAS327" s="131"/>
      <c r="LAT327" s="132"/>
      <c r="LAU327" s="132"/>
      <c r="LAV327" s="129"/>
      <c r="LAW327" s="129"/>
      <c r="LAX327" s="130"/>
      <c r="LAY327" s="131"/>
      <c r="LAZ327" s="131"/>
      <c r="LBA327" s="131"/>
      <c r="LBB327" s="132"/>
      <c r="LBC327" s="132"/>
      <c r="LBD327" s="129"/>
      <c r="LBE327" s="129"/>
      <c r="LBF327" s="130"/>
      <c r="LBG327" s="131"/>
      <c r="LBH327" s="131"/>
      <c r="LBI327" s="131"/>
      <c r="LBJ327" s="132"/>
      <c r="LBK327" s="132"/>
      <c r="LBL327" s="129"/>
      <c r="LBM327" s="129"/>
      <c r="LBN327" s="130"/>
      <c r="LBO327" s="131"/>
      <c r="LBP327" s="131"/>
      <c r="LBQ327" s="131"/>
      <c r="LBR327" s="132"/>
      <c r="LBS327" s="132"/>
      <c r="LBT327" s="129"/>
      <c r="LBU327" s="129"/>
      <c r="LBV327" s="130"/>
      <c r="LBW327" s="131"/>
      <c r="LBX327" s="131"/>
      <c r="LBY327" s="131"/>
      <c r="LBZ327" s="132"/>
      <c r="LCA327" s="132"/>
      <c r="LCB327" s="129"/>
      <c r="LCC327" s="129"/>
      <c r="LCD327" s="130"/>
      <c r="LCE327" s="131"/>
      <c r="LCF327" s="131"/>
      <c r="LCG327" s="131"/>
      <c r="LCH327" s="132"/>
      <c r="LCI327" s="132"/>
      <c r="LCJ327" s="129"/>
      <c r="LCK327" s="129"/>
      <c r="LCL327" s="130"/>
      <c r="LCM327" s="131"/>
      <c r="LCN327" s="131"/>
      <c r="LCO327" s="131"/>
      <c r="LCP327" s="132"/>
      <c r="LCQ327" s="132"/>
      <c r="LCR327" s="129"/>
      <c r="LCS327" s="129"/>
      <c r="LCT327" s="130"/>
      <c r="LCU327" s="131"/>
      <c r="LCV327" s="131"/>
      <c r="LCW327" s="131"/>
      <c r="LCX327" s="132"/>
      <c r="LCY327" s="132"/>
      <c r="LCZ327" s="129"/>
      <c r="LDA327" s="129"/>
      <c r="LDB327" s="130"/>
      <c r="LDC327" s="131"/>
      <c r="LDD327" s="131"/>
      <c r="LDE327" s="131"/>
      <c r="LDF327" s="132"/>
      <c r="LDG327" s="132"/>
      <c r="LDH327" s="129"/>
      <c r="LDI327" s="129"/>
      <c r="LDJ327" s="130"/>
      <c r="LDK327" s="131"/>
      <c r="LDL327" s="131"/>
      <c r="LDM327" s="131"/>
      <c r="LDN327" s="132"/>
      <c r="LDO327" s="132"/>
      <c r="LDP327" s="129"/>
      <c r="LDQ327" s="129"/>
      <c r="LDR327" s="130"/>
      <c r="LDS327" s="131"/>
      <c r="LDT327" s="131"/>
      <c r="LDU327" s="131"/>
      <c r="LDV327" s="132"/>
      <c r="LDW327" s="132"/>
      <c r="LDX327" s="129"/>
      <c r="LDY327" s="129"/>
      <c r="LDZ327" s="130"/>
      <c r="LEA327" s="131"/>
      <c r="LEB327" s="131"/>
      <c r="LEC327" s="131"/>
      <c r="LED327" s="132"/>
      <c r="LEE327" s="132"/>
      <c r="LEF327" s="129"/>
      <c r="LEG327" s="129"/>
      <c r="LEH327" s="130"/>
      <c r="LEI327" s="131"/>
      <c r="LEJ327" s="131"/>
      <c r="LEK327" s="131"/>
      <c r="LEL327" s="132"/>
      <c r="LEM327" s="132"/>
      <c r="LEN327" s="129"/>
      <c r="LEO327" s="129"/>
      <c r="LEP327" s="130"/>
      <c r="LEQ327" s="131"/>
      <c r="LER327" s="131"/>
      <c r="LES327" s="131"/>
      <c r="LET327" s="132"/>
      <c r="LEU327" s="132"/>
      <c r="LEV327" s="129"/>
      <c r="LEW327" s="129"/>
      <c r="LEX327" s="130"/>
      <c r="LEY327" s="131"/>
      <c r="LEZ327" s="131"/>
      <c r="LFA327" s="131"/>
      <c r="LFB327" s="132"/>
      <c r="LFC327" s="132"/>
      <c r="LFD327" s="129"/>
      <c r="LFE327" s="129"/>
      <c r="LFF327" s="130"/>
      <c r="LFG327" s="131"/>
      <c r="LFH327" s="131"/>
      <c r="LFI327" s="131"/>
      <c r="LFJ327" s="132"/>
      <c r="LFK327" s="132"/>
      <c r="LFL327" s="129"/>
      <c r="LFM327" s="129"/>
      <c r="LFN327" s="130"/>
      <c r="LFO327" s="131"/>
      <c r="LFP327" s="131"/>
      <c r="LFQ327" s="131"/>
      <c r="LFR327" s="132"/>
      <c r="LFS327" s="132"/>
      <c r="LFT327" s="129"/>
      <c r="LFU327" s="129"/>
      <c r="LFV327" s="130"/>
      <c r="LFW327" s="131"/>
      <c r="LFX327" s="131"/>
      <c r="LFY327" s="131"/>
      <c r="LFZ327" s="132"/>
      <c r="LGA327" s="132"/>
      <c r="LGB327" s="129"/>
      <c r="LGC327" s="129"/>
      <c r="LGD327" s="130"/>
      <c r="LGE327" s="131"/>
      <c r="LGF327" s="131"/>
      <c r="LGG327" s="131"/>
      <c r="LGH327" s="132"/>
      <c r="LGI327" s="132"/>
      <c r="LGJ327" s="129"/>
      <c r="LGK327" s="129"/>
      <c r="LGL327" s="130"/>
      <c r="LGM327" s="131"/>
      <c r="LGN327" s="131"/>
      <c r="LGO327" s="131"/>
      <c r="LGP327" s="132"/>
      <c r="LGQ327" s="132"/>
      <c r="LGR327" s="129"/>
      <c r="LGS327" s="129"/>
      <c r="LGT327" s="130"/>
      <c r="LGU327" s="131"/>
      <c r="LGV327" s="131"/>
      <c r="LGW327" s="131"/>
      <c r="LGX327" s="132"/>
      <c r="LGY327" s="132"/>
      <c r="LGZ327" s="129"/>
      <c r="LHA327" s="129"/>
      <c r="LHB327" s="130"/>
      <c r="LHC327" s="131"/>
      <c r="LHD327" s="131"/>
      <c r="LHE327" s="131"/>
      <c r="LHF327" s="132"/>
      <c r="LHG327" s="132"/>
      <c r="LHH327" s="129"/>
      <c r="LHI327" s="129"/>
      <c r="LHJ327" s="130"/>
      <c r="LHK327" s="131"/>
      <c r="LHL327" s="131"/>
      <c r="LHM327" s="131"/>
      <c r="LHN327" s="132"/>
      <c r="LHO327" s="132"/>
      <c r="LHP327" s="129"/>
      <c r="LHQ327" s="129"/>
      <c r="LHR327" s="130"/>
      <c r="LHS327" s="131"/>
      <c r="LHT327" s="131"/>
      <c r="LHU327" s="131"/>
      <c r="LHV327" s="132"/>
      <c r="LHW327" s="132"/>
      <c r="LHX327" s="129"/>
      <c r="LHY327" s="129"/>
      <c r="LHZ327" s="130"/>
      <c r="LIA327" s="131"/>
      <c r="LIB327" s="131"/>
      <c r="LIC327" s="131"/>
      <c r="LID327" s="132"/>
      <c r="LIE327" s="132"/>
      <c r="LIF327" s="129"/>
      <c r="LIG327" s="129"/>
      <c r="LIH327" s="130"/>
      <c r="LII327" s="131"/>
      <c r="LIJ327" s="131"/>
      <c r="LIK327" s="131"/>
      <c r="LIL327" s="132"/>
      <c r="LIM327" s="132"/>
      <c r="LIN327" s="129"/>
      <c r="LIO327" s="129"/>
      <c r="LIP327" s="130"/>
      <c r="LIQ327" s="131"/>
      <c r="LIR327" s="131"/>
      <c r="LIS327" s="131"/>
      <c r="LIT327" s="132"/>
      <c r="LIU327" s="132"/>
      <c r="LIV327" s="129"/>
      <c r="LIW327" s="129"/>
      <c r="LIX327" s="130"/>
      <c r="LIY327" s="131"/>
      <c r="LIZ327" s="131"/>
      <c r="LJA327" s="131"/>
      <c r="LJB327" s="132"/>
      <c r="LJC327" s="132"/>
      <c r="LJD327" s="129"/>
      <c r="LJE327" s="129"/>
      <c r="LJF327" s="130"/>
      <c r="LJG327" s="131"/>
      <c r="LJH327" s="131"/>
      <c r="LJI327" s="131"/>
      <c r="LJJ327" s="132"/>
      <c r="LJK327" s="132"/>
      <c r="LJL327" s="129"/>
      <c r="LJM327" s="129"/>
      <c r="LJN327" s="130"/>
      <c r="LJO327" s="131"/>
      <c r="LJP327" s="131"/>
      <c r="LJQ327" s="131"/>
      <c r="LJR327" s="132"/>
      <c r="LJS327" s="132"/>
      <c r="LJT327" s="129"/>
      <c r="LJU327" s="129"/>
      <c r="LJV327" s="130"/>
      <c r="LJW327" s="131"/>
      <c r="LJX327" s="131"/>
      <c r="LJY327" s="131"/>
      <c r="LJZ327" s="132"/>
      <c r="LKA327" s="132"/>
      <c r="LKB327" s="129"/>
      <c r="LKC327" s="129"/>
      <c r="LKD327" s="130"/>
      <c r="LKE327" s="131"/>
      <c r="LKF327" s="131"/>
      <c r="LKG327" s="131"/>
      <c r="LKH327" s="132"/>
      <c r="LKI327" s="132"/>
      <c r="LKJ327" s="129"/>
      <c r="LKK327" s="129"/>
      <c r="LKL327" s="130"/>
      <c r="LKM327" s="131"/>
      <c r="LKN327" s="131"/>
      <c r="LKO327" s="131"/>
      <c r="LKP327" s="132"/>
      <c r="LKQ327" s="132"/>
      <c r="LKR327" s="129"/>
      <c r="LKS327" s="129"/>
      <c r="LKT327" s="130"/>
      <c r="LKU327" s="131"/>
      <c r="LKV327" s="131"/>
      <c r="LKW327" s="131"/>
      <c r="LKX327" s="132"/>
      <c r="LKY327" s="132"/>
      <c r="LKZ327" s="129"/>
      <c r="LLA327" s="129"/>
      <c r="LLB327" s="130"/>
      <c r="LLC327" s="131"/>
      <c r="LLD327" s="131"/>
      <c r="LLE327" s="131"/>
      <c r="LLF327" s="132"/>
      <c r="LLG327" s="132"/>
      <c r="LLH327" s="129"/>
      <c r="LLI327" s="129"/>
      <c r="LLJ327" s="130"/>
      <c r="LLK327" s="131"/>
      <c r="LLL327" s="131"/>
      <c r="LLM327" s="131"/>
      <c r="LLN327" s="132"/>
      <c r="LLO327" s="132"/>
      <c r="LLP327" s="129"/>
      <c r="LLQ327" s="129"/>
      <c r="LLR327" s="130"/>
      <c r="LLS327" s="131"/>
      <c r="LLT327" s="131"/>
      <c r="LLU327" s="131"/>
      <c r="LLV327" s="132"/>
      <c r="LLW327" s="132"/>
      <c r="LLX327" s="129"/>
      <c r="LLY327" s="129"/>
      <c r="LLZ327" s="130"/>
      <c r="LMA327" s="131"/>
      <c r="LMB327" s="131"/>
      <c r="LMC327" s="131"/>
      <c r="LMD327" s="132"/>
      <c r="LME327" s="132"/>
      <c r="LMF327" s="129"/>
      <c r="LMG327" s="129"/>
      <c r="LMH327" s="130"/>
      <c r="LMI327" s="131"/>
      <c r="LMJ327" s="131"/>
      <c r="LMK327" s="131"/>
      <c r="LML327" s="132"/>
      <c r="LMM327" s="132"/>
      <c r="LMN327" s="129"/>
      <c r="LMO327" s="129"/>
      <c r="LMP327" s="130"/>
      <c r="LMQ327" s="131"/>
      <c r="LMR327" s="131"/>
      <c r="LMS327" s="131"/>
      <c r="LMT327" s="132"/>
      <c r="LMU327" s="132"/>
      <c r="LMV327" s="129"/>
      <c r="LMW327" s="129"/>
      <c r="LMX327" s="130"/>
      <c r="LMY327" s="131"/>
      <c r="LMZ327" s="131"/>
      <c r="LNA327" s="131"/>
      <c r="LNB327" s="132"/>
      <c r="LNC327" s="132"/>
      <c r="LND327" s="129"/>
      <c r="LNE327" s="129"/>
      <c r="LNF327" s="130"/>
      <c r="LNG327" s="131"/>
      <c r="LNH327" s="131"/>
      <c r="LNI327" s="131"/>
      <c r="LNJ327" s="132"/>
      <c r="LNK327" s="132"/>
      <c r="LNL327" s="129"/>
      <c r="LNM327" s="129"/>
      <c r="LNN327" s="130"/>
      <c r="LNO327" s="131"/>
      <c r="LNP327" s="131"/>
      <c r="LNQ327" s="131"/>
      <c r="LNR327" s="132"/>
      <c r="LNS327" s="132"/>
      <c r="LNT327" s="129"/>
      <c r="LNU327" s="129"/>
      <c r="LNV327" s="130"/>
      <c r="LNW327" s="131"/>
      <c r="LNX327" s="131"/>
      <c r="LNY327" s="131"/>
      <c r="LNZ327" s="132"/>
      <c r="LOA327" s="132"/>
      <c r="LOB327" s="129"/>
      <c r="LOC327" s="129"/>
      <c r="LOD327" s="130"/>
      <c r="LOE327" s="131"/>
      <c r="LOF327" s="131"/>
      <c r="LOG327" s="131"/>
      <c r="LOH327" s="132"/>
      <c r="LOI327" s="132"/>
      <c r="LOJ327" s="129"/>
      <c r="LOK327" s="129"/>
      <c r="LOL327" s="130"/>
      <c r="LOM327" s="131"/>
      <c r="LON327" s="131"/>
      <c r="LOO327" s="131"/>
      <c r="LOP327" s="132"/>
      <c r="LOQ327" s="132"/>
      <c r="LOR327" s="129"/>
      <c r="LOS327" s="129"/>
      <c r="LOT327" s="130"/>
      <c r="LOU327" s="131"/>
      <c r="LOV327" s="131"/>
      <c r="LOW327" s="131"/>
      <c r="LOX327" s="132"/>
      <c r="LOY327" s="132"/>
      <c r="LOZ327" s="129"/>
      <c r="LPA327" s="129"/>
      <c r="LPB327" s="130"/>
      <c r="LPC327" s="131"/>
      <c r="LPD327" s="131"/>
      <c r="LPE327" s="131"/>
      <c r="LPF327" s="132"/>
      <c r="LPG327" s="132"/>
      <c r="LPH327" s="129"/>
      <c r="LPI327" s="129"/>
      <c r="LPJ327" s="130"/>
      <c r="LPK327" s="131"/>
      <c r="LPL327" s="131"/>
      <c r="LPM327" s="131"/>
      <c r="LPN327" s="132"/>
      <c r="LPO327" s="132"/>
      <c r="LPP327" s="129"/>
      <c r="LPQ327" s="129"/>
      <c r="LPR327" s="130"/>
      <c r="LPS327" s="131"/>
      <c r="LPT327" s="131"/>
      <c r="LPU327" s="131"/>
      <c r="LPV327" s="132"/>
      <c r="LPW327" s="132"/>
      <c r="LPX327" s="129"/>
      <c r="LPY327" s="129"/>
      <c r="LPZ327" s="130"/>
      <c r="LQA327" s="131"/>
      <c r="LQB327" s="131"/>
      <c r="LQC327" s="131"/>
      <c r="LQD327" s="132"/>
      <c r="LQE327" s="132"/>
      <c r="LQF327" s="129"/>
      <c r="LQG327" s="129"/>
      <c r="LQH327" s="130"/>
      <c r="LQI327" s="131"/>
      <c r="LQJ327" s="131"/>
      <c r="LQK327" s="131"/>
      <c r="LQL327" s="132"/>
      <c r="LQM327" s="132"/>
      <c r="LQN327" s="129"/>
      <c r="LQO327" s="129"/>
      <c r="LQP327" s="130"/>
      <c r="LQQ327" s="131"/>
      <c r="LQR327" s="131"/>
      <c r="LQS327" s="131"/>
      <c r="LQT327" s="132"/>
      <c r="LQU327" s="132"/>
      <c r="LQV327" s="129"/>
      <c r="LQW327" s="129"/>
      <c r="LQX327" s="130"/>
      <c r="LQY327" s="131"/>
      <c r="LQZ327" s="131"/>
      <c r="LRA327" s="131"/>
      <c r="LRB327" s="132"/>
      <c r="LRC327" s="132"/>
      <c r="LRD327" s="129"/>
      <c r="LRE327" s="129"/>
      <c r="LRF327" s="130"/>
      <c r="LRG327" s="131"/>
      <c r="LRH327" s="131"/>
      <c r="LRI327" s="131"/>
      <c r="LRJ327" s="132"/>
      <c r="LRK327" s="132"/>
      <c r="LRL327" s="129"/>
      <c r="LRM327" s="129"/>
      <c r="LRN327" s="130"/>
      <c r="LRO327" s="131"/>
      <c r="LRP327" s="131"/>
      <c r="LRQ327" s="131"/>
      <c r="LRR327" s="132"/>
      <c r="LRS327" s="132"/>
      <c r="LRT327" s="129"/>
      <c r="LRU327" s="129"/>
      <c r="LRV327" s="130"/>
      <c r="LRW327" s="131"/>
      <c r="LRX327" s="131"/>
      <c r="LRY327" s="131"/>
      <c r="LRZ327" s="132"/>
      <c r="LSA327" s="132"/>
      <c r="LSB327" s="129"/>
      <c r="LSC327" s="129"/>
      <c r="LSD327" s="130"/>
      <c r="LSE327" s="131"/>
      <c r="LSF327" s="131"/>
      <c r="LSG327" s="131"/>
      <c r="LSH327" s="132"/>
      <c r="LSI327" s="132"/>
      <c r="LSJ327" s="129"/>
      <c r="LSK327" s="129"/>
      <c r="LSL327" s="130"/>
      <c r="LSM327" s="131"/>
      <c r="LSN327" s="131"/>
      <c r="LSO327" s="131"/>
      <c r="LSP327" s="132"/>
      <c r="LSQ327" s="132"/>
      <c r="LSR327" s="129"/>
      <c r="LSS327" s="129"/>
      <c r="LST327" s="130"/>
      <c r="LSU327" s="131"/>
      <c r="LSV327" s="131"/>
      <c r="LSW327" s="131"/>
      <c r="LSX327" s="132"/>
      <c r="LSY327" s="132"/>
      <c r="LSZ327" s="129"/>
      <c r="LTA327" s="129"/>
      <c r="LTB327" s="130"/>
      <c r="LTC327" s="131"/>
      <c r="LTD327" s="131"/>
      <c r="LTE327" s="131"/>
      <c r="LTF327" s="132"/>
      <c r="LTG327" s="132"/>
      <c r="LTH327" s="129"/>
      <c r="LTI327" s="129"/>
      <c r="LTJ327" s="130"/>
      <c r="LTK327" s="131"/>
      <c r="LTL327" s="131"/>
      <c r="LTM327" s="131"/>
      <c r="LTN327" s="132"/>
      <c r="LTO327" s="132"/>
      <c r="LTP327" s="129"/>
      <c r="LTQ327" s="129"/>
      <c r="LTR327" s="130"/>
      <c r="LTS327" s="131"/>
      <c r="LTT327" s="131"/>
      <c r="LTU327" s="131"/>
      <c r="LTV327" s="132"/>
      <c r="LTW327" s="132"/>
      <c r="LTX327" s="129"/>
      <c r="LTY327" s="129"/>
      <c r="LTZ327" s="130"/>
      <c r="LUA327" s="131"/>
      <c r="LUB327" s="131"/>
      <c r="LUC327" s="131"/>
      <c r="LUD327" s="132"/>
      <c r="LUE327" s="132"/>
      <c r="LUF327" s="129"/>
      <c r="LUG327" s="129"/>
      <c r="LUH327" s="130"/>
      <c r="LUI327" s="131"/>
      <c r="LUJ327" s="131"/>
      <c r="LUK327" s="131"/>
      <c r="LUL327" s="132"/>
      <c r="LUM327" s="132"/>
      <c r="LUN327" s="129"/>
      <c r="LUO327" s="129"/>
      <c r="LUP327" s="130"/>
      <c r="LUQ327" s="131"/>
      <c r="LUR327" s="131"/>
      <c r="LUS327" s="131"/>
      <c r="LUT327" s="132"/>
      <c r="LUU327" s="132"/>
      <c r="LUV327" s="129"/>
      <c r="LUW327" s="129"/>
      <c r="LUX327" s="130"/>
      <c r="LUY327" s="131"/>
      <c r="LUZ327" s="131"/>
      <c r="LVA327" s="131"/>
      <c r="LVB327" s="132"/>
      <c r="LVC327" s="132"/>
      <c r="LVD327" s="129"/>
      <c r="LVE327" s="129"/>
      <c r="LVF327" s="130"/>
      <c r="LVG327" s="131"/>
      <c r="LVH327" s="131"/>
      <c r="LVI327" s="131"/>
      <c r="LVJ327" s="132"/>
      <c r="LVK327" s="132"/>
      <c r="LVL327" s="129"/>
      <c r="LVM327" s="129"/>
      <c r="LVN327" s="130"/>
      <c r="LVO327" s="131"/>
      <c r="LVP327" s="131"/>
      <c r="LVQ327" s="131"/>
      <c r="LVR327" s="132"/>
      <c r="LVS327" s="132"/>
      <c r="LVT327" s="129"/>
      <c r="LVU327" s="129"/>
      <c r="LVV327" s="130"/>
      <c r="LVW327" s="131"/>
      <c r="LVX327" s="131"/>
      <c r="LVY327" s="131"/>
      <c r="LVZ327" s="132"/>
      <c r="LWA327" s="132"/>
      <c r="LWB327" s="129"/>
      <c r="LWC327" s="129"/>
      <c r="LWD327" s="130"/>
      <c r="LWE327" s="131"/>
      <c r="LWF327" s="131"/>
      <c r="LWG327" s="131"/>
      <c r="LWH327" s="132"/>
      <c r="LWI327" s="132"/>
      <c r="LWJ327" s="129"/>
      <c r="LWK327" s="129"/>
      <c r="LWL327" s="130"/>
      <c r="LWM327" s="131"/>
      <c r="LWN327" s="131"/>
      <c r="LWO327" s="131"/>
      <c r="LWP327" s="132"/>
      <c r="LWQ327" s="132"/>
      <c r="LWR327" s="129"/>
      <c r="LWS327" s="129"/>
      <c r="LWT327" s="130"/>
      <c r="LWU327" s="131"/>
      <c r="LWV327" s="131"/>
      <c r="LWW327" s="131"/>
      <c r="LWX327" s="132"/>
      <c r="LWY327" s="132"/>
      <c r="LWZ327" s="129"/>
      <c r="LXA327" s="129"/>
      <c r="LXB327" s="130"/>
      <c r="LXC327" s="131"/>
      <c r="LXD327" s="131"/>
      <c r="LXE327" s="131"/>
      <c r="LXF327" s="132"/>
      <c r="LXG327" s="132"/>
      <c r="LXH327" s="129"/>
      <c r="LXI327" s="129"/>
      <c r="LXJ327" s="130"/>
      <c r="LXK327" s="131"/>
      <c r="LXL327" s="131"/>
      <c r="LXM327" s="131"/>
      <c r="LXN327" s="132"/>
      <c r="LXO327" s="132"/>
      <c r="LXP327" s="129"/>
      <c r="LXQ327" s="129"/>
      <c r="LXR327" s="130"/>
      <c r="LXS327" s="131"/>
      <c r="LXT327" s="131"/>
      <c r="LXU327" s="131"/>
      <c r="LXV327" s="132"/>
      <c r="LXW327" s="132"/>
      <c r="LXX327" s="129"/>
      <c r="LXY327" s="129"/>
      <c r="LXZ327" s="130"/>
      <c r="LYA327" s="131"/>
      <c r="LYB327" s="131"/>
      <c r="LYC327" s="131"/>
      <c r="LYD327" s="132"/>
      <c r="LYE327" s="132"/>
      <c r="LYF327" s="129"/>
      <c r="LYG327" s="129"/>
      <c r="LYH327" s="130"/>
      <c r="LYI327" s="131"/>
      <c r="LYJ327" s="131"/>
      <c r="LYK327" s="131"/>
      <c r="LYL327" s="132"/>
      <c r="LYM327" s="132"/>
      <c r="LYN327" s="129"/>
      <c r="LYO327" s="129"/>
      <c r="LYP327" s="130"/>
      <c r="LYQ327" s="131"/>
      <c r="LYR327" s="131"/>
      <c r="LYS327" s="131"/>
      <c r="LYT327" s="132"/>
      <c r="LYU327" s="132"/>
      <c r="LYV327" s="129"/>
      <c r="LYW327" s="129"/>
      <c r="LYX327" s="130"/>
      <c r="LYY327" s="131"/>
      <c r="LYZ327" s="131"/>
      <c r="LZA327" s="131"/>
      <c r="LZB327" s="132"/>
      <c r="LZC327" s="132"/>
      <c r="LZD327" s="129"/>
      <c r="LZE327" s="129"/>
      <c r="LZF327" s="130"/>
      <c r="LZG327" s="131"/>
      <c r="LZH327" s="131"/>
      <c r="LZI327" s="131"/>
      <c r="LZJ327" s="132"/>
      <c r="LZK327" s="132"/>
      <c r="LZL327" s="129"/>
      <c r="LZM327" s="129"/>
      <c r="LZN327" s="130"/>
      <c r="LZO327" s="131"/>
      <c r="LZP327" s="131"/>
      <c r="LZQ327" s="131"/>
      <c r="LZR327" s="132"/>
      <c r="LZS327" s="132"/>
      <c r="LZT327" s="129"/>
      <c r="LZU327" s="129"/>
      <c r="LZV327" s="130"/>
      <c r="LZW327" s="131"/>
      <c r="LZX327" s="131"/>
      <c r="LZY327" s="131"/>
      <c r="LZZ327" s="132"/>
      <c r="MAA327" s="132"/>
      <c r="MAB327" s="129"/>
      <c r="MAC327" s="129"/>
      <c r="MAD327" s="130"/>
      <c r="MAE327" s="131"/>
      <c r="MAF327" s="131"/>
      <c r="MAG327" s="131"/>
      <c r="MAH327" s="132"/>
      <c r="MAI327" s="132"/>
      <c r="MAJ327" s="129"/>
      <c r="MAK327" s="129"/>
      <c r="MAL327" s="130"/>
      <c r="MAM327" s="131"/>
      <c r="MAN327" s="131"/>
      <c r="MAO327" s="131"/>
      <c r="MAP327" s="132"/>
      <c r="MAQ327" s="132"/>
      <c r="MAR327" s="129"/>
      <c r="MAS327" s="129"/>
      <c r="MAT327" s="130"/>
      <c r="MAU327" s="131"/>
      <c r="MAV327" s="131"/>
      <c r="MAW327" s="131"/>
      <c r="MAX327" s="132"/>
      <c r="MAY327" s="132"/>
      <c r="MAZ327" s="129"/>
      <c r="MBA327" s="129"/>
      <c r="MBB327" s="130"/>
      <c r="MBC327" s="131"/>
      <c r="MBD327" s="131"/>
      <c r="MBE327" s="131"/>
      <c r="MBF327" s="132"/>
      <c r="MBG327" s="132"/>
      <c r="MBH327" s="129"/>
      <c r="MBI327" s="129"/>
      <c r="MBJ327" s="130"/>
      <c r="MBK327" s="131"/>
      <c r="MBL327" s="131"/>
      <c r="MBM327" s="131"/>
      <c r="MBN327" s="132"/>
      <c r="MBO327" s="132"/>
      <c r="MBP327" s="129"/>
      <c r="MBQ327" s="129"/>
      <c r="MBR327" s="130"/>
      <c r="MBS327" s="131"/>
      <c r="MBT327" s="131"/>
      <c r="MBU327" s="131"/>
      <c r="MBV327" s="132"/>
      <c r="MBW327" s="132"/>
      <c r="MBX327" s="129"/>
      <c r="MBY327" s="129"/>
      <c r="MBZ327" s="130"/>
      <c r="MCA327" s="131"/>
      <c r="MCB327" s="131"/>
      <c r="MCC327" s="131"/>
      <c r="MCD327" s="132"/>
      <c r="MCE327" s="132"/>
      <c r="MCF327" s="129"/>
      <c r="MCG327" s="129"/>
      <c r="MCH327" s="130"/>
      <c r="MCI327" s="131"/>
      <c r="MCJ327" s="131"/>
      <c r="MCK327" s="131"/>
      <c r="MCL327" s="132"/>
      <c r="MCM327" s="132"/>
      <c r="MCN327" s="129"/>
      <c r="MCO327" s="129"/>
      <c r="MCP327" s="130"/>
      <c r="MCQ327" s="131"/>
      <c r="MCR327" s="131"/>
      <c r="MCS327" s="131"/>
      <c r="MCT327" s="132"/>
      <c r="MCU327" s="132"/>
      <c r="MCV327" s="129"/>
      <c r="MCW327" s="129"/>
      <c r="MCX327" s="130"/>
      <c r="MCY327" s="131"/>
      <c r="MCZ327" s="131"/>
      <c r="MDA327" s="131"/>
      <c r="MDB327" s="132"/>
      <c r="MDC327" s="132"/>
      <c r="MDD327" s="129"/>
      <c r="MDE327" s="129"/>
      <c r="MDF327" s="130"/>
      <c r="MDG327" s="131"/>
      <c r="MDH327" s="131"/>
      <c r="MDI327" s="131"/>
      <c r="MDJ327" s="132"/>
      <c r="MDK327" s="132"/>
      <c r="MDL327" s="129"/>
      <c r="MDM327" s="129"/>
      <c r="MDN327" s="130"/>
      <c r="MDO327" s="131"/>
      <c r="MDP327" s="131"/>
      <c r="MDQ327" s="131"/>
      <c r="MDR327" s="132"/>
      <c r="MDS327" s="132"/>
      <c r="MDT327" s="129"/>
      <c r="MDU327" s="129"/>
      <c r="MDV327" s="130"/>
      <c r="MDW327" s="131"/>
      <c r="MDX327" s="131"/>
      <c r="MDY327" s="131"/>
      <c r="MDZ327" s="132"/>
      <c r="MEA327" s="132"/>
      <c r="MEB327" s="129"/>
      <c r="MEC327" s="129"/>
      <c r="MED327" s="130"/>
      <c r="MEE327" s="131"/>
      <c r="MEF327" s="131"/>
      <c r="MEG327" s="131"/>
      <c r="MEH327" s="132"/>
      <c r="MEI327" s="132"/>
      <c r="MEJ327" s="129"/>
      <c r="MEK327" s="129"/>
      <c r="MEL327" s="130"/>
      <c r="MEM327" s="131"/>
      <c r="MEN327" s="131"/>
      <c r="MEO327" s="131"/>
      <c r="MEP327" s="132"/>
      <c r="MEQ327" s="132"/>
      <c r="MER327" s="129"/>
      <c r="MES327" s="129"/>
      <c r="MET327" s="130"/>
      <c r="MEU327" s="131"/>
      <c r="MEV327" s="131"/>
      <c r="MEW327" s="131"/>
      <c r="MEX327" s="132"/>
      <c r="MEY327" s="132"/>
      <c r="MEZ327" s="129"/>
      <c r="MFA327" s="129"/>
      <c r="MFB327" s="130"/>
      <c r="MFC327" s="131"/>
      <c r="MFD327" s="131"/>
      <c r="MFE327" s="131"/>
      <c r="MFF327" s="132"/>
      <c r="MFG327" s="132"/>
      <c r="MFH327" s="129"/>
      <c r="MFI327" s="129"/>
      <c r="MFJ327" s="130"/>
      <c r="MFK327" s="131"/>
      <c r="MFL327" s="131"/>
      <c r="MFM327" s="131"/>
      <c r="MFN327" s="132"/>
      <c r="MFO327" s="132"/>
      <c r="MFP327" s="129"/>
      <c r="MFQ327" s="129"/>
      <c r="MFR327" s="130"/>
      <c r="MFS327" s="131"/>
      <c r="MFT327" s="131"/>
      <c r="MFU327" s="131"/>
      <c r="MFV327" s="132"/>
      <c r="MFW327" s="132"/>
      <c r="MFX327" s="129"/>
      <c r="MFY327" s="129"/>
      <c r="MFZ327" s="130"/>
      <c r="MGA327" s="131"/>
      <c r="MGB327" s="131"/>
      <c r="MGC327" s="131"/>
      <c r="MGD327" s="132"/>
      <c r="MGE327" s="132"/>
      <c r="MGF327" s="129"/>
      <c r="MGG327" s="129"/>
      <c r="MGH327" s="130"/>
      <c r="MGI327" s="131"/>
      <c r="MGJ327" s="131"/>
      <c r="MGK327" s="131"/>
      <c r="MGL327" s="132"/>
      <c r="MGM327" s="132"/>
      <c r="MGN327" s="129"/>
      <c r="MGO327" s="129"/>
      <c r="MGP327" s="130"/>
      <c r="MGQ327" s="131"/>
      <c r="MGR327" s="131"/>
      <c r="MGS327" s="131"/>
      <c r="MGT327" s="132"/>
      <c r="MGU327" s="132"/>
      <c r="MGV327" s="129"/>
      <c r="MGW327" s="129"/>
      <c r="MGX327" s="130"/>
      <c r="MGY327" s="131"/>
      <c r="MGZ327" s="131"/>
      <c r="MHA327" s="131"/>
      <c r="MHB327" s="132"/>
      <c r="MHC327" s="132"/>
      <c r="MHD327" s="129"/>
      <c r="MHE327" s="129"/>
      <c r="MHF327" s="130"/>
      <c r="MHG327" s="131"/>
      <c r="MHH327" s="131"/>
      <c r="MHI327" s="131"/>
      <c r="MHJ327" s="132"/>
      <c r="MHK327" s="132"/>
      <c r="MHL327" s="129"/>
      <c r="MHM327" s="129"/>
      <c r="MHN327" s="130"/>
      <c r="MHO327" s="131"/>
      <c r="MHP327" s="131"/>
      <c r="MHQ327" s="131"/>
      <c r="MHR327" s="132"/>
      <c r="MHS327" s="132"/>
      <c r="MHT327" s="129"/>
      <c r="MHU327" s="129"/>
      <c r="MHV327" s="130"/>
      <c r="MHW327" s="131"/>
      <c r="MHX327" s="131"/>
      <c r="MHY327" s="131"/>
      <c r="MHZ327" s="132"/>
      <c r="MIA327" s="132"/>
      <c r="MIB327" s="129"/>
      <c r="MIC327" s="129"/>
      <c r="MID327" s="130"/>
      <c r="MIE327" s="131"/>
      <c r="MIF327" s="131"/>
      <c r="MIG327" s="131"/>
      <c r="MIH327" s="132"/>
      <c r="MII327" s="132"/>
      <c r="MIJ327" s="129"/>
      <c r="MIK327" s="129"/>
      <c r="MIL327" s="130"/>
      <c r="MIM327" s="131"/>
      <c r="MIN327" s="131"/>
      <c r="MIO327" s="131"/>
      <c r="MIP327" s="132"/>
      <c r="MIQ327" s="132"/>
      <c r="MIR327" s="129"/>
      <c r="MIS327" s="129"/>
      <c r="MIT327" s="130"/>
      <c r="MIU327" s="131"/>
      <c r="MIV327" s="131"/>
      <c r="MIW327" s="131"/>
      <c r="MIX327" s="132"/>
      <c r="MIY327" s="132"/>
      <c r="MIZ327" s="129"/>
      <c r="MJA327" s="129"/>
      <c r="MJB327" s="130"/>
      <c r="MJC327" s="131"/>
      <c r="MJD327" s="131"/>
      <c r="MJE327" s="131"/>
      <c r="MJF327" s="132"/>
      <c r="MJG327" s="132"/>
      <c r="MJH327" s="129"/>
      <c r="MJI327" s="129"/>
      <c r="MJJ327" s="130"/>
      <c r="MJK327" s="131"/>
      <c r="MJL327" s="131"/>
      <c r="MJM327" s="131"/>
      <c r="MJN327" s="132"/>
      <c r="MJO327" s="132"/>
      <c r="MJP327" s="129"/>
      <c r="MJQ327" s="129"/>
      <c r="MJR327" s="130"/>
      <c r="MJS327" s="131"/>
      <c r="MJT327" s="131"/>
      <c r="MJU327" s="131"/>
      <c r="MJV327" s="132"/>
      <c r="MJW327" s="132"/>
      <c r="MJX327" s="129"/>
      <c r="MJY327" s="129"/>
      <c r="MJZ327" s="130"/>
      <c r="MKA327" s="131"/>
      <c r="MKB327" s="131"/>
      <c r="MKC327" s="131"/>
      <c r="MKD327" s="132"/>
      <c r="MKE327" s="132"/>
      <c r="MKF327" s="129"/>
      <c r="MKG327" s="129"/>
      <c r="MKH327" s="130"/>
      <c r="MKI327" s="131"/>
      <c r="MKJ327" s="131"/>
      <c r="MKK327" s="131"/>
      <c r="MKL327" s="132"/>
      <c r="MKM327" s="132"/>
      <c r="MKN327" s="129"/>
      <c r="MKO327" s="129"/>
      <c r="MKP327" s="130"/>
      <c r="MKQ327" s="131"/>
      <c r="MKR327" s="131"/>
      <c r="MKS327" s="131"/>
      <c r="MKT327" s="132"/>
      <c r="MKU327" s="132"/>
      <c r="MKV327" s="129"/>
      <c r="MKW327" s="129"/>
      <c r="MKX327" s="130"/>
      <c r="MKY327" s="131"/>
      <c r="MKZ327" s="131"/>
      <c r="MLA327" s="131"/>
      <c r="MLB327" s="132"/>
      <c r="MLC327" s="132"/>
      <c r="MLD327" s="129"/>
      <c r="MLE327" s="129"/>
      <c r="MLF327" s="130"/>
      <c r="MLG327" s="131"/>
      <c r="MLH327" s="131"/>
      <c r="MLI327" s="131"/>
      <c r="MLJ327" s="132"/>
      <c r="MLK327" s="132"/>
      <c r="MLL327" s="129"/>
      <c r="MLM327" s="129"/>
      <c r="MLN327" s="130"/>
      <c r="MLO327" s="131"/>
      <c r="MLP327" s="131"/>
      <c r="MLQ327" s="131"/>
      <c r="MLR327" s="132"/>
      <c r="MLS327" s="132"/>
      <c r="MLT327" s="129"/>
      <c r="MLU327" s="129"/>
      <c r="MLV327" s="130"/>
      <c r="MLW327" s="131"/>
      <c r="MLX327" s="131"/>
      <c r="MLY327" s="131"/>
      <c r="MLZ327" s="132"/>
      <c r="MMA327" s="132"/>
      <c r="MMB327" s="129"/>
      <c r="MMC327" s="129"/>
      <c r="MMD327" s="130"/>
      <c r="MME327" s="131"/>
      <c r="MMF327" s="131"/>
      <c r="MMG327" s="131"/>
      <c r="MMH327" s="132"/>
      <c r="MMI327" s="132"/>
      <c r="MMJ327" s="129"/>
      <c r="MMK327" s="129"/>
      <c r="MML327" s="130"/>
      <c r="MMM327" s="131"/>
      <c r="MMN327" s="131"/>
      <c r="MMO327" s="131"/>
      <c r="MMP327" s="132"/>
      <c r="MMQ327" s="132"/>
      <c r="MMR327" s="129"/>
      <c r="MMS327" s="129"/>
      <c r="MMT327" s="130"/>
      <c r="MMU327" s="131"/>
      <c r="MMV327" s="131"/>
      <c r="MMW327" s="131"/>
      <c r="MMX327" s="132"/>
      <c r="MMY327" s="132"/>
      <c r="MMZ327" s="129"/>
      <c r="MNA327" s="129"/>
      <c r="MNB327" s="130"/>
      <c r="MNC327" s="131"/>
      <c r="MND327" s="131"/>
      <c r="MNE327" s="131"/>
      <c r="MNF327" s="132"/>
      <c r="MNG327" s="132"/>
      <c r="MNH327" s="129"/>
      <c r="MNI327" s="129"/>
      <c r="MNJ327" s="130"/>
      <c r="MNK327" s="131"/>
      <c r="MNL327" s="131"/>
      <c r="MNM327" s="131"/>
      <c r="MNN327" s="132"/>
      <c r="MNO327" s="132"/>
      <c r="MNP327" s="129"/>
      <c r="MNQ327" s="129"/>
      <c r="MNR327" s="130"/>
      <c r="MNS327" s="131"/>
      <c r="MNT327" s="131"/>
      <c r="MNU327" s="131"/>
      <c r="MNV327" s="132"/>
      <c r="MNW327" s="132"/>
      <c r="MNX327" s="129"/>
      <c r="MNY327" s="129"/>
      <c r="MNZ327" s="130"/>
      <c r="MOA327" s="131"/>
      <c r="MOB327" s="131"/>
      <c r="MOC327" s="131"/>
      <c r="MOD327" s="132"/>
      <c r="MOE327" s="132"/>
      <c r="MOF327" s="129"/>
      <c r="MOG327" s="129"/>
      <c r="MOH327" s="130"/>
      <c r="MOI327" s="131"/>
      <c r="MOJ327" s="131"/>
      <c r="MOK327" s="131"/>
      <c r="MOL327" s="132"/>
      <c r="MOM327" s="132"/>
      <c r="MON327" s="129"/>
      <c r="MOO327" s="129"/>
      <c r="MOP327" s="130"/>
      <c r="MOQ327" s="131"/>
      <c r="MOR327" s="131"/>
      <c r="MOS327" s="131"/>
      <c r="MOT327" s="132"/>
      <c r="MOU327" s="132"/>
      <c r="MOV327" s="129"/>
      <c r="MOW327" s="129"/>
      <c r="MOX327" s="130"/>
      <c r="MOY327" s="131"/>
      <c r="MOZ327" s="131"/>
      <c r="MPA327" s="131"/>
      <c r="MPB327" s="132"/>
      <c r="MPC327" s="132"/>
      <c r="MPD327" s="129"/>
      <c r="MPE327" s="129"/>
      <c r="MPF327" s="130"/>
      <c r="MPG327" s="131"/>
      <c r="MPH327" s="131"/>
      <c r="MPI327" s="131"/>
      <c r="MPJ327" s="132"/>
      <c r="MPK327" s="132"/>
      <c r="MPL327" s="129"/>
      <c r="MPM327" s="129"/>
      <c r="MPN327" s="130"/>
      <c r="MPO327" s="131"/>
      <c r="MPP327" s="131"/>
      <c r="MPQ327" s="131"/>
      <c r="MPR327" s="132"/>
      <c r="MPS327" s="132"/>
      <c r="MPT327" s="129"/>
      <c r="MPU327" s="129"/>
      <c r="MPV327" s="130"/>
      <c r="MPW327" s="131"/>
      <c r="MPX327" s="131"/>
      <c r="MPY327" s="131"/>
      <c r="MPZ327" s="132"/>
      <c r="MQA327" s="132"/>
      <c r="MQB327" s="129"/>
      <c r="MQC327" s="129"/>
      <c r="MQD327" s="130"/>
      <c r="MQE327" s="131"/>
      <c r="MQF327" s="131"/>
      <c r="MQG327" s="131"/>
      <c r="MQH327" s="132"/>
      <c r="MQI327" s="132"/>
      <c r="MQJ327" s="129"/>
      <c r="MQK327" s="129"/>
      <c r="MQL327" s="130"/>
      <c r="MQM327" s="131"/>
      <c r="MQN327" s="131"/>
      <c r="MQO327" s="131"/>
      <c r="MQP327" s="132"/>
      <c r="MQQ327" s="132"/>
      <c r="MQR327" s="129"/>
      <c r="MQS327" s="129"/>
      <c r="MQT327" s="130"/>
      <c r="MQU327" s="131"/>
      <c r="MQV327" s="131"/>
      <c r="MQW327" s="131"/>
      <c r="MQX327" s="132"/>
      <c r="MQY327" s="132"/>
      <c r="MQZ327" s="129"/>
      <c r="MRA327" s="129"/>
      <c r="MRB327" s="130"/>
      <c r="MRC327" s="131"/>
      <c r="MRD327" s="131"/>
      <c r="MRE327" s="131"/>
      <c r="MRF327" s="132"/>
      <c r="MRG327" s="132"/>
      <c r="MRH327" s="129"/>
      <c r="MRI327" s="129"/>
      <c r="MRJ327" s="130"/>
      <c r="MRK327" s="131"/>
      <c r="MRL327" s="131"/>
      <c r="MRM327" s="131"/>
      <c r="MRN327" s="132"/>
      <c r="MRO327" s="132"/>
      <c r="MRP327" s="129"/>
      <c r="MRQ327" s="129"/>
      <c r="MRR327" s="130"/>
      <c r="MRS327" s="131"/>
      <c r="MRT327" s="131"/>
      <c r="MRU327" s="131"/>
      <c r="MRV327" s="132"/>
      <c r="MRW327" s="132"/>
      <c r="MRX327" s="129"/>
      <c r="MRY327" s="129"/>
      <c r="MRZ327" s="130"/>
      <c r="MSA327" s="131"/>
      <c r="MSB327" s="131"/>
      <c r="MSC327" s="131"/>
      <c r="MSD327" s="132"/>
      <c r="MSE327" s="132"/>
      <c r="MSF327" s="129"/>
      <c r="MSG327" s="129"/>
      <c r="MSH327" s="130"/>
      <c r="MSI327" s="131"/>
      <c r="MSJ327" s="131"/>
      <c r="MSK327" s="131"/>
      <c r="MSL327" s="132"/>
      <c r="MSM327" s="132"/>
      <c r="MSN327" s="129"/>
      <c r="MSO327" s="129"/>
      <c r="MSP327" s="130"/>
      <c r="MSQ327" s="131"/>
      <c r="MSR327" s="131"/>
      <c r="MSS327" s="131"/>
      <c r="MST327" s="132"/>
      <c r="MSU327" s="132"/>
      <c r="MSV327" s="129"/>
      <c r="MSW327" s="129"/>
      <c r="MSX327" s="130"/>
      <c r="MSY327" s="131"/>
      <c r="MSZ327" s="131"/>
      <c r="MTA327" s="131"/>
      <c r="MTB327" s="132"/>
      <c r="MTC327" s="132"/>
      <c r="MTD327" s="129"/>
      <c r="MTE327" s="129"/>
      <c r="MTF327" s="130"/>
      <c r="MTG327" s="131"/>
      <c r="MTH327" s="131"/>
      <c r="MTI327" s="131"/>
      <c r="MTJ327" s="132"/>
      <c r="MTK327" s="132"/>
      <c r="MTL327" s="129"/>
      <c r="MTM327" s="129"/>
      <c r="MTN327" s="130"/>
      <c r="MTO327" s="131"/>
      <c r="MTP327" s="131"/>
      <c r="MTQ327" s="131"/>
      <c r="MTR327" s="132"/>
      <c r="MTS327" s="132"/>
      <c r="MTT327" s="129"/>
      <c r="MTU327" s="129"/>
      <c r="MTV327" s="130"/>
      <c r="MTW327" s="131"/>
      <c r="MTX327" s="131"/>
      <c r="MTY327" s="131"/>
      <c r="MTZ327" s="132"/>
      <c r="MUA327" s="132"/>
      <c r="MUB327" s="129"/>
      <c r="MUC327" s="129"/>
      <c r="MUD327" s="130"/>
      <c r="MUE327" s="131"/>
      <c r="MUF327" s="131"/>
      <c r="MUG327" s="131"/>
      <c r="MUH327" s="132"/>
      <c r="MUI327" s="132"/>
      <c r="MUJ327" s="129"/>
      <c r="MUK327" s="129"/>
      <c r="MUL327" s="130"/>
      <c r="MUM327" s="131"/>
      <c r="MUN327" s="131"/>
      <c r="MUO327" s="131"/>
      <c r="MUP327" s="132"/>
      <c r="MUQ327" s="132"/>
      <c r="MUR327" s="129"/>
      <c r="MUS327" s="129"/>
      <c r="MUT327" s="130"/>
      <c r="MUU327" s="131"/>
      <c r="MUV327" s="131"/>
      <c r="MUW327" s="131"/>
      <c r="MUX327" s="132"/>
      <c r="MUY327" s="132"/>
      <c r="MUZ327" s="129"/>
      <c r="MVA327" s="129"/>
      <c r="MVB327" s="130"/>
      <c r="MVC327" s="131"/>
      <c r="MVD327" s="131"/>
      <c r="MVE327" s="131"/>
      <c r="MVF327" s="132"/>
      <c r="MVG327" s="132"/>
      <c r="MVH327" s="129"/>
      <c r="MVI327" s="129"/>
      <c r="MVJ327" s="130"/>
      <c r="MVK327" s="131"/>
      <c r="MVL327" s="131"/>
      <c r="MVM327" s="131"/>
      <c r="MVN327" s="132"/>
      <c r="MVO327" s="132"/>
      <c r="MVP327" s="129"/>
      <c r="MVQ327" s="129"/>
      <c r="MVR327" s="130"/>
      <c r="MVS327" s="131"/>
      <c r="MVT327" s="131"/>
      <c r="MVU327" s="131"/>
      <c r="MVV327" s="132"/>
      <c r="MVW327" s="132"/>
      <c r="MVX327" s="129"/>
      <c r="MVY327" s="129"/>
      <c r="MVZ327" s="130"/>
      <c r="MWA327" s="131"/>
      <c r="MWB327" s="131"/>
      <c r="MWC327" s="131"/>
      <c r="MWD327" s="132"/>
      <c r="MWE327" s="132"/>
      <c r="MWF327" s="129"/>
      <c r="MWG327" s="129"/>
      <c r="MWH327" s="130"/>
      <c r="MWI327" s="131"/>
      <c r="MWJ327" s="131"/>
      <c r="MWK327" s="131"/>
      <c r="MWL327" s="132"/>
      <c r="MWM327" s="132"/>
      <c r="MWN327" s="129"/>
      <c r="MWO327" s="129"/>
      <c r="MWP327" s="130"/>
      <c r="MWQ327" s="131"/>
      <c r="MWR327" s="131"/>
      <c r="MWS327" s="131"/>
      <c r="MWT327" s="132"/>
      <c r="MWU327" s="132"/>
      <c r="MWV327" s="129"/>
      <c r="MWW327" s="129"/>
      <c r="MWX327" s="130"/>
      <c r="MWY327" s="131"/>
      <c r="MWZ327" s="131"/>
      <c r="MXA327" s="131"/>
      <c r="MXB327" s="132"/>
      <c r="MXC327" s="132"/>
      <c r="MXD327" s="129"/>
      <c r="MXE327" s="129"/>
      <c r="MXF327" s="130"/>
      <c r="MXG327" s="131"/>
      <c r="MXH327" s="131"/>
      <c r="MXI327" s="131"/>
      <c r="MXJ327" s="132"/>
      <c r="MXK327" s="132"/>
      <c r="MXL327" s="129"/>
      <c r="MXM327" s="129"/>
      <c r="MXN327" s="130"/>
      <c r="MXO327" s="131"/>
      <c r="MXP327" s="131"/>
      <c r="MXQ327" s="131"/>
      <c r="MXR327" s="132"/>
      <c r="MXS327" s="132"/>
      <c r="MXT327" s="129"/>
      <c r="MXU327" s="129"/>
      <c r="MXV327" s="130"/>
      <c r="MXW327" s="131"/>
      <c r="MXX327" s="131"/>
      <c r="MXY327" s="131"/>
      <c r="MXZ327" s="132"/>
      <c r="MYA327" s="132"/>
      <c r="MYB327" s="129"/>
      <c r="MYC327" s="129"/>
      <c r="MYD327" s="130"/>
      <c r="MYE327" s="131"/>
      <c r="MYF327" s="131"/>
      <c r="MYG327" s="131"/>
      <c r="MYH327" s="132"/>
      <c r="MYI327" s="132"/>
      <c r="MYJ327" s="129"/>
      <c r="MYK327" s="129"/>
      <c r="MYL327" s="130"/>
      <c r="MYM327" s="131"/>
      <c r="MYN327" s="131"/>
      <c r="MYO327" s="131"/>
      <c r="MYP327" s="132"/>
      <c r="MYQ327" s="132"/>
      <c r="MYR327" s="129"/>
      <c r="MYS327" s="129"/>
      <c r="MYT327" s="130"/>
      <c r="MYU327" s="131"/>
      <c r="MYV327" s="131"/>
      <c r="MYW327" s="131"/>
      <c r="MYX327" s="132"/>
      <c r="MYY327" s="132"/>
      <c r="MYZ327" s="129"/>
      <c r="MZA327" s="129"/>
      <c r="MZB327" s="130"/>
      <c r="MZC327" s="131"/>
      <c r="MZD327" s="131"/>
      <c r="MZE327" s="131"/>
      <c r="MZF327" s="132"/>
      <c r="MZG327" s="132"/>
      <c r="MZH327" s="129"/>
      <c r="MZI327" s="129"/>
      <c r="MZJ327" s="130"/>
      <c r="MZK327" s="131"/>
      <c r="MZL327" s="131"/>
      <c r="MZM327" s="131"/>
      <c r="MZN327" s="132"/>
      <c r="MZO327" s="132"/>
      <c r="MZP327" s="129"/>
      <c r="MZQ327" s="129"/>
      <c r="MZR327" s="130"/>
      <c r="MZS327" s="131"/>
      <c r="MZT327" s="131"/>
      <c r="MZU327" s="131"/>
      <c r="MZV327" s="132"/>
      <c r="MZW327" s="132"/>
      <c r="MZX327" s="129"/>
      <c r="MZY327" s="129"/>
      <c r="MZZ327" s="130"/>
      <c r="NAA327" s="131"/>
      <c r="NAB327" s="131"/>
      <c r="NAC327" s="131"/>
      <c r="NAD327" s="132"/>
      <c r="NAE327" s="132"/>
      <c r="NAF327" s="129"/>
      <c r="NAG327" s="129"/>
      <c r="NAH327" s="130"/>
      <c r="NAI327" s="131"/>
      <c r="NAJ327" s="131"/>
      <c r="NAK327" s="131"/>
      <c r="NAL327" s="132"/>
      <c r="NAM327" s="132"/>
      <c r="NAN327" s="129"/>
      <c r="NAO327" s="129"/>
      <c r="NAP327" s="130"/>
      <c r="NAQ327" s="131"/>
      <c r="NAR327" s="131"/>
      <c r="NAS327" s="131"/>
      <c r="NAT327" s="132"/>
      <c r="NAU327" s="132"/>
      <c r="NAV327" s="129"/>
      <c r="NAW327" s="129"/>
      <c r="NAX327" s="130"/>
      <c r="NAY327" s="131"/>
      <c r="NAZ327" s="131"/>
      <c r="NBA327" s="131"/>
      <c r="NBB327" s="132"/>
      <c r="NBC327" s="132"/>
      <c r="NBD327" s="129"/>
      <c r="NBE327" s="129"/>
      <c r="NBF327" s="130"/>
      <c r="NBG327" s="131"/>
      <c r="NBH327" s="131"/>
      <c r="NBI327" s="131"/>
      <c r="NBJ327" s="132"/>
      <c r="NBK327" s="132"/>
      <c r="NBL327" s="129"/>
      <c r="NBM327" s="129"/>
      <c r="NBN327" s="130"/>
      <c r="NBO327" s="131"/>
      <c r="NBP327" s="131"/>
      <c r="NBQ327" s="131"/>
      <c r="NBR327" s="132"/>
      <c r="NBS327" s="132"/>
      <c r="NBT327" s="129"/>
      <c r="NBU327" s="129"/>
      <c r="NBV327" s="130"/>
      <c r="NBW327" s="131"/>
      <c r="NBX327" s="131"/>
      <c r="NBY327" s="131"/>
      <c r="NBZ327" s="132"/>
      <c r="NCA327" s="132"/>
      <c r="NCB327" s="129"/>
      <c r="NCC327" s="129"/>
      <c r="NCD327" s="130"/>
      <c r="NCE327" s="131"/>
      <c r="NCF327" s="131"/>
      <c r="NCG327" s="131"/>
      <c r="NCH327" s="132"/>
      <c r="NCI327" s="132"/>
      <c r="NCJ327" s="129"/>
      <c r="NCK327" s="129"/>
      <c r="NCL327" s="130"/>
      <c r="NCM327" s="131"/>
      <c r="NCN327" s="131"/>
      <c r="NCO327" s="131"/>
      <c r="NCP327" s="132"/>
      <c r="NCQ327" s="132"/>
      <c r="NCR327" s="129"/>
      <c r="NCS327" s="129"/>
      <c r="NCT327" s="130"/>
      <c r="NCU327" s="131"/>
      <c r="NCV327" s="131"/>
      <c r="NCW327" s="131"/>
      <c r="NCX327" s="132"/>
      <c r="NCY327" s="132"/>
      <c r="NCZ327" s="129"/>
      <c r="NDA327" s="129"/>
      <c r="NDB327" s="130"/>
      <c r="NDC327" s="131"/>
      <c r="NDD327" s="131"/>
      <c r="NDE327" s="131"/>
      <c r="NDF327" s="132"/>
      <c r="NDG327" s="132"/>
      <c r="NDH327" s="129"/>
      <c r="NDI327" s="129"/>
      <c r="NDJ327" s="130"/>
      <c r="NDK327" s="131"/>
      <c r="NDL327" s="131"/>
      <c r="NDM327" s="131"/>
      <c r="NDN327" s="132"/>
      <c r="NDO327" s="132"/>
      <c r="NDP327" s="129"/>
      <c r="NDQ327" s="129"/>
      <c r="NDR327" s="130"/>
      <c r="NDS327" s="131"/>
      <c r="NDT327" s="131"/>
      <c r="NDU327" s="131"/>
      <c r="NDV327" s="132"/>
      <c r="NDW327" s="132"/>
      <c r="NDX327" s="129"/>
      <c r="NDY327" s="129"/>
      <c r="NDZ327" s="130"/>
      <c r="NEA327" s="131"/>
      <c r="NEB327" s="131"/>
      <c r="NEC327" s="131"/>
      <c r="NED327" s="132"/>
      <c r="NEE327" s="132"/>
      <c r="NEF327" s="129"/>
      <c r="NEG327" s="129"/>
      <c r="NEH327" s="130"/>
      <c r="NEI327" s="131"/>
      <c r="NEJ327" s="131"/>
      <c r="NEK327" s="131"/>
      <c r="NEL327" s="132"/>
      <c r="NEM327" s="132"/>
      <c r="NEN327" s="129"/>
      <c r="NEO327" s="129"/>
      <c r="NEP327" s="130"/>
      <c r="NEQ327" s="131"/>
      <c r="NER327" s="131"/>
      <c r="NES327" s="131"/>
      <c r="NET327" s="132"/>
      <c r="NEU327" s="132"/>
      <c r="NEV327" s="129"/>
      <c r="NEW327" s="129"/>
      <c r="NEX327" s="130"/>
      <c r="NEY327" s="131"/>
      <c r="NEZ327" s="131"/>
      <c r="NFA327" s="131"/>
      <c r="NFB327" s="132"/>
      <c r="NFC327" s="132"/>
      <c r="NFD327" s="129"/>
      <c r="NFE327" s="129"/>
      <c r="NFF327" s="130"/>
      <c r="NFG327" s="131"/>
      <c r="NFH327" s="131"/>
      <c r="NFI327" s="131"/>
      <c r="NFJ327" s="132"/>
      <c r="NFK327" s="132"/>
      <c r="NFL327" s="129"/>
      <c r="NFM327" s="129"/>
      <c r="NFN327" s="130"/>
      <c r="NFO327" s="131"/>
      <c r="NFP327" s="131"/>
      <c r="NFQ327" s="131"/>
      <c r="NFR327" s="132"/>
      <c r="NFS327" s="132"/>
      <c r="NFT327" s="129"/>
      <c r="NFU327" s="129"/>
      <c r="NFV327" s="130"/>
      <c r="NFW327" s="131"/>
      <c r="NFX327" s="131"/>
      <c r="NFY327" s="131"/>
      <c r="NFZ327" s="132"/>
      <c r="NGA327" s="132"/>
      <c r="NGB327" s="129"/>
      <c r="NGC327" s="129"/>
      <c r="NGD327" s="130"/>
      <c r="NGE327" s="131"/>
      <c r="NGF327" s="131"/>
      <c r="NGG327" s="131"/>
      <c r="NGH327" s="132"/>
      <c r="NGI327" s="132"/>
      <c r="NGJ327" s="129"/>
      <c r="NGK327" s="129"/>
      <c r="NGL327" s="130"/>
      <c r="NGM327" s="131"/>
      <c r="NGN327" s="131"/>
      <c r="NGO327" s="131"/>
      <c r="NGP327" s="132"/>
      <c r="NGQ327" s="132"/>
      <c r="NGR327" s="129"/>
      <c r="NGS327" s="129"/>
      <c r="NGT327" s="130"/>
      <c r="NGU327" s="131"/>
      <c r="NGV327" s="131"/>
      <c r="NGW327" s="131"/>
      <c r="NGX327" s="132"/>
      <c r="NGY327" s="132"/>
      <c r="NGZ327" s="129"/>
      <c r="NHA327" s="129"/>
      <c r="NHB327" s="130"/>
      <c r="NHC327" s="131"/>
      <c r="NHD327" s="131"/>
      <c r="NHE327" s="131"/>
      <c r="NHF327" s="132"/>
      <c r="NHG327" s="132"/>
      <c r="NHH327" s="129"/>
      <c r="NHI327" s="129"/>
      <c r="NHJ327" s="130"/>
      <c r="NHK327" s="131"/>
      <c r="NHL327" s="131"/>
      <c r="NHM327" s="131"/>
      <c r="NHN327" s="132"/>
      <c r="NHO327" s="132"/>
      <c r="NHP327" s="129"/>
      <c r="NHQ327" s="129"/>
      <c r="NHR327" s="130"/>
      <c r="NHS327" s="131"/>
      <c r="NHT327" s="131"/>
      <c r="NHU327" s="131"/>
      <c r="NHV327" s="132"/>
      <c r="NHW327" s="132"/>
      <c r="NHX327" s="129"/>
      <c r="NHY327" s="129"/>
      <c r="NHZ327" s="130"/>
      <c r="NIA327" s="131"/>
      <c r="NIB327" s="131"/>
      <c r="NIC327" s="131"/>
      <c r="NID327" s="132"/>
      <c r="NIE327" s="132"/>
      <c r="NIF327" s="129"/>
      <c r="NIG327" s="129"/>
      <c r="NIH327" s="130"/>
      <c r="NII327" s="131"/>
      <c r="NIJ327" s="131"/>
      <c r="NIK327" s="131"/>
      <c r="NIL327" s="132"/>
      <c r="NIM327" s="132"/>
      <c r="NIN327" s="129"/>
      <c r="NIO327" s="129"/>
      <c r="NIP327" s="130"/>
      <c r="NIQ327" s="131"/>
      <c r="NIR327" s="131"/>
      <c r="NIS327" s="131"/>
      <c r="NIT327" s="132"/>
      <c r="NIU327" s="132"/>
      <c r="NIV327" s="129"/>
      <c r="NIW327" s="129"/>
      <c r="NIX327" s="130"/>
      <c r="NIY327" s="131"/>
      <c r="NIZ327" s="131"/>
      <c r="NJA327" s="131"/>
      <c r="NJB327" s="132"/>
      <c r="NJC327" s="132"/>
      <c r="NJD327" s="129"/>
      <c r="NJE327" s="129"/>
      <c r="NJF327" s="130"/>
      <c r="NJG327" s="131"/>
      <c r="NJH327" s="131"/>
      <c r="NJI327" s="131"/>
      <c r="NJJ327" s="132"/>
      <c r="NJK327" s="132"/>
      <c r="NJL327" s="129"/>
      <c r="NJM327" s="129"/>
      <c r="NJN327" s="130"/>
      <c r="NJO327" s="131"/>
      <c r="NJP327" s="131"/>
      <c r="NJQ327" s="131"/>
      <c r="NJR327" s="132"/>
      <c r="NJS327" s="132"/>
      <c r="NJT327" s="129"/>
      <c r="NJU327" s="129"/>
      <c r="NJV327" s="130"/>
      <c r="NJW327" s="131"/>
      <c r="NJX327" s="131"/>
      <c r="NJY327" s="131"/>
      <c r="NJZ327" s="132"/>
      <c r="NKA327" s="132"/>
      <c r="NKB327" s="129"/>
      <c r="NKC327" s="129"/>
      <c r="NKD327" s="130"/>
      <c r="NKE327" s="131"/>
      <c r="NKF327" s="131"/>
      <c r="NKG327" s="131"/>
      <c r="NKH327" s="132"/>
      <c r="NKI327" s="132"/>
      <c r="NKJ327" s="129"/>
      <c r="NKK327" s="129"/>
      <c r="NKL327" s="130"/>
      <c r="NKM327" s="131"/>
      <c r="NKN327" s="131"/>
      <c r="NKO327" s="131"/>
      <c r="NKP327" s="132"/>
      <c r="NKQ327" s="132"/>
      <c r="NKR327" s="129"/>
      <c r="NKS327" s="129"/>
      <c r="NKT327" s="130"/>
      <c r="NKU327" s="131"/>
      <c r="NKV327" s="131"/>
      <c r="NKW327" s="131"/>
      <c r="NKX327" s="132"/>
      <c r="NKY327" s="132"/>
      <c r="NKZ327" s="129"/>
      <c r="NLA327" s="129"/>
      <c r="NLB327" s="130"/>
      <c r="NLC327" s="131"/>
      <c r="NLD327" s="131"/>
      <c r="NLE327" s="131"/>
      <c r="NLF327" s="132"/>
      <c r="NLG327" s="132"/>
      <c r="NLH327" s="129"/>
      <c r="NLI327" s="129"/>
      <c r="NLJ327" s="130"/>
      <c r="NLK327" s="131"/>
      <c r="NLL327" s="131"/>
      <c r="NLM327" s="131"/>
      <c r="NLN327" s="132"/>
      <c r="NLO327" s="132"/>
      <c r="NLP327" s="129"/>
      <c r="NLQ327" s="129"/>
      <c r="NLR327" s="130"/>
      <c r="NLS327" s="131"/>
      <c r="NLT327" s="131"/>
      <c r="NLU327" s="131"/>
      <c r="NLV327" s="132"/>
      <c r="NLW327" s="132"/>
      <c r="NLX327" s="129"/>
      <c r="NLY327" s="129"/>
      <c r="NLZ327" s="130"/>
      <c r="NMA327" s="131"/>
      <c r="NMB327" s="131"/>
      <c r="NMC327" s="131"/>
      <c r="NMD327" s="132"/>
      <c r="NME327" s="132"/>
      <c r="NMF327" s="129"/>
      <c r="NMG327" s="129"/>
      <c r="NMH327" s="130"/>
      <c r="NMI327" s="131"/>
      <c r="NMJ327" s="131"/>
      <c r="NMK327" s="131"/>
      <c r="NML327" s="132"/>
      <c r="NMM327" s="132"/>
      <c r="NMN327" s="129"/>
      <c r="NMO327" s="129"/>
      <c r="NMP327" s="130"/>
      <c r="NMQ327" s="131"/>
      <c r="NMR327" s="131"/>
      <c r="NMS327" s="131"/>
      <c r="NMT327" s="132"/>
      <c r="NMU327" s="132"/>
      <c r="NMV327" s="129"/>
      <c r="NMW327" s="129"/>
      <c r="NMX327" s="130"/>
      <c r="NMY327" s="131"/>
      <c r="NMZ327" s="131"/>
      <c r="NNA327" s="131"/>
      <c r="NNB327" s="132"/>
      <c r="NNC327" s="132"/>
      <c r="NND327" s="129"/>
      <c r="NNE327" s="129"/>
      <c r="NNF327" s="130"/>
      <c r="NNG327" s="131"/>
      <c r="NNH327" s="131"/>
      <c r="NNI327" s="131"/>
      <c r="NNJ327" s="132"/>
      <c r="NNK327" s="132"/>
      <c r="NNL327" s="129"/>
      <c r="NNM327" s="129"/>
      <c r="NNN327" s="130"/>
      <c r="NNO327" s="131"/>
      <c r="NNP327" s="131"/>
      <c r="NNQ327" s="131"/>
      <c r="NNR327" s="132"/>
      <c r="NNS327" s="132"/>
      <c r="NNT327" s="129"/>
      <c r="NNU327" s="129"/>
      <c r="NNV327" s="130"/>
      <c r="NNW327" s="131"/>
      <c r="NNX327" s="131"/>
      <c r="NNY327" s="131"/>
      <c r="NNZ327" s="132"/>
      <c r="NOA327" s="132"/>
      <c r="NOB327" s="129"/>
      <c r="NOC327" s="129"/>
      <c r="NOD327" s="130"/>
      <c r="NOE327" s="131"/>
      <c r="NOF327" s="131"/>
      <c r="NOG327" s="131"/>
      <c r="NOH327" s="132"/>
      <c r="NOI327" s="132"/>
      <c r="NOJ327" s="129"/>
      <c r="NOK327" s="129"/>
      <c r="NOL327" s="130"/>
      <c r="NOM327" s="131"/>
      <c r="NON327" s="131"/>
      <c r="NOO327" s="131"/>
      <c r="NOP327" s="132"/>
      <c r="NOQ327" s="132"/>
      <c r="NOR327" s="129"/>
      <c r="NOS327" s="129"/>
      <c r="NOT327" s="130"/>
      <c r="NOU327" s="131"/>
      <c r="NOV327" s="131"/>
      <c r="NOW327" s="131"/>
      <c r="NOX327" s="132"/>
      <c r="NOY327" s="132"/>
      <c r="NOZ327" s="129"/>
      <c r="NPA327" s="129"/>
      <c r="NPB327" s="130"/>
      <c r="NPC327" s="131"/>
      <c r="NPD327" s="131"/>
      <c r="NPE327" s="131"/>
      <c r="NPF327" s="132"/>
      <c r="NPG327" s="132"/>
      <c r="NPH327" s="129"/>
      <c r="NPI327" s="129"/>
      <c r="NPJ327" s="130"/>
      <c r="NPK327" s="131"/>
      <c r="NPL327" s="131"/>
      <c r="NPM327" s="131"/>
      <c r="NPN327" s="132"/>
      <c r="NPO327" s="132"/>
      <c r="NPP327" s="129"/>
      <c r="NPQ327" s="129"/>
      <c r="NPR327" s="130"/>
      <c r="NPS327" s="131"/>
      <c r="NPT327" s="131"/>
      <c r="NPU327" s="131"/>
      <c r="NPV327" s="132"/>
      <c r="NPW327" s="132"/>
      <c r="NPX327" s="129"/>
      <c r="NPY327" s="129"/>
      <c r="NPZ327" s="130"/>
      <c r="NQA327" s="131"/>
      <c r="NQB327" s="131"/>
      <c r="NQC327" s="131"/>
      <c r="NQD327" s="132"/>
      <c r="NQE327" s="132"/>
      <c r="NQF327" s="129"/>
      <c r="NQG327" s="129"/>
      <c r="NQH327" s="130"/>
      <c r="NQI327" s="131"/>
      <c r="NQJ327" s="131"/>
      <c r="NQK327" s="131"/>
      <c r="NQL327" s="132"/>
      <c r="NQM327" s="132"/>
      <c r="NQN327" s="129"/>
      <c r="NQO327" s="129"/>
      <c r="NQP327" s="130"/>
      <c r="NQQ327" s="131"/>
      <c r="NQR327" s="131"/>
      <c r="NQS327" s="131"/>
      <c r="NQT327" s="132"/>
      <c r="NQU327" s="132"/>
      <c r="NQV327" s="129"/>
      <c r="NQW327" s="129"/>
      <c r="NQX327" s="130"/>
      <c r="NQY327" s="131"/>
      <c r="NQZ327" s="131"/>
      <c r="NRA327" s="131"/>
      <c r="NRB327" s="132"/>
      <c r="NRC327" s="132"/>
      <c r="NRD327" s="129"/>
      <c r="NRE327" s="129"/>
      <c r="NRF327" s="130"/>
      <c r="NRG327" s="131"/>
      <c r="NRH327" s="131"/>
      <c r="NRI327" s="131"/>
      <c r="NRJ327" s="132"/>
      <c r="NRK327" s="132"/>
      <c r="NRL327" s="129"/>
      <c r="NRM327" s="129"/>
      <c r="NRN327" s="130"/>
      <c r="NRO327" s="131"/>
      <c r="NRP327" s="131"/>
      <c r="NRQ327" s="131"/>
      <c r="NRR327" s="132"/>
      <c r="NRS327" s="132"/>
      <c r="NRT327" s="129"/>
      <c r="NRU327" s="129"/>
      <c r="NRV327" s="130"/>
      <c r="NRW327" s="131"/>
      <c r="NRX327" s="131"/>
      <c r="NRY327" s="131"/>
      <c r="NRZ327" s="132"/>
      <c r="NSA327" s="132"/>
      <c r="NSB327" s="129"/>
      <c r="NSC327" s="129"/>
      <c r="NSD327" s="130"/>
      <c r="NSE327" s="131"/>
      <c r="NSF327" s="131"/>
      <c r="NSG327" s="131"/>
      <c r="NSH327" s="132"/>
      <c r="NSI327" s="132"/>
      <c r="NSJ327" s="129"/>
      <c r="NSK327" s="129"/>
      <c r="NSL327" s="130"/>
      <c r="NSM327" s="131"/>
      <c r="NSN327" s="131"/>
      <c r="NSO327" s="131"/>
      <c r="NSP327" s="132"/>
      <c r="NSQ327" s="132"/>
      <c r="NSR327" s="129"/>
      <c r="NSS327" s="129"/>
      <c r="NST327" s="130"/>
      <c r="NSU327" s="131"/>
      <c r="NSV327" s="131"/>
      <c r="NSW327" s="131"/>
      <c r="NSX327" s="132"/>
      <c r="NSY327" s="132"/>
      <c r="NSZ327" s="129"/>
      <c r="NTA327" s="129"/>
      <c r="NTB327" s="130"/>
      <c r="NTC327" s="131"/>
      <c r="NTD327" s="131"/>
      <c r="NTE327" s="131"/>
      <c r="NTF327" s="132"/>
      <c r="NTG327" s="132"/>
      <c r="NTH327" s="129"/>
      <c r="NTI327" s="129"/>
      <c r="NTJ327" s="130"/>
      <c r="NTK327" s="131"/>
      <c r="NTL327" s="131"/>
      <c r="NTM327" s="131"/>
      <c r="NTN327" s="132"/>
      <c r="NTO327" s="132"/>
      <c r="NTP327" s="129"/>
      <c r="NTQ327" s="129"/>
      <c r="NTR327" s="130"/>
      <c r="NTS327" s="131"/>
      <c r="NTT327" s="131"/>
      <c r="NTU327" s="131"/>
      <c r="NTV327" s="132"/>
      <c r="NTW327" s="132"/>
      <c r="NTX327" s="129"/>
      <c r="NTY327" s="129"/>
      <c r="NTZ327" s="130"/>
      <c r="NUA327" s="131"/>
      <c r="NUB327" s="131"/>
      <c r="NUC327" s="131"/>
      <c r="NUD327" s="132"/>
      <c r="NUE327" s="132"/>
      <c r="NUF327" s="129"/>
      <c r="NUG327" s="129"/>
      <c r="NUH327" s="130"/>
      <c r="NUI327" s="131"/>
      <c r="NUJ327" s="131"/>
      <c r="NUK327" s="131"/>
      <c r="NUL327" s="132"/>
      <c r="NUM327" s="132"/>
      <c r="NUN327" s="129"/>
      <c r="NUO327" s="129"/>
      <c r="NUP327" s="130"/>
      <c r="NUQ327" s="131"/>
      <c r="NUR327" s="131"/>
      <c r="NUS327" s="131"/>
      <c r="NUT327" s="132"/>
      <c r="NUU327" s="132"/>
      <c r="NUV327" s="129"/>
      <c r="NUW327" s="129"/>
      <c r="NUX327" s="130"/>
      <c r="NUY327" s="131"/>
      <c r="NUZ327" s="131"/>
      <c r="NVA327" s="131"/>
      <c r="NVB327" s="132"/>
      <c r="NVC327" s="132"/>
      <c r="NVD327" s="129"/>
      <c r="NVE327" s="129"/>
      <c r="NVF327" s="130"/>
      <c r="NVG327" s="131"/>
      <c r="NVH327" s="131"/>
      <c r="NVI327" s="131"/>
      <c r="NVJ327" s="132"/>
      <c r="NVK327" s="132"/>
      <c r="NVL327" s="129"/>
      <c r="NVM327" s="129"/>
      <c r="NVN327" s="130"/>
      <c r="NVO327" s="131"/>
      <c r="NVP327" s="131"/>
      <c r="NVQ327" s="131"/>
      <c r="NVR327" s="132"/>
      <c r="NVS327" s="132"/>
      <c r="NVT327" s="129"/>
      <c r="NVU327" s="129"/>
      <c r="NVV327" s="130"/>
      <c r="NVW327" s="131"/>
      <c r="NVX327" s="131"/>
      <c r="NVY327" s="131"/>
      <c r="NVZ327" s="132"/>
      <c r="NWA327" s="132"/>
      <c r="NWB327" s="129"/>
      <c r="NWC327" s="129"/>
      <c r="NWD327" s="130"/>
      <c r="NWE327" s="131"/>
      <c r="NWF327" s="131"/>
      <c r="NWG327" s="131"/>
      <c r="NWH327" s="132"/>
      <c r="NWI327" s="132"/>
      <c r="NWJ327" s="129"/>
      <c r="NWK327" s="129"/>
      <c r="NWL327" s="130"/>
      <c r="NWM327" s="131"/>
      <c r="NWN327" s="131"/>
      <c r="NWO327" s="131"/>
      <c r="NWP327" s="132"/>
      <c r="NWQ327" s="132"/>
      <c r="NWR327" s="129"/>
      <c r="NWS327" s="129"/>
      <c r="NWT327" s="130"/>
      <c r="NWU327" s="131"/>
      <c r="NWV327" s="131"/>
      <c r="NWW327" s="131"/>
      <c r="NWX327" s="132"/>
      <c r="NWY327" s="132"/>
      <c r="NWZ327" s="129"/>
      <c r="NXA327" s="129"/>
      <c r="NXB327" s="130"/>
      <c r="NXC327" s="131"/>
      <c r="NXD327" s="131"/>
      <c r="NXE327" s="131"/>
      <c r="NXF327" s="132"/>
      <c r="NXG327" s="132"/>
      <c r="NXH327" s="129"/>
      <c r="NXI327" s="129"/>
      <c r="NXJ327" s="130"/>
      <c r="NXK327" s="131"/>
      <c r="NXL327" s="131"/>
      <c r="NXM327" s="131"/>
      <c r="NXN327" s="132"/>
      <c r="NXO327" s="132"/>
      <c r="NXP327" s="129"/>
      <c r="NXQ327" s="129"/>
      <c r="NXR327" s="130"/>
      <c r="NXS327" s="131"/>
      <c r="NXT327" s="131"/>
      <c r="NXU327" s="131"/>
      <c r="NXV327" s="132"/>
      <c r="NXW327" s="132"/>
      <c r="NXX327" s="129"/>
      <c r="NXY327" s="129"/>
      <c r="NXZ327" s="130"/>
      <c r="NYA327" s="131"/>
      <c r="NYB327" s="131"/>
      <c r="NYC327" s="131"/>
      <c r="NYD327" s="132"/>
      <c r="NYE327" s="132"/>
      <c r="NYF327" s="129"/>
      <c r="NYG327" s="129"/>
      <c r="NYH327" s="130"/>
      <c r="NYI327" s="131"/>
      <c r="NYJ327" s="131"/>
      <c r="NYK327" s="131"/>
      <c r="NYL327" s="132"/>
      <c r="NYM327" s="132"/>
      <c r="NYN327" s="129"/>
      <c r="NYO327" s="129"/>
      <c r="NYP327" s="130"/>
      <c r="NYQ327" s="131"/>
      <c r="NYR327" s="131"/>
      <c r="NYS327" s="131"/>
      <c r="NYT327" s="132"/>
      <c r="NYU327" s="132"/>
      <c r="NYV327" s="129"/>
      <c r="NYW327" s="129"/>
      <c r="NYX327" s="130"/>
      <c r="NYY327" s="131"/>
      <c r="NYZ327" s="131"/>
      <c r="NZA327" s="131"/>
      <c r="NZB327" s="132"/>
      <c r="NZC327" s="132"/>
      <c r="NZD327" s="129"/>
      <c r="NZE327" s="129"/>
      <c r="NZF327" s="130"/>
      <c r="NZG327" s="131"/>
      <c r="NZH327" s="131"/>
      <c r="NZI327" s="131"/>
      <c r="NZJ327" s="132"/>
      <c r="NZK327" s="132"/>
      <c r="NZL327" s="129"/>
      <c r="NZM327" s="129"/>
      <c r="NZN327" s="130"/>
      <c r="NZO327" s="131"/>
      <c r="NZP327" s="131"/>
      <c r="NZQ327" s="131"/>
      <c r="NZR327" s="132"/>
      <c r="NZS327" s="132"/>
      <c r="NZT327" s="129"/>
      <c r="NZU327" s="129"/>
      <c r="NZV327" s="130"/>
      <c r="NZW327" s="131"/>
      <c r="NZX327" s="131"/>
      <c r="NZY327" s="131"/>
      <c r="NZZ327" s="132"/>
      <c r="OAA327" s="132"/>
      <c r="OAB327" s="129"/>
      <c r="OAC327" s="129"/>
      <c r="OAD327" s="130"/>
      <c r="OAE327" s="131"/>
      <c r="OAF327" s="131"/>
      <c r="OAG327" s="131"/>
      <c r="OAH327" s="132"/>
      <c r="OAI327" s="132"/>
      <c r="OAJ327" s="129"/>
      <c r="OAK327" s="129"/>
      <c r="OAL327" s="130"/>
      <c r="OAM327" s="131"/>
      <c r="OAN327" s="131"/>
      <c r="OAO327" s="131"/>
      <c r="OAP327" s="132"/>
      <c r="OAQ327" s="132"/>
      <c r="OAR327" s="129"/>
      <c r="OAS327" s="129"/>
      <c r="OAT327" s="130"/>
      <c r="OAU327" s="131"/>
      <c r="OAV327" s="131"/>
      <c r="OAW327" s="131"/>
      <c r="OAX327" s="132"/>
      <c r="OAY327" s="132"/>
      <c r="OAZ327" s="129"/>
      <c r="OBA327" s="129"/>
      <c r="OBB327" s="130"/>
      <c r="OBC327" s="131"/>
      <c r="OBD327" s="131"/>
      <c r="OBE327" s="131"/>
      <c r="OBF327" s="132"/>
      <c r="OBG327" s="132"/>
      <c r="OBH327" s="129"/>
      <c r="OBI327" s="129"/>
      <c r="OBJ327" s="130"/>
      <c r="OBK327" s="131"/>
      <c r="OBL327" s="131"/>
      <c r="OBM327" s="131"/>
      <c r="OBN327" s="132"/>
      <c r="OBO327" s="132"/>
      <c r="OBP327" s="129"/>
      <c r="OBQ327" s="129"/>
      <c r="OBR327" s="130"/>
      <c r="OBS327" s="131"/>
      <c r="OBT327" s="131"/>
      <c r="OBU327" s="131"/>
      <c r="OBV327" s="132"/>
      <c r="OBW327" s="132"/>
      <c r="OBX327" s="129"/>
      <c r="OBY327" s="129"/>
      <c r="OBZ327" s="130"/>
      <c r="OCA327" s="131"/>
      <c r="OCB327" s="131"/>
      <c r="OCC327" s="131"/>
      <c r="OCD327" s="132"/>
      <c r="OCE327" s="132"/>
      <c r="OCF327" s="129"/>
      <c r="OCG327" s="129"/>
      <c r="OCH327" s="130"/>
      <c r="OCI327" s="131"/>
      <c r="OCJ327" s="131"/>
      <c r="OCK327" s="131"/>
      <c r="OCL327" s="132"/>
      <c r="OCM327" s="132"/>
      <c r="OCN327" s="129"/>
      <c r="OCO327" s="129"/>
      <c r="OCP327" s="130"/>
      <c r="OCQ327" s="131"/>
      <c r="OCR327" s="131"/>
      <c r="OCS327" s="131"/>
      <c r="OCT327" s="132"/>
      <c r="OCU327" s="132"/>
      <c r="OCV327" s="129"/>
      <c r="OCW327" s="129"/>
      <c r="OCX327" s="130"/>
      <c r="OCY327" s="131"/>
      <c r="OCZ327" s="131"/>
      <c r="ODA327" s="131"/>
      <c r="ODB327" s="132"/>
      <c r="ODC327" s="132"/>
      <c r="ODD327" s="129"/>
      <c r="ODE327" s="129"/>
      <c r="ODF327" s="130"/>
      <c r="ODG327" s="131"/>
      <c r="ODH327" s="131"/>
      <c r="ODI327" s="131"/>
      <c r="ODJ327" s="132"/>
      <c r="ODK327" s="132"/>
      <c r="ODL327" s="129"/>
      <c r="ODM327" s="129"/>
      <c r="ODN327" s="130"/>
      <c r="ODO327" s="131"/>
      <c r="ODP327" s="131"/>
      <c r="ODQ327" s="131"/>
      <c r="ODR327" s="132"/>
      <c r="ODS327" s="132"/>
      <c r="ODT327" s="129"/>
      <c r="ODU327" s="129"/>
      <c r="ODV327" s="130"/>
      <c r="ODW327" s="131"/>
      <c r="ODX327" s="131"/>
      <c r="ODY327" s="131"/>
      <c r="ODZ327" s="132"/>
      <c r="OEA327" s="132"/>
      <c r="OEB327" s="129"/>
      <c r="OEC327" s="129"/>
      <c r="OED327" s="130"/>
      <c r="OEE327" s="131"/>
      <c r="OEF327" s="131"/>
      <c r="OEG327" s="131"/>
      <c r="OEH327" s="132"/>
      <c r="OEI327" s="132"/>
      <c r="OEJ327" s="129"/>
      <c r="OEK327" s="129"/>
      <c r="OEL327" s="130"/>
      <c r="OEM327" s="131"/>
      <c r="OEN327" s="131"/>
      <c r="OEO327" s="131"/>
      <c r="OEP327" s="132"/>
      <c r="OEQ327" s="132"/>
      <c r="OER327" s="129"/>
      <c r="OES327" s="129"/>
      <c r="OET327" s="130"/>
      <c r="OEU327" s="131"/>
      <c r="OEV327" s="131"/>
      <c r="OEW327" s="131"/>
      <c r="OEX327" s="132"/>
      <c r="OEY327" s="132"/>
      <c r="OEZ327" s="129"/>
      <c r="OFA327" s="129"/>
      <c r="OFB327" s="130"/>
      <c r="OFC327" s="131"/>
      <c r="OFD327" s="131"/>
      <c r="OFE327" s="131"/>
      <c r="OFF327" s="132"/>
      <c r="OFG327" s="132"/>
      <c r="OFH327" s="129"/>
      <c r="OFI327" s="129"/>
      <c r="OFJ327" s="130"/>
      <c r="OFK327" s="131"/>
      <c r="OFL327" s="131"/>
      <c r="OFM327" s="131"/>
      <c r="OFN327" s="132"/>
      <c r="OFO327" s="132"/>
      <c r="OFP327" s="129"/>
      <c r="OFQ327" s="129"/>
      <c r="OFR327" s="130"/>
      <c r="OFS327" s="131"/>
      <c r="OFT327" s="131"/>
      <c r="OFU327" s="131"/>
      <c r="OFV327" s="132"/>
      <c r="OFW327" s="132"/>
      <c r="OFX327" s="129"/>
      <c r="OFY327" s="129"/>
      <c r="OFZ327" s="130"/>
      <c r="OGA327" s="131"/>
      <c r="OGB327" s="131"/>
      <c r="OGC327" s="131"/>
      <c r="OGD327" s="132"/>
      <c r="OGE327" s="132"/>
      <c r="OGF327" s="129"/>
      <c r="OGG327" s="129"/>
      <c r="OGH327" s="130"/>
      <c r="OGI327" s="131"/>
      <c r="OGJ327" s="131"/>
      <c r="OGK327" s="131"/>
      <c r="OGL327" s="132"/>
      <c r="OGM327" s="132"/>
      <c r="OGN327" s="129"/>
      <c r="OGO327" s="129"/>
      <c r="OGP327" s="130"/>
      <c r="OGQ327" s="131"/>
      <c r="OGR327" s="131"/>
      <c r="OGS327" s="131"/>
      <c r="OGT327" s="132"/>
      <c r="OGU327" s="132"/>
      <c r="OGV327" s="129"/>
      <c r="OGW327" s="129"/>
      <c r="OGX327" s="130"/>
      <c r="OGY327" s="131"/>
      <c r="OGZ327" s="131"/>
      <c r="OHA327" s="131"/>
      <c r="OHB327" s="132"/>
      <c r="OHC327" s="132"/>
      <c r="OHD327" s="129"/>
      <c r="OHE327" s="129"/>
      <c r="OHF327" s="130"/>
      <c r="OHG327" s="131"/>
      <c r="OHH327" s="131"/>
      <c r="OHI327" s="131"/>
      <c r="OHJ327" s="132"/>
      <c r="OHK327" s="132"/>
      <c r="OHL327" s="129"/>
      <c r="OHM327" s="129"/>
      <c r="OHN327" s="130"/>
      <c r="OHO327" s="131"/>
      <c r="OHP327" s="131"/>
      <c r="OHQ327" s="131"/>
      <c r="OHR327" s="132"/>
      <c r="OHS327" s="132"/>
      <c r="OHT327" s="129"/>
      <c r="OHU327" s="129"/>
      <c r="OHV327" s="130"/>
      <c r="OHW327" s="131"/>
      <c r="OHX327" s="131"/>
      <c r="OHY327" s="131"/>
      <c r="OHZ327" s="132"/>
      <c r="OIA327" s="132"/>
      <c r="OIB327" s="129"/>
      <c r="OIC327" s="129"/>
      <c r="OID327" s="130"/>
      <c r="OIE327" s="131"/>
      <c r="OIF327" s="131"/>
      <c r="OIG327" s="131"/>
      <c r="OIH327" s="132"/>
      <c r="OII327" s="132"/>
      <c r="OIJ327" s="129"/>
      <c r="OIK327" s="129"/>
      <c r="OIL327" s="130"/>
      <c r="OIM327" s="131"/>
      <c r="OIN327" s="131"/>
      <c r="OIO327" s="131"/>
      <c r="OIP327" s="132"/>
      <c r="OIQ327" s="132"/>
      <c r="OIR327" s="129"/>
      <c r="OIS327" s="129"/>
      <c r="OIT327" s="130"/>
      <c r="OIU327" s="131"/>
      <c r="OIV327" s="131"/>
      <c r="OIW327" s="131"/>
      <c r="OIX327" s="132"/>
      <c r="OIY327" s="132"/>
      <c r="OIZ327" s="129"/>
      <c r="OJA327" s="129"/>
      <c r="OJB327" s="130"/>
      <c r="OJC327" s="131"/>
      <c r="OJD327" s="131"/>
      <c r="OJE327" s="131"/>
      <c r="OJF327" s="132"/>
      <c r="OJG327" s="132"/>
      <c r="OJH327" s="129"/>
      <c r="OJI327" s="129"/>
      <c r="OJJ327" s="130"/>
      <c r="OJK327" s="131"/>
      <c r="OJL327" s="131"/>
      <c r="OJM327" s="131"/>
      <c r="OJN327" s="132"/>
      <c r="OJO327" s="132"/>
      <c r="OJP327" s="129"/>
      <c r="OJQ327" s="129"/>
      <c r="OJR327" s="130"/>
      <c r="OJS327" s="131"/>
      <c r="OJT327" s="131"/>
      <c r="OJU327" s="131"/>
      <c r="OJV327" s="132"/>
      <c r="OJW327" s="132"/>
      <c r="OJX327" s="129"/>
      <c r="OJY327" s="129"/>
      <c r="OJZ327" s="130"/>
      <c r="OKA327" s="131"/>
      <c r="OKB327" s="131"/>
      <c r="OKC327" s="131"/>
      <c r="OKD327" s="132"/>
      <c r="OKE327" s="132"/>
      <c r="OKF327" s="129"/>
      <c r="OKG327" s="129"/>
      <c r="OKH327" s="130"/>
      <c r="OKI327" s="131"/>
      <c r="OKJ327" s="131"/>
      <c r="OKK327" s="131"/>
      <c r="OKL327" s="132"/>
      <c r="OKM327" s="132"/>
      <c r="OKN327" s="129"/>
      <c r="OKO327" s="129"/>
      <c r="OKP327" s="130"/>
      <c r="OKQ327" s="131"/>
      <c r="OKR327" s="131"/>
      <c r="OKS327" s="131"/>
      <c r="OKT327" s="132"/>
      <c r="OKU327" s="132"/>
      <c r="OKV327" s="129"/>
      <c r="OKW327" s="129"/>
      <c r="OKX327" s="130"/>
      <c r="OKY327" s="131"/>
      <c r="OKZ327" s="131"/>
      <c r="OLA327" s="131"/>
      <c r="OLB327" s="132"/>
      <c r="OLC327" s="132"/>
      <c r="OLD327" s="129"/>
      <c r="OLE327" s="129"/>
      <c r="OLF327" s="130"/>
      <c r="OLG327" s="131"/>
      <c r="OLH327" s="131"/>
      <c r="OLI327" s="131"/>
      <c r="OLJ327" s="132"/>
      <c r="OLK327" s="132"/>
      <c r="OLL327" s="129"/>
      <c r="OLM327" s="129"/>
      <c r="OLN327" s="130"/>
      <c r="OLO327" s="131"/>
      <c r="OLP327" s="131"/>
      <c r="OLQ327" s="131"/>
      <c r="OLR327" s="132"/>
      <c r="OLS327" s="132"/>
      <c r="OLT327" s="129"/>
      <c r="OLU327" s="129"/>
      <c r="OLV327" s="130"/>
      <c r="OLW327" s="131"/>
      <c r="OLX327" s="131"/>
      <c r="OLY327" s="131"/>
      <c r="OLZ327" s="132"/>
      <c r="OMA327" s="132"/>
      <c r="OMB327" s="129"/>
      <c r="OMC327" s="129"/>
      <c r="OMD327" s="130"/>
      <c r="OME327" s="131"/>
      <c r="OMF327" s="131"/>
      <c r="OMG327" s="131"/>
      <c r="OMH327" s="132"/>
      <c r="OMI327" s="132"/>
      <c r="OMJ327" s="129"/>
      <c r="OMK327" s="129"/>
      <c r="OML327" s="130"/>
      <c r="OMM327" s="131"/>
      <c r="OMN327" s="131"/>
      <c r="OMO327" s="131"/>
      <c r="OMP327" s="132"/>
      <c r="OMQ327" s="132"/>
      <c r="OMR327" s="129"/>
      <c r="OMS327" s="129"/>
      <c r="OMT327" s="130"/>
      <c r="OMU327" s="131"/>
      <c r="OMV327" s="131"/>
      <c r="OMW327" s="131"/>
      <c r="OMX327" s="132"/>
      <c r="OMY327" s="132"/>
      <c r="OMZ327" s="129"/>
      <c r="ONA327" s="129"/>
      <c r="ONB327" s="130"/>
      <c r="ONC327" s="131"/>
      <c r="OND327" s="131"/>
      <c r="ONE327" s="131"/>
      <c r="ONF327" s="132"/>
      <c r="ONG327" s="132"/>
      <c r="ONH327" s="129"/>
      <c r="ONI327" s="129"/>
      <c r="ONJ327" s="130"/>
      <c r="ONK327" s="131"/>
      <c r="ONL327" s="131"/>
      <c r="ONM327" s="131"/>
      <c r="ONN327" s="132"/>
      <c r="ONO327" s="132"/>
      <c r="ONP327" s="129"/>
      <c r="ONQ327" s="129"/>
      <c r="ONR327" s="130"/>
      <c r="ONS327" s="131"/>
      <c r="ONT327" s="131"/>
      <c r="ONU327" s="131"/>
      <c r="ONV327" s="132"/>
      <c r="ONW327" s="132"/>
      <c r="ONX327" s="129"/>
      <c r="ONY327" s="129"/>
      <c r="ONZ327" s="130"/>
      <c r="OOA327" s="131"/>
      <c r="OOB327" s="131"/>
      <c r="OOC327" s="131"/>
      <c r="OOD327" s="132"/>
      <c r="OOE327" s="132"/>
      <c r="OOF327" s="129"/>
      <c r="OOG327" s="129"/>
      <c r="OOH327" s="130"/>
      <c r="OOI327" s="131"/>
      <c r="OOJ327" s="131"/>
      <c r="OOK327" s="131"/>
      <c r="OOL327" s="132"/>
      <c r="OOM327" s="132"/>
      <c r="OON327" s="129"/>
      <c r="OOO327" s="129"/>
      <c r="OOP327" s="130"/>
      <c r="OOQ327" s="131"/>
      <c r="OOR327" s="131"/>
      <c r="OOS327" s="131"/>
      <c r="OOT327" s="132"/>
      <c r="OOU327" s="132"/>
      <c r="OOV327" s="129"/>
      <c r="OOW327" s="129"/>
      <c r="OOX327" s="130"/>
      <c r="OOY327" s="131"/>
      <c r="OOZ327" s="131"/>
      <c r="OPA327" s="131"/>
      <c r="OPB327" s="132"/>
      <c r="OPC327" s="132"/>
      <c r="OPD327" s="129"/>
      <c r="OPE327" s="129"/>
      <c r="OPF327" s="130"/>
      <c r="OPG327" s="131"/>
      <c r="OPH327" s="131"/>
      <c r="OPI327" s="131"/>
      <c r="OPJ327" s="132"/>
      <c r="OPK327" s="132"/>
      <c r="OPL327" s="129"/>
      <c r="OPM327" s="129"/>
      <c r="OPN327" s="130"/>
      <c r="OPO327" s="131"/>
      <c r="OPP327" s="131"/>
      <c r="OPQ327" s="131"/>
      <c r="OPR327" s="132"/>
      <c r="OPS327" s="132"/>
      <c r="OPT327" s="129"/>
      <c r="OPU327" s="129"/>
      <c r="OPV327" s="130"/>
      <c r="OPW327" s="131"/>
      <c r="OPX327" s="131"/>
      <c r="OPY327" s="131"/>
      <c r="OPZ327" s="132"/>
      <c r="OQA327" s="132"/>
      <c r="OQB327" s="129"/>
      <c r="OQC327" s="129"/>
      <c r="OQD327" s="130"/>
      <c r="OQE327" s="131"/>
      <c r="OQF327" s="131"/>
      <c r="OQG327" s="131"/>
      <c r="OQH327" s="132"/>
      <c r="OQI327" s="132"/>
      <c r="OQJ327" s="129"/>
      <c r="OQK327" s="129"/>
      <c r="OQL327" s="130"/>
      <c r="OQM327" s="131"/>
      <c r="OQN327" s="131"/>
      <c r="OQO327" s="131"/>
      <c r="OQP327" s="132"/>
      <c r="OQQ327" s="132"/>
      <c r="OQR327" s="129"/>
      <c r="OQS327" s="129"/>
      <c r="OQT327" s="130"/>
      <c r="OQU327" s="131"/>
      <c r="OQV327" s="131"/>
      <c r="OQW327" s="131"/>
      <c r="OQX327" s="132"/>
      <c r="OQY327" s="132"/>
      <c r="OQZ327" s="129"/>
      <c r="ORA327" s="129"/>
      <c r="ORB327" s="130"/>
      <c r="ORC327" s="131"/>
      <c r="ORD327" s="131"/>
      <c r="ORE327" s="131"/>
      <c r="ORF327" s="132"/>
      <c r="ORG327" s="132"/>
      <c r="ORH327" s="129"/>
      <c r="ORI327" s="129"/>
      <c r="ORJ327" s="130"/>
      <c r="ORK327" s="131"/>
      <c r="ORL327" s="131"/>
      <c r="ORM327" s="131"/>
      <c r="ORN327" s="132"/>
      <c r="ORO327" s="132"/>
      <c r="ORP327" s="129"/>
      <c r="ORQ327" s="129"/>
      <c r="ORR327" s="130"/>
      <c r="ORS327" s="131"/>
      <c r="ORT327" s="131"/>
      <c r="ORU327" s="131"/>
      <c r="ORV327" s="132"/>
      <c r="ORW327" s="132"/>
      <c r="ORX327" s="129"/>
      <c r="ORY327" s="129"/>
      <c r="ORZ327" s="130"/>
      <c r="OSA327" s="131"/>
      <c r="OSB327" s="131"/>
      <c r="OSC327" s="131"/>
      <c r="OSD327" s="132"/>
      <c r="OSE327" s="132"/>
      <c r="OSF327" s="129"/>
      <c r="OSG327" s="129"/>
      <c r="OSH327" s="130"/>
      <c r="OSI327" s="131"/>
      <c r="OSJ327" s="131"/>
      <c r="OSK327" s="131"/>
      <c r="OSL327" s="132"/>
      <c r="OSM327" s="132"/>
      <c r="OSN327" s="129"/>
      <c r="OSO327" s="129"/>
      <c r="OSP327" s="130"/>
      <c r="OSQ327" s="131"/>
      <c r="OSR327" s="131"/>
      <c r="OSS327" s="131"/>
      <c r="OST327" s="132"/>
      <c r="OSU327" s="132"/>
      <c r="OSV327" s="129"/>
      <c r="OSW327" s="129"/>
      <c r="OSX327" s="130"/>
      <c r="OSY327" s="131"/>
      <c r="OSZ327" s="131"/>
      <c r="OTA327" s="131"/>
      <c r="OTB327" s="132"/>
      <c r="OTC327" s="132"/>
      <c r="OTD327" s="129"/>
      <c r="OTE327" s="129"/>
      <c r="OTF327" s="130"/>
      <c r="OTG327" s="131"/>
      <c r="OTH327" s="131"/>
      <c r="OTI327" s="131"/>
      <c r="OTJ327" s="132"/>
      <c r="OTK327" s="132"/>
      <c r="OTL327" s="129"/>
      <c r="OTM327" s="129"/>
      <c r="OTN327" s="130"/>
      <c r="OTO327" s="131"/>
      <c r="OTP327" s="131"/>
      <c r="OTQ327" s="131"/>
      <c r="OTR327" s="132"/>
      <c r="OTS327" s="132"/>
      <c r="OTT327" s="129"/>
      <c r="OTU327" s="129"/>
      <c r="OTV327" s="130"/>
      <c r="OTW327" s="131"/>
      <c r="OTX327" s="131"/>
      <c r="OTY327" s="131"/>
      <c r="OTZ327" s="132"/>
      <c r="OUA327" s="132"/>
      <c r="OUB327" s="129"/>
      <c r="OUC327" s="129"/>
      <c r="OUD327" s="130"/>
      <c r="OUE327" s="131"/>
      <c r="OUF327" s="131"/>
      <c r="OUG327" s="131"/>
      <c r="OUH327" s="132"/>
      <c r="OUI327" s="132"/>
      <c r="OUJ327" s="129"/>
      <c r="OUK327" s="129"/>
      <c r="OUL327" s="130"/>
      <c r="OUM327" s="131"/>
      <c r="OUN327" s="131"/>
      <c r="OUO327" s="131"/>
      <c r="OUP327" s="132"/>
      <c r="OUQ327" s="132"/>
      <c r="OUR327" s="129"/>
      <c r="OUS327" s="129"/>
      <c r="OUT327" s="130"/>
      <c r="OUU327" s="131"/>
      <c r="OUV327" s="131"/>
      <c r="OUW327" s="131"/>
      <c r="OUX327" s="132"/>
      <c r="OUY327" s="132"/>
      <c r="OUZ327" s="129"/>
      <c r="OVA327" s="129"/>
      <c r="OVB327" s="130"/>
      <c r="OVC327" s="131"/>
      <c r="OVD327" s="131"/>
      <c r="OVE327" s="131"/>
      <c r="OVF327" s="132"/>
      <c r="OVG327" s="132"/>
      <c r="OVH327" s="129"/>
      <c r="OVI327" s="129"/>
      <c r="OVJ327" s="130"/>
      <c r="OVK327" s="131"/>
      <c r="OVL327" s="131"/>
      <c r="OVM327" s="131"/>
      <c r="OVN327" s="132"/>
      <c r="OVO327" s="132"/>
      <c r="OVP327" s="129"/>
      <c r="OVQ327" s="129"/>
      <c r="OVR327" s="130"/>
      <c r="OVS327" s="131"/>
      <c r="OVT327" s="131"/>
      <c r="OVU327" s="131"/>
      <c r="OVV327" s="132"/>
      <c r="OVW327" s="132"/>
      <c r="OVX327" s="129"/>
      <c r="OVY327" s="129"/>
      <c r="OVZ327" s="130"/>
      <c r="OWA327" s="131"/>
      <c r="OWB327" s="131"/>
      <c r="OWC327" s="131"/>
      <c r="OWD327" s="132"/>
      <c r="OWE327" s="132"/>
      <c r="OWF327" s="129"/>
      <c r="OWG327" s="129"/>
      <c r="OWH327" s="130"/>
      <c r="OWI327" s="131"/>
      <c r="OWJ327" s="131"/>
      <c r="OWK327" s="131"/>
      <c r="OWL327" s="132"/>
      <c r="OWM327" s="132"/>
      <c r="OWN327" s="129"/>
      <c r="OWO327" s="129"/>
      <c r="OWP327" s="130"/>
      <c r="OWQ327" s="131"/>
      <c r="OWR327" s="131"/>
      <c r="OWS327" s="131"/>
      <c r="OWT327" s="132"/>
      <c r="OWU327" s="132"/>
      <c r="OWV327" s="129"/>
      <c r="OWW327" s="129"/>
      <c r="OWX327" s="130"/>
      <c r="OWY327" s="131"/>
      <c r="OWZ327" s="131"/>
      <c r="OXA327" s="131"/>
      <c r="OXB327" s="132"/>
      <c r="OXC327" s="132"/>
      <c r="OXD327" s="129"/>
      <c r="OXE327" s="129"/>
      <c r="OXF327" s="130"/>
      <c r="OXG327" s="131"/>
      <c r="OXH327" s="131"/>
      <c r="OXI327" s="131"/>
      <c r="OXJ327" s="132"/>
      <c r="OXK327" s="132"/>
      <c r="OXL327" s="129"/>
      <c r="OXM327" s="129"/>
      <c r="OXN327" s="130"/>
      <c r="OXO327" s="131"/>
      <c r="OXP327" s="131"/>
      <c r="OXQ327" s="131"/>
      <c r="OXR327" s="132"/>
      <c r="OXS327" s="132"/>
      <c r="OXT327" s="129"/>
      <c r="OXU327" s="129"/>
      <c r="OXV327" s="130"/>
      <c r="OXW327" s="131"/>
      <c r="OXX327" s="131"/>
      <c r="OXY327" s="131"/>
      <c r="OXZ327" s="132"/>
      <c r="OYA327" s="132"/>
      <c r="OYB327" s="129"/>
      <c r="OYC327" s="129"/>
      <c r="OYD327" s="130"/>
      <c r="OYE327" s="131"/>
      <c r="OYF327" s="131"/>
      <c r="OYG327" s="131"/>
      <c r="OYH327" s="132"/>
      <c r="OYI327" s="132"/>
      <c r="OYJ327" s="129"/>
      <c r="OYK327" s="129"/>
      <c r="OYL327" s="130"/>
      <c r="OYM327" s="131"/>
      <c r="OYN327" s="131"/>
      <c r="OYO327" s="131"/>
      <c r="OYP327" s="132"/>
      <c r="OYQ327" s="132"/>
      <c r="OYR327" s="129"/>
      <c r="OYS327" s="129"/>
      <c r="OYT327" s="130"/>
      <c r="OYU327" s="131"/>
      <c r="OYV327" s="131"/>
      <c r="OYW327" s="131"/>
      <c r="OYX327" s="132"/>
      <c r="OYY327" s="132"/>
      <c r="OYZ327" s="129"/>
      <c r="OZA327" s="129"/>
      <c r="OZB327" s="130"/>
      <c r="OZC327" s="131"/>
      <c r="OZD327" s="131"/>
      <c r="OZE327" s="131"/>
      <c r="OZF327" s="132"/>
      <c r="OZG327" s="132"/>
      <c r="OZH327" s="129"/>
      <c r="OZI327" s="129"/>
      <c r="OZJ327" s="130"/>
      <c r="OZK327" s="131"/>
      <c r="OZL327" s="131"/>
      <c r="OZM327" s="131"/>
      <c r="OZN327" s="132"/>
      <c r="OZO327" s="132"/>
      <c r="OZP327" s="129"/>
      <c r="OZQ327" s="129"/>
      <c r="OZR327" s="130"/>
      <c r="OZS327" s="131"/>
      <c r="OZT327" s="131"/>
      <c r="OZU327" s="131"/>
      <c r="OZV327" s="132"/>
      <c r="OZW327" s="132"/>
      <c r="OZX327" s="129"/>
      <c r="OZY327" s="129"/>
      <c r="OZZ327" s="130"/>
      <c r="PAA327" s="131"/>
      <c r="PAB327" s="131"/>
      <c r="PAC327" s="131"/>
      <c r="PAD327" s="132"/>
      <c r="PAE327" s="132"/>
      <c r="PAF327" s="129"/>
      <c r="PAG327" s="129"/>
      <c r="PAH327" s="130"/>
      <c r="PAI327" s="131"/>
      <c r="PAJ327" s="131"/>
      <c r="PAK327" s="131"/>
      <c r="PAL327" s="132"/>
      <c r="PAM327" s="132"/>
      <c r="PAN327" s="129"/>
      <c r="PAO327" s="129"/>
      <c r="PAP327" s="130"/>
      <c r="PAQ327" s="131"/>
      <c r="PAR327" s="131"/>
      <c r="PAS327" s="131"/>
      <c r="PAT327" s="132"/>
      <c r="PAU327" s="132"/>
      <c r="PAV327" s="129"/>
      <c r="PAW327" s="129"/>
      <c r="PAX327" s="130"/>
      <c r="PAY327" s="131"/>
      <c r="PAZ327" s="131"/>
      <c r="PBA327" s="131"/>
      <c r="PBB327" s="132"/>
      <c r="PBC327" s="132"/>
      <c r="PBD327" s="129"/>
      <c r="PBE327" s="129"/>
      <c r="PBF327" s="130"/>
      <c r="PBG327" s="131"/>
      <c r="PBH327" s="131"/>
      <c r="PBI327" s="131"/>
      <c r="PBJ327" s="132"/>
      <c r="PBK327" s="132"/>
      <c r="PBL327" s="129"/>
      <c r="PBM327" s="129"/>
      <c r="PBN327" s="130"/>
      <c r="PBO327" s="131"/>
      <c r="PBP327" s="131"/>
      <c r="PBQ327" s="131"/>
      <c r="PBR327" s="132"/>
      <c r="PBS327" s="132"/>
      <c r="PBT327" s="129"/>
      <c r="PBU327" s="129"/>
      <c r="PBV327" s="130"/>
      <c r="PBW327" s="131"/>
      <c r="PBX327" s="131"/>
      <c r="PBY327" s="131"/>
      <c r="PBZ327" s="132"/>
      <c r="PCA327" s="132"/>
      <c r="PCB327" s="129"/>
      <c r="PCC327" s="129"/>
      <c r="PCD327" s="130"/>
      <c r="PCE327" s="131"/>
      <c r="PCF327" s="131"/>
      <c r="PCG327" s="131"/>
      <c r="PCH327" s="132"/>
      <c r="PCI327" s="132"/>
      <c r="PCJ327" s="129"/>
      <c r="PCK327" s="129"/>
      <c r="PCL327" s="130"/>
      <c r="PCM327" s="131"/>
      <c r="PCN327" s="131"/>
      <c r="PCO327" s="131"/>
      <c r="PCP327" s="132"/>
      <c r="PCQ327" s="132"/>
      <c r="PCR327" s="129"/>
      <c r="PCS327" s="129"/>
      <c r="PCT327" s="130"/>
      <c r="PCU327" s="131"/>
      <c r="PCV327" s="131"/>
      <c r="PCW327" s="131"/>
      <c r="PCX327" s="132"/>
      <c r="PCY327" s="132"/>
      <c r="PCZ327" s="129"/>
      <c r="PDA327" s="129"/>
      <c r="PDB327" s="130"/>
      <c r="PDC327" s="131"/>
      <c r="PDD327" s="131"/>
      <c r="PDE327" s="131"/>
      <c r="PDF327" s="132"/>
      <c r="PDG327" s="132"/>
      <c r="PDH327" s="129"/>
      <c r="PDI327" s="129"/>
      <c r="PDJ327" s="130"/>
      <c r="PDK327" s="131"/>
      <c r="PDL327" s="131"/>
      <c r="PDM327" s="131"/>
      <c r="PDN327" s="132"/>
      <c r="PDO327" s="132"/>
      <c r="PDP327" s="129"/>
      <c r="PDQ327" s="129"/>
      <c r="PDR327" s="130"/>
      <c r="PDS327" s="131"/>
      <c r="PDT327" s="131"/>
      <c r="PDU327" s="131"/>
      <c r="PDV327" s="132"/>
      <c r="PDW327" s="132"/>
      <c r="PDX327" s="129"/>
      <c r="PDY327" s="129"/>
      <c r="PDZ327" s="130"/>
      <c r="PEA327" s="131"/>
      <c r="PEB327" s="131"/>
      <c r="PEC327" s="131"/>
      <c r="PED327" s="132"/>
      <c r="PEE327" s="132"/>
      <c r="PEF327" s="129"/>
      <c r="PEG327" s="129"/>
      <c r="PEH327" s="130"/>
      <c r="PEI327" s="131"/>
      <c r="PEJ327" s="131"/>
      <c r="PEK327" s="131"/>
      <c r="PEL327" s="132"/>
      <c r="PEM327" s="132"/>
      <c r="PEN327" s="129"/>
      <c r="PEO327" s="129"/>
      <c r="PEP327" s="130"/>
      <c r="PEQ327" s="131"/>
      <c r="PER327" s="131"/>
      <c r="PES327" s="131"/>
      <c r="PET327" s="132"/>
      <c r="PEU327" s="132"/>
      <c r="PEV327" s="129"/>
      <c r="PEW327" s="129"/>
      <c r="PEX327" s="130"/>
      <c r="PEY327" s="131"/>
      <c r="PEZ327" s="131"/>
      <c r="PFA327" s="131"/>
      <c r="PFB327" s="132"/>
      <c r="PFC327" s="132"/>
      <c r="PFD327" s="129"/>
      <c r="PFE327" s="129"/>
      <c r="PFF327" s="130"/>
      <c r="PFG327" s="131"/>
      <c r="PFH327" s="131"/>
      <c r="PFI327" s="131"/>
      <c r="PFJ327" s="132"/>
      <c r="PFK327" s="132"/>
      <c r="PFL327" s="129"/>
      <c r="PFM327" s="129"/>
      <c r="PFN327" s="130"/>
      <c r="PFO327" s="131"/>
      <c r="PFP327" s="131"/>
      <c r="PFQ327" s="131"/>
      <c r="PFR327" s="132"/>
      <c r="PFS327" s="132"/>
      <c r="PFT327" s="129"/>
      <c r="PFU327" s="129"/>
      <c r="PFV327" s="130"/>
      <c r="PFW327" s="131"/>
      <c r="PFX327" s="131"/>
      <c r="PFY327" s="131"/>
      <c r="PFZ327" s="132"/>
      <c r="PGA327" s="132"/>
      <c r="PGB327" s="129"/>
      <c r="PGC327" s="129"/>
      <c r="PGD327" s="130"/>
      <c r="PGE327" s="131"/>
      <c r="PGF327" s="131"/>
      <c r="PGG327" s="131"/>
      <c r="PGH327" s="132"/>
      <c r="PGI327" s="132"/>
      <c r="PGJ327" s="129"/>
      <c r="PGK327" s="129"/>
      <c r="PGL327" s="130"/>
      <c r="PGM327" s="131"/>
      <c r="PGN327" s="131"/>
      <c r="PGO327" s="131"/>
      <c r="PGP327" s="132"/>
      <c r="PGQ327" s="132"/>
      <c r="PGR327" s="129"/>
      <c r="PGS327" s="129"/>
      <c r="PGT327" s="130"/>
      <c r="PGU327" s="131"/>
      <c r="PGV327" s="131"/>
      <c r="PGW327" s="131"/>
      <c r="PGX327" s="132"/>
      <c r="PGY327" s="132"/>
      <c r="PGZ327" s="129"/>
      <c r="PHA327" s="129"/>
      <c r="PHB327" s="130"/>
      <c r="PHC327" s="131"/>
      <c r="PHD327" s="131"/>
      <c r="PHE327" s="131"/>
      <c r="PHF327" s="132"/>
      <c r="PHG327" s="132"/>
      <c r="PHH327" s="129"/>
      <c r="PHI327" s="129"/>
      <c r="PHJ327" s="130"/>
      <c r="PHK327" s="131"/>
      <c r="PHL327" s="131"/>
      <c r="PHM327" s="131"/>
      <c r="PHN327" s="132"/>
      <c r="PHO327" s="132"/>
      <c r="PHP327" s="129"/>
      <c r="PHQ327" s="129"/>
      <c r="PHR327" s="130"/>
      <c r="PHS327" s="131"/>
      <c r="PHT327" s="131"/>
      <c r="PHU327" s="131"/>
      <c r="PHV327" s="132"/>
      <c r="PHW327" s="132"/>
      <c r="PHX327" s="129"/>
      <c r="PHY327" s="129"/>
      <c r="PHZ327" s="130"/>
      <c r="PIA327" s="131"/>
      <c r="PIB327" s="131"/>
      <c r="PIC327" s="131"/>
      <c r="PID327" s="132"/>
      <c r="PIE327" s="132"/>
      <c r="PIF327" s="129"/>
      <c r="PIG327" s="129"/>
      <c r="PIH327" s="130"/>
      <c r="PII327" s="131"/>
      <c r="PIJ327" s="131"/>
      <c r="PIK327" s="131"/>
      <c r="PIL327" s="132"/>
      <c r="PIM327" s="132"/>
      <c r="PIN327" s="129"/>
      <c r="PIO327" s="129"/>
      <c r="PIP327" s="130"/>
      <c r="PIQ327" s="131"/>
      <c r="PIR327" s="131"/>
      <c r="PIS327" s="131"/>
      <c r="PIT327" s="132"/>
      <c r="PIU327" s="132"/>
      <c r="PIV327" s="129"/>
      <c r="PIW327" s="129"/>
      <c r="PIX327" s="130"/>
      <c r="PIY327" s="131"/>
      <c r="PIZ327" s="131"/>
      <c r="PJA327" s="131"/>
      <c r="PJB327" s="132"/>
      <c r="PJC327" s="132"/>
      <c r="PJD327" s="129"/>
      <c r="PJE327" s="129"/>
      <c r="PJF327" s="130"/>
      <c r="PJG327" s="131"/>
      <c r="PJH327" s="131"/>
      <c r="PJI327" s="131"/>
      <c r="PJJ327" s="132"/>
      <c r="PJK327" s="132"/>
      <c r="PJL327" s="129"/>
      <c r="PJM327" s="129"/>
      <c r="PJN327" s="130"/>
      <c r="PJO327" s="131"/>
      <c r="PJP327" s="131"/>
      <c r="PJQ327" s="131"/>
      <c r="PJR327" s="132"/>
      <c r="PJS327" s="132"/>
      <c r="PJT327" s="129"/>
      <c r="PJU327" s="129"/>
      <c r="PJV327" s="130"/>
      <c r="PJW327" s="131"/>
      <c r="PJX327" s="131"/>
      <c r="PJY327" s="131"/>
      <c r="PJZ327" s="132"/>
      <c r="PKA327" s="132"/>
      <c r="PKB327" s="129"/>
      <c r="PKC327" s="129"/>
      <c r="PKD327" s="130"/>
      <c r="PKE327" s="131"/>
      <c r="PKF327" s="131"/>
      <c r="PKG327" s="131"/>
      <c r="PKH327" s="132"/>
      <c r="PKI327" s="132"/>
      <c r="PKJ327" s="129"/>
      <c r="PKK327" s="129"/>
      <c r="PKL327" s="130"/>
      <c r="PKM327" s="131"/>
      <c r="PKN327" s="131"/>
      <c r="PKO327" s="131"/>
      <c r="PKP327" s="132"/>
      <c r="PKQ327" s="132"/>
      <c r="PKR327" s="129"/>
      <c r="PKS327" s="129"/>
      <c r="PKT327" s="130"/>
      <c r="PKU327" s="131"/>
      <c r="PKV327" s="131"/>
      <c r="PKW327" s="131"/>
      <c r="PKX327" s="132"/>
      <c r="PKY327" s="132"/>
      <c r="PKZ327" s="129"/>
      <c r="PLA327" s="129"/>
      <c r="PLB327" s="130"/>
      <c r="PLC327" s="131"/>
      <c r="PLD327" s="131"/>
      <c r="PLE327" s="131"/>
      <c r="PLF327" s="132"/>
      <c r="PLG327" s="132"/>
      <c r="PLH327" s="129"/>
      <c r="PLI327" s="129"/>
      <c r="PLJ327" s="130"/>
      <c r="PLK327" s="131"/>
      <c r="PLL327" s="131"/>
      <c r="PLM327" s="131"/>
      <c r="PLN327" s="132"/>
      <c r="PLO327" s="132"/>
      <c r="PLP327" s="129"/>
      <c r="PLQ327" s="129"/>
      <c r="PLR327" s="130"/>
      <c r="PLS327" s="131"/>
      <c r="PLT327" s="131"/>
      <c r="PLU327" s="131"/>
      <c r="PLV327" s="132"/>
      <c r="PLW327" s="132"/>
      <c r="PLX327" s="129"/>
      <c r="PLY327" s="129"/>
      <c r="PLZ327" s="130"/>
      <c r="PMA327" s="131"/>
      <c r="PMB327" s="131"/>
      <c r="PMC327" s="131"/>
      <c r="PMD327" s="132"/>
      <c r="PME327" s="132"/>
      <c r="PMF327" s="129"/>
      <c r="PMG327" s="129"/>
      <c r="PMH327" s="130"/>
      <c r="PMI327" s="131"/>
      <c r="PMJ327" s="131"/>
      <c r="PMK327" s="131"/>
      <c r="PML327" s="132"/>
      <c r="PMM327" s="132"/>
      <c r="PMN327" s="129"/>
      <c r="PMO327" s="129"/>
      <c r="PMP327" s="130"/>
      <c r="PMQ327" s="131"/>
      <c r="PMR327" s="131"/>
      <c r="PMS327" s="131"/>
      <c r="PMT327" s="132"/>
      <c r="PMU327" s="132"/>
      <c r="PMV327" s="129"/>
      <c r="PMW327" s="129"/>
      <c r="PMX327" s="130"/>
      <c r="PMY327" s="131"/>
      <c r="PMZ327" s="131"/>
      <c r="PNA327" s="131"/>
      <c r="PNB327" s="132"/>
      <c r="PNC327" s="132"/>
      <c r="PND327" s="129"/>
      <c r="PNE327" s="129"/>
      <c r="PNF327" s="130"/>
      <c r="PNG327" s="131"/>
      <c r="PNH327" s="131"/>
      <c r="PNI327" s="131"/>
      <c r="PNJ327" s="132"/>
      <c r="PNK327" s="132"/>
      <c r="PNL327" s="129"/>
      <c r="PNM327" s="129"/>
      <c r="PNN327" s="130"/>
      <c r="PNO327" s="131"/>
      <c r="PNP327" s="131"/>
      <c r="PNQ327" s="131"/>
      <c r="PNR327" s="132"/>
      <c r="PNS327" s="132"/>
      <c r="PNT327" s="129"/>
      <c r="PNU327" s="129"/>
      <c r="PNV327" s="130"/>
      <c r="PNW327" s="131"/>
      <c r="PNX327" s="131"/>
      <c r="PNY327" s="131"/>
      <c r="PNZ327" s="132"/>
      <c r="POA327" s="132"/>
      <c r="POB327" s="129"/>
      <c r="POC327" s="129"/>
      <c r="POD327" s="130"/>
      <c r="POE327" s="131"/>
      <c r="POF327" s="131"/>
      <c r="POG327" s="131"/>
      <c r="POH327" s="132"/>
      <c r="POI327" s="132"/>
      <c r="POJ327" s="129"/>
      <c r="POK327" s="129"/>
      <c r="POL327" s="130"/>
      <c r="POM327" s="131"/>
      <c r="PON327" s="131"/>
      <c r="POO327" s="131"/>
      <c r="POP327" s="132"/>
      <c r="POQ327" s="132"/>
      <c r="POR327" s="129"/>
      <c r="POS327" s="129"/>
      <c r="POT327" s="130"/>
      <c r="POU327" s="131"/>
      <c r="POV327" s="131"/>
      <c r="POW327" s="131"/>
      <c r="POX327" s="132"/>
      <c r="POY327" s="132"/>
      <c r="POZ327" s="129"/>
      <c r="PPA327" s="129"/>
      <c r="PPB327" s="130"/>
      <c r="PPC327" s="131"/>
      <c r="PPD327" s="131"/>
      <c r="PPE327" s="131"/>
      <c r="PPF327" s="132"/>
      <c r="PPG327" s="132"/>
      <c r="PPH327" s="129"/>
      <c r="PPI327" s="129"/>
      <c r="PPJ327" s="130"/>
      <c r="PPK327" s="131"/>
      <c r="PPL327" s="131"/>
      <c r="PPM327" s="131"/>
      <c r="PPN327" s="132"/>
      <c r="PPO327" s="132"/>
      <c r="PPP327" s="129"/>
      <c r="PPQ327" s="129"/>
      <c r="PPR327" s="130"/>
      <c r="PPS327" s="131"/>
      <c r="PPT327" s="131"/>
      <c r="PPU327" s="131"/>
      <c r="PPV327" s="132"/>
      <c r="PPW327" s="132"/>
      <c r="PPX327" s="129"/>
      <c r="PPY327" s="129"/>
      <c r="PPZ327" s="130"/>
      <c r="PQA327" s="131"/>
      <c r="PQB327" s="131"/>
      <c r="PQC327" s="131"/>
      <c r="PQD327" s="132"/>
      <c r="PQE327" s="132"/>
      <c r="PQF327" s="129"/>
      <c r="PQG327" s="129"/>
      <c r="PQH327" s="130"/>
      <c r="PQI327" s="131"/>
      <c r="PQJ327" s="131"/>
      <c r="PQK327" s="131"/>
      <c r="PQL327" s="132"/>
      <c r="PQM327" s="132"/>
      <c r="PQN327" s="129"/>
      <c r="PQO327" s="129"/>
      <c r="PQP327" s="130"/>
      <c r="PQQ327" s="131"/>
      <c r="PQR327" s="131"/>
      <c r="PQS327" s="131"/>
      <c r="PQT327" s="132"/>
      <c r="PQU327" s="132"/>
      <c r="PQV327" s="129"/>
      <c r="PQW327" s="129"/>
      <c r="PQX327" s="130"/>
      <c r="PQY327" s="131"/>
      <c r="PQZ327" s="131"/>
      <c r="PRA327" s="131"/>
      <c r="PRB327" s="132"/>
      <c r="PRC327" s="132"/>
      <c r="PRD327" s="129"/>
      <c r="PRE327" s="129"/>
      <c r="PRF327" s="130"/>
      <c r="PRG327" s="131"/>
      <c r="PRH327" s="131"/>
      <c r="PRI327" s="131"/>
      <c r="PRJ327" s="132"/>
      <c r="PRK327" s="132"/>
      <c r="PRL327" s="129"/>
      <c r="PRM327" s="129"/>
      <c r="PRN327" s="130"/>
      <c r="PRO327" s="131"/>
      <c r="PRP327" s="131"/>
      <c r="PRQ327" s="131"/>
      <c r="PRR327" s="132"/>
      <c r="PRS327" s="132"/>
      <c r="PRT327" s="129"/>
      <c r="PRU327" s="129"/>
      <c r="PRV327" s="130"/>
      <c r="PRW327" s="131"/>
      <c r="PRX327" s="131"/>
      <c r="PRY327" s="131"/>
      <c r="PRZ327" s="132"/>
      <c r="PSA327" s="132"/>
      <c r="PSB327" s="129"/>
      <c r="PSC327" s="129"/>
      <c r="PSD327" s="130"/>
      <c r="PSE327" s="131"/>
      <c r="PSF327" s="131"/>
      <c r="PSG327" s="131"/>
      <c r="PSH327" s="132"/>
      <c r="PSI327" s="132"/>
      <c r="PSJ327" s="129"/>
      <c r="PSK327" s="129"/>
      <c r="PSL327" s="130"/>
      <c r="PSM327" s="131"/>
      <c r="PSN327" s="131"/>
      <c r="PSO327" s="131"/>
      <c r="PSP327" s="132"/>
      <c r="PSQ327" s="132"/>
      <c r="PSR327" s="129"/>
      <c r="PSS327" s="129"/>
      <c r="PST327" s="130"/>
      <c r="PSU327" s="131"/>
      <c r="PSV327" s="131"/>
      <c r="PSW327" s="131"/>
      <c r="PSX327" s="132"/>
      <c r="PSY327" s="132"/>
      <c r="PSZ327" s="129"/>
      <c r="PTA327" s="129"/>
      <c r="PTB327" s="130"/>
      <c r="PTC327" s="131"/>
      <c r="PTD327" s="131"/>
      <c r="PTE327" s="131"/>
      <c r="PTF327" s="132"/>
      <c r="PTG327" s="132"/>
      <c r="PTH327" s="129"/>
      <c r="PTI327" s="129"/>
      <c r="PTJ327" s="130"/>
      <c r="PTK327" s="131"/>
      <c r="PTL327" s="131"/>
      <c r="PTM327" s="131"/>
      <c r="PTN327" s="132"/>
      <c r="PTO327" s="132"/>
      <c r="PTP327" s="129"/>
      <c r="PTQ327" s="129"/>
      <c r="PTR327" s="130"/>
      <c r="PTS327" s="131"/>
      <c r="PTT327" s="131"/>
      <c r="PTU327" s="131"/>
      <c r="PTV327" s="132"/>
      <c r="PTW327" s="132"/>
      <c r="PTX327" s="129"/>
      <c r="PTY327" s="129"/>
      <c r="PTZ327" s="130"/>
      <c r="PUA327" s="131"/>
      <c r="PUB327" s="131"/>
      <c r="PUC327" s="131"/>
      <c r="PUD327" s="132"/>
      <c r="PUE327" s="132"/>
      <c r="PUF327" s="129"/>
      <c r="PUG327" s="129"/>
      <c r="PUH327" s="130"/>
      <c r="PUI327" s="131"/>
      <c r="PUJ327" s="131"/>
      <c r="PUK327" s="131"/>
      <c r="PUL327" s="132"/>
      <c r="PUM327" s="132"/>
      <c r="PUN327" s="129"/>
      <c r="PUO327" s="129"/>
      <c r="PUP327" s="130"/>
      <c r="PUQ327" s="131"/>
      <c r="PUR327" s="131"/>
      <c r="PUS327" s="131"/>
      <c r="PUT327" s="132"/>
      <c r="PUU327" s="132"/>
      <c r="PUV327" s="129"/>
      <c r="PUW327" s="129"/>
      <c r="PUX327" s="130"/>
      <c r="PUY327" s="131"/>
      <c r="PUZ327" s="131"/>
      <c r="PVA327" s="131"/>
      <c r="PVB327" s="132"/>
      <c r="PVC327" s="132"/>
      <c r="PVD327" s="129"/>
      <c r="PVE327" s="129"/>
      <c r="PVF327" s="130"/>
      <c r="PVG327" s="131"/>
      <c r="PVH327" s="131"/>
      <c r="PVI327" s="131"/>
      <c r="PVJ327" s="132"/>
      <c r="PVK327" s="132"/>
      <c r="PVL327" s="129"/>
      <c r="PVM327" s="129"/>
      <c r="PVN327" s="130"/>
      <c r="PVO327" s="131"/>
      <c r="PVP327" s="131"/>
      <c r="PVQ327" s="131"/>
      <c r="PVR327" s="132"/>
      <c r="PVS327" s="132"/>
      <c r="PVT327" s="129"/>
      <c r="PVU327" s="129"/>
      <c r="PVV327" s="130"/>
      <c r="PVW327" s="131"/>
      <c r="PVX327" s="131"/>
      <c r="PVY327" s="131"/>
      <c r="PVZ327" s="132"/>
      <c r="PWA327" s="132"/>
      <c r="PWB327" s="129"/>
      <c r="PWC327" s="129"/>
      <c r="PWD327" s="130"/>
      <c r="PWE327" s="131"/>
      <c r="PWF327" s="131"/>
      <c r="PWG327" s="131"/>
      <c r="PWH327" s="132"/>
      <c r="PWI327" s="132"/>
      <c r="PWJ327" s="129"/>
      <c r="PWK327" s="129"/>
      <c r="PWL327" s="130"/>
      <c r="PWM327" s="131"/>
      <c r="PWN327" s="131"/>
      <c r="PWO327" s="131"/>
      <c r="PWP327" s="132"/>
      <c r="PWQ327" s="132"/>
      <c r="PWR327" s="129"/>
      <c r="PWS327" s="129"/>
      <c r="PWT327" s="130"/>
      <c r="PWU327" s="131"/>
      <c r="PWV327" s="131"/>
      <c r="PWW327" s="131"/>
      <c r="PWX327" s="132"/>
      <c r="PWY327" s="132"/>
      <c r="PWZ327" s="129"/>
      <c r="PXA327" s="129"/>
      <c r="PXB327" s="130"/>
      <c r="PXC327" s="131"/>
      <c r="PXD327" s="131"/>
      <c r="PXE327" s="131"/>
      <c r="PXF327" s="132"/>
      <c r="PXG327" s="132"/>
      <c r="PXH327" s="129"/>
      <c r="PXI327" s="129"/>
      <c r="PXJ327" s="130"/>
      <c r="PXK327" s="131"/>
      <c r="PXL327" s="131"/>
      <c r="PXM327" s="131"/>
      <c r="PXN327" s="132"/>
      <c r="PXO327" s="132"/>
      <c r="PXP327" s="129"/>
      <c r="PXQ327" s="129"/>
      <c r="PXR327" s="130"/>
      <c r="PXS327" s="131"/>
      <c r="PXT327" s="131"/>
      <c r="PXU327" s="131"/>
      <c r="PXV327" s="132"/>
      <c r="PXW327" s="132"/>
      <c r="PXX327" s="129"/>
      <c r="PXY327" s="129"/>
      <c r="PXZ327" s="130"/>
      <c r="PYA327" s="131"/>
      <c r="PYB327" s="131"/>
      <c r="PYC327" s="131"/>
      <c r="PYD327" s="132"/>
      <c r="PYE327" s="132"/>
      <c r="PYF327" s="129"/>
      <c r="PYG327" s="129"/>
      <c r="PYH327" s="130"/>
      <c r="PYI327" s="131"/>
      <c r="PYJ327" s="131"/>
      <c r="PYK327" s="131"/>
      <c r="PYL327" s="132"/>
      <c r="PYM327" s="132"/>
      <c r="PYN327" s="129"/>
      <c r="PYO327" s="129"/>
      <c r="PYP327" s="130"/>
      <c r="PYQ327" s="131"/>
      <c r="PYR327" s="131"/>
      <c r="PYS327" s="131"/>
      <c r="PYT327" s="132"/>
      <c r="PYU327" s="132"/>
      <c r="PYV327" s="129"/>
      <c r="PYW327" s="129"/>
      <c r="PYX327" s="130"/>
      <c r="PYY327" s="131"/>
      <c r="PYZ327" s="131"/>
      <c r="PZA327" s="131"/>
      <c r="PZB327" s="132"/>
      <c r="PZC327" s="132"/>
      <c r="PZD327" s="129"/>
      <c r="PZE327" s="129"/>
      <c r="PZF327" s="130"/>
      <c r="PZG327" s="131"/>
      <c r="PZH327" s="131"/>
      <c r="PZI327" s="131"/>
      <c r="PZJ327" s="132"/>
      <c r="PZK327" s="132"/>
      <c r="PZL327" s="129"/>
      <c r="PZM327" s="129"/>
      <c r="PZN327" s="130"/>
      <c r="PZO327" s="131"/>
      <c r="PZP327" s="131"/>
      <c r="PZQ327" s="131"/>
      <c r="PZR327" s="132"/>
      <c r="PZS327" s="132"/>
      <c r="PZT327" s="129"/>
      <c r="PZU327" s="129"/>
      <c r="PZV327" s="130"/>
      <c r="PZW327" s="131"/>
      <c r="PZX327" s="131"/>
      <c r="PZY327" s="131"/>
      <c r="PZZ327" s="132"/>
      <c r="QAA327" s="132"/>
      <c r="QAB327" s="129"/>
      <c r="QAC327" s="129"/>
      <c r="QAD327" s="130"/>
      <c r="QAE327" s="131"/>
      <c r="QAF327" s="131"/>
      <c r="QAG327" s="131"/>
      <c r="QAH327" s="132"/>
      <c r="QAI327" s="132"/>
      <c r="QAJ327" s="129"/>
      <c r="QAK327" s="129"/>
      <c r="QAL327" s="130"/>
      <c r="QAM327" s="131"/>
      <c r="QAN327" s="131"/>
      <c r="QAO327" s="131"/>
      <c r="QAP327" s="132"/>
      <c r="QAQ327" s="132"/>
      <c r="QAR327" s="129"/>
      <c r="QAS327" s="129"/>
      <c r="QAT327" s="130"/>
      <c r="QAU327" s="131"/>
      <c r="QAV327" s="131"/>
      <c r="QAW327" s="131"/>
      <c r="QAX327" s="132"/>
      <c r="QAY327" s="132"/>
      <c r="QAZ327" s="129"/>
      <c r="QBA327" s="129"/>
      <c r="QBB327" s="130"/>
      <c r="QBC327" s="131"/>
      <c r="QBD327" s="131"/>
      <c r="QBE327" s="131"/>
      <c r="QBF327" s="132"/>
      <c r="QBG327" s="132"/>
      <c r="QBH327" s="129"/>
      <c r="QBI327" s="129"/>
      <c r="QBJ327" s="130"/>
      <c r="QBK327" s="131"/>
      <c r="QBL327" s="131"/>
      <c r="QBM327" s="131"/>
      <c r="QBN327" s="132"/>
      <c r="QBO327" s="132"/>
      <c r="QBP327" s="129"/>
      <c r="QBQ327" s="129"/>
      <c r="QBR327" s="130"/>
      <c r="QBS327" s="131"/>
      <c r="QBT327" s="131"/>
      <c r="QBU327" s="131"/>
      <c r="QBV327" s="132"/>
      <c r="QBW327" s="132"/>
      <c r="QBX327" s="129"/>
      <c r="QBY327" s="129"/>
      <c r="QBZ327" s="130"/>
      <c r="QCA327" s="131"/>
      <c r="QCB327" s="131"/>
      <c r="QCC327" s="131"/>
      <c r="QCD327" s="132"/>
      <c r="QCE327" s="132"/>
      <c r="QCF327" s="129"/>
      <c r="QCG327" s="129"/>
      <c r="QCH327" s="130"/>
      <c r="QCI327" s="131"/>
      <c r="QCJ327" s="131"/>
      <c r="QCK327" s="131"/>
      <c r="QCL327" s="132"/>
      <c r="QCM327" s="132"/>
      <c r="QCN327" s="129"/>
      <c r="QCO327" s="129"/>
      <c r="QCP327" s="130"/>
      <c r="QCQ327" s="131"/>
      <c r="QCR327" s="131"/>
      <c r="QCS327" s="131"/>
      <c r="QCT327" s="132"/>
      <c r="QCU327" s="132"/>
      <c r="QCV327" s="129"/>
      <c r="QCW327" s="129"/>
      <c r="QCX327" s="130"/>
      <c r="QCY327" s="131"/>
      <c r="QCZ327" s="131"/>
      <c r="QDA327" s="131"/>
      <c r="QDB327" s="132"/>
      <c r="QDC327" s="132"/>
      <c r="QDD327" s="129"/>
      <c r="QDE327" s="129"/>
      <c r="QDF327" s="130"/>
      <c r="QDG327" s="131"/>
      <c r="QDH327" s="131"/>
      <c r="QDI327" s="131"/>
      <c r="QDJ327" s="132"/>
      <c r="QDK327" s="132"/>
      <c r="QDL327" s="129"/>
      <c r="QDM327" s="129"/>
      <c r="QDN327" s="130"/>
      <c r="QDO327" s="131"/>
      <c r="QDP327" s="131"/>
      <c r="QDQ327" s="131"/>
      <c r="QDR327" s="132"/>
      <c r="QDS327" s="132"/>
      <c r="QDT327" s="129"/>
      <c r="QDU327" s="129"/>
      <c r="QDV327" s="130"/>
      <c r="QDW327" s="131"/>
      <c r="QDX327" s="131"/>
      <c r="QDY327" s="131"/>
      <c r="QDZ327" s="132"/>
      <c r="QEA327" s="132"/>
      <c r="QEB327" s="129"/>
      <c r="QEC327" s="129"/>
      <c r="QED327" s="130"/>
      <c r="QEE327" s="131"/>
      <c r="QEF327" s="131"/>
      <c r="QEG327" s="131"/>
      <c r="QEH327" s="132"/>
      <c r="QEI327" s="132"/>
      <c r="QEJ327" s="129"/>
      <c r="QEK327" s="129"/>
      <c r="QEL327" s="130"/>
      <c r="QEM327" s="131"/>
      <c r="QEN327" s="131"/>
      <c r="QEO327" s="131"/>
      <c r="QEP327" s="132"/>
      <c r="QEQ327" s="132"/>
      <c r="QER327" s="129"/>
      <c r="QES327" s="129"/>
      <c r="QET327" s="130"/>
      <c r="QEU327" s="131"/>
      <c r="QEV327" s="131"/>
      <c r="QEW327" s="131"/>
      <c r="QEX327" s="132"/>
      <c r="QEY327" s="132"/>
      <c r="QEZ327" s="129"/>
      <c r="QFA327" s="129"/>
      <c r="QFB327" s="130"/>
      <c r="QFC327" s="131"/>
      <c r="QFD327" s="131"/>
      <c r="QFE327" s="131"/>
      <c r="QFF327" s="132"/>
      <c r="QFG327" s="132"/>
      <c r="QFH327" s="129"/>
      <c r="QFI327" s="129"/>
      <c r="QFJ327" s="130"/>
      <c r="QFK327" s="131"/>
      <c r="QFL327" s="131"/>
      <c r="QFM327" s="131"/>
      <c r="QFN327" s="132"/>
      <c r="QFO327" s="132"/>
      <c r="QFP327" s="129"/>
      <c r="QFQ327" s="129"/>
      <c r="QFR327" s="130"/>
      <c r="QFS327" s="131"/>
      <c r="QFT327" s="131"/>
      <c r="QFU327" s="131"/>
      <c r="QFV327" s="132"/>
      <c r="QFW327" s="132"/>
      <c r="QFX327" s="129"/>
      <c r="QFY327" s="129"/>
      <c r="QFZ327" s="130"/>
      <c r="QGA327" s="131"/>
      <c r="QGB327" s="131"/>
      <c r="QGC327" s="131"/>
      <c r="QGD327" s="132"/>
      <c r="QGE327" s="132"/>
      <c r="QGF327" s="129"/>
      <c r="QGG327" s="129"/>
      <c r="QGH327" s="130"/>
      <c r="QGI327" s="131"/>
      <c r="QGJ327" s="131"/>
      <c r="QGK327" s="131"/>
      <c r="QGL327" s="132"/>
      <c r="QGM327" s="132"/>
      <c r="QGN327" s="129"/>
      <c r="QGO327" s="129"/>
      <c r="QGP327" s="130"/>
      <c r="QGQ327" s="131"/>
      <c r="QGR327" s="131"/>
      <c r="QGS327" s="131"/>
      <c r="QGT327" s="132"/>
      <c r="QGU327" s="132"/>
      <c r="QGV327" s="129"/>
      <c r="QGW327" s="129"/>
      <c r="QGX327" s="130"/>
      <c r="QGY327" s="131"/>
      <c r="QGZ327" s="131"/>
      <c r="QHA327" s="131"/>
      <c r="QHB327" s="132"/>
      <c r="QHC327" s="132"/>
      <c r="QHD327" s="129"/>
      <c r="QHE327" s="129"/>
      <c r="QHF327" s="130"/>
      <c r="QHG327" s="131"/>
      <c r="QHH327" s="131"/>
      <c r="QHI327" s="131"/>
      <c r="QHJ327" s="132"/>
      <c r="QHK327" s="132"/>
      <c r="QHL327" s="129"/>
      <c r="QHM327" s="129"/>
      <c r="QHN327" s="130"/>
      <c r="QHO327" s="131"/>
      <c r="QHP327" s="131"/>
      <c r="QHQ327" s="131"/>
      <c r="QHR327" s="132"/>
      <c r="QHS327" s="132"/>
      <c r="QHT327" s="129"/>
      <c r="QHU327" s="129"/>
      <c r="QHV327" s="130"/>
      <c r="QHW327" s="131"/>
      <c r="QHX327" s="131"/>
      <c r="QHY327" s="131"/>
      <c r="QHZ327" s="132"/>
      <c r="QIA327" s="132"/>
      <c r="QIB327" s="129"/>
      <c r="QIC327" s="129"/>
      <c r="QID327" s="130"/>
      <c r="QIE327" s="131"/>
      <c r="QIF327" s="131"/>
      <c r="QIG327" s="131"/>
      <c r="QIH327" s="132"/>
      <c r="QII327" s="132"/>
      <c r="QIJ327" s="129"/>
      <c r="QIK327" s="129"/>
      <c r="QIL327" s="130"/>
      <c r="QIM327" s="131"/>
      <c r="QIN327" s="131"/>
      <c r="QIO327" s="131"/>
      <c r="QIP327" s="132"/>
      <c r="QIQ327" s="132"/>
      <c r="QIR327" s="129"/>
      <c r="QIS327" s="129"/>
      <c r="QIT327" s="130"/>
      <c r="QIU327" s="131"/>
      <c r="QIV327" s="131"/>
      <c r="QIW327" s="131"/>
      <c r="QIX327" s="132"/>
      <c r="QIY327" s="132"/>
      <c r="QIZ327" s="129"/>
      <c r="QJA327" s="129"/>
      <c r="QJB327" s="130"/>
      <c r="QJC327" s="131"/>
      <c r="QJD327" s="131"/>
      <c r="QJE327" s="131"/>
      <c r="QJF327" s="132"/>
      <c r="QJG327" s="132"/>
      <c r="QJH327" s="129"/>
      <c r="QJI327" s="129"/>
      <c r="QJJ327" s="130"/>
      <c r="QJK327" s="131"/>
      <c r="QJL327" s="131"/>
      <c r="QJM327" s="131"/>
      <c r="QJN327" s="132"/>
      <c r="QJO327" s="132"/>
      <c r="QJP327" s="129"/>
      <c r="QJQ327" s="129"/>
      <c r="QJR327" s="130"/>
      <c r="QJS327" s="131"/>
      <c r="QJT327" s="131"/>
      <c r="QJU327" s="131"/>
      <c r="QJV327" s="132"/>
      <c r="QJW327" s="132"/>
      <c r="QJX327" s="129"/>
      <c r="QJY327" s="129"/>
      <c r="QJZ327" s="130"/>
      <c r="QKA327" s="131"/>
      <c r="QKB327" s="131"/>
      <c r="QKC327" s="131"/>
      <c r="QKD327" s="132"/>
      <c r="QKE327" s="132"/>
      <c r="QKF327" s="129"/>
      <c r="QKG327" s="129"/>
      <c r="QKH327" s="130"/>
      <c r="QKI327" s="131"/>
      <c r="QKJ327" s="131"/>
      <c r="QKK327" s="131"/>
      <c r="QKL327" s="132"/>
      <c r="QKM327" s="132"/>
      <c r="QKN327" s="129"/>
      <c r="QKO327" s="129"/>
      <c r="QKP327" s="130"/>
      <c r="QKQ327" s="131"/>
      <c r="QKR327" s="131"/>
      <c r="QKS327" s="131"/>
      <c r="QKT327" s="132"/>
      <c r="QKU327" s="132"/>
      <c r="QKV327" s="129"/>
      <c r="QKW327" s="129"/>
      <c r="QKX327" s="130"/>
      <c r="QKY327" s="131"/>
      <c r="QKZ327" s="131"/>
      <c r="QLA327" s="131"/>
      <c r="QLB327" s="132"/>
      <c r="QLC327" s="132"/>
      <c r="QLD327" s="129"/>
      <c r="QLE327" s="129"/>
      <c r="QLF327" s="130"/>
      <c r="QLG327" s="131"/>
      <c r="QLH327" s="131"/>
      <c r="QLI327" s="131"/>
      <c r="QLJ327" s="132"/>
      <c r="QLK327" s="132"/>
      <c r="QLL327" s="129"/>
      <c r="QLM327" s="129"/>
      <c r="QLN327" s="130"/>
      <c r="QLO327" s="131"/>
      <c r="QLP327" s="131"/>
      <c r="QLQ327" s="131"/>
      <c r="QLR327" s="132"/>
      <c r="QLS327" s="132"/>
      <c r="QLT327" s="129"/>
      <c r="QLU327" s="129"/>
      <c r="QLV327" s="130"/>
      <c r="QLW327" s="131"/>
      <c r="QLX327" s="131"/>
      <c r="QLY327" s="131"/>
      <c r="QLZ327" s="132"/>
      <c r="QMA327" s="132"/>
      <c r="QMB327" s="129"/>
      <c r="QMC327" s="129"/>
      <c r="QMD327" s="130"/>
      <c r="QME327" s="131"/>
      <c r="QMF327" s="131"/>
      <c r="QMG327" s="131"/>
      <c r="QMH327" s="132"/>
      <c r="QMI327" s="132"/>
      <c r="QMJ327" s="129"/>
      <c r="QMK327" s="129"/>
      <c r="QML327" s="130"/>
      <c r="QMM327" s="131"/>
      <c r="QMN327" s="131"/>
      <c r="QMO327" s="131"/>
      <c r="QMP327" s="132"/>
      <c r="QMQ327" s="132"/>
      <c r="QMR327" s="129"/>
      <c r="QMS327" s="129"/>
      <c r="QMT327" s="130"/>
      <c r="QMU327" s="131"/>
      <c r="QMV327" s="131"/>
      <c r="QMW327" s="131"/>
      <c r="QMX327" s="132"/>
      <c r="QMY327" s="132"/>
      <c r="QMZ327" s="129"/>
      <c r="QNA327" s="129"/>
      <c r="QNB327" s="130"/>
      <c r="QNC327" s="131"/>
      <c r="QND327" s="131"/>
      <c r="QNE327" s="131"/>
      <c r="QNF327" s="132"/>
      <c r="QNG327" s="132"/>
      <c r="QNH327" s="129"/>
      <c r="QNI327" s="129"/>
      <c r="QNJ327" s="130"/>
      <c r="QNK327" s="131"/>
      <c r="QNL327" s="131"/>
      <c r="QNM327" s="131"/>
      <c r="QNN327" s="132"/>
      <c r="QNO327" s="132"/>
      <c r="QNP327" s="129"/>
      <c r="QNQ327" s="129"/>
      <c r="QNR327" s="130"/>
      <c r="QNS327" s="131"/>
      <c r="QNT327" s="131"/>
      <c r="QNU327" s="131"/>
      <c r="QNV327" s="132"/>
      <c r="QNW327" s="132"/>
      <c r="QNX327" s="129"/>
      <c r="QNY327" s="129"/>
      <c r="QNZ327" s="130"/>
      <c r="QOA327" s="131"/>
      <c r="QOB327" s="131"/>
      <c r="QOC327" s="131"/>
      <c r="QOD327" s="132"/>
      <c r="QOE327" s="132"/>
      <c r="QOF327" s="129"/>
      <c r="QOG327" s="129"/>
      <c r="QOH327" s="130"/>
      <c r="QOI327" s="131"/>
      <c r="QOJ327" s="131"/>
      <c r="QOK327" s="131"/>
      <c r="QOL327" s="132"/>
      <c r="QOM327" s="132"/>
      <c r="QON327" s="129"/>
      <c r="QOO327" s="129"/>
      <c r="QOP327" s="130"/>
      <c r="QOQ327" s="131"/>
      <c r="QOR327" s="131"/>
      <c r="QOS327" s="131"/>
      <c r="QOT327" s="132"/>
      <c r="QOU327" s="132"/>
      <c r="QOV327" s="129"/>
      <c r="QOW327" s="129"/>
      <c r="QOX327" s="130"/>
      <c r="QOY327" s="131"/>
      <c r="QOZ327" s="131"/>
      <c r="QPA327" s="131"/>
      <c r="QPB327" s="132"/>
      <c r="QPC327" s="132"/>
      <c r="QPD327" s="129"/>
      <c r="QPE327" s="129"/>
      <c r="QPF327" s="130"/>
      <c r="QPG327" s="131"/>
      <c r="QPH327" s="131"/>
      <c r="QPI327" s="131"/>
      <c r="QPJ327" s="132"/>
      <c r="QPK327" s="132"/>
      <c r="QPL327" s="129"/>
      <c r="QPM327" s="129"/>
      <c r="QPN327" s="130"/>
      <c r="QPO327" s="131"/>
      <c r="QPP327" s="131"/>
      <c r="QPQ327" s="131"/>
      <c r="QPR327" s="132"/>
      <c r="QPS327" s="132"/>
      <c r="QPT327" s="129"/>
      <c r="QPU327" s="129"/>
      <c r="QPV327" s="130"/>
      <c r="QPW327" s="131"/>
      <c r="QPX327" s="131"/>
      <c r="QPY327" s="131"/>
      <c r="QPZ327" s="132"/>
      <c r="QQA327" s="132"/>
      <c r="QQB327" s="129"/>
      <c r="QQC327" s="129"/>
      <c r="QQD327" s="130"/>
      <c r="QQE327" s="131"/>
      <c r="QQF327" s="131"/>
      <c r="QQG327" s="131"/>
      <c r="QQH327" s="132"/>
      <c r="QQI327" s="132"/>
      <c r="QQJ327" s="129"/>
      <c r="QQK327" s="129"/>
      <c r="QQL327" s="130"/>
      <c r="QQM327" s="131"/>
      <c r="QQN327" s="131"/>
      <c r="QQO327" s="131"/>
      <c r="QQP327" s="132"/>
      <c r="QQQ327" s="132"/>
      <c r="QQR327" s="129"/>
      <c r="QQS327" s="129"/>
      <c r="QQT327" s="130"/>
      <c r="QQU327" s="131"/>
      <c r="QQV327" s="131"/>
      <c r="QQW327" s="131"/>
      <c r="QQX327" s="132"/>
      <c r="QQY327" s="132"/>
      <c r="QQZ327" s="129"/>
      <c r="QRA327" s="129"/>
      <c r="QRB327" s="130"/>
      <c r="QRC327" s="131"/>
      <c r="QRD327" s="131"/>
      <c r="QRE327" s="131"/>
      <c r="QRF327" s="132"/>
      <c r="QRG327" s="132"/>
      <c r="QRH327" s="129"/>
      <c r="QRI327" s="129"/>
      <c r="QRJ327" s="130"/>
      <c r="QRK327" s="131"/>
      <c r="QRL327" s="131"/>
      <c r="QRM327" s="131"/>
      <c r="QRN327" s="132"/>
      <c r="QRO327" s="132"/>
      <c r="QRP327" s="129"/>
      <c r="QRQ327" s="129"/>
      <c r="QRR327" s="130"/>
      <c r="QRS327" s="131"/>
      <c r="QRT327" s="131"/>
      <c r="QRU327" s="131"/>
      <c r="QRV327" s="132"/>
      <c r="QRW327" s="132"/>
      <c r="QRX327" s="129"/>
      <c r="QRY327" s="129"/>
      <c r="QRZ327" s="130"/>
      <c r="QSA327" s="131"/>
      <c r="QSB327" s="131"/>
      <c r="QSC327" s="131"/>
      <c r="QSD327" s="132"/>
      <c r="QSE327" s="132"/>
      <c r="QSF327" s="129"/>
      <c r="QSG327" s="129"/>
      <c r="QSH327" s="130"/>
      <c r="QSI327" s="131"/>
      <c r="QSJ327" s="131"/>
      <c r="QSK327" s="131"/>
      <c r="QSL327" s="132"/>
      <c r="QSM327" s="132"/>
      <c r="QSN327" s="129"/>
      <c r="QSO327" s="129"/>
      <c r="QSP327" s="130"/>
      <c r="QSQ327" s="131"/>
      <c r="QSR327" s="131"/>
      <c r="QSS327" s="131"/>
      <c r="QST327" s="132"/>
      <c r="QSU327" s="132"/>
      <c r="QSV327" s="129"/>
      <c r="QSW327" s="129"/>
      <c r="QSX327" s="130"/>
      <c r="QSY327" s="131"/>
      <c r="QSZ327" s="131"/>
      <c r="QTA327" s="131"/>
      <c r="QTB327" s="132"/>
      <c r="QTC327" s="132"/>
      <c r="QTD327" s="129"/>
      <c r="QTE327" s="129"/>
      <c r="QTF327" s="130"/>
      <c r="QTG327" s="131"/>
      <c r="QTH327" s="131"/>
      <c r="QTI327" s="131"/>
      <c r="QTJ327" s="132"/>
      <c r="QTK327" s="132"/>
      <c r="QTL327" s="129"/>
      <c r="QTM327" s="129"/>
      <c r="QTN327" s="130"/>
      <c r="QTO327" s="131"/>
      <c r="QTP327" s="131"/>
      <c r="QTQ327" s="131"/>
      <c r="QTR327" s="132"/>
      <c r="QTS327" s="132"/>
      <c r="QTT327" s="129"/>
      <c r="QTU327" s="129"/>
      <c r="QTV327" s="130"/>
      <c r="QTW327" s="131"/>
      <c r="QTX327" s="131"/>
      <c r="QTY327" s="131"/>
      <c r="QTZ327" s="132"/>
      <c r="QUA327" s="132"/>
      <c r="QUB327" s="129"/>
      <c r="QUC327" s="129"/>
      <c r="QUD327" s="130"/>
      <c r="QUE327" s="131"/>
      <c r="QUF327" s="131"/>
      <c r="QUG327" s="131"/>
      <c r="QUH327" s="132"/>
      <c r="QUI327" s="132"/>
      <c r="QUJ327" s="129"/>
      <c r="QUK327" s="129"/>
      <c r="QUL327" s="130"/>
      <c r="QUM327" s="131"/>
      <c r="QUN327" s="131"/>
      <c r="QUO327" s="131"/>
      <c r="QUP327" s="132"/>
      <c r="QUQ327" s="132"/>
      <c r="QUR327" s="129"/>
      <c r="QUS327" s="129"/>
      <c r="QUT327" s="130"/>
      <c r="QUU327" s="131"/>
      <c r="QUV327" s="131"/>
      <c r="QUW327" s="131"/>
      <c r="QUX327" s="132"/>
      <c r="QUY327" s="132"/>
      <c r="QUZ327" s="129"/>
      <c r="QVA327" s="129"/>
      <c r="QVB327" s="130"/>
      <c r="QVC327" s="131"/>
      <c r="QVD327" s="131"/>
      <c r="QVE327" s="131"/>
      <c r="QVF327" s="132"/>
      <c r="QVG327" s="132"/>
      <c r="QVH327" s="129"/>
      <c r="QVI327" s="129"/>
      <c r="QVJ327" s="130"/>
      <c r="QVK327" s="131"/>
      <c r="QVL327" s="131"/>
      <c r="QVM327" s="131"/>
      <c r="QVN327" s="132"/>
      <c r="QVO327" s="132"/>
      <c r="QVP327" s="129"/>
      <c r="QVQ327" s="129"/>
      <c r="QVR327" s="130"/>
      <c r="QVS327" s="131"/>
      <c r="QVT327" s="131"/>
      <c r="QVU327" s="131"/>
      <c r="QVV327" s="132"/>
      <c r="QVW327" s="132"/>
      <c r="QVX327" s="129"/>
      <c r="QVY327" s="129"/>
      <c r="QVZ327" s="130"/>
      <c r="QWA327" s="131"/>
      <c r="QWB327" s="131"/>
      <c r="QWC327" s="131"/>
      <c r="QWD327" s="132"/>
      <c r="QWE327" s="132"/>
      <c r="QWF327" s="129"/>
      <c r="QWG327" s="129"/>
      <c r="QWH327" s="130"/>
      <c r="QWI327" s="131"/>
      <c r="QWJ327" s="131"/>
      <c r="QWK327" s="131"/>
      <c r="QWL327" s="132"/>
      <c r="QWM327" s="132"/>
      <c r="QWN327" s="129"/>
      <c r="QWO327" s="129"/>
      <c r="QWP327" s="130"/>
      <c r="QWQ327" s="131"/>
      <c r="QWR327" s="131"/>
      <c r="QWS327" s="131"/>
      <c r="QWT327" s="132"/>
      <c r="QWU327" s="132"/>
      <c r="QWV327" s="129"/>
      <c r="QWW327" s="129"/>
      <c r="QWX327" s="130"/>
      <c r="QWY327" s="131"/>
      <c r="QWZ327" s="131"/>
      <c r="QXA327" s="131"/>
      <c r="QXB327" s="132"/>
      <c r="QXC327" s="132"/>
      <c r="QXD327" s="129"/>
      <c r="QXE327" s="129"/>
      <c r="QXF327" s="130"/>
      <c r="QXG327" s="131"/>
      <c r="QXH327" s="131"/>
      <c r="QXI327" s="131"/>
      <c r="QXJ327" s="132"/>
      <c r="QXK327" s="132"/>
      <c r="QXL327" s="129"/>
      <c r="QXM327" s="129"/>
      <c r="QXN327" s="130"/>
      <c r="QXO327" s="131"/>
      <c r="QXP327" s="131"/>
      <c r="QXQ327" s="131"/>
      <c r="QXR327" s="132"/>
      <c r="QXS327" s="132"/>
      <c r="QXT327" s="129"/>
      <c r="QXU327" s="129"/>
      <c r="QXV327" s="130"/>
      <c r="QXW327" s="131"/>
      <c r="QXX327" s="131"/>
      <c r="QXY327" s="131"/>
      <c r="QXZ327" s="132"/>
      <c r="QYA327" s="132"/>
      <c r="QYB327" s="129"/>
      <c r="QYC327" s="129"/>
      <c r="QYD327" s="130"/>
      <c r="QYE327" s="131"/>
      <c r="QYF327" s="131"/>
      <c r="QYG327" s="131"/>
      <c r="QYH327" s="132"/>
      <c r="QYI327" s="132"/>
      <c r="QYJ327" s="129"/>
      <c r="QYK327" s="129"/>
      <c r="QYL327" s="130"/>
      <c r="QYM327" s="131"/>
      <c r="QYN327" s="131"/>
      <c r="QYO327" s="131"/>
      <c r="QYP327" s="132"/>
      <c r="QYQ327" s="132"/>
      <c r="QYR327" s="129"/>
      <c r="QYS327" s="129"/>
      <c r="QYT327" s="130"/>
      <c r="QYU327" s="131"/>
      <c r="QYV327" s="131"/>
      <c r="QYW327" s="131"/>
      <c r="QYX327" s="132"/>
      <c r="QYY327" s="132"/>
      <c r="QYZ327" s="129"/>
      <c r="QZA327" s="129"/>
      <c r="QZB327" s="130"/>
      <c r="QZC327" s="131"/>
      <c r="QZD327" s="131"/>
      <c r="QZE327" s="131"/>
      <c r="QZF327" s="132"/>
      <c r="QZG327" s="132"/>
      <c r="QZH327" s="129"/>
      <c r="QZI327" s="129"/>
      <c r="QZJ327" s="130"/>
      <c r="QZK327" s="131"/>
      <c r="QZL327" s="131"/>
      <c r="QZM327" s="131"/>
      <c r="QZN327" s="132"/>
      <c r="QZO327" s="132"/>
      <c r="QZP327" s="129"/>
      <c r="QZQ327" s="129"/>
      <c r="QZR327" s="130"/>
      <c r="QZS327" s="131"/>
      <c r="QZT327" s="131"/>
      <c r="QZU327" s="131"/>
      <c r="QZV327" s="132"/>
      <c r="QZW327" s="132"/>
      <c r="QZX327" s="129"/>
      <c r="QZY327" s="129"/>
      <c r="QZZ327" s="130"/>
      <c r="RAA327" s="131"/>
      <c r="RAB327" s="131"/>
      <c r="RAC327" s="131"/>
      <c r="RAD327" s="132"/>
      <c r="RAE327" s="132"/>
      <c r="RAF327" s="129"/>
      <c r="RAG327" s="129"/>
      <c r="RAH327" s="130"/>
      <c r="RAI327" s="131"/>
      <c r="RAJ327" s="131"/>
      <c r="RAK327" s="131"/>
      <c r="RAL327" s="132"/>
      <c r="RAM327" s="132"/>
      <c r="RAN327" s="129"/>
      <c r="RAO327" s="129"/>
      <c r="RAP327" s="130"/>
      <c r="RAQ327" s="131"/>
      <c r="RAR327" s="131"/>
      <c r="RAS327" s="131"/>
      <c r="RAT327" s="132"/>
      <c r="RAU327" s="132"/>
      <c r="RAV327" s="129"/>
      <c r="RAW327" s="129"/>
      <c r="RAX327" s="130"/>
      <c r="RAY327" s="131"/>
      <c r="RAZ327" s="131"/>
      <c r="RBA327" s="131"/>
      <c r="RBB327" s="132"/>
      <c r="RBC327" s="132"/>
      <c r="RBD327" s="129"/>
      <c r="RBE327" s="129"/>
      <c r="RBF327" s="130"/>
      <c r="RBG327" s="131"/>
      <c r="RBH327" s="131"/>
      <c r="RBI327" s="131"/>
      <c r="RBJ327" s="132"/>
      <c r="RBK327" s="132"/>
      <c r="RBL327" s="129"/>
      <c r="RBM327" s="129"/>
      <c r="RBN327" s="130"/>
      <c r="RBO327" s="131"/>
      <c r="RBP327" s="131"/>
      <c r="RBQ327" s="131"/>
      <c r="RBR327" s="132"/>
      <c r="RBS327" s="132"/>
      <c r="RBT327" s="129"/>
      <c r="RBU327" s="129"/>
      <c r="RBV327" s="130"/>
      <c r="RBW327" s="131"/>
      <c r="RBX327" s="131"/>
      <c r="RBY327" s="131"/>
      <c r="RBZ327" s="132"/>
      <c r="RCA327" s="132"/>
      <c r="RCB327" s="129"/>
      <c r="RCC327" s="129"/>
      <c r="RCD327" s="130"/>
      <c r="RCE327" s="131"/>
      <c r="RCF327" s="131"/>
      <c r="RCG327" s="131"/>
      <c r="RCH327" s="132"/>
      <c r="RCI327" s="132"/>
      <c r="RCJ327" s="129"/>
      <c r="RCK327" s="129"/>
      <c r="RCL327" s="130"/>
      <c r="RCM327" s="131"/>
      <c r="RCN327" s="131"/>
      <c r="RCO327" s="131"/>
      <c r="RCP327" s="132"/>
      <c r="RCQ327" s="132"/>
      <c r="RCR327" s="129"/>
      <c r="RCS327" s="129"/>
      <c r="RCT327" s="130"/>
      <c r="RCU327" s="131"/>
      <c r="RCV327" s="131"/>
      <c r="RCW327" s="131"/>
      <c r="RCX327" s="132"/>
      <c r="RCY327" s="132"/>
      <c r="RCZ327" s="129"/>
      <c r="RDA327" s="129"/>
      <c r="RDB327" s="130"/>
      <c r="RDC327" s="131"/>
      <c r="RDD327" s="131"/>
      <c r="RDE327" s="131"/>
      <c r="RDF327" s="132"/>
      <c r="RDG327" s="132"/>
      <c r="RDH327" s="129"/>
      <c r="RDI327" s="129"/>
      <c r="RDJ327" s="130"/>
      <c r="RDK327" s="131"/>
      <c r="RDL327" s="131"/>
      <c r="RDM327" s="131"/>
      <c r="RDN327" s="132"/>
      <c r="RDO327" s="132"/>
      <c r="RDP327" s="129"/>
      <c r="RDQ327" s="129"/>
      <c r="RDR327" s="130"/>
      <c r="RDS327" s="131"/>
      <c r="RDT327" s="131"/>
      <c r="RDU327" s="131"/>
      <c r="RDV327" s="132"/>
      <c r="RDW327" s="132"/>
      <c r="RDX327" s="129"/>
      <c r="RDY327" s="129"/>
      <c r="RDZ327" s="130"/>
      <c r="REA327" s="131"/>
      <c r="REB327" s="131"/>
      <c r="REC327" s="131"/>
      <c r="RED327" s="132"/>
      <c r="REE327" s="132"/>
      <c r="REF327" s="129"/>
      <c r="REG327" s="129"/>
      <c r="REH327" s="130"/>
      <c r="REI327" s="131"/>
      <c r="REJ327" s="131"/>
      <c r="REK327" s="131"/>
      <c r="REL327" s="132"/>
      <c r="REM327" s="132"/>
      <c r="REN327" s="129"/>
      <c r="REO327" s="129"/>
      <c r="REP327" s="130"/>
      <c r="REQ327" s="131"/>
      <c r="RER327" s="131"/>
      <c r="RES327" s="131"/>
      <c r="RET327" s="132"/>
      <c r="REU327" s="132"/>
      <c r="REV327" s="129"/>
      <c r="REW327" s="129"/>
      <c r="REX327" s="130"/>
      <c r="REY327" s="131"/>
      <c r="REZ327" s="131"/>
      <c r="RFA327" s="131"/>
      <c r="RFB327" s="132"/>
      <c r="RFC327" s="132"/>
      <c r="RFD327" s="129"/>
      <c r="RFE327" s="129"/>
      <c r="RFF327" s="130"/>
      <c r="RFG327" s="131"/>
      <c r="RFH327" s="131"/>
      <c r="RFI327" s="131"/>
      <c r="RFJ327" s="132"/>
      <c r="RFK327" s="132"/>
      <c r="RFL327" s="129"/>
      <c r="RFM327" s="129"/>
      <c r="RFN327" s="130"/>
      <c r="RFO327" s="131"/>
      <c r="RFP327" s="131"/>
      <c r="RFQ327" s="131"/>
      <c r="RFR327" s="132"/>
      <c r="RFS327" s="132"/>
      <c r="RFT327" s="129"/>
      <c r="RFU327" s="129"/>
      <c r="RFV327" s="130"/>
      <c r="RFW327" s="131"/>
      <c r="RFX327" s="131"/>
      <c r="RFY327" s="131"/>
      <c r="RFZ327" s="132"/>
      <c r="RGA327" s="132"/>
      <c r="RGB327" s="129"/>
      <c r="RGC327" s="129"/>
      <c r="RGD327" s="130"/>
      <c r="RGE327" s="131"/>
      <c r="RGF327" s="131"/>
      <c r="RGG327" s="131"/>
      <c r="RGH327" s="132"/>
      <c r="RGI327" s="132"/>
      <c r="RGJ327" s="129"/>
      <c r="RGK327" s="129"/>
      <c r="RGL327" s="130"/>
      <c r="RGM327" s="131"/>
      <c r="RGN327" s="131"/>
      <c r="RGO327" s="131"/>
      <c r="RGP327" s="132"/>
      <c r="RGQ327" s="132"/>
      <c r="RGR327" s="129"/>
      <c r="RGS327" s="129"/>
      <c r="RGT327" s="130"/>
      <c r="RGU327" s="131"/>
      <c r="RGV327" s="131"/>
      <c r="RGW327" s="131"/>
      <c r="RGX327" s="132"/>
      <c r="RGY327" s="132"/>
      <c r="RGZ327" s="129"/>
      <c r="RHA327" s="129"/>
      <c r="RHB327" s="130"/>
      <c r="RHC327" s="131"/>
      <c r="RHD327" s="131"/>
      <c r="RHE327" s="131"/>
      <c r="RHF327" s="132"/>
      <c r="RHG327" s="132"/>
      <c r="RHH327" s="129"/>
      <c r="RHI327" s="129"/>
      <c r="RHJ327" s="130"/>
      <c r="RHK327" s="131"/>
      <c r="RHL327" s="131"/>
      <c r="RHM327" s="131"/>
      <c r="RHN327" s="132"/>
      <c r="RHO327" s="132"/>
      <c r="RHP327" s="129"/>
      <c r="RHQ327" s="129"/>
      <c r="RHR327" s="130"/>
      <c r="RHS327" s="131"/>
      <c r="RHT327" s="131"/>
      <c r="RHU327" s="131"/>
      <c r="RHV327" s="132"/>
      <c r="RHW327" s="132"/>
      <c r="RHX327" s="129"/>
      <c r="RHY327" s="129"/>
      <c r="RHZ327" s="130"/>
      <c r="RIA327" s="131"/>
      <c r="RIB327" s="131"/>
      <c r="RIC327" s="131"/>
      <c r="RID327" s="132"/>
      <c r="RIE327" s="132"/>
      <c r="RIF327" s="129"/>
      <c r="RIG327" s="129"/>
      <c r="RIH327" s="130"/>
      <c r="RII327" s="131"/>
      <c r="RIJ327" s="131"/>
      <c r="RIK327" s="131"/>
      <c r="RIL327" s="132"/>
      <c r="RIM327" s="132"/>
      <c r="RIN327" s="129"/>
      <c r="RIO327" s="129"/>
      <c r="RIP327" s="130"/>
      <c r="RIQ327" s="131"/>
      <c r="RIR327" s="131"/>
      <c r="RIS327" s="131"/>
      <c r="RIT327" s="132"/>
      <c r="RIU327" s="132"/>
      <c r="RIV327" s="129"/>
      <c r="RIW327" s="129"/>
      <c r="RIX327" s="130"/>
      <c r="RIY327" s="131"/>
      <c r="RIZ327" s="131"/>
      <c r="RJA327" s="131"/>
      <c r="RJB327" s="132"/>
      <c r="RJC327" s="132"/>
      <c r="RJD327" s="129"/>
      <c r="RJE327" s="129"/>
      <c r="RJF327" s="130"/>
      <c r="RJG327" s="131"/>
      <c r="RJH327" s="131"/>
      <c r="RJI327" s="131"/>
      <c r="RJJ327" s="132"/>
      <c r="RJK327" s="132"/>
      <c r="RJL327" s="129"/>
      <c r="RJM327" s="129"/>
      <c r="RJN327" s="130"/>
      <c r="RJO327" s="131"/>
      <c r="RJP327" s="131"/>
      <c r="RJQ327" s="131"/>
      <c r="RJR327" s="132"/>
      <c r="RJS327" s="132"/>
      <c r="RJT327" s="129"/>
      <c r="RJU327" s="129"/>
      <c r="RJV327" s="130"/>
      <c r="RJW327" s="131"/>
      <c r="RJX327" s="131"/>
      <c r="RJY327" s="131"/>
      <c r="RJZ327" s="132"/>
      <c r="RKA327" s="132"/>
      <c r="RKB327" s="129"/>
      <c r="RKC327" s="129"/>
      <c r="RKD327" s="130"/>
      <c r="RKE327" s="131"/>
      <c r="RKF327" s="131"/>
      <c r="RKG327" s="131"/>
      <c r="RKH327" s="132"/>
      <c r="RKI327" s="132"/>
      <c r="RKJ327" s="129"/>
      <c r="RKK327" s="129"/>
      <c r="RKL327" s="130"/>
      <c r="RKM327" s="131"/>
      <c r="RKN327" s="131"/>
      <c r="RKO327" s="131"/>
      <c r="RKP327" s="132"/>
      <c r="RKQ327" s="132"/>
      <c r="RKR327" s="129"/>
      <c r="RKS327" s="129"/>
      <c r="RKT327" s="130"/>
      <c r="RKU327" s="131"/>
      <c r="RKV327" s="131"/>
      <c r="RKW327" s="131"/>
      <c r="RKX327" s="132"/>
      <c r="RKY327" s="132"/>
      <c r="RKZ327" s="129"/>
      <c r="RLA327" s="129"/>
      <c r="RLB327" s="130"/>
      <c r="RLC327" s="131"/>
      <c r="RLD327" s="131"/>
      <c r="RLE327" s="131"/>
      <c r="RLF327" s="132"/>
      <c r="RLG327" s="132"/>
      <c r="RLH327" s="129"/>
      <c r="RLI327" s="129"/>
      <c r="RLJ327" s="130"/>
      <c r="RLK327" s="131"/>
      <c r="RLL327" s="131"/>
      <c r="RLM327" s="131"/>
      <c r="RLN327" s="132"/>
      <c r="RLO327" s="132"/>
      <c r="RLP327" s="129"/>
      <c r="RLQ327" s="129"/>
      <c r="RLR327" s="130"/>
      <c r="RLS327" s="131"/>
      <c r="RLT327" s="131"/>
      <c r="RLU327" s="131"/>
      <c r="RLV327" s="132"/>
      <c r="RLW327" s="132"/>
      <c r="RLX327" s="129"/>
      <c r="RLY327" s="129"/>
      <c r="RLZ327" s="130"/>
      <c r="RMA327" s="131"/>
      <c r="RMB327" s="131"/>
      <c r="RMC327" s="131"/>
      <c r="RMD327" s="132"/>
      <c r="RME327" s="132"/>
      <c r="RMF327" s="129"/>
      <c r="RMG327" s="129"/>
      <c r="RMH327" s="130"/>
      <c r="RMI327" s="131"/>
      <c r="RMJ327" s="131"/>
      <c r="RMK327" s="131"/>
      <c r="RML327" s="132"/>
      <c r="RMM327" s="132"/>
      <c r="RMN327" s="129"/>
      <c r="RMO327" s="129"/>
      <c r="RMP327" s="130"/>
      <c r="RMQ327" s="131"/>
      <c r="RMR327" s="131"/>
      <c r="RMS327" s="131"/>
      <c r="RMT327" s="132"/>
      <c r="RMU327" s="132"/>
      <c r="RMV327" s="129"/>
      <c r="RMW327" s="129"/>
      <c r="RMX327" s="130"/>
      <c r="RMY327" s="131"/>
      <c r="RMZ327" s="131"/>
      <c r="RNA327" s="131"/>
      <c r="RNB327" s="132"/>
      <c r="RNC327" s="132"/>
      <c r="RND327" s="129"/>
      <c r="RNE327" s="129"/>
      <c r="RNF327" s="130"/>
      <c r="RNG327" s="131"/>
      <c r="RNH327" s="131"/>
      <c r="RNI327" s="131"/>
      <c r="RNJ327" s="132"/>
      <c r="RNK327" s="132"/>
      <c r="RNL327" s="129"/>
      <c r="RNM327" s="129"/>
      <c r="RNN327" s="130"/>
      <c r="RNO327" s="131"/>
      <c r="RNP327" s="131"/>
      <c r="RNQ327" s="131"/>
      <c r="RNR327" s="132"/>
      <c r="RNS327" s="132"/>
      <c r="RNT327" s="129"/>
      <c r="RNU327" s="129"/>
      <c r="RNV327" s="130"/>
      <c r="RNW327" s="131"/>
      <c r="RNX327" s="131"/>
      <c r="RNY327" s="131"/>
      <c r="RNZ327" s="132"/>
      <c r="ROA327" s="132"/>
      <c r="ROB327" s="129"/>
      <c r="ROC327" s="129"/>
      <c r="ROD327" s="130"/>
      <c r="ROE327" s="131"/>
      <c r="ROF327" s="131"/>
      <c r="ROG327" s="131"/>
      <c r="ROH327" s="132"/>
      <c r="ROI327" s="132"/>
      <c r="ROJ327" s="129"/>
      <c r="ROK327" s="129"/>
      <c r="ROL327" s="130"/>
      <c r="ROM327" s="131"/>
      <c r="RON327" s="131"/>
      <c r="ROO327" s="131"/>
      <c r="ROP327" s="132"/>
      <c r="ROQ327" s="132"/>
      <c r="ROR327" s="129"/>
      <c r="ROS327" s="129"/>
      <c r="ROT327" s="130"/>
      <c r="ROU327" s="131"/>
      <c r="ROV327" s="131"/>
      <c r="ROW327" s="131"/>
      <c r="ROX327" s="132"/>
      <c r="ROY327" s="132"/>
      <c r="ROZ327" s="129"/>
      <c r="RPA327" s="129"/>
      <c r="RPB327" s="130"/>
      <c r="RPC327" s="131"/>
      <c r="RPD327" s="131"/>
      <c r="RPE327" s="131"/>
      <c r="RPF327" s="132"/>
      <c r="RPG327" s="132"/>
      <c r="RPH327" s="129"/>
      <c r="RPI327" s="129"/>
      <c r="RPJ327" s="130"/>
      <c r="RPK327" s="131"/>
      <c r="RPL327" s="131"/>
      <c r="RPM327" s="131"/>
      <c r="RPN327" s="132"/>
      <c r="RPO327" s="132"/>
      <c r="RPP327" s="129"/>
      <c r="RPQ327" s="129"/>
      <c r="RPR327" s="130"/>
      <c r="RPS327" s="131"/>
      <c r="RPT327" s="131"/>
      <c r="RPU327" s="131"/>
      <c r="RPV327" s="132"/>
      <c r="RPW327" s="132"/>
      <c r="RPX327" s="129"/>
      <c r="RPY327" s="129"/>
      <c r="RPZ327" s="130"/>
      <c r="RQA327" s="131"/>
      <c r="RQB327" s="131"/>
      <c r="RQC327" s="131"/>
      <c r="RQD327" s="132"/>
      <c r="RQE327" s="132"/>
      <c r="RQF327" s="129"/>
      <c r="RQG327" s="129"/>
      <c r="RQH327" s="130"/>
      <c r="RQI327" s="131"/>
      <c r="RQJ327" s="131"/>
      <c r="RQK327" s="131"/>
      <c r="RQL327" s="132"/>
      <c r="RQM327" s="132"/>
      <c r="RQN327" s="129"/>
      <c r="RQO327" s="129"/>
      <c r="RQP327" s="130"/>
      <c r="RQQ327" s="131"/>
      <c r="RQR327" s="131"/>
      <c r="RQS327" s="131"/>
      <c r="RQT327" s="132"/>
      <c r="RQU327" s="132"/>
      <c r="RQV327" s="129"/>
      <c r="RQW327" s="129"/>
      <c r="RQX327" s="130"/>
      <c r="RQY327" s="131"/>
      <c r="RQZ327" s="131"/>
      <c r="RRA327" s="131"/>
      <c r="RRB327" s="132"/>
      <c r="RRC327" s="132"/>
      <c r="RRD327" s="129"/>
      <c r="RRE327" s="129"/>
      <c r="RRF327" s="130"/>
      <c r="RRG327" s="131"/>
      <c r="RRH327" s="131"/>
      <c r="RRI327" s="131"/>
      <c r="RRJ327" s="132"/>
      <c r="RRK327" s="132"/>
      <c r="RRL327" s="129"/>
      <c r="RRM327" s="129"/>
      <c r="RRN327" s="130"/>
      <c r="RRO327" s="131"/>
      <c r="RRP327" s="131"/>
      <c r="RRQ327" s="131"/>
      <c r="RRR327" s="132"/>
      <c r="RRS327" s="132"/>
      <c r="RRT327" s="129"/>
      <c r="RRU327" s="129"/>
      <c r="RRV327" s="130"/>
      <c r="RRW327" s="131"/>
      <c r="RRX327" s="131"/>
      <c r="RRY327" s="131"/>
      <c r="RRZ327" s="132"/>
      <c r="RSA327" s="132"/>
      <c r="RSB327" s="129"/>
      <c r="RSC327" s="129"/>
      <c r="RSD327" s="130"/>
      <c r="RSE327" s="131"/>
      <c r="RSF327" s="131"/>
      <c r="RSG327" s="131"/>
      <c r="RSH327" s="132"/>
      <c r="RSI327" s="132"/>
      <c r="RSJ327" s="129"/>
      <c r="RSK327" s="129"/>
      <c r="RSL327" s="130"/>
      <c r="RSM327" s="131"/>
      <c r="RSN327" s="131"/>
      <c r="RSO327" s="131"/>
      <c r="RSP327" s="132"/>
      <c r="RSQ327" s="132"/>
      <c r="RSR327" s="129"/>
      <c r="RSS327" s="129"/>
      <c r="RST327" s="130"/>
      <c r="RSU327" s="131"/>
      <c r="RSV327" s="131"/>
      <c r="RSW327" s="131"/>
      <c r="RSX327" s="132"/>
      <c r="RSY327" s="132"/>
      <c r="RSZ327" s="129"/>
      <c r="RTA327" s="129"/>
      <c r="RTB327" s="130"/>
      <c r="RTC327" s="131"/>
      <c r="RTD327" s="131"/>
      <c r="RTE327" s="131"/>
      <c r="RTF327" s="132"/>
      <c r="RTG327" s="132"/>
      <c r="RTH327" s="129"/>
      <c r="RTI327" s="129"/>
      <c r="RTJ327" s="130"/>
      <c r="RTK327" s="131"/>
      <c r="RTL327" s="131"/>
      <c r="RTM327" s="131"/>
      <c r="RTN327" s="132"/>
      <c r="RTO327" s="132"/>
      <c r="RTP327" s="129"/>
      <c r="RTQ327" s="129"/>
      <c r="RTR327" s="130"/>
      <c r="RTS327" s="131"/>
      <c r="RTT327" s="131"/>
      <c r="RTU327" s="131"/>
      <c r="RTV327" s="132"/>
      <c r="RTW327" s="132"/>
      <c r="RTX327" s="129"/>
      <c r="RTY327" s="129"/>
      <c r="RTZ327" s="130"/>
      <c r="RUA327" s="131"/>
      <c r="RUB327" s="131"/>
      <c r="RUC327" s="131"/>
      <c r="RUD327" s="132"/>
      <c r="RUE327" s="132"/>
      <c r="RUF327" s="129"/>
      <c r="RUG327" s="129"/>
      <c r="RUH327" s="130"/>
      <c r="RUI327" s="131"/>
      <c r="RUJ327" s="131"/>
      <c r="RUK327" s="131"/>
      <c r="RUL327" s="132"/>
      <c r="RUM327" s="132"/>
      <c r="RUN327" s="129"/>
      <c r="RUO327" s="129"/>
      <c r="RUP327" s="130"/>
      <c r="RUQ327" s="131"/>
      <c r="RUR327" s="131"/>
      <c r="RUS327" s="131"/>
      <c r="RUT327" s="132"/>
      <c r="RUU327" s="132"/>
      <c r="RUV327" s="129"/>
      <c r="RUW327" s="129"/>
      <c r="RUX327" s="130"/>
      <c r="RUY327" s="131"/>
      <c r="RUZ327" s="131"/>
      <c r="RVA327" s="131"/>
      <c r="RVB327" s="132"/>
      <c r="RVC327" s="132"/>
      <c r="RVD327" s="129"/>
      <c r="RVE327" s="129"/>
      <c r="RVF327" s="130"/>
      <c r="RVG327" s="131"/>
      <c r="RVH327" s="131"/>
      <c r="RVI327" s="131"/>
      <c r="RVJ327" s="132"/>
      <c r="RVK327" s="132"/>
      <c r="RVL327" s="129"/>
      <c r="RVM327" s="129"/>
      <c r="RVN327" s="130"/>
      <c r="RVO327" s="131"/>
      <c r="RVP327" s="131"/>
      <c r="RVQ327" s="131"/>
      <c r="RVR327" s="132"/>
      <c r="RVS327" s="132"/>
      <c r="RVT327" s="129"/>
      <c r="RVU327" s="129"/>
      <c r="RVV327" s="130"/>
      <c r="RVW327" s="131"/>
      <c r="RVX327" s="131"/>
      <c r="RVY327" s="131"/>
      <c r="RVZ327" s="132"/>
      <c r="RWA327" s="132"/>
      <c r="RWB327" s="129"/>
      <c r="RWC327" s="129"/>
      <c r="RWD327" s="130"/>
      <c r="RWE327" s="131"/>
      <c r="RWF327" s="131"/>
      <c r="RWG327" s="131"/>
      <c r="RWH327" s="132"/>
      <c r="RWI327" s="132"/>
      <c r="RWJ327" s="129"/>
      <c r="RWK327" s="129"/>
      <c r="RWL327" s="130"/>
      <c r="RWM327" s="131"/>
      <c r="RWN327" s="131"/>
      <c r="RWO327" s="131"/>
      <c r="RWP327" s="132"/>
      <c r="RWQ327" s="132"/>
      <c r="RWR327" s="129"/>
      <c r="RWS327" s="129"/>
      <c r="RWT327" s="130"/>
      <c r="RWU327" s="131"/>
      <c r="RWV327" s="131"/>
      <c r="RWW327" s="131"/>
      <c r="RWX327" s="132"/>
      <c r="RWY327" s="132"/>
      <c r="RWZ327" s="129"/>
      <c r="RXA327" s="129"/>
      <c r="RXB327" s="130"/>
      <c r="RXC327" s="131"/>
      <c r="RXD327" s="131"/>
      <c r="RXE327" s="131"/>
      <c r="RXF327" s="132"/>
      <c r="RXG327" s="132"/>
      <c r="RXH327" s="129"/>
      <c r="RXI327" s="129"/>
      <c r="RXJ327" s="130"/>
      <c r="RXK327" s="131"/>
      <c r="RXL327" s="131"/>
      <c r="RXM327" s="131"/>
      <c r="RXN327" s="132"/>
      <c r="RXO327" s="132"/>
      <c r="RXP327" s="129"/>
      <c r="RXQ327" s="129"/>
      <c r="RXR327" s="130"/>
      <c r="RXS327" s="131"/>
      <c r="RXT327" s="131"/>
      <c r="RXU327" s="131"/>
      <c r="RXV327" s="132"/>
      <c r="RXW327" s="132"/>
      <c r="RXX327" s="129"/>
      <c r="RXY327" s="129"/>
      <c r="RXZ327" s="130"/>
      <c r="RYA327" s="131"/>
      <c r="RYB327" s="131"/>
      <c r="RYC327" s="131"/>
      <c r="RYD327" s="132"/>
      <c r="RYE327" s="132"/>
      <c r="RYF327" s="129"/>
      <c r="RYG327" s="129"/>
      <c r="RYH327" s="130"/>
      <c r="RYI327" s="131"/>
      <c r="RYJ327" s="131"/>
      <c r="RYK327" s="131"/>
      <c r="RYL327" s="132"/>
      <c r="RYM327" s="132"/>
      <c r="RYN327" s="129"/>
      <c r="RYO327" s="129"/>
      <c r="RYP327" s="130"/>
      <c r="RYQ327" s="131"/>
      <c r="RYR327" s="131"/>
      <c r="RYS327" s="131"/>
      <c r="RYT327" s="132"/>
      <c r="RYU327" s="132"/>
      <c r="RYV327" s="129"/>
      <c r="RYW327" s="129"/>
      <c r="RYX327" s="130"/>
      <c r="RYY327" s="131"/>
      <c r="RYZ327" s="131"/>
      <c r="RZA327" s="131"/>
      <c r="RZB327" s="132"/>
      <c r="RZC327" s="132"/>
      <c r="RZD327" s="129"/>
      <c r="RZE327" s="129"/>
      <c r="RZF327" s="130"/>
      <c r="RZG327" s="131"/>
      <c r="RZH327" s="131"/>
      <c r="RZI327" s="131"/>
      <c r="RZJ327" s="132"/>
      <c r="RZK327" s="132"/>
      <c r="RZL327" s="129"/>
      <c r="RZM327" s="129"/>
      <c r="RZN327" s="130"/>
      <c r="RZO327" s="131"/>
      <c r="RZP327" s="131"/>
      <c r="RZQ327" s="131"/>
      <c r="RZR327" s="132"/>
      <c r="RZS327" s="132"/>
      <c r="RZT327" s="129"/>
      <c r="RZU327" s="129"/>
      <c r="RZV327" s="130"/>
      <c r="RZW327" s="131"/>
      <c r="RZX327" s="131"/>
      <c r="RZY327" s="131"/>
      <c r="RZZ327" s="132"/>
      <c r="SAA327" s="132"/>
      <c r="SAB327" s="129"/>
      <c r="SAC327" s="129"/>
      <c r="SAD327" s="130"/>
      <c r="SAE327" s="131"/>
      <c r="SAF327" s="131"/>
      <c r="SAG327" s="131"/>
      <c r="SAH327" s="132"/>
      <c r="SAI327" s="132"/>
      <c r="SAJ327" s="129"/>
      <c r="SAK327" s="129"/>
      <c r="SAL327" s="130"/>
      <c r="SAM327" s="131"/>
      <c r="SAN327" s="131"/>
      <c r="SAO327" s="131"/>
      <c r="SAP327" s="132"/>
      <c r="SAQ327" s="132"/>
      <c r="SAR327" s="129"/>
      <c r="SAS327" s="129"/>
      <c r="SAT327" s="130"/>
      <c r="SAU327" s="131"/>
      <c r="SAV327" s="131"/>
      <c r="SAW327" s="131"/>
      <c r="SAX327" s="132"/>
      <c r="SAY327" s="132"/>
      <c r="SAZ327" s="129"/>
      <c r="SBA327" s="129"/>
      <c r="SBB327" s="130"/>
      <c r="SBC327" s="131"/>
      <c r="SBD327" s="131"/>
      <c r="SBE327" s="131"/>
      <c r="SBF327" s="132"/>
      <c r="SBG327" s="132"/>
      <c r="SBH327" s="129"/>
      <c r="SBI327" s="129"/>
      <c r="SBJ327" s="130"/>
      <c r="SBK327" s="131"/>
      <c r="SBL327" s="131"/>
      <c r="SBM327" s="131"/>
      <c r="SBN327" s="132"/>
      <c r="SBO327" s="132"/>
      <c r="SBP327" s="129"/>
      <c r="SBQ327" s="129"/>
      <c r="SBR327" s="130"/>
      <c r="SBS327" s="131"/>
      <c r="SBT327" s="131"/>
      <c r="SBU327" s="131"/>
      <c r="SBV327" s="132"/>
      <c r="SBW327" s="132"/>
      <c r="SBX327" s="129"/>
      <c r="SBY327" s="129"/>
      <c r="SBZ327" s="130"/>
      <c r="SCA327" s="131"/>
      <c r="SCB327" s="131"/>
      <c r="SCC327" s="131"/>
      <c r="SCD327" s="132"/>
      <c r="SCE327" s="132"/>
      <c r="SCF327" s="129"/>
      <c r="SCG327" s="129"/>
      <c r="SCH327" s="130"/>
      <c r="SCI327" s="131"/>
      <c r="SCJ327" s="131"/>
      <c r="SCK327" s="131"/>
      <c r="SCL327" s="132"/>
      <c r="SCM327" s="132"/>
      <c r="SCN327" s="129"/>
      <c r="SCO327" s="129"/>
      <c r="SCP327" s="130"/>
      <c r="SCQ327" s="131"/>
      <c r="SCR327" s="131"/>
      <c r="SCS327" s="131"/>
      <c r="SCT327" s="132"/>
      <c r="SCU327" s="132"/>
      <c r="SCV327" s="129"/>
      <c r="SCW327" s="129"/>
      <c r="SCX327" s="130"/>
      <c r="SCY327" s="131"/>
      <c r="SCZ327" s="131"/>
      <c r="SDA327" s="131"/>
      <c r="SDB327" s="132"/>
      <c r="SDC327" s="132"/>
      <c r="SDD327" s="129"/>
      <c r="SDE327" s="129"/>
      <c r="SDF327" s="130"/>
      <c r="SDG327" s="131"/>
      <c r="SDH327" s="131"/>
      <c r="SDI327" s="131"/>
      <c r="SDJ327" s="132"/>
      <c r="SDK327" s="132"/>
      <c r="SDL327" s="129"/>
      <c r="SDM327" s="129"/>
      <c r="SDN327" s="130"/>
      <c r="SDO327" s="131"/>
      <c r="SDP327" s="131"/>
      <c r="SDQ327" s="131"/>
      <c r="SDR327" s="132"/>
      <c r="SDS327" s="132"/>
      <c r="SDT327" s="129"/>
      <c r="SDU327" s="129"/>
      <c r="SDV327" s="130"/>
      <c r="SDW327" s="131"/>
      <c r="SDX327" s="131"/>
      <c r="SDY327" s="131"/>
      <c r="SDZ327" s="132"/>
      <c r="SEA327" s="132"/>
      <c r="SEB327" s="129"/>
      <c r="SEC327" s="129"/>
      <c r="SED327" s="130"/>
      <c r="SEE327" s="131"/>
      <c r="SEF327" s="131"/>
      <c r="SEG327" s="131"/>
      <c r="SEH327" s="132"/>
      <c r="SEI327" s="132"/>
      <c r="SEJ327" s="129"/>
      <c r="SEK327" s="129"/>
      <c r="SEL327" s="130"/>
      <c r="SEM327" s="131"/>
      <c r="SEN327" s="131"/>
      <c r="SEO327" s="131"/>
      <c r="SEP327" s="132"/>
      <c r="SEQ327" s="132"/>
      <c r="SER327" s="129"/>
      <c r="SES327" s="129"/>
      <c r="SET327" s="130"/>
      <c r="SEU327" s="131"/>
      <c r="SEV327" s="131"/>
      <c r="SEW327" s="131"/>
      <c r="SEX327" s="132"/>
      <c r="SEY327" s="132"/>
      <c r="SEZ327" s="129"/>
      <c r="SFA327" s="129"/>
      <c r="SFB327" s="130"/>
      <c r="SFC327" s="131"/>
      <c r="SFD327" s="131"/>
      <c r="SFE327" s="131"/>
      <c r="SFF327" s="132"/>
      <c r="SFG327" s="132"/>
      <c r="SFH327" s="129"/>
      <c r="SFI327" s="129"/>
      <c r="SFJ327" s="130"/>
      <c r="SFK327" s="131"/>
      <c r="SFL327" s="131"/>
      <c r="SFM327" s="131"/>
      <c r="SFN327" s="132"/>
      <c r="SFO327" s="132"/>
      <c r="SFP327" s="129"/>
      <c r="SFQ327" s="129"/>
      <c r="SFR327" s="130"/>
      <c r="SFS327" s="131"/>
      <c r="SFT327" s="131"/>
      <c r="SFU327" s="131"/>
      <c r="SFV327" s="132"/>
      <c r="SFW327" s="132"/>
      <c r="SFX327" s="129"/>
      <c r="SFY327" s="129"/>
      <c r="SFZ327" s="130"/>
      <c r="SGA327" s="131"/>
      <c r="SGB327" s="131"/>
      <c r="SGC327" s="131"/>
      <c r="SGD327" s="132"/>
      <c r="SGE327" s="132"/>
      <c r="SGF327" s="129"/>
      <c r="SGG327" s="129"/>
      <c r="SGH327" s="130"/>
      <c r="SGI327" s="131"/>
      <c r="SGJ327" s="131"/>
      <c r="SGK327" s="131"/>
      <c r="SGL327" s="132"/>
      <c r="SGM327" s="132"/>
      <c r="SGN327" s="129"/>
      <c r="SGO327" s="129"/>
      <c r="SGP327" s="130"/>
      <c r="SGQ327" s="131"/>
      <c r="SGR327" s="131"/>
      <c r="SGS327" s="131"/>
      <c r="SGT327" s="132"/>
      <c r="SGU327" s="132"/>
      <c r="SGV327" s="129"/>
      <c r="SGW327" s="129"/>
      <c r="SGX327" s="130"/>
      <c r="SGY327" s="131"/>
      <c r="SGZ327" s="131"/>
      <c r="SHA327" s="131"/>
      <c r="SHB327" s="132"/>
      <c r="SHC327" s="132"/>
      <c r="SHD327" s="129"/>
      <c r="SHE327" s="129"/>
      <c r="SHF327" s="130"/>
      <c r="SHG327" s="131"/>
      <c r="SHH327" s="131"/>
      <c r="SHI327" s="131"/>
      <c r="SHJ327" s="132"/>
      <c r="SHK327" s="132"/>
      <c r="SHL327" s="129"/>
      <c r="SHM327" s="129"/>
      <c r="SHN327" s="130"/>
      <c r="SHO327" s="131"/>
      <c r="SHP327" s="131"/>
      <c r="SHQ327" s="131"/>
      <c r="SHR327" s="132"/>
      <c r="SHS327" s="132"/>
      <c r="SHT327" s="129"/>
      <c r="SHU327" s="129"/>
      <c r="SHV327" s="130"/>
      <c r="SHW327" s="131"/>
      <c r="SHX327" s="131"/>
      <c r="SHY327" s="131"/>
      <c r="SHZ327" s="132"/>
      <c r="SIA327" s="132"/>
      <c r="SIB327" s="129"/>
      <c r="SIC327" s="129"/>
      <c r="SID327" s="130"/>
      <c r="SIE327" s="131"/>
      <c r="SIF327" s="131"/>
      <c r="SIG327" s="131"/>
      <c r="SIH327" s="132"/>
      <c r="SII327" s="132"/>
      <c r="SIJ327" s="129"/>
      <c r="SIK327" s="129"/>
      <c r="SIL327" s="130"/>
      <c r="SIM327" s="131"/>
      <c r="SIN327" s="131"/>
      <c r="SIO327" s="131"/>
      <c r="SIP327" s="132"/>
      <c r="SIQ327" s="132"/>
      <c r="SIR327" s="129"/>
      <c r="SIS327" s="129"/>
      <c r="SIT327" s="130"/>
      <c r="SIU327" s="131"/>
      <c r="SIV327" s="131"/>
      <c r="SIW327" s="131"/>
      <c r="SIX327" s="132"/>
      <c r="SIY327" s="132"/>
      <c r="SIZ327" s="129"/>
      <c r="SJA327" s="129"/>
      <c r="SJB327" s="130"/>
      <c r="SJC327" s="131"/>
      <c r="SJD327" s="131"/>
      <c r="SJE327" s="131"/>
      <c r="SJF327" s="132"/>
      <c r="SJG327" s="132"/>
      <c r="SJH327" s="129"/>
      <c r="SJI327" s="129"/>
      <c r="SJJ327" s="130"/>
      <c r="SJK327" s="131"/>
      <c r="SJL327" s="131"/>
      <c r="SJM327" s="131"/>
      <c r="SJN327" s="132"/>
      <c r="SJO327" s="132"/>
      <c r="SJP327" s="129"/>
      <c r="SJQ327" s="129"/>
      <c r="SJR327" s="130"/>
      <c r="SJS327" s="131"/>
      <c r="SJT327" s="131"/>
      <c r="SJU327" s="131"/>
      <c r="SJV327" s="132"/>
      <c r="SJW327" s="132"/>
      <c r="SJX327" s="129"/>
      <c r="SJY327" s="129"/>
      <c r="SJZ327" s="130"/>
      <c r="SKA327" s="131"/>
      <c r="SKB327" s="131"/>
      <c r="SKC327" s="131"/>
      <c r="SKD327" s="132"/>
      <c r="SKE327" s="132"/>
      <c r="SKF327" s="129"/>
      <c r="SKG327" s="129"/>
      <c r="SKH327" s="130"/>
      <c r="SKI327" s="131"/>
      <c r="SKJ327" s="131"/>
      <c r="SKK327" s="131"/>
      <c r="SKL327" s="132"/>
      <c r="SKM327" s="132"/>
      <c r="SKN327" s="129"/>
      <c r="SKO327" s="129"/>
      <c r="SKP327" s="130"/>
      <c r="SKQ327" s="131"/>
      <c r="SKR327" s="131"/>
      <c r="SKS327" s="131"/>
      <c r="SKT327" s="132"/>
      <c r="SKU327" s="132"/>
      <c r="SKV327" s="129"/>
      <c r="SKW327" s="129"/>
      <c r="SKX327" s="130"/>
      <c r="SKY327" s="131"/>
      <c r="SKZ327" s="131"/>
      <c r="SLA327" s="131"/>
      <c r="SLB327" s="132"/>
      <c r="SLC327" s="132"/>
      <c r="SLD327" s="129"/>
      <c r="SLE327" s="129"/>
      <c r="SLF327" s="130"/>
      <c r="SLG327" s="131"/>
      <c r="SLH327" s="131"/>
      <c r="SLI327" s="131"/>
      <c r="SLJ327" s="132"/>
      <c r="SLK327" s="132"/>
      <c r="SLL327" s="129"/>
      <c r="SLM327" s="129"/>
      <c r="SLN327" s="130"/>
      <c r="SLO327" s="131"/>
      <c r="SLP327" s="131"/>
      <c r="SLQ327" s="131"/>
      <c r="SLR327" s="132"/>
      <c r="SLS327" s="132"/>
      <c r="SLT327" s="129"/>
      <c r="SLU327" s="129"/>
      <c r="SLV327" s="130"/>
      <c r="SLW327" s="131"/>
      <c r="SLX327" s="131"/>
      <c r="SLY327" s="131"/>
      <c r="SLZ327" s="132"/>
      <c r="SMA327" s="132"/>
      <c r="SMB327" s="129"/>
      <c r="SMC327" s="129"/>
      <c r="SMD327" s="130"/>
      <c r="SME327" s="131"/>
      <c r="SMF327" s="131"/>
      <c r="SMG327" s="131"/>
      <c r="SMH327" s="132"/>
      <c r="SMI327" s="132"/>
      <c r="SMJ327" s="129"/>
      <c r="SMK327" s="129"/>
      <c r="SML327" s="130"/>
      <c r="SMM327" s="131"/>
      <c r="SMN327" s="131"/>
      <c r="SMO327" s="131"/>
      <c r="SMP327" s="132"/>
      <c r="SMQ327" s="132"/>
      <c r="SMR327" s="129"/>
      <c r="SMS327" s="129"/>
      <c r="SMT327" s="130"/>
      <c r="SMU327" s="131"/>
      <c r="SMV327" s="131"/>
      <c r="SMW327" s="131"/>
      <c r="SMX327" s="132"/>
      <c r="SMY327" s="132"/>
      <c r="SMZ327" s="129"/>
      <c r="SNA327" s="129"/>
      <c r="SNB327" s="130"/>
      <c r="SNC327" s="131"/>
      <c r="SND327" s="131"/>
      <c r="SNE327" s="131"/>
      <c r="SNF327" s="132"/>
      <c r="SNG327" s="132"/>
      <c r="SNH327" s="129"/>
      <c r="SNI327" s="129"/>
      <c r="SNJ327" s="130"/>
      <c r="SNK327" s="131"/>
      <c r="SNL327" s="131"/>
      <c r="SNM327" s="131"/>
      <c r="SNN327" s="132"/>
      <c r="SNO327" s="132"/>
      <c r="SNP327" s="129"/>
      <c r="SNQ327" s="129"/>
      <c r="SNR327" s="130"/>
      <c r="SNS327" s="131"/>
      <c r="SNT327" s="131"/>
      <c r="SNU327" s="131"/>
      <c r="SNV327" s="132"/>
      <c r="SNW327" s="132"/>
      <c r="SNX327" s="129"/>
      <c r="SNY327" s="129"/>
      <c r="SNZ327" s="130"/>
      <c r="SOA327" s="131"/>
      <c r="SOB327" s="131"/>
      <c r="SOC327" s="131"/>
      <c r="SOD327" s="132"/>
      <c r="SOE327" s="132"/>
      <c r="SOF327" s="129"/>
      <c r="SOG327" s="129"/>
      <c r="SOH327" s="130"/>
      <c r="SOI327" s="131"/>
      <c r="SOJ327" s="131"/>
      <c r="SOK327" s="131"/>
      <c r="SOL327" s="132"/>
      <c r="SOM327" s="132"/>
      <c r="SON327" s="129"/>
      <c r="SOO327" s="129"/>
      <c r="SOP327" s="130"/>
      <c r="SOQ327" s="131"/>
      <c r="SOR327" s="131"/>
      <c r="SOS327" s="131"/>
      <c r="SOT327" s="132"/>
      <c r="SOU327" s="132"/>
      <c r="SOV327" s="129"/>
      <c r="SOW327" s="129"/>
      <c r="SOX327" s="130"/>
      <c r="SOY327" s="131"/>
      <c r="SOZ327" s="131"/>
      <c r="SPA327" s="131"/>
      <c r="SPB327" s="132"/>
      <c r="SPC327" s="132"/>
      <c r="SPD327" s="129"/>
      <c r="SPE327" s="129"/>
      <c r="SPF327" s="130"/>
      <c r="SPG327" s="131"/>
      <c r="SPH327" s="131"/>
      <c r="SPI327" s="131"/>
      <c r="SPJ327" s="132"/>
      <c r="SPK327" s="132"/>
      <c r="SPL327" s="129"/>
      <c r="SPM327" s="129"/>
      <c r="SPN327" s="130"/>
      <c r="SPO327" s="131"/>
      <c r="SPP327" s="131"/>
      <c r="SPQ327" s="131"/>
      <c r="SPR327" s="132"/>
      <c r="SPS327" s="132"/>
      <c r="SPT327" s="129"/>
      <c r="SPU327" s="129"/>
      <c r="SPV327" s="130"/>
      <c r="SPW327" s="131"/>
      <c r="SPX327" s="131"/>
      <c r="SPY327" s="131"/>
      <c r="SPZ327" s="132"/>
      <c r="SQA327" s="132"/>
      <c r="SQB327" s="129"/>
      <c r="SQC327" s="129"/>
      <c r="SQD327" s="130"/>
      <c r="SQE327" s="131"/>
      <c r="SQF327" s="131"/>
      <c r="SQG327" s="131"/>
      <c r="SQH327" s="132"/>
      <c r="SQI327" s="132"/>
      <c r="SQJ327" s="129"/>
      <c r="SQK327" s="129"/>
      <c r="SQL327" s="130"/>
      <c r="SQM327" s="131"/>
      <c r="SQN327" s="131"/>
      <c r="SQO327" s="131"/>
      <c r="SQP327" s="132"/>
      <c r="SQQ327" s="132"/>
      <c r="SQR327" s="129"/>
      <c r="SQS327" s="129"/>
      <c r="SQT327" s="130"/>
      <c r="SQU327" s="131"/>
      <c r="SQV327" s="131"/>
      <c r="SQW327" s="131"/>
      <c r="SQX327" s="132"/>
      <c r="SQY327" s="132"/>
      <c r="SQZ327" s="129"/>
      <c r="SRA327" s="129"/>
      <c r="SRB327" s="130"/>
      <c r="SRC327" s="131"/>
      <c r="SRD327" s="131"/>
      <c r="SRE327" s="131"/>
      <c r="SRF327" s="132"/>
      <c r="SRG327" s="132"/>
      <c r="SRH327" s="129"/>
      <c r="SRI327" s="129"/>
      <c r="SRJ327" s="130"/>
      <c r="SRK327" s="131"/>
      <c r="SRL327" s="131"/>
      <c r="SRM327" s="131"/>
      <c r="SRN327" s="132"/>
      <c r="SRO327" s="132"/>
      <c r="SRP327" s="129"/>
      <c r="SRQ327" s="129"/>
      <c r="SRR327" s="130"/>
      <c r="SRS327" s="131"/>
      <c r="SRT327" s="131"/>
      <c r="SRU327" s="131"/>
      <c r="SRV327" s="132"/>
      <c r="SRW327" s="132"/>
      <c r="SRX327" s="129"/>
      <c r="SRY327" s="129"/>
      <c r="SRZ327" s="130"/>
      <c r="SSA327" s="131"/>
      <c r="SSB327" s="131"/>
      <c r="SSC327" s="131"/>
      <c r="SSD327" s="132"/>
      <c r="SSE327" s="132"/>
      <c r="SSF327" s="129"/>
      <c r="SSG327" s="129"/>
      <c r="SSH327" s="130"/>
      <c r="SSI327" s="131"/>
      <c r="SSJ327" s="131"/>
      <c r="SSK327" s="131"/>
      <c r="SSL327" s="132"/>
      <c r="SSM327" s="132"/>
      <c r="SSN327" s="129"/>
      <c r="SSO327" s="129"/>
      <c r="SSP327" s="130"/>
      <c r="SSQ327" s="131"/>
      <c r="SSR327" s="131"/>
      <c r="SSS327" s="131"/>
      <c r="SST327" s="132"/>
      <c r="SSU327" s="132"/>
      <c r="SSV327" s="129"/>
      <c r="SSW327" s="129"/>
      <c r="SSX327" s="130"/>
      <c r="SSY327" s="131"/>
      <c r="SSZ327" s="131"/>
      <c r="STA327" s="131"/>
      <c r="STB327" s="132"/>
      <c r="STC327" s="132"/>
      <c r="STD327" s="129"/>
      <c r="STE327" s="129"/>
      <c r="STF327" s="130"/>
      <c r="STG327" s="131"/>
      <c r="STH327" s="131"/>
      <c r="STI327" s="131"/>
      <c r="STJ327" s="132"/>
      <c r="STK327" s="132"/>
      <c r="STL327" s="129"/>
      <c r="STM327" s="129"/>
      <c r="STN327" s="130"/>
      <c r="STO327" s="131"/>
      <c r="STP327" s="131"/>
      <c r="STQ327" s="131"/>
      <c r="STR327" s="132"/>
      <c r="STS327" s="132"/>
      <c r="STT327" s="129"/>
      <c r="STU327" s="129"/>
      <c r="STV327" s="130"/>
      <c r="STW327" s="131"/>
      <c r="STX327" s="131"/>
      <c r="STY327" s="131"/>
      <c r="STZ327" s="132"/>
      <c r="SUA327" s="132"/>
      <c r="SUB327" s="129"/>
      <c r="SUC327" s="129"/>
      <c r="SUD327" s="130"/>
      <c r="SUE327" s="131"/>
      <c r="SUF327" s="131"/>
      <c r="SUG327" s="131"/>
      <c r="SUH327" s="132"/>
      <c r="SUI327" s="132"/>
      <c r="SUJ327" s="129"/>
      <c r="SUK327" s="129"/>
      <c r="SUL327" s="130"/>
      <c r="SUM327" s="131"/>
      <c r="SUN327" s="131"/>
      <c r="SUO327" s="131"/>
      <c r="SUP327" s="132"/>
      <c r="SUQ327" s="132"/>
      <c r="SUR327" s="129"/>
      <c r="SUS327" s="129"/>
      <c r="SUT327" s="130"/>
      <c r="SUU327" s="131"/>
      <c r="SUV327" s="131"/>
      <c r="SUW327" s="131"/>
      <c r="SUX327" s="132"/>
      <c r="SUY327" s="132"/>
      <c r="SUZ327" s="129"/>
      <c r="SVA327" s="129"/>
      <c r="SVB327" s="130"/>
      <c r="SVC327" s="131"/>
      <c r="SVD327" s="131"/>
      <c r="SVE327" s="131"/>
      <c r="SVF327" s="132"/>
      <c r="SVG327" s="132"/>
      <c r="SVH327" s="129"/>
      <c r="SVI327" s="129"/>
      <c r="SVJ327" s="130"/>
      <c r="SVK327" s="131"/>
      <c r="SVL327" s="131"/>
      <c r="SVM327" s="131"/>
      <c r="SVN327" s="132"/>
      <c r="SVO327" s="132"/>
      <c r="SVP327" s="129"/>
      <c r="SVQ327" s="129"/>
      <c r="SVR327" s="130"/>
      <c r="SVS327" s="131"/>
      <c r="SVT327" s="131"/>
      <c r="SVU327" s="131"/>
      <c r="SVV327" s="132"/>
      <c r="SVW327" s="132"/>
      <c r="SVX327" s="129"/>
      <c r="SVY327" s="129"/>
      <c r="SVZ327" s="130"/>
      <c r="SWA327" s="131"/>
      <c r="SWB327" s="131"/>
      <c r="SWC327" s="131"/>
      <c r="SWD327" s="132"/>
      <c r="SWE327" s="132"/>
      <c r="SWF327" s="129"/>
      <c r="SWG327" s="129"/>
      <c r="SWH327" s="130"/>
      <c r="SWI327" s="131"/>
      <c r="SWJ327" s="131"/>
      <c r="SWK327" s="131"/>
      <c r="SWL327" s="132"/>
      <c r="SWM327" s="132"/>
      <c r="SWN327" s="129"/>
      <c r="SWO327" s="129"/>
      <c r="SWP327" s="130"/>
      <c r="SWQ327" s="131"/>
      <c r="SWR327" s="131"/>
      <c r="SWS327" s="131"/>
      <c r="SWT327" s="132"/>
      <c r="SWU327" s="132"/>
      <c r="SWV327" s="129"/>
      <c r="SWW327" s="129"/>
      <c r="SWX327" s="130"/>
      <c r="SWY327" s="131"/>
      <c r="SWZ327" s="131"/>
      <c r="SXA327" s="131"/>
      <c r="SXB327" s="132"/>
      <c r="SXC327" s="132"/>
      <c r="SXD327" s="129"/>
      <c r="SXE327" s="129"/>
      <c r="SXF327" s="130"/>
      <c r="SXG327" s="131"/>
      <c r="SXH327" s="131"/>
      <c r="SXI327" s="131"/>
      <c r="SXJ327" s="132"/>
      <c r="SXK327" s="132"/>
      <c r="SXL327" s="129"/>
      <c r="SXM327" s="129"/>
      <c r="SXN327" s="130"/>
      <c r="SXO327" s="131"/>
      <c r="SXP327" s="131"/>
      <c r="SXQ327" s="131"/>
      <c r="SXR327" s="132"/>
      <c r="SXS327" s="132"/>
      <c r="SXT327" s="129"/>
      <c r="SXU327" s="129"/>
      <c r="SXV327" s="130"/>
      <c r="SXW327" s="131"/>
      <c r="SXX327" s="131"/>
      <c r="SXY327" s="131"/>
      <c r="SXZ327" s="132"/>
      <c r="SYA327" s="132"/>
      <c r="SYB327" s="129"/>
      <c r="SYC327" s="129"/>
      <c r="SYD327" s="130"/>
      <c r="SYE327" s="131"/>
      <c r="SYF327" s="131"/>
      <c r="SYG327" s="131"/>
      <c r="SYH327" s="132"/>
      <c r="SYI327" s="132"/>
      <c r="SYJ327" s="129"/>
      <c r="SYK327" s="129"/>
      <c r="SYL327" s="130"/>
      <c r="SYM327" s="131"/>
      <c r="SYN327" s="131"/>
      <c r="SYO327" s="131"/>
      <c r="SYP327" s="132"/>
      <c r="SYQ327" s="132"/>
      <c r="SYR327" s="129"/>
      <c r="SYS327" s="129"/>
      <c r="SYT327" s="130"/>
      <c r="SYU327" s="131"/>
      <c r="SYV327" s="131"/>
      <c r="SYW327" s="131"/>
      <c r="SYX327" s="132"/>
      <c r="SYY327" s="132"/>
      <c r="SYZ327" s="129"/>
      <c r="SZA327" s="129"/>
      <c r="SZB327" s="130"/>
      <c r="SZC327" s="131"/>
      <c r="SZD327" s="131"/>
      <c r="SZE327" s="131"/>
      <c r="SZF327" s="132"/>
      <c r="SZG327" s="132"/>
      <c r="SZH327" s="129"/>
      <c r="SZI327" s="129"/>
      <c r="SZJ327" s="130"/>
      <c r="SZK327" s="131"/>
      <c r="SZL327" s="131"/>
      <c r="SZM327" s="131"/>
      <c r="SZN327" s="132"/>
      <c r="SZO327" s="132"/>
      <c r="SZP327" s="129"/>
      <c r="SZQ327" s="129"/>
      <c r="SZR327" s="130"/>
      <c r="SZS327" s="131"/>
      <c r="SZT327" s="131"/>
      <c r="SZU327" s="131"/>
      <c r="SZV327" s="132"/>
      <c r="SZW327" s="132"/>
      <c r="SZX327" s="129"/>
      <c r="SZY327" s="129"/>
      <c r="SZZ327" s="130"/>
      <c r="TAA327" s="131"/>
      <c r="TAB327" s="131"/>
      <c r="TAC327" s="131"/>
      <c r="TAD327" s="132"/>
      <c r="TAE327" s="132"/>
      <c r="TAF327" s="129"/>
      <c r="TAG327" s="129"/>
      <c r="TAH327" s="130"/>
      <c r="TAI327" s="131"/>
      <c r="TAJ327" s="131"/>
      <c r="TAK327" s="131"/>
      <c r="TAL327" s="132"/>
      <c r="TAM327" s="132"/>
      <c r="TAN327" s="129"/>
      <c r="TAO327" s="129"/>
      <c r="TAP327" s="130"/>
      <c r="TAQ327" s="131"/>
      <c r="TAR327" s="131"/>
      <c r="TAS327" s="131"/>
      <c r="TAT327" s="132"/>
      <c r="TAU327" s="132"/>
      <c r="TAV327" s="129"/>
      <c r="TAW327" s="129"/>
      <c r="TAX327" s="130"/>
      <c r="TAY327" s="131"/>
      <c r="TAZ327" s="131"/>
      <c r="TBA327" s="131"/>
      <c r="TBB327" s="132"/>
      <c r="TBC327" s="132"/>
      <c r="TBD327" s="129"/>
      <c r="TBE327" s="129"/>
      <c r="TBF327" s="130"/>
      <c r="TBG327" s="131"/>
      <c r="TBH327" s="131"/>
      <c r="TBI327" s="131"/>
      <c r="TBJ327" s="132"/>
      <c r="TBK327" s="132"/>
      <c r="TBL327" s="129"/>
      <c r="TBM327" s="129"/>
      <c r="TBN327" s="130"/>
      <c r="TBO327" s="131"/>
      <c r="TBP327" s="131"/>
      <c r="TBQ327" s="131"/>
      <c r="TBR327" s="132"/>
      <c r="TBS327" s="132"/>
      <c r="TBT327" s="129"/>
      <c r="TBU327" s="129"/>
      <c r="TBV327" s="130"/>
      <c r="TBW327" s="131"/>
      <c r="TBX327" s="131"/>
      <c r="TBY327" s="131"/>
      <c r="TBZ327" s="132"/>
      <c r="TCA327" s="132"/>
      <c r="TCB327" s="129"/>
      <c r="TCC327" s="129"/>
      <c r="TCD327" s="130"/>
      <c r="TCE327" s="131"/>
      <c r="TCF327" s="131"/>
      <c r="TCG327" s="131"/>
      <c r="TCH327" s="132"/>
      <c r="TCI327" s="132"/>
      <c r="TCJ327" s="129"/>
      <c r="TCK327" s="129"/>
      <c r="TCL327" s="130"/>
      <c r="TCM327" s="131"/>
      <c r="TCN327" s="131"/>
      <c r="TCO327" s="131"/>
      <c r="TCP327" s="132"/>
      <c r="TCQ327" s="132"/>
      <c r="TCR327" s="129"/>
      <c r="TCS327" s="129"/>
      <c r="TCT327" s="130"/>
      <c r="TCU327" s="131"/>
      <c r="TCV327" s="131"/>
      <c r="TCW327" s="131"/>
      <c r="TCX327" s="132"/>
      <c r="TCY327" s="132"/>
      <c r="TCZ327" s="129"/>
      <c r="TDA327" s="129"/>
      <c r="TDB327" s="130"/>
      <c r="TDC327" s="131"/>
      <c r="TDD327" s="131"/>
      <c r="TDE327" s="131"/>
      <c r="TDF327" s="132"/>
      <c r="TDG327" s="132"/>
      <c r="TDH327" s="129"/>
      <c r="TDI327" s="129"/>
      <c r="TDJ327" s="130"/>
      <c r="TDK327" s="131"/>
      <c r="TDL327" s="131"/>
      <c r="TDM327" s="131"/>
      <c r="TDN327" s="132"/>
      <c r="TDO327" s="132"/>
      <c r="TDP327" s="129"/>
      <c r="TDQ327" s="129"/>
      <c r="TDR327" s="130"/>
      <c r="TDS327" s="131"/>
      <c r="TDT327" s="131"/>
      <c r="TDU327" s="131"/>
      <c r="TDV327" s="132"/>
      <c r="TDW327" s="132"/>
      <c r="TDX327" s="129"/>
      <c r="TDY327" s="129"/>
      <c r="TDZ327" s="130"/>
      <c r="TEA327" s="131"/>
      <c r="TEB327" s="131"/>
      <c r="TEC327" s="131"/>
      <c r="TED327" s="132"/>
      <c r="TEE327" s="132"/>
      <c r="TEF327" s="129"/>
      <c r="TEG327" s="129"/>
      <c r="TEH327" s="130"/>
      <c r="TEI327" s="131"/>
      <c r="TEJ327" s="131"/>
      <c r="TEK327" s="131"/>
      <c r="TEL327" s="132"/>
      <c r="TEM327" s="132"/>
      <c r="TEN327" s="129"/>
      <c r="TEO327" s="129"/>
      <c r="TEP327" s="130"/>
      <c r="TEQ327" s="131"/>
      <c r="TER327" s="131"/>
      <c r="TES327" s="131"/>
      <c r="TET327" s="132"/>
      <c r="TEU327" s="132"/>
      <c r="TEV327" s="129"/>
      <c r="TEW327" s="129"/>
      <c r="TEX327" s="130"/>
      <c r="TEY327" s="131"/>
      <c r="TEZ327" s="131"/>
      <c r="TFA327" s="131"/>
      <c r="TFB327" s="132"/>
      <c r="TFC327" s="132"/>
      <c r="TFD327" s="129"/>
      <c r="TFE327" s="129"/>
      <c r="TFF327" s="130"/>
      <c r="TFG327" s="131"/>
      <c r="TFH327" s="131"/>
      <c r="TFI327" s="131"/>
      <c r="TFJ327" s="132"/>
      <c r="TFK327" s="132"/>
      <c r="TFL327" s="129"/>
      <c r="TFM327" s="129"/>
      <c r="TFN327" s="130"/>
      <c r="TFO327" s="131"/>
      <c r="TFP327" s="131"/>
      <c r="TFQ327" s="131"/>
      <c r="TFR327" s="132"/>
      <c r="TFS327" s="132"/>
      <c r="TFT327" s="129"/>
      <c r="TFU327" s="129"/>
      <c r="TFV327" s="130"/>
      <c r="TFW327" s="131"/>
      <c r="TFX327" s="131"/>
      <c r="TFY327" s="131"/>
      <c r="TFZ327" s="132"/>
      <c r="TGA327" s="132"/>
      <c r="TGB327" s="129"/>
      <c r="TGC327" s="129"/>
      <c r="TGD327" s="130"/>
      <c r="TGE327" s="131"/>
      <c r="TGF327" s="131"/>
      <c r="TGG327" s="131"/>
      <c r="TGH327" s="132"/>
      <c r="TGI327" s="132"/>
      <c r="TGJ327" s="129"/>
      <c r="TGK327" s="129"/>
      <c r="TGL327" s="130"/>
      <c r="TGM327" s="131"/>
      <c r="TGN327" s="131"/>
      <c r="TGO327" s="131"/>
      <c r="TGP327" s="132"/>
      <c r="TGQ327" s="132"/>
      <c r="TGR327" s="129"/>
      <c r="TGS327" s="129"/>
      <c r="TGT327" s="130"/>
      <c r="TGU327" s="131"/>
      <c r="TGV327" s="131"/>
      <c r="TGW327" s="131"/>
      <c r="TGX327" s="132"/>
      <c r="TGY327" s="132"/>
      <c r="TGZ327" s="129"/>
      <c r="THA327" s="129"/>
      <c r="THB327" s="130"/>
      <c r="THC327" s="131"/>
      <c r="THD327" s="131"/>
      <c r="THE327" s="131"/>
      <c r="THF327" s="132"/>
      <c r="THG327" s="132"/>
      <c r="THH327" s="129"/>
      <c r="THI327" s="129"/>
      <c r="THJ327" s="130"/>
      <c r="THK327" s="131"/>
      <c r="THL327" s="131"/>
      <c r="THM327" s="131"/>
      <c r="THN327" s="132"/>
      <c r="THO327" s="132"/>
      <c r="THP327" s="129"/>
      <c r="THQ327" s="129"/>
      <c r="THR327" s="130"/>
      <c r="THS327" s="131"/>
      <c r="THT327" s="131"/>
      <c r="THU327" s="131"/>
      <c r="THV327" s="132"/>
      <c r="THW327" s="132"/>
      <c r="THX327" s="129"/>
      <c r="THY327" s="129"/>
      <c r="THZ327" s="130"/>
      <c r="TIA327" s="131"/>
      <c r="TIB327" s="131"/>
      <c r="TIC327" s="131"/>
      <c r="TID327" s="132"/>
      <c r="TIE327" s="132"/>
      <c r="TIF327" s="129"/>
      <c r="TIG327" s="129"/>
      <c r="TIH327" s="130"/>
      <c r="TII327" s="131"/>
      <c r="TIJ327" s="131"/>
      <c r="TIK327" s="131"/>
      <c r="TIL327" s="132"/>
      <c r="TIM327" s="132"/>
      <c r="TIN327" s="129"/>
      <c r="TIO327" s="129"/>
      <c r="TIP327" s="130"/>
      <c r="TIQ327" s="131"/>
      <c r="TIR327" s="131"/>
      <c r="TIS327" s="131"/>
      <c r="TIT327" s="132"/>
      <c r="TIU327" s="132"/>
      <c r="TIV327" s="129"/>
      <c r="TIW327" s="129"/>
      <c r="TIX327" s="130"/>
      <c r="TIY327" s="131"/>
      <c r="TIZ327" s="131"/>
      <c r="TJA327" s="131"/>
      <c r="TJB327" s="132"/>
      <c r="TJC327" s="132"/>
      <c r="TJD327" s="129"/>
      <c r="TJE327" s="129"/>
      <c r="TJF327" s="130"/>
      <c r="TJG327" s="131"/>
      <c r="TJH327" s="131"/>
      <c r="TJI327" s="131"/>
      <c r="TJJ327" s="132"/>
      <c r="TJK327" s="132"/>
      <c r="TJL327" s="129"/>
      <c r="TJM327" s="129"/>
      <c r="TJN327" s="130"/>
      <c r="TJO327" s="131"/>
      <c r="TJP327" s="131"/>
      <c r="TJQ327" s="131"/>
      <c r="TJR327" s="132"/>
      <c r="TJS327" s="132"/>
      <c r="TJT327" s="129"/>
      <c r="TJU327" s="129"/>
      <c r="TJV327" s="130"/>
      <c r="TJW327" s="131"/>
      <c r="TJX327" s="131"/>
      <c r="TJY327" s="131"/>
      <c r="TJZ327" s="132"/>
      <c r="TKA327" s="132"/>
      <c r="TKB327" s="129"/>
      <c r="TKC327" s="129"/>
      <c r="TKD327" s="130"/>
      <c r="TKE327" s="131"/>
      <c r="TKF327" s="131"/>
      <c r="TKG327" s="131"/>
      <c r="TKH327" s="132"/>
      <c r="TKI327" s="132"/>
      <c r="TKJ327" s="129"/>
      <c r="TKK327" s="129"/>
      <c r="TKL327" s="130"/>
      <c r="TKM327" s="131"/>
      <c r="TKN327" s="131"/>
      <c r="TKO327" s="131"/>
      <c r="TKP327" s="132"/>
      <c r="TKQ327" s="132"/>
      <c r="TKR327" s="129"/>
      <c r="TKS327" s="129"/>
      <c r="TKT327" s="130"/>
      <c r="TKU327" s="131"/>
      <c r="TKV327" s="131"/>
      <c r="TKW327" s="131"/>
      <c r="TKX327" s="132"/>
      <c r="TKY327" s="132"/>
      <c r="TKZ327" s="129"/>
      <c r="TLA327" s="129"/>
      <c r="TLB327" s="130"/>
      <c r="TLC327" s="131"/>
      <c r="TLD327" s="131"/>
      <c r="TLE327" s="131"/>
      <c r="TLF327" s="132"/>
      <c r="TLG327" s="132"/>
      <c r="TLH327" s="129"/>
      <c r="TLI327" s="129"/>
      <c r="TLJ327" s="130"/>
      <c r="TLK327" s="131"/>
      <c r="TLL327" s="131"/>
      <c r="TLM327" s="131"/>
      <c r="TLN327" s="132"/>
      <c r="TLO327" s="132"/>
      <c r="TLP327" s="129"/>
      <c r="TLQ327" s="129"/>
      <c r="TLR327" s="130"/>
      <c r="TLS327" s="131"/>
      <c r="TLT327" s="131"/>
      <c r="TLU327" s="131"/>
      <c r="TLV327" s="132"/>
      <c r="TLW327" s="132"/>
      <c r="TLX327" s="129"/>
      <c r="TLY327" s="129"/>
      <c r="TLZ327" s="130"/>
      <c r="TMA327" s="131"/>
      <c r="TMB327" s="131"/>
      <c r="TMC327" s="131"/>
      <c r="TMD327" s="132"/>
      <c r="TME327" s="132"/>
      <c r="TMF327" s="129"/>
      <c r="TMG327" s="129"/>
      <c r="TMH327" s="130"/>
      <c r="TMI327" s="131"/>
      <c r="TMJ327" s="131"/>
      <c r="TMK327" s="131"/>
      <c r="TML327" s="132"/>
      <c r="TMM327" s="132"/>
      <c r="TMN327" s="129"/>
      <c r="TMO327" s="129"/>
      <c r="TMP327" s="130"/>
      <c r="TMQ327" s="131"/>
      <c r="TMR327" s="131"/>
      <c r="TMS327" s="131"/>
      <c r="TMT327" s="132"/>
      <c r="TMU327" s="132"/>
      <c r="TMV327" s="129"/>
      <c r="TMW327" s="129"/>
      <c r="TMX327" s="130"/>
      <c r="TMY327" s="131"/>
      <c r="TMZ327" s="131"/>
      <c r="TNA327" s="131"/>
      <c r="TNB327" s="132"/>
      <c r="TNC327" s="132"/>
      <c r="TND327" s="129"/>
      <c r="TNE327" s="129"/>
      <c r="TNF327" s="130"/>
      <c r="TNG327" s="131"/>
      <c r="TNH327" s="131"/>
      <c r="TNI327" s="131"/>
      <c r="TNJ327" s="132"/>
      <c r="TNK327" s="132"/>
      <c r="TNL327" s="129"/>
      <c r="TNM327" s="129"/>
      <c r="TNN327" s="130"/>
      <c r="TNO327" s="131"/>
      <c r="TNP327" s="131"/>
      <c r="TNQ327" s="131"/>
      <c r="TNR327" s="132"/>
      <c r="TNS327" s="132"/>
      <c r="TNT327" s="129"/>
      <c r="TNU327" s="129"/>
      <c r="TNV327" s="130"/>
      <c r="TNW327" s="131"/>
      <c r="TNX327" s="131"/>
      <c r="TNY327" s="131"/>
      <c r="TNZ327" s="132"/>
      <c r="TOA327" s="132"/>
      <c r="TOB327" s="129"/>
      <c r="TOC327" s="129"/>
      <c r="TOD327" s="130"/>
      <c r="TOE327" s="131"/>
      <c r="TOF327" s="131"/>
      <c r="TOG327" s="131"/>
      <c r="TOH327" s="132"/>
      <c r="TOI327" s="132"/>
      <c r="TOJ327" s="129"/>
      <c r="TOK327" s="129"/>
      <c r="TOL327" s="130"/>
      <c r="TOM327" s="131"/>
      <c r="TON327" s="131"/>
      <c r="TOO327" s="131"/>
      <c r="TOP327" s="132"/>
      <c r="TOQ327" s="132"/>
      <c r="TOR327" s="129"/>
      <c r="TOS327" s="129"/>
      <c r="TOT327" s="130"/>
      <c r="TOU327" s="131"/>
      <c r="TOV327" s="131"/>
      <c r="TOW327" s="131"/>
      <c r="TOX327" s="132"/>
      <c r="TOY327" s="132"/>
      <c r="TOZ327" s="129"/>
      <c r="TPA327" s="129"/>
      <c r="TPB327" s="130"/>
      <c r="TPC327" s="131"/>
      <c r="TPD327" s="131"/>
      <c r="TPE327" s="131"/>
      <c r="TPF327" s="132"/>
      <c r="TPG327" s="132"/>
      <c r="TPH327" s="129"/>
      <c r="TPI327" s="129"/>
      <c r="TPJ327" s="130"/>
      <c r="TPK327" s="131"/>
      <c r="TPL327" s="131"/>
      <c r="TPM327" s="131"/>
      <c r="TPN327" s="132"/>
      <c r="TPO327" s="132"/>
      <c r="TPP327" s="129"/>
      <c r="TPQ327" s="129"/>
      <c r="TPR327" s="130"/>
      <c r="TPS327" s="131"/>
      <c r="TPT327" s="131"/>
      <c r="TPU327" s="131"/>
      <c r="TPV327" s="132"/>
      <c r="TPW327" s="132"/>
      <c r="TPX327" s="129"/>
      <c r="TPY327" s="129"/>
      <c r="TPZ327" s="130"/>
      <c r="TQA327" s="131"/>
      <c r="TQB327" s="131"/>
      <c r="TQC327" s="131"/>
      <c r="TQD327" s="132"/>
      <c r="TQE327" s="132"/>
      <c r="TQF327" s="129"/>
      <c r="TQG327" s="129"/>
      <c r="TQH327" s="130"/>
      <c r="TQI327" s="131"/>
      <c r="TQJ327" s="131"/>
      <c r="TQK327" s="131"/>
      <c r="TQL327" s="132"/>
      <c r="TQM327" s="132"/>
      <c r="TQN327" s="129"/>
      <c r="TQO327" s="129"/>
      <c r="TQP327" s="130"/>
      <c r="TQQ327" s="131"/>
      <c r="TQR327" s="131"/>
      <c r="TQS327" s="131"/>
      <c r="TQT327" s="132"/>
      <c r="TQU327" s="132"/>
      <c r="TQV327" s="129"/>
      <c r="TQW327" s="129"/>
      <c r="TQX327" s="130"/>
      <c r="TQY327" s="131"/>
      <c r="TQZ327" s="131"/>
      <c r="TRA327" s="131"/>
      <c r="TRB327" s="132"/>
      <c r="TRC327" s="132"/>
      <c r="TRD327" s="129"/>
      <c r="TRE327" s="129"/>
      <c r="TRF327" s="130"/>
      <c r="TRG327" s="131"/>
      <c r="TRH327" s="131"/>
      <c r="TRI327" s="131"/>
      <c r="TRJ327" s="132"/>
      <c r="TRK327" s="132"/>
      <c r="TRL327" s="129"/>
      <c r="TRM327" s="129"/>
      <c r="TRN327" s="130"/>
      <c r="TRO327" s="131"/>
      <c r="TRP327" s="131"/>
      <c r="TRQ327" s="131"/>
      <c r="TRR327" s="132"/>
      <c r="TRS327" s="132"/>
      <c r="TRT327" s="129"/>
      <c r="TRU327" s="129"/>
      <c r="TRV327" s="130"/>
      <c r="TRW327" s="131"/>
      <c r="TRX327" s="131"/>
      <c r="TRY327" s="131"/>
      <c r="TRZ327" s="132"/>
      <c r="TSA327" s="132"/>
      <c r="TSB327" s="129"/>
      <c r="TSC327" s="129"/>
      <c r="TSD327" s="130"/>
      <c r="TSE327" s="131"/>
      <c r="TSF327" s="131"/>
      <c r="TSG327" s="131"/>
      <c r="TSH327" s="132"/>
      <c r="TSI327" s="132"/>
      <c r="TSJ327" s="129"/>
      <c r="TSK327" s="129"/>
      <c r="TSL327" s="130"/>
      <c r="TSM327" s="131"/>
      <c r="TSN327" s="131"/>
      <c r="TSO327" s="131"/>
      <c r="TSP327" s="132"/>
      <c r="TSQ327" s="132"/>
      <c r="TSR327" s="129"/>
      <c r="TSS327" s="129"/>
      <c r="TST327" s="130"/>
      <c r="TSU327" s="131"/>
      <c r="TSV327" s="131"/>
      <c r="TSW327" s="131"/>
      <c r="TSX327" s="132"/>
      <c r="TSY327" s="132"/>
      <c r="TSZ327" s="129"/>
      <c r="TTA327" s="129"/>
      <c r="TTB327" s="130"/>
      <c r="TTC327" s="131"/>
      <c r="TTD327" s="131"/>
      <c r="TTE327" s="131"/>
      <c r="TTF327" s="132"/>
      <c r="TTG327" s="132"/>
      <c r="TTH327" s="129"/>
      <c r="TTI327" s="129"/>
      <c r="TTJ327" s="130"/>
      <c r="TTK327" s="131"/>
      <c r="TTL327" s="131"/>
      <c r="TTM327" s="131"/>
      <c r="TTN327" s="132"/>
      <c r="TTO327" s="132"/>
      <c r="TTP327" s="129"/>
      <c r="TTQ327" s="129"/>
      <c r="TTR327" s="130"/>
      <c r="TTS327" s="131"/>
      <c r="TTT327" s="131"/>
      <c r="TTU327" s="131"/>
      <c r="TTV327" s="132"/>
      <c r="TTW327" s="132"/>
      <c r="TTX327" s="129"/>
      <c r="TTY327" s="129"/>
      <c r="TTZ327" s="130"/>
      <c r="TUA327" s="131"/>
      <c r="TUB327" s="131"/>
      <c r="TUC327" s="131"/>
      <c r="TUD327" s="132"/>
      <c r="TUE327" s="132"/>
      <c r="TUF327" s="129"/>
      <c r="TUG327" s="129"/>
      <c r="TUH327" s="130"/>
      <c r="TUI327" s="131"/>
      <c r="TUJ327" s="131"/>
      <c r="TUK327" s="131"/>
      <c r="TUL327" s="132"/>
      <c r="TUM327" s="132"/>
      <c r="TUN327" s="129"/>
      <c r="TUO327" s="129"/>
      <c r="TUP327" s="130"/>
      <c r="TUQ327" s="131"/>
      <c r="TUR327" s="131"/>
      <c r="TUS327" s="131"/>
      <c r="TUT327" s="132"/>
      <c r="TUU327" s="132"/>
      <c r="TUV327" s="129"/>
      <c r="TUW327" s="129"/>
      <c r="TUX327" s="130"/>
      <c r="TUY327" s="131"/>
      <c r="TUZ327" s="131"/>
      <c r="TVA327" s="131"/>
      <c r="TVB327" s="132"/>
      <c r="TVC327" s="132"/>
      <c r="TVD327" s="129"/>
      <c r="TVE327" s="129"/>
      <c r="TVF327" s="130"/>
      <c r="TVG327" s="131"/>
      <c r="TVH327" s="131"/>
      <c r="TVI327" s="131"/>
      <c r="TVJ327" s="132"/>
      <c r="TVK327" s="132"/>
      <c r="TVL327" s="129"/>
      <c r="TVM327" s="129"/>
      <c r="TVN327" s="130"/>
      <c r="TVO327" s="131"/>
      <c r="TVP327" s="131"/>
      <c r="TVQ327" s="131"/>
      <c r="TVR327" s="132"/>
      <c r="TVS327" s="132"/>
      <c r="TVT327" s="129"/>
      <c r="TVU327" s="129"/>
      <c r="TVV327" s="130"/>
      <c r="TVW327" s="131"/>
      <c r="TVX327" s="131"/>
      <c r="TVY327" s="131"/>
      <c r="TVZ327" s="132"/>
      <c r="TWA327" s="132"/>
      <c r="TWB327" s="129"/>
      <c r="TWC327" s="129"/>
      <c r="TWD327" s="130"/>
      <c r="TWE327" s="131"/>
      <c r="TWF327" s="131"/>
      <c r="TWG327" s="131"/>
      <c r="TWH327" s="132"/>
      <c r="TWI327" s="132"/>
      <c r="TWJ327" s="129"/>
      <c r="TWK327" s="129"/>
      <c r="TWL327" s="130"/>
      <c r="TWM327" s="131"/>
      <c r="TWN327" s="131"/>
      <c r="TWO327" s="131"/>
      <c r="TWP327" s="132"/>
      <c r="TWQ327" s="132"/>
      <c r="TWR327" s="129"/>
      <c r="TWS327" s="129"/>
      <c r="TWT327" s="130"/>
      <c r="TWU327" s="131"/>
      <c r="TWV327" s="131"/>
      <c r="TWW327" s="131"/>
      <c r="TWX327" s="132"/>
      <c r="TWY327" s="132"/>
      <c r="TWZ327" s="129"/>
      <c r="TXA327" s="129"/>
      <c r="TXB327" s="130"/>
      <c r="TXC327" s="131"/>
      <c r="TXD327" s="131"/>
      <c r="TXE327" s="131"/>
      <c r="TXF327" s="132"/>
      <c r="TXG327" s="132"/>
      <c r="TXH327" s="129"/>
      <c r="TXI327" s="129"/>
      <c r="TXJ327" s="130"/>
      <c r="TXK327" s="131"/>
      <c r="TXL327" s="131"/>
      <c r="TXM327" s="131"/>
      <c r="TXN327" s="132"/>
      <c r="TXO327" s="132"/>
      <c r="TXP327" s="129"/>
      <c r="TXQ327" s="129"/>
      <c r="TXR327" s="130"/>
      <c r="TXS327" s="131"/>
      <c r="TXT327" s="131"/>
      <c r="TXU327" s="131"/>
      <c r="TXV327" s="132"/>
      <c r="TXW327" s="132"/>
      <c r="TXX327" s="129"/>
      <c r="TXY327" s="129"/>
      <c r="TXZ327" s="130"/>
      <c r="TYA327" s="131"/>
      <c r="TYB327" s="131"/>
      <c r="TYC327" s="131"/>
      <c r="TYD327" s="132"/>
      <c r="TYE327" s="132"/>
      <c r="TYF327" s="129"/>
      <c r="TYG327" s="129"/>
      <c r="TYH327" s="130"/>
      <c r="TYI327" s="131"/>
      <c r="TYJ327" s="131"/>
      <c r="TYK327" s="131"/>
      <c r="TYL327" s="132"/>
      <c r="TYM327" s="132"/>
      <c r="TYN327" s="129"/>
      <c r="TYO327" s="129"/>
      <c r="TYP327" s="130"/>
      <c r="TYQ327" s="131"/>
      <c r="TYR327" s="131"/>
      <c r="TYS327" s="131"/>
      <c r="TYT327" s="132"/>
      <c r="TYU327" s="132"/>
      <c r="TYV327" s="129"/>
      <c r="TYW327" s="129"/>
      <c r="TYX327" s="130"/>
      <c r="TYY327" s="131"/>
      <c r="TYZ327" s="131"/>
      <c r="TZA327" s="131"/>
      <c r="TZB327" s="132"/>
      <c r="TZC327" s="132"/>
      <c r="TZD327" s="129"/>
      <c r="TZE327" s="129"/>
      <c r="TZF327" s="130"/>
      <c r="TZG327" s="131"/>
      <c r="TZH327" s="131"/>
      <c r="TZI327" s="131"/>
      <c r="TZJ327" s="132"/>
      <c r="TZK327" s="132"/>
      <c r="TZL327" s="129"/>
      <c r="TZM327" s="129"/>
      <c r="TZN327" s="130"/>
      <c r="TZO327" s="131"/>
      <c r="TZP327" s="131"/>
      <c r="TZQ327" s="131"/>
      <c r="TZR327" s="132"/>
      <c r="TZS327" s="132"/>
      <c r="TZT327" s="129"/>
      <c r="TZU327" s="129"/>
      <c r="TZV327" s="130"/>
      <c r="TZW327" s="131"/>
      <c r="TZX327" s="131"/>
      <c r="TZY327" s="131"/>
      <c r="TZZ327" s="132"/>
      <c r="UAA327" s="132"/>
      <c r="UAB327" s="129"/>
      <c r="UAC327" s="129"/>
      <c r="UAD327" s="130"/>
      <c r="UAE327" s="131"/>
      <c r="UAF327" s="131"/>
      <c r="UAG327" s="131"/>
      <c r="UAH327" s="132"/>
      <c r="UAI327" s="132"/>
      <c r="UAJ327" s="129"/>
      <c r="UAK327" s="129"/>
      <c r="UAL327" s="130"/>
      <c r="UAM327" s="131"/>
      <c r="UAN327" s="131"/>
      <c r="UAO327" s="131"/>
      <c r="UAP327" s="132"/>
      <c r="UAQ327" s="132"/>
      <c r="UAR327" s="129"/>
      <c r="UAS327" s="129"/>
      <c r="UAT327" s="130"/>
      <c r="UAU327" s="131"/>
      <c r="UAV327" s="131"/>
      <c r="UAW327" s="131"/>
      <c r="UAX327" s="132"/>
      <c r="UAY327" s="132"/>
      <c r="UAZ327" s="129"/>
      <c r="UBA327" s="129"/>
      <c r="UBB327" s="130"/>
      <c r="UBC327" s="131"/>
      <c r="UBD327" s="131"/>
      <c r="UBE327" s="131"/>
      <c r="UBF327" s="132"/>
      <c r="UBG327" s="132"/>
      <c r="UBH327" s="129"/>
      <c r="UBI327" s="129"/>
      <c r="UBJ327" s="130"/>
      <c r="UBK327" s="131"/>
      <c r="UBL327" s="131"/>
      <c r="UBM327" s="131"/>
      <c r="UBN327" s="132"/>
      <c r="UBO327" s="132"/>
      <c r="UBP327" s="129"/>
      <c r="UBQ327" s="129"/>
      <c r="UBR327" s="130"/>
      <c r="UBS327" s="131"/>
      <c r="UBT327" s="131"/>
      <c r="UBU327" s="131"/>
      <c r="UBV327" s="132"/>
      <c r="UBW327" s="132"/>
      <c r="UBX327" s="129"/>
      <c r="UBY327" s="129"/>
      <c r="UBZ327" s="130"/>
      <c r="UCA327" s="131"/>
      <c r="UCB327" s="131"/>
      <c r="UCC327" s="131"/>
      <c r="UCD327" s="132"/>
      <c r="UCE327" s="132"/>
      <c r="UCF327" s="129"/>
      <c r="UCG327" s="129"/>
      <c r="UCH327" s="130"/>
      <c r="UCI327" s="131"/>
      <c r="UCJ327" s="131"/>
      <c r="UCK327" s="131"/>
      <c r="UCL327" s="132"/>
      <c r="UCM327" s="132"/>
      <c r="UCN327" s="129"/>
      <c r="UCO327" s="129"/>
      <c r="UCP327" s="130"/>
      <c r="UCQ327" s="131"/>
      <c r="UCR327" s="131"/>
      <c r="UCS327" s="131"/>
      <c r="UCT327" s="132"/>
      <c r="UCU327" s="132"/>
      <c r="UCV327" s="129"/>
      <c r="UCW327" s="129"/>
      <c r="UCX327" s="130"/>
      <c r="UCY327" s="131"/>
      <c r="UCZ327" s="131"/>
      <c r="UDA327" s="131"/>
      <c r="UDB327" s="132"/>
      <c r="UDC327" s="132"/>
      <c r="UDD327" s="129"/>
      <c r="UDE327" s="129"/>
      <c r="UDF327" s="130"/>
      <c r="UDG327" s="131"/>
      <c r="UDH327" s="131"/>
      <c r="UDI327" s="131"/>
      <c r="UDJ327" s="132"/>
      <c r="UDK327" s="132"/>
      <c r="UDL327" s="129"/>
      <c r="UDM327" s="129"/>
      <c r="UDN327" s="130"/>
      <c r="UDO327" s="131"/>
      <c r="UDP327" s="131"/>
      <c r="UDQ327" s="131"/>
      <c r="UDR327" s="132"/>
      <c r="UDS327" s="132"/>
      <c r="UDT327" s="129"/>
      <c r="UDU327" s="129"/>
      <c r="UDV327" s="130"/>
      <c r="UDW327" s="131"/>
      <c r="UDX327" s="131"/>
      <c r="UDY327" s="131"/>
      <c r="UDZ327" s="132"/>
      <c r="UEA327" s="132"/>
      <c r="UEB327" s="129"/>
      <c r="UEC327" s="129"/>
      <c r="UED327" s="130"/>
      <c r="UEE327" s="131"/>
      <c r="UEF327" s="131"/>
      <c r="UEG327" s="131"/>
      <c r="UEH327" s="132"/>
      <c r="UEI327" s="132"/>
      <c r="UEJ327" s="129"/>
      <c r="UEK327" s="129"/>
      <c r="UEL327" s="130"/>
      <c r="UEM327" s="131"/>
      <c r="UEN327" s="131"/>
      <c r="UEO327" s="131"/>
      <c r="UEP327" s="132"/>
      <c r="UEQ327" s="132"/>
      <c r="UER327" s="129"/>
      <c r="UES327" s="129"/>
      <c r="UET327" s="130"/>
      <c r="UEU327" s="131"/>
      <c r="UEV327" s="131"/>
      <c r="UEW327" s="131"/>
      <c r="UEX327" s="132"/>
      <c r="UEY327" s="132"/>
      <c r="UEZ327" s="129"/>
      <c r="UFA327" s="129"/>
      <c r="UFB327" s="130"/>
      <c r="UFC327" s="131"/>
      <c r="UFD327" s="131"/>
      <c r="UFE327" s="131"/>
      <c r="UFF327" s="132"/>
      <c r="UFG327" s="132"/>
      <c r="UFH327" s="129"/>
      <c r="UFI327" s="129"/>
      <c r="UFJ327" s="130"/>
      <c r="UFK327" s="131"/>
      <c r="UFL327" s="131"/>
      <c r="UFM327" s="131"/>
      <c r="UFN327" s="132"/>
      <c r="UFO327" s="132"/>
      <c r="UFP327" s="129"/>
      <c r="UFQ327" s="129"/>
      <c r="UFR327" s="130"/>
      <c r="UFS327" s="131"/>
      <c r="UFT327" s="131"/>
      <c r="UFU327" s="131"/>
      <c r="UFV327" s="132"/>
      <c r="UFW327" s="132"/>
      <c r="UFX327" s="129"/>
      <c r="UFY327" s="129"/>
      <c r="UFZ327" s="130"/>
      <c r="UGA327" s="131"/>
      <c r="UGB327" s="131"/>
      <c r="UGC327" s="131"/>
      <c r="UGD327" s="132"/>
      <c r="UGE327" s="132"/>
      <c r="UGF327" s="129"/>
      <c r="UGG327" s="129"/>
      <c r="UGH327" s="130"/>
      <c r="UGI327" s="131"/>
      <c r="UGJ327" s="131"/>
      <c r="UGK327" s="131"/>
      <c r="UGL327" s="132"/>
      <c r="UGM327" s="132"/>
      <c r="UGN327" s="129"/>
      <c r="UGO327" s="129"/>
      <c r="UGP327" s="130"/>
      <c r="UGQ327" s="131"/>
      <c r="UGR327" s="131"/>
      <c r="UGS327" s="131"/>
      <c r="UGT327" s="132"/>
      <c r="UGU327" s="132"/>
      <c r="UGV327" s="129"/>
      <c r="UGW327" s="129"/>
      <c r="UGX327" s="130"/>
      <c r="UGY327" s="131"/>
      <c r="UGZ327" s="131"/>
      <c r="UHA327" s="131"/>
      <c r="UHB327" s="132"/>
      <c r="UHC327" s="132"/>
      <c r="UHD327" s="129"/>
      <c r="UHE327" s="129"/>
      <c r="UHF327" s="130"/>
      <c r="UHG327" s="131"/>
      <c r="UHH327" s="131"/>
      <c r="UHI327" s="131"/>
      <c r="UHJ327" s="132"/>
      <c r="UHK327" s="132"/>
      <c r="UHL327" s="129"/>
      <c r="UHM327" s="129"/>
      <c r="UHN327" s="130"/>
      <c r="UHO327" s="131"/>
      <c r="UHP327" s="131"/>
      <c r="UHQ327" s="131"/>
      <c r="UHR327" s="132"/>
      <c r="UHS327" s="132"/>
      <c r="UHT327" s="129"/>
      <c r="UHU327" s="129"/>
      <c r="UHV327" s="130"/>
      <c r="UHW327" s="131"/>
      <c r="UHX327" s="131"/>
      <c r="UHY327" s="131"/>
      <c r="UHZ327" s="132"/>
      <c r="UIA327" s="132"/>
      <c r="UIB327" s="129"/>
      <c r="UIC327" s="129"/>
      <c r="UID327" s="130"/>
      <c r="UIE327" s="131"/>
      <c r="UIF327" s="131"/>
      <c r="UIG327" s="131"/>
      <c r="UIH327" s="132"/>
      <c r="UII327" s="132"/>
      <c r="UIJ327" s="129"/>
      <c r="UIK327" s="129"/>
      <c r="UIL327" s="130"/>
      <c r="UIM327" s="131"/>
      <c r="UIN327" s="131"/>
      <c r="UIO327" s="131"/>
      <c r="UIP327" s="132"/>
      <c r="UIQ327" s="132"/>
      <c r="UIR327" s="129"/>
      <c r="UIS327" s="129"/>
      <c r="UIT327" s="130"/>
      <c r="UIU327" s="131"/>
      <c r="UIV327" s="131"/>
      <c r="UIW327" s="131"/>
      <c r="UIX327" s="132"/>
      <c r="UIY327" s="132"/>
      <c r="UIZ327" s="129"/>
      <c r="UJA327" s="129"/>
      <c r="UJB327" s="130"/>
      <c r="UJC327" s="131"/>
      <c r="UJD327" s="131"/>
      <c r="UJE327" s="131"/>
      <c r="UJF327" s="132"/>
      <c r="UJG327" s="132"/>
      <c r="UJH327" s="129"/>
      <c r="UJI327" s="129"/>
      <c r="UJJ327" s="130"/>
      <c r="UJK327" s="131"/>
      <c r="UJL327" s="131"/>
      <c r="UJM327" s="131"/>
      <c r="UJN327" s="132"/>
      <c r="UJO327" s="132"/>
      <c r="UJP327" s="129"/>
      <c r="UJQ327" s="129"/>
      <c r="UJR327" s="130"/>
      <c r="UJS327" s="131"/>
      <c r="UJT327" s="131"/>
      <c r="UJU327" s="131"/>
      <c r="UJV327" s="132"/>
      <c r="UJW327" s="132"/>
      <c r="UJX327" s="129"/>
      <c r="UJY327" s="129"/>
      <c r="UJZ327" s="130"/>
      <c r="UKA327" s="131"/>
      <c r="UKB327" s="131"/>
      <c r="UKC327" s="131"/>
      <c r="UKD327" s="132"/>
      <c r="UKE327" s="132"/>
      <c r="UKF327" s="129"/>
      <c r="UKG327" s="129"/>
      <c r="UKH327" s="130"/>
      <c r="UKI327" s="131"/>
      <c r="UKJ327" s="131"/>
      <c r="UKK327" s="131"/>
      <c r="UKL327" s="132"/>
      <c r="UKM327" s="132"/>
      <c r="UKN327" s="129"/>
      <c r="UKO327" s="129"/>
      <c r="UKP327" s="130"/>
      <c r="UKQ327" s="131"/>
      <c r="UKR327" s="131"/>
      <c r="UKS327" s="131"/>
      <c r="UKT327" s="132"/>
      <c r="UKU327" s="132"/>
      <c r="UKV327" s="129"/>
      <c r="UKW327" s="129"/>
      <c r="UKX327" s="130"/>
      <c r="UKY327" s="131"/>
      <c r="UKZ327" s="131"/>
      <c r="ULA327" s="131"/>
      <c r="ULB327" s="132"/>
      <c r="ULC327" s="132"/>
      <c r="ULD327" s="129"/>
      <c r="ULE327" s="129"/>
      <c r="ULF327" s="130"/>
      <c r="ULG327" s="131"/>
      <c r="ULH327" s="131"/>
      <c r="ULI327" s="131"/>
      <c r="ULJ327" s="132"/>
      <c r="ULK327" s="132"/>
      <c r="ULL327" s="129"/>
      <c r="ULM327" s="129"/>
      <c r="ULN327" s="130"/>
      <c r="ULO327" s="131"/>
      <c r="ULP327" s="131"/>
      <c r="ULQ327" s="131"/>
      <c r="ULR327" s="132"/>
      <c r="ULS327" s="132"/>
      <c r="ULT327" s="129"/>
      <c r="ULU327" s="129"/>
      <c r="ULV327" s="130"/>
      <c r="ULW327" s="131"/>
      <c r="ULX327" s="131"/>
      <c r="ULY327" s="131"/>
      <c r="ULZ327" s="132"/>
      <c r="UMA327" s="132"/>
      <c r="UMB327" s="129"/>
      <c r="UMC327" s="129"/>
      <c r="UMD327" s="130"/>
      <c r="UME327" s="131"/>
      <c r="UMF327" s="131"/>
      <c r="UMG327" s="131"/>
      <c r="UMH327" s="132"/>
      <c r="UMI327" s="132"/>
      <c r="UMJ327" s="129"/>
      <c r="UMK327" s="129"/>
      <c r="UML327" s="130"/>
      <c r="UMM327" s="131"/>
      <c r="UMN327" s="131"/>
      <c r="UMO327" s="131"/>
      <c r="UMP327" s="132"/>
      <c r="UMQ327" s="132"/>
      <c r="UMR327" s="129"/>
      <c r="UMS327" s="129"/>
      <c r="UMT327" s="130"/>
      <c r="UMU327" s="131"/>
      <c r="UMV327" s="131"/>
      <c r="UMW327" s="131"/>
      <c r="UMX327" s="132"/>
      <c r="UMY327" s="132"/>
      <c r="UMZ327" s="129"/>
      <c r="UNA327" s="129"/>
      <c r="UNB327" s="130"/>
      <c r="UNC327" s="131"/>
      <c r="UND327" s="131"/>
      <c r="UNE327" s="131"/>
      <c r="UNF327" s="132"/>
      <c r="UNG327" s="132"/>
      <c r="UNH327" s="129"/>
      <c r="UNI327" s="129"/>
      <c r="UNJ327" s="130"/>
      <c r="UNK327" s="131"/>
      <c r="UNL327" s="131"/>
      <c r="UNM327" s="131"/>
      <c r="UNN327" s="132"/>
      <c r="UNO327" s="132"/>
      <c r="UNP327" s="129"/>
      <c r="UNQ327" s="129"/>
      <c r="UNR327" s="130"/>
      <c r="UNS327" s="131"/>
      <c r="UNT327" s="131"/>
      <c r="UNU327" s="131"/>
      <c r="UNV327" s="132"/>
      <c r="UNW327" s="132"/>
      <c r="UNX327" s="129"/>
      <c r="UNY327" s="129"/>
      <c r="UNZ327" s="130"/>
      <c r="UOA327" s="131"/>
      <c r="UOB327" s="131"/>
      <c r="UOC327" s="131"/>
      <c r="UOD327" s="132"/>
      <c r="UOE327" s="132"/>
      <c r="UOF327" s="129"/>
      <c r="UOG327" s="129"/>
      <c r="UOH327" s="130"/>
      <c r="UOI327" s="131"/>
      <c r="UOJ327" s="131"/>
      <c r="UOK327" s="131"/>
      <c r="UOL327" s="132"/>
      <c r="UOM327" s="132"/>
      <c r="UON327" s="129"/>
      <c r="UOO327" s="129"/>
      <c r="UOP327" s="130"/>
      <c r="UOQ327" s="131"/>
      <c r="UOR327" s="131"/>
      <c r="UOS327" s="131"/>
      <c r="UOT327" s="132"/>
      <c r="UOU327" s="132"/>
      <c r="UOV327" s="129"/>
      <c r="UOW327" s="129"/>
      <c r="UOX327" s="130"/>
      <c r="UOY327" s="131"/>
      <c r="UOZ327" s="131"/>
      <c r="UPA327" s="131"/>
      <c r="UPB327" s="132"/>
      <c r="UPC327" s="132"/>
      <c r="UPD327" s="129"/>
      <c r="UPE327" s="129"/>
      <c r="UPF327" s="130"/>
      <c r="UPG327" s="131"/>
      <c r="UPH327" s="131"/>
      <c r="UPI327" s="131"/>
      <c r="UPJ327" s="132"/>
      <c r="UPK327" s="132"/>
      <c r="UPL327" s="129"/>
      <c r="UPM327" s="129"/>
      <c r="UPN327" s="130"/>
      <c r="UPO327" s="131"/>
      <c r="UPP327" s="131"/>
      <c r="UPQ327" s="131"/>
      <c r="UPR327" s="132"/>
      <c r="UPS327" s="132"/>
      <c r="UPT327" s="129"/>
      <c r="UPU327" s="129"/>
      <c r="UPV327" s="130"/>
      <c r="UPW327" s="131"/>
      <c r="UPX327" s="131"/>
      <c r="UPY327" s="131"/>
      <c r="UPZ327" s="132"/>
      <c r="UQA327" s="132"/>
      <c r="UQB327" s="129"/>
      <c r="UQC327" s="129"/>
      <c r="UQD327" s="130"/>
      <c r="UQE327" s="131"/>
      <c r="UQF327" s="131"/>
      <c r="UQG327" s="131"/>
      <c r="UQH327" s="132"/>
      <c r="UQI327" s="132"/>
      <c r="UQJ327" s="129"/>
      <c r="UQK327" s="129"/>
      <c r="UQL327" s="130"/>
      <c r="UQM327" s="131"/>
      <c r="UQN327" s="131"/>
      <c r="UQO327" s="131"/>
      <c r="UQP327" s="132"/>
      <c r="UQQ327" s="132"/>
      <c r="UQR327" s="129"/>
      <c r="UQS327" s="129"/>
      <c r="UQT327" s="130"/>
      <c r="UQU327" s="131"/>
      <c r="UQV327" s="131"/>
      <c r="UQW327" s="131"/>
      <c r="UQX327" s="132"/>
      <c r="UQY327" s="132"/>
      <c r="UQZ327" s="129"/>
      <c r="URA327" s="129"/>
      <c r="URB327" s="130"/>
      <c r="URC327" s="131"/>
      <c r="URD327" s="131"/>
      <c r="URE327" s="131"/>
      <c r="URF327" s="132"/>
      <c r="URG327" s="132"/>
      <c r="URH327" s="129"/>
      <c r="URI327" s="129"/>
      <c r="URJ327" s="130"/>
      <c r="URK327" s="131"/>
      <c r="URL327" s="131"/>
      <c r="URM327" s="131"/>
      <c r="URN327" s="132"/>
      <c r="URO327" s="132"/>
      <c r="URP327" s="129"/>
      <c r="URQ327" s="129"/>
      <c r="URR327" s="130"/>
      <c r="URS327" s="131"/>
      <c r="URT327" s="131"/>
      <c r="URU327" s="131"/>
      <c r="URV327" s="132"/>
      <c r="URW327" s="132"/>
      <c r="URX327" s="129"/>
      <c r="URY327" s="129"/>
      <c r="URZ327" s="130"/>
      <c r="USA327" s="131"/>
      <c r="USB327" s="131"/>
      <c r="USC327" s="131"/>
      <c r="USD327" s="132"/>
      <c r="USE327" s="132"/>
      <c r="USF327" s="129"/>
      <c r="USG327" s="129"/>
      <c r="USH327" s="130"/>
      <c r="USI327" s="131"/>
      <c r="USJ327" s="131"/>
      <c r="USK327" s="131"/>
      <c r="USL327" s="132"/>
      <c r="USM327" s="132"/>
      <c r="USN327" s="129"/>
      <c r="USO327" s="129"/>
      <c r="USP327" s="130"/>
      <c r="USQ327" s="131"/>
      <c r="USR327" s="131"/>
      <c r="USS327" s="131"/>
      <c r="UST327" s="132"/>
      <c r="USU327" s="132"/>
      <c r="USV327" s="129"/>
      <c r="USW327" s="129"/>
      <c r="USX327" s="130"/>
      <c r="USY327" s="131"/>
      <c r="USZ327" s="131"/>
      <c r="UTA327" s="131"/>
      <c r="UTB327" s="132"/>
      <c r="UTC327" s="132"/>
      <c r="UTD327" s="129"/>
      <c r="UTE327" s="129"/>
      <c r="UTF327" s="130"/>
      <c r="UTG327" s="131"/>
      <c r="UTH327" s="131"/>
      <c r="UTI327" s="131"/>
      <c r="UTJ327" s="132"/>
      <c r="UTK327" s="132"/>
      <c r="UTL327" s="129"/>
      <c r="UTM327" s="129"/>
      <c r="UTN327" s="130"/>
      <c r="UTO327" s="131"/>
      <c r="UTP327" s="131"/>
      <c r="UTQ327" s="131"/>
      <c r="UTR327" s="132"/>
      <c r="UTS327" s="132"/>
      <c r="UTT327" s="129"/>
      <c r="UTU327" s="129"/>
      <c r="UTV327" s="130"/>
      <c r="UTW327" s="131"/>
      <c r="UTX327" s="131"/>
      <c r="UTY327" s="131"/>
      <c r="UTZ327" s="132"/>
      <c r="UUA327" s="132"/>
      <c r="UUB327" s="129"/>
      <c r="UUC327" s="129"/>
      <c r="UUD327" s="130"/>
      <c r="UUE327" s="131"/>
      <c r="UUF327" s="131"/>
      <c r="UUG327" s="131"/>
      <c r="UUH327" s="132"/>
      <c r="UUI327" s="132"/>
      <c r="UUJ327" s="129"/>
      <c r="UUK327" s="129"/>
      <c r="UUL327" s="130"/>
      <c r="UUM327" s="131"/>
      <c r="UUN327" s="131"/>
      <c r="UUO327" s="131"/>
      <c r="UUP327" s="132"/>
      <c r="UUQ327" s="132"/>
      <c r="UUR327" s="129"/>
      <c r="UUS327" s="129"/>
      <c r="UUT327" s="130"/>
      <c r="UUU327" s="131"/>
      <c r="UUV327" s="131"/>
      <c r="UUW327" s="131"/>
      <c r="UUX327" s="132"/>
      <c r="UUY327" s="132"/>
      <c r="UUZ327" s="129"/>
      <c r="UVA327" s="129"/>
      <c r="UVB327" s="130"/>
      <c r="UVC327" s="131"/>
      <c r="UVD327" s="131"/>
      <c r="UVE327" s="131"/>
      <c r="UVF327" s="132"/>
      <c r="UVG327" s="132"/>
      <c r="UVH327" s="129"/>
      <c r="UVI327" s="129"/>
      <c r="UVJ327" s="130"/>
      <c r="UVK327" s="131"/>
      <c r="UVL327" s="131"/>
      <c r="UVM327" s="131"/>
      <c r="UVN327" s="132"/>
      <c r="UVO327" s="132"/>
      <c r="UVP327" s="129"/>
      <c r="UVQ327" s="129"/>
      <c r="UVR327" s="130"/>
      <c r="UVS327" s="131"/>
      <c r="UVT327" s="131"/>
      <c r="UVU327" s="131"/>
      <c r="UVV327" s="132"/>
      <c r="UVW327" s="132"/>
      <c r="UVX327" s="129"/>
      <c r="UVY327" s="129"/>
      <c r="UVZ327" s="130"/>
      <c r="UWA327" s="131"/>
      <c r="UWB327" s="131"/>
      <c r="UWC327" s="131"/>
      <c r="UWD327" s="132"/>
      <c r="UWE327" s="132"/>
      <c r="UWF327" s="129"/>
      <c r="UWG327" s="129"/>
      <c r="UWH327" s="130"/>
      <c r="UWI327" s="131"/>
      <c r="UWJ327" s="131"/>
      <c r="UWK327" s="131"/>
      <c r="UWL327" s="132"/>
      <c r="UWM327" s="132"/>
      <c r="UWN327" s="129"/>
      <c r="UWO327" s="129"/>
      <c r="UWP327" s="130"/>
      <c r="UWQ327" s="131"/>
      <c r="UWR327" s="131"/>
      <c r="UWS327" s="131"/>
      <c r="UWT327" s="132"/>
      <c r="UWU327" s="132"/>
      <c r="UWV327" s="129"/>
      <c r="UWW327" s="129"/>
      <c r="UWX327" s="130"/>
      <c r="UWY327" s="131"/>
      <c r="UWZ327" s="131"/>
      <c r="UXA327" s="131"/>
      <c r="UXB327" s="132"/>
      <c r="UXC327" s="132"/>
      <c r="UXD327" s="129"/>
      <c r="UXE327" s="129"/>
      <c r="UXF327" s="130"/>
      <c r="UXG327" s="131"/>
      <c r="UXH327" s="131"/>
      <c r="UXI327" s="131"/>
      <c r="UXJ327" s="132"/>
      <c r="UXK327" s="132"/>
      <c r="UXL327" s="129"/>
      <c r="UXM327" s="129"/>
      <c r="UXN327" s="130"/>
      <c r="UXO327" s="131"/>
      <c r="UXP327" s="131"/>
      <c r="UXQ327" s="131"/>
      <c r="UXR327" s="132"/>
      <c r="UXS327" s="132"/>
      <c r="UXT327" s="129"/>
      <c r="UXU327" s="129"/>
      <c r="UXV327" s="130"/>
      <c r="UXW327" s="131"/>
      <c r="UXX327" s="131"/>
      <c r="UXY327" s="131"/>
      <c r="UXZ327" s="132"/>
      <c r="UYA327" s="132"/>
      <c r="UYB327" s="129"/>
      <c r="UYC327" s="129"/>
      <c r="UYD327" s="130"/>
      <c r="UYE327" s="131"/>
      <c r="UYF327" s="131"/>
      <c r="UYG327" s="131"/>
      <c r="UYH327" s="132"/>
      <c r="UYI327" s="132"/>
      <c r="UYJ327" s="129"/>
      <c r="UYK327" s="129"/>
      <c r="UYL327" s="130"/>
      <c r="UYM327" s="131"/>
      <c r="UYN327" s="131"/>
      <c r="UYO327" s="131"/>
      <c r="UYP327" s="132"/>
      <c r="UYQ327" s="132"/>
      <c r="UYR327" s="129"/>
      <c r="UYS327" s="129"/>
      <c r="UYT327" s="130"/>
      <c r="UYU327" s="131"/>
      <c r="UYV327" s="131"/>
      <c r="UYW327" s="131"/>
      <c r="UYX327" s="132"/>
      <c r="UYY327" s="132"/>
      <c r="UYZ327" s="129"/>
      <c r="UZA327" s="129"/>
      <c r="UZB327" s="130"/>
      <c r="UZC327" s="131"/>
      <c r="UZD327" s="131"/>
      <c r="UZE327" s="131"/>
      <c r="UZF327" s="132"/>
      <c r="UZG327" s="132"/>
      <c r="UZH327" s="129"/>
      <c r="UZI327" s="129"/>
      <c r="UZJ327" s="130"/>
      <c r="UZK327" s="131"/>
      <c r="UZL327" s="131"/>
      <c r="UZM327" s="131"/>
      <c r="UZN327" s="132"/>
      <c r="UZO327" s="132"/>
      <c r="UZP327" s="129"/>
      <c r="UZQ327" s="129"/>
      <c r="UZR327" s="130"/>
      <c r="UZS327" s="131"/>
      <c r="UZT327" s="131"/>
      <c r="UZU327" s="131"/>
      <c r="UZV327" s="132"/>
      <c r="UZW327" s="132"/>
      <c r="UZX327" s="129"/>
      <c r="UZY327" s="129"/>
      <c r="UZZ327" s="130"/>
      <c r="VAA327" s="131"/>
      <c r="VAB327" s="131"/>
      <c r="VAC327" s="131"/>
      <c r="VAD327" s="132"/>
      <c r="VAE327" s="132"/>
      <c r="VAF327" s="129"/>
      <c r="VAG327" s="129"/>
      <c r="VAH327" s="130"/>
      <c r="VAI327" s="131"/>
      <c r="VAJ327" s="131"/>
      <c r="VAK327" s="131"/>
      <c r="VAL327" s="132"/>
      <c r="VAM327" s="132"/>
      <c r="VAN327" s="129"/>
      <c r="VAO327" s="129"/>
      <c r="VAP327" s="130"/>
      <c r="VAQ327" s="131"/>
      <c r="VAR327" s="131"/>
      <c r="VAS327" s="131"/>
      <c r="VAT327" s="132"/>
      <c r="VAU327" s="132"/>
      <c r="VAV327" s="129"/>
      <c r="VAW327" s="129"/>
      <c r="VAX327" s="130"/>
      <c r="VAY327" s="131"/>
      <c r="VAZ327" s="131"/>
      <c r="VBA327" s="131"/>
      <c r="VBB327" s="132"/>
      <c r="VBC327" s="132"/>
      <c r="VBD327" s="129"/>
      <c r="VBE327" s="129"/>
      <c r="VBF327" s="130"/>
      <c r="VBG327" s="131"/>
      <c r="VBH327" s="131"/>
      <c r="VBI327" s="131"/>
      <c r="VBJ327" s="132"/>
      <c r="VBK327" s="132"/>
      <c r="VBL327" s="129"/>
      <c r="VBM327" s="129"/>
      <c r="VBN327" s="130"/>
      <c r="VBO327" s="131"/>
      <c r="VBP327" s="131"/>
      <c r="VBQ327" s="131"/>
      <c r="VBR327" s="132"/>
      <c r="VBS327" s="132"/>
      <c r="VBT327" s="129"/>
      <c r="VBU327" s="129"/>
      <c r="VBV327" s="130"/>
      <c r="VBW327" s="131"/>
      <c r="VBX327" s="131"/>
      <c r="VBY327" s="131"/>
      <c r="VBZ327" s="132"/>
      <c r="VCA327" s="132"/>
      <c r="VCB327" s="129"/>
      <c r="VCC327" s="129"/>
      <c r="VCD327" s="130"/>
      <c r="VCE327" s="131"/>
      <c r="VCF327" s="131"/>
      <c r="VCG327" s="131"/>
      <c r="VCH327" s="132"/>
      <c r="VCI327" s="132"/>
      <c r="VCJ327" s="129"/>
      <c r="VCK327" s="129"/>
      <c r="VCL327" s="130"/>
      <c r="VCM327" s="131"/>
      <c r="VCN327" s="131"/>
      <c r="VCO327" s="131"/>
      <c r="VCP327" s="132"/>
      <c r="VCQ327" s="132"/>
      <c r="VCR327" s="129"/>
      <c r="VCS327" s="129"/>
      <c r="VCT327" s="130"/>
      <c r="VCU327" s="131"/>
      <c r="VCV327" s="131"/>
      <c r="VCW327" s="131"/>
      <c r="VCX327" s="132"/>
      <c r="VCY327" s="132"/>
      <c r="VCZ327" s="129"/>
      <c r="VDA327" s="129"/>
      <c r="VDB327" s="130"/>
      <c r="VDC327" s="131"/>
      <c r="VDD327" s="131"/>
      <c r="VDE327" s="131"/>
      <c r="VDF327" s="132"/>
      <c r="VDG327" s="132"/>
      <c r="VDH327" s="129"/>
      <c r="VDI327" s="129"/>
      <c r="VDJ327" s="130"/>
      <c r="VDK327" s="131"/>
      <c r="VDL327" s="131"/>
      <c r="VDM327" s="131"/>
      <c r="VDN327" s="132"/>
      <c r="VDO327" s="132"/>
      <c r="VDP327" s="129"/>
      <c r="VDQ327" s="129"/>
      <c r="VDR327" s="130"/>
      <c r="VDS327" s="131"/>
      <c r="VDT327" s="131"/>
      <c r="VDU327" s="131"/>
      <c r="VDV327" s="132"/>
      <c r="VDW327" s="132"/>
      <c r="VDX327" s="129"/>
      <c r="VDY327" s="129"/>
      <c r="VDZ327" s="130"/>
      <c r="VEA327" s="131"/>
      <c r="VEB327" s="131"/>
      <c r="VEC327" s="131"/>
      <c r="VED327" s="132"/>
      <c r="VEE327" s="132"/>
      <c r="VEF327" s="129"/>
      <c r="VEG327" s="129"/>
      <c r="VEH327" s="130"/>
      <c r="VEI327" s="131"/>
      <c r="VEJ327" s="131"/>
      <c r="VEK327" s="131"/>
      <c r="VEL327" s="132"/>
      <c r="VEM327" s="132"/>
      <c r="VEN327" s="129"/>
      <c r="VEO327" s="129"/>
      <c r="VEP327" s="130"/>
      <c r="VEQ327" s="131"/>
      <c r="VER327" s="131"/>
      <c r="VES327" s="131"/>
      <c r="VET327" s="132"/>
      <c r="VEU327" s="132"/>
      <c r="VEV327" s="129"/>
      <c r="VEW327" s="129"/>
      <c r="VEX327" s="130"/>
      <c r="VEY327" s="131"/>
      <c r="VEZ327" s="131"/>
      <c r="VFA327" s="131"/>
      <c r="VFB327" s="132"/>
      <c r="VFC327" s="132"/>
      <c r="VFD327" s="129"/>
      <c r="VFE327" s="129"/>
      <c r="VFF327" s="130"/>
      <c r="VFG327" s="131"/>
      <c r="VFH327" s="131"/>
      <c r="VFI327" s="131"/>
      <c r="VFJ327" s="132"/>
      <c r="VFK327" s="132"/>
      <c r="VFL327" s="129"/>
      <c r="VFM327" s="129"/>
      <c r="VFN327" s="130"/>
      <c r="VFO327" s="131"/>
      <c r="VFP327" s="131"/>
      <c r="VFQ327" s="131"/>
      <c r="VFR327" s="132"/>
      <c r="VFS327" s="132"/>
      <c r="VFT327" s="129"/>
      <c r="VFU327" s="129"/>
      <c r="VFV327" s="130"/>
      <c r="VFW327" s="131"/>
      <c r="VFX327" s="131"/>
      <c r="VFY327" s="131"/>
      <c r="VFZ327" s="132"/>
      <c r="VGA327" s="132"/>
      <c r="VGB327" s="129"/>
      <c r="VGC327" s="129"/>
      <c r="VGD327" s="130"/>
      <c r="VGE327" s="131"/>
      <c r="VGF327" s="131"/>
      <c r="VGG327" s="131"/>
      <c r="VGH327" s="132"/>
      <c r="VGI327" s="132"/>
      <c r="VGJ327" s="129"/>
      <c r="VGK327" s="129"/>
      <c r="VGL327" s="130"/>
      <c r="VGM327" s="131"/>
      <c r="VGN327" s="131"/>
      <c r="VGO327" s="131"/>
      <c r="VGP327" s="132"/>
      <c r="VGQ327" s="132"/>
      <c r="VGR327" s="129"/>
      <c r="VGS327" s="129"/>
      <c r="VGT327" s="130"/>
      <c r="VGU327" s="131"/>
      <c r="VGV327" s="131"/>
      <c r="VGW327" s="131"/>
      <c r="VGX327" s="132"/>
      <c r="VGY327" s="132"/>
      <c r="VGZ327" s="129"/>
      <c r="VHA327" s="129"/>
      <c r="VHB327" s="130"/>
      <c r="VHC327" s="131"/>
      <c r="VHD327" s="131"/>
      <c r="VHE327" s="131"/>
      <c r="VHF327" s="132"/>
      <c r="VHG327" s="132"/>
      <c r="VHH327" s="129"/>
      <c r="VHI327" s="129"/>
      <c r="VHJ327" s="130"/>
      <c r="VHK327" s="131"/>
      <c r="VHL327" s="131"/>
      <c r="VHM327" s="131"/>
      <c r="VHN327" s="132"/>
      <c r="VHO327" s="132"/>
      <c r="VHP327" s="129"/>
      <c r="VHQ327" s="129"/>
      <c r="VHR327" s="130"/>
      <c r="VHS327" s="131"/>
      <c r="VHT327" s="131"/>
      <c r="VHU327" s="131"/>
      <c r="VHV327" s="132"/>
      <c r="VHW327" s="132"/>
      <c r="VHX327" s="129"/>
      <c r="VHY327" s="129"/>
      <c r="VHZ327" s="130"/>
      <c r="VIA327" s="131"/>
      <c r="VIB327" s="131"/>
      <c r="VIC327" s="131"/>
      <c r="VID327" s="132"/>
      <c r="VIE327" s="132"/>
      <c r="VIF327" s="129"/>
      <c r="VIG327" s="129"/>
      <c r="VIH327" s="130"/>
      <c r="VII327" s="131"/>
      <c r="VIJ327" s="131"/>
      <c r="VIK327" s="131"/>
      <c r="VIL327" s="132"/>
      <c r="VIM327" s="132"/>
      <c r="VIN327" s="129"/>
      <c r="VIO327" s="129"/>
      <c r="VIP327" s="130"/>
      <c r="VIQ327" s="131"/>
      <c r="VIR327" s="131"/>
      <c r="VIS327" s="131"/>
      <c r="VIT327" s="132"/>
      <c r="VIU327" s="132"/>
      <c r="VIV327" s="129"/>
      <c r="VIW327" s="129"/>
      <c r="VIX327" s="130"/>
      <c r="VIY327" s="131"/>
      <c r="VIZ327" s="131"/>
      <c r="VJA327" s="131"/>
      <c r="VJB327" s="132"/>
      <c r="VJC327" s="132"/>
      <c r="VJD327" s="129"/>
      <c r="VJE327" s="129"/>
      <c r="VJF327" s="130"/>
      <c r="VJG327" s="131"/>
      <c r="VJH327" s="131"/>
      <c r="VJI327" s="131"/>
      <c r="VJJ327" s="132"/>
      <c r="VJK327" s="132"/>
      <c r="VJL327" s="129"/>
      <c r="VJM327" s="129"/>
      <c r="VJN327" s="130"/>
      <c r="VJO327" s="131"/>
      <c r="VJP327" s="131"/>
      <c r="VJQ327" s="131"/>
      <c r="VJR327" s="132"/>
      <c r="VJS327" s="132"/>
      <c r="VJT327" s="129"/>
      <c r="VJU327" s="129"/>
      <c r="VJV327" s="130"/>
      <c r="VJW327" s="131"/>
      <c r="VJX327" s="131"/>
      <c r="VJY327" s="131"/>
      <c r="VJZ327" s="132"/>
      <c r="VKA327" s="132"/>
      <c r="VKB327" s="129"/>
      <c r="VKC327" s="129"/>
      <c r="VKD327" s="130"/>
      <c r="VKE327" s="131"/>
      <c r="VKF327" s="131"/>
      <c r="VKG327" s="131"/>
      <c r="VKH327" s="132"/>
      <c r="VKI327" s="132"/>
      <c r="VKJ327" s="129"/>
      <c r="VKK327" s="129"/>
      <c r="VKL327" s="130"/>
      <c r="VKM327" s="131"/>
      <c r="VKN327" s="131"/>
      <c r="VKO327" s="131"/>
      <c r="VKP327" s="132"/>
      <c r="VKQ327" s="132"/>
      <c r="VKR327" s="129"/>
      <c r="VKS327" s="129"/>
      <c r="VKT327" s="130"/>
      <c r="VKU327" s="131"/>
      <c r="VKV327" s="131"/>
      <c r="VKW327" s="131"/>
      <c r="VKX327" s="132"/>
      <c r="VKY327" s="132"/>
      <c r="VKZ327" s="129"/>
      <c r="VLA327" s="129"/>
      <c r="VLB327" s="130"/>
      <c r="VLC327" s="131"/>
      <c r="VLD327" s="131"/>
      <c r="VLE327" s="131"/>
      <c r="VLF327" s="132"/>
      <c r="VLG327" s="132"/>
      <c r="VLH327" s="129"/>
      <c r="VLI327" s="129"/>
      <c r="VLJ327" s="130"/>
      <c r="VLK327" s="131"/>
      <c r="VLL327" s="131"/>
      <c r="VLM327" s="131"/>
      <c r="VLN327" s="132"/>
      <c r="VLO327" s="132"/>
      <c r="VLP327" s="129"/>
      <c r="VLQ327" s="129"/>
      <c r="VLR327" s="130"/>
      <c r="VLS327" s="131"/>
      <c r="VLT327" s="131"/>
      <c r="VLU327" s="131"/>
      <c r="VLV327" s="132"/>
      <c r="VLW327" s="132"/>
      <c r="VLX327" s="129"/>
      <c r="VLY327" s="129"/>
      <c r="VLZ327" s="130"/>
      <c r="VMA327" s="131"/>
      <c r="VMB327" s="131"/>
      <c r="VMC327" s="131"/>
      <c r="VMD327" s="132"/>
      <c r="VME327" s="132"/>
      <c r="VMF327" s="129"/>
      <c r="VMG327" s="129"/>
      <c r="VMH327" s="130"/>
      <c r="VMI327" s="131"/>
      <c r="VMJ327" s="131"/>
      <c r="VMK327" s="131"/>
      <c r="VML327" s="132"/>
      <c r="VMM327" s="132"/>
      <c r="VMN327" s="129"/>
      <c r="VMO327" s="129"/>
      <c r="VMP327" s="130"/>
      <c r="VMQ327" s="131"/>
      <c r="VMR327" s="131"/>
      <c r="VMS327" s="131"/>
      <c r="VMT327" s="132"/>
      <c r="VMU327" s="132"/>
      <c r="VMV327" s="129"/>
      <c r="VMW327" s="129"/>
      <c r="VMX327" s="130"/>
      <c r="VMY327" s="131"/>
      <c r="VMZ327" s="131"/>
      <c r="VNA327" s="131"/>
      <c r="VNB327" s="132"/>
      <c r="VNC327" s="132"/>
      <c r="VND327" s="129"/>
      <c r="VNE327" s="129"/>
      <c r="VNF327" s="130"/>
      <c r="VNG327" s="131"/>
      <c r="VNH327" s="131"/>
      <c r="VNI327" s="131"/>
      <c r="VNJ327" s="132"/>
      <c r="VNK327" s="132"/>
      <c r="VNL327" s="129"/>
      <c r="VNM327" s="129"/>
      <c r="VNN327" s="130"/>
      <c r="VNO327" s="131"/>
      <c r="VNP327" s="131"/>
      <c r="VNQ327" s="131"/>
      <c r="VNR327" s="132"/>
      <c r="VNS327" s="132"/>
      <c r="VNT327" s="129"/>
      <c r="VNU327" s="129"/>
      <c r="VNV327" s="130"/>
      <c r="VNW327" s="131"/>
      <c r="VNX327" s="131"/>
      <c r="VNY327" s="131"/>
      <c r="VNZ327" s="132"/>
      <c r="VOA327" s="132"/>
      <c r="VOB327" s="129"/>
      <c r="VOC327" s="129"/>
      <c r="VOD327" s="130"/>
      <c r="VOE327" s="131"/>
      <c r="VOF327" s="131"/>
      <c r="VOG327" s="131"/>
      <c r="VOH327" s="132"/>
      <c r="VOI327" s="132"/>
      <c r="VOJ327" s="129"/>
      <c r="VOK327" s="129"/>
      <c r="VOL327" s="130"/>
      <c r="VOM327" s="131"/>
      <c r="VON327" s="131"/>
      <c r="VOO327" s="131"/>
      <c r="VOP327" s="132"/>
      <c r="VOQ327" s="132"/>
      <c r="VOR327" s="129"/>
      <c r="VOS327" s="129"/>
      <c r="VOT327" s="130"/>
      <c r="VOU327" s="131"/>
      <c r="VOV327" s="131"/>
      <c r="VOW327" s="131"/>
      <c r="VOX327" s="132"/>
      <c r="VOY327" s="132"/>
      <c r="VOZ327" s="129"/>
      <c r="VPA327" s="129"/>
      <c r="VPB327" s="130"/>
      <c r="VPC327" s="131"/>
      <c r="VPD327" s="131"/>
      <c r="VPE327" s="131"/>
      <c r="VPF327" s="132"/>
      <c r="VPG327" s="132"/>
      <c r="VPH327" s="129"/>
      <c r="VPI327" s="129"/>
      <c r="VPJ327" s="130"/>
      <c r="VPK327" s="131"/>
      <c r="VPL327" s="131"/>
      <c r="VPM327" s="131"/>
      <c r="VPN327" s="132"/>
      <c r="VPO327" s="132"/>
      <c r="VPP327" s="129"/>
      <c r="VPQ327" s="129"/>
      <c r="VPR327" s="130"/>
      <c r="VPS327" s="131"/>
      <c r="VPT327" s="131"/>
      <c r="VPU327" s="131"/>
      <c r="VPV327" s="132"/>
      <c r="VPW327" s="132"/>
      <c r="VPX327" s="129"/>
      <c r="VPY327" s="129"/>
      <c r="VPZ327" s="130"/>
      <c r="VQA327" s="131"/>
      <c r="VQB327" s="131"/>
      <c r="VQC327" s="131"/>
      <c r="VQD327" s="132"/>
      <c r="VQE327" s="132"/>
      <c r="VQF327" s="129"/>
      <c r="VQG327" s="129"/>
      <c r="VQH327" s="130"/>
      <c r="VQI327" s="131"/>
      <c r="VQJ327" s="131"/>
      <c r="VQK327" s="131"/>
      <c r="VQL327" s="132"/>
      <c r="VQM327" s="132"/>
      <c r="VQN327" s="129"/>
      <c r="VQO327" s="129"/>
      <c r="VQP327" s="130"/>
      <c r="VQQ327" s="131"/>
      <c r="VQR327" s="131"/>
      <c r="VQS327" s="131"/>
      <c r="VQT327" s="132"/>
      <c r="VQU327" s="132"/>
      <c r="VQV327" s="129"/>
      <c r="VQW327" s="129"/>
      <c r="VQX327" s="130"/>
      <c r="VQY327" s="131"/>
      <c r="VQZ327" s="131"/>
      <c r="VRA327" s="131"/>
      <c r="VRB327" s="132"/>
      <c r="VRC327" s="132"/>
      <c r="VRD327" s="129"/>
      <c r="VRE327" s="129"/>
      <c r="VRF327" s="130"/>
      <c r="VRG327" s="131"/>
      <c r="VRH327" s="131"/>
      <c r="VRI327" s="131"/>
      <c r="VRJ327" s="132"/>
      <c r="VRK327" s="132"/>
      <c r="VRL327" s="129"/>
      <c r="VRM327" s="129"/>
      <c r="VRN327" s="130"/>
      <c r="VRO327" s="131"/>
      <c r="VRP327" s="131"/>
      <c r="VRQ327" s="131"/>
      <c r="VRR327" s="132"/>
      <c r="VRS327" s="132"/>
      <c r="VRT327" s="129"/>
      <c r="VRU327" s="129"/>
      <c r="VRV327" s="130"/>
      <c r="VRW327" s="131"/>
      <c r="VRX327" s="131"/>
      <c r="VRY327" s="131"/>
      <c r="VRZ327" s="132"/>
      <c r="VSA327" s="132"/>
      <c r="VSB327" s="129"/>
      <c r="VSC327" s="129"/>
      <c r="VSD327" s="130"/>
      <c r="VSE327" s="131"/>
      <c r="VSF327" s="131"/>
      <c r="VSG327" s="131"/>
      <c r="VSH327" s="132"/>
      <c r="VSI327" s="132"/>
      <c r="VSJ327" s="129"/>
      <c r="VSK327" s="129"/>
      <c r="VSL327" s="130"/>
      <c r="VSM327" s="131"/>
      <c r="VSN327" s="131"/>
      <c r="VSO327" s="131"/>
      <c r="VSP327" s="132"/>
      <c r="VSQ327" s="132"/>
      <c r="VSR327" s="129"/>
      <c r="VSS327" s="129"/>
      <c r="VST327" s="130"/>
      <c r="VSU327" s="131"/>
      <c r="VSV327" s="131"/>
      <c r="VSW327" s="131"/>
      <c r="VSX327" s="132"/>
      <c r="VSY327" s="132"/>
      <c r="VSZ327" s="129"/>
      <c r="VTA327" s="129"/>
      <c r="VTB327" s="130"/>
      <c r="VTC327" s="131"/>
      <c r="VTD327" s="131"/>
      <c r="VTE327" s="131"/>
      <c r="VTF327" s="132"/>
      <c r="VTG327" s="132"/>
      <c r="VTH327" s="129"/>
      <c r="VTI327" s="129"/>
      <c r="VTJ327" s="130"/>
      <c r="VTK327" s="131"/>
      <c r="VTL327" s="131"/>
      <c r="VTM327" s="131"/>
      <c r="VTN327" s="132"/>
      <c r="VTO327" s="132"/>
      <c r="VTP327" s="129"/>
      <c r="VTQ327" s="129"/>
      <c r="VTR327" s="130"/>
      <c r="VTS327" s="131"/>
      <c r="VTT327" s="131"/>
      <c r="VTU327" s="131"/>
      <c r="VTV327" s="132"/>
      <c r="VTW327" s="132"/>
      <c r="VTX327" s="129"/>
      <c r="VTY327" s="129"/>
      <c r="VTZ327" s="130"/>
      <c r="VUA327" s="131"/>
      <c r="VUB327" s="131"/>
      <c r="VUC327" s="131"/>
      <c r="VUD327" s="132"/>
      <c r="VUE327" s="132"/>
      <c r="VUF327" s="129"/>
      <c r="VUG327" s="129"/>
      <c r="VUH327" s="130"/>
      <c r="VUI327" s="131"/>
      <c r="VUJ327" s="131"/>
      <c r="VUK327" s="131"/>
      <c r="VUL327" s="132"/>
      <c r="VUM327" s="132"/>
      <c r="VUN327" s="129"/>
      <c r="VUO327" s="129"/>
      <c r="VUP327" s="130"/>
      <c r="VUQ327" s="131"/>
      <c r="VUR327" s="131"/>
      <c r="VUS327" s="131"/>
      <c r="VUT327" s="132"/>
      <c r="VUU327" s="132"/>
      <c r="VUV327" s="129"/>
      <c r="VUW327" s="129"/>
      <c r="VUX327" s="130"/>
      <c r="VUY327" s="131"/>
      <c r="VUZ327" s="131"/>
      <c r="VVA327" s="131"/>
      <c r="VVB327" s="132"/>
      <c r="VVC327" s="132"/>
      <c r="VVD327" s="129"/>
      <c r="VVE327" s="129"/>
      <c r="VVF327" s="130"/>
      <c r="VVG327" s="131"/>
      <c r="VVH327" s="131"/>
      <c r="VVI327" s="131"/>
      <c r="VVJ327" s="132"/>
      <c r="VVK327" s="132"/>
      <c r="VVL327" s="129"/>
      <c r="VVM327" s="129"/>
      <c r="VVN327" s="130"/>
      <c r="VVO327" s="131"/>
      <c r="VVP327" s="131"/>
      <c r="VVQ327" s="131"/>
      <c r="VVR327" s="132"/>
      <c r="VVS327" s="132"/>
      <c r="VVT327" s="129"/>
      <c r="VVU327" s="129"/>
      <c r="VVV327" s="130"/>
      <c r="VVW327" s="131"/>
      <c r="VVX327" s="131"/>
      <c r="VVY327" s="131"/>
      <c r="VVZ327" s="132"/>
      <c r="VWA327" s="132"/>
      <c r="VWB327" s="129"/>
      <c r="VWC327" s="129"/>
      <c r="VWD327" s="130"/>
      <c r="VWE327" s="131"/>
      <c r="VWF327" s="131"/>
      <c r="VWG327" s="131"/>
      <c r="VWH327" s="132"/>
      <c r="VWI327" s="132"/>
      <c r="VWJ327" s="129"/>
      <c r="VWK327" s="129"/>
      <c r="VWL327" s="130"/>
      <c r="VWM327" s="131"/>
      <c r="VWN327" s="131"/>
      <c r="VWO327" s="131"/>
      <c r="VWP327" s="132"/>
      <c r="VWQ327" s="132"/>
      <c r="VWR327" s="129"/>
      <c r="VWS327" s="129"/>
      <c r="VWT327" s="130"/>
      <c r="VWU327" s="131"/>
      <c r="VWV327" s="131"/>
      <c r="VWW327" s="131"/>
      <c r="VWX327" s="132"/>
      <c r="VWY327" s="132"/>
      <c r="VWZ327" s="129"/>
      <c r="VXA327" s="129"/>
      <c r="VXB327" s="130"/>
      <c r="VXC327" s="131"/>
      <c r="VXD327" s="131"/>
      <c r="VXE327" s="131"/>
      <c r="VXF327" s="132"/>
      <c r="VXG327" s="132"/>
      <c r="VXH327" s="129"/>
      <c r="VXI327" s="129"/>
      <c r="VXJ327" s="130"/>
      <c r="VXK327" s="131"/>
      <c r="VXL327" s="131"/>
      <c r="VXM327" s="131"/>
      <c r="VXN327" s="132"/>
      <c r="VXO327" s="132"/>
      <c r="VXP327" s="129"/>
      <c r="VXQ327" s="129"/>
      <c r="VXR327" s="130"/>
      <c r="VXS327" s="131"/>
      <c r="VXT327" s="131"/>
      <c r="VXU327" s="131"/>
      <c r="VXV327" s="132"/>
      <c r="VXW327" s="132"/>
      <c r="VXX327" s="129"/>
      <c r="VXY327" s="129"/>
      <c r="VXZ327" s="130"/>
      <c r="VYA327" s="131"/>
      <c r="VYB327" s="131"/>
      <c r="VYC327" s="131"/>
      <c r="VYD327" s="132"/>
      <c r="VYE327" s="132"/>
      <c r="VYF327" s="129"/>
      <c r="VYG327" s="129"/>
      <c r="VYH327" s="130"/>
      <c r="VYI327" s="131"/>
      <c r="VYJ327" s="131"/>
      <c r="VYK327" s="131"/>
      <c r="VYL327" s="132"/>
      <c r="VYM327" s="132"/>
      <c r="VYN327" s="129"/>
      <c r="VYO327" s="129"/>
      <c r="VYP327" s="130"/>
      <c r="VYQ327" s="131"/>
      <c r="VYR327" s="131"/>
      <c r="VYS327" s="131"/>
      <c r="VYT327" s="132"/>
      <c r="VYU327" s="132"/>
      <c r="VYV327" s="129"/>
      <c r="VYW327" s="129"/>
      <c r="VYX327" s="130"/>
      <c r="VYY327" s="131"/>
      <c r="VYZ327" s="131"/>
      <c r="VZA327" s="131"/>
      <c r="VZB327" s="132"/>
      <c r="VZC327" s="132"/>
      <c r="VZD327" s="129"/>
      <c r="VZE327" s="129"/>
      <c r="VZF327" s="130"/>
      <c r="VZG327" s="131"/>
      <c r="VZH327" s="131"/>
      <c r="VZI327" s="131"/>
      <c r="VZJ327" s="132"/>
      <c r="VZK327" s="132"/>
      <c r="VZL327" s="129"/>
      <c r="VZM327" s="129"/>
      <c r="VZN327" s="130"/>
      <c r="VZO327" s="131"/>
      <c r="VZP327" s="131"/>
      <c r="VZQ327" s="131"/>
      <c r="VZR327" s="132"/>
      <c r="VZS327" s="132"/>
      <c r="VZT327" s="129"/>
      <c r="VZU327" s="129"/>
      <c r="VZV327" s="130"/>
      <c r="VZW327" s="131"/>
      <c r="VZX327" s="131"/>
      <c r="VZY327" s="131"/>
      <c r="VZZ327" s="132"/>
      <c r="WAA327" s="132"/>
      <c r="WAB327" s="129"/>
      <c r="WAC327" s="129"/>
      <c r="WAD327" s="130"/>
      <c r="WAE327" s="131"/>
      <c r="WAF327" s="131"/>
      <c r="WAG327" s="131"/>
      <c r="WAH327" s="132"/>
      <c r="WAI327" s="132"/>
      <c r="WAJ327" s="129"/>
      <c r="WAK327" s="129"/>
      <c r="WAL327" s="130"/>
      <c r="WAM327" s="131"/>
      <c r="WAN327" s="131"/>
      <c r="WAO327" s="131"/>
      <c r="WAP327" s="132"/>
      <c r="WAQ327" s="132"/>
      <c r="WAR327" s="129"/>
      <c r="WAS327" s="129"/>
      <c r="WAT327" s="130"/>
      <c r="WAU327" s="131"/>
      <c r="WAV327" s="131"/>
      <c r="WAW327" s="131"/>
      <c r="WAX327" s="132"/>
      <c r="WAY327" s="132"/>
      <c r="WAZ327" s="129"/>
      <c r="WBA327" s="129"/>
      <c r="WBB327" s="130"/>
      <c r="WBC327" s="131"/>
      <c r="WBD327" s="131"/>
      <c r="WBE327" s="131"/>
      <c r="WBF327" s="132"/>
      <c r="WBG327" s="132"/>
      <c r="WBH327" s="129"/>
      <c r="WBI327" s="129"/>
      <c r="WBJ327" s="130"/>
      <c r="WBK327" s="131"/>
      <c r="WBL327" s="131"/>
      <c r="WBM327" s="131"/>
      <c r="WBN327" s="132"/>
      <c r="WBO327" s="132"/>
      <c r="WBP327" s="129"/>
      <c r="WBQ327" s="129"/>
      <c r="WBR327" s="130"/>
      <c r="WBS327" s="131"/>
      <c r="WBT327" s="131"/>
      <c r="WBU327" s="131"/>
      <c r="WBV327" s="132"/>
      <c r="WBW327" s="132"/>
      <c r="WBX327" s="129"/>
      <c r="WBY327" s="129"/>
      <c r="WBZ327" s="130"/>
      <c r="WCA327" s="131"/>
      <c r="WCB327" s="131"/>
      <c r="WCC327" s="131"/>
      <c r="WCD327" s="132"/>
      <c r="WCE327" s="132"/>
      <c r="WCF327" s="129"/>
      <c r="WCG327" s="129"/>
      <c r="WCH327" s="130"/>
      <c r="WCI327" s="131"/>
      <c r="WCJ327" s="131"/>
      <c r="WCK327" s="131"/>
      <c r="WCL327" s="132"/>
      <c r="WCM327" s="132"/>
      <c r="WCN327" s="129"/>
      <c r="WCO327" s="129"/>
      <c r="WCP327" s="130"/>
      <c r="WCQ327" s="131"/>
      <c r="WCR327" s="131"/>
      <c r="WCS327" s="131"/>
      <c r="WCT327" s="132"/>
      <c r="WCU327" s="132"/>
      <c r="WCV327" s="129"/>
      <c r="WCW327" s="129"/>
      <c r="WCX327" s="130"/>
      <c r="WCY327" s="131"/>
      <c r="WCZ327" s="131"/>
      <c r="WDA327" s="131"/>
      <c r="WDB327" s="132"/>
      <c r="WDC327" s="132"/>
      <c r="WDD327" s="129"/>
      <c r="WDE327" s="129"/>
      <c r="WDF327" s="130"/>
      <c r="WDG327" s="131"/>
      <c r="WDH327" s="131"/>
      <c r="WDI327" s="131"/>
      <c r="WDJ327" s="132"/>
      <c r="WDK327" s="132"/>
      <c r="WDL327" s="129"/>
      <c r="WDM327" s="129"/>
      <c r="WDN327" s="130"/>
      <c r="WDO327" s="131"/>
      <c r="WDP327" s="131"/>
      <c r="WDQ327" s="131"/>
      <c r="WDR327" s="132"/>
      <c r="WDS327" s="132"/>
      <c r="WDT327" s="129"/>
      <c r="WDU327" s="129"/>
      <c r="WDV327" s="130"/>
      <c r="WDW327" s="131"/>
      <c r="WDX327" s="131"/>
      <c r="WDY327" s="131"/>
      <c r="WDZ327" s="132"/>
      <c r="WEA327" s="132"/>
      <c r="WEB327" s="129"/>
      <c r="WEC327" s="129"/>
      <c r="WED327" s="130"/>
      <c r="WEE327" s="131"/>
      <c r="WEF327" s="131"/>
      <c r="WEG327" s="131"/>
      <c r="WEH327" s="132"/>
      <c r="WEI327" s="132"/>
      <c r="WEJ327" s="129"/>
      <c r="WEK327" s="129"/>
      <c r="WEL327" s="130"/>
      <c r="WEM327" s="131"/>
      <c r="WEN327" s="131"/>
      <c r="WEO327" s="131"/>
      <c r="WEP327" s="132"/>
      <c r="WEQ327" s="132"/>
      <c r="WER327" s="129"/>
      <c r="WES327" s="129"/>
      <c r="WET327" s="130"/>
      <c r="WEU327" s="131"/>
      <c r="WEV327" s="131"/>
      <c r="WEW327" s="131"/>
      <c r="WEX327" s="132"/>
      <c r="WEY327" s="132"/>
      <c r="WEZ327" s="129"/>
      <c r="WFA327" s="129"/>
      <c r="WFB327" s="130"/>
      <c r="WFC327" s="131"/>
      <c r="WFD327" s="131"/>
      <c r="WFE327" s="131"/>
      <c r="WFF327" s="132"/>
      <c r="WFG327" s="132"/>
      <c r="WFH327" s="129"/>
      <c r="WFI327" s="129"/>
      <c r="WFJ327" s="130"/>
      <c r="WFK327" s="131"/>
      <c r="WFL327" s="131"/>
      <c r="WFM327" s="131"/>
      <c r="WFN327" s="132"/>
      <c r="WFO327" s="132"/>
      <c r="WFP327" s="129"/>
      <c r="WFQ327" s="129"/>
      <c r="WFR327" s="130"/>
      <c r="WFS327" s="131"/>
      <c r="WFT327" s="131"/>
      <c r="WFU327" s="131"/>
      <c r="WFV327" s="132"/>
      <c r="WFW327" s="132"/>
      <c r="WFX327" s="129"/>
      <c r="WFY327" s="129"/>
      <c r="WFZ327" s="130"/>
      <c r="WGA327" s="131"/>
      <c r="WGB327" s="131"/>
      <c r="WGC327" s="131"/>
      <c r="WGD327" s="132"/>
      <c r="WGE327" s="132"/>
      <c r="WGF327" s="129"/>
      <c r="WGG327" s="129"/>
      <c r="WGH327" s="130"/>
      <c r="WGI327" s="131"/>
      <c r="WGJ327" s="131"/>
      <c r="WGK327" s="131"/>
      <c r="WGL327" s="132"/>
      <c r="WGM327" s="132"/>
      <c r="WGN327" s="129"/>
      <c r="WGO327" s="129"/>
      <c r="WGP327" s="130"/>
      <c r="WGQ327" s="131"/>
      <c r="WGR327" s="131"/>
      <c r="WGS327" s="131"/>
      <c r="WGT327" s="132"/>
      <c r="WGU327" s="132"/>
      <c r="WGV327" s="129"/>
      <c r="WGW327" s="129"/>
      <c r="WGX327" s="130"/>
      <c r="WGY327" s="131"/>
      <c r="WGZ327" s="131"/>
      <c r="WHA327" s="131"/>
      <c r="WHB327" s="132"/>
      <c r="WHC327" s="132"/>
      <c r="WHD327" s="129"/>
      <c r="WHE327" s="129"/>
      <c r="WHF327" s="130"/>
      <c r="WHG327" s="131"/>
      <c r="WHH327" s="131"/>
      <c r="WHI327" s="131"/>
      <c r="WHJ327" s="132"/>
      <c r="WHK327" s="132"/>
      <c r="WHL327" s="129"/>
      <c r="WHM327" s="129"/>
      <c r="WHN327" s="130"/>
      <c r="WHO327" s="131"/>
      <c r="WHP327" s="131"/>
      <c r="WHQ327" s="131"/>
      <c r="WHR327" s="132"/>
      <c r="WHS327" s="132"/>
      <c r="WHT327" s="129"/>
      <c r="WHU327" s="129"/>
      <c r="WHV327" s="130"/>
      <c r="WHW327" s="131"/>
      <c r="WHX327" s="131"/>
      <c r="WHY327" s="131"/>
      <c r="WHZ327" s="132"/>
      <c r="WIA327" s="132"/>
      <c r="WIB327" s="129"/>
      <c r="WIC327" s="129"/>
      <c r="WID327" s="130"/>
      <c r="WIE327" s="131"/>
      <c r="WIF327" s="131"/>
      <c r="WIG327" s="131"/>
      <c r="WIH327" s="132"/>
      <c r="WII327" s="132"/>
      <c r="WIJ327" s="129"/>
      <c r="WIK327" s="129"/>
      <c r="WIL327" s="130"/>
      <c r="WIM327" s="131"/>
      <c r="WIN327" s="131"/>
      <c r="WIO327" s="131"/>
      <c r="WIP327" s="132"/>
      <c r="WIQ327" s="132"/>
      <c r="WIR327" s="129"/>
      <c r="WIS327" s="129"/>
      <c r="WIT327" s="130"/>
      <c r="WIU327" s="131"/>
      <c r="WIV327" s="131"/>
      <c r="WIW327" s="131"/>
      <c r="WIX327" s="132"/>
      <c r="WIY327" s="132"/>
      <c r="WIZ327" s="129"/>
      <c r="WJA327" s="129"/>
      <c r="WJB327" s="130"/>
      <c r="WJC327" s="131"/>
      <c r="WJD327" s="131"/>
      <c r="WJE327" s="131"/>
      <c r="WJF327" s="132"/>
      <c r="WJG327" s="132"/>
      <c r="WJH327" s="129"/>
      <c r="WJI327" s="129"/>
      <c r="WJJ327" s="130"/>
      <c r="WJK327" s="131"/>
      <c r="WJL327" s="131"/>
      <c r="WJM327" s="131"/>
      <c r="WJN327" s="132"/>
      <c r="WJO327" s="132"/>
      <c r="WJP327" s="129"/>
      <c r="WJQ327" s="129"/>
      <c r="WJR327" s="130"/>
      <c r="WJS327" s="131"/>
      <c r="WJT327" s="131"/>
      <c r="WJU327" s="131"/>
      <c r="WJV327" s="132"/>
      <c r="WJW327" s="132"/>
      <c r="WJX327" s="129"/>
      <c r="WJY327" s="129"/>
      <c r="WJZ327" s="130"/>
      <c r="WKA327" s="131"/>
      <c r="WKB327" s="131"/>
      <c r="WKC327" s="131"/>
      <c r="WKD327" s="132"/>
      <c r="WKE327" s="132"/>
      <c r="WKF327" s="129"/>
      <c r="WKG327" s="129"/>
      <c r="WKH327" s="130"/>
      <c r="WKI327" s="131"/>
      <c r="WKJ327" s="131"/>
      <c r="WKK327" s="131"/>
      <c r="WKL327" s="132"/>
      <c r="WKM327" s="132"/>
      <c r="WKN327" s="129"/>
      <c r="WKO327" s="129"/>
      <c r="WKP327" s="130"/>
      <c r="WKQ327" s="131"/>
      <c r="WKR327" s="131"/>
      <c r="WKS327" s="131"/>
      <c r="WKT327" s="132"/>
      <c r="WKU327" s="132"/>
      <c r="WKV327" s="129"/>
      <c r="WKW327" s="129"/>
      <c r="WKX327" s="130"/>
      <c r="WKY327" s="131"/>
      <c r="WKZ327" s="131"/>
      <c r="WLA327" s="131"/>
      <c r="WLB327" s="132"/>
      <c r="WLC327" s="132"/>
      <c r="WLD327" s="129"/>
      <c r="WLE327" s="129"/>
      <c r="WLF327" s="130"/>
      <c r="WLG327" s="131"/>
      <c r="WLH327" s="131"/>
      <c r="WLI327" s="131"/>
      <c r="WLJ327" s="132"/>
      <c r="WLK327" s="132"/>
      <c r="WLL327" s="129"/>
      <c r="WLM327" s="129"/>
      <c r="WLN327" s="130"/>
      <c r="WLO327" s="131"/>
      <c r="WLP327" s="131"/>
      <c r="WLQ327" s="131"/>
      <c r="WLR327" s="132"/>
      <c r="WLS327" s="132"/>
      <c r="WLT327" s="129"/>
      <c r="WLU327" s="129"/>
      <c r="WLV327" s="130"/>
      <c r="WLW327" s="131"/>
      <c r="WLX327" s="131"/>
      <c r="WLY327" s="131"/>
      <c r="WLZ327" s="132"/>
      <c r="WMA327" s="132"/>
      <c r="WMB327" s="129"/>
      <c r="WMC327" s="129"/>
      <c r="WMD327" s="130"/>
      <c r="WME327" s="131"/>
      <c r="WMF327" s="131"/>
      <c r="WMG327" s="131"/>
      <c r="WMH327" s="132"/>
      <c r="WMI327" s="132"/>
      <c r="WMJ327" s="129"/>
      <c r="WMK327" s="129"/>
      <c r="WML327" s="130"/>
      <c r="WMM327" s="131"/>
      <c r="WMN327" s="131"/>
      <c r="WMO327" s="131"/>
      <c r="WMP327" s="132"/>
      <c r="WMQ327" s="132"/>
      <c r="WMR327" s="129"/>
      <c r="WMS327" s="129"/>
      <c r="WMT327" s="130"/>
      <c r="WMU327" s="131"/>
      <c r="WMV327" s="131"/>
      <c r="WMW327" s="131"/>
      <c r="WMX327" s="132"/>
      <c r="WMY327" s="132"/>
      <c r="WMZ327" s="129"/>
      <c r="WNA327" s="129"/>
      <c r="WNB327" s="130"/>
      <c r="WNC327" s="131"/>
      <c r="WND327" s="131"/>
      <c r="WNE327" s="131"/>
      <c r="WNF327" s="132"/>
      <c r="WNG327" s="132"/>
      <c r="WNH327" s="129"/>
      <c r="WNI327" s="129"/>
      <c r="WNJ327" s="130"/>
      <c r="WNK327" s="131"/>
      <c r="WNL327" s="131"/>
      <c r="WNM327" s="131"/>
      <c r="WNN327" s="132"/>
      <c r="WNO327" s="132"/>
      <c r="WNP327" s="129"/>
      <c r="WNQ327" s="129"/>
      <c r="WNR327" s="130"/>
      <c r="WNS327" s="131"/>
      <c r="WNT327" s="131"/>
      <c r="WNU327" s="131"/>
      <c r="WNV327" s="132"/>
      <c r="WNW327" s="132"/>
      <c r="WNX327" s="129"/>
      <c r="WNY327" s="129"/>
      <c r="WNZ327" s="130"/>
      <c r="WOA327" s="131"/>
      <c r="WOB327" s="131"/>
      <c r="WOC327" s="131"/>
      <c r="WOD327" s="132"/>
      <c r="WOE327" s="132"/>
      <c r="WOF327" s="129"/>
      <c r="WOG327" s="129"/>
      <c r="WOH327" s="130"/>
      <c r="WOI327" s="131"/>
      <c r="WOJ327" s="131"/>
      <c r="WOK327" s="131"/>
      <c r="WOL327" s="132"/>
      <c r="WOM327" s="132"/>
      <c r="WON327" s="129"/>
      <c r="WOO327" s="129"/>
      <c r="WOP327" s="130"/>
      <c r="WOQ327" s="131"/>
      <c r="WOR327" s="131"/>
      <c r="WOS327" s="131"/>
      <c r="WOT327" s="132"/>
      <c r="WOU327" s="132"/>
      <c r="WOV327" s="129"/>
      <c r="WOW327" s="129"/>
      <c r="WOX327" s="130"/>
      <c r="WOY327" s="131"/>
      <c r="WOZ327" s="131"/>
      <c r="WPA327" s="131"/>
      <c r="WPB327" s="132"/>
      <c r="WPC327" s="132"/>
      <c r="WPD327" s="129"/>
      <c r="WPE327" s="129"/>
      <c r="WPF327" s="130"/>
      <c r="WPG327" s="131"/>
      <c r="WPH327" s="131"/>
      <c r="WPI327" s="131"/>
      <c r="WPJ327" s="132"/>
      <c r="WPK327" s="132"/>
      <c r="WPL327" s="129"/>
      <c r="WPM327" s="129"/>
      <c r="WPN327" s="130"/>
      <c r="WPO327" s="131"/>
      <c r="WPP327" s="131"/>
      <c r="WPQ327" s="131"/>
      <c r="WPR327" s="132"/>
      <c r="WPS327" s="132"/>
      <c r="WPT327" s="129"/>
      <c r="WPU327" s="129"/>
      <c r="WPV327" s="130"/>
      <c r="WPW327" s="131"/>
      <c r="WPX327" s="131"/>
      <c r="WPY327" s="131"/>
      <c r="WPZ327" s="132"/>
      <c r="WQA327" s="132"/>
      <c r="WQB327" s="129"/>
      <c r="WQC327" s="129"/>
      <c r="WQD327" s="130"/>
      <c r="WQE327" s="131"/>
      <c r="WQF327" s="131"/>
      <c r="WQG327" s="131"/>
      <c r="WQH327" s="132"/>
      <c r="WQI327" s="132"/>
      <c r="WQJ327" s="129"/>
      <c r="WQK327" s="129"/>
      <c r="WQL327" s="130"/>
      <c r="WQM327" s="131"/>
      <c r="WQN327" s="131"/>
      <c r="WQO327" s="131"/>
      <c r="WQP327" s="132"/>
      <c r="WQQ327" s="132"/>
      <c r="WQR327" s="129"/>
      <c r="WQS327" s="129"/>
      <c r="WQT327" s="130"/>
      <c r="WQU327" s="131"/>
      <c r="WQV327" s="131"/>
      <c r="WQW327" s="131"/>
      <c r="WQX327" s="132"/>
      <c r="WQY327" s="132"/>
      <c r="WQZ327" s="129"/>
      <c r="WRA327" s="129"/>
      <c r="WRB327" s="130"/>
      <c r="WRC327" s="131"/>
      <c r="WRD327" s="131"/>
      <c r="WRE327" s="131"/>
      <c r="WRF327" s="132"/>
      <c r="WRG327" s="132"/>
      <c r="WRH327" s="129"/>
      <c r="WRI327" s="129"/>
      <c r="WRJ327" s="130"/>
      <c r="WRK327" s="131"/>
      <c r="WRL327" s="131"/>
      <c r="WRM327" s="131"/>
      <c r="WRN327" s="132"/>
      <c r="WRO327" s="132"/>
      <c r="WRP327" s="129"/>
      <c r="WRQ327" s="129"/>
      <c r="WRR327" s="130"/>
      <c r="WRS327" s="131"/>
      <c r="WRT327" s="131"/>
      <c r="WRU327" s="131"/>
      <c r="WRV327" s="132"/>
      <c r="WRW327" s="132"/>
      <c r="WRX327" s="129"/>
      <c r="WRY327" s="129"/>
      <c r="WRZ327" s="130"/>
      <c r="WSA327" s="131"/>
      <c r="WSB327" s="131"/>
      <c r="WSC327" s="131"/>
      <c r="WSD327" s="132"/>
      <c r="WSE327" s="132"/>
      <c r="WSF327" s="129"/>
      <c r="WSG327" s="129"/>
      <c r="WSH327" s="130"/>
      <c r="WSI327" s="131"/>
      <c r="WSJ327" s="131"/>
      <c r="WSK327" s="131"/>
      <c r="WSL327" s="132"/>
      <c r="WSM327" s="132"/>
      <c r="WSN327" s="129"/>
      <c r="WSO327" s="129"/>
      <c r="WSP327" s="130"/>
      <c r="WSQ327" s="131"/>
      <c r="WSR327" s="131"/>
      <c r="WSS327" s="131"/>
      <c r="WST327" s="132"/>
      <c r="WSU327" s="132"/>
      <c r="WSV327" s="129"/>
      <c r="WSW327" s="129"/>
      <c r="WSX327" s="130"/>
      <c r="WSY327" s="131"/>
      <c r="WSZ327" s="131"/>
      <c r="WTA327" s="131"/>
      <c r="WTB327" s="132"/>
      <c r="WTC327" s="132"/>
      <c r="WTD327" s="129"/>
      <c r="WTE327" s="129"/>
      <c r="WTF327" s="130"/>
      <c r="WTG327" s="131"/>
      <c r="WTH327" s="131"/>
      <c r="WTI327" s="131"/>
      <c r="WTJ327" s="132"/>
      <c r="WTK327" s="132"/>
      <c r="WTL327" s="129"/>
      <c r="WTM327" s="129"/>
      <c r="WTN327" s="130"/>
      <c r="WTO327" s="131"/>
      <c r="WTP327" s="131"/>
      <c r="WTQ327" s="131"/>
      <c r="WTR327" s="132"/>
      <c r="WTS327" s="132"/>
      <c r="WTT327" s="129"/>
      <c r="WTU327" s="129"/>
      <c r="WTV327" s="130"/>
      <c r="WTW327" s="131"/>
      <c r="WTX327" s="131"/>
      <c r="WTY327" s="131"/>
      <c r="WTZ327" s="132"/>
      <c r="WUA327" s="132"/>
      <c r="WUB327" s="129"/>
      <c r="WUC327" s="129"/>
      <c r="WUD327" s="130"/>
      <c r="WUE327" s="131"/>
      <c r="WUF327" s="131"/>
      <c r="WUG327" s="131"/>
      <c r="WUH327" s="132"/>
      <c r="WUI327" s="132"/>
      <c r="WUJ327" s="129"/>
      <c r="WUK327" s="129"/>
      <c r="WUL327" s="130"/>
      <c r="WUM327" s="131"/>
      <c r="WUN327" s="131"/>
      <c r="WUO327" s="131"/>
      <c r="WUP327" s="132"/>
      <c r="WUQ327" s="132"/>
      <c r="WUR327" s="129"/>
      <c r="WUS327" s="129"/>
      <c r="WUT327" s="130"/>
      <c r="WUU327" s="131"/>
      <c r="WUV327" s="131"/>
      <c r="WUW327" s="131"/>
      <c r="WUX327" s="132"/>
      <c r="WUY327" s="132"/>
      <c r="WUZ327" s="129"/>
      <c r="WVA327" s="129"/>
      <c r="WVB327" s="130"/>
      <c r="WVC327" s="131"/>
      <c r="WVD327" s="131"/>
      <c r="WVE327" s="131"/>
      <c r="WVF327" s="132"/>
      <c r="WVG327" s="132"/>
      <c r="WVH327" s="129"/>
      <c r="WVI327" s="129"/>
      <c r="WVJ327" s="130"/>
      <c r="WVK327" s="131"/>
      <c r="WVL327" s="131"/>
      <c r="WVM327" s="131"/>
      <c r="WVN327" s="132"/>
      <c r="WVO327" s="132"/>
      <c r="WVP327" s="129"/>
      <c r="WVQ327" s="129"/>
      <c r="WVR327" s="130"/>
      <c r="WVS327" s="131"/>
      <c r="WVT327" s="131"/>
      <c r="WVU327" s="131"/>
      <c r="WVV327" s="132"/>
      <c r="WVW327" s="132"/>
      <c r="WVX327" s="129"/>
      <c r="WVY327" s="129"/>
      <c r="WVZ327" s="130"/>
      <c r="WWA327" s="131"/>
      <c r="WWB327" s="131"/>
      <c r="WWC327" s="131"/>
      <c r="WWD327" s="132"/>
      <c r="WWE327" s="132"/>
      <c r="WWF327" s="129"/>
      <c r="WWG327" s="129"/>
      <c r="WWH327" s="130"/>
      <c r="WWI327" s="131"/>
      <c r="WWJ327" s="131"/>
      <c r="WWK327" s="131"/>
      <c r="WWL327" s="132"/>
      <c r="WWM327" s="132"/>
      <c r="WWN327" s="129"/>
      <c r="WWO327" s="129"/>
      <c r="WWP327" s="130"/>
      <c r="WWQ327" s="131"/>
      <c r="WWR327" s="131"/>
      <c r="WWS327" s="131"/>
      <c r="WWT327" s="132"/>
      <c r="WWU327" s="132"/>
      <c r="WWV327" s="129"/>
      <c r="WWW327" s="129"/>
      <c r="WWX327" s="130"/>
      <c r="WWY327" s="131"/>
      <c r="WWZ327" s="131"/>
      <c r="WXA327" s="131"/>
      <c r="WXB327" s="132"/>
      <c r="WXC327" s="132"/>
      <c r="WXD327" s="129"/>
      <c r="WXE327" s="129"/>
      <c r="WXF327" s="130"/>
      <c r="WXG327" s="131"/>
      <c r="WXH327" s="131"/>
      <c r="WXI327" s="131"/>
      <c r="WXJ327" s="132"/>
      <c r="WXK327" s="132"/>
      <c r="WXL327" s="129"/>
      <c r="WXM327" s="129"/>
      <c r="WXN327" s="130"/>
      <c r="WXO327" s="131"/>
      <c r="WXP327" s="131"/>
      <c r="WXQ327" s="131"/>
      <c r="WXR327" s="132"/>
      <c r="WXS327" s="132"/>
      <c r="WXT327" s="129"/>
      <c r="WXU327" s="129"/>
      <c r="WXV327" s="130"/>
      <c r="WXW327" s="131"/>
      <c r="WXX327" s="131"/>
      <c r="WXY327" s="131"/>
      <c r="WXZ327" s="132"/>
      <c r="WYA327" s="132"/>
      <c r="WYB327" s="129"/>
      <c r="WYC327" s="129"/>
      <c r="WYD327" s="130"/>
      <c r="WYE327" s="131"/>
      <c r="WYF327" s="131"/>
      <c r="WYG327" s="131"/>
      <c r="WYH327" s="132"/>
      <c r="WYI327" s="132"/>
      <c r="WYJ327" s="129"/>
      <c r="WYK327" s="129"/>
      <c r="WYL327" s="130"/>
      <c r="WYM327" s="131"/>
      <c r="WYN327" s="131"/>
      <c r="WYO327" s="131"/>
      <c r="WYP327" s="132"/>
      <c r="WYQ327" s="132"/>
      <c r="WYR327" s="129"/>
      <c r="WYS327" s="129"/>
      <c r="WYT327" s="130"/>
      <c r="WYU327" s="131"/>
      <c r="WYV327" s="131"/>
      <c r="WYW327" s="131"/>
      <c r="WYX327" s="132"/>
      <c r="WYY327" s="132"/>
      <c r="WYZ327" s="129"/>
      <c r="WZA327" s="129"/>
      <c r="WZB327" s="130"/>
      <c r="WZC327" s="131"/>
      <c r="WZD327" s="131"/>
      <c r="WZE327" s="131"/>
      <c r="WZF327" s="132"/>
      <c r="WZG327" s="132"/>
      <c r="WZH327" s="129"/>
      <c r="WZI327" s="129"/>
      <c r="WZJ327" s="130"/>
      <c r="WZK327" s="131"/>
      <c r="WZL327" s="131"/>
      <c r="WZM327" s="131"/>
      <c r="WZN327" s="132"/>
      <c r="WZO327" s="132"/>
      <c r="WZP327" s="129"/>
      <c r="WZQ327" s="129"/>
      <c r="WZR327" s="130"/>
      <c r="WZS327" s="131"/>
      <c r="WZT327" s="131"/>
      <c r="WZU327" s="131"/>
      <c r="WZV327" s="132"/>
      <c r="WZW327" s="132"/>
      <c r="WZX327" s="129"/>
      <c r="WZY327" s="129"/>
      <c r="WZZ327" s="130"/>
      <c r="XAA327" s="131"/>
      <c r="XAB327" s="131"/>
      <c r="XAC327" s="131"/>
      <c r="XAD327" s="132"/>
      <c r="XAE327" s="132"/>
      <c r="XAF327" s="129"/>
      <c r="XAG327" s="129"/>
      <c r="XAH327" s="130"/>
      <c r="XAI327" s="131"/>
      <c r="XAJ327" s="131"/>
      <c r="XAK327" s="131"/>
      <c r="XAL327" s="132"/>
      <c r="XAM327" s="132"/>
      <c r="XAN327" s="129"/>
      <c r="XAO327" s="129"/>
      <c r="XAP327" s="130"/>
      <c r="XAQ327" s="131"/>
      <c r="XAR327" s="131"/>
      <c r="XAS327" s="131"/>
      <c r="XAT327" s="132"/>
      <c r="XAU327" s="132"/>
      <c r="XAV327" s="129"/>
      <c r="XAW327" s="129"/>
      <c r="XAX327" s="130"/>
      <c r="XAY327" s="131"/>
      <c r="XAZ327" s="131"/>
      <c r="XBA327" s="131"/>
      <c r="XBB327" s="132"/>
      <c r="XBC327" s="132"/>
      <c r="XBD327" s="129"/>
      <c r="XBE327" s="129"/>
      <c r="XBF327" s="130"/>
      <c r="XBG327" s="131"/>
      <c r="XBH327" s="131"/>
      <c r="XBI327" s="131"/>
      <c r="XBJ327" s="132"/>
      <c r="XBK327" s="132"/>
      <c r="XBL327" s="129"/>
      <c r="XBM327" s="129"/>
      <c r="XBN327" s="130"/>
      <c r="XBO327" s="131"/>
      <c r="XBP327" s="131"/>
      <c r="XBQ327" s="131"/>
      <c r="XBR327" s="132"/>
      <c r="XBS327" s="132"/>
      <c r="XBT327" s="129"/>
      <c r="XBU327" s="129"/>
    </row>
    <row r="328" spans="1:16297" s="128" customFormat="1" x14ac:dyDescent="0.35">
      <c r="A328" s="138" t="s">
        <v>10276</v>
      </c>
      <c r="B328" s="21">
        <v>5</v>
      </c>
      <c r="C328" s="20">
        <v>0.7</v>
      </c>
      <c r="D328" s="135">
        <v>40</v>
      </c>
      <c r="E328" s="21"/>
      <c r="F328" s="250">
        <v>45.1</v>
      </c>
      <c r="G328" s="250">
        <v>41.400000000000006</v>
      </c>
      <c r="H328" s="252">
        <v>40.650000000000006</v>
      </c>
      <c r="I328"/>
      <c r="J328"/>
      <c r="K328" s="131"/>
      <c r="L328" s="131"/>
      <c r="M328" s="131"/>
      <c r="N328" s="132"/>
      <c r="O328" s="132"/>
      <c r="P328" s="129"/>
      <c r="Q328" s="129"/>
      <c r="R328" s="130"/>
      <c r="S328" s="131"/>
      <c r="T328" s="131"/>
      <c r="U328" s="131"/>
      <c r="V328" s="132"/>
      <c r="W328" s="132"/>
      <c r="X328" s="129"/>
      <c r="Y328" s="129"/>
      <c r="Z328" s="130"/>
      <c r="AA328" s="131"/>
      <c r="AB328" s="131"/>
      <c r="AC328" s="131"/>
      <c r="AD328" s="132"/>
      <c r="AE328" s="132"/>
      <c r="AF328" s="129"/>
      <c r="AG328" s="129"/>
      <c r="AH328" s="130"/>
      <c r="AI328" s="131"/>
      <c r="AJ328" s="131"/>
      <c r="AK328" s="131"/>
      <c r="AL328" s="132"/>
      <c r="AM328" s="132"/>
      <c r="AN328" s="129"/>
      <c r="AO328" s="129"/>
      <c r="AP328" s="130"/>
      <c r="AQ328" s="131"/>
      <c r="AR328" s="131"/>
      <c r="AS328" s="131"/>
      <c r="AT328" s="132"/>
      <c r="AU328" s="132"/>
      <c r="AV328" s="129"/>
      <c r="AW328" s="129"/>
      <c r="AX328" s="130"/>
      <c r="AY328" s="131"/>
      <c r="AZ328" s="131"/>
      <c r="BA328" s="131"/>
      <c r="BB328" s="132"/>
      <c r="BC328" s="132"/>
      <c r="BD328" s="129"/>
      <c r="BE328" s="129"/>
      <c r="BF328" s="130"/>
      <c r="BG328" s="131"/>
      <c r="BH328" s="131"/>
      <c r="BI328" s="131"/>
      <c r="BJ328" s="132"/>
      <c r="BK328" s="132"/>
      <c r="BL328" s="129"/>
      <c r="BM328" s="129"/>
      <c r="BN328" s="130"/>
      <c r="BO328" s="131"/>
      <c r="BP328" s="131"/>
      <c r="BQ328" s="131"/>
      <c r="BR328" s="132"/>
      <c r="BS328" s="132"/>
      <c r="BT328" s="129"/>
      <c r="BU328" s="129"/>
      <c r="BV328" s="130"/>
      <c r="BW328" s="131"/>
      <c r="BX328" s="131"/>
      <c r="BY328" s="131"/>
      <c r="BZ328" s="132"/>
      <c r="CA328" s="132"/>
      <c r="CB328" s="129"/>
      <c r="CC328" s="129"/>
      <c r="CD328" s="130"/>
      <c r="CE328" s="131"/>
      <c r="CF328" s="131"/>
      <c r="CG328" s="131"/>
      <c r="CH328" s="132"/>
      <c r="CI328" s="132"/>
      <c r="CJ328" s="129"/>
      <c r="CK328" s="129"/>
      <c r="CL328" s="130"/>
      <c r="CM328" s="131"/>
      <c r="CN328" s="131"/>
      <c r="CO328" s="131"/>
      <c r="CP328" s="132"/>
      <c r="CQ328" s="132"/>
      <c r="CR328" s="129"/>
      <c r="CS328" s="129"/>
      <c r="CT328" s="130"/>
      <c r="CU328" s="131"/>
      <c r="CV328" s="131"/>
      <c r="CW328" s="131"/>
      <c r="CX328" s="132"/>
      <c r="CY328" s="132"/>
      <c r="CZ328" s="129"/>
      <c r="DA328" s="129"/>
      <c r="DB328" s="130"/>
      <c r="DC328" s="131"/>
      <c r="DD328" s="131"/>
      <c r="DE328" s="131"/>
      <c r="DF328" s="132"/>
      <c r="DG328" s="132"/>
      <c r="DH328" s="129"/>
      <c r="DI328" s="129"/>
      <c r="DJ328" s="130"/>
      <c r="DK328" s="131"/>
      <c r="DL328" s="131"/>
      <c r="DM328" s="131"/>
      <c r="DN328" s="132"/>
      <c r="DO328" s="132"/>
      <c r="DP328" s="129"/>
      <c r="DQ328" s="129"/>
      <c r="DR328" s="130"/>
      <c r="DS328" s="131"/>
      <c r="DT328" s="131"/>
      <c r="DU328" s="131"/>
      <c r="DV328" s="132"/>
      <c r="DW328" s="132"/>
      <c r="DX328" s="129"/>
      <c r="DY328" s="129"/>
      <c r="DZ328" s="130"/>
      <c r="EA328" s="131"/>
      <c r="EB328" s="131"/>
      <c r="EC328" s="131"/>
      <c r="ED328" s="132"/>
      <c r="EE328" s="132"/>
      <c r="EF328" s="129"/>
      <c r="EG328" s="129"/>
      <c r="EH328" s="130"/>
      <c r="EI328" s="131"/>
      <c r="EJ328" s="131"/>
      <c r="EK328" s="131"/>
      <c r="EL328" s="132"/>
      <c r="EM328" s="132"/>
      <c r="EN328" s="129"/>
      <c r="EO328" s="129"/>
      <c r="EP328" s="130"/>
      <c r="EQ328" s="131"/>
      <c r="ER328" s="131"/>
      <c r="ES328" s="131"/>
      <c r="ET328" s="132"/>
      <c r="EU328" s="132"/>
      <c r="EV328" s="129"/>
      <c r="EW328" s="129"/>
      <c r="EX328" s="130"/>
      <c r="EY328" s="131"/>
      <c r="EZ328" s="131"/>
      <c r="FA328" s="131"/>
      <c r="FB328" s="132"/>
      <c r="FC328" s="132"/>
      <c r="FD328" s="129"/>
      <c r="FE328" s="129"/>
      <c r="FF328" s="130"/>
      <c r="FG328" s="131"/>
      <c r="FH328" s="131"/>
      <c r="FI328" s="131"/>
      <c r="FJ328" s="132"/>
      <c r="FK328" s="132"/>
      <c r="FL328" s="129"/>
      <c r="FM328" s="129"/>
      <c r="FN328" s="130"/>
      <c r="FO328" s="131"/>
      <c r="FP328" s="131"/>
      <c r="FQ328" s="131"/>
      <c r="FR328" s="132"/>
      <c r="FS328" s="132"/>
      <c r="FT328" s="129"/>
      <c r="FU328" s="129"/>
      <c r="FV328" s="130"/>
      <c r="FW328" s="131"/>
      <c r="FX328" s="131"/>
      <c r="FY328" s="131"/>
      <c r="FZ328" s="132"/>
      <c r="GA328" s="132"/>
      <c r="GB328" s="129"/>
      <c r="GC328" s="129"/>
      <c r="GD328" s="130"/>
      <c r="GE328" s="131"/>
      <c r="GF328" s="131"/>
      <c r="GG328" s="131"/>
      <c r="GH328" s="132"/>
      <c r="GI328" s="132"/>
      <c r="GJ328" s="129"/>
      <c r="GK328" s="129"/>
      <c r="GL328" s="130"/>
      <c r="GM328" s="131"/>
      <c r="GN328" s="131"/>
      <c r="GO328" s="131"/>
      <c r="GP328" s="132"/>
      <c r="GQ328" s="132"/>
      <c r="GR328" s="129"/>
      <c r="GS328" s="129"/>
      <c r="GT328" s="130"/>
      <c r="GU328" s="131"/>
      <c r="GV328" s="131"/>
      <c r="GW328" s="131"/>
      <c r="GX328" s="132"/>
      <c r="GY328" s="132"/>
      <c r="GZ328" s="129"/>
      <c r="HA328" s="129"/>
      <c r="HB328" s="130"/>
      <c r="HC328" s="131"/>
      <c r="HD328" s="131"/>
      <c r="HE328" s="131"/>
      <c r="HF328" s="132"/>
      <c r="HG328" s="132"/>
      <c r="HH328" s="129"/>
      <c r="HI328" s="129"/>
      <c r="HJ328" s="130"/>
      <c r="HK328" s="131"/>
      <c r="HL328" s="131"/>
      <c r="HM328" s="131"/>
      <c r="HN328" s="132"/>
      <c r="HO328" s="132"/>
      <c r="HP328" s="129"/>
      <c r="HQ328" s="129"/>
      <c r="HR328" s="130"/>
      <c r="HS328" s="131"/>
      <c r="HT328" s="131"/>
      <c r="HU328" s="131"/>
      <c r="HV328" s="132"/>
      <c r="HW328" s="132"/>
      <c r="HX328" s="129"/>
      <c r="HY328" s="129"/>
      <c r="HZ328" s="130"/>
      <c r="IA328" s="131"/>
      <c r="IB328" s="131"/>
      <c r="IC328" s="131"/>
      <c r="ID328" s="132"/>
      <c r="IE328" s="132"/>
      <c r="IF328" s="129"/>
      <c r="IG328" s="129"/>
      <c r="IH328" s="130"/>
      <c r="II328" s="131"/>
      <c r="IJ328" s="131"/>
      <c r="IK328" s="131"/>
      <c r="IL328" s="132"/>
      <c r="IM328" s="132"/>
      <c r="IN328" s="129"/>
      <c r="IO328" s="129"/>
      <c r="IP328" s="130"/>
      <c r="IQ328" s="131"/>
      <c r="IR328" s="131"/>
      <c r="IS328" s="131"/>
      <c r="IT328" s="132"/>
      <c r="IU328" s="132"/>
      <c r="IV328" s="129"/>
      <c r="IW328" s="129"/>
      <c r="IX328" s="130"/>
      <c r="IY328" s="131"/>
      <c r="IZ328" s="131"/>
      <c r="JA328" s="131"/>
      <c r="JB328" s="132"/>
      <c r="JC328" s="132"/>
      <c r="JD328" s="129"/>
      <c r="JE328" s="129"/>
      <c r="JF328" s="130"/>
      <c r="JG328" s="131"/>
      <c r="JH328" s="131"/>
      <c r="JI328" s="131"/>
      <c r="JJ328" s="132"/>
      <c r="JK328" s="132"/>
      <c r="JL328" s="129"/>
      <c r="JM328" s="129"/>
      <c r="JN328" s="130"/>
      <c r="JO328" s="131"/>
      <c r="JP328" s="131"/>
      <c r="JQ328" s="131"/>
      <c r="JR328" s="132"/>
      <c r="JS328" s="132"/>
      <c r="JT328" s="129"/>
      <c r="JU328" s="129"/>
      <c r="JV328" s="130"/>
      <c r="JW328" s="131"/>
      <c r="JX328" s="131"/>
      <c r="JY328" s="131"/>
      <c r="JZ328" s="132"/>
      <c r="KA328" s="132"/>
      <c r="KB328" s="129"/>
      <c r="KC328" s="129"/>
      <c r="KD328" s="130"/>
      <c r="KE328" s="131"/>
      <c r="KF328" s="131"/>
      <c r="KG328" s="131"/>
      <c r="KH328" s="132"/>
      <c r="KI328" s="132"/>
      <c r="KJ328" s="129"/>
      <c r="KK328" s="129"/>
      <c r="KL328" s="130"/>
      <c r="KM328" s="131"/>
      <c r="KN328" s="131"/>
      <c r="KO328" s="131"/>
      <c r="KP328" s="132"/>
      <c r="KQ328" s="132"/>
      <c r="KR328" s="129"/>
      <c r="KS328" s="129"/>
      <c r="KT328" s="130"/>
      <c r="KU328" s="131"/>
      <c r="KV328" s="131"/>
      <c r="KW328" s="131"/>
      <c r="KX328" s="132"/>
      <c r="KY328" s="132"/>
      <c r="KZ328" s="129"/>
      <c r="LA328" s="129"/>
      <c r="LB328" s="130"/>
      <c r="LC328" s="131"/>
      <c r="LD328" s="131"/>
      <c r="LE328" s="131"/>
      <c r="LF328" s="132"/>
      <c r="LG328" s="132"/>
      <c r="LH328" s="129"/>
      <c r="LI328" s="129"/>
      <c r="LJ328" s="130"/>
      <c r="LK328" s="131"/>
      <c r="LL328" s="131"/>
      <c r="LM328" s="131"/>
      <c r="LN328" s="132"/>
      <c r="LO328" s="132"/>
      <c r="LP328" s="129"/>
      <c r="LQ328" s="129"/>
      <c r="LR328" s="130"/>
      <c r="LS328" s="131"/>
      <c r="LT328" s="131"/>
      <c r="LU328" s="131"/>
      <c r="LV328" s="132"/>
      <c r="LW328" s="132"/>
      <c r="LX328" s="129"/>
      <c r="LY328" s="129"/>
      <c r="LZ328" s="130"/>
      <c r="MA328" s="131"/>
      <c r="MB328" s="131"/>
      <c r="MC328" s="131"/>
      <c r="MD328" s="132"/>
      <c r="ME328" s="132"/>
      <c r="MF328" s="129"/>
      <c r="MG328" s="129"/>
      <c r="MH328" s="130"/>
      <c r="MI328" s="131"/>
      <c r="MJ328" s="131"/>
      <c r="MK328" s="131"/>
      <c r="ML328" s="132"/>
      <c r="MM328" s="132"/>
      <c r="MN328" s="129"/>
      <c r="MO328" s="129"/>
      <c r="MP328" s="130"/>
      <c r="MQ328" s="131"/>
      <c r="MR328" s="131"/>
      <c r="MS328" s="131"/>
      <c r="MT328" s="132"/>
      <c r="MU328" s="132"/>
      <c r="MV328" s="129"/>
      <c r="MW328" s="129"/>
      <c r="MX328" s="130"/>
      <c r="MY328" s="131"/>
      <c r="MZ328" s="131"/>
      <c r="NA328" s="131"/>
      <c r="NB328" s="132"/>
      <c r="NC328" s="132"/>
      <c r="ND328" s="129"/>
      <c r="NE328" s="129"/>
      <c r="NF328" s="130"/>
      <c r="NG328" s="131"/>
      <c r="NH328" s="131"/>
      <c r="NI328" s="131"/>
      <c r="NJ328" s="132"/>
      <c r="NK328" s="132"/>
      <c r="NL328" s="129"/>
      <c r="NM328" s="129"/>
      <c r="NN328" s="130"/>
      <c r="NO328" s="131"/>
      <c r="NP328" s="131"/>
      <c r="NQ328" s="131"/>
      <c r="NR328" s="132"/>
      <c r="NS328" s="132"/>
      <c r="NT328" s="129"/>
      <c r="NU328" s="129"/>
      <c r="NV328" s="130"/>
      <c r="NW328" s="131"/>
      <c r="NX328" s="131"/>
      <c r="NY328" s="131"/>
      <c r="NZ328" s="132"/>
      <c r="OA328" s="132"/>
      <c r="OB328" s="129"/>
      <c r="OC328" s="129"/>
      <c r="OD328" s="130"/>
      <c r="OE328" s="131"/>
      <c r="OF328" s="131"/>
      <c r="OG328" s="131"/>
      <c r="OH328" s="132"/>
      <c r="OI328" s="132"/>
      <c r="OJ328" s="129"/>
      <c r="OK328" s="129"/>
      <c r="OL328" s="130"/>
      <c r="OM328" s="131"/>
      <c r="ON328" s="131"/>
      <c r="OO328" s="131"/>
      <c r="OP328" s="132"/>
      <c r="OQ328" s="132"/>
      <c r="OR328" s="129"/>
      <c r="OS328" s="129"/>
      <c r="OT328" s="130"/>
      <c r="OU328" s="131"/>
      <c r="OV328" s="131"/>
      <c r="OW328" s="131"/>
      <c r="OX328" s="132"/>
      <c r="OY328" s="132"/>
      <c r="OZ328" s="129"/>
      <c r="PA328" s="129"/>
      <c r="PB328" s="130"/>
      <c r="PC328" s="131"/>
      <c r="PD328" s="131"/>
      <c r="PE328" s="131"/>
      <c r="PF328" s="132"/>
      <c r="PG328" s="132"/>
      <c r="PH328" s="129"/>
      <c r="PI328" s="129"/>
      <c r="PJ328" s="130"/>
      <c r="PK328" s="131"/>
      <c r="PL328" s="131"/>
      <c r="PM328" s="131"/>
      <c r="PN328" s="132"/>
      <c r="PO328" s="132"/>
      <c r="PP328" s="129"/>
      <c r="PQ328" s="129"/>
      <c r="PR328" s="130"/>
      <c r="PS328" s="131"/>
      <c r="PT328" s="131"/>
      <c r="PU328" s="131"/>
      <c r="PV328" s="132"/>
      <c r="PW328" s="132"/>
      <c r="PX328" s="129"/>
      <c r="PY328" s="129"/>
      <c r="PZ328" s="130"/>
      <c r="QA328" s="131"/>
      <c r="QB328" s="131"/>
      <c r="QC328" s="131"/>
      <c r="QD328" s="132"/>
      <c r="QE328" s="132"/>
      <c r="QF328" s="129"/>
      <c r="QG328" s="129"/>
      <c r="QH328" s="130"/>
      <c r="QI328" s="131"/>
      <c r="QJ328" s="131"/>
      <c r="QK328" s="131"/>
      <c r="QL328" s="132"/>
      <c r="QM328" s="132"/>
      <c r="QN328" s="129"/>
      <c r="QO328" s="129"/>
      <c r="QP328" s="130"/>
      <c r="QQ328" s="131"/>
      <c r="QR328" s="131"/>
      <c r="QS328" s="131"/>
      <c r="QT328" s="132"/>
      <c r="QU328" s="132"/>
      <c r="QV328" s="129"/>
      <c r="QW328" s="129"/>
      <c r="QX328" s="130"/>
      <c r="QY328" s="131"/>
      <c r="QZ328" s="131"/>
      <c r="RA328" s="131"/>
      <c r="RB328" s="132"/>
      <c r="RC328" s="132"/>
      <c r="RD328" s="129"/>
      <c r="RE328" s="129"/>
      <c r="RF328" s="130"/>
      <c r="RG328" s="131"/>
      <c r="RH328" s="131"/>
      <c r="RI328" s="131"/>
      <c r="RJ328" s="132"/>
      <c r="RK328" s="132"/>
      <c r="RL328" s="129"/>
      <c r="RM328" s="129"/>
      <c r="RN328" s="130"/>
      <c r="RO328" s="131"/>
      <c r="RP328" s="131"/>
      <c r="RQ328" s="131"/>
      <c r="RR328" s="132"/>
      <c r="RS328" s="132"/>
      <c r="RT328" s="129"/>
      <c r="RU328" s="129"/>
      <c r="RV328" s="130"/>
      <c r="RW328" s="131"/>
      <c r="RX328" s="131"/>
      <c r="RY328" s="131"/>
      <c r="RZ328" s="132"/>
      <c r="SA328" s="132"/>
      <c r="SB328" s="129"/>
      <c r="SC328" s="129"/>
      <c r="SD328" s="130"/>
      <c r="SE328" s="131"/>
      <c r="SF328" s="131"/>
      <c r="SG328" s="131"/>
      <c r="SH328" s="132"/>
      <c r="SI328" s="132"/>
      <c r="SJ328" s="129"/>
      <c r="SK328" s="129"/>
      <c r="SL328" s="130"/>
      <c r="SM328" s="131"/>
      <c r="SN328" s="131"/>
      <c r="SO328" s="131"/>
      <c r="SP328" s="132"/>
      <c r="SQ328" s="132"/>
      <c r="SR328" s="129"/>
      <c r="SS328" s="129"/>
      <c r="ST328" s="130"/>
      <c r="SU328" s="131"/>
      <c r="SV328" s="131"/>
      <c r="SW328" s="131"/>
      <c r="SX328" s="132"/>
      <c r="SY328" s="132"/>
      <c r="SZ328" s="129"/>
      <c r="TA328" s="129"/>
      <c r="TB328" s="130"/>
      <c r="TC328" s="131"/>
      <c r="TD328" s="131"/>
      <c r="TE328" s="131"/>
      <c r="TF328" s="132"/>
      <c r="TG328" s="132"/>
      <c r="TH328" s="129"/>
      <c r="TI328" s="129"/>
      <c r="TJ328" s="130"/>
      <c r="TK328" s="131"/>
      <c r="TL328" s="131"/>
      <c r="TM328" s="131"/>
      <c r="TN328" s="132"/>
      <c r="TO328" s="132"/>
      <c r="TP328" s="129"/>
      <c r="TQ328" s="129"/>
      <c r="TR328" s="130"/>
      <c r="TS328" s="131"/>
      <c r="TT328" s="131"/>
      <c r="TU328" s="131"/>
      <c r="TV328" s="132"/>
      <c r="TW328" s="132"/>
      <c r="TX328" s="129"/>
      <c r="TY328" s="129"/>
      <c r="TZ328" s="130"/>
      <c r="UA328" s="131"/>
      <c r="UB328" s="131"/>
      <c r="UC328" s="131"/>
      <c r="UD328" s="132"/>
      <c r="UE328" s="132"/>
      <c r="UF328" s="129"/>
      <c r="UG328" s="129"/>
      <c r="UH328" s="130"/>
      <c r="UI328" s="131"/>
      <c r="UJ328" s="131"/>
      <c r="UK328" s="131"/>
      <c r="UL328" s="132"/>
      <c r="UM328" s="132"/>
      <c r="UN328" s="129"/>
      <c r="UO328" s="129"/>
      <c r="UP328" s="130"/>
      <c r="UQ328" s="131"/>
      <c r="UR328" s="131"/>
      <c r="US328" s="131"/>
      <c r="UT328" s="132"/>
      <c r="UU328" s="132"/>
      <c r="UV328" s="129"/>
      <c r="UW328" s="129"/>
      <c r="UX328" s="130"/>
      <c r="UY328" s="131"/>
      <c r="UZ328" s="131"/>
      <c r="VA328" s="131"/>
      <c r="VB328" s="132"/>
      <c r="VC328" s="132"/>
      <c r="VD328" s="129"/>
      <c r="VE328" s="129"/>
      <c r="VF328" s="130"/>
      <c r="VG328" s="131"/>
      <c r="VH328" s="131"/>
      <c r="VI328" s="131"/>
      <c r="VJ328" s="132"/>
      <c r="VK328" s="132"/>
      <c r="VL328" s="129"/>
      <c r="VM328" s="129"/>
      <c r="VN328" s="130"/>
      <c r="VO328" s="131"/>
      <c r="VP328" s="131"/>
      <c r="VQ328" s="131"/>
      <c r="VR328" s="132"/>
      <c r="VS328" s="132"/>
      <c r="VT328" s="129"/>
      <c r="VU328" s="129"/>
      <c r="VV328" s="130"/>
      <c r="VW328" s="131"/>
      <c r="VX328" s="131"/>
      <c r="VY328" s="131"/>
      <c r="VZ328" s="132"/>
      <c r="WA328" s="132"/>
      <c r="WB328" s="129"/>
      <c r="WC328" s="129"/>
      <c r="WD328" s="130"/>
      <c r="WE328" s="131"/>
      <c r="WF328" s="131"/>
      <c r="WG328" s="131"/>
      <c r="WH328" s="132"/>
      <c r="WI328" s="132"/>
      <c r="WJ328" s="129"/>
      <c r="WK328" s="129"/>
      <c r="WL328" s="130"/>
      <c r="WM328" s="131"/>
      <c r="WN328" s="131"/>
      <c r="WO328" s="131"/>
      <c r="WP328" s="132"/>
      <c r="WQ328" s="132"/>
      <c r="WR328" s="129"/>
      <c r="WS328" s="129"/>
      <c r="WT328" s="130"/>
      <c r="WU328" s="131"/>
      <c r="WV328" s="131"/>
      <c r="WW328" s="131"/>
      <c r="WX328" s="132"/>
      <c r="WY328" s="132"/>
      <c r="WZ328" s="129"/>
      <c r="XA328" s="129"/>
      <c r="XB328" s="130"/>
      <c r="XC328" s="131"/>
      <c r="XD328" s="131"/>
      <c r="XE328" s="131"/>
      <c r="XF328" s="132"/>
      <c r="XG328" s="132"/>
      <c r="XH328" s="129"/>
      <c r="XI328" s="129"/>
      <c r="XJ328" s="130"/>
      <c r="XK328" s="131"/>
      <c r="XL328" s="131"/>
      <c r="XM328" s="131"/>
      <c r="XN328" s="132"/>
      <c r="XO328" s="132"/>
      <c r="XP328" s="129"/>
      <c r="XQ328" s="129"/>
      <c r="XR328" s="130"/>
      <c r="XS328" s="131"/>
      <c r="XT328" s="131"/>
      <c r="XU328" s="131"/>
      <c r="XV328" s="132"/>
      <c r="XW328" s="132"/>
      <c r="XX328" s="129"/>
      <c r="XY328" s="129"/>
      <c r="XZ328" s="130"/>
      <c r="YA328" s="131"/>
      <c r="YB328" s="131"/>
      <c r="YC328" s="131"/>
      <c r="YD328" s="132"/>
      <c r="YE328" s="132"/>
      <c r="YF328" s="129"/>
      <c r="YG328" s="129"/>
      <c r="YH328" s="130"/>
      <c r="YI328" s="131"/>
      <c r="YJ328" s="131"/>
      <c r="YK328" s="131"/>
      <c r="YL328" s="132"/>
      <c r="YM328" s="132"/>
      <c r="YN328" s="129"/>
      <c r="YO328" s="129"/>
      <c r="YP328" s="130"/>
      <c r="YQ328" s="131"/>
      <c r="YR328" s="131"/>
      <c r="YS328" s="131"/>
      <c r="YT328" s="132"/>
      <c r="YU328" s="132"/>
      <c r="YV328" s="129"/>
      <c r="YW328" s="129"/>
      <c r="YX328" s="130"/>
      <c r="YY328" s="131"/>
      <c r="YZ328" s="131"/>
      <c r="ZA328" s="131"/>
      <c r="ZB328" s="132"/>
      <c r="ZC328" s="132"/>
      <c r="ZD328" s="129"/>
      <c r="ZE328" s="129"/>
      <c r="ZF328" s="130"/>
      <c r="ZG328" s="131"/>
      <c r="ZH328" s="131"/>
      <c r="ZI328" s="131"/>
      <c r="ZJ328" s="132"/>
      <c r="ZK328" s="132"/>
      <c r="ZL328" s="129"/>
      <c r="ZM328" s="129"/>
      <c r="ZN328" s="130"/>
      <c r="ZO328" s="131"/>
      <c r="ZP328" s="131"/>
      <c r="ZQ328" s="131"/>
      <c r="ZR328" s="132"/>
      <c r="ZS328" s="132"/>
      <c r="ZT328" s="129"/>
      <c r="ZU328" s="129"/>
      <c r="ZV328" s="130"/>
      <c r="ZW328" s="131"/>
      <c r="ZX328" s="131"/>
      <c r="ZY328" s="131"/>
      <c r="ZZ328" s="132"/>
      <c r="AAA328" s="132"/>
      <c r="AAB328" s="129"/>
      <c r="AAC328" s="129"/>
      <c r="AAD328" s="130"/>
      <c r="AAE328" s="131"/>
      <c r="AAF328" s="131"/>
      <c r="AAG328" s="131"/>
      <c r="AAH328" s="132"/>
      <c r="AAI328" s="132"/>
      <c r="AAJ328" s="129"/>
      <c r="AAK328" s="129"/>
      <c r="AAL328" s="130"/>
      <c r="AAM328" s="131"/>
      <c r="AAN328" s="131"/>
      <c r="AAO328" s="131"/>
      <c r="AAP328" s="132"/>
      <c r="AAQ328" s="132"/>
      <c r="AAR328" s="129"/>
      <c r="AAS328" s="129"/>
      <c r="AAT328" s="130"/>
      <c r="AAU328" s="131"/>
      <c r="AAV328" s="131"/>
      <c r="AAW328" s="131"/>
      <c r="AAX328" s="132"/>
      <c r="AAY328" s="132"/>
      <c r="AAZ328" s="129"/>
      <c r="ABA328" s="129"/>
      <c r="ABB328" s="130"/>
      <c r="ABC328" s="131"/>
      <c r="ABD328" s="131"/>
      <c r="ABE328" s="131"/>
      <c r="ABF328" s="132"/>
      <c r="ABG328" s="132"/>
      <c r="ABH328" s="129"/>
      <c r="ABI328" s="129"/>
      <c r="ABJ328" s="130"/>
      <c r="ABK328" s="131"/>
      <c r="ABL328" s="131"/>
      <c r="ABM328" s="131"/>
      <c r="ABN328" s="132"/>
      <c r="ABO328" s="132"/>
      <c r="ABP328" s="129"/>
      <c r="ABQ328" s="129"/>
      <c r="ABR328" s="130"/>
      <c r="ABS328" s="131"/>
      <c r="ABT328" s="131"/>
      <c r="ABU328" s="131"/>
      <c r="ABV328" s="132"/>
      <c r="ABW328" s="132"/>
      <c r="ABX328" s="129"/>
      <c r="ABY328" s="129"/>
      <c r="ABZ328" s="130"/>
      <c r="ACA328" s="131"/>
      <c r="ACB328" s="131"/>
      <c r="ACC328" s="131"/>
      <c r="ACD328" s="132"/>
      <c r="ACE328" s="132"/>
      <c r="ACF328" s="129"/>
      <c r="ACG328" s="129"/>
      <c r="ACH328" s="130"/>
      <c r="ACI328" s="131"/>
      <c r="ACJ328" s="131"/>
      <c r="ACK328" s="131"/>
      <c r="ACL328" s="132"/>
      <c r="ACM328" s="132"/>
      <c r="ACN328" s="129"/>
      <c r="ACO328" s="129"/>
      <c r="ACP328" s="130"/>
      <c r="ACQ328" s="131"/>
      <c r="ACR328" s="131"/>
      <c r="ACS328" s="131"/>
      <c r="ACT328" s="132"/>
      <c r="ACU328" s="132"/>
      <c r="ACV328" s="129"/>
      <c r="ACW328" s="129"/>
      <c r="ACX328" s="130"/>
      <c r="ACY328" s="131"/>
      <c r="ACZ328" s="131"/>
      <c r="ADA328" s="131"/>
      <c r="ADB328" s="132"/>
      <c r="ADC328" s="132"/>
      <c r="ADD328" s="129"/>
      <c r="ADE328" s="129"/>
      <c r="ADF328" s="130"/>
      <c r="ADG328" s="131"/>
      <c r="ADH328" s="131"/>
      <c r="ADI328" s="131"/>
      <c r="ADJ328" s="132"/>
      <c r="ADK328" s="132"/>
      <c r="ADL328" s="129"/>
      <c r="ADM328" s="129"/>
      <c r="ADN328" s="130"/>
      <c r="ADO328" s="131"/>
      <c r="ADP328" s="131"/>
      <c r="ADQ328" s="131"/>
      <c r="ADR328" s="132"/>
      <c r="ADS328" s="132"/>
      <c r="ADT328" s="129"/>
      <c r="ADU328" s="129"/>
      <c r="ADV328" s="130"/>
      <c r="ADW328" s="131"/>
      <c r="ADX328" s="131"/>
      <c r="ADY328" s="131"/>
      <c r="ADZ328" s="132"/>
      <c r="AEA328" s="132"/>
      <c r="AEB328" s="129"/>
      <c r="AEC328" s="129"/>
      <c r="AED328" s="130"/>
      <c r="AEE328" s="131"/>
      <c r="AEF328" s="131"/>
      <c r="AEG328" s="131"/>
      <c r="AEH328" s="132"/>
      <c r="AEI328" s="132"/>
      <c r="AEJ328" s="129"/>
      <c r="AEK328" s="129"/>
      <c r="AEL328" s="130"/>
      <c r="AEM328" s="131"/>
      <c r="AEN328" s="131"/>
      <c r="AEO328" s="131"/>
      <c r="AEP328" s="132"/>
      <c r="AEQ328" s="132"/>
      <c r="AER328" s="129"/>
      <c r="AES328" s="129"/>
      <c r="AET328" s="130"/>
      <c r="AEU328" s="131"/>
      <c r="AEV328" s="131"/>
      <c r="AEW328" s="131"/>
      <c r="AEX328" s="132"/>
      <c r="AEY328" s="132"/>
      <c r="AEZ328" s="129"/>
      <c r="AFA328" s="129"/>
      <c r="AFB328" s="130"/>
      <c r="AFC328" s="131"/>
      <c r="AFD328" s="131"/>
      <c r="AFE328" s="131"/>
      <c r="AFF328" s="132"/>
      <c r="AFG328" s="132"/>
      <c r="AFH328" s="129"/>
      <c r="AFI328" s="129"/>
      <c r="AFJ328" s="130"/>
      <c r="AFK328" s="131"/>
      <c r="AFL328" s="131"/>
      <c r="AFM328" s="131"/>
      <c r="AFN328" s="132"/>
      <c r="AFO328" s="132"/>
      <c r="AFP328" s="129"/>
      <c r="AFQ328" s="129"/>
      <c r="AFR328" s="130"/>
      <c r="AFS328" s="131"/>
      <c r="AFT328" s="131"/>
      <c r="AFU328" s="131"/>
      <c r="AFV328" s="132"/>
      <c r="AFW328" s="132"/>
      <c r="AFX328" s="129"/>
      <c r="AFY328" s="129"/>
      <c r="AFZ328" s="130"/>
      <c r="AGA328" s="131"/>
      <c r="AGB328" s="131"/>
      <c r="AGC328" s="131"/>
      <c r="AGD328" s="132"/>
      <c r="AGE328" s="132"/>
      <c r="AGF328" s="129"/>
      <c r="AGG328" s="129"/>
      <c r="AGH328" s="130"/>
      <c r="AGI328" s="131"/>
      <c r="AGJ328" s="131"/>
      <c r="AGK328" s="131"/>
      <c r="AGL328" s="132"/>
      <c r="AGM328" s="132"/>
      <c r="AGN328" s="129"/>
      <c r="AGO328" s="129"/>
      <c r="AGP328" s="130"/>
      <c r="AGQ328" s="131"/>
      <c r="AGR328" s="131"/>
      <c r="AGS328" s="131"/>
      <c r="AGT328" s="132"/>
      <c r="AGU328" s="132"/>
      <c r="AGV328" s="129"/>
      <c r="AGW328" s="129"/>
      <c r="AGX328" s="130"/>
      <c r="AGY328" s="131"/>
      <c r="AGZ328" s="131"/>
      <c r="AHA328" s="131"/>
      <c r="AHB328" s="132"/>
      <c r="AHC328" s="132"/>
      <c r="AHD328" s="129"/>
      <c r="AHE328" s="129"/>
      <c r="AHF328" s="130"/>
      <c r="AHG328" s="131"/>
      <c r="AHH328" s="131"/>
      <c r="AHI328" s="131"/>
      <c r="AHJ328" s="132"/>
      <c r="AHK328" s="132"/>
      <c r="AHL328" s="129"/>
      <c r="AHM328" s="129"/>
      <c r="AHN328" s="130"/>
      <c r="AHO328" s="131"/>
      <c r="AHP328" s="131"/>
      <c r="AHQ328" s="131"/>
      <c r="AHR328" s="132"/>
      <c r="AHS328" s="132"/>
      <c r="AHT328" s="129"/>
      <c r="AHU328" s="129"/>
      <c r="AHV328" s="130"/>
      <c r="AHW328" s="131"/>
      <c r="AHX328" s="131"/>
      <c r="AHY328" s="131"/>
      <c r="AHZ328" s="132"/>
      <c r="AIA328" s="132"/>
      <c r="AIB328" s="129"/>
      <c r="AIC328" s="129"/>
      <c r="AID328" s="130"/>
      <c r="AIE328" s="131"/>
      <c r="AIF328" s="131"/>
      <c r="AIG328" s="131"/>
      <c r="AIH328" s="132"/>
      <c r="AII328" s="132"/>
      <c r="AIJ328" s="129"/>
      <c r="AIK328" s="129"/>
      <c r="AIL328" s="130"/>
      <c r="AIM328" s="131"/>
      <c r="AIN328" s="131"/>
      <c r="AIO328" s="131"/>
      <c r="AIP328" s="132"/>
      <c r="AIQ328" s="132"/>
      <c r="AIR328" s="129"/>
      <c r="AIS328" s="129"/>
      <c r="AIT328" s="130"/>
      <c r="AIU328" s="131"/>
      <c r="AIV328" s="131"/>
      <c r="AIW328" s="131"/>
      <c r="AIX328" s="132"/>
      <c r="AIY328" s="132"/>
      <c r="AIZ328" s="129"/>
      <c r="AJA328" s="129"/>
      <c r="AJB328" s="130"/>
      <c r="AJC328" s="131"/>
      <c r="AJD328" s="131"/>
      <c r="AJE328" s="131"/>
      <c r="AJF328" s="132"/>
      <c r="AJG328" s="132"/>
      <c r="AJH328" s="129"/>
      <c r="AJI328" s="129"/>
      <c r="AJJ328" s="130"/>
      <c r="AJK328" s="131"/>
      <c r="AJL328" s="131"/>
      <c r="AJM328" s="131"/>
      <c r="AJN328" s="132"/>
      <c r="AJO328" s="132"/>
      <c r="AJP328" s="129"/>
      <c r="AJQ328" s="129"/>
      <c r="AJR328" s="130"/>
      <c r="AJS328" s="131"/>
      <c r="AJT328" s="131"/>
      <c r="AJU328" s="131"/>
      <c r="AJV328" s="132"/>
      <c r="AJW328" s="132"/>
      <c r="AJX328" s="129"/>
      <c r="AJY328" s="129"/>
      <c r="AJZ328" s="130"/>
      <c r="AKA328" s="131"/>
      <c r="AKB328" s="131"/>
      <c r="AKC328" s="131"/>
      <c r="AKD328" s="132"/>
      <c r="AKE328" s="132"/>
      <c r="AKF328" s="129"/>
      <c r="AKG328" s="129"/>
      <c r="AKH328" s="130"/>
      <c r="AKI328" s="131"/>
      <c r="AKJ328" s="131"/>
      <c r="AKK328" s="131"/>
      <c r="AKL328" s="132"/>
      <c r="AKM328" s="132"/>
      <c r="AKN328" s="129"/>
      <c r="AKO328" s="129"/>
      <c r="AKP328" s="130"/>
      <c r="AKQ328" s="131"/>
      <c r="AKR328" s="131"/>
      <c r="AKS328" s="131"/>
      <c r="AKT328" s="132"/>
      <c r="AKU328" s="132"/>
      <c r="AKV328" s="129"/>
      <c r="AKW328" s="129"/>
      <c r="AKX328" s="130"/>
      <c r="AKY328" s="131"/>
      <c r="AKZ328" s="131"/>
      <c r="ALA328" s="131"/>
      <c r="ALB328" s="132"/>
      <c r="ALC328" s="132"/>
      <c r="ALD328" s="129"/>
      <c r="ALE328" s="129"/>
      <c r="ALF328" s="130"/>
      <c r="ALG328" s="131"/>
      <c r="ALH328" s="131"/>
      <c r="ALI328" s="131"/>
      <c r="ALJ328" s="132"/>
      <c r="ALK328" s="132"/>
      <c r="ALL328" s="129"/>
      <c r="ALM328" s="129"/>
      <c r="ALN328" s="130"/>
      <c r="ALO328" s="131"/>
      <c r="ALP328" s="131"/>
      <c r="ALQ328" s="131"/>
      <c r="ALR328" s="132"/>
      <c r="ALS328" s="132"/>
      <c r="ALT328" s="129"/>
      <c r="ALU328" s="129"/>
      <c r="ALV328" s="130"/>
      <c r="ALW328" s="131"/>
      <c r="ALX328" s="131"/>
      <c r="ALY328" s="131"/>
      <c r="ALZ328" s="132"/>
      <c r="AMA328" s="132"/>
      <c r="AMB328" s="129"/>
      <c r="AMC328" s="129"/>
      <c r="AMD328" s="130"/>
      <c r="AME328" s="131"/>
      <c r="AMF328" s="131"/>
      <c r="AMG328" s="131"/>
      <c r="AMH328" s="132"/>
      <c r="AMI328" s="132"/>
      <c r="AMJ328" s="129"/>
      <c r="AMK328" s="129"/>
      <c r="AML328" s="130"/>
      <c r="AMM328" s="131"/>
      <c r="AMN328" s="131"/>
      <c r="AMO328" s="131"/>
      <c r="AMP328" s="132"/>
      <c r="AMQ328" s="132"/>
      <c r="AMR328" s="129"/>
      <c r="AMS328" s="129"/>
      <c r="AMT328" s="130"/>
      <c r="AMU328" s="131"/>
      <c r="AMV328" s="131"/>
      <c r="AMW328" s="131"/>
      <c r="AMX328" s="132"/>
      <c r="AMY328" s="132"/>
      <c r="AMZ328" s="129"/>
      <c r="ANA328" s="129"/>
      <c r="ANB328" s="130"/>
      <c r="ANC328" s="131"/>
      <c r="AND328" s="131"/>
      <c r="ANE328" s="131"/>
      <c r="ANF328" s="132"/>
      <c r="ANG328" s="132"/>
      <c r="ANH328" s="129"/>
      <c r="ANI328" s="129"/>
      <c r="ANJ328" s="130"/>
      <c r="ANK328" s="131"/>
      <c r="ANL328" s="131"/>
      <c r="ANM328" s="131"/>
      <c r="ANN328" s="132"/>
      <c r="ANO328" s="132"/>
      <c r="ANP328" s="129"/>
      <c r="ANQ328" s="129"/>
      <c r="ANR328" s="130"/>
      <c r="ANS328" s="131"/>
      <c r="ANT328" s="131"/>
      <c r="ANU328" s="131"/>
      <c r="ANV328" s="132"/>
      <c r="ANW328" s="132"/>
      <c r="ANX328" s="129"/>
      <c r="ANY328" s="129"/>
      <c r="ANZ328" s="130"/>
      <c r="AOA328" s="131"/>
      <c r="AOB328" s="131"/>
      <c r="AOC328" s="131"/>
      <c r="AOD328" s="132"/>
      <c r="AOE328" s="132"/>
      <c r="AOF328" s="129"/>
      <c r="AOG328" s="129"/>
      <c r="AOH328" s="130"/>
      <c r="AOI328" s="131"/>
      <c r="AOJ328" s="131"/>
      <c r="AOK328" s="131"/>
      <c r="AOL328" s="132"/>
      <c r="AOM328" s="132"/>
      <c r="AON328" s="129"/>
      <c r="AOO328" s="129"/>
      <c r="AOP328" s="130"/>
      <c r="AOQ328" s="131"/>
      <c r="AOR328" s="131"/>
      <c r="AOS328" s="131"/>
      <c r="AOT328" s="132"/>
      <c r="AOU328" s="132"/>
      <c r="AOV328" s="129"/>
      <c r="AOW328" s="129"/>
      <c r="AOX328" s="130"/>
      <c r="AOY328" s="131"/>
      <c r="AOZ328" s="131"/>
      <c r="APA328" s="131"/>
      <c r="APB328" s="132"/>
      <c r="APC328" s="132"/>
      <c r="APD328" s="129"/>
      <c r="APE328" s="129"/>
      <c r="APF328" s="130"/>
      <c r="APG328" s="131"/>
      <c r="APH328" s="131"/>
      <c r="API328" s="131"/>
      <c r="APJ328" s="132"/>
      <c r="APK328" s="132"/>
      <c r="APL328" s="129"/>
      <c r="APM328" s="129"/>
      <c r="APN328" s="130"/>
      <c r="APO328" s="131"/>
      <c r="APP328" s="131"/>
      <c r="APQ328" s="131"/>
      <c r="APR328" s="132"/>
      <c r="APS328" s="132"/>
      <c r="APT328" s="129"/>
      <c r="APU328" s="129"/>
      <c r="APV328" s="130"/>
      <c r="APW328" s="131"/>
      <c r="APX328" s="131"/>
      <c r="APY328" s="131"/>
      <c r="APZ328" s="132"/>
      <c r="AQA328" s="132"/>
      <c r="AQB328" s="129"/>
      <c r="AQC328" s="129"/>
      <c r="AQD328" s="130"/>
      <c r="AQE328" s="131"/>
      <c r="AQF328" s="131"/>
      <c r="AQG328" s="131"/>
      <c r="AQH328" s="132"/>
      <c r="AQI328" s="132"/>
      <c r="AQJ328" s="129"/>
      <c r="AQK328" s="129"/>
      <c r="AQL328" s="130"/>
      <c r="AQM328" s="131"/>
      <c r="AQN328" s="131"/>
      <c r="AQO328" s="131"/>
      <c r="AQP328" s="132"/>
      <c r="AQQ328" s="132"/>
      <c r="AQR328" s="129"/>
      <c r="AQS328" s="129"/>
      <c r="AQT328" s="130"/>
      <c r="AQU328" s="131"/>
      <c r="AQV328" s="131"/>
      <c r="AQW328" s="131"/>
      <c r="AQX328" s="132"/>
      <c r="AQY328" s="132"/>
      <c r="AQZ328" s="129"/>
      <c r="ARA328" s="129"/>
      <c r="ARB328" s="130"/>
      <c r="ARC328" s="131"/>
      <c r="ARD328" s="131"/>
      <c r="ARE328" s="131"/>
      <c r="ARF328" s="132"/>
      <c r="ARG328" s="132"/>
      <c r="ARH328" s="129"/>
      <c r="ARI328" s="129"/>
      <c r="ARJ328" s="130"/>
      <c r="ARK328" s="131"/>
      <c r="ARL328" s="131"/>
      <c r="ARM328" s="131"/>
      <c r="ARN328" s="132"/>
      <c r="ARO328" s="132"/>
      <c r="ARP328" s="129"/>
      <c r="ARQ328" s="129"/>
      <c r="ARR328" s="130"/>
      <c r="ARS328" s="131"/>
      <c r="ART328" s="131"/>
      <c r="ARU328" s="131"/>
      <c r="ARV328" s="132"/>
      <c r="ARW328" s="132"/>
      <c r="ARX328" s="129"/>
      <c r="ARY328" s="129"/>
      <c r="ARZ328" s="130"/>
      <c r="ASA328" s="131"/>
      <c r="ASB328" s="131"/>
      <c r="ASC328" s="131"/>
      <c r="ASD328" s="132"/>
      <c r="ASE328" s="132"/>
      <c r="ASF328" s="129"/>
      <c r="ASG328" s="129"/>
      <c r="ASH328" s="130"/>
      <c r="ASI328" s="131"/>
      <c r="ASJ328" s="131"/>
      <c r="ASK328" s="131"/>
      <c r="ASL328" s="132"/>
      <c r="ASM328" s="132"/>
      <c r="ASN328" s="129"/>
      <c r="ASO328" s="129"/>
      <c r="ASP328" s="130"/>
      <c r="ASQ328" s="131"/>
      <c r="ASR328" s="131"/>
      <c r="ASS328" s="131"/>
      <c r="AST328" s="132"/>
      <c r="ASU328" s="132"/>
      <c r="ASV328" s="129"/>
      <c r="ASW328" s="129"/>
      <c r="ASX328" s="130"/>
      <c r="ASY328" s="131"/>
      <c r="ASZ328" s="131"/>
      <c r="ATA328" s="131"/>
      <c r="ATB328" s="132"/>
      <c r="ATC328" s="132"/>
      <c r="ATD328" s="129"/>
      <c r="ATE328" s="129"/>
      <c r="ATF328" s="130"/>
      <c r="ATG328" s="131"/>
      <c r="ATH328" s="131"/>
      <c r="ATI328" s="131"/>
      <c r="ATJ328" s="132"/>
      <c r="ATK328" s="132"/>
      <c r="ATL328" s="129"/>
      <c r="ATM328" s="129"/>
      <c r="ATN328" s="130"/>
      <c r="ATO328" s="131"/>
      <c r="ATP328" s="131"/>
      <c r="ATQ328" s="131"/>
      <c r="ATR328" s="132"/>
      <c r="ATS328" s="132"/>
      <c r="ATT328" s="129"/>
      <c r="ATU328" s="129"/>
      <c r="ATV328" s="130"/>
      <c r="ATW328" s="131"/>
      <c r="ATX328" s="131"/>
      <c r="ATY328" s="131"/>
      <c r="ATZ328" s="132"/>
      <c r="AUA328" s="132"/>
      <c r="AUB328" s="129"/>
      <c r="AUC328" s="129"/>
      <c r="AUD328" s="130"/>
      <c r="AUE328" s="131"/>
      <c r="AUF328" s="131"/>
      <c r="AUG328" s="131"/>
      <c r="AUH328" s="132"/>
      <c r="AUI328" s="132"/>
      <c r="AUJ328" s="129"/>
      <c r="AUK328" s="129"/>
      <c r="AUL328" s="130"/>
      <c r="AUM328" s="131"/>
      <c r="AUN328" s="131"/>
      <c r="AUO328" s="131"/>
      <c r="AUP328" s="132"/>
      <c r="AUQ328" s="132"/>
      <c r="AUR328" s="129"/>
      <c r="AUS328" s="129"/>
      <c r="AUT328" s="130"/>
      <c r="AUU328" s="131"/>
      <c r="AUV328" s="131"/>
      <c r="AUW328" s="131"/>
      <c r="AUX328" s="132"/>
      <c r="AUY328" s="132"/>
      <c r="AUZ328" s="129"/>
      <c r="AVA328" s="129"/>
      <c r="AVB328" s="130"/>
      <c r="AVC328" s="131"/>
      <c r="AVD328" s="131"/>
      <c r="AVE328" s="131"/>
      <c r="AVF328" s="132"/>
      <c r="AVG328" s="132"/>
      <c r="AVH328" s="129"/>
      <c r="AVI328" s="129"/>
      <c r="AVJ328" s="130"/>
      <c r="AVK328" s="131"/>
      <c r="AVL328" s="131"/>
      <c r="AVM328" s="131"/>
      <c r="AVN328" s="132"/>
      <c r="AVO328" s="132"/>
      <c r="AVP328" s="129"/>
      <c r="AVQ328" s="129"/>
      <c r="AVR328" s="130"/>
      <c r="AVS328" s="131"/>
      <c r="AVT328" s="131"/>
      <c r="AVU328" s="131"/>
      <c r="AVV328" s="132"/>
      <c r="AVW328" s="132"/>
      <c r="AVX328" s="129"/>
      <c r="AVY328" s="129"/>
      <c r="AVZ328" s="130"/>
      <c r="AWA328" s="131"/>
      <c r="AWB328" s="131"/>
      <c r="AWC328" s="131"/>
      <c r="AWD328" s="132"/>
      <c r="AWE328" s="132"/>
      <c r="AWF328" s="129"/>
      <c r="AWG328" s="129"/>
      <c r="AWH328" s="130"/>
      <c r="AWI328" s="131"/>
      <c r="AWJ328" s="131"/>
      <c r="AWK328" s="131"/>
      <c r="AWL328" s="132"/>
      <c r="AWM328" s="132"/>
      <c r="AWN328" s="129"/>
      <c r="AWO328" s="129"/>
      <c r="AWP328" s="130"/>
      <c r="AWQ328" s="131"/>
      <c r="AWR328" s="131"/>
      <c r="AWS328" s="131"/>
      <c r="AWT328" s="132"/>
      <c r="AWU328" s="132"/>
      <c r="AWV328" s="129"/>
      <c r="AWW328" s="129"/>
      <c r="AWX328" s="130"/>
      <c r="AWY328" s="131"/>
      <c r="AWZ328" s="131"/>
      <c r="AXA328" s="131"/>
      <c r="AXB328" s="132"/>
      <c r="AXC328" s="132"/>
      <c r="AXD328" s="129"/>
      <c r="AXE328" s="129"/>
      <c r="AXF328" s="130"/>
      <c r="AXG328" s="131"/>
      <c r="AXH328" s="131"/>
      <c r="AXI328" s="131"/>
      <c r="AXJ328" s="132"/>
      <c r="AXK328" s="132"/>
      <c r="AXL328" s="129"/>
      <c r="AXM328" s="129"/>
      <c r="AXN328" s="130"/>
      <c r="AXO328" s="131"/>
      <c r="AXP328" s="131"/>
      <c r="AXQ328" s="131"/>
      <c r="AXR328" s="132"/>
      <c r="AXS328" s="132"/>
      <c r="AXT328" s="129"/>
      <c r="AXU328" s="129"/>
      <c r="AXV328" s="130"/>
      <c r="AXW328" s="131"/>
      <c r="AXX328" s="131"/>
      <c r="AXY328" s="131"/>
      <c r="AXZ328" s="132"/>
      <c r="AYA328" s="132"/>
      <c r="AYB328" s="129"/>
      <c r="AYC328" s="129"/>
      <c r="AYD328" s="130"/>
      <c r="AYE328" s="131"/>
      <c r="AYF328" s="131"/>
      <c r="AYG328" s="131"/>
      <c r="AYH328" s="132"/>
      <c r="AYI328" s="132"/>
      <c r="AYJ328" s="129"/>
      <c r="AYK328" s="129"/>
      <c r="AYL328" s="130"/>
      <c r="AYM328" s="131"/>
      <c r="AYN328" s="131"/>
      <c r="AYO328" s="131"/>
      <c r="AYP328" s="132"/>
      <c r="AYQ328" s="132"/>
      <c r="AYR328" s="129"/>
      <c r="AYS328" s="129"/>
      <c r="AYT328" s="130"/>
      <c r="AYU328" s="131"/>
      <c r="AYV328" s="131"/>
      <c r="AYW328" s="131"/>
      <c r="AYX328" s="132"/>
      <c r="AYY328" s="132"/>
      <c r="AYZ328" s="129"/>
      <c r="AZA328" s="129"/>
      <c r="AZB328" s="130"/>
      <c r="AZC328" s="131"/>
      <c r="AZD328" s="131"/>
      <c r="AZE328" s="131"/>
      <c r="AZF328" s="132"/>
      <c r="AZG328" s="132"/>
      <c r="AZH328" s="129"/>
      <c r="AZI328" s="129"/>
      <c r="AZJ328" s="130"/>
      <c r="AZK328" s="131"/>
      <c r="AZL328" s="131"/>
      <c r="AZM328" s="131"/>
      <c r="AZN328" s="132"/>
      <c r="AZO328" s="132"/>
      <c r="AZP328" s="129"/>
      <c r="AZQ328" s="129"/>
      <c r="AZR328" s="130"/>
      <c r="AZS328" s="131"/>
      <c r="AZT328" s="131"/>
      <c r="AZU328" s="131"/>
      <c r="AZV328" s="132"/>
      <c r="AZW328" s="132"/>
      <c r="AZX328" s="129"/>
      <c r="AZY328" s="129"/>
      <c r="AZZ328" s="130"/>
      <c r="BAA328" s="131"/>
      <c r="BAB328" s="131"/>
      <c r="BAC328" s="131"/>
      <c r="BAD328" s="132"/>
      <c r="BAE328" s="132"/>
      <c r="BAF328" s="129"/>
      <c r="BAG328" s="129"/>
      <c r="BAH328" s="130"/>
      <c r="BAI328" s="131"/>
      <c r="BAJ328" s="131"/>
      <c r="BAK328" s="131"/>
      <c r="BAL328" s="132"/>
      <c r="BAM328" s="132"/>
      <c r="BAN328" s="129"/>
      <c r="BAO328" s="129"/>
      <c r="BAP328" s="130"/>
      <c r="BAQ328" s="131"/>
      <c r="BAR328" s="131"/>
      <c r="BAS328" s="131"/>
      <c r="BAT328" s="132"/>
      <c r="BAU328" s="132"/>
      <c r="BAV328" s="129"/>
      <c r="BAW328" s="129"/>
      <c r="BAX328" s="130"/>
      <c r="BAY328" s="131"/>
      <c r="BAZ328" s="131"/>
      <c r="BBA328" s="131"/>
      <c r="BBB328" s="132"/>
      <c r="BBC328" s="132"/>
      <c r="BBD328" s="129"/>
      <c r="BBE328" s="129"/>
      <c r="BBF328" s="130"/>
      <c r="BBG328" s="131"/>
      <c r="BBH328" s="131"/>
      <c r="BBI328" s="131"/>
      <c r="BBJ328" s="132"/>
      <c r="BBK328" s="132"/>
      <c r="BBL328" s="129"/>
      <c r="BBM328" s="129"/>
      <c r="BBN328" s="130"/>
      <c r="BBO328" s="131"/>
      <c r="BBP328" s="131"/>
      <c r="BBQ328" s="131"/>
      <c r="BBR328" s="132"/>
      <c r="BBS328" s="132"/>
      <c r="BBT328" s="129"/>
      <c r="BBU328" s="129"/>
      <c r="BBV328" s="130"/>
      <c r="BBW328" s="131"/>
      <c r="BBX328" s="131"/>
      <c r="BBY328" s="131"/>
      <c r="BBZ328" s="132"/>
      <c r="BCA328" s="132"/>
      <c r="BCB328" s="129"/>
      <c r="BCC328" s="129"/>
      <c r="BCD328" s="130"/>
      <c r="BCE328" s="131"/>
      <c r="BCF328" s="131"/>
      <c r="BCG328" s="131"/>
      <c r="BCH328" s="132"/>
      <c r="BCI328" s="132"/>
      <c r="BCJ328" s="129"/>
      <c r="BCK328" s="129"/>
      <c r="BCL328" s="130"/>
      <c r="BCM328" s="131"/>
      <c r="BCN328" s="131"/>
      <c r="BCO328" s="131"/>
      <c r="BCP328" s="132"/>
      <c r="BCQ328" s="132"/>
      <c r="BCR328" s="129"/>
      <c r="BCS328" s="129"/>
      <c r="BCT328" s="130"/>
      <c r="BCU328" s="131"/>
      <c r="BCV328" s="131"/>
      <c r="BCW328" s="131"/>
      <c r="BCX328" s="132"/>
      <c r="BCY328" s="132"/>
      <c r="BCZ328" s="129"/>
      <c r="BDA328" s="129"/>
      <c r="BDB328" s="130"/>
      <c r="BDC328" s="131"/>
      <c r="BDD328" s="131"/>
      <c r="BDE328" s="131"/>
      <c r="BDF328" s="132"/>
      <c r="BDG328" s="132"/>
      <c r="BDH328" s="129"/>
      <c r="BDI328" s="129"/>
      <c r="BDJ328" s="130"/>
      <c r="BDK328" s="131"/>
      <c r="BDL328" s="131"/>
      <c r="BDM328" s="131"/>
      <c r="BDN328" s="132"/>
      <c r="BDO328" s="132"/>
      <c r="BDP328" s="129"/>
      <c r="BDQ328" s="129"/>
      <c r="BDR328" s="130"/>
      <c r="BDS328" s="131"/>
      <c r="BDT328" s="131"/>
      <c r="BDU328" s="131"/>
      <c r="BDV328" s="132"/>
      <c r="BDW328" s="132"/>
      <c r="BDX328" s="129"/>
      <c r="BDY328" s="129"/>
      <c r="BDZ328" s="130"/>
      <c r="BEA328" s="131"/>
      <c r="BEB328" s="131"/>
      <c r="BEC328" s="131"/>
      <c r="BED328" s="132"/>
      <c r="BEE328" s="132"/>
      <c r="BEF328" s="129"/>
      <c r="BEG328" s="129"/>
      <c r="BEH328" s="130"/>
      <c r="BEI328" s="131"/>
      <c r="BEJ328" s="131"/>
      <c r="BEK328" s="131"/>
      <c r="BEL328" s="132"/>
      <c r="BEM328" s="132"/>
      <c r="BEN328" s="129"/>
      <c r="BEO328" s="129"/>
      <c r="BEP328" s="130"/>
      <c r="BEQ328" s="131"/>
      <c r="BER328" s="131"/>
      <c r="BES328" s="131"/>
      <c r="BET328" s="132"/>
      <c r="BEU328" s="132"/>
      <c r="BEV328" s="129"/>
      <c r="BEW328" s="129"/>
      <c r="BEX328" s="130"/>
      <c r="BEY328" s="131"/>
      <c r="BEZ328" s="131"/>
      <c r="BFA328" s="131"/>
      <c r="BFB328" s="132"/>
      <c r="BFC328" s="132"/>
      <c r="BFD328" s="129"/>
      <c r="BFE328" s="129"/>
      <c r="BFF328" s="130"/>
      <c r="BFG328" s="131"/>
      <c r="BFH328" s="131"/>
      <c r="BFI328" s="131"/>
      <c r="BFJ328" s="132"/>
      <c r="BFK328" s="132"/>
      <c r="BFL328" s="129"/>
      <c r="BFM328" s="129"/>
      <c r="BFN328" s="130"/>
      <c r="BFO328" s="131"/>
      <c r="BFP328" s="131"/>
      <c r="BFQ328" s="131"/>
      <c r="BFR328" s="132"/>
      <c r="BFS328" s="132"/>
      <c r="BFT328" s="129"/>
      <c r="BFU328" s="129"/>
      <c r="BFV328" s="130"/>
      <c r="BFW328" s="131"/>
      <c r="BFX328" s="131"/>
      <c r="BFY328" s="131"/>
      <c r="BFZ328" s="132"/>
      <c r="BGA328" s="132"/>
      <c r="BGB328" s="129"/>
      <c r="BGC328" s="129"/>
      <c r="BGD328" s="130"/>
      <c r="BGE328" s="131"/>
      <c r="BGF328" s="131"/>
      <c r="BGG328" s="131"/>
      <c r="BGH328" s="132"/>
      <c r="BGI328" s="132"/>
      <c r="BGJ328" s="129"/>
      <c r="BGK328" s="129"/>
      <c r="BGL328" s="130"/>
      <c r="BGM328" s="131"/>
      <c r="BGN328" s="131"/>
      <c r="BGO328" s="131"/>
      <c r="BGP328" s="132"/>
      <c r="BGQ328" s="132"/>
      <c r="BGR328" s="129"/>
      <c r="BGS328" s="129"/>
      <c r="BGT328" s="130"/>
      <c r="BGU328" s="131"/>
      <c r="BGV328" s="131"/>
      <c r="BGW328" s="131"/>
      <c r="BGX328" s="132"/>
      <c r="BGY328" s="132"/>
      <c r="BGZ328" s="129"/>
      <c r="BHA328" s="129"/>
      <c r="BHB328" s="130"/>
      <c r="BHC328" s="131"/>
      <c r="BHD328" s="131"/>
      <c r="BHE328" s="131"/>
      <c r="BHF328" s="132"/>
      <c r="BHG328" s="132"/>
      <c r="BHH328" s="129"/>
      <c r="BHI328" s="129"/>
      <c r="BHJ328" s="130"/>
      <c r="BHK328" s="131"/>
      <c r="BHL328" s="131"/>
      <c r="BHM328" s="131"/>
      <c r="BHN328" s="132"/>
      <c r="BHO328" s="132"/>
      <c r="BHP328" s="129"/>
      <c r="BHQ328" s="129"/>
      <c r="BHR328" s="130"/>
      <c r="BHS328" s="131"/>
      <c r="BHT328" s="131"/>
      <c r="BHU328" s="131"/>
      <c r="BHV328" s="132"/>
      <c r="BHW328" s="132"/>
      <c r="BHX328" s="129"/>
      <c r="BHY328" s="129"/>
      <c r="BHZ328" s="130"/>
      <c r="BIA328" s="131"/>
      <c r="BIB328" s="131"/>
      <c r="BIC328" s="131"/>
      <c r="BID328" s="132"/>
      <c r="BIE328" s="132"/>
      <c r="BIF328" s="129"/>
      <c r="BIG328" s="129"/>
      <c r="BIH328" s="130"/>
      <c r="BII328" s="131"/>
      <c r="BIJ328" s="131"/>
      <c r="BIK328" s="131"/>
      <c r="BIL328" s="132"/>
      <c r="BIM328" s="132"/>
      <c r="BIN328" s="129"/>
      <c r="BIO328" s="129"/>
      <c r="BIP328" s="130"/>
      <c r="BIQ328" s="131"/>
      <c r="BIR328" s="131"/>
      <c r="BIS328" s="131"/>
      <c r="BIT328" s="132"/>
      <c r="BIU328" s="132"/>
      <c r="BIV328" s="129"/>
      <c r="BIW328" s="129"/>
      <c r="BIX328" s="130"/>
      <c r="BIY328" s="131"/>
      <c r="BIZ328" s="131"/>
      <c r="BJA328" s="131"/>
      <c r="BJB328" s="132"/>
      <c r="BJC328" s="132"/>
      <c r="BJD328" s="129"/>
      <c r="BJE328" s="129"/>
      <c r="BJF328" s="130"/>
      <c r="BJG328" s="131"/>
      <c r="BJH328" s="131"/>
      <c r="BJI328" s="131"/>
      <c r="BJJ328" s="132"/>
      <c r="BJK328" s="132"/>
      <c r="BJL328" s="129"/>
      <c r="BJM328" s="129"/>
      <c r="BJN328" s="130"/>
      <c r="BJO328" s="131"/>
      <c r="BJP328" s="131"/>
      <c r="BJQ328" s="131"/>
      <c r="BJR328" s="132"/>
      <c r="BJS328" s="132"/>
      <c r="BJT328" s="129"/>
      <c r="BJU328" s="129"/>
      <c r="BJV328" s="130"/>
      <c r="BJW328" s="131"/>
      <c r="BJX328" s="131"/>
      <c r="BJY328" s="131"/>
      <c r="BJZ328" s="132"/>
      <c r="BKA328" s="132"/>
      <c r="BKB328" s="129"/>
      <c r="BKC328" s="129"/>
      <c r="BKD328" s="130"/>
      <c r="BKE328" s="131"/>
      <c r="BKF328" s="131"/>
      <c r="BKG328" s="131"/>
      <c r="BKH328" s="132"/>
      <c r="BKI328" s="132"/>
      <c r="BKJ328" s="129"/>
      <c r="BKK328" s="129"/>
      <c r="BKL328" s="130"/>
      <c r="BKM328" s="131"/>
      <c r="BKN328" s="131"/>
      <c r="BKO328" s="131"/>
      <c r="BKP328" s="132"/>
      <c r="BKQ328" s="132"/>
      <c r="BKR328" s="129"/>
      <c r="BKS328" s="129"/>
      <c r="BKT328" s="130"/>
      <c r="BKU328" s="131"/>
      <c r="BKV328" s="131"/>
      <c r="BKW328" s="131"/>
      <c r="BKX328" s="132"/>
      <c r="BKY328" s="132"/>
      <c r="BKZ328" s="129"/>
      <c r="BLA328" s="129"/>
      <c r="BLB328" s="130"/>
      <c r="BLC328" s="131"/>
      <c r="BLD328" s="131"/>
      <c r="BLE328" s="131"/>
      <c r="BLF328" s="132"/>
      <c r="BLG328" s="132"/>
      <c r="BLH328" s="129"/>
      <c r="BLI328" s="129"/>
      <c r="BLJ328" s="130"/>
      <c r="BLK328" s="131"/>
      <c r="BLL328" s="131"/>
      <c r="BLM328" s="131"/>
      <c r="BLN328" s="132"/>
      <c r="BLO328" s="132"/>
      <c r="BLP328" s="129"/>
      <c r="BLQ328" s="129"/>
      <c r="BLR328" s="130"/>
      <c r="BLS328" s="131"/>
      <c r="BLT328" s="131"/>
      <c r="BLU328" s="131"/>
      <c r="BLV328" s="132"/>
      <c r="BLW328" s="132"/>
      <c r="BLX328" s="129"/>
      <c r="BLY328" s="129"/>
      <c r="BLZ328" s="130"/>
      <c r="BMA328" s="131"/>
      <c r="BMB328" s="131"/>
      <c r="BMC328" s="131"/>
      <c r="BMD328" s="132"/>
      <c r="BME328" s="132"/>
      <c r="BMF328" s="129"/>
      <c r="BMG328" s="129"/>
      <c r="BMH328" s="130"/>
      <c r="BMI328" s="131"/>
      <c r="BMJ328" s="131"/>
      <c r="BMK328" s="131"/>
      <c r="BML328" s="132"/>
      <c r="BMM328" s="132"/>
      <c r="BMN328" s="129"/>
      <c r="BMO328" s="129"/>
      <c r="BMP328" s="130"/>
      <c r="BMQ328" s="131"/>
      <c r="BMR328" s="131"/>
      <c r="BMS328" s="131"/>
      <c r="BMT328" s="132"/>
      <c r="BMU328" s="132"/>
      <c r="BMV328" s="129"/>
      <c r="BMW328" s="129"/>
      <c r="BMX328" s="130"/>
      <c r="BMY328" s="131"/>
      <c r="BMZ328" s="131"/>
      <c r="BNA328" s="131"/>
      <c r="BNB328" s="132"/>
      <c r="BNC328" s="132"/>
      <c r="BND328" s="129"/>
      <c r="BNE328" s="129"/>
      <c r="BNF328" s="130"/>
      <c r="BNG328" s="131"/>
      <c r="BNH328" s="131"/>
      <c r="BNI328" s="131"/>
      <c r="BNJ328" s="132"/>
      <c r="BNK328" s="132"/>
      <c r="BNL328" s="129"/>
      <c r="BNM328" s="129"/>
      <c r="BNN328" s="130"/>
      <c r="BNO328" s="131"/>
      <c r="BNP328" s="131"/>
      <c r="BNQ328" s="131"/>
      <c r="BNR328" s="132"/>
      <c r="BNS328" s="132"/>
      <c r="BNT328" s="129"/>
      <c r="BNU328" s="129"/>
      <c r="BNV328" s="130"/>
      <c r="BNW328" s="131"/>
      <c r="BNX328" s="131"/>
      <c r="BNY328" s="131"/>
      <c r="BNZ328" s="132"/>
      <c r="BOA328" s="132"/>
      <c r="BOB328" s="129"/>
      <c r="BOC328" s="129"/>
      <c r="BOD328" s="130"/>
      <c r="BOE328" s="131"/>
      <c r="BOF328" s="131"/>
      <c r="BOG328" s="131"/>
      <c r="BOH328" s="132"/>
      <c r="BOI328" s="132"/>
      <c r="BOJ328" s="129"/>
      <c r="BOK328" s="129"/>
      <c r="BOL328" s="130"/>
      <c r="BOM328" s="131"/>
      <c r="BON328" s="131"/>
      <c r="BOO328" s="131"/>
      <c r="BOP328" s="132"/>
      <c r="BOQ328" s="132"/>
      <c r="BOR328" s="129"/>
      <c r="BOS328" s="129"/>
      <c r="BOT328" s="130"/>
      <c r="BOU328" s="131"/>
      <c r="BOV328" s="131"/>
      <c r="BOW328" s="131"/>
      <c r="BOX328" s="132"/>
      <c r="BOY328" s="132"/>
      <c r="BOZ328" s="129"/>
      <c r="BPA328" s="129"/>
      <c r="BPB328" s="130"/>
      <c r="BPC328" s="131"/>
      <c r="BPD328" s="131"/>
      <c r="BPE328" s="131"/>
      <c r="BPF328" s="132"/>
      <c r="BPG328" s="132"/>
      <c r="BPH328" s="129"/>
      <c r="BPI328" s="129"/>
      <c r="BPJ328" s="130"/>
      <c r="BPK328" s="131"/>
      <c r="BPL328" s="131"/>
      <c r="BPM328" s="131"/>
      <c r="BPN328" s="132"/>
      <c r="BPO328" s="132"/>
      <c r="BPP328" s="129"/>
      <c r="BPQ328" s="129"/>
      <c r="BPR328" s="130"/>
      <c r="BPS328" s="131"/>
      <c r="BPT328" s="131"/>
      <c r="BPU328" s="131"/>
      <c r="BPV328" s="132"/>
      <c r="BPW328" s="132"/>
      <c r="BPX328" s="129"/>
      <c r="BPY328" s="129"/>
      <c r="BPZ328" s="130"/>
      <c r="BQA328" s="131"/>
      <c r="BQB328" s="131"/>
      <c r="BQC328" s="131"/>
      <c r="BQD328" s="132"/>
      <c r="BQE328" s="132"/>
      <c r="BQF328" s="129"/>
      <c r="BQG328" s="129"/>
      <c r="BQH328" s="130"/>
      <c r="BQI328" s="131"/>
      <c r="BQJ328" s="131"/>
      <c r="BQK328" s="131"/>
      <c r="BQL328" s="132"/>
      <c r="BQM328" s="132"/>
      <c r="BQN328" s="129"/>
      <c r="BQO328" s="129"/>
      <c r="BQP328" s="130"/>
      <c r="BQQ328" s="131"/>
      <c r="BQR328" s="131"/>
      <c r="BQS328" s="131"/>
      <c r="BQT328" s="132"/>
      <c r="BQU328" s="132"/>
      <c r="BQV328" s="129"/>
      <c r="BQW328" s="129"/>
      <c r="BQX328" s="130"/>
      <c r="BQY328" s="131"/>
      <c r="BQZ328" s="131"/>
      <c r="BRA328" s="131"/>
      <c r="BRB328" s="132"/>
      <c r="BRC328" s="132"/>
      <c r="BRD328" s="129"/>
      <c r="BRE328" s="129"/>
      <c r="BRF328" s="130"/>
      <c r="BRG328" s="131"/>
      <c r="BRH328" s="131"/>
      <c r="BRI328" s="131"/>
      <c r="BRJ328" s="132"/>
      <c r="BRK328" s="132"/>
      <c r="BRL328" s="129"/>
      <c r="BRM328" s="129"/>
      <c r="BRN328" s="130"/>
      <c r="BRO328" s="131"/>
      <c r="BRP328" s="131"/>
      <c r="BRQ328" s="131"/>
      <c r="BRR328" s="132"/>
      <c r="BRS328" s="132"/>
      <c r="BRT328" s="129"/>
      <c r="BRU328" s="129"/>
      <c r="BRV328" s="130"/>
      <c r="BRW328" s="131"/>
      <c r="BRX328" s="131"/>
      <c r="BRY328" s="131"/>
      <c r="BRZ328" s="132"/>
      <c r="BSA328" s="132"/>
      <c r="BSB328" s="129"/>
      <c r="BSC328" s="129"/>
      <c r="BSD328" s="130"/>
      <c r="BSE328" s="131"/>
      <c r="BSF328" s="131"/>
      <c r="BSG328" s="131"/>
      <c r="BSH328" s="132"/>
      <c r="BSI328" s="132"/>
      <c r="BSJ328" s="129"/>
      <c r="BSK328" s="129"/>
      <c r="BSL328" s="130"/>
      <c r="BSM328" s="131"/>
      <c r="BSN328" s="131"/>
      <c r="BSO328" s="131"/>
      <c r="BSP328" s="132"/>
      <c r="BSQ328" s="132"/>
      <c r="BSR328" s="129"/>
      <c r="BSS328" s="129"/>
      <c r="BST328" s="130"/>
      <c r="BSU328" s="131"/>
      <c r="BSV328" s="131"/>
      <c r="BSW328" s="131"/>
      <c r="BSX328" s="132"/>
      <c r="BSY328" s="132"/>
      <c r="BSZ328" s="129"/>
      <c r="BTA328" s="129"/>
      <c r="BTB328" s="130"/>
      <c r="BTC328" s="131"/>
      <c r="BTD328" s="131"/>
      <c r="BTE328" s="131"/>
      <c r="BTF328" s="132"/>
      <c r="BTG328" s="132"/>
      <c r="BTH328" s="129"/>
      <c r="BTI328" s="129"/>
      <c r="BTJ328" s="130"/>
      <c r="BTK328" s="131"/>
      <c r="BTL328" s="131"/>
      <c r="BTM328" s="131"/>
      <c r="BTN328" s="132"/>
      <c r="BTO328" s="132"/>
      <c r="BTP328" s="129"/>
      <c r="BTQ328" s="129"/>
      <c r="BTR328" s="130"/>
      <c r="BTS328" s="131"/>
      <c r="BTT328" s="131"/>
      <c r="BTU328" s="131"/>
      <c r="BTV328" s="132"/>
      <c r="BTW328" s="132"/>
      <c r="BTX328" s="129"/>
      <c r="BTY328" s="129"/>
      <c r="BTZ328" s="130"/>
      <c r="BUA328" s="131"/>
      <c r="BUB328" s="131"/>
      <c r="BUC328" s="131"/>
      <c r="BUD328" s="132"/>
      <c r="BUE328" s="132"/>
      <c r="BUF328" s="129"/>
      <c r="BUG328" s="129"/>
      <c r="BUH328" s="130"/>
      <c r="BUI328" s="131"/>
      <c r="BUJ328" s="131"/>
      <c r="BUK328" s="131"/>
      <c r="BUL328" s="132"/>
      <c r="BUM328" s="132"/>
      <c r="BUN328" s="129"/>
      <c r="BUO328" s="129"/>
      <c r="BUP328" s="130"/>
      <c r="BUQ328" s="131"/>
      <c r="BUR328" s="131"/>
      <c r="BUS328" s="131"/>
      <c r="BUT328" s="132"/>
      <c r="BUU328" s="132"/>
      <c r="BUV328" s="129"/>
      <c r="BUW328" s="129"/>
      <c r="BUX328" s="130"/>
      <c r="BUY328" s="131"/>
      <c r="BUZ328" s="131"/>
      <c r="BVA328" s="131"/>
      <c r="BVB328" s="132"/>
      <c r="BVC328" s="132"/>
      <c r="BVD328" s="129"/>
      <c r="BVE328" s="129"/>
      <c r="BVF328" s="130"/>
      <c r="BVG328" s="131"/>
      <c r="BVH328" s="131"/>
      <c r="BVI328" s="131"/>
      <c r="BVJ328" s="132"/>
      <c r="BVK328" s="132"/>
      <c r="BVL328" s="129"/>
      <c r="BVM328" s="129"/>
      <c r="BVN328" s="130"/>
      <c r="BVO328" s="131"/>
      <c r="BVP328" s="131"/>
      <c r="BVQ328" s="131"/>
      <c r="BVR328" s="132"/>
      <c r="BVS328" s="132"/>
      <c r="BVT328" s="129"/>
      <c r="BVU328" s="129"/>
      <c r="BVV328" s="130"/>
      <c r="BVW328" s="131"/>
      <c r="BVX328" s="131"/>
      <c r="BVY328" s="131"/>
      <c r="BVZ328" s="132"/>
      <c r="BWA328" s="132"/>
      <c r="BWB328" s="129"/>
      <c r="BWC328" s="129"/>
      <c r="BWD328" s="130"/>
      <c r="BWE328" s="131"/>
      <c r="BWF328" s="131"/>
      <c r="BWG328" s="131"/>
      <c r="BWH328" s="132"/>
      <c r="BWI328" s="132"/>
      <c r="BWJ328" s="129"/>
      <c r="BWK328" s="129"/>
      <c r="BWL328" s="130"/>
      <c r="BWM328" s="131"/>
      <c r="BWN328" s="131"/>
      <c r="BWO328" s="131"/>
      <c r="BWP328" s="132"/>
      <c r="BWQ328" s="132"/>
      <c r="BWR328" s="129"/>
      <c r="BWS328" s="129"/>
      <c r="BWT328" s="130"/>
      <c r="BWU328" s="131"/>
      <c r="BWV328" s="131"/>
      <c r="BWW328" s="131"/>
      <c r="BWX328" s="132"/>
      <c r="BWY328" s="132"/>
      <c r="BWZ328" s="129"/>
      <c r="BXA328" s="129"/>
      <c r="BXB328" s="130"/>
      <c r="BXC328" s="131"/>
      <c r="BXD328" s="131"/>
      <c r="BXE328" s="131"/>
      <c r="BXF328" s="132"/>
      <c r="BXG328" s="132"/>
      <c r="BXH328" s="129"/>
      <c r="BXI328" s="129"/>
      <c r="BXJ328" s="130"/>
      <c r="BXK328" s="131"/>
      <c r="BXL328" s="131"/>
      <c r="BXM328" s="131"/>
      <c r="BXN328" s="132"/>
      <c r="BXO328" s="132"/>
      <c r="BXP328" s="129"/>
      <c r="BXQ328" s="129"/>
      <c r="BXR328" s="130"/>
      <c r="BXS328" s="131"/>
      <c r="BXT328" s="131"/>
      <c r="BXU328" s="131"/>
      <c r="BXV328" s="132"/>
      <c r="BXW328" s="132"/>
      <c r="BXX328" s="129"/>
      <c r="BXY328" s="129"/>
      <c r="BXZ328" s="130"/>
      <c r="BYA328" s="131"/>
      <c r="BYB328" s="131"/>
      <c r="BYC328" s="131"/>
      <c r="BYD328" s="132"/>
      <c r="BYE328" s="132"/>
      <c r="BYF328" s="129"/>
      <c r="BYG328" s="129"/>
      <c r="BYH328" s="130"/>
      <c r="BYI328" s="131"/>
      <c r="BYJ328" s="131"/>
      <c r="BYK328" s="131"/>
      <c r="BYL328" s="132"/>
      <c r="BYM328" s="132"/>
      <c r="BYN328" s="129"/>
      <c r="BYO328" s="129"/>
      <c r="BYP328" s="130"/>
      <c r="BYQ328" s="131"/>
      <c r="BYR328" s="131"/>
      <c r="BYS328" s="131"/>
      <c r="BYT328" s="132"/>
      <c r="BYU328" s="132"/>
      <c r="BYV328" s="129"/>
      <c r="BYW328" s="129"/>
      <c r="BYX328" s="130"/>
      <c r="BYY328" s="131"/>
      <c r="BYZ328" s="131"/>
      <c r="BZA328" s="131"/>
      <c r="BZB328" s="132"/>
      <c r="BZC328" s="132"/>
      <c r="BZD328" s="129"/>
      <c r="BZE328" s="129"/>
      <c r="BZF328" s="130"/>
      <c r="BZG328" s="131"/>
      <c r="BZH328" s="131"/>
      <c r="BZI328" s="131"/>
      <c r="BZJ328" s="132"/>
      <c r="BZK328" s="132"/>
      <c r="BZL328" s="129"/>
      <c r="BZM328" s="129"/>
      <c r="BZN328" s="130"/>
      <c r="BZO328" s="131"/>
      <c r="BZP328" s="131"/>
      <c r="BZQ328" s="131"/>
      <c r="BZR328" s="132"/>
      <c r="BZS328" s="132"/>
      <c r="BZT328" s="129"/>
      <c r="BZU328" s="129"/>
      <c r="BZV328" s="130"/>
      <c r="BZW328" s="131"/>
      <c r="BZX328" s="131"/>
      <c r="BZY328" s="131"/>
      <c r="BZZ328" s="132"/>
      <c r="CAA328" s="132"/>
      <c r="CAB328" s="129"/>
      <c r="CAC328" s="129"/>
      <c r="CAD328" s="130"/>
      <c r="CAE328" s="131"/>
      <c r="CAF328" s="131"/>
      <c r="CAG328" s="131"/>
      <c r="CAH328" s="132"/>
      <c r="CAI328" s="132"/>
      <c r="CAJ328" s="129"/>
      <c r="CAK328" s="129"/>
      <c r="CAL328" s="130"/>
      <c r="CAM328" s="131"/>
      <c r="CAN328" s="131"/>
      <c r="CAO328" s="131"/>
      <c r="CAP328" s="132"/>
      <c r="CAQ328" s="132"/>
      <c r="CAR328" s="129"/>
      <c r="CAS328" s="129"/>
      <c r="CAT328" s="130"/>
      <c r="CAU328" s="131"/>
      <c r="CAV328" s="131"/>
      <c r="CAW328" s="131"/>
      <c r="CAX328" s="132"/>
      <c r="CAY328" s="132"/>
      <c r="CAZ328" s="129"/>
      <c r="CBA328" s="129"/>
      <c r="CBB328" s="130"/>
      <c r="CBC328" s="131"/>
      <c r="CBD328" s="131"/>
      <c r="CBE328" s="131"/>
      <c r="CBF328" s="132"/>
      <c r="CBG328" s="132"/>
      <c r="CBH328" s="129"/>
      <c r="CBI328" s="129"/>
      <c r="CBJ328" s="130"/>
      <c r="CBK328" s="131"/>
      <c r="CBL328" s="131"/>
      <c r="CBM328" s="131"/>
      <c r="CBN328" s="132"/>
      <c r="CBO328" s="132"/>
      <c r="CBP328" s="129"/>
      <c r="CBQ328" s="129"/>
      <c r="CBR328" s="130"/>
      <c r="CBS328" s="131"/>
      <c r="CBT328" s="131"/>
      <c r="CBU328" s="131"/>
      <c r="CBV328" s="132"/>
      <c r="CBW328" s="132"/>
      <c r="CBX328" s="129"/>
      <c r="CBY328" s="129"/>
      <c r="CBZ328" s="130"/>
      <c r="CCA328" s="131"/>
      <c r="CCB328" s="131"/>
      <c r="CCC328" s="131"/>
      <c r="CCD328" s="132"/>
      <c r="CCE328" s="132"/>
      <c r="CCF328" s="129"/>
      <c r="CCG328" s="129"/>
      <c r="CCH328" s="130"/>
      <c r="CCI328" s="131"/>
      <c r="CCJ328" s="131"/>
      <c r="CCK328" s="131"/>
      <c r="CCL328" s="132"/>
      <c r="CCM328" s="132"/>
      <c r="CCN328" s="129"/>
      <c r="CCO328" s="129"/>
      <c r="CCP328" s="130"/>
      <c r="CCQ328" s="131"/>
      <c r="CCR328" s="131"/>
      <c r="CCS328" s="131"/>
      <c r="CCT328" s="132"/>
      <c r="CCU328" s="132"/>
      <c r="CCV328" s="129"/>
      <c r="CCW328" s="129"/>
      <c r="CCX328" s="130"/>
      <c r="CCY328" s="131"/>
      <c r="CCZ328" s="131"/>
      <c r="CDA328" s="131"/>
      <c r="CDB328" s="132"/>
      <c r="CDC328" s="132"/>
      <c r="CDD328" s="129"/>
      <c r="CDE328" s="129"/>
      <c r="CDF328" s="130"/>
      <c r="CDG328" s="131"/>
      <c r="CDH328" s="131"/>
      <c r="CDI328" s="131"/>
      <c r="CDJ328" s="132"/>
      <c r="CDK328" s="132"/>
      <c r="CDL328" s="129"/>
      <c r="CDM328" s="129"/>
      <c r="CDN328" s="130"/>
      <c r="CDO328" s="131"/>
      <c r="CDP328" s="131"/>
      <c r="CDQ328" s="131"/>
      <c r="CDR328" s="132"/>
      <c r="CDS328" s="132"/>
      <c r="CDT328" s="129"/>
      <c r="CDU328" s="129"/>
      <c r="CDV328" s="130"/>
      <c r="CDW328" s="131"/>
      <c r="CDX328" s="131"/>
      <c r="CDY328" s="131"/>
      <c r="CDZ328" s="132"/>
      <c r="CEA328" s="132"/>
      <c r="CEB328" s="129"/>
      <c r="CEC328" s="129"/>
      <c r="CED328" s="130"/>
      <c r="CEE328" s="131"/>
      <c r="CEF328" s="131"/>
      <c r="CEG328" s="131"/>
      <c r="CEH328" s="132"/>
      <c r="CEI328" s="132"/>
      <c r="CEJ328" s="129"/>
      <c r="CEK328" s="129"/>
      <c r="CEL328" s="130"/>
      <c r="CEM328" s="131"/>
      <c r="CEN328" s="131"/>
      <c r="CEO328" s="131"/>
      <c r="CEP328" s="132"/>
      <c r="CEQ328" s="132"/>
      <c r="CER328" s="129"/>
      <c r="CES328" s="129"/>
      <c r="CET328" s="130"/>
      <c r="CEU328" s="131"/>
      <c r="CEV328" s="131"/>
      <c r="CEW328" s="131"/>
      <c r="CEX328" s="132"/>
      <c r="CEY328" s="132"/>
      <c r="CEZ328" s="129"/>
      <c r="CFA328" s="129"/>
      <c r="CFB328" s="130"/>
      <c r="CFC328" s="131"/>
      <c r="CFD328" s="131"/>
      <c r="CFE328" s="131"/>
      <c r="CFF328" s="132"/>
      <c r="CFG328" s="132"/>
      <c r="CFH328" s="129"/>
      <c r="CFI328" s="129"/>
      <c r="CFJ328" s="130"/>
      <c r="CFK328" s="131"/>
      <c r="CFL328" s="131"/>
      <c r="CFM328" s="131"/>
      <c r="CFN328" s="132"/>
      <c r="CFO328" s="132"/>
      <c r="CFP328" s="129"/>
      <c r="CFQ328" s="129"/>
      <c r="CFR328" s="130"/>
      <c r="CFS328" s="131"/>
      <c r="CFT328" s="131"/>
      <c r="CFU328" s="131"/>
      <c r="CFV328" s="132"/>
      <c r="CFW328" s="132"/>
      <c r="CFX328" s="129"/>
      <c r="CFY328" s="129"/>
      <c r="CFZ328" s="130"/>
      <c r="CGA328" s="131"/>
      <c r="CGB328" s="131"/>
      <c r="CGC328" s="131"/>
      <c r="CGD328" s="132"/>
      <c r="CGE328" s="132"/>
      <c r="CGF328" s="129"/>
      <c r="CGG328" s="129"/>
      <c r="CGH328" s="130"/>
      <c r="CGI328" s="131"/>
      <c r="CGJ328" s="131"/>
      <c r="CGK328" s="131"/>
      <c r="CGL328" s="132"/>
      <c r="CGM328" s="132"/>
      <c r="CGN328" s="129"/>
      <c r="CGO328" s="129"/>
      <c r="CGP328" s="130"/>
      <c r="CGQ328" s="131"/>
      <c r="CGR328" s="131"/>
      <c r="CGS328" s="131"/>
      <c r="CGT328" s="132"/>
      <c r="CGU328" s="132"/>
      <c r="CGV328" s="129"/>
      <c r="CGW328" s="129"/>
      <c r="CGX328" s="130"/>
      <c r="CGY328" s="131"/>
      <c r="CGZ328" s="131"/>
      <c r="CHA328" s="131"/>
      <c r="CHB328" s="132"/>
      <c r="CHC328" s="132"/>
      <c r="CHD328" s="129"/>
      <c r="CHE328" s="129"/>
      <c r="CHF328" s="130"/>
      <c r="CHG328" s="131"/>
      <c r="CHH328" s="131"/>
      <c r="CHI328" s="131"/>
      <c r="CHJ328" s="132"/>
      <c r="CHK328" s="132"/>
      <c r="CHL328" s="129"/>
      <c r="CHM328" s="129"/>
      <c r="CHN328" s="130"/>
      <c r="CHO328" s="131"/>
      <c r="CHP328" s="131"/>
      <c r="CHQ328" s="131"/>
      <c r="CHR328" s="132"/>
      <c r="CHS328" s="132"/>
      <c r="CHT328" s="129"/>
      <c r="CHU328" s="129"/>
      <c r="CHV328" s="130"/>
      <c r="CHW328" s="131"/>
      <c r="CHX328" s="131"/>
      <c r="CHY328" s="131"/>
      <c r="CHZ328" s="132"/>
      <c r="CIA328" s="132"/>
      <c r="CIB328" s="129"/>
      <c r="CIC328" s="129"/>
      <c r="CID328" s="130"/>
      <c r="CIE328" s="131"/>
      <c r="CIF328" s="131"/>
      <c r="CIG328" s="131"/>
      <c r="CIH328" s="132"/>
      <c r="CII328" s="132"/>
      <c r="CIJ328" s="129"/>
      <c r="CIK328" s="129"/>
      <c r="CIL328" s="130"/>
      <c r="CIM328" s="131"/>
      <c r="CIN328" s="131"/>
      <c r="CIO328" s="131"/>
      <c r="CIP328" s="132"/>
      <c r="CIQ328" s="132"/>
      <c r="CIR328" s="129"/>
      <c r="CIS328" s="129"/>
      <c r="CIT328" s="130"/>
      <c r="CIU328" s="131"/>
      <c r="CIV328" s="131"/>
      <c r="CIW328" s="131"/>
      <c r="CIX328" s="132"/>
      <c r="CIY328" s="132"/>
      <c r="CIZ328" s="129"/>
      <c r="CJA328" s="129"/>
      <c r="CJB328" s="130"/>
      <c r="CJC328" s="131"/>
      <c r="CJD328" s="131"/>
      <c r="CJE328" s="131"/>
      <c r="CJF328" s="132"/>
      <c r="CJG328" s="132"/>
      <c r="CJH328" s="129"/>
      <c r="CJI328" s="129"/>
      <c r="CJJ328" s="130"/>
      <c r="CJK328" s="131"/>
      <c r="CJL328" s="131"/>
      <c r="CJM328" s="131"/>
      <c r="CJN328" s="132"/>
      <c r="CJO328" s="132"/>
      <c r="CJP328" s="129"/>
      <c r="CJQ328" s="129"/>
      <c r="CJR328" s="130"/>
      <c r="CJS328" s="131"/>
      <c r="CJT328" s="131"/>
      <c r="CJU328" s="131"/>
      <c r="CJV328" s="132"/>
      <c r="CJW328" s="132"/>
      <c r="CJX328" s="129"/>
      <c r="CJY328" s="129"/>
      <c r="CJZ328" s="130"/>
      <c r="CKA328" s="131"/>
      <c r="CKB328" s="131"/>
      <c r="CKC328" s="131"/>
      <c r="CKD328" s="132"/>
      <c r="CKE328" s="132"/>
      <c r="CKF328" s="129"/>
      <c r="CKG328" s="129"/>
      <c r="CKH328" s="130"/>
      <c r="CKI328" s="131"/>
      <c r="CKJ328" s="131"/>
      <c r="CKK328" s="131"/>
      <c r="CKL328" s="132"/>
      <c r="CKM328" s="132"/>
      <c r="CKN328" s="129"/>
      <c r="CKO328" s="129"/>
      <c r="CKP328" s="130"/>
      <c r="CKQ328" s="131"/>
      <c r="CKR328" s="131"/>
      <c r="CKS328" s="131"/>
      <c r="CKT328" s="132"/>
      <c r="CKU328" s="132"/>
      <c r="CKV328" s="129"/>
      <c r="CKW328" s="129"/>
      <c r="CKX328" s="130"/>
      <c r="CKY328" s="131"/>
      <c r="CKZ328" s="131"/>
      <c r="CLA328" s="131"/>
      <c r="CLB328" s="132"/>
      <c r="CLC328" s="132"/>
      <c r="CLD328" s="129"/>
      <c r="CLE328" s="129"/>
      <c r="CLF328" s="130"/>
      <c r="CLG328" s="131"/>
      <c r="CLH328" s="131"/>
      <c r="CLI328" s="131"/>
      <c r="CLJ328" s="132"/>
      <c r="CLK328" s="132"/>
      <c r="CLL328" s="129"/>
      <c r="CLM328" s="129"/>
      <c r="CLN328" s="130"/>
      <c r="CLO328" s="131"/>
      <c r="CLP328" s="131"/>
      <c r="CLQ328" s="131"/>
      <c r="CLR328" s="132"/>
      <c r="CLS328" s="132"/>
      <c r="CLT328" s="129"/>
      <c r="CLU328" s="129"/>
      <c r="CLV328" s="130"/>
      <c r="CLW328" s="131"/>
      <c r="CLX328" s="131"/>
      <c r="CLY328" s="131"/>
      <c r="CLZ328" s="132"/>
      <c r="CMA328" s="132"/>
      <c r="CMB328" s="129"/>
      <c r="CMC328" s="129"/>
      <c r="CMD328" s="130"/>
      <c r="CME328" s="131"/>
      <c r="CMF328" s="131"/>
      <c r="CMG328" s="131"/>
      <c r="CMH328" s="132"/>
      <c r="CMI328" s="132"/>
      <c r="CMJ328" s="129"/>
      <c r="CMK328" s="129"/>
      <c r="CML328" s="130"/>
      <c r="CMM328" s="131"/>
      <c r="CMN328" s="131"/>
      <c r="CMO328" s="131"/>
      <c r="CMP328" s="132"/>
      <c r="CMQ328" s="132"/>
      <c r="CMR328" s="129"/>
      <c r="CMS328" s="129"/>
      <c r="CMT328" s="130"/>
      <c r="CMU328" s="131"/>
      <c r="CMV328" s="131"/>
      <c r="CMW328" s="131"/>
      <c r="CMX328" s="132"/>
      <c r="CMY328" s="132"/>
      <c r="CMZ328" s="129"/>
      <c r="CNA328" s="129"/>
      <c r="CNB328" s="130"/>
      <c r="CNC328" s="131"/>
      <c r="CND328" s="131"/>
      <c r="CNE328" s="131"/>
      <c r="CNF328" s="132"/>
      <c r="CNG328" s="132"/>
      <c r="CNH328" s="129"/>
      <c r="CNI328" s="129"/>
      <c r="CNJ328" s="130"/>
      <c r="CNK328" s="131"/>
      <c r="CNL328" s="131"/>
      <c r="CNM328" s="131"/>
      <c r="CNN328" s="132"/>
      <c r="CNO328" s="132"/>
      <c r="CNP328" s="129"/>
      <c r="CNQ328" s="129"/>
      <c r="CNR328" s="130"/>
      <c r="CNS328" s="131"/>
      <c r="CNT328" s="131"/>
      <c r="CNU328" s="131"/>
      <c r="CNV328" s="132"/>
      <c r="CNW328" s="132"/>
      <c r="CNX328" s="129"/>
      <c r="CNY328" s="129"/>
      <c r="CNZ328" s="130"/>
      <c r="COA328" s="131"/>
      <c r="COB328" s="131"/>
      <c r="COC328" s="131"/>
      <c r="COD328" s="132"/>
      <c r="COE328" s="132"/>
      <c r="COF328" s="129"/>
      <c r="COG328" s="129"/>
      <c r="COH328" s="130"/>
      <c r="COI328" s="131"/>
      <c r="COJ328" s="131"/>
      <c r="COK328" s="131"/>
      <c r="COL328" s="132"/>
      <c r="COM328" s="132"/>
      <c r="CON328" s="129"/>
      <c r="COO328" s="129"/>
      <c r="COP328" s="130"/>
      <c r="COQ328" s="131"/>
      <c r="COR328" s="131"/>
      <c r="COS328" s="131"/>
      <c r="COT328" s="132"/>
      <c r="COU328" s="132"/>
      <c r="COV328" s="129"/>
      <c r="COW328" s="129"/>
      <c r="COX328" s="130"/>
      <c r="COY328" s="131"/>
      <c r="COZ328" s="131"/>
      <c r="CPA328" s="131"/>
      <c r="CPB328" s="132"/>
      <c r="CPC328" s="132"/>
      <c r="CPD328" s="129"/>
      <c r="CPE328" s="129"/>
      <c r="CPF328" s="130"/>
      <c r="CPG328" s="131"/>
      <c r="CPH328" s="131"/>
      <c r="CPI328" s="131"/>
      <c r="CPJ328" s="132"/>
      <c r="CPK328" s="132"/>
      <c r="CPL328" s="129"/>
      <c r="CPM328" s="129"/>
      <c r="CPN328" s="130"/>
      <c r="CPO328" s="131"/>
      <c r="CPP328" s="131"/>
      <c r="CPQ328" s="131"/>
      <c r="CPR328" s="132"/>
      <c r="CPS328" s="132"/>
      <c r="CPT328" s="129"/>
      <c r="CPU328" s="129"/>
      <c r="CPV328" s="130"/>
      <c r="CPW328" s="131"/>
      <c r="CPX328" s="131"/>
      <c r="CPY328" s="131"/>
      <c r="CPZ328" s="132"/>
      <c r="CQA328" s="132"/>
      <c r="CQB328" s="129"/>
      <c r="CQC328" s="129"/>
      <c r="CQD328" s="130"/>
      <c r="CQE328" s="131"/>
      <c r="CQF328" s="131"/>
      <c r="CQG328" s="131"/>
      <c r="CQH328" s="132"/>
      <c r="CQI328" s="132"/>
      <c r="CQJ328" s="129"/>
      <c r="CQK328" s="129"/>
      <c r="CQL328" s="130"/>
      <c r="CQM328" s="131"/>
      <c r="CQN328" s="131"/>
      <c r="CQO328" s="131"/>
      <c r="CQP328" s="132"/>
      <c r="CQQ328" s="132"/>
      <c r="CQR328" s="129"/>
      <c r="CQS328" s="129"/>
      <c r="CQT328" s="130"/>
      <c r="CQU328" s="131"/>
      <c r="CQV328" s="131"/>
      <c r="CQW328" s="131"/>
      <c r="CQX328" s="132"/>
      <c r="CQY328" s="132"/>
      <c r="CQZ328" s="129"/>
      <c r="CRA328" s="129"/>
      <c r="CRB328" s="130"/>
      <c r="CRC328" s="131"/>
      <c r="CRD328" s="131"/>
      <c r="CRE328" s="131"/>
      <c r="CRF328" s="132"/>
      <c r="CRG328" s="132"/>
      <c r="CRH328" s="129"/>
      <c r="CRI328" s="129"/>
      <c r="CRJ328" s="130"/>
      <c r="CRK328" s="131"/>
      <c r="CRL328" s="131"/>
      <c r="CRM328" s="131"/>
      <c r="CRN328" s="132"/>
      <c r="CRO328" s="132"/>
      <c r="CRP328" s="129"/>
      <c r="CRQ328" s="129"/>
      <c r="CRR328" s="130"/>
      <c r="CRS328" s="131"/>
      <c r="CRT328" s="131"/>
      <c r="CRU328" s="131"/>
      <c r="CRV328" s="132"/>
      <c r="CRW328" s="132"/>
      <c r="CRX328" s="129"/>
      <c r="CRY328" s="129"/>
      <c r="CRZ328" s="130"/>
      <c r="CSA328" s="131"/>
      <c r="CSB328" s="131"/>
      <c r="CSC328" s="131"/>
      <c r="CSD328" s="132"/>
      <c r="CSE328" s="132"/>
      <c r="CSF328" s="129"/>
      <c r="CSG328" s="129"/>
      <c r="CSH328" s="130"/>
      <c r="CSI328" s="131"/>
      <c r="CSJ328" s="131"/>
      <c r="CSK328" s="131"/>
      <c r="CSL328" s="132"/>
      <c r="CSM328" s="132"/>
      <c r="CSN328" s="129"/>
      <c r="CSO328" s="129"/>
      <c r="CSP328" s="130"/>
      <c r="CSQ328" s="131"/>
      <c r="CSR328" s="131"/>
      <c r="CSS328" s="131"/>
      <c r="CST328" s="132"/>
      <c r="CSU328" s="132"/>
      <c r="CSV328" s="129"/>
      <c r="CSW328" s="129"/>
      <c r="CSX328" s="130"/>
      <c r="CSY328" s="131"/>
      <c r="CSZ328" s="131"/>
      <c r="CTA328" s="131"/>
      <c r="CTB328" s="132"/>
      <c r="CTC328" s="132"/>
      <c r="CTD328" s="129"/>
      <c r="CTE328" s="129"/>
      <c r="CTF328" s="130"/>
      <c r="CTG328" s="131"/>
      <c r="CTH328" s="131"/>
      <c r="CTI328" s="131"/>
      <c r="CTJ328" s="132"/>
      <c r="CTK328" s="132"/>
      <c r="CTL328" s="129"/>
      <c r="CTM328" s="129"/>
      <c r="CTN328" s="130"/>
      <c r="CTO328" s="131"/>
      <c r="CTP328" s="131"/>
      <c r="CTQ328" s="131"/>
      <c r="CTR328" s="132"/>
      <c r="CTS328" s="132"/>
      <c r="CTT328" s="129"/>
      <c r="CTU328" s="129"/>
      <c r="CTV328" s="130"/>
      <c r="CTW328" s="131"/>
      <c r="CTX328" s="131"/>
      <c r="CTY328" s="131"/>
      <c r="CTZ328" s="132"/>
      <c r="CUA328" s="132"/>
      <c r="CUB328" s="129"/>
      <c r="CUC328" s="129"/>
      <c r="CUD328" s="130"/>
      <c r="CUE328" s="131"/>
      <c r="CUF328" s="131"/>
      <c r="CUG328" s="131"/>
      <c r="CUH328" s="132"/>
      <c r="CUI328" s="132"/>
      <c r="CUJ328" s="129"/>
      <c r="CUK328" s="129"/>
      <c r="CUL328" s="130"/>
      <c r="CUM328" s="131"/>
      <c r="CUN328" s="131"/>
      <c r="CUO328" s="131"/>
      <c r="CUP328" s="132"/>
      <c r="CUQ328" s="132"/>
      <c r="CUR328" s="129"/>
      <c r="CUS328" s="129"/>
      <c r="CUT328" s="130"/>
      <c r="CUU328" s="131"/>
      <c r="CUV328" s="131"/>
      <c r="CUW328" s="131"/>
      <c r="CUX328" s="132"/>
      <c r="CUY328" s="132"/>
      <c r="CUZ328" s="129"/>
      <c r="CVA328" s="129"/>
      <c r="CVB328" s="130"/>
      <c r="CVC328" s="131"/>
      <c r="CVD328" s="131"/>
      <c r="CVE328" s="131"/>
      <c r="CVF328" s="132"/>
      <c r="CVG328" s="132"/>
      <c r="CVH328" s="129"/>
      <c r="CVI328" s="129"/>
      <c r="CVJ328" s="130"/>
      <c r="CVK328" s="131"/>
      <c r="CVL328" s="131"/>
      <c r="CVM328" s="131"/>
      <c r="CVN328" s="132"/>
      <c r="CVO328" s="132"/>
      <c r="CVP328" s="129"/>
      <c r="CVQ328" s="129"/>
      <c r="CVR328" s="130"/>
      <c r="CVS328" s="131"/>
      <c r="CVT328" s="131"/>
      <c r="CVU328" s="131"/>
      <c r="CVV328" s="132"/>
      <c r="CVW328" s="132"/>
      <c r="CVX328" s="129"/>
      <c r="CVY328" s="129"/>
      <c r="CVZ328" s="130"/>
      <c r="CWA328" s="131"/>
      <c r="CWB328" s="131"/>
      <c r="CWC328" s="131"/>
      <c r="CWD328" s="132"/>
      <c r="CWE328" s="132"/>
      <c r="CWF328" s="129"/>
      <c r="CWG328" s="129"/>
      <c r="CWH328" s="130"/>
      <c r="CWI328" s="131"/>
      <c r="CWJ328" s="131"/>
      <c r="CWK328" s="131"/>
      <c r="CWL328" s="132"/>
      <c r="CWM328" s="132"/>
      <c r="CWN328" s="129"/>
      <c r="CWO328" s="129"/>
      <c r="CWP328" s="130"/>
      <c r="CWQ328" s="131"/>
      <c r="CWR328" s="131"/>
      <c r="CWS328" s="131"/>
      <c r="CWT328" s="132"/>
      <c r="CWU328" s="132"/>
      <c r="CWV328" s="129"/>
      <c r="CWW328" s="129"/>
      <c r="CWX328" s="130"/>
      <c r="CWY328" s="131"/>
      <c r="CWZ328" s="131"/>
      <c r="CXA328" s="131"/>
      <c r="CXB328" s="132"/>
      <c r="CXC328" s="132"/>
      <c r="CXD328" s="129"/>
      <c r="CXE328" s="129"/>
      <c r="CXF328" s="130"/>
      <c r="CXG328" s="131"/>
      <c r="CXH328" s="131"/>
      <c r="CXI328" s="131"/>
      <c r="CXJ328" s="132"/>
      <c r="CXK328" s="132"/>
      <c r="CXL328" s="129"/>
      <c r="CXM328" s="129"/>
      <c r="CXN328" s="130"/>
      <c r="CXO328" s="131"/>
      <c r="CXP328" s="131"/>
      <c r="CXQ328" s="131"/>
      <c r="CXR328" s="132"/>
      <c r="CXS328" s="132"/>
      <c r="CXT328" s="129"/>
      <c r="CXU328" s="129"/>
      <c r="CXV328" s="130"/>
      <c r="CXW328" s="131"/>
      <c r="CXX328" s="131"/>
      <c r="CXY328" s="131"/>
      <c r="CXZ328" s="132"/>
      <c r="CYA328" s="132"/>
      <c r="CYB328" s="129"/>
      <c r="CYC328" s="129"/>
      <c r="CYD328" s="130"/>
      <c r="CYE328" s="131"/>
      <c r="CYF328" s="131"/>
      <c r="CYG328" s="131"/>
      <c r="CYH328" s="132"/>
      <c r="CYI328" s="132"/>
      <c r="CYJ328" s="129"/>
      <c r="CYK328" s="129"/>
      <c r="CYL328" s="130"/>
      <c r="CYM328" s="131"/>
      <c r="CYN328" s="131"/>
      <c r="CYO328" s="131"/>
      <c r="CYP328" s="132"/>
      <c r="CYQ328" s="132"/>
      <c r="CYR328" s="129"/>
      <c r="CYS328" s="129"/>
      <c r="CYT328" s="130"/>
      <c r="CYU328" s="131"/>
      <c r="CYV328" s="131"/>
      <c r="CYW328" s="131"/>
      <c r="CYX328" s="132"/>
      <c r="CYY328" s="132"/>
      <c r="CYZ328" s="129"/>
      <c r="CZA328" s="129"/>
      <c r="CZB328" s="130"/>
      <c r="CZC328" s="131"/>
      <c r="CZD328" s="131"/>
      <c r="CZE328" s="131"/>
      <c r="CZF328" s="132"/>
      <c r="CZG328" s="132"/>
      <c r="CZH328" s="129"/>
      <c r="CZI328" s="129"/>
      <c r="CZJ328" s="130"/>
      <c r="CZK328" s="131"/>
      <c r="CZL328" s="131"/>
      <c r="CZM328" s="131"/>
      <c r="CZN328" s="132"/>
      <c r="CZO328" s="132"/>
      <c r="CZP328" s="129"/>
      <c r="CZQ328" s="129"/>
      <c r="CZR328" s="130"/>
      <c r="CZS328" s="131"/>
      <c r="CZT328" s="131"/>
      <c r="CZU328" s="131"/>
      <c r="CZV328" s="132"/>
      <c r="CZW328" s="132"/>
      <c r="CZX328" s="129"/>
      <c r="CZY328" s="129"/>
      <c r="CZZ328" s="130"/>
      <c r="DAA328" s="131"/>
      <c r="DAB328" s="131"/>
      <c r="DAC328" s="131"/>
      <c r="DAD328" s="132"/>
      <c r="DAE328" s="132"/>
      <c r="DAF328" s="129"/>
      <c r="DAG328" s="129"/>
      <c r="DAH328" s="130"/>
      <c r="DAI328" s="131"/>
      <c r="DAJ328" s="131"/>
      <c r="DAK328" s="131"/>
      <c r="DAL328" s="132"/>
      <c r="DAM328" s="132"/>
      <c r="DAN328" s="129"/>
      <c r="DAO328" s="129"/>
      <c r="DAP328" s="130"/>
      <c r="DAQ328" s="131"/>
      <c r="DAR328" s="131"/>
      <c r="DAS328" s="131"/>
      <c r="DAT328" s="132"/>
      <c r="DAU328" s="132"/>
      <c r="DAV328" s="129"/>
      <c r="DAW328" s="129"/>
      <c r="DAX328" s="130"/>
      <c r="DAY328" s="131"/>
      <c r="DAZ328" s="131"/>
      <c r="DBA328" s="131"/>
      <c r="DBB328" s="132"/>
      <c r="DBC328" s="132"/>
      <c r="DBD328" s="129"/>
      <c r="DBE328" s="129"/>
      <c r="DBF328" s="130"/>
      <c r="DBG328" s="131"/>
      <c r="DBH328" s="131"/>
      <c r="DBI328" s="131"/>
      <c r="DBJ328" s="132"/>
      <c r="DBK328" s="132"/>
      <c r="DBL328" s="129"/>
      <c r="DBM328" s="129"/>
      <c r="DBN328" s="130"/>
      <c r="DBO328" s="131"/>
      <c r="DBP328" s="131"/>
      <c r="DBQ328" s="131"/>
      <c r="DBR328" s="132"/>
      <c r="DBS328" s="132"/>
      <c r="DBT328" s="129"/>
      <c r="DBU328" s="129"/>
      <c r="DBV328" s="130"/>
      <c r="DBW328" s="131"/>
      <c r="DBX328" s="131"/>
      <c r="DBY328" s="131"/>
      <c r="DBZ328" s="132"/>
      <c r="DCA328" s="132"/>
      <c r="DCB328" s="129"/>
      <c r="DCC328" s="129"/>
      <c r="DCD328" s="130"/>
      <c r="DCE328" s="131"/>
      <c r="DCF328" s="131"/>
      <c r="DCG328" s="131"/>
      <c r="DCH328" s="132"/>
      <c r="DCI328" s="132"/>
      <c r="DCJ328" s="129"/>
      <c r="DCK328" s="129"/>
      <c r="DCL328" s="130"/>
      <c r="DCM328" s="131"/>
      <c r="DCN328" s="131"/>
      <c r="DCO328" s="131"/>
      <c r="DCP328" s="132"/>
      <c r="DCQ328" s="132"/>
      <c r="DCR328" s="129"/>
      <c r="DCS328" s="129"/>
      <c r="DCT328" s="130"/>
      <c r="DCU328" s="131"/>
      <c r="DCV328" s="131"/>
      <c r="DCW328" s="131"/>
      <c r="DCX328" s="132"/>
      <c r="DCY328" s="132"/>
      <c r="DCZ328" s="129"/>
      <c r="DDA328" s="129"/>
      <c r="DDB328" s="130"/>
      <c r="DDC328" s="131"/>
      <c r="DDD328" s="131"/>
      <c r="DDE328" s="131"/>
      <c r="DDF328" s="132"/>
      <c r="DDG328" s="132"/>
      <c r="DDH328" s="129"/>
      <c r="DDI328" s="129"/>
      <c r="DDJ328" s="130"/>
      <c r="DDK328" s="131"/>
      <c r="DDL328" s="131"/>
      <c r="DDM328" s="131"/>
      <c r="DDN328" s="132"/>
      <c r="DDO328" s="132"/>
      <c r="DDP328" s="129"/>
      <c r="DDQ328" s="129"/>
      <c r="DDR328" s="130"/>
      <c r="DDS328" s="131"/>
      <c r="DDT328" s="131"/>
      <c r="DDU328" s="131"/>
      <c r="DDV328" s="132"/>
      <c r="DDW328" s="132"/>
      <c r="DDX328" s="129"/>
      <c r="DDY328" s="129"/>
      <c r="DDZ328" s="130"/>
      <c r="DEA328" s="131"/>
      <c r="DEB328" s="131"/>
      <c r="DEC328" s="131"/>
      <c r="DED328" s="132"/>
      <c r="DEE328" s="132"/>
      <c r="DEF328" s="129"/>
      <c r="DEG328" s="129"/>
      <c r="DEH328" s="130"/>
      <c r="DEI328" s="131"/>
      <c r="DEJ328" s="131"/>
      <c r="DEK328" s="131"/>
      <c r="DEL328" s="132"/>
      <c r="DEM328" s="132"/>
      <c r="DEN328" s="129"/>
      <c r="DEO328" s="129"/>
      <c r="DEP328" s="130"/>
      <c r="DEQ328" s="131"/>
      <c r="DER328" s="131"/>
      <c r="DES328" s="131"/>
      <c r="DET328" s="132"/>
      <c r="DEU328" s="132"/>
      <c r="DEV328" s="129"/>
      <c r="DEW328" s="129"/>
      <c r="DEX328" s="130"/>
      <c r="DEY328" s="131"/>
      <c r="DEZ328" s="131"/>
      <c r="DFA328" s="131"/>
      <c r="DFB328" s="132"/>
      <c r="DFC328" s="132"/>
      <c r="DFD328" s="129"/>
      <c r="DFE328" s="129"/>
      <c r="DFF328" s="130"/>
      <c r="DFG328" s="131"/>
      <c r="DFH328" s="131"/>
      <c r="DFI328" s="131"/>
      <c r="DFJ328" s="132"/>
      <c r="DFK328" s="132"/>
      <c r="DFL328" s="129"/>
      <c r="DFM328" s="129"/>
      <c r="DFN328" s="130"/>
      <c r="DFO328" s="131"/>
      <c r="DFP328" s="131"/>
      <c r="DFQ328" s="131"/>
      <c r="DFR328" s="132"/>
      <c r="DFS328" s="132"/>
      <c r="DFT328" s="129"/>
      <c r="DFU328" s="129"/>
      <c r="DFV328" s="130"/>
      <c r="DFW328" s="131"/>
      <c r="DFX328" s="131"/>
      <c r="DFY328" s="131"/>
      <c r="DFZ328" s="132"/>
      <c r="DGA328" s="132"/>
      <c r="DGB328" s="129"/>
      <c r="DGC328" s="129"/>
      <c r="DGD328" s="130"/>
      <c r="DGE328" s="131"/>
      <c r="DGF328" s="131"/>
      <c r="DGG328" s="131"/>
      <c r="DGH328" s="132"/>
      <c r="DGI328" s="132"/>
      <c r="DGJ328" s="129"/>
      <c r="DGK328" s="129"/>
      <c r="DGL328" s="130"/>
      <c r="DGM328" s="131"/>
      <c r="DGN328" s="131"/>
      <c r="DGO328" s="131"/>
      <c r="DGP328" s="132"/>
      <c r="DGQ328" s="132"/>
      <c r="DGR328" s="129"/>
      <c r="DGS328" s="129"/>
      <c r="DGT328" s="130"/>
      <c r="DGU328" s="131"/>
      <c r="DGV328" s="131"/>
      <c r="DGW328" s="131"/>
      <c r="DGX328" s="132"/>
      <c r="DGY328" s="132"/>
      <c r="DGZ328" s="129"/>
      <c r="DHA328" s="129"/>
      <c r="DHB328" s="130"/>
      <c r="DHC328" s="131"/>
      <c r="DHD328" s="131"/>
      <c r="DHE328" s="131"/>
      <c r="DHF328" s="132"/>
      <c r="DHG328" s="132"/>
      <c r="DHH328" s="129"/>
      <c r="DHI328" s="129"/>
      <c r="DHJ328" s="130"/>
      <c r="DHK328" s="131"/>
      <c r="DHL328" s="131"/>
      <c r="DHM328" s="131"/>
      <c r="DHN328" s="132"/>
      <c r="DHO328" s="132"/>
      <c r="DHP328" s="129"/>
      <c r="DHQ328" s="129"/>
      <c r="DHR328" s="130"/>
      <c r="DHS328" s="131"/>
      <c r="DHT328" s="131"/>
      <c r="DHU328" s="131"/>
      <c r="DHV328" s="132"/>
      <c r="DHW328" s="132"/>
      <c r="DHX328" s="129"/>
      <c r="DHY328" s="129"/>
      <c r="DHZ328" s="130"/>
      <c r="DIA328" s="131"/>
      <c r="DIB328" s="131"/>
      <c r="DIC328" s="131"/>
      <c r="DID328" s="132"/>
      <c r="DIE328" s="132"/>
      <c r="DIF328" s="129"/>
      <c r="DIG328" s="129"/>
      <c r="DIH328" s="130"/>
      <c r="DII328" s="131"/>
      <c r="DIJ328" s="131"/>
      <c r="DIK328" s="131"/>
      <c r="DIL328" s="132"/>
      <c r="DIM328" s="132"/>
      <c r="DIN328" s="129"/>
      <c r="DIO328" s="129"/>
      <c r="DIP328" s="130"/>
      <c r="DIQ328" s="131"/>
      <c r="DIR328" s="131"/>
      <c r="DIS328" s="131"/>
      <c r="DIT328" s="132"/>
      <c r="DIU328" s="132"/>
      <c r="DIV328" s="129"/>
      <c r="DIW328" s="129"/>
      <c r="DIX328" s="130"/>
      <c r="DIY328" s="131"/>
      <c r="DIZ328" s="131"/>
      <c r="DJA328" s="131"/>
      <c r="DJB328" s="132"/>
      <c r="DJC328" s="132"/>
      <c r="DJD328" s="129"/>
      <c r="DJE328" s="129"/>
      <c r="DJF328" s="130"/>
      <c r="DJG328" s="131"/>
      <c r="DJH328" s="131"/>
      <c r="DJI328" s="131"/>
      <c r="DJJ328" s="132"/>
      <c r="DJK328" s="132"/>
      <c r="DJL328" s="129"/>
      <c r="DJM328" s="129"/>
      <c r="DJN328" s="130"/>
      <c r="DJO328" s="131"/>
      <c r="DJP328" s="131"/>
      <c r="DJQ328" s="131"/>
      <c r="DJR328" s="132"/>
      <c r="DJS328" s="132"/>
      <c r="DJT328" s="129"/>
      <c r="DJU328" s="129"/>
      <c r="DJV328" s="130"/>
      <c r="DJW328" s="131"/>
      <c r="DJX328" s="131"/>
      <c r="DJY328" s="131"/>
      <c r="DJZ328" s="132"/>
      <c r="DKA328" s="132"/>
      <c r="DKB328" s="129"/>
      <c r="DKC328" s="129"/>
      <c r="DKD328" s="130"/>
      <c r="DKE328" s="131"/>
      <c r="DKF328" s="131"/>
      <c r="DKG328" s="131"/>
      <c r="DKH328" s="132"/>
      <c r="DKI328" s="132"/>
      <c r="DKJ328" s="129"/>
      <c r="DKK328" s="129"/>
      <c r="DKL328" s="130"/>
      <c r="DKM328" s="131"/>
      <c r="DKN328" s="131"/>
      <c r="DKO328" s="131"/>
      <c r="DKP328" s="132"/>
      <c r="DKQ328" s="132"/>
      <c r="DKR328" s="129"/>
      <c r="DKS328" s="129"/>
      <c r="DKT328" s="130"/>
      <c r="DKU328" s="131"/>
      <c r="DKV328" s="131"/>
      <c r="DKW328" s="131"/>
      <c r="DKX328" s="132"/>
      <c r="DKY328" s="132"/>
      <c r="DKZ328" s="129"/>
      <c r="DLA328" s="129"/>
      <c r="DLB328" s="130"/>
      <c r="DLC328" s="131"/>
      <c r="DLD328" s="131"/>
      <c r="DLE328" s="131"/>
      <c r="DLF328" s="132"/>
      <c r="DLG328" s="132"/>
      <c r="DLH328" s="129"/>
      <c r="DLI328" s="129"/>
      <c r="DLJ328" s="130"/>
      <c r="DLK328" s="131"/>
      <c r="DLL328" s="131"/>
      <c r="DLM328" s="131"/>
      <c r="DLN328" s="132"/>
      <c r="DLO328" s="132"/>
      <c r="DLP328" s="129"/>
      <c r="DLQ328" s="129"/>
      <c r="DLR328" s="130"/>
      <c r="DLS328" s="131"/>
      <c r="DLT328" s="131"/>
      <c r="DLU328" s="131"/>
      <c r="DLV328" s="132"/>
      <c r="DLW328" s="132"/>
      <c r="DLX328" s="129"/>
      <c r="DLY328" s="129"/>
      <c r="DLZ328" s="130"/>
      <c r="DMA328" s="131"/>
      <c r="DMB328" s="131"/>
      <c r="DMC328" s="131"/>
      <c r="DMD328" s="132"/>
      <c r="DME328" s="132"/>
      <c r="DMF328" s="129"/>
      <c r="DMG328" s="129"/>
      <c r="DMH328" s="130"/>
      <c r="DMI328" s="131"/>
      <c r="DMJ328" s="131"/>
      <c r="DMK328" s="131"/>
      <c r="DML328" s="132"/>
      <c r="DMM328" s="132"/>
      <c r="DMN328" s="129"/>
      <c r="DMO328" s="129"/>
      <c r="DMP328" s="130"/>
      <c r="DMQ328" s="131"/>
      <c r="DMR328" s="131"/>
      <c r="DMS328" s="131"/>
      <c r="DMT328" s="132"/>
      <c r="DMU328" s="132"/>
      <c r="DMV328" s="129"/>
      <c r="DMW328" s="129"/>
      <c r="DMX328" s="130"/>
      <c r="DMY328" s="131"/>
      <c r="DMZ328" s="131"/>
      <c r="DNA328" s="131"/>
      <c r="DNB328" s="132"/>
      <c r="DNC328" s="132"/>
      <c r="DND328" s="129"/>
      <c r="DNE328" s="129"/>
      <c r="DNF328" s="130"/>
      <c r="DNG328" s="131"/>
      <c r="DNH328" s="131"/>
      <c r="DNI328" s="131"/>
      <c r="DNJ328" s="132"/>
      <c r="DNK328" s="132"/>
      <c r="DNL328" s="129"/>
      <c r="DNM328" s="129"/>
      <c r="DNN328" s="130"/>
      <c r="DNO328" s="131"/>
      <c r="DNP328" s="131"/>
      <c r="DNQ328" s="131"/>
      <c r="DNR328" s="132"/>
      <c r="DNS328" s="132"/>
      <c r="DNT328" s="129"/>
      <c r="DNU328" s="129"/>
      <c r="DNV328" s="130"/>
      <c r="DNW328" s="131"/>
      <c r="DNX328" s="131"/>
      <c r="DNY328" s="131"/>
      <c r="DNZ328" s="132"/>
      <c r="DOA328" s="132"/>
      <c r="DOB328" s="129"/>
      <c r="DOC328" s="129"/>
      <c r="DOD328" s="130"/>
      <c r="DOE328" s="131"/>
      <c r="DOF328" s="131"/>
      <c r="DOG328" s="131"/>
      <c r="DOH328" s="132"/>
      <c r="DOI328" s="132"/>
      <c r="DOJ328" s="129"/>
      <c r="DOK328" s="129"/>
      <c r="DOL328" s="130"/>
      <c r="DOM328" s="131"/>
      <c r="DON328" s="131"/>
      <c r="DOO328" s="131"/>
      <c r="DOP328" s="132"/>
      <c r="DOQ328" s="132"/>
      <c r="DOR328" s="129"/>
      <c r="DOS328" s="129"/>
      <c r="DOT328" s="130"/>
      <c r="DOU328" s="131"/>
      <c r="DOV328" s="131"/>
      <c r="DOW328" s="131"/>
      <c r="DOX328" s="132"/>
      <c r="DOY328" s="132"/>
      <c r="DOZ328" s="129"/>
      <c r="DPA328" s="129"/>
      <c r="DPB328" s="130"/>
      <c r="DPC328" s="131"/>
      <c r="DPD328" s="131"/>
      <c r="DPE328" s="131"/>
      <c r="DPF328" s="132"/>
      <c r="DPG328" s="132"/>
      <c r="DPH328" s="129"/>
      <c r="DPI328" s="129"/>
      <c r="DPJ328" s="130"/>
      <c r="DPK328" s="131"/>
      <c r="DPL328" s="131"/>
      <c r="DPM328" s="131"/>
      <c r="DPN328" s="132"/>
      <c r="DPO328" s="132"/>
      <c r="DPP328" s="129"/>
      <c r="DPQ328" s="129"/>
      <c r="DPR328" s="130"/>
      <c r="DPS328" s="131"/>
      <c r="DPT328" s="131"/>
      <c r="DPU328" s="131"/>
      <c r="DPV328" s="132"/>
      <c r="DPW328" s="132"/>
      <c r="DPX328" s="129"/>
      <c r="DPY328" s="129"/>
      <c r="DPZ328" s="130"/>
      <c r="DQA328" s="131"/>
      <c r="DQB328" s="131"/>
      <c r="DQC328" s="131"/>
      <c r="DQD328" s="132"/>
      <c r="DQE328" s="132"/>
      <c r="DQF328" s="129"/>
      <c r="DQG328" s="129"/>
      <c r="DQH328" s="130"/>
      <c r="DQI328" s="131"/>
      <c r="DQJ328" s="131"/>
      <c r="DQK328" s="131"/>
      <c r="DQL328" s="132"/>
      <c r="DQM328" s="132"/>
      <c r="DQN328" s="129"/>
      <c r="DQO328" s="129"/>
      <c r="DQP328" s="130"/>
      <c r="DQQ328" s="131"/>
      <c r="DQR328" s="131"/>
      <c r="DQS328" s="131"/>
      <c r="DQT328" s="132"/>
      <c r="DQU328" s="132"/>
      <c r="DQV328" s="129"/>
      <c r="DQW328" s="129"/>
      <c r="DQX328" s="130"/>
      <c r="DQY328" s="131"/>
      <c r="DQZ328" s="131"/>
      <c r="DRA328" s="131"/>
      <c r="DRB328" s="132"/>
      <c r="DRC328" s="132"/>
      <c r="DRD328" s="129"/>
      <c r="DRE328" s="129"/>
      <c r="DRF328" s="130"/>
      <c r="DRG328" s="131"/>
      <c r="DRH328" s="131"/>
      <c r="DRI328" s="131"/>
      <c r="DRJ328" s="132"/>
      <c r="DRK328" s="132"/>
      <c r="DRL328" s="129"/>
      <c r="DRM328" s="129"/>
      <c r="DRN328" s="130"/>
      <c r="DRO328" s="131"/>
      <c r="DRP328" s="131"/>
      <c r="DRQ328" s="131"/>
      <c r="DRR328" s="132"/>
      <c r="DRS328" s="132"/>
      <c r="DRT328" s="129"/>
      <c r="DRU328" s="129"/>
      <c r="DRV328" s="130"/>
      <c r="DRW328" s="131"/>
      <c r="DRX328" s="131"/>
      <c r="DRY328" s="131"/>
      <c r="DRZ328" s="132"/>
      <c r="DSA328" s="132"/>
      <c r="DSB328" s="129"/>
      <c r="DSC328" s="129"/>
      <c r="DSD328" s="130"/>
      <c r="DSE328" s="131"/>
      <c r="DSF328" s="131"/>
      <c r="DSG328" s="131"/>
      <c r="DSH328" s="132"/>
      <c r="DSI328" s="132"/>
      <c r="DSJ328" s="129"/>
      <c r="DSK328" s="129"/>
      <c r="DSL328" s="130"/>
      <c r="DSM328" s="131"/>
      <c r="DSN328" s="131"/>
      <c r="DSO328" s="131"/>
      <c r="DSP328" s="132"/>
      <c r="DSQ328" s="132"/>
      <c r="DSR328" s="129"/>
      <c r="DSS328" s="129"/>
      <c r="DST328" s="130"/>
      <c r="DSU328" s="131"/>
      <c r="DSV328" s="131"/>
      <c r="DSW328" s="131"/>
      <c r="DSX328" s="132"/>
      <c r="DSY328" s="132"/>
      <c r="DSZ328" s="129"/>
      <c r="DTA328" s="129"/>
      <c r="DTB328" s="130"/>
      <c r="DTC328" s="131"/>
      <c r="DTD328" s="131"/>
      <c r="DTE328" s="131"/>
      <c r="DTF328" s="132"/>
      <c r="DTG328" s="132"/>
      <c r="DTH328" s="129"/>
      <c r="DTI328" s="129"/>
      <c r="DTJ328" s="130"/>
      <c r="DTK328" s="131"/>
      <c r="DTL328" s="131"/>
      <c r="DTM328" s="131"/>
      <c r="DTN328" s="132"/>
      <c r="DTO328" s="132"/>
      <c r="DTP328" s="129"/>
      <c r="DTQ328" s="129"/>
      <c r="DTR328" s="130"/>
      <c r="DTS328" s="131"/>
      <c r="DTT328" s="131"/>
      <c r="DTU328" s="131"/>
      <c r="DTV328" s="132"/>
      <c r="DTW328" s="132"/>
      <c r="DTX328" s="129"/>
      <c r="DTY328" s="129"/>
      <c r="DTZ328" s="130"/>
      <c r="DUA328" s="131"/>
      <c r="DUB328" s="131"/>
      <c r="DUC328" s="131"/>
      <c r="DUD328" s="132"/>
      <c r="DUE328" s="132"/>
      <c r="DUF328" s="129"/>
      <c r="DUG328" s="129"/>
      <c r="DUH328" s="130"/>
      <c r="DUI328" s="131"/>
      <c r="DUJ328" s="131"/>
      <c r="DUK328" s="131"/>
      <c r="DUL328" s="132"/>
      <c r="DUM328" s="132"/>
      <c r="DUN328" s="129"/>
      <c r="DUO328" s="129"/>
      <c r="DUP328" s="130"/>
      <c r="DUQ328" s="131"/>
      <c r="DUR328" s="131"/>
      <c r="DUS328" s="131"/>
      <c r="DUT328" s="132"/>
      <c r="DUU328" s="132"/>
      <c r="DUV328" s="129"/>
      <c r="DUW328" s="129"/>
      <c r="DUX328" s="130"/>
      <c r="DUY328" s="131"/>
      <c r="DUZ328" s="131"/>
      <c r="DVA328" s="131"/>
      <c r="DVB328" s="132"/>
      <c r="DVC328" s="132"/>
      <c r="DVD328" s="129"/>
      <c r="DVE328" s="129"/>
      <c r="DVF328" s="130"/>
      <c r="DVG328" s="131"/>
      <c r="DVH328" s="131"/>
      <c r="DVI328" s="131"/>
      <c r="DVJ328" s="132"/>
      <c r="DVK328" s="132"/>
      <c r="DVL328" s="129"/>
      <c r="DVM328" s="129"/>
      <c r="DVN328" s="130"/>
      <c r="DVO328" s="131"/>
      <c r="DVP328" s="131"/>
      <c r="DVQ328" s="131"/>
      <c r="DVR328" s="132"/>
      <c r="DVS328" s="132"/>
      <c r="DVT328" s="129"/>
      <c r="DVU328" s="129"/>
      <c r="DVV328" s="130"/>
      <c r="DVW328" s="131"/>
      <c r="DVX328" s="131"/>
      <c r="DVY328" s="131"/>
      <c r="DVZ328" s="132"/>
      <c r="DWA328" s="132"/>
      <c r="DWB328" s="129"/>
      <c r="DWC328" s="129"/>
      <c r="DWD328" s="130"/>
      <c r="DWE328" s="131"/>
      <c r="DWF328" s="131"/>
      <c r="DWG328" s="131"/>
      <c r="DWH328" s="132"/>
      <c r="DWI328" s="132"/>
      <c r="DWJ328" s="129"/>
      <c r="DWK328" s="129"/>
      <c r="DWL328" s="130"/>
      <c r="DWM328" s="131"/>
      <c r="DWN328" s="131"/>
      <c r="DWO328" s="131"/>
      <c r="DWP328" s="132"/>
      <c r="DWQ328" s="132"/>
      <c r="DWR328" s="129"/>
      <c r="DWS328" s="129"/>
      <c r="DWT328" s="130"/>
      <c r="DWU328" s="131"/>
      <c r="DWV328" s="131"/>
      <c r="DWW328" s="131"/>
      <c r="DWX328" s="132"/>
      <c r="DWY328" s="132"/>
      <c r="DWZ328" s="129"/>
      <c r="DXA328" s="129"/>
      <c r="DXB328" s="130"/>
      <c r="DXC328" s="131"/>
      <c r="DXD328" s="131"/>
      <c r="DXE328" s="131"/>
      <c r="DXF328" s="132"/>
      <c r="DXG328" s="132"/>
      <c r="DXH328" s="129"/>
      <c r="DXI328" s="129"/>
      <c r="DXJ328" s="130"/>
      <c r="DXK328" s="131"/>
      <c r="DXL328" s="131"/>
      <c r="DXM328" s="131"/>
      <c r="DXN328" s="132"/>
      <c r="DXO328" s="132"/>
      <c r="DXP328" s="129"/>
      <c r="DXQ328" s="129"/>
      <c r="DXR328" s="130"/>
      <c r="DXS328" s="131"/>
      <c r="DXT328" s="131"/>
      <c r="DXU328" s="131"/>
      <c r="DXV328" s="132"/>
      <c r="DXW328" s="132"/>
      <c r="DXX328" s="129"/>
      <c r="DXY328" s="129"/>
      <c r="DXZ328" s="130"/>
      <c r="DYA328" s="131"/>
      <c r="DYB328" s="131"/>
      <c r="DYC328" s="131"/>
      <c r="DYD328" s="132"/>
      <c r="DYE328" s="132"/>
      <c r="DYF328" s="129"/>
      <c r="DYG328" s="129"/>
      <c r="DYH328" s="130"/>
      <c r="DYI328" s="131"/>
      <c r="DYJ328" s="131"/>
      <c r="DYK328" s="131"/>
      <c r="DYL328" s="132"/>
      <c r="DYM328" s="132"/>
      <c r="DYN328" s="129"/>
      <c r="DYO328" s="129"/>
      <c r="DYP328" s="130"/>
      <c r="DYQ328" s="131"/>
      <c r="DYR328" s="131"/>
      <c r="DYS328" s="131"/>
      <c r="DYT328" s="132"/>
      <c r="DYU328" s="132"/>
      <c r="DYV328" s="129"/>
      <c r="DYW328" s="129"/>
      <c r="DYX328" s="130"/>
      <c r="DYY328" s="131"/>
      <c r="DYZ328" s="131"/>
      <c r="DZA328" s="131"/>
      <c r="DZB328" s="132"/>
      <c r="DZC328" s="132"/>
      <c r="DZD328" s="129"/>
      <c r="DZE328" s="129"/>
      <c r="DZF328" s="130"/>
      <c r="DZG328" s="131"/>
      <c r="DZH328" s="131"/>
      <c r="DZI328" s="131"/>
      <c r="DZJ328" s="132"/>
      <c r="DZK328" s="132"/>
      <c r="DZL328" s="129"/>
      <c r="DZM328" s="129"/>
      <c r="DZN328" s="130"/>
      <c r="DZO328" s="131"/>
      <c r="DZP328" s="131"/>
      <c r="DZQ328" s="131"/>
      <c r="DZR328" s="132"/>
      <c r="DZS328" s="132"/>
      <c r="DZT328" s="129"/>
      <c r="DZU328" s="129"/>
      <c r="DZV328" s="130"/>
      <c r="DZW328" s="131"/>
      <c r="DZX328" s="131"/>
      <c r="DZY328" s="131"/>
      <c r="DZZ328" s="132"/>
      <c r="EAA328" s="132"/>
      <c r="EAB328" s="129"/>
      <c r="EAC328" s="129"/>
      <c r="EAD328" s="130"/>
      <c r="EAE328" s="131"/>
      <c r="EAF328" s="131"/>
      <c r="EAG328" s="131"/>
      <c r="EAH328" s="132"/>
      <c r="EAI328" s="132"/>
      <c r="EAJ328" s="129"/>
      <c r="EAK328" s="129"/>
      <c r="EAL328" s="130"/>
      <c r="EAM328" s="131"/>
      <c r="EAN328" s="131"/>
      <c r="EAO328" s="131"/>
      <c r="EAP328" s="132"/>
      <c r="EAQ328" s="132"/>
      <c r="EAR328" s="129"/>
      <c r="EAS328" s="129"/>
      <c r="EAT328" s="130"/>
      <c r="EAU328" s="131"/>
      <c r="EAV328" s="131"/>
      <c r="EAW328" s="131"/>
      <c r="EAX328" s="132"/>
      <c r="EAY328" s="132"/>
      <c r="EAZ328" s="129"/>
      <c r="EBA328" s="129"/>
      <c r="EBB328" s="130"/>
      <c r="EBC328" s="131"/>
      <c r="EBD328" s="131"/>
      <c r="EBE328" s="131"/>
      <c r="EBF328" s="132"/>
      <c r="EBG328" s="132"/>
      <c r="EBH328" s="129"/>
      <c r="EBI328" s="129"/>
      <c r="EBJ328" s="130"/>
      <c r="EBK328" s="131"/>
      <c r="EBL328" s="131"/>
      <c r="EBM328" s="131"/>
      <c r="EBN328" s="132"/>
      <c r="EBO328" s="132"/>
      <c r="EBP328" s="129"/>
      <c r="EBQ328" s="129"/>
      <c r="EBR328" s="130"/>
      <c r="EBS328" s="131"/>
      <c r="EBT328" s="131"/>
      <c r="EBU328" s="131"/>
      <c r="EBV328" s="132"/>
      <c r="EBW328" s="132"/>
      <c r="EBX328" s="129"/>
      <c r="EBY328" s="129"/>
      <c r="EBZ328" s="130"/>
      <c r="ECA328" s="131"/>
      <c r="ECB328" s="131"/>
      <c r="ECC328" s="131"/>
      <c r="ECD328" s="132"/>
      <c r="ECE328" s="132"/>
      <c r="ECF328" s="129"/>
      <c r="ECG328" s="129"/>
      <c r="ECH328" s="130"/>
      <c r="ECI328" s="131"/>
      <c r="ECJ328" s="131"/>
      <c r="ECK328" s="131"/>
      <c r="ECL328" s="132"/>
      <c r="ECM328" s="132"/>
      <c r="ECN328" s="129"/>
      <c r="ECO328" s="129"/>
      <c r="ECP328" s="130"/>
      <c r="ECQ328" s="131"/>
      <c r="ECR328" s="131"/>
      <c r="ECS328" s="131"/>
      <c r="ECT328" s="132"/>
      <c r="ECU328" s="132"/>
      <c r="ECV328" s="129"/>
      <c r="ECW328" s="129"/>
      <c r="ECX328" s="130"/>
      <c r="ECY328" s="131"/>
      <c r="ECZ328" s="131"/>
      <c r="EDA328" s="131"/>
      <c r="EDB328" s="132"/>
      <c r="EDC328" s="132"/>
      <c r="EDD328" s="129"/>
      <c r="EDE328" s="129"/>
      <c r="EDF328" s="130"/>
      <c r="EDG328" s="131"/>
      <c r="EDH328" s="131"/>
      <c r="EDI328" s="131"/>
      <c r="EDJ328" s="132"/>
      <c r="EDK328" s="132"/>
      <c r="EDL328" s="129"/>
      <c r="EDM328" s="129"/>
      <c r="EDN328" s="130"/>
      <c r="EDO328" s="131"/>
      <c r="EDP328" s="131"/>
      <c r="EDQ328" s="131"/>
      <c r="EDR328" s="132"/>
      <c r="EDS328" s="132"/>
      <c r="EDT328" s="129"/>
      <c r="EDU328" s="129"/>
      <c r="EDV328" s="130"/>
      <c r="EDW328" s="131"/>
      <c r="EDX328" s="131"/>
      <c r="EDY328" s="131"/>
      <c r="EDZ328" s="132"/>
      <c r="EEA328" s="132"/>
      <c r="EEB328" s="129"/>
      <c r="EEC328" s="129"/>
      <c r="EED328" s="130"/>
      <c r="EEE328" s="131"/>
      <c r="EEF328" s="131"/>
      <c r="EEG328" s="131"/>
      <c r="EEH328" s="132"/>
      <c r="EEI328" s="132"/>
      <c r="EEJ328" s="129"/>
      <c r="EEK328" s="129"/>
      <c r="EEL328" s="130"/>
      <c r="EEM328" s="131"/>
      <c r="EEN328" s="131"/>
      <c r="EEO328" s="131"/>
      <c r="EEP328" s="132"/>
      <c r="EEQ328" s="132"/>
      <c r="EER328" s="129"/>
      <c r="EES328" s="129"/>
      <c r="EET328" s="130"/>
      <c r="EEU328" s="131"/>
      <c r="EEV328" s="131"/>
      <c r="EEW328" s="131"/>
      <c r="EEX328" s="132"/>
      <c r="EEY328" s="132"/>
      <c r="EEZ328" s="129"/>
      <c r="EFA328" s="129"/>
      <c r="EFB328" s="130"/>
      <c r="EFC328" s="131"/>
      <c r="EFD328" s="131"/>
      <c r="EFE328" s="131"/>
      <c r="EFF328" s="132"/>
      <c r="EFG328" s="132"/>
      <c r="EFH328" s="129"/>
      <c r="EFI328" s="129"/>
      <c r="EFJ328" s="130"/>
      <c r="EFK328" s="131"/>
      <c r="EFL328" s="131"/>
      <c r="EFM328" s="131"/>
      <c r="EFN328" s="132"/>
      <c r="EFO328" s="132"/>
      <c r="EFP328" s="129"/>
      <c r="EFQ328" s="129"/>
      <c r="EFR328" s="130"/>
      <c r="EFS328" s="131"/>
      <c r="EFT328" s="131"/>
      <c r="EFU328" s="131"/>
      <c r="EFV328" s="132"/>
      <c r="EFW328" s="132"/>
      <c r="EFX328" s="129"/>
      <c r="EFY328" s="129"/>
      <c r="EFZ328" s="130"/>
      <c r="EGA328" s="131"/>
      <c r="EGB328" s="131"/>
      <c r="EGC328" s="131"/>
      <c r="EGD328" s="132"/>
      <c r="EGE328" s="132"/>
      <c r="EGF328" s="129"/>
      <c r="EGG328" s="129"/>
      <c r="EGH328" s="130"/>
      <c r="EGI328" s="131"/>
      <c r="EGJ328" s="131"/>
      <c r="EGK328" s="131"/>
      <c r="EGL328" s="132"/>
      <c r="EGM328" s="132"/>
      <c r="EGN328" s="129"/>
      <c r="EGO328" s="129"/>
      <c r="EGP328" s="130"/>
      <c r="EGQ328" s="131"/>
      <c r="EGR328" s="131"/>
      <c r="EGS328" s="131"/>
      <c r="EGT328" s="132"/>
      <c r="EGU328" s="132"/>
      <c r="EGV328" s="129"/>
      <c r="EGW328" s="129"/>
      <c r="EGX328" s="130"/>
      <c r="EGY328" s="131"/>
      <c r="EGZ328" s="131"/>
      <c r="EHA328" s="131"/>
      <c r="EHB328" s="132"/>
      <c r="EHC328" s="132"/>
      <c r="EHD328" s="129"/>
      <c r="EHE328" s="129"/>
      <c r="EHF328" s="130"/>
      <c r="EHG328" s="131"/>
      <c r="EHH328" s="131"/>
      <c r="EHI328" s="131"/>
      <c r="EHJ328" s="132"/>
      <c r="EHK328" s="132"/>
      <c r="EHL328" s="129"/>
      <c r="EHM328" s="129"/>
      <c r="EHN328" s="130"/>
      <c r="EHO328" s="131"/>
      <c r="EHP328" s="131"/>
      <c r="EHQ328" s="131"/>
      <c r="EHR328" s="132"/>
      <c r="EHS328" s="132"/>
      <c r="EHT328" s="129"/>
      <c r="EHU328" s="129"/>
      <c r="EHV328" s="130"/>
      <c r="EHW328" s="131"/>
      <c r="EHX328" s="131"/>
      <c r="EHY328" s="131"/>
      <c r="EHZ328" s="132"/>
      <c r="EIA328" s="132"/>
      <c r="EIB328" s="129"/>
      <c r="EIC328" s="129"/>
      <c r="EID328" s="130"/>
      <c r="EIE328" s="131"/>
      <c r="EIF328" s="131"/>
      <c r="EIG328" s="131"/>
      <c r="EIH328" s="132"/>
      <c r="EII328" s="132"/>
      <c r="EIJ328" s="129"/>
      <c r="EIK328" s="129"/>
      <c r="EIL328" s="130"/>
      <c r="EIM328" s="131"/>
      <c r="EIN328" s="131"/>
      <c r="EIO328" s="131"/>
      <c r="EIP328" s="132"/>
      <c r="EIQ328" s="132"/>
      <c r="EIR328" s="129"/>
      <c r="EIS328" s="129"/>
      <c r="EIT328" s="130"/>
      <c r="EIU328" s="131"/>
      <c r="EIV328" s="131"/>
      <c r="EIW328" s="131"/>
      <c r="EIX328" s="132"/>
      <c r="EIY328" s="132"/>
      <c r="EIZ328" s="129"/>
      <c r="EJA328" s="129"/>
      <c r="EJB328" s="130"/>
      <c r="EJC328" s="131"/>
      <c r="EJD328" s="131"/>
      <c r="EJE328" s="131"/>
      <c r="EJF328" s="132"/>
      <c r="EJG328" s="132"/>
      <c r="EJH328" s="129"/>
      <c r="EJI328" s="129"/>
      <c r="EJJ328" s="130"/>
      <c r="EJK328" s="131"/>
      <c r="EJL328" s="131"/>
      <c r="EJM328" s="131"/>
      <c r="EJN328" s="132"/>
      <c r="EJO328" s="132"/>
      <c r="EJP328" s="129"/>
      <c r="EJQ328" s="129"/>
      <c r="EJR328" s="130"/>
      <c r="EJS328" s="131"/>
      <c r="EJT328" s="131"/>
      <c r="EJU328" s="131"/>
      <c r="EJV328" s="132"/>
      <c r="EJW328" s="132"/>
      <c r="EJX328" s="129"/>
      <c r="EJY328" s="129"/>
      <c r="EJZ328" s="130"/>
      <c r="EKA328" s="131"/>
      <c r="EKB328" s="131"/>
      <c r="EKC328" s="131"/>
      <c r="EKD328" s="132"/>
      <c r="EKE328" s="132"/>
      <c r="EKF328" s="129"/>
      <c r="EKG328" s="129"/>
      <c r="EKH328" s="130"/>
      <c r="EKI328" s="131"/>
      <c r="EKJ328" s="131"/>
      <c r="EKK328" s="131"/>
      <c r="EKL328" s="132"/>
      <c r="EKM328" s="132"/>
      <c r="EKN328" s="129"/>
      <c r="EKO328" s="129"/>
      <c r="EKP328" s="130"/>
      <c r="EKQ328" s="131"/>
      <c r="EKR328" s="131"/>
      <c r="EKS328" s="131"/>
      <c r="EKT328" s="132"/>
      <c r="EKU328" s="132"/>
      <c r="EKV328" s="129"/>
      <c r="EKW328" s="129"/>
      <c r="EKX328" s="130"/>
      <c r="EKY328" s="131"/>
      <c r="EKZ328" s="131"/>
      <c r="ELA328" s="131"/>
      <c r="ELB328" s="132"/>
      <c r="ELC328" s="132"/>
      <c r="ELD328" s="129"/>
      <c r="ELE328" s="129"/>
      <c r="ELF328" s="130"/>
      <c r="ELG328" s="131"/>
      <c r="ELH328" s="131"/>
      <c r="ELI328" s="131"/>
      <c r="ELJ328" s="132"/>
      <c r="ELK328" s="132"/>
      <c r="ELL328" s="129"/>
      <c r="ELM328" s="129"/>
      <c r="ELN328" s="130"/>
      <c r="ELO328" s="131"/>
      <c r="ELP328" s="131"/>
      <c r="ELQ328" s="131"/>
      <c r="ELR328" s="132"/>
      <c r="ELS328" s="132"/>
      <c r="ELT328" s="129"/>
      <c r="ELU328" s="129"/>
      <c r="ELV328" s="130"/>
      <c r="ELW328" s="131"/>
      <c r="ELX328" s="131"/>
      <c r="ELY328" s="131"/>
      <c r="ELZ328" s="132"/>
      <c r="EMA328" s="132"/>
      <c r="EMB328" s="129"/>
      <c r="EMC328" s="129"/>
      <c r="EMD328" s="130"/>
      <c r="EME328" s="131"/>
      <c r="EMF328" s="131"/>
      <c r="EMG328" s="131"/>
      <c r="EMH328" s="132"/>
      <c r="EMI328" s="132"/>
      <c r="EMJ328" s="129"/>
      <c r="EMK328" s="129"/>
      <c r="EML328" s="130"/>
      <c r="EMM328" s="131"/>
      <c r="EMN328" s="131"/>
      <c r="EMO328" s="131"/>
      <c r="EMP328" s="132"/>
      <c r="EMQ328" s="132"/>
      <c r="EMR328" s="129"/>
      <c r="EMS328" s="129"/>
      <c r="EMT328" s="130"/>
      <c r="EMU328" s="131"/>
      <c r="EMV328" s="131"/>
      <c r="EMW328" s="131"/>
      <c r="EMX328" s="132"/>
      <c r="EMY328" s="132"/>
      <c r="EMZ328" s="129"/>
      <c r="ENA328" s="129"/>
      <c r="ENB328" s="130"/>
      <c r="ENC328" s="131"/>
      <c r="END328" s="131"/>
      <c r="ENE328" s="131"/>
      <c r="ENF328" s="132"/>
      <c r="ENG328" s="132"/>
      <c r="ENH328" s="129"/>
      <c r="ENI328" s="129"/>
      <c r="ENJ328" s="130"/>
      <c r="ENK328" s="131"/>
      <c r="ENL328" s="131"/>
      <c r="ENM328" s="131"/>
      <c r="ENN328" s="132"/>
      <c r="ENO328" s="132"/>
      <c r="ENP328" s="129"/>
      <c r="ENQ328" s="129"/>
      <c r="ENR328" s="130"/>
      <c r="ENS328" s="131"/>
      <c r="ENT328" s="131"/>
      <c r="ENU328" s="131"/>
      <c r="ENV328" s="132"/>
      <c r="ENW328" s="132"/>
      <c r="ENX328" s="129"/>
      <c r="ENY328" s="129"/>
      <c r="ENZ328" s="130"/>
      <c r="EOA328" s="131"/>
      <c r="EOB328" s="131"/>
      <c r="EOC328" s="131"/>
      <c r="EOD328" s="132"/>
      <c r="EOE328" s="132"/>
      <c r="EOF328" s="129"/>
      <c r="EOG328" s="129"/>
      <c r="EOH328" s="130"/>
      <c r="EOI328" s="131"/>
      <c r="EOJ328" s="131"/>
      <c r="EOK328" s="131"/>
      <c r="EOL328" s="132"/>
      <c r="EOM328" s="132"/>
      <c r="EON328" s="129"/>
      <c r="EOO328" s="129"/>
      <c r="EOP328" s="130"/>
      <c r="EOQ328" s="131"/>
      <c r="EOR328" s="131"/>
      <c r="EOS328" s="131"/>
      <c r="EOT328" s="132"/>
      <c r="EOU328" s="132"/>
      <c r="EOV328" s="129"/>
      <c r="EOW328" s="129"/>
      <c r="EOX328" s="130"/>
      <c r="EOY328" s="131"/>
      <c r="EOZ328" s="131"/>
      <c r="EPA328" s="131"/>
      <c r="EPB328" s="132"/>
      <c r="EPC328" s="132"/>
      <c r="EPD328" s="129"/>
      <c r="EPE328" s="129"/>
      <c r="EPF328" s="130"/>
      <c r="EPG328" s="131"/>
      <c r="EPH328" s="131"/>
      <c r="EPI328" s="131"/>
      <c r="EPJ328" s="132"/>
      <c r="EPK328" s="132"/>
      <c r="EPL328" s="129"/>
      <c r="EPM328" s="129"/>
      <c r="EPN328" s="130"/>
      <c r="EPO328" s="131"/>
      <c r="EPP328" s="131"/>
      <c r="EPQ328" s="131"/>
      <c r="EPR328" s="132"/>
      <c r="EPS328" s="132"/>
      <c r="EPT328" s="129"/>
      <c r="EPU328" s="129"/>
      <c r="EPV328" s="130"/>
      <c r="EPW328" s="131"/>
      <c r="EPX328" s="131"/>
      <c r="EPY328" s="131"/>
      <c r="EPZ328" s="132"/>
      <c r="EQA328" s="132"/>
      <c r="EQB328" s="129"/>
      <c r="EQC328" s="129"/>
      <c r="EQD328" s="130"/>
      <c r="EQE328" s="131"/>
      <c r="EQF328" s="131"/>
      <c r="EQG328" s="131"/>
      <c r="EQH328" s="132"/>
      <c r="EQI328" s="132"/>
      <c r="EQJ328" s="129"/>
      <c r="EQK328" s="129"/>
      <c r="EQL328" s="130"/>
      <c r="EQM328" s="131"/>
      <c r="EQN328" s="131"/>
      <c r="EQO328" s="131"/>
      <c r="EQP328" s="132"/>
      <c r="EQQ328" s="132"/>
      <c r="EQR328" s="129"/>
      <c r="EQS328" s="129"/>
      <c r="EQT328" s="130"/>
      <c r="EQU328" s="131"/>
      <c r="EQV328" s="131"/>
      <c r="EQW328" s="131"/>
      <c r="EQX328" s="132"/>
      <c r="EQY328" s="132"/>
      <c r="EQZ328" s="129"/>
      <c r="ERA328" s="129"/>
      <c r="ERB328" s="130"/>
      <c r="ERC328" s="131"/>
      <c r="ERD328" s="131"/>
      <c r="ERE328" s="131"/>
      <c r="ERF328" s="132"/>
      <c r="ERG328" s="132"/>
      <c r="ERH328" s="129"/>
      <c r="ERI328" s="129"/>
      <c r="ERJ328" s="130"/>
      <c r="ERK328" s="131"/>
      <c r="ERL328" s="131"/>
      <c r="ERM328" s="131"/>
      <c r="ERN328" s="132"/>
      <c r="ERO328" s="132"/>
      <c r="ERP328" s="129"/>
      <c r="ERQ328" s="129"/>
      <c r="ERR328" s="130"/>
      <c r="ERS328" s="131"/>
      <c r="ERT328" s="131"/>
      <c r="ERU328" s="131"/>
      <c r="ERV328" s="132"/>
      <c r="ERW328" s="132"/>
      <c r="ERX328" s="129"/>
      <c r="ERY328" s="129"/>
      <c r="ERZ328" s="130"/>
      <c r="ESA328" s="131"/>
      <c r="ESB328" s="131"/>
      <c r="ESC328" s="131"/>
      <c r="ESD328" s="132"/>
      <c r="ESE328" s="132"/>
      <c r="ESF328" s="129"/>
      <c r="ESG328" s="129"/>
      <c r="ESH328" s="130"/>
      <c r="ESI328" s="131"/>
      <c r="ESJ328" s="131"/>
      <c r="ESK328" s="131"/>
      <c r="ESL328" s="132"/>
      <c r="ESM328" s="132"/>
      <c r="ESN328" s="129"/>
      <c r="ESO328" s="129"/>
      <c r="ESP328" s="130"/>
      <c r="ESQ328" s="131"/>
      <c r="ESR328" s="131"/>
      <c r="ESS328" s="131"/>
      <c r="EST328" s="132"/>
      <c r="ESU328" s="132"/>
      <c r="ESV328" s="129"/>
      <c r="ESW328" s="129"/>
      <c r="ESX328" s="130"/>
      <c r="ESY328" s="131"/>
      <c r="ESZ328" s="131"/>
      <c r="ETA328" s="131"/>
      <c r="ETB328" s="132"/>
      <c r="ETC328" s="132"/>
      <c r="ETD328" s="129"/>
      <c r="ETE328" s="129"/>
      <c r="ETF328" s="130"/>
      <c r="ETG328" s="131"/>
      <c r="ETH328" s="131"/>
      <c r="ETI328" s="131"/>
      <c r="ETJ328" s="132"/>
      <c r="ETK328" s="132"/>
      <c r="ETL328" s="129"/>
      <c r="ETM328" s="129"/>
      <c r="ETN328" s="130"/>
      <c r="ETO328" s="131"/>
      <c r="ETP328" s="131"/>
      <c r="ETQ328" s="131"/>
      <c r="ETR328" s="132"/>
      <c r="ETS328" s="132"/>
      <c r="ETT328" s="129"/>
      <c r="ETU328" s="129"/>
      <c r="ETV328" s="130"/>
      <c r="ETW328" s="131"/>
      <c r="ETX328" s="131"/>
      <c r="ETY328" s="131"/>
      <c r="ETZ328" s="132"/>
      <c r="EUA328" s="132"/>
      <c r="EUB328" s="129"/>
      <c r="EUC328" s="129"/>
      <c r="EUD328" s="130"/>
      <c r="EUE328" s="131"/>
      <c r="EUF328" s="131"/>
      <c r="EUG328" s="131"/>
      <c r="EUH328" s="132"/>
      <c r="EUI328" s="132"/>
      <c r="EUJ328" s="129"/>
      <c r="EUK328" s="129"/>
      <c r="EUL328" s="130"/>
      <c r="EUM328" s="131"/>
      <c r="EUN328" s="131"/>
      <c r="EUO328" s="131"/>
      <c r="EUP328" s="132"/>
      <c r="EUQ328" s="132"/>
      <c r="EUR328" s="129"/>
      <c r="EUS328" s="129"/>
      <c r="EUT328" s="130"/>
      <c r="EUU328" s="131"/>
      <c r="EUV328" s="131"/>
      <c r="EUW328" s="131"/>
      <c r="EUX328" s="132"/>
      <c r="EUY328" s="132"/>
      <c r="EUZ328" s="129"/>
      <c r="EVA328" s="129"/>
      <c r="EVB328" s="130"/>
      <c r="EVC328" s="131"/>
      <c r="EVD328" s="131"/>
      <c r="EVE328" s="131"/>
      <c r="EVF328" s="132"/>
      <c r="EVG328" s="132"/>
      <c r="EVH328" s="129"/>
      <c r="EVI328" s="129"/>
      <c r="EVJ328" s="130"/>
      <c r="EVK328" s="131"/>
      <c r="EVL328" s="131"/>
      <c r="EVM328" s="131"/>
      <c r="EVN328" s="132"/>
      <c r="EVO328" s="132"/>
      <c r="EVP328" s="129"/>
      <c r="EVQ328" s="129"/>
      <c r="EVR328" s="130"/>
      <c r="EVS328" s="131"/>
      <c r="EVT328" s="131"/>
      <c r="EVU328" s="131"/>
      <c r="EVV328" s="132"/>
      <c r="EVW328" s="132"/>
      <c r="EVX328" s="129"/>
      <c r="EVY328" s="129"/>
      <c r="EVZ328" s="130"/>
      <c r="EWA328" s="131"/>
      <c r="EWB328" s="131"/>
      <c r="EWC328" s="131"/>
      <c r="EWD328" s="132"/>
      <c r="EWE328" s="132"/>
      <c r="EWF328" s="129"/>
      <c r="EWG328" s="129"/>
      <c r="EWH328" s="130"/>
      <c r="EWI328" s="131"/>
      <c r="EWJ328" s="131"/>
      <c r="EWK328" s="131"/>
      <c r="EWL328" s="132"/>
      <c r="EWM328" s="132"/>
      <c r="EWN328" s="129"/>
      <c r="EWO328" s="129"/>
      <c r="EWP328" s="130"/>
      <c r="EWQ328" s="131"/>
      <c r="EWR328" s="131"/>
      <c r="EWS328" s="131"/>
      <c r="EWT328" s="132"/>
      <c r="EWU328" s="132"/>
      <c r="EWV328" s="129"/>
      <c r="EWW328" s="129"/>
      <c r="EWX328" s="130"/>
      <c r="EWY328" s="131"/>
      <c r="EWZ328" s="131"/>
      <c r="EXA328" s="131"/>
      <c r="EXB328" s="132"/>
      <c r="EXC328" s="132"/>
      <c r="EXD328" s="129"/>
      <c r="EXE328" s="129"/>
      <c r="EXF328" s="130"/>
      <c r="EXG328" s="131"/>
      <c r="EXH328" s="131"/>
      <c r="EXI328" s="131"/>
      <c r="EXJ328" s="132"/>
      <c r="EXK328" s="132"/>
      <c r="EXL328" s="129"/>
      <c r="EXM328" s="129"/>
      <c r="EXN328" s="130"/>
      <c r="EXO328" s="131"/>
      <c r="EXP328" s="131"/>
      <c r="EXQ328" s="131"/>
      <c r="EXR328" s="132"/>
      <c r="EXS328" s="132"/>
      <c r="EXT328" s="129"/>
      <c r="EXU328" s="129"/>
      <c r="EXV328" s="130"/>
      <c r="EXW328" s="131"/>
      <c r="EXX328" s="131"/>
      <c r="EXY328" s="131"/>
      <c r="EXZ328" s="132"/>
      <c r="EYA328" s="132"/>
      <c r="EYB328" s="129"/>
      <c r="EYC328" s="129"/>
      <c r="EYD328" s="130"/>
      <c r="EYE328" s="131"/>
      <c r="EYF328" s="131"/>
      <c r="EYG328" s="131"/>
      <c r="EYH328" s="132"/>
      <c r="EYI328" s="132"/>
      <c r="EYJ328" s="129"/>
      <c r="EYK328" s="129"/>
      <c r="EYL328" s="130"/>
      <c r="EYM328" s="131"/>
      <c r="EYN328" s="131"/>
      <c r="EYO328" s="131"/>
      <c r="EYP328" s="132"/>
      <c r="EYQ328" s="132"/>
      <c r="EYR328" s="129"/>
      <c r="EYS328" s="129"/>
      <c r="EYT328" s="130"/>
      <c r="EYU328" s="131"/>
      <c r="EYV328" s="131"/>
      <c r="EYW328" s="131"/>
      <c r="EYX328" s="132"/>
      <c r="EYY328" s="132"/>
      <c r="EYZ328" s="129"/>
      <c r="EZA328" s="129"/>
      <c r="EZB328" s="130"/>
      <c r="EZC328" s="131"/>
      <c r="EZD328" s="131"/>
      <c r="EZE328" s="131"/>
      <c r="EZF328" s="132"/>
      <c r="EZG328" s="132"/>
      <c r="EZH328" s="129"/>
      <c r="EZI328" s="129"/>
      <c r="EZJ328" s="130"/>
      <c r="EZK328" s="131"/>
      <c r="EZL328" s="131"/>
      <c r="EZM328" s="131"/>
      <c r="EZN328" s="132"/>
      <c r="EZO328" s="132"/>
      <c r="EZP328" s="129"/>
      <c r="EZQ328" s="129"/>
      <c r="EZR328" s="130"/>
      <c r="EZS328" s="131"/>
      <c r="EZT328" s="131"/>
      <c r="EZU328" s="131"/>
      <c r="EZV328" s="132"/>
      <c r="EZW328" s="132"/>
      <c r="EZX328" s="129"/>
      <c r="EZY328" s="129"/>
      <c r="EZZ328" s="130"/>
      <c r="FAA328" s="131"/>
      <c r="FAB328" s="131"/>
      <c r="FAC328" s="131"/>
      <c r="FAD328" s="132"/>
      <c r="FAE328" s="132"/>
      <c r="FAF328" s="129"/>
      <c r="FAG328" s="129"/>
      <c r="FAH328" s="130"/>
      <c r="FAI328" s="131"/>
      <c r="FAJ328" s="131"/>
      <c r="FAK328" s="131"/>
      <c r="FAL328" s="132"/>
      <c r="FAM328" s="132"/>
      <c r="FAN328" s="129"/>
      <c r="FAO328" s="129"/>
      <c r="FAP328" s="130"/>
      <c r="FAQ328" s="131"/>
      <c r="FAR328" s="131"/>
      <c r="FAS328" s="131"/>
      <c r="FAT328" s="132"/>
      <c r="FAU328" s="132"/>
      <c r="FAV328" s="129"/>
      <c r="FAW328" s="129"/>
      <c r="FAX328" s="130"/>
      <c r="FAY328" s="131"/>
      <c r="FAZ328" s="131"/>
      <c r="FBA328" s="131"/>
      <c r="FBB328" s="132"/>
      <c r="FBC328" s="132"/>
      <c r="FBD328" s="129"/>
      <c r="FBE328" s="129"/>
      <c r="FBF328" s="130"/>
      <c r="FBG328" s="131"/>
      <c r="FBH328" s="131"/>
      <c r="FBI328" s="131"/>
      <c r="FBJ328" s="132"/>
      <c r="FBK328" s="132"/>
      <c r="FBL328" s="129"/>
      <c r="FBM328" s="129"/>
      <c r="FBN328" s="130"/>
      <c r="FBO328" s="131"/>
      <c r="FBP328" s="131"/>
      <c r="FBQ328" s="131"/>
      <c r="FBR328" s="132"/>
      <c r="FBS328" s="132"/>
      <c r="FBT328" s="129"/>
      <c r="FBU328" s="129"/>
      <c r="FBV328" s="130"/>
      <c r="FBW328" s="131"/>
      <c r="FBX328" s="131"/>
      <c r="FBY328" s="131"/>
      <c r="FBZ328" s="132"/>
      <c r="FCA328" s="132"/>
      <c r="FCB328" s="129"/>
      <c r="FCC328" s="129"/>
      <c r="FCD328" s="130"/>
      <c r="FCE328" s="131"/>
      <c r="FCF328" s="131"/>
      <c r="FCG328" s="131"/>
      <c r="FCH328" s="132"/>
      <c r="FCI328" s="132"/>
      <c r="FCJ328" s="129"/>
      <c r="FCK328" s="129"/>
      <c r="FCL328" s="130"/>
      <c r="FCM328" s="131"/>
      <c r="FCN328" s="131"/>
      <c r="FCO328" s="131"/>
      <c r="FCP328" s="132"/>
      <c r="FCQ328" s="132"/>
      <c r="FCR328" s="129"/>
      <c r="FCS328" s="129"/>
      <c r="FCT328" s="130"/>
      <c r="FCU328" s="131"/>
      <c r="FCV328" s="131"/>
      <c r="FCW328" s="131"/>
      <c r="FCX328" s="132"/>
      <c r="FCY328" s="132"/>
      <c r="FCZ328" s="129"/>
      <c r="FDA328" s="129"/>
      <c r="FDB328" s="130"/>
      <c r="FDC328" s="131"/>
      <c r="FDD328" s="131"/>
      <c r="FDE328" s="131"/>
      <c r="FDF328" s="132"/>
      <c r="FDG328" s="132"/>
      <c r="FDH328" s="129"/>
      <c r="FDI328" s="129"/>
      <c r="FDJ328" s="130"/>
      <c r="FDK328" s="131"/>
      <c r="FDL328" s="131"/>
      <c r="FDM328" s="131"/>
      <c r="FDN328" s="132"/>
      <c r="FDO328" s="132"/>
      <c r="FDP328" s="129"/>
      <c r="FDQ328" s="129"/>
      <c r="FDR328" s="130"/>
      <c r="FDS328" s="131"/>
      <c r="FDT328" s="131"/>
      <c r="FDU328" s="131"/>
      <c r="FDV328" s="132"/>
      <c r="FDW328" s="132"/>
      <c r="FDX328" s="129"/>
      <c r="FDY328" s="129"/>
      <c r="FDZ328" s="130"/>
      <c r="FEA328" s="131"/>
      <c r="FEB328" s="131"/>
      <c r="FEC328" s="131"/>
      <c r="FED328" s="132"/>
      <c r="FEE328" s="132"/>
      <c r="FEF328" s="129"/>
      <c r="FEG328" s="129"/>
      <c r="FEH328" s="130"/>
      <c r="FEI328" s="131"/>
      <c r="FEJ328" s="131"/>
      <c r="FEK328" s="131"/>
      <c r="FEL328" s="132"/>
      <c r="FEM328" s="132"/>
      <c r="FEN328" s="129"/>
      <c r="FEO328" s="129"/>
      <c r="FEP328" s="130"/>
      <c r="FEQ328" s="131"/>
      <c r="FER328" s="131"/>
      <c r="FES328" s="131"/>
      <c r="FET328" s="132"/>
      <c r="FEU328" s="132"/>
      <c r="FEV328" s="129"/>
      <c r="FEW328" s="129"/>
      <c r="FEX328" s="130"/>
      <c r="FEY328" s="131"/>
      <c r="FEZ328" s="131"/>
      <c r="FFA328" s="131"/>
      <c r="FFB328" s="132"/>
      <c r="FFC328" s="132"/>
      <c r="FFD328" s="129"/>
      <c r="FFE328" s="129"/>
      <c r="FFF328" s="130"/>
      <c r="FFG328" s="131"/>
      <c r="FFH328" s="131"/>
      <c r="FFI328" s="131"/>
      <c r="FFJ328" s="132"/>
      <c r="FFK328" s="132"/>
      <c r="FFL328" s="129"/>
      <c r="FFM328" s="129"/>
      <c r="FFN328" s="130"/>
      <c r="FFO328" s="131"/>
      <c r="FFP328" s="131"/>
      <c r="FFQ328" s="131"/>
      <c r="FFR328" s="132"/>
      <c r="FFS328" s="132"/>
      <c r="FFT328" s="129"/>
      <c r="FFU328" s="129"/>
      <c r="FFV328" s="130"/>
      <c r="FFW328" s="131"/>
      <c r="FFX328" s="131"/>
      <c r="FFY328" s="131"/>
      <c r="FFZ328" s="132"/>
      <c r="FGA328" s="132"/>
      <c r="FGB328" s="129"/>
      <c r="FGC328" s="129"/>
      <c r="FGD328" s="130"/>
      <c r="FGE328" s="131"/>
      <c r="FGF328" s="131"/>
      <c r="FGG328" s="131"/>
      <c r="FGH328" s="132"/>
      <c r="FGI328" s="132"/>
      <c r="FGJ328" s="129"/>
      <c r="FGK328" s="129"/>
      <c r="FGL328" s="130"/>
      <c r="FGM328" s="131"/>
      <c r="FGN328" s="131"/>
      <c r="FGO328" s="131"/>
      <c r="FGP328" s="132"/>
      <c r="FGQ328" s="132"/>
      <c r="FGR328" s="129"/>
      <c r="FGS328" s="129"/>
      <c r="FGT328" s="130"/>
      <c r="FGU328" s="131"/>
      <c r="FGV328" s="131"/>
      <c r="FGW328" s="131"/>
      <c r="FGX328" s="132"/>
      <c r="FGY328" s="132"/>
      <c r="FGZ328" s="129"/>
      <c r="FHA328" s="129"/>
      <c r="FHB328" s="130"/>
      <c r="FHC328" s="131"/>
      <c r="FHD328" s="131"/>
      <c r="FHE328" s="131"/>
      <c r="FHF328" s="132"/>
      <c r="FHG328" s="132"/>
      <c r="FHH328" s="129"/>
      <c r="FHI328" s="129"/>
      <c r="FHJ328" s="130"/>
      <c r="FHK328" s="131"/>
      <c r="FHL328" s="131"/>
      <c r="FHM328" s="131"/>
      <c r="FHN328" s="132"/>
      <c r="FHO328" s="132"/>
      <c r="FHP328" s="129"/>
      <c r="FHQ328" s="129"/>
      <c r="FHR328" s="130"/>
      <c r="FHS328" s="131"/>
      <c r="FHT328" s="131"/>
      <c r="FHU328" s="131"/>
      <c r="FHV328" s="132"/>
      <c r="FHW328" s="132"/>
      <c r="FHX328" s="129"/>
      <c r="FHY328" s="129"/>
      <c r="FHZ328" s="130"/>
      <c r="FIA328" s="131"/>
      <c r="FIB328" s="131"/>
      <c r="FIC328" s="131"/>
      <c r="FID328" s="132"/>
      <c r="FIE328" s="132"/>
      <c r="FIF328" s="129"/>
      <c r="FIG328" s="129"/>
      <c r="FIH328" s="130"/>
      <c r="FII328" s="131"/>
      <c r="FIJ328" s="131"/>
      <c r="FIK328" s="131"/>
      <c r="FIL328" s="132"/>
      <c r="FIM328" s="132"/>
      <c r="FIN328" s="129"/>
      <c r="FIO328" s="129"/>
      <c r="FIP328" s="130"/>
      <c r="FIQ328" s="131"/>
      <c r="FIR328" s="131"/>
      <c r="FIS328" s="131"/>
      <c r="FIT328" s="132"/>
      <c r="FIU328" s="132"/>
      <c r="FIV328" s="129"/>
      <c r="FIW328" s="129"/>
      <c r="FIX328" s="130"/>
      <c r="FIY328" s="131"/>
      <c r="FIZ328" s="131"/>
      <c r="FJA328" s="131"/>
      <c r="FJB328" s="132"/>
      <c r="FJC328" s="132"/>
      <c r="FJD328" s="129"/>
      <c r="FJE328" s="129"/>
      <c r="FJF328" s="130"/>
      <c r="FJG328" s="131"/>
      <c r="FJH328" s="131"/>
      <c r="FJI328" s="131"/>
      <c r="FJJ328" s="132"/>
      <c r="FJK328" s="132"/>
      <c r="FJL328" s="129"/>
      <c r="FJM328" s="129"/>
      <c r="FJN328" s="130"/>
      <c r="FJO328" s="131"/>
      <c r="FJP328" s="131"/>
      <c r="FJQ328" s="131"/>
      <c r="FJR328" s="132"/>
      <c r="FJS328" s="132"/>
      <c r="FJT328" s="129"/>
      <c r="FJU328" s="129"/>
      <c r="FJV328" s="130"/>
      <c r="FJW328" s="131"/>
      <c r="FJX328" s="131"/>
      <c r="FJY328" s="131"/>
      <c r="FJZ328" s="132"/>
      <c r="FKA328" s="132"/>
      <c r="FKB328" s="129"/>
      <c r="FKC328" s="129"/>
      <c r="FKD328" s="130"/>
      <c r="FKE328" s="131"/>
      <c r="FKF328" s="131"/>
      <c r="FKG328" s="131"/>
      <c r="FKH328" s="132"/>
      <c r="FKI328" s="132"/>
      <c r="FKJ328" s="129"/>
      <c r="FKK328" s="129"/>
      <c r="FKL328" s="130"/>
      <c r="FKM328" s="131"/>
      <c r="FKN328" s="131"/>
      <c r="FKO328" s="131"/>
      <c r="FKP328" s="132"/>
      <c r="FKQ328" s="132"/>
      <c r="FKR328" s="129"/>
      <c r="FKS328" s="129"/>
      <c r="FKT328" s="130"/>
      <c r="FKU328" s="131"/>
      <c r="FKV328" s="131"/>
      <c r="FKW328" s="131"/>
      <c r="FKX328" s="132"/>
      <c r="FKY328" s="132"/>
      <c r="FKZ328" s="129"/>
      <c r="FLA328" s="129"/>
      <c r="FLB328" s="130"/>
      <c r="FLC328" s="131"/>
      <c r="FLD328" s="131"/>
      <c r="FLE328" s="131"/>
      <c r="FLF328" s="132"/>
      <c r="FLG328" s="132"/>
      <c r="FLH328" s="129"/>
      <c r="FLI328" s="129"/>
      <c r="FLJ328" s="130"/>
      <c r="FLK328" s="131"/>
      <c r="FLL328" s="131"/>
      <c r="FLM328" s="131"/>
      <c r="FLN328" s="132"/>
      <c r="FLO328" s="132"/>
      <c r="FLP328" s="129"/>
      <c r="FLQ328" s="129"/>
      <c r="FLR328" s="130"/>
      <c r="FLS328" s="131"/>
      <c r="FLT328" s="131"/>
      <c r="FLU328" s="131"/>
      <c r="FLV328" s="132"/>
      <c r="FLW328" s="132"/>
      <c r="FLX328" s="129"/>
      <c r="FLY328" s="129"/>
      <c r="FLZ328" s="130"/>
      <c r="FMA328" s="131"/>
      <c r="FMB328" s="131"/>
      <c r="FMC328" s="131"/>
      <c r="FMD328" s="132"/>
      <c r="FME328" s="132"/>
      <c r="FMF328" s="129"/>
      <c r="FMG328" s="129"/>
      <c r="FMH328" s="130"/>
      <c r="FMI328" s="131"/>
      <c r="FMJ328" s="131"/>
      <c r="FMK328" s="131"/>
      <c r="FML328" s="132"/>
      <c r="FMM328" s="132"/>
      <c r="FMN328" s="129"/>
      <c r="FMO328" s="129"/>
      <c r="FMP328" s="130"/>
      <c r="FMQ328" s="131"/>
      <c r="FMR328" s="131"/>
      <c r="FMS328" s="131"/>
      <c r="FMT328" s="132"/>
      <c r="FMU328" s="132"/>
      <c r="FMV328" s="129"/>
      <c r="FMW328" s="129"/>
      <c r="FMX328" s="130"/>
      <c r="FMY328" s="131"/>
      <c r="FMZ328" s="131"/>
      <c r="FNA328" s="131"/>
      <c r="FNB328" s="132"/>
      <c r="FNC328" s="132"/>
      <c r="FND328" s="129"/>
      <c r="FNE328" s="129"/>
      <c r="FNF328" s="130"/>
      <c r="FNG328" s="131"/>
      <c r="FNH328" s="131"/>
      <c r="FNI328" s="131"/>
      <c r="FNJ328" s="132"/>
      <c r="FNK328" s="132"/>
      <c r="FNL328" s="129"/>
      <c r="FNM328" s="129"/>
      <c r="FNN328" s="130"/>
      <c r="FNO328" s="131"/>
      <c r="FNP328" s="131"/>
      <c r="FNQ328" s="131"/>
      <c r="FNR328" s="132"/>
      <c r="FNS328" s="132"/>
      <c r="FNT328" s="129"/>
      <c r="FNU328" s="129"/>
      <c r="FNV328" s="130"/>
      <c r="FNW328" s="131"/>
      <c r="FNX328" s="131"/>
      <c r="FNY328" s="131"/>
      <c r="FNZ328" s="132"/>
      <c r="FOA328" s="132"/>
      <c r="FOB328" s="129"/>
      <c r="FOC328" s="129"/>
      <c r="FOD328" s="130"/>
      <c r="FOE328" s="131"/>
      <c r="FOF328" s="131"/>
      <c r="FOG328" s="131"/>
      <c r="FOH328" s="132"/>
      <c r="FOI328" s="132"/>
      <c r="FOJ328" s="129"/>
      <c r="FOK328" s="129"/>
      <c r="FOL328" s="130"/>
      <c r="FOM328" s="131"/>
      <c r="FON328" s="131"/>
      <c r="FOO328" s="131"/>
      <c r="FOP328" s="132"/>
      <c r="FOQ328" s="132"/>
      <c r="FOR328" s="129"/>
      <c r="FOS328" s="129"/>
      <c r="FOT328" s="130"/>
      <c r="FOU328" s="131"/>
      <c r="FOV328" s="131"/>
      <c r="FOW328" s="131"/>
      <c r="FOX328" s="132"/>
      <c r="FOY328" s="132"/>
      <c r="FOZ328" s="129"/>
      <c r="FPA328" s="129"/>
      <c r="FPB328" s="130"/>
      <c r="FPC328" s="131"/>
      <c r="FPD328" s="131"/>
      <c r="FPE328" s="131"/>
      <c r="FPF328" s="132"/>
      <c r="FPG328" s="132"/>
      <c r="FPH328" s="129"/>
      <c r="FPI328" s="129"/>
      <c r="FPJ328" s="130"/>
      <c r="FPK328" s="131"/>
      <c r="FPL328" s="131"/>
      <c r="FPM328" s="131"/>
      <c r="FPN328" s="132"/>
      <c r="FPO328" s="132"/>
      <c r="FPP328" s="129"/>
      <c r="FPQ328" s="129"/>
      <c r="FPR328" s="130"/>
      <c r="FPS328" s="131"/>
      <c r="FPT328" s="131"/>
      <c r="FPU328" s="131"/>
      <c r="FPV328" s="132"/>
      <c r="FPW328" s="132"/>
      <c r="FPX328" s="129"/>
      <c r="FPY328" s="129"/>
      <c r="FPZ328" s="130"/>
      <c r="FQA328" s="131"/>
      <c r="FQB328" s="131"/>
      <c r="FQC328" s="131"/>
      <c r="FQD328" s="132"/>
      <c r="FQE328" s="132"/>
      <c r="FQF328" s="129"/>
      <c r="FQG328" s="129"/>
      <c r="FQH328" s="130"/>
      <c r="FQI328" s="131"/>
      <c r="FQJ328" s="131"/>
      <c r="FQK328" s="131"/>
      <c r="FQL328" s="132"/>
      <c r="FQM328" s="132"/>
      <c r="FQN328" s="129"/>
      <c r="FQO328" s="129"/>
      <c r="FQP328" s="130"/>
      <c r="FQQ328" s="131"/>
      <c r="FQR328" s="131"/>
      <c r="FQS328" s="131"/>
      <c r="FQT328" s="132"/>
      <c r="FQU328" s="132"/>
      <c r="FQV328" s="129"/>
      <c r="FQW328" s="129"/>
      <c r="FQX328" s="130"/>
      <c r="FQY328" s="131"/>
      <c r="FQZ328" s="131"/>
      <c r="FRA328" s="131"/>
      <c r="FRB328" s="132"/>
      <c r="FRC328" s="132"/>
      <c r="FRD328" s="129"/>
      <c r="FRE328" s="129"/>
      <c r="FRF328" s="130"/>
      <c r="FRG328" s="131"/>
      <c r="FRH328" s="131"/>
      <c r="FRI328" s="131"/>
      <c r="FRJ328" s="132"/>
      <c r="FRK328" s="132"/>
      <c r="FRL328" s="129"/>
      <c r="FRM328" s="129"/>
      <c r="FRN328" s="130"/>
      <c r="FRO328" s="131"/>
      <c r="FRP328" s="131"/>
      <c r="FRQ328" s="131"/>
      <c r="FRR328" s="132"/>
      <c r="FRS328" s="132"/>
      <c r="FRT328" s="129"/>
      <c r="FRU328" s="129"/>
      <c r="FRV328" s="130"/>
      <c r="FRW328" s="131"/>
      <c r="FRX328" s="131"/>
      <c r="FRY328" s="131"/>
      <c r="FRZ328" s="132"/>
      <c r="FSA328" s="132"/>
      <c r="FSB328" s="129"/>
      <c r="FSC328" s="129"/>
      <c r="FSD328" s="130"/>
      <c r="FSE328" s="131"/>
      <c r="FSF328" s="131"/>
      <c r="FSG328" s="131"/>
      <c r="FSH328" s="132"/>
      <c r="FSI328" s="132"/>
      <c r="FSJ328" s="129"/>
      <c r="FSK328" s="129"/>
      <c r="FSL328" s="130"/>
      <c r="FSM328" s="131"/>
      <c r="FSN328" s="131"/>
      <c r="FSO328" s="131"/>
      <c r="FSP328" s="132"/>
      <c r="FSQ328" s="132"/>
      <c r="FSR328" s="129"/>
      <c r="FSS328" s="129"/>
      <c r="FST328" s="130"/>
      <c r="FSU328" s="131"/>
      <c r="FSV328" s="131"/>
      <c r="FSW328" s="131"/>
      <c r="FSX328" s="132"/>
      <c r="FSY328" s="132"/>
      <c r="FSZ328" s="129"/>
      <c r="FTA328" s="129"/>
      <c r="FTB328" s="130"/>
      <c r="FTC328" s="131"/>
      <c r="FTD328" s="131"/>
      <c r="FTE328" s="131"/>
      <c r="FTF328" s="132"/>
      <c r="FTG328" s="132"/>
      <c r="FTH328" s="129"/>
      <c r="FTI328" s="129"/>
      <c r="FTJ328" s="130"/>
      <c r="FTK328" s="131"/>
      <c r="FTL328" s="131"/>
      <c r="FTM328" s="131"/>
      <c r="FTN328" s="132"/>
      <c r="FTO328" s="132"/>
      <c r="FTP328" s="129"/>
      <c r="FTQ328" s="129"/>
      <c r="FTR328" s="130"/>
      <c r="FTS328" s="131"/>
      <c r="FTT328" s="131"/>
      <c r="FTU328" s="131"/>
      <c r="FTV328" s="132"/>
      <c r="FTW328" s="132"/>
      <c r="FTX328" s="129"/>
      <c r="FTY328" s="129"/>
      <c r="FTZ328" s="130"/>
      <c r="FUA328" s="131"/>
      <c r="FUB328" s="131"/>
      <c r="FUC328" s="131"/>
      <c r="FUD328" s="132"/>
      <c r="FUE328" s="132"/>
      <c r="FUF328" s="129"/>
      <c r="FUG328" s="129"/>
      <c r="FUH328" s="130"/>
      <c r="FUI328" s="131"/>
      <c r="FUJ328" s="131"/>
      <c r="FUK328" s="131"/>
      <c r="FUL328" s="132"/>
      <c r="FUM328" s="132"/>
      <c r="FUN328" s="129"/>
      <c r="FUO328" s="129"/>
      <c r="FUP328" s="130"/>
      <c r="FUQ328" s="131"/>
      <c r="FUR328" s="131"/>
      <c r="FUS328" s="131"/>
      <c r="FUT328" s="132"/>
      <c r="FUU328" s="132"/>
      <c r="FUV328" s="129"/>
      <c r="FUW328" s="129"/>
      <c r="FUX328" s="130"/>
      <c r="FUY328" s="131"/>
      <c r="FUZ328" s="131"/>
      <c r="FVA328" s="131"/>
      <c r="FVB328" s="132"/>
      <c r="FVC328" s="132"/>
      <c r="FVD328" s="129"/>
      <c r="FVE328" s="129"/>
      <c r="FVF328" s="130"/>
      <c r="FVG328" s="131"/>
      <c r="FVH328" s="131"/>
      <c r="FVI328" s="131"/>
      <c r="FVJ328" s="132"/>
      <c r="FVK328" s="132"/>
      <c r="FVL328" s="129"/>
      <c r="FVM328" s="129"/>
      <c r="FVN328" s="130"/>
      <c r="FVO328" s="131"/>
      <c r="FVP328" s="131"/>
      <c r="FVQ328" s="131"/>
      <c r="FVR328" s="132"/>
      <c r="FVS328" s="132"/>
      <c r="FVT328" s="129"/>
      <c r="FVU328" s="129"/>
      <c r="FVV328" s="130"/>
      <c r="FVW328" s="131"/>
      <c r="FVX328" s="131"/>
      <c r="FVY328" s="131"/>
      <c r="FVZ328" s="132"/>
      <c r="FWA328" s="132"/>
      <c r="FWB328" s="129"/>
      <c r="FWC328" s="129"/>
      <c r="FWD328" s="130"/>
      <c r="FWE328" s="131"/>
      <c r="FWF328" s="131"/>
      <c r="FWG328" s="131"/>
      <c r="FWH328" s="132"/>
      <c r="FWI328" s="132"/>
      <c r="FWJ328" s="129"/>
      <c r="FWK328" s="129"/>
      <c r="FWL328" s="130"/>
      <c r="FWM328" s="131"/>
      <c r="FWN328" s="131"/>
      <c r="FWO328" s="131"/>
      <c r="FWP328" s="132"/>
      <c r="FWQ328" s="132"/>
      <c r="FWR328" s="129"/>
      <c r="FWS328" s="129"/>
      <c r="FWT328" s="130"/>
      <c r="FWU328" s="131"/>
      <c r="FWV328" s="131"/>
      <c r="FWW328" s="131"/>
      <c r="FWX328" s="132"/>
      <c r="FWY328" s="132"/>
      <c r="FWZ328" s="129"/>
      <c r="FXA328" s="129"/>
      <c r="FXB328" s="130"/>
      <c r="FXC328" s="131"/>
      <c r="FXD328" s="131"/>
      <c r="FXE328" s="131"/>
      <c r="FXF328" s="132"/>
      <c r="FXG328" s="132"/>
      <c r="FXH328" s="129"/>
      <c r="FXI328" s="129"/>
      <c r="FXJ328" s="130"/>
      <c r="FXK328" s="131"/>
      <c r="FXL328" s="131"/>
      <c r="FXM328" s="131"/>
      <c r="FXN328" s="132"/>
      <c r="FXO328" s="132"/>
      <c r="FXP328" s="129"/>
      <c r="FXQ328" s="129"/>
      <c r="FXR328" s="130"/>
      <c r="FXS328" s="131"/>
      <c r="FXT328" s="131"/>
      <c r="FXU328" s="131"/>
      <c r="FXV328" s="132"/>
      <c r="FXW328" s="132"/>
      <c r="FXX328" s="129"/>
      <c r="FXY328" s="129"/>
      <c r="FXZ328" s="130"/>
      <c r="FYA328" s="131"/>
      <c r="FYB328" s="131"/>
      <c r="FYC328" s="131"/>
      <c r="FYD328" s="132"/>
      <c r="FYE328" s="132"/>
      <c r="FYF328" s="129"/>
      <c r="FYG328" s="129"/>
      <c r="FYH328" s="130"/>
      <c r="FYI328" s="131"/>
      <c r="FYJ328" s="131"/>
      <c r="FYK328" s="131"/>
      <c r="FYL328" s="132"/>
      <c r="FYM328" s="132"/>
      <c r="FYN328" s="129"/>
      <c r="FYO328" s="129"/>
      <c r="FYP328" s="130"/>
      <c r="FYQ328" s="131"/>
      <c r="FYR328" s="131"/>
      <c r="FYS328" s="131"/>
      <c r="FYT328" s="132"/>
      <c r="FYU328" s="132"/>
      <c r="FYV328" s="129"/>
      <c r="FYW328" s="129"/>
      <c r="FYX328" s="130"/>
      <c r="FYY328" s="131"/>
      <c r="FYZ328" s="131"/>
      <c r="FZA328" s="131"/>
      <c r="FZB328" s="132"/>
      <c r="FZC328" s="132"/>
      <c r="FZD328" s="129"/>
      <c r="FZE328" s="129"/>
      <c r="FZF328" s="130"/>
      <c r="FZG328" s="131"/>
      <c r="FZH328" s="131"/>
      <c r="FZI328" s="131"/>
      <c r="FZJ328" s="132"/>
      <c r="FZK328" s="132"/>
      <c r="FZL328" s="129"/>
      <c r="FZM328" s="129"/>
      <c r="FZN328" s="130"/>
      <c r="FZO328" s="131"/>
      <c r="FZP328" s="131"/>
      <c r="FZQ328" s="131"/>
      <c r="FZR328" s="132"/>
      <c r="FZS328" s="132"/>
      <c r="FZT328" s="129"/>
      <c r="FZU328" s="129"/>
      <c r="FZV328" s="130"/>
      <c r="FZW328" s="131"/>
      <c r="FZX328" s="131"/>
      <c r="FZY328" s="131"/>
      <c r="FZZ328" s="132"/>
      <c r="GAA328" s="132"/>
      <c r="GAB328" s="129"/>
      <c r="GAC328" s="129"/>
      <c r="GAD328" s="130"/>
      <c r="GAE328" s="131"/>
      <c r="GAF328" s="131"/>
      <c r="GAG328" s="131"/>
      <c r="GAH328" s="132"/>
      <c r="GAI328" s="132"/>
      <c r="GAJ328" s="129"/>
      <c r="GAK328" s="129"/>
      <c r="GAL328" s="130"/>
      <c r="GAM328" s="131"/>
      <c r="GAN328" s="131"/>
      <c r="GAO328" s="131"/>
      <c r="GAP328" s="132"/>
      <c r="GAQ328" s="132"/>
      <c r="GAR328" s="129"/>
      <c r="GAS328" s="129"/>
      <c r="GAT328" s="130"/>
      <c r="GAU328" s="131"/>
      <c r="GAV328" s="131"/>
      <c r="GAW328" s="131"/>
      <c r="GAX328" s="132"/>
      <c r="GAY328" s="132"/>
      <c r="GAZ328" s="129"/>
      <c r="GBA328" s="129"/>
      <c r="GBB328" s="130"/>
      <c r="GBC328" s="131"/>
      <c r="GBD328" s="131"/>
      <c r="GBE328" s="131"/>
      <c r="GBF328" s="132"/>
      <c r="GBG328" s="132"/>
      <c r="GBH328" s="129"/>
      <c r="GBI328" s="129"/>
      <c r="GBJ328" s="130"/>
      <c r="GBK328" s="131"/>
      <c r="GBL328" s="131"/>
      <c r="GBM328" s="131"/>
      <c r="GBN328" s="132"/>
      <c r="GBO328" s="132"/>
      <c r="GBP328" s="129"/>
      <c r="GBQ328" s="129"/>
      <c r="GBR328" s="130"/>
      <c r="GBS328" s="131"/>
      <c r="GBT328" s="131"/>
      <c r="GBU328" s="131"/>
      <c r="GBV328" s="132"/>
      <c r="GBW328" s="132"/>
      <c r="GBX328" s="129"/>
      <c r="GBY328" s="129"/>
      <c r="GBZ328" s="130"/>
      <c r="GCA328" s="131"/>
      <c r="GCB328" s="131"/>
      <c r="GCC328" s="131"/>
      <c r="GCD328" s="132"/>
      <c r="GCE328" s="132"/>
      <c r="GCF328" s="129"/>
      <c r="GCG328" s="129"/>
      <c r="GCH328" s="130"/>
      <c r="GCI328" s="131"/>
      <c r="GCJ328" s="131"/>
      <c r="GCK328" s="131"/>
      <c r="GCL328" s="132"/>
      <c r="GCM328" s="132"/>
      <c r="GCN328" s="129"/>
      <c r="GCO328" s="129"/>
      <c r="GCP328" s="130"/>
      <c r="GCQ328" s="131"/>
      <c r="GCR328" s="131"/>
      <c r="GCS328" s="131"/>
      <c r="GCT328" s="132"/>
      <c r="GCU328" s="132"/>
      <c r="GCV328" s="129"/>
      <c r="GCW328" s="129"/>
      <c r="GCX328" s="130"/>
      <c r="GCY328" s="131"/>
      <c r="GCZ328" s="131"/>
      <c r="GDA328" s="131"/>
      <c r="GDB328" s="132"/>
      <c r="GDC328" s="132"/>
      <c r="GDD328" s="129"/>
      <c r="GDE328" s="129"/>
      <c r="GDF328" s="130"/>
      <c r="GDG328" s="131"/>
      <c r="GDH328" s="131"/>
      <c r="GDI328" s="131"/>
      <c r="GDJ328" s="132"/>
      <c r="GDK328" s="132"/>
      <c r="GDL328" s="129"/>
      <c r="GDM328" s="129"/>
      <c r="GDN328" s="130"/>
      <c r="GDO328" s="131"/>
      <c r="GDP328" s="131"/>
      <c r="GDQ328" s="131"/>
      <c r="GDR328" s="132"/>
      <c r="GDS328" s="132"/>
      <c r="GDT328" s="129"/>
      <c r="GDU328" s="129"/>
      <c r="GDV328" s="130"/>
      <c r="GDW328" s="131"/>
      <c r="GDX328" s="131"/>
      <c r="GDY328" s="131"/>
      <c r="GDZ328" s="132"/>
      <c r="GEA328" s="132"/>
      <c r="GEB328" s="129"/>
      <c r="GEC328" s="129"/>
      <c r="GED328" s="130"/>
      <c r="GEE328" s="131"/>
      <c r="GEF328" s="131"/>
      <c r="GEG328" s="131"/>
      <c r="GEH328" s="132"/>
      <c r="GEI328" s="132"/>
      <c r="GEJ328" s="129"/>
      <c r="GEK328" s="129"/>
      <c r="GEL328" s="130"/>
      <c r="GEM328" s="131"/>
      <c r="GEN328" s="131"/>
      <c r="GEO328" s="131"/>
      <c r="GEP328" s="132"/>
      <c r="GEQ328" s="132"/>
      <c r="GER328" s="129"/>
      <c r="GES328" s="129"/>
      <c r="GET328" s="130"/>
      <c r="GEU328" s="131"/>
      <c r="GEV328" s="131"/>
      <c r="GEW328" s="131"/>
      <c r="GEX328" s="132"/>
      <c r="GEY328" s="132"/>
      <c r="GEZ328" s="129"/>
      <c r="GFA328" s="129"/>
      <c r="GFB328" s="130"/>
      <c r="GFC328" s="131"/>
      <c r="GFD328" s="131"/>
      <c r="GFE328" s="131"/>
      <c r="GFF328" s="132"/>
      <c r="GFG328" s="132"/>
      <c r="GFH328" s="129"/>
      <c r="GFI328" s="129"/>
      <c r="GFJ328" s="130"/>
      <c r="GFK328" s="131"/>
      <c r="GFL328" s="131"/>
      <c r="GFM328" s="131"/>
      <c r="GFN328" s="132"/>
      <c r="GFO328" s="132"/>
      <c r="GFP328" s="129"/>
      <c r="GFQ328" s="129"/>
      <c r="GFR328" s="130"/>
      <c r="GFS328" s="131"/>
      <c r="GFT328" s="131"/>
      <c r="GFU328" s="131"/>
      <c r="GFV328" s="132"/>
      <c r="GFW328" s="132"/>
      <c r="GFX328" s="129"/>
      <c r="GFY328" s="129"/>
      <c r="GFZ328" s="130"/>
      <c r="GGA328" s="131"/>
      <c r="GGB328" s="131"/>
      <c r="GGC328" s="131"/>
      <c r="GGD328" s="132"/>
      <c r="GGE328" s="132"/>
      <c r="GGF328" s="129"/>
      <c r="GGG328" s="129"/>
      <c r="GGH328" s="130"/>
      <c r="GGI328" s="131"/>
      <c r="GGJ328" s="131"/>
      <c r="GGK328" s="131"/>
      <c r="GGL328" s="132"/>
      <c r="GGM328" s="132"/>
      <c r="GGN328" s="129"/>
      <c r="GGO328" s="129"/>
      <c r="GGP328" s="130"/>
      <c r="GGQ328" s="131"/>
      <c r="GGR328" s="131"/>
      <c r="GGS328" s="131"/>
      <c r="GGT328" s="132"/>
      <c r="GGU328" s="132"/>
      <c r="GGV328" s="129"/>
      <c r="GGW328" s="129"/>
      <c r="GGX328" s="130"/>
      <c r="GGY328" s="131"/>
      <c r="GGZ328" s="131"/>
      <c r="GHA328" s="131"/>
      <c r="GHB328" s="132"/>
      <c r="GHC328" s="132"/>
      <c r="GHD328" s="129"/>
      <c r="GHE328" s="129"/>
      <c r="GHF328" s="130"/>
      <c r="GHG328" s="131"/>
      <c r="GHH328" s="131"/>
      <c r="GHI328" s="131"/>
      <c r="GHJ328" s="132"/>
      <c r="GHK328" s="132"/>
      <c r="GHL328" s="129"/>
      <c r="GHM328" s="129"/>
      <c r="GHN328" s="130"/>
      <c r="GHO328" s="131"/>
      <c r="GHP328" s="131"/>
      <c r="GHQ328" s="131"/>
      <c r="GHR328" s="132"/>
      <c r="GHS328" s="132"/>
      <c r="GHT328" s="129"/>
      <c r="GHU328" s="129"/>
      <c r="GHV328" s="130"/>
      <c r="GHW328" s="131"/>
      <c r="GHX328" s="131"/>
      <c r="GHY328" s="131"/>
      <c r="GHZ328" s="132"/>
      <c r="GIA328" s="132"/>
      <c r="GIB328" s="129"/>
      <c r="GIC328" s="129"/>
      <c r="GID328" s="130"/>
      <c r="GIE328" s="131"/>
      <c r="GIF328" s="131"/>
      <c r="GIG328" s="131"/>
      <c r="GIH328" s="132"/>
      <c r="GII328" s="132"/>
      <c r="GIJ328" s="129"/>
      <c r="GIK328" s="129"/>
      <c r="GIL328" s="130"/>
      <c r="GIM328" s="131"/>
      <c r="GIN328" s="131"/>
      <c r="GIO328" s="131"/>
      <c r="GIP328" s="132"/>
      <c r="GIQ328" s="132"/>
      <c r="GIR328" s="129"/>
      <c r="GIS328" s="129"/>
      <c r="GIT328" s="130"/>
      <c r="GIU328" s="131"/>
      <c r="GIV328" s="131"/>
      <c r="GIW328" s="131"/>
      <c r="GIX328" s="132"/>
      <c r="GIY328" s="132"/>
      <c r="GIZ328" s="129"/>
      <c r="GJA328" s="129"/>
      <c r="GJB328" s="130"/>
      <c r="GJC328" s="131"/>
      <c r="GJD328" s="131"/>
      <c r="GJE328" s="131"/>
      <c r="GJF328" s="132"/>
      <c r="GJG328" s="132"/>
      <c r="GJH328" s="129"/>
      <c r="GJI328" s="129"/>
      <c r="GJJ328" s="130"/>
      <c r="GJK328" s="131"/>
      <c r="GJL328" s="131"/>
      <c r="GJM328" s="131"/>
      <c r="GJN328" s="132"/>
      <c r="GJO328" s="132"/>
      <c r="GJP328" s="129"/>
      <c r="GJQ328" s="129"/>
      <c r="GJR328" s="130"/>
      <c r="GJS328" s="131"/>
      <c r="GJT328" s="131"/>
      <c r="GJU328" s="131"/>
      <c r="GJV328" s="132"/>
      <c r="GJW328" s="132"/>
      <c r="GJX328" s="129"/>
      <c r="GJY328" s="129"/>
      <c r="GJZ328" s="130"/>
      <c r="GKA328" s="131"/>
      <c r="GKB328" s="131"/>
      <c r="GKC328" s="131"/>
      <c r="GKD328" s="132"/>
      <c r="GKE328" s="132"/>
      <c r="GKF328" s="129"/>
      <c r="GKG328" s="129"/>
      <c r="GKH328" s="130"/>
      <c r="GKI328" s="131"/>
      <c r="GKJ328" s="131"/>
      <c r="GKK328" s="131"/>
      <c r="GKL328" s="132"/>
      <c r="GKM328" s="132"/>
      <c r="GKN328" s="129"/>
      <c r="GKO328" s="129"/>
      <c r="GKP328" s="130"/>
      <c r="GKQ328" s="131"/>
      <c r="GKR328" s="131"/>
      <c r="GKS328" s="131"/>
      <c r="GKT328" s="132"/>
      <c r="GKU328" s="132"/>
      <c r="GKV328" s="129"/>
      <c r="GKW328" s="129"/>
      <c r="GKX328" s="130"/>
      <c r="GKY328" s="131"/>
      <c r="GKZ328" s="131"/>
      <c r="GLA328" s="131"/>
      <c r="GLB328" s="132"/>
      <c r="GLC328" s="132"/>
      <c r="GLD328" s="129"/>
      <c r="GLE328" s="129"/>
      <c r="GLF328" s="130"/>
      <c r="GLG328" s="131"/>
      <c r="GLH328" s="131"/>
      <c r="GLI328" s="131"/>
      <c r="GLJ328" s="132"/>
      <c r="GLK328" s="132"/>
      <c r="GLL328" s="129"/>
      <c r="GLM328" s="129"/>
      <c r="GLN328" s="130"/>
      <c r="GLO328" s="131"/>
      <c r="GLP328" s="131"/>
      <c r="GLQ328" s="131"/>
      <c r="GLR328" s="132"/>
      <c r="GLS328" s="132"/>
      <c r="GLT328" s="129"/>
      <c r="GLU328" s="129"/>
      <c r="GLV328" s="130"/>
      <c r="GLW328" s="131"/>
      <c r="GLX328" s="131"/>
      <c r="GLY328" s="131"/>
      <c r="GLZ328" s="132"/>
      <c r="GMA328" s="132"/>
      <c r="GMB328" s="129"/>
      <c r="GMC328" s="129"/>
      <c r="GMD328" s="130"/>
      <c r="GME328" s="131"/>
      <c r="GMF328" s="131"/>
      <c r="GMG328" s="131"/>
      <c r="GMH328" s="132"/>
      <c r="GMI328" s="132"/>
      <c r="GMJ328" s="129"/>
      <c r="GMK328" s="129"/>
      <c r="GML328" s="130"/>
      <c r="GMM328" s="131"/>
      <c r="GMN328" s="131"/>
      <c r="GMO328" s="131"/>
      <c r="GMP328" s="132"/>
      <c r="GMQ328" s="132"/>
      <c r="GMR328" s="129"/>
      <c r="GMS328" s="129"/>
      <c r="GMT328" s="130"/>
      <c r="GMU328" s="131"/>
      <c r="GMV328" s="131"/>
      <c r="GMW328" s="131"/>
      <c r="GMX328" s="132"/>
      <c r="GMY328" s="132"/>
      <c r="GMZ328" s="129"/>
      <c r="GNA328" s="129"/>
      <c r="GNB328" s="130"/>
      <c r="GNC328" s="131"/>
      <c r="GND328" s="131"/>
      <c r="GNE328" s="131"/>
      <c r="GNF328" s="132"/>
      <c r="GNG328" s="132"/>
      <c r="GNH328" s="129"/>
      <c r="GNI328" s="129"/>
      <c r="GNJ328" s="130"/>
      <c r="GNK328" s="131"/>
      <c r="GNL328" s="131"/>
      <c r="GNM328" s="131"/>
      <c r="GNN328" s="132"/>
      <c r="GNO328" s="132"/>
      <c r="GNP328" s="129"/>
      <c r="GNQ328" s="129"/>
      <c r="GNR328" s="130"/>
      <c r="GNS328" s="131"/>
      <c r="GNT328" s="131"/>
      <c r="GNU328" s="131"/>
      <c r="GNV328" s="132"/>
      <c r="GNW328" s="132"/>
      <c r="GNX328" s="129"/>
      <c r="GNY328" s="129"/>
      <c r="GNZ328" s="130"/>
      <c r="GOA328" s="131"/>
      <c r="GOB328" s="131"/>
      <c r="GOC328" s="131"/>
      <c r="GOD328" s="132"/>
      <c r="GOE328" s="132"/>
      <c r="GOF328" s="129"/>
      <c r="GOG328" s="129"/>
      <c r="GOH328" s="130"/>
      <c r="GOI328" s="131"/>
      <c r="GOJ328" s="131"/>
      <c r="GOK328" s="131"/>
      <c r="GOL328" s="132"/>
      <c r="GOM328" s="132"/>
      <c r="GON328" s="129"/>
      <c r="GOO328" s="129"/>
      <c r="GOP328" s="130"/>
      <c r="GOQ328" s="131"/>
      <c r="GOR328" s="131"/>
      <c r="GOS328" s="131"/>
      <c r="GOT328" s="132"/>
      <c r="GOU328" s="132"/>
      <c r="GOV328" s="129"/>
      <c r="GOW328" s="129"/>
      <c r="GOX328" s="130"/>
      <c r="GOY328" s="131"/>
      <c r="GOZ328" s="131"/>
      <c r="GPA328" s="131"/>
      <c r="GPB328" s="132"/>
      <c r="GPC328" s="132"/>
      <c r="GPD328" s="129"/>
      <c r="GPE328" s="129"/>
      <c r="GPF328" s="130"/>
      <c r="GPG328" s="131"/>
      <c r="GPH328" s="131"/>
      <c r="GPI328" s="131"/>
      <c r="GPJ328" s="132"/>
      <c r="GPK328" s="132"/>
      <c r="GPL328" s="129"/>
      <c r="GPM328" s="129"/>
      <c r="GPN328" s="130"/>
      <c r="GPO328" s="131"/>
      <c r="GPP328" s="131"/>
      <c r="GPQ328" s="131"/>
      <c r="GPR328" s="132"/>
      <c r="GPS328" s="132"/>
      <c r="GPT328" s="129"/>
      <c r="GPU328" s="129"/>
      <c r="GPV328" s="130"/>
      <c r="GPW328" s="131"/>
      <c r="GPX328" s="131"/>
      <c r="GPY328" s="131"/>
      <c r="GPZ328" s="132"/>
      <c r="GQA328" s="132"/>
      <c r="GQB328" s="129"/>
      <c r="GQC328" s="129"/>
      <c r="GQD328" s="130"/>
      <c r="GQE328" s="131"/>
      <c r="GQF328" s="131"/>
      <c r="GQG328" s="131"/>
      <c r="GQH328" s="132"/>
      <c r="GQI328" s="132"/>
      <c r="GQJ328" s="129"/>
      <c r="GQK328" s="129"/>
      <c r="GQL328" s="130"/>
      <c r="GQM328" s="131"/>
      <c r="GQN328" s="131"/>
      <c r="GQO328" s="131"/>
      <c r="GQP328" s="132"/>
      <c r="GQQ328" s="132"/>
      <c r="GQR328" s="129"/>
      <c r="GQS328" s="129"/>
      <c r="GQT328" s="130"/>
      <c r="GQU328" s="131"/>
      <c r="GQV328" s="131"/>
      <c r="GQW328" s="131"/>
      <c r="GQX328" s="132"/>
      <c r="GQY328" s="132"/>
      <c r="GQZ328" s="129"/>
      <c r="GRA328" s="129"/>
      <c r="GRB328" s="130"/>
      <c r="GRC328" s="131"/>
      <c r="GRD328" s="131"/>
      <c r="GRE328" s="131"/>
      <c r="GRF328" s="132"/>
      <c r="GRG328" s="132"/>
      <c r="GRH328" s="129"/>
      <c r="GRI328" s="129"/>
      <c r="GRJ328" s="130"/>
      <c r="GRK328" s="131"/>
      <c r="GRL328" s="131"/>
      <c r="GRM328" s="131"/>
      <c r="GRN328" s="132"/>
      <c r="GRO328" s="132"/>
      <c r="GRP328" s="129"/>
      <c r="GRQ328" s="129"/>
      <c r="GRR328" s="130"/>
      <c r="GRS328" s="131"/>
      <c r="GRT328" s="131"/>
      <c r="GRU328" s="131"/>
      <c r="GRV328" s="132"/>
      <c r="GRW328" s="132"/>
      <c r="GRX328" s="129"/>
      <c r="GRY328" s="129"/>
      <c r="GRZ328" s="130"/>
      <c r="GSA328" s="131"/>
      <c r="GSB328" s="131"/>
      <c r="GSC328" s="131"/>
      <c r="GSD328" s="132"/>
      <c r="GSE328" s="132"/>
      <c r="GSF328" s="129"/>
      <c r="GSG328" s="129"/>
      <c r="GSH328" s="130"/>
      <c r="GSI328" s="131"/>
      <c r="GSJ328" s="131"/>
      <c r="GSK328" s="131"/>
      <c r="GSL328" s="132"/>
      <c r="GSM328" s="132"/>
      <c r="GSN328" s="129"/>
      <c r="GSO328" s="129"/>
      <c r="GSP328" s="130"/>
      <c r="GSQ328" s="131"/>
      <c r="GSR328" s="131"/>
      <c r="GSS328" s="131"/>
      <c r="GST328" s="132"/>
      <c r="GSU328" s="132"/>
      <c r="GSV328" s="129"/>
      <c r="GSW328" s="129"/>
      <c r="GSX328" s="130"/>
      <c r="GSY328" s="131"/>
      <c r="GSZ328" s="131"/>
      <c r="GTA328" s="131"/>
      <c r="GTB328" s="132"/>
      <c r="GTC328" s="132"/>
      <c r="GTD328" s="129"/>
      <c r="GTE328" s="129"/>
      <c r="GTF328" s="130"/>
      <c r="GTG328" s="131"/>
      <c r="GTH328" s="131"/>
      <c r="GTI328" s="131"/>
      <c r="GTJ328" s="132"/>
      <c r="GTK328" s="132"/>
      <c r="GTL328" s="129"/>
      <c r="GTM328" s="129"/>
      <c r="GTN328" s="130"/>
      <c r="GTO328" s="131"/>
      <c r="GTP328" s="131"/>
      <c r="GTQ328" s="131"/>
      <c r="GTR328" s="132"/>
      <c r="GTS328" s="132"/>
      <c r="GTT328" s="129"/>
      <c r="GTU328" s="129"/>
      <c r="GTV328" s="130"/>
      <c r="GTW328" s="131"/>
      <c r="GTX328" s="131"/>
      <c r="GTY328" s="131"/>
      <c r="GTZ328" s="132"/>
      <c r="GUA328" s="132"/>
      <c r="GUB328" s="129"/>
      <c r="GUC328" s="129"/>
      <c r="GUD328" s="130"/>
      <c r="GUE328" s="131"/>
      <c r="GUF328" s="131"/>
      <c r="GUG328" s="131"/>
      <c r="GUH328" s="132"/>
      <c r="GUI328" s="132"/>
      <c r="GUJ328" s="129"/>
      <c r="GUK328" s="129"/>
      <c r="GUL328" s="130"/>
      <c r="GUM328" s="131"/>
      <c r="GUN328" s="131"/>
      <c r="GUO328" s="131"/>
      <c r="GUP328" s="132"/>
      <c r="GUQ328" s="132"/>
      <c r="GUR328" s="129"/>
      <c r="GUS328" s="129"/>
      <c r="GUT328" s="130"/>
      <c r="GUU328" s="131"/>
      <c r="GUV328" s="131"/>
      <c r="GUW328" s="131"/>
      <c r="GUX328" s="132"/>
      <c r="GUY328" s="132"/>
      <c r="GUZ328" s="129"/>
      <c r="GVA328" s="129"/>
      <c r="GVB328" s="130"/>
      <c r="GVC328" s="131"/>
      <c r="GVD328" s="131"/>
      <c r="GVE328" s="131"/>
      <c r="GVF328" s="132"/>
      <c r="GVG328" s="132"/>
      <c r="GVH328" s="129"/>
      <c r="GVI328" s="129"/>
      <c r="GVJ328" s="130"/>
      <c r="GVK328" s="131"/>
      <c r="GVL328" s="131"/>
      <c r="GVM328" s="131"/>
      <c r="GVN328" s="132"/>
      <c r="GVO328" s="132"/>
      <c r="GVP328" s="129"/>
      <c r="GVQ328" s="129"/>
      <c r="GVR328" s="130"/>
      <c r="GVS328" s="131"/>
      <c r="GVT328" s="131"/>
      <c r="GVU328" s="131"/>
      <c r="GVV328" s="132"/>
      <c r="GVW328" s="132"/>
      <c r="GVX328" s="129"/>
      <c r="GVY328" s="129"/>
      <c r="GVZ328" s="130"/>
      <c r="GWA328" s="131"/>
      <c r="GWB328" s="131"/>
      <c r="GWC328" s="131"/>
      <c r="GWD328" s="132"/>
      <c r="GWE328" s="132"/>
      <c r="GWF328" s="129"/>
      <c r="GWG328" s="129"/>
      <c r="GWH328" s="130"/>
      <c r="GWI328" s="131"/>
      <c r="GWJ328" s="131"/>
      <c r="GWK328" s="131"/>
      <c r="GWL328" s="132"/>
      <c r="GWM328" s="132"/>
      <c r="GWN328" s="129"/>
      <c r="GWO328" s="129"/>
      <c r="GWP328" s="130"/>
      <c r="GWQ328" s="131"/>
      <c r="GWR328" s="131"/>
      <c r="GWS328" s="131"/>
      <c r="GWT328" s="132"/>
      <c r="GWU328" s="132"/>
      <c r="GWV328" s="129"/>
      <c r="GWW328" s="129"/>
      <c r="GWX328" s="130"/>
      <c r="GWY328" s="131"/>
      <c r="GWZ328" s="131"/>
      <c r="GXA328" s="131"/>
      <c r="GXB328" s="132"/>
      <c r="GXC328" s="132"/>
      <c r="GXD328" s="129"/>
      <c r="GXE328" s="129"/>
      <c r="GXF328" s="130"/>
      <c r="GXG328" s="131"/>
      <c r="GXH328" s="131"/>
      <c r="GXI328" s="131"/>
      <c r="GXJ328" s="132"/>
      <c r="GXK328" s="132"/>
      <c r="GXL328" s="129"/>
      <c r="GXM328" s="129"/>
      <c r="GXN328" s="130"/>
      <c r="GXO328" s="131"/>
      <c r="GXP328" s="131"/>
      <c r="GXQ328" s="131"/>
      <c r="GXR328" s="132"/>
      <c r="GXS328" s="132"/>
      <c r="GXT328" s="129"/>
      <c r="GXU328" s="129"/>
      <c r="GXV328" s="130"/>
      <c r="GXW328" s="131"/>
      <c r="GXX328" s="131"/>
      <c r="GXY328" s="131"/>
      <c r="GXZ328" s="132"/>
      <c r="GYA328" s="132"/>
      <c r="GYB328" s="129"/>
      <c r="GYC328" s="129"/>
      <c r="GYD328" s="130"/>
      <c r="GYE328" s="131"/>
      <c r="GYF328" s="131"/>
      <c r="GYG328" s="131"/>
      <c r="GYH328" s="132"/>
      <c r="GYI328" s="132"/>
      <c r="GYJ328" s="129"/>
      <c r="GYK328" s="129"/>
      <c r="GYL328" s="130"/>
      <c r="GYM328" s="131"/>
      <c r="GYN328" s="131"/>
      <c r="GYO328" s="131"/>
      <c r="GYP328" s="132"/>
      <c r="GYQ328" s="132"/>
      <c r="GYR328" s="129"/>
      <c r="GYS328" s="129"/>
      <c r="GYT328" s="130"/>
      <c r="GYU328" s="131"/>
      <c r="GYV328" s="131"/>
      <c r="GYW328" s="131"/>
      <c r="GYX328" s="132"/>
      <c r="GYY328" s="132"/>
      <c r="GYZ328" s="129"/>
      <c r="GZA328" s="129"/>
      <c r="GZB328" s="130"/>
      <c r="GZC328" s="131"/>
      <c r="GZD328" s="131"/>
      <c r="GZE328" s="131"/>
      <c r="GZF328" s="132"/>
      <c r="GZG328" s="132"/>
      <c r="GZH328" s="129"/>
      <c r="GZI328" s="129"/>
      <c r="GZJ328" s="130"/>
      <c r="GZK328" s="131"/>
      <c r="GZL328" s="131"/>
      <c r="GZM328" s="131"/>
      <c r="GZN328" s="132"/>
      <c r="GZO328" s="132"/>
      <c r="GZP328" s="129"/>
      <c r="GZQ328" s="129"/>
      <c r="GZR328" s="130"/>
      <c r="GZS328" s="131"/>
      <c r="GZT328" s="131"/>
      <c r="GZU328" s="131"/>
      <c r="GZV328" s="132"/>
      <c r="GZW328" s="132"/>
      <c r="GZX328" s="129"/>
      <c r="GZY328" s="129"/>
      <c r="GZZ328" s="130"/>
      <c r="HAA328" s="131"/>
      <c r="HAB328" s="131"/>
      <c r="HAC328" s="131"/>
      <c r="HAD328" s="132"/>
      <c r="HAE328" s="132"/>
      <c r="HAF328" s="129"/>
      <c r="HAG328" s="129"/>
      <c r="HAH328" s="130"/>
      <c r="HAI328" s="131"/>
      <c r="HAJ328" s="131"/>
      <c r="HAK328" s="131"/>
      <c r="HAL328" s="132"/>
      <c r="HAM328" s="132"/>
      <c r="HAN328" s="129"/>
      <c r="HAO328" s="129"/>
      <c r="HAP328" s="130"/>
      <c r="HAQ328" s="131"/>
      <c r="HAR328" s="131"/>
      <c r="HAS328" s="131"/>
      <c r="HAT328" s="132"/>
      <c r="HAU328" s="132"/>
      <c r="HAV328" s="129"/>
      <c r="HAW328" s="129"/>
      <c r="HAX328" s="130"/>
      <c r="HAY328" s="131"/>
      <c r="HAZ328" s="131"/>
      <c r="HBA328" s="131"/>
      <c r="HBB328" s="132"/>
      <c r="HBC328" s="132"/>
      <c r="HBD328" s="129"/>
      <c r="HBE328" s="129"/>
      <c r="HBF328" s="130"/>
      <c r="HBG328" s="131"/>
      <c r="HBH328" s="131"/>
      <c r="HBI328" s="131"/>
      <c r="HBJ328" s="132"/>
      <c r="HBK328" s="132"/>
      <c r="HBL328" s="129"/>
      <c r="HBM328" s="129"/>
      <c r="HBN328" s="130"/>
      <c r="HBO328" s="131"/>
      <c r="HBP328" s="131"/>
      <c r="HBQ328" s="131"/>
      <c r="HBR328" s="132"/>
      <c r="HBS328" s="132"/>
      <c r="HBT328" s="129"/>
      <c r="HBU328" s="129"/>
      <c r="HBV328" s="130"/>
      <c r="HBW328" s="131"/>
      <c r="HBX328" s="131"/>
      <c r="HBY328" s="131"/>
      <c r="HBZ328" s="132"/>
      <c r="HCA328" s="132"/>
      <c r="HCB328" s="129"/>
      <c r="HCC328" s="129"/>
      <c r="HCD328" s="130"/>
      <c r="HCE328" s="131"/>
      <c r="HCF328" s="131"/>
      <c r="HCG328" s="131"/>
      <c r="HCH328" s="132"/>
      <c r="HCI328" s="132"/>
      <c r="HCJ328" s="129"/>
      <c r="HCK328" s="129"/>
      <c r="HCL328" s="130"/>
      <c r="HCM328" s="131"/>
      <c r="HCN328" s="131"/>
      <c r="HCO328" s="131"/>
      <c r="HCP328" s="132"/>
      <c r="HCQ328" s="132"/>
      <c r="HCR328" s="129"/>
      <c r="HCS328" s="129"/>
      <c r="HCT328" s="130"/>
      <c r="HCU328" s="131"/>
      <c r="HCV328" s="131"/>
      <c r="HCW328" s="131"/>
      <c r="HCX328" s="132"/>
      <c r="HCY328" s="132"/>
      <c r="HCZ328" s="129"/>
      <c r="HDA328" s="129"/>
      <c r="HDB328" s="130"/>
      <c r="HDC328" s="131"/>
      <c r="HDD328" s="131"/>
      <c r="HDE328" s="131"/>
      <c r="HDF328" s="132"/>
      <c r="HDG328" s="132"/>
      <c r="HDH328" s="129"/>
      <c r="HDI328" s="129"/>
      <c r="HDJ328" s="130"/>
      <c r="HDK328" s="131"/>
      <c r="HDL328" s="131"/>
      <c r="HDM328" s="131"/>
      <c r="HDN328" s="132"/>
      <c r="HDO328" s="132"/>
      <c r="HDP328" s="129"/>
      <c r="HDQ328" s="129"/>
      <c r="HDR328" s="130"/>
      <c r="HDS328" s="131"/>
      <c r="HDT328" s="131"/>
      <c r="HDU328" s="131"/>
      <c r="HDV328" s="132"/>
      <c r="HDW328" s="132"/>
      <c r="HDX328" s="129"/>
      <c r="HDY328" s="129"/>
      <c r="HDZ328" s="130"/>
      <c r="HEA328" s="131"/>
      <c r="HEB328" s="131"/>
      <c r="HEC328" s="131"/>
      <c r="HED328" s="132"/>
      <c r="HEE328" s="132"/>
      <c r="HEF328" s="129"/>
      <c r="HEG328" s="129"/>
      <c r="HEH328" s="130"/>
      <c r="HEI328" s="131"/>
      <c r="HEJ328" s="131"/>
      <c r="HEK328" s="131"/>
      <c r="HEL328" s="132"/>
      <c r="HEM328" s="132"/>
      <c r="HEN328" s="129"/>
      <c r="HEO328" s="129"/>
      <c r="HEP328" s="130"/>
      <c r="HEQ328" s="131"/>
      <c r="HER328" s="131"/>
      <c r="HES328" s="131"/>
      <c r="HET328" s="132"/>
      <c r="HEU328" s="132"/>
      <c r="HEV328" s="129"/>
      <c r="HEW328" s="129"/>
      <c r="HEX328" s="130"/>
      <c r="HEY328" s="131"/>
      <c r="HEZ328" s="131"/>
      <c r="HFA328" s="131"/>
      <c r="HFB328" s="132"/>
      <c r="HFC328" s="132"/>
      <c r="HFD328" s="129"/>
      <c r="HFE328" s="129"/>
      <c r="HFF328" s="130"/>
      <c r="HFG328" s="131"/>
      <c r="HFH328" s="131"/>
      <c r="HFI328" s="131"/>
      <c r="HFJ328" s="132"/>
      <c r="HFK328" s="132"/>
      <c r="HFL328" s="129"/>
      <c r="HFM328" s="129"/>
      <c r="HFN328" s="130"/>
      <c r="HFO328" s="131"/>
      <c r="HFP328" s="131"/>
      <c r="HFQ328" s="131"/>
      <c r="HFR328" s="132"/>
      <c r="HFS328" s="132"/>
      <c r="HFT328" s="129"/>
      <c r="HFU328" s="129"/>
      <c r="HFV328" s="130"/>
      <c r="HFW328" s="131"/>
      <c r="HFX328" s="131"/>
      <c r="HFY328" s="131"/>
      <c r="HFZ328" s="132"/>
      <c r="HGA328" s="132"/>
      <c r="HGB328" s="129"/>
      <c r="HGC328" s="129"/>
      <c r="HGD328" s="130"/>
      <c r="HGE328" s="131"/>
      <c r="HGF328" s="131"/>
      <c r="HGG328" s="131"/>
      <c r="HGH328" s="132"/>
      <c r="HGI328" s="132"/>
      <c r="HGJ328" s="129"/>
      <c r="HGK328" s="129"/>
      <c r="HGL328" s="130"/>
      <c r="HGM328" s="131"/>
      <c r="HGN328" s="131"/>
      <c r="HGO328" s="131"/>
      <c r="HGP328" s="132"/>
      <c r="HGQ328" s="132"/>
      <c r="HGR328" s="129"/>
      <c r="HGS328" s="129"/>
      <c r="HGT328" s="130"/>
      <c r="HGU328" s="131"/>
      <c r="HGV328" s="131"/>
      <c r="HGW328" s="131"/>
      <c r="HGX328" s="132"/>
      <c r="HGY328" s="132"/>
      <c r="HGZ328" s="129"/>
      <c r="HHA328" s="129"/>
      <c r="HHB328" s="130"/>
      <c r="HHC328" s="131"/>
      <c r="HHD328" s="131"/>
      <c r="HHE328" s="131"/>
      <c r="HHF328" s="132"/>
      <c r="HHG328" s="132"/>
      <c r="HHH328" s="129"/>
      <c r="HHI328" s="129"/>
      <c r="HHJ328" s="130"/>
      <c r="HHK328" s="131"/>
      <c r="HHL328" s="131"/>
      <c r="HHM328" s="131"/>
      <c r="HHN328" s="132"/>
      <c r="HHO328" s="132"/>
      <c r="HHP328" s="129"/>
      <c r="HHQ328" s="129"/>
      <c r="HHR328" s="130"/>
      <c r="HHS328" s="131"/>
      <c r="HHT328" s="131"/>
      <c r="HHU328" s="131"/>
      <c r="HHV328" s="132"/>
      <c r="HHW328" s="132"/>
      <c r="HHX328" s="129"/>
      <c r="HHY328" s="129"/>
      <c r="HHZ328" s="130"/>
      <c r="HIA328" s="131"/>
      <c r="HIB328" s="131"/>
      <c r="HIC328" s="131"/>
      <c r="HID328" s="132"/>
      <c r="HIE328" s="132"/>
      <c r="HIF328" s="129"/>
      <c r="HIG328" s="129"/>
      <c r="HIH328" s="130"/>
      <c r="HII328" s="131"/>
      <c r="HIJ328" s="131"/>
      <c r="HIK328" s="131"/>
      <c r="HIL328" s="132"/>
      <c r="HIM328" s="132"/>
      <c r="HIN328" s="129"/>
      <c r="HIO328" s="129"/>
      <c r="HIP328" s="130"/>
      <c r="HIQ328" s="131"/>
      <c r="HIR328" s="131"/>
      <c r="HIS328" s="131"/>
      <c r="HIT328" s="132"/>
      <c r="HIU328" s="132"/>
      <c r="HIV328" s="129"/>
      <c r="HIW328" s="129"/>
      <c r="HIX328" s="130"/>
      <c r="HIY328" s="131"/>
      <c r="HIZ328" s="131"/>
      <c r="HJA328" s="131"/>
      <c r="HJB328" s="132"/>
      <c r="HJC328" s="132"/>
      <c r="HJD328" s="129"/>
      <c r="HJE328" s="129"/>
      <c r="HJF328" s="130"/>
      <c r="HJG328" s="131"/>
      <c r="HJH328" s="131"/>
      <c r="HJI328" s="131"/>
      <c r="HJJ328" s="132"/>
      <c r="HJK328" s="132"/>
      <c r="HJL328" s="129"/>
      <c r="HJM328" s="129"/>
      <c r="HJN328" s="130"/>
      <c r="HJO328" s="131"/>
      <c r="HJP328" s="131"/>
      <c r="HJQ328" s="131"/>
      <c r="HJR328" s="132"/>
      <c r="HJS328" s="132"/>
      <c r="HJT328" s="129"/>
      <c r="HJU328" s="129"/>
      <c r="HJV328" s="130"/>
      <c r="HJW328" s="131"/>
      <c r="HJX328" s="131"/>
      <c r="HJY328" s="131"/>
      <c r="HJZ328" s="132"/>
      <c r="HKA328" s="132"/>
      <c r="HKB328" s="129"/>
      <c r="HKC328" s="129"/>
      <c r="HKD328" s="130"/>
      <c r="HKE328" s="131"/>
      <c r="HKF328" s="131"/>
      <c r="HKG328" s="131"/>
      <c r="HKH328" s="132"/>
      <c r="HKI328" s="132"/>
      <c r="HKJ328" s="129"/>
      <c r="HKK328" s="129"/>
      <c r="HKL328" s="130"/>
      <c r="HKM328" s="131"/>
      <c r="HKN328" s="131"/>
      <c r="HKO328" s="131"/>
      <c r="HKP328" s="132"/>
      <c r="HKQ328" s="132"/>
      <c r="HKR328" s="129"/>
      <c r="HKS328" s="129"/>
      <c r="HKT328" s="130"/>
      <c r="HKU328" s="131"/>
      <c r="HKV328" s="131"/>
      <c r="HKW328" s="131"/>
      <c r="HKX328" s="132"/>
      <c r="HKY328" s="132"/>
      <c r="HKZ328" s="129"/>
      <c r="HLA328" s="129"/>
      <c r="HLB328" s="130"/>
      <c r="HLC328" s="131"/>
      <c r="HLD328" s="131"/>
      <c r="HLE328" s="131"/>
      <c r="HLF328" s="132"/>
      <c r="HLG328" s="132"/>
      <c r="HLH328" s="129"/>
      <c r="HLI328" s="129"/>
      <c r="HLJ328" s="130"/>
      <c r="HLK328" s="131"/>
      <c r="HLL328" s="131"/>
      <c r="HLM328" s="131"/>
      <c r="HLN328" s="132"/>
      <c r="HLO328" s="132"/>
      <c r="HLP328" s="129"/>
      <c r="HLQ328" s="129"/>
      <c r="HLR328" s="130"/>
      <c r="HLS328" s="131"/>
      <c r="HLT328" s="131"/>
      <c r="HLU328" s="131"/>
      <c r="HLV328" s="132"/>
      <c r="HLW328" s="132"/>
      <c r="HLX328" s="129"/>
      <c r="HLY328" s="129"/>
      <c r="HLZ328" s="130"/>
      <c r="HMA328" s="131"/>
      <c r="HMB328" s="131"/>
      <c r="HMC328" s="131"/>
      <c r="HMD328" s="132"/>
      <c r="HME328" s="132"/>
      <c r="HMF328" s="129"/>
      <c r="HMG328" s="129"/>
      <c r="HMH328" s="130"/>
      <c r="HMI328" s="131"/>
      <c r="HMJ328" s="131"/>
      <c r="HMK328" s="131"/>
      <c r="HML328" s="132"/>
      <c r="HMM328" s="132"/>
      <c r="HMN328" s="129"/>
      <c r="HMO328" s="129"/>
      <c r="HMP328" s="130"/>
      <c r="HMQ328" s="131"/>
      <c r="HMR328" s="131"/>
      <c r="HMS328" s="131"/>
      <c r="HMT328" s="132"/>
      <c r="HMU328" s="132"/>
      <c r="HMV328" s="129"/>
      <c r="HMW328" s="129"/>
      <c r="HMX328" s="130"/>
      <c r="HMY328" s="131"/>
      <c r="HMZ328" s="131"/>
      <c r="HNA328" s="131"/>
      <c r="HNB328" s="132"/>
      <c r="HNC328" s="132"/>
      <c r="HND328" s="129"/>
      <c r="HNE328" s="129"/>
      <c r="HNF328" s="130"/>
      <c r="HNG328" s="131"/>
      <c r="HNH328" s="131"/>
      <c r="HNI328" s="131"/>
      <c r="HNJ328" s="132"/>
      <c r="HNK328" s="132"/>
      <c r="HNL328" s="129"/>
      <c r="HNM328" s="129"/>
      <c r="HNN328" s="130"/>
      <c r="HNO328" s="131"/>
      <c r="HNP328" s="131"/>
      <c r="HNQ328" s="131"/>
      <c r="HNR328" s="132"/>
      <c r="HNS328" s="132"/>
      <c r="HNT328" s="129"/>
      <c r="HNU328" s="129"/>
      <c r="HNV328" s="130"/>
      <c r="HNW328" s="131"/>
      <c r="HNX328" s="131"/>
      <c r="HNY328" s="131"/>
      <c r="HNZ328" s="132"/>
      <c r="HOA328" s="132"/>
      <c r="HOB328" s="129"/>
      <c r="HOC328" s="129"/>
      <c r="HOD328" s="130"/>
      <c r="HOE328" s="131"/>
      <c r="HOF328" s="131"/>
      <c r="HOG328" s="131"/>
      <c r="HOH328" s="132"/>
      <c r="HOI328" s="132"/>
      <c r="HOJ328" s="129"/>
      <c r="HOK328" s="129"/>
      <c r="HOL328" s="130"/>
      <c r="HOM328" s="131"/>
      <c r="HON328" s="131"/>
      <c r="HOO328" s="131"/>
      <c r="HOP328" s="132"/>
      <c r="HOQ328" s="132"/>
      <c r="HOR328" s="129"/>
      <c r="HOS328" s="129"/>
      <c r="HOT328" s="130"/>
      <c r="HOU328" s="131"/>
      <c r="HOV328" s="131"/>
      <c r="HOW328" s="131"/>
      <c r="HOX328" s="132"/>
      <c r="HOY328" s="132"/>
      <c r="HOZ328" s="129"/>
      <c r="HPA328" s="129"/>
      <c r="HPB328" s="130"/>
      <c r="HPC328" s="131"/>
      <c r="HPD328" s="131"/>
      <c r="HPE328" s="131"/>
      <c r="HPF328" s="132"/>
      <c r="HPG328" s="132"/>
      <c r="HPH328" s="129"/>
      <c r="HPI328" s="129"/>
      <c r="HPJ328" s="130"/>
      <c r="HPK328" s="131"/>
      <c r="HPL328" s="131"/>
      <c r="HPM328" s="131"/>
      <c r="HPN328" s="132"/>
      <c r="HPO328" s="132"/>
      <c r="HPP328" s="129"/>
      <c r="HPQ328" s="129"/>
      <c r="HPR328" s="130"/>
      <c r="HPS328" s="131"/>
      <c r="HPT328" s="131"/>
      <c r="HPU328" s="131"/>
      <c r="HPV328" s="132"/>
      <c r="HPW328" s="132"/>
      <c r="HPX328" s="129"/>
      <c r="HPY328" s="129"/>
      <c r="HPZ328" s="130"/>
      <c r="HQA328" s="131"/>
      <c r="HQB328" s="131"/>
      <c r="HQC328" s="131"/>
      <c r="HQD328" s="132"/>
      <c r="HQE328" s="132"/>
      <c r="HQF328" s="129"/>
      <c r="HQG328" s="129"/>
      <c r="HQH328" s="130"/>
      <c r="HQI328" s="131"/>
      <c r="HQJ328" s="131"/>
      <c r="HQK328" s="131"/>
      <c r="HQL328" s="132"/>
      <c r="HQM328" s="132"/>
      <c r="HQN328" s="129"/>
      <c r="HQO328" s="129"/>
      <c r="HQP328" s="130"/>
      <c r="HQQ328" s="131"/>
      <c r="HQR328" s="131"/>
      <c r="HQS328" s="131"/>
      <c r="HQT328" s="132"/>
      <c r="HQU328" s="132"/>
      <c r="HQV328" s="129"/>
      <c r="HQW328" s="129"/>
      <c r="HQX328" s="130"/>
      <c r="HQY328" s="131"/>
      <c r="HQZ328" s="131"/>
      <c r="HRA328" s="131"/>
      <c r="HRB328" s="132"/>
      <c r="HRC328" s="132"/>
      <c r="HRD328" s="129"/>
      <c r="HRE328" s="129"/>
      <c r="HRF328" s="130"/>
      <c r="HRG328" s="131"/>
      <c r="HRH328" s="131"/>
      <c r="HRI328" s="131"/>
      <c r="HRJ328" s="132"/>
      <c r="HRK328" s="132"/>
      <c r="HRL328" s="129"/>
      <c r="HRM328" s="129"/>
      <c r="HRN328" s="130"/>
      <c r="HRO328" s="131"/>
      <c r="HRP328" s="131"/>
      <c r="HRQ328" s="131"/>
      <c r="HRR328" s="132"/>
      <c r="HRS328" s="132"/>
      <c r="HRT328" s="129"/>
      <c r="HRU328" s="129"/>
      <c r="HRV328" s="130"/>
      <c r="HRW328" s="131"/>
      <c r="HRX328" s="131"/>
      <c r="HRY328" s="131"/>
      <c r="HRZ328" s="132"/>
      <c r="HSA328" s="132"/>
      <c r="HSB328" s="129"/>
      <c r="HSC328" s="129"/>
      <c r="HSD328" s="130"/>
      <c r="HSE328" s="131"/>
      <c r="HSF328" s="131"/>
      <c r="HSG328" s="131"/>
      <c r="HSH328" s="132"/>
      <c r="HSI328" s="132"/>
      <c r="HSJ328" s="129"/>
      <c r="HSK328" s="129"/>
      <c r="HSL328" s="130"/>
      <c r="HSM328" s="131"/>
      <c r="HSN328" s="131"/>
      <c r="HSO328" s="131"/>
      <c r="HSP328" s="132"/>
      <c r="HSQ328" s="132"/>
      <c r="HSR328" s="129"/>
      <c r="HSS328" s="129"/>
      <c r="HST328" s="130"/>
      <c r="HSU328" s="131"/>
      <c r="HSV328" s="131"/>
      <c r="HSW328" s="131"/>
      <c r="HSX328" s="132"/>
      <c r="HSY328" s="132"/>
      <c r="HSZ328" s="129"/>
      <c r="HTA328" s="129"/>
      <c r="HTB328" s="130"/>
      <c r="HTC328" s="131"/>
      <c r="HTD328" s="131"/>
      <c r="HTE328" s="131"/>
      <c r="HTF328" s="132"/>
      <c r="HTG328" s="132"/>
      <c r="HTH328" s="129"/>
      <c r="HTI328" s="129"/>
      <c r="HTJ328" s="130"/>
      <c r="HTK328" s="131"/>
      <c r="HTL328" s="131"/>
      <c r="HTM328" s="131"/>
      <c r="HTN328" s="132"/>
      <c r="HTO328" s="132"/>
      <c r="HTP328" s="129"/>
      <c r="HTQ328" s="129"/>
      <c r="HTR328" s="130"/>
      <c r="HTS328" s="131"/>
      <c r="HTT328" s="131"/>
      <c r="HTU328" s="131"/>
      <c r="HTV328" s="132"/>
      <c r="HTW328" s="132"/>
      <c r="HTX328" s="129"/>
      <c r="HTY328" s="129"/>
      <c r="HTZ328" s="130"/>
      <c r="HUA328" s="131"/>
      <c r="HUB328" s="131"/>
      <c r="HUC328" s="131"/>
      <c r="HUD328" s="132"/>
      <c r="HUE328" s="132"/>
      <c r="HUF328" s="129"/>
      <c r="HUG328" s="129"/>
      <c r="HUH328" s="130"/>
      <c r="HUI328" s="131"/>
      <c r="HUJ328" s="131"/>
      <c r="HUK328" s="131"/>
      <c r="HUL328" s="132"/>
      <c r="HUM328" s="132"/>
      <c r="HUN328" s="129"/>
      <c r="HUO328" s="129"/>
      <c r="HUP328" s="130"/>
      <c r="HUQ328" s="131"/>
      <c r="HUR328" s="131"/>
      <c r="HUS328" s="131"/>
      <c r="HUT328" s="132"/>
      <c r="HUU328" s="132"/>
      <c r="HUV328" s="129"/>
      <c r="HUW328" s="129"/>
      <c r="HUX328" s="130"/>
      <c r="HUY328" s="131"/>
      <c r="HUZ328" s="131"/>
      <c r="HVA328" s="131"/>
      <c r="HVB328" s="132"/>
      <c r="HVC328" s="132"/>
      <c r="HVD328" s="129"/>
      <c r="HVE328" s="129"/>
      <c r="HVF328" s="130"/>
      <c r="HVG328" s="131"/>
      <c r="HVH328" s="131"/>
      <c r="HVI328" s="131"/>
      <c r="HVJ328" s="132"/>
      <c r="HVK328" s="132"/>
      <c r="HVL328" s="129"/>
      <c r="HVM328" s="129"/>
      <c r="HVN328" s="130"/>
      <c r="HVO328" s="131"/>
      <c r="HVP328" s="131"/>
      <c r="HVQ328" s="131"/>
      <c r="HVR328" s="132"/>
      <c r="HVS328" s="132"/>
      <c r="HVT328" s="129"/>
      <c r="HVU328" s="129"/>
      <c r="HVV328" s="130"/>
      <c r="HVW328" s="131"/>
      <c r="HVX328" s="131"/>
      <c r="HVY328" s="131"/>
      <c r="HVZ328" s="132"/>
      <c r="HWA328" s="132"/>
      <c r="HWB328" s="129"/>
      <c r="HWC328" s="129"/>
      <c r="HWD328" s="130"/>
      <c r="HWE328" s="131"/>
      <c r="HWF328" s="131"/>
      <c r="HWG328" s="131"/>
      <c r="HWH328" s="132"/>
      <c r="HWI328" s="132"/>
      <c r="HWJ328" s="129"/>
      <c r="HWK328" s="129"/>
      <c r="HWL328" s="130"/>
      <c r="HWM328" s="131"/>
      <c r="HWN328" s="131"/>
      <c r="HWO328" s="131"/>
      <c r="HWP328" s="132"/>
      <c r="HWQ328" s="132"/>
      <c r="HWR328" s="129"/>
      <c r="HWS328" s="129"/>
      <c r="HWT328" s="130"/>
      <c r="HWU328" s="131"/>
      <c r="HWV328" s="131"/>
      <c r="HWW328" s="131"/>
      <c r="HWX328" s="132"/>
      <c r="HWY328" s="132"/>
      <c r="HWZ328" s="129"/>
      <c r="HXA328" s="129"/>
      <c r="HXB328" s="130"/>
      <c r="HXC328" s="131"/>
      <c r="HXD328" s="131"/>
      <c r="HXE328" s="131"/>
      <c r="HXF328" s="132"/>
      <c r="HXG328" s="132"/>
      <c r="HXH328" s="129"/>
      <c r="HXI328" s="129"/>
      <c r="HXJ328" s="130"/>
      <c r="HXK328" s="131"/>
      <c r="HXL328" s="131"/>
      <c r="HXM328" s="131"/>
      <c r="HXN328" s="132"/>
      <c r="HXO328" s="132"/>
      <c r="HXP328" s="129"/>
      <c r="HXQ328" s="129"/>
      <c r="HXR328" s="130"/>
      <c r="HXS328" s="131"/>
      <c r="HXT328" s="131"/>
      <c r="HXU328" s="131"/>
      <c r="HXV328" s="132"/>
      <c r="HXW328" s="132"/>
      <c r="HXX328" s="129"/>
      <c r="HXY328" s="129"/>
      <c r="HXZ328" s="130"/>
      <c r="HYA328" s="131"/>
      <c r="HYB328" s="131"/>
      <c r="HYC328" s="131"/>
      <c r="HYD328" s="132"/>
      <c r="HYE328" s="132"/>
      <c r="HYF328" s="129"/>
      <c r="HYG328" s="129"/>
      <c r="HYH328" s="130"/>
      <c r="HYI328" s="131"/>
      <c r="HYJ328" s="131"/>
      <c r="HYK328" s="131"/>
      <c r="HYL328" s="132"/>
      <c r="HYM328" s="132"/>
      <c r="HYN328" s="129"/>
      <c r="HYO328" s="129"/>
      <c r="HYP328" s="130"/>
      <c r="HYQ328" s="131"/>
      <c r="HYR328" s="131"/>
      <c r="HYS328" s="131"/>
      <c r="HYT328" s="132"/>
      <c r="HYU328" s="132"/>
      <c r="HYV328" s="129"/>
      <c r="HYW328" s="129"/>
      <c r="HYX328" s="130"/>
      <c r="HYY328" s="131"/>
      <c r="HYZ328" s="131"/>
      <c r="HZA328" s="131"/>
      <c r="HZB328" s="132"/>
      <c r="HZC328" s="132"/>
      <c r="HZD328" s="129"/>
      <c r="HZE328" s="129"/>
      <c r="HZF328" s="130"/>
      <c r="HZG328" s="131"/>
      <c r="HZH328" s="131"/>
      <c r="HZI328" s="131"/>
      <c r="HZJ328" s="132"/>
      <c r="HZK328" s="132"/>
      <c r="HZL328" s="129"/>
      <c r="HZM328" s="129"/>
      <c r="HZN328" s="130"/>
      <c r="HZO328" s="131"/>
      <c r="HZP328" s="131"/>
      <c r="HZQ328" s="131"/>
      <c r="HZR328" s="132"/>
      <c r="HZS328" s="132"/>
      <c r="HZT328" s="129"/>
      <c r="HZU328" s="129"/>
      <c r="HZV328" s="130"/>
      <c r="HZW328" s="131"/>
      <c r="HZX328" s="131"/>
      <c r="HZY328" s="131"/>
      <c r="HZZ328" s="132"/>
      <c r="IAA328" s="132"/>
      <c r="IAB328" s="129"/>
      <c r="IAC328" s="129"/>
      <c r="IAD328" s="130"/>
      <c r="IAE328" s="131"/>
      <c r="IAF328" s="131"/>
      <c r="IAG328" s="131"/>
      <c r="IAH328" s="132"/>
      <c r="IAI328" s="132"/>
      <c r="IAJ328" s="129"/>
      <c r="IAK328" s="129"/>
      <c r="IAL328" s="130"/>
      <c r="IAM328" s="131"/>
      <c r="IAN328" s="131"/>
      <c r="IAO328" s="131"/>
      <c r="IAP328" s="132"/>
      <c r="IAQ328" s="132"/>
      <c r="IAR328" s="129"/>
      <c r="IAS328" s="129"/>
      <c r="IAT328" s="130"/>
      <c r="IAU328" s="131"/>
      <c r="IAV328" s="131"/>
      <c r="IAW328" s="131"/>
      <c r="IAX328" s="132"/>
      <c r="IAY328" s="132"/>
      <c r="IAZ328" s="129"/>
      <c r="IBA328" s="129"/>
      <c r="IBB328" s="130"/>
      <c r="IBC328" s="131"/>
      <c r="IBD328" s="131"/>
      <c r="IBE328" s="131"/>
      <c r="IBF328" s="132"/>
      <c r="IBG328" s="132"/>
      <c r="IBH328" s="129"/>
      <c r="IBI328" s="129"/>
      <c r="IBJ328" s="130"/>
      <c r="IBK328" s="131"/>
      <c r="IBL328" s="131"/>
      <c r="IBM328" s="131"/>
      <c r="IBN328" s="132"/>
      <c r="IBO328" s="132"/>
      <c r="IBP328" s="129"/>
      <c r="IBQ328" s="129"/>
      <c r="IBR328" s="130"/>
      <c r="IBS328" s="131"/>
      <c r="IBT328" s="131"/>
      <c r="IBU328" s="131"/>
      <c r="IBV328" s="132"/>
      <c r="IBW328" s="132"/>
      <c r="IBX328" s="129"/>
      <c r="IBY328" s="129"/>
      <c r="IBZ328" s="130"/>
      <c r="ICA328" s="131"/>
      <c r="ICB328" s="131"/>
      <c r="ICC328" s="131"/>
      <c r="ICD328" s="132"/>
      <c r="ICE328" s="132"/>
      <c r="ICF328" s="129"/>
      <c r="ICG328" s="129"/>
      <c r="ICH328" s="130"/>
      <c r="ICI328" s="131"/>
      <c r="ICJ328" s="131"/>
      <c r="ICK328" s="131"/>
      <c r="ICL328" s="132"/>
      <c r="ICM328" s="132"/>
      <c r="ICN328" s="129"/>
      <c r="ICO328" s="129"/>
      <c r="ICP328" s="130"/>
      <c r="ICQ328" s="131"/>
      <c r="ICR328" s="131"/>
      <c r="ICS328" s="131"/>
      <c r="ICT328" s="132"/>
      <c r="ICU328" s="132"/>
      <c r="ICV328" s="129"/>
      <c r="ICW328" s="129"/>
      <c r="ICX328" s="130"/>
      <c r="ICY328" s="131"/>
      <c r="ICZ328" s="131"/>
      <c r="IDA328" s="131"/>
      <c r="IDB328" s="132"/>
      <c r="IDC328" s="132"/>
      <c r="IDD328" s="129"/>
      <c r="IDE328" s="129"/>
      <c r="IDF328" s="130"/>
      <c r="IDG328" s="131"/>
      <c r="IDH328" s="131"/>
      <c r="IDI328" s="131"/>
      <c r="IDJ328" s="132"/>
      <c r="IDK328" s="132"/>
      <c r="IDL328" s="129"/>
      <c r="IDM328" s="129"/>
      <c r="IDN328" s="130"/>
      <c r="IDO328" s="131"/>
      <c r="IDP328" s="131"/>
      <c r="IDQ328" s="131"/>
      <c r="IDR328" s="132"/>
      <c r="IDS328" s="132"/>
      <c r="IDT328" s="129"/>
      <c r="IDU328" s="129"/>
      <c r="IDV328" s="130"/>
      <c r="IDW328" s="131"/>
      <c r="IDX328" s="131"/>
      <c r="IDY328" s="131"/>
      <c r="IDZ328" s="132"/>
      <c r="IEA328" s="132"/>
      <c r="IEB328" s="129"/>
      <c r="IEC328" s="129"/>
      <c r="IED328" s="130"/>
      <c r="IEE328" s="131"/>
      <c r="IEF328" s="131"/>
      <c r="IEG328" s="131"/>
      <c r="IEH328" s="132"/>
      <c r="IEI328" s="132"/>
      <c r="IEJ328" s="129"/>
      <c r="IEK328" s="129"/>
      <c r="IEL328" s="130"/>
      <c r="IEM328" s="131"/>
      <c r="IEN328" s="131"/>
      <c r="IEO328" s="131"/>
      <c r="IEP328" s="132"/>
      <c r="IEQ328" s="132"/>
      <c r="IER328" s="129"/>
      <c r="IES328" s="129"/>
      <c r="IET328" s="130"/>
      <c r="IEU328" s="131"/>
      <c r="IEV328" s="131"/>
      <c r="IEW328" s="131"/>
      <c r="IEX328" s="132"/>
      <c r="IEY328" s="132"/>
      <c r="IEZ328" s="129"/>
      <c r="IFA328" s="129"/>
      <c r="IFB328" s="130"/>
      <c r="IFC328" s="131"/>
      <c r="IFD328" s="131"/>
      <c r="IFE328" s="131"/>
      <c r="IFF328" s="132"/>
      <c r="IFG328" s="132"/>
      <c r="IFH328" s="129"/>
      <c r="IFI328" s="129"/>
      <c r="IFJ328" s="130"/>
      <c r="IFK328" s="131"/>
      <c r="IFL328" s="131"/>
      <c r="IFM328" s="131"/>
      <c r="IFN328" s="132"/>
      <c r="IFO328" s="132"/>
      <c r="IFP328" s="129"/>
      <c r="IFQ328" s="129"/>
      <c r="IFR328" s="130"/>
      <c r="IFS328" s="131"/>
      <c r="IFT328" s="131"/>
      <c r="IFU328" s="131"/>
      <c r="IFV328" s="132"/>
      <c r="IFW328" s="132"/>
      <c r="IFX328" s="129"/>
      <c r="IFY328" s="129"/>
      <c r="IFZ328" s="130"/>
      <c r="IGA328" s="131"/>
      <c r="IGB328" s="131"/>
      <c r="IGC328" s="131"/>
      <c r="IGD328" s="132"/>
      <c r="IGE328" s="132"/>
      <c r="IGF328" s="129"/>
      <c r="IGG328" s="129"/>
      <c r="IGH328" s="130"/>
      <c r="IGI328" s="131"/>
      <c r="IGJ328" s="131"/>
      <c r="IGK328" s="131"/>
      <c r="IGL328" s="132"/>
      <c r="IGM328" s="132"/>
      <c r="IGN328" s="129"/>
      <c r="IGO328" s="129"/>
      <c r="IGP328" s="130"/>
      <c r="IGQ328" s="131"/>
      <c r="IGR328" s="131"/>
      <c r="IGS328" s="131"/>
      <c r="IGT328" s="132"/>
      <c r="IGU328" s="132"/>
      <c r="IGV328" s="129"/>
      <c r="IGW328" s="129"/>
      <c r="IGX328" s="130"/>
      <c r="IGY328" s="131"/>
      <c r="IGZ328" s="131"/>
      <c r="IHA328" s="131"/>
      <c r="IHB328" s="132"/>
      <c r="IHC328" s="132"/>
      <c r="IHD328" s="129"/>
      <c r="IHE328" s="129"/>
      <c r="IHF328" s="130"/>
      <c r="IHG328" s="131"/>
      <c r="IHH328" s="131"/>
      <c r="IHI328" s="131"/>
      <c r="IHJ328" s="132"/>
      <c r="IHK328" s="132"/>
      <c r="IHL328" s="129"/>
      <c r="IHM328" s="129"/>
      <c r="IHN328" s="130"/>
      <c r="IHO328" s="131"/>
      <c r="IHP328" s="131"/>
      <c r="IHQ328" s="131"/>
      <c r="IHR328" s="132"/>
      <c r="IHS328" s="132"/>
      <c r="IHT328" s="129"/>
      <c r="IHU328" s="129"/>
      <c r="IHV328" s="130"/>
      <c r="IHW328" s="131"/>
      <c r="IHX328" s="131"/>
      <c r="IHY328" s="131"/>
      <c r="IHZ328" s="132"/>
      <c r="IIA328" s="132"/>
      <c r="IIB328" s="129"/>
      <c r="IIC328" s="129"/>
      <c r="IID328" s="130"/>
      <c r="IIE328" s="131"/>
      <c r="IIF328" s="131"/>
      <c r="IIG328" s="131"/>
      <c r="IIH328" s="132"/>
      <c r="III328" s="132"/>
      <c r="IIJ328" s="129"/>
      <c r="IIK328" s="129"/>
      <c r="IIL328" s="130"/>
      <c r="IIM328" s="131"/>
      <c r="IIN328" s="131"/>
      <c r="IIO328" s="131"/>
      <c r="IIP328" s="132"/>
      <c r="IIQ328" s="132"/>
      <c r="IIR328" s="129"/>
      <c r="IIS328" s="129"/>
      <c r="IIT328" s="130"/>
      <c r="IIU328" s="131"/>
      <c r="IIV328" s="131"/>
      <c r="IIW328" s="131"/>
      <c r="IIX328" s="132"/>
      <c r="IIY328" s="132"/>
      <c r="IIZ328" s="129"/>
      <c r="IJA328" s="129"/>
      <c r="IJB328" s="130"/>
      <c r="IJC328" s="131"/>
      <c r="IJD328" s="131"/>
      <c r="IJE328" s="131"/>
      <c r="IJF328" s="132"/>
      <c r="IJG328" s="132"/>
      <c r="IJH328" s="129"/>
      <c r="IJI328" s="129"/>
      <c r="IJJ328" s="130"/>
      <c r="IJK328" s="131"/>
      <c r="IJL328" s="131"/>
      <c r="IJM328" s="131"/>
      <c r="IJN328" s="132"/>
      <c r="IJO328" s="132"/>
      <c r="IJP328" s="129"/>
      <c r="IJQ328" s="129"/>
      <c r="IJR328" s="130"/>
      <c r="IJS328" s="131"/>
      <c r="IJT328" s="131"/>
      <c r="IJU328" s="131"/>
      <c r="IJV328" s="132"/>
      <c r="IJW328" s="132"/>
      <c r="IJX328" s="129"/>
      <c r="IJY328" s="129"/>
      <c r="IJZ328" s="130"/>
      <c r="IKA328" s="131"/>
      <c r="IKB328" s="131"/>
      <c r="IKC328" s="131"/>
      <c r="IKD328" s="132"/>
      <c r="IKE328" s="132"/>
      <c r="IKF328" s="129"/>
      <c r="IKG328" s="129"/>
      <c r="IKH328" s="130"/>
      <c r="IKI328" s="131"/>
      <c r="IKJ328" s="131"/>
      <c r="IKK328" s="131"/>
      <c r="IKL328" s="132"/>
      <c r="IKM328" s="132"/>
      <c r="IKN328" s="129"/>
      <c r="IKO328" s="129"/>
      <c r="IKP328" s="130"/>
      <c r="IKQ328" s="131"/>
      <c r="IKR328" s="131"/>
      <c r="IKS328" s="131"/>
      <c r="IKT328" s="132"/>
      <c r="IKU328" s="132"/>
      <c r="IKV328" s="129"/>
      <c r="IKW328" s="129"/>
      <c r="IKX328" s="130"/>
      <c r="IKY328" s="131"/>
      <c r="IKZ328" s="131"/>
      <c r="ILA328" s="131"/>
      <c r="ILB328" s="132"/>
      <c r="ILC328" s="132"/>
      <c r="ILD328" s="129"/>
      <c r="ILE328" s="129"/>
      <c r="ILF328" s="130"/>
      <c r="ILG328" s="131"/>
      <c r="ILH328" s="131"/>
      <c r="ILI328" s="131"/>
      <c r="ILJ328" s="132"/>
      <c r="ILK328" s="132"/>
      <c r="ILL328" s="129"/>
      <c r="ILM328" s="129"/>
      <c r="ILN328" s="130"/>
      <c r="ILO328" s="131"/>
      <c r="ILP328" s="131"/>
      <c r="ILQ328" s="131"/>
      <c r="ILR328" s="132"/>
      <c r="ILS328" s="132"/>
      <c r="ILT328" s="129"/>
      <c r="ILU328" s="129"/>
      <c r="ILV328" s="130"/>
      <c r="ILW328" s="131"/>
      <c r="ILX328" s="131"/>
      <c r="ILY328" s="131"/>
      <c r="ILZ328" s="132"/>
      <c r="IMA328" s="132"/>
      <c r="IMB328" s="129"/>
      <c r="IMC328" s="129"/>
      <c r="IMD328" s="130"/>
      <c r="IME328" s="131"/>
      <c r="IMF328" s="131"/>
      <c r="IMG328" s="131"/>
      <c r="IMH328" s="132"/>
      <c r="IMI328" s="132"/>
      <c r="IMJ328" s="129"/>
      <c r="IMK328" s="129"/>
      <c r="IML328" s="130"/>
      <c r="IMM328" s="131"/>
      <c r="IMN328" s="131"/>
      <c r="IMO328" s="131"/>
      <c r="IMP328" s="132"/>
      <c r="IMQ328" s="132"/>
      <c r="IMR328" s="129"/>
      <c r="IMS328" s="129"/>
      <c r="IMT328" s="130"/>
      <c r="IMU328" s="131"/>
      <c r="IMV328" s="131"/>
      <c r="IMW328" s="131"/>
      <c r="IMX328" s="132"/>
      <c r="IMY328" s="132"/>
      <c r="IMZ328" s="129"/>
      <c r="INA328" s="129"/>
      <c r="INB328" s="130"/>
      <c r="INC328" s="131"/>
      <c r="IND328" s="131"/>
      <c r="INE328" s="131"/>
      <c r="INF328" s="132"/>
      <c r="ING328" s="132"/>
      <c r="INH328" s="129"/>
      <c r="INI328" s="129"/>
      <c r="INJ328" s="130"/>
      <c r="INK328" s="131"/>
      <c r="INL328" s="131"/>
      <c r="INM328" s="131"/>
      <c r="INN328" s="132"/>
      <c r="INO328" s="132"/>
      <c r="INP328" s="129"/>
      <c r="INQ328" s="129"/>
      <c r="INR328" s="130"/>
      <c r="INS328" s="131"/>
      <c r="INT328" s="131"/>
      <c r="INU328" s="131"/>
      <c r="INV328" s="132"/>
      <c r="INW328" s="132"/>
      <c r="INX328" s="129"/>
      <c r="INY328" s="129"/>
      <c r="INZ328" s="130"/>
      <c r="IOA328" s="131"/>
      <c r="IOB328" s="131"/>
      <c r="IOC328" s="131"/>
      <c r="IOD328" s="132"/>
      <c r="IOE328" s="132"/>
      <c r="IOF328" s="129"/>
      <c r="IOG328" s="129"/>
      <c r="IOH328" s="130"/>
      <c r="IOI328" s="131"/>
      <c r="IOJ328" s="131"/>
      <c r="IOK328" s="131"/>
      <c r="IOL328" s="132"/>
      <c r="IOM328" s="132"/>
      <c r="ION328" s="129"/>
      <c r="IOO328" s="129"/>
      <c r="IOP328" s="130"/>
      <c r="IOQ328" s="131"/>
      <c r="IOR328" s="131"/>
      <c r="IOS328" s="131"/>
      <c r="IOT328" s="132"/>
      <c r="IOU328" s="132"/>
      <c r="IOV328" s="129"/>
      <c r="IOW328" s="129"/>
      <c r="IOX328" s="130"/>
      <c r="IOY328" s="131"/>
      <c r="IOZ328" s="131"/>
      <c r="IPA328" s="131"/>
      <c r="IPB328" s="132"/>
      <c r="IPC328" s="132"/>
      <c r="IPD328" s="129"/>
      <c r="IPE328" s="129"/>
      <c r="IPF328" s="130"/>
      <c r="IPG328" s="131"/>
      <c r="IPH328" s="131"/>
      <c r="IPI328" s="131"/>
      <c r="IPJ328" s="132"/>
      <c r="IPK328" s="132"/>
      <c r="IPL328" s="129"/>
      <c r="IPM328" s="129"/>
      <c r="IPN328" s="130"/>
      <c r="IPO328" s="131"/>
      <c r="IPP328" s="131"/>
      <c r="IPQ328" s="131"/>
      <c r="IPR328" s="132"/>
      <c r="IPS328" s="132"/>
      <c r="IPT328" s="129"/>
      <c r="IPU328" s="129"/>
      <c r="IPV328" s="130"/>
      <c r="IPW328" s="131"/>
      <c r="IPX328" s="131"/>
      <c r="IPY328" s="131"/>
      <c r="IPZ328" s="132"/>
      <c r="IQA328" s="132"/>
      <c r="IQB328" s="129"/>
      <c r="IQC328" s="129"/>
      <c r="IQD328" s="130"/>
      <c r="IQE328" s="131"/>
      <c r="IQF328" s="131"/>
      <c r="IQG328" s="131"/>
      <c r="IQH328" s="132"/>
      <c r="IQI328" s="132"/>
      <c r="IQJ328" s="129"/>
      <c r="IQK328" s="129"/>
      <c r="IQL328" s="130"/>
      <c r="IQM328" s="131"/>
      <c r="IQN328" s="131"/>
      <c r="IQO328" s="131"/>
      <c r="IQP328" s="132"/>
      <c r="IQQ328" s="132"/>
      <c r="IQR328" s="129"/>
      <c r="IQS328" s="129"/>
      <c r="IQT328" s="130"/>
      <c r="IQU328" s="131"/>
      <c r="IQV328" s="131"/>
      <c r="IQW328" s="131"/>
      <c r="IQX328" s="132"/>
      <c r="IQY328" s="132"/>
      <c r="IQZ328" s="129"/>
      <c r="IRA328" s="129"/>
      <c r="IRB328" s="130"/>
      <c r="IRC328" s="131"/>
      <c r="IRD328" s="131"/>
      <c r="IRE328" s="131"/>
      <c r="IRF328" s="132"/>
      <c r="IRG328" s="132"/>
      <c r="IRH328" s="129"/>
      <c r="IRI328" s="129"/>
      <c r="IRJ328" s="130"/>
      <c r="IRK328" s="131"/>
      <c r="IRL328" s="131"/>
      <c r="IRM328" s="131"/>
      <c r="IRN328" s="132"/>
      <c r="IRO328" s="132"/>
      <c r="IRP328" s="129"/>
      <c r="IRQ328" s="129"/>
      <c r="IRR328" s="130"/>
      <c r="IRS328" s="131"/>
      <c r="IRT328" s="131"/>
      <c r="IRU328" s="131"/>
      <c r="IRV328" s="132"/>
      <c r="IRW328" s="132"/>
      <c r="IRX328" s="129"/>
      <c r="IRY328" s="129"/>
      <c r="IRZ328" s="130"/>
      <c r="ISA328" s="131"/>
      <c r="ISB328" s="131"/>
      <c r="ISC328" s="131"/>
      <c r="ISD328" s="132"/>
      <c r="ISE328" s="132"/>
      <c r="ISF328" s="129"/>
      <c r="ISG328" s="129"/>
      <c r="ISH328" s="130"/>
      <c r="ISI328" s="131"/>
      <c r="ISJ328" s="131"/>
      <c r="ISK328" s="131"/>
      <c r="ISL328" s="132"/>
      <c r="ISM328" s="132"/>
      <c r="ISN328" s="129"/>
      <c r="ISO328" s="129"/>
      <c r="ISP328" s="130"/>
      <c r="ISQ328" s="131"/>
      <c r="ISR328" s="131"/>
      <c r="ISS328" s="131"/>
      <c r="IST328" s="132"/>
      <c r="ISU328" s="132"/>
      <c r="ISV328" s="129"/>
      <c r="ISW328" s="129"/>
      <c r="ISX328" s="130"/>
      <c r="ISY328" s="131"/>
      <c r="ISZ328" s="131"/>
      <c r="ITA328" s="131"/>
      <c r="ITB328" s="132"/>
      <c r="ITC328" s="132"/>
      <c r="ITD328" s="129"/>
      <c r="ITE328" s="129"/>
      <c r="ITF328" s="130"/>
      <c r="ITG328" s="131"/>
      <c r="ITH328" s="131"/>
      <c r="ITI328" s="131"/>
      <c r="ITJ328" s="132"/>
      <c r="ITK328" s="132"/>
      <c r="ITL328" s="129"/>
      <c r="ITM328" s="129"/>
      <c r="ITN328" s="130"/>
      <c r="ITO328" s="131"/>
      <c r="ITP328" s="131"/>
      <c r="ITQ328" s="131"/>
      <c r="ITR328" s="132"/>
      <c r="ITS328" s="132"/>
      <c r="ITT328" s="129"/>
      <c r="ITU328" s="129"/>
      <c r="ITV328" s="130"/>
      <c r="ITW328" s="131"/>
      <c r="ITX328" s="131"/>
      <c r="ITY328" s="131"/>
      <c r="ITZ328" s="132"/>
      <c r="IUA328" s="132"/>
      <c r="IUB328" s="129"/>
      <c r="IUC328" s="129"/>
      <c r="IUD328" s="130"/>
      <c r="IUE328" s="131"/>
      <c r="IUF328" s="131"/>
      <c r="IUG328" s="131"/>
      <c r="IUH328" s="132"/>
      <c r="IUI328" s="132"/>
      <c r="IUJ328" s="129"/>
      <c r="IUK328" s="129"/>
      <c r="IUL328" s="130"/>
      <c r="IUM328" s="131"/>
      <c r="IUN328" s="131"/>
      <c r="IUO328" s="131"/>
      <c r="IUP328" s="132"/>
      <c r="IUQ328" s="132"/>
      <c r="IUR328" s="129"/>
      <c r="IUS328" s="129"/>
      <c r="IUT328" s="130"/>
      <c r="IUU328" s="131"/>
      <c r="IUV328" s="131"/>
      <c r="IUW328" s="131"/>
      <c r="IUX328" s="132"/>
      <c r="IUY328" s="132"/>
      <c r="IUZ328" s="129"/>
      <c r="IVA328" s="129"/>
      <c r="IVB328" s="130"/>
      <c r="IVC328" s="131"/>
      <c r="IVD328" s="131"/>
      <c r="IVE328" s="131"/>
      <c r="IVF328" s="132"/>
      <c r="IVG328" s="132"/>
      <c r="IVH328" s="129"/>
      <c r="IVI328" s="129"/>
      <c r="IVJ328" s="130"/>
      <c r="IVK328" s="131"/>
      <c r="IVL328" s="131"/>
      <c r="IVM328" s="131"/>
      <c r="IVN328" s="132"/>
      <c r="IVO328" s="132"/>
      <c r="IVP328" s="129"/>
      <c r="IVQ328" s="129"/>
      <c r="IVR328" s="130"/>
      <c r="IVS328" s="131"/>
      <c r="IVT328" s="131"/>
      <c r="IVU328" s="131"/>
      <c r="IVV328" s="132"/>
      <c r="IVW328" s="132"/>
      <c r="IVX328" s="129"/>
      <c r="IVY328" s="129"/>
      <c r="IVZ328" s="130"/>
      <c r="IWA328" s="131"/>
      <c r="IWB328" s="131"/>
      <c r="IWC328" s="131"/>
      <c r="IWD328" s="132"/>
      <c r="IWE328" s="132"/>
      <c r="IWF328" s="129"/>
      <c r="IWG328" s="129"/>
      <c r="IWH328" s="130"/>
      <c r="IWI328" s="131"/>
      <c r="IWJ328" s="131"/>
      <c r="IWK328" s="131"/>
      <c r="IWL328" s="132"/>
      <c r="IWM328" s="132"/>
      <c r="IWN328" s="129"/>
      <c r="IWO328" s="129"/>
      <c r="IWP328" s="130"/>
      <c r="IWQ328" s="131"/>
      <c r="IWR328" s="131"/>
      <c r="IWS328" s="131"/>
      <c r="IWT328" s="132"/>
      <c r="IWU328" s="132"/>
      <c r="IWV328" s="129"/>
      <c r="IWW328" s="129"/>
      <c r="IWX328" s="130"/>
      <c r="IWY328" s="131"/>
      <c r="IWZ328" s="131"/>
      <c r="IXA328" s="131"/>
      <c r="IXB328" s="132"/>
      <c r="IXC328" s="132"/>
      <c r="IXD328" s="129"/>
      <c r="IXE328" s="129"/>
      <c r="IXF328" s="130"/>
      <c r="IXG328" s="131"/>
      <c r="IXH328" s="131"/>
      <c r="IXI328" s="131"/>
      <c r="IXJ328" s="132"/>
      <c r="IXK328" s="132"/>
      <c r="IXL328" s="129"/>
      <c r="IXM328" s="129"/>
      <c r="IXN328" s="130"/>
      <c r="IXO328" s="131"/>
      <c r="IXP328" s="131"/>
      <c r="IXQ328" s="131"/>
      <c r="IXR328" s="132"/>
      <c r="IXS328" s="132"/>
      <c r="IXT328" s="129"/>
      <c r="IXU328" s="129"/>
      <c r="IXV328" s="130"/>
      <c r="IXW328" s="131"/>
      <c r="IXX328" s="131"/>
      <c r="IXY328" s="131"/>
      <c r="IXZ328" s="132"/>
      <c r="IYA328" s="132"/>
      <c r="IYB328" s="129"/>
      <c r="IYC328" s="129"/>
      <c r="IYD328" s="130"/>
      <c r="IYE328" s="131"/>
      <c r="IYF328" s="131"/>
      <c r="IYG328" s="131"/>
      <c r="IYH328" s="132"/>
      <c r="IYI328" s="132"/>
      <c r="IYJ328" s="129"/>
      <c r="IYK328" s="129"/>
      <c r="IYL328" s="130"/>
      <c r="IYM328" s="131"/>
      <c r="IYN328" s="131"/>
      <c r="IYO328" s="131"/>
      <c r="IYP328" s="132"/>
      <c r="IYQ328" s="132"/>
      <c r="IYR328" s="129"/>
      <c r="IYS328" s="129"/>
      <c r="IYT328" s="130"/>
      <c r="IYU328" s="131"/>
      <c r="IYV328" s="131"/>
      <c r="IYW328" s="131"/>
      <c r="IYX328" s="132"/>
      <c r="IYY328" s="132"/>
      <c r="IYZ328" s="129"/>
      <c r="IZA328" s="129"/>
      <c r="IZB328" s="130"/>
      <c r="IZC328" s="131"/>
      <c r="IZD328" s="131"/>
      <c r="IZE328" s="131"/>
      <c r="IZF328" s="132"/>
      <c r="IZG328" s="132"/>
      <c r="IZH328" s="129"/>
      <c r="IZI328" s="129"/>
      <c r="IZJ328" s="130"/>
      <c r="IZK328" s="131"/>
      <c r="IZL328" s="131"/>
      <c r="IZM328" s="131"/>
      <c r="IZN328" s="132"/>
      <c r="IZO328" s="132"/>
      <c r="IZP328" s="129"/>
      <c r="IZQ328" s="129"/>
      <c r="IZR328" s="130"/>
      <c r="IZS328" s="131"/>
      <c r="IZT328" s="131"/>
      <c r="IZU328" s="131"/>
      <c r="IZV328" s="132"/>
      <c r="IZW328" s="132"/>
      <c r="IZX328" s="129"/>
      <c r="IZY328" s="129"/>
      <c r="IZZ328" s="130"/>
      <c r="JAA328" s="131"/>
      <c r="JAB328" s="131"/>
      <c r="JAC328" s="131"/>
      <c r="JAD328" s="132"/>
      <c r="JAE328" s="132"/>
      <c r="JAF328" s="129"/>
      <c r="JAG328" s="129"/>
      <c r="JAH328" s="130"/>
      <c r="JAI328" s="131"/>
      <c r="JAJ328" s="131"/>
      <c r="JAK328" s="131"/>
      <c r="JAL328" s="132"/>
      <c r="JAM328" s="132"/>
      <c r="JAN328" s="129"/>
      <c r="JAO328" s="129"/>
      <c r="JAP328" s="130"/>
      <c r="JAQ328" s="131"/>
      <c r="JAR328" s="131"/>
      <c r="JAS328" s="131"/>
      <c r="JAT328" s="132"/>
      <c r="JAU328" s="132"/>
      <c r="JAV328" s="129"/>
      <c r="JAW328" s="129"/>
      <c r="JAX328" s="130"/>
      <c r="JAY328" s="131"/>
      <c r="JAZ328" s="131"/>
      <c r="JBA328" s="131"/>
      <c r="JBB328" s="132"/>
      <c r="JBC328" s="132"/>
      <c r="JBD328" s="129"/>
      <c r="JBE328" s="129"/>
      <c r="JBF328" s="130"/>
      <c r="JBG328" s="131"/>
      <c r="JBH328" s="131"/>
      <c r="JBI328" s="131"/>
      <c r="JBJ328" s="132"/>
      <c r="JBK328" s="132"/>
      <c r="JBL328" s="129"/>
      <c r="JBM328" s="129"/>
      <c r="JBN328" s="130"/>
      <c r="JBO328" s="131"/>
      <c r="JBP328" s="131"/>
      <c r="JBQ328" s="131"/>
      <c r="JBR328" s="132"/>
      <c r="JBS328" s="132"/>
      <c r="JBT328" s="129"/>
      <c r="JBU328" s="129"/>
      <c r="JBV328" s="130"/>
      <c r="JBW328" s="131"/>
      <c r="JBX328" s="131"/>
      <c r="JBY328" s="131"/>
      <c r="JBZ328" s="132"/>
      <c r="JCA328" s="132"/>
      <c r="JCB328" s="129"/>
      <c r="JCC328" s="129"/>
      <c r="JCD328" s="130"/>
      <c r="JCE328" s="131"/>
      <c r="JCF328" s="131"/>
      <c r="JCG328" s="131"/>
      <c r="JCH328" s="132"/>
      <c r="JCI328" s="132"/>
      <c r="JCJ328" s="129"/>
      <c r="JCK328" s="129"/>
      <c r="JCL328" s="130"/>
      <c r="JCM328" s="131"/>
      <c r="JCN328" s="131"/>
      <c r="JCO328" s="131"/>
      <c r="JCP328" s="132"/>
      <c r="JCQ328" s="132"/>
      <c r="JCR328" s="129"/>
      <c r="JCS328" s="129"/>
      <c r="JCT328" s="130"/>
      <c r="JCU328" s="131"/>
      <c r="JCV328" s="131"/>
      <c r="JCW328" s="131"/>
      <c r="JCX328" s="132"/>
      <c r="JCY328" s="132"/>
      <c r="JCZ328" s="129"/>
      <c r="JDA328" s="129"/>
      <c r="JDB328" s="130"/>
      <c r="JDC328" s="131"/>
      <c r="JDD328" s="131"/>
      <c r="JDE328" s="131"/>
      <c r="JDF328" s="132"/>
      <c r="JDG328" s="132"/>
      <c r="JDH328" s="129"/>
      <c r="JDI328" s="129"/>
      <c r="JDJ328" s="130"/>
      <c r="JDK328" s="131"/>
      <c r="JDL328" s="131"/>
      <c r="JDM328" s="131"/>
      <c r="JDN328" s="132"/>
      <c r="JDO328" s="132"/>
      <c r="JDP328" s="129"/>
      <c r="JDQ328" s="129"/>
      <c r="JDR328" s="130"/>
      <c r="JDS328" s="131"/>
      <c r="JDT328" s="131"/>
      <c r="JDU328" s="131"/>
      <c r="JDV328" s="132"/>
      <c r="JDW328" s="132"/>
      <c r="JDX328" s="129"/>
      <c r="JDY328" s="129"/>
      <c r="JDZ328" s="130"/>
      <c r="JEA328" s="131"/>
      <c r="JEB328" s="131"/>
      <c r="JEC328" s="131"/>
      <c r="JED328" s="132"/>
      <c r="JEE328" s="132"/>
      <c r="JEF328" s="129"/>
      <c r="JEG328" s="129"/>
      <c r="JEH328" s="130"/>
      <c r="JEI328" s="131"/>
      <c r="JEJ328" s="131"/>
      <c r="JEK328" s="131"/>
      <c r="JEL328" s="132"/>
      <c r="JEM328" s="132"/>
      <c r="JEN328" s="129"/>
      <c r="JEO328" s="129"/>
      <c r="JEP328" s="130"/>
      <c r="JEQ328" s="131"/>
      <c r="JER328" s="131"/>
      <c r="JES328" s="131"/>
      <c r="JET328" s="132"/>
      <c r="JEU328" s="132"/>
      <c r="JEV328" s="129"/>
      <c r="JEW328" s="129"/>
      <c r="JEX328" s="130"/>
      <c r="JEY328" s="131"/>
      <c r="JEZ328" s="131"/>
      <c r="JFA328" s="131"/>
      <c r="JFB328" s="132"/>
      <c r="JFC328" s="132"/>
      <c r="JFD328" s="129"/>
      <c r="JFE328" s="129"/>
      <c r="JFF328" s="130"/>
      <c r="JFG328" s="131"/>
      <c r="JFH328" s="131"/>
      <c r="JFI328" s="131"/>
      <c r="JFJ328" s="132"/>
      <c r="JFK328" s="132"/>
      <c r="JFL328" s="129"/>
      <c r="JFM328" s="129"/>
      <c r="JFN328" s="130"/>
      <c r="JFO328" s="131"/>
      <c r="JFP328" s="131"/>
      <c r="JFQ328" s="131"/>
      <c r="JFR328" s="132"/>
      <c r="JFS328" s="132"/>
      <c r="JFT328" s="129"/>
      <c r="JFU328" s="129"/>
      <c r="JFV328" s="130"/>
      <c r="JFW328" s="131"/>
      <c r="JFX328" s="131"/>
      <c r="JFY328" s="131"/>
      <c r="JFZ328" s="132"/>
      <c r="JGA328" s="132"/>
      <c r="JGB328" s="129"/>
      <c r="JGC328" s="129"/>
      <c r="JGD328" s="130"/>
      <c r="JGE328" s="131"/>
      <c r="JGF328" s="131"/>
      <c r="JGG328" s="131"/>
      <c r="JGH328" s="132"/>
      <c r="JGI328" s="132"/>
      <c r="JGJ328" s="129"/>
      <c r="JGK328" s="129"/>
      <c r="JGL328" s="130"/>
      <c r="JGM328" s="131"/>
      <c r="JGN328" s="131"/>
      <c r="JGO328" s="131"/>
      <c r="JGP328" s="132"/>
      <c r="JGQ328" s="132"/>
      <c r="JGR328" s="129"/>
      <c r="JGS328" s="129"/>
      <c r="JGT328" s="130"/>
      <c r="JGU328" s="131"/>
      <c r="JGV328" s="131"/>
      <c r="JGW328" s="131"/>
      <c r="JGX328" s="132"/>
      <c r="JGY328" s="132"/>
      <c r="JGZ328" s="129"/>
      <c r="JHA328" s="129"/>
      <c r="JHB328" s="130"/>
      <c r="JHC328" s="131"/>
      <c r="JHD328" s="131"/>
      <c r="JHE328" s="131"/>
      <c r="JHF328" s="132"/>
      <c r="JHG328" s="132"/>
      <c r="JHH328" s="129"/>
      <c r="JHI328" s="129"/>
      <c r="JHJ328" s="130"/>
      <c r="JHK328" s="131"/>
      <c r="JHL328" s="131"/>
      <c r="JHM328" s="131"/>
      <c r="JHN328" s="132"/>
      <c r="JHO328" s="132"/>
      <c r="JHP328" s="129"/>
      <c r="JHQ328" s="129"/>
      <c r="JHR328" s="130"/>
      <c r="JHS328" s="131"/>
      <c r="JHT328" s="131"/>
      <c r="JHU328" s="131"/>
      <c r="JHV328" s="132"/>
      <c r="JHW328" s="132"/>
      <c r="JHX328" s="129"/>
      <c r="JHY328" s="129"/>
      <c r="JHZ328" s="130"/>
      <c r="JIA328" s="131"/>
      <c r="JIB328" s="131"/>
      <c r="JIC328" s="131"/>
      <c r="JID328" s="132"/>
      <c r="JIE328" s="132"/>
      <c r="JIF328" s="129"/>
      <c r="JIG328" s="129"/>
      <c r="JIH328" s="130"/>
      <c r="JII328" s="131"/>
      <c r="JIJ328" s="131"/>
      <c r="JIK328" s="131"/>
      <c r="JIL328" s="132"/>
      <c r="JIM328" s="132"/>
      <c r="JIN328" s="129"/>
      <c r="JIO328" s="129"/>
      <c r="JIP328" s="130"/>
      <c r="JIQ328" s="131"/>
      <c r="JIR328" s="131"/>
      <c r="JIS328" s="131"/>
      <c r="JIT328" s="132"/>
      <c r="JIU328" s="132"/>
      <c r="JIV328" s="129"/>
      <c r="JIW328" s="129"/>
      <c r="JIX328" s="130"/>
      <c r="JIY328" s="131"/>
      <c r="JIZ328" s="131"/>
      <c r="JJA328" s="131"/>
      <c r="JJB328" s="132"/>
      <c r="JJC328" s="132"/>
      <c r="JJD328" s="129"/>
      <c r="JJE328" s="129"/>
      <c r="JJF328" s="130"/>
      <c r="JJG328" s="131"/>
      <c r="JJH328" s="131"/>
      <c r="JJI328" s="131"/>
      <c r="JJJ328" s="132"/>
      <c r="JJK328" s="132"/>
      <c r="JJL328" s="129"/>
      <c r="JJM328" s="129"/>
      <c r="JJN328" s="130"/>
      <c r="JJO328" s="131"/>
      <c r="JJP328" s="131"/>
      <c r="JJQ328" s="131"/>
      <c r="JJR328" s="132"/>
      <c r="JJS328" s="132"/>
      <c r="JJT328" s="129"/>
      <c r="JJU328" s="129"/>
      <c r="JJV328" s="130"/>
      <c r="JJW328" s="131"/>
      <c r="JJX328" s="131"/>
      <c r="JJY328" s="131"/>
      <c r="JJZ328" s="132"/>
      <c r="JKA328" s="132"/>
      <c r="JKB328" s="129"/>
      <c r="JKC328" s="129"/>
      <c r="JKD328" s="130"/>
      <c r="JKE328" s="131"/>
      <c r="JKF328" s="131"/>
      <c r="JKG328" s="131"/>
      <c r="JKH328" s="132"/>
      <c r="JKI328" s="132"/>
      <c r="JKJ328" s="129"/>
      <c r="JKK328" s="129"/>
      <c r="JKL328" s="130"/>
      <c r="JKM328" s="131"/>
      <c r="JKN328" s="131"/>
      <c r="JKO328" s="131"/>
      <c r="JKP328" s="132"/>
      <c r="JKQ328" s="132"/>
      <c r="JKR328" s="129"/>
      <c r="JKS328" s="129"/>
      <c r="JKT328" s="130"/>
      <c r="JKU328" s="131"/>
      <c r="JKV328" s="131"/>
      <c r="JKW328" s="131"/>
      <c r="JKX328" s="132"/>
      <c r="JKY328" s="132"/>
      <c r="JKZ328" s="129"/>
      <c r="JLA328" s="129"/>
      <c r="JLB328" s="130"/>
      <c r="JLC328" s="131"/>
      <c r="JLD328" s="131"/>
      <c r="JLE328" s="131"/>
      <c r="JLF328" s="132"/>
      <c r="JLG328" s="132"/>
      <c r="JLH328" s="129"/>
      <c r="JLI328" s="129"/>
      <c r="JLJ328" s="130"/>
      <c r="JLK328" s="131"/>
      <c r="JLL328" s="131"/>
      <c r="JLM328" s="131"/>
      <c r="JLN328" s="132"/>
      <c r="JLO328" s="132"/>
      <c r="JLP328" s="129"/>
      <c r="JLQ328" s="129"/>
      <c r="JLR328" s="130"/>
      <c r="JLS328" s="131"/>
      <c r="JLT328" s="131"/>
      <c r="JLU328" s="131"/>
      <c r="JLV328" s="132"/>
      <c r="JLW328" s="132"/>
      <c r="JLX328" s="129"/>
      <c r="JLY328" s="129"/>
      <c r="JLZ328" s="130"/>
      <c r="JMA328" s="131"/>
      <c r="JMB328" s="131"/>
      <c r="JMC328" s="131"/>
      <c r="JMD328" s="132"/>
      <c r="JME328" s="132"/>
      <c r="JMF328" s="129"/>
      <c r="JMG328" s="129"/>
      <c r="JMH328" s="130"/>
      <c r="JMI328" s="131"/>
      <c r="JMJ328" s="131"/>
      <c r="JMK328" s="131"/>
      <c r="JML328" s="132"/>
      <c r="JMM328" s="132"/>
      <c r="JMN328" s="129"/>
      <c r="JMO328" s="129"/>
      <c r="JMP328" s="130"/>
      <c r="JMQ328" s="131"/>
      <c r="JMR328" s="131"/>
      <c r="JMS328" s="131"/>
      <c r="JMT328" s="132"/>
      <c r="JMU328" s="132"/>
      <c r="JMV328" s="129"/>
      <c r="JMW328" s="129"/>
      <c r="JMX328" s="130"/>
      <c r="JMY328" s="131"/>
      <c r="JMZ328" s="131"/>
      <c r="JNA328" s="131"/>
      <c r="JNB328" s="132"/>
      <c r="JNC328" s="132"/>
      <c r="JND328" s="129"/>
      <c r="JNE328" s="129"/>
      <c r="JNF328" s="130"/>
      <c r="JNG328" s="131"/>
      <c r="JNH328" s="131"/>
      <c r="JNI328" s="131"/>
      <c r="JNJ328" s="132"/>
      <c r="JNK328" s="132"/>
      <c r="JNL328" s="129"/>
      <c r="JNM328" s="129"/>
      <c r="JNN328" s="130"/>
      <c r="JNO328" s="131"/>
      <c r="JNP328" s="131"/>
      <c r="JNQ328" s="131"/>
      <c r="JNR328" s="132"/>
      <c r="JNS328" s="132"/>
      <c r="JNT328" s="129"/>
      <c r="JNU328" s="129"/>
      <c r="JNV328" s="130"/>
      <c r="JNW328" s="131"/>
      <c r="JNX328" s="131"/>
      <c r="JNY328" s="131"/>
      <c r="JNZ328" s="132"/>
      <c r="JOA328" s="132"/>
      <c r="JOB328" s="129"/>
      <c r="JOC328" s="129"/>
      <c r="JOD328" s="130"/>
      <c r="JOE328" s="131"/>
      <c r="JOF328" s="131"/>
      <c r="JOG328" s="131"/>
      <c r="JOH328" s="132"/>
      <c r="JOI328" s="132"/>
      <c r="JOJ328" s="129"/>
      <c r="JOK328" s="129"/>
      <c r="JOL328" s="130"/>
      <c r="JOM328" s="131"/>
      <c r="JON328" s="131"/>
      <c r="JOO328" s="131"/>
      <c r="JOP328" s="132"/>
      <c r="JOQ328" s="132"/>
      <c r="JOR328" s="129"/>
      <c r="JOS328" s="129"/>
      <c r="JOT328" s="130"/>
      <c r="JOU328" s="131"/>
      <c r="JOV328" s="131"/>
      <c r="JOW328" s="131"/>
      <c r="JOX328" s="132"/>
      <c r="JOY328" s="132"/>
      <c r="JOZ328" s="129"/>
      <c r="JPA328" s="129"/>
      <c r="JPB328" s="130"/>
      <c r="JPC328" s="131"/>
      <c r="JPD328" s="131"/>
      <c r="JPE328" s="131"/>
      <c r="JPF328" s="132"/>
      <c r="JPG328" s="132"/>
      <c r="JPH328" s="129"/>
      <c r="JPI328" s="129"/>
      <c r="JPJ328" s="130"/>
      <c r="JPK328" s="131"/>
      <c r="JPL328" s="131"/>
      <c r="JPM328" s="131"/>
      <c r="JPN328" s="132"/>
      <c r="JPO328" s="132"/>
      <c r="JPP328" s="129"/>
      <c r="JPQ328" s="129"/>
      <c r="JPR328" s="130"/>
      <c r="JPS328" s="131"/>
      <c r="JPT328" s="131"/>
      <c r="JPU328" s="131"/>
      <c r="JPV328" s="132"/>
      <c r="JPW328" s="132"/>
      <c r="JPX328" s="129"/>
      <c r="JPY328" s="129"/>
      <c r="JPZ328" s="130"/>
      <c r="JQA328" s="131"/>
      <c r="JQB328" s="131"/>
      <c r="JQC328" s="131"/>
      <c r="JQD328" s="132"/>
      <c r="JQE328" s="132"/>
      <c r="JQF328" s="129"/>
      <c r="JQG328" s="129"/>
      <c r="JQH328" s="130"/>
      <c r="JQI328" s="131"/>
      <c r="JQJ328" s="131"/>
      <c r="JQK328" s="131"/>
      <c r="JQL328" s="132"/>
      <c r="JQM328" s="132"/>
      <c r="JQN328" s="129"/>
      <c r="JQO328" s="129"/>
      <c r="JQP328" s="130"/>
      <c r="JQQ328" s="131"/>
      <c r="JQR328" s="131"/>
      <c r="JQS328" s="131"/>
      <c r="JQT328" s="132"/>
      <c r="JQU328" s="132"/>
      <c r="JQV328" s="129"/>
      <c r="JQW328" s="129"/>
      <c r="JQX328" s="130"/>
      <c r="JQY328" s="131"/>
      <c r="JQZ328" s="131"/>
      <c r="JRA328" s="131"/>
      <c r="JRB328" s="132"/>
      <c r="JRC328" s="132"/>
      <c r="JRD328" s="129"/>
      <c r="JRE328" s="129"/>
      <c r="JRF328" s="130"/>
      <c r="JRG328" s="131"/>
      <c r="JRH328" s="131"/>
      <c r="JRI328" s="131"/>
      <c r="JRJ328" s="132"/>
      <c r="JRK328" s="132"/>
      <c r="JRL328" s="129"/>
      <c r="JRM328" s="129"/>
      <c r="JRN328" s="130"/>
      <c r="JRO328" s="131"/>
      <c r="JRP328" s="131"/>
      <c r="JRQ328" s="131"/>
      <c r="JRR328" s="132"/>
      <c r="JRS328" s="132"/>
      <c r="JRT328" s="129"/>
      <c r="JRU328" s="129"/>
      <c r="JRV328" s="130"/>
      <c r="JRW328" s="131"/>
      <c r="JRX328" s="131"/>
      <c r="JRY328" s="131"/>
      <c r="JRZ328" s="132"/>
      <c r="JSA328" s="132"/>
      <c r="JSB328" s="129"/>
      <c r="JSC328" s="129"/>
      <c r="JSD328" s="130"/>
      <c r="JSE328" s="131"/>
      <c r="JSF328" s="131"/>
      <c r="JSG328" s="131"/>
      <c r="JSH328" s="132"/>
      <c r="JSI328" s="132"/>
      <c r="JSJ328" s="129"/>
      <c r="JSK328" s="129"/>
      <c r="JSL328" s="130"/>
      <c r="JSM328" s="131"/>
      <c r="JSN328" s="131"/>
      <c r="JSO328" s="131"/>
      <c r="JSP328" s="132"/>
      <c r="JSQ328" s="132"/>
      <c r="JSR328" s="129"/>
      <c r="JSS328" s="129"/>
      <c r="JST328" s="130"/>
      <c r="JSU328" s="131"/>
      <c r="JSV328" s="131"/>
      <c r="JSW328" s="131"/>
      <c r="JSX328" s="132"/>
      <c r="JSY328" s="132"/>
      <c r="JSZ328" s="129"/>
      <c r="JTA328" s="129"/>
      <c r="JTB328" s="130"/>
      <c r="JTC328" s="131"/>
      <c r="JTD328" s="131"/>
      <c r="JTE328" s="131"/>
      <c r="JTF328" s="132"/>
      <c r="JTG328" s="132"/>
      <c r="JTH328" s="129"/>
      <c r="JTI328" s="129"/>
      <c r="JTJ328" s="130"/>
      <c r="JTK328" s="131"/>
      <c r="JTL328" s="131"/>
      <c r="JTM328" s="131"/>
      <c r="JTN328" s="132"/>
      <c r="JTO328" s="132"/>
      <c r="JTP328" s="129"/>
      <c r="JTQ328" s="129"/>
      <c r="JTR328" s="130"/>
      <c r="JTS328" s="131"/>
      <c r="JTT328" s="131"/>
      <c r="JTU328" s="131"/>
      <c r="JTV328" s="132"/>
      <c r="JTW328" s="132"/>
      <c r="JTX328" s="129"/>
      <c r="JTY328" s="129"/>
      <c r="JTZ328" s="130"/>
      <c r="JUA328" s="131"/>
      <c r="JUB328" s="131"/>
      <c r="JUC328" s="131"/>
      <c r="JUD328" s="132"/>
      <c r="JUE328" s="132"/>
      <c r="JUF328" s="129"/>
      <c r="JUG328" s="129"/>
      <c r="JUH328" s="130"/>
      <c r="JUI328" s="131"/>
      <c r="JUJ328" s="131"/>
      <c r="JUK328" s="131"/>
      <c r="JUL328" s="132"/>
      <c r="JUM328" s="132"/>
      <c r="JUN328" s="129"/>
      <c r="JUO328" s="129"/>
      <c r="JUP328" s="130"/>
      <c r="JUQ328" s="131"/>
      <c r="JUR328" s="131"/>
      <c r="JUS328" s="131"/>
      <c r="JUT328" s="132"/>
      <c r="JUU328" s="132"/>
      <c r="JUV328" s="129"/>
      <c r="JUW328" s="129"/>
      <c r="JUX328" s="130"/>
      <c r="JUY328" s="131"/>
      <c r="JUZ328" s="131"/>
      <c r="JVA328" s="131"/>
      <c r="JVB328" s="132"/>
      <c r="JVC328" s="132"/>
      <c r="JVD328" s="129"/>
      <c r="JVE328" s="129"/>
      <c r="JVF328" s="130"/>
      <c r="JVG328" s="131"/>
      <c r="JVH328" s="131"/>
      <c r="JVI328" s="131"/>
      <c r="JVJ328" s="132"/>
      <c r="JVK328" s="132"/>
      <c r="JVL328" s="129"/>
      <c r="JVM328" s="129"/>
      <c r="JVN328" s="130"/>
      <c r="JVO328" s="131"/>
      <c r="JVP328" s="131"/>
      <c r="JVQ328" s="131"/>
      <c r="JVR328" s="132"/>
      <c r="JVS328" s="132"/>
      <c r="JVT328" s="129"/>
      <c r="JVU328" s="129"/>
      <c r="JVV328" s="130"/>
      <c r="JVW328" s="131"/>
      <c r="JVX328" s="131"/>
      <c r="JVY328" s="131"/>
      <c r="JVZ328" s="132"/>
      <c r="JWA328" s="132"/>
      <c r="JWB328" s="129"/>
      <c r="JWC328" s="129"/>
      <c r="JWD328" s="130"/>
      <c r="JWE328" s="131"/>
      <c r="JWF328" s="131"/>
      <c r="JWG328" s="131"/>
      <c r="JWH328" s="132"/>
      <c r="JWI328" s="132"/>
      <c r="JWJ328" s="129"/>
      <c r="JWK328" s="129"/>
      <c r="JWL328" s="130"/>
      <c r="JWM328" s="131"/>
      <c r="JWN328" s="131"/>
      <c r="JWO328" s="131"/>
      <c r="JWP328" s="132"/>
      <c r="JWQ328" s="132"/>
      <c r="JWR328" s="129"/>
      <c r="JWS328" s="129"/>
      <c r="JWT328" s="130"/>
      <c r="JWU328" s="131"/>
      <c r="JWV328" s="131"/>
      <c r="JWW328" s="131"/>
      <c r="JWX328" s="132"/>
      <c r="JWY328" s="132"/>
      <c r="JWZ328" s="129"/>
      <c r="JXA328" s="129"/>
      <c r="JXB328" s="130"/>
      <c r="JXC328" s="131"/>
      <c r="JXD328" s="131"/>
      <c r="JXE328" s="131"/>
      <c r="JXF328" s="132"/>
      <c r="JXG328" s="132"/>
      <c r="JXH328" s="129"/>
      <c r="JXI328" s="129"/>
      <c r="JXJ328" s="130"/>
      <c r="JXK328" s="131"/>
      <c r="JXL328" s="131"/>
      <c r="JXM328" s="131"/>
      <c r="JXN328" s="132"/>
      <c r="JXO328" s="132"/>
      <c r="JXP328" s="129"/>
      <c r="JXQ328" s="129"/>
      <c r="JXR328" s="130"/>
      <c r="JXS328" s="131"/>
      <c r="JXT328" s="131"/>
      <c r="JXU328" s="131"/>
      <c r="JXV328" s="132"/>
      <c r="JXW328" s="132"/>
      <c r="JXX328" s="129"/>
      <c r="JXY328" s="129"/>
      <c r="JXZ328" s="130"/>
      <c r="JYA328" s="131"/>
      <c r="JYB328" s="131"/>
      <c r="JYC328" s="131"/>
      <c r="JYD328" s="132"/>
      <c r="JYE328" s="132"/>
      <c r="JYF328" s="129"/>
      <c r="JYG328" s="129"/>
      <c r="JYH328" s="130"/>
      <c r="JYI328" s="131"/>
      <c r="JYJ328" s="131"/>
      <c r="JYK328" s="131"/>
      <c r="JYL328" s="132"/>
      <c r="JYM328" s="132"/>
      <c r="JYN328" s="129"/>
      <c r="JYO328" s="129"/>
      <c r="JYP328" s="130"/>
      <c r="JYQ328" s="131"/>
      <c r="JYR328" s="131"/>
      <c r="JYS328" s="131"/>
      <c r="JYT328" s="132"/>
      <c r="JYU328" s="132"/>
      <c r="JYV328" s="129"/>
      <c r="JYW328" s="129"/>
      <c r="JYX328" s="130"/>
      <c r="JYY328" s="131"/>
      <c r="JYZ328" s="131"/>
      <c r="JZA328" s="131"/>
      <c r="JZB328" s="132"/>
      <c r="JZC328" s="132"/>
      <c r="JZD328" s="129"/>
      <c r="JZE328" s="129"/>
      <c r="JZF328" s="130"/>
      <c r="JZG328" s="131"/>
      <c r="JZH328" s="131"/>
      <c r="JZI328" s="131"/>
      <c r="JZJ328" s="132"/>
      <c r="JZK328" s="132"/>
      <c r="JZL328" s="129"/>
      <c r="JZM328" s="129"/>
      <c r="JZN328" s="130"/>
      <c r="JZO328" s="131"/>
      <c r="JZP328" s="131"/>
      <c r="JZQ328" s="131"/>
      <c r="JZR328" s="132"/>
      <c r="JZS328" s="132"/>
      <c r="JZT328" s="129"/>
      <c r="JZU328" s="129"/>
      <c r="JZV328" s="130"/>
      <c r="JZW328" s="131"/>
      <c r="JZX328" s="131"/>
      <c r="JZY328" s="131"/>
      <c r="JZZ328" s="132"/>
      <c r="KAA328" s="132"/>
      <c r="KAB328" s="129"/>
      <c r="KAC328" s="129"/>
      <c r="KAD328" s="130"/>
      <c r="KAE328" s="131"/>
      <c r="KAF328" s="131"/>
      <c r="KAG328" s="131"/>
      <c r="KAH328" s="132"/>
      <c r="KAI328" s="132"/>
      <c r="KAJ328" s="129"/>
      <c r="KAK328" s="129"/>
      <c r="KAL328" s="130"/>
      <c r="KAM328" s="131"/>
      <c r="KAN328" s="131"/>
      <c r="KAO328" s="131"/>
      <c r="KAP328" s="132"/>
      <c r="KAQ328" s="132"/>
      <c r="KAR328" s="129"/>
      <c r="KAS328" s="129"/>
      <c r="KAT328" s="130"/>
      <c r="KAU328" s="131"/>
      <c r="KAV328" s="131"/>
      <c r="KAW328" s="131"/>
      <c r="KAX328" s="132"/>
      <c r="KAY328" s="132"/>
      <c r="KAZ328" s="129"/>
      <c r="KBA328" s="129"/>
      <c r="KBB328" s="130"/>
      <c r="KBC328" s="131"/>
      <c r="KBD328" s="131"/>
      <c r="KBE328" s="131"/>
      <c r="KBF328" s="132"/>
      <c r="KBG328" s="132"/>
      <c r="KBH328" s="129"/>
      <c r="KBI328" s="129"/>
      <c r="KBJ328" s="130"/>
      <c r="KBK328" s="131"/>
      <c r="KBL328" s="131"/>
      <c r="KBM328" s="131"/>
      <c r="KBN328" s="132"/>
      <c r="KBO328" s="132"/>
      <c r="KBP328" s="129"/>
      <c r="KBQ328" s="129"/>
      <c r="KBR328" s="130"/>
      <c r="KBS328" s="131"/>
      <c r="KBT328" s="131"/>
      <c r="KBU328" s="131"/>
      <c r="KBV328" s="132"/>
      <c r="KBW328" s="132"/>
      <c r="KBX328" s="129"/>
      <c r="KBY328" s="129"/>
      <c r="KBZ328" s="130"/>
      <c r="KCA328" s="131"/>
      <c r="KCB328" s="131"/>
      <c r="KCC328" s="131"/>
      <c r="KCD328" s="132"/>
      <c r="KCE328" s="132"/>
      <c r="KCF328" s="129"/>
      <c r="KCG328" s="129"/>
      <c r="KCH328" s="130"/>
      <c r="KCI328" s="131"/>
      <c r="KCJ328" s="131"/>
      <c r="KCK328" s="131"/>
      <c r="KCL328" s="132"/>
      <c r="KCM328" s="132"/>
      <c r="KCN328" s="129"/>
      <c r="KCO328" s="129"/>
      <c r="KCP328" s="130"/>
      <c r="KCQ328" s="131"/>
      <c r="KCR328" s="131"/>
      <c r="KCS328" s="131"/>
      <c r="KCT328" s="132"/>
      <c r="KCU328" s="132"/>
      <c r="KCV328" s="129"/>
      <c r="KCW328" s="129"/>
      <c r="KCX328" s="130"/>
      <c r="KCY328" s="131"/>
      <c r="KCZ328" s="131"/>
      <c r="KDA328" s="131"/>
      <c r="KDB328" s="132"/>
      <c r="KDC328" s="132"/>
      <c r="KDD328" s="129"/>
      <c r="KDE328" s="129"/>
      <c r="KDF328" s="130"/>
      <c r="KDG328" s="131"/>
      <c r="KDH328" s="131"/>
      <c r="KDI328" s="131"/>
      <c r="KDJ328" s="132"/>
      <c r="KDK328" s="132"/>
      <c r="KDL328" s="129"/>
      <c r="KDM328" s="129"/>
      <c r="KDN328" s="130"/>
      <c r="KDO328" s="131"/>
      <c r="KDP328" s="131"/>
      <c r="KDQ328" s="131"/>
      <c r="KDR328" s="132"/>
      <c r="KDS328" s="132"/>
      <c r="KDT328" s="129"/>
      <c r="KDU328" s="129"/>
      <c r="KDV328" s="130"/>
      <c r="KDW328" s="131"/>
      <c r="KDX328" s="131"/>
      <c r="KDY328" s="131"/>
      <c r="KDZ328" s="132"/>
      <c r="KEA328" s="132"/>
      <c r="KEB328" s="129"/>
      <c r="KEC328" s="129"/>
      <c r="KED328" s="130"/>
      <c r="KEE328" s="131"/>
      <c r="KEF328" s="131"/>
      <c r="KEG328" s="131"/>
      <c r="KEH328" s="132"/>
      <c r="KEI328" s="132"/>
      <c r="KEJ328" s="129"/>
      <c r="KEK328" s="129"/>
      <c r="KEL328" s="130"/>
      <c r="KEM328" s="131"/>
      <c r="KEN328" s="131"/>
      <c r="KEO328" s="131"/>
      <c r="KEP328" s="132"/>
      <c r="KEQ328" s="132"/>
      <c r="KER328" s="129"/>
      <c r="KES328" s="129"/>
      <c r="KET328" s="130"/>
      <c r="KEU328" s="131"/>
      <c r="KEV328" s="131"/>
      <c r="KEW328" s="131"/>
      <c r="KEX328" s="132"/>
      <c r="KEY328" s="132"/>
      <c r="KEZ328" s="129"/>
      <c r="KFA328" s="129"/>
      <c r="KFB328" s="130"/>
      <c r="KFC328" s="131"/>
      <c r="KFD328" s="131"/>
      <c r="KFE328" s="131"/>
      <c r="KFF328" s="132"/>
      <c r="KFG328" s="132"/>
      <c r="KFH328" s="129"/>
      <c r="KFI328" s="129"/>
      <c r="KFJ328" s="130"/>
      <c r="KFK328" s="131"/>
      <c r="KFL328" s="131"/>
      <c r="KFM328" s="131"/>
      <c r="KFN328" s="132"/>
      <c r="KFO328" s="132"/>
      <c r="KFP328" s="129"/>
      <c r="KFQ328" s="129"/>
      <c r="KFR328" s="130"/>
      <c r="KFS328" s="131"/>
      <c r="KFT328" s="131"/>
      <c r="KFU328" s="131"/>
      <c r="KFV328" s="132"/>
      <c r="KFW328" s="132"/>
      <c r="KFX328" s="129"/>
      <c r="KFY328" s="129"/>
      <c r="KFZ328" s="130"/>
      <c r="KGA328" s="131"/>
      <c r="KGB328" s="131"/>
      <c r="KGC328" s="131"/>
      <c r="KGD328" s="132"/>
      <c r="KGE328" s="132"/>
      <c r="KGF328" s="129"/>
      <c r="KGG328" s="129"/>
      <c r="KGH328" s="130"/>
      <c r="KGI328" s="131"/>
      <c r="KGJ328" s="131"/>
      <c r="KGK328" s="131"/>
      <c r="KGL328" s="132"/>
      <c r="KGM328" s="132"/>
      <c r="KGN328" s="129"/>
      <c r="KGO328" s="129"/>
      <c r="KGP328" s="130"/>
      <c r="KGQ328" s="131"/>
      <c r="KGR328" s="131"/>
      <c r="KGS328" s="131"/>
      <c r="KGT328" s="132"/>
      <c r="KGU328" s="132"/>
      <c r="KGV328" s="129"/>
      <c r="KGW328" s="129"/>
      <c r="KGX328" s="130"/>
      <c r="KGY328" s="131"/>
      <c r="KGZ328" s="131"/>
      <c r="KHA328" s="131"/>
      <c r="KHB328" s="132"/>
      <c r="KHC328" s="132"/>
      <c r="KHD328" s="129"/>
      <c r="KHE328" s="129"/>
      <c r="KHF328" s="130"/>
      <c r="KHG328" s="131"/>
      <c r="KHH328" s="131"/>
      <c r="KHI328" s="131"/>
      <c r="KHJ328" s="132"/>
      <c r="KHK328" s="132"/>
      <c r="KHL328" s="129"/>
      <c r="KHM328" s="129"/>
      <c r="KHN328" s="130"/>
      <c r="KHO328" s="131"/>
      <c r="KHP328" s="131"/>
      <c r="KHQ328" s="131"/>
      <c r="KHR328" s="132"/>
      <c r="KHS328" s="132"/>
      <c r="KHT328" s="129"/>
      <c r="KHU328" s="129"/>
      <c r="KHV328" s="130"/>
      <c r="KHW328" s="131"/>
      <c r="KHX328" s="131"/>
      <c r="KHY328" s="131"/>
      <c r="KHZ328" s="132"/>
      <c r="KIA328" s="132"/>
      <c r="KIB328" s="129"/>
      <c r="KIC328" s="129"/>
      <c r="KID328" s="130"/>
      <c r="KIE328" s="131"/>
      <c r="KIF328" s="131"/>
      <c r="KIG328" s="131"/>
      <c r="KIH328" s="132"/>
      <c r="KII328" s="132"/>
      <c r="KIJ328" s="129"/>
      <c r="KIK328" s="129"/>
      <c r="KIL328" s="130"/>
      <c r="KIM328" s="131"/>
      <c r="KIN328" s="131"/>
      <c r="KIO328" s="131"/>
      <c r="KIP328" s="132"/>
      <c r="KIQ328" s="132"/>
      <c r="KIR328" s="129"/>
      <c r="KIS328" s="129"/>
      <c r="KIT328" s="130"/>
      <c r="KIU328" s="131"/>
      <c r="KIV328" s="131"/>
      <c r="KIW328" s="131"/>
      <c r="KIX328" s="132"/>
      <c r="KIY328" s="132"/>
      <c r="KIZ328" s="129"/>
      <c r="KJA328" s="129"/>
      <c r="KJB328" s="130"/>
      <c r="KJC328" s="131"/>
      <c r="KJD328" s="131"/>
      <c r="KJE328" s="131"/>
      <c r="KJF328" s="132"/>
      <c r="KJG328" s="132"/>
      <c r="KJH328" s="129"/>
      <c r="KJI328" s="129"/>
      <c r="KJJ328" s="130"/>
      <c r="KJK328" s="131"/>
      <c r="KJL328" s="131"/>
      <c r="KJM328" s="131"/>
      <c r="KJN328" s="132"/>
      <c r="KJO328" s="132"/>
      <c r="KJP328" s="129"/>
      <c r="KJQ328" s="129"/>
      <c r="KJR328" s="130"/>
      <c r="KJS328" s="131"/>
      <c r="KJT328" s="131"/>
      <c r="KJU328" s="131"/>
      <c r="KJV328" s="132"/>
      <c r="KJW328" s="132"/>
      <c r="KJX328" s="129"/>
      <c r="KJY328" s="129"/>
      <c r="KJZ328" s="130"/>
      <c r="KKA328" s="131"/>
      <c r="KKB328" s="131"/>
      <c r="KKC328" s="131"/>
      <c r="KKD328" s="132"/>
      <c r="KKE328" s="132"/>
      <c r="KKF328" s="129"/>
      <c r="KKG328" s="129"/>
      <c r="KKH328" s="130"/>
      <c r="KKI328" s="131"/>
      <c r="KKJ328" s="131"/>
      <c r="KKK328" s="131"/>
      <c r="KKL328" s="132"/>
      <c r="KKM328" s="132"/>
      <c r="KKN328" s="129"/>
      <c r="KKO328" s="129"/>
      <c r="KKP328" s="130"/>
      <c r="KKQ328" s="131"/>
      <c r="KKR328" s="131"/>
      <c r="KKS328" s="131"/>
      <c r="KKT328" s="132"/>
      <c r="KKU328" s="132"/>
      <c r="KKV328" s="129"/>
      <c r="KKW328" s="129"/>
      <c r="KKX328" s="130"/>
      <c r="KKY328" s="131"/>
      <c r="KKZ328" s="131"/>
      <c r="KLA328" s="131"/>
      <c r="KLB328" s="132"/>
      <c r="KLC328" s="132"/>
      <c r="KLD328" s="129"/>
      <c r="KLE328" s="129"/>
      <c r="KLF328" s="130"/>
      <c r="KLG328" s="131"/>
      <c r="KLH328" s="131"/>
      <c r="KLI328" s="131"/>
      <c r="KLJ328" s="132"/>
      <c r="KLK328" s="132"/>
      <c r="KLL328" s="129"/>
      <c r="KLM328" s="129"/>
      <c r="KLN328" s="130"/>
      <c r="KLO328" s="131"/>
      <c r="KLP328" s="131"/>
      <c r="KLQ328" s="131"/>
      <c r="KLR328" s="132"/>
      <c r="KLS328" s="132"/>
      <c r="KLT328" s="129"/>
      <c r="KLU328" s="129"/>
      <c r="KLV328" s="130"/>
      <c r="KLW328" s="131"/>
      <c r="KLX328" s="131"/>
      <c r="KLY328" s="131"/>
      <c r="KLZ328" s="132"/>
      <c r="KMA328" s="132"/>
      <c r="KMB328" s="129"/>
      <c r="KMC328" s="129"/>
      <c r="KMD328" s="130"/>
      <c r="KME328" s="131"/>
      <c r="KMF328" s="131"/>
      <c r="KMG328" s="131"/>
      <c r="KMH328" s="132"/>
      <c r="KMI328" s="132"/>
      <c r="KMJ328" s="129"/>
      <c r="KMK328" s="129"/>
      <c r="KML328" s="130"/>
      <c r="KMM328" s="131"/>
      <c r="KMN328" s="131"/>
      <c r="KMO328" s="131"/>
      <c r="KMP328" s="132"/>
      <c r="KMQ328" s="132"/>
      <c r="KMR328" s="129"/>
      <c r="KMS328" s="129"/>
      <c r="KMT328" s="130"/>
      <c r="KMU328" s="131"/>
      <c r="KMV328" s="131"/>
      <c r="KMW328" s="131"/>
      <c r="KMX328" s="132"/>
      <c r="KMY328" s="132"/>
      <c r="KMZ328" s="129"/>
      <c r="KNA328" s="129"/>
      <c r="KNB328" s="130"/>
      <c r="KNC328" s="131"/>
      <c r="KND328" s="131"/>
      <c r="KNE328" s="131"/>
      <c r="KNF328" s="132"/>
      <c r="KNG328" s="132"/>
      <c r="KNH328" s="129"/>
      <c r="KNI328" s="129"/>
      <c r="KNJ328" s="130"/>
      <c r="KNK328" s="131"/>
      <c r="KNL328" s="131"/>
      <c r="KNM328" s="131"/>
      <c r="KNN328" s="132"/>
      <c r="KNO328" s="132"/>
      <c r="KNP328" s="129"/>
      <c r="KNQ328" s="129"/>
      <c r="KNR328" s="130"/>
      <c r="KNS328" s="131"/>
      <c r="KNT328" s="131"/>
      <c r="KNU328" s="131"/>
      <c r="KNV328" s="132"/>
      <c r="KNW328" s="132"/>
      <c r="KNX328" s="129"/>
      <c r="KNY328" s="129"/>
      <c r="KNZ328" s="130"/>
      <c r="KOA328" s="131"/>
      <c r="KOB328" s="131"/>
      <c r="KOC328" s="131"/>
      <c r="KOD328" s="132"/>
      <c r="KOE328" s="132"/>
      <c r="KOF328" s="129"/>
      <c r="KOG328" s="129"/>
      <c r="KOH328" s="130"/>
      <c r="KOI328" s="131"/>
      <c r="KOJ328" s="131"/>
      <c r="KOK328" s="131"/>
      <c r="KOL328" s="132"/>
      <c r="KOM328" s="132"/>
      <c r="KON328" s="129"/>
      <c r="KOO328" s="129"/>
      <c r="KOP328" s="130"/>
      <c r="KOQ328" s="131"/>
      <c r="KOR328" s="131"/>
      <c r="KOS328" s="131"/>
      <c r="KOT328" s="132"/>
      <c r="KOU328" s="132"/>
      <c r="KOV328" s="129"/>
      <c r="KOW328" s="129"/>
      <c r="KOX328" s="130"/>
      <c r="KOY328" s="131"/>
      <c r="KOZ328" s="131"/>
      <c r="KPA328" s="131"/>
      <c r="KPB328" s="132"/>
      <c r="KPC328" s="132"/>
      <c r="KPD328" s="129"/>
      <c r="KPE328" s="129"/>
      <c r="KPF328" s="130"/>
      <c r="KPG328" s="131"/>
      <c r="KPH328" s="131"/>
      <c r="KPI328" s="131"/>
      <c r="KPJ328" s="132"/>
      <c r="KPK328" s="132"/>
      <c r="KPL328" s="129"/>
      <c r="KPM328" s="129"/>
      <c r="KPN328" s="130"/>
      <c r="KPO328" s="131"/>
      <c r="KPP328" s="131"/>
      <c r="KPQ328" s="131"/>
      <c r="KPR328" s="132"/>
      <c r="KPS328" s="132"/>
      <c r="KPT328" s="129"/>
      <c r="KPU328" s="129"/>
      <c r="KPV328" s="130"/>
      <c r="KPW328" s="131"/>
      <c r="KPX328" s="131"/>
      <c r="KPY328" s="131"/>
      <c r="KPZ328" s="132"/>
      <c r="KQA328" s="132"/>
      <c r="KQB328" s="129"/>
      <c r="KQC328" s="129"/>
      <c r="KQD328" s="130"/>
      <c r="KQE328" s="131"/>
      <c r="KQF328" s="131"/>
      <c r="KQG328" s="131"/>
      <c r="KQH328" s="132"/>
      <c r="KQI328" s="132"/>
      <c r="KQJ328" s="129"/>
      <c r="KQK328" s="129"/>
      <c r="KQL328" s="130"/>
      <c r="KQM328" s="131"/>
      <c r="KQN328" s="131"/>
      <c r="KQO328" s="131"/>
      <c r="KQP328" s="132"/>
      <c r="KQQ328" s="132"/>
      <c r="KQR328" s="129"/>
      <c r="KQS328" s="129"/>
      <c r="KQT328" s="130"/>
      <c r="KQU328" s="131"/>
      <c r="KQV328" s="131"/>
      <c r="KQW328" s="131"/>
      <c r="KQX328" s="132"/>
      <c r="KQY328" s="132"/>
      <c r="KQZ328" s="129"/>
      <c r="KRA328" s="129"/>
      <c r="KRB328" s="130"/>
      <c r="KRC328" s="131"/>
      <c r="KRD328" s="131"/>
      <c r="KRE328" s="131"/>
      <c r="KRF328" s="132"/>
      <c r="KRG328" s="132"/>
      <c r="KRH328" s="129"/>
      <c r="KRI328" s="129"/>
      <c r="KRJ328" s="130"/>
      <c r="KRK328" s="131"/>
      <c r="KRL328" s="131"/>
      <c r="KRM328" s="131"/>
      <c r="KRN328" s="132"/>
      <c r="KRO328" s="132"/>
      <c r="KRP328" s="129"/>
      <c r="KRQ328" s="129"/>
      <c r="KRR328" s="130"/>
      <c r="KRS328" s="131"/>
      <c r="KRT328" s="131"/>
      <c r="KRU328" s="131"/>
      <c r="KRV328" s="132"/>
      <c r="KRW328" s="132"/>
      <c r="KRX328" s="129"/>
      <c r="KRY328" s="129"/>
      <c r="KRZ328" s="130"/>
      <c r="KSA328" s="131"/>
      <c r="KSB328" s="131"/>
      <c r="KSC328" s="131"/>
      <c r="KSD328" s="132"/>
      <c r="KSE328" s="132"/>
      <c r="KSF328" s="129"/>
      <c r="KSG328" s="129"/>
      <c r="KSH328" s="130"/>
      <c r="KSI328" s="131"/>
      <c r="KSJ328" s="131"/>
      <c r="KSK328" s="131"/>
      <c r="KSL328" s="132"/>
      <c r="KSM328" s="132"/>
      <c r="KSN328" s="129"/>
      <c r="KSO328" s="129"/>
      <c r="KSP328" s="130"/>
      <c r="KSQ328" s="131"/>
      <c r="KSR328" s="131"/>
      <c r="KSS328" s="131"/>
      <c r="KST328" s="132"/>
      <c r="KSU328" s="132"/>
      <c r="KSV328" s="129"/>
      <c r="KSW328" s="129"/>
      <c r="KSX328" s="130"/>
      <c r="KSY328" s="131"/>
      <c r="KSZ328" s="131"/>
      <c r="KTA328" s="131"/>
      <c r="KTB328" s="132"/>
      <c r="KTC328" s="132"/>
      <c r="KTD328" s="129"/>
      <c r="KTE328" s="129"/>
      <c r="KTF328" s="130"/>
      <c r="KTG328" s="131"/>
      <c r="KTH328" s="131"/>
      <c r="KTI328" s="131"/>
      <c r="KTJ328" s="132"/>
      <c r="KTK328" s="132"/>
      <c r="KTL328" s="129"/>
      <c r="KTM328" s="129"/>
      <c r="KTN328" s="130"/>
      <c r="KTO328" s="131"/>
      <c r="KTP328" s="131"/>
      <c r="KTQ328" s="131"/>
      <c r="KTR328" s="132"/>
      <c r="KTS328" s="132"/>
      <c r="KTT328" s="129"/>
      <c r="KTU328" s="129"/>
      <c r="KTV328" s="130"/>
      <c r="KTW328" s="131"/>
      <c r="KTX328" s="131"/>
      <c r="KTY328" s="131"/>
      <c r="KTZ328" s="132"/>
      <c r="KUA328" s="132"/>
      <c r="KUB328" s="129"/>
      <c r="KUC328" s="129"/>
      <c r="KUD328" s="130"/>
      <c r="KUE328" s="131"/>
      <c r="KUF328" s="131"/>
      <c r="KUG328" s="131"/>
      <c r="KUH328" s="132"/>
      <c r="KUI328" s="132"/>
      <c r="KUJ328" s="129"/>
      <c r="KUK328" s="129"/>
      <c r="KUL328" s="130"/>
      <c r="KUM328" s="131"/>
      <c r="KUN328" s="131"/>
      <c r="KUO328" s="131"/>
      <c r="KUP328" s="132"/>
      <c r="KUQ328" s="132"/>
      <c r="KUR328" s="129"/>
      <c r="KUS328" s="129"/>
      <c r="KUT328" s="130"/>
      <c r="KUU328" s="131"/>
      <c r="KUV328" s="131"/>
      <c r="KUW328" s="131"/>
      <c r="KUX328" s="132"/>
      <c r="KUY328" s="132"/>
      <c r="KUZ328" s="129"/>
      <c r="KVA328" s="129"/>
      <c r="KVB328" s="130"/>
      <c r="KVC328" s="131"/>
      <c r="KVD328" s="131"/>
      <c r="KVE328" s="131"/>
      <c r="KVF328" s="132"/>
      <c r="KVG328" s="132"/>
      <c r="KVH328" s="129"/>
      <c r="KVI328" s="129"/>
      <c r="KVJ328" s="130"/>
      <c r="KVK328" s="131"/>
      <c r="KVL328" s="131"/>
      <c r="KVM328" s="131"/>
      <c r="KVN328" s="132"/>
      <c r="KVO328" s="132"/>
      <c r="KVP328" s="129"/>
      <c r="KVQ328" s="129"/>
      <c r="KVR328" s="130"/>
      <c r="KVS328" s="131"/>
      <c r="KVT328" s="131"/>
      <c r="KVU328" s="131"/>
      <c r="KVV328" s="132"/>
      <c r="KVW328" s="132"/>
      <c r="KVX328" s="129"/>
      <c r="KVY328" s="129"/>
      <c r="KVZ328" s="130"/>
      <c r="KWA328" s="131"/>
      <c r="KWB328" s="131"/>
      <c r="KWC328" s="131"/>
      <c r="KWD328" s="132"/>
      <c r="KWE328" s="132"/>
      <c r="KWF328" s="129"/>
      <c r="KWG328" s="129"/>
      <c r="KWH328" s="130"/>
      <c r="KWI328" s="131"/>
      <c r="KWJ328" s="131"/>
      <c r="KWK328" s="131"/>
      <c r="KWL328" s="132"/>
      <c r="KWM328" s="132"/>
      <c r="KWN328" s="129"/>
      <c r="KWO328" s="129"/>
      <c r="KWP328" s="130"/>
      <c r="KWQ328" s="131"/>
      <c r="KWR328" s="131"/>
      <c r="KWS328" s="131"/>
      <c r="KWT328" s="132"/>
      <c r="KWU328" s="132"/>
      <c r="KWV328" s="129"/>
      <c r="KWW328" s="129"/>
      <c r="KWX328" s="130"/>
      <c r="KWY328" s="131"/>
      <c r="KWZ328" s="131"/>
      <c r="KXA328" s="131"/>
      <c r="KXB328" s="132"/>
      <c r="KXC328" s="132"/>
      <c r="KXD328" s="129"/>
      <c r="KXE328" s="129"/>
      <c r="KXF328" s="130"/>
      <c r="KXG328" s="131"/>
      <c r="KXH328" s="131"/>
      <c r="KXI328" s="131"/>
      <c r="KXJ328" s="132"/>
      <c r="KXK328" s="132"/>
      <c r="KXL328" s="129"/>
      <c r="KXM328" s="129"/>
      <c r="KXN328" s="130"/>
      <c r="KXO328" s="131"/>
      <c r="KXP328" s="131"/>
      <c r="KXQ328" s="131"/>
      <c r="KXR328" s="132"/>
      <c r="KXS328" s="132"/>
      <c r="KXT328" s="129"/>
      <c r="KXU328" s="129"/>
      <c r="KXV328" s="130"/>
      <c r="KXW328" s="131"/>
      <c r="KXX328" s="131"/>
      <c r="KXY328" s="131"/>
      <c r="KXZ328" s="132"/>
      <c r="KYA328" s="132"/>
      <c r="KYB328" s="129"/>
      <c r="KYC328" s="129"/>
      <c r="KYD328" s="130"/>
      <c r="KYE328" s="131"/>
      <c r="KYF328" s="131"/>
      <c r="KYG328" s="131"/>
      <c r="KYH328" s="132"/>
      <c r="KYI328" s="132"/>
      <c r="KYJ328" s="129"/>
      <c r="KYK328" s="129"/>
      <c r="KYL328" s="130"/>
      <c r="KYM328" s="131"/>
      <c r="KYN328" s="131"/>
      <c r="KYO328" s="131"/>
      <c r="KYP328" s="132"/>
      <c r="KYQ328" s="132"/>
      <c r="KYR328" s="129"/>
      <c r="KYS328" s="129"/>
      <c r="KYT328" s="130"/>
      <c r="KYU328" s="131"/>
      <c r="KYV328" s="131"/>
      <c r="KYW328" s="131"/>
      <c r="KYX328" s="132"/>
      <c r="KYY328" s="132"/>
      <c r="KYZ328" s="129"/>
      <c r="KZA328" s="129"/>
      <c r="KZB328" s="130"/>
      <c r="KZC328" s="131"/>
      <c r="KZD328" s="131"/>
      <c r="KZE328" s="131"/>
      <c r="KZF328" s="132"/>
      <c r="KZG328" s="132"/>
      <c r="KZH328" s="129"/>
      <c r="KZI328" s="129"/>
      <c r="KZJ328" s="130"/>
      <c r="KZK328" s="131"/>
      <c r="KZL328" s="131"/>
      <c r="KZM328" s="131"/>
      <c r="KZN328" s="132"/>
      <c r="KZO328" s="132"/>
      <c r="KZP328" s="129"/>
      <c r="KZQ328" s="129"/>
      <c r="KZR328" s="130"/>
      <c r="KZS328" s="131"/>
      <c r="KZT328" s="131"/>
      <c r="KZU328" s="131"/>
      <c r="KZV328" s="132"/>
      <c r="KZW328" s="132"/>
      <c r="KZX328" s="129"/>
      <c r="KZY328" s="129"/>
      <c r="KZZ328" s="130"/>
      <c r="LAA328" s="131"/>
      <c r="LAB328" s="131"/>
      <c r="LAC328" s="131"/>
      <c r="LAD328" s="132"/>
      <c r="LAE328" s="132"/>
      <c r="LAF328" s="129"/>
      <c r="LAG328" s="129"/>
      <c r="LAH328" s="130"/>
      <c r="LAI328" s="131"/>
      <c r="LAJ328" s="131"/>
      <c r="LAK328" s="131"/>
      <c r="LAL328" s="132"/>
      <c r="LAM328" s="132"/>
      <c r="LAN328" s="129"/>
      <c r="LAO328" s="129"/>
      <c r="LAP328" s="130"/>
      <c r="LAQ328" s="131"/>
      <c r="LAR328" s="131"/>
      <c r="LAS328" s="131"/>
      <c r="LAT328" s="132"/>
      <c r="LAU328" s="132"/>
      <c r="LAV328" s="129"/>
      <c r="LAW328" s="129"/>
      <c r="LAX328" s="130"/>
      <c r="LAY328" s="131"/>
      <c r="LAZ328" s="131"/>
      <c r="LBA328" s="131"/>
      <c r="LBB328" s="132"/>
      <c r="LBC328" s="132"/>
      <c r="LBD328" s="129"/>
      <c r="LBE328" s="129"/>
      <c r="LBF328" s="130"/>
      <c r="LBG328" s="131"/>
      <c r="LBH328" s="131"/>
      <c r="LBI328" s="131"/>
      <c r="LBJ328" s="132"/>
      <c r="LBK328" s="132"/>
      <c r="LBL328" s="129"/>
      <c r="LBM328" s="129"/>
      <c r="LBN328" s="130"/>
      <c r="LBO328" s="131"/>
      <c r="LBP328" s="131"/>
      <c r="LBQ328" s="131"/>
      <c r="LBR328" s="132"/>
      <c r="LBS328" s="132"/>
      <c r="LBT328" s="129"/>
      <c r="LBU328" s="129"/>
      <c r="LBV328" s="130"/>
      <c r="LBW328" s="131"/>
      <c r="LBX328" s="131"/>
      <c r="LBY328" s="131"/>
      <c r="LBZ328" s="132"/>
      <c r="LCA328" s="132"/>
      <c r="LCB328" s="129"/>
      <c r="LCC328" s="129"/>
      <c r="LCD328" s="130"/>
      <c r="LCE328" s="131"/>
      <c r="LCF328" s="131"/>
      <c r="LCG328" s="131"/>
      <c r="LCH328" s="132"/>
      <c r="LCI328" s="132"/>
      <c r="LCJ328" s="129"/>
      <c r="LCK328" s="129"/>
      <c r="LCL328" s="130"/>
      <c r="LCM328" s="131"/>
      <c r="LCN328" s="131"/>
      <c r="LCO328" s="131"/>
      <c r="LCP328" s="132"/>
      <c r="LCQ328" s="132"/>
      <c r="LCR328" s="129"/>
      <c r="LCS328" s="129"/>
      <c r="LCT328" s="130"/>
      <c r="LCU328" s="131"/>
      <c r="LCV328" s="131"/>
      <c r="LCW328" s="131"/>
      <c r="LCX328" s="132"/>
      <c r="LCY328" s="132"/>
      <c r="LCZ328" s="129"/>
      <c r="LDA328" s="129"/>
      <c r="LDB328" s="130"/>
      <c r="LDC328" s="131"/>
      <c r="LDD328" s="131"/>
      <c r="LDE328" s="131"/>
      <c r="LDF328" s="132"/>
      <c r="LDG328" s="132"/>
      <c r="LDH328" s="129"/>
      <c r="LDI328" s="129"/>
      <c r="LDJ328" s="130"/>
      <c r="LDK328" s="131"/>
      <c r="LDL328" s="131"/>
      <c r="LDM328" s="131"/>
      <c r="LDN328" s="132"/>
      <c r="LDO328" s="132"/>
      <c r="LDP328" s="129"/>
      <c r="LDQ328" s="129"/>
      <c r="LDR328" s="130"/>
      <c r="LDS328" s="131"/>
      <c r="LDT328" s="131"/>
      <c r="LDU328" s="131"/>
      <c r="LDV328" s="132"/>
      <c r="LDW328" s="132"/>
      <c r="LDX328" s="129"/>
      <c r="LDY328" s="129"/>
      <c r="LDZ328" s="130"/>
      <c r="LEA328" s="131"/>
      <c r="LEB328" s="131"/>
      <c r="LEC328" s="131"/>
      <c r="LED328" s="132"/>
      <c r="LEE328" s="132"/>
      <c r="LEF328" s="129"/>
      <c r="LEG328" s="129"/>
      <c r="LEH328" s="130"/>
      <c r="LEI328" s="131"/>
      <c r="LEJ328" s="131"/>
      <c r="LEK328" s="131"/>
      <c r="LEL328" s="132"/>
      <c r="LEM328" s="132"/>
      <c r="LEN328" s="129"/>
      <c r="LEO328" s="129"/>
      <c r="LEP328" s="130"/>
      <c r="LEQ328" s="131"/>
      <c r="LER328" s="131"/>
      <c r="LES328" s="131"/>
      <c r="LET328" s="132"/>
      <c r="LEU328" s="132"/>
      <c r="LEV328" s="129"/>
      <c r="LEW328" s="129"/>
      <c r="LEX328" s="130"/>
      <c r="LEY328" s="131"/>
      <c r="LEZ328" s="131"/>
      <c r="LFA328" s="131"/>
      <c r="LFB328" s="132"/>
      <c r="LFC328" s="132"/>
      <c r="LFD328" s="129"/>
      <c r="LFE328" s="129"/>
      <c r="LFF328" s="130"/>
      <c r="LFG328" s="131"/>
      <c r="LFH328" s="131"/>
      <c r="LFI328" s="131"/>
      <c r="LFJ328" s="132"/>
      <c r="LFK328" s="132"/>
      <c r="LFL328" s="129"/>
      <c r="LFM328" s="129"/>
      <c r="LFN328" s="130"/>
      <c r="LFO328" s="131"/>
      <c r="LFP328" s="131"/>
      <c r="LFQ328" s="131"/>
      <c r="LFR328" s="132"/>
      <c r="LFS328" s="132"/>
      <c r="LFT328" s="129"/>
      <c r="LFU328" s="129"/>
      <c r="LFV328" s="130"/>
      <c r="LFW328" s="131"/>
      <c r="LFX328" s="131"/>
      <c r="LFY328" s="131"/>
      <c r="LFZ328" s="132"/>
      <c r="LGA328" s="132"/>
      <c r="LGB328" s="129"/>
      <c r="LGC328" s="129"/>
      <c r="LGD328" s="130"/>
      <c r="LGE328" s="131"/>
      <c r="LGF328" s="131"/>
      <c r="LGG328" s="131"/>
      <c r="LGH328" s="132"/>
      <c r="LGI328" s="132"/>
      <c r="LGJ328" s="129"/>
      <c r="LGK328" s="129"/>
      <c r="LGL328" s="130"/>
      <c r="LGM328" s="131"/>
      <c r="LGN328" s="131"/>
      <c r="LGO328" s="131"/>
      <c r="LGP328" s="132"/>
      <c r="LGQ328" s="132"/>
      <c r="LGR328" s="129"/>
      <c r="LGS328" s="129"/>
      <c r="LGT328" s="130"/>
      <c r="LGU328" s="131"/>
      <c r="LGV328" s="131"/>
      <c r="LGW328" s="131"/>
      <c r="LGX328" s="132"/>
      <c r="LGY328" s="132"/>
      <c r="LGZ328" s="129"/>
      <c r="LHA328" s="129"/>
      <c r="LHB328" s="130"/>
      <c r="LHC328" s="131"/>
      <c r="LHD328" s="131"/>
      <c r="LHE328" s="131"/>
      <c r="LHF328" s="132"/>
      <c r="LHG328" s="132"/>
      <c r="LHH328" s="129"/>
      <c r="LHI328" s="129"/>
      <c r="LHJ328" s="130"/>
      <c r="LHK328" s="131"/>
      <c r="LHL328" s="131"/>
      <c r="LHM328" s="131"/>
      <c r="LHN328" s="132"/>
      <c r="LHO328" s="132"/>
      <c r="LHP328" s="129"/>
      <c r="LHQ328" s="129"/>
      <c r="LHR328" s="130"/>
      <c r="LHS328" s="131"/>
      <c r="LHT328" s="131"/>
      <c r="LHU328" s="131"/>
      <c r="LHV328" s="132"/>
      <c r="LHW328" s="132"/>
      <c r="LHX328" s="129"/>
      <c r="LHY328" s="129"/>
      <c r="LHZ328" s="130"/>
      <c r="LIA328" s="131"/>
      <c r="LIB328" s="131"/>
      <c r="LIC328" s="131"/>
      <c r="LID328" s="132"/>
      <c r="LIE328" s="132"/>
      <c r="LIF328" s="129"/>
      <c r="LIG328" s="129"/>
      <c r="LIH328" s="130"/>
      <c r="LII328" s="131"/>
      <c r="LIJ328" s="131"/>
      <c r="LIK328" s="131"/>
      <c r="LIL328" s="132"/>
      <c r="LIM328" s="132"/>
      <c r="LIN328" s="129"/>
      <c r="LIO328" s="129"/>
      <c r="LIP328" s="130"/>
      <c r="LIQ328" s="131"/>
      <c r="LIR328" s="131"/>
      <c r="LIS328" s="131"/>
      <c r="LIT328" s="132"/>
      <c r="LIU328" s="132"/>
      <c r="LIV328" s="129"/>
      <c r="LIW328" s="129"/>
      <c r="LIX328" s="130"/>
      <c r="LIY328" s="131"/>
      <c r="LIZ328" s="131"/>
      <c r="LJA328" s="131"/>
      <c r="LJB328" s="132"/>
      <c r="LJC328" s="132"/>
      <c r="LJD328" s="129"/>
      <c r="LJE328" s="129"/>
      <c r="LJF328" s="130"/>
      <c r="LJG328" s="131"/>
      <c r="LJH328" s="131"/>
      <c r="LJI328" s="131"/>
      <c r="LJJ328" s="132"/>
      <c r="LJK328" s="132"/>
      <c r="LJL328" s="129"/>
      <c r="LJM328" s="129"/>
      <c r="LJN328" s="130"/>
      <c r="LJO328" s="131"/>
      <c r="LJP328" s="131"/>
      <c r="LJQ328" s="131"/>
      <c r="LJR328" s="132"/>
      <c r="LJS328" s="132"/>
      <c r="LJT328" s="129"/>
      <c r="LJU328" s="129"/>
      <c r="LJV328" s="130"/>
      <c r="LJW328" s="131"/>
      <c r="LJX328" s="131"/>
      <c r="LJY328" s="131"/>
      <c r="LJZ328" s="132"/>
      <c r="LKA328" s="132"/>
      <c r="LKB328" s="129"/>
      <c r="LKC328" s="129"/>
      <c r="LKD328" s="130"/>
      <c r="LKE328" s="131"/>
      <c r="LKF328" s="131"/>
      <c r="LKG328" s="131"/>
      <c r="LKH328" s="132"/>
      <c r="LKI328" s="132"/>
      <c r="LKJ328" s="129"/>
      <c r="LKK328" s="129"/>
      <c r="LKL328" s="130"/>
      <c r="LKM328" s="131"/>
      <c r="LKN328" s="131"/>
      <c r="LKO328" s="131"/>
      <c r="LKP328" s="132"/>
      <c r="LKQ328" s="132"/>
      <c r="LKR328" s="129"/>
      <c r="LKS328" s="129"/>
      <c r="LKT328" s="130"/>
      <c r="LKU328" s="131"/>
      <c r="LKV328" s="131"/>
      <c r="LKW328" s="131"/>
      <c r="LKX328" s="132"/>
      <c r="LKY328" s="132"/>
      <c r="LKZ328" s="129"/>
      <c r="LLA328" s="129"/>
      <c r="LLB328" s="130"/>
      <c r="LLC328" s="131"/>
      <c r="LLD328" s="131"/>
      <c r="LLE328" s="131"/>
      <c r="LLF328" s="132"/>
      <c r="LLG328" s="132"/>
      <c r="LLH328" s="129"/>
      <c r="LLI328" s="129"/>
      <c r="LLJ328" s="130"/>
      <c r="LLK328" s="131"/>
      <c r="LLL328" s="131"/>
      <c r="LLM328" s="131"/>
      <c r="LLN328" s="132"/>
      <c r="LLO328" s="132"/>
      <c r="LLP328" s="129"/>
      <c r="LLQ328" s="129"/>
      <c r="LLR328" s="130"/>
      <c r="LLS328" s="131"/>
      <c r="LLT328" s="131"/>
      <c r="LLU328" s="131"/>
      <c r="LLV328" s="132"/>
      <c r="LLW328" s="132"/>
      <c r="LLX328" s="129"/>
      <c r="LLY328" s="129"/>
      <c r="LLZ328" s="130"/>
      <c r="LMA328" s="131"/>
      <c r="LMB328" s="131"/>
      <c r="LMC328" s="131"/>
      <c r="LMD328" s="132"/>
      <c r="LME328" s="132"/>
      <c r="LMF328" s="129"/>
      <c r="LMG328" s="129"/>
      <c r="LMH328" s="130"/>
      <c r="LMI328" s="131"/>
      <c r="LMJ328" s="131"/>
      <c r="LMK328" s="131"/>
      <c r="LML328" s="132"/>
      <c r="LMM328" s="132"/>
      <c r="LMN328" s="129"/>
      <c r="LMO328" s="129"/>
      <c r="LMP328" s="130"/>
      <c r="LMQ328" s="131"/>
      <c r="LMR328" s="131"/>
      <c r="LMS328" s="131"/>
      <c r="LMT328" s="132"/>
      <c r="LMU328" s="132"/>
      <c r="LMV328" s="129"/>
      <c r="LMW328" s="129"/>
      <c r="LMX328" s="130"/>
      <c r="LMY328" s="131"/>
      <c r="LMZ328" s="131"/>
      <c r="LNA328" s="131"/>
      <c r="LNB328" s="132"/>
      <c r="LNC328" s="132"/>
      <c r="LND328" s="129"/>
      <c r="LNE328" s="129"/>
      <c r="LNF328" s="130"/>
      <c r="LNG328" s="131"/>
      <c r="LNH328" s="131"/>
      <c r="LNI328" s="131"/>
      <c r="LNJ328" s="132"/>
      <c r="LNK328" s="132"/>
      <c r="LNL328" s="129"/>
      <c r="LNM328" s="129"/>
      <c r="LNN328" s="130"/>
      <c r="LNO328" s="131"/>
      <c r="LNP328" s="131"/>
      <c r="LNQ328" s="131"/>
      <c r="LNR328" s="132"/>
      <c r="LNS328" s="132"/>
      <c r="LNT328" s="129"/>
      <c r="LNU328" s="129"/>
      <c r="LNV328" s="130"/>
      <c r="LNW328" s="131"/>
      <c r="LNX328" s="131"/>
      <c r="LNY328" s="131"/>
      <c r="LNZ328" s="132"/>
      <c r="LOA328" s="132"/>
      <c r="LOB328" s="129"/>
      <c r="LOC328" s="129"/>
      <c r="LOD328" s="130"/>
      <c r="LOE328" s="131"/>
      <c r="LOF328" s="131"/>
      <c r="LOG328" s="131"/>
      <c r="LOH328" s="132"/>
      <c r="LOI328" s="132"/>
      <c r="LOJ328" s="129"/>
      <c r="LOK328" s="129"/>
      <c r="LOL328" s="130"/>
      <c r="LOM328" s="131"/>
      <c r="LON328" s="131"/>
      <c r="LOO328" s="131"/>
      <c r="LOP328" s="132"/>
      <c r="LOQ328" s="132"/>
      <c r="LOR328" s="129"/>
      <c r="LOS328" s="129"/>
      <c r="LOT328" s="130"/>
      <c r="LOU328" s="131"/>
      <c r="LOV328" s="131"/>
      <c r="LOW328" s="131"/>
      <c r="LOX328" s="132"/>
      <c r="LOY328" s="132"/>
      <c r="LOZ328" s="129"/>
      <c r="LPA328" s="129"/>
      <c r="LPB328" s="130"/>
      <c r="LPC328" s="131"/>
      <c r="LPD328" s="131"/>
      <c r="LPE328" s="131"/>
      <c r="LPF328" s="132"/>
      <c r="LPG328" s="132"/>
      <c r="LPH328" s="129"/>
      <c r="LPI328" s="129"/>
      <c r="LPJ328" s="130"/>
      <c r="LPK328" s="131"/>
      <c r="LPL328" s="131"/>
      <c r="LPM328" s="131"/>
      <c r="LPN328" s="132"/>
      <c r="LPO328" s="132"/>
      <c r="LPP328" s="129"/>
      <c r="LPQ328" s="129"/>
      <c r="LPR328" s="130"/>
      <c r="LPS328" s="131"/>
      <c r="LPT328" s="131"/>
      <c r="LPU328" s="131"/>
      <c r="LPV328" s="132"/>
      <c r="LPW328" s="132"/>
      <c r="LPX328" s="129"/>
      <c r="LPY328" s="129"/>
      <c r="LPZ328" s="130"/>
      <c r="LQA328" s="131"/>
      <c r="LQB328" s="131"/>
      <c r="LQC328" s="131"/>
      <c r="LQD328" s="132"/>
      <c r="LQE328" s="132"/>
      <c r="LQF328" s="129"/>
      <c r="LQG328" s="129"/>
      <c r="LQH328" s="130"/>
      <c r="LQI328" s="131"/>
      <c r="LQJ328" s="131"/>
      <c r="LQK328" s="131"/>
      <c r="LQL328" s="132"/>
      <c r="LQM328" s="132"/>
      <c r="LQN328" s="129"/>
      <c r="LQO328" s="129"/>
      <c r="LQP328" s="130"/>
      <c r="LQQ328" s="131"/>
      <c r="LQR328" s="131"/>
      <c r="LQS328" s="131"/>
      <c r="LQT328" s="132"/>
      <c r="LQU328" s="132"/>
      <c r="LQV328" s="129"/>
      <c r="LQW328" s="129"/>
      <c r="LQX328" s="130"/>
      <c r="LQY328" s="131"/>
      <c r="LQZ328" s="131"/>
      <c r="LRA328" s="131"/>
      <c r="LRB328" s="132"/>
      <c r="LRC328" s="132"/>
      <c r="LRD328" s="129"/>
      <c r="LRE328" s="129"/>
      <c r="LRF328" s="130"/>
      <c r="LRG328" s="131"/>
      <c r="LRH328" s="131"/>
      <c r="LRI328" s="131"/>
      <c r="LRJ328" s="132"/>
      <c r="LRK328" s="132"/>
      <c r="LRL328" s="129"/>
      <c r="LRM328" s="129"/>
      <c r="LRN328" s="130"/>
      <c r="LRO328" s="131"/>
      <c r="LRP328" s="131"/>
      <c r="LRQ328" s="131"/>
      <c r="LRR328" s="132"/>
      <c r="LRS328" s="132"/>
      <c r="LRT328" s="129"/>
      <c r="LRU328" s="129"/>
      <c r="LRV328" s="130"/>
      <c r="LRW328" s="131"/>
      <c r="LRX328" s="131"/>
      <c r="LRY328" s="131"/>
      <c r="LRZ328" s="132"/>
      <c r="LSA328" s="132"/>
      <c r="LSB328" s="129"/>
      <c r="LSC328" s="129"/>
      <c r="LSD328" s="130"/>
      <c r="LSE328" s="131"/>
      <c r="LSF328" s="131"/>
      <c r="LSG328" s="131"/>
      <c r="LSH328" s="132"/>
      <c r="LSI328" s="132"/>
      <c r="LSJ328" s="129"/>
      <c r="LSK328" s="129"/>
      <c r="LSL328" s="130"/>
      <c r="LSM328" s="131"/>
      <c r="LSN328" s="131"/>
      <c r="LSO328" s="131"/>
      <c r="LSP328" s="132"/>
      <c r="LSQ328" s="132"/>
      <c r="LSR328" s="129"/>
      <c r="LSS328" s="129"/>
      <c r="LST328" s="130"/>
      <c r="LSU328" s="131"/>
      <c r="LSV328" s="131"/>
      <c r="LSW328" s="131"/>
      <c r="LSX328" s="132"/>
      <c r="LSY328" s="132"/>
      <c r="LSZ328" s="129"/>
      <c r="LTA328" s="129"/>
      <c r="LTB328" s="130"/>
      <c r="LTC328" s="131"/>
      <c r="LTD328" s="131"/>
      <c r="LTE328" s="131"/>
      <c r="LTF328" s="132"/>
      <c r="LTG328" s="132"/>
      <c r="LTH328" s="129"/>
      <c r="LTI328" s="129"/>
      <c r="LTJ328" s="130"/>
      <c r="LTK328" s="131"/>
      <c r="LTL328" s="131"/>
      <c r="LTM328" s="131"/>
      <c r="LTN328" s="132"/>
      <c r="LTO328" s="132"/>
      <c r="LTP328" s="129"/>
      <c r="LTQ328" s="129"/>
      <c r="LTR328" s="130"/>
      <c r="LTS328" s="131"/>
      <c r="LTT328" s="131"/>
      <c r="LTU328" s="131"/>
      <c r="LTV328" s="132"/>
      <c r="LTW328" s="132"/>
      <c r="LTX328" s="129"/>
      <c r="LTY328" s="129"/>
      <c r="LTZ328" s="130"/>
      <c r="LUA328" s="131"/>
      <c r="LUB328" s="131"/>
      <c r="LUC328" s="131"/>
      <c r="LUD328" s="132"/>
      <c r="LUE328" s="132"/>
      <c r="LUF328" s="129"/>
      <c r="LUG328" s="129"/>
      <c r="LUH328" s="130"/>
      <c r="LUI328" s="131"/>
      <c r="LUJ328" s="131"/>
      <c r="LUK328" s="131"/>
      <c r="LUL328" s="132"/>
      <c r="LUM328" s="132"/>
      <c r="LUN328" s="129"/>
      <c r="LUO328" s="129"/>
      <c r="LUP328" s="130"/>
      <c r="LUQ328" s="131"/>
      <c r="LUR328" s="131"/>
      <c r="LUS328" s="131"/>
      <c r="LUT328" s="132"/>
      <c r="LUU328" s="132"/>
      <c r="LUV328" s="129"/>
      <c r="LUW328" s="129"/>
      <c r="LUX328" s="130"/>
      <c r="LUY328" s="131"/>
      <c r="LUZ328" s="131"/>
      <c r="LVA328" s="131"/>
      <c r="LVB328" s="132"/>
      <c r="LVC328" s="132"/>
      <c r="LVD328" s="129"/>
      <c r="LVE328" s="129"/>
      <c r="LVF328" s="130"/>
      <c r="LVG328" s="131"/>
      <c r="LVH328" s="131"/>
      <c r="LVI328" s="131"/>
      <c r="LVJ328" s="132"/>
      <c r="LVK328" s="132"/>
      <c r="LVL328" s="129"/>
      <c r="LVM328" s="129"/>
      <c r="LVN328" s="130"/>
      <c r="LVO328" s="131"/>
      <c r="LVP328" s="131"/>
      <c r="LVQ328" s="131"/>
      <c r="LVR328" s="132"/>
      <c r="LVS328" s="132"/>
      <c r="LVT328" s="129"/>
      <c r="LVU328" s="129"/>
      <c r="LVV328" s="130"/>
      <c r="LVW328" s="131"/>
      <c r="LVX328" s="131"/>
      <c r="LVY328" s="131"/>
      <c r="LVZ328" s="132"/>
      <c r="LWA328" s="132"/>
      <c r="LWB328" s="129"/>
      <c r="LWC328" s="129"/>
      <c r="LWD328" s="130"/>
      <c r="LWE328" s="131"/>
      <c r="LWF328" s="131"/>
      <c r="LWG328" s="131"/>
      <c r="LWH328" s="132"/>
      <c r="LWI328" s="132"/>
      <c r="LWJ328" s="129"/>
      <c r="LWK328" s="129"/>
      <c r="LWL328" s="130"/>
      <c r="LWM328" s="131"/>
      <c r="LWN328" s="131"/>
      <c r="LWO328" s="131"/>
      <c r="LWP328" s="132"/>
      <c r="LWQ328" s="132"/>
      <c r="LWR328" s="129"/>
      <c r="LWS328" s="129"/>
      <c r="LWT328" s="130"/>
      <c r="LWU328" s="131"/>
      <c r="LWV328" s="131"/>
      <c r="LWW328" s="131"/>
      <c r="LWX328" s="132"/>
      <c r="LWY328" s="132"/>
      <c r="LWZ328" s="129"/>
      <c r="LXA328" s="129"/>
      <c r="LXB328" s="130"/>
      <c r="LXC328" s="131"/>
      <c r="LXD328" s="131"/>
      <c r="LXE328" s="131"/>
      <c r="LXF328" s="132"/>
      <c r="LXG328" s="132"/>
      <c r="LXH328" s="129"/>
      <c r="LXI328" s="129"/>
      <c r="LXJ328" s="130"/>
      <c r="LXK328" s="131"/>
      <c r="LXL328" s="131"/>
      <c r="LXM328" s="131"/>
      <c r="LXN328" s="132"/>
      <c r="LXO328" s="132"/>
      <c r="LXP328" s="129"/>
      <c r="LXQ328" s="129"/>
      <c r="LXR328" s="130"/>
      <c r="LXS328" s="131"/>
      <c r="LXT328" s="131"/>
      <c r="LXU328" s="131"/>
      <c r="LXV328" s="132"/>
      <c r="LXW328" s="132"/>
      <c r="LXX328" s="129"/>
      <c r="LXY328" s="129"/>
      <c r="LXZ328" s="130"/>
      <c r="LYA328" s="131"/>
      <c r="LYB328" s="131"/>
      <c r="LYC328" s="131"/>
      <c r="LYD328" s="132"/>
      <c r="LYE328" s="132"/>
      <c r="LYF328" s="129"/>
      <c r="LYG328" s="129"/>
      <c r="LYH328" s="130"/>
      <c r="LYI328" s="131"/>
      <c r="LYJ328" s="131"/>
      <c r="LYK328" s="131"/>
      <c r="LYL328" s="132"/>
      <c r="LYM328" s="132"/>
      <c r="LYN328" s="129"/>
      <c r="LYO328" s="129"/>
      <c r="LYP328" s="130"/>
      <c r="LYQ328" s="131"/>
      <c r="LYR328" s="131"/>
      <c r="LYS328" s="131"/>
      <c r="LYT328" s="132"/>
      <c r="LYU328" s="132"/>
      <c r="LYV328" s="129"/>
      <c r="LYW328" s="129"/>
      <c r="LYX328" s="130"/>
      <c r="LYY328" s="131"/>
      <c r="LYZ328" s="131"/>
      <c r="LZA328" s="131"/>
      <c r="LZB328" s="132"/>
      <c r="LZC328" s="132"/>
      <c r="LZD328" s="129"/>
      <c r="LZE328" s="129"/>
      <c r="LZF328" s="130"/>
      <c r="LZG328" s="131"/>
      <c r="LZH328" s="131"/>
      <c r="LZI328" s="131"/>
      <c r="LZJ328" s="132"/>
      <c r="LZK328" s="132"/>
      <c r="LZL328" s="129"/>
      <c r="LZM328" s="129"/>
      <c r="LZN328" s="130"/>
      <c r="LZO328" s="131"/>
      <c r="LZP328" s="131"/>
      <c r="LZQ328" s="131"/>
      <c r="LZR328" s="132"/>
      <c r="LZS328" s="132"/>
      <c r="LZT328" s="129"/>
      <c r="LZU328" s="129"/>
      <c r="LZV328" s="130"/>
      <c r="LZW328" s="131"/>
      <c r="LZX328" s="131"/>
      <c r="LZY328" s="131"/>
      <c r="LZZ328" s="132"/>
      <c r="MAA328" s="132"/>
      <c r="MAB328" s="129"/>
      <c r="MAC328" s="129"/>
      <c r="MAD328" s="130"/>
      <c r="MAE328" s="131"/>
      <c r="MAF328" s="131"/>
      <c r="MAG328" s="131"/>
      <c r="MAH328" s="132"/>
      <c r="MAI328" s="132"/>
      <c r="MAJ328" s="129"/>
      <c r="MAK328" s="129"/>
      <c r="MAL328" s="130"/>
      <c r="MAM328" s="131"/>
      <c r="MAN328" s="131"/>
      <c r="MAO328" s="131"/>
      <c r="MAP328" s="132"/>
      <c r="MAQ328" s="132"/>
      <c r="MAR328" s="129"/>
      <c r="MAS328" s="129"/>
      <c r="MAT328" s="130"/>
      <c r="MAU328" s="131"/>
      <c r="MAV328" s="131"/>
      <c r="MAW328" s="131"/>
      <c r="MAX328" s="132"/>
      <c r="MAY328" s="132"/>
      <c r="MAZ328" s="129"/>
      <c r="MBA328" s="129"/>
      <c r="MBB328" s="130"/>
      <c r="MBC328" s="131"/>
      <c r="MBD328" s="131"/>
      <c r="MBE328" s="131"/>
      <c r="MBF328" s="132"/>
      <c r="MBG328" s="132"/>
      <c r="MBH328" s="129"/>
      <c r="MBI328" s="129"/>
      <c r="MBJ328" s="130"/>
      <c r="MBK328" s="131"/>
      <c r="MBL328" s="131"/>
      <c r="MBM328" s="131"/>
      <c r="MBN328" s="132"/>
      <c r="MBO328" s="132"/>
      <c r="MBP328" s="129"/>
      <c r="MBQ328" s="129"/>
      <c r="MBR328" s="130"/>
      <c r="MBS328" s="131"/>
      <c r="MBT328" s="131"/>
      <c r="MBU328" s="131"/>
      <c r="MBV328" s="132"/>
      <c r="MBW328" s="132"/>
      <c r="MBX328" s="129"/>
      <c r="MBY328" s="129"/>
      <c r="MBZ328" s="130"/>
      <c r="MCA328" s="131"/>
      <c r="MCB328" s="131"/>
      <c r="MCC328" s="131"/>
      <c r="MCD328" s="132"/>
      <c r="MCE328" s="132"/>
      <c r="MCF328" s="129"/>
      <c r="MCG328" s="129"/>
      <c r="MCH328" s="130"/>
      <c r="MCI328" s="131"/>
      <c r="MCJ328" s="131"/>
      <c r="MCK328" s="131"/>
      <c r="MCL328" s="132"/>
      <c r="MCM328" s="132"/>
      <c r="MCN328" s="129"/>
      <c r="MCO328" s="129"/>
      <c r="MCP328" s="130"/>
      <c r="MCQ328" s="131"/>
      <c r="MCR328" s="131"/>
      <c r="MCS328" s="131"/>
      <c r="MCT328" s="132"/>
      <c r="MCU328" s="132"/>
      <c r="MCV328" s="129"/>
      <c r="MCW328" s="129"/>
      <c r="MCX328" s="130"/>
      <c r="MCY328" s="131"/>
      <c r="MCZ328" s="131"/>
      <c r="MDA328" s="131"/>
      <c r="MDB328" s="132"/>
      <c r="MDC328" s="132"/>
      <c r="MDD328" s="129"/>
      <c r="MDE328" s="129"/>
      <c r="MDF328" s="130"/>
      <c r="MDG328" s="131"/>
      <c r="MDH328" s="131"/>
      <c r="MDI328" s="131"/>
      <c r="MDJ328" s="132"/>
      <c r="MDK328" s="132"/>
      <c r="MDL328" s="129"/>
      <c r="MDM328" s="129"/>
      <c r="MDN328" s="130"/>
      <c r="MDO328" s="131"/>
      <c r="MDP328" s="131"/>
      <c r="MDQ328" s="131"/>
      <c r="MDR328" s="132"/>
      <c r="MDS328" s="132"/>
      <c r="MDT328" s="129"/>
      <c r="MDU328" s="129"/>
      <c r="MDV328" s="130"/>
      <c r="MDW328" s="131"/>
      <c r="MDX328" s="131"/>
      <c r="MDY328" s="131"/>
      <c r="MDZ328" s="132"/>
      <c r="MEA328" s="132"/>
      <c r="MEB328" s="129"/>
      <c r="MEC328" s="129"/>
      <c r="MED328" s="130"/>
      <c r="MEE328" s="131"/>
      <c r="MEF328" s="131"/>
      <c r="MEG328" s="131"/>
      <c r="MEH328" s="132"/>
      <c r="MEI328" s="132"/>
      <c r="MEJ328" s="129"/>
      <c r="MEK328" s="129"/>
      <c r="MEL328" s="130"/>
      <c r="MEM328" s="131"/>
      <c r="MEN328" s="131"/>
      <c r="MEO328" s="131"/>
      <c r="MEP328" s="132"/>
      <c r="MEQ328" s="132"/>
      <c r="MER328" s="129"/>
      <c r="MES328" s="129"/>
      <c r="MET328" s="130"/>
      <c r="MEU328" s="131"/>
      <c r="MEV328" s="131"/>
      <c r="MEW328" s="131"/>
      <c r="MEX328" s="132"/>
      <c r="MEY328" s="132"/>
      <c r="MEZ328" s="129"/>
      <c r="MFA328" s="129"/>
      <c r="MFB328" s="130"/>
      <c r="MFC328" s="131"/>
      <c r="MFD328" s="131"/>
      <c r="MFE328" s="131"/>
      <c r="MFF328" s="132"/>
      <c r="MFG328" s="132"/>
      <c r="MFH328" s="129"/>
      <c r="MFI328" s="129"/>
      <c r="MFJ328" s="130"/>
      <c r="MFK328" s="131"/>
      <c r="MFL328" s="131"/>
      <c r="MFM328" s="131"/>
      <c r="MFN328" s="132"/>
      <c r="MFO328" s="132"/>
      <c r="MFP328" s="129"/>
      <c r="MFQ328" s="129"/>
      <c r="MFR328" s="130"/>
      <c r="MFS328" s="131"/>
      <c r="MFT328" s="131"/>
      <c r="MFU328" s="131"/>
      <c r="MFV328" s="132"/>
      <c r="MFW328" s="132"/>
      <c r="MFX328" s="129"/>
      <c r="MFY328" s="129"/>
      <c r="MFZ328" s="130"/>
      <c r="MGA328" s="131"/>
      <c r="MGB328" s="131"/>
      <c r="MGC328" s="131"/>
      <c r="MGD328" s="132"/>
      <c r="MGE328" s="132"/>
      <c r="MGF328" s="129"/>
      <c r="MGG328" s="129"/>
      <c r="MGH328" s="130"/>
      <c r="MGI328" s="131"/>
      <c r="MGJ328" s="131"/>
      <c r="MGK328" s="131"/>
      <c r="MGL328" s="132"/>
      <c r="MGM328" s="132"/>
      <c r="MGN328" s="129"/>
      <c r="MGO328" s="129"/>
      <c r="MGP328" s="130"/>
      <c r="MGQ328" s="131"/>
      <c r="MGR328" s="131"/>
      <c r="MGS328" s="131"/>
      <c r="MGT328" s="132"/>
      <c r="MGU328" s="132"/>
      <c r="MGV328" s="129"/>
      <c r="MGW328" s="129"/>
      <c r="MGX328" s="130"/>
      <c r="MGY328" s="131"/>
      <c r="MGZ328" s="131"/>
      <c r="MHA328" s="131"/>
      <c r="MHB328" s="132"/>
      <c r="MHC328" s="132"/>
      <c r="MHD328" s="129"/>
      <c r="MHE328" s="129"/>
      <c r="MHF328" s="130"/>
      <c r="MHG328" s="131"/>
      <c r="MHH328" s="131"/>
      <c r="MHI328" s="131"/>
      <c r="MHJ328" s="132"/>
      <c r="MHK328" s="132"/>
      <c r="MHL328" s="129"/>
      <c r="MHM328" s="129"/>
      <c r="MHN328" s="130"/>
      <c r="MHO328" s="131"/>
      <c r="MHP328" s="131"/>
      <c r="MHQ328" s="131"/>
      <c r="MHR328" s="132"/>
      <c r="MHS328" s="132"/>
      <c r="MHT328" s="129"/>
      <c r="MHU328" s="129"/>
      <c r="MHV328" s="130"/>
      <c r="MHW328" s="131"/>
      <c r="MHX328" s="131"/>
      <c r="MHY328" s="131"/>
      <c r="MHZ328" s="132"/>
      <c r="MIA328" s="132"/>
      <c r="MIB328" s="129"/>
      <c r="MIC328" s="129"/>
      <c r="MID328" s="130"/>
      <c r="MIE328" s="131"/>
      <c r="MIF328" s="131"/>
      <c r="MIG328" s="131"/>
      <c r="MIH328" s="132"/>
      <c r="MII328" s="132"/>
      <c r="MIJ328" s="129"/>
      <c r="MIK328" s="129"/>
      <c r="MIL328" s="130"/>
      <c r="MIM328" s="131"/>
      <c r="MIN328" s="131"/>
      <c r="MIO328" s="131"/>
      <c r="MIP328" s="132"/>
      <c r="MIQ328" s="132"/>
      <c r="MIR328" s="129"/>
      <c r="MIS328" s="129"/>
      <c r="MIT328" s="130"/>
      <c r="MIU328" s="131"/>
      <c r="MIV328" s="131"/>
      <c r="MIW328" s="131"/>
      <c r="MIX328" s="132"/>
      <c r="MIY328" s="132"/>
      <c r="MIZ328" s="129"/>
      <c r="MJA328" s="129"/>
      <c r="MJB328" s="130"/>
      <c r="MJC328" s="131"/>
      <c r="MJD328" s="131"/>
      <c r="MJE328" s="131"/>
      <c r="MJF328" s="132"/>
      <c r="MJG328" s="132"/>
      <c r="MJH328" s="129"/>
      <c r="MJI328" s="129"/>
      <c r="MJJ328" s="130"/>
      <c r="MJK328" s="131"/>
      <c r="MJL328" s="131"/>
      <c r="MJM328" s="131"/>
      <c r="MJN328" s="132"/>
      <c r="MJO328" s="132"/>
      <c r="MJP328" s="129"/>
      <c r="MJQ328" s="129"/>
      <c r="MJR328" s="130"/>
      <c r="MJS328" s="131"/>
      <c r="MJT328" s="131"/>
      <c r="MJU328" s="131"/>
      <c r="MJV328" s="132"/>
      <c r="MJW328" s="132"/>
      <c r="MJX328" s="129"/>
      <c r="MJY328" s="129"/>
      <c r="MJZ328" s="130"/>
      <c r="MKA328" s="131"/>
      <c r="MKB328" s="131"/>
      <c r="MKC328" s="131"/>
      <c r="MKD328" s="132"/>
      <c r="MKE328" s="132"/>
      <c r="MKF328" s="129"/>
      <c r="MKG328" s="129"/>
      <c r="MKH328" s="130"/>
      <c r="MKI328" s="131"/>
      <c r="MKJ328" s="131"/>
      <c r="MKK328" s="131"/>
      <c r="MKL328" s="132"/>
      <c r="MKM328" s="132"/>
      <c r="MKN328" s="129"/>
      <c r="MKO328" s="129"/>
      <c r="MKP328" s="130"/>
      <c r="MKQ328" s="131"/>
      <c r="MKR328" s="131"/>
      <c r="MKS328" s="131"/>
      <c r="MKT328" s="132"/>
      <c r="MKU328" s="132"/>
      <c r="MKV328" s="129"/>
      <c r="MKW328" s="129"/>
      <c r="MKX328" s="130"/>
      <c r="MKY328" s="131"/>
      <c r="MKZ328" s="131"/>
      <c r="MLA328" s="131"/>
      <c r="MLB328" s="132"/>
      <c r="MLC328" s="132"/>
      <c r="MLD328" s="129"/>
      <c r="MLE328" s="129"/>
      <c r="MLF328" s="130"/>
      <c r="MLG328" s="131"/>
      <c r="MLH328" s="131"/>
      <c r="MLI328" s="131"/>
      <c r="MLJ328" s="132"/>
      <c r="MLK328" s="132"/>
      <c r="MLL328" s="129"/>
      <c r="MLM328" s="129"/>
      <c r="MLN328" s="130"/>
      <c r="MLO328" s="131"/>
      <c r="MLP328" s="131"/>
      <c r="MLQ328" s="131"/>
      <c r="MLR328" s="132"/>
      <c r="MLS328" s="132"/>
      <c r="MLT328" s="129"/>
      <c r="MLU328" s="129"/>
      <c r="MLV328" s="130"/>
      <c r="MLW328" s="131"/>
      <c r="MLX328" s="131"/>
      <c r="MLY328" s="131"/>
      <c r="MLZ328" s="132"/>
      <c r="MMA328" s="132"/>
      <c r="MMB328" s="129"/>
      <c r="MMC328" s="129"/>
      <c r="MMD328" s="130"/>
      <c r="MME328" s="131"/>
      <c r="MMF328" s="131"/>
      <c r="MMG328" s="131"/>
      <c r="MMH328" s="132"/>
      <c r="MMI328" s="132"/>
      <c r="MMJ328" s="129"/>
      <c r="MMK328" s="129"/>
      <c r="MML328" s="130"/>
      <c r="MMM328" s="131"/>
      <c r="MMN328" s="131"/>
      <c r="MMO328" s="131"/>
      <c r="MMP328" s="132"/>
      <c r="MMQ328" s="132"/>
      <c r="MMR328" s="129"/>
      <c r="MMS328" s="129"/>
      <c r="MMT328" s="130"/>
      <c r="MMU328" s="131"/>
      <c r="MMV328" s="131"/>
      <c r="MMW328" s="131"/>
      <c r="MMX328" s="132"/>
      <c r="MMY328" s="132"/>
      <c r="MMZ328" s="129"/>
      <c r="MNA328" s="129"/>
      <c r="MNB328" s="130"/>
      <c r="MNC328" s="131"/>
      <c r="MND328" s="131"/>
      <c r="MNE328" s="131"/>
      <c r="MNF328" s="132"/>
      <c r="MNG328" s="132"/>
      <c r="MNH328" s="129"/>
      <c r="MNI328" s="129"/>
      <c r="MNJ328" s="130"/>
      <c r="MNK328" s="131"/>
      <c r="MNL328" s="131"/>
      <c r="MNM328" s="131"/>
      <c r="MNN328" s="132"/>
      <c r="MNO328" s="132"/>
      <c r="MNP328" s="129"/>
      <c r="MNQ328" s="129"/>
      <c r="MNR328" s="130"/>
      <c r="MNS328" s="131"/>
      <c r="MNT328" s="131"/>
      <c r="MNU328" s="131"/>
      <c r="MNV328" s="132"/>
      <c r="MNW328" s="132"/>
      <c r="MNX328" s="129"/>
      <c r="MNY328" s="129"/>
      <c r="MNZ328" s="130"/>
      <c r="MOA328" s="131"/>
      <c r="MOB328" s="131"/>
      <c r="MOC328" s="131"/>
      <c r="MOD328" s="132"/>
      <c r="MOE328" s="132"/>
      <c r="MOF328" s="129"/>
      <c r="MOG328" s="129"/>
      <c r="MOH328" s="130"/>
      <c r="MOI328" s="131"/>
      <c r="MOJ328" s="131"/>
      <c r="MOK328" s="131"/>
      <c r="MOL328" s="132"/>
      <c r="MOM328" s="132"/>
      <c r="MON328" s="129"/>
      <c r="MOO328" s="129"/>
      <c r="MOP328" s="130"/>
      <c r="MOQ328" s="131"/>
      <c r="MOR328" s="131"/>
      <c r="MOS328" s="131"/>
      <c r="MOT328" s="132"/>
      <c r="MOU328" s="132"/>
      <c r="MOV328" s="129"/>
      <c r="MOW328" s="129"/>
      <c r="MOX328" s="130"/>
      <c r="MOY328" s="131"/>
      <c r="MOZ328" s="131"/>
      <c r="MPA328" s="131"/>
      <c r="MPB328" s="132"/>
      <c r="MPC328" s="132"/>
      <c r="MPD328" s="129"/>
      <c r="MPE328" s="129"/>
      <c r="MPF328" s="130"/>
      <c r="MPG328" s="131"/>
      <c r="MPH328" s="131"/>
      <c r="MPI328" s="131"/>
      <c r="MPJ328" s="132"/>
      <c r="MPK328" s="132"/>
      <c r="MPL328" s="129"/>
      <c r="MPM328" s="129"/>
      <c r="MPN328" s="130"/>
      <c r="MPO328" s="131"/>
      <c r="MPP328" s="131"/>
      <c r="MPQ328" s="131"/>
      <c r="MPR328" s="132"/>
      <c r="MPS328" s="132"/>
      <c r="MPT328" s="129"/>
      <c r="MPU328" s="129"/>
      <c r="MPV328" s="130"/>
      <c r="MPW328" s="131"/>
      <c r="MPX328" s="131"/>
      <c r="MPY328" s="131"/>
      <c r="MPZ328" s="132"/>
      <c r="MQA328" s="132"/>
      <c r="MQB328" s="129"/>
      <c r="MQC328" s="129"/>
      <c r="MQD328" s="130"/>
      <c r="MQE328" s="131"/>
      <c r="MQF328" s="131"/>
      <c r="MQG328" s="131"/>
      <c r="MQH328" s="132"/>
      <c r="MQI328" s="132"/>
      <c r="MQJ328" s="129"/>
      <c r="MQK328" s="129"/>
      <c r="MQL328" s="130"/>
      <c r="MQM328" s="131"/>
      <c r="MQN328" s="131"/>
      <c r="MQO328" s="131"/>
      <c r="MQP328" s="132"/>
      <c r="MQQ328" s="132"/>
      <c r="MQR328" s="129"/>
      <c r="MQS328" s="129"/>
      <c r="MQT328" s="130"/>
      <c r="MQU328" s="131"/>
      <c r="MQV328" s="131"/>
      <c r="MQW328" s="131"/>
      <c r="MQX328" s="132"/>
      <c r="MQY328" s="132"/>
      <c r="MQZ328" s="129"/>
      <c r="MRA328" s="129"/>
      <c r="MRB328" s="130"/>
      <c r="MRC328" s="131"/>
      <c r="MRD328" s="131"/>
      <c r="MRE328" s="131"/>
      <c r="MRF328" s="132"/>
      <c r="MRG328" s="132"/>
      <c r="MRH328" s="129"/>
      <c r="MRI328" s="129"/>
      <c r="MRJ328" s="130"/>
      <c r="MRK328" s="131"/>
      <c r="MRL328" s="131"/>
      <c r="MRM328" s="131"/>
      <c r="MRN328" s="132"/>
      <c r="MRO328" s="132"/>
      <c r="MRP328" s="129"/>
      <c r="MRQ328" s="129"/>
      <c r="MRR328" s="130"/>
      <c r="MRS328" s="131"/>
      <c r="MRT328" s="131"/>
      <c r="MRU328" s="131"/>
      <c r="MRV328" s="132"/>
      <c r="MRW328" s="132"/>
      <c r="MRX328" s="129"/>
      <c r="MRY328" s="129"/>
      <c r="MRZ328" s="130"/>
      <c r="MSA328" s="131"/>
      <c r="MSB328" s="131"/>
      <c r="MSC328" s="131"/>
      <c r="MSD328" s="132"/>
      <c r="MSE328" s="132"/>
      <c r="MSF328" s="129"/>
      <c r="MSG328" s="129"/>
      <c r="MSH328" s="130"/>
      <c r="MSI328" s="131"/>
      <c r="MSJ328" s="131"/>
      <c r="MSK328" s="131"/>
      <c r="MSL328" s="132"/>
      <c r="MSM328" s="132"/>
      <c r="MSN328" s="129"/>
      <c r="MSO328" s="129"/>
      <c r="MSP328" s="130"/>
      <c r="MSQ328" s="131"/>
      <c r="MSR328" s="131"/>
      <c r="MSS328" s="131"/>
      <c r="MST328" s="132"/>
      <c r="MSU328" s="132"/>
      <c r="MSV328" s="129"/>
      <c r="MSW328" s="129"/>
      <c r="MSX328" s="130"/>
      <c r="MSY328" s="131"/>
      <c r="MSZ328" s="131"/>
      <c r="MTA328" s="131"/>
      <c r="MTB328" s="132"/>
      <c r="MTC328" s="132"/>
      <c r="MTD328" s="129"/>
      <c r="MTE328" s="129"/>
      <c r="MTF328" s="130"/>
      <c r="MTG328" s="131"/>
      <c r="MTH328" s="131"/>
      <c r="MTI328" s="131"/>
      <c r="MTJ328" s="132"/>
      <c r="MTK328" s="132"/>
      <c r="MTL328" s="129"/>
      <c r="MTM328" s="129"/>
      <c r="MTN328" s="130"/>
      <c r="MTO328" s="131"/>
      <c r="MTP328" s="131"/>
      <c r="MTQ328" s="131"/>
      <c r="MTR328" s="132"/>
      <c r="MTS328" s="132"/>
      <c r="MTT328" s="129"/>
      <c r="MTU328" s="129"/>
      <c r="MTV328" s="130"/>
      <c r="MTW328" s="131"/>
      <c r="MTX328" s="131"/>
      <c r="MTY328" s="131"/>
      <c r="MTZ328" s="132"/>
      <c r="MUA328" s="132"/>
      <c r="MUB328" s="129"/>
      <c r="MUC328" s="129"/>
      <c r="MUD328" s="130"/>
      <c r="MUE328" s="131"/>
      <c r="MUF328" s="131"/>
      <c r="MUG328" s="131"/>
      <c r="MUH328" s="132"/>
      <c r="MUI328" s="132"/>
      <c r="MUJ328" s="129"/>
      <c r="MUK328" s="129"/>
      <c r="MUL328" s="130"/>
      <c r="MUM328" s="131"/>
      <c r="MUN328" s="131"/>
      <c r="MUO328" s="131"/>
      <c r="MUP328" s="132"/>
      <c r="MUQ328" s="132"/>
      <c r="MUR328" s="129"/>
      <c r="MUS328" s="129"/>
      <c r="MUT328" s="130"/>
      <c r="MUU328" s="131"/>
      <c r="MUV328" s="131"/>
      <c r="MUW328" s="131"/>
      <c r="MUX328" s="132"/>
      <c r="MUY328" s="132"/>
      <c r="MUZ328" s="129"/>
      <c r="MVA328" s="129"/>
      <c r="MVB328" s="130"/>
      <c r="MVC328" s="131"/>
      <c r="MVD328" s="131"/>
      <c r="MVE328" s="131"/>
      <c r="MVF328" s="132"/>
      <c r="MVG328" s="132"/>
      <c r="MVH328" s="129"/>
      <c r="MVI328" s="129"/>
      <c r="MVJ328" s="130"/>
      <c r="MVK328" s="131"/>
      <c r="MVL328" s="131"/>
      <c r="MVM328" s="131"/>
      <c r="MVN328" s="132"/>
      <c r="MVO328" s="132"/>
      <c r="MVP328" s="129"/>
      <c r="MVQ328" s="129"/>
      <c r="MVR328" s="130"/>
      <c r="MVS328" s="131"/>
      <c r="MVT328" s="131"/>
      <c r="MVU328" s="131"/>
      <c r="MVV328" s="132"/>
      <c r="MVW328" s="132"/>
      <c r="MVX328" s="129"/>
      <c r="MVY328" s="129"/>
      <c r="MVZ328" s="130"/>
      <c r="MWA328" s="131"/>
      <c r="MWB328" s="131"/>
      <c r="MWC328" s="131"/>
      <c r="MWD328" s="132"/>
      <c r="MWE328" s="132"/>
      <c r="MWF328" s="129"/>
      <c r="MWG328" s="129"/>
      <c r="MWH328" s="130"/>
      <c r="MWI328" s="131"/>
      <c r="MWJ328" s="131"/>
      <c r="MWK328" s="131"/>
      <c r="MWL328" s="132"/>
      <c r="MWM328" s="132"/>
      <c r="MWN328" s="129"/>
      <c r="MWO328" s="129"/>
      <c r="MWP328" s="130"/>
      <c r="MWQ328" s="131"/>
      <c r="MWR328" s="131"/>
      <c r="MWS328" s="131"/>
      <c r="MWT328" s="132"/>
      <c r="MWU328" s="132"/>
      <c r="MWV328" s="129"/>
      <c r="MWW328" s="129"/>
      <c r="MWX328" s="130"/>
      <c r="MWY328" s="131"/>
      <c r="MWZ328" s="131"/>
      <c r="MXA328" s="131"/>
      <c r="MXB328" s="132"/>
      <c r="MXC328" s="132"/>
      <c r="MXD328" s="129"/>
      <c r="MXE328" s="129"/>
      <c r="MXF328" s="130"/>
      <c r="MXG328" s="131"/>
      <c r="MXH328" s="131"/>
      <c r="MXI328" s="131"/>
      <c r="MXJ328" s="132"/>
      <c r="MXK328" s="132"/>
      <c r="MXL328" s="129"/>
      <c r="MXM328" s="129"/>
      <c r="MXN328" s="130"/>
      <c r="MXO328" s="131"/>
      <c r="MXP328" s="131"/>
      <c r="MXQ328" s="131"/>
      <c r="MXR328" s="132"/>
      <c r="MXS328" s="132"/>
      <c r="MXT328" s="129"/>
      <c r="MXU328" s="129"/>
      <c r="MXV328" s="130"/>
      <c r="MXW328" s="131"/>
      <c r="MXX328" s="131"/>
      <c r="MXY328" s="131"/>
      <c r="MXZ328" s="132"/>
      <c r="MYA328" s="132"/>
      <c r="MYB328" s="129"/>
      <c r="MYC328" s="129"/>
      <c r="MYD328" s="130"/>
      <c r="MYE328" s="131"/>
      <c r="MYF328" s="131"/>
      <c r="MYG328" s="131"/>
      <c r="MYH328" s="132"/>
      <c r="MYI328" s="132"/>
      <c r="MYJ328" s="129"/>
      <c r="MYK328" s="129"/>
      <c r="MYL328" s="130"/>
      <c r="MYM328" s="131"/>
      <c r="MYN328" s="131"/>
      <c r="MYO328" s="131"/>
      <c r="MYP328" s="132"/>
      <c r="MYQ328" s="132"/>
      <c r="MYR328" s="129"/>
      <c r="MYS328" s="129"/>
      <c r="MYT328" s="130"/>
      <c r="MYU328" s="131"/>
      <c r="MYV328" s="131"/>
      <c r="MYW328" s="131"/>
      <c r="MYX328" s="132"/>
      <c r="MYY328" s="132"/>
      <c r="MYZ328" s="129"/>
      <c r="MZA328" s="129"/>
      <c r="MZB328" s="130"/>
      <c r="MZC328" s="131"/>
      <c r="MZD328" s="131"/>
      <c r="MZE328" s="131"/>
      <c r="MZF328" s="132"/>
      <c r="MZG328" s="132"/>
      <c r="MZH328" s="129"/>
      <c r="MZI328" s="129"/>
      <c r="MZJ328" s="130"/>
      <c r="MZK328" s="131"/>
      <c r="MZL328" s="131"/>
      <c r="MZM328" s="131"/>
      <c r="MZN328" s="132"/>
      <c r="MZO328" s="132"/>
      <c r="MZP328" s="129"/>
      <c r="MZQ328" s="129"/>
      <c r="MZR328" s="130"/>
      <c r="MZS328" s="131"/>
      <c r="MZT328" s="131"/>
      <c r="MZU328" s="131"/>
      <c r="MZV328" s="132"/>
      <c r="MZW328" s="132"/>
      <c r="MZX328" s="129"/>
      <c r="MZY328" s="129"/>
      <c r="MZZ328" s="130"/>
      <c r="NAA328" s="131"/>
      <c r="NAB328" s="131"/>
      <c r="NAC328" s="131"/>
      <c r="NAD328" s="132"/>
      <c r="NAE328" s="132"/>
      <c r="NAF328" s="129"/>
      <c r="NAG328" s="129"/>
      <c r="NAH328" s="130"/>
      <c r="NAI328" s="131"/>
      <c r="NAJ328" s="131"/>
      <c r="NAK328" s="131"/>
      <c r="NAL328" s="132"/>
      <c r="NAM328" s="132"/>
      <c r="NAN328" s="129"/>
      <c r="NAO328" s="129"/>
      <c r="NAP328" s="130"/>
      <c r="NAQ328" s="131"/>
      <c r="NAR328" s="131"/>
      <c r="NAS328" s="131"/>
      <c r="NAT328" s="132"/>
      <c r="NAU328" s="132"/>
      <c r="NAV328" s="129"/>
      <c r="NAW328" s="129"/>
      <c r="NAX328" s="130"/>
      <c r="NAY328" s="131"/>
      <c r="NAZ328" s="131"/>
      <c r="NBA328" s="131"/>
      <c r="NBB328" s="132"/>
      <c r="NBC328" s="132"/>
      <c r="NBD328" s="129"/>
      <c r="NBE328" s="129"/>
      <c r="NBF328" s="130"/>
      <c r="NBG328" s="131"/>
      <c r="NBH328" s="131"/>
      <c r="NBI328" s="131"/>
      <c r="NBJ328" s="132"/>
      <c r="NBK328" s="132"/>
      <c r="NBL328" s="129"/>
      <c r="NBM328" s="129"/>
      <c r="NBN328" s="130"/>
      <c r="NBO328" s="131"/>
      <c r="NBP328" s="131"/>
      <c r="NBQ328" s="131"/>
      <c r="NBR328" s="132"/>
      <c r="NBS328" s="132"/>
      <c r="NBT328" s="129"/>
      <c r="NBU328" s="129"/>
      <c r="NBV328" s="130"/>
      <c r="NBW328" s="131"/>
      <c r="NBX328" s="131"/>
      <c r="NBY328" s="131"/>
      <c r="NBZ328" s="132"/>
      <c r="NCA328" s="132"/>
      <c r="NCB328" s="129"/>
      <c r="NCC328" s="129"/>
      <c r="NCD328" s="130"/>
      <c r="NCE328" s="131"/>
      <c r="NCF328" s="131"/>
      <c r="NCG328" s="131"/>
      <c r="NCH328" s="132"/>
      <c r="NCI328" s="132"/>
      <c r="NCJ328" s="129"/>
      <c r="NCK328" s="129"/>
      <c r="NCL328" s="130"/>
      <c r="NCM328" s="131"/>
      <c r="NCN328" s="131"/>
      <c r="NCO328" s="131"/>
      <c r="NCP328" s="132"/>
      <c r="NCQ328" s="132"/>
      <c r="NCR328" s="129"/>
      <c r="NCS328" s="129"/>
      <c r="NCT328" s="130"/>
      <c r="NCU328" s="131"/>
      <c r="NCV328" s="131"/>
      <c r="NCW328" s="131"/>
      <c r="NCX328" s="132"/>
      <c r="NCY328" s="132"/>
      <c r="NCZ328" s="129"/>
      <c r="NDA328" s="129"/>
      <c r="NDB328" s="130"/>
      <c r="NDC328" s="131"/>
      <c r="NDD328" s="131"/>
      <c r="NDE328" s="131"/>
      <c r="NDF328" s="132"/>
      <c r="NDG328" s="132"/>
      <c r="NDH328" s="129"/>
      <c r="NDI328" s="129"/>
      <c r="NDJ328" s="130"/>
      <c r="NDK328" s="131"/>
      <c r="NDL328" s="131"/>
      <c r="NDM328" s="131"/>
      <c r="NDN328" s="132"/>
      <c r="NDO328" s="132"/>
      <c r="NDP328" s="129"/>
      <c r="NDQ328" s="129"/>
      <c r="NDR328" s="130"/>
      <c r="NDS328" s="131"/>
      <c r="NDT328" s="131"/>
      <c r="NDU328" s="131"/>
      <c r="NDV328" s="132"/>
      <c r="NDW328" s="132"/>
      <c r="NDX328" s="129"/>
      <c r="NDY328" s="129"/>
      <c r="NDZ328" s="130"/>
      <c r="NEA328" s="131"/>
      <c r="NEB328" s="131"/>
      <c r="NEC328" s="131"/>
      <c r="NED328" s="132"/>
      <c r="NEE328" s="132"/>
      <c r="NEF328" s="129"/>
      <c r="NEG328" s="129"/>
      <c r="NEH328" s="130"/>
      <c r="NEI328" s="131"/>
      <c r="NEJ328" s="131"/>
      <c r="NEK328" s="131"/>
      <c r="NEL328" s="132"/>
      <c r="NEM328" s="132"/>
      <c r="NEN328" s="129"/>
      <c r="NEO328" s="129"/>
      <c r="NEP328" s="130"/>
      <c r="NEQ328" s="131"/>
      <c r="NER328" s="131"/>
      <c r="NES328" s="131"/>
      <c r="NET328" s="132"/>
      <c r="NEU328" s="132"/>
      <c r="NEV328" s="129"/>
      <c r="NEW328" s="129"/>
      <c r="NEX328" s="130"/>
      <c r="NEY328" s="131"/>
      <c r="NEZ328" s="131"/>
      <c r="NFA328" s="131"/>
      <c r="NFB328" s="132"/>
      <c r="NFC328" s="132"/>
      <c r="NFD328" s="129"/>
      <c r="NFE328" s="129"/>
      <c r="NFF328" s="130"/>
      <c r="NFG328" s="131"/>
      <c r="NFH328" s="131"/>
      <c r="NFI328" s="131"/>
      <c r="NFJ328" s="132"/>
      <c r="NFK328" s="132"/>
      <c r="NFL328" s="129"/>
      <c r="NFM328" s="129"/>
      <c r="NFN328" s="130"/>
      <c r="NFO328" s="131"/>
      <c r="NFP328" s="131"/>
      <c r="NFQ328" s="131"/>
      <c r="NFR328" s="132"/>
      <c r="NFS328" s="132"/>
      <c r="NFT328" s="129"/>
      <c r="NFU328" s="129"/>
      <c r="NFV328" s="130"/>
      <c r="NFW328" s="131"/>
      <c r="NFX328" s="131"/>
      <c r="NFY328" s="131"/>
      <c r="NFZ328" s="132"/>
      <c r="NGA328" s="132"/>
      <c r="NGB328" s="129"/>
      <c r="NGC328" s="129"/>
      <c r="NGD328" s="130"/>
      <c r="NGE328" s="131"/>
      <c r="NGF328" s="131"/>
      <c r="NGG328" s="131"/>
      <c r="NGH328" s="132"/>
      <c r="NGI328" s="132"/>
      <c r="NGJ328" s="129"/>
      <c r="NGK328" s="129"/>
      <c r="NGL328" s="130"/>
      <c r="NGM328" s="131"/>
      <c r="NGN328" s="131"/>
      <c r="NGO328" s="131"/>
      <c r="NGP328" s="132"/>
      <c r="NGQ328" s="132"/>
      <c r="NGR328" s="129"/>
      <c r="NGS328" s="129"/>
      <c r="NGT328" s="130"/>
      <c r="NGU328" s="131"/>
      <c r="NGV328" s="131"/>
      <c r="NGW328" s="131"/>
      <c r="NGX328" s="132"/>
      <c r="NGY328" s="132"/>
      <c r="NGZ328" s="129"/>
      <c r="NHA328" s="129"/>
      <c r="NHB328" s="130"/>
      <c r="NHC328" s="131"/>
      <c r="NHD328" s="131"/>
      <c r="NHE328" s="131"/>
      <c r="NHF328" s="132"/>
      <c r="NHG328" s="132"/>
      <c r="NHH328" s="129"/>
      <c r="NHI328" s="129"/>
      <c r="NHJ328" s="130"/>
      <c r="NHK328" s="131"/>
      <c r="NHL328" s="131"/>
      <c r="NHM328" s="131"/>
      <c r="NHN328" s="132"/>
      <c r="NHO328" s="132"/>
      <c r="NHP328" s="129"/>
      <c r="NHQ328" s="129"/>
      <c r="NHR328" s="130"/>
      <c r="NHS328" s="131"/>
      <c r="NHT328" s="131"/>
      <c r="NHU328" s="131"/>
      <c r="NHV328" s="132"/>
      <c r="NHW328" s="132"/>
      <c r="NHX328" s="129"/>
      <c r="NHY328" s="129"/>
      <c r="NHZ328" s="130"/>
      <c r="NIA328" s="131"/>
      <c r="NIB328" s="131"/>
      <c r="NIC328" s="131"/>
      <c r="NID328" s="132"/>
      <c r="NIE328" s="132"/>
      <c r="NIF328" s="129"/>
      <c r="NIG328" s="129"/>
      <c r="NIH328" s="130"/>
      <c r="NII328" s="131"/>
      <c r="NIJ328" s="131"/>
      <c r="NIK328" s="131"/>
      <c r="NIL328" s="132"/>
      <c r="NIM328" s="132"/>
      <c r="NIN328" s="129"/>
      <c r="NIO328" s="129"/>
      <c r="NIP328" s="130"/>
      <c r="NIQ328" s="131"/>
      <c r="NIR328" s="131"/>
      <c r="NIS328" s="131"/>
      <c r="NIT328" s="132"/>
      <c r="NIU328" s="132"/>
      <c r="NIV328" s="129"/>
      <c r="NIW328" s="129"/>
      <c r="NIX328" s="130"/>
      <c r="NIY328" s="131"/>
      <c r="NIZ328" s="131"/>
      <c r="NJA328" s="131"/>
      <c r="NJB328" s="132"/>
      <c r="NJC328" s="132"/>
      <c r="NJD328" s="129"/>
      <c r="NJE328" s="129"/>
      <c r="NJF328" s="130"/>
      <c r="NJG328" s="131"/>
      <c r="NJH328" s="131"/>
      <c r="NJI328" s="131"/>
      <c r="NJJ328" s="132"/>
      <c r="NJK328" s="132"/>
      <c r="NJL328" s="129"/>
      <c r="NJM328" s="129"/>
      <c r="NJN328" s="130"/>
      <c r="NJO328" s="131"/>
      <c r="NJP328" s="131"/>
      <c r="NJQ328" s="131"/>
      <c r="NJR328" s="132"/>
      <c r="NJS328" s="132"/>
      <c r="NJT328" s="129"/>
      <c r="NJU328" s="129"/>
      <c r="NJV328" s="130"/>
      <c r="NJW328" s="131"/>
      <c r="NJX328" s="131"/>
      <c r="NJY328" s="131"/>
      <c r="NJZ328" s="132"/>
      <c r="NKA328" s="132"/>
      <c r="NKB328" s="129"/>
      <c r="NKC328" s="129"/>
      <c r="NKD328" s="130"/>
      <c r="NKE328" s="131"/>
      <c r="NKF328" s="131"/>
      <c r="NKG328" s="131"/>
      <c r="NKH328" s="132"/>
      <c r="NKI328" s="132"/>
      <c r="NKJ328" s="129"/>
      <c r="NKK328" s="129"/>
      <c r="NKL328" s="130"/>
      <c r="NKM328" s="131"/>
      <c r="NKN328" s="131"/>
      <c r="NKO328" s="131"/>
      <c r="NKP328" s="132"/>
      <c r="NKQ328" s="132"/>
      <c r="NKR328" s="129"/>
      <c r="NKS328" s="129"/>
      <c r="NKT328" s="130"/>
      <c r="NKU328" s="131"/>
      <c r="NKV328" s="131"/>
      <c r="NKW328" s="131"/>
      <c r="NKX328" s="132"/>
      <c r="NKY328" s="132"/>
      <c r="NKZ328" s="129"/>
      <c r="NLA328" s="129"/>
      <c r="NLB328" s="130"/>
      <c r="NLC328" s="131"/>
      <c r="NLD328" s="131"/>
      <c r="NLE328" s="131"/>
      <c r="NLF328" s="132"/>
      <c r="NLG328" s="132"/>
      <c r="NLH328" s="129"/>
      <c r="NLI328" s="129"/>
      <c r="NLJ328" s="130"/>
      <c r="NLK328" s="131"/>
      <c r="NLL328" s="131"/>
      <c r="NLM328" s="131"/>
      <c r="NLN328" s="132"/>
      <c r="NLO328" s="132"/>
      <c r="NLP328" s="129"/>
      <c r="NLQ328" s="129"/>
      <c r="NLR328" s="130"/>
      <c r="NLS328" s="131"/>
      <c r="NLT328" s="131"/>
      <c r="NLU328" s="131"/>
      <c r="NLV328" s="132"/>
      <c r="NLW328" s="132"/>
      <c r="NLX328" s="129"/>
      <c r="NLY328" s="129"/>
      <c r="NLZ328" s="130"/>
      <c r="NMA328" s="131"/>
      <c r="NMB328" s="131"/>
      <c r="NMC328" s="131"/>
      <c r="NMD328" s="132"/>
      <c r="NME328" s="132"/>
      <c r="NMF328" s="129"/>
      <c r="NMG328" s="129"/>
      <c r="NMH328" s="130"/>
      <c r="NMI328" s="131"/>
      <c r="NMJ328" s="131"/>
      <c r="NMK328" s="131"/>
      <c r="NML328" s="132"/>
      <c r="NMM328" s="132"/>
      <c r="NMN328" s="129"/>
      <c r="NMO328" s="129"/>
      <c r="NMP328" s="130"/>
      <c r="NMQ328" s="131"/>
      <c r="NMR328" s="131"/>
      <c r="NMS328" s="131"/>
      <c r="NMT328" s="132"/>
      <c r="NMU328" s="132"/>
      <c r="NMV328" s="129"/>
      <c r="NMW328" s="129"/>
      <c r="NMX328" s="130"/>
      <c r="NMY328" s="131"/>
      <c r="NMZ328" s="131"/>
      <c r="NNA328" s="131"/>
      <c r="NNB328" s="132"/>
      <c r="NNC328" s="132"/>
      <c r="NND328" s="129"/>
      <c r="NNE328" s="129"/>
      <c r="NNF328" s="130"/>
      <c r="NNG328" s="131"/>
      <c r="NNH328" s="131"/>
      <c r="NNI328" s="131"/>
      <c r="NNJ328" s="132"/>
      <c r="NNK328" s="132"/>
      <c r="NNL328" s="129"/>
      <c r="NNM328" s="129"/>
      <c r="NNN328" s="130"/>
      <c r="NNO328" s="131"/>
      <c r="NNP328" s="131"/>
      <c r="NNQ328" s="131"/>
      <c r="NNR328" s="132"/>
      <c r="NNS328" s="132"/>
      <c r="NNT328" s="129"/>
      <c r="NNU328" s="129"/>
      <c r="NNV328" s="130"/>
      <c r="NNW328" s="131"/>
      <c r="NNX328" s="131"/>
      <c r="NNY328" s="131"/>
      <c r="NNZ328" s="132"/>
      <c r="NOA328" s="132"/>
      <c r="NOB328" s="129"/>
      <c r="NOC328" s="129"/>
      <c r="NOD328" s="130"/>
      <c r="NOE328" s="131"/>
      <c r="NOF328" s="131"/>
      <c r="NOG328" s="131"/>
      <c r="NOH328" s="132"/>
      <c r="NOI328" s="132"/>
      <c r="NOJ328" s="129"/>
      <c r="NOK328" s="129"/>
      <c r="NOL328" s="130"/>
      <c r="NOM328" s="131"/>
      <c r="NON328" s="131"/>
      <c r="NOO328" s="131"/>
      <c r="NOP328" s="132"/>
      <c r="NOQ328" s="132"/>
      <c r="NOR328" s="129"/>
      <c r="NOS328" s="129"/>
      <c r="NOT328" s="130"/>
      <c r="NOU328" s="131"/>
      <c r="NOV328" s="131"/>
      <c r="NOW328" s="131"/>
      <c r="NOX328" s="132"/>
      <c r="NOY328" s="132"/>
      <c r="NOZ328" s="129"/>
      <c r="NPA328" s="129"/>
      <c r="NPB328" s="130"/>
      <c r="NPC328" s="131"/>
      <c r="NPD328" s="131"/>
      <c r="NPE328" s="131"/>
      <c r="NPF328" s="132"/>
      <c r="NPG328" s="132"/>
      <c r="NPH328" s="129"/>
      <c r="NPI328" s="129"/>
      <c r="NPJ328" s="130"/>
      <c r="NPK328" s="131"/>
      <c r="NPL328" s="131"/>
      <c r="NPM328" s="131"/>
      <c r="NPN328" s="132"/>
      <c r="NPO328" s="132"/>
      <c r="NPP328" s="129"/>
      <c r="NPQ328" s="129"/>
      <c r="NPR328" s="130"/>
      <c r="NPS328" s="131"/>
      <c r="NPT328" s="131"/>
      <c r="NPU328" s="131"/>
      <c r="NPV328" s="132"/>
      <c r="NPW328" s="132"/>
      <c r="NPX328" s="129"/>
      <c r="NPY328" s="129"/>
      <c r="NPZ328" s="130"/>
      <c r="NQA328" s="131"/>
      <c r="NQB328" s="131"/>
      <c r="NQC328" s="131"/>
      <c r="NQD328" s="132"/>
      <c r="NQE328" s="132"/>
      <c r="NQF328" s="129"/>
      <c r="NQG328" s="129"/>
      <c r="NQH328" s="130"/>
      <c r="NQI328" s="131"/>
      <c r="NQJ328" s="131"/>
      <c r="NQK328" s="131"/>
      <c r="NQL328" s="132"/>
      <c r="NQM328" s="132"/>
      <c r="NQN328" s="129"/>
      <c r="NQO328" s="129"/>
      <c r="NQP328" s="130"/>
      <c r="NQQ328" s="131"/>
      <c r="NQR328" s="131"/>
      <c r="NQS328" s="131"/>
      <c r="NQT328" s="132"/>
      <c r="NQU328" s="132"/>
      <c r="NQV328" s="129"/>
      <c r="NQW328" s="129"/>
      <c r="NQX328" s="130"/>
      <c r="NQY328" s="131"/>
      <c r="NQZ328" s="131"/>
      <c r="NRA328" s="131"/>
      <c r="NRB328" s="132"/>
      <c r="NRC328" s="132"/>
      <c r="NRD328" s="129"/>
      <c r="NRE328" s="129"/>
      <c r="NRF328" s="130"/>
      <c r="NRG328" s="131"/>
      <c r="NRH328" s="131"/>
      <c r="NRI328" s="131"/>
      <c r="NRJ328" s="132"/>
      <c r="NRK328" s="132"/>
      <c r="NRL328" s="129"/>
      <c r="NRM328" s="129"/>
      <c r="NRN328" s="130"/>
      <c r="NRO328" s="131"/>
      <c r="NRP328" s="131"/>
      <c r="NRQ328" s="131"/>
      <c r="NRR328" s="132"/>
      <c r="NRS328" s="132"/>
      <c r="NRT328" s="129"/>
      <c r="NRU328" s="129"/>
      <c r="NRV328" s="130"/>
      <c r="NRW328" s="131"/>
      <c r="NRX328" s="131"/>
      <c r="NRY328" s="131"/>
      <c r="NRZ328" s="132"/>
      <c r="NSA328" s="132"/>
      <c r="NSB328" s="129"/>
      <c r="NSC328" s="129"/>
      <c r="NSD328" s="130"/>
      <c r="NSE328" s="131"/>
      <c r="NSF328" s="131"/>
      <c r="NSG328" s="131"/>
      <c r="NSH328" s="132"/>
      <c r="NSI328" s="132"/>
      <c r="NSJ328" s="129"/>
      <c r="NSK328" s="129"/>
      <c r="NSL328" s="130"/>
      <c r="NSM328" s="131"/>
      <c r="NSN328" s="131"/>
      <c r="NSO328" s="131"/>
      <c r="NSP328" s="132"/>
      <c r="NSQ328" s="132"/>
      <c r="NSR328" s="129"/>
      <c r="NSS328" s="129"/>
      <c r="NST328" s="130"/>
      <c r="NSU328" s="131"/>
      <c r="NSV328" s="131"/>
      <c r="NSW328" s="131"/>
      <c r="NSX328" s="132"/>
      <c r="NSY328" s="132"/>
      <c r="NSZ328" s="129"/>
      <c r="NTA328" s="129"/>
      <c r="NTB328" s="130"/>
      <c r="NTC328" s="131"/>
      <c r="NTD328" s="131"/>
      <c r="NTE328" s="131"/>
      <c r="NTF328" s="132"/>
      <c r="NTG328" s="132"/>
      <c r="NTH328" s="129"/>
      <c r="NTI328" s="129"/>
      <c r="NTJ328" s="130"/>
      <c r="NTK328" s="131"/>
      <c r="NTL328" s="131"/>
      <c r="NTM328" s="131"/>
      <c r="NTN328" s="132"/>
      <c r="NTO328" s="132"/>
      <c r="NTP328" s="129"/>
      <c r="NTQ328" s="129"/>
      <c r="NTR328" s="130"/>
      <c r="NTS328" s="131"/>
      <c r="NTT328" s="131"/>
      <c r="NTU328" s="131"/>
      <c r="NTV328" s="132"/>
      <c r="NTW328" s="132"/>
      <c r="NTX328" s="129"/>
      <c r="NTY328" s="129"/>
      <c r="NTZ328" s="130"/>
      <c r="NUA328" s="131"/>
      <c r="NUB328" s="131"/>
      <c r="NUC328" s="131"/>
      <c r="NUD328" s="132"/>
      <c r="NUE328" s="132"/>
      <c r="NUF328" s="129"/>
      <c r="NUG328" s="129"/>
      <c r="NUH328" s="130"/>
      <c r="NUI328" s="131"/>
      <c r="NUJ328" s="131"/>
      <c r="NUK328" s="131"/>
      <c r="NUL328" s="132"/>
      <c r="NUM328" s="132"/>
      <c r="NUN328" s="129"/>
      <c r="NUO328" s="129"/>
      <c r="NUP328" s="130"/>
      <c r="NUQ328" s="131"/>
      <c r="NUR328" s="131"/>
      <c r="NUS328" s="131"/>
      <c r="NUT328" s="132"/>
      <c r="NUU328" s="132"/>
      <c r="NUV328" s="129"/>
      <c r="NUW328" s="129"/>
      <c r="NUX328" s="130"/>
      <c r="NUY328" s="131"/>
      <c r="NUZ328" s="131"/>
      <c r="NVA328" s="131"/>
      <c r="NVB328" s="132"/>
      <c r="NVC328" s="132"/>
      <c r="NVD328" s="129"/>
      <c r="NVE328" s="129"/>
      <c r="NVF328" s="130"/>
      <c r="NVG328" s="131"/>
      <c r="NVH328" s="131"/>
      <c r="NVI328" s="131"/>
      <c r="NVJ328" s="132"/>
      <c r="NVK328" s="132"/>
      <c r="NVL328" s="129"/>
      <c r="NVM328" s="129"/>
      <c r="NVN328" s="130"/>
      <c r="NVO328" s="131"/>
      <c r="NVP328" s="131"/>
      <c r="NVQ328" s="131"/>
      <c r="NVR328" s="132"/>
      <c r="NVS328" s="132"/>
      <c r="NVT328" s="129"/>
      <c r="NVU328" s="129"/>
      <c r="NVV328" s="130"/>
      <c r="NVW328" s="131"/>
      <c r="NVX328" s="131"/>
      <c r="NVY328" s="131"/>
      <c r="NVZ328" s="132"/>
      <c r="NWA328" s="132"/>
      <c r="NWB328" s="129"/>
      <c r="NWC328" s="129"/>
      <c r="NWD328" s="130"/>
      <c r="NWE328" s="131"/>
      <c r="NWF328" s="131"/>
      <c r="NWG328" s="131"/>
      <c r="NWH328" s="132"/>
      <c r="NWI328" s="132"/>
      <c r="NWJ328" s="129"/>
      <c r="NWK328" s="129"/>
      <c r="NWL328" s="130"/>
      <c r="NWM328" s="131"/>
      <c r="NWN328" s="131"/>
      <c r="NWO328" s="131"/>
      <c r="NWP328" s="132"/>
      <c r="NWQ328" s="132"/>
      <c r="NWR328" s="129"/>
      <c r="NWS328" s="129"/>
      <c r="NWT328" s="130"/>
      <c r="NWU328" s="131"/>
      <c r="NWV328" s="131"/>
      <c r="NWW328" s="131"/>
      <c r="NWX328" s="132"/>
      <c r="NWY328" s="132"/>
      <c r="NWZ328" s="129"/>
      <c r="NXA328" s="129"/>
      <c r="NXB328" s="130"/>
      <c r="NXC328" s="131"/>
      <c r="NXD328" s="131"/>
      <c r="NXE328" s="131"/>
      <c r="NXF328" s="132"/>
      <c r="NXG328" s="132"/>
      <c r="NXH328" s="129"/>
      <c r="NXI328" s="129"/>
      <c r="NXJ328" s="130"/>
      <c r="NXK328" s="131"/>
      <c r="NXL328" s="131"/>
      <c r="NXM328" s="131"/>
      <c r="NXN328" s="132"/>
      <c r="NXO328" s="132"/>
      <c r="NXP328" s="129"/>
      <c r="NXQ328" s="129"/>
      <c r="NXR328" s="130"/>
      <c r="NXS328" s="131"/>
      <c r="NXT328" s="131"/>
      <c r="NXU328" s="131"/>
      <c r="NXV328" s="132"/>
      <c r="NXW328" s="132"/>
      <c r="NXX328" s="129"/>
      <c r="NXY328" s="129"/>
      <c r="NXZ328" s="130"/>
      <c r="NYA328" s="131"/>
      <c r="NYB328" s="131"/>
      <c r="NYC328" s="131"/>
      <c r="NYD328" s="132"/>
      <c r="NYE328" s="132"/>
      <c r="NYF328" s="129"/>
      <c r="NYG328" s="129"/>
      <c r="NYH328" s="130"/>
      <c r="NYI328" s="131"/>
      <c r="NYJ328" s="131"/>
      <c r="NYK328" s="131"/>
      <c r="NYL328" s="132"/>
      <c r="NYM328" s="132"/>
      <c r="NYN328" s="129"/>
      <c r="NYO328" s="129"/>
      <c r="NYP328" s="130"/>
      <c r="NYQ328" s="131"/>
      <c r="NYR328" s="131"/>
      <c r="NYS328" s="131"/>
      <c r="NYT328" s="132"/>
      <c r="NYU328" s="132"/>
      <c r="NYV328" s="129"/>
      <c r="NYW328" s="129"/>
      <c r="NYX328" s="130"/>
      <c r="NYY328" s="131"/>
      <c r="NYZ328" s="131"/>
      <c r="NZA328" s="131"/>
      <c r="NZB328" s="132"/>
      <c r="NZC328" s="132"/>
      <c r="NZD328" s="129"/>
      <c r="NZE328" s="129"/>
      <c r="NZF328" s="130"/>
      <c r="NZG328" s="131"/>
      <c r="NZH328" s="131"/>
      <c r="NZI328" s="131"/>
      <c r="NZJ328" s="132"/>
      <c r="NZK328" s="132"/>
      <c r="NZL328" s="129"/>
      <c r="NZM328" s="129"/>
      <c r="NZN328" s="130"/>
      <c r="NZO328" s="131"/>
      <c r="NZP328" s="131"/>
      <c r="NZQ328" s="131"/>
      <c r="NZR328" s="132"/>
      <c r="NZS328" s="132"/>
      <c r="NZT328" s="129"/>
      <c r="NZU328" s="129"/>
      <c r="NZV328" s="130"/>
      <c r="NZW328" s="131"/>
      <c r="NZX328" s="131"/>
      <c r="NZY328" s="131"/>
      <c r="NZZ328" s="132"/>
      <c r="OAA328" s="132"/>
      <c r="OAB328" s="129"/>
      <c r="OAC328" s="129"/>
      <c r="OAD328" s="130"/>
      <c r="OAE328" s="131"/>
      <c r="OAF328" s="131"/>
      <c r="OAG328" s="131"/>
      <c r="OAH328" s="132"/>
      <c r="OAI328" s="132"/>
      <c r="OAJ328" s="129"/>
      <c r="OAK328" s="129"/>
      <c r="OAL328" s="130"/>
      <c r="OAM328" s="131"/>
      <c r="OAN328" s="131"/>
      <c r="OAO328" s="131"/>
      <c r="OAP328" s="132"/>
      <c r="OAQ328" s="132"/>
      <c r="OAR328" s="129"/>
      <c r="OAS328" s="129"/>
      <c r="OAT328" s="130"/>
      <c r="OAU328" s="131"/>
      <c r="OAV328" s="131"/>
      <c r="OAW328" s="131"/>
      <c r="OAX328" s="132"/>
      <c r="OAY328" s="132"/>
      <c r="OAZ328" s="129"/>
      <c r="OBA328" s="129"/>
      <c r="OBB328" s="130"/>
      <c r="OBC328" s="131"/>
      <c r="OBD328" s="131"/>
      <c r="OBE328" s="131"/>
      <c r="OBF328" s="132"/>
      <c r="OBG328" s="132"/>
      <c r="OBH328" s="129"/>
      <c r="OBI328" s="129"/>
      <c r="OBJ328" s="130"/>
      <c r="OBK328" s="131"/>
      <c r="OBL328" s="131"/>
      <c r="OBM328" s="131"/>
      <c r="OBN328" s="132"/>
      <c r="OBO328" s="132"/>
      <c r="OBP328" s="129"/>
      <c r="OBQ328" s="129"/>
      <c r="OBR328" s="130"/>
      <c r="OBS328" s="131"/>
      <c r="OBT328" s="131"/>
      <c r="OBU328" s="131"/>
      <c r="OBV328" s="132"/>
      <c r="OBW328" s="132"/>
      <c r="OBX328" s="129"/>
      <c r="OBY328" s="129"/>
      <c r="OBZ328" s="130"/>
      <c r="OCA328" s="131"/>
      <c r="OCB328" s="131"/>
      <c r="OCC328" s="131"/>
      <c r="OCD328" s="132"/>
      <c r="OCE328" s="132"/>
      <c r="OCF328" s="129"/>
      <c r="OCG328" s="129"/>
      <c r="OCH328" s="130"/>
      <c r="OCI328" s="131"/>
      <c r="OCJ328" s="131"/>
      <c r="OCK328" s="131"/>
      <c r="OCL328" s="132"/>
      <c r="OCM328" s="132"/>
      <c r="OCN328" s="129"/>
      <c r="OCO328" s="129"/>
      <c r="OCP328" s="130"/>
      <c r="OCQ328" s="131"/>
      <c r="OCR328" s="131"/>
      <c r="OCS328" s="131"/>
      <c r="OCT328" s="132"/>
      <c r="OCU328" s="132"/>
      <c r="OCV328" s="129"/>
      <c r="OCW328" s="129"/>
      <c r="OCX328" s="130"/>
      <c r="OCY328" s="131"/>
      <c r="OCZ328" s="131"/>
      <c r="ODA328" s="131"/>
      <c r="ODB328" s="132"/>
      <c r="ODC328" s="132"/>
      <c r="ODD328" s="129"/>
      <c r="ODE328" s="129"/>
      <c r="ODF328" s="130"/>
      <c r="ODG328" s="131"/>
      <c r="ODH328" s="131"/>
      <c r="ODI328" s="131"/>
      <c r="ODJ328" s="132"/>
      <c r="ODK328" s="132"/>
      <c r="ODL328" s="129"/>
      <c r="ODM328" s="129"/>
      <c r="ODN328" s="130"/>
      <c r="ODO328" s="131"/>
      <c r="ODP328" s="131"/>
      <c r="ODQ328" s="131"/>
      <c r="ODR328" s="132"/>
      <c r="ODS328" s="132"/>
      <c r="ODT328" s="129"/>
      <c r="ODU328" s="129"/>
      <c r="ODV328" s="130"/>
      <c r="ODW328" s="131"/>
      <c r="ODX328" s="131"/>
      <c r="ODY328" s="131"/>
      <c r="ODZ328" s="132"/>
      <c r="OEA328" s="132"/>
      <c r="OEB328" s="129"/>
      <c r="OEC328" s="129"/>
      <c r="OED328" s="130"/>
      <c r="OEE328" s="131"/>
      <c r="OEF328" s="131"/>
      <c r="OEG328" s="131"/>
      <c r="OEH328" s="132"/>
      <c r="OEI328" s="132"/>
      <c r="OEJ328" s="129"/>
      <c r="OEK328" s="129"/>
      <c r="OEL328" s="130"/>
      <c r="OEM328" s="131"/>
      <c r="OEN328" s="131"/>
      <c r="OEO328" s="131"/>
      <c r="OEP328" s="132"/>
      <c r="OEQ328" s="132"/>
      <c r="OER328" s="129"/>
      <c r="OES328" s="129"/>
      <c r="OET328" s="130"/>
      <c r="OEU328" s="131"/>
      <c r="OEV328" s="131"/>
      <c r="OEW328" s="131"/>
      <c r="OEX328" s="132"/>
      <c r="OEY328" s="132"/>
      <c r="OEZ328" s="129"/>
      <c r="OFA328" s="129"/>
      <c r="OFB328" s="130"/>
      <c r="OFC328" s="131"/>
      <c r="OFD328" s="131"/>
      <c r="OFE328" s="131"/>
      <c r="OFF328" s="132"/>
      <c r="OFG328" s="132"/>
      <c r="OFH328" s="129"/>
      <c r="OFI328" s="129"/>
      <c r="OFJ328" s="130"/>
      <c r="OFK328" s="131"/>
      <c r="OFL328" s="131"/>
      <c r="OFM328" s="131"/>
      <c r="OFN328" s="132"/>
      <c r="OFO328" s="132"/>
      <c r="OFP328" s="129"/>
      <c r="OFQ328" s="129"/>
      <c r="OFR328" s="130"/>
      <c r="OFS328" s="131"/>
      <c r="OFT328" s="131"/>
      <c r="OFU328" s="131"/>
      <c r="OFV328" s="132"/>
      <c r="OFW328" s="132"/>
      <c r="OFX328" s="129"/>
      <c r="OFY328" s="129"/>
      <c r="OFZ328" s="130"/>
      <c r="OGA328" s="131"/>
      <c r="OGB328" s="131"/>
      <c r="OGC328" s="131"/>
      <c r="OGD328" s="132"/>
      <c r="OGE328" s="132"/>
      <c r="OGF328" s="129"/>
      <c r="OGG328" s="129"/>
      <c r="OGH328" s="130"/>
      <c r="OGI328" s="131"/>
      <c r="OGJ328" s="131"/>
      <c r="OGK328" s="131"/>
      <c r="OGL328" s="132"/>
      <c r="OGM328" s="132"/>
      <c r="OGN328" s="129"/>
      <c r="OGO328" s="129"/>
      <c r="OGP328" s="130"/>
      <c r="OGQ328" s="131"/>
      <c r="OGR328" s="131"/>
      <c r="OGS328" s="131"/>
      <c r="OGT328" s="132"/>
      <c r="OGU328" s="132"/>
      <c r="OGV328" s="129"/>
      <c r="OGW328" s="129"/>
      <c r="OGX328" s="130"/>
      <c r="OGY328" s="131"/>
      <c r="OGZ328" s="131"/>
      <c r="OHA328" s="131"/>
      <c r="OHB328" s="132"/>
      <c r="OHC328" s="132"/>
      <c r="OHD328" s="129"/>
      <c r="OHE328" s="129"/>
      <c r="OHF328" s="130"/>
      <c r="OHG328" s="131"/>
      <c r="OHH328" s="131"/>
      <c r="OHI328" s="131"/>
      <c r="OHJ328" s="132"/>
      <c r="OHK328" s="132"/>
      <c r="OHL328" s="129"/>
      <c r="OHM328" s="129"/>
      <c r="OHN328" s="130"/>
      <c r="OHO328" s="131"/>
      <c r="OHP328" s="131"/>
      <c r="OHQ328" s="131"/>
      <c r="OHR328" s="132"/>
      <c r="OHS328" s="132"/>
      <c r="OHT328" s="129"/>
      <c r="OHU328" s="129"/>
      <c r="OHV328" s="130"/>
      <c r="OHW328" s="131"/>
      <c r="OHX328" s="131"/>
      <c r="OHY328" s="131"/>
      <c r="OHZ328" s="132"/>
      <c r="OIA328" s="132"/>
      <c r="OIB328" s="129"/>
      <c r="OIC328" s="129"/>
      <c r="OID328" s="130"/>
      <c r="OIE328" s="131"/>
      <c r="OIF328" s="131"/>
      <c r="OIG328" s="131"/>
      <c r="OIH328" s="132"/>
      <c r="OII328" s="132"/>
      <c r="OIJ328" s="129"/>
      <c r="OIK328" s="129"/>
      <c r="OIL328" s="130"/>
      <c r="OIM328" s="131"/>
      <c r="OIN328" s="131"/>
      <c r="OIO328" s="131"/>
      <c r="OIP328" s="132"/>
      <c r="OIQ328" s="132"/>
      <c r="OIR328" s="129"/>
      <c r="OIS328" s="129"/>
      <c r="OIT328" s="130"/>
      <c r="OIU328" s="131"/>
      <c r="OIV328" s="131"/>
      <c r="OIW328" s="131"/>
      <c r="OIX328" s="132"/>
      <c r="OIY328" s="132"/>
      <c r="OIZ328" s="129"/>
      <c r="OJA328" s="129"/>
      <c r="OJB328" s="130"/>
      <c r="OJC328" s="131"/>
      <c r="OJD328" s="131"/>
      <c r="OJE328" s="131"/>
      <c r="OJF328" s="132"/>
      <c r="OJG328" s="132"/>
      <c r="OJH328" s="129"/>
      <c r="OJI328" s="129"/>
      <c r="OJJ328" s="130"/>
      <c r="OJK328" s="131"/>
      <c r="OJL328" s="131"/>
      <c r="OJM328" s="131"/>
      <c r="OJN328" s="132"/>
      <c r="OJO328" s="132"/>
      <c r="OJP328" s="129"/>
      <c r="OJQ328" s="129"/>
      <c r="OJR328" s="130"/>
      <c r="OJS328" s="131"/>
      <c r="OJT328" s="131"/>
      <c r="OJU328" s="131"/>
      <c r="OJV328" s="132"/>
      <c r="OJW328" s="132"/>
      <c r="OJX328" s="129"/>
      <c r="OJY328" s="129"/>
      <c r="OJZ328" s="130"/>
      <c r="OKA328" s="131"/>
      <c r="OKB328" s="131"/>
      <c r="OKC328" s="131"/>
      <c r="OKD328" s="132"/>
      <c r="OKE328" s="132"/>
      <c r="OKF328" s="129"/>
      <c r="OKG328" s="129"/>
      <c r="OKH328" s="130"/>
      <c r="OKI328" s="131"/>
      <c r="OKJ328" s="131"/>
      <c r="OKK328" s="131"/>
      <c r="OKL328" s="132"/>
      <c r="OKM328" s="132"/>
      <c r="OKN328" s="129"/>
      <c r="OKO328" s="129"/>
      <c r="OKP328" s="130"/>
      <c r="OKQ328" s="131"/>
      <c r="OKR328" s="131"/>
      <c r="OKS328" s="131"/>
      <c r="OKT328" s="132"/>
      <c r="OKU328" s="132"/>
      <c r="OKV328" s="129"/>
      <c r="OKW328" s="129"/>
      <c r="OKX328" s="130"/>
      <c r="OKY328" s="131"/>
      <c r="OKZ328" s="131"/>
      <c r="OLA328" s="131"/>
      <c r="OLB328" s="132"/>
      <c r="OLC328" s="132"/>
      <c r="OLD328" s="129"/>
      <c r="OLE328" s="129"/>
      <c r="OLF328" s="130"/>
      <c r="OLG328" s="131"/>
      <c r="OLH328" s="131"/>
      <c r="OLI328" s="131"/>
      <c r="OLJ328" s="132"/>
      <c r="OLK328" s="132"/>
      <c r="OLL328" s="129"/>
      <c r="OLM328" s="129"/>
      <c r="OLN328" s="130"/>
      <c r="OLO328" s="131"/>
      <c r="OLP328" s="131"/>
      <c r="OLQ328" s="131"/>
      <c r="OLR328" s="132"/>
      <c r="OLS328" s="132"/>
      <c r="OLT328" s="129"/>
      <c r="OLU328" s="129"/>
      <c r="OLV328" s="130"/>
      <c r="OLW328" s="131"/>
      <c r="OLX328" s="131"/>
      <c r="OLY328" s="131"/>
      <c r="OLZ328" s="132"/>
      <c r="OMA328" s="132"/>
      <c r="OMB328" s="129"/>
      <c r="OMC328" s="129"/>
      <c r="OMD328" s="130"/>
      <c r="OME328" s="131"/>
      <c r="OMF328" s="131"/>
      <c r="OMG328" s="131"/>
      <c r="OMH328" s="132"/>
      <c r="OMI328" s="132"/>
      <c r="OMJ328" s="129"/>
      <c r="OMK328" s="129"/>
      <c r="OML328" s="130"/>
      <c r="OMM328" s="131"/>
      <c r="OMN328" s="131"/>
      <c r="OMO328" s="131"/>
      <c r="OMP328" s="132"/>
      <c r="OMQ328" s="132"/>
      <c r="OMR328" s="129"/>
      <c r="OMS328" s="129"/>
      <c r="OMT328" s="130"/>
      <c r="OMU328" s="131"/>
      <c r="OMV328" s="131"/>
      <c r="OMW328" s="131"/>
      <c r="OMX328" s="132"/>
      <c r="OMY328" s="132"/>
      <c r="OMZ328" s="129"/>
      <c r="ONA328" s="129"/>
      <c r="ONB328" s="130"/>
      <c r="ONC328" s="131"/>
      <c r="OND328" s="131"/>
      <c r="ONE328" s="131"/>
      <c r="ONF328" s="132"/>
      <c r="ONG328" s="132"/>
      <c r="ONH328" s="129"/>
      <c r="ONI328" s="129"/>
      <c r="ONJ328" s="130"/>
      <c r="ONK328" s="131"/>
      <c r="ONL328" s="131"/>
      <c r="ONM328" s="131"/>
      <c r="ONN328" s="132"/>
      <c r="ONO328" s="132"/>
      <c r="ONP328" s="129"/>
      <c r="ONQ328" s="129"/>
      <c r="ONR328" s="130"/>
      <c r="ONS328" s="131"/>
      <c r="ONT328" s="131"/>
      <c r="ONU328" s="131"/>
      <c r="ONV328" s="132"/>
      <c r="ONW328" s="132"/>
      <c r="ONX328" s="129"/>
      <c r="ONY328" s="129"/>
      <c r="ONZ328" s="130"/>
      <c r="OOA328" s="131"/>
      <c r="OOB328" s="131"/>
      <c r="OOC328" s="131"/>
      <c r="OOD328" s="132"/>
      <c r="OOE328" s="132"/>
      <c r="OOF328" s="129"/>
      <c r="OOG328" s="129"/>
      <c r="OOH328" s="130"/>
      <c r="OOI328" s="131"/>
      <c r="OOJ328" s="131"/>
      <c r="OOK328" s="131"/>
      <c r="OOL328" s="132"/>
      <c r="OOM328" s="132"/>
      <c r="OON328" s="129"/>
      <c r="OOO328" s="129"/>
      <c r="OOP328" s="130"/>
      <c r="OOQ328" s="131"/>
      <c r="OOR328" s="131"/>
      <c r="OOS328" s="131"/>
      <c r="OOT328" s="132"/>
      <c r="OOU328" s="132"/>
      <c r="OOV328" s="129"/>
      <c r="OOW328" s="129"/>
      <c r="OOX328" s="130"/>
      <c r="OOY328" s="131"/>
      <c r="OOZ328" s="131"/>
      <c r="OPA328" s="131"/>
      <c r="OPB328" s="132"/>
      <c r="OPC328" s="132"/>
      <c r="OPD328" s="129"/>
      <c r="OPE328" s="129"/>
      <c r="OPF328" s="130"/>
      <c r="OPG328" s="131"/>
      <c r="OPH328" s="131"/>
      <c r="OPI328" s="131"/>
      <c r="OPJ328" s="132"/>
      <c r="OPK328" s="132"/>
      <c r="OPL328" s="129"/>
      <c r="OPM328" s="129"/>
      <c r="OPN328" s="130"/>
      <c r="OPO328" s="131"/>
      <c r="OPP328" s="131"/>
      <c r="OPQ328" s="131"/>
      <c r="OPR328" s="132"/>
      <c r="OPS328" s="132"/>
      <c r="OPT328" s="129"/>
      <c r="OPU328" s="129"/>
      <c r="OPV328" s="130"/>
      <c r="OPW328" s="131"/>
      <c r="OPX328" s="131"/>
      <c r="OPY328" s="131"/>
      <c r="OPZ328" s="132"/>
      <c r="OQA328" s="132"/>
      <c r="OQB328" s="129"/>
      <c r="OQC328" s="129"/>
      <c r="OQD328" s="130"/>
      <c r="OQE328" s="131"/>
      <c r="OQF328" s="131"/>
      <c r="OQG328" s="131"/>
      <c r="OQH328" s="132"/>
      <c r="OQI328" s="132"/>
      <c r="OQJ328" s="129"/>
      <c r="OQK328" s="129"/>
      <c r="OQL328" s="130"/>
      <c r="OQM328" s="131"/>
      <c r="OQN328" s="131"/>
      <c r="OQO328" s="131"/>
      <c r="OQP328" s="132"/>
      <c r="OQQ328" s="132"/>
      <c r="OQR328" s="129"/>
      <c r="OQS328" s="129"/>
      <c r="OQT328" s="130"/>
      <c r="OQU328" s="131"/>
      <c r="OQV328" s="131"/>
      <c r="OQW328" s="131"/>
      <c r="OQX328" s="132"/>
      <c r="OQY328" s="132"/>
      <c r="OQZ328" s="129"/>
      <c r="ORA328" s="129"/>
      <c r="ORB328" s="130"/>
      <c r="ORC328" s="131"/>
      <c r="ORD328" s="131"/>
      <c r="ORE328" s="131"/>
      <c r="ORF328" s="132"/>
      <c r="ORG328" s="132"/>
      <c r="ORH328" s="129"/>
      <c r="ORI328" s="129"/>
      <c r="ORJ328" s="130"/>
      <c r="ORK328" s="131"/>
      <c r="ORL328" s="131"/>
      <c r="ORM328" s="131"/>
      <c r="ORN328" s="132"/>
      <c r="ORO328" s="132"/>
      <c r="ORP328" s="129"/>
      <c r="ORQ328" s="129"/>
      <c r="ORR328" s="130"/>
      <c r="ORS328" s="131"/>
      <c r="ORT328" s="131"/>
      <c r="ORU328" s="131"/>
      <c r="ORV328" s="132"/>
      <c r="ORW328" s="132"/>
      <c r="ORX328" s="129"/>
      <c r="ORY328" s="129"/>
      <c r="ORZ328" s="130"/>
      <c r="OSA328" s="131"/>
      <c r="OSB328" s="131"/>
      <c r="OSC328" s="131"/>
      <c r="OSD328" s="132"/>
      <c r="OSE328" s="132"/>
      <c r="OSF328" s="129"/>
      <c r="OSG328" s="129"/>
      <c r="OSH328" s="130"/>
      <c r="OSI328" s="131"/>
      <c r="OSJ328" s="131"/>
      <c r="OSK328" s="131"/>
      <c r="OSL328" s="132"/>
      <c r="OSM328" s="132"/>
      <c r="OSN328" s="129"/>
      <c r="OSO328" s="129"/>
      <c r="OSP328" s="130"/>
      <c r="OSQ328" s="131"/>
      <c r="OSR328" s="131"/>
      <c r="OSS328" s="131"/>
      <c r="OST328" s="132"/>
      <c r="OSU328" s="132"/>
      <c r="OSV328" s="129"/>
      <c r="OSW328" s="129"/>
      <c r="OSX328" s="130"/>
      <c r="OSY328" s="131"/>
      <c r="OSZ328" s="131"/>
      <c r="OTA328" s="131"/>
      <c r="OTB328" s="132"/>
      <c r="OTC328" s="132"/>
      <c r="OTD328" s="129"/>
      <c r="OTE328" s="129"/>
      <c r="OTF328" s="130"/>
      <c r="OTG328" s="131"/>
      <c r="OTH328" s="131"/>
      <c r="OTI328" s="131"/>
      <c r="OTJ328" s="132"/>
      <c r="OTK328" s="132"/>
      <c r="OTL328" s="129"/>
      <c r="OTM328" s="129"/>
      <c r="OTN328" s="130"/>
      <c r="OTO328" s="131"/>
      <c r="OTP328" s="131"/>
      <c r="OTQ328" s="131"/>
      <c r="OTR328" s="132"/>
      <c r="OTS328" s="132"/>
      <c r="OTT328" s="129"/>
      <c r="OTU328" s="129"/>
      <c r="OTV328" s="130"/>
      <c r="OTW328" s="131"/>
      <c r="OTX328" s="131"/>
      <c r="OTY328" s="131"/>
      <c r="OTZ328" s="132"/>
      <c r="OUA328" s="132"/>
      <c r="OUB328" s="129"/>
      <c r="OUC328" s="129"/>
      <c r="OUD328" s="130"/>
      <c r="OUE328" s="131"/>
      <c r="OUF328" s="131"/>
      <c r="OUG328" s="131"/>
      <c r="OUH328" s="132"/>
      <c r="OUI328" s="132"/>
      <c r="OUJ328" s="129"/>
      <c r="OUK328" s="129"/>
      <c r="OUL328" s="130"/>
      <c r="OUM328" s="131"/>
      <c r="OUN328" s="131"/>
      <c r="OUO328" s="131"/>
      <c r="OUP328" s="132"/>
      <c r="OUQ328" s="132"/>
      <c r="OUR328" s="129"/>
      <c r="OUS328" s="129"/>
      <c r="OUT328" s="130"/>
      <c r="OUU328" s="131"/>
      <c r="OUV328" s="131"/>
      <c r="OUW328" s="131"/>
      <c r="OUX328" s="132"/>
      <c r="OUY328" s="132"/>
      <c r="OUZ328" s="129"/>
      <c r="OVA328" s="129"/>
      <c r="OVB328" s="130"/>
      <c r="OVC328" s="131"/>
      <c r="OVD328" s="131"/>
      <c r="OVE328" s="131"/>
      <c r="OVF328" s="132"/>
      <c r="OVG328" s="132"/>
      <c r="OVH328" s="129"/>
      <c r="OVI328" s="129"/>
      <c r="OVJ328" s="130"/>
      <c r="OVK328" s="131"/>
      <c r="OVL328" s="131"/>
      <c r="OVM328" s="131"/>
      <c r="OVN328" s="132"/>
      <c r="OVO328" s="132"/>
      <c r="OVP328" s="129"/>
      <c r="OVQ328" s="129"/>
      <c r="OVR328" s="130"/>
      <c r="OVS328" s="131"/>
      <c r="OVT328" s="131"/>
      <c r="OVU328" s="131"/>
      <c r="OVV328" s="132"/>
      <c r="OVW328" s="132"/>
      <c r="OVX328" s="129"/>
      <c r="OVY328" s="129"/>
      <c r="OVZ328" s="130"/>
      <c r="OWA328" s="131"/>
      <c r="OWB328" s="131"/>
      <c r="OWC328" s="131"/>
      <c r="OWD328" s="132"/>
      <c r="OWE328" s="132"/>
      <c r="OWF328" s="129"/>
      <c r="OWG328" s="129"/>
      <c r="OWH328" s="130"/>
      <c r="OWI328" s="131"/>
      <c r="OWJ328" s="131"/>
      <c r="OWK328" s="131"/>
      <c r="OWL328" s="132"/>
      <c r="OWM328" s="132"/>
      <c r="OWN328" s="129"/>
      <c r="OWO328" s="129"/>
      <c r="OWP328" s="130"/>
      <c r="OWQ328" s="131"/>
      <c r="OWR328" s="131"/>
      <c r="OWS328" s="131"/>
      <c r="OWT328" s="132"/>
      <c r="OWU328" s="132"/>
      <c r="OWV328" s="129"/>
      <c r="OWW328" s="129"/>
      <c r="OWX328" s="130"/>
      <c r="OWY328" s="131"/>
      <c r="OWZ328" s="131"/>
      <c r="OXA328" s="131"/>
      <c r="OXB328" s="132"/>
      <c r="OXC328" s="132"/>
      <c r="OXD328" s="129"/>
      <c r="OXE328" s="129"/>
      <c r="OXF328" s="130"/>
      <c r="OXG328" s="131"/>
      <c r="OXH328" s="131"/>
      <c r="OXI328" s="131"/>
      <c r="OXJ328" s="132"/>
      <c r="OXK328" s="132"/>
      <c r="OXL328" s="129"/>
      <c r="OXM328" s="129"/>
      <c r="OXN328" s="130"/>
      <c r="OXO328" s="131"/>
      <c r="OXP328" s="131"/>
      <c r="OXQ328" s="131"/>
      <c r="OXR328" s="132"/>
      <c r="OXS328" s="132"/>
      <c r="OXT328" s="129"/>
      <c r="OXU328" s="129"/>
      <c r="OXV328" s="130"/>
      <c r="OXW328" s="131"/>
      <c r="OXX328" s="131"/>
      <c r="OXY328" s="131"/>
      <c r="OXZ328" s="132"/>
      <c r="OYA328" s="132"/>
      <c r="OYB328" s="129"/>
      <c r="OYC328" s="129"/>
      <c r="OYD328" s="130"/>
      <c r="OYE328" s="131"/>
      <c r="OYF328" s="131"/>
      <c r="OYG328" s="131"/>
      <c r="OYH328" s="132"/>
      <c r="OYI328" s="132"/>
      <c r="OYJ328" s="129"/>
      <c r="OYK328" s="129"/>
      <c r="OYL328" s="130"/>
      <c r="OYM328" s="131"/>
      <c r="OYN328" s="131"/>
      <c r="OYO328" s="131"/>
      <c r="OYP328" s="132"/>
      <c r="OYQ328" s="132"/>
      <c r="OYR328" s="129"/>
      <c r="OYS328" s="129"/>
      <c r="OYT328" s="130"/>
      <c r="OYU328" s="131"/>
      <c r="OYV328" s="131"/>
      <c r="OYW328" s="131"/>
      <c r="OYX328" s="132"/>
      <c r="OYY328" s="132"/>
      <c r="OYZ328" s="129"/>
      <c r="OZA328" s="129"/>
      <c r="OZB328" s="130"/>
      <c r="OZC328" s="131"/>
      <c r="OZD328" s="131"/>
      <c r="OZE328" s="131"/>
      <c r="OZF328" s="132"/>
      <c r="OZG328" s="132"/>
      <c r="OZH328" s="129"/>
      <c r="OZI328" s="129"/>
      <c r="OZJ328" s="130"/>
      <c r="OZK328" s="131"/>
      <c r="OZL328" s="131"/>
      <c r="OZM328" s="131"/>
      <c r="OZN328" s="132"/>
      <c r="OZO328" s="132"/>
      <c r="OZP328" s="129"/>
      <c r="OZQ328" s="129"/>
      <c r="OZR328" s="130"/>
      <c r="OZS328" s="131"/>
      <c r="OZT328" s="131"/>
      <c r="OZU328" s="131"/>
      <c r="OZV328" s="132"/>
      <c r="OZW328" s="132"/>
      <c r="OZX328" s="129"/>
      <c r="OZY328" s="129"/>
      <c r="OZZ328" s="130"/>
      <c r="PAA328" s="131"/>
      <c r="PAB328" s="131"/>
      <c r="PAC328" s="131"/>
      <c r="PAD328" s="132"/>
      <c r="PAE328" s="132"/>
      <c r="PAF328" s="129"/>
      <c r="PAG328" s="129"/>
      <c r="PAH328" s="130"/>
      <c r="PAI328" s="131"/>
      <c r="PAJ328" s="131"/>
      <c r="PAK328" s="131"/>
      <c r="PAL328" s="132"/>
      <c r="PAM328" s="132"/>
      <c r="PAN328" s="129"/>
      <c r="PAO328" s="129"/>
      <c r="PAP328" s="130"/>
      <c r="PAQ328" s="131"/>
      <c r="PAR328" s="131"/>
      <c r="PAS328" s="131"/>
      <c r="PAT328" s="132"/>
      <c r="PAU328" s="132"/>
      <c r="PAV328" s="129"/>
      <c r="PAW328" s="129"/>
      <c r="PAX328" s="130"/>
      <c r="PAY328" s="131"/>
      <c r="PAZ328" s="131"/>
      <c r="PBA328" s="131"/>
      <c r="PBB328" s="132"/>
      <c r="PBC328" s="132"/>
      <c r="PBD328" s="129"/>
      <c r="PBE328" s="129"/>
      <c r="PBF328" s="130"/>
      <c r="PBG328" s="131"/>
      <c r="PBH328" s="131"/>
      <c r="PBI328" s="131"/>
      <c r="PBJ328" s="132"/>
      <c r="PBK328" s="132"/>
      <c r="PBL328" s="129"/>
      <c r="PBM328" s="129"/>
      <c r="PBN328" s="130"/>
      <c r="PBO328" s="131"/>
      <c r="PBP328" s="131"/>
      <c r="PBQ328" s="131"/>
      <c r="PBR328" s="132"/>
      <c r="PBS328" s="132"/>
      <c r="PBT328" s="129"/>
      <c r="PBU328" s="129"/>
      <c r="PBV328" s="130"/>
      <c r="PBW328" s="131"/>
      <c r="PBX328" s="131"/>
      <c r="PBY328" s="131"/>
      <c r="PBZ328" s="132"/>
      <c r="PCA328" s="132"/>
      <c r="PCB328" s="129"/>
      <c r="PCC328" s="129"/>
      <c r="PCD328" s="130"/>
      <c r="PCE328" s="131"/>
      <c r="PCF328" s="131"/>
      <c r="PCG328" s="131"/>
      <c r="PCH328" s="132"/>
      <c r="PCI328" s="132"/>
      <c r="PCJ328" s="129"/>
      <c r="PCK328" s="129"/>
      <c r="PCL328" s="130"/>
      <c r="PCM328" s="131"/>
      <c r="PCN328" s="131"/>
      <c r="PCO328" s="131"/>
      <c r="PCP328" s="132"/>
      <c r="PCQ328" s="132"/>
      <c r="PCR328" s="129"/>
      <c r="PCS328" s="129"/>
      <c r="PCT328" s="130"/>
      <c r="PCU328" s="131"/>
      <c r="PCV328" s="131"/>
      <c r="PCW328" s="131"/>
      <c r="PCX328" s="132"/>
      <c r="PCY328" s="132"/>
      <c r="PCZ328" s="129"/>
      <c r="PDA328" s="129"/>
      <c r="PDB328" s="130"/>
      <c r="PDC328" s="131"/>
      <c r="PDD328" s="131"/>
      <c r="PDE328" s="131"/>
      <c r="PDF328" s="132"/>
      <c r="PDG328" s="132"/>
      <c r="PDH328" s="129"/>
      <c r="PDI328" s="129"/>
      <c r="PDJ328" s="130"/>
      <c r="PDK328" s="131"/>
      <c r="PDL328" s="131"/>
      <c r="PDM328" s="131"/>
      <c r="PDN328" s="132"/>
      <c r="PDO328" s="132"/>
      <c r="PDP328" s="129"/>
      <c r="PDQ328" s="129"/>
      <c r="PDR328" s="130"/>
      <c r="PDS328" s="131"/>
      <c r="PDT328" s="131"/>
      <c r="PDU328" s="131"/>
      <c r="PDV328" s="132"/>
      <c r="PDW328" s="132"/>
      <c r="PDX328" s="129"/>
      <c r="PDY328" s="129"/>
      <c r="PDZ328" s="130"/>
      <c r="PEA328" s="131"/>
      <c r="PEB328" s="131"/>
      <c r="PEC328" s="131"/>
      <c r="PED328" s="132"/>
      <c r="PEE328" s="132"/>
      <c r="PEF328" s="129"/>
      <c r="PEG328" s="129"/>
      <c r="PEH328" s="130"/>
      <c r="PEI328" s="131"/>
      <c r="PEJ328" s="131"/>
      <c r="PEK328" s="131"/>
      <c r="PEL328" s="132"/>
      <c r="PEM328" s="132"/>
      <c r="PEN328" s="129"/>
      <c r="PEO328" s="129"/>
      <c r="PEP328" s="130"/>
      <c r="PEQ328" s="131"/>
      <c r="PER328" s="131"/>
      <c r="PES328" s="131"/>
      <c r="PET328" s="132"/>
      <c r="PEU328" s="132"/>
      <c r="PEV328" s="129"/>
      <c r="PEW328" s="129"/>
      <c r="PEX328" s="130"/>
      <c r="PEY328" s="131"/>
      <c r="PEZ328" s="131"/>
      <c r="PFA328" s="131"/>
      <c r="PFB328" s="132"/>
      <c r="PFC328" s="132"/>
      <c r="PFD328" s="129"/>
      <c r="PFE328" s="129"/>
      <c r="PFF328" s="130"/>
      <c r="PFG328" s="131"/>
      <c r="PFH328" s="131"/>
      <c r="PFI328" s="131"/>
      <c r="PFJ328" s="132"/>
      <c r="PFK328" s="132"/>
      <c r="PFL328" s="129"/>
      <c r="PFM328" s="129"/>
      <c r="PFN328" s="130"/>
      <c r="PFO328" s="131"/>
      <c r="PFP328" s="131"/>
      <c r="PFQ328" s="131"/>
      <c r="PFR328" s="132"/>
      <c r="PFS328" s="132"/>
      <c r="PFT328" s="129"/>
      <c r="PFU328" s="129"/>
      <c r="PFV328" s="130"/>
      <c r="PFW328" s="131"/>
      <c r="PFX328" s="131"/>
      <c r="PFY328" s="131"/>
      <c r="PFZ328" s="132"/>
      <c r="PGA328" s="132"/>
      <c r="PGB328" s="129"/>
      <c r="PGC328" s="129"/>
      <c r="PGD328" s="130"/>
      <c r="PGE328" s="131"/>
      <c r="PGF328" s="131"/>
      <c r="PGG328" s="131"/>
      <c r="PGH328" s="132"/>
      <c r="PGI328" s="132"/>
      <c r="PGJ328" s="129"/>
      <c r="PGK328" s="129"/>
      <c r="PGL328" s="130"/>
      <c r="PGM328" s="131"/>
      <c r="PGN328" s="131"/>
      <c r="PGO328" s="131"/>
      <c r="PGP328" s="132"/>
      <c r="PGQ328" s="132"/>
      <c r="PGR328" s="129"/>
      <c r="PGS328" s="129"/>
      <c r="PGT328" s="130"/>
      <c r="PGU328" s="131"/>
      <c r="PGV328" s="131"/>
      <c r="PGW328" s="131"/>
      <c r="PGX328" s="132"/>
      <c r="PGY328" s="132"/>
      <c r="PGZ328" s="129"/>
      <c r="PHA328" s="129"/>
      <c r="PHB328" s="130"/>
      <c r="PHC328" s="131"/>
      <c r="PHD328" s="131"/>
      <c r="PHE328" s="131"/>
      <c r="PHF328" s="132"/>
      <c r="PHG328" s="132"/>
      <c r="PHH328" s="129"/>
      <c r="PHI328" s="129"/>
      <c r="PHJ328" s="130"/>
      <c r="PHK328" s="131"/>
      <c r="PHL328" s="131"/>
      <c r="PHM328" s="131"/>
      <c r="PHN328" s="132"/>
      <c r="PHO328" s="132"/>
      <c r="PHP328" s="129"/>
      <c r="PHQ328" s="129"/>
      <c r="PHR328" s="130"/>
      <c r="PHS328" s="131"/>
      <c r="PHT328" s="131"/>
      <c r="PHU328" s="131"/>
      <c r="PHV328" s="132"/>
      <c r="PHW328" s="132"/>
      <c r="PHX328" s="129"/>
      <c r="PHY328" s="129"/>
      <c r="PHZ328" s="130"/>
      <c r="PIA328" s="131"/>
      <c r="PIB328" s="131"/>
      <c r="PIC328" s="131"/>
      <c r="PID328" s="132"/>
      <c r="PIE328" s="132"/>
      <c r="PIF328" s="129"/>
      <c r="PIG328" s="129"/>
      <c r="PIH328" s="130"/>
      <c r="PII328" s="131"/>
      <c r="PIJ328" s="131"/>
      <c r="PIK328" s="131"/>
      <c r="PIL328" s="132"/>
      <c r="PIM328" s="132"/>
      <c r="PIN328" s="129"/>
      <c r="PIO328" s="129"/>
      <c r="PIP328" s="130"/>
      <c r="PIQ328" s="131"/>
      <c r="PIR328" s="131"/>
      <c r="PIS328" s="131"/>
      <c r="PIT328" s="132"/>
      <c r="PIU328" s="132"/>
      <c r="PIV328" s="129"/>
      <c r="PIW328" s="129"/>
      <c r="PIX328" s="130"/>
      <c r="PIY328" s="131"/>
      <c r="PIZ328" s="131"/>
      <c r="PJA328" s="131"/>
      <c r="PJB328" s="132"/>
      <c r="PJC328" s="132"/>
      <c r="PJD328" s="129"/>
      <c r="PJE328" s="129"/>
      <c r="PJF328" s="130"/>
      <c r="PJG328" s="131"/>
      <c r="PJH328" s="131"/>
      <c r="PJI328" s="131"/>
      <c r="PJJ328" s="132"/>
      <c r="PJK328" s="132"/>
      <c r="PJL328" s="129"/>
      <c r="PJM328" s="129"/>
      <c r="PJN328" s="130"/>
      <c r="PJO328" s="131"/>
      <c r="PJP328" s="131"/>
      <c r="PJQ328" s="131"/>
      <c r="PJR328" s="132"/>
      <c r="PJS328" s="132"/>
      <c r="PJT328" s="129"/>
      <c r="PJU328" s="129"/>
      <c r="PJV328" s="130"/>
      <c r="PJW328" s="131"/>
      <c r="PJX328" s="131"/>
      <c r="PJY328" s="131"/>
      <c r="PJZ328" s="132"/>
      <c r="PKA328" s="132"/>
      <c r="PKB328" s="129"/>
      <c r="PKC328" s="129"/>
      <c r="PKD328" s="130"/>
      <c r="PKE328" s="131"/>
      <c r="PKF328" s="131"/>
      <c r="PKG328" s="131"/>
      <c r="PKH328" s="132"/>
      <c r="PKI328" s="132"/>
      <c r="PKJ328" s="129"/>
      <c r="PKK328" s="129"/>
      <c r="PKL328" s="130"/>
      <c r="PKM328" s="131"/>
      <c r="PKN328" s="131"/>
      <c r="PKO328" s="131"/>
      <c r="PKP328" s="132"/>
      <c r="PKQ328" s="132"/>
      <c r="PKR328" s="129"/>
      <c r="PKS328" s="129"/>
      <c r="PKT328" s="130"/>
      <c r="PKU328" s="131"/>
      <c r="PKV328" s="131"/>
      <c r="PKW328" s="131"/>
      <c r="PKX328" s="132"/>
      <c r="PKY328" s="132"/>
      <c r="PKZ328" s="129"/>
      <c r="PLA328" s="129"/>
      <c r="PLB328" s="130"/>
      <c r="PLC328" s="131"/>
      <c r="PLD328" s="131"/>
      <c r="PLE328" s="131"/>
      <c r="PLF328" s="132"/>
      <c r="PLG328" s="132"/>
      <c r="PLH328" s="129"/>
      <c r="PLI328" s="129"/>
      <c r="PLJ328" s="130"/>
      <c r="PLK328" s="131"/>
      <c r="PLL328" s="131"/>
      <c r="PLM328" s="131"/>
      <c r="PLN328" s="132"/>
      <c r="PLO328" s="132"/>
      <c r="PLP328" s="129"/>
      <c r="PLQ328" s="129"/>
      <c r="PLR328" s="130"/>
      <c r="PLS328" s="131"/>
      <c r="PLT328" s="131"/>
      <c r="PLU328" s="131"/>
      <c r="PLV328" s="132"/>
      <c r="PLW328" s="132"/>
      <c r="PLX328" s="129"/>
      <c r="PLY328" s="129"/>
      <c r="PLZ328" s="130"/>
      <c r="PMA328" s="131"/>
      <c r="PMB328" s="131"/>
      <c r="PMC328" s="131"/>
      <c r="PMD328" s="132"/>
      <c r="PME328" s="132"/>
      <c r="PMF328" s="129"/>
      <c r="PMG328" s="129"/>
      <c r="PMH328" s="130"/>
      <c r="PMI328" s="131"/>
      <c r="PMJ328" s="131"/>
      <c r="PMK328" s="131"/>
      <c r="PML328" s="132"/>
      <c r="PMM328" s="132"/>
      <c r="PMN328" s="129"/>
      <c r="PMO328" s="129"/>
      <c r="PMP328" s="130"/>
      <c r="PMQ328" s="131"/>
      <c r="PMR328" s="131"/>
      <c r="PMS328" s="131"/>
      <c r="PMT328" s="132"/>
      <c r="PMU328" s="132"/>
      <c r="PMV328" s="129"/>
      <c r="PMW328" s="129"/>
      <c r="PMX328" s="130"/>
      <c r="PMY328" s="131"/>
      <c r="PMZ328" s="131"/>
      <c r="PNA328" s="131"/>
      <c r="PNB328" s="132"/>
      <c r="PNC328" s="132"/>
      <c r="PND328" s="129"/>
      <c r="PNE328" s="129"/>
      <c r="PNF328" s="130"/>
      <c r="PNG328" s="131"/>
      <c r="PNH328" s="131"/>
      <c r="PNI328" s="131"/>
      <c r="PNJ328" s="132"/>
      <c r="PNK328" s="132"/>
      <c r="PNL328" s="129"/>
      <c r="PNM328" s="129"/>
      <c r="PNN328" s="130"/>
      <c r="PNO328" s="131"/>
      <c r="PNP328" s="131"/>
      <c r="PNQ328" s="131"/>
      <c r="PNR328" s="132"/>
      <c r="PNS328" s="132"/>
      <c r="PNT328" s="129"/>
      <c r="PNU328" s="129"/>
      <c r="PNV328" s="130"/>
      <c r="PNW328" s="131"/>
      <c r="PNX328" s="131"/>
      <c r="PNY328" s="131"/>
      <c r="PNZ328" s="132"/>
      <c r="POA328" s="132"/>
      <c r="POB328" s="129"/>
      <c r="POC328" s="129"/>
      <c r="POD328" s="130"/>
      <c r="POE328" s="131"/>
      <c r="POF328" s="131"/>
      <c r="POG328" s="131"/>
      <c r="POH328" s="132"/>
      <c r="POI328" s="132"/>
      <c r="POJ328" s="129"/>
      <c r="POK328" s="129"/>
      <c r="POL328" s="130"/>
      <c r="POM328" s="131"/>
      <c r="PON328" s="131"/>
      <c r="POO328" s="131"/>
      <c r="POP328" s="132"/>
      <c r="POQ328" s="132"/>
      <c r="POR328" s="129"/>
      <c r="POS328" s="129"/>
      <c r="POT328" s="130"/>
      <c r="POU328" s="131"/>
      <c r="POV328" s="131"/>
      <c r="POW328" s="131"/>
      <c r="POX328" s="132"/>
      <c r="POY328" s="132"/>
      <c r="POZ328" s="129"/>
      <c r="PPA328" s="129"/>
      <c r="PPB328" s="130"/>
      <c r="PPC328" s="131"/>
      <c r="PPD328" s="131"/>
      <c r="PPE328" s="131"/>
      <c r="PPF328" s="132"/>
      <c r="PPG328" s="132"/>
      <c r="PPH328" s="129"/>
      <c r="PPI328" s="129"/>
      <c r="PPJ328" s="130"/>
      <c r="PPK328" s="131"/>
      <c r="PPL328" s="131"/>
      <c r="PPM328" s="131"/>
      <c r="PPN328" s="132"/>
      <c r="PPO328" s="132"/>
      <c r="PPP328" s="129"/>
      <c r="PPQ328" s="129"/>
      <c r="PPR328" s="130"/>
      <c r="PPS328" s="131"/>
      <c r="PPT328" s="131"/>
      <c r="PPU328" s="131"/>
      <c r="PPV328" s="132"/>
      <c r="PPW328" s="132"/>
      <c r="PPX328" s="129"/>
      <c r="PPY328" s="129"/>
      <c r="PPZ328" s="130"/>
      <c r="PQA328" s="131"/>
      <c r="PQB328" s="131"/>
      <c r="PQC328" s="131"/>
      <c r="PQD328" s="132"/>
      <c r="PQE328" s="132"/>
      <c r="PQF328" s="129"/>
      <c r="PQG328" s="129"/>
      <c r="PQH328" s="130"/>
      <c r="PQI328" s="131"/>
      <c r="PQJ328" s="131"/>
      <c r="PQK328" s="131"/>
      <c r="PQL328" s="132"/>
      <c r="PQM328" s="132"/>
      <c r="PQN328" s="129"/>
      <c r="PQO328" s="129"/>
      <c r="PQP328" s="130"/>
      <c r="PQQ328" s="131"/>
      <c r="PQR328" s="131"/>
      <c r="PQS328" s="131"/>
      <c r="PQT328" s="132"/>
      <c r="PQU328" s="132"/>
      <c r="PQV328" s="129"/>
      <c r="PQW328" s="129"/>
      <c r="PQX328" s="130"/>
      <c r="PQY328" s="131"/>
      <c r="PQZ328" s="131"/>
      <c r="PRA328" s="131"/>
      <c r="PRB328" s="132"/>
      <c r="PRC328" s="132"/>
      <c r="PRD328" s="129"/>
      <c r="PRE328" s="129"/>
      <c r="PRF328" s="130"/>
      <c r="PRG328" s="131"/>
      <c r="PRH328" s="131"/>
      <c r="PRI328" s="131"/>
      <c r="PRJ328" s="132"/>
      <c r="PRK328" s="132"/>
      <c r="PRL328" s="129"/>
      <c r="PRM328" s="129"/>
      <c r="PRN328" s="130"/>
      <c r="PRO328" s="131"/>
      <c r="PRP328" s="131"/>
      <c r="PRQ328" s="131"/>
      <c r="PRR328" s="132"/>
      <c r="PRS328" s="132"/>
      <c r="PRT328" s="129"/>
      <c r="PRU328" s="129"/>
      <c r="PRV328" s="130"/>
      <c r="PRW328" s="131"/>
      <c r="PRX328" s="131"/>
      <c r="PRY328" s="131"/>
      <c r="PRZ328" s="132"/>
      <c r="PSA328" s="132"/>
      <c r="PSB328" s="129"/>
      <c r="PSC328" s="129"/>
      <c r="PSD328" s="130"/>
      <c r="PSE328" s="131"/>
      <c r="PSF328" s="131"/>
      <c r="PSG328" s="131"/>
      <c r="PSH328" s="132"/>
      <c r="PSI328" s="132"/>
      <c r="PSJ328" s="129"/>
      <c r="PSK328" s="129"/>
      <c r="PSL328" s="130"/>
      <c r="PSM328" s="131"/>
      <c r="PSN328" s="131"/>
      <c r="PSO328" s="131"/>
      <c r="PSP328" s="132"/>
      <c r="PSQ328" s="132"/>
      <c r="PSR328" s="129"/>
      <c r="PSS328" s="129"/>
      <c r="PST328" s="130"/>
      <c r="PSU328" s="131"/>
      <c r="PSV328" s="131"/>
      <c r="PSW328" s="131"/>
      <c r="PSX328" s="132"/>
      <c r="PSY328" s="132"/>
      <c r="PSZ328" s="129"/>
      <c r="PTA328" s="129"/>
      <c r="PTB328" s="130"/>
      <c r="PTC328" s="131"/>
      <c r="PTD328" s="131"/>
      <c r="PTE328" s="131"/>
      <c r="PTF328" s="132"/>
      <c r="PTG328" s="132"/>
      <c r="PTH328" s="129"/>
      <c r="PTI328" s="129"/>
      <c r="PTJ328" s="130"/>
      <c r="PTK328" s="131"/>
      <c r="PTL328" s="131"/>
      <c r="PTM328" s="131"/>
      <c r="PTN328" s="132"/>
      <c r="PTO328" s="132"/>
      <c r="PTP328" s="129"/>
      <c r="PTQ328" s="129"/>
      <c r="PTR328" s="130"/>
      <c r="PTS328" s="131"/>
      <c r="PTT328" s="131"/>
      <c r="PTU328" s="131"/>
      <c r="PTV328" s="132"/>
      <c r="PTW328" s="132"/>
      <c r="PTX328" s="129"/>
      <c r="PTY328" s="129"/>
      <c r="PTZ328" s="130"/>
      <c r="PUA328" s="131"/>
      <c r="PUB328" s="131"/>
      <c r="PUC328" s="131"/>
      <c r="PUD328" s="132"/>
      <c r="PUE328" s="132"/>
      <c r="PUF328" s="129"/>
      <c r="PUG328" s="129"/>
      <c r="PUH328" s="130"/>
      <c r="PUI328" s="131"/>
      <c r="PUJ328" s="131"/>
      <c r="PUK328" s="131"/>
      <c r="PUL328" s="132"/>
      <c r="PUM328" s="132"/>
      <c r="PUN328" s="129"/>
      <c r="PUO328" s="129"/>
      <c r="PUP328" s="130"/>
      <c r="PUQ328" s="131"/>
      <c r="PUR328" s="131"/>
      <c r="PUS328" s="131"/>
      <c r="PUT328" s="132"/>
      <c r="PUU328" s="132"/>
      <c r="PUV328" s="129"/>
      <c r="PUW328" s="129"/>
      <c r="PUX328" s="130"/>
      <c r="PUY328" s="131"/>
      <c r="PUZ328" s="131"/>
      <c r="PVA328" s="131"/>
      <c r="PVB328" s="132"/>
      <c r="PVC328" s="132"/>
      <c r="PVD328" s="129"/>
      <c r="PVE328" s="129"/>
      <c r="PVF328" s="130"/>
      <c r="PVG328" s="131"/>
      <c r="PVH328" s="131"/>
      <c r="PVI328" s="131"/>
      <c r="PVJ328" s="132"/>
      <c r="PVK328" s="132"/>
      <c r="PVL328" s="129"/>
      <c r="PVM328" s="129"/>
      <c r="PVN328" s="130"/>
      <c r="PVO328" s="131"/>
      <c r="PVP328" s="131"/>
      <c r="PVQ328" s="131"/>
      <c r="PVR328" s="132"/>
      <c r="PVS328" s="132"/>
      <c r="PVT328" s="129"/>
      <c r="PVU328" s="129"/>
      <c r="PVV328" s="130"/>
      <c r="PVW328" s="131"/>
      <c r="PVX328" s="131"/>
      <c r="PVY328" s="131"/>
      <c r="PVZ328" s="132"/>
      <c r="PWA328" s="132"/>
      <c r="PWB328" s="129"/>
      <c r="PWC328" s="129"/>
      <c r="PWD328" s="130"/>
      <c r="PWE328" s="131"/>
      <c r="PWF328" s="131"/>
      <c r="PWG328" s="131"/>
      <c r="PWH328" s="132"/>
      <c r="PWI328" s="132"/>
      <c r="PWJ328" s="129"/>
      <c r="PWK328" s="129"/>
      <c r="PWL328" s="130"/>
      <c r="PWM328" s="131"/>
      <c r="PWN328" s="131"/>
      <c r="PWO328" s="131"/>
      <c r="PWP328" s="132"/>
      <c r="PWQ328" s="132"/>
      <c r="PWR328" s="129"/>
      <c r="PWS328" s="129"/>
      <c r="PWT328" s="130"/>
      <c r="PWU328" s="131"/>
      <c r="PWV328" s="131"/>
      <c r="PWW328" s="131"/>
      <c r="PWX328" s="132"/>
      <c r="PWY328" s="132"/>
      <c r="PWZ328" s="129"/>
      <c r="PXA328" s="129"/>
      <c r="PXB328" s="130"/>
      <c r="PXC328" s="131"/>
      <c r="PXD328" s="131"/>
      <c r="PXE328" s="131"/>
      <c r="PXF328" s="132"/>
      <c r="PXG328" s="132"/>
      <c r="PXH328" s="129"/>
      <c r="PXI328" s="129"/>
      <c r="PXJ328" s="130"/>
      <c r="PXK328" s="131"/>
      <c r="PXL328" s="131"/>
      <c r="PXM328" s="131"/>
      <c r="PXN328" s="132"/>
      <c r="PXO328" s="132"/>
      <c r="PXP328" s="129"/>
      <c r="PXQ328" s="129"/>
      <c r="PXR328" s="130"/>
      <c r="PXS328" s="131"/>
      <c r="PXT328" s="131"/>
      <c r="PXU328" s="131"/>
      <c r="PXV328" s="132"/>
      <c r="PXW328" s="132"/>
      <c r="PXX328" s="129"/>
      <c r="PXY328" s="129"/>
      <c r="PXZ328" s="130"/>
      <c r="PYA328" s="131"/>
      <c r="PYB328" s="131"/>
      <c r="PYC328" s="131"/>
      <c r="PYD328" s="132"/>
      <c r="PYE328" s="132"/>
      <c r="PYF328" s="129"/>
      <c r="PYG328" s="129"/>
      <c r="PYH328" s="130"/>
      <c r="PYI328" s="131"/>
      <c r="PYJ328" s="131"/>
      <c r="PYK328" s="131"/>
      <c r="PYL328" s="132"/>
      <c r="PYM328" s="132"/>
      <c r="PYN328" s="129"/>
      <c r="PYO328" s="129"/>
      <c r="PYP328" s="130"/>
      <c r="PYQ328" s="131"/>
      <c r="PYR328" s="131"/>
      <c r="PYS328" s="131"/>
      <c r="PYT328" s="132"/>
      <c r="PYU328" s="132"/>
      <c r="PYV328" s="129"/>
      <c r="PYW328" s="129"/>
      <c r="PYX328" s="130"/>
      <c r="PYY328" s="131"/>
      <c r="PYZ328" s="131"/>
      <c r="PZA328" s="131"/>
      <c r="PZB328" s="132"/>
      <c r="PZC328" s="132"/>
      <c r="PZD328" s="129"/>
      <c r="PZE328" s="129"/>
      <c r="PZF328" s="130"/>
      <c r="PZG328" s="131"/>
      <c r="PZH328" s="131"/>
      <c r="PZI328" s="131"/>
      <c r="PZJ328" s="132"/>
      <c r="PZK328" s="132"/>
      <c r="PZL328" s="129"/>
      <c r="PZM328" s="129"/>
      <c r="PZN328" s="130"/>
      <c r="PZO328" s="131"/>
      <c r="PZP328" s="131"/>
      <c r="PZQ328" s="131"/>
      <c r="PZR328" s="132"/>
      <c r="PZS328" s="132"/>
      <c r="PZT328" s="129"/>
      <c r="PZU328" s="129"/>
      <c r="PZV328" s="130"/>
      <c r="PZW328" s="131"/>
      <c r="PZX328" s="131"/>
      <c r="PZY328" s="131"/>
      <c r="PZZ328" s="132"/>
      <c r="QAA328" s="132"/>
      <c r="QAB328" s="129"/>
      <c r="QAC328" s="129"/>
      <c r="QAD328" s="130"/>
      <c r="QAE328" s="131"/>
      <c r="QAF328" s="131"/>
      <c r="QAG328" s="131"/>
      <c r="QAH328" s="132"/>
      <c r="QAI328" s="132"/>
      <c r="QAJ328" s="129"/>
      <c r="QAK328" s="129"/>
      <c r="QAL328" s="130"/>
      <c r="QAM328" s="131"/>
      <c r="QAN328" s="131"/>
      <c r="QAO328" s="131"/>
      <c r="QAP328" s="132"/>
      <c r="QAQ328" s="132"/>
      <c r="QAR328" s="129"/>
      <c r="QAS328" s="129"/>
      <c r="QAT328" s="130"/>
      <c r="QAU328" s="131"/>
      <c r="QAV328" s="131"/>
      <c r="QAW328" s="131"/>
      <c r="QAX328" s="132"/>
      <c r="QAY328" s="132"/>
      <c r="QAZ328" s="129"/>
      <c r="QBA328" s="129"/>
      <c r="QBB328" s="130"/>
      <c r="QBC328" s="131"/>
      <c r="QBD328" s="131"/>
      <c r="QBE328" s="131"/>
      <c r="QBF328" s="132"/>
      <c r="QBG328" s="132"/>
      <c r="QBH328" s="129"/>
      <c r="QBI328" s="129"/>
      <c r="QBJ328" s="130"/>
      <c r="QBK328" s="131"/>
      <c r="QBL328" s="131"/>
      <c r="QBM328" s="131"/>
      <c r="QBN328" s="132"/>
      <c r="QBO328" s="132"/>
      <c r="QBP328" s="129"/>
      <c r="QBQ328" s="129"/>
      <c r="QBR328" s="130"/>
      <c r="QBS328" s="131"/>
      <c r="QBT328" s="131"/>
      <c r="QBU328" s="131"/>
      <c r="QBV328" s="132"/>
      <c r="QBW328" s="132"/>
      <c r="QBX328" s="129"/>
      <c r="QBY328" s="129"/>
      <c r="QBZ328" s="130"/>
      <c r="QCA328" s="131"/>
      <c r="QCB328" s="131"/>
      <c r="QCC328" s="131"/>
      <c r="QCD328" s="132"/>
      <c r="QCE328" s="132"/>
      <c r="QCF328" s="129"/>
      <c r="QCG328" s="129"/>
      <c r="QCH328" s="130"/>
      <c r="QCI328" s="131"/>
      <c r="QCJ328" s="131"/>
      <c r="QCK328" s="131"/>
      <c r="QCL328" s="132"/>
      <c r="QCM328" s="132"/>
      <c r="QCN328" s="129"/>
      <c r="QCO328" s="129"/>
      <c r="QCP328" s="130"/>
      <c r="QCQ328" s="131"/>
      <c r="QCR328" s="131"/>
      <c r="QCS328" s="131"/>
      <c r="QCT328" s="132"/>
      <c r="QCU328" s="132"/>
      <c r="QCV328" s="129"/>
      <c r="QCW328" s="129"/>
      <c r="QCX328" s="130"/>
      <c r="QCY328" s="131"/>
      <c r="QCZ328" s="131"/>
      <c r="QDA328" s="131"/>
      <c r="QDB328" s="132"/>
      <c r="QDC328" s="132"/>
      <c r="QDD328" s="129"/>
      <c r="QDE328" s="129"/>
      <c r="QDF328" s="130"/>
      <c r="QDG328" s="131"/>
      <c r="QDH328" s="131"/>
      <c r="QDI328" s="131"/>
      <c r="QDJ328" s="132"/>
      <c r="QDK328" s="132"/>
      <c r="QDL328" s="129"/>
      <c r="QDM328" s="129"/>
      <c r="QDN328" s="130"/>
      <c r="QDO328" s="131"/>
      <c r="QDP328" s="131"/>
      <c r="QDQ328" s="131"/>
      <c r="QDR328" s="132"/>
      <c r="QDS328" s="132"/>
      <c r="QDT328" s="129"/>
      <c r="QDU328" s="129"/>
      <c r="QDV328" s="130"/>
      <c r="QDW328" s="131"/>
      <c r="QDX328" s="131"/>
      <c r="QDY328" s="131"/>
      <c r="QDZ328" s="132"/>
      <c r="QEA328" s="132"/>
      <c r="QEB328" s="129"/>
      <c r="QEC328" s="129"/>
      <c r="QED328" s="130"/>
      <c r="QEE328" s="131"/>
      <c r="QEF328" s="131"/>
      <c r="QEG328" s="131"/>
      <c r="QEH328" s="132"/>
      <c r="QEI328" s="132"/>
      <c r="QEJ328" s="129"/>
      <c r="QEK328" s="129"/>
      <c r="QEL328" s="130"/>
      <c r="QEM328" s="131"/>
      <c r="QEN328" s="131"/>
      <c r="QEO328" s="131"/>
      <c r="QEP328" s="132"/>
      <c r="QEQ328" s="132"/>
      <c r="QER328" s="129"/>
      <c r="QES328" s="129"/>
      <c r="QET328" s="130"/>
      <c r="QEU328" s="131"/>
      <c r="QEV328" s="131"/>
      <c r="QEW328" s="131"/>
      <c r="QEX328" s="132"/>
      <c r="QEY328" s="132"/>
      <c r="QEZ328" s="129"/>
      <c r="QFA328" s="129"/>
      <c r="QFB328" s="130"/>
      <c r="QFC328" s="131"/>
      <c r="QFD328" s="131"/>
      <c r="QFE328" s="131"/>
      <c r="QFF328" s="132"/>
      <c r="QFG328" s="132"/>
      <c r="QFH328" s="129"/>
      <c r="QFI328" s="129"/>
      <c r="QFJ328" s="130"/>
      <c r="QFK328" s="131"/>
      <c r="QFL328" s="131"/>
      <c r="QFM328" s="131"/>
      <c r="QFN328" s="132"/>
      <c r="QFO328" s="132"/>
      <c r="QFP328" s="129"/>
      <c r="QFQ328" s="129"/>
      <c r="QFR328" s="130"/>
      <c r="QFS328" s="131"/>
      <c r="QFT328" s="131"/>
      <c r="QFU328" s="131"/>
      <c r="QFV328" s="132"/>
      <c r="QFW328" s="132"/>
      <c r="QFX328" s="129"/>
      <c r="QFY328" s="129"/>
      <c r="QFZ328" s="130"/>
      <c r="QGA328" s="131"/>
      <c r="QGB328" s="131"/>
      <c r="QGC328" s="131"/>
      <c r="QGD328" s="132"/>
      <c r="QGE328" s="132"/>
      <c r="QGF328" s="129"/>
      <c r="QGG328" s="129"/>
      <c r="QGH328" s="130"/>
      <c r="QGI328" s="131"/>
      <c r="QGJ328" s="131"/>
      <c r="QGK328" s="131"/>
      <c r="QGL328" s="132"/>
      <c r="QGM328" s="132"/>
      <c r="QGN328" s="129"/>
      <c r="QGO328" s="129"/>
      <c r="QGP328" s="130"/>
      <c r="QGQ328" s="131"/>
      <c r="QGR328" s="131"/>
      <c r="QGS328" s="131"/>
      <c r="QGT328" s="132"/>
      <c r="QGU328" s="132"/>
      <c r="QGV328" s="129"/>
      <c r="QGW328" s="129"/>
      <c r="QGX328" s="130"/>
      <c r="QGY328" s="131"/>
      <c r="QGZ328" s="131"/>
      <c r="QHA328" s="131"/>
      <c r="QHB328" s="132"/>
      <c r="QHC328" s="132"/>
      <c r="QHD328" s="129"/>
      <c r="QHE328" s="129"/>
      <c r="QHF328" s="130"/>
      <c r="QHG328" s="131"/>
      <c r="QHH328" s="131"/>
      <c r="QHI328" s="131"/>
      <c r="QHJ328" s="132"/>
      <c r="QHK328" s="132"/>
      <c r="QHL328" s="129"/>
      <c r="QHM328" s="129"/>
      <c r="QHN328" s="130"/>
      <c r="QHO328" s="131"/>
      <c r="QHP328" s="131"/>
      <c r="QHQ328" s="131"/>
      <c r="QHR328" s="132"/>
      <c r="QHS328" s="132"/>
      <c r="QHT328" s="129"/>
      <c r="QHU328" s="129"/>
      <c r="QHV328" s="130"/>
      <c r="QHW328" s="131"/>
      <c r="QHX328" s="131"/>
      <c r="QHY328" s="131"/>
      <c r="QHZ328" s="132"/>
      <c r="QIA328" s="132"/>
      <c r="QIB328" s="129"/>
      <c r="QIC328" s="129"/>
      <c r="QID328" s="130"/>
      <c r="QIE328" s="131"/>
      <c r="QIF328" s="131"/>
      <c r="QIG328" s="131"/>
      <c r="QIH328" s="132"/>
      <c r="QII328" s="132"/>
      <c r="QIJ328" s="129"/>
      <c r="QIK328" s="129"/>
      <c r="QIL328" s="130"/>
      <c r="QIM328" s="131"/>
      <c r="QIN328" s="131"/>
      <c r="QIO328" s="131"/>
      <c r="QIP328" s="132"/>
      <c r="QIQ328" s="132"/>
      <c r="QIR328" s="129"/>
      <c r="QIS328" s="129"/>
      <c r="QIT328" s="130"/>
      <c r="QIU328" s="131"/>
      <c r="QIV328" s="131"/>
      <c r="QIW328" s="131"/>
      <c r="QIX328" s="132"/>
      <c r="QIY328" s="132"/>
      <c r="QIZ328" s="129"/>
      <c r="QJA328" s="129"/>
      <c r="QJB328" s="130"/>
      <c r="QJC328" s="131"/>
      <c r="QJD328" s="131"/>
      <c r="QJE328" s="131"/>
      <c r="QJF328" s="132"/>
      <c r="QJG328" s="132"/>
      <c r="QJH328" s="129"/>
      <c r="QJI328" s="129"/>
      <c r="QJJ328" s="130"/>
      <c r="QJK328" s="131"/>
      <c r="QJL328" s="131"/>
      <c r="QJM328" s="131"/>
      <c r="QJN328" s="132"/>
      <c r="QJO328" s="132"/>
      <c r="QJP328" s="129"/>
      <c r="QJQ328" s="129"/>
      <c r="QJR328" s="130"/>
      <c r="QJS328" s="131"/>
      <c r="QJT328" s="131"/>
      <c r="QJU328" s="131"/>
      <c r="QJV328" s="132"/>
      <c r="QJW328" s="132"/>
      <c r="QJX328" s="129"/>
      <c r="QJY328" s="129"/>
      <c r="QJZ328" s="130"/>
      <c r="QKA328" s="131"/>
      <c r="QKB328" s="131"/>
      <c r="QKC328" s="131"/>
      <c r="QKD328" s="132"/>
      <c r="QKE328" s="132"/>
      <c r="QKF328" s="129"/>
      <c r="QKG328" s="129"/>
      <c r="QKH328" s="130"/>
      <c r="QKI328" s="131"/>
      <c r="QKJ328" s="131"/>
      <c r="QKK328" s="131"/>
      <c r="QKL328" s="132"/>
      <c r="QKM328" s="132"/>
      <c r="QKN328" s="129"/>
      <c r="QKO328" s="129"/>
      <c r="QKP328" s="130"/>
      <c r="QKQ328" s="131"/>
      <c r="QKR328" s="131"/>
      <c r="QKS328" s="131"/>
      <c r="QKT328" s="132"/>
      <c r="QKU328" s="132"/>
      <c r="QKV328" s="129"/>
      <c r="QKW328" s="129"/>
      <c r="QKX328" s="130"/>
      <c r="QKY328" s="131"/>
      <c r="QKZ328" s="131"/>
      <c r="QLA328" s="131"/>
      <c r="QLB328" s="132"/>
      <c r="QLC328" s="132"/>
      <c r="QLD328" s="129"/>
      <c r="QLE328" s="129"/>
      <c r="QLF328" s="130"/>
      <c r="QLG328" s="131"/>
      <c r="QLH328" s="131"/>
      <c r="QLI328" s="131"/>
      <c r="QLJ328" s="132"/>
      <c r="QLK328" s="132"/>
      <c r="QLL328" s="129"/>
      <c r="QLM328" s="129"/>
      <c r="QLN328" s="130"/>
      <c r="QLO328" s="131"/>
      <c r="QLP328" s="131"/>
      <c r="QLQ328" s="131"/>
      <c r="QLR328" s="132"/>
      <c r="QLS328" s="132"/>
      <c r="QLT328" s="129"/>
      <c r="QLU328" s="129"/>
      <c r="QLV328" s="130"/>
      <c r="QLW328" s="131"/>
      <c r="QLX328" s="131"/>
      <c r="QLY328" s="131"/>
      <c r="QLZ328" s="132"/>
      <c r="QMA328" s="132"/>
      <c r="QMB328" s="129"/>
      <c r="QMC328" s="129"/>
      <c r="QMD328" s="130"/>
      <c r="QME328" s="131"/>
      <c r="QMF328" s="131"/>
      <c r="QMG328" s="131"/>
      <c r="QMH328" s="132"/>
      <c r="QMI328" s="132"/>
      <c r="QMJ328" s="129"/>
      <c r="QMK328" s="129"/>
      <c r="QML328" s="130"/>
      <c r="QMM328" s="131"/>
      <c r="QMN328" s="131"/>
      <c r="QMO328" s="131"/>
      <c r="QMP328" s="132"/>
      <c r="QMQ328" s="132"/>
      <c r="QMR328" s="129"/>
      <c r="QMS328" s="129"/>
      <c r="QMT328" s="130"/>
      <c r="QMU328" s="131"/>
      <c r="QMV328" s="131"/>
      <c r="QMW328" s="131"/>
      <c r="QMX328" s="132"/>
      <c r="QMY328" s="132"/>
      <c r="QMZ328" s="129"/>
      <c r="QNA328" s="129"/>
      <c r="QNB328" s="130"/>
      <c r="QNC328" s="131"/>
      <c r="QND328" s="131"/>
      <c r="QNE328" s="131"/>
      <c r="QNF328" s="132"/>
      <c r="QNG328" s="132"/>
      <c r="QNH328" s="129"/>
      <c r="QNI328" s="129"/>
      <c r="QNJ328" s="130"/>
      <c r="QNK328" s="131"/>
      <c r="QNL328" s="131"/>
      <c r="QNM328" s="131"/>
      <c r="QNN328" s="132"/>
      <c r="QNO328" s="132"/>
      <c r="QNP328" s="129"/>
      <c r="QNQ328" s="129"/>
      <c r="QNR328" s="130"/>
      <c r="QNS328" s="131"/>
      <c r="QNT328" s="131"/>
      <c r="QNU328" s="131"/>
      <c r="QNV328" s="132"/>
      <c r="QNW328" s="132"/>
      <c r="QNX328" s="129"/>
      <c r="QNY328" s="129"/>
      <c r="QNZ328" s="130"/>
      <c r="QOA328" s="131"/>
      <c r="QOB328" s="131"/>
      <c r="QOC328" s="131"/>
      <c r="QOD328" s="132"/>
      <c r="QOE328" s="132"/>
      <c r="QOF328" s="129"/>
      <c r="QOG328" s="129"/>
      <c r="QOH328" s="130"/>
      <c r="QOI328" s="131"/>
      <c r="QOJ328" s="131"/>
      <c r="QOK328" s="131"/>
      <c r="QOL328" s="132"/>
      <c r="QOM328" s="132"/>
      <c r="QON328" s="129"/>
      <c r="QOO328" s="129"/>
      <c r="QOP328" s="130"/>
      <c r="QOQ328" s="131"/>
      <c r="QOR328" s="131"/>
      <c r="QOS328" s="131"/>
      <c r="QOT328" s="132"/>
      <c r="QOU328" s="132"/>
      <c r="QOV328" s="129"/>
      <c r="QOW328" s="129"/>
      <c r="QOX328" s="130"/>
      <c r="QOY328" s="131"/>
      <c r="QOZ328" s="131"/>
      <c r="QPA328" s="131"/>
      <c r="QPB328" s="132"/>
      <c r="QPC328" s="132"/>
      <c r="QPD328" s="129"/>
      <c r="QPE328" s="129"/>
      <c r="QPF328" s="130"/>
      <c r="QPG328" s="131"/>
      <c r="QPH328" s="131"/>
      <c r="QPI328" s="131"/>
      <c r="QPJ328" s="132"/>
      <c r="QPK328" s="132"/>
      <c r="QPL328" s="129"/>
      <c r="QPM328" s="129"/>
      <c r="QPN328" s="130"/>
      <c r="QPO328" s="131"/>
      <c r="QPP328" s="131"/>
      <c r="QPQ328" s="131"/>
      <c r="QPR328" s="132"/>
      <c r="QPS328" s="132"/>
      <c r="QPT328" s="129"/>
      <c r="QPU328" s="129"/>
      <c r="QPV328" s="130"/>
      <c r="QPW328" s="131"/>
      <c r="QPX328" s="131"/>
      <c r="QPY328" s="131"/>
      <c r="QPZ328" s="132"/>
      <c r="QQA328" s="132"/>
      <c r="QQB328" s="129"/>
      <c r="QQC328" s="129"/>
      <c r="QQD328" s="130"/>
      <c r="QQE328" s="131"/>
      <c r="QQF328" s="131"/>
      <c r="QQG328" s="131"/>
      <c r="QQH328" s="132"/>
      <c r="QQI328" s="132"/>
      <c r="QQJ328" s="129"/>
      <c r="QQK328" s="129"/>
      <c r="QQL328" s="130"/>
      <c r="QQM328" s="131"/>
      <c r="QQN328" s="131"/>
      <c r="QQO328" s="131"/>
      <c r="QQP328" s="132"/>
      <c r="QQQ328" s="132"/>
      <c r="QQR328" s="129"/>
      <c r="QQS328" s="129"/>
      <c r="QQT328" s="130"/>
      <c r="QQU328" s="131"/>
      <c r="QQV328" s="131"/>
      <c r="QQW328" s="131"/>
      <c r="QQX328" s="132"/>
      <c r="QQY328" s="132"/>
      <c r="QQZ328" s="129"/>
      <c r="QRA328" s="129"/>
      <c r="QRB328" s="130"/>
      <c r="QRC328" s="131"/>
      <c r="QRD328" s="131"/>
      <c r="QRE328" s="131"/>
      <c r="QRF328" s="132"/>
      <c r="QRG328" s="132"/>
      <c r="QRH328" s="129"/>
      <c r="QRI328" s="129"/>
      <c r="QRJ328" s="130"/>
      <c r="QRK328" s="131"/>
      <c r="QRL328" s="131"/>
      <c r="QRM328" s="131"/>
      <c r="QRN328" s="132"/>
      <c r="QRO328" s="132"/>
      <c r="QRP328" s="129"/>
      <c r="QRQ328" s="129"/>
      <c r="QRR328" s="130"/>
      <c r="QRS328" s="131"/>
      <c r="QRT328" s="131"/>
      <c r="QRU328" s="131"/>
      <c r="QRV328" s="132"/>
      <c r="QRW328" s="132"/>
      <c r="QRX328" s="129"/>
      <c r="QRY328" s="129"/>
      <c r="QRZ328" s="130"/>
      <c r="QSA328" s="131"/>
      <c r="QSB328" s="131"/>
      <c r="QSC328" s="131"/>
      <c r="QSD328" s="132"/>
      <c r="QSE328" s="132"/>
      <c r="QSF328" s="129"/>
      <c r="QSG328" s="129"/>
      <c r="QSH328" s="130"/>
      <c r="QSI328" s="131"/>
      <c r="QSJ328" s="131"/>
      <c r="QSK328" s="131"/>
      <c r="QSL328" s="132"/>
      <c r="QSM328" s="132"/>
      <c r="QSN328" s="129"/>
      <c r="QSO328" s="129"/>
      <c r="QSP328" s="130"/>
      <c r="QSQ328" s="131"/>
      <c r="QSR328" s="131"/>
      <c r="QSS328" s="131"/>
      <c r="QST328" s="132"/>
      <c r="QSU328" s="132"/>
      <c r="QSV328" s="129"/>
      <c r="QSW328" s="129"/>
      <c r="QSX328" s="130"/>
      <c r="QSY328" s="131"/>
      <c r="QSZ328" s="131"/>
      <c r="QTA328" s="131"/>
      <c r="QTB328" s="132"/>
      <c r="QTC328" s="132"/>
      <c r="QTD328" s="129"/>
      <c r="QTE328" s="129"/>
      <c r="QTF328" s="130"/>
      <c r="QTG328" s="131"/>
      <c r="QTH328" s="131"/>
      <c r="QTI328" s="131"/>
      <c r="QTJ328" s="132"/>
      <c r="QTK328" s="132"/>
      <c r="QTL328" s="129"/>
      <c r="QTM328" s="129"/>
      <c r="QTN328" s="130"/>
      <c r="QTO328" s="131"/>
      <c r="QTP328" s="131"/>
      <c r="QTQ328" s="131"/>
      <c r="QTR328" s="132"/>
      <c r="QTS328" s="132"/>
      <c r="QTT328" s="129"/>
      <c r="QTU328" s="129"/>
      <c r="QTV328" s="130"/>
      <c r="QTW328" s="131"/>
      <c r="QTX328" s="131"/>
      <c r="QTY328" s="131"/>
      <c r="QTZ328" s="132"/>
      <c r="QUA328" s="132"/>
      <c r="QUB328" s="129"/>
      <c r="QUC328" s="129"/>
      <c r="QUD328" s="130"/>
      <c r="QUE328" s="131"/>
      <c r="QUF328" s="131"/>
      <c r="QUG328" s="131"/>
      <c r="QUH328" s="132"/>
      <c r="QUI328" s="132"/>
      <c r="QUJ328" s="129"/>
      <c r="QUK328" s="129"/>
      <c r="QUL328" s="130"/>
      <c r="QUM328" s="131"/>
      <c r="QUN328" s="131"/>
      <c r="QUO328" s="131"/>
      <c r="QUP328" s="132"/>
      <c r="QUQ328" s="132"/>
      <c r="QUR328" s="129"/>
      <c r="QUS328" s="129"/>
      <c r="QUT328" s="130"/>
      <c r="QUU328" s="131"/>
      <c r="QUV328" s="131"/>
      <c r="QUW328" s="131"/>
      <c r="QUX328" s="132"/>
      <c r="QUY328" s="132"/>
      <c r="QUZ328" s="129"/>
      <c r="QVA328" s="129"/>
      <c r="QVB328" s="130"/>
      <c r="QVC328" s="131"/>
      <c r="QVD328" s="131"/>
      <c r="QVE328" s="131"/>
      <c r="QVF328" s="132"/>
      <c r="QVG328" s="132"/>
      <c r="QVH328" s="129"/>
      <c r="QVI328" s="129"/>
      <c r="QVJ328" s="130"/>
      <c r="QVK328" s="131"/>
      <c r="QVL328" s="131"/>
      <c r="QVM328" s="131"/>
      <c r="QVN328" s="132"/>
      <c r="QVO328" s="132"/>
      <c r="QVP328" s="129"/>
      <c r="QVQ328" s="129"/>
      <c r="QVR328" s="130"/>
      <c r="QVS328" s="131"/>
      <c r="QVT328" s="131"/>
      <c r="QVU328" s="131"/>
      <c r="QVV328" s="132"/>
      <c r="QVW328" s="132"/>
      <c r="QVX328" s="129"/>
      <c r="QVY328" s="129"/>
      <c r="QVZ328" s="130"/>
      <c r="QWA328" s="131"/>
      <c r="QWB328" s="131"/>
      <c r="QWC328" s="131"/>
      <c r="QWD328" s="132"/>
      <c r="QWE328" s="132"/>
      <c r="QWF328" s="129"/>
      <c r="QWG328" s="129"/>
      <c r="QWH328" s="130"/>
      <c r="QWI328" s="131"/>
      <c r="QWJ328" s="131"/>
      <c r="QWK328" s="131"/>
      <c r="QWL328" s="132"/>
      <c r="QWM328" s="132"/>
      <c r="QWN328" s="129"/>
      <c r="QWO328" s="129"/>
      <c r="QWP328" s="130"/>
      <c r="QWQ328" s="131"/>
      <c r="QWR328" s="131"/>
      <c r="QWS328" s="131"/>
      <c r="QWT328" s="132"/>
      <c r="QWU328" s="132"/>
      <c r="QWV328" s="129"/>
      <c r="QWW328" s="129"/>
      <c r="QWX328" s="130"/>
      <c r="QWY328" s="131"/>
      <c r="QWZ328" s="131"/>
      <c r="QXA328" s="131"/>
      <c r="QXB328" s="132"/>
      <c r="QXC328" s="132"/>
      <c r="QXD328" s="129"/>
      <c r="QXE328" s="129"/>
      <c r="QXF328" s="130"/>
      <c r="QXG328" s="131"/>
      <c r="QXH328" s="131"/>
      <c r="QXI328" s="131"/>
      <c r="QXJ328" s="132"/>
      <c r="QXK328" s="132"/>
      <c r="QXL328" s="129"/>
      <c r="QXM328" s="129"/>
      <c r="QXN328" s="130"/>
      <c r="QXO328" s="131"/>
      <c r="QXP328" s="131"/>
      <c r="QXQ328" s="131"/>
      <c r="QXR328" s="132"/>
      <c r="QXS328" s="132"/>
      <c r="QXT328" s="129"/>
      <c r="QXU328" s="129"/>
      <c r="QXV328" s="130"/>
      <c r="QXW328" s="131"/>
      <c r="QXX328" s="131"/>
      <c r="QXY328" s="131"/>
      <c r="QXZ328" s="132"/>
      <c r="QYA328" s="132"/>
      <c r="QYB328" s="129"/>
      <c r="QYC328" s="129"/>
      <c r="QYD328" s="130"/>
      <c r="QYE328" s="131"/>
      <c r="QYF328" s="131"/>
      <c r="QYG328" s="131"/>
      <c r="QYH328" s="132"/>
      <c r="QYI328" s="132"/>
      <c r="QYJ328" s="129"/>
      <c r="QYK328" s="129"/>
      <c r="QYL328" s="130"/>
      <c r="QYM328" s="131"/>
      <c r="QYN328" s="131"/>
      <c r="QYO328" s="131"/>
      <c r="QYP328" s="132"/>
      <c r="QYQ328" s="132"/>
      <c r="QYR328" s="129"/>
      <c r="QYS328" s="129"/>
      <c r="QYT328" s="130"/>
      <c r="QYU328" s="131"/>
      <c r="QYV328" s="131"/>
      <c r="QYW328" s="131"/>
      <c r="QYX328" s="132"/>
      <c r="QYY328" s="132"/>
      <c r="QYZ328" s="129"/>
      <c r="QZA328" s="129"/>
      <c r="QZB328" s="130"/>
      <c r="QZC328" s="131"/>
      <c r="QZD328" s="131"/>
      <c r="QZE328" s="131"/>
      <c r="QZF328" s="132"/>
      <c r="QZG328" s="132"/>
      <c r="QZH328" s="129"/>
      <c r="QZI328" s="129"/>
      <c r="QZJ328" s="130"/>
      <c r="QZK328" s="131"/>
      <c r="QZL328" s="131"/>
      <c r="QZM328" s="131"/>
      <c r="QZN328" s="132"/>
      <c r="QZO328" s="132"/>
      <c r="QZP328" s="129"/>
      <c r="QZQ328" s="129"/>
      <c r="QZR328" s="130"/>
      <c r="QZS328" s="131"/>
      <c r="QZT328" s="131"/>
      <c r="QZU328" s="131"/>
      <c r="QZV328" s="132"/>
      <c r="QZW328" s="132"/>
      <c r="QZX328" s="129"/>
      <c r="QZY328" s="129"/>
      <c r="QZZ328" s="130"/>
      <c r="RAA328" s="131"/>
      <c r="RAB328" s="131"/>
      <c r="RAC328" s="131"/>
      <c r="RAD328" s="132"/>
      <c r="RAE328" s="132"/>
      <c r="RAF328" s="129"/>
      <c r="RAG328" s="129"/>
      <c r="RAH328" s="130"/>
      <c r="RAI328" s="131"/>
      <c r="RAJ328" s="131"/>
      <c r="RAK328" s="131"/>
      <c r="RAL328" s="132"/>
      <c r="RAM328" s="132"/>
      <c r="RAN328" s="129"/>
      <c r="RAO328" s="129"/>
      <c r="RAP328" s="130"/>
      <c r="RAQ328" s="131"/>
      <c r="RAR328" s="131"/>
      <c r="RAS328" s="131"/>
      <c r="RAT328" s="132"/>
      <c r="RAU328" s="132"/>
      <c r="RAV328" s="129"/>
      <c r="RAW328" s="129"/>
      <c r="RAX328" s="130"/>
      <c r="RAY328" s="131"/>
      <c r="RAZ328" s="131"/>
      <c r="RBA328" s="131"/>
      <c r="RBB328" s="132"/>
      <c r="RBC328" s="132"/>
      <c r="RBD328" s="129"/>
      <c r="RBE328" s="129"/>
      <c r="RBF328" s="130"/>
      <c r="RBG328" s="131"/>
      <c r="RBH328" s="131"/>
      <c r="RBI328" s="131"/>
      <c r="RBJ328" s="132"/>
      <c r="RBK328" s="132"/>
      <c r="RBL328" s="129"/>
      <c r="RBM328" s="129"/>
      <c r="RBN328" s="130"/>
      <c r="RBO328" s="131"/>
      <c r="RBP328" s="131"/>
      <c r="RBQ328" s="131"/>
      <c r="RBR328" s="132"/>
      <c r="RBS328" s="132"/>
      <c r="RBT328" s="129"/>
      <c r="RBU328" s="129"/>
      <c r="RBV328" s="130"/>
      <c r="RBW328" s="131"/>
      <c r="RBX328" s="131"/>
      <c r="RBY328" s="131"/>
      <c r="RBZ328" s="132"/>
      <c r="RCA328" s="132"/>
      <c r="RCB328" s="129"/>
      <c r="RCC328" s="129"/>
      <c r="RCD328" s="130"/>
      <c r="RCE328" s="131"/>
      <c r="RCF328" s="131"/>
      <c r="RCG328" s="131"/>
      <c r="RCH328" s="132"/>
      <c r="RCI328" s="132"/>
      <c r="RCJ328" s="129"/>
      <c r="RCK328" s="129"/>
      <c r="RCL328" s="130"/>
      <c r="RCM328" s="131"/>
      <c r="RCN328" s="131"/>
      <c r="RCO328" s="131"/>
      <c r="RCP328" s="132"/>
      <c r="RCQ328" s="132"/>
      <c r="RCR328" s="129"/>
      <c r="RCS328" s="129"/>
      <c r="RCT328" s="130"/>
      <c r="RCU328" s="131"/>
      <c r="RCV328" s="131"/>
      <c r="RCW328" s="131"/>
      <c r="RCX328" s="132"/>
      <c r="RCY328" s="132"/>
      <c r="RCZ328" s="129"/>
      <c r="RDA328" s="129"/>
      <c r="RDB328" s="130"/>
      <c r="RDC328" s="131"/>
      <c r="RDD328" s="131"/>
      <c r="RDE328" s="131"/>
      <c r="RDF328" s="132"/>
      <c r="RDG328" s="132"/>
      <c r="RDH328" s="129"/>
      <c r="RDI328" s="129"/>
      <c r="RDJ328" s="130"/>
      <c r="RDK328" s="131"/>
      <c r="RDL328" s="131"/>
      <c r="RDM328" s="131"/>
      <c r="RDN328" s="132"/>
      <c r="RDO328" s="132"/>
      <c r="RDP328" s="129"/>
      <c r="RDQ328" s="129"/>
      <c r="RDR328" s="130"/>
      <c r="RDS328" s="131"/>
      <c r="RDT328" s="131"/>
      <c r="RDU328" s="131"/>
      <c r="RDV328" s="132"/>
      <c r="RDW328" s="132"/>
      <c r="RDX328" s="129"/>
      <c r="RDY328" s="129"/>
      <c r="RDZ328" s="130"/>
      <c r="REA328" s="131"/>
      <c r="REB328" s="131"/>
      <c r="REC328" s="131"/>
      <c r="RED328" s="132"/>
      <c r="REE328" s="132"/>
      <c r="REF328" s="129"/>
      <c r="REG328" s="129"/>
      <c r="REH328" s="130"/>
      <c r="REI328" s="131"/>
      <c r="REJ328" s="131"/>
      <c r="REK328" s="131"/>
      <c r="REL328" s="132"/>
      <c r="REM328" s="132"/>
      <c r="REN328" s="129"/>
      <c r="REO328" s="129"/>
      <c r="REP328" s="130"/>
      <c r="REQ328" s="131"/>
      <c r="RER328" s="131"/>
      <c r="RES328" s="131"/>
      <c r="RET328" s="132"/>
      <c r="REU328" s="132"/>
      <c r="REV328" s="129"/>
      <c r="REW328" s="129"/>
      <c r="REX328" s="130"/>
      <c r="REY328" s="131"/>
      <c r="REZ328" s="131"/>
      <c r="RFA328" s="131"/>
      <c r="RFB328" s="132"/>
      <c r="RFC328" s="132"/>
      <c r="RFD328" s="129"/>
      <c r="RFE328" s="129"/>
      <c r="RFF328" s="130"/>
      <c r="RFG328" s="131"/>
      <c r="RFH328" s="131"/>
      <c r="RFI328" s="131"/>
      <c r="RFJ328" s="132"/>
      <c r="RFK328" s="132"/>
      <c r="RFL328" s="129"/>
      <c r="RFM328" s="129"/>
      <c r="RFN328" s="130"/>
      <c r="RFO328" s="131"/>
      <c r="RFP328" s="131"/>
      <c r="RFQ328" s="131"/>
      <c r="RFR328" s="132"/>
      <c r="RFS328" s="132"/>
      <c r="RFT328" s="129"/>
      <c r="RFU328" s="129"/>
      <c r="RFV328" s="130"/>
      <c r="RFW328" s="131"/>
      <c r="RFX328" s="131"/>
      <c r="RFY328" s="131"/>
      <c r="RFZ328" s="132"/>
      <c r="RGA328" s="132"/>
      <c r="RGB328" s="129"/>
      <c r="RGC328" s="129"/>
      <c r="RGD328" s="130"/>
      <c r="RGE328" s="131"/>
      <c r="RGF328" s="131"/>
      <c r="RGG328" s="131"/>
      <c r="RGH328" s="132"/>
      <c r="RGI328" s="132"/>
      <c r="RGJ328" s="129"/>
      <c r="RGK328" s="129"/>
      <c r="RGL328" s="130"/>
      <c r="RGM328" s="131"/>
      <c r="RGN328" s="131"/>
      <c r="RGO328" s="131"/>
      <c r="RGP328" s="132"/>
      <c r="RGQ328" s="132"/>
      <c r="RGR328" s="129"/>
      <c r="RGS328" s="129"/>
      <c r="RGT328" s="130"/>
      <c r="RGU328" s="131"/>
      <c r="RGV328" s="131"/>
      <c r="RGW328" s="131"/>
      <c r="RGX328" s="132"/>
      <c r="RGY328" s="132"/>
      <c r="RGZ328" s="129"/>
      <c r="RHA328" s="129"/>
      <c r="RHB328" s="130"/>
      <c r="RHC328" s="131"/>
      <c r="RHD328" s="131"/>
      <c r="RHE328" s="131"/>
      <c r="RHF328" s="132"/>
      <c r="RHG328" s="132"/>
      <c r="RHH328" s="129"/>
      <c r="RHI328" s="129"/>
      <c r="RHJ328" s="130"/>
      <c r="RHK328" s="131"/>
      <c r="RHL328" s="131"/>
      <c r="RHM328" s="131"/>
      <c r="RHN328" s="132"/>
      <c r="RHO328" s="132"/>
      <c r="RHP328" s="129"/>
      <c r="RHQ328" s="129"/>
      <c r="RHR328" s="130"/>
      <c r="RHS328" s="131"/>
      <c r="RHT328" s="131"/>
      <c r="RHU328" s="131"/>
      <c r="RHV328" s="132"/>
      <c r="RHW328" s="132"/>
      <c r="RHX328" s="129"/>
      <c r="RHY328" s="129"/>
      <c r="RHZ328" s="130"/>
      <c r="RIA328" s="131"/>
      <c r="RIB328" s="131"/>
      <c r="RIC328" s="131"/>
      <c r="RID328" s="132"/>
      <c r="RIE328" s="132"/>
      <c r="RIF328" s="129"/>
      <c r="RIG328" s="129"/>
      <c r="RIH328" s="130"/>
      <c r="RII328" s="131"/>
      <c r="RIJ328" s="131"/>
      <c r="RIK328" s="131"/>
      <c r="RIL328" s="132"/>
      <c r="RIM328" s="132"/>
      <c r="RIN328" s="129"/>
      <c r="RIO328" s="129"/>
      <c r="RIP328" s="130"/>
      <c r="RIQ328" s="131"/>
      <c r="RIR328" s="131"/>
      <c r="RIS328" s="131"/>
      <c r="RIT328" s="132"/>
      <c r="RIU328" s="132"/>
      <c r="RIV328" s="129"/>
      <c r="RIW328" s="129"/>
      <c r="RIX328" s="130"/>
      <c r="RIY328" s="131"/>
      <c r="RIZ328" s="131"/>
      <c r="RJA328" s="131"/>
      <c r="RJB328" s="132"/>
      <c r="RJC328" s="132"/>
      <c r="RJD328" s="129"/>
      <c r="RJE328" s="129"/>
      <c r="RJF328" s="130"/>
      <c r="RJG328" s="131"/>
      <c r="RJH328" s="131"/>
      <c r="RJI328" s="131"/>
      <c r="RJJ328" s="132"/>
      <c r="RJK328" s="132"/>
      <c r="RJL328" s="129"/>
      <c r="RJM328" s="129"/>
      <c r="RJN328" s="130"/>
      <c r="RJO328" s="131"/>
      <c r="RJP328" s="131"/>
      <c r="RJQ328" s="131"/>
      <c r="RJR328" s="132"/>
      <c r="RJS328" s="132"/>
      <c r="RJT328" s="129"/>
      <c r="RJU328" s="129"/>
      <c r="RJV328" s="130"/>
      <c r="RJW328" s="131"/>
      <c r="RJX328" s="131"/>
      <c r="RJY328" s="131"/>
      <c r="RJZ328" s="132"/>
      <c r="RKA328" s="132"/>
      <c r="RKB328" s="129"/>
      <c r="RKC328" s="129"/>
      <c r="RKD328" s="130"/>
      <c r="RKE328" s="131"/>
      <c r="RKF328" s="131"/>
      <c r="RKG328" s="131"/>
      <c r="RKH328" s="132"/>
      <c r="RKI328" s="132"/>
      <c r="RKJ328" s="129"/>
      <c r="RKK328" s="129"/>
      <c r="RKL328" s="130"/>
      <c r="RKM328" s="131"/>
      <c r="RKN328" s="131"/>
      <c r="RKO328" s="131"/>
      <c r="RKP328" s="132"/>
      <c r="RKQ328" s="132"/>
      <c r="RKR328" s="129"/>
      <c r="RKS328" s="129"/>
      <c r="RKT328" s="130"/>
      <c r="RKU328" s="131"/>
      <c r="RKV328" s="131"/>
      <c r="RKW328" s="131"/>
      <c r="RKX328" s="132"/>
      <c r="RKY328" s="132"/>
      <c r="RKZ328" s="129"/>
      <c r="RLA328" s="129"/>
      <c r="RLB328" s="130"/>
      <c r="RLC328" s="131"/>
      <c r="RLD328" s="131"/>
      <c r="RLE328" s="131"/>
      <c r="RLF328" s="132"/>
      <c r="RLG328" s="132"/>
      <c r="RLH328" s="129"/>
      <c r="RLI328" s="129"/>
      <c r="RLJ328" s="130"/>
      <c r="RLK328" s="131"/>
      <c r="RLL328" s="131"/>
      <c r="RLM328" s="131"/>
      <c r="RLN328" s="132"/>
      <c r="RLO328" s="132"/>
      <c r="RLP328" s="129"/>
      <c r="RLQ328" s="129"/>
      <c r="RLR328" s="130"/>
      <c r="RLS328" s="131"/>
      <c r="RLT328" s="131"/>
      <c r="RLU328" s="131"/>
      <c r="RLV328" s="132"/>
      <c r="RLW328" s="132"/>
      <c r="RLX328" s="129"/>
      <c r="RLY328" s="129"/>
      <c r="RLZ328" s="130"/>
      <c r="RMA328" s="131"/>
      <c r="RMB328" s="131"/>
      <c r="RMC328" s="131"/>
      <c r="RMD328" s="132"/>
      <c r="RME328" s="132"/>
      <c r="RMF328" s="129"/>
      <c r="RMG328" s="129"/>
      <c r="RMH328" s="130"/>
      <c r="RMI328" s="131"/>
      <c r="RMJ328" s="131"/>
      <c r="RMK328" s="131"/>
      <c r="RML328" s="132"/>
      <c r="RMM328" s="132"/>
      <c r="RMN328" s="129"/>
      <c r="RMO328" s="129"/>
      <c r="RMP328" s="130"/>
      <c r="RMQ328" s="131"/>
      <c r="RMR328" s="131"/>
      <c r="RMS328" s="131"/>
      <c r="RMT328" s="132"/>
      <c r="RMU328" s="132"/>
      <c r="RMV328" s="129"/>
      <c r="RMW328" s="129"/>
      <c r="RMX328" s="130"/>
      <c r="RMY328" s="131"/>
      <c r="RMZ328" s="131"/>
      <c r="RNA328" s="131"/>
      <c r="RNB328" s="132"/>
      <c r="RNC328" s="132"/>
      <c r="RND328" s="129"/>
      <c r="RNE328" s="129"/>
      <c r="RNF328" s="130"/>
      <c r="RNG328" s="131"/>
      <c r="RNH328" s="131"/>
      <c r="RNI328" s="131"/>
      <c r="RNJ328" s="132"/>
      <c r="RNK328" s="132"/>
      <c r="RNL328" s="129"/>
      <c r="RNM328" s="129"/>
      <c r="RNN328" s="130"/>
      <c r="RNO328" s="131"/>
      <c r="RNP328" s="131"/>
      <c r="RNQ328" s="131"/>
      <c r="RNR328" s="132"/>
      <c r="RNS328" s="132"/>
      <c r="RNT328" s="129"/>
      <c r="RNU328" s="129"/>
      <c r="RNV328" s="130"/>
      <c r="RNW328" s="131"/>
      <c r="RNX328" s="131"/>
      <c r="RNY328" s="131"/>
      <c r="RNZ328" s="132"/>
      <c r="ROA328" s="132"/>
      <c r="ROB328" s="129"/>
      <c r="ROC328" s="129"/>
      <c r="ROD328" s="130"/>
      <c r="ROE328" s="131"/>
      <c r="ROF328" s="131"/>
      <c r="ROG328" s="131"/>
      <c r="ROH328" s="132"/>
      <c r="ROI328" s="132"/>
      <c r="ROJ328" s="129"/>
      <c r="ROK328" s="129"/>
      <c r="ROL328" s="130"/>
      <c r="ROM328" s="131"/>
      <c r="RON328" s="131"/>
      <c r="ROO328" s="131"/>
      <c r="ROP328" s="132"/>
      <c r="ROQ328" s="132"/>
      <c r="ROR328" s="129"/>
      <c r="ROS328" s="129"/>
      <c r="ROT328" s="130"/>
      <c r="ROU328" s="131"/>
      <c r="ROV328" s="131"/>
      <c r="ROW328" s="131"/>
      <c r="ROX328" s="132"/>
      <c r="ROY328" s="132"/>
      <c r="ROZ328" s="129"/>
      <c r="RPA328" s="129"/>
      <c r="RPB328" s="130"/>
      <c r="RPC328" s="131"/>
      <c r="RPD328" s="131"/>
      <c r="RPE328" s="131"/>
      <c r="RPF328" s="132"/>
      <c r="RPG328" s="132"/>
      <c r="RPH328" s="129"/>
      <c r="RPI328" s="129"/>
      <c r="RPJ328" s="130"/>
      <c r="RPK328" s="131"/>
      <c r="RPL328" s="131"/>
      <c r="RPM328" s="131"/>
      <c r="RPN328" s="132"/>
      <c r="RPO328" s="132"/>
      <c r="RPP328" s="129"/>
      <c r="RPQ328" s="129"/>
      <c r="RPR328" s="130"/>
      <c r="RPS328" s="131"/>
      <c r="RPT328" s="131"/>
      <c r="RPU328" s="131"/>
      <c r="RPV328" s="132"/>
      <c r="RPW328" s="132"/>
      <c r="RPX328" s="129"/>
      <c r="RPY328" s="129"/>
      <c r="RPZ328" s="130"/>
      <c r="RQA328" s="131"/>
      <c r="RQB328" s="131"/>
      <c r="RQC328" s="131"/>
      <c r="RQD328" s="132"/>
      <c r="RQE328" s="132"/>
      <c r="RQF328" s="129"/>
      <c r="RQG328" s="129"/>
      <c r="RQH328" s="130"/>
      <c r="RQI328" s="131"/>
      <c r="RQJ328" s="131"/>
      <c r="RQK328" s="131"/>
      <c r="RQL328" s="132"/>
      <c r="RQM328" s="132"/>
      <c r="RQN328" s="129"/>
      <c r="RQO328" s="129"/>
      <c r="RQP328" s="130"/>
      <c r="RQQ328" s="131"/>
      <c r="RQR328" s="131"/>
      <c r="RQS328" s="131"/>
      <c r="RQT328" s="132"/>
      <c r="RQU328" s="132"/>
      <c r="RQV328" s="129"/>
      <c r="RQW328" s="129"/>
      <c r="RQX328" s="130"/>
      <c r="RQY328" s="131"/>
      <c r="RQZ328" s="131"/>
      <c r="RRA328" s="131"/>
      <c r="RRB328" s="132"/>
      <c r="RRC328" s="132"/>
      <c r="RRD328" s="129"/>
      <c r="RRE328" s="129"/>
      <c r="RRF328" s="130"/>
      <c r="RRG328" s="131"/>
      <c r="RRH328" s="131"/>
      <c r="RRI328" s="131"/>
      <c r="RRJ328" s="132"/>
      <c r="RRK328" s="132"/>
      <c r="RRL328" s="129"/>
      <c r="RRM328" s="129"/>
      <c r="RRN328" s="130"/>
      <c r="RRO328" s="131"/>
      <c r="RRP328" s="131"/>
      <c r="RRQ328" s="131"/>
      <c r="RRR328" s="132"/>
      <c r="RRS328" s="132"/>
      <c r="RRT328" s="129"/>
      <c r="RRU328" s="129"/>
      <c r="RRV328" s="130"/>
      <c r="RRW328" s="131"/>
      <c r="RRX328" s="131"/>
      <c r="RRY328" s="131"/>
      <c r="RRZ328" s="132"/>
      <c r="RSA328" s="132"/>
      <c r="RSB328" s="129"/>
      <c r="RSC328" s="129"/>
      <c r="RSD328" s="130"/>
      <c r="RSE328" s="131"/>
      <c r="RSF328" s="131"/>
      <c r="RSG328" s="131"/>
      <c r="RSH328" s="132"/>
      <c r="RSI328" s="132"/>
      <c r="RSJ328" s="129"/>
      <c r="RSK328" s="129"/>
      <c r="RSL328" s="130"/>
      <c r="RSM328" s="131"/>
      <c r="RSN328" s="131"/>
      <c r="RSO328" s="131"/>
      <c r="RSP328" s="132"/>
      <c r="RSQ328" s="132"/>
      <c r="RSR328" s="129"/>
      <c r="RSS328" s="129"/>
      <c r="RST328" s="130"/>
      <c r="RSU328" s="131"/>
      <c r="RSV328" s="131"/>
      <c r="RSW328" s="131"/>
      <c r="RSX328" s="132"/>
      <c r="RSY328" s="132"/>
      <c r="RSZ328" s="129"/>
      <c r="RTA328" s="129"/>
      <c r="RTB328" s="130"/>
      <c r="RTC328" s="131"/>
      <c r="RTD328" s="131"/>
      <c r="RTE328" s="131"/>
      <c r="RTF328" s="132"/>
      <c r="RTG328" s="132"/>
      <c r="RTH328" s="129"/>
      <c r="RTI328" s="129"/>
      <c r="RTJ328" s="130"/>
      <c r="RTK328" s="131"/>
      <c r="RTL328" s="131"/>
      <c r="RTM328" s="131"/>
      <c r="RTN328" s="132"/>
      <c r="RTO328" s="132"/>
      <c r="RTP328" s="129"/>
      <c r="RTQ328" s="129"/>
      <c r="RTR328" s="130"/>
      <c r="RTS328" s="131"/>
      <c r="RTT328" s="131"/>
      <c r="RTU328" s="131"/>
      <c r="RTV328" s="132"/>
      <c r="RTW328" s="132"/>
      <c r="RTX328" s="129"/>
      <c r="RTY328" s="129"/>
      <c r="RTZ328" s="130"/>
      <c r="RUA328" s="131"/>
      <c r="RUB328" s="131"/>
      <c r="RUC328" s="131"/>
      <c r="RUD328" s="132"/>
      <c r="RUE328" s="132"/>
      <c r="RUF328" s="129"/>
      <c r="RUG328" s="129"/>
      <c r="RUH328" s="130"/>
      <c r="RUI328" s="131"/>
      <c r="RUJ328" s="131"/>
      <c r="RUK328" s="131"/>
      <c r="RUL328" s="132"/>
      <c r="RUM328" s="132"/>
      <c r="RUN328" s="129"/>
      <c r="RUO328" s="129"/>
      <c r="RUP328" s="130"/>
      <c r="RUQ328" s="131"/>
      <c r="RUR328" s="131"/>
      <c r="RUS328" s="131"/>
      <c r="RUT328" s="132"/>
      <c r="RUU328" s="132"/>
      <c r="RUV328" s="129"/>
      <c r="RUW328" s="129"/>
      <c r="RUX328" s="130"/>
      <c r="RUY328" s="131"/>
      <c r="RUZ328" s="131"/>
      <c r="RVA328" s="131"/>
      <c r="RVB328" s="132"/>
      <c r="RVC328" s="132"/>
      <c r="RVD328" s="129"/>
      <c r="RVE328" s="129"/>
      <c r="RVF328" s="130"/>
      <c r="RVG328" s="131"/>
      <c r="RVH328" s="131"/>
      <c r="RVI328" s="131"/>
      <c r="RVJ328" s="132"/>
      <c r="RVK328" s="132"/>
      <c r="RVL328" s="129"/>
      <c r="RVM328" s="129"/>
      <c r="RVN328" s="130"/>
      <c r="RVO328" s="131"/>
      <c r="RVP328" s="131"/>
      <c r="RVQ328" s="131"/>
      <c r="RVR328" s="132"/>
      <c r="RVS328" s="132"/>
      <c r="RVT328" s="129"/>
      <c r="RVU328" s="129"/>
      <c r="RVV328" s="130"/>
      <c r="RVW328" s="131"/>
      <c r="RVX328" s="131"/>
      <c r="RVY328" s="131"/>
      <c r="RVZ328" s="132"/>
      <c r="RWA328" s="132"/>
      <c r="RWB328" s="129"/>
      <c r="RWC328" s="129"/>
      <c r="RWD328" s="130"/>
      <c r="RWE328" s="131"/>
      <c r="RWF328" s="131"/>
      <c r="RWG328" s="131"/>
      <c r="RWH328" s="132"/>
      <c r="RWI328" s="132"/>
      <c r="RWJ328" s="129"/>
      <c r="RWK328" s="129"/>
      <c r="RWL328" s="130"/>
      <c r="RWM328" s="131"/>
      <c r="RWN328" s="131"/>
      <c r="RWO328" s="131"/>
      <c r="RWP328" s="132"/>
      <c r="RWQ328" s="132"/>
      <c r="RWR328" s="129"/>
      <c r="RWS328" s="129"/>
      <c r="RWT328" s="130"/>
      <c r="RWU328" s="131"/>
      <c r="RWV328" s="131"/>
      <c r="RWW328" s="131"/>
      <c r="RWX328" s="132"/>
      <c r="RWY328" s="132"/>
      <c r="RWZ328" s="129"/>
      <c r="RXA328" s="129"/>
      <c r="RXB328" s="130"/>
      <c r="RXC328" s="131"/>
      <c r="RXD328" s="131"/>
      <c r="RXE328" s="131"/>
      <c r="RXF328" s="132"/>
      <c r="RXG328" s="132"/>
      <c r="RXH328" s="129"/>
      <c r="RXI328" s="129"/>
      <c r="RXJ328" s="130"/>
      <c r="RXK328" s="131"/>
      <c r="RXL328" s="131"/>
      <c r="RXM328" s="131"/>
      <c r="RXN328" s="132"/>
      <c r="RXO328" s="132"/>
      <c r="RXP328" s="129"/>
      <c r="RXQ328" s="129"/>
      <c r="RXR328" s="130"/>
      <c r="RXS328" s="131"/>
      <c r="RXT328" s="131"/>
      <c r="RXU328" s="131"/>
      <c r="RXV328" s="132"/>
      <c r="RXW328" s="132"/>
      <c r="RXX328" s="129"/>
      <c r="RXY328" s="129"/>
      <c r="RXZ328" s="130"/>
      <c r="RYA328" s="131"/>
      <c r="RYB328" s="131"/>
      <c r="RYC328" s="131"/>
      <c r="RYD328" s="132"/>
      <c r="RYE328" s="132"/>
      <c r="RYF328" s="129"/>
      <c r="RYG328" s="129"/>
      <c r="RYH328" s="130"/>
      <c r="RYI328" s="131"/>
      <c r="RYJ328" s="131"/>
      <c r="RYK328" s="131"/>
      <c r="RYL328" s="132"/>
      <c r="RYM328" s="132"/>
      <c r="RYN328" s="129"/>
      <c r="RYO328" s="129"/>
      <c r="RYP328" s="130"/>
      <c r="RYQ328" s="131"/>
      <c r="RYR328" s="131"/>
      <c r="RYS328" s="131"/>
      <c r="RYT328" s="132"/>
      <c r="RYU328" s="132"/>
      <c r="RYV328" s="129"/>
      <c r="RYW328" s="129"/>
      <c r="RYX328" s="130"/>
      <c r="RYY328" s="131"/>
      <c r="RYZ328" s="131"/>
      <c r="RZA328" s="131"/>
      <c r="RZB328" s="132"/>
      <c r="RZC328" s="132"/>
      <c r="RZD328" s="129"/>
      <c r="RZE328" s="129"/>
      <c r="RZF328" s="130"/>
      <c r="RZG328" s="131"/>
      <c r="RZH328" s="131"/>
      <c r="RZI328" s="131"/>
      <c r="RZJ328" s="132"/>
      <c r="RZK328" s="132"/>
      <c r="RZL328" s="129"/>
      <c r="RZM328" s="129"/>
      <c r="RZN328" s="130"/>
      <c r="RZO328" s="131"/>
      <c r="RZP328" s="131"/>
      <c r="RZQ328" s="131"/>
      <c r="RZR328" s="132"/>
      <c r="RZS328" s="132"/>
      <c r="RZT328" s="129"/>
      <c r="RZU328" s="129"/>
      <c r="RZV328" s="130"/>
      <c r="RZW328" s="131"/>
      <c r="RZX328" s="131"/>
      <c r="RZY328" s="131"/>
      <c r="RZZ328" s="132"/>
      <c r="SAA328" s="132"/>
      <c r="SAB328" s="129"/>
      <c r="SAC328" s="129"/>
      <c r="SAD328" s="130"/>
      <c r="SAE328" s="131"/>
      <c r="SAF328" s="131"/>
      <c r="SAG328" s="131"/>
      <c r="SAH328" s="132"/>
      <c r="SAI328" s="132"/>
      <c r="SAJ328" s="129"/>
      <c r="SAK328" s="129"/>
      <c r="SAL328" s="130"/>
      <c r="SAM328" s="131"/>
      <c r="SAN328" s="131"/>
      <c r="SAO328" s="131"/>
      <c r="SAP328" s="132"/>
      <c r="SAQ328" s="132"/>
      <c r="SAR328" s="129"/>
      <c r="SAS328" s="129"/>
      <c r="SAT328" s="130"/>
      <c r="SAU328" s="131"/>
      <c r="SAV328" s="131"/>
      <c r="SAW328" s="131"/>
      <c r="SAX328" s="132"/>
      <c r="SAY328" s="132"/>
      <c r="SAZ328" s="129"/>
      <c r="SBA328" s="129"/>
      <c r="SBB328" s="130"/>
      <c r="SBC328" s="131"/>
      <c r="SBD328" s="131"/>
      <c r="SBE328" s="131"/>
      <c r="SBF328" s="132"/>
      <c r="SBG328" s="132"/>
      <c r="SBH328" s="129"/>
      <c r="SBI328" s="129"/>
      <c r="SBJ328" s="130"/>
      <c r="SBK328" s="131"/>
      <c r="SBL328" s="131"/>
      <c r="SBM328" s="131"/>
      <c r="SBN328" s="132"/>
      <c r="SBO328" s="132"/>
      <c r="SBP328" s="129"/>
      <c r="SBQ328" s="129"/>
      <c r="SBR328" s="130"/>
      <c r="SBS328" s="131"/>
      <c r="SBT328" s="131"/>
      <c r="SBU328" s="131"/>
      <c r="SBV328" s="132"/>
      <c r="SBW328" s="132"/>
      <c r="SBX328" s="129"/>
      <c r="SBY328" s="129"/>
      <c r="SBZ328" s="130"/>
      <c r="SCA328" s="131"/>
      <c r="SCB328" s="131"/>
      <c r="SCC328" s="131"/>
      <c r="SCD328" s="132"/>
      <c r="SCE328" s="132"/>
      <c r="SCF328" s="129"/>
      <c r="SCG328" s="129"/>
      <c r="SCH328" s="130"/>
      <c r="SCI328" s="131"/>
      <c r="SCJ328" s="131"/>
      <c r="SCK328" s="131"/>
      <c r="SCL328" s="132"/>
      <c r="SCM328" s="132"/>
      <c r="SCN328" s="129"/>
      <c r="SCO328" s="129"/>
      <c r="SCP328" s="130"/>
      <c r="SCQ328" s="131"/>
      <c r="SCR328" s="131"/>
      <c r="SCS328" s="131"/>
      <c r="SCT328" s="132"/>
      <c r="SCU328" s="132"/>
      <c r="SCV328" s="129"/>
      <c r="SCW328" s="129"/>
      <c r="SCX328" s="130"/>
      <c r="SCY328" s="131"/>
      <c r="SCZ328" s="131"/>
      <c r="SDA328" s="131"/>
      <c r="SDB328" s="132"/>
      <c r="SDC328" s="132"/>
      <c r="SDD328" s="129"/>
      <c r="SDE328" s="129"/>
      <c r="SDF328" s="130"/>
      <c r="SDG328" s="131"/>
      <c r="SDH328" s="131"/>
      <c r="SDI328" s="131"/>
      <c r="SDJ328" s="132"/>
      <c r="SDK328" s="132"/>
      <c r="SDL328" s="129"/>
      <c r="SDM328" s="129"/>
      <c r="SDN328" s="130"/>
      <c r="SDO328" s="131"/>
      <c r="SDP328" s="131"/>
      <c r="SDQ328" s="131"/>
      <c r="SDR328" s="132"/>
      <c r="SDS328" s="132"/>
      <c r="SDT328" s="129"/>
      <c r="SDU328" s="129"/>
      <c r="SDV328" s="130"/>
      <c r="SDW328" s="131"/>
      <c r="SDX328" s="131"/>
      <c r="SDY328" s="131"/>
      <c r="SDZ328" s="132"/>
      <c r="SEA328" s="132"/>
      <c r="SEB328" s="129"/>
      <c r="SEC328" s="129"/>
      <c r="SED328" s="130"/>
      <c r="SEE328" s="131"/>
      <c r="SEF328" s="131"/>
      <c r="SEG328" s="131"/>
      <c r="SEH328" s="132"/>
      <c r="SEI328" s="132"/>
      <c r="SEJ328" s="129"/>
      <c r="SEK328" s="129"/>
      <c r="SEL328" s="130"/>
      <c r="SEM328" s="131"/>
      <c r="SEN328" s="131"/>
      <c r="SEO328" s="131"/>
      <c r="SEP328" s="132"/>
      <c r="SEQ328" s="132"/>
      <c r="SER328" s="129"/>
      <c r="SES328" s="129"/>
      <c r="SET328" s="130"/>
      <c r="SEU328" s="131"/>
      <c r="SEV328" s="131"/>
      <c r="SEW328" s="131"/>
      <c r="SEX328" s="132"/>
      <c r="SEY328" s="132"/>
      <c r="SEZ328" s="129"/>
      <c r="SFA328" s="129"/>
      <c r="SFB328" s="130"/>
      <c r="SFC328" s="131"/>
      <c r="SFD328" s="131"/>
      <c r="SFE328" s="131"/>
      <c r="SFF328" s="132"/>
      <c r="SFG328" s="132"/>
      <c r="SFH328" s="129"/>
      <c r="SFI328" s="129"/>
      <c r="SFJ328" s="130"/>
      <c r="SFK328" s="131"/>
      <c r="SFL328" s="131"/>
      <c r="SFM328" s="131"/>
      <c r="SFN328" s="132"/>
      <c r="SFO328" s="132"/>
      <c r="SFP328" s="129"/>
      <c r="SFQ328" s="129"/>
      <c r="SFR328" s="130"/>
      <c r="SFS328" s="131"/>
      <c r="SFT328" s="131"/>
      <c r="SFU328" s="131"/>
      <c r="SFV328" s="132"/>
      <c r="SFW328" s="132"/>
      <c r="SFX328" s="129"/>
      <c r="SFY328" s="129"/>
      <c r="SFZ328" s="130"/>
      <c r="SGA328" s="131"/>
      <c r="SGB328" s="131"/>
      <c r="SGC328" s="131"/>
      <c r="SGD328" s="132"/>
      <c r="SGE328" s="132"/>
      <c r="SGF328" s="129"/>
      <c r="SGG328" s="129"/>
      <c r="SGH328" s="130"/>
      <c r="SGI328" s="131"/>
      <c r="SGJ328" s="131"/>
      <c r="SGK328" s="131"/>
      <c r="SGL328" s="132"/>
      <c r="SGM328" s="132"/>
      <c r="SGN328" s="129"/>
      <c r="SGO328" s="129"/>
      <c r="SGP328" s="130"/>
      <c r="SGQ328" s="131"/>
      <c r="SGR328" s="131"/>
      <c r="SGS328" s="131"/>
      <c r="SGT328" s="132"/>
      <c r="SGU328" s="132"/>
      <c r="SGV328" s="129"/>
      <c r="SGW328" s="129"/>
      <c r="SGX328" s="130"/>
      <c r="SGY328" s="131"/>
      <c r="SGZ328" s="131"/>
      <c r="SHA328" s="131"/>
      <c r="SHB328" s="132"/>
      <c r="SHC328" s="132"/>
      <c r="SHD328" s="129"/>
      <c r="SHE328" s="129"/>
      <c r="SHF328" s="130"/>
      <c r="SHG328" s="131"/>
      <c r="SHH328" s="131"/>
      <c r="SHI328" s="131"/>
      <c r="SHJ328" s="132"/>
      <c r="SHK328" s="132"/>
      <c r="SHL328" s="129"/>
      <c r="SHM328" s="129"/>
      <c r="SHN328" s="130"/>
      <c r="SHO328" s="131"/>
      <c r="SHP328" s="131"/>
      <c r="SHQ328" s="131"/>
      <c r="SHR328" s="132"/>
      <c r="SHS328" s="132"/>
      <c r="SHT328" s="129"/>
      <c r="SHU328" s="129"/>
      <c r="SHV328" s="130"/>
      <c r="SHW328" s="131"/>
      <c r="SHX328" s="131"/>
      <c r="SHY328" s="131"/>
      <c r="SHZ328" s="132"/>
      <c r="SIA328" s="132"/>
      <c r="SIB328" s="129"/>
      <c r="SIC328" s="129"/>
      <c r="SID328" s="130"/>
      <c r="SIE328" s="131"/>
      <c r="SIF328" s="131"/>
      <c r="SIG328" s="131"/>
      <c r="SIH328" s="132"/>
      <c r="SII328" s="132"/>
      <c r="SIJ328" s="129"/>
      <c r="SIK328" s="129"/>
      <c r="SIL328" s="130"/>
      <c r="SIM328" s="131"/>
      <c r="SIN328" s="131"/>
      <c r="SIO328" s="131"/>
      <c r="SIP328" s="132"/>
      <c r="SIQ328" s="132"/>
      <c r="SIR328" s="129"/>
      <c r="SIS328" s="129"/>
      <c r="SIT328" s="130"/>
      <c r="SIU328" s="131"/>
      <c r="SIV328" s="131"/>
      <c r="SIW328" s="131"/>
      <c r="SIX328" s="132"/>
      <c r="SIY328" s="132"/>
      <c r="SIZ328" s="129"/>
      <c r="SJA328" s="129"/>
      <c r="SJB328" s="130"/>
      <c r="SJC328" s="131"/>
      <c r="SJD328" s="131"/>
      <c r="SJE328" s="131"/>
      <c r="SJF328" s="132"/>
      <c r="SJG328" s="132"/>
      <c r="SJH328" s="129"/>
      <c r="SJI328" s="129"/>
      <c r="SJJ328" s="130"/>
      <c r="SJK328" s="131"/>
      <c r="SJL328" s="131"/>
      <c r="SJM328" s="131"/>
      <c r="SJN328" s="132"/>
      <c r="SJO328" s="132"/>
      <c r="SJP328" s="129"/>
      <c r="SJQ328" s="129"/>
      <c r="SJR328" s="130"/>
      <c r="SJS328" s="131"/>
      <c r="SJT328" s="131"/>
      <c r="SJU328" s="131"/>
      <c r="SJV328" s="132"/>
      <c r="SJW328" s="132"/>
      <c r="SJX328" s="129"/>
      <c r="SJY328" s="129"/>
      <c r="SJZ328" s="130"/>
      <c r="SKA328" s="131"/>
      <c r="SKB328" s="131"/>
      <c r="SKC328" s="131"/>
      <c r="SKD328" s="132"/>
      <c r="SKE328" s="132"/>
      <c r="SKF328" s="129"/>
      <c r="SKG328" s="129"/>
      <c r="SKH328" s="130"/>
      <c r="SKI328" s="131"/>
      <c r="SKJ328" s="131"/>
      <c r="SKK328" s="131"/>
      <c r="SKL328" s="132"/>
      <c r="SKM328" s="132"/>
      <c r="SKN328" s="129"/>
      <c r="SKO328" s="129"/>
      <c r="SKP328" s="130"/>
      <c r="SKQ328" s="131"/>
      <c r="SKR328" s="131"/>
      <c r="SKS328" s="131"/>
      <c r="SKT328" s="132"/>
      <c r="SKU328" s="132"/>
      <c r="SKV328" s="129"/>
      <c r="SKW328" s="129"/>
      <c r="SKX328" s="130"/>
      <c r="SKY328" s="131"/>
      <c r="SKZ328" s="131"/>
      <c r="SLA328" s="131"/>
      <c r="SLB328" s="132"/>
      <c r="SLC328" s="132"/>
      <c r="SLD328" s="129"/>
      <c r="SLE328" s="129"/>
      <c r="SLF328" s="130"/>
      <c r="SLG328" s="131"/>
      <c r="SLH328" s="131"/>
      <c r="SLI328" s="131"/>
      <c r="SLJ328" s="132"/>
      <c r="SLK328" s="132"/>
      <c r="SLL328" s="129"/>
      <c r="SLM328" s="129"/>
      <c r="SLN328" s="130"/>
      <c r="SLO328" s="131"/>
      <c r="SLP328" s="131"/>
      <c r="SLQ328" s="131"/>
      <c r="SLR328" s="132"/>
      <c r="SLS328" s="132"/>
      <c r="SLT328" s="129"/>
      <c r="SLU328" s="129"/>
      <c r="SLV328" s="130"/>
      <c r="SLW328" s="131"/>
      <c r="SLX328" s="131"/>
      <c r="SLY328" s="131"/>
      <c r="SLZ328" s="132"/>
      <c r="SMA328" s="132"/>
      <c r="SMB328" s="129"/>
      <c r="SMC328" s="129"/>
      <c r="SMD328" s="130"/>
      <c r="SME328" s="131"/>
      <c r="SMF328" s="131"/>
      <c r="SMG328" s="131"/>
      <c r="SMH328" s="132"/>
      <c r="SMI328" s="132"/>
      <c r="SMJ328" s="129"/>
      <c r="SMK328" s="129"/>
      <c r="SML328" s="130"/>
      <c r="SMM328" s="131"/>
      <c r="SMN328" s="131"/>
      <c r="SMO328" s="131"/>
      <c r="SMP328" s="132"/>
      <c r="SMQ328" s="132"/>
      <c r="SMR328" s="129"/>
      <c r="SMS328" s="129"/>
      <c r="SMT328" s="130"/>
      <c r="SMU328" s="131"/>
      <c r="SMV328" s="131"/>
      <c r="SMW328" s="131"/>
      <c r="SMX328" s="132"/>
      <c r="SMY328" s="132"/>
      <c r="SMZ328" s="129"/>
      <c r="SNA328" s="129"/>
      <c r="SNB328" s="130"/>
      <c r="SNC328" s="131"/>
      <c r="SND328" s="131"/>
      <c r="SNE328" s="131"/>
      <c r="SNF328" s="132"/>
      <c r="SNG328" s="132"/>
      <c r="SNH328" s="129"/>
      <c r="SNI328" s="129"/>
      <c r="SNJ328" s="130"/>
      <c r="SNK328" s="131"/>
      <c r="SNL328" s="131"/>
      <c r="SNM328" s="131"/>
      <c r="SNN328" s="132"/>
      <c r="SNO328" s="132"/>
      <c r="SNP328" s="129"/>
      <c r="SNQ328" s="129"/>
      <c r="SNR328" s="130"/>
      <c r="SNS328" s="131"/>
      <c r="SNT328" s="131"/>
      <c r="SNU328" s="131"/>
      <c r="SNV328" s="132"/>
      <c r="SNW328" s="132"/>
      <c r="SNX328" s="129"/>
      <c r="SNY328" s="129"/>
      <c r="SNZ328" s="130"/>
      <c r="SOA328" s="131"/>
      <c r="SOB328" s="131"/>
      <c r="SOC328" s="131"/>
      <c r="SOD328" s="132"/>
      <c r="SOE328" s="132"/>
      <c r="SOF328" s="129"/>
      <c r="SOG328" s="129"/>
      <c r="SOH328" s="130"/>
      <c r="SOI328" s="131"/>
      <c r="SOJ328" s="131"/>
      <c r="SOK328" s="131"/>
      <c r="SOL328" s="132"/>
      <c r="SOM328" s="132"/>
      <c r="SON328" s="129"/>
      <c r="SOO328" s="129"/>
      <c r="SOP328" s="130"/>
      <c r="SOQ328" s="131"/>
      <c r="SOR328" s="131"/>
      <c r="SOS328" s="131"/>
      <c r="SOT328" s="132"/>
      <c r="SOU328" s="132"/>
      <c r="SOV328" s="129"/>
      <c r="SOW328" s="129"/>
      <c r="SOX328" s="130"/>
      <c r="SOY328" s="131"/>
      <c r="SOZ328" s="131"/>
      <c r="SPA328" s="131"/>
      <c r="SPB328" s="132"/>
      <c r="SPC328" s="132"/>
      <c r="SPD328" s="129"/>
      <c r="SPE328" s="129"/>
      <c r="SPF328" s="130"/>
      <c r="SPG328" s="131"/>
      <c r="SPH328" s="131"/>
      <c r="SPI328" s="131"/>
      <c r="SPJ328" s="132"/>
      <c r="SPK328" s="132"/>
      <c r="SPL328" s="129"/>
      <c r="SPM328" s="129"/>
      <c r="SPN328" s="130"/>
      <c r="SPO328" s="131"/>
      <c r="SPP328" s="131"/>
      <c r="SPQ328" s="131"/>
      <c r="SPR328" s="132"/>
      <c r="SPS328" s="132"/>
      <c r="SPT328" s="129"/>
      <c r="SPU328" s="129"/>
      <c r="SPV328" s="130"/>
      <c r="SPW328" s="131"/>
      <c r="SPX328" s="131"/>
      <c r="SPY328" s="131"/>
      <c r="SPZ328" s="132"/>
      <c r="SQA328" s="132"/>
      <c r="SQB328" s="129"/>
      <c r="SQC328" s="129"/>
      <c r="SQD328" s="130"/>
      <c r="SQE328" s="131"/>
      <c r="SQF328" s="131"/>
      <c r="SQG328" s="131"/>
      <c r="SQH328" s="132"/>
      <c r="SQI328" s="132"/>
      <c r="SQJ328" s="129"/>
      <c r="SQK328" s="129"/>
      <c r="SQL328" s="130"/>
      <c r="SQM328" s="131"/>
      <c r="SQN328" s="131"/>
      <c r="SQO328" s="131"/>
      <c r="SQP328" s="132"/>
      <c r="SQQ328" s="132"/>
      <c r="SQR328" s="129"/>
      <c r="SQS328" s="129"/>
      <c r="SQT328" s="130"/>
      <c r="SQU328" s="131"/>
      <c r="SQV328" s="131"/>
      <c r="SQW328" s="131"/>
      <c r="SQX328" s="132"/>
      <c r="SQY328" s="132"/>
      <c r="SQZ328" s="129"/>
      <c r="SRA328" s="129"/>
      <c r="SRB328" s="130"/>
      <c r="SRC328" s="131"/>
      <c r="SRD328" s="131"/>
      <c r="SRE328" s="131"/>
      <c r="SRF328" s="132"/>
      <c r="SRG328" s="132"/>
      <c r="SRH328" s="129"/>
      <c r="SRI328" s="129"/>
      <c r="SRJ328" s="130"/>
      <c r="SRK328" s="131"/>
      <c r="SRL328" s="131"/>
      <c r="SRM328" s="131"/>
      <c r="SRN328" s="132"/>
      <c r="SRO328" s="132"/>
      <c r="SRP328" s="129"/>
      <c r="SRQ328" s="129"/>
      <c r="SRR328" s="130"/>
      <c r="SRS328" s="131"/>
      <c r="SRT328" s="131"/>
      <c r="SRU328" s="131"/>
      <c r="SRV328" s="132"/>
      <c r="SRW328" s="132"/>
      <c r="SRX328" s="129"/>
      <c r="SRY328" s="129"/>
      <c r="SRZ328" s="130"/>
      <c r="SSA328" s="131"/>
      <c r="SSB328" s="131"/>
      <c r="SSC328" s="131"/>
      <c r="SSD328" s="132"/>
      <c r="SSE328" s="132"/>
      <c r="SSF328" s="129"/>
      <c r="SSG328" s="129"/>
      <c r="SSH328" s="130"/>
      <c r="SSI328" s="131"/>
      <c r="SSJ328" s="131"/>
      <c r="SSK328" s="131"/>
      <c r="SSL328" s="132"/>
      <c r="SSM328" s="132"/>
      <c r="SSN328" s="129"/>
      <c r="SSO328" s="129"/>
      <c r="SSP328" s="130"/>
      <c r="SSQ328" s="131"/>
      <c r="SSR328" s="131"/>
      <c r="SSS328" s="131"/>
      <c r="SST328" s="132"/>
      <c r="SSU328" s="132"/>
      <c r="SSV328" s="129"/>
      <c r="SSW328" s="129"/>
      <c r="SSX328" s="130"/>
      <c r="SSY328" s="131"/>
      <c r="SSZ328" s="131"/>
      <c r="STA328" s="131"/>
      <c r="STB328" s="132"/>
      <c r="STC328" s="132"/>
      <c r="STD328" s="129"/>
      <c r="STE328" s="129"/>
      <c r="STF328" s="130"/>
      <c r="STG328" s="131"/>
      <c r="STH328" s="131"/>
      <c r="STI328" s="131"/>
      <c r="STJ328" s="132"/>
      <c r="STK328" s="132"/>
      <c r="STL328" s="129"/>
      <c r="STM328" s="129"/>
      <c r="STN328" s="130"/>
      <c r="STO328" s="131"/>
      <c r="STP328" s="131"/>
      <c r="STQ328" s="131"/>
      <c r="STR328" s="132"/>
      <c r="STS328" s="132"/>
      <c r="STT328" s="129"/>
      <c r="STU328" s="129"/>
      <c r="STV328" s="130"/>
      <c r="STW328" s="131"/>
      <c r="STX328" s="131"/>
      <c r="STY328" s="131"/>
      <c r="STZ328" s="132"/>
      <c r="SUA328" s="132"/>
      <c r="SUB328" s="129"/>
      <c r="SUC328" s="129"/>
      <c r="SUD328" s="130"/>
      <c r="SUE328" s="131"/>
      <c r="SUF328" s="131"/>
      <c r="SUG328" s="131"/>
      <c r="SUH328" s="132"/>
      <c r="SUI328" s="132"/>
      <c r="SUJ328" s="129"/>
      <c r="SUK328" s="129"/>
      <c r="SUL328" s="130"/>
      <c r="SUM328" s="131"/>
      <c r="SUN328" s="131"/>
      <c r="SUO328" s="131"/>
      <c r="SUP328" s="132"/>
      <c r="SUQ328" s="132"/>
      <c r="SUR328" s="129"/>
      <c r="SUS328" s="129"/>
      <c r="SUT328" s="130"/>
      <c r="SUU328" s="131"/>
      <c r="SUV328" s="131"/>
      <c r="SUW328" s="131"/>
      <c r="SUX328" s="132"/>
      <c r="SUY328" s="132"/>
      <c r="SUZ328" s="129"/>
      <c r="SVA328" s="129"/>
      <c r="SVB328" s="130"/>
      <c r="SVC328" s="131"/>
      <c r="SVD328" s="131"/>
      <c r="SVE328" s="131"/>
      <c r="SVF328" s="132"/>
      <c r="SVG328" s="132"/>
      <c r="SVH328" s="129"/>
      <c r="SVI328" s="129"/>
      <c r="SVJ328" s="130"/>
      <c r="SVK328" s="131"/>
      <c r="SVL328" s="131"/>
      <c r="SVM328" s="131"/>
      <c r="SVN328" s="132"/>
      <c r="SVO328" s="132"/>
      <c r="SVP328" s="129"/>
      <c r="SVQ328" s="129"/>
      <c r="SVR328" s="130"/>
      <c r="SVS328" s="131"/>
      <c r="SVT328" s="131"/>
      <c r="SVU328" s="131"/>
      <c r="SVV328" s="132"/>
      <c r="SVW328" s="132"/>
      <c r="SVX328" s="129"/>
      <c r="SVY328" s="129"/>
      <c r="SVZ328" s="130"/>
      <c r="SWA328" s="131"/>
      <c r="SWB328" s="131"/>
      <c r="SWC328" s="131"/>
      <c r="SWD328" s="132"/>
      <c r="SWE328" s="132"/>
      <c r="SWF328" s="129"/>
      <c r="SWG328" s="129"/>
      <c r="SWH328" s="130"/>
      <c r="SWI328" s="131"/>
      <c r="SWJ328" s="131"/>
      <c r="SWK328" s="131"/>
      <c r="SWL328" s="132"/>
      <c r="SWM328" s="132"/>
      <c r="SWN328" s="129"/>
      <c r="SWO328" s="129"/>
      <c r="SWP328" s="130"/>
      <c r="SWQ328" s="131"/>
      <c r="SWR328" s="131"/>
      <c r="SWS328" s="131"/>
      <c r="SWT328" s="132"/>
      <c r="SWU328" s="132"/>
      <c r="SWV328" s="129"/>
      <c r="SWW328" s="129"/>
      <c r="SWX328" s="130"/>
      <c r="SWY328" s="131"/>
      <c r="SWZ328" s="131"/>
      <c r="SXA328" s="131"/>
      <c r="SXB328" s="132"/>
      <c r="SXC328" s="132"/>
      <c r="SXD328" s="129"/>
      <c r="SXE328" s="129"/>
      <c r="SXF328" s="130"/>
      <c r="SXG328" s="131"/>
      <c r="SXH328" s="131"/>
      <c r="SXI328" s="131"/>
      <c r="SXJ328" s="132"/>
      <c r="SXK328" s="132"/>
      <c r="SXL328" s="129"/>
      <c r="SXM328" s="129"/>
      <c r="SXN328" s="130"/>
      <c r="SXO328" s="131"/>
      <c r="SXP328" s="131"/>
      <c r="SXQ328" s="131"/>
      <c r="SXR328" s="132"/>
      <c r="SXS328" s="132"/>
      <c r="SXT328" s="129"/>
      <c r="SXU328" s="129"/>
      <c r="SXV328" s="130"/>
      <c r="SXW328" s="131"/>
      <c r="SXX328" s="131"/>
      <c r="SXY328" s="131"/>
      <c r="SXZ328" s="132"/>
      <c r="SYA328" s="132"/>
      <c r="SYB328" s="129"/>
      <c r="SYC328" s="129"/>
      <c r="SYD328" s="130"/>
      <c r="SYE328" s="131"/>
      <c r="SYF328" s="131"/>
      <c r="SYG328" s="131"/>
      <c r="SYH328" s="132"/>
      <c r="SYI328" s="132"/>
      <c r="SYJ328" s="129"/>
      <c r="SYK328" s="129"/>
      <c r="SYL328" s="130"/>
      <c r="SYM328" s="131"/>
      <c r="SYN328" s="131"/>
      <c r="SYO328" s="131"/>
      <c r="SYP328" s="132"/>
      <c r="SYQ328" s="132"/>
      <c r="SYR328" s="129"/>
      <c r="SYS328" s="129"/>
      <c r="SYT328" s="130"/>
      <c r="SYU328" s="131"/>
      <c r="SYV328" s="131"/>
      <c r="SYW328" s="131"/>
      <c r="SYX328" s="132"/>
      <c r="SYY328" s="132"/>
      <c r="SYZ328" s="129"/>
      <c r="SZA328" s="129"/>
      <c r="SZB328" s="130"/>
      <c r="SZC328" s="131"/>
      <c r="SZD328" s="131"/>
      <c r="SZE328" s="131"/>
      <c r="SZF328" s="132"/>
      <c r="SZG328" s="132"/>
      <c r="SZH328" s="129"/>
      <c r="SZI328" s="129"/>
      <c r="SZJ328" s="130"/>
      <c r="SZK328" s="131"/>
      <c r="SZL328" s="131"/>
      <c r="SZM328" s="131"/>
      <c r="SZN328" s="132"/>
      <c r="SZO328" s="132"/>
      <c r="SZP328" s="129"/>
      <c r="SZQ328" s="129"/>
      <c r="SZR328" s="130"/>
      <c r="SZS328" s="131"/>
      <c r="SZT328" s="131"/>
      <c r="SZU328" s="131"/>
      <c r="SZV328" s="132"/>
      <c r="SZW328" s="132"/>
      <c r="SZX328" s="129"/>
      <c r="SZY328" s="129"/>
      <c r="SZZ328" s="130"/>
      <c r="TAA328" s="131"/>
      <c r="TAB328" s="131"/>
      <c r="TAC328" s="131"/>
      <c r="TAD328" s="132"/>
      <c r="TAE328" s="132"/>
      <c r="TAF328" s="129"/>
      <c r="TAG328" s="129"/>
      <c r="TAH328" s="130"/>
      <c r="TAI328" s="131"/>
      <c r="TAJ328" s="131"/>
      <c r="TAK328" s="131"/>
      <c r="TAL328" s="132"/>
      <c r="TAM328" s="132"/>
      <c r="TAN328" s="129"/>
      <c r="TAO328" s="129"/>
      <c r="TAP328" s="130"/>
      <c r="TAQ328" s="131"/>
      <c r="TAR328" s="131"/>
      <c r="TAS328" s="131"/>
      <c r="TAT328" s="132"/>
      <c r="TAU328" s="132"/>
      <c r="TAV328" s="129"/>
      <c r="TAW328" s="129"/>
      <c r="TAX328" s="130"/>
      <c r="TAY328" s="131"/>
      <c r="TAZ328" s="131"/>
      <c r="TBA328" s="131"/>
      <c r="TBB328" s="132"/>
      <c r="TBC328" s="132"/>
      <c r="TBD328" s="129"/>
      <c r="TBE328" s="129"/>
      <c r="TBF328" s="130"/>
      <c r="TBG328" s="131"/>
      <c r="TBH328" s="131"/>
      <c r="TBI328" s="131"/>
      <c r="TBJ328" s="132"/>
      <c r="TBK328" s="132"/>
      <c r="TBL328" s="129"/>
      <c r="TBM328" s="129"/>
      <c r="TBN328" s="130"/>
      <c r="TBO328" s="131"/>
      <c r="TBP328" s="131"/>
      <c r="TBQ328" s="131"/>
      <c r="TBR328" s="132"/>
      <c r="TBS328" s="132"/>
      <c r="TBT328" s="129"/>
      <c r="TBU328" s="129"/>
      <c r="TBV328" s="130"/>
      <c r="TBW328" s="131"/>
      <c r="TBX328" s="131"/>
      <c r="TBY328" s="131"/>
      <c r="TBZ328" s="132"/>
      <c r="TCA328" s="132"/>
      <c r="TCB328" s="129"/>
      <c r="TCC328" s="129"/>
      <c r="TCD328" s="130"/>
      <c r="TCE328" s="131"/>
      <c r="TCF328" s="131"/>
      <c r="TCG328" s="131"/>
      <c r="TCH328" s="132"/>
      <c r="TCI328" s="132"/>
      <c r="TCJ328" s="129"/>
      <c r="TCK328" s="129"/>
      <c r="TCL328" s="130"/>
      <c r="TCM328" s="131"/>
      <c r="TCN328" s="131"/>
      <c r="TCO328" s="131"/>
      <c r="TCP328" s="132"/>
      <c r="TCQ328" s="132"/>
      <c r="TCR328" s="129"/>
      <c r="TCS328" s="129"/>
      <c r="TCT328" s="130"/>
      <c r="TCU328" s="131"/>
      <c r="TCV328" s="131"/>
      <c r="TCW328" s="131"/>
      <c r="TCX328" s="132"/>
      <c r="TCY328" s="132"/>
      <c r="TCZ328" s="129"/>
      <c r="TDA328" s="129"/>
      <c r="TDB328" s="130"/>
      <c r="TDC328" s="131"/>
      <c r="TDD328" s="131"/>
      <c r="TDE328" s="131"/>
      <c r="TDF328" s="132"/>
      <c r="TDG328" s="132"/>
      <c r="TDH328" s="129"/>
      <c r="TDI328" s="129"/>
      <c r="TDJ328" s="130"/>
      <c r="TDK328" s="131"/>
      <c r="TDL328" s="131"/>
      <c r="TDM328" s="131"/>
      <c r="TDN328" s="132"/>
      <c r="TDO328" s="132"/>
      <c r="TDP328" s="129"/>
      <c r="TDQ328" s="129"/>
      <c r="TDR328" s="130"/>
      <c r="TDS328" s="131"/>
      <c r="TDT328" s="131"/>
      <c r="TDU328" s="131"/>
      <c r="TDV328" s="132"/>
      <c r="TDW328" s="132"/>
      <c r="TDX328" s="129"/>
      <c r="TDY328" s="129"/>
      <c r="TDZ328" s="130"/>
      <c r="TEA328" s="131"/>
      <c r="TEB328" s="131"/>
      <c r="TEC328" s="131"/>
      <c r="TED328" s="132"/>
      <c r="TEE328" s="132"/>
      <c r="TEF328" s="129"/>
      <c r="TEG328" s="129"/>
      <c r="TEH328" s="130"/>
      <c r="TEI328" s="131"/>
      <c r="TEJ328" s="131"/>
      <c r="TEK328" s="131"/>
      <c r="TEL328" s="132"/>
      <c r="TEM328" s="132"/>
      <c r="TEN328" s="129"/>
      <c r="TEO328" s="129"/>
      <c r="TEP328" s="130"/>
      <c r="TEQ328" s="131"/>
      <c r="TER328" s="131"/>
      <c r="TES328" s="131"/>
      <c r="TET328" s="132"/>
      <c r="TEU328" s="132"/>
      <c r="TEV328" s="129"/>
      <c r="TEW328" s="129"/>
      <c r="TEX328" s="130"/>
      <c r="TEY328" s="131"/>
      <c r="TEZ328" s="131"/>
      <c r="TFA328" s="131"/>
      <c r="TFB328" s="132"/>
      <c r="TFC328" s="132"/>
      <c r="TFD328" s="129"/>
      <c r="TFE328" s="129"/>
      <c r="TFF328" s="130"/>
      <c r="TFG328" s="131"/>
      <c r="TFH328" s="131"/>
      <c r="TFI328" s="131"/>
      <c r="TFJ328" s="132"/>
      <c r="TFK328" s="132"/>
      <c r="TFL328" s="129"/>
      <c r="TFM328" s="129"/>
      <c r="TFN328" s="130"/>
      <c r="TFO328" s="131"/>
      <c r="TFP328" s="131"/>
      <c r="TFQ328" s="131"/>
      <c r="TFR328" s="132"/>
      <c r="TFS328" s="132"/>
      <c r="TFT328" s="129"/>
      <c r="TFU328" s="129"/>
      <c r="TFV328" s="130"/>
      <c r="TFW328" s="131"/>
      <c r="TFX328" s="131"/>
      <c r="TFY328" s="131"/>
      <c r="TFZ328" s="132"/>
      <c r="TGA328" s="132"/>
      <c r="TGB328" s="129"/>
      <c r="TGC328" s="129"/>
      <c r="TGD328" s="130"/>
      <c r="TGE328" s="131"/>
      <c r="TGF328" s="131"/>
      <c r="TGG328" s="131"/>
      <c r="TGH328" s="132"/>
      <c r="TGI328" s="132"/>
      <c r="TGJ328" s="129"/>
      <c r="TGK328" s="129"/>
      <c r="TGL328" s="130"/>
      <c r="TGM328" s="131"/>
      <c r="TGN328" s="131"/>
      <c r="TGO328" s="131"/>
      <c r="TGP328" s="132"/>
      <c r="TGQ328" s="132"/>
      <c r="TGR328" s="129"/>
      <c r="TGS328" s="129"/>
      <c r="TGT328" s="130"/>
      <c r="TGU328" s="131"/>
      <c r="TGV328" s="131"/>
      <c r="TGW328" s="131"/>
      <c r="TGX328" s="132"/>
      <c r="TGY328" s="132"/>
      <c r="TGZ328" s="129"/>
      <c r="THA328" s="129"/>
      <c r="THB328" s="130"/>
      <c r="THC328" s="131"/>
      <c r="THD328" s="131"/>
      <c r="THE328" s="131"/>
      <c r="THF328" s="132"/>
      <c r="THG328" s="132"/>
      <c r="THH328" s="129"/>
      <c r="THI328" s="129"/>
      <c r="THJ328" s="130"/>
      <c r="THK328" s="131"/>
      <c r="THL328" s="131"/>
      <c r="THM328" s="131"/>
      <c r="THN328" s="132"/>
      <c r="THO328" s="132"/>
      <c r="THP328" s="129"/>
      <c r="THQ328" s="129"/>
      <c r="THR328" s="130"/>
      <c r="THS328" s="131"/>
      <c r="THT328" s="131"/>
      <c r="THU328" s="131"/>
      <c r="THV328" s="132"/>
      <c r="THW328" s="132"/>
      <c r="THX328" s="129"/>
      <c r="THY328" s="129"/>
      <c r="THZ328" s="130"/>
      <c r="TIA328" s="131"/>
      <c r="TIB328" s="131"/>
      <c r="TIC328" s="131"/>
      <c r="TID328" s="132"/>
      <c r="TIE328" s="132"/>
      <c r="TIF328" s="129"/>
      <c r="TIG328" s="129"/>
      <c r="TIH328" s="130"/>
      <c r="TII328" s="131"/>
      <c r="TIJ328" s="131"/>
      <c r="TIK328" s="131"/>
      <c r="TIL328" s="132"/>
      <c r="TIM328" s="132"/>
      <c r="TIN328" s="129"/>
      <c r="TIO328" s="129"/>
      <c r="TIP328" s="130"/>
      <c r="TIQ328" s="131"/>
      <c r="TIR328" s="131"/>
      <c r="TIS328" s="131"/>
      <c r="TIT328" s="132"/>
      <c r="TIU328" s="132"/>
      <c r="TIV328" s="129"/>
      <c r="TIW328" s="129"/>
      <c r="TIX328" s="130"/>
      <c r="TIY328" s="131"/>
      <c r="TIZ328" s="131"/>
      <c r="TJA328" s="131"/>
      <c r="TJB328" s="132"/>
      <c r="TJC328" s="132"/>
      <c r="TJD328" s="129"/>
      <c r="TJE328" s="129"/>
      <c r="TJF328" s="130"/>
      <c r="TJG328" s="131"/>
      <c r="TJH328" s="131"/>
      <c r="TJI328" s="131"/>
      <c r="TJJ328" s="132"/>
      <c r="TJK328" s="132"/>
      <c r="TJL328" s="129"/>
      <c r="TJM328" s="129"/>
      <c r="TJN328" s="130"/>
      <c r="TJO328" s="131"/>
      <c r="TJP328" s="131"/>
      <c r="TJQ328" s="131"/>
      <c r="TJR328" s="132"/>
      <c r="TJS328" s="132"/>
      <c r="TJT328" s="129"/>
      <c r="TJU328" s="129"/>
      <c r="TJV328" s="130"/>
      <c r="TJW328" s="131"/>
      <c r="TJX328" s="131"/>
      <c r="TJY328" s="131"/>
      <c r="TJZ328" s="132"/>
      <c r="TKA328" s="132"/>
      <c r="TKB328" s="129"/>
      <c r="TKC328" s="129"/>
      <c r="TKD328" s="130"/>
      <c r="TKE328" s="131"/>
      <c r="TKF328" s="131"/>
      <c r="TKG328" s="131"/>
      <c r="TKH328" s="132"/>
      <c r="TKI328" s="132"/>
      <c r="TKJ328" s="129"/>
      <c r="TKK328" s="129"/>
      <c r="TKL328" s="130"/>
      <c r="TKM328" s="131"/>
      <c r="TKN328" s="131"/>
      <c r="TKO328" s="131"/>
      <c r="TKP328" s="132"/>
      <c r="TKQ328" s="132"/>
      <c r="TKR328" s="129"/>
      <c r="TKS328" s="129"/>
      <c r="TKT328" s="130"/>
      <c r="TKU328" s="131"/>
      <c r="TKV328" s="131"/>
      <c r="TKW328" s="131"/>
      <c r="TKX328" s="132"/>
      <c r="TKY328" s="132"/>
      <c r="TKZ328" s="129"/>
      <c r="TLA328" s="129"/>
      <c r="TLB328" s="130"/>
      <c r="TLC328" s="131"/>
      <c r="TLD328" s="131"/>
      <c r="TLE328" s="131"/>
      <c r="TLF328" s="132"/>
      <c r="TLG328" s="132"/>
      <c r="TLH328" s="129"/>
      <c r="TLI328" s="129"/>
      <c r="TLJ328" s="130"/>
      <c r="TLK328" s="131"/>
      <c r="TLL328" s="131"/>
      <c r="TLM328" s="131"/>
      <c r="TLN328" s="132"/>
      <c r="TLO328" s="132"/>
      <c r="TLP328" s="129"/>
      <c r="TLQ328" s="129"/>
      <c r="TLR328" s="130"/>
      <c r="TLS328" s="131"/>
      <c r="TLT328" s="131"/>
      <c r="TLU328" s="131"/>
      <c r="TLV328" s="132"/>
      <c r="TLW328" s="132"/>
      <c r="TLX328" s="129"/>
      <c r="TLY328" s="129"/>
      <c r="TLZ328" s="130"/>
      <c r="TMA328" s="131"/>
      <c r="TMB328" s="131"/>
      <c r="TMC328" s="131"/>
      <c r="TMD328" s="132"/>
      <c r="TME328" s="132"/>
      <c r="TMF328" s="129"/>
      <c r="TMG328" s="129"/>
      <c r="TMH328" s="130"/>
      <c r="TMI328" s="131"/>
      <c r="TMJ328" s="131"/>
      <c r="TMK328" s="131"/>
      <c r="TML328" s="132"/>
      <c r="TMM328" s="132"/>
      <c r="TMN328" s="129"/>
      <c r="TMO328" s="129"/>
      <c r="TMP328" s="130"/>
      <c r="TMQ328" s="131"/>
      <c r="TMR328" s="131"/>
      <c r="TMS328" s="131"/>
      <c r="TMT328" s="132"/>
      <c r="TMU328" s="132"/>
      <c r="TMV328" s="129"/>
      <c r="TMW328" s="129"/>
      <c r="TMX328" s="130"/>
      <c r="TMY328" s="131"/>
      <c r="TMZ328" s="131"/>
      <c r="TNA328" s="131"/>
      <c r="TNB328" s="132"/>
      <c r="TNC328" s="132"/>
      <c r="TND328" s="129"/>
      <c r="TNE328" s="129"/>
      <c r="TNF328" s="130"/>
      <c r="TNG328" s="131"/>
      <c r="TNH328" s="131"/>
      <c r="TNI328" s="131"/>
      <c r="TNJ328" s="132"/>
      <c r="TNK328" s="132"/>
      <c r="TNL328" s="129"/>
      <c r="TNM328" s="129"/>
      <c r="TNN328" s="130"/>
      <c r="TNO328" s="131"/>
      <c r="TNP328" s="131"/>
      <c r="TNQ328" s="131"/>
      <c r="TNR328" s="132"/>
      <c r="TNS328" s="132"/>
      <c r="TNT328" s="129"/>
      <c r="TNU328" s="129"/>
      <c r="TNV328" s="130"/>
      <c r="TNW328" s="131"/>
      <c r="TNX328" s="131"/>
      <c r="TNY328" s="131"/>
      <c r="TNZ328" s="132"/>
      <c r="TOA328" s="132"/>
      <c r="TOB328" s="129"/>
      <c r="TOC328" s="129"/>
      <c r="TOD328" s="130"/>
      <c r="TOE328" s="131"/>
      <c r="TOF328" s="131"/>
      <c r="TOG328" s="131"/>
      <c r="TOH328" s="132"/>
      <c r="TOI328" s="132"/>
      <c r="TOJ328" s="129"/>
      <c r="TOK328" s="129"/>
      <c r="TOL328" s="130"/>
      <c r="TOM328" s="131"/>
      <c r="TON328" s="131"/>
      <c r="TOO328" s="131"/>
      <c r="TOP328" s="132"/>
      <c r="TOQ328" s="132"/>
      <c r="TOR328" s="129"/>
      <c r="TOS328" s="129"/>
      <c r="TOT328" s="130"/>
      <c r="TOU328" s="131"/>
      <c r="TOV328" s="131"/>
      <c r="TOW328" s="131"/>
      <c r="TOX328" s="132"/>
      <c r="TOY328" s="132"/>
      <c r="TOZ328" s="129"/>
      <c r="TPA328" s="129"/>
      <c r="TPB328" s="130"/>
      <c r="TPC328" s="131"/>
      <c r="TPD328" s="131"/>
      <c r="TPE328" s="131"/>
      <c r="TPF328" s="132"/>
      <c r="TPG328" s="132"/>
      <c r="TPH328" s="129"/>
      <c r="TPI328" s="129"/>
      <c r="TPJ328" s="130"/>
      <c r="TPK328" s="131"/>
      <c r="TPL328" s="131"/>
      <c r="TPM328" s="131"/>
      <c r="TPN328" s="132"/>
      <c r="TPO328" s="132"/>
      <c r="TPP328" s="129"/>
      <c r="TPQ328" s="129"/>
      <c r="TPR328" s="130"/>
      <c r="TPS328" s="131"/>
      <c r="TPT328" s="131"/>
      <c r="TPU328" s="131"/>
      <c r="TPV328" s="132"/>
      <c r="TPW328" s="132"/>
      <c r="TPX328" s="129"/>
      <c r="TPY328" s="129"/>
      <c r="TPZ328" s="130"/>
      <c r="TQA328" s="131"/>
      <c r="TQB328" s="131"/>
      <c r="TQC328" s="131"/>
      <c r="TQD328" s="132"/>
      <c r="TQE328" s="132"/>
      <c r="TQF328" s="129"/>
      <c r="TQG328" s="129"/>
      <c r="TQH328" s="130"/>
      <c r="TQI328" s="131"/>
      <c r="TQJ328" s="131"/>
      <c r="TQK328" s="131"/>
      <c r="TQL328" s="132"/>
      <c r="TQM328" s="132"/>
      <c r="TQN328" s="129"/>
      <c r="TQO328" s="129"/>
      <c r="TQP328" s="130"/>
      <c r="TQQ328" s="131"/>
      <c r="TQR328" s="131"/>
      <c r="TQS328" s="131"/>
      <c r="TQT328" s="132"/>
      <c r="TQU328" s="132"/>
      <c r="TQV328" s="129"/>
      <c r="TQW328" s="129"/>
      <c r="TQX328" s="130"/>
      <c r="TQY328" s="131"/>
      <c r="TQZ328" s="131"/>
      <c r="TRA328" s="131"/>
      <c r="TRB328" s="132"/>
      <c r="TRC328" s="132"/>
      <c r="TRD328" s="129"/>
      <c r="TRE328" s="129"/>
      <c r="TRF328" s="130"/>
      <c r="TRG328" s="131"/>
      <c r="TRH328" s="131"/>
      <c r="TRI328" s="131"/>
      <c r="TRJ328" s="132"/>
      <c r="TRK328" s="132"/>
      <c r="TRL328" s="129"/>
      <c r="TRM328" s="129"/>
      <c r="TRN328" s="130"/>
      <c r="TRO328" s="131"/>
      <c r="TRP328" s="131"/>
      <c r="TRQ328" s="131"/>
      <c r="TRR328" s="132"/>
      <c r="TRS328" s="132"/>
      <c r="TRT328" s="129"/>
      <c r="TRU328" s="129"/>
      <c r="TRV328" s="130"/>
      <c r="TRW328" s="131"/>
      <c r="TRX328" s="131"/>
      <c r="TRY328" s="131"/>
      <c r="TRZ328" s="132"/>
      <c r="TSA328" s="132"/>
      <c r="TSB328" s="129"/>
      <c r="TSC328" s="129"/>
      <c r="TSD328" s="130"/>
      <c r="TSE328" s="131"/>
      <c r="TSF328" s="131"/>
      <c r="TSG328" s="131"/>
      <c r="TSH328" s="132"/>
      <c r="TSI328" s="132"/>
      <c r="TSJ328" s="129"/>
      <c r="TSK328" s="129"/>
      <c r="TSL328" s="130"/>
      <c r="TSM328" s="131"/>
      <c r="TSN328" s="131"/>
      <c r="TSO328" s="131"/>
      <c r="TSP328" s="132"/>
      <c r="TSQ328" s="132"/>
      <c r="TSR328" s="129"/>
      <c r="TSS328" s="129"/>
      <c r="TST328" s="130"/>
      <c r="TSU328" s="131"/>
      <c r="TSV328" s="131"/>
      <c r="TSW328" s="131"/>
      <c r="TSX328" s="132"/>
      <c r="TSY328" s="132"/>
      <c r="TSZ328" s="129"/>
      <c r="TTA328" s="129"/>
      <c r="TTB328" s="130"/>
      <c r="TTC328" s="131"/>
      <c r="TTD328" s="131"/>
      <c r="TTE328" s="131"/>
      <c r="TTF328" s="132"/>
      <c r="TTG328" s="132"/>
      <c r="TTH328" s="129"/>
      <c r="TTI328" s="129"/>
      <c r="TTJ328" s="130"/>
      <c r="TTK328" s="131"/>
      <c r="TTL328" s="131"/>
      <c r="TTM328" s="131"/>
      <c r="TTN328" s="132"/>
      <c r="TTO328" s="132"/>
      <c r="TTP328" s="129"/>
      <c r="TTQ328" s="129"/>
      <c r="TTR328" s="130"/>
      <c r="TTS328" s="131"/>
      <c r="TTT328" s="131"/>
      <c r="TTU328" s="131"/>
      <c r="TTV328" s="132"/>
      <c r="TTW328" s="132"/>
      <c r="TTX328" s="129"/>
      <c r="TTY328" s="129"/>
      <c r="TTZ328" s="130"/>
      <c r="TUA328" s="131"/>
      <c r="TUB328" s="131"/>
      <c r="TUC328" s="131"/>
      <c r="TUD328" s="132"/>
      <c r="TUE328" s="132"/>
      <c r="TUF328" s="129"/>
      <c r="TUG328" s="129"/>
      <c r="TUH328" s="130"/>
      <c r="TUI328" s="131"/>
      <c r="TUJ328" s="131"/>
      <c r="TUK328" s="131"/>
      <c r="TUL328" s="132"/>
      <c r="TUM328" s="132"/>
      <c r="TUN328" s="129"/>
      <c r="TUO328" s="129"/>
      <c r="TUP328" s="130"/>
      <c r="TUQ328" s="131"/>
      <c r="TUR328" s="131"/>
      <c r="TUS328" s="131"/>
      <c r="TUT328" s="132"/>
      <c r="TUU328" s="132"/>
      <c r="TUV328" s="129"/>
      <c r="TUW328" s="129"/>
      <c r="TUX328" s="130"/>
      <c r="TUY328" s="131"/>
      <c r="TUZ328" s="131"/>
      <c r="TVA328" s="131"/>
      <c r="TVB328" s="132"/>
      <c r="TVC328" s="132"/>
      <c r="TVD328" s="129"/>
      <c r="TVE328" s="129"/>
      <c r="TVF328" s="130"/>
      <c r="TVG328" s="131"/>
      <c r="TVH328" s="131"/>
      <c r="TVI328" s="131"/>
      <c r="TVJ328" s="132"/>
      <c r="TVK328" s="132"/>
      <c r="TVL328" s="129"/>
      <c r="TVM328" s="129"/>
      <c r="TVN328" s="130"/>
      <c r="TVO328" s="131"/>
      <c r="TVP328" s="131"/>
      <c r="TVQ328" s="131"/>
      <c r="TVR328" s="132"/>
      <c r="TVS328" s="132"/>
      <c r="TVT328" s="129"/>
      <c r="TVU328" s="129"/>
      <c r="TVV328" s="130"/>
      <c r="TVW328" s="131"/>
      <c r="TVX328" s="131"/>
      <c r="TVY328" s="131"/>
      <c r="TVZ328" s="132"/>
      <c r="TWA328" s="132"/>
      <c r="TWB328" s="129"/>
      <c r="TWC328" s="129"/>
      <c r="TWD328" s="130"/>
      <c r="TWE328" s="131"/>
      <c r="TWF328" s="131"/>
      <c r="TWG328" s="131"/>
      <c r="TWH328" s="132"/>
      <c r="TWI328" s="132"/>
      <c r="TWJ328" s="129"/>
      <c r="TWK328" s="129"/>
      <c r="TWL328" s="130"/>
      <c r="TWM328" s="131"/>
      <c r="TWN328" s="131"/>
      <c r="TWO328" s="131"/>
      <c r="TWP328" s="132"/>
      <c r="TWQ328" s="132"/>
      <c r="TWR328" s="129"/>
      <c r="TWS328" s="129"/>
      <c r="TWT328" s="130"/>
      <c r="TWU328" s="131"/>
      <c r="TWV328" s="131"/>
      <c r="TWW328" s="131"/>
      <c r="TWX328" s="132"/>
      <c r="TWY328" s="132"/>
      <c r="TWZ328" s="129"/>
      <c r="TXA328" s="129"/>
      <c r="TXB328" s="130"/>
      <c r="TXC328" s="131"/>
      <c r="TXD328" s="131"/>
      <c r="TXE328" s="131"/>
      <c r="TXF328" s="132"/>
      <c r="TXG328" s="132"/>
      <c r="TXH328" s="129"/>
      <c r="TXI328" s="129"/>
      <c r="TXJ328" s="130"/>
      <c r="TXK328" s="131"/>
      <c r="TXL328" s="131"/>
      <c r="TXM328" s="131"/>
      <c r="TXN328" s="132"/>
      <c r="TXO328" s="132"/>
      <c r="TXP328" s="129"/>
      <c r="TXQ328" s="129"/>
      <c r="TXR328" s="130"/>
      <c r="TXS328" s="131"/>
      <c r="TXT328" s="131"/>
      <c r="TXU328" s="131"/>
      <c r="TXV328" s="132"/>
      <c r="TXW328" s="132"/>
      <c r="TXX328" s="129"/>
      <c r="TXY328" s="129"/>
      <c r="TXZ328" s="130"/>
      <c r="TYA328" s="131"/>
      <c r="TYB328" s="131"/>
      <c r="TYC328" s="131"/>
      <c r="TYD328" s="132"/>
      <c r="TYE328" s="132"/>
      <c r="TYF328" s="129"/>
      <c r="TYG328" s="129"/>
      <c r="TYH328" s="130"/>
      <c r="TYI328" s="131"/>
      <c r="TYJ328" s="131"/>
      <c r="TYK328" s="131"/>
      <c r="TYL328" s="132"/>
      <c r="TYM328" s="132"/>
      <c r="TYN328" s="129"/>
      <c r="TYO328" s="129"/>
      <c r="TYP328" s="130"/>
      <c r="TYQ328" s="131"/>
      <c r="TYR328" s="131"/>
      <c r="TYS328" s="131"/>
      <c r="TYT328" s="132"/>
      <c r="TYU328" s="132"/>
      <c r="TYV328" s="129"/>
      <c r="TYW328" s="129"/>
      <c r="TYX328" s="130"/>
      <c r="TYY328" s="131"/>
      <c r="TYZ328" s="131"/>
      <c r="TZA328" s="131"/>
      <c r="TZB328" s="132"/>
      <c r="TZC328" s="132"/>
      <c r="TZD328" s="129"/>
      <c r="TZE328" s="129"/>
      <c r="TZF328" s="130"/>
      <c r="TZG328" s="131"/>
      <c r="TZH328" s="131"/>
      <c r="TZI328" s="131"/>
      <c r="TZJ328" s="132"/>
      <c r="TZK328" s="132"/>
      <c r="TZL328" s="129"/>
      <c r="TZM328" s="129"/>
      <c r="TZN328" s="130"/>
      <c r="TZO328" s="131"/>
      <c r="TZP328" s="131"/>
      <c r="TZQ328" s="131"/>
      <c r="TZR328" s="132"/>
      <c r="TZS328" s="132"/>
      <c r="TZT328" s="129"/>
      <c r="TZU328" s="129"/>
      <c r="TZV328" s="130"/>
      <c r="TZW328" s="131"/>
      <c r="TZX328" s="131"/>
      <c r="TZY328" s="131"/>
      <c r="TZZ328" s="132"/>
      <c r="UAA328" s="132"/>
      <c r="UAB328" s="129"/>
      <c r="UAC328" s="129"/>
      <c r="UAD328" s="130"/>
      <c r="UAE328" s="131"/>
      <c r="UAF328" s="131"/>
      <c r="UAG328" s="131"/>
      <c r="UAH328" s="132"/>
      <c r="UAI328" s="132"/>
      <c r="UAJ328" s="129"/>
      <c r="UAK328" s="129"/>
      <c r="UAL328" s="130"/>
      <c r="UAM328" s="131"/>
      <c r="UAN328" s="131"/>
      <c r="UAO328" s="131"/>
      <c r="UAP328" s="132"/>
      <c r="UAQ328" s="132"/>
      <c r="UAR328" s="129"/>
      <c r="UAS328" s="129"/>
      <c r="UAT328" s="130"/>
      <c r="UAU328" s="131"/>
      <c r="UAV328" s="131"/>
      <c r="UAW328" s="131"/>
      <c r="UAX328" s="132"/>
      <c r="UAY328" s="132"/>
      <c r="UAZ328" s="129"/>
      <c r="UBA328" s="129"/>
      <c r="UBB328" s="130"/>
      <c r="UBC328" s="131"/>
      <c r="UBD328" s="131"/>
      <c r="UBE328" s="131"/>
      <c r="UBF328" s="132"/>
      <c r="UBG328" s="132"/>
      <c r="UBH328" s="129"/>
      <c r="UBI328" s="129"/>
      <c r="UBJ328" s="130"/>
      <c r="UBK328" s="131"/>
      <c r="UBL328" s="131"/>
      <c r="UBM328" s="131"/>
      <c r="UBN328" s="132"/>
      <c r="UBO328" s="132"/>
      <c r="UBP328" s="129"/>
      <c r="UBQ328" s="129"/>
      <c r="UBR328" s="130"/>
      <c r="UBS328" s="131"/>
      <c r="UBT328" s="131"/>
      <c r="UBU328" s="131"/>
      <c r="UBV328" s="132"/>
      <c r="UBW328" s="132"/>
      <c r="UBX328" s="129"/>
      <c r="UBY328" s="129"/>
      <c r="UBZ328" s="130"/>
      <c r="UCA328" s="131"/>
      <c r="UCB328" s="131"/>
      <c r="UCC328" s="131"/>
      <c r="UCD328" s="132"/>
      <c r="UCE328" s="132"/>
      <c r="UCF328" s="129"/>
      <c r="UCG328" s="129"/>
      <c r="UCH328" s="130"/>
      <c r="UCI328" s="131"/>
      <c r="UCJ328" s="131"/>
      <c r="UCK328" s="131"/>
      <c r="UCL328" s="132"/>
      <c r="UCM328" s="132"/>
      <c r="UCN328" s="129"/>
      <c r="UCO328" s="129"/>
      <c r="UCP328" s="130"/>
      <c r="UCQ328" s="131"/>
      <c r="UCR328" s="131"/>
      <c r="UCS328" s="131"/>
      <c r="UCT328" s="132"/>
      <c r="UCU328" s="132"/>
      <c r="UCV328" s="129"/>
      <c r="UCW328" s="129"/>
      <c r="UCX328" s="130"/>
      <c r="UCY328" s="131"/>
      <c r="UCZ328" s="131"/>
      <c r="UDA328" s="131"/>
      <c r="UDB328" s="132"/>
      <c r="UDC328" s="132"/>
      <c r="UDD328" s="129"/>
      <c r="UDE328" s="129"/>
      <c r="UDF328" s="130"/>
      <c r="UDG328" s="131"/>
      <c r="UDH328" s="131"/>
      <c r="UDI328" s="131"/>
      <c r="UDJ328" s="132"/>
      <c r="UDK328" s="132"/>
      <c r="UDL328" s="129"/>
      <c r="UDM328" s="129"/>
      <c r="UDN328" s="130"/>
      <c r="UDO328" s="131"/>
      <c r="UDP328" s="131"/>
      <c r="UDQ328" s="131"/>
      <c r="UDR328" s="132"/>
      <c r="UDS328" s="132"/>
      <c r="UDT328" s="129"/>
      <c r="UDU328" s="129"/>
      <c r="UDV328" s="130"/>
      <c r="UDW328" s="131"/>
      <c r="UDX328" s="131"/>
      <c r="UDY328" s="131"/>
      <c r="UDZ328" s="132"/>
      <c r="UEA328" s="132"/>
      <c r="UEB328" s="129"/>
      <c r="UEC328" s="129"/>
      <c r="UED328" s="130"/>
      <c r="UEE328" s="131"/>
      <c r="UEF328" s="131"/>
      <c r="UEG328" s="131"/>
      <c r="UEH328" s="132"/>
      <c r="UEI328" s="132"/>
      <c r="UEJ328" s="129"/>
      <c r="UEK328" s="129"/>
      <c r="UEL328" s="130"/>
      <c r="UEM328" s="131"/>
      <c r="UEN328" s="131"/>
      <c r="UEO328" s="131"/>
      <c r="UEP328" s="132"/>
      <c r="UEQ328" s="132"/>
      <c r="UER328" s="129"/>
      <c r="UES328" s="129"/>
      <c r="UET328" s="130"/>
      <c r="UEU328" s="131"/>
      <c r="UEV328" s="131"/>
      <c r="UEW328" s="131"/>
      <c r="UEX328" s="132"/>
      <c r="UEY328" s="132"/>
      <c r="UEZ328" s="129"/>
      <c r="UFA328" s="129"/>
      <c r="UFB328" s="130"/>
      <c r="UFC328" s="131"/>
      <c r="UFD328" s="131"/>
      <c r="UFE328" s="131"/>
      <c r="UFF328" s="132"/>
      <c r="UFG328" s="132"/>
      <c r="UFH328" s="129"/>
      <c r="UFI328" s="129"/>
      <c r="UFJ328" s="130"/>
      <c r="UFK328" s="131"/>
      <c r="UFL328" s="131"/>
      <c r="UFM328" s="131"/>
      <c r="UFN328" s="132"/>
      <c r="UFO328" s="132"/>
      <c r="UFP328" s="129"/>
      <c r="UFQ328" s="129"/>
      <c r="UFR328" s="130"/>
      <c r="UFS328" s="131"/>
      <c r="UFT328" s="131"/>
      <c r="UFU328" s="131"/>
      <c r="UFV328" s="132"/>
      <c r="UFW328" s="132"/>
      <c r="UFX328" s="129"/>
      <c r="UFY328" s="129"/>
      <c r="UFZ328" s="130"/>
      <c r="UGA328" s="131"/>
      <c r="UGB328" s="131"/>
      <c r="UGC328" s="131"/>
      <c r="UGD328" s="132"/>
      <c r="UGE328" s="132"/>
      <c r="UGF328" s="129"/>
      <c r="UGG328" s="129"/>
      <c r="UGH328" s="130"/>
      <c r="UGI328" s="131"/>
      <c r="UGJ328" s="131"/>
      <c r="UGK328" s="131"/>
      <c r="UGL328" s="132"/>
      <c r="UGM328" s="132"/>
      <c r="UGN328" s="129"/>
      <c r="UGO328" s="129"/>
      <c r="UGP328" s="130"/>
      <c r="UGQ328" s="131"/>
      <c r="UGR328" s="131"/>
      <c r="UGS328" s="131"/>
      <c r="UGT328" s="132"/>
      <c r="UGU328" s="132"/>
      <c r="UGV328" s="129"/>
      <c r="UGW328" s="129"/>
      <c r="UGX328" s="130"/>
      <c r="UGY328" s="131"/>
      <c r="UGZ328" s="131"/>
      <c r="UHA328" s="131"/>
      <c r="UHB328" s="132"/>
      <c r="UHC328" s="132"/>
      <c r="UHD328" s="129"/>
      <c r="UHE328" s="129"/>
      <c r="UHF328" s="130"/>
      <c r="UHG328" s="131"/>
      <c r="UHH328" s="131"/>
      <c r="UHI328" s="131"/>
      <c r="UHJ328" s="132"/>
      <c r="UHK328" s="132"/>
      <c r="UHL328" s="129"/>
      <c r="UHM328" s="129"/>
      <c r="UHN328" s="130"/>
      <c r="UHO328" s="131"/>
      <c r="UHP328" s="131"/>
      <c r="UHQ328" s="131"/>
      <c r="UHR328" s="132"/>
      <c r="UHS328" s="132"/>
      <c r="UHT328" s="129"/>
      <c r="UHU328" s="129"/>
      <c r="UHV328" s="130"/>
      <c r="UHW328" s="131"/>
      <c r="UHX328" s="131"/>
      <c r="UHY328" s="131"/>
      <c r="UHZ328" s="132"/>
      <c r="UIA328" s="132"/>
      <c r="UIB328" s="129"/>
      <c r="UIC328" s="129"/>
      <c r="UID328" s="130"/>
      <c r="UIE328" s="131"/>
      <c r="UIF328" s="131"/>
      <c r="UIG328" s="131"/>
      <c r="UIH328" s="132"/>
      <c r="UII328" s="132"/>
      <c r="UIJ328" s="129"/>
      <c r="UIK328" s="129"/>
      <c r="UIL328" s="130"/>
      <c r="UIM328" s="131"/>
      <c r="UIN328" s="131"/>
      <c r="UIO328" s="131"/>
      <c r="UIP328" s="132"/>
      <c r="UIQ328" s="132"/>
      <c r="UIR328" s="129"/>
      <c r="UIS328" s="129"/>
      <c r="UIT328" s="130"/>
      <c r="UIU328" s="131"/>
      <c r="UIV328" s="131"/>
      <c r="UIW328" s="131"/>
      <c r="UIX328" s="132"/>
      <c r="UIY328" s="132"/>
      <c r="UIZ328" s="129"/>
      <c r="UJA328" s="129"/>
      <c r="UJB328" s="130"/>
      <c r="UJC328" s="131"/>
      <c r="UJD328" s="131"/>
      <c r="UJE328" s="131"/>
      <c r="UJF328" s="132"/>
      <c r="UJG328" s="132"/>
      <c r="UJH328" s="129"/>
      <c r="UJI328" s="129"/>
      <c r="UJJ328" s="130"/>
      <c r="UJK328" s="131"/>
      <c r="UJL328" s="131"/>
      <c r="UJM328" s="131"/>
      <c r="UJN328" s="132"/>
      <c r="UJO328" s="132"/>
      <c r="UJP328" s="129"/>
      <c r="UJQ328" s="129"/>
      <c r="UJR328" s="130"/>
      <c r="UJS328" s="131"/>
      <c r="UJT328" s="131"/>
      <c r="UJU328" s="131"/>
      <c r="UJV328" s="132"/>
      <c r="UJW328" s="132"/>
      <c r="UJX328" s="129"/>
      <c r="UJY328" s="129"/>
      <c r="UJZ328" s="130"/>
      <c r="UKA328" s="131"/>
      <c r="UKB328" s="131"/>
      <c r="UKC328" s="131"/>
      <c r="UKD328" s="132"/>
      <c r="UKE328" s="132"/>
      <c r="UKF328" s="129"/>
      <c r="UKG328" s="129"/>
      <c r="UKH328" s="130"/>
      <c r="UKI328" s="131"/>
      <c r="UKJ328" s="131"/>
      <c r="UKK328" s="131"/>
      <c r="UKL328" s="132"/>
      <c r="UKM328" s="132"/>
      <c r="UKN328" s="129"/>
      <c r="UKO328" s="129"/>
      <c r="UKP328" s="130"/>
      <c r="UKQ328" s="131"/>
      <c r="UKR328" s="131"/>
      <c r="UKS328" s="131"/>
      <c r="UKT328" s="132"/>
      <c r="UKU328" s="132"/>
      <c r="UKV328" s="129"/>
      <c r="UKW328" s="129"/>
      <c r="UKX328" s="130"/>
      <c r="UKY328" s="131"/>
      <c r="UKZ328" s="131"/>
      <c r="ULA328" s="131"/>
      <c r="ULB328" s="132"/>
      <c r="ULC328" s="132"/>
      <c r="ULD328" s="129"/>
      <c r="ULE328" s="129"/>
      <c r="ULF328" s="130"/>
      <c r="ULG328" s="131"/>
      <c r="ULH328" s="131"/>
      <c r="ULI328" s="131"/>
      <c r="ULJ328" s="132"/>
      <c r="ULK328" s="132"/>
      <c r="ULL328" s="129"/>
      <c r="ULM328" s="129"/>
      <c r="ULN328" s="130"/>
      <c r="ULO328" s="131"/>
      <c r="ULP328" s="131"/>
      <c r="ULQ328" s="131"/>
      <c r="ULR328" s="132"/>
      <c r="ULS328" s="132"/>
      <c r="ULT328" s="129"/>
      <c r="ULU328" s="129"/>
      <c r="ULV328" s="130"/>
      <c r="ULW328" s="131"/>
      <c r="ULX328" s="131"/>
      <c r="ULY328" s="131"/>
      <c r="ULZ328" s="132"/>
      <c r="UMA328" s="132"/>
      <c r="UMB328" s="129"/>
      <c r="UMC328" s="129"/>
      <c r="UMD328" s="130"/>
      <c r="UME328" s="131"/>
      <c r="UMF328" s="131"/>
      <c r="UMG328" s="131"/>
      <c r="UMH328" s="132"/>
      <c r="UMI328" s="132"/>
      <c r="UMJ328" s="129"/>
      <c r="UMK328" s="129"/>
      <c r="UML328" s="130"/>
      <c r="UMM328" s="131"/>
      <c r="UMN328" s="131"/>
      <c r="UMO328" s="131"/>
      <c r="UMP328" s="132"/>
      <c r="UMQ328" s="132"/>
      <c r="UMR328" s="129"/>
      <c r="UMS328" s="129"/>
      <c r="UMT328" s="130"/>
      <c r="UMU328" s="131"/>
      <c r="UMV328" s="131"/>
      <c r="UMW328" s="131"/>
      <c r="UMX328" s="132"/>
      <c r="UMY328" s="132"/>
      <c r="UMZ328" s="129"/>
      <c r="UNA328" s="129"/>
      <c r="UNB328" s="130"/>
      <c r="UNC328" s="131"/>
      <c r="UND328" s="131"/>
      <c r="UNE328" s="131"/>
      <c r="UNF328" s="132"/>
      <c r="UNG328" s="132"/>
      <c r="UNH328" s="129"/>
      <c r="UNI328" s="129"/>
      <c r="UNJ328" s="130"/>
      <c r="UNK328" s="131"/>
      <c r="UNL328" s="131"/>
      <c r="UNM328" s="131"/>
      <c r="UNN328" s="132"/>
      <c r="UNO328" s="132"/>
      <c r="UNP328" s="129"/>
      <c r="UNQ328" s="129"/>
      <c r="UNR328" s="130"/>
      <c r="UNS328" s="131"/>
      <c r="UNT328" s="131"/>
      <c r="UNU328" s="131"/>
      <c r="UNV328" s="132"/>
      <c r="UNW328" s="132"/>
      <c r="UNX328" s="129"/>
      <c r="UNY328" s="129"/>
      <c r="UNZ328" s="130"/>
      <c r="UOA328" s="131"/>
      <c r="UOB328" s="131"/>
      <c r="UOC328" s="131"/>
      <c r="UOD328" s="132"/>
      <c r="UOE328" s="132"/>
      <c r="UOF328" s="129"/>
      <c r="UOG328" s="129"/>
      <c r="UOH328" s="130"/>
      <c r="UOI328" s="131"/>
      <c r="UOJ328" s="131"/>
      <c r="UOK328" s="131"/>
      <c r="UOL328" s="132"/>
      <c r="UOM328" s="132"/>
      <c r="UON328" s="129"/>
      <c r="UOO328" s="129"/>
      <c r="UOP328" s="130"/>
      <c r="UOQ328" s="131"/>
      <c r="UOR328" s="131"/>
      <c r="UOS328" s="131"/>
      <c r="UOT328" s="132"/>
      <c r="UOU328" s="132"/>
      <c r="UOV328" s="129"/>
      <c r="UOW328" s="129"/>
      <c r="UOX328" s="130"/>
      <c r="UOY328" s="131"/>
      <c r="UOZ328" s="131"/>
      <c r="UPA328" s="131"/>
      <c r="UPB328" s="132"/>
      <c r="UPC328" s="132"/>
      <c r="UPD328" s="129"/>
      <c r="UPE328" s="129"/>
      <c r="UPF328" s="130"/>
      <c r="UPG328" s="131"/>
      <c r="UPH328" s="131"/>
      <c r="UPI328" s="131"/>
      <c r="UPJ328" s="132"/>
      <c r="UPK328" s="132"/>
      <c r="UPL328" s="129"/>
      <c r="UPM328" s="129"/>
      <c r="UPN328" s="130"/>
      <c r="UPO328" s="131"/>
      <c r="UPP328" s="131"/>
      <c r="UPQ328" s="131"/>
      <c r="UPR328" s="132"/>
      <c r="UPS328" s="132"/>
      <c r="UPT328" s="129"/>
      <c r="UPU328" s="129"/>
      <c r="UPV328" s="130"/>
      <c r="UPW328" s="131"/>
      <c r="UPX328" s="131"/>
      <c r="UPY328" s="131"/>
      <c r="UPZ328" s="132"/>
      <c r="UQA328" s="132"/>
      <c r="UQB328" s="129"/>
      <c r="UQC328" s="129"/>
      <c r="UQD328" s="130"/>
      <c r="UQE328" s="131"/>
      <c r="UQF328" s="131"/>
      <c r="UQG328" s="131"/>
      <c r="UQH328" s="132"/>
      <c r="UQI328" s="132"/>
      <c r="UQJ328" s="129"/>
      <c r="UQK328" s="129"/>
      <c r="UQL328" s="130"/>
      <c r="UQM328" s="131"/>
      <c r="UQN328" s="131"/>
      <c r="UQO328" s="131"/>
      <c r="UQP328" s="132"/>
      <c r="UQQ328" s="132"/>
      <c r="UQR328" s="129"/>
      <c r="UQS328" s="129"/>
      <c r="UQT328" s="130"/>
      <c r="UQU328" s="131"/>
      <c r="UQV328" s="131"/>
      <c r="UQW328" s="131"/>
      <c r="UQX328" s="132"/>
      <c r="UQY328" s="132"/>
      <c r="UQZ328" s="129"/>
      <c r="URA328" s="129"/>
      <c r="URB328" s="130"/>
      <c r="URC328" s="131"/>
      <c r="URD328" s="131"/>
      <c r="URE328" s="131"/>
      <c r="URF328" s="132"/>
      <c r="URG328" s="132"/>
      <c r="URH328" s="129"/>
      <c r="URI328" s="129"/>
      <c r="URJ328" s="130"/>
      <c r="URK328" s="131"/>
      <c r="URL328" s="131"/>
      <c r="URM328" s="131"/>
      <c r="URN328" s="132"/>
      <c r="URO328" s="132"/>
      <c r="URP328" s="129"/>
      <c r="URQ328" s="129"/>
      <c r="URR328" s="130"/>
      <c r="URS328" s="131"/>
      <c r="URT328" s="131"/>
      <c r="URU328" s="131"/>
      <c r="URV328" s="132"/>
      <c r="URW328" s="132"/>
      <c r="URX328" s="129"/>
      <c r="URY328" s="129"/>
      <c r="URZ328" s="130"/>
      <c r="USA328" s="131"/>
      <c r="USB328" s="131"/>
      <c r="USC328" s="131"/>
      <c r="USD328" s="132"/>
      <c r="USE328" s="132"/>
      <c r="USF328" s="129"/>
      <c r="USG328" s="129"/>
      <c r="USH328" s="130"/>
      <c r="USI328" s="131"/>
      <c r="USJ328" s="131"/>
      <c r="USK328" s="131"/>
      <c r="USL328" s="132"/>
      <c r="USM328" s="132"/>
      <c r="USN328" s="129"/>
      <c r="USO328" s="129"/>
      <c r="USP328" s="130"/>
      <c r="USQ328" s="131"/>
      <c r="USR328" s="131"/>
      <c r="USS328" s="131"/>
      <c r="UST328" s="132"/>
      <c r="USU328" s="132"/>
      <c r="USV328" s="129"/>
      <c r="USW328" s="129"/>
      <c r="USX328" s="130"/>
      <c r="USY328" s="131"/>
      <c r="USZ328" s="131"/>
      <c r="UTA328" s="131"/>
      <c r="UTB328" s="132"/>
      <c r="UTC328" s="132"/>
      <c r="UTD328" s="129"/>
      <c r="UTE328" s="129"/>
      <c r="UTF328" s="130"/>
      <c r="UTG328" s="131"/>
      <c r="UTH328" s="131"/>
      <c r="UTI328" s="131"/>
      <c r="UTJ328" s="132"/>
      <c r="UTK328" s="132"/>
      <c r="UTL328" s="129"/>
      <c r="UTM328" s="129"/>
      <c r="UTN328" s="130"/>
      <c r="UTO328" s="131"/>
      <c r="UTP328" s="131"/>
      <c r="UTQ328" s="131"/>
      <c r="UTR328" s="132"/>
      <c r="UTS328" s="132"/>
      <c r="UTT328" s="129"/>
      <c r="UTU328" s="129"/>
      <c r="UTV328" s="130"/>
      <c r="UTW328" s="131"/>
      <c r="UTX328" s="131"/>
      <c r="UTY328" s="131"/>
      <c r="UTZ328" s="132"/>
      <c r="UUA328" s="132"/>
      <c r="UUB328" s="129"/>
      <c r="UUC328" s="129"/>
      <c r="UUD328" s="130"/>
      <c r="UUE328" s="131"/>
      <c r="UUF328" s="131"/>
      <c r="UUG328" s="131"/>
      <c r="UUH328" s="132"/>
      <c r="UUI328" s="132"/>
      <c r="UUJ328" s="129"/>
      <c r="UUK328" s="129"/>
      <c r="UUL328" s="130"/>
      <c r="UUM328" s="131"/>
      <c r="UUN328" s="131"/>
      <c r="UUO328" s="131"/>
      <c r="UUP328" s="132"/>
      <c r="UUQ328" s="132"/>
      <c r="UUR328" s="129"/>
      <c r="UUS328" s="129"/>
      <c r="UUT328" s="130"/>
      <c r="UUU328" s="131"/>
      <c r="UUV328" s="131"/>
      <c r="UUW328" s="131"/>
      <c r="UUX328" s="132"/>
      <c r="UUY328" s="132"/>
      <c r="UUZ328" s="129"/>
      <c r="UVA328" s="129"/>
      <c r="UVB328" s="130"/>
      <c r="UVC328" s="131"/>
      <c r="UVD328" s="131"/>
      <c r="UVE328" s="131"/>
      <c r="UVF328" s="132"/>
      <c r="UVG328" s="132"/>
      <c r="UVH328" s="129"/>
      <c r="UVI328" s="129"/>
      <c r="UVJ328" s="130"/>
      <c r="UVK328" s="131"/>
      <c r="UVL328" s="131"/>
      <c r="UVM328" s="131"/>
      <c r="UVN328" s="132"/>
      <c r="UVO328" s="132"/>
      <c r="UVP328" s="129"/>
      <c r="UVQ328" s="129"/>
      <c r="UVR328" s="130"/>
      <c r="UVS328" s="131"/>
      <c r="UVT328" s="131"/>
      <c r="UVU328" s="131"/>
      <c r="UVV328" s="132"/>
      <c r="UVW328" s="132"/>
      <c r="UVX328" s="129"/>
      <c r="UVY328" s="129"/>
      <c r="UVZ328" s="130"/>
      <c r="UWA328" s="131"/>
      <c r="UWB328" s="131"/>
      <c r="UWC328" s="131"/>
      <c r="UWD328" s="132"/>
      <c r="UWE328" s="132"/>
      <c r="UWF328" s="129"/>
      <c r="UWG328" s="129"/>
      <c r="UWH328" s="130"/>
      <c r="UWI328" s="131"/>
      <c r="UWJ328" s="131"/>
      <c r="UWK328" s="131"/>
      <c r="UWL328" s="132"/>
      <c r="UWM328" s="132"/>
      <c r="UWN328" s="129"/>
      <c r="UWO328" s="129"/>
      <c r="UWP328" s="130"/>
      <c r="UWQ328" s="131"/>
      <c r="UWR328" s="131"/>
      <c r="UWS328" s="131"/>
      <c r="UWT328" s="132"/>
      <c r="UWU328" s="132"/>
      <c r="UWV328" s="129"/>
      <c r="UWW328" s="129"/>
      <c r="UWX328" s="130"/>
      <c r="UWY328" s="131"/>
      <c r="UWZ328" s="131"/>
      <c r="UXA328" s="131"/>
      <c r="UXB328" s="132"/>
      <c r="UXC328" s="132"/>
      <c r="UXD328" s="129"/>
      <c r="UXE328" s="129"/>
      <c r="UXF328" s="130"/>
      <c r="UXG328" s="131"/>
      <c r="UXH328" s="131"/>
      <c r="UXI328" s="131"/>
      <c r="UXJ328" s="132"/>
      <c r="UXK328" s="132"/>
      <c r="UXL328" s="129"/>
      <c r="UXM328" s="129"/>
      <c r="UXN328" s="130"/>
      <c r="UXO328" s="131"/>
      <c r="UXP328" s="131"/>
      <c r="UXQ328" s="131"/>
      <c r="UXR328" s="132"/>
      <c r="UXS328" s="132"/>
      <c r="UXT328" s="129"/>
      <c r="UXU328" s="129"/>
      <c r="UXV328" s="130"/>
      <c r="UXW328" s="131"/>
      <c r="UXX328" s="131"/>
      <c r="UXY328" s="131"/>
      <c r="UXZ328" s="132"/>
      <c r="UYA328" s="132"/>
      <c r="UYB328" s="129"/>
      <c r="UYC328" s="129"/>
      <c r="UYD328" s="130"/>
      <c r="UYE328" s="131"/>
      <c r="UYF328" s="131"/>
      <c r="UYG328" s="131"/>
      <c r="UYH328" s="132"/>
      <c r="UYI328" s="132"/>
      <c r="UYJ328" s="129"/>
      <c r="UYK328" s="129"/>
      <c r="UYL328" s="130"/>
      <c r="UYM328" s="131"/>
      <c r="UYN328" s="131"/>
      <c r="UYO328" s="131"/>
      <c r="UYP328" s="132"/>
      <c r="UYQ328" s="132"/>
      <c r="UYR328" s="129"/>
      <c r="UYS328" s="129"/>
      <c r="UYT328" s="130"/>
      <c r="UYU328" s="131"/>
      <c r="UYV328" s="131"/>
      <c r="UYW328" s="131"/>
      <c r="UYX328" s="132"/>
      <c r="UYY328" s="132"/>
      <c r="UYZ328" s="129"/>
      <c r="UZA328" s="129"/>
      <c r="UZB328" s="130"/>
      <c r="UZC328" s="131"/>
      <c r="UZD328" s="131"/>
      <c r="UZE328" s="131"/>
      <c r="UZF328" s="132"/>
      <c r="UZG328" s="132"/>
      <c r="UZH328" s="129"/>
      <c r="UZI328" s="129"/>
      <c r="UZJ328" s="130"/>
      <c r="UZK328" s="131"/>
      <c r="UZL328" s="131"/>
      <c r="UZM328" s="131"/>
      <c r="UZN328" s="132"/>
      <c r="UZO328" s="132"/>
      <c r="UZP328" s="129"/>
      <c r="UZQ328" s="129"/>
      <c r="UZR328" s="130"/>
      <c r="UZS328" s="131"/>
      <c r="UZT328" s="131"/>
      <c r="UZU328" s="131"/>
      <c r="UZV328" s="132"/>
      <c r="UZW328" s="132"/>
      <c r="UZX328" s="129"/>
      <c r="UZY328" s="129"/>
      <c r="UZZ328" s="130"/>
      <c r="VAA328" s="131"/>
      <c r="VAB328" s="131"/>
      <c r="VAC328" s="131"/>
      <c r="VAD328" s="132"/>
      <c r="VAE328" s="132"/>
      <c r="VAF328" s="129"/>
      <c r="VAG328" s="129"/>
      <c r="VAH328" s="130"/>
      <c r="VAI328" s="131"/>
      <c r="VAJ328" s="131"/>
      <c r="VAK328" s="131"/>
      <c r="VAL328" s="132"/>
      <c r="VAM328" s="132"/>
      <c r="VAN328" s="129"/>
      <c r="VAO328" s="129"/>
      <c r="VAP328" s="130"/>
      <c r="VAQ328" s="131"/>
      <c r="VAR328" s="131"/>
      <c r="VAS328" s="131"/>
      <c r="VAT328" s="132"/>
      <c r="VAU328" s="132"/>
      <c r="VAV328" s="129"/>
      <c r="VAW328" s="129"/>
      <c r="VAX328" s="130"/>
      <c r="VAY328" s="131"/>
      <c r="VAZ328" s="131"/>
      <c r="VBA328" s="131"/>
      <c r="VBB328" s="132"/>
      <c r="VBC328" s="132"/>
      <c r="VBD328" s="129"/>
      <c r="VBE328" s="129"/>
      <c r="VBF328" s="130"/>
      <c r="VBG328" s="131"/>
      <c r="VBH328" s="131"/>
      <c r="VBI328" s="131"/>
      <c r="VBJ328" s="132"/>
      <c r="VBK328" s="132"/>
      <c r="VBL328" s="129"/>
      <c r="VBM328" s="129"/>
      <c r="VBN328" s="130"/>
      <c r="VBO328" s="131"/>
      <c r="VBP328" s="131"/>
      <c r="VBQ328" s="131"/>
      <c r="VBR328" s="132"/>
      <c r="VBS328" s="132"/>
      <c r="VBT328" s="129"/>
      <c r="VBU328" s="129"/>
      <c r="VBV328" s="130"/>
      <c r="VBW328" s="131"/>
      <c r="VBX328" s="131"/>
      <c r="VBY328" s="131"/>
      <c r="VBZ328" s="132"/>
      <c r="VCA328" s="132"/>
      <c r="VCB328" s="129"/>
      <c r="VCC328" s="129"/>
      <c r="VCD328" s="130"/>
      <c r="VCE328" s="131"/>
      <c r="VCF328" s="131"/>
      <c r="VCG328" s="131"/>
      <c r="VCH328" s="132"/>
      <c r="VCI328" s="132"/>
      <c r="VCJ328" s="129"/>
      <c r="VCK328" s="129"/>
      <c r="VCL328" s="130"/>
      <c r="VCM328" s="131"/>
      <c r="VCN328" s="131"/>
      <c r="VCO328" s="131"/>
      <c r="VCP328" s="132"/>
      <c r="VCQ328" s="132"/>
      <c r="VCR328" s="129"/>
      <c r="VCS328" s="129"/>
      <c r="VCT328" s="130"/>
      <c r="VCU328" s="131"/>
      <c r="VCV328" s="131"/>
      <c r="VCW328" s="131"/>
      <c r="VCX328" s="132"/>
      <c r="VCY328" s="132"/>
      <c r="VCZ328" s="129"/>
      <c r="VDA328" s="129"/>
      <c r="VDB328" s="130"/>
      <c r="VDC328" s="131"/>
      <c r="VDD328" s="131"/>
      <c r="VDE328" s="131"/>
      <c r="VDF328" s="132"/>
      <c r="VDG328" s="132"/>
      <c r="VDH328" s="129"/>
      <c r="VDI328" s="129"/>
      <c r="VDJ328" s="130"/>
      <c r="VDK328" s="131"/>
      <c r="VDL328" s="131"/>
      <c r="VDM328" s="131"/>
      <c r="VDN328" s="132"/>
      <c r="VDO328" s="132"/>
      <c r="VDP328" s="129"/>
      <c r="VDQ328" s="129"/>
      <c r="VDR328" s="130"/>
      <c r="VDS328" s="131"/>
      <c r="VDT328" s="131"/>
      <c r="VDU328" s="131"/>
      <c r="VDV328" s="132"/>
      <c r="VDW328" s="132"/>
      <c r="VDX328" s="129"/>
      <c r="VDY328" s="129"/>
      <c r="VDZ328" s="130"/>
      <c r="VEA328" s="131"/>
      <c r="VEB328" s="131"/>
      <c r="VEC328" s="131"/>
      <c r="VED328" s="132"/>
      <c r="VEE328" s="132"/>
      <c r="VEF328" s="129"/>
      <c r="VEG328" s="129"/>
      <c r="VEH328" s="130"/>
      <c r="VEI328" s="131"/>
      <c r="VEJ328" s="131"/>
      <c r="VEK328" s="131"/>
      <c r="VEL328" s="132"/>
      <c r="VEM328" s="132"/>
      <c r="VEN328" s="129"/>
      <c r="VEO328" s="129"/>
      <c r="VEP328" s="130"/>
      <c r="VEQ328" s="131"/>
      <c r="VER328" s="131"/>
      <c r="VES328" s="131"/>
      <c r="VET328" s="132"/>
      <c r="VEU328" s="132"/>
      <c r="VEV328" s="129"/>
      <c r="VEW328" s="129"/>
      <c r="VEX328" s="130"/>
      <c r="VEY328" s="131"/>
      <c r="VEZ328" s="131"/>
      <c r="VFA328" s="131"/>
      <c r="VFB328" s="132"/>
      <c r="VFC328" s="132"/>
      <c r="VFD328" s="129"/>
      <c r="VFE328" s="129"/>
      <c r="VFF328" s="130"/>
      <c r="VFG328" s="131"/>
      <c r="VFH328" s="131"/>
      <c r="VFI328" s="131"/>
      <c r="VFJ328" s="132"/>
      <c r="VFK328" s="132"/>
      <c r="VFL328" s="129"/>
      <c r="VFM328" s="129"/>
      <c r="VFN328" s="130"/>
      <c r="VFO328" s="131"/>
      <c r="VFP328" s="131"/>
      <c r="VFQ328" s="131"/>
      <c r="VFR328" s="132"/>
      <c r="VFS328" s="132"/>
      <c r="VFT328" s="129"/>
      <c r="VFU328" s="129"/>
      <c r="VFV328" s="130"/>
      <c r="VFW328" s="131"/>
      <c r="VFX328" s="131"/>
      <c r="VFY328" s="131"/>
      <c r="VFZ328" s="132"/>
      <c r="VGA328" s="132"/>
      <c r="VGB328" s="129"/>
      <c r="VGC328" s="129"/>
      <c r="VGD328" s="130"/>
      <c r="VGE328" s="131"/>
      <c r="VGF328" s="131"/>
      <c r="VGG328" s="131"/>
      <c r="VGH328" s="132"/>
      <c r="VGI328" s="132"/>
      <c r="VGJ328" s="129"/>
      <c r="VGK328" s="129"/>
      <c r="VGL328" s="130"/>
      <c r="VGM328" s="131"/>
      <c r="VGN328" s="131"/>
      <c r="VGO328" s="131"/>
      <c r="VGP328" s="132"/>
      <c r="VGQ328" s="132"/>
      <c r="VGR328" s="129"/>
      <c r="VGS328" s="129"/>
      <c r="VGT328" s="130"/>
      <c r="VGU328" s="131"/>
      <c r="VGV328" s="131"/>
      <c r="VGW328" s="131"/>
      <c r="VGX328" s="132"/>
      <c r="VGY328" s="132"/>
      <c r="VGZ328" s="129"/>
      <c r="VHA328" s="129"/>
      <c r="VHB328" s="130"/>
      <c r="VHC328" s="131"/>
      <c r="VHD328" s="131"/>
      <c r="VHE328" s="131"/>
      <c r="VHF328" s="132"/>
      <c r="VHG328" s="132"/>
      <c r="VHH328" s="129"/>
      <c r="VHI328" s="129"/>
      <c r="VHJ328" s="130"/>
      <c r="VHK328" s="131"/>
      <c r="VHL328" s="131"/>
      <c r="VHM328" s="131"/>
      <c r="VHN328" s="132"/>
      <c r="VHO328" s="132"/>
      <c r="VHP328" s="129"/>
      <c r="VHQ328" s="129"/>
      <c r="VHR328" s="130"/>
      <c r="VHS328" s="131"/>
      <c r="VHT328" s="131"/>
      <c r="VHU328" s="131"/>
      <c r="VHV328" s="132"/>
      <c r="VHW328" s="132"/>
      <c r="VHX328" s="129"/>
      <c r="VHY328" s="129"/>
      <c r="VHZ328" s="130"/>
      <c r="VIA328" s="131"/>
      <c r="VIB328" s="131"/>
      <c r="VIC328" s="131"/>
      <c r="VID328" s="132"/>
      <c r="VIE328" s="132"/>
      <c r="VIF328" s="129"/>
      <c r="VIG328" s="129"/>
      <c r="VIH328" s="130"/>
      <c r="VII328" s="131"/>
      <c r="VIJ328" s="131"/>
      <c r="VIK328" s="131"/>
      <c r="VIL328" s="132"/>
      <c r="VIM328" s="132"/>
      <c r="VIN328" s="129"/>
      <c r="VIO328" s="129"/>
      <c r="VIP328" s="130"/>
      <c r="VIQ328" s="131"/>
      <c r="VIR328" s="131"/>
      <c r="VIS328" s="131"/>
      <c r="VIT328" s="132"/>
      <c r="VIU328" s="132"/>
      <c r="VIV328" s="129"/>
      <c r="VIW328" s="129"/>
      <c r="VIX328" s="130"/>
      <c r="VIY328" s="131"/>
      <c r="VIZ328" s="131"/>
      <c r="VJA328" s="131"/>
      <c r="VJB328" s="132"/>
      <c r="VJC328" s="132"/>
      <c r="VJD328" s="129"/>
      <c r="VJE328" s="129"/>
      <c r="VJF328" s="130"/>
      <c r="VJG328" s="131"/>
      <c r="VJH328" s="131"/>
      <c r="VJI328" s="131"/>
      <c r="VJJ328" s="132"/>
      <c r="VJK328" s="132"/>
      <c r="VJL328" s="129"/>
      <c r="VJM328" s="129"/>
      <c r="VJN328" s="130"/>
      <c r="VJO328" s="131"/>
      <c r="VJP328" s="131"/>
      <c r="VJQ328" s="131"/>
      <c r="VJR328" s="132"/>
      <c r="VJS328" s="132"/>
      <c r="VJT328" s="129"/>
      <c r="VJU328" s="129"/>
      <c r="VJV328" s="130"/>
      <c r="VJW328" s="131"/>
      <c r="VJX328" s="131"/>
      <c r="VJY328" s="131"/>
      <c r="VJZ328" s="132"/>
      <c r="VKA328" s="132"/>
      <c r="VKB328" s="129"/>
      <c r="VKC328" s="129"/>
      <c r="VKD328" s="130"/>
      <c r="VKE328" s="131"/>
      <c r="VKF328" s="131"/>
      <c r="VKG328" s="131"/>
      <c r="VKH328" s="132"/>
      <c r="VKI328" s="132"/>
      <c r="VKJ328" s="129"/>
      <c r="VKK328" s="129"/>
      <c r="VKL328" s="130"/>
      <c r="VKM328" s="131"/>
      <c r="VKN328" s="131"/>
      <c r="VKO328" s="131"/>
      <c r="VKP328" s="132"/>
      <c r="VKQ328" s="132"/>
      <c r="VKR328" s="129"/>
      <c r="VKS328" s="129"/>
      <c r="VKT328" s="130"/>
      <c r="VKU328" s="131"/>
      <c r="VKV328" s="131"/>
      <c r="VKW328" s="131"/>
      <c r="VKX328" s="132"/>
      <c r="VKY328" s="132"/>
      <c r="VKZ328" s="129"/>
      <c r="VLA328" s="129"/>
      <c r="VLB328" s="130"/>
      <c r="VLC328" s="131"/>
      <c r="VLD328" s="131"/>
      <c r="VLE328" s="131"/>
      <c r="VLF328" s="132"/>
      <c r="VLG328" s="132"/>
      <c r="VLH328" s="129"/>
      <c r="VLI328" s="129"/>
      <c r="VLJ328" s="130"/>
      <c r="VLK328" s="131"/>
      <c r="VLL328" s="131"/>
      <c r="VLM328" s="131"/>
      <c r="VLN328" s="132"/>
      <c r="VLO328" s="132"/>
      <c r="VLP328" s="129"/>
      <c r="VLQ328" s="129"/>
      <c r="VLR328" s="130"/>
      <c r="VLS328" s="131"/>
      <c r="VLT328" s="131"/>
      <c r="VLU328" s="131"/>
      <c r="VLV328" s="132"/>
      <c r="VLW328" s="132"/>
      <c r="VLX328" s="129"/>
      <c r="VLY328" s="129"/>
      <c r="VLZ328" s="130"/>
      <c r="VMA328" s="131"/>
      <c r="VMB328" s="131"/>
      <c r="VMC328" s="131"/>
      <c r="VMD328" s="132"/>
      <c r="VME328" s="132"/>
      <c r="VMF328" s="129"/>
      <c r="VMG328" s="129"/>
      <c r="VMH328" s="130"/>
      <c r="VMI328" s="131"/>
      <c r="VMJ328" s="131"/>
      <c r="VMK328" s="131"/>
      <c r="VML328" s="132"/>
      <c r="VMM328" s="132"/>
      <c r="VMN328" s="129"/>
      <c r="VMO328" s="129"/>
      <c r="VMP328" s="130"/>
      <c r="VMQ328" s="131"/>
      <c r="VMR328" s="131"/>
      <c r="VMS328" s="131"/>
      <c r="VMT328" s="132"/>
      <c r="VMU328" s="132"/>
      <c r="VMV328" s="129"/>
      <c r="VMW328" s="129"/>
      <c r="VMX328" s="130"/>
      <c r="VMY328" s="131"/>
      <c r="VMZ328" s="131"/>
      <c r="VNA328" s="131"/>
      <c r="VNB328" s="132"/>
      <c r="VNC328" s="132"/>
      <c r="VND328" s="129"/>
      <c r="VNE328" s="129"/>
      <c r="VNF328" s="130"/>
      <c r="VNG328" s="131"/>
      <c r="VNH328" s="131"/>
      <c r="VNI328" s="131"/>
      <c r="VNJ328" s="132"/>
      <c r="VNK328" s="132"/>
      <c r="VNL328" s="129"/>
      <c r="VNM328" s="129"/>
      <c r="VNN328" s="130"/>
      <c r="VNO328" s="131"/>
      <c r="VNP328" s="131"/>
      <c r="VNQ328" s="131"/>
      <c r="VNR328" s="132"/>
      <c r="VNS328" s="132"/>
      <c r="VNT328" s="129"/>
      <c r="VNU328" s="129"/>
      <c r="VNV328" s="130"/>
      <c r="VNW328" s="131"/>
      <c r="VNX328" s="131"/>
      <c r="VNY328" s="131"/>
      <c r="VNZ328" s="132"/>
      <c r="VOA328" s="132"/>
      <c r="VOB328" s="129"/>
      <c r="VOC328" s="129"/>
      <c r="VOD328" s="130"/>
      <c r="VOE328" s="131"/>
      <c r="VOF328" s="131"/>
      <c r="VOG328" s="131"/>
      <c r="VOH328" s="132"/>
      <c r="VOI328" s="132"/>
      <c r="VOJ328" s="129"/>
      <c r="VOK328" s="129"/>
      <c r="VOL328" s="130"/>
      <c r="VOM328" s="131"/>
      <c r="VON328" s="131"/>
      <c r="VOO328" s="131"/>
      <c r="VOP328" s="132"/>
      <c r="VOQ328" s="132"/>
      <c r="VOR328" s="129"/>
      <c r="VOS328" s="129"/>
      <c r="VOT328" s="130"/>
      <c r="VOU328" s="131"/>
      <c r="VOV328" s="131"/>
      <c r="VOW328" s="131"/>
      <c r="VOX328" s="132"/>
      <c r="VOY328" s="132"/>
      <c r="VOZ328" s="129"/>
      <c r="VPA328" s="129"/>
      <c r="VPB328" s="130"/>
      <c r="VPC328" s="131"/>
      <c r="VPD328" s="131"/>
      <c r="VPE328" s="131"/>
      <c r="VPF328" s="132"/>
      <c r="VPG328" s="132"/>
      <c r="VPH328" s="129"/>
      <c r="VPI328" s="129"/>
      <c r="VPJ328" s="130"/>
      <c r="VPK328" s="131"/>
      <c r="VPL328" s="131"/>
      <c r="VPM328" s="131"/>
      <c r="VPN328" s="132"/>
      <c r="VPO328" s="132"/>
      <c r="VPP328" s="129"/>
      <c r="VPQ328" s="129"/>
      <c r="VPR328" s="130"/>
      <c r="VPS328" s="131"/>
      <c r="VPT328" s="131"/>
      <c r="VPU328" s="131"/>
      <c r="VPV328" s="132"/>
      <c r="VPW328" s="132"/>
      <c r="VPX328" s="129"/>
      <c r="VPY328" s="129"/>
      <c r="VPZ328" s="130"/>
      <c r="VQA328" s="131"/>
      <c r="VQB328" s="131"/>
      <c r="VQC328" s="131"/>
      <c r="VQD328" s="132"/>
      <c r="VQE328" s="132"/>
      <c r="VQF328" s="129"/>
      <c r="VQG328" s="129"/>
      <c r="VQH328" s="130"/>
      <c r="VQI328" s="131"/>
      <c r="VQJ328" s="131"/>
      <c r="VQK328" s="131"/>
      <c r="VQL328" s="132"/>
      <c r="VQM328" s="132"/>
      <c r="VQN328" s="129"/>
      <c r="VQO328" s="129"/>
      <c r="VQP328" s="130"/>
      <c r="VQQ328" s="131"/>
      <c r="VQR328" s="131"/>
      <c r="VQS328" s="131"/>
      <c r="VQT328" s="132"/>
      <c r="VQU328" s="132"/>
      <c r="VQV328" s="129"/>
      <c r="VQW328" s="129"/>
      <c r="VQX328" s="130"/>
      <c r="VQY328" s="131"/>
      <c r="VQZ328" s="131"/>
      <c r="VRA328" s="131"/>
      <c r="VRB328" s="132"/>
      <c r="VRC328" s="132"/>
      <c r="VRD328" s="129"/>
      <c r="VRE328" s="129"/>
      <c r="VRF328" s="130"/>
      <c r="VRG328" s="131"/>
      <c r="VRH328" s="131"/>
      <c r="VRI328" s="131"/>
      <c r="VRJ328" s="132"/>
      <c r="VRK328" s="132"/>
      <c r="VRL328" s="129"/>
      <c r="VRM328" s="129"/>
      <c r="VRN328" s="130"/>
      <c r="VRO328" s="131"/>
      <c r="VRP328" s="131"/>
      <c r="VRQ328" s="131"/>
      <c r="VRR328" s="132"/>
      <c r="VRS328" s="132"/>
      <c r="VRT328" s="129"/>
      <c r="VRU328" s="129"/>
      <c r="VRV328" s="130"/>
      <c r="VRW328" s="131"/>
      <c r="VRX328" s="131"/>
      <c r="VRY328" s="131"/>
      <c r="VRZ328" s="132"/>
      <c r="VSA328" s="132"/>
      <c r="VSB328" s="129"/>
      <c r="VSC328" s="129"/>
      <c r="VSD328" s="130"/>
      <c r="VSE328" s="131"/>
      <c r="VSF328" s="131"/>
      <c r="VSG328" s="131"/>
      <c r="VSH328" s="132"/>
      <c r="VSI328" s="132"/>
      <c r="VSJ328" s="129"/>
      <c r="VSK328" s="129"/>
      <c r="VSL328" s="130"/>
      <c r="VSM328" s="131"/>
      <c r="VSN328" s="131"/>
      <c r="VSO328" s="131"/>
      <c r="VSP328" s="132"/>
      <c r="VSQ328" s="132"/>
      <c r="VSR328" s="129"/>
      <c r="VSS328" s="129"/>
      <c r="VST328" s="130"/>
      <c r="VSU328" s="131"/>
      <c r="VSV328" s="131"/>
      <c r="VSW328" s="131"/>
      <c r="VSX328" s="132"/>
      <c r="VSY328" s="132"/>
      <c r="VSZ328" s="129"/>
      <c r="VTA328" s="129"/>
      <c r="VTB328" s="130"/>
      <c r="VTC328" s="131"/>
      <c r="VTD328" s="131"/>
      <c r="VTE328" s="131"/>
      <c r="VTF328" s="132"/>
      <c r="VTG328" s="132"/>
      <c r="VTH328" s="129"/>
      <c r="VTI328" s="129"/>
      <c r="VTJ328" s="130"/>
      <c r="VTK328" s="131"/>
      <c r="VTL328" s="131"/>
      <c r="VTM328" s="131"/>
      <c r="VTN328" s="132"/>
      <c r="VTO328" s="132"/>
      <c r="VTP328" s="129"/>
      <c r="VTQ328" s="129"/>
      <c r="VTR328" s="130"/>
      <c r="VTS328" s="131"/>
      <c r="VTT328" s="131"/>
      <c r="VTU328" s="131"/>
      <c r="VTV328" s="132"/>
      <c r="VTW328" s="132"/>
      <c r="VTX328" s="129"/>
      <c r="VTY328" s="129"/>
      <c r="VTZ328" s="130"/>
      <c r="VUA328" s="131"/>
      <c r="VUB328" s="131"/>
      <c r="VUC328" s="131"/>
      <c r="VUD328" s="132"/>
      <c r="VUE328" s="132"/>
      <c r="VUF328" s="129"/>
      <c r="VUG328" s="129"/>
      <c r="VUH328" s="130"/>
      <c r="VUI328" s="131"/>
      <c r="VUJ328" s="131"/>
      <c r="VUK328" s="131"/>
      <c r="VUL328" s="132"/>
      <c r="VUM328" s="132"/>
      <c r="VUN328" s="129"/>
      <c r="VUO328" s="129"/>
      <c r="VUP328" s="130"/>
      <c r="VUQ328" s="131"/>
      <c r="VUR328" s="131"/>
      <c r="VUS328" s="131"/>
      <c r="VUT328" s="132"/>
      <c r="VUU328" s="132"/>
      <c r="VUV328" s="129"/>
      <c r="VUW328" s="129"/>
      <c r="VUX328" s="130"/>
      <c r="VUY328" s="131"/>
      <c r="VUZ328" s="131"/>
      <c r="VVA328" s="131"/>
      <c r="VVB328" s="132"/>
      <c r="VVC328" s="132"/>
      <c r="VVD328" s="129"/>
      <c r="VVE328" s="129"/>
      <c r="VVF328" s="130"/>
      <c r="VVG328" s="131"/>
      <c r="VVH328" s="131"/>
      <c r="VVI328" s="131"/>
      <c r="VVJ328" s="132"/>
      <c r="VVK328" s="132"/>
      <c r="VVL328" s="129"/>
      <c r="VVM328" s="129"/>
      <c r="VVN328" s="130"/>
      <c r="VVO328" s="131"/>
      <c r="VVP328" s="131"/>
      <c r="VVQ328" s="131"/>
      <c r="VVR328" s="132"/>
      <c r="VVS328" s="132"/>
      <c r="VVT328" s="129"/>
      <c r="VVU328" s="129"/>
      <c r="VVV328" s="130"/>
      <c r="VVW328" s="131"/>
      <c r="VVX328" s="131"/>
      <c r="VVY328" s="131"/>
      <c r="VVZ328" s="132"/>
      <c r="VWA328" s="132"/>
      <c r="VWB328" s="129"/>
      <c r="VWC328" s="129"/>
      <c r="VWD328" s="130"/>
      <c r="VWE328" s="131"/>
      <c r="VWF328" s="131"/>
      <c r="VWG328" s="131"/>
      <c r="VWH328" s="132"/>
      <c r="VWI328" s="132"/>
      <c r="VWJ328" s="129"/>
      <c r="VWK328" s="129"/>
      <c r="VWL328" s="130"/>
      <c r="VWM328" s="131"/>
      <c r="VWN328" s="131"/>
      <c r="VWO328" s="131"/>
      <c r="VWP328" s="132"/>
      <c r="VWQ328" s="132"/>
      <c r="VWR328" s="129"/>
      <c r="VWS328" s="129"/>
      <c r="VWT328" s="130"/>
      <c r="VWU328" s="131"/>
      <c r="VWV328" s="131"/>
      <c r="VWW328" s="131"/>
      <c r="VWX328" s="132"/>
      <c r="VWY328" s="132"/>
      <c r="VWZ328" s="129"/>
      <c r="VXA328" s="129"/>
      <c r="VXB328" s="130"/>
      <c r="VXC328" s="131"/>
      <c r="VXD328" s="131"/>
      <c r="VXE328" s="131"/>
      <c r="VXF328" s="132"/>
      <c r="VXG328" s="132"/>
      <c r="VXH328" s="129"/>
      <c r="VXI328" s="129"/>
      <c r="VXJ328" s="130"/>
      <c r="VXK328" s="131"/>
      <c r="VXL328" s="131"/>
      <c r="VXM328" s="131"/>
      <c r="VXN328" s="132"/>
      <c r="VXO328" s="132"/>
      <c r="VXP328" s="129"/>
      <c r="VXQ328" s="129"/>
      <c r="VXR328" s="130"/>
      <c r="VXS328" s="131"/>
      <c r="VXT328" s="131"/>
      <c r="VXU328" s="131"/>
      <c r="VXV328" s="132"/>
      <c r="VXW328" s="132"/>
      <c r="VXX328" s="129"/>
      <c r="VXY328" s="129"/>
      <c r="VXZ328" s="130"/>
      <c r="VYA328" s="131"/>
      <c r="VYB328" s="131"/>
      <c r="VYC328" s="131"/>
      <c r="VYD328" s="132"/>
      <c r="VYE328" s="132"/>
      <c r="VYF328" s="129"/>
      <c r="VYG328" s="129"/>
      <c r="VYH328" s="130"/>
      <c r="VYI328" s="131"/>
      <c r="VYJ328" s="131"/>
      <c r="VYK328" s="131"/>
      <c r="VYL328" s="132"/>
      <c r="VYM328" s="132"/>
      <c r="VYN328" s="129"/>
      <c r="VYO328" s="129"/>
      <c r="VYP328" s="130"/>
      <c r="VYQ328" s="131"/>
      <c r="VYR328" s="131"/>
      <c r="VYS328" s="131"/>
      <c r="VYT328" s="132"/>
      <c r="VYU328" s="132"/>
      <c r="VYV328" s="129"/>
      <c r="VYW328" s="129"/>
      <c r="VYX328" s="130"/>
      <c r="VYY328" s="131"/>
      <c r="VYZ328" s="131"/>
      <c r="VZA328" s="131"/>
      <c r="VZB328" s="132"/>
      <c r="VZC328" s="132"/>
      <c r="VZD328" s="129"/>
      <c r="VZE328" s="129"/>
      <c r="VZF328" s="130"/>
      <c r="VZG328" s="131"/>
      <c r="VZH328" s="131"/>
      <c r="VZI328" s="131"/>
      <c r="VZJ328" s="132"/>
      <c r="VZK328" s="132"/>
      <c r="VZL328" s="129"/>
      <c r="VZM328" s="129"/>
      <c r="VZN328" s="130"/>
      <c r="VZO328" s="131"/>
      <c r="VZP328" s="131"/>
      <c r="VZQ328" s="131"/>
      <c r="VZR328" s="132"/>
      <c r="VZS328" s="132"/>
      <c r="VZT328" s="129"/>
      <c r="VZU328" s="129"/>
      <c r="VZV328" s="130"/>
      <c r="VZW328" s="131"/>
      <c r="VZX328" s="131"/>
      <c r="VZY328" s="131"/>
      <c r="VZZ328" s="132"/>
      <c r="WAA328" s="132"/>
      <c r="WAB328" s="129"/>
      <c r="WAC328" s="129"/>
      <c r="WAD328" s="130"/>
      <c r="WAE328" s="131"/>
      <c r="WAF328" s="131"/>
      <c r="WAG328" s="131"/>
      <c r="WAH328" s="132"/>
      <c r="WAI328" s="132"/>
      <c r="WAJ328" s="129"/>
      <c r="WAK328" s="129"/>
      <c r="WAL328" s="130"/>
      <c r="WAM328" s="131"/>
      <c r="WAN328" s="131"/>
      <c r="WAO328" s="131"/>
      <c r="WAP328" s="132"/>
      <c r="WAQ328" s="132"/>
      <c r="WAR328" s="129"/>
      <c r="WAS328" s="129"/>
      <c r="WAT328" s="130"/>
      <c r="WAU328" s="131"/>
      <c r="WAV328" s="131"/>
      <c r="WAW328" s="131"/>
      <c r="WAX328" s="132"/>
      <c r="WAY328" s="132"/>
      <c r="WAZ328" s="129"/>
      <c r="WBA328" s="129"/>
      <c r="WBB328" s="130"/>
      <c r="WBC328" s="131"/>
      <c r="WBD328" s="131"/>
      <c r="WBE328" s="131"/>
      <c r="WBF328" s="132"/>
      <c r="WBG328" s="132"/>
      <c r="WBH328" s="129"/>
      <c r="WBI328" s="129"/>
      <c r="WBJ328" s="130"/>
      <c r="WBK328" s="131"/>
      <c r="WBL328" s="131"/>
      <c r="WBM328" s="131"/>
      <c r="WBN328" s="132"/>
      <c r="WBO328" s="132"/>
      <c r="WBP328" s="129"/>
      <c r="WBQ328" s="129"/>
      <c r="WBR328" s="130"/>
      <c r="WBS328" s="131"/>
      <c r="WBT328" s="131"/>
      <c r="WBU328" s="131"/>
      <c r="WBV328" s="132"/>
      <c r="WBW328" s="132"/>
      <c r="WBX328" s="129"/>
      <c r="WBY328" s="129"/>
      <c r="WBZ328" s="130"/>
      <c r="WCA328" s="131"/>
      <c r="WCB328" s="131"/>
      <c r="WCC328" s="131"/>
      <c r="WCD328" s="132"/>
      <c r="WCE328" s="132"/>
      <c r="WCF328" s="129"/>
      <c r="WCG328" s="129"/>
      <c r="WCH328" s="130"/>
      <c r="WCI328" s="131"/>
      <c r="WCJ328" s="131"/>
      <c r="WCK328" s="131"/>
      <c r="WCL328" s="132"/>
      <c r="WCM328" s="132"/>
      <c r="WCN328" s="129"/>
      <c r="WCO328" s="129"/>
      <c r="WCP328" s="130"/>
      <c r="WCQ328" s="131"/>
      <c r="WCR328" s="131"/>
      <c r="WCS328" s="131"/>
      <c r="WCT328" s="132"/>
      <c r="WCU328" s="132"/>
      <c r="WCV328" s="129"/>
      <c r="WCW328" s="129"/>
      <c r="WCX328" s="130"/>
      <c r="WCY328" s="131"/>
      <c r="WCZ328" s="131"/>
      <c r="WDA328" s="131"/>
      <c r="WDB328" s="132"/>
      <c r="WDC328" s="132"/>
      <c r="WDD328" s="129"/>
      <c r="WDE328" s="129"/>
      <c r="WDF328" s="130"/>
      <c r="WDG328" s="131"/>
      <c r="WDH328" s="131"/>
      <c r="WDI328" s="131"/>
      <c r="WDJ328" s="132"/>
      <c r="WDK328" s="132"/>
      <c r="WDL328" s="129"/>
      <c r="WDM328" s="129"/>
      <c r="WDN328" s="130"/>
      <c r="WDO328" s="131"/>
      <c r="WDP328" s="131"/>
      <c r="WDQ328" s="131"/>
      <c r="WDR328" s="132"/>
      <c r="WDS328" s="132"/>
      <c r="WDT328" s="129"/>
      <c r="WDU328" s="129"/>
      <c r="WDV328" s="130"/>
      <c r="WDW328" s="131"/>
      <c r="WDX328" s="131"/>
      <c r="WDY328" s="131"/>
      <c r="WDZ328" s="132"/>
      <c r="WEA328" s="132"/>
      <c r="WEB328" s="129"/>
      <c r="WEC328" s="129"/>
      <c r="WED328" s="130"/>
      <c r="WEE328" s="131"/>
      <c r="WEF328" s="131"/>
      <c r="WEG328" s="131"/>
      <c r="WEH328" s="132"/>
      <c r="WEI328" s="132"/>
      <c r="WEJ328" s="129"/>
      <c r="WEK328" s="129"/>
      <c r="WEL328" s="130"/>
      <c r="WEM328" s="131"/>
      <c r="WEN328" s="131"/>
      <c r="WEO328" s="131"/>
      <c r="WEP328" s="132"/>
      <c r="WEQ328" s="132"/>
      <c r="WER328" s="129"/>
      <c r="WES328" s="129"/>
      <c r="WET328" s="130"/>
      <c r="WEU328" s="131"/>
      <c r="WEV328" s="131"/>
      <c r="WEW328" s="131"/>
      <c r="WEX328" s="132"/>
      <c r="WEY328" s="132"/>
      <c r="WEZ328" s="129"/>
      <c r="WFA328" s="129"/>
      <c r="WFB328" s="130"/>
      <c r="WFC328" s="131"/>
      <c r="WFD328" s="131"/>
      <c r="WFE328" s="131"/>
      <c r="WFF328" s="132"/>
      <c r="WFG328" s="132"/>
      <c r="WFH328" s="129"/>
      <c r="WFI328" s="129"/>
      <c r="WFJ328" s="130"/>
      <c r="WFK328" s="131"/>
      <c r="WFL328" s="131"/>
      <c r="WFM328" s="131"/>
      <c r="WFN328" s="132"/>
      <c r="WFO328" s="132"/>
      <c r="WFP328" s="129"/>
      <c r="WFQ328" s="129"/>
      <c r="WFR328" s="130"/>
      <c r="WFS328" s="131"/>
      <c r="WFT328" s="131"/>
      <c r="WFU328" s="131"/>
      <c r="WFV328" s="132"/>
      <c r="WFW328" s="132"/>
      <c r="WFX328" s="129"/>
      <c r="WFY328" s="129"/>
      <c r="WFZ328" s="130"/>
      <c r="WGA328" s="131"/>
      <c r="WGB328" s="131"/>
      <c r="WGC328" s="131"/>
      <c r="WGD328" s="132"/>
      <c r="WGE328" s="132"/>
      <c r="WGF328" s="129"/>
      <c r="WGG328" s="129"/>
      <c r="WGH328" s="130"/>
      <c r="WGI328" s="131"/>
      <c r="WGJ328" s="131"/>
      <c r="WGK328" s="131"/>
      <c r="WGL328" s="132"/>
      <c r="WGM328" s="132"/>
      <c r="WGN328" s="129"/>
      <c r="WGO328" s="129"/>
      <c r="WGP328" s="130"/>
      <c r="WGQ328" s="131"/>
      <c r="WGR328" s="131"/>
      <c r="WGS328" s="131"/>
      <c r="WGT328" s="132"/>
      <c r="WGU328" s="132"/>
      <c r="WGV328" s="129"/>
      <c r="WGW328" s="129"/>
      <c r="WGX328" s="130"/>
      <c r="WGY328" s="131"/>
      <c r="WGZ328" s="131"/>
      <c r="WHA328" s="131"/>
      <c r="WHB328" s="132"/>
      <c r="WHC328" s="132"/>
      <c r="WHD328" s="129"/>
      <c r="WHE328" s="129"/>
      <c r="WHF328" s="130"/>
      <c r="WHG328" s="131"/>
      <c r="WHH328" s="131"/>
      <c r="WHI328" s="131"/>
      <c r="WHJ328" s="132"/>
      <c r="WHK328" s="132"/>
      <c r="WHL328" s="129"/>
      <c r="WHM328" s="129"/>
      <c r="WHN328" s="130"/>
      <c r="WHO328" s="131"/>
      <c r="WHP328" s="131"/>
      <c r="WHQ328" s="131"/>
      <c r="WHR328" s="132"/>
      <c r="WHS328" s="132"/>
      <c r="WHT328" s="129"/>
      <c r="WHU328" s="129"/>
      <c r="WHV328" s="130"/>
      <c r="WHW328" s="131"/>
      <c r="WHX328" s="131"/>
      <c r="WHY328" s="131"/>
      <c r="WHZ328" s="132"/>
      <c r="WIA328" s="132"/>
      <c r="WIB328" s="129"/>
      <c r="WIC328" s="129"/>
      <c r="WID328" s="130"/>
      <c r="WIE328" s="131"/>
      <c r="WIF328" s="131"/>
      <c r="WIG328" s="131"/>
      <c r="WIH328" s="132"/>
      <c r="WII328" s="132"/>
      <c r="WIJ328" s="129"/>
      <c r="WIK328" s="129"/>
      <c r="WIL328" s="130"/>
      <c r="WIM328" s="131"/>
      <c r="WIN328" s="131"/>
      <c r="WIO328" s="131"/>
      <c r="WIP328" s="132"/>
      <c r="WIQ328" s="132"/>
      <c r="WIR328" s="129"/>
      <c r="WIS328" s="129"/>
      <c r="WIT328" s="130"/>
      <c r="WIU328" s="131"/>
      <c r="WIV328" s="131"/>
      <c r="WIW328" s="131"/>
      <c r="WIX328" s="132"/>
      <c r="WIY328" s="132"/>
      <c r="WIZ328" s="129"/>
      <c r="WJA328" s="129"/>
      <c r="WJB328" s="130"/>
      <c r="WJC328" s="131"/>
      <c r="WJD328" s="131"/>
      <c r="WJE328" s="131"/>
      <c r="WJF328" s="132"/>
      <c r="WJG328" s="132"/>
      <c r="WJH328" s="129"/>
      <c r="WJI328" s="129"/>
      <c r="WJJ328" s="130"/>
      <c r="WJK328" s="131"/>
      <c r="WJL328" s="131"/>
      <c r="WJM328" s="131"/>
      <c r="WJN328" s="132"/>
      <c r="WJO328" s="132"/>
      <c r="WJP328" s="129"/>
      <c r="WJQ328" s="129"/>
      <c r="WJR328" s="130"/>
      <c r="WJS328" s="131"/>
      <c r="WJT328" s="131"/>
      <c r="WJU328" s="131"/>
      <c r="WJV328" s="132"/>
      <c r="WJW328" s="132"/>
      <c r="WJX328" s="129"/>
      <c r="WJY328" s="129"/>
      <c r="WJZ328" s="130"/>
      <c r="WKA328" s="131"/>
      <c r="WKB328" s="131"/>
      <c r="WKC328" s="131"/>
      <c r="WKD328" s="132"/>
      <c r="WKE328" s="132"/>
      <c r="WKF328" s="129"/>
      <c r="WKG328" s="129"/>
      <c r="WKH328" s="130"/>
      <c r="WKI328" s="131"/>
      <c r="WKJ328" s="131"/>
      <c r="WKK328" s="131"/>
      <c r="WKL328" s="132"/>
      <c r="WKM328" s="132"/>
      <c r="WKN328" s="129"/>
      <c r="WKO328" s="129"/>
      <c r="WKP328" s="130"/>
      <c r="WKQ328" s="131"/>
      <c r="WKR328" s="131"/>
      <c r="WKS328" s="131"/>
      <c r="WKT328" s="132"/>
      <c r="WKU328" s="132"/>
      <c r="WKV328" s="129"/>
      <c r="WKW328" s="129"/>
      <c r="WKX328" s="130"/>
      <c r="WKY328" s="131"/>
      <c r="WKZ328" s="131"/>
      <c r="WLA328" s="131"/>
      <c r="WLB328" s="132"/>
      <c r="WLC328" s="132"/>
      <c r="WLD328" s="129"/>
      <c r="WLE328" s="129"/>
      <c r="WLF328" s="130"/>
      <c r="WLG328" s="131"/>
      <c r="WLH328" s="131"/>
      <c r="WLI328" s="131"/>
      <c r="WLJ328" s="132"/>
      <c r="WLK328" s="132"/>
      <c r="WLL328" s="129"/>
      <c r="WLM328" s="129"/>
      <c r="WLN328" s="130"/>
      <c r="WLO328" s="131"/>
      <c r="WLP328" s="131"/>
      <c r="WLQ328" s="131"/>
      <c r="WLR328" s="132"/>
      <c r="WLS328" s="132"/>
      <c r="WLT328" s="129"/>
      <c r="WLU328" s="129"/>
      <c r="WLV328" s="130"/>
      <c r="WLW328" s="131"/>
      <c r="WLX328" s="131"/>
      <c r="WLY328" s="131"/>
      <c r="WLZ328" s="132"/>
      <c r="WMA328" s="132"/>
      <c r="WMB328" s="129"/>
      <c r="WMC328" s="129"/>
      <c r="WMD328" s="130"/>
      <c r="WME328" s="131"/>
      <c r="WMF328" s="131"/>
      <c r="WMG328" s="131"/>
      <c r="WMH328" s="132"/>
      <c r="WMI328" s="132"/>
      <c r="WMJ328" s="129"/>
      <c r="WMK328" s="129"/>
      <c r="WML328" s="130"/>
      <c r="WMM328" s="131"/>
      <c r="WMN328" s="131"/>
      <c r="WMO328" s="131"/>
      <c r="WMP328" s="132"/>
      <c r="WMQ328" s="132"/>
      <c r="WMR328" s="129"/>
      <c r="WMS328" s="129"/>
      <c r="WMT328" s="130"/>
      <c r="WMU328" s="131"/>
      <c r="WMV328" s="131"/>
      <c r="WMW328" s="131"/>
      <c r="WMX328" s="132"/>
      <c r="WMY328" s="132"/>
      <c r="WMZ328" s="129"/>
      <c r="WNA328" s="129"/>
      <c r="WNB328" s="130"/>
      <c r="WNC328" s="131"/>
      <c r="WND328" s="131"/>
      <c r="WNE328" s="131"/>
      <c r="WNF328" s="132"/>
      <c r="WNG328" s="132"/>
      <c r="WNH328" s="129"/>
      <c r="WNI328" s="129"/>
      <c r="WNJ328" s="130"/>
      <c r="WNK328" s="131"/>
      <c r="WNL328" s="131"/>
      <c r="WNM328" s="131"/>
      <c r="WNN328" s="132"/>
      <c r="WNO328" s="132"/>
      <c r="WNP328" s="129"/>
      <c r="WNQ328" s="129"/>
      <c r="WNR328" s="130"/>
      <c r="WNS328" s="131"/>
      <c r="WNT328" s="131"/>
      <c r="WNU328" s="131"/>
      <c r="WNV328" s="132"/>
      <c r="WNW328" s="132"/>
      <c r="WNX328" s="129"/>
      <c r="WNY328" s="129"/>
      <c r="WNZ328" s="130"/>
      <c r="WOA328" s="131"/>
      <c r="WOB328" s="131"/>
      <c r="WOC328" s="131"/>
      <c r="WOD328" s="132"/>
      <c r="WOE328" s="132"/>
      <c r="WOF328" s="129"/>
      <c r="WOG328" s="129"/>
      <c r="WOH328" s="130"/>
      <c r="WOI328" s="131"/>
      <c r="WOJ328" s="131"/>
      <c r="WOK328" s="131"/>
      <c r="WOL328" s="132"/>
      <c r="WOM328" s="132"/>
      <c r="WON328" s="129"/>
      <c r="WOO328" s="129"/>
      <c r="WOP328" s="130"/>
      <c r="WOQ328" s="131"/>
      <c r="WOR328" s="131"/>
      <c r="WOS328" s="131"/>
      <c r="WOT328" s="132"/>
      <c r="WOU328" s="132"/>
      <c r="WOV328" s="129"/>
      <c r="WOW328" s="129"/>
      <c r="WOX328" s="130"/>
      <c r="WOY328" s="131"/>
      <c r="WOZ328" s="131"/>
      <c r="WPA328" s="131"/>
      <c r="WPB328" s="132"/>
      <c r="WPC328" s="132"/>
      <c r="WPD328" s="129"/>
      <c r="WPE328" s="129"/>
      <c r="WPF328" s="130"/>
      <c r="WPG328" s="131"/>
      <c r="WPH328" s="131"/>
      <c r="WPI328" s="131"/>
      <c r="WPJ328" s="132"/>
      <c r="WPK328" s="132"/>
      <c r="WPL328" s="129"/>
      <c r="WPM328" s="129"/>
      <c r="WPN328" s="130"/>
      <c r="WPO328" s="131"/>
      <c r="WPP328" s="131"/>
      <c r="WPQ328" s="131"/>
      <c r="WPR328" s="132"/>
      <c r="WPS328" s="132"/>
      <c r="WPT328" s="129"/>
      <c r="WPU328" s="129"/>
      <c r="WPV328" s="130"/>
      <c r="WPW328" s="131"/>
      <c r="WPX328" s="131"/>
      <c r="WPY328" s="131"/>
      <c r="WPZ328" s="132"/>
      <c r="WQA328" s="132"/>
      <c r="WQB328" s="129"/>
      <c r="WQC328" s="129"/>
      <c r="WQD328" s="130"/>
      <c r="WQE328" s="131"/>
      <c r="WQF328" s="131"/>
      <c r="WQG328" s="131"/>
      <c r="WQH328" s="132"/>
      <c r="WQI328" s="132"/>
      <c r="WQJ328" s="129"/>
      <c r="WQK328" s="129"/>
      <c r="WQL328" s="130"/>
      <c r="WQM328" s="131"/>
      <c r="WQN328" s="131"/>
      <c r="WQO328" s="131"/>
      <c r="WQP328" s="132"/>
      <c r="WQQ328" s="132"/>
      <c r="WQR328" s="129"/>
      <c r="WQS328" s="129"/>
      <c r="WQT328" s="130"/>
      <c r="WQU328" s="131"/>
      <c r="WQV328" s="131"/>
      <c r="WQW328" s="131"/>
      <c r="WQX328" s="132"/>
      <c r="WQY328" s="132"/>
      <c r="WQZ328" s="129"/>
      <c r="WRA328" s="129"/>
      <c r="WRB328" s="130"/>
      <c r="WRC328" s="131"/>
      <c r="WRD328" s="131"/>
      <c r="WRE328" s="131"/>
      <c r="WRF328" s="132"/>
      <c r="WRG328" s="132"/>
      <c r="WRH328" s="129"/>
      <c r="WRI328" s="129"/>
      <c r="WRJ328" s="130"/>
      <c r="WRK328" s="131"/>
      <c r="WRL328" s="131"/>
      <c r="WRM328" s="131"/>
      <c r="WRN328" s="132"/>
      <c r="WRO328" s="132"/>
      <c r="WRP328" s="129"/>
      <c r="WRQ328" s="129"/>
      <c r="WRR328" s="130"/>
      <c r="WRS328" s="131"/>
      <c r="WRT328" s="131"/>
      <c r="WRU328" s="131"/>
      <c r="WRV328" s="132"/>
      <c r="WRW328" s="132"/>
      <c r="WRX328" s="129"/>
      <c r="WRY328" s="129"/>
      <c r="WRZ328" s="130"/>
      <c r="WSA328" s="131"/>
      <c r="WSB328" s="131"/>
      <c r="WSC328" s="131"/>
      <c r="WSD328" s="132"/>
      <c r="WSE328" s="132"/>
      <c r="WSF328" s="129"/>
      <c r="WSG328" s="129"/>
      <c r="WSH328" s="130"/>
      <c r="WSI328" s="131"/>
      <c r="WSJ328" s="131"/>
      <c r="WSK328" s="131"/>
      <c r="WSL328" s="132"/>
      <c r="WSM328" s="132"/>
      <c r="WSN328" s="129"/>
      <c r="WSO328" s="129"/>
      <c r="WSP328" s="130"/>
      <c r="WSQ328" s="131"/>
      <c r="WSR328" s="131"/>
      <c r="WSS328" s="131"/>
      <c r="WST328" s="132"/>
      <c r="WSU328" s="132"/>
      <c r="WSV328" s="129"/>
      <c r="WSW328" s="129"/>
      <c r="WSX328" s="130"/>
      <c r="WSY328" s="131"/>
      <c r="WSZ328" s="131"/>
      <c r="WTA328" s="131"/>
      <c r="WTB328" s="132"/>
      <c r="WTC328" s="132"/>
      <c r="WTD328" s="129"/>
      <c r="WTE328" s="129"/>
      <c r="WTF328" s="130"/>
      <c r="WTG328" s="131"/>
      <c r="WTH328" s="131"/>
      <c r="WTI328" s="131"/>
      <c r="WTJ328" s="132"/>
      <c r="WTK328" s="132"/>
      <c r="WTL328" s="129"/>
      <c r="WTM328" s="129"/>
      <c r="WTN328" s="130"/>
      <c r="WTO328" s="131"/>
      <c r="WTP328" s="131"/>
      <c r="WTQ328" s="131"/>
      <c r="WTR328" s="132"/>
      <c r="WTS328" s="132"/>
      <c r="WTT328" s="129"/>
      <c r="WTU328" s="129"/>
      <c r="WTV328" s="130"/>
      <c r="WTW328" s="131"/>
      <c r="WTX328" s="131"/>
      <c r="WTY328" s="131"/>
      <c r="WTZ328" s="132"/>
      <c r="WUA328" s="132"/>
      <c r="WUB328" s="129"/>
      <c r="WUC328" s="129"/>
      <c r="WUD328" s="130"/>
      <c r="WUE328" s="131"/>
      <c r="WUF328" s="131"/>
      <c r="WUG328" s="131"/>
      <c r="WUH328" s="132"/>
      <c r="WUI328" s="132"/>
      <c r="WUJ328" s="129"/>
      <c r="WUK328" s="129"/>
      <c r="WUL328" s="130"/>
      <c r="WUM328" s="131"/>
      <c r="WUN328" s="131"/>
      <c r="WUO328" s="131"/>
      <c r="WUP328" s="132"/>
      <c r="WUQ328" s="132"/>
      <c r="WUR328" s="129"/>
      <c r="WUS328" s="129"/>
      <c r="WUT328" s="130"/>
      <c r="WUU328" s="131"/>
      <c r="WUV328" s="131"/>
      <c r="WUW328" s="131"/>
      <c r="WUX328" s="132"/>
      <c r="WUY328" s="132"/>
      <c r="WUZ328" s="129"/>
      <c r="WVA328" s="129"/>
      <c r="WVB328" s="130"/>
      <c r="WVC328" s="131"/>
      <c r="WVD328" s="131"/>
      <c r="WVE328" s="131"/>
      <c r="WVF328" s="132"/>
      <c r="WVG328" s="132"/>
      <c r="WVH328" s="129"/>
      <c r="WVI328" s="129"/>
      <c r="WVJ328" s="130"/>
      <c r="WVK328" s="131"/>
      <c r="WVL328" s="131"/>
      <c r="WVM328" s="131"/>
      <c r="WVN328" s="132"/>
      <c r="WVO328" s="132"/>
      <c r="WVP328" s="129"/>
      <c r="WVQ328" s="129"/>
      <c r="WVR328" s="130"/>
      <c r="WVS328" s="131"/>
      <c r="WVT328" s="131"/>
      <c r="WVU328" s="131"/>
      <c r="WVV328" s="132"/>
      <c r="WVW328" s="132"/>
      <c r="WVX328" s="129"/>
      <c r="WVY328" s="129"/>
      <c r="WVZ328" s="130"/>
      <c r="WWA328" s="131"/>
      <c r="WWB328" s="131"/>
      <c r="WWC328" s="131"/>
      <c r="WWD328" s="132"/>
      <c r="WWE328" s="132"/>
      <c r="WWF328" s="129"/>
      <c r="WWG328" s="129"/>
      <c r="WWH328" s="130"/>
      <c r="WWI328" s="131"/>
      <c r="WWJ328" s="131"/>
      <c r="WWK328" s="131"/>
      <c r="WWL328" s="132"/>
      <c r="WWM328" s="132"/>
      <c r="WWN328" s="129"/>
      <c r="WWO328" s="129"/>
      <c r="WWP328" s="130"/>
      <c r="WWQ328" s="131"/>
      <c r="WWR328" s="131"/>
      <c r="WWS328" s="131"/>
      <c r="WWT328" s="132"/>
      <c r="WWU328" s="132"/>
      <c r="WWV328" s="129"/>
      <c r="WWW328" s="129"/>
      <c r="WWX328" s="130"/>
      <c r="WWY328" s="131"/>
      <c r="WWZ328" s="131"/>
      <c r="WXA328" s="131"/>
      <c r="WXB328" s="132"/>
      <c r="WXC328" s="132"/>
      <c r="WXD328" s="129"/>
      <c r="WXE328" s="129"/>
      <c r="WXF328" s="130"/>
      <c r="WXG328" s="131"/>
      <c r="WXH328" s="131"/>
      <c r="WXI328" s="131"/>
      <c r="WXJ328" s="132"/>
      <c r="WXK328" s="132"/>
      <c r="WXL328" s="129"/>
      <c r="WXM328" s="129"/>
      <c r="WXN328" s="130"/>
      <c r="WXO328" s="131"/>
      <c r="WXP328" s="131"/>
      <c r="WXQ328" s="131"/>
      <c r="WXR328" s="132"/>
      <c r="WXS328" s="132"/>
      <c r="WXT328" s="129"/>
      <c r="WXU328" s="129"/>
      <c r="WXV328" s="130"/>
      <c r="WXW328" s="131"/>
      <c r="WXX328" s="131"/>
      <c r="WXY328" s="131"/>
      <c r="WXZ328" s="132"/>
      <c r="WYA328" s="132"/>
      <c r="WYB328" s="129"/>
      <c r="WYC328" s="129"/>
      <c r="WYD328" s="130"/>
      <c r="WYE328" s="131"/>
      <c r="WYF328" s="131"/>
      <c r="WYG328" s="131"/>
      <c r="WYH328" s="132"/>
      <c r="WYI328" s="132"/>
      <c r="WYJ328" s="129"/>
      <c r="WYK328" s="129"/>
      <c r="WYL328" s="130"/>
      <c r="WYM328" s="131"/>
      <c r="WYN328" s="131"/>
      <c r="WYO328" s="131"/>
      <c r="WYP328" s="132"/>
      <c r="WYQ328" s="132"/>
      <c r="WYR328" s="129"/>
      <c r="WYS328" s="129"/>
      <c r="WYT328" s="130"/>
      <c r="WYU328" s="131"/>
      <c r="WYV328" s="131"/>
      <c r="WYW328" s="131"/>
      <c r="WYX328" s="132"/>
      <c r="WYY328" s="132"/>
      <c r="WYZ328" s="129"/>
      <c r="WZA328" s="129"/>
      <c r="WZB328" s="130"/>
      <c r="WZC328" s="131"/>
      <c r="WZD328" s="131"/>
      <c r="WZE328" s="131"/>
      <c r="WZF328" s="132"/>
      <c r="WZG328" s="132"/>
      <c r="WZH328" s="129"/>
      <c r="WZI328" s="129"/>
      <c r="WZJ328" s="130"/>
      <c r="WZK328" s="131"/>
      <c r="WZL328" s="131"/>
      <c r="WZM328" s="131"/>
      <c r="WZN328" s="132"/>
      <c r="WZO328" s="132"/>
      <c r="WZP328" s="129"/>
      <c r="WZQ328" s="129"/>
      <c r="WZR328" s="130"/>
      <c r="WZS328" s="131"/>
      <c r="WZT328" s="131"/>
      <c r="WZU328" s="131"/>
      <c r="WZV328" s="132"/>
      <c r="WZW328" s="132"/>
      <c r="WZX328" s="129"/>
      <c r="WZY328" s="129"/>
      <c r="WZZ328" s="130"/>
      <c r="XAA328" s="131"/>
      <c r="XAB328" s="131"/>
      <c r="XAC328" s="131"/>
      <c r="XAD328" s="132"/>
      <c r="XAE328" s="132"/>
      <c r="XAF328" s="129"/>
      <c r="XAG328" s="129"/>
      <c r="XAH328" s="130"/>
      <c r="XAI328" s="131"/>
      <c r="XAJ328" s="131"/>
      <c r="XAK328" s="131"/>
      <c r="XAL328" s="132"/>
      <c r="XAM328" s="132"/>
      <c r="XAN328" s="129"/>
      <c r="XAO328" s="129"/>
      <c r="XAP328" s="130"/>
      <c r="XAQ328" s="131"/>
      <c r="XAR328" s="131"/>
      <c r="XAS328" s="131"/>
      <c r="XAT328" s="132"/>
      <c r="XAU328" s="132"/>
      <c r="XAV328" s="129"/>
      <c r="XAW328" s="129"/>
      <c r="XAX328" s="130"/>
      <c r="XAY328" s="131"/>
      <c r="XAZ328" s="131"/>
      <c r="XBA328" s="131"/>
      <c r="XBB328" s="132"/>
      <c r="XBC328" s="132"/>
      <c r="XBD328" s="129"/>
      <c r="XBE328" s="129"/>
      <c r="XBF328" s="130"/>
      <c r="XBG328" s="131"/>
      <c r="XBH328" s="131"/>
      <c r="XBI328" s="131"/>
      <c r="XBJ328" s="132"/>
      <c r="XBK328" s="132"/>
      <c r="XBL328" s="129"/>
      <c r="XBM328" s="129"/>
      <c r="XBN328" s="130"/>
      <c r="XBO328" s="131"/>
      <c r="XBP328" s="131"/>
      <c r="XBQ328" s="131"/>
      <c r="XBR328" s="132"/>
      <c r="XBS328" s="132"/>
      <c r="XBT328" s="129"/>
      <c r="XBU328" s="129"/>
    </row>
    <row r="329" spans="1:16297" s="21" customFormat="1" x14ac:dyDescent="0.35">
      <c r="A329" s="138" t="s">
        <v>10280</v>
      </c>
      <c r="B329" s="21">
        <v>6</v>
      </c>
      <c r="C329" s="20">
        <v>0.7</v>
      </c>
      <c r="D329" s="135">
        <v>40</v>
      </c>
      <c r="F329" s="250">
        <v>28</v>
      </c>
      <c r="G329" s="250">
        <v>25.75</v>
      </c>
      <c r="H329" s="252">
        <v>25.25</v>
      </c>
      <c r="I329"/>
      <c r="J329"/>
    </row>
    <row r="330" spans="1:16297" s="104" customFormat="1" x14ac:dyDescent="0.35">
      <c r="A330" s="138" t="s">
        <v>10469</v>
      </c>
      <c r="B330" s="21">
        <v>6</v>
      </c>
      <c r="C330" s="20">
        <v>0.7</v>
      </c>
      <c r="D330" s="135">
        <v>42</v>
      </c>
      <c r="E330" s="21"/>
      <c r="F330" s="250">
        <v>24.900000000000002</v>
      </c>
      <c r="G330" s="250">
        <v>22.85</v>
      </c>
      <c r="H330" s="252">
        <v>22.450000000000003</v>
      </c>
      <c r="I330"/>
      <c r="J330"/>
    </row>
    <row r="331" spans="1:16297" s="104" customFormat="1" x14ac:dyDescent="0.35">
      <c r="A331" s="138" t="s">
        <v>10473</v>
      </c>
      <c r="B331" s="21">
        <v>6</v>
      </c>
      <c r="C331" s="20">
        <v>0.7</v>
      </c>
      <c r="D331" s="135">
        <v>42</v>
      </c>
      <c r="E331" s="21"/>
      <c r="F331" s="250">
        <v>22.900000000000002</v>
      </c>
      <c r="G331" s="250">
        <v>21</v>
      </c>
      <c r="H331" s="252">
        <v>20.650000000000002</v>
      </c>
      <c r="I331"/>
      <c r="J331"/>
    </row>
    <row r="332" spans="1:16297" x14ac:dyDescent="0.35">
      <c r="A332" s="138" t="s">
        <v>10480</v>
      </c>
      <c r="B332" s="21">
        <v>6</v>
      </c>
      <c r="C332" s="20">
        <v>0.7</v>
      </c>
      <c r="D332" s="135">
        <v>57.1</v>
      </c>
      <c r="E332" s="21"/>
      <c r="F332" s="250">
        <v>26.5</v>
      </c>
      <c r="G332" s="250">
        <v>24.3</v>
      </c>
      <c r="H332" s="252">
        <v>23.900000000000002</v>
      </c>
    </row>
    <row r="333" spans="1:16297" s="128" customFormat="1" x14ac:dyDescent="0.35">
      <c r="A333" s="138" t="s">
        <v>10484</v>
      </c>
      <c r="B333" s="21">
        <v>6</v>
      </c>
      <c r="C333" s="20">
        <v>0.7</v>
      </c>
      <c r="D333" s="135">
        <v>42</v>
      </c>
      <c r="E333" s="21"/>
      <c r="F333" s="250">
        <v>17.850000000000001</v>
      </c>
      <c r="G333" s="250">
        <v>16.350000000000001</v>
      </c>
      <c r="H333" s="252">
        <v>16.100000000000001</v>
      </c>
      <c r="I333"/>
      <c r="J333"/>
    </row>
    <row r="334" spans="1:16297" x14ac:dyDescent="0.35">
      <c r="A334" s="138" t="s">
        <v>10566</v>
      </c>
      <c r="B334" s="21">
        <v>6</v>
      </c>
      <c r="C334" s="20">
        <v>0.7</v>
      </c>
      <c r="D334" s="135">
        <v>47</v>
      </c>
      <c r="E334" s="21"/>
      <c r="F334" s="250">
        <v>15.200000000000001</v>
      </c>
      <c r="G334" s="250">
        <v>14</v>
      </c>
      <c r="H334" s="252">
        <v>13.75</v>
      </c>
    </row>
    <row r="335" spans="1:16297" s="128" customFormat="1" x14ac:dyDescent="0.35">
      <c r="A335" s="138" t="s">
        <v>10686</v>
      </c>
      <c r="B335" s="21">
        <v>6</v>
      </c>
      <c r="C335" s="20">
        <v>0.7</v>
      </c>
      <c r="D335" s="135">
        <v>57</v>
      </c>
      <c r="E335" s="21"/>
      <c r="F335" s="250">
        <v>31.950000000000003</v>
      </c>
      <c r="G335" s="250">
        <v>29.35</v>
      </c>
      <c r="H335" s="252">
        <v>28.8</v>
      </c>
      <c r="I335"/>
      <c r="J335"/>
    </row>
    <row r="336" spans="1:16297" x14ac:dyDescent="0.35">
      <c r="A336" s="138" t="s">
        <v>14458</v>
      </c>
      <c r="B336" s="21">
        <v>6</v>
      </c>
      <c r="C336" s="20">
        <v>0.5</v>
      </c>
      <c r="D336" s="135">
        <v>40</v>
      </c>
      <c r="E336" s="21"/>
      <c r="F336" s="250">
        <v>16.95</v>
      </c>
      <c r="G336" s="250">
        <v>15.55</v>
      </c>
      <c r="H336" s="252">
        <v>15.3</v>
      </c>
    </row>
    <row r="337" spans="1:10" s="128" customFormat="1" x14ac:dyDescent="0.35">
      <c r="A337" s="138" t="s">
        <v>10748</v>
      </c>
      <c r="B337" s="21">
        <v>6</v>
      </c>
      <c r="C337" s="20">
        <v>0.7</v>
      </c>
      <c r="D337" s="135">
        <v>41.5</v>
      </c>
      <c r="E337" s="21"/>
      <c r="F337" s="250">
        <v>20.55</v>
      </c>
      <c r="G337" s="250">
        <v>18.850000000000001</v>
      </c>
      <c r="H337" s="252">
        <v>18.5</v>
      </c>
      <c r="I337"/>
      <c r="J337"/>
    </row>
    <row r="338" spans="1:10" s="128" customFormat="1" x14ac:dyDescent="0.35">
      <c r="A338" s="138" t="s">
        <v>10752</v>
      </c>
      <c r="B338" s="21">
        <v>6</v>
      </c>
      <c r="C338" s="20">
        <v>0.7</v>
      </c>
      <c r="D338" s="135">
        <v>40</v>
      </c>
      <c r="E338" s="21"/>
      <c r="F338" s="250">
        <v>20.400000000000002</v>
      </c>
      <c r="G338" s="250">
        <v>18.75</v>
      </c>
      <c r="H338" s="252">
        <v>18.400000000000002</v>
      </c>
      <c r="I338"/>
      <c r="J338"/>
    </row>
    <row r="339" spans="1:10" s="128" customFormat="1" x14ac:dyDescent="0.35">
      <c r="A339" s="138" t="s">
        <v>10756</v>
      </c>
      <c r="B339" s="21">
        <v>6</v>
      </c>
      <c r="C339" s="20">
        <v>0.5</v>
      </c>
      <c r="D339" s="135">
        <v>43</v>
      </c>
      <c r="E339" s="21"/>
      <c r="F339" s="250">
        <v>34.5</v>
      </c>
      <c r="G339" s="250">
        <v>31.700000000000003</v>
      </c>
      <c r="H339" s="252">
        <v>31.150000000000002</v>
      </c>
      <c r="I339"/>
      <c r="J339"/>
    </row>
    <row r="340" spans="1:10" x14ac:dyDescent="0.35">
      <c r="A340" s="138" t="s">
        <v>10760</v>
      </c>
      <c r="B340" s="21">
        <v>12</v>
      </c>
      <c r="C340" s="20">
        <v>0.05</v>
      </c>
      <c r="D340" s="135">
        <v>40</v>
      </c>
      <c r="E340" s="21"/>
      <c r="F340" s="250">
        <v>4.9000000000000004</v>
      </c>
      <c r="G340" s="250">
        <v>4.5</v>
      </c>
      <c r="H340" s="252">
        <v>4.45</v>
      </c>
    </row>
    <row r="341" spans="1:10" s="128" customFormat="1" x14ac:dyDescent="0.35">
      <c r="A341" s="138" t="s">
        <v>23292</v>
      </c>
      <c r="B341" s="21">
        <v>6</v>
      </c>
      <c r="C341" s="20">
        <v>0.7</v>
      </c>
      <c r="D341" s="135">
        <v>40</v>
      </c>
      <c r="E341" s="21"/>
      <c r="F341" s="250">
        <v>26.8</v>
      </c>
      <c r="G341" s="250">
        <v>24.6</v>
      </c>
      <c r="H341" s="252">
        <v>24.150000000000002</v>
      </c>
      <c r="I341"/>
      <c r="J341"/>
    </row>
    <row r="342" spans="1:10" s="128" customFormat="1" x14ac:dyDescent="0.35">
      <c r="A342" s="138" t="s">
        <v>14386</v>
      </c>
      <c r="B342" s="21">
        <v>6</v>
      </c>
      <c r="C342" s="20">
        <v>0.7</v>
      </c>
      <c r="D342" s="135">
        <v>40</v>
      </c>
      <c r="E342" s="21"/>
      <c r="F342" s="250">
        <v>14.600000000000001</v>
      </c>
      <c r="G342" s="250">
        <v>13.4</v>
      </c>
      <c r="H342" s="252">
        <v>13.15</v>
      </c>
      <c r="I342"/>
      <c r="J342"/>
    </row>
    <row r="343" spans="1:10" x14ac:dyDescent="0.35">
      <c r="A343" s="138" t="s">
        <v>10831</v>
      </c>
      <c r="B343" s="21">
        <v>6</v>
      </c>
      <c r="C343" s="20">
        <v>1</v>
      </c>
      <c r="D343" s="135">
        <v>37.5</v>
      </c>
      <c r="E343" s="21"/>
      <c r="F343" s="250">
        <v>17.45</v>
      </c>
      <c r="G343" s="250">
        <v>16</v>
      </c>
      <c r="H343" s="252">
        <v>15.75</v>
      </c>
    </row>
    <row r="344" spans="1:10" s="128" customFormat="1" x14ac:dyDescent="0.35">
      <c r="A344" s="138" t="s">
        <v>10975</v>
      </c>
      <c r="B344" s="21">
        <v>6</v>
      </c>
      <c r="C344" s="20">
        <v>0.7</v>
      </c>
      <c r="D344" s="135">
        <v>40</v>
      </c>
      <c r="E344" s="21"/>
      <c r="F344" s="250">
        <v>25.900000000000002</v>
      </c>
      <c r="G344" s="250">
        <v>23.75</v>
      </c>
      <c r="H344" s="252">
        <v>23.35</v>
      </c>
      <c r="I344"/>
      <c r="J344"/>
    </row>
    <row r="345" spans="1:10" s="128" customFormat="1" x14ac:dyDescent="0.35">
      <c r="A345" s="138" t="s">
        <v>10979</v>
      </c>
      <c r="B345" s="21">
        <v>6</v>
      </c>
      <c r="C345" s="20">
        <v>0.5</v>
      </c>
      <c r="D345" s="135">
        <v>57</v>
      </c>
      <c r="E345" s="21"/>
      <c r="F345" s="250">
        <v>26.05</v>
      </c>
      <c r="G345" s="250">
        <v>23.950000000000003</v>
      </c>
      <c r="H345" s="252">
        <v>23.5</v>
      </c>
      <c r="I345"/>
      <c r="J345"/>
    </row>
    <row r="346" spans="1:10" x14ac:dyDescent="0.35">
      <c r="A346" s="138" t="s">
        <v>14388</v>
      </c>
      <c r="B346" s="21">
        <v>6</v>
      </c>
      <c r="C346" s="20">
        <v>0.7</v>
      </c>
      <c r="D346" s="135">
        <v>40</v>
      </c>
      <c r="E346" s="21"/>
      <c r="F346" s="250">
        <v>34.450000000000003</v>
      </c>
      <c r="G346" s="250">
        <v>31.6</v>
      </c>
      <c r="H346" s="252">
        <v>31.05</v>
      </c>
    </row>
    <row r="347" spans="1:10" s="128" customFormat="1" x14ac:dyDescent="0.35">
      <c r="A347" s="138" t="s">
        <v>11001</v>
      </c>
      <c r="B347" s="21">
        <v>6</v>
      </c>
      <c r="C347" s="20">
        <v>0.7</v>
      </c>
      <c r="D347" s="135">
        <v>27</v>
      </c>
      <c r="E347" s="21"/>
      <c r="F347" s="250">
        <v>26.55</v>
      </c>
      <c r="G347" s="250">
        <v>24.400000000000002</v>
      </c>
      <c r="H347" s="252">
        <v>23.950000000000003</v>
      </c>
      <c r="I347"/>
      <c r="J347"/>
    </row>
    <row r="348" spans="1:10" s="128" customFormat="1" x14ac:dyDescent="0.35">
      <c r="A348" s="138" t="s">
        <v>14753</v>
      </c>
      <c r="B348" s="21">
        <v>6</v>
      </c>
      <c r="C348" s="20">
        <v>0.7</v>
      </c>
      <c r="D348" s="135">
        <v>37.5</v>
      </c>
      <c r="E348" s="21"/>
      <c r="F348" s="250">
        <v>14.200000000000001</v>
      </c>
      <c r="G348" s="250">
        <v>13.05</v>
      </c>
      <c r="H348" s="252">
        <v>12.8</v>
      </c>
      <c r="I348"/>
      <c r="J348"/>
    </row>
    <row r="349" spans="1:10" x14ac:dyDescent="0.35">
      <c r="A349" s="138" t="s">
        <v>11310</v>
      </c>
      <c r="B349" s="21">
        <v>6</v>
      </c>
      <c r="C349" s="20">
        <v>0.7</v>
      </c>
      <c r="D349" s="135">
        <v>43</v>
      </c>
      <c r="E349" s="21"/>
      <c r="F349" s="250">
        <v>23.1</v>
      </c>
      <c r="G349" s="250">
        <v>21.200000000000003</v>
      </c>
      <c r="H349" s="252">
        <v>20.85</v>
      </c>
    </row>
    <row r="350" spans="1:10" s="128" customFormat="1" x14ac:dyDescent="0.35">
      <c r="A350" s="138" t="s">
        <v>11344</v>
      </c>
      <c r="B350" s="21">
        <v>6</v>
      </c>
      <c r="C350" s="20">
        <v>0.7</v>
      </c>
      <c r="D350" s="135">
        <v>43</v>
      </c>
      <c r="E350" s="21"/>
      <c r="F350" s="250">
        <v>34.1</v>
      </c>
      <c r="G350" s="250">
        <v>31.3</v>
      </c>
      <c r="H350" s="252">
        <v>30.75</v>
      </c>
      <c r="I350"/>
      <c r="J350"/>
    </row>
    <row r="351" spans="1:10" s="128" customFormat="1" x14ac:dyDescent="0.35">
      <c r="A351" s="138" t="s">
        <v>11661</v>
      </c>
      <c r="B351" s="21">
        <v>6</v>
      </c>
      <c r="C351" s="20">
        <v>0.7</v>
      </c>
      <c r="D351" s="135">
        <v>42.2</v>
      </c>
      <c r="E351" s="21"/>
      <c r="F351" s="250">
        <v>27.900000000000002</v>
      </c>
      <c r="G351" s="250">
        <v>25.650000000000002</v>
      </c>
      <c r="H351" s="252">
        <v>25.150000000000002</v>
      </c>
      <c r="I351"/>
      <c r="J351"/>
    </row>
    <row r="352" spans="1:10" x14ac:dyDescent="0.35">
      <c r="A352" s="138" t="s">
        <v>11665</v>
      </c>
      <c r="B352" s="21">
        <v>6</v>
      </c>
      <c r="C352" s="20">
        <v>0.7</v>
      </c>
      <c r="D352" s="135">
        <v>41.6</v>
      </c>
      <c r="E352" s="21"/>
      <c r="F352" s="250">
        <v>29.1</v>
      </c>
      <c r="G352" s="250">
        <v>26.700000000000003</v>
      </c>
      <c r="H352" s="252">
        <v>26.200000000000003</v>
      </c>
    </row>
    <row r="353" spans="1:10" s="128" customFormat="1" x14ac:dyDescent="0.35">
      <c r="A353" s="138" t="s">
        <v>14459</v>
      </c>
      <c r="B353" s="21">
        <v>6</v>
      </c>
      <c r="C353" s="20">
        <v>0.5</v>
      </c>
      <c r="D353" s="135">
        <v>40</v>
      </c>
      <c r="E353" s="21"/>
      <c r="F353" s="250">
        <v>26.35</v>
      </c>
      <c r="G353" s="250">
        <v>24.200000000000003</v>
      </c>
      <c r="H353" s="252">
        <v>23.75</v>
      </c>
      <c r="I353"/>
      <c r="J353"/>
    </row>
    <row r="354" spans="1:10" x14ac:dyDescent="0.35">
      <c r="A354" s="138" t="s">
        <v>11778</v>
      </c>
      <c r="B354" s="21">
        <v>96</v>
      </c>
      <c r="C354" s="20">
        <v>0.05</v>
      </c>
      <c r="D354" s="135">
        <v>43</v>
      </c>
      <c r="E354" s="21"/>
      <c r="F354" s="250">
        <v>5.1000000000000005</v>
      </c>
      <c r="G354" s="250">
        <v>4.7</v>
      </c>
      <c r="H354" s="252">
        <v>4.6000000000000005</v>
      </c>
    </row>
    <row r="355" spans="1:10" x14ac:dyDescent="0.35">
      <c r="A355" s="138" t="s">
        <v>23294</v>
      </c>
      <c r="B355" s="21">
        <v>6</v>
      </c>
      <c r="C355" s="20">
        <v>0.7</v>
      </c>
      <c r="D355" s="135">
        <v>43</v>
      </c>
      <c r="E355" s="21"/>
      <c r="F355" s="250">
        <v>28</v>
      </c>
      <c r="G355" s="250">
        <v>25.700000000000003</v>
      </c>
      <c r="H355" s="252">
        <v>25.25</v>
      </c>
    </row>
    <row r="356" spans="1:10" s="128" customFormat="1" x14ac:dyDescent="0.35">
      <c r="A356" s="138" t="s">
        <v>11785</v>
      </c>
      <c r="B356" s="21">
        <v>6</v>
      </c>
      <c r="C356" s="20">
        <v>0.7</v>
      </c>
      <c r="D356" s="135">
        <v>43</v>
      </c>
      <c r="E356" s="21"/>
      <c r="F356" s="250">
        <v>30.6</v>
      </c>
      <c r="G356" s="250">
        <v>28.1</v>
      </c>
      <c r="H356" s="252">
        <v>27.6</v>
      </c>
      <c r="I356"/>
      <c r="J356"/>
    </row>
    <row r="357" spans="1:10" s="128" customFormat="1" x14ac:dyDescent="0.35">
      <c r="A357" s="138" t="s">
        <v>11788</v>
      </c>
      <c r="B357" s="21">
        <v>6</v>
      </c>
      <c r="C357" s="20">
        <v>0.7</v>
      </c>
      <c r="D357" s="135">
        <v>40.4</v>
      </c>
      <c r="E357" s="21"/>
      <c r="F357" s="250">
        <v>20.75</v>
      </c>
      <c r="G357" s="250">
        <v>19.05</v>
      </c>
      <c r="H357" s="252">
        <v>18.7</v>
      </c>
      <c r="I357"/>
      <c r="J357"/>
    </row>
    <row r="358" spans="1:10" x14ac:dyDescent="0.35">
      <c r="A358" s="138" t="s">
        <v>11792</v>
      </c>
      <c r="B358" s="21">
        <v>6</v>
      </c>
      <c r="C358" s="20">
        <v>0.7</v>
      </c>
      <c r="D358" s="135">
        <v>41.6</v>
      </c>
      <c r="E358" s="21"/>
      <c r="F358" s="250">
        <v>22.05</v>
      </c>
      <c r="G358" s="250">
        <v>20.25</v>
      </c>
      <c r="H358" s="252">
        <v>19.900000000000002</v>
      </c>
    </row>
    <row r="359" spans="1:10" s="128" customFormat="1" x14ac:dyDescent="0.35">
      <c r="A359" s="138" t="s">
        <v>11800</v>
      </c>
      <c r="B359" s="21">
        <v>6</v>
      </c>
      <c r="C359" s="20">
        <v>0.7</v>
      </c>
      <c r="D359" s="135">
        <v>40</v>
      </c>
      <c r="E359" s="21"/>
      <c r="F359" s="250">
        <v>32.25</v>
      </c>
      <c r="G359" s="250">
        <v>29.6</v>
      </c>
      <c r="H359" s="252">
        <v>29.05</v>
      </c>
      <c r="I359"/>
      <c r="J359"/>
    </row>
    <row r="360" spans="1:10" x14ac:dyDescent="0.35">
      <c r="A360" s="138" t="s">
        <v>11805</v>
      </c>
      <c r="B360" s="21">
        <v>5</v>
      </c>
      <c r="C360" s="20">
        <v>0.7</v>
      </c>
      <c r="D360" s="135">
        <v>40</v>
      </c>
      <c r="E360" s="21"/>
      <c r="F360" s="250">
        <v>84.7</v>
      </c>
      <c r="G360" s="250">
        <v>77.75</v>
      </c>
      <c r="H360" s="252">
        <v>76.350000000000009</v>
      </c>
    </row>
    <row r="361" spans="1:10" x14ac:dyDescent="0.35">
      <c r="A361" s="138" t="s">
        <v>11835</v>
      </c>
      <c r="B361" s="21">
        <v>6</v>
      </c>
      <c r="C361" s="20">
        <v>0.7</v>
      </c>
      <c r="D361" s="135">
        <v>43</v>
      </c>
      <c r="E361" s="21"/>
      <c r="F361" s="250">
        <v>33.15</v>
      </c>
      <c r="G361" s="250">
        <v>30.450000000000003</v>
      </c>
      <c r="H361" s="252">
        <v>29.900000000000002</v>
      </c>
    </row>
    <row r="362" spans="1:10" s="128" customFormat="1" x14ac:dyDescent="0.35">
      <c r="A362" s="138" t="s">
        <v>11843</v>
      </c>
      <c r="B362" s="21">
        <v>6</v>
      </c>
      <c r="C362" s="20">
        <v>0.7</v>
      </c>
      <c r="D362" s="135">
        <v>43</v>
      </c>
      <c r="E362" s="21"/>
      <c r="F362" s="250">
        <v>33.15</v>
      </c>
      <c r="G362" s="250">
        <v>30.450000000000003</v>
      </c>
      <c r="H362" s="252">
        <v>29.900000000000002</v>
      </c>
      <c r="I362"/>
      <c r="J362"/>
    </row>
    <row r="363" spans="1:10" s="128" customFormat="1" x14ac:dyDescent="0.35">
      <c r="A363" s="138" t="s">
        <v>14765</v>
      </c>
      <c r="B363" s="21">
        <v>6</v>
      </c>
      <c r="C363" s="20">
        <v>0.7</v>
      </c>
      <c r="D363" s="135">
        <v>43.4</v>
      </c>
      <c r="E363" s="21"/>
      <c r="F363" s="250">
        <v>26.200000000000003</v>
      </c>
      <c r="G363" s="250">
        <v>24.05</v>
      </c>
      <c r="H363" s="252">
        <v>23.6</v>
      </c>
      <c r="I363"/>
      <c r="J363"/>
    </row>
    <row r="364" spans="1:10" x14ac:dyDescent="0.35">
      <c r="A364" s="138" t="s">
        <v>11847</v>
      </c>
      <c r="B364" s="21">
        <v>6</v>
      </c>
      <c r="C364" s="20">
        <v>0.7</v>
      </c>
      <c r="D364" s="135">
        <v>41.8</v>
      </c>
      <c r="E364" s="21"/>
      <c r="F364" s="250">
        <v>28.200000000000003</v>
      </c>
      <c r="G364" s="250">
        <v>25.85</v>
      </c>
      <c r="H364" s="252">
        <v>25.400000000000002</v>
      </c>
    </row>
    <row r="365" spans="1:10" s="128" customFormat="1" x14ac:dyDescent="0.35">
      <c r="A365" s="138" t="s">
        <v>12336</v>
      </c>
      <c r="B365" s="21">
        <v>6</v>
      </c>
      <c r="C365" s="20">
        <v>0.7</v>
      </c>
      <c r="D365" s="135">
        <v>43</v>
      </c>
      <c r="E365" s="21"/>
      <c r="F365" s="250">
        <v>20.650000000000002</v>
      </c>
      <c r="G365" s="250">
        <v>18.95</v>
      </c>
      <c r="H365" s="252">
        <v>18.650000000000002</v>
      </c>
      <c r="I365"/>
      <c r="J365"/>
    </row>
    <row r="366" spans="1:10" x14ac:dyDescent="0.35">
      <c r="A366" s="138" t="s">
        <v>12573</v>
      </c>
      <c r="B366" s="21">
        <v>6</v>
      </c>
      <c r="C366" s="20">
        <v>0.7</v>
      </c>
      <c r="D366" s="135">
        <v>40</v>
      </c>
      <c r="E366" s="21"/>
      <c r="F366" s="250">
        <v>27.25</v>
      </c>
      <c r="G366" s="250">
        <v>25</v>
      </c>
      <c r="H366" s="252">
        <v>24.55</v>
      </c>
    </row>
    <row r="367" spans="1:10" x14ac:dyDescent="0.35">
      <c r="A367" s="138" t="s">
        <v>12657</v>
      </c>
      <c r="B367" s="21">
        <v>6</v>
      </c>
      <c r="C367" s="20">
        <v>0.7</v>
      </c>
      <c r="D367" s="135">
        <v>37.5</v>
      </c>
      <c r="E367" s="21"/>
      <c r="F367" s="250">
        <v>16.5</v>
      </c>
      <c r="G367" s="250">
        <v>15.15</v>
      </c>
      <c r="H367" s="252">
        <v>14.9</v>
      </c>
    </row>
    <row r="368" spans="1:10" s="128" customFormat="1" x14ac:dyDescent="0.35">
      <c r="A368" s="138" t="s">
        <v>14583</v>
      </c>
      <c r="B368" s="21">
        <v>6</v>
      </c>
      <c r="C368" s="20">
        <v>0.5</v>
      </c>
      <c r="D368" s="135">
        <v>44</v>
      </c>
      <c r="E368" s="21"/>
      <c r="F368" s="250">
        <v>33.35</v>
      </c>
      <c r="G368" s="250">
        <v>30.650000000000002</v>
      </c>
      <c r="H368" s="252">
        <v>30.1</v>
      </c>
      <c r="I368"/>
      <c r="J368"/>
    </row>
    <row r="369" spans="1:10" x14ac:dyDescent="0.35">
      <c r="A369" s="138" t="s">
        <v>14530</v>
      </c>
      <c r="B369" s="21">
        <v>4</v>
      </c>
      <c r="C369" s="20">
        <v>0.7</v>
      </c>
      <c r="D369" s="135">
        <v>46</v>
      </c>
      <c r="E369" s="21"/>
      <c r="F369" s="250">
        <v>27.35</v>
      </c>
      <c r="G369" s="250">
        <v>25.1</v>
      </c>
      <c r="H369" s="252">
        <v>24.650000000000002</v>
      </c>
    </row>
    <row r="370" spans="1:10" x14ac:dyDescent="0.35">
      <c r="A370" s="138" t="s">
        <v>12699</v>
      </c>
      <c r="B370" s="21">
        <v>12</v>
      </c>
      <c r="C370" s="20">
        <v>1</v>
      </c>
      <c r="D370" s="135">
        <v>46</v>
      </c>
      <c r="E370" s="21"/>
      <c r="F370" s="250">
        <v>32.75</v>
      </c>
      <c r="G370" s="250">
        <v>30.05</v>
      </c>
      <c r="H370" s="252">
        <v>29.5</v>
      </c>
    </row>
    <row r="371" spans="1:10" s="128" customFormat="1" x14ac:dyDescent="0.35">
      <c r="A371" s="138" t="s">
        <v>12717</v>
      </c>
      <c r="B371" s="21">
        <v>6</v>
      </c>
      <c r="C371" s="20">
        <v>0.7</v>
      </c>
      <c r="D371" s="135">
        <v>40</v>
      </c>
      <c r="E371" s="21"/>
      <c r="F371" s="250">
        <v>26.150000000000002</v>
      </c>
      <c r="G371" s="250">
        <v>24</v>
      </c>
      <c r="H371" s="252">
        <v>23.55</v>
      </c>
      <c r="I371"/>
      <c r="J371"/>
    </row>
    <row r="372" spans="1:10" s="128" customFormat="1" x14ac:dyDescent="0.35">
      <c r="A372" s="138" t="s">
        <v>12720</v>
      </c>
      <c r="B372" s="21">
        <v>6</v>
      </c>
      <c r="C372" s="20">
        <v>0.7</v>
      </c>
      <c r="D372" s="135">
        <v>43</v>
      </c>
      <c r="E372" s="21"/>
      <c r="F372" s="250">
        <v>26.400000000000002</v>
      </c>
      <c r="G372" s="250">
        <v>24.25</v>
      </c>
      <c r="H372" s="252">
        <v>23.8</v>
      </c>
      <c r="I372"/>
      <c r="J372"/>
    </row>
    <row r="373" spans="1:10" x14ac:dyDescent="0.35">
      <c r="A373" s="138" t="s">
        <v>12723</v>
      </c>
      <c r="B373" s="21">
        <v>6</v>
      </c>
      <c r="C373" s="20">
        <v>0.7</v>
      </c>
      <c r="D373" s="135">
        <v>40</v>
      </c>
      <c r="E373" s="21"/>
      <c r="F373" s="250">
        <v>26.150000000000002</v>
      </c>
      <c r="G373" s="250">
        <v>24</v>
      </c>
      <c r="H373" s="252">
        <v>23.55</v>
      </c>
    </row>
    <row r="374" spans="1:10" s="128" customFormat="1" x14ac:dyDescent="0.35">
      <c r="A374" s="138" t="s">
        <v>12726</v>
      </c>
      <c r="B374" s="21">
        <v>6</v>
      </c>
      <c r="C374" s="20">
        <v>0.7</v>
      </c>
      <c r="D374" s="135">
        <v>40</v>
      </c>
      <c r="E374" s="21"/>
      <c r="F374" s="250">
        <v>26.150000000000002</v>
      </c>
      <c r="G374" s="250">
        <v>24</v>
      </c>
      <c r="H374" s="252">
        <v>23.55</v>
      </c>
      <c r="I374"/>
      <c r="J374"/>
    </row>
    <row r="375" spans="1:10" s="128" customFormat="1" x14ac:dyDescent="0.35">
      <c r="A375" s="138" t="s">
        <v>12729</v>
      </c>
      <c r="B375" s="21">
        <v>6</v>
      </c>
      <c r="C375" s="20">
        <v>0.7</v>
      </c>
      <c r="D375" s="135">
        <v>41</v>
      </c>
      <c r="E375" s="21"/>
      <c r="F375" s="250">
        <v>26.200000000000003</v>
      </c>
      <c r="G375" s="250">
        <v>24.05</v>
      </c>
      <c r="H375" s="252">
        <v>23.650000000000002</v>
      </c>
      <c r="I375"/>
      <c r="J375"/>
    </row>
    <row r="376" spans="1:10" x14ac:dyDescent="0.35">
      <c r="A376" s="138" t="s">
        <v>12799</v>
      </c>
      <c r="B376" s="21">
        <v>6</v>
      </c>
      <c r="C376" s="20">
        <v>0.7</v>
      </c>
      <c r="D376" s="135">
        <v>45</v>
      </c>
      <c r="E376" s="21"/>
      <c r="F376" s="250">
        <v>24.5</v>
      </c>
      <c r="G376" s="250">
        <v>22.5</v>
      </c>
      <c r="H376" s="252">
        <v>22.1</v>
      </c>
    </row>
    <row r="377" spans="1:10" s="128" customFormat="1" x14ac:dyDescent="0.35">
      <c r="A377" s="138" t="s">
        <v>12819</v>
      </c>
      <c r="B377" s="21">
        <v>6</v>
      </c>
      <c r="C377" s="20">
        <v>0.5</v>
      </c>
      <c r="D377" s="135">
        <v>42.9</v>
      </c>
      <c r="E377" s="21"/>
      <c r="F377" s="250">
        <v>35.75</v>
      </c>
      <c r="G377" s="250">
        <v>32.800000000000004</v>
      </c>
      <c r="H377" s="252">
        <v>32.200000000000003</v>
      </c>
      <c r="I377"/>
      <c r="J377"/>
    </row>
    <row r="378" spans="1:10" x14ac:dyDescent="0.35">
      <c r="A378" s="138" t="s">
        <v>14585</v>
      </c>
      <c r="B378" s="21">
        <v>6</v>
      </c>
      <c r="C378" s="20">
        <v>0.5</v>
      </c>
      <c r="D378" s="135">
        <v>45</v>
      </c>
      <c r="E378" s="21"/>
      <c r="F378" s="250">
        <v>31</v>
      </c>
      <c r="G378" s="250">
        <v>28.450000000000003</v>
      </c>
      <c r="H378" s="252">
        <v>27.950000000000003</v>
      </c>
    </row>
    <row r="379" spans="1:10" s="128" customFormat="1" x14ac:dyDescent="0.35">
      <c r="A379" s="138" t="s">
        <v>12917</v>
      </c>
      <c r="B379" s="21">
        <v>6</v>
      </c>
      <c r="C379" s="20">
        <v>0.7</v>
      </c>
      <c r="D379" s="135">
        <v>43</v>
      </c>
      <c r="E379" s="21"/>
      <c r="F379" s="250">
        <v>23.05</v>
      </c>
      <c r="G379" s="250">
        <v>21.150000000000002</v>
      </c>
      <c r="H379" s="252">
        <v>20.8</v>
      </c>
      <c r="I379"/>
      <c r="J379"/>
    </row>
    <row r="380" spans="1:10" s="128" customFormat="1" x14ac:dyDescent="0.35">
      <c r="A380" s="138" t="s">
        <v>12926</v>
      </c>
      <c r="B380" s="21">
        <v>3</v>
      </c>
      <c r="C380" s="20">
        <v>0.7</v>
      </c>
      <c r="D380" s="135">
        <v>43</v>
      </c>
      <c r="E380" s="21"/>
      <c r="F380" s="250">
        <v>37.4</v>
      </c>
      <c r="G380" s="250">
        <v>34.300000000000004</v>
      </c>
      <c r="H380" s="252">
        <v>33.700000000000003</v>
      </c>
      <c r="I380"/>
      <c r="J380"/>
    </row>
    <row r="381" spans="1:10" x14ac:dyDescent="0.35">
      <c r="A381" s="138" t="s">
        <v>13119</v>
      </c>
      <c r="B381" s="21">
        <v>6</v>
      </c>
      <c r="C381" s="20">
        <v>0.7</v>
      </c>
      <c r="D381" s="135">
        <v>37.5</v>
      </c>
      <c r="E381" s="21"/>
      <c r="F381" s="250">
        <v>27.200000000000003</v>
      </c>
      <c r="G381" s="250">
        <v>24.950000000000003</v>
      </c>
      <c r="H381" s="252">
        <v>24.5</v>
      </c>
    </row>
    <row r="382" spans="1:10" s="128" customFormat="1" x14ac:dyDescent="0.35">
      <c r="A382" s="138" t="s">
        <v>13405</v>
      </c>
      <c r="B382" s="21">
        <v>6</v>
      </c>
      <c r="C382" s="20">
        <v>0.7</v>
      </c>
      <c r="D382" s="135">
        <v>40</v>
      </c>
      <c r="E382" s="21"/>
      <c r="F382" s="250">
        <v>30.900000000000002</v>
      </c>
      <c r="G382" s="250">
        <v>28.35</v>
      </c>
      <c r="H382" s="252">
        <v>27.85</v>
      </c>
      <c r="I382"/>
      <c r="J382"/>
    </row>
    <row r="383" spans="1:10" s="128" customFormat="1" x14ac:dyDescent="0.35">
      <c r="A383" s="138" t="s">
        <v>13413</v>
      </c>
      <c r="B383" s="21">
        <v>6</v>
      </c>
      <c r="C383" s="20">
        <v>0.7</v>
      </c>
      <c r="D383" s="135">
        <v>40</v>
      </c>
      <c r="E383" s="21"/>
      <c r="F383" s="250">
        <v>30.900000000000002</v>
      </c>
      <c r="G383" s="250">
        <v>28.35</v>
      </c>
      <c r="H383" s="252">
        <v>27.85</v>
      </c>
      <c r="I383"/>
      <c r="J383"/>
    </row>
    <row r="384" spans="1:10" x14ac:dyDescent="0.35">
      <c r="A384" s="138" t="s">
        <v>13461</v>
      </c>
      <c r="B384" s="21">
        <v>6</v>
      </c>
      <c r="C384" s="20">
        <v>0.7</v>
      </c>
      <c r="D384" s="135">
        <v>41.5</v>
      </c>
      <c r="E384" s="21"/>
      <c r="F384" s="250">
        <v>27.5</v>
      </c>
      <c r="G384" s="250">
        <v>25.25</v>
      </c>
      <c r="H384" s="252">
        <v>24.8</v>
      </c>
    </row>
    <row r="385" spans="1:10" s="128" customFormat="1" x14ac:dyDescent="0.35">
      <c r="A385" s="138" t="s">
        <v>13465</v>
      </c>
      <c r="B385" s="21">
        <v>6</v>
      </c>
      <c r="C385" s="20">
        <v>0.5</v>
      </c>
      <c r="D385" s="135">
        <v>41.5</v>
      </c>
      <c r="E385" s="21"/>
      <c r="F385" s="250">
        <v>27.1</v>
      </c>
      <c r="G385" s="250">
        <v>24.900000000000002</v>
      </c>
      <c r="H385" s="252">
        <v>24.450000000000003</v>
      </c>
      <c r="I385"/>
      <c r="J385"/>
    </row>
    <row r="386" spans="1:10" x14ac:dyDescent="0.35">
      <c r="A386" s="138" t="s">
        <v>14787</v>
      </c>
      <c r="B386" s="21">
        <v>6</v>
      </c>
      <c r="C386" s="20">
        <v>0.7</v>
      </c>
      <c r="D386" s="135">
        <v>45</v>
      </c>
      <c r="E386" s="21"/>
      <c r="F386" s="250">
        <v>30.6</v>
      </c>
      <c r="G386" s="250">
        <v>28.1</v>
      </c>
      <c r="H386" s="252">
        <v>27.6</v>
      </c>
    </row>
    <row r="387" spans="1:10" s="128" customFormat="1" x14ac:dyDescent="0.35">
      <c r="A387" s="138" t="s">
        <v>13660</v>
      </c>
      <c r="B387" s="21">
        <v>6</v>
      </c>
      <c r="C387" s="20">
        <v>0.7</v>
      </c>
      <c r="D387" s="135">
        <v>40</v>
      </c>
      <c r="E387" s="21"/>
      <c r="F387" s="250">
        <v>20.700000000000003</v>
      </c>
      <c r="G387" s="250">
        <v>19</v>
      </c>
      <c r="H387" s="252">
        <v>18.650000000000002</v>
      </c>
      <c r="I387"/>
      <c r="J387"/>
    </row>
    <row r="388" spans="1:10" x14ac:dyDescent="0.35">
      <c r="A388" s="138" t="s">
        <v>13680</v>
      </c>
      <c r="B388" s="21">
        <v>6</v>
      </c>
      <c r="C388" s="20">
        <v>0.7</v>
      </c>
      <c r="D388" s="135">
        <v>43</v>
      </c>
      <c r="E388" s="21"/>
      <c r="F388" s="250">
        <v>17.650000000000002</v>
      </c>
      <c r="G388" s="250">
        <v>16.25</v>
      </c>
      <c r="H388" s="252">
        <v>15.950000000000001</v>
      </c>
    </row>
    <row r="389" spans="1:10" x14ac:dyDescent="0.35">
      <c r="A389" s="138" t="s">
        <v>13684</v>
      </c>
      <c r="B389" s="21">
        <v>6</v>
      </c>
      <c r="C389" s="20">
        <v>0.7</v>
      </c>
      <c r="D389" s="135">
        <v>41.3</v>
      </c>
      <c r="E389" s="21"/>
      <c r="F389" s="250">
        <v>17.5</v>
      </c>
      <c r="G389" s="250">
        <v>16.100000000000001</v>
      </c>
      <c r="H389" s="252">
        <v>15.8</v>
      </c>
    </row>
    <row r="390" spans="1:10" s="128" customFormat="1" x14ac:dyDescent="0.35">
      <c r="A390" s="138" t="s">
        <v>13696</v>
      </c>
      <c r="B390" s="21">
        <v>6</v>
      </c>
      <c r="C390" s="20">
        <v>0.7</v>
      </c>
      <c r="D390" s="135">
        <v>47</v>
      </c>
      <c r="E390" s="21"/>
      <c r="F390" s="250">
        <v>18.05</v>
      </c>
      <c r="G390" s="250">
        <v>16.55</v>
      </c>
      <c r="H390" s="252">
        <v>16.25</v>
      </c>
      <c r="I390"/>
      <c r="J390"/>
    </row>
    <row r="391" spans="1:10" x14ac:dyDescent="0.35">
      <c r="A391" s="138" t="s">
        <v>13700</v>
      </c>
      <c r="B391" s="21">
        <v>6</v>
      </c>
      <c r="C391" s="20">
        <v>0.7</v>
      </c>
      <c r="D391" s="135">
        <v>43</v>
      </c>
      <c r="E391" s="21"/>
      <c r="F391" s="250">
        <v>17.650000000000002</v>
      </c>
      <c r="G391" s="250">
        <v>16.25</v>
      </c>
      <c r="H391" s="252">
        <v>15.950000000000001</v>
      </c>
    </row>
    <row r="392" spans="1:10" x14ac:dyDescent="0.35">
      <c r="A392" s="138" t="s">
        <v>13704</v>
      </c>
      <c r="B392" s="21">
        <v>6</v>
      </c>
      <c r="C392" s="20">
        <v>0.7</v>
      </c>
      <c r="D392" s="135">
        <v>43</v>
      </c>
      <c r="E392" s="21"/>
      <c r="F392" s="250">
        <v>17.650000000000002</v>
      </c>
      <c r="G392" s="250">
        <v>16.25</v>
      </c>
      <c r="H392" s="252">
        <v>15.950000000000001</v>
      </c>
    </row>
    <row r="393" spans="1:10" s="128" customFormat="1" x14ac:dyDescent="0.35">
      <c r="A393" s="138" t="s">
        <v>13708</v>
      </c>
      <c r="B393" s="21">
        <v>6</v>
      </c>
      <c r="C393" s="20">
        <v>0.7</v>
      </c>
      <c r="D393" s="135">
        <v>43</v>
      </c>
      <c r="E393" s="21"/>
      <c r="F393" s="250">
        <v>17.650000000000002</v>
      </c>
      <c r="G393" s="250">
        <v>16.25</v>
      </c>
      <c r="H393" s="252">
        <v>15.950000000000001</v>
      </c>
      <c r="I393"/>
      <c r="J393"/>
    </row>
    <row r="394" spans="1:10" x14ac:dyDescent="0.35">
      <c r="A394" s="138" t="s">
        <v>13711</v>
      </c>
      <c r="B394" s="21">
        <v>6</v>
      </c>
      <c r="C394" s="20">
        <v>0.7</v>
      </c>
      <c r="D394" s="135">
        <v>41.3</v>
      </c>
      <c r="E394" s="21"/>
      <c r="F394" s="250">
        <v>17.5</v>
      </c>
      <c r="G394" s="250">
        <v>16.100000000000001</v>
      </c>
      <c r="H394" s="252">
        <v>15.8</v>
      </c>
    </row>
    <row r="395" spans="1:10" x14ac:dyDescent="0.35">
      <c r="A395" s="138" t="s">
        <v>13712</v>
      </c>
      <c r="B395" s="21">
        <v>6</v>
      </c>
      <c r="C395" s="20">
        <v>0.7</v>
      </c>
      <c r="D395" s="135">
        <v>41.3</v>
      </c>
      <c r="E395" s="21"/>
      <c r="F395" s="250">
        <v>17.5</v>
      </c>
      <c r="G395" s="250">
        <v>16.100000000000001</v>
      </c>
      <c r="H395" s="252">
        <v>15.8</v>
      </c>
    </row>
    <row r="396" spans="1:10" s="128" customFormat="1" x14ac:dyDescent="0.35">
      <c r="A396" s="138" t="s">
        <v>13859</v>
      </c>
      <c r="B396" s="21">
        <v>6</v>
      </c>
      <c r="C396" s="20">
        <v>0.7</v>
      </c>
      <c r="D396" s="135">
        <v>40</v>
      </c>
      <c r="E396" s="21"/>
      <c r="F396" s="250">
        <v>26.200000000000003</v>
      </c>
      <c r="G396" s="250">
        <v>24.05</v>
      </c>
      <c r="H396" s="252">
        <v>23.6</v>
      </c>
      <c r="I396"/>
      <c r="J396"/>
    </row>
    <row r="397" spans="1:10" x14ac:dyDescent="0.35">
      <c r="A397" s="138" t="s">
        <v>13863</v>
      </c>
      <c r="B397" s="21">
        <v>6</v>
      </c>
      <c r="C397" s="20">
        <v>0.7</v>
      </c>
      <c r="D397" s="135">
        <v>38</v>
      </c>
      <c r="E397" s="21"/>
      <c r="F397" s="250">
        <v>14.450000000000001</v>
      </c>
      <c r="G397" s="250">
        <v>13.25</v>
      </c>
      <c r="H397" s="252">
        <v>13</v>
      </c>
    </row>
    <row r="398" spans="1:10" x14ac:dyDescent="0.35">
      <c r="A398" s="138" t="s">
        <v>13867</v>
      </c>
      <c r="B398" s="21">
        <v>6</v>
      </c>
      <c r="C398" s="20">
        <v>0.7</v>
      </c>
      <c r="D398" s="135">
        <v>38</v>
      </c>
      <c r="E398" s="21"/>
      <c r="F398" s="250">
        <v>17.3</v>
      </c>
      <c r="G398" s="250">
        <v>15.9</v>
      </c>
      <c r="H398" s="252">
        <v>15.600000000000001</v>
      </c>
    </row>
    <row r="399" spans="1:10" s="128" customFormat="1" x14ac:dyDescent="0.35">
      <c r="A399" s="138" t="s">
        <v>13871</v>
      </c>
      <c r="B399" s="21">
        <v>24</v>
      </c>
      <c r="C399" s="20">
        <v>0.05</v>
      </c>
      <c r="D399" s="135">
        <v>38</v>
      </c>
      <c r="E399" s="21"/>
      <c r="F399" s="250">
        <v>4.6000000000000005</v>
      </c>
      <c r="G399" s="250">
        <v>4.2</v>
      </c>
      <c r="H399" s="252">
        <v>4.1500000000000004</v>
      </c>
      <c r="I399"/>
      <c r="J399"/>
    </row>
    <row r="400" spans="1:10" x14ac:dyDescent="0.35">
      <c r="A400" s="138" t="s">
        <v>14050</v>
      </c>
      <c r="B400" s="21">
        <v>6</v>
      </c>
      <c r="C400" s="20">
        <v>1</v>
      </c>
      <c r="D400" s="135">
        <v>44.5</v>
      </c>
      <c r="E400" s="21"/>
      <c r="F400" s="250">
        <v>21.3</v>
      </c>
      <c r="G400" s="250">
        <v>19.600000000000001</v>
      </c>
      <c r="H400" s="252">
        <v>19.25</v>
      </c>
    </row>
    <row r="401" spans="1:10" x14ac:dyDescent="0.35">
      <c r="A401" s="138" t="s">
        <v>14054</v>
      </c>
      <c r="B401" s="21">
        <v>6</v>
      </c>
      <c r="C401" s="20">
        <v>0.7</v>
      </c>
      <c r="D401" s="135">
        <v>44</v>
      </c>
      <c r="E401" s="21"/>
      <c r="F401" s="250">
        <v>23.150000000000002</v>
      </c>
      <c r="G401" s="250">
        <v>21.25</v>
      </c>
      <c r="H401" s="252">
        <v>20.85</v>
      </c>
    </row>
    <row r="402" spans="1:10" s="128" customFormat="1" x14ac:dyDescent="0.35">
      <c r="A402" s="138" t="s">
        <v>14058</v>
      </c>
      <c r="B402" s="21">
        <v>6</v>
      </c>
      <c r="C402" s="20">
        <v>0.7</v>
      </c>
      <c r="D402" s="135">
        <v>44.5</v>
      </c>
      <c r="E402" s="21"/>
      <c r="F402" s="250">
        <v>17.55</v>
      </c>
      <c r="G402" s="250">
        <v>16.150000000000002</v>
      </c>
      <c r="H402" s="252">
        <v>15.850000000000001</v>
      </c>
      <c r="I402"/>
      <c r="J402"/>
    </row>
    <row r="403" spans="1:10" x14ac:dyDescent="0.35">
      <c r="A403" s="138" t="s">
        <v>14062</v>
      </c>
      <c r="B403" s="21">
        <v>6</v>
      </c>
      <c r="C403" s="20">
        <v>0.7</v>
      </c>
      <c r="D403" s="135">
        <v>40</v>
      </c>
      <c r="E403" s="21"/>
      <c r="F403" s="250">
        <v>22.55</v>
      </c>
      <c r="G403" s="250">
        <v>20.700000000000003</v>
      </c>
      <c r="H403" s="252">
        <v>20.3</v>
      </c>
    </row>
    <row r="404" spans="1:10" s="128" customFormat="1" ht="17" customHeight="1" x14ac:dyDescent="0.35">
      <c r="A404" s="357" t="s">
        <v>14242</v>
      </c>
      <c r="B404" s="358"/>
      <c r="C404" s="358"/>
      <c r="D404" s="358"/>
      <c r="E404" s="358"/>
      <c r="F404" s="358"/>
      <c r="G404" s="358"/>
      <c r="H404" s="359"/>
    </row>
    <row r="405" spans="1:10" x14ac:dyDescent="0.35">
      <c r="A405" s="138" t="s">
        <v>6999</v>
      </c>
      <c r="B405" s="21">
        <v>6</v>
      </c>
      <c r="C405" s="20">
        <v>0.7</v>
      </c>
      <c r="D405" s="135">
        <v>40</v>
      </c>
      <c r="E405" s="21"/>
      <c r="F405" s="250">
        <v>37.15</v>
      </c>
      <c r="G405" s="250">
        <v>34.15</v>
      </c>
      <c r="H405" s="252">
        <v>33.5</v>
      </c>
    </row>
    <row r="406" spans="1:10" s="128" customFormat="1" x14ac:dyDescent="0.35">
      <c r="A406" s="138" t="s">
        <v>14521</v>
      </c>
      <c r="B406" s="21">
        <v>3</v>
      </c>
      <c r="C406" s="20">
        <v>0.7</v>
      </c>
      <c r="D406" s="135">
        <v>45</v>
      </c>
      <c r="E406" s="21"/>
      <c r="F406" s="250">
        <v>44.35</v>
      </c>
      <c r="G406" s="250">
        <v>40.700000000000003</v>
      </c>
      <c r="H406" s="252">
        <v>39.950000000000003</v>
      </c>
      <c r="I406"/>
      <c r="J406"/>
    </row>
    <row r="407" spans="1:10" x14ac:dyDescent="0.35">
      <c r="A407" s="138" t="s">
        <v>9418</v>
      </c>
      <c r="B407" s="21">
        <v>6</v>
      </c>
      <c r="C407" s="20">
        <v>0.7</v>
      </c>
      <c r="D407" s="135">
        <v>43.2</v>
      </c>
      <c r="E407" s="21"/>
      <c r="F407" s="250">
        <v>40.200000000000003</v>
      </c>
      <c r="G407" s="250">
        <v>36.9</v>
      </c>
      <c r="H407" s="252">
        <v>36.25</v>
      </c>
    </row>
    <row r="408" spans="1:10" x14ac:dyDescent="0.35">
      <c r="A408" s="138" t="s">
        <v>9793</v>
      </c>
      <c r="B408" s="21">
        <v>6</v>
      </c>
      <c r="C408" s="20">
        <v>0.7</v>
      </c>
      <c r="D408" s="135">
        <v>47.3</v>
      </c>
      <c r="E408" s="21"/>
      <c r="F408" s="250">
        <v>55.800000000000004</v>
      </c>
      <c r="G408" s="250">
        <v>51.25</v>
      </c>
      <c r="H408" s="252">
        <v>50.35</v>
      </c>
    </row>
    <row r="409" spans="1:10" s="128" customFormat="1" x14ac:dyDescent="0.35">
      <c r="A409" s="138" t="s">
        <v>9797</v>
      </c>
      <c r="B409" s="21">
        <v>6</v>
      </c>
      <c r="C409" s="20">
        <v>0.7</v>
      </c>
      <c r="D409" s="135">
        <v>45</v>
      </c>
      <c r="E409" s="21"/>
      <c r="F409" s="250">
        <v>52.25</v>
      </c>
      <c r="G409" s="250">
        <v>47.95</v>
      </c>
      <c r="H409" s="252">
        <v>47.1</v>
      </c>
      <c r="I409"/>
      <c r="J409"/>
    </row>
    <row r="410" spans="1:10" x14ac:dyDescent="0.35">
      <c r="A410" s="138" t="s">
        <v>9801</v>
      </c>
      <c r="B410" s="21">
        <v>6</v>
      </c>
      <c r="C410" s="20">
        <v>0.7</v>
      </c>
      <c r="D410" s="135">
        <v>46.4</v>
      </c>
      <c r="E410" s="21"/>
      <c r="F410" s="250">
        <v>52.2</v>
      </c>
      <c r="G410" s="250">
        <v>47.900000000000006</v>
      </c>
      <c r="H410" s="252">
        <v>47.050000000000004</v>
      </c>
    </row>
    <row r="411" spans="1:10" x14ac:dyDescent="0.35">
      <c r="A411" s="138" t="s">
        <v>9805</v>
      </c>
      <c r="B411" s="21">
        <v>6</v>
      </c>
      <c r="C411" s="20">
        <v>0.7</v>
      </c>
      <c r="D411" s="135">
        <v>40</v>
      </c>
      <c r="E411" s="21"/>
      <c r="F411" s="250">
        <v>42.900000000000006</v>
      </c>
      <c r="G411" s="250">
        <v>39.400000000000006</v>
      </c>
      <c r="H411" s="252">
        <v>38.700000000000003</v>
      </c>
    </row>
    <row r="412" spans="1:10" s="128" customFormat="1" x14ac:dyDescent="0.35">
      <c r="A412" s="138" t="s">
        <v>9809</v>
      </c>
      <c r="B412" s="21">
        <v>6</v>
      </c>
      <c r="C412" s="20">
        <v>0.7</v>
      </c>
      <c r="D412" s="135">
        <v>45</v>
      </c>
      <c r="E412" s="21"/>
      <c r="F412" s="250">
        <v>35.950000000000003</v>
      </c>
      <c r="G412" s="250">
        <v>33</v>
      </c>
      <c r="H412" s="252">
        <v>32.450000000000003</v>
      </c>
      <c r="I412"/>
      <c r="J412"/>
    </row>
    <row r="413" spans="1:10" x14ac:dyDescent="0.35">
      <c r="A413" s="138" t="s">
        <v>9813</v>
      </c>
      <c r="B413" s="21">
        <v>6</v>
      </c>
      <c r="C413" s="20">
        <v>0.7</v>
      </c>
      <c r="D413" s="135">
        <v>40</v>
      </c>
      <c r="E413" s="21"/>
      <c r="F413" s="250">
        <v>38.5</v>
      </c>
      <c r="G413" s="250">
        <v>35.35</v>
      </c>
      <c r="H413" s="252">
        <v>34.75</v>
      </c>
    </row>
    <row r="414" spans="1:10" x14ac:dyDescent="0.35">
      <c r="A414" s="138" t="s">
        <v>9817</v>
      </c>
      <c r="B414" s="21">
        <v>6</v>
      </c>
      <c r="C414" s="20">
        <v>0.7</v>
      </c>
      <c r="D414" s="135">
        <v>45.7</v>
      </c>
      <c r="E414" s="21"/>
      <c r="F414" s="250">
        <v>55.650000000000006</v>
      </c>
      <c r="G414" s="250">
        <v>51.1</v>
      </c>
      <c r="H414" s="252">
        <v>50.2</v>
      </c>
    </row>
    <row r="415" spans="1:10" s="128" customFormat="1" x14ac:dyDescent="0.35">
      <c r="A415" s="138" t="s">
        <v>9821</v>
      </c>
      <c r="B415" s="21">
        <v>6</v>
      </c>
      <c r="C415" s="20">
        <v>0.7</v>
      </c>
      <c r="D415" s="135">
        <v>44.2</v>
      </c>
      <c r="E415" s="21"/>
      <c r="F415" s="250">
        <v>52.300000000000004</v>
      </c>
      <c r="G415" s="250">
        <v>48</v>
      </c>
      <c r="H415" s="252">
        <v>47.150000000000006</v>
      </c>
      <c r="I415"/>
      <c r="J415"/>
    </row>
    <row r="416" spans="1:10" x14ac:dyDescent="0.35">
      <c r="A416" s="138" t="s">
        <v>9825</v>
      </c>
      <c r="B416" s="21">
        <v>6</v>
      </c>
      <c r="C416" s="20">
        <v>0.7</v>
      </c>
      <c r="D416" s="135">
        <v>45</v>
      </c>
      <c r="E416" s="21"/>
      <c r="F416" s="250">
        <v>36.1</v>
      </c>
      <c r="G416" s="250">
        <v>33.15</v>
      </c>
      <c r="H416" s="252">
        <v>32.550000000000004</v>
      </c>
    </row>
    <row r="417" spans="1:10" x14ac:dyDescent="0.35">
      <c r="A417" s="138" t="s">
        <v>11427</v>
      </c>
      <c r="B417" s="21">
        <v>6</v>
      </c>
      <c r="C417" s="20">
        <v>0.7</v>
      </c>
      <c r="D417" s="135">
        <v>40</v>
      </c>
      <c r="E417" s="21"/>
      <c r="F417" s="250">
        <v>31.200000000000003</v>
      </c>
      <c r="G417" s="250">
        <v>28.650000000000002</v>
      </c>
      <c r="H417" s="252">
        <v>28.150000000000002</v>
      </c>
    </row>
    <row r="418" spans="1:10" s="128" customFormat="1" ht="17" customHeight="1" x14ac:dyDescent="0.35">
      <c r="A418" s="357" t="s">
        <v>14243</v>
      </c>
      <c r="B418" s="358"/>
      <c r="C418" s="358"/>
      <c r="D418" s="358"/>
      <c r="E418" s="358"/>
      <c r="F418" s="358"/>
      <c r="G418" s="358"/>
      <c r="H418" s="359"/>
    </row>
    <row r="419" spans="1:10" s="128" customFormat="1" x14ac:dyDescent="0.35">
      <c r="A419" s="138" t="s">
        <v>2715</v>
      </c>
      <c r="B419" s="21">
        <v>6</v>
      </c>
      <c r="C419" s="20">
        <v>1</v>
      </c>
      <c r="D419" s="135">
        <v>40</v>
      </c>
      <c r="E419" s="21"/>
      <c r="F419" s="250">
        <v>14.100000000000001</v>
      </c>
      <c r="G419" s="250">
        <v>12.950000000000001</v>
      </c>
      <c r="H419" s="252">
        <v>12.700000000000001</v>
      </c>
      <c r="I419"/>
      <c r="J419"/>
    </row>
    <row r="420" spans="1:10" x14ac:dyDescent="0.35">
      <c r="A420" s="138" t="s">
        <v>2864</v>
      </c>
      <c r="B420" s="21">
        <v>6</v>
      </c>
      <c r="C420" s="20">
        <v>0.7</v>
      </c>
      <c r="D420" s="135">
        <v>40</v>
      </c>
      <c r="E420" s="21"/>
      <c r="F420" s="250">
        <v>14.4</v>
      </c>
      <c r="G420" s="250">
        <v>13.25</v>
      </c>
      <c r="H420" s="252">
        <v>13</v>
      </c>
    </row>
    <row r="421" spans="1:10" x14ac:dyDescent="0.35">
      <c r="A421" s="138" t="s">
        <v>4279</v>
      </c>
      <c r="B421" s="21">
        <v>6</v>
      </c>
      <c r="C421" s="20">
        <v>0.7</v>
      </c>
      <c r="D421" s="135">
        <v>40</v>
      </c>
      <c r="E421" s="21"/>
      <c r="F421" s="250">
        <v>15.05</v>
      </c>
      <c r="G421" s="250">
        <v>13.8</v>
      </c>
      <c r="H421" s="252">
        <v>13.55</v>
      </c>
    </row>
    <row r="422" spans="1:10" s="128" customFormat="1" x14ac:dyDescent="0.35">
      <c r="A422" s="138" t="s">
        <v>4284</v>
      </c>
      <c r="B422" s="21">
        <v>6</v>
      </c>
      <c r="C422" s="20">
        <v>0.7</v>
      </c>
      <c r="D422" s="135">
        <v>40</v>
      </c>
      <c r="E422" s="21"/>
      <c r="F422" s="250">
        <v>15.65</v>
      </c>
      <c r="G422" s="250">
        <v>14.350000000000001</v>
      </c>
      <c r="H422" s="252">
        <v>14.100000000000001</v>
      </c>
      <c r="I422"/>
      <c r="J422"/>
    </row>
    <row r="423" spans="1:10" s="128" customFormat="1" x14ac:dyDescent="0.35">
      <c r="A423" s="138" t="s">
        <v>4288</v>
      </c>
      <c r="B423" s="21">
        <v>6</v>
      </c>
      <c r="C423" s="20">
        <v>0.7</v>
      </c>
      <c r="D423" s="135">
        <v>40</v>
      </c>
      <c r="E423" s="21"/>
      <c r="F423" s="250">
        <v>15.65</v>
      </c>
      <c r="G423" s="250">
        <v>14.350000000000001</v>
      </c>
      <c r="H423" s="252">
        <v>14.100000000000001</v>
      </c>
      <c r="I423"/>
      <c r="J423"/>
    </row>
    <row r="424" spans="1:10" x14ac:dyDescent="0.35">
      <c r="A424" s="138" t="s">
        <v>4291</v>
      </c>
      <c r="B424" s="21">
        <v>6</v>
      </c>
      <c r="C424" s="20">
        <v>0.7</v>
      </c>
      <c r="D424" s="135">
        <v>40</v>
      </c>
      <c r="E424" s="21"/>
      <c r="F424" s="250">
        <v>15.65</v>
      </c>
      <c r="G424" s="250">
        <v>14.350000000000001</v>
      </c>
      <c r="H424" s="252">
        <v>14.100000000000001</v>
      </c>
    </row>
    <row r="425" spans="1:10" s="128" customFormat="1" x14ac:dyDescent="0.35">
      <c r="A425" s="138" t="s">
        <v>9567</v>
      </c>
      <c r="B425" s="21">
        <v>6</v>
      </c>
      <c r="C425" s="20">
        <v>0.7</v>
      </c>
      <c r="D425" s="135">
        <v>41.5</v>
      </c>
      <c r="E425" s="21"/>
      <c r="F425" s="250">
        <v>13.700000000000001</v>
      </c>
      <c r="G425" s="250">
        <v>12.600000000000001</v>
      </c>
      <c r="H425" s="252">
        <v>12.350000000000001</v>
      </c>
      <c r="I425"/>
      <c r="J425"/>
    </row>
    <row r="426" spans="1:10" s="128" customFormat="1" x14ac:dyDescent="0.35">
      <c r="A426" s="138" t="s">
        <v>10615</v>
      </c>
      <c r="B426" s="21">
        <v>6</v>
      </c>
      <c r="C426" s="20">
        <v>1</v>
      </c>
      <c r="D426" s="135">
        <v>38</v>
      </c>
      <c r="E426" s="21"/>
      <c r="F426" s="250">
        <v>12.950000000000001</v>
      </c>
      <c r="G426" s="250">
        <v>11.9</v>
      </c>
      <c r="H426" s="252">
        <v>11.65</v>
      </c>
      <c r="I426"/>
      <c r="J426"/>
    </row>
    <row r="427" spans="1:10" x14ac:dyDescent="0.35">
      <c r="A427" s="138" t="s">
        <v>13539</v>
      </c>
      <c r="B427" s="21">
        <v>6</v>
      </c>
      <c r="C427" s="20">
        <v>1</v>
      </c>
      <c r="D427" s="135">
        <v>39</v>
      </c>
      <c r="E427" s="21"/>
      <c r="F427" s="250">
        <v>11.9</v>
      </c>
      <c r="G427" s="250">
        <v>10.950000000000001</v>
      </c>
      <c r="H427" s="252">
        <v>10.75</v>
      </c>
    </row>
    <row r="428" spans="1:10" s="128" customFormat="1" ht="17" customHeight="1" x14ac:dyDescent="0.35">
      <c r="A428" s="357" t="s">
        <v>16230</v>
      </c>
      <c r="B428" s="358"/>
      <c r="C428" s="358"/>
      <c r="D428" s="358"/>
      <c r="E428" s="358"/>
      <c r="F428" s="358"/>
      <c r="G428" s="358"/>
      <c r="H428" s="359"/>
    </row>
    <row r="429" spans="1:10" s="128" customFormat="1" x14ac:dyDescent="0.35">
      <c r="A429" s="138" t="s">
        <v>87</v>
      </c>
      <c r="B429" s="21">
        <v>6</v>
      </c>
      <c r="C429" s="20">
        <v>1</v>
      </c>
      <c r="D429" s="135">
        <v>40</v>
      </c>
      <c r="E429" s="21"/>
      <c r="F429" s="250">
        <v>22.75</v>
      </c>
      <c r="G429" s="250">
        <v>20.900000000000002</v>
      </c>
      <c r="H429" s="252">
        <v>20.55</v>
      </c>
      <c r="I429"/>
      <c r="J429"/>
    </row>
    <row r="430" spans="1:10" x14ac:dyDescent="0.35">
      <c r="A430" s="138" t="s">
        <v>93</v>
      </c>
      <c r="B430" s="21">
        <v>6</v>
      </c>
      <c r="C430" s="20">
        <v>1</v>
      </c>
      <c r="D430" s="135">
        <v>40</v>
      </c>
      <c r="E430" s="21"/>
      <c r="F430" s="250">
        <v>22.75</v>
      </c>
      <c r="G430" s="250">
        <v>20.900000000000002</v>
      </c>
      <c r="H430" s="252">
        <v>20.55</v>
      </c>
    </row>
    <row r="431" spans="1:10" x14ac:dyDescent="0.35">
      <c r="A431" s="138" t="s">
        <v>95</v>
      </c>
      <c r="B431" s="21">
        <v>6</v>
      </c>
      <c r="C431" s="20">
        <v>0.7</v>
      </c>
      <c r="D431" s="135">
        <v>35</v>
      </c>
      <c r="E431" s="21"/>
      <c r="F431" s="250">
        <v>23.450000000000003</v>
      </c>
      <c r="G431" s="250">
        <v>21.5</v>
      </c>
      <c r="H431" s="252">
        <v>21.150000000000002</v>
      </c>
    </row>
    <row r="432" spans="1:10" s="128" customFormat="1" x14ac:dyDescent="0.35">
      <c r="A432" s="138" t="s">
        <v>564</v>
      </c>
      <c r="B432" s="21">
        <v>96</v>
      </c>
      <c r="C432" s="20">
        <v>0.05</v>
      </c>
      <c r="D432" s="135">
        <v>17</v>
      </c>
      <c r="E432" s="21"/>
      <c r="F432" s="250">
        <v>3.6500000000000004</v>
      </c>
      <c r="G432" s="250">
        <v>3.35</v>
      </c>
      <c r="H432" s="252">
        <v>3.3000000000000003</v>
      </c>
      <c r="I432"/>
      <c r="J432"/>
    </row>
    <row r="433" spans="1:10" s="128" customFormat="1" x14ac:dyDescent="0.35">
      <c r="A433" s="138" t="s">
        <v>23276</v>
      </c>
      <c r="B433" s="21">
        <v>6</v>
      </c>
      <c r="C433" s="20">
        <v>1</v>
      </c>
      <c r="D433" s="135">
        <v>17</v>
      </c>
      <c r="E433" s="21"/>
      <c r="F433" s="250">
        <v>13.5</v>
      </c>
      <c r="G433" s="250">
        <v>12.4</v>
      </c>
      <c r="H433" s="252">
        <v>12.200000000000001</v>
      </c>
      <c r="I433"/>
      <c r="J433"/>
    </row>
    <row r="434" spans="1:10" s="128" customFormat="1" x14ac:dyDescent="0.35">
      <c r="A434" s="138" t="s">
        <v>575</v>
      </c>
      <c r="B434" s="21">
        <v>6</v>
      </c>
      <c r="C434" s="20">
        <v>0.7</v>
      </c>
      <c r="D434" s="135">
        <v>15.5</v>
      </c>
      <c r="E434" s="21"/>
      <c r="F434" s="250">
        <v>13</v>
      </c>
      <c r="G434" s="250">
        <v>11.9</v>
      </c>
      <c r="H434" s="252">
        <v>11.700000000000001</v>
      </c>
      <c r="I434"/>
      <c r="J434"/>
    </row>
    <row r="435" spans="1:10" x14ac:dyDescent="0.35">
      <c r="A435" s="138" t="s">
        <v>899</v>
      </c>
      <c r="B435" s="21">
        <v>6</v>
      </c>
      <c r="C435" s="20">
        <v>0.7</v>
      </c>
      <c r="D435" s="135">
        <v>17</v>
      </c>
      <c r="E435" s="21"/>
      <c r="F435" s="250">
        <v>13.75</v>
      </c>
      <c r="G435" s="250">
        <v>12.600000000000001</v>
      </c>
      <c r="H435" s="252">
        <v>12.4</v>
      </c>
    </row>
    <row r="436" spans="1:10" x14ac:dyDescent="0.35">
      <c r="A436" s="138" t="s">
        <v>1030</v>
      </c>
      <c r="B436" s="21">
        <v>6</v>
      </c>
      <c r="C436" s="20">
        <v>0.7</v>
      </c>
      <c r="D436" s="135">
        <v>40</v>
      </c>
      <c r="E436" s="21"/>
      <c r="F436" s="250">
        <v>15.75</v>
      </c>
      <c r="G436" s="250">
        <v>14.450000000000001</v>
      </c>
      <c r="H436" s="252">
        <v>14.200000000000001</v>
      </c>
    </row>
    <row r="437" spans="1:10" s="128" customFormat="1" x14ac:dyDescent="0.35">
      <c r="A437" s="138" t="s">
        <v>1231</v>
      </c>
      <c r="B437" s="21">
        <v>6</v>
      </c>
      <c r="C437" s="20">
        <v>0.7</v>
      </c>
      <c r="D437" s="135">
        <v>17</v>
      </c>
      <c r="E437" s="21"/>
      <c r="F437" s="250">
        <v>18.95</v>
      </c>
      <c r="G437" s="250">
        <v>17.400000000000002</v>
      </c>
      <c r="H437" s="252">
        <v>17.100000000000001</v>
      </c>
      <c r="I437"/>
      <c r="J437"/>
    </row>
    <row r="438" spans="1:10" x14ac:dyDescent="0.35">
      <c r="A438" s="138" t="s">
        <v>1236</v>
      </c>
      <c r="B438" s="21">
        <v>6</v>
      </c>
      <c r="C438" s="20">
        <v>0.5</v>
      </c>
      <c r="D438" s="135">
        <v>15.7</v>
      </c>
      <c r="E438" s="21"/>
      <c r="F438" s="250">
        <v>13.450000000000001</v>
      </c>
      <c r="G438" s="250">
        <v>12.350000000000001</v>
      </c>
      <c r="H438" s="252">
        <v>12.15</v>
      </c>
    </row>
    <row r="439" spans="1:10" x14ac:dyDescent="0.35">
      <c r="A439" s="138" t="s">
        <v>1240</v>
      </c>
      <c r="B439" s="21">
        <v>12</v>
      </c>
      <c r="C439" s="20">
        <v>0.7</v>
      </c>
      <c r="D439" s="135">
        <v>15.7</v>
      </c>
      <c r="E439" s="21"/>
      <c r="F439" s="250">
        <v>19.100000000000001</v>
      </c>
      <c r="G439" s="250">
        <v>17.55</v>
      </c>
      <c r="H439" s="252">
        <v>17.25</v>
      </c>
    </row>
    <row r="440" spans="1:10" x14ac:dyDescent="0.35">
      <c r="A440" s="138" t="s">
        <v>1244</v>
      </c>
      <c r="B440" s="21">
        <v>6</v>
      </c>
      <c r="C440" s="20">
        <v>0.7</v>
      </c>
      <c r="D440" s="135">
        <v>17</v>
      </c>
      <c r="E440" s="21"/>
      <c r="F440" s="250">
        <v>18.650000000000002</v>
      </c>
      <c r="G440" s="250">
        <v>17.150000000000002</v>
      </c>
      <c r="H440" s="252">
        <v>16.850000000000001</v>
      </c>
    </row>
    <row r="441" spans="1:10" s="128" customFormat="1" x14ac:dyDescent="0.35">
      <c r="A441" s="138" t="s">
        <v>1248</v>
      </c>
      <c r="B441" s="21">
        <v>12</v>
      </c>
      <c r="C441" s="20">
        <v>1</v>
      </c>
      <c r="D441" s="135">
        <v>17</v>
      </c>
      <c r="E441" s="21"/>
      <c r="F441" s="250">
        <v>18.400000000000002</v>
      </c>
      <c r="G441" s="250">
        <v>16.900000000000002</v>
      </c>
      <c r="H441" s="252">
        <v>16.600000000000001</v>
      </c>
      <c r="I441"/>
      <c r="J441"/>
    </row>
    <row r="442" spans="1:10" x14ac:dyDescent="0.35">
      <c r="A442" s="138" t="s">
        <v>1255</v>
      </c>
      <c r="B442" s="21">
        <v>12</v>
      </c>
      <c r="C442" s="20">
        <v>1</v>
      </c>
      <c r="D442" s="135">
        <v>17</v>
      </c>
      <c r="E442" s="21"/>
      <c r="F442" s="250">
        <v>16.850000000000001</v>
      </c>
      <c r="G442" s="250">
        <v>15.5</v>
      </c>
      <c r="H442" s="252">
        <v>15.200000000000001</v>
      </c>
    </row>
    <row r="443" spans="1:10" s="128" customFormat="1" x14ac:dyDescent="0.35">
      <c r="A443" s="138" t="s">
        <v>1277</v>
      </c>
      <c r="B443" s="21">
        <v>12</v>
      </c>
      <c r="C443" s="20">
        <v>1</v>
      </c>
      <c r="D443" s="135">
        <v>17</v>
      </c>
      <c r="E443" s="21"/>
      <c r="F443" s="250">
        <v>18.650000000000002</v>
      </c>
      <c r="G443" s="250">
        <v>17.100000000000001</v>
      </c>
      <c r="H443" s="252">
        <v>16.8</v>
      </c>
      <c r="I443"/>
      <c r="J443"/>
    </row>
    <row r="444" spans="1:10" x14ac:dyDescent="0.35">
      <c r="A444" s="138" t="s">
        <v>1284</v>
      </c>
      <c r="B444" s="21">
        <v>6</v>
      </c>
      <c r="C444" s="20">
        <v>0.7</v>
      </c>
      <c r="D444" s="135">
        <v>17</v>
      </c>
      <c r="E444" s="21"/>
      <c r="F444" s="250">
        <v>17.45</v>
      </c>
      <c r="G444" s="250">
        <v>16</v>
      </c>
      <c r="H444" s="252">
        <v>15.75</v>
      </c>
    </row>
    <row r="445" spans="1:10" x14ac:dyDescent="0.35">
      <c r="A445" s="138" t="s">
        <v>1854</v>
      </c>
      <c r="B445" s="21">
        <v>12</v>
      </c>
      <c r="C445" s="20">
        <v>1</v>
      </c>
      <c r="D445" s="135">
        <v>35</v>
      </c>
      <c r="E445" s="21"/>
      <c r="F445" s="250">
        <v>11.65</v>
      </c>
      <c r="G445" s="250">
        <v>10.700000000000001</v>
      </c>
      <c r="H445" s="252">
        <v>10.5</v>
      </c>
    </row>
    <row r="446" spans="1:10" x14ac:dyDescent="0.35">
      <c r="A446" s="138" t="s">
        <v>1901</v>
      </c>
      <c r="B446" s="21">
        <v>6</v>
      </c>
      <c r="C446" s="20">
        <v>0.7</v>
      </c>
      <c r="D446" s="135">
        <v>45</v>
      </c>
      <c r="E446" s="21"/>
      <c r="F446" s="250">
        <v>16.900000000000002</v>
      </c>
      <c r="G446" s="250">
        <v>15.5</v>
      </c>
      <c r="H446" s="252">
        <v>15.200000000000001</v>
      </c>
    </row>
    <row r="447" spans="1:10" x14ac:dyDescent="0.35">
      <c r="A447" s="138" t="s">
        <v>2417</v>
      </c>
      <c r="B447" s="21">
        <v>6</v>
      </c>
      <c r="C447" s="20">
        <v>0.7</v>
      </c>
      <c r="D447" s="135">
        <v>40</v>
      </c>
      <c r="E447" s="21"/>
      <c r="F447" s="250">
        <v>24.8</v>
      </c>
      <c r="G447" s="250">
        <v>22.75</v>
      </c>
      <c r="H447" s="252">
        <v>22.35</v>
      </c>
    </row>
    <row r="448" spans="1:10" x14ac:dyDescent="0.35">
      <c r="A448" s="138" t="s">
        <v>2825</v>
      </c>
      <c r="B448" s="21">
        <v>6</v>
      </c>
      <c r="C448" s="20">
        <v>0.7</v>
      </c>
      <c r="D448" s="135">
        <v>14.5</v>
      </c>
      <c r="E448" s="21"/>
      <c r="F448" s="250">
        <v>19.650000000000002</v>
      </c>
      <c r="G448" s="250">
        <v>18.05</v>
      </c>
      <c r="H448" s="252">
        <v>17.75</v>
      </c>
    </row>
    <row r="449" spans="1:10" x14ac:dyDescent="0.35">
      <c r="A449" s="138" t="s">
        <v>2991</v>
      </c>
      <c r="B449" s="21">
        <v>12</v>
      </c>
      <c r="C449" s="20">
        <v>1</v>
      </c>
      <c r="D449" s="135">
        <v>17</v>
      </c>
      <c r="E449" s="21"/>
      <c r="F449" s="250">
        <v>14.55</v>
      </c>
      <c r="G449" s="250">
        <v>13.350000000000001</v>
      </c>
      <c r="H449" s="252">
        <v>13.15</v>
      </c>
    </row>
    <row r="450" spans="1:10" x14ac:dyDescent="0.35">
      <c r="A450" s="138" t="s">
        <v>3141</v>
      </c>
      <c r="B450" s="21">
        <v>6</v>
      </c>
      <c r="C450" s="20">
        <v>0.5</v>
      </c>
      <c r="D450" s="135">
        <v>16.5</v>
      </c>
      <c r="E450" s="21"/>
      <c r="F450" s="250">
        <v>14.25</v>
      </c>
      <c r="G450" s="250">
        <v>13.100000000000001</v>
      </c>
      <c r="H450" s="252">
        <v>12.850000000000001</v>
      </c>
    </row>
    <row r="451" spans="1:10" s="128" customFormat="1" x14ac:dyDescent="0.35">
      <c r="A451" s="138" t="s">
        <v>3325</v>
      </c>
      <c r="B451" s="21">
        <v>6</v>
      </c>
      <c r="C451" s="20">
        <v>0.75</v>
      </c>
      <c r="D451" s="135">
        <v>14.7</v>
      </c>
      <c r="E451" s="21"/>
      <c r="F451" s="250">
        <v>16.75</v>
      </c>
      <c r="G451" s="250">
        <v>15.350000000000001</v>
      </c>
      <c r="H451" s="252">
        <v>15.100000000000001</v>
      </c>
      <c r="I451"/>
      <c r="J451"/>
    </row>
    <row r="452" spans="1:10" x14ac:dyDescent="0.35">
      <c r="A452" s="138" t="s">
        <v>14420</v>
      </c>
      <c r="B452" s="21">
        <v>6</v>
      </c>
      <c r="C452" s="20">
        <v>0.7</v>
      </c>
      <c r="D452" s="135">
        <v>40</v>
      </c>
      <c r="E452" s="21"/>
      <c r="F452" s="250">
        <v>25.6</v>
      </c>
      <c r="G452" s="250">
        <v>23.5</v>
      </c>
      <c r="H452" s="252">
        <v>23.05</v>
      </c>
    </row>
    <row r="453" spans="1:10" x14ac:dyDescent="0.35">
      <c r="A453" s="138" t="s">
        <v>4174</v>
      </c>
      <c r="B453" s="21">
        <v>6</v>
      </c>
      <c r="C453" s="20">
        <v>0.7</v>
      </c>
      <c r="D453" s="135">
        <v>17</v>
      </c>
      <c r="E453" s="21"/>
      <c r="F453" s="250">
        <v>14.5</v>
      </c>
      <c r="G453" s="250">
        <v>13.350000000000001</v>
      </c>
      <c r="H453" s="252">
        <v>13.100000000000001</v>
      </c>
    </row>
    <row r="454" spans="1:10" s="128" customFormat="1" x14ac:dyDescent="0.35">
      <c r="A454" s="138" t="s">
        <v>4303</v>
      </c>
      <c r="B454" s="21">
        <v>6</v>
      </c>
      <c r="C454" s="20">
        <v>0.7</v>
      </c>
      <c r="D454" s="135">
        <v>14.9</v>
      </c>
      <c r="E454" s="21"/>
      <c r="F454" s="250">
        <v>14.15</v>
      </c>
      <c r="G454" s="250">
        <v>13</v>
      </c>
      <c r="H454" s="252">
        <v>12.75</v>
      </c>
      <c r="I454"/>
      <c r="J454"/>
    </row>
    <row r="455" spans="1:10" x14ac:dyDescent="0.35">
      <c r="A455" s="138" t="s">
        <v>4331</v>
      </c>
      <c r="B455" s="21">
        <v>6</v>
      </c>
      <c r="C455" s="20">
        <v>0.7</v>
      </c>
      <c r="D455" s="135">
        <v>40</v>
      </c>
      <c r="E455" s="21"/>
      <c r="F455" s="250">
        <v>17.95</v>
      </c>
      <c r="G455" s="250">
        <v>16.5</v>
      </c>
      <c r="H455" s="252">
        <v>16.2</v>
      </c>
    </row>
    <row r="456" spans="1:10" x14ac:dyDescent="0.35">
      <c r="A456" s="138" t="s">
        <v>4473</v>
      </c>
      <c r="B456" s="21">
        <v>6</v>
      </c>
      <c r="C456" s="20">
        <v>0.7</v>
      </c>
      <c r="D456" s="135">
        <v>17</v>
      </c>
      <c r="E456" s="21"/>
      <c r="F456" s="250">
        <v>18.650000000000002</v>
      </c>
      <c r="G456" s="250">
        <v>17.150000000000002</v>
      </c>
      <c r="H456" s="252">
        <v>16.850000000000001</v>
      </c>
    </row>
    <row r="457" spans="1:10" x14ac:dyDescent="0.35">
      <c r="A457" s="138" t="s">
        <v>14555</v>
      </c>
      <c r="B457" s="21">
        <v>6</v>
      </c>
      <c r="C457" s="20">
        <v>0.75</v>
      </c>
      <c r="D457" s="135">
        <v>16</v>
      </c>
      <c r="E457" s="21"/>
      <c r="F457" s="250">
        <v>13.05</v>
      </c>
      <c r="G457" s="250">
        <v>12</v>
      </c>
      <c r="H457" s="252">
        <v>11.8</v>
      </c>
    </row>
    <row r="458" spans="1:10" s="128" customFormat="1" x14ac:dyDescent="0.35">
      <c r="A458" s="138" t="s">
        <v>4498</v>
      </c>
      <c r="B458" s="21">
        <v>6</v>
      </c>
      <c r="C458" s="20">
        <v>0.7</v>
      </c>
      <c r="D458" s="135">
        <v>40</v>
      </c>
      <c r="E458" s="21"/>
      <c r="F458" s="250">
        <v>18.8</v>
      </c>
      <c r="G458" s="250">
        <v>17.25</v>
      </c>
      <c r="H458" s="252">
        <v>16.95</v>
      </c>
      <c r="I458"/>
      <c r="J458"/>
    </row>
    <row r="459" spans="1:10" x14ac:dyDescent="0.35">
      <c r="A459" s="138" t="s">
        <v>4595</v>
      </c>
      <c r="B459" s="21">
        <v>6</v>
      </c>
      <c r="C459" s="20">
        <v>0.7</v>
      </c>
      <c r="D459" s="135">
        <v>15</v>
      </c>
      <c r="E459" s="21"/>
      <c r="F459" s="250">
        <v>11.5</v>
      </c>
      <c r="G459" s="250">
        <v>10.55</v>
      </c>
      <c r="H459" s="252">
        <v>10.350000000000001</v>
      </c>
    </row>
    <row r="460" spans="1:10" x14ac:dyDescent="0.35">
      <c r="A460" s="138" t="s">
        <v>4631</v>
      </c>
      <c r="B460" s="21">
        <v>12</v>
      </c>
      <c r="C460" s="20">
        <v>1</v>
      </c>
      <c r="D460" s="135">
        <v>40</v>
      </c>
      <c r="E460" s="21"/>
      <c r="F460" s="250">
        <v>24.35</v>
      </c>
      <c r="G460" s="250">
        <v>22.35</v>
      </c>
      <c r="H460" s="252">
        <v>21.950000000000003</v>
      </c>
    </row>
    <row r="461" spans="1:10" s="128" customFormat="1" x14ac:dyDescent="0.35">
      <c r="A461" s="138" t="s">
        <v>4734</v>
      </c>
      <c r="B461" s="21">
        <v>6</v>
      </c>
      <c r="C461" s="20">
        <v>0.5</v>
      </c>
      <c r="D461" s="135">
        <v>20</v>
      </c>
      <c r="E461" s="21"/>
      <c r="F461" s="250">
        <v>12.65</v>
      </c>
      <c r="G461" s="250">
        <v>11.600000000000001</v>
      </c>
      <c r="H461" s="252">
        <v>11.4</v>
      </c>
      <c r="I461"/>
      <c r="J461"/>
    </row>
    <row r="462" spans="1:10" x14ac:dyDescent="0.35">
      <c r="A462" s="138" t="s">
        <v>4738</v>
      </c>
      <c r="B462" s="21">
        <v>6</v>
      </c>
      <c r="C462" s="20">
        <v>0.5</v>
      </c>
      <c r="D462" s="135">
        <v>20</v>
      </c>
      <c r="E462" s="21"/>
      <c r="F462" s="250">
        <v>16</v>
      </c>
      <c r="G462" s="250">
        <v>14.700000000000001</v>
      </c>
      <c r="H462" s="252">
        <v>14.4</v>
      </c>
    </row>
    <row r="463" spans="1:10" x14ac:dyDescent="0.35">
      <c r="A463" s="138" t="s">
        <v>4766</v>
      </c>
      <c r="B463" s="21">
        <v>6</v>
      </c>
      <c r="C463" s="20">
        <v>0.7</v>
      </c>
      <c r="D463" s="135">
        <v>15</v>
      </c>
      <c r="E463" s="21"/>
      <c r="F463" s="250">
        <v>17.8</v>
      </c>
      <c r="G463" s="250">
        <v>16.350000000000001</v>
      </c>
      <c r="H463" s="252">
        <v>16.05</v>
      </c>
    </row>
    <row r="464" spans="1:10" s="128" customFormat="1" x14ac:dyDescent="0.35">
      <c r="A464" s="138" t="s">
        <v>14683</v>
      </c>
      <c r="B464" s="21">
        <v>6</v>
      </c>
      <c r="C464" s="20">
        <v>0.7</v>
      </c>
      <c r="D464" s="135">
        <v>25</v>
      </c>
      <c r="E464" s="21"/>
      <c r="F464" s="250">
        <v>18.150000000000002</v>
      </c>
      <c r="G464" s="250">
        <v>16.650000000000002</v>
      </c>
      <c r="H464" s="252">
        <v>16.350000000000001</v>
      </c>
      <c r="I464"/>
      <c r="J464"/>
    </row>
    <row r="465" spans="1:10" x14ac:dyDescent="0.35">
      <c r="A465" s="138" t="s">
        <v>4979</v>
      </c>
      <c r="B465" s="21">
        <v>6</v>
      </c>
      <c r="C465" s="20">
        <v>0.7</v>
      </c>
      <c r="D465" s="135">
        <v>40.200000000000003</v>
      </c>
      <c r="E465" s="21"/>
      <c r="F465" s="250">
        <v>50</v>
      </c>
      <c r="G465" s="250">
        <v>45.900000000000006</v>
      </c>
      <c r="H465" s="252">
        <v>45.1</v>
      </c>
    </row>
    <row r="466" spans="1:10" x14ac:dyDescent="0.35">
      <c r="A466" s="138" t="s">
        <v>4990</v>
      </c>
      <c r="B466" s="21">
        <v>12</v>
      </c>
      <c r="C466" s="20">
        <v>0.05</v>
      </c>
      <c r="D466" s="135">
        <v>40.6</v>
      </c>
      <c r="E466" s="21"/>
      <c r="F466" s="250">
        <v>9.4500000000000011</v>
      </c>
      <c r="G466" s="250">
        <v>8.65</v>
      </c>
      <c r="H466" s="252">
        <v>8.5</v>
      </c>
    </row>
    <row r="467" spans="1:10" s="128" customFormat="1" x14ac:dyDescent="0.35">
      <c r="A467" s="138" t="s">
        <v>5285</v>
      </c>
      <c r="B467" s="21">
        <v>6</v>
      </c>
      <c r="C467" s="20">
        <v>0.7</v>
      </c>
      <c r="D467" s="135">
        <v>33</v>
      </c>
      <c r="E467" s="21"/>
      <c r="F467" s="250">
        <v>12.700000000000001</v>
      </c>
      <c r="G467" s="250">
        <v>11.65</v>
      </c>
      <c r="H467" s="252">
        <v>11.450000000000001</v>
      </c>
      <c r="I467"/>
      <c r="J467"/>
    </row>
    <row r="468" spans="1:10" x14ac:dyDescent="0.35">
      <c r="A468" s="138" t="s">
        <v>5525</v>
      </c>
      <c r="B468" s="21">
        <v>6</v>
      </c>
      <c r="C468" s="20">
        <v>0.7</v>
      </c>
      <c r="D468" s="135">
        <v>42.3</v>
      </c>
      <c r="E468" s="21"/>
      <c r="F468" s="250">
        <v>14.8</v>
      </c>
      <c r="G468" s="250">
        <v>13.600000000000001</v>
      </c>
      <c r="H468" s="252">
        <v>13.350000000000001</v>
      </c>
    </row>
    <row r="469" spans="1:10" x14ac:dyDescent="0.35">
      <c r="A469" s="138" t="s">
        <v>5532</v>
      </c>
      <c r="B469" s="21">
        <v>6</v>
      </c>
      <c r="C469" s="20">
        <v>0.7</v>
      </c>
      <c r="D469" s="135">
        <v>30</v>
      </c>
      <c r="E469" s="21"/>
      <c r="F469" s="250">
        <v>12.8</v>
      </c>
      <c r="G469" s="250">
        <v>11.75</v>
      </c>
      <c r="H469" s="252">
        <v>11.55</v>
      </c>
    </row>
    <row r="470" spans="1:10" x14ac:dyDescent="0.35">
      <c r="A470" s="138" t="s">
        <v>5575</v>
      </c>
      <c r="B470" s="21">
        <v>6</v>
      </c>
      <c r="C470" s="20">
        <v>0.7</v>
      </c>
      <c r="D470" s="135">
        <v>17.899999999999999</v>
      </c>
      <c r="E470" s="21"/>
      <c r="F470" s="250">
        <v>13.450000000000001</v>
      </c>
      <c r="G470" s="250">
        <v>12.350000000000001</v>
      </c>
      <c r="H470" s="252">
        <v>12.100000000000001</v>
      </c>
    </row>
    <row r="471" spans="1:10" x14ac:dyDescent="0.35">
      <c r="A471" s="138" t="s">
        <v>5634</v>
      </c>
      <c r="B471" s="21">
        <v>6</v>
      </c>
      <c r="C471" s="20">
        <v>0.7</v>
      </c>
      <c r="D471" s="135">
        <v>40</v>
      </c>
      <c r="E471" s="21"/>
      <c r="F471" s="250">
        <v>13.100000000000001</v>
      </c>
      <c r="G471" s="250">
        <v>12</v>
      </c>
      <c r="H471" s="252">
        <v>11.8</v>
      </c>
    </row>
    <row r="472" spans="1:10" x14ac:dyDescent="0.35">
      <c r="A472" s="138" t="s">
        <v>5716</v>
      </c>
      <c r="B472" s="21">
        <v>6</v>
      </c>
      <c r="C472" s="20">
        <v>0.7</v>
      </c>
      <c r="D472" s="135">
        <v>35</v>
      </c>
      <c r="E472" s="21"/>
      <c r="F472" s="250">
        <v>21.5</v>
      </c>
      <c r="G472" s="250">
        <v>19.700000000000003</v>
      </c>
      <c r="H472" s="252">
        <v>19.350000000000001</v>
      </c>
    </row>
    <row r="473" spans="1:10" x14ac:dyDescent="0.35">
      <c r="A473" s="138" t="s">
        <v>14699</v>
      </c>
      <c r="B473" s="21">
        <v>6</v>
      </c>
      <c r="C473" s="20">
        <v>0.7</v>
      </c>
      <c r="D473" s="135">
        <v>24</v>
      </c>
      <c r="E473" s="21"/>
      <c r="F473" s="250">
        <v>16.55</v>
      </c>
      <c r="G473" s="250">
        <v>15.200000000000001</v>
      </c>
      <c r="H473" s="252">
        <v>14.9</v>
      </c>
    </row>
    <row r="474" spans="1:10" x14ac:dyDescent="0.35">
      <c r="A474" s="138" t="s">
        <v>6308</v>
      </c>
      <c r="B474" s="21">
        <v>6</v>
      </c>
      <c r="C474" s="20">
        <v>0.7</v>
      </c>
      <c r="D474" s="135">
        <v>40</v>
      </c>
      <c r="E474" s="21"/>
      <c r="F474" s="250">
        <v>41.45</v>
      </c>
      <c r="G474" s="250">
        <v>38.050000000000004</v>
      </c>
      <c r="H474" s="252">
        <v>37.35</v>
      </c>
    </row>
    <row r="475" spans="1:10" x14ac:dyDescent="0.35">
      <c r="A475" s="138" t="s">
        <v>6312</v>
      </c>
      <c r="B475" s="21">
        <v>2</v>
      </c>
      <c r="C475" s="20">
        <v>0.7</v>
      </c>
      <c r="D475" s="135">
        <v>40</v>
      </c>
      <c r="E475" s="21"/>
      <c r="F475" s="250">
        <v>755.75</v>
      </c>
      <c r="G475" s="250">
        <v>693.80000000000007</v>
      </c>
      <c r="H475" s="252">
        <v>681.40000000000009</v>
      </c>
    </row>
    <row r="476" spans="1:10" s="128" customFormat="1" x14ac:dyDescent="0.35">
      <c r="A476" s="138" t="s">
        <v>6590</v>
      </c>
      <c r="B476" s="21">
        <v>6</v>
      </c>
      <c r="C476" s="20">
        <v>0.7</v>
      </c>
      <c r="D476" s="135">
        <v>40</v>
      </c>
      <c r="E476" s="21"/>
      <c r="F476" s="250">
        <v>17.650000000000002</v>
      </c>
      <c r="G476" s="250">
        <v>16.2</v>
      </c>
      <c r="H476" s="252">
        <v>15.9</v>
      </c>
      <c r="I476"/>
      <c r="J476"/>
    </row>
    <row r="477" spans="1:10" x14ac:dyDescent="0.35">
      <c r="A477" s="138" t="s">
        <v>6634</v>
      </c>
      <c r="B477" s="21">
        <v>6</v>
      </c>
      <c r="C477" s="20">
        <v>0.7</v>
      </c>
      <c r="D477" s="135">
        <v>24</v>
      </c>
      <c r="E477" s="21"/>
      <c r="F477" s="250">
        <v>14.700000000000001</v>
      </c>
      <c r="G477" s="250">
        <v>13.5</v>
      </c>
      <c r="H477" s="252">
        <v>13.25</v>
      </c>
    </row>
    <row r="478" spans="1:10" x14ac:dyDescent="0.35">
      <c r="A478" s="138" t="s">
        <v>7011</v>
      </c>
      <c r="B478" s="21">
        <v>6</v>
      </c>
      <c r="C478" s="20">
        <v>1</v>
      </c>
      <c r="D478" s="135">
        <v>35</v>
      </c>
      <c r="E478" s="21"/>
      <c r="F478" s="250">
        <v>19.950000000000003</v>
      </c>
      <c r="G478" s="250">
        <v>18.3</v>
      </c>
      <c r="H478" s="252">
        <v>18</v>
      </c>
    </row>
    <row r="479" spans="1:10" x14ac:dyDescent="0.35">
      <c r="A479" s="138" t="s">
        <v>7120</v>
      </c>
      <c r="B479" s="21">
        <v>6</v>
      </c>
      <c r="C479" s="20">
        <v>1</v>
      </c>
      <c r="D479" s="135">
        <v>35</v>
      </c>
      <c r="E479" s="21"/>
      <c r="F479" s="250">
        <v>24.05</v>
      </c>
      <c r="G479" s="250">
        <v>22.05</v>
      </c>
      <c r="H479" s="252">
        <v>21.650000000000002</v>
      </c>
    </row>
    <row r="480" spans="1:10" s="128" customFormat="1" x14ac:dyDescent="0.35">
      <c r="A480" s="138" t="s">
        <v>14627</v>
      </c>
      <c r="B480" s="21">
        <v>6</v>
      </c>
      <c r="C480" s="20">
        <v>0.7</v>
      </c>
      <c r="D480" s="135">
        <v>35</v>
      </c>
      <c r="E480" s="21"/>
      <c r="F480" s="250">
        <v>19.850000000000001</v>
      </c>
      <c r="G480" s="250">
        <v>18.2</v>
      </c>
      <c r="H480" s="252">
        <v>17.900000000000002</v>
      </c>
      <c r="I480"/>
      <c r="J480"/>
    </row>
    <row r="481" spans="1:10" x14ac:dyDescent="0.35">
      <c r="A481" s="138" t="s">
        <v>7154</v>
      </c>
      <c r="B481" s="21">
        <v>12</v>
      </c>
      <c r="C481" s="20">
        <v>1</v>
      </c>
      <c r="D481" s="135">
        <v>35</v>
      </c>
      <c r="E481" s="21"/>
      <c r="F481" s="250">
        <v>24.450000000000003</v>
      </c>
      <c r="G481" s="250">
        <v>22.450000000000003</v>
      </c>
      <c r="H481" s="252">
        <v>22.05</v>
      </c>
    </row>
    <row r="482" spans="1:10" x14ac:dyDescent="0.35">
      <c r="A482" s="138" t="s">
        <v>7281</v>
      </c>
      <c r="B482" s="21">
        <v>6</v>
      </c>
      <c r="C482" s="20">
        <v>0.7</v>
      </c>
      <c r="D482" s="135">
        <v>35</v>
      </c>
      <c r="E482" s="21"/>
      <c r="F482" s="250">
        <v>13.850000000000001</v>
      </c>
      <c r="G482" s="250">
        <v>12.700000000000001</v>
      </c>
      <c r="H482" s="252">
        <v>12.5</v>
      </c>
    </row>
    <row r="483" spans="1:10" x14ac:dyDescent="0.35">
      <c r="A483" s="138" t="s">
        <v>7358</v>
      </c>
      <c r="B483" s="21">
        <v>6</v>
      </c>
      <c r="C483" s="20">
        <v>0.7</v>
      </c>
      <c r="D483" s="135">
        <v>30</v>
      </c>
      <c r="E483" s="21"/>
      <c r="F483" s="250">
        <v>21.55</v>
      </c>
      <c r="G483" s="250">
        <v>19.75</v>
      </c>
      <c r="H483" s="252">
        <v>19.400000000000002</v>
      </c>
    </row>
    <row r="484" spans="1:10" s="128" customFormat="1" x14ac:dyDescent="0.35">
      <c r="A484" s="138" t="s">
        <v>7381</v>
      </c>
      <c r="B484" s="21">
        <v>6</v>
      </c>
      <c r="C484" s="20">
        <v>0.7</v>
      </c>
      <c r="D484" s="135">
        <v>20</v>
      </c>
      <c r="E484" s="21"/>
      <c r="F484" s="250">
        <v>18.650000000000002</v>
      </c>
      <c r="G484" s="250">
        <v>17.100000000000001</v>
      </c>
      <c r="H484" s="252">
        <v>16.8</v>
      </c>
      <c r="I484"/>
      <c r="J484"/>
    </row>
    <row r="485" spans="1:10" x14ac:dyDescent="0.35">
      <c r="A485" s="138" t="s">
        <v>7407</v>
      </c>
      <c r="B485" s="21">
        <v>12</v>
      </c>
      <c r="C485" s="20">
        <v>1</v>
      </c>
      <c r="D485" s="135">
        <v>32.5</v>
      </c>
      <c r="E485" s="21"/>
      <c r="F485" s="250">
        <v>17.2</v>
      </c>
      <c r="G485" s="250">
        <v>15.8</v>
      </c>
      <c r="H485" s="252">
        <v>15.5</v>
      </c>
    </row>
    <row r="486" spans="1:10" x14ac:dyDescent="0.35">
      <c r="A486" s="138" t="s">
        <v>7430</v>
      </c>
      <c r="B486" s="21">
        <v>12</v>
      </c>
      <c r="C486" s="20">
        <v>1</v>
      </c>
      <c r="D486" s="135">
        <v>32.5</v>
      </c>
      <c r="E486" s="21"/>
      <c r="F486" s="250">
        <v>17.2</v>
      </c>
      <c r="G486" s="250">
        <v>15.8</v>
      </c>
      <c r="H486" s="252">
        <v>15.5</v>
      </c>
    </row>
    <row r="487" spans="1:10" s="128" customFormat="1" x14ac:dyDescent="0.35">
      <c r="A487" s="138" t="s">
        <v>7437</v>
      </c>
      <c r="B487" s="21">
        <v>6</v>
      </c>
      <c r="C487" s="20">
        <v>0.7</v>
      </c>
      <c r="D487" s="135">
        <v>32.5</v>
      </c>
      <c r="E487" s="21"/>
      <c r="F487" s="250">
        <v>13.55</v>
      </c>
      <c r="G487" s="250">
        <v>12.450000000000001</v>
      </c>
      <c r="H487" s="252">
        <v>12.25</v>
      </c>
      <c r="I487"/>
      <c r="J487"/>
    </row>
    <row r="488" spans="1:10" s="128" customFormat="1" x14ac:dyDescent="0.35">
      <c r="A488" s="138" t="s">
        <v>7903</v>
      </c>
      <c r="B488" s="21">
        <v>6</v>
      </c>
      <c r="C488" s="20">
        <v>0.5</v>
      </c>
      <c r="D488" s="135">
        <v>29.9</v>
      </c>
      <c r="E488" s="21"/>
      <c r="F488" s="250">
        <v>16.600000000000001</v>
      </c>
      <c r="G488" s="250">
        <v>15.25</v>
      </c>
      <c r="H488" s="252">
        <v>15</v>
      </c>
      <c r="I488"/>
      <c r="J488"/>
    </row>
    <row r="489" spans="1:10" x14ac:dyDescent="0.35">
      <c r="A489" s="138" t="s">
        <v>7980</v>
      </c>
      <c r="B489" s="21">
        <v>6</v>
      </c>
      <c r="C489" s="20">
        <v>0.5</v>
      </c>
      <c r="D489" s="135">
        <v>20</v>
      </c>
      <c r="E489" s="21"/>
      <c r="F489" s="250">
        <v>19.05</v>
      </c>
      <c r="G489" s="250">
        <v>17.5</v>
      </c>
      <c r="H489" s="252">
        <v>17.150000000000002</v>
      </c>
    </row>
    <row r="490" spans="1:10" x14ac:dyDescent="0.35">
      <c r="A490" s="138" t="s">
        <v>8093</v>
      </c>
      <c r="B490" s="21">
        <v>6</v>
      </c>
      <c r="C490" s="20">
        <v>0.7</v>
      </c>
      <c r="D490" s="135">
        <v>20</v>
      </c>
      <c r="E490" s="21"/>
      <c r="F490" s="250">
        <v>15.450000000000001</v>
      </c>
      <c r="G490" s="250">
        <v>14.200000000000001</v>
      </c>
      <c r="H490" s="252">
        <v>13.950000000000001</v>
      </c>
    </row>
    <row r="491" spans="1:10" x14ac:dyDescent="0.35">
      <c r="A491" s="138" t="s">
        <v>8371</v>
      </c>
      <c r="B491" s="21">
        <v>12</v>
      </c>
      <c r="C491" s="20">
        <v>1</v>
      </c>
      <c r="D491" s="135">
        <v>31</v>
      </c>
      <c r="E491" s="21"/>
      <c r="F491" s="250">
        <v>18.350000000000001</v>
      </c>
      <c r="G491" s="250">
        <v>16.850000000000001</v>
      </c>
      <c r="H491" s="252">
        <v>16.55</v>
      </c>
    </row>
    <row r="492" spans="1:10" s="128" customFormat="1" x14ac:dyDescent="0.35">
      <c r="A492" s="138" t="s">
        <v>14726</v>
      </c>
      <c r="B492" s="21">
        <v>6</v>
      </c>
      <c r="C492" s="20">
        <v>0.7</v>
      </c>
      <c r="D492" s="135">
        <v>31</v>
      </c>
      <c r="E492" s="21"/>
      <c r="F492" s="250">
        <v>16.650000000000002</v>
      </c>
      <c r="G492" s="250">
        <v>15.3</v>
      </c>
      <c r="H492" s="252">
        <v>15.05</v>
      </c>
      <c r="I492"/>
      <c r="J492"/>
    </row>
    <row r="493" spans="1:10" x14ac:dyDescent="0.35">
      <c r="A493" s="138" t="s">
        <v>8385</v>
      </c>
      <c r="B493" s="21">
        <v>6</v>
      </c>
      <c r="C493" s="20">
        <v>0.7</v>
      </c>
      <c r="D493" s="135">
        <v>16</v>
      </c>
      <c r="E493" s="21"/>
      <c r="F493" s="250">
        <v>15.850000000000001</v>
      </c>
      <c r="G493" s="250">
        <v>14.55</v>
      </c>
      <c r="H493" s="252">
        <v>14.3</v>
      </c>
    </row>
    <row r="494" spans="1:10" x14ac:dyDescent="0.35">
      <c r="A494" s="138" t="s">
        <v>14729</v>
      </c>
      <c r="B494" s="21">
        <v>6</v>
      </c>
      <c r="C494" s="20">
        <v>0.7</v>
      </c>
      <c r="D494" s="135">
        <v>30</v>
      </c>
      <c r="E494" s="21"/>
      <c r="F494" s="250">
        <v>19.8</v>
      </c>
      <c r="G494" s="250">
        <v>18.2</v>
      </c>
      <c r="H494" s="252">
        <v>17.850000000000001</v>
      </c>
    </row>
    <row r="495" spans="1:10" s="128" customFormat="1" x14ac:dyDescent="0.35">
      <c r="A495" s="138" t="s">
        <v>8410</v>
      </c>
      <c r="B495" s="21">
        <v>6</v>
      </c>
      <c r="C495" s="20">
        <v>0.7</v>
      </c>
      <c r="D495" s="135">
        <v>22</v>
      </c>
      <c r="E495" s="21"/>
      <c r="F495" s="250">
        <v>11.75</v>
      </c>
      <c r="G495" s="250">
        <v>10.75</v>
      </c>
      <c r="H495" s="252">
        <v>10.600000000000001</v>
      </c>
      <c r="I495"/>
      <c r="J495"/>
    </row>
    <row r="496" spans="1:10" s="128" customFormat="1" x14ac:dyDescent="0.35">
      <c r="A496" s="138" t="s">
        <v>8414</v>
      </c>
      <c r="B496" s="21">
        <v>6</v>
      </c>
      <c r="C496" s="20">
        <v>0.7</v>
      </c>
      <c r="D496" s="135">
        <v>31</v>
      </c>
      <c r="E496" s="21"/>
      <c r="F496" s="250">
        <v>10.050000000000001</v>
      </c>
      <c r="G496" s="250">
        <v>9.2000000000000011</v>
      </c>
      <c r="H496" s="252">
        <v>9.0500000000000007</v>
      </c>
      <c r="I496"/>
      <c r="J496"/>
    </row>
    <row r="497" spans="1:10" s="128" customFormat="1" x14ac:dyDescent="0.35">
      <c r="A497" s="138" t="s">
        <v>8713</v>
      </c>
      <c r="B497" s="21">
        <v>6</v>
      </c>
      <c r="C497" s="20">
        <v>0.7</v>
      </c>
      <c r="D497" s="135">
        <v>21</v>
      </c>
      <c r="E497" s="21"/>
      <c r="F497" s="250">
        <v>13.3</v>
      </c>
      <c r="G497" s="250">
        <v>12.200000000000001</v>
      </c>
      <c r="H497" s="252">
        <v>12</v>
      </c>
      <c r="I497"/>
      <c r="J497"/>
    </row>
    <row r="498" spans="1:10" x14ac:dyDescent="0.35">
      <c r="A498" s="138" t="s">
        <v>8717</v>
      </c>
      <c r="B498" s="21">
        <v>6</v>
      </c>
      <c r="C498" s="20">
        <v>0.7</v>
      </c>
      <c r="D498" s="135">
        <v>21</v>
      </c>
      <c r="E498" s="21"/>
      <c r="F498" s="250">
        <v>14.450000000000001</v>
      </c>
      <c r="G498" s="250">
        <v>13.25</v>
      </c>
      <c r="H498" s="252">
        <v>13.05</v>
      </c>
    </row>
    <row r="499" spans="1:10" s="128" customFormat="1" x14ac:dyDescent="0.35">
      <c r="A499" s="138" t="s">
        <v>8729</v>
      </c>
      <c r="B499" s="21">
        <v>6</v>
      </c>
      <c r="C499" s="20">
        <v>0.7</v>
      </c>
      <c r="D499" s="135">
        <v>21</v>
      </c>
      <c r="E499" s="21"/>
      <c r="F499" s="250">
        <v>14.450000000000001</v>
      </c>
      <c r="G499" s="250">
        <v>13.25</v>
      </c>
      <c r="H499" s="252">
        <v>13.05</v>
      </c>
      <c r="I499"/>
      <c r="J499"/>
    </row>
    <row r="500" spans="1:10" s="128" customFormat="1" x14ac:dyDescent="0.35">
      <c r="A500" s="138" t="s">
        <v>14603</v>
      </c>
      <c r="B500" s="21">
        <v>6</v>
      </c>
      <c r="C500" s="20">
        <v>1</v>
      </c>
      <c r="D500" s="135">
        <v>25</v>
      </c>
      <c r="E500" s="21"/>
      <c r="F500" s="250">
        <v>13.8</v>
      </c>
      <c r="G500" s="250">
        <v>12.65</v>
      </c>
      <c r="H500" s="252">
        <v>12.450000000000001</v>
      </c>
      <c r="I500"/>
      <c r="J500"/>
    </row>
    <row r="501" spans="1:10" x14ac:dyDescent="0.35">
      <c r="A501" s="138" t="s">
        <v>8893</v>
      </c>
      <c r="B501" s="21">
        <v>6</v>
      </c>
      <c r="C501" s="20">
        <v>0.7</v>
      </c>
      <c r="D501" s="135">
        <v>40</v>
      </c>
      <c r="E501" s="21"/>
      <c r="F501" s="250">
        <v>23.150000000000002</v>
      </c>
      <c r="G501" s="250">
        <v>21.25</v>
      </c>
      <c r="H501" s="252">
        <v>20.85</v>
      </c>
    </row>
    <row r="502" spans="1:10" s="128" customFormat="1" x14ac:dyDescent="0.35">
      <c r="A502" s="138" t="s">
        <v>14377</v>
      </c>
      <c r="B502" s="21">
        <v>6</v>
      </c>
      <c r="C502" s="20">
        <v>0.7</v>
      </c>
      <c r="D502" s="135">
        <v>40</v>
      </c>
      <c r="E502" s="21"/>
      <c r="F502" s="250">
        <v>17.55</v>
      </c>
      <c r="G502" s="250">
        <v>16.100000000000001</v>
      </c>
      <c r="H502" s="252">
        <v>15.8</v>
      </c>
      <c r="I502"/>
      <c r="J502"/>
    </row>
    <row r="503" spans="1:10" x14ac:dyDescent="0.35">
      <c r="A503" s="138" t="s">
        <v>9123</v>
      </c>
      <c r="B503" s="21">
        <v>6</v>
      </c>
      <c r="C503" s="20">
        <v>0.7</v>
      </c>
      <c r="D503" s="135">
        <v>30</v>
      </c>
      <c r="E503" s="21"/>
      <c r="F503" s="250">
        <v>19.8</v>
      </c>
      <c r="G503" s="250">
        <v>18.2</v>
      </c>
      <c r="H503" s="252">
        <v>17.850000000000001</v>
      </c>
    </row>
    <row r="504" spans="1:10" x14ac:dyDescent="0.35">
      <c r="A504" s="138" t="s">
        <v>9167</v>
      </c>
      <c r="B504" s="21">
        <v>6</v>
      </c>
      <c r="C504" s="20">
        <v>0.7</v>
      </c>
      <c r="D504" s="135">
        <v>30</v>
      </c>
      <c r="E504" s="21"/>
      <c r="F504" s="250">
        <v>19.8</v>
      </c>
      <c r="G504" s="250">
        <v>18.2</v>
      </c>
      <c r="H504" s="252">
        <v>17.850000000000001</v>
      </c>
    </row>
    <row r="505" spans="1:10" s="128" customFormat="1" x14ac:dyDescent="0.35">
      <c r="A505" s="138" t="s">
        <v>9193</v>
      </c>
      <c r="B505" s="21">
        <v>12</v>
      </c>
      <c r="C505" s="20">
        <v>1</v>
      </c>
      <c r="D505" s="135">
        <v>20</v>
      </c>
      <c r="E505" s="21"/>
      <c r="F505" s="250">
        <v>20.55</v>
      </c>
      <c r="G505" s="250">
        <v>18.850000000000001</v>
      </c>
      <c r="H505" s="252">
        <v>18.55</v>
      </c>
      <c r="I505"/>
      <c r="J505"/>
    </row>
    <row r="506" spans="1:10" x14ac:dyDescent="0.35">
      <c r="A506" s="138" t="s">
        <v>14568</v>
      </c>
      <c r="B506" s="21">
        <v>6</v>
      </c>
      <c r="C506" s="20">
        <v>0.5</v>
      </c>
      <c r="D506" s="135">
        <v>17</v>
      </c>
      <c r="E506" s="21"/>
      <c r="F506" s="250">
        <v>11.850000000000001</v>
      </c>
      <c r="G506" s="250">
        <v>10.850000000000001</v>
      </c>
      <c r="H506" s="252">
        <v>10.65</v>
      </c>
    </row>
    <row r="507" spans="1:10" s="128" customFormat="1" x14ac:dyDescent="0.35">
      <c r="A507" s="138" t="s">
        <v>9484</v>
      </c>
      <c r="B507" s="21">
        <v>6</v>
      </c>
      <c r="C507" s="20">
        <v>0.7</v>
      </c>
      <c r="D507" s="135">
        <v>17</v>
      </c>
      <c r="E507" s="21"/>
      <c r="F507" s="250">
        <v>13.65</v>
      </c>
      <c r="G507" s="250">
        <v>12.55</v>
      </c>
      <c r="H507" s="252">
        <v>12.350000000000001</v>
      </c>
      <c r="I507"/>
      <c r="J507"/>
    </row>
    <row r="508" spans="1:10" x14ac:dyDescent="0.35">
      <c r="A508" s="138" t="s">
        <v>9491</v>
      </c>
      <c r="B508" s="21">
        <v>6</v>
      </c>
      <c r="C508" s="20">
        <v>0.7</v>
      </c>
      <c r="D508" s="135">
        <v>17</v>
      </c>
      <c r="E508" s="21"/>
      <c r="F508" s="250">
        <v>14.200000000000001</v>
      </c>
      <c r="G508" s="250">
        <v>13.05</v>
      </c>
      <c r="H508" s="252">
        <v>12.8</v>
      </c>
    </row>
    <row r="509" spans="1:10" s="128" customFormat="1" x14ac:dyDescent="0.35">
      <c r="A509" s="138" t="s">
        <v>9502</v>
      </c>
      <c r="B509" s="21">
        <v>6</v>
      </c>
      <c r="C509" s="20">
        <v>0.7</v>
      </c>
      <c r="D509" s="135">
        <v>15</v>
      </c>
      <c r="E509" s="21"/>
      <c r="F509" s="250">
        <v>13.3</v>
      </c>
      <c r="G509" s="250">
        <v>12.200000000000001</v>
      </c>
      <c r="H509" s="252">
        <v>12</v>
      </c>
      <c r="I509"/>
      <c r="J509"/>
    </row>
    <row r="510" spans="1:10" s="128" customFormat="1" x14ac:dyDescent="0.35">
      <c r="A510" s="138" t="s">
        <v>9509</v>
      </c>
      <c r="B510" s="21">
        <v>6</v>
      </c>
      <c r="C510" s="20">
        <v>0.5</v>
      </c>
      <c r="D510" s="135">
        <v>15</v>
      </c>
      <c r="E510" s="21"/>
      <c r="F510" s="250">
        <v>11.700000000000001</v>
      </c>
      <c r="G510" s="250">
        <v>10.75</v>
      </c>
      <c r="H510" s="252">
        <v>10.55</v>
      </c>
      <c r="I510"/>
      <c r="J510"/>
    </row>
    <row r="511" spans="1:10" s="128" customFormat="1" x14ac:dyDescent="0.35">
      <c r="A511" s="138" t="s">
        <v>9513</v>
      </c>
      <c r="B511" s="21">
        <v>6</v>
      </c>
      <c r="C511" s="20">
        <v>0.7</v>
      </c>
      <c r="D511" s="135">
        <v>23</v>
      </c>
      <c r="E511" s="21"/>
      <c r="F511" s="250">
        <v>27.75</v>
      </c>
      <c r="G511" s="250">
        <v>25.450000000000003</v>
      </c>
      <c r="H511" s="252">
        <v>25</v>
      </c>
      <c r="I511"/>
      <c r="J511"/>
    </row>
    <row r="512" spans="1:10" x14ac:dyDescent="0.35">
      <c r="A512" s="138" t="s">
        <v>9729</v>
      </c>
      <c r="B512" s="21">
        <v>6</v>
      </c>
      <c r="C512" s="20">
        <v>0.7</v>
      </c>
      <c r="D512" s="135">
        <v>37.5</v>
      </c>
      <c r="E512" s="21"/>
      <c r="F512" s="250">
        <v>22.900000000000002</v>
      </c>
      <c r="G512" s="250">
        <v>21.05</v>
      </c>
      <c r="H512" s="252">
        <v>20.650000000000002</v>
      </c>
    </row>
    <row r="513" spans="1:10" s="128" customFormat="1" x14ac:dyDescent="0.35">
      <c r="A513" s="138" t="s">
        <v>9987</v>
      </c>
      <c r="B513" s="21">
        <v>6</v>
      </c>
      <c r="C513" s="20">
        <v>0.5</v>
      </c>
      <c r="D513" s="135">
        <v>35</v>
      </c>
      <c r="E513" s="21"/>
      <c r="F513" s="250">
        <v>19.700000000000003</v>
      </c>
      <c r="G513" s="250">
        <v>18.05</v>
      </c>
      <c r="H513" s="252">
        <v>17.75</v>
      </c>
      <c r="I513"/>
      <c r="J513"/>
    </row>
    <row r="514" spans="1:10" x14ac:dyDescent="0.35">
      <c r="A514" s="138" t="s">
        <v>10301</v>
      </c>
      <c r="B514" s="21">
        <v>6</v>
      </c>
      <c r="C514" s="20">
        <v>1</v>
      </c>
      <c r="D514" s="135">
        <v>17</v>
      </c>
      <c r="E514" s="21"/>
      <c r="F514" s="250">
        <v>14</v>
      </c>
      <c r="G514" s="250">
        <v>12.850000000000001</v>
      </c>
      <c r="H514" s="252">
        <v>12.65</v>
      </c>
    </row>
    <row r="515" spans="1:10" x14ac:dyDescent="0.35">
      <c r="A515" s="138" t="s">
        <v>10488</v>
      </c>
      <c r="B515" s="21">
        <v>6</v>
      </c>
      <c r="C515" s="20">
        <v>0.5</v>
      </c>
      <c r="D515" s="135">
        <v>29</v>
      </c>
      <c r="E515" s="21"/>
      <c r="F515" s="250">
        <v>18.350000000000001</v>
      </c>
      <c r="G515" s="250">
        <v>16.850000000000001</v>
      </c>
      <c r="H515" s="252">
        <v>16.55</v>
      </c>
    </row>
    <row r="516" spans="1:10" s="128" customFormat="1" x14ac:dyDescent="0.35">
      <c r="A516" s="138" t="s">
        <v>10492</v>
      </c>
      <c r="B516" s="21">
        <v>6</v>
      </c>
      <c r="C516" s="20">
        <v>1</v>
      </c>
      <c r="D516" s="135">
        <v>21</v>
      </c>
      <c r="E516" s="21"/>
      <c r="F516" s="250">
        <v>14.15</v>
      </c>
      <c r="G516" s="250">
        <v>13</v>
      </c>
      <c r="H516" s="252">
        <v>12.75</v>
      </c>
      <c r="I516"/>
      <c r="J516"/>
    </row>
    <row r="517" spans="1:10" s="128" customFormat="1" x14ac:dyDescent="0.35">
      <c r="A517" s="138" t="s">
        <v>10496</v>
      </c>
      <c r="B517" s="21">
        <v>6</v>
      </c>
      <c r="C517" s="20">
        <v>1</v>
      </c>
      <c r="D517" s="135">
        <v>18</v>
      </c>
      <c r="E517" s="21"/>
      <c r="F517" s="250">
        <v>12.05</v>
      </c>
      <c r="G517" s="250">
        <v>11.05</v>
      </c>
      <c r="H517" s="252">
        <v>10.9</v>
      </c>
      <c r="I517"/>
      <c r="J517"/>
    </row>
    <row r="518" spans="1:10" x14ac:dyDescent="0.35">
      <c r="A518" s="138" t="s">
        <v>10500</v>
      </c>
      <c r="B518" s="21">
        <v>6</v>
      </c>
      <c r="C518" s="20">
        <v>1</v>
      </c>
      <c r="D518" s="135">
        <v>18</v>
      </c>
      <c r="E518" s="21"/>
      <c r="F518" s="250">
        <v>11.8</v>
      </c>
      <c r="G518" s="250">
        <v>10.850000000000001</v>
      </c>
      <c r="H518" s="252">
        <v>10.65</v>
      </c>
    </row>
    <row r="519" spans="1:10" s="128" customFormat="1" x14ac:dyDescent="0.35">
      <c r="A519" s="138" t="s">
        <v>10516</v>
      </c>
      <c r="B519" s="21">
        <v>6</v>
      </c>
      <c r="C519" s="20">
        <v>0.7</v>
      </c>
      <c r="D519" s="135">
        <v>25</v>
      </c>
      <c r="E519" s="21"/>
      <c r="F519" s="250">
        <v>11.4</v>
      </c>
      <c r="G519" s="250">
        <v>10.450000000000001</v>
      </c>
      <c r="H519" s="252">
        <v>10.25</v>
      </c>
      <c r="I519"/>
      <c r="J519"/>
    </row>
    <row r="520" spans="1:10" s="128" customFormat="1" x14ac:dyDescent="0.35">
      <c r="A520" s="138" t="s">
        <v>10533</v>
      </c>
      <c r="B520" s="21">
        <v>48</v>
      </c>
      <c r="C520" s="20">
        <v>0.05</v>
      </c>
      <c r="D520" s="135">
        <v>17</v>
      </c>
      <c r="E520" s="21"/>
      <c r="F520" s="250">
        <v>8.4500000000000011</v>
      </c>
      <c r="G520" s="250">
        <v>7.75</v>
      </c>
      <c r="H520" s="252">
        <v>7.6000000000000005</v>
      </c>
      <c r="I520"/>
      <c r="J520"/>
    </row>
    <row r="521" spans="1:10" x14ac:dyDescent="0.35">
      <c r="A521" s="138" t="s">
        <v>10540</v>
      </c>
      <c r="B521" s="21">
        <v>48</v>
      </c>
      <c r="C521" s="20">
        <v>0.05</v>
      </c>
      <c r="D521" s="135">
        <v>17</v>
      </c>
      <c r="E521" s="21"/>
      <c r="F521" s="250">
        <v>8.4500000000000011</v>
      </c>
      <c r="G521" s="250">
        <v>7.75</v>
      </c>
      <c r="H521" s="252">
        <v>7.6000000000000005</v>
      </c>
    </row>
    <row r="522" spans="1:10" s="128" customFormat="1" x14ac:dyDescent="0.35">
      <c r="A522" s="138" t="s">
        <v>10600</v>
      </c>
      <c r="B522" s="21">
        <v>6</v>
      </c>
      <c r="C522" s="20">
        <v>0.7</v>
      </c>
      <c r="D522" s="135">
        <v>17</v>
      </c>
      <c r="E522" s="21"/>
      <c r="F522" s="250">
        <v>10.050000000000001</v>
      </c>
      <c r="G522" s="250">
        <v>9.25</v>
      </c>
      <c r="H522" s="252">
        <v>9.1</v>
      </c>
      <c r="I522"/>
      <c r="J522"/>
    </row>
    <row r="523" spans="1:10" s="128" customFormat="1" x14ac:dyDescent="0.35">
      <c r="A523" s="138" t="s">
        <v>14751</v>
      </c>
      <c r="B523" s="21">
        <v>6</v>
      </c>
      <c r="C523" s="20">
        <v>0.7</v>
      </c>
      <c r="D523" s="135">
        <v>45</v>
      </c>
      <c r="E523" s="21"/>
      <c r="F523" s="250">
        <v>14.350000000000001</v>
      </c>
      <c r="G523" s="250">
        <v>13.200000000000001</v>
      </c>
      <c r="H523" s="252">
        <v>12.950000000000001</v>
      </c>
      <c r="I523"/>
      <c r="J523"/>
    </row>
    <row r="524" spans="1:10" x14ac:dyDescent="0.35">
      <c r="A524" s="138" t="s">
        <v>10983</v>
      </c>
      <c r="B524" s="21">
        <v>6</v>
      </c>
      <c r="C524" s="20">
        <v>0.7</v>
      </c>
      <c r="D524" s="135">
        <v>38</v>
      </c>
      <c r="E524" s="21"/>
      <c r="F524" s="250">
        <v>27.55</v>
      </c>
      <c r="G524" s="250">
        <v>25.3</v>
      </c>
      <c r="H524" s="252">
        <v>24.85</v>
      </c>
    </row>
    <row r="525" spans="1:10" s="128" customFormat="1" x14ac:dyDescent="0.35">
      <c r="A525" s="138" t="s">
        <v>11333</v>
      </c>
      <c r="B525" s="21">
        <v>6</v>
      </c>
      <c r="C525" s="20">
        <v>1</v>
      </c>
      <c r="D525" s="135">
        <v>20</v>
      </c>
      <c r="E525" s="21"/>
      <c r="F525" s="250">
        <v>13.4</v>
      </c>
      <c r="G525" s="250">
        <v>12.3</v>
      </c>
      <c r="H525" s="252">
        <v>12.100000000000001</v>
      </c>
      <c r="I525"/>
      <c r="J525"/>
    </row>
    <row r="526" spans="1:10" x14ac:dyDescent="0.35">
      <c r="A526" s="138" t="s">
        <v>11390</v>
      </c>
      <c r="B526" s="21">
        <v>1</v>
      </c>
      <c r="C526" s="20">
        <v>3</v>
      </c>
      <c r="D526" s="135">
        <v>25</v>
      </c>
      <c r="E526" s="21"/>
      <c r="F526" s="250">
        <v>72.400000000000006</v>
      </c>
      <c r="G526" s="250">
        <v>66.45</v>
      </c>
      <c r="H526" s="252">
        <v>65.25</v>
      </c>
    </row>
    <row r="527" spans="1:10" s="128" customFormat="1" x14ac:dyDescent="0.35">
      <c r="A527" s="138" t="s">
        <v>11733</v>
      </c>
      <c r="B527" s="21">
        <v>6</v>
      </c>
      <c r="C527" s="20">
        <v>1</v>
      </c>
      <c r="D527" s="135">
        <v>15.5</v>
      </c>
      <c r="E527" s="21"/>
      <c r="F527" s="250">
        <v>19.600000000000001</v>
      </c>
      <c r="G527" s="250">
        <v>18</v>
      </c>
      <c r="H527" s="252">
        <v>17.7</v>
      </c>
      <c r="I527"/>
      <c r="J527"/>
    </row>
    <row r="528" spans="1:10" s="128" customFormat="1" x14ac:dyDescent="0.35">
      <c r="A528" s="138" t="s">
        <v>11796</v>
      </c>
      <c r="B528" s="21">
        <v>6</v>
      </c>
      <c r="C528" s="20">
        <v>0.5</v>
      </c>
      <c r="D528" s="135">
        <v>29</v>
      </c>
      <c r="E528" s="21"/>
      <c r="F528" s="250">
        <v>28.75</v>
      </c>
      <c r="G528" s="250">
        <v>26.400000000000002</v>
      </c>
      <c r="H528" s="252">
        <v>25.950000000000003</v>
      </c>
      <c r="I528"/>
      <c r="J528"/>
    </row>
    <row r="529" spans="1:10" s="128" customFormat="1" x14ac:dyDescent="0.35">
      <c r="A529" s="138" t="s">
        <v>12123</v>
      </c>
      <c r="B529" s="21">
        <v>6</v>
      </c>
      <c r="C529" s="20">
        <v>1</v>
      </c>
      <c r="D529" s="135">
        <v>35</v>
      </c>
      <c r="E529" s="21"/>
      <c r="F529" s="250">
        <v>13.950000000000001</v>
      </c>
      <c r="G529" s="250">
        <v>12.8</v>
      </c>
      <c r="H529" s="252">
        <v>12.600000000000001</v>
      </c>
      <c r="I529"/>
      <c r="J529"/>
    </row>
    <row r="530" spans="1:10" s="128" customFormat="1" x14ac:dyDescent="0.35">
      <c r="A530" s="138" t="s">
        <v>12239</v>
      </c>
      <c r="B530" s="21">
        <v>6</v>
      </c>
      <c r="C530" s="20">
        <v>0.7</v>
      </c>
      <c r="D530" s="135">
        <v>38</v>
      </c>
      <c r="E530" s="21"/>
      <c r="F530" s="250">
        <v>46.75</v>
      </c>
      <c r="G530" s="250">
        <v>42.95</v>
      </c>
      <c r="H530" s="252">
        <v>42.150000000000006</v>
      </c>
      <c r="I530"/>
      <c r="J530"/>
    </row>
    <row r="531" spans="1:10" s="128" customFormat="1" x14ac:dyDescent="0.35">
      <c r="A531" s="138" t="s">
        <v>12706</v>
      </c>
      <c r="B531" s="21">
        <v>6</v>
      </c>
      <c r="C531" s="20">
        <v>0.7</v>
      </c>
      <c r="D531" s="135">
        <v>24</v>
      </c>
      <c r="E531" s="21"/>
      <c r="F531" s="250">
        <v>16.850000000000001</v>
      </c>
      <c r="G531" s="250">
        <v>15.450000000000001</v>
      </c>
      <c r="H531" s="252">
        <v>15.200000000000001</v>
      </c>
      <c r="I531"/>
      <c r="J531"/>
    </row>
    <row r="532" spans="1:10" x14ac:dyDescent="0.35">
      <c r="A532" s="138" t="s">
        <v>13008</v>
      </c>
      <c r="B532" s="21">
        <v>6</v>
      </c>
      <c r="C532" s="20">
        <v>0.7</v>
      </c>
      <c r="D532" s="135">
        <v>40</v>
      </c>
      <c r="E532" s="21"/>
      <c r="F532" s="250">
        <v>21.6</v>
      </c>
      <c r="G532" s="250">
        <v>19.850000000000001</v>
      </c>
      <c r="H532" s="252">
        <v>19.5</v>
      </c>
    </row>
    <row r="533" spans="1:10" x14ac:dyDescent="0.35">
      <c r="A533" s="138" t="s">
        <v>13017</v>
      </c>
      <c r="B533" s="21">
        <v>6</v>
      </c>
      <c r="C533" s="20">
        <v>0.7</v>
      </c>
      <c r="D533" s="135">
        <v>35</v>
      </c>
      <c r="E533" s="21"/>
      <c r="F533" s="250">
        <v>16.600000000000001</v>
      </c>
      <c r="G533" s="250">
        <v>15.25</v>
      </c>
      <c r="H533" s="252">
        <v>14.950000000000001</v>
      </c>
    </row>
    <row r="534" spans="1:10" s="128" customFormat="1" x14ac:dyDescent="0.35">
      <c r="A534" s="138" t="s">
        <v>13079</v>
      </c>
      <c r="B534" s="21">
        <v>6</v>
      </c>
      <c r="C534" s="20">
        <v>0.5</v>
      </c>
      <c r="D534" s="135">
        <v>35</v>
      </c>
      <c r="E534" s="21"/>
      <c r="F534" s="250">
        <v>12.05</v>
      </c>
      <c r="G534" s="250">
        <v>11.05</v>
      </c>
      <c r="H534" s="252">
        <v>10.850000000000001</v>
      </c>
      <c r="I534"/>
      <c r="J534"/>
    </row>
    <row r="535" spans="1:10" s="128" customFormat="1" x14ac:dyDescent="0.35">
      <c r="A535" s="138" t="s">
        <v>14779</v>
      </c>
      <c r="B535" s="21">
        <v>6</v>
      </c>
      <c r="C535" s="20">
        <v>0.7</v>
      </c>
      <c r="D535" s="135">
        <v>20</v>
      </c>
      <c r="E535" s="21"/>
      <c r="F535" s="250">
        <v>14.8</v>
      </c>
      <c r="G535" s="250">
        <v>13.600000000000001</v>
      </c>
      <c r="H535" s="252">
        <v>13.350000000000001</v>
      </c>
      <c r="I535"/>
      <c r="J535"/>
    </row>
    <row r="536" spans="1:10" s="128" customFormat="1" x14ac:dyDescent="0.35">
      <c r="A536" s="138" t="s">
        <v>13143</v>
      </c>
      <c r="B536" s="21">
        <v>6</v>
      </c>
      <c r="C536" s="20">
        <v>1</v>
      </c>
      <c r="D536" s="135">
        <v>33</v>
      </c>
      <c r="E536" s="21"/>
      <c r="F536" s="250">
        <v>16.45</v>
      </c>
      <c r="G536" s="250">
        <v>15.100000000000001</v>
      </c>
      <c r="H536" s="252">
        <v>14.850000000000001</v>
      </c>
      <c r="I536"/>
      <c r="J536"/>
    </row>
    <row r="537" spans="1:10" s="128" customFormat="1" x14ac:dyDescent="0.35">
      <c r="A537" s="138" t="s">
        <v>13733</v>
      </c>
      <c r="B537" s="21">
        <v>6</v>
      </c>
      <c r="C537" s="20">
        <v>0.7</v>
      </c>
      <c r="D537" s="135">
        <v>35.5</v>
      </c>
      <c r="E537" s="21"/>
      <c r="F537" s="250">
        <v>18.150000000000002</v>
      </c>
      <c r="G537" s="250">
        <v>16.7</v>
      </c>
      <c r="H537" s="252">
        <v>16.400000000000002</v>
      </c>
      <c r="I537"/>
      <c r="J537"/>
    </row>
    <row r="538" spans="1:10" s="128" customFormat="1" ht="17" customHeight="1" x14ac:dyDescent="0.35">
      <c r="A538" s="357" t="s">
        <v>14245</v>
      </c>
      <c r="B538" s="358"/>
      <c r="C538" s="358"/>
      <c r="D538" s="358"/>
      <c r="E538" s="358"/>
      <c r="F538" s="358"/>
      <c r="G538" s="358"/>
      <c r="H538" s="359"/>
    </row>
    <row r="539" spans="1:10" x14ac:dyDescent="0.35">
      <c r="A539" s="138" t="s">
        <v>103</v>
      </c>
      <c r="B539" s="21">
        <v>6</v>
      </c>
      <c r="C539" s="20">
        <v>0.7</v>
      </c>
      <c r="D539" s="135">
        <v>42</v>
      </c>
      <c r="E539" s="21"/>
      <c r="F539" s="250">
        <v>69.7</v>
      </c>
      <c r="G539" s="250">
        <v>63.95</v>
      </c>
      <c r="H539" s="252">
        <v>62.85</v>
      </c>
    </row>
    <row r="540" spans="1:10" s="128" customFormat="1" x14ac:dyDescent="0.35">
      <c r="A540" s="138" t="s">
        <v>109</v>
      </c>
      <c r="B540" s="21">
        <v>6</v>
      </c>
      <c r="C540" s="20">
        <v>0.7</v>
      </c>
      <c r="D540" s="135">
        <v>42</v>
      </c>
      <c r="E540" s="21"/>
      <c r="F540" s="250">
        <v>75.8</v>
      </c>
      <c r="G540" s="250">
        <v>69.55</v>
      </c>
      <c r="H540" s="252">
        <v>68.350000000000009</v>
      </c>
      <c r="I540"/>
      <c r="J540"/>
    </row>
    <row r="541" spans="1:10" s="128" customFormat="1" x14ac:dyDescent="0.35">
      <c r="A541" s="138" t="s">
        <v>117</v>
      </c>
      <c r="B541" s="21">
        <v>6</v>
      </c>
      <c r="C541" s="20">
        <v>0.7</v>
      </c>
      <c r="D541" s="135">
        <v>42</v>
      </c>
      <c r="E541" s="21"/>
      <c r="F541" s="250">
        <v>38.900000000000006</v>
      </c>
      <c r="G541" s="250">
        <v>35.700000000000003</v>
      </c>
      <c r="H541" s="252">
        <v>35.050000000000004</v>
      </c>
      <c r="I541"/>
      <c r="J541"/>
    </row>
    <row r="542" spans="1:10" s="128" customFormat="1" x14ac:dyDescent="0.35">
      <c r="A542" s="138" t="s">
        <v>121</v>
      </c>
      <c r="B542" s="21">
        <v>6</v>
      </c>
      <c r="C542" s="20">
        <v>0.7</v>
      </c>
      <c r="D542" s="135">
        <v>42</v>
      </c>
      <c r="E542" s="21"/>
      <c r="F542" s="250">
        <v>35.9</v>
      </c>
      <c r="G542" s="250">
        <v>32.950000000000003</v>
      </c>
      <c r="H542" s="252">
        <v>32.35</v>
      </c>
      <c r="I542"/>
      <c r="J542"/>
    </row>
    <row r="543" spans="1:10" x14ac:dyDescent="0.35">
      <c r="A543" s="138" t="s">
        <v>334</v>
      </c>
      <c r="B543" s="21">
        <v>6</v>
      </c>
      <c r="C543" s="20">
        <v>0.7</v>
      </c>
      <c r="D543" s="135">
        <v>40</v>
      </c>
      <c r="E543" s="21"/>
      <c r="F543" s="250">
        <v>24.900000000000002</v>
      </c>
      <c r="G543" s="250">
        <v>22.85</v>
      </c>
      <c r="H543" s="252">
        <v>22.450000000000003</v>
      </c>
    </row>
    <row r="544" spans="1:10" s="128" customFormat="1" x14ac:dyDescent="0.35">
      <c r="A544" s="138" t="s">
        <v>339</v>
      </c>
      <c r="B544" s="21">
        <v>6</v>
      </c>
      <c r="C544" s="20">
        <v>0.7</v>
      </c>
      <c r="D544" s="135">
        <v>40</v>
      </c>
      <c r="E544" s="21"/>
      <c r="F544" s="250">
        <v>111.45</v>
      </c>
      <c r="G544" s="250">
        <v>102.35000000000001</v>
      </c>
      <c r="H544" s="252">
        <v>100.5</v>
      </c>
      <c r="I544"/>
      <c r="J544"/>
    </row>
    <row r="545" spans="1:10" s="128" customFormat="1" x14ac:dyDescent="0.35">
      <c r="A545" s="138" t="s">
        <v>342</v>
      </c>
      <c r="B545" s="21">
        <v>6</v>
      </c>
      <c r="C545" s="20">
        <v>0.7</v>
      </c>
      <c r="D545" s="135">
        <v>40</v>
      </c>
      <c r="E545" s="21"/>
      <c r="F545" s="250">
        <v>16.8</v>
      </c>
      <c r="G545" s="250">
        <v>15.4</v>
      </c>
      <c r="H545" s="252">
        <v>15.15</v>
      </c>
      <c r="I545"/>
      <c r="J545"/>
    </row>
    <row r="546" spans="1:10" x14ac:dyDescent="0.35">
      <c r="A546" s="138" t="s">
        <v>346</v>
      </c>
      <c r="B546" s="21">
        <v>6</v>
      </c>
      <c r="C546" s="20">
        <v>0.7</v>
      </c>
      <c r="D546" s="135">
        <v>40</v>
      </c>
      <c r="E546" s="21"/>
      <c r="F546" s="250">
        <v>13.4</v>
      </c>
      <c r="G546" s="250">
        <v>12.3</v>
      </c>
      <c r="H546" s="252">
        <v>12.05</v>
      </c>
    </row>
    <row r="547" spans="1:10" s="128" customFormat="1" x14ac:dyDescent="0.35">
      <c r="A547" s="138" t="s">
        <v>350</v>
      </c>
      <c r="B547" s="21">
        <v>6</v>
      </c>
      <c r="C547" s="20">
        <v>0.7</v>
      </c>
      <c r="D547" s="135">
        <v>40</v>
      </c>
      <c r="E547" s="21"/>
      <c r="F547" s="250">
        <v>37.15</v>
      </c>
      <c r="G547" s="250">
        <v>34.15</v>
      </c>
      <c r="H547" s="252">
        <v>33.5</v>
      </c>
      <c r="I547"/>
      <c r="J547"/>
    </row>
    <row r="548" spans="1:10" s="128" customFormat="1" x14ac:dyDescent="0.35">
      <c r="A548" s="138" t="s">
        <v>14829</v>
      </c>
      <c r="B548" s="21">
        <v>6</v>
      </c>
      <c r="C548" s="20">
        <v>0.7</v>
      </c>
      <c r="D548" s="135">
        <v>43</v>
      </c>
      <c r="E548" s="21"/>
      <c r="F548" s="250">
        <v>47.800000000000004</v>
      </c>
      <c r="G548" s="250">
        <v>43.900000000000006</v>
      </c>
      <c r="H548" s="252">
        <v>43.1</v>
      </c>
      <c r="I548"/>
      <c r="J548"/>
    </row>
    <row r="549" spans="1:10" s="128" customFormat="1" x14ac:dyDescent="0.35">
      <c r="A549" s="138" t="s">
        <v>14253</v>
      </c>
      <c r="B549" s="21">
        <v>6</v>
      </c>
      <c r="C549" s="20">
        <v>0.7</v>
      </c>
      <c r="D549" s="135">
        <v>40</v>
      </c>
      <c r="E549" s="21"/>
      <c r="F549" s="250">
        <v>50</v>
      </c>
      <c r="G549" s="250">
        <v>45.900000000000006</v>
      </c>
      <c r="H549" s="252">
        <v>45.050000000000004</v>
      </c>
      <c r="I549"/>
      <c r="J549"/>
    </row>
    <row r="550" spans="1:10" s="128" customFormat="1" x14ac:dyDescent="0.35">
      <c r="A550" s="138" t="s">
        <v>14255</v>
      </c>
      <c r="B550" s="21">
        <v>6</v>
      </c>
      <c r="C550" s="20">
        <v>0.7</v>
      </c>
      <c r="D550" s="135">
        <v>40</v>
      </c>
      <c r="E550" s="21"/>
      <c r="F550" s="250">
        <v>50</v>
      </c>
      <c r="G550" s="250">
        <v>45.900000000000006</v>
      </c>
      <c r="H550" s="252">
        <v>45.050000000000004</v>
      </c>
      <c r="I550"/>
      <c r="J550"/>
    </row>
    <row r="551" spans="1:10" x14ac:dyDescent="0.35">
      <c r="A551" s="138" t="s">
        <v>669</v>
      </c>
      <c r="B551" s="21">
        <v>6</v>
      </c>
      <c r="C551" s="20">
        <v>0.7</v>
      </c>
      <c r="D551" s="135">
        <v>40</v>
      </c>
      <c r="E551" s="21"/>
      <c r="F551" s="250">
        <v>19.200000000000003</v>
      </c>
      <c r="G551" s="250">
        <v>17.600000000000001</v>
      </c>
      <c r="H551" s="252">
        <v>17.3</v>
      </c>
    </row>
    <row r="552" spans="1:10" s="128" customFormat="1" x14ac:dyDescent="0.35">
      <c r="A552" s="138" t="s">
        <v>685</v>
      </c>
      <c r="B552" s="21">
        <v>6</v>
      </c>
      <c r="C552" s="20">
        <v>0.7</v>
      </c>
      <c r="D552" s="135">
        <v>40</v>
      </c>
      <c r="E552" s="21"/>
      <c r="F552" s="250">
        <v>20.700000000000003</v>
      </c>
      <c r="G552" s="250">
        <v>19</v>
      </c>
      <c r="H552" s="252">
        <v>18.650000000000002</v>
      </c>
      <c r="I552"/>
      <c r="J552"/>
    </row>
    <row r="553" spans="1:10" s="128" customFormat="1" x14ac:dyDescent="0.35">
      <c r="A553" s="138" t="s">
        <v>14637</v>
      </c>
      <c r="B553" s="21">
        <v>6</v>
      </c>
      <c r="C553" s="20">
        <v>0.7</v>
      </c>
      <c r="D553" s="135">
        <v>37.5</v>
      </c>
      <c r="E553" s="21"/>
      <c r="F553" s="250">
        <v>14.100000000000001</v>
      </c>
      <c r="G553" s="250">
        <v>12.950000000000001</v>
      </c>
      <c r="H553" s="252">
        <v>12.700000000000001</v>
      </c>
      <c r="I553"/>
      <c r="J553"/>
    </row>
    <row r="554" spans="1:10" s="128" customFormat="1" x14ac:dyDescent="0.35">
      <c r="A554" s="138" t="s">
        <v>14505</v>
      </c>
      <c r="B554" s="21">
        <v>3</v>
      </c>
      <c r="C554" s="20">
        <v>0.7</v>
      </c>
      <c r="D554" s="135">
        <v>43</v>
      </c>
      <c r="E554" s="21"/>
      <c r="F554" s="250">
        <v>34.4</v>
      </c>
      <c r="G554" s="250">
        <v>31.55</v>
      </c>
      <c r="H554" s="252">
        <v>31</v>
      </c>
      <c r="I554"/>
      <c r="J554"/>
    </row>
    <row r="555" spans="1:10" s="128" customFormat="1" x14ac:dyDescent="0.35">
      <c r="A555" s="138" t="s">
        <v>777</v>
      </c>
      <c r="B555" s="21">
        <v>6</v>
      </c>
      <c r="C555" s="20">
        <v>0.7</v>
      </c>
      <c r="D555" s="135">
        <v>43</v>
      </c>
      <c r="E555" s="21"/>
      <c r="F555" s="250">
        <v>33.15</v>
      </c>
      <c r="G555" s="250">
        <v>30.450000000000003</v>
      </c>
      <c r="H555" s="252">
        <v>29.900000000000002</v>
      </c>
      <c r="I555"/>
      <c r="J555"/>
    </row>
    <row r="556" spans="1:10" s="128" customFormat="1" x14ac:dyDescent="0.35">
      <c r="A556" s="138" t="s">
        <v>14836</v>
      </c>
      <c r="B556" s="21">
        <v>6</v>
      </c>
      <c r="C556" s="20">
        <v>0.7</v>
      </c>
      <c r="D556" s="135">
        <v>43</v>
      </c>
      <c r="E556" s="21"/>
      <c r="F556" s="250">
        <v>115.45</v>
      </c>
      <c r="G556" s="250">
        <v>106</v>
      </c>
      <c r="H556" s="252">
        <v>104.10000000000001</v>
      </c>
      <c r="I556"/>
      <c r="J556"/>
    </row>
    <row r="557" spans="1:10" s="128" customFormat="1" x14ac:dyDescent="0.35">
      <c r="A557" s="138" t="s">
        <v>14837</v>
      </c>
      <c r="B557" s="21">
        <v>6</v>
      </c>
      <c r="C557" s="20">
        <v>0.7</v>
      </c>
      <c r="D557" s="135">
        <v>43</v>
      </c>
      <c r="E557" s="21"/>
      <c r="F557" s="250">
        <v>27.05</v>
      </c>
      <c r="G557" s="250">
        <v>24.85</v>
      </c>
      <c r="H557" s="252">
        <v>24.400000000000002</v>
      </c>
      <c r="I557"/>
      <c r="J557"/>
    </row>
    <row r="558" spans="1:10" x14ac:dyDescent="0.35">
      <c r="A558" s="138" t="s">
        <v>784</v>
      </c>
      <c r="B558" s="21">
        <v>6</v>
      </c>
      <c r="C558" s="20">
        <v>0.7</v>
      </c>
      <c r="D558" s="135">
        <v>40</v>
      </c>
      <c r="E558" s="21"/>
      <c r="F558" s="250">
        <v>24.900000000000002</v>
      </c>
      <c r="G558" s="250">
        <v>22.85</v>
      </c>
      <c r="H558" s="252">
        <v>22.450000000000003</v>
      </c>
    </row>
    <row r="559" spans="1:10" s="128" customFormat="1" x14ac:dyDescent="0.35">
      <c r="A559" s="138" t="s">
        <v>14640</v>
      </c>
      <c r="B559" s="21">
        <v>6</v>
      </c>
      <c r="C559" s="20">
        <v>0.7</v>
      </c>
      <c r="D559" s="135">
        <v>54</v>
      </c>
      <c r="E559" s="21"/>
      <c r="F559" s="250">
        <v>24.400000000000002</v>
      </c>
      <c r="G559" s="250">
        <v>22.400000000000002</v>
      </c>
      <c r="H559" s="252">
        <v>22</v>
      </c>
      <c r="I559"/>
      <c r="J559"/>
    </row>
    <row r="560" spans="1:10" s="128" customFormat="1" x14ac:dyDescent="0.35">
      <c r="A560" s="138" t="s">
        <v>1064</v>
      </c>
      <c r="B560" s="21">
        <v>6</v>
      </c>
      <c r="C560" s="20">
        <v>0.7</v>
      </c>
      <c r="D560" s="135">
        <v>40</v>
      </c>
      <c r="E560" s="21"/>
      <c r="F560" s="250">
        <v>22.35</v>
      </c>
      <c r="G560" s="250">
        <v>20.5</v>
      </c>
      <c r="H560" s="252">
        <v>20.150000000000002</v>
      </c>
      <c r="I560"/>
      <c r="J560"/>
    </row>
    <row r="561" spans="1:10" x14ac:dyDescent="0.35">
      <c r="A561" s="138" t="s">
        <v>1068</v>
      </c>
      <c r="B561" s="21">
        <v>6</v>
      </c>
      <c r="C561" s="20">
        <v>0.7</v>
      </c>
      <c r="D561" s="135">
        <v>40</v>
      </c>
      <c r="E561" s="21"/>
      <c r="F561" s="250">
        <v>22.900000000000002</v>
      </c>
      <c r="G561" s="250">
        <v>21</v>
      </c>
      <c r="H561" s="252">
        <v>20.650000000000002</v>
      </c>
    </row>
    <row r="562" spans="1:10" s="128" customFormat="1" x14ac:dyDescent="0.35">
      <c r="A562" s="138" t="s">
        <v>1072</v>
      </c>
      <c r="B562" s="21">
        <v>6</v>
      </c>
      <c r="C562" s="20">
        <v>0.7</v>
      </c>
      <c r="D562" s="135">
        <v>40</v>
      </c>
      <c r="E562" s="21"/>
      <c r="F562" s="250">
        <v>15.700000000000001</v>
      </c>
      <c r="G562" s="250">
        <v>14.4</v>
      </c>
      <c r="H562" s="252">
        <v>14.15</v>
      </c>
      <c r="I562"/>
      <c r="J562"/>
    </row>
    <row r="563" spans="1:10" s="128" customFormat="1" x14ac:dyDescent="0.35">
      <c r="A563" s="138" t="s">
        <v>1089</v>
      </c>
      <c r="B563" s="21">
        <v>6</v>
      </c>
      <c r="C563" s="20">
        <v>0.7</v>
      </c>
      <c r="D563" s="135">
        <v>40</v>
      </c>
      <c r="E563" s="21"/>
      <c r="F563" s="250">
        <v>18.7</v>
      </c>
      <c r="G563" s="250">
        <v>17.150000000000002</v>
      </c>
      <c r="H563" s="252">
        <v>16.850000000000001</v>
      </c>
      <c r="I563"/>
      <c r="J563"/>
    </row>
    <row r="564" spans="1:10" x14ac:dyDescent="0.35">
      <c r="A564" s="138" t="s">
        <v>1093</v>
      </c>
      <c r="B564" s="21">
        <v>1</v>
      </c>
      <c r="C564" s="20">
        <v>3</v>
      </c>
      <c r="D564" s="135">
        <v>37.5</v>
      </c>
      <c r="E564" s="21"/>
      <c r="F564" s="250">
        <v>48.45</v>
      </c>
      <c r="G564" s="250">
        <v>44.5</v>
      </c>
      <c r="H564" s="252">
        <v>43.7</v>
      </c>
    </row>
    <row r="565" spans="1:10" s="128" customFormat="1" x14ac:dyDescent="0.35">
      <c r="A565" s="138" t="s">
        <v>1133</v>
      </c>
      <c r="B565" s="21">
        <v>6</v>
      </c>
      <c r="C565" s="20">
        <v>0.7</v>
      </c>
      <c r="D565" s="135">
        <v>32</v>
      </c>
      <c r="E565" s="21"/>
      <c r="F565" s="250">
        <v>11.5</v>
      </c>
      <c r="G565" s="250">
        <v>10.55</v>
      </c>
      <c r="H565" s="252">
        <v>10.4</v>
      </c>
      <c r="I565"/>
      <c r="J565"/>
    </row>
    <row r="566" spans="1:10" s="128" customFormat="1" x14ac:dyDescent="0.35">
      <c r="A566" s="138" t="s">
        <v>1147</v>
      </c>
      <c r="B566" s="21">
        <v>6</v>
      </c>
      <c r="C566" s="20">
        <v>0.7</v>
      </c>
      <c r="D566" s="135">
        <v>40</v>
      </c>
      <c r="E566" s="21"/>
      <c r="F566" s="250">
        <v>57.800000000000004</v>
      </c>
      <c r="G566" s="250">
        <v>53.050000000000004</v>
      </c>
      <c r="H566" s="252">
        <v>52.1</v>
      </c>
      <c r="I566"/>
      <c r="J566"/>
    </row>
    <row r="567" spans="1:10" x14ac:dyDescent="0.35">
      <c r="A567" s="138" t="s">
        <v>1155</v>
      </c>
      <c r="B567" s="21">
        <v>6</v>
      </c>
      <c r="C567" s="20">
        <v>0.7</v>
      </c>
      <c r="D567" s="135">
        <v>40</v>
      </c>
      <c r="E567" s="21"/>
      <c r="F567" s="250">
        <v>43.900000000000006</v>
      </c>
      <c r="G567" s="250">
        <v>40.300000000000004</v>
      </c>
      <c r="H567" s="252">
        <v>39.550000000000004</v>
      </c>
    </row>
    <row r="568" spans="1:10" s="128" customFormat="1" x14ac:dyDescent="0.35">
      <c r="A568" s="138" t="s">
        <v>14429</v>
      </c>
      <c r="B568" s="21">
        <v>6</v>
      </c>
      <c r="C568" s="20">
        <v>1</v>
      </c>
      <c r="D568" s="135">
        <v>40</v>
      </c>
      <c r="E568" s="21"/>
      <c r="F568" s="250">
        <v>102.75</v>
      </c>
      <c r="G568" s="250">
        <v>94.300000000000011</v>
      </c>
      <c r="H568" s="252">
        <v>92.65</v>
      </c>
      <c r="I568"/>
      <c r="J568"/>
    </row>
    <row r="569" spans="1:10" s="128" customFormat="1" x14ac:dyDescent="0.35">
      <c r="A569" s="138" t="s">
        <v>1163</v>
      </c>
      <c r="B569" s="21">
        <v>6</v>
      </c>
      <c r="C569" s="20">
        <v>0.7</v>
      </c>
      <c r="D569" s="135">
        <v>44.5</v>
      </c>
      <c r="E569" s="21"/>
      <c r="F569" s="250">
        <v>21.1</v>
      </c>
      <c r="G569" s="250">
        <v>19.350000000000001</v>
      </c>
      <c r="H569" s="252">
        <v>19.05</v>
      </c>
      <c r="I569"/>
      <c r="J569"/>
    </row>
    <row r="570" spans="1:10" x14ac:dyDescent="0.35">
      <c r="A570" s="138" t="s">
        <v>1167</v>
      </c>
      <c r="B570" s="21">
        <v>6</v>
      </c>
      <c r="C570" s="20">
        <v>1</v>
      </c>
      <c r="D570" s="135">
        <v>32</v>
      </c>
      <c r="E570" s="21"/>
      <c r="F570" s="250">
        <v>14.5</v>
      </c>
      <c r="G570" s="250">
        <v>13.3</v>
      </c>
      <c r="H570" s="252">
        <v>13.100000000000001</v>
      </c>
    </row>
    <row r="571" spans="1:10" s="128" customFormat="1" x14ac:dyDescent="0.35">
      <c r="A571" s="138" t="s">
        <v>1174</v>
      </c>
      <c r="B571" s="21">
        <v>6</v>
      </c>
      <c r="C571" s="20">
        <v>0.7</v>
      </c>
      <c r="D571" s="135">
        <v>32</v>
      </c>
      <c r="E571" s="21"/>
      <c r="F571" s="250">
        <v>11.75</v>
      </c>
      <c r="G571" s="250">
        <v>10.8</v>
      </c>
      <c r="H571" s="252">
        <v>10.600000000000001</v>
      </c>
      <c r="I571"/>
      <c r="J571"/>
    </row>
    <row r="572" spans="1:10" s="128" customFormat="1" x14ac:dyDescent="0.35">
      <c r="A572" s="138" t="s">
        <v>1178</v>
      </c>
      <c r="B572" s="21">
        <v>6</v>
      </c>
      <c r="C572" s="20">
        <v>0.7</v>
      </c>
      <c r="D572" s="135">
        <v>14.9</v>
      </c>
      <c r="E572" s="21"/>
      <c r="F572" s="250">
        <v>10.050000000000001</v>
      </c>
      <c r="G572" s="250">
        <v>9.25</v>
      </c>
      <c r="H572" s="252">
        <v>9.1</v>
      </c>
      <c r="I572"/>
      <c r="J572"/>
    </row>
    <row r="573" spans="1:10" s="128" customFormat="1" x14ac:dyDescent="0.35">
      <c r="A573" s="138" t="s">
        <v>1187</v>
      </c>
      <c r="B573" s="21">
        <v>6</v>
      </c>
      <c r="C573" s="20">
        <v>1</v>
      </c>
      <c r="D573" s="135">
        <v>32</v>
      </c>
      <c r="E573" s="21"/>
      <c r="F573" s="250">
        <v>14.5</v>
      </c>
      <c r="G573" s="250">
        <v>13.3</v>
      </c>
      <c r="H573" s="252">
        <v>13.100000000000001</v>
      </c>
      <c r="I573"/>
      <c r="J573"/>
    </row>
    <row r="574" spans="1:10" s="128" customFormat="1" x14ac:dyDescent="0.35">
      <c r="A574" s="138" t="s">
        <v>14642</v>
      </c>
      <c r="B574" s="21">
        <v>6</v>
      </c>
      <c r="C574" s="20">
        <v>0.7</v>
      </c>
      <c r="D574" s="135">
        <v>45</v>
      </c>
      <c r="E574" s="21"/>
      <c r="F574" s="250">
        <v>96.800000000000011</v>
      </c>
      <c r="G574" s="250">
        <v>88.850000000000009</v>
      </c>
      <c r="H574" s="252">
        <v>87.25</v>
      </c>
      <c r="I574"/>
      <c r="J574"/>
    </row>
    <row r="575" spans="1:10" x14ac:dyDescent="0.35">
      <c r="A575" s="138" t="s">
        <v>1201</v>
      </c>
      <c r="B575" s="21">
        <v>6</v>
      </c>
      <c r="C575" s="20">
        <v>1</v>
      </c>
      <c r="D575" s="135">
        <v>35</v>
      </c>
      <c r="E575" s="21"/>
      <c r="F575" s="250">
        <v>15.3</v>
      </c>
      <c r="G575" s="250">
        <v>14.05</v>
      </c>
      <c r="H575" s="252">
        <v>13.8</v>
      </c>
    </row>
    <row r="576" spans="1:10" x14ac:dyDescent="0.35">
      <c r="A576" s="138" t="s">
        <v>23277</v>
      </c>
      <c r="B576" s="21">
        <v>6</v>
      </c>
      <c r="C576" s="20">
        <v>1.5</v>
      </c>
      <c r="D576" s="135">
        <v>35</v>
      </c>
      <c r="E576" s="21"/>
      <c r="F576" s="250">
        <v>21.900000000000002</v>
      </c>
      <c r="G576" s="250">
        <v>20.100000000000001</v>
      </c>
      <c r="H576" s="252">
        <v>19.75</v>
      </c>
    </row>
    <row r="577" spans="1:10" s="128" customFormat="1" x14ac:dyDescent="0.35">
      <c r="A577" s="138" t="s">
        <v>1347</v>
      </c>
      <c r="B577" s="21">
        <v>6</v>
      </c>
      <c r="C577" s="20">
        <v>0.7</v>
      </c>
      <c r="D577" s="135">
        <v>45</v>
      </c>
      <c r="E577" s="21"/>
      <c r="F577" s="250">
        <v>52.85</v>
      </c>
      <c r="G577" s="250">
        <v>48.550000000000004</v>
      </c>
      <c r="H577" s="252">
        <v>47.650000000000006</v>
      </c>
      <c r="I577"/>
      <c r="J577"/>
    </row>
    <row r="578" spans="1:10" s="128" customFormat="1" x14ac:dyDescent="0.35">
      <c r="A578" s="138" t="s">
        <v>1351</v>
      </c>
      <c r="B578" s="21">
        <v>6</v>
      </c>
      <c r="C578" s="20">
        <v>0.7</v>
      </c>
      <c r="D578" s="135">
        <v>45</v>
      </c>
      <c r="E578" s="21"/>
      <c r="F578" s="250">
        <v>43.1</v>
      </c>
      <c r="G578" s="250">
        <v>39.550000000000004</v>
      </c>
      <c r="H578" s="252">
        <v>38.85</v>
      </c>
      <c r="I578"/>
      <c r="J578"/>
    </row>
    <row r="579" spans="1:10" s="128" customFormat="1" x14ac:dyDescent="0.35">
      <c r="A579" s="138" t="s">
        <v>1386</v>
      </c>
      <c r="B579" s="21">
        <v>6</v>
      </c>
      <c r="C579" s="20">
        <v>0.7</v>
      </c>
      <c r="D579" s="135">
        <v>40</v>
      </c>
      <c r="E579" s="21"/>
      <c r="F579" s="250">
        <v>53.650000000000006</v>
      </c>
      <c r="G579" s="250">
        <v>49.25</v>
      </c>
      <c r="H579" s="252">
        <v>48.35</v>
      </c>
      <c r="I579"/>
      <c r="J579"/>
    </row>
    <row r="580" spans="1:10" s="128" customFormat="1" x14ac:dyDescent="0.35">
      <c r="A580" s="138" t="s">
        <v>1405</v>
      </c>
      <c r="B580" s="21">
        <v>12</v>
      </c>
      <c r="C580" s="20">
        <v>0.7</v>
      </c>
      <c r="D580" s="135">
        <v>37.5</v>
      </c>
      <c r="E580" s="21"/>
      <c r="F580" s="250">
        <v>13.200000000000001</v>
      </c>
      <c r="G580" s="250">
        <v>12.15</v>
      </c>
      <c r="H580" s="252">
        <v>11.950000000000001</v>
      </c>
      <c r="I580"/>
      <c r="J580"/>
    </row>
    <row r="581" spans="1:10" x14ac:dyDescent="0.35">
      <c r="A581" s="138" t="s">
        <v>1409</v>
      </c>
      <c r="B581" s="21">
        <v>6</v>
      </c>
      <c r="C581" s="20">
        <v>0.7</v>
      </c>
      <c r="D581" s="135">
        <v>37.5</v>
      </c>
      <c r="E581" s="21"/>
      <c r="F581" s="250">
        <v>12.55</v>
      </c>
      <c r="G581" s="250">
        <v>11.55</v>
      </c>
      <c r="H581" s="252">
        <v>11.3</v>
      </c>
    </row>
    <row r="582" spans="1:10" s="128" customFormat="1" x14ac:dyDescent="0.35">
      <c r="A582" s="138" t="s">
        <v>1413</v>
      </c>
      <c r="B582" s="21">
        <v>12</v>
      </c>
      <c r="C582" s="20">
        <v>1</v>
      </c>
      <c r="D582" s="135">
        <v>37.5</v>
      </c>
      <c r="E582" s="21"/>
      <c r="F582" s="250">
        <v>17</v>
      </c>
      <c r="G582" s="250">
        <v>15.65</v>
      </c>
      <c r="H582" s="252">
        <v>15.350000000000001</v>
      </c>
      <c r="I582"/>
      <c r="J582"/>
    </row>
    <row r="583" spans="1:10" s="128" customFormat="1" x14ac:dyDescent="0.35">
      <c r="A583" s="138" t="s">
        <v>1417</v>
      </c>
      <c r="B583" s="21">
        <v>6</v>
      </c>
      <c r="C583" s="20">
        <v>0.7</v>
      </c>
      <c r="D583" s="135">
        <v>38</v>
      </c>
      <c r="E583" s="21"/>
      <c r="F583" s="250">
        <v>23.450000000000003</v>
      </c>
      <c r="G583" s="250">
        <v>21.55</v>
      </c>
      <c r="H583" s="252">
        <v>21.150000000000002</v>
      </c>
      <c r="I583"/>
      <c r="J583"/>
    </row>
    <row r="584" spans="1:10" s="128" customFormat="1" x14ac:dyDescent="0.35">
      <c r="A584" s="138" t="s">
        <v>1421</v>
      </c>
      <c r="B584" s="21">
        <v>6</v>
      </c>
      <c r="C584" s="20">
        <v>0.7</v>
      </c>
      <c r="D584" s="135">
        <v>38</v>
      </c>
      <c r="E584" s="21"/>
      <c r="F584" s="250">
        <v>20.700000000000003</v>
      </c>
      <c r="G584" s="250">
        <v>19</v>
      </c>
      <c r="H584" s="252">
        <v>18.650000000000002</v>
      </c>
      <c r="I584"/>
      <c r="J584"/>
    </row>
    <row r="585" spans="1:10" x14ac:dyDescent="0.35">
      <c r="A585" s="138" t="s">
        <v>1428</v>
      </c>
      <c r="B585" s="21">
        <v>6</v>
      </c>
      <c r="C585" s="20">
        <v>0.7</v>
      </c>
      <c r="D585" s="135">
        <v>40</v>
      </c>
      <c r="E585" s="21"/>
      <c r="F585" s="250">
        <v>38.25</v>
      </c>
      <c r="G585" s="250">
        <v>35.15</v>
      </c>
      <c r="H585" s="252">
        <v>34.5</v>
      </c>
    </row>
    <row r="586" spans="1:10" s="128" customFormat="1" x14ac:dyDescent="0.35">
      <c r="A586" s="138" t="s">
        <v>14646</v>
      </c>
      <c r="B586" s="21">
        <v>6</v>
      </c>
      <c r="C586" s="20">
        <v>0.7</v>
      </c>
      <c r="D586" s="135">
        <v>38</v>
      </c>
      <c r="E586" s="21"/>
      <c r="F586" s="250">
        <v>33.050000000000004</v>
      </c>
      <c r="G586" s="250">
        <v>30.35</v>
      </c>
      <c r="H586" s="252">
        <v>29.8</v>
      </c>
      <c r="I586"/>
      <c r="J586"/>
    </row>
    <row r="587" spans="1:10" s="128" customFormat="1" x14ac:dyDescent="0.35">
      <c r="A587" s="138" t="s">
        <v>1433</v>
      </c>
      <c r="B587" s="21">
        <v>6</v>
      </c>
      <c r="C587" s="20">
        <v>0.7</v>
      </c>
      <c r="D587" s="135">
        <v>38</v>
      </c>
      <c r="E587" s="21"/>
      <c r="F587" s="250">
        <v>29.05</v>
      </c>
      <c r="G587" s="250">
        <v>26.700000000000003</v>
      </c>
      <c r="H587" s="252">
        <v>26.200000000000003</v>
      </c>
      <c r="I587"/>
      <c r="J587"/>
    </row>
    <row r="588" spans="1:10" s="128" customFormat="1" x14ac:dyDescent="0.35">
      <c r="A588" s="138" t="s">
        <v>1437</v>
      </c>
      <c r="B588" s="21">
        <v>6</v>
      </c>
      <c r="C588" s="20">
        <v>0.7</v>
      </c>
      <c r="D588" s="135">
        <v>40</v>
      </c>
      <c r="E588" s="21"/>
      <c r="F588" s="250">
        <v>36.550000000000004</v>
      </c>
      <c r="G588" s="250">
        <v>33.550000000000004</v>
      </c>
      <c r="H588" s="252">
        <v>32.950000000000003</v>
      </c>
      <c r="I588"/>
      <c r="J588"/>
    </row>
    <row r="589" spans="1:10" s="128" customFormat="1" x14ac:dyDescent="0.35">
      <c r="A589" s="138" t="s">
        <v>1441</v>
      </c>
      <c r="B589" s="21">
        <v>3</v>
      </c>
      <c r="C589" s="20">
        <v>0.7</v>
      </c>
      <c r="D589" s="135">
        <v>43</v>
      </c>
      <c r="E589" s="21"/>
      <c r="F589" s="250">
        <v>101.5</v>
      </c>
      <c r="G589" s="250">
        <v>93.15</v>
      </c>
      <c r="H589" s="252">
        <v>91.5</v>
      </c>
      <c r="I589"/>
      <c r="J589"/>
    </row>
    <row r="590" spans="1:10" s="128" customFormat="1" x14ac:dyDescent="0.35">
      <c r="A590" s="138" t="s">
        <v>1862</v>
      </c>
      <c r="B590" s="21">
        <v>6</v>
      </c>
      <c r="C590" s="20">
        <v>0.7</v>
      </c>
      <c r="D590" s="135">
        <v>40</v>
      </c>
      <c r="E590" s="21"/>
      <c r="F590" s="250">
        <v>22.85</v>
      </c>
      <c r="G590" s="250">
        <v>20.950000000000003</v>
      </c>
      <c r="H590" s="252">
        <v>20.6</v>
      </c>
      <c r="I590"/>
      <c r="J590"/>
    </row>
    <row r="591" spans="1:10" s="128" customFormat="1" x14ac:dyDescent="0.35">
      <c r="A591" s="138" t="s">
        <v>2179</v>
      </c>
      <c r="B591" s="21">
        <v>6</v>
      </c>
      <c r="C591" s="20">
        <v>0.5</v>
      </c>
      <c r="D591" s="135">
        <v>45</v>
      </c>
      <c r="E591" s="21"/>
      <c r="F591" s="250">
        <v>69.400000000000006</v>
      </c>
      <c r="G591" s="250">
        <v>63.75</v>
      </c>
      <c r="H591" s="252">
        <v>62.6</v>
      </c>
      <c r="I591"/>
      <c r="J591"/>
    </row>
    <row r="592" spans="1:10" s="128" customFormat="1" x14ac:dyDescent="0.35">
      <c r="A592" s="138" t="s">
        <v>2183</v>
      </c>
      <c r="B592" s="21">
        <v>6</v>
      </c>
      <c r="C592" s="20">
        <v>0.5</v>
      </c>
      <c r="D592" s="135">
        <v>40</v>
      </c>
      <c r="E592" s="21"/>
      <c r="F592" s="250">
        <v>16.650000000000002</v>
      </c>
      <c r="G592" s="250">
        <v>15.3</v>
      </c>
      <c r="H592" s="252">
        <v>15</v>
      </c>
      <c r="I592"/>
      <c r="J592"/>
    </row>
    <row r="593" spans="1:10" x14ac:dyDescent="0.35">
      <c r="A593" s="138" t="s">
        <v>2187</v>
      </c>
      <c r="B593" s="21">
        <v>6</v>
      </c>
      <c r="C593" s="20">
        <v>0.5</v>
      </c>
      <c r="D593" s="135">
        <v>40</v>
      </c>
      <c r="E593" s="21"/>
      <c r="F593" s="250">
        <v>22.150000000000002</v>
      </c>
      <c r="G593" s="250">
        <v>20.3</v>
      </c>
      <c r="H593" s="252">
        <v>19.950000000000003</v>
      </c>
    </row>
    <row r="594" spans="1:10" x14ac:dyDescent="0.35">
      <c r="A594" s="138" t="s">
        <v>2191</v>
      </c>
      <c r="B594" s="21">
        <v>6</v>
      </c>
      <c r="C594" s="20">
        <v>0.5</v>
      </c>
      <c r="D594" s="135">
        <v>30</v>
      </c>
      <c r="E594" s="21"/>
      <c r="F594" s="250">
        <v>18.45</v>
      </c>
      <c r="G594" s="250">
        <v>16.95</v>
      </c>
      <c r="H594" s="252">
        <v>16.650000000000002</v>
      </c>
    </row>
    <row r="595" spans="1:10" s="128" customFormat="1" x14ac:dyDescent="0.35">
      <c r="A595" s="138" t="s">
        <v>2195</v>
      </c>
      <c r="B595" s="21">
        <v>6</v>
      </c>
      <c r="C595" s="20">
        <v>0.5</v>
      </c>
      <c r="D595" s="135">
        <v>40</v>
      </c>
      <c r="E595" s="21"/>
      <c r="F595" s="250">
        <v>27.950000000000003</v>
      </c>
      <c r="G595" s="250">
        <v>25.650000000000002</v>
      </c>
      <c r="H595" s="252">
        <v>25.200000000000003</v>
      </c>
      <c r="I595"/>
      <c r="J595"/>
    </row>
    <row r="596" spans="1:10" s="128" customFormat="1" x14ac:dyDescent="0.35">
      <c r="A596" s="138" t="s">
        <v>2241</v>
      </c>
      <c r="B596" s="21">
        <v>6</v>
      </c>
      <c r="C596" s="20">
        <v>0.7</v>
      </c>
      <c r="D596" s="135">
        <v>40</v>
      </c>
      <c r="E596" s="21"/>
      <c r="F596" s="250">
        <v>21.900000000000002</v>
      </c>
      <c r="G596" s="250">
        <v>20.150000000000002</v>
      </c>
      <c r="H596" s="252">
        <v>19.75</v>
      </c>
      <c r="I596"/>
      <c r="J596"/>
    </row>
    <row r="597" spans="1:10" s="128" customFormat="1" x14ac:dyDescent="0.35">
      <c r="A597" s="138" t="s">
        <v>2266</v>
      </c>
      <c r="B597" s="21">
        <v>6</v>
      </c>
      <c r="C597" s="20">
        <v>1</v>
      </c>
      <c r="D597" s="135">
        <v>40</v>
      </c>
      <c r="E597" s="21"/>
      <c r="F597" s="250">
        <v>24.35</v>
      </c>
      <c r="G597" s="250">
        <v>22.35</v>
      </c>
      <c r="H597" s="252">
        <v>21.950000000000003</v>
      </c>
      <c r="I597"/>
      <c r="J597"/>
    </row>
    <row r="598" spans="1:10" s="128" customFormat="1" x14ac:dyDescent="0.35">
      <c r="A598" s="138" t="s">
        <v>2274</v>
      </c>
      <c r="B598" s="21">
        <v>6</v>
      </c>
      <c r="C598" s="20">
        <v>0.7</v>
      </c>
      <c r="D598" s="135">
        <v>38</v>
      </c>
      <c r="E598" s="21"/>
      <c r="F598" s="250">
        <v>24.8</v>
      </c>
      <c r="G598" s="250">
        <v>22.75</v>
      </c>
      <c r="H598" s="252">
        <v>22.35</v>
      </c>
      <c r="I598"/>
      <c r="J598"/>
    </row>
    <row r="599" spans="1:10" s="128" customFormat="1" x14ac:dyDescent="0.35">
      <c r="A599" s="138" t="s">
        <v>14257</v>
      </c>
      <c r="B599" s="21">
        <v>6</v>
      </c>
      <c r="C599" s="20">
        <v>0.7</v>
      </c>
      <c r="D599" s="135">
        <v>40</v>
      </c>
      <c r="E599" s="21"/>
      <c r="F599" s="250">
        <v>24.35</v>
      </c>
      <c r="G599" s="250">
        <v>22.35</v>
      </c>
      <c r="H599" s="252">
        <v>21.950000000000003</v>
      </c>
      <c r="I599"/>
      <c r="J599"/>
    </row>
    <row r="600" spans="1:10" s="128" customFormat="1" x14ac:dyDescent="0.35">
      <c r="A600" s="138" t="s">
        <v>2279</v>
      </c>
      <c r="B600" s="21">
        <v>6</v>
      </c>
      <c r="C600" s="20">
        <v>0.7</v>
      </c>
      <c r="D600" s="135">
        <v>40</v>
      </c>
      <c r="E600" s="21"/>
      <c r="F600" s="250">
        <v>34.1</v>
      </c>
      <c r="G600" s="250">
        <v>31.35</v>
      </c>
      <c r="H600" s="252">
        <v>30.75</v>
      </c>
      <c r="I600"/>
      <c r="J600"/>
    </row>
    <row r="601" spans="1:10" s="128" customFormat="1" x14ac:dyDescent="0.35">
      <c r="A601" s="138" t="s">
        <v>2283</v>
      </c>
      <c r="B601" s="21">
        <v>6</v>
      </c>
      <c r="C601" s="20">
        <v>0.7</v>
      </c>
      <c r="D601" s="135">
        <v>40</v>
      </c>
      <c r="E601" s="21"/>
      <c r="F601" s="250">
        <v>18.55</v>
      </c>
      <c r="G601" s="250">
        <v>17.05</v>
      </c>
      <c r="H601" s="252">
        <v>16.75</v>
      </c>
      <c r="I601"/>
      <c r="J601"/>
    </row>
    <row r="602" spans="1:10" s="128" customFormat="1" x14ac:dyDescent="0.35">
      <c r="A602" s="138" t="s">
        <v>14658</v>
      </c>
      <c r="B602" s="21">
        <v>6</v>
      </c>
      <c r="C602" s="20">
        <v>0.7</v>
      </c>
      <c r="D602" s="135">
        <v>28</v>
      </c>
      <c r="E602" s="21"/>
      <c r="F602" s="250">
        <v>18.75</v>
      </c>
      <c r="G602" s="250">
        <v>17.2</v>
      </c>
      <c r="H602" s="252">
        <v>16.900000000000002</v>
      </c>
      <c r="I602"/>
      <c r="J602"/>
    </row>
    <row r="603" spans="1:10" x14ac:dyDescent="0.35">
      <c r="A603" s="138" t="s">
        <v>14660</v>
      </c>
      <c r="B603" s="21">
        <v>6</v>
      </c>
      <c r="C603" s="20">
        <v>0.7</v>
      </c>
      <c r="D603" s="135">
        <v>28</v>
      </c>
      <c r="E603" s="21"/>
      <c r="F603" s="250">
        <v>18.100000000000001</v>
      </c>
      <c r="G603" s="250">
        <v>16.650000000000002</v>
      </c>
      <c r="H603" s="252">
        <v>16.350000000000001</v>
      </c>
    </row>
    <row r="604" spans="1:10" s="128" customFormat="1" x14ac:dyDescent="0.35">
      <c r="A604" s="138" t="s">
        <v>2462</v>
      </c>
      <c r="B604" s="21">
        <v>6</v>
      </c>
      <c r="C604" s="20">
        <v>0.7</v>
      </c>
      <c r="D604" s="135">
        <v>40</v>
      </c>
      <c r="E604" s="21"/>
      <c r="F604" s="250">
        <v>29.8</v>
      </c>
      <c r="G604" s="250">
        <v>27.35</v>
      </c>
      <c r="H604" s="252">
        <v>26.85</v>
      </c>
      <c r="I604"/>
      <c r="J604"/>
    </row>
    <row r="605" spans="1:10" s="128" customFormat="1" x14ac:dyDescent="0.35">
      <c r="A605" s="138" t="s">
        <v>2466</v>
      </c>
      <c r="B605" s="21">
        <v>6</v>
      </c>
      <c r="C605" s="20">
        <v>0.7</v>
      </c>
      <c r="D605" s="135">
        <v>40</v>
      </c>
      <c r="E605" s="21"/>
      <c r="F605" s="250">
        <v>30.150000000000002</v>
      </c>
      <c r="G605" s="250">
        <v>27.700000000000003</v>
      </c>
      <c r="H605" s="252">
        <v>27.200000000000003</v>
      </c>
      <c r="I605"/>
      <c r="J605"/>
    </row>
    <row r="606" spans="1:10" x14ac:dyDescent="0.35">
      <c r="A606" s="138" t="s">
        <v>2470</v>
      </c>
      <c r="B606" s="21">
        <v>6</v>
      </c>
      <c r="C606" s="20">
        <v>0.7</v>
      </c>
      <c r="D606" s="135">
        <v>38</v>
      </c>
      <c r="E606" s="21"/>
      <c r="F606" s="250">
        <v>12.3</v>
      </c>
      <c r="G606" s="250">
        <v>11.3</v>
      </c>
      <c r="H606" s="252">
        <v>11.100000000000001</v>
      </c>
    </row>
    <row r="607" spans="1:10" s="128" customFormat="1" x14ac:dyDescent="0.35">
      <c r="A607" s="138" t="s">
        <v>14537</v>
      </c>
      <c r="B607" s="21">
        <v>12</v>
      </c>
      <c r="C607" s="20">
        <v>1</v>
      </c>
      <c r="D607" s="135">
        <v>38</v>
      </c>
      <c r="E607" s="21"/>
      <c r="F607" s="250">
        <v>17.150000000000002</v>
      </c>
      <c r="G607" s="250">
        <v>15.75</v>
      </c>
      <c r="H607" s="252">
        <v>15.450000000000001</v>
      </c>
      <c r="I607"/>
      <c r="J607"/>
    </row>
    <row r="608" spans="1:10" s="128" customFormat="1" x14ac:dyDescent="0.35">
      <c r="A608" s="138" t="s">
        <v>14662</v>
      </c>
      <c r="B608" s="21">
        <v>6</v>
      </c>
      <c r="C608" s="20">
        <v>0.7</v>
      </c>
      <c r="D608" s="135">
        <v>45</v>
      </c>
      <c r="E608" s="21"/>
      <c r="F608" s="250">
        <v>68.400000000000006</v>
      </c>
      <c r="G608" s="250">
        <v>62.800000000000004</v>
      </c>
      <c r="H608" s="252">
        <v>61.7</v>
      </c>
      <c r="I608"/>
      <c r="J608"/>
    </row>
    <row r="609" spans="1:10" s="128" customFormat="1" x14ac:dyDescent="0.35">
      <c r="A609" s="138" t="s">
        <v>2711</v>
      </c>
      <c r="B609" s="21">
        <v>6</v>
      </c>
      <c r="C609" s="20">
        <v>1</v>
      </c>
      <c r="D609" s="135">
        <v>37.5</v>
      </c>
      <c r="E609" s="21"/>
      <c r="F609" s="250">
        <v>9.35</v>
      </c>
      <c r="G609" s="250">
        <v>8.5500000000000007</v>
      </c>
      <c r="H609" s="252">
        <v>8.4</v>
      </c>
      <c r="I609"/>
      <c r="J609"/>
    </row>
    <row r="610" spans="1:10" s="128" customFormat="1" x14ac:dyDescent="0.35">
      <c r="A610" s="138" t="s">
        <v>2743</v>
      </c>
      <c r="B610" s="21">
        <v>6</v>
      </c>
      <c r="C610" s="20">
        <v>0.7</v>
      </c>
      <c r="D610" s="135">
        <v>38</v>
      </c>
      <c r="E610" s="21"/>
      <c r="F610" s="250">
        <v>10.450000000000001</v>
      </c>
      <c r="G610" s="250">
        <v>9.6000000000000014</v>
      </c>
      <c r="H610" s="252">
        <v>9.4500000000000011</v>
      </c>
      <c r="I610"/>
      <c r="J610"/>
    </row>
    <row r="611" spans="1:10" x14ac:dyDescent="0.35">
      <c r="A611" s="138" t="s">
        <v>2747</v>
      </c>
      <c r="B611" s="21">
        <v>6</v>
      </c>
      <c r="C611" s="20">
        <v>0.7</v>
      </c>
      <c r="D611" s="135">
        <v>37.5</v>
      </c>
      <c r="E611" s="21"/>
      <c r="F611" s="250">
        <v>9.2000000000000011</v>
      </c>
      <c r="G611" s="250">
        <v>8.4500000000000011</v>
      </c>
      <c r="H611" s="252">
        <v>8.3000000000000007</v>
      </c>
    </row>
    <row r="612" spans="1:10" s="128" customFormat="1" x14ac:dyDescent="0.35">
      <c r="A612" s="138" t="s">
        <v>2807</v>
      </c>
      <c r="B612" s="21">
        <v>6</v>
      </c>
      <c r="C612" s="20">
        <v>0.7</v>
      </c>
      <c r="D612" s="135">
        <v>40</v>
      </c>
      <c r="E612" s="21"/>
      <c r="F612" s="250">
        <v>28</v>
      </c>
      <c r="G612" s="250">
        <v>25.75</v>
      </c>
      <c r="H612" s="252">
        <v>25.25</v>
      </c>
      <c r="I612"/>
      <c r="J612"/>
    </row>
    <row r="613" spans="1:10" s="128" customFormat="1" x14ac:dyDescent="0.35">
      <c r="A613" s="138" t="s">
        <v>2821</v>
      </c>
      <c r="B613" s="21">
        <v>6</v>
      </c>
      <c r="C613" s="20">
        <v>0.7</v>
      </c>
      <c r="D613" s="135">
        <v>37.5</v>
      </c>
      <c r="E613" s="21"/>
      <c r="F613" s="250">
        <v>22</v>
      </c>
      <c r="G613" s="250">
        <v>20.200000000000003</v>
      </c>
      <c r="H613" s="252">
        <v>19.850000000000001</v>
      </c>
      <c r="I613"/>
      <c r="J613"/>
    </row>
    <row r="614" spans="1:10" s="128" customFormat="1" x14ac:dyDescent="0.35">
      <c r="A614" s="138" t="s">
        <v>2871</v>
      </c>
      <c r="B614" s="21">
        <v>12</v>
      </c>
      <c r="C614" s="20">
        <v>1</v>
      </c>
      <c r="D614" s="135">
        <v>40</v>
      </c>
      <c r="E614" s="21"/>
      <c r="F614" s="250">
        <v>16.95</v>
      </c>
      <c r="G614" s="250">
        <v>15.600000000000001</v>
      </c>
      <c r="H614" s="252">
        <v>15.3</v>
      </c>
      <c r="I614"/>
      <c r="J614"/>
    </row>
    <row r="615" spans="1:10" x14ac:dyDescent="0.35">
      <c r="A615" s="138" t="s">
        <v>2875</v>
      </c>
      <c r="B615" s="21">
        <v>6</v>
      </c>
      <c r="C615" s="20">
        <v>0.7</v>
      </c>
      <c r="D615" s="135">
        <v>40</v>
      </c>
      <c r="E615" s="21"/>
      <c r="F615" s="250">
        <v>11.3</v>
      </c>
      <c r="G615" s="250">
        <v>10.4</v>
      </c>
      <c r="H615" s="252">
        <v>10.200000000000001</v>
      </c>
    </row>
    <row r="616" spans="1:10" x14ac:dyDescent="0.35">
      <c r="A616" s="138" t="s">
        <v>2880</v>
      </c>
      <c r="B616" s="21">
        <v>12</v>
      </c>
      <c r="C616" s="20">
        <v>1</v>
      </c>
      <c r="D616" s="135">
        <v>40</v>
      </c>
      <c r="E616" s="21"/>
      <c r="F616" s="250">
        <v>13.9</v>
      </c>
      <c r="G616" s="250">
        <v>12.8</v>
      </c>
      <c r="H616" s="252">
        <v>12.55</v>
      </c>
    </row>
    <row r="617" spans="1:10" x14ac:dyDescent="0.35">
      <c r="A617" s="138" t="s">
        <v>2888</v>
      </c>
      <c r="B617" s="21">
        <v>6</v>
      </c>
      <c r="C617" s="20">
        <v>1</v>
      </c>
      <c r="D617" s="135">
        <v>35</v>
      </c>
      <c r="E617" s="21"/>
      <c r="F617" s="250">
        <v>14.25</v>
      </c>
      <c r="G617" s="250">
        <v>13.100000000000001</v>
      </c>
      <c r="H617" s="252">
        <v>12.850000000000001</v>
      </c>
    </row>
    <row r="618" spans="1:10" s="128" customFormat="1" x14ac:dyDescent="0.35">
      <c r="A618" s="138" t="s">
        <v>2897</v>
      </c>
      <c r="B618" s="21">
        <v>6</v>
      </c>
      <c r="C618" s="20">
        <v>1.5</v>
      </c>
      <c r="D618" s="135">
        <v>35</v>
      </c>
      <c r="E618" s="21"/>
      <c r="F618" s="250">
        <v>21.6</v>
      </c>
      <c r="G618" s="250">
        <v>19.850000000000001</v>
      </c>
      <c r="H618" s="252">
        <v>19.5</v>
      </c>
      <c r="I618"/>
      <c r="J618"/>
    </row>
    <row r="619" spans="1:10" s="128" customFormat="1" x14ac:dyDescent="0.35">
      <c r="A619" s="138" t="s">
        <v>2908</v>
      </c>
      <c r="B619" s="21">
        <v>6</v>
      </c>
      <c r="C619" s="20">
        <v>0.7</v>
      </c>
      <c r="D619" s="135">
        <v>25</v>
      </c>
      <c r="E619" s="21"/>
      <c r="F619" s="250">
        <v>12.05</v>
      </c>
      <c r="G619" s="250">
        <v>11.05</v>
      </c>
      <c r="H619" s="252">
        <v>10.850000000000001</v>
      </c>
      <c r="I619"/>
      <c r="J619"/>
    </row>
    <row r="620" spans="1:10" s="128" customFormat="1" x14ac:dyDescent="0.35">
      <c r="A620" s="138" t="s">
        <v>2912</v>
      </c>
      <c r="B620" s="21">
        <v>6</v>
      </c>
      <c r="C620" s="20">
        <v>1</v>
      </c>
      <c r="D620" s="135">
        <v>37.5</v>
      </c>
      <c r="E620" s="21"/>
      <c r="F620" s="250">
        <v>13.850000000000001</v>
      </c>
      <c r="G620" s="250">
        <v>12.700000000000001</v>
      </c>
      <c r="H620" s="252">
        <v>12.5</v>
      </c>
      <c r="I620"/>
      <c r="J620"/>
    </row>
    <row r="621" spans="1:10" x14ac:dyDescent="0.35">
      <c r="A621" s="138" t="s">
        <v>2923</v>
      </c>
      <c r="B621" s="21">
        <v>4</v>
      </c>
      <c r="C621" s="20">
        <v>0.7</v>
      </c>
      <c r="D621" s="135">
        <v>40</v>
      </c>
      <c r="E621" s="21"/>
      <c r="F621" s="250">
        <v>20.200000000000003</v>
      </c>
      <c r="G621" s="250">
        <v>18.55</v>
      </c>
      <c r="H621" s="252">
        <v>18.25</v>
      </c>
    </row>
    <row r="622" spans="1:10" s="128" customFormat="1" x14ac:dyDescent="0.35">
      <c r="A622" s="138" t="s">
        <v>2928</v>
      </c>
      <c r="B622" s="21">
        <v>4</v>
      </c>
      <c r="C622" s="20">
        <v>0.7</v>
      </c>
      <c r="D622" s="135">
        <v>40</v>
      </c>
      <c r="E622" s="21"/>
      <c r="F622" s="250">
        <v>20.200000000000003</v>
      </c>
      <c r="G622" s="250">
        <v>18.55</v>
      </c>
      <c r="H622" s="252">
        <v>18.25</v>
      </c>
      <c r="I622"/>
      <c r="J622"/>
    </row>
    <row r="623" spans="1:10" x14ac:dyDescent="0.35">
      <c r="A623" s="138" t="s">
        <v>3060</v>
      </c>
      <c r="B623" s="21">
        <v>6</v>
      </c>
      <c r="C623" s="20">
        <v>1</v>
      </c>
      <c r="D623" s="135">
        <v>37.5</v>
      </c>
      <c r="E623" s="21"/>
      <c r="F623" s="250">
        <v>9.4500000000000011</v>
      </c>
      <c r="G623" s="250">
        <v>8.7000000000000011</v>
      </c>
      <c r="H623" s="252">
        <v>8.5500000000000007</v>
      </c>
    </row>
    <row r="624" spans="1:10" s="128" customFormat="1" x14ac:dyDescent="0.35">
      <c r="A624" s="138" t="s">
        <v>3064</v>
      </c>
      <c r="B624" s="21">
        <v>6</v>
      </c>
      <c r="C624" s="20">
        <v>1</v>
      </c>
      <c r="D624" s="135">
        <v>37.5</v>
      </c>
      <c r="E624" s="21"/>
      <c r="F624" s="250">
        <v>9.6000000000000014</v>
      </c>
      <c r="G624" s="250">
        <v>8.8000000000000007</v>
      </c>
      <c r="H624" s="252">
        <v>8.65</v>
      </c>
      <c r="I624"/>
      <c r="J624"/>
    </row>
    <row r="625" spans="1:10" s="128" customFormat="1" x14ac:dyDescent="0.35">
      <c r="A625" s="138" t="s">
        <v>3068</v>
      </c>
      <c r="B625" s="21">
        <v>6</v>
      </c>
      <c r="C625" s="20">
        <v>0.7</v>
      </c>
      <c r="D625" s="135">
        <v>35</v>
      </c>
      <c r="E625" s="21"/>
      <c r="F625" s="250">
        <v>8.4500000000000011</v>
      </c>
      <c r="G625" s="250">
        <v>7.75</v>
      </c>
      <c r="H625" s="252">
        <v>7.6000000000000005</v>
      </c>
      <c r="I625"/>
      <c r="J625"/>
    </row>
    <row r="626" spans="1:10" s="128" customFormat="1" x14ac:dyDescent="0.35">
      <c r="A626" s="138" t="s">
        <v>3100</v>
      </c>
      <c r="B626" s="21">
        <v>6</v>
      </c>
      <c r="C626" s="20">
        <v>0.7</v>
      </c>
      <c r="D626" s="135">
        <v>40</v>
      </c>
      <c r="E626" s="21"/>
      <c r="F626" s="250">
        <v>25.6</v>
      </c>
      <c r="G626" s="250">
        <v>23.5</v>
      </c>
      <c r="H626" s="252">
        <v>23.05</v>
      </c>
      <c r="I626"/>
      <c r="J626"/>
    </row>
    <row r="627" spans="1:10" s="128" customFormat="1" x14ac:dyDescent="0.35">
      <c r="A627" s="138" t="s">
        <v>3104</v>
      </c>
      <c r="B627" s="21">
        <v>6</v>
      </c>
      <c r="C627" s="20">
        <v>0.7</v>
      </c>
      <c r="D627" s="135">
        <v>40</v>
      </c>
      <c r="E627" s="21"/>
      <c r="F627" s="250">
        <v>35.35</v>
      </c>
      <c r="G627" s="250">
        <v>32.450000000000003</v>
      </c>
      <c r="H627" s="252">
        <v>31.85</v>
      </c>
      <c r="I627"/>
      <c r="J627"/>
    </row>
    <row r="628" spans="1:10" x14ac:dyDescent="0.35">
      <c r="A628" s="138" t="s">
        <v>3108</v>
      </c>
      <c r="B628" s="21">
        <v>6</v>
      </c>
      <c r="C628" s="20">
        <v>0.7</v>
      </c>
      <c r="D628" s="135">
        <v>40</v>
      </c>
      <c r="E628" s="21"/>
      <c r="F628" s="250">
        <v>40.200000000000003</v>
      </c>
      <c r="G628" s="250">
        <v>36.950000000000003</v>
      </c>
      <c r="H628" s="252">
        <v>36.25</v>
      </c>
    </row>
    <row r="629" spans="1:10" s="128" customFormat="1" x14ac:dyDescent="0.35">
      <c r="A629" s="138" t="s">
        <v>3112</v>
      </c>
      <c r="B629" s="21">
        <v>6</v>
      </c>
      <c r="C629" s="20">
        <v>0.7</v>
      </c>
      <c r="D629" s="135">
        <v>40</v>
      </c>
      <c r="E629" s="21"/>
      <c r="F629" s="250">
        <v>53.650000000000006</v>
      </c>
      <c r="G629" s="250">
        <v>49.25</v>
      </c>
      <c r="H629" s="252">
        <v>48.35</v>
      </c>
      <c r="I629"/>
      <c r="J629"/>
    </row>
    <row r="630" spans="1:10" x14ac:dyDescent="0.35">
      <c r="A630" s="138" t="s">
        <v>3120</v>
      </c>
      <c r="B630" s="21">
        <v>6</v>
      </c>
      <c r="C630" s="20">
        <v>0.7</v>
      </c>
      <c r="D630" s="135">
        <v>40</v>
      </c>
      <c r="E630" s="21"/>
      <c r="F630" s="250">
        <v>16.350000000000001</v>
      </c>
      <c r="G630" s="250">
        <v>15.05</v>
      </c>
      <c r="H630" s="252">
        <v>14.75</v>
      </c>
    </row>
    <row r="631" spans="1:10" s="128" customFormat="1" x14ac:dyDescent="0.35">
      <c r="A631" s="138" t="s">
        <v>3124</v>
      </c>
      <c r="B631" s="21">
        <v>6</v>
      </c>
      <c r="C631" s="20">
        <v>0.7</v>
      </c>
      <c r="D631" s="135">
        <v>40</v>
      </c>
      <c r="E631" s="21"/>
      <c r="F631" s="250">
        <v>19.5</v>
      </c>
      <c r="G631" s="250">
        <v>17.900000000000002</v>
      </c>
      <c r="H631" s="252">
        <v>17.55</v>
      </c>
      <c r="I631"/>
      <c r="J631"/>
    </row>
    <row r="632" spans="1:10" s="128" customFormat="1" x14ac:dyDescent="0.35">
      <c r="A632" s="138" t="s">
        <v>3128</v>
      </c>
      <c r="B632" s="21">
        <v>6</v>
      </c>
      <c r="C632" s="20">
        <v>0.7</v>
      </c>
      <c r="D632" s="135">
        <v>40</v>
      </c>
      <c r="E632" s="21"/>
      <c r="F632" s="250">
        <v>17.600000000000001</v>
      </c>
      <c r="G632" s="250">
        <v>16.150000000000002</v>
      </c>
      <c r="H632" s="252">
        <v>15.850000000000001</v>
      </c>
      <c r="I632"/>
      <c r="J632"/>
    </row>
    <row r="633" spans="1:10" s="128" customFormat="1" x14ac:dyDescent="0.35">
      <c r="A633" s="138" t="s">
        <v>3133</v>
      </c>
      <c r="B633" s="21">
        <v>6</v>
      </c>
      <c r="C633" s="20">
        <v>0.7</v>
      </c>
      <c r="D633" s="135">
        <v>40</v>
      </c>
      <c r="E633" s="21"/>
      <c r="F633" s="250">
        <v>18.850000000000001</v>
      </c>
      <c r="G633" s="250">
        <v>17.350000000000001</v>
      </c>
      <c r="H633" s="252">
        <v>17</v>
      </c>
      <c r="I633"/>
      <c r="J633"/>
    </row>
    <row r="634" spans="1:10" s="128" customFormat="1" x14ac:dyDescent="0.35">
      <c r="A634" s="138" t="s">
        <v>3137</v>
      </c>
      <c r="B634" s="21">
        <v>6</v>
      </c>
      <c r="C634" s="20">
        <v>0.7</v>
      </c>
      <c r="D634" s="135">
        <v>40</v>
      </c>
      <c r="E634" s="21"/>
      <c r="F634" s="250">
        <v>32.9</v>
      </c>
      <c r="G634" s="250">
        <v>30.200000000000003</v>
      </c>
      <c r="H634" s="252">
        <v>29.650000000000002</v>
      </c>
      <c r="I634"/>
      <c r="J634"/>
    </row>
    <row r="635" spans="1:10" x14ac:dyDescent="0.35">
      <c r="A635" s="138" t="s">
        <v>3352</v>
      </c>
      <c r="B635" s="21">
        <v>6</v>
      </c>
      <c r="C635" s="20">
        <v>0.7</v>
      </c>
      <c r="D635" s="135">
        <v>45.2</v>
      </c>
      <c r="E635" s="21"/>
      <c r="F635" s="250">
        <v>45.150000000000006</v>
      </c>
      <c r="G635" s="250">
        <v>41.45</v>
      </c>
      <c r="H635" s="252">
        <v>40.700000000000003</v>
      </c>
    </row>
    <row r="636" spans="1:10" s="128" customFormat="1" x14ac:dyDescent="0.35">
      <c r="A636" s="138" t="s">
        <v>3428</v>
      </c>
      <c r="B636" s="21">
        <v>6</v>
      </c>
      <c r="C636" s="20">
        <v>1</v>
      </c>
      <c r="D636" s="135">
        <v>50</v>
      </c>
      <c r="E636" s="21"/>
      <c r="F636" s="250">
        <v>21.6</v>
      </c>
      <c r="G636" s="250">
        <v>19.8</v>
      </c>
      <c r="H636" s="252">
        <v>19.450000000000003</v>
      </c>
      <c r="I636"/>
      <c r="J636"/>
    </row>
    <row r="637" spans="1:10" s="128" customFormat="1" x14ac:dyDescent="0.35">
      <c r="A637" s="138" t="s">
        <v>3440</v>
      </c>
      <c r="B637" s="21">
        <v>6</v>
      </c>
      <c r="C637" s="20">
        <v>0.7</v>
      </c>
      <c r="D637" s="135">
        <v>40</v>
      </c>
      <c r="E637" s="21"/>
      <c r="F637" s="250">
        <v>23.150000000000002</v>
      </c>
      <c r="G637" s="250">
        <v>21.25</v>
      </c>
      <c r="H637" s="252">
        <v>20.85</v>
      </c>
      <c r="I637"/>
      <c r="J637"/>
    </row>
    <row r="638" spans="1:10" s="128" customFormat="1" x14ac:dyDescent="0.35">
      <c r="A638" s="138" t="s">
        <v>3444</v>
      </c>
      <c r="B638" s="21">
        <v>6</v>
      </c>
      <c r="C638" s="20">
        <v>0.7</v>
      </c>
      <c r="D638" s="135">
        <v>40</v>
      </c>
      <c r="E638" s="21"/>
      <c r="F638" s="250">
        <v>32.300000000000004</v>
      </c>
      <c r="G638" s="250">
        <v>29.650000000000002</v>
      </c>
      <c r="H638" s="252">
        <v>29.1</v>
      </c>
      <c r="I638"/>
      <c r="J638"/>
    </row>
    <row r="639" spans="1:10" s="128" customFormat="1" x14ac:dyDescent="0.35">
      <c r="A639" s="138" t="s">
        <v>3526</v>
      </c>
      <c r="B639" s="21">
        <v>6</v>
      </c>
      <c r="C639" s="20">
        <v>0.7</v>
      </c>
      <c r="D639" s="135">
        <v>47</v>
      </c>
      <c r="E639" s="21"/>
      <c r="F639" s="250">
        <v>27.400000000000002</v>
      </c>
      <c r="G639" s="250">
        <v>25.200000000000003</v>
      </c>
      <c r="H639" s="252">
        <v>24.75</v>
      </c>
      <c r="I639"/>
      <c r="J639"/>
    </row>
    <row r="640" spans="1:10" x14ac:dyDescent="0.35">
      <c r="A640" s="138" t="s">
        <v>3530</v>
      </c>
      <c r="B640" s="21">
        <v>6</v>
      </c>
      <c r="C640" s="20">
        <v>0.7</v>
      </c>
      <c r="D640" s="135">
        <v>40</v>
      </c>
      <c r="E640" s="21"/>
      <c r="F640" s="250">
        <v>28</v>
      </c>
      <c r="G640" s="250">
        <v>25.75</v>
      </c>
      <c r="H640" s="252">
        <v>25.25</v>
      </c>
    </row>
    <row r="641" spans="1:10" x14ac:dyDescent="0.35">
      <c r="A641" s="138" t="s">
        <v>3533</v>
      </c>
      <c r="B641" s="21">
        <v>6</v>
      </c>
      <c r="C641" s="20">
        <v>0.7</v>
      </c>
      <c r="D641" s="135">
        <v>54</v>
      </c>
      <c r="E641" s="21"/>
      <c r="F641" s="250">
        <v>32.25</v>
      </c>
      <c r="G641" s="250">
        <v>29.6</v>
      </c>
      <c r="H641" s="252">
        <v>29.1</v>
      </c>
    </row>
    <row r="642" spans="1:10" s="128" customFormat="1" x14ac:dyDescent="0.35">
      <c r="A642" s="138" t="s">
        <v>3537</v>
      </c>
      <c r="B642" s="21">
        <v>6</v>
      </c>
      <c r="C642" s="20">
        <v>0.7</v>
      </c>
      <c r="D642" s="135">
        <v>40</v>
      </c>
      <c r="E642" s="21"/>
      <c r="F642" s="250">
        <v>28.950000000000003</v>
      </c>
      <c r="G642" s="250">
        <v>26.55</v>
      </c>
      <c r="H642" s="252">
        <v>26.1</v>
      </c>
      <c r="I642"/>
      <c r="J642"/>
    </row>
    <row r="643" spans="1:10" s="128" customFormat="1" x14ac:dyDescent="0.35">
      <c r="A643" s="138" t="s">
        <v>3594</v>
      </c>
      <c r="B643" s="21">
        <v>6</v>
      </c>
      <c r="C643" s="20">
        <v>0.7</v>
      </c>
      <c r="D643" s="135">
        <v>38</v>
      </c>
      <c r="E643" s="21"/>
      <c r="F643" s="250">
        <v>14.450000000000001</v>
      </c>
      <c r="G643" s="250">
        <v>13.25</v>
      </c>
      <c r="H643" s="252">
        <v>13</v>
      </c>
      <c r="I643"/>
      <c r="J643"/>
    </row>
    <row r="644" spans="1:10" s="128" customFormat="1" x14ac:dyDescent="0.35">
      <c r="A644" s="138" t="s">
        <v>3775</v>
      </c>
      <c r="B644" s="21">
        <v>6</v>
      </c>
      <c r="C644" s="20">
        <v>0.7</v>
      </c>
      <c r="D644" s="135">
        <v>40</v>
      </c>
      <c r="E644" s="21"/>
      <c r="F644" s="250">
        <v>35.35</v>
      </c>
      <c r="G644" s="250">
        <v>32.450000000000003</v>
      </c>
      <c r="H644" s="252">
        <v>31.85</v>
      </c>
      <c r="I644"/>
      <c r="J644"/>
    </row>
    <row r="645" spans="1:10" x14ac:dyDescent="0.35">
      <c r="A645" s="138" t="s">
        <v>3783</v>
      </c>
      <c r="B645" s="21">
        <v>6</v>
      </c>
      <c r="C645" s="20">
        <v>0.7</v>
      </c>
      <c r="D645" s="135">
        <v>46.2</v>
      </c>
      <c r="E645" s="21"/>
      <c r="F645" s="250">
        <v>76.150000000000006</v>
      </c>
      <c r="G645" s="250">
        <v>69.900000000000006</v>
      </c>
      <c r="H645" s="252">
        <v>68.650000000000006</v>
      </c>
    </row>
    <row r="646" spans="1:10" s="128" customFormat="1" x14ac:dyDescent="0.35">
      <c r="A646" s="138" t="s">
        <v>3787</v>
      </c>
      <c r="B646" s="21">
        <v>6</v>
      </c>
      <c r="C646" s="20">
        <v>0.7</v>
      </c>
      <c r="D646" s="135">
        <v>50.6</v>
      </c>
      <c r="E646" s="21"/>
      <c r="F646" s="250">
        <v>73.5</v>
      </c>
      <c r="G646" s="250">
        <v>67.45</v>
      </c>
      <c r="H646" s="252">
        <v>66.25</v>
      </c>
      <c r="I646"/>
      <c r="J646"/>
    </row>
    <row r="647" spans="1:10" s="128" customFormat="1" x14ac:dyDescent="0.35">
      <c r="A647" s="138" t="s">
        <v>14260</v>
      </c>
      <c r="B647" s="21">
        <v>6</v>
      </c>
      <c r="C647" s="20">
        <v>0.7</v>
      </c>
      <c r="D647" s="135">
        <v>40</v>
      </c>
      <c r="E647" s="21"/>
      <c r="F647" s="250">
        <v>10.9</v>
      </c>
      <c r="G647" s="250">
        <v>10</v>
      </c>
      <c r="H647" s="252">
        <v>9.8000000000000007</v>
      </c>
      <c r="I647"/>
      <c r="J647"/>
    </row>
    <row r="648" spans="1:10" x14ac:dyDescent="0.35">
      <c r="A648" s="138" t="s">
        <v>3793</v>
      </c>
      <c r="B648" s="21">
        <v>6</v>
      </c>
      <c r="C648" s="20">
        <v>0.7</v>
      </c>
      <c r="D648" s="135">
        <v>74</v>
      </c>
      <c r="E648" s="21"/>
      <c r="F648" s="250">
        <v>15.75</v>
      </c>
      <c r="G648" s="250">
        <v>14.5</v>
      </c>
      <c r="H648" s="252">
        <v>14.200000000000001</v>
      </c>
    </row>
    <row r="649" spans="1:10" x14ac:dyDescent="0.35">
      <c r="A649" s="138" t="s">
        <v>4161</v>
      </c>
      <c r="B649" s="21">
        <v>6</v>
      </c>
      <c r="C649" s="20">
        <v>0.7</v>
      </c>
      <c r="D649" s="135">
        <v>37.5</v>
      </c>
      <c r="E649" s="21"/>
      <c r="F649" s="250">
        <v>16.350000000000001</v>
      </c>
      <c r="G649" s="250">
        <v>15</v>
      </c>
      <c r="H649" s="252">
        <v>14.75</v>
      </c>
    </row>
    <row r="650" spans="1:10" s="128" customFormat="1" x14ac:dyDescent="0.35">
      <c r="A650" s="138" t="s">
        <v>4166</v>
      </c>
      <c r="B650" s="21">
        <v>6</v>
      </c>
      <c r="C650" s="20">
        <v>0.7</v>
      </c>
      <c r="D650" s="135">
        <v>37.5</v>
      </c>
      <c r="E650" s="21"/>
      <c r="F650" s="250">
        <v>16.350000000000001</v>
      </c>
      <c r="G650" s="250">
        <v>15</v>
      </c>
      <c r="H650" s="252">
        <v>14.75</v>
      </c>
      <c r="I650"/>
      <c r="J650"/>
    </row>
    <row r="651" spans="1:10" s="128" customFormat="1" x14ac:dyDescent="0.35">
      <c r="A651" s="138" t="s">
        <v>4170</v>
      </c>
      <c r="B651" s="21">
        <v>6</v>
      </c>
      <c r="C651" s="20">
        <v>0.7</v>
      </c>
      <c r="D651" s="135">
        <v>40</v>
      </c>
      <c r="E651" s="21"/>
      <c r="F651" s="250">
        <v>16.55</v>
      </c>
      <c r="G651" s="250">
        <v>15.200000000000001</v>
      </c>
      <c r="H651" s="252">
        <v>14.950000000000001</v>
      </c>
      <c r="I651"/>
      <c r="J651"/>
    </row>
    <row r="652" spans="1:10" x14ac:dyDescent="0.35">
      <c r="A652" s="138" t="s">
        <v>14678</v>
      </c>
      <c r="B652" s="21">
        <v>6</v>
      </c>
      <c r="C652" s="20">
        <v>0.7</v>
      </c>
      <c r="D652" s="135">
        <v>37.5</v>
      </c>
      <c r="E652" s="21"/>
      <c r="F652" s="250">
        <v>16.350000000000001</v>
      </c>
      <c r="G652" s="250">
        <v>15</v>
      </c>
      <c r="H652" s="252">
        <v>14.75</v>
      </c>
    </row>
    <row r="653" spans="1:10" s="128" customFormat="1" x14ac:dyDescent="0.35">
      <c r="A653" s="138" t="s">
        <v>4178</v>
      </c>
      <c r="B653" s="21">
        <v>6</v>
      </c>
      <c r="C653" s="20">
        <v>0.7</v>
      </c>
      <c r="D653" s="135">
        <v>37.5</v>
      </c>
      <c r="E653" s="21"/>
      <c r="F653" s="250">
        <v>16.350000000000001</v>
      </c>
      <c r="G653" s="250">
        <v>15</v>
      </c>
      <c r="H653" s="252">
        <v>14.75</v>
      </c>
      <c r="I653"/>
      <c r="J653"/>
    </row>
    <row r="654" spans="1:10" s="128" customFormat="1" x14ac:dyDescent="0.35">
      <c r="A654" s="138" t="s">
        <v>4182</v>
      </c>
      <c r="B654" s="21">
        <v>6</v>
      </c>
      <c r="C654" s="20">
        <v>0.7</v>
      </c>
      <c r="D654" s="135">
        <v>17</v>
      </c>
      <c r="E654" s="21"/>
      <c r="F654" s="250">
        <v>14.5</v>
      </c>
      <c r="G654" s="250">
        <v>13.350000000000001</v>
      </c>
      <c r="H654" s="252">
        <v>13.100000000000001</v>
      </c>
      <c r="I654"/>
      <c r="J654"/>
    </row>
    <row r="655" spans="1:10" s="128" customFormat="1" x14ac:dyDescent="0.35">
      <c r="A655" s="138" t="s">
        <v>14355</v>
      </c>
      <c r="B655" s="21">
        <v>6</v>
      </c>
      <c r="C655" s="20">
        <v>0.7</v>
      </c>
      <c r="D655" s="135">
        <v>40</v>
      </c>
      <c r="E655" s="21"/>
      <c r="F655" s="250">
        <v>16.55</v>
      </c>
      <c r="G655" s="250">
        <v>15.200000000000001</v>
      </c>
      <c r="H655" s="252">
        <v>14.950000000000001</v>
      </c>
      <c r="I655"/>
      <c r="J655"/>
    </row>
    <row r="656" spans="1:10" s="128" customFormat="1" x14ac:dyDescent="0.35">
      <c r="A656" s="138" t="s">
        <v>4185</v>
      </c>
      <c r="B656" s="21">
        <v>6</v>
      </c>
      <c r="C656" s="20">
        <v>0.7</v>
      </c>
      <c r="D656" s="135">
        <v>37.5</v>
      </c>
      <c r="E656" s="21"/>
      <c r="F656" s="250">
        <v>16.350000000000001</v>
      </c>
      <c r="G656" s="250">
        <v>15</v>
      </c>
      <c r="H656" s="252">
        <v>14.75</v>
      </c>
      <c r="I656"/>
      <c r="J656"/>
    </row>
    <row r="657" spans="1:10" s="128" customFormat="1" x14ac:dyDescent="0.35">
      <c r="A657" s="138" t="s">
        <v>4196</v>
      </c>
      <c r="B657" s="21">
        <v>6</v>
      </c>
      <c r="C657" s="20">
        <v>0.7</v>
      </c>
      <c r="D657" s="135">
        <v>37.5</v>
      </c>
      <c r="E657" s="21"/>
      <c r="F657" s="250">
        <v>16.350000000000001</v>
      </c>
      <c r="G657" s="250">
        <v>15</v>
      </c>
      <c r="H657" s="252">
        <v>14.75</v>
      </c>
      <c r="I657"/>
      <c r="J657"/>
    </row>
    <row r="658" spans="1:10" x14ac:dyDescent="0.35">
      <c r="A658" s="138" t="s">
        <v>4208</v>
      </c>
      <c r="B658" s="21">
        <v>48</v>
      </c>
      <c r="C658" s="20">
        <v>0.05</v>
      </c>
      <c r="D658" s="135">
        <v>40</v>
      </c>
      <c r="E658" s="21"/>
      <c r="F658" s="250">
        <v>7.25</v>
      </c>
      <c r="G658" s="250">
        <v>6.65</v>
      </c>
      <c r="H658" s="252">
        <v>6.5</v>
      </c>
    </row>
    <row r="659" spans="1:10" s="128" customFormat="1" x14ac:dyDescent="0.35">
      <c r="A659" s="138" t="s">
        <v>4358</v>
      </c>
      <c r="B659" s="21">
        <v>6</v>
      </c>
      <c r="C659" s="20">
        <v>0.7</v>
      </c>
      <c r="D659" s="135">
        <v>40</v>
      </c>
      <c r="E659" s="21"/>
      <c r="F659" s="250">
        <v>29.55</v>
      </c>
      <c r="G659" s="250">
        <v>27.150000000000002</v>
      </c>
      <c r="H659" s="252">
        <v>26.650000000000002</v>
      </c>
      <c r="I659"/>
      <c r="J659"/>
    </row>
    <row r="660" spans="1:10" x14ac:dyDescent="0.35">
      <c r="A660" s="138" t="s">
        <v>4362</v>
      </c>
      <c r="B660" s="21">
        <v>6</v>
      </c>
      <c r="C660" s="20">
        <v>0.7</v>
      </c>
      <c r="D660" s="135">
        <v>40</v>
      </c>
      <c r="E660" s="21"/>
      <c r="F660" s="250">
        <v>30.1</v>
      </c>
      <c r="G660" s="250">
        <v>27.650000000000002</v>
      </c>
      <c r="H660" s="252">
        <v>27.150000000000002</v>
      </c>
    </row>
    <row r="661" spans="1:10" s="128" customFormat="1" x14ac:dyDescent="0.35">
      <c r="A661" s="138" t="s">
        <v>4366</v>
      </c>
      <c r="B661" s="21">
        <v>6</v>
      </c>
      <c r="C661" s="20">
        <v>0.7</v>
      </c>
      <c r="D661" s="135">
        <v>40</v>
      </c>
      <c r="E661" s="21"/>
      <c r="F661" s="250">
        <v>39.550000000000004</v>
      </c>
      <c r="G661" s="250">
        <v>36.300000000000004</v>
      </c>
      <c r="H661" s="252">
        <v>35.65</v>
      </c>
      <c r="I661"/>
      <c r="J661"/>
    </row>
    <row r="662" spans="1:10" x14ac:dyDescent="0.35">
      <c r="A662" s="138" t="s">
        <v>4373</v>
      </c>
      <c r="B662" s="21">
        <v>6</v>
      </c>
      <c r="C662" s="20">
        <v>0.7</v>
      </c>
      <c r="D662" s="135">
        <v>40</v>
      </c>
      <c r="E662" s="21"/>
      <c r="F662" s="250">
        <v>68.3</v>
      </c>
      <c r="G662" s="250">
        <v>62.7</v>
      </c>
      <c r="H662" s="252">
        <v>61.550000000000004</v>
      </c>
    </row>
    <row r="663" spans="1:10" s="128" customFormat="1" x14ac:dyDescent="0.35">
      <c r="A663" s="138" t="s">
        <v>4401</v>
      </c>
      <c r="B663" s="21">
        <v>4</v>
      </c>
      <c r="C663" s="20">
        <v>0.7</v>
      </c>
      <c r="D663" s="135">
        <v>47</v>
      </c>
      <c r="E663" s="21"/>
      <c r="F663" s="250">
        <v>201.25</v>
      </c>
      <c r="G663" s="250">
        <v>184.8</v>
      </c>
      <c r="H663" s="252">
        <v>181.5</v>
      </c>
      <c r="I663"/>
      <c r="J663"/>
    </row>
    <row r="664" spans="1:10" x14ac:dyDescent="0.35">
      <c r="A664" s="138" t="s">
        <v>4405</v>
      </c>
      <c r="B664" s="21">
        <v>6</v>
      </c>
      <c r="C664" s="20">
        <v>0.7</v>
      </c>
      <c r="D664" s="135">
        <v>40</v>
      </c>
      <c r="E664" s="21"/>
      <c r="F664" s="250">
        <v>20.5</v>
      </c>
      <c r="G664" s="250">
        <v>18.850000000000001</v>
      </c>
      <c r="H664" s="252">
        <v>18.5</v>
      </c>
    </row>
    <row r="665" spans="1:10" s="128" customFormat="1" x14ac:dyDescent="0.35">
      <c r="A665" s="138" t="s">
        <v>4409</v>
      </c>
      <c r="B665" s="21">
        <v>6</v>
      </c>
      <c r="C665" s="20">
        <v>0.7</v>
      </c>
      <c r="D665" s="135">
        <v>40</v>
      </c>
      <c r="E665" s="21"/>
      <c r="F665" s="250">
        <v>20.5</v>
      </c>
      <c r="G665" s="250">
        <v>18.850000000000001</v>
      </c>
      <c r="H665" s="252">
        <v>18.5</v>
      </c>
      <c r="I665"/>
      <c r="J665"/>
    </row>
    <row r="666" spans="1:10" s="128" customFormat="1" x14ac:dyDescent="0.35">
      <c r="A666" s="138" t="s">
        <v>4413</v>
      </c>
      <c r="B666" s="21">
        <v>6</v>
      </c>
      <c r="C666" s="20">
        <v>0.7</v>
      </c>
      <c r="D666" s="135">
        <v>47</v>
      </c>
      <c r="E666" s="21"/>
      <c r="F666" s="250">
        <v>46.95</v>
      </c>
      <c r="G666" s="250">
        <v>43.1</v>
      </c>
      <c r="H666" s="252">
        <v>42.35</v>
      </c>
      <c r="I666"/>
      <c r="J666"/>
    </row>
    <row r="667" spans="1:10" x14ac:dyDescent="0.35">
      <c r="A667" s="138" t="s">
        <v>4417</v>
      </c>
      <c r="B667" s="21">
        <v>6</v>
      </c>
      <c r="C667" s="20">
        <v>0.7</v>
      </c>
      <c r="D667" s="135">
        <v>47</v>
      </c>
      <c r="E667" s="21"/>
      <c r="F667" s="250">
        <v>50.6</v>
      </c>
      <c r="G667" s="250">
        <v>46.45</v>
      </c>
      <c r="H667" s="252">
        <v>45.650000000000006</v>
      </c>
    </row>
    <row r="668" spans="1:10" s="128" customFormat="1" x14ac:dyDescent="0.35">
      <c r="A668" s="138" t="s">
        <v>4421</v>
      </c>
      <c r="B668" s="21">
        <v>6</v>
      </c>
      <c r="C668" s="20">
        <v>0.7</v>
      </c>
      <c r="D668" s="135">
        <v>47</v>
      </c>
      <c r="E668" s="21"/>
      <c r="F668" s="250">
        <v>49.400000000000006</v>
      </c>
      <c r="G668" s="250">
        <v>45.35</v>
      </c>
      <c r="H668" s="252">
        <v>44.550000000000004</v>
      </c>
      <c r="I668"/>
      <c r="J668"/>
    </row>
    <row r="669" spans="1:10" x14ac:dyDescent="0.35">
      <c r="A669" s="138" t="s">
        <v>4433</v>
      </c>
      <c r="B669" s="21">
        <v>6</v>
      </c>
      <c r="C669" s="20">
        <v>0.7</v>
      </c>
      <c r="D669" s="135">
        <v>40</v>
      </c>
      <c r="E669" s="21"/>
      <c r="F669" s="250">
        <v>30.400000000000002</v>
      </c>
      <c r="G669" s="250">
        <v>27.900000000000002</v>
      </c>
      <c r="H669" s="252">
        <v>27.400000000000002</v>
      </c>
    </row>
    <row r="670" spans="1:10" x14ac:dyDescent="0.35">
      <c r="A670" s="138" t="s">
        <v>4541</v>
      </c>
      <c r="B670" s="21">
        <v>6</v>
      </c>
      <c r="C670" s="20">
        <v>0.7</v>
      </c>
      <c r="D670" s="135">
        <v>43</v>
      </c>
      <c r="E670" s="21"/>
      <c r="F670" s="250">
        <v>93.550000000000011</v>
      </c>
      <c r="G670" s="250">
        <v>85.9</v>
      </c>
      <c r="H670" s="252">
        <v>84.350000000000009</v>
      </c>
    </row>
    <row r="671" spans="1:10" s="128" customFormat="1" x14ac:dyDescent="0.35">
      <c r="A671" s="138" t="s">
        <v>4546</v>
      </c>
      <c r="B671" s="21">
        <v>6</v>
      </c>
      <c r="C671" s="20">
        <v>0.7</v>
      </c>
      <c r="D671" s="135">
        <v>40</v>
      </c>
      <c r="E671" s="21"/>
      <c r="F671" s="250">
        <v>42.050000000000004</v>
      </c>
      <c r="G671" s="250">
        <v>38.6</v>
      </c>
      <c r="H671" s="252">
        <v>37.9</v>
      </c>
      <c r="I671"/>
      <c r="J671"/>
    </row>
    <row r="672" spans="1:10" s="128" customFormat="1" x14ac:dyDescent="0.35">
      <c r="A672" s="138" t="s">
        <v>14263</v>
      </c>
      <c r="B672" s="21">
        <v>6</v>
      </c>
      <c r="C672" s="20">
        <v>0.7</v>
      </c>
      <c r="D672" s="135">
        <v>40</v>
      </c>
      <c r="E672" s="21"/>
      <c r="F672" s="250">
        <v>39.6</v>
      </c>
      <c r="G672" s="250">
        <v>36.35</v>
      </c>
      <c r="H672" s="252">
        <v>35.700000000000003</v>
      </c>
      <c r="I672"/>
      <c r="J672"/>
    </row>
    <row r="673" spans="1:10" x14ac:dyDescent="0.35">
      <c r="A673" s="138" t="s">
        <v>4553</v>
      </c>
      <c r="B673" s="21">
        <v>6</v>
      </c>
      <c r="C673" s="20">
        <v>0.7</v>
      </c>
      <c r="D673" s="135">
        <v>40</v>
      </c>
      <c r="E673" s="21"/>
      <c r="F673" s="250">
        <v>38.35</v>
      </c>
      <c r="G673" s="250">
        <v>35.200000000000003</v>
      </c>
      <c r="H673" s="252">
        <v>34.550000000000004</v>
      </c>
    </row>
    <row r="674" spans="1:10" x14ac:dyDescent="0.35">
      <c r="A674" s="138" t="s">
        <v>14265</v>
      </c>
      <c r="B674" s="21">
        <v>6</v>
      </c>
      <c r="C674" s="20">
        <v>0.7</v>
      </c>
      <c r="D674" s="135">
        <v>40</v>
      </c>
      <c r="E674" s="21"/>
      <c r="F674" s="250">
        <v>43.900000000000006</v>
      </c>
      <c r="G674" s="250">
        <v>40.300000000000004</v>
      </c>
      <c r="H674" s="252">
        <v>39.550000000000004</v>
      </c>
    </row>
    <row r="675" spans="1:10" s="128" customFormat="1" x14ac:dyDescent="0.35">
      <c r="A675" s="138" t="s">
        <v>4559</v>
      </c>
      <c r="B675" s="21">
        <v>6</v>
      </c>
      <c r="C675" s="20">
        <v>0.7</v>
      </c>
      <c r="D675" s="135">
        <v>40</v>
      </c>
      <c r="E675" s="21"/>
      <c r="F675" s="250">
        <v>33.5</v>
      </c>
      <c r="G675" s="250">
        <v>30.75</v>
      </c>
      <c r="H675" s="252">
        <v>30.200000000000003</v>
      </c>
      <c r="I675"/>
      <c r="J675"/>
    </row>
    <row r="676" spans="1:10" x14ac:dyDescent="0.35">
      <c r="A676" s="138" t="s">
        <v>4567</v>
      </c>
      <c r="B676" s="21">
        <v>6</v>
      </c>
      <c r="C676" s="20">
        <v>0.7</v>
      </c>
      <c r="D676" s="135">
        <v>40</v>
      </c>
      <c r="E676" s="21"/>
      <c r="F676" s="250">
        <v>34.1</v>
      </c>
      <c r="G676" s="250">
        <v>31.35</v>
      </c>
      <c r="H676" s="252">
        <v>30.75</v>
      </c>
    </row>
    <row r="677" spans="1:10" x14ac:dyDescent="0.35">
      <c r="A677" s="138" t="s">
        <v>4572</v>
      </c>
      <c r="B677" s="21">
        <v>6</v>
      </c>
      <c r="C677" s="20">
        <v>0.7</v>
      </c>
      <c r="D677" s="135">
        <v>40</v>
      </c>
      <c r="E677" s="21"/>
      <c r="F677" s="250">
        <v>151.85</v>
      </c>
      <c r="G677" s="250">
        <v>139.4</v>
      </c>
      <c r="H677" s="252">
        <v>136.9</v>
      </c>
    </row>
    <row r="678" spans="1:10" x14ac:dyDescent="0.35">
      <c r="A678" s="138" t="s">
        <v>4579</v>
      </c>
      <c r="B678" s="21">
        <v>6</v>
      </c>
      <c r="C678" s="20">
        <v>0.7</v>
      </c>
      <c r="D678" s="135">
        <v>45</v>
      </c>
      <c r="E678" s="21"/>
      <c r="F678" s="250">
        <v>164.5</v>
      </c>
      <c r="G678" s="250">
        <v>151</v>
      </c>
      <c r="H678" s="252">
        <v>148.30000000000001</v>
      </c>
    </row>
    <row r="679" spans="1:10" s="128" customFormat="1" x14ac:dyDescent="0.35">
      <c r="A679" s="138" t="s">
        <v>4583</v>
      </c>
      <c r="B679" s="21">
        <v>6</v>
      </c>
      <c r="C679" s="20">
        <v>0.7</v>
      </c>
      <c r="D679" s="135">
        <v>45</v>
      </c>
      <c r="E679" s="21"/>
      <c r="F679" s="250">
        <v>146.20000000000002</v>
      </c>
      <c r="G679" s="250">
        <v>134.20000000000002</v>
      </c>
      <c r="H679" s="252">
        <v>131.80000000000001</v>
      </c>
      <c r="I679"/>
      <c r="J679"/>
    </row>
    <row r="680" spans="1:10" x14ac:dyDescent="0.35">
      <c r="A680" s="138" t="s">
        <v>4587</v>
      </c>
      <c r="B680" s="21">
        <v>6</v>
      </c>
      <c r="C680" s="20">
        <v>0.7</v>
      </c>
      <c r="D680" s="135">
        <v>75.5</v>
      </c>
      <c r="E680" s="21"/>
      <c r="F680" s="250">
        <v>20.25</v>
      </c>
      <c r="G680" s="250">
        <v>18.600000000000001</v>
      </c>
      <c r="H680" s="252">
        <v>18.25</v>
      </c>
    </row>
    <row r="681" spans="1:10" x14ac:dyDescent="0.35">
      <c r="A681" s="138" t="s">
        <v>4591</v>
      </c>
      <c r="B681" s="21">
        <v>6</v>
      </c>
      <c r="C681" s="20">
        <v>0.7</v>
      </c>
      <c r="D681" s="135">
        <v>45</v>
      </c>
      <c r="E681" s="21"/>
      <c r="F681" s="250">
        <v>23.6</v>
      </c>
      <c r="G681" s="250">
        <v>21.650000000000002</v>
      </c>
      <c r="H681" s="252">
        <v>21.25</v>
      </c>
    </row>
    <row r="682" spans="1:10" x14ac:dyDescent="0.35">
      <c r="A682" s="138" t="s">
        <v>4607</v>
      </c>
      <c r="B682" s="21">
        <v>6</v>
      </c>
      <c r="C682" s="20">
        <v>0.7</v>
      </c>
      <c r="D682" s="135">
        <v>48</v>
      </c>
      <c r="E682" s="21"/>
      <c r="F682" s="250">
        <v>56.800000000000004</v>
      </c>
      <c r="G682" s="250">
        <v>52.150000000000006</v>
      </c>
      <c r="H682" s="252">
        <v>51.2</v>
      </c>
    </row>
    <row r="683" spans="1:10" x14ac:dyDescent="0.35">
      <c r="A683" s="138" t="s">
        <v>4611</v>
      </c>
      <c r="B683" s="21">
        <v>6</v>
      </c>
      <c r="C683" s="20">
        <v>0.7</v>
      </c>
      <c r="D683" s="135">
        <v>40</v>
      </c>
      <c r="E683" s="21"/>
      <c r="F683" s="250">
        <v>20.400000000000002</v>
      </c>
      <c r="G683" s="250">
        <v>18.75</v>
      </c>
      <c r="H683" s="252">
        <v>18.400000000000002</v>
      </c>
    </row>
    <row r="684" spans="1:10" s="128" customFormat="1" x14ac:dyDescent="0.35">
      <c r="A684" s="138" t="s">
        <v>4619</v>
      </c>
      <c r="B684" s="21">
        <v>6</v>
      </c>
      <c r="C684" s="20">
        <v>0.7</v>
      </c>
      <c r="D684" s="135">
        <v>43</v>
      </c>
      <c r="E684" s="21"/>
      <c r="F684" s="250">
        <v>27.450000000000003</v>
      </c>
      <c r="G684" s="250">
        <v>25.200000000000003</v>
      </c>
      <c r="H684" s="252">
        <v>24.75</v>
      </c>
      <c r="I684"/>
      <c r="J684"/>
    </row>
    <row r="685" spans="1:10" s="128" customFormat="1" x14ac:dyDescent="0.35">
      <c r="A685" s="138" t="s">
        <v>14267</v>
      </c>
      <c r="B685" s="21">
        <v>6</v>
      </c>
      <c r="C685" s="20">
        <v>0.7</v>
      </c>
      <c r="D685" s="135">
        <v>40</v>
      </c>
      <c r="E685" s="21"/>
      <c r="F685" s="250">
        <v>31.05</v>
      </c>
      <c r="G685" s="250">
        <v>28.55</v>
      </c>
      <c r="H685" s="252">
        <v>28</v>
      </c>
      <c r="I685"/>
      <c r="J685"/>
    </row>
    <row r="686" spans="1:10" x14ac:dyDescent="0.35">
      <c r="A686" s="138" t="s">
        <v>14269</v>
      </c>
      <c r="B686" s="21">
        <v>6</v>
      </c>
      <c r="C686" s="20">
        <v>0.7</v>
      </c>
      <c r="D686" s="135">
        <v>40</v>
      </c>
      <c r="E686" s="21"/>
      <c r="F686" s="250">
        <v>19.8</v>
      </c>
      <c r="G686" s="250">
        <v>18.150000000000002</v>
      </c>
      <c r="H686" s="252">
        <v>17.850000000000001</v>
      </c>
    </row>
    <row r="687" spans="1:10" s="128" customFormat="1" x14ac:dyDescent="0.35">
      <c r="A687" s="138" t="s">
        <v>4774</v>
      </c>
      <c r="B687" s="21">
        <v>6</v>
      </c>
      <c r="C687" s="20">
        <v>0.7</v>
      </c>
      <c r="D687" s="135">
        <v>40</v>
      </c>
      <c r="E687" s="21"/>
      <c r="F687" s="250">
        <v>26.5</v>
      </c>
      <c r="G687" s="250">
        <v>24.35</v>
      </c>
      <c r="H687" s="252">
        <v>23.900000000000002</v>
      </c>
      <c r="I687"/>
      <c r="J687"/>
    </row>
    <row r="688" spans="1:10" x14ac:dyDescent="0.35">
      <c r="A688" s="138" t="s">
        <v>4782</v>
      </c>
      <c r="B688" s="21">
        <v>6</v>
      </c>
      <c r="C688" s="20">
        <v>0.7</v>
      </c>
      <c r="D688" s="135">
        <v>40</v>
      </c>
      <c r="E688" s="21"/>
      <c r="F688" s="250">
        <v>15.05</v>
      </c>
      <c r="G688" s="250">
        <v>13.8</v>
      </c>
      <c r="H688" s="252">
        <v>13.55</v>
      </c>
    </row>
    <row r="689" spans="1:10" x14ac:dyDescent="0.35">
      <c r="A689" s="138" t="s">
        <v>14271</v>
      </c>
      <c r="B689" s="21">
        <v>6</v>
      </c>
      <c r="C689" s="20">
        <v>0.7</v>
      </c>
      <c r="D689" s="135">
        <v>40</v>
      </c>
      <c r="E689" s="21"/>
      <c r="F689" s="250">
        <v>18.55</v>
      </c>
      <c r="G689" s="250">
        <v>17.05</v>
      </c>
      <c r="H689" s="252">
        <v>16.75</v>
      </c>
    </row>
    <row r="690" spans="1:10" x14ac:dyDescent="0.35">
      <c r="A690" s="138" t="s">
        <v>14681</v>
      </c>
      <c r="B690" s="21">
        <v>6</v>
      </c>
      <c r="C690" s="20">
        <v>0.7</v>
      </c>
      <c r="D690" s="135">
        <v>41</v>
      </c>
      <c r="E690" s="21"/>
      <c r="F690" s="250">
        <v>25.35</v>
      </c>
      <c r="G690" s="250">
        <v>23.3</v>
      </c>
      <c r="H690" s="252">
        <v>22.85</v>
      </c>
    </row>
    <row r="691" spans="1:10" x14ac:dyDescent="0.35">
      <c r="A691" s="138" t="s">
        <v>4794</v>
      </c>
      <c r="B691" s="21">
        <v>6</v>
      </c>
      <c r="C691" s="20">
        <v>0.7</v>
      </c>
      <c r="D691" s="135">
        <v>40</v>
      </c>
      <c r="E691" s="21"/>
      <c r="F691" s="250">
        <v>23</v>
      </c>
      <c r="G691" s="250">
        <v>21.150000000000002</v>
      </c>
      <c r="H691" s="252">
        <v>20.75</v>
      </c>
    </row>
    <row r="692" spans="1:10" s="128" customFormat="1" x14ac:dyDescent="0.35">
      <c r="A692" s="138" t="s">
        <v>4798</v>
      </c>
      <c r="B692" s="21">
        <v>6</v>
      </c>
      <c r="C692" s="20">
        <v>0.7</v>
      </c>
      <c r="D692" s="135">
        <v>42.1</v>
      </c>
      <c r="E692" s="21"/>
      <c r="F692" s="250">
        <v>47.75</v>
      </c>
      <c r="G692" s="250">
        <v>43.800000000000004</v>
      </c>
      <c r="H692" s="252">
        <v>43.050000000000004</v>
      </c>
      <c r="I692"/>
      <c r="J692"/>
    </row>
    <row r="693" spans="1:10" s="128" customFormat="1" x14ac:dyDescent="0.35">
      <c r="A693" s="138" t="s">
        <v>4801</v>
      </c>
      <c r="B693" s="21">
        <v>6</v>
      </c>
      <c r="C693" s="20">
        <v>0.7</v>
      </c>
      <c r="D693" s="135">
        <v>43.4</v>
      </c>
      <c r="E693" s="21"/>
      <c r="F693" s="250">
        <v>40.5</v>
      </c>
      <c r="G693" s="250">
        <v>37.200000000000003</v>
      </c>
      <c r="H693" s="252">
        <v>36.550000000000004</v>
      </c>
      <c r="I693"/>
      <c r="J693"/>
    </row>
    <row r="694" spans="1:10" s="128" customFormat="1" x14ac:dyDescent="0.35">
      <c r="A694" s="138" t="s">
        <v>4804</v>
      </c>
      <c r="B694" s="21">
        <v>6</v>
      </c>
      <c r="C694" s="20">
        <v>0.7</v>
      </c>
      <c r="D694" s="135">
        <v>40</v>
      </c>
      <c r="E694" s="21"/>
      <c r="F694" s="250">
        <v>19.5</v>
      </c>
      <c r="G694" s="250">
        <v>17.900000000000002</v>
      </c>
      <c r="H694" s="252">
        <v>17.55</v>
      </c>
      <c r="I694"/>
      <c r="J694"/>
    </row>
    <row r="695" spans="1:10" x14ac:dyDescent="0.35">
      <c r="A695" s="138" t="s">
        <v>4812</v>
      </c>
      <c r="B695" s="21">
        <v>6</v>
      </c>
      <c r="C695" s="20">
        <v>0.7</v>
      </c>
      <c r="D695" s="135">
        <v>40</v>
      </c>
      <c r="E695" s="21"/>
      <c r="F695" s="250">
        <v>32.9</v>
      </c>
      <c r="G695" s="250">
        <v>30.200000000000003</v>
      </c>
      <c r="H695" s="252">
        <v>29.650000000000002</v>
      </c>
    </row>
    <row r="696" spans="1:10" x14ac:dyDescent="0.35">
      <c r="A696" s="138" t="s">
        <v>4905</v>
      </c>
      <c r="B696" s="21">
        <v>6</v>
      </c>
      <c r="C696" s="20">
        <v>0.7</v>
      </c>
      <c r="D696" s="135">
        <v>37.5</v>
      </c>
      <c r="E696" s="21"/>
      <c r="F696" s="250">
        <v>10.050000000000001</v>
      </c>
      <c r="G696" s="250">
        <v>9.25</v>
      </c>
      <c r="H696" s="252">
        <v>9.0500000000000007</v>
      </c>
    </row>
    <row r="697" spans="1:10" x14ac:dyDescent="0.35">
      <c r="A697" s="138" t="s">
        <v>4997</v>
      </c>
      <c r="B697" s="21">
        <v>6</v>
      </c>
      <c r="C697" s="20">
        <v>0.7</v>
      </c>
      <c r="D697" s="135">
        <v>41.3</v>
      </c>
      <c r="E697" s="21"/>
      <c r="F697" s="250">
        <v>48.900000000000006</v>
      </c>
      <c r="G697" s="250">
        <v>44.85</v>
      </c>
      <c r="H697" s="252">
        <v>44.050000000000004</v>
      </c>
    </row>
    <row r="698" spans="1:10" s="128" customFormat="1" x14ac:dyDescent="0.35">
      <c r="A698" s="138" t="s">
        <v>14436</v>
      </c>
      <c r="B698" s="21">
        <v>6</v>
      </c>
      <c r="C698" s="20">
        <v>1</v>
      </c>
      <c r="D698" s="135">
        <v>40</v>
      </c>
      <c r="E698" s="21"/>
      <c r="F698" s="250">
        <v>35.65</v>
      </c>
      <c r="G698" s="250">
        <v>32.700000000000003</v>
      </c>
      <c r="H698" s="252">
        <v>32.15</v>
      </c>
      <c r="I698"/>
      <c r="J698"/>
    </row>
    <row r="699" spans="1:10" s="128" customFormat="1" x14ac:dyDescent="0.35">
      <c r="A699" s="138" t="s">
        <v>5341</v>
      </c>
      <c r="B699" s="21">
        <v>6</v>
      </c>
      <c r="C699" s="20">
        <v>0.7</v>
      </c>
      <c r="D699" s="135">
        <v>17</v>
      </c>
      <c r="E699" s="21"/>
      <c r="F699" s="250">
        <v>11.65</v>
      </c>
      <c r="G699" s="250">
        <v>10.700000000000001</v>
      </c>
      <c r="H699" s="252">
        <v>10.5</v>
      </c>
      <c r="I699"/>
      <c r="J699"/>
    </row>
    <row r="700" spans="1:10" x14ac:dyDescent="0.35">
      <c r="A700" s="138" t="s">
        <v>5367</v>
      </c>
      <c r="B700" s="21">
        <v>6</v>
      </c>
      <c r="C700" s="20">
        <v>0.7</v>
      </c>
      <c r="D700" s="135">
        <v>40</v>
      </c>
      <c r="E700" s="21"/>
      <c r="F700" s="250">
        <v>20.400000000000002</v>
      </c>
      <c r="G700" s="250">
        <v>18.75</v>
      </c>
      <c r="H700" s="252">
        <v>18.400000000000002</v>
      </c>
    </row>
    <row r="701" spans="1:10" x14ac:dyDescent="0.35">
      <c r="A701" s="138" t="s">
        <v>5371</v>
      </c>
      <c r="B701" s="21">
        <v>6</v>
      </c>
      <c r="C701" s="20">
        <v>0.7</v>
      </c>
      <c r="D701" s="135">
        <v>40</v>
      </c>
      <c r="E701" s="21"/>
      <c r="F701" s="250">
        <v>15.8</v>
      </c>
      <c r="G701" s="250">
        <v>14.55</v>
      </c>
      <c r="H701" s="252">
        <v>14.25</v>
      </c>
    </row>
    <row r="702" spans="1:10" x14ac:dyDescent="0.35">
      <c r="A702" s="138" t="s">
        <v>5431</v>
      </c>
      <c r="B702" s="21">
        <v>6</v>
      </c>
      <c r="C702" s="20">
        <v>0.7</v>
      </c>
      <c r="D702" s="135">
        <v>37.5</v>
      </c>
      <c r="E702" s="21"/>
      <c r="F702" s="250">
        <v>21.700000000000003</v>
      </c>
      <c r="G702" s="250">
        <v>19.950000000000003</v>
      </c>
      <c r="H702" s="252">
        <v>19.55</v>
      </c>
    </row>
    <row r="703" spans="1:10" s="128" customFormat="1" x14ac:dyDescent="0.35">
      <c r="A703" s="138" t="s">
        <v>6226</v>
      </c>
      <c r="B703" s="21">
        <v>6</v>
      </c>
      <c r="C703" s="20">
        <v>0.7</v>
      </c>
      <c r="D703" s="135">
        <v>40</v>
      </c>
      <c r="E703" s="21"/>
      <c r="F703" s="250">
        <v>18.45</v>
      </c>
      <c r="G703" s="250">
        <v>16.95</v>
      </c>
      <c r="H703" s="252">
        <v>16.650000000000002</v>
      </c>
      <c r="I703"/>
      <c r="J703"/>
    </row>
    <row r="704" spans="1:10" x14ac:dyDescent="0.35">
      <c r="A704" s="138" t="s">
        <v>6234</v>
      </c>
      <c r="B704" s="21">
        <v>12</v>
      </c>
      <c r="C704" s="20">
        <v>0.7</v>
      </c>
      <c r="D704" s="135">
        <v>40</v>
      </c>
      <c r="E704" s="21"/>
      <c r="F704" s="250">
        <v>16.55</v>
      </c>
      <c r="G704" s="250">
        <v>15.200000000000001</v>
      </c>
      <c r="H704" s="252">
        <v>14.950000000000001</v>
      </c>
    </row>
    <row r="705" spans="1:10" x14ac:dyDescent="0.35">
      <c r="A705" s="138" t="s">
        <v>6281</v>
      </c>
      <c r="B705" s="21">
        <v>6</v>
      </c>
      <c r="C705" s="20">
        <v>0.7</v>
      </c>
      <c r="D705" s="135">
        <v>40</v>
      </c>
      <c r="E705" s="21"/>
      <c r="F705" s="250">
        <v>17.650000000000002</v>
      </c>
      <c r="G705" s="250">
        <v>16.2</v>
      </c>
      <c r="H705" s="252">
        <v>15.9</v>
      </c>
    </row>
    <row r="706" spans="1:10" x14ac:dyDescent="0.35">
      <c r="A706" s="138" t="s">
        <v>6289</v>
      </c>
      <c r="B706" s="21">
        <v>6</v>
      </c>
      <c r="C706" s="20">
        <v>0.7</v>
      </c>
      <c r="D706" s="135">
        <v>38</v>
      </c>
      <c r="E706" s="21"/>
      <c r="F706" s="250">
        <v>17.600000000000001</v>
      </c>
      <c r="G706" s="250">
        <v>16.150000000000002</v>
      </c>
      <c r="H706" s="252">
        <v>15.850000000000001</v>
      </c>
    </row>
    <row r="707" spans="1:10" s="128" customFormat="1" x14ac:dyDescent="0.35">
      <c r="A707" s="138" t="s">
        <v>6293</v>
      </c>
      <c r="B707" s="21">
        <v>6</v>
      </c>
      <c r="C707" s="20">
        <v>0.7</v>
      </c>
      <c r="D707" s="135">
        <v>38</v>
      </c>
      <c r="E707" s="21"/>
      <c r="F707" s="250">
        <v>17.600000000000001</v>
      </c>
      <c r="G707" s="250">
        <v>16.150000000000002</v>
      </c>
      <c r="H707" s="252">
        <v>15.850000000000001</v>
      </c>
      <c r="I707"/>
      <c r="J707"/>
    </row>
    <row r="708" spans="1:10" s="128" customFormat="1" x14ac:dyDescent="0.35">
      <c r="A708" s="138" t="s">
        <v>6297</v>
      </c>
      <c r="B708" s="21">
        <v>6</v>
      </c>
      <c r="C708" s="20">
        <v>0.7</v>
      </c>
      <c r="D708" s="135">
        <v>38</v>
      </c>
      <c r="E708" s="21"/>
      <c r="F708" s="250">
        <v>17.600000000000001</v>
      </c>
      <c r="G708" s="250">
        <v>16.150000000000002</v>
      </c>
      <c r="H708" s="252">
        <v>15.850000000000001</v>
      </c>
      <c r="I708"/>
      <c r="J708"/>
    </row>
    <row r="709" spans="1:10" s="128" customFormat="1" x14ac:dyDescent="0.35">
      <c r="A709" s="138" t="s">
        <v>6301</v>
      </c>
      <c r="B709" s="21">
        <v>6</v>
      </c>
      <c r="C709" s="20">
        <v>0.7</v>
      </c>
      <c r="D709" s="135">
        <v>38</v>
      </c>
      <c r="E709" s="21"/>
      <c r="F709" s="250">
        <v>17.600000000000001</v>
      </c>
      <c r="G709" s="250">
        <v>16.150000000000002</v>
      </c>
      <c r="H709" s="252">
        <v>15.850000000000001</v>
      </c>
      <c r="I709"/>
      <c r="J709"/>
    </row>
    <row r="710" spans="1:10" s="128" customFormat="1" x14ac:dyDescent="0.35">
      <c r="A710" s="138" t="s">
        <v>6555</v>
      </c>
      <c r="B710" s="21">
        <v>6</v>
      </c>
      <c r="C710" s="20">
        <v>0.7</v>
      </c>
      <c r="D710" s="135">
        <v>40</v>
      </c>
      <c r="E710" s="21"/>
      <c r="F710" s="250">
        <v>13</v>
      </c>
      <c r="G710" s="250">
        <v>11.950000000000001</v>
      </c>
      <c r="H710" s="252">
        <v>11.75</v>
      </c>
      <c r="I710"/>
      <c r="J710"/>
    </row>
    <row r="711" spans="1:10" x14ac:dyDescent="0.35">
      <c r="A711" s="138" t="s">
        <v>6578</v>
      </c>
      <c r="B711" s="21">
        <v>6</v>
      </c>
      <c r="C711" s="20">
        <v>0.7</v>
      </c>
      <c r="D711" s="135">
        <v>35</v>
      </c>
      <c r="E711" s="21"/>
      <c r="F711" s="250">
        <v>19.650000000000002</v>
      </c>
      <c r="G711" s="250">
        <v>18.05</v>
      </c>
      <c r="H711" s="252">
        <v>17.7</v>
      </c>
    </row>
    <row r="712" spans="1:10" s="128" customFormat="1" x14ac:dyDescent="0.35">
      <c r="A712" s="138" t="s">
        <v>6582</v>
      </c>
      <c r="B712" s="21">
        <v>6</v>
      </c>
      <c r="C712" s="20">
        <v>0.7</v>
      </c>
      <c r="D712" s="135">
        <v>45</v>
      </c>
      <c r="E712" s="21"/>
      <c r="F712" s="250">
        <v>37</v>
      </c>
      <c r="G712" s="250">
        <v>33.950000000000003</v>
      </c>
      <c r="H712" s="252">
        <v>33.35</v>
      </c>
      <c r="I712"/>
      <c r="J712"/>
    </row>
    <row r="713" spans="1:10" s="128" customFormat="1" x14ac:dyDescent="0.35">
      <c r="A713" s="138" t="s">
        <v>6790</v>
      </c>
      <c r="B713" s="21">
        <v>6</v>
      </c>
      <c r="C713" s="20">
        <v>0.7</v>
      </c>
      <c r="D713" s="135">
        <v>40</v>
      </c>
      <c r="E713" s="21"/>
      <c r="F713" s="250">
        <v>53.650000000000006</v>
      </c>
      <c r="G713" s="250">
        <v>49.25</v>
      </c>
      <c r="H713" s="252">
        <v>48.35</v>
      </c>
      <c r="I713"/>
      <c r="J713"/>
    </row>
    <row r="714" spans="1:10" s="128" customFormat="1" x14ac:dyDescent="0.35">
      <c r="A714" s="138" t="s">
        <v>14704</v>
      </c>
      <c r="B714" s="21">
        <v>6</v>
      </c>
      <c r="C714" s="20">
        <v>0.7</v>
      </c>
      <c r="D714" s="135">
        <v>44</v>
      </c>
      <c r="E714" s="21"/>
      <c r="F714" s="250">
        <v>22.3</v>
      </c>
      <c r="G714" s="250">
        <v>20.450000000000003</v>
      </c>
      <c r="H714" s="252">
        <v>20.100000000000001</v>
      </c>
      <c r="I714"/>
      <c r="J714"/>
    </row>
    <row r="715" spans="1:10" x14ac:dyDescent="0.35">
      <c r="A715" s="138" t="s">
        <v>7306</v>
      </c>
      <c r="B715" s="21">
        <v>6</v>
      </c>
      <c r="C715" s="20">
        <v>0.7</v>
      </c>
      <c r="D715" s="135">
        <v>40</v>
      </c>
      <c r="E715" s="21"/>
      <c r="F715" s="250">
        <v>14.200000000000001</v>
      </c>
      <c r="G715" s="250">
        <v>13</v>
      </c>
      <c r="H715" s="252">
        <v>12.8</v>
      </c>
    </row>
    <row r="716" spans="1:10" s="128" customFormat="1" x14ac:dyDescent="0.35">
      <c r="A716" s="138" t="s">
        <v>7310</v>
      </c>
      <c r="B716" s="21">
        <v>6</v>
      </c>
      <c r="C716" s="20">
        <v>0.7</v>
      </c>
      <c r="D716" s="135">
        <v>40</v>
      </c>
      <c r="E716" s="21"/>
      <c r="F716" s="250">
        <v>13.4</v>
      </c>
      <c r="G716" s="250">
        <v>12.3</v>
      </c>
      <c r="H716" s="252">
        <v>12.05</v>
      </c>
      <c r="I716"/>
      <c r="J716"/>
    </row>
    <row r="717" spans="1:10" x14ac:dyDescent="0.35">
      <c r="A717" s="138" t="s">
        <v>7927</v>
      </c>
      <c r="B717" s="21">
        <v>12</v>
      </c>
      <c r="C717" s="20">
        <v>0.5</v>
      </c>
      <c r="D717" s="135">
        <v>40</v>
      </c>
      <c r="E717" s="21"/>
      <c r="F717" s="250">
        <v>23.950000000000003</v>
      </c>
      <c r="G717" s="250">
        <v>22</v>
      </c>
      <c r="H717" s="252">
        <v>21.6</v>
      </c>
    </row>
    <row r="718" spans="1:10" x14ac:dyDescent="0.35">
      <c r="A718" s="138" t="s">
        <v>8038</v>
      </c>
      <c r="B718" s="21">
        <v>6</v>
      </c>
      <c r="C718" s="20">
        <v>1</v>
      </c>
      <c r="D718" s="135">
        <v>40</v>
      </c>
      <c r="E718" s="21"/>
      <c r="F718" s="250">
        <v>24.950000000000003</v>
      </c>
      <c r="G718" s="250">
        <v>22.900000000000002</v>
      </c>
      <c r="H718" s="252">
        <v>22.5</v>
      </c>
    </row>
    <row r="719" spans="1:10" s="128" customFormat="1" x14ac:dyDescent="0.35">
      <c r="A719" s="138" t="s">
        <v>8042</v>
      </c>
      <c r="B719" s="21">
        <v>6</v>
      </c>
      <c r="C719" s="20">
        <v>0.7</v>
      </c>
      <c r="D719" s="135">
        <v>47</v>
      </c>
      <c r="E719" s="21"/>
      <c r="F719" s="250">
        <v>24.700000000000003</v>
      </c>
      <c r="G719" s="250">
        <v>22.650000000000002</v>
      </c>
      <c r="H719" s="252">
        <v>22.25</v>
      </c>
      <c r="I719"/>
      <c r="J719"/>
    </row>
    <row r="720" spans="1:10" x14ac:dyDescent="0.35">
      <c r="A720" s="138" t="s">
        <v>8046</v>
      </c>
      <c r="B720" s="21">
        <v>6</v>
      </c>
      <c r="C720" s="20">
        <v>1</v>
      </c>
      <c r="D720" s="135">
        <v>40</v>
      </c>
      <c r="E720" s="21"/>
      <c r="F720" s="250">
        <v>22.75</v>
      </c>
      <c r="G720" s="250">
        <v>20.900000000000002</v>
      </c>
      <c r="H720" s="252">
        <v>20.55</v>
      </c>
    </row>
    <row r="721" spans="1:10" s="128" customFormat="1" x14ac:dyDescent="0.35">
      <c r="A721" s="138" t="s">
        <v>14427</v>
      </c>
      <c r="B721" s="21">
        <v>6</v>
      </c>
      <c r="C721" s="20">
        <v>1</v>
      </c>
      <c r="D721" s="135">
        <v>40</v>
      </c>
      <c r="E721" s="21"/>
      <c r="F721" s="250">
        <v>28.3</v>
      </c>
      <c r="G721" s="250">
        <v>26</v>
      </c>
      <c r="H721" s="252">
        <v>25.55</v>
      </c>
      <c r="I721"/>
      <c r="J721"/>
    </row>
    <row r="722" spans="1:10" s="128" customFormat="1" x14ac:dyDescent="0.35">
      <c r="A722" s="138" t="s">
        <v>14273</v>
      </c>
      <c r="B722" s="21">
        <v>6</v>
      </c>
      <c r="C722" s="20">
        <v>0.7</v>
      </c>
      <c r="D722" s="135">
        <v>40</v>
      </c>
      <c r="E722" s="21"/>
      <c r="F722" s="250">
        <v>35.35</v>
      </c>
      <c r="G722" s="250">
        <v>32.450000000000003</v>
      </c>
      <c r="H722" s="252">
        <v>31.85</v>
      </c>
      <c r="I722"/>
      <c r="J722"/>
    </row>
    <row r="723" spans="1:10" s="128" customFormat="1" x14ac:dyDescent="0.35">
      <c r="A723" s="138" t="s">
        <v>8059</v>
      </c>
      <c r="B723" s="21">
        <v>6</v>
      </c>
      <c r="C723" s="20">
        <v>0.7</v>
      </c>
      <c r="D723" s="135">
        <v>40</v>
      </c>
      <c r="E723" s="21"/>
      <c r="F723" s="250">
        <v>31.700000000000003</v>
      </c>
      <c r="G723" s="250">
        <v>29.1</v>
      </c>
      <c r="H723" s="252">
        <v>28.55</v>
      </c>
      <c r="I723"/>
      <c r="J723"/>
    </row>
    <row r="724" spans="1:10" x14ac:dyDescent="0.35">
      <c r="A724" s="138" t="s">
        <v>8105</v>
      </c>
      <c r="B724" s="21">
        <v>6</v>
      </c>
      <c r="C724" s="20">
        <v>0.7</v>
      </c>
      <c r="D724" s="135">
        <v>40</v>
      </c>
      <c r="E724" s="21"/>
      <c r="F724" s="250">
        <v>36.550000000000004</v>
      </c>
      <c r="G724" s="250">
        <v>33.550000000000004</v>
      </c>
      <c r="H724" s="252">
        <v>32.950000000000003</v>
      </c>
    </row>
    <row r="725" spans="1:10" s="128" customFormat="1" x14ac:dyDescent="0.35">
      <c r="A725" s="138" t="s">
        <v>8109</v>
      </c>
      <c r="B725" s="21">
        <v>3</v>
      </c>
      <c r="C725" s="20">
        <v>0.7</v>
      </c>
      <c r="D725" s="135">
        <v>48</v>
      </c>
      <c r="E725" s="21"/>
      <c r="F725" s="250">
        <v>48.25</v>
      </c>
      <c r="G725" s="250">
        <v>44.300000000000004</v>
      </c>
      <c r="H725" s="252">
        <v>43.5</v>
      </c>
      <c r="I725"/>
      <c r="J725"/>
    </row>
    <row r="726" spans="1:10" x14ac:dyDescent="0.35">
      <c r="A726" s="138" t="s">
        <v>8113</v>
      </c>
      <c r="B726" s="21">
        <v>3</v>
      </c>
      <c r="C726" s="20">
        <v>0.7</v>
      </c>
      <c r="D726" s="135">
        <v>55</v>
      </c>
      <c r="E726" s="21"/>
      <c r="F726" s="250">
        <v>49.300000000000004</v>
      </c>
      <c r="G726" s="250">
        <v>45.25</v>
      </c>
      <c r="H726" s="252">
        <v>44.45</v>
      </c>
    </row>
    <row r="727" spans="1:10" x14ac:dyDescent="0.35">
      <c r="A727" s="138" t="s">
        <v>8117</v>
      </c>
      <c r="B727" s="21">
        <v>3</v>
      </c>
      <c r="C727" s="20">
        <v>0.7</v>
      </c>
      <c r="D727" s="135">
        <v>55</v>
      </c>
      <c r="E727" s="21"/>
      <c r="F727" s="250">
        <v>49.300000000000004</v>
      </c>
      <c r="G727" s="250">
        <v>45.25</v>
      </c>
      <c r="H727" s="252">
        <v>44.45</v>
      </c>
    </row>
    <row r="728" spans="1:10" s="128" customFormat="1" x14ac:dyDescent="0.35">
      <c r="A728" s="138" t="s">
        <v>8121</v>
      </c>
      <c r="B728" s="21">
        <v>3</v>
      </c>
      <c r="C728" s="20">
        <v>0.7</v>
      </c>
      <c r="D728" s="135">
        <v>43</v>
      </c>
      <c r="E728" s="21"/>
      <c r="F728" s="250">
        <v>48.1</v>
      </c>
      <c r="G728" s="250">
        <v>44.150000000000006</v>
      </c>
      <c r="H728" s="252">
        <v>43.400000000000006</v>
      </c>
      <c r="I728"/>
      <c r="J728"/>
    </row>
    <row r="729" spans="1:10" s="128" customFormat="1" x14ac:dyDescent="0.35">
      <c r="A729" s="138" t="s">
        <v>14716</v>
      </c>
      <c r="B729" s="21">
        <v>6</v>
      </c>
      <c r="C729" s="20">
        <v>0.7</v>
      </c>
      <c r="D729" s="135">
        <v>50</v>
      </c>
      <c r="E729" s="21"/>
      <c r="F729" s="250">
        <v>19.8</v>
      </c>
      <c r="G729" s="250">
        <v>18.150000000000002</v>
      </c>
      <c r="H729" s="252">
        <v>17.850000000000001</v>
      </c>
      <c r="I729"/>
      <c r="J729"/>
    </row>
    <row r="730" spans="1:10" s="128" customFormat="1" x14ac:dyDescent="0.35">
      <c r="A730" s="138" t="s">
        <v>8334</v>
      </c>
      <c r="B730" s="21">
        <v>6</v>
      </c>
      <c r="C730" s="20">
        <v>0.7</v>
      </c>
      <c r="D730" s="135">
        <v>40</v>
      </c>
      <c r="E730" s="21"/>
      <c r="F730" s="250">
        <v>20.900000000000002</v>
      </c>
      <c r="G730" s="250">
        <v>19.200000000000003</v>
      </c>
      <c r="H730" s="252">
        <v>18.850000000000001</v>
      </c>
      <c r="I730"/>
      <c r="J730"/>
    </row>
    <row r="731" spans="1:10" s="128" customFormat="1" x14ac:dyDescent="0.35">
      <c r="A731" s="138" t="s">
        <v>14843</v>
      </c>
      <c r="B731" s="21">
        <v>6</v>
      </c>
      <c r="C731" s="20">
        <v>0.7</v>
      </c>
      <c r="D731" s="135">
        <v>43</v>
      </c>
      <c r="E731" s="21"/>
      <c r="F731" s="250">
        <v>28.3</v>
      </c>
      <c r="G731" s="250">
        <v>25.950000000000003</v>
      </c>
      <c r="H731" s="252">
        <v>25.5</v>
      </c>
      <c r="I731"/>
      <c r="J731"/>
    </row>
    <row r="732" spans="1:10" x14ac:dyDescent="0.35">
      <c r="A732" s="138" t="s">
        <v>8725</v>
      </c>
      <c r="B732" s="21">
        <v>6</v>
      </c>
      <c r="C732" s="20">
        <v>0.7</v>
      </c>
      <c r="D732" s="135">
        <v>21</v>
      </c>
      <c r="E732" s="21"/>
      <c r="F732" s="250">
        <v>14.450000000000001</v>
      </c>
      <c r="G732" s="250">
        <v>13.25</v>
      </c>
      <c r="H732" s="252">
        <v>13.05</v>
      </c>
    </row>
    <row r="733" spans="1:10" x14ac:dyDescent="0.35">
      <c r="A733" s="138" t="s">
        <v>8749</v>
      </c>
      <c r="B733" s="21">
        <v>4</v>
      </c>
      <c r="C733" s="20">
        <v>0.7</v>
      </c>
      <c r="D733" s="135">
        <v>40</v>
      </c>
      <c r="E733" s="21"/>
      <c r="F733" s="250">
        <v>21.35</v>
      </c>
      <c r="G733" s="250">
        <v>19.600000000000001</v>
      </c>
      <c r="H733" s="252">
        <v>19.25</v>
      </c>
    </row>
    <row r="734" spans="1:10" s="128" customFormat="1" x14ac:dyDescent="0.35">
      <c r="A734" s="138" t="s">
        <v>8995</v>
      </c>
      <c r="B734" s="21">
        <v>6</v>
      </c>
      <c r="C734" s="20">
        <v>0.7</v>
      </c>
      <c r="D734" s="135">
        <v>40</v>
      </c>
      <c r="E734" s="21"/>
      <c r="F734" s="250">
        <v>19.5</v>
      </c>
      <c r="G734" s="250">
        <v>17.900000000000002</v>
      </c>
      <c r="H734" s="252">
        <v>17.55</v>
      </c>
      <c r="I734"/>
      <c r="J734"/>
    </row>
    <row r="735" spans="1:10" x14ac:dyDescent="0.35">
      <c r="A735" s="138" t="s">
        <v>9011</v>
      </c>
      <c r="B735" s="21">
        <v>6</v>
      </c>
      <c r="C735" s="20">
        <v>0.7</v>
      </c>
      <c r="D735" s="135">
        <v>40</v>
      </c>
      <c r="E735" s="21"/>
      <c r="F735" s="250">
        <v>17.100000000000001</v>
      </c>
      <c r="G735" s="250">
        <v>15.700000000000001</v>
      </c>
      <c r="H735" s="252">
        <v>15.4</v>
      </c>
    </row>
    <row r="736" spans="1:10" s="128" customFormat="1" x14ac:dyDescent="0.35">
      <c r="A736" s="138" t="s">
        <v>14275</v>
      </c>
      <c r="B736" s="21">
        <v>6</v>
      </c>
      <c r="C736" s="20">
        <v>0.7</v>
      </c>
      <c r="D736" s="135">
        <v>40</v>
      </c>
      <c r="E736" s="21"/>
      <c r="F736" s="250">
        <v>20.05</v>
      </c>
      <c r="G736" s="250">
        <v>18.400000000000002</v>
      </c>
      <c r="H736" s="252">
        <v>18.05</v>
      </c>
      <c r="I736"/>
      <c r="J736"/>
    </row>
    <row r="737" spans="1:10" s="128" customFormat="1" x14ac:dyDescent="0.35">
      <c r="A737" s="138" t="s">
        <v>9015</v>
      </c>
      <c r="B737" s="21">
        <v>6</v>
      </c>
      <c r="C737" s="20">
        <v>0.7</v>
      </c>
      <c r="D737" s="135">
        <v>40</v>
      </c>
      <c r="E737" s="21"/>
      <c r="F737" s="250">
        <v>20.350000000000001</v>
      </c>
      <c r="G737" s="250">
        <v>18.650000000000002</v>
      </c>
      <c r="H737" s="252">
        <v>18.350000000000001</v>
      </c>
      <c r="I737"/>
      <c r="J737"/>
    </row>
    <row r="738" spans="1:10" s="128" customFormat="1" x14ac:dyDescent="0.35">
      <c r="A738" s="138" t="s">
        <v>14277</v>
      </c>
      <c r="B738" s="21">
        <v>6</v>
      </c>
      <c r="C738" s="20">
        <v>0.7</v>
      </c>
      <c r="D738" s="135">
        <v>40</v>
      </c>
      <c r="E738" s="21"/>
      <c r="F738" s="250">
        <v>21.75</v>
      </c>
      <c r="G738" s="250">
        <v>19.950000000000003</v>
      </c>
      <c r="H738" s="252">
        <v>19.600000000000001</v>
      </c>
      <c r="I738"/>
      <c r="J738"/>
    </row>
    <row r="739" spans="1:10" x14ac:dyDescent="0.35">
      <c r="A739" s="138" t="s">
        <v>9019</v>
      </c>
      <c r="B739" s="21">
        <v>3</v>
      </c>
      <c r="C739" s="20">
        <v>0.7</v>
      </c>
      <c r="D739" s="135">
        <v>40</v>
      </c>
      <c r="E739" s="21"/>
      <c r="F739" s="250">
        <v>40.550000000000004</v>
      </c>
      <c r="G739" s="250">
        <v>37.200000000000003</v>
      </c>
      <c r="H739" s="252">
        <v>36.550000000000004</v>
      </c>
    </row>
    <row r="740" spans="1:10" s="128" customFormat="1" x14ac:dyDescent="0.35">
      <c r="A740" s="138" t="s">
        <v>9023</v>
      </c>
      <c r="B740" s="21">
        <v>6</v>
      </c>
      <c r="C740" s="20">
        <v>0.7</v>
      </c>
      <c r="D740" s="135">
        <v>40</v>
      </c>
      <c r="E740" s="21"/>
      <c r="F740" s="250">
        <v>14.05</v>
      </c>
      <c r="G740" s="250">
        <v>12.9</v>
      </c>
      <c r="H740" s="252">
        <v>12.65</v>
      </c>
      <c r="I740"/>
      <c r="J740"/>
    </row>
    <row r="741" spans="1:10" x14ac:dyDescent="0.35">
      <c r="A741" s="138" t="s">
        <v>9027</v>
      </c>
      <c r="B741" s="21">
        <v>6</v>
      </c>
      <c r="C741" s="20">
        <v>0.7</v>
      </c>
      <c r="D741" s="135">
        <v>40</v>
      </c>
      <c r="E741" s="21"/>
      <c r="F741" s="250">
        <v>23.150000000000002</v>
      </c>
      <c r="G741" s="250">
        <v>21.25</v>
      </c>
      <c r="H741" s="252">
        <v>20.85</v>
      </c>
    </row>
    <row r="742" spans="1:10" x14ac:dyDescent="0.35">
      <c r="A742" s="138" t="s">
        <v>14546</v>
      </c>
      <c r="B742" s="21">
        <v>12</v>
      </c>
      <c r="C742" s="20">
        <v>0.05</v>
      </c>
      <c r="D742" s="135">
        <v>38</v>
      </c>
      <c r="E742" s="21"/>
      <c r="F742" s="250">
        <v>6</v>
      </c>
      <c r="G742" s="250">
        <v>5.5</v>
      </c>
      <c r="H742" s="252">
        <v>5.4</v>
      </c>
    </row>
    <row r="743" spans="1:10" s="128" customFormat="1" x14ac:dyDescent="0.35">
      <c r="A743" s="138" t="s">
        <v>9200</v>
      </c>
      <c r="B743" s="21">
        <v>6</v>
      </c>
      <c r="C743" s="20">
        <v>1</v>
      </c>
      <c r="D743" s="135">
        <v>37.5</v>
      </c>
      <c r="E743" s="21"/>
      <c r="F743" s="250">
        <v>12.65</v>
      </c>
      <c r="G743" s="250">
        <v>11.600000000000001</v>
      </c>
      <c r="H743" s="252">
        <v>11.4</v>
      </c>
      <c r="I743"/>
      <c r="J743"/>
    </row>
    <row r="744" spans="1:10" x14ac:dyDescent="0.35">
      <c r="A744" s="138" t="s">
        <v>9450</v>
      </c>
      <c r="B744" s="21">
        <v>6</v>
      </c>
      <c r="C744" s="20">
        <v>0.7</v>
      </c>
      <c r="D744" s="135">
        <v>40</v>
      </c>
      <c r="E744" s="21"/>
      <c r="F744" s="250">
        <v>30.150000000000002</v>
      </c>
      <c r="G744" s="250">
        <v>27.700000000000003</v>
      </c>
      <c r="H744" s="252">
        <v>27.200000000000003</v>
      </c>
    </row>
    <row r="745" spans="1:10" s="128" customFormat="1" x14ac:dyDescent="0.35">
      <c r="A745" s="138" t="s">
        <v>9465</v>
      </c>
      <c r="B745" s="21">
        <v>6</v>
      </c>
      <c r="C745" s="20">
        <v>1</v>
      </c>
      <c r="D745" s="135">
        <v>43</v>
      </c>
      <c r="E745" s="21"/>
      <c r="F745" s="250">
        <v>36</v>
      </c>
      <c r="G745" s="250">
        <v>33.050000000000004</v>
      </c>
      <c r="H745" s="252">
        <v>32.5</v>
      </c>
      <c r="I745"/>
      <c r="J745"/>
    </row>
    <row r="746" spans="1:10" x14ac:dyDescent="0.35">
      <c r="A746" s="138" t="s">
        <v>9473</v>
      </c>
      <c r="B746" s="21">
        <v>6</v>
      </c>
      <c r="C746" s="20">
        <v>1</v>
      </c>
      <c r="D746" s="135">
        <v>40</v>
      </c>
      <c r="E746" s="21"/>
      <c r="F746" s="250">
        <v>17.900000000000002</v>
      </c>
      <c r="G746" s="250">
        <v>16.400000000000002</v>
      </c>
      <c r="H746" s="252">
        <v>16.150000000000002</v>
      </c>
    </row>
    <row r="747" spans="1:10" x14ac:dyDescent="0.35">
      <c r="A747" s="138" t="s">
        <v>9541</v>
      </c>
      <c r="B747" s="21">
        <v>6</v>
      </c>
      <c r="C747" s="20">
        <v>0.7</v>
      </c>
      <c r="D747" s="135">
        <v>40</v>
      </c>
      <c r="E747" s="21"/>
      <c r="F747" s="250">
        <v>11.5</v>
      </c>
      <c r="G747" s="250">
        <v>10.55</v>
      </c>
      <c r="H747" s="252">
        <v>10.350000000000001</v>
      </c>
    </row>
    <row r="748" spans="1:10" x14ac:dyDescent="0.35">
      <c r="A748" s="138" t="s">
        <v>9598</v>
      </c>
      <c r="B748" s="21">
        <v>6</v>
      </c>
      <c r="C748" s="20">
        <v>0.7</v>
      </c>
      <c r="D748" s="135">
        <v>40</v>
      </c>
      <c r="E748" s="21"/>
      <c r="F748" s="250">
        <v>23.150000000000002</v>
      </c>
      <c r="G748" s="250">
        <v>21.25</v>
      </c>
      <c r="H748" s="252">
        <v>20.85</v>
      </c>
    </row>
    <row r="749" spans="1:10" x14ac:dyDescent="0.35">
      <c r="A749" s="138" t="s">
        <v>9733</v>
      </c>
      <c r="B749" s="21">
        <v>6</v>
      </c>
      <c r="C749" s="20">
        <v>1</v>
      </c>
      <c r="D749" s="135">
        <v>32</v>
      </c>
      <c r="E749" s="21"/>
      <c r="F749" s="250">
        <v>17.5</v>
      </c>
      <c r="G749" s="250">
        <v>16.05</v>
      </c>
      <c r="H749" s="252">
        <v>15.75</v>
      </c>
    </row>
    <row r="750" spans="1:10" s="128" customFormat="1" x14ac:dyDescent="0.35">
      <c r="A750" s="138" t="s">
        <v>9928</v>
      </c>
      <c r="B750" s="21">
        <v>6</v>
      </c>
      <c r="C750" s="20">
        <v>1</v>
      </c>
      <c r="D750" s="135">
        <v>37.5</v>
      </c>
      <c r="E750" s="21"/>
      <c r="F750" s="250">
        <v>10.9</v>
      </c>
      <c r="G750" s="250">
        <v>10.050000000000001</v>
      </c>
      <c r="H750" s="252">
        <v>9.8500000000000014</v>
      </c>
      <c r="I750"/>
      <c r="J750"/>
    </row>
    <row r="751" spans="1:10" x14ac:dyDescent="0.35">
      <c r="A751" s="138" t="s">
        <v>9938</v>
      </c>
      <c r="B751" s="21">
        <v>6</v>
      </c>
      <c r="C751" s="20">
        <v>1</v>
      </c>
      <c r="D751" s="135">
        <v>37.5</v>
      </c>
      <c r="E751" s="21"/>
      <c r="F751" s="250">
        <v>11.350000000000001</v>
      </c>
      <c r="G751" s="250">
        <v>10.4</v>
      </c>
      <c r="H751" s="252">
        <v>10.25</v>
      </c>
    </row>
    <row r="752" spans="1:10" s="128" customFormat="1" x14ac:dyDescent="0.35">
      <c r="A752" s="138" t="s">
        <v>9947</v>
      </c>
      <c r="B752" s="21">
        <v>9</v>
      </c>
      <c r="C752" s="20">
        <v>1</v>
      </c>
      <c r="D752" s="135">
        <v>42.8</v>
      </c>
      <c r="E752" s="21"/>
      <c r="F752" s="250">
        <v>43.300000000000004</v>
      </c>
      <c r="G752" s="250">
        <v>39.75</v>
      </c>
      <c r="H752" s="252">
        <v>39.050000000000004</v>
      </c>
      <c r="I752"/>
      <c r="J752"/>
    </row>
    <row r="753" spans="1:10" s="128" customFormat="1" x14ac:dyDescent="0.35">
      <c r="A753" s="138" t="s">
        <v>9950</v>
      </c>
      <c r="B753" s="21">
        <v>6</v>
      </c>
      <c r="C753" s="20">
        <v>0.7</v>
      </c>
      <c r="D753" s="135">
        <v>37.5</v>
      </c>
      <c r="E753" s="21"/>
      <c r="F753" s="250">
        <v>8.75</v>
      </c>
      <c r="G753" s="250">
        <v>8.0500000000000007</v>
      </c>
      <c r="H753" s="252">
        <v>7.9</v>
      </c>
      <c r="I753"/>
      <c r="J753"/>
    </row>
    <row r="754" spans="1:10" s="128" customFormat="1" x14ac:dyDescent="0.35">
      <c r="A754" s="138" t="s">
        <v>9995</v>
      </c>
      <c r="B754" s="21">
        <v>6</v>
      </c>
      <c r="C754" s="20">
        <v>0.7</v>
      </c>
      <c r="D754" s="135">
        <v>40</v>
      </c>
      <c r="E754" s="21"/>
      <c r="F754" s="250">
        <v>31.75</v>
      </c>
      <c r="G754" s="250">
        <v>29.150000000000002</v>
      </c>
      <c r="H754" s="252">
        <v>28.6</v>
      </c>
      <c r="I754"/>
      <c r="J754"/>
    </row>
    <row r="755" spans="1:10" s="128" customFormat="1" x14ac:dyDescent="0.35">
      <c r="A755" s="138" t="s">
        <v>9999</v>
      </c>
      <c r="B755" s="21">
        <v>6</v>
      </c>
      <c r="C755" s="20">
        <v>0.7</v>
      </c>
      <c r="D755" s="135">
        <v>40</v>
      </c>
      <c r="E755" s="21"/>
      <c r="F755" s="250">
        <v>18.25</v>
      </c>
      <c r="G755" s="250">
        <v>16.75</v>
      </c>
      <c r="H755" s="252">
        <v>16.45</v>
      </c>
      <c r="I755"/>
      <c r="J755"/>
    </row>
    <row r="756" spans="1:10" x14ac:dyDescent="0.35">
      <c r="A756" s="138" t="s">
        <v>10003</v>
      </c>
      <c r="B756" s="21">
        <v>36</v>
      </c>
      <c r="C756" s="20">
        <v>0.05</v>
      </c>
      <c r="D756" s="135">
        <v>40</v>
      </c>
      <c r="E756" s="21"/>
      <c r="F756" s="250">
        <v>7.95</v>
      </c>
      <c r="G756" s="250">
        <v>7.3000000000000007</v>
      </c>
      <c r="H756" s="252">
        <v>7.2</v>
      </c>
    </row>
    <row r="757" spans="1:10" s="128" customFormat="1" x14ac:dyDescent="0.35">
      <c r="A757" s="138" t="s">
        <v>10106</v>
      </c>
      <c r="B757" s="21">
        <v>6</v>
      </c>
      <c r="C757" s="20">
        <v>0.7</v>
      </c>
      <c r="D757" s="135">
        <v>43</v>
      </c>
      <c r="E757" s="21"/>
      <c r="F757" s="250">
        <v>40.1</v>
      </c>
      <c r="G757" s="250">
        <v>36.85</v>
      </c>
      <c r="H757" s="252">
        <v>36.200000000000003</v>
      </c>
      <c r="I757"/>
      <c r="J757"/>
    </row>
    <row r="758" spans="1:10" s="128" customFormat="1" x14ac:dyDescent="0.35">
      <c r="A758" s="138" t="s">
        <v>10114</v>
      </c>
      <c r="B758" s="21">
        <v>6</v>
      </c>
      <c r="C758" s="20">
        <v>0.7</v>
      </c>
      <c r="D758" s="135">
        <v>38</v>
      </c>
      <c r="E758" s="21"/>
      <c r="F758" s="250">
        <v>46.75</v>
      </c>
      <c r="G758" s="250">
        <v>42.95</v>
      </c>
      <c r="H758" s="252">
        <v>42.150000000000006</v>
      </c>
      <c r="I758"/>
      <c r="J758"/>
    </row>
    <row r="759" spans="1:10" x14ac:dyDescent="0.35">
      <c r="A759" s="138" t="s">
        <v>10118</v>
      </c>
      <c r="B759" s="21">
        <v>6</v>
      </c>
      <c r="C759" s="20">
        <v>0.7</v>
      </c>
      <c r="D759" s="135">
        <v>38</v>
      </c>
      <c r="E759" s="21"/>
      <c r="F759" s="250">
        <v>57.7</v>
      </c>
      <c r="G759" s="250">
        <v>52.95</v>
      </c>
      <c r="H759" s="252">
        <v>52</v>
      </c>
    </row>
    <row r="760" spans="1:10" x14ac:dyDescent="0.35">
      <c r="A760" s="138" t="s">
        <v>10122</v>
      </c>
      <c r="B760" s="21">
        <v>6</v>
      </c>
      <c r="C760" s="20">
        <v>0.7</v>
      </c>
      <c r="D760" s="135">
        <v>43</v>
      </c>
      <c r="E760" s="21"/>
      <c r="F760" s="250">
        <v>58.050000000000004</v>
      </c>
      <c r="G760" s="250">
        <v>53.300000000000004</v>
      </c>
      <c r="H760" s="252">
        <v>52.35</v>
      </c>
    </row>
    <row r="761" spans="1:10" s="128" customFormat="1" x14ac:dyDescent="0.35">
      <c r="A761" s="138" t="s">
        <v>10130</v>
      </c>
      <c r="B761" s="21">
        <v>6</v>
      </c>
      <c r="C761" s="20">
        <v>1</v>
      </c>
      <c r="D761" s="135">
        <v>37.5</v>
      </c>
      <c r="E761" s="21"/>
      <c r="F761" s="250">
        <v>11.100000000000001</v>
      </c>
      <c r="G761" s="250">
        <v>10.200000000000001</v>
      </c>
      <c r="H761" s="252">
        <v>10</v>
      </c>
      <c r="I761"/>
      <c r="J761"/>
    </row>
    <row r="762" spans="1:10" s="128" customFormat="1" x14ac:dyDescent="0.35">
      <c r="A762" s="138" t="s">
        <v>10262</v>
      </c>
      <c r="B762" s="21">
        <v>6</v>
      </c>
      <c r="C762" s="20">
        <v>1</v>
      </c>
      <c r="D762" s="135">
        <v>37.5</v>
      </c>
      <c r="E762" s="21"/>
      <c r="F762" s="250">
        <v>15.850000000000001</v>
      </c>
      <c r="G762" s="250">
        <v>14.55</v>
      </c>
      <c r="H762" s="252">
        <v>14.3</v>
      </c>
      <c r="I762"/>
      <c r="J762"/>
    </row>
    <row r="763" spans="1:10" s="128" customFormat="1" x14ac:dyDescent="0.35">
      <c r="A763" s="138" t="s">
        <v>10371</v>
      </c>
      <c r="B763" s="21">
        <v>12</v>
      </c>
      <c r="C763" s="20">
        <v>0.05</v>
      </c>
      <c r="D763" s="135">
        <v>40</v>
      </c>
      <c r="E763" s="21"/>
      <c r="F763" s="250">
        <v>3.4000000000000004</v>
      </c>
      <c r="G763" s="250">
        <v>3.1</v>
      </c>
      <c r="H763" s="252">
        <v>3.0500000000000003</v>
      </c>
      <c r="I763"/>
      <c r="J763"/>
    </row>
    <row r="764" spans="1:10" s="128" customFormat="1" x14ac:dyDescent="0.35">
      <c r="A764" s="138" t="s">
        <v>10588</v>
      </c>
      <c r="B764" s="21">
        <v>6</v>
      </c>
      <c r="C764" s="20">
        <v>0.7</v>
      </c>
      <c r="D764" s="135">
        <v>37.5</v>
      </c>
      <c r="E764" s="21"/>
      <c r="F764" s="250">
        <v>15.100000000000001</v>
      </c>
      <c r="G764" s="250">
        <v>13.9</v>
      </c>
      <c r="H764" s="252">
        <v>13.65</v>
      </c>
      <c r="I764"/>
      <c r="J764"/>
    </row>
    <row r="765" spans="1:10" x14ac:dyDescent="0.35">
      <c r="A765" s="138" t="s">
        <v>10592</v>
      </c>
      <c r="B765" s="21">
        <v>6</v>
      </c>
      <c r="C765" s="20">
        <v>0.7</v>
      </c>
      <c r="D765" s="135">
        <v>37.5</v>
      </c>
      <c r="E765" s="21"/>
      <c r="F765" s="250">
        <v>18.45</v>
      </c>
      <c r="G765" s="250">
        <v>16.95</v>
      </c>
      <c r="H765" s="252">
        <v>16.650000000000002</v>
      </c>
    </row>
    <row r="766" spans="1:10" x14ac:dyDescent="0.35">
      <c r="A766" s="138" t="s">
        <v>10596</v>
      </c>
      <c r="B766" s="21">
        <v>6</v>
      </c>
      <c r="C766" s="20">
        <v>0.7</v>
      </c>
      <c r="D766" s="135">
        <v>37.5</v>
      </c>
      <c r="E766" s="21"/>
      <c r="F766" s="250">
        <v>18.45</v>
      </c>
      <c r="G766" s="250">
        <v>16.95</v>
      </c>
      <c r="H766" s="252">
        <v>16.650000000000002</v>
      </c>
    </row>
    <row r="767" spans="1:10" x14ac:dyDescent="0.35">
      <c r="A767" s="138" t="s">
        <v>10622</v>
      </c>
      <c r="B767" s="21">
        <v>6</v>
      </c>
      <c r="C767" s="20">
        <v>0.7</v>
      </c>
      <c r="D767" s="135">
        <v>41.2</v>
      </c>
      <c r="E767" s="21"/>
      <c r="F767" s="250">
        <v>14.05</v>
      </c>
      <c r="G767" s="250">
        <v>12.9</v>
      </c>
      <c r="H767" s="252">
        <v>12.65</v>
      </c>
    </row>
    <row r="768" spans="1:10" s="128" customFormat="1" x14ac:dyDescent="0.35">
      <c r="A768" s="138" t="s">
        <v>10626</v>
      </c>
      <c r="B768" s="21">
        <v>6</v>
      </c>
      <c r="C768" s="20">
        <v>0.7</v>
      </c>
      <c r="D768" s="135">
        <v>40</v>
      </c>
      <c r="E768" s="21"/>
      <c r="F768" s="250">
        <v>21.450000000000003</v>
      </c>
      <c r="G768" s="250">
        <v>19.700000000000003</v>
      </c>
      <c r="H768" s="252">
        <v>19.350000000000001</v>
      </c>
      <c r="I768"/>
      <c r="J768"/>
    </row>
    <row r="769" spans="1:10" s="128" customFormat="1" x14ac:dyDescent="0.35">
      <c r="A769" s="138" t="s">
        <v>10632</v>
      </c>
      <c r="B769" s="21">
        <v>6</v>
      </c>
      <c r="C769" s="20">
        <v>0.7</v>
      </c>
      <c r="D769" s="135">
        <v>42</v>
      </c>
      <c r="E769" s="21"/>
      <c r="F769" s="250">
        <v>21.650000000000002</v>
      </c>
      <c r="G769" s="250">
        <v>19.900000000000002</v>
      </c>
      <c r="H769" s="252">
        <v>19.55</v>
      </c>
      <c r="I769"/>
      <c r="J769"/>
    </row>
    <row r="770" spans="1:10" x14ac:dyDescent="0.35">
      <c r="A770" s="138" t="s">
        <v>10638</v>
      </c>
      <c r="B770" s="21">
        <v>6</v>
      </c>
      <c r="C770" s="20">
        <v>0.7</v>
      </c>
      <c r="D770" s="135">
        <v>40</v>
      </c>
      <c r="E770" s="21"/>
      <c r="F770" s="250">
        <v>20.05</v>
      </c>
      <c r="G770" s="250">
        <v>18.400000000000002</v>
      </c>
      <c r="H770" s="252">
        <v>18.05</v>
      </c>
    </row>
    <row r="771" spans="1:10" s="128" customFormat="1" x14ac:dyDescent="0.35">
      <c r="A771" s="138" t="s">
        <v>10642</v>
      </c>
      <c r="B771" s="21">
        <v>6</v>
      </c>
      <c r="C771" s="20">
        <v>0.7</v>
      </c>
      <c r="D771" s="135">
        <v>40</v>
      </c>
      <c r="E771" s="21"/>
      <c r="F771" s="250">
        <v>23.1</v>
      </c>
      <c r="G771" s="250">
        <v>21.200000000000003</v>
      </c>
      <c r="H771" s="252">
        <v>20.8</v>
      </c>
      <c r="I771"/>
      <c r="J771"/>
    </row>
    <row r="772" spans="1:10" x14ac:dyDescent="0.35">
      <c r="A772" s="138" t="s">
        <v>10647</v>
      </c>
      <c r="B772" s="21">
        <v>6</v>
      </c>
      <c r="C772" s="20">
        <v>0.7</v>
      </c>
      <c r="D772" s="135">
        <v>40</v>
      </c>
      <c r="E772" s="21"/>
      <c r="F772" s="250">
        <v>13.950000000000001</v>
      </c>
      <c r="G772" s="250">
        <v>12.8</v>
      </c>
      <c r="H772" s="252">
        <v>12.55</v>
      </c>
    </row>
    <row r="773" spans="1:10" x14ac:dyDescent="0.35">
      <c r="A773" s="138" t="s">
        <v>10651</v>
      </c>
      <c r="B773" s="21">
        <v>6</v>
      </c>
      <c r="C773" s="20">
        <v>0.7</v>
      </c>
      <c r="D773" s="135">
        <v>69</v>
      </c>
      <c r="E773" s="21"/>
      <c r="F773" s="250">
        <v>20.85</v>
      </c>
      <c r="G773" s="250">
        <v>19.100000000000001</v>
      </c>
      <c r="H773" s="252">
        <v>18.8</v>
      </c>
    </row>
    <row r="774" spans="1:10" s="128" customFormat="1" x14ac:dyDescent="0.35">
      <c r="A774" s="138" t="s">
        <v>10655</v>
      </c>
      <c r="B774" s="21">
        <v>6</v>
      </c>
      <c r="C774" s="20">
        <v>0.7</v>
      </c>
      <c r="D774" s="135">
        <v>40</v>
      </c>
      <c r="E774" s="21"/>
      <c r="F774" s="250">
        <v>22</v>
      </c>
      <c r="G774" s="250">
        <v>20.200000000000003</v>
      </c>
      <c r="H774" s="252">
        <v>19.8</v>
      </c>
      <c r="I774"/>
      <c r="J774"/>
    </row>
    <row r="775" spans="1:10" s="128" customFormat="1" x14ac:dyDescent="0.35">
      <c r="A775" s="138" t="s">
        <v>10666</v>
      </c>
      <c r="B775" s="21">
        <v>6</v>
      </c>
      <c r="C775" s="20">
        <v>0.7</v>
      </c>
      <c r="D775" s="135">
        <v>43</v>
      </c>
      <c r="E775" s="21"/>
      <c r="F775" s="250">
        <v>21.900000000000002</v>
      </c>
      <c r="G775" s="250">
        <v>20.100000000000001</v>
      </c>
      <c r="H775" s="252">
        <v>19.75</v>
      </c>
      <c r="I775"/>
      <c r="J775"/>
    </row>
    <row r="776" spans="1:10" x14ac:dyDescent="0.35">
      <c r="A776" s="138" t="s">
        <v>15871</v>
      </c>
      <c r="B776" s="21">
        <v>3</v>
      </c>
      <c r="C776" s="20">
        <v>1.75</v>
      </c>
      <c r="D776" s="135">
        <v>40</v>
      </c>
      <c r="E776" s="21"/>
      <c r="F776" s="250">
        <v>82.15</v>
      </c>
      <c r="G776" s="250">
        <v>75.400000000000006</v>
      </c>
      <c r="H776" s="252">
        <v>74.05</v>
      </c>
    </row>
    <row r="777" spans="1:10" x14ac:dyDescent="0.35">
      <c r="A777" s="138" t="s">
        <v>10670</v>
      </c>
      <c r="B777" s="21">
        <v>5</v>
      </c>
      <c r="C777" s="20">
        <v>0.7</v>
      </c>
      <c r="D777" s="135">
        <v>40</v>
      </c>
      <c r="E777" s="21"/>
      <c r="F777" s="250">
        <v>42.650000000000006</v>
      </c>
      <c r="G777" s="250">
        <v>39.150000000000006</v>
      </c>
      <c r="H777" s="252">
        <v>38.450000000000003</v>
      </c>
    </row>
    <row r="778" spans="1:10" s="128" customFormat="1" x14ac:dyDescent="0.35">
      <c r="A778" s="138" t="s">
        <v>10674</v>
      </c>
      <c r="B778" s="21">
        <v>6</v>
      </c>
      <c r="C778" s="20">
        <v>0.7</v>
      </c>
      <c r="D778" s="135">
        <v>40</v>
      </c>
      <c r="E778" s="21"/>
      <c r="F778" s="250">
        <v>37.15</v>
      </c>
      <c r="G778" s="250">
        <v>34.15</v>
      </c>
      <c r="H778" s="252">
        <v>33.5</v>
      </c>
      <c r="I778"/>
      <c r="J778"/>
    </row>
    <row r="779" spans="1:10" x14ac:dyDescent="0.35">
      <c r="A779" s="138" t="s">
        <v>10741</v>
      </c>
      <c r="B779" s="21">
        <v>6</v>
      </c>
      <c r="C779" s="20">
        <v>0.7</v>
      </c>
      <c r="D779" s="135">
        <v>30</v>
      </c>
      <c r="E779" s="21"/>
      <c r="F779" s="250">
        <v>19.650000000000002</v>
      </c>
      <c r="G779" s="250">
        <v>18.05</v>
      </c>
      <c r="H779" s="252">
        <v>17.7</v>
      </c>
    </row>
    <row r="780" spans="1:10" s="128" customFormat="1" x14ac:dyDescent="0.35">
      <c r="A780" s="138" t="s">
        <v>10766</v>
      </c>
      <c r="B780" s="21">
        <v>6</v>
      </c>
      <c r="C780" s="20">
        <v>1</v>
      </c>
      <c r="D780" s="135">
        <v>54</v>
      </c>
      <c r="E780" s="21"/>
      <c r="F780" s="250">
        <v>14</v>
      </c>
      <c r="G780" s="250">
        <v>12.850000000000001</v>
      </c>
      <c r="H780" s="252">
        <v>12.600000000000001</v>
      </c>
      <c r="I780"/>
      <c r="J780"/>
    </row>
    <row r="781" spans="1:10" s="128" customFormat="1" x14ac:dyDescent="0.35">
      <c r="A781" s="138" t="s">
        <v>10805</v>
      </c>
      <c r="B781" s="21">
        <v>6</v>
      </c>
      <c r="C781" s="20">
        <v>0.7</v>
      </c>
      <c r="D781" s="135">
        <v>40</v>
      </c>
      <c r="E781" s="21"/>
      <c r="F781" s="250">
        <v>26.85</v>
      </c>
      <c r="G781" s="250">
        <v>24.650000000000002</v>
      </c>
      <c r="H781" s="252">
        <v>24.200000000000003</v>
      </c>
      <c r="I781"/>
      <c r="J781"/>
    </row>
    <row r="782" spans="1:10" s="128" customFormat="1" x14ac:dyDescent="0.35">
      <c r="A782" s="138" t="s">
        <v>10817</v>
      </c>
      <c r="B782" s="21">
        <v>6</v>
      </c>
      <c r="C782" s="20">
        <v>0.7</v>
      </c>
      <c r="D782" s="135">
        <v>40</v>
      </c>
      <c r="E782" s="21"/>
      <c r="F782" s="250">
        <v>18.25</v>
      </c>
      <c r="G782" s="250">
        <v>16.75</v>
      </c>
      <c r="H782" s="252">
        <v>16.45</v>
      </c>
      <c r="I782"/>
      <c r="J782"/>
    </row>
    <row r="783" spans="1:10" x14ac:dyDescent="0.35">
      <c r="A783" s="138" t="s">
        <v>10887</v>
      </c>
      <c r="B783" s="21">
        <v>6</v>
      </c>
      <c r="C783" s="20">
        <v>0.7</v>
      </c>
      <c r="D783" s="135">
        <v>40</v>
      </c>
      <c r="E783" s="21"/>
      <c r="F783" s="250">
        <v>46.300000000000004</v>
      </c>
      <c r="G783" s="250">
        <v>42.550000000000004</v>
      </c>
      <c r="H783" s="252">
        <v>41.75</v>
      </c>
    </row>
    <row r="784" spans="1:10" s="128" customFormat="1" x14ac:dyDescent="0.35">
      <c r="A784" s="138" t="s">
        <v>10890</v>
      </c>
      <c r="B784" s="21">
        <v>6</v>
      </c>
      <c r="C784" s="20">
        <v>0.7</v>
      </c>
      <c r="D784" s="135">
        <v>54.5</v>
      </c>
      <c r="E784" s="21"/>
      <c r="F784" s="250">
        <v>39.050000000000004</v>
      </c>
      <c r="G784" s="250">
        <v>35.85</v>
      </c>
      <c r="H784" s="252">
        <v>35.25</v>
      </c>
      <c r="I784"/>
      <c r="J784"/>
    </row>
    <row r="785" spans="1:10" s="128" customFormat="1" x14ac:dyDescent="0.35">
      <c r="A785" s="138" t="s">
        <v>10894</v>
      </c>
      <c r="B785" s="21">
        <v>6</v>
      </c>
      <c r="C785" s="20">
        <v>0.7</v>
      </c>
      <c r="D785" s="135">
        <v>54.5</v>
      </c>
      <c r="E785" s="21"/>
      <c r="F785" s="250">
        <v>20.85</v>
      </c>
      <c r="G785" s="250">
        <v>19.100000000000001</v>
      </c>
      <c r="H785" s="252">
        <v>18.8</v>
      </c>
      <c r="I785"/>
      <c r="J785"/>
    </row>
    <row r="786" spans="1:10" s="128" customFormat="1" x14ac:dyDescent="0.35">
      <c r="A786" s="138" t="s">
        <v>10898</v>
      </c>
      <c r="B786" s="21">
        <v>6</v>
      </c>
      <c r="C786" s="20">
        <v>0.7</v>
      </c>
      <c r="D786" s="135">
        <v>54.5</v>
      </c>
      <c r="E786" s="21"/>
      <c r="F786" s="250">
        <v>20.85</v>
      </c>
      <c r="G786" s="250">
        <v>19.100000000000001</v>
      </c>
      <c r="H786" s="252">
        <v>18.8</v>
      </c>
      <c r="I786"/>
      <c r="J786"/>
    </row>
    <row r="787" spans="1:10" x14ac:dyDescent="0.35">
      <c r="A787" s="138" t="s">
        <v>10902</v>
      </c>
      <c r="B787" s="21">
        <v>6</v>
      </c>
      <c r="C787" s="20">
        <v>0.7</v>
      </c>
      <c r="D787" s="135">
        <v>40</v>
      </c>
      <c r="E787" s="21"/>
      <c r="F787" s="250">
        <v>17.600000000000001</v>
      </c>
      <c r="G787" s="250">
        <v>16.150000000000002</v>
      </c>
      <c r="H787" s="252">
        <v>15.850000000000001</v>
      </c>
    </row>
    <row r="788" spans="1:10" s="128" customFormat="1" x14ac:dyDescent="0.35">
      <c r="A788" s="138" t="s">
        <v>10906</v>
      </c>
      <c r="B788" s="21">
        <v>6</v>
      </c>
      <c r="C788" s="20">
        <v>0.7</v>
      </c>
      <c r="D788" s="135">
        <v>75.5</v>
      </c>
      <c r="E788" s="21"/>
      <c r="F788" s="250">
        <v>23.85</v>
      </c>
      <c r="G788" s="250">
        <v>21.900000000000002</v>
      </c>
      <c r="H788" s="252">
        <v>21.5</v>
      </c>
      <c r="I788"/>
      <c r="J788"/>
    </row>
    <row r="789" spans="1:10" x14ac:dyDescent="0.35">
      <c r="A789" s="138" t="s">
        <v>10909</v>
      </c>
      <c r="B789" s="21">
        <v>6</v>
      </c>
      <c r="C789" s="20">
        <v>0.7</v>
      </c>
      <c r="D789" s="135">
        <v>40</v>
      </c>
      <c r="E789" s="21"/>
      <c r="F789" s="250">
        <v>29.55</v>
      </c>
      <c r="G789" s="250">
        <v>27.150000000000002</v>
      </c>
      <c r="H789" s="252">
        <v>26.650000000000002</v>
      </c>
    </row>
    <row r="790" spans="1:10" s="128" customFormat="1" x14ac:dyDescent="0.35">
      <c r="A790" s="138" t="s">
        <v>14279</v>
      </c>
      <c r="B790" s="21">
        <v>6</v>
      </c>
      <c r="C790" s="20">
        <v>0.7</v>
      </c>
      <c r="D790" s="135">
        <v>40</v>
      </c>
      <c r="E790" s="21"/>
      <c r="F790" s="250">
        <v>24.35</v>
      </c>
      <c r="G790" s="250">
        <v>22.35</v>
      </c>
      <c r="H790" s="252">
        <v>21.950000000000003</v>
      </c>
      <c r="I790"/>
      <c r="J790"/>
    </row>
    <row r="791" spans="1:10" s="128" customFormat="1" x14ac:dyDescent="0.35">
      <c r="A791" s="138" t="s">
        <v>14281</v>
      </c>
      <c r="B791" s="21">
        <v>6</v>
      </c>
      <c r="C791" s="20">
        <v>0.7</v>
      </c>
      <c r="D791" s="135">
        <v>40</v>
      </c>
      <c r="E791" s="21"/>
      <c r="F791" s="250">
        <v>28.200000000000003</v>
      </c>
      <c r="G791" s="250">
        <v>25.900000000000002</v>
      </c>
      <c r="H791" s="252">
        <v>25.450000000000003</v>
      </c>
      <c r="I791"/>
      <c r="J791"/>
    </row>
    <row r="792" spans="1:10" s="128" customFormat="1" x14ac:dyDescent="0.35">
      <c r="A792" s="138" t="s">
        <v>14283</v>
      </c>
      <c r="B792" s="21">
        <v>6</v>
      </c>
      <c r="C792" s="20">
        <v>0.7</v>
      </c>
      <c r="D792" s="135">
        <v>40</v>
      </c>
      <c r="E792" s="21"/>
      <c r="F792" s="250">
        <v>37.5</v>
      </c>
      <c r="G792" s="250">
        <v>34.4</v>
      </c>
      <c r="H792" s="252">
        <v>33.800000000000004</v>
      </c>
      <c r="I792"/>
      <c r="J792"/>
    </row>
    <row r="793" spans="1:10" s="128" customFormat="1" x14ac:dyDescent="0.35">
      <c r="A793" s="138" t="s">
        <v>10916</v>
      </c>
      <c r="B793" s="21">
        <v>6</v>
      </c>
      <c r="C793" s="20">
        <v>0.7</v>
      </c>
      <c r="D793" s="135">
        <v>46</v>
      </c>
      <c r="E793" s="21"/>
      <c r="F793" s="250">
        <v>40.75</v>
      </c>
      <c r="G793" s="250">
        <v>37.4</v>
      </c>
      <c r="H793" s="252">
        <v>36.75</v>
      </c>
      <c r="I793"/>
      <c r="J793"/>
    </row>
    <row r="794" spans="1:10" x14ac:dyDescent="0.35">
      <c r="A794" s="138" t="s">
        <v>10986</v>
      </c>
      <c r="B794" s="21">
        <v>6</v>
      </c>
      <c r="C794" s="20">
        <v>0.7</v>
      </c>
      <c r="D794" s="135">
        <v>40</v>
      </c>
      <c r="E794" s="21"/>
      <c r="F794" s="250">
        <v>31.700000000000003</v>
      </c>
      <c r="G794" s="250">
        <v>29.1</v>
      </c>
      <c r="H794" s="252">
        <v>28.55</v>
      </c>
    </row>
    <row r="795" spans="1:10" s="128" customFormat="1" x14ac:dyDescent="0.35">
      <c r="A795" s="138" t="s">
        <v>23293</v>
      </c>
      <c r="B795" s="21">
        <v>1</v>
      </c>
      <c r="C795" s="20">
        <v>4.5</v>
      </c>
      <c r="D795" s="135">
        <v>40</v>
      </c>
      <c r="E795" s="21"/>
      <c r="F795" s="250">
        <v>189.35000000000002</v>
      </c>
      <c r="G795" s="250">
        <v>173.85000000000002</v>
      </c>
      <c r="H795" s="252">
        <v>170.75</v>
      </c>
      <c r="I795"/>
      <c r="J795"/>
    </row>
    <row r="796" spans="1:10" x14ac:dyDescent="0.35">
      <c r="A796" s="138" t="s">
        <v>14823</v>
      </c>
      <c r="B796" s="21">
        <v>6</v>
      </c>
      <c r="C796" s="20">
        <v>0.7</v>
      </c>
      <c r="D796" s="135">
        <v>46</v>
      </c>
      <c r="E796" s="21"/>
      <c r="F796" s="250">
        <v>49.300000000000004</v>
      </c>
      <c r="G796" s="250">
        <v>45.25</v>
      </c>
      <c r="H796" s="252">
        <v>44.45</v>
      </c>
    </row>
    <row r="797" spans="1:10" x14ac:dyDescent="0.35">
      <c r="A797" s="138" t="s">
        <v>10993</v>
      </c>
      <c r="B797" s="21">
        <v>6</v>
      </c>
      <c r="C797" s="20">
        <v>0.7</v>
      </c>
      <c r="D797" s="135">
        <v>46</v>
      </c>
      <c r="E797" s="21"/>
      <c r="F797" s="250">
        <v>45.650000000000006</v>
      </c>
      <c r="G797" s="250">
        <v>41.900000000000006</v>
      </c>
      <c r="H797" s="252">
        <v>41.150000000000006</v>
      </c>
    </row>
    <row r="798" spans="1:10" s="128" customFormat="1" x14ac:dyDescent="0.35">
      <c r="A798" s="138" t="s">
        <v>10997</v>
      </c>
      <c r="B798" s="21">
        <v>6</v>
      </c>
      <c r="C798" s="20">
        <v>0.7</v>
      </c>
      <c r="D798" s="135">
        <v>46</v>
      </c>
      <c r="E798" s="21"/>
      <c r="F798" s="250">
        <v>38.900000000000006</v>
      </c>
      <c r="G798" s="250">
        <v>35.75</v>
      </c>
      <c r="H798" s="252">
        <v>35.1</v>
      </c>
      <c r="I798"/>
      <c r="J798"/>
    </row>
    <row r="799" spans="1:10" s="128" customFormat="1" x14ac:dyDescent="0.35">
      <c r="A799" s="138" t="s">
        <v>11057</v>
      </c>
      <c r="B799" s="21">
        <v>4</v>
      </c>
      <c r="C799" s="20">
        <v>0.7</v>
      </c>
      <c r="D799" s="135">
        <v>40</v>
      </c>
      <c r="E799" s="21"/>
      <c r="F799" s="250">
        <v>32.050000000000004</v>
      </c>
      <c r="G799" s="250">
        <v>29.400000000000002</v>
      </c>
      <c r="H799" s="252">
        <v>28.900000000000002</v>
      </c>
      <c r="I799"/>
      <c r="J799"/>
    </row>
    <row r="800" spans="1:10" x14ac:dyDescent="0.35">
      <c r="A800" s="138" t="s">
        <v>11065</v>
      </c>
      <c r="B800" s="21">
        <v>4</v>
      </c>
      <c r="C800" s="20">
        <v>0.7</v>
      </c>
      <c r="D800" s="135">
        <v>40</v>
      </c>
      <c r="E800" s="21"/>
      <c r="F800" s="250">
        <v>39</v>
      </c>
      <c r="G800" s="250">
        <v>35.800000000000004</v>
      </c>
      <c r="H800" s="252">
        <v>35.15</v>
      </c>
    </row>
    <row r="801" spans="1:10" s="128" customFormat="1" x14ac:dyDescent="0.35">
      <c r="A801" s="138" t="s">
        <v>11180</v>
      </c>
      <c r="B801" s="21">
        <v>6</v>
      </c>
      <c r="C801" s="20">
        <v>1</v>
      </c>
      <c r="D801" s="135">
        <v>37.5</v>
      </c>
      <c r="E801" s="21"/>
      <c r="F801" s="250">
        <v>14.200000000000001</v>
      </c>
      <c r="G801" s="250">
        <v>13.05</v>
      </c>
      <c r="H801" s="252">
        <v>12.8</v>
      </c>
      <c r="I801"/>
      <c r="J801"/>
    </row>
    <row r="802" spans="1:10" x14ac:dyDescent="0.35">
      <c r="A802" s="138" t="s">
        <v>11187</v>
      </c>
      <c r="B802" s="21">
        <v>6</v>
      </c>
      <c r="C802" s="20">
        <v>1</v>
      </c>
      <c r="D802" s="135">
        <v>37.5</v>
      </c>
      <c r="E802" s="21"/>
      <c r="F802" s="250">
        <v>14.200000000000001</v>
      </c>
      <c r="G802" s="250">
        <v>13.05</v>
      </c>
      <c r="H802" s="252">
        <v>12.8</v>
      </c>
    </row>
    <row r="803" spans="1:10" x14ac:dyDescent="0.35">
      <c r="A803" s="138" t="s">
        <v>11193</v>
      </c>
      <c r="B803" s="21">
        <v>6</v>
      </c>
      <c r="C803" s="20">
        <v>0.7</v>
      </c>
      <c r="D803" s="135">
        <v>55.5</v>
      </c>
      <c r="E803" s="21"/>
      <c r="F803" s="250">
        <v>26.1</v>
      </c>
      <c r="G803" s="250">
        <v>23.950000000000003</v>
      </c>
      <c r="H803" s="252">
        <v>23.55</v>
      </c>
    </row>
    <row r="804" spans="1:10" s="128" customFormat="1" x14ac:dyDescent="0.35">
      <c r="A804" s="138" t="s">
        <v>14390</v>
      </c>
      <c r="B804" s="21">
        <v>6</v>
      </c>
      <c r="C804" s="20">
        <v>0.7</v>
      </c>
      <c r="D804" s="135">
        <v>40</v>
      </c>
      <c r="E804" s="21"/>
      <c r="F804" s="250">
        <v>58.5</v>
      </c>
      <c r="G804" s="250">
        <v>53.75</v>
      </c>
      <c r="H804" s="252">
        <v>52.75</v>
      </c>
      <c r="I804"/>
      <c r="J804"/>
    </row>
    <row r="805" spans="1:10" x14ac:dyDescent="0.35">
      <c r="A805" s="138" t="s">
        <v>11200</v>
      </c>
      <c r="B805" s="21">
        <v>6</v>
      </c>
      <c r="C805" s="20">
        <v>0.7</v>
      </c>
      <c r="D805" s="135">
        <v>40</v>
      </c>
      <c r="E805" s="21"/>
      <c r="F805" s="250">
        <v>56.1</v>
      </c>
      <c r="G805" s="250">
        <v>51.5</v>
      </c>
      <c r="H805" s="252">
        <v>50.550000000000004</v>
      </c>
    </row>
    <row r="806" spans="1:10" s="128" customFormat="1" x14ac:dyDescent="0.35">
      <c r="A806" s="138" t="s">
        <v>11204</v>
      </c>
      <c r="B806" s="21">
        <v>6</v>
      </c>
      <c r="C806" s="20">
        <v>0.7</v>
      </c>
      <c r="D806" s="135">
        <v>20</v>
      </c>
      <c r="E806" s="21"/>
      <c r="F806" s="250">
        <v>12.15</v>
      </c>
      <c r="G806" s="250">
        <v>11.15</v>
      </c>
      <c r="H806" s="252">
        <v>10.950000000000001</v>
      </c>
      <c r="I806"/>
      <c r="J806"/>
    </row>
    <row r="807" spans="1:10" s="128" customFormat="1" x14ac:dyDescent="0.35">
      <c r="A807" s="138" t="s">
        <v>11210</v>
      </c>
      <c r="B807" s="21">
        <v>6</v>
      </c>
      <c r="C807" s="20">
        <v>0.7</v>
      </c>
      <c r="D807" s="135">
        <v>20</v>
      </c>
      <c r="E807" s="21"/>
      <c r="F807" s="250">
        <v>12.100000000000001</v>
      </c>
      <c r="G807" s="250">
        <v>11.100000000000001</v>
      </c>
      <c r="H807" s="252">
        <v>10.9</v>
      </c>
      <c r="I807"/>
      <c r="J807"/>
    </row>
    <row r="808" spans="1:10" x14ac:dyDescent="0.35">
      <c r="A808" s="138" t="s">
        <v>14499</v>
      </c>
      <c r="B808" s="21">
        <v>3</v>
      </c>
      <c r="C808" s="20">
        <v>0.7</v>
      </c>
      <c r="D808" s="135">
        <v>40</v>
      </c>
      <c r="E808" s="21"/>
      <c r="F808" s="250">
        <v>40.200000000000003</v>
      </c>
      <c r="G808" s="250">
        <v>36.950000000000003</v>
      </c>
      <c r="H808" s="252">
        <v>36.25</v>
      </c>
    </row>
    <row r="809" spans="1:10" s="128" customFormat="1" x14ac:dyDescent="0.35">
      <c r="A809" s="138" t="s">
        <v>14285</v>
      </c>
      <c r="B809" s="21">
        <v>6</v>
      </c>
      <c r="C809" s="20">
        <v>0.7</v>
      </c>
      <c r="D809" s="135">
        <v>40</v>
      </c>
      <c r="E809" s="21"/>
      <c r="F809" s="250">
        <v>40.200000000000003</v>
      </c>
      <c r="G809" s="250">
        <v>36.950000000000003</v>
      </c>
      <c r="H809" s="252">
        <v>36.25</v>
      </c>
      <c r="I809"/>
      <c r="J809"/>
    </row>
    <row r="810" spans="1:10" s="128" customFormat="1" x14ac:dyDescent="0.35">
      <c r="A810" s="138" t="s">
        <v>11226</v>
      </c>
      <c r="B810" s="21">
        <v>6</v>
      </c>
      <c r="C810" s="20">
        <v>0.5</v>
      </c>
      <c r="D810" s="135">
        <v>40</v>
      </c>
      <c r="E810" s="21"/>
      <c r="F810" s="250">
        <v>20.3</v>
      </c>
      <c r="G810" s="250">
        <v>18.650000000000002</v>
      </c>
      <c r="H810" s="252">
        <v>18.3</v>
      </c>
      <c r="I810"/>
      <c r="J810"/>
    </row>
    <row r="811" spans="1:10" s="128" customFormat="1" x14ac:dyDescent="0.35">
      <c r="A811" s="138" t="s">
        <v>11291</v>
      </c>
      <c r="B811" s="21">
        <v>6</v>
      </c>
      <c r="C811" s="20">
        <v>0.7</v>
      </c>
      <c r="D811" s="135">
        <v>40</v>
      </c>
      <c r="E811" s="21"/>
      <c r="F811" s="250">
        <v>21.75</v>
      </c>
      <c r="G811" s="250">
        <v>19.950000000000003</v>
      </c>
      <c r="H811" s="252">
        <v>19.600000000000001</v>
      </c>
      <c r="I811"/>
      <c r="J811"/>
    </row>
    <row r="812" spans="1:10" x14ac:dyDescent="0.35">
      <c r="A812" s="138" t="s">
        <v>11325</v>
      </c>
      <c r="B812" s="21">
        <v>6</v>
      </c>
      <c r="C812" s="20">
        <v>0.7</v>
      </c>
      <c r="D812" s="135">
        <v>40</v>
      </c>
      <c r="E812" s="21"/>
      <c r="F812" s="250">
        <v>36.550000000000004</v>
      </c>
      <c r="G812" s="250">
        <v>33.550000000000004</v>
      </c>
      <c r="H812" s="252">
        <v>32.950000000000003</v>
      </c>
    </row>
    <row r="813" spans="1:10" s="128" customFormat="1" x14ac:dyDescent="0.35">
      <c r="A813" s="138" t="s">
        <v>11349</v>
      </c>
      <c r="B813" s="21">
        <v>12</v>
      </c>
      <c r="C813" s="20">
        <v>1</v>
      </c>
      <c r="D813" s="135">
        <v>40</v>
      </c>
      <c r="E813" s="21"/>
      <c r="F813" s="250">
        <v>20.100000000000001</v>
      </c>
      <c r="G813" s="250">
        <v>18.45</v>
      </c>
      <c r="H813" s="252">
        <v>18.100000000000001</v>
      </c>
      <c r="I813"/>
      <c r="J813"/>
    </row>
    <row r="814" spans="1:10" s="128" customFormat="1" x14ac:dyDescent="0.35">
      <c r="A814" s="138" t="s">
        <v>11364</v>
      </c>
      <c r="B814" s="21">
        <v>6</v>
      </c>
      <c r="C814" s="20">
        <v>1</v>
      </c>
      <c r="D814" s="135">
        <v>50</v>
      </c>
      <c r="E814" s="21"/>
      <c r="F814" s="250">
        <v>20.8</v>
      </c>
      <c r="G814" s="250">
        <v>19.100000000000001</v>
      </c>
      <c r="H814" s="252">
        <v>18.75</v>
      </c>
      <c r="I814"/>
      <c r="J814"/>
    </row>
    <row r="815" spans="1:10" x14ac:dyDescent="0.35">
      <c r="A815" s="138" t="s">
        <v>11368</v>
      </c>
      <c r="B815" s="21">
        <v>6</v>
      </c>
      <c r="C815" s="20">
        <v>0.7</v>
      </c>
      <c r="D815" s="135">
        <v>40</v>
      </c>
      <c r="E815" s="21"/>
      <c r="F815" s="250">
        <v>13.4</v>
      </c>
      <c r="G815" s="250">
        <v>12.3</v>
      </c>
      <c r="H815" s="252">
        <v>12.05</v>
      </c>
    </row>
    <row r="816" spans="1:10" x14ac:dyDescent="0.35">
      <c r="A816" s="138" t="s">
        <v>11372</v>
      </c>
      <c r="B816" s="21">
        <v>6</v>
      </c>
      <c r="C816" s="20">
        <v>0.7</v>
      </c>
      <c r="D816" s="135">
        <v>45</v>
      </c>
      <c r="E816" s="21"/>
      <c r="F816" s="250">
        <v>15.25</v>
      </c>
      <c r="G816" s="250">
        <v>14</v>
      </c>
      <c r="H816" s="252">
        <v>13.75</v>
      </c>
    </row>
    <row r="817" spans="1:10" s="128" customFormat="1" x14ac:dyDescent="0.35">
      <c r="A817" s="138" t="s">
        <v>11492</v>
      </c>
      <c r="B817" s="21">
        <v>6</v>
      </c>
      <c r="C817" s="20">
        <v>0.7</v>
      </c>
      <c r="D817" s="135">
        <v>40</v>
      </c>
      <c r="E817" s="21"/>
      <c r="F817" s="250">
        <v>36.550000000000004</v>
      </c>
      <c r="G817" s="250">
        <v>33.550000000000004</v>
      </c>
      <c r="H817" s="252">
        <v>32.950000000000003</v>
      </c>
      <c r="I817"/>
      <c r="J817"/>
    </row>
    <row r="818" spans="1:10" s="128" customFormat="1" x14ac:dyDescent="0.35">
      <c r="A818" s="138" t="s">
        <v>11496</v>
      </c>
      <c r="B818" s="21">
        <v>12</v>
      </c>
      <c r="C818" s="20">
        <v>0.7</v>
      </c>
      <c r="D818" s="135">
        <v>40</v>
      </c>
      <c r="E818" s="21"/>
      <c r="F818" s="250">
        <v>43.900000000000006</v>
      </c>
      <c r="G818" s="250">
        <v>40.300000000000004</v>
      </c>
      <c r="H818" s="252">
        <v>39.550000000000004</v>
      </c>
      <c r="I818"/>
      <c r="J818"/>
    </row>
    <row r="819" spans="1:10" x14ac:dyDescent="0.35">
      <c r="A819" s="138" t="s">
        <v>11499</v>
      </c>
      <c r="B819" s="21">
        <v>6</v>
      </c>
      <c r="C819" s="20">
        <v>0.7</v>
      </c>
      <c r="D819" s="135">
        <v>40</v>
      </c>
      <c r="E819" s="21"/>
      <c r="F819" s="250">
        <v>29.85</v>
      </c>
      <c r="G819" s="250">
        <v>27.400000000000002</v>
      </c>
      <c r="H819" s="252">
        <v>26.900000000000002</v>
      </c>
    </row>
    <row r="820" spans="1:10" s="128" customFormat="1" x14ac:dyDescent="0.35">
      <c r="A820" s="138" t="s">
        <v>11502</v>
      </c>
      <c r="B820" s="21">
        <v>12</v>
      </c>
      <c r="C820" s="20">
        <v>0.7</v>
      </c>
      <c r="D820" s="135">
        <v>40</v>
      </c>
      <c r="E820" s="21"/>
      <c r="F820" s="250">
        <v>16.45</v>
      </c>
      <c r="G820" s="250">
        <v>15.100000000000001</v>
      </c>
      <c r="H820" s="252">
        <v>14.8</v>
      </c>
      <c r="I820"/>
      <c r="J820"/>
    </row>
    <row r="821" spans="1:10" s="128" customFormat="1" x14ac:dyDescent="0.35">
      <c r="A821" s="138" t="s">
        <v>11506</v>
      </c>
      <c r="B821" s="21">
        <v>12</v>
      </c>
      <c r="C821" s="20">
        <v>0.7</v>
      </c>
      <c r="D821" s="135">
        <v>40</v>
      </c>
      <c r="E821" s="21"/>
      <c r="F821" s="250">
        <v>16.45</v>
      </c>
      <c r="G821" s="250">
        <v>15.100000000000001</v>
      </c>
      <c r="H821" s="252">
        <v>14.8</v>
      </c>
      <c r="I821"/>
      <c r="J821"/>
    </row>
    <row r="822" spans="1:10" x14ac:dyDescent="0.35">
      <c r="A822" s="138" t="s">
        <v>11922</v>
      </c>
      <c r="B822" s="21">
        <v>6</v>
      </c>
      <c r="C822" s="20">
        <v>0.7</v>
      </c>
      <c r="D822" s="135">
        <v>57</v>
      </c>
      <c r="E822" s="21"/>
      <c r="F822" s="250">
        <v>22.200000000000003</v>
      </c>
      <c r="G822" s="250">
        <v>20.400000000000002</v>
      </c>
      <c r="H822" s="252">
        <v>20</v>
      </c>
    </row>
    <row r="823" spans="1:10" x14ac:dyDescent="0.35">
      <c r="A823" s="138" t="s">
        <v>12184</v>
      </c>
      <c r="B823" s="21">
        <v>6</v>
      </c>
      <c r="C823" s="20">
        <v>0.7</v>
      </c>
      <c r="D823" s="135">
        <v>30</v>
      </c>
      <c r="E823" s="21"/>
      <c r="F823" s="250">
        <v>19.5</v>
      </c>
      <c r="G823" s="250">
        <v>17.900000000000002</v>
      </c>
      <c r="H823" s="252">
        <v>17.600000000000001</v>
      </c>
    </row>
    <row r="824" spans="1:10" s="128" customFormat="1" x14ac:dyDescent="0.35">
      <c r="A824" s="138" t="s">
        <v>12188</v>
      </c>
      <c r="B824" s="21">
        <v>6</v>
      </c>
      <c r="C824" s="20">
        <v>0.7</v>
      </c>
      <c r="D824" s="135">
        <v>38</v>
      </c>
      <c r="E824" s="21"/>
      <c r="F824" s="250">
        <v>16.850000000000001</v>
      </c>
      <c r="G824" s="250">
        <v>15.5</v>
      </c>
      <c r="H824" s="252">
        <v>15.200000000000001</v>
      </c>
      <c r="I824"/>
      <c r="J824"/>
    </row>
    <row r="825" spans="1:10" s="128" customFormat="1" x14ac:dyDescent="0.35">
      <c r="A825" s="138" t="s">
        <v>12192</v>
      </c>
      <c r="B825" s="21">
        <v>6</v>
      </c>
      <c r="C825" s="20">
        <v>0.7</v>
      </c>
      <c r="D825" s="135">
        <v>38</v>
      </c>
      <c r="E825" s="21"/>
      <c r="F825" s="250">
        <v>19.3</v>
      </c>
      <c r="G825" s="250">
        <v>17.75</v>
      </c>
      <c r="H825" s="252">
        <v>17.400000000000002</v>
      </c>
      <c r="I825"/>
      <c r="J825"/>
    </row>
    <row r="826" spans="1:10" s="128" customFormat="1" x14ac:dyDescent="0.35">
      <c r="A826" s="138" t="s">
        <v>12196</v>
      </c>
      <c r="B826" s="21">
        <v>6</v>
      </c>
      <c r="C826" s="20">
        <v>0.7</v>
      </c>
      <c r="D826" s="135">
        <v>38</v>
      </c>
      <c r="E826" s="21"/>
      <c r="F826" s="250">
        <v>18.100000000000001</v>
      </c>
      <c r="G826" s="250">
        <v>16.600000000000001</v>
      </c>
      <c r="H826" s="252">
        <v>16.3</v>
      </c>
      <c r="I826"/>
      <c r="J826"/>
    </row>
    <row r="827" spans="1:10" s="128" customFormat="1" x14ac:dyDescent="0.35">
      <c r="A827" s="138" t="s">
        <v>12204</v>
      </c>
      <c r="B827" s="21">
        <v>6</v>
      </c>
      <c r="C827" s="20">
        <v>0.7</v>
      </c>
      <c r="D827" s="135">
        <v>38</v>
      </c>
      <c r="E827" s="21"/>
      <c r="F827" s="250">
        <v>20.85</v>
      </c>
      <c r="G827" s="250">
        <v>19.150000000000002</v>
      </c>
      <c r="H827" s="252">
        <v>18.8</v>
      </c>
      <c r="I827"/>
      <c r="J827"/>
    </row>
    <row r="828" spans="1:10" x14ac:dyDescent="0.35">
      <c r="A828" s="138" t="s">
        <v>12207</v>
      </c>
      <c r="B828" s="21">
        <v>8</v>
      </c>
      <c r="C828" s="20">
        <v>0.7</v>
      </c>
      <c r="D828" s="135">
        <v>38</v>
      </c>
      <c r="E828" s="21"/>
      <c r="F828" s="250">
        <v>21.450000000000003</v>
      </c>
      <c r="G828" s="250">
        <v>19.700000000000003</v>
      </c>
      <c r="H828" s="252">
        <v>19.350000000000001</v>
      </c>
    </row>
    <row r="829" spans="1:10" s="128" customFormat="1" x14ac:dyDescent="0.35">
      <c r="A829" s="138" t="s">
        <v>12211</v>
      </c>
      <c r="B829" s="21">
        <v>6</v>
      </c>
      <c r="C829" s="20">
        <v>0.7</v>
      </c>
      <c r="D829" s="135">
        <v>38</v>
      </c>
      <c r="E829" s="21"/>
      <c r="F829" s="250">
        <v>20.55</v>
      </c>
      <c r="G829" s="250">
        <v>18.850000000000001</v>
      </c>
      <c r="H829" s="252">
        <v>18.5</v>
      </c>
      <c r="I829"/>
      <c r="J829"/>
    </row>
    <row r="830" spans="1:10" x14ac:dyDescent="0.35">
      <c r="A830" s="138" t="s">
        <v>14287</v>
      </c>
      <c r="B830" s="21">
        <v>6</v>
      </c>
      <c r="C830" s="20">
        <v>0.7</v>
      </c>
      <c r="D830" s="135">
        <v>40</v>
      </c>
      <c r="E830" s="21"/>
      <c r="F830" s="250">
        <v>14.200000000000001</v>
      </c>
      <c r="G830" s="250">
        <v>13</v>
      </c>
      <c r="H830" s="252">
        <v>12.8</v>
      </c>
    </row>
    <row r="831" spans="1:10" x14ac:dyDescent="0.35">
      <c r="A831" s="138" t="s">
        <v>14289</v>
      </c>
      <c r="B831" s="21">
        <v>6</v>
      </c>
      <c r="C831" s="20">
        <v>0.7</v>
      </c>
      <c r="D831" s="135">
        <v>40</v>
      </c>
      <c r="E831" s="21"/>
      <c r="F831" s="250">
        <v>14</v>
      </c>
      <c r="G831" s="250">
        <v>12.850000000000001</v>
      </c>
      <c r="H831" s="252">
        <v>12.600000000000001</v>
      </c>
    </row>
    <row r="832" spans="1:10" s="128" customFormat="1" x14ac:dyDescent="0.35">
      <c r="A832" s="138" t="s">
        <v>12269</v>
      </c>
      <c r="B832" s="21">
        <v>6</v>
      </c>
      <c r="C832" s="20">
        <v>0.7</v>
      </c>
      <c r="D832" s="135">
        <v>38</v>
      </c>
      <c r="E832" s="21"/>
      <c r="F832" s="250">
        <v>12.700000000000001</v>
      </c>
      <c r="G832" s="250">
        <v>11.700000000000001</v>
      </c>
      <c r="H832" s="252">
        <v>11.450000000000001</v>
      </c>
      <c r="I832"/>
      <c r="J832"/>
    </row>
    <row r="833" spans="1:10" s="128" customFormat="1" x14ac:dyDescent="0.35">
      <c r="A833" s="138" t="s">
        <v>12273</v>
      </c>
      <c r="B833" s="21">
        <v>6</v>
      </c>
      <c r="C833" s="20">
        <v>0.7</v>
      </c>
      <c r="D833" s="135">
        <v>40</v>
      </c>
      <c r="E833" s="21"/>
      <c r="F833" s="250">
        <v>11.25</v>
      </c>
      <c r="G833" s="250">
        <v>10.350000000000001</v>
      </c>
      <c r="H833" s="252">
        <v>10.15</v>
      </c>
      <c r="I833"/>
      <c r="J833"/>
    </row>
    <row r="834" spans="1:10" s="128" customFormat="1" x14ac:dyDescent="0.35">
      <c r="A834" s="138" t="s">
        <v>12277</v>
      </c>
      <c r="B834" s="21">
        <v>6</v>
      </c>
      <c r="C834" s="20">
        <v>0.7</v>
      </c>
      <c r="D834" s="135">
        <v>60</v>
      </c>
      <c r="E834" s="21"/>
      <c r="F834" s="250">
        <v>15.15</v>
      </c>
      <c r="G834" s="250">
        <v>13.9</v>
      </c>
      <c r="H834" s="252">
        <v>13.65</v>
      </c>
      <c r="I834"/>
      <c r="J834"/>
    </row>
    <row r="835" spans="1:10" s="128" customFormat="1" x14ac:dyDescent="0.35">
      <c r="A835" s="138" t="s">
        <v>12297</v>
      </c>
      <c r="B835" s="21">
        <v>6</v>
      </c>
      <c r="C835" s="20">
        <v>0.5</v>
      </c>
      <c r="D835" s="135">
        <v>40</v>
      </c>
      <c r="E835" s="21"/>
      <c r="F835" s="250">
        <v>11.15</v>
      </c>
      <c r="G835" s="250">
        <v>10.25</v>
      </c>
      <c r="H835" s="252">
        <v>10.050000000000001</v>
      </c>
      <c r="I835"/>
      <c r="J835"/>
    </row>
    <row r="836" spans="1:10" s="128" customFormat="1" x14ac:dyDescent="0.35">
      <c r="A836" s="138" t="s">
        <v>12419</v>
      </c>
      <c r="B836" s="21">
        <v>6</v>
      </c>
      <c r="C836" s="20">
        <v>0.7</v>
      </c>
      <c r="D836" s="135">
        <v>38</v>
      </c>
      <c r="E836" s="21"/>
      <c r="F836" s="250">
        <v>13.75</v>
      </c>
      <c r="G836" s="250">
        <v>12.65</v>
      </c>
      <c r="H836" s="252">
        <v>12.4</v>
      </c>
      <c r="I836"/>
      <c r="J836"/>
    </row>
    <row r="837" spans="1:10" s="128" customFormat="1" x14ac:dyDescent="0.35">
      <c r="A837" s="138" t="s">
        <v>14291</v>
      </c>
      <c r="B837" s="21">
        <v>6</v>
      </c>
      <c r="C837" s="20">
        <v>0.7</v>
      </c>
      <c r="D837" s="135">
        <v>40</v>
      </c>
      <c r="E837" s="21"/>
      <c r="F837" s="250">
        <v>24.900000000000002</v>
      </c>
      <c r="G837" s="250">
        <v>22.85</v>
      </c>
      <c r="H837" s="252">
        <v>22.450000000000003</v>
      </c>
      <c r="I837"/>
      <c r="J837"/>
    </row>
    <row r="838" spans="1:10" x14ac:dyDescent="0.35">
      <c r="A838" s="138" t="s">
        <v>12502</v>
      </c>
      <c r="B838" s="21">
        <v>6</v>
      </c>
      <c r="C838" s="20">
        <v>0.7</v>
      </c>
      <c r="D838" s="135">
        <v>40</v>
      </c>
      <c r="E838" s="21"/>
      <c r="F838" s="250">
        <v>13.950000000000001</v>
      </c>
      <c r="G838" s="250">
        <v>12.8</v>
      </c>
      <c r="H838" s="252">
        <v>12.55</v>
      </c>
    </row>
    <row r="839" spans="1:10" x14ac:dyDescent="0.35">
      <c r="A839" s="138" t="s">
        <v>12506</v>
      </c>
      <c r="B839" s="21">
        <v>6</v>
      </c>
      <c r="C839" s="20">
        <v>0.7</v>
      </c>
      <c r="D839" s="135">
        <v>40</v>
      </c>
      <c r="E839" s="21"/>
      <c r="F839" s="250">
        <v>11.55</v>
      </c>
      <c r="G839" s="250">
        <v>10.600000000000001</v>
      </c>
      <c r="H839" s="252">
        <v>10.4</v>
      </c>
    </row>
    <row r="840" spans="1:10" s="128" customFormat="1" x14ac:dyDescent="0.35">
      <c r="A840" s="138" t="s">
        <v>12590</v>
      </c>
      <c r="B840" s="21">
        <v>6</v>
      </c>
      <c r="C840" s="20">
        <v>0.7</v>
      </c>
      <c r="D840" s="135">
        <v>11</v>
      </c>
      <c r="E840" s="21"/>
      <c r="F840" s="250">
        <v>17.850000000000001</v>
      </c>
      <c r="G840" s="250">
        <v>16.350000000000001</v>
      </c>
      <c r="H840" s="252">
        <v>16.100000000000001</v>
      </c>
      <c r="I840"/>
      <c r="J840"/>
    </row>
    <row r="841" spans="1:10" s="128" customFormat="1" x14ac:dyDescent="0.35">
      <c r="A841" s="138" t="s">
        <v>14768</v>
      </c>
      <c r="B841" s="21">
        <v>6</v>
      </c>
      <c r="C841" s="20">
        <v>0.7</v>
      </c>
      <c r="D841" s="135">
        <v>41</v>
      </c>
      <c r="E841" s="21"/>
      <c r="F841" s="250">
        <v>34.200000000000003</v>
      </c>
      <c r="G841" s="250">
        <v>31.400000000000002</v>
      </c>
      <c r="H841" s="252">
        <v>30.85</v>
      </c>
      <c r="I841"/>
      <c r="J841"/>
    </row>
    <row r="842" spans="1:10" s="128" customFormat="1" x14ac:dyDescent="0.35">
      <c r="A842" s="138" t="s">
        <v>14293</v>
      </c>
      <c r="B842" s="21">
        <v>6</v>
      </c>
      <c r="C842" s="20">
        <v>0.7</v>
      </c>
      <c r="D842" s="135">
        <v>40</v>
      </c>
      <c r="E842" s="21"/>
      <c r="F842" s="250">
        <v>17.25</v>
      </c>
      <c r="G842" s="250">
        <v>15.8</v>
      </c>
      <c r="H842" s="252">
        <v>15.55</v>
      </c>
      <c r="I842"/>
      <c r="J842"/>
    </row>
    <row r="843" spans="1:10" s="128" customFormat="1" x14ac:dyDescent="0.35">
      <c r="A843" s="138" t="s">
        <v>14422</v>
      </c>
      <c r="B843" s="21">
        <v>6</v>
      </c>
      <c r="C843" s="20">
        <v>0.7</v>
      </c>
      <c r="D843" s="135">
        <v>40</v>
      </c>
      <c r="E843" s="21"/>
      <c r="F843" s="250">
        <v>21.900000000000002</v>
      </c>
      <c r="G843" s="250">
        <v>20.150000000000002</v>
      </c>
      <c r="H843" s="252">
        <v>19.75</v>
      </c>
      <c r="I843"/>
      <c r="J843"/>
    </row>
    <row r="844" spans="1:10" x14ac:dyDescent="0.35">
      <c r="A844" s="138" t="s">
        <v>12811</v>
      </c>
      <c r="B844" s="21">
        <v>6</v>
      </c>
      <c r="C844" s="20">
        <v>0.7</v>
      </c>
      <c r="D844" s="135">
        <v>40</v>
      </c>
      <c r="E844" s="21"/>
      <c r="F844" s="250">
        <v>13.700000000000001</v>
      </c>
      <c r="G844" s="250">
        <v>12.55</v>
      </c>
      <c r="H844" s="252">
        <v>12.350000000000001</v>
      </c>
    </row>
    <row r="845" spans="1:10" s="128" customFormat="1" x14ac:dyDescent="0.35">
      <c r="A845" s="138" t="s">
        <v>12815</v>
      </c>
      <c r="B845" s="21">
        <v>6</v>
      </c>
      <c r="C845" s="20">
        <v>0.7</v>
      </c>
      <c r="D845" s="135">
        <v>40</v>
      </c>
      <c r="E845" s="21"/>
      <c r="F845" s="250">
        <v>28</v>
      </c>
      <c r="G845" s="250">
        <v>25.75</v>
      </c>
      <c r="H845" s="252">
        <v>25.25</v>
      </c>
      <c r="I845"/>
      <c r="J845"/>
    </row>
    <row r="846" spans="1:10" x14ac:dyDescent="0.35">
      <c r="A846" s="138" t="s">
        <v>14570</v>
      </c>
      <c r="B846" s="21">
        <v>6</v>
      </c>
      <c r="C846" s="20">
        <v>0.5</v>
      </c>
      <c r="D846" s="135">
        <v>41.4</v>
      </c>
      <c r="E846" s="21"/>
      <c r="F846" s="250">
        <v>44.2</v>
      </c>
      <c r="G846" s="250">
        <v>40.550000000000004</v>
      </c>
      <c r="H846" s="252">
        <v>39.85</v>
      </c>
    </row>
    <row r="847" spans="1:10" x14ac:dyDescent="0.35">
      <c r="A847" s="138" t="s">
        <v>14571</v>
      </c>
      <c r="B847" s="21">
        <v>6</v>
      </c>
      <c r="C847" s="20">
        <v>0.5</v>
      </c>
      <c r="D847" s="135">
        <v>40.9</v>
      </c>
      <c r="E847" s="21"/>
      <c r="F847" s="250">
        <v>40.5</v>
      </c>
      <c r="G847" s="250">
        <v>37.15</v>
      </c>
      <c r="H847" s="252">
        <v>36.5</v>
      </c>
    </row>
    <row r="848" spans="1:10" s="128" customFormat="1" x14ac:dyDescent="0.35">
      <c r="A848" s="138" t="s">
        <v>14586</v>
      </c>
      <c r="B848" s="21">
        <v>6</v>
      </c>
      <c r="C848" s="20">
        <v>0.5</v>
      </c>
      <c r="D848" s="135">
        <v>41.2</v>
      </c>
      <c r="E848" s="21"/>
      <c r="F848" s="250">
        <v>41.400000000000006</v>
      </c>
      <c r="G848" s="250">
        <v>38.050000000000004</v>
      </c>
      <c r="H848" s="252">
        <v>37.35</v>
      </c>
      <c r="I848"/>
      <c r="J848"/>
    </row>
    <row r="849" spans="1:10" s="128" customFormat="1" x14ac:dyDescent="0.35">
      <c r="A849" s="138" t="s">
        <v>14781</v>
      </c>
      <c r="B849" s="21">
        <v>6</v>
      </c>
      <c r="C849" s="20">
        <v>0.7</v>
      </c>
      <c r="D849" s="135">
        <v>44</v>
      </c>
      <c r="E849" s="21"/>
      <c r="F849" s="250">
        <v>36</v>
      </c>
      <c r="G849" s="250">
        <v>33.050000000000004</v>
      </c>
      <c r="H849" s="252">
        <v>32.450000000000003</v>
      </c>
      <c r="I849"/>
      <c r="J849"/>
    </row>
    <row r="850" spans="1:10" x14ac:dyDescent="0.35">
      <c r="A850" s="138" t="s">
        <v>14849</v>
      </c>
      <c r="B850" s="21">
        <v>6</v>
      </c>
      <c r="C850" s="20">
        <v>0.7</v>
      </c>
      <c r="D850" s="135">
        <v>43</v>
      </c>
      <c r="E850" s="21"/>
      <c r="F850" s="250">
        <v>32.450000000000003</v>
      </c>
      <c r="G850" s="250">
        <v>29.8</v>
      </c>
      <c r="H850" s="252">
        <v>29.25</v>
      </c>
    </row>
    <row r="851" spans="1:10" s="128" customFormat="1" x14ac:dyDescent="0.35">
      <c r="A851" s="138" t="s">
        <v>13626</v>
      </c>
      <c r="B851" s="21">
        <v>6</v>
      </c>
      <c r="C851" s="20">
        <v>0.7</v>
      </c>
      <c r="D851" s="135">
        <v>40</v>
      </c>
      <c r="E851" s="21"/>
      <c r="F851" s="250">
        <v>35.950000000000003</v>
      </c>
      <c r="G851" s="250">
        <v>33</v>
      </c>
      <c r="H851" s="252">
        <v>32.4</v>
      </c>
      <c r="I851"/>
      <c r="J851"/>
    </row>
    <row r="852" spans="1:10" x14ac:dyDescent="0.35">
      <c r="A852" s="138" t="s">
        <v>14610</v>
      </c>
      <c r="B852" s="21">
        <v>6</v>
      </c>
      <c r="C852" s="20">
        <v>1</v>
      </c>
      <c r="D852" s="135">
        <v>54.5</v>
      </c>
      <c r="E852" s="21"/>
      <c r="F852" s="250">
        <v>26.5</v>
      </c>
      <c r="G852" s="250">
        <v>24.3</v>
      </c>
      <c r="H852" s="252">
        <v>23.900000000000002</v>
      </c>
    </row>
    <row r="853" spans="1:10" s="128" customFormat="1" x14ac:dyDescent="0.35">
      <c r="A853" s="138" t="s">
        <v>14424</v>
      </c>
      <c r="B853" s="21">
        <v>6</v>
      </c>
      <c r="C853" s="20">
        <v>0.7</v>
      </c>
      <c r="D853" s="135">
        <v>40</v>
      </c>
      <c r="E853" s="21"/>
      <c r="F853" s="250">
        <v>23.150000000000002</v>
      </c>
      <c r="G853" s="250">
        <v>21.25</v>
      </c>
      <c r="H853" s="252">
        <v>20.85</v>
      </c>
      <c r="I853"/>
      <c r="J853"/>
    </row>
    <row r="854" spans="1:10" x14ac:dyDescent="0.35">
      <c r="A854" s="138" t="s">
        <v>13832</v>
      </c>
      <c r="B854" s="21">
        <v>6</v>
      </c>
      <c r="C854" s="20">
        <v>0.7</v>
      </c>
      <c r="D854" s="135">
        <v>45</v>
      </c>
      <c r="E854" s="21"/>
      <c r="F854" s="250">
        <v>45.550000000000004</v>
      </c>
      <c r="G854" s="250">
        <v>41.800000000000004</v>
      </c>
      <c r="H854" s="252">
        <v>41.050000000000004</v>
      </c>
    </row>
    <row r="855" spans="1:10" s="128" customFormat="1" x14ac:dyDescent="0.35">
      <c r="A855" s="138" t="s">
        <v>13836</v>
      </c>
      <c r="B855" s="21">
        <v>6</v>
      </c>
      <c r="C855" s="20">
        <v>0.7</v>
      </c>
      <c r="D855" s="135">
        <v>63</v>
      </c>
      <c r="E855" s="21"/>
      <c r="F855" s="250">
        <v>20.3</v>
      </c>
      <c r="G855" s="250">
        <v>18.650000000000002</v>
      </c>
      <c r="H855" s="252">
        <v>18.3</v>
      </c>
      <c r="I855"/>
      <c r="J855"/>
    </row>
    <row r="856" spans="1:10" x14ac:dyDescent="0.35">
      <c r="A856" s="138" t="s">
        <v>14446</v>
      </c>
      <c r="B856" s="21">
        <v>6</v>
      </c>
      <c r="C856" s="20">
        <v>1</v>
      </c>
      <c r="D856" s="135">
        <v>40</v>
      </c>
      <c r="E856" s="21"/>
      <c r="F856" s="250">
        <v>30.150000000000002</v>
      </c>
      <c r="G856" s="250">
        <v>27.700000000000003</v>
      </c>
      <c r="H856" s="252">
        <v>27.200000000000003</v>
      </c>
    </row>
    <row r="857" spans="1:10" s="128" customFormat="1" x14ac:dyDescent="0.35">
      <c r="A857" s="138" t="s">
        <v>13917</v>
      </c>
      <c r="B857" s="21">
        <v>6</v>
      </c>
      <c r="C857" s="20">
        <v>0.7</v>
      </c>
      <c r="D857" s="135">
        <v>40</v>
      </c>
      <c r="E857" s="21"/>
      <c r="F857" s="250">
        <v>50.550000000000004</v>
      </c>
      <c r="G857" s="250">
        <v>46.400000000000006</v>
      </c>
      <c r="H857" s="252">
        <v>45.550000000000004</v>
      </c>
      <c r="I857"/>
      <c r="J857"/>
    </row>
    <row r="858" spans="1:10" x14ac:dyDescent="0.35">
      <c r="A858" s="138" t="s">
        <v>14408</v>
      </c>
      <c r="B858" s="21">
        <v>6</v>
      </c>
      <c r="C858" s="20">
        <v>0.7</v>
      </c>
      <c r="D858" s="135">
        <v>40</v>
      </c>
      <c r="E858" s="21"/>
      <c r="F858" s="250">
        <v>53.650000000000006</v>
      </c>
      <c r="G858" s="250">
        <v>49.25</v>
      </c>
      <c r="H858" s="252">
        <v>48.35</v>
      </c>
    </row>
    <row r="859" spans="1:10" s="128" customFormat="1" x14ac:dyDescent="0.35">
      <c r="A859" s="138" t="s">
        <v>14851</v>
      </c>
      <c r="B859" s="21">
        <v>6</v>
      </c>
      <c r="C859" s="20">
        <v>0.7</v>
      </c>
      <c r="D859" s="135">
        <v>43</v>
      </c>
      <c r="E859" s="21"/>
      <c r="F859" s="250">
        <v>63.650000000000006</v>
      </c>
      <c r="G859" s="250">
        <v>58.45</v>
      </c>
      <c r="H859" s="252">
        <v>57.400000000000006</v>
      </c>
      <c r="I859"/>
      <c r="J859"/>
    </row>
    <row r="860" spans="1:10" x14ac:dyDescent="0.35">
      <c r="A860" s="138" t="s">
        <v>13929</v>
      </c>
      <c r="B860" s="21">
        <v>6</v>
      </c>
      <c r="C860" s="20">
        <v>1</v>
      </c>
      <c r="D860" s="135">
        <v>43</v>
      </c>
      <c r="E860" s="21"/>
      <c r="F860" s="250">
        <v>67.75</v>
      </c>
      <c r="G860" s="250">
        <v>62.2</v>
      </c>
      <c r="H860" s="252">
        <v>61.1</v>
      </c>
    </row>
    <row r="861" spans="1:10" s="128" customFormat="1" x14ac:dyDescent="0.35">
      <c r="A861" s="138" t="s">
        <v>13942</v>
      </c>
      <c r="B861" s="21">
        <v>3</v>
      </c>
      <c r="C861" s="20">
        <v>0.7</v>
      </c>
      <c r="D861" s="135">
        <v>45</v>
      </c>
      <c r="E861" s="21"/>
      <c r="F861" s="250">
        <v>237.70000000000002</v>
      </c>
      <c r="G861" s="250">
        <v>218.20000000000002</v>
      </c>
      <c r="H861" s="252">
        <v>214.3</v>
      </c>
      <c r="I861"/>
      <c r="J861"/>
    </row>
    <row r="862" spans="1:10" s="128" customFormat="1" x14ac:dyDescent="0.35">
      <c r="A862" s="138" t="s">
        <v>14503</v>
      </c>
      <c r="B862" s="21">
        <v>3</v>
      </c>
      <c r="C862" s="20">
        <v>0.7</v>
      </c>
      <c r="D862" s="135">
        <v>40</v>
      </c>
      <c r="E862" s="21"/>
      <c r="F862" s="250">
        <v>114.65</v>
      </c>
      <c r="G862" s="250">
        <v>105.25</v>
      </c>
      <c r="H862" s="252">
        <v>103.35000000000001</v>
      </c>
      <c r="I862"/>
      <c r="J862"/>
    </row>
    <row r="863" spans="1:10" x14ac:dyDescent="0.35">
      <c r="A863" s="138" t="s">
        <v>13946</v>
      </c>
      <c r="B863" s="21">
        <v>6</v>
      </c>
      <c r="C863" s="20">
        <v>0.7</v>
      </c>
      <c r="D863" s="135">
        <v>40</v>
      </c>
      <c r="E863" s="21"/>
      <c r="F863" s="250">
        <v>101.85000000000001</v>
      </c>
      <c r="G863" s="250">
        <v>93.5</v>
      </c>
      <c r="H863" s="252">
        <v>91.800000000000011</v>
      </c>
    </row>
    <row r="864" spans="1:10" x14ac:dyDescent="0.35">
      <c r="A864" s="138" t="s">
        <v>14295</v>
      </c>
      <c r="B864" s="21">
        <v>6</v>
      </c>
      <c r="C864" s="20">
        <v>0.7</v>
      </c>
      <c r="D864" s="135">
        <v>40</v>
      </c>
      <c r="E864" s="21"/>
      <c r="F864" s="250">
        <v>39</v>
      </c>
      <c r="G864" s="250">
        <v>35.800000000000004</v>
      </c>
      <c r="H864" s="252">
        <v>35.15</v>
      </c>
    </row>
    <row r="865" spans="1:10" s="128" customFormat="1" ht="17" customHeight="1" x14ac:dyDescent="0.35">
      <c r="A865" s="357" t="s">
        <v>14246</v>
      </c>
      <c r="B865" s="358"/>
      <c r="C865" s="358"/>
      <c r="D865" s="358"/>
      <c r="E865" s="358"/>
      <c r="F865" s="358"/>
      <c r="G865" s="358"/>
      <c r="H865" s="359"/>
    </row>
    <row r="866" spans="1:10" s="128" customFormat="1" x14ac:dyDescent="0.35">
      <c r="A866" s="138" t="s">
        <v>40</v>
      </c>
      <c r="B866" s="21">
        <v>6</v>
      </c>
      <c r="C866" s="20">
        <v>0.7</v>
      </c>
      <c r="D866" s="135">
        <v>38</v>
      </c>
      <c r="E866" s="21"/>
      <c r="F866" s="250">
        <v>28.75</v>
      </c>
      <c r="G866" s="250">
        <v>26.400000000000002</v>
      </c>
      <c r="H866" s="252">
        <v>25.950000000000003</v>
      </c>
      <c r="I866"/>
      <c r="J866"/>
    </row>
    <row r="867" spans="1:10" x14ac:dyDescent="0.35">
      <c r="A867" s="138" t="s">
        <v>52</v>
      </c>
      <c r="B867" s="21">
        <v>6</v>
      </c>
      <c r="C867" s="20">
        <v>0.7</v>
      </c>
      <c r="D867" s="135">
        <v>38</v>
      </c>
      <c r="E867" s="21"/>
      <c r="F867" s="250">
        <v>25.1</v>
      </c>
      <c r="G867" s="250">
        <v>23.05</v>
      </c>
      <c r="H867" s="252">
        <v>22.650000000000002</v>
      </c>
    </row>
    <row r="868" spans="1:10" s="128" customFormat="1" x14ac:dyDescent="0.35">
      <c r="A868" s="138" t="s">
        <v>56</v>
      </c>
      <c r="B868" s="21">
        <v>6</v>
      </c>
      <c r="C868" s="20">
        <v>0.7</v>
      </c>
      <c r="D868" s="135">
        <v>38</v>
      </c>
      <c r="E868" s="21"/>
      <c r="F868" s="250">
        <v>23.450000000000003</v>
      </c>
      <c r="G868" s="250">
        <v>21.55</v>
      </c>
      <c r="H868" s="252">
        <v>21.150000000000002</v>
      </c>
      <c r="I868"/>
      <c r="J868"/>
    </row>
    <row r="869" spans="1:10" x14ac:dyDescent="0.35">
      <c r="A869" s="138" t="s">
        <v>80</v>
      </c>
      <c r="B869" s="21">
        <v>6</v>
      </c>
      <c r="C869" s="20">
        <v>0.7</v>
      </c>
      <c r="D869" s="135">
        <v>38</v>
      </c>
      <c r="E869" s="21"/>
      <c r="F869" s="250">
        <v>16.25</v>
      </c>
      <c r="G869" s="250">
        <v>14.950000000000001</v>
      </c>
      <c r="H869" s="252">
        <v>14.65</v>
      </c>
    </row>
    <row r="870" spans="1:10" s="128" customFormat="1" x14ac:dyDescent="0.35">
      <c r="A870" s="138" t="s">
        <v>14314</v>
      </c>
      <c r="B870" s="21">
        <v>6</v>
      </c>
      <c r="C870" s="20">
        <v>0.7</v>
      </c>
      <c r="D870" s="135">
        <v>40</v>
      </c>
      <c r="E870" s="21"/>
      <c r="F870" s="250">
        <v>114.05000000000001</v>
      </c>
      <c r="G870" s="250">
        <v>104.7</v>
      </c>
      <c r="H870" s="252">
        <v>102.80000000000001</v>
      </c>
      <c r="I870"/>
      <c r="J870"/>
    </row>
    <row r="871" spans="1:10" s="128" customFormat="1" x14ac:dyDescent="0.35">
      <c r="A871" s="138" t="s">
        <v>14316</v>
      </c>
      <c r="B871" s="21">
        <v>6</v>
      </c>
      <c r="C871" s="20">
        <v>0.7</v>
      </c>
      <c r="D871" s="135">
        <v>40</v>
      </c>
      <c r="E871" s="21"/>
      <c r="F871" s="250">
        <v>150.65</v>
      </c>
      <c r="G871" s="250">
        <v>138.30000000000001</v>
      </c>
      <c r="H871" s="252">
        <v>135.80000000000001</v>
      </c>
      <c r="I871"/>
      <c r="J871"/>
    </row>
    <row r="872" spans="1:10" x14ac:dyDescent="0.35">
      <c r="A872" s="138" t="s">
        <v>14448</v>
      </c>
      <c r="B872" s="21">
        <v>6</v>
      </c>
      <c r="C872" s="20">
        <v>1.5</v>
      </c>
      <c r="D872" s="135">
        <v>40</v>
      </c>
      <c r="E872" s="21"/>
      <c r="F872" s="250">
        <v>338.90000000000003</v>
      </c>
      <c r="G872" s="250">
        <v>311.10000000000002</v>
      </c>
      <c r="H872" s="252">
        <v>305.55</v>
      </c>
    </row>
    <row r="873" spans="1:10" x14ac:dyDescent="0.35">
      <c r="A873" s="138" t="s">
        <v>14318</v>
      </c>
      <c r="B873" s="21">
        <v>6</v>
      </c>
      <c r="C873" s="20">
        <v>0.7</v>
      </c>
      <c r="D873" s="135">
        <v>40</v>
      </c>
      <c r="E873" s="21"/>
      <c r="F873" s="250">
        <v>122.55000000000001</v>
      </c>
      <c r="G873" s="250">
        <v>112.55000000000001</v>
      </c>
      <c r="H873" s="252">
        <v>110.5</v>
      </c>
    </row>
    <row r="874" spans="1:10" s="128" customFormat="1" x14ac:dyDescent="0.35">
      <c r="A874" s="138" t="s">
        <v>14450</v>
      </c>
      <c r="B874" s="21">
        <v>6</v>
      </c>
      <c r="C874" s="20">
        <v>1.5</v>
      </c>
      <c r="D874" s="135">
        <v>40</v>
      </c>
      <c r="E874" s="21"/>
      <c r="F874" s="250">
        <v>296.2</v>
      </c>
      <c r="G874" s="250">
        <v>271.90000000000003</v>
      </c>
      <c r="H874" s="252">
        <v>267.05</v>
      </c>
      <c r="I874"/>
      <c r="J874"/>
    </row>
    <row r="875" spans="1:10" x14ac:dyDescent="0.35">
      <c r="A875" s="138" t="s">
        <v>407</v>
      </c>
      <c r="B875" s="21">
        <v>6</v>
      </c>
      <c r="C875" s="20">
        <v>0.7</v>
      </c>
      <c r="D875" s="135">
        <v>38</v>
      </c>
      <c r="E875" s="21"/>
      <c r="F875" s="250">
        <v>12.3</v>
      </c>
      <c r="G875" s="250">
        <v>11.3</v>
      </c>
      <c r="H875" s="252">
        <v>11.100000000000001</v>
      </c>
    </row>
    <row r="876" spans="1:10" s="128" customFormat="1" x14ac:dyDescent="0.35">
      <c r="A876" s="138" t="s">
        <v>411</v>
      </c>
      <c r="B876" s="21">
        <v>6</v>
      </c>
      <c r="C876" s="20">
        <v>0.7</v>
      </c>
      <c r="D876" s="135">
        <v>38</v>
      </c>
      <c r="E876" s="21"/>
      <c r="F876" s="250">
        <v>12.3</v>
      </c>
      <c r="G876" s="250">
        <v>11.3</v>
      </c>
      <c r="H876" s="252">
        <v>11.100000000000001</v>
      </c>
      <c r="I876"/>
      <c r="J876"/>
    </row>
    <row r="877" spans="1:10" s="128" customFormat="1" x14ac:dyDescent="0.35">
      <c r="A877" s="138" t="s">
        <v>14482</v>
      </c>
      <c r="B877" s="21">
        <v>4</v>
      </c>
      <c r="C877" s="20">
        <v>0.7</v>
      </c>
      <c r="D877" s="135">
        <v>40</v>
      </c>
      <c r="E877" s="21"/>
      <c r="F877" s="250">
        <v>121.35000000000001</v>
      </c>
      <c r="G877" s="250">
        <v>111.4</v>
      </c>
      <c r="H877" s="252">
        <v>109.4</v>
      </c>
      <c r="I877"/>
      <c r="J877"/>
    </row>
    <row r="878" spans="1:10" x14ac:dyDescent="0.35">
      <c r="A878" s="138" t="s">
        <v>520</v>
      </c>
      <c r="B878" s="21">
        <v>4</v>
      </c>
      <c r="C878" s="20">
        <v>0.7</v>
      </c>
      <c r="D878" s="135">
        <v>40</v>
      </c>
      <c r="E878" s="21"/>
      <c r="F878" s="250">
        <v>117.65</v>
      </c>
      <c r="G878" s="250">
        <v>108</v>
      </c>
      <c r="H878" s="252">
        <v>106.05000000000001</v>
      </c>
    </row>
    <row r="879" spans="1:10" s="128" customFormat="1" x14ac:dyDescent="0.35">
      <c r="A879" s="138" t="s">
        <v>524</v>
      </c>
      <c r="B879" s="21">
        <v>6</v>
      </c>
      <c r="C879" s="20">
        <v>0.7</v>
      </c>
      <c r="D879" s="135">
        <v>40</v>
      </c>
      <c r="E879" s="21"/>
      <c r="F879" s="250">
        <v>44.45</v>
      </c>
      <c r="G879" s="250">
        <v>40.800000000000004</v>
      </c>
      <c r="H879" s="252">
        <v>40.050000000000004</v>
      </c>
      <c r="I879"/>
      <c r="J879"/>
    </row>
    <row r="880" spans="1:10" x14ac:dyDescent="0.35">
      <c r="A880" s="138" t="s">
        <v>531</v>
      </c>
      <c r="B880" s="21">
        <v>6</v>
      </c>
      <c r="C880" s="20">
        <v>0.7</v>
      </c>
      <c r="D880" s="135">
        <v>40</v>
      </c>
      <c r="E880" s="21"/>
      <c r="F880" s="250">
        <v>44.45</v>
      </c>
      <c r="G880" s="250">
        <v>40.800000000000004</v>
      </c>
      <c r="H880" s="252">
        <v>40.050000000000004</v>
      </c>
    </row>
    <row r="881" spans="1:10" x14ac:dyDescent="0.35">
      <c r="A881" s="138" t="s">
        <v>535</v>
      </c>
      <c r="B881" s="21">
        <v>6</v>
      </c>
      <c r="C881" s="20">
        <v>0.7</v>
      </c>
      <c r="D881" s="135">
        <v>40</v>
      </c>
      <c r="E881" s="21"/>
      <c r="F881" s="250">
        <v>50.550000000000004</v>
      </c>
      <c r="G881" s="250">
        <v>46.400000000000006</v>
      </c>
      <c r="H881" s="252">
        <v>45.550000000000004</v>
      </c>
    </row>
    <row r="882" spans="1:10" s="128" customFormat="1" x14ac:dyDescent="0.35">
      <c r="A882" s="138" t="s">
        <v>2523</v>
      </c>
      <c r="B882" s="21">
        <v>6</v>
      </c>
      <c r="C882" s="20">
        <v>0.7</v>
      </c>
      <c r="D882" s="135">
        <v>38</v>
      </c>
      <c r="E882" s="21"/>
      <c r="F882" s="250">
        <v>10.600000000000001</v>
      </c>
      <c r="G882" s="250">
        <v>9.7000000000000011</v>
      </c>
      <c r="H882" s="252">
        <v>9.5500000000000007</v>
      </c>
      <c r="I882"/>
      <c r="J882"/>
    </row>
    <row r="883" spans="1:10" x14ac:dyDescent="0.35">
      <c r="A883" s="138" t="s">
        <v>2527</v>
      </c>
      <c r="B883" s="21">
        <v>6</v>
      </c>
      <c r="C883" s="20">
        <v>0.7</v>
      </c>
      <c r="D883" s="135">
        <v>38</v>
      </c>
      <c r="E883" s="21"/>
      <c r="F883" s="250">
        <v>10.600000000000001</v>
      </c>
      <c r="G883" s="250">
        <v>9.7000000000000011</v>
      </c>
      <c r="H883" s="252">
        <v>9.5500000000000007</v>
      </c>
    </row>
    <row r="884" spans="1:10" s="128" customFormat="1" x14ac:dyDescent="0.35">
      <c r="A884" s="138" t="s">
        <v>2676</v>
      </c>
      <c r="B884" s="21">
        <v>6</v>
      </c>
      <c r="C884" s="20">
        <v>0.5</v>
      </c>
      <c r="D884" s="135">
        <v>40</v>
      </c>
      <c r="E884" s="21"/>
      <c r="F884" s="250">
        <v>22.150000000000002</v>
      </c>
      <c r="G884" s="250">
        <v>20.3</v>
      </c>
      <c r="H884" s="252">
        <v>19.950000000000003</v>
      </c>
      <c r="I884"/>
      <c r="J884"/>
    </row>
    <row r="885" spans="1:10" x14ac:dyDescent="0.35">
      <c r="A885" s="138" t="s">
        <v>2680</v>
      </c>
      <c r="B885" s="21">
        <v>6</v>
      </c>
      <c r="C885" s="20">
        <v>0.5</v>
      </c>
      <c r="D885" s="135">
        <v>40</v>
      </c>
      <c r="E885" s="21"/>
      <c r="F885" s="250">
        <v>16.45</v>
      </c>
      <c r="G885" s="250">
        <v>15.100000000000001</v>
      </c>
      <c r="H885" s="252">
        <v>14.850000000000001</v>
      </c>
    </row>
    <row r="886" spans="1:10" x14ac:dyDescent="0.35">
      <c r="A886" s="138" t="s">
        <v>2757</v>
      </c>
      <c r="B886" s="21">
        <v>6</v>
      </c>
      <c r="C886" s="20">
        <v>0.7</v>
      </c>
      <c r="D886" s="135">
        <v>40</v>
      </c>
      <c r="E886" s="21"/>
      <c r="F886" s="250">
        <v>15.05</v>
      </c>
      <c r="G886" s="250">
        <v>13.8</v>
      </c>
      <c r="H886" s="252">
        <v>13.55</v>
      </c>
    </row>
    <row r="887" spans="1:10" x14ac:dyDescent="0.35">
      <c r="A887" s="138" t="s">
        <v>2761</v>
      </c>
      <c r="B887" s="21">
        <v>6</v>
      </c>
      <c r="C887" s="20">
        <v>0.7</v>
      </c>
      <c r="D887" s="135">
        <v>35</v>
      </c>
      <c r="E887" s="21"/>
      <c r="F887" s="250">
        <v>13.100000000000001</v>
      </c>
      <c r="G887" s="250">
        <v>12.05</v>
      </c>
      <c r="H887" s="252">
        <v>11.850000000000001</v>
      </c>
    </row>
    <row r="888" spans="1:10" x14ac:dyDescent="0.35">
      <c r="A888" s="138" t="s">
        <v>2998</v>
      </c>
      <c r="B888" s="21">
        <v>3</v>
      </c>
      <c r="C888" s="20">
        <v>0.7</v>
      </c>
      <c r="D888" s="135">
        <v>40</v>
      </c>
      <c r="E888" s="21"/>
      <c r="F888" s="250">
        <v>174.4</v>
      </c>
      <c r="G888" s="250">
        <v>160.15</v>
      </c>
      <c r="H888" s="252">
        <v>157.25</v>
      </c>
    </row>
    <row r="889" spans="1:10" s="128" customFormat="1" x14ac:dyDescent="0.35">
      <c r="A889" s="138" t="s">
        <v>3002</v>
      </c>
      <c r="B889" s="21">
        <v>3</v>
      </c>
      <c r="C889" s="20">
        <v>0.7</v>
      </c>
      <c r="D889" s="135">
        <v>40</v>
      </c>
      <c r="E889" s="21"/>
      <c r="F889" s="250">
        <v>90.25</v>
      </c>
      <c r="G889" s="250">
        <v>82.850000000000009</v>
      </c>
      <c r="H889" s="252">
        <v>81.350000000000009</v>
      </c>
      <c r="I889"/>
      <c r="J889"/>
    </row>
    <row r="890" spans="1:10" x14ac:dyDescent="0.35">
      <c r="A890" s="138" t="s">
        <v>3006</v>
      </c>
      <c r="B890" s="21">
        <v>3</v>
      </c>
      <c r="C890" s="20">
        <v>0.7</v>
      </c>
      <c r="D890" s="135">
        <v>40</v>
      </c>
      <c r="E890" s="21"/>
      <c r="F890" s="250">
        <v>292.75</v>
      </c>
      <c r="G890" s="250">
        <v>268.75</v>
      </c>
      <c r="H890" s="252">
        <v>263.95</v>
      </c>
    </row>
    <row r="891" spans="1:10" s="128" customFormat="1" x14ac:dyDescent="0.35">
      <c r="A891" s="138" t="s">
        <v>3010</v>
      </c>
      <c r="B891" s="21">
        <v>6</v>
      </c>
      <c r="C891" s="20">
        <v>0.7</v>
      </c>
      <c r="D891" s="135">
        <v>40</v>
      </c>
      <c r="E891" s="21"/>
      <c r="F891" s="250">
        <v>67.05</v>
      </c>
      <c r="G891" s="250">
        <v>61.550000000000004</v>
      </c>
      <c r="H891" s="252">
        <v>60.45</v>
      </c>
      <c r="I891"/>
      <c r="J891"/>
    </row>
    <row r="892" spans="1:10" s="128" customFormat="1" x14ac:dyDescent="0.35">
      <c r="A892" s="138" t="s">
        <v>3014</v>
      </c>
      <c r="B892" s="21">
        <v>6</v>
      </c>
      <c r="C892" s="20">
        <v>0.7</v>
      </c>
      <c r="D892" s="135">
        <v>40</v>
      </c>
      <c r="E892" s="21"/>
      <c r="F892" s="250">
        <v>56.1</v>
      </c>
      <c r="G892" s="250">
        <v>51.5</v>
      </c>
      <c r="H892" s="252">
        <v>50.550000000000004</v>
      </c>
      <c r="I892"/>
      <c r="J892"/>
    </row>
    <row r="893" spans="1:10" x14ac:dyDescent="0.35">
      <c r="A893" s="138" t="s">
        <v>3023</v>
      </c>
      <c r="B893" s="21">
        <v>6</v>
      </c>
      <c r="C893" s="20">
        <v>0.7</v>
      </c>
      <c r="D893" s="135">
        <v>40</v>
      </c>
      <c r="E893" s="21"/>
      <c r="F893" s="250">
        <v>57.900000000000006</v>
      </c>
      <c r="G893" s="250">
        <v>53.150000000000006</v>
      </c>
      <c r="H893" s="252">
        <v>52.2</v>
      </c>
    </row>
    <row r="894" spans="1:10" x14ac:dyDescent="0.35">
      <c r="A894" s="138" t="s">
        <v>3071</v>
      </c>
      <c r="B894" s="21">
        <v>6</v>
      </c>
      <c r="C894" s="20">
        <v>0.7</v>
      </c>
      <c r="D894" s="135">
        <v>40</v>
      </c>
      <c r="E894" s="21"/>
      <c r="F894" s="250">
        <v>19.200000000000003</v>
      </c>
      <c r="G894" s="250">
        <v>17.600000000000001</v>
      </c>
      <c r="H894" s="252">
        <v>17.3</v>
      </c>
    </row>
    <row r="895" spans="1:10" x14ac:dyDescent="0.35">
      <c r="A895" s="138" t="s">
        <v>3075</v>
      </c>
      <c r="B895" s="21">
        <v>6</v>
      </c>
      <c r="C895" s="20">
        <v>0.7</v>
      </c>
      <c r="D895" s="135">
        <v>40</v>
      </c>
      <c r="E895" s="21"/>
      <c r="F895" s="250">
        <v>20.05</v>
      </c>
      <c r="G895" s="250">
        <v>18.400000000000002</v>
      </c>
      <c r="H895" s="252">
        <v>18.05</v>
      </c>
    </row>
    <row r="896" spans="1:10" s="128" customFormat="1" x14ac:dyDescent="0.35">
      <c r="A896" s="138" t="s">
        <v>3096</v>
      </c>
      <c r="B896" s="21">
        <v>6</v>
      </c>
      <c r="C896" s="20">
        <v>0.7</v>
      </c>
      <c r="D896" s="135">
        <v>40</v>
      </c>
      <c r="E896" s="21"/>
      <c r="F896" s="250">
        <v>53.650000000000006</v>
      </c>
      <c r="G896" s="250">
        <v>49.25</v>
      </c>
      <c r="H896" s="252">
        <v>48.35</v>
      </c>
      <c r="I896"/>
      <c r="J896"/>
    </row>
    <row r="897" spans="1:10" s="128" customFormat="1" x14ac:dyDescent="0.35">
      <c r="A897" s="138" t="s">
        <v>14333</v>
      </c>
      <c r="B897" s="21">
        <v>6</v>
      </c>
      <c r="C897" s="20">
        <v>0.7</v>
      </c>
      <c r="D897" s="135">
        <v>40</v>
      </c>
      <c r="E897" s="21"/>
      <c r="F897" s="250">
        <v>51.2</v>
      </c>
      <c r="G897" s="250">
        <v>47</v>
      </c>
      <c r="H897" s="252">
        <v>46.150000000000006</v>
      </c>
      <c r="I897"/>
      <c r="J897"/>
    </row>
    <row r="898" spans="1:10" s="128" customFormat="1" x14ac:dyDescent="0.35">
      <c r="A898" s="138" t="s">
        <v>3417</v>
      </c>
      <c r="B898" s="21">
        <v>3</v>
      </c>
      <c r="C898" s="20">
        <v>0.7</v>
      </c>
      <c r="D898" s="135">
        <v>40</v>
      </c>
      <c r="E898" s="21"/>
      <c r="F898" s="250">
        <v>731.35</v>
      </c>
      <c r="G898" s="250">
        <v>671.40000000000009</v>
      </c>
      <c r="H898" s="252">
        <v>659.40000000000009</v>
      </c>
      <c r="I898"/>
      <c r="J898"/>
    </row>
    <row r="899" spans="1:10" s="128" customFormat="1" x14ac:dyDescent="0.35">
      <c r="A899" s="138" t="s">
        <v>3421</v>
      </c>
      <c r="B899" s="21">
        <v>3</v>
      </c>
      <c r="C899" s="20">
        <v>0.7</v>
      </c>
      <c r="D899" s="135">
        <v>40</v>
      </c>
      <c r="E899" s="21"/>
      <c r="F899" s="250">
        <v>432.45000000000005</v>
      </c>
      <c r="G899" s="250">
        <v>397</v>
      </c>
      <c r="H899" s="252">
        <v>389.90000000000003</v>
      </c>
      <c r="I899"/>
      <c r="J899"/>
    </row>
    <row r="900" spans="1:10" s="128" customFormat="1" x14ac:dyDescent="0.35">
      <c r="A900" s="138" t="s">
        <v>3480</v>
      </c>
      <c r="B900" s="21">
        <v>6</v>
      </c>
      <c r="C900" s="20">
        <v>0.7</v>
      </c>
      <c r="D900" s="135">
        <v>38</v>
      </c>
      <c r="E900" s="21"/>
      <c r="F900" s="250">
        <v>38.85</v>
      </c>
      <c r="G900" s="250">
        <v>35.65</v>
      </c>
      <c r="H900" s="252">
        <v>35</v>
      </c>
      <c r="I900"/>
      <c r="J900"/>
    </row>
    <row r="901" spans="1:10" x14ac:dyDescent="0.35">
      <c r="A901" s="138" t="s">
        <v>3483</v>
      </c>
      <c r="B901" s="21">
        <v>6</v>
      </c>
      <c r="C901" s="20">
        <v>0.7</v>
      </c>
      <c r="D901" s="135">
        <v>35</v>
      </c>
      <c r="E901" s="21"/>
      <c r="F901" s="250">
        <v>47.7</v>
      </c>
      <c r="G901" s="250">
        <v>43.800000000000004</v>
      </c>
      <c r="H901" s="252">
        <v>43</v>
      </c>
    </row>
    <row r="902" spans="1:10" x14ac:dyDescent="0.35">
      <c r="A902" s="138" t="s">
        <v>3767</v>
      </c>
      <c r="B902" s="21">
        <v>6</v>
      </c>
      <c r="C902" s="20">
        <v>0.7</v>
      </c>
      <c r="D902" s="135">
        <v>38</v>
      </c>
      <c r="E902" s="21"/>
      <c r="F902" s="250">
        <v>24.35</v>
      </c>
      <c r="G902" s="250">
        <v>22.35</v>
      </c>
      <c r="H902" s="252">
        <v>21.950000000000003</v>
      </c>
    </row>
    <row r="903" spans="1:10" x14ac:dyDescent="0.35">
      <c r="A903" s="138" t="s">
        <v>3771</v>
      </c>
      <c r="B903" s="21">
        <v>6</v>
      </c>
      <c r="C903" s="20">
        <v>0.7</v>
      </c>
      <c r="D903" s="135">
        <v>38</v>
      </c>
      <c r="E903" s="21"/>
      <c r="F903" s="250">
        <v>26.650000000000002</v>
      </c>
      <c r="G903" s="250">
        <v>24.450000000000003</v>
      </c>
      <c r="H903" s="252">
        <v>24</v>
      </c>
    </row>
    <row r="904" spans="1:10" s="128" customFormat="1" x14ac:dyDescent="0.35">
      <c r="A904" s="138" t="s">
        <v>4157</v>
      </c>
      <c r="B904" s="21">
        <v>6</v>
      </c>
      <c r="C904" s="20">
        <v>0.7</v>
      </c>
      <c r="D904" s="135">
        <v>40</v>
      </c>
      <c r="E904" s="21"/>
      <c r="F904" s="250">
        <v>16.55</v>
      </c>
      <c r="G904" s="250">
        <v>15.200000000000001</v>
      </c>
      <c r="H904" s="252">
        <v>14.950000000000001</v>
      </c>
      <c r="I904"/>
      <c r="J904"/>
    </row>
    <row r="905" spans="1:10" s="128" customFormat="1" x14ac:dyDescent="0.35">
      <c r="A905" s="138" t="s">
        <v>4519</v>
      </c>
      <c r="B905" s="21">
        <v>6</v>
      </c>
      <c r="C905" s="20">
        <v>0.7</v>
      </c>
      <c r="D905" s="135">
        <v>38</v>
      </c>
      <c r="E905" s="21"/>
      <c r="F905" s="250">
        <v>162.65</v>
      </c>
      <c r="G905" s="250">
        <v>149.35</v>
      </c>
      <c r="H905" s="252">
        <v>146.65</v>
      </c>
      <c r="I905"/>
      <c r="J905"/>
    </row>
    <row r="906" spans="1:10" x14ac:dyDescent="0.35">
      <c r="A906" s="138" t="s">
        <v>4523</v>
      </c>
      <c r="B906" s="21">
        <v>6</v>
      </c>
      <c r="C906" s="20">
        <v>0.7</v>
      </c>
      <c r="D906" s="135">
        <v>38</v>
      </c>
      <c r="E906" s="21"/>
      <c r="F906" s="250">
        <v>46.150000000000006</v>
      </c>
      <c r="G906" s="250">
        <v>42.35</v>
      </c>
      <c r="H906" s="252">
        <v>41.6</v>
      </c>
    </row>
    <row r="907" spans="1:10" x14ac:dyDescent="0.35">
      <c r="A907" s="138" t="s">
        <v>4529</v>
      </c>
      <c r="B907" s="21">
        <v>6</v>
      </c>
      <c r="C907" s="20">
        <v>0.7</v>
      </c>
      <c r="D907" s="135">
        <v>38</v>
      </c>
      <c r="E907" s="21"/>
      <c r="F907" s="250">
        <v>36.700000000000003</v>
      </c>
      <c r="G907" s="250">
        <v>33.700000000000003</v>
      </c>
      <c r="H907" s="252">
        <v>33.1</v>
      </c>
    </row>
    <row r="908" spans="1:10" x14ac:dyDescent="0.35">
      <c r="A908" s="138" t="s">
        <v>4533</v>
      </c>
      <c r="B908" s="21">
        <v>6</v>
      </c>
      <c r="C908" s="20">
        <v>0.7</v>
      </c>
      <c r="D908" s="135">
        <v>38</v>
      </c>
      <c r="E908" s="21"/>
      <c r="F908" s="250">
        <v>37.300000000000004</v>
      </c>
      <c r="G908" s="250">
        <v>34.25</v>
      </c>
      <c r="H908" s="252">
        <v>33.65</v>
      </c>
    </row>
    <row r="909" spans="1:10" s="128" customFormat="1" x14ac:dyDescent="0.35">
      <c r="A909" s="138" t="s">
        <v>4535</v>
      </c>
      <c r="B909" s="21">
        <v>6</v>
      </c>
      <c r="C909" s="20">
        <v>0.7</v>
      </c>
      <c r="D909" s="135">
        <v>38</v>
      </c>
      <c r="E909" s="21"/>
      <c r="F909" s="250">
        <v>40.050000000000004</v>
      </c>
      <c r="G909" s="250">
        <v>36.75</v>
      </c>
      <c r="H909" s="252">
        <v>36.1</v>
      </c>
      <c r="I909"/>
      <c r="J909"/>
    </row>
    <row r="910" spans="1:10" s="128" customFormat="1" x14ac:dyDescent="0.35">
      <c r="A910" s="138" t="s">
        <v>4539</v>
      </c>
      <c r="B910" s="21">
        <v>6</v>
      </c>
      <c r="C910" s="20">
        <v>0.7</v>
      </c>
      <c r="D910" s="135">
        <v>38</v>
      </c>
      <c r="E910" s="21"/>
      <c r="F910" s="250">
        <v>41.900000000000006</v>
      </c>
      <c r="G910" s="250">
        <v>38.450000000000003</v>
      </c>
      <c r="H910" s="252">
        <v>37.75</v>
      </c>
      <c r="I910"/>
      <c r="J910"/>
    </row>
    <row r="911" spans="1:10" x14ac:dyDescent="0.35">
      <c r="A911" s="138" t="s">
        <v>4786</v>
      </c>
      <c r="B911" s="21">
        <v>6</v>
      </c>
      <c r="C911" s="20">
        <v>0.7</v>
      </c>
      <c r="D911" s="135">
        <v>38</v>
      </c>
      <c r="E911" s="21"/>
      <c r="F911" s="250">
        <v>18.100000000000001</v>
      </c>
      <c r="G911" s="250">
        <v>16.600000000000001</v>
      </c>
      <c r="H911" s="252">
        <v>16.3</v>
      </c>
    </row>
    <row r="912" spans="1:10" s="128" customFormat="1" x14ac:dyDescent="0.35">
      <c r="A912" s="138" t="s">
        <v>4790</v>
      </c>
      <c r="B912" s="21">
        <v>6</v>
      </c>
      <c r="C912" s="20">
        <v>0.7</v>
      </c>
      <c r="D912" s="135">
        <v>38</v>
      </c>
      <c r="E912" s="21"/>
      <c r="F912" s="250">
        <v>18.100000000000001</v>
      </c>
      <c r="G912" s="250">
        <v>16.600000000000001</v>
      </c>
      <c r="H912" s="252">
        <v>16.3</v>
      </c>
      <c r="I912"/>
      <c r="J912"/>
    </row>
    <row r="913" spans="1:10" x14ac:dyDescent="0.35">
      <c r="A913" s="138" t="s">
        <v>5396</v>
      </c>
      <c r="B913" s="21">
        <v>6</v>
      </c>
      <c r="C913" s="20">
        <v>0.7</v>
      </c>
      <c r="D913" s="135">
        <v>40</v>
      </c>
      <c r="E913" s="21"/>
      <c r="F913" s="250">
        <v>87.800000000000011</v>
      </c>
      <c r="G913" s="250">
        <v>80.600000000000009</v>
      </c>
      <c r="H913" s="252">
        <v>79.150000000000006</v>
      </c>
    </row>
    <row r="914" spans="1:10" x14ac:dyDescent="0.35">
      <c r="A914" s="138" t="s">
        <v>5400</v>
      </c>
      <c r="B914" s="21">
        <v>6</v>
      </c>
      <c r="C914" s="20">
        <v>0.7</v>
      </c>
      <c r="D914" s="135">
        <v>40</v>
      </c>
      <c r="E914" s="21"/>
      <c r="F914" s="250">
        <v>50</v>
      </c>
      <c r="G914" s="250">
        <v>45.900000000000006</v>
      </c>
      <c r="H914" s="252">
        <v>45.050000000000004</v>
      </c>
    </row>
    <row r="915" spans="1:10" s="128" customFormat="1" x14ac:dyDescent="0.35">
      <c r="A915" s="138" t="s">
        <v>14808</v>
      </c>
      <c r="B915" s="21">
        <v>6</v>
      </c>
      <c r="C915" s="20">
        <v>0.7</v>
      </c>
      <c r="D915" s="135">
        <v>46</v>
      </c>
      <c r="E915" s="21"/>
      <c r="F915" s="250">
        <v>54.150000000000006</v>
      </c>
      <c r="G915" s="250">
        <v>49.75</v>
      </c>
      <c r="H915" s="252">
        <v>48.85</v>
      </c>
      <c r="I915"/>
      <c r="J915"/>
    </row>
    <row r="916" spans="1:10" x14ac:dyDescent="0.35">
      <c r="A916" s="138" t="s">
        <v>5404</v>
      </c>
      <c r="B916" s="21">
        <v>6</v>
      </c>
      <c r="C916" s="20">
        <v>0.7</v>
      </c>
      <c r="D916" s="135">
        <v>40</v>
      </c>
      <c r="E916" s="21"/>
      <c r="F916" s="250">
        <v>56.1</v>
      </c>
      <c r="G916" s="250">
        <v>51.5</v>
      </c>
      <c r="H916" s="252">
        <v>50.550000000000004</v>
      </c>
    </row>
    <row r="917" spans="1:10" s="128" customFormat="1" x14ac:dyDescent="0.35">
      <c r="A917" s="138" t="s">
        <v>6755</v>
      </c>
      <c r="B917" s="21">
        <v>6</v>
      </c>
      <c r="C917" s="20">
        <v>0.7</v>
      </c>
      <c r="D917" s="135">
        <v>40</v>
      </c>
      <c r="E917" s="21"/>
      <c r="F917" s="250">
        <v>35.35</v>
      </c>
      <c r="G917" s="250">
        <v>32.450000000000003</v>
      </c>
      <c r="H917" s="252">
        <v>31.85</v>
      </c>
      <c r="I917"/>
      <c r="J917"/>
    </row>
    <row r="918" spans="1:10" s="128" customFormat="1" x14ac:dyDescent="0.35">
      <c r="A918" s="138" t="s">
        <v>6759</v>
      </c>
      <c r="B918" s="21">
        <v>6</v>
      </c>
      <c r="C918" s="20">
        <v>0.7</v>
      </c>
      <c r="D918" s="135">
        <v>40</v>
      </c>
      <c r="E918" s="21"/>
      <c r="F918" s="250">
        <v>40.200000000000003</v>
      </c>
      <c r="G918" s="250">
        <v>36.950000000000003</v>
      </c>
      <c r="H918" s="252">
        <v>36.25</v>
      </c>
      <c r="I918"/>
      <c r="J918"/>
    </row>
    <row r="919" spans="1:10" x14ac:dyDescent="0.35">
      <c r="A919" s="138" t="s">
        <v>6764</v>
      </c>
      <c r="B919" s="21">
        <v>6</v>
      </c>
      <c r="C919" s="20">
        <v>0.7</v>
      </c>
      <c r="D919" s="135">
        <v>40</v>
      </c>
      <c r="E919" s="21"/>
      <c r="F919" s="250">
        <v>31.400000000000002</v>
      </c>
      <c r="G919" s="250">
        <v>28.8</v>
      </c>
      <c r="H919" s="252">
        <v>28.3</v>
      </c>
    </row>
    <row r="920" spans="1:10" x14ac:dyDescent="0.35">
      <c r="A920" s="138" t="s">
        <v>7370</v>
      </c>
      <c r="B920" s="21">
        <v>6</v>
      </c>
      <c r="C920" s="20">
        <v>0.7</v>
      </c>
      <c r="D920" s="135">
        <v>35</v>
      </c>
      <c r="E920" s="21"/>
      <c r="F920" s="250">
        <v>12.950000000000001</v>
      </c>
      <c r="G920" s="250">
        <v>11.9</v>
      </c>
      <c r="H920" s="252">
        <v>11.65</v>
      </c>
    </row>
    <row r="921" spans="1:10" s="128" customFormat="1" x14ac:dyDescent="0.35">
      <c r="A921" s="138" t="s">
        <v>7373</v>
      </c>
      <c r="B921" s="21">
        <v>6</v>
      </c>
      <c r="C921" s="20">
        <v>0.7</v>
      </c>
      <c r="D921" s="135">
        <v>35</v>
      </c>
      <c r="E921" s="21"/>
      <c r="F921" s="250">
        <v>13.65</v>
      </c>
      <c r="G921" s="250">
        <v>12.55</v>
      </c>
      <c r="H921" s="252">
        <v>12.350000000000001</v>
      </c>
      <c r="I921"/>
      <c r="J921"/>
    </row>
    <row r="922" spans="1:10" x14ac:dyDescent="0.35">
      <c r="A922" s="138" t="s">
        <v>7772</v>
      </c>
      <c r="B922" s="21">
        <v>6</v>
      </c>
      <c r="C922" s="20">
        <v>0.7</v>
      </c>
      <c r="D922" s="135">
        <v>40</v>
      </c>
      <c r="E922" s="21"/>
      <c r="F922" s="250">
        <v>35.35</v>
      </c>
      <c r="G922" s="250">
        <v>32.450000000000003</v>
      </c>
      <c r="H922" s="252">
        <v>31.85</v>
      </c>
    </row>
    <row r="923" spans="1:10" s="128" customFormat="1" x14ac:dyDescent="0.35">
      <c r="A923" s="138" t="s">
        <v>7776</v>
      </c>
      <c r="B923" s="21">
        <v>6</v>
      </c>
      <c r="C923" s="20">
        <v>0.7</v>
      </c>
      <c r="D923" s="135">
        <v>40</v>
      </c>
      <c r="E923" s="21"/>
      <c r="F923" s="250">
        <v>37.15</v>
      </c>
      <c r="G923" s="250">
        <v>34.15</v>
      </c>
      <c r="H923" s="252">
        <v>33.5</v>
      </c>
      <c r="I923"/>
      <c r="J923"/>
    </row>
    <row r="924" spans="1:10" x14ac:dyDescent="0.35">
      <c r="A924" s="138" t="s">
        <v>7984</v>
      </c>
      <c r="B924" s="21">
        <v>6</v>
      </c>
      <c r="C924" s="20">
        <v>0.7</v>
      </c>
      <c r="D924" s="135">
        <v>40</v>
      </c>
      <c r="E924" s="21"/>
      <c r="F924" s="250">
        <v>106.7</v>
      </c>
      <c r="G924" s="250">
        <v>97.95</v>
      </c>
      <c r="H924" s="252">
        <v>96.2</v>
      </c>
    </row>
    <row r="925" spans="1:10" x14ac:dyDescent="0.35">
      <c r="A925" s="138" t="s">
        <v>14375</v>
      </c>
      <c r="B925" s="21">
        <v>6</v>
      </c>
      <c r="C925" s="20">
        <v>0.7</v>
      </c>
      <c r="D925" s="135">
        <v>40</v>
      </c>
      <c r="E925" s="21"/>
      <c r="F925" s="250">
        <v>103.05000000000001</v>
      </c>
      <c r="G925" s="250">
        <v>94.600000000000009</v>
      </c>
      <c r="H925" s="252">
        <v>92.9</v>
      </c>
    </row>
    <row r="926" spans="1:10" s="128" customFormat="1" x14ac:dyDescent="0.35">
      <c r="A926" s="138" t="s">
        <v>8164</v>
      </c>
      <c r="B926" s="21">
        <v>6</v>
      </c>
      <c r="C926" s="20">
        <v>0.7</v>
      </c>
      <c r="D926" s="135">
        <v>40</v>
      </c>
      <c r="E926" s="21"/>
      <c r="F926" s="250">
        <v>37.800000000000004</v>
      </c>
      <c r="G926" s="250">
        <v>34.700000000000003</v>
      </c>
      <c r="H926" s="252">
        <v>34.050000000000004</v>
      </c>
      <c r="I926"/>
      <c r="J926"/>
    </row>
    <row r="927" spans="1:10" x14ac:dyDescent="0.35">
      <c r="A927" s="138" t="s">
        <v>10055</v>
      </c>
      <c r="B927" s="21">
        <v>6</v>
      </c>
      <c r="C927" s="20">
        <v>0.7</v>
      </c>
      <c r="D927" s="135">
        <v>38</v>
      </c>
      <c r="E927" s="21"/>
      <c r="F927" s="250">
        <v>28.150000000000002</v>
      </c>
      <c r="G927" s="250">
        <v>25.85</v>
      </c>
      <c r="H927" s="252">
        <v>25.400000000000002</v>
      </c>
    </row>
    <row r="928" spans="1:10" s="128" customFormat="1" x14ac:dyDescent="0.35">
      <c r="A928" s="138" t="s">
        <v>10067</v>
      </c>
      <c r="B928" s="21">
        <v>6</v>
      </c>
      <c r="C928" s="20">
        <v>0.7</v>
      </c>
      <c r="D928" s="135">
        <v>35</v>
      </c>
      <c r="E928" s="21"/>
      <c r="F928" s="250">
        <v>16.8</v>
      </c>
      <c r="G928" s="250">
        <v>15.4</v>
      </c>
      <c r="H928" s="252">
        <v>15.15</v>
      </c>
      <c r="I928"/>
      <c r="J928"/>
    </row>
    <row r="929" spans="1:10" s="128" customFormat="1" x14ac:dyDescent="0.35">
      <c r="A929" s="138" t="s">
        <v>10212</v>
      </c>
      <c r="B929" s="21">
        <v>6</v>
      </c>
      <c r="C929" s="20">
        <v>0.7</v>
      </c>
      <c r="D929" s="135">
        <v>40</v>
      </c>
      <c r="E929" s="21"/>
      <c r="F929" s="250">
        <v>81.100000000000009</v>
      </c>
      <c r="G929" s="250">
        <v>74.45</v>
      </c>
      <c r="H929" s="252">
        <v>73.100000000000009</v>
      </c>
      <c r="I929"/>
      <c r="J929"/>
    </row>
    <row r="930" spans="1:10" x14ac:dyDescent="0.35">
      <c r="A930" s="138" t="s">
        <v>10216</v>
      </c>
      <c r="B930" s="21">
        <v>6</v>
      </c>
      <c r="C930" s="20">
        <v>0.7</v>
      </c>
      <c r="D930" s="135">
        <v>40</v>
      </c>
      <c r="E930" s="21"/>
      <c r="F930" s="250">
        <v>65.25</v>
      </c>
      <c r="G930" s="250">
        <v>59.900000000000006</v>
      </c>
      <c r="H930" s="252">
        <v>58.800000000000004</v>
      </c>
    </row>
    <row r="931" spans="1:10" x14ac:dyDescent="0.35">
      <c r="A931" s="138" t="s">
        <v>10220</v>
      </c>
      <c r="B931" s="21">
        <v>6</v>
      </c>
      <c r="C931" s="20">
        <v>0.7</v>
      </c>
      <c r="D931" s="135">
        <v>40</v>
      </c>
      <c r="E931" s="21"/>
      <c r="F931" s="250">
        <v>71.95</v>
      </c>
      <c r="G931" s="250">
        <v>66.05</v>
      </c>
      <c r="H931" s="252">
        <v>64.850000000000009</v>
      </c>
    </row>
    <row r="932" spans="1:10" s="128" customFormat="1" x14ac:dyDescent="0.35">
      <c r="A932" s="138" t="s">
        <v>10325</v>
      </c>
      <c r="B932" s="21">
        <v>6</v>
      </c>
      <c r="C932" s="20">
        <v>0.7</v>
      </c>
      <c r="D932" s="135">
        <v>40</v>
      </c>
      <c r="E932" s="21"/>
      <c r="F932" s="250">
        <v>46.300000000000004</v>
      </c>
      <c r="G932" s="250">
        <v>42.550000000000004</v>
      </c>
      <c r="H932" s="252">
        <v>41.75</v>
      </c>
      <c r="I932"/>
      <c r="J932"/>
    </row>
    <row r="933" spans="1:10" x14ac:dyDescent="0.35">
      <c r="A933" s="138" t="s">
        <v>10329</v>
      </c>
      <c r="B933" s="21">
        <v>6</v>
      </c>
      <c r="C933" s="20">
        <v>0.7</v>
      </c>
      <c r="D933" s="135">
        <v>40</v>
      </c>
      <c r="E933" s="21"/>
      <c r="F933" s="250">
        <v>206.75</v>
      </c>
      <c r="G933" s="250">
        <v>189.8</v>
      </c>
      <c r="H933" s="252">
        <v>186.4</v>
      </c>
    </row>
    <row r="934" spans="1:10" s="128" customFormat="1" x14ac:dyDescent="0.35">
      <c r="A934" s="138" t="s">
        <v>10333</v>
      </c>
      <c r="B934" s="21">
        <v>4</v>
      </c>
      <c r="C934" s="20">
        <v>0.7</v>
      </c>
      <c r="D934" s="135">
        <v>40</v>
      </c>
      <c r="E934" s="21"/>
      <c r="F934" s="250">
        <v>365.35</v>
      </c>
      <c r="G934" s="250">
        <v>335.40000000000003</v>
      </c>
      <c r="H934" s="252">
        <v>329.40000000000003</v>
      </c>
      <c r="I934"/>
      <c r="J934"/>
    </row>
    <row r="935" spans="1:10" s="128" customFormat="1" x14ac:dyDescent="0.35">
      <c r="A935" s="138" t="s">
        <v>10337</v>
      </c>
      <c r="B935" s="21">
        <v>6</v>
      </c>
      <c r="C935" s="20">
        <v>0.7</v>
      </c>
      <c r="D935" s="135">
        <v>40</v>
      </c>
      <c r="E935" s="21"/>
      <c r="F935" s="250">
        <v>40.200000000000003</v>
      </c>
      <c r="G935" s="250">
        <v>36.950000000000003</v>
      </c>
      <c r="H935" s="252">
        <v>36.25</v>
      </c>
      <c r="I935"/>
      <c r="J935"/>
    </row>
    <row r="936" spans="1:10" x14ac:dyDescent="0.35">
      <c r="A936" s="138" t="s">
        <v>10345</v>
      </c>
      <c r="B936" s="21">
        <v>6</v>
      </c>
      <c r="C936" s="20">
        <v>0.7</v>
      </c>
      <c r="D936" s="135">
        <v>40</v>
      </c>
      <c r="E936" s="21"/>
      <c r="F936" s="250">
        <v>39</v>
      </c>
      <c r="G936" s="250">
        <v>35.800000000000004</v>
      </c>
      <c r="H936" s="252">
        <v>35.15</v>
      </c>
    </row>
    <row r="937" spans="1:10" x14ac:dyDescent="0.35">
      <c r="A937" s="138" t="s">
        <v>10349</v>
      </c>
      <c r="B937" s="21">
        <v>6</v>
      </c>
      <c r="C937" s="20">
        <v>1</v>
      </c>
      <c r="D937" s="135">
        <v>40</v>
      </c>
      <c r="E937" s="21"/>
      <c r="F937" s="250">
        <v>51.5</v>
      </c>
      <c r="G937" s="250">
        <v>47.300000000000004</v>
      </c>
      <c r="H937" s="252">
        <v>46.45</v>
      </c>
    </row>
    <row r="938" spans="1:10" s="128" customFormat="1" x14ac:dyDescent="0.35">
      <c r="A938" s="138" t="s">
        <v>11005</v>
      </c>
      <c r="B938" s="21">
        <v>6</v>
      </c>
      <c r="C938" s="20">
        <v>0.7</v>
      </c>
      <c r="D938" s="135">
        <v>38</v>
      </c>
      <c r="E938" s="21"/>
      <c r="F938" s="250">
        <v>63.25</v>
      </c>
      <c r="G938" s="250">
        <v>58.050000000000004</v>
      </c>
      <c r="H938" s="252">
        <v>57</v>
      </c>
      <c r="I938"/>
      <c r="J938"/>
    </row>
    <row r="939" spans="1:10" x14ac:dyDescent="0.35">
      <c r="A939" s="138" t="s">
        <v>14755</v>
      </c>
      <c r="B939" s="21">
        <v>6</v>
      </c>
      <c r="C939" s="20">
        <v>0.7</v>
      </c>
      <c r="D939" s="135">
        <v>38</v>
      </c>
      <c r="E939" s="21"/>
      <c r="F939" s="250">
        <v>20.55</v>
      </c>
      <c r="G939" s="250">
        <v>18.850000000000001</v>
      </c>
      <c r="H939" s="252">
        <v>18.5</v>
      </c>
    </row>
    <row r="940" spans="1:10" s="128" customFormat="1" x14ac:dyDescent="0.35">
      <c r="A940" s="138" t="s">
        <v>11758</v>
      </c>
      <c r="B940" s="21">
        <v>6</v>
      </c>
      <c r="C940" s="20">
        <v>0.7</v>
      </c>
      <c r="D940" s="135">
        <v>38</v>
      </c>
      <c r="E940" s="21"/>
      <c r="F940" s="250">
        <v>12.3</v>
      </c>
      <c r="G940" s="250">
        <v>11.3</v>
      </c>
      <c r="H940" s="252">
        <v>11.100000000000001</v>
      </c>
      <c r="I940"/>
      <c r="J940"/>
    </row>
    <row r="941" spans="1:10" s="128" customFormat="1" x14ac:dyDescent="0.35">
      <c r="A941" s="138" t="s">
        <v>11765</v>
      </c>
      <c r="B941" s="21">
        <v>6</v>
      </c>
      <c r="C941" s="20">
        <v>1</v>
      </c>
      <c r="D941" s="135">
        <v>38</v>
      </c>
      <c r="E941" s="21"/>
      <c r="F941" s="250">
        <v>15.450000000000001</v>
      </c>
      <c r="G941" s="250">
        <v>14.200000000000001</v>
      </c>
      <c r="H941" s="252">
        <v>13.9</v>
      </c>
      <c r="I941"/>
      <c r="J941"/>
    </row>
    <row r="942" spans="1:10" x14ac:dyDescent="0.35">
      <c r="A942" s="138" t="s">
        <v>14550</v>
      </c>
      <c r="B942" s="21">
        <v>12</v>
      </c>
      <c r="C942" s="20">
        <v>0.05</v>
      </c>
      <c r="D942" s="135">
        <v>38</v>
      </c>
      <c r="E942" s="21"/>
      <c r="F942" s="250">
        <v>4</v>
      </c>
      <c r="G942" s="250">
        <v>3.6500000000000004</v>
      </c>
      <c r="H942" s="252">
        <v>3.6</v>
      </c>
    </row>
    <row r="943" spans="1:10" x14ac:dyDescent="0.35">
      <c r="A943" s="138" t="s">
        <v>11766</v>
      </c>
      <c r="B943" s="21">
        <v>6</v>
      </c>
      <c r="C943" s="20">
        <v>0.7</v>
      </c>
      <c r="D943" s="135">
        <v>38</v>
      </c>
      <c r="E943" s="21"/>
      <c r="F943" s="250">
        <v>12.8</v>
      </c>
      <c r="G943" s="250">
        <v>11.75</v>
      </c>
      <c r="H943" s="252">
        <v>11.5</v>
      </c>
    </row>
    <row r="944" spans="1:10" s="128" customFormat="1" x14ac:dyDescent="0.35">
      <c r="A944" s="138" t="s">
        <v>11774</v>
      </c>
      <c r="B944" s="21">
        <v>6</v>
      </c>
      <c r="C944" s="20">
        <v>1</v>
      </c>
      <c r="D944" s="135">
        <v>38</v>
      </c>
      <c r="E944" s="21"/>
      <c r="F944" s="250">
        <v>15.450000000000001</v>
      </c>
      <c r="G944" s="250">
        <v>14.200000000000001</v>
      </c>
      <c r="H944" s="252">
        <v>13.9</v>
      </c>
      <c r="I944"/>
      <c r="J944"/>
    </row>
    <row r="945" spans="1:10" x14ac:dyDescent="0.35">
      <c r="A945" s="138" t="s">
        <v>14394</v>
      </c>
      <c r="B945" s="21">
        <v>6</v>
      </c>
      <c r="C945" s="20">
        <v>0.7</v>
      </c>
      <c r="D945" s="135">
        <v>40</v>
      </c>
      <c r="E945" s="21"/>
      <c r="F945" s="250">
        <v>31.700000000000003</v>
      </c>
      <c r="G945" s="250">
        <v>29.1</v>
      </c>
      <c r="H945" s="252">
        <v>28.55</v>
      </c>
    </row>
    <row r="946" spans="1:10" s="128" customFormat="1" x14ac:dyDescent="0.35">
      <c r="A946" s="138" t="s">
        <v>12602</v>
      </c>
      <c r="B946" s="21">
        <v>6</v>
      </c>
      <c r="C946" s="20">
        <v>0.7</v>
      </c>
      <c r="D946" s="135">
        <v>40</v>
      </c>
      <c r="E946" s="21"/>
      <c r="F946" s="250">
        <v>29.8</v>
      </c>
      <c r="G946" s="250">
        <v>27.35</v>
      </c>
      <c r="H946" s="252">
        <v>26.85</v>
      </c>
      <c r="I946"/>
      <c r="J946"/>
    </row>
    <row r="947" spans="1:10" s="128" customFormat="1" x14ac:dyDescent="0.35">
      <c r="A947" s="138" t="s">
        <v>13153</v>
      </c>
      <c r="B947" s="21">
        <v>6</v>
      </c>
      <c r="C947" s="20">
        <v>0.7</v>
      </c>
      <c r="D947" s="135">
        <v>35</v>
      </c>
      <c r="E947" s="21"/>
      <c r="F947" s="250">
        <v>14.05</v>
      </c>
      <c r="G947" s="250">
        <v>12.9</v>
      </c>
      <c r="H947" s="252">
        <v>12.65</v>
      </c>
      <c r="I947"/>
      <c r="J947"/>
    </row>
    <row r="948" spans="1:10" s="128" customFormat="1" x14ac:dyDescent="0.35">
      <c r="A948" s="138" t="s">
        <v>13157</v>
      </c>
      <c r="B948" s="21">
        <v>6</v>
      </c>
      <c r="C948" s="20">
        <v>0.7</v>
      </c>
      <c r="D948" s="135">
        <v>35</v>
      </c>
      <c r="E948" s="21"/>
      <c r="F948" s="250">
        <v>14.700000000000001</v>
      </c>
      <c r="G948" s="250">
        <v>13.5</v>
      </c>
      <c r="H948" s="252">
        <v>13.25</v>
      </c>
      <c r="I948"/>
      <c r="J948"/>
    </row>
    <row r="949" spans="1:10" x14ac:dyDescent="0.35">
      <c r="A949" s="138" t="s">
        <v>13629</v>
      </c>
      <c r="B949" s="21">
        <v>6</v>
      </c>
      <c r="C949" s="20">
        <v>0.7</v>
      </c>
      <c r="D949" s="135">
        <v>40</v>
      </c>
      <c r="E949" s="21"/>
      <c r="F949" s="250">
        <v>60.95</v>
      </c>
      <c r="G949" s="250">
        <v>55.95</v>
      </c>
      <c r="H949" s="252">
        <v>54.95</v>
      </c>
    </row>
    <row r="950" spans="1:10" x14ac:dyDescent="0.35">
      <c r="A950" s="138" t="s">
        <v>13631</v>
      </c>
      <c r="B950" s="21">
        <v>6</v>
      </c>
      <c r="C950" s="20">
        <v>0.7</v>
      </c>
      <c r="D950" s="135">
        <v>40</v>
      </c>
      <c r="E950" s="21"/>
      <c r="F950" s="250">
        <v>42.050000000000004</v>
      </c>
      <c r="G950" s="250">
        <v>38.6</v>
      </c>
      <c r="H950" s="252">
        <v>37.9</v>
      </c>
    </row>
    <row r="951" spans="1:10" s="128" customFormat="1" x14ac:dyDescent="0.35">
      <c r="A951" s="138" t="s">
        <v>14405</v>
      </c>
      <c r="B951" s="21">
        <v>6</v>
      </c>
      <c r="C951" s="20">
        <v>0.7</v>
      </c>
      <c r="D951" s="135">
        <v>40</v>
      </c>
      <c r="E951" s="21"/>
      <c r="F951" s="250">
        <v>52.400000000000006</v>
      </c>
      <c r="G951" s="250">
        <v>48.150000000000006</v>
      </c>
      <c r="H951" s="252">
        <v>47.25</v>
      </c>
      <c r="I951"/>
      <c r="J951"/>
    </row>
    <row r="952" spans="1:10" s="128" customFormat="1" ht="17" customHeight="1" x14ac:dyDescent="0.35">
      <c r="A952" s="357" t="s">
        <v>14247</v>
      </c>
      <c r="B952" s="358"/>
      <c r="C952" s="358"/>
      <c r="D952" s="358"/>
      <c r="E952" s="358"/>
      <c r="F952" s="358"/>
      <c r="G952" s="358"/>
      <c r="H952" s="359"/>
    </row>
    <row r="953" spans="1:10" x14ac:dyDescent="0.35">
      <c r="A953" s="138" t="s">
        <v>65</v>
      </c>
      <c r="B953" s="21">
        <v>6</v>
      </c>
      <c r="C953" s="20">
        <v>1</v>
      </c>
      <c r="D953" s="135">
        <v>30</v>
      </c>
      <c r="E953" s="21"/>
      <c r="F953" s="250">
        <v>26.400000000000002</v>
      </c>
      <c r="G953" s="250">
        <v>24.200000000000003</v>
      </c>
      <c r="H953" s="252">
        <v>23.8</v>
      </c>
    </row>
    <row r="954" spans="1:10" s="128" customFormat="1" x14ac:dyDescent="0.35">
      <c r="A954" s="138" t="s">
        <v>83</v>
      </c>
      <c r="B954" s="21">
        <v>6</v>
      </c>
      <c r="C954" s="20">
        <v>0.7</v>
      </c>
      <c r="D954" s="135">
        <v>40</v>
      </c>
      <c r="E954" s="21"/>
      <c r="F954" s="250">
        <v>14.8</v>
      </c>
      <c r="G954" s="250">
        <v>13.600000000000001</v>
      </c>
      <c r="H954" s="252">
        <v>13.350000000000001</v>
      </c>
      <c r="I954"/>
      <c r="J954"/>
    </row>
    <row r="955" spans="1:10" s="128" customFormat="1" x14ac:dyDescent="0.35">
      <c r="A955" s="138" t="s">
        <v>239</v>
      </c>
      <c r="B955" s="21">
        <v>12</v>
      </c>
      <c r="C955" s="20">
        <v>1</v>
      </c>
      <c r="D955" s="135">
        <v>40</v>
      </c>
      <c r="E955" s="21"/>
      <c r="F955" s="250">
        <v>15.950000000000001</v>
      </c>
      <c r="G955" s="250">
        <v>14.65</v>
      </c>
      <c r="H955" s="252">
        <v>14.350000000000001</v>
      </c>
      <c r="I955"/>
      <c r="J955"/>
    </row>
    <row r="956" spans="1:10" x14ac:dyDescent="0.35">
      <c r="A956" s="138" t="s">
        <v>255</v>
      </c>
      <c r="B956" s="21">
        <v>12</v>
      </c>
      <c r="C956" s="20">
        <v>1</v>
      </c>
      <c r="D956" s="135">
        <v>40</v>
      </c>
      <c r="E956" s="21"/>
      <c r="F956" s="250">
        <v>16.650000000000002</v>
      </c>
      <c r="G956" s="250">
        <v>15.3</v>
      </c>
      <c r="H956" s="252">
        <v>15.05</v>
      </c>
    </row>
    <row r="957" spans="1:10" x14ac:dyDescent="0.35">
      <c r="A957" s="138" t="s">
        <v>266</v>
      </c>
      <c r="B957" s="21">
        <v>12</v>
      </c>
      <c r="C957" s="20">
        <v>1</v>
      </c>
      <c r="D957" s="135">
        <v>38</v>
      </c>
      <c r="E957" s="21"/>
      <c r="F957" s="250">
        <v>16.600000000000001</v>
      </c>
      <c r="G957" s="250">
        <v>15.25</v>
      </c>
      <c r="H957" s="252">
        <v>14.950000000000001</v>
      </c>
    </row>
    <row r="958" spans="1:10" s="128" customFormat="1" x14ac:dyDescent="0.35">
      <c r="A958" s="138" t="s">
        <v>281</v>
      </c>
      <c r="B958" s="21">
        <v>12</v>
      </c>
      <c r="C958" s="20">
        <v>1</v>
      </c>
      <c r="D958" s="135">
        <v>38</v>
      </c>
      <c r="E958" s="21"/>
      <c r="F958" s="250">
        <v>16.150000000000002</v>
      </c>
      <c r="G958" s="250">
        <v>14.850000000000001</v>
      </c>
      <c r="H958" s="252">
        <v>14.600000000000001</v>
      </c>
      <c r="I958"/>
      <c r="J958"/>
    </row>
    <row r="959" spans="1:10" x14ac:dyDescent="0.35">
      <c r="A959" s="138" t="s">
        <v>288</v>
      </c>
      <c r="B959" s="21">
        <v>12</v>
      </c>
      <c r="C959" s="20">
        <v>1</v>
      </c>
      <c r="D959" s="135">
        <v>38</v>
      </c>
      <c r="E959" s="21"/>
      <c r="F959" s="250">
        <v>15.950000000000001</v>
      </c>
      <c r="G959" s="250">
        <v>14.600000000000001</v>
      </c>
      <c r="H959" s="252">
        <v>14.350000000000001</v>
      </c>
    </row>
    <row r="960" spans="1:10" s="128" customFormat="1" x14ac:dyDescent="0.35">
      <c r="A960" s="138" t="s">
        <v>485</v>
      </c>
      <c r="B960" s="21">
        <v>6</v>
      </c>
      <c r="C960" s="20">
        <v>0.7</v>
      </c>
      <c r="D960" s="135">
        <v>20</v>
      </c>
      <c r="E960" s="21"/>
      <c r="F960" s="250">
        <v>14.65</v>
      </c>
      <c r="G960" s="250">
        <v>13.450000000000001</v>
      </c>
      <c r="H960" s="252">
        <v>13.200000000000001</v>
      </c>
      <c r="I960"/>
      <c r="J960"/>
    </row>
    <row r="961" spans="1:10" s="128" customFormat="1" x14ac:dyDescent="0.35">
      <c r="A961" s="138" t="s">
        <v>493</v>
      </c>
      <c r="B961" s="21">
        <v>6</v>
      </c>
      <c r="C961" s="20">
        <v>0.7</v>
      </c>
      <c r="D961" s="135">
        <v>16</v>
      </c>
      <c r="E961" s="21"/>
      <c r="F961" s="250">
        <v>14.25</v>
      </c>
      <c r="G961" s="250">
        <v>13.100000000000001</v>
      </c>
      <c r="H961" s="252">
        <v>12.850000000000001</v>
      </c>
      <c r="I961"/>
      <c r="J961"/>
    </row>
    <row r="962" spans="1:10" x14ac:dyDescent="0.35">
      <c r="A962" s="138" t="s">
        <v>14832</v>
      </c>
      <c r="B962" s="21">
        <v>6</v>
      </c>
      <c r="C962" s="20">
        <v>0.7</v>
      </c>
      <c r="D962" s="135">
        <v>43</v>
      </c>
      <c r="E962" s="21"/>
      <c r="F962" s="250">
        <v>42.95</v>
      </c>
      <c r="G962" s="250">
        <v>39.400000000000006</v>
      </c>
      <c r="H962" s="252">
        <v>38.700000000000003</v>
      </c>
    </row>
    <row r="963" spans="1:10" x14ac:dyDescent="0.35">
      <c r="A963" s="138" t="s">
        <v>931</v>
      </c>
      <c r="B963" s="21">
        <v>6</v>
      </c>
      <c r="C963" s="20">
        <v>0.7</v>
      </c>
      <c r="D963" s="135">
        <v>24</v>
      </c>
      <c r="E963" s="21"/>
      <c r="F963" s="250">
        <v>11.55</v>
      </c>
      <c r="G963" s="250">
        <v>10.600000000000001</v>
      </c>
      <c r="H963" s="252">
        <v>10.4</v>
      </c>
    </row>
    <row r="964" spans="1:10" s="128" customFormat="1" x14ac:dyDescent="0.35">
      <c r="A964" s="138" t="s">
        <v>981</v>
      </c>
      <c r="B964" s="21">
        <v>6</v>
      </c>
      <c r="C964" s="20">
        <v>0.7</v>
      </c>
      <c r="D964" s="135">
        <v>40</v>
      </c>
      <c r="E964" s="21"/>
      <c r="F964" s="250">
        <v>24.950000000000003</v>
      </c>
      <c r="G964" s="250">
        <v>22.950000000000003</v>
      </c>
      <c r="H964" s="252">
        <v>22.5</v>
      </c>
      <c r="I964"/>
      <c r="J964"/>
    </row>
    <row r="965" spans="1:10" x14ac:dyDescent="0.35">
      <c r="A965" s="138" t="s">
        <v>985</v>
      </c>
      <c r="B965" s="21">
        <v>6</v>
      </c>
      <c r="C965" s="20">
        <v>0.7</v>
      </c>
      <c r="D965" s="135">
        <v>35.200000000000003</v>
      </c>
      <c r="E965" s="21"/>
      <c r="F965" s="250">
        <v>27.6</v>
      </c>
      <c r="G965" s="250">
        <v>25.35</v>
      </c>
      <c r="H965" s="252">
        <v>24.900000000000002</v>
      </c>
    </row>
    <row r="966" spans="1:10" s="128" customFormat="1" x14ac:dyDescent="0.35">
      <c r="A966" s="138" t="s">
        <v>997</v>
      </c>
      <c r="B966" s="21">
        <v>6</v>
      </c>
      <c r="C966" s="20">
        <v>0.7</v>
      </c>
      <c r="D966" s="135">
        <v>35.200000000000003</v>
      </c>
      <c r="E966" s="21"/>
      <c r="F966" s="250">
        <v>26.400000000000002</v>
      </c>
      <c r="G966" s="250">
        <v>24.200000000000003</v>
      </c>
      <c r="H966" s="252">
        <v>23.8</v>
      </c>
      <c r="I966"/>
      <c r="J966"/>
    </row>
    <row r="967" spans="1:10" s="128" customFormat="1" x14ac:dyDescent="0.35">
      <c r="A967" s="138" t="s">
        <v>1445</v>
      </c>
      <c r="B967" s="21">
        <v>6</v>
      </c>
      <c r="C967" s="20">
        <v>0.7</v>
      </c>
      <c r="D967" s="135">
        <v>33</v>
      </c>
      <c r="E967" s="21"/>
      <c r="F967" s="250">
        <v>12.450000000000001</v>
      </c>
      <c r="G967" s="250">
        <v>11.450000000000001</v>
      </c>
      <c r="H967" s="252">
        <v>11.25</v>
      </c>
      <c r="I967"/>
      <c r="J967"/>
    </row>
    <row r="968" spans="1:10" x14ac:dyDescent="0.35">
      <c r="A968" s="138" t="s">
        <v>1449</v>
      </c>
      <c r="B968" s="21">
        <v>6</v>
      </c>
      <c r="C968" s="20">
        <v>0.7</v>
      </c>
      <c r="D968" s="135">
        <v>35</v>
      </c>
      <c r="E968" s="21"/>
      <c r="F968" s="250">
        <v>13.3</v>
      </c>
      <c r="G968" s="250">
        <v>12.200000000000001</v>
      </c>
      <c r="H968" s="252">
        <v>12</v>
      </c>
    </row>
    <row r="969" spans="1:10" x14ac:dyDescent="0.35">
      <c r="A969" s="138" t="s">
        <v>1508</v>
      </c>
      <c r="B969" s="21">
        <v>6</v>
      </c>
      <c r="C969" s="20">
        <v>1</v>
      </c>
      <c r="D969" s="135">
        <v>40</v>
      </c>
      <c r="E969" s="21"/>
      <c r="F969" s="250">
        <v>80.800000000000011</v>
      </c>
      <c r="G969" s="250">
        <v>74.150000000000006</v>
      </c>
      <c r="H969" s="252">
        <v>72.850000000000009</v>
      </c>
    </row>
    <row r="970" spans="1:10" s="128" customFormat="1" x14ac:dyDescent="0.35">
      <c r="A970" s="138" t="s">
        <v>1511</v>
      </c>
      <c r="B970" s="21">
        <v>6</v>
      </c>
      <c r="C970" s="20">
        <v>0.7</v>
      </c>
      <c r="D970" s="135">
        <v>40</v>
      </c>
      <c r="E970" s="21"/>
      <c r="F970" s="250">
        <v>29.25</v>
      </c>
      <c r="G970" s="250">
        <v>26.85</v>
      </c>
      <c r="H970" s="252">
        <v>26.35</v>
      </c>
      <c r="I970"/>
      <c r="J970"/>
    </row>
    <row r="971" spans="1:10" x14ac:dyDescent="0.35">
      <c r="A971" s="138" t="s">
        <v>15036</v>
      </c>
      <c r="B971" s="21">
        <v>6</v>
      </c>
      <c r="C971" s="20">
        <v>1</v>
      </c>
      <c r="D971" s="135">
        <v>40</v>
      </c>
      <c r="E971" s="21"/>
      <c r="F971" s="250">
        <v>45.400000000000006</v>
      </c>
      <c r="G971" s="250">
        <v>41.7</v>
      </c>
      <c r="H971" s="252">
        <v>40.950000000000003</v>
      </c>
    </row>
    <row r="972" spans="1:10" s="128" customFormat="1" x14ac:dyDescent="0.35">
      <c r="A972" s="138" t="s">
        <v>15040</v>
      </c>
      <c r="B972" s="21">
        <v>6</v>
      </c>
      <c r="C972" s="20">
        <v>0.7</v>
      </c>
      <c r="D972" s="135">
        <v>40</v>
      </c>
      <c r="E972" s="21"/>
      <c r="F972" s="250">
        <v>39</v>
      </c>
      <c r="G972" s="250">
        <v>35.800000000000004</v>
      </c>
      <c r="H972" s="252">
        <v>35.15</v>
      </c>
      <c r="I972"/>
      <c r="J972"/>
    </row>
    <row r="973" spans="1:10" s="128" customFormat="1" x14ac:dyDescent="0.35">
      <c r="A973" s="138" t="s">
        <v>1513</v>
      </c>
      <c r="B973" s="21">
        <v>1</v>
      </c>
      <c r="C973" s="20">
        <v>6</v>
      </c>
      <c r="D973" s="135">
        <v>40</v>
      </c>
      <c r="E973" s="21"/>
      <c r="F973" s="250">
        <v>284.8</v>
      </c>
      <c r="G973" s="250">
        <v>261.45</v>
      </c>
      <c r="H973" s="252">
        <v>256.75</v>
      </c>
      <c r="I973"/>
      <c r="J973"/>
    </row>
    <row r="974" spans="1:10" x14ac:dyDescent="0.35">
      <c r="A974" s="138" t="s">
        <v>1557</v>
      </c>
      <c r="B974" s="21">
        <v>6</v>
      </c>
      <c r="C974" s="20">
        <v>1</v>
      </c>
      <c r="D974" s="135">
        <v>40</v>
      </c>
      <c r="E974" s="21"/>
      <c r="F974" s="250">
        <v>34.4</v>
      </c>
      <c r="G974" s="250">
        <v>31.6</v>
      </c>
      <c r="H974" s="252">
        <v>31.05</v>
      </c>
    </row>
    <row r="975" spans="1:10" x14ac:dyDescent="0.35">
      <c r="A975" s="138" t="s">
        <v>1815</v>
      </c>
      <c r="B975" s="21">
        <v>6</v>
      </c>
      <c r="C975" s="20">
        <v>0.7</v>
      </c>
      <c r="D975" s="135">
        <v>40</v>
      </c>
      <c r="E975" s="21"/>
      <c r="F975" s="250">
        <v>22.85</v>
      </c>
      <c r="G975" s="250">
        <v>20.950000000000003</v>
      </c>
      <c r="H975" s="252">
        <v>20.6</v>
      </c>
    </row>
    <row r="976" spans="1:10" x14ac:dyDescent="0.35">
      <c r="A976" s="138" t="s">
        <v>2107</v>
      </c>
      <c r="B976" s="21">
        <v>6</v>
      </c>
      <c r="C976" s="20">
        <v>1</v>
      </c>
      <c r="D976" s="135">
        <v>37.5</v>
      </c>
      <c r="E976" s="21"/>
      <c r="F976" s="250">
        <v>12.9</v>
      </c>
      <c r="G976" s="250">
        <v>11.8</v>
      </c>
      <c r="H976" s="252">
        <v>11.600000000000001</v>
      </c>
    </row>
    <row r="977" spans="1:10" x14ac:dyDescent="0.35">
      <c r="A977" s="138" t="s">
        <v>2829</v>
      </c>
      <c r="B977" s="21">
        <v>6</v>
      </c>
      <c r="C977" s="20">
        <v>0.7</v>
      </c>
      <c r="D977" s="135">
        <v>37.5</v>
      </c>
      <c r="E977" s="21"/>
      <c r="F977" s="250">
        <v>21.700000000000003</v>
      </c>
      <c r="G977" s="250">
        <v>19.950000000000003</v>
      </c>
      <c r="H977" s="252">
        <v>19.55</v>
      </c>
    </row>
    <row r="978" spans="1:10" s="128" customFormat="1" x14ac:dyDescent="0.35">
      <c r="A978" s="138" t="s">
        <v>2932</v>
      </c>
      <c r="B978" s="21">
        <v>6</v>
      </c>
      <c r="C978" s="20">
        <v>0.5</v>
      </c>
      <c r="D978" s="135">
        <v>24</v>
      </c>
      <c r="E978" s="21"/>
      <c r="F978" s="250">
        <v>18.400000000000002</v>
      </c>
      <c r="G978" s="250">
        <v>16.850000000000001</v>
      </c>
      <c r="H978" s="252">
        <v>16.55</v>
      </c>
      <c r="I978"/>
      <c r="J978"/>
    </row>
    <row r="979" spans="1:10" s="128" customFormat="1" x14ac:dyDescent="0.35">
      <c r="A979" s="138" t="s">
        <v>3273</v>
      </c>
      <c r="B979" s="21">
        <v>6</v>
      </c>
      <c r="C979" s="20">
        <v>0.7</v>
      </c>
      <c r="D979" s="135">
        <v>40</v>
      </c>
      <c r="E979" s="21"/>
      <c r="F979" s="250">
        <v>26.8</v>
      </c>
      <c r="G979" s="250">
        <v>24.6</v>
      </c>
      <c r="H979" s="252">
        <v>24.150000000000002</v>
      </c>
      <c r="I979"/>
      <c r="J979"/>
    </row>
    <row r="980" spans="1:10" x14ac:dyDescent="0.35">
      <c r="A980" s="138" t="s">
        <v>3281</v>
      </c>
      <c r="B980" s="21">
        <v>6</v>
      </c>
      <c r="C980" s="20">
        <v>0.7</v>
      </c>
      <c r="D980" s="135">
        <v>40</v>
      </c>
      <c r="E980" s="21"/>
      <c r="F980" s="250">
        <v>28</v>
      </c>
      <c r="G980" s="250">
        <v>25.75</v>
      </c>
      <c r="H980" s="252">
        <v>25.25</v>
      </c>
    </row>
    <row r="981" spans="1:10" x14ac:dyDescent="0.35">
      <c r="A981" s="138" t="s">
        <v>14345</v>
      </c>
      <c r="B981" s="21">
        <v>6</v>
      </c>
      <c r="C981" s="20">
        <v>0.7</v>
      </c>
      <c r="D981" s="135">
        <v>40</v>
      </c>
      <c r="E981" s="21"/>
      <c r="F981" s="250">
        <v>28</v>
      </c>
      <c r="G981" s="250">
        <v>25.75</v>
      </c>
      <c r="H981" s="252">
        <v>25.25</v>
      </c>
    </row>
    <row r="982" spans="1:10" x14ac:dyDescent="0.35">
      <c r="A982" s="138" t="s">
        <v>3286</v>
      </c>
      <c r="B982" s="21">
        <v>6</v>
      </c>
      <c r="C982" s="20">
        <v>0.7</v>
      </c>
      <c r="D982" s="135">
        <v>40</v>
      </c>
      <c r="E982" s="21"/>
      <c r="F982" s="250">
        <v>26.200000000000003</v>
      </c>
      <c r="G982" s="250">
        <v>24.05</v>
      </c>
      <c r="H982" s="252">
        <v>23.6</v>
      </c>
    </row>
    <row r="983" spans="1:10" x14ac:dyDescent="0.35">
      <c r="A983" s="138" t="s">
        <v>14347</v>
      </c>
      <c r="B983" s="21">
        <v>6</v>
      </c>
      <c r="C983" s="20">
        <v>0.7</v>
      </c>
      <c r="D983" s="135">
        <v>40</v>
      </c>
      <c r="E983" s="21"/>
      <c r="F983" s="250">
        <v>26.200000000000003</v>
      </c>
      <c r="G983" s="250">
        <v>24.05</v>
      </c>
      <c r="H983" s="252">
        <v>23.6</v>
      </c>
    </row>
    <row r="984" spans="1:10" s="128" customFormat="1" x14ac:dyDescent="0.35">
      <c r="A984" s="138" t="s">
        <v>3298</v>
      </c>
      <c r="B984" s="21">
        <v>6</v>
      </c>
      <c r="C984" s="20">
        <v>0.7</v>
      </c>
      <c r="D984" s="135">
        <v>40</v>
      </c>
      <c r="E984" s="21"/>
      <c r="F984" s="250">
        <v>26.200000000000003</v>
      </c>
      <c r="G984" s="250">
        <v>24.05</v>
      </c>
      <c r="H984" s="252">
        <v>23.6</v>
      </c>
      <c r="I984"/>
      <c r="J984"/>
    </row>
    <row r="985" spans="1:10" s="128" customFormat="1" x14ac:dyDescent="0.35">
      <c r="A985" s="138" t="s">
        <v>14349</v>
      </c>
      <c r="B985" s="21">
        <v>6</v>
      </c>
      <c r="C985" s="20">
        <v>0.7</v>
      </c>
      <c r="D985" s="135">
        <v>40</v>
      </c>
      <c r="E985" s="21"/>
      <c r="F985" s="250">
        <v>26.200000000000003</v>
      </c>
      <c r="G985" s="250">
        <v>24.05</v>
      </c>
      <c r="H985" s="252">
        <v>23.6</v>
      </c>
      <c r="I985"/>
      <c r="J985"/>
    </row>
    <row r="986" spans="1:10" x14ac:dyDescent="0.35">
      <c r="A986" s="138" t="s">
        <v>3361</v>
      </c>
      <c r="B986" s="21">
        <v>6</v>
      </c>
      <c r="C986" s="20">
        <v>0.7</v>
      </c>
      <c r="D986" s="135">
        <v>37.5</v>
      </c>
      <c r="E986" s="21"/>
      <c r="F986" s="250">
        <v>25.35</v>
      </c>
      <c r="G986" s="250">
        <v>23.3</v>
      </c>
      <c r="H986" s="252">
        <v>22.85</v>
      </c>
    </row>
    <row r="987" spans="1:10" x14ac:dyDescent="0.35">
      <c r="A987" s="138" t="s">
        <v>3365</v>
      </c>
      <c r="B987" s="21">
        <v>6</v>
      </c>
      <c r="C987" s="20">
        <v>0.7</v>
      </c>
      <c r="D987" s="135">
        <v>37.5</v>
      </c>
      <c r="E987" s="21"/>
      <c r="F987" s="250">
        <v>25.05</v>
      </c>
      <c r="G987" s="250">
        <v>23</v>
      </c>
      <c r="H987" s="252">
        <v>22.6</v>
      </c>
    </row>
    <row r="988" spans="1:10" s="128" customFormat="1" x14ac:dyDescent="0.35">
      <c r="A988" s="138" t="s">
        <v>3369</v>
      </c>
      <c r="B988" s="21">
        <v>6</v>
      </c>
      <c r="C988" s="20">
        <v>0.7</v>
      </c>
      <c r="D988" s="135">
        <v>37.5</v>
      </c>
      <c r="E988" s="21"/>
      <c r="F988" s="250">
        <v>25.05</v>
      </c>
      <c r="G988" s="250">
        <v>23</v>
      </c>
      <c r="H988" s="252">
        <v>22.6</v>
      </c>
      <c r="I988"/>
      <c r="J988"/>
    </row>
    <row r="989" spans="1:10" x14ac:dyDescent="0.35">
      <c r="A989" s="138" t="s">
        <v>3373</v>
      </c>
      <c r="B989" s="21">
        <v>6</v>
      </c>
      <c r="C989" s="20">
        <v>0.7</v>
      </c>
      <c r="D989" s="135">
        <v>37.5</v>
      </c>
      <c r="E989" s="21"/>
      <c r="F989" s="250">
        <v>25.05</v>
      </c>
      <c r="G989" s="250">
        <v>23</v>
      </c>
      <c r="H989" s="252">
        <v>22.6</v>
      </c>
    </row>
    <row r="990" spans="1:10" x14ac:dyDescent="0.35">
      <c r="A990" s="138" t="s">
        <v>3377</v>
      </c>
      <c r="B990" s="21">
        <v>6</v>
      </c>
      <c r="C990" s="20">
        <v>0.7</v>
      </c>
      <c r="D990" s="135">
        <v>37.5</v>
      </c>
      <c r="E990" s="21"/>
      <c r="F990" s="250">
        <v>25.05</v>
      </c>
      <c r="G990" s="250">
        <v>23</v>
      </c>
      <c r="H990" s="252">
        <v>22.6</v>
      </c>
    </row>
    <row r="991" spans="1:10" s="128" customFormat="1" x14ac:dyDescent="0.35">
      <c r="A991" s="138" t="s">
        <v>3381</v>
      </c>
      <c r="B991" s="21">
        <v>6</v>
      </c>
      <c r="C991" s="20">
        <v>0.7</v>
      </c>
      <c r="D991" s="135">
        <v>37.5</v>
      </c>
      <c r="E991" s="21"/>
      <c r="F991" s="250">
        <v>25.8</v>
      </c>
      <c r="G991" s="250">
        <v>23.700000000000003</v>
      </c>
      <c r="H991" s="252">
        <v>23.25</v>
      </c>
      <c r="I991"/>
      <c r="J991"/>
    </row>
    <row r="992" spans="1:10" s="128" customFormat="1" x14ac:dyDescent="0.35">
      <c r="A992" s="138" t="s">
        <v>14624</v>
      </c>
      <c r="B992" s="21">
        <v>6</v>
      </c>
      <c r="C992" s="20">
        <v>0.7</v>
      </c>
      <c r="D992" s="135">
        <v>37.5</v>
      </c>
      <c r="E992" s="21"/>
      <c r="F992" s="250">
        <v>22.900000000000002</v>
      </c>
      <c r="G992" s="250">
        <v>21.05</v>
      </c>
      <c r="H992" s="252">
        <v>20.650000000000002</v>
      </c>
      <c r="I992"/>
      <c r="J992"/>
    </row>
    <row r="993" spans="1:10" x14ac:dyDescent="0.35">
      <c r="A993" s="138" t="s">
        <v>3385</v>
      </c>
      <c r="B993" s="21">
        <v>12</v>
      </c>
      <c r="C993" s="20">
        <v>1</v>
      </c>
      <c r="D993" s="135">
        <v>40</v>
      </c>
      <c r="E993" s="21"/>
      <c r="F993" s="250">
        <v>33.200000000000003</v>
      </c>
      <c r="G993" s="250">
        <v>30.5</v>
      </c>
      <c r="H993" s="252">
        <v>29.950000000000003</v>
      </c>
    </row>
    <row r="994" spans="1:10" x14ac:dyDescent="0.35">
      <c r="A994" s="138" t="s">
        <v>3860</v>
      </c>
      <c r="B994" s="21">
        <v>48</v>
      </c>
      <c r="C994" s="20">
        <v>0.05</v>
      </c>
      <c r="D994" s="135">
        <v>40</v>
      </c>
      <c r="E994" s="21"/>
      <c r="F994" s="250">
        <v>7</v>
      </c>
      <c r="G994" s="250">
        <v>6.4</v>
      </c>
      <c r="H994" s="252">
        <v>6.3000000000000007</v>
      </c>
    </row>
    <row r="995" spans="1:10" x14ac:dyDescent="0.35">
      <c r="A995" s="138" t="s">
        <v>3865</v>
      </c>
      <c r="B995" s="21">
        <v>4</v>
      </c>
      <c r="C995" s="20">
        <v>0.7</v>
      </c>
      <c r="D995" s="135">
        <v>40</v>
      </c>
      <c r="E995" s="21"/>
      <c r="F995" s="250">
        <v>42.650000000000006</v>
      </c>
      <c r="G995" s="250">
        <v>39.150000000000006</v>
      </c>
      <c r="H995" s="252">
        <v>38.450000000000003</v>
      </c>
    </row>
    <row r="996" spans="1:10" x14ac:dyDescent="0.35">
      <c r="A996" s="138" t="s">
        <v>3869</v>
      </c>
      <c r="B996" s="21">
        <v>3</v>
      </c>
      <c r="C996" s="20">
        <v>1.75</v>
      </c>
      <c r="D996" s="135">
        <v>40</v>
      </c>
      <c r="E996" s="21"/>
      <c r="F996" s="250">
        <v>70.5</v>
      </c>
      <c r="G996" s="250">
        <v>64.7</v>
      </c>
      <c r="H996" s="252">
        <v>63.550000000000004</v>
      </c>
    </row>
    <row r="997" spans="1:10" x14ac:dyDescent="0.35">
      <c r="A997" s="138" t="s">
        <v>23280</v>
      </c>
      <c r="B997" s="21">
        <v>2</v>
      </c>
      <c r="C997" s="20">
        <v>3</v>
      </c>
      <c r="D997" s="135">
        <v>40</v>
      </c>
      <c r="E997" s="21"/>
      <c r="F997" s="250">
        <v>190.95000000000002</v>
      </c>
      <c r="G997" s="250">
        <v>175.3</v>
      </c>
      <c r="H997" s="252">
        <v>172.15</v>
      </c>
    </row>
    <row r="998" spans="1:10" s="128" customFormat="1" x14ac:dyDescent="0.35">
      <c r="A998" s="138" t="s">
        <v>23279</v>
      </c>
      <c r="B998" s="21">
        <v>3</v>
      </c>
      <c r="C998" s="20">
        <v>1.75</v>
      </c>
      <c r="D998" s="135">
        <v>40</v>
      </c>
      <c r="E998" s="21"/>
      <c r="F998" s="250">
        <v>69.25</v>
      </c>
      <c r="G998" s="250">
        <v>63.6</v>
      </c>
      <c r="H998" s="252">
        <v>62.45</v>
      </c>
      <c r="I998"/>
      <c r="J998"/>
    </row>
    <row r="999" spans="1:10" x14ac:dyDescent="0.35">
      <c r="A999" s="138" t="s">
        <v>3878</v>
      </c>
      <c r="B999" s="21">
        <v>6</v>
      </c>
      <c r="C999" s="20">
        <v>0.7</v>
      </c>
      <c r="D999" s="135">
        <v>40</v>
      </c>
      <c r="E999" s="21"/>
      <c r="F999" s="250">
        <v>40.200000000000003</v>
      </c>
      <c r="G999" s="250">
        <v>36.950000000000003</v>
      </c>
      <c r="H999" s="252">
        <v>36.25</v>
      </c>
    </row>
    <row r="1000" spans="1:10" x14ac:dyDescent="0.35">
      <c r="A1000" s="138" t="s">
        <v>3882</v>
      </c>
      <c r="B1000" s="21">
        <v>6</v>
      </c>
      <c r="C1000" s="20">
        <v>0.7</v>
      </c>
      <c r="D1000" s="135">
        <v>40</v>
      </c>
      <c r="E1000" s="21"/>
      <c r="F1000" s="250">
        <v>40.050000000000004</v>
      </c>
      <c r="G1000" s="250">
        <v>36.75</v>
      </c>
      <c r="H1000" s="252">
        <v>36.1</v>
      </c>
    </row>
    <row r="1001" spans="1:10" s="128" customFormat="1" x14ac:dyDescent="0.35">
      <c r="A1001" s="138" t="s">
        <v>3890</v>
      </c>
      <c r="B1001" s="21">
        <v>6</v>
      </c>
      <c r="C1001" s="20">
        <v>0.7</v>
      </c>
      <c r="D1001" s="135">
        <v>40</v>
      </c>
      <c r="E1001" s="21"/>
      <c r="F1001" s="250">
        <v>39.550000000000004</v>
      </c>
      <c r="G1001" s="250">
        <v>36.300000000000004</v>
      </c>
      <c r="H1001" s="252">
        <v>35.65</v>
      </c>
      <c r="I1001"/>
      <c r="J1001"/>
    </row>
    <row r="1002" spans="1:10" x14ac:dyDescent="0.35">
      <c r="A1002" s="138" t="s">
        <v>3941</v>
      </c>
      <c r="B1002" s="21">
        <v>12</v>
      </c>
      <c r="C1002" s="20">
        <v>1</v>
      </c>
      <c r="D1002" s="135">
        <v>40</v>
      </c>
      <c r="E1002" s="21"/>
      <c r="F1002" s="250">
        <v>12.350000000000001</v>
      </c>
      <c r="G1002" s="250">
        <v>11.350000000000001</v>
      </c>
      <c r="H1002" s="252">
        <v>11.15</v>
      </c>
    </row>
    <row r="1003" spans="1:10" x14ac:dyDescent="0.35">
      <c r="A1003" s="138" t="s">
        <v>4224</v>
      </c>
      <c r="B1003" s="21">
        <v>1</v>
      </c>
      <c r="C1003" s="20">
        <v>0.7</v>
      </c>
      <c r="D1003" s="135">
        <v>40</v>
      </c>
      <c r="E1003" s="21"/>
      <c r="F1003" s="250">
        <v>45.650000000000006</v>
      </c>
      <c r="G1003" s="250">
        <v>41.900000000000006</v>
      </c>
      <c r="H1003" s="252">
        <v>41.150000000000006</v>
      </c>
    </row>
    <row r="1004" spans="1:10" x14ac:dyDescent="0.35">
      <c r="A1004" s="138" t="s">
        <v>4227</v>
      </c>
      <c r="B1004" s="21">
        <v>24</v>
      </c>
      <c r="C1004" s="20">
        <v>0.05</v>
      </c>
      <c r="D1004" s="135">
        <v>40</v>
      </c>
      <c r="E1004" s="21"/>
      <c r="F1004" s="250">
        <v>8.9</v>
      </c>
      <c r="G1004" s="250">
        <v>8.15</v>
      </c>
      <c r="H1004" s="252">
        <v>8</v>
      </c>
    </row>
    <row r="1005" spans="1:10" s="128" customFormat="1" x14ac:dyDescent="0.35">
      <c r="A1005" s="138" t="s">
        <v>23281</v>
      </c>
      <c r="B1005" s="21">
        <v>6</v>
      </c>
      <c r="C1005" s="20">
        <v>0.7</v>
      </c>
      <c r="D1005" s="135">
        <v>40</v>
      </c>
      <c r="E1005" s="21"/>
      <c r="F1005" s="250">
        <v>27.400000000000002</v>
      </c>
      <c r="G1005" s="250">
        <v>25.150000000000002</v>
      </c>
      <c r="H1005" s="252">
        <v>24.700000000000003</v>
      </c>
      <c r="I1005"/>
      <c r="J1005"/>
    </row>
    <row r="1006" spans="1:10" s="128" customFormat="1" x14ac:dyDescent="0.35">
      <c r="A1006" s="138" t="s">
        <v>4666</v>
      </c>
      <c r="B1006" s="21">
        <v>6</v>
      </c>
      <c r="C1006" s="20">
        <v>0.7</v>
      </c>
      <c r="D1006" s="135">
        <v>43</v>
      </c>
      <c r="E1006" s="21"/>
      <c r="F1006" s="250">
        <v>22.200000000000003</v>
      </c>
      <c r="G1006" s="250">
        <v>20.350000000000001</v>
      </c>
      <c r="H1006" s="252">
        <v>20</v>
      </c>
      <c r="I1006"/>
      <c r="J1006"/>
    </row>
    <row r="1007" spans="1:10" x14ac:dyDescent="0.35">
      <c r="A1007" s="138" t="s">
        <v>4716</v>
      </c>
      <c r="B1007" s="21">
        <v>6</v>
      </c>
      <c r="C1007" s="20">
        <v>1</v>
      </c>
      <c r="D1007" s="135">
        <v>37.5</v>
      </c>
      <c r="E1007" s="21"/>
      <c r="F1007" s="250">
        <v>9.0500000000000007</v>
      </c>
      <c r="G1007" s="250">
        <v>8.3000000000000007</v>
      </c>
      <c r="H1007" s="252">
        <v>8.15</v>
      </c>
    </row>
    <row r="1008" spans="1:10" s="128" customFormat="1" x14ac:dyDescent="0.35">
      <c r="A1008" s="138" t="s">
        <v>4770</v>
      </c>
      <c r="B1008" s="21">
        <v>6</v>
      </c>
      <c r="C1008" s="20">
        <v>0.7</v>
      </c>
      <c r="D1008" s="135">
        <v>40</v>
      </c>
      <c r="E1008" s="21"/>
      <c r="F1008" s="250">
        <v>24.35</v>
      </c>
      <c r="G1008" s="250">
        <v>22.35</v>
      </c>
      <c r="H1008" s="252">
        <v>21.950000000000003</v>
      </c>
      <c r="I1008"/>
      <c r="J1008"/>
    </row>
    <row r="1009" spans="1:10" x14ac:dyDescent="0.35">
      <c r="A1009" s="138" t="s">
        <v>4863</v>
      </c>
      <c r="B1009" s="21">
        <v>6</v>
      </c>
      <c r="C1009" s="20">
        <v>1</v>
      </c>
      <c r="D1009" s="135">
        <v>18</v>
      </c>
      <c r="E1009" s="21"/>
      <c r="F1009" s="250">
        <v>13.75</v>
      </c>
      <c r="G1009" s="250">
        <v>12.65</v>
      </c>
      <c r="H1009" s="252">
        <v>12.4</v>
      </c>
    </row>
    <row r="1010" spans="1:10" x14ac:dyDescent="0.35">
      <c r="A1010" s="138" t="s">
        <v>4870</v>
      </c>
      <c r="B1010" s="21">
        <v>6</v>
      </c>
      <c r="C1010" s="20">
        <v>1.5</v>
      </c>
      <c r="D1010" s="135">
        <v>37.5</v>
      </c>
      <c r="E1010" s="21"/>
      <c r="F1010" s="250">
        <v>23.05</v>
      </c>
      <c r="G1010" s="250">
        <v>21.150000000000002</v>
      </c>
      <c r="H1010" s="252">
        <v>20.8</v>
      </c>
    </row>
    <row r="1011" spans="1:10" s="128" customFormat="1" x14ac:dyDescent="0.35">
      <c r="A1011" s="138" t="s">
        <v>4881</v>
      </c>
      <c r="B1011" s="21">
        <v>6</v>
      </c>
      <c r="C1011" s="20">
        <v>1</v>
      </c>
      <c r="D1011" s="135">
        <v>40</v>
      </c>
      <c r="E1011" s="21"/>
      <c r="F1011" s="250">
        <v>11.8</v>
      </c>
      <c r="G1011" s="250">
        <v>10.8</v>
      </c>
      <c r="H1011" s="252">
        <v>10.65</v>
      </c>
      <c r="I1011"/>
      <c r="J1011"/>
    </row>
    <row r="1012" spans="1:10" s="128" customFormat="1" x14ac:dyDescent="0.35">
      <c r="A1012" s="138" t="s">
        <v>4890</v>
      </c>
      <c r="B1012" s="21">
        <v>6</v>
      </c>
      <c r="C1012" s="20">
        <v>0.7</v>
      </c>
      <c r="D1012" s="135">
        <v>40</v>
      </c>
      <c r="E1012" s="21"/>
      <c r="F1012" s="250">
        <v>11.55</v>
      </c>
      <c r="G1012" s="250">
        <v>10.600000000000001</v>
      </c>
      <c r="H1012" s="252">
        <v>10.4</v>
      </c>
      <c r="I1012"/>
      <c r="J1012"/>
    </row>
    <row r="1013" spans="1:10" x14ac:dyDescent="0.35">
      <c r="A1013" s="138" t="s">
        <v>4939</v>
      </c>
      <c r="B1013" s="21">
        <v>35</v>
      </c>
      <c r="C1013" s="20">
        <v>0.05</v>
      </c>
      <c r="D1013" s="135">
        <v>38</v>
      </c>
      <c r="E1013" s="21"/>
      <c r="F1013" s="250">
        <v>6.6000000000000005</v>
      </c>
      <c r="G1013" s="250">
        <v>6.0500000000000007</v>
      </c>
      <c r="H1013" s="252">
        <v>5.95</v>
      </c>
    </row>
    <row r="1014" spans="1:10" x14ac:dyDescent="0.35">
      <c r="A1014" s="138" t="s">
        <v>4946</v>
      </c>
      <c r="B1014" s="21">
        <v>9</v>
      </c>
      <c r="C1014" s="20">
        <v>0.5</v>
      </c>
      <c r="D1014" s="135">
        <v>40</v>
      </c>
      <c r="E1014" s="21"/>
      <c r="F1014" s="250">
        <v>22.05</v>
      </c>
      <c r="G1014" s="250">
        <v>20.25</v>
      </c>
      <c r="H1014" s="252">
        <v>19.900000000000002</v>
      </c>
    </row>
    <row r="1015" spans="1:10" x14ac:dyDescent="0.35">
      <c r="A1015" s="138" t="s">
        <v>5306</v>
      </c>
      <c r="B1015" s="21">
        <v>6</v>
      </c>
      <c r="C1015" s="20">
        <v>0.7</v>
      </c>
      <c r="D1015" s="135">
        <v>40</v>
      </c>
      <c r="E1015" s="21"/>
      <c r="F1015" s="250">
        <v>14.55</v>
      </c>
      <c r="G1015" s="250">
        <v>13.350000000000001</v>
      </c>
      <c r="H1015" s="252">
        <v>13.100000000000001</v>
      </c>
    </row>
    <row r="1016" spans="1:10" s="128" customFormat="1" x14ac:dyDescent="0.35">
      <c r="A1016" s="138" t="s">
        <v>5317</v>
      </c>
      <c r="B1016" s="21">
        <v>6</v>
      </c>
      <c r="C1016" s="20">
        <v>1</v>
      </c>
      <c r="D1016" s="135">
        <v>30</v>
      </c>
      <c r="E1016" s="21"/>
      <c r="F1016" s="250">
        <v>15.9</v>
      </c>
      <c r="G1016" s="250">
        <v>14.600000000000001</v>
      </c>
      <c r="H1016" s="252">
        <v>14.350000000000001</v>
      </c>
      <c r="I1016"/>
      <c r="J1016"/>
    </row>
    <row r="1017" spans="1:10" x14ac:dyDescent="0.35">
      <c r="A1017" s="138" t="s">
        <v>5551</v>
      </c>
      <c r="B1017" s="21">
        <v>6</v>
      </c>
      <c r="C1017" s="20">
        <v>0.7</v>
      </c>
      <c r="D1017" s="135">
        <v>27</v>
      </c>
      <c r="E1017" s="21"/>
      <c r="F1017" s="250">
        <v>14.25</v>
      </c>
      <c r="G1017" s="250">
        <v>13.100000000000001</v>
      </c>
      <c r="H1017" s="252">
        <v>12.850000000000001</v>
      </c>
    </row>
    <row r="1018" spans="1:10" x14ac:dyDescent="0.35">
      <c r="A1018" s="138" t="s">
        <v>6151</v>
      </c>
      <c r="B1018" s="21">
        <v>6</v>
      </c>
      <c r="C1018" s="20">
        <v>0.7</v>
      </c>
      <c r="D1018" s="135">
        <v>40</v>
      </c>
      <c r="E1018" s="21"/>
      <c r="F1018" s="250">
        <v>30.150000000000002</v>
      </c>
      <c r="G1018" s="250">
        <v>27.700000000000003</v>
      </c>
      <c r="H1018" s="252">
        <v>27.200000000000003</v>
      </c>
    </row>
    <row r="1019" spans="1:10" x14ac:dyDescent="0.35">
      <c r="A1019" s="138" t="s">
        <v>6155</v>
      </c>
      <c r="B1019" s="21">
        <v>1</v>
      </c>
      <c r="C1019" s="20">
        <v>3</v>
      </c>
      <c r="D1019" s="135">
        <v>40</v>
      </c>
      <c r="E1019" s="21"/>
      <c r="F1019" s="250">
        <v>203.75</v>
      </c>
      <c r="G1019" s="250">
        <v>187.05</v>
      </c>
      <c r="H1019" s="252">
        <v>183.70000000000002</v>
      </c>
    </row>
    <row r="1020" spans="1:10" s="128" customFormat="1" x14ac:dyDescent="0.35">
      <c r="A1020" s="138" t="s">
        <v>6166</v>
      </c>
      <c r="B1020" s="21">
        <v>6</v>
      </c>
      <c r="C1020" s="20">
        <v>0.7</v>
      </c>
      <c r="D1020" s="135">
        <v>37.5</v>
      </c>
      <c r="E1020" s="21"/>
      <c r="F1020" s="250">
        <v>8.2000000000000011</v>
      </c>
      <c r="G1020" s="250">
        <v>7.5500000000000007</v>
      </c>
      <c r="H1020" s="252">
        <v>7.4</v>
      </c>
      <c r="I1020"/>
      <c r="J1020"/>
    </row>
    <row r="1021" spans="1:10" s="128" customFormat="1" x14ac:dyDescent="0.35">
      <c r="A1021" s="138" t="s">
        <v>6375</v>
      </c>
      <c r="B1021" s="21">
        <v>6</v>
      </c>
      <c r="C1021" s="20">
        <v>1</v>
      </c>
      <c r="D1021" s="135">
        <v>38</v>
      </c>
      <c r="E1021" s="21"/>
      <c r="F1021" s="250">
        <v>14</v>
      </c>
      <c r="G1021" s="250">
        <v>12.850000000000001</v>
      </c>
      <c r="H1021" s="252">
        <v>12.600000000000001</v>
      </c>
      <c r="I1021"/>
      <c r="J1021"/>
    </row>
    <row r="1022" spans="1:10" s="128" customFormat="1" x14ac:dyDescent="0.35">
      <c r="A1022" s="138" t="s">
        <v>6382</v>
      </c>
      <c r="B1022" s="21">
        <v>6</v>
      </c>
      <c r="C1022" s="20">
        <v>0.7</v>
      </c>
      <c r="D1022" s="135">
        <v>38</v>
      </c>
      <c r="E1022" s="21"/>
      <c r="F1022" s="250">
        <v>11.55</v>
      </c>
      <c r="G1022" s="250">
        <v>10.600000000000001</v>
      </c>
      <c r="H1022" s="252">
        <v>10.4</v>
      </c>
      <c r="I1022"/>
      <c r="J1022"/>
    </row>
    <row r="1023" spans="1:10" x14ac:dyDescent="0.35">
      <c r="A1023" s="138" t="s">
        <v>6413</v>
      </c>
      <c r="B1023" s="21">
        <v>6</v>
      </c>
      <c r="C1023" s="20">
        <v>0.7</v>
      </c>
      <c r="D1023" s="135">
        <v>40</v>
      </c>
      <c r="E1023" s="21"/>
      <c r="F1023" s="250">
        <v>30.650000000000002</v>
      </c>
      <c r="G1023" s="250">
        <v>28.150000000000002</v>
      </c>
      <c r="H1023" s="252">
        <v>27.650000000000002</v>
      </c>
    </row>
    <row r="1024" spans="1:10" x14ac:dyDescent="0.35">
      <c r="A1024" s="138" t="s">
        <v>6930</v>
      </c>
      <c r="B1024" s="21">
        <v>6</v>
      </c>
      <c r="C1024" s="20">
        <v>0.7</v>
      </c>
      <c r="D1024" s="135">
        <v>32</v>
      </c>
      <c r="E1024" s="21"/>
      <c r="F1024" s="250">
        <v>13.55</v>
      </c>
      <c r="G1024" s="250">
        <v>12.4</v>
      </c>
      <c r="H1024" s="252">
        <v>12.200000000000001</v>
      </c>
    </row>
    <row r="1025" spans="1:10" s="128" customFormat="1" x14ac:dyDescent="0.35">
      <c r="A1025" s="138" t="s">
        <v>6934</v>
      </c>
      <c r="B1025" s="21">
        <v>6</v>
      </c>
      <c r="C1025" s="20">
        <v>0.7</v>
      </c>
      <c r="D1025" s="135">
        <v>17</v>
      </c>
      <c r="E1025" s="21"/>
      <c r="F1025" s="250">
        <v>18.350000000000001</v>
      </c>
      <c r="G1025" s="250">
        <v>16.850000000000001</v>
      </c>
      <c r="H1025" s="252">
        <v>16.55</v>
      </c>
      <c r="I1025"/>
      <c r="J1025"/>
    </row>
    <row r="1026" spans="1:10" x14ac:dyDescent="0.35">
      <c r="A1026" s="138" t="s">
        <v>6958</v>
      </c>
      <c r="B1026" s="21">
        <v>6</v>
      </c>
      <c r="C1026" s="20">
        <v>1</v>
      </c>
      <c r="D1026" s="135">
        <v>37.5</v>
      </c>
      <c r="E1026" s="21"/>
      <c r="F1026" s="250">
        <v>9.35</v>
      </c>
      <c r="G1026" s="250">
        <v>8.5500000000000007</v>
      </c>
      <c r="H1026" s="252">
        <v>8.4</v>
      </c>
    </row>
    <row r="1027" spans="1:10" s="128" customFormat="1" x14ac:dyDescent="0.35">
      <c r="A1027" s="138" t="s">
        <v>7809</v>
      </c>
      <c r="B1027" s="21">
        <v>6</v>
      </c>
      <c r="C1027" s="20">
        <v>0.5</v>
      </c>
      <c r="D1027" s="135">
        <v>40</v>
      </c>
      <c r="E1027" s="21"/>
      <c r="F1027" s="250">
        <v>15.75</v>
      </c>
      <c r="G1027" s="250">
        <v>14.450000000000001</v>
      </c>
      <c r="H1027" s="252">
        <v>14.200000000000001</v>
      </c>
      <c r="I1027"/>
      <c r="J1027"/>
    </row>
    <row r="1028" spans="1:10" x14ac:dyDescent="0.35">
      <c r="A1028" s="138" t="s">
        <v>7857</v>
      </c>
      <c r="B1028" s="21">
        <v>12</v>
      </c>
      <c r="C1028" s="20">
        <v>1</v>
      </c>
      <c r="D1028" s="135">
        <v>40</v>
      </c>
      <c r="E1028" s="21"/>
      <c r="F1028" s="250">
        <v>24</v>
      </c>
      <c r="G1028" s="250">
        <v>22</v>
      </c>
      <c r="H1028" s="252">
        <v>21.650000000000002</v>
      </c>
    </row>
    <row r="1029" spans="1:10" x14ac:dyDescent="0.35">
      <c r="A1029" s="138" t="s">
        <v>7864</v>
      </c>
      <c r="B1029" s="21">
        <v>6</v>
      </c>
      <c r="C1029" s="20">
        <v>0.7</v>
      </c>
      <c r="D1029" s="135">
        <v>40</v>
      </c>
      <c r="E1029" s="21"/>
      <c r="F1029" s="250">
        <v>19.05</v>
      </c>
      <c r="G1029" s="250">
        <v>17.5</v>
      </c>
      <c r="H1029" s="252">
        <v>17.2</v>
      </c>
    </row>
    <row r="1030" spans="1:10" s="128" customFormat="1" x14ac:dyDescent="0.35">
      <c r="A1030" s="138" t="s">
        <v>7892</v>
      </c>
      <c r="B1030" s="21">
        <v>6</v>
      </c>
      <c r="C1030" s="20">
        <v>0.7</v>
      </c>
      <c r="D1030" s="135">
        <v>40</v>
      </c>
      <c r="E1030" s="21"/>
      <c r="F1030" s="250">
        <v>20.85</v>
      </c>
      <c r="G1030" s="250">
        <v>19.100000000000001</v>
      </c>
      <c r="H1030" s="252">
        <v>18.8</v>
      </c>
      <c r="I1030"/>
      <c r="J1030"/>
    </row>
    <row r="1031" spans="1:10" x14ac:dyDescent="0.35">
      <c r="A1031" s="138" t="s">
        <v>7940</v>
      </c>
      <c r="B1031" s="21">
        <v>6</v>
      </c>
      <c r="C1031" s="20">
        <v>0.5</v>
      </c>
      <c r="D1031" s="135">
        <v>15</v>
      </c>
      <c r="E1031" s="21"/>
      <c r="F1031" s="250">
        <v>8.35</v>
      </c>
      <c r="G1031" s="250">
        <v>7.65</v>
      </c>
      <c r="H1031" s="252">
        <v>7.5500000000000007</v>
      </c>
    </row>
    <row r="1032" spans="1:10" s="128" customFormat="1" x14ac:dyDescent="0.35">
      <c r="A1032" s="138" t="s">
        <v>7943</v>
      </c>
      <c r="B1032" s="21">
        <v>6</v>
      </c>
      <c r="C1032" s="20">
        <v>0.5</v>
      </c>
      <c r="D1032" s="135">
        <v>20</v>
      </c>
      <c r="E1032" s="21"/>
      <c r="F1032" s="250">
        <v>8.35</v>
      </c>
      <c r="G1032" s="250">
        <v>7.7</v>
      </c>
      <c r="H1032" s="252">
        <v>7.5500000000000007</v>
      </c>
      <c r="I1032"/>
      <c r="J1032"/>
    </row>
    <row r="1033" spans="1:10" x14ac:dyDescent="0.35">
      <c r="A1033" s="138" t="s">
        <v>8070</v>
      </c>
      <c r="B1033" s="21">
        <v>12</v>
      </c>
      <c r="C1033" s="20">
        <v>0.7</v>
      </c>
      <c r="D1033" s="135">
        <v>40</v>
      </c>
      <c r="E1033" s="21"/>
      <c r="F1033" s="250">
        <v>9.15</v>
      </c>
      <c r="G1033" s="250">
        <v>8.4</v>
      </c>
      <c r="H1033" s="252">
        <v>8.25</v>
      </c>
    </row>
    <row r="1034" spans="1:10" x14ac:dyDescent="0.35">
      <c r="A1034" s="138" t="s">
        <v>8507</v>
      </c>
      <c r="B1034" s="21">
        <v>4</v>
      </c>
      <c r="C1034" s="20">
        <v>1</v>
      </c>
      <c r="D1034" s="135">
        <v>40</v>
      </c>
      <c r="E1034" s="21"/>
      <c r="F1034" s="250">
        <v>85.050000000000011</v>
      </c>
      <c r="G1034" s="250">
        <v>78.100000000000009</v>
      </c>
      <c r="H1034" s="252">
        <v>76.7</v>
      </c>
    </row>
    <row r="1035" spans="1:10" s="128" customFormat="1" x14ac:dyDescent="0.35">
      <c r="A1035" s="138" t="s">
        <v>8511</v>
      </c>
      <c r="B1035" s="21">
        <v>4</v>
      </c>
      <c r="C1035" s="20">
        <v>1</v>
      </c>
      <c r="D1035" s="135">
        <v>40</v>
      </c>
      <c r="E1035" s="21"/>
      <c r="F1035" s="250">
        <v>102.15</v>
      </c>
      <c r="G1035" s="250">
        <v>93.75</v>
      </c>
      <c r="H1035" s="252">
        <v>92.100000000000009</v>
      </c>
      <c r="I1035"/>
      <c r="J1035"/>
    </row>
    <row r="1036" spans="1:10" x14ac:dyDescent="0.35">
      <c r="A1036" s="138" t="s">
        <v>8740</v>
      </c>
      <c r="B1036" s="21">
        <v>6</v>
      </c>
      <c r="C1036" s="20">
        <v>0.7</v>
      </c>
      <c r="D1036" s="135">
        <v>40</v>
      </c>
      <c r="E1036" s="21"/>
      <c r="F1036" s="250">
        <v>28.55</v>
      </c>
      <c r="G1036" s="250">
        <v>26.25</v>
      </c>
      <c r="H1036" s="252">
        <v>25.75</v>
      </c>
    </row>
    <row r="1037" spans="1:10" s="128" customFormat="1" x14ac:dyDescent="0.35">
      <c r="A1037" s="138" t="s">
        <v>9067</v>
      </c>
      <c r="B1037" s="21">
        <v>12</v>
      </c>
      <c r="C1037" s="20">
        <v>0.05</v>
      </c>
      <c r="D1037" s="135">
        <v>40</v>
      </c>
      <c r="E1037" s="21"/>
      <c r="F1037" s="250">
        <v>6.3000000000000007</v>
      </c>
      <c r="G1037" s="250">
        <v>5.8000000000000007</v>
      </c>
      <c r="H1037" s="252">
        <v>5.7</v>
      </c>
      <c r="I1037"/>
      <c r="J1037"/>
    </row>
    <row r="1038" spans="1:10" s="128" customFormat="1" x14ac:dyDescent="0.35">
      <c r="A1038" s="138" t="s">
        <v>9075</v>
      </c>
      <c r="B1038" s="21">
        <v>6</v>
      </c>
      <c r="C1038" s="20">
        <v>0.5</v>
      </c>
      <c r="D1038" s="135">
        <v>40</v>
      </c>
      <c r="E1038" s="21"/>
      <c r="F1038" s="250">
        <v>19.700000000000003</v>
      </c>
      <c r="G1038" s="250">
        <v>18.100000000000001</v>
      </c>
      <c r="H1038" s="252">
        <v>17.75</v>
      </c>
      <c r="I1038"/>
      <c r="J1038"/>
    </row>
    <row r="1039" spans="1:10" x14ac:dyDescent="0.35">
      <c r="A1039" s="138" t="s">
        <v>9244</v>
      </c>
      <c r="B1039" s="21">
        <v>6</v>
      </c>
      <c r="C1039" s="20">
        <v>0.7</v>
      </c>
      <c r="D1039" s="135">
        <v>40</v>
      </c>
      <c r="E1039" s="21"/>
      <c r="F1039" s="250">
        <v>19.350000000000001</v>
      </c>
      <c r="G1039" s="250">
        <v>17.8</v>
      </c>
      <c r="H1039" s="252">
        <v>17.45</v>
      </c>
    </row>
    <row r="1040" spans="1:10" x14ac:dyDescent="0.35">
      <c r="A1040" s="138" t="s">
        <v>9453</v>
      </c>
      <c r="B1040" s="21">
        <v>6</v>
      </c>
      <c r="C1040" s="20">
        <v>0.7</v>
      </c>
      <c r="D1040" s="135">
        <v>40</v>
      </c>
      <c r="E1040" s="21"/>
      <c r="F1040" s="250">
        <v>20.05</v>
      </c>
      <c r="G1040" s="250">
        <v>18.400000000000002</v>
      </c>
      <c r="H1040" s="252">
        <v>18.05</v>
      </c>
    </row>
    <row r="1041" spans="1:10" s="128" customFormat="1" x14ac:dyDescent="0.35">
      <c r="A1041" s="138" t="s">
        <v>9551</v>
      </c>
      <c r="B1041" s="21">
        <v>6</v>
      </c>
      <c r="C1041" s="20">
        <v>0.5</v>
      </c>
      <c r="D1041" s="135">
        <v>37.5</v>
      </c>
      <c r="E1041" s="21"/>
      <c r="F1041" s="250">
        <v>18.600000000000001</v>
      </c>
      <c r="G1041" s="250">
        <v>17.100000000000001</v>
      </c>
      <c r="H1041" s="252">
        <v>16.8</v>
      </c>
      <c r="I1041"/>
      <c r="J1041"/>
    </row>
    <row r="1042" spans="1:10" s="128" customFormat="1" x14ac:dyDescent="0.35">
      <c r="A1042" s="138" t="s">
        <v>9563</v>
      </c>
      <c r="B1042" s="21">
        <v>12</v>
      </c>
      <c r="C1042" s="20">
        <v>0.7</v>
      </c>
      <c r="D1042" s="135">
        <v>40</v>
      </c>
      <c r="E1042" s="21"/>
      <c r="F1042" s="250">
        <v>26.8</v>
      </c>
      <c r="G1042" s="250">
        <v>24.6</v>
      </c>
      <c r="H1042" s="252">
        <v>24.150000000000002</v>
      </c>
      <c r="I1042"/>
      <c r="J1042"/>
    </row>
    <row r="1043" spans="1:10" x14ac:dyDescent="0.35">
      <c r="A1043" s="138" t="s">
        <v>9673</v>
      </c>
      <c r="B1043" s="21">
        <v>6</v>
      </c>
      <c r="C1043" s="20">
        <v>0.7</v>
      </c>
      <c r="D1043" s="135">
        <v>40</v>
      </c>
      <c r="E1043" s="21"/>
      <c r="F1043" s="250">
        <v>28</v>
      </c>
      <c r="G1043" s="250">
        <v>25.75</v>
      </c>
      <c r="H1043" s="252">
        <v>25.25</v>
      </c>
    </row>
    <row r="1044" spans="1:10" s="128" customFormat="1" x14ac:dyDescent="0.35">
      <c r="A1044" s="138" t="s">
        <v>9829</v>
      </c>
      <c r="B1044" s="21">
        <v>12</v>
      </c>
      <c r="C1044" s="20">
        <v>0.7</v>
      </c>
      <c r="D1044" s="135">
        <v>15</v>
      </c>
      <c r="E1044" s="21"/>
      <c r="F1044" s="250">
        <v>18.5</v>
      </c>
      <c r="G1044" s="250">
        <v>17</v>
      </c>
      <c r="H1044" s="252">
        <v>16.7</v>
      </c>
      <c r="I1044"/>
      <c r="J1044"/>
    </row>
    <row r="1045" spans="1:10" s="128" customFormat="1" x14ac:dyDescent="0.35">
      <c r="A1045" s="138" t="s">
        <v>9884</v>
      </c>
      <c r="B1045" s="21">
        <v>6</v>
      </c>
      <c r="C1045" s="20">
        <v>1</v>
      </c>
      <c r="D1045" s="135">
        <v>40</v>
      </c>
      <c r="E1045" s="21"/>
      <c r="F1045" s="250">
        <v>15.200000000000001</v>
      </c>
      <c r="G1045" s="250">
        <v>13.950000000000001</v>
      </c>
      <c r="H1045" s="252">
        <v>13.700000000000001</v>
      </c>
      <c r="I1045"/>
      <c r="J1045"/>
    </row>
    <row r="1046" spans="1:10" x14ac:dyDescent="0.35">
      <c r="A1046" s="138" t="s">
        <v>10169</v>
      </c>
      <c r="B1046" s="21">
        <v>6</v>
      </c>
      <c r="C1046" s="20">
        <v>0.7</v>
      </c>
      <c r="D1046" s="135">
        <v>40</v>
      </c>
      <c r="E1046" s="21"/>
      <c r="F1046" s="250">
        <v>26.5</v>
      </c>
      <c r="G1046" s="250">
        <v>24.35</v>
      </c>
      <c r="H1046" s="252">
        <v>23.900000000000002</v>
      </c>
    </row>
    <row r="1047" spans="1:10" x14ac:dyDescent="0.35">
      <c r="A1047" s="138" t="s">
        <v>10173</v>
      </c>
      <c r="B1047" s="21">
        <v>6</v>
      </c>
      <c r="C1047" s="20">
        <v>0.7</v>
      </c>
      <c r="D1047" s="135">
        <v>40</v>
      </c>
      <c r="E1047" s="21"/>
      <c r="F1047" s="250">
        <v>24.900000000000002</v>
      </c>
      <c r="G1047" s="250">
        <v>22.85</v>
      </c>
      <c r="H1047" s="252">
        <v>22.450000000000003</v>
      </c>
    </row>
    <row r="1048" spans="1:10" s="128" customFormat="1" x14ac:dyDescent="0.35">
      <c r="A1048" s="138" t="s">
        <v>10419</v>
      </c>
      <c r="B1048" s="21">
        <v>1</v>
      </c>
      <c r="C1048" s="20">
        <v>1</v>
      </c>
      <c r="D1048" s="135">
        <v>40</v>
      </c>
      <c r="E1048" s="21"/>
      <c r="F1048" s="250">
        <v>52.1</v>
      </c>
      <c r="G1048" s="250">
        <v>47.85</v>
      </c>
      <c r="H1048" s="252">
        <v>47</v>
      </c>
      <c r="I1048"/>
      <c r="J1048"/>
    </row>
    <row r="1049" spans="1:10" s="128" customFormat="1" x14ac:dyDescent="0.35">
      <c r="A1049" s="138" t="s">
        <v>10698</v>
      </c>
      <c r="B1049" s="21">
        <v>6</v>
      </c>
      <c r="C1049" s="20">
        <v>1</v>
      </c>
      <c r="D1049" s="135">
        <v>37.5</v>
      </c>
      <c r="E1049" s="21"/>
      <c r="F1049" s="250">
        <v>10.600000000000001</v>
      </c>
      <c r="G1049" s="250">
        <v>9.75</v>
      </c>
      <c r="H1049" s="252">
        <v>9.6000000000000014</v>
      </c>
      <c r="I1049"/>
      <c r="J1049"/>
    </row>
    <row r="1050" spans="1:10" x14ac:dyDescent="0.35">
      <c r="A1050" s="138" t="s">
        <v>10780</v>
      </c>
      <c r="B1050" s="21">
        <v>6</v>
      </c>
      <c r="C1050" s="20">
        <v>0.7</v>
      </c>
      <c r="D1050" s="135">
        <v>37.5</v>
      </c>
      <c r="E1050" s="21"/>
      <c r="F1050" s="250">
        <v>15.100000000000001</v>
      </c>
      <c r="G1050" s="250">
        <v>13.9</v>
      </c>
      <c r="H1050" s="252">
        <v>13.65</v>
      </c>
    </row>
    <row r="1051" spans="1:10" s="128" customFormat="1" x14ac:dyDescent="0.35">
      <c r="A1051" s="138" t="s">
        <v>10796</v>
      </c>
      <c r="B1051" s="21">
        <v>6</v>
      </c>
      <c r="C1051" s="20">
        <v>0.7</v>
      </c>
      <c r="D1051" s="135">
        <v>40</v>
      </c>
      <c r="E1051" s="21"/>
      <c r="F1051" s="250">
        <v>31.700000000000003</v>
      </c>
      <c r="G1051" s="250">
        <v>29.1</v>
      </c>
      <c r="H1051" s="252">
        <v>28.55</v>
      </c>
      <c r="I1051"/>
      <c r="J1051"/>
    </row>
    <row r="1052" spans="1:10" s="128" customFormat="1" x14ac:dyDescent="0.35">
      <c r="A1052" s="138" t="s">
        <v>10801</v>
      </c>
      <c r="B1052" s="21">
        <v>40</v>
      </c>
      <c r="C1052" s="20">
        <v>0.05</v>
      </c>
      <c r="D1052" s="135">
        <v>40</v>
      </c>
      <c r="E1052" s="21"/>
      <c r="F1052" s="250">
        <v>4.75</v>
      </c>
      <c r="G1052" s="250">
        <v>4.3500000000000005</v>
      </c>
      <c r="H1052" s="252">
        <v>4.25</v>
      </c>
      <c r="I1052"/>
      <c r="J1052"/>
    </row>
    <row r="1053" spans="1:10" x14ac:dyDescent="0.35">
      <c r="A1053" s="138" t="s">
        <v>10842</v>
      </c>
      <c r="B1053" s="21">
        <v>6</v>
      </c>
      <c r="C1053" s="20">
        <v>1</v>
      </c>
      <c r="D1053" s="135">
        <v>37.5</v>
      </c>
      <c r="E1053" s="21"/>
      <c r="F1053" s="250">
        <v>10.25</v>
      </c>
      <c r="G1053" s="250">
        <v>9.4</v>
      </c>
      <c r="H1053" s="252">
        <v>9.25</v>
      </c>
    </row>
    <row r="1054" spans="1:10" x14ac:dyDescent="0.35">
      <c r="A1054" s="138" t="s">
        <v>10872</v>
      </c>
      <c r="B1054" s="21">
        <v>6</v>
      </c>
      <c r="C1054" s="20">
        <v>1</v>
      </c>
      <c r="D1054" s="135">
        <v>37.5</v>
      </c>
      <c r="E1054" s="21"/>
      <c r="F1054" s="250">
        <v>9.4</v>
      </c>
      <c r="G1054" s="250">
        <v>8.65</v>
      </c>
      <c r="H1054" s="252">
        <v>8.5</v>
      </c>
    </row>
    <row r="1055" spans="1:10" s="128" customFormat="1" x14ac:dyDescent="0.35">
      <c r="A1055" s="138" t="s">
        <v>11009</v>
      </c>
      <c r="B1055" s="21">
        <v>6</v>
      </c>
      <c r="C1055" s="20">
        <v>0.7</v>
      </c>
      <c r="D1055" s="135">
        <v>40</v>
      </c>
      <c r="E1055" s="21"/>
      <c r="F1055" s="250">
        <v>23.150000000000002</v>
      </c>
      <c r="G1055" s="250">
        <v>21.25</v>
      </c>
      <c r="H1055" s="252">
        <v>20.85</v>
      </c>
      <c r="I1055"/>
      <c r="J1055"/>
    </row>
    <row r="1056" spans="1:10" x14ac:dyDescent="0.35">
      <c r="A1056" s="138" t="s">
        <v>11013</v>
      </c>
      <c r="B1056" s="21">
        <v>6</v>
      </c>
      <c r="C1056" s="20">
        <v>0.7</v>
      </c>
      <c r="D1056" s="135">
        <v>40</v>
      </c>
      <c r="E1056" s="21"/>
      <c r="F1056" s="250">
        <v>32.9</v>
      </c>
      <c r="G1056" s="250">
        <v>30.200000000000003</v>
      </c>
      <c r="H1056" s="252">
        <v>29.650000000000002</v>
      </c>
    </row>
    <row r="1057" spans="1:10" s="128" customFormat="1" x14ac:dyDescent="0.35">
      <c r="A1057" s="138" t="s">
        <v>11017</v>
      </c>
      <c r="B1057" s="21">
        <v>6</v>
      </c>
      <c r="C1057" s="20">
        <v>0.7</v>
      </c>
      <c r="D1057" s="135">
        <v>40</v>
      </c>
      <c r="E1057" s="21"/>
      <c r="F1057" s="250">
        <v>32.9</v>
      </c>
      <c r="G1057" s="250">
        <v>30.200000000000003</v>
      </c>
      <c r="H1057" s="252">
        <v>29.650000000000002</v>
      </c>
      <c r="I1057"/>
      <c r="J1057"/>
    </row>
    <row r="1058" spans="1:10" s="128" customFormat="1" x14ac:dyDescent="0.35">
      <c r="A1058" s="138" t="s">
        <v>11134</v>
      </c>
      <c r="B1058" s="21">
        <v>6</v>
      </c>
      <c r="C1058" s="20">
        <v>0.7</v>
      </c>
      <c r="D1058" s="135">
        <v>40</v>
      </c>
      <c r="E1058" s="21"/>
      <c r="F1058" s="250">
        <v>25.3</v>
      </c>
      <c r="G1058" s="250">
        <v>23.200000000000003</v>
      </c>
      <c r="H1058" s="252">
        <v>22.8</v>
      </c>
      <c r="I1058"/>
      <c r="J1058"/>
    </row>
    <row r="1059" spans="1:10" s="128" customFormat="1" x14ac:dyDescent="0.35">
      <c r="A1059" s="138" t="s">
        <v>11138</v>
      </c>
      <c r="B1059" s="21">
        <v>6</v>
      </c>
      <c r="C1059" s="20">
        <v>1</v>
      </c>
      <c r="D1059" s="135">
        <v>40</v>
      </c>
      <c r="E1059" s="21"/>
      <c r="F1059" s="250">
        <v>29.85</v>
      </c>
      <c r="G1059" s="250">
        <v>27.400000000000002</v>
      </c>
      <c r="H1059" s="252">
        <v>26.900000000000002</v>
      </c>
      <c r="I1059"/>
      <c r="J1059"/>
    </row>
    <row r="1060" spans="1:10" x14ac:dyDescent="0.35">
      <c r="A1060" s="138" t="s">
        <v>11142</v>
      </c>
      <c r="B1060" s="21">
        <v>6</v>
      </c>
      <c r="C1060" s="20">
        <v>1</v>
      </c>
      <c r="D1060" s="135">
        <v>40</v>
      </c>
      <c r="E1060" s="21"/>
      <c r="F1060" s="250">
        <v>32.9</v>
      </c>
      <c r="G1060" s="250">
        <v>30.200000000000003</v>
      </c>
      <c r="H1060" s="252">
        <v>29.650000000000002</v>
      </c>
    </row>
    <row r="1061" spans="1:10" x14ac:dyDescent="0.35">
      <c r="A1061" s="138" t="s">
        <v>11156</v>
      </c>
      <c r="B1061" s="21">
        <v>6</v>
      </c>
      <c r="C1061" s="20">
        <v>0.7</v>
      </c>
      <c r="D1061" s="135">
        <v>14.7</v>
      </c>
      <c r="E1061" s="21"/>
      <c r="F1061" s="250">
        <v>10.450000000000001</v>
      </c>
      <c r="G1061" s="250">
        <v>9.6000000000000014</v>
      </c>
      <c r="H1061" s="252">
        <v>9.4500000000000011</v>
      </c>
    </row>
    <row r="1062" spans="1:10" s="128" customFormat="1" x14ac:dyDescent="0.35">
      <c r="A1062" s="138" t="s">
        <v>11164</v>
      </c>
      <c r="B1062" s="21">
        <v>6</v>
      </c>
      <c r="C1062" s="20">
        <v>0.7</v>
      </c>
      <c r="D1062" s="135">
        <v>14.9</v>
      </c>
      <c r="E1062" s="21"/>
      <c r="F1062" s="250">
        <v>10.75</v>
      </c>
      <c r="G1062" s="250">
        <v>9.8500000000000014</v>
      </c>
      <c r="H1062" s="252">
        <v>9.7000000000000011</v>
      </c>
      <c r="I1062"/>
      <c r="J1062"/>
    </row>
    <row r="1063" spans="1:10" x14ac:dyDescent="0.35">
      <c r="A1063" s="138" t="s">
        <v>11299</v>
      </c>
      <c r="B1063" s="21">
        <v>6</v>
      </c>
      <c r="C1063" s="20">
        <v>0.7</v>
      </c>
      <c r="D1063" s="135">
        <v>14.9</v>
      </c>
      <c r="E1063" s="21"/>
      <c r="F1063" s="250">
        <v>12.200000000000001</v>
      </c>
      <c r="G1063" s="250">
        <v>11.200000000000001</v>
      </c>
      <c r="H1063" s="252">
        <v>11</v>
      </c>
    </row>
    <row r="1064" spans="1:10" s="128" customFormat="1" x14ac:dyDescent="0.35">
      <c r="A1064" s="138" t="s">
        <v>11306</v>
      </c>
      <c r="B1064" s="21">
        <v>6</v>
      </c>
      <c r="C1064" s="20">
        <v>1</v>
      </c>
      <c r="D1064" s="135">
        <v>18</v>
      </c>
      <c r="E1064" s="21"/>
      <c r="F1064" s="250">
        <v>11.8</v>
      </c>
      <c r="G1064" s="250">
        <v>10.850000000000001</v>
      </c>
      <c r="H1064" s="252">
        <v>10.65</v>
      </c>
      <c r="I1064"/>
      <c r="J1064"/>
    </row>
    <row r="1065" spans="1:10" s="128" customFormat="1" x14ac:dyDescent="0.35">
      <c r="A1065" s="138" t="s">
        <v>14761</v>
      </c>
      <c r="B1065" s="21">
        <v>6</v>
      </c>
      <c r="C1065" s="20">
        <v>0.7</v>
      </c>
      <c r="D1065" s="135">
        <v>37.5</v>
      </c>
      <c r="E1065" s="21"/>
      <c r="F1065" s="250">
        <v>10.050000000000001</v>
      </c>
      <c r="G1065" s="250">
        <v>9.25</v>
      </c>
      <c r="H1065" s="252">
        <v>9.0500000000000007</v>
      </c>
      <c r="I1065"/>
      <c r="J1065"/>
    </row>
    <row r="1066" spans="1:10" s="128" customFormat="1" x14ac:dyDescent="0.35">
      <c r="A1066" s="138" t="s">
        <v>14763</v>
      </c>
      <c r="B1066" s="21">
        <v>6</v>
      </c>
      <c r="C1066" s="20">
        <v>0.7</v>
      </c>
      <c r="D1066" s="135">
        <v>37.5</v>
      </c>
      <c r="E1066" s="21"/>
      <c r="F1066" s="250">
        <v>10.4</v>
      </c>
      <c r="G1066" s="250">
        <v>9.5500000000000007</v>
      </c>
      <c r="H1066" s="252">
        <v>9.4</v>
      </c>
      <c r="I1066"/>
      <c r="J1066"/>
    </row>
    <row r="1067" spans="1:10" x14ac:dyDescent="0.35">
      <c r="A1067" s="138" t="s">
        <v>11872</v>
      </c>
      <c r="B1067" s="21">
        <v>12</v>
      </c>
      <c r="C1067" s="20">
        <v>1</v>
      </c>
      <c r="D1067" s="135">
        <v>50</v>
      </c>
      <c r="E1067" s="21"/>
      <c r="F1067" s="250">
        <v>15.350000000000001</v>
      </c>
      <c r="G1067" s="250">
        <v>14.100000000000001</v>
      </c>
      <c r="H1067" s="252">
        <v>13.850000000000001</v>
      </c>
    </row>
    <row r="1068" spans="1:10" x14ac:dyDescent="0.35">
      <c r="A1068" s="138" t="s">
        <v>11887</v>
      </c>
      <c r="B1068" s="21">
        <v>6</v>
      </c>
      <c r="C1068" s="20">
        <v>0.7</v>
      </c>
      <c r="D1068" s="135">
        <v>25</v>
      </c>
      <c r="E1068" s="21"/>
      <c r="F1068" s="250">
        <v>12.950000000000001</v>
      </c>
      <c r="G1068" s="250">
        <v>11.9</v>
      </c>
      <c r="H1068" s="252">
        <v>11.700000000000001</v>
      </c>
    </row>
    <row r="1069" spans="1:10" x14ac:dyDescent="0.35">
      <c r="A1069" s="138" t="s">
        <v>12332</v>
      </c>
      <c r="B1069" s="21">
        <v>6</v>
      </c>
      <c r="C1069" s="20">
        <v>0.7</v>
      </c>
      <c r="D1069" s="135">
        <v>40</v>
      </c>
      <c r="E1069" s="21"/>
      <c r="F1069" s="250">
        <v>28</v>
      </c>
      <c r="G1069" s="250">
        <v>25.75</v>
      </c>
      <c r="H1069" s="252">
        <v>25.25</v>
      </c>
    </row>
    <row r="1070" spans="1:10" x14ac:dyDescent="0.35">
      <c r="A1070" s="138" t="s">
        <v>12498</v>
      </c>
      <c r="B1070" s="21">
        <v>6</v>
      </c>
      <c r="C1070" s="20">
        <v>0.7</v>
      </c>
      <c r="D1070" s="135">
        <v>40</v>
      </c>
      <c r="E1070" s="21"/>
      <c r="F1070" s="250">
        <v>17.650000000000002</v>
      </c>
      <c r="G1070" s="250">
        <v>16.2</v>
      </c>
      <c r="H1070" s="252">
        <v>15.9</v>
      </c>
    </row>
    <row r="1071" spans="1:10" s="128" customFormat="1" x14ac:dyDescent="0.35">
      <c r="A1071" s="138" t="s">
        <v>13115</v>
      </c>
      <c r="B1071" s="21">
        <v>6</v>
      </c>
      <c r="C1071" s="20">
        <v>1</v>
      </c>
      <c r="D1071" s="135">
        <v>37.5</v>
      </c>
      <c r="E1071" s="21"/>
      <c r="F1071" s="250">
        <v>17.350000000000001</v>
      </c>
      <c r="G1071" s="250">
        <v>15.9</v>
      </c>
      <c r="H1071" s="252">
        <v>15.65</v>
      </c>
      <c r="I1071"/>
      <c r="J1071"/>
    </row>
    <row r="1072" spans="1:10" s="128" customFormat="1" x14ac:dyDescent="0.35">
      <c r="A1072" s="138" t="s">
        <v>13123</v>
      </c>
      <c r="B1072" s="21">
        <v>6</v>
      </c>
      <c r="C1072" s="20">
        <v>0.7</v>
      </c>
      <c r="D1072" s="135">
        <v>29.9</v>
      </c>
      <c r="E1072" s="21"/>
      <c r="F1072" s="250">
        <v>17.350000000000001</v>
      </c>
      <c r="G1072" s="250">
        <v>15.950000000000001</v>
      </c>
      <c r="H1072" s="252">
        <v>15.65</v>
      </c>
      <c r="I1072"/>
      <c r="J1072"/>
    </row>
    <row r="1073" spans="1:10" s="128" customFormat="1" x14ac:dyDescent="0.35">
      <c r="A1073" s="138" t="s">
        <v>13161</v>
      </c>
      <c r="B1073" s="21">
        <v>12</v>
      </c>
      <c r="C1073" s="20">
        <v>1</v>
      </c>
      <c r="D1073" s="135">
        <v>40</v>
      </c>
      <c r="E1073" s="21"/>
      <c r="F1073" s="250">
        <v>19.8</v>
      </c>
      <c r="G1073" s="250">
        <v>18.150000000000002</v>
      </c>
      <c r="H1073" s="252">
        <v>17.850000000000001</v>
      </c>
      <c r="I1073"/>
      <c r="J1073"/>
    </row>
    <row r="1074" spans="1:10" x14ac:dyDescent="0.35">
      <c r="A1074" s="138" t="s">
        <v>13286</v>
      </c>
      <c r="B1074" s="21">
        <v>6</v>
      </c>
      <c r="C1074" s="20">
        <v>0.7</v>
      </c>
      <c r="D1074" s="135">
        <v>17</v>
      </c>
      <c r="E1074" s="21"/>
      <c r="F1074" s="250">
        <v>12.75</v>
      </c>
      <c r="G1074" s="250">
        <v>11.700000000000001</v>
      </c>
      <c r="H1074" s="252">
        <v>11.5</v>
      </c>
    </row>
    <row r="1075" spans="1:10" x14ac:dyDescent="0.35">
      <c r="A1075" s="138" t="s">
        <v>13290</v>
      </c>
      <c r="B1075" s="21">
        <v>6</v>
      </c>
      <c r="C1075" s="20">
        <v>0.7</v>
      </c>
      <c r="D1075" s="135">
        <v>17</v>
      </c>
      <c r="E1075" s="21"/>
      <c r="F1075" s="250">
        <v>11.55</v>
      </c>
      <c r="G1075" s="250">
        <v>10.600000000000001</v>
      </c>
      <c r="H1075" s="252">
        <v>10.4</v>
      </c>
    </row>
    <row r="1076" spans="1:10" x14ac:dyDescent="0.35">
      <c r="A1076" s="138" t="s">
        <v>13409</v>
      </c>
      <c r="B1076" s="21">
        <v>6</v>
      </c>
      <c r="C1076" s="20">
        <v>0.7</v>
      </c>
      <c r="D1076" s="135">
        <v>40</v>
      </c>
      <c r="E1076" s="21"/>
      <c r="F1076" s="250">
        <v>26.85</v>
      </c>
      <c r="G1076" s="250">
        <v>24.650000000000002</v>
      </c>
      <c r="H1076" s="252">
        <v>24.200000000000003</v>
      </c>
    </row>
    <row r="1077" spans="1:10" s="128" customFormat="1" x14ac:dyDescent="0.35">
      <c r="A1077" s="138" t="s">
        <v>14402</v>
      </c>
      <c r="B1077" s="21">
        <v>6</v>
      </c>
      <c r="C1077" s="20">
        <v>0.7</v>
      </c>
      <c r="D1077" s="135">
        <v>40</v>
      </c>
      <c r="E1077" s="21"/>
      <c r="F1077" s="250">
        <v>26.400000000000002</v>
      </c>
      <c r="G1077" s="250">
        <v>24.25</v>
      </c>
      <c r="H1077" s="252">
        <v>23.8</v>
      </c>
      <c r="I1077"/>
      <c r="J1077"/>
    </row>
    <row r="1078" spans="1:10" s="128" customFormat="1" x14ac:dyDescent="0.35">
      <c r="A1078" s="138" t="s">
        <v>13454</v>
      </c>
      <c r="B1078" s="21">
        <v>6</v>
      </c>
      <c r="C1078" s="20">
        <v>1</v>
      </c>
      <c r="D1078" s="135">
        <v>21</v>
      </c>
      <c r="E1078" s="21"/>
      <c r="F1078" s="250">
        <v>13.9</v>
      </c>
      <c r="G1078" s="250">
        <v>12.75</v>
      </c>
      <c r="H1078" s="252">
        <v>12.55</v>
      </c>
      <c r="I1078"/>
      <c r="J1078"/>
    </row>
    <row r="1079" spans="1:10" s="128" customFormat="1" x14ac:dyDescent="0.35">
      <c r="A1079" s="138" t="s">
        <v>13473</v>
      </c>
      <c r="B1079" s="21">
        <v>6</v>
      </c>
      <c r="C1079" s="20">
        <v>1</v>
      </c>
      <c r="D1079" s="135">
        <v>35</v>
      </c>
      <c r="E1079" s="21"/>
      <c r="F1079" s="250">
        <v>20.6</v>
      </c>
      <c r="G1079" s="250">
        <v>18.900000000000002</v>
      </c>
      <c r="H1079" s="252">
        <v>18.600000000000001</v>
      </c>
      <c r="I1079"/>
      <c r="J1079"/>
    </row>
    <row r="1080" spans="1:10" x14ac:dyDescent="0.35">
      <c r="A1080" s="138" t="s">
        <v>13477</v>
      </c>
      <c r="B1080" s="21">
        <v>6</v>
      </c>
      <c r="C1080" s="20">
        <v>1</v>
      </c>
      <c r="D1080" s="135">
        <v>40</v>
      </c>
      <c r="E1080" s="21"/>
      <c r="F1080" s="250">
        <v>20.25</v>
      </c>
      <c r="G1080" s="250">
        <v>18.600000000000001</v>
      </c>
      <c r="H1080" s="252">
        <v>18.3</v>
      </c>
    </row>
    <row r="1081" spans="1:10" x14ac:dyDescent="0.35">
      <c r="A1081" s="138" t="s">
        <v>13481</v>
      </c>
      <c r="B1081" s="21">
        <v>6</v>
      </c>
      <c r="C1081" s="20">
        <v>1</v>
      </c>
      <c r="D1081" s="135">
        <v>35</v>
      </c>
      <c r="E1081" s="21"/>
      <c r="F1081" s="250">
        <v>20.6</v>
      </c>
      <c r="G1081" s="250">
        <v>18.900000000000002</v>
      </c>
      <c r="H1081" s="252">
        <v>18.600000000000001</v>
      </c>
    </row>
    <row r="1082" spans="1:10" x14ac:dyDescent="0.35">
      <c r="A1082" s="138" t="s">
        <v>13485</v>
      </c>
      <c r="B1082" s="21">
        <v>6</v>
      </c>
      <c r="C1082" s="20">
        <v>1</v>
      </c>
      <c r="D1082" s="135">
        <v>35</v>
      </c>
      <c r="E1082" s="21"/>
      <c r="F1082" s="250">
        <v>20.6</v>
      </c>
      <c r="G1082" s="250">
        <v>18.900000000000002</v>
      </c>
      <c r="H1082" s="252">
        <v>18.600000000000001</v>
      </c>
    </row>
    <row r="1083" spans="1:10" x14ac:dyDescent="0.35">
      <c r="A1083" s="138" t="s">
        <v>13489</v>
      </c>
      <c r="B1083" s="21">
        <v>6</v>
      </c>
      <c r="C1083" s="20">
        <v>1</v>
      </c>
      <c r="D1083" s="135">
        <v>35</v>
      </c>
      <c r="E1083" s="21"/>
      <c r="F1083" s="250">
        <v>20.6</v>
      </c>
      <c r="G1083" s="250">
        <v>18.900000000000002</v>
      </c>
      <c r="H1083" s="252">
        <v>18.600000000000001</v>
      </c>
    </row>
    <row r="1084" spans="1:10" s="128" customFormat="1" x14ac:dyDescent="0.35">
      <c r="A1084" s="138" t="s">
        <v>13622</v>
      </c>
      <c r="B1084" s="21">
        <v>6</v>
      </c>
      <c r="C1084" s="20">
        <v>0.7</v>
      </c>
      <c r="D1084" s="135">
        <v>40</v>
      </c>
      <c r="E1084" s="21"/>
      <c r="F1084" s="250">
        <v>21.700000000000003</v>
      </c>
      <c r="G1084" s="250">
        <v>19.900000000000002</v>
      </c>
      <c r="H1084" s="252">
        <v>19.55</v>
      </c>
      <c r="I1084"/>
      <c r="J1084"/>
    </row>
    <row r="1085" spans="1:10" s="128" customFormat="1" x14ac:dyDescent="0.35">
      <c r="A1085" s="138" t="s">
        <v>13875</v>
      </c>
      <c r="B1085" s="21">
        <v>6</v>
      </c>
      <c r="C1085" s="20">
        <v>1</v>
      </c>
      <c r="D1085" s="135">
        <v>15</v>
      </c>
      <c r="E1085" s="21"/>
      <c r="F1085" s="250">
        <v>11.75</v>
      </c>
      <c r="G1085" s="250">
        <v>10.8</v>
      </c>
      <c r="H1085" s="252">
        <v>10.600000000000001</v>
      </c>
      <c r="I1085"/>
      <c r="J1085"/>
    </row>
    <row r="1086" spans="1:10" s="128" customFormat="1" x14ac:dyDescent="0.35">
      <c r="A1086" s="138" t="s">
        <v>13953</v>
      </c>
      <c r="B1086" s="21">
        <v>10</v>
      </c>
      <c r="C1086" s="20">
        <v>0.7</v>
      </c>
      <c r="D1086" s="135">
        <v>40</v>
      </c>
      <c r="E1086" s="21"/>
      <c r="F1086" s="250">
        <v>26.8</v>
      </c>
      <c r="G1086" s="250">
        <v>24.6</v>
      </c>
      <c r="H1086" s="252">
        <v>24.150000000000002</v>
      </c>
      <c r="I1086"/>
      <c r="J1086"/>
    </row>
    <row r="1087" spans="1:10" x14ac:dyDescent="0.35">
      <c r="A1087" s="138" t="s">
        <v>13959</v>
      </c>
      <c r="B1087" s="21">
        <v>6</v>
      </c>
      <c r="C1087" s="20">
        <v>0.7</v>
      </c>
      <c r="D1087" s="135">
        <v>40</v>
      </c>
      <c r="E1087" s="21"/>
      <c r="F1087" s="250">
        <v>9.1</v>
      </c>
      <c r="G1087" s="250">
        <v>8.35</v>
      </c>
      <c r="H1087" s="252">
        <v>8.2000000000000011</v>
      </c>
    </row>
    <row r="1088" spans="1:10" x14ac:dyDescent="0.35">
      <c r="A1088" s="138" t="s">
        <v>13966</v>
      </c>
      <c r="B1088" s="21">
        <v>12</v>
      </c>
      <c r="C1088" s="20">
        <v>0.5</v>
      </c>
      <c r="D1088" s="135">
        <v>30</v>
      </c>
      <c r="E1088" s="21"/>
      <c r="F1088" s="250">
        <v>8.2000000000000011</v>
      </c>
      <c r="G1088" s="250">
        <v>7.5500000000000007</v>
      </c>
      <c r="H1088" s="252">
        <v>7.4</v>
      </c>
    </row>
    <row r="1089" spans="1:10" x14ac:dyDescent="0.35">
      <c r="A1089" s="138" t="s">
        <v>13970</v>
      </c>
      <c r="B1089" s="21">
        <v>12</v>
      </c>
      <c r="C1089" s="20">
        <v>0.5</v>
      </c>
      <c r="D1089" s="135">
        <v>30</v>
      </c>
      <c r="E1089" s="21"/>
      <c r="F1089" s="250">
        <v>8.2000000000000011</v>
      </c>
      <c r="G1089" s="250">
        <v>7.5500000000000007</v>
      </c>
      <c r="H1089" s="252">
        <v>7.4</v>
      </c>
    </row>
    <row r="1090" spans="1:10" x14ac:dyDescent="0.35">
      <c r="A1090" s="138" t="s">
        <v>13981</v>
      </c>
      <c r="B1090" s="21">
        <v>15</v>
      </c>
      <c r="C1090" s="20">
        <v>0.5</v>
      </c>
      <c r="D1090" s="135">
        <v>40</v>
      </c>
      <c r="E1090" s="21"/>
      <c r="F1090" s="250">
        <v>7.75</v>
      </c>
      <c r="G1090" s="250">
        <v>7.1000000000000005</v>
      </c>
      <c r="H1090" s="252">
        <v>7</v>
      </c>
    </row>
    <row r="1091" spans="1:10" s="128" customFormat="1" x14ac:dyDescent="0.35">
      <c r="A1091" s="138" t="s">
        <v>13988</v>
      </c>
      <c r="B1091" s="21">
        <v>6</v>
      </c>
      <c r="C1091" s="20">
        <v>1</v>
      </c>
      <c r="D1091" s="135">
        <v>40</v>
      </c>
      <c r="E1091" s="21"/>
      <c r="F1091" s="250">
        <v>12.9</v>
      </c>
      <c r="G1091" s="250">
        <v>11.850000000000001</v>
      </c>
      <c r="H1091" s="252">
        <v>11.600000000000001</v>
      </c>
      <c r="I1091"/>
      <c r="J1091"/>
    </row>
    <row r="1092" spans="1:10" x14ac:dyDescent="0.35">
      <c r="A1092" s="138" t="s">
        <v>14128</v>
      </c>
      <c r="B1092" s="21">
        <v>12</v>
      </c>
      <c r="C1092" s="20">
        <v>1</v>
      </c>
      <c r="D1092" s="135">
        <v>40</v>
      </c>
      <c r="E1092" s="21"/>
      <c r="F1092" s="250">
        <v>10.65</v>
      </c>
      <c r="G1092" s="250">
        <v>9.75</v>
      </c>
      <c r="H1092" s="252">
        <v>9.6000000000000014</v>
      </c>
    </row>
    <row r="1093" spans="1:10" s="128" customFormat="1" ht="17" customHeight="1" x14ac:dyDescent="0.35">
      <c r="A1093" s="357" t="s">
        <v>14248</v>
      </c>
      <c r="B1093" s="358"/>
      <c r="C1093" s="358"/>
      <c r="D1093" s="358"/>
      <c r="E1093" s="358"/>
      <c r="F1093" s="358"/>
      <c r="G1093" s="358"/>
      <c r="H1093" s="359"/>
    </row>
    <row r="1094" spans="1:10" s="128" customFormat="1" x14ac:dyDescent="0.35">
      <c r="A1094" s="138" t="s">
        <v>144</v>
      </c>
      <c r="B1094" s="21">
        <v>6</v>
      </c>
      <c r="C1094" s="20">
        <v>1</v>
      </c>
      <c r="D1094" s="135">
        <v>40</v>
      </c>
      <c r="E1094" s="21"/>
      <c r="F1094" s="250">
        <v>43.550000000000004</v>
      </c>
      <c r="G1094" s="250">
        <v>40</v>
      </c>
      <c r="H1094" s="252">
        <v>39.300000000000004</v>
      </c>
      <c r="I1094"/>
      <c r="J1094"/>
    </row>
    <row r="1095" spans="1:10" x14ac:dyDescent="0.35">
      <c r="A1095" s="138" t="s">
        <v>156</v>
      </c>
      <c r="B1095" s="21">
        <v>6</v>
      </c>
      <c r="C1095" s="20">
        <v>0.7</v>
      </c>
      <c r="D1095" s="135">
        <v>40</v>
      </c>
      <c r="E1095" s="21"/>
      <c r="F1095" s="250">
        <v>31.700000000000003</v>
      </c>
      <c r="G1095" s="250">
        <v>29.1</v>
      </c>
      <c r="H1095" s="252">
        <v>28.55</v>
      </c>
    </row>
    <row r="1096" spans="1:10" x14ac:dyDescent="0.35">
      <c r="A1096" s="138" t="s">
        <v>160</v>
      </c>
      <c r="B1096" s="21">
        <v>6</v>
      </c>
      <c r="C1096" s="20">
        <v>0.7</v>
      </c>
      <c r="D1096" s="135">
        <v>40</v>
      </c>
      <c r="E1096" s="21"/>
      <c r="F1096" s="250">
        <v>58.5</v>
      </c>
      <c r="G1096" s="250">
        <v>53.75</v>
      </c>
      <c r="H1096" s="252">
        <v>52.75</v>
      </c>
    </row>
    <row r="1097" spans="1:10" x14ac:dyDescent="0.35">
      <c r="A1097" s="138" t="s">
        <v>14853</v>
      </c>
      <c r="B1097" s="21">
        <v>6</v>
      </c>
      <c r="C1097" s="20">
        <v>0.7</v>
      </c>
      <c r="D1097" s="135">
        <v>43</v>
      </c>
      <c r="E1097" s="21"/>
      <c r="F1097" s="250">
        <v>103.25</v>
      </c>
      <c r="G1097" s="250">
        <v>94.800000000000011</v>
      </c>
      <c r="H1097" s="252">
        <v>93.100000000000009</v>
      </c>
    </row>
    <row r="1098" spans="1:10" s="128" customFormat="1" x14ac:dyDescent="0.35">
      <c r="A1098" s="138" t="s">
        <v>164</v>
      </c>
      <c r="B1098" s="21">
        <v>4</v>
      </c>
      <c r="C1098" s="20">
        <v>0.7</v>
      </c>
      <c r="D1098" s="135">
        <v>40</v>
      </c>
      <c r="E1098" s="21"/>
      <c r="F1098" s="250">
        <v>149.4</v>
      </c>
      <c r="G1098" s="250">
        <v>137.15</v>
      </c>
      <c r="H1098" s="252">
        <v>134.70000000000002</v>
      </c>
      <c r="I1098"/>
      <c r="J1098"/>
    </row>
    <row r="1099" spans="1:10" x14ac:dyDescent="0.35">
      <c r="A1099" s="138" t="s">
        <v>168</v>
      </c>
      <c r="B1099" s="21">
        <v>6</v>
      </c>
      <c r="C1099" s="20">
        <v>0.7</v>
      </c>
      <c r="D1099" s="135">
        <v>40</v>
      </c>
      <c r="E1099" s="21"/>
      <c r="F1099" s="250">
        <v>27.1</v>
      </c>
      <c r="G1099" s="250">
        <v>24.900000000000002</v>
      </c>
      <c r="H1099" s="252">
        <v>24.450000000000003</v>
      </c>
    </row>
    <row r="1100" spans="1:10" x14ac:dyDescent="0.35">
      <c r="A1100" s="138" t="s">
        <v>180</v>
      </c>
      <c r="B1100" s="21">
        <v>3</v>
      </c>
      <c r="C1100" s="20">
        <v>0.7</v>
      </c>
      <c r="D1100" s="135">
        <v>40</v>
      </c>
      <c r="E1100" s="21"/>
      <c r="F1100" s="250">
        <v>52.400000000000006</v>
      </c>
      <c r="G1100" s="250">
        <v>48.150000000000006</v>
      </c>
      <c r="H1100" s="252">
        <v>47.25</v>
      </c>
    </row>
    <row r="1101" spans="1:10" x14ac:dyDescent="0.35">
      <c r="A1101" s="138" t="s">
        <v>184</v>
      </c>
      <c r="B1101" s="21">
        <v>6</v>
      </c>
      <c r="C1101" s="20">
        <v>0.7</v>
      </c>
      <c r="D1101" s="135">
        <v>40</v>
      </c>
      <c r="E1101" s="21"/>
      <c r="F1101" s="250">
        <v>51.2</v>
      </c>
      <c r="G1101" s="250">
        <v>47</v>
      </c>
      <c r="H1101" s="252">
        <v>46.150000000000006</v>
      </c>
    </row>
    <row r="1102" spans="1:10" x14ac:dyDescent="0.35">
      <c r="A1102" s="138" t="s">
        <v>187</v>
      </c>
      <c r="B1102" s="21">
        <v>3</v>
      </c>
      <c r="C1102" s="20">
        <v>0.7</v>
      </c>
      <c r="D1102" s="135">
        <v>43</v>
      </c>
      <c r="E1102" s="21"/>
      <c r="F1102" s="250">
        <v>66.100000000000009</v>
      </c>
      <c r="G1102" s="250">
        <v>60.7</v>
      </c>
      <c r="H1102" s="252">
        <v>59.6</v>
      </c>
    </row>
    <row r="1103" spans="1:10" s="128" customFormat="1" x14ac:dyDescent="0.35">
      <c r="A1103" s="138" t="s">
        <v>196</v>
      </c>
      <c r="B1103" s="21">
        <v>6</v>
      </c>
      <c r="C1103" s="20">
        <v>0.7</v>
      </c>
      <c r="D1103" s="135">
        <v>43</v>
      </c>
      <c r="E1103" s="21"/>
      <c r="F1103" s="250">
        <v>112.45</v>
      </c>
      <c r="G1103" s="250">
        <v>103.25</v>
      </c>
      <c r="H1103" s="252">
        <v>101.4</v>
      </c>
      <c r="I1103"/>
      <c r="J1103"/>
    </row>
    <row r="1104" spans="1:10" s="128" customFormat="1" x14ac:dyDescent="0.35">
      <c r="A1104" s="138" t="s">
        <v>202</v>
      </c>
      <c r="B1104" s="21">
        <v>6</v>
      </c>
      <c r="C1104" s="20">
        <v>0.7</v>
      </c>
      <c r="D1104" s="135">
        <v>60.8</v>
      </c>
      <c r="E1104" s="21"/>
      <c r="F1104" s="250">
        <v>59.150000000000006</v>
      </c>
      <c r="G1104" s="250">
        <v>54.300000000000004</v>
      </c>
      <c r="H1104" s="252">
        <v>53.35</v>
      </c>
      <c r="I1104"/>
      <c r="J1104"/>
    </row>
    <row r="1105" spans="1:10" x14ac:dyDescent="0.35">
      <c r="A1105" s="138" t="s">
        <v>204</v>
      </c>
      <c r="B1105" s="21">
        <v>6</v>
      </c>
      <c r="C1105" s="20">
        <v>0.7</v>
      </c>
      <c r="D1105" s="135">
        <v>62.7</v>
      </c>
      <c r="E1105" s="21"/>
      <c r="F1105" s="250">
        <v>67.850000000000009</v>
      </c>
      <c r="G1105" s="250">
        <v>62.300000000000004</v>
      </c>
      <c r="H1105" s="252">
        <v>61.2</v>
      </c>
    </row>
    <row r="1106" spans="1:10" s="128" customFormat="1" x14ac:dyDescent="0.35">
      <c r="A1106" s="138" t="s">
        <v>210</v>
      </c>
      <c r="B1106" s="21">
        <v>6</v>
      </c>
      <c r="C1106" s="20">
        <v>0.7</v>
      </c>
      <c r="D1106" s="135">
        <v>48</v>
      </c>
      <c r="E1106" s="21"/>
      <c r="F1106" s="250">
        <v>45.800000000000004</v>
      </c>
      <c r="G1106" s="250">
        <v>42.050000000000004</v>
      </c>
      <c r="H1106" s="252">
        <v>41.300000000000004</v>
      </c>
      <c r="I1106"/>
      <c r="J1106"/>
    </row>
    <row r="1107" spans="1:10" s="128" customFormat="1" x14ac:dyDescent="0.35">
      <c r="A1107" s="138" t="s">
        <v>214</v>
      </c>
      <c r="B1107" s="21">
        <v>3</v>
      </c>
      <c r="C1107" s="20">
        <v>0.7</v>
      </c>
      <c r="D1107" s="135">
        <v>40</v>
      </c>
      <c r="E1107" s="21"/>
      <c r="F1107" s="250">
        <v>42.050000000000004</v>
      </c>
      <c r="G1107" s="250">
        <v>38.6</v>
      </c>
      <c r="H1107" s="252">
        <v>37.9</v>
      </c>
      <c r="I1107"/>
      <c r="J1107"/>
    </row>
    <row r="1108" spans="1:10" s="128" customFormat="1" x14ac:dyDescent="0.35">
      <c r="A1108" s="138" t="s">
        <v>387</v>
      </c>
      <c r="B1108" s="21">
        <v>6</v>
      </c>
      <c r="C1108" s="20">
        <v>0.7</v>
      </c>
      <c r="D1108" s="135">
        <v>40</v>
      </c>
      <c r="E1108" s="21"/>
      <c r="F1108" s="250">
        <v>19.8</v>
      </c>
      <c r="G1108" s="250">
        <v>18.150000000000002</v>
      </c>
      <c r="H1108" s="252">
        <v>17.850000000000001</v>
      </c>
      <c r="I1108"/>
      <c r="J1108"/>
    </row>
    <row r="1109" spans="1:10" s="128" customFormat="1" x14ac:dyDescent="0.35">
      <c r="A1109" s="138" t="s">
        <v>391</v>
      </c>
      <c r="B1109" s="21">
        <v>6</v>
      </c>
      <c r="C1109" s="20">
        <v>0.7</v>
      </c>
      <c r="D1109" s="135">
        <v>40</v>
      </c>
      <c r="E1109" s="21"/>
      <c r="F1109" s="250">
        <v>22.450000000000003</v>
      </c>
      <c r="G1109" s="250">
        <v>20.650000000000002</v>
      </c>
      <c r="H1109" s="252">
        <v>20.25</v>
      </c>
      <c r="I1109"/>
      <c r="J1109"/>
    </row>
    <row r="1110" spans="1:10" x14ac:dyDescent="0.35">
      <c r="A1110" s="138" t="s">
        <v>395</v>
      </c>
      <c r="B1110" s="21">
        <v>6</v>
      </c>
      <c r="C1110" s="20">
        <v>0.7</v>
      </c>
      <c r="D1110" s="135">
        <v>40</v>
      </c>
      <c r="E1110" s="21"/>
      <c r="F1110" s="250">
        <v>19.8</v>
      </c>
      <c r="G1110" s="250">
        <v>18.150000000000002</v>
      </c>
      <c r="H1110" s="252">
        <v>17.850000000000001</v>
      </c>
    </row>
    <row r="1111" spans="1:10" x14ac:dyDescent="0.35">
      <c r="A1111" s="138" t="s">
        <v>432</v>
      </c>
      <c r="B1111" s="21">
        <v>6</v>
      </c>
      <c r="C1111" s="20">
        <v>0.7</v>
      </c>
      <c r="D1111" s="135">
        <v>48.9</v>
      </c>
      <c r="E1111" s="21"/>
      <c r="F1111" s="250">
        <v>55</v>
      </c>
      <c r="G1111" s="250">
        <v>50.45</v>
      </c>
      <c r="H1111" s="252">
        <v>49.550000000000004</v>
      </c>
    </row>
    <row r="1112" spans="1:10" s="128" customFormat="1" x14ac:dyDescent="0.35">
      <c r="A1112" s="138" t="s">
        <v>441</v>
      </c>
      <c r="B1112" s="21">
        <v>6</v>
      </c>
      <c r="C1112" s="20">
        <v>0.5</v>
      </c>
      <c r="D1112" s="135">
        <v>50</v>
      </c>
      <c r="E1112" s="21"/>
      <c r="F1112" s="250">
        <v>95.95</v>
      </c>
      <c r="G1112" s="250">
        <v>88.100000000000009</v>
      </c>
      <c r="H1112" s="252">
        <v>86.550000000000011</v>
      </c>
      <c r="I1112"/>
      <c r="J1112"/>
    </row>
    <row r="1113" spans="1:10" x14ac:dyDescent="0.35">
      <c r="A1113" s="138" t="s">
        <v>445</v>
      </c>
      <c r="B1113" s="21">
        <v>6</v>
      </c>
      <c r="C1113" s="20">
        <v>0.5</v>
      </c>
      <c r="D1113" s="135">
        <v>50</v>
      </c>
      <c r="E1113" s="21"/>
      <c r="F1113" s="250">
        <v>84.350000000000009</v>
      </c>
      <c r="G1113" s="250">
        <v>77.45</v>
      </c>
      <c r="H1113" s="252">
        <v>76.100000000000009</v>
      </c>
    </row>
    <row r="1114" spans="1:10" s="128" customFormat="1" x14ac:dyDescent="0.35">
      <c r="A1114" s="138" t="s">
        <v>447</v>
      </c>
      <c r="B1114" s="21">
        <v>6</v>
      </c>
      <c r="C1114" s="20">
        <v>0.7</v>
      </c>
      <c r="D1114" s="135">
        <v>40</v>
      </c>
      <c r="E1114" s="21"/>
      <c r="F1114" s="250">
        <v>25.6</v>
      </c>
      <c r="G1114" s="250">
        <v>23.5</v>
      </c>
      <c r="H1114" s="252">
        <v>23.05</v>
      </c>
      <c r="I1114"/>
      <c r="J1114"/>
    </row>
    <row r="1115" spans="1:10" s="128" customFormat="1" x14ac:dyDescent="0.35">
      <c r="A1115" s="138" t="s">
        <v>452</v>
      </c>
      <c r="B1115" s="21">
        <v>6</v>
      </c>
      <c r="C1115" s="20">
        <v>0.5</v>
      </c>
      <c r="D1115" s="135">
        <v>46</v>
      </c>
      <c r="E1115" s="21"/>
      <c r="F1115" s="250">
        <v>54.25</v>
      </c>
      <c r="G1115" s="250">
        <v>49.800000000000004</v>
      </c>
      <c r="H1115" s="252">
        <v>48.900000000000006</v>
      </c>
      <c r="I1115"/>
      <c r="J1115"/>
    </row>
    <row r="1116" spans="1:10" x14ac:dyDescent="0.35">
      <c r="A1116" s="138" t="s">
        <v>456</v>
      </c>
      <c r="B1116" s="21">
        <v>6</v>
      </c>
      <c r="C1116" s="20">
        <v>0.5</v>
      </c>
      <c r="D1116" s="135">
        <v>40</v>
      </c>
      <c r="E1116" s="21"/>
      <c r="F1116" s="250">
        <v>25.1</v>
      </c>
      <c r="G1116" s="250">
        <v>23.05</v>
      </c>
      <c r="H1116" s="252">
        <v>22.650000000000002</v>
      </c>
    </row>
    <row r="1117" spans="1:10" s="128" customFormat="1" x14ac:dyDescent="0.35">
      <c r="A1117" s="138" t="s">
        <v>14452</v>
      </c>
      <c r="B1117" s="21">
        <v>6</v>
      </c>
      <c r="C1117" s="20">
        <v>0.5</v>
      </c>
      <c r="D1117" s="135">
        <v>40</v>
      </c>
      <c r="E1117" s="21"/>
      <c r="F1117" s="250">
        <v>34.050000000000004</v>
      </c>
      <c r="G1117" s="250">
        <v>31.25</v>
      </c>
      <c r="H1117" s="252">
        <v>30.700000000000003</v>
      </c>
      <c r="I1117"/>
      <c r="J1117"/>
    </row>
    <row r="1118" spans="1:10" x14ac:dyDescent="0.35">
      <c r="A1118" s="138" t="s">
        <v>465</v>
      </c>
      <c r="B1118" s="21">
        <v>6</v>
      </c>
      <c r="C1118" s="20">
        <v>0.5</v>
      </c>
      <c r="D1118" s="135">
        <v>40</v>
      </c>
      <c r="E1118" s="21"/>
      <c r="F1118" s="250">
        <v>22.55</v>
      </c>
      <c r="G1118" s="250">
        <v>20.700000000000003</v>
      </c>
      <c r="H1118" s="252">
        <v>20.350000000000001</v>
      </c>
    </row>
    <row r="1119" spans="1:10" x14ac:dyDescent="0.35">
      <c r="A1119" s="138" t="s">
        <v>14633</v>
      </c>
      <c r="B1119" s="21">
        <v>6</v>
      </c>
      <c r="C1119" s="20">
        <v>0.7</v>
      </c>
      <c r="D1119" s="135">
        <v>61.8</v>
      </c>
      <c r="E1119" s="21"/>
      <c r="F1119" s="250">
        <v>49.45</v>
      </c>
      <c r="G1119" s="250">
        <v>45.400000000000006</v>
      </c>
      <c r="H1119" s="252">
        <v>44.6</v>
      </c>
    </row>
    <row r="1120" spans="1:10" s="128" customFormat="1" x14ac:dyDescent="0.35">
      <c r="A1120" s="138" t="s">
        <v>597</v>
      </c>
      <c r="B1120" s="21">
        <v>6</v>
      </c>
      <c r="C1120" s="20">
        <v>0.7</v>
      </c>
      <c r="D1120" s="135">
        <v>50</v>
      </c>
      <c r="E1120" s="21"/>
      <c r="F1120" s="250">
        <v>37.450000000000003</v>
      </c>
      <c r="G1120" s="250">
        <v>34.4</v>
      </c>
      <c r="H1120" s="252">
        <v>33.75</v>
      </c>
      <c r="I1120"/>
      <c r="J1120"/>
    </row>
    <row r="1121" spans="1:10" s="128" customFormat="1" x14ac:dyDescent="0.35">
      <c r="A1121" s="138" t="s">
        <v>14792</v>
      </c>
      <c r="B1121" s="21">
        <v>6</v>
      </c>
      <c r="C1121" s="20">
        <v>0.7</v>
      </c>
      <c r="D1121" s="135">
        <v>46</v>
      </c>
      <c r="E1121" s="21"/>
      <c r="F1121" s="250">
        <v>31</v>
      </c>
      <c r="G1121" s="250">
        <v>28.450000000000003</v>
      </c>
      <c r="H1121" s="252">
        <v>27.950000000000003</v>
      </c>
      <c r="I1121"/>
      <c r="J1121"/>
    </row>
    <row r="1122" spans="1:10" x14ac:dyDescent="0.35">
      <c r="A1122" s="138" t="s">
        <v>14635</v>
      </c>
      <c r="B1122" s="21">
        <v>6</v>
      </c>
      <c r="C1122" s="20">
        <v>0.7</v>
      </c>
      <c r="D1122" s="135">
        <v>62.8</v>
      </c>
      <c r="E1122" s="21"/>
      <c r="F1122" s="250">
        <v>54.45</v>
      </c>
      <c r="G1122" s="250">
        <v>50</v>
      </c>
      <c r="H1122" s="252">
        <v>49.1</v>
      </c>
    </row>
    <row r="1123" spans="1:10" s="128" customFormat="1" x14ac:dyDescent="0.35">
      <c r="A1123" s="138" t="s">
        <v>607</v>
      </c>
      <c r="B1123" s="21">
        <v>6</v>
      </c>
      <c r="C1123" s="20">
        <v>0.7</v>
      </c>
      <c r="D1123" s="135">
        <v>40</v>
      </c>
      <c r="E1123" s="21"/>
      <c r="F1123" s="250">
        <v>30.450000000000003</v>
      </c>
      <c r="G1123" s="250">
        <v>27.950000000000003</v>
      </c>
      <c r="H1123" s="252">
        <v>27.450000000000003</v>
      </c>
      <c r="I1123"/>
      <c r="J1123"/>
    </row>
    <row r="1124" spans="1:10" s="128" customFormat="1" x14ac:dyDescent="0.35">
      <c r="A1124" s="138" t="s">
        <v>640</v>
      </c>
      <c r="B1124" s="21">
        <v>6</v>
      </c>
      <c r="C1124" s="20">
        <v>0.7</v>
      </c>
      <c r="D1124" s="135">
        <v>40</v>
      </c>
      <c r="E1124" s="21"/>
      <c r="F1124" s="250">
        <v>26.5</v>
      </c>
      <c r="G1124" s="250">
        <v>24.35</v>
      </c>
      <c r="H1124" s="252">
        <v>23.900000000000002</v>
      </c>
      <c r="I1124"/>
      <c r="J1124"/>
    </row>
    <row r="1125" spans="1:10" s="128" customFormat="1" x14ac:dyDescent="0.35">
      <c r="A1125" s="138" t="s">
        <v>14794</v>
      </c>
      <c r="B1125" s="21">
        <v>6</v>
      </c>
      <c r="C1125" s="20">
        <v>0.7</v>
      </c>
      <c r="D1125" s="135">
        <v>46</v>
      </c>
      <c r="E1125" s="21"/>
      <c r="F1125" s="250">
        <v>48.7</v>
      </c>
      <c r="G1125" s="250">
        <v>44.7</v>
      </c>
      <c r="H1125" s="252">
        <v>43.900000000000006</v>
      </c>
      <c r="I1125"/>
      <c r="J1125"/>
    </row>
    <row r="1126" spans="1:10" s="128" customFormat="1" x14ac:dyDescent="0.35">
      <c r="A1126" s="138" t="s">
        <v>656</v>
      </c>
      <c r="B1126" s="21">
        <v>6</v>
      </c>
      <c r="C1126" s="20">
        <v>0.7</v>
      </c>
      <c r="D1126" s="135">
        <v>43.3</v>
      </c>
      <c r="E1126" s="21"/>
      <c r="F1126" s="250">
        <v>57.6</v>
      </c>
      <c r="G1126" s="250">
        <v>52.900000000000006</v>
      </c>
      <c r="H1126" s="252">
        <v>51.95</v>
      </c>
      <c r="I1126"/>
      <c r="J1126"/>
    </row>
    <row r="1127" spans="1:10" s="128" customFormat="1" x14ac:dyDescent="0.35">
      <c r="A1127" s="138" t="s">
        <v>14834</v>
      </c>
      <c r="B1127" s="21">
        <v>6</v>
      </c>
      <c r="C1127" s="20">
        <v>0.7</v>
      </c>
      <c r="D1127" s="135">
        <v>43</v>
      </c>
      <c r="E1127" s="21"/>
      <c r="F1127" s="250">
        <v>33.15</v>
      </c>
      <c r="G1127" s="250">
        <v>30.450000000000003</v>
      </c>
      <c r="H1127" s="252">
        <v>29.900000000000002</v>
      </c>
      <c r="I1127"/>
      <c r="J1127"/>
    </row>
    <row r="1128" spans="1:10" x14ac:dyDescent="0.35">
      <c r="A1128" s="138" t="s">
        <v>741</v>
      </c>
      <c r="B1128" s="21">
        <v>6</v>
      </c>
      <c r="C1128" s="20">
        <v>0.7</v>
      </c>
      <c r="D1128" s="135">
        <v>43</v>
      </c>
      <c r="E1128" s="21"/>
      <c r="F1128" s="250">
        <v>62.45</v>
      </c>
      <c r="G1128" s="250">
        <v>57.35</v>
      </c>
      <c r="H1128" s="252">
        <v>56.300000000000004</v>
      </c>
    </row>
    <row r="1129" spans="1:10" s="128" customFormat="1" x14ac:dyDescent="0.35">
      <c r="A1129" s="138" t="s">
        <v>812</v>
      </c>
      <c r="B1129" s="21">
        <v>6</v>
      </c>
      <c r="C1129" s="20">
        <v>0.7</v>
      </c>
      <c r="D1129" s="135">
        <v>46</v>
      </c>
      <c r="E1129" s="21"/>
      <c r="F1129" s="250">
        <v>50.5</v>
      </c>
      <c r="G1129" s="250">
        <v>46.400000000000006</v>
      </c>
      <c r="H1129" s="252">
        <v>45.550000000000004</v>
      </c>
      <c r="I1129"/>
      <c r="J1129"/>
    </row>
    <row r="1130" spans="1:10" x14ac:dyDescent="0.35">
      <c r="A1130" s="138" t="s">
        <v>816</v>
      </c>
      <c r="B1130" s="21">
        <v>6</v>
      </c>
      <c r="C1130" s="20">
        <v>0.7</v>
      </c>
      <c r="D1130" s="135">
        <v>46.2</v>
      </c>
      <c r="E1130" s="21"/>
      <c r="F1130" s="250">
        <v>268.3</v>
      </c>
      <c r="G1130" s="250">
        <v>246.3</v>
      </c>
      <c r="H1130" s="252">
        <v>241.9</v>
      </c>
    </row>
    <row r="1131" spans="1:10" x14ac:dyDescent="0.35">
      <c r="A1131" s="138" t="s">
        <v>820</v>
      </c>
      <c r="B1131" s="21">
        <v>6</v>
      </c>
      <c r="C1131" s="20">
        <v>0.7</v>
      </c>
      <c r="D1131" s="135">
        <v>51</v>
      </c>
      <c r="E1131" s="21"/>
      <c r="F1131" s="250">
        <v>1653.45</v>
      </c>
      <c r="G1131" s="250">
        <v>1517.9</v>
      </c>
      <c r="H1131" s="252">
        <v>1490.8000000000002</v>
      </c>
    </row>
    <row r="1132" spans="1:10" s="128" customFormat="1" x14ac:dyDescent="0.35">
      <c r="A1132" s="138" t="s">
        <v>827</v>
      </c>
      <c r="B1132" s="21">
        <v>6</v>
      </c>
      <c r="C1132" s="20">
        <v>0.7</v>
      </c>
      <c r="D1132" s="135">
        <v>47.4</v>
      </c>
      <c r="E1132" s="21"/>
      <c r="F1132" s="250">
        <v>36.6</v>
      </c>
      <c r="G1132" s="250">
        <v>33.6</v>
      </c>
      <c r="H1132" s="252">
        <v>33</v>
      </c>
      <c r="I1132"/>
      <c r="J1132"/>
    </row>
    <row r="1133" spans="1:10" s="128" customFormat="1" x14ac:dyDescent="0.35">
      <c r="A1133" s="138" t="s">
        <v>830</v>
      </c>
      <c r="B1133" s="21">
        <v>6</v>
      </c>
      <c r="C1133" s="20">
        <v>0.7</v>
      </c>
      <c r="D1133" s="135">
        <v>46.6</v>
      </c>
      <c r="E1133" s="21"/>
      <c r="F1133" s="250">
        <v>45.7</v>
      </c>
      <c r="G1133" s="250">
        <v>41.95</v>
      </c>
      <c r="H1133" s="252">
        <v>41.2</v>
      </c>
      <c r="I1133"/>
      <c r="J1133"/>
    </row>
    <row r="1134" spans="1:10" s="128" customFormat="1" x14ac:dyDescent="0.35">
      <c r="A1134" s="138" t="s">
        <v>832</v>
      </c>
      <c r="B1134" s="21">
        <v>6</v>
      </c>
      <c r="C1134" s="20">
        <v>0.7</v>
      </c>
      <c r="D1134" s="135">
        <v>46</v>
      </c>
      <c r="E1134" s="21"/>
      <c r="F1134" s="250">
        <v>182.9</v>
      </c>
      <c r="G1134" s="250">
        <v>167.9</v>
      </c>
      <c r="H1134" s="252">
        <v>164.9</v>
      </c>
      <c r="I1134"/>
      <c r="J1134"/>
    </row>
    <row r="1135" spans="1:10" s="128" customFormat="1" x14ac:dyDescent="0.35">
      <c r="A1135" s="138" t="s">
        <v>836</v>
      </c>
      <c r="B1135" s="21">
        <v>6</v>
      </c>
      <c r="C1135" s="20">
        <v>0.7</v>
      </c>
      <c r="D1135" s="135">
        <v>57.1</v>
      </c>
      <c r="E1135" s="21"/>
      <c r="F1135" s="250">
        <v>77.100000000000009</v>
      </c>
      <c r="G1135" s="250">
        <v>70.8</v>
      </c>
      <c r="H1135" s="252">
        <v>69.55</v>
      </c>
      <c r="I1135"/>
      <c r="J1135"/>
    </row>
    <row r="1136" spans="1:10" s="128" customFormat="1" x14ac:dyDescent="0.35">
      <c r="A1136" s="138" t="s">
        <v>844</v>
      </c>
      <c r="B1136" s="21">
        <v>6</v>
      </c>
      <c r="C1136" s="20">
        <v>1</v>
      </c>
      <c r="D1136" s="135">
        <v>46</v>
      </c>
      <c r="E1136" s="21"/>
      <c r="F1136" s="250">
        <v>115.7</v>
      </c>
      <c r="G1136" s="250">
        <v>106.2</v>
      </c>
      <c r="H1136" s="252">
        <v>104.30000000000001</v>
      </c>
      <c r="I1136"/>
      <c r="J1136"/>
    </row>
    <row r="1137" spans="1:10" x14ac:dyDescent="0.35">
      <c r="A1137" s="138" t="s">
        <v>848</v>
      </c>
      <c r="B1137" s="21">
        <v>6</v>
      </c>
      <c r="C1137" s="20">
        <v>0.7</v>
      </c>
      <c r="D1137" s="135">
        <v>54.2</v>
      </c>
      <c r="E1137" s="21"/>
      <c r="F1137" s="250">
        <v>73.2</v>
      </c>
      <c r="G1137" s="250">
        <v>67.2</v>
      </c>
      <c r="H1137" s="252">
        <v>66</v>
      </c>
    </row>
    <row r="1138" spans="1:10" s="128" customFormat="1" x14ac:dyDescent="0.35">
      <c r="A1138" s="138" t="s">
        <v>852</v>
      </c>
      <c r="B1138" s="21">
        <v>6</v>
      </c>
      <c r="C1138" s="20">
        <v>0.7</v>
      </c>
      <c r="D1138" s="135">
        <v>46</v>
      </c>
      <c r="E1138" s="21"/>
      <c r="F1138" s="250">
        <v>41.650000000000006</v>
      </c>
      <c r="G1138" s="250">
        <v>38.25</v>
      </c>
      <c r="H1138" s="252">
        <v>37.550000000000004</v>
      </c>
      <c r="I1138"/>
      <c r="J1138"/>
    </row>
    <row r="1139" spans="1:10" x14ac:dyDescent="0.35">
      <c r="A1139" s="138" t="s">
        <v>856</v>
      </c>
      <c r="B1139" s="21">
        <v>6</v>
      </c>
      <c r="C1139" s="20">
        <v>0.7</v>
      </c>
      <c r="D1139" s="135">
        <v>40</v>
      </c>
      <c r="E1139" s="21"/>
      <c r="F1139" s="250">
        <v>21.25</v>
      </c>
      <c r="G1139" s="250">
        <v>19.5</v>
      </c>
      <c r="H1139" s="252">
        <v>19.150000000000002</v>
      </c>
    </row>
    <row r="1140" spans="1:10" x14ac:dyDescent="0.35">
      <c r="A1140" s="138" t="s">
        <v>860</v>
      </c>
      <c r="B1140" s="21">
        <v>6</v>
      </c>
      <c r="C1140" s="20">
        <v>1</v>
      </c>
      <c r="D1140" s="135">
        <v>40</v>
      </c>
      <c r="E1140" s="21"/>
      <c r="F1140" s="250">
        <v>34.4</v>
      </c>
      <c r="G1140" s="250">
        <v>31.6</v>
      </c>
      <c r="H1140" s="252">
        <v>31.05</v>
      </c>
    </row>
    <row r="1141" spans="1:10" s="128" customFormat="1" x14ac:dyDescent="0.35">
      <c r="A1141" s="138" t="s">
        <v>876</v>
      </c>
      <c r="B1141" s="21">
        <v>6</v>
      </c>
      <c r="C1141" s="20">
        <v>0.7</v>
      </c>
      <c r="D1141" s="135">
        <v>46</v>
      </c>
      <c r="E1141" s="21"/>
      <c r="F1141" s="250">
        <v>28.55</v>
      </c>
      <c r="G1141" s="250">
        <v>26.200000000000003</v>
      </c>
      <c r="H1141" s="252">
        <v>25.75</v>
      </c>
      <c r="I1141"/>
      <c r="J1141"/>
    </row>
    <row r="1142" spans="1:10" s="128" customFormat="1" x14ac:dyDescent="0.35">
      <c r="A1142" s="138" t="s">
        <v>883</v>
      </c>
      <c r="B1142" s="21">
        <v>6</v>
      </c>
      <c r="C1142" s="20">
        <v>0.7</v>
      </c>
      <c r="D1142" s="135">
        <v>46</v>
      </c>
      <c r="E1142" s="21"/>
      <c r="F1142" s="250">
        <v>34.050000000000004</v>
      </c>
      <c r="G1142" s="250">
        <v>31.25</v>
      </c>
      <c r="H1142" s="252">
        <v>30.700000000000003</v>
      </c>
      <c r="I1142"/>
      <c r="J1142"/>
    </row>
    <row r="1143" spans="1:10" s="128" customFormat="1" x14ac:dyDescent="0.35">
      <c r="A1143" s="138" t="s">
        <v>887</v>
      </c>
      <c r="B1143" s="21">
        <v>6</v>
      </c>
      <c r="C1143" s="20">
        <v>0.7</v>
      </c>
      <c r="D1143" s="135">
        <v>46</v>
      </c>
      <c r="E1143" s="21"/>
      <c r="F1143" s="250">
        <v>365.90000000000003</v>
      </c>
      <c r="G1143" s="250">
        <v>335.90000000000003</v>
      </c>
      <c r="H1143" s="252">
        <v>329.90000000000003</v>
      </c>
      <c r="I1143"/>
      <c r="J1143"/>
    </row>
    <row r="1144" spans="1:10" s="128" customFormat="1" x14ac:dyDescent="0.35">
      <c r="A1144" s="138" t="s">
        <v>895</v>
      </c>
      <c r="B1144" s="21">
        <v>6</v>
      </c>
      <c r="C1144" s="20">
        <v>0.7</v>
      </c>
      <c r="D1144" s="135">
        <v>43</v>
      </c>
      <c r="E1144" s="21"/>
      <c r="F1144" s="250">
        <v>28.3</v>
      </c>
      <c r="G1144" s="250">
        <v>25.950000000000003</v>
      </c>
      <c r="H1144" s="252">
        <v>25.5</v>
      </c>
      <c r="I1144"/>
      <c r="J1144"/>
    </row>
    <row r="1145" spans="1:10" s="128" customFormat="1" x14ac:dyDescent="0.35">
      <c r="A1145" s="138" t="s">
        <v>907</v>
      </c>
      <c r="B1145" s="21">
        <v>6</v>
      </c>
      <c r="C1145" s="20">
        <v>0.7</v>
      </c>
      <c r="D1145" s="135">
        <v>46</v>
      </c>
      <c r="E1145" s="21"/>
      <c r="F1145" s="250">
        <v>34.65</v>
      </c>
      <c r="G1145" s="250">
        <v>31.8</v>
      </c>
      <c r="H1145" s="252">
        <v>31.25</v>
      </c>
      <c r="I1145"/>
      <c r="J1145"/>
    </row>
    <row r="1146" spans="1:10" x14ac:dyDescent="0.35">
      <c r="A1146" s="138" t="s">
        <v>911</v>
      </c>
      <c r="B1146" s="21">
        <v>6</v>
      </c>
      <c r="C1146" s="20">
        <v>0.7</v>
      </c>
      <c r="D1146" s="135">
        <v>56.2</v>
      </c>
      <c r="E1146" s="21"/>
      <c r="F1146" s="250">
        <v>43.5</v>
      </c>
      <c r="G1146" s="250">
        <v>39.900000000000006</v>
      </c>
      <c r="H1146" s="252">
        <v>39.200000000000003</v>
      </c>
    </row>
    <row r="1147" spans="1:10" x14ac:dyDescent="0.35">
      <c r="A1147" s="138" t="s">
        <v>915</v>
      </c>
      <c r="B1147" s="21">
        <v>6</v>
      </c>
      <c r="C1147" s="20">
        <v>0.7</v>
      </c>
      <c r="D1147" s="135">
        <v>43</v>
      </c>
      <c r="E1147" s="21"/>
      <c r="F1147" s="250">
        <v>23.400000000000002</v>
      </c>
      <c r="G1147" s="250">
        <v>21.5</v>
      </c>
      <c r="H1147" s="252">
        <v>21.1</v>
      </c>
    </row>
    <row r="1148" spans="1:10" x14ac:dyDescent="0.35">
      <c r="A1148" s="138" t="s">
        <v>919</v>
      </c>
      <c r="B1148" s="21">
        <v>12</v>
      </c>
      <c r="C1148" s="20">
        <v>0.7</v>
      </c>
      <c r="D1148" s="135">
        <v>40</v>
      </c>
      <c r="E1148" s="21"/>
      <c r="F1148" s="250">
        <v>14.600000000000001</v>
      </c>
      <c r="G1148" s="250">
        <v>13.4</v>
      </c>
      <c r="H1148" s="252">
        <v>13.15</v>
      </c>
    </row>
    <row r="1149" spans="1:10" s="128" customFormat="1" x14ac:dyDescent="0.35">
      <c r="A1149" s="138" t="s">
        <v>1011</v>
      </c>
      <c r="B1149" s="21">
        <v>6</v>
      </c>
      <c r="C1149" s="20">
        <v>0.7</v>
      </c>
      <c r="D1149" s="135">
        <v>40</v>
      </c>
      <c r="E1149" s="21"/>
      <c r="F1149" s="250">
        <v>30.900000000000002</v>
      </c>
      <c r="G1149" s="250">
        <v>28.35</v>
      </c>
      <c r="H1149" s="252">
        <v>27.85</v>
      </c>
      <c r="I1149"/>
      <c r="J1149"/>
    </row>
    <row r="1150" spans="1:10" x14ac:dyDescent="0.35">
      <c r="A1150" s="138" t="s">
        <v>14320</v>
      </c>
      <c r="B1150" s="21">
        <v>6</v>
      </c>
      <c r="C1150" s="20">
        <v>0.7</v>
      </c>
      <c r="D1150" s="135">
        <v>40</v>
      </c>
      <c r="E1150" s="21"/>
      <c r="F1150" s="250">
        <v>24.05</v>
      </c>
      <c r="G1150" s="250">
        <v>22.1</v>
      </c>
      <c r="H1150" s="252">
        <v>21.700000000000003</v>
      </c>
    </row>
    <row r="1151" spans="1:10" s="128" customFormat="1" x14ac:dyDescent="0.35">
      <c r="A1151" s="138" t="s">
        <v>1014</v>
      </c>
      <c r="B1151" s="21">
        <v>6</v>
      </c>
      <c r="C1151" s="20">
        <v>0.7</v>
      </c>
      <c r="D1151" s="135">
        <v>40</v>
      </c>
      <c r="E1151" s="21"/>
      <c r="F1151" s="250">
        <v>24.35</v>
      </c>
      <c r="G1151" s="250">
        <v>22.35</v>
      </c>
      <c r="H1151" s="252">
        <v>21.950000000000003</v>
      </c>
      <c r="I1151"/>
      <c r="J1151"/>
    </row>
    <row r="1152" spans="1:10" x14ac:dyDescent="0.35">
      <c r="A1152" s="138" t="s">
        <v>14589</v>
      </c>
      <c r="B1152" s="21">
        <v>6</v>
      </c>
      <c r="C1152" s="20">
        <v>1</v>
      </c>
      <c r="D1152" s="135">
        <v>46</v>
      </c>
      <c r="E1152" s="21"/>
      <c r="F1152" s="250">
        <v>49.2</v>
      </c>
      <c r="G1152" s="250">
        <v>45.2</v>
      </c>
      <c r="H1152" s="252">
        <v>44.35</v>
      </c>
    </row>
    <row r="1153" spans="1:10" s="128" customFormat="1" x14ac:dyDescent="0.35">
      <c r="A1153" s="138" t="s">
        <v>1018</v>
      </c>
      <c r="B1153" s="21">
        <v>12</v>
      </c>
      <c r="C1153" s="20">
        <v>1</v>
      </c>
      <c r="D1153" s="135">
        <v>43</v>
      </c>
      <c r="E1153" s="21"/>
      <c r="F1153" s="250">
        <v>40.900000000000006</v>
      </c>
      <c r="G1153" s="250">
        <v>37.550000000000004</v>
      </c>
      <c r="H1153" s="252">
        <v>36.9</v>
      </c>
      <c r="I1153"/>
      <c r="J1153"/>
    </row>
    <row r="1154" spans="1:10" x14ac:dyDescent="0.35">
      <c r="A1154" s="138" t="s">
        <v>1022</v>
      </c>
      <c r="B1154" s="21">
        <v>6</v>
      </c>
      <c r="C1154" s="20">
        <v>0.7</v>
      </c>
      <c r="D1154" s="135">
        <v>43</v>
      </c>
      <c r="E1154" s="21"/>
      <c r="F1154" s="250">
        <v>38.550000000000004</v>
      </c>
      <c r="G1154" s="250">
        <v>35.4</v>
      </c>
      <c r="H1154" s="252">
        <v>34.75</v>
      </c>
    </row>
    <row r="1155" spans="1:10" x14ac:dyDescent="0.35">
      <c r="A1155" s="138" t="s">
        <v>1026</v>
      </c>
      <c r="B1155" s="21">
        <v>6</v>
      </c>
      <c r="C1155" s="20">
        <v>0.7</v>
      </c>
      <c r="D1155" s="135">
        <v>43</v>
      </c>
      <c r="E1155" s="21"/>
      <c r="F1155" s="250">
        <v>51.45</v>
      </c>
      <c r="G1155" s="250">
        <v>47.25</v>
      </c>
      <c r="H1155" s="252">
        <v>46.400000000000006</v>
      </c>
    </row>
    <row r="1156" spans="1:10" x14ac:dyDescent="0.35">
      <c r="A1156" s="138" t="s">
        <v>1292</v>
      </c>
      <c r="B1156" s="21">
        <v>6</v>
      </c>
      <c r="C1156" s="20">
        <v>0.7</v>
      </c>
      <c r="D1156" s="135">
        <v>46</v>
      </c>
      <c r="E1156" s="21"/>
      <c r="F1156" s="250">
        <v>38.900000000000006</v>
      </c>
      <c r="G1156" s="250">
        <v>35.75</v>
      </c>
      <c r="H1156" s="252">
        <v>35.1</v>
      </c>
    </row>
    <row r="1157" spans="1:10" x14ac:dyDescent="0.35">
      <c r="A1157" s="138" t="s">
        <v>14796</v>
      </c>
      <c r="B1157" s="21">
        <v>6</v>
      </c>
      <c r="C1157" s="20">
        <v>0.7</v>
      </c>
      <c r="D1157" s="135">
        <v>46</v>
      </c>
      <c r="E1157" s="21"/>
      <c r="F1157" s="250">
        <v>109.05000000000001</v>
      </c>
      <c r="G1157" s="250">
        <v>100.15</v>
      </c>
      <c r="H1157" s="252">
        <v>98.350000000000009</v>
      </c>
    </row>
    <row r="1158" spans="1:10" s="128" customFormat="1" x14ac:dyDescent="0.35">
      <c r="A1158" s="138" t="s">
        <v>1300</v>
      </c>
      <c r="B1158" s="21">
        <v>6</v>
      </c>
      <c r="C1158" s="20">
        <v>0.7</v>
      </c>
      <c r="D1158" s="135">
        <v>46</v>
      </c>
      <c r="E1158" s="21"/>
      <c r="F1158" s="250">
        <v>37.1</v>
      </c>
      <c r="G1158" s="250">
        <v>34.050000000000004</v>
      </c>
      <c r="H1158" s="252">
        <v>33.450000000000003</v>
      </c>
      <c r="I1158"/>
      <c r="J1158"/>
    </row>
    <row r="1159" spans="1:10" s="128" customFormat="1" x14ac:dyDescent="0.35">
      <c r="A1159" s="138" t="s">
        <v>1303</v>
      </c>
      <c r="B1159" s="21">
        <v>6</v>
      </c>
      <c r="C1159" s="20">
        <v>0.7</v>
      </c>
      <c r="D1159" s="135">
        <v>64</v>
      </c>
      <c r="E1159" s="21"/>
      <c r="F1159" s="250">
        <v>49.650000000000006</v>
      </c>
      <c r="G1159" s="250">
        <v>45.6</v>
      </c>
      <c r="H1159" s="252">
        <v>44.800000000000004</v>
      </c>
      <c r="I1159"/>
      <c r="J1159"/>
    </row>
    <row r="1160" spans="1:10" s="128" customFormat="1" x14ac:dyDescent="0.35">
      <c r="A1160" s="138" t="s">
        <v>1307</v>
      </c>
      <c r="B1160" s="21">
        <v>6</v>
      </c>
      <c r="C1160" s="20">
        <v>0.7</v>
      </c>
      <c r="D1160" s="135">
        <v>46</v>
      </c>
      <c r="E1160" s="21"/>
      <c r="F1160" s="250">
        <v>33.6</v>
      </c>
      <c r="G1160" s="250">
        <v>30.85</v>
      </c>
      <c r="H1160" s="252">
        <v>30.3</v>
      </c>
      <c r="I1160"/>
      <c r="J1160"/>
    </row>
    <row r="1161" spans="1:10" x14ac:dyDescent="0.35">
      <c r="A1161" s="138" t="s">
        <v>14644</v>
      </c>
      <c r="B1161" s="21">
        <v>6</v>
      </c>
      <c r="C1161" s="20">
        <v>0.7</v>
      </c>
      <c r="D1161" s="135">
        <v>59.6</v>
      </c>
      <c r="E1161" s="21"/>
      <c r="F1161" s="250">
        <v>45.6</v>
      </c>
      <c r="G1161" s="250">
        <v>41.900000000000006</v>
      </c>
      <c r="H1161" s="252">
        <v>41.150000000000006</v>
      </c>
    </row>
    <row r="1162" spans="1:10" x14ac:dyDescent="0.35">
      <c r="A1162" s="138" t="s">
        <v>1310</v>
      </c>
      <c r="B1162" s="21">
        <v>6</v>
      </c>
      <c r="C1162" s="20">
        <v>0.7</v>
      </c>
      <c r="D1162" s="135">
        <v>53</v>
      </c>
      <c r="E1162" s="21"/>
      <c r="F1162" s="250">
        <v>54.800000000000004</v>
      </c>
      <c r="G1162" s="250">
        <v>50.300000000000004</v>
      </c>
      <c r="H1162" s="252">
        <v>49.400000000000006</v>
      </c>
    </row>
    <row r="1163" spans="1:10" x14ac:dyDescent="0.35">
      <c r="A1163" s="138" t="s">
        <v>1315</v>
      </c>
      <c r="B1163" s="21">
        <v>6</v>
      </c>
      <c r="C1163" s="20">
        <v>0.7</v>
      </c>
      <c r="D1163" s="135">
        <v>40</v>
      </c>
      <c r="E1163" s="21"/>
      <c r="F1163" s="250">
        <v>57.300000000000004</v>
      </c>
      <c r="G1163" s="250">
        <v>52.6</v>
      </c>
      <c r="H1163" s="252">
        <v>51.650000000000006</v>
      </c>
    </row>
    <row r="1164" spans="1:10" x14ac:dyDescent="0.35">
      <c r="A1164" s="138" t="s">
        <v>14322</v>
      </c>
      <c r="B1164" s="21">
        <v>6</v>
      </c>
      <c r="C1164" s="20">
        <v>0.7</v>
      </c>
      <c r="D1164" s="135">
        <v>40</v>
      </c>
      <c r="E1164" s="21"/>
      <c r="F1164" s="250">
        <v>96.95</v>
      </c>
      <c r="G1164" s="250">
        <v>89</v>
      </c>
      <c r="H1164" s="252">
        <v>87.4</v>
      </c>
    </row>
    <row r="1165" spans="1:10" s="128" customFormat="1" x14ac:dyDescent="0.35">
      <c r="A1165" s="138" t="s">
        <v>14410</v>
      </c>
      <c r="B1165" s="21">
        <v>6</v>
      </c>
      <c r="C1165" s="20">
        <v>0.7</v>
      </c>
      <c r="D1165" s="135">
        <v>40</v>
      </c>
      <c r="E1165" s="21"/>
      <c r="F1165" s="250">
        <v>15.5</v>
      </c>
      <c r="G1165" s="250">
        <v>14.25</v>
      </c>
      <c r="H1165" s="252">
        <v>14</v>
      </c>
      <c r="I1165"/>
      <c r="J1165"/>
    </row>
    <row r="1166" spans="1:10" s="128" customFormat="1" x14ac:dyDescent="0.35">
      <c r="A1166" s="138" t="s">
        <v>14621</v>
      </c>
      <c r="B1166" s="21">
        <v>6</v>
      </c>
      <c r="C1166" s="20">
        <v>0.7</v>
      </c>
      <c r="D1166" s="135">
        <v>39</v>
      </c>
      <c r="E1166" s="21"/>
      <c r="F1166" s="250">
        <v>15.450000000000001</v>
      </c>
      <c r="G1166" s="250">
        <v>14.15</v>
      </c>
      <c r="H1166" s="252">
        <v>13.9</v>
      </c>
      <c r="I1166"/>
      <c r="J1166"/>
    </row>
    <row r="1167" spans="1:10" s="128" customFormat="1" x14ac:dyDescent="0.35">
      <c r="A1167" s="138" t="s">
        <v>1343</v>
      </c>
      <c r="B1167" s="21">
        <v>6</v>
      </c>
      <c r="C1167" s="20">
        <v>0.7</v>
      </c>
      <c r="D1167" s="135">
        <v>46</v>
      </c>
      <c r="E1167" s="21"/>
      <c r="F1167" s="250">
        <v>38.900000000000006</v>
      </c>
      <c r="G1167" s="250">
        <v>35.75</v>
      </c>
      <c r="H1167" s="252">
        <v>35.1</v>
      </c>
      <c r="I1167"/>
      <c r="J1167"/>
    </row>
    <row r="1168" spans="1:10" s="128" customFormat="1" x14ac:dyDescent="0.35">
      <c r="A1168" s="138" t="s">
        <v>1354</v>
      </c>
      <c r="B1168" s="21">
        <v>6</v>
      </c>
      <c r="C1168" s="20">
        <v>0.7</v>
      </c>
      <c r="D1168" s="135">
        <v>43</v>
      </c>
      <c r="E1168" s="21"/>
      <c r="F1168" s="250">
        <v>60</v>
      </c>
      <c r="G1168" s="250">
        <v>55.1</v>
      </c>
      <c r="H1168" s="252">
        <v>54.1</v>
      </c>
      <c r="I1168"/>
      <c r="J1168"/>
    </row>
    <row r="1169" spans="1:10" s="128" customFormat="1" x14ac:dyDescent="0.35">
      <c r="A1169" s="138" t="s">
        <v>14297</v>
      </c>
      <c r="B1169" s="21">
        <v>6</v>
      </c>
      <c r="C1169" s="20">
        <v>0.7</v>
      </c>
      <c r="D1169" s="135">
        <v>40</v>
      </c>
      <c r="E1169" s="21"/>
      <c r="F1169" s="250">
        <v>58.5</v>
      </c>
      <c r="G1169" s="250">
        <v>53.75</v>
      </c>
      <c r="H1169" s="252">
        <v>52.75</v>
      </c>
      <c r="I1169"/>
      <c r="J1169"/>
    </row>
    <row r="1170" spans="1:10" s="128" customFormat="1" x14ac:dyDescent="0.35">
      <c r="A1170" s="138" t="s">
        <v>1358</v>
      </c>
      <c r="B1170" s="21">
        <v>6</v>
      </c>
      <c r="C1170" s="20">
        <v>0.7</v>
      </c>
      <c r="D1170" s="135">
        <v>40</v>
      </c>
      <c r="E1170" s="21"/>
      <c r="F1170" s="250">
        <v>46.300000000000004</v>
      </c>
      <c r="G1170" s="250">
        <v>42.550000000000004</v>
      </c>
      <c r="H1170" s="252">
        <v>41.75</v>
      </c>
      <c r="I1170"/>
      <c r="J1170"/>
    </row>
    <row r="1171" spans="1:10" x14ac:dyDescent="0.35">
      <c r="A1171" s="138" t="s">
        <v>1362</v>
      </c>
      <c r="B1171" s="21">
        <v>6</v>
      </c>
      <c r="C1171" s="20">
        <v>0.7</v>
      </c>
      <c r="D1171" s="135">
        <v>47.8</v>
      </c>
      <c r="E1171" s="21"/>
      <c r="F1171" s="250">
        <v>76.3</v>
      </c>
      <c r="G1171" s="250">
        <v>70.05</v>
      </c>
      <c r="H1171" s="252">
        <v>68.8</v>
      </c>
    </row>
    <row r="1172" spans="1:10" x14ac:dyDescent="0.35">
      <c r="A1172" s="138" t="s">
        <v>14299</v>
      </c>
      <c r="B1172" s="21">
        <v>6</v>
      </c>
      <c r="C1172" s="20">
        <v>0.7</v>
      </c>
      <c r="D1172" s="135">
        <v>40</v>
      </c>
      <c r="E1172" s="21"/>
      <c r="F1172" s="250">
        <v>86.600000000000009</v>
      </c>
      <c r="G1172" s="250">
        <v>79.5</v>
      </c>
      <c r="H1172" s="252">
        <v>78.050000000000011</v>
      </c>
    </row>
    <row r="1173" spans="1:10" x14ac:dyDescent="0.35">
      <c r="A1173" s="138" t="s">
        <v>1370</v>
      </c>
      <c r="B1173" s="21">
        <v>6</v>
      </c>
      <c r="C1173" s="20">
        <v>0.7</v>
      </c>
      <c r="D1173" s="135">
        <v>48.3</v>
      </c>
      <c r="E1173" s="21"/>
      <c r="F1173" s="250">
        <v>81.2</v>
      </c>
      <c r="G1173" s="250">
        <v>74.55</v>
      </c>
      <c r="H1173" s="252">
        <v>73.25</v>
      </c>
    </row>
    <row r="1174" spans="1:10" x14ac:dyDescent="0.35">
      <c r="A1174" s="138" t="s">
        <v>1374</v>
      </c>
      <c r="B1174" s="21">
        <v>6</v>
      </c>
      <c r="C1174" s="20">
        <v>0.7</v>
      </c>
      <c r="D1174" s="135">
        <v>47.6</v>
      </c>
      <c r="E1174" s="21"/>
      <c r="F1174" s="250">
        <v>225.75</v>
      </c>
      <c r="G1174" s="250">
        <v>207.25</v>
      </c>
      <c r="H1174" s="252">
        <v>203.55</v>
      </c>
    </row>
    <row r="1175" spans="1:10" s="128" customFormat="1" x14ac:dyDescent="0.35">
      <c r="A1175" s="138" t="s">
        <v>14484</v>
      </c>
      <c r="B1175" s="21">
        <v>3</v>
      </c>
      <c r="C1175" s="20">
        <v>0.7</v>
      </c>
      <c r="D1175" s="135">
        <v>40</v>
      </c>
      <c r="E1175" s="21"/>
      <c r="F1175" s="250">
        <v>255.55</v>
      </c>
      <c r="G1175" s="250">
        <v>234.60000000000002</v>
      </c>
      <c r="H1175" s="252">
        <v>230.4</v>
      </c>
      <c r="I1175"/>
      <c r="J1175"/>
    </row>
    <row r="1176" spans="1:10" s="128" customFormat="1" x14ac:dyDescent="0.35">
      <c r="A1176" s="138" t="s">
        <v>14507</v>
      </c>
      <c r="B1176" s="21">
        <v>3</v>
      </c>
      <c r="C1176" s="20">
        <v>0.7</v>
      </c>
      <c r="D1176" s="135">
        <v>48</v>
      </c>
      <c r="E1176" s="21"/>
      <c r="F1176" s="250">
        <v>585.65</v>
      </c>
      <c r="G1176" s="250">
        <v>537.65</v>
      </c>
      <c r="H1176" s="252">
        <v>528.05000000000007</v>
      </c>
      <c r="I1176"/>
      <c r="J1176"/>
    </row>
    <row r="1177" spans="1:10" s="128" customFormat="1" x14ac:dyDescent="0.35">
      <c r="A1177" s="138" t="s">
        <v>1378</v>
      </c>
      <c r="B1177" s="21">
        <v>6</v>
      </c>
      <c r="C1177" s="20">
        <v>0.7</v>
      </c>
      <c r="D1177" s="135">
        <v>43</v>
      </c>
      <c r="E1177" s="21"/>
      <c r="F1177" s="250">
        <v>65.5</v>
      </c>
      <c r="G1177" s="250">
        <v>60.150000000000006</v>
      </c>
      <c r="H1177" s="252">
        <v>59.050000000000004</v>
      </c>
      <c r="I1177"/>
      <c r="J1177"/>
    </row>
    <row r="1178" spans="1:10" s="128" customFormat="1" x14ac:dyDescent="0.35">
      <c r="A1178" s="138" t="s">
        <v>1453</v>
      </c>
      <c r="B1178" s="21">
        <v>6</v>
      </c>
      <c r="C1178" s="20">
        <v>0.7</v>
      </c>
      <c r="D1178" s="135">
        <v>40</v>
      </c>
      <c r="E1178" s="21"/>
      <c r="F1178" s="250">
        <v>40.200000000000003</v>
      </c>
      <c r="G1178" s="250">
        <v>36.950000000000003</v>
      </c>
      <c r="H1178" s="252">
        <v>36.25</v>
      </c>
      <c r="I1178"/>
      <c r="J1178"/>
    </row>
    <row r="1179" spans="1:10" x14ac:dyDescent="0.35">
      <c r="A1179" s="138" t="s">
        <v>1471</v>
      </c>
      <c r="B1179" s="21">
        <v>6</v>
      </c>
      <c r="C1179" s="20">
        <v>0.7</v>
      </c>
      <c r="D1179" s="135">
        <v>46</v>
      </c>
      <c r="E1179" s="21"/>
      <c r="F1179" s="250">
        <v>49.300000000000004</v>
      </c>
      <c r="G1179" s="250">
        <v>45.25</v>
      </c>
      <c r="H1179" s="252">
        <v>44.45</v>
      </c>
    </row>
    <row r="1180" spans="1:10" x14ac:dyDescent="0.35">
      <c r="A1180" s="138" t="s">
        <v>1500</v>
      </c>
      <c r="B1180" s="21">
        <v>12</v>
      </c>
      <c r="C1180" s="20">
        <v>1</v>
      </c>
      <c r="D1180" s="135">
        <v>40</v>
      </c>
      <c r="E1180" s="21"/>
      <c r="F1180" s="250">
        <v>13.15</v>
      </c>
      <c r="G1180" s="250">
        <v>12.05</v>
      </c>
      <c r="H1180" s="252">
        <v>11.850000000000001</v>
      </c>
    </row>
    <row r="1181" spans="1:10" x14ac:dyDescent="0.35">
      <c r="A1181" s="138" t="s">
        <v>1568</v>
      </c>
      <c r="B1181" s="21">
        <v>6</v>
      </c>
      <c r="C1181" s="20">
        <v>1</v>
      </c>
      <c r="D1181" s="135">
        <v>43</v>
      </c>
      <c r="E1181" s="21"/>
      <c r="F1181" s="250">
        <v>42.1</v>
      </c>
      <c r="G1181" s="250">
        <v>38.650000000000006</v>
      </c>
      <c r="H1181" s="252">
        <v>38</v>
      </c>
    </row>
    <row r="1182" spans="1:10" x14ac:dyDescent="0.35">
      <c r="A1182" s="138" t="s">
        <v>1572</v>
      </c>
      <c r="B1182" s="21">
        <v>6</v>
      </c>
      <c r="C1182" s="20">
        <v>0.7</v>
      </c>
      <c r="D1182" s="135">
        <v>43</v>
      </c>
      <c r="E1182" s="21"/>
      <c r="F1182" s="250">
        <v>28.85</v>
      </c>
      <c r="G1182" s="250">
        <v>26.5</v>
      </c>
      <c r="H1182" s="252">
        <v>26</v>
      </c>
    </row>
    <row r="1183" spans="1:10" s="128" customFormat="1" x14ac:dyDescent="0.35">
      <c r="A1183" s="138" t="s">
        <v>1576</v>
      </c>
      <c r="B1183" s="21">
        <v>6</v>
      </c>
      <c r="C1183" s="20">
        <v>0.7</v>
      </c>
      <c r="D1183" s="135">
        <v>46</v>
      </c>
      <c r="E1183" s="21"/>
      <c r="F1183" s="250">
        <v>34.300000000000004</v>
      </c>
      <c r="G1183" s="250">
        <v>31.5</v>
      </c>
      <c r="H1183" s="252">
        <v>30.900000000000002</v>
      </c>
      <c r="I1183"/>
      <c r="J1183"/>
    </row>
    <row r="1184" spans="1:10" s="128" customFormat="1" x14ac:dyDescent="0.35">
      <c r="A1184" s="138" t="s">
        <v>1584</v>
      </c>
      <c r="B1184" s="21">
        <v>6</v>
      </c>
      <c r="C1184" s="20">
        <v>0.7</v>
      </c>
      <c r="D1184" s="135">
        <v>43</v>
      </c>
      <c r="E1184" s="21"/>
      <c r="F1184" s="250">
        <v>57.550000000000004</v>
      </c>
      <c r="G1184" s="250">
        <v>52.85</v>
      </c>
      <c r="H1184" s="252">
        <v>51.900000000000006</v>
      </c>
      <c r="I1184"/>
      <c r="J1184"/>
    </row>
    <row r="1185" spans="1:10" x14ac:dyDescent="0.35">
      <c r="A1185" s="138" t="s">
        <v>1592</v>
      </c>
      <c r="B1185" s="21">
        <v>2</v>
      </c>
      <c r="C1185" s="20">
        <v>0.7</v>
      </c>
      <c r="D1185" s="135">
        <v>46</v>
      </c>
      <c r="E1185" s="21"/>
      <c r="F1185" s="250">
        <v>536.70000000000005</v>
      </c>
      <c r="G1185" s="250">
        <v>492.70000000000005</v>
      </c>
      <c r="H1185" s="252">
        <v>483.90000000000003</v>
      </c>
    </row>
    <row r="1186" spans="1:10" s="128" customFormat="1" x14ac:dyDescent="0.35">
      <c r="A1186" s="138" t="s">
        <v>1596</v>
      </c>
      <c r="B1186" s="21">
        <v>6</v>
      </c>
      <c r="C1186" s="20">
        <v>1</v>
      </c>
      <c r="D1186" s="135">
        <v>46</v>
      </c>
      <c r="E1186" s="21"/>
      <c r="F1186" s="250">
        <v>44.35</v>
      </c>
      <c r="G1186" s="250">
        <v>40.700000000000003</v>
      </c>
      <c r="H1186" s="252">
        <v>39.950000000000003</v>
      </c>
      <c r="I1186"/>
      <c r="J1186"/>
    </row>
    <row r="1187" spans="1:10" x14ac:dyDescent="0.35">
      <c r="A1187" s="138" t="s">
        <v>1600</v>
      </c>
      <c r="B1187" s="21">
        <v>6</v>
      </c>
      <c r="C1187" s="20">
        <v>0.7</v>
      </c>
      <c r="D1187" s="135">
        <v>43</v>
      </c>
      <c r="E1187" s="21"/>
      <c r="F1187" s="250">
        <v>35.6</v>
      </c>
      <c r="G1187" s="250">
        <v>32.700000000000003</v>
      </c>
      <c r="H1187" s="252">
        <v>32.1</v>
      </c>
    </row>
    <row r="1188" spans="1:10" x14ac:dyDescent="0.35">
      <c r="A1188" s="138" t="s">
        <v>14798</v>
      </c>
      <c r="B1188" s="21">
        <v>6</v>
      </c>
      <c r="C1188" s="20">
        <v>0.7</v>
      </c>
      <c r="D1188" s="135">
        <v>46</v>
      </c>
      <c r="E1188" s="21"/>
      <c r="F1188" s="250">
        <v>45.650000000000006</v>
      </c>
      <c r="G1188" s="250">
        <v>41.900000000000006</v>
      </c>
      <c r="H1188" s="252">
        <v>41.150000000000006</v>
      </c>
    </row>
    <row r="1189" spans="1:10" x14ac:dyDescent="0.35">
      <c r="A1189" s="138" t="s">
        <v>14800</v>
      </c>
      <c r="B1189" s="21">
        <v>6</v>
      </c>
      <c r="C1189" s="20">
        <v>0.7</v>
      </c>
      <c r="D1189" s="135">
        <v>46</v>
      </c>
      <c r="E1189" s="21"/>
      <c r="F1189" s="250">
        <v>45.650000000000006</v>
      </c>
      <c r="G1189" s="250">
        <v>41.900000000000006</v>
      </c>
      <c r="H1189" s="252">
        <v>41.150000000000006</v>
      </c>
    </row>
    <row r="1190" spans="1:10" x14ac:dyDescent="0.35">
      <c r="A1190" s="138" t="s">
        <v>14612</v>
      </c>
      <c r="B1190" s="21">
        <v>6</v>
      </c>
      <c r="C1190" s="20">
        <v>0.7</v>
      </c>
      <c r="D1190" s="135">
        <v>46</v>
      </c>
      <c r="E1190" s="21"/>
      <c r="F1190" s="250">
        <v>40.75</v>
      </c>
      <c r="G1190" s="250">
        <v>37.4</v>
      </c>
      <c r="H1190" s="252">
        <v>36.75</v>
      </c>
    </row>
    <row r="1191" spans="1:10" s="128" customFormat="1" x14ac:dyDescent="0.35">
      <c r="A1191" s="138" t="s">
        <v>1604</v>
      </c>
      <c r="B1191" s="21">
        <v>6</v>
      </c>
      <c r="C1191" s="20">
        <v>0.7</v>
      </c>
      <c r="D1191" s="135">
        <v>43</v>
      </c>
      <c r="E1191" s="21"/>
      <c r="F1191" s="250">
        <v>63.650000000000006</v>
      </c>
      <c r="G1191" s="250">
        <v>58.45</v>
      </c>
      <c r="H1191" s="252">
        <v>57.400000000000006</v>
      </c>
      <c r="I1191"/>
      <c r="J1191"/>
    </row>
    <row r="1192" spans="1:10" s="128" customFormat="1" x14ac:dyDescent="0.35">
      <c r="A1192" s="138" t="s">
        <v>1770</v>
      </c>
      <c r="B1192" s="21">
        <v>12</v>
      </c>
      <c r="C1192" s="20">
        <v>1</v>
      </c>
      <c r="D1192" s="135">
        <v>40</v>
      </c>
      <c r="E1192" s="21"/>
      <c r="F1192" s="250">
        <v>15.450000000000001</v>
      </c>
      <c r="G1192" s="250">
        <v>14.200000000000001</v>
      </c>
      <c r="H1192" s="252">
        <v>13.950000000000001</v>
      </c>
      <c r="I1192"/>
      <c r="J1192"/>
    </row>
    <row r="1193" spans="1:10" x14ac:dyDescent="0.35">
      <c r="A1193" s="138" t="s">
        <v>1778</v>
      </c>
      <c r="B1193" s="21">
        <v>6</v>
      </c>
      <c r="C1193" s="20">
        <v>0.7</v>
      </c>
      <c r="D1193" s="135">
        <v>40</v>
      </c>
      <c r="E1193" s="21"/>
      <c r="F1193" s="250">
        <v>14.8</v>
      </c>
      <c r="G1193" s="250">
        <v>13.600000000000001</v>
      </c>
      <c r="H1193" s="252">
        <v>13.350000000000001</v>
      </c>
    </row>
    <row r="1194" spans="1:10" s="128" customFormat="1" x14ac:dyDescent="0.35">
      <c r="A1194" s="138" t="s">
        <v>1782</v>
      </c>
      <c r="B1194" s="21">
        <v>6</v>
      </c>
      <c r="C1194" s="20">
        <v>0.7</v>
      </c>
      <c r="D1194" s="135">
        <v>40</v>
      </c>
      <c r="E1194" s="21"/>
      <c r="F1194" s="250">
        <v>25.900000000000002</v>
      </c>
      <c r="G1194" s="250">
        <v>23.75</v>
      </c>
      <c r="H1194" s="252">
        <v>23.35</v>
      </c>
      <c r="I1194"/>
      <c r="J1194"/>
    </row>
    <row r="1195" spans="1:10" x14ac:dyDescent="0.35">
      <c r="A1195" s="138" t="s">
        <v>1786</v>
      </c>
      <c r="B1195" s="21">
        <v>6</v>
      </c>
      <c r="C1195" s="20">
        <v>0.7</v>
      </c>
      <c r="D1195" s="135">
        <v>46.3</v>
      </c>
      <c r="E1195" s="21"/>
      <c r="F1195" s="250">
        <v>22.200000000000003</v>
      </c>
      <c r="G1195" s="250">
        <v>20.350000000000001</v>
      </c>
      <c r="H1195" s="252">
        <v>20</v>
      </c>
    </row>
    <row r="1196" spans="1:10" x14ac:dyDescent="0.35">
      <c r="A1196" s="138" t="s">
        <v>1791</v>
      </c>
      <c r="B1196" s="21">
        <v>6</v>
      </c>
      <c r="C1196" s="20">
        <v>0.7</v>
      </c>
      <c r="D1196" s="135">
        <v>46.3</v>
      </c>
      <c r="E1196" s="21"/>
      <c r="F1196" s="250">
        <v>21.55</v>
      </c>
      <c r="G1196" s="250">
        <v>19.8</v>
      </c>
      <c r="H1196" s="252">
        <v>19.450000000000003</v>
      </c>
    </row>
    <row r="1197" spans="1:10" x14ac:dyDescent="0.35">
      <c r="A1197" s="138" t="s">
        <v>1795</v>
      </c>
      <c r="B1197" s="21">
        <v>6</v>
      </c>
      <c r="C1197" s="20">
        <v>0.7</v>
      </c>
      <c r="D1197" s="135">
        <v>50</v>
      </c>
      <c r="E1197" s="21"/>
      <c r="F1197" s="250">
        <v>102.10000000000001</v>
      </c>
      <c r="G1197" s="250">
        <v>93.75</v>
      </c>
      <c r="H1197" s="252">
        <v>92.050000000000011</v>
      </c>
    </row>
    <row r="1198" spans="1:10" x14ac:dyDescent="0.35">
      <c r="A1198" s="138" t="s">
        <v>1799</v>
      </c>
      <c r="B1198" s="21">
        <v>6</v>
      </c>
      <c r="C1198" s="20">
        <v>0.7</v>
      </c>
      <c r="D1198" s="135">
        <v>50</v>
      </c>
      <c r="E1198" s="21"/>
      <c r="F1198" s="250">
        <v>274.75</v>
      </c>
      <c r="G1198" s="250">
        <v>252.20000000000002</v>
      </c>
      <c r="H1198" s="252">
        <v>247.70000000000002</v>
      </c>
    </row>
    <row r="1199" spans="1:10" s="128" customFormat="1" x14ac:dyDescent="0.35">
      <c r="A1199" s="138" t="s">
        <v>1803</v>
      </c>
      <c r="B1199" s="21">
        <v>6</v>
      </c>
      <c r="C1199" s="20">
        <v>0.7</v>
      </c>
      <c r="D1199" s="135">
        <v>50</v>
      </c>
      <c r="E1199" s="21"/>
      <c r="F1199" s="250">
        <v>25.25</v>
      </c>
      <c r="G1199" s="250">
        <v>23.200000000000003</v>
      </c>
      <c r="H1199" s="252">
        <v>22.75</v>
      </c>
      <c r="I1199"/>
      <c r="J1199"/>
    </row>
    <row r="1200" spans="1:10" s="128" customFormat="1" x14ac:dyDescent="0.35">
      <c r="A1200" s="138" t="s">
        <v>1807</v>
      </c>
      <c r="B1200" s="21">
        <v>6</v>
      </c>
      <c r="C1200" s="20">
        <v>0.7</v>
      </c>
      <c r="D1200" s="135">
        <v>50</v>
      </c>
      <c r="E1200" s="21"/>
      <c r="F1200" s="250">
        <v>15.200000000000001</v>
      </c>
      <c r="G1200" s="250">
        <v>13.950000000000001</v>
      </c>
      <c r="H1200" s="252">
        <v>13.700000000000001</v>
      </c>
      <c r="I1200"/>
      <c r="J1200"/>
    </row>
    <row r="1201" spans="1:10" x14ac:dyDescent="0.35">
      <c r="A1201" s="138" t="s">
        <v>1811</v>
      </c>
      <c r="B1201" s="21">
        <v>6</v>
      </c>
      <c r="C1201" s="20">
        <v>0.7</v>
      </c>
      <c r="D1201" s="135">
        <v>50</v>
      </c>
      <c r="E1201" s="21"/>
      <c r="F1201" s="250">
        <v>18.100000000000001</v>
      </c>
      <c r="G1201" s="250">
        <v>16.650000000000002</v>
      </c>
      <c r="H1201" s="252">
        <v>16.350000000000001</v>
      </c>
    </row>
    <row r="1202" spans="1:10" s="128" customFormat="1" x14ac:dyDescent="0.35">
      <c r="A1202" s="138" t="s">
        <v>1819</v>
      </c>
      <c r="B1202" s="21">
        <v>6</v>
      </c>
      <c r="C1202" s="20">
        <v>0.7</v>
      </c>
      <c r="D1202" s="135">
        <v>40</v>
      </c>
      <c r="E1202" s="21"/>
      <c r="F1202" s="250">
        <v>23.150000000000002</v>
      </c>
      <c r="G1202" s="250">
        <v>21.25</v>
      </c>
      <c r="H1202" s="252">
        <v>20.85</v>
      </c>
      <c r="I1202"/>
      <c r="J1202"/>
    </row>
    <row r="1203" spans="1:10" x14ac:dyDescent="0.35">
      <c r="A1203" s="138" t="s">
        <v>1843</v>
      </c>
      <c r="B1203" s="21">
        <v>12</v>
      </c>
      <c r="C1203" s="20">
        <v>1</v>
      </c>
      <c r="D1203" s="135">
        <v>40</v>
      </c>
      <c r="E1203" s="21"/>
      <c r="F1203" s="250">
        <v>12.450000000000001</v>
      </c>
      <c r="G1203" s="250">
        <v>11.450000000000001</v>
      </c>
      <c r="H1203" s="252">
        <v>11.25</v>
      </c>
    </row>
    <row r="1204" spans="1:10" x14ac:dyDescent="0.35">
      <c r="A1204" s="138" t="s">
        <v>1851</v>
      </c>
      <c r="B1204" s="21">
        <v>12</v>
      </c>
      <c r="C1204" s="20">
        <v>1</v>
      </c>
      <c r="D1204" s="135">
        <v>40</v>
      </c>
      <c r="E1204" s="21"/>
      <c r="F1204" s="250">
        <v>13.350000000000001</v>
      </c>
      <c r="G1204" s="250">
        <v>12.3</v>
      </c>
      <c r="H1204" s="252">
        <v>12.05</v>
      </c>
    </row>
    <row r="1205" spans="1:10" x14ac:dyDescent="0.35">
      <c r="A1205" s="138" t="s">
        <v>14648</v>
      </c>
      <c r="B1205" s="21">
        <v>6</v>
      </c>
      <c r="C1205" s="20">
        <v>0.7</v>
      </c>
      <c r="D1205" s="135">
        <v>46.7</v>
      </c>
      <c r="E1205" s="21"/>
      <c r="F1205" s="250">
        <v>40.800000000000004</v>
      </c>
      <c r="G1205" s="250">
        <v>37.450000000000003</v>
      </c>
      <c r="H1205" s="252">
        <v>36.800000000000004</v>
      </c>
    </row>
    <row r="1206" spans="1:10" x14ac:dyDescent="0.35">
      <c r="A1206" s="138" t="s">
        <v>14650</v>
      </c>
      <c r="B1206" s="21">
        <v>6</v>
      </c>
      <c r="C1206" s="20">
        <v>0.7</v>
      </c>
      <c r="D1206" s="135">
        <v>51.5</v>
      </c>
      <c r="E1206" s="21"/>
      <c r="F1206" s="250">
        <v>201.65</v>
      </c>
      <c r="G1206" s="250">
        <v>185.15</v>
      </c>
      <c r="H1206" s="252">
        <v>181.85000000000002</v>
      </c>
    </row>
    <row r="1207" spans="1:10" s="128" customFormat="1" x14ac:dyDescent="0.35">
      <c r="A1207" s="138" t="s">
        <v>1878</v>
      </c>
      <c r="B1207" s="21">
        <v>6</v>
      </c>
      <c r="C1207" s="20">
        <v>0.7</v>
      </c>
      <c r="D1207" s="135">
        <v>46.5</v>
      </c>
      <c r="E1207" s="21"/>
      <c r="F1207" s="250">
        <v>152.45000000000002</v>
      </c>
      <c r="G1207" s="250">
        <v>139.95000000000002</v>
      </c>
      <c r="H1207" s="252">
        <v>137.45000000000002</v>
      </c>
      <c r="I1207"/>
      <c r="J1207"/>
    </row>
    <row r="1208" spans="1:10" s="128" customFormat="1" x14ac:dyDescent="0.35">
      <c r="A1208" s="138" t="s">
        <v>14652</v>
      </c>
      <c r="B1208" s="21">
        <v>6</v>
      </c>
      <c r="C1208" s="20">
        <v>0.7</v>
      </c>
      <c r="D1208" s="135">
        <v>60.9</v>
      </c>
      <c r="E1208" s="21"/>
      <c r="F1208" s="250">
        <v>250.10000000000002</v>
      </c>
      <c r="G1208" s="250">
        <v>229.60000000000002</v>
      </c>
      <c r="H1208" s="252">
        <v>225.5</v>
      </c>
      <c r="I1208"/>
      <c r="J1208"/>
    </row>
    <row r="1209" spans="1:10" x14ac:dyDescent="0.35">
      <c r="A1209" s="138" t="s">
        <v>2175</v>
      </c>
      <c r="B1209" s="21">
        <v>6</v>
      </c>
      <c r="C1209" s="20">
        <v>0.7</v>
      </c>
      <c r="D1209" s="135">
        <v>40</v>
      </c>
      <c r="E1209" s="21"/>
      <c r="F1209" s="250">
        <v>23.700000000000003</v>
      </c>
      <c r="G1209" s="250">
        <v>21.75</v>
      </c>
      <c r="H1209" s="252">
        <v>21.35</v>
      </c>
    </row>
    <row r="1210" spans="1:10" x14ac:dyDescent="0.35">
      <c r="A1210" s="138" t="s">
        <v>14327</v>
      </c>
      <c r="B1210" s="21">
        <v>6</v>
      </c>
      <c r="C1210" s="20">
        <v>0.7</v>
      </c>
      <c r="D1210" s="135">
        <v>40</v>
      </c>
      <c r="E1210" s="21"/>
      <c r="F1210" s="250">
        <v>25.6</v>
      </c>
      <c r="G1210" s="250">
        <v>23.5</v>
      </c>
      <c r="H1210" s="252">
        <v>23.05</v>
      </c>
    </row>
    <row r="1211" spans="1:10" x14ac:dyDescent="0.35">
      <c r="A1211" s="138" t="s">
        <v>2346</v>
      </c>
      <c r="B1211" s="21">
        <v>6</v>
      </c>
      <c r="C1211" s="20">
        <v>0.7</v>
      </c>
      <c r="D1211" s="135">
        <v>40</v>
      </c>
      <c r="E1211" s="21"/>
      <c r="F1211" s="250">
        <v>12.450000000000001</v>
      </c>
      <c r="G1211" s="250">
        <v>11.450000000000001</v>
      </c>
      <c r="H1211" s="252">
        <v>11.25</v>
      </c>
    </row>
    <row r="1212" spans="1:10" x14ac:dyDescent="0.35">
      <c r="A1212" s="138" t="s">
        <v>2350</v>
      </c>
      <c r="B1212" s="21">
        <v>12</v>
      </c>
      <c r="C1212" s="20">
        <v>1</v>
      </c>
      <c r="D1212" s="135">
        <v>40</v>
      </c>
      <c r="E1212" s="21"/>
      <c r="F1212" s="250">
        <v>36.85</v>
      </c>
      <c r="G1212" s="250">
        <v>33.85</v>
      </c>
      <c r="H1212" s="252">
        <v>33.25</v>
      </c>
    </row>
    <row r="1213" spans="1:10" x14ac:dyDescent="0.35">
      <c r="A1213" s="138" t="s">
        <v>2354</v>
      </c>
      <c r="B1213" s="21">
        <v>6</v>
      </c>
      <c r="C1213" s="20">
        <v>0.7</v>
      </c>
      <c r="D1213" s="135">
        <v>40</v>
      </c>
      <c r="E1213" s="21"/>
      <c r="F1213" s="250">
        <v>29.8</v>
      </c>
      <c r="G1213" s="250">
        <v>27.35</v>
      </c>
      <c r="H1213" s="252">
        <v>26.85</v>
      </c>
    </row>
    <row r="1214" spans="1:10" x14ac:dyDescent="0.35">
      <c r="A1214" s="138" t="s">
        <v>2358</v>
      </c>
      <c r="B1214" s="21">
        <v>6</v>
      </c>
      <c r="C1214" s="20">
        <v>0.7</v>
      </c>
      <c r="D1214" s="135">
        <v>43</v>
      </c>
      <c r="E1214" s="21"/>
      <c r="F1214" s="250">
        <v>68.55</v>
      </c>
      <c r="G1214" s="250">
        <v>62.95</v>
      </c>
      <c r="H1214" s="252">
        <v>61.800000000000004</v>
      </c>
    </row>
    <row r="1215" spans="1:10" s="128" customFormat="1" x14ac:dyDescent="0.35">
      <c r="A1215" s="138" t="s">
        <v>2362</v>
      </c>
      <c r="B1215" s="21">
        <v>6</v>
      </c>
      <c r="C1215" s="20">
        <v>0.7</v>
      </c>
      <c r="D1215" s="135">
        <v>43</v>
      </c>
      <c r="E1215" s="21"/>
      <c r="F1215" s="250">
        <v>63.050000000000004</v>
      </c>
      <c r="G1215" s="250">
        <v>57.900000000000006</v>
      </c>
      <c r="H1215" s="252">
        <v>56.85</v>
      </c>
      <c r="I1215"/>
      <c r="J1215"/>
    </row>
    <row r="1216" spans="1:10" s="128" customFormat="1" x14ac:dyDescent="0.35">
      <c r="A1216" s="138" t="s">
        <v>2366</v>
      </c>
      <c r="B1216" s="21">
        <v>6</v>
      </c>
      <c r="C1216" s="20">
        <v>0.7</v>
      </c>
      <c r="D1216" s="135">
        <v>43</v>
      </c>
      <c r="E1216" s="21"/>
      <c r="F1216" s="250">
        <v>97.2</v>
      </c>
      <c r="G1216" s="250">
        <v>89.25</v>
      </c>
      <c r="H1216" s="252">
        <v>87.65</v>
      </c>
      <c r="I1216"/>
      <c r="J1216"/>
    </row>
    <row r="1217" spans="1:10" x14ac:dyDescent="0.35">
      <c r="A1217" s="138" t="s">
        <v>14509</v>
      </c>
      <c r="B1217" s="21">
        <v>3</v>
      </c>
      <c r="C1217" s="20">
        <v>0.7</v>
      </c>
      <c r="D1217" s="135">
        <v>53.7</v>
      </c>
      <c r="E1217" s="21"/>
      <c r="F1217" s="250">
        <v>2074.5500000000002</v>
      </c>
      <c r="G1217" s="250">
        <v>1904.5</v>
      </c>
      <c r="H1217" s="252">
        <v>1870.5</v>
      </c>
    </row>
    <row r="1218" spans="1:10" x14ac:dyDescent="0.35">
      <c r="A1218" s="138" t="s">
        <v>2382</v>
      </c>
      <c r="B1218" s="21">
        <v>6</v>
      </c>
      <c r="C1218" s="20">
        <v>0.7</v>
      </c>
      <c r="D1218" s="135">
        <v>40</v>
      </c>
      <c r="E1218" s="21"/>
      <c r="F1218" s="250">
        <v>26.55</v>
      </c>
      <c r="G1218" s="250">
        <v>24.400000000000002</v>
      </c>
      <c r="H1218" s="252">
        <v>23.950000000000003</v>
      </c>
    </row>
    <row r="1219" spans="1:10" x14ac:dyDescent="0.35">
      <c r="A1219" s="138" t="s">
        <v>2386</v>
      </c>
      <c r="B1219" s="21">
        <v>6</v>
      </c>
      <c r="C1219" s="20">
        <v>0.7</v>
      </c>
      <c r="D1219" s="135">
        <v>40</v>
      </c>
      <c r="E1219" s="21"/>
      <c r="F1219" s="250">
        <v>26.55</v>
      </c>
      <c r="G1219" s="250">
        <v>24.400000000000002</v>
      </c>
      <c r="H1219" s="252">
        <v>23.950000000000003</v>
      </c>
    </row>
    <row r="1220" spans="1:10" x14ac:dyDescent="0.35">
      <c r="A1220" s="138" t="s">
        <v>14595</v>
      </c>
      <c r="B1220" s="21">
        <v>6</v>
      </c>
      <c r="C1220" s="20">
        <v>1</v>
      </c>
      <c r="D1220" s="135">
        <v>50</v>
      </c>
      <c r="E1220" s="21"/>
      <c r="F1220" s="250">
        <v>72.3</v>
      </c>
      <c r="G1220" s="250">
        <v>66.350000000000009</v>
      </c>
      <c r="H1220" s="252">
        <v>65.2</v>
      </c>
    </row>
    <row r="1221" spans="1:10" x14ac:dyDescent="0.35">
      <c r="A1221" s="138" t="s">
        <v>14664</v>
      </c>
      <c r="B1221" s="21">
        <v>6</v>
      </c>
      <c r="C1221" s="20">
        <v>0.7</v>
      </c>
      <c r="D1221" s="135">
        <v>50</v>
      </c>
      <c r="E1221" s="21"/>
      <c r="F1221" s="250">
        <v>42.35</v>
      </c>
      <c r="G1221" s="250">
        <v>38.85</v>
      </c>
      <c r="H1221" s="252">
        <v>38.15</v>
      </c>
    </row>
    <row r="1222" spans="1:10" x14ac:dyDescent="0.35">
      <c r="A1222" s="138" t="s">
        <v>2477</v>
      </c>
      <c r="B1222" s="21">
        <v>6</v>
      </c>
      <c r="C1222" s="20">
        <v>0.7</v>
      </c>
      <c r="D1222" s="135">
        <v>50</v>
      </c>
      <c r="E1222" s="21"/>
      <c r="F1222" s="250">
        <v>60</v>
      </c>
      <c r="G1222" s="250">
        <v>55.1</v>
      </c>
      <c r="H1222" s="252">
        <v>54.1</v>
      </c>
    </row>
    <row r="1223" spans="1:10" s="128" customFormat="1" x14ac:dyDescent="0.35">
      <c r="A1223" s="138" t="s">
        <v>2489</v>
      </c>
      <c r="B1223" s="21">
        <v>6</v>
      </c>
      <c r="C1223" s="20">
        <v>0.7</v>
      </c>
      <c r="D1223" s="135">
        <v>50</v>
      </c>
      <c r="E1223" s="21"/>
      <c r="F1223" s="250">
        <v>58.2</v>
      </c>
      <c r="G1223" s="250">
        <v>53.400000000000006</v>
      </c>
      <c r="H1223" s="252">
        <v>52.45</v>
      </c>
      <c r="I1223"/>
      <c r="J1223"/>
    </row>
    <row r="1224" spans="1:10" s="128" customFormat="1" x14ac:dyDescent="0.35">
      <c r="A1224" s="138" t="s">
        <v>2493</v>
      </c>
      <c r="B1224" s="21">
        <v>6</v>
      </c>
      <c r="C1224" s="20">
        <v>0.7</v>
      </c>
      <c r="D1224" s="135">
        <v>50</v>
      </c>
      <c r="E1224" s="21"/>
      <c r="F1224" s="250">
        <v>44.150000000000006</v>
      </c>
      <c r="G1224" s="250">
        <v>40.550000000000004</v>
      </c>
      <c r="H1224" s="252">
        <v>39.800000000000004</v>
      </c>
      <c r="I1224"/>
      <c r="J1224"/>
    </row>
    <row r="1225" spans="1:10" s="128" customFormat="1" x14ac:dyDescent="0.35">
      <c r="A1225" s="138" t="s">
        <v>2515</v>
      </c>
      <c r="B1225" s="21">
        <v>12</v>
      </c>
      <c r="C1225" s="20">
        <v>1</v>
      </c>
      <c r="D1225" s="135">
        <v>40</v>
      </c>
      <c r="E1225" s="21"/>
      <c r="F1225" s="250">
        <v>45.400000000000006</v>
      </c>
      <c r="G1225" s="250">
        <v>41.7</v>
      </c>
      <c r="H1225" s="252">
        <v>40.950000000000003</v>
      </c>
      <c r="I1225"/>
      <c r="J1225"/>
    </row>
    <row r="1226" spans="1:10" s="128" customFormat="1" x14ac:dyDescent="0.35">
      <c r="A1226" s="138" t="s">
        <v>2531</v>
      </c>
      <c r="B1226" s="21">
        <v>6</v>
      </c>
      <c r="C1226" s="20">
        <v>0.7</v>
      </c>
      <c r="D1226" s="135">
        <v>40</v>
      </c>
      <c r="E1226" s="21"/>
      <c r="F1226" s="250">
        <v>19</v>
      </c>
      <c r="G1226" s="250">
        <v>17.45</v>
      </c>
      <c r="H1226" s="252">
        <v>17.150000000000002</v>
      </c>
      <c r="I1226"/>
      <c r="J1226"/>
    </row>
    <row r="1227" spans="1:10" x14ac:dyDescent="0.35">
      <c r="A1227" s="138" t="s">
        <v>2549</v>
      </c>
      <c r="B1227" s="21">
        <v>6</v>
      </c>
      <c r="C1227" s="20">
        <v>0.7</v>
      </c>
      <c r="D1227" s="135">
        <v>45.6</v>
      </c>
      <c r="E1227" s="21"/>
      <c r="F1227" s="250">
        <v>30.900000000000002</v>
      </c>
      <c r="G1227" s="250">
        <v>28.35</v>
      </c>
      <c r="H1227" s="252">
        <v>27.85</v>
      </c>
    </row>
    <row r="1228" spans="1:10" x14ac:dyDescent="0.35">
      <c r="A1228" s="138" t="s">
        <v>14668</v>
      </c>
      <c r="B1228" s="21">
        <v>6</v>
      </c>
      <c r="C1228" s="20">
        <v>0.7</v>
      </c>
      <c r="D1228" s="135">
        <v>45.6</v>
      </c>
      <c r="E1228" s="21"/>
      <c r="F1228" s="250">
        <v>32.200000000000003</v>
      </c>
      <c r="G1228" s="250">
        <v>29.55</v>
      </c>
      <c r="H1228" s="252">
        <v>29</v>
      </c>
    </row>
    <row r="1229" spans="1:10" x14ac:dyDescent="0.35">
      <c r="A1229" s="138" t="s">
        <v>2552</v>
      </c>
      <c r="B1229" s="21">
        <v>12</v>
      </c>
      <c r="C1229" s="20">
        <v>1</v>
      </c>
      <c r="D1229" s="135">
        <v>45</v>
      </c>
      <c r="E1229" s="21"/>
      <c r="F1229" s="250">
        <v>27.75</v>
      </c>
      <c r="G1229" s="250">
        <v>25.450000000000003</v>
      </c>
      <c r="H1229" s="252">
        <v>25</v>
      </c>
    </row>
    <row r="1230" spans="1:10" x14ac:dyDescent="0.35">
      <c r="A1230" s="138" t="s">
        <v>2560</v>
      </c>
      <c r="B1230" s="21">
        <v>6</v>
      </c>
      <c r="C1230" s="20">
        <v>0.7</v>
      </c>
      <c r="D1230" s="135">
        <v>45</v>
      </c>
      <c r="E1230" s="21"/>
      <c r="F1230" s="250">
        <v>26.35</v>
      </c>
      <c r="G1230" s="250">
        <v>24.150000000000002</v>
      </c>
      <c r="H1230" s="252">
        <v>23.75</v>
      </c>
    </row>
    <row r="1231" spans="1:10" x14ac:dyDescent="0.35">
      <c r="A1231" s="138" t="s">
        <v>2585</v>
      </c>
      <c r="B1231" s="21">
        <v>6</v>
      </c>
      <c r="C1231" s="20">
        <v>0.7</v>
      </c>
      <c r="D1231" s="135">
        <v>46.3</v>
      </c>
      <c r="E1231" s="21"/>
      <c r="F1231" s="250">
        <v>46.900000000000006</v>
      </c>
      <c r="G1231" s="250">
        <v>43.050000000000004</v>
      </c>
      <c r="H1231" s="252">
        <v>42.25</v>
      </c>
    </row>
    <row r="1232" spans="1:10" s="128" customFormat="1" x14ac:dyDescent="0.35">
      <c r="A1232" s="138" t="s">
        <v>2589</v>
      </c>
      <c r="B1232" s="21">
        <v>6</v>
      </c>
      <c r="C1232" s="20">
        <v>1</v>
      </c>
      <c r="D1232" s="135">
        <v>50</v>
      </c>
      <c r="E1232" s="21"/>
      <c r="F1232" s="250">
        <v>50.300000000000004</v>
      </c>
      <c r="G1232" s="250">
        <v>46.2</v>
      </c>
      <c r="H1232" s="252">
        <v>45.400000000000006</v>
      </c>
      <c r="I1232"/>
      <c r="J1232"/>
    </row>
    <row r="1233" spans="1:10" x14ac:dyDescent="0.35">
      <c r="A1233" s="138" t="s">
        <v>2597</v>
      </c>
      <c r="B1233" s="21">
        <v>6</v>
      </c>
      <c r="C1233" s="20">
        <v>0.7</v>
      </c>
      <c r="D1233" s="135">
        <v>46.3</v>
      </c>
      <c r="E1233" s="21"/>
      <c r="F1233" s="250">
        <v>32.25</v>
      </c>
      <c r="G1233" s="250">
        <v>29.6</v>
      </c>
      <c r="H1233" s="252">
        <v>29.05</v>
      </c>
    </row>
    <row r="1234" spans="1:10" s="128" customFormat="1" x14ac:dyDescent="0.35">
      <c r="A1234" s="138" t="s">
        <v>2601</v>
      </c>
      <c r="B1234" s="21">
        <v>6</v>
      </c>
      <c r="C1234" s="20">
        <v>0.7</v>
      </c>
      <c r="D1234" s="135">
        <v>46.3</v>
      </c>
      <c r="E1234" s="21"/>
      <c r="F1234" s="250">
        <v>41.7</v>
      </c>
      <c r="G1234" s="250">
        <v>38.300000000000004</v>
      </c>
      <c r="H1234" s="252">
        <v>37.6</v>
      </c>
      <c r="I1234"/>
      <c r="J1234"/>
    </row>
    <row r="1235" spans="1:10" s="128" customFormat="1" x14ac:dyDescent="0.35">
      <c r="A1235" s="138" t="s">
        <v>14597</v>
      </c>
      <c r="B1235" s="21">
        <v>6</v>
      </c>
      <c r="C1235" s="20">
        <v>1</v>
      </c>
      <c r="D1235" s="135">
        <v>46</v>
      </c>
      <c r="E1235" s="21"/>
      <c r="F1235" s="250">
        <v>34.550000000000004</v>
      </c>
      <c r="G1235" s="250">
        <v>31.75</v>
      </c>
      <c r="H1235" s="252">
        <v>31.150000000000002</v>
      </c>
      <c r="I1235"/>
      <c r="J1235"/>
    </row>
    <row r="1236" spans="1:10" s="128" customFormat="1" x14ac:dyDescent="0.35">
      <c r="A1236" s="138" t="s">
        <v>14301</v>
      </c>
      <c r="B1236" s="21">
        <v>6</v>
      </c>
      <c r="C1236" s="20">
        <v>0.7</v>
      </c>
      <c r="D1236" s="135">
        <v>40</v>
      </c>
      <c r="E1236" s="21"/>
      <c r="F1236" s="250">
        <v>66.400000000000006</v>
      </c>
      <c r="G1236" s="250">
        <v>60.95</v>
      </c>
      <c r="H1236" s="252">
        <v>59.85</v>
      </c>
      <c r="I1236"/>
      <c r="J1236"/>
    </row>
    <row r="1237" spans="1:10" x14ac:dyDescent="0.35">
      <c r="A1237" s="138" t="s">
        <v>2613</v>
      </c>
      <c r="B1237" s="21">
        <v>6</v>
      </c>
      <c r="C1237" s="20">
        <v>0.7</v>
      </c>
      <c r="D1237" s="135">
        <v>40</v>
      </c>
      <c r="E1237" s="21"/>
      <c r="F1237" s="250">
        <v>150</v>
      </c>
      <c r="G1237" s="250">
        <v>137.75</v>
      </c>
      <c r="H1237" s="252">
        <v>135.25</v>
      </c>
    </row>
    <row r="1238" spans="1:10" x14ac:dyDescent="0.35">
      <c r="A1238" s="138" t="s">
        <v>14511</v>
      </c>
      <c r="B1238" s="21">
        <v>3</v>
      </c>
      <c r="C1238" s="20">
        <v>0.7</v>
      </c>
      <c r="D1238" s="135">
        <v>46</v>
      </c>
      <c r="E1238" s="21"/>
      <c r="F1238" s="250">
        <v>731.90000000000009</v>
      </c>
      <c r="G1238" s="250">
        <v>671.90000000000009</v>
      </c>
      <c r="H1238" s="252">
        <v>659.90000000000009</v>
      </c>
    </row>
    <row r="1239" spans="1:10" x14ac:dyDescent="0.35">
      <c r="A1239" s="138" t="s">
        <v>2617</v>
      </c>
      <c r="B1239" s="21">
        <v>6</v>
      </c>
      <c r="C1239" s="20">
        <v>0.7</v>
      </c>
      <c r="D1239" s="135">
        <v>40</v>
      </c>
      <c r="E1239" s="21"/>
      <c r="F1239" s="250">
        <v>16.75</v>
      </c>
      <c r="G1239" s="250">
        <v>15.350000000000001</v>
      </c>
      <c r="H1239" s="252">
        <v>15.100000000000001</v>
      </c>
    </row>
    <row r="1240" spans="1:10" s="128" customFormat="1" x14ac:dyDescent="0.35">
      <c r="A1240" s="138" t="s">
        <v>2621</v>
      </c>
      <c r="B1240" s="21">
        <v>6</v>
      </c>
      <c r="C1240" s="20">
        <v>0.7</v>
      </c>
      <c r="D1240" s="135">
        <v>40</v>
      </c>
      <c r="E1240" s="21"/>
      <c r="F1240" s="250">
        <v>17.650000000000002</v>
      </c>
      <c r="G1240" s="250">
        <v>16.2</v>
      </c>
      <c r="H1240" s="252">
        <v>15.9</v>
      </c>
      <c r="I1240"/>
      <c r="J1240"/>
    </row>
    <row r="1241" spans="1:10" s="128" customFormat="1" x14ac:dyDescent="0.35">
      <c r="A1241" s="138" t="s">
        <v>2628</v>
      </c>
      <c r="B1241" s="21">
        <v>6</v>
      </c>
      <c r="C1241" s="20">
        <v>1</v>
      </c>
      <c r="D1241" s="135">
        <v>40</v>
      </c>
      <c r="E1241" s="21"/>
      <c r="F1241" s="250">
        <v>25.55</v>
      </c>
      <c r="G1241" s="250">
        <v>23.5</v>
      </c>
      <c r="H1241" s="252">
        <v>23.05</v>
      </c>
      <c r="I1241"/>
      <c r="J1241"/>
    </row>
    <row r="1242" spans="1:10" x14ac:dyDescent="0.35">
      <c r="A1242" s="138" t="s">
        <v>2632</v>
      </c>
      <c r="B1242" s="21">
        <v>6</v>
      </c>
      <c r="C1242" s="20">
        <v>0.7</v>
      </c>
      <c r="D1242" s="135">
        <v>40</v>
      </c>
      <c r="E1242" s="21"/>
      <c r="F1242" s="250">
        <v>21.700000000000003</v>
      </c>
      <c r="G1242" s="250">
        <v>19.900000000000002</v>
      </c>
      <c r="H1242" s="252">
        <v>19.55</v>
      </c>
    </row>
    <row r="1243" spans="1:10" x14ac:dyDescent="0.35">
      <c r="A1243" s="138" t="s">
        <v>2636</v>
      </c>
      <c r="B1243" s="21">
        <v>6</v>
      </c>
      <c r="C1243" s="20">
        <v>0.7</v>
      </c>
      <c r="D1243" s="135">
        <v>54.2</v>
      </c>
      <c r="E1243" s="21"/>
      <c r="F1243" s="250">
        <v>92.100000000000009</v>
      </c>
      <c r="G1243" s="250">
        <v>84.550000000000011</v>
      </c>
      <c r="H1243" s="252">
        <v>83.050000000000011</v>
      </c>
    </row>
    <row r="1244" spans="1:10" s="128" customFormat="1" x14ac:dyDescent="0.35">
      <c r="A1244" s="138" t="s">
        <v>14670</v>
      </c>
      <c r="B1244" s="21">
        <v>6</v>
      </c>
      <c r="C1244" s="20">
        <v>0.7</v>
      </c>
      <c r="D1244" s="135">
        <v>47</v>
      </c>
      <c r="E1244" s="21"/>
      <c r="F1244" s="250">
        <v>77.45</v>
      </c>
      <c r="G1244" s="250">
        <v>71.100000000000009</v>
      </c>
      <c r="H1244" s="252">
        <v>69.850000000000009</v>
      </c>
      <c r="I1244"/>
      <c r="J1244"/>
    </row>
    <row r="1245" spans="1:10" x14ac:dyDescent="0.35">
      <c r="A1245" s="138" t="s">
        <v>14672</v>
      </c>
      <c r="B1245" s="21">
        <v>6</v>
      </c>
      <c r="C1245" s="20">
        <v>0.7</v>
      </c>
      <c r="D1245" s="135">
        <v>55.1</v>
      </c>
      <c r="E1245" s="21"/>
      <c r="F1245" s="250">
        <v>72.05</v>
      </c>
      <c r="G1245" s="250">
        <v>66.150000000000006</v>
      </c>
      <c r="H1245" s="252">
        <v>64.95</v>
      </c>
    </row>
    <row r="1246" spans="1:10" s="128" customFormat="1" x14ac:dyDescent="0.35">
      <c r="A1246" s="138" t="s">
        <v>2640</v>
      </c>
      <c r="B1246" s="21">
        <v>6</v>
      </c>
      <c r="C1246" s="20">
        <v>1</v>
      </c>
      <c r="D1246" s="135">
        <v>40</v>
      </c>
      <c r="E1246" s="21"/>
      <c r="F1246" s="250">
        <v>17.650000000000002</v>
      </c>
      <c r="G1246" s="250">
        <v>16.2</v>
      </c>
      <c r="H1246" s="252">
        <v>15.9</v>
      </c>
      <c r="I1246"/>
      <c r="J1246"/>
    </row>
    <row r="1247" spans="1:10" s="128" customFormat="1" x14ac:dyDescent="0.35">
      <c r="A1247" s="138" t="s">
        <v>2649</v>
      </c>
      <c r="B1247" s="21">
        <v>6</v>
      </c>
      <c r="C1247" s="20">
        <v>0.7</v>
      </c>
      <c r="D1247" s="135">
        <v>40</v>
      </c>
      <c r="E1247" s="21"/>
      <c r="F1247" s="250">
        <v>14.600000000000001</v>
      </c>
      <c r="G1247" s="250">
        <v>13.4</v>
      </c>
      <c r="H1247" s="252">
        <v>13.15</v>
      </c>
      <c r="I1247"/>
      <c r="J1247"/>
    </row>
    <row r="1248" spans="1:10" x14ac:dyDescent="0.35">
      <c r="A1248" s="138" t="s">
        <v>2653</v>
      </c>
      <c r="B1248" s="21">
        <v>6</v>
      </c>
      <c r="C1248" s="20">
        <v>1</v>
      </c>
      <c r="D1248" s="135">
        <v>40</v>
      </c>
      <c r="E1248" s="21"/>
      <c r="F1248" s="250">
        <v>31.3</v>
      </c>
      <c r="G1248" s="250">
        <v>28.75</v>
      </c>
      <c r="H1248" s="252">
        <v>28.25</v>
      </c>
    </row>
    <row r="1249" spans="1:10" x14ac:dyDescent="0.35">
      <c r="A1249" s="138" t="s">
        <v>14802</v>
      </c>
      <c r="B1249" s="21">
        <v>6</v>
      </c>
      <c r="C1249" s="20">
        <v>0.7</v>
      </c>
      <c r="D1249" s="135">
        <v>46</v>
      </c>
      <c r="E1249" s="21"/>
      <c r="F1249" s="250">
        <v>45.650000000000006</v>
      </c>
      <c r="G1249" s="250">
        <v>41.900000000000006</v>
      </c>
      <c r="H1249" s="252">
        <v>41.150000000000006</v>
      </c>
    </row>
    <row r="1250" spans="1:10" s="128" customFormat="1" x14ac:dyDescent="0.35">
      <c r="A1250" s="138" t="s">
        <v>14804</v>
      </c>
      <c r="B1250" s="21">
        <v>6</v>
      </c>
      <c r="C1250" s="20">
        <v>0.7</v>
      </c>
      <c r="D1250" s="135">
        <v>46</v>
      </c>
      <c r="E1250" s="21"/>
      <c r="F1250" s="250">
        <v>35.85</v>
      </c>
      <c r="G1250" s="250">
        <v>32.950000000000003</v>
      </c>
      <c r="H1250" s="252">
        <v>32.35</v>
      </c>
      <c r="I1250"/>
      <c r="J1250"/>
    </row>
    <row r="1251" spans="1:10" x14ac:dyDescent="0.35">
      <c r="A1251" s="138" t="s">
        <v>2795</v>
      </c>
      <c r="B1251" s="21">
        <v>12</v>
      </c>
      <c r="C1251" s="20">
        <v>1</v>
      </c>
      <c r="D1251" s="135">
        <v>40</v>
      </c>
      <c r="E1251" s="21"/>
      <c r="F1251" s="250">
        <v>15.5</v>
      </c>
      <c r="G1251" s="250">
        <v>14.25</v>
      </c>
      <c r="H1251" s="252">
        <v>14</v>
      </c>
    </row>
    <row r="1252" spans="1:10" s="128" customFormat="1" x14ac:dyDescent="0.35">
      <c r="A1252" s="138" t="s">
        <v>2802</v>
      </c>
      <c r="B1252" s="21">
        <v>6</v>
      </c>
      <c r="C1252" s="20">
        <v>0.7</v>
      </c>
      <c r="D1252" s="135">
        <v>40</v>
      </c>
      <c r="E1252" s="21"/>
      <c r="F1252" s="250">
        <v>20.700000000000003</v>
      </c>
      <c r="G1252" s="250">
        <v>19</v>
      </c>
      <c r="H1252" s="252">
        <v>18.650000000000002</v>
      </c>
      <c r="I1252"/>
      <c r="J1252"/>
    </row>
    <row r="1253" spans="1:10" x14ac:dyDescent="0.35">
      <c r="A1253" s="138" t="s">
        <v>2840</v>
      </c>
      <c r="B1253" s="21">
        <v>6</v>
      </c>
      <c r="C1253" s="20">
        <v>1</v>
      </c>
      <c r="D1253" s="135">
        <v>43</v>
      </c>
      <c r="E1253" s="21"/>
      <c r="F1253" s="250">
        <v>59.2</v>
      </c>
      <c r="G1253" s="250">
        <v>54.35</v>
      </c>
      <c r="H1253" s="252">
        <v>53.400000000000006</v>
      </c>
    </row>
    <row r="1254" spans="1:10" s="128" customFormat="1" x14ac:dyDescent="0.35">
      <c r="A1254" s="138" t="s">
        <v>14855</v>
      </c>
      <c r="B1254" s="21">
        <v>6</v>
      </c>
      <c r="C1254" s="20">
        <v>0.7</v>
      </c>
      <c r="D1254" s="135">
        <v>43</v>
      </c>
      <c r="E1254" s="21"/>
      <c r="F1254" s="250">
        <v>49.75</v>
      </c>
      <c r="G1254" s="250">
        <v>45.7</v>
      </c>
      <c r="H1254" s="252">
        <v>44.85</v>
      </c>
      <c r="I1254"/>
      <c r="J1254"/>
    </row>
    <row r="1255" spans="1:10" s="128" customFormat="1" x14ac:dyDescent="0.35">
      <c r="A1255" s="138" t="s">
        <v>2856</v>
      </c>
      <c r="B1255" s="21">
        <v>6</v>
      </c>
      <c r="C1255" s="20">
        <v>0.7</v>
      </c>
      <c r="D1255" s="135">
        <v>43</v>
      </c>
      <c r="E1255" s="21"/>
      <c r="F1255" s="250">
        <v>37.450000000000003</v>
      </c>
      <c r="G1255" s="250">
        <v>34.35</v>
      </c>
      <c r="H1255" s="252">
        <v>33.75</v>
      </c>
      <c r="I1255"/>
      <c r="J1255"/>
    </row>
    <row r="1256" spans="1:10" x14ac:dyDescent="0.35">
      <c r="A1256" s="138" t="s">
        <v>2867</v>
      </c>
      <c r="B1256" s="21">
        <v>6</v>
      </c>
      <c r="C1256" s="20">
        <v>0.7</v>
      </c>
      <c r="D1256" s="135">
        <v>58.1</v>
      </c>
      <c r="E1256" s="21"/>
      <c r="F1256" s="250">
        <v>391.35</v>
      </c>
      <c r="G1256" s="250">
        <v>359.3</v>
      </c>
      <c r="H1256" s="252">
        <v>352.85</v>
      </c>
    </row>
    <row r="1257" spans="1:10" x14ac:dyDescent="0.35">
      <c r="A1257" s="138" t="s">
        <v>2947</v>
      </c>
      <c r="B1257" s="21">
        <v>6</v>
      </c>
      <c r="C1257" s="20">
        <v>0.7</v>
      </c>
      <c r="D1257" s="135">
        <v>55.5</v>
      </c>
      <c r="E1257" s="21"/>
      <c r="F1257" s="250">
        <v>113.55000000000001</v>
      </c>
      <c r="G1257" s="250">
        <v>104.25</v>
      </c>
      <c r="H1257" s="252">
        <v>102.4</v>
      </c>
    </row>
    <row r="1258" spans="1:10" s="128" customFormat="1" x14ac:dyDescent="0.35">
      <c r="A1258" s="138" t="s">
        <v>2954</v>
      </c>
      <c r="B1258" s="21">
        <v>6</v>
      </c>
      <c r="C1258" s="20">
        <v>0.7</v>
      </c>
      <c r="D1258" s="135">
        <v>40</v>
      </c>
      <c r="E1258" s="21"/>
      <c r="F1258" s="250">
        <v>56.7</v>
      </c>
      <c r="G1258" s="250">
        <v>52.050000000000004</v>
      </c>
      <c r="H1258" s="252">
        <v>51.1</v>
      </c>
      <c r="I1258"/>
      <c r="J1258"/>
    </row>
    <row r="1259" spans="1:10" s="128" customFormat="1" x14ac:dyDescent="0.35">
      <c r="A1259" s="138" t="s">
        <v>2962</v>
      </c>
      <c r="B1259" s="21">
        <v>6</v>
      </c>
      <c r="C1259" s="20">
        <v>0.7</v>
      </c>
      <c r="D1259" s="135">
        <v>40</v>
      </c>
      <c r="E1259" s="21"/>
      <c r="F1259" s="250">
        <v>32.550000000000004</v>
      </c>
      <c r="G1259" s="250">
        <v>29.85</v>
      </c>
      <c r="H1259" s="252">
        <v>29.35</v>
      </c>
      <c r="I1259"/>
      <c r="J1259"/>
    </row>
    <row r="1260" spans="1:10" x14ac:dyDescent="0.35">
      <c r="A1260" s="138" t="s">
        <v>2966</v>
      </c>
      <c r="B1260" s="21">
        <v>6</v>
      </c>
      <c r="C1260" s="20">
        <v>0.7</v>
      </c>
      <c r="D1260" s="135">
        <v>40</v>
      </c>
      <c r="E1260" s="21"/>
      <c r="F1260" s="250">
        <v>32.15</v>
      </c>
      <c r="G1260" s="250">
        <v>29.55</v>
      </c>
      <c r="H1260" s="252">
        <v>29</v>
      </c>
    </row>
    <row r="1261" spans="1:10" x14ac:dyDescent="0.35">
      <c r="A1261" s="138" t="s">
        <v>3027</v>
      </c>
      <c r="B1261" s="21">
        <v>6</v>
      </c>
      <c r="C1261" s="20">
        <v>0.7</v>
      </c>
      <c r="D1261" s="135">
        <v>46</v>
      </c>
      <c r="E1261" s="21"/>
      <c r="F1261" s="250">
        <v>40.75</v>
      </c>
      <c r="G1261" s="250">
        <v>37.4</v>
      </c>
      <c r="H1261" s="252">
        <v>36.75</v>
      </c>
    </row>
    <row r="1262" spans="1:10" x14ac:dyDescent="0.35">
      <c r="A1262" s="138" t="s">
        <v>3213</v>
      </c>
      <c r="B1262" s="21">
        <v>12</v>
      </c>
      <c r="C1262" s="20">
        <v>1</v>
      </c>
      <c r="D1262" s="135">
        <v>40</v>
      </c>
      <c r="E1262" s="21"/>
      <c r="F1262" s="250">
        <v>31.35</v>
      </c>
      <c r="G1262" s="250">
        <v>28.8</v>
      </c>
      <c r="H1262" s="252">
        <v>28.3</v>
      </c>
    </row>
    <row r="1263" spans="1:10" x14ac:dyDescent="0.35">
      <c r="A1263" s="138" t="s">
        <v>14413</v>
      </c>
      <c r="B1263" s="21">
        <v>6</v>
      </c>
      <c r="C1263" s="20">
        <v>0.7</v>
      </c>
      <c r="D1263" s="135">
        <v>40</v>
      </c>
      <c r="E1263" s="21"/>
      <c r="F1263" s="250">
        <v>32.9</v>
      </c>
      <c r="G1263" s="250">
        <v>30.200000000000003</v>
      </c>
      <c r="H1263" s="252">
        <v>29.650000000000002</v>
      </c>
    </row>
    <row r="1264" spans="1:10" s="128" customFormat="1" x14ac:dyDescent="0.35">
      <c r="A1264" s="138" t="s">
        <v>14335</v>
      </c>
      <c r="B1264" s="21">
        <v>6</v>
      </c>
      <c r="C1264" s="20">
        <v>0.7</v>
      </c>
      <c r="D1264" s="135">
        <v>40</v>
      </c>
      <c r="E1264" s="21"/>
      <c r="F1264" s="250">
        <v>32</v>
      </c>
      <c r="G1264" s="250">
        <v>29.35</v>
      </c>
      <c r="H1264" s="252">
        <v>28.85</v>
      </c>
      <c r="I1264"/>
      <c r="J1264"/>
    </row>
    <row r="1265" spans="1:10" s="128" customFormat="1" x14ac:dyDescent="0.35">
      <c r="A1265" s="138" t="s">
        <v>3223</v>
      </c>
      <c r="B1265" s="21">
        <v>6</v>
      </c>
      <c r="C1265" s="20">
        <v>1</v>
      </c>
      <c r="D1265" s="135">
        <v>40</v>
      </c>
      <c r="E1265" s="21"/>
      <c r="F1265" s="250">
        <v>37.35</v>
      </c>
      <c r="G1265" s="250">
        <v>34.300000000000004</v>
      </c>
      <c r="H1265" s="252">
        <v>33.700000000000003</v>
      </c>
      <c r="I1265"/>
      <c r="J1265"/>
    </row>
    <row r="1266" spans="1:10" x14ac:dyDescent="0.35">
      <c r="A1266" s="138" t="s">
        <v>14337</v>
      </c>
      <c r="B1266" s="21">
        <v>6</v>
      </c>
      <c r="C1266" s="20">
        <v>0.7</v>
      </c>
      <c r="D1266" s="135">
        <v>40</v>
      </c>
      <c r="E1266" s="21"/>
      <c r="F1266" s="250">
        <v>31.55</v>
      </c>
      <c r="G1266" s="250">
        <v>28.950000000000003</v>
      </c>
      <c r="H1266" s="252">
        <v>28.450000000000003</v>
      </c>
    </row>
    <row r="1267" spans="1:10" x14ac:dyDescent="0.35">
      <c r="A1267" s="138" t="s">
        <v>14434</v>
      </c>
      <c r="B1267" s="21">
        <v>6</v>
      </c>
      <c r="C1267" s="20">
        <v>1</v>
      </c>
      <c r="D1267" s="135">
        <v>40</v>
      </c>
      <c r="E1267" s="21"/>
      <c r="F1267" s="250">
        <v>39.300000000000004</v>
      </c>
      <c r="G1267" s="250">
        <v>36.1</v>
      </c>
      <c r="H1267" s="252">
        <v>35.450000000000003</v>
      </c>
    </row>
    <row r="1268" spans="1:10" s="128" customFormat="1" x14ac:dyDescent="0.35">
      <c r="A1268" s="138" t="s">
        <v>14339</v>
      </c>
      <c r="B1268" s="21">
        <v>6</v>
      </c>
      <c r="C1268" s="20">
        <v>0.7</v>
      </c>
      <c r="D1268" s="135">
        <v>40</v>
      </c>
      <c r="E1268" s="21"/>
      <c r="F1268" s="250">
        <v>42.050000000000004</v>
      </c>
      <c r="G1268" s="250">
        <v>38.6</v>
      </c>
      <c r="H1268" s="252">
        <v>37.9</v>
      </c>
      <c r="I1268"/>
      <c r="J1268"/>
    </row>
    <row r="1269" spans="1:10" s="128" customFormat="1" x14ac:dyDescent="0.35">
      <c r="A1269" s="138" t="s">
        <v>3234</v>
      </c>
      <c r="B1269" s="21">
        <v>6</v>
      </c>
      <c r="C1269" s="20">
        <v>0.7</v>
      </c>
      <c r="D1269" s="135">
        <v>40</v>
      </c>
      <c r="E1269" s="21"/>
      <c r="F1269" s="250">
        <v>53.050000000000004</v>
      </c>
      <c r="G1269" s="250">
        <v>48.7</v>
      </c>
      <c r="H1269" s="252">
        <v>47.800000000000004</v>
      </c>
      <c r="I1269"/>
      <c r="J1269"/>
    </row>
    <row r="1270" spans="1:10" x14ac:dyDescent="0.35">
      <c r="A1270" s="138" t="s">
        <v>14341</v>
      </c>
      <c r="B1270" s="21">
        <v>6</v>
      </c>
      <c r="C1270" s="20">
        <v>0.7</v>
      </c>
      <c r="D1270" s="135">
        <v>40</v>
      </c>
      <c r="E1270" s="21"/>
      <c r="F1270" s="250">
        <v>182.35000000000002</v>
      </c>
      <c r="G1270" s="250">
        <v>167.4</v>
      </c>
      <c r="H1270" s="252">
        <v>164.4</v>
      </c>
    </row>
    <row r="1271" spans="1:10" s="128" customFormat="1" x14ac:dyDescent="0.35">
      <c r="A1271" s="138" t="s">
        <v>3243</v>
      </c>
      <c r="B1271" s="21">
        <v>6</v>
      </c>
      <c r="C1271" s="20">
        <v>0.7</v>
      </c>
      <c r="D1271" s="135">
        <v>40</v>
      </c>
      <c r="E1271" s="21"/>
      <c r="F1271" s="250">
        <v>188.45000000000002</v>
      </c>
      <c r="G1271" s="250">
        <v>173</v>
      </c>
      <c r="H1271" s="252">
        <v>169.9</v>
      </c>
      <c r="I1271"/>
      <c r="J1271"/>
    </row>
    <row r="1272" spans="1:10" x14ac:dyDescent="0.35">
      <c r="A1272" s="138" t="s">
        <v>14343</v>
      </c>
      <c r="B1272" s="21">
        <v>6</v>
      </c>
      <c r="C1272" s="20">
        <v>0.7</v>
      </c>
      <c r="D1272" s="135">
        <v>40</v>
      </c>
      <c r="E1272" s="21"/>
      <c r="F1272" s="250">
        <v>182.35000000000002</v>
      </c>
      <c r="G1272" s="250">
        <v>167.4</v>
      </c>
      <c r="H1272" s="252">
        <v>164.4</v>
      </c>
    </row>
    <row r="1273" spans="1:10" s="128" customFormat="1" x14ac:dyDescent="0.35">
      <c r="A1273" s="138" t="s">
        <v>3247</v>
      </c>
      <c r="B1273" s="21">
        <v>6</v>
      </c>
      <c r="C1273" s="20">
        <v>0.7</v>
      </c>
      <c r="D1273" s="135">
        <v>40</v>
      </c>
      <c r="E1273" s="21"/>
      <c r="F1273" s="250">
        <v>125</v>
      </c>
      <c r="G1273" s="250">
        <v>114.75</v>
      </c>
      <c r="H1273" s="252">
        <v>112.7</v>
      </c>
      <c r="I1273"/>
      <c r="J1273"/>
    </row>
    <row r="1274" spans="1:10" x14ac:dyDescent="0.35">
      <c r="A1274" s="138" t="s">
        <v>3251</v>
      </c>
      <c r="B1274" s="21">
        <v>3</v>
      </c>
      <c r="C1274" s="20">
        <v>0.7</v>
      </c>
      <c r="D1274" s="135">
        <v>40</v>
      </c>
      <c r="E1274" s="21"/>
      <c r="F1274" s="250">
        <v>267.75</v>
      </c>
      <c r="G1274" s="250">
        <v>245.8</v>
      </c>
      <c r="H1274" s="252">
        <v>241.4</v>
      </c>
    </row>
    <row r="1275" spans="1:10" x14ac:dyDescent="0.35">
      <c r="A1275" s="138" t="s">
        <v>3255</v>
      </c>
      <c r="B1275" s="21">
        <v>6</v>
      </c>
      <c r="C1275" s="20">
        <v>0.5</v>
      </c>
      <c r="D1275" s="135">
        <v>40</v>
      </c>
      <c r="E1275" s="21"/>
      <c r="F1275" s="250">
        <v>413.15000000000003</v>
      </c>
      <c r="G1275" s="250">
        <v>379.3</v>
      </c>
      <c r="H1275" s="252">
        <v>372.5</v>
      </c>
    </row>
    <row r="1276" spans="1:10" s="128" customFormat="1" x14ac:dyDescent="0.35">
      <c r="A1276" s="138" t="s">
        <v>3263</v>
      </c>
      <c r="B1276" s="21">
        <v>6</v>
      </c>
      <c r="C1276" s="20">
        <v>0.7</v>
      </c>
      <c r="D1276" s="135">
        <v>40</v>
      </c>
      <c r="E1276" s="21"/>
      <c r="F1276" s="250">
        <v>48.050000000000004</v>
      </c>
      <c r="G1276" s="250">
        <v>44.1</v>
      </c>
      <c r="H1276" s="252">
        <v>43.300000000000004</v>
      </c>
      <c r="I1276"/>
      <c r="J1276"/>
    </row>
    <row r="1277" spans="1:10" s="128" customFormat="1" x14ac:dyDescent="0.35">
      <c r="A1277" s="138" t="s">
        <v>3413</v>
      </c>
      <c r="B1277" s="21">
        <v>12</v>
      </c>
      <c r="C1277" s="20">
        <v>1</v>
      </c>
      <c r="D1277" s="135">
        <v>40</v>
      </c>
      <c r="E1277" s="21"/>
      <c r="F1277" s="250">
        <v>11.65</v>
      </c>
      <c r="G1277" s="250">
        <v>10.700000000000001</v>
      </c>
      <c r="H1277" s="252">
        <v>10.5</v>
      </c>
      <c r="I1277"/>
      <c r="J1277"/>
    </row>
    <row r="1278" spans="1:10" x14ac:dyDescent="0.35">
      <c r="A1278" s="138" t="s">
        <v>3464</v>
      </c>
      <c r="B1278" s="21">
        <v>6</v>
      </c>
      <c r="C1278" s="20">
        <v>0.7</v>
      </c>
      <c r="D1278" s="135">
        <v>48</v>
      </c>
      <c r="E1278" s="21"/>
      <c r="F1278" s="250">
        <v>47.050000000000004</v>
      </c>
      <c r="G1278" s="250">
        <v>43.2</v>
      </c>
      <c r="H1278" s="252">
        <v>42.400000000000006</v>
      </c>
    </row>
    <row r="1279" spans="1:10" x14ac:dyDescent="0.35">
      <c r="A1279" s="138" t="s">
        <v>3468</v>
      </c>
      <c r="B1279" s="21">
        <v>6</v>
      </c>
      <c r="C1279" s="20">
        <v>0.7</v>
      </c>
      <c r="D1279" s="135">
        <v>46</v>
      </c>
      <c r="E1279" s="21"/>
      <c r="F1279" s="250">
        <v>46.85</v>
      </c>
      <c r="G1279" s="250">
        <v>43</v>
      </c>
      <c r="H1279" s="252">
        <v>42.25</v>
      </c>
    </row>
    <row r="1280" spans="1:10" s="128" customFormat="1" x14ac:dyDescent="0.35">
      <c r="A1280" s="138" t="s">
        <v>3549</v>
      </c>
      <c r="B1280" s="21">
        <v>6</v>
      </c>
      <c r="C1280" s="20">
        <v>0.7</v>
      </c>
      <c r="D1280" s="135">
        <v>43</v>
      </c>
      <c r="E1280" s="21"/>
      <c r="F1280" s="250">
        <v>24.950000000000003</v>
      </c>
      <c r="G1280" s="250">
        <v>22.900000000000002</v>
      </c>
      <c r="H1280" s="252">
        <v>22.5</v>
      </c>
      <c r="I1280"/>
      <c r="J1280"/>
    </row>
    <row r="1281" spans="1:10" x14ac:dyDescent="0.35">
      <c r="A1281" s="138" t="s">
        <v>3553</v>
      </c>
      <c r="B1281" s="21">
        <v>6</v>
      </c>
      <c r="C1281" s="20">
        <v>0.7</v>
      </c>
      <c r="D1281" s="135">
        <v>43</v>
      </c>
      <c r="E1281" s="21"/>
      <c r="F1281" s="250">
        <v>60</v>
      </c>
      <c r="G1281" s="250">
        <v>55.1</v>
      </c>
      <c r="H1281" s="252">
        <v>54.1</v>
      </c>
    </row>
    <row r="1282" spans="1:10" s="128" customFormat="1" x14ac:dyDescent="0.35">
      <c r="A1282" s="138" t="s">
        <v>3557</v>
      </c>
      <c r="B1282" s="21">
        <v>6</v>
      </c>
      <c r="C1282" s="20">
        <v>0.7</v>
      </c>
      <c r="D1282" s="135">
        <v>43</v>
      </c>
      <c r="E1282" s="21"/>
      <c r="F1282" s="250">
        <v>60.6</v>
      </c>
      <c r="G1282" s="250">
        <v>55.650000000000006</v>
      </c>
      <c r="H1282" s="252">
        <v>54.650000000000006</v>
      </c>
      <c r="I1282"/>
      <c r="J1282"/>
    </row>
    <row r="1283" spans="1:10" x14ac:dyDescent="0.35">
      <c r="A1283" s="138" t="s">
        <v>3563</v>
      </c>
      <c r="B1283" s="21">
        <v>6</v>
      </c>
      <c r="C1283" s="20">
        <v>0.7</v>
      </c>
      <c r="D1283" s="135">
        <v>46</v>
      </c>
      <c r="E1283" s="21"/>
      <c r="F1283" s="250">
        <v>36.4</v>
      </c>
      <c r="G1283" s="250">
        <v>33.450000000000003</v>
      </c>
      <c r="H1283" s="252">
        <v>32.85</v>
      </c>
    </row>
    <row r="1284" spans="1:10" x14ac:dyDescent="0.35">
      <c r="A1284" s="138" t="s">
        <v>3567</v>
      </c>
      <c r="B1284" s="21">
        <v>6</v>
      </c>
      <c r="C1284" s="20">
        <v>0.7</v>
      </c>
      <c r="D1284" s="135">
        <v>46</v>
      </c>
      <c r="E1284" s="21"/>
      <c r="F1284" s="250">
        <v>36.4</v>
      </c>
      <c r="G1284" s="250">
        <v>33.450000000000003</v>
      </c>
      <c r="H1284" s="252">
        <v>32.85</v>
      </c>
    </row>
    <row r="1285" spans="1:10" x14ac:dyDescent="0.35">
      <c r="A1285" s="138" t="s">
        <v>3574</v>
      </c>
      <c r="B1285" s="21">
        <v>6</v>
      </c>
      <c r="C1285" s="20">
        <v>0.7</v>
      </c>
      <c r="D1285" s="135">
        <v>46</v>
      </c>
      <c r="E1285" s="21"/>
      <c r="F1285" s="250">
        <v>37.700000000000003</v>
      </c>
      <c r="G1285" s="250">
        <v>34.6</v>
      </c>
      <c r="H1285" s="252">
        <v>34</v>
      </c>
    </row>
    <row r="1286" spans="1:10" s="128" customFormat="1" x14ac:dyDescent="0.35">
      <c r="A1286" s="138" t="s">
        <v>14839</v>
      </c>
      <c r="B1286" s="21">
        <v>6</v>
      </c>
      <c r="C1286" s="20">
        <v>0.7</v>
      </c>
      <c r="D1286" s="135">
        <v>43</v>
      </c>
      <c r="E1286" s="21"/>
      <c r="F1286" s="250">
        <v>34.4</v>
      </c>
      <c r="G1286" s="250">
        <v>31.55</v>
      </c>
      <c r="H1286" s="252">
        <v>31</v>
      </c>
      <c r="I1286"/>
      <c r="J1286"/>
    </row>
    <row r="1287" spans="1:10" s="128" customFormat="1" x14ac:dyDescent="0.35">
      <c r="A1287" s="138" t="s">
        <v>3582</v>
      </c>
      <c r="B1287" s="21">
        <v>6</v>
      </c>
      <c r="C1287" s="20">
        <v>0.7</v>
      </c>
      <c r="D1287" s="135">
        <v>40</v>
      </c>
      <c r="E1287" s="21"/>
      <c r="F1287" s="250">
        <v>47.550000000000004</v>
      </c>
      <c r="G1287" s="250">
        <v>43.650000000000006</v>
      </c>
      <c r="H1287" s="252">
        <v>42.85</v>
      </c>
      <c r="I1287"/>
      <c r="J1287"/>
    </row>
    <row r="1288" spans="1:10" x14ac:dyDescent="0.35">
      <c r="A1288" s="138" t="s">
        <v>3586</v>
      </c>
      <c r="B1288" s="21">
        <v>6</v>
      </c>
      <c r="C1288" s="20">
        <v>0.7</v>
      </c>
      <c r="D1288" s="135">
        <v>43</v>
      </c>
      <c r="E1288" s="21"/>
      <c r="F1288" s="250">
        <v>30.400000000000002</v>
      </c>
      <c r="G1288" s="250">
        <v>27.950000000000003</v>
      </c>
      <c r="H1288" s="252">
        <v>27.450000000000003</v>
      </c>
    </row>
    <row r="1289" spans="1:10" x14ac:dyDescent="0.35">
      <c r="A1289" s="138" t="s">
        <v>3598</v>
      </c>
      <c r="B1289" s="21">
        <v>6</v>
      </c>
      <c r="C1289" s="20">
        <v>0.7</v>
      </c>
      <c r="D1289" s="135">
        <v>52.5</v>
      </c>
      <c r="E1289" s="21"/>
      <c r="F1289" s="250">
        <v>65.75</v>
      </c>
      <c r="G1289" s="250">
        <v>60.35</v>
      </c>
      <c r="H1289" s="252">
        <v>59.25</v>
      </c>
    </row>
    <row r="1290" spans="1:10" x14ac:dyDescent="0.35">
      <c r="A1290" s="138" t="s">
        <v>3601</v>
      </c>
      <c r="B1290" s="21">
        <v>6</v>
      </c>
      <c r="C1290" s="20">
        <v>0.7</v>
      </c>
      <c r="D1290" s="135">
        <v>53</v>
      </c>
      <c r="E1290" s="21"/>
      <c r="F1290" s="250">
        <v>64.55</v>
      </c>
      <c r="G1290" s="250">
        <v>59.25</v>
      </c>
      <c r="H1290" s="252">
        <v>58.2</v>
      </c>
    </row>
    <row r="1291" spans="1:10" s="128" customFormat="1" x14ac:dyDescent="0.35">
      <c r="A1291" s="138" t="s">
        <v>3604</v>
      </c>
      <c r="B1291" s="21">
        <v>6</v>
      </c>
      <c r="C1291" s="20">
        <v>0.7</v>
      </c>
      <c r="D1291" s="135">
        <v>54.5</v>
      </c>
      <c r="E1291" s="21"/>
      <c r="F1291" s="250">
        <v>61.650000000000006</v>
      </c>
      <c r="G1291" s="250">
        <v>56.6</v>
      </c>
      <c r="H1291" s="252">
        <v>55.6</v>
      </c>
      <c r="I1291"/>
      <c r="J1291"/>
    </row>
    <row r="1292" spans="1:10" x14ac:dyDescent="0.35">
      <c r="A1292" s="138" t="s">
        <v>3607</v>
      </c>
      <c r="B1292" s="21">
        <v>6</v>
      </c>
      <c r="C1292" s="20">
        <v>0.7</v>
      </c>
      <c r="D1292" s="135">
        <v>55.5</v>
      </c>
      <c r="E1292" s="21"/>
      <c r="F1292" s="250">
        <v>58.650000000000006</v>
      </c>
      <c r="G1292" s="250">
        <v>53.85</v>
      </c>
      <c r="H1292" s="252">
        <v>52.900000000000006</v>
      </c>
    </row>
    <row r="1293" spans="1:10" x14ac:dyDescent="0.35">
      <c r="A1293" s="138" t="s">
        <v>3610</v>
      </c>
      <c r="B1293" s="21">
        <v>6</v>
      </c>
      <c r="C1293" s="20">
        <v>0.7</v>
      </c>
      <c r="D1293" s="135">
        <v>54</v>
      </c>
      <c r="E1293" s="21"/>
      <c r="F1293" s="250">
        <v>58.550000000000004</v>
      </c>
      <c r="G1293" s="250">
        <v>53.75</v>
      </c>
      <c r="H1293" s="252">
        <v>52.800000000000004</v>
      </c>
    </row>
    <row r="1294" spans="1:10" x14ac:dyDescent="0.35">
      <c r="A1294" s="138" t="s">
        <v>3797</v>
      </c>
      <c r="B1294" s="21">
        <v>1</v>
      </c>
      <c r="C1294" s="20">
        <v>0.7</v>
      </c>
      <c r="D1294" s="135">
        <v>40</v>
      </c>
      <c r="E1294" s="21"/>
      <c r="F1294" s="250">
        <v>54.25</v>
      </c>
      <c r="G1294" s="250">
        <v>49.800000000000004</v>
      </c>
      <c r="H1294" s="252">
        <v>48.900000000000006</v>
      </c>
    </row>
    <row r="1295" spans="1:10" s="128" customFormat="1" x14ac:dyDescent="0.35">
      <c r="A1295" s="138" t="s">
        <v>3821</v>
      </c>
      <c r="B1295" s="21">
        <v>6</v>
      </c>
      <c r="C1295" s="20">
        <v>0.7</v>
      </c>
      <c r="D1295" s="135">
        <v>40</v>
      </c>
      <c r="E1295" s="21"/>
      <c r="F1295" s="250">
        <v>32.6</v>
      </c>
      <c r="G1295" s="250">
        <v>29.950000000000003</v>
      </c>
      <c r="H1295" s="252">
        <v>29.400000000000002</v>
      </c>
      <c r="I1295"/>
      <c r="J1295"/>
    </row>
    <row r="1296" spans="1:10" x14ac:dyDescent="0.35">
      <c r="A1296" s="138" t="s">
        <v>3825</v>
      </c>
      <c r="B1296" s="21">
        <v>6</v>
      </c>
      <c r="C1296" s="20">
        <v>0.7</v>
      </c>
      <c r="D1296" s="135">
        <v>46</v>
      </c>
      <c r="E1296" s="21"/>
      <c r="F1296" s="250">
        <v>37.1</v>
      </c>
      <c r="G1296" s="250">
        <v>34.050000000000004</v>
      </c>
      <c r="H1296" s="252">
        <v>33.450000000000003</v>
      </c>
    </row>
    <row r="1297" spans="1:10" x14ac:dyDescent="0.35">
      <c r="A1297" s="138" t="s">
        <v>3832</v>
      </c>
      <c r="B1297" s="21">
        <v>6</v>
      </c>
      <c r="C1297" s="20">
        <v>0.7</v>
      </c>
      <c r="D1297" s="135">
        <v>46</v>
      </c>
      <c r="E1297" s="21"/>
      <c r="F1297" s="250">
        <v>42.300000000000004</v>
      </c>
      <c r="G1297" s="250">
        <v>38.800000000000004</v>
      </c>
      <c r="H1297" s="252">
        <v>38.1</v>
      </c>
    </row>
    <row r="1298" spans="1:10" x14ac:dyDescent="0.35">
      <c r="A1298" s="138" t="s">
        <v>3836</v>
      </c>
      <c r="B1298" s="21">
        <v>6</v>
      </c>
      <c r="C1298" s="20">
        <v>0.7</v>
      </c>
      <c r="D1298" s="135">
        <v>46</v>
      </c>
      <c r="E1298" s="21"/>
      <c r="F1298" s="250">
        <v>85.300000000000011</v>
      </c>
      <c r="G1298" s="250">
        <v>78.300000000000011</v>
      </c>
      <c r="H1298" s="252">
        <v>76.900000000000006</v>
      </c>
    </row>
    <row r="1299" spans="1:10" x14ac:dyDescent="0.35">
      <c r="A1299" s="138" t="s">
        <v>3904</v>
      </c>
      <c r="B1299" s="21">
        <v>6</v>
      </c>
      <c r="C1299" s="20">
        <v>0.7</v>
      </c>
      <c r="D1299" s="135">
        <v>40</v>
      </c>
      <c r="E1299" s="21"/>
      <c r="F1299" s="250">
        <v>10.950000000000001</v>
      </c>
      <c r="G1299" s="250">
        <v>10.050000000000001</v>
      </c>
      <c r="H1299" s="252">
        <v>9.8500000000000014</v>
      </c>
    </row>
    <row r="1300" spans="1:10" s="128" customFormat="1" x14ac:dyDescent="0.35">
      <c r="A1300" s="138" t="s">
        <v>3908</v>
      </c>
      <c r="B1300" s="21">
        <v>6</v>
      </c>
      <c r="C1300" s="20">
        <v>0.7</v>
      </c>
      <c r="D1300" s="135">
        <v>50</v>
      </c>
      <c r="E1300" s="21"/>
      <c r="F1300" s="250">
        <v>20.350000000000001</v>
      </c>
      <c r="G1300" s="250">
        <v>18.7</v>
      </c>
      <c r="H1300" s="252">
        <v>18.350000000000001</v>
      </c>
      <c r="I1300"/>
      <c r="J1300"/>
    </row>
    <row r="1301" spans="1:10" x14ac:dyDescent="0.35">
      <c r="A1301" s="138" t="s">
        <v>3924</v>
      </c>
      <c r="B1301" s="21">
        <v>6</v>
      </c>
      <c r="C1301" s="20">
        <v>0.7</v>
      </c>
      <c r="D1301" s="135">
        <v>43</v>
      </c>
      <c r="E1301" s="21"/>
      <c r="F1301" s="250">
        <v>35.6</v>
      </c>
      <c r="G1301" s="250">
        <v>32.700000000000003</v>
      </c>
      <c r="H1301" s="252">
        <v>32.1</v>
      </c>
    </row>
    <row r="1302" spans="1:10" x14ac:dyDescent="0.35">
      <c r="A1302" s="138" t="s">
        <v>3929</v>
      </c>
      <c r="B1302" s="21">
        <v>6</v>
      </c>
      <c r="C1302" s="20">
        <v>0.7</v>
      </c>
      <c r="D1302" s="135">
        <v>43</v>
      </c>
      <c r="E1302" s="21"/>
      <c r="F1302" s="250">
        <v>61.25</v>
      </c>
      <c r="G1302" s="250">
        <v>56.2</v>
      </c>
      <c r="H1302" s="252">
        <v>55.2</v>
      </c>
    </row>
    <row r="1303" spans="1:10" x14ac:dyDescent="0.35">
      <c r="A1303" s="138" t="s">
        <v>3933</v>
      </c>
      <c r="B1303" s="21">
        <v>6</v>
      </c>
      <c r="C1303" s="20">
        <v>0.7</v>
      </c>
      <c r="D1303" s="135">
        <v>43</v>
      </c>
      <c r="E1303" s="21"/>
      <c r="F1303" s="250">
        <v>36.35</v>
      </c>
      <c r="G1303" s="250">
        <v>33.35</v>
      </c>
      <c r="H1303" s="252">
        <v>32.75</v>
      </c>
    </row>
    <row r="1304" spans="1:10" s="128" customFormat="1" x14ac:dyDescent="0.35">
      <c r="A1304" s="138" t="s">
        <v>3952</v>
      </c>
      <c r="B1304" s="21">
        <v>6</v>
      </c>
      <c r="C1304" s="20">
        <v>0.5</v>
      </c>
      <c r="D1304" s="135">
        <v>52.2</v>
      </c>
      <c r="E1304" s="21"/>
      <c r="F1304" s="250">
        <v>53.400000000000006</v>
      </c>
      <c r="G1304" s="250">
        <v>49.050000000000004</v>
      </c>
      <c r="H1304" s="252">
        <v>48.150000000000006</v>
      </c>
      <c r="I1304"/>
      <c r="J1304"/>
    </row>
    <row r="1305" spans="1:10" x14ac:dyDescent="0.35">
      <c r="A1305" s="138" t="s">
        <v>3956</v>
      </c>
      <c r="B1305" s="21">
        <v>6</v>
      </c>
      <c r="C1305" s="20">
        <v>0.5</v>
      </c>
      <c r="D1305" s="135">
        <v>49.1</v>
      </c>
      <c r="E1305" s="21"/>
      <c r="F1305" s="250">
        <v>139.20000000000002</v>
      </c>
      <c r="G1305" s="250">
        <v>127.80000000000001</v>
      </c>
      <c r="H1305" s="252">
        <v>125.55000000000001</v>
      </c>
    </row>
    <row r="1306" spans="1:10" x14ac:dyDescent="0.35">
      <c r="A1306" s="138" t="s">
        <v>3960</v>
      </c>
      <c r="B1306" s="21">
        <v>6</v>
      </c>
      <c r="C1306" s="20">
        <v>0.5</v>
      </c>
      <c r="D1306" s="135">
        <v>55</v>
      </c>
      <c r="E1306" s="21"/>
      <c r="F1306" s="250">
        <v>77.350000000000009</v>
      </c>
      <c r="G1306" s="250">
        <v>71.05</v>
      </c>
      <c r="H1306" s="252">
        <v>69.75</v>
      </c>
    </row>
    <row r="1307" spans="1:10" x14ac:dyDescent="0.35">
      <c r="A1307" s="138" t="s">
        <v>4212</v>
      </c>
      <c r="B1307" s="21">
        <v>6</v>
      </c>
      <c r="C1307" s="20">
        <v>0.7</v>
      </c>
      <c r="D1307" s="135">
        <v>46.3</v>
      </c>
      <c r="E1307" s="21"/>
      <c r="F1307" s="250">
        <v>39.550000000000004</v>
      </c>
      <c r="G1307" s="250">
        <v>36.300000000000004</v>
      </c>
      <c r="H1307" s="252">
        <v>35.65</v>
      </c>
    </row>
    <row r="1308" spans="1:10" x14ac:dyDescent="0.35">
      <c r="A1308" s="138" t="s">
        <v>4216</v>
      </c>
      <c r="B1308" s="21">
        <v>6</v>
      </c>
      <c r="C1308" s="20">
        <v>0.7</v>
      </c>
      <c r="D1308" s="135">
        <v>40</v>
      </c>
      <c r="E1308" s="21"/>
      <c r="F1308" s="250">
        <v>29.25</v>
      </c>
      <c r="G1308" s="250">
        <v>26.85</v>
      </c>
      <c r="H1308" s="252">
        <v>26.35</v>
      </c>
    </row>
    <row r="1309" spans="1:10" s="128" customFormat="1" x14ac:dyDescent="0.35">
      <c r="A1309" s="138" t="s">
        <v>4220</v>
      </c>
      <c r="B1309" s="21">
        <v>6</v>
      </c>
      <c r="C1309" s="20">
        <v>0.7</v>
      </c>
      <c r="D1309" s="135">
        <v>46.3</v>
      </c>
      <c r="E1309" s="21"/>
      <c r="F1309" s="250">
        <v>21.85</v>
      </c>
      <c r="G1309" s="250">
        <v>20.100000000000001</v>
      </c>
      <c r="H1309" s="252">
        <v>19.700000000000003</v>
      </c>
      <c r="I1309"/>
      <c r="J1309"/>
    </row>
    <row r="1310" spans="1:10" x14ac:dyDescent="0.35">
      <c r="A1310" s="138" t="s">
        <v>4307</v>
      </c>
      <c r="B1310" s="21">
        <v>6</v>
      </c>
      <c r="C1310" s="20">
        <v>0.7</v>
      </c>
      <c r="D1310" s="135">
        <v>40</v>
      </c>
      <c r="E1310" s="21"/>
      <c r="F1310" s="250">
        <v>20.700000000000003</v>
      </c>
      <c r="G1310" s="250">
        <v>19</v>
      </c>
      <c r="H1310" s="252">
        <v>18.650000000000002</v>
      </c>
    </row>
    <row r="1311" spans="1:10" x14ac:dyDescent="0.35">
      <c r="A1311" s="138" t="s">
        <v>4311</v>
      </c>
      <c r="B1311" s="21">
        <v>6</v>
      </c>
      <c r="C1311" s="20">
        <v>0.7</v>
      </c>
      <c r="D1311" s="135">
        <v>40</v>
      </c>
      <c r="E1311" s="21"/>
      <c r="F1311" s="250">
        <v>35.35</v>
      </c>
      <c r="G1311" s="250">
        <v>32.450000000000003</v>
      </c>
      <c r="H1311" s="252">
        <v>31.85</v>
      </c>
    </row>
    <row r="1312" spans="1:10" x14ac:dyDescent="0.35">
      <c r="A1312" s="138" t="s">
        <v>4315</v>
      </c>
      <c r="B1312" s="21">
        <v>6</v>
      </c>
      <c r="C1312" s="20">
        <v>0.7</v>
      </c>
      <c r="D1312" s="135">
        <v>40</v>
      </c>
      <c r="E1312" s="21"/>
      <c r="F1312" s="250">
        <v>70.100000000000009</v>
      </c>
      <c r="G1312" s="250">
        <v>64.350000000000009</v>
      </c>
      <c r="H1312" s="252">
        <v>63.2</v>
      </c>
    </row>
    <row r="1313" spans="1:10" s="128" customFormat="1" x14ac:dyDescent="0.35">
      <c r="A1313" s="138" t="s">
        <v>4319</v>
      </c>
      <c r="B1313" s="21">
        <v>6</v>
      </c>
      <c r="C1313" s="20">
        <v>0.5</v>
      </c>
      <c r="D1313" s="135">
        <v>46</v>
      </c>
      <c r="E1313" s="21"/>
      <c r="F1313" s="250">
        <v>75.600000000000009</v>
      </c>
      <c r="G1313" s="250">
        <v>69.400000000000006</v>
      </c>
      <c r="H1313" s="252">
        <v>68.150000000000006</v>
      </c>
      <c r="I1313"/>
      <c r="J1313"/>
    </row>
    <row r="1314" spans="1:10" x14ac:dyDescent="0.35">
      <c r="A1314" s="138" t="s">
        <v>4323</v>
      </c>
      <c r="B1314" s="21">
        <v>6</v>
      </c>
      <c r="C1314" s="20">
        <v>0.5</v>
      </c>
      <c r="D1314" s="135">
        <v>46</v>
      </c>
      <c r="E1314" s="21"/>
      <c r="F1314" s="250">
        <v>139</v>
      </c>
      <c r="G1314" s="250">
        <v>127.65</v>
      </c>
      <c r="H1314" s="252">
        <v>125.35000000000001</v>
      </c>
    </row>
    <row r="1315" spans="1:10" x14ac:dyDescent="0.35">
      <c r="A1315" s="138" t="s">
        <v>4327</v>
      </c>
      <c r="B1315" s="21">
        <v>6</v>
      </c>
      <c r="C1315" s="20">
        <v>0.7</v>
      </c>
      <c r="D1315" s="135">
        <v>40</v>
      </c>
      <c r="E1315" s="21"/>
      <c r="F1315" s="250">
        <v>17.95</v>
      </c>
      <c r="G1315" s="250">
        <v>16.5</v>
      </c>
      <c r="H1315" s="252">
        <v>16.2</v>
      </c>
    </row>
    <row r="1316" spans="1:10" x14ac:dyDescent="0.35">
      <c r="A1316" s="138" t="s">
        <v>14463</v>
      </c>
      <c r="B1316" s="21">
        <v>12</v>
      </c>
      <c r="C1316" s="20">
        <v>0.7</v>
      </c>
      <c r="D1316" s="135">
        <v>40</v>
      </c>
      <c r="E1316" s="21"/>
      <c r="F1316" s="250">
        <v>18.25</v>
      </c>
      <c r="G1316" s="250">
        <v>16.75</v>
      </c>
      <c r="H1316" s="252">
        <v>16.45</v>
      </c>
    </row>
    <row r="1317" spans="1:10" x14ac:dyDescent="0.35">
      <c r="A1317" s="138" t="s">
        <v>4335</v>
      </c>
      <c r="B1317" s="21">
        <v>6</v>
      </c>
      <c r="C1317" s="20">
        <v>0.7</v>
      </c>
      <c r="D1317" s="135">
        <v>40</v>
      </c>
      <c r="E1317" s="21"/>
      <c r="F1317" s="250">
        <v>18.25</v>
      </c>
      <c r="G1317" s="250">
        <v>16.75</v>
      </c>
      <c r="H1317" s="252">
        <v>16.45</v>
      </c>
    </row>
    <row r="1318" spans="1:10" s="128" customFormat="1" x14ac:dyDescent="0.35">
      <c r="A1318" s="138" t="s">
        <v>4343</v>
      </c>
      <c r="B1318" s="21">
        <v>6</v>
      </c>
      <c r="C1318" s="20">
        <v>0.7</v>
      </c>
      <c r="D1318" s="135">
        <v>40</v>
      </c>
      <c r="E1318" s="21"/>
      <c r="F1318" s="250">
        <v>17.05</v>
      </c>
      <c r="G1318" s="250">
        <v>15.65</v>
      </c>
      <c r="H1318" s="252">
        <v>15.350000000000001</v>
      </c>
      <c r="I1318"/>
      <c r="J1318"/>
    </row>
    <row r="1319" spans="1:10" x14ac:dyDescent="0.35">
      <c r="A1319" s="138" t="s">
        <v>4351</v>
      </c>
      <c r="B1319" s="21">
        <v>12</v>
      </c>
      <c r="C1319" s="20">
        <v>1</v>
      </c>
      <c r="D1319" s="135">
        <v>40</v>
      </c>
      <c r="E1319" s="21"/>
      <c r="F1319" s="250">
        <v>17.350000000000001</v>
      </c>
      <c r="G1319" s="250">
        <v>15.9</v>
      </c>
      <c r="H1319" s="252">
        <v>15.65</v>
      </c>
    </row>
    <row r="1320" spans="1:10" x14ac:dyDescent="0.35">
      <c r="A1320" s="138" t="s">
        <v>14539</v>
      </c>
      <c r="B1320" s="21">
        <v>12</v>
      </c>
      <c r="C1320" s="20">
        <v>1</v>
      </c>
      <c r="D1320" s="135">
        <v>43</v>
      </c>
      <c r="E1320" s="21"/>
      <c r="F1320" s="250">
        <v>39.25</v>
      </c>
      <c r="G1320" s="250">
        <v>36.050000000000004</v>
      </c>
      <c r="H1320" s="252">
        <v>35.4</v>
      </c>
    </row>
    <row r="1321" spans="1:10" x14ac:dyDescent="0.35">
      <c r="A1321" s="138" t="s">
        <v>4397</v>
      </c>
      <c r="B1321" s="21">
        <v>6</v>
      </c>
      <c r="C1321" s="20">
        <v>0.7</v>
      </c>
      <c r="D1321" s="135">
        <v>40</v>
      </c>
      <c r="E1321" s="21"/>
      <c r="F1321" s="250">
        <v>22.85</v>
      </c>
      <c r="G1321" s="250">
        <v>20.950000000000003</v>
      </c>
      <c r="H1321" s="252">
        <v>20.6</v>
      </c>
    </row>
    <row r="1322" spans="1:10" s="128" customFormat="1" x14ac:dyDescent="0.35">
      <c r="A1322" s="138" t="s">
        <v>4627</v>
      </c>
      <c r="B1322" s="21">
        <v>6</v>
      </c>
      <c r="C1322" s="20">
        <v>0.7</v>
      </c>
      <c r="D1322" s="135">
        <v>46</v>
      </c>
      <c r="E1322" s="21"/>
      <c r="F1322" s="250">
        <v>34</v>
      </c>
      <c r="G1322" s="250">
        <v>31.200000000000003</v>
      </c>
      <c r="H1322" s="252">
        <v>30.650000000000002</v>
      </c>
      <c r="I1322"/>
      <c r="J1322"/>
    </row>
    <row r="1323" spans="1:10" x14ac:dyDescent="0.35">
      <c r="A1323" s="138" t="s">
        <v>4670</v>
      </c>
      <c r="B1323" s="21">
        <v>6</v>
      </c>
      <c r="C1323" s="20">
        <v>0.7</v>
      </c>
      <c r="D1323" s="135">
        <v>43</v>
      </c>
      <c r="E1323" s="21"/>
      <c r="F1323" s="250">
        <v>36.85</v>
      </c>
      <c r="G1323" s="250">
        <v>33.800000000000004</v>
      </c>
      <c r="H1323" s="252">
        <v>33.200000000000003</v>
      </c>
    </row>
    <row r="1324" spans="1:10" x14ac:dyDescent="0.35">
      <c r="A1324" s="138" t="s">
        <v>4696</v>
      </c>
      <c r="B1324" s="21">
        <v>6</v>
      </c>
      <c r="C1324" s="20">
        <v>0.7</v>
      </c>
      <c r="D1324" s="135">
        <v>40</v>
      </c>
      <c r="E1324" s="21"/>
      <c r="F1324" s="250">
        <v>34.75</v>
      </c>
      <c r="G1324" s="250">
        <v>31.900000000000002</v>
      </c>
      <c r="H1324" s="252">
        <v>31.3</v>
      </c>
    </row>
    <row r="1325" spans="1:10" x14ac:dyDescent="0.35">
      <c r="A1325" s="138" t="s">
        <v>14679</v>
      </c>
      <c r="B1325" s="21">
        <v>6</v>
      </c>
      <c r="C1325" s="20">
        <v>0.7</v>
      </c>
      <c r="D1325" s="135">
        <v>45</v>
      </c>
      <c r="E1325" s="21"/>
      <c r="F1325" s="250">
        <v>34.1</v>
      </c>
      <c r="G1325" s="250">
        <v>31.3</v>
      </c>
      <c r="H1325" s="252">
        <v>30.75</v>
      </c>
    </row>
    <row r="1326" spans="1:10" x14ac:dyDescent="0.35">
      <c r="A1326" s="138" t="s">
        <v>14557</v>
      </c>
      <c r="B1326" s="21">
        <v>6</v>
      </c>
      <c r="C1326" s="20">
        <v>0.75</v>
      </c>
      <c r="D1326" s="135">
        <v>45</v>
      </c>
      <c r="E1326" s="21"/>
      <c r="F1326" s="250">
        <v>32.4</v>
      </c>
      <c r="G1326" s="250">
        <v>29.75</v>
      </c>
      <c r="H1326" s="252">
        <v>29.200000000000003</v>
      </c>
    </row>
    <row r="1327" spans="1:10" s="128" customFormat="1" x14ac:dyDescent="0.35">
      <c r="A1327" s="138" t="s">
        <v>4816</v>
      </c>
      <c r="B1327" s="21">
        <v>12</v>
      </c>
      <c r="C1327" s="20">
        <v>0.7</v>
      </c>
      <c r="D1327" s="135">
        <v>47</v>
      </c>
      <c r="E1327" s="21"/>
      <c r="F1327" s="250">
        <v>29.85</v>
      </c>
      <c r="G1327" s="250">
        <v>27.400000000000002</v>
      </c>
      <c r="H1327" s="252">
        <v>26.950000000000003</v>
      </c>
      <c r="I1327"/>
      <c r="J1327"/>
    </row>
    <row r="1328" spans="1:10" x14ac:dyDescent="0.35">
      <c r="A1328" s="138" t="s">
        <v>4820</v>
      </c>
      <c r="B1328" s="21">
        <v>6</v>
      </c>
      <c r="C1328" s="20">
        <v>0.7</v>
      </c>
      <c r="D1328" s="135">
        <v>60.5</v>
      </c>
      <c r="E1328" s="21"/>
      <c r="F1328" s="250">
        <v>85.95</v>
      </c>
      <c r="G1328" s="250">
        <v>78.900000000000006</v>
      </c>
      <c r="H1328" s="252">
        <v>77.5</v>
      </c>
    </row>
    <row r="1329" spans="1:10" x14ac:dyDescent="0.35">
      <c r="A1329" s="138" t="s">
        <v>4827</v>
      </c>
      <c r="B1329" s="21">
        <v>6</v>
      </c>
      <c r="C1329" s="20">
        <v>0.7</v>
      </c>
      <c r="D1329" s="135">
        <v>47</v>
      </c>
      <c r="E1329" s="21"/>
      <c r="F1329" s="250">
        <v>37.200000000000003</v>
      </c>
      <c r="G1329" s="250">
        <v>34.15</v>
      </c>
      <c r="H1329" s="252">
        <v>33.550000000000004</v>
      </c>
    </row>
    <row r="1330" spans="1:10" x14ac:dyDescent="0.35">
      <c r="A1330" s="138" t="s">
        <v>4952</v>
      </c>
      <c r="B1330" s="21">
        <v>6</v>
      </c>
      <c r="C1330" s="20">
        <v>0.7</v>
      </c>
      <c r="D1330" s="135">
        <v>43</v>
      </c>
      <c r="E1330" s="21"/>
      <c r="F1330" s="250">
        <v>16.5</v>
      </c>
      <c r="G1330" s="250">
        <v>15.15</v>
      </c>
      <c r="H1330" s="252">
        <v>14.9</v>
      </c>
    </row>
    <row r="1331" spans="1:10" s="128" customFormat="1" x14ac:dyDescent="0.35">
      <c r="A1331" s="138" t="s">
        <v>4965</v>
      </c>
      <c r="B1331" s="21">
        <v>6</v>
      </c>
      <c r="C1331" s="20">
        <v>0.7</v>
      </c>
      <c r="D1331" s="135">
        <v>49.5</v>
      </c>
      <c r="E1331" s="21"/>
      <c r="F1331" s="250">
        <v>20.650000000000002</v>
      </c>
      <c r="G1331" s="250">
        <v>18.95</v>
      </c>
      <c r="H1331" s="252">
        <v>18.600000000000001</v>
      </c>
      <c r="I1331"/>
      <c r="J1331"/>
    </row>
    <row r="1332" spans="1:10" s="128" customFormat="1" x14ac:dyDescent="0.35">
      <c r="A1332" s="138" t="s">
        <v>4969</v>
      </c>
      <c r="B1332" s="21">
        <v>6</v>
      </c>
      <c r="C1332" s="20">
        <v>0.7</v>
      </c>
      <c r="D1332" s="135">
        <v>40</v>
      </c>
      <c r="E1332" s="21"/>
      <c r="F1332" s="250">
        <v>17.05</v>
      </c>
      <c r="G1332" s="250">
        <v>15.65</v>
      </c>
      <c r="H1332" s="252">
        <v>15.350000000000001</v>
      </c>
      <c r="I1332"/>
      <c r="J1332"/>
    </row>
    <row r="1333" spans="1:10" x14ac:dyDescent="0.35">
      <c r="A1333" s="138" t="s">
        <v>4973</v>
      </c>
      <c r="B1333" s="21">
        <v>6</v>
      </c>
      <c r="C1333" s="20">
        <v>0.7</v>
      </c>
      <c r="D1333" s="135">
        <v>45</v>
      </c>
      <c r="E1333" s="21"/>
      <c r="F1333" s="250">
        <v>18.3</v>
      </c>
      <c r="G1333" s="250">
        <v>16.8</v>
      </c>
      <c r="H1333" s="252">
        <v>16.5</v>
      </c>
    </row>
    <row r="1334" spans="1:10" x14ac:dyDescent="0.35">
      <c r="A1334" s="138" t="s">
        <v>5017</v>
      </c>
      <c r="B1334" s="21">
        <v>12</v>
      </c>
      <c r="C1334" s="20">
        <v>1</v>
      </c>
      <c r="D1334" s="135">
        <v>40</v>
      </c>
      <c r="E1334" s="21"/>
      <c r="F1334" s="250">
        <v>20.25</v>
      </c>
      <c r="G1334" s="250">
        <v>18.600000000000001</v>
      </c>
      <c r="H1334" s="252">
        <v>18.3</v>
      </c>
    </row>
    <row r="1335" spans="1:10" s="128" customFormat="1" x14ac:dyDescent="0.35">
      <c r="A1335" s="138" t="s">
        <v>5054</v>
      </c>
      <c r="B1335" s="21">
        <v>6</v>
      </c>
      <c r="C1335" s="20">
        <v>0.7</v>
      </c>
      <c r="D1335" s="135">
        <v>43</v>
      </c>
      <c r="E1335" s="21"/>
      <c r="F1335" s="250">
        <v>19.450000000000003</v>
      </c>
      <c r="G1335" s="250">
        <v>17.850000000000001</v>
      </c>
      <c r="H1335" s="252">
        <v>17.55</v>
      </c>
      <c r="I1335"/>
      <c r="J1335"/>
    </row>
    <row r="1336" spans="1:10" s="128" customFormat="1" x14ac:dyDescent="0.35">
      <c r="A1336" s="138" t="s">
        <v>5086</v>
      </c>
      <c r="B1336" s="21">
        <v>6</v>
      </c>
      <c r="C1336" s="20">
        <v>0.7</v>
      </c>
      <c r="D1336" s="135">
        <v>40</v>
      </c>
      <c r="E1336" s="21"/>
      <c r="F1336" s="250">
        <v>37.35</v>
      </c>
      <c r="G1336" s="250">
        <v>34.300000000000004</v>
      </c>
      <c r="H1336" s="252">
        <v>33.700000000000003</v>
      </c>
      <c r="I1336"/>
      <c r="J1336"/>
    </row>
    <row r="1337" spans="1:10" x14ac:dyDescent="0.35">
      <c r="A1337" s="138" t="s">
        <v>5090</v>
      </c>
      <c r="B1337" s="21">
        <v>6</v>
      </c>
      <c r="C1337" s="20">
        <v>0.7</v>
      </c>
      <c r="D1337" s="135">
        <v>46.8</v>
      </c>
      <c r="E1337" s="21"/>
      <c r="F1337" s="250">
        <v>158.55000000000001</v>
      </c>
      <c r="G1337" s="250">
        <v>145.55000000000001</v>
      </c>
      <c r="H1337" s="252">
        <v>142.95000000000002</v>
      </c>
    </row>
    <row r="1338" spans="1:10" x14ac:dyDescent="0.35">
      <c r="A1338" s="138" t="s">
        <v>5094</v>
      </c>
      <c r="B1338" s="21">
        <v>6</v>
      </c>
      <c r="C1338" s="20">
        <v>0.7</v>
      </c>
      <c r="D1338" s="135">
        <v>47</v>
      </c>
      <c r="E1338" s="21"/>
      <c r="F1338" s="250">
        <v>207.35000000000002</v>
      </c>
      <c r="G1338" s="250">
        <v>190.4</v>
      </c>
      <c r="H1338" s="252">
        <v>187</v>
      </c>
    </row>
    <row r="1339" spans="1:10" x14ac:dyDescent="0.35">
      <c r="A1339" s="138" t="s">
        <v>5098</v>
      </c>
      <c r="B1339" s="21">
        <v>6</v>
      </c>
      <c r="C1339" s="20">
        <v>0.7</v>
      </c>
      <c r="D1339" s="135">
        <v>50.6</v>
      </c>
      <c r="E1339" s="21"/>
      <c r="F1339" s="250">
        <v>52.150000000000006</v>
      </c>
      <c r="G1339" s="250">
        <v>47.85</v>
      </c>
      <c r="H1339" s="252">
        <v>47</v>
      </c>
    </row>
    <row r="1340" spans="1:10" x14ac:dyDescent="0.35">
      <c r="A1340" s="138" t="s">
        <v>5102</v>
      </c>
      <c r="B1340" s="21">
        <v>6</v>
      </c>
      <c r="C1340" s="20">
        <v>0.7</v>
      </c>
      <c r="D1340" s="135">
        <v>48.8</v>
      </c>
      <c r="E1340" s="21"/>
      <c r="F1340" s="250">
        <v>42.2</v>
      </c>
      <c r="G1340" s="250">
        <v>38.75</v>
      </c>
      <c r="H1340" s="252">
        <v>38.050000000000004</v>
      </c>
    </row>
    <row r="1341" spans="1:10" x14ac:dyDescent="0.35">
      <c r="A1341" s="138" t="s">
        <v>5219</v>
      </c>
      <c r="B1341" s="21">
        <v>6</v>
      </c>
      <c r="C1341" s="20">
        <v>0.7</v>
      </c>
      <c r="D1341" s="135">
        <v>40</v>
      </c>
      <c r="E1341" s="21"/>
      <c r="F1341" s="250">
        <v>21</v>
      </c>
      <c r="G1341" s="250">
        <v>19.3</v>
      </c>
      <c r="H1341" s="252">
        <v>18.95</v>
      </c>
    </row>
    <row r="1342" spans="1:10" x14ac:dyDescent="0.35">
      <c r="A1342" s="138" t="s">
        <v>5223</v>
      </c>
      <c r="B1342" s="21">
        <v>6</v>
      </c>
      <c r="C1342" s="20">
        <v>0.7</v>
      </c>
      <c r="D1342" s="135">
        <v>40</v>
      </c>
      <c r="E1342" s="21"/>
      <c r="F1342" s="250">
        <v>21.05</v>
      </c>
      <c r="G1342" s="250">
        <v>19.350000000000001</v>
      </c>
      <c r="H1342" s="252">
        <v>19</v>
      </c>
    </row>
    <row r="1343" spans="1:10" s="128" customFormat="1" x14ac:dyDescent="0.35">
      <c r="A1343" s="138" t="s">
        <v>14806</v>
      </c>
      <c r="B1343" s="21">
        <v>6</v>
      </c>
      <c r="C1343" s="20">
        <v>0.7</v>
      </c>
      <c r="D1343" s="135">
        <v>46</v>
      </c>
      <c r="E1343" s="21"/>
      <c r="F1343" s="250">
        <v>34.65</v>
      </c>
      <c r="G1343" s="250">
        <v>31.8</v>
      </c>
      <c r="H1343" s="252">
        <v>31.25</v>
      </c>
      <c r="I1343"/>
      <c r="J1343"/>
    </row>
    <row r="1344" spans="1:10" s="128" customFormat="1" x14ac:dyDescent="0.35">
      <c r="A1344" s="138" t="s">
        <v>5503</v>
      </c>
      <c r="B1344" s="21">
        <v>6</v>
      </c>
      <c r="C1344" s="20">
        <v>0.7</v>
      </c>
      <c r="D1344" s="135">
        <v>40</v>
      </c>
      <c r="E1344" s="21"/>
      <c r="F1344" s="250">
        <v>22.35</v>
      </c>
      <c r="G1344" s="250">
        <v>20.5</v>
      </c>
      <c r="H1344" s="252">
        <v>20.150000000000002</v>
      </c>
      <c r="I1344"/>
      <c r="J1344"/>
    </row>
    <row r="1345" spans="1:10" s="128" customFormat="1" x14ac:dyDescent="0.35">
      <c r="A1345" s="138" t="s">
        <v>5510</v>
      </c>
      <c r="B1345" s="21">
        <v>6</v>
      </c>
      <c r="C1345" s="20">
        <v>0.7</v>
      </c>
      <c r="D1345" s="135">
        <v>48</v>
      </c>
      <c r="E1345" s="21"/>
      <c r="F1345" s="250">
        <v>50.1</v>
      </c>
      <c r="G1345" s="250">
        <v>46</v>
      </c>
      <c r="H1345" s="252">
        <v>45.150000000000006</v>
      </c>
      <c r="I1345"/>
      <c r="J1345"/>
    </row>
    <row r="1346" spans="1:10" x14ac:dyDescent="0.35">
      <c r="A1346" s="138" t="s">
        <v>5514</v>
      </c>
      <c r="B1346" s="21">
        <v>6</v>
      </c>
      <c r="C1346" s="20">
        <v>0.7</v>
      </c>
      <c r="D1346" s="135">
        <v>40</v>
      </c>
      <c r="E1346" s="21"/>
      <c r="F1346" s="250">
        <v>36.550000000000004</v>
      </c>
      <c r="G1346" s="250">
        <v>33.550000000000004</v>
      </c>
      <c r="H1346" s="252">
        <v>32.950000000000003</v>
      </c>
    </row>
    <row r="1347" spans="1:10" x14ac:dyDescent="0.35">
      <c r="A1347" s="138" t="s">
        <v>5720</v>
      </c>
      <c r="B1347" s="21">
        <v>6</v>
      </c>
      <c r="C1347" s="20">
        <v>0.7</v>
      </c>
      <c r="D1347" s="135">
        <v>40</v>
      </c>
      <c r="E1347" s="21"/>
      <c r="F1347" s="250">
        <v>34.1</v>
      </c>
      <c r="G1347" s="250">
        <v>31.35</v>
      </c>
      <c r="H1347" s="252">
        <v>30.75</v>
      </c>
    </row>
    <row r="1348" spans="1:10" x14ac:dyDescent="0.35">
      <c r="A1348" s="138" t="s">
        <v>5729</v>
      </c>
      <c r="B1348" s="21">
        <v>2</v>
      </c>
      <c r="C1348" s="20">
        <v>0.7</v>
      </c>
      <c r="D1348" s="135">
        <v>43</v>
      </c>
      <c r="E1348" s="21"/>
      <c r="F1348" s="250">
        <v>4635.6000000000004</v>
      </c>
      <c r="G1348" s="250">
        <v>4255.6500000000005</v>
      </c>
      <c r="H1348" s="252">
        <v>4179.6500000000005</v>
      </c>
    </row>
    <row r="1349" spans="1:10" x14ac:dyDescent="0.35">
      <c r="A1349" s="138" t="s">
        <v>5733</v>
      </c>
      <c r="B1349" s="21">
        <v>6</v>
      </c>
      <c r="C1349" s="20">
        <v>0.7</v>
      </c>
      <c r="D1349" s="135">
        <v>43</v>
      </c>
      <c r="E1349" s="21"/>
      <c r="F1349" s="250">
        <v>35.6</v>
      </c>
      <c r="G1349" s="250">
        <v>32.700000000000003</v>
      </c>
      <c r="H1349" s="252">
        <v>32.1</v>
      </c>
    </row>
    <row r="1350" spans="1:10" s="128" customFormat="1" x14ac:dyDescent="0.35">
      <c r="A1350" s="138" t="s">
        <v>5737</v>
      </c>
      <c r="B1350" s="21">
        <v>6</v>
      </c>
      <c r="C1350" s="20">
        <v>0.7</v>
      </c>
      <c r="D1350" s="135">
        <v>48</v>
      </c>
      <c r="E1350" s="21"/>
      <c r="F1350" s="250">
        <v>39.700000000000003</v>
      </c>
      <c r="G1350" s="250">
        <v>36.450000000000003</v>
      </c>
      <c r="H1350" s="252">
        <v>35.800000000000004</v>
      </c>
      <c r="I1350"/>
      <c r="J1350"/>
    </row>
    <row r="1351" spans="1:10" x14ac:dyDescent="0.35">
      <c r="A1351" s="138" t="s">
        <v>5741</v>
      </c>
      <c r="B1351" s="21">
        <v>6</v>
      </c>
      <c r="C1351" s="20">
        <v>0.7</v>
      </c>
      <c r="D1351" s="135">
        <v>48</v>
      </c>
      <c r="E1351" s="21"/>
      <c r="F1351" s="250">
        <v>29.950000000000003</v>
      </c>
      <c r="G1351" s="250">
        <v>27.5</v>
      </c>
      <c r="H1351" s="252">
        <v>27</v>
      </c>
    </row>
    <row r="1352" spans="1:10" x14ac:dyDescent="0.35">
      <c r="A1352" s="138" t="s">
        <v>5745</v>
      </c>
      <c r="B1352" s="21">
        <v>6</v>
      </c>
      <c r="C1352" s="20">
        <v>0.7</v>
      </c>
      <c r="D1352" s="135">
        <v>43</v>
      </c>
      <c r="E1352" s="21"/>
      <c r="F1352" s="250">
        <v>26.75</v>
      </c>
      <c r="G1352" s="250">
        <v>24.55</v>
      </c>
      <c r="H1352" s="252">
        <v>24.150000000000002</v>
      </c>
    </row>
    <row r="1353" spans="1:10" s="128" customFormat="1" x14ac:dyDescent="0.35">
      <c r="A1353" s="138" t="s">
        <v>5749</v>
      </c>
      <c r="B1353" s="21">
        <v>6</v>
      </c>
      <c r="C1353" s="20">
        <v>0.7</v>
      </c>
      <c r="D1353" s="135">
        <v>43</v>
      </c>
      <c r="E1353" s="21"/>
      <c r="F1353" s="250">
        <v>92.95</v>
      </c>
      <c r="G1353" s="250">
        <v>85.350000000000009</v>
      </c>
      <c r="H1353" s="252">
        <v>83.800000000000011</v>
      </c>
      <c r="I1353"/>
      <c r="J1353"/>
    </row>
    <row r="1354" spans="1:10" s="128" customFormat="1" x14ac:dyDescent="0.35">
      <c r="A1354" s="138" t="s">
        <v>5757</v>
      </c>
      <c r="B1354" s="21">
        <v>6</v>
      </c>
      <c r="C1354" s="20">
        <v>1</v>
      </c>
      <c r="D1354" s="135">
        <v>40</v>
      </c>
      <c r="E1354" s="21"/>
      <c r="F1354" s="250">
        <v>13.55</v>
      </c>
      <c r="G1354" s="250">
        <v>12.450000000000001</v>
      </c>
      <c r="H1354" s="252">
        <v>12.25</v>
      </c>
      <c r="I1354"/>
      <c r="J1354"/>
    </row>
    <row r="1355" spans="1:10" s="128" customFormat="1" x14ac:dyDescent="0.35">
      <c r="A1355" s="138" t="s">
        <v>5767</v>
      </c>
      <c r="B1355" s="21">
        <v>6</v>
      </c>
      <c r="C1355" s="20">
        <v>0.7</v>
      </c>
      <c r="D1355" s="135">
        <v>40</v>
      </c>
      <c r="E1355" s="21"/>
      <c r="F1355" s="250">
        <v>23.650000000000002</v>
      </c>
      <c r="G1355" s="250">
        <v>21.700000000000003</v>
      </c>
      <c r="H1355" s="252">
        <v>21.3</v>
      </c>
      <c r="I1355"/>
      <c r="J1355"/>
    </row>
    <row r="1356" spans="1:10" x14ac:dyDescent="0.35">
      <c r="A1356" s="138" t="s">
        <v>5771</v>
      </c>
      <c r="B1356" s="21">
        <v>6</v>
      </c>
      <c r="C1356" s="20">
        <v>0.7</v>
      </c>
      <c r="D1356" s="135">
        <v>40</v>
      </c>
      <c r="E1356" s="21"/>
      <c r="F1356" s="250">
        <v>33.450000000000003</v>
      </c>
      <c r="G1356" s="250">
        <v>30.700000000000003</v>
      </c>
      <c r="H1356" s="252">
        <v>30.150000000000002</v>
      </c>
    </row>
    <row r="1357" spans="1:10" x14ac:dyDescent="0.35">
      <c r="A1357" s="138" t="s">
        <v>5775</v>
      </c>
      <c r="B1357" s="21">
        <v>6</v>
      </c>
      <c r="C1357" s="20">
        <v>0.7</v>
      </c>
      <c r="D1357" s="135">
        <v>47.2</v>
      </c>
      <c r="E1357" s="21"/>
      <c r="F1357" s="250">
        <v>56.7</v>
      </c>
      <c r="G1357" s="250">
        <v>52.050000000000004</v>
      </c>
      <c r="H1357" s="252">
        <v>51.150000000000006</v>
      </c>
    </row>
    <row r="1358" spans="1:10" x14ac:dyDescent="0.35">
      <c r="A1358" s="138" t="s">
        <v>5779</v>
      </c>
      <c r="B1358" s="21">
        <v>6</v>
      </c>
      <c r="C1358" s="20">
        <v>0.7</v>
      </c>
      <c r="D1358" s="135">
        <v>40</v>
      </c>
      <c r="E1358" s="21"/>
      <c r="F1358" s="250">
        <v>18.25</v>
      </c>
      <c r="G1358" s="250">
        <v>16.75</v>
      </c>
      <c r="H1358" s="252">
        <v>16.45</v>
      </c>
    </row>
    <row r="1359" spans="1:10" x14ac:dyDescent="0.35">
      <c r="A1359" s="138" t="s">
        <v>5783</v>
      </c>
      <c r="B1359" s="21">
        <v>6</v>
      </c>
      <c r="C1359" s="20">
        <v>0.7</v>
      </c>
      <c r="D1359" s="135">
        <v>40</v>
      </c>
      <c r="E1359" s="21"/>
      <c r="F1359" s="250">
        <v>19.200000000000003</v>
      </c>
      <c r="G1359" s="250">
        <v>17.600000000000001</v>
      </c>
      <c r="H1359" s="252">
        <v>17.3</v>
      </c>
    </row>
    <row r="1360" spans="1:10" x14ac:dyDescent="0.35">
      <c r="A1360" s="138" t="s">
        <v>5787</v>
      </c>
      <c r="B1360" s="21">
        <v>6</v>
      </c>
      <c r="C1360" s="20">
        <v>0.7</v>
      </c>
      <c r="D1360" s="135">
        <v>40</v>
      </c>
      <c r="E1360" s="21"/>
      <c r="F1360" s="250">
        <v>16.150000000000002</v>
      </c>
      <c r="G1360" s="250">
        <v>14.8</v>
      </c>
      <c r="H1360" s="252">
        <v>14.55</v>
      </c>
    </row>
    <row r="1361" spans="1:10" x14ac:dyDescent="0.35">
      <c r="A1361" s="138" t="s">
        <v>5791</v>
      </c>
      <c r="B1361" s="21">
        <v>6</v>
      </c>
      <c r="C1361" s="20">
        <v>0.7</v>
      </c>
      <c r="D1361" s="135">
        <v>40</v>
      </c>
      <c r="E1361" s="21"/>
      <c r="F1361" s="250">
        <v>17.95</v>
      </c>
      <c r="G1361" s="250">
        <v>16.5</v>
      </c>
      <c r="H1361" s="252">
        <v>16.2</v>
      </c>
    </row>
    <row r="1362" spans="1:10" s="128" customFormat="1" x14ac:dyDescent="0.35">
      <c r="A1362" s="138" t="s">
        <v>5798</v>
      </c>
      <c r="B1362" s="21">
        <v>6</v>
      </c>
      <c r="C1362" s="20">
        <v>0.7</v>
      </c>
      <c r="D1362" s="135">
        <v>40</v>
      </c>
      <c r="E1362" s="21"/>
      <c r="F1362" s="250">
        <v>18.150000000000002</v>
      </c>
      <c r="G1362" s="250">
        <v>16.650000000000002</v>
      </c>
      <c r="H1362" s="252">
        <v>16.350000000000001</v>
      </c>
      <c r="I1362"/>
      <c r="J1362"/>
    </row>
    <row r="1363" spans="1:10" s="128" customFormat="1" x14ac:dyDescent="0.35">
      <c r="A1363" s="138" t="s">
        <v>5802</v>
      </c>
      <c r="B1363" s="21">
        <v>12</v>
      </c>
      <c r="C1363" s="20">
        <v>1</v>
      </c>
      <c r="D1363" s="135">
        <v>40</v>
      </c>
      <c r="E1363" s="21"/>
      <c r="F1363" s="250">
        <v>11.55</v>
      </c>
      <c r="G1363" s="250">
        <v>10.600000000000001</v>
      </c>
      <c r="H1363" s="252">
        <v>10.4</v>
      </c>
      <c r="I1363"/>
      <c r="J1363"/>
    </row>
    <row r="1364" spans="1:10" x14ac:dyDescent="0.35">
      <c r="A1364" s="138" t="s">
        <v>5821</v>
      </c>
      <c r="B1364" s="21">
        <v>12</v>
      </c>
      <c r="C1364" s="20">
        <v>0.7</v>
      </c>
      <c r="D1364" s="135">
        <v>40</v>
      </c>
      <c r="E1364" s="21"/>
      <c r="F1364" s="250">
        <v>10.200000000000001</v>
      </c>
      <c r="G1364" s="250">
        <v>9.4</v>
      </c>
      <c r="H1364" s="252">
        <v>9.2000000000000011</v>
      </c>
    </row>
    <row r="1365" spans="1:10" s="128" customFormat="1" x14ac:dyDescent="0.35">
      <c r="A1365" s="138" t="s">
        <v>5825</v>
      </c>
      <c r="B1365" s="21">
        <v>6</v>
      </c>
      <c r="C1365" s="20">
        <v>0.7</v>
      </c>
      <c r="D1365" s="135">
        <v>40</v>
      </c>
      <c r="E1365" s="21"/>
      <c r="F1365" s="250">
        <v>36.550000000000004</v>
      </c>
      <c r="G1365" s="250">
        <v>33.550000000000004</v>
      </c>
      <c r="H1365" s="252">
        <v>32.950000000000003</v>
      </c>
      <c r="I1365"/>
      <c r="J1365"/>
    </row>
    <row r="1366" spans="1:10" x14ac:dyDescent="0.35">
      <c r="A1366" s="138" t="s">
        <v>14600</v>
      </c>
      <c r="B1366" s="21">
        <v>6</v>
      </c>
      <c r="C1366" s="20">
        <v>1</v>
      </c>
      <c r="D1366" s="135">
        <v>46</v>
      </c>
      <c r="E1366" s="21"/>
      <c r="F1366" s="250">
        <v>40.050000000000004</v>
      </c>
      <c r="G1366" s="250">
        <v>36.800000000000004</v>
      </c>
      <c r="H1366" s="252">
        <v>36.1</v>
      </c>
    </row>
    <row r="1367" spans="1:10" x14ac:dyDescent="0.35">
      <c r="A1367" s="138" t="s">
        <v>5828</v>
      </c>
      <c r="B1367" s="21">
        <v>6</v>
      </c>
      <c r="C1367" s="20">
        <v>0.7</v>
      </c>
      <c r="D1367" s="135">
        <v>40</v>
      </c>
      <c r="E1367" s="21"/>
      <c r="F1367" s="250">
        <v>23.150000000000002</v>
      </c>
      <c r="G1367" s="250">
        <v>21.25</v>
      </c>
      <c r="H1367" s="252">
        <v>20.85</v>
      </c>
    </row>
    <row r="1368" spans="1:10" x14ac:dyDescent="0.35">
      <c r="A1368" s="138" t="s">
        <v>5841</v>
      </c>
      <c r="B1368" s="21">
        <v>6</v>
      </c>
      <c r="C1368" s="20">
        <v>1</v>
      </c>
      <c r="D1368" s="135">
        <v>40</v>
      </c>
      <c r="E1368" s="21"/>
      <c r="F1368" s="250">
        <v>13.5</v>
      </c>
      <c r="G1368" s="250">
        <v>12.4</v>
      </c>
      <c r="H1368" s="252">
        <v>12.15</v>
      </c>
    </row>
    <row r="1369" spans="1:10" x14ac:dyDescent="0.35">
      <c r="A1369" s="138" t="s">
        <v>23284</v>
      </c>
      <c r="B1369" s="21">
        <v>6</v>
      </c>
      <c r="C1369" s="20">
        <v>1.5</v>
      </c>
      <c r="D1369" s="135">
        <v>40</v>
      </c>
      <c r="E1369" s="21"/>
      <c r="F1369" s="250">
        <v>19.450000000000003</v>
      </c>
      <c r="G1369" s="250">
        <v>17.850000000000001</v>
      </c>
      <c r="H1369" s="252">
        <v>17.55</v>
      </c>
    </row>
    <row r="1370" spans="1:10" x14ac:dyDescent="0.35">
      <c r="A1370" s="138" t="s">
        <v>5857</v>
      </c>
      <c r="B1370" s="21">
        <v>6</v>
      </c>
      <c r="C1370" s="20">
        <v>0.7</v>
      </c>
      <c r="D1370" s="135">
        <v>40</v>
      </c>
      <c r="E1370" s="21"/>
      <c r="F1370" s="250">
        <v>18.8</v>
      </c>
      <c r="G1370" s="250">
        <v>17.25</v>
      </c>
      <c r="H1370" s="252">
        <v>16.95</v>
      </c>
    </row>
    <row r="1371" spans="1:10" s="128" customFormat="1" x14ac:dyDescent="0.35">
      <c r="A1371" s="138" t="s">
        <v>5861</v>
      </c>
      <c r="B1371" s="21">
        <v>6</v>
      </c>
      <c r="C1371" s="20">
        <v>0.7</v>
      </c>
      <c r="D1371" s="135">
        <v>40</v>
      </c>
      <c r="E1371" s="21"/>
      <c r="F1371" s="250">
        <v>17.05</v>
      </c>
      <c r="G1371" s="250">
        <v>15.65</v>
      </c>
      <c r="H1371" s="252">
        <v>15.350000000000001</v>
      </c>
      <c r="I1371"/>
      <c r="J1371"/>
    </row>
    <row r="1372" spans="1:10" s="128" customFormat="1" x14ac:dyDescent="0.35">
      <c r="A1372" s="138" t="s">
        <v>5865</v>
      </c>
      <c r="B1372" s="21">
        <v>6</v>
      </c>
      <c r="C1372" s="20">
        <v>0.7</v>
      </c>
      <c r="D1372" s="135">
        <v>48</v>
      </c>
      <c r="E1372" s="21"/>
      <c r="F1372" s="250">
        <v>30.55</v>
      </c>
      <c r="G1372" s="250">
        <v>28.05</v>
      </c>
      <c r="H1372" s="252">
        <v>27.55</v>
      </c>
      <c r="I1372"/>
      <c r="J1372"/>
    </row>
    <row r="1373" spans="1:10" x14ac:dyDescent="0.35">
      <c r="A1373" s="138" t="s">
        <v>5869</v>
      </c>
      <c r="B1373" s="21">
        <v>6</v>
      </c>
      <c r="C1373" s="20">
        <v>0.7</v>
      </c>
      <c r="D1373" s="135">
        <v>58.1</v>
      </c>
      <c r="E1373" s="21"/>
      <c r="F1373" s="250">
        <v>72.3</v>
      </c>
      <c r="G1373" s="250">
        <v>66.400000000000006</v>
      </c>
      <c r="H1373" s="252">
        <v>65.2</v>
      </c>
    </row>
    <row r="1374" spans="1:10" x14ac:dyDescent="0.35">
      <c r="A1374" s="138" t="s">
        <v>5873</v>
      </c>
      <c r="B1374" s="21">
        <v>6</v>
      </c>
      <c r="C1374" s="20">
        <v>0.7</v>
      </c>
      <c r="D1374" s="135">
        <v>57.2</v>
      </c>
      <c r="E1374" s="21"/>
      <c r="F1374" s="250">
        <v>71</v>
      </c>
      <c r="G1374" s="250">
        <v>65.2</v>
      </c>
      <c r="H1374" s="252">
        <v>64.05</v>
      </c>
    </row>
    <row r="1375" spans="1:10" s="128" customFormat="1" x14ac:dyDescent="0.35">
      <c r="A1375" s="138" t="s">
        <v>5877</v>
      </c>
      <c r="B1375" s="21">
        <v>6</v>
      </c>
      <c r="C1375" s="20">
        <v>0.7</v>
      </c>
      <c r="D1375" s="135">
        <v>48</v>
      </c>
      <c r="E1375" s="21"/>
      <c r="F1375" s="250">
        <v>60.45</v>
      </c>
      <c r="G1375" s="250">
        <v>55.5</v>
      </c>
      <c r="H1375" s="252">
        <v>54.5</v>
      </c>
      <c r="I1375"/>
      <c r="J1375"/>
    </row>
    <row r="1376" spans="1:10" s="128" customFormat="1" x14ac:dyDescent="0.35">
      <c r="A1376" s="138" t="s">
        <v>5881</v>
      </c>
      <c r="B1376" s="21">
        <v>6</v>
      </c>
      <c r="C1376" s="20">
        <v>0.7</v>
      </c>
      <c r="D1376" s="135">
        <v>46</v>
      </c>
      <c r="E1376" s="21"/>
      <c r="F1376" s="250">
        <v>51.75</v>
      </c>
      <c r="G1376" s="250">
        <v>47.5</v>
      </c>
      <c r="H1376" s="252">
        <v>46.650000000000006</v>
      </c>
      <c r="I1376"/>
      <c r="J1376"/>
    </row>
    <row r="1377" spans="1:10" x14ac:dyDescent="0.35">
      <c r="A1377" s="138" t="s">
        <v>5884</v>
      </c>
      <c r="B1377" s="21">
        <v>6</v>
      </c>
      <c r="C1377" s="20">
        <v>0.7</v>
      </c>
      <c r="D1377" s="135">
        <v>46</v>
      </c>
      <c r="E1377" s="21"/>
      <c r="F1377" s="250">
        <v>39.550000000000004</v>
      </c>
      <c r="G1377" s="250">
        <v>36.300000000000004</v>
      </c>
      <c r="H1377" s="252">
        <v>35.65</v>
      </c>
    </row>
    <row r="1378" spans="1:10" x14ac:dyDescent="0.35">
      <c r="A1378" s="138" t="s">
        <v>5888</v>
      </c>
      <c r="B1378" s="21">
        <v>6</v>
      </c>
      <c r="C1378" s="20">
        <v>0.7</v>
      </c>
      <c r="D1378" s="135">
        <v>46</v>
      </c>
      <c r="E1378" s="21"/>
      <c r="F1378" s="250">
        <v>76.5</v>
      </c>
      <c r="G1378" s="250">
        <v>70.25</v>
      </c>
      <c r="H1378" s="252">
        <v>69</v>
      </c>
    </row>
    <row r="1379" spans="1:10" x14ac:dyDescent="0.35">
      <c r="A1379" s="138" t="s">
        <v>5891</v>
      </c>
      <c r="B1379" s="21">
        <v>6</v>
      </c>
      <c r="C1379" s="20">
        <v>0.7</v>
      </c>
      <c r="D1379" s="135">
        <v>48</v>
      </c>
      <c r="E1379" s="21"/>
      <c r="F1379" s="250">
        <v>51.900000000000006</v>
      </c>
      <c r="G1379" s="250">
        <v>47.650000000000006</v>
      </c>
      <c r="H1379" s="252">
        <v>46.800000000000004</v>
      </c>
    </row>
    <row r="1380" spans="1:10" x14ac:dyDescent="0.35">
      <c r="A1380" s="138" t="s">
        <v>5895</v>
      </c>
      <c r="B1380" s="21">
        <v>6</v>
      </c>
      <c r="C1380" s="20">
        <v>0.7</v>
      </c>
      <c r="D1380" s="135">
        <v>46</v>
      </c>
      <c r="E1380" s="21"/>
      <c r="F1380" s="250">
        <v>43.800000000000004</v>
      </c>
      <c r="G1380" s="250">
        <v>40.200000000000003</v>
      </c>
      <c r="H1380" s="252">
        <v>39.5</v>
      </c>
    </row>
    <row r="1381" spans="1:10" s="128" customFormat="1" x14ac:dyDescent="0.35">
      <c r="A1381" s="138" t="s">
        <v>5899</v>
      </c>
      <c r="B1381" s="21">
        <v>6</v>
      </c>
      <c r="C1381" s="20">
        <v>0.7</v>
      </c>
      <c r="D1381" s="135">
        <v>48</v>
      </c>
      <c r="E1381" s="21"/>
      <c r="F1381" s="250">
        <v>59.25</v>
      </c>
      <c r="G1381" s="250">
        <v>54.400000000000006</v>
      </c>
      <c r="H1381" s="252">
        <v>53.400000000000006</v>
      </c>
      <c r="I1381"/>
      <c r="J1381"/>
    </row>
    <row r="1382" spans="1:10" s="128" customFormat="1" x14ac:dyDescent="0.35">
      <c r="A1382" s="138" t="s">
        <v>14625</v>
      </c>
      <c r="B1382" s="21">
        <v>6</v>
      </c>
      <c r="C1382" s="20">
        <v>0.7</v>
      </c>
      <c r="D1382" s="135">
        <v>48</v>
      </c>
      <c r="E1382" s="21"/>
      <c r="F1382" s="250">
        <v>48.85</v>
      </c>
      <c r="G1382" s="250">
        <v>44.85</v>
      </c>
      <c r="H1382" s="252">
        <v>44.050000000000004</v>
      </c>
      <c r="I1382"/>
      <c r="J1382"/>
    </row>
    <row r="1383" spans="1:10" x14ac:dyDescent="0.35">
      <c r="A1383" s="138" t="s">
        <v>5910</v>
      </c>
      <c r="B1383" s="21">
        <v>6</v>
      </c>
      <c r="C1383" s="20">
        <v>0.7</v>
      </c>
      <c r="D1383" s="135">
        <v>46</v>
      </c>
      <c r="E1383" s="21"/>
      <c r="F1383" s="250">
        <v>46.25</v>
      </c>
      <c r="G1383" s="250">
        <v>42.45</v>
      </c>
      <c r="H1383" s="252">
        <v>41.7</v>
      </c>
    </row>
    <row r="1384" spans="1:10" x14ac:dyDescent="0.35">
      <c r="A1384" s="138" t="s">
        <v>5914</v>
      </c>
      <c r="B1384" s="21">
        <v>6</v>
      </c>
      <c r="C1384" s="20">
        <v>0.7</v>
      </c>
      <c r="D1384" s="135">
        <v>46</v>
      </c>
      <c r="E1384" s="21"/>
      <c r="F1384" s="250">
        <v>57.85</v>
      </c>
      <c r="G1384" s="250">
        <v>53.1</v>
      </c>
      <c r="H1384" s="252">
        <v>52.150000000000006</v>
      </c>
    </row>
    <row r="1385" spans="1:10" s="128" customFormat="1" x14ac:dyDescent="0.35">
      <c r="A1385" s="138" t="s">
        <v>5918</v>
      </c>
      <c r="B1385" s="21">
        <v>6</v>
      </c>
      <c r="C1385" s="20">
        <v>0.7</v>
      </c>
      <c r="D1385" s="135">
        <v>46</v>
      </c>
      <c r="E1385" s="21"/>
      <c r="F1385" s="250">
        <v>31</v>
      </c>
      <c r="G1385" s="250">
        <v>28.450000000000003</v>
      </c>
      <c r="H1385" s="252">
        <v>27.950000000000003</v>
      </c>
      <c r="I1385"/>
      <c r="J1385"/>
    </row>
    <row r="1386" spans="1:10" x14ac:dyDescent="0.35">
      <c r="A1386" s="138" t="s">
        <v>5922</v>
      </c>
      <c r="B1386" s="21">
        <v>6</v>
      </c>
      <c r="C1386" s="20">
        <v>0.7</v>
      </c>
      <c r="D1386" s="135">
        <v>40</v>
      </c>
      <c r="E1386" s="21"/>
      <c r="F1386" s="250">
        <v>28.650000000000002</v>
      </c>
      <c r="G1386" s="250">
        <v>26.3</v>
      </c>
      <c r="H1386" s="252">
        <v>25.8</v>
      </c>
    </row>
    <row r="1387" spans="1:10" x14ac:dyDescent="0.35">
      <c r="A1387" s="138" t="s">
        <v>5926</v>
      </c>
      <c r="B1387" s="21">
        <v>6</v>
      </c>
      <c r="C1387" s="20">
        <v>0.7</v>
      </c>
      <c r="D1387" s="135">
        <v>60</v>
      </c>
      <c r="E1387" s="21"/>
      <c r="F1387" s="250">
        <v>45.650000000000006</v>
      </c>
      <c r="G1387" s="250">
        <v>41.900000000000006</v>
      </c>
      <c r="H1387" s="252">
        <v>41.150000000000006</v>
      </c>
    </row>
    <row r="1388" spans="1:10" x14ac:dyDescent="0.35">
      <c r="A1388" s="138" t="s">
        <v>5930</v>
      </c>
      <c r="B1388" s="21">
        <v>12</v>
      </c>
      <c r="C1388" s="20">
        <v>1</v>
      </c>
      <c r="D1388" s="135">
        <v>43</v>
      </c>
      <c r="E1388" s="21"/>
      <c r="F1388" s="250">
        <v>37.85</v>
      </c>
      <c r="G1388" s="250">
        <v>34.75</v>
      </c>
      <c r="H1388" s="252">
        <v>34.15</v>
      </c>
    </row>
    <row r="1389" spans="1:10" s="128" customFormat="1" x14ac:dyDescent="0.35">
      <c r="A1389" s="138" t="s">
        <v>5937</v>
      </c>
      <c r="B1389" s="21">
        <v>6</v>
      </c>
      <c r="C1389" s="20">
        <v>0.7</v>
      </c>
      <c r="D1389" s="135">
        <v>46</v>
      </c>
      <c r="E1389" s="21"/>
      <c r="F1389" s="250">
        <v>60.25</v>
      </c>
      <c r="G1389" s="250">
        <v>55.35</v>
      </c>
      <c r="H1389" s="252">
        <v>54.35</v>
      </c>
      <c r="I1389"/>
      <c r="J1389"/>
    </row>
    <row r="1390" spans="1:10" s="128" customFormat="1" x14ac:dyDescent="0.35">
      <c r="A1390" s="138" t="s">
        <v>5941</v>
      </c>
      <c r="B1390" s="21">
        <v>6</v>
      </c>
      <c r="C1390" s="20">
        <v>0.7</v>
      </c>
      <c r="D1390" s="135">
        <v>43</v>
      </c>
      <c r="E1390" s="21"/>
      <c r="F1390" s="250">
        <v>187.5</v>
      </c>
      <c r="G1390" s="250">
        <v>172.15</v>
      </c>
      <c r="H1390" s="252">
        <v>169.05</v>
      </c>
      <c r="I1390"/>
      <c r="J1390"/>
    </row>
    <row r="1391" spans="1:10" x14ac:dyDescent="0.35">
      <c r="A1391" s="138" t="s">
        <v>5945</v>
      </c>
      <c r="B1391" s="21">
        <v>18</v>
      </c>
      <c r="C1391" s="20">
        <v>0.05</v>
      </c>
      <c r="D1391" s="135">
        <v>43</v>
      </c>
      <c r="E1391" s="21"/>
      <c r="F1391" s="250">
        <v>97.95</v>
      </c>
      <c r="G1391" s="250">
        <v>89.95</v>
      </c>
      <c r="H1391" s="252">
        <v>88.300000000000011</v>
      </c>
    </row>
    <row r="1392" spans="1:10" s="128" customFormat="1" x14ac:dyDescent="0.35">
      <c r="A1392" s="138" t="s">
        <v>5949</v>
      </c>
      <c r="B1392" s="21">
        <v>6</v>
      </c>
      <c r="C1392" s="20">
        <v>0.7</v>
      </c>
      <c r="D1392" s="135">
        <v>40</v>
      </c>
      <c r="E1392" s="21"/>
      <c r="F1392" s="250">
        <v>25.3</v>
      </c>
      <c r="G1392" s="250">
        <v>23.200000000000003</v>
      </c>
      <c r="H1392" s="252">
        <v>22.8</v>
      </c>
      <c r="I1392"/>
      <c r="J1392"/>
    </row>
    <row r="1393" spans="1:10" x14ac:dyDescent="0.35">
      <c r="A1393" s="138" t="s">
        <v>5952</v>
      </c>
      <c r="B1393" s="21">
        <v>6</v>
      </c>
      <c r="C1393" s="20">
        <v>0.7</v>
      </c>
      <c r="D1393" s="135">
        <v>40</v>
      </c>
      <c r="E1393" s="21"/>
      <c r="F1393" s="250">
        <v>34.65</v>
      </c>
      <c r="G1393" s="250">
        <v>31.85</v>
      </c>
      <c r="H1393" s="252">
        <v>31.25</v>
      </c>
    </row>
    <row r="1394" spans="1:10" x14ac:dyDescent="0.35">
      <c r="A1394" s="138" t="s">
        <v>5960</v>
      </c>
      <c r="B1394" s="21">
        <v>6</v>
      </c>
      <c r="C1394" s="20">
        <v>0.7</v>
      </c>
      <c r="D1394" s="135">
        <v>40</v>
      </c>
      <c r="E1394" s="21"/>
      <c r="F1394" s="250">
        <v>42.050000000000004</v>
      </c>
      <c r="G1394" s="250">
        <v>38.6</v>
      </c>
      <c r="H1394" s="252">
        <v>37.9</v>
      </c>
    </row>
    <row r="1395" spans="1:10" s="128" customFormat="1" x14ac:dyDescent="0.35">
      <c r="A1395" s="138" t="s">
        <v>14857</v>
      </c>
      <c r="B1395" s="21">
        <v>6</v>
      </c>
      <c r="C1395" s="20">
        <v>0.7</v>
      </c>
      <c r="D1395" s="135">
        <v>43</v>
      </c>
      <c r="E1395" s="21"/>
      <c r="F1395" s="250">
        <v>40.5</v>
      </c>
      <c r="G1395" s="250">
        <v>37.15</v>
      </c>
      <c r="H1395" s="252">
        <v>36.5</v>
      </c>
      <c r="I1395"/>
      <c r="J1395"/>
    </row>
    <row r="1396" spans="1:10" x14ac:dyDescent="0.35">
      <c r="A1396" s="138" t="s">
        <v>5964</v>
      </c>
      <c r="B1396" s="21">
        <v>6</v>
      </c>
      <c r="C1396" s="20">
        <v>0.7</v>
      </c>
      <c r="D1396" s="135">
        <v>40</v>
      </c>
      <c r="E1396" s="21"/>
      <c r="F1396" s="250">
        <v>64.600000000000009</v>
      </c>
      <c r="G1396" s="250">
        <v>59.35</v>
      </c>
      <c r="H1396" s="252">
        <v>58.25</v>
      </c>
    </row>
    <row r="1397" spans="1:10" x14ac:dyDescent="0.35">
      <c r="A1397" s="138" t="s">
        <v>14489</v>
      </c>
      <c r="B1397" s="21">
        <v>3</v>
      </c>
      <c r="C1397" s="20">
        <v>0.7</v>
      </c>
      <c r="D1397" s="135">
        <v>40</v>
      </c>
      <c r="E1397" s="21"/>
      <c r="F1397" s="250">
        <v>52.400000000000006</v>
      </c>
      <c r="G1397" s="250">
        <v>48.150000000000006</v>
      </c>
      <c r="H1397" s="252">
        <v>47.25</v>
      </c>
    </row>
    <row r="1398" spans="1:10" x14ac:dyDescent="0.35">
      <c r="A1398" s="138" t="s">
        <v>5968</v>
      </c>
      <c r="B1398" s="21">
        <v>6</v>
      </c>
      <c r="C1398" s="20">
        <v>0.7</v>
      </c>
      <c r="D1398" s="135">
        <v>40</v>
      </c>
      <c r="E1398" s="21"/>
      <c r="F1398" s="250">
        <v>52.400000000000006</v>
      </c>
      <c r="G1398" s="250">
        <v>48.150000000000006</v>
      </c>
      <c r="H1398" s="252">
        <v>47.25</v>
      </c>
    </row>
    <row r="1399" spans="1:10" s="128" customFormat="1" x14ac:dyDescent="0.35">
      <c r="A1399" s="138" t="s">
        <v>14303</v>
      </c>
      <c r="B1399" s="21">
        <v>6</v>
      </c>
      <c r="C1399" s="20">
        <v>0.7</v>
      </c>
      <c r="D1399" s="135">
        <v>40</v>
      </c>
      <c r="E1399" s="21"/>
      <c r="F1399" s="250">
        <v>108.55000000000001</v>
      </c>
      <c r="G1399" s="250">
        <v>99.65</v>
      </c>
      <c r="H1399" s="252">
        <v>97.850000000000009</v>
      </c>
      <c r="I1399"/>
      <c r="J1399"/>
    </row>
    <row r="1400" spans="1:10" s="128" customFormat="1" x14ac:dyDescent="0.35">
      <c r="A1400" s="138" t="s">
        <v>5971</v>
      </c>
      <c r="B1400" s="21">
        <v>3</v>
      </c>
      <c r="C1400" s="20">
        <v>0.7</v>
      </c>
      <c r="D1400" s="135">
        <v>40</v>
      </c>
      <c r="E1400" s="21"/>
      <c r="F1400" s="250">
        <v>89</v>
      </c>
      <c r="G1400" s="250">
        <v>81.75</v>
      </c>
      <c r="H1400" s="252">
        <v>80.25</v>
      </c>
      <c r="I1400"/>
      <c r="J1400"/>
    </row>
    <row r="1401" spans="1:10" x14ac:dyDescent="0.35">
      <c r="A1401" s="138" t="s">
        <v>5974</v>
      </c>
      <c r="B1401" s="21">
        <v>3</v>
      </c>
      <c r="C1401" s="20">
        <v>0.7</v>
      </c>
      <c r="D1401" s="135">
        <v>40</v>
      </c>
      <c r="E1401" s="21"/>
      <c r="F1401" s="250">
        <v>211.65</v>
      </c>
      <c r="G1401" s="250">
        <v>194.3</v>
      </c>
      <c r="H1401" s="252">
        <v>190.8</v>
      </c>
    </row>
    <row r="1402" spans="1:10" s="128" customFormat="1" x14ac:dyDescent="0.35">
      <c r="A1402" s="138" t="s">
        <v>5978</v>
      </c>
      <c r="B1402" s="21">
        <v>3</v>
      </c>
      <c r="C1402" s="20">
        <v>0.7</v>
      </c>
      <c r="D1402" s="135">
        <v>40</v>
      </c>
      <c r="E1402" s="21"/>
      <c r="F1402" s="250">
        <v>298.25</v>
      </c>
      <c r="G1402" s="250">
        <v>273.8</v>
      </c>
      <c r="H1402" s="252">
        <v>268.90000000000003</v>
      </c>
      <c r="I1402"/>
      <c r="J1402"/>
    </row>
    <row r="1403" spans="1:10" x14ac:dyDescent="0.35">
      <c r="A1403" s="138" t="s">
        <v>5983</v>
      </c>
      <c r="B1403" s="21">
        <v>3</v>
      </c>
      <c r="C1403" s="20">
        <v>0.7</v>
      </c>
      <c r="D1403" s="135">
        <v>43</v>
      </c>
      <c r="E1403" s="21"/>
      <c r="F1403" s="250">
        <v>951.2</v>
      </c>
      <c r="G1403" s="250">
        <v>873.25</v>
      </c>
      <c r="H1403" s="252">
        <v>857.65000000000009</v>
      </c>
    </row>
    <row r="1404" spans="1:10" x14ac:dyDescent="0.35">
      <c r="A1404" s="138" t="s">
        <v>5987</v>
      </c>
      <c r="B1404" s="21">
        <v>6</v>
      </c>
      <c r="C1404" s="20">
        <v>0.7</v>
      </c>
      <c r="D1404" s="135">
        <v>43</v>
      </c>
      <c r="E1404" s="21"/>
      <c r="F1404" s="250">
        <v>35.6</v>
      </c>
      <c r="G1404" s="250">
        <v>32.700000000000003</v>
      </c>
      <c r="H1404" s="252">
        <v>32.1</v>
      </c>
    </row>
    <row r="1405" spans="1:10" s="128" customFormat="1" x14ac:dyDescent="0.35">
      <c r="A1405" s="138" t="s">
        <v>5991</v>
      </c>
      <c r="B1405" s="21">
        <v>6</v>
      </c>
      <c r="C1405" s="20">
        <v>0.7</v>
      </c>
      <c r="D1405" s="135">
        <v>43</v>
      </c>
      <c r="E1405" s="21"/>
      <c r="F1405" s="250">
        <v>34.4</v>
      </c>
      <c r="G1405" s="250">
        <v>31.55</v>
      </c>
      <c r="H1405" s="252">
        <v>31</v>
      </c>
      <c r="I1405"/>
      <c r="J1405"/>
    </row>
    <row r="1406" spans="1:10" s="128" customFormat="1" x14ac:dyDescent="0.35">
      <c r="A1406" s="138" t="s">
        <v>5995</v>
      </c>
      <c r="B1406" s="21">
        <v>6</v>
      </c>
      <c r="C1406" s="20">
        <v>0.7</v>
      </c>
      <c r="D1406" s="135">
        <v>43</v>
      </c>
      <c r="E1406" s="21"/>
      <c r="F1406" s="250">
        <v>69.150000000000006</v>
      </c>
      <c r="G1406" s="250">
        <v>63.5</v>
      </c>
      <c r="H1406" s="252">
        <v>62.35</v>
      </c>
      <c r="I1406"/>
      <c r="J1406"/>
    </row>
    <row r="1407" spans="1:10" x14ac:dyDescent="0.35">
      <c r="A1407" s="138" t="s">
        <v>6001</v>
      </c>
      <c r="B1407" s="21">
        <v>12</v>
      </c>
      <c r="C1407" s="20">
        <v>0.7</v>
      </c>
      <c r="D1407" s="135">
        <v>50.2</v>
      </c>
      <c r="E1407" s="21"/>
      <c r="F1407" s="250">
        <v>113.10000000000001</v>
      </c>
      <c r="G1407" s="250">
        <v>103.85000000000001</v>
      </c>
      <c r="H1407" s="252">
        <v>102</v>
      </c>
    </row>
    <row r="1408" spans="1:10" x14ac:dyDescent="0.35">
      <c r="A1408" s="138" t="s">
        <v>6003</v>
      </c>
      <c r="B1408" s="21">
        <v>12</v>
      </c>
      <c r="C1408" s="20">
        <v>1</v>
      </c>
      <c r="D1408" s="135">
        <v>40</v>
      </c>
      <c r="E1408" s="21"/>
      <c r="F1408" s="250">
        <v>46.6</v>
      </c>
      <c r="G1408" s="250">
        <v>42.800000000000004</v>
      </c>
      <c r="H1408" s="252">
        <v>42.050000000000004</v>
      </c>
    </row>
    <row r="1409" spans="1:10" s="128" customFormat="1" x14ac:dyDescent="0.35">
      <c r="A1409" s="138" t="s">
        <v>14544</v>
      </c>
      <c r="B1409" s="21">
        <v>12</v>
      </c>
      <c r="C1409" s="20">
        <v>1</v>
      </c>
      <c r="D1409" s="135">
        <v>43</v>
      </c>
      <c r="E1409" s="21"/>
      <c r="F1409" s="250">
        <v>53.1</v>
      </c>
      <c r="G1409" s="250">
        <v>48.75</v>
      </c>
      <c r="H1409" s="252">
        <v>47.900000000000006</v>
      </c>
      <c r="I1409"/>
      <c r="J1409"/>
    </row>
    <row r="1410" spans="1:10" x14ac:dyDescent="0.35">
      <c r="A1410" s="138" t="s">
        <v>6007</v>
      </c>
      <c r="B1410" s="21">
        <v>6</v>
      </c>
      <c r="C1410" s="20">
        <v>0.7</v>
      </c>
      <c r="D1410" s="135">
        <v>47</v>
      </c>
      <c r="E1410" s="21"/>
      <c r="F1410" s="250">
        <v>45.050000000000004</v>
      </c>
      <c r="G1410" s="250">
        <v>41.35</v>
      </c>
      <c r="H1410" s="252">
        <v>40.6</v>
      </c>
    </row>
    <row r="1411" spans="1:10" x14ac:dyDescent="0.35">
      <c r="A1411" s="138" t="s">
        <v>14692</v>
      </c>
      <c r="B1411" s="21">
        <v>6</v>
      </c>
      <c r="C1411" s="20">
        <v>0.7</v>
      </c>
      <c r="D1411" s="135">
        <v>45</v>
      </c>
      <c r="E1411" s="21"/>
      <c r="F1411" s="250">
        <v>35.800000000000004</v>
      </c>
      <c r="G1411" s="250">
        <v>32.85</v>
      </c>
      <c r="H1411" s="252">
        <v>32.25</v>
      </c>
    </row>
    <row r="1412" spans="1:10" s="128" customFormat="1" x14ac:dyDescent="0.35">
      <c r="A1412" s="138" t="s">
        <v>6014</v>
      </c>
      <c r="B1412" s="21">
        <v>6</v>
      </c>
      <c r="C1412" s="20">
        <v>0.7</v>
      </c>
      <c r="D1412" s="135">
        <v>50</v>
      </c>
      <c r="E1412" s="21"/>
      <c r="F1412" s="250">
        <v>32.550000000000004</v>
      </c>
      <c r="G1412" s="250">
        <v>29.900000000000002</v>
      </c>
      <c r="H1412" s="252">
        <v>29.35</v>
      </c>
      <c r="I1412"/>
      <c r="J1412"/>
    </row>
    <row r="1413" spans="1:10" x14ac:dyDescent="0.35">
      <c r="A1413" s="138" t="s">
        <v>14694</v>
      </c>
      <c r="B1413" s="21">
        <v>6</v>
      </c>
      <c r="C1413" s="20">
        <v>0.7</v>
      </c>
      <c r="D1413" s="135">
        <v>49.1</v>
      </c>
      <c r="E1413" s="21"/>
      <c r="F1413" s="250">
        <v>41.050000000000004</v>
      </c>
      <c r="G1413" s="250">
        <v>37.65</v>
      </c>
      <c r="H1413" s="252">
        <v>37</v>
      </c>
    </row>
    <row r="1414" spans="1:10" x14ac:dyDescent="0.35">
      <c r="A1414" s="138" t="s">
        <v>6018</v>
      </c>
      <c r="B1414" s="21">
        <v>6</v>
      </c>
      <c r="C1414" s="20">
        <v>0.7</v>
      </c>
      <c r="D1414" s="135">
        <v>46</v>
      </c>
      <c r="E1414" s="21"/>
      <c r="F1414" s="250">
        <v>32.200000000000003</v>
      </c>
      <c r="G1414" s="250">
        <v>29.6</v>
      </c>
      <c r="H1414" s="252">
        <v>29.05</v>
      </c>
    </row>
    <row r="1415" spans="1:10" s="128" customFormat="1" x14ac:dyDescent="0.35">
      <c r="A1415" s="138" t="s">
        <v>14695</v>
      </c>
      <c r="B1415" s="21">
        <v>6</v>
      </c>
      <c r="C1415" s="20">
        <v>0.7</v>
      </c>
      <c r="D1415" s="135">
        <v>50.5</v>
      </c>
      <c r="E1415" s="21"/>
      <c r="F1415" s="250">
        <v>38.400000000000006</v>
      </c>
      <c r="G1415" s="250">
        <v>35.25</v>
      </c>
      <c r="H1415" s="252">
        <v>34.65</v>
      </c>
      <c r="I1415"/>
      <c r="J1415"/>
    </row>
    <row r="1416" spans="1:10" x14ac:dyDescent="0.35">
      <c r="A1416" s="138" t="s">
        <v>6025</v>
      </c>
      <c r="B1416" s="21">
        <v>6</v>
      </c>
      <c r="C1416" s="20">
        <v>0.7</v>
      </c>
      <c r="D1416" s="135">
        <v>50</v>
      </c>
      <c r="E1416" s="21"/>
      <c r="F1416" s="250">
        <v>28.900000000000002</v>
      </c>
      <c r="G1416" s="250">
        <v>26.55</v>
      </c>
      <c r="H1416" s="252">
        <v>26.05</v>
      </c>
    </row>
    <row r="1417" spans="1:10" s="128" customFormat="1" x14ac:dyDescent="0.35">
      <c r="A1417" s="138" t="s">
        <v>6029</v>
      </c>
      <c r="B1417" s="21">
        <v>6</v>
      </c>
      <c r="C1417" s="20">
        <v>0.7</v>
      </c>
      <c r="D1417" s="135">
        <v>40</v>
      </c>
      <c r="E1417" s="21"/>
      <c r="F1417" s="250">
        <v>32.9</v>
      </c>
      <c r="G1417" s="250">
        <v>30.200000000000003</v>
      </c>
      <c r="H1417" s="252">
        <v>29.650000000000002</v>
      </c>
      <c r="I1417"/>
      <c r="J1417"/>
    </row>
    <row r="1418" spans="1:10" s="128" customFormat="1" x14ac:dyDescent="0.35">
      <c r="A1418" s="138" t="s">
        <v>6033</v>
      </c>
      <c r="B1418" s="21">
        <v>6</v>
      </c>
      <c r="C1418" s="20">
        <v>0.7</v>
      </c>
      <c r="D1418" s="135">
        <v>43</v>
      </c>
      <c r="E1418" s="21"/>
      <c r="F1418" s="250">
        <v>38.35</v>
      </c>
      <c r="G1418" s="250">
        <v>35.200000000000003</v>
      </c>
      <c r="H1418" s="252">
        <v>34.6</v>
      </c>
      <c r="I1418"/>
      <c r="J1418"/>
    </row>
    <row r="1419" spans="1:10" s="128" customFormat="1" x14ac:dyDescent="0.35">
      <c r="A1419" s="138" t="s">
        <v>6037</v>
      </c>
      <c r="B1419" s="21">
        <v>6</v>
      </c>
      <c r="C1419" s="20">
        <v>0.7</v>
      </c>
      <c r="D1419" s="135">
        <v>43</v>
      </c>
      <c r="E1419" s="21"/>
      <c r="F1419" s="250">
        <v>66.100000000000009</v>
      </c>
      <c r="G1419" s="250">
        <v>60.7</v>
      </c>
      <c r="H1419" s="252">
        <v>59.6</v>
      </c>
      <c r="I1419"/>
      <c r="J1419"/>
    </row>
    <row r="1420" spans="1:10" x14ac:dyDescent="0.35">
      <c r="A1420" s="138" t="s">
        <v>6041</v>
      </c>
      <c r="B1420" s="21">
        <v>6</v>
      </c>
      <c r="C1420" s="20">
        <v>0.7</v>
      </c>
      <c r="D1420" s="135">
        <v>43</v>
      </c>
      <c r="E1420" s="21"/>
      <c r="F1420" s="250">
        <v>127.10000000000001</v>
      </c>
      <c r="G1420" s="250">
        <v>116.7</v>
      </c>
      <c r="H1420" s="252">
        <v>114.60000000000001</v>
      </c>
    </row>
    <row r="1421" spans="1:10" x14ac:dyDescent="0.35">
      <c r="A1421" s="138" t="s">
        <v>6045</v>
      </c>
      <c r="B1421" s="21">
        <v>6</v>
      </c>
      <c r="C1421" s="20">
        <v>0.7</v>
      </c>
      <c r="D1421" s="135">
        <v>43</v>
      </c>
      <c r="E1421" s="21"/>
      <c r="F1421" s="250">
        <v>200.9</v>
      </c>
      <c r="G1421" s="250">
        <v>184.45000000000002</v>
      </c>
      <c r="H1421" s="252">
        <v>181.15</v>
      </c>
    </row>
    <row r="1422" spans="1:10" x14ac:dyDescent="0.35">
      <c r="A1422" s="138" t="s">
        <v>6053</v>
      </c>
      <c r="B1422" s="21">
        <v>1</v>
      </c>
      <c r="C1422" s="20">
        <v>0.7</v>
      </c>
      <c r="D1422" s="135">
        <v>46.8</v>
      </c>
      <c r="E1422" s="21"/>
      <c r="F1422" s="250">
        <v>1012.5500000000001</v>
      </c>
      <c r="G1422" s="250">
        <v>929.55000000000007</v>
      </c>
      <c r="H1422" s="252">
        <v>912.95</v>
      </c>
    </row>
    <row r="1423" spans="1:10" s="128" customFormat="1" x14ac:dyDescent="0.35">
      <c r="A1423" s="138" t="s">
        <v>6059</v>
      </c>
      <c r="B1423" s="21">
        <v>6</v>
      </c>
      <c r="C1423" s="20">
        <v>0.7</v>
      </c>
      <c r="D1423" s="135">
        <v>48</v>
      </c>
      <c r="E1423" s="21"/>
      <c r="F1423" s="250">
        <v>58.6</v>
      </c>
      <c r="G1423" s="250">
        <v>53.800000000000004</v>
      </c>
      <c r="H1423" s="252">
        <v>52.85</v>
      </c>
      <c r="I1423"/>
      <c r="J1423"/>
    </row>
    <row r="1424" spans="1:10" x14ac:dyDescent="0.35">
      <c r="A1424" s="138" t="s">
        <v>6063</v>
      </c>
      <c r="B1424" s="21">
        <v>6</v>
      </c>
      <c r="C1424" s="20">
        <v>0.7</v>
      </c>
      <c r="D1424" s="135">
        <v>43</v>
      </c>
      <c r="E1424" s="21"/>
      <c r="F1424" s="250">
        <v>34.4</v>
      </c>
      <c r="G1424" s="250">
        <v>31.55</v>
      </c>
      <c r="H1424" s="252">
        <v>31</v>
      </c>
    </row>
    <row r="1425" spans="1:10" x14ac:dyDescent="0.35">
      <c r="A1425" s="138" t="s">
        <v>14697</v>
      </c>
      <c r="B1425" s="21">
        <v>6</v>
      </c>
      <c r="C1425" s="20">
        <v>0.7</v>
      </c>
      <c r="D1425" s="135">
        <v>58.3</v>
      </c>
      <c r="E1425" s="21"/>
      <c r="F1425" s="250">
        <v>330.35</v>
      </c>
      <c r="G1425" s="250">
        <v>303.3</v>
      </c>
      <c r="H1425" s="252">
        <v>297.90000000000003</v>
      </c>
    </row>
    <row r="1426" spans="1:10" x14ac:dyDescent="0.35">
      <c r="A1426" s="138" t="s">
        <v>6067</v>
      </c>
      <c r="B1426" s="21">
        <v>6</v>
      </c>
      <c r="C1426" s="20">
        <v>0.7</v>
      </c>
      <c r="D1426" s="135">
        <v>43</v>
      </c>
      <c r="E1426" s="21"/>
      <c r="F1426" s="250">
        <v>51.150000000000006</v>
      </c>
      <c r="G1426" s="250">
        <v>46.95</v>
      </c>
      <c r="H1426" s="252">
        <v>46.150000000000006</v>
      </c>
    </row>
    <row r="1427" spans="1:10" x14ac:dyDescent="0.35">
      <c r="A1427" s="138" t="s">
        <v>6071</v>
      </c>
      <c r="B1427" s="21">
        <v>6</v>
      </c>
      <c r="C1427" s="20">
        <v>0.7</v>
      </c>
      <c r="D1427" s="135">
        <v>43</v>
      </c>
      <c r="E1427" s="21"/>
      <c r="F1427" s="250">
        <v>45.050000000000004</v>
      </c>
      <c r="G1427" s="250">
        <v>41.35</v>
      </c>
      <c r="H1427" s="252">
        <v>40.650000000000006</v>
      </c>
    </row>
    <row r="1428" spans="1:10" s="128" customFormat="1" x14ac:dyDescent="0.35">
      <c r="A1428" s="138" t="s">
        <v>6075</v>
      </c>
      <c r="B1428" s="21">
        <v>6</v>
      </c>
      <c r="C1428" s="20">
        <v>0.7</v>
      </c>
      <c r="D1428" s="135">
        <v>43</v>
      </c>
      <c r="E1428" s="21"/>
      <c r="F1428" s="250">
        <v>29.5</v>
      </c>
      <c r="G1428" s="250">
        <v>27.1</v>
      </c>
      <c r="H1428" s="252">
        <v>26.6</v>
      </c>
      <c r="I1428"/>
      <c r="J1428"/>
    </row>
    <row r="1429" spans="1:10" s="128" customFormat="1" x14ac:dyDescent="0.35">
      <c r="A1429" s="138" t="s">
        <v>6079</v>
      </c>
      <c r="B1429" s="21">
        <v>6</v>
      </c>
      <c r="C1429" s="20">
        <v>1</v>
      </c>
      <c r="D1429" s="135">
        <v>40</v>
      </c>
      <c r="E1429" s="21"/>
      <c r="F1429" s="250">
        <v>45.400000000000006</v>
      </c>
      <c r="G1429" s="250">
        <v>41.7</v>
      </c>
      <c r="H1429" s="252">
        <v>40.950000000000003</v>
      </c>
      <c r="I1429"/>
      <c r="J1429"/>
    </row>
    <row r="1430" spans="1:10" x14ac:dyDescent="0.35">
      <c r="A1430" s="138" t="s">
        <v>6083</v>
      </c>
      <c r="B1430" s="21">
        <v>6</v>
      </c>
      <c r="C1430" s="20">
        <v>0.7</v>
      </c>
      <c r="D1430" s="135">
        <v>40</v>
      </c>
      <c r="E1430" s="21"/>
      <c r="F1430" s="250">
        <v>30.75</v>
      </c>
      <c r="G1430" s="250">
        <v>28.25</v>
      </c>
      <c r="H1430" s="252">
        <v>27.75</v>
      </c>
    </row>
    <row r="1431" spans="1:10" x14ac:dyDescent="0.35">
      <c r="A1431" s="138" t="s">
        <v>6087</v>
      </c>
      <c r="B1431" s="21">
        <v>6</v>
      </c>
      <c r="C1431" s="20">
        <v>0.7</v>
      </c>
      <c r="D1431" s="135">
        <v>46</v>
      </c>
      <c r="E1431" s="21"/>
      <c r="F1431" s="250">
        <v>62.7</v>
      </c>
      <c r="G1431" s="250">
        <v>57.6</v>
      </c>
      <c r="H1431" s="252">
        <v>56.550000000000004</v>
      </c>
    </row>
    <row r="1432" spans="1:10" s="128" customFormat="1" x14ac:dyDescent="0.35">
      <c r="A1432" s="138" t="s">
        <v>6091</v>
      </c>
      <c r="B1432" s="21">
        <v>6</v>
      </c>
      <c r="C1432" s="20">
        <v>1</v>
      </c>
      <c r="D1432" s="135">
        <v>43</v>
      </c>
      <c r="E1432" s="21"/>
      <c r="F1432" s="250">
        <v>50.050000000000004</v>
      </c>
      <c r="G1432" s="250">
        <v>45.95</v>
      </c>
      <c r="H1432" s="252">
        <v>45.150000000000006</v>
      </c>
      <c r="I1432"/>
      <c r="J1432"/>
    </row>
    <row r="1433" spans="1:10" x14ac:dyDescent="0.35">
      <c r="A1433" s="138" t="s">
        <v>6095</v>
      </c>
      <c r="B1433" s="21">
        <v>6</v>
      </c>
      <c r="C1433" s="20">
        <v>0.7</v>
      </c>
      <c r="D1433" s="135">
        <v>43</v>
      </c>
      <c r="E1433" s="21"/>
      <c r="F1433" s="250">
        <v>44.150000000000006</v>
      </c>
      <c r="G1433" s="250">
        <v>40.550000000000004</v>
      </c>
      <c r="H1433" s="252">
        <v>39.800000000000004</v>
      </c>
    </row>
    <row r="1434" spans="1:10" x14ac:dyDescent="0.35">
      <c r="A1434" s="138" t="s">
        <v>6099</v>
      </c>
      <c r="B1434" s="21">
        <v>6</v>
      </c>
      <c r="C1434" s="20">
        <v>1</v>
      </c>
      <c r="D1434" s="135">
        <v>43</v>
      </c>
      <c r="E1434" s="21"/>
      <c r="F1434" s="250">
        <v>54.300000000000004</v>
      </c>
      <c r="G1434" s="250">
        <v>49.85</v>
      </c>
      <c r="H1434" s="252">
        <v>49</v>
      </c>
    </row>
    <row r="1435" spans="1:10" x14ac:dyDescent="0.35">
      <c r="A1435" s="138" t="s">
        <v>6103</v>
      </c>
      <c r="B1435" s="21">
        <v>6</v>
      </c>
      <c r="C1435" s="20">
        <v>0.7</v>
      </c>
      <c r="D1435" s="135">
        <v>46</v>
      </c>
      <c r="E1435" s="21"/>
      <c r="F1435" s="250">
        <v>48.400000000000006</v>
      </c>
      <c r="G1435" s="250">
        <v>44.400000000000006</v>
      </c>
      <c r="H1435" s="252">
        <v>43.6</v>
      </c>
    </row>
    <row r="1436" spans="1:10" s="128" customFormat="1" x14ac:dyDescent="0.35">
      <c r="A1436" s="138" t="s">
        <v>6107</v>
      </c>
      <c r="B1436" s="21">
        <v>6</v>
      </c>
      <c r="C1436" s="20">
        <v>0.7</v>
      </c>
      <c r="D1436" s="135">
        <v>43</v>
      </c>
      <c r="E1436" s="21"/>
      <c r="F1436" s="250">
        <v>68.55</v>
      </c>
      <c r="G1436" s="250">
        <v>62.95</v>
      </c>
      <c r="H1436" s="252">
        <v>61.800000000000004</v>
      </c>
      <c r="I1436"/>
      <c r="J1436"/>
    </row>
    <row r="1437" spans="1:10" x14ac:dyDescent="0.35">
      <c r="A1437" s="138" t="s">
        <v>6111</v>
      </c>
      <c r="B1437" s="21">
        <v>6</v>
      </c>
      <c r="C1437" s="20">
        <v>1</v>
      </c>
      <c r="D1437" s="135">
        <v>43</v>
      </c>
      <c r="E1437" s="21"/>
      <c r="F1437" s="250">
        <v>68.3</v>
      </c>
      <c r="G1437" s="250">
        <v>62.7</v>
      </c>
      <c r="H1437" s="252">
        <v>61.550000000000004</v>
      </c>
    </row>
    <row r="1438" spans="1:10" s="128" customFormat="1" x14ac:dyDescent="0.35">
      <c r="A1438" s="138" t="s">
        <v>14810</v>
      </c>
      <c r="B1438" s="21">
        <v>6</v>
      </c>
      <c r="C1438" s="20">
        <v>0.7</v>
      </c>
      <c r="D1438" s="135">
        <v>46</v>
      </c>
      <c r="E1438" s="21"/>
      <c r="F1438" s="250">
        <v>71.850000000000009</v>
      </c>
      <c r="G1438" s="250">
        <v>66</v>
      </c>
      <c r="H1438" s="252">
        <v>64.8</v>
      </c>
      <c r="I1438"/>
      <c r="J1438"/>
    </row>
    <row r="1439" spans="1:10" s="128" customFormat="1" x14ac:dyDescent="0.35">
      <c r="A1439" s="138" t="s">
        <v>6119</v>
      </c>
      <c r="B1439" s="21">
        <v>6</v>
      </c>
      <c r="C1439" s="20">
        <v>0.7</v>
      </c>
      <c r="D1439" s="135">
        <v>46</v>
      </c>
      <c r="E1439" s="21"/>
      <c r="F1439" s="250">
        <v>47.300000000000004</v>
      </c>
      <c r="G1439" s="250">
        <v>43.400000000000006</v>
      </c>
      <c r="H1439" s="252">
        <v>42.650000000000006</v>
      </c>
      <c r="I1439"/>
      <c r="J1439"/>
    </row>
    <row r="1440" spans="1:10" x14ac:dyDescent="0.35">
      <c r="A1440" s="138" t="s">
        <v>6123</v>
      </c>
      <c r="B1440" s="21">
        <v>4</v>
      </c>
      <c r="C1440" s="20">
        <v>0.7</v>
      </c>
      <c r="D1440" s="135">
        <v>46</v>
      </c>
      <c r="E1440" s="21"/>
      <c r="F1440" s="250">
        <v>170.70000000000002</v>
      </c>
      <c r="G1440" s="250">
        <v>156.70000000000002</v>
      </c>
      <c r="H1440" s="252">
        <v>153.9</v>
      </c>
    </row>
    <row r="1441" spans="1:10" x14ac:dyDescent="0.35">
      <c r="A1441" s="138" t="s">
        <v>6142</v>
      </c>
      <c r="B1441" s="21">
        <v>6</v>
      </c>
      <c r="C1441" s="20">
        <v>0.7</v>
      </c>
      <c r="D1441" s="135">
        <v>40</v>
      </c>
      <c r="E1441" s="21"/>
      <c r="F1441" s="250">
        <v>45.7</v>
      </c>
      <c r="G1441" s="250">
        <v>41.95</v>
      </c>
      <c r="H1441" s="252">
        <v>41.2</v>
      </c>
    </row>
    <row r="1442" spans="1:10" s="128" customFormat="1" x14ac:dyDescent="0.35">
      <c r="A1442" s="138" t="s">
        <v>14560</v>
      </c>
      <c r="B1442" s="21">
        <v>6</v>
      </c>
      <c r="C1442" s="20">
        <v>0.5</v>
      </c>
      <c r="D1442" s="135">
        <v>46</v>
      </c>
      <c r="E1442" s="21"/>
      <c r="F1442" s="250">
        <v>28.6</v>
      </c>
      <c r="G1442" s="250">
        <v>26.25</v>
      </c>
      <c r="H1442" s="252">
        <v>25.8</v>
      </c>
      <c r="I1442"/>
      <c r="J1442"/>
    </row>
    <row r="1443" spans="1:10" x14ac:dyDescent="0.35">
      <c r="A1443" s="138" t="s">
        <v>14562</v>
      </c>
      <c r="B1443" s="21">
        <v>6</v>
      </c>
      <c r="C1443" s="20">
        <v>0.5</v>
      </c>
      <c r="D1443" s="135">
        <v>46</v>
      </c>
      <c r="E1443" s="21"/>
      <c r="F1443" s="250">
        <v>28.6</v>
      </c>
      <c r="G1443" s="250">
        <v>26.25</v>
      </c>
      <c r="H1443" s="252">
        <v>25.8</v>
      </c>
    </row>
    <row r="1444" spans="1:10" x14ac:dyDescent="0.35">
      <c r="A1444" s="138" t="s">
        <v>14564</v>
      </c>
      <c r="B1444" s="21">
        <v>6</v>
      </c>
      <c r="C1444" s="20">
        <v>0.5</v>
      </c>
      <c r="D1444" s="135">
        <v>46</v>
      </c>
      <c r="E1444" s="21"/>
      <c r="F1444" s="250">
        <v>28.6</v>
      </c>
      <c r="G1444" s="250">
        <v>26.25</v>
      </c>
      <c r="H1444" s="252">
        <v>25.8</v>
      </c>
    </row>
    <row r="1445" spans="1:10" x14ac:dyDescent="0.35">
      <c r="A1445" s="138" t="s">
        <v>6241</v>
      </c>
      <c r="B1445" s="21">
        <v>6</v>
      </c>
      <c r="C1445" s="20">
        <v>0.7</v>
      </c>
      <c r="D1445" s="135">
        <v>46</v>
      </c>
      <c r="E1445" s="21"/>
      <c r="F1445" s="250">
        <v>36.800000000000004</v>
      </c>
      <c r="G1445" s="250">
        <v>33.800000000000004</v>
      </c>
      <c r="H1445" s="252">
        <v>33.15</v>
      </c>
    </row>
    <row r="1446" spans="1:10" s="128" customFormat="1" x14ac:dyDescent="0.35">
      <c r="A1446" s="138" t="s">
        <v>6323</v>
      </c>
      <c r="B1446" s="21">
        <v>12</v>
      </c>
      <c r="C1446" s="20">
        <v>1</v>
      </c>
      <c r="D1446" s="135">
        <v>40</v>
      </c>
      <c r="E1446" s="21"/>
      <c r="F1446" s="250">
        <v>34.4</v>
      </c>
      <c r="G1446" s="250">
        <v>31.6</v>
      </c>
      <c r="H1446" s="252">
        <v>31.05</v>
      </c>
      <c r="I1446"/>
      <c r="J1446"/>
    </row>
    <row r="1447" spans="1:10" x14ac:dyDescent="0.35">
      <c r="A1447" s="138" t="s">
        <v>6327</v>
      </c>
      <c r="B1447" s="21">
        <v>6</v>
      </c>
      <c r="C1447" s="20">
        <v>1</v>
      </c>
      <c r="D1447" s="135">
        <v>45</v>
      </c>
      <c r="E1447" s="21"/>
      <c r="F1447" s="250">
        <v>50.300000000000004</v>
      </c>
      <c r="G1447" s="250">
        <v>46.2</v>
      </c>
      <c r="H1447" s="252">
        <v>45.35</v>
      </c>
    </row>
    <row r="1448" spans="1:10" s="128" customFormat="1" x14ac:dyDescent="0.35">
      <c r="A1448" s="138" t="s">
        <v>6386</v>
      </c>
      <c r="B1448" s="21">
        <v>6</v>
      </c>
      <c r="C1448" s="20">
        <v>0.7</v>
      </c>
      <c r="D1448" s="135">
        <v>40</v>
      </c>
      <c r="E1448" s="21"/>
      <c r="F1448" s="250">
        <v>36.300000000000004</v>
      </c>
      <c r="G1448" s="250">
        <v>33.35</v>
      </c>
      <c r="H1448" s="252">
        <v>32.75</v>
      </c>
      <c r="I1448"/>
      <c r="J1448"/>
    </row>
    <row r="1449" spans="1:10" s="128" customFormat="1" x14ac:dyDescent="0.35">
      <c r="A1449" s="138" t="s">
        <v>6390</v>
      </c>
      <c r="B1449" s="21">
        <v>3</v>
      </c>
      <c r="C1449" s="20">
        <v>0.7</v>
      </c>
      <c r="D1449" s="135">
        <v>46</v>
      </c>
      <c r="E1449" s="21"/>
      <c r="F1449" s="250">
        <v>48.400000000000006</v>
      </c>
      <c r="G1449" s="250">
        <v>44.400000000000006</v>
      </c>
      <c r="H1449" s="252">
        <v>43.6</v>
      </c>
      <c r="I1449"/>
      <c r="J1449"/>
    </row>
    <row r="1450" spans="1:10" s="128" customFormat="1" x14ac:dyDescent="0.35">
      <c r="A1450" s="138" t="s">
        <v>6394</v>
      </c>
      <c r="B1450" s="21">
        <v>3</v>
      </c>
      <c r="C1450" s="20">
        <v>0.7</v>
      </c>
      <c r="D1450" s="135">
        <v>46</v>
      </c>
      <c r="E1450" s="21"/>
      <c r="F1450" s="250">
        <v>44.400000000000006</v>
      </c>
      <c r="G1450" s="250">
        <v>40.800000000000004</v>
      </c>
      <c r="H1450" s="252">
        <v>40.050000000000004</v>
      </c>
      <c r="I1450"/>
      <c r="J1450"/>
    </row>
    <row r="1451" spans="1:10" x14ac:dyDescent="0.35">
      <c r="A1451" s="138" t="s">
        <v>6409</v>
      </c>
      <c r="B1451" s="21">
        <v>6</v>
      </c>
      <c r="C1451" s="20">
        <v>0.7</v>
      </c>
      <c r="D1451" s="135">
        <v>40</v>
      </c>
      <c r="E1451" s="21"/>
      <c r="F1451" s="250">
        <v>27</v>
      </c>
      <c r="G1451" s="250">
        <v>24.8</v>
      </c>
      <c r="H1451" s="252">
        <v>24.35</v>
      </c>
    </row>
    <row r="1452" spans="1:10" s="128" customFormat="1" x14ac:dyDescent="0.35">
      <c r="A1452" s="138" t="s">
        <v>6477</v>
      </c>
      <c r="B1452" s="21">
        <v>6</v>
      </c>
      <c r="C1452" s="20">
        <v>0.7</v>
      </c>
      <c r="D1452" s="135">
        <v>40</v>
      </c>
      <c r="E1452" s="21"/>
      <c r="F1452" s="250">
        <v>22.450000000000003</v>
      </c>
      <c r="G1452" s="250">
        <v>20.650000000000002</v>
      </c>
      <c r="H1452" s="252">
        <v>20.25</v>
      </c>
      <c r="I1452"/>
      <c r="J1452"/>
    </row>
    <row r="1453" spans="1:10" x14ac:dyDescent="0.35">
      <c r="A1453" s="138" t="s">
        <v>6481</v>
      </c>
      <c r="B1453" s="21">
        <v>6</v>
      </c>
      <c r="C1453" s="20">
        <v>0.7</v>
      </c>
      <c r="D1453" s="135">
        <v>43</v>
      </c>
      <c r="E1453" s="21"/>
      <c r="F1453" s="250">
        <v>80.75</v>
      </c>
      <c r="G1453" s="250">
        <v>74.150000000000006</v>
      </c>
      <c r="H1453" s="252">
        <v>72.8</v>
      </c>
    </row>
    <row r="1454" spans="1:10" s="128" customFormat="1" x14ac:dyDescent="0.35">
      <c r="A1454" s="138" t="s">
        <v>6497</v>
      </c>
      <c r="B1454" s="21">
        <v>12</v>
      </c>
      <c r="C1454" s="20">
        <v>1</v>
      </c>
      <c r="D1454" s="135">
        <v>40</v>
      </c>
      <c r="E1454" s="21"/>
      <c r="F1454" s="250">
        <v>12.05</v>
      </c>
      <c r="G1454" s="250">
        <v>11.05</v>
      </c>
      <c r="H1454" s="252">
        <v>10.850000000000001</v>
      </c>
      <c r="I1454"/>
      <c r="J1454"/>
    </row>
    <row r="1455" spans="1:10" x14ac:dyDescent="0.35">
      <c r="A1455" s="138" t="s">
        <v>6606</v>
      </c>
      <c r="B1455" s="21">
        <v>12</v>
      </c>
      <c r="C1455" s="20">
        <v>1</v>
      </c>
      <c r="D1455" s="135">
        <v>40</v>
      </c>
      <c r="E1455" s="21"/>
      <c r="F1455" s="250">
        <v>14.700000000000001</v>
      </c>
      <c r="G1455" s="250">
        <v>13.5</v>
      </c>
      <c r="H1455" s="252">
        <v>13.25</v>
      </c>
    </row>
    <row r="1456" spans="1:10" x14ac:dyDescent="0.35">
      <c r="A1456" s="138" t="s">
        <v>6614</v>
      </c>
      <c r="B1456" s="21">
        <v>6</v>
      </c>
      <c r="C1456" s="20">
        <v>0.7</v>
      </c>
      <c r="D1456" s="135">
        <v>50</v>
      </c>
      <c r="E1456" s="21"/>
      <c r="F1456" s="250">
        <v>66.100000000000009</v>
      </c>
      <c r="G1456" s="250">
        <v>60.7</v>
      </c>
      <c r="H1456" s="252">
        <v>59.6</v>
      </c>
    </row>
    <row r="1457" spans="1:10" x14ac:dyDescent="0.35">
      <c r="A1457" s="138" t="s">
        <v>6622</v>
      </c>
      <c r="B1457" s="21">
        <v>6</v>
      </c>
      <c r="C1457" s="20">
        <v>0.7</v>
      </c>
      <c r="D1457" s="135">
        <v>43</v>
      </c>
      <c r="E1457" s="21"/>
      <c r="F1457" s="250">
        <v>55.150000000000006</v>
      </c>
      <c r="G1457" s="250">
        <v>50.6</v>
      </c>
      <c r="H1457" s="252">
        <v>49.7</v>
      </c>
    </row>
    <row r="1458" spans="1:10" s="128" customFormat="1" x14ac:dyDescent="0.35">
      <c r="A1458" s="138" t="s">
        <v>6768</v>
      </c>
      <c r="B1458" s="21">
        <v>6</v>
      </c>
      <c r="C1458" s="20">
        <v>0.7</v>
      </c>
      <c r="D1458" s="135">
        <v>43</v>
      </c>
      <c r="E1458" s="21"/>
      <c r="F1458" s="250">
        <v>101.5</v>
      </c>
      <c r="G1458" s="250">
        <v>93.15</v>
      </c>
      <c r="H1458" s="252">
        <v>91.5</v>
      </c>
      <c r="I1458"/>
      <c r="J1458"/>
    </row>
    <row r="1459" spans="1:10" x14ac:dyDescent="0.35">
      <c r="A1459" s="138" t="s">
        <v>6771</v>
      </c>
      <c r="B1459" s="21">
        <v>12</v>
      </c>
      <c r="C1459" s="20">
        <v>0.7</v>
      </c>
      <c r="D1459" s="135">
        <v>43</v>
      </c>
      <c r="E1459" s="21"/>
      <c r="F1459" s="250">
        <v>106.35000000000001</v>
      </c>
      <c r="G1459" s="250">
        <v>97.65</v>
      </c>
      <c r="H1459" s="252">
        <v>95.9</v>
      </c>
    </row>
    <row r="1460" spans="1:10" s="128" customFormat="1" x14ac:dyDescent="0.35">
      <c r="A1460" s="138" t="s">
        <v>6779</v>
      </c>
      <c r="B1460" s="21">
        <v>6</v>
      </c>
      <c r="C1460" s="20">
        <v>0.7</v>
      </c>
      <c r="D1460" s="135">
        <v>46</v>
      </c>
      <c r="E1460" s="21"/>
      <c r="F1460" s="250">
        <v>37.6</v>
      </c>
      <c r="G1460" s="250">
        <v>34.5</v>
      </c>
      <c r="H1460" s="252">
        <v>33.9</v>
      </c>
      <c r="I1460"/>
      <c r="J1460"/>
    </row>
    <row r="1461" spans="1:10" x14ac:dyDescent="0.35">
      <c r="A1461" s="138" t="s">
        <v>6798</v>
      </c>
      <c r="B1461" s="21">
        <v>6</v>
      </c>
      <c r="C1461" s="20">
        <v>0.7</v>
      </c>
      <c r="D1461" s="135">
        <v>40</v>
      </c>
      <c r="E1461" s="21"/>
      <c r="F1461" s="250">
        <v>31</v>
      </c>
      <c r="G1461" s="250">
        <v>28.450000000000003</v>
      </c>
      <c r="H1461" s="252">
        <v>27.950000000000003</v>
      </c>
    </row>
    <row r="1462" spans="1:10" x14ac:dyDescent="0.35">
      <c r="A1462" s="138" t="s">
        <v>6802</v>
      </c>
      <c r="B1462" s="21">
        <v>6</v>
      </c>
      <c r="C1462" s="20">
        <v>0.7</v>
      </c>
      <c r="D1462" s="135">
        <v>40</v>
      </c>
      <c r="E1462" s="21"/>
      <c r="F1462" s="250">
        <v>32.25</v>
      </c>
      <c r="G1462" s="250">
        <v>29.6</v>
      </c>
      <c r="H1462" s="252">
        <v>29.05</v>
      </c>
    </row>
    <row r="1463" spans="1:10" s="128" customFormat="1" x14ac:dyDescent="0.35">
      <c r="A1463" s="138" t="s">
        <v>6806</v>
      </c>
      <c r="B1463" s="21">
        <v>12</v>
      </c>
      <c r="C1463" s="20">
        <v>1</v>
      </c>
      <c r="D1463" s="135">
        <v>42.3</v>
      </c>
      <c r="E1463" s="21"/>
      <c r="F1463" s="250">
        <v>53</v>
      </c>
      <c r="G1463" s="250">
        <v>48.650000000000006</v>
      </c>
      <c r="H1463" s="252">
        <v>47.800000000000004</v>
      </c>
      <c r="I1463"/>
      <c r="J1463"/>
    </row>
    <row r="1464" spans="1:10" x14ac:dyDescent="0.35">
      <c r="A1464" s="138" t="s">
        <v>6810</v>
      </c>
      <c r="B1464" s="21">
        <v>6</v>
      </c>
      <c r="C1464" s="20">
        <v>0.7</v>
      </c>
      <c r="D1464" s="135">
        <v>44</v>
      </c>
      <c r="E1464" s="21"/>
      <c r="F1464" s="250">
        <v>85.100000000000009</v>
      </c>
      <c r="G1464" s="250">
        <v>78.150000000000006</v>
      </c>
      <c r="H1464" s="252">
        <v>76.75</v>
      </c>
    </row>
    <row r="1465" spans="1:10" x14ac:dyDescent="0.35">
      <c r="A1465" s="138" t="s">
        <v>14812</v>
      </c>
      <c r="B1465" s="21">
        <v>6</v>
      </c>
      <c r="C1465" s="20">
        <v>0.7</v>
      </c>
      <c r="D1465" s="135">
        <v>46</v>
      </c>
      <c r="E1465" s="21"/>
      <c r="F1465" s="250">
        <v>114.55000000000001</v>
      </c>
      <c r="G1465" s="250">
        <v>105.2</v>
      </c>
      <c r="H1465" s="252">
        <v>103.30000000000001</v>
      </c>
    </row>
    <row r="1466" spans="1:10" x14ac:dyDescent="0.35">
      <c r="A1466" s="138" t="s">
        <v>6814</v>
      </c>
      <c r="B1466" s="21">
        <v>6</v>
      </c>
      <c r="C1466" s="20">
        <v>0.7</v>
      </c>
      <c r="D1466" s="135">
        <v>43</v>
      </c>
      <c r="E1466" s="21"/>
      <c r="F1466" s="250">
        <v>115.45</v>
      </c>
      <c r="G1466" s="250">
        <v>106</v>
      </c>
      <c r="H1466" s="252">
        <v>104.10000000000001</v>
      </c>
    </row>
    <row r="1467" spans="1:10" x14ac:dyDescent="0.35">
      <c r="A1467" s="138" t="s">
        <v>6819</v>
      </c>
      <c r="B1467" s="21">
        <v>3</v>
      </c>
      <c r="C1467" s="20">
        <v>0.7</v>
      </c>
      <c r="D1467" s="135">
        <v>46</v>
      </c>
      <c r="E1467" s="21"/>
      <c r="F1467" s="250">
        <v>219.5</v>
      </c>
      <c r="G1467" s="250">
        <v>201.5</v>
      </c>
      <c r="H1467" s="252">
        <v>197.9</v>
      </c>
    </row>
    <row r="1468" spans="1:10" s="128" customFormat="1" x14ac:dyDescent="0.35">
      <c r="A1468" s="138" t="s">
        <v>6827</v>
      </c>
      <c r="B1468" s="21">
        <v>6</v>
      </c>
      <c r="C1468" s="20">
        <v>0.7</v>
      </c>
      <c r="D1468" s="135">
        <v>64.099999999999994</v>
      </c>
      <c r="E1468" s="21"/>
      <c r="F1468" s="250">
        <v>72.850000000000009</v>
      </c>
      <c r="G1468" s="250">
        <v>66.900000000000006</v>
      </c>
      <c r="H1468" s="252">
        <v>65.7</v>
      </c>
      <c r="I1468"/>
      <c r="J1468"/>
    </row>
    <row r="1469" spans="1:10" x14ac:dyDescent="0.35">
      <c r="A1469" s="138" t="s">
        <v>6831</v>
      </c>
      <c r="B1469" s="21">
        <v>6</v>
      </c>
      <c r="C1469" s="20">
        <v>0.7</v>
      </c>
      <c r="D1469" s="135">
        <v>43.1</v>
      </c>
      <c r="E1469" s="21"/>
      <c r="F1469" s="250">
        <v>39.85</v>
      </c>
      <c r="G1469" s="250">
        <v>36.550000000000004</v>
      </c>
      <c r="H1469" s="252">
        <v>35.9</v>
      </c>
    </row>
    <row r="1470" spans="1:10" s="128" customFormat="1" x14ac:dyDescent="0.35">
      <c r="A1470" s="138" t="s">
        <v>6926</v>
      </c>
      <c r="B1470" s="21">
        <v>6</v>
      </c>
      <c r="C1470" s="20">
        <v>0.5</v>
      </c>
      <c r="D1470" s="135">
        <v>45</v>
      </c>
      <c r="E1470" s="21"/>
      <c r="F1470" s="250">
        <v>37.1</v>
      </c>
      <c r="G1470" s="250">
        <v>34.050000000000004</v>
      </c>
      <c r="H1470" s="252">
        <v>33.450000000000003</v>
      </c>
      <c r="I1470"/>
      <c r="J1470"/>
    </row>
    <row r="1471" spans="1:10" x14ac:dyDescent="0.35">
      <c r="A1471" s="138" t="s">
        <v>6945</v>
      </c>
      <c r="B1471" s="21">
        <v>6</v>
      </c>
      <c r="C1471" s="20">
        <v>0.7</v>
      </c>
      <c r="D1471" s="135">
        <v>46</v>
      </c>
      <c r="E1471" s="21"/>
      <c r="F1471" s="250">
        <v>27.950000000000003</v>
      </c>
      <c r="G1471" s="250">
        <v>25.650000000000002</v>
      </c>
      <c r="H1471" s="252">
        <v>25.200000000000003</v>
      </c>
    </row>
    <row r="1472" spans="1:10" x14ac:dyDescent="0.35">
      <c r="A1472" s="138" t="s">
        <v>6948</v>
      </c>
      <c r="B1472" s="21">
        <v>6</v>
      </c>
      <c r="C1472" s="20">
        <v>0.7</v>
      </c>
      <c r="D1472" s="135">
        <v>46</v>
      </c>
      <c r="E1472" s="21"/>
      <c r="F1472" s="250">
        <v>30.3</v>
      </c>
      <c r="G1472" s="250">
        <v>27.85</v>
      </c>
      <c r="H1472" s="252">
        <v>27.35</v>
      </c>
    </row>
    <row r="1473" spans="1:10" x14ac:dyDescent="0.35">
      <c r="A1473" s="138" t="s">
        <v>6950</v>
      </c>
      <c r="B1473" s="21">
        <v>6</v>
      </c>
      <c r="C1473" s="20">
        <v>0.7</v>
      </c>
      <c r="D1473" s="135">
        <v>46</v>
      </c>
      <c r="E1473" s="21"/>
      <c r="F1473" s="250">
        <v>32.200000000000003</v>
      </c>
      <c r="G1473" s="250">
        <v>29.6</v>
      </c>
      <c r="H1473" s="252">
        <v>29.05</v>
      </c>
    </row>
    <row r="1474" spans="1:10" x14ac:dyDescent="0.35">
      <c r="A1474" s="138" t="s">
        <v>6991</v>
      </c>
      <c r="B1474" s="21">
        <v>6</v>
      </c>
      <c r="C1474" s="20">
        <v>0.7</v>
      </c>
      <c r="D1474" s="135">
        <v>40</v>
      </c>
      <c r="E1474" s="21"/>
      <c r="F1474" s="250">
        <v>21.900000000000002</v>
      </c>
      <c r="G1474" s="250">
        <v>20.150000000000002</v>
      </c>
      <c r="H1474" s="252">
        <v>19.75</v>
      </c>
    </row>
    <row r="1475" spans="1:10" x14ac:dyDescent="0.35">
      <c r="A1475" s="138" t="s">
        <v>6995</v>
      </c>
      <c r="B1475" s="21">
        <v>6</v>
      </c>
      <c r="C1475" s="20">
        <v>0.7</v>
      </c>
      <c r="D1475" s="135">
        <v>58</v>
      </c>
      <c r="E1475" s="21"/>
      <c r="F1475" s="250">
        <v>29.6</v>
      </c>
      <c r="G1475" s="250">
        <v>27.200000000000003</v>
      </c>
      <c r="H1475" s="252">
        <v>26.700000000000003</v>
      </c>
    </row>
    <row r="1476" spans="1:10" x14ac:dyDescent="0.35">
      <c r="A1476" s="138" t="s">
        <v>7030</v>
      </c>
      <c r="B1476" s="21">
        <v>6</v>
      </c>
      <c r="C1476" s="20">
        <v>0.7</v>
      </c>
      <c r="D1476" s="135">
        <v>46.4</v>
      </c>
      <c r="E1476" s="21"/>
      <c r="F1476" s="250">
        <v>53</v>
      </c>
      <c r="G1476" s="250">
        <v>48.650000000000006</v>
      </c>
      <c r="H1476" s="252">
        <v>47.800000000000004</v>
      </c>
    </row>
    <row r="1477" spans="1:10" x14ac:dyDescent="0.35">
      <c r="A1477" s="138" t="s">
        <v>7067</v>
      </c>
      <c r="B1477" s="21">
        <v>6</v>
      </c>
      <c r="C1477" s="20">
        <v>0.7</v>
      </c>
      <c r="D1477" s="135">
        <v>40</v>
      </c>
      <c r="E1477" s="21"/>
      <c r="F1477" s="250">
        <v>28</v>
      </c>
      <c r="G1477" s="250">
        <v>25.75</v>
      </c>
      <c r="H1477" s="252">
        <v>25.25</v>
      </c>
    </row>
    <row r="1478" spans="1:10" s="128" customFormat="1" x14ac:dyDescent="0.35">
      <c r="A1478" s="138" t="s">
        <v>7071</v>
      </c>
      <c r="B1478" s="21">
        <v>6</v>
      </c>
      <c r="C1478" s="20">
        <v>0.7</v>
      </c>
      <c r="D1478" s="135">
        <v>40</v>
      </c>
      <c r="E1478" s="21"/>
      <c r="F1478" s="250">
        <v>29.25</v>
      </c>
      <c r="G1478" s="250">
        <v>26.85</v>
      </c>
      <c r="H1478" s="252">
        <v>26.35</v>
      </c>
      <c r="I1478"/>
      <c r="J1478"/>
    </row>
    <row r="1479" spans="1:10" x14ac:dyDescent="0.35">
      <c r="A1479" s="138" t="s">
        <v>7075</v>
      </c>
      <c r="B1479" s="21">
        <v>6</v>
      </c>
      <c r="C1479" s="20">
        <v>1</v>
      </c>
      <c r="D1479" s="135">
        <v>40</v>
      </c>
      <c r="E1479" s="21"/>
      <c r="F1479" s="250">
        <v>23.75</v>
      </c>
      <c r="G1479" s="250">
        <v>21.8</v>
      </c>
      <c r="H1479" s="252">
        <v>21.400000000000002</v>
      </c>
    </row>
    <row r="1480" spans="1:10" x14ac:dyDescent="0.35">
      <c r="A1480" s="138" t="s">
        <v>14366</v>
      </c>
      <c r="B1480" s="21">
        <v>6</v>
      </c>
      <c r="C1480" s="20">
        <v>0.7</v>
      </c>
      <c r="D1480" s="135">
        <v>40</v>
      </c>
      <c r="E1480" s="21"/>
      <c r="F1480" s="250">
        <v>23.700000000000003</v>
      </c>
      <c r="G1480" s="250">
        <v>21.75</v>
      </c>
      <c r="H1480" s="252">
        <v>21.35</v>
      </c>
    </row>
    <row r="1481" spans="1:10" x14ac:dyDescent="0.35">
      <c r="A1481" s="138" t="s">
        <v>7112</v>
      </c>
      <c r="B1481" s="21">
        <v>6</v>
      </c>
      <c r="C1481" s="20">
        <v>0.7</v>
      </c>
      <c r="D1481" s="135">
        <v>40</v>
      </c>
      <c r="E1481" s="21"/>
      <c r="F1481" s="250">
        <v>47.550000000000004</v>
      </c>
      <c r="G1481" s="250">
        <v>43.650000000000006</v>
      </c>
      <c r="H1481" s="252">
        <v>42.85</v>
      </c>
    </row>
    <row r="1482" spans="1:10" x14ac:dyDescent="0.35">
      <c r="A1482" s="138" t="s">
        <v>7116</v>
      </c>
      <c r="B1482" s="21">
        <v>6</v>
      </c>
      <c r="C1482" s="20">
        <v>0.7</v>
      </c>
      <c r="D1482" s="135">
        <v>40</v>
      </c>
      <c r="E1482" s="21"/>
      <c r="F1482" s="250">
        <v>22.25</v>
      </c>
      <c r="G1482" s="250">
        <v>20.400000000000002</v>
      </c>
      <c r="H1482" s="252">
        <v>20.05</v>
      </c>
    </row>
    <row r="1483" spans="1:10" x14ac:dyDescent="0.35">
      <c r="A1483" s="138" t="s">
        <v>23274</v>
      </c>
      <c r="B1483" s="21">
        <v>6</v>
      </c>
      <c r="C1483" s="20">
        <v>1.5</v>
      </c>
      <c r="D1483" s="135">
        <v>40</v>
      </c>
      <c r="E1483" s="21"/>
      <c r="F1483" s="250">
        <v>42.050000000000004</v>
      </c>
      <c r="G1483" s="250">
        <v>38.6</v>
      </c>
      <c r="H1483" s="252">
        <v>37.950000000000003</v>
      </c>
    </row>
    <row r="1484" spans="1:10" x14ac:dyDescent="0.35">
      <c r="A1484" s="138" t="s">
        <v>23273</v>
      </c>
      <c r="B1484" s="21">
        <v>1</v>
      </c>
      <c r="C1484" s="20">
        <v>3</v>
      </c>
      <c r="D1484" s="135">
        <v>40</v>
      </c>
      <c r="E1484" s="21"/>
      <c r="F1484" s="250">
        <v>79.800000000000011</v>
      </c>
      <c r="G1484" s="250">
        <v>73.25</v>
      </c>
      <c r="H1484" s="252">
        <v>71.95</v>
      </c>
    </row>
    <row r="1485" spans="1:10" x14ac:dyDescent="0.35">
      <c r="A1485" s="138" t="s">
        <v>7127</v>
      </c>
      <c r="B1485" s="21">
        <v>6</v>
      </c>
      <c r="C1485" s="20">
        <v>0.7</v>
      </c>
      <c r="D1485" s="135">
        <v>50</v>
      </c>
      <c r="E1485" s="21"/>
      <c r="F1485" s="250">
        <v>28.900000000000002</v>
      </c>
      <c r="G1485" s="250">
        <v>26.55</v>
      </c>
      <c r="H1485" s="252">
        <v>26.05</v>
      </c>
    </row>
    <row r="1486" spans="1:10" x14ac:dyDescent="0.35">
      <c r="A1486" s="138" t="s">
        <v>7131</v>
      </c>
      <c r="B1486" s="21">
        <v>12</v>
      </c>
      <c r="C1486" s="20">
        <v>1</v>
      </c>
      <c r="D1486" s="135">
        <v>50</v>
      </c>
      <c r="E1486" s="21"/>
      <c r="F1486" s="250">
        <v>30.8</v>
      </c>
      <c r="G1486" s="250">
        <v>28.3</v>
      </c>
      <c r="H1486" s="252">
        <v>27.8</v>
      </c>
    </row>
    <row r="1487" spans="1:10" s="128" customFormat="1" x14ac:dyDescent="0.35">
      <c r="A1487" s="138" t="s">
        <v>7139</v>
      </c>
      <c r="B1487" s="21">
        <v>6</v>
      </c>
      <c r="C1487" s="20">
        <v>1</v>
      </c>
      <c r="D1487" s="135">
        <v>35</v>
      </c>
      <c r="E1487" s="21"/>
      <c r="F1487" s="250">
        <v>24.6</v>
      </c>
      <c r="G1487" s="250">
        <v>22.55</v>
      </c>
      <c r="H1487" s="252">
        <v>22.150000000000002</v>
      </c>
      <c r="I1487"/>
      <c r="J1487"/>
    </row>
    <row r="1488" spans="1:10" s="128" customFormat="1" x14ac:dyDescent="0.35">
      <c r="A1488" s="138" t="s">
        <v>7146</v>
      </c>
      <c r="B1488" s="21">
        <v>6</v>
      </c>
      <c r="C1488" s="20">
        <v>0.7</v>
      </c>
      <c r="D1488" s="135">
        <v>40</v>
      </c>
      <c r="E1488" s="21"/>
      <c r="F1488" s="250">
        <v>23.950000000000003</v>
      </c>
      <c r="G1488" s="250">
        <v>22</v>
      </c>
      <c r="H1488" s="252">
        <v>21.6</v>
      </c>
      <c r="I1488"/>
      <c r="J1488"/>
    </row>
    <row r="1489" spans="1:10" x14ac:dyDescent="0.35">
      <c r="A1489" s="138" t="s">
        <v>7150</v>
      </c>
      <c r="B1489" s="21">
        <v>6</v>
      </c>
      <c r="C1489" s="20">
        <v>0.7</v>
      </c>
      <c r="D1489" s="135">
        <v>40</v>
      </c>
      <c r="E1489" s="21"/>
      <c r="F1489" s="250">
        <v>45.1</v>
      </c>
      <c r="G1489" s="250">
        <v>41.400000000000006</v>
      </c>
      <c r="H1489" s="252">
        <v>40.650000000000006</v>
      </c>
    </row>
    <row r="1490" spans="1:10" x14ac:dyDescent="0.35">
      <c r="A1490" s="138" t="s">
        <v>14706</v>
      </c>
      <c r="B1490" s="21">
        <v>6</v>
      </c>
      <c r="C1490" s="20">
        <v>0.7</v>
      </c>
      <c r="D1490" s="135">
        <v>35</v>
      </c>
      <c r="E1490" s="21"/>
      <c r="F1490" s="250">
        <v>34.9</v>
      </c>
      <c r="G1490" s="250">
        <v>32.050000000000004</v>
      </c>
      <c r="H1490" s="252">
        <v>31.450000000000003</v>
      </c>
    </row>
    <row r="1491" spans="1:10" x14ac:dyDescent="0.35">
      <c r="A1491" s="138" t="s">
        <v>7161</v>
      </c>
      <c r="B1491" s="21">
        <v>120</v>
      </c>
      <c r="C1491" s="20">
        <v>0.05</v>
      </c>
      <c r="D1491" s="135">
        <v>35</v>
      </c>
      <c r="E1491" s="21"/>
      <c r="F1491" s="250">
        <v>4.4000000000000004</v>
      </c>
      <c r="G1491" s="250">
        <v>4.05</v>
      </c>
      <c r="H1491" s="252">
        <v>3.95</v>
      </c>
    </row>
    <row r="1492" spans="1:10" x14ac:dyDescent="0.35">
      <c r="A1492" s="138" t="s">
        <v>7165</v>
      </c>
      <c r="B1492" s="21">
        <v>6</v>
      </c>
      <c r="C1492" s="20">
        <v>0.7</v>
      </c>
      <c r="D1492" s="135">
        <v>43</v>
      </c>
      <c r="E1492" s="21"/>
      <c r="F1492" s="250">
        <v>21.900000000000002</v>
      </c>
      <c r="G1492" s="250">
        <v>20.100000000000001</v>
      </c>
      <c r="H1492" s="252">
        <v>19.75</v>
      </c>
    </row>
    <row r="1493" spans="1:10" x14ac:dyDescent="0.35">
      <c r="A1493" s="138" t="s">
        <v>7169</v>
      </c>
      <c r="B1493" s="21">
        <v>6</v>
      </c>
      <c r="C1493" s="20">
        <v>0.7</v>
      </c>
      <c r="D1493" s="135">
        <v>43</v>
      </c>
      <c r="E1493" s="21"/>
      <c r="F1493" s="250">
        <v>24.650000000000002</v>
      </c>
      <c r="G1493" s="250">
        <v>22.6</v>
      </c>
      <c r="H1493" s="252">
        <v>22.200000000000003</v>
      </c>
    </row>
    <row r="1494" spans="1:10" x14ac:dyDescent="0.35">
      <c r="A1494" s="138" t="s">
        <v>7173</v>
      </c>
      <c r="B1494" s="21">
        <v>12</v>
      </c>
      <c r="C1494" s="20">
        <v>1</v>
      </c>
      <c r="D1494" s="135">
        <v>43</v>
      </c>
      <c r="E1494" s="21"/>
      <c r="F1494" s="250">
        <v>26.75</v>
      </c>
      <c r="G1494" s="250">
        <v>24.55</v>
      </c>
      <c r="H1494" s="252">
        <v>24.1</v>
      </c>
    </row>
    <row r="1495" spans="1:10" s="128" customFormat="1" x14ac:dyDescent="0.35">
      <c r="A1495" s="138" t="s">
        <v>15448</v>
      </c>
      <c r="B1495" s="21">
        <v>6</v>
      </c>
      <c r="C1495" s="20">
        <v>0.7</v>
      </c>
      <c r="D1495" s="135">
        <v>43</v>
      </c>
      <c r="E1495" s="21"/>
      <c r="F1495" s="250">
        <v>24.3</v>
      </c>
      <c r="G1495" s="250">
        <v>22.35</v>
      </c>
      <c r="H1495" s="252">
        <v>21.950000000000003</v>
      </c>
      <c r="I1495"/>
      <c r="J1495"/>
    </row>
    <row r="1496" spans="1:10" x14ac:dyDescent="0.35">
      <c r="A1496" s="138" t="s">
        <v>15452</v>
      </c>
      <c r="B1496" s="21">
        <v>12</v>
      </c>
      <c r="C1496" s="20">
        <v>1</v>
      </c>
      <c r="D1496" s="135">
        <v>40</v>
      </c>
      <c r="E1496" s="21"/>
      <c r="F1496" s="250">
        <v>36.85</v>
      </c>
      <c r="G1496" s="250">
        <v>33.85</v>
      </c>
      <c r="H1496" s="252">
        <v>33.25</v>
      </c>
    </row>
    <row r="1497" spans="1:10" s="128" customFormat="1" x14ac:dyDescent="0.35">
      <c r="A1497" s="138" t="s">
        <v>7177</v>
      </c>
      <c r="B1497" s="21">
        <v>6</v>
      </c>
      <c r="C1497" s="20">
        <v>0.7</v>
      </c>
      <c r="D1497" s="135">
        <v>43</v>
      </c>
      <c r="E1497" s="21"/>
      <c r="F1497" s="250">
        <v>26.200000000000003</v>
      </c>
      <c r="G1497" s="250">
        <v>24.05</v>
      </c>
      <c r="H1497" s="252">
        <v>23.650000000000002</v>
      </c>
      <c r="I1497"/>
      <c r="J1497"/>
    </row>
    <row r="1498" spans="1:10" s="128" customFormat="1" x14ac:dyDescent="0.35">
      <c r="A1498" s="138" t="s">
        <v>7181</v>
      </c>
      <c r="B1498" s="21">
        <v>6</v>
      </c>
      <c r="C1498" s="20">
        <v>1</v>
      </c>
      <c r="D1498" s="135">
        <v>45</v>
      </c>
      <c r="E1498" s="21"/>
      <c r="F1498" s="250">
        <v>110.4</v>
      </c>
      <c r="G1498" s="250">
        <v>101.35000000000001</v>
      </c>
      <c r="H1498" s="252">
        <v>99.550000000000011</v>
      </c>
      <c r="I1498"/>
      <c r="J1498"/>
    </row>
    <row r="1499" spans="1:10" x14ac:dyDescent="0.35">
      <c r="A1499" s="138" t="s">
        <v>7185</v>
      </c>
      <c r="B1499" s="21">
        <v>6</v>
      </c>
      <c r="C1499" s="20">
        <v>0.7</v>
      </c>
      <c r="D1499" s="135">
        <v>62.5</v>
      </c>
      <c r="E1499" s="21"/>
      <c r="F1499" s="250">
        <v>59.300000000000004</v>
      </c>
      <c r="G1499" s="250">
        <v>54.45</v>
      </c>
      <c r="H1499" s="252">
        <v>53.45</v>
      </c>
    </row>
    <row r="1500" spans="1:10" s="128" customFormat="1" x14ac:dyDescent="0.35">
      <c r="A1500" s="138" t="s">
        <v>7188</v>
      </c>
      <c r="B1500" s="21">
        <v>6</v>
      </c>
      <c r="C1500" s="20">
        <v>0.7</v>
      </c>
      <c r="D1500" s="135">
        <v>64.5</v>
      </c>
      <c r="E1500" s="21"/>
      <c r="F1500" s="250">
        <v>59.45</v>
      </c>
      <c r="G1500" s="250">
        <v>54.6</v>
      </c>
      <c r="H1500" s="252">
        <v>53.6</v>
      </c>
      <c r="I1500"/>
      <c r="J1500"/>
    </row>
    <row r="1501" spans="1:10" x14ac:dyDescent="0.35">
      <c r="A1501" s="138" t="s">
        <v>7194</v>
      </c>
      <c r="B1501" s="21">
        <v>6</v>
      </c>
      <c r="C1501" s="20">
        <v>0.7</v>
      </c>
      <c r="D1501" s="135">
        <v>50</v>
      </c>
      <c r="E1501" s="21"/>
      <c r="F1501" s="250">
        <v>40.75</v>
      </c>
      <c r="G1501" s="250">
        <v>37.4</v>
      </c>
      <c r="H1501" s="252">
        <v>36.75</v>
      </c>
    </row>
    <row r="1502" spans="1:10" x14ac:dyDescent="0.35">
      <c r="A1502" s="138" t="s">
        <v>7198</v>
      </c>
      <c r="B1502" s="21">
        <v>6</v>
      </c>
      <c r="C1502" s="20">
        <v>0.7</v>
      </c>
      <c r="D1502" s="135">
        <v>45</v>
      </c>
      <c r="E1502" s="21"/>
      <c r="F1502" s="250">
        <v>40</v>
      </c>
      <c r="G1502" s="250">
        <v>36.700000000000003</v>
      </c>
      <c r="H1502" s="252">
        <v>36.050000000000004</v>
      </c>
    </row>
    <row r="1503" spans="1:10" x14ac:dyDescent="0.35">
      <c r="A1503" s="138" t="s">
        <v>7202</v>
      </c>
      <c r="B1503" s="21">
        <v>60</v>
      </c>
      <c r="C1503" s="20">
        <v>0.05</v>
      </c>
      <c r="D1503" s="135">
        <v>45</v>
      </c>
      <c r="E1503" s="21"/>
      <c r="F1503" s="250">
        <v>5.7</v>
      </c>
      <c r="G1503" s="250">
        <v>5.2</v>
      </c>
      <c r="H1503" s="252">
        <v>5.1000000000000005</v>
      </c>
    </row>
    <row r="1504" spans="1:10" s="128" customFormat="1" x14ac:dyDescent="0.35">
      <c r="A1504" s="138" t="s">
        <v>7209</v>
      </c>
      <c r="B1504" s="21">
        <v>6</v>
      </c>
      <c r="C1504" s="20">
        <v>0.7</v>
      </c>
      <c r="D1504" s="135">
        <v>47</v>
      </c>
      <c r="E1504" s="21"/>
      <c r="F1504" s="250">
        <v>35.65</v>
      </c>
      <c r="G1504" s="250">
        <v>32.75</v>
      </c>
      <c r="H1504" s="252">
        <v>32.15</v>
      </c>
      <c r="I1504"/>
      <c r="J1504"/>
    </row>
    <row r="1505" spans="1:10" x14ac:dyDescent="0.35">
      <c r="A1505" s="138" t="s">
        <v>23286</v>
      </c>
      <c r="B1505" s="21">
        <v>6</v>
      </c>
      <c r="C1505" s="20">
        <v>0.7</v>
      </c>
      <c r="D1505" s="135">
        <v>45</v>
      </c>
      <c r="E1505" s="21"/>
      <c r="F1505" s="250">
        <v>32.9</v>
      </c>
      <c r="G1505" s="250">
        <v>30.200000000000003</v>
      </c>
      <c r="H1505" s="252">
        <v>29.700000000000003</v>
      </c>
    </row>
    <row r="1506" spans="1:10" x14ac:dyDescent="0.35">
      <c r="A1506" s="138" t="s">
        <v>7213</v>
      </c>
      <c r="B1506" s="21">
        <v>6</v>
      </c>
      <c r="C1506" s="20">
        <v>0.7</v>
      </c>
      <c r="D1506" s="135">
        <v>45</v>
      </c>
      <c r="E1506" s="21"/>
      <c r="F1506" s="250">
        <v>22.200000000000003</v>
      </c>
      <c r="G1506" s="250">
        <v>20.350000000000001</v>
      </c>
      <c r="H1506" s="252">
        <v>20</v>
      </c>
    </row>
    <row r="1507" spans="1:10" s="128" customFormat="1" x14ac:dyDescent="0.35">
      <c r="A1507" s="138" t="s">
        <v>7217</v>
      </c>
      <c r="B1507" s="21">
        <v>12</v>
      </c>
      <c r="C1507" s="20">
        <v>0.5</v>
      </c>
      <c r="D1507" s="135">
        <v>53.5</v>
      </c>
      <c r="E1507" s="21"/>
      <c r="F1507" s="250">
        <v>32.700000000000003</v>
      </c>
      <c r="G1507" s="250">
        <v>30</v>
      </c>
      <c r="H1507" s="252">
        <v>29.450000000000003</v>
      </c>
      <c r="I1507"/>
      <c r="J1507"/>
    </row>
    <row r="1508" spans="1:10" s="128" customFormat="1" x14ac:dyDescent="0.35">
      <c r="A1508" s="138" t="s">
        <v>7221</v>
      </c>
      <c r="B1508" s="21">
        <v>12</v>
      </c>
      <c r="C1508" s="20">
        <v>0.5</v>
      </c>
      <c r="D1508" s="135">
        <v>53.5</v>
      </c>
      <c r="E1508" s="21"/>
      <c r="F1508" s="250">
        <v>24.200000000000003</v>
      </c>
      <c r="G1508" s="250">
        <v>22.200000000000003</v>
      </c>
      <c r="H1508" s="252">
        <v>21.85</v>
      </c>
      <c r="I1508"/>
      <c r="J1508"/>
    </row>
    <row r="1509" spans="1:10" x14ac:dyDescent="0.35">
      <c r="A1509" s="138" t="s">
        <v>7225</v>
      </c>
      <c r="B1509" s="21">
        <v>6</v>
      </c>
      <c r="C1509" s="20">
        <v>0.7</v>
      </c>
      <c r="D1509" s="135">
        <v>50</v>
      </c>
      <c r="E1509" s="21"/>
      <c r="F1509" s="250">
        <v>31.650000000000002</v>
      </c>
      <c r="G1509" s="250">
        <v>29.05</v>
      </c>
      <c r="H1509" s="252">
        <v>28.55</v>
      </c>
    </row>
    <row r="1510" spans="1:10" x14ac:dyDescent="0.35">
      <c r="A1510" s="138" t="s">
        <v>15456</v>
      </c>
      <c r="B1510" s="21">
        <v>6</v>
      </c>
      <c r="C1510" s="20">
        <v>2</v>
      </c>
      <c r="D1510" s="135">
        <v>40</v>
      </c>
      <c r="E1510" s="21"/>
      <c r="F1510" s="250">
        <v>44.95</v>
      </c>
      <c r="G1510" s="250">
        <v>41.300000000000004</v>
      </c>
      <c r="H1510" s="252">
        <v>40.550000000000004</v>
      </c>
    </row>
    <row r="1511" spans="1:10" x14ac:dyDescent="0.35">
      <c r="A1511" s="138" t="s">
        <v>14370</v>
      </c>
      <c r="B1511" s="21">
        <v>6</v>
      </c>
      <c r="C1511" s="20">
        <v>0.7</v>
      </c>
      <c r="D1511" s="135">
        <v>40</v>
      </c>
      <c r="E1511" s="21"/>
      <c r="F1511" s="250">
        <v>26.150000000000002</v>
      </c>
      <c r="G1511" s="250">
        <v>24</v>
      </c>
      <c r="H1511" s="252">
        <v>23.55</v>
      </c>
    </row>
    <row r="1512" spans="1:10" x14ac:dyDescent="0.35">
      <c r="A1512" s="138" t="s">
        <v>14438</v>
      </c>
      <c r="B1512" s="21">
        <v>6</v>
      </c>
      <c r="C1512" s="20">
        <v>1</v>
      </c>
      <c r="D1512" s="135">
        <v>40</v>
      </c>
      <c r="E1512" s="21"/>
      <c r="F1512" s="250">
        <v>24.650000000000002</v>
      </c>
      <c r="G1512" s="250">
        <v>22.650000000000002</v>
      </c>
      <c r="H1512" s="252">
        <v>22.25</v>
      </c>
    </row>
    <row r="1513" spans="1:10" s="128" customFormat="1" x14ac:dyDescent="0.35">
      <c r="A1513" s="138" t="s">
        <v>7400</v>
      </c>
      <c r="B1513" s="21">
        <v>6</v>
      </c>
      <c r="C1513" s="20">
        <v>1</v>
      </c>
      <c r="D1513" s="135">
        <v>40</v>
      </c>
      <c r="E1513" s="21"/>
      <c r="F1513" s="250">
        <v>17.350000000000001</v>
      </c>
      <c r="G1513" s="250">
        <v>15.9</v>
      </c>
      <c r="H1513" s="252">
        <v>15.65</v>
      </c>
      <c r="I1513"/>
      <c r="J1513"/>
    </row>
    <row r="1514" spans="1:10" x14ac:dyDescent="0.35">
      <c r="A1514" s="138" t="s">
        <v>7414</v>
      </c>
      <c r="B1514" s="21">
        <v>6</v>
      </c>
      <c r="C1514" s="20">
        <v>0.7</v>
      </c>
      <c r="D1514" s="135">
        <v>43</v>
      </c>
      <c r="E1514" s="21"/>
      <c r="F1514" s="250">
        <v>16.650000000000002</v>
      </c>
      <c r="G1514" s="250">
        <v>15.3</v>
      </c>
      <c r="H1514" s="252">
        <v>15</v>
      </c>
    </row>
    <row r="1515" spans="1:10" x14ac:dyDescent="0.35">
      <c r="A1515" s="138" t="s">
        <v>7418</v>
      </c>
      <c r="B1515" s="21">
        <v>6</v>
      </c>
      <c r="C1515" s="20">
        <v>0.7</v>
      </c>
      <c r="D1515" s="135">
        <v>32.5</v>
      </c>
      <c r="E1515" s="21"/>
      <c r="F1515" s="250">
        <v>13.25</v>
      </c>
      <c r="G1515" s="250">
        <v>12.200000000000001</v>
      </c>
      <c r="H1515" s="252">
        <v>11.950000000000001</v>
      </c>
    </row>
    <row r="1516" spans="1:10" x14ac:dyDescent="0.35">
      <c r="A1516" s="138" t="s">
        <v>7426</v>
      </c>
      <c r="B1516" s="21">
        <v>6</v>
      </c>
      <c r="C1516" s="20">
        <v>0.7</v>
      </c>
      <c r="D1516" s="135">
        <v>43</v>
      </c>
      <c r="E1516" s="21"/>
      <c r="F1516" s="250">
        <v>21.150000000000002</v>
      </c>
      <c r="G1516" s="250">
        <v>19.400000000000002</v>
      </c>
      <c r="H1516" s="252">
        <v>19.05</v>
      </c>
    </row>
    <row r="1517" spans="1:10" x14ac:dyDescent="0.35">
      <c r="A1517" s="138" t="s">
        <v>7440</v>
      </c>
      <c r="B1517" s="21">
        <v>6</v>
      </c>
      <c r="C1517" s="20">
        <v>0.7</v>
      </c>
      <c r="D1517" s="135">
        <v>40</v>
      </c>
      <c r="E1517" s="21"/>
      <c r="F1517" s="250">
        <v>20.400000000000002</v>
      </c>
      <c r="G1517" s="250">
        <v>18.75</v>
      </c>
      <c r="H1517" s="252">
        <v>18.400000000000002</v>
      </c>
    </row>
    <row r="1518" spans="1:10" s="128" customFormat="1" x14ac:dyDescent="0.35">
      <c r="A1518" s="138" t="s">
        <v>7444</v>
      </c>
      <c r="B1518" s="21">
        <v>6</v>
      </c>
      <c r="C1518" s="20">
        <v>0.7</v>
      </c>
      <c r="D1518" s="135">
        <v>40</v>
      </c>
      <c r="E1518" s="21"/>
      <c r="F1518" s="250">
        <v>13.4</v>
      </c>
      <c r="G1518" s="250">
        <v>12.3</v>
      </c>
      <c r="H1518" s="252">
        <v>12.05</v>
      </c>
      <c r="I1518"/>
      <c r="J1518"/>
    </row>
    <row r="1519" spans="1:10" x14ac:dyDescent="0.35">
      <c r="A1519" s="138" t="s">
        <v>7498</v>
      </c>
      <c r="B1519" s="21">
        <v>3</v>
      </c>
      <c r="C1519" s="20">
        <v>0.7</v>
      </c>
      <c r="D1519" s="135">
        <v>46</v>
      </c>
      <c r="E1519" s="21"/>
      <c r="F1519" s="250">
        <v>54.150000000000006</v>
      </c>
      <c r="G1519" s="250">
        <v>49.75</v>
      </c>
      <c r="H1519" s="252">
        <v>48.85</v>
      </c>
    </row>
    <row r="1520" spans="1:10" x14ac:dyDescent="0.35">
      <c r="A1520" s="138" t="s">
        <v>14371</v>
      </c>
      <c r="B1520" s="21">
        <v>6</v>
      </c>
      <c r="C1520" s="20">
        <v>0.7</v>
      </c>
      <c r="D1520" s="135">
        <v>40</v>
      </c>
      <c r="E1520" s="21"/>
      <c r="F1520" s="250">
        <v>19.100000000000001</v>
      </c>
      <c r="G1520" s="250">
        <v>17.55</v>
      </c>
      <c r="H1520" s="252">
        <v>17.25</v>
      </c>
    </row>
    <row r="1521" spans="1:10" s="128" customFormat="1" x14ac:dyDescent="0.35">
      <c r="A1521" s="138" t="s">
        <v>7509</v>
      </c>
      <c r="B1521" s="21">
        <v>6</v>
      </c>
      <c r="C1521" s="20">
        <v>1</v>
      </c>
      <c r="D1521" s="135">
        <v>40</v>
      </c>
      <c r="E1521" s="21"/>
      <c r="F1521" s="250">
        <v>82</v>
      </c>
      <c r="G1521" s="250">
        <v>75.3</v>
      </c>
      <c r="H1521" s="252">
        <v>73.95</v>
      </c>
      <c r="I1521"/>
      <c r="J1521"/>
    </row>
    <row r="1522" spans="1:10" x14ac:dyDescent="0.35">
      <c r="A1522" s="138" t="s">
        <v>7621</v>
      </c>
      <c r="B1522" s="21">
        <v>6</v>
      </c>
      <c r="C1522" s="20">
        <v>0.7</v>
      </c>
      <c r="D1522" s="135">
        <v>40</v>
      </c>
      <c r="E1522" s="21"/>
      <c r="F1522" s="250">
        <v>39</v>
      </c>
      <c r="G1522" s="250">
        <v>35.800000000000004</v>
      </c>
      <c r="H1522" s="252">
        <v>35.15</v>
      </c>
    </row>
    <row r="1523" spans="1:10" x14ac:dyDescent="0.35">
      <c r="A1523" s="138" t="s">
        <v>7693</v>
      </c>
      <c r="B1523" s="21">
        <v>6</v>
      </c>
      <c r="C1523" s="20">
        <v>0.7</v>
      </c>
      <c r="D1523" s="135">
        <v>40</v>
      </c>
      <c r="E1523" s="21"/>
      <c r="F1523" s="250">
        <v>29.25</v>
      </c>
      <c r="G1523" s="250">
        <v>26.85</v>
      </c>
      <c r="H1523" s="252">
        <v>26.35</v>
      </c>
    </row>
    <row r="1524" spans="1:10" x14ac:dyDescent="0.35">
      <c r="A1524" s="138" t="s">
        <v>7697</v>
      </c>
      <c r="B1524" s="21">
        <v>6</v>
      </c>
      <c r="C1524" s="20">
        <v>0.7</v>
      </c>
      <c r="D1524" s="135">
        <v>40</v>
      </c>
      <c r="E1524" s="21"/>
      <c r="F1524" s="250">
        <v>27.1</v>
      </c>
      <c r="G1524" s="250">
        <v>24.900000000000002</v>
      </c>
      <c r="H1524" s="252">
        <v>24.450000000000003</v>
      </c>
    </row>
    <row r="1525" spans="1:10" s="128" customFormat="1" x14ac:dyDescent="0.35">
      <c r="A1525" s="138" t="s">
        <v>14415</v>
      </c>
      <c r="B1525" s="21">
        <v>6</v>
      </c>
      <c r="C1525" s="20">
        <v>0.7</v>
      </c>
      <c r="D1525" s="135">
        <v>40</v>
      </c>
      <c r="E1525" s="21"/>
      <c r="F1525" s="250">
        <v>35.35</v>
      </c>
      <c r="G1525" s="250">
        <v>32.450000000000003</v>
      </c>
      <c r="H1525" s="252">
        <v>31.85</v>
      </c>
      <c r="I1525"/>
      <c r="J1525"/>
    </row>
    <row r="1526" spans="1:10" x14ac:dyDescent="0.35">
      <c r="A1526" s="138" t="s">
        <v>7701</v>
      </c>
      <c r="B1526" s="21">
        <v>6</v>
      </c>
      <c r="C1526" s="20">
        <v>0.7</v>
      </c>
      <c r="D1526" s="135">
        <v>40</v>
      </c>
      <c r="E1526" s="21"/>
      <c r="F1526" s="250">
        <v>36.25</v>
      </c>
      <c r="G1526" s="250">
        <v>33.300000000000004</v>
      </c>
      <c r="H1526" s="252">
        <v>32.700000000000003</v>
      </c>
    </row>
    <row r="1527" spans="1:10" x14ac:dyDescent="0.35">
      <c r="A1527" s="138" t="s">
        <v>14305</v>
      </c>
      <c r="B1527" s="21">
        <v>6</v>
      </c>
      <c r="C1527" s="20">
        <v>0.7</v>
      </c>
      <c r="D1527" s="135">
        <v>40</v>
      </c>
      <c r="E1527" s="21"/>
      <c r="F1527" s="250">
        <v>41.650000000000006</v>
      </c>
      <c r="G1527" s="250">
        <v>38.200000000000003</v>
      </c>
      <c r="H1527" s="252">
        <v>37.550000000000004</v>
      </c>
    </row>
    <row r="1528" spans="1:10" s="128" customFormat="1" x14ac:dyDescent="0.35">
      <c r="A1528" s="138" t="s">
        <v>14710</v>
      </c>
      <c r="B1528" s="21">
        <v>6</v>
      </c>
      <c r="C1528" s="20">
        <v>0.7</v>
      </c>
      <c r="D1528" s="135">
        <v>44</v>
      </c>
      <c r="E1528" s="21"/>
      <c r="F1528" s="250">
        <v>68.05</v>
      </c>
      <c r="G1528" s="250">
        <v>62.45</v>
      </c>
      <c r="H1528" s="252">
        <v>61.35</v>
      </c>
      <c r="I1528"/>
      <c r="J1528"/>
    </row>
    <row r="1529" spans="1:10" x14ac:dyDescent="0.35">
      <c r="A1529" s="138" t="s">
        <v>7708</v>
      </c>
      <c r="B1529" s="21">
        <v>6</v>
      </c>
      <c r="C1529" s="20">
        <v>0.7</v>
      </c>
      <c r="D1529" s="135">
        <v>44</v>
      </c>
      <c r="E1529" s="21"/>
      <c r="F1529" s="250">
        <v>59.5</v>
      </c>
      <c r="G1529" s="250">
        <v>54.6</v>
      </c>
      <c r="H1529" s="252">
        <v>53.650000000000006</v>
      </c>
    </row>
    <row r="1530" spans="1:10" s="128" customFormat="1" x14ac:dyDescent="0.35">
      <c r="A1530" s="138" t="s">
        <v>7712</v>
      </c>
      <c r="B1530" s="21">
        <v>6</v>
      </c>
      <c r="C1530" s="20">
        <v>0.7</v>
      </c>
      <c r="D1530" s="135">
        <v>46.7</v>
      </c>
      <c r="E1530" s="21"/>
      <c r="F1530" s="250">
        <v>152.45000000000002</v>
      </c>
      <c r="G1530" s="250">
        <v>139.95000000000002</v>
      </c>
      <c r="H1530" s="252">
        <v>137.45000000000002</v>
      </c>
      <c r="I1530"/>
      <c r="J1530"/>
    </row>
    <row r="1531" spans="1:10" x14ac:dyDescent="0.35">
      <c r="A1531" s="138" t="s">
        <v>7716</v>
      </c>
      <c r="B1531" s="21">
        <v>6</v>
      </c>
      <c r="C1531" s="20">
        <v>0.7</v>
      </c>
      <c r="D1531" s="135">
        <v>40</v>
      </c>
      <c r="E1531" s="21"/>
      <c r="F1531" s="250">
        <v>23.450000000000003</v>
      </c>
      <c r="G1531" s="250">
        <v>21.55</v>
      </c>
      <c r="H1531" s="252">
        <v>21.150000000000002</v>
      </c>
    </row>
    <row r="1532" spans="1:10" x14ac:dyDescent="0.35">
      <c r="A1532" s="138" t="s">
        <v>7720</v>
      </c>
      <c r="B1532" s="21">
        <v>6</v>
      </c>
      <c r="C1532" s="20">
        <v>0.7</v>
      </c>
      <c r="D1532" s="135">
        <v>40</v>
      </c>
      <c r="E1532" s="21"/>
      <c r="F1532" s="250">
        <v>31.05</v>
      </c>
      <c r="G1532" s="250">
        <v>28.55</v>
      </c>
      <c r="H1532" s="252">
        <v>28</v>
      </c>
    </row>
    <row r="1533" spans="1:10" s="128" customFormat="1" x14ac:dyDescent="0.35">
      <c r="A1533" s="138" t="s">
        <v>7724</v>
      </c>
      <c r="B1533" s="21">
        <v>6</v>
      </c>
      <c r="C1533" s="20">
        <v>0.7</v>
      </c>
      <c r="D1533" s="135">
        <v>40</v>
      </c>
      <c r="E1533" s="21"/>
      <c r="F1533" s="250">
        <v>25.6</v>
      </c>
      <c r="G1533" s="250">
        <v>23.5</v>
      </c>
      <c r="H1533" s="252">
        <v>23.05</v>
      </c>
      <c r="I1533"/>
      <c r="J1533"/>
    </row>
    <row r="1534" spans="1:10" s="128" customFormat="1" x14ac:dyDescent="0.35">
      <c r="A1534" s="138" t="s">
        <v>7728</v>
      </c>
      <c r="B1534" s="21">
        <v>6</v>
      </c>
      <c r="C1534" s="20">
        <v>0.7</v>
      </c>
      <c r="D1534" s="135">
        <v>42</v>
      </c>
      <c r="E1534" s="21"/>
      <c r="F1534" s="250">
        <v>39.200000000000003</v>
      </c>
      <c r="G1534" s="250">
        <v>35.950000000000003</v>
      </c>
      <c r="H1534" s="252">
        <v>35.35</v>
      </c>
      <c r="I1534"/>
      <c r="J1534"/>
    </row>
    <row r="1535" spans="1:10" x14ac:dyDescent="0.35">
      <c r="A1535" s="138" t="s">
        <v>7732</v>
      </c>
      <c r="B1535" s="21">
        <v>6</v>
      </c>
      <c r="C1535" s="20">
        <v>1</v>
      </c>
      <c r="D1535" s="135">
        <v>43.6</v>
      </c>
      <c r="E1535" s="21"/>
      <c r="F1535" s="250">
        <v>37.300000000000004</v>
      </c>
      <c r="G1535" s="250">
        <v>34.25</v>
      </c>
      <c r="H1535" s="252">
        <v>33.65</v>
      </c>
    </row>
    <row r="1536" spans="1:10" s="128" customFormat="1" x14ac:dyDescent="0.35">
      <c r="A1536" s="138" t="s">
        <v>7736</v>
      </c>
      <c r="B1536" s="21">
        <v>6</v>
      </c>
      <c r="C1536" s="20">
        <v>1</v>
      </c>
      <c r="D1536" s="135">
        <v>42.5</v>
      </c>
      <c r="E1536" s="21"/>
      <c r="F1536" s="250">
        <v>31.6</v>
      </c>
      <c r="G1536" s="250">
        <v>29.05</v>
      </c>
      <c r="H1536" s="252">
        <v>28.5</v>
      </c>
      <c r="I1536"/>
      <c r="J1536"/>
    </row>
    <row r="1537" spans="1:10" s="128" customFormat="1" x14ac:dyDescent="0.35">
      <c r="A1537" s="138" t="s">
        <v>7740</v>
      </c>
      <c r="B1537" s="21">
        <v>6</v>
      </c>
      <c r="C1537" s="20">
        <v>0.7</v>
      </c>
      <c r="D1537" s="135">
        <v>40</v>
      </c>
      <c r="E1537" s="21"/>
      <c r="F1537" s="250">
        <v>29.6</v>
      </c>
      <c r="G1537" s="250">
        <v>27.200000000000003</v>
      </c>
      <c r="H1537" s="252">
        <v>26.700000000000003</v>
      </c>
      <c r="I1537"/>
      <c r="J1537"/>
    </row>
    <row r="1538" spans="1:10" s="128" customFormat="1" x14ac:dyDescent="0.35">
      <c r="A1538" s="138" t="s">
        <v>7744</v>
      </c>
      <c r="B1538" s="21">
        <v>6</v>
      </c>
      <c r="C1538" s="20">
        <v>0.7</v>
      </c>
      <c r="D1538" s="135">
        <v>40</v>
      </c>
      <c r="E1538" s="21"/>
      <c r="F1538" s="250">
        <v>12.4</v>
      </c>
      <c r="G1538" s="250">
        <v>11.4</v>
      </c>
      <c r="H1538" s="252">
        <v>11.200000000000001</v>
      </c>
      <c r="I1538"/>
      <c r="J1538"/>
    </row>
    <row r="1539" spans="1:10" x14ac:dyDescent="0.35">
      <c r="A1539" s="138" t="s">
        <v>7763</v>
      </c>
      <c r="B1539" s="21">
        <v>120</v>
      </c>
      <c r="C1539" s="20">
        <v>0.05</v>
      </c>
      <c r="D1539" s="135">
        <v>40</v>
      </c>
      <c r="E1539" s="21"/>
      <c r="F1539" s="250">
        <v>3.1</v>
      </c>
      <c r="G1539" s="250">
        <v>2.85</v>
      </c>
      <c r="H1539" s="252">
        <v>2.8000000000000003</v>
      </c>
    </row>
    <row r="1540" spans="1:10" x14ac:dyDescent="0.35">
      <c r="A1540" s="138" t="s">
        <v>7787</v>
      </c>
      <c r="B1540" s="21">
        <v>12</v>
      </c>
      <c r="C1540" s="20">
        <v>0.7</v>
      </c>
      <c r="D1540" s="135">
        <v>46</v>
      </c>
      <c r="E1540" s="21"/>
      <c r="F1540" s="250">
        <v>35.85</v>
      </c>
      <c r="G1540" s="250">
        <v>32.950000000000003</v>
      </c>
      <c r="H1540" s="252">
        <v>32.35</v>
      </c>
    </row>
    <row r="1541" spans="1:10" s="128" customFormat="1" x14ac:dyDescent="0.35">
      <c r="A1541" s="138" t="s">
        <v>7794</v>
      </c>
      <c r="B1541" s="21">
        <v>6</v>
      </c>
      <c r="C1541" s="20">
        <v>0.5</v>
      </c>
      <c r="D1541" s="135">
        <v>48</v>
      </c>
      <c r="E1541" s="21"/>
      <c r="F1541" s="250">
        <v>44.6</v>
      </c>
      <c r="G1541" s="250">
        <v>40.950000000000003</v>
      </c>
      <c r="H1541" s="252">
        <v>40.200000000000003</v>
      </c>
      <c r="I1541"/>
      <c r="J1541"/>
    </row>
    <row r="1542" spans="1:10" s="128" customFormat="1" x14ac:dyDescent="0.35">
      <c r="A1542" s="138" t="s">
        <v>7798</v>
      </c>
      <c r="B1542" s="21">
        <v>6</v>
      </c>
      <c r="C1542" s="20">
        <v>0.5</v>
      </c>
      <c r="D1542" s="135">
        <v>48</v>
      </c>
      <c r="E1542" s="21"/>
      <c r="F1542" s="250">
        <v>47.050000000000004</v>
      </c>
      <c r="G1542" s="250">
        <v>43.2</v>
      </c>
      <c r="H1542" s="252">
        <v>42.400000000000006</v>
      </c>
      <c r="I1542"/>
      <c r="J1542"/>
    </row>
    <row r="1543" spans="1:10" x14ac:dyDescent="0.35">
      <c r="A1543" s="138" t="s">
        <v>14417</v>
      </c>
      <c r="B1543" s="21">
        <v>6</v>
      </c>
      <c r="C1543" s="20">
        <v>0.7</v>
      </c>
      <c r="D1543" s="135">
        <v>40</v>
      </c>
      <c r="E1543" s="21"/>
      <c r="F1543" s="250">
        <v>50</v>
      </c>
      <c r="G1543" s="250">
        <v>45.900000000000006</v>
      </c>
      <c r="H1543" s="252">
        <v>45.050000000000004</v>
      </c>
    </row>
    <row r="1544" spans="1:10" x14ac:dyDescent="0.35">
      <c r="A1544" s="138" t="s">
        <v>14814</v>
      </c>
      <c r="B1544" s="21">
        <v>6</v>
      </c>
      <c r="C1544" s="20">
        <v>0.7</v>
      </c>
      <c r="D1544" s="135">
        <v>46</v>
      </c>
      <c r="E1544" s="21"/>
      <c r="F1544" s="250">
        <v>54.150000000000006</v>
      </c>
      <c r="G1544" s="250">
        <v>49.75</v>
      </c>
      <c r="H1544" s="252">
        <v>48.85</v>
      </c>
    </row>
    <row r="1545" spans="1:10" s="128" customFormat="1" x14ac:dyDescent="0.35">
      <c r="A1545" s="138" t="s">
        <v>14712</v>
      </c>
      <c r="B1545" s="21">
        <v>6</v>
      </c>
      <c r="C1545" s="20">
        <v>0.7</v>
      </c>
      <c r="D1545" s="135">
        <v>53.2</v>
      </c>
      <c r="E1545" s="21"/>
      <c r="F1545" s="250">
        <v>107.25</v>
      </c>
      <c r="G1545" s="250">
        <v>98.5</v>
      </c>
      <c r="H1545" s="252">
        <v>96.7</v>
      </c>
      <c r="I1545"/>
      <c r="J1545"/>
    </row>
    <row r="1546" spans="1:10" x14ac:dyDescent="0.35">
      <c r="A1546" s="138" t="s">
        <v>7820</v>
      </c>
      <c r="B1546" s="21">
        <v>6</v>
      </c>
      <c r="C1546" s="20">
        <v>0.7</v>
      </c>
      <c r="D1546" s="135">
        <v>54</v>
      </c>
      <c r="E1546" s="21"/>
      <c r="F1546" s="250">
        <v>119.55000000000001</v>
      </c>
      <c r="G1546" s="250">
        <v>109.75</v>
      </c>
      <c r="H1546" s="252">
        <v>107.80000000000001</v>
      </c>
    </row>
    <row r="1547" spans="1:10" s="128" customFormat="1" x14ac:dyDescent="0.35">
      <c r="A1547" s="138" t="s">
        <v>7824</v>
      </c>
      <c r="B1547" s="21">
        <v>6</v>
      </c>
      <c r="C1547" s="20">
        <v>0.7</v>
      </c>
      <c r="D1547" s="135">
        <v>46</v>
      </c>
      <c r="E1547" s="21"/>
      <c r="F1547" s="250">
        <v>52.95</v>
      </c>
      <c r="G1547" s="250">
        <v>48.6</v>
      </c>
      <c r="H1547" s="252">
        <v>47.75</v>
      </c>
      <c r="I1547"/>
      <c r="J1547"/>
    </row>
    <row r="1548" spans="1:10" s="128" customFormat="1" x14ac:dyDescent="0.35">
      <c r="A1548" s="138" t="s">
        <v>14307</v>
      </c>
      <c r="B1548" s="21">
        <v>6</v>
      </c>
      <c r="C1548" s="20">
        <v>0.7</v>
      </c>
      <c r="D1548" s="135">
        <v>40</v>
      </c>
      <c r="E1548" s="21"/>
      <c r="F1548" s="250">
        <v>50</v>
      </c>
      <c r="G1548" s="250">
        <v>45.900000000000006</v>
      </c>
      <c r="H1548" s="252">
        <v>45.050000000000004</v>
      </c>
      <c r="I1548"/>
      <c r="J1548"/>
    </row>
    <row r="1549" spans="1:10" x14ac:dyDescent="0.35">
      <c r="A1549" s="138" t="s">
        <v>14714</v>
      </c>
      <c r="B1549" s="21">
        <v>6</v>
      </c>
      <c r="C1549" s="20">
        <v>0.7</v>
      </c>
      <c r="D1549" s="135">
        <v>57.8</v>
      </c>
      <c r="E1549" s="21"/>
      <c r="F1549" s="250">
        <v>98.550000000000011</v>
      </c>
      <c r="G1549" s="250">
        <v>90.45</v>
      </c>
      <c r="H1549" s="252">
        <v>88.850000000000009</v>
      </c>
    </row>
    <row r="1550" spans="1:10" x14ac:dyDescent="0.35">
      <c r="A1550" s="138" t="s">
        <v>7829</v>
      </c>
      <c r="B1550" s="21">
        <v>6</v>
      </c>
      <c r="C1550" s="20">
        <v>0.7</v>
      </c>
      <c r="D1550" s="135">
        <v>57.1</v>
      </c>
      <c r="E1550" s="21"/>
      <c r="F1550" s="250">
        <v>135.05000000000001</v>
      </c>
      <c r="G1550" s="250">
        <v>124</v>
      </c>
      <c r="H1550" s="252">
        <v>121.80000000000001</v>
      </c>
    </row>
    <row r="1551" spans="1:10" x14ac:dyDescent="0.35">
      <c r="A1551" s="138" t="s">
        <v>7833</v>
      </c>
      <c r="B1551" s="21">
        <v>6</v>
      </c>
      <c r="C1551" s="20">
        <v>0.7</v>
      </c>
      <c r="D1551" s="135">
        <v>40</v>
      </c>
      <c r="E1551" s="21"/>
      <c r="F1551" s="250">
        <v>67.05</v>
      </c>
      <c r="G1551" s="250">
        <v>61.550000000000004</v>
      </c>
      <c r="H1551" s="252">
        <v>60.45</v>
      </c>
    </row>
    <row r="1552" spans="1:10" s="128" customFormat="1" x14ac:dyDescent="0.35">
      <c r="A1552" s="138" t="s">
        <v>7880</v>
      </c>
      <c r="B1552" s="21">
        <v>6</v>
      </c>
      <c r="C1552" s="20">
        <v>0.7</v>
      </c>
      <c r="D1552" s="135">
        <v>40</v>
      </c>
      <c r="E1552" s="21"/>
      <c r="F1552" s="250">
        <v>12.700000000000001</v>
      </c>
      <c r="G1552" s="250">
        <v>11.65</v>
      </c>
      <c r="H1552" s="252">
        <v>11.450000000000001</v>
      </c>
      <c r="I1552"/>
      <c r="J1552"/>
    </row>
    <row r="1553" spans="1:10" s="128" customFormat="1" x14ac:dyDescent="0.35">
      <c r="A1553" s="138" t="s">
        <v>7884</v>
      </c>
      <c r="B1553" s="21">
        <v>6</v>
      </c>
      <c r="C1553" s="20">
        <v>0.7</v>
      </c>
      <c r="D1553" s="135">
        <v>46</v>
      </c>
      <c r="E1553" s="21"/>
      <c r="F1553" s="250">
        <v>37.6</v>
      </c>
      <c r="G1553" s="250">
        <v>34.5</v>
      </c>
      <c r="H1553" s="252">
        <v>33.9</v>
      </c>
      <c r="I1553"/>
      <c r="J1553"/>
    </row>
    <row r="1554" spans="1:10" x14ac:dyDescent="0.35">
      <c r="A1554" s="138" t="s">
        <v>7888</v>
      </c>
      <c r="B1554" s="21">
        <v>6</v>
      </c>
      <c r="C1554" s="20">
        <v>0.7</v>
      </c>
      <c r="D1554" s="135">
        <v>46</v>
      </c>
      <c r="E1554" s="21"/>
      <c r="F1554" s="250">
        <v>45.35</v>
      </c>
      <c r="G1554" s="250">
        <v>41.6</v>
      </c>
      <c r="H1554" s="252">
        <v>40.85</v>
      </c>
    </row>
    <row r="1555" spans="1:10" x14ac:dyDescent="0.35">
      <c r="A1555" s="138" t="s">
        <v>14858</v>
      </c>
      <c r="B1555" s="21">
        <v>6</v>
      </c>
      <c r="C1555" s="20">
        <v>0.7</v>
      </c>
      <c r="D1555" s="135">
        <v>43</v>
      </c>
      <c r="E1555" s="21"/>
      <c r="F1555" s="250">
        <v>52.7</v>
      </c>
      <c r="G1555" s="250">
        <v>48.35</v>
      </c>
      <c r="H1555" s="252">
        <v>47.5</v>
      </c>
    </row>
    <row r="1556" spans="1:10" x14ac:dyDescent="0.35">
      <c r="A1556" s="138" t="s">
        <v>7910</v>
      </c>
      <c r="B1556" s="21">
        <v>6</v>
      </c>
      <c r="C1556" s="20">
        <v>0.7</v>
      </c>
      <c r="D1556" s="135">
        <v>40</v>
      </c>
      <c r="E1556" s="21"/>
      <c r="F1556" s="250">
        <v>19.600000000000001</v>
      </c>
      <c r="G1556" s="250">
        <v>18</v>
      </c>
      <c r="H1556" s="252">
        <v>17.7</v>
      </c>
    </row>
    <row r="1557" spans="1:10" x14ac:dyDescent="0.35">
      <c r="A1557" s="138" t="s">
        <v>7916</v>
      </c>
      <c r="B1557" s="21">
        <v>6</v>
      </c>
      <c r="C1557" s="20">
        <v>0.7</v>
      </c>
      <c r="D1557" s="135">
        <v>56</v>
      </c>
      <c r="E1557" s="21"/>
      <c r="F1557" s="250">
        <v>35.550000000000004</v>
      </c>
      <c r="G1557" s="250">
        <v>32.65</v>
      </c>
      <c r="H1557" s="252">
        <v>32.050000000000004</v>
      </c>
    </row>
    <row r="1558" spans="1:10" s="128" customFormat="1" x14ac:dyDescent="0.35">
      <c r="A1558" s="138" t="s">
        <v>7947</v>
      </c>
      <c r="B1558" s="21">
        <v>6</v>
      </c>
      <c r="C1558" s="20">
        <v>0.7</v>
      </c>
      <c r="D1558" s="135">
        <v>50</v>
      </c>
      <c r="E1558" s="21"/>
      <c r="F1558" s="250">
        <v>36.25</v>
      </c>
      <c r="G1558" s="250">
        <v>33.25</v>
      </c>
      <c r="H1558" s="252">
        <v>32.65</v>
      </c>
      <c r="I1558"/>
      <c r="J1558"/>
    </row>
    <row r="1559" spans="1:10" s="128" customFormat="1" x14ac:dyDescent="0.35">
      <c r="A1559" s="138" t="s">
        <v>7951</v>
      </c>
      <c r="B1559" s="21">
        <v>6</v>
      </c>
      <c r="C1559" s="20">
        <v>0.7</v>
      </c>
      <c r="D1559" s="135">
        <v>43</v>
      </c>
      <c r="E1559" s="21"/>
      <c r="F1559" s="250">
        <v>29.650000000000002</v>
      </c>
      <c r="G1559" s="250">
        <v>27.200000000000003</v>
      </c>
      <c r="H1559" s="252">
        <v>26.700000000000003</v>
      </c>
      <c r="I1559"/>
      <c r="J1559"/>
    </row>
    <row r="1560" spans="1:10" s="128" customFormat="1" x14ac:dyDescent="0.35">
      <c r="A1560" s="138" t="s">
        <v>7955</v>
      </c>
      <c r="B1560" s="21">
        <v>6</v>
      </c>
      <c r="C1560" s="20">
        <v>0.7</v>
      </c>
      <c r="D1560" s="135">
        <v>43</v>
      </c>
      <c r="E1560" s="21"/>
      <c r="F1560" s="250">
        <v>40.200000000000003</v>
      </c>
      <c r="G1560" s="250">
        <v>36.9</v>
      </c>
      <c r="H1560" s="252">
        <v>36.25</v>
      </c>
      <c r="I1560"/>
      <c r="J1560"/>
    </row>
    <row r="1561" spans="1:10" s="128" customFormat="1" x14ac:dyDescent="0.35">
      <c r="A1561" s="138" t="s">
        <v>14841</v>
      </c>
      <c r="B1561" s="21">
        <v>6</v>
      </c>
      <c r="C1561" s="20">
        <v>0.7</v>
      </c>
      <c r="D1561" s="135">
        <v>43</v>
      </c>
      <c r="E1561" s="21"/>
      <c r="F1561" s="250">
        <v>55.150000000000006</v>
      </c>
      <c r="G1561" s="250">
        <v>50.6</v>
      </c>
      <c r="H1561" s="252">
        <v>49.7</v>
      </c>
      <c r="I1561"/>
      <c r="J1561"/>
    </row>
    <row r="1562" spans="1:10" x14ac:dyDescent="0.35">
      <c r="A1562" s="138" t="s">
        <v>7959</v>
      </c>
      <c r="B1562" s="21">
        <v>6</v>
      </c>
      <c r="C1562" s="20">
        <v>0.7</v>
      </c>
      <c r="D1562" s="135">
        <v>43</v>
      </c>
      <c r="E1562" s="21"/>
      <c r="F1562" s="250">
        <v>50.550000000000004</v>
      </c>
      <c r="G1562" s="250">
        <v>46.400000000000006</v>
      </c>
      <c r="H1562" s="252">
        <v>45.6</v>
      </c>
    </row>
    <row r="1563" spans="1:10" x14ac:dyDescent="0.35">
      <c r="A1563" s="138" t="s">
        <v>8010</v>
      </c>
      <c r="B1563" s="21">
        <v>6</v>
      </c>
      <c r="C1563" s="20">
        <v>0.5</v>
      </c>
      <c r="D1563" s="135">
        <v>47</v>
      </c>
      <c r="E1563" s="21"/>
      <c r="F1563" s="250">
        <v>33.450000000000003</v>
      </c>
      <c r="G1563" s="250">
        <v>30.700000000000003</v>
      </c>
      <c r="H1563" s="252">
        <v>30.150000000000002</v>
      </c>
    </row>
    <row r="1564" spans="1:10" s="128" customFormat="1" x14ac:dyDescent="0.35">
      <c r="A1564" s="138" t="s">
        <v>8081</v>
      </c>
      <c r="B1564" s="21">
        <v>6</v>
      </c>
      <c r="C1564" s="20">
        <v>0.7</v>
      </c>
      <c r="D1564" s="135">
        <v>43</v>
      </c>
      <c r="E1564" s="21"/>
      <c r="F1564" s="250">
        <v>54.45</v>
      </c>
      <c r="G1564" s="250">
        <v>50</v>
      </c>
      <c r="H1564" s="252">
        <v>49.1</v>
      </c>
      <c r="I1564"/>
      <c r="J1564"/>
    </row>
    <row r="1565" spans="1:10" s="128" customFormat="1" x14ac:dyDescent="0.35">
      <c r="A1565" s="138" t="s">
        <v>8149</v>
      </c>
      <c r="B1565" s="21">
        <v>6</v>
      </c>
      <c r="C1565" s="20">
        <v>0.7</v>
      </c>
      <c r="D1565" s="135">
        <v>43</v>
      </c>
      <c r="E1565" s="21"/>
      <c r="F1565" s="250">
        <v>71.600000000000009</v>
      </c>
      <c r="G1565" s="250">
        <v>65.75</v>
      </c>
      <c r="H1565" s="252">
        <v>64.55</v>
      </c>
      <c r="I1565"/>
      <c r="J1565"/>
    </row>
    <row r="1566" spans="1:10" x14ac:dyDescent="0.35">
      <c r="A1566" s="138" t="s">
        <v>8153</v>
      </c>
      <c r="B1566" s="21">
        <v>6</v>
      </c>
      <c r="C1566" s="20">
        <v>0.7</v>
      </c>
      <c r="D1566" s="135">
        <v>48</v>
      </c>
      <c r="E1566" s="21"/>
      <c r="F1566" s="250">
        <v>45.800000000000004</v>
      </c>
      <c r="G1566" s="250">
        <v>42.050000000000004</v>
      </c>
      <c r="H1566" s="252">
        <v>41.300000000000004</v>
      </c>
    </row>
    <row r="1567" spans="1:10" x14ac:dyDescent="0.35">
      <c r="A1567" s="138" t="s">
        <v>8157</v>
      </c>
      <c r="B1567" s="21">
        <v>6</v>
      </c>
      <c r="C1567" s="20">
        <v>0.7</v>
      </c>
      <c r="D1567" s="135">
        <v>43</v>
      </c>
      <c r="E1567" s="21"/>
      <c r="F1567" s="250">
        <v>100.7</v>
      </c>
      <c r="G1567" s="250">
        <v>92.45</v>
      </c>
      <c r="H1567" s="252">
        <v>90.800000000000011</v>
      </c>
    </row>
    <row r="1568" spans="1:10" s="128" customFormat="1" x14ac:dyDescent="0.35">
      <c r="A1568" s="138" t="s">
        <v>14718</v>
      </c>
      <c r="B1568" s="21">
        <v>6</v>
      </c>
      <c r="C1568" s="20">
        <v>0.7</v>
      </c>
      <c r="D1568" s="135">
        <v>55</v>
      </c>
      <c r="E1568" s="21"/>
      <c r="F1568" s="250">
        <v>45.2</v>
      </c>
      <c r="G1568" s="250">
        <v>41.5</v>
      </c>
      <c r="H1568" s="252">
        <v>40.75</v>
      </c>
      <c r="I1568"/>
      <c r="J1568"/>
    </row>
    <row r="1569" spans="1:10" x14ac:dyDescent="0.35">
      <c r="A1569" s="138" t="s">
        <v>14816</v>
      </c>
      <c r="B1569" s="21">
        <v>6</v>
      </c>
      <c r="C1569" s="20">
        <v>0.7</v>
      </c>
      <c r="D1569" s="135">
        <v>46</v>
      </c>
      <c r="E1569" s="21"/>
      <c r="F1569" s="250">
        <v>36.35</v>
      </c>
      <c r="G1569" s="250">
        <v>33.4</v>
      </c>
      <c r="H1569" s="252">
        <v>32.800000000000004</v>
      </c>
    </row>
    <row r="1570" spans="1:10" s="128" customFormat="1" x14ac:dyDescent="0.35">
      <c r="A1570" s="138" t="s">
        <v>14720</v>
      </c>
      <c r="B1570" s="21">
        <v>6</v>
      </c>
      <c r="C1570" s="20">
        <v>0.7</v>
      </c>
      <c r="D1570" s="135">
        <v>45.5</v>
      </c>
      <c r="E1570" s="21"/>
      <c r="F1570" s="250">
        <v>1256.45</v>
      </c>
      <c r="G1570" s="250">
        <v>1153.45</v>
      </c>
      <c r="H1570" s="252">
        <v>1132.8500000000001</v>
      </c>
      <c r="I1570"/>
      <c r="J1570"/>
    </row>
    <row r="1571" spans="1:10" s="128" customFormat="1" x14ac:dyDescent="0.35">
      <c r="A1571" s="138" t="s">
        <v>14722</v>
      </c>
      <c r="B1571" s="21">
        <v>6</v>
      </c>
      <c r="C1571" s="20">
        <v>0.7</v>
      </c>
      <c r="D1571" s="135">
        <v>58.6</v>
      </c>
      <c r="E1571" s="21"/>
      <c r="F1571" s="250">
        <v>171.8</v>
      </c>
      <c r="G1571" s="250">
        <v>157.70000000000002</v>
      </c>
      <c r="H1571" s="252">
        <v>154.9</v>
      </c>
      <c r="I1571"/>
      <c r="J1571"/>
    </row>
    <row r="1572" spans="1:10" x14ac:dyDescent="0.35">
      <c r="A1572" s="138" t="s">
        <v>8211</v>
      </c>
      <c r="B1572" s="21">
        <v>12</v>
      </c>
      <c r="C1572" s="20">
        <v>1</v>
      </c>
      <c r="D1572" s="135">
        <v>40</v>
      </c>
      <c r="E1572" s="21"/>
      <c r="F1572" s="250">
        <v>51.5</v>
      </c>
      <c r="G1572" s="250">
        <v>47.300000000000004</v>
      </c>
      <c r="H1572" s="252">
        <v>46.45</v>
      </c>
    </row>
    <row r="1573" spans="1:10" s="128" customFormat="1" x14ac:dyDescent="0.35">
      <c r="A1573" s="138" t="s">
        <v>8215</v>
      </c>
      <c r="B1573" s="21">
        <v>6</v>
      </c>
      <c r="C1573" s="20">
        <v>0.7</v>
      </c>
      <c r="D1573" s="135">
        <v>48</v>
      </c>
      <c r="E1573" s="21"/>
      <c r="F1573" s="250">
        <v>82.4</v>
      </c>
      <c r="G1573" s="250">
        <v>75.650000000000006</v>
      </c>
      <c r="H1573" s="252">
        <v>74.3</v>
      </c>
      <c r="I1573"/>
      <c r="J1573"/>
    </row>
    <row r="1574" spans="1:10" x14ac:dyDescent="0.35">
      <c r="A1574" s="138" t="s">
        <v>8219</v>
      </c>
      <c r="B1574" s="21">
        <v>6</v>
      </c>
      <c r="C1574" s="20">
        <v>1</v>
      </c>
      <c r="D1574" s="135">
        <v>48</v>
      </c>
      <c r="E1574" s="21"/>
      <c r="F1574" s="250">
        <v>68.900000000000006</v>
      </c>
      <c r="G1574" s="250">
        <v>63.25</v>
      </c>
      <c r="H1574" s="252">
        <v>62.150000000000006</v>
      </c>
    </row>
    <row r="1575" spans="1:10" s="128" customFormat="1" x14ac:dyDescent="0.35">
      <c r="A1575" s="138" t="s">
        <v>8223</v>
      </c>
      <c r="B1575" s="21">
        <v>6</v>
      </c>
      <c r="C1575" s="20">
        <v>0.7</v>
      </c>
      <c r="D1575" s="135">
        <v>48</v>
      </c>
      <c r="E1575" s="21"/>
      <c r="F1575" s="250">
        <v>40.300000000000004</v>
      </c>
      <c r="G1575" s="250">
        <v>37</v>
      </c>
      <c r="H1575" s="252">
        <v>36.35</v>
      </c>
      <c r="I1575"/>
      <c r="J1575"/>
    </row>
    <row r="1576" spans="1:10" x14ac:dyDescent="0.35">
      <c r="A1576" s="138" t="s">
        <v>8227</v>
      </c>
      <c r="B1576" s="21">
        <v>6</v>
      </c>
      <c r="C1576" s="20">
        <v>0.7</v>
      </c>
      <c r="D1576" s="135">
        <v>40</v>
      </c>
      <c r="E1576" s="21"/>
      <c r="F1576" s="250">
        <v>29.25</v>
      </c>
      <c r="G1576" s="250">
        <v>26.85</v>
      </c>
      <c r="H1576" s="252">
        <v>26.35</v>
      </c>
    </row>
    <row r="1577" spans="1:10" s="128" customFormat="1" x14ac:dyDescent="0.35">
      <c r="A1577" s="138" t="s">
        <v>8246</v>
      </c>
      <c r="B1577" s="21">
        <v>6</v>
      </c>
      <c r="C1577" s="20">
        <v>0.7</v>
      </c>
      <c r="D1577" s="135">
        <v>46</v>
      </c>
      <c r="E1577" s="21"/>
      <c r="F1577" s="250">
        <v>38.85</v>
      </c>
      <c r="G1577" s="250">
        <v>35.700000000000003</v>
      </c>
      <c r="H1577" s="252">
        <v>35.050000000000004</v>
      </c>
      <c r="I1577"/>
      <c r="J1577"/>
    </row>
    <row r="1578" spans="1:10" s="128" customFormat="1" x14ac:dyDescent="0.35">
      <c r="A1578" s="138" t="s">
        <v>8326</v>
      </c>
      <c r="B1578" s="21">
        <v>6</v>
      </c>
      <c r="C1578" s="20">
        <v>0.7</v>
      </c>
      <c r="D1578" s="135">
        <v>46.3</v>
      </c>
      <c r="E1578" s="21"/>
      <c r="F1578" s="250">
        <v>40.800000000000004</v>
      </c>
      <c r="G1578" s="250">
        <v>37.450000000000003</v>
      </c>
      <c r="H1578" s="252">
        <v>36.75</v>
      </c>
      <c r="I1578"/>
      <c r="J1578"/>
    </row>
    <row r="1579" spans="1:10" x14ac:dyDescent="0.35">
      <c r="A1579" s="138" t="s">
        <v>8331</v>
      </c>
      <c r="B1579" s="21">
        <v>6</v>
      </c>
      <c r="C1579" s="20">
        <v>0.7</v>
      </c>
      <c r="D1579" s="135">
        <v>46.3</v>
      </c>
      <c r="E1579" s="21"/>
      <c r="F1579" s="250">
        <v>33.450000000000003</v>
      </c>
      <c r="G1579" s="250">
        <v>30.700000000000003</v>
      </c>
      <c r="H1579" s="252">
        <v>30.150000000000002</v>
      </c>
    </row>
    <row r="1580" spans="1:10" x14ac:dyDescent="0.35">
      <c r="A1580" s="138" t="s">
        <v>8449</v>
      </c>
      <c r="B1580" s="21">
        <v>6</v>
      </c>
      <c r="C1580" s="20">
        <v>0.7</v>
      </c>
      <c r="D1580" s="135">
        <v>46</v>
      </c>
      <c r="E1580" s="21"/>
      <c r="F1580" s="250">
        <v>32.200000000000003</v>
      </c>
      <c r="G1580" s="250">
        <v>29.6</v>
      </c>
      <c r="H1580" s="252">
        <v>29.05</v>
      </c>
    </row>
    <row r="1581" spans="1:10" s="128" customFormat="1" x14ac:dyDescent="0.35">
      <c r="A1581" s="138" t="s">
        <v>14475</v>
      </c>
      <c r="B1581" s="21">
        <v>12</v>
      </c>
      <c r="C1581" s="20">
        <v>0.7</v>
      </c>
      <c r="D1581" s="135">
        <v>40</v>
      </c>
      <c r="E1581" s="21"/>
      <c r="F1581" s="250">
        <v>12.3</v>
      </c>
      <c r="G1581" s="250">
        <v>11.3</v>
      </c>
      <c r="H1581" s="252">
        <v>11.100000000000001</v>
      </c>
      <c r="I1581"/>
      <c r="J1581"/>
    </row>
    <row r="1582" spans="1:10" x14ac:dyDescent="0.35">
      <c r="A1582" s="138" t="s">
        <v>8483</v>
      </c>
      <c r="B1582" s="21">
        <v>6</v>
      </c>
      <c r="C1582" s="20">
        <v>0.7</v>
      </c>
      <c r="D1582" s="135">
        <v>48</v>
      </c>
      <c r="E1582" s="21"/>
      <c r="F1582" s="250">
        <v>646.65000000000009</v>
      </c>
      <c r="G1582" s="250">
        <v>593.65</v>
      </c>
      <c r="H1582" s="252">
        <v>583.05000000000007</v>
      </c>
    </row>
    <row r="1583" spans="1:10" x14ac:dyDescent="0.35">
      <c r="A1583" s="138" t="s">
        <v>8503</v>
      </c>
      <c r="B1583" s="21">
        <v>6</v>
      </c>
      <c r="C1583" s="20">
        <v>0.7</v>
      </c>
      <c r="D1583" s="135">
        <v>43</v>
      </c>
      <c r="E1583" s="21"/>
      <c r="F1583" s="250">
        <v>29.5</v>
      </c>
      <c r="G1583" s="250">
        <v>27.1</v>
      </c>
      <c r="H1583" s="252">
        <v>26.6</v>
      </c>
    </row>
    <row r="1584" spans="1:10" x14ac:dyDescent="0.35">
      <c r="A1584" s="138" t="s">
        <v>8599</v>
      </c>
      <c r="B1584" s="21">
        <v>6</v>
      </c>
      <c r="C1584" s="20">
        <v>0.5</v>
      </c>
      <c r="D1584" s="135">
        <v>48.8</v>
      </c>
      <c r="E1584" s="21"/>
      <c r="F1584" s="250">
        <v>56.85</v>
      </c>
      <c r="G1584" s="250">
        <v>52.2</v>
      </c>
      <c r="H1584" s="252">
        <v>51.25</v>
      </c>
    </row>
    <row r="1585" spans="1:10" x14ac:dyDescent="0.35">
      <c r="A1585" s="138" t="s">
        <v>8603</v>
      </c>
      <c r="B1585" s="21">
        <v>6</v>
      </c>
      <c r="C1585" s="20">
        <v>0.7</v>
      </c>
      <c r="D1585" s="135">
        <v>46.1</v>
      </c>
      <c r="E1585" s="21"/>
      <c r="F1585" s="250">
        <v>46.2</v>
      </c>
      <c r="G1585" s="250">
        <v>42.400000000000006</v>
      </c>
      <c r="H1585" s="252">
        <v>41.650000000000006</v>
      </c>
    </row>
    <row r="1586" spans="1:10" s="128" customFormat="1" x14ac:dyDescent="0.35">
      <c r="A1586" s="138" t="s">
        <v>8607</v>
      </c>
      <c r="B1586" s="21">
        <v>6</v>
      </c>
      <c r="C1586" s="20">
        <v>0.7</v>
      </c>
      <c r="D1586" s="135">
        <v>41.4</v>
      </c>
      <c r="E1586" s="21"/>
      <c r="F1586" s="250">
        <v>35.75</v>
      </c>
      <c r="G1586" s="250">
        <v>32.85</v>
      </c>
      <c r="H1586" s="252">
        <v>32.25</v>
      </c>
      <c r="I1586"/>
      <c r="J1586"/>
    </row>
    <row r="1587" spans="1:10" s="128" customFormat="1" x14ac:dyDescent="0.35">
      <c r="A1587" s="138" t="s">
        <v>14737</v>
      </c>
      <c r="B1587" s="21">
        <v>6</v>
      </c>
      <c r="C1587" s="20">
        <v>0.7</v>
      </c>
      <c r="D1587" s="135">
        <v>48.6</v>
      </c>
      <c r="E1587" s="21"/>
      <c r="F1587" s="250">
        <v>58.6</v>
      </c>
      <c r="G1587" s="250">
        <v>53.800000000000004</v>
      </c>
      <c r="H1587" s="252">
        <v>52.85</v>
      </c>
      <c r="I1587"/>
      <c r="J1587"/>
    </row>
    <row r="1588" spans="1:10" s="128" customFormat="1" x14ac:dyDescent="0.35">
      <c r="A1588" s="138" t="s">
        <v>8611</v>
      </c>
      <c r="B1588" s="21">
        <v>6</v>
      </c>
      <c r="C1588" s="20">
        <v>0.5</v>
      </c>
      <c r="D1588" s="135">
        <v>46.1</v>
      </c>
      <c r="E1588" s="21"/>
      <c r="F1588" s="250">
        <v>33.200000000000003</v>
      </c>
      <c r="G1588" s="250">
        <v>30.450000000000003</v>
      </c>
      <c r="H1588" s="252">
        <v>29.950000000000003</v>
      </c>
      <c r="I1588"/>
      <c r="J1588"/>
    </row>
    <row r="1589" spans="1:10" x14ac:dyDescent="0.35">
      <c r="A1589" s="138" t="s">
        <v>14739</v>
      </c>
      <c r="B1589" s="21">
        <v>6</v>
      </c>
      <c r="C1589" s="20">
        <v>0.7</v>
      </c>
      <c r="D1589" s="135">
        <v>48.7</v>
      </c>
      <c r="E1589" s="21"/>
      <c r="F1589" s="250">
        <v>45.85</v>
      </c>
      <c r="G1589" s="250">
        <v>42.1</v>
      </c>
      <c r="H1589" s="252">
        <v>41.35</v>
      </c>
    </row>
    <row r="1590" spans="1:10" x14ac:dyDescent="0.35">
      <c r="A1590" s="138" t="s">
        <v>8615</v>
      </c>
      <c r="B1590" s="21">
        <v>6</v>
      </c>
      <c r="C1590" s="20">
        <v>0.7</v>
      </c>
      <c r="D1590" s="135">
        <v>46.6</v>
      </c>
      <c r="E1590" s="21"/>
      <c r="F1590" s="250">
        <v>81.050000000000011</v>
      </c>
      <c r="G1590" s="250">
        <v>74.400000000000006</v>
      </c>
      <c r="H1590" s="252">
        <v>73.100000000000009</v>
      </c>
    </row>
    <row r="1591" spans="1:10" x14ac:dyDescent="0.35">
      <c r="A1591" s="138" t="s">
        <v>8619</v>
      </c>
      <c r="B1591" s="21">
        <v>6</v>
      </c>
      <c r="C1591" s="20">
        <v>0.7</v>
      </c>
      <c r="D1591" s="135">
        <v>44</v>
      </c>
      <c r="E1591" s="21"/>
      <c r="F1591" s="250">
        <v>72.900000000000006</v>
      </c>
      <c r="G1591" s="250">
        <v>66.95</v>
      </c>
      <c r="H1591" s="252">
        <v>65.75</v>
      </c>
    </row>
    <row r="1592" spans="1:10" s="128" customFormat="1" x14ac:dyDescent="0.35">
      <c r="A1592" s="138" t="s">
        <v>8623</v>
      </c>
      <c r="B1592" s="21">
        <v>6</v>
      </c>
      <c r="C1592" s="20">
        <v>0.7</v>
      </c>
      <c r="D1592" s="135">
        <v>43.7</v>
      </c>
      <c r="E1592" s="21"/>
      <c r="F1592" s="250">
        <v>60.050000000000004</v>
      </c>
      <c r="G1592" s="250">
        <v>55.150000000000006</v>
      </c>
      <c r="H1592" s="252">
        <v>54.150000000000006</v>
      </c>
      <c r="I1592"/>
      <c r="J1592"/>
    </row>
    <row r="1593" spans="1:10" x14ac:dyDescent="0.35">
      <c r="A1593" s="138" t="s">
        <v>8627</v>
      </c>
      <c r="B1593" s="21">
        <v>6</v>
      </c>
      <c r="C1593" s="20">
        <v>0.7</v>
      </c>
      <c r="D1593" s="135">
        <v>46.1</v>
      </c>
      <c r="E1593" s="21"/>
      <c r="F1593" s="250">
        <v>38.300000000000004</v>
      </c>
      <c r="G1593" s="250">
        <v>35.200000000000003</v>
      </c>
      <c r="H1593" s="252">
        <v>34.550000000000004</v>
      </c>
    </row>
    <row r="1594" spans="1:10" x14ac:dyDescent="0.35">
      <c r="A1594" s="138" t="s">
        <v>8630</v>
      </c>
      <c r="B1594" s="21">
        <v>6</v>
      </c>
      <c r="C1594" s="20">
        <v>0.7</v>
      </c>
      <c r="D1594" s="135">
        <v>46.1</v>
      </c>
      <c r="E1594" s="21"/>
      <c r="F1594" s="250">
        <v>39.550000000000004</v>
      </c>
      <c r="G1594" s="250">
        <v>36.300000000000004</v>
      </c>
      <c r="H1594" s="252">
        <v>35.65</v>
      </c>
    </row>
    <row r="1595" spans="1:10" x14ac:dyDescent="0.35">
      <c r="A1595" s="138" t="s">
        <v>8632</v>
      </c>
      <c r="B1595" s="21">
        <v>6</v>
      </c>
      <c r="C1595" s="20">
        <v>0.7</v>
      </c>
      <c r="D1595" s="135">
        <v>46</v>
      </c>
      <c r="E1595" s="21"/>
      <c r="F1595" s="250">
        <v>54.150000000000006</v>
      </c>
      <c r="G1595" s="250">
        <v>49.75</v>
      </c>
      <c r="H1595" s="252">
        <v>48.85</v>
      </c>
    </row>
    <row r="1596" spans="1:10" s="128" customFormat="1" x14ac:dyDescent="0.35">
      <c r="A1596" s="138" t="s">
        <v>8635</v>
      </c>
      <c r="B1596" s="21">
        <v>6</v>
      </c>
      <c r="C1596" s="20">
        <v>0.7</v>
      </c>
      <c r="D1596" s="135">
        <v>58.2</v>
      </c>
      <c r="E1596" s="21"/>
      <c r="F1596" s="250">
        <v>39.400000000000006</v>
      </c>
      <c r="G1596" s="250">
        <v>36.15</v>
      </c>
      <c r="H1596" s="252">
        <v>35.5</v>
      </c>
      <c r="I1596"/>
      <c r="J1596"/>
    </row>
    <row r="1597" spans="1:10" x14ac:dyDescent="0.35">
      <c r="A1597" s="138" t="s">
        <v>8639</v>
      </c>
      <c r="B1597" s="21">
        <v>6</v>
      </c>
      <c r="C1597" s="20">
        <v>0.7</v>
      </c>
      <c r="D1597" s="135">
        <v>46</v>
      </c>
      <c r="E1597" s="21"/>
      <c r="F1597" s="250">
        <v>43.2</v>
      </c>
      <c r="G1597" s="250">
        <v>39.650000000000006</v>
      </c>
      <c r="H1597" s="252">
        <v>38.950000000000003</v>
      </c>
    </row>
    <row r="1598" spans="1:10" s="128" customFormat="1" x14ac:dyDescent="0.35">
      <c r="A1598" s="138" t="s">
        <v>8659</v>
      </c>
      <c r="B1598" s="21">
        <v>6</v>
      </c>
      <c r="C1598" s="20">
        <v>1</v>
      </c>
      <c r="D1598" s="135">
        <v>45</v>
      </c>
      <c r="E1598" s="21"/>
      <c r="F1598" s="250">
        <v>27</v>
      </c>
      <c r="G1598" s="250">
        <v>24.8</v>
      </c>
      <c r="H1598" s="252">
        <v>24.35</v>
      </c>
      <c r="I1598"/>
      <c r="J1598"/>
    </row>
    <row r="1599" spans="1:10" x14ac:dyDescent="0.35">
      <c r="A1599" s="138" t="s">
        <v>8666</v>
      </c>
      <c r="B1599" s="21">
        <v>6</v>
      </c>
      <c r="C1599" s="20">
        <v>0.7</v>
      </c>
      <c r="D1599" s="135">
        <v>47</v>
      </c>
      <c r="E1599" s="21"/>
      <c r="F1599" s="250">
        <v>38</v>
      </c>
      <c r="G1599" s="250">
        <v>34.85</v>
      </c>
      <c r="H1599" s="252">
        <v>34.25</v>
      </c>
    </row>
    <row r="1600" spans="1:10" x14ac:dyDescent="0.35">
      <c r="A1600" s="138" t="s">
        <v>8733</v>
      </c>
      <c r="B1600" s="21">
        <v>6</v>
      </c>
      <c r="C1600" s="20">
        <v>1</v>
      </c>
      <c r="D1600" s="135">
        <v>35</v>
      </c>
      <c r="E1600" s="21"/>
      <c r="F1600" s="250">
        <v>11.5</v>
      </c>
      <c r="G1600" s="250">
        <v>10.600000000000001</v>
      </c>
      <c r="H1600" s="252">
        <v>10.4</v>
      </c>
    </row>
    <row r="1601" spans="1:10" x14ac:dyDescent="0.35">
      <c r="A1601" s="138" t="s">
        <v>8851</v>
      </c>
      <c r="B1601" s="21">
        <v>6</v>
      </c>
      <c r="C1601" s="20">
        <v>0.7</v>
      </c>
      <c r="D1601" s="135">
        <v>40</v>
      </c>
      <c r="E1601" s="21"/>
      <c r="F1601" s="250">
        <v>28</v>
      </c>
      <c r="G1601" s="250">
        <v>25.75</v>
      </c>
      <c r="H1601" s="252">
        <v>25.25</v>
      </c>
    </row>
    <row r="1602" spans="1:10" x14ac:dyDescent="0.35">
      <c r="A1602" s="138" t="s">
        <v>8855</v>
      </c>
      <c r="B1602" s="21">
        <v>6</v>
      </c>
      <c r="C1602" s="20">
        <v>0.7</v>
      </c>
      <c r="D1602" s="135">
        <v>43</v>
      </c>
      <c r="E1602" s="21"/>
      <c r="F1602" s="250">
        <v>45.050000000000004</v>
      </c>
      <c r="G1602" s="250">
        <v>41.35</v>
      </c>
      <c r="H1602" s="252">
        <v>40.650000000000006</v>
      </c>
    </row>
    <row r="1603" spans="1:10" x14ac:dyDescent="0.35">
      <c r="A1603" s="138" t="s">
        <v>9185</v>
      </c>
      <c r="B1603" s="21">
        <v>6</v>
      </c>
      <c r="C1603" s="20">
        <v>0.7</v>
      </c>
      <c r="D1603" s="135">
        <v>41.7</v>
      </c>
      <c r="E1603" s="21"/>
      <c r="F1603" s="250">
        <v>49.2</v>
      </c>
      <c r="G1603" s="250">
        <v>45.2</v>
      </c>
      <c r="H1603" s="252">
        <v>44.400000000000006</v>
      </c>
    </row>
    <row r="1604" spans="1:10" s="128" customFormat="1" x14ac:dyDescent="0.35">
      <c r="A1604" s="138" t="s">
        <v>9189</v>
      </c>
      <c r="B1604" s="21">
        <v>3</v>
      </c>
      <c r="C1604" s="20">
        <v>0.7</v>
      </c>
      <c r="D1604" s="135">
        <v>40</v>
      </c>
      <c r="E1604" s="21"/>
      <c r="F1604" s="250">
        <v>234.8</v>
      </c>
      <c r="G1604" s="250">
        <v>215.55</v>
      </c>
      <c r="H1604" s="252">
        <v>211.70000000000002</v>
      </c>
      <c r="I1604"/>
      <c r="J1604"/>
    </row>
    <row r="1605" spans="1:10" x14ac:dyDescent="0.35">
      <c r="A1605" s="138" t="s">
        <v>9204</v>
      </c>
      <c r="B1605" s="21">
        <v>6</v>
      </c>
      <c r="C1605" s="20">
        <v>0.7</v>
      </c>
      <c r="D1605" s="135">
        <v>56.2</v>
      </c>
      <c r="E1605" s="21"/>
      <c r="F1605" s="250">
        <v>78.25</v>
      </c>
      <c r="G1605" s="250">
        <v>71.850000000000009</v>
      </c>
      <c r="H1605" s="252">
        <v>70.55</v>
      </c>
    </row>
    <row r="1606" spans="1:10" x14ac:dyDescent="0.35">
      <c r="A1606" s="138" t="s">
        <v>9208</v>
      </c>
      <c r="B1606" s="21">
        <v>6</v>
      </c>
      <c r="C1606" s="20">
        <v>0.7</v>
      </c>
      <c r="D1606" s="135">
        <v>50</v>
      </c>
      <c r="E1606" s="21"/>
      <c r="F1606" s="250">
        <v>48.85</v>
      </c>
      <c r="G1606" s="250">
        <v>44.85</v>
      </c>
      <c r="H1606" s="252">
        <v>44.050000000000004</v>
      </c>
    </row>
    <row r="1607" spans="1:10" s="128" customFormat="1" x14ac:dyDescent="0.35">
      <c r="A1607" s="138" t="s">
        <v>9212</v>
      </c>
      <c r="B1607" s="21">
        <v>6</v>
      </c>
      <c r="C1607" s="20">
        <v>0.7</v>
      </c>
      <c r="D1607" s="135">
        <v>46</v>
      </c>
      <c r="E1607" s="21"/>
      <c r="F1607" s="250">
        <v>62.1</v>
      </c>
      <c r="G1607" s="250">
        <v>57</v>
      </c>
      <c r="H1607" s="252">
        <v>56</v>
      </c>
      <c r="I1607"/>
      <c r="J1607"/>
    </row>
    <row r="1608" spans="1:10" s="128" customFormat="1" x14ac:dyDescent="0.35">
      <c r="A1608" s="138" t="s">
        <v>9407</v>
      </c>
      <c r="B1608" s="21">
        <v>6</v>
      </c>
      <c r="C1608" s="20">
        <v>0.7</v>
      </c>
      <c r="D1608" s="135">
        <v>40</v>
      </c>
      <c r="E1608" s="21"/>
      <c r="F1608" s="250">
        <v>24.650000000000002</v>
      </c>
      <c r="G1608" s="250">
        <v>22.650000000000002</v>
      </c>
      <c r="H1608" s="252">
        <v>22.25</v>
      </c>
      <c r="I1608"/>
      <c r="J1608"/>
    </row>
    <row r="1609" spans="1:10" x14ac:dyDescent="0.35">
      <c r="A1609" s="138" t="s">
        <v>9414</v>
      </c>
      <c r="B1609" s="21">
        <v>6</v>
      </c>
      <c r="C1609" s="20">
        <v>0.7</v>
      </c>
      <c r="D1609" s="135">
        <v>40</v>
      </c>
      <c r="E1609" s="21"/>
      <c r="F1609" s="250">
        <v>36.550000000000004</v>
      </c>
      <c r="G1609" s="250">
        <v>33.550000000000004</v>
      </c>
      <c r="H1609" s="252">
        <v>32.950000000000003</v>
      </c>
    </row>
    <row r="1610" spans="1:10" x14ac:dyDescent="0.35">
      <c r="A1610" s="138" t="s">
        <v>9438</v>
      </c>
      <c r="B1610" s="21">
        <v>6</v>
      </c>
      <c r="C1610" s="20">
        <v>0.7</v>
      </c>
      <c r="D1610" s="135">
        <v>43.4</v>
      </c>
      <c r="E1610" s="21"/>
      <c r="F1610" s="250">
        <v>47.150000000000006</v>
      </c>
      <c r="G1610" s="250">
        <v>43.300000000000004</v>
      </c>
      <c r="H1610" s="252">
        <v>42.550000000000004</v>
      </c>
    </row>
    <row r="1611" spans="1:10" x14ac:dyDescent="0.35">
      <c r="A1611" s="138" t="s">
        <v>9446</v>
      </c>
      <c r="B1611" s="21">
        <v>6</v>
      </c>
      <c r="C1611" s="20">
        <v>0.7</v>
      </c>
      <c r="D1611" s="135">
        <v>45</v>
      </c>
      <c r="E1611" s="21"/>
      <c r="F1611" s="250">
        <v>41.2</v>
      </c>
      <c r="G1611" s="250">
        <v>37.85</v>
      </c>
      <c r="H1611" s="252">
        <v>37.15</v>
      </c>
    </row>
    <row r="1612" spans="1:10" x14ac:dyDescent="0.35">
      <c r="A1612" s="138" t="s">
        <v>9661</v>
      </c>
      <c r="B1612" s="21">
        <v>6</v>
      </c>
      <c r="C1612" s="20">
        <v>0.7</v>
      </c>
      <c r="D1612" s="135">
        <v>45</v>
      </c>
      <c r="E1612" s="21"/>
      <c r="F1612" s="250">
        <v>36.35</v>
      </c>
      <c r="G1612" s="250">
        <v>33.35</v>
      </c>
      <c r="H1612" s="252">
        <v>32.75</v>
      </c>
    </row>
    <row r="1613" spans="1:10" x14ac:dyDescent="0.35">
      <c r="A1613" s="138" t="s">
        <v>9665</v>
      </c>
      <c r="B1613" s="21">
        <v>6</v>
      </c>
      <c r="C1613" s="20">
        <v>0.7</v>
      </c>
      <c r="D1613" s="135">
        <v>45</v>
      </c>
      <c r="E1613" s="21"/>
      <c r="F1613" s="250">
        <v>41.300000000000004</v>
      </c>
      <c r="G1613" s="250">
        <v>37.9</v>
      </c>
      <c r="H1613" s="252">
        <v>37.200000000000003</v>
      </c>
    </row>
    <row r="1614" spans="1:10" s="128" customFormat="1" x14ac:dyDescent="0.35">
      <c r="A1614" s="138" t="s">
        <v>9681</v>
      </c>
      <c r="B1614" s="21">
        <v>6</v>
      </c>
      <c r="C1614" s="20">
        <v>0.7</v>
      </c>
      <c r="D1614" s="135">
        <v>40</v>
      </c>
      <c r="E1614" s="21"/>
      <c r="F1614" s="250">
        <v>29.55</v>
      </c>
      <c r="G1614" s="250">
        <v>27.150000000000002</v>
      </c>
      <c r="H1614" s="252">
        <v>26.650000000000002</v>
      </c>
      <c r="I1614"/>
      <c r="J1614"/>
    </row>
    <row r="1615" spans="1:10" x14ac:dyDescent="0.35">
      <c r="A1615" s="138" t="s">
        <v>9689</v>
      </c>
      <c r="B1615" s="21">
        <v>6</v>
      </c>
      <c r="C1615" s="20">
        <v>0.5</v>
      </c>
      <c r="D1615" s="135">
        <v>51.4</v>
      </c>
      <c r="E1615" s="21"/>
      <c r="F1615" s="250">
        <v>35.6</v>
      </c>
      <c r="G1615" s="250">
        <v>32.700000000000003</v>
      </c>
      <c r="H1615" s="252">
        <v>32.1</v>
      </c>
    </row>
    <row r="1616" spans="1:10" x14ac:dyDescent="0.35">
      <c r="A1616" s="138" t="s">
        <v>9693</v>
      </c>
      <c r="B1616" s="21">
        <v>6</v>
      </c>
      <c r="C1616" s="20">
        <v>0.7</v>
      </c>
      <c r="D1616" s="135">
        <v>45</v>
      </c>
      <c r="E1616" s="21"/>
      <c r="F1616" s="250">
        <v>72.95</v>
      </c>
      <c r="G1616" s="250">
        <v>66.95</v>
      </c>
      <c r="H1616" s="252">
        <v>65.75</v>
      </c>
    </row>
    <row r="1617" spans="1:10" x14ac:dyDescent="0.35">
      <c r="A1617" s="138" t="s">
        <v>9701</v>
      </c>
      <c r="B1617" s="21">
        <v>4</v>
      </c>
      <c r="C1617" s="20">
        <v>0.7</v>
      </c>
      <c r="D1617" s="135">
        <v>43</v>
      </c>
      <c r="E1617" s="21"/>
      <c r="F1617" s="250">
        <v>97.2</v>
      </c>
      <c r="G1617" s="250">
        <v>89.25</v>
      </c>
      <c r="H1617" s="252">
        <v>87.65</v>
      </c>
    </row>
    <row r="1618" spans="1:10" s="128" customFormat="1" x14ac:dyDescent="0.35">
      <c r="A1618" s="138" t="s">
        <v>9709</v>
      </c>
      <c r="B1618" s="21">
        <v>6</v>
      </c>
      <c r="C1618" s="20">
        <v>0.7</v>
      </c>
      <c r="D1618" s="135">
        <v>43</v>
      </c>
      <c r="E1618" s="21"/>
      <c r="F1618" s="250">
        <v>52.7</v>
      </c>
      <c r="G1618" s="250">
        <v>48.35</v>
      </c>
      <c r="H1618" s="252">
        <v>47.5</v>
      </c>
      <c r="I1618"/>
      <c r="J1618"/>
    </row>
    <row r="1619" spans="1:10" x14ac:dyDescent="0.35">
      <c r="A1619" s="138" t="s">
        <v>9713</v>
      </c>
      <c r="B1619" s="21">
        <v>6</v>
      </c>
      <c r="C1619" s="20">
        <v>0.7</v>
      </c>
      <c r="D1619" s="135">
        <v>45</v>
      </c>
      <c r="E1619" s="21"/>
      <c r="F1619" s="250">
        <v>76.95</v>
      </c>
      <c r="G1619" s="250">
        <v>70.650000000000006</v>
      </c>
      <c r="H1619" s="252">
        <v>69.400000000000006</v>
      </c>
    </row>
    <row r="1620" spans="1:10" x14ac:dyDescent="0.35">
      <c r="A1620" s="138" t="s">
        <v>9725</v>
      </c>
      <c r="B1620" s="21">
        <v>6</v>
      </c>
      <c r="C1620" s="20">
        <v>0.7</v>
      </c>
      <c r="D1620" s="135">
        <v>57.15</v>
      </c>
      <c r="E1620" s="21"/>
      <c r="F1620" s="250">
        <v>58.800000000000004</v>
      </c>
      <c r="G1620" s="250">
        <v>54</v>
      </c>
      <c r="H1620" s="252">
        <v>53.050000000000004</v>
      </c>
    </row>
    <row r="1621" spans="1:10" x14ac:dyDescent="0.35">
      <c r="A1621" s="138" t="s">
        <v>9740</v>
      </c>
      <c r="B1621" s="21">
        <v>6</v>
      </c>
      <c r="C1621" s="20">
        <v>0.7</v>
      </c>
      <c r="D1621" s="135">
        <v>40</v>
      </c>
      <c r="E1621" s="21"/>
      <c r="F1621" s="250">
        <v>28.950000000000003</v>
      </c>
      <c r="G1621" s="250">
        <v>26.55</v>
      </c>
      <c r="H1621" s="252">
        <v>26.1</v>
      </c>
    </row>
    <row r="1622" spans="1:10" x14ac:dyDescent="0.35">
      <c r="A1622" s="138" t="s">
        <v>9763</v>
      </c>
      <c r="B1622" s="21">
        <v>48</v>
      </c>
      <c r="C1622" s="20">
        <v>0.05</v>
      </c>
      <c r="D1622" s="135">
        <v>41.3</v>
      </c>
      <c r="E1622" s="21"/>
      <c r="F1622" s="250">
        <v>5.5500000000000007</v>
      </c>
      <c r="G1622" s="250">
        <v>5.1000000000000005</v>
      </c>
      <c r="H1622" s="252">
        <v>5</v>
      </c>
    </row>
    <row r="1623" spans="1:10" s="128" customFormat="1" x14ac:dyDescent="0.35">
      <c r="A1623" s="138" t="s">
        <v>9766</v>
      </c>
      <c r="B1623" s="21">
        <v>6</v>
      </c>
      <c r="C1623" s="20">
        <v>0.7</v>
      </c>
      <c r="D1623" s="135">
        <v>41.3</v>
      </c>
      <c r="E1623" s="21"/>
      <c r="F1623" s="250">
        <v>26</v>
      </c>
      <c r="G1623" s="250">
        <v>23.85</v>
      </c>
      <c r="H1623" s="252">
        <v>23.450000000000003</v>
      </c>
      <c r="I1623"/>
      <c r="J1623"/>
    </row>
    <row r="1624" spans="1:10" x14ac:dyDescent="0.35">
      <c r="A1624" s="138" t="s">
        <v>14528</v>
      </c>
      <c r="B1624" s="21">
        <v>3</v>
      </c>
      <c r="C1624" s="20">
        <v>0.7</v>
      </c>
      <c r="D1624" s="135">
        <v>41.3</v>
      </c>
      <c r="E1624" s="21"/>
      <c r="F1624" s="250">
        <v>34.25</v>
      </c>
      <c r="G1624" s="250">
        <v>31.450000000000003</v>
      </c>
      <c r="H1624" s="252">
        <v>30.85</v>
      </c>
    </row>
    <row r="1625" spans="1:10" x14ac:dyDescent="0.35">
      <c r="A1625" s="138" t="s">
        <v>9840</v>
      </c>
      <c r="B1625" s="21">
        <v>6</v>
      </c>
      <c r="C1625" s="20">
        <v>0.7</v>
      </c>
      <c r="D1625" s="135">
        <v>43</v>
      </c>
      <c r="E1625" s="21"/>
      <c r="F1625" s="250">
        <v>55.550000000000004</v>
      </c>
      <c r="G1625" s="250">
        <v>51</v>
      </c>
      <c r="H1625" s="252">
        <v>50.1</v>
      </c>
    </row>
    <row r="1626" spans="1:10" x14ac:dyDescent="0.35">
      <c r="A1626" s="138" t="s">
        <v>9844</v>
      </c>
      <c r="B1626" s="21">
        <v>6</v>
      </c>
      <c r="C1626" s="20">
        <v>0.7</v>
      </c>
      <c r="D1626" s="135">
        <v>43</v>
      </c>
      <c r="E1626" s="21"/>
      <c r="F1626" s="250">
        <v>72.75</v>
      </c>
      <c r="G1626" s="250">
        <v>66.8</v>
      </c>
      <c r="H1626" s="252">
        <v>65.600000000000009</v>
      </c>
    </row>
    <row r="1627" spans="1:10" x14ac:dyDescent="0.35">
      <c r="A1627" s="138" t="s">
        <v>9848</v>
      </c>
      <c r="B1627" s="21">
        <v>6</v>
      </c>
      <c r="C1627" s="20">
        <v>0.7</v>
      </c>
      <c r="D1627" s="135">
        <v>43</v>
      </c>
      <c r="E1627" s="21"/>
      <c r="F1627" s="250">
        <v>47.2</v>
      </c>
      <c r="G1627" s="250">
        <v>43.35</v>
      </c>
      <c r="H1627" s="252">
        <v>42.550000000000004</v>
      </c>
    </row>
    <row r="1628" spans="1:10" s="128" customFormat="1" x14ac:dyDescent="0.35">
      <c r="A1628" s="138" t="s">
        <v>9916</v>
      </c>
      <c r="B1628" s="21">
        <v>6</v>
      </c>
      <c r="C1628" s="20">
        <v>0.7</v>
      </c>
      <c r="D1628" s="135">
        <v>50</v>
      </c>
      <c r="E1628" s="21"/>
      <c r="F1628" s="250">
        <v>33.800000000000004</v>
      </c>
      <c r="G1628" s="250">
        <v>31</v>
      </c>
      <c r="H1628" s="252">
        <v>30.450000000000003</v>
      </c>
      <c r="I1628"/>
      <c r="J1628"/>
    </row>
    <row r="1629" spans="1:10" x14ac:dyDescent="0.35">
      <c r="A1629" s="138" t="s">
        <v>9920</v>
      </c>
      <c r="B1629" s="21">
        <v>6</v>
      </c>
      <c r="C1629" s="20">
        <v>0.7</v>
      </c>
      <c r="D1629" s="135">
        <v>50</v>
      </c>
      <c r="E1629" s="21"/>
      <c r="F1629" s="250">
        <v>41.1</v>
      </c>
      <c r="G1629" s="250">
        <v>37.75</v>
      </c>
      <c r="H1629" s="252">
        <v>37.050000000000004</v>
      </c>
    </row>
    <row r="1630" spans="1:10" x14ac:dyDescent="0.35">
      <c r="A1630" s="138" t="s">
        <v>9924</v>
      </c>
      <c r="B1630" s="21">
        <v>6</v>
      </c>
      <c r="C1630" s="20">
        <v>0.7</v>
      </c>
      <c r="D1630" s="135">
        <v>50</v>
      </c>
      <c r="E1630" s="21"/>
      <c r="F1630" s="250">
        <v>71.600000000000009</v>
      </c>
      <c r="G1630" s="250">
        <v>65.75</v>
      </c>
      <c r="H1630" s="252">
        <v>64.55</v>
      </c>
    </row>
    <row r="1631" spans="1:10" s="128" customFormat="1" x14ac:dyDescent="0.35">
      <c r="A1631" s="138" t="s">
        <v>9958</v>
      </c>
      <c r="B1631" s="21">
        <v>6</v>
      </c>
      <c r="C1631" s="20">
        <v>1</v>
      </c>
      <c r="D1631" s="135">
        <v>40</v>
      </c>
      <c r="E1631" s="21"/>
      <c r="F1631" s="250">
        <v>29.3</v>
      </c>
      <c r="G1631" s="250">
        <v>26.900000000000002</v>
      </c>
      <c r="H1631" s="252">
        <v>26.400000000000002</v>
      </c>
      <c r="I1631"/>
      <c r="J1631"/>
    </row>
    <row r="1632" spans="1:10" x14ac:dyDescent="0.35">
      <c r="A1632" s="138" t="s">
        <v>9962</v>
      </c>
      <c r="B1632" s="21">
        <v>6</v>
      </c>
      <c r="C1632" s="20">
        <v>0.7</v>
      </c>
      <c r="D1632" s="135">
        <v>40</v>
      </c>
      <c r="E1632" s="21"/>
      <c r="F1632" s="250">
        <v>27.1</v>
      </c>
      <c r="G1632" s="250">
        <v>24.900000000000002</v>
      </c>
      <c r="H1632" s="252">
        <v>24.450000000000003</v>
      </c>
    </row>
    <row r="1633" spans="1:10" x14ac:dyDescent="0.35">
      <c r="A1633" s="138" t="s">
        <v>9966</v>
      </c>
      <c r="B1633" s="21">
        <v>6</v>
      </c>
      <c r="C1633" s="20">
        <v>1</v>
      </c>
      <c r="D1633" s="135">
        <v>43</v>
      </c>
      <c r="E1633" s="21"/>
      <c r="F1633" s="250">
        <v>40.900000000000006</v>
      </c>
      <c r="G1633" s="250">
        <v>37.550000000000004</v>
      </c>
      <c r="H1633" s="252">
        <v>36.9</v>
      </c>
    </row>
    <row r="1634" spans="1:10" x14ac:dyDescent="0.35">
      <c r="A1634" s="138" t="s">
        <v>9970</v>
      </c>
      <c r="B1634" s="21">
        <v>6</v>
      </c>
      <c r="C1634" s="20">
        <v>0.7</v>
      </c>
      <c r="D1634" s="135">
        <v>46</v>
      </c>
      <c r="E1634" s="21"/>
      <c r="F1634" s="250">
        <v>62.7</v>
      </c>
      <c r="G1634" s="250">
        <v>57.6</v>
      </c>
      <c r="H1634" s="252">
        <v>56.550000000000004</v>
      </c>
    </row>
    <row r="1635" spans="1:10" x14ac:dyDescent="0.35">
      <c r="A1635" s="138" t="s">
        <v>9974</v>
      </c>
      <c r="B1635" s="21">
        <v>6</v>
      </c>
      <c r="C1635" s="20">
        <v>0.7</v>
      </c>
      <c r="D1635" s="135">
        <v>43</v>
      </c>
      <c r="E1635" s="21"/>
      <c r="F1635" s="250">
        <v>47.2</v>
      </c>
      <c r="G1635" s="250">
        <v>43.35</v>
      </c>
      <c r="H1635" s="252">
        <v>42.550000000000004</v>
      </c>
    </row>
    <row r="1636" spans="1:10" x14ac:dyDescent="0.35">
      <c r="A1636" s="138" t="s">
        <v>9978</v>
      </c>
      <c r="B1636" s="21">
        <v>6</v>
      </c>
      <c r="C1636" s="20">
        <v>0.7</v>
      </c>
      <c r="D1636" s="135">
        <v>46</v>
      </c>
      <c r="E1636" s="21"/>
      <c r="F1636" s="250">
        <v>110.5</v>
      </c>
      <c r="G1636" s="250">
        <v>101.4</v>
      </c>
      <c r="H1636" s="252">
        <v>99.600000000000009</v>
      </c>
    </row>
    <row r="1637" spans="1:10" x14ac:dyDescent="0.35">
      <c r="A1637" s="138" t="s">
        <v>9982</v>
      </c>
      <c r="B1637" s="21">
        <v>6</v>
      </c>
      <c r="C1637" s="20">
        <v>1</v>
      </c>
      <c r="D1637" s="135">
        <v>46</v>
      </c>
      <c r="E1637" s="21"/>
      <c r="F1637" s="250">
        <v>37.6</v>
      </c>
      <c r="G1637" s="250">
        <v>34.550000000000004</v>
      </c>
      <c r="H1637" s="252">
        <v>33.9</v>
      </c>
    </row>
    <row r="1638" spans="1:10" s="128" customFormat="1" x14ac:dyDescent="0.35">
      <c r="A1638" s="138" t="s">
        <v>14818</v>
      </c>
      <c r="B1638" s="21">
        <v>6</v>
      </c>
      <c r="C1638" s="20">
        <v>0.7</v>
      </c>
      <c r="D1638" s="135">
        <v>46</v>
      </c>
      <c r="E1638" s="21"/>
      <c r="F1638" s="250">
        <v>46.85</v>
      </c>
      <c r="G1638" s="250">
        <v>43</v>
      </c>
      <c r="H1638" s="252">
        <v>42.25</v>
      </c>
      <c r="I1638"/>
      <c r="J1638"/>
    </row>
    <row r="1639" spans="1:10" x14ac:dyDescent="0.35">
      <c r="A1639" s="138" t="s">
        <v>9985</v>
      </c>
      <c r="B1639" s="21">
        <v>6</v>
      </c>
      <c r="C1639" s="20">
        <v>0.7</v>
      </c>
      <c r="D1639" s="135">
        <v>46</v>
      </c>
      <c r="E1639" s="21"/>
      <c r="F1639" s="250">
        <v>35.25</v>
      </c>
      <c r="G1639" s="250">
        <v>32.4</v>
      </c>
      <c r="H1639" s="252">
        <v>31.8</v>
      </c>
    </row>
    <row r="1640" spans="1:10" s="128" customFormat="1" x14ac:dyDescent="0.35">
      <c r="A1640" s="138" t="s">
        <v>14821</v>
      </c>
      <c r="B1640" s="21">
        <v>6</v>
      </c>
      <c r="C1640" s="20">
        <v>0.7</v>
      </c>
      <c r="D1640" s="135">
        <v>46</v>
      </c>
      <c r="E1640" s="21"/>
      <c r="F1640" s="250">
        <v>31.6</v>
      </c>
      <c r="G1640" s="250">
        <v>29</v>
      </c>
      <c r="H1640" s="252">
        <v>28.5</v>
      </c>
      <c r="I1640"/>
      <c r="J1640"/>
    </row>
    <row r="1641" spans="1:10" x14ac:dyDescent="0.35">
      <c r="A1641" s="138" t="s">
        <v>9991</v>
      </c>
      <c r="B1641" s="21">
        <v>6</v>
      </c>
      <c r="C1641" s="20">
        <v>0.7</v>
      </c>
      <c r="D1641" s="135">
        <v>40</v>
      </c>
      <c r="E1641" s="21"/>
      <c r="F1641" s="250">
        <v>10.950000000000001</v>
      </c>
      <c r="G1641" s="250">
        <v>10.050000000000001</v>
      </c>
      <c r="H1641" s="252">
        <v>9.8500000000000014</v>
      </c>
    </row>
    <row r="1642" spans="1:10" x14ac:dyDescent="0.35">
      <c r="A1642" s="138" t="s">
        <v>10011</v>
      </c>
      <c r="B1642" s="21">
        <v>36</v>
      </c>
      <c r="C1642" s="20">
        <v>0.05</v>
      </c>
      <c r="D1642" s="135">
        <v>40</v>
      </c>
      <c r="E1642" s="21"/>
      <c r="F1642" s="250">
        <v>7.5500000000000007</v>
      </c>
      <c r="G1642" s="250">
        <v>6.9</v>
      </c>
      <c r="H1642" s="252">
        <v>6.8000000000000007</v>
      </c>
    </row>
    <row r="1643" spans="1:10" x14ac:dyDescent="0.35">
      <c r="A1643" s="138" t="s">
        <v>10015</v>
      </c>
      <c r="B1643" s="21">
        <v>6</v>
      </c>
      <c r="C1643" s="20">
        <v>0.7</v>
      </c>
      <c r="D1643" s="135">
        <v>40</v>
      </c>
      <c r="E1643" s="21"/>
      <c r="F1643" s="250">
        <v>17.95</v>
      </c>
      <c r="G1643" s="250">
        <v>16.5</v>
      </c>
      <c r="H1643" s="252">
        <v>16.2</v>
      </c>
    </row>
    <row r="1644" spans="1:10" x14ac:dyDescent="0.35">
      <c r="A1644" s="138" t="s">
        <v>14845</v>
      </c>
      <c r="B1644" s="21">
        <v>6</v>
      </c>
      <c r="C1644" s="20">
        <v>0.7</v>
      </c>
      <c r="D1644" s="135">
        <v>43</v>
      </c>
      <c r="E1644" s="21"/>
      <c r="F1644" s="250">
        <v>26.950000000000003</v>
      </c>
      <c r="G1644" s="250">
        <v>24.75</v>
      </c>
      <c r="H1644" s="252">
        <v>24.3</v>
      </c>
    </row>
    <row r="1645" spans="1:10" x14ac:dyDescent="0.35">
      <c r="A1645" s="138" t="s">
        <v>10205</v>
      </c>
      <c r="B1645" s="21">
        <v>6</v>
      </c>
      <c r="C1645" s="20">
        <v>1</v>
      </c>
      <c r="D1645" s="135">
        <v>40</v>
      </c>
      <c r="E1645" s="21"/>
      <c r="F1645" s="250">
        <v>16.600000000000001</v>
      </c>
      <c r="G1645" s="250">
        <v>15.25</v>
      </c>
      <c r="H1645" s="252">
        <v>15</v>
      </c>
    </row>
    <row r="1646" spans="1:10" x14ac:dyDescent="0.35">
      <c r="A1646" s="138" t="s">
        <v>10355</v>
      </c>
      <c r="B1646" s="21">
        <v>6</v>
      </c>
      <c r="C1646" s="20">
        <v>0.7</v>
      </c>
      <c r="D1646" s="135">
        <v>46</v>
      </c>
      <c r="E1646" s="21"/>
      <c r="F1646" s="250">
        <v>34.6</v>
      </c>
      <c r="G1646" s="250">
        <v>31.75</v>
      </c>
      <c r="H1646" s="252">
        <v>31.200000000000003</v>
      </c>
    </row>
    <row r="1647" spans="1:10" x14ac:dyDescent="0.35">
      <c r="A1647" s="138" t="s">
        <v>10359</v>
      </c>
      <c r="B1647" s="21">
        <v>6</v>
      </c>
      <c r="C1647" s="20">
        <v>0.7</v>
      </c>
      <c r="D1647" s="135">
        <v>46</v>
      </c>
      <c r="E1647" s="21"/>
      <c r="F1647" s="250">
        <v>32.200000000000003</v>
      </c>
      <c r="G1647" s="250">
        <v>29.6</v>
      </c>
      <c r="H1647" s="252">
        <v>29.05</v>
      </c>
    </row>
    <row r="1648" spans="1:10" s="128" customFormat="1" x14ac:dyDescent="0.35">
      <c r="A1648" s="138" t="s">
        <v>10363</v>
      </c>
      <c r="B1648" s="21">
        <v>6</v>
      </c>
      <c r="C1648" s="20">
        <v>0.7</v>
      </c>
      <c r="D1648" s="135">
        <v>40</v>
      </c>
      <c r="E1648" s="21"/>
      <c r="F1648" s="250">
        <v>20.350000000000001</v>
      </c>
      <c r="G1648" s="250">
        <v>18.650000000000002</v>
      </c>
      <c r="H1648" s="252">
        <v>18.350000000000001</v>
      </c>
      <c r="I1648"/>
      <c r="J1648"/>
    </row>
    <row r="1649" spans="1:10" s="128" customFormat="1" x14ac:dyDescent="0.35">
      <c r="A1649" s="138" t="s">
        <v>10367</v>
      </c>
      <c r="B1649" s="21">
        <v>6</v>
      </c>
      <c r="C1649" s="20">
        <v>0.7</v>
      </c>
      <c r="D1649" s="135">
        <v>55.2</v>
      </c>
      <c r="E1649" s="21"/>
      <c r="F1649" s="250">
        <v>40.950000000000003</v>
      </c>
      <c r="G1649" s="250">
        <v>37.6</v>
      </c>
      <c r="H1649" s="252">
        <v>36.950000000000003</v>
      </c>
      <c r="I1649"/>
      <c r="J1649"/>
    </row>
    <row r="1650" spans="1:10" s="128" customFormat="1" x14ac:dyDescent="0.35">
      <c r="A1650" s="138" t="s">
        <v>10375</v>
      </c>
      <c r="B1650" s="21">
        <v>6</v>
      </c>
      <c r="C1650" s="20">
        <v>0.7</v>
      </c>
      <c r="D1650" s="135">
        <v>50.6</v>
      </c>
      <c r="E1650" s="21"/>
      <c r="F1650" s="250">
        <v>299.2</v>
      </c>
      <c r="G1650" s="250">
        <v>274.65000000000003</v>
      </c>
      <c r="H1650" s="252">
        <v>269.75</v>
      </c>
      <c r="I1650"/>
      <c r="J1650"/>
    </row>
    <row r="1651" spans="1:10" x14ac:dyDescent="0.35">
      <c r="A1651" s="138" t="s">
        <v>10379</v>
      </c>
      <c r="B1651" s="21">
        <v>6</v>
      </c>
      <c r="C1651" s="20">
        <v>0.7</v>
      </c>
      <c r="D1651" s="135">
        <v>52.1</v>
      </c>
      <c r="E1651" s="21"/>
      <c r="F1651" s="250">
        <v>36.050000000000004</v>
      </c>
      <c r="G1651" s="250">
        <v>33.1</v>
      </c>
      <c r="H1651" s="252">
        <v>32.5</v>
      </c>
    </row>
    <row r="1652" spans="1:10" s="128" customFormat="1" x14ac:dyDescent="0.35">
      <c r="A1652" s="138" t="s">
        <v>10383</v>
      </c>
      <c r="B1652" s="21">
        <v>6</v>
      </c>
      <c r="C1652" s="20">
        <v>0.7</v>
      </c>
      <c r="D1652" s="135">
        <v>54.1</v>
      </c>
      <c r="E1652" s="21"/>
      <c r="F1652" s="250">
        <v>35.35</v>
      </c>
      <c r="G1652" s="250">
        <v>32.450000000000003</v>
      </c>
      <c r="H1652" s="252">
        <v>31.900000000000002</v>
      </c>
      <c r="I1652"/>
      <c r="J1652"/>
    </row>
    <row r="1653" spans="1:10" x14ac:dyDescent="0.35">
      <c r="A1653" s="138" t="s">
        <v>10387</v>
      </c>
      <c r="B1653" s="21">
        <v>6</v>
      </c>
      <c r="C1653" s="20">
        <v>0.7</v>
      </c>
      <c r="D1653" s="135">
        <v>46</v>
      </c>
      <c r="E1653" s="21"/>
      <c r="F1653" s="250">
        <v>27.75</v>
      </c>
      <c r="G1653" s="250">
        <v>25.5</v>
      </c>
      <c r="H1653" s="252">
        <v>25.05</v>
      </c>
    </row>
    <row r="1654" spans="1:10" x14ac:dyDescent="0.35">
      <c r="A1654" s="138" t="s">
        <v>10415</v>
      </c>
      <c r="B1654" s="21">
        <v>6</v>
      </c>
      <c r="C1654" s="20">
        <v>0.7</v>
      </c>
      <c r="D1654" s="135">
        <v>40</v>
      </c>
      <c r="E1654" s="21"/>
      <c r="F1654" s="250">
        <v>10.65</v>
      </c>
      <c r="G1654" s="250">
        <v>9.75</v>
      </c>
      <c r="H1654" s="252">
        <v>9.6000000000000014</v>
      </c>
    </row>
    <row r="1655" spans="1:10" x14ac:dyDescent="0.35">
      <c r="A1655" s="138" t="s">
        <v>10682</v>
      </c>
      <c r="B1655" s="21">
        <v>6</v>
      </c>
      <c r="C1655" s="20">
        <v>0.7</v>
      </c>
      <c r="D1655" s="135">
        <v>40</v>
      </c>
      <c r="E1655" s="21"/>
      <c r="F1655" s="250">
        <v>23.450000000000003</v>
      </c>
      <c r="G1655" s="250">
        <v>21.55</v>
      </c>
      <c r="H1655" s="252">
        <v>21.150000000000002</v>
      </c>
    </row>
    <row r="1656" spans="1:10" x14ac:dyDescent="0.35">
      <c r="A1656" s="138" t="s">
        <v>10744</v>
      </c>
      <c r="B1656" s="21">
        <v>6</v>
      </c>
      <c r="C1656" s="20">
        <v>0.7</v>
      </c>
      <c r="D1656" s="135">
        <v>45.8</v>
      </c>
      <c r="E1656" s="21"/>
      <c r="F1656" s="250">
        <v>34.35</v>
      </c>
      <c r="G1656" s="250">
        <v>31.5</v>
      </c>
      <c r="H1656" s="252">
        <v>30.950000000000003</v>
      </c>
    </row>
    <row r="1657" spans="1:10" x14ac:dyDescent="0.35">
      <c r="A1657" s="138" t="s">
        <v>14616</v>
      </c>
      <c r="B1657" s="21">
        <v>6</v>
      </c>
      <c r="C1657" s="20">
        <v>0.7</v>
      </c>
      <c r="D1657" s="135">
        <v>59.4</v>
      </c>
      <c r="E1657" s="21"/>
      <c r="F1657" s="250">
        <v>55.95</v>
      </c>
      <c r="G1657" s="250">
        <v>51.400000000000006</v>
      </c>
      <c r="H1657" s="252">
        <v>50.45</v>
      </c>
    </row>
    <row r="1658" spans="1:10" s="128" customFormat="1" x14ac:dyDescent="0.35">
      <c r="A1658" s="138" t="s">
        <v>14749</v>
      </c>
      <c r="B1658" s="21">
        <v>6</v>
      </c>
      <c r="C1658" s="20">
        <v>0.7</v>
      </c>
      <c r="D1658" s="135">
        <v>40.700000000000003</v>
      </c>
      <c r="E1658" s="21"/>
      <c r="F1658" s="250">
        <v>20.75</v>
      </c>
      <c r="G1658" s="250">
        <v>19.05</v>
      </c>
      <c r="H1658" s="252">
        <v>18.75</v>
      </c>
      <c r="I1658"/>
      <c r="J1658"/>
    </row>
    <row r="1659" spans="1:10" s="128" customFormat="1" x14ac:dyDescent="0.35">
      <c r="A1659" s="138" t="s">
        <v>14629</v>
      </c>
      <c r="B1659" s="21">
        <v>6</v>
      </c>
      <c r="C1659" s="20">
        <v>0.7</v>
      </c>
      <c r="D1659" s="135">
        <v>35</v>
      </c>
      <c r="E1659" s="21"/>
      <c r="F1659" s="250">
        <v>23.6</v>
      </c>
      <c r="G1659" s="250">
        <v>21.700000000000003</v>
      </c>
      <c r="H1659" s="252">
        <v>21.3</v>
      </c>
      <c r="I1659"/>
      <c r="J1659"/>
    </row>
    <row r="1660" spans="1:10" x14ac:dyDescent="0.35">
      <c r="A1660" s="138" t="s">
        <v>10820</v>
      </c>
      <c r="B1660" s="21">
        <v>6</v>
      </c>
      <c r="C1660" s="20">
        <v>1</v>
      </c>
      <c r="D1660" s="135">
        <v>40</v>
      </c>
      <c r="E1660" s="21"/>
      <c r="F1660" s="250">
        <v>29.55</v>
      </c>
      <c r="G1660" s="250">
        <v>27.1</v>
      </c>
      <c r="H1660" s="252">
        <v>26.650000000000002</v>
      </c>
    </row>
    <row r="1661" spans="1:10" s="128" customFormat="1" x14ac:dyDescent="0.35">
      <c r="A1661" s="138" t="s">
        <v>11019</v>
      </c>
      <c r="B1661" s="21">
        <v>6</v>
      </c>
      <c r="C1661" s="20">
        <v>0.7</v>
      </c>
      <c r="D1661" s="135">
        <v>43</v>
      </c>
      <c r="E1661" s="21"/>
      <c r="F1661" s="250">
        <v>51.45</v>
      </c>
      <c r="G1661" s="250">
        <v>47.25</v>
      </c>
      <c r="H1661" s="252">
        <v>46.400000000000006</v>
      </c>
      <c r="I1661"/>
      <c r="J1661"/>
    </row>
    <row r="1662" spans="1:10" x14ac:dyDescent="0.35">
      <c r="A1662" s="138" t="s">
        <v>11039</v>
      </c>
      <c r="B1662" s="21">
        <v>6</v>
      </c>
      <c r="C1662" s="20">
        <v>0.7</v>
      </c>
      <c r="D1662" s="135">
        <v>58.4</v>
      </c>
      <c r="E1662" s="21"/>
      <c r="F1662" s="250">
        <v>98.600000000000009</v>
      </c>
      <c r="G1662" s="250">
        <v>90.5</v>
      </c>
      <c r="H1662" s="252">
        <v>88.9</v>
      </c>
    </row>
    <row r="1663" spans="1:10" x14ac:dyDescent="0.35">
      <c r="A1663" s="138" t="s">
        <v>11041</v>
      </c>
      <c r="B1663" s="21">
        <v>3</v>
      </c>
      <c r="C1663" s="20">
        <v>0.7</v>
      </c>
      <c r="D1663" s="135">
        <v>40</v>
      </c>
      <c r="E1663" s="21"/>
      <c r="F1663" s="250">
        <v>39.450000000000003</v>
      </c>
      <c r="G1663" s="250">
        <v>36.200000000000003</v>
      </c>
      <c r="H1663" s="252">
        <v>35.550000000000004</v>
      </c>
    </row>
    <row r="1664" spans="1:10" x14ac:dyDescent="0.35">
      <c r="A1664" s="138" t="s">
        <v>11053</v>
      </c>
      <c r="B1664" s="21">
        <v>3</v>
      </c>
      <c r="C1664" s="20">
        <v>0.7</v>
      </c>
      <c r="D1664" s="135">
        <v>46</v>
      </c>
      <c r="E1664" s="21"/>
      <c r="F1664" s="250">
        <v>54.150000000000006</v>
      </c>
      <c r="G1664" s="250">
        <v>49.75</v>
      </c>
      <c r="H1664" s="252">
        <v>48.85</v>
      </c>
    </row>
    <row r="1665" spans="1:10" x14ac:dyDescent="0.35">
      <c r="A1665" s="138" t="s">
        <v>11105</v>
      </c>
      <c r="B1665" s="21">
        <v>6</v>
      </c>
      <c r="C1665" s="20">
        <v>0.75</v>
      </c>
      <c r="D1665" s="135">
        <v>46.85</v>
      </c>
      <c r="E1665" s="21"/>
      <c r="F1665" s="250">
        <v>27.700000000000003</v>
      </c>
      <c r="G1665" s="250">
        <v>25.450000000000003</v>
      </c>
      <c r="H1665" s="252">
        <v>25</v>
      </c>
    </row>
    <row r="1666" spans="1:10" x14ac:dyDescent="0.35">
      <c r="A1666" s="138" t="s">
        <v>11130</v>
      </c>
      <c r="B1666" s="21">
        <v>6</v>
      </c>
      <c r="C1666" s="20">
        <v>0.7</v>
      </c>
      <c r="D1666" s="135">
        <v>50</v>
      </c>
      <c r="E1666" s="21"/>
      <c r="F1666" s="250">
        <v>31.650000000000002</v>
      </c>
      <c r="G1666" s="250">
        <v>29.05</v>
      </c>
      <c r="H1666" s="252">
        <v>28.55</v>
      </c>
    </row>
    <row r="1667" spans="1:10" s="128" customFormat="1" x14ac:dyDescent="0.35">
      <c r="A1667" s="138" t="s">
        <v>11168</v>
      </c>
      <c r="B1667" s="21">
        <v>6</v>
      </c>
      <c r="C1667" s="20">
        <v>0.5</v>
      </c>
      <c r="D1667" s="135">
        <v>56</v>
      </c>
      <c r="E1667" s="21"/>
      <c r="F1667" s="250">
        <v>28.35</v>
      </c>
      <c r="G1667" s="250">
        <v>26</v>
      </c>
      <c r="H1667" s="252">
        <v>25.55</v>
      </c>
      <c r="I1667"/>
      <c r="J1667"/>
    </row>
    <row r="1668" spans="1:10" s="128" customFormat="1" x14ac:dyDescent="0.35">
      <c r="A1668" s="138" t="s">
        <v>11176</v>
      </c>
      <c r="B1668" s="21">
        <v>6</v>
      </c>
      <c r="C1668" s="20">
        <v>0.7</v>
      </c>
      <c r="D1668" s="135">
        <v>45</v>
      </c>
      <c r="E1668" s="21"/>
      <c r="F1668" s="250">
        <v>24.6</v>
      </c>
      <c r="G1668" s="250">
        <v>22.6</v>
      </c>
      <c r="H1668" s="252">
        <v>22.200000000000003</v>
      </c>
      <c r="I1668"/>
      <c r="J1668"/>
    </row>
    <row r="1669" spans="1:10" x14ac:dyDescent="0.35">
      <c r="A1669" s="138" t="s">
        <v>14630</v>
      </c>
      <c r="B1669" s="21">
        <v>6</v>
      </c>
      <c r="C1669" s="20">
        <v>0.7</v>
      </c>
      <c r="D1669" s="135">
        <v>46</v>
      </c>
      <c r="E1669" s="21"/>
      <c r="F1669" s="250">
        <v>44.400000000000006</v>
      </c>
      <c r="G1669" s="250">
        <v>40.800000000000004</v>
      </c>
      <c r="H1669" s="252">
        <v>40.050000000000004</v>
      </c>
    </row>
    <row r="1670" spans="1:10" s="128" customFormat="1" x14ac:dyDescent="0.35">
      <c r="A1670" s="138" t="s">
        <v>11415</v>
      </c>
      <c r="B1670" s="21">
        <v>6</v>
      </c>
      <c r="C1670" s="20">
        <v>0.7</v>
      </c>
      <c r="D1670" s="135">
        <v>40</v>
      </c>
      <c r="E1670" s="21"/>
      <c r="F1670" s="250">
        <v>19</v>
      </c>
      <c r="G1670" s="250">
        <v>17.45</v>
      </c>
      <c r="H1670" s="252">
        <v>17.150000000000002</v>
      </c>
      <c r="I1670"/>
      <c r="J1670"/>
    </row>
    <row r="1671" spans="1:10" s="128" customFormat="1" x14ac:dyDescent="0.35">
      <c r="A1671" s="138" t="s">
        <v>11419</v>
      </c>
      <c r="B1671" s="21">
        <v>6</v>
      </c>
      <c r="C1671" s="20">
        <v>0.7</v>
      </c>
      <c r="D1671" s="135">
        <v>40</v>
      </c>
      <c r="E1671" s="21"/>
      <c r="F1671" s="250">
        <v>17.350000000000001</v>
      </c>
      <c r="G1671" s="250">
        <v>15.950000000000001</v>
      </c>
      <c r="H1671" s="252">
        <v>15.65</v>
      </c>
      <c r="I1671"/>
      <c r="J1671"/>
    </row>
    <row r="1672" spans="1:10" s="128" customFormat="1" x14ac:dyDescent="0.35">
      <c r="A1672" s="138" t="s">
        <v>11423</v>
      </c>
      <c r="B1672" s="21">
        <v>6</v>
      </c>
      <c r="C1672" s="20">
        <v>0.7</v>
      </c>
      <c r="D1672" s="135">
        <v>40</v>
      </c>
      <c r="E1672" s="21"/>
      <c r="F1672" s="250">
        <v>16.350000000000001</v>
      </c>
      <c r="G1672" s="250">
        <v>15.05</v>
      </c>
      <c r="H1672" s="252">
        <v>14.75</v>
      </c>
      <c r="I1672"/>
      <c r="J1672"/>
    </row>
    <row r="1673" spans="1:10" s="128" customFormat="1" x14ac:dyDescent="0.35">
      <c r="A1673" s="138" t="s">
        <v>14757</v>
      </c>
      <c r="B1673" s="21">
        <v>6</v>
      </c>
      <c r="C1673" s="20">
        <v>0.7</v>
      </c>
      <c r="D1673" s="135">
        <v>45</v>
      </c>
      <c r="E1673" s="21"/>
      <c r="F1673" s="250">
        <v>40.650000000000006</v>
      </c>
      <c r="G1673" s="250">
        <v>37.35</v>
      </c>
      <c r="H1673" s="252">
        <v>36.65</v>
      </c>
      <c r="I1673"/>
      <c r="J1673"/>
    </row>
    <row r="1674" spans="1:10" x14ac:dyDescent="0.35">
      <c r="A1674" s="138" t="s">
        <v>11657</v>
      </c>
      <c r="B1674" s="21">
        <v>6</v>
      </c>
      <c r="C1674" s="20">
        <v>0.7</v>
      </c>
      <c r="D1674" s="135">
        <v>40</v>
      </c>
      <c r="E1674" s="21"/>
      <c r="F1674" s="250">
        <v>40.85</v>
      </c>
      <c r="G1674" s="250">
        <v>37.5</v>
      </c>
      <c r="H1674" s="252">
        <v>36.800000000000004</v>
      </c>
    </row>
    <row r="1675" spans="1:10" x14ac:dyDescent="0.35">
      <c r="A1675" s="138" t="s">
        <v>14825</v>
      </c>
      <c r="B1675" s="21">
        <v>6</v>
      </c>
      <c r="C1675" s="20">
        <v>0.7</v>
      </c>
      <c r="D1675" s="135">
        <v>46</v>
      </c>
      <c r="E1675" s="21"/>
      <c r="F1675" s="250">
        <v>35.85</v>
      </c>
      <c r="G1675" s="250">
        <v>32.950000000000003</v>
      </c>
      <c r="H1675" s="252">
        <v>32.35</v>
      </c>
    </row>
    <row r="1676" spans="1:10" x14ac:dyDescent="0.35">
      <c r="A1676" s="138" t="s">
        <v>14759</v>
      </c>
      <c r="B1676" s="21">
        <v>6</v>
      </c>
      <c r="C1676" s="20">
        <v>0.7</v>
      </c>
      <c r="D1676" s="135">
        <v>57</v>
      </c>
      <c r="E1676" s="21"/>
      <c r="F1676" s="250">
        <v>34.4</v>
      </c>
      <c r="G1676" s="250">
        <v>31.6</v>
      </c>
      <c r="H1676" s="252">
        <v>31</v>
      </c>
    </row>
    <row r="1677" spans="1:10" x14ac:dyDescent="0.35">
      <c r="A1677" s="138" t="s">
        <v>14827</v>
      </c>
      <c r="B1677" s="21">
        <v>6</v>
      </c>
      <c r="C1677" s="20">
        <v>0.7</v>
      </c>
      <c r="D1677" s="135">
        <v>46</v>
      </c>
      <c r="E1677" s="21"/>
      <c r="F1677" s="250">
        <v>27.35</v>
      </c>
      <c r="G1677" s="250">
        <v>25.1</v>
      </c>
      <c r="H1677" s="252">
        <v>24.650000000000002</v>
      </c>
    </row>
    <row r="1678" spans="1:10" x14ac:dyDescent="0.35">
      <c r="A1678" s="138" t="s">
        <v>11700</v>
      </c>
      <c r="B1678" s="21">
        <v>12</v>
      </c>
      <c r="C1678" s="20">
        <v>1</v>
      </c>
      <c r="D1678" s="135">
        <v>40</v>
      </c>
      <c r="E1678" s="21"/>
      <c r="F1678" s="250">
        <v>15.200000000000001</v>
      </c>
      <c r="G1678" s="250">
        <v>13.950000000000001</v>
      </c>
      <c r="H1678" s="252">
        <v>13.700000000000001</v>
      </c>
    </row>
    <row r="1679" spans="1:10" s="128" customFormat="1" x14ac:dyDescent="0.35">
      <c r="A1679" s="138" t="s">
        <v>11704</v>
      </c>
      <c r="B1679" s="21">
        <v>12</v>
      </c>
      <c r="C1679" s="20">
        <v>1</v>
      </c>
      <c r="D1679" s="135">
        <v>40</v>
      </c>
      <c r="E1679" s="21"/>
      <c r="F1679" s="250">
        <v>14.850000000000001</v>
      </c>
      <c r="G1679" s="250">
        <v>13.600000000000001</v>
      </c>
      <c r="H1679" s="252">
        <v>13.4</v>
      </c>
      <c r="I1679"/>
      <c r="J1679"/>
    </row>
    <row r="1680" spans="1:10" s="128" customFormat="1" x14ac:dyDescent="0.35">
      <c r="A1680" s="138" t="s">
        <v>11729</v>
      </c>
      <c r="B1680" s="21">
        <v>6</v>
      </c>
      <c r="C1680" s="20">
        <v>0.7</v>
      </c>
      <c r="D1680" s="135">
        <v>40</v>
      </c>
      <c r="E1680" s="21"/>
      <c r="F1680" s="250">
        <v>21.25</v>
      </c>
      <c r="G1680" s="250">
        <v>19.5</v>
      </c>
      <c r="H1680" s="252">
        <v>19.150000000000002</v>
      </c>
      <c r="I1680"/>
      <c r="J1680"/>
    </row>
    <row r="1681" spans="1:10" x14ac:dyDescent="0.35">
      <c r="A1681" s="138" t="s">
        <v>11743</v>
      </c>
      <c r="B1681" s="21">
        <v>6</v>
      </c>
      <c r="C1681" s="20">
        <v>0.7</v>
      </c>
      <c r="D1681" s="135">
        <v>43</v>
      </c>
      <c r="E1681" s="21"/>
      <c r="F1681" s="250">
        <v>97.2</v>
      </c>
      <c r="G1681" s="250">
        <v>89.25</v>
      </c>
      <c r="H1681" s="252">
        <v>87.65</v>
      </c>
    </row>
    <row r="1682" spans="1:10" s="128" customFormat="1" x14ac:dyDescent="0.35">
      <c r="A1682" s="138" t="s">
        <v>14548</v>
      </c>
      <c r="B1682" s="21">
        <v>12</v>
      </c>
      <c r="C1682" s="20">
        <v>0.7</v>
      </c>
      <c r="D1682" s="135">
        <v>43</v>
      </c>
      <c r="E1682" s="21"/>
      <c r="F1682" s="250">
        <v>28.3</v>
      </c>
      <c r="G1682" s="250">
        <v>25.950000000000003</v>
      </c>
      <c r="H1682" s="252">
        <v>25.5</v>
      </c>
      <c r="I1682"/>
      <c r="J1682"/>
    </row>
    <row r="1683" spans="1:10" s="128" customFormat="1" x14ac:dyDescent="0.35">
      <c r="A1683" s="138" t="s">
        <v>11862</v>
      </c>
      <c r="B1683" s="21">
        <v>6</v>
      </c>
      <c r="C1683" s="20">
        <v>0.7</v>
      </c>
      <c r="D1683" s="135">
        <v>51.5</v>
      </c>
      <c r="E1683" s="21"/>
      <c r="F1683" s="250">
        <v>43</v>
      </c>
      <c r="G1683" s="250">
        <v>39.5</v>
      </c>
      <c r="H1683" s="252">
        <v>38.800000000000004</v>
      </c>
      <c r="I1683"/>
      <c r="J1683"/>
    </row>
    <row r="1684" spans="1:10" s="128" customFormat="1" x14ac:dyDescent="0.35">
      <c r="A1684" s="138" t="s">
        <v>11865</v>
      </c>
      <c r="B1684" s="21">
        <v>6</v>
      </c>
      <c r="C1684" s="20">
        <v>0.7</v>
      </c>
      <c r="D1684" s="135">
        <v>48</v>
      </c>
      <c r="E1684" s="21"/>
      <c r="F1684" s="250">
        <v>47.95</v>
      </c>
      <c r="G1684" s="250">
        <v>44</v>
      </c>
      <c r="H1684" s="252">
        <v>43.25</v>
      </c>
      <c r="I1684"/>
      <c r="J1684"/>
    </row>
    <row r="1685" spans="1:10" x14ac:dyDescent="0.35">
      <c r="A1685" s="138" t="s">
        <v>11869</v>
      </c>
      <c r="B1685" s="21">
        <v>6</v>
      </c>
      <c r="C1685" s="20">
        <v>0.7</v>
      </c>
      <c r="D1685" s="135">
        <v>45</v>
      </c>
      <c r="E1685" s="21"/>
      <c r="F1685" s="250">
        <v>29.700000000000003</v>
      </c>
      <c r="G1685" s="250">
        <v>27.25</v>
      </c>
      <c r="H1685" s="252">
        <v>26.75</v>
      </c>
    </row>
    <row r="1686" spans="1:10" x14ac:dyDescent="0.35">
      <c r="A1686" s="138" t="s">
        <v>11927</v>
      </c>
      <c r="B1686" s="21">
        <v>6</v>
      </c>
      <c r="C1686" s="20">
        <v>0.7</v>
      </c>
      <c r="D1686" s="135">
        <v>43</v>
      </c>
      <c r="E1686" s="21"/>
      <c r="F1686" s="250">
        <v>30.05</v>
      </c>
      <c r="G1686" s="250">
        <v>27.6</v>
      </c>
      <c r="H1686" s="252">
        <v>27.1</v>
      </c>
    </row>
    <row r="1687" spans="1:10" x14ac:dyDescent="0.35">
      <c r="A1687" s="138" t="s">
        <v>14862</v>
      </c>
      <c r="B1687" s="21">
        <v>6</v>
      </c>
      <c r="C1687" s="20">
        <v>0.7</v>
      </c>
      <c r="D1687" s="135">
        <v>43</v>
      </c>
      <c r="E1687" s="21"/>
      <c r="F1687" s="250">
        <v>31.05</v>
      </c>
      <c r="G1687" s="250">
        <v>28.5</v>
      </c>
      <c r="H1687" s="252">
        <v>28</v>
      </c>
    </row>
    <row r="1688" spans="1:10" x14ac:dyDescent="0.35">
      <c r="A1688" s="138" t="s">
        <v>14863</v>
      </c>
      <c r="B1688" s="21">
        <v>6</v>
      </c>
      <c r="C1688" s="20">
        <v>0.7</v>
      </c>
      <c r="D1688" s="135">
        <v>43</v>
      </c>
      <c r="E1688" s="21"/>
      <c r="F1688" s="250">
        <v>48.400000000000006</v>
      </c>
      <c r="G1688" s="250">
        <v>44.45</v>
      </c>
      <c r="H1688" s="252">
        <v>43.650000000000006</v>
      </c>
    </row>
    <row r="1689" spans="1:10" x14ac:dyDescent="0.35">
      <c r="A1689" s="138" t="s">
        <v>11934</v>
      </c>
      <c r="B1689" s="21">
        <v>6</v>
      </c>
      <c r="C1689" s="20">
        <v>0.7</v>
      </c>
      <c r="D1689" s="135">
        <v>43</v>
      </c>
      <c r="E1689" s="21"/>
      <c r="F1689" s="250">
        <v>52.7</v>
      </c>
      <c r="G1689" s="250">
        <v>48.35</v>
      </c>
      <c r="H1689" s="252">
        <v>47.5</v>
      </c>
    </row>
    <row r="1690" spans="1:10" s="128" customFormat="1" x14ac:dyDescent="0.35">
      <c r="A1690" s="138" t="s">
        <v>12158</v>
      </c>
      <c r="B1690" s="21">
        <v>6</v>
      </c>
      <c r="C1690" s="20">
        <v>0.7</v>
      </c>
      <c r="D1690" s="135">
        <v>46</v>
      </c>
      <c r="E1690" s="21"/>
      <c r="F1690" s="250">
        <v>33.9</v>
      </c>
      <c r="G1690" s="250">
        <v>31.150000000000002</v>
      </c>
      <c r="H1690" s="252">
        <v>30.6</v>
      </c>
      <c r="I1690"/>
      <c r="J1690"/>
    </row>
    <row r="1691" spans="1:10" s="128" customFormat="1" x14ac:dyDescent="0.35">
      <c r="A1691" s="138" t="s">
        <v>12161</v>
      </c>
      <c r="B1691" s="21">
        <v>6</v>
      </c>
      <c r="C1691" s="20">
        <v>0.7</v>
      </c>
      <c r="D1691" s="135">
        <v>40</v>
      </c>
      <c r="E1691" s="21"/>
      <c r="F1691" s="250">
        <v>21.25</v>
      </c>
      <c r="G1691" s="250">
        <v>19.5</v>
      </c>
      <c r="H1691" s="252">
        <v>19.150000000000002</v>
      </c>
      <c r="I1691"/>
      <c r="J1691"/>
    </row>
    <row r="1692" spans="1:10" x14ac:dyDescent="0.35">
      <c r="A1692" s="138" t="s">
        <v>12168</v>
      </c>
      <c r="B1692" s="21">
        <v>6</v>
      </c>
      <c r="C1692" s="20">
        <v>0.7</v>
      </c>
      <c r="D1692" s="135">
        <v>46</v>
      </c>
      <c r="E1692" s="21"/>
      <c r="F1692" s="250">
        <v>46.85</v>
      </c>
      <c r="G1692" s="250">
        <v>43</v>
      </c>
      <c r="H1692" s="252">
        <v>42.25</v>
      </c>
    </row>
    <row r="1693" spans="1:10" s="128" customFormat="1" x14ac:dyDescent="0.35">
      <c r="A1693" s="138" t="s">
        <v>12172</v>
      </c>
      <c r="B1693" s="21">
        <v>6</v>
      </c>
      <c r="C1693" s="20">
        <v>0.7</v>
      </c>
      <c r="D1693" s="135">
        <v>46</v>
      </c>
      <c r="E1693" s="21"/>
      <c r="F1693" s="250">
        <v>77.350000000000009</v>
      </c>
      <c r="G1693" s="250">
        <v>71</v>
      </c>
      <c r="H1693" s="252">
        <v>69.75</v>
      </c>
      <c r="I1693"/>
      <c r="J1693"/>
    </row>
    <row r="1694" spans="1:10" s="128" customFormat="1" x14ac:dyDescent="0.35">
      <c r="A1694" s="138" t="s">
        <v>12176</v>
      </c>
      <c r="B1694" s="21">
        <v>6</v>
      </c>
      <c r="C1694" s="20">
        <v>0.7</v>
      </c>
      <c r="D1694" s="135">
        <v>40</v>
      </c>
      <c r="E1694" s="21"/>
      <c r="F1694" s="250">
        <v>19.8</v>
      </c>
      <c r="G1694" s="250">
        <v>18.150000000000002</v>
      </c>
      <c r="H1694" s="252">
        <v>17.850000000000001</v>
      </c>
      <c r="I1694"/>
      <c r="J1694"/>
    </row>
    <row r="1695" spans="1:10" x14ac:dyDescent="0.35">
      <c r="A1695" s="138" t="s">
        <v>12247</v>
      </c>
      <c r="B1695" s="21">
        <v>6</v>
      </c>
      <c r="C1695" s="20">
        <v>0.5</v>
      </c>
      <c r="D1695" s="135">
        <v>50</v>
      </c>
      <c r="E1695" s="21"/>
      <c r="F1695" s="250">
        <v>26.400000000000002</v>
      </c>
      <c r="G1695" s="250">
        <v>24.25</v>
      </c>
      <c r="H1695" s="252">
        <v>23.85</v>
      </c>
    </row>
    <row r="1696" spans="1:10" x14ac:dyDescent="0.35">
      <c r="A1696" s="138" t="s">
        <v>12250</v>
      </c>
      <c r="B1696" s="21">
        <v>6</v>
      </c>
      <c r="C1696" s="20">
        <v>0.7</v>
      </c>
      <c r="D1696" s="135">
        <v>43</v>
      </c>
      <c r="E1696" s="21"/>
      <c r="F1696" s="250">
        <v>36.200000000000003</v>
      </c>
      <c r="G1696" s="250">
        <v>33.25</v>
      </c>
      <c r="H1696" s="252">
        <v>32.65</v>
      </c>
    </row>
    <row r="1697" spans="1:10" x14ac:dyDescent="0.35">
      <c r="A1697" s="138" t="s">
        <v>12343</v>
      </c>
      <c r="B1697" s="21">
        <v>6</v>
      </c>
      <c r="C1697" s="20">
        <v>0.7</v>
      </c>
      <c r="D1697" s="135">
        <v>43</v>
      </c>
      <c r="E1697" s="21"/>
      <c r="F1697" s="250">
        <v>41.7</v>
      </c>
      <c r="G1697" s="250">
        <v>38.300000000000004</v>
      </c>
      <c r="H1697" s="252">
        <v>37.6</v>
      </c>
    </row>
    <row r="1698" spans="1:10" x14ac:dyDescent="0.35">
      <c r="A1698" s="138" t="s">
        <v>12347</v>
      </c>
      <c r="B1698" s="21">
        <v>6</v>
      </c>
      <c r="C1698" s="20">
        <v>0.7</v>
      </c>
      <c r="D1698" s="135">
        <v>43</v>
      </c>
      <c r="E1698" s="21"/>
      <c r="F1698" s="250">
        <v>25.400000000000002</v>
      </c>
      <c r="G1698" s="250">
        <v>23.35</v>
      </c>
      <c r="H1698" s="252">
        <v>22.900000000000002</v>
      </c>
    </row>
    <row r="1699" spans="1:10" x14ac:dyDescent="0.35">
      <c r="A1699" s="138" t="s">
        <v>12424</v>
      </c>
      <c r="B1699" s="21">
        <v>6</v>
      </c>
      <c r="C1699" s="20">
        <v>0.7</v>
      </c>
      <c r="D1699" s="135">
        <v>45.8</v>
      </c>
      <c r="E1699" s="21"/>
      <c r="F1699" s="250">
        <v>32.200000000000003</v>
      </c>
      <c r="G1699" s="250">
        <v>29.55</v>
      </c>
      <c r="H1699" s="252">
        <v>29.05</v>
      </c>
    </row>
    <row r="1700" spans="1:10" s="128" customFormat="1" x14ac:dyDescent="0.35">
      <c r="A1700" s="138" t="s">
        <v>12431</v>
      </c>
      <c r="B1700" s="21">
        <v>6</v>
      </c>
      <c r="C1700" s="20">
        <v>1</v>
      </c>
      <c r="D1700" s="135">
        <v>45.8</v>
      </c>
      <c r="E1700" s="21"/>
      <c r="F1700" s="250">
        <v>53.45</v>
      </c>
      <c r="G1700" s="250">
        <v>49.050000000000004</v>
      </c>
      <c r="H1700" s="252">
        <v>48.2</v>
      </c>
      <c r="I1700"/>
      <c r="J1700"/>
    </row>
    <row r="1701" spans="1:10" x14ac:dyDescent="0.35">
      <c r="A1701" s="138" t="s">
        <v>12435</v>
      </c>
      <c r="B1701" s="21">
        <v>6</v>
      </c>
      <c r="C1701" s="20">
        <v>0.7</v>
      </c>
      <c r="D1701" s="135">
        <v>45.8</v>
      </c>
      <c r="E1701" s="21"/>
      <c r="F1701" s="250">
        <v>52.95</v>
      </c>
      <c r="G1701" s="250">
        <v>48.6</v>
      </c>
      <c r="H1701" s="252">
        <v>47.75</v>
      </c>
    </row>
    <row r="1702" spans="1:10" s="128" customFormat="1" x14ac:dyDescent="0.35">
      <c r="A1702" s="138" t="s">
        <v>12439</v>
      </c>
      <c r="B1702" s="21">
        <v>12</v>
      </c>
      <c r="C1702" s="20">
        <v>0.7</v>
      </c>
      <c r="D1702" s="135">
        <v>48.6</v>
      </c>
      <c r="E1702" s="21"/>
      <c r="F1702" s="250">
        <v>56.85</v>
      </c>
      <c r="G1702" s="250">
        <v>52.2</v>
      </c>
      <c r="H1702" s="252">
        <v>51.25</v>
      </c>
      <c r="I1702"/>
      <c r="J1702"/>
    </row>
    <row r="1703" spans="1:10" x14ac:dyDescent="0.35">
      <c r="A1703" s="138" t="s">
        <v>12443</v>
      </c>
      <c r="B1703" s="21">
        <v>6</v>
      </c>
      <c r="C1703" s="20">
        <v>0.7</v>
      </c>
      <c r="D1703" s="135">
        <v>45.8</v>
      </c>
      <c r="E1703" s="21"/>
      <c r="F1703" s="250">
        <v>38.85</v>
      </c>
      <c r="G1703" s="250">
        <v>35.65</v>
      </c>
      <c r="H1703" s="252">
        <v>35.050000000000004</v>
      </c>
    </row>
    <row r="1704" spans="1:10" s="128" customFormat="1" x14ac:dyDescent="0.35">
      <c r="A1704" s="138" t="s">
        <v>12447</v>
      </c>
      <c r="B1704" s="21">
        <v>6</v>
      </c>
      <c r="C1704" s="20">
        <v>0.7</v>
      </c>
      <c r="D1704" s="135">
        <v>45.8</v>
      </c>
      <c r="E1704" s="21"/>
      <c r="F1704" s="250">
        <v>29.35</v>
      </c>
      <c r="G1704" s="250">
        <v>26.950000000000003</v>
      </c>
      <c r="H1704" s="252">
        <v>26.450000000000003</v>
      </c>
      <c r="I1704"/>
      <c r="J1704"/>
    </row>
    <row r="1705" spans="1:10" x14ac:dyDescent="0.35">
      <c r="A1705" s="138" t="s">
        <v>12450</v>
      </c>
      <c r="B1705" s="21">
        <v>6</v>
      </c>
      <c r="C1705" s="20">
        <v>0.7</v>
      </c>
      <c r="D1705" s="135">
        <v>45.8</v>
      </c>
      <c r="E1705" s="21"/>
      <c r="F1705" s="250">
        <v>32.200000000000003</v>
      </c>
      <c r="G1705" s="250">
        <v>29.55</v>
      </c>
      <c r="H1705" s="252">
        <v>29.05</v>
      </c>
    </row>
    <row r="1706" spans="1:10" x14ac:dyDescent="0.35">
      <c r="A1706" s="138" t="s">
        <v>12454</v>
      </c>
      <c r="B1706" s="21">
        <v>6</v>
      </c>
      <c r="C1706" s="20">
        <v>0.7</v>
      </c>
      <c r="D1706" s="135">
        <v>45.8</v>
      </c>
      <c r="E1706" s="21"/>
      <c r="F1706" s="250">
        <v>54.150000000000006</v>
      </c>
      <c r="G1706" s="250">
        <v>49.7</v>
      </c>
      <c r="H1706" s="252">
        <v>48.85</v>
      </c>
    </row>
    <row r="1707" spans="1:10" x14ac:dyDescent="0.35">
      <c r="A1707" s="138" t="s">
        <v>12458</v>
      </c>
      <c r="B1707" s="21">
        <v>6</v>
      </c>
      <c r="C1707" s="20">
        <v>0.7</v>
      </c>
      <c r="D1707" s="135">
        <v>43</v>
      </c>
      <c r="E1707" s="21"/>
      <c r="F1707" s="250">
        <v>43.550000000000004</v>
      </c>
      <c r="G1707" s="250">
        <v>39.950000000000003</v>
      </c>
      <c r="H1707" s="252">
        <v>39.25</v>
      </c>
    </row>
    <row r="1708" spans="1:10" x14ac:dyDescent="0.35">
      <c r="A1708" s="138" t="s">
        <v>12462</v>
      </c>
      <c r="B1708" s="21">
        <v>6</v>
      </c>
      <c r="C1708" s="20">
        <v>0.7</v>
      </c>
      <c r="D1708" s="135">
        <v>46</v>
      </c>
      <c r="E1708" s="21"/>
      <c r="F1708" s="250">
        <v>88.350000000000009</v>
      </c>
      <c r="G1708" s="250">
        <v>81.100000000000009</v>
      </c>
      <c r="H1708" s="252">
        <v>79.650000000000006</v>
      </c>
    </row>
    <row r="1709" spans="1:10" s="128" customFormat="1" x14ac:dyDescent="0.35">
      <c r="A1709" s="138" t="s">
        <v>12466</v>
      </c>
      <c r="B1709" s="21">
        <v>6</v>
      </c>
      <c r="C1709" s="20">
        <v>0.7</v>
      </c>
      <c r="D1709" s="135">
        <v>46.8</v>
      </c>
      <c r="E1709" s="21"/>
      <c r="F1709" s="250">
        <v>146.35</v>
      </c>
      <c r="G1709" s="250">
        <v>134.35</v>
      </c>
      <c r="H1709" s="252">
        <v>131.95000000000002</v>
      </c>
      <c r="I1709"/>
      <c r="J1709"/>
    </row>
    <row r="1710" spans="1:10" x14ac:dyDescent="0.35">
      <c r="A1710" s="138" t="s">
        <v>12470</v>
      </c>
      <c r="B1710" s="21">
        <v>6</v>
      </c>
      <c r="C1710" s="20">
        <v>0.7</v>
      </c>
      <c r="D1710" s="135">
        <v>57.5</v>
      </c>
      <c r="E1710" s="21"/>
      <c r="F1710" s="250">
        <v>61.300000000000004</v>
      </c>
      <c r="G1710" s="250">
        <v>56.25</v>
      </c>
      <c r="H1710" s="252">
        <v>55.25</v>
      </c>
    </row>
    <row r="1711" spans="1:10" x14ac:dyDescent="0.35">
      <c r="A1711" s="138" t="s">
        <v>12474</v>
      </c>
      <c r="B1711" s="21">
        <v>6</v>
      </c>
      <c r="C1711" s="20">
        <v>0.7</v>
      </c>
      <c r="D1711" s="135">
        <v>40</v>
      </c>
      <c r="E1711" s="21"/>
      <c r="F1711" s="250">
        <v>20.950000000000003</v>
      </c>
      <c r="G1711" s="250">
        <v>19.25</v>
      </c>
      <c r="H1711" s="252">
        <v>18.900000000000002</v>
      </c>
    </row>
    <row r="1712" spans="1:10" x14ac:dyDescent="0.35">
      <c r="A1712" s="138" t="s">
        <v>12478</v>
      </c>
      <c r="B1712" s="21">
        <v>12</v>
      </c>
      <c r="C1712" s="20">
        <v>1</v>
      </c>
      <c r="D1712" s="135">
        <v>40</v>
      </c>
      <c r="E1712" s="21"/>
      <c r="F1712" s="250">
        <v>31.650000000000002</v>
      </c>
      <c r="G1712" s="250">
        <v>29.1</v>
      </c>
      <c r="H1712" s="252">
        <v>28.55</v>
      </c>
    </row>
    <row r="1713" spans="1:10" x14ac:dyDescent="0.35">
      <c r="A1713" s="138" t="s">
        <v>12482</v>
      </c>
      <c r="B1713" s="21">
        <v>6</v>
      </c>
      <c r="C1713" s="20">
        <v>0.7</v>
      </c>
      <c r="D1713" s="135">
        <v>40</v>
      </c>
      <c r="E1713" s="21"/>
      <c r="F1713" s="250">
        <v>31.25</v>
      </c>
      <c r="G1713" s="250">
        <v>28.700000000000003</v>
      </c>
      <c r="H1713" s="252">
        <v>28.200000000000003</v>
      </c>
    </row>
    <row r="1714" spans="1:10" x14ac:dyDescent="0.35">
      <c r="A1714" s="138" t="s">
        <v>12486</v>
      </c>
      <c r="B1714" s="21">
        <v>6</v>
      </c>
      <c r="C1714" s="20">
        <v>0.7</v>
      </c>
      <c r="D1714" s="135">
        <v>40</v>
      </c>
      <c r="E1714" s="21"/>
      <c r="F1714" s="250">
        <v>26.150000000000002</v>
      </c>
      <c r="G1714" s="250">
        <v>24</v>
      </c>
      <c r="H1714" s="252">
        <v>23.55</v>
      </c>
    </row>
    <row r="1715" spans="1:10" x14ac:dyDescent="0.35">
      <c r="A1715" s="138" t="s">
        <v>14309</v>
      </c>
      <c r="B1715" s="21">
        <v>6</v>
      </c>
      <c r="C1715" s="20">
        <v>0.7</v>
      </c>
      <c r="D1715" s="135">
        <v>40</v>
      </c>
      <c r="E1715" s="21"/>
      <c r="F1715" s="250">
        <v>26.150000000000002</v>
      </c>
      <c r="G1715" s="250">
        <v>24</v>
      </c>
      <c r="H1715" s="252">
        <v>23.55</v>
      </c>
    </row>
    <row r="1716" spans="1:10" x14ac:dyDescent="0.35">
      <c r="A1716" s="138" t="s">
        <v>12490</v>
      </c>
      <c r="B1716" s="21">
        <v>6</v>
      </c>
      <c r="C1716" s="20">
        <v>0.7</v>
      </c>
      <c r="D1716" s="135">
        <v>40</v>
      </c>
      <c r="E1716" s="21"/>
      <c r="F1716" s="250">
        <v>21.25</v>
      </c>
      <c r="G1716" s="250">
        <v>19.5</v>
      </c>
      <c r="H1716" s="252">
        <v>19.150000000000002</v>
      </c>
    </row>
    <row r="1717" spans="1:10" s="128" customFormat="1" x14ac:dyDescent="0.35">
      <c r="A1717" s="138" t="s">
        <v>12494</v>
      </c>
      <c r="B1717" s="21">
        <v>12</v>
      </c>
      <c r="C1717" s="20">
        <v>1</v>
      </c>
      <c r="D1717" s="135">
        <v>40</v>
      </c>
      <c r="E1717" s="21"/>
      <c r="F1717" s="250">
        <v>31.25</v>
      </c>
      <c r="G1717" s="250">
        <v>28.700000000000003</v>
      </c>
      <c r="H1717" s="252">
        <v>28.200000000000003</v>
      </c>
      <c r="I1717"/>
      <c r="J1717"/>
    </row>
    <row r="1718" spans="1:10" x14ac:dyDescent="0.35">
      <c r="A1718" s="138" t="s">
        <v>12594</v>
      </c>
      <c r="B1718" s="21">
        <v>6</v>
      </c>
      <c r="C1718" s="20">
        <v>0.7</v>
      </c>
      <c r="D1718" s="135">
        <v>40</v>
      </c>
      <c r="E1718" s="21"/>
      <c r="F1718" s="250">
        <v>11.25</v>
      </c>
      <c r="G1718" s="250">
        <v>10.350000000000001</v>
      </c>
      <c r="H1718" s="252">
        <v>10.15</v>
      </c>
    </row>
    <row r="1719" spans="1:10" x14ac:dyDescent="0.35">
      <c r="A1719" s="138" t="s">
        <v>12598</v>
      </c>
      <c r="B1719" s="21">
        <v>6</v>
      </c>
      <c r="C1719" s="20">
        <v>0.7</v>
      </c>
      <c r="D1719" s="135">
        <v>43</v>
      </c>
      <c r="E1719" s="21"/>
      <c r="F1719" s="250">
        <v>45.900000000000006</v>
      </c>
      <c r="G1719" s="250">
        <v>42.150000000000006</v>
      </c>
      <c r="H1719" s="252">
        <v>41.400000000000006</v>
      </c>
    </row>
    <row r="1720" spans="1:10" x14ac:dyDescent="0.35">
      <c r="A1720" s="138" t="s">
        <v>14766</v>
      </c>
      <c r="B1720" s="21">
        <v>6</v>
      </c>
      <c r="C1720" s="20">
        <v>0.7</v>
      </c>
      <c r="D1720" s="135">
        <v>50</v>
      </c>
      <c r="E1720" s="21"/>
      <c r="F1720" s="250">
        <v>61.85</v>
      </c>
      <c r="G1720" s="250">
        <v>56.800000000000004</v>
      </c>
      <c r="H1720" s="252">
        <v>55.75</v>
      </c>
    </row>
    <row r="1721" spans="1:10" x14ac:dyDescent="0.35">
      <c r="A1721" s="138" t="s">
        <v>12609</v>
      </c>
      <c r="B1721" s="21">
        <v>6</v>
      </c>
      <c r="C1721" s="20">
        <v>0.7</v>
      </c>
      <c r="D1721" s="135">
        <v>50</v>
      </c>
      <c r="E1721" s="21"/>
      <c r="F1721" s="250">
        <v>72.850000000000009</v>
      </c>
      <c r="G1721" s="250">
        <v>66.850000000000009</v>
      </c>
      <c r="H1721" s="252">
        <v>65.650000000000006</v>
      </c>
    </row>
    <row r="1722" spans="1:10" x14ac:dyDescent="0.35">
      <c r="A1722" s="138" t="s">
        <v>12613</v>
      </c>
      <c r="B1722" s="21">
        <v>6</v>
      </c>
      <c r="C1722" s="20">
        <v>0.7</v>
      </c>
      <c r="D1722" s="135">
        <v>46</v>
      </c>
      <c r="E1722" s="21"/>
      <c r="F1722" s="250">
        <v>32.200000000000003</v>
      </c>
      <c r="G1722" s="250">
        <v>29.6</v>
      </c>
      <c r="H1722" s="252">
        <v>29.05</v>
      </c>
    </row>
    <row r="1723" spans="1:10" x14ac:dyDescent="0.35">
      <c r="A1723" s="138" t="s">
        <v>12617</v>
      </c>
      <c r="B1723" s="21">
        <v>6</v>
      </c>
      <c r="C1723" s="20">
        <v>0.7</v>
      </c>
      <c r="D1723" s="135">
        <v>46</v>
      </c>
      <c r="E1723" s="21"/>
      <c r="F1723" s="250">
        <v>32.200000000000003</v>
      </c>
      <c r="G1723" s="250">
        <v>29.6</v>
      </c>
      <c r="H1723" s="252">
        <v>29.05</v>
      </c>
    </row>
    <row r="1724" spans="1:10" x14ac:dyDescent="0.35">
      <c r="A1724" s="138" t="s">
        <v>12621</v>
      </c>
      <c r="B1724" s="21">
        <v>6</v>
      </c>
      <c r="C1724" s="20">
        <v>0.7</v>
      </c>
      <c r="D1724" s="135">
        <v>46</v>
      </c>
      <c r="E1724" s="21"/>
      <c r="F1724" s="250">
        <v>27.35</v>
      </c>
      <c r="G1724" s="250">
        <v>25.1</v>
      </c>
      <c r="H1724" s="252">
        <v>24.650000000000002</v>
      </c>
    </row>
    <row r="1725" spans="1:10" s="128" customFormat="1" x14ac:dyDescent="0.35">
      <c r="A1725" s="138" t="s">
        <v>12625</v>
      </c>
      <c r="B1725" s="21">
        <v>6</v>
      </c>
      <c r="C1725" s="20">
        <v>0.7</v>
      </c>
      <c r="D1725" s="135">
        <v>46</v>
      </c>
      <c r="E1725" s="21"/>
      <c r="F1725" s="250">
        <v>32.75</v>
      </c>
      <c r="G1725" s="250">
        <v>30.1</v>
      </c>
      <c r="H1725" s="252">
        <v>29.55</v>
      </c>
      <c r="I1725"/>
      <c r="J1725"/>
    </row>
    <row r="1726" spans="1:10" x14ac:dyDescent="0.35">
      <c r="A1726" s="138" t="s">
        <v>12629</v>
      </c>
      <c r="B1726" s="21">
        <v>6</v>
      </c>
      <c r="C1726" s="20">
        <v>0.7</v>
      </c>
      <c r="D1726" s="135">
        <v>46</v>
      </c>
      <c r="E1726" s="21"/>
      <c r="F1726" s="250">
        <v>32.700000000000003</v>
      </c>
      <c r="G1726" s="250">
        <v>30</v>
      </c>
      <c r="H1726" s="252">
        <v>29.5</v>
      </c>
    </row>
    <row r="1727" spans="1:10" x14ac:dyDescent="0.35">
      <c r="A1727" s="138" t="s">
        <v>12633</v>
      </c>
      <c r="B1727" s="21">
        <v>6</v>
      </c>
      <c r="C1727" s="20">
        <v>0.7</v>
      </c>
      <c r="D1727" s="135">
        <v>46</v>
      </c>
      <c r="E1727" s="21"/>
      <c r="F1727" s="250">
        <v>20.950000000000003</v>
      </c>
      <c r="G1727" s="250">
        <v>19.200000000000003</v>
      </c>
      <c r="H1727" s="252">
        <v>18.850000000000001</v>
      </c>
    </row>
    <row r="1728" spans="1:10" x14ac:dyDescent="0.35">
      <c r="A1728" s="138" t="s">
        <v>12637</v>
      </c>
      <c r="B1728" s="21">
        <v>6</v>
      </c>
      <c r="C1728" s="20">
        <v>0.7</v>
      </c>
      <c r="D1728" s="135">
        <v>46</v>
      </c>
      <c r="E1728" s="21"/>
      <c r="F1728" s="250">
        <v>32.200000000000003</v>
      </c>
      <c r="G1728" s="250">
        <v>29.6</v>
      </c>
      <c r="H1728" s="252">
        <v>29.05</v>
      </c>
    </row>
    <row r="1729" spans="1:10" s="128" customFormat="1" x14ac:dyDescent="0.35">
      <c r="A1729" s="138" t="s">
        <v>12641</v>
      </c>
      <c r="B1729" s="21">
        <v>6</v>
      </c>
      <c r="C1729" s="20">
        <v>0.7</v>
      </c>
      <c r="D1729" s="135">
        <v>46</v>
      </c>
      <c r="E1729" s="21"/>
      <c r="F1729" s="250">
        <v>28.150000000000002</v>
      </c>
      <c r="G1729" s="250">
        <v>25.8</v>
      </c>
      <c r="H1729" s="252">
        <v>25.35</v>
      </c>
      <c r="I1729"/>
      <c r="J1729"/>
    </row>
    <row r="1730" spans="1:10" x14ac:dyDescent="0.35">
      <c r="A1730" s="138" t="s">
        <v>14552</v>
      </c>
      <c r="B1730" s="21">
        <v>12</v>
      </c>
      <c r="C1730" s="20">
        <v>0.7</v>
      </c>
      <c r="D1730" s="135">
        <v>43</v>
      </c>
      <c r="E1730" s="21"/>
      <c r="F1730" s="250">
        <v>23.400000000000002</v>
      </c>
      <c r="G1730" s="250">
        <v>21.5</v>
      </c>
      <c r="H1730" s="252">
        <v>21.1</v>
      </c>
    </row>
    <row r="1731" spans="1:10" x14ac:dyDescent="0.35">
      <c r="A1731" s="138" t="s">
        <v>12661</v>
      </c>
      <c r="B1731" s="21">
        <v>6</v>
      </c>
      <c r="C1731" s="20">
        <v>0.7</v>
      </c>
      <c r="D1731" s="135">
        <v>43</v>
      </c>
      <c r="E1731" s="21"/>
      <c r="F1731" s="250">
        <v>23.400000000000002</v>
      </c>
      <c r="G1731" s="250">
        <v>21.5</v>
      </c>
      <c r="H1731" s="252">
        <v>21.1</v>
      </c>
    </row>
    <row r="1732" spans="1:10" x14ac:dyDescent="0.35">
      <c r="A1732" s="138" t="s">
        <v>12709</v>
      </c>
      <c r="B1732" s="21">
        <v>6</v>
      </c>
      <c r="C1732" s="20">
        <v>0.7</v>
      </c>
      <c r="D1732" s="135">
        <v>40</v>
      </c>
      <c r="E1732" s="21"/>
      <c r="F1732" s="250">
        <v>41.45</v>
      </c>
      <c r="G1732" s="250">
        <v>38.050000000000004</v>
      </c>
      <c r="H1732" s="252">
        <v>37.35</v>
      </c>
    </row>
    <row r="1733" spans="1:10" x14ac:dyDescent="0.35">
      <c r="A1733" s="138" t="s">
        <v>12713</v>
      </c>
      <c r="B1733" s="21">
        <v>6</v>
      </c>
      <c r="C1733" s="20">
        <v>0.7</v>
      </c>
      <c r="D1733" s="135">
        <v>40</v>
      </c>
      <c r="E1733" s="21"/>
      <c r="F1733" s="250">
        <v>22.450000000000003</v>
      </c>
      <c r="G1733" s="250">
        <v>20.650000000000002</v>
      </c>
      <c r="H1733" s="252">
        <v>20.25</v>
      </c>
    </row>
    <row r="1734" spans="1:10" s="128" customFormat="1" x14ac:dyDescent="0.35">
      <c r="A1734" s="138" t="s">
        <v>14396</v>
      </c>
      <c r="B1734" s="21">
        <v>6</v>
      </c>
      <c r="C1734" s="20">
        <v>0.7</v>
      </c>
      <c r="D1734" s="135">
        <v>40</v>
      </c>
      <c r="E1734" s="21"/>
      <c r="F1734" s="250">
        <v>20.05</v>
      </c>
      <c r="G1734" s="250">
        <v>18.400000000000002</v>
      </c>
      <c r="H1734" s="252">
        <v>18.05</v>
      </c>
      <c r="I1734"/>
      <c r="J1734"/>
    </row>
    <row r="1735" spans="1:10" s="128" customFormat="1" x14ac:dyDescent="0.35">
      <c r="A1735" s="138" t="s">
        <v>12735</v>
      </c>
      <c r="B1735" s="21">
        <v>6</v>
      </c>
      <c r="C1735" s="20">
        <v>0.7</v>
      </c>
      <c r="D1735" s="135">
        <v>40</v>
      </c>
      <c r="E1735" s="21"/>
      <c r="F1735" s="250">
        <v>59.75</v>
      </c>
      <c r="G1735" s="250">
        <v>54.85</v>
      </c>
      <c r="H1735" s="252">
        <v>53.85</v>
      </c>
      <c r="I1735"/>
      <c r="J1735"/>
    </row>
    <row r="1736" spans="1:10" s="128" customFormat="1" x14ac:dyDescent="0.35">
      <c r="A1736" s="138" t="s">
        <v>12739</v>
      </c>
      <c r="B1736" s="21">
        <v>6</v>
      </c>
      <c r="C1736" s="20">
        <v>0.7</v>
      </c>
      <c r="D1736" s="135">
        <v>43</v>
      </c>
      <c r="E1736" s="21"/>
      <c r="F1736" s="250">
        <v>76.5</v>
      </c>
      <c r="G1736" s="250">
        <v>70.2</v>
      </c>
      <c r="H1736" s="252">
        <v>68.95</v>
      </c>
      <c r="I1736"/>
      <c r="J1736"/>
    </row>
    <row r="1737" spans="1:10" x14ac:dyDescent="0.35">
      <c r="A1737" s="138" t="s">
        <v>12743</v>
      </c>
      <c r="B1737" s="21">
        <v>6</v>
      </c>
      <c r="C1737" s="20">
        <v>0.7</v>
      </c>
      <c r="D1737" s="135">
        <v>40</v>
      </c>
      <c r="E1737" s="21"/>
      <c r="F1737" s="250">
        <v>103</v>
      </c>
      <c r="G1737" s="250">
        <v>94.550000000000011</v>
      </c>
      <c r="H1737" s="252">
        <v>92.850000000000009</v>
      </c>
    </row>
    <row r="1738" spans="1:10" x14ac:dyDescent="0.35">
      <c r="A1738" s="138" t="s">
        <v>12749</v>
      </c>
      <c r="B1738" s="21">
        <v>6</v>
      </c>
      <c r="C1738" s="20">
        <v>0.7</v>
      </c>
      <c r="D1738" s="135">
        <v>43</v>
      </c>
      <c r="E1738" s="21"/>
      <c r="F1738" s="250">
        <v>231.4</v>
      </c>
      <c r="G1738" s="250">
        <v>212.45000000000002</v>
      </c>
      <c r="H1738" s="252">
        <v>208.65</v>
      </c>
    </row>
    <row r="1739" spans="1:10" x14ac:dyDescent="0.35">
      <c r="A1739" s="138" t="s">
        <v>12751</v>
      </c>
      <c r="B1739" s="21">
        <v>6</v>
      </c>
      <c r="C1739" s="20">
        <v>0.7</v>
      </c>
      <c r="D1739" s="135">
        <v>46.9</v>
      </c>
      <c r="E1739" s="21"/>
      <c r="F1739" s="250">
        <v>329.35</v>
      </c>
      <c r="G1739" s="250">
        <v>302.35000000000002</v>
      </c>
      <c r="H1739" s="252">
        <v>296.95</v>
      </c>
    </row>
    <row r="1740" spans="1:10" s="128" customFormat="1" x14ac:dyDescent="0.35">
      <c r="A1740" s="138" t="s">
        <v>12755</v>
      </c>
      <c r="B1740" s="21">
        <v>1</v>
      </c>
      <c r="C1740" s="20">
        <v>0.7</v>
      </c>
      <c r="D1740" s="135">
        <v>43.8</v>
      </c>
      <c r="E1740" s="21"/>
      <c r="F1740" s="250">
        <v>615.80000000000007</v>
      </c>
      <c r="G1740" s="250">
        <v>565.30000000000007</v>
      </c>
      <c r="H1740" s="252">
        <v>555.20000000000005</v>
      </c>
      <c r="I1740"/>
      <c r="J1740"/>
    </row>
    <row r="1741" spans="1:10" x14ac:dyDescent="0.35">
      <c r="A1741" s="138" t="s">
        <v>12759</v>
      </c>
      <c r="B1741" s="21">
        <v>1</v>
      </c>
      <c r="C1741" s="20">
        <v>0.7</v>
      </c>
      <c r="D1741" s="135">
        <v>42</v>
      </c>
      <c r="E1741" s="21"/>
      <c r="F1741" s="250">
        <v>1530.65</v>
      </c>
      <c r="G1741" s="250">
        <v>1405.15</v>
      </c>
      <c r="H1741" s="252">
        <v>1380.1000000000001</v>
      </c>
    </row>
    <row r="1742" spans="1:10" x14ac:dyDescent="0.35">
      <c r="A1742" s="138" t="s">
        <v>12763</v>
      </c>
      <c r="B1742" s="21">
        <v>1</v>
      </c>
      <c r="C1742" s="20">
        <v>0.7</v>
      </c>
      <c r="D1742" s="135">
        <v>43.2</v>
      </c>
      <c r="E1742" s="21"/>
      <c r="F1742" s="250">
        <v>4580.75</v>
      </c>
      <c r="G1742" s="250">
        <v>4205.25</v>
      </c>
      <c r="H1742" s="252">
        <v>4130.1500000000005</v>
      </c>
    </row>
    <row r="1743" spans="1:10" x14ac:dyDescent="0.35">
      <c r="A1743" s="138" t="s">
        <v>12766</v>
      </c>
      <c r="B1743" s="21">
        <v>6</v>
      </c>
      <c r="C1743" s="20">
        <v>1</v>
      </c>
      <c r="D1743" s="135">
        <v>44</v>
      </c>
      <c r="E1743" s="21"/>
      <c r="F1743" s="250">
        <v>123.35000000000001</v>
      </c>
      <c r="G1743" s="250">
        <v>113.25</v>
      </c>
      <c r="H1743" s="252">
        <v>111.25</v>
      </c>
    </row>
    <row r="1744" spans="1:10" x14ac:dyDescent="0.35">
      <c r="A1744" s="138" t="s">
        <v>12775</v>
      </c>
      <c r="B1744" s="21">
        <v>6</v>
      </c>
      <c r="C1744" s="20">
        <v>0.7</v>
      </c>
      <c r="D1744" s="135">
        <v>40</v>
      </c>
      <c r="E1744" s="21"/>
      <c r="F1744" s="250">
        <v>200.65</v>
      </c>
      <c r="G1744" s="250">
        <v>184.20000000000002</v>
      </c>
      <c r="H1744" s="252">
        <v>180.9</v>
      </c>
    </row>
    <row r="1745" spans="1:10" s="128" customFormat="1" x14ac:dyDescent="0.35">
      <c r="A1745" s="138" t="s">
        <v>12779</v>
      </c>
      <c r="B1745" s="21">
        <v>6</v>
      </c>
      <c r="C1745" s="20">
        <v>0.7</v>
      </c>
      <c r="D1745" s="135">
        <v>46.5</v>
      </c>
      <c r="E1745" s="21"/>
      <c r="F1745" s="250">
        <v>65.8</v>
      </c>
      <c r="G1745" s="250">
        <v>60.400000000000006</v>
      </c>
      <c r="H1745" s="252">
        <v>59.35</v>
      </c>
      <c r="I1745"/>
      <c r="J1745"/>
    </row>
    <row r="1746" spans="1:10" s="128" customFormat="1" x14ac:dyDescent="0.35">
      <c r="A1746" s="138" t="s">
        <v>12783</v>
      </c>
      <c r="B1746" s="21">
        <v>6</v>
      </c>
      <c r="C1746" s="20">
        <v>1</v>
      </c>
      <c r="D1746" s="135">
        <v>41.5</v>
      </c>
      <c r="E1746" s="21"/>
      <c r="F1746" s="250">
        <v>84.65</v>
      </c>
      <c r="G1746" s="250">
        <v>77.7</v>
      </c>
      <c r="H1746" s="252">
        <v>76.3</v>
      </c>
      <c r="I1746"/>
      <c r="J1746"/>
    </row>
    <row r="1747" spans="1:10" x14ac:dyDescent="0.35">
      <c r="A1747" s="138" t="s">
        <v>14605</v>
      </c>
      <c r="B1747" s="21">
        <v>6</v>
      </c>
      <c r="C1747" s="20">
        <v>1</v>
      </c>
      <c r="D1747" s="135">
        <v>41.5</v>
      </c>
      <c r="E1747" s="21"/>
      <c r="F1747" s="250">
        <v>84.65</v>
      </c>
      <c r="G1747" s="250">
        <v>77.7</v>
      </c>
      <c r="H1747" s="252">
        <v>76.3</v>
      </c>
    </row>
    <row r="1748" spans="1:10" x14ac:dyDescent="0.35">
      <c r="A1748" s="138" t="s">
        <v>14444</v>
      </c>
      <c r="B1748" s="21">
        <v>6</v>
      </c>
      <c r="C1748" s="20">
        <v>1</v>
      </c>
      <c r="D1748" s="135">
        <v>40</v>
      </c>
      <c r="E1748" s="21"/>
      <c r="F1748" s="250">
        <v>64.900000000000006</v>
      </c>
      <c r="G1748" s="250">
        <v>59.6</v>
      </c>
      <c r="H1748" s="252">
        <v>58.550000000000004</v>
      </c>
    </row>
    <row r="1749" spans="1:10" s="128" customFormat="1" x14ac:dyDescent="0.35">
      <c r="A1749" s="138" t="s">
        <v>12792</v>
      </c>
      <c r="B1749" s="21">
        <v>6</v>
      </c>
      <c r="C1749" s="20">
        <v>0.7</v>
      </c>
      <c r="D1749" s="135">
        <v>40</v>
      </c>
      <c r="E1749" s="21"/>
      <c r="F1749" s="250">
        <v>23.150000000000002</v>
      </c>
      <c r="G1749" s="250">
        <v>21.25</v>
      </c>
      <c r="H1749" s="252">
        <v>20.85</v>
      </c>
      <c r="I1749"/>
      <c r="J1749"/>
    </row>
    <row r="1750" spans="1:10" s="128" customFormat="1" x14ac:dyDescent="0.35">
      <c r="A1750" s="138" t="s">
        <v>12796</v>
      </c>
      <c r="B1750" s="21">
        <v>6</v>
      </c>
      <c r="C1750" s="20">
        <v>0.7</v>
      </c>
      <c r="D1750" s="135">
        <v>40</v>
      </c>
      <c r="E1750" s="21"/>
      <c r="F1750" s="250">
        <v>30.450000000000003</v>
      </c>
      <c r="G1750" s="250">
        <v>27.950000000000003</v>
      </c>
      <c r="H1750" s="252">
        <v>27.450000000000003</v>
      </c>
      <c r="I1750"/>
      <c r="J1750"/>
    </row>
    <row r="1751" spans="1:10" x14ac:dyDescent="0.35">
      <c r="A1751" s="138" t="s">
        <v>12823</v>
      </c>
      <c r="B1751" s="21">
        <v>6</v>
      </c>
      <c r="C1751" s="20">
        <v>1</v>
      </c>
      <c r="D1751" s="135">
        <v>43</v>
      </c>
      <c r="E1751" s="21"/>
      <c r="F1751" s="250">
        <v>50.650000000000006</v>
      </c>
      <c r="G1751" s="250">
        <v>46.5</v>
      </c>
      <c r="H1751" s="252">
        <v>45.7</v>
      </c>
    </row>
    <row r="1752" spans="1:10" x14ac:dyDescent="0.35">
      <c r="A1752" s="138" t="s">
        <v>12827</v>
      </c>
      <c r="B1752" s="21">
        <v>6</v>
      </c>
      <c r="C1752" s="20">
        <v>0.7</v>
      </c>
      <c r="D1752" s="135">
        <v>43</v>
      </c>
      <c r="E1752" s="21"/>
      <c r="F1752" s="250">
        <v>38.050000000000004</v>
      </c>
      <c r="G1752" s="250">
        <v>34.950000000000003</v>
      </c>
      <c r="H1752" s="252">
        <v>34.300000000000004</v>
      </c>
    </row>
    <row r="1753" spans="1:10" x14ac:dyDescent="0.35">
      <c r="A1753" s="138" t="s">
        <v>12831</v>
      </c>
      <c r="B1753" s="21">
        <v>6</v>
      </c>
      <c r="C1753" s="20">
        <v>0.7</v>
      </c>
      <c r="D1753" s="135">
        <v>46</v>
      </c>
      <c r="E1753" s="21"/>
      <c r="F1753" s="250">
        <v>76.75</v>
      </c>
      <c r="G1753" s="250">
        <v>70.45</v>
      </c>
      <c r="H1753" s="252">
        <v>69.2</v>
      </c>
    </row>
    <row r="1754" spans="1:10" x14ac:dyDescent="0.35">
      <c r="A1754" s="138" t="s">
        <v>14770</v>
      </c>
      <c r="B1754" s="21">
        <v>6</v>
      </c>
      <c r="C1754" s="20">
        <v>0.7</v>
      </c>
      <c r="D1754" s="135">
        <v>61</v>
      </c>
      <c r="E1754" s="21"/>
      <c r="F1754" s="250">
        <v>79.900000000000006</v>
      </c>
      <c r="G1754" s="250">
        <v>73.350000000000009</v>
      </c>
      <c r="H1754" s="252">
        <v>72.05</v>
      </c>
    </row>
    <row r="1755" spans="1:10" x14ac:dyDescent="0.35">
      <c r="A1755" s="138" t="s">
        <v>12835</v>
      </c>
      <c r="B1755" s="21">
        <v>6</v>
      </c>
      <c r="C1755" s="20">
        <v>0.7</v>
      </c>
      <c r="D1755" s="135">
        <v>58.6</v>
      </c>
      <c r="E1755" s="21"/>
      <c r="F1755" s="250">
        <v>79.7</v>
      </c>
      <c r="G1755" s="250">
        <v>73.150000000000006</v>
      </c>
      <c r="H1755" s="252">
        <v>71.850000000000009</v>
      </c>
    </row>
    <row r="1756" spans="1:10" x14ac:dyDescent="0.35">
      <c r="A1756" s="138" t="s">
        <v>14772</v>
      </c>
      <c r="B1756" s="21">
        <v>6</v>
      </c>
      <c r="C1756" s="20">
        <v>0.7</v>
      </c>
      <c r="D1756" s="135">
        <v>58.2</v>
      </c>
      <c r="E1756" s="21"/>
      <c r="F1756" s="250">
        <v>79.650000000000006</v>
      </c>
      <c r="G1756" s="250">
        <v>73.150000000000006</v>
      </c>
      <c r="H1756" s="252">
        <v>71.8</v>
      </c>
    </row>
    <row r="1757" spans="1:10" x14ac:dyDescent="0.35">
      <c r="A1757" s="138" t="s">
        <v>14774</v>
      </c>
      <c r="B1757" s="21">
        <v>6</v>
      </c>
      <c r="C1757" s="20">
        <v>0.7</v>
      </c>
      <c r="D1757" s="135">
        <v>59.4</v>
      </c>
      <c r="E1757" s="21"/>
      <c r="F1757" s="250">
        <v>79.75</v>
      </c>
      <c r="G1757" s="250">
        <v>73.2</v>
      </c>
      <c r="H1757" s="252">
        <v>71.900000000000006</v>
      </c>
    </row>
    <row r="1758" spans="1:10" s="128" customFormat="1" x14ac:dyDescent="0.35">
      <c r="A1758" s="138" t="s">
        <v>12839</v>
      </c>
      <c r="B1758" s="21">
        <v>6</v>
      </c>
      <c r="C1758" s="20">
        <v>0.7</v>
      </c>
      <c r="D1758" s="135">
        <v>46</v>
      </c>
      <c r="E1758" s="21"/>
      <c r="F1758" s="250">
        <v>68.8</v>
      </c>
      <c r="G1758" s="250">
        <v>63.2</v>
      </c>
      <c r="H1758" s="252">
        <v>62.050000000000004</v>
      </c>
      <c r="I1758"/>
      <c r="J1758"/>
    </row>
    <row r="1759" spans="1:10" x14ac:dyDescent="0.35">
      <c r="A1759" s="138" t="s">
        <v>12843</v>
      </c>
      <c r="B1759" s="21">
        <v>6</v>
      </c>
      <c r="C1759" s="20">
        <v>0.7</v>
      </c>
      <c r="D1759" s="135">
        <v>48</v>
      </c>
      <c r="E1759" s="21"/>
      <c r="F1759" s="250">
        <v>42.45</v>
      </c>
      <c r="G1759" s="250">
        <v>39</v>
      </c>
      <c r="H1759" s="252">
        <v>38.300000000000004</v>
      </c>
    </row>
    <row r="1760" spans="1:10" s="128" customFormat="1" x14ac:dyDescent="0.35">
      <c r="A1760" s="138" t="s">
        <v>12850</v>
      </c>
      <c r="B1760" s="21">
        <v>6</v>
      </c>
      <c r="C1760" s="20">
        <v>0.7</v>
      </c>
      <c r="D1760" s="135">
        <v>40</v>
      </c>
      <c r="E1760" s="21"/>
      <c r="F1760" s="250">
        <v>31.05</v>
      </c>
      <c r="G1760" s="250">
        <v>28.55</v>
      </c>
      <c r="H1760" s="252">
        <v>28</v>
      </c>
      <c r="I1760"/>
      <c r="J1760"/>
    </row>
    <row r="1761" spans="1:10" x14ac:dyDescent="0.35">
      <c r="A1761" s="138" t="s">
        <v>12853</v>
      </c>
      <c r="B1761" s="21">
        <v>3</v>
      </c>
      <c r="C1761" s="20">
        <v>0.7</v>
      </c>
      <c r="D1761" s="135">
        <v>40</v>
      </c>
      <c r="E1761" s="21"/>
      <c r="F1761" s="250">
        <v>34</v>
      </c>
      <c r="G1761" s="250">
        <v>31.200000000000003</v>
      </c>
      <c r="H1761" s="252">
        <v>30.650000000000002</v>
      </c>
    </row>
    <row r="1762" spans="1:10" x14ac:dyDescent="0.35">
      <c r="A1762" s="138" t="s">
        <v>12856</v>
      </c>
      <c r="B1762" s="21">
        <v>6</v>
      </c>
      <c r="C1762" s="20">
        <v>0.7</v>
      </c>
      <c r="D1762" s="135">
        <v>40</v>
      </c>
      <c r="E1762" s="21"/>
      <c r="F1762" s="250">
        <v>39</v>
      </c>
      <c r="G1762" s="250">
        <v>35.800000000000004</v>
      </c>
      <c r="H1762" s="252">
        <v>35.15</v>
      </c>
    </row>
    <row r="1763" spans="1:10" x14ac:dyDescent="0.35">
      <c r="A1763" s="138" t="s">
        <v>12860</v>
      </c>
      <c r="B1763" s="21">
        <v>6</v>
      </c>
      <c r="C1763" s="20">
        <v>0.7</v>
      </c>
      <c r="D1763" s="135">
        <v>40</v>
      </c>
      <c r="E1763" s="21"/>
      <c r="F1763" s="250">
        <v>48.75</v>
      </c>
      <c r="G1763" s="250">
        <v>44.75</v>
      </c>
      <c r="H1763" s="252">
        <v>43.95</v>
      </c>
    </row>
    <row r="1764" spans="1:10" x14ac:dyDescent="0.35">
      <c r="A1764" s="138" t="s">
        <v>12868</v>
      </c>
      <c r="B1764" s="21">
        <v>6</v>
      </c>
      <c r="C1764" s="20">
        <v>0.7</v>
      </c>
      <c r="D1764" s="135">
        <v>40</v>
      </c>
      <c r="E1764" s="21"/>
      <c r="F1764" s="250">
        <v>81.7</v>
      </c>
      <c r="G1764" s="250">
        <v>75</v>
      </c>
      <c r="H1764" s="252">
        <v>73.650000000000006</v>
      </c>
    </row>
    <row r="1765" spans="1:10" x14ac:dyDescent="0.35">
      <c r="A1765" s="138" t="s">
        <v>12872</v>
      </c>
      <c r="B1765" s="21">
        <v>6</v>
      </c>
      <c r="C1765" s="20">
        <v>0.7</v>
      </c>
      <c r="D1765" s="135">
        <v>40</v>
      </c>
      <c r="E1765" s="21"/>
      <c r="F1765" s="250">
        <v>37.15</v>
      </c>
      <c r="G1765" s="250">
        <v>34.15</v>
      </c>
      <c r="H1765" s="252">
        <v>33.5</v>
      </c>
    </row>
    <row r="1766" spans="1:10" x14ac:dyDescent="0.35">
      <c r="A1766" s="138" t="s">
        <v>12883</v>
      </c>
      <c r="B1766" s="21">
        <v>3</v>
      </c>
      <c r="C1766" s="20">
        <v>0.7</v>
      </c>
      <c r="D1766" s="135">
        <v>40</v>
      </c>
      <c r="E1766" s="21"/>
      <c r="F1766" s="250">
        <v>26.8</v>
      </c>
      <c r="G1766" s="250">
        <v>24.6</v>
      </c>
      <c r="H1766" s="252">
        <v>24.150000000000002</v>
      </c>
    </row>
    <row r="1767" spans="1:10" x14ac:dyDescent="0.35">
      <c r="A1767" s="138" t="s">
        <v>12890</v>
      </c>
      <c r="B1767" s="21">
        <v>6</v>
      </c>
      <c r="C1767" s="20">
        <v>0.7</v>
      </c>
      <c r="D1767" s="135">
        <v>40</v>
      </c>
      <c r="E1767" s="21"/>
      <c r="F1767" s="250">
        <v>38.6</v>
      </c>
      <c r="G1767" s="250">
        <v>35.4</v>
      </c>
      <c r="H1767" s="252">
        <v>34.800000000000004</v>
      </c>
    </row>
    <row r="1768" spans="1:10" s="128" customFormat="1" x14ac:dyDescent="0.35">
      <c r="A1768" s="138" t="s">
        <v>12904</v>
      </c>
      <c r="B1768" s="21">
        <v>6</v>
      </c>
      <c r="C1768" s="20">
        <v>0.7</v>
      </c>
      <c r="D1768" s="135">
        <v>46</v>
      </c>
      <c r="E1768" s="21"/>
      <c r="F1768" s="250">
        <v>48.7</v>
      </c>
      <c r="G1768" s="250">
        <v>44.7</v>
      </c>
      <c r="H1768" s="252">
        <v>43.900000000000006</v>
      </c>
      <c r="I1768"/>
      <c r="J1768"/>
    </row>
    <row r="1769" spans="1:10" x14ac:dyDescent="0.35">
      <c r="A1769" s="138" t="s">
        <v>12907</v>
      </c>
      <c r="B1769" s="21">
        <v>6</v>
      </c>
      <c r="C1769" s="20">
        <v>0.7</v>
      </c>
      <c r="D1769" s="135">
        <v>40</v>
      </c>
      <c r="E1769" s="21"/>
      <c r="F1769" s="250">
        <v>26.8</v>
      </c>
      <c r="G1769" s="250">
        <v>24.6</v>
      </c>
      <c r="H1769" s="252">
        <v>24.150000000000002</v>
      </c>
    </row>
    <row r="1770" spans="1:10" s="128" customFormat="1" x14ac:dyDescent="0.35">
      <c r="A1770" s="138" t="s">
        <v>12911</v>
      </c>
      <c r="B1770" s="21">
        <v>6</v>
      </c>
      <c r="C1770" s="20">
        <v>0.7</v>
      </c>
      <c r="D1770" s="135">
        <v>40</v>
      </c>
      <c r="E1770" s="21"/>
      <c r="F1770" s="250">
        <v>23.150000000000002</v>
      </c>
      <c r="G1770" s="250">
        <v>21.25</v>
      </c>
      <c r="H1770" s="252">
        <v>20.85</v>
      </c>
      <c r="I1770"/>
      <c r="J1770"/>
    </row>
    <row r="1771" spans="1:10" x14ac:dyDescent="0.35">
      <c r="A1771" s="138" t="s">
        <v>12930</v>
      </c>
      <c r="B1771" s="21">
        <v>6</v>
      </c>
      <c r="C1771" s="20">
        <v>0.7</v>
      </c>
      <c r="D1771" s="135">
        <v>40</v>
      </c>
      <c r="E1771" s="21"/>
      <c r="F1771" s="250">
        <v>93.300000000000011</v>
      </c>
      <c r="G1771" s="250">
        <v>85.65</v>
      </c>
      <c r="H1771" s="252">
        <v>84.100000000000009</v>
      </c>
    </row>
    <row r="1772" spans="1:10" x14ac:dyDescent="0.35">
      <c r="A1772" s="138" t="s">
        <v>12934</v>
      </c>
      <c r="B1772" s="21">
        <v>6</v>
      </c>
      <c r="C1772" s="20">
        <v>0.7</v>
      </c>
      <c r="D1772" s="135">
        <v>40</v>
      </c>
      <c r="E1772" s="21"/>
      <c r="F1772" s="250">
        <v>104.9</v>
      </c>
      <c r="G1772" s="250">
        <v>96.300000000000011</v>
      </c>
      <c r="H1772" s="252">
        <v>94.550000000000011</v>
      </c>
    </row>
    <row r="1773" spans="1:10" x14ac:dyDescent="0.35">
      <c r="A1773" s="138" t="s">
        <v>12938</v>
      </c>
      <c r="B1773" s="21">
        <v>6</v>
      </c>
      <c r="C1773" s="20">
        <v>0.7</v>
      </c>
      <c r="D1773" s="135">
        <v>40</v>
      </c>
      <c r="E1773" s="21"/>
      <c r="F1773" s="250">
        <v>90.800000000000011</v>
      </c>
      <c r="G1773" s="250">
        <v>83.350000000000009</v>
      </c>
      <c r="H1773" s="252">
        <v>81.850000000000009</v>
      </c>
    </row>
    <row r="1774" spans="1:10" x14ac:dyDescent="0.35">
      <c r="A1774" s="138" t="s">
        <v>12942</v>
      </c>
      <c r="B1774" s="21">
        <v>6</v>
      </c>
      <c r="C1774" s="20">
        <v>0.7</v>
      </c>
      <c r="D1774" s="135">
        <v>43</v>
      </c>
      <c r="E1774" s="21"/>
      <c r="F1774" s="250">
        <v>150.9</v>
      </c>
      <c r="G1774" s="250">
        <v>138.55000000000001</v>
      </c>
      <c r="H1774" s="252">
        <v>136.05000000000001</v>
      </c>
    </row>
    <row r="1775" spans="1:10" x14ac:dyDescent="0.35">
      <c r="A1775" s="138" t="s">
        <v>12949</v>
      </c>
      <c r="B1775" s="21">
        <v>6</v>
      </c>
      <c r="C1775" s="20">
        <v>0.7</v>
      </c>
      <c r="D1775" s="135">
        <v>43</v>
      </c>
      <c r="E1775" s="21"/>
      <c r="F1775" s="250">
        <v>365.6</v>
      </c>
      <c r="G1775" s="250">
        <v>335.65000000000003</v>
      </c>
      <c r="H1775" s="252">
        <v>329.65000000000003</v>
      </c>
    </row>
    <row r="1776" spans="1:10" x14ac:dyDescent="0.35">
      <c r="A1776" s="138" t="s">
        <v>12954</v>
      </c>
      <c r="B1776" s="21">
        <v>6</v>
      </c>
      <c r="C1776" s="20">
        <v>0.7</v>
      </c>
      <c r="D1776" s="135">
        <v>43</v>
      </c>
      <c r="E1776" s="21"/>
      <c r="F1776" s="250">
        <v>365.6</v>
      </c>
      <c r="G1776" s="250">
        <v>335.65000000000003</v>
      </c>
      <c r="H1776" s="252">
        <v>329.65000000000003</v>
      </c>
    </row>
    <row r="1777" spans="1:10" s="128" customFormat="1" x14ac:dyDescent="0.35">
      <c r="A1777" s="138" t="s">
        <v>14864</v>
      </c>
      <c r="B1777" s="21">
        <v>6</v>
      </c>
      <c r="C1777" s="20">
        <v>0.7</v>
      </c>
      <c r="D1777" s="135">
        <v>43</v>
      </c>
      <c r="E1777" s="21"/>
      <c r="F1777" s="250">
        <v>469.3</v>
      </c>
      <c r="G1777" s="250">
        <v>430.85</v>
      </c>
      <c r="H1777" s="252">
        <v>423.15000000000003</v>
      </c>
      <c r="I1777"/>
      <c r="J1777"/>
    </row>
    <row r="1778" spans="1:10" x14ac:dyDescent="0.35">
      <c r="A1778" s="138" t="s">
        <v>12958</v>
      </c>
      <c r="B1778" s="21">
        <v>3</v>
      </c>
      <c r="C1778" s="20">
        <v>0.7</v>
      </c>
      <c r="D1778" s="135">
        <v>43</v>
      </c>
      <c r="E1778" s="21"/>
      <c r="F1778" s="250">
        <v>2750.7000000000003</v>
      </c>
      <c r="G1778" s="250">
        <v>2525.25</v>
      </c>
      <c r="H1778" s="252">
        <v>2480.15</v>
      </c>
    </row>
    <row r="1779" spans="1:10" s="128" customFormat="1" x14ac:dyDescent="0.35">
      <c r="A1779" s="138" t="s">
        <v>12960</v>
      </c>
      <c r="B1779" s="21">
        <v>3</v>
      </c>
      <c r="C1779" s="20">
        <v>0.7</v>
      </c>
      <c r="D1779" s="135">
        <v>43</v>
      </c>
      <c r="E1779" s="21"/>
      <c r="F1779" s="250">
        <v>5678.7000000000007</v>
      </c>
      <c r="G1779" s="250">
        <v>5213.25</v>
      </c>
      <c r="H1779" s="252">
        <v>5120.1500000000005</v>
      </c>
      <c r="I1779"/>
      <c r="J1779"/>
    </row>
    <row r="1780" spans="1:10" x14ac:dyDescent="0.35">
      <c r="A1780" s="138" t="s">
        <v>12962</v>
      </c>
      <c r="B1780" s="21">
        <v>6</v>
      </c>
      <c r="C1780" s="20">
        <v>0.7</v>
      </c>
      <c r="D1780" s="135">
        <v>47.9</v>
      </c>
      <c r="E1780" s="21"/>
      <c r="F1780" s="250">
        <v>2629.15</v>
      </c>
      <c r="G1780" s="250">
        <v>2413.65</v>
      </c>
      <c r="H1780" s="252">
        <v>2370.5500000000002</v>
      </c>
    </row>
    <row r="1781" spans="1:10" x14ac:dyDescent="0.35">
      <c r="A1781" s="138" t="s">
        <v>14865</v>
      </c>
      <c r="B1781" s="21">
        <v>6</v>
      </c>
      <c r="C1781" s="20">
        <v>0.7</v>
      </c>
      <c r="D1781" s="135">
        <v>43</v>
      </c>
      <c r="E1781" s="21"/>
      <c r="F1781" s="250">
        <v>146</v>
      </c>
      <c r="G1781" s="250">
        <v>134.05000000000001</v>
      </c>
      <c r="H1781" s="252">
        <v>131.65</v>
      </c>
    </row>
    <row r="1782" spans="1:10" x14ac:dyDescent="0.35">
      <c r="A1782" s="138" t="s">
        <v>14867</v>
      </c>
      <c r="B1782" s="21">
        <v>6</v>
      </c>
      <c r="C1782" s="20">
        <v>0.7</v>
      </c>
      <c r="D1782" s="135">
        <v>43</v>
      </c>
      <c r="E1782" s="21"/>
      <c r="F1782" s="250">
        <v>152.1</v>
      </c>
      <c r="G1782" s="250">
        <v>139.65</v>
      </c>
      <c r="H1782" s="252">
        <v>137.15</v>
      </c>
    </row>
    <row r="1783" spans="1:10" x14ac:dyDescent="0.35">
      <c r="A1783" s="138" t="s">
        <v>12966</v>
      </c>
      <c r="B1783" s="21">
        <v>6</v>
      </c>
      <c r="C1783" s="20">
        <v>0.7</v>
      </c>
      <c r="D1783" s="135">
        <v>52.5</v>
      </c>
      <c r="E1783" s="21"/>
      <c r="F1783" s="250">
        <v>244.45000000000002</v>
      </c>
      <c r="G1783" s="250">
        <v>224.4</v>
      </c>
      <c r="H1783" s="252">
        <v>220.4</v>
      </c>
    </row>
    <row r="1784" spans="1:10" x14ac:dyDescent="0.35">
      <c r="A1784" s="138" t="s">
        <v>12971</v>
      </c>
      <c r="B1784" s="21">
        <v>6</v>
      </c>
      <c r="C1784" s="20">
        <v>0.7</v>
      </c>
      <c r="D1784" s="135">
        <v>50.3</v>
      </c>
      <c r="E1784" s="21"/>
      <c r="F1784" s="250">
        <v>188.15</v>
      </c>
      <c r="G1784" s="250">
        <v>172.70000000000002</v>
      </c>
      <c r="H1784" s="252">
        <v>169.65</v>
      </c>
    </row>
    <row r="1785" spans="1:10" x14ac:dyDescent="0.35">
      <c r="A1785" s="138" t="s">
        <v>12975</v>
      </c>
      <c r="B1785" s="21">
        <v>6</v>
      </c>
      <c r="C1785" s="20">
        <v>0.7</v>
      </c>
      <c r="D1785" s="135">
        <v>44.9</v>
      </c>
      <c r="E1785" s="21"/>
      <c r="F1785" s="250">
        <v>432.90000000000003</v>
      </c>
      <c r="G1785" s="250">
        <v>397.40000000000003</v>
      </c>
      <c r="H1785" s="252">
        <v>390.3</v>
      </c>
    </row>
    <row r="1786" spans="1:10" s="128" customFormat="1" x14ac:dyDescent="0.35">
      <c r="A1786" s="138" t="s">
        <v>14776</v>
      </c>
      <c r="B1786" s="21">
        <v>6</v>
      </c>
      <c r="C1786" s="20">
        <v>0.7</v>
      </c>
      <c r="D1786" s="135">
        <v>44.2</v>
      </c>
      <c r="E1786" s="21"/>
      <c r="F1786" s="250">
        <v>179.05</v>
      </c>
      <c r="G1786" s="250">
        <v>164.4</v>
      </c>
      <c r="H1786" s="252">
        <v>161.45000000000002</v>
      </c>
      <c r="I1786"/>
      <c r="J1786"/>
    </row>
    <row r="1787" spans="1:10" x14ac:dyDescent="0.35">
      <c r="A1787" s="138" t="s">
        <v>12979</v>
      </c>
      <c r="B1787" s="21">
        <v>6</v>
      </c>
      <c r="C1787" s="20">
        <v>0.7</v>
      </c>
      <c r="D1787" s="135">
        <v>44</v>
      </c>
      <c r="E1787" s="21"/>
      <c r="F1787" s="250">
        <v>219.3</v>
      </c>
      <c r="G1787" s="250">
        <v>201.35000000000002</v>
      </c>
      <c r="H1787" s="252">
        <v>197.75</v>
      </c>
    </row>
    <row r="1788" spans="1:10" s="128" customFormat="1" x14ac:dyDescent="0.35">
      <c r="A1788" s="138" t="s">
        <v>14778</v>
      </c>
      <c r="B1788" s="21">
        <v>6</v>
      </c>
      <c r="C1788" s="20">
        <v>0.7</v>
      </c>
      <c r="D1788" s="135">
        <v>43.7</v>
      </c>
      <c r="E1788" s="21"/>
      <c r="F1788" s="250">
        <v>2140.8000000000002</v>
      </c>
      <c r="G1788" s="250">
        <v>1965.3000000000002</v>
      </c>
      <c r="H1788" s="252">
        <v>1930.2</v>
      </c>
      <c r="I1788"/>
      <c r="J1788"/>
    </row>
    <row r="1789" spans="1:10" x14ac:dyDescent="0.35">
      <c r="A1789" s="138" t="s">
        <v>12983</v>
      </c>
      <c r="B1789" s="21">
        <v>1</v>
      </c>
      <c r="C1789" s="20">
        <v>0.7</v>
      </c>
      <c r="D1789" s="135">
        <v>46</v>
      </c>
      <c r="E1789" s="21"/>
      <c r="F1789" s="250">
        <v>5374</v>
      </c>
      <c r="G1789" s="250">
        <v>4933.5</v>
      </c>
      <c r="H1789" s="252">
        <v>4845.4000000000005</v>
      </c>
    </row>
    <row r="1790" spans="1:10" x14ac:dyDescent="0.35">
      <c r="A1790" s="138" t="s">
        <v>12989</v>
      </c>
      <c r="B1790" s="21">
        <v>3</v>
      </c>
      <c r="C1790" s="20">
        <v>0.7</v>
      </c>
      <c r="D1790" s="135">
        <v>43</v>
      </c>
      <c r="E1790" s="21"/>
      <c r="F1790" s="250">
        <v>329</v>
      </c>
      <c r="G1790" s="250">
        <v>302.05</v>
      </c>
      <c r="H1790" s="252">
        <v>296.65000000000003</v>
      </c>
    </row>
    <row r="1791" spans="1:10" x14ac:dyDescent="0.35">
      <c r="A1791" s="138" t="s">
        <v>13003</v>
      </c>
      <c r="B1791" s="21">
        <v>6</v>
      </c>
      <c r="C1791" s="20">
        <v>0.7</v>
      </c>
      <c r="D1791" s="135">
        <v>40</v>
      </c>
      <c r="E1791" s="21"/>
      <c r="F1791" s="250">
        <v>19.5</v>
      </c>
      <c r="G1791" s="250">
        <v>17.900000000000002</v>
      </c>
      <c r="H1791" s="252">
        <v>17.55</v>
      </c>
    </row>
    <row r="1792" spans="1:10" x14ac:dyDescent="0.35">
      <c r="A1792" s="138" t="s">
        <v>13013</v>
      </c>
      <c r="B1792" s="21">
        <v>6</v>
      </c>
      <c r="C1792" s="20">
        <v>0.7</v>
      </c>
      <c r="D1792" s="135">
        <v>40</v>
      </c>
      <c r="E1792" s="21"/>
      <c r="F1792" s="250">
        <v>25.200000000000003</v>
      </c>
      <c r="G1792" s="250">
        <v>23.150000000000002</v>
      </c>
      <c r="H1792" s="252">
        <v>22.75</v>
      </c>
    </row>
    <row r="1793" spans="1:10" x14ac:dyDescent="0.35">
      <c r="A1793" s="138" t="s">
        <v>13021</v>
      </c>
      <c r="B1793" s="21">
        <v>12</v>
      </c>
      <c r="C1793" s="20">
        <v>0.05</v>
      </c>
      <c r="D1793" s="135">
        <v>40</v>
      </c>
      <c r="E1793" s="21"/>
      <c r="F1793" s="250">
        <v>4.1000000000000005</v>
      </c>
      <c r="G1793" s="250">
        <v>3.8000000000000003</v>
      </c>
      <c r="H1793" s="252">
        <v>3.7</v>
      </c>
    </row>
    <row r="1794" spans="1:10" x14ac:dyDescent="0.35">
      <c r="A1794" s="138" t="s">
        <v>23295</v>
      </c>
      <c r="B1794" s="21">
        <v>6</v>
      </c>
      <c r="C1794" s="20">
        <v>0.7</v>
      </c>
      <c r="D1794" s="135">
        <v>40</v>
      </c>
      <c r="E1794" s="21"/>
      <c r="F1794" s="250">
        <v>17</v>
      </c>
      <c r="G1794" s="250">
        <v>15.600000000000001</v>
      </c>
      <c r="H1794" s="252">
        <v>15.3</v>
      </c>
    </row>
    <row r="1795" spans="1:10" s="128" customFormat="1" x14ac:dyDescent="0.35">
      <c r="A1795" s="138" t="s">
        <v>13028</v>
      </c>
      <c r="B1795" s="21">
        <v>6</v>
      </c>
      <c r="C1795" s="20">
        <v>0.7</v>
      </c>
      <c r="D1795" s="135">
        <v>40</v>
      </c>
      <c r="E1795" s="21"/>
      <c r="F1795" s="250">
        <v>19.5</v>
      </c>
      <c r="G1795" s="250">
        <v>17.900000000000002</v>
      </c>
      <c r="H1795" s="252">
        <v>17.55</v>
      </c>
      <c r="I1795"/>
      <c r="J1795"/>
    </row>
    <row r="1796" spans="1:10" x14ac:dyDescent="0.35">
      <c r="A1796" s="138" t="s">
        <v>13038</v>
      </c>
      <c r="B1796" s="21">
        <v>6</v>
      </c>
      <c r="C1796" s="20">
        <v>0.7</v>
      </c>
      <c r="D1796" s="135">
        <v>40</v>
      </c>
      <c r="E1796" s="21"/>
      <c r="F1796" s="250">
        <v>26.8</v>
      </c>
      <c r="G1796" s="250">
        <v>24.6</v>
      </c>
      <c r="H1796" s="252">
        <v>24.150000000000002</v>
      </c>
    </row>
    <row r="1797" spans="1:10" s="128" customFormat="1" x14ac:dyDescent="0.35">
      <c r="A1797" s="138" t="s">
        <v>14398</v>
      </c>
      <c r="B1797" s="21">
        <v>6</v>
      </c>
      <c r="C1797" s="20">
        <v>0.7</v>
      </c>
      <c r="D1797" s="135">
        <v>40</v>
      </c>
      <c r="E1797" s="21"/>
      <c r="F1797" s="250">
        <v>25.450000000000003</v>
      </c>
      <c r="G1797" s="250">
        <v>23.400000000000002</v>
      </c>
      <c r="H1797" s="252">
        <v>22.950000000000003</v>
      </c>
      <c r="I1797"/>
      <c r="J1797"/>
    </row>
    <row r="1798" spans="1:10" x14ac:dyDescent="0.35">
      <c r="A1798" s="138" t="s">
        <v>13042</v>
      </c>
      <c r="B1798" s="21">
        <v>6</v>
      </c>
      <c r="C1798" s="20">
        <v>0.7</v>
      </c>
      <c r="D1798" s="135">
        <v>40</v>
      </c>
      <c r="E1798" s="21"/>
      <c r="F1798" s="250">
        <v>24.900000000000002</v>
      </c>
      <c r="G1798" s="250">
        <v>22.85</v>
      </c>
      <c r="H1798" s="252">
        <v>22.450000000000003</v>
      </c>
    </row>
    <row r="1799" spans="1:10" x14ac:dyDescent="0.35">
      <c r="A1799" s="138" t="s">
        <v>13045</v>
      </c>
      <c r="B1799" s="21">
        <v>6</v>
      </c>
      <c r="C1799" s="20">
        <v>0.7</v>
      </c>
      <c r="D1799" s="135">
        <v>40</v>
      </c>
      <c r="E1799" s="21"/>
      <c r="F1799" s="250">
        <v>26.400000000000002</v>
      </c>
      <c r="G1799" s="250">
        <v>24.200000000000003</v>
      </c>
      <c r="H1799" s="252">
        <v>23.8</v>
      </c>
    </row>
    <row r="1800" spans="1:10" x14ac:dyDescent="0.35">
      <c r="A1800" s="138" t="s">
        <v>13048</v>
      </c>
      <c r="B1800" s="21">
        <v>6</v>
      </c>
      <c r="C1800" s="20">
        <v>0.7</v>
      </c>
      <c r="D1800" s="135">
        <v>40</v>
      </c>
      <c r="E1800" s="21"/>
      <c r="F1800" s="250">
        <v>37.1</v>
      </c>
      <c r="G1800" s="250">
        <v>34.050000000000004</v>
      </c>
      <c r="H1800" s="252">
        <v>33.450000000000003</v>
      </c>
    </row>
    <row r="1801" spans="1:10" x14ac:dyDescent="0.35">
      <c r="A1801" s="138" t="s">
        <v>13063</v>
      </c>
      <c r="B1801" s="21">
        <v>6</v>
      </c>
      <c r="C1801" s="20">
        <v>0.7</v>
      </c>
      <c r="D1801" s="135">
        <v>54.6</v>
      </c>
      <c r="E1801" s="21"/>
      <c r="F1801" s="250">
        <v>138.5</v>
      </c>
      <c r="G1801" s="250">
        <v>127.15</v>
      </c>
      <c r="H1801" s="252">
        <v>124.9</v>
      </c>
    </row>
    <row r="1802" spans="1:10" x14ac:dyDescent="0.35">
      <c r="A1802" s="138" t="s">
        <v>13067</v>
      </c>
      <c r="B1802" s="21">
        <v>6</v>
      </c>
      <c r="C1802" s="20">
        <v>0.7</v>
      </c>
      <c r="D1802" s="135">
        <v>58</v>
      </c>
      <c r="E1802" s="21"/>
      <c r="F1802" s="250">
        <v>31.450000000000003</v>
      </c>
      <c r="G1802" s="250">
        <v>28.85</v>
      </c>
      <c r="H1802" s="252">
        <v>28.35</v>
      </c>
    </row>
    <row r="1803" spans="1:10" x14ac:dyDescent="0.35">
      <c r="A1803" s="138" t="s">
        <v>14618</v>
      </c>
      <c r="B1803" s="21">
        <v>6</v>
      </c>
      <c r="C1803" s="20">
        <v>0.7</v>
      </c>
      <c r="D1803" s="135">
        <v>58</v>
      </c>
      <c r="E1803" s="21"/>
      <c r="F1803" s="250">
        <v>35.050000000000004</v>
      </c>
      <c r="G1803" s="250">
        <v>32.15</v>
      </c>
      <c r="H1803" s="252">
        <v>31.6</v>
      </c>
    </row>
    <row r="1804" spans="1:10" s="128" customFormat="1" x14ac:dyDescent="0.35">
      <c r="A1804" s="138" t="s">
        <v>13071</v>
      </c>
      <c r="B1804" s="21">
        <v>6</v>
      </c>
      <c r="C1804" s="20">
        <v>0.7</v>
      </c>
      <c r="D1804" s="135">
        <v>48</v>
      </c>
      <c r="E1804" s="21"/>
      <c r="F1804" s="250">
        <v>35.4</v>
      </c>
      <c r="G1804" s="250">
        <v>32.5</v>
      </c>
      <c r="H1804" s="252">
        <v>31.900000000000002</v>
      </c>
      <c r="I1804"/>
      <c r="J1804"/>
    </row>
    <row r="1805" spans="1:10" s="128" customFormat="1" x14ac:dyDescent="0.35">
      <c r="A1805" s="138" t="s">
        <v>13075</v>
      </c>
      <c r="B1805" s="21">
        <v>6</v>
      </c>
      <c r="C1805" s="20">
        <v>0.7</v>
      </c>
      <c r="D1805" s="135">
        <v>46</v>
      </c>
      <c r="E1805" s="21"/>
      <c r="F1805" s="250">
        <v>23.650000000000002</v>
      </c>
      <c r="G1805" s="250">
        <v>21.75</v>
      </c>
      <c r="H1805" s="252">
        <v>21.35</v>
      </c>
      <c r="I1805"/>
      <c r="J1805"/>
    </row>
    <row r="1806" spans="1:10" s="128" customFormat="1" x14ac:dyDescent="0.35">
      <c r="A1806" s="138" t="s">
        <v>14847</v>
      </c>
      <c r="B1806" s="21">
        <v>6</v>
      </c>
      <c r="C1806" s="20">
        <v>0.7</v>
      </c>
      <c r="D1806" s="135">
        <v>43</v>
      </c>
      <c r="E1806" s="21"/>
      <c r="F1806" s="250">
        <v>36.200000000000003</v>
      </c>
      <c r="G1806" s="250">
        <v>33.25</v>
      </c>
      <c r="H1806" s="252">
        <v>32.65</v>
      </c>
      <c r="I1806"/>
      <c r="J1806"/>
    </row>
    <row r="1807" spans="1:10" x14ac:dyDescent="0.35">
      <c r="A1807" s="138" t="s">
        <v>14869</v>
      </c>
      <c r="B1807" s="21">
        <v>6</v>
      </c>
      <c r="C1807" s="20">
        <v>0.7</v>
      </c>
      <c r="D1807" s="135">
        <v>43</v>
      </c>
      <c r="E1807" s="21"/>
      <c r="F1807" s="250">
        <v>47.800000000000004</v>
      </c>
      <c r="G1807" s="250">
        <v>43.900000000000006</v>
      </c>
      <c r="H1807" s="252">
        <v>43.1</v>
      </c>
    </row>
    <row r="1808" spans="1:10" x14ac:dyDescent="0.35">
      <c r="A1808" s="138" t="s">
        <v>13087</v>
      </c>
      <c r="B1808" s="21">
        <v>6</v>
      </c>
      <c r="C1808" s="20">
        <v>0.7</v>
      </c>
      <c r="D1808" s="135">
        <v>43</v>
      </c>
      <c r="E1808" s="21"/>
      <c r="F1808" s="250">
        <v>113.7</v>
      </c>
      <c r="G1808" s="250">
        <v>104.35000000000001</v>
      </c>
      <c r="H1808" s="252">
        <v>102.5</v>
      </c>
    </row>
    <row r="1809" spans="1:10" x14ac:dyDescent="0.35">
      <c r="A1809" s="138" t="s">
        <v>13111</v>
      </c>
      <c r="B1809" s="21">
        <v>6</v>
      </c>
      <c r="C1809" s="20">
        <v>0.7</v>
      </c>
      <c r="D1809" s="135">
        <v>40</v>
      </c>
      <c r="E1809" s="21"/>
      <c r="F1809" s="250">
        <v>21.6</v>
      </c>
      <c r="G1809" s="250">
        <v>19.850000000000001</v>
      </c>
      <c r="H1809" s="252">
        <v>19.5</v>
      </c>
    </row>
    <row r="1810" spans="1:10" x14ac:dyDescent="0.35">
      <c r="A1810" s="138" t="s">
        <v>13168</v>
      </c>
      <c r="B1810" s="21">
        <v>6</v>
      </c>
      <c r="C1810" s="20">
        <v>0.7</v>
      </c>
      <c r="D1810" s="135">
        <v>46.3</v>
      </c>
      <c r="E1810" s="21"/>
      <c r="F1810" s="250">
        <v>35.9</v>
      </c>
      <c r="G1810" s="250">
        <v>32.950000000000003</v>
      </c>
      <c r="H1810" s="252">
        <v>32.35</v>
      </c>
    </row>
    <row r="1811" spans="1:10" x14ac:dyDescent="0.35">
      <c r="A1811" s="138" t="s">
        <v>14400</v>
      </c>
      <c r="B1811" s="21">
        <v>6</v>
      </c>
      <c r="C1811" s="20">
        <v>0.7</v>
      </c>
      <c r="D1811" s="135">
        <v>40</v>
      </c>
      <c r="E1811" s="21"/>
      <c r="F1811" s="250">
        <v>43.2</v>
      </c>
      <c r="G1811" s="250">
        <v>39.650000000000006</v>
      </c>
      <c r="H1811" s="252">
        <v>38.950000000000003</v>
      </c>
    </row>
    <row r="1812" spans="1:10" x14ac:dyDescent="0.35">
      <c r="A1812" s="138" t="s">
        <v>13184</v>
      </c>
      <c r="B1812" s="21">
        <v>6</v>
      </c>
      <c r="C1812" s="20">
        <v>0.7</v>
      </c>
      <c r="D1812" s="135">
        <v>43</v>
      </c>
      <c r="E1812" s="21"/>
      <c r="F1812" s="250">
        <v>27.700000000000003</v>
      </c>
      <c r="G1812" s="250">
        <v>25.400000000000002</v>
      </c>
      <c r="H1812" s="252">
        <v>24.950000000000003</v>
      </c>
    </row>
    <row r="1813" spans="1:10" s="128" customFormat="1" x14ac:dyDescent="0.35">
      <c r="A1813" s="138" t="s">
        <v>13191</v>
      </c>
      <c r="B1813" s="21">
        <v>6</v>
      </c>
      <c r="C1813" s="20">
        <v>0.7</v>
      </c>
      <c r="D1813" s="135">
        <v>46</v>
      </c>
      <c r="E1813" s="21"/>
      <c r="F1813" s="250">
        <v>53.550000000000004</v>
      </c>
      <c r="G1813" s="250">
        <v>49.2</v>
      </c>
      <c r="H1813" s="252">
        <v>48.300000000000004</v>
      </c>
      <c r="I1813"/>
      <c r="J1813"/>
    </row>
    <row r="1814" spans="1:10" x14ac:dyDescent="0.35">
      <c r="A1814" s="138" t="s">
        <v>13195</v>
      </c>
      <c r="B1814" s="21">
        <v>6</v>
      </c>
      <c r="C1814" s="20">
        <v>0.7</v>
      </c>
      <c r="D1814" s="135">
        <v>46</v>
      </c>
      <c r="E1814" s="21"/>
      <c r="F1814" s="250">
        <v>88.350000000000009</v>
      </c>
      <c r="G1814" s="250">
        <v>81.100000000000009</v>
      </c>
      <c r="H1814" s="252">
        <v>79.650000000000006</v>
      </c>
    </row>
    <row r="1815" spans="1:10" s="128" customFormat="1" x14ac:dyDescent="0.35">
      <c r="A1815" s="138" t="s">
        <v>13207</v>
      </c>
      <c r="B1815" s="21">
        <v>6</v>
      </c>
      <c r="C1815" s="20">
        <v>0.7</v>
      </c>
      <c r="D1815" s="135">
        <v>46</v>
      </c>
      <c r="E1815" s="21"/>
      <c r="F1815" s="250">
        <v>29.75</v>
      </c>
      <c r="G1815" s="250">
        <v>27.35</v>
      </c>
      <c r="H1815" s="252">
        <v>26.85</v>
      </c>
      <c r="I1815"/>
      <c r="J1815"/>
    </row>
    <row r="1816" spans="1:10" x14ac:dyDescent="0.35">
      <c r="A1816" s="138" t="s">
        <v>13211</v>
      </c>
      <c r="B1816" s="21">
        <v>6</v>
      </c>
      <c r="C1816" s="20">
        <v>0.7</v>
      </c>
      <c r="D1816" s="135">
        <v>43</v>
      </c>
      <c r="E1816" s="21"/>
      <c r="F1816" s="250">
        <v>21.900000000000002</v>
      </c>
      <c r="G1816" s="250">
        <v>20.100000000000001</v>
      </c>
      <c r="H1816" s="252">
        <v>19.75</v>
      </c>
    </row>
    <row r="1817" spans="1:10" x14ac:dyDescent="0.35">
      <c r="A1817" s="138" t="s">
        <v>13215</v>
      </c>
      <c r="B1817" s="21">
        <v>6</v>
      </c>
      <c r="C1817" s="20">
        <v>0.7</v>
      </c>
      <c r="D1817" s="135">
        <v>40</v>
      </c>
      <c r="E1817" s="21"/>
      <c r="F1817" s="250">
        <v>31.700000000000003</v>
      </c>
      <c r="G1817" s="250">
        <v>29.1</v>
      </c>
      <c r="H1817" s="252">
        <v>28.55</v>
      </c>
    </row>
    <row r="1818" spans="1:10" x14ac:dyDescent="0.35">
      <c r="A1818" s="138" t="s">
        <v>13219</v>
      </c>
      <c r="B1818" s="21">
        <v>6</v>
      </c>
      <c r="C1818" s="20">
        <v>0.7</v>
      </c>
      <c r="D1818" s="135">
        <v>40</v>
      </c>
      <c r="E1818" s="21"/>
      <c r="F1818" s="250">
        <v>51.2</v>
      </c>
      <c r="G1818" s="250">
        <v>47</v>
      </c>
      <c r="H1818" s="252">
        <v>46.150000000000006</v>
      </c>
    </row>
    <row r="1819" spans="1:10" x14ac:dyDescent="0.35">
      <c r="A1819" s="138" t="s">
        <v>13223</v>
      </c>
      <c r="B1819" s="21">
        <v>4</v>
      </c>
      <c r="C1819" s="20">
        <v>0.7</v>
      </c>
      <c r="D1819" s="135">
        <v>40</v>
      </c>
      <c r="E1819" s="21"/>
      <c r="F1819" s="250">
        <v>182.35000000000002</v>
      </c>
      <c r="G1819" s="250">
        <v>167.4</v>
      </c>
      <c r="H1819" s="252">
        <v>164.4</v>
      </c>
    </row>
    <row r="1820" spans="1:10" x14ac:dyDescent="0.35">
      <c r="A1820" s="138" t="s">
        <v>13227</v>
      </c>
      <c r="B1820" s="21">
        <v>4</v>
      </c>
      <c r="C1820" s="20">
        <v>0.7</v>
      </c>
      <c r="D1820" s="135">
        <v>43</v>
      </c>
      <c r="E1820" s="21"/>
      <c r="F1820" s="250">
        <v>383.90000000000003</v>
      </c>
      <c r="G1820" s="250">
        <v>352.45000000000005</v>
      </c>
      <c r="H1820" s="252">
        <v>346.15000000000003</v>
      </c>
    </row>
    <row r="1821" spans="1:10" x14ac:dyDescent="0.35">
      <c r="A1821" s="138" t="s">
        <v>13231</v>
      </c>
      <c r="B1821" s="21">
        <v>6</v>
      </c>
      <c r="C1821" s="20">
        <v>0.7</v>
      </c>
      <c r="D1821" s="135">
        <v>40</v>
      </c>
      <c r="E1821" s="21"/>
      <c r="F1821" s="250">
        <v>27.35</v>
      </c>
      <c r="G1821" s="250">
        <v>25.1</v>
      </c>
      <c r="H1821" s="252">
        <v>24.650000000000002</v>
      </c>
    </row>
    <row r="1822" spans="1:10" s="128" customFormat="1" x14ac:dyDescent="0.35">
      <c r="A1822" s="138" t="s">
        <v>13235</v>
      </c>
      <c r="B1822" s="21">
        <v>6</v>
      </c>
      <c r="C1822" s="20">
        <v>0.7</v>
      </c>
      <c r="D1822" s="135">
        <v>40</v>
      </c>
      <c r="E1822" s="21"/>
      <c r="F1822" s="250">
        <v>26.8</v>
      </c>
      <c r="G1822" s="250">
        <v>24.6</v>
      </c>
      <c r="H1822" s="252">
        <v>24.150000000000002</v>
      </c>
      <c r="I1822"/>
      <c r="J1822"/>
    </row>
    <row r="1823" spans="1:10" x14ac:dyDescent="0.35">
      <c r="A1823" s="138" t="s">
        <v>13239</v>
      </c>
      <c r="B1823" s="21">
        <v>6</v>
      </c>
      <c r="C1823" s="20">
        <v>0.7</v>
      </c>
      <c r="D1823" s="135">
        <v>46</v>
      </c>
      <c r="E1823" s="21"/>
      <c r="F1823" s="250">
        <v>51.75</v>
      </c>
      <c r="G1823" s="250">
        <v>47.5</v>
      </c>
      <c r="H1823" s="252">
        <v>46.650000000000006</v>
      </c>
    </row>
    <row r="1824" spans="1:10" s="128" customFormat="1" x14ac:dyDescent="0.35">
      <c r="A1824" s="138" t="s">
        <v>13343</v>
      </c>
      <c r="B1824" s="21">
        <v>6</v>
      </c>
      <c r="C1824" s="20">
        <v>1</v>
      </c>
      <c r="D1824" s="135">
        <v>40</v>
      </c>
      <c r="E1824" s="21"/>
      <c r="F1824" s="250">
        <v>18.850000000000001</v>
      </c>
      <c r="G1824" s="250">
        <v>17.3</v>
      </c>
      <c r="H1824" s="252">
        <v>17</v>
      </c>
      <c r="I1824"/>
      <c r="J1824"/>
    </row>
    <row r="1825" spans="1:10" x14ac:dyDescent="0.35">
      <c r="A1825" s="138" t="s">
        <v>13351</v>
      </c>
      <c r="B1825" s="21">
        <v>6</v>
      </c>
      <c r="C1825" s="20">
        <v>0.7</v>
      </c>
      <c r="D1825" s="135">
        <v>40</v>
      </c>
      <c r="E1825" s="21"/>
      <c r="F1825" s="250">
        <v>29.25</v>
      </c>
      <c r="G1825" s="250">
        <v>26.85</v>
      </c>
      <c r="H1825" s="252">
        <v>26.35</v>
      </c>
    </row>
    <row r="1826" spans="1:10" x14ac:dyDescent="0.35">
      <c r="A1826" s="138" t="s">
        <v>13355</v>
      </c>
      <c r="B1826" s="21">
        <v>6</v>
      </c>
      <c r="C1826" s="20">
        <v>0.7</v>
      </c>
      <c r="D1826" s="135">
        <v>41.3</v>
      </c>
      <c r="E1826" s="21"/>
      <c r="F1826" s="250">
        <v>33</v>
      </c>
      <c r="G1826" s="250">
        <v>30.3</v>
      </c>
      <c r="H1826" s="252">
        <v>29.75</v>
      </c>
    </row>
    <row r="1827" spans="1:10" x14ac:dyDescent="0.35">
      <c r="A1827" s="138" t="s">
        <v>13359</v>
      </c>
      <c r="B1827" s="21">
        <v>6</v>
      </c>
      <c r="C1827" s="20">
        <v>0.7</v>
      </c>
      <c r="D1827" s="135">
        <v>43</v>
      </c>
      <c r="E1827" s="21"/>
      <c r="F1827" s="250">
        <v>19.3</v>
      </c>
      <c r="G1827" s="250">
        <v>17.75</v>
      </c>
      <c r="H1827" s="252">
        <v>17.400000000000002</v>
      </c>
    </row>
    <row r="1828" spans="1:10" x14ac:dyDescent="0.35">
      <c r="A1828" s="138" t="s">
        <v>13364</v>
      </c>
      <c r="B1828" s="21">
        <v>6</v>
      </c>
      <c r="C1828" s="20">
        <v>0.7</v>
      </c>
      <c r="D1828" s="135">
        <v>43</v>
      </c>
      <c r="E1828" s="21"/>
      <c r="F1828" s="250">
        <v>43.650000000000006</v>
      </c>
      <c r="G1828" s="250">
        <v>40.1</v>
      </c>
      <c r="H1828" s="252">
        <v>39.35</v>
      </c>
    </row>
    <row r="1829" spans="1:10" x14ac:dyDescent="0.35">
      <c r="A1829" s="138" t="s">
        <v>14870</v>
      </c>
      <c r="B1829" s="21">
        <v>6</v>
      </c>
      <c r="C1829" s="20">
        <v>0.7</v>
      </c>
      <c r="D1829" s="135">
        <v>43</v>
      </c>
      <c r="E1829" s="21"/>
      <c r="F1829" s="250">
        <v>29.200000000000003</v>
      </c>
      <c r="G1829" s="250">
        <v>26.8</v>
      </c>
      <c r="H1829" s="252">
        <v>26.35</v>
      </c>
    </row>
    <row r="1830" spans="1:10" x14ac:dyDescent="0.35">
      <c r="A1830" s="138" t="s">
        <v>13368</v>
      </c>
      <c r="B1830" s="21">
        <v>6</v>
      </c>
      <c r="C1830" s="20">
        <v>0.7</v>
      </c>
      <c r="D1830" s="135">
        <v>43</v>
      </c>
      <c r="E1830" s="21"/>
      <c r="F1830" s="250">
        <v>29</v>
      </c>
      <c r="G1830" s="250">
        <v>26.650000000000002</v>
      </c>
      <c r="H1830" s="252">
        <v>26.150000000000002</v>
      </c>
    </row>
    <row r="1831" spans="1:10" s="128" customFormat="1" x14ac:dyDescent="0.35">
      <c r="A1831" s="138" t="s">
        <v>13375</v>
      </c>
      <c r="B1831" s="21">
        <v>6</v>
      </c>
      <c r="C1831" s="20">
        <v>0.7</v>
      </c>
      <c r="D1831" s="135">
        <v>43</v>
      </c>
      <c r="E1831" s="21"/>
      <c r="F1831" s="250">
        <v>27.6</v>
      </c>
      <c r="G1831" s="250">
        <v>25.35</v>
      </c>
      <c r="H1831" s="252">
        <v>24.900000000000002</v>
      </c>
      <c r="I1831"/>
      <c r="J1831"/>
    </row>
    <row r="1832" spans="1:10" x14ac:dyDescent="0.35">
      <c r="A1832" s="138" t="s">
        <v>13378</v>
      </c>
      <c r="B1832" s="21">
        <v>6</v>
      </c>
      <c r="C1832" s="20">
        <v>0.7</v>
      </c>
      <c r="D1832" s="135">
        <v>43</v>
      </c>
      <c r="E1832" s="21"/>
      <c r="F1832" s="250">
        <v>25.400000000000002</v>
      </c>
      <c r="G1832" s="250">
        <v>23.35</v>
      </c>
      <c r="H1832" s="252">
        <v>22.900000000000002</v>
      </c>
    </row>
    <row r="1833" spans="1:10" s="128" customFormat="1" x14ac:dyDescent="0.35">
      <c r="A1833" s="138" t="s">
        <v>13386</v>
      </c>
      <c r="B1833" s="21">
        <v>6</v>
      </c>
      <c r="C1833" s="20">
        <v>0.7</v>
      </c>
      <c r="D1833" s="135">
        <v>56.1</v>
      </c>
      <c r="E1833" s="21"/>
      <c r="F1833" s="250">
        <v>44.1</v>
      </c>
      <c r="G1833" s="250">
        <v>40.5</v>
      </c>
      <c r="H1833" s="252">
        <v>39.75</v>
      </c>
      <c r="I1833"/>
      <c r="J1833"/>
    </row>
    <row r="1834" spans="1:10" x14ac:dyDescent="0.35">
      <c r="A1834" s="138" t="s">
        <v>13394</v>
      </c>
      <c r="B1834" s="21">
        <v>6</v>
      </c>
      <c r="C1834" s="20">
        <v>0.7</v>
      </c>
      <c r="D1834" s="135">
        <v>46</v>
      </c>
      <c r="E1834" s="21"/>
      <c r="F1834" s="250">
        <v>52.95</v>
      </c>
      <c r="G1834" s="250">
        <v>48.6</v>
      </c>
      <c r="H1834" s="252">
        <v>47.75</v>
      </c>
    </row>
    <row r="1835" spans="1:10" x14ac:dyDescent="0.35">
      <c r="A1835" s="138" t="s">
        <v>16125</v>
      </c>
      <c r="B1835" s="21">
        <v>6</v>
      </c>
      <c r="C1835" s="20">
        <v>0.7</v>
      </c>
      <c r="D1835" s="135">
        <v>50</v>
      </c>
      <c r="E1835" s="21"/>
      <c r="F1835" s="250">
        <v>50.85</v>
      </c>
      <c r="G1835" s="250">
        <v>46.650000000000006</v>
      </c>
      <c r="H1835" s="252">
        <v>45.85</v>
      </c>
    </row>
    <row r="1836" spans="1:10" x14ac:dyDescent="0.35">
      <c r="A1836" s="138" t="s">
        <v>14783</v>
      </c>
      <c r="B1836" s="21">
        <v>6</v>
      </c>
      <c r="C1836" s="20">
        <v>0.7</v>
      </c>
      <c r="D1836" s="135">
        <v>46.5</v>
      </c>
      <c r="E1836" s="21"/>
      <c r="F1836" s="250">
        <v>42</v>
      </c>
      <c r="G1836" s="250">
        <v>38.6</v>
      </c>
      <c r="H1836" s="252">
        <v>37.9</v>
      </c>
    </row>
    <row r="1837" spans="1:10" x14ac:dyDescent="0.35">
      <c r="A1837" s="138" t="s">
        <v>13509</v>
      </c>
      <c r="B1837" s="21">
        <v>12</v>
      </c>
      <c r="C1837" s="20">
        <v>1</v>
      </c>
      <c r="D1837" s="135">
        <v>40</v>
      </c>
      <c r="E1837" s="21"/>
      <c r="F1837" s="250">
        <v>13.600000000000001</v>
      </c>
      <c r="G1837" s="250">
        <v>12.5</v>
      </c>
      <c r="H1837" s="252">
        <v>12.3</v>
      </c>
    </row>
    <row r="1838" spans="1:10" x14ac:dyDescent="0.35">
      <c r="A1838" s="138" t="s">
        <v>14789</v>
      </c>
      <c r="B1838" s="21">
        <v>6</v>
      </c>
      <c r="C1838" s="20">
        <v>0.7</v>
      </c>
      <c r="D1838" s="135">
        <v>50</v>
      </c>
      <c r="E1838" s="21"/>
      <c r="F1838" s="250">
        <v>55.75</v>
      </c>
      <c r="G1838" s="250">
        <v>51.2</v>
      </c>
      <c r="H1838" s="252">
        <v>50.25</v>
      </c>
    </row>
    <row r="1839" spans="1:10" x14ac:dyDescent="0.35">
      <c r="A1839" s="138" t="s">
        <v>13668</v>
      </c>
      <c r="B1839" s="21">
        <v>6</v>
      </c>
      <c r="C1839" s="20">
        <v>0.7</v>
      </c>
      <c r="D1839" s="135">
        <v>43</v>
      </c>
      <c r="E1839" s="21"/>
      <c r="F1839" s="250">
        <v>22.200000000000003</v>
      </c>
      <c r="G1839" s="250">
        <v>20.350000000000001</v>
      </c>
      <c r="H1839" s="252">
        <v>20</v>
      </c>
    </row>
    <row r="1840" spans="1:10" s="128" customFormat="1" x14ac:dyDescent="0.35">
      <c r="A1840" s="138" t="s">
        <v>13676</v>
      </c>
      <c r="B1840" s="21">
        <v>12</v>
      </c>
      <c r="C1840" s="20">
        <v>1</v>
      </c>
      <c r="D1840" s="135">
        <v>40</v>
      </c>
      <c r="E1840" s="21"/>
      <c r="F1840" s="250">
        <v>15.65</v>
      </c>
      <c r="G1840" s="250">
        <v>14.350000000000001</v>
      </c>
      <c r="H1840" s="252">
        <v>14.100000000000001</v>
      </c>
      <c r="I1840"/>
      <c r="J1840"/>
    </row>
    <row r="1841" spans="1:10" s="128" customFormat="1" x14ac:dyDescent="0.35">
      <c r="A1841" s="138" t="s">
        <v>13726</v>
      </c>
      <c r="B1841" s="21">
        <v>6</v>
      </c>
      <c r="C1841" s="20">
        <v>0.7</v>
      </c>
      <c r="D1841" s="135">
        <v>40.5</v>
      </c>
      <c r="E1841" s="21"/>
      <c r="F1841" s="250">
        <v>15.8</v>
      </c>
      <c r="G1841" s="250">
        <v>14.5</v>
      </c>
      <c r="H1841" s="252">
        <v>14.25</v>
      </c>
      <c r="I1841"/>
      <c r="J1841"/>
    </row>
    <row r="1842" spans="1:10" x14ac:dyDescent="0.35">
      <c r="A1842" s="138" t="s">
        <v>13736</v>
      </c>
      <c r="B1842" s="21">
        <v>6</v>
      </c>
      <c r="C1842" s="20">
        <v>1</v>
      </c>
      <c r="D1842" s="135">
        <v>43</v>
      </c>
      <c r="E1842" s="21"/>
      <c r="F1842" s="250">
        <v>37.800000000000004</v>
      </c>
      <c r="G1842" s="250">
        <v>34.700000000000003</v>
      </c>
      <c r="H1842" s="252">
        <v>34.050000000000004</v>
      </c>
    </row>
    <row r="1843" spans="1:10" s="128" customFormat="1" x14ac:dyDescent="0.35">
      <c r="A1843" s="138" t="s">
        <v>13744</v>
      </c>
      <c r="B1843" s="21">
        <v>6</v>
      </c>
      <c r="C1843" s="20">
        <v>0.7</v>
      </c>
      <c r="D1843" s="135">
        <v>55.2</v>
      </c>
      <c r="E1843" s="21"/>
      <c r="F1843" s="250">
        <v>55.550000000000004</v>
      </c>
      <c r="G1843" s="250">
        <v>51</v>
      </c>
      <c r="H1843" s="252">
        <v>50.1</v>
      </c>
      <c r="I1843"/>
      <c r="J1843"/>
    </row>
    <row r="1844" spans="1:10" x14ac:dyDescent="0.35">
      <c r="A1844" s="138" t="s">
        <v>13748</v>
      </c>
      <c r="B1844" s="21">
        <v>6</v>
      </c>
      <c r="C1844" s="20">
        <v>0.7</v>
      </c>
      <c r="D1844" s="135">
        <v>57.2</v>
      </c>
      <c r="E1844" s="21"/>
      <c r="F1844" s="250">
        <v>66.150000000000006</v>
      </c>
      <c r="G1844" s="250">
        <v>60.7</v>
      </c>
      <c r="H1844" s="252">
        <v>59.650000000000006</v>
      </c>
    </row>
    <row r="1845" spans="1:10" x14ac:dyDescent="0.35">
      <c r="A1845" s="138" t="s">
        <v>13751</v>
      </c>
      <c r="B1845" s="21">
        <v>3</v>
      </c>
      <c r="C1845" s="20">
        <v>1.75</v>
      </c>
      <c r="D1845" s="135">
        <v>47</v>
      </c>
      <c r="E1845" s="21"/>
      <c r="F1845" s="250">
        <v>102</v>
      </c>
      <c r="G1845" s="250">
        <v>93.600000000000009</v>
      </c>
      <c r="H1845" s="252">
        <v>91.95</v>
      </c>
    </row>
    <row r="1846" spans="1:10" x14ac:dyDescent="0.35">
      <c r="A1846" s="138" t="s">
        <v>13758</v>
      </c>
      <c r="B1846" s="21">
        <v>6</v>
      </c>
      <c r="C1846" s="20">
        <v>0.7</v>
      </c>
      <c r="D1846" s="135">
        <v>53.5</v>
      </c>
      <c r="E1846" s="21"/>
      <c r="F1846" s="250">
        <v>39</v>
      </c>
      <c r="G1846" s="250">
        <v>35.800000000000004</v>
      </c>
      <c r="H1846" s="252">
        <v>35.15</v>
      </c>
    </row>
    <row r="1847" spans="1:10" s="128" customFormat="1" x14ac:dyDescent="0.35">
      <c r="A1847" s="138" t="s">
        <v>13762</v>
      </c>
      <c r="B1847" s="21">
        <v>6</v>
      </c>
      <c r="C1847" s="20">
        <v>0.7</v>
      </c>
      <c r="D1847" s="135">
        <v>40</v>
      </c>
      <c r="E1847" s="21"/>
      <c r="F1847" s="250">
        <v>10.25</v>
      </c>
      <c r="G1847" s="250">
        <v>9.4500000000000011</v>
      </c>
      <c r="H1847" s="252">
        <v>9.25</v>
      </c>
      <c r="I1847"/>
      <c r="J1847"/>
    </row>
    <row r="1848" spans="1:10" x14ac:dyDescent="0.35">
      <c r="A1848" s="138" t="s">
        <v>13768</v>
      </c>
      <c r="B1848" s="21">
        <v>12</v>
      </c>
      <c r="C1848" s="20">
        <v>0.7</v>
      </c>
      <c r="D1848" s="135">
        <v>40</v>
      </c>
      <c r="E1848" s="21"/>
      <c r="F1848" s="250">
        <v>9.25</v>
      </c>
      <c r="G1848" s="250">
        <v>8.5</v>
      </c>
      <c r="H1848" s="252">
        <v>8.35</v>
      </c>
    </row>
    <row r="1849" spans="1:10" x14ac:dyDescent="0.35">
      <c r="A1849" s="138" t="s">
        <v>13785</v>
      </c>
      <c r="B1849" s="21">
        <v>6</v>
      </c>
      <c r="C1849" s="20">
        <v>0.7</v>
      </c>
      <c r="D1849" s="135">
        <v>46</v>
      </c>
      <c r="E1849" s="21"/>
      <c r="F1849" s="250">
        <v>35</v>
      </c>
      <c r="G1849" s="250">
        <v>32.15</v>
      </c>
      <c r="H1849" s="252">
        <v>31.6</v>
      </c>
    </row>
    <row r="1850" spans="1:10" s="128" customFormat="1" x14ac:dyDescent="0.35">
      <c r="A1850" s="138" t="s">
        <v>13789</v>
      </c>
      <c r="B1850" s="21">
        <v>6</v>
      </c>
      <c r="C1850" s="20">
        <v>0.7</v>
      </c>
      <c r="D1850" s="135">
        <v>58</v>
      </c>
      <c r="E1850" s="21"/>
      <c r="F1850" s="250">
        <v>39.400000000000006</v>
      </c>
      <c r="G1850" s="250">
        <v>36.15</v>
      </c>
      <c r="H1850" s="252">
        <v>35.5</v>
      </c>
      <c r="I1850"/>
      <c r="J1850"/>
    </row>
    <row r="1851" spans="1:10" s="128" customFormat="1" x14ac:dyDescent="0.35">
      <c r="A1851" s="138" t="s">
        <v>13793</v>
      </c>
      <c r="B1851" s="21">
        <v>6</v>
      </c>
      <c r="C1851" s="20">
        <v>0.7</v>
      </c>
      <c r="D1851" s="135">
        <v>46</v>
      </c>
      <c r="E1851" s="21"/>
      <c r="F1851" s="250">
        <v>34.050000000000004</v>
      </c>
      <c r="G1851" s="250">
        <v>31.25</v>
      </c>
      <c r="H1851" s="252">
        <v>30.700000000000003</v>
      </c>
      <c r="I1851"/>
      <c r="J1851"/>
    </row>
    <row r="1852" spans="1:10" x14ac:dyDescent="0.35">
      <c r="A1852" s="138" t="s">
        <v>13797</v>
      </c>
      <c r="B1852" s="21">
        <v>6</v>
      </c>
      <c r="C1852" s="20">
        <v>0.7</v>
      </c>
      <c r="D1852" s="135">
        <v>46</v>
      </c>
      <c r="E1852" s="21"/>
      <c r="F1852" s="250">
        <v>34</v>
      </c>
      <c r="G1852" s="250">
        <v>31.200000000000003</v>
      </c>
      <c r="H1852" s="252">
        <v>30.650000000000002</v>
      </c>
    </row>
    <row r="1853" spans="1:10" x14ac:dyDescent="0.35">
      <c r="A1853" s="138" t="s">
        <v>13804</v>
      </c>
      <c r="B1853" s="21">
        <v>6</v>
      </c>
      <c r="C1853" s="20">
        <v>0.7</v>
      </c>
      <c r="D1853" s="135">
        <v>43.2</v>
      </c>
      <c r="E1853" s="21"/>
      <c r="F1853" s="250">
        <v>25.25</v>
      </c>
      <c r="G1853" s="250">
        <v>23.200000000000003</v>
      </c>
      <c r="H1853" s="252">
        <v>22.75</v>
      </c>
    </row>
    <row r="1854" spans="1:10" x14ac:dyDescent="0.35">
      <c r="A1854" s="138" t="s">
        <v>14531</v>
      </c>
      <c r="B1854" s="21">
        <v>3</v>
      </c>
      <c r="C1854" s="20">
        <v>0.7</v>
      </c>
      <c r="D1854" s="135">
        <v>45.2</v>
      </c>
      <c r="E1854" s="21"/>
      <c r="F1854" s="250">
        <v>1073.4000000000001</v>
      </c>
      <c r="G1854" s="250">
        <v>985.45</v>
      </c>
      <c r="H1854" s="252">
        <v>967.85</v>
      </c>
    </row>
    <row r="1855" spans="1:10" x14ac:dyDescent="0.35">
      <c r="A1855" s="138" t="s">
        <v>14608</v>
      </c>
      <c r="B1855" s="21">
        <v>6</v>
      </c>
      <c r="C1855" s="20">
        <v>1</v>
      </c>
      <c r="D1855" s="135">
        <v>45.2</v>
      </c>
      <c r="E1855" s="21"/>
      <c r="F1855" s="250">
        <v>41.2</v>
      </c>
      <c r="G1855" s="250">
        <v>37.800000000000004</v>
      </c>
      <c r="H1855" s="252">
        <v>37.15</v>
      </c>
    </row>
    <row r="1856" spans="1:10" x14ac:dyDescent="0.35">
      <c r="A1856" s="138" t="s">
        <v>13821</v>
      </c>
      <c r="B1856" s="21">
        <v>6</v>
      </c>
      <c r="C1856" s="20">
        <v>0.7</v>
      </c>
      <c r="D1856" s="135">
        <v>45.2</v>
      </c>
      <c r="E1856" s="21"/>
      <c r="F1856" s="250">
        <v>35.800000000000004</v>
      </c>
      <c r="G1856" s="250">
        <v>32.85</v>
      </c>
      <c r="H1856" s="252">
        <v>32.300000000000004</v>
      </c>
    </row>
    <row r="1857" spans="1:10" x14ac:dyDescent="0.35">
      <c r="A1857" s="138" t="s">
        <v>13844</v>
      </c>
      <c r="B1857" s="21">
        <v>6</v>
      </c>
      <c r="C1857" s="20">
        <v>0.7</v>
      </c>
      <c r="D1857" s="135">
        <v>46</v>
      </c>
      <c r="E1857" s="21"/>
      <c r="F1857" s="250">
        <v>41.95</v>
      </c>
      <c r="G1857" s="250">
        <v>38.550000000000004</v>
      </c>
      <c r="H1857" s="252">
        <v>37.85</v>
      </c>
    </row>
    <row r="1858" spans="1:10" x14ac:dyDescent="0.35">
      <c r="A1858" s="138" t="s">
        <v>13879</v>
      </c>
      <c r="B1858" s="21">
        <v>6</v>
      </c>
      <c r="C1858" s="20">
        <v>0.7</v>
      </c>
      <c r="D1858" s="135">
        <v>43</v>
      </c>
      <c r="E1858" s="21"/>
      <c r="F1858" s="250">
        <v>975.6</v>
      </c>
      <c r="G1858" s="250">
        <v>895.65000000000009</v>
      </c>
      <c r="H1858" s="252">
        <v>879.65000000000009</v>
      </c>
    </row>
    <row r="1859" spans="1:10" s="128" customFormat="1" x14ac:dyDescent="0.35">
      <c r="A1859" s="138" t="s">
        <v>13881</v>
      </c>
      <c r="B1859" s="21">
        <v>6</v>
      </c>
      <c r="C1859" s="20">
        <v>0.7</v>
      </c>
      <c r="D1859" s="135">
        <v>40</v>
      </c>
      <c r="E1859" s="21"/>
      <c r="F1859" s="250">
        <v>37.15</v>
      </c>
      <c r="G1859" s="250">
        <v>34.15</v>
      </c>
      <c r="H1859" s="252">
        <v>33.5</v>
      </c>
      <c r="I1859"/>
      <c r="J1859"/>
    </row>
    <row r="1860" spans="1:10" x14ac:dyDescent="0.35">
      <c r="A1860" s="139" t="s">
        <v>13886</v>
      </c>
      <c r="B1860" s="140">
        <v>3</v>
      </c>
      <c r="C1860" s="141">
        <v>0.7</v>
      </c>
      <c r="D1860" s="142">
        <v>46</v>
      </c>
      <c r="E1860" s="140"/>
      <c r="F1860" s="208">
        <v>65.150000000000006</v>
      </c>
      <c r="G1860" s="208">
        <v>59.800000000000004</v>
      </c>
      <c r="H1860" s="253">
        <v>58.75</v>
      </c>
    </row>
    <row r="1861" spans="1:10" x14ac:dyDescent="0.35">
      <c r="A1861"/>
      <c r="E1861"/>
    </row>
    <row r="1862" spans="1:10" s="128" customFormat="1" x14ac:dyDescent="0.35">
      <c r="A1862"/>
      <c r="B1862"/>
      <c r="C1862" s="136"/>
      <c r="D1862" s="137"/>
      <c r="E1862"/>
      <c r="F1862" s="133"/>
      <c r="G1862" s="133"/>
      <c r="H1862" s="133"/>
      <c r="I1862"/>
      <c r="J1862"/>
    </row>
    <row r="1863" spans="1:10" s="128" customFormat="1" x14ac:dyDescent="0.35">
      <c r="A1863"/>
      <c r="B1863"/>
      <c r="C1863" s="136"/>
      <c r="D1863" s="137"/>
      <c r="E1863"/>
      <c r="F1863" s="133"/>
      <c r="G1863" s="133"/>
      <c r="H1863" s="133"/>
      <c r="I1863"/>
      <c r="J1863"/>
    </row>
    <row r="1864" spans="1:10" x14ac:dyDescent="0.35">
      <c r="A1864"/>
      <c r="E1864"/>
    </row>
    <row r="1865" spans="1:10" x14ac:dyDescent="0.35">
      <c r="A1865"/>
      <c r="E1865"/>
    </row>
    <row r="1866" spans="1:10" x14ac:dyDescent="0.35">
      <c r="A1866"/>
      <c r="E1866"/>
    </row>
    <row r="1867" spans="1:10" x14ac:dyDescent="0.35">
      <c r="A1867"/>
      <c r="E1867"/>
    </row>
    <row r="1868" spans="1:10" x14ac:dyDescent="0.35">
      <c r="A1868"/>
      <c r="E1868"/>
    </row>
    <row r="1869" spans="1:10" s="128" customFormat="1" x14ac:dyDescent="0.35">
      <c r="A1869"/>
      <c r="B1869"/>
      <c r="C1869" s="136"/>
      <c r="D1869" s="137"/>
      <c r="E1869"/>
      <c r="F1869" s="133"/>
      <c r="G1869" s="133"/>
      <c r="H1869" s="133"/>
      <c r="I1869"/>
      <c r="J1869"/>
    </row>
    <row r="1870" spans="1:10" s="128" customFormat="1" x14ac:dyDescent="0.35">
      <c r="A1870"/>
      <c r="B1870"/>
      <c r="C1870" s="136"/>
      <c r="D1870" s="137"/>
      <c r="E1870"/>
      <c r="F1870" s="133"/>
      <c r="G1870" s="133"/>
      <c r="H1870" s="133"/>
      <c r="I1870"/>
      <c r="J1870"/>
    </row>
    <row r="1871" spans="1:10" x14ac:dyDescent="0.35">
      <c r="A1871"/>
      <c r="E1871"/>
    </row>
    <row r="1872" spans="1:10" x14ac:dyDescent="0.35">
      <c r="A1872"/>
      <c r="E1872"/>
    </row>
    <row r="1873" spans="1:10" s="128" customFormat="1" x14ac:dyDescent="0.35">
      <c r="A1873"/>
      <c r="B1873"/>
      <c r="C1873" s="136"/>
      <c r="D1873" s="137"/>
      <c r="E1873"/>
      <c r="F1873" s="133"/>
      <c r="G1873" s="133"/>
      <c r="H1873" s="133"/>
      <c r="I1873"/>
      <c r="J1873"/>
    </row>
    <row r="1874" spans="1:10" s="128" customFormat="1" x14ac:dyDescent="0.35">
      <c r="A1874"/>
      <c r="B1874"/>
      <c r="C1874" s="136"/>
      <c r="D1874" s="137"/>
      <c r="E1874"/>
      <c r="F1874" s="133"/>
      <c r="G1874" s="133"/>
      <c r="H1874" s="133"/>
      <c r="I1874"/>
      <c r="J1874"/>
    </row>
    <row r="1875" spans="1:10" x14ac:dyDescent="0.35">
      <c r="A1875"/>
      <c r="E1875"/>
    </row>
    <row r="1876" spans="1:10" x14ac:dyDescent="0.35">
      <c r="A1876"/>
      <c r="E1876"/>
    </row>
    <row r="1877" spans="1:10" x14ac:dyDescent="0.35">
      <c r="A1877"/>
      <c r="E1877"/>
    </row>
    <row r="1878" spans="1:10" x14ac:dyDescent="0.35">
      <c r="A1878"/>
      <c r="E1878"/>
    </row>
    <row r="1879" spans="1:10" x14ac:dyDescent="0.35">
      <c r="A1879"/>
      <c r="E1879"/>
    </row>
    <row r="1880" spans="1:10" s="128" customFormat="1" x14ac:dyDescent="0.35">
      <c r="A1880"/>
      <c r="B1880"/>
      <c r="C1880" s="136"/>
      <c r="D1880" s="137"/>
      <c r="E1880"/>
      <c r="F1880" s="133"/>
      <c r="G1880" s="133"/>
      <c r="H1880" s="133"/>
      <c r="I1880"/>
      <c r="J1880"/>
    </row>
    <row r="1881" spans="1:10" x14ac:dyDescent="0.35">
      <c r="A1881"/>
      <c r="E1881"/>
    </row>
    <row r="1882" spans="1:10" x14ac:dyDescent="0.35">
      <c r="A1882"/>
      <c r="E1882"/>
    </row>
    <row r="1883" spans="1:10" s="128" customFormat="1" x14ac:dyDescent="0.35">
      <c r="A1883"/>
      <c r="B1883"/>
      <c r="C1883" s="136"/>
      <c r="D1883" s="137"/>
      <c r="E1883"/>
      <c r="F1883" s="133"/>
      <c r="G1883" s="133"/>
      <c r="H1883" s="133"/>
      <c r="I1883"/>
      <c r="J1883"/>
    </row>
    <row r="1884" spans="1:10" x14ac:dyDescent="0.35">
      <c r="A1884"/>
      <c r="E1884"/>
    </row>
    <row r="1885" spans="1:10" x14ac:dyDescent="0.35">
      <c r="A1885"/>
      <c r="E1885"/>
    </row>
    <row r="1886" spans="1:10" x14ac:dyDescent="0.35">
      <c r="A1886"/>
      <c r="E1886"/>
    </row>
    <row r="1887" spans="1:10" s="128" customFormat="1" x14ac:dyDescent="0.35">
      <c r="A1887"/>
      <c r="B1887"/>
      <c r="C1887" s="136"/>
      <c r="D1887" s="137"/>
      <c r="E1887"/>
      <c r="F1887" s="133"/>
      <c r="G1887" s="133"/>
      <c r="H1887" s="133"/>
      <c r="I1887"/>
      <c r="J1887"/>
    </row>
    <row r="1888" spans="1:10" x14ac:dyDescent="0.35">
      <c r="A1888"/>
      <c r="E1888"/>
    </row>
    <row r="1889" spans="1:10" x14ac:dyDescent="0.35">
      <c r="A1889"/>
      <c r="E1889"/>
    </row>
    <row r="1890" spans="1:10" s="128" customFormat="1" x14ac:dyDescent="0.35">
      <c r="A1890"/>
      <c r="B1890"/>
      <c r="C1890" s="136"/>
      <c r="D1890" s="137"/>
      <c r="E1890"/>
      <c r="F1890" s="133"/>
      <c r="G1890" s="133"/>
      <c r="H1890" s="133"/>
      <c r="I1890"/>
      <c r="J1890"/>
    </row>
    <row r="1891" spans="1:10" x14ac:dyDescent="0.35">
      <c r="A1891"/>
      <c r="E1891"/>
    </row>
    <row r="1892" spans="1:10" x14ac:dyDescent="0.35">
      <c r="A1892"/>
      <c r="E1892"/>
    </row>
    <row r="1893" spans="1:10" s="128" customFormat="1" x14ac:dyDescent="0.35">
      <c r="A1893"/>
      <c r="B1893"/>
      <c r="C1893" s="136"/>
      <c r="D1893" s="137"/>
      <c r="E1893"/>
      <c r="F1893" s="133"/>
      <c r="G1893" s="133"/>
      <c r="H1893" s="133"/>
      <c r="I1893"/>
      <c r="J1893"/>
    </row>
    <row r="1894" spans="1:10" x14ac:dyDescent="0.35">
      <c r="A1894"/>
      <c r="E1894"/>
    </row>
    <row r="1895" spans="1:10" x14ac:dyDescent="0.35">
      <c r="A1895"/>
      <c r="E1895"/>
    </row>
    <row r="1896" spans="1:10" x14ac:dyDescent="0.35">
      <c r="A1896"/>
      <c r="E1896"/>
    </row>
    <row r="1897" spans="1:10" x14ac:dyDescent="0.35">
      <c r="A1897"/>
      <c r="E1897"/>
    </row>
    <row r="1898" spans="1:10" x14ac:dyDescent="0.35">
      <c r="A1898"/>
      <c r="E1898"/>
    </row>
    <row r="1899" spans="1:10" s="128" customFormat="1" x14ac:dyDescent="0.35">
      <c r="A1899"/>
      <c r="B1899"/>
      <c r="C1899" s="136"/>
      <c r="D1899" s="137"/>
      <c r="E1899"/>
      <c r="F1899" s="133"/>
      <c r="G1899" s="133"/>
      <c r="H1899" s="133"/>
      <c r="I1899"/>
      <c r="J1899"/>
    </row>
    <row r="1900" spans="1:10" x14ac:dyDescent="0.35">
      <c r="A1900"/>
      <c r="E1900"/>
    </row>
    <row r="1901" spans="1:10" x14ac:dyDescent="0.35">
      <c r="A1901"/>
      <c r="E1901"/>
    </row>
    <row r="1902" spans="1:10" s="128" customFormat="1" x14ac:dyDescent="0.35">
      <c r="A1902"/>
      <c r="B1902"/>
      <c r="C1902" s="136"/>
      <c r="D1902" s="137"/>
      <c r="E1902"/>
      <c r="F1902" s="133"/>
      <c r="G1902" s="133"/>
      <c r="H1902" s="133"/>
      <c r="I1902"/>
      <c r="J1902"/>
    </row>
    <row r="1903" spans="1:10" x14ac:dyDescent="0.35">
      <c r="A1903"/>
      <c r="E1903"/>
    </row>
    <row r="1904" spans="1:10" x14ac:dyDescent="0.35">
      <c r="A1904"/>
      <c r="E1904"/>
    </row>
    <row r="1905" spans="1:10" x14ac:dyDescent="0.35">
      <c r="A1905"/>
      <c r="E1905"/>
    </row>
    <row r="1906" spans="1:10" x14ac:dyDescent="0.35">
      <c r="A1906"/>
      <c r="E1906"/>
    </row>
    <row r="1907" spans="1:10" x14ac:dyDescent="0.35">
      <c r="A1907"/>
      <c r="E1907"/>
    </row>
    <row r="1908" spans="1:10" x14ac:dyDescent="0.35">
      <c r="A1908"/>
      <c r="E1908"/>
    </row>
    <row r="1909" spans="1:10" x14ac:dyDescent="0.35">
      <c r="A1909"/>
      <c r="E1909"/>
    </row>
    <row r="1910" spans="1:10" x14ac:dyDescent="0.35">
      <c r="A1910"/>
      <c r="E1910"/>
    </row>
    <row r="1911" spans="1:10" s="128" customFormat="1" x14ac:dyDescent="0.35">
      <c r="A1911"/>
      <c r="B1911"/>
      <c r="C1911" s="136"/>
      <c r="D1911" s="137"/>
      <c r="E1911"/>
      <c r="F1911" s="133"/>
      <c r="G1911" s="133"/>
      <c r="H1911" s="133"/>
      <c r="I1911"/>
      <c r="J1911"/>
    </row>
    <row r="1912" spans="1:10" x14ac:dyDescent="0.35">
      <c r="A1912"/>
      <c r="E1912"/>
    </row>
    <row r="1913" spans="1:10" s="128" customFormat="1" x14ac:dyDescent="0.35">
      <c r="A1913"/>
      <c r="B1913"/>
      <c r="C1913" s="136"/>
      <c r="D1913" s="137"/>
      <c r="E1913"/>
      <c r="F1913" s="133"/>
      <c r="G1913" s="133"/>
      <c r="H1913" s="133"/>
      <c r="I1913"/>
      <c r="J1913"/>
    </row>
    <row r="1914" spans="1:10" x14ac:dyDescent="0.35">
      <c r="A1914"/>
      <c r="E1914"/>
    </row>
    <row r="1915" spans="1:10" x14ac:dyDescent="0.35">
      <c r="A1915"/>
      <c r="E1915"/>
    </row>
    <row r="1916" spans="1:10" x14ac:dyDescent="0.35">
      <c r="A1916"/>
      <c r="E1916"/>
    </row>
    <row r="1917" spans="1:10" x14ac:dyDescent="0.35">
      <c r="A1917"/>
      <c r="E1917"/>
    </row>
    <row r="1918" spans="1:10" x14ac:dyDescent="0.35">
      <c r="A1918"/>
      <c r="E1918"/>
    </row>
    <row r="1919" spans="1:10" x14ac:dyDescent="0.35">
      <c r="A1919"/>
      <c r="E1919"/>
    </row>
    <row r="1920" spans="1:10" x14ac:dyDescent="0.35">
      <c r="A1920"/>
      <c r="E1920"/>
    </row>
    <row r="1921" spans="1:10" s="128" customFormat="1" x14ac:dyDescent="0.35">
      <c r="A1921"/>
      <c r="B1921"/>
      <c r="C1921" s="136"/>
      <c r="D1921" s="137"/>
      <c r="E1921"/>
      <c r="F1921" s="133"/>
      <c r="G1921" s="133"/>
      <c r="H1921" s="133"/>
      <c r="I1921"/>
      <c r="J1921"/>
    </row>
    <row r="1922" spans="1:10" x14ac:dyDescent="0.35">
      <c r="A1922"/>
      <c r="E1922"/>
    </row>
    <row r="1923" spans="1:10" s="128" customFormat="1" x14ac:dyDescent="0.35">
      <c r="A1923"/>
      <c r="B1923"/>
      <c r="C1923" s="136"/>
      <c r="D1923" s="137"/>
      <c r="E1923"/>
      <c r="F1923" s="133"/>
      <c r="G1923" s="133"/>
      <c r="H1923" s="133"/>
      <c r="I1923"/>
      <c r="J1923"/>
    </row>
    <row r="1924" spans="1:10" x14ac:dyDescent="0.35">
      <c r="A1924"/>
      <c r="E1924"/>
    </row>
    <row r="1925" spans="1:10" x14ac:dyDescent="0.35">
      <c r="A1925"/>
      <c r="E1925"/>
    </row>
    <row r="1926" spans="1:10" x14ac:dyDescent="0.35">
      <c r="A1926"/>
      <c r="E1926"/>
    </row>
    <row r="1927" spans="1:10" x14ac:dyDescent="0.35">
      <c r="A1927"/>
      <c r="E1927"/>
    </row>
    <row r="1928" spans="1:10" x14ac:dyDescent="0.35">
      <c r="A1928"/>
      <c r="E1928"/>
    </row>
    <row r="1929" spans="1:10" x14ac:dyDescent="0.35">
      <c r="A1929"/>
      <c r="E1929"/>
    </row>
    <row r="1930" spans="1:10" x14ac:dyDescent="0.35">
      <c r="A1930"/>
      <c r="E1930"/>
    </row>
    <row r="1931" spans="1:10" s="128" customFormat="1" x14ac:dyDescent="0.35">
      <c r="A1931"/>
      <c r="B1931"/>
      <c r="C1931" s="136"/>
      <c r="D1931" s="137"/>
      <c r="E1931"/>
      <c r="F1931" s="133"/>
      <c r="G1931" s="133"/>
      <c r="H1931" s="133"/>
      <c r="I1931"/>
      <c r="J1931"/>
    </row>
    <row r="1932" spans="1:10" x14ac:dyDescent="0.35">
      <c r="A1932"/>
      <c r="E1932"/>
    </row>
    <row r="1933" spans="1:10" s="128" customFormat="1" x14ac:dyDescent="0.35">
      <c r="A1933"/>
      <c r="B1933"/>
      <c r="C1933" s="136"/>
      <c r="D1933" s="137"/>
      <c r="E1933"/>
      <c r="F1933" s="133"/>
      <c r="G1933" s="133"/>
      <c r="H1933" s="133"/>
      <c r="I1933"/>
      <c r="J1933"/>
    </row>
    <row r="1934" spans="1:10" s="128" customFormat="1" x14ac:dyDescent="0.35">
      <c r="A1934"/>
      <c r="B1934"/>
      <c r="C1934" s="136"/>
      <c r="D1934" s="137"/>
      <c r="E1934"/>
      <c r="F1934" s="133"/>
      <c r="G1934" s="133"/>
      <c r="H1934" s="133"/>
      <c r="I1934"/>
      <c r="J1934"/>
    </row>
    <row r="1935" spans="1:10" x14ac:dyDescent="0.35">
      <c r="A1935"/>
      <c r="E1935"/>
    </row>
    <row r="1936" spans="1:10" x14ac:dyDescent="0.35">
      <c r="A1936"/>
      <c r="E1936"/>
    </row>
    <row r="1937" spans="1:10" x14ac:dyDescent="0.35">
      <c r="A1937"/>
      <c r="E1937"/>
    </row>
    <row r="1938" spans="1:10" x14ac:dyDescent="0.35">
      <c r="A1938"/>
      <c r="E1938"/>
    </row>
    <row r="1939" spans="1:10" x14ac:dyDescent="0.35">
      <c r="A1939"/>
      <c r="E1939"/>
    </row>
    <row r="1940" spans="1:10" x14ac:dyDescent="0.35">
      <c r="A1940"/>
      <c r="E1940"/>
    </row>
    <row r="1941" spans="1:10" s="128" customFormat="1" x14ac:dyDescent="0.35">
      <c r="A1941"/>
      <c r="B1941"/>
      <c r="C1941" s="136"/>
      <c r="D1941" s="137"/>
      <c r="E1941"/>
      <c r="F1941" s="133"/>
      <c r="G1941" s="133"/>
      <c r="H1941" s="133"/>
      <c r="I1941"/>
      <c r="J1941"/>
    </row>
    <row r="1942" spans="1:10" x14ac:dyDescent="0.35">
      <c r="A1942"/>
      <c r="E1942"/>
    </row>
    <row r="1943" spans="1:10" s="128" customFormat="1" x14ac:dyDescent="0.35">
      <c r="A1943"/>
      <c r="B1943"/>
      <c r="C1943" s="136"/>
      <c r="D1943" s="137"/>
      <c r="E1943"/>
      <c r="F1943" s="133"/>
      <c r="G1943" s="133"/>
      <c r="H1943" s="133"/>
      <c r="I1943"/>
      <c r="J1943"/>
    </row>
    <row r="1944" spans="1:10" s="128" customFormat="1" x14ac:dyDescent="0.35">
      <c r="A1944"/>
      <c r="B1944"/>
      <c r="C1944" s="136"/>
      <c r="D1944" s="137"/>
      <c r="E1944"/>
      <c r="F1944" s="133"/>
      <c r="G1944" s="133"/>
      <c r="H1944" s="133"/>
      <c r="I1944"/>
      <c r="J1944"/>
    </row>
    <row r="1945" spans="1:10" x14ac:dyDescent="0.35">
      <c r="A1945"/>
      <c r="E1945"/>
    </row>
    <row r="1946" spans="1:10" x14ac:dyDescent="0.35">
      <c r="A1946"/>
      <c r="E1946"/>
    </row>
    <row r="1947" spans="1:10" x14ac:dyDescent="0.35">
      <c r="A1947"/>
      <c r="E1947"/>
    </row>
    <row r="1948" spans="1:10" x14ac:dyDescent="0.35">
      <c r="A1948"/>
      <c r="E1948"/>
    </row>
    <row r="1949" spans="1:10" x14ac:dyDescent="0.35">
      <c r="A1949"/>
      <c r="E1949"/>
    </row>
    <row r="1950" spans="1:10" x14ac:dyDescent="0.35">
      <c r="A1950"/>
      <c r="E1950"/>
    </row>
    <row r="1951" spans="1:10" s="128" customFormat="1" x14ac:dyDescent="0.35">
      <c r="A1951"/>
      <c r="B1951"/>
      <c r="C1951" s="136"/>
      <c r="D1951" s="137"/>
      <c r="E1951"/>
      <c r="F1951" s="133"/>
      <c r="G1951" s="133"/>
      <c r="H1951" s="133"/>
      <c r="I1951"/>
      <c r="J1951"/>
    </row>
    <row r="1952" spans="1:10" x14ac:dyDescent="0.35">
      <c r="A1952"/>
      <c r="E1952"/>
    </row>
    <row r="1953" spans="1:10" s="128" customFormat="1" x14ac:dyDescent="0.35">
      <c r="A1953"/>
      <c r="B1953"/>
      <c r="C1953" s="136"/>
      <c r="D1953" s="137"/>
      <c r="E1953"/>
      <c r="F1953" s="133"/>
      <c r="G1953" s="133"/>
      <c r="H1953" s="133"/>
      <c r="I1953"/>
      <c r="J1953"/>
    </row>
    <row r="1954" spans="1:10" s="128" customFormat="1" x14ac:dyDescent="0.35">
      <c r="A1954"/>
      <c r="B1954"/>
      <c r="C1954" s="136"/>
      <c r="D1954" s="137"/>
      <c r="E1954"/>
      <c r="F1954" s="133"/>
      <c r="G1954" s="133"/>
      <c r="H1954" s="133"/>
      <c r="I1954"/>
      <c r="J1954"/>
    </row>
    <row r="1955" spans="1:10" x14ac:dyDescent="0.35">
      <c r="A1955"/>
      <c r="E1955"/>
    </row>
    <row r="1956" spans="1:10" x14ac:dyDescent="0.35">
      <c r="A1956"/>
      <c r="E1956"/>
    </row>
    <row r="1957" spans="1:10" x14ac:dyDescent="0.35">
      <c r="A1957"/>
      <c r="E1957"/>
    </row>
    <row r="1958" spans="1:10" x14ac:dyDescent="0.35">
      <c r="A1958"/>
      <c r="E1958"/>
    </row>
    <row r="1959" spans="1:10" x14ac:dyDescent="0.35">
      <c r="A1959"/>
      <c r="E1959"/>
    </row>
    <row r="1960" spans="1:10" x14ac:dyDescent="0.35">
      <c r="A1960"/>
      <c r="E1960"/>
    </row>
    <row r="1961" spans="1:10" s="128" customFormat="1" x14ac:dyDescent="0.35">
      <c r="A1961"/>
      <c r="B1961"/>
      <c r="C1961" s="136"/>
      <c r="D1961" s="137"/>
      <c r="E1961"/>
      <c r="F1961" s="133"/>
      <c r="G1961" s="133"/>
      <c r="H1961" s="133"/>
      <c r="I1961"/>
      <c r="J1961"/>
    </row>
    <row r="1962" spans="1:10" x14ac:dyDescent="0.35">
      <c r="A1962"/>
      <c r="E1962"/>
    </row>
    <row r="1963" spans="1:10" s="128" customFormat="1" x14ac:dyDescent="0.35">
      <c r="A1963"/>
      <c r="B1963"/>
      <c r="C1963" s="136"/>
      <c r="D1963" s="137"/>
      <c r="E1963"/>
      <c r="F1963" s="133"/>
      <c r="G1963" s="133"/>
      <c r="H1963" s="133"/>
      <c r="I1963"/>
      <c r="J1963"/>
    </row>
    <row r="1964" spans="1:10" s="128" customFormat="1" x14ac:dyDescent="0.35">
      <c r="A1964"/>
      <c r="B1964"/>
      <c r="C1964" s="136"/>
      <c r="D1964" s="137"/>
      <c r="E1964"/>
      <c r="F1964" s="133"/>
      <c r="G1964" s="133"/>
      <c r="H1964" s="133"/>
      <c r="I1964"/>
      <c r="J1964"/>
    </row>
    <row r="1965" spans="1:10" x14ac:dyDescent="0.35">
      <c r="A1965"/>
      <c r="E1965"/>
    </row>
    <row r="1966" spans="1:10" x14ac:dyDescent="0.35">
      <c r="A1966"/>
      <c r="E1966"/>
    </row>
    <row r="1967" spans="1:10" x14ac:dyDescent="0.35">
      <c r="A1967"/>
      <c r="E1967"/>
    </row>
    <row r="1968" spans="1:10" x14ac:dyDescent="0.35">
      <c r="A1968"/>
      <c r="E1968"/>
    </row>
    <row r="1969" spans="1:10" x14ac:dyDescent="0.35">
      <c r="A1969"/>
      <c r="E1969"/>
    </row>
    <row r="1970" spans="1:10" x14ac:dyDescent="0.35">
      <c r="A1970"/>
      <c r="E1970"/>
    </row>
    <row r="1971" spans="1:10" s="128" customFormat="1" x14ac:dyDescent="0.35">
      <c r="A1971"/>
      <c r="B1971"/>
      <c r="C1971" s="136"/>
      <c r="D1971" s="137"/>
      <c r="E1971"/>
      <c r="F1971" s="133"/>
      <c r="G1971" s="133"/>
      <c r="H1971" s="133"/>
      <c r="I1971"/>
      <c r="J1971"/>
    </row>
    <row r="1972" spans="1:10" x14ac:dyDescent="0.35">
      <c r="A1972"/>
      <c r="E1972"/>
    </row>
    <row r="1973" spans="1:10" s="128" customFormat="1" x14ac:dyDescent="0.35">
      <c r="A1973"/>
      <c r="B1973"/>
      <c r="C1973" s="136"/>
      <c r="D1973" s="137"/>
      <c r="E1973"/>
      <c r="F1973" s="133"/>
      <c r="G1973" s="133"/>
      <c r="H1973" s="133"/>
      <c r="I1973"/>
      <c r="J1973"/>
    </row>
    <row r="1974" spans="1:10" s="128" customFormat="1" x14ac:dyDescent="0.35">
      <c r="A1974"/>
      <c r="B1974"/>
      <c r="C1974" s="136"/>
      <c r="D1974" s="137"/>
      <c r="E1974"/>
      <c r="F1974" s="133"/>
      <c r="G1974" s="133"/>
      <c r="H1974" s="133"/>
      <c r="I1974"/>
      <c r="J1974"/>
    </row>
    <row r="1975" spans="1:10" x14ac:dyDescent="0.35">
      <c r="A1975"/>
      <c r="E1975"/>
    </row>
    <row r="1976" spans="1:10" x14ac:dyDescent="0.35">
      <c r="A1976"/>
      <c r="E1976"/>
    </row>
    <row r="1977" spans="1:10" x14ac:dyDescent="0.35">
      <c r="A1977"/>
      <c r="E1977"/>
    </row>
    <row r="1978" spans="1:10" x14ac:dyDescent="0.35">
      <c r="A1978"/>
      <c r="E1978"/>
    </row>
    <row r="1979" spans="1:10" x14ac:dyDescent="0.35">
      <c r="A1979"/>
      <c r="E1979"/>
    </row>
    <row r="1980" spans="1:10" x14ac:dyDescent="0.35">
      <c r="A1980"/>
      <c r="E1980"/>
    </row>
    <row r="1981" spans="1:10" s="128" customFormat="1" x14ac:dyDescent="0.35">
      <c r="A1981"/>
      <c r="B1981"/>
      <c r="C1981" s="136"/>
      <c r="D1981" s="137"/>
      <c r="E1981"/>
      <c r="F1981" s="133"/>
      <c r="G1981" s="133"/>
      <c r="H1981" s="133"/>
      <c r="I1981"/>
      <c r="J1981"/>
    </row>
    <row r="1982" spans="1:10" x14ac:dyDescent="0.35">
      <c r="A1982"/>
      <c r="E1982"/>
    </row>
    <row r="1983" spans="1:10" s="128" customFormat="1" x14ac:dyDescent="0.35">
      <c r="A1983"/>
      <c r="B1983"/>
      <c r="C1983" s="136"/>
      <c r="D1983" s="137"/>
      <c r="E1983"/>
      <c r="F1983" s="133"/>
      <c r="G1983" s="133"/>
      <c r="H1983" s="133"/>
      <c r="I1983"/>
      <c r="J1983"/>
    </row>
    <row r="1984" spans="1:10" s="128" customFormat="1" x14ac:dyDescent="0.35">
      <c r="A1984"/>
      <c r="B1984"/>
      <c r="C1984" s="136"/>
      <c r="D1984" s="137"/>
      <c r="E1984"/>
      <c r="F1984" s="133"/>
      <c r="G1984" s="133"/>
      <c r="H1984" s="133"/>
      <c r="I1984"/>
      <c r="J1984"/>
    </row>
    <row r="1985" spans="1:10" x14ac:dyDescent="0.35">
      <c r="A1985"/>
      <c r="E1985"/>
    </row>
    <row r="1986" spans="1:10" x14ac:dyDescent="0.35">
      <c r="A1986"/>
      <c r="E1986"/>
    </row>
    <row r="1987" spans="1:10" x14ac:dyDescent="0.35">
      <c r="A1987"/>
      <c r="E1987"/>
    </row>
    <row r="1988" spans="1:10" x14ac:dyDescent="0.35">
      <c r="A1988"/>
      <c r="E1988"/>
    </row>
    <row r="1989" spans="1:10" x14ac:dyDescent="0.35">
      <c r="A1989"/>
      <c r="E1989"/>
    </row>
    <row r="1990" spans="1:10" x14ac:dyDescent="0.35">
      <c r="A1990"/>
      <c r="E1990"/>
    </row>
    <row r="1991" spans="1:10" s="128" customFormat="1" x14ac:dyDescent="0.35">
      <c r="A1991"/>
      <c r="B1991"/>
      <c r="C1991" s="136"/>
      <c r="D1991" s="137"/>
      <c r="E1991"/>
      <c r="F1991" s="133"/>
      <c r="G1991" s="133"/>
      <c r="H1991" s="133"/>
      <c r="I1991"/>
      <c r="J1991"/>
    </row>
    <row r="1992" spans="1:10" x14ac:dyDescent="0.35">
      <c r="A1992"/>
      <c r="E1992"/>
    </row>
    <row r="1993" spans="1:10" s="128" customFormat="1" x14ac:dyDescent="0.35">
      <c r="A1993"/>
      <c r="B1993"/>
      <c r="C1993" s="136"/>
      <c r="D1993" s="137"/>
      <c r="E1993"/>
      <c r="F1993" s="133"/>
      <c r="G1993" s="133"/>
      <c r="H1993" s="133"/>
      <c r="I1993"/>
      <c r="J1993"/>
    </row>
    <row r="1994" spans="1:10" s="128" customFormat="1" x14ac:dyDescent="0.35">
      <c r="A1994"/>
      <c r="B1994"/>
      <c r="C1994" s="136"/>
      <c r="D1994" s="137"/>
      <c r="E1994"/>
      <c r="F1994" s="133"/>
      <c r="G1994" s="133"/>
      <c r="H1994" s="133"/>
      <c r="I1994"/>
      <c r="J1994"/>
    </row>
    <row r="1995" spans="1:10" x14ac:dyDescent="0.35">
      <c r="A1995"/>
      <c r="E1995"/>
    </row>
    <row r="1996" spans="1:10" x14ac:dyDescent="0.35">
      <c r="A1996"/>
      <c r="E1996"/>
    </row>
    <row r="1997" spans="1:10" x14ac:dyDescent="0.35">
      <c r="A1997"/>
      <c r="E1997"/>
    </row>
    <row r="1998" spans="1:10" x14ac:dyDescent="0.35">
      <c r="A1998"/>
      <c r="E1998"/>
    </row>
    <row r="1999" spans="1:10" x14ac:dyDescent="0.35">
      <c r="A1999"/>
      <c r="E1999"/>
    </row>
    <row r="2000" spans="1:10" x14ac:dyDescent="0.35">
      <c r="A2000"/>
      <c r="E2000"/>
    </row>
    <row r="2001" spans="1:10" x14ac:dyDescent="0.35">
      <c r="A2001"/>
      <c r="E2001"/>
    </row>
    <row r="2002" spans="1:10" s="128" customFormat="1" x14ac:dyDescent="0.35">
      <c r="A2002"/>
      <c r="B2002"/>
      <c r="C2002" s="136"/>
      <c r="D2002" s="137"/>
      <c r="E2002"/>
      <c r="F2002" s="133"/>
      <c r="G2002" s="133"/>
      <c r="H2002" s="133"/>
      <c r="I2002"/>
      <c r="J2002"/>
    </row>
    <row r="2003" spans="1:10" s="128" customFormat="1" x14ac:dyDescent="0.35">
      <c r="A2003"/>
      <c r="B2003"/>
      <c r="C2003" s="136"/>
      <c r="D2003" s="137"/>
      <c r="E2003"/>
      <c r="F2003" s="133"/>
      <c r="G2003" s="133"/>
      <c r="H2003" s="133"/>
      <c r="I2003"/>
      <c r="J2003"/>
    </row>
    <row r="2004" spans="1:10" x14ac:dyDescent="0.35">
      <c r="A2004"/>
      <c r="E2004"/>
    </row>
    <row r="2005" spans="1:10" x14ac:dyDescent="0.35">
      <c r="A2005"/>
      <c r="E2005"/>
    </row>
    <row r="2006" spans="1:10" x14ac:dyDescent="0.35">
      <c r="A2006"/>
      <c r="E2006"/>
    </row>
    <row r="2007" spans="1:10" x14ac:dyDescent="0.35">
      <c r="A2007"/>
      <c r="E2007"/>
    </row>
    <row r="2008" spans="1:10" x14ac:dyDescent="0.35">
      <c r="A2008"/>
      <c r="E2008"/>
    </row>
    <row r="2009" spans="1:10" x14ac:dyDescent="0.35">
      <c r="A2009"/>
      <c r="E2009"/>
    </row>
    <row r="2010" spans="1:10" x14ac:dyDescent="0.35">
      <c r="A2010"/>
      <c r="E2010"/>
    </row>
    <row r="2011" spans="1:10" s="128" customFormat="1" x14ac:dyDescent="0.35">
      <c r="A2011"/>
      <c r="B2011"/>
      <c r="C2011" s="136"/>
      <c r="D2011" s="137"/>
      <c r="E2011"/>
      <c r="F2011" s="133"/>
      <c r="G2011" s="133"/>
      <c r="H2011" s="133"/>
      <c r="I2011"/>
      <c r="J2011"/>
    </row>
    <row r="2012" spans="1:10" x14ac:dyDescent="0.35">
      <c r="A2012"/>
      <c r="E2012"/>
    </row>
    <row r="2013" spans="1:10" s="128" customFormat="1" x14ac:dyDescent="0.35">
      <c r="A2013"/>
      <c r="B2013"/>
      <c r="C2013" s="136"/>
      <c r="D2013" s="137"/>
      <c r="E2013"/>
      <c r="F2013" s="133"/>
      <c r="G2013" s="133"/>
      <c r="H2013" s="133"/>
      <c r="I2013"/>
      <c r="J2013"/>
    </row>
    <row r="2014" spans="1:10" x14ac:dyDescent="0.35">
      <c r="A2014"/>
      <c r="E2014"/>
    </row>
    <row r="2015" spans="1:10" x14ac:dyDescent="0.35">
      <c r="A2015"/>
      <c r="E2015"/>
    </row>
    <row r="2016" spans="1:10" x14ac:dyDescent="0.35">
      <c r="A2016"/>
      <c r="E2016"/>
    </row>
    <row r="2017" spans="1:10" x14ac:dyDescent="0.35">
      <c r="A2017"/>
      <c r="E2017"/>
    </row>
    <row r="2018" spans="1:10" x14ac:dyDescent="0.35">
      <c r="A2018"/>
      <c r="E2018"/>
    </row>
    <row r="2019" spans="1:10" x14ac:dyDescent="0.35">
      <c r="A2019"/>
      <c r="E2019"/>
    </row>
    <row r="2020" spans="1:10" s="128" customFormat="1" x14ac:dyDescent="0.35">
      <c r="A2020"/>
      <c r="B2020"/>
      <c r="C2020" s="136"/>
      <c r="D2020" s="137"/>
      <c r="E2020"/>
      <c r="F2020" s="133"/>
      <c r="G2020" s="133"/>
      <c r="H2020" s="133"/>
      <c r="I2020"/>
      <c r="J2020"/>
    </row>
    <row r="2021" spans="1:10" x14ac:dyDescent="0.35">
      <c r="A2021"/>
      <c r="E2021"/>
    </row>
    <row r="2022" spans="1:10" x14ac:dyDescent="0.35">
      <c r="A2022"/>
      <c r="E2022"/>
    </row>
    <row r="2023" spans="1:10" s="128" customFormat="1" x14ac:dyDescent="0.35">
      <c r="A2023"/>
      <c r="B2023"/>
      <c r="C2023" s="136"/>
      <c r="D2023" s="137"/>
      <c r="E2023"/>
      <c r="F2023" s="133"/>
      <c r="G2023" s="133"/>
      <c r="H2023" s="133"/>
      <c r="I2023"/>
      <c r="J2023"/>
    </row>
    <row r="2024" spans="1:10" s="128" customFormat="1" x14ac:dyDescent="0.35">
      <c r="A2024"/>
      <c r="B2024"/>
      <c r="C2024" s="136"/>
      <c r="D2024" s="137"/>
      <c r="E2024"/>
      <c r="F2024" s="133"/>
      <c r="G2024" s="133"/>
      <c r="H2024" s="133"/>
      <c r="I2024"/>
      <c r="J2024"/>
    </row>
    <row r="2025" spans="1:10" x14ac:dyDescent="0.35">
      <c r="A2025"/>
      <c r="E2025"/>
    </row>
    <row r="2026" spans="1:10" x14ac:dyDescent="0.35">
      <c r="A2026"/>
      <c r="E2026"/>
    </row>
    <row r="2027" spans="1:10" x14ac:dyDescent="0.35">
      <c r="A2027"/>
      <c r="E2027"/>
    </row>
    <row r="2028" spans="1:10" x14ac:dyDescent="0.35">
      <c r="A2028"/>
      <c r="E2028"/>
    </row>
    <row r="2029" spans="1:10" x14ac:dyDescent="0.35">
      <c r="A2029"/>
      <c r="E2029"/>
    </row>
    <row r="2030" spans="1:10" s="128" customFormat="1" x14ac:dyDescent="0.35">
      <c r="A2030"/>
      <c r="B2030"/>
      <c r="C2030" s="136"/>
      <c r="D2030" s="137"/>
      <c r="E2030"/>
      <c r="F2030" s="133"/>
      <c r="G2030" s="133"/>
      <c r="H2030" s="133"/>
      <c r="I2030"/>
      <c r="J2030"/>
    </row>
    <row r="2031" spans="1:10" x14ac:dyDescent="0.35">
      <c r="A2031"/>
      <c r="E2031"/>
    </row>
    <row r="2032" spans="1:10" x14ac:dyDescent="0.35">
      <c r="A2032"/>
      <c r="E2032"/>
    </row>
    <row r="2033" spans="1:10" s="128" customFormat="1" x14ac:dyDescent="0.35">
      <c r="A2033"/>
      <c r="B2033"/>
      <c r="C2033" s="136"/>
      <c r="D2033" s="137"/>
      <c r="E2033"/>
      <c r="F2033" s="133"/>
      <c r="G2033" s="133"/>
      <c r="H2033" s="133"/>
      <c r="I2033"/>
      <c r="J2033"/>
    </row>
    <row r="2034" spans="1:10" s="128" customFormat="1" x14ac:dyDescent="0.35">
      <c r="A2034"/>
      <c r="B2034"/>
      <c r="C2034" s="136"/>
      <c r="D2034" s="137"/>
      <c r="E2034"/>
      <c r="F2034" s="133"/>
      <c r="G2034" s="133"/>
      <c r="H2034" s="133"/>
      <c r="I2034"/>
      <c r="J2034"/>
    </row>
    <row r="2035" spans="1:10" x14ac:dyDescent="0.35">
      <c r="A2035"/>
      <c r="E2035"/>
    </row>
    <row r="2036" spans="1:10" x14ac:dyDescent="0.35">
      <c r="A2036"/>
      <c r="E2036"/>
    </row>
    <row r="2037" spans="1:10" x14ac:dyDescent="0.35">
      <c r="A2037"/>
      <c r="E2037"/>
    </row>
    <row r="2038" spans="1:10" x14ac:dyDescent="0.35">
      <c r="A2038"/>
      <c r="E2038"/>
    </row>
    <row r="2039" spans="1:10" x14ac:dyDescent="0.35">
      <c r="A2039"/>
      <c r="E2039"/>
    </row>
    <row r="2040" spans="1:10" x14ac:dyDescent="0.35">
      <c r="A2040"/>
      <c r="E2040"/>
    </row>
    <row r="2041" spans="1:10" x14ac:dyDescent="0.35">
      <c r="A2041"/>
      <c r="E2041"/>
    </row>
    <row r="2042" spans="1:10" s="128" customFormat="1" x14ac:dyDescent="0.35">
      <c r="A2042"/>
      <c r="B2042"/>
      <c r="C2042" s="136"/>
      <c r="D2042" s="137"/>
      <c r="E2042"/>
      <c r="F2042" s="133"/>
      <c r="G2042" s="133"/>
      <c r="H2042" s="133"/>
      <c r="I2042"/>
      <c r="J2042"/>
    </row>
    <row r="2043" spans="1:10" s="128" customFormat="1" x14ac:dyDescent="0.35">
      <c r="A2043"/>
      <c r="B2043"/>
      <c r="C2043" s="136"/>
      <c r="D2043" s="137"/>
      <c r="E2043"/>
      <c r="F2043" s="133"/>
      <c r="G2043" s="133"/>
      <c r="H2043" s="133"/>
      <c r="I2043"/>
      <c r="J2043"/>
    </row>
    <row r="2044" spans="1:10" x14ac:dyDescent="0.35">
      <c r="A2044"/>
      <c r="E2044"/>
    </row>
    <row r="2045" spans="1:10" x14ac:dyDescent="0.35">
      <c r="A2045"/>
      <c r="E2045"/>
    </row>
    <row r="2046" spans="1:10" x14ac:dyDescent="0.35">
      <c r="A2046"/>
      <c r="E2046"/>
    </row>
    <row r="2047" spans="1:10" x14ac:dyDescent="0.35">
      <c r="A2047"/>
      <c r="E2047"/>
    </row>
    <row r="2048" spans="1:10" x14ac:dyDescent="0.35">
      <c r="A2048"/>
      <c r="E2048"/>
    </row>
    <row r="2049" spans="1:10" x14ac:dyDescent="0.35">
      <c r="A2049"/>
      <c r="E2049"/>
    </row>
    <row r="2050" spans="1:10" x14ac:dyDescent="0.35">
      <c r="A2050"/>
      <c r="E2050"/>
    </row>
    <row r="2051" spans="1:10" x14ac:dyDescent="0.35">
      <c r="A2051"/>
      <c r="E2051"/>
    </row>
    <row r="2052" spans="1:10" s="128" customFormat="1" x14ac:dyDescent="0.35">
      <c r="A2052"/>
      <c r="B2052"/>
      <c r="C2052" s="136"/>
      <c r="D2052" s="137"/>
      <c r="E2052"/>
      <c r="F2052" s="133"/>
      <c r="G2052" s="133"/>
      <c r="H2052" s="133"/>
      <c r="I2052"/>
      <c r="J2052"/>
    </row>
    <row r="2053" spans="1:10" x14ac:dyDescent="0.35">
      <c r="A2053"/>
      <c r="E2053"/>
    </row>
    <row r="2054" spans="1:10" x14ac:dyDescent="0.35">
      <c r="A2054"/>
      <c r="E2054"/>
    </row>
    <row r="2055" spans="1:10" x14ac:dyDescent="0.35">
      <c r="A2055"/>
      <c r="E2055"/>
    </row>
    <row r="2056" spans="1:10" x14ac:dyDescent="0.35">
      <c r="A2056"/>
      <c r="E2056"/>
    </row>
    <row r="2057" spans="1:10" x14ac:dyDescent="0.35">
      <c r="A2057"/>
      <c r="E2057"/>
    </row>
    <row r="2058" spans="1:10" x14ac:dyDescent="0.35">
      <c r="A2058"/>
      <c r="E2058"/>
    </row>
    <row r="2059" spans="1:10" x14ac:dyDescent="0.35">
      <c r="A2059"/>
      <c r="E2059"/>
    </row>
    <row r="2060" spans="1:10" s="128" customFormat="1" x14ac:dyDescent="0.35">
      <c r="A2060"/>
      <c r="B2060"/>
      <c r="C2060" s="136"/>
      <c r="D2060" s="137"/>
      <c r="E2060"/>
      <c r="F2060" s="133"/>
      <c r="G2060" s="133"/>
      <c r="H2060" s="133"/>
      <c r="I2060"/>
      <c r="J2060"/>
    </row>
    <row r="2061" spans="1:10" s="128" customFormat="1" x14ac:dyDescent="0.35">
      <c r="A2061"/>
      <c r="B2061"/>
      <c r="C2061" s="136"/>
      <c r="D2061" s="137"/>
      <c r="E2061"/>
      <c r="F2061" s="133"/>
      <c r="G2061" s="133"/>
      <c r="H2061" s="133"/>
      <c r="I2061"/>
      <c r="J2061"/>
    </row>
    <row r="2062" spans="1:10" x14ac:dyDescent="0.35">
      <c r="A2062"/>
      <c r="E2062"/>
    </row>
    <row r="2063" spans="1:10" x14ac:dyDescent="0.35">
      <c r="A2063"/>
      <c r="E2063"/>
    </row>
    <row r="2064" spans="1:10" x14ac:dyDescent="0.35">
      <c r="A2064"/>
      <c r="E2064"/>
    </row>
    <row r="2065" spans="1:10" x14ac:dyDescent="0.35">
      <c r="A2065"/>
      <c r="E2065"/>
    </row>
    <row r="2066" spans="1:10" x14ac:dyDescent="0.35">
      <c r="A2066"/>
      <c r="E2066"/>
    </row>
    <row r="2067" spans="1:10" x14ac:dyDescent="0.35">
      <c r="A2067"/>
      <c r="E2067"/>
    </row>
    <row r="2068" spans="1:10" x14ac:dyDescent="0.35">
      <c r="A2068"/>
      <c r="E2068"/>
    </row>
    <row r="2069" spans="1:10" x14ac:dyDescent="0.35">
      <c r="A2069"/>
      <c r="E2069"/>
    </row>
    <row r="2070" spans="1:10" s="128" customFormat="1" x14ac:dyDescent="0.35">
      <c r="A2070"/>
      <c r="B2070"/>
      <c r="C2070" s="136"/>
      <c r="D2070" s="137"/>
      <c r="E2070"/>
      <c r="F2070" s="133"/>
      <c r="G2070" s="133"/>
      <c r="H2070" s="133"/>
      <c r="I2070"/>
      <c r="J2070"/>
    </row>
    <row r="2071" spans="1:10" x14ac:dyDescent="0.35">
      <c r="A2071"/>
      <c r="E2071"/>
    </row>
    <row r="2072" spans="1:10" x14ac:dyDescent="0.35">
      <c r="A2072"/>
      <c r="E2072"/>
    </row>
    <row r="2073" spans="1:10" x14ac:dyDescent="0.35">
      <c r="A2073"/>
      <c r="E2073"/>
    </row>
    <row r="2074" spans="1:10" x14ac:dyDescent="0.35">
      <c r="A2074"/>
      <c r="E2074"/>
    </row>
    <row r="2075" spans="1:10" x14ac:dyDescent="0.35">
      <c r="A2075"/>
      <c r="E2075"/>
    </row>
    <row r="2076" spans="1:10" x14ac:dyDescent="0.35">
      <c r="A2076"/>
      <c r="E2076"/>
    </row>
    <row r="2077" spans="1:10" x14ac:dyDescent="0.35">
      <c r="A2077"/>
      <c r="E2077"/>
    </row>
    <row r="2078" spans="1:10" x14ac:dyDescent="0.35">
      <c r="A2078"/>
      <c r="E2078"/>
    </row>
    <row r="2079" spans="1:10" s="128" customFormat="1" x14ac:dyDescent="0.35">
      <c r="A2079"/>
      <c r="B2079"/>
      <c r="C2079" s="136"/>
      <c r="D2079" s="137"/>
      <c r="E2079"/>
      <c r="F2079" s="133"/>
      <c r="G2079" s="133"/>
      <c r="H2079" s="133"/>
      <c r="I2079"/>
      <c r="J2079"/>
    </row>
    <row r="2080" spans="1:10" x14ac:dyDescent="0.35">
      <c r="A2080"/>
      <c r="E2080"/>
    </row>
    <row r="2081" spans="1:10" x14ac:dyDescent="0.35">
      <c r="A2081"/>
      <c r="E2081"/>
    </row>
    <row r="2082" spans="1:10" x14ac:dyDescent="0.35">
      <c r="A2082"/>
      <c r="E2082"/>
    </row>
    <row r="2083" spans="1:10" x14ac:dyDescent="0.35">
      <c r="A2083"/>
      <c r="E2083"/>
    </row>
    <row r="2084" spans="1:10" x14ac:dyDescent="0.35">
      <c r="A2084"/>
      <c r="E2084"/>
    </row>
    <row r="2085" spans="1:10" x14ac:dyDescent="0.35">
      <c r="A2085"/>
      <c r="E2085"/>
    </row>
    <row r="2086" spans="1:10" x14ac:dyDescent="0.35">
      <c r="A2086"/>
      <c r="E2086"/>
    </row>
    <row r="2087" spans="1:10" s="128" customFormat="1" x14ac:dyDescent="0.35">
      <c r="A2087"/>
      <c r="B2087"/>
      <c r="C2087" s="136"/>
      <c r="D2087" s="137"/>
      <c r="E2087"/>
      <c r="F2087" s="133"/>
      <c r="G2087" s="133"/>
      <c r="H2087" s="133"/>
      <c r="I2087"/>
      <c r="J2087"/>
    </row>
    <row r="2088" spans="1:10" s="128" customFormat="1" x14ac:dyDescent="0.35">
      <c r="A2088"/>
      <c r="B2088"/>
      <c r="C2088" s="136"/>
      <c r="D2088" s="137"/>
      <c r="E2088"/>
      <c r="F2088" s="133"/>
      <c r="G2088" s="133"/>
      <c r="H2088" s="133"/>
      <c r="I2088"/>
      <c r="J2088"/>
    </row>
    <row r="2089" spans="1:10" x14ac:dyDescent="0.35">
      <c r="A2089"/>
      <c r="E2089"/>
    </row>
    <row r="2090" spans="1:10" x14ac:dyDescent="0.35">
      <c r="A2090"/>
      <c r="E2090"/>
    </row>
    <row r="2091" spans="1:10" x14ac:dyDescent="0.35">
      <c r="A2091"/>
      <c r="E2091"/>
    </row>
    <row r="2092" spans="1:10" x14ac:dyDescent="0.35">
      <c r="A2092"/>
      <c r="E2092"/>
    </row>
    <row r="2093" spans="1:10" x14ac:dyDescent="0.35">
      <c r="A2093"/>
      <c r="E2093"/>
    </row>
    <row r="2094" spans="1:10" x14ac:dyDescent="0.35">
      <c r="A2094"/>
      <c r="E2094"/>
    </row>
    <row r="2095" spans="1:10" x14ac:dyDescent="0.35">
      <c r="A2095"/>
      <c r="E2095"/>
    </row>
    <row r="2096" spans="1:10" s="128" customFormat="1" x14ac:dyDescent="0.35">
      <c r="A2096"/>
      <c r="B2096"/>
      <c r="C2096" s="136"/>
      <c r="D2096" s="137"/>
      <c r="E2096"/>
      <c r="F2096" s="133"/>
      <c r="G2096" s="133"/>
      <c r="H2096" s="133"/>
      <c r="I2096"/>
      <c r="J2096"/>
    </row>
    <row r="2097" spans="1:10" s="128" customFormat="1" x14ac:dyDescent="0.35">
      <c r="A2097"/>
      <c r="B2097"/>
      <c r="C2097" s="136"/>
      <c r="D2097" s="137"/>
      <c r="E2097"/>
      <c r="F2097" s="133"/>
      <c r="G2097" s="133"/>
      <c r="H2097" s="133"/>
      <c r="I2097"/>
      <c r="J2097"/>
    </row>
    <row r="2098" spans="1:10" x14ac:dyDescent="0.35">
      <c r="A2098"/>
      <c r="E2098"/>
    </row>
    <row r="2099" spans="1:10" x14ac:dyDescent="0.35">
      <c r="A2099"/>
      <c r="E2099"/>
    </row>
    <row r="2100" spans="1:10" x14ac:dyDescent="0.35">
      <c r="A2100"/>
      <c r="E2100"/>
    </row>
    <row r="2101" spans="1:10" x14ac:dyDescent="0.35">
      <c r="A2101"/>
      <c r="E2101"/>
    </row>
    <row r="2102" spans="1:10" s="128" customFormat="1" x14ac:dyDescent="0.35">
      <c r="A2102"/>
      <c r="B2102"/>
      <c r="C2102" s="136"/>
      <c r="D2102" s="137"/>
      <c r="E2102"/>
      <c r="F2102" s="133"/>
      <c r="G2102" s="133"/>
      <c r="H2102" s="133"/>
      <c r="I2102"/>
      <c r="J2102"/>
    </row>
    <row r="2103" spans="1:10" x14ac:dyDescent="0.35">
      <c r="A2103"/>
      <c r="E2103"/>
    </row>
    <row r="2104" spans="1:10" x14ac:dyDescent="0.35">
      <c r="A2104"/>
      <c r="E2104"/>
    </row>
    <row r="2105" spans="1:10" x14ac:dyDescent="0.35">
      <c r="A2105"/>
      <c r="E2105"/>
    </row>
    <row r="2106" spans="1:10" x14ac:dyDescent="0.35">
      <c r="A2106"/>
      <c r="E2106"/>
    </row>
    <row r="2107" spans="1:10" s="128" customFormat="1" x14ac:dyDescent="0.35">
      <c r="A2107"/>
      <c r="B2107"/>
      <c r="C2107" s="136"/>
      <c r="D2107" s="137"/>
      <c r="E2107"/>
      <c r="F2107" s="133"/>
      <c r="G2107" s="133"/>
      <c r="H2107" s="133"/>
      <c r="I2107"/>
      <c r="J2107"/>
    </row>
    <row r="2108" spans="1:10" s="128" customFormat="1" x14ac:dyDescent="0.35">
      <c r="A2108"/>
      <c r="B2108"/>
      <c r="C2108" s="136"/>
      <c r="D2108" s="137"/>
      <c r="E2108"/>
      <c r="F2108" s="133"/>
      <c r="G2108" s="133"/>
      <c r="H2108" s="133"/>
      <c r="I2108"/>
      <c r="J2108"/>
    </row>
    <row r="2109" spans="1:10" x14ac:dyDescent="0.35">
      <c r="A2109"/>
      <c r="E2109"/>
    </row>
    <row r="2110" spans="1:10" x14ac:dyDescent="0.35">
      <c r="A2110"/>
      <c r="E2110"/>
    </row>
    <row r="2111" spans="1:10" x14ac:dyDescent="0.35">
      <c r="A2111"/>
      <c r="E2111"/>
    </row>
    <row r="2112" spans="1:10" s="128" customFormat="1" x14ac:dyDescent="0.35">
      <c r="A2112"/>
      <c r="B2112"/>
      <c r="C2112" s="136"/>
      <c r="D2112" s="137"/>
      <c r="E2112"/>
      <c r="F2112" s="133"/>
      <c r="G2112" s="133"/>
      <c r="H2112" s="133"/>
      <c r="I2112"/>
      <c r="J2112"/>
    </row>
    <row r="2113" spans="1:10" x14ac:dyDescent="0.35">
      <c r="A2113"/>
      <c r="E2113"/>
    </row>
    <row r="2114" spans="1:10" x14ac:dyDescent="0.35">
      <c r="A2114"/>
      <c r="E2114"/>
    </row>
    <row r="2115" spans="1:10" x14ac:dyDescent="0.35">
      <c r="A2115"/>
      <c r="E2115"/>
    </row>
    <row r="2116" spans="1:10" s="128" customFormat="1" x14ac:dyDescent="0.35">
      <c r="A2116"/>
      <c r="B2116"/>
      <c r="C2116" s="136"/>
      <c r="D2116" s="137"/>
      <c r="E2116"/>
      <c r="F2116" s="133"/>
      <c r="G2116" s="133"/>
      <c r="H2116" s="133"/>
      <c r="I2116"/>
      <c r="J2116"/>
    </row>
    <row r="2117" spans="1:10" x14ac:dyDescent="0.35">
      <c r="A2117"/>
      <c r="E2117"/>
    </row>
    <row r="2118" spans="1:10" s="128" customFormat="1" x14ac:dyDescent="0.35">
      <c r="A2118"/>
      <c r="B2118"/>
      <c r="C2118" s="136"/>
      <c r="D2118" s="137"/>
      <c r="E2118"/>
      <c r="F2118" s="133"/>
      <c r="G2118" s="133"/>
      <c r="H2118" s="133"/>
      <c r="I2118"/>
      <c r="J2118"/>
    </row>
    <row r="2119" spans="1:10" s="128" customFormat="1" x14ac:dyDescent="0.35">
      <c r="A2119"/>
      <c r="B2119"/>
      <c r="C2119" s="136"/>
      <c r="D2119" s="137"/>
      <c r="E2119"/>
      <c r="F2119" s="133"/>
      <c r="G2119" s="133"/>
      <c r="H2119" s="133"/>
      <c r="I2119"/>
      <c r="J2119"/>
    </row>
    <row r="2120" spans="1:10" x14ac:dyDescent="0.35">
      <c r="A2120"/>
      <c r="E2120"/>
    </row>
    <row r="2121" spans="1:10" x14ac:dyDescent="0.35">
      <c r="A2121"/>
      <c r="E2121"/>
    </row>
    <row r="2122" spans="1:10" x14ac:dyDescent="0.35">
      <c r="A2122"/>
      <c r="E2122"/>
    </row>
    <row r="2123" spans="1:10" s="128" customFormat="1" x14ac:dyDescent="0.35">
      <c r="A2123"/>
      <c r="B2123"/>
      <c r="C2123" s="136"/>
      <c r="D2123" s="137"/>
      <c r="E2123"/>
      <c r="F2123" s="133"/>
      <c r="G2123" s="133"/>
      <c r="H2123" s="133"/>
      <c r="I2123"/>
      <c r="J2123"/>
    </row>
    <row r="2124" spans="1:10" x14ac:dyDescent="0.35">
      <c r="A2124"/>
      <c r="E2124"/>
    </row>
    <row r="2125" spans="1:10" s="128" customFormat="1" x14ac:dyDescent="0.35">
      <c r="A2125"/>
      <c r="B2125"/>
      <c r="C2125" s="136"/>
      <c r="D2125" s="137"/>
      <c r="E2125"/>
      <c r="F2125" s="133"/>
      <c r="G2125" s="133"/>
      <c r="H2125" s="133"/>
      <c r="I2125"/>
      <c r="J2125"/>
    </row>
    <row r="2126" spans="1:10" x14ac:dyDescent="0.35">
      <c r="A2126"/>
      <c r="E2126"/>
    </row>
    <row r="2127" spans="1:10" x14ac:dyDescent="0.35">
      <c r="A2127"/>
      <c r="E2127"/>
    </row>
    <row r="2128" spans="1:10" x14ac:dyDescent="0.35">
      <c r="A2128"/>
      <c r="E2128"/>
    </row>
    <row r="2129" spans="1:10" s="128" customFormat="1" x14ac:dyDescent="0.35">
      <c r="A2129"/>
      <c r="B2129"/>
      <c r="C2129" s="136"/>
      <c r="D2129" s="137"/>
      <c r="E2129"/>
      <c r="F2129" s="133"/>
      <c r="G2129" s="133"/>
      <c r="H2129" s="133"/>
      <c r="I2129"/>
      <c r="J2129"/>
    </row>
    <row r="2130" spans="1:10" x14ac:dyDescent="0.35">
      <c r="A2130"/>
      <c r="E2130"/>
    </row>
    <row r="2131" spans="1:10" s="128" customFormat="1" x14ac:dyDescent="0.35">
      <c r="A2131"/>
      <c r="B2131"/>
      <c r="C2131" s="136"/>
      <c r="D2131" s="137"/>
      <c r="E2131"/>
      <c r="F2131" s="133"/>
      <c r="G2131" s="133"/>
      <c r="H2131" s="133"/>
      <c r="I2131"/>
      <c r="J2131"/>
    </row>
    <row r="2132" spans="1:10" x14ac:dyDescent="0.35">
      <c r="A2132"/>
      <c r="E2132"/>
    </row>
    <row r="2133" spans="1:10" x14ac:dyDescent="0.35">
      <c r="A2133"/>
      <c r="E2133"/>
    </row>
    <row r="2134" spans="1:10" s="128" customFormat="1" x14ac:dyDescent="0.35">
      <c r="A2134"/>
      <c r="B2134"/>
      <c r="C2134" s="136"/>
      <c r="D2134" s="137"/>
      <c r="E2134"/>
      <c r="F2134" s="133"/>
      <c r="G2134" s="133"/>
      <c r="H2134" s="133"/>
      <c r="I2134"/>
      <c r="J2134"/>
    </row>
    <row r="2135" spans="1:10" x14ac:dyDescent="0.35">
      <c r="A2135"/>
      <c r="E2135"/>
    </row>
    <row r="2136" spans="1:10" x14ac:dyDescent="0.35">
      <c r="A2136"/>
      <c r="E2136"/>
    </row>
    <row r="2137" spans="1:10" x14ac:dyDescent="0.35">
      <c r="A2137"/>
      <c r="E2137"/>
    </row>
    <row r="2138" spans="1:10" x14ac:dyDescent="0.35">
      <c r="A2138"/>
      <c r="E2138"/>
    </row>
    <row r="2139" spans="1:10" s="128" customFormat="1" x14ac:dyDescent="0.35">
      <c r="A2139"/>
      <c r="B2139"/>
      <c r="C2139" s="136"/>
      <c r="D2139" s="137"/>
      <c r="E2139"/>
      <c r="F2139" s="133"/>
      <c r="G2139" s="133"/>
      <c r="H2139" s="133"/>
      <c r="I2139"/>
      <c r="J2139"/>
    </row>
    <row r="2140" spans="1:10" x14ac:dyDescent="0.35">
      <c r="A2140"/>
      <c r="E2140"/>
    </row>
    <row r="2141" spans="1:10" x14ac:dyDescent="0.35">
      <c r="A2141"/>
      <c r="E2141"/>
    </row>
    <row r="2142" spans="1:10" x14ac:dyDescent="0.35">
      <c r="A2142"/>
      <c r="E2142"/>
    </row>
    <row r="2143" spans="1:10" x14ac:dyDescent="0.35">
      <c r="A2143"/>
      <c r="E2143"/>
    </row>
    <row r="2144" spans="1:10" s="128" customFormat="1" x14ac:dyDescent="0.35">
      <c r="A2144"/>
      <c r="B2144"/>
      <c r="C2144" s="136"/>
      <c r="D2144" s="137"/>
      <c r="E2144"/>
      <c r="F2144" s="133"/>
      <c r="G2144" s="133"/>
      <c r="H2144" s="133"/>
      <c r="I2144"/>
      <c r="J2144"/>
    </row>
    <row r="2145" spans="1:10" x14ac:dyDescent="0.35">
      <c r="A2145"/>
      <c r="E2145"/>
    </row>
    <row r="2146" spans="1:10" x14ac:dyDescent="0.35">
      <c r="A2146"/>
      <c r="E2146"/>
    </row>
    <row r="2147" spans="1:10" x14ac:dyDescent="0.35">
      <c r="A2147"/>
      <c r="E2147"/>
    </row>
    <row r="2148" spans="1:10" x14ac:dyDescent="0.35">
      <c r="A2148"/>
      <c r="E2148"/>
    </row>
    <row r="2149" spans="1:10" x14ac:dyDescent="0.35">
      <c r="A2149"/>
      <c r="E2149"/>
    </row>
    <row r="2150" spans="1:10" x14ac:dyDescent="0.35">
      <c r="A2150"/>
      <c r="E2150"/>
    </row>
    <row r="2151" spans="1:10" s="128" customFormat="1" x14ac:dyDescent="0.35">
      <c r="A2151"/>
      <c r="B2151"/>
      <c r="C2151" s="136"/>
      <c r="D2151" s="137"/>
      <c r="E2151"/>
      <c r="F2151" s="133"/>
      <c r="G2151" s="133"/>
      <c r="H2151" s="133"/>
      <c r="I2151"/>
      <c r="J2151"/>
    </row>
    <row r="2152" spans="1:10" x14ac:dyDescent="0.35">
      <c r="A2152"/>
      <c r="E2152"/>
    </row>
    <row r="2153" spans="1:10" x14ac:dyDescent="0.35">
      <c r="A2153"/>
      <c r="E2153"/>
    </row>
    <row r="2154" spans="1:10" s="128" customFormat="1" x14ac:dyDescent="0.35">
      <c r="A2154"/>
      <c r="B2154"/>
      <c r="C2154" s="136"/>
      <c r="D2154" s="137"/>
      <c r="E2154"/>
      <c r="F2154" s="133"/>
      <c r="G2154" s="133"/>
      <c r="H2154" s="133"/>
      <c r="I2154"/>
      <c r="J2154"/>
    </row>
    <row r="2155" spans="1:10" x14ac:dyDescent="0.35">
      <c r="A2155"/>
      <c r="E2155"/>
    </row>
    <row r="2156" spans="1:10" x14ac:dyDescent="0.35">
      <c r="A2156"/>
      <c r="E2156"/>
    </row>
    <row r="2157" spans="1:10" x14ac:dyDescent="0.35">
      <c r="A2157"/>
      <c r="E2157"/>
    </row>
    <row r="2158" spans="1:10" x14ac:dyDescent="0.35">
      <c r="A2158"/>
      <c r="E2158"/>
    </row>
    <row r="2159" spans="1:10" x14ac:dyDescent="0.35">
      <c r="A2159"/>
      <c r="E2159"/>
    </row>
    <row r="2160" spans="1:10" x14ac:dyDescent="0.35">
      <c r="A2160"/>
      <c r="E2160"/>
    </row>
    <row r="2161" spans="1:10" x14ac:dyDescent="0.35">
      <c r="A2161"/>
      <c r="E2161"/>
    </row>
    <row r="2162" spans="1:10" x14ac:dyDescent="0.35">
      <c r="A2162"/>
      <c r="E2162"/>
    </row>
    <row r="2163" spans="1:10" x14ac:dyDescent="0.35">
      <c r="A2163"/>
      <c r="E2163"/>
    </row>
    <row r="2164" spans="1:10" s="128" customFormat="1" x14ac:dyDescent="0.35">
      <c r="A2164"/>
      <c r="B2164"/>
      <c r="C2164" s="136"/>
      <c r="D2164" s="137"/>
      <c r="E2164"/>
      <c r="F2164" s="133"/>
      <c r="G2164" s="133"/>
      <c r="H2164" s="133"/>
      <c r="I2164"/>
      <c r="J2164"/>
    </row>
    <row r="2165" spans="1:10" x14ac:dyDescent="0.35">
      <c r="A2165"/>
      <c r="E2165"/>
    </row>
    <row r="2166" spans="1:10" x14ac:dyDescent="0.35">
      <c r="A2166"/>
      <c r="E2166"/>
    </row>
    <row r="2167" spans="1:10" x14ac:dyDescent="0.35">
      <c r="A2167"/>
      <c r="E2167"/>
    </row>
    <row r="2168" spans="1:10" x14ac:dyDescent="0.35">
      <c r="A2168"/>
      <c r="E2168"/>
    </row>
    <row r="2169" spans="1:10" x14ac:dyDescent="0.35">
      <c r="A2169"/>
      <c r="E2169"/>
    </row>
    <row r="2170" spans="1:10" x14ac:dyDescent="0.35">
      <c r="A2170"/>
      <c r="E2170"/>
    </row>
    <row r="2171" spans="1:10" x14ac:dyDescent="0.35">
      <c r="A2171"/>
      <c r="E2171"/>
    </row>
    <row r="2172" spans="1:10" x14ac:dyDescent="0.35">
      <c r="A2172"/>
      <c r="E2172"/>
    </row>
    <row r="2173" spans="1:10" x14ac:dyDescent="0.35">
      <c r="A2173"/>
      <c r="E2173"/>
    </row>
    <row r="2174" spans="1:10" s="128" customFormat="1" x14ac:dyDescent="0.35">
      <c r="A2174"/>
      <c r="B2174"/>
      <c r="C2174" s="136"/>
      <c r="D2174" s="137"/>
      <c r="E2174"/>
      <c r="F2174" s="133"/>
      <c r="G2174" s="133"/>
      <c r="H2174" s="133"/>
      <c r="I2174"/>
      <c r="J2174"/>
    </row>
    <row r="2175" spans="1:10" x14ac:dyDescent="0.35">
      <c r="A2175"/>
      <c r="E2175"/>
    </row>
    <row r="2176" spans="1:10" x14ac:dyDescent="0.35">
      <c r="A2176"/>
      <c r="E2176"/>
    </row>
    <row r="2177" spans="1:10" x14ac:dyDescent="0.35">
      <c r="A2177"/>
      <c r="E2177"/>
    </row>
    <row r="2178" spans="1:10" x14ac:dyDescent="0.35">
      <c r="A2178"/>
      <c r="E2178"/>
    </row>
    <row r="2179" spans="1:10" x14ac:dyDescent="0.35">
      <c r="A2179"/>
      <c r="E2179"/>
    </row>
    <row r="2180" spans="1:10" x14ac:dyDescent="0.35">
      <c r="A2180"/>
      <c r="E2180"/>
    </row>
    <row r="2181" spans="1:10" s="128" customFormat="1" x14ac:dyDescent="0.35">
      <c r="A2181"/>
      <c r="B2181"/>
      <c r="C2181" s="136"/>
      <c r="D2181" s="137"/>
      <c r="E2181"/>
      <c r="F2181" s="133"/>
      <c r="G2181" s="133"/>
      <c r="H2181" s="133"/>
      <c r="I2181"/>
      <c r="J2181"/>
    </row>
    <row r="2182" spans="1:10" x14ac:dyDescent="0.35">
      <c r="A2182"/>
      <c r="E2182"/>
    </row>
    <row r="2183" spans="1:10" x14ac:dyDescent="0.35">
      <c r="A2183"/>
      <c r="E2183"/>
    </row>
    <row r="2184" spans="1:10" s="128" customFormat="1" x14ac:dyDescent="0.35">
      <c r="A2184"/>
      <c r="B2184"/>
      <c r="C2184" s="136"/>
      <c r="D2184" s="137"/>
      <c r="E2184"/>
      <c r="F2184" s="133"/>
      <c r="G2184" s="133"/>
      <c r="H2184" s="133"/>
      <c r="I2184"/>
      <c r="J2184"/>
    </row>
    <row r="2185" spans="1:10" x14ac:dyDescent="0.35">
      <c r="A2185"/>
      <c r="E2185"/>
    </row>
    <row r="2186" spans="1:10" x14ac:dyDescent="0.35">
      <c r="A2186"/>
      <c r="E2186"/>
    </row>
    <row r="2187" spans="1:10" x14ac:dyDescent="0.35">
      <c r="A2187"/>
      <c r="E2187"/>
    </row>
    <row r="2188" spans="1:10" x14ac:dyDescent="0.35">
      <c r="A2188"/>
      <c r="E2188"/>
    </row>
    <row r="2189" spans="1:10" x14ac:dyDescent="0.35">
      <c r="A2189"/>
      <c r="E2189"/>
    </row>
    <row r="2190" spans="1:10" x14ac:dyDescent="0.35">
      <c r="A2190"/>
      <c r="E2190"/>
    </row>
    <row r="2191" spans="1:10" s="128" customFormat="1" x14ac:dyDescent="0.35">
      <c r="A2191"/>
      <c r="B2191"/>
      <c r="C2191" s="136"/>
      <c r="D2191" s="137"/>
      <c r="E2191"/>
      <c r="F2191" s="133"/>
      <c r="G2191" s="133"/>
      <c r="H2191" s="133"/>
      <c r="I2191"/>
      <c r="J2191"/>
    </row>
    <row r="2192" spans="1:10" x14ac:dyDescent="0.35">
      <c r="A2192"/>
      <c r="E2192"/>
    </row>
    <row r="2193" spans="1:10" x14ac:dyDescent="0.35">
      <c r="A2193"/>
      <c r="E2193"/>
    </row>
    <row r="2194" spans="1:10" s="128" customFormat="1" x14ac:dyDescent="0.35">
      <c r="A2194"/>
      <c r="B2194"/>
      <c r="C2194" s="136"/>
      <c r="D2194" s="137"/>
      <c r="E2194"/>
      <c r="F2194" s="133"/>
      <c r="G2194" s="133"/>
      <c r="H2194" s="133"/>
      <c r="I2194"/>
      <c r="J2194"/>
    </row>
    <row r="2195" spans="1:10" x14ac:dyDescent="0.35">
      <c r="A2195"/>
      <c r="E2195"/>
    </row>
    <row r="2196" spans="1:10" x14ac:dyDescent="0.35">
      <c r="A2196"/>
      <c r="E2196"/>
    </row>
    <row r="2197" spans="1:10" x14ac:dyDescent="0.35">
      <c r="A2197"/>
      <c r="E2197"/>
    </row>
    <row r="2198" spans="1:10" x14ac:dyDescent="0.35">
      <c r="A2198"/>
      <c r="E2198"/>
    </row>
    <row r="2199" spans="1:10" x14ac:dyDescent="0.35">
      <c r="A2199"/>
      <c r="E2199"/>
    </row>
    <row r="2200" spans="1:10" x14ac:dyDescent="0.35">
      <c r="A2200"/>
      <c r="E2200"/>
    </row>
    <row r="2201" spans="1:10" x14ac:dyDescent="0.35">
      <c r="A2201"/>
      <c r="E2201"/>
    </row>
    <row r="2202" spans="1:10" s="128" customFormat="1" x14ac:dyDescent="0.35">
      <c r="A2202"/>
      <c r="B2202"/>
      <c r="C2202" s="136"/>
      <c r="D2202" s="137"/>
      <c r="E2202"/>
      <c r="F2202" s="133"/>
      <c r="G2202" s="133"/>
      <c r="H2202" s="133"/>
      <c r="I2202"/>
      <c r="J2202"/>
    </row>
    <row r="2203" spans="1:10" x14ac:dyDescent="0.35">
      <c r="A2203"/>
      <c r="E2203"/>
    </row>
    <row r="2204" spans="1:10" s="128" customFormat="1" x14ac:dyDescent="0.35">
      <c r="A2204"/>
      <c r="B2204"/>
      <c r="C2204" s="136"/>
      <c r="D2204" s="137"/>
      <c r="E2204"/>
      <c r="F2204" s="133"/>
      <c r="G2204" s="133"/>
      <c r="H2204" s="133"/>
      <c r="I2204"/>
      <c r="J2204"/>
    </row>
    <row r="2205" spans="1:10" x14ac:dyDescent="0.35">
      <c r="A2205"/>
      <c r="E2205"/>
    </row>
    <row r="2206" spans="1:10" x14ac:dyDescent="0.35">
      <c r="A2206"/>
      <c r="E2206"/>
    </row>
    <row r="2207" spans="1:10" x14ac:dyDescent="0.35">
      <c r="A2207"/>
      <c r="E2207"/>
    </row>
    <row r="2208" spans="1:10" x14ac:dyDescent="0.35">
      <c r="A2208"/>
      <c r="E2208"/>
    </row>
    <row r="2209" spans="1:10" x14ac:dyDescent="0.35">
      <c r="A2209"/>
      <c r="E2209"/>
    </row>
    <row r="2210" spans="1:10" x14ac:dyDescent="0.35">
      <c r="A2210"/>
      <c r="E2210"/>
    </row>
    <row r="2211" spans="1:10" x14ac:dyDescent="0.35">
      <c r="A2211"/>
      <c r="E2211"/>
    </row>
    <row r="2212" spans="1:10" s="128" customFormat="1" x14ac:dyDescent="0.35">
      <c r="A2212"/>
      <c r="B2212"/>
      <c r="C2212" s="136"/>
      <c r="D2212" s="137"/>
      <c r="E2212"/>
      <c r="F2212" s="133"/>
      <c r="G2212" s="133"/>
      <c r="H2212" s="133"/>
      <c r="I2212"/>
      <c r="J2212"/>
    </row>
    <row r="2213" spans="1:10" x14ac:dyDescent="0.35">
      <c r="A2213"/>
      <c r="E2213"/>
    </row>
    <row r="2214" spans="1:10" s="128" customFormat="1" x14ac:dyDescent="0.35">
      <c r="A2214"/>
      <c r="B2214"/>
      <c r="C2214" s="136"/>
      <c r="D2214" s="137"/>
      <c r="E2214"/>
      <c r="F2214" s="133"/>
      <c r="G2214" s="133"/>
      <c r="H2214" s="133"/>
      <c r="I2214"/>
      <c r="J2214"/>
    </row>
    <row r="2215" spans="1:10" x14ac:dyDescent="0.35">
      <c r="A2215"/>
      <c r="E2215"/>
    </row>
    <row r="2216" spans="1:10" x14ac:dyDescent="0.35">
      <c r="A2216"/>
      <c r="E2216"/>
    </row>
    <row r="2217" spans="1:10" x14ac:dyDescent="0.35">
      <c r="A2217"/>
      <c r="E2217"/>
    </row>
    <row r="2218" spans="1:10" x14ac:dyDescent="0.35">
      <c r="A2218"/>
      <c r="E2218"/>
    </row>
    <row r="2219" spans="1:10" x14ac:dyDescent="0.35">
      <c r="A2219"/>
      <c r="E2219"/>
    </row>
    <row r="2220" spans="1:10" x14ac:dyDescent="0.35">
      <c r="A2220"/>
      <c r="E2220"/>
    </row>
    <row r="2221" spans="1:10" x14ac:dyDescent="0.35">
      <c r="A2221"/>
      <c r="E2221"/>
    </row>
    <row r="2222" spans="1:10" s="128" customFormat="1" x14ac:dyDescent="0.35">
      <c r="A2222"/>
      <c r="B2222"/>
      <c r="C2222" s="136"/>
      <c r="D2222" s="137"/>
      <c r="E2222"/>
      <c r="F2222" s="133"/>
      <c r="G2222" s="133"/>
      <c r="H2222" s="133"/>
      <c r="I2222"/>
      <c r="J2222"/>
    </row>
    <row r="2223" spans="1:10" x14ac:dyDescent="0.35">
      <c r="A2223"/>
      <c r="E2223"/>
    </row>
    <row r="2224" spans="1:10" s="128" customFormat="1" x14ac:dyDescent="0.35">
      <c r="A2224"/>
      <c r="B2224"/>
      <c r="C2224" s="136"/>
      <c r="D2224" s="137"/>
      <c r="E2224"/>
      <c r="F2224" s="133"/>
      <c r="G2224" s="133"/>
      <c r="H2224" s="133"/>
      <c r="I2224"/>
      <c r="J2224"/>
    </row>
    <row r="2225" spans="1:10" x14ac:dyDescent="0.35">
      <c r="A2225"/>
      <c r="E2225"/>
    </row>
    <row r="2226" spans="1:10" x14ac:dyDescent="0.35">
      <c r="A2226"/>
      <c r="E2226"/>
    </row>
    <row r="2227" spans="1:10" x14ac:dyDescent="0.35">
      <c r="A2227"/>
      <c r="E2227"/>
    </row>
    <row r="2228" spans="1:10" x14ac:dyDescent="0.35">
      <c r="A2228"/>
      <c r="E2228"/>
    </row>
    <row r="2229" spans="1:10" x14ac:dyDescent="0.35">
      <c r="A2229"/>
      <c r="E2229"/>
    </row>
    <row r="2230" spans="1:10" x14ac:dyDescent="0.35">
      <c r="A2230"/>
      <c r="E2230"/>
    </row>
    <row r="2231" spans="1:10" x14ac:dyDescent="0.35">
      <c r="A2231"/>
      <c r="E2231"/>
    </row>
    <row r="2232" spans="1:10" s="128" customFormat="1" x14ac:dyDescent="0.35">
      <c r="A2232"/>
      <c r="B2232"/>
      <c r="C2232" s="136"/>
      <c r="D2232" s="137"/>
      <c r="E2232"/>
      <c r="F2232" s="133"/>
      <c r="G2232" s="133"/>
      <c r="H2232" s="133"/>
      <c r="I2232"/>
      <c r="J2232"/>
    </row>
    <row r="2233" spans="1:10" x14ac:dyDescent="0.35">
      <c r="A2233"/>
      <c r="E2233"/>
    </row>
    <row r="2234" spans="1:10" s="128" customFormat="1" x14ac:dyDescent="0.35">
      <c r="A2234"/>
      <c r="B2234"/>
      <c r="C2234" s="136"/>
      <c r="D2234" s="137"/>
      <c r="E2234"/>
      <c r="F2234" s="133"/>
      <c r="G2234" s="133"/>
      <c r="H2234" s="133"/>
      <c r="I2234"/>
      <c r="J2234"/>
    </row>
    <row r="2235" spans="1:10" x14ac:dyDescent="0.35">
      <c r="A2235"/>
      <c r="E2235"/>
    </row>
    <row r="2236" spans="1:10" x14ac:dyDescent="0.35">
      <c r="A2236"/>
      <c r="E2236"/>
    </row>
    <row r="2237" spans="1:10" x14ac:dyDescent="0.35">
      <c r="A2237"/>
      <c r="E2237"/>
    </row>
    <row r="2238" spans="1:10" x14ac:dyDescent="0.35">
      <c r="A2238"/>
      <c r="E2238"/>
    </row>
    <row r="2239" spans="1:10" x14ac:dyDescent="0.35">
      <c r="A2239"/>
      <c r="E2239"/>
    </row>
    <row r="2240" spans="1:10" x14ac:dyDescent="0.35">
      <c r="A2240"/>
      <c r="E2240"/>
    </row>
    <row r="2241" spans="1:5" x14ac:dyDescent="0.35">
      <c r="A2241"/>
      <c r="E2241"/>
    </row>
    <row r="2242" spans="1:5" x14ac:dyDescent="0.35">
      <c r="A2242"/>
      <c r="E2242"/>
    </row>
    <row r="2243" spans="1:5" x14ac:dyDescent="0.35">
      <c r="A2243"/>
      <c r="E2243"/>
    </row>
    <row r="2244" spans="1:5" x14ac:dyDescent="0.35">
      <c r="A2244"/>
      <c r="E2244"/>
    </row>
    <row r="2245" spans="1:5" x14ac:dyDescent="0.35">
      <c r="A2245"/>
      <c r="E2245"/>
    </row>
    <row r="2246" spans="1:5" x14ac:dyDescent="0.35">
      <c r="A2246"/>
      <c r="E2246"/>
    </row>
    <row r="2247" spans="1:5" x14ac:dyDescent="0.35">
      <c r="A2247"/>
      <c r="E2247"/>
    </row>
    <row r="2248" spans="1:5" x14ac:dyDescent="0.35">
      <c r="A2248"/>
      <c r="E2248"/>
    </row>
    <row r="2249" spans="1:5" x14ac:dyDescent="0.35">
      <c r="A2249"/>
      <c r="E2249"/>
    </row>
    <row r="2250" spans="1:5" x14ac:dyDescent="0.35">
      <c r="A2250"/>
      <c r="E2250"/>
    </row>
    <row r="2251" spans="1:5" x14ac:dyDescent="0.35">
      <c r="A2251"/>
      <c r="E2251"/>
    </row>
    <row r="2252" spans="1:5" x14ac:dyDescent="0.35">
      <c r="A2252"/>
      <c r="E2252"/>
    </row>
    <row r="2253" spans="1:5" x14ac:dyDescent="0.35">
      <c r="A2253"/>
      <c r="E2253"/>
    </row>
    <row r="2254" spans="1:5" x14ac:dyDescent="0.35">
      <c r="A2254"/>
      <c r="E2254"/>
    </row>
    <row r="2255" spans="1:5" x14ac:dyDescent="0.35">
      <c r="A2255"/>
      <c r="E2255"/>
    </row>
    <row r="2256" spans="1:5" x14ac:dyDescent="0.35">
      <c r="A2256"/>
      <c r="E2256"/>
    </row>
    <row r="2257" spans="1:10" x14ac:dyDescent="0.35">
      <c r="A2257"/>
      <c r="E2257"/>
    </row>
    <row r="2258" spans="1:10" x14ac:dyDescent="0.35">
      <c r="A2258"/>
      <c r="E2258"/>
    </row>
    <row r="2259" spans="1:10" x14ac:dyDescent="0.35">
      <c r="A2259"/>
      <c r="E2259"/>
    </row>
    <row r="2260" spans="1:10" x14ac:dyDescent="0.35">
      <c r="A2260"/>
      <c r="E2260"/>
    </row>
    <row r="2261" spans="1:10" x14ac:dyDescent="0.35">
      <c r="A2261"/>
      <c r="E2261"/>
    </row>
    <row r="2262" spans="1:10" x14ac:dyDescent="0.35">
      <c r="A2262"/>
      <c r="E2262"/>
    </row>
    <row r="2263" spans="1:10" x14ac:dyDescent="0.35">
      <c r="A2263"/>
      <c r="E2263"/>
    </row>
    <row r="2264" spans="1:10" s="128" customFormat="1" x14ac:dyDescent="0.35">
      <c r="A2264"/>
      <c r="B2264"/>
      <c r="C2264" s="136"/>
      <c r="D2264" s="137"/>
      <c r="E2264"/>
      <c r="F2264" s="133"/>
      <c r="G2264" s="133"/>
      <c r="H2264" s="133"/>
      <c r="I2264"/>
      <c r="J2264"/>
    </row>
    <row r="2265" spans="1:10" x14ac:dyDescent="0.35">
      <c r="A2265"/>
      <c r="E2265"/>
    </row>
    <row r="2266" spans="1:10" x14ac:dyDescent="0.35">
      <c r="A2266"/>
      <c r="E2266"/>
    </row>
    <row r="2267" spans="1:10" x14ac:dyDescent="0.35">
      <c r="A2267"/>
      <c r="E2267"/>
    </row>
    <row r="2268" spans="1:10" x14ac:dyDescent="0.35">
      <c r="A2268"/>
      <c r="E2268"/>
    </row>
    <row r="2269" spans="1:10" x14ac:dyDescent="0.35">
      <c r="A2269"/>
      <c r="E2269"/>
    </row>
    <row r="2270" spans="1:10" x14ac:dyDescent="0.35">
      <c r="A2270"/>
      <c r="E2270"/>
    </row>
    <row r="2271" spans="1:10" x14ac:dyDescent="0.35">
      <c r="A2271"/>
      <c r="E2271"/>
    </row>
    <row r="2272" spans="1:10" x14ac:dyDescent="0.35">
      <c r="A2272"/>
      <c r="E2272"/>
    </row>
    <row r="2273" spans="1:10" x14ac:dyDescent="0.35">
      <c r="A2273"/>
      <c r="E2273"/>
    </row>
    <row r="2274" spans="1:10" s="128" customFormat="1" x14ac:dyDescent="0.35">
      <c r="A2274"/>
      <c r="B2274"/>
      <c r="C2274" s="136"/>
      <c r="D2274" s="137"/>
      <c r="E2274"/>
      <c r="F2274" s="133"/>
      <c r="G2274" s="133"/>
      <c r="H2274" s="133"/>
      <c r="I2274"/>
      <c r="J2274"/>
    </row>
    <row r="2275" spans="1:10" x14ac:dyDescent="0.35">
      <c r="A2275"/>
      <c r="E2275"/>
    </row>
    <row r="2276" spans="1:10" x14ac:dyDescent="0.35">
      <c r="A2276"/>
      <c r="E2276"/>
    </row>
    <row r="2277" spans="1:10" x14ac:dyDescent="0.35">
      <c r="A2277"/>
      <c r="E2277"/>
    </row>
    <row r="2278" spans="1:10" x14ac:dyDescent="0.35">
      <c r="A2278"/>
      <c r="E2278"/>
    </row>
    <row r="2279" spans="1:10" x14ac:dyDescent="0.35">
      <c r="A2279"/>
      <c r="E2279"/>
    </row>
    <row r="2280" spans="1:10" x14ac:dyDescent="0.35">
      <c r="A2280"/>
      <c r="E2280"/>
    </row>
    <row r="2281" spans="1:10" x14ac:dyDescent="0.35">
      <c r="A2281"/>
      <c r="E2281"/>
    </row>
    <row r="2282" spans="1:10" x14ac:dyDescent="0.35">
      <c r="A2282"/>
      <c r="E2282"/>
    </row>
    <row r="2283" spans="1:10" x14ac:dyDescent="0.35">
      <c r="A2283"/>
      <c r="E2283"/>
    </row>
    <row r="2284" spans="1:10" s="128" customFormat="1" x14ac:dyDescent="0.35">
      <c r="A2284"/>
      <c r="B2284"/>
      <c r="C2284" s="136"/>
      <c r="D2284" s="137"/>
      <c r="E2284"/>
      <c r="F2284" s="133"/>
      <c r="G2284" s="133"/>
      <c r="H2284" s="133"/>
      <c r="I2284"/>
      <c r="J2284"/>
    </row>
    <row r="2285" spans="1:10" x14ac:dyDescent="0.35">
      <c r="A2285"/>
      <c r="E2285"/>
    </row>
    <row r="2286" spans="1:10" x14ac:dyDescent="0.35">
      <c r="A2286"/>
      <c r="E2286"/>
    </row>
    <row r="2287" spans="1:10" x14ac:dyDescent="0.35">
      <c r="A2287"/>
      <c r="E2287"/>
    </row>
    <row r="2288" spans="1:10" x14ac:dyDescent="0.35">
      <c r="A2288"/>
      <c r="E2288"/>
    </row>
    <row r="2289" spans="1:10" x14ac:dyDescent="0.35">
      <c r="A2289"/>
      <c r="E2289"/>
    </row>
    <row r="2290" spans="1:10" x14ac:dyDescent="0.35">
      <c r="A2290"/>
      <c r="E2290"/>
    </row>
    <row r="2291" spans="1:10" x14ac:dyDescent="0.35">
      <c r="A2291"/>
      <c r="E2291"/>
    </row>
    <row r="2292" spans="1:10" x14ac:dyDescent="0.35">
      <c r="A2292"/>
      <c r="E2292"/>
    </row>
    <row r="2293" spans="1:10" x14ac:dyDescent="0.35">
      <c r="A2293"/>
      <c r="E2293"/>
    </row>
    <row r="2294" spans="1:10" s="128" customFormat="1" x14ac:dyDescent="0.35">
      <c r="A2294"/>
      <c r="B2294"/>
      <c r="C2294" s="136"/>
      <c r="D2294" s="137"/>
      <c r="E2294"/>
      <c r="F2294" s="133"/>
      <c r="G2294" s="133"/>
      <c r="H2294" s="133"/>
      <c r="I2294"/>
      <c r="J2294"/>
    </row>
    <row r="2295" spans="1:10" x14ac:dyDescent="0.35">
      <c r="A2295"/>
      <c r="E2295"/>
    </row>
    <row r="2296" spans="1:10" x14ac:dyDescent="0.35">
      <c r="A2296"/>
      <c r="E2296"/>
    </row>
    <row r="2297" spans="1:10" x14ac:dyDescent="0.35">
      <c r="A2297"/>
      <c r="E2297"/>
    </row>
    <row r="2298" spans="1:10" x14ac:dyDescent="0.35">
      <c r="A2298"/>
      <c r="E2298"/>
    </row>
    <row r="2299" spans="1:10" x14ac:dyDescent="0.35">
      <c r="A2299"/>
      <c r="E2299"/>
    </row>
    <row r="2300" spans="1:10" x14ac:dyDescent="0.35">
      <c r="A2300"/>
      <c r="E2300"/>
    </row>
    <row r="2301" spans="1:10" x14ac:dyDescent="0.35">
      <c r="A2301"/>
      <c r="E2301"/>
    </row>
    <row r="2302" spans="1:10" x14ac:dyDescent="0.35">
      <c r="A2302"/>
      <c r="E2302"/>
    </row>
    <row r="2303" spans="1:10" x14ac:dyDescent="0.35">
      <c r="A2303"/>
      <c r="E2303"/>
    </row>
    <row r="2304" spans="1:10" s="128" customFormat="1" x14ac:dyDescent="0.35">
      <c r="A2304"/>
      <c r="B2304"/>
      <c r="C2304" s="136"/>
      <c r="D2304" s="137"/>
      <c r="E2304"/>
      <c r="F2304" s="133"/>
      <c r="G2304" s="133"/>
      <c r="H2304" s="133"/>
      <c r="I2304"/>
      <c r="J2304"/>
    </row>
    <row r="2305" spans="1:10" x14ac:dyDescent="0.35">
      <c r="A2305"/>
      <c r="E2305"/>
    </row>
    <row r="2306" spans="1:10" x14ac:dyDescent="0.35">
      <c r="A2306"/>
      <c r="E2306"/>
    </row>
    <row r="2307" spans="1:10" x14ac:dyDescent="0.35">
      <c r="A2307"/>
      <c r="E2307"/>
    </row>
    <row r="2308" spans="1:10" x14ac:dyDescent="0.35">
      <c r="A2308"/>
      <c r="E2308"/>
    </row>
    <row r="2309" spans="1:10" x14ac:dyDescent="0.35">
      <c r="A2309"/>
      <c r="E2309"/>
    </row>
    <row r="2310" spans="1:10" x14ac:dyDescent="0.35">
      <c r="A2310"/>
      <c r="E2310"/>
    </row>
    <row r="2311" spans="1:10" x14ac:dyDescent="0.35">
      <c r="A2311"/>
      <c r="E2311"/>
    </row>
    <row r="2312" spans="1:10" x14ac:dyDescent="0.35">
      <c r="A2312"/>
      <c r="E2312"/>
    </row>
    <row r="2313" spans="1:10" x14ac:dyDescent="0.35">
      <c r="A2313"/>
      <c r="E2313"/>
    </row>
    <row r="2314" spans="1:10" s="128" customFormat="1" x14ac:dyDescent="0.35">
      <c r="A2314"/>
      <c r="B2314"/>
      <c r="C2314" s="136"/>
      <c r="D2314" s="137"/>
      <c r="E2314"/>
      <c r="F2314" s="133"/>
      <c r="G2314" s="133"/>
      <c r="H2314" s="133"/>
      <c r="I2314"/>
      <c r="J2314"/>
    </row>
    <row r="2315" spans="1:10" x14ac:dyDescent="0.35">
      <c r="A2315"/>
      <c r="E2315"/>
    </row>
    <row r="2316" spans="1:10" x14ac:dyDescent="0.35">
      <c r="A2316"/>
      <c r="E2316"/>
    </row>
    <row r="2317" spans="1:10" x14ac:dyDescent="0.35">
      <c r="A2317"/>
      <c r="E2317"/>
    </row>
    <row r="2318" spans="1:10" x14ac:dyDescent="0.35">
      <c r="A2318"/>
      <c r="E2318"/>
    </row>
    <row r="2319" spans="1:10" x14ac:dyDescent="0.35">
      <c r="A2319"/>
      <c r="E2319"/>
    </row>
    <row r="2320" spans="1:10" x14ac:dyDescent="0.35">
      <c r="A2320"/>
      <c r="E2320"/>
    </row>
    <row r="2321" spans="1:10" x14ac:dyDescent="0.35">
      <c r="A2321"/>
      <c r="E2321"/>
    </row>
    <row r="2322" spans="1:10" x14ac:dyDescent="0.35">
      <c r="A2322"/>
      <c r="E2322"/>
    </row>
    <row r="2323" spans="1:10" x14ac:dyDescent="0.35">
      <c r="A2323"/>
      <c r="E2323"/>
    </row>
    <row r="2324" spans="1:10" s="128" customFormat="1" x14ac:dyDescent="0.35">
      <c r="A2324"/>
      <c r="B2324"/>
      <c r="C2324" s="136"/>
      <c r="D2324" s="137"/>
      <c r="E2324"/>
      <c r="F2324" s="133"/>
      <c r="G2324" s="133"/>
      <c r="H2324" s="133"/>
      <c r="I2324"/>
      <c r="J2324"/>
    </row>
    <row r="2325" spans="1:10" x14ac:dyDescent="0.35">
      <c r="A2325"/>
      <c r="E2325"/>
    </row>
    <row r="2326" spans="1:10" x14ac:dyDescent="0.35">
      <c r="A2326"/>
      <c r="E2326"/>
    </row>
    <row r="2327" spans="1:10" x14ac:dyDescent="0.35">
      <c r="A2327"/>
      <c r="E2327"/>
    </row>
    <row r="2328" spans="1:10" x14ac:dyDescent="0.35">
      <c r="A2328"/>
      <c r="E2328"/>
    </row>
    <row r="2329" spans="1:10" x14ac:dyDescent="0.35">
      <c r="A2329"/>
      <c r="E2329"/>
    </row>
    <row r="2330" spans="1:10" x14ac:dyDescent="0.35">
      <c r="A2330"/>
      <c r="E2330"/>
    </row>
    <row r="2331" spans="1:10" x14ac:dyDescent="0.35">
      <c r="A2331"/>
      <c r="E2331"/>
    </row>
    <row r="2332" spans="1:10" x14ac:dyDescent="0.35">
      <c r="A2332"/>
      <c r="E2332"/>
    </row>
    <row r="2333" spans="1:10" x14ac:dyDescent="0.35">
      <c r="A2333"/>
      <c r="E2333"/>
    </row>
    <row r="2334" spans="1:10" s="128" customFormat="1" x14ac:dyDescent="0.35">
      <c r="A2334"/>
      <c r="B2334"/>
      <c r="C2334" s="136"/>
      <c r="D2334" s="137"/>
      <c r="E2334"/>
      <c r="F2334" s="133"/>
      <c r="G2334" s="133"/>
      <c r="H2334" s="133"/>
      <c r="I2334"/>
      <c r="J2334"/>
    </row>
    <row r="2335" spans="1:10" x14ac:dyDescent="0.35">
      <c r="A2335"/>
      <c r="E2335"/>
    </row>
    <row r="2336" spans="1:10" x14ac:dyDescent="0.35">
      <c r="A2336"/>
      <c r="E2336"/>
    </row>
    <row r="2337" spans="1:10" x14ac:dyDescent="0.35">
      <c r="A2337"/>
      <c r="E2337"/>
    </row>
    <row r="2338" spans="1:10" x14ac:dyDescent="0.35">
      <c r="A2338"/>
      <c r="E2338"/>
    </row>
    <row r="2339" spans="1:10" x14ac:dyDescent="0.35">
      <c r="A2339"/>
      <c r="E2339"/>
    </row>
    <row r="2340" spans="1:10" x14ac:dyDescent="0.35">
      <c r="A2340"/>
      <c r="E2340"/>
    </row>
    <row r="2341" spans="1:10" x14ac:dyDescent="0.35">
      <c r="A2341"/>
      <c r="E2341"/>
    </row>
    <row r="2342" spans="1:10" x14ac:dyDescent="0.35">
      <c r="A2342"/>
      <c r="E2342"/>
    </row>
    <row r="2343" spans="1:10" x14ac:dyDescent="0.35">
      <c r="A2343"/>
      <c r="E2343"/>
    </row>
    <row r="2344" spans="1:10" s="128" customFormat="1" x14ac:dyDescent="0.35">
      <c r="A2344"/>
      <c r="B2344"/>
      <c r="C2344" s="136"/>
      <c r="D2344" s="137"/>
      <c r="E2344"/>
      <c r="F2344" s="133"/>
      <c r="G2344" s="133"/>
      <c r="H2344" s="133"/>
      <c r="I2344"/>
      <c r="J2344"/>
    </row>
    <row r="2345" spans="1:10" x14ac:dyDescent="0.35">
      <c r="A2345"/>
      <c r="E2345"/>
    </row>
    <row r="2346" spans="1:10" x14ac:dyDescent="0.35">
      <c r="A2346"/>
      <c r="E2346"/>
    </row>
    <row r="2347" spans="1:10" x14ac:dyDescent="0.35">
      <c r="A2347"/>
      <c r="E2347"/>
    </row>
    <row r="2348" spans="1:10" x14ac:dyDescent="0.35">
      <c r="A2348"/>
      <c r="E2348"/>
    </row>
    <row r="2349" spans="1:10" x14ac:dyDescent="0.35">
      <c r="A2349"/>
      <c r="E2349"/>
    </row>
    <row r="2350" spans="1:10" x14ac:dyDescent="0.35">
      <c r="A2350"/>
      <c r="E2350"/>
    </row>
    <row r="2351" spans="1:10" x14ac:dyDescent="0.35">
      <c r="A2351"/>
      <c r="E2351"/>
    </row>
    <row r="2352" spans="1:10" x14ac:dyDescent="0.35">
      <c r="A2352"/>
      <c r="E2352"/>
    </row>
    <row r="2353" spans="1:10" x14ac:dyDescent="0.35">
      <c r="A2353"/>
      <c r="E2353"/>
    </row>
    <row r="2354" spans="1:10" s="128" customFormat="1" x14ac:dyDescent="0.35">
      <c r="A2354"/>
      <c r="B2354"/>
      <c r="C2354" s="136"/>
      <c r="D2354" s="137"/>
      <c r="E2354"/>
      <c r="F2354" s="133"/>
      <c r="G2354" s="133"/>
      <c r="H2354" s="133"/>
      <c r="I2354"/>
      <c r="J2354"/>
    </row>
    <row r="2355" spans="1:10" s="128" customFormat="1" x14ac:dyDescent="0.35">
      <c r="A2355"/>
      <c r="B2355"/>
      <c r="C2355" s="136"/>
      <c r="D2355" s="137"/>
      <c r="E2355"/>
      <c r="F2355" s="133"/>
      <c r="G2355" s="133"/>
      <c r="H2355" s="133"/>
      <c r="I2355"/>
      <c r="J2355"/>
    </row>
    <row r="2356" spans="1:10" x14ac:dyDescent="0.35">
      <c r="A2356"/>
      <c r="E2356"/>
    </row>
    <row r="2357" spans="1:10" x14ac:dyDescent="0.35">
      <c r="A2357"/>
      <c r="E2357"/>
    </row>
    <row r="2358" spans="1:10" x14ac:dyDescent="0.35">
      <c r="A2358"/>
      <c r="E2358"/>
    </row>
    <row r="2359" spans="1:10" x14ac:dyDescent="0.35">
      <c r="A2359"/>
      <c r="E2359"/>
    </row>
    <row r="2360" spans="1:10" x14ac:dyDescent="0.35">
      <c r="A2360"/>
      <c r="E2360"/>
    </row>
    <row r="2361" spans="1:10" x14ac:dyDescent="0.35">
      <c r="A2361"/>
      <c r="E2361"/>
    </row>
    <row r="2362" spans="1:10" x14ac:dyDescent="0.35">
      <c r="A2362"/>
      <c r="E2362"/>
    </row>
    <row r="2363" spans="1:10" x14ac:dyDescent="0.35">
      <c r="A2363"/>
      <c r="E2363"/>
    </row>
    <row r="2364" spans="1:10" s="128" customFormat="1" x14ac:dyDescent="0.35">
      <c r="A2364"/>
      <c r="B2364"/>
      <c r="C2364" s="136"/>
      <c r="D2364" s="137"/>
      <c r="E2364"/>
      <c r="F2364" s="133"/>
      <c r="G2364" s="133"/>
      <c r="H2364" s="133"/>
      <c r="I2364"/>
      <c r="J2364"/>
    </row>
    <row r="2365" spans="1:10" x14ac:dyDescent="0.35">
      <c r="A2365"/>
      <c r="E2365"/>
    </row>
    <row r="2366" spans="1:10" x14ac:dyDescent="0.35">
      <c r="A2366"/>
      <c r="E2366"/>
    </row>
    <row r="2367" spans="1:10" x14ac:dyDescent="0.35">
      <c r="A2367"/>
      <c r="E2367"/>
    </row>
    <row r="2368" spans="1:10" x14ac:dyDescent="0.35">
      <c r="A2368"/>
      <c r="E2368"/>
    </row>
    <row r="2369" spans="1:10" x14ac:dyDescent="0.35">
      <c r="A2369"/>
      <c r="E2369"/>
    </row>
    <row r="2370" spans="1:10" x14ac:dyDescent="0.35">
      <c r="A2370"/>
      <c r="E2370"/>
    </row>
    <row r="2371" spans="1:10" x14ac:dyDescent="0.35">
      <c r="A2371"/>
      <c r="E2371"/>
    </row>
    <row r="2372" spans="1:10" x14ac:dyDescent="0.35">
      <c r="A2372"/>
      <c r="E2372"/>
    </row>
    <row r="2373" spans="1:10" x14ac:dyDescent="0.35">
      <c r="A2373"/>
      <c r="E2373"/>
    </row>
    <row r="2374" spans="1:10" x14ac:dyDescent="0.35">
      <c r="A2374"/>
      <c r="E2374"/>
    </row>
    <row r="2375" spans="1:10" x14ac:dyDescent="0.35">
      <c r="A2375"/>
      <c r="E2375"/>
    </row>
    <row r="2376" spans="1:10" s="128" customFormat="1" x14ac:dyDescent="0.35">
      <c r="A2376"/>
      <c r="B2376"/>
      <c r="C2376" s="136"/>
      <c r="D2376" s="137"/>
      <c r="E2376"/>
      <c r="F2376" s="133"/>
      <c r="G2376" s="133"/>
      <c r="H2376" s="133"/>
      <c r="I2376"/>
      <c r="J2376"/>
    </row>
    <row r="2377" spans="1:10" x14ac:dyDescent="0.35">
      <c r="A2377"/>
      <c r="E2377"/>
    </row>
    <row r="2378" spans="1:10" x14ac:dyDescent="0.35">
      <c r="A2378"/>
      <c r="E2378"/>
    </row>
    <row r="2379" spans="1:10" x14ac:dyDescent="0.35">
      <c r="A2379"/>
      <c r="E2379"/>
    </row>
    <row r="2380" spans="1:10" x14ac:dyDescent="0.35">
      <c r="A2380"/>
      <c r="E2380"/>
    </row>
    <row r="2381" spans="1:10" x14ac:dyDescent="0.35">
      <c r="A2381"/>
      <c r="E2381"/>
    </row>
    <row r="2382" spans="1:10" x14ac:dyDescent="0.35">
      <c r="A2382"/>
      <c r="E2382"/>
    </row>
    <row r="2383" spans="1:10" x14ac:dyDescent="0.35">
      <c r="A2383"/>
      <c r="E2383"/>
    </row>
    <row r="2384" spans="1:10" x14ac:dyDescent="0.35">
      <c r="A2384"/>
      <c r="E2384"/>
    </row>
    <row r="2385" spans="1:10" x14ac:dyDescent="0.35">
      <c r="A2385"/>
      <c r="E2385"/>
    </row>
    <row r="2386" spans="1:10" x14ac:dyDescent="0.35">
      <c r="A2386"/>
      <c r="E2386"/>
    </row>
    <row r="2387" spans="1:10" x14ac:dyDescent="0.35">
      <c r="A2387"/>
      <c r="E2387"/>
    </row>
    <row r="2388" spans="1:10" x14ac:dyDescent="0.35">
      <c r="A2388"/>
      <c r="E2388"/>
    </row>
    <row r="2389" spans="1:10" x14ac:dyDescent="0.35">
      <c r="A2389"/>
      <c r="E2389"/>
    </row>
    <row r="2390" spans="1:10" x14ac:dyDescent="0.35">
      <c r="A2390"/>
      <c r="E2390"/>
    </row>
    <row r="2391" spans="1:10" x14ac:dyDescent="0.35">
      <c r="A2391"/>
      <c r="E2391"/>
    </row>
    <row r="2392" spans="1:10" x14ac:dyDescent="0.35">
      <c r="A2392"/>
      <c r="E2392"/>
    </row>
    <row r="2393" spans="1:10" x14ac:dyDescent="0.35">
      <c r="A2393"/>
      <c r="E2393"/>
    </row>
    <row r="2394" spans="1:10" x14ac:dyDescent="0.35">
      <c r="A2394"/>
      <c r="E2394"/>
    </row>
    <row r="2395" spans="1:10" x14ac:dyDescent="0.35">
      <c r="A2395"/>
      <c r="E2395"/>
    </row>
    <row r="2396" spans="1:10" s="128" customFormat="1" x14ac:dyDescent="0.35">
      <c r="A2396"/>
      <c r="B2396"/>
      <c r="C2396" s="136"/>
      <c r="D2396" s="137"/>
      <c r="E2396"/>
      <c r="F2396" s="133"/>
      <c r="G2396" s="133"/>
      <c r="H2396" s="133"/>
      <c r="I2396"/>
      <c r="J2396"/>
    </row>
    <row r="2397" spans="1:10" x14ac:dyDescent="0.35">
      <c r="A2397"/>
      <c r="E2397"/>
    </row>
    <row r="2398" spans="1:10" x14ac:dyDescent="0.35">
      <c r="A2398"/>
      <c r="E2398"/>
    </row>
    <row r="2399" spans="1:10" x14ac:dyDescent="0.35">
      <c r="A2399"/>
      <c r="E2399"/>
    </row>
    <row r="2400" spans="1:10" x14ac:dyDescent="0.35">
      <c r="A2400"/>
      <c r="E2400"/>
    </row>
    <row r="2401" spans="1:5" x14ac:dyDescent="0.35">
      <c r="A2401"/>
      <c r="E2401"/>
    </row>
    <row r="2402" spans="1:5" x14ac:dyDescent="0.35">
      <c r="A2402"/>
      <c r="E2402"/>
    </row>
    <row r="2403" spans="1:5" x14ac:dyDescent="0.35">
      <c r="A2403"/>
      <c r="E2403"/>
    </row>
    <row r="2404" spans="1:5" x14ac:dyDescent="0.35">
      <c r="A2404"/>
      <c r="E2404"/>
    </row>
    <row r="2405" spans="1:5" x14ac:dyDescent="0.35">
      <c r="A2405"/>
      <c r="E2405"/>
    </row>
    <row r="2406" spans="1:5" x14ac:dyDescent="0.35">
      <c r="A2406"/>
      <c r="E2406"/>
    </row>
    <row r="2407" spans="1:5" x14ac:dyDescent="0.35">
      <c r="A2407"/>
      <c r="E2407"/>
    </row>
    <row r="2408" spans="1:5" x14ac:dyDescent="0.35">
      <c r="A2408"/>
      <c r="E2408"/>
    </row>
    <row r="2409" spans="1:5" x14ac:dyDescent="0.35">
      <c r="A2409"/>
      <c r="E2409"/>
    </row>
    <row r="2410" spans="1:5" x14ac:dyDescent="0.35">
      <c r="A2410"/>
      <c r="E2410"/>
    </row>
    <row r="2411" spans="1:5" x14ac:dyDescent="0.35">
      <c r="A2411"/>
      <c r="E2411"/>
    </row>
    <row r="2412" spans="1:5" x14ac:dyDescent="0.35">
      <c r="A2412"/>
      <c r="E2412"/>
    </row>
    <row r="2413" spans="1:5" x14ac:dyDescent="0.35">
      <c r="A2413"/>
      <c r="E2413"/>
    </row>
    <row r="2414" spans="1:5" x14ac:dyDescent="0.35">
      <c r="A2414"/>
      <c r="E2414"/>
    </row>
    <row r="2415" spans="1:5" x14ac:dyDescent="0.35">
      <c r="A2415"/>
      <c r="E2415"/>
    </row>
    <row r="2416" spans="1:5" x14ac:dyDescent="0.35">
      <c r="A2416"/>
      <c r="E2416"/>
    </row>
    <row r="2417" spans="1:10" x14ac:dyDescent="0.35">
      <c r="A2417"/>
      <c r="E2417"/>
    </row>
    <row r="2418" spans="1:10" x14ac:dyDescent="0.35">
      <c r="A2418"/>
      <c r="E2418"/>
    </row>
    <row r="2419" spans="1:10" x14ac:dyDescent="0.35">
      <c r="A2419"/>
      <c r="E2419"/>
    </row>
    <row r="2420" spans="1:10" x14ac:dyDescent="0.35">
      <c r="A2420"/>
      <c r="E2420"/>
    </row>
    <row r="2421" spans="1:10" x14ac:dyDescent="0.35">
      <c r="A2421"/>
      <c r="E2421"/>
    </row>
    <row r="2422" spans="1:10" x14ac:dyDescent="0.35">
      <c r="A2422"/>
      <c r="E2422"/>
    </row>
    <row r="2423" spans="1:10" x14ac:dyDescent="0.35">
      <c r="A2423"/>
      <c r="E2423"/>
    </row>
    <row r="2424" spans="1:10" x14ac:dyDescent="0.35">
      <c r="A2424"/>
      <c r="E2424"/>
    </row>
    <row r="2425" spans="1:10" x14ac:dyDescent="0.35">
      <c r="A2425"/>
      <c r="E2425"/>
    </row>
    <row r="2426" spans="1:10" s="128" customFormat="1" x14ac:dyDescent="0.35">
      <c r="A2426"/>
      <c r="B2426"/>
      <c r="C2426" s="136"/>
      <c r="D2426" s="137"/>
      <c r="E2426"/>
      <c r="F2426" s="133"/>
      <c r="G2426" s="133"/>
      <c r="H2426" s="133"/>
      <c r="I2426"/>
      <c r="J2426"/>
    </row>
    <row r="2427" spans="1:10" x14ac:dyDescent="0.35">
      <c r="A2427"/>
      <c r="E2427"/>
    </row>
    <row r="2428" spans="1:10" x14ac:dyDescent="0.35">
      <c r="A2428"/>
      <c r="E2428"/>
    </row>
    <row r="2429" spans="1:10" x14ac:dyDescent="0.35">
      <c r="A2429"/>
      <c r="E2429"/>
    </row>
    <row r="2430" spans="1:10" x14ac:dyDescent="0.35">
      <c r="A2430"/>
      <c r="E2430"/>
    </row>
    <row r="2431" spans="1:10" x14ac:dyDescent="0.35">
      <c r="A2431"/>
      <c r="E2431"/>
    </row>
    <row r="2432" spans="1:10" x14ac:dyDescent="0.35">
      <c r="A2432"/>
      <c r="E2432"/>
    </row>
    <row r="2433" spans="1:10" x14ac:dyDescent="0.35">
      <c r="A2433"/>
      <c r="E2433"/>
    </row>
    <row r="2434" spans="1:10" x14ac:dyDescent="0.35">
      <c r="A2434"/>
      <c r="E2434"/>
    </row>
    <row r="2435" spans="1:10" x14ac:dyDescent="0.35">
      <c r="A2435"/>
      <c r="E2435"/>
    </row>
    <row r="2436" spans="1:10" s="128" customFormat="1" x14ac:dyDescent="0.35">
      <c r="A2436"/>
      <c r="B2436"/>
      <c r="C2436" s="136"/>
      <c r="D2436" s="137"/>
      <c r="E2436"/>
      <c r="F2436" s="133"/>
      <c r="G2436" s="133"/>
      <c r="H2436" s="133"/>
      <c r="I2436"/>
      <c r="J2436"/>
    </row>
    <row r="2437" spans="1:10" x14ac:dyDescent="0.35">
      <c r="A2437"/>
      <c r="E2437"/>
    </row>
    <row r="2438" spans="1:10" x14ac:dyDescent="0.35">
      <c r="A2438"/>
      <c r="E2438"/>
    </row>
    <row r="2439" spans="1:10" x14ac:dyDescent="0.35">
      <c r="A2439"/>
      <c r="E2439"/>
    </row>
    <row r="2440" spans="1:10" x14ac:dyDescent="0.35">
      <c r="A2440"/>
      <c r="E2440"/>
    </row>
    <row r="2441" spans="1:10" x14ac:dyDescent="0.35">
      <c r="A2441"/>
      <c r="E2441"/>
    </row>
    <row r="2442" spans="1:10" x14ac:dyDescent="0.35">
      <c r="A2442"/>
      <c r="E2442"/>
    </row>
    <row r="2443" spans="1:10" x14ac:dyDescent="0.35">
      <c r="A2443"/>
      <c r="E2443"/>
    </row>
    <row r="2444" spans="1:10" x14ac:dyDescent="0.35">
      <c r="A2444"/>
      <c r="E2444"/>
    </row>
    <row r="2445" spans="1:10" s="128" customFormat="1" x14ac:dyDescent="0.35">
      <c r="A2445"/>
      <c r="B2445"/>
      <c r="C2445" s="136"/>
      <c r="D2445" s="137"/>
      <c r="E2445"/>
      <c r="F2445" s="133"/>
      <c r="G2445" s="133"/>
      <c r="H2445" s="133"/>
      <c r="I2445"/>
      <c r="J2445"/>
    </row>
    <row r="2446" spans="1:10" x14ac:dyDescent="0.35">
      <c r="A2446"/>
      <c r="E2446"/>
    </row>
    <row r="2447" spans="1:10" s="128" customFormat="1" x14ac:dyDescent="0.35">
      <c r="A2447"/>
      <c r="B2447"/>
      <c r="C2447" s="136"/>
      <c r="D2447" s="137"/>
      <c r="E2447"/>
      <c r="F2447" s="133"/>
      <c r="G2447" s="133"/>
      <c r="H2447" s="133"/>
      <c r="I2447"/>
      <c r="J2447"/>
    </row>
    <row r="2448" spans="1:10" x14ac:dyDescent="0.35">
      <c r="A2448"/>
      <c r="E2448"/>
    </row>
    <row r="2449" spans="1:10" x14ac:dyDescent="0.35">
      <c r="A2449"/>
      <c r="E2449"/>
    </row>
    <row r="2450" spans="1:10" x14ac:dyDescent="0.35">
      <c r="A2450"/>
      <c r="E2450"/>
    </row>
    <row r="2451" spans="1:10" x14ac:dyDescent="0.35">
      <c r="A2451"/>
      <c r="E2451"/>
    </row>
    <row r="2452" spans="1:10" x14ac:dyDescent="0.35">
      <c r="A2452"/>
      <c r="E2452"/>
    </row>
    <row r="2453" spans="1:10" x14ac:dyDescent="0.35">
      <c r="A2453"/>
      <c r="E2453"/>
    </row>
    <row r="2454" spans="1:10" x14ac:dyDescent="0.35">
      <c r="A2454"/>
      <c r="E2454"/>
    </row>
    <row r="2455" spans="1:10" x14ac:dyDescent="0.35">
      <c r="A2455"/>
      <c r="E2455"/>
    </row>
    <row r="2456" spans="1:10" x14ac:dyDescent="0.35">
      <c r="A2456"/>
      <c r="E2456"/>
    </row>
    <row r="2457" spans="1:10" s="128" customFormat="1" x14ac:dyDescent="0.35">
      <c r="A2457"/>
      <c r="B2457"/>
      <c r="C2457" s="136"/>
      <c r="D2457" s="137"/>
      <c r="E2457"/>
      <c r="F2457" s="133"/>
      <c r="G2457" s="133"/>
      <c r="H2457" s="133"/>
      <c r="I2457"/>
      <c r="J2457"/>
    </row>
    <row r="2458" spans="1:10" x14ac:dyDescent="0.35">
      <c r="A2458"/>
      <c r="E2458"/>
    </row>
    <row r="2459" spans="1:10" s="128" customFormat="1" x14ac:dyDescent="0.35">
      <c r="A2459"/>
      <c r="B2459"/>
      <c r="C2459" s="136"/>
      <c r="D2459" s="137"/>
      <c r="E2459"/>
      <c r="F2459" s="133"/>
      <c r="G2459" s="133"/>
      <c r="H2459" s="133"/>
      <c r="I2459"/>
      <c r="J2459"/>
    </row>
    <row r="2460" spans="1:10" x14ac:dyDescent="0.35">
      <c r="A2460"/>
      <c r="E2460"/>
    </row>
    <row r="2461" spans="1:10" x14ac:dyDescent="0.35">
      <c r="A2461"/>
      <c r="E2461"/>
    </row>
    <row r="2462" spans="1:10" x14ac:dyDescent="0.35">
      <c r="A2462"/>
      <c r="E2462"/>
    </row>
    <row r="2463" spans="1:10" x14ac:dyDescent="0.35">
      <c r="A2463"/>
      <c r="E2463"/>
    </row>
    <row r="2464" spans="1:10" x14ac:dyDescent="0.35">
      <c r="A2464"/>
      <c r="E2464"/>
    </row>
    <row r="2465" spans="1:10" x14ac:dyDescent="0.35">
      <c r="A2465"/>
      <c r="E2465"/>
    </row>
    <row r="2466" spans="1:10" x14ac:dyDescent="0.35">
      <c r="A2466"/>
      <c r="E2466"/>
    </row>
    <row r="2467" spans="1:10" x14ac:dyDescent="0.35">
      <c r="A2467"/>
      <c r="E2467"/>
    </row>
    <row r="2468" spans="1:10" s="128" customFormat="1" x14ac:dyDescent="0.35">
      <c r="A2468"/>
      <c r="B2468"/>
      <c r="C2468" s="136"/>
      <c r="D2468" s="137"/>
      <c r="E2468"/>
      <c r="F2468" s="133"/>
      <c r="G2468" s="133"/>
      <c r="H2468" s="133"/>
      <c r="I2468"/>
      <c r="J2468"/>
    </row>
    <row r="2469" spans="1:10" s="128" customFormat="1" x14ac:dyDescent="0.35">
      <c r="A2469"/>
      <c r="B2469"/>
      <c r="C2469" s="136"/>
      <c r="D2469" s="137"/>
      <c r="E2469"/>
      <c r="F2469" s="133"/>
      <c r="G2469" s="133"/>
      <c r="H2469" s="133"/>
      <c r="I2469"/>
      <c r="J2469"/>
    </row>
    <row r="2470" spans="1:10" x14ac:dyDescent="0.35">
      <c r="A2470"/>
      <c r="E2470"/>
    </row>
    <row r="2471" spans="1:10" x14ac:dyDescent="0.35">
      <c r="A2471"/>
      <c r="E2471"/>
    </row>
    <row r="2472" spans="1:10" x14ac:dyDescent="0.35">
      <c r="A2472"/>
      <c r="E2472"/>
    </row>
    <row r="2473" spans="1:10" x14ac:dyDescent="0.35">
      <c r="A2473"/>
      <c r="E2473"/>
    </row>
    <row r="2474" spans="1:10" x14ac:dyDescent="0.35">
      <c r="A2474"/>
      <c r="E2474"/>
    </row>
    <row r="2475" spans="1:10" x14ac:dyDescent="0.35">
      <c r="A2475"/>
      <c r="E2475"/>
    </row>
    <row r="2476" spans="1:10" x14ac:dyDescent="0.35">
      <c r="A2476"/>
      <c r="E2476"/>
    </row>
    <row r="2477" spans="1:10" x14ac:dyDescent="0.35">
      <c r="A2477"/>
      <c r="E2477"/>
    </row>
    <row r="2478" spans="1:10" x14ac:dyDescent="0.35">
      <c r="A2478"/>
      <c r="E2478"/>
    </row>
    <row r="2479" spans="1:10" s="128" customFormat="1" x14ac:dyDescent="0.35">
      <c r="A2479"/>
      <c r="B2479"/>
      <c r="C2479" s="136"/>
      <c r="D2479" s="137"/>
      <c r="E2479"/>
      <c r="F2479" s="133"/>
      <c r="G2479" s="133"/>
      <c r="H2479" s="133"/>
      <c r="I2479"/>
      <c r="J2479"/>
    </row>
    <row r="2480" spans="1:10" x14ac:dyDescent="0.35">
      <c r="A2480"/>
      <c r="E2480"/>
    </row>
    <row r="2481" spans="1:5" x14ac:dyDescent="0.35">
      <c r="A2481"/>
      <c r="E2481"/>
    </row>
    <row r="2482" spans="1:5" x14ac:dyDescent="0.35">
      <c r="A2482"/>
      <c r="E2482"/>
    </row>
    <row r="2483" spans="1:5" x14ac:dyDescent="0.35">
      <c r="A2483"/>
      <c r="E2483"/>
    </row>
    <row r="2484" spans="1:5" x14ac:dyDescent="0.35">
      <c r="A2484"/>
      <c r="E2484"/>
    </row>
    <row r="2485" spans="1:5" x14ac:dyDescent="0.35">
      <c r="A2485"/>
      <c r="E2485"/>
    </row>
    <row r="2486" spans="1:5" x14ac:dyDescent="0.35">
      <c r="A2486"/>
      <c r="E2486"/>
    </row>
    <row r="2487" spans="1:5" x14ac:dyDescent="0.35">
      <c r="A2487"/>
      <c r="E2487"/>
    </row>
    <row r="2488" spans="1:5" x14ac:dyDescent="0.35">
      <c r="A2488"/>
      <c r="E2488"/>
    </row>
    <row r="2489" spans="1:5" x14ac:dyDescent="0.35">
      <c r="A2489"/>
      <c r="E2489"/>
    </row>
    <row r="2490" spans="1:5" x14ac:dyDescent="0.35">
      <c r="A2490"/>
      <c r="E2490"/>
    </row>
    <row r="2491" spans="1:5" x14ac:dyDescent="0.35">
      <c r="A2491"/>
      <c r="E2491"/>
    </row>
    <row r="2492" spans="1:5" x14ac:dyDescent="0.35">
      <c r="A2492"/>
      <c r="E2492"/>
    </row>
    <row r="2493" spans="1:5" x14ac:dyDescent="0.35">
      <c r="A2493"/>
      <c r="E2493"/>
    </row>
    <row r="2494" spans="1:5" x14ac:dyDescent="0.35">
      <c r="A2494"/>
      <c r="E2494"/>
    </row>
    <row r="2495" spans="1:5" x14ac:dyDescent="0.35">
      <c r="A2495"/>
      <c r="E2495"/>
    </row>
    <row r="2496" spans="1:5" x14ac:dyDescent="0.35">
      <c r="A2496"/>
      <c r="E2496"/>
    </row>
    <row r="2497" spans="1:5" x14ac:dyDescent="0.35">
      <c r="A2497"/>
      <c r="E2497"/>
    </row>
    <row r="2498" spans="1:5" x14ac:dyDescent="0.35">
      <c r="A2498"/>
      <c r="E2498"/>
    </row>
    <row r="2499" spans="1:5" x14ac:dyDescent="0.35">
      <c r="A2499"/>
      <c r="E2499"/>
    </row>
    <row r="2500" spans="1:5" x14ac:dyDescent="0.35">
      <c r="A2500"/>
      <c r="E2500"/>
    </row>
    <row r="2501" spans="1:5" x14ac:dyDescent="0.35">
      <c r="A2501"/>
      <c r="E2501"/>
    </row>
    <row r="2502" spans="1:5" x14ac:dyDescent="0.35">
      <c r="A2502"/>
      <c r="E2502"/>
    </row>
    <row r="2503" spans="1:5" x14ac:dyDescent="0.35">
      <c r="A2503"/>
      <c r="E2503"/>
    </row>
    <row r="2504" spans="1:5" x14ac:dyDescent="0.35">
      <c r="A2504"/>
      <c r="E2504"/>
    </row>
    <row r="2505" spans="1:5" x14ac:dyDescent="0.35">
      <c r="A2505"/>
      <c r="E2505"/>
    </row>
    <row r="2506" spans="1:5" x14ac:dyDescent="0.35">
      <c r="A2506"/>
      <c r="E2506"/>
    </row>
    <row r="2507" spans="1:5" x14ac:dyDescent="0.35">
      <c r="A2507"/>
      <c r="E2507"/>
    </row>
    <row r="2508" spans="1:5" x14ac:dyDescent="0.35">
      <c r="A2508"/>
      <c r="E2508"/>
    </row>
    <row r="2509" spans="1:5" x14ac:dyDescent="0.35">
      <c r="A2509"/>
      <c r="E2509"/>
    </row>
    <row r="2510" spans="1:5" x14ac:dyDescent="0.35">
      <c r="A2510"/>
      <c r="E2510"/>
    </row>
    <row r="2511" spans="1:5" x14ac:dyDescent="0.35">
      <c r="A2511"/>
      <c r="E2511"/>
    </row>
    <row r="2512" spans="1:5" x14ac:dyDescent="0.35">
      <c r="A2512"/>
      <c r="E2512"/>
    </row>
    <row r="2513" spans="1:5" x14ac:dyDescent="0.35">
      <c r="A2513"/>
      <c r="E2513"/>
    </row>
    <row r="2514" spans="1:5" x14ac:dyDescent="0.35">
      <c r="A2514"/>
      <c r="E2514"/>
    </row>
    <row r="2515" spans="1:5" x14ac:dyDescent="0.35">
      <c r="A2515"/>
      <c r="E2515"/>
    </row>
    <row r="2516" spans="1:5" x14ac:dyDescent="0.35">
      <c r="A2516"/>
      <c r="E2516"/>
    </row>
    <row r="2517" spans="1:5" x14ac:dyDescent="0.35">
      <c r="A2517"/>
      <c r="E2517"/>
    </row>
    <row r="2518" spans="1:5" x14ac:dyDescent="0.35">
      <c r="A2518"/>
      <c r="E2518"/>
    </row>
    <row r="2519" spans="1:5" x14ac:dyDescent="0.35">
      <c r="A2519"/>
      <c r="E2519"/>
    </row>
    <row r="2520" spans="1:5" x14ac:dyDescent="0.35">
      <c r="A2520"/>
      <c r="E2520"/>
    </row>
    <row r="2521" spans="1:5" x14ac:dyDescent="0.35">
      <c r="A2521"/>
      <c r="E2521"/>
    </row>
    <row r="2522" spans="1:5" x14ac:dyDescent="0.35">
      <c r="A2522"/>
      <c r="E2522"/>
    </row>
    <row r="2523" spans="1:5" x14ac:dyDescent="0.35">
      <c r="A2523"/>
      <c r="E2523"/>
    </row>
    <row r="2524" spans="1:5" x14ac:dyDescent="0.35">
      <c r="A2524"/>
      <c r="E2524"/>
    </row>
    <row r="2525" spans="1:5" x14ac:dyDescent="0.35">
      <c r="A2525"/>
      <c r="E2525"/>
    </row>
    <row r="2526" spans="1:5" x14ac:dyDescent="0.35">
      <c r="A2526"/>
      <c r="E2526"/>
    </row>
    <row r="2527" spans="1:5" x14ac:dyDescent="0.35">
      <c r="A2527"/>
      <c r="E2527"/>
    </row>
    <row r="2528" spans="1:5" x14ac:dyDescent="0.35">
      <c r="A2528"/>
      <c r="E2528"/>
    </row>
    <row r="2529" spans="1:10" x14ac:dyDescent="0.35">
      <c r="A2529"/>
      <c r="E2529"/>
    </row>
    <row r="2530" spans="1:10" x14ac:dyDescent="0.35">
      <c r="A2530"/>
      <c r="E2530"/>
    </row>
    <row r="2531" spans="1:10" x14ac:dyDescent="0.35">
      <c r="A2531"/>
      <c r="E2531"/>
    </row>
    <row r="2532" spans="1:10" x14ac:dyDescent="0.35">
      <c r="A2532"/>
      <c r="E2532"/>
    </row>
    <row r="2533" spans="1:10" x14ac:dyDescent="0.35">
      <c r="A2533"/>
      <c r="E2533"/>
    </row>
    <row r="2534" spans="1:10" x14ac:dyDescent="0.35">
      <c r="A2534"/>
      <c r="E2534"/>
    </row>
    <row r="2535" spans="1:10" x14ac:dyDescent="0.35">
      <c r="A2535"/>
      <c r="E2535"/>
    </row>
    <row r="2536" spans="1:10" x14ac:dyDescent="0.35">
      <c r="A2536"/>
      <c r="E2536"/>
    </row>
    <row r="2537" spans="1:10" x14ac:dyDescent="0.35">
      <c r="A2537"/>
      <c r="E2537"/>
    </row>
    <row r="2538" spans="1:10" x14ac:dyDescent="0.35">
      <c r="A2538"/>
      <c r="E2538"/>
    </row>
    <row r="2539" spans="1:10" x14ac:dyDescent="0.35">
      <c r="A2539"/>
      <c r="E2539"/>
    </row>
    <row r="2540" spans="1:10" x14ac:dyDescent="0.35">
      <c r="A2540"/>
      <c r="E2540"/>
    </row>
    <row r="2541" spans="1:10" x14ac:dyDescent="0.35">
      <c r="A2541"/>
      <c r="E2541"/>
    </row>
    <row r="2542" spans="1:10" x14ac:dyDescent="0.35">
      <c r="A2542"/>
      <c r="E2542"/>
    </row>
    <row r="2543" spans="1:10" s="128" customFormat="1" x14ac:dyDescent="0.35">
      <c r="A2543"/>
      <c r="B2543"/>
      <c r="C2543" s="136"/>
      <c r="D2543" s="137"/>
      <c r="E2543"/>
      <c r="F2543" s="133"/>
      <c r="G2543" s="133"/>
      <c r="H2543" s="133"/>
      <c r="I2543"/>
      <c r="J2543"/>
    </row>
    <row r="2544" spans="1:10" x14ac:dyDescent="0.35">
      <c r="A2544"/>
      <c r="E2544"/>
    </row>
    <row r="2545" spans="1:5" x14ac:dyDescent="0.35">
      <c r="A2545"/>
      <c r="E2545"/>
    </row>
    <row r="2546" spans="1:5" x14ac:dyDescent="0.35">
      <c r="A2546"/>
      <c r="E2546"/>
    </row>
    <row r="2547" spans="1:5" x14ac:dyDescent="0.35">
      <c r="A2547"/>
      <c r="E2547"/>
    </row>
    <row r="2548" spans="1:5" x14ac:dyDescent="0.35">
      <c r="A2548"/>
      <c r="E2548"/>
    </row>
    <row r="2549" spans="1:5" x14ac:dyDescent="0.35">
      <c r="A2549"/>
      <c r="E2549"/>
    </row>
    <row r="2550" spans="1:5" x14ac:dyDescent="0.35">
      <c r="A2550"/>
      <c r="E2550"/>
    </row>
    <row r="2551" spans="1:5" x14ac:dyDescent="0.35">
      <c r="A2551"/>
      <c r="E2551"/>
    </row>
    <row r="2552" spans="1:5" x14ac:dyDescent="0.35">
      <c r="A2552"/>
      <c r="E2552"/>
    </row>
    <row r="2553" spans="1:5" x14ac:dyDescent="0.35">
      <c r="A2553"/>
      <c r="E2553"/>
    </row>
    <row r="2554" spans="1:5" x14ac:dyDescent="0.35">
      <c r="A2554"/>
      <c r="E2554"/>
    </row>
    <row r="2555" spans="1:5" x14ac:dyDescent="0.35">
      <c r="A2555"/>
      <c r="E2555"/>
    </row>
    <row r="2556" spans="1:5" x14ac:dyDescent="0.35">
      <c r="A2556"/>
      <c r="E2556"/>
    </row>
    <row r="2557" spans="1:5" x14ac:dyDescent="0.35">
      <c r="A2557"/>
      <c r="E2557"/>
    </row>
    <row r="2558" spans="1:5" x14ac:dyDescent="0.35">
      <c r="A2558"/>
      <c r="E2558"/>
    </row>
    <row r="2559" spans="1:5" x14ac:dyDescent="0.35">
      <c r="A2559"/>
      <c r="E2559"/>
    </row>
    <row r="2560" spans="1:5" x14ac:dyDescent="0.35">
      <c r="A2560"/>
      <c r="E2560"/>
    </row>
    <row r="2561" spans="1:5" x14ac:dyDescent="0.35">
      <c r="A2561"/>
      <c r="E2561"/>
    </row>
    <row r="2562" spans="1:5" x14ac:dyDescent="0.35">
      <c r="A2562"/>
      <c r="E2562"/>
    </row>
    <row r="2563" spans="1:5" x14ac:dyDescent="0.35">
      <c r="A2563"/>
      <c r="E2563"/>
    </row>
    <row r="2564" spans="1:5" x14ac:dyDescent="0.35">
      <c r="A2564"/>
      <c r="E2564"/>
    </row>
    <row r="2565" spans="1:5" x14ac:dyDescent="0.35">
      <c r="A2565"/>
      <c r="E2565"/>
    </row>
    <row r="2566" spans="1:5" x14ac:dyDescent="0.35">
      <c r="A2566"/>
      <c r="E2566"/>
    </row>
    <row r="2567" spans="1:5" x14ac:dyDescent="0.35">
      <c r="A2567"/>
      <c r="E2567"/>
    </row>
    <row r="2568" spans="1:5" x14ac:dyDescent="0.35">
      <c r="A2568"/>
      <c r="E2568"/>
    </row>
    <row r="2569" spans="1:5" x14ac:dyDescent="0.35">
      <c r="A2569"/>
      <c r="E2569"/>
    </row>
    <row r="2570" spans="1:5" x14ac:dyDescent="0.35">
      <c r="A2570"/>
      <c r="E2570"/>
    </row>
    <row r="2571" spans="1:5" x14ac:dyDescent="0.35">
      <c r="A2571"/>
      <c r="E2571"/>
    </row>
    <row r="2572" spans="1:5" x14ac:dyDescent="0.35">
      <c r="A2572"/>
      <c r="E2572"/>
    </row>
    <row r="2573" spans="1:5" x14ac:dyDescent="0.35">
      <c r="A2573"/>
      <c r="E2573"/>
    </row>
    <row r="2574" spans="1:5" x14ac:dyDescent="0.35">
      <c r="A2574"/>
      <c r="E2574"/>
    </row>
    <row r="2575" spans="1:5" x14ac:dyDescent="0.35">
      <c r="A2575"/>
      <c r="E2575"/>
    </row>
    <row r="2576" spans="1:5" x14ac:dyDescent="0.35">
      <c r="A2576"/>
      <c r="E2576"/>
    </row>
    <row r="2577" spans="1:5" x14ac:dyDescent="0.35">
      <c r="A2577"/>
      <c r="E2577"/>
    </row>
    <row r="2578" spans="1:5" x14ac:dyDescent="0.35">
      <c r="A2578"/>
      <c r="E2578"/>
    </row>
    <row r="2579" spans="1:5" x14ac:dyDescent="0.35">
      <c r="A2579"/>
      <c r="E2579"/>
    </row>
    <row r="2580" spans="1:5" x14ac:dyDescent="0.35">
      <c r="A2580"/>
      <c r="E2580"/>
    </row>
    <row r="2581" spans="1:5" x14ac:dyDescent="0.35">
      <c r="A2581"/>
      <c r="E2581"/>
    </row>
    <row r="2582" spans="1:5" x14ac:dyDescent="0.35">
      <c r="A2582"/>
      <c r="E2582"/>
    </row>
    <row r="2583" spans="1:5" x14ac:dyDescent="0.35">
      <c r="A2583"/>
      <c r="E2583"/>
    </row>
    <row r="2584" spans="1:5" x14ac:dyDescent="0.35">
      <c r="A2584"/>
      <c r="E2584"/>
    </row>
    <row r="2585" spans="1:5" x14ac:dyDescent="0.35">
      <c r="A2585"/>
      <c r="E2585"/>
    </row>
    <row r="2586" spans="1:5" x14ac:dyDescent="0.35">
      <c r="A2586"/>
      <c r="E2586"/>
    </row>
    <row r="2587" spans="1:5" x14ac:dyDescent="0.35">
      <c r="A2587"/>
      <c r="E2587"/>
    </row>
    <row r="2588" spans="1:5" x14ac:dyDescent="0.35">
      <c r="A2588"/>
      <c r="E2588"/>
    </row>
    <row r="2589" spans="1:5" x14ac:dyDescent="0.35">
      <c r="A2589"/>
      <c r="E2589"/>
    </row>
    <row r="2590" spans="1:5" x14ac:dyDescent="0.35">
      <c r="A2590"/>
      <c r="E2590"/>
    </row>
    <row r="2591" spans="1:5" x14ac:dyDescent="0.35">
      <c r="A2591"/>
      <c r="E2591"/>
    </row>
    <row r="2592" spans="1:5" x14ac:dyDescent="0.35">
      <c r="A2592"/>
      <c r="E2592"/>
    </row>
    <row r="2593" spans="1:5" x14ac:dyDescent="0.35">
      <c r="A2593"/>
      <c r="E2593"/>
    </row>
    <row r="2594" spans="1:5" x14ac:dyDescent="0.35">
      <c r="A2594"/>
      <c r="E2594"/>
    </row>
    <row r="2595" spans="1:5" x14ac:dyDescent="0.35">
      <c r="A2595"/>
      <c r="E2595"/>
    </row>
    <row r="2596" spans="1:5" x14ac:dyDescent="0.35">
      <c r="A2596"/>
      <c r="E2596"/>
    </row>
    <row r="2597" spans="1:5" x14ac:dyDescent="0.35">
      <c r="A2597"/>
      <c r="E2597"/>
    </row>
    <row r="2598" spans="1:5" x14ac:dyDescent="0.35">
      <c r="A2598"/>
      <c r="E2598"/>
    </row>
    <row r="2599" spans="1:5" x14ac:dyDescent="0.35">
      <c r="A2599"/>
      <c r="E2599"/>
    </row>
    <row r="2600" spans="1:5" x14ac:dyDescent="0.35">
      <c r="A2600"/>
      <c r="E2600"/>
    </row>
    <row r="2601" spans="1:5" x14ac:dyDescent="0.35">
      <c r="A2601"/>
      <c r="E2601"/>
    </row>
    <row r="2602" spans="1:5" x14ac:dyDescent="0.35">
      <c r="A2602"/>
      <c r="E2602"/>
    </row>
    <row r="2603" spans="1:5" x14ac:dyDescent="0.35">
      <c r="A2603"/>
      <c r="E2603"/>
    </row>
    <row r="2604" spans="1:5" x14ac:dyDescent="0.35">
      <c r="A2604"/>
      <c r="E2604"/>
    </row>
    <row r="2605" spans="1:5" x14ac:dyDescent="0.35">
      <c r="A2605"/>
      <c r="E2605"/>
    </row>
    <row r="2606" spans="1:5" x14ac:dyDescent="0.35">
      <c r="A2606"/>
      <c r="E2606"/>
    </row>
    <row r="2607" spans="1:5" x14ac:dyDescent="0.35">
      <c r="A2607"/>
      <c r="E2607"/>
    </row>
    <row r="2608" spans="1:5" x14ac:dyDescent="0.35">
      <c r="A2608"/>
      <c r="E2608"/>
    </row>
    <row r="2609" spans="1:5" x14ac:dyDescent="0.35">
      <c r="A2609"/>
      <c r="E2609"/>
    </row>
    <row r="2610" spans="1:5" x14ac:dyDescent="0.35">
      <c r="A2610"/>
      <c r="E2610"/>
    </row>
    <row r="2611" spans="1:5" x14ac:dyDescent="0.35">
      <c r="A2611"/>
      <c r="E2611"/>
    </row>
    <row r="2612" spans="1:5" x14ac:dyDescent="0.35">
      <c r="A2612"/>
      <c r="E2612"/>
    </row>
    <row r="2613" spans="1:5" x14ac:dyDescent="0.35">
      <c r="A2613"/>
      <c r="E2613"/>
    </row>
    <row r="2614" spans="1:5" x14ac:dyDescent="0.35">
      <c r="A2614"/>
      <c r="E2614"/>
    </row>
    <row r="2615" spans="1:5" x14ac:dyDescent="0.35">
      <c r="A2615"/>
      <c r="E2615"/>
    </row>
    <row r="2616" spans="1:5" x14ac:dyDescent="0.35">
      <c r="A2616"/>
      <c r="E2616"/>
    </row>
    <row r="2617" spans="1:5" x14ac:dyDescent="0.35">
      <c r="A2617"/>
      <c r="E2617"/>
    </row>
    <row r="2618" spans="1:5" x14ac:dyDescent="0.35">
      <c r="A2618"/>
      <c r="E2618"/>
    </row>
    <row r="2619" spans="1:5" x14ac:dyDescent="0.35">
      <c r="A2619"/>
      <c r="E2619"/>
    </row>
    <row r="2620" spans="1:5" x14ac:dyDescent="0.35">
      <c r="A2620"/>
      <c r="E2620"/>
    </row>
    <row r="2621" spans="1:5" x14ac:dyDescent="0.35">
      <c r="A2621"/>
      <c r="E2621"/>
    </row>
    <row r="2622" spans="1:5" x14ac:dyDescent="0.35">
      <c r="A2622"/>
      <c r="E2622"/>
    </row>
    <row r="2623" spans="1:5" x14ac:dyDescent="0.35">
      <c r="A2623"/>
      <c r="E2623"/>
    </row>
    <row r="2624" spans="1:5" x14ac:dyDescent="0.35">
      <c r="A2624"/>
      <c r="E2624"/>
    </row>
    <row r="2625" spans="1:5" x14ac:dyDescent="0.35">
      <c r="A2625"/>
      <c r="E2625"/>
    </row>
    <row r="2626" spans="1:5" x14ac:dyDescent="0.35">
      <c r="A2626"/>
      <c r="E2626"/>
    </row>
    <row r="2627" spans="1:5" x14ac:dyDescent="0.35">
      <c r="A2627"/>
      <c r="E2627"/>
    </row>
    <row r="2628" spans="1:5" x14ac:dyDescent="0.35">
      <c r="A2628"/>
      <c r="E2628"/>
    </row>
    <row r="2629" spans="1:5" x14ac:dyDescent="0.35">
      <c r="A2629"/>
      <c r="E2629"/>
    </row>
    <row r="2630" spans="1:5" x14ac:dyDescent="0.35">
      <c r="A2630"/>
      <c r="E2630"/>
    </row>
    <row r="2631" spans="1:5" x14ac:dyDescent="0.35">
      <c r="A2631"/>
      <c r="E2631"/>
    </row>
    <row r="2632" spans="1:5" x14ac:dyDescent="0.35">
      <c r="A2632"/>
      <c r="E2632"/>
    </row>
    <row r="2633" spans="1:5" x14ac:dyDescent="0.35">
      <c r="A2633"/>
      <c r="E2633"/>
    </row>
    <row r="2634" spans="1:5" x14ac:dyDescent="0.35">
      <c r="A2634"/>
      <c r="E2634"/>
    </row>
    <row r="2635" spans="1:5" x14ac:dyDescent="0.35">
      <c r="A2635"/>
      <c r="E2635"/>
    </row>
    <row r="2636" spans="1:5" x14ac:dyDescent="0.35">
      <c r="A2636"/>
      <c r="E2636"/>
    </row>
    <row r="2637" spans="1:5" x14ac:dyDescent="0.35">
      <c r="A2637"/>
      <c r="E2637"/>
    </row>
    <row r="2638" spans="1:5" x14ac:dyDescent="0.35">
      <c r="A2638"/>
      <c r="E2638"/>
    </row>
    <row r="2639" spans="1:5" x14ac:dyDescent="0.35">
      <c r="A2639"/>
      <c r="E2639"/>
    </row>
    <row r="2640" spans="1:5" x14ac:dyDescent="0.35">
      <c r="A2640"/>
      <c r="E2640"/>
    </row>
    <row r="2641" spans="1:5" x14ac:dyDescent="0.35">
      <c r="A2641"/>
      <c r="E2641"/>
    </row>
    <row r="2642" spans="1:5" x14ac:dyDescent="0.35">
      <c r="A2642"/>
      <c r="E2642"/>
    </row>
    <row r="2643" spans="1:5" x14ac:dyDescent="0.35">
      <c r="A2643"/>
      <c r="E2643"/>
    </row>
    <row r="2644" spans="1:5" x14ac:dyDescent="0.35">
      <c r="A2644"/>
      <c r="E2644"/>
    </row>
    <row r="2645" spans="1:5" x14ac:dyDescent="0.35">
      <c r="A2645"/>
      <c r="E2645"/>
    </row>
    <row r="2646" spans="1:5" x14ac:dyDescent="0.35">
      <c r="A2646"/>
      <c r="E2646"/>
    </row>
    <row r="2647" spans="1:5" x14ac:dyDescent="0.35">
      <c r="A2647"/>
      <c r="E2647"/>
    </row>
    <row r="2648" spans="1:5" x14ac:dyDescent="0.35">
      <c r="A2648"/>
      <c r="E2648"/>
    </row>
    <row r="2649" spans="1:5" x14ac:dyDescent="0.35">
      <c r="A2649"/>
      <c r="E2649"/>
    </row>
    <row r="2650" spans="1:5" x14ac:dyDescent="0.35">
      <c r="A2650"/>
      <c r="E2650"/>
    </row>
    <row r="2651" spans="1:5" x14ac:dyDescent="0.35">
      <c r="A2651"/>
      <c r="E2651"/>
    </row>
    <row r="2652" spans="1:5" x14ac:dyDescent="0.35">
      <c r="A2652"/>
      <c r="E2652"/>
    </row>
    <row r="2653" spans="1:5" x14ac:dyDescent="0.35">
      <c r="A2653"/>
      <c r="E2653"/>
    </row>
    <row r="2654" spans="1:5" x14ac:dyDescent="0.35">
      <c r="A2654"/>
      <c r="E2654"/>
    </row>
    <row r="2655" spans="1:5" x14ac:dyDescent="0.35">
      <c r="A2655"/>
      <c r="E2655"/>
    </row>
    <row r="2656" spans="1:5" x14ac:dyDescent="0.35">
      <c r="A2656"/>
      <c r="E2656"/>
    </row>
    <row r="2657" spans="1:5" x14ac:dyDescent="0.35">
      <c r="A2657"/>
      <c r="E2657"/>
    </row>
    <row r="2658" spans="1:5" x14ac:dyDescent="0.35">
      <c r="A2658"/>
      <c r="E2658"/>
    </row>
    <row r="2659" spans="1:5" x14ac:dyDescent="0.35">
      <c r="A2659"/>
      <c r="E2659"/>
    </row>
    <row r="2660" spans="1:5" x14ac:dyDescent="0.35">
      <c r="A2660"/>
      <c r="E2660"/>
    </row>
    <row r="2661" spans="1:5" x14ac:dyDescent="0.35">
      <c r="A2661"/>
      <c r="E2661"/>
    </row>
    <row r="2662" spans="1:5" x14ac:dyDescent="0.35">
      <c r="A2662"/>
      <c r="E2662"/>
    </row>
    <row r="2663" spans="1:5" x14ac:dyDescent="0.35">
      <c r="A2663"/>
      <c r="E2663"/>
    </row>
    <row r="2664" spans="1:5" x14ac:dyDescent="0.35">
      <c r="A2664"/>
      <c r="E2664"/>
    </row>
    <row r="2665" spans="1:5" x14ac:dyDescent="0.35">
      <c r="A2665"/>
      <c r="E2665"/>
    </row>
    <row r="2666" spans="1:5" x14ac:dyDescent="0.35">
      <c r="A2666"/>
      <c r="E2666"/>
    </row>
    <row r="2667" spans="1:5" x14ac:dyDescent="0.35">
      <c r="A2667"/>
      <c r="E2667"/>
    </row>
    <row r="2668" spans="1:5" x14ac:dyDescent="0.35">
      <c r="A2668"/>
      <c r="E2668"/>
    </row>
    <row r="2669" spans="1:5" x14ac:dyDescent="0.35">
      <c r="A2669"/>
      <c r="E2669"/>
    </row>
    <row r="2670" spans="1:5" x14ac:dyDescent="0.35">
      <c r="A2670"/>
      <c r="E2670"/>
    </row>
    <row r="2671" spans="1:5" x14ac:dyDescent="0.35">
      <c r="A2671"/>
      <c r="E2671"/>
    </row>
    <row r="2672" spans="1:5" x14ac:dyDescent="0.35">
      <c r="A2672"/>
      <c r="E2672"/>
    </row>
    <row r="2673" spans="1:5" x14ac:dyDescent="0.35">
      <c r="A2673"/>
      <c r="E2673"/>
    </row>
    <row r="2674" spans="1:5" x14ac:dyDescent="0.35">
      <c r="A2674"/>
      <c r="E2674"/>
    </row>
    <row r="2675" spans="1:5" x14ac:dyDescent="0.35">
      <c r="A2675"/>
      <c r="E2675"/>
    </row>
    <row r="2676" spans="1:5" x14ac:dyDescent="0.35">
      <c r="A2676"/>
      <c r="E2676"/>
    </row>
    <row r="2677" spans="1:5" x14ac:dyDescent="0.35">
      <c r="A2677"/>
      <c r="E2677"/>
    </row>
    <row r="2678" spans="1:5" x14ac:dyDescent="0.35">
      <c r="A2678"/>
      <c r="E2678"/>
    </row>
    <row r="2679" spans="1:5" x14ac:dyDescent="0.35">
      <c r="A2679"/>
      <c r="E2679"/>
    </row>
    <row r="2680" spans="1:5" x14ac:dyDescent="0.35">
      <c r="A2680"/>
      <c r="E2680"/>
    </row>
    <row r="2681" spans="1:5" x14ac:dyDescent="0.35">
      <c r="A2681"/>
      <c r="E2681"/>
    </row>
    <row r="2682" spans="1:5" x14ac:dyDescent="0.35">
      <c r="A2682"/>
      <c r="E2682"/>
    </row>
    <row r="2683" spans="1:5" x14ac:dyDescent="0.35">
      <c r="A2683"/>
      <c r="E2683"/>
    </row>
    <row r="2684" spans="1:5" x14ac:dyDescent="0.35">
      <c r="A2684"/>
      <c r="E2684"/>
    </row>
    <row r="2685" spans="1:5" x14ac:dyDescent="0.35">
      <c r="A2685"/>
      <c r="E2685"/>
    </row>
    <row r="2686" spans="1:5" x14ac:dyDescent="0.35">
      <c r="A2686"/>
      <c r="E2686"/>
    </row>
    <row r="2687" spans="1:5" x14ac:dyDescent="0.35">
      <c r="A2687"/>
      <c r="E2687"/>
    </row>
    <row r="2688" spans="1:5" x14ac:dyDescent="0.35">
      <c r="A2688"/>
      <c r="E2688"/>
    </row>
    <row r="2689" spans="1:5" x14ac:dyDescent="0.35">
      <c r="A2689"/>
      <c r="E2689"/>
    </row>
    <row r="2690" spans="1:5" x14ac:dyDescent="0.35">
      <c r="A2690"/>
      <c r="E2690"/>
    </row>
    <row r="2691" spans="1:5" x14ac:dyDescent="0.35">
      <c r="A2691"/>
      <c r="E2691"/>
    </row>
    <row r="2692" spans="1:5" x14ac:dyDescent="0.35">
      <c r="A2692"/>
      <c r="E2692"/>
    </row>
    <row r="2693" spans="1:5" x14ac:dyDescent="0.35">
      <c r="A2693"/>
      <c r="E2693"/>
    </row>
    <row r="2694" spans="1:5" x14ac:dyDescent="0.35">
      <c r="A2694"/>
      <c r="E2694"/>
    </row>
    <row r="2695" spans="1:5" x14ac:dyDescent="0.35">
      <c r="A2695"/>
      <c r="E2695"/>
    </row>
    <row r="2696" spans="1:5" x14ac:dyDescent="0.35">
      <c r="A2696"/>
      <c r="E2696"/>
    </row>
    <row r="2697" spans="1:5" x14ac:dyDescent="0.35">
      <c r="A2697"/>
      <c r="E2697"/>
    </row>
    <row r="2698" spans="1:5" x14ac:dyDescent="0.35">
      <c r="A2698"/>
      <c r="E2698"/>
    </row>
    <row r="2699" spans="1:5" x14ac:dyDescent="0.35">
      <c r="A2699"/>
      <c r="E2699"/>
    </row>
    <row r="2700" spans="1:5" x14ac:dyDescent="0.35">
      <c r="A2700"/>
      <c r="E2700"/>
    </row>
    <row r="2701" spans="1:5" x14ac:dyDescent="0.35">
      <c r="A2701"/>
      <c r="E2701"/>
    </row>
    <row r="2702" spans="1:5" x14ac:dyDescent="0.35">
      <c r="A2702"/>
      <c r="E2702"/>
    </row>
    <row r="2703" spans="1:5" x14ac:dyDescent="0.35">
      <c r="A2703"/>
      <c r="E2703"/>
    </row>
    <row r="2704" spans="1:5" x14ac:dyDescent="0.35">
      <c r="A2704"/>
      <c r="E2704"/>
    </row>
    <row r="2705" spans="1:5" x14ac:dyDescent="0.35">
      <c r="A2705"/>
      <c r="E2705"/>
    </row>
    <row r="2706" spans="1:5" x14ac:dyDescent="0.35">
      <c r="A2706"/>
      <c r="E2706"/>
    </row>
    <row r="2707" spans="1:5" x14ac:dyDescent="0.35">
      <c r="A2707"/>
      <c r="E2707"/>
    </row>
    <row r="2708" spans="1:5" x14ac:dyDescent="0.35">
      <c r="A2708"/>
      <c r="E2708"/>
    </row>
    <row r="2709" spans="1:5" x14ac:dyDescent="0.35">
      <c r="A2709"/>
      <c r="E2709"/>
    </row>
    <row r="2710" spans="1:5" x14ac:dyDescent="0.35">
      <c r="A2710"/>
      <c r="E2710"/>
    </row>
    <row r="2711" spans="1:5" x14ac:dyDescent="0.35">
      <c r="A2711"/>
      <c r="E2711"/>
    </row>
    <row r="2712" spans="1:5" x14ac:dyDescent="0.35">
      <c r="A2712"/>
      <c r="E2712"/>
    </row>
    <row r="2713" spans="1:5" x14ac:dyDescent="0.35">
      <c r="A2713"/>
      <c r="E2713"/>
    </row>
    <row r="2714" spans="1:5" x14ac:dyDescent="0.35">
      <c r="A2714"/>
      <c r="E2714"/>
    </row>
    <row r="2715" spans="1:5" x14ac:dyDescent="0.35">
      <c r="A2715"/>
      <c r="E2715"/>
    </row>
    <row r="2716" spans="1:5" x14ac:dyDescent="0.35">
      <c r="A2716"/>
      <c r="E2716"/>
    </row>
    <row r="2717" spans="1:5" x14ac:dyDescent="0.35">
      <c r="A2717"/>
      <c r="E2717"/>
    </row>
    <row r="2718" spans="1:5" x14ac:dyDescent="0.35">
      <c r="A2718"/>
      <c r="E2718"/>
    </row>
    <row r="2719" spans="1:5" x14ac:dyDescent="0.35">
      <c r="A2719"/>
      <c r="E2719"/>
    </row>
    <row r="2720" spans="1:5" x14ac:dyDescent="0.35">
      <c r="A2720"/>
      <c r="E2720"/>
    </row>
    <row r="2721" spans="1:5" x14ac:dyDescent="0.35">
      <c r="A2721"/>
      <c r="E2721"/>
    </row>
    <row r="2722" spans="1:5" x14ac:dyDescent="0.35">
      <c r="A2722"/>
      <c r="E2722"/>
    </row>
    <row r="2723" spans="1:5" x14ac:dyDescent="0.35">
      <c r="A2723"/>
      <c r="E2723"/>
    </row>
    <row r="2724" spans="1:5" x14ac:dyDescent="0.35">
      <c r="A2724"/>
      <c r="E2724"/>
    </row>
    <row r="2725" spans="1:5" x14ac:dyDescent="0.35">
      <c r="A2725"/>
      <c r="E2725"/>
    </row>
    <row r="2726" spans="1:5" x14ac:dyDescent="0.35">
      <c r="A2726"/>
      <c r="E2726"/>
    </row>
    <row r="2727" spans="1:5" x14ac:dyDescent="0.35">
      <c r="A2727"/>
      <c r="E2727"/>
    </row>
    <row r="2728" spans="1:5" x14ac:dyDescent="0.35">
      <c r="A2728"/>
      <c r="E2728"/>
    </row>
    <row r="2729" spans="1:5" x14ac:dyDescent="0.35">
      <c r="A2729"/>
      <c r="E2729"/>
    </row>
    <row r="2730" spans="1:5" x14ac:dyDescent="0.35">
      <c r="A2730"/>
      <c r="E2730"/>
    </row>
    <row r="2731" spans="1:5" x14ac:dyDescent="0.35">
      <c r="A2731"/>
      <c r="E2731"/>
    </row>
    <row r="2732" spans="1:5" x14ac:dyDescent="0.35">
      <c r="A2732"/>
      <c r="E2732"/>
    </row>
    <row r="2733" spans="1:5" x14ac:dyDescent="0.35">
      <c r="A2733"/>
      <c r="E2733"/>
    </row>
    <row r="2734" spans="1:5" x14ac:dyDescent="0.35">
      <c r="A2734"/>
      <c r="E2734"/>
    </row>
    <row r="2735" spans="1:5" x14ac:dyDescent="0.35">
      <c r="A2735"/>
      <c r="E2735"/>
    </row>
    <row r="2736" spans="1:5" x14ac:dyDescent="0.35">
      <c r="A2736"/>
      <c r="E2736"/>
    </row>
    <row r="2737" spans="1:5" x14ac:dyDescent="0.35">
      <c r="A2737"/>
      <c r="E2737"/>
    </row>
    <row r="2738" spans="1:5" x14ac:dyDescent="0.35">
      <c r="A2738"/>
      <c r="E2738"/>
    </row>
    <row r="2739" spans="1:5" x14ac:dyDescent="0.35">
      <c r="A2739"/>
      <c r="E2739"/>
    </row>
    <row r="2740" spans="1:5" x14ac:dyDescent="0.35">
      <c r="A2740"/>
      <c r="E2740"/>
    </row>
    <row r="2741" spans="1:5" x14ac:dyDescent="0.35">
      <c r="A2741"/>
      <c r="E2741"/>
    </row>
    <row r="2742" spans="1:5" x14ac:dyDescent="0.35">
      <c r="A2742"/>
      <c r="E2742"/>
    </row>
    <row r="2743" spans="1:5" x14ac:dyDescent="0.35">
      <c r="A2743"/>
      <c r="E2743"/>
    </row>
    <row r="2744" spans="1:5" x14ac:dyDescent="0.35">
      <c r="A2744"/>
      <c r="E2744"/>
    </row>
    <row r="2745" spans="1:5" x14ac:dyDescent="0.35">
      <c r="A2745"/>
      <c r="E2745"/>
    </row>
    <row r="2746" spans="1:5" x14ac:dyDescent="0.35">
      <c r="A2746"/>
      <c r="E2746"/>
    </row>
    <row r="2747" spans="1:5" x14ac:dyDescent="0.35">
      <c r="A2747"/>
      <c r="E2747"/>
    </row>
    <row r="2748" spans="1:5" x14ac:dyDescent="0.35">
      <c r="A2748"/>
      <c r="E2748"/>
    </row>
    <row r="2749" spans="1:5" x14ac:dyDescent="0.35">
      <c r="A2749"/>
      <c r="E2749"/>
    </row>
    <row r="2750" spans="1:5" x14ac:dyDescent="0.35">
      <c r="A2750"/>
      <c r="E2750"/>
    </row>
    <row r="2751" spans="1:5" x14ac:dyDescent="0.35">
      <c r="A2751"/>
      <c r="E2751"/>
    </row>
    <row r="2752" spans="1:5" x14ac:dyDescent="0.35">
      <c r="A2752"/>
      <c r="E2752"/>
    </row>
    <row r="2753" spans="1:5" x14ac:dyDescent="0.35">
      <c r="A2753"/>
      <c r="E2753"/>
    </row>
    <row r="2754" spans="1:5" x14ac:dyDescent="0.35">
      <c r="A2754"/>
      <c r="E2754"/>
    </row>
    <row r="2755" spans="1:5" x14ac:dyDescent="0.35">
      <c r="A2755"/>
      <c r="E2755"/>
    </row>
    <row r="2756" spans="1:5" x14ac:dyDescent="0.35">
      <c r="A2756"/>
      <c r="E2756"/>
    </row>
    <row r="2757" spans="1:5" x14ac:dyDescent="0.35">
      <c r="A2757"/>
      <c r="E2757"/>
    </row>
    <row r="2758" spans="1:5" x14ac:dyDescent="0.35">
      <c r="A2758"/>
      <c r="E2758"/>
    </row>
    <row r="2759" spans="1:5" x14ac:dyDescent="0.35">
      <c r="A2759"/>
      <c r="E2759"/>
    </row>
    <row r="2760" spans="1:5" x14ac:dyDescent="0.35">
      <c r="A2760"/>
      <c r="E2760"/>
    </row>
    <row r="2761" spans="1:5" x14ac:dyDescent="0.35">
      <c r="A2761"/>
      <c r="E2761"/>
    </row>
    <row r="2762" spans="1:5" x14ac:dyDescent="0.35">
      <c r="A2762"/>
      <c r="E2762"/>
    </row>
    <row r="2763" spans="1:5" x14ac:dyDescent="0.35">
      <c r="A2763"/>
      <c r="E2763"/>
    </row>
    <row r="2764" spans="1:5" x14ac:dyDescent="0.35">
      <c r="A2764"/>
      <c r="E2764"/>
    </row>
    <row r="2765" spans="1:5" x14ac:dyDescent="0.35">
      <c r="A2765"/>
      <c r="E2765"/>
    </row>
    <row r="2766" spans="1:5" x14ac:dyDescent="0.35">
      <c r="A2766"/>
      <c r="E2766"/>
    </row>
    <row r="2767" spans="1:5" x14ac:dyDescent="0.35">
      <c r="A2767"/>
      <c r="E2767"/>
    </row>
    <row r="2768" spans="1:5" x14ac:dyDescent="0.35">
      <c r="A2768"/>
      <c r="E2768"/>
    </row>
    <row r="2769" spans="1:5" x14ac:dyDescent="0.35">
      <c r="A2769"/>
      <c r="E2769"/>
    </row>
    <row r="2770" spans="1:5" x14ac:dyDescent="0.35">
      <c r="A2770"/>
      <c r="E2770"/>
    </row>
    <row r="2771" spans="1:5" x14ac:dyDescent="0.35">
      <c r="A2771"/>
      <c r="E2771"/>
    </row>
    <row r="2772" spans="1:5" x14ac:dyDescent="0.35">
      <c r="A2772"/>
      <c r="E2772"/>
    </row>
    <row r="2773" spans="1:5" x14ac:dyDescent="0.35">
      <c r="A2773"/>
      <c r="E2773"/>
    </row>
    <row r="2774" spans="1:5" x14ac:dyDescent="0.35">
      <c r="A2774"/>
      <c r="E2774"/>
    </row>
    <row r="2775" spans="1:5" x14ac:dyDescent="0.35">
      <c r="A2775"/>
      <c r="E2775"/>
    </row>
    <row r="2776" spans="1:5" x14ac:dyDescent="0.35">
      <c r="A2776"/>
      <c r="E2776"/>
    </row>
    <row r="2777" spans="1:5" x14ac:dyDescent="0.35">
      <c r="A2777"/>
      <c r="E2777"/>
    </row>
    <row r="2778" spans="1:5" x14ac:dyDescent="0.35">
      <c r="A2778"/>
      <c r="E2778"/>
    </row>
    <row r="2779" spans="1:5" x14ac:dyDescent="0.35">
      <c r="A2779"/>
      <c r="E2779"/>
    </row>
    <row r="2780" spans="1:5" x14ac:dyDescent="0.35">
      <c r="A2780"/>
      <c r="E2780"/>
    </row>
    <row r="2781" spans="1:5" x14ac:dyDescent="0.35">
      <c r="A2781"/>
      <c r="E2781"/>
    </row>
    <row r="2782" spans="1:5" x14ac:dyDescent="0.35">
      <c r="A2782"/>
      <c r="E2782"/>
    </row>
    <row r="2783" spans="1:5" x14ac:dyDescent="0.35">
      <c r="A2783"/>
      <c r="E2783"/>
    </row>
    <row r="2784" spans="1:5" x14ac:dyDescent="0.35">
      <c r="A2784"/>
      <c r="E2784"/>
    </row>
    <row r="2785" spans="1:5" x14ac:dyDescent="0.35">
      <c r="A2785"/>
      <c r="E2785"/>
    </row>
    <row r="2786" spans="1:5" x14ac:dyDescent="0.35">
      <c r="A2786"/>
      <c r="E2786"/>
    </row>
    <row r="2787" spans="1:5" x14ac:dyDescent="0.35">
      <c r="A2787"/>
      <c r="E2787"/>
    </row>
    <row r="2788" spans="1:5" x14ac:dyDescent="0.35">
      <c r="A2788"/>
      <c r="E2788"/>
    </row>
    <row r="2789" spans="1:5" x14ac:dyDescent="0.35">
      <c r="A2789"/>
      <c r="E2789"/>
    </row>
    <row r="2790" spans="1:5" x14ac:dyDescent="0.35">
      <c r="A2790"/>
      <c r="E2790"/>
    </row>
    <row r="2791" spans="1:5" x14ac:dyDescent="0.35">
      <c r="A2791"/>
      <c r="E2791"/>
    </row>
    <row r="2792" spans="1:5" x14ac:dyDescent="0.35">
      <c r="A2792"/>
      <c r="E2792"/>
    </row>
    <row r="2793" spans="1:5" x14ac:dyDescent="0.35">
      <c r="A2793"/>
      <c r="E2793"/>
    </row>
    <row r="2794" spans="1:5" x14ac:dyDescent="0.35">
      <c r="A2794"/>
      <c r="E2794"/>
    </row>
    <row r="2795" spans="1:5" x14ac:dyDescent="0.35">
      <c r="A2795"/>
      <c r="E2795"/>
    </row>
    <row r="2796" spans="1:5" x14ac:dyDescent="0.35">
      <c r="A2796"/>
      <c r="E2796"/>
    </row>
    <row r="2797" spans="1:5" x14ac:dyDescent="0.35">
      <c r="A2797"/>
      <c r="E2797"/>
    </row>
    <row r="2798" spans="1:5" x14ac:dyDescent="0.35">
      <c r="A2798"/>
      <c r="E2798"/>
    </row>
    <row r="2799" spans="1:5" x14ac:dyDescent="0.35">
      <c r="A2799"/>
      <c r="E2799"/>
    </row>
    <row r="2800" spans="1:5" x14ac:dyDescent="0.35">
      <c r="A2800"/>
      <c r="E2800"/>
    </row>
    <row r="2801" spans="1:5" x14ac:dyDescent="0.35">
      <c r="A2801"/>
      <c r="E2801"/>
    </row>
    <row r="2802" spans="1:5" x14ac:dyDescent="0.35">
      <c r="A2802"/>
      <c r="E2802"/>
    </row>
    <row r="2803" spans="1:5" x14ac:dyDescent="0.35">
      <c r="A2803"/>
      <c r="E2803"/>
    </row>
    <row r="2804" spans="1:5" x14ac:dyDescent="0.35">
      <c r="A2804"/>
      <c r="E2804"/>
    </row>
    <row r="2805" spans="1:5" x14ac:dyDescent="0.35">
      <c r="A2805"/>
      <c r="E2805"/>
    </row>
    <row r="2806" spans="1:5" x14ac:dyDescent="0.35">
      <c r="A2806"/>
      <c r="E2806"/>
    </row>
    <row r="2807" spans="1:5" x14ac:dyDescent="0.35">
      <c r="A2807"/>
      <c r="E2807"/>
    </row>
    <row r="2808" spans="1:5" x14ac:dyDescent="0.35">
      <c r="A2808"/>
      <c r="E2808"/>
    </row>
    <row r="2809" spans="1:5" x14ac:dyDescent="0.35">
      <c r="A2809"/>
      <c r="E2809"/>
    </row>
    <row r="2810" spans="1:5" x14ac:dyDescent="0.35">
      <c r="A2810"/>
      <c r="E2810"/>
    </row>
    <row r="2811" spans="1:5" x14ac:dyDescent="0.35">
      <c r="A2811"/>
      <c r="E2811"/>
    </row>
    <row r="2812" spans="1:5" x14ac:dyDescent="0.35">
      <c r="A2812"/>
      <c r="E2812"/>
    </row>
    <row r="2813" spans="1:5" x14ac:dyDescent="0.35">
      <c r="A2813"/>
      <c r="E2813"/>
    </row>
    <row r="2814" spans="1:5" x14ac:dyDescent="0.35">
      <c r="A2814"/>
      <c r="E2814"/>
    </row>
    <row r="2815" spans="1:5" x14ac:dyDescent="0.35">
      <c r="A2815"/>
      <c r="E2815"/>
    </row>
    <row r="2816" spans="1:5" x14ac:dyDescent="0.35">
      <c r="A2816"/>
      <c r="E2816"/>
    </row>
    <row r="2817" spans="1:5" x14ac:dyDescent="0.35">
      <c r="A2817"/>
      <c r="E2817"/>
    </row>
    <row r="2818" spans="1:5" x14ac:dyDescent="0.35">
      <c r="A2818"/>
      <c r="E2818"/>
    </row>
    <row r="2819" spans="1:5" x14ac:dyDescent="0.35">
      <c r="A2819"/>
      <c r="E2819"/>
    </row>
    <row r="2820" spans="1:5" x14ac:dyDescent="0.35">
      <c r="A2820"/>
      <c r="E2820"/>
    </row>
    <row r="2821" spans="1:5" x14ac:dyDescent="0.35">
      <c r="A2821"/>
      <c r="E2821"/>
    </row>
    <row r="2822" spans="1:5" x14ac:dyDescent="0.35">
      <c r="A2822"/>
      <c r="E2822"/>
    </row>
    <row r="2823" spans="1:5" x14ac:dyDescent="0.35">
      <c r="A2823"/>
      <c r="E2823"/>
    </row>
    <row r="2824" spans="1:5" x14ac:dyDescent="0.35">
      <c r="A2824"/>
      <c r="E2824"/>
    </row>
    <row r="2825" spans="1:5" x14ac:dyDescent="0.35">
      <c r="A2825"/>
      <c r="E2825"/>
    </row>
    <row r="2826" spans="1:5" x14ac:dyDescent="0.35">
      <c r="A2826"/>
      <c r="E2826"/>
    </row>
    <row r="2827" spans="1:5" x14ac:dyDescent="0.35">
      <c r="A2827"/>
      <c r="E2827"/>
    </row>
    <row r="2828" spans="1:5" x14ac:dyDescent="0.35">
      <c r="A2828"/>
      <c r="E2828"/>
    </row>
    <row r="2829" spans="1:5" x14ac:dyDescent="0.35">
      <c r="A2829"/>
      <c r="E2829"/>
    </row>
    <row r="2830" spans="1:5" x14ac:dyDescent="0.35">
      <c r="A2830"/>
      <c r="E2830"/>
    </row>
    <row r="2831" spans="1:5" x14ac:dyDescent="0.35">
      <c r="A2831"/>
      <c r="E2831"/>
    </row>
    <row r="2832" spans="1:5" x14ac:dyDescent="0.35">
      <c r="A2832"/>
      <c r="E2832"/>
    </row>
    <row r="2833" spans="1:5" x14ac:dyDescent="0.35">
      <c r="A2833"/>
      <c r="E2833"/>
    </row>
    <row r="2834" spans="1:5" x14ac:dyDescent="0.35">
      <c r="A2834"/>
      <c r="E2834"/>
    </row>
    <row r="2835" spans="1:5" x14ac:dyDescent="0.35">
      <c r="A2835"/>
      <c r="E2835"/>
    </row>
    <row r="2836" spans="1:5" x14ac:dyDescent="0.35">
      <c r="A2836"/>
      <c r="E2836"/>
    </row>
    <row r="2837" spans="1:5" x14ac:dyDescent="0.35">
      <c r="A2837"/>
      <c r="E2837"/>
    </row>
    <row r="2838" spans="1:5" x14ac:dyDescent="0.35">
      <c r="A2838"/>
      <c r="E2838"/>
    </row>
    <row r="2839" spans="1:5" x14ac:dyDescent="0.35">
      <c r="A2839"/>
      <c r="E2839"/>
    </row>
    <row r="2840" spans="1:5" x14ac:dyDescent="0.35">
      <c r="A2840"/>
      <c r="E2840"/>
    </row>
    <row r="2841" spans="1:5" x14ac:dyDescent="0.35">
      <c r="A2841"/>
      <c r="E2841"/>
    </row>
    <row r="2842" spans="1:5" x14ac:dyDescent="0.35">
      <c r="A2842"/>
      <c r="E2842"/>
    </row>
    <row r="2843" spans="1:5" x14ac:dyDescent="0.35">
      <c r="A2843"/>
      <c r="E2843"/>
    </row>
    <row r="2844" spans="1:5" x14ac:dyDescent="0.35">
      <c r="A2844"/>
      <c r="E2844"/>
    </row>
    <row r="2845" spans="1:5" x14ac:dyDescent="0.35">
      <c r="A2845"/>
      <c r="E2845"/>
    </row>
    <row r="2846" spans="1:5" x14ac:dyDescent="0.35">
      <c r="A2846"/>
      <c r="E2846"/>
    </row>
    <row r="2847" spans="1:5" x14ac:dyDescent="0.35">
      <c r="A2847"/>
      <c r="E2847"/>
    </row>
    <row r="2848" spans="1:5" x14ac:dyDescent="0.35">
      <c r="A2848"/>
      <c r="E2848"/>
    </row>
    <row r="2849" spans="1:5" x14ac:dyDescent="0.35">
      <c r="A2849"/>
      <c r="E2849"/>
    </row>
    <row r="2850" spans="1:5" x14ac:dyDescent="0.35">
      <c r="A2850"/>
      <c r="E2850"/>
    </row>
    <row r="2851" spans="1:5" x14ac:dyDescent="0.35">
      <c r="A2851"/>
      <c r="E2851"/>
    </row>
    <row r="2852" spans="1:5" x14ac:dyDescent="0.35">
      <c r="A2852"/>
      <c r="E2852"/>
    </row>
    <row r="2853" spans="1:5" x14ac:dyDescent="0.35">
      <c r="A2853"/>
      <c r="E2853"/>
    </row>
    <row r="2854" spans="1:5" x14ac:dyDescent="0.35">
      <c r="A2854"/>
      <c r="E2854"/>
    </row>
    <row r="2855" spans="1:5" x14ac:dyDescent="0.35">
      <c r="A2855"/>
      <c r="E2855"/>
    </row>
    <row r="2856" spans="1:5" x14ac:dyDescent="0.35">
      <c r="A2856"/>
      <c r="E2856"/>
    </row>
    <row r="2857" spans="1:5" x14ac:dyDescent="0.35">
      <c r="A2857"/>
      <c r="E2857"/>
    </row>
    <row r="2858" spans="1:5" x14ac:dyDescent="0.35">
      <c r="A2858"/>
      <c r="E2858"/>
    </row>
    <row r="2859" spans="1:5" x14ac:dyDescent="0.35">
      <c r="A2859"/>
      <c r="E2859"/>
    </row>
    <row r="2860" spans="1:5" x14ac:dyDescent="0.35">
      <c r="A2860"/>
      <c r="E2860"/>
    </row>
    <row r="2861" spans="1:5" x14ac:dyDescent="0.35">
      <c r="A2861"/>
      <c r="E2861"/>
    </row>
    <row r="2862" spans="1:5" x14ac:dyDescent="0.35">
      <c r="A2862"/>
      <c r="E2862"/>
    </row>
    <row r="2863" spans="1:5" x14ac:dyDescent="0.35">
      <c r="A2863"/>
      <c r="E2863"/>
    </row>
    <row r="2864" spans="1:5" x14ac:dyDescent="0.35">
      <c r="A2864"/>
      <c r="E2864"/>
    </row>
    <row r="2865" spans="1:5" x14ac:dyDescent="0.35">
      <c r="A2865"/>
      <c r="E2865"/>
    </row>
    <row r="2866" spans="1:5" x14ac:dyDescent="0.35">
      <c r="A2866"/>
      <c r="E2866"/>
    </row>
    <row r="2867" spans="1:5" x14ac:dyDescent="0.35">
      <c r="A2867"/>
      <c r="E2867"/>
    </row>
    <row r="2868" spans="1:5" x14ac:dyDescent="0.35">
      <c r="A2868"/>
      <c r="E2868"/>
    </row>
    <row r="2869" spans="1:5" x14ac:dyDescent="0.35">
      <c r="A2869"/>
      <c r="E2869"/>
    </row>
    <row r="2870" spans="1:5" x14ac:dyDescent="0.35">
      <c r="A2870"/>
      <c r="E2870"/>
    </row>
    <row r="2871" spans="1:5" x14ac:dyDescent="0.35">
      <c r="A2871"/>
      <c r="E2871"/>
    </row>
    <row r="2872" spans="1:5" x14ac:dyDescent="0.35">
      <c r="A2872"/>
      <c r="E2872"/>
    </row>
    <row r="2873" spans="1:5" x14ac:dyDescent="0.35">
      <c r="A2873"/>
      <c r="E2873"/>
    </row>
    <row r="2874" spans="1:5" x14ac:dyDescent="0.35">
      <c r="A2874"/>
      <c r="E2874"/>
    </row>
    <row r="2875" spans="1:5" x14ac:dyDescent="0.35">
      <c r="A2875"/>
      <c r="E2875"/>
    </row>
    <row r="2876" spans="1:5" x14ac:dyDescent="0.35">
      <c r="A2876"/>
      <c r="E2876"/>
    </row>
    <row r="2877" spans="1:5" x14ac:dyDescent="0.35">
      <c r="A2877"/>
      <c r="E2877"/>
    </row>
    <row r="2878" spans="1:5" x14ac:dyDescent="0.35">
      <c r="A2878"/>
      <c r="E2878"/>
    </row>
    <row r="2879" spans="1:5" x14ac:dyDescent="0.35">
      <c r="A2879"/>
      <c r="E2879"/>
    </row>
    <row r="2880" spans="1:5" x14ac:dyDescent="0.35">
      <c r="A2880"/>
      <c r="E2880"/>
    </row>
    <row r="2881" spans="1:5" x14ac:dyDescent="0.35">
      <c r="A2881"/>
      <c r="E2881"/>
    </row>
    <row r="2882" spans="1:5" x14ac:dyDescent="0.35">
      <c r="A2882"/>
      <c r="E2882"/>
    </row>
    <row r="2883" spans="1:5" x14ac:dyDescent="0.35">
      <c r="A2883"/>
      <c r="E2883"/>
    </row>
    <row r="2884" spans="1:5" x14ac:dyDescent="0.35">
      <c r="A2884"/>
      <c r="E2884"/>
    </row>
    <row r="2885" spans="1:5" x14ac:dyDescent="0.35">
      <c r="A2885"/>
      <c r="E2885"/>
    </row>
    <row r="2886" spans="1:5" x14ac:dyDescent="0.35">
      <c r="A2886"/>
      <c r="E2886"/>
    </row>
    <row r="2887" spans="1:5" x14ac:dyDescent="0.35">
      <c r="A2887"/>
      <c r="E2887"/>
    </row>
    <row r="2888" spans="1:5" x14ac:dyDescent="0.35">
      <c r="A2888"/>
      <c r="E2888"/>
    </row>
    <row r="2889" spans="1:5" x14ac:dyDescent="0.35">
      <c r="A2889"/>
      <c r="E2889"/>
    </row>
    <row r="2890" spans="1:5" x14ac:dyDescent="0.35">
      <c r="A2890"/>
      <c r="E2890"/>
    </row>
    <row r="2891" spans="1:5" x14ac:dyDescent="0.35">
      <c r="A2891"/>
      <c r="E2891"/>
    </row>
    <row r="2892" spans="1:5" x14ac:dyDescent="0.35">
      <c r="A2892"/>
      <c r="E2892"/>
    </row>
    <row r="2893" spans="1:5" x14ac:dyDescent="0.35">
      <c r="A2893"/>
      <c r="E2893"/>
    </row>
    <row r="2894" spans="1:5" x14ac:dyDescent="0.35">
      <c r="A2894"/>
      <c r="E2894"/>
    </row>
    <row r="2895" spans="1:5" x14ac:dyDescent="0.35">
      <c r="A2895"/>
      <c r="E2895"/>
    </row>
    <row r="2896" spans="1:5" x14ac:dyDescent="0.35">
      <c r="A2896"/>
      <c r="E2896"/>
    </row>
    <row r="2897" spans="1:5" x14ac:dyDescent="0.35">
      <c r="A2897"/>
      <c r="E2897"/>
    </row>
    <row r="2898" spans="1:5" x14ac:dyDescent="0.35">
      <c r="A2898"/>
      <c r="E2898"/>
    </row>
    <row r="2899" spans="1:5" x14ac:dyDescent="0.35">
      <c r="A2899"/>
      <c r="E2899"/>
    </row>
    <row r="2900" spans="1:5" x14ac:dyDescent="0.35">
      <c r="A2900"/>
      <c r="E2900"/>
    </row>
    <row r="2901" spans="1:5" x14ac:dyDescent="0.35">
      <c r="A2901"/>
      <c r="E2901"/>
    </row>
    <row r="2902" spans="1:5" x14ac:dyDescent="0.35">
      <c r="A2902"/>
      <c r="E2902"/>
    </row>
    <row r="2903" spans="1:5" x14ac:dyDescent="0.35">
      <c r="A2903"/>
      <c r="E2903"/>
    </row>
    <row r="2904" spans="1:5" x14ac:dyDescent="0.35">
      <c r="A2904"/>
      <c r="E2904"/>
    </row>
    <row r="2905" spans="1:5" x14ac:dyDescent="0.35">
      <c r="A2905"/>
      <c r="E2905"/>
    </row>
    <row r="2906" spans="1:5" x14ac:dyDescent="0.35">
      <c r="A2906"/>
      <c r="E2906"/>
    </row>
    <row r="2907" spans="1:5" x14ac:dyDescent="0.35">
      <c r="A2907"/>
      <c r="E2907"/>
    </row>
    <row r="2908" spans="1:5" x14ac:dyDescent="0.35">
      <c r="A2908"/>
      <c r="E2908"/>
    </row>
    <row r="2909" spans="1:5" x14ac:dyDescent="0.35">
      <c r="A2909"/>
      <c r="E2909"/>
    </row>
    <row r="2910" spans="1:5" x14ac:dyDescent="0.35">
      <c r="A2910"/>
      <c r="E2910"/>
    </row>
    <row r="2911" spans="1:5" x14ac:dyDescent="0.35">
      <c r="A2911"/>
      <c r="E2911"/>
    </row>
    <row r="2912" spans="1:5" x14ac:dyDescent="0.35">
      <c r="A2912"/>
      <c r="E2912"/>
    </row>
    <row r="2913" spans="1:5" x14ac:dyDescent="0.35">
      <c r="A2913"/>
      <c r="E2913"/>
    </row>
    <row r="2914" spans="1:5" x14ac:dyDescent="0.35">
      <c r="A2914"/>
      <c r="E2914"/>
    </row>
    <row r="2915" spans="1:5" x14ac:dyDescent="0.35">
      <c r="A2915"/>
      <c r="E2915"/>
    </row>
    <row r="2916" spans="1:5" x14ac:dyDescent="0.35">
      <c r="A2916"/>
      <c r="E2916"/>
    </row>
    <row r="2917" spans="1:5" x14ac:dyDescent="0.35">
      <c r="A2917"/>
      <c r="E2917"/>
    </row>
    <row r="2918" spans="1:5" x14ac:dyDescent="0.35">
      <c r="A2918"/>
      <c r="E2918"/>
    </row>
    <row r="2919" spans="1:5" x14ac:dyDescent="0.35">
      <c r="A2919"/>
      <c r="E2919"/>
    </row>
    <row r="2920" spans="1:5" x14ac:dyDescent="0.35">
      <c r="A2920"/>
      <c r="E2920"/>
    </row>
    <row r="2921" spans="1:5" x14ac:dyDescent="0.35">
      <c r="A2921"/>
      <c r="E2921"/>
    </row>
    <row r="2922" spans="1:5" x14ac:dyDescent="0.35">
      <c r="A2922"/>
      <c r="E2922"/>
    </row>
    <row r="2923" spans="1:5" x14ac:dyDescent="0.35">
      <c r="A2923"/>
      <c r="E2923"/>
    </row>
    <row r="2924" spans="1:5" x14ac:dyDescent="0.35">
      <c r="A2924"/>
      <c r="E2924"/>
    </row>
    <row r="2925" spans="1:5" x14ac:dyDescent="0.35">
      <c r="A2925"/>
      <c r="E2925"/>
    </row>
    <row r="2926" spans="1:5" x14ac:dyDescent="0.35">
      <c r="A2926"/>
      <c r="E2926"/>
    </row>
    <row r="2927" spans="1:5" x14ac:dyDescent="0.35">
      <c r="A2927"/>
      <c r="E2927"/>
    </row>
    <row r="2928" spans="1:5" x14ac:dyDescent="0.35">
      <c r="A2928"/>
      <c r="E2928"/>
    </row>
    <row r="2929" spans="1:5" x14ac:dyDescent="0.35">
      <c r="A2929"/>
      <c r="E2929"/>
    </row>
    <row r="2930" spans="1:5" x14ac:dyDescent="0.35">
      <c r="A2930"/>
      <c r="E2930"/>
    </row>
    <row r="2931" spans="1:5" x14ac:dyDescent="0.35">
      <c r="A2931"/>
      <c r="E2931"/>
    </row>
    <row r="2932" spans="1:5" x14ac:dyDescent="0.35">
      <c r="A2932"/>
      <c r="E2932"/>
    </row>
    <row r="2933" spans="1:5" x14ac:dyDescent="0.35">
      <c r="A2933"/>
      <c r="E2933"/>
    </row>
    <row r="2934" spans="1:5" x14ac:dyDescent="0.35">
      <c r="A2934"/>
      <c r="E2934"/>
    </row>
    <row r="2935" spans="1:5" x14ac:dyDescent="0.35">
      <c r="A2935"/>
      <c r="E2935"/>
    </row>
    <row r="2936" spans="1:5" x14ac:dyDescent="0.35">
      <c r="A2936"/>
      <c r="E2936"/>
    </row>
    <row r="2937" spans="1:5" x14ac:dyDescent="0.35">
      <c r="A2937"/>
      <c r="E2937"/>
    </row>
    <row r="2938" spans="1:5" x14ac:dyDescent="0.35">
      <c r="A2938"/>
      <c r="E2938"/>
    </row>
    <row r="2939" spans="1:5" x14ac:dyDescent="0.35">
      <c r="A2939"/>
      <c r="E2939"/>
    </row>
    <row r="2940" spans="1:5" x14ac:dyDescent="0.35">
      <c r="A2940"/>
      <c r="E2940"/>
    </row>
    <row r="2941" spans="1:5" x14ac:dyDescent="0.35">
      <c r="A2941"/>
      <c r="E2941"/>
    </row>
    <row r="2942" spans="1:5" x14ac:dyDescent="0.35">
      <c r="A2942"/>
      <c r="E2942"/>
    </row>
    <row r="2943" spans="1:5" x14ac:dyDescent="0.35">
      <c r="A2943"/>
      <c r="E2943"/>
    </row>
    <row r="2944" spans="1:5" x14ac:dyDescent="0.35">
      <c r="A2944"/>
      <c r="E2944"/>
    </row>
    <row r="2945" spans="1:5" x14ac:dyDescent="0.35">
      <c r="A2945"/>
      <c r="E2945"/>
    </row>
    <row r="2946" spans="1:5" x14ac:dyDescent="0.35">
      <c r="A2946"/>
      <c r="E2946"/>
    </row>
    <row r="2947" spans="1:5" x14ac:dyDescent="0.35">
      <c r="A2947"/>
      <c r="E2947"/>
    </row>
    <row r="2948" spans="1:5" x14ac:dyDescent="0.35">
      <c r="A2948"/>
      <c r="E2948"/>
    </row>
    <row r="2949" spans="1:5" x14ac:dyDescent="0.35">
      <c r="A2949"/>
      <c r="E2949"/>
    </row>
    <row r="2950" spans="1:5" x14ac:dyDescent="0.35">
      <c r="A2950"/>
      <c r="E2950"/>
    </row>
    <row r="2951" spans="1:5" x14ac:dyDescent="0.35">
      <c r="A2951"/>
      <c r="E2951"/>
    </row>
    <row r="2952" spans="1:5" x14ac:dyDescent="0.35">
      <c r="A2952"/>
      <c r="E2952"/>
    </row>
    <row r="2953" spans="1:5" x14ac:dyDescent="0.35">
      <c r="A2953"/>
      <c r="E2953"/>
    </row>
    <row r="2954" spans="1:5" x14ac:dyDescent="0.35">
      <c r="A2954"/>
      <c r="E2954"/>
    </row>
    <row r="2955" spans="1:5" x14ac:dyDescent="0.35">
      <c r="A2955"/>
      <c r="E2955"/>
    </row>
    <row r="2956" spans="1:5" x14ac:dyDescent="0.35">
      <c r="A2956"/>
      <c r="E2956"/>
    </row>
    <row r="2957" spans="1:5" x14ac:dyDescent="0.35">
      <c r="A2957"/>
      <c r="E2957"/>
    </row>
    <row r="2958" spans="1:5" x14ac:dyDescent="0.35">
      <c r="A2958"/>
      <c r="E2958"/>
    </row>
    <row r="2959" spans="1:5" x14ac:dyDescent="0.35">
      <c r="A2959"/>
      <c r="E2959"/>
    </row>
    <row r="2960" spans="1:5" x14ac:dyDescent="0.35">
      <c r="A2960"/>
      <c r="E2960"/>
    </row>
    <row r="2961" spans="1:5" x14ac:dyDescent="0.35">
      <c r="A2961"/>
      <c r="E2961"/>
    </row>
    <row r="2962" spans="1:5" x14ac:dyDescent="0.35">
      <c r="A2962"/>
      <c r="E2962"/>
    </row>
    <row r="2963" spans="1:5" x14ac:dyDescent="0.35">
      <c r="A2963"/>
      <c r="E2963"/>
    </row>
    <row r="2964" spans="1:5" x14ac:dyDescent="0.35">
      <c r="A2964"/>
      <c r="E2964"/>
    </row>
    <row r="2965" spans="1:5" x14ac:dyDescent="0.35">
      <c r="A2965"/>
      <c r="E2965"/>
    </row>
    <row r="2966" spans="1:5" x14ac:dyDescent="0.35">
      <c r="A2966"/>
      <c r="E2966"/>
    </row>
    <row r="2967" spans="1:5" x14ac:dyDescent="0.35">
      <c r="A2967"/>
      <c r="E2967"/>
    </row>
    <row r="2968" spans="1:5" x14ac:dyDescent="0.35">
      <c r="A2968"/>
      <c r="E2968"/>
    </row>
    <row r="2969" spans="1:5" x14ac:dyDescent="0.35">
      <c r="A2969"/>
      <c r="E2969"/>
    </row>
    <row r="2970" spans="1:5" x14ac:dyDescent="0.35">
      <c r="A2970"/>
      <c r="E2970"/>
    </row>
    <row r="2971" spans="1:5" x14ac:dyDescent="0.35">
      <c r="A2971"/>
      <c r="E2971"/>
    </row>
    <row r="2972" spans="1:5" x14ac:dyDescent="0.35">
      <c r="A2972"/>
      <c r="E2972"/>
    </row>
    <row r="2973" spans="1:5" x14ac:dyDescent="0.35">
      <c r="A2973"/>
      <c r="E2973"/>
    </row>
    <row r="2974" spans="1:5" x14ac:dyDescent="0.35">
      <c r="A2974"/>
      <c r="E2974"/>
    </row>
    <row r="2975" spans="1:5" x14ac:dyDescent="0.35">
      <c r="A2975"/>
      <c r="E2975"/>
    </row>
    <row r="2976" spans="1:5" x14ac:dyDescent="0.35">
      <c r="A2976"/>
      <c r="E2976"/>
    </row>
    <row r="2977" spans="1:5" x14ac:dyDescent="0.35">
      <c r="A2977"/>
      <c r="E2977"/>
    </row>
    <row r="2978" spans="1:5" x14ac:dyDescent="0.35">
      <c r="A2978"/>
      <c r="E2978"/>
    </row>
    <row r="2979" spans="1:5" x14ac:dyDescent="0.35">
      <c r="A2979"/>
      <c r="E2979"/>
    </row>
    <row r="2980" spans="1:5" x14ac:dyDescent="0.35">
      <c r="A2980"/>
      <c r="E2980"/>
    </row>
    <row r="2981" spans="1:5" x14ac:dyDescent="0.35">
      <c r="A2981"/>
      <c r="E2981"/>
    </row>
    <row r="2982" spans="1:5" x14ac:dyDescent="0.35">
      <c r="A2982"/>
      <c r="E2982"/>
    </row>
    <row r="2983" spans="1:5" x14ac:dyDescent="0.35">
      <c r="A2983"/>
      <c r="E2983"/>
    </row>
    <row r="2984" spans="1:5" x14ac:dyDescent="0.35">
      <c r="A2984"/>
      <c r="E2984"/>
    </row>
    <row r="2985" spans="1:5" x14ac:dyDescent="0.35">
      <c r="A2985"/>
      <c r="E2985"/>
    </row>
    <row r="2986" spans="1:5" x14ac:dyDescent="0.35">
      <c r="A2986"/>
      <c r="E2986"/>
    </row>
    <row r="2987" spans="1:5" x14ac:dyDescent="0.35">
      <c r="A2987"/>
      <c r="E2987"/>
    </row>
    <row r="2988" spans="1:5" x14ac:dyDescent="0.35">
      <c r="A2988"/>
      <c r="E2988"/>
    </row>
    <row r="2989" spans="1:5" x14ac:dyDescent="0.35">
      <c r="A2989"/>
      <c r="E2989"/>
    </row>
    <row r="2990" spans="1:5" x14ac:dyDescent="0.35">
      <c r="A2990"/>
      <c r="E2990"/>
    </row>
    <row r="2991" spans="1:5" x14ac:dyDescent="0.35">
      <c r="A2991"/>
      <c r="E2991"/>
    </row>
    <row r="2992" spans="1:5" x14ac:dyDescent="0.35">
      <c r="A2992"/>
      <c r="E2992"/>
    </row>
    <row r="2993" spans="1:5" x14ac:dyDescent="0.35">
      <c r="A2993"/>
      <c r="E2993"/>
    </row>
    <row r="2994" spans="1:5" x14ac:dyDescent="0.35">
      <c r="A2994"/>
      <c r="E2994"/>
    </row>
    <row r="2995" spans="1:5" x14ac:dyDescent="0.35">
      <c r="A2995"/>
      <c r="E2995"/>
    </row>
    <row r="2996" spans="1:5" x14ac:dyDescent="0.35">
      <c r="A2996"/>
      <c r="E2996"/>
    </row>
    <row r="2997" spans="1:5" x14ac:dyDescent="0.35">
      <c r="A2997"/>
      <c r="E2997"/>
    </row>
    <row r="2998" spans="1:5" x14ac:dyDescent="0.35">
      <c r="A2998"/>
      <c r="E2998"/>
    </row>
    <row r="2999" spans="1:5" x14ac:dyDescent="0.35">
      <c r="A2999"/>
      <c r="E2999"/>
    </row>
    <row r="3000" spans="1:5" x14ac:dyDescent="0.35">
      <c r="A3000"/>
      <c r="E3000"/>
    </row>
    <row r="3001" spans="1:5" x14ac:dyDescent="0.35">
      <c r="A3001"/>
      <c r="E3001"/>
    </row>
    <row r="3002" spans="1:5" x14ac:dyDescent="0.35">
      <c r="A3002"/>
      <c r="E3002"/>
    </row>
    <row r="3003" spans="1:5" x14ac:dyDescent="0.35">
      <c r="A3003"/>
      <c r="E3003"/>
    </row>
    <row r="3004" spans="1:5" x14ac:dyDescent="0.35">
      <c r="A3004"/>
      <c r="E3004"/>
    </row>
    <row r="3005" spans="1:5" x14ac:dyDescent="0.35">
      <c r="A3005"/>
      <c r="E3005"/>
    </row>
    <row r="3006" spans="1:5" x14ac:dyDescent="0.35">
      <c r="A3006"/>
      <c r="E3006"/>
    </row>
    <row r="3007" spans="1:5" x14ac:dyDescent="0.35">
      <c r="A3007"/>
      <c r="E3007"/>
    </row>
    <row r="3008" spans="1:5" x14ac:dyDescent="0.35">
      <c r="A3008"/>
      <c r="E3008"/>
    </row>
    <row r="3009" spans="1:5" x14ac:dyDescent="0.35">
      <c r="A3009"/>
      <c r="E3009"/>
    </row>
    <row r="3010" spans="1:5" x14ac:dyDescent="0.35">
      <c r="A3010"/>
      <c r="E3010"/>
    </row>
    <row r="3011" spans="1:5" x14ac:dyDescent="0.35">
      <c r="A3011"/>
      <c r="E3011"/>
    </row>
    <row r="3012" spans="1:5" x14ac:dyDescent="0.35">
      <c r="A3012"/>
      <c r="E3012"/>
    </row>
    <row r="3013" spans="1:5" x14ac:dyDescent="0.35">
      <c r="A3013"/>
      <c r="E3013"/>
    </row>
    <row r="3014" spans="1:5" x14ac:dyDescent="0.35">
      <c r="A3014"/>
      <c r="E3014"/>
    </row>
    <row r="3015" spans="1:5" x14ac:dyDescent="0.35">
      <c r="A3015"/>
      <c r="E3015"/>
    </row>
    <row r="3016" spans="1:5" x14ac:dyDescent="0.35">
      <c r="A3016"/>
      <c r="E3016"/>
    </row>
    <row r="3017" spans="1:5" x14ac:dyDescent="0.35">
      <c r="A3017"/>
      <c r="E3017"/>
    </row>
    <row r="3018" spans="1:5" x14ac:dyDescent="0.35">
      <c r="A3018"/>
      <c r="E3018"/>
    </row>
    <row r="3019" spans="1:5" x14ac:dyDescent="0.35">
      <c r="A3019"/>
      <c r="E3019"/>
    </row>
    <row r="3020" spans="1:5" x14ac:dyDescent="0.35">
      <c r="A3020"/>
      <c r="E3020"/>
    </row>
    <row r="3021" spans="1:5" x14ac:dyDescent="0.35">
      <c r="A3021"/>
      <c r="E3021"/>
    </row>
    <row r="3022" spans="1:5" x14ac:dyDescent="0.35">
      <c r="A3022"/>
      <c r="E3022"/>
    </row>
    <row r="3023" spans="1:5" x14ac:dyDescent="0.35">
      <c r="A3023"/>
      <c r="E3023"/>
    </row>
    <row r="3024" spans="1:5" x14ac:dyDescent="0.35">
      <c r="A3024"/>
      <c r="E3024"/>
    </row>
    <row r="3025" spans="1:5" x14ac:dyDescent="0.35">
      <c r="A3025"/>
      <c r="E3025"/>
    </row>
    <row r="3026" spans="1:5" x14ac:dyDescent="0.35">
      <c r="A3026"/>
      <c r="E3026"/>
    </row>
    <row r="3027" spans="1:5" x14ac:dyDescent="0.35">
      <c r="A3027"/>
      <c r="E3027"/>
    </row>
    <row r="3028" spans="1:5" x14ac:dyDescent="0.35">
      <c r="A3028"/>
      <c r="E3028"/>
    </row>
    <row r="3029" spans="1:5" x14ac:dyDescent="0.35">
      <c r="A3029"/>
      <c r="E3029"/>
    </row>
    <row r="3030" spans="1:5" x14ac:dyDescent="0.35">
      <c r="A3030"/>
      <c r="E3030"/>
    </row>
    <row r="3031" spans="1:5" x14ac:dyDescent="0.35">
      <c r="A3031"/>
      <c r="E3031"/>
    </row>
    <row r="3032" spans="1:5" x14ac:dyDescent="0.35">
      <c r="A3032"/>
      <c r="E3032"/>
    </row>
    <row r="3033" spans="1:5" x14ac:dyDescent="0.35">
      <c r="A3033"/>
      <c r="E3033"/>
    </row>
    <row r="3034" spans="1:5" x14ac:dyDescent="0.35">
      <c r="A3034"/>
      <c r="E3034"/>
    </row>
    <row r="3035" spans="1:5" x14ac:dyDescent="0.35">
      <c r="A3035"/>
      <c r="E3035"/>
    </row>
    <row r="3036" spans="1:5" x14ac:dyDescent="0.35">
      <c r="A3036"/>
      <c r="E3036"/>
    </row>
    <row r="3037" spans="1:5" x14ac:dyDescent="0.35">
      <c r="A3037"/>
      <c r="E3037"/>
    </row>
    <row r="3038" spans="1:5" x14ac:dyDescent="0.35">
      <c r="A3038"/>
      <c r="E3038"/>
    </row>
    <row r="3039" spans="1:5" x14ac:dyDescent="0.35">
      <c r="A3039"/>
      <c r="E3039"/>
    </row>
    <row r="3040" spans="1:5" x14ac:dyDescent="0.35">
      <c r="A3040"/>
      <c r="E3040"/>
    </row>
    <row r="3041" spans="1:5" x14ac:dyDescent="0.35">
      <c r="A3041"/>
      <c r="E3041"/>
    </row>
    <row r="3042" spans="1:5" x14ac:dyDescent="0.35">
      <c r="A3042"/>
      <c r="E3042"/>
    </row>
    <row r="3043" spans="1:5" x14ac:dyDescent="0.35">
      <c r="A3043"/>
      <c r="E3043"/>
    </row>
    <row r="3044" spans="1:5" x14ac:dyDescent="0.35">
      <c r="A3044"/>
      <c r="E3044"/>
    </row>
    <row r="3045" spans="1:5" x14ac:dyDescent="0.35">
      <c r="A3045"/>
      <c r="E3045"/>
    </row>
    <row r="3046" spans="1:5" x14ac:dyDescent="0.35">
      <c r="A3046"/>
      <c r="E3046"/>
    </row>
    <row r="3047" spans="1:5" x14ac:dyDescent="0.35">
      <c r="A3047"/>
      <c r="E3047"/>
    </row>
    <row r="3048" spans="1:5" x14ac:dyDescent="0.35">
      <c r="A3048"/>
      <c r="E3048"/>
    </row>
    <row r="3049" spans="1:5" x14ac:dyDescent="0.35">
      <c r="A3049"/>
      <c r="E3049"/>
    </row>
    <row r="3050" spans="1:5" x14ac:dyDescent="0.35">
      <c r="A3050"/>
      <c r="E3050"/>
    </row>
    <row r="3051" spans="1:5" x14ac:dyDescent="0.35">
      <c r="A3051"/>
      <c r="E3051"/>
    </row>
    <row r="3052" spans="1:5" x14ac:dyDescent="0.35">
      <c r="A3052"/>
      <c r="E3052"/>
    </row>
    <row r="3053" spans="1:5" x14ac:dyDescent="0.35">
      <c r="A3053"/>
      <c r="E3053"/>
    </row>
    <row r="3054" spans="1:5" x14ac:dyDescent="0.35">
      <c r="A3054"/>
      <c r="E3054"/>
    </row>
    <row r="3055" spans="1:5" x14ac:dyDescent="0.35">
      <c r="A3055"/>
      <c r="E3055"/>
    </row>
    <row r="3056" spans="1:5" x14ac:dyDescent="0.35">
      <c r="A3056"/>
      <c r="E3056"/>
    </row>
    <row r="3057" spans="1:5" x14ac:dyDescent="0.35">
      <c r="A3057"/>
      <c r="E3057"/>
    </row>
    <row r="3058" spans="1:5" x14ac:dyDescent="0.35">
      <c r="A3058"/>
      <c r="E3058"/>
    </row>
    <row r="3059" spans="1:5" x14ac:dyDescent="0.35">
      <c r="A3059"/>
      <c r="E3059"/>
    </row>
    <row r="3060" spans="1:5" x14ac:dyDescent="0.35">
      <c r="A3060"/>
      <c r="E3060"/>
    </row>
    <row r="3061" spans="1:5" x14ac:dyDescent="0.35">
      <c r="A3061"/>
      <c r="E3061"/>
    </row>
    <row r="3062" spans="1:5" x14ac:dyDescent="0.35">
      <c r="A3062"/>
      <c r="E3062"/>
    </row>
    <row r="3063" spans="1:5" x14ac:dyDescent="0.35">
      <c r="A3063"/>
      <c r="E3063"/>
    </row>
    <row r="3064" spans="1:5" x14ac:dyDescent="0.35">
      <c r="A3064"/>
      <c r="E3064"/>
    </row>
    <row r="3065" spans="1:5" x14ac:dyDescent="0.35">
      <c r="A3065"/>
      <c r="E3065"/>
    </row>
    <row r="3066" spans="1:5" x14ac:dyDescent="0.35">
      <c r="A3066"/>
      <c r="E3066"/>
    </row>
    <row r="3067" spans="1:5" x14ac:dyDescent="0.35">
      <c r="A3067"/>
      <c r="E3067"/>
    </row>
    <row r="3068" spans="1:5" x14ac:dyDescent="0.35">
      <c r="A3068"/>
      <c r="E3068"/>
    </row>
    <row r="3069" spans="1:5" x14ac:dyDescent="0.35">
      <c r="A3069"/>
      <c r="E3069"/>
    </row>
    <row r="3070" spans="1:5" x14ac:dyDescent="0.35">
      <c r="A3070"/>
      <c r="E3070"/>
    </row>
    <row r="3071" spans="1:5" x14ac:dyDescent="0.35">
      <c r="A3071"/>
      <c r="E3071"/>
    </row>
    <row r="3072" spans="1:5" x14ac:dyDescent="0.35">
      <c r="A3072"/>
      <c r="E3072"/>
    </row>
    <row r="3073" spans="1:5" x14ac:dyDescent="0.35">
      <c r="A3073"/>
      <c r="E3073"/>
    </row>
    <row r="3074" spans="1:5" x14ac:dyDescent="0.35">
      <c r="A3074"/>
      <c r="E3074"/>
    </row>
    <row r="3075" spans="1:5" x14ac:dyDescent="0.35">
      <c r="A3075"/>
      <c r="E3075"/>
    </row>
    <row r="3076" spans="1:5" x14ac:dyDescent="0.35">
      <c r="A3076"/>
      <c r="E3076"/>
    </row>
    <row r="3077" spans="1:5" x14ac:dyDescent="0.35">
      <c r="A3077"/>
      <c r="E3077"/>
    </row>
    <row r="3078" spans="1:5" x14ac:dyDescent="0.35">
      <c r="A3078"/>
      <c r="E3078"/>
    </row>
    <row r="3079" spans="1:5" x14ac:dyDescent="0.35">
      <c r="A3079"/>
      <c r="E3079"/>
    </row>
    <row r="3080" spans="1:5" x14ac:dyDescent="0.35">
      <c r="A3080"/>
      <c r="E3080"/>
    </row>
    <row r="3081" spans="1:5" x14ac:dyDescent="0.35">
      <c r="A3081"/>
      <c r="E3081"/>
    </row>
    <row r="3082" spans="1:5" x14ac:dyDescent="0.35">
      <c r="A3082"/>
      <c r="E3082"/>
    </row>
    <row r="3083" spans="1:5" x14ac:dyDescent="0.35">
      <c r="A3083"/>
      <c r="E3083"/>
    </row>
    <row r="3084" spans="1:5" x14ac:dyDescent="0.35">
      <c r="A3084"/>
      <c r="E3084"/>
    </row>
    <row r="3085" spans="1:5" x14ac:dyDescent="0.35">
      <c r="A3085"/>
      <c r="E3085"/>
    </row>
    <row r="3086" spans="1:5" x14ac:dyDescent="0.35">
      <c r="A3086"/>
      <c r="E3086"/>
    </row>
    <row r="3087" spans="1:5" x14ac:dyDescent="0.35">
      <c r="A3087"/>
      <c r="E3087"/>
    </row>
    <row r="3088" spans="1:5" x14ac:dyDescent="0.35">
      <c r="A3088"/>
      <c r="E3088"/>
    </row>
    <row r="3089" spans="1:5" x14ac:dyDescent="0.35">
      <c r="A3089"/>
      <c r="E3089"/>
    </row>
    <row r="3090" spans="1:5" x14ac:dyDescent="0.35">
      <c r="A3090"/>
      <c r="E3090"/>
    </row>
    <row r="3091" spans="1:5" x14ac:dyDescent="0.35">
      <c r="A3091"/>
      <c r="E3091"/>
    </row>
    <row r="3092" spans="1:5" x14ac:dyDescent="0.35">
      <c r="A3092"/>
      <c r="E3092"/>
    </row>
    <row r="3093" spans="1:5" x14ac:dyDescent="0.35">
      <c r="A3093"/>
      <c r="E3093"/>
    </row>
    <row r="3094" spans="1:5" x14ac:dyDescent="0.35">
      <c r="A3094"/>
      <c r="E3094"/>
    </row>
    <row r="3095" spans="1:5" x14ac:dyDescent="0.35">
      <c r="A3095"/>
      <c r="E3095"/>
    </row>
    <row r="3096" spans="1:5" x14ac:dyDescent="0.35">
      <c r="A3096"/>
      <c r="E3096"/>
    </row>
    <row r="3097" spans="1:5" x14ac:dyDescent="0.35">
      <c r="A3097"/>
      <c r="E3097"/>
    </row>
    <row r="3098" spans="1:5" x14ac:dyDescent="0.35">
      <c r="A3098"/>
      <c r="E3098"/>
    </row>
    <row r="3099" spans="1:5" x14ac:dyDescent="0.35">
      <c r="A3099"/>
      <c r="E3099"/>
    </row>
    <row r="3100" spans="1:5" x14ac:dyDescent="0.35">
      <c r="A3100"/>
      <c r="E3100"/>
    </row>
    <row r="3101" spans="1:5" x14ac:dyDescent="0.35">
      <c r="A3101"/>
      <c r="E3101"/>
    </row>
    <row r="3102" spans="1:5" x14ac:dyDescent="0.35">
      <c r="A3102"/>
      <c r="E3102"/>
    </row>
    <row r="3103" spans="1:5" x14ac:dyDescent="0.35">
      <c r="A3103"/>
      <c r="E3103"/>
    </row>
    <row r="3104" spans="1:5" x14ac:dyDescent="0.35">
      <c r="A3104"/>
      <c r="E3104"/>
    </row>
    <row r="3105" spans="1:5" x14ac:dyDescent="0.35">
      <c r="A3105"/>
      <c r="E3105"/>
    </row>
    <row r="3106" spans="1:5" x14ac:dyDescent="0.35">
      <c r="A3106"/>
      <c r="E3106"/>
    </row>
    <row r="3107" spans="1:5" x14ac:dyDescent="0.35">
      <c r="A3107"/>
      <c r="E3107"/>
    </row>
    <row r="3108" spans="1:5" x14ac:dyDescent="0.35">
      <c r="A3108"/>
      <c r="E3108"/>
    </row>
    <row r="3109" spans="1:5" x14ac:dyDescent="0.35">
      <c r="A3109"/>
      <c r="E3109"/>
    </row>
    <row r="3110" spans="1:5" x14ac:dyDescent="0.35">
      <c r="A3110"/>
      <c r="E3110"/>
    </row>
    <row r="3111" spans="1:5" x14ac:dyDescent="0.35">
      <c r="A3111"/>
      <c r="E3111"/>
    </row>
    <row r="3112" spans="1:5" x14ac:dyDescent="0.35">
      <c r="A3112"/>
      <c r="E3112"/>
    </row>
    <row r="3113" spans="1:5" x14ac:dyDescent="0.35">
      <c r="A3113"/>
      <c r="E3113"/>
    </row>
    <row r="3114" spans="1:5" x14ac:dyDescent="0.35">
      <c r="A3114"/>
      <c r="E3114"/>
    </row>
    <row r="3115" spans="1:5" x14ac:dyDescent="0.35">
      <c r="A3115"/>
      <c r="E3115"/>
    </row>
    <row r="3116" spans="1:5" x14ac:dyDescent="0.35">
      <c r="A3116"/>
      <c r="E3116"/>
    </row>
    <row r="3117" spans="1:5" x14ac:dyDescent="0.35">
      <c r="A3117"/>
      <c r="E3117"/>
    </row>
    <row r="3118" spans="1:5" x14ac:dyDescent="0.35">
      <c r="A3118"/>
      <c r="E3118"/>
    </row>
    <row r="3119" spans="1:5" x14ac:dyDescent="0.35">
      <c r="A3119"/>
      <c r="E3119"/>
    </row>
    <row r="3120" spans="1:5" x14ac:dyDescent="0.35">
      <c r="A3120"/>
      <c r="E3120"/>
    </row>
    <row r="3121" spans="1:5" x14ac:dyDescent="0.35">
      <c r="A3121"/>
      <c r="E3121"/>
    </row>
    <row r="3122" spans="1:5" x14ac:dyDescent="0.35">
      <c r="A3122"/>
      <c r="E3122"/>
    </row>
    <row r="3123" spans="1:5" x14ac:dyDescent="0.35">
      <c r="A3123"/>
      <c r="E3123"/>
    </row>
    <row r="3124" spans="1:5" x14ac:dyDescent="0.35">
      <c r="A3124"/>
      <c r="E3124"/>
    </row>
    <row r="3125" spans="1:5" x14ac:dyDescent="0.35">
      <c r="A3125"/>
      <c r="E3125"/>
    </row>
    <row r="3126" spans="1:5" x14ac:dyDescent="0.35">
      <c r="A3126"/>
      <c r="E3126"/>
    </row>
    <row r="3127" spans="1:5" x14ac:dyDescent="0.35">
      <c r="A3127"/>
      <c r="E3127"/>
    </row>
    <row r="3128" spans="1:5" x14ac:dyDescent="0.35">
      <c r="A3128"/>
      <c r="E3128"/>
    </row>
    <row r="3129" spans="1:5" x14ac:dyDescent="0.35">
      <c r="A3129"/>
      <c r="E3129"/>
    </row>
    <row r="3130" spans="1:5" x14ac:dyDescent="0.35">
      <c r="A3130"/>
      <c r="E3130"/>
    </row>
    <row r="3131" spans="1:5" x14ac:dyDescent="0.35">
      <c r="A3131"/>
      <c r="E3131"/>
    </row>
    <row r="3132" spans="1:5" x14ac:dyDescent="0.35">
      <c r="A3132"/>
      <c r="E3132"/>
    </row>
    <row r="3133" spans="1:5" x14ac:dyDescent="0.35">
      <c r="A3133"/>
      <c r="E3133"/>
    </row>
    <row r="3134" spans="1:5" x14ac:dyDescent="0.35">
      <c r="A3134"/>
      <c r="E3134"/>
    </row>
    <row r="3135" spans="1:5" x14ac:dyDescent="0.35">
      <c r="A3135"/>
      <c r="E3135"/>
    </row>
    <row r="3136" spans="1:5" x14ac:dyDescent="0.35">
      <c r="A3136"/>
      <c r="E3136"/>
    </row>
    <row r="3137" spans="1:5" x14ac:dyDescent="0.35">
      <c r="A3137"/>
      <c r="E3137"/>
    </row>
    <row r="3138" spans="1:5" x14ac:dyDescent="0.35">
      <c r="A3138"/>
      <c r="E3138"/>
    </row>
    <row r="3139" spans="1:5" x14ac:dyDescent="0.35">
      <c r="A3139"/>
      <c r="E3139"/>
    </row>
    <row r="3140" spans="1:5" x14ac:dyDescent="0.35">
      <c r="A3140"/>
      <c r="E3140"/>
    </row>
    <row r="3141" spans="1:5" x14ac:dyDescent="0.35">
      <c r="A3141"/>
      <c r="E3141"/>
    </row>
    <row r="3142" spans="1:5" x14ac:dyDescent="0.35">
      <c r="A3142"/>
      <c r="E3142"/>
    </row>
    <row r="3143" spans="1:5" x14ac:dyDescent="0.35">
      <c r="A3143"/>
      <c r="E3143"/>
    </row>
    <row r="3144" spans="1:5" x14ac:dyDescent="0.35">
      <c r="A3144"/>
      <c r="E3144"/>
    </row>
    <row r="3145" spans="1:5" x14ac:dyDescent="0.35">
      <c r="A3145"/>
      <c r="E3145"/>
    </row>
    <row r="3146" spans="1:5" x14ac:dyDescent="0.35">
      <c r="A3146"/>
      <c r="E3146"/>
    </row>
    <row r="3147" spans="1:5" x14ac:dyDescent="0.35">
      <c r="A3147"/>
      <c r="E3147"/>
    </row>
    <row r="3148" spans="1:5" x14ac:dyDescent="0.35">
      <c r="A3148"/>
      <c r="E3148"/>
    </row>
    <row r="3149" spans="1:5" x14ac:dyDescent="0.35">
      <c r="A3149"/>
      <c r="E3149"/>
    </row>
    <row r="3150" spans="1:5" x14ac:dyDescent="0.35">
      <c r="A3150"/>
      <c r="E3150"/>
    </row>
    <row r="3151" spans="1:5" x14ac:dyDescent="0.35">
      <c r="A3151"/>
      <c r="E3151"/>
    </row>
    <row r="3152" spans="1:5" x14ac:dyDescent="0.35">
      <c r="A3152"/>
      <c r="E3152"/>
    </row>
    <row r="3153" spans="1:5" x14ac:dyDescent="0.35">
      <c r="A3153"/>
      <c r="E3153"/>
    </row>
    <row r="3154" spans="1:5" x14ac:dyDescent="0.35">
      <c r="A3154"/>
      <c r="E3154"/>
    </row>
    <row r="3155" spans="1:5" x14ac:dyDescent="0.35">
      <c r="A3155"/>
      <c r="E3155"/>
    </row>
    <row r="3156" spans="1:5" x14ac:dyDescent="0.35">
      <c r="A3156"/>
      <c r="E3156"/>
    </row>
    <row r="3157" spans="1:5" x14ac:dyDescent="0.35">
      <c r="A3157"/>
      <c r="E3157"/>
    </row>
    <row r="3158" spans="1:5" x14ac:dyDescent="0.35">
      <c r="A3158"/>
      <c r="E3158"/>
    </row>
    <row r="3159" spans="1:5" x14ac:dyDescent="0.35">
      <c r="A3159"/>
      <c r="E3159"/>
    </row>
    <row r="3160" spans="1:5" x14ac:dyDescent="0.35">
      <c r="A3160"/>
      <c r="E3160"/>
    </row>
    <row r="3161" spans="1:5" x14ac:dyDescent="0.35">
      <c r="A3161"/>
      <c r="E3161"/>
    </row>
    <row r="3162" spans="1:5" x14ac:dyDescent="0.35">
      <c r="A3162"/>
      <c r="E3162"/>
    </row>
    <row r="3163" spans="1:5" x14ac:dyDescent="0.35">
      <c r="A3163"/>
      <c r="E3163"/>
    </row>
    <row r="3164" spans="1:5" x14ac:dyDescent="0.35">
      <c r="A3164"/>
      <c r="E3164"/>
    </row>
    <row r="3165" spans="1:5" x14ac:dyDescent="0.35">
      <c r="A3165"/>
      <c r="E3165"/>
    </row>
    <row r="3166" spans="1:5" x14ac:dyDescent="0.35">
      <c r="A3166"/>
      <c r="E3166"/>
    </row>
    <row r="3167" spans="1:5" x14ac:dyDescent="0.35">
      <c r="A3167"/>
      <c r="E3167"/>
    </row>
    <row r="3168" spans="1:5" x14ac:dyDescent="0.35">
      <c r="A3168"/>
      <c r="E3168"/>
    </row>
    <row r="3169" spans="1:5" x14ac:dyDescent="0.35">
      <c r="A3169"/>
      <c r="E3169"/>
    </row>
    <row r="3170" spans="1:5" x14ac:dyDescent="0.35">
      <c r="A3170"/>
      <c r="E3170"/>
    </row>
    <row r="3171" spans="1:5" x14ac:dyDescent="0.35">
      <c r="A3171"/>
      <c r="E3171"/>
    </row>
    <row r="3172" spans="1:5" x14ac:dyDescent="0.35">
      <c r="A3172"/>
      <c r="E3172"/>
    </row>
    <row r="3173" spans="1:5" x14ac:dyDescent="0.35">
      <c r="A3173"/>
      <c r="E3173"/>
    </row>
    <row r="3174" spans="1:5" x14ac:dyDescent="0.35">
      <c r="A3174"/>
      <c r="E3174"/>
    </row>
    <row r="3175" spans="1:5" x14ac:dyDescent="0.35">
      <c r="A3175"/>
      <c r="E3175"/>
    </row>
    <row r="3176" spans="1:5" x14ac:dyDescent="0.35">
      <c r="A3176"/>
      <c r="E3176"/>
    </row>
    <row r="3177" spans="1:5" x14ac:dyDescent="0.35">
      <c r="A3177"/>
      <c r="E3177"/>
    </row>
    <row r="3178" spans="1:5" x14ac:dyDescent="0.35">
      <c r="A3178"/>
      <c r="E3178"/>
    </row>
    <row r="3179" spans="1:5" x14ac:dyDescent="0.35">
      <c r="A3179"/>
      <c r="E3179"/>
    </row>
    <row r="3180" spans="1:5" x14ac:dyDescent="0.35">
      <c r="A3180"/>
      <c r="E3180"/>
    </row>
    <row r="3181" spans="1:5" x14ac:dyDescent="0.35">
      <c r="A3181"/>
      <c r="E3181"/>
    </row>
    <row r="3182" spans="1:5" x14ac:dyDescent="0.35">
      <c r="A3182"/>
      <c r="E3182"/>
    </row>
    <row r="3183" spans="1:5" x14ac:dyDescent="0.35">
      <c r="A3183"/>
      <c r="E3183"/>
    </row>
    <row r="3184" spans="1:5" x14ac:dyDescent="0.35">
      <c r="A3184"/>
      <c r="E3184"/>
    </row>
    <row r="3185" spans="1:5" x14ac:dyDescent="0.35">
      <c r="A3185"/>
      <c r="E3185"/>
    </row>
    <row r="3186" spans="1:5" x14ac:dyDescent="0.35">
      <c r="A3186"/>
      <c r="E3186"/>
    </row>
    <row r="3187" spans="1:5" x14ac:dyDescent="0.35">
      <c r="A3187"/>
      <c r="E3187"/>
    </row>
    <row r="3188" spans="1:5" x14ac:dyDescent="0.35">
      <c r="A3188"/>
      <c r="E3188"/>
    </row>
    <row r="3189" spans="1:5" x14ac:dyDescent="0.35">
      <c r="A3189"/>
      <c r="E3189"/>
    </row>
    <row r="3190" spans="1:5" x14ac:dyDescent="0.35">
      <c r="A3190"/>
      <c r="E3190"/>
    </row>
    <row r="3191" spans="1:5" x14ac:dyDescent="0.35">
      <c r="A3191"/>
      <c r="E3191"/>
    </row>
    <row r="3192" spans="1:5" x14ac:dyDescent="0.35">
      <c r="A3192"/>
      <c r="E3192"/>
    </row>
    <row r="3193" spans="1:5" x14ac:dyDescent="0.35">
      <c r="A3193"/>
      <c r="E3193"/>
    </row>
    <row r="3194" spans="1:5" x14ac:dyDescent="0.35">
      <c r="A3194"/>
      <c r="E3194"/>
    </row>
    <row r="3195" spans="1:5" x14ac:dyDescent="0.35">
      <c r="A3195"/>
      <c r="E3195"/>
    </row>
    <row r="3196" spans="1:5" x14ac:dyDescent="0.35">
      <c r="A3196"/>
      <c r="E3196"/>
    </row>
    <row r="3197" spans="1:5" x14ac:dyDescent="0.35">
      <c r="A3197"/>
      <c r="E3197"/>
    </row>
    <row r="3198" spans="1:5" x14ac:dyDescent="0.35">
      <c r="A3198"/>
      <c r="E3198"/>
    </row>
    <row r="3199" spans="1:5" x14ac:dyDescent="0.35">
      <c r="A3199"/>
      <c r="E3199"/>
    </row>
    <row r="3200" spans="1:5" x14ac:dyDescent="0.35">
      <c r="A3200"/>
      <c r="E3200"/>
    </row>
    <row r="3201" spans="1:5" x14ac:dyDescent="0.35">
      <c r="A3201"/>
      <c r="E3201"/>
    </row>
    <row r="3202" spans="1:5" x14ac:dyDescent="0.35">
      <c r="A3202"/>
      <c r="E3202"/>
    </row>
    <row r="3203" spans="1:5" x14ac:dyDescent="0.35">
      <c r="A3203"/>
      <c r="E3203"/>
    </row>
    <row r="3204" spans="1:5" x14ac:dyDescent="0.35">
      <c r="A3204"/>
      <c r="E3204"/>
    </row>
    <row r="3205" spans="1:5" x14ac:dyDescent="0.35">
      <c r="A3205"/>
      <c r="E3205"/>
    </row>
    <row r="3206" spans="1:5" x14ac:dyDescent="0.35">
      <c r="A3206"/>
      <c r="E3206"/>
    </row>
    <row r="3207" spans="1:5" x14ac:dyDescent="0.35">
      <c r="A3207"/>
      <c r="E3207"/>
    </row>
    <row r="3208" spans="1:5" x14ac:dyDescent="0.35">
      <c r="A3208"/>
      <c r="E3208"/>
    </row>
    <row r="3209" spans="1:5" x14ac:dyDescent="0.35">
      <c r="A3209"/>
      <c r="E3209"/>
    </row>
    <row r="3210" spans="1:5" x14ac:dyDescent="0.35">
      <c r="A3210"/>
      <c r="E3210"/>
    </row>
    <row r="3211" spans="1:5" x14ac:dyDescent="0.35">
      <c r="A3211"/>
      <c r="E3211"/>
    </row>
    <row r="3212" spans="1:5" x14ac:dyDescent="0.35">
      <c r="A3212"/>
      <c r="E3212"/>
    </row>
    <row r="3213" spans="1:5" x14ac:dyDescent="0.35">
      <c r="A3213"/>
      <c r="E3213"/>
    </row>
    <row r="3214" spans="1:5" x14ac:dyDescent="0.35">
      <c r="A3214"/>
      <c r="E3214"/>
    </row>
    <row r="3215" spans="1:5" x14ac:dyDescent="0.35">
      <c r="A3215"/>
      <c r="E3215"/>
    </row>
    <row r="3216" spans="1:5" x14ac:dyDescent="0.35">
      <c r="A3216"/>
      <c r="E3216"/>
    </row>
    <row r="3217" spans="1:5" x14ac:dyDescent="0.35">
      <c r="A3217"/>
      <c r="E3217"/>
    </row>
    <row r="3218" spans="1:5" x14ac:dyDescent="0.35">
      <c r="A3218"/>
      <c r="E3218"/>
    </row>
    <row r="3219" spans="1:5" x14ac:dyDescent="0.35">
      <c r="A3219"/>
      <c r="E3219"/>
    </row>
    <row r="3220" spans="1:5" x14ac:dyDescent="0.35">
      <c r="A3220"/>
      <c r="E3220"/>
    </row>
    <row r="3221" spans="1:5" x14ac:dyDescent="0.35">
      <c r="A3221"/>
      <c r="E3221"/>
    </row>
    <row r="3222" spans="1:5" x14ac:dyDescent="0.35">
      <c r="A3222"/>
      <c r="E3222"/>
    </row>
    <row r="3223" spans="1:5" x14ac:dyDescent="0.35">
      <c r="A3223"/>
      <c r="E3223"/>
    </row>
    <row r="3224" spans="1:5" x14ac:dyDescent="0.35">
      <c r="A3224"/>
      <c r="E3224"/>
    </row>
    <row r="3225" spans="1:5" x14ac:dyDescent="0.35">
      <c r="A3225"/>
      <c r="E3225"/>
    </row>
    <row r="3226" spans="1:5" x14ac:dyDescent="0.35">
      <c r="A3226"/>
      <c r="E3226"/>
    </row>
    <row r="3227" spans="1:5" x14ac:dyDescent="0.35">
      <c r="A3227"/>
      <c r="E3227"/>
    </row>
    <row r="3228" spans="1:5" x14ac:dyDescent="0.35">
      <c r="A3228"/>
      <c r="E3228"/>
    </row>
    <row r="3229" spans="1:5" x14ac:dyDescent="0.35">
      <c r="A3229"/>
      <c r="E3229"/>
    </row>
    <row r="3230" spans="1:5" x14ac:dyDescent="0.35">
      <c r="A3230"/>
      <c r="E3230"/>
    </row>
    <row r="3231" spans="1:5" x14ac:dyDescent="0.35">
      <c r="A3231"/>
      <c r="E3231"/>
    </row>
    <row r="3232" spans="1:5" x14ac:dyDescent="0.35">
      <c r="A3232"/>
      <c r="E3232"/>
    </row>
    <row r="3233" spans="1:5" x14ac:dyDescent="0.35">
      <c r="A3233"/>
      <c r="E3233"/>
    </row>
    <row r="3234" spans="1:5" x14ac:dyDescent="0.35">
      <c r="A3234"/>
      <c r="E3234"/>
    </row>
    <row r="3235" spans="1:5" x14ac:dyDescent="0.35">
      <c r="A3235"/>
      <c r="E3235"/>
    </row>
    <row r="3236" spans="1:5" x14ac:dyDescent="0.35">
      <c r="A3236"/>
      <c r="E3236"/>
    </row>
    <row r="3237" spans="1:5" x14ac:dyDescent="0.35">
      <c r="A3237"/>
      <c r="E3237"/>
    </row>
    <row r="3238" spans="1:5" x14ac:dyDescent="0.35">
      <c r="A3238"/>
      <c r="E3238"/>
    </row>
    <row r="3239" spans="1:5" x14ac:dyDescent="0.35">
      <c r="A3239"/>
      <c r="E3239"/>
    </row>
    <row r="3240" spans="1:5" x14ac:dyDescent="0.35">
      <c r="A3240"/>
      <c r="E3240"/>
    </row>
    <row r="3241" spans="1:5" x14ac:dyDescent="0.35">
      <c r="A3241"/>
      <c r="E3241"/>
    </row>
    <row r="3242" spans="1:5" x14ac:dyDescent="0.35">
      <c r="A3242"/>
      <c r="E3242"/>
    </row>
    <row r="3243" spans="1:5" x14ac:dyDescent="0.35">
      <c r="A3243"/>
      <c r="E3243"/>
    </row>
    <row r="3244" spans="1:5" x14ac:dyDescent="0.35">
      <c r="A3244"/>
      <c r="E3244"/>
    </row>
    <row r="3245" spans="1:5" x14ac:dyDescent="0.35">
      <c r="A3245"/>
      <c r="E3245"/>
    </row>
    <row r="3246" spans="1:5" x14ac:dyDescent="0.35">
      <c r="A3246"/>
      <c r="E3246"/>
    </row>
    <row r="3247" spans="1:5" x14ac:dyDescent="0.35">
      <c r="A3247"/>
      <c r="E3247"/>
    </row>
    <row r="3248" spans="1:5" x14ac:dyDescent="0.35">
      <c r="A3248"/>
      <c r="E3248"/>
    </row>
    <row r="3249" spans="1:5" x14ac:dyDescent="0.35">
      <c r="A3249"/>
      <c r="E3249"/>
    </row>
    <row r="3250" spans="1:5" x14ac:dyDescent="0.35">
      <c r="A3250"/>
      <c r="E3250"/>
    </row>
    <row r="3251" spans="1:5" x14ac:dyDescent="0.35">
      <c r="A3251"/>
      <c r="E3251"/>
    </row>
    <row r="3252" spans="1:5" x14ac:dyDescent="0.35">
      <c r="A3252"/>
      <c r="E3252"/>
    </row>
    <row r="3253" spans="1:5" x14ac:dyDescent="0.35">
      <c r="A3253"/>
      <c r="E3253"/>
    </row>
    <row r="3254" spans="1:5" x14ac:dyDescent="0.35">
      <c r="A3254"/>
      <c r="E3254"/>
    </row>
    <row r="3255" spans="1:5" x14ac:dyDescent="0.35">
      <c r="A3255"/>
      <c r="E3255"/>
    </row>
    <row r="3256" spans="1:5" x14ac:dyDescent="0.35">
      <c r="A3256"/>
      <c r="E3256"/>
    </row>
    <row r="3257" spans="1:5" x14ac:dyDescent="0.35">
      <c r="A3257"/>
      <c r="E3257"/>
    </row>
    <row r="3258" spans="1:5" x14ac:dyDescent="0.35">
      <c r="A3258"/>
      <c r="E3258"/>
    </row>
    <row r="3259" spans="1:5" x14ac:dyDescent="0.35">
      <c r="A3259"/>
      <c r="E3259"/>
    </row>
    <row r="3260" spans="1:5" x14ac:dyDescent="0.35">
      <c r="A3260"/>
      <c r="E3260"/>
    </row>
    <row r="3261" spans="1:5" x14ac:dyDescent="0.35">
      <c r="A3261"/>
      <c r="E3261"/>
    </row>
    <row r="3262" spans="1:5" x14ac:dyDescent="0.35">
      <c r="A3262"/>
      <c r="E3262"/>
    </row>
    <row r="3263" spans="1:5" x14ac:dyDescent="0.35">
      <c r="A3263"/>
      <c r="E3263"/>
    </row>
    <row r="3264" spans="1:5" x14ac:dyDescent="0.35">
      <c r="A3264"/>
      <c r="E3264"/>
    </row>
    <row r="3265" spans="1:5" x14ac:dyDescent="0.35">
      <c r="A3265"/>
      <c r="E3265"/>
    </row>
    <row r="3266" spans="1:5" x14ac:dyDescent="0.35">
      <c r="A3266"/>
      <c r="E3266"/>
    </row>
    <row r="3267" spans="1:5" x14ac:dyDescent="0.35">
      <c r="A3267"/>
      <c r="E3267"/>
    </row>
    <row r="3268" spans="1:5" x14ac:dyDescent="0.35">
      <c r="A3268"/>
      <c r="E3268"/>
    </row>
    <row r="3269" spans="1:5" x14ac:dyDescent="0.35">
      <c r="A3269"/>
      <c r="E3269"/>
    </row>
    <row r="3270" spans="1:5" x14ac:dyDescent="0.35">
      <c r="A3270"/>
      <c r="E3270"/>
    </row>
    <row r="3271" spans="1:5" x14ac:dyDescent="0.35">
      <c r="A3271"/>
      <c r="E3271"/>
    </row>
    <row r="3272" spans="1:5" x14ac:dyDescent="0.35">
      <c r="A3272"/>
      <c r="E3272"/>
    </row>
    <row r="3273" spans="1:5" x14ac:dyDescent="0.35">
      <c r="A3273"/>
      <c r="E3273"/>
    </row>
    <row r="3274" spans="1:5" x14ac:dyDescent="0.35">
      <c r="A3274"/>
      <c r="E3274"/>
    </row>
    <row r="3275" spans="1:5" x14ac:dyDescent="0.35">
      <c r="A3275"/>
      <c r="E3275"/>
    </row>
    <row r="3276" spans="1:5" x14ac:dyDescent="0.35">
      <c r="A3276"/>
      <c r="E3276"/>
    </row>
    <row r="3277" spans="1:5" x14ac:dyDescent="0.35">
      <c r="A3277"/>
      <c r="E3277"/>
    </row>
    <row r="3278" spans="1:5" x14ac:dyDescent="0.35">
      <c r="A3278"/>
      <c r="E3278"/>
    </row>
    <row r="3279" spans="1:5" x14ac:dyDescent="0.35">
      <c r="A3279"/>
      <c r="E3279"/>
    </row>
    <row r="3280" spans="1:5" x14ac:dyDescent="0.35">
      <c r="A3280"/>
      <c r="E3280"/>
    </row>
    <row r="3281" spans="1:5" x14ac:dyDescent="0.35">
      <c r="A3281"/>
      <c r="E3281"/>
    </row>
    <row r="3282" spans="1:5" x14ac:dyDescent="0.35">
      <c r="A3282"/>
      <c r="E3282"/>
    </row>
    <row r="3283" spans="1:5" x14ac:dyDescent="0.35">
      <c r="A3283"/>
      <c r="E3283"/>
    </row>
    <row r="3284" spans="1:5" x14ac:dyDescent="0.35">
      <c r="A3284"/>
      <c r="E3284"/>
    </row>
    <row r="3285" spans="1:5" x14ac:dyDescent="0.35">
      <c r="A3285"/>
      <c r="E3285"/>
    </row>
    <row r="3286" spans="1:5" x14ac:dyDescent="0.35">
      <c r="A3286"/>
      <c r="E3286"/>
    </row>
    <row r="3287" spans="1:5" x14ac:dyDescent="0.35">
      <c r="A3287"/>
      <c r="E3287"/>
    </row>
    <row r="3288" spans="1:5" x14ac:dyDescent="0.35">
      <c r="A3288"/>
      <c r="E3288"/>
    </row>
    <row r="3289" spans="1:5" x14ac:dyDescent="0.35">
      <c r="A3289"/>
      <c r="E3289"/>
    </row>
    <row r="3290" spans="1:5" x14ac:dyDescent="0.35">
      <c r="A3290"/>
      <c r="E3290"/>
    </row>
    <row r="3291" spans="1:5" x14ac:dyDescent="0.35">
      <c r="A3291"/>
      <c r="E3291"/>
    </row>
    <row r="3292" spans="1:5" x14ac:dyDescent="0.35">
      <c r="A3292"/>
      <c r="E3292"/>
    </row>
    <row r="3293" spans="1:5" x14ac:dyDescent="0.35">
      <c r="A3293"/>
      <c r="E3293"/>
    </row>
    <row r="3294" spans="1:5" x14ac:dyDescent="0.35">
      <c r="A3294"/>
      <c r="E3294"/>
    </row>
    <row r="3295" spans="1:5" x14ac:dyDescent="0.35">
      <c r="A3295"/>
      <c r="E3295"/>
    </row>
    <row r="3296" spans="1:5" x14ac:dyDescent="0.35">
      <c r="A3296"/>
      <c r="E3296"/>
    </row>
    <row r="3297" spans="1:5" x14ac:dyDescent="0.35">
      <c r="A3297"/>
      <c r="E3297"/>
    </row>
    <row r="3298" spans="1:5" x14ac:dyDescent="0.35">
      <c r="A3298"/>
      <c r="E3298"/>
    </row>
    <row r="3299" spans="1:5" x14ac:dyDescent="0.35">
      <c r="A3299"/>
      <c r="E3299"/>
    </row>
    <row r="3300" spans="1:5" x14ac:dyDescent="0.35">
      <c r="A3300"/>
      <c r="E3300"/>
    </row>
    <row r="3301" spans="1:5" x14ac:dyDescent="0.35">
      <c r="A3301"/>
      <c r="E3301"/>
    </row>
    <row r="3302" spans="1:5" x14ac:dyDescent="0.35">
      <c r="A3302"/>
      <c r="E3302"/>
    </row>
    <row r="3303" spans="1:5" x14ac:dyDescent="0.35">
      <c r="A3303"/>
      <c r="E3303"/>
    </row>
    <row r="3304" spans="1:5" x14ac:dyDescent="0.35">
      <c r="A3304"/>
      <c r="E3304"/>
    </row>
    <row r="3305" spans="1:5" x14ac:dyDescent="0.35">
      <c r="A3305"/>
      <c r="E3305"/>
    </row>
    <row r="3306" spans="1:5" x14ac:dyDescent="0.35">
      <c r="A3306"/>
      <c r="E3306"/>
    </row>
    <row r="3307" spans="1:5" x14ac:dyDescent="0.35">
      <c r="A3307"/>
      <c r="E3307"/>
    </row>
    <row r="3308" spans="1:5" x14ac:dyDescent="0.35">
      <c r="A3308"/>
      <c r="E3308"/>
    </row>
    <row r="3309" spans="1:5" x14ac:dyDescent="0.35">
      <c r="A3309"/>
      <c r="E3309"/>
    </row>
    <row r="3310" spans="1:5" x14ac:dyDescent="0.35">
      <c r="A3310"/>
      <c r="E3310"/>
    </row>
    <row r="3311" spans="1:5" x14ac:dyDescent="0.35">
      <c r="A3311"/>
      <c r="E3311"/>
    </row>
    <row r="3312" spans="1:5" x14ac:dyDescent="0.35">
      <c r="A3312"/>
      <c r="E3312"/>
    </row>
    <row r="3313" spans="1:5" x14ac:dyDescent="0.35">
      <c r="A3313"/>
      <c r="E3313"/>
    </row>
    <row r="3314" spans="1:5" x14ac:dyDescent="0.35">
      <c r="A3314"/>
      <c r="E3314"/>
    </row>
    <row r="3315" spans="1:5" x14ac:dyDescent="0.35">
      <c r="A3315"/>
      <c r="E3315"/>
    </row>
    <row r="3316" spans="1:5" x14ac:dyDescent="0.35">
      <c r="A3316"/>
      <c r="E3316"/>
    </row>
    <row r="3317" spans="1:5" x14ac:dyDescent="0.35">
      <c r="A3317"/>
      <c r="E3317"/>
    </row>
    <row r="3318" spans="1:5" x14ac:dyDescent="0.35">
      <c r="A3318"/>
      <c r="E3318"/>
    </row>
    <row r="3319" spans="1:5" x14ac:dyDescent="0.35">
      <c r="A3319"/>
      <c r="E3319"/>
    </row>
    <row r="3320" spans="1:5" x14ac:dyDescent="0.35">
      <c r="A3320"/>
      <c r="E3320"/>
    </row>
    <row r="3321" spans="1:5" x14ac:dyDescent="0.35">
      <c r="A3321"/>
      <c r="E3321"/>
    </row>
    <row r="3322" spans="1:5" x14ac:dyDescent="0.35">
      <c r="A3322"/>
      <c r="E3322"/>
    </row>
    <row r="3323" spans="1:5" x14ac:dyDescent="0.35">
      <c r="A3323"/>
      <c r="E3323"/>
    </row>
    <row r="3324" spans="1:5" x14ac:dyDescent="0.35">
      <c r="A3324"/>
      <c r="E3324"/>
    </row>
    <row r="3325" spans="1:5" x14ac:dyDescent="0.35">
      <c r="A3325"/>
      <c r="E3325"/>
    </row>
    <row r="3326" spans="1:5" x14ac:dyDescent="0.35">
      <c r="A3326"/>
      <c r="E3326"/>
    </row>
    <row r="3327" spans="1:5" x14ac:dyDescent="0.35">
      <c r="A3327"/>
      <c r="E3327"/>
    </row>
    <row r="3328" spans="1:5" x14ac:dyDescent="0.35">
      <c r="A3328"/>
      <c r="E3328"/>
    </row>
    <row r="3329" spans="1:5" x14ac:dyDescent="0.35">
      <c r="A3329"/>
      <c r="E3329"/>
    </row>
    <row r="3330" spans="1:5" x14ac:dyDescent="0.35">
      <c r="A3330"/>
      <c r="E3330"/>
    </row>
    <row r="3331" spans="1:5" x14ac:dyDescent="0.35">
      <c r="A3331"/>
      <c r="E3331"/>
    </row>
    <row r="3332" spans="1:5" x14ac:dyDescent="0.35">
      <c r="A3332"/>
      <c r="E3332"/>
    </row>
    <row r="3333" spans="1:5" x14ac:dyDescent="0.35">
      <c r="A3333"/>
      <c r="E3333"/>
    </row>
    <row r="3334" spans="1:5" x14ac:dyDescent="0.35">
      <c r="A3334"/>
      <c r="E3334"/>
    </row>
    <row r="3335" spans="1:5" x14ac:dyDescent="0.35">
      <c r="A3335"/>
      <c r="E3335"/>
    </row>
    <row r="3336" spans="1:5" x14ac:dyDescent="0.35">
      <c r="A3336"/>
      <c r="E3336"/>
    </row>
    <row r="3337" spans="1:5" x14ac:dyDescent="0.35">
      <c r="A3337"/>
      <c r="E3337"/>
    </row>
    <row r="3338" spans="1:5" x14ac:dyDescent="0.35">
      <c r="A3338"/>
      <c r="E3338"/>
    </row>
    <row r="3339" spans="1:5" x14ac:dyDescent="0.35">
      <c r="A3339"/>
      <c r="E3339"/>
    </row>
    <row r="3340" spans="1:5" x14ac:dyDescent="0.35">
      <c r="A3340"/>
      <c r="E3340"/>
    </row>
    <row r="3341" spans="1:5" x14ac:dyDescent="0.35">
      <c r="A3341"/>
      <c r="E3341"/>
    </row>
    <row r="3342" spans="1:5" x14ac:dyDescent="0.35">
      <c r="A3342"/>
      <c r="E3342"/>
    </row>
    <row r="3343" spans="1:5" x14ac:dyDescent="0.35">
      <c r="A3343"/>
      <c r="E3343"/>
    </row>
    <row r="3344" spans="1:5" x14ac:dyDescent="0.35">
      <c r="A3344"/>
      <c r="E3344"/>
    </row>
    <row r="3345" spans="1:5" x14ac:dyDescent="0.35">
      <c r="A3345"/>
      <c r="E3345"/>
    </row>
    <row r="3346" spans="1:5" x14ac:dyDescent="0.35">
      <c r="A3346"/>
      <c r="E3346"/>
    </row>
    <row r="3347" spans="1:5" x14ac:dyDescent="0.35">
      <c r="A3347"/>
      <c r="E3347"/>
    </row>
    <row r="3348" spans="1:5" x14ac:dyDescent="0.35">
      <c r="A3348"/>
      <c r="E3348"/>
    </row>
    <row r="3349" spans="1:5" x14ac:dyDescent="0.35">
      <c r="A3349"/>
      <c r="E3349"/>
    </row>
    <row r="3350" spans="1:5" x14ac:dyDescent="0.35">
      <c r="A3350"/>
      <c r="E3350"/>
    </row>
    <row r="3351" spans="1:5" x14ac:dyDescent="0.35">
      <c r="A3351"/>
      <c r="E3351"/>
    </row>
    <row r="3352" spans="1:5" x14ac:dyDescent="0.35">
      <c r="A3352"/>
      <c r="E3352"/>
    </row>
    <row r="3353" spans="1:5" x14ac:dyDescent="0.35">
      <c r="A3353"/>
      <c r="E3353"/>
    </row>
    <row r="3354" spans="1:5" x14ac:dyDescent="0.35">
      <c r="A3354"/>
      <c r="E3354"/>
    </row>
    <row r="3355" spans="1:5" x14ac:dyDescent="0.35">
      <c r="A3355"/>
      <c r="E3355"/>
    </row>
    <row r="3356" spans="1:5" x14ac:dyDescent="0.35">
      <c r="A3356"/>
      <c r="E3356"/>
    </row>
    <row r="3357" spans="1:5" x14ac:dyDescent="0.35">
      <c r="A3357"/>
      <c r="E3357"/>
    </row>
    <row r="3358" spans="1:5" x14ac:dyDescent="0.35">
      <c r="A3358"/>
      <c r="E3358"/>
    </row>
    <row r="3359" spans="1:5" x14ac:dyDescent="0.35">
      <c r="A3359"/>
      <c r="E3359"/>
    </row>
    <row r="3360" spans="1:5" x14ac:dyDescent="0.35">
      <c r="A3360"/>
      <c r="E3360"/>
    </row>
    <row r="3361" spans="1:5" x14ac:dyDescent="0.35">
      <c r="A3361"/>
      <c r="E3361"/>
    </row>
    <row r="3362" spans="1:5" x14ac:dyDescent="0.35">
      <c r="A3362"/>
      <c r="E3362"/>
    </row>
    <row r="3363" spans="1:5" x14ac:dyDescent="0.35">
      <c r="A3363"/>
      <c r="E3363"/>
    </row>
    <row r="3364" spans="1:5" x14ac:dyDescent="0.35">
      <c r="A3364"/>
      <c r="E3364"/>
    </row>
    <row r="3365" spans="1:5" x14ac:dyDescent="0.35">
      <c r="A3365"/>
      <c r="E3365"/>
    </row>
    <row r="3366" spans="1:5" x14ac:dyDescent="0.35">
      <c r="A3366"/>
      <c r="E3366"/>
    </row>
    <row r="3367" spans="1:5" x14ac:dyDescent="0.35">
      <c r="A3367"/>
      <c r="E3367"/>
    </row>
    <row r="3368" spans="1:5" x14ac:dyDescent="0.35">
      <c r="A3368"/>
      <c r="E3368"/>
    </row>
    <row r="3369" spans="1:5" x14ac:dyDescent="0.35">
      <c r="A3369"/>
      <c r="E3369"/>
    </row>
    <row r="3370" spans="1:5" x14ac:dyDescent="0.35">
      <c r="A3370"/>
      <c r="E3370"/>
    </row>
    <row r="3371" spans="1:5" x14ac:dyDescent="0.35">
      <c r="A3371"/>
      <c r="E3371"/>
    </row>
    <row r="3372" spans="1:5" x14ac:dyDescent="0.35">
      <c r="A3372"/>
      <c r="E3372"/>
    </row>
    <row r="3373" spans="1:5" x14ac:dyDescent="0.35">
      <c r="A3373"/>
      <c r="E3373"/>
    </row>
    <row r="3374" spans="1:5" x14ac:dyDescent="0.35">
      <c r="A3374"/>
      <c r="E3374"/>
    </row>
    <row r="3375" spans="1:5" x14ac:dyDescent="0.35">
      <c r="A3375"/>
      <c r="E3375"/>
    </row>
    <row r="3376" spans="1:5" x14ac:dyDescent="0.35">
      <c r="A3376"/>
      <c r="E3376"/>
    </row>
    <row r="3377" spans="1:5" x14ac:dyDescent="0.35">
      <c r="A3377"/>
      <c r="E3377"/>
    </row>
    <row r="3378" spans="1:5" x14ac:dyDescent="0.35">
      <c r="A3378"/>
      <c r="E3378"/>
    </row>
    <row r="3379" spans="1:5" x14ac:dyDescent="0.35">
      <c r="A3379"/>
      <c r="E3379"/>
    </row>
    <row r="3380" spans="1:5" x14ac:dyDescent="0.35">
      <c r="A3380"/>
      <c r="E3380"/>
    </row>
    <row r="3381" spans="1:5" x14ac:dyDescent="0.35">
      <c r="A3381"/>
      <c r="E3381"/>
    </row>
    <row r="3382" spans="1:5" x14ac:dyDescent="0.35">
      <c r="A3382"/>
      <c r="E3382"/>
    </row>
    <row r="3383" spans="1:5" x14ac:dyDescent="0.35">
      <c r="A3383"/>
      <c r="E3383"/>
    </row>
    <row r="3384" spans="1:5" x14ac:dyDescent="0.35">
      <c r="A3384"/>
      <c r="E3384"/>
    </row>
    <row r="3385" spans="1:5" x14ac:dyDescent="0.35">
      <c r="A3385"/>
      <c r="E3385"/>
    </row>
    <row r="3386" spans="1:5" x14ac:dyDescent="0.35">
      <c r="A3386"/>
      <c r="E3386"/>
    </row>
    <row r="3387" spans="1:5" x14ac:dyDescent="0.35">
      <c r="A3387"/>
      <c r="E3387"/>
    </row>
    <row r="3388" spans="1:5" x14ac:dyDescent="0.35">
      <c r="A3388"/>
      <c r="E3388"/>
    </row>
    <row r="3389" spans="1:5" x14ac:dyDescent="0.35">
      <c r="A3389"/>
      <c r="E3389"/>
    </row>
    <row r="3390" spans="1:5" x14ac:dyDescent="0.35">
      <c r="A3390"/>
      <c r="E3390"/>
    </row>
    <row r="3391" spans="1:5" x14ac:dyDescent="0.35">
      <c r="A3391"/>
      <c r="E3391"/>
    </row>
    <row r="3392" spans="1:5" x14ac:dyDescent="0.35">
      <c r="A3392"/>
      <c r="E3392"/>
    </row>
    <row r="3393" spans="1:5" x14ac:dyDescent="0.35">
      <c r="A3393"/>
      <c r="E3393"/>
    </row>
    <row r="3394" spans="1:5" x14ac:dyDescent="0.35">
      <c r="A3394"/>
      <c r="E3394"/>
    </row>
    <row r="3395" spans="1:5" x14ac:dyDescent="0.35">
      <c r="A3395"/>
      <c r="E3395"/>
    </row>
    <row r="3396" spans="1:5" x14ac:dyDescent="0.35">
      <c r="A3396"/>
      <c r="E3396"/>
    </row>
    <row r="3397" spans="1:5" x14ac:dyDescent="0.35">
      <c r="A3397"/>
      <c r="E3397"/>
    </row>
    <row r="3398" spans="1:5" x14ac:dyDescent="0.35">
      <c r="A3398"/>
      <c r="E3398"/>
    </row>
    <row r="3399" spans="1:5" x14ac:dyDescent="0.35">
      <c r="A3399"/>
      <c r="E3399"/>
    </row>
    <row r="3400" spans="1:5" x14ac:dyDescent="0.35">
      <c r="A3400"/>
      <c r="E3400"/>
    </row>
    <row r="3401" spans="1:5" x14ac:dyDescent="0.35">
      <c r="A3401"/>
      <c r="E3401"/>
    </row>
    <row r="3402" spans="1:5" x14ac:dyDescent="0.35">
      <c r="A3402"/>
      <c r="E3402"/>
    </row>
    <row r="3403" spans="1:5" x14ac:dyDescent="0.35">
      <c r="A3403"/>
      <c r="E3403"/>
    </row>
    <row r="3404" spans="1:5" x14ac:dyDescent="0.35">
      <c r="A3404"/>
      <c r="E3404"/>
    </row>
    <row r="3405" spans="1:5" x14ac:dyDescent="0.35">
      <c r="A3405"/>
      <c r="E3405"/>
    </row>
    <row r="3406" spans="1:5" x14ac:dyDescent="0.35">
      <c r="A3406"/>
      <c r="E3406"/>
    </row>
    <row r="3407" spans="1:5" x14ac:dyDescent="0.35">
      <c r="A3407"/>
      <c r="E3407"/>
    </row>
    <row r="3408" spans="1:5" x14ac:dyDescent="0.35">
      <c r="A3408"/>
      <c r="E3408"/>
    </row>
    <row r="3409" spans="1:5" x14ac:dyDescent="0.35">
      <c r="A3409"/>
      <c r="E3409"/>
    </row>
    <row r="3410" spans="1:5" x14ac:dyDescent="0.35">
      <c r="A3410"/>
      <c r="E3410"/>
    </row>
    <row r="3411" spans="1:5" x14ac:dyDescent="0.35">
      <c r="A3411"/>
      <c r="E3411"/>
    </row>
    <row r="3412" spans="1:5" x14ac:dyDescent="0.35">
      <c r="A3412"/>
      <c r="E3412"/>
    </row>
    <row r="3413" spans="1:5" x14ac:dyDescent="0.35">
      <c r="A3413"/>
      <c r="E3413"/>
    </row>
    <row r="3414" spans="1:5" x14ac:dyDescent="0.35">
      <c r="A3414"/>
      <c r="E3414"/>
    </row>
    <row r="3415" spans="1:5" x14ac:dyDescent="0.35">
      <c r="A3415"/>
      <c r="E3415"/>
    </row>
    <row r="3416" spans="1:5" x14ac:dyDescent="0.35">
      <c r="A3416"/>
      <c r="E3416"/>
    </row>
    <row r="3417" spans="1:5" x14ac:dyDescent="0.35">
      <c r="A3417"/>
      <c r="E3417"/>
    </row>
    <row r="3418" spans="1:5" x14ac:dyDescent="0.35">
      <c r="A3418"/>
      <c r="E3418"/>
    </row>
    <row r="3419" spans="1:5" x14ac:dyDescent="0.35">
      <c r="A3419"/>
      <c r="E3419"/>
    </row>
    <row r="3420" spans="1:5" x14ac:dyDescent="0.35">
      <c r="A3420"/>
      <c r="E3420"/>
    </row>
    <row r="3421" spans="1:5" x14ac:dyDescent="0.35">
      <c r="A3421"/>
      <c r="E3421"/>
    </row>
    <row r="3422" spans="1:5" x14ac:dyDescent="0.35">
      <c r="A3422"/>
      <c r="E3422"/>
    </row>
    <row r="3423" spans="1:5" x14ac:dyDescent="0.35">
      <c r="A3423"/>
      <c r="E3423"/>
    </row>
    <row r="3424" spans="1:5" x14ac:dyDescent="0.35">
      <c r="A3424"/>
      <c r="E3424"/>
    </row>
    <row r="3425" spans="1:5" x14ac:dyDescent="0.35">
      <c r="A3425"/>
      <c r="E3425"/>
    </row>
    <row r="3426" spans="1:5" x14ac:dyDescent="0.35">
      <c r="A3426"/>
      <c r="E3426"/>
    </row>
    <row r="3427" spans="1:5" x14ac:dyDescent="0.35">
      <c r="A3427"/>
      <c r="E3427"/>
    </row>
    <row r="3428" spans="1:5" x14ac:dyDescent="0.35">
      <c r="A3428"/>
      <c r="E3428"/>
    </row>
    <row r="3429" spans="1:5" x14ac:dyDescent="0.35">
      <c r="A3429"/>
      <c r="E3429"/>
    </row>
    <row r="3430" spans="1:5" x14ac:dyDescent="0.35">
      <c r="A3430"/>
      <c r="E3430"/>
    </row>
    <row r="3431" spans="1:5" x14ac:dyDescent="0.35">
      <c r="A3431"/>
      <c r="E3431"/>
    </row>
    <row r="3432" spans="1:5" x14ac:dyDescent="0.35">
      <c r="A3432"/>
      <c r="E3432"/>
    </row>
    <row r="3433" spans="1:5" x14ac:dyDescent="0.35">
      <c r="A3433"/>
      <c r="E3433"/>
    </row>
    <row r="3434" spans="1:5" x14ac:dyDescent="0.35">
      <c r="A3434"/>
      <c r="E3434"/>
    </row>
    <row r="3435" spans="1:5" x14ac:dyDescent="0.35">
      <c r="A3435"/>
      <c r="E3435"/>
    </row>
    <row r="3436" spans="1:5" x14ac:dyDescent="0.35">
      <c r="A3436"/>
      <c r="E3436"/>
    </row>
    <row r="3437" spans="1:5" x14ac:dyDescent="0.35">
      <c r="A3437"/>
      <c r="E3437"/>
    </row>
    <row r="3438" spans="1:5" x14ac:dyDescent="0.35">
      <c r="A3438"/>
      <c r="E3438"/>
    </row>
    <row r="3439" spans="1:5" x14ac:dyDescent="0.35">
      <c r="A3439"/>
      <c r="E3439"/>
    </row>
    <row r="3440" spans="1:5" x14ac:dyDescent="0.35">
      <c r="A3440"/>
      <c r="E3440"/>
    </row>
    <row r="3441" spans="1:5" x14ac:dyDescent="0.35">
      <c r="A3441"/>
      <c r="E3441"/>
    </row>
    <row r="3442" spans="1:5" x14ac:dyDescent="0.35">
      <c r="A3442"/>
      <c r="E3442"/>
    </row>
    <row r="3443" spans="1:5" x14ac:dyDescent="0.35">
      <c r="A3443"/>
      <c r="E3443"/>
    </row>
    <row r="3444" spans="1:5" x14ac:dyDescent="0.35">
      <c r="A3444"/>
      <c r="E3444"/>
    </row>
    <row r="3445" spans="1:5" x14ac:dyDescent="0.35">
      <c r="A3445"/>
      <c r="E3445"/>
    </row>
    <row r="3446" spans="1:5" x14ac:dyDescent="0.35">
      <c r="A3446"/>
      <c r="E3446"/>
    </row>
    <row r="3447" spans="1:5" x14ac:dyDescent="0.35">
      <c r="A3447"/>
      <c r="E3447"/>
    </row>
    <row r="3448" spans="1:5" x14ac:dyDescent="0.35">
      <c r="A3448"/>
      <c r="E3448"/>
    </row>
    <row r="3449" spans="1:5" x14ac:dyDescent="0.35">
      <c r="A3449"/>
      <c r="E3449"/>
    </row>
    <row r="3450" spans="1:5" x14ac:dyDescent="0.35">
      <c r="A3450"/>
      <c r="E3450"/>
    </row>
    <row r="3451" spans="1:5" x14ac:dyDescent="0.35">
      <c r="A3451"/>
      <c r="E3451"/>
    </row>
    <row r="3452" spans="1:5" x14ac:dyDescent="0.35">
      <c r="A3452"/>
      <c r="E3452"/>
    </row>
    <row r="3453" spans="1:5" x14ac:dyDescent="0.35">
      <c r="A3453"/>
      <c r="E3453"/>
    </row>
    <row r="3454" spans="1:5" x14ac:dyDescent="0.35">
      <c r="A3454"/>
      <c r="E3454"/>
    </row>
    <row r="3455" spans="1:5" x14ac:dyDescent="0.35">
      <c r="A3455"/>
      <c r="E3455"/>
    </row>
    <row r="3456" spans="1:5" x14ac:dyDescent="0.35">
      <c r="A3456"/>
      <c r="E3456"/>
    </row>
    <row r="3457" spans="1:5" x14ac:dyDescent="0.35">
      <c r="A3457"/>
      <c r="E3457"/>
    </row>
    <row r="3458" spans="1:5" x14ac:dyDescent="0.35">
      <c r="A3458"/>
      <c r="E3458"/>
    </row>
    <row r="3459" spans="1:5" x14ac:dyDescent="0.35">
      <c r="A3459"/>
      <c r="E3459"/>
    </row>
    <row r="3460" spans="1:5" x14ac:dyDescent="0.35">
      <c r="A3460"/>
      <c r="E3460"/>
    </row>
    <row r="3461" spans="1:5" x14ac:dyDescent="0.35">
      <c r="A3461"/>
      <c r="E3461"/>
    </row>
    <row r="3462" spans="1:5" x14ac:dyDescent="0.35">
      <c r="A3462"/>
      <c r="E3462"/>
    </row>
    <row r="3463" spans="1:5" x14ac:dyDescent="0.35">
      <c r="A3463"/>
      <c r="E3463"/>
    </row>
    <row r="3464" spans="1:5" x14ac:dyDescent="0.35">
      <c r="A3464"/>
      <c r="E3464"/>
    </row>
    <row r="3465" spans="1:5" x14ac:dyDescent="0.35">
      <c r="A3465"/>
      <c r="E3465"/>
    </row>
    <row r="3466" spans="1:5" x14ac:dyDescent="0.35">
      <c r="A3466"/>
      <c r="E3466"/>
    </row>
    <row r="3467" spans="1:5" x14ac:dyDescent="0.35">
      <c r="A3467"/>
      <c r="E3467"/>
    </row>
    <row r="3468" spans="1:5" x14ac:dyDescent="0.35">
      <c r="A3468"/>
      <c r="E3468"/>
    </row>
    <row r="3469" spans="1:5" x14ac:dyDescent="0.35">
      <c r="A3469"/>
      <c r="E3469"/>
    </row>
    <row r="3470" spans="1:5" x14ac:dyDescent="0.35">
      <c r="A3470"/>
      <c r="E3470"/>
    </row>
    <row r="3471" spans="1:5" x14ac:dyDescent="0.35">
      <c r="A3471"/>
      <c r="E3471"/>
    </row>
    <row r="3472" spans="1:5" x14ac:dyDescent="0.35">
      <c r="A3472"/>
      <c r="E3472"/>
    </row>
    <row r="3473" spans="1:5" x14ac:dyDescent="0.35">
      <c r="A3473"/>
      <c r="E3473"/>
    </row>
    <row r="3474" spans="1:5" x14ac:dyDescent="0.35">
      <c r="A3474"/>
      <c r="E3474"/>
    </row>
    <row r="3475" spans="1:5" x14ac:dyDescent="0.35">
      <c r="A3475"/>
      <c r="E3475"/>
    </row>
    <row r="3476" spans="1:5" x14ac:dyDescent="0.35">
      <c r="A3476"/>
      <c r="E3476"/>
    </row>
    <row r="3477" spans="1:5" x14ac:dyDescent="0.35">
      <c r="A3477"/>
      <c r="E3477"/>
    </row>
    <row r="3478" spans="1:5" x14ac:dyDescent="0.35">
      <c r="A3478"/>
      <c r="E3478"/>
    </row>
    <row r="3479" spans="1:5" x14ac:dyDescent="0.35">
      <c r="A3479"/>
      <c r="E3479"/>
    </row>
    <row r="3480" spans="1:5" x14ac:dyDescent="0.35">
      <c r="A3480"/>
      <c r="E3480"/>
    </row>
    <row r="3481" spans="1:5" x14ac:dyDescent="0.35">
      <c r="A3481"/>
      <c r="E3481"/>
    </row>
    <row r="3482" spans="1:5" x14ac:dyDescent="0.35">
      <c r="A3482"/>
      <c r="E3482"/>
    </row>
    <row r="3483" spans="1:5" x14ac:dyDescent="0.35">
      <c r="A3483"/>
      <c r="E3483"/>
    </row>
    <row r="3484" spans="1:5" x14ac:dyDescent="0.35">
      <c r="A3484"/>
      <c r="E3484"/>
    </row>
    <row r="3485" spans="1:5" x14ac:dyDescent="0.35">
      <c r="A3485"/>
      <c r="E3485"/>
    </row>
    <row r="3486" spans="1:5" x14ac:dyDescent="0.35">
      <c r="A3486"/>
      <c r="E3486"/>
    </row>
    <row r="3487" spans="1:5" x14ac:dyDescent="0.35">
      <c r="A3487"/>
      <c r="E3487"/>
    </row>
    <row r="3488" spans="1:5" x14ac:dyDescent="0.35">
      <c r="A3488"/>
      <c r="E3488"/>
    </row>
    <row r="3489" spans="1:5" x14ac:dyDescent="0.35">
      <c r="A3489"/>
      <c r="E3489"/>
    </row>
    <row r="3490" spans="1:5" x14ac:dyDescent="0.35">
      <c r="A3490"/>
      <c r="E3490"/>
    </row>
    <row r="3491" spans="1:5" x14ac:dyDescent="0.35">
      <c r="A3491"/>
      <c r="E3491"/>
    </row>
    <row r="3492" spans="1:5" x14ac:dyDescent="0.35">
      <c r="A3492"/>
      <c r="E3492"/>
    </row>
    <row r="3493" spans="1:5" x14ac:dyDescent="0.35">
      <c r="A3493"/>
      <c r="E3493"/>
    </row>
    <row r="3494" spans="1:5" x14ac:dyDescent="0.35">
      <c r="A3494"/>
      <c r="E3494"/>
    </row>
    <row r="3495" spans="1:5" x14ac:dyDescent="0.35">
      <c r="A3495"/>
      <c r="E3495"/>
    </row>
    <row r="3496" spans="1:5" x14ac:dyDescent="0.35">
      <c r="A3496"/>
      <c r="E3496"/>
    </row>
    <row r="3497" spans="1:5" x14ac:dyDescent="0.35">
      <c r="A3497"/>
      <c r="E3497"/>
    </row>
    <row r="3498" spans="1:5" x14ac:dyDescent="0.35">
      <c r="A3498"/>
      <c r="E3498"/>
    </row>
    <row r="3499" spans="1:5" x14ac:dyDescent="0.35">
      <c r="A3499"/>
      <c r="E3499"/>
    </row>
    <row r="3500" spans="1:5" x14ac:dyDescent="0.35">
      <c r="A3500"/>
      <c r="E3500"/>
    </row>
    <row r="3501" spans="1:5" x14ac:dyDescent="0.35">
      <c r="A3501"/>
      <c r="E3501"/>
    </row>
    <row r="3502" spans="1:5" x14ac:dyDescent="0.35">
      <c r="A3502"/>
      <c r="E3502"/>
    </row>
    <row r="3503" spans="1:5" x14ac:dyDescent="0.35">
      <c r="A3503"/>
      <c r="E3503"/>
    </row>
    <row r="3504" spans="1:5" x14ac:dyDescent="0.35">
      <c r="A3504"/>
      <c r="E3504"/>
    </row>
    <row r="3505" spans="1:5" x14ac:dyDescent="0.35">
      <c r="A3505"/>
      <c r="E3505"/>
    </row>
    <row r="3506" spans="1:5" x14ac:dyDescent="0.35">
      <c r="A3506"/>
      <c r="E3506"/>
    </row>
    <row r="3507" spans="1:5" x14ac:dyDescent="0.35">
      <c r="A3507"/>
      <c r="E3507"/>
    </row>
    <row r="3508" spans="1:5" x14ac:dyDescent="0.35">
      <c r="A3508"/>
      <c r="E3508"/>
    </row>
    <row r="3509" spans="1:5" x14ac:dyDescent="0.35">
      <c r="A3509"/>
      <c r="E3509"/>
    </row>
    <row r="3510" spans="1:5" x14ac:dyDescent="0.35">
      <c r="A3510"/>
      <c r="E3510"/>
    </row>
    <row r="3511" spans="1:5" x14ac:dyDescent="0.35">
      <c r="A3511"/>
      <c r="E3511"/>
    </row>
    <row r="3512" spans="1:5" x14ac:dyDescent="0.35">
      <c r="A3512"/>
      <c r="E3512"/>
    </row>
    <row r="3513" spans="1:5" x14ac:dyDescent="0.35">
      <c r="A3513"/>
      <c r="E3513"/>
    </row>
    <row r="3514" spans="1:5" x14ac:dyDescent="0.35">
      <c r="A3514"/>
      <c r="E3514"/>
    </row>
    <row r="3515" spans="1:5" x14ac:dyDescent="0.35">
      <c r="A3515"/>
      <c r="E3515"/>
    </row>
    <row r="3516" spans="1:5" x14ac:dyDescent="0.35">
      <c r="A3516"/>
      <c r="E3516"/>
    </row>
    <row r="3517" spans="1:5" x14ac:dyDescent="0.35">
      <c r="A3517"/>
      <c r="E3517"/>
    </row>
    <row r="3518" spans="1:5" x14ac:dyDescent="0.35">
      <c r="A3518"/>
      <c r="E3518"/>
    </row>
    <row r="3519" spans="1:5" x14ac:dyDescent="0.35">
      <c r="A3519"/>
      <c r="E3519"/>
    </row>
    <row r="3520" spans="1:5" x14ac:dyDescent="0.35">
      <c r="A3520"/>
      <c r="E3520"/>
    </row>
    <row r="3521" spans="1:5" x14ac:dyDescent="0.35">
      <c r="A3521"/>
      <c r="E3521"/>
    </row>
    <row r="3522" spans="1:5" x14ac:dyDescent="0.35">
      <c r="A3522"/>
      <c r="E3522"/>
    </row>
    <row r="3523" spans="1:5" x14ac:dyDescent="0.35">
      <c r="A3523"/>
      <c r="E3523"/>
    </row>
    <row r="3524" spans="1:5" x14ac:dyDescent="0.35">
      <c r="A3524"/>
      <c r="E3524"/>
    </row>
    <row r="3525" spans="1:5" x14ac:dyDescent="0.35">
      <c r="A3525"/>
      <c r="E3525"/>
    </row>
    <row r="3526" spans="1:5" x14ac:dyDescent="0.35">
      <c r="A3526"/>
      <c r="E3526"/>
    </row>
    <row r="3527" spans="1:5" x14ac:dyDescent="0.35">
      <c r="A3527"/>
      <c r="E3527"/>
    </row>
    <row r="3528" spans="1:5" x14ac:dyDescent="0.35">
      <c r="A3528"/>
      <c r="E3528"/>
    </row>
    <row r="3529" spans="1:5" x14ac:dyDescent="0.35">
      <c r="A3529"/>
      <c r="E3529"/>
    </row>
    <row r="3530" spans="1:5" x14ac:dyDescent="0.35">
      <c r="A3530"/>
      <c r="E3530"/>
    </row>
    <row r="3531" spans="1:5" x14ac:dyDescent="0.35">
      <c r="A3531"/>
      <c r="E3531"/>
    </row>
    <row r="3532" spans="1:5" x14ac:dyDescent="0.35">
      <c r="A3532"/>
      <c r="E3532"/>
    </row>
    <row r="3533" spans="1:5" x14ac:dyDescent="0.35">
      <c r="A3533"/>
      <c r="E3533"/>
    </row>
    <row r="3534" spans="1:5" x14ac:dyDescent="0.35">
      <c r="A3534"/>
      <c r="E3534"/>
    </row>
    <row r="3535" spans="1:5" x14ac:dyDescent="0.35">
      <c r="A3535"/>
      <c r="E3535"/>
    </row>
    <row r="3536" spans="1:5" x14ac:dyDescent="0.35">
      <c r="A3536"/>
      <c r="E3536"/>
    </row>
    <row r="3537" spans="1:5" x14ac:dyDescent="0.35">
      <c r="A3537"/>
      <c r="E3537"/>
    </row>
    <row r="3538" spans="1:5" x14ac:dyDescent="0.35">
      <c r="A3538"/>
      <c r="E3538"/>
    </row>
    <row r="3539" spans="1:5" x14ac:dyDescent="0.35">
      <c r="A3539"/>
      <c r="E3539"/>
    </row>
    <row r="3540" spans="1:5" x14ac:dyDescent="0.35">
      <c r="A3540"/>
      <c r="E3540"/>
    </row>
    <row r="3541" spans="1:5" x14ac:dyDescent="0.35">
      <c r="A3541"/>
      <c r="E3541"/>
    </row>
    <row r="3542" spans="1:5" x14ac:dyDescent="0.35">
      <c r="A3542"/>
      <c r="E3542"/>
    </row>
    <row r="3543" spans="1:5" x14ac:dyDescent="0.35">
      <c r="A3543"/>
      <c r="E3543"/>
    </row>
    <row r="3544" spans="1:5" x14ac:dyDescent="0.35">
      <c r="A3544"/>
      <c r="E3544"/>
    </row>
    <row r="3545" spans="1:5" x14ac:dyDescent="0.35">
      <c r="A3545"/>
      <c r="E3545"/>
    </row>
    <row r="3546" spans="1:5" x14ac:dyDescent="0.35">
      <c r="A3546"/>
      <c r="E3546"/>
    </row>
    <row r="3547" spans="1:5" x14ac:dyDescent="0.35">
      <c r="A3547"/>
      <c r="E3547"/>
    </row>
    <row r="3548" spans="1:5" x14ac:dyDescent="0.35">
      <c r="A3548"/>
      <c r="E3548"/>
    </row>
    <row r="3549" spans="1:5" x14ac:dyDescent="0.35">
      <c r="A3549"/>
      <c r="E3549"/>
    </row>
    <row r="3550" spans="1:5" x14ac:dyDescent="0.35">
      <c r="A3550"/>
      <c r="E3550"/>
    </row>
    <row r="3551" spans="1:5" x14ac:dyDescent="0.35">
      <c r="A3551"/>
      <c r="E3551"/>
    </row>
    <row r="3552" spans="1:5" x14ac:dyDescent="0.35">
      <c r="A3552"/>
      <c r="E3552"/>
    </row>
    <row r="3553" spans="1:5" x14ac:dyDescent="0.35">
      <c r="A3553"/>
      <c r="E3553"/>
    </row>
    <row r="3554" spans="1:5" x14ac:dyDescent="0.35">
      <c r="A3554"/>
      <c r="E3554"/>
    </row>
    <row r="3555" spans="1:5" x14ac:dyDescent="0.35">
      <c r="A3555"/>
      <c r="E3555"/>
    </row>
    <row r="3556" spans="1:5" x14ac:dyDescent="0.35">
      <c r="A3556"/>
      <c r="E3556"/>
    </row>
    <row r="3557" spans="1:5" x14ac:dyDescent="0.35">
      <c r="A3557"/>
      <c r="E3557"/>
    </row>
    <row r="3558" spans="1:5" x14ac:dyDescent="0.35">
      <c r="A3558"/>
      <c r="E3558"/>
    </row>
    <row r="3559" spans="1:5" x14ac:dyDescent="0.35">
      <c r="A3559"/>
      <c r="E3559"/>
    </row>
    <row r="3560" spans="1:5" x14ac:dyDescent="0.35">
      <c r="A3560"/>
      <c r="E3560"/>
    </row>
    <row r="3561" spans="1:5" x14ac:dyDescent="0.35">
      <c r="A3561"/>
      <c r="E3561"/>
    </row>
    <row r="3562" spans="1:5" x14ac:dyDescent="0.35">
      <c r="A3562"/>
      <c r="E3562"/>
    </row>
    <row r="3563" spans="1:5" x14ac:dyDescent="0.35">
      <c r="A3563"/>
      <c r="E3563"/>
    </row>
    <row r="3564" spans="1:5" x14ac:dyDescent="0.35">
      <c r="A3564"/>
      <c r="E3564"/>
    </row>
    <row r="3565" spans="1:5" x14ac:dyDescent="0.35">
      <c r="A3565"/>
      <c r="E3565"/>
    </row>
    <row r="3566" spans="1:5" x14ac:dyDescent="0.35">
      <c r="A3566"/>
      <c r="E3566"/>
    </row>
    <row r="3567" spans="1:5" x14ac:dyDescent="0.35">
      <c r="A3567"/>
      <c r="E3567"/>
    </row>
    <row r="3568" spans="1:5" x14ac:dyDescent="0.35">
      <c r="A3568"/>
      <c r="E3568"/>
    </row>
    <row r="3569" spans="1:5" x14ac:dyDescent="0.35">
      <c r="A3569"/>
      <c r="E3569"/>
    </row>
    <row r="3570" spans="1:5" x14ac:dyDescent="0.35">
      <c r="A3570"/>
      <c r="E3570"/>
    </row>
    <row r="3571" spans="1:5" x14ac:dyDescent="0.35">
      <c r="A3571"/>
      <c r="E3571"/>
    </row>
    <row r="3572" spans="1:5" x14ac:dyDescent="0.35">
      <c r="A3572"/>
      <c r="E3572"/>
    </row>
    <row r="3573" spans="1:5" x14ac:dyDescent="0.35">
      <c r="A3573"/>
      <c r="E3573"/>
    </row>
    <row r="3574" spans="1:5" x14ac:dyDescent="0.35">
      <c r="A3574"/>
      <c r="E3574"/>
    </row>
    <row r="3575" spans="1:5" x14ac:dyDescent="0.35">
      <c r="A3575"/>
      <c r="E3575"/>
    </row>
    <row r="3576" spans="1:5" x14ac:dyDescent="0.35">
      <c r="A3576"/>
      <c r="E3576"/>
    </row>
    <row r="3577" spans="1:5" x14ac:dyDescent="0.35">
      <c r="A3577"/>
      <c r="E3577"/>
    </row>
    <row r="3578" spans="1:5" x14ac:dyDescent="0.35">
      <c r="A3578"/>
      <c r="E3578"/>
    </row>
    <row r="3579" spans="1:5" x14ac:dyDescent="0.35">
      <c r="A3579"/>
      <c r="E3579"/>
    </row>
    <row r="3580" spans="1:5" x14ac:dyDescent="0.35">
      <c r="A3580"/>
      <c r="E3580"/>
    </row>
    <row r="3581" spans="1:5" x14ac:dyDescent="0.35">
      <c r="A3581"/>
      <c r="E3581"/>
    </row>
    <row r="3582" spans="1:5" x14ac:dyDescent="0.35">
      <c r="A3582"/>
      <c r="E3582"/>
    </row>
    <row r="3583" spans="1:5" x14ac:dyDescent="0.35">
      <c r="A3583"/>
      <c r="E3583"/>
    </row>
    <row r="3584" spans="1:5" x14ac:dyDescent="0.35">
      <c r="A3584"/>
      <c r="E3584"/>
    </row>
    <row r="3585" spans="1:5" x14ac:dyDescent="0.35">
      <c r="A3585"/>
      <c r="E3585"/>
    </row>
    <row r="3586" spans="1:5" x14ac:dyDescent="0.35">
      <c r="A3586"/>
      <c r="E3586"/>
    </row>
    <row r="3587" spans="1:5" x14ac:dyDescent="0.35">
      <c r="A3587"/>
      <c r="E3587"/>
    </row>
    <row r="3588" spans="1:5" x14ac:dyDescent="0.35">
      <c r="A3588"/>
      <c r="E3588"/>
    </row>
    <row r="3589" spans="1:5" x14ac:dyDescent="0.35">
      <c r="A3589"/>
      <c r="E3589"/>
    </row>
    <row r="3590" spans="1:5" x14ac:dyDescent="0.35">
      <c r="A3590"/>
      <c r="E3590"/>
    </row>
    <row r="3591" spans="1:5" x14ac:dyDescent="0.35">
      <c r="A3591"/>
      <c r="E3591"/>
    </row>
    <row r="3592" spans="1:5" x14ac:dyDescent="0.35">
      <c r="A3592"/>
      <c r="E3592"/>
    </row>
    <row r="3593" spans="1:5" x14ac:dyDescent="0.35">
      <c r="A3593"/>
      <c r="E3593"/>
    </row>
    <row r="3594" spans="1:5" x14ac:dyDescent="0.35">
      <c r="A3594"/>
      <c r="E3594"/>
    </row>
    <row r="3595" spans="1:5" x14ac:dyDescent="0.35">
      <c r="A3595"/>
      <c r="E3595"/>
    </row>
    <row r="3596" spans="1:5" x14ac:dyDescent="0.35">
      <c r="A3596"/>
      <c r="E3596"/>
    </row>
    <row r="3597" spans="1:5" x14ac:dyDescent="0.35">
      <c r="A3597"/>
      <c r="E3597"/>
    </row>
    <row r="3598" spans="1:5" x14ac:dyDescent="0.35">
      <c r="A3598"/>
      <c r="E3598"/>
    </row>
    <row r="3599" spans="1:5" x14ac:dyDescent="0.35">
      <c r="A3599"/>
      <c r="E3599"/>
    </row>
    <row r="3600" spans="1:5" x14ac:dyDescent="0.35">
      <c r="A3600"/>
      <c r="E3600"/>
    </row>
    <row r="3601" spans="1:5" x14ac:dyDescent="0.35">
      <c r="A3601"/>
      <c r="E3601"/>
    </row>
    <row r="3602" spans="1:5" x14ac:dyDescent="0.35">
      <c r="A3602"/>
      <c r="E3602"/>
    </row>
    <row r="3603" spans="1:5" x14ac:dyDescent="0.35">
      <c r="A3603"/>
      <c r="E3603"/>
    </row>
    <row r="3604" spans="1:5" x14ac:dyDescent="0.35">
      <c r="A3604"/>
      <c r="E3604"/>
    </row>
    <row r="3605" spans="1:5" x14ac:dyDescent="0.35">
      <c r="A3605"/>
      <c r="E3605"/>
    </row>
    <row r="3606" spans="1:5" x14ac:dyDescent="0.35">
      <c r="A3606"/>
      <c r="E3606"/>
    </row>
    <row r="3607" spans="1:5" x14ac:dyDescent="0.35">
      <c r="A3607"/>
      <c r="E3607"/>
    </row>
    <row r="3608" spans="1:5" x14ac:dyDescent="0.35">
      <c r="A3608"/>
      <c r="E3608"/>
    </row>
    <row r="3609" spans="1:5" x14ac:dyDescent="0.35">
      <c r="A3609"/>
      <c r="E3609"/>
    </row>
    <row r="3610" spans="1:5" x14ac:dyDescent="0.35">
      <c r="A3610"/>
      <c r="E3610"/>
    </row>
    <row r="3611" spans="1:5" x14ac:dyDescent="0.35">
      <c r="A3611"/>
      <c r="E3611"/>
    </row>
    <row r="3612" spans="1:5" x14ac:dyDescent="0.35">
      <c r="A3612"/>
      <c r="E3612"/>
    </row>
    <row r="3613" spans="1:5" x14ac:dyDescent="0.35">
      <c r="A3613"/>
      <c r="E3613"/>
    </row>
    <row r="3614" spans="1:5" x14ac:dyDescent="0.35">
      <c r="A3614"/>
      <c r="E3614"/>
    </row>
    <row r="3615" spans="1:5" x14ac:dyDescent="0.35">
      <c r="A3615"/>
      <c r="E3615"/>
    </row>
    <row r="3616" spans="1:5" x14ac:dyDescent="0.35">
      <c r="A3616"/>
      <c r="E3616"/>
    </row>
    <row r="3617" spans="1:5" x14ac:dyDescent="0.35">
      <c r="A3617"/>
      <c r="E3617"/>
    </row>
    <row r="3618" spans="1:5" x14ac:dyDescent="0.35">
      <c r="A3618"/>
      <c r="E3618"/>
    </row>
    <row r="3619" spans="1:5" x14ac:dyDescent="0.35">
      <c r="A3619"/>
      <c r="E3619"/>
    </row>
    <row r="3620" spans="1:5" x14ac:dyDescent="0.35">
      <c r="A3620"/>
      <c r="E3620"/>
    </row>
    <row r="3621" spans="1:5" x14ac:dyDescent="0.35">
      <c r="A3621"/>
      <c r="E3621"/>
    </row>
    <row r="3622" spans="1:5" x14ac:dyDescent="0.35">
      <c r="A3622"/>
      <c r="E3622"/>
    </row>
    <row r="3623" spans="1:5" x14ac:dyDescent="0.35">
      <c r="A3623"/>
      <c r="E3623"/>
    </row>
    <row r="3624" spans="1:5" x14ac:dyDescent="0.35">
      <c r="A3624"/>
      <c r="E3624"/>
    </row>
    <row r="3625" spans="1:5" x14ac:dyDescent="0.35">
      <c r="A3625"/>
      <c r="E3625"/>
    </row>
    <row r="3626" spans="1:5" x14ac:dyDescent="0.35">
      <c r="A3626"/>
      <c r="E3626"/>
    </row>
    <row r="3627" spans="1:5" x14ac:dyDescent="0.35">
      <c r="A3627"/>
      <c r="E3627"/>
    </row>
    <row r="3628" spans="1:5" x14ac:dyDescent="0.35">
      <c r="A3628"/>
      <c r="E3628"/>
    </row>
    <row r="3629" spans="1:5" x14ac:dyDescent="0.35">
      <c r="A3629"/>
      <c r="E3629"/>
    </row>
    <row r="3630" spans="1:5" x14ac:dyDescent="0.35">
      <c r="A3630"/>
      <c r="E3630"/>
    </row>
    <row r="3631" spans="1:5" x14ac:dyDescent="0.35">
      <c r="A3631"/>
      <c r="E3631"/>
    </row>
    <row r="3632" spans="1:5" x14ac:dyDescent="0.35">
      <c r="A3632"/>
      <c r="E3632"/>
    </row>
    <row r="3633" spans="1:5" x14ac:dyDescent="0.35">
      <c r="A3633"/>
      <c r="E3633"/>
    </row>
    <row r="3634" spans="1:5" x14ac:dyDescent="0.35">
      <c r="A3634"/>
      <c r="E3634"/>
    </row>
    <row r="3635" spans="1:5" x14ac:dyDescent="0.35">
      <c r="A3635"/>
      <c r="E3635"/>
    </row>
    <row r="3636" spans="1:5" x14ac:dyDescent="0.35">
      <c r="A3636"/>
      <c r="E3636"/>
    </row>
    <row r="3637" spans="1:5" x14ac:dyDescent="0.35">
      <c r="A3637"/>
      <c r="E3637"/>
    </row>
    <row r="3638" spans="1:5" x14ac:dyDescent="0.35">
      <c r="A3638"/>
      <c r="E3638"/>
    </row>
    <row r="3639" spans="1:5" x14ac:dyDescent="0.35">
      <c r="A3639"/>
      <c r="E3639"/>
    </row>
    <row r="3640" spans="1:5" x14ac:dyDescent="0.35">
      <c r="A3640"/>
      <c r="E3640"/>
    </row>
    <row r="3641" spans="1:5" x14ac:dyDescent="0.35">
      <c r="A3641"/>
      <c r="E3641"/>
    </row>
    <row r="3642" spans="1:5" x14ac:dyDescent="0.35">
      <c r="A3642"/>
      <c r="E3642"/>
    </row>
    <row r="3643" spans="1:5" x14ac:dyDescent="0.35">
      <c r="A3643"/>
      <c r="E3643"/>
    </row>
    <row r="3644" spans="1:5" x14ac:dyDescent="0.35">
      <c r="A3644"/>
      <c r="E3644"/>
    </row>
    <row r="3645" spans="1:5" x14ac:dyDescent="0.35">
      <c r="A3645"/>
      <c r="E3645"/>
    </row>
    <row r="3646" spans="1:5" x14ac:dyDescent="0.35">
      <c r="A3646"/>
      <c r="E3646"/>
    </row>
    <row r="3647" spans="1:5" x14ac:dyDescent="0.35">
      <c r="A3647"/>
      <c r="E3647"/>
    </row>
    <row r="3648" spans="1:5" x14ac:dyDescent="0.35">
      <c r="A3648"/>
      <c r="E3648"/>
    </row>
    <row r="3649" spans="1:5" x14ac:dyDescent="0.35">
      <c r="A3649"/>
      <c r="E3649"/>
    </row>
    <row r="3650" spans="1:5" x14ac:dyDescent="0.35">
      <c r="A3650"/>
      <c r="E3650"/>
    </row>
    <row r="3651" spans="1:5" x14ac:dyDescent="0.35">
      <c r="A3651"/>
      <c r="E3651"/>
    </row>
    <row r="3652" spans="1:5" x14ac:dyDescent="0.35">
      <c r="A3652"/>
      <c r="E3652"/>
    </row>
    <row r="3653" spans="1:5" x14ac:dyDescent="0.35">
      <c r="A3653"/>
      <c r="E3653"/>
    </row>
    <row r="3654" spans="1:5" x14ac:dyDescent="0.35">
      <c r="A3654"/>
      <c r="E3654"/>
    </row>
    <row r="3655" spans="1:5" x14ac:dyDescent="0.35">
      <c r="A3655"/>
      <c r="E3655"/>
    </row>
    <row r="3656" spans="1:5" x14ac:dyDescent="0.35">
      <c r="A3656"/>
      <c r="E3656"/>
    </row>
    <row r="3657" spans="1:5" x14ac:dyDescent="0.35">
      <c r="A3657"/>
      <c r="E3657"/>
    </row>
    <row r="3658" spans="1:5" x14ac:dyDescent="0.35">
      <c r="A3658"/>
      <c r="E3658"/>
    </row>
    <row r="3659" spans="1:5" x14ac:dyDescent="0.35">
      <c r="A3659"/>
      <c r="E3659"/>
    </row>
    <row r="3660" spans="1:5" x14ac:dyDescent="0.35">
      <c r="A3660"/>
      <c r="E3660"/>
    </row>
    <row r="3661" spans="1:5" x14ac:dyDescent="0.35">
      <c r="A3661"/>
      <c r="E3661"/>
    </row>
    <row r="3662" spans="1:5" x14ac:dyDescent="0.35">
      <c r="A3662"/>
      <c r="E3662"/>
    </row>
    <row r="3663" spans="1:5" x14ac:dyDescent="0.35">
      <c r="A3663"/>
      <c r="E3663"/>
    </row>
    <row r="3664" spans="1:5" x14ac:dyDescent="0.35">
      <c r="A3664"/>
      <c r="E3664"/>
    </row>
    <row r="3665" spans="1:5" x14ac:dyDescent="0.35">
      <c r="A3665"/>
      <c r="E3665"/>
    </row>
    <row r="3666" spans="1:5" x14ac:dyDescent="0.35">
      <c r="A3666"/>
      <c r="E3666"/>
    </row>
    <row r="3667" spans="1:5" x14ac:dyDescent="0.35">
      <c r="A3667"/>
      <c r="E3667"/>
    </row>
    <row r="3668" spans="1:5" x14ac:dyDescent="0.35">
      <c r="A3668"/>
      <c r="E3668"/>
    </row>
    <row r="3669" spans="1:5" x14ac:dyDescent="0.35">
      <c r="A3669"/>
      <c r="E3669"/>
    </row>
    <row r="3670" spans="1:5" x14ac:dyDescent="0.35">
      <c r="A3670"/>
      <c r="E3670"/>
    </row>
    <row r="3671" spans="1:5" x14ac:dyDescent="0.35">
      <c r="A3671"/>
      <c r="E3671"/>
    </row>
    <row r="3672" spans="1:5" x14ac:dyDescent="0.35">
      <c r="A3672"/>
      <c r="E3672"/>
    </row>
    <row r="3673" spans="1:5" x14ac:dyDescent="0.35">
      <c r="A3673"/>
      <c r="E3673"/>
    </row>
    <row r="3674" spans="1:5" x14ac:dyDescent="0.35">
      <c r="A3674"/>
      <c r="E3674"/>
    </row>
    <row r="3675" spans="1:5" x14ac:dyDescent="0.35">
      <c r="A3675"/>
      <c r="E3675"/>
    </row>
    <row r="3676" spans="1:5" x14ac:dyDescent="0.35">
      <c r="A3676"/>
      <c r="E3676"/>
    </row>
    <row r="3677" spans="1:5" x14ac:dyDescent="0.35">
      <c r="A3677"/>
      <c r="E3677"/>
    </row>
    <row r="3678" spans="1:5" x14ac:dyDescent="0.35">
      <c r="A3678"/>
      <c r="E3678"/>
    </row>
    <row r="3679" spans="1:5" x14ac:dyDescent="0.35">
      <c r="A3679"/>
      <c r="E3679"/>
    </row>
    <row r="3680" spans="1:5" x14ac:dyDescent="0.35">
      <c r="A3680"/>
      <c r="E3680"/>
    </row>
    <row r="3681" spans="1:5" x14ac:dyDescent="0.35">
      <c r="A3681"/>
      <c r="E3681"/>
    </row>
    <row r="3682" spans="1:5" x14ac:dyDescent="0.35">
      <c r="A3682"/>
      <c r="E3682"/>
    </row>
    <row r="3683" spans="1:5" x14ac:dyDescent="0.35">
      <c r="A3683"/>
      <c r="E3683"/>
    </row>
    <row r="3684" spans="1:5" x14ac:dyDescent="0.35">
      <c r="A3684"/>
      <c r="E3684"/>
    </row>
    <row r="3685" spans="1:5" x14ac:dyDescent="0.35">
      <c r="A3685"/>
      <c r="E3685"/>
    </row>
    <row r="3686" spans="1:5" x14ac:dyDescent="0.35">
      <c r="A3686"/>
      <c r="E3686"/>
    </row>
    <row r="3687" spans="1:5" x14ac:dyDescent="0.35">
      <c r="A3687"/>
      <c r="E3687"/>
    </row>
    <row r="3688" spans="1:5" x14ac:dyDescent="0.35">
      <c r="A3688"/>
      <c r="E3688"/>
    </row>
    <row r="3689" spans="1:5" x14ac:dyDescent="0.35">
      <c r="A3689"/>
      <c r="E3689"/>
    </row>
    <row r="3690" spans="1:5" x14ac:dyDescent="0.35">
      <c r="A3690"/>
      <c r="E3690"/>
    </row>
    <row r="3691" spans="1:5" x14ac:dyDescent="0.35">
      <c r="A3691"/>
      <c r="E3691"/>
    </row>
    <row r="3692" spans="1:5" x14ac:dyDescent="0.35">
      <c r="A3692"/>
      <c r="E3692"/>
    </row>
    <row r="3693" spans="1:5" x14ac:dyDescent="0.35">
      <c r="A3693"/>
      <c r="E3693"/>
    </row>
    <row r="3694" spans="1:5" x14ac:dyDescent="0.35">
      <c r="A3694"/>
      <c r="E3694"/>
    </row>
    <row r="3695" spans="1:5" x14ac:dyDescent="0.35">
      <c r="A3695"/>
      <c r="E3695"/>
    </row>
    <row r="3696" spans="1:5" x14ac:dyDescent="0.35">
      <c r="A3696"/>
      <c r="E3696"/>
    </row>
    <row r="3697" spans="1:5" x14ac:dyDescent="0.35">
      <c r="A3697"/>
      <c r="E3697"/>
    </row>
    <row r="3698" spans="1:5" x14ac:dyDescent="0.35">
      <c r="A3698"/>
      <c r="E3698"/>
    </row>
    <row r="3699" spans="1:5" x14ac:dyDescent="0.35">
      <c r="A3699"/>
      <c r="E3699"/>
    </row>
    <row r="3700" spans="1:5" x14ac:dyDescent="0.35">
      <c r="A3700"/>
      <c r="E3700"/>
    </row>
    <row r="3701" spans="1:5" x14ac:dyDescent="0.35">
      <c r="A3701"/>
      <c r="E3701"/>
    </row>
    <row r="3702" spans="1:5" x14ac:dyDescent="0.35">
      <c r="A3702"/>
      <c r="E3702"/>
    </row>
    <row r="3703" spans="1:5" x14ac:dyDescent="0.35">
      <c r="A3703"/>
      <c r="E3703"/>
    </row>
    <row r="3704" spans="1:5" x14ac:dyDescent="0.35">
      <c r="A3704"/>
      <c r="E3704"/>
    </row>
    <row r="3705" spans="1:5" x14ac:dyDescent="0.35">
      <c r="A3705"/>
      <c r="E3705"/>
    </row>
    <row r="3706" spans="1:5" x14ac:dyDescent="0.35">
      <c r="A3706"/>
      <c r="E3706"/>
    </row>
    <row r="3707" spans="1:5" x14ac:dyDescent="0.35">
      <c r="A3707"/>
      <c r="E3707"/>
    </row>
    <row r="3708" spans="1:5" x14ac:dyDescent="0.35">
      <c r="A3708"/>
      <c r="E3708"/>
    </row>
    <row r="3709" spans="1:5" x14ac:dyDescent="0.35">
      <c r="A3709"/>
      <c r="E3709"/>
    </row>
    <row r="3710" spans="1:5" x14ac:dyDescent="0.35">
      <c r="A3710"/>
      <c r="E3710"/>
    </row>
    <row r="3711" spans="1:5" x14ac:dyDescent="0.35">
      <c r="A3711"/>
      <c r="E3711"/>
    </row>
    <row r="3712" spans="1:5" x14ac:dyDescent="0.35">
      <c r="A3712"/>
      <c r="E3712"/>
    </row>
    <row r="3713" spans="1:5" x14ac:dyDescent="0.35">
      <c r="A3713"/>
      <c r="E3713"/>
    </row>
    <row r="3714" spans="1:5" x14ac:dyDescent="0.35">
      <c r="A3714"/>
      <c r="E3714"/>
    </row>
    <row r="3715" spans="1:5" x14ac:dyDescent="0.35">
      <c r="A3715"/>
      <c r="E3715"/>
    </row>
    <row r="3716" spans="1:5" x14ac:dyDescent="0.35">
      <c r="A3716"/>
      <c r="E3716"/>
    </row>
    <row r="3717" spans="1:5" x14ac:dyDescent="0.35">
      <c r="A3717"/>
      <c r="E3717"/>
    </row>
    <row r="3718" spans="1:5" x14ac:dyDescent="0.35">
      <c r="A3718"/>
      <c r="E3718"/>
    </row>
    <row r="3719" spans="1:5" x14ac:dyDescent="0.35">
      <c r="A3719"/>
      <c r="E3719"/>
    </row>
    <row r="3720" spans="1:5" x14ac:dyDescent="0.35">
      <c r="A3720"/>
      <c r="E3720"/>
    </row>
    <row r="3721" spans="1:5" x14ac:dyDescent="0.35">
      <c r="A3721"/>
      <c r="E3721"/>
    </row>
    <row r="3722" spans="1:5" x14ac:dyDescent="0.35">
      <c r="A3722"/>
      <c r="E3722"/>
    </row>
    <row r="3723" spans="1:5" x14ac:dyDescent="0.35">
      <c r="A3723"/>
      <c r="E3723"/>
    </row>
    <row r="3724" spans="1:5" x14ac:dyDescent="0.35">
      <c r="A3724"/>
      <c r="E3724"/>
    </row>
    <row r="3725" spans="1:5" x14ac:dyDescent="0.35">
      <c r="A3725"/>
      <c r="E3725"/>
    </row>
    <row r="3726" spans="1:5" x14ac:dyDescent="0.35">
      <c r="A3726"/>
      <c r="E3726"/>
    </row>
    <row r="3727" spans="1:5" x14ac:dyDescent="0.35">
      <c r="A3727"/>
      <c r="E3727"/>
    </row>
    <row r="3728" spans="1:5" x14ac:dyDescent="0.35">
      <c r="A3728"/>
      <c r="E3728"/>
    </row>
    <row r="3729" spans="1:5" x14ac:dyDescent="0.35">
      <c r="A3729"/>
      <c r="E3729"/>
    </row>
    <row r="3730" spans="1:5" x14ac:dyDescent="0.35">
      <c r="A3730"/>
      <c r="E3730"/>
    </row>
    <row r="3731" spans="1:5" x14ac:dyDescent="0.35">
      <c r="A3731"/>
      <c r="E3731"/>
    </row>
    <row r="3732" spans="1:5" x14ac:dyDescent="0.35">
      <c r="A3732"/>
      <c r="E3732"/>
    </row>
    <row r="3733" spans="1:5" x14ac:dyDescent="0.35">
      <c r="A3733"/>
      <c r="E3733"/>
    </row>
    <row r="3734" spans="1:5" x14ac:dyDescent="0.35">
      <c r="A3734"/>
      <c r="E3734"/>
    </row>
    <row r="3735" spans="1:5" x14ac:dyDescent="0.35">
      <c r="A3735"/>
      <c r="E3735"/>
    </row>
    <row r="3736" spans="1:5" x14ac:dyDescent="0.35">
      <c r="A3736"/>
      <c r="E3736"/>
    </row>
    <row r="3737" spans="1:5" x14ac:dyDescent="0.35">
      <c r="A3737"/>
      <c r="E3737"/>
    </row>
    <row r="3738" spans="1:5" x14ac:dyDescent="0.35">
      <c r="A3738"/>
      <c r="E3738"/>
    </row>
    <row r="3739" spans="1:5" x14ac:dyDescent="0.35">
      <c r="A3739"/>
      <c r="E3739"/>
    </row>
    <row r="3740" spans="1:5" x14ac:dyDescent="0.35">
      <c r="A3740"/>
      <c r="E3740"/>
    </row>
    <row r="3741" spans="1:5" x14ac:dyDescent="0.35">
      <c r="A3741"/>
      <c r="E3741"/>
    </row>
    <row r="3742" spans="1:5" x14ac:dyDescent="0.35">
      <c r="A3742"/>
      <c r="E3742"/>
    </row>
    <row r="3743" spans="1:5" x14ac:dyDescent="0.35">
      <c r="A3743"/>
      <c r="E3743"/>
    </row>
    <row r="3744" spans="1:5" x14ac:dyDescent="0.35">
      <c r="A3744"/>
      <c r="E3744"/>
    </row>
    <row r="3745" spans="1:5" x14ac:dyDescent="0.35">
      <c r="A3745"/>
      <c r="E3745"/>
    </row>
    <row r="3746" spans="1:5" x14ac:dyDescent="0.35">
      <c r="A3746"/>
      <c r="E3746"/>
    </row>
    <row r="3747" spans="1:5" x14ac:dyDescent="0.35">
      <c r="A3747"/>
      <c r="E3747"/>
    </row>
    <row r="3748" spans="1:5" x14ac:dyDescent="0.35">
      <c r="A3748"/>
      <c r="E3748"/>
    </row>
    <row r="3749" spans="1:5" x14ac:dyDescent="0.35">
      <c r="A3749"/>
      <c r="E3749"/>
    </row>
    <row r="3750" spans="1:5" x14ac:dyDescent="0.35">
      <c r="A3750"/>
      <c r="E3750"/>
    </row>
    <row r="3751" spans="1:5" x14ac:dyDescent="0.35">
      <c r="A3751"/>
      <c r="E3751"/>
    </row>
    <row r="3752" spans="1:5" x14ac:dyDescent="0.35">
      <c r="A3752"/>
      <c r="E3752"/>
    </row>
    <row r="3753" spans="1:5" x14ac:dyDescent="0.35">
      <c r="A3753"/>
      <c r="E3753"/>
    </row>
    <row r="3754" spans="1:5" x14ac:dyDescent="0.35">
      <c r="A3754"/>
      <c r="E3754"/>
    </row>
    <row r="3755" spans="1:5" x14ac:dyDescent="0.35">
      <c r="A3755"/>
      <c r="E3755"/>
    </row>
    <row r="3756" spans="1:5" x14ac:dyDescent="0.35">
      <c r="A3756"/>
      <c r="E3756"/>
    </row>
    <row r="3757" spans="1:5" x14ac:dyDescent="0.35">
      <c r="A3757"/>
      <c r="E3757"/>
    </row>
    <row r="3758" spans="1:5" x14ac:dyDescent="0.35">
      <c r="A3758"/>
      <c r="E3758"/>
    </row>
    <row r="3759" spans="1:5" x14ac:dyDescent="0.35">
      <c r="A3759"/>
      <c r="E3759"/>
    </row>
    <row r="3760" spans="1:5" x14ac:dyDescent="0.35">
      <c r="A3760"/>
      <c r="E3760"/>
    </row>
    <row r="3761" spans="1:5" x14ac:dyDescent="0.35">
      <c r="A3761"/>
      <c r="E3761"/>
    </row>
    <row r="3762" spans="1:5" x14ac:dyDescent="0.35">
      <c r="A3762"/>
      <c r="E3762"/>
    </row>
    <row r="3763" spans="1:5" x14ac:dyDescent="0.35">
      <c r="A3763"/>
      <c r="E3763"/>
    </row>
    <row r="3764" spans="1:5" x14ac:dyDescent="0.35">
      <c r="A3764"/>
      <c r="E3764"/>
    </row>
    <row r="3765" spans="1:5" x14ac:dyDescent="0.35">
      <c r="A3765"/>
      <c r="E3765"/>
    </row>
    <row r="3766" spans="1:5" x14ac:dyDescent="0.35">
      <c r="A3766"/>
      <c r="E3766"/>
    </row>
    <row r="3767" spans="1:5" x14ac:dyDescent="0.35">
      <c r="A3767"/>
      <c r="E3767"/>
    </row>
    <row r="3768" spans="1:5" x14ac:dyDescent="0.35">
      <c r="A3768"/>
      <c r="E3768"/>
    </row>
    <row r="3769" spans="1:5" x14ac:dyDescent="0.35">
      <c r="A3769"/>
      <c r="E3769"/>
    </row>
    <row r="3770" spans="1:5" x14ac:dyDescent="0.35">
      <c r="A3770"/>
      <c r="E3770"/>
    </row>
    <row r="3771" spans="1:5" x14ac:dyDescent="0.35">
      <c r="A3771"/>
      <c r="E3771"/>
    </row>
    <row r="3772" spans="1:5" x14ac:dyDescent="0.35">
      <c r="A3772"/>
      <c r="E3772"/>
    </row>
    <row r="3773" spans="1:5" x14ac:dyDescent="0.35">
      <c r="A3773"/>
      <c r="E3773"/>
    </row>
    <row r="3774" spans="1:5" x14ac:dyDescent="0.35">
      <c r="A3774"/>
      <c r="E3774"/>
    </row>
    <row r="3775" spans="1:5" x14ac:dyDescent="0.35">
      <c r="A3775"/>
      <c r="E3775"/>
    </row>
    <row r="3776" spans="1:5" x14ac:dyDescent="0.35">
      <c r="A3776"/>
      <c r="E3776"/>
    </row>
    <row r="3777" spans="1:5" x14ac:dyDescent="0.35">
      <c r="A3777"/>
      <c r="E3777"/>
    </row>
    <row r="3778" spans="1:5" x14ac:dyDescent="0.35">
      <c r="A3778"/>
      <c r="E3778"/>
    </row>
    <row r="3779" spans="1:5" x14ac:dyDescent="0.35">
      <c r="A3779"/>
      <c r="E3779"/>
    </row>
    <row r="3780" spans="1:5" x14ac:dyDescent="0.35">
      <c r="A3780"/>
      <c r="E3780"/>
    </row>
    <row r="3781" spans="1:5" x14ac:dyDescent="0.35">
      <c r="A3781"/>
      <c r="E3781"/>
    </row>
    <row r="3782" spans="1:5" x14ac:dyDescent="0.35">
      <c r="A3782"/>
      <c r="E3782"/>
    </row>
    <row r="3783" spans="1:5" x14ac:dyDescent="0.35">
      <c r="A3783"/>
      <c r="E3783"/>
    </row>
    <row r="3784" spans="1:5" x14ac:dyDescent="0.35">
      <c r="A3784"/>
      <c r="E3784"/>
    </row>
    <row r="3785" spans="1:5" x14ac:dyDescent="0.35">
      <c r="A3785"/>
      <c r="E3785"/>
    </row>
    <row r="3786" spans="1:5" x14ac:dyDescent="0.35">
      <c r="A3786"/>
      <c r="E3786"/>
    </row>
    <row r="3787" spans="1:5" x14ac:dyDescent="0.35">
      <c r="A3787"/>
      <c r="E3787"/>
    </row>
    <row r="3788" spans="1:5" x14ac:dyDescent="0.35">
      <c r="A3788"/>
      <c r="E3788"/>
    </row>
    <row r="3789" spans="1:5" x14ac:dyDescent="0.35">
      <c r="A3789"/>
      <c r="E3789"/>
    </row>
    <row r="3790" spans="1:5" x14ac:dyDescent="0.35">
      <c r="A3790"/>
      <c r="E3790"/>
    </row>
    <row r="3791" spans="1:5" x14ac:dyDescent="0.35">
      <c r="A3791"/>
      <c r="E3791"/>
    </row>
    <row r="3792" spans="1:5" x14ac:dyDescent="0.35">
      <c r="A3792"/>
      <c r="E3792"/>
    </row>
    <row r="3793" spans="1:5" x14ac:dyDescent="0.35">
      <c r="A3793"/>
      <c r="E3793"/>
    </row>
    <row r="3794" spans="1:5" x14ac:dyDescent="0.35">
      <c r="A3794"/>
      <c r="E3794"/>
    </row>
    <row r="3795" spans="1:5" x14ac:dyDescent="0.35">
      <c r="A3795"/>
      <c r="E3795"/>
    </row>
    <row r="3796" spans="1:5" x14ac:dyDescent="0.35">
      <c r="A3796"/>
      <c r="E3796"/>
    </row>
    <row r="3797" spans="1:5" x14ac:dyDescent="0.35">
      <c r="A3797"/>
      <c r="E3797"/>
    </row>
    <row r="3798" spans="1:5" x14ac:dyDescent="0.35">
      <c r="A3798"/>
      <c r="E3798"/>
    </row>
    <row r="3799" spans="1:5" x14ac:dyDescent="0.35">
      <c r="A3799"/>
      <c r="E3799"/>
    </row>
    <row r="3800" spans="1:5" x14ac:dyDescent="0.35">
      <c r="A3800"/>
      <c r="E3800"/>
    </row>
    <row r="3801" spans="1:5" x14ac:dyDescent="0.35">
      <c r="A3801"/>
      <c r="E3801"/>
    </row>
    <row r="3802" spans="1:5" x14ac:dyDescent="0.35">
      <c r="A3802"/>
      <c r="E3802"/>
    </row>
    <row r="3803" spans="1:5" x14ac:dyDescent="0.35">
      <c r="A3803"/>
      <c r="E3803"/>
    </row>
    <row r="3804" spans="1:5" x14ac:dyDescent="0.35">
      <c r="A3804"/>
      <c r="E3804"/>
    </row>
    <row r="3805" spans="1:5" x14ac:dyDescent="0.35">
      <c r="A3805"/>
      <c r="E3805"/>
    </row>
    <row r="3806" spans="1:5" x14ac:dyDescent="0.35">
      <c r="A3806"/>
      <c r="E3806"/>
    </row>
    <row r="3807" spans="1:5" x14ac:dyDescent="0.35">
      <c r="A3807"/>
      <c r="E3807"/>
    </row>
    <row r="3808" spans="1:5" x14ac:dyDescent="0.35">
      <c r="A3808"/>
      <c r="E3808"/>
    </row>
    <row r="3809" spans="1:5" x14ac:dyDescent="0.35">
      <c r="A3809"/>
      <c r="E3809"/>
    </row>
    <row r="3810" spans="1:5" x14ac:dyDescent="0.35">
      <c r="A3810"/>
      <c r="E3810"/>
    </row>
    <row r="3811" spans="1:5" x14ac:dyDescent="0.35">
      <c r="A3811"/>
      <c r="E3811"/>
    </row>
    <row r="3812" spans="1:5" x14ac:dyDescent="0.35">
      <c r="A3812"/>
      <c r="E3812"/>
    </row>
    <row r="3813" spans="1:5" x14ac:dyDescent="0.35">
      <c r="A3813"/>
      <c r="E3813"/>
    </row>
    <row r="3814" spans="1:5" x14ac:dyDescent="0.35">
      <c r="A3814"/>
      <c r="E3814"/>
    </row>
    <row r="3815" spans="1:5" x14ac:dyDescent="0.35">
      <c r="A3815"/>
      <c r="E3815"/>
    </row>
    <row r="3816" spans="1:5" x14ac:dyDescent="0.35">
      <c r="A3816"/>
      <c r="E3816"/>
    </row>
    <row r="3817" spans="1:5" x14ac:dyDescent="0.35">
      <c r="A3817"/>
      <c r="E3817"/>
    </row>
    <row r="3818" spans="1:5" x14ac:dyDescent="0.35">
      <c r="A3818"/>
      <c r="E3818"/>
    </row>
    <row r="3819" spans="1:5" x14ac:dyDescent="0.35">
      <c r="A3819"/>
      <c r="E3819"/>
    </row>
    <row r="3820" spans="1:5" x14ac:dyDescent="0.35">
      <c r="A3820"/>
      <c r="E3820"/>
    </row>
    <row r="3821" spans="1:5" x14ac:dyDescent="0.35">
      <c r="A3821"/>
      <c r="E3821"/>
    </row>
    <row r="3822" spans="1:5" x14ac:dyDescent="0.35">
      <c r="A3822"/>
      <c r="E3822"/>
    </row>
    <row r="3823" spans="1:5" x14ac:dyDescent="0.35">
      <c r="A3823"/>
      <c r="E3823"/>
    </row>
    <row r="3824" spans="1:5" x14ac:dyDescent="0.35">
      <c r="A3824"/>
      <c r="E3824"/>
    </row>
    <row r="3825" spans="1:5" x14ac:dyDescent="0.35">
      <c r="A3825"/>
      <c r="E3825"/>
    </row>
    <row r="3826" spans="1:5" x14ac:dyDescent="0.35">
      <c r="A3826"/>
      <c r="E3826"/>
    </row>
    <row r="3827" spans="1:5" x14ac:dyDescent="0.35">
      <c r="A3827"/>
      <c r="E3827"/>
    </row>
    <row r="3828" spans="1:5" x14ac:dyDescent="0.35">
      <c r="A3828"/>
      <c r="E3828"/>
    </row>
    <row r="3829" spans="1:5" x14ac:dyDescent="0.35">
      <c r="A3829"/>
      <c r="E3829"/>
    </row>
    <row r="3830" spans="1:5" x14ac:dyDescent="0.35">
      <c r="A3830"/>
      <c r="E3830"/>
    </row>
    <row r="3831" spans="1:5" x14ac:dyDescent="0.35">
      <c r="A3831"/>
      <c r="E3831"/>
    </row>
    <row r="3832" spans="1:5" x14ac:dyDescent="0.35">
      <c r="A3832"/>
      <c r="E3832"/>
    </row>
    <row r="3833" spans="1:5" x14ac:dyDescent="0.35">
      <c r="A3833"/>
      <c r="E3833"/>
    </row>
    <row r="3834" spans="1:5" x14ac:dyDescent="0.35">
      <c r="A3834"/>
      <c r="E3834"/>
    </row>
    <row r="3835" spans="1:5" x14ac:dyDescent="0.35">
      <c r="A3835"/>
      <c r="E3835"/>
    </row>
    <row r="3836" spans="1:5" x14ac:dyDescent="0.35">
      <c r="A3836"/>
      <c r="E3836"/>
    </row>
    <row r="3837" spans="1:5" x14ac:dyDescent="0.35">
      <c r="A3837"/>
      <c r="E3837"/>
    </row>
    <row r="3838" spans="1:5" x14ac:dyDescent="0.35">
      <c r="A3838"/>
      <c r="E3838"/>
    </row>
    <row r="3839" spans="1:5" x14ac:dyDescent="0.35">
      <c r="A3839"/>
      <c r="E3839"/>
    </row>
    <row r="3840" spans="1:5" x14ac:dyDescent="0.35">
      <c r="A3840"/>
      <c r="E3840"/>
    </row>
    <row r="3841" spans="1:5" x14ac:dyDescent="0.35">
      <c r="A3841"/>
      <c r="E3841"/>
    </row>
    <row r="3842" spans="1:5" x14ac:dyDescent="0.35">
      <c r="A3842"/>
      <c r="E3842"/>
    </row>
    <row r="3843" spans="1:5" x14ac:dyDescent="0.35">
      <c r="A3843"/>
      <c r="E3843"/>
    </row>
    <row r="3844" spans="1:5" x14ac:dyDescent="0.35">
      <c r="A3844"/>
      <c r="E3844"/>
    </row>
    <row r="3845" spans="1:5" x14ac:dyDescent="0.35">
      <c r="A3845"/>
      <c r="E3845"/>
    </row>
    <row r="3846" spans="1:5" x14ac:dyDescent="0.35">
      <c r="A3846"/>
      <c r="E3846"/>
    </row>
    <row r="3847" spans="1:5" x14ac:dyDescent="0.35">
      <c r="A3847"/>
      <c r="E3847"/>
    </row>
    <row r="3848" spans="1:5" x14ac:dyDescent="0.35">
      <c r="A3848"/>
      <c r="E3848"/>
    </row>
    <row r="3849" spans="1:5" x14ac:dyDescent="0.35">
      <c r="A3849"/>
      <c r="E3849"/>
    </row>
    <row r="3850" spans="1:5" x14ac:dyDescent="0.35">
      <c r="A3850"/>
      <c r="E3850"/>
    </row>
    <row r="3851" spans="1:5" x14ac:dyDescent="0.35">
      <c r="A3851"/>
      <c r="E3851"/>
    </row>
    <row r="3852" spans="1:5" x14ac:dyDescent="0.35">
      <c r="A3852"/>
      <c r="E3852"/>
    </row>
    <row r="3853" spans="1:5" x14ac:dyDescent="0.35">
      <c r="A3853"/>
      <c r="E3853"/>
    </row>
    <row r="3854" spans="1:5" x14ac:dyDescent="0.35">
      <c r="A3854"/>
      <c r="E3854"/>
    </row>
    <row r="3855" spans="1:5" x14ac:dyDescent="0.35">
      <c r="A3855"/>
      <c r="E3855"/>
    </row>
    <row r="3856" spans="1:5" x14ac:dyDescent="0.35">
      <c r="A3856"/>
      <c r="E3856"/>
    </row>
    <row r="3857" spans="1:5" x14ac:dyDescent="0.35">
      <c r="A3857"/>
      <c r="E3857"/>
    </row>
    <row r="3858" spans="1:5" x14ac:dyDescent="0.35">
      <c r="A3858"/>
      <c r="E3858"/>
    </row>
    <row r="3859" spans="1:5" x14ac:dyDescent="0.35">
      <c r="A3859"/>
      <c r="E3859"/>
    </row>
    <row r="3860" spans="1:5" x14ac:dyDescent="0.35">
      <c r="A3860"/>
      <c r="E3860"/>
    </row>
    <row r="3861" spans="1:5" x14ac:dyDescent="0.35">
      <c r="A3861"/>
      <c r="E3861"/>
    </row>
    <row r="3862" spans="1:5" x14ac:dyDescent="0.35">
      <c r="A3862"/>
      <c r="E3862"/>
    </row>
    <row r="3863" spans="1:5" x14ac:dyDescent="0.35">
      <c r="A3863"/>
      <c r="E3863"/>
    </row>
    <row r="3864" spans="1:5" x14ac:dyDescent="0.35">
      <c r="A3864"/>
      <c r="E3864"/>
    </row>
    <row r="3865" spans="1:5" x14ac:dyDescent="0.35">
      <c r="A3865"/>
      <c r="E3865"/>
    </row>
    <row r="3866" spans="1:5" x14ac:dyDescent="0.35">
      <c r="A3866"/>
      <c r="E3866"/>
    </row>
    <row r="3867" spans="1:5" x14ac:dyDescent="0.35">
      <c r="A3867"/>
      <c r="E3867"/>
    </row>
    <row r="3868" spans="1:5" x14ac:dyDescent="0.35">
      <c r="A3868"/>
      <c r="E3868"/>
    </row>
    <row r="3869" spans="1:5" x14ac:dyDescent="0.35">
      <c r="A3869"/>
      <c r="E3869"/>
    </row>
    <row r="3870" spans="1:5" x14ac:dyDescent="0.35">
      <c r="A3870"/>
      <c r="E3870"/>
    </row>
    <row r="3871" spans="1:5" x14ac:dyDescent="0.35">
      <c r="A3871"/>
      <c r="E3871"/>
    </row>
    <row r="3872" spans="1:5" x14ac:dyDescent="0.35">
      <c r="A3872"/>
      <c r="E3872"/>
    </row>
    <row r="3873" spans="1:5" x14ac:dyDescent="0.35">
      <c r="A3873"/>
      <c r="E3873"/>
    </row>
    <row r="3874" spans="1:5" x14ac:dyDescent="0.35">
      <c r="A3874"/>
      <c r="E3874"/>
    </row>
    <row r="3875" spans="1:5" x14ac:dyDescent="0.35">
      <c r="A3875"/>
      <c r="E3875"/>
    </row>
    <row r="3876" spans="1:5" x14ac:dyDescent="0.35">
      <c r="A3876"/>
      <c r="E3876"/>
    </row>
    <row r="3877" spans="1:5" x14ac:dyDescent="0.35">
      <c r="A3877"/>
      <c r="E3877"/>
    </row>
    <row r="3878" spans="1:5" x14ac:dyDescent="0.35">
      <c r="A3878"/>
      <c r="E3878"/>
    </row>
    <row r="3879" spans="1:5" x14ac:dyDescent="0.35">
      <c r="A3879"/>
      <c r="E3879"/>
    </row>
    <row r="3880" spans="1:5" x14ac:dyDescent="0.35">
      <c r="A3880"/>
      <c r="E3880"/>
    </row>
    <row r="3881" spans="1:5" x14ac:dyDescent="0.35">
      <c r="A3881"/>
      <c r="E3881"/>
    </row>
    <row r="3882" spans="1:5" x14ac:dyDescent="0.35">
      <c r="A3882"/>
      <c r="E3882"/>
    </row>
    <row r="3883" spans="1:5" x14ac:dyDescent="0.35">
      <c r="A3883"/>
      <c r="E3883"/>
    </row>
    <row r="3884" spans="1:5" x14ac:dyDescent="0.35">
      <c r="A3884"/>
      <c r="E3884"/>
    </row>
    <row r="3885" spans="1:5" x14ac:dyDescent="0.35">
      <c r="A3885"/>
      <c r="E3885"/>
    </row>
    <row r="3886" spans="1:5" x14ac:dyDescent="0.35">
      <c r="A3886"/>
      <c r="E3886"/>
    </row>
    <row r="3887" spans="1:5" x14ac:dyDescent="0.35">
      <c r="A3887"/>
      <c r="E3887"/>
    </row>
    <row r="3888" spans="1:5" x14ac:dyDescent="0.35">
      <c r="A3888"/>
      <c r="E3888"/>
    </row>
    <row r="3889" spans="1:5" x14ac:dyDescent="0.35">
      <c r="A3889"/>
      <c r="E3889"/>
    </row>
    <row r="3890" spans="1:5" x14ac:dyDescent="0.35">
      <c r="A3890"/>
      <c r="E3890"/>
    </row>
    <row r="3891" spans="1:5" x14ac:dyDescent="0.35">
      <c r="A3891"/>
      <c r="E3891"/>
    </row>
    <row r="3892" spans="1:5" x14ac:dyDescent="0.35">
      <c r="A3892"/>
      <c r="E3892"/>
    </row>
    <row r="3893" spans="1:5" x14ac:dyDescent="0.35">
      <c r="A3893"/>
      <c r="E3893"/>
    </row>
    <row r="3894" spans="1:5" x14ac:dyDescent="0.35">
      <c r="A3894"/>
      <c r="E3894"/>
    </row>
    <row r="3895" spans="1:5" x14ac:dyDescent="0.35">
      <c r="A3895"/>
      <c r="E3895"/>
    </row>
    <row r="3896" spans="1:5" x14ac:dyDescent="0.35">
      <c r="A3896"/>
      <c r="E3896"/>
    </row>
    <row r="3897" spans="1:5" x14ac:dyDescent="0.35">
      <c r="A3897"/>
      <c r="E3897"/>
    </row>
    <row r="3898" spans="1:5" x14ac:dyDescent="0.35">
      <c r="A3898"/>
      <c r="E3898"/>
    </row>
    <row r="3899" spans="1:5" x14ac:dyDescent="0.35">
      <c r="A3899"/>
      <c r="E3899"/>
    </row>
    <row r="3900" spans="1:5" x14ac:dyDescent="0.35">
      <c r="A3900"/>
      <c r="E3900"/>
    </row>
    <row r="3901" spans="1:5" x14ac:dyDescent="0.35">
      <c r="A3901"/>
      <c r="E3901"/>
    </row>
    <row r="3902" spans="1:5" x14ac:dyDescent="0.35">
      <c r="A3902"/>
      <c r="E3902"/>
    </row>
    <row r="3903" spans="1:5" x14ac:dyDescent="0.35">
      <c r="A3903"/>
      <c r="E3903"/>
    </row>
    <row r="3904" spans="1:5" x14ac:dyDescent="0.35">
      <c r="A3904"/>
      <c r="E3904"/>
    </row>
    <row r="3905" spans="1:5" x14ac:dyDescent="0.35">
      <c r="A3905"/>
      <c r="E3905"/>
    </row>
    <row r="3906" spans="1:5" x14ac:dyDescent="0.35">
      <c r="A3906"/>
      <c r="E3906"/>
    </row>
    <row r="3907" spans="1:5" x14ac:dyDescent="0.35">
      <c r="A3907"/>
      <c r="E3907"/>
    </row>
    <row r="3908" spans="1:5" x14ac:dyDescent="0.35">
      <c r="A3908"/>
      <c r="E3908"/>
    </row>
    <row r="3909" spans="1:5" x14ac:dyDescent="0.35">
      <c r="A3909"/>
      <c r="E3909"/>
    </row>
    <row r="3910" spans="1:5" x14ac:dyDescent="0.35">
      <c r="A3910"/>
      <c r="E3910"/>
    </row>
    <row r="3911" spans="1:5" x14ac:dyDescent="0.35">
      <c r="A3911"/>
      <c r="E3911"/>
    </row>
    <row r="3912" spans="1:5" x14ac:dyDescent="0.35">
      <c r="A3912"/>
      <c r="E3912"/>
    </row>
    <row r="3913" spans="1:5" x14ac:dyDescent="0.35">
      <c r="A3913"/>
      <c r="E3913"/>
    </row>
    <row r="3914" spans="1:5" x14ac:dyDescent="0.35">
      <c r="A3914"/>
      <c r="E3914"/>
    </row>
    <row r="3915" spans="1:5" x14ac:dyDescent="0.35">
      <c r="A3915"/>
      <c r="E3915"/>
    </row>
    <row r="3916" spans="1:5" x14ac:dyDescent="0.35">
      <c r="A3916"/>
      <c r="E3916"/>
    </row>
    <row r="3917" spans="1:5" x14ac:dyDescent="0.35">
      <c r="A3917"/>
      <c r="E3917"/>
    </row>
    <row r="3918" spans="1:5" x14ac:dyDescent="0.35">
      <c r="A3918"/>
      <c r="E3918"/>
    </row>
    <row r="3919" spans="1:5" x14ac:dyDescent="0.35">
      <c r="A3919"/>
      <c r="E3919"/>
    </row>
    <row r="3920" spans="1:5" x14ac:dyDescent="0.35">
      <c r="A3920"/>
      <c r="E3920"/>
    </row>
    <row r="3921" spans="1:5" x14ac:dyDescent="0.35">
      <c r="A3921"/>
      <c r="E3921"/>
    </row>
    <row r="3922" spans="1:5" x14ac:dyDescent="0.35">
      <c r="A3922"/>
      <c r="E3922"/>
    </row>
    <row r="3923" spans="1:5" x14ac:dyDescent="0.35">
      <c r="A3923"/>
      <c r="E3923"/>
    </row>
    <row r="3924" spans="1:5" x14ac:dyDescent="0.35">
      <c r="A3924"/>
      <c r="E3924"/>
    </row>
    <row r="3925" spans="1:5" x14ac:dyDescent="0.35">
      <c r="A3925"/>
      <c r="E3925"/>
    </row>
    <row r="3926" spans="1:5" x14ac:dyDescent="0.35">
      <c r="A3926"/>
      <c r="E3926"/>
    </row>
    <row r="3927" spans="1:5" x14ac:dyDescent="0.35">
      <c r="A3927"/>
      <c r="E3927"/>
    </row>
    <row r="3928" spans="1:5" x14ac:dyDescent="0.35">
      <c r="A3928"/>
      <c r="E3928"/>
    </row>
    <row r="3929" spans="1:5" x14ac:dyDescent="0.35">
      <c r="A3929"/>
      <c r="E3929"/>
    </row>
    <row r="3930" spans="1:5" x14ac:dyDescent="0.35">
      <c r="A3930"/>
      <c r="E3930"/>
    </row>
    <row r="3931" spans="1:5" x14ac:dyDescent="0.35">
      <c r="A3931"/>
      <c r="E3931"/>
    </row>
    <row r="3932" spans="1:5" x14ac:dyDescent="0.35">
      <c r="A3932"/>
      <c r="E3932"/>
    </row>
    <row r="3933" spans="1:5" x14ac:dyDescent="0.35">
      <c r="A3933"/>
      <c r="E3933"/>
    </row>
    <row r="3934" spans="1:5" x14ac:dyDescent="0.35">
      <c r="A3934"/>
      <c r="E3934"/>
    </row>
    <row r="3935" spans="1:5" x14ac:dyDescent="0.35">
      <c r="A3935"/>
      <c r="E3935"/>
    </row>
    <row r="3936" spans="1:5" x14ac:dyDescent="0.35">
      <c r="A3936"/>
      <c r="E3936"/>
    </row>
    <row r="3937" spans="1:5" x14ac:dyDescent="0.35">
      <c r="A3937"/>
      <c r="E3937"/>
    </row>
    <row r="3938" spans="1:5" x14ac:dyDescent="0.35">
      <c r="A3938"/>
      <c r="E3938"/>
    </row>
    <row r="3939" spans="1:5" x14ac:dyDescent="0.35">
      <c r="A3939"/>
      <c r="E3939"/>
    </row>
    <row r="3940" spans="1:5" x14ac:dyDescent="0.35">
      <c r="A3940"/>
      <c r="E3940"/>
    </row>
    <row r="3941" spans="1:5" x14ac:dyDescent="0.35">
      <c r="A3941"/>
      <c r="E3941"/>
    </row>
    <row r="3942" spans="1:5" x14ac:dyDescent="0.35">
      <c r="A3942"/>
      <c r="E3942"/>
    </row>
    <row r="3943" spans="1:5" x14ac:dyDescent="0.35">
      <c r="A3943"/>
      <c r="E3943"/>
    </row>
    <row r="3944" spans="1:5" x14ac:dyDescent="0.35">
      <c r="A3944"/>
      <c r="E3944"/>
    </row>
    <row r="3945" spans="1:5" x14ac:dyDescent="0.35">
      <c r="A3945"/>
      <c r="E3945"/>
    </row>
    <row r="3946" spans="1:5" x14ac:dyDescent="0.35">
      <c r="A3946"/>
      <c r="E3946"/>
    </row>
    <row r="3947" spans="1:5" x14ac:dyDescent="0.35">
      <c r="A3947"/>
      <c r="E3947"/>
    </row>
    <row r="3948" spans="1:5" x14ac:dyDescent="0.35">
      <c r="A3948"/>
      <c r="E3948"/>
    </row>
    <row r="3949" spans="1:5" x14ac:dyDescent="0.35">
      <c r="A3949"/>
      <c r="E3949"/>
    </row>
    <row r="3950" spans="1:5" x14ac:dyDescent="0.35">
      <c r="A3950"/>
      <c r="E3950"/>
    </row>
    <row r="3951" spans="1:5" x14ac:dyDescent="0.35">
      <c r="A3951"/>
      <c r="E3951"/>
    </row>
    <row r="3952" spans="1:5" x14ac:dyDescent="0.35">
      <c r="A3952"/>
      <c r="E3952"/>
    </row>
    <row r="3953" spans="1:5" x14ac:dyDescent="0.35">
      <c r="A3953"/>
      <c r="E3953"/>
    </row>
    <row r="3954" spans="1:5" x14ac:dyDescent="0.35">
      <c r="A3954"/>
      <c r="E3954"/>
    </row>
    <row r="3955" spans="1:5" x14ac:dyDescent="0.35">
      <c r="A3955"/>
      <c r="E3955"/>
    </row>
    <row r="3956" spans="1:5" x14ac:dyDescent="0.35">
      <c r="A3956"/>
      <c r="E3956"/>
    </row>
    <row r="3957" spans="1:5" x14ac:dyDescent="0.35">
      <c r="A3957"/>
      <c r="E3957"/>
    </row>
    <row r="3958" spans="1:5" x14ac:dyDescent="0.35">
      <c r="A3958"/>
      <c r="E3958"/>
    </row>
    <row r="3959" spans="1:5" x14ac:dyDescent="0.35">
      <c r="A3959"/>
      <c r="E3959"/>
    </row>
    <row r="3960" spans="1:5" x14ac:dyDescent="0.35">
      <c r="A3960"/>
      <c r="E3960"/>
    </row>
    <row r="3961" spans="1:5" x14ac:dyDescent="0.35">
      <c r="A3961"/>
      <c r="E3961"/>
    </row>
    <row r="3962" spans="1:5" x14ac:dyDescent="0.35">
      <c r="A3962"/>
      <c r="E3962"/>
    </row>
    <row r="3963" spans="1:5" x14ac:dyDescent="0.35">
      <c r="A3963"/>
      <c r="E3963"/>
    </row>
    <row r="3964" spans="1:5" x14ac:dyDescent="0.35">
      <c r="A3964"/>
      <c r="E3964"/>
    </row>
    <row r="3965" spans="1:5" x14ac:dyDescent="0.35">
      <c r="A3965"/>
      <c r="E3965"/>
    </row>
    <row r="3966" spans="1:5" x14ac:dyDescent="0.35">
      <c r="A3966"/>
      <c r="E3966"/>
    </row>
    <row r="3967" spans="1:5" x14ac:dyDescent="0.35">
      <c r="A3967"/>
      <c r="E3967"/>
    </row>
    <row r="3968" spans="1:5" x14ac:dyDescent="0.35">
      <c r="A3968"/>
      <c r="E3968"/>
    </row>
    <row r="3969" spans="1:5" x14ac:dyDescent="0.35">
      <c r="A3969"/>
      <c r="E3969"/>
    </row>
    <row r="3970" spans="1:5" x14ac:dyDescent="0.35">
      <c r="A3970"/>
      <c r="E3970"/>
    </row>
    <row r="3971" spans="1:5" x14ac:dyDescent="0.35">
      <c r="A3971"/>
      <c r="E3971"/>
    </row>
    <row r="3972" spans="1:5" x14ac:dyDescent="0.35">
      <c r="A3972"/>
      <c r="E3972"/>
    </row>
    <row r="3973" spans="1:5" x14ac:dyDescent="0.35">
      <c r="A3973"/>
      <c r="E3973"/>
    </row>
    <row r="3974" spans="1:5" x14ac:dyDescent="0.35">
      <c r="A3974"/>
      <c r="E3974"/>
    </row>
    <row r="3975" spans="1:5" x14ac:dyDescent="0.35">
      <c r="A3975"/>
      <c r="E3975"/>
    </row>
    <row r="3976" spans="1:5" x14ac:dyDescent="0.35">
      <c r="A3976"/>
      <c r="E3976"/>
    </row>
    <row r="3977" spans="1:5" x14ac:dyDescent="0.35">
      <c r="A3977"/>
      <c r="E3977"/>
    </row>
    <row r="3978" spans="1:5" x14ac:dyDescent="0.35">
      <c r="A3978"/>
      <c r="E3978"/>
    </row>
    <row r="3979" spans="1:5" x14ac:dyDescent="0.35">
      <c r="A3979"/>
      <c r="E3979"/>
    </row>
    <row r="3980" spans="1:5" x14ac:dyDescent="0.35">
      <c r="A3980"/>
      <c r="E3980"/>
    </row>
    <row r="3981" spans="1:5" x14ac:dyDescent="0.35">
      <c r="A3981"/>
      <c r="E3981"/>
    </row>
    <row r="3982" spans="1:5" x14ac:dyDescent="0.35">
      <c r="A3982"/>
      <c r="E3982"/>
    </row>
    <row r="3983" spans="1:5" x14ac:dyDescent="0.35">
      <c r="A3983"/>
      <c r="E3983"/>
    </row>
    <row r="3984" spans="1:5" x14ac:dyDescent="0.35">
      <c r="A3984"/>
      <c r="E3984"/>
    </row>
    <row r="3985" spans="1:5" x14ac:dyDescent="0.35">
      <c r="A3985"/>
      <c r="E3985"/>
    </row>
    <row r="3986" spans="1:5" x14ac:dyDescent="0.35">
      <c r="A3986"/>
      <c r="E3986"/>
    </row>
    <row r="3987" spans="1:5" x14ac:dyDescent="0.35">
      <c r="A3987"/>
      <c r="E3987"/>
    </row>
    <row r="3988" spans="1:5" x14ac:dyDescent="0.35">
      <c r="A3988"/>
      <c r="E3988"/>
    </row>
    <row r="3989" spans="1:5" x14ac:dyDescent="0.35">
      <c r="A3989"/>
      <c r="E3989"/>
    </row>
    <row r="3990" spans="1:5" x14ac:dyDescent="0.35">
      <c r="A3990"/>
      <c r="E3990"/>
    </row>
    <row r="3991" spans="1:5" x14ac:dyDescent="0.35">
      <c r="A3991"/>
      <c r="E3991"/>
    </row>
    <row r="3992" spans="1:5" x14ac:dyDescent="0.35">
      <c r="A3992"/>
      <c r="E3992"/>
    </row>
    <row r="3993" spans="1:5" x14ac:dyDescent="0.35">
      <c r="A3993"/>
      <c r="E3993"/>
    </row>
    <row r="3994" spans="1:5" x14ac:dyDescent="0.35">
      <c r="A3994"/>
      <c r="E3994"/>
    </row>
    <row r="3995" spans="1:5" x14ac:dyDescent="0.35">
      <c r="A3995"/>
      <c r="E3995"/>
    </row>
    <row r="3996" spans="1:5" x14ac:dyDescent="0.35">
      <c r="A3996"/>
      <c r="E3996"/>
    </row>
    <row r="3997" spans="1:5" x14ac:dyDescent="0.35">
      <c r="A3997"/>
      <c r="E3997"/>
    </row>
    <row r="3998" spans="1:5" x14ac:dyDescent="0.35">
      <c r="A3998"/>
      <c r="E3998"/>
    </row>
    <row r="3999" spans="1:5" x14ac:dyDescent="0.35">
      <c r="A3999"/>
      <c r="E3999"/>
    </row>
    <row r="4000" spans="1:5" x14ac:dyDescent="0.35">
      <c r="A4000"/>
      <c r="E4000"/>
    </row>
    <row r="4001" spans="1:5" x14ac:dyDescent="0.35">
      <c r="A4001"/>
      <c r="E4001"/>
    </row>
    <row r="4002" spans="1:5" x14ac:dyDescent="0.35">
      <c r="A4002"/>
      <c r="E4002"/>
    </row>
    <row r="4003" spans="1:5" x14ac:dyDescent="0.35">
      <c r="A4003"/>
      <c r="E4003"/>
    </row>
    <row r="4004" spans="1:5" x14ac:dyDescent="0.35">
      <c r="A4004"/>
      <c r="E4004"/>
    </row>
    <row r="4005" spans="1:5" x14ac:dyDescent="0.35">
      <c r="A4005"/>
      <c r="E4005"/>
    </row>
    <row r="4006" spans="1:5" x14ac:dyDescent="0.35">
      <c r="A4006"/>
      <c r="E4006"/>
    </row>
    <row r="4007" spans="1:5" x14ac:dyDescent="0.35">
      <c r="A4007"/>
      <c r="E4007"/>
    </row>
    <row r="4008" spans="1:5" x14ac:dyDescent="0.35">
      <c r="A4008"/>
      <c r="E4008"/>
    </row>
    <row r="4009" spans="1:5" x14ac:dyDescent="0.35">
      <c r="A4009"/>
      <c r="E4009"/>
    </row>
    <row r="4010" spans="1:5" x14ac:dyDescent="0.35">
      <c r="A4010"/>
      <c r="E4010"/>
    </row>
    <row r="4011" spans="1:5" x14ac:dyDescent="0.35">
      <c r="A4011"/>
      <c r="E4011"/>
    </row>
    <row r="4012" spans="1:5" x14ac:dyDescent="0.35">
      <c r="A4012"/>
      <c r="E4012"/>
    </row>
    <row r="4013" spans="1:5" x14ac:dyDescent="0.35">
      <c r="A4013"/>
      <c r="E4013"/>
    </row>
    <row r="4014" spans="1:5" x14ac:dyDescent="0.35">
      <c r="A4014"/>
      <c r="E4014"/>
    </row>
    <row r="4015" spans="1:5" x14ac:dyDescent="0.35">
      <c r="A4015"/>
      <c r="E4015"/>
    </row>
    <row r="4016" spans="1:5" x14ac:dyDescent="0.35">
      <c r="A4016"/>
      <c r="E4016"/>
    </row>
    <row r="4017" spans="1:5" x14ac:dyDescent="0.35">
      <c r="A4017"/>
      <c r="E4017"/>
    </row>
    <row r="4018" spans="1:5" x14ac:dyDescent="0.35">
      <c r="A4018"/>
      <c r="E4018"/>
    </row>
    <row r="4019" spans="1:5" x14ac:dyDescent="0.35">
      <c r="A4019"/>
      <c r="E4019"/>
    </row>
    <row r="4020" spans="1:5" x14ac:dyDescent="0.35">
      <c r="A4020"/>
      <c r="E4020"/>
    </row>
    <row r="4021" spans="1:5" x14ac:dyDescent="0.35">
      <c r="A4021"/>
      <c r="E4021"/>
    </row>
    <row r="4022" spans="1:5" x14ac:dyDescent="0.35">
      <c r="A4022"/>
      <c r="E4022"/>
    </row>
    <row r="4023" spans="1:5" x14ac:dyDescent="0.35">
      <c r="A4023"/>
      <c r="E4023"/>
    </row>
    <row r="4024" spans="1:5" x14ac:dyDescent="0.35">
      <c r="A4024"/>
      <c r="E4024"/>
    </row>
    <row r="4025" spans="1:5" x14ac:dyDescent="0.35">
      <c r="A4025"/>
      <c r="E4025"/>
    </row>
    <row r="4026" spans="1:5" x14ac:dyDescent="0.35">
      <c r="A4026"/>
      <c r="E4026"/>
    </row>
    <row r="4027" spans="1:5" x14ac:dyDescent="0.35">
      <c r="A4027"/>
      <c r="E4027"/>
    </row>
    <row r="4028" spans="1:5" x14ac:dyDescent="0.35">
      <c r="A4028"/>
      <c r="E4028"/>
    </row>
    <row r="4029" spans="1:5" x14ac:dyDescent="0.35">
      <c r="A4029"/>
      <c r="E4029"/>
    </row>
    <row r="4030" spans="1:5" x14ac:dyDescent="0.35">
      <c r="A4030"/>
      <c r="E4030"/>
    </row>
    <row r="4031" spans="1:5" x14ac:dyDescent="0.35">
      <c r="A4031"/>
      <c r="E4031"/>
    </row>
    <row r="4032" spans="1:5" x14ac:dyDescent="0.35">
      <c r="A4032"/>
      <c r="E4032"/>
    </row>
    <row r="4033" spans="1:5" x14ac:dyDescent="0.35">
      <c r="A4033"/>
      <c r="E4033"/>
    </row>
    <row r="4034" spans="1:5" x14ac:dyDescent="0.35">
      <c r="A4034"/>
      <c r="E4034"/>
    </row>
    <row r="4035" spans="1:5" x14ac:dyDescent="0.35">
      <c r="A4035"/>
      <c r="E4035"/>
    </row>
    <row r="4036" spans="1:5" x14ac:dyDescent="0.35">
      <c r="A4036"/>
      <c r="E4036"/>
    </row>
    <row r="4037" spans="1:5" x14ac:dyDescent="0.35">
      <c r="A4037"/>
      <c r="E4037"/>
    </row>
    <row r="4038" spans="1:5" x14ac:dyDescent="0.35">
      <c r="A4038"/>
      <c r="E4038"/>
    </row>
    <row r="4039" spans="1:5" x14ac:dyDescent="0.35">
      <c r="A4039"/>
      <c r="E4039"/>
    </row>
    <row r="4040" spans="1:5" x14ac:dyDescent="0.35">
      <c r="A4040"/>
      <c r="E4040"/>
    </row>
    <row r="4041" spans="1:5" x14ac:dyDescent="0.35">
      <c r="A4041"/>
      <c r="E4041"/>
    </row>
    <row r="4042" spans="1:5" x14ac:dyDescent="0.35">
      <c r="A4042"/>
      <c r="E4042"/>
    </row>
    <row r="4043" spans="1:5" x14ac:dyDescent="0.35">
      <c r="A4043"/>
      <c r="E4043"/>
    </row>
    <row r="4044" spans="1:5" x14ac:dyDescent="0.35">
      <c r="A4044"/>
      <c r="E4044"/>
    </row>
    <row r="4045" spans="1:5" x14ac:dyDescent="0.35">
      <c r="A4045"/>
      <c r="E4045"/>
    </row>
    <row r="4046" spans="1:5" x14ac:dyDescent="0.35">
      <c r="A4046"/>
      <c r="E4046"/>
    </row>
    <row r="4047" spans="1:5" x14ac:dyDescent="0.35">
      <c r="A4047"/>
      <c r="E4047"/>
    </row>
    <row r="4048" spans="1:5" x14ac:dyDescent="0.35">
      <c r="A4048"/>
      <c r="E4048"/>
    </row>
    <row r="4049" spans="1:5" x14ac:dyDescent="0.35">
      <c r="A4049"/>
      <c r="E4049"/>
    </row>
    <row r="4050" spans="1:5" x14ac:dyDescent="0.35">
      <c r="A4050"/>
      <c r="E4050"/>
    </row>
    <row r="4051" spans="1:5" x14ac:dyDescent="0.35">
      <c r="A4051"/>
      <c r="E4051"/>
    </row>
    <row r="4052" spans="1:5" x14ac:dyDescent="0.35">
      <c r="A4052"/>
      <c r="E4052"/>
    </row>
    <row r="4053" spans="1:5" x14ac:dyDescent="0.35">
      <c r="A4053"/>
      <c r="E4053"/>
    </row>
    <row r="4054" spans="1:5" x14ac:dyDescent="0.35">
      <c r="A4054"/>
      <c r="E4054"/>
    </row>
    <row r="4055" spans="1:5" x14ac:dyDescent="0.35">
      <c r="A4055"/>
      <c r="E4055"/>
    </row>
    <row r="4056" spans="1:5" x14ac:dyDescent="0.35">
      <c r="A4056"/>
      <c r="E4056"/>
    </row>
    <row r="4057" spans="1:5" x14ac:dyDescent="0.35">
      <c r="A4057"/>
      <c r="E4057"/>
    </row>
    <row r="4058" spans="1:5" x14ac:dyDescent="0.35">
      <c r="A4058"/>
      <c r="E4058"/>
    </row>
    <row r="4059" spans="1:5" x14ac:dyDescent="0.35">
      <c r="A4059"/>
      <c r="E4059"/>
    </row>
    <row r="4060" spans="1:5" x14ac:dyDescent="0.35">
      <c r="A4060"/>
      <c r="E4060"/>
    </row>
    <row r="4061" spans="1:5" x14ac:dyDescent="0.35">
      <c r="A4061"/>
      <c r="E4061"/>
    </row>
    <row r="4062" spans="1:5" x14ac:dyDescent="0.35">
      <c r="A4062"/>
      <c r="E4062"/>
    </row>
    <row r="4063" spans="1:5" x14ac:dyDescent="0.35">
      <c r="A4063"/>
      <c r="E4063"/>
    </row>
    <row r="4064" spans="1:5" x14ac:dyDescent="0.35">
      <c r="A4064"/>
      <c r="E4064"/>
    </row>
    <row r="4065" spans="1:5" x14ac:dyDescent="0.35">
      <c r="A4065"/>
      <c r="E4065"/>
    </row>
    <row r="4066" spans="1:5" x14ac:dyDescent="0.35">
      <c r="A4066"/>
      <c r="E4066"/>
    </row>
    <row r="4067" spans="1:5" x14ac:dyDescent="0.35">
      <c r="A4067"/>
      <c r="E4067"/>
    </row>
    <row r="4068" spans="1:5" x14ac:dyDescent="0.35">
      <c r="A4068"/>
      <c r="E4068"/>
    </row>
    <row r="4069" spans="1:5" x14ac:dyDescent="0.35">
      <c r="A4069"/>
      <c r="E4069"/>
    </row>
    <row r="4070" spans="1:5" x14ac:dyDescent="0.35">
      <c r="A4070"/>
      <c r="E4070"/>
    </row>
    <row r="4071" spans="1:5" x14ac:dyDescent="0.35">
      <c r="A4071"/>
      <c r="E4071"/>
    </row>
    <row r="4072" spans="1:5" x14ac:dyDescent="0.35">
      <c r="A4072"/>
      <c r="E4072"/>
    </row>
    <row r="4073" spans="1:5" x14ac:dyDescent="0.35">
      <c r="A4073"/>
      <c r="E4073"/>
    </row>
    <row r="4074" spans="1:5" x14ac:dyDescent="0.35">
      <c r="A4074"/>
      <c r="E4074"/>
    </row>
    <row r="4075" spans="1:5" x14ac:dyDescent="0.35">
      <c r="A4075"/>
      <c r="E4075"/>
    </row>
    <row r="4076" spans="1:5" x14ac:dyDescent="0.35">
      <c r="A4076"/>
      <c r="E4076"/>
    </row>
    <row r="4077" spans="1:5" x14ac:dyDescent="0.35">
      <c r="A4077"/>
      <c r="E4077"/>
    </row>
    <row r="4078" spans="1:5" x14ac:dyDescent="0.35">
      <c r="A4078"/>
      <c r="E4078"/>
    </row>
    <row r="4079" spans="1:5" x14ac:dyDescent="0.35">
      <c r="A4079"/>
      <c r="E4079"/>
    </row>
    <row r="4080" spans="1:5" x14ac:dyDescent="0.35">
      <c r="A4080"/>
      <c r="E4080"/>
    </row>
    <row r="4081" spans="1:5" x14ac:dyDescent="0.35">
      <c r="A4081"/>
      <c r="E4081"/>
    </row>
    <row r="4082" spans="1:5" x14ac:dyDescent="0.35">
      <c r="A4082"/>
      <c r="E4082"/>
    </row>
    <row r="4083" spans="1:5" x14ac:dyDescent="0.35">
      <c r="A4083"/>
      <c r="E4083"/>
    </row>
    <row r="4084" spans="1:5" x14ac:dyDescent="0.35">
      <c r="A4084"/>
      <c r="E4084"/>
    </row>
    <row r="4085" spans="1:5" x14ac:dyDescent="0.35">
      <c r="A4085"/>
      <c r="E4085"/>
    </row>
    <row r="4086" spans="1:5" x14ac:dyDescent="0.35">
      <c r="A4086"/>
      <c r="E4086"/>
    </row>
    <row r="4087" spans="1:5" x14ac:dyDescent="0.35">
      <c r="A4087"/>
      <c r="E4087"/>
    </row>
    <row r="4088" spans="1:5" x14ac:dyDescent="0.35">
      <c r="A4088"/>
      <c r="E4088"/>
    </row>
    <row r="4089" spans="1:5" x14ac:dyDescent="0.35">
      <c r="A4089"/>
      <c r="E4089"/>
    </row>
    <row r="4090" spans="1:5" x14ac:dyDescent="0.35">
      <c r="A4090"/>
      <c r="E4090"/>
    </row>
    <row r="4091" spans="1:5" x14ac:dyDescent="0.35">
      <c r="A4091"/>
      <c r="E4091"/>
    </row>
    <row r="4092" spans="1:5" x14ac:dyDescent="0.35">
      <c r="A4092"/>
      <c r="E4092"/>
    </row>
    <row r="4093" spans="1:5" x14ac:dyDescent="0.35">
      <c r="A4093"/>
      <c r="E4093"/>
    </row>
    <row r="4094" spans="1:5" x14ac:dyDescent="0.35">
      <c r="A4094"/>
      <c r="E4094"/>
    </row>
    <row r="4095" spans="1:5" x14ac:dyDescent="0.35">
      <c r="A4095"/>
      <c r="E4095"/>
    </row>
    <row r="4096" spans="1:5" x14ac:dyDescent="0.35">
      <c r="A4096"/>
      <c r="E4096"/>
    </row>
    <row r="4097" spans="1:5" x14ac:dyDescent="0.35">
      <c r="A4097"/>
      <c r="E4097"/>
    </row>
    <row r="4098" spans="1:5" x14ac:dyDescent="0.35">
      <c r="A4098"/>
      <c r="E4098"/>
    </row>
    <row r="4099" spans="1:5" x14ac:dyDescent="0.35">
      <c r="A4099"/>
      <c r="E4099"/>
    </row>
    <row r="4100" spans="1:5" x14ac:dyDescent="0.35">
      <c r="A4100"/>
      <c r="E4100"/>
    </row>
    <row r="4101" spans="1:5" x14ac:dyDescent="0.35">
      <c r="A4101"/>
      <c r="E4101"/>
    </row>
    <row r="4102" spans="1:5" x14ac:dyDescent="0.35">
      <c r="A4102"/>
      <c r="E4102"/>
    </row>
    <row r="4103" spans="1:5" x14ac:dyDescent="0.35">
      <c r="A4103"/>
      <c r="E4103"/>
    </row>
    <row r="4104" spans="1:5" x14ac:dyDescent="0.35">
      <c r="A4104"/>
      <c r="E4104"/>
    </row>
    <row r="4105" spans="1:5" x14ac:dyDescent="0.35">
      <c r="A4105"/>
      <c r="E4105"/>
    </row>
    <row r="4106" spans="1:5" x14ac:dyDescent="0.35">
      <c r="A4106"/>
      <c r="E4106"/>
    </row>
    <row r="4107" spans="1:5" x14ac:dyDescent="0.35">
      <c r="A4107"/>
      <c r="E4107"/>
    </row>
    <row r="4108" spans="1:5" x14ac:dyDescent="0.35">
      <c r="A4108"/>
      <c r="E4108"/>
    </row>
    <row r="4109" spans="1:5" x14ac:dyDescent="0.35">
      <c r="A4109"/>
      <c r="E4109"/>
    </row>
    <row r="4110" spans="1:5" x14ac:dyDescent="0.35">
      <c r="A4110"/>
      <c r="E4110"/>
    </row>
    <row r="4111" spans="1:5" x14ac:dyDescent="0.35">
      <c r="A4111"/>
      <c r="E4111"/>
    </row>
    <row r="4112" spans="1:5" x14ac:dyDescent="0.35">
      <c r="A4112"/>
      <c r="E4112"/>
    </row>
    <row r="4113" spans="1:5" x14ac:dyDescent="0.35">
      <c r="A4113"/>
      <c r="E4113"/>
    </row>
    <row r="4114" spans="1:5" x14ac:dyDescent="0.35">
      <c r="A4114"/>
      <c r="E4114"/>
    </row>
    <row r="4115" spans="1:5" x14ac:dyDescent="0.35">
      <c r="A4115"/>
      <c r="E4115"/>
    </row>
    <row r="4116" spans="1:5" x14ac:dyDescent="0.35">
      <c r="A4116"/>
      <c r="E4116"/>
    </row>
    <row r="4117" spans="1:5" x14ac:dyDescent="0.35">
      <c r="A4117"/>
      <c r="E4117"/>
    </row>
    <row r="4118" spans="1:5" x14ac:dyDescent="0.35">
      <c r="A4118"/>
      <c r="E4118"/>
    </row>
    <row r="4119" spans="1:5" x14ac:dyDescent="0.35">
      <c r="A4119"/>
      <c r="E4119"/>
    </row>
    <row r="4120" spans="1:5" x14ac:dyDescent="0.35">
      <c r="A4120"/>
      <c r="E4120"/>
    </row>
    <row r="4121" spans="1:5" x14ac:dyDescent="0.35">
      <c r="A4121"/>
      <c r="E4121"/>
    </row>
    <row r="4122" spans="1:5" x14ac:dyDescent="0.35">
      <c r="A4122"/>
      <c r="E4122"/>
    </row>
    <row r="4123" spans="1:5" x14ac:dyDescent="0.35">
      <c r="A4123"/>
      <c r="E4123"/>
    </row>
    <row r="4124" spans="1:5" x14ac:dyDescent="0.35">
      <c r="A4124"/>
      <c r="E4124"/>
    </row>
    <row r="4125" spans="1:5" x14ac:dyDescent="0.35">
      <c r="A4125"/>
      <c r="E4125"/>
    </row>
    <row r="4126" spans="1:5" x14ac:dyDescent="0.35">
      <c r="A4126"/>
      <c r="E4126"/>
    </row>
    <row r="4127" spans="1:5" x14ac:dyDescent="0.35">
      <c r="A4127"/>
      <c r="E4127"/>
    </row>
    <row r="4128" spans="1:5" x14ac:dyDescent="0.35">
      <c r="A4128"/>
      <c r="E4128"/>
    </row>
    <row r="4129" spans="1:5" x14ac:dyDescent="0.35">
      <c r="A4129"/>
      <c r="E4129"/>
    </row>
    <row r="4130" spans="1:5" x14ac:dyDescent="0.35">
      <c r="A4130"/>
      <c r="E4130"/>
    </row>
    <row r="4131" spans="1:5" x14ac:dyDescent="0.35">
      <c r="A4131"/>
      <c r="E4131"/>
    </row>
    <row r="4132" spans="1:5" x14ac:dyDescent="0.35">
      <c r="A4132"/>
      <c r="E4132"/>
    </row>
    <row r="4133" spans="1:5" x14ac:dyDescent="0.35">
      <c r="A4133"/>
      <c r="E4133"/>
    </row>
    <row r="4134" spans="1:5" x14ac:dyDescent="0.35">
      <c r="A4134"/>
      <c r="E4134"/>
    </row>
    <row r="4135" spans="1:5" x14ac:dyDescent="0.35">
      <c r="A4135"/>
      <c r="E4135"/>
    </row>
    <row r="4136" spans="1:5" x14ac:dyDescent="0.35">
      <c r="A4136"/>
      <c r="E4136"/>
    </row>
    <row r="4137" spans="1:5" x14ac:dyDescent="0.35">
      <c r="A4137"/>
      <c r="E4137"/>
    </row>
    <row r="4138" spans="1:5" x14ac:dyDescent="0.35">
      <c r="A4138"/>
      <c r="E4138"/>
    </row>
    <row r="4139" spans="1:5" x14ac:dyDescent="0.35">
      <c r="A4139"/>
      <c r="E4139"/>
    </row>
    <row r="4140" spans="1:5" x14ac:dyDescent="0.35">
      <c r="A4140"/>
      <c r="E4140"/>
    </row>
    <row r="4141" spans="1:5" x14ac:dyDescent="0.35">
      <c r="A4141"/>
      <c r="E4141"/>
    </row>
    <row r="4142" spans="1:5" x14ac:dyDescent="0.35">
      <c r="A4142"/>
      <c r="E4142"/>
    </row>
    <row r="4143" spans="1:5" x14ac:dyDescent="0.35">
      <c r="A4143"/>
      <c r="E4143"/>
    </row>
    <row r="4144" spans="1:5" x14ac:dyDescent="0.35">
      <c r="A4144"/>
      <c r="E4144"/>
    </row>
    <row r="4145" spans="1:5" x14ac:dyDescent="0.35">
      <c r="A4145"/>
      <c r="E4145"/>
    </row>
    <row r="4146" spans="1:5" x14ac:dyDescent="0.35">
      <c r="A4146"/>
      <c r="E4146"/>
    </row>
    <row r="4147" spans="1:5" x14ac:dyDescent="0.35">
      <c r="A4147"/>
      <c r="E4147"/>
    </row>
    <row r="4148" spans="1:5" x14ac:dyDescent="0.35">
      <c r="A4148"/>
      <c r="E4148"/>
    </row>
    <row r="4149" spans="1:5" x14ac:dyDescent="0.35">
      <c r="A4149"/>
      <c r="E4149"/>
    </row>
    <row r="4150" spans="1:5" x14ac:dyDescent="0.35">
      <c r="A4150"/>
      <c r="E4150"/>
    </row>
    <row r="4151" spans="1:5" x14ac:dyDescent="0.35">
      <c r="A4151"/>
      <c r="E4151"/>
    </row>
    <row r="4152" spans="1:5" x14ac:dyDescent="0.35">
      <c r="A4152"/>
      <c r="E4152"/>
    </row>
    <row r="4153" spans="1:5" x14ac:dyDescent="0.35">
      <c r="A4153"/>
      <c r="E4153"/>
    </row>
    <row r="4154" spans="1:5" x14ac:dyDescent="0.35">
      <c r="A4154"/>
      <c r="E4154"/>
    </row>
    <row r="4155" spans="1:5" x14ac:dyDescent="0.35">
      <c r="A4155"/>
      <c r="E4155"/>
    </row>
    <row r="4156" spans="1:5" x14ac:dyDescent="0.35">
      <c r="A4156"/>
      <c r="E4156"/>
    </row>
    <row r="4157" spans="1:5" x14ac:dyDescent="0.35">
      <c r="A4157"/>
      <c r="E4157"/>
    </row>
    <row r="4158" spans="1:5" x14ac:dyDescent="0.35">
      <c r="A4158"/>
      <c r="E4158"/>
    </row>
    <row r="4159" spans="1:5" x14ac:dyDescent="0.35">
      <c r="A4159"/>
      <c r="E4159"/>
    </row>
    <row r="4160" spans="1:5" x14ac:dyDescent="0.35">
      <c r="A4160"/>
      <c r="E4160"/>
    </row>
    <row r="4161" spans="1:5" x14ac:dyDescent="0.35">
      <c r="A4161"/>
      <c r="E4161"/>
    </row>
    <row r="4162" spans="1:5" x14ac:dyDescent="0.35">
      <c r="A4162"/>
      <c r="E4162"/>
    </row>
    <row r="4163" spans="1:5" x14ac:dyDescent="0.35">
      <c r="A4163"/>
      <c r="E4163"/>
    </row>
    <row r="4164" spans="1:5" x14ac:dyDescent="0.35">
      <c r="A4164"/>
      <c r="E4164"/>
    </row>
    <row r="4165" spans="1:5" x14ac:dyDescent="0.35">
      <c r="A4165"/>
      <c r="E4165"/>
    </row>
    <row r="4166" spans="1:5" x14ac:dyDescent="0.35">
      <c r="A4166"/>
      <c r="E4166"/>
    </row>
    <row r="4167" spans="1:5" x14ac:dyDescent="0.35">
      <c r="A4167"/>
      <c r="E4167"/>
    </row>
    <row r="4168" spans="1:5" x14ac:dyDescent="0.35">
      <c r="A4168"/>
      <c r="E4168"/>
    </row>
    <row r="4169" spans="1:5" x14ac:dyDescent="0.35">
      <c r="A4169"/>
      <c r="E4169"/>
    </row>
    <row r="4170" spans="1:5" x14ac:dyDescent="0.35">
      <c r="A4170"/>
      <c r="E4170"/>
    </row>
    <row r="4171" spans="1:5" x14ac:dyDescent="0.35">
      <c r="A4171"/>
      <c r="E4171"/>
    </row>
    <row r="4172" spans="1:5" x14ac:dyDescent="0.35">
      <c r="A4172"/>
      <c r="E4172"/>
    </row>
    <row r="4173" spans="1:5" x14ac:dyDescent="0.35">
      <c r="A4173"/>
      <c r="E4173"/>
    </row>
    <row r="4174" spans="1:5" x14ac:dyDescent="0.35">
      <c r="A4174"/>
      <c r="E4174"/>
    </row>
    <row r="4175" spans="1:5" x14ac:dyDescent="0.35">
      <c r="A4175"/>
      <c r="E4175"/>
    </row>
    <row r="4176" spans="1:5" x14ac:dyDescent="0.35">
      <c r="A4176"/>
      <c r="E4176"/>
    </row>
    <row r="4177" spans="1:5" x14ac:dyDescent="0.35">
      <c r="A4177"/>
      <c r="E4177"/>
    </row>
    <row r="4178" spans="1:5" x14ac:dyDescent="0.35">
      <c r="A4178"/>
      <c r="E4178"/>
    </row>
    <row r="4179" spans="1:5" x14ac:dyDescent="0.35">
      <c r="A4179"/>
      <c r="E4179"/>
    </row>
    <row r="4180" spans="1:5" x14ac:dyDescent="0.35">
      <c r="A4180"/>
      <c r="E4180"/>
    </row>
    <row r="4181" spans="1:5" x14ac:dyDescent="0.35">
      <c r="A4181"/>
      <c r="E4181"/>
    </row>
    <row r="4182" spans="1:5" x14ac:dyDescent="0.35">
      <c r="A4182"/>
      <c r="E4182"/>
    </row>
    <row r="4183" spans="1:5" x14ac:dyDescent="0.35">
      <c r="A4183"/>
      <c r="E4183"/>
    </row>
    <row r="4184" spans="1:5" x14ac:dyDescent="0.35">
      <c r="A4184"/>
      <c r="E4184"/>
    </row>
    <row r="4185" spans="1:5" x14ac:dyDescent="0.35">
      <c r="A4185"/>
      <c r="E4185"/>
    </row>
    <row r="4186" spans="1:5" x14ac:dyDescent="0.35">
      <c r="A4186"/>
      <c r="E4186"/>
    </row>
    <row r="4187" spans="1:5" x14ac:dyDescent="0.35">
      <c r="A4187"/>
      <c r="E4187"/>
    </row>
    <row r="4188" spans="1:5" x14ac:dyDescent="0.35">
      <c r="A4188"/>
      <c r="E4188"/>
    </row>
    <row r="4189" spans="1:5" x14ac:dyDescent="0.35">
      <c r="A4189"/>
      <c r="E4189"/>
    </row>
    <row r="4190" spans="1:5" x14ac:dyDescent="0.35">
      <c r="A4190"/>
      <c r="E4190"/>
    </row>
    <row r="4191" spans="1:5" x14ac:dyDescent="0.35">
      <c r="A4191"/>
      <c r="E4191"/>
    </row>
    <row r="4192" spans="1:5" x14ac:dyDescent="0.35">
      <c r="A4192"/>
      <c r="E4192"/>
    </row>
    <row r="4193" spans="1:5" x14ac:dyDescent="0.35">
      <c r="A4193"/>
      <c r="E4193"/>
    </row>
    <row r="4194" spans="1:5" x14ac:dyDescent="0.35">
      <c r="A4194"/>
      <c r="E4194"/>
    </row>
    <row r="4195" spans="1:5" x14ac:dyDescent="0.35">
      <c r="A4195"/>
      <c r="E4195"/>
    </row>
    <row r="4196" spans="1:5" x14ac:dyDescent="0.35">
      <c r="A4196"/>
      <c r="E4196"/>
    </row>
    <row r="4197" spans="1:5" x14ac:dyDescent="0.35">
      <c r="A4197"/>
      <c r="E4197"/>
    </row>
    <row r="4198" spans="1:5" x14ac:dyDescent="0.35">
      <c r="A4198"/>
      <c r="E4198"/>
    </row>
    <row r="4199" spans="1:5" x14ac:dyDescent="0.35">
      <c r="A4199"/>
      <c r="E4199"/>
    </row>
    <row r="4200" spans="1:5" x14ac:dyDescent="0.35">
      <c r="A4200"/>
      <c r="E4200"/>
    </row>
    <row r="4201" spans="1:5" x14ac:dyDescent="0.35">
      <c r="A4201"/>
      <c r="E4201"/>
    </row>
    <row r="4202" spans="1:5" x14ac:dyDescent="0.35">
      <c r="A4202"/>
      <c r="E4202"/>
    </row>
    <row r="4203" spans="1:5" x14ac:dyDescent="0.35">
      <c r="A4203"/>
      <c r="E4203"/>
    </row>
    <row r="4204" spans="1:5" x14ac:dyDescent="0.35">
      <c r="A4204"/>
      <c r="E4204"/>
    </row>
    <row r="4205" spans="1:5" x14ac:dyDescent="0.35">
      <c r="A4205"/>
      <c r="E4205"/>
    </row>
    <row r="4206" spans="1:5" x14ac:dyDescent="0.35">
      <c r="A4206"/>
      <c r="E4206"/>
    </row>
    <row r="4207" spans="1:5" x14ac:dyDescent="0.35">
      <c r="A4207"/>
      <c r="E4207"/>
    </row>
    <row r="4208" spans="1:5" x14ac:dyDescent="0.35">
      <c r="A4208"/>
      <c r="E4208"/>
    </row>
    <row r="4209" spans="1:5" x14ac:dyDescent="0.35">
      <c r="A4209"/>
      <c r="E4209"/>
    </row>
    <row r="4210" spans="1:5" x14ac:dyDescent="0.35">
      <c r="A4210"/>
      <c r="E4210"/>
    </row>
    <row r="4211" spans="1:5" x14ac:dyDescent="0.35">
      <c r="A4211"/>
      <c r="E4211"/>
    </row>
    <row r="4212" spans="1:5" x14ac:dyDescent="0.35">
      <c r="A4212"/>
      <c r="E4212"/>
    </row>
    <row r="4213" spans="1:5" x14ac:dyDescent="0.35">
      <c r="A4213"/>
      <c r="E4213"/>
    </row>
    <row r="4214" spans="1:5" x14ac:dyDescent="0.35">
      <c r="A4214"/>
      <c r="E4214"/>
    </row>
    <row r="4215" spans="1:5" x14ac:dyDescent="0.35">
      <c r="A4215"/>
      <c r="E4215"/>
    </row>
    <row r="4216" spans="1:5" x14ac:dyDescent="0.35">
      <c r="A4216"/>
      <c r="E4216"/>
    </row>
    <row r="4217" spans="1:5" x14ac:dyDescent="0.35">
      <c r="A4217"/>
      <c r="E4217"/>
    </row>
    <row r="4218" spans="1:5" x14ac:dyDescent="0.35">
      <c r="A4218"/>
      <c r="E4218"/>
    </row>
    <row r="4219" spans="1:5" x14ac:dyDescent="0.35">
      <c r="A4219"/>
      <c r="E4219"/>
    </row>
    <row r="4220" spans="1:5" x14ac:dyDescent="0.35">
      <c r="A4220"/>
      <c r="E4220"/>
    </row>
    <row r="4221" spans="1:5" x14ac:dyDescent="0.35">
      <c r="A4221"/>
      <c r="E4221"/>
    </row>
    <row r="4222" spans="1:5" x14ac:dyDescent="0.35">
      <c r="A4222"/>
      <c r="E4222"/>
    </row>
    <row r="4223" spans="1:5" x14ac:dyDescent="0.35">
      <c r="A4223"/>
      <c r="E4223"/>
    </row>
    <row r="4224" spans="1:5" x14ac:dyDescent="0.35">
      <c r="A4224"/>
      <c r="E4224"/>
    </row>
    <row r="4225" spans="1:5" x14ac:dyDescent="0.35">
      <c r="A4225"/>
      <c r="E4225"/>
    </row>
    <row r="4226" spans="1:5" x14ac:dyDescent="0.35">
      <c r="A4226"/>
      <c r="E4226"/>
    </row>
    <row r="4227" spans="1:5" x14ac:dyDescent="0.35">
      <c r="A4227"/>
      <c r="E4227"/>
    </row>
    <row r="4228" spans="1:5" x14ac:dyDescent="0.35">
      <c r="A4228"/>
      <c r="E4228"/>
    </row>
    <row r="4229" spans="1:5" x14ac:dyDescent="0.35">
      <c r="A4229"/>
      <c r="E4229"/>
    </row>
    <row r="4230" spans="1:5" x14ac:dyDescent="0.35">
      <c r="A4230"/>
      <c r="E4230"/>
    </row>
    <row r="4231" spans="1:5" x14ac:dyDescent="0.35">
      <c r="A4231"/>
      <c r="E4231"/>
    </row>
    <row r="4232" spans="1:5" x14ac:dyDescent="0.35">
      <c r="A4232"/>
      <c r="E4232"/>
    </row>
    <row r="4233" spans="1:5" x14ac:dyDescent="0.35">
      <c r="A4233"/>
      <c r="E4233"/>
    </row>
    <row r="4234" spans="1:5" x14ac:dyDescent="0.35">
      <c r="A4234"/>
      <c r="E4234"/>
    </row>
    <row r="4235" spans="1:5" x14ac:dyDescent="0.35">
      <c r="A4235"/>
      <c r="E4235"/>
    </row>
    <row r="4236" spans="1:5" x14ac:dyDescent="0.35">
      <c r="A4236"/>
      <c r="E4236"/>
    </row>
    <row r="4237" spans="1:5" x14ac:dyDescent="0.35">
      <c r="A4237"/>
      <c r="E4237"/>
    </row>
    <row r="4238" spans="1:5" x14ac:dyDescent="0.35">
      <c r="A4238"/>
      <c r="E4238"/>
    </row>
    <row r="4239" spans="1:5" x14ac:dyDescent="0.35">
      <c r="A4239"/>
      <c r="E4239"/>
    </row>
    <row r="4240" spans="1:5" x14ac:dyDescent="0.35">
      <c r="A4240"/>
      <c r="E4240"/>
    </row>
    <row r="4241" spans="1:5" x14ac:dyDescent="0.35">
      <c r="A4241"/>
      <c r="E4241"/>
    </row>
    <row r="4242" spans="1:5" x14ac:dyDescent="0.35">
      <c r="A4242"/>
      <c r="E4242"/>
    </row>
    <row r="4243" spans="1:5" x14ac:dyDescent="0.35">
      <c r="A4243"/>
      <c r="E4243"/>
    </row>
    <row r="4244" spans="1:5" x14ac:dyDescent="0.35">
      <c r="A4244"/>
      <c r="E4244"/>
    </row>
    <row r="4245" spans="1:5" x14ac:dyDescent="0.35">
      <c r="A4245"/>
      <c r="E4245"/>
    </row>
    <row r="4246" spans="1:5" x14ac:dyDescent="0.35">
      <c r="A4246"/>
      <c r="E4246"/>
    </row>
    <row r="4247" spans="1:5" x14ac:dyDescent="0.35">
      <c r="A4247"/>
      <c r="E4247"/>
    </row>
    <row r="4248" spans="1:5" x14ac:dyDescent="0.35">
      <c r="A4248"/>
      <c r="E4248"/>
    </row>
    <row r="4249" spans="1:5" x14ac:dyDescent="0.35">
      <c r="A4249"/>
      <c r="E4249"/>
    </row>
    <row r="4250" spans="1:5" x14ac:dyDescent="0.35">
      <c r="A4250"/>
      <c r="E4250"/>
    </row>
    <row r="4251" spans="1:5" x14ac:dyDescent="0.35">
      <c r="A4251"/>
      <c r="E4251"/>
    </row>
    <row r="4252" spans="1:5" x14ac:dyDescent="0.35">
      <c r="A4252"/>
      <c r="E4252"/>
    </row>
    <row r="4253" spans="1:5" x14ac:dyDescent="0.35">
      <c r="A4253"/>
      <c r="E4253"/>
    </row>
    <row r="4254" spans="1:5" x14ac:dyDescent="0.35">
      <c r="A4254"/>
      <c r="E4254"/>
    </row>
    <row r="4255" spans="1:5" x14ac:dyDescent="0.35">
      <c r="A4255"/>
      <c r="E4255"/>
    </row>
    <row r="4256" spans="1:5" x14ac:dyDescent="0.35">
      <c r="A4256"/>
      <c r="E4256"/>
    </row>
    <row r="4257" spans="1:5" x14ac:dyDescent="0.35">
      <c r="A4257"/>
      <c r="E4257"/>
    </row>
    <row r="4258" spans="1:5" x14ac:dyDescent="0.35">
      <c r="A4258"/>
      <c r="E4258"/>
    </row>
    <row r="4259" spans="1:5" x14ac:dyDescent="0.35">
      <c r="A4259"/>
      <c r="E4259"/>
    </row>
    <row r="4260" spans="1:5" x14ac:dyDescent="0.35">
      <c r="A4260"/>
      <c r="E4260"/>
    </row>
    <row r="4261" spans="1:5" x14ac:dyDescent="0.35">
      <c r="A4261"/>
      <c r="E4261"/>
    </row>
    <row r="4262" spans="1:5" x14ac:dyDescent="0.35">
      <c r="A4262"/>
      <c r="E4262"/>
    </row>
    <row r="4263" spans="1:5" x14ac:dyDescent="0.35">
      <c r="A4263"/>
      <c r="E4263"/>
    </row>
    <row r="4264" spans="1:5" x14ac:dyDescent="0.35">
      <c r="A4264"/>
      <c r="E4264"/>
    </row>
    <row r="4265" spans="1:5" x14ac:dyDescent="0.35">
      <c r="A4265"/>
      <c r="E4265"/>
    </row>
    <row r="4266" spans="1:5" x14ac:dyDescent="0.35">
      <c r="A4266"/>
      <c r="E4266"/>
    </row>
    <row r="4267" spans="1:5" x14ac:dyDescent="0.35">
      <c r="A4267"/>
      <c r="E4267"/>
    </row>
    <row r="4268" spans="1:5" x14ac:dyDescent="0.35">
      <c r="A4268"/>
      <c r="E4268"/>
    </row>
    <row r="4269" spans="1:5" x14ac:dyDescent="0.35">
      <c r="A4269"/>
      <c r="E4269"/>
    </row>
    <row r="4270" spans="1:5" x14ac:dyDescent="0.35">
      <c r="A4270"/>
      <c r="E4270"/>
    </row>
    <row r="4271" spans="1:5" x14ac:dyDescent="0.35">
      <c r="A4271"/>
      <c r="E4271"/>
    </row>
    <row r="4272" spans="1:5" x14ac:dyDescent="0.35">
      <c r="A4272"/>
      <c r="E4272"/>
    </row>
    <row r="4273" spans="1:5" x14ac:dyDescent="0.35">
      <c r="A4273"/>
      <c r="E4273"/>
    </row>
    <row r="4274" spans="1:5" x14ac:dyDescent="0.35">
      <c r="A4274"/>
      <c r="E4274"/>
    </row>
    <row r="4275" spans="1:5" x14ac:dyDescent="0.35">
      <c r="A4275"/>
      <c r="E4275"/>
    </row>
    <row r="4276" spans="1:5" x14ac:dyDescent="0.35">
      <c r="A4276"/>
      <c r="E4276"/>
    </row>
    <row r="4277" spans="1:5" x14ac:dyDescent="0.35">
      <c r="A4277"/>
      <c r="E4277"/>
    </row>
    <row r="4278" spans="1:5" x14ac:dyDescent="0.35">
      <c r="A4278"/>
      <c r="E4278"/>
    </row>
    <row r="4279" spans="1:5" x14ac:dyDescent="0.35">
      <c r="A4279"/>
      <c r="E4279"/>
    </row>
    <row r="4280" spans="1:5" x14ac:dyDescent="0.35">
      <c r="A4280"/>
      <c r="E4280"/>
    </row>
    <row r="4281" spans="1:5" x14ac:dyDescent="0.35">
      <c r="A4281"/>
      <c r="E4281"/>
    </row>
    <row r="4282" spans="1:5" x14ac:dyDescent="0.35">
      <c r="A4282"/>
      <c r="E4282"/>
    </row>
    <row r="4283" spans="1:5" x14ac:dyDescent="0.35">
      <c r="A4283"/>
      <c r="E4283"/>
    </row>
    <row r="4284" spans="1:5" x14ac:dyDescent="0.35">
      <c r="A4284"/>
      <c r="E4284"/>
    </row>
    <row r="4285" spans="1:5" x14ac:dyDescent="0.35">
      <c r="A4285"/>
      <c r="E4285"/>
    </row>
    <row r="4286" spans="1:5" x14ac:dyDescent="0.35">
      <c r="A4286"/>
      <c r="E4286"/>
    </row>
    <row r="4287" spans="1:5" x14ac:dyDescent="0.35">
      <c r="A4287"/>
      <c r="E4287"/>
    </row>
    <row r="4288" spans="1:5" x14ac:dyDescent="0.35">
      <c r="A4288"/>
      <c r="E4288"/>
    </row>
    <row r="4289" spans="1:5" x14ac:dyDescent="0.35">
      <c r="A4289"/>
      <c r="E4289"/>
    </row>
    <row r="4290" spans="1:5" x14ac:dyDescent="0.35">
      <c r="A4290"/>
      <c r="E4290"/>
    </row>
    <row r="4291" spans="1:5" x14ac:dyDescent="0.35">
      <c r="A4291"/>
      <c r="E4291"/>
    </row>
    <row r="4292" spans="1:5" x14ac:dyDescent="0.35">
      <c r="A4292"/>
      <c r="E4292"/>
    </row>
    <row r="4293" spans="1:5" x14ac:dyDescent="0.35">
      <c r="A4293"/>
      <c r="E4293"/>
    </row>
    <row r="4294" spans="1:5" x14ac:dyDescent="0.35">
      <c r="A4294"/>
      <c r="E4294"/>
    </row>
    <row r="4295" spans="1:5" x14ac:dyDescent="0.35">
      <c r="A4295"/>
      <c r="E4295"/>
    </row>
    <row r="4296" spans="1:5" x14ac:dyDescent="0.35">
      <c r="A4296"/>
      <c r="E4296"/>
    </row>
    <row r="4297" spans="1:5" x14ac:dyDescent="0.35">
      <c r="A4297"/>
      <c r="E4297"/>
    </row>
    <row r="4298" spans="1:5" x14ac:dyDescent="0.35">
      <c r="A4298"/>
      <c r="E4298"/>
    </row>
    <row r="4299" spans="1:5" x14ac:dyDescent="0.35">
      <c r="A4299"/>
      <c r="E4299"/>
    </row>
    <row r="4300" spans="1:5" x14ac:dyDescent="0.35">
      <c r="A4300"/>
      <c r="E4300"/>
    </row>
    <row r="4301" spans="1:5" x14ac:dyDescent="0.35">
      <c r="A4301"/>
      <c r="E4301"/>
    </row>
    <row r="4302" spans="1:5" x14ac:dyDescent="0.35">
      <c r="A4302"/>
      <c r="E4302"/>
    </row>
    <row r="4303" spans="1:5" x14ac:dyDescent="0.35">
      <c r="A4303"/>
      <c r="E4303"/>
    </row>
    <row r="4304" spans="1:5" x14ac:dyDescent="0.35">
      <c r="A4304"/>
      <c r="E4304"/>
    </row>
    <row r="4305" spans="1:5" x14ac:dyDescent="0.35">
      <c r="A4305"/>
      <c r="E4305"/>
    </row>
    <row r="4306" spans="1:5" x14ac:dyDescent="0.35">
      <c r="A4306"/>
      <c r="E4306"/>
    </row>
    <row r="4307" spans="1:5" x14ac:dyDescent="0.35">
      <c r="A4307"/>
      <c r="E4307"/>
    </row>
    <row r="4308" spans="1:5" x14ac:dyDescent="0.35">
      <c r="A4308"/>
      <c r="E4308"/>
    </row>
    <row r="4309" spans="1:5" x14ac:dyDescent="0.35">
      <c r="A4309"/>
      <c r="E4309"/>
    </row>
    <row r="4310" spans="1:5" x14ac:dyDescent="0.35">
      <c r="A4310"/>
      <c r="E4310"/>
    </row>
    <row r="4311" spans="1:5" x14ac:dyDescent="0.35">
      <c r="A4311"/>
      <c r="E4311"/>
    </row>
    <row r="4312" spans="1:5" x14ac:dyDescent="0.35">
      <c r="A4312"/>
      <c r="E4312"/>
    </row>
    <row r="4313" spans="1:5" x14ac:dyDescent="0.35">
      <c r="A4313"/>
      <c r="E4313"/>
    </row>
    <row r="4314" spans="1:5" x14ac:dyDescent="0.35">
      <c r="A4314"/>
      <c r="E4314"/>
    </row>
    <row r="4315" spans="1:5" x14ac:dyDescent="0.35">
      <c r="A4315"/>
      <c r="E4315"/>
    </row>
    <row r="4316" spans="1:5" x14ac:dyDescent="0.35">
      <c r="A4316"/>
      <c r="E4316"/>
    </row>
    <row r="4317" spans="1:5" x14ac:dyDescent="0.35">
      <c r="A4317"/>
      <c r="E4317"/>
    </row>
    <row r="4318" spans="1:5" x14ac:dyDescent="0.35">
      <c r="A4318"/>
      <c r="E4318"/>
    </row>
    <row r="4319" spans="1:5" x14ac:dyDescent="0.35">
      <c r="A4319"/>
      <c r="E4319"/>
    </row>
    <row r="4320" spans="1:5" x14ac:dyDescent="0.35">
      <c r="A4320"/>
      <c r="E4320"/>
    </row>
    <row r="4321" spans="1:5" x14ac:dyDescent="0.35">
      <c r="A4321"/>
      <c r="E4321"/>
    </row>
    <row r="4322" spans="1:5" x14ac:dyDescent="0.35">
      <c r="A4322"/>
      <c r="E4322"/>
    </row>
    <row r="4323" spans="1:5" x14ac:dyDescent="0.35">
      <c r="A4323"/>
      <c r="E4323"/>
    </row>
    <row r="4324" spans="1:5" x14ac:dyDescent="0.35">
      <c r="A4324"/>
      <c r="E4324"/>
    </row>
    <row r="4325" spans="1:5" x14ac:dyDescent="0.35">
      <c r="A4325"/>
      <c r="E4325"/>
    </row>
    <row r="4326" spans="1:5" x14ac:dyDescent="0.35">
      <c r="A4326"/>
      <c r="E4326"/>
    </row>
    <row r="4327" spans="1:5" x14ac:dyDescent="0.35">
      <c r="A4327"/>
      <c r="E4327"/>
    </row>
    <row r="4328" spans="1:5" x14ac:dyDescent="0.35">
      <c r="A4328"/>
      <c r="E4328"/>
    </row>
    <row r="4329" spans="1:5" x14ac:dyDescent="0.35">
      <c r="A4329"/>
      <c r="E4329"/>
    </row>
    <row r="4330" spans="1:5" x14ac:dyDescent="0.35">
      <c r="A4330"/>
      <c r="E4330"/>
    </row>
    <row r="4331" spans="1:5" x14ac:dyDescent="0.35">
      <c r="A4331"/>
      <c r="E4331"/>
    </row>
    <row r="4332" spans="1:5" x14ac:dyDescent="0.35">
      <c r="A4332"/>
      <c r="E4332"/>
    </row>
    <row r="4333" spans="1:5" x14ac:dyDescent="0.35">
      <c r="A4333"/>
      <c r="E4333"/>
    </row>
    <row r="4334" spans="1:5" x14ac:dyDescent="0.35">
      <c r="A4334"/>
      <c r="E4334"/>
    </row>
    <row r="4335" spans="1:5" x14ac:dyDescent="0.35">
      <c r="A4335"/>
      <c r="E4335"/>
    </row>
    <row r="4336" spans="1:5" x14ac:dyDescent="0.35">
      <c r="A4336"/>
      <c r="E4336"/>
    </row>
    <row r="4337" spans="1:5" x14ac:dyDescent="0.35">
      <c r="A4337"/>
      <c r="E4337"/>
    </row>
    <row r="4338" spans="1:5" x14ac:dyDescent="0.35">
      <c r="A4338"/>
      <c r="E4338"/>
    </row>
    <row r="4339" spans="1:5" x14ac:dyDescent="0.35">
      <c r="A4339"/>
      <c r="E4339"/>
    </row>
    <row r="4340" spans="1:5" x14ac:dyDescent="0.35">
      <c r="A4340"/>
      <c r="E4340"/>
    </row>
    <row r="4341" spans="1:5" x14ac:dyDescent="0.35">
      <c r="A4341"/>
      <c r="E4341"/>
    </row>
    <row r="4342" spans="1:5" x14ac:dyDescent="0.35">
      <c r="A4342"/>
      <c r="E4342"/>
    </row>
    <row r="4343" spans="1:5" x14ac:dyDescent="0.35">
      <c r="A4343"/>
      <c r="E4343"/>
    </row>
    <row r="4344" spans="1:5" x14ac:dyDescent="0.35">
      <c r="A4344"/>
      <c r="E4344"/>
    </row>
    <row r="4345" spans="1:5" x14ac:dyDescent="0.35">
      <c r="A4345"/>
      <c r="E4345"/>
    </row>
    <row r="4346" spans="1:5" x14ac:dyDescent="0.35">
      <c r="A4346"/>
      <c r="E4346"/>
    </row>
    <row r="4347" spans="1:5" x14ac:dyDescent="0.35">
      <c r="A4347"/>
      <c r="E4347"/>
    </row>
    <row r="4348" spans="1:5" x14ac:dyDescent="0.35">
      <c r="A4348"/>
      <c r="E4348"/>
    </row>
    <row r="4349" spans="1:5" x14ac:dyDescent="0.35">
      <c r="A4349"/>
      <c r="E4349"/>
    </row>
    <row r="4350" spans="1:5" x14ac:dyDescent="0.35">
      <c r="A4350"/>
      <c r="E4350"/>
    </row>
    <row r="4351" spans="1:5" x14ac:dyDescent="0.35">
      <c r="A4351"/>
      <c r="E4351"/>
    </row>
    <row r="4352" spans="1:5" x14ac:dyDescent="0.35">
      <c r="A4352"/>
      <c r="E4352"/>
    </row>
    <row r="4353" spans="1:5" x14ac:dyDescent="0.35">
      <c r="A4353"/>
      <c r="E4353"/>
    </row>
    <row r="4354" spans="1:5" x14ac:dyDescent="0.35">
      <c r="A4354"/>
      <c r="E4354"/>
    </row>
    <row r="4355" spans="1:5" x14ac:dyDescent="0.35">
      <c r="A4355"/>
      <c r="E4355"/>
    </row>
    <row r="4356" spans="1:5" x14ac:dyDescent="0.35">
      <c r="A4356"/>
      <c r="E4356"/>
    </row>
    <row r="4357" spans="1:5" x14ac:dyDescent="0.35">
      <c r="A4357"/>
      <c r="E4357"/>
    </row>
    <row r="4358" spans="1:5" x14ac:dyDescent="0.35">
      <c r="A4358"/>
      <c r="E4358"/>
    </row>
    <row r="4359" spans="1:5" x14ac:dyDescent="0.35">
      <c r="A4359"/>
      <c r="E4359"/>
    </row>
    <row r="4360" spans="1:5" x14ac:dyDescent="0.35">
      <c r="A4360"/>
      <c r="E4360"/>
    </row>
    <row r="4361" spans="1:5" x14ac:dyDescent="0.35">
      <c r="A4361"/>
      <c r="E4361"/>
    </row>
    <row r="4362" spans="1:5" x14ac:dyDescent="0.35">
      <c r="A4362"/>
      <c r="E4362"/>
    </row>
    <row r="4363" spans="1:5" x14ac:dyDescent="0.35">
      <c r="A4363"/>
      <c r="E4363"/>
    </row>
    <row r="4364" spans="1:5" x14ac:dyDescent="0.35">
      <c r="A4364"/>
      <c r="E4364"/>
    </row>
    <row r="4365" spans="1:5" x14ac:dyDescent="0.35">
      <c r="A4365"/>
      <c r="E4365"/>
    </row>
    <row r="4366" spans="1:5" x14ac:dyDescent="0.35">
      <c r="A4366"/>
      <c r="E4366"/>
    </row>
    <row r="4367" spans="1:5" x14ac:dyDescent="0.35">
      <c r="A4367"/>
      <c r="E4367"/>
    </row>
    <row r="4368" spans="1:5" x14ac:dyDescent="0.35">
      <c r="A4368"/>
      <c r="E4368"/>
    </row>
    <row r="4369" spans="1:5" x14ac:dyDescent="0.35">
      <c r="A4369"/>
      <c r="E4369"/>
    </row>
    <row r="4370" spans="1:5" x14ac:dyDescent="0.35">
      <c r="A4370"/>
      <c r="E4370"/>
    </row>
    <row r="4371" spans="1:5" x14ac:dyDescent="0.35">
      <c r="A4371"/>
      <c r="E4371"/>
    </row>
    <row r="4372" spans="1:5" x14ac:dyDescent="0.35">
      <c r="A4372"/>
      <c r="E4372"/>
    </row>
    <row r="4373" spans="1:5" x14ac:dyDescent="0.35">
      <c r="A4373"/>
      <c r="E4373"/>
    </row>
    <row r="4374" spans="1:5" x14ac:dyDescent="0.35">
      <c r="A4374"/>
      <c r="E4374"/>
    </row>
    <row r="4375" spans="1:5" x14ac:dyDescent="0.35">
      <c r="A4375"/>
      <c r="E4375"/>
    </row>
    <row r="4376" spans="1:5" x14ac:dyDescent="0.35">
      <c r="A4376"/>
      <c r="E4376"/>
    </row>
    <row r="4377" spans="1:5" x14ac:dyDescent="0.35">
      <c r="A4377"/>
      <c r="E4377"/>
    </row>
    <row r="4378" spans="1:5" x14ac:dyDescent="0.35">
      <c r="A4378"/>
      <c r="E4378"/>
    </row>
    <row r="4379" spans="1:5" x14ac:dyDescent="0.35">
      <c r="A4379"/>
      <c r="E4379"/>
    </row>
    <row r="4380" spans="1:5" x14ac:dyDescent="0.35">
      <c r="A4380"/>
      <c r="E4380"/>
    </row>
    <row r="4381" spans="1:5" x14ac:dyDescent="0.35">
      <c r="A4381"/>
      <c r="E4381"/>
    </row>
    <row r="4382" spans="1:5" x14ac:dyDescent="0.35">
      <c r="A4382"/>
      <c r="E4382"/>
    </row>
    <row r="4383" spans="1:5" x14ac:dyDescent="0.35">
      <c r="A4383"/>
      <c r="E4383"/>
    </row>
    <row r="4384" spans="1:5" x14ac:dyDescent="0.35">
      <c r="A4384"/>
      <c r="E4384"/>
    </row>
    <row r="4385" spans="1:5" x14ac:dyDescent="0.35">
      <c r="A4385"/>
      <c r="E4385"/>
    </row>
    <row r="4386" spans="1:5" x14ac:dyDescent="0.35">
      <c r="A4386"/>
      <c r="E4386"/>
    </row>
    <row r="4387" spans="1:5" x14ac:dyDescent="0.35">
      <c r="A4387"/>
      <c r="E4387"/>
    </row>
    <row r="4388" spans="1:5" x14ac:dyDescent="0.35">
      <c r="A4388"/>
      <c r="E4388"/>
    </row>
    <row r="4389" spans="1:5" x14ac:dyDescent="0.35">
      <c r="A4389"/>
      <c r="E4389"/>
    </row>
    <row r="4390" spans="1:5" x14ac:dyDescent="0.35">
      <c r="A4390"/>
      <c r="E4390"/>
    </row>
    <row r="4391" spans="1:5" x14ac:dyDescent="0.35">
      <c r="A4391"/>
      <c r="E4391"/>
    </row>
    <row r="4392" spans="1:5" x14ac:dyDescent="0.35">
      <c r="A4392"/>
      <c r="E4392"/>
    </row>
    <row r="4393" spans="1:5" x14ac:dyDescent="0.35">
      <c r="A4393"/>
      <c r="E4393"/>
    </row>
    <row r="4394" spans="1:5" x14ac:dyDescent="0.35">
      <c r="A4394"/>
      <c r="E4394"/>
    </row>
    <row r="4395" spans="1:5" x14ac:dyDescent="0.35">
      <c r="A4395"/>
      <c r="E4395"/>
    </row>
    <row r="4396" spans="1:5" x14ac:dyDescent="0.35">
      <c r="A4396"/>
      <c r="E4396"/>
    </row>
    <row r="4397" spans="1:5" x14ac:dyDescent="0.35">
      <c r="A4397"/>
      <c r="E4397"/>
    </row>
    <row r="4398" spans="1:5" x14ac:dyDescent="0.35">
      <c r="A4398"/>
      <c r="E4398"/>
    </row>
    <row r="4399" spans="1:5" x14ac:dyDescent="0.35">
      <c r="A4399"/>
      <c r="E4399"/>
    </row>
    <row r="4400" spans="1:5" x14ac:dyDescent="0.35">
      <c r="A4400"/>
      <c r="E4400"/>
    </row>
    <row r="4401" spans="1:5" x14ac:dyDescent="0.35">
      <c r="A4401"/>
      <c r="E4401"/>
    </row>
    <row r="4402" spans="1:5" x14ac:dyDescent="0.35">
      <c r="A4402"/>
      <c r="E4402"/>
    </row>
    <row r="4403" spans="1:5" x14ac:dyDescent="0.35">
      <c r="A4403"/>
      <c r="E4403"/>
    </row>
    <row r="4404" spans="1:5" x14ac:dyDescent="0.35">
      <c r="A4404"/>
      <c r="E4404"/>
    </row>
    <row r="4405" spans="1:5" x14ac:dyDescent="0.35">
      <c r="A4405"/>
      <c r="E4405"/>
    </row>
    <row r="4406" spans="1:5" x14ac:dyDescent="0.35">
      <c r="A4406"/>
      <c r="E4406"/>
    </row>
    <row r="4407" spans="1:5" x14ac:dyDescent="0.35">
      <c r="A4407"/>
      <c r="E4407"/>
    </row>
    <row r="4408" spans="1:5" x14ac:dyDescent="0.35">
      <c r="A4408"/>
      <c r="E4408"/>
    </row>
    <row r="4409" spans="1:5" x14ac:dyDescent="0.35">
      <c r="A4409"/>
      <c r="E4409"/>
    </row>
    <row r="4410" spans="1:5" x14ac:dyDescent="0.35">
      <c r="A4410"/>
      <c r="E4410"/>
    </row>
    <row r="4411" spans="1:5" x14ac:dyDescent="0.35">
      <c r="A4411"/>
      <c r="E4411"/>
    </row>
    <row r="4412" spans="1:5" x14ac:dyDescent="0.35">
      <c r="A4412"/>
      <c r="E4412"/>
    </row>
    <row r="4413" spans="1:5" x14ac:dyDescent="0.35">
      <c r="A4413"/>
      <c r="E4413"/>
    </row>
    <row r="4414" spans="1:5" x14ac:dyDescent="0.35">
      <c r="A4414"/>
      <c r="E4414"/>
    </row>
    <row r="4415" spans="1:5" x14ac:dyDescent="0.35">
      <c r="A4415"/>
      <c r="E4415"/>
    </row>
    <row r="4416" spans="1:5" x14ac:dyDescent="0.35">
      <c r="A4416"/>
      <c r="E4416"/>
    </row>
    <row r="4417" spans="1:5" x14ac:dyDescent="0.35">
      <c r="A4417"/>
      <c r="E4417"/>
    </row>
    <row r="4418" spans="1:5" x14ac:dyDescent="0.35">
      <c r="A4418"/>
      <c r="E4418"/>
    </row>
    <row r="4419" spans="1:5" x14ac:dyDescent="0.35">
      <c r="A4419"/>
      <c r="E4419"/>
    </row>
    <row r="4420" spans="1:5" x14ac:dyDescent="0.35">
      <c r="A4420"/>
      <c r="E4420"/>
    </row>
    <row r="4421" spans="1:5" x14ac:dyDescent="0.35">
      <c r="A4421"/>
      <c r="E4421"/>
    </row>
    <row r="4422" spans="1:5" x14ac:dyDescent="0.35">
      <c r="A4422"/>
      <c r="E4422"/>
    </row>
    <row r="4423" spans="1:5" x14ac:dyDescent="0.35">
      <c r="A4423"/>
      <c r="E4423"/>
    </row>
    <row r="4424" spans="1:5" x14ac:dyDescent="0.35">
      <c r="A4424"/>
      <c r="E4424"/>
    </row>
    <row r="4425" spans="1:5" x14ac:dyDescent="0.35">
      <c r="A4425"/>
      <c r="E4425"/>
    </row>
    <row r="4426" spans="1:5" x14ac:dyDescent="0.35">
      <c r="A4426"/>
      <c r="E4426"/>
    </row>
    <row r="4427" spans="1:5" x14ac:dyDescent="0.35">
      <c r="A4427"/>
      <c r="E4427"/>
    </row>
    <row r="4428" spans="1:5" x14ac:dyDescent="0.35">
      <c r="A4428"/>
      <c r="E4428"/>
    </row>
    <row r="4429" spans="1:5" x14ac:dyDescent="0.35">
      <c r="A4429"/>
      <c r="E4429"/>
    </row>
    <row r="4430" spans="1:5" x14ac:dyDescent="0.35">
      <c r="A4430"/>
      <c r="E4430"/>
    </row>
    <row r="4431" spans="1:5" x14ac:dyDescent="0.35">
      <c r="A4431"/>
      <c r="E4431"/>
    </row>
    <row r="4432" spans="1:5" x14ac:dyDescent="0.35">
      <c r="A4432"/>
      <c r="E4432"/>
    </row>
    <row r="4433" spans="1:5" x14ac:dyDescent="0.35">
      <c r="A4433"/>
      <c r="E4433"/>
    </row>
    <row r="4434" spans="1:5" x14ac:dyDescent="0.35">
      <c r="A4434"/>
      <c r="E4434"/>
    </row>
    <row r="4435" spans="1:5" x14ac:dyDescent="0.35">
      <c r="A4435"/>
      <c r="E4435"/>
    </row>
    <row r="4436" spans="1:5" x14ac:dyDescent="0.35">
      <c r="A4436"/>
      <c r="E4436"/>
    </row>
    <row r="4437" spans="1:5" x14ac:dyDescent="0.35">
      <c r="A4437"/>
      <c r="E4437"/>
    </row>
    <row r="4438" spans="1:5" x14ac:dyDescent="0.35">
      <c r="A4438"/>
      <c r="E4438"/>
    </row>
    <row r="4439" spans="1:5" x14ac:dyDescent="0.35">
      <c r="A4439"/>
      <c r="E4439"/>
    </row>
    <row r="4440" spans="1:5" x14ac:dyDescent="0.35">
      <c r="A4440"/>
      <c r="E4440"/>
    </row>
    <row r="4441" spans="1:5" x14ac:dyDescent="0.35">
      <c r="A4441"/>
      <c r="E4441"/>
    </row>
    <row r="4442" spans="1:5" x14ac:dyDescent="0.35">
      <c r="A4442"/>
      <c r="E4442"/>
    </row>
    <row r="4443" spans="1:5" x14ac:dyDescent="0.35">
      <c r="A4443"/>
      <c r="E4443"/>
    </row>
    <row r="4444" spans="1:5" x14ac:dyDescent="0.35">
      <c r="A4444"/>
      <c r="E4444"/>
    </row>
    <row r="4445" spans="1:5" x14ac:dyDescent="0.35">
      <c r="A4445"/>
      <c r="E4445"/>
    </row>
    <row r="4446" spans="1:5" x14ac:dyDescent="0.35">
      <c r="A4446"/>
      <c r="E4446"/>
    </row>
    <row r="4447" spans="1:5" x14ac:dyDescent="0.35">
      <c r="A4447"/>
      <c r="E4447"/>
    </row>
    <row r="4448" spans="1:5" x14ac:dyDescent="0.35">
      <c r="A4448"/>
      <c r="E4448"/>
    </row>
    <row r="4449" spans="1:5" x14ac:dyDescent="0.35">
      <c r="A4449"/>
      <c r="E4449"/>
    </row>
    <row r="4450" spans="1:5" x14ac:dyDescent="0.35">
      <c r="A4450"/>
      <c r="E4450"/>
    </row>
    <row r="4451" spans="1:5" x14ac:dyDescent="0.35">
      <c r="A4451"/>
      <c r="E4451"/>
    </row>
    <row r="4452" spans="1:5" x14ac:dyDescent="0.35">
      <c r="A4452"/>
      <c r="E4452"/>
    </row>
    <row r="4453" spans="1:5" x14ac:dyDescent="0.35">
      <c r="A4453"/>
      <c r="E4453"/>
    </row>
    <row r="4454" spans="1:5" x14ac:dyDescent="0.35">
      <c r="A4454"/>
      <c r="E4454"/>
    </row>
    <row r="4455" spans="1:5" x14ac:dyDescent="0.35">
      <c r="A4455"/>
      <c r="E4455"/>
    </row>
    <row r="4456" spans="1:5" x14ac:dyDescent="0.35">
      <c r="A4456"/>
      <c r="E4456"/>
    </row>
    <row r="4457" spans="1:5" x14ac:dyDescent="0.35">
      <c r="A4457"/>
      <c r="E4457"/>
    </row>
    <row r="4458" spans="1:5" x14ac:dyDescent="0.35">
      <c r="A4458"/>
      <c r="E4458"/>
    </row>
    <row r="4459" spans="1:5" x14ac:dyDescent="0.35">
      <c r="A4459"/>
      <c r="E4459"/>
    </row>
    <row r="4460" spans="1:5" x14ac:dyDescent="0.35">
      <c r="A4460"/>
      <c r="E4460"/>
    </row>
    <row r="4461" spans="1:5" x14ac:dyDescent="0.35">
      <c r="A4461"/>
      <c r="E4461"/>
    </row>
    <row r="4462" spans="1:5" x14ac:dyDescent="0.35">
      <c r="A4462"/>
      <c r="E4462"/>
    </row>
    <row r="4463" spans="1:5" x14ac:dyDescent="0.35">
      <c r="A4463"/>
      <c r="E4463"/>
    </row>
    <row r="4464" spans="1:5" x14ac:dyDescent="0.35">
      <c r="A4464"/>
      <c r="E4464"/>
    </row>
    <row r="4465" spans="1:5" x14ac:dyDescent="0.35">
      <c r="A4465"/>
      <c r="E4465"/>
    </row>
    <row r="4466" spans="1:5" x14ac:dyDescent="0.35">
      <c r="A4466"/>
      <c r="E4466"/>
    </row>
    <row r="4467" spans="1:5" x14ac:dyDescent="0.35">
      <c r="A4467"/>
      <c r="E4467"/>
    </row>
    <row r="4468" spans="1:5" x14ac:dyDescent="0.35">
      <c r="A4468"/>
      <c r="E4468"/>
    </row>
    <row r="4469" spans="1:5" x14ac:dyDescent="0.35">
      <c r="A4469"/>
      <c r="E4469"/>
    </row>
    <row r="4470" spans="1:5" x14ac:dyDescent="0.35">
      <c r="A4470"/>
      <c r="E4470"/>
    </row>
    <row r="4471" spans="1:5" x14ac:dyDescent="0.35">
      <c r="A4471"/>
      <c r="E4471"/>
    </row>
    <row r="4472" spans="1:5" x14ac:dyDescent="0.35">
      <c r="A4472"/>
      <c r="E4472"/>
    </row>
    <row r="4473" spans="1:5" x14ac:dyDescent="0.35">
      <c r="A4473"/>
      <c r="E4473"/>
    </row>
    <row r="4474" spans="1:5" x14ac:dyDescent="0.35">
      <c r="A4474"/>
      <c r="E4474"/>
    </row>
    <row r="4475" spans="1:5" x14ac:dyDescent="0.35">
      <c r="A4475"/>
      <c r="E4475"/>
    </row>
    <row r="4476" spans="1:5" x14ac:dyDescent="0.35">
      <c r="A4476"/>
      <c r="E4476"/>
    </row>
    <row r="4477" spans="1:5" x14ac:dyDescent="0.35">
      <c r="A4477"/>
      <c r="E4477"/>
    </row>
    <row r="4478" spans="1:5" x14ac:dyDescent="0.35">
      <c r="A4478"/>
      <c r="E4478"/>
    </row>
    <row r="4479" spans="1:5" x14ac:dyDescent="0.35">
      <c r="A4479"/>
      <c r="E4479"/>
    </row>
    <row r="4480" spans="1:5" x14ac:dyDescent="0.35">
      <c r="A4480"/>
      <c r="E4480"/>
    </row>
    <row r="4481" spans="1:5" x14ac:dyDescent="0.35">
      <c r="A4481"/>
      <c r="E4481"/>
    </row>
    <row r="4482" spans="1:5" x14ac:dyDescent="0.35">
      <c r="A4482"/>
      <c r="E4482"/>
    </row>
    <row r="4483" spans="1:5" x14ac:dyDescent="0.35">
      <c r="A4483"/>
      <c r="E4483"/>
    </row>
    <row r="4484" spans="1:5" x14ac:dyDescent="0.35">
      <c r="A4484"/>
      <c r="E4484"/>
    </row>
    <row r="4485" spans="1:5" x14ac:dyDescent="0.35">
      <c r="A4485"/>
      <c r="E4485"/>
    </row>
    <row r="4486" spans="1:5" x14ac:dyDescent="0.35">
      <c r="A4486"/>
      <c r="E4486"/>
    </row>
    <row r="4487" spans="1:5" x14ac:dyDescent="0.35">
      <c r="A4487"/>
      <c r="E4487"/>
    </row>
    <row r="4488" spans="1:5" x14ac:dyDescent="0.35">
      <c r="A4488"/>
      <c r="E4488"/>
    </row>
    <row r="4489" spans="1:5" x14ac:dyDescent="0.35">
      <c r="A4489"/>
      <c r="E4489"/>
    </row>
    <row r="4490" spans="1:5" x14ac:dyDescent="0.35">
      <c r="A4490"/>
      <c r="E4490"/>
    </row>
    <row r="4491" spans="1:5" x14ac:dyDescent="0.35">
      <c r="A4491"/>
      <c r="E4491"/>
    </row>
    <row r="4492" spans="1:5" x14ac:dyDescent="0.35">
      <c r="A4492"/>
      <c r="E4492"/>
    </row>
    <row r="4493" spans="1:5" x14ac:dyDescent="0.35">
      <c r="A4493"/>
      <c r="E4493"/>
    </row>
    <row r="4494" spans="1:5" x14ac:dyDescent="0.35">
      <c r="A4494"/>
      <c r="E4494"/>
    </row>
    <row r="4495" spans="1:5" x14ac:dyDescent="0.35">
      <c r="A4495"/>
      <c r="E4495"/>
    </row>
    <row r="4496" spans="1:5" x14ac:dyDescent="0.35">
      <c r="A4496"/>
      <c r="E4496"/>
    </row>
    <row r="4497" spans="1:5" x14ac:dyDescent="0.35">
      <c r="A4497"/>
      <c r="E4497"/>
    </row>
    <row r="4498" spans="1:5" x14ac:dyDescent="0.35">
      <c r="A4498"/>
      <c r="E4498"/>
    </row>
    <row r="4499" spans="1:5" x14ac:dyDescent="0.35">
      <c r="A4499"/>
      <c r="E4499"/>
    </row>
    <row r="4500" spans="1:5" x14ac:dyDescent="0.35">
      <c r="A4500"/>
      <c r="E4500"/>
    </row>
    <row r="4501" spans="1:5" x14ac:dyDescent="0.35">
      <c r="A4501"/>
      <c r="E4501"/>
    </row>
    <row r="4502" spans="1:5" x14ac:dyDescent="0.35">
      <c r="A4502"/>
      <c r="E4502"/>
    </row>
    <row r="4503" spans="1:5" x14ac:dyDescent="0.35">
      <c r="A4503"/>
      <c r="E4503"/>
    </row>
    <row r="4504" spans="1:5" x14ac:dyDescent="0.35">
      <c r="A4504"/>
      <c r="E4504"/>
    </row>
    <row r="4505" spans="1:5" x14ac:dyDescent="0.35">
      <c r="A4505"/>
      <c r="E4505"/>
    </row>
    <row r="4506" spans="1:5" x14ac:dyDescent="0.35">
      <c r="A4506"/>
      <c r="E4506"/>
    </row>
    <row r="4507" spans="1:5" x14ac:dyDescent="0.35">
      <c r="A4507"/>
      <c r="E4507"/>
    </row>
    <row r="4508" spans="1:5" x14ac:dyDescent="0.35">
      <c r="A4508"/>
      <c r="E4508"/>
    </row>
    <row r="4509" spans="1:5" x14ac:dyDescent="0.35">
      <c r="A4509"/>
      <c r="E4509"/>
    </row>
    <row r="4510" spans="1:5" x14ac:dyDescent="0.35">
      <c r="A4510"/>
      <c r="E4510"/>
    </row>
    <row r="4511" spans="1:5" x14ac:dyDescent="0.35">
      <c r="A4511"/>
      <c r="E4511"/>
    </row>
    <row r="4512" spans="1:5" x14ac:dyDescent="0.35">
      <c r="A4512"/>
      <c r="E4512"/>
    </row>
    <row r="4513" spans="1:5" x14ac:dyDescent="0.35">
      <c r="A4513"/>
      <c r="E4513"/>
    </row>
    <row r="4514" spans="1:5" x14ac:dyDescent="0.35">
      <c r="A4514"/>
      <c r="E4514"/>
    </row>
    <row r="4515" spans="1:5" x14ac:dyDescent="0.35">
      <c r="A4515"/>
      <c r="E4515"/>
    </row>
    <row r="4516" spans="1:5" x14ac:dyDescent="0.35">
      <c r="A4516"/>
      <c r="E4516"/>
    </row>
    <row r="4517" spans="1:5" x14ac:dyDescent="0.35">
      <c r="A4517"/>
      <c r="E4517"/>
    </row>
    <row r="4518" spans="1:5" x14ac:dyDescent="0.35">
      <c r="A4518"/>
      <c r="E4518"/>
    </row>
    <row r="4519" spans="1:5" x14ac:dyDescent="0.35">
      <c r="A4519"/>
      <c r="E4519"/>
    </row>
    <row r="4520" spans="1:5" x14ac:dyDescent="0.35">
      <c r="A4520"/>
      <c r="E4520"/>
    </row>
    <row r="4521" spans="1:5" x14ac:dyDescent="0.35">
      <c r="A4521"/>
      <c r="E4521"/>
    </row>
    <row r="4522" spans="1:5" x14ac:dyDescent="0.35">
      <c r="A4522"/>
      <c r="E4522"/>
    </row>
    <row r="4523" spans="1:5" x14ac:dyDescent="0.35">
      <c r="A4523"/>
      <c r="E4523"/>
    </row>
    <row r="4524" spans="1:5" x14ac:dyDescent="0.35">
      <c r="A4524"/>
      <c r="E4524"/>
    </row>
    <row r="4525" spans="1:5" x14ac:dyDescent="0.35">
      <c r="A4525"/>
      <c r="E4525"/>
    </row>
    <row r="4526" spans="1:5" x14ac:dyDescent="0.35">
      <c r="A4526"/>
      <c r="E4526"/>
    </row>
    <row r="4527" spans="1:5" x14ac:dyDescent="0.35">
      <c r="A4527"/>
      <c r="E4527"/>
    </row>
    <row r="4528" spans="1:5" x14ac:dyDescent="0.35">
      <c r="A4528"/>
      <c r="E4528"/>
    </row>
    <row r="4529" spans="1:5" x14ac:dyDescent="0.35">
      <c r="A4529"/>
      <c r="E4529"/>
    </row>
    <row r="4530" spans="1:5" x14ac:dyDescent="0.35">
      <c r="A4530"/>
      <c r="E4530"/>
    </row>
    <row r="4531" spans="1:5" x14ac:dyDescent="0.35">
      <c r="A4531"/>
      <c r="E4531"/>
    </row>
    <row r="4532" spans="1:5" x14ac:dyDescent="0.35">
      <c r="A4532"/>
      <c r="E4532"/>
    </row>
    <row r="4533" spans="1:5" x14ac:dyDescent="0.35">
      <c r="A4533"/>
      <c r="E4533"/>
    </row>
    <row r="4534" spans="1:5" x14ac:dyDescent="0.35">
      <c r="A4534"/>
      <c r="E4534"/>
    </row>
    <row r="4535" spans="1:5" x14ac:dyDescent="0.35">
      <c r="A4535"/>
      <c r="E4535"/>
    </row>
    <row r="4536" spans="1:5" x14ac:dyDescent="0.35">
      <c r="A4536"/>
      <c r="E4536"/>
    </row>
    <row r="4537" spans="1:5" x14ac:dyDescent="0.35">
      <c r="A4537"/>
      <c r="E4537"/>
    </row>
    <row r="4538" spans="1:5" x14ac:dyDescent="0.35">
      <c r="A4538"/>
      <c r="E4538"/>
    </row>
    <row r="4539" spans="1:5" x14ac:dyDescent="0.35">
      <c r="A4539"/>
      <c r="E4539"/>
    </row>
    <row r="4540" spans="1:5" x14ac:dyDescent="0.35">
      <c r="A4540"/>
      <c r="E4540"/>
    </row>
    <row r="4541" spans="1:5" x14ac:dyDescent="0.35">
      <c r="A4541"/>
      <c r="E4541"/>
    </row>
    <row r="4542" spans="1:5" x14ac:dyDescent="0.35">
      <c r="A4542"/>
      <c r="E4542"/>
    </row>
    <row r="4543" spans="1:5" x14ac:dyDescent="0.35">
      <c r="A4543"/>
      <c r="E4543"/>
    </row>
    <row r="4544" spans="1:5" x14ac:dyDescent="0.35">
      <c r="A4544"/>
      <c r="E4544"/>
    </row>
    <row r="4545" spans="1:5" x14ac:dyDescent="0.35">
      <c r="A4545"/>
      <c r="E4545"/>
    </row>
    <row r="4546" spans="1:5" x14ac:dyDescent="0.35">
      <c r="A4546"/>
      <c r="E4546"/>
    </row>
    <row r="4547" spans="1:5" x14ac:dyDescent="0.35">
      <c r="A4547"/>
      <c r="E4547"/>
    </row>
    <row r="4548" spans="1:5" x14ac:dyDescent="0.35">
      <c r="A4548"/>
      <c r="E4548"/>
    </row>
    <row r="4549" spans="1:5" x14ac:dyDescent="0.35">
      <c r="A4549"/>
      <c r="E4549"/>
    </row>
    <row r="4550" spans="1:5" x14ac:dyDescent="0.35">
      <c r="A4550"/>
      <c r="E4550"/>
    </row>
    <row r="4551" spans="1:5" x14ac:dyDescent="0.35">
      <c r="A4551"/>
      <c r="E4551"/>
    </row>
    <row r="4552" spans="1:5" x14ac:dyDescent="0.35">
      <c r="A4552"/>
      <c r="E4552"/>
    </row>
    <row r="4553" spans="1:5" x14ac:dyDescent="0.35">
      <c r="A4553"/>
      <c r="E4553"/>
    </row>
    <row r="4554" spans="1:5" x14ac:dyDescent="0.35">
      <c r="A4554"/>
      <c r="E4554"/>
    </row>
    <row r="4555" spans="1:5" x14ac:dyDescent="0.35">
      <c r="A4555"/>
      <c r="E4555"/>
    </row>
    <row r="4556" spans="1:5" x14ac:dyDescent="0.35">
      <c r="A4556"/>
      <c r="E4556"/>
    </row>
    <row r="4557" spans="1:5" x14ac:dyDescent="0.35">
      <c r="A4557"/>
      <c r="E4557"/>
    </row>
    <row r="4558" spans="1:5" x14ac:dyDescent="0.35">
      <c r="A4558"/>
      <c r="E4558"/>
    </row>
    <row r="4559" spans="1:5" x14ac:dyDescent="0.35">
      <c r="A4559"/>
      <c r="E4559"/>
    </row>
    <row r="4560" spans="1:5" x14ac:dyDescent="0.35">
      <c r="A4560"/>
      <c r="E4560"/>
    </row>
    <row r="4561" spans="1:5" x14ac:dyDescent="0.35">
      <c r="A4561"/>
      <c r="E4561"/>
    </row>
    <row r="4562" spans="1:5" x14ac:dyDescent="0.35">
      <c r="A4562"/>
      <c r="E4562"/>
    </row>
    <row r="4563" spans="1:5" x14ac:dyDescent="0.35">
      <c r="A4563"/>
      <c r="E4563"/>
    </row>
    <row r="4564" spans="1:5" x14ac:dyDescent="0.35">
      <c r="A4564"/>
      <c r="E4564"/>
    </row>
    <row r="4565" spans="1:5" x14ac:dyDescent="0.35">
      <c r="A4565"/>
      <c r="E4565"/>
    </row>
    <row r="4566" spans="1:5" x14ac:dyDescent="0.35">
      <c r="A4566"/>
      <c r="E4566"/>
    </row>
    <row r="4567" spans="1:5" x14ac:dyDescent="0.35">
      <c r="A4567"/>
      <c r="E4567"/>
    </row>
    <row r="4568" spans="1:5" x14ac:dyDescent="0.35">
      <c r="A4568"/>
      <c r="E4568"/>
    </row>
    <row r="4569" spans="1:5" x14ac:dyDescent="0.35">
      <c r="A4569"/>
      <c r="E4569"/>
    </row>
    <row r="4570" spans="1:5" x14ac:dyDescent="0.35">
      <c r="A4570"/>
      <c r="E4570"/>
    </row>
    <row r="4571" spans="1:5" x14ac:dyDescent="0.35">
      <c r="A4571"/>
      <c r="E4571"/>
    </row>
    <row r="4572" spans="1:5" x14ac:dyDescent="0.35">
      <c r="A4572"/>
      <c r="E4572"/>
    </row>
    <row r="4573" spans="1:5" x14ac:dyDescent="0.35">
      <c r="A4573"/>
      <c r="E4573"/>
    </row>
    <row r="4574" spans="1:5" x14ac:dyDescent="0.35">
      <c r="A4574"/>
      <c r="E4574"/>
    </row>
    <row r="4575" spans="1:5" x14ac:dyDescent="0.35">
      <c r="A4575"/>
      <c r="E4575"/>
    </row>
    <row r="4576" spans="1:5" x14ac:dyDescent="0.35">
      <c r="A4576"/>
      <c r="E4576"/>
    </row>
    <row r="4577" spans="1:5" x14ac:dyDescent="0.35">
      <c r="A4577"/>
      <c r="E4577"/>
    </row>
    <row r="4578" spans="1:5" x14ac:dyDescent="0.35">
      <c r="A4578"/>
      <c r="E4578"/>
    </row>
    <row r="4579" spans="1:5" x14ac:dyDescent="0.35">
      <c r="A4579"/>
      <c r="E4579"/>
    </row>
    <row r="4580" spans="1:5" x14ac:dyDescent="0.35">
      <c r="A4580"/>
      <c r="E4580"/>
    </row>
    <row r="4581" spans="1:5" x14ac:dyDescent="0.35">
      <c r="A4581"/>
      <c r="E4581"/>
    </row>
    <row r="4582" spans="1:5" x14ac:dyDescent="0.35">
      <c r="A4582"/>
      <c r="E4582"/>
    </row>
    <row r="4583" spans="1:5" x14ac:dyDescent="0.35">
      <c r="A4583"/>
      <c r="E4583"/>
    </row>
    <row r="4584" spans="1:5" x14ac:dyDescent="0.35">
      <c r="A4584"/>
      <c r="E4584"/>
    </row>
    <row r="4585" spans="1:5" x14ac:dyDescent="0.35">
      <c r="A4585"/>
      <c r="E4585"/>
    </row>
    <row r="4586" spans="1:5" x14ac:dyDescent="0.35">
      <c r="A4586"/>
      <c r="E4586"/>
    </row>
    <row r="4587" spans="1:5" x14ac:dyDescent="0.35">
      <c r="A4587"/>
      <c r="E4587"/>
    </row>
    <row r="4588" spans="1:5" x14ac:dyDescent="0.35">
      <c r="A4588"/>
      <c r="E4588"/>
    </row>
    <row r="4589" spans="1:5" x14ac:dyDescent="0.35">
      <c r="A4589"/>
      <c r="E4589"/>
    </row>
    <row r="4590" spans="1:5" x14ac:dyDescent="0.35">
      <c r="A4590"/>
      <c r="E4590"/>
    </row>
    <row r="4591" spans="1:5" x14ac:dyDescent="0.35">
      <c r="A4591"/>
      <c r="E4591"/>
    </row>
    <row r="4592" spans="1:5" x14ac:dyDescent="0.35">
      <c r="A4592"/>
      <c r="E4592"/>
    </row>
    <row r="4593" spans="1:5" x14ac:dyDescent="0.35">
      <c r="A4593"/>
      <c r="E4593"/>
    </row>
    <row r="4594" spans="1:5" x14ac:dyDescent="0.35">
      <c r="A4594"/>
      <c r="E4594"/>
    </row>
    <row r="4595" spans="1:5" x14ac:dyDescent="0.35">
      <c r="A4595"/>
      <c r="E4595"/>
    </row>
    <row r="4596" spans="1:5" x14ac:dyDescent="0.35">
      <c r="A4596"/>
      <c r="E4596"/>
    </row>
    <row r="4597" spans="1:5" x14ac:dyDescent="0.35">
      <c r="A4597"/>
      <c r="E4597"/>
    </row>
    <row r="4598" spans="1:5" x14ac:dyDescent="0.35">
      <c r="A4598"/>
      <c r="E4598"/>
    </row>
    <row r="4599" spans="1:5" x14ac:dyDescent="0.35">
      <c r="A4599"/>
      <c r="E4599"/>
    </row>
    <row r="4600" spans="1:5" x14ac:dyDescent="0.35">
      <c r="A4600"/>
      <c r="E4600"/>
    </row>
    <row r="4601" spans="1:5" x14ac:dyDescent="0.35">
      <c r="A4601"/>
      <c r="E4601"/>
    </row>
    <row r="4602" spans="1:5" x14ac:dyDescent="0.35">
      <c r="A4602"/>
      <c r="E4602"/>
    </row>
    <row r="4603" spans="1:5" x14ac:dyDescent="0.35">
      <c r="A4603"/>
      <c r="E4603"/>
    </row>
    <row r="4604" spans="1:5" x14ac:dyDescent="0.35">
      <c r="A4604"/>
      <c r="E4604"/>
    </row>
    <row r="4605" spans="1:5" x14ac:dyDescent="0.35">
      <c r="A4605"/>
      <c r="E4605"/>
    </row>
    <row r="4606" spans="1:5" x14ac:dyDescent="0.35">
      <c r="A4606"/>
      <c r="E4606"/>
    </row>
    <row r="4607" spans="1:5" x14ac:dyDescent="0.35">
      <c r="A4607"/>
      <c r="E4607"/>
    </row>
    <row r="4608" spans="1:5" x14ac:dyDescent="0.35">
      <c r="A4608"/>
      <c r="E4608"/>
    </row>
    <row r="4609" spans="1:5" x14ac:dyDescent="0.35">
      <c r="A4609"/>
      <c r="E4609"/>
    </row>
    <row r="4610" spans="1:5" x14ac:dyDescent="0.35">
      <c r="A4610"/>
      <c r="E4610"/>
    </row>
    <row r="4611" spans="1:5" x14ac:dyDescent="0.35">
      <c r="A4611"/>
      <c r="E4611"/>
    </row>
    <row r="4612" spans="1:5" x14ac:dyDescent="0.35">
      <c r="A4612"/>
      <c r="E4612"/>
    </row>
    <row r="4613" spans="1:5" x14ac:dyDescent="0.35">
      <c r="A4613"/>
      <c r="E4613"/>
    </row>
    <row r="4614" spans="1:5" x14ac:dyDescent="0.35">
      <c r="A4614"/>
      <c r="E4614"/>
    </row>
    <row r="4615" spans="1:5" x14ac:dyDescent="0.35">
      <c r="A4615"/>
      <c r="E4615"/>
    </row>
    <row r="4616" spans="1:5" x14ac:dyDescent="0.35">
      <c r="A4616"/>
      <c r="E4616"/>
    </row>
    <row r="4617" spans="1:5" x14ac:dyDescent="0.35">
      <c r="A4617"/>
      <c r="E4617"/>
    </row>
    <row r="4618" spans="1:5" x14ac:dyDescent="0.35">
      <c r="A4618"/>
      <c r="E4618"/>
    </row>
    <row r="4619" spans="1:5" x14ac:dyDescent="0.35">
      <c r="A4619"/>
      <c r="E4619"/>
    </row>
    <row r="4620" spans="1:5" x14ac:dyDescent="0.35">
      <c r="A4620"/>
      <c r="E4620"/>
    </row>
    <row r="4621" spans="1:5" x14ac:dyDescent="0.35">
      <c r="A4621"/>
      <c r="E4621"/>
    </row>
    <row r="4622" spans="1:5" x14ac:dyDescent="0.35">
      <c r="A4622"/>
      <c r="E4622"/>
    </row>
    <row r="4623" spans="1:5" x14ac:dyDescent="0.35">
      <c r="A4623"/>
      <c r="E4623"/>
    </row>
    <row r="4624" spans="1:5" x14ac:dyDescent="0.35">
      <c r="A4624"/>
      <c r="E4624"/>
    </row>
    <row r="4625" spans="1:5" x14ac:dyDescent="0.35">
      <c r="A4625"/>
      <c r="E4625"/>
    </row>
    <row r="4626" spans="1:5" x14ac:dyDescent="0.35">
      <c r="A4626"/>
      <c r="E4626"/>
    </row>
    <row r="4627" spans="1:5" x14ac:dyDescent="0.35">
      <c r="A4627"/>
      <c r="E4627"/>
    </row>
    <row r="4628" spans="1:5" x14ac:dyDescent="0.35">
      <c r="A4628"/>
      <c r="E4628"/>
    </row>
    <row r="4629" spans="1:5" x14ac:dyDescent="0.35">
      <c r="A4629"/>
      <c r="E4629"/>
    </row>
    <row r="4630" spans="1:5" x14ac:dyDescent="0.35">
      <c r="A4630"/>
      <c r="E4630"/>
    </row>
    <row r="4631" spans="1:5" x14ac:dyDescent="0.35">
      <c r="A4631"/>
      <c r="E4631"/>
    </row>
    <row r="4632" spans="1:5" x14ac:dyDescent="0.35">
      <c r="A4632"/>
      <c r="E4632"/>
    </row>
    <row r="4633" spans="1:5" x14ac:dyDescent="0.35">
      <c r="A4633"/>
      <c r="E4633"/>
    </row>
    <row r="4634" spans="1:5" x14ac:dyDescent="0.35">
      <c r="A4634"/>
      <c r="E4634"/>
    </row>
    <row r="4635" spans="1:5" x14ac:dyDescent="0.35">
      <c r="A4635"/>
      <c r="E4635"/>
    </row>
    <row r="4636" spans="1:5" x14ac:dyDescent="0.35">
      <c r="A4636"/>
      <c r="E4636"/>
    </row>
    <row r="4637" spans="1:5" x14ac:dyDescent="0.35">
      <c r="A4637"/>
      <c r="E4637"/>
    </row>
    <row r="4638" spans="1:5" x14ac:dyDescent="0.35">
      <c r="A4638"/>
      <c r="E4638"/>
    </row>
    <row r="4639" spans="1:5" x14ac:dyDescent="0.35">
      <c r="A4639"/>
      <c r="E4639"/>
    </row>
    <row r="4640" spans="1:5" x14ac:dyDescent="0.35">
      <c r="A4640"/>
      <c r="E4640"/>
    </row>
    <row r="4641" spans="1:5" x14ac:dyDescent="0.35">
      <c r="A4641"/>
      <c r="E4641"/>
    </row>
    <row r="4642" spans="1:5" x14ac:dyDescent="0.35">
      <c r="A4642"/>
      <c r="E4642"/>
    </row>
    <row r="4643" spans="1:5" x14ac:dyDescent="0.35">
      <c r="A4643"/>
      <c r="E4643"/>
    </row>
    <row r="4644" spans="1:5" x14ac:dyDescent="0.35">
      <c r="A4644"/>
      <c r="E4644"/>
    </row>
    <row r="4645" spans="1:5" x14ac:dyDescent="0.35">
      <c r="A4645"/>
      <c r="E4645"/>
    </row>
    <row r="4646" spans="1:5" x14ac:dyDescent="0.35">
      <c r="A4646"/>
      <c r="E4646"/>
    </row>
    <row r="4647" spans="1:5" x14ac:dyDescent="0.35">
      <c r="A4647"/>
      <c r="E4647"/>
    </row>
    <row r="4648" spans="1:5" x14ac:dyDescent="0.35">
      <c r="A4648"/>
      <c r="E4648"/>
    </row>
    <row r="4649" spans="1:5" x14ac:dyDescent="0.35">
      <c r="A4649"/>
      <c r="E4649"/>
    </row>
    <row r="4650" spans="1:5" x14ac:dyDescent="0.35">
      <c r="A4650"/>
      <c r="E4650"/>
    </row>
    <row r="4651" spans="1:5" x14ac:dyDescent="0.35">
      <c r="A4651"/>
      <c r="E4651"/>
    </row>
    <row r="4652" spans="1:5" x14ac:dyDescent="0.35">
      <c r="A4652"/>
      <c r="E4652"/>
    </row>
    <row r="4653" spans="1:5" x14ac:dyDescent="0.35">
      <c r="A4653"/>
      <c r="E4653"/>
    </row>
    <row r="4654" spans="1:5" x14ac:dyDescent="0.35">
      <c r="A4654"/>
      <c r="E4654"/>
    </row>
    <row r="4655" spans="1:5" x14ac:dyDescent="0.35">
      <c r="A4655"/>
      <c r="E4655"/>
    </row>
    <row r="4656" spans="1:5" x14ac:dyDescent="0.35">
      <c r="A4656"/>
      <c r="E4656"/>
    </row>
    <row r="4657" spans="1:5" x14ac:dyDescent="0.35">
      <c r="A4657"/>
      <c r="E4657"/>
    </row>
    <row r="4658" spans="1:5" x14ac:dyDescent="0.35">
      <c r="A4658"/>
      <c r="E4658"/>
    </row>
    <row r="4659" spans="1:5" x14ac:dyDescent="0.35">
      <c r="A4659"/>
      <c r="E4659"/>
    </row>
    <row r="4660" spans="1:5" x14ac:dyDescent="0.35">
      <c r="A4660"/>
      <c r="E4660"/>
    </row>
    <row r="4661" spans="1:5" x14ac:dyDescent="0.35">
      <c r="A4661"/>
      <c r="E4661"/>
    </row>
    <row r="4662" spans="1:5" x14ac:dyDescent="0.35">
      <c r="A4662"/>
      <c r="E4662"/>
    </row>
    <row r="4663" spans="1:5" x14ac:dyDescent="0.35">
      <c r="A4663"/>
      <c r="E4663"/>
    </row>
    <row r="4664" spans="1:5" x14ac:dyDescent="0.35">
      <c r="A4664"/>
      <c r="E4664"/>
    </row>
    <row r="4665" spans="1:5" x14ac:dyDescent="0.35">
      <c r="A4665"/>
      <c r="E4665"/>
    </row>
    <row r="4666" spans="1:5" x14ac:dyDescent="0.35">
      <c r="A4666"/>
      <c r="E4666"/>
    </row>
    <row r="4667" spans="1:5" x14ac:dyDescent="0.35">
      <c r="A4667"/>
      <c r="E4667"/>
    </row>
    <row r="4668" spans="1:5" x14ac:dyDescent="0.35">
      <c r="A4668"/>
      <c r="E4668"/>
    </row>
    <row r="4669" spans="1:5" x14ac:dyDescent="0.35">
      <c r="A4669"/>
      <c r="E4669"/>
    </row>
    <row r="4670" spans="1:5" x14ac:dyDescent="0.35">
      <c r="A4670"/>
      <c r="E4670"/>
    </row>
    <row r="4671" spans="1:5" x14ac:dyDescent="0.35">
      <c r="A4671"/>
      <c r="E4671"/>
    </row>
    <row r="4672" spans="1:5" x14ac:dyDescent="0.35">
      <c r="A4672"/>
      <c r="E4672"/>
    </row>
    <row r="4673" spans="1:5" x14ac:dyDescent="0.35">
      <c r="A4673"/>
      <c r="E4673"/>
    </row>
    <row r="4674" spans="1:5" x14ac:dyDescent="0.35">
      <c r="A4674"/>
      <c r="E4674"/>
    </row>
    <row r="4675" spans="1:5" x14ac:dyDescent="0.35">
      <c r="A4675"/>
      <c r="E4675"/>
    </row>
    <row r="4676" spans="1:5" x14ac:dyDescent="0.35">
      <c r="A4676"/>
      <c r="E4676"/>
    </row>
    <row r="4677" spans="1:5" x14ac:dyDescent="0.35">
      <c r="A4677"/>
      <c r="E4677"/>
    </row>
    <row r="4678" spans="1:5" x14ac:dyDescent="0.35">
      <c r="A4678"/>
      <c r="E4678"/>
    </row>
    <row r="4679" spans="1:5" x14ac:dyDescent="0.35">
      <c r="A4679"/>
      <c r="E4679"/>
    </row>
    <row r="4680" spans="1:5" x14ac:dyDescent="0.35">
      <c r="A4680"/>
      <c r="E4680"/>
    </row>
    <row r="4681" spans="1:5" x14ac:dyDescent="0.35">
      <c r="A4681"/>
      <c r="E4681"/>
    </row>
    <row r="4682" spans="1:5" x14ac:dyDescent="0.35">
      <c r="A4682"/>
      <c r="E4682"/>
    </row>
    <row r="4683" spans="1:5" x14ac:dyDescent="0.35">
      <c r="A4683"/>
      <c r="E4683"/>
    </row>
    <row r="4684" spans="1:5" x14ac:dyDescent="0.35">
      <c r="A4684"/>
      <c r="E4684"/>
    </row>
    <row r="4685" spans="1:5" x14ac:dyDescent="0.35">
      <c r="A4685"/>
      <c r="E4685"/>
    </row>
    <row r="4686" spans="1:5" x14ac:dyDescent="0.35">
      <c r="A4686"/>
      <c r="E4686"/>
    </row>
    <row r="4687" spans="1:5" x14ac:dyDescent="0.35">
      <c r="A4687"/>
      <c r="E4687"/>
    </row>
    <row r="4688" spans="1:5" x14ac:dyDescent="0.35">
      <c r="A4688"/>
      <c r="E4688"/>
    </row>
    <row r="4689" spans="1:5" x14ac:dyDescent="0.35">
      <c r="A4689"/>
      <c r="E4689"/>
    </row>
    <row r="4690" spans="1:5" x14ac:dyDescent="0.35">
      <c r="A4690"/>
      <c r="E4690"/>
    </row>
    <row r="4691" spans="1:5" x14ac:dyDescent="0.35">
      <c r="A4691"/>
      <c r="E4691"/>
    </row>
    <row r="4692" spans="1:5" x14ac:dyDescent="0.35">
      <c r="A4692"/>
      <c r="E4692"/>
    </row>
    <row r="4693" spans="1:5" x14ac:dyDescent="0.35">
      <c r="A4693"/>
      <c r="E4693"/>
    </row>
    <row r="4694" spans="1:5" x14ac:dyDescent="0.35">
      <c r="A4694"/>
      <c r="E4694"/>
    </row>
    <row r="4695" spans="1:5" x14ac:dyDescent="0.35">
      <c r="A4695"/>
      <c r="E4695"/>
    </row>
    <row r="4696" spans="1:5" x14ac:dyDescent="0.35">
      <c r="A4696"/>
      <c r="E4696"/>
    </row>
    <row r="4697" spans="1:5" x14ac:dyDescent="0.35">
      <c r="A4697"/>
      <c r="E4697"/>
    </row>
    <row r="4698" spans="1:5" x14ac:dyDescent="0.35">
      <c r="A4698"/>
      <c r="E4698"/>
    </row>
    <row r="4699" spans="1:5" x14ac:dyDescent="0.35">
      <c r="A4699"/>
      <c r="E4699"/>
    </row>
    <row r="4700" spans="1:5" x14ac:dyDescent="0.35">
      <c r="A4700"/>
      <c r="E4700"/>
    </row>
    <row r="4701" spans="1:5" x14ac:dyDescent="0.35">
      <c r="A4701"/>
      <c r="E4701"/>
    </row>
    <row r="4702" spans="1:5" x14ac:dyDescent="0.35">
      <c r="A4702"/>
      <c r="E4702"/>
    </row>
    <row r="4703" spans="1:5" x14ac:dyDescent="0.35">
      <c r="A4703"/>
      <c r="E4703"/>
    </row>
    <row r="4704" spans="1:5" x14ac:dyDescent="0.35">
      <c r="A4704"/>
      <c r="E4704"/>
    </row>
    <row r="4705" spans="1:5" x14ac:dyDescent="0.35">
      <c r="A4705"/>
      <c r="E4705"/>
    </row>
    <row r="4706" spans="1:5" x14ac:dyDescent="0.35">
      <c r="A4706"/>
      <c r="E4706"/>
    </row>
    <row r="4707" spans="1:5" x14ac:dyDescent="0.35">
      <c r="A4707"/>
      <c r="E4707"/>
    </row>
    <row r="4708" spans="1:5" x14ac:dyDescent="0.35">
      <c r="A4708"/>
      <c r="E4708"/>
    </row>
    <row r="4709" spans="1:5" x14ac:dyDescent="0.35">
      <c r="A4709"/>
      <c r="E4709"/>
    </row>
    <row r="4710" spans="1:5" x14ac:dyDescent="0.35">
      <c r="A4710"/>
      <c r="E4710"/>
    </row>
    <row r="4711" spans="1:5" x14ac:dyDescent="0.35">
      <c r="A4711"/>
      <c r="E4711"/>
    </row>
    <row r="4712" spans="1:5" x14ac:dyDescent="0.35">
      <c r="A4712"/>
      <c r="E4712"/>
    </row>
    <row r="4713" spans="1:5" x14ac:dyDescent="0.35">
      <c r="A4713"/>
      <c r="E4713"/>
    </row>
    <row r="4714" spans="1:5" x14ac:dyDescent="0.35">
      <c r="A4714"/>
      <c r="E4714"/>
    </row>
    <row r="4715" spans="1:5" x14ac:dyDescent="0.35">
      <c r="A4715"/>
      <c r="E4715"/>
    </row>
    <row r="4716" spans="1:5" x14ac:dyDescent="0.35">
      <c r="A4716"/>
      <c r="E4716"/>
    </row>
    <row r="4717" spans="1:5" x14ac:dyDescent="0.35">
      <c r="A4717"/>
      <c r="E4717"/>
    </row>
    <row r="4718" spans="1:5" x14ac:dyDescent="0.35">
      <c r="A4718"/>
      <c r="E4718"/>
    </row>
    <row r="4719" spans="1:5" x14ac:dyDescent="0.35">
      <c r="A4719"/>
      <c r="E4719"/>
    </row>
    <row r="4720" spans="1:5" x14ac:dyDescent="0.35">
      <c r="A4720"/>
      <c r="E4720"/>
    </row>
    <row r="4721" spans="1:5" x14ac:dyDescent="0.35">
      <c r="A4721"/>
      <c r="E4721"/>
    </row>
    <row r="4722" spans="1:5" x14ac:dyDescent="0.35">
      <c r="A4722"/>
      <c r="E4722"/>
    </row>
    <row r="4723" spans="1:5" x14ac:dyDescent="0.35">
      <c r="A4723"/>
      <c r="E4723"/>
    </row>
    <row r="4724" spans="1:5" x14ac:dyDescent="0.35">
      <c r="A4724"/>
      <c r="E4724"/>
    </row>
    <row r="4725" spans="1:5" x14ac:dyDescent="0.35">
      <c r="A4725"/>
      <c r="E4725"/>
    </row>
    <row r="4726" spans="1:5" x14ac:dyDescent="0.35">
      <c r="A4726"/>
      <c r="E4726"/>
    </row>
    <row r="4727" spans="1:5" x14ac:dyDescent="0.35">
      <c r="A4727"/>
      <c r="E4727"/>
    </row>
    <row r="4728" spans="1:5" x14ac:dyDescent="0.35">
      <c r="A4728"/>
      <c r="E4728"/>
    </row>
    <row r="4729" spans="1:5" x14ac:dyDescent="0.35">
      <c r="A4729"/>
      <c r="E4729"/>
    </row>
    <row r="4730" spans="1:5" x14ac:dyDescent="0.35">
      <c r="A4730"/>
      <c r="E4730"/>
    </row>
    <row r="4731" spans="1:5" x14ac:dyDescent="0.35">
      <c r="A4731"/>
      <c r="E4731"/>
    </row>
    <row r="4732" spans="1:5" x14ac:dyDescent="0.35">
      <c r="A4732"/>
      <c r="E4732"/>
    </row>
    <row r="4733" spans="1:5" x14ac:dyDescent="0.35">
      <c r="A4733"/>
      <c r="E4733"/>
    </row>
    <row r="4734" spans="1:5" x14ac:dyDescent="0.35">
      <c r="A4734"/>
      <c r="E4734"/>
    </row>
    <row r="4735" spans="1:5" x14ac:dyDescent="0.35">
      <c r="A4735"/>
      <c r="E4735"/>
    </row>
    <row r="4736" spans="1:5" x14ac:dyDescent="0.35">
      <c r="A4736"/>
      <c r="E4736"/>
    </row>
    <row r="4737" spans="1:5" x14ac:dyDescent="0.35">
      <c r="A4737"/>
      <c r="E4737"/>
    </row>
    <row r="4738" spans="1:5" x14ac:dyDescent="0.35">
      <c r="A4738"/>
      <c r="E4738"/>
    </row>
    <row r="4739" spans="1:5" x14ac:dyDescent="0.35">
      <c r="A4739"/>
      <c r="E4739"/>
    </row>
    <row r="4740" spans="1:5" x14ac:dyDescent="0.35">
      <c r="A4740"/>
      <c r="E4740"/>
    </row>
    <row r="4741" spans="1:5" x14ac:dyDescent="0.35">
      <c r="A4741"/>
      <c r="E4741"/>
    </row>
    <row r="4742" spans="1:5" x14ac:dyDescent="0.35">
      <c r="A4742"/>
      <c r="E4742"/>
    </row>
    <row r="4743" spans="1:5" x14ac:dyDescent="0.35">
      <c r="A4743"/>
      <c r="E4743"/>
    </row>
    <row r="4744" spans="1:5" x14ac:dyDescent="0.35">
      <c r="A4744"/>
      <c r="E4744"/>
    </row>
    <row r="4745" spans="1:5" x14ac:dyDescent="0.35">
      <c r="A4745"/>
      <c r="E4745"/>
    </row>
    <row r="4746" spans="1:5" x14ac:dyDescent="0.35">
      <c r="A4746"/>
      <c r="E4746"/>
    </row>
    <row r="4747" spans="1:5" x14ac:dyDescent="0.35">
      <c r="A4747"/>
      <c r="E4747"/>
    </row>
    <row r="4748" spans="1:5" x14ac:dyDescent="0.35">
      <c r="A4748"/>
      <c r="E4748"/>
    </row>
    <row r="4749" spans="1:5" x14ac:dyDescent="0.35">
      <c r="A4749"/>
      <c r="E4749"/>
    </row>
    <row r="4750" spans="1:5" x14ac:dyDescent="0.35">
      <c r="A4750"/>
      <c r="E4750"/>
    </row>
    <row r="4751" spans="1:5" x14ac:dyDescent="0.35">
      <c r="A4751"/>
      <c r="E4751"/>
    </row>
    <row r="4752" spans="1:5" x14ac:dyDescent="0.35">
      <c r="A4752"/>
      <c r="E4752"/>
    </row>
    <row r="4753" spans="1:5" x14ac:dyDescent="0.35">
      <c r="A4753"/>
      <c r="E4753"/>
    </row>
    <row r="4754" spans="1:5" x14ac:dyDescent="0.35">
      <c r="A4754"/>
      <c r="E4754"/>
    </row>
    <row r="4755" spans="1:5" x14ac:dyDescent="0.35">
      <c r="A4755"/>
      <c r="E4755"/>
    </row>
    <row r="4756" spans="1:5" x14ac:dyDescent="0.35">
      <c r="A4756"/>
      <c r="E4756"/>
    </row>
    <row r="4757" spans="1:5" x14ac:dyDescent="0.35">
      <c r="A4757"/>
      <c r="E4757"/>
    </row>
    <row r="4758" spans="1:5" x14ac:dyDescent="0.35">
      <c r="A4758"/>
      <c r="E4758"/>
    </row>
    <row r="4759" spans="1:5" x14ac:dyDescent="0.35">
      <c r="A4759"/>
      <c r="E4759"/>
    </row>
    <row r="4760" spans="1:5" x14ac:dyDescent="0.35">
      <c r="A4760"/>
      <c r="E4760"/>
    </row>
    <row r="4761" spans="1:5" x14ac:dyDescent="0.35">
      <c r="A4761"/>
      <c r="E4761"/>
    </row>
    <row r="4762" spans="1:5" x14ac:dyDescent="0.35">
      <c r="A4762"/>
      <c r="E4762"/>
    </row>
    <row r="4763" spans="1:5" x14ac:dyDescent="0.35">
      <c r="A4763"/>
      <c r="E4763"/>
    </row>
    <row r="4764" spans="1:5" x14ac:dyDescent="0.35">
      <c r="A4764"/>
      <c r="E4764"/>
    </row>
    <row r="4765" spans="1:5" x14ac:dyDescent="0.35">
      <c r="A4765"/>
      <c r="E4765"/>
    </row>
    <row r="4766" spans="1:5" x14ac:dyDescent="0.35">
      <c r="A4766"/>
      <c r="E4766"/>
    </row>
    <row r="4767" spans="1:5" x14ac:dyDescent="0.35">
      <c r="A4767"/>
      <c r="E4767"/>
    </row>
    <row r="4768" spans="1:5" x14ac:dyDescent="0.35">
      <c r="A4768"/>
      <c r="E4768"/>
    </row>
    <row r="4769" spans="1:5" x14ac:dyDescent="0.35">
      <c r="A4769"/>
      <c r="E4769"/>
    </row>
    <row r="4770" spans="1:5" x14ac:dyDescent="0.35">
      <c r="A4770"/>
      <c r="E4770"/>
    </row>
    <row r="4771" spans="1:5" x14ac:dyDescent="0.35">
      <c r="A4771"/>
      <c r="E4771"/>
    </row>
    <row r="4772" spans="1:5" x14ac:dyDescent="0.35">
      <c r="A4772"/>
      <c r="E4772"/>
    </row>
    <row r="4773" spans="1:5" x14ac:dyDescent="0.35">
      <c r="A4773"/>
      <c r="E4773"/>
    </row>
    <row r="4774" spans="1:5" x14ac:dyDescent="0.35">
      <c r="A4774"/>
      <c r="E4774"/>
    </row>
    <row r="4775" spans="1:5" x14ac:dyDescent="0.35">
      <c r="A4775"/>
      <c r="E4775"/>
    </row>
    <row r="4776" spans="1:5" x14ac:dyDescent="0.35">
      <c r="A4776"/>
      <c r="E4776"/>
    </row>
    <row r="4777" spans="1:5" x14ac:dyDescent="0.35">
      <c r="A4777"/>
      <c r="E4777"/>
    </row>
    <row r="4778" spans="1:5" x14ac:dyDescent="0.35">
      <c r="A4778"/>
      <c r="E4778"/>
    </row>
    <row r="4779" spans="1:5" x14ac:dyDescent="0.35">
      <c r="A4779"/>
      <c r="E4779"/>
    </row>
    <row r="4780" spans="1:5" x14ac:dyDescent="0.35">
      <c r="A4780"/>
      <c r="E4780"/>
    </row>
    <row r="4781" spans="1:5" x14ac:dyDescent="0.35">
      <c r="A4781"/>
      <c r="E4781"/>
    </row>
    <row r="4782" spans="1:5" x14ac:dyDescent="0.35">
      <c r="A4782"/>
      <c r="E4782"/>
    </row>
    <row r="4783" spans="1:5" x14ac:dyDescent="0.35">
      <c r="A4783"/>
      <c r="E4783"/>
    </row>
    <row r="4784" spans="1:5" x14ac:dyDescent="0.35">
      <c r="A4784"/>
      <c r="E4784"/>
    </row>
    <row r="4785" spans="1:5" x14ac:dyDescent="0.35">
      <c r="A4785"/>
      <c r="E4785"/>
    </row>
    <row r="4786" spans="1:5" x14ac:dyDescent="0.35">
      <c r="A4786"/>
      <c r="E4786"/>
    </row>
    <row r="4787" spans="1:5" x14ac:dyDescent="0.35">
      <c r="A4787"/>
      <c r="E4787"/>
    </row>
    <row r="4788" spans="1:5" x14ac:dyDescent="0.35">
      <c r="A4788"/>
      <c r="E4788"/>
    </row>
    <row r="4789" spans="1:5" x14ac:dyDescent="0.35">
      <c r="A4789"/>
      <c r="E4789"/>
    </row>
    <row r="4790" spans="1:5" x14ac:dyDescent="0.35">
      <c r="A4790"/>
      <c r="E4790"/>
    </row>
    <row r="4791" spans="1:5" x14ac:dyDescent="0.35">
      <c r="A4791"/>
      <c r="E4791"/>
    </row>
    <row r="4792" spans="1:5" x14ac:dyDescent="0.35">
      <c r="A4792"/>
      <c r="E4792"/>
    </row>
    <row r="4793" spans="1:5" x14ac:dyDescent="0.35">
      <c r="A4793"/>
      <c r="E4793"/>
    </row>
    <row r="4794" spans="1:5" x14ac:dyDescent="0.35">
      <c r="A4794"/>
      <c r="E4794"/>
    </row>
    <row r="4795" spans="1:5" x14ac:dyDescent="0.35">
      <c r="A4795"/>
      <c r="E4795"/>
    </row>
    <row r="4796" spans="1:5" x14ac:dyDescent="0.35">
      <c r="A4796"/>
      <c r="E4796"/>
    </row>
    <row r="4797" spans="1:5" x14ac:dyDescent="0.35">
      <c r="A4797"/>
      <c r="E4797"/>
    </row>
    <row r="4798" spans="1:5" x14ac:dyDescent="0.35">
      <c r="A4798"/>
      <c r="E4798"/>
    </row>
    <row r="4799" spans="1:5" x14ac:dyDescent="0.35">
      <c r="A4799"/>
      <c r="E4799"/>
    </row>
    <row r="4800" spans="1:5" x14ac:dyDescent="0.35">
      <c r="A4800"/>
      <c r="E4800"/>
    </row>
    <row r="4801" spans="1:5" x14ac:dyDescent="0.35">
      <c r="A4801"/>
      <c r="E4801"/>
    </row>
    <row r="4802" spans="1:5" x14ac:dyDescent="0.35">
      <c r="A4802"/>
      <c r="E4802"/>
    </row>
    <row r="4803" spans="1:5" x14ac:dyDescent="0.35">
      <c r="A4803"/>
      <c r="E4803"/>
    </row>
    <row r="4804" spans="1:5" x14ac:dyDescent="0.35">
      <c r="A4804"/>
      <c r="E4804"/>
    </row>
    <row r="4805" spans="1:5" x14ac:dyDescent="0.35">
      <c r="A4805"/>
      <c r="E4805"/>
    </row>
    <row r="4806" spans="1:5" x14ac:dyDescent="0.35">
      <c r="A4806"/>
      <c r="E4806"/>
    </row>
    <row r="4807" spans="1:5" x14ac:dyDescent="0.35">
      <c r="A4807"/>
      <c r="E4807"/>
    </row>
    <row r="4808" spans="1:5" x14ac:dyDescent="0.35">
      <c r="A4808"/>
      <c r="E4808"/>
    </row>
    <row r="4809" spans="1:5" x14ac:dyDescent="0.35">
      <c r="A4809"/>
      <c r="E4809"/>
    </row>
    <row r="4810" spans="1:5" x14ac:dyDescent="0.35">
      <c r="A4810"/>
      <c r="E4810"/>
    </row>
    <row r="4811" spans="1:5" x14ac:dyDescent="0.35">
      <c r="A4811"/>
      <c r="E4811"/>
    </row>
    <row r="4812" spans="1:5" x14ac:dyDescent="0.35">
      <c r="A4812"/>
      <c r="E4812"/>
    </row>
    <row r="4813" spans="1:5" x14ac:dyDescent="0.35">
      <c r="A4813"/>
      <c r="E4813"/>
    </row>
    <row r="4814" spans="1:5" x14ac:dyDescent="0.35">
      <c r="A4814"/>
      <c r="E4814"/>
    </row>
    <row r="4815" spans="1:5" x14ac:dyDescent="0.35">
      <c r="A4815"/>
      <c r="E4815"/>
    </row>
    <row r="4816" spans="1:5" x14ac:dyDescent="0.35">
      <c r="A4816"/>
      <c r="E4816"/>
    </row>
    <row r="4817" spans="1:5" x14ac:dyDescent="0.35">
      <c r="A4817"/>
      <c r="E4817"/>
    </row>
    <row r="4818" spans="1:5" x14ac:dyDescent="0.35">
      <c r="A4818"/>
      <c r="E4818"/>
    </row>
    <row r="4819" spans="1:5" x14ac:dyDescent="0.35">
      <c r="A4819"/>
      <c r="E4819"/>
    </row>
    <row r="4820" spans="1:5" x14ac:dyDescent="0.35">
      <c r="A4820"/>
      <c r="E4820"/>
    </row>
    <row r="4821" spans="1:5" x14ac:dyDescent="0.35">
      <c r="A4821"/>
      <c r="E4821"/>
    </row>
    <row r="4822" spans="1:5" x14ac:dyDescent="0.35">
      <c r="A4822"/>
      <c r="E4822"/>
    </row>
    <row r="4823" spans="1:5" x14ac:dyDescent="0.35">
      <c r="A4823"/>
      <c r="E4823"/>
    </row>
    <row r="4824" spans="1:5" x14ac:dyDescent="0.35">
      <c r="A4824"/>
      <c r="E4824"/>
    </row>
    <row r="4825" spans="1:5" x14ac:dyDescent="0.35">
      <c r="A4825"/>
      <c r="E4825"/>
    </row>
    <row r="4826" spans="1:5" x14ac:dyDescent="0.35">
      <c r="A4826"/>
      <c r="E4826"/>
    </row>
    <row r="4827" spans="1:5" x14ac:dyDescent="0.35">
      <c r="A4827"/>
      <c r="E4827"/>
    </row>
    <row r="4828" spans="1:5" x14ac:dyDescent="0.35">
      <c r="A4828"/>
      <c r="E4828"/>
    </row>
    <row r="4829" spans="1:5" x14ac:dyDescent="0.35">
      <c r="A4829"/>
      <c r="E4829"/>
    </row>
    <row r="4830" spans="1:5" x14ac:dyDescent="0.35">
      <c r="A4830"/>
      <c r="E4830"/>
    </row>
    <row r="4831" spans="1:5" x14ac:dyDescent="0.35">
      <c r="A4831"/>
      <c r="E4831"/>
    </row>
    <row r="4832" spans="1:5" x14ac:dyDescent="0.35">
      <c r="A4832"/>
      <c r="E4832"/>
    </row>
    <row r="4833" spans="1:5" x14ac:dyDescent="0.35">
      <c r="A4833"/>
      <c r="E4833"/>
    </row>
    <row r="4834" spans="1:5" x14ac:dyDescent="0.35">
      <c r="A4834"/>
      <c r="E4834"/>
    </row>
    <row r="4835" spans="1:5" x14ac:dyDescent="0.35">
      <c r="A4835"/>
      <c r="E4835"/>
    </row>
    <row r="4836" spans="1:5" x14ac:dyDescent="0.35">
      <c r="A4836"/>
      <c r="E4836"/>
    </row>
    <row r="4837" spans="1:5" x14ac:dyDescent="0.35">
      <c r="A4837"/>
      <c r="E4837"/>
    </row>
    <row r="4838" spans="1:5" x14ac:dyDescent="0.35">
      <c r="A4838"/>
      <c r="E4838"/>
    </row>
    <row r="4839" spans="1:5" x14ac:dyDescent="0.35">
      <c r="A4839"/>
      <c r="E4839"/>
    </row>
    <row r="4840" spans="1:5" x14ac:dyDescent="0.35">
      <c r="A4840"/>
      <c r="E4840"/>
    </row>
    <row r="4841" spans="1:5" x14ac:dyDescent="0.35">
      <c r="A4841"/>
      <c r="E4841"/>
    </row>
    <row r="4842" spans="1:5" x14ac:dyDescent="0.35">
      <c r="A4842"/>
      <c r="E4842"/>
    </row>
    <row r="4843" spans="1:5" x14ac:dyDescent="0.35">
      <c r="A4843"/>
      <c r="E4843"/>
    </row>
    <row r="4844" spans="1:5" x14ac:dyDescent="0.35">
      <c r="A4844"/>
      <c r="E4844"/>
    </row>
    <row r="4845" spans="1:5" x14ac:dyDescent="0.35">
      <c r="A4845"/>
      <c r="E4845"/>
    </row>
    <row r="4846" spans="1:5" x14ac:dyDescent="0.35">
      <c r="A4846"/>
      <c r="E4846"/>
    </row>
    <row r="4847" spans="1:5" x14ac:dyDescent="0.35">
      <c r="A4847"/>
      <c r="E4847"/>
    </row>
    <row r="4848" spans="1:5" x14ac:dyDescent="0.35">
      <c r="A4848"/>
      <c r="E4848"/>
    </row>
    <row r="4849" spans="1:5" x14ac:dyDescent="0.35">
      <c r="A4849"/>
      <c r="E4849"/>
    </row>
    <row r="4850" spans="1:5" x14ac:dyDescent="0.35">
      <c r="A4850"/>
      <c r="E4850"/>
    </row>
    <row r="4851" spans="1:5" x14ac:dyDescent="0.35">
      <c r="A4851"/>
      <c r="E4851"/>
    </row>
    <row r="4852" spans="1:5" x14ac:dyDescent="0.35">
      <c r="A4852"/>
      <c r="E4852"/>
    </row>
    <row r="4853" spans="1:5" x14ac:dyDescent="0.35">
      <c r="A4853"/>
      <c r="E4853"/>
    </row>
    <row r="4854" spans="1:5" x14ac:dyDescent="0.35">
      <c r="A4854"/>
      <c r="E4854"/>
    </row>
    <row r="4855" spans="1:5" x14ac:dyDescent="0.35">
      <c r="A4855"/>
      <c r="E4855"/>
    </row>
    <row r="4856" spans="1:5" x14ac:dyDescent="0.35">
      <c r="A4856"/>
      <c r="E4856"/>
    </row>
    <row r="4857" spans="1:5" x14ac:dyDescent="0.35">
      <c r="A4857"/>
      <c r="E4857"/>
    </row>
    <row r="4858" spans="1:5" x14ac:dyDescent="0.35">
      <c r="A4858"/>
      <c r="E4858"/>
    </row>
    <row r="4859" spans="1:5" x14ac:dyDescent="0.35">
      <c r="A4859"/>
      <c r="E4859"/>
    </row>
    <row r="4860" spans="1:5" x14ac:dyDescent="0.35">
      <c r="A4860"/>
      <c r="E4860"/>
    </row>
    <row r="4861" spans="1:5" x14ac:dyDescent="0.35">
      <c r="A4861"/>
      <c r="E4861"/>
    </row>
    <row r="4862" spans="1:5" x14ac:dyDescent="0.35">
      <c r="A4862"/>
      <c r="E4862"/>
    </row>
    <row r="4863" spans="1:5" x14ac:dyDescent="0.35">
      <c r="A4863"/>
      <c r="E4863"/>
    </row>
    <row r="4864" spans="1:5" x14ac:dyDescent="0.35">
      <c r="A4864"/>
      <c r="E4864"/>
    </row>
    <row r="4865" spans="1:5" x14ac:dyDescent="0.35">
      <c r="A4865"/>
      <c r="E4865"/>
    </row>
    <row r="4866" spans="1:5" x14ac:dyDescent="0.35">
      <c r="A4866"/>
      <c r="E4866"/>
    </row>
    <row r="4867" spans="1:5" x14ac:dyDescent="0.35">
      <c r="A4867"/>
      <c r="E4867"/>
    </row>
    <row r="4868" spans="1:5" x14ac:dyDescent="0.35">
      <c r="A4868"/>
      <c r="E4868"/>
    </row>
    <row r="4869" spans="1:5" x14ac:dyDescent="0.35">
      <c r="A4869"/>
      <c r="E4869"/>
    </row>
    <row r="4870" spans="1:5" x14ac:dyDescent="0.35">
      <c r="A4870"/>
      <c r="E4870"/>
    </row>
    <row r="4871" spans="1:5" x14ac:dyDescent="0.35">
      <c r="A4871"/>
      <c r="E4871"/>
    </row>
    <row r="4872" spans="1:5" x14ac:dyDescent="0.35">
      <c r="A4872"/>
      <c r="E4872"/>
    </row>
    <row r="4873" spans="1:5" x14ac:dyDescent="0.35">
      <c r="A4873"/>
      <c r="E4873"/>
    </row>
    <row r="4874" spans="1:5" x14ac:dyDescent="0.35">
      <c r="A4874"/>
      <c r="E4874"/>
    </row>
    <row r="4875" spans="1:5" x14ac:dyDescent="0.35">
      <c r="A4875"/>
      <c r="E4875"/>
    </row>
    <row r="4876" spans="1:5" x14ac:dyDescent="0.35">
      <c r="A4876"/>
      <c r="E4876"/>
    </row>
    <row r="4877" spans="1:5" x14ac:dyDescent="0.35">
      <c r="A4877"/>
      <c r="E4877"/>
    </row>
    <row r="4878" spans="1:5" x14ac:dyDescent="0.35">
      <c r="A4878"/>
      <c r="E4878"/>
    </row>
    <row r="4879" spans="1:5" x14ac:dyDescent="0.35">
      <c r="A4879"/>
      <c r="E4879"/>
    </row>
    <row r="4880" spans="1:5" x14ac:dyDescent="0.35">
      <c r="A4880"/>
      <c r="E4880"/>
    </row>
    <row r="4881" spans="1:5" x14ac:dyDescent="0.35">
      <c r="A4881"/>
      <c r="E4881"/>
    </row>
    <row r="4882" spans="1:5" x14ac:dyDescent="0.35">
      <c r="A4882"/>
      <c r="E4882"/>
    </row>
    <row r="4883" spans="1:5" x14ac:dyDescent="0.35">
      <c r="A4883"/>
      <c r="E4883"/>
    </row>
    <row r="4884" spans="1:5" x14ac:dyDescent="0.35">
      <c r="A4884"/>
      <c r="E4884"/>
    </row>
    <row r="4885" spans="1:5" x14ac:dyDescent="0.35">
      <c r="A4885"/>
      <c r="E4885"/>
    </row>
    <row r="4886" spans="1:5" x14ac:dyDescent="0.35">
      <c r="A4886"/>
      <c r="E4886"/>
    </row>
    <row r="4887" spans="1:5" x14ac:dyDescent="0.35">
      <c r="A4887"/>
      <c r="E4887"/>
    </row>
    <row r="4888" spans="1:5" x14ac:dyDescent="0.35">
      <c r="A4888"/>
      <c r="E4888"/>
    </row>
    <row r="4889" spans="1:5" x14ac:dyDescent="0.35">
      <c r="A4889"/>
      <c r="E4889"/>
    </row>
    <row r="4890" spans="1:5" x14ac:dyDescent="0.35">
      <c r="A4890"/>
      <c r="E4890"/>
    </row>
    <row r="4891" spans="1:5" x14ac:dyDescent="0.35">
      <c r="A4891"/>
      <c r="E4891"/>
    </row>
    <row r="4892" spans="1:5" x14ac:dyDescent="0.35">
      <c r="A4892"/>
      <c r="E4892"/>
    </row>
    <row r="4893" spans="1:5" x14ac:dyDescent="0.35">
      <c r="A4893"/>
      <c r="E4893"/>
    </row>
    <row r="4894" spans="1:5" x14ac:dyDescent="0.35">
      <c r="A4894"/>
      <c r="E4894"/>
    </row>
    <row r="4895" spans="1:5" x14ac:dyDescent="0.35">
      <c r="A4895"/>
      <c r="E4895"/>
    </row>
    <row r="4896" spans="1:5" x14ac:dyDescent="0.35">
      <c r="A4896"/>
      <c r="E4896"/>
    </row>
    <row r="4897" spans="1:5" x14ac:dyDescent="0.35">
      <c r="A4897"/>
      <c r="E4897"/>
    </row>
    <row r="4898" spans="1:5" x14ac:dyDescent="0.35">
      <c r="A4898"/>
      <c r="E4898"/>
    </row>
    <row r="4899" spans="1:5" x14ac:dyDescent="0.35">
      <c r="A4899"/>
      <c r="E4899"/>
    </row>
    <row r="4900" spans="1:5" x14ac:dyDescent="0.35">
      <c r="A4900"/>
      <c r="E4900"/>
    </row>
    <row r="4901" spans="1:5" x14ac:dyDescent="0.35">
      <c r="A4901"/>
      <c r="E4901"/>
    </row>
    <row r="4902" spans="1:5" x14ac:dyDescent="0.35">
      <c r="A4902"/>
      <c r="E4902"/>
    </row>
    <row r="4903" spans="1:5" x14ac:dyDescent="0.35">
      <c r="A4903"/>
      <c r="E4903"/>
    </row>
    <row r="4904" spans="1:5" x14ac:dyDescent="0.35">
      <c r="A4904"/>
      <c r="E4904"/>
    </row>
    <row r="4905" spans="1:5" x14ac:dyDescent="0.35">
      <c r="A4905"/>
      <c r="E4905"/>
    </row>
    <row r="4906" spans="1:5" x14ac:dyDescent="0.35">
      <c r="A4906"/>
      <c r="E4906"/>
    </row>
    <row r="4907" spans="1:5" x14ac:dyDescent="0.35">
      <c r="A4907"/>
      <c r="E4907"/>
    </row>
    <row r="4908" spans="1:5" x14ac:dyDescent="0.35">
      <c r="A4908"/>
      <c r="E4908"/>
    </row>
    <row r="4909" spans="1:5" x14ac:dyDescent="0.35">
      <c r="A4909"/>
      <c r="E4909"/>
    </row>
    <row r="4910" spans="1:5" x14ac:dyDescent="0.35">
      <c r="A4910"/>
      <c r="E4910"/>
    </row>
    <row r="4911" spans="1:5" x14ac:dyDescent="0.35">
      <c r="A4911"/>
      <c r="E4911"/>
    </row>
    <row r="4912" spans="1:5" x14ac:dyDescent="0.35">
      <c r="A4912"/>
      <c r="E4912"/>
    </row>
    <row r="4913" spans="1:5" x14ac:dyDescent="0.35">
      <c r="A4913"/>
      <c r="E4913"/>
    </row>
    <row r="4914" spans="1:5" x14ac:dyDescent="0.35">
      <c r="A4914"/>
      <c r="E4914"/>
    </row>
    <row r="4915" spans="1:5" x14ac:dyDescent="0.35">
      <c r="A4915"/>
      <c r="E4915"/>
    </row>
    <row r="4916" spans="1:5" x14ac:dyDescent="0.35">
      <c r="A4916"/>
      <c r="E4916"/>
    </row>
    <row r="4917" spans="1:5" x14ac:dyDescent="0.35">
      <c r="A4917"/>
      <c r="E4917"/>
    </row>
    <row r="4918" spans="1:5" x14ac:dyDescent="0.35">
      <c r="A4918"/>
      <c r="E4918"/>
    </row>
    <row r="4919" spans="1:5" x14ac:dyDescent="0.35">
      <c r="A4919"/>
      <c r="E4919"/>
    </row>
    <row r="4920" spans="1:5" x14ac:dyDescent="0.35">
      <c r="A4920"/>
      <c r="E4920"/>
    </row>
    <row r="4921" spans="1:5" x14ac:dyDescent="0.35">
      <c r="A4921"/>
      <c r="E4921"/>
    </row>
    <row r="4922" spans="1:5" x14ac:dyDescent="0.35">
      <c r="A4922"/>
      <c r="E4922"/>
    </row>
    <row r="4923" spans="1:5" x14ac:dyDescent="0.35">
      <c r="A4923"/>
      <c r="E4923"/>
    </row>
    <row r="4924" spans="1:5" x14ac:dyDescent="0.35">
      <c r="A4924"/>
      <c r="E4924"/>
    </row>
    <row r="4925" spans="1:5" x14ac:dyDescent="0.35">
      <c r="A4925"/>
      <c r="E4925"/>
    </row>
    <row r="4926" spans="1:5" x14ac:dyDescent="0.35">
      <c r="A4926"/>
      <c r="E4926"/>
    </row>
    <row r="4927" spans="1:5" x14ac:dyDescent="0.35">
      <c r="A4927"/>
      <c r="E4927"/>
    </row>
    <row r="4928" spans="1:5" x14ac:dyDescent="0.35">
      <c r="A4928"/>
      <c r="E4928"/>
    </row>
    <row r="4929" spans="1:5" x14ac:dyDescent="0.35">
      <c r="A4929"/>
      <c r="E4929"/>
    </row>
    <row r="4930" spans="1:5" x14ac:dyDescent="0.35">
      <c r="A4930"/>
      <c r="E4930"/>
    </row>
    <row r="4931" spans="1:5" x14ac:dyDescent="0.35">
      <c r="A4931"/>
      <c r="E4931"/>
    </row>
    <row r="4932" spans="1:5" x14ac:dyDescent="0.35">
      <c r="A4932"/>
      <c r="E4932"/>
    </row>
    <row r="4933" spans="1:5" x14ac:dyDescent="0.35">
      <c r="A4933"/>
      <c r="E4933"/>
    </row>
    <row r="4934" spans="1:5" x14ac:dyDescent="0.35">
      <c r="A4934"/>
      <c r="E4934"/>
    </row>
    <row r="4935" spans="1:5" x14ac:dyDescent="0.35">
      <c r="A4935"/>
      <c r="E4935"/>
    </row>
    <row r="4936" spans="1:5" x14ac:dyDescent="0.35">
      <c r="A4936"/>
      <c r="E4936"/>
    </row>
    <row r="4937" spans="1:5" x14ac:dyDescent="0.35">
      <c r="A4937"/>
      <c r="E4937"/>
    </row>
    <row r="4938" spans="1:5" x14ac:dyDescent="0.35">
      <c r="A4938"/>
      <c r="E4938"/>
    </row>
    <row r="4939" spans="1:5" x14ac:dyDescent="0.35">
      <c r="A4939"/>
      <c r="E4939"/>
    </row>
    <row r="4940" spans="1:5" x14ac:dyDescent="0.35">
      <c r="A4940"/>
      <c r="E4940"/>
    </row>
    <row r="4941" spans="1:5" x14ac:dyDescent="0.35">
      <c r="A4941"/>
      <c r="E4941"/>
    </row>
    <row r="4942" spans="1:5" x14ac:dyDescent="0.35">
      <c r="A4942"/>
      <c r="E4942"/>
    </row>
    <row r="4943" spans="1:5" x14ac:dyDescent="0.35">
      <c r="A4943"/>
      <c r="E4943"/>
    </row>
    <row r="4944" spans="1:5" x14ac:dyDescent="0.35">
      <c r="A4944"/>
      <c r="E4944"/>
    </row>
    <row r="4945" spans="1:5" x14ac:dyDescent="0.35">
      <c r="A4945"/>
      <c r="E4945"/>
    </row>
    <row r="4946" spans="1:5" x14ac:dyDescent="0.35">
      <c r="A4946"/>
      <c r="E4946"/>
    </row>
    <row r="4947" spans="1:5" x14ac:dyDescent="0.35">
      <c r="A4947"/>
      <c r="E4947"/>
    </row>
    <row r="4948" spans="1:5" x14ac:dyDescent="0.35">
      <c r="A4948"/>
      <c r="E4948"/>
    </row>
    <row r="4949" spans="1:5" x14ac:dyDescent="0.35">
      <c r="A4949"/>
      <c r="E4949"/>
    </row>
    <row r="4950" spans="1:5" x14ac:dyDescent="0.35">
      <c r="A4950"/>
      <c r="E4950"/>
    </row>
    <row r="4951" spans="1:5" x14ac:dyDescent="0.35">
      <c r="A4951"/>
      <c r="E4951"/>
    </row>
    <row r="4952" spans="1:5" x14ac:dyDescent="0.35">
      <c r="A4952"/>
      <c r="E4952"/>
    </row>
    <row r="4953" spans="1:5" x14ac:dyDescent="0.35">
      <c r="A4953"/>
      <c r="E4953"/>
    </row>
    <row r="4954" spans="1:5" x14ac:dyDescent="0.35">
      <c r="A4954"/>
      <c r="E4954"/>
    </row>
    <row r="4955" spans="1:5" x14ac:dyDescent="0.35">
      <c r="A4955"/>
      <c r="E4955"/>
    </row>
    <row r="4956" spans="1:5" x14ac:dyDescent="0.35">
      <c r="A4956"/>
      <c r="E4956"/>
    </row>
    <row r="4957" spans="1:5" x14ac:dyDescent="0.35">
      <c r="A4957"/>
      <c r="E4957"/>
    </row>
    <row r="4958" spans="1:5" x14ac:dyDescent="0.35">
      <c r="A4958"/>
      <c r="E4958"/>
    </row>
    <row r="4959" spans="1:5" x14ac:dyDescent="0.35">
      <c r="A4959"/>
      <c r="E4959"/>
    </row>
    <row r="4960" spans="1:5" x14ac:dyDescent="0.35">
      <c r="A4960"/>
      <c r="E4960"/>
    </row>
    <row r="4961" spans="1:5" x14ac:dyDescent="0.35">
      <c r="A4961"/>
      <c r="E4961"/>
    </row>
    <row r="4962" spans="1:5" x14ac:dyDescent="0.35">
      <c r="A4962"/>
      <c r="E4962"/>
    </row>
    <row r="4963" spans="1:5" x14ac:dyDescent="0.35">
      <c r="A4963"/>
      <c r="E4963"/>
    </row>
    <row r="4964" spans="1:5" x14ac:dyDescent="0.35">
      <c r="A4964"/>
      <c r="E4964"/>
    </row>
    <row r="4965" spans="1:5" x14ac:dyDescent="0.35">
      <c r="A4965"/>
      <c r="E4965"/>
    </row>
    <row r="4966" spans="1:5" x14ac:dyDescent="0.35">
      <c r="A4966"/>
      <c r="E4966"/>
    </row>
    <row r="4967" spans="1:5" x14ac:dyDescent="0.35">
      <c r="A4967"/>
      <c r="E4967"/>
    </row>
    <row r="4968" spans="1:5" x14ac:dyDescent="0.35">
      <c r="A4968"/>
      <c r="E4968"/>
    </row>
    <row r="4969" spans="1:5" x14ac:dyDescent="0.35">
      <c r="A4969"/>
      <c r="E4969"/>
    </row>
    <row r="4970" spans="1:5" x14ac:dyDescent="0.35">
      <c r="A4970"/>
      <c r="E4970"/>
    </row>
    <row r="4971" spans="1:5" x14ac:dyDescent="0.35">
      <c r="A4971"/>
      <c r="E4971"/>
    </row>
    <row r="4972" spans="1:5" x14ac:dyDescent="0.35">
      <c r="A4972"/>
      <c r="E4972"/>
    </row>
    <row r="4973" spans="1:5" x14ac:dyDescent="0.35">
      <c r="A4973"/>
      <c r="E4973"/>
    </row>
    <row r="4974" spans="1:5" x14ac:dyDescent="0.35">
      <c r="A4974"/>
      <c r="E4974"/>
    </row>
    <row r="4975" spans="1:5" x14ac:dyDescent="0.35">
      <c r="A4975"/>
      <c r="E4975"/>
    </row>
    <row r="4976" spans="1:5" x14ac:dyDescent="0.35">
      <c r="A4976"/>
      <c r="E4976"/>
    </row>
    <row r="4977" spans="1:5" x14ac:dyDescent="0.35">
      <c r="A4977"/>
      <c r="E4977"/>
    </row>
    <row r="4978" spans="1:5" x14ac:dyDescent="0.35">
      <c r="A4978"/>
      <c r="E4978"/>
    </row>
    <row r="4979" spans="1:5" x14ac:dyDescent="0.35">
      <c r="A4979"/>
      <c r="E4979"/>
    </row>
    <row r="4980" spans="1:5" x14ac:dyDescent="0.35">
      <c r="A4980"/>
      <c r="E4980"/>
    </row>
    <row r="4981" spans="1:5" x14ac:dyDescent="0.35">
      <c r="A4981"/>
      <c r="E4981"/>
    </row>
    <row r="4982" spans="1:5" x14ac:dyDescent="0.35">
      <c r="A4982"/>
      <c r="E4982"/>
    </row>
    <row r="4983" spans="1:5" x14ac:dyDescent="0.35">
      <c r="A4983"/>
      <c r="E4983"/>
    </row>
    <row r="4984" spans="1:5" x14ac:dyDescent="0.35">
      <c r="A4984"/>
      <c r="E4984"/>
    </row>
    <row r="4985" spans="1:5" x14ac:dyDescent="0.35">
      <c r="A4985"/>
      <c r="E4985"/>
    </row>
    <row r="4986" spans="1:5" x14ac:dyDescent="0.35">
      <c r="A4986"/>
      <c r="E4986"/>
    </row>
    <row r="4987" spans="1:5" x14ac:dyDescent="0.35">
      <c r="A4987"/>
      <c r="E4987"/>
    </row>
    <row r="4988" spans="1:5" x14ac:dyDescent="0.35">
      <c r="A4988"/>
      <c r="E4988"/>
    </row>
    <row r="4989" spans="1:5" x14ac:dyDescent="0.35">
      <c r="A4989"/>
      <c r="E4989"/>
    </row>
    <row r="4990" spans="1:5" x14ac:dyDescent="0.35">
      <c r="A4990"/>
      <c r="E4990"/>
    </row>
    <row r="4991" spans="1:5" x14ac:dyDescent="0.35">
      <c r="A4991"/>
      <c r="E4991"/>
    </row>
    <row r="4992" spans="1:5" x14ac:dyDescent="0.35">
      <c r="A4992"/>
      <c r="E4992"/>
    </row>
    <row r="4993" spans="1:5" x14ac:dyDescent="0.35">
      <c r="A4993"/>
      <c r="E4993"/>
    </row>
    <row r="4994" spans="1:5" x14ac:dyDescent="0.35">
      <c r="A4994"/>
      <c r="E4994"/>
    </row>
    <row r="4995" spans="1:5" x14ac:dyDescent="0.35">
      <c r="A4995"/>
      <c r="E4995"/>
    </row>
    <row r="4996" spans="1:5" x14ac:dyDescent="0.35">
      <c r="A4996"/>
      <c r="E4996"/>
    </row>
    <row r="4997" spans="1:5" x14ac:dyDescent="0.35">
      <c r="A4997"/>
      <c r="E4997"/>
    </row>
    <row r="4998" spans="1:5" x14ac:dyDescent="0.35">
      <c r="A4998"/>
      <c r="E4998"/>
    </row>
    <row r="4999" spans="1:5" x14ac:dyDescent="0.35">
      <c r="A4999"/>
      <c r="E4999"/>
    </row>
    <row r="5000" spans="1:5" x14ac:dyDescent="0.35">
      <c r="A5000"/>
      <c r="E5000"/>
    </row>
    <row r="5001" spans="1:5" x14ac:dyDescent="0.35">
      <c r="A5001"/>
      <c r="E5001"/>
    </row>
    <row r="5002" spans="1:5" x14ac:dyDescent="0.35">
      <c r="A5002"/>
      <c r="E5002"/>
    </row>
    <row r="5003" spans="1:5" x14ac:dyDescent="0.35">
      <c r="A5003"/>
      <c r="E5003"/>
    </row>
    <row r="5004" spans="1:5" x14ac:dyDescent="0.35">
      <c r="A5004"/>
      <c r="E5004"/>
    </row>
    <row r="5005" spans="1:5" x14ac:dyDescent="0.35">
      <c r="A5005"/>
      <c r="E5005"/>
    </row>
    <row r="5006" spans="1:5" x14ac:dyDescent="0.35">
      <c r="A5006"/>
      <c r="E5006"/>
    </row>
    <row r="5007" spans="1:5" x14ac:dyDescent="0.35">
      <c r="A5007"/>
      <c r="E5007"/>
    </row>
    <row r="5008" spans="1:5" x14ac:dyDescent="0.35">
      <c r="A5008"/>
      <c r="E5008"/>
    </row>
    <row r="5009" spans="1:5" x14ac:dyDescent="0.35">
      <c r="A5009"/>
      <c r="E5009"/>
    </row>
    <row r="5010" spans="1:5" x14ac:dyDescent="0.35">
      <c r="A5010"/>
      <c r="E5010"/>
    </row>
    <row r="5011" spans="1:5" x14ac:dyDescent="0.35">
      <c r="A5011"/>
      <c r="E5011"/>
    </row>
    <row r="5012" spans="1:5" x14ac:dyDescent="0.35">
      <c r="A5012"/>
      <c r="E5012"/>
    </row>
    <row r="5013" spans="1:5" x14ac:dyDescent="0.35">
      <c r="A5013"/>
      <c r="E5013"/>
    </row>
    <row r="5014" spans="1:5" x14ac:dyDescent="0.35">
      <c r="A5014"/>
      <c r="E5014"/>
    </row>
    <row r="5015" spans="1:5" x14ac:dyDescent="0.35">
      <c r="A5015"/>
      <c r="E5015"/>
    </row>
    <row r="5016" spans="1:5" x14ac:dyDescent="0.35">
      <c r="A5016"/>
      <c r="E5016"/>
    </row>
    <row r="5017" spans="1:5" x14ac:dyDescent="0.35">
      <c r="A5017"/>
      <c r="E5017"/>
    </row>
    <row r="5018" spans="1:5" x14ac:dyDescent="0.35">
      <c r="A5018"/>
      <c r="E5018"/>
    </row>
    <row r="5019" spans="1:5" x14ac:dyDescent="0.35">
      <c r="A5019"/>
      <c r="E5019"/>
    </row>
    <row r="5020" spans="1:5" x14ac:dyDescent="0.35">
      <c r="A5020"/>
      <c r="E5020"/>
    </row>
    <row r="5021" spans="1:5" x14ac:dyDescent="0.35">
      <c r="A5021"/>
      <c r="E5021"/>
    </row>
    <row r="5022" spans="1:5" x14ac:dyDescent="0.35">
      <c r="A5022"/>
      <c r="E5022"/>
    </row>
    <row r="5023" spans="1:5" x14ac:dyDescent="0.35">
      <c r="A5023"/>
      <c r="E5023"/>
    </row>
    <row r="5024" spans="1:5" x14ac:dyDescent="0.35">
      <c r="A5024"/>
      <c r="E5024"/>
    </row>
    <row r="5025" spans="1:5" x14ac:dyDescent="0.35">
      <c r="A5025"/>
      <c r="E5025"/>
    </row>
    <row r="5026" spans="1:5" x14ac:dyDescent="0.35">
      <c r="A5026"/>
      <c r="E5026"/>
    </row>
    <row r="5027" spans="1:5" x14ac:dyDescent="0.35">
      <c r="A5027"/>
      <c r="E5027"/>
    </row>
    <row r="5028" spans="1:5" x14ac:dyDescent="0.35">
      <c r="A5028"/>
      <c r="E5028"/>
    </row>
    <row r="5029" spans="1:5" x14ac:dyDescent="0.35">
      <c r="A5029"/>
      <c r="E5029"/>
    </row>
    <row r="5030" spans="1:5" x14ac:dyDescent="0.35">
      <c r="A5030"/>
      <c r="E5030"/>
    </row>
    <row r="5031" spans="1:5" x14ac:dyDescent="0.35">
      <c r="A5031"/>
      <c r="E5031"/>
    </row>
    <row r="5032" spans="1:5" x14ac:dyDescent="0.35">
      <c r="A5032"/>
      <c r="E5032"/>
    </row>
    <row r="5033" spans="1:5" x14ac:dyDescent="0.35">
      <c r="A5033"/>
      <c r="E5033"/>
    </row>
    <row r="5034" spans="1:5" x14ac:dyDescent="0.35">
      <c r="A5034"/>
      <c r="E5034"/>
    </row>
    <row r="5035" spans="1:5" x14ac:dyDescent="0.35">
      <c r="A5035"/>
      <c r="E5035"/>
    </row>
    <row r="5036" spans="1:5" x14ac:dyDescent="0.35">
      <c r="A5036"/>
      <c r="E5036"/>
    </row>
    <row r="5037" spans="1:5" x14ac:dyDescent="0.35">
      <c r="A5037"/>
      <c r="E5037"/>
    </row>
    <row r="5038" spans="1:5" x14ac:dyDescent="0.35">
      <c r="A5038"/>
      <c r="E5038"/>
    </row>
    <row r="5039" spans="1:5" x14ac:dyDescent="0.35">
      <c r="A5039"/>
      <c r="E5039"/>
    </row>
    <row r="5040" spans="1:5" x14ac:dyDescent="0.35">
      <c r="A5040"/>
      <c r="E5040"/>
    </row>
    <row r="5041" spans="1:5" x14ac:dyDescent="0.35">
      <c r="A5041"/>
      <c r="E5041"/>
    </row>
    <row r="5042" spans="1:5" x14ac:dyDescent="0.35">
      <c r="A5042"/>
      <c r="E5042"/>
    </row>
    <row r="5043" spans="1:5" x14ac:dyDescent="0.35">
      <c r="A5043"/>
      <c r="E5043"/>
    </row>
    <row r="5044" spans="1:5" x14ac:dyDescent="0.35">
      <c r="A5044"/>
      <c r="E5044"/>
    </row>
    <row r="5045" spans="1:5" x14ac:dyDescent="0.35">
      <c r="A5045"/>
      <c r="E5045"/>
    </row>
    <row r="5046" spans="1:5" x14ac:dyDescent="0.35">
      <c r="A5046"/>
      <c r="E5046"/>
    </row>
    <row r="5047" spans="1:5" x14ac:dyDescent="0.35">
      <c r="A5047"/>
      <c r="E5047"/>
    </row>
    <row r="5048" spans="1:5" x14ac:dyDescent="0.35">
      <c r="A5048"/>
      <c r="E5048"/>
    </row>
    <row r="5049" spans="1:5" x14ac:dyDescent="0.35">
      <c r="A5049"/>
      <c r="E5049"/>
    </row>
    <row r="5050" spans="1:5" x14ac:dyDescent="0.35">
      <c r="A5050"/>
      <c r="E5050"/>
    </row>
    <row r="5051" spans="1:5" x14ac:dyDescent="0.35">
      <c r="A5051"/>
      <c r="E5051"/>
    </row>
    <row r="5052" spans="1:5" x14ac:dyDescent="0.35">
      <c r="A5052"/>
      <c r="E5052"/>
    </row>
    <row r="5053" spans="1:5" x14ac:dyDescent="0.35">
      <c r="A5053"/>
      <c r="E5053"/>
    </row>
    <row r="5054" spans="1:5" x14ac:dyDescent="0.35">
      <c r="A5054"/>
      <c r="E5054"/>
    </row>
    <row r="5055" spans="1:5" x14ac:dyDescent="0.35">
      <c r="A5055"/>
      <c r="E5055"/>
    </row>
    <row r="5056" spans="1:5" x14ac:dyDescent="0.35">
      <c r="A5056"/>
      <c r="E5056"/>
    </row>
    <row r="5057" spans="1:5" x14ac:dyDescent="0.35">
      <c r="A5057"/>
      <c r="E5057"/>
    </row>
    <row r="5058" spans="1:5" x14ac:dyDescent="0.35">
      <c r="A5058"/>
      <c r="E5058"/>
    </row>
    <row r="5059" spans="1:5" x14ac:dyDescent="0.35">
      <c r="A5059"/>
      <c r="E5059"/>
    </row>
    <row r="5060" spans="1:5" x14ac:dyDescent="0.35">
      <c r="A5060"/>
      <c r="E5060"/>
    </row>
    <row r="5061" spans="1:5" x14ac:dyDescent="0.35">
      <c r="A5061"/>
      <c r="E5061"/>
    </row>
    <row r="5062" spans="1:5" x14ac:dyDescent="0.35">
      <c r="A5062"/>
      <c r="E5062"/>
    </row>
    <row r="5063" spans="1:5" x14ac:dyDescent="0.35">
      <c r="A5063"/>
      <c r="E5063"/>
    </row>
    <row r="5064" spans="1:5" x14ac:dyDescent="0.35">
      <c r="A5064"/>
      <c r="E5064"/>
    </row>
    <row r="5065" spans="1:5" x14ac:dyDescent="0.35">
      <c r="A5065"/>
      <c r="E5065"/>
    </row>
    <row r="5066" spans="1:5" x14ac:dyDescent="0.35">
      <c r="A5066"/>
      <c r="E5066"/>
    </row>
    <row r="5067" spans="1:5" x14ac:dyDescent="0.35">
      <c r="A5067"/>
      <c r="E5067"/>
    </row>
    <row r="5068" spans="1:5" x14ac:dyDescent="0.35">
      <c r="A5068"/>
      <c r="E5068"/>
    </row>
    <row r="5069" spans="1:5" x14ac:dyDescent="0.35">
      <c r="A5069"/>
      <c r="E5069"/>
    </row>
    <row r="5070" spans="1:5" x14ac:dyDescent="0.35">
      <c r="A5070"/>
      <c r="E5070"/>
    </row>
    <row r="5071" spans="1:5" x14ac:dyDescent="0.35">
      <c r="A5071"/>
      <c r="E5071"/>
    </row>
    <row r="5072" spans="1:5" x14ac:dyDescent="0.35">
      <c r="A5072"/>
      <c r="E5072"/>
    </row>
    <row r="5073" spans="1:5" x14ac:dyDescent="0.35">
      <c r="A5073"/>
      <c r="E5073"/>
    </row>
    <row r="5074" spans="1:5" x14ac:dyDescent="0.35">
      <c r="A5074"/>
      <c r="E5074"/>
    </row>
    <row r="5075" spans="1:5" x14ac:dyDescent="0.35">
      <c r="A5075"/>
      <c r="E5075"/>
    </row>
    <row r="5076" spans="1:5" x14ac:dyDescent="0.35">
      <c r="A5076"/>
      <c r="E5076"/>
    </row>
    <row r="5077" spans="1:5" x14ac:dyDescent="0.35">
      <c r="A5077"/>
      <c r="E5077"/>
    </row>
    <row r="5078" spans="1:5" x14ac:dyDescent="0.35">
      <c r="A5078"/>
      <c r="E5078"/>
    </row>
    <row r="5079" spans="1:5" x14ac:dyDescent="0.35">
      <c r="A5079"/>
      <c r="E5079"/>
    </row>
    <row r="5080" spans="1:5" x14ac:dyDescent="0.35">
      <c r="A5080"/>
      <c r="E5080"/>
    </row>
    <row r="5081" spans="1:5" x14ac:dyDescent="0.35">
      <c r="A5081"/>
      <c r="E5081"/>
    </row>
    <row r="5082" spans="1:5" x14ac:dyDescent="0.35">
      <c r="A5082"/>
      <c r="E5082"/>
    </row>
    <row r="5083" spans="1:5" x14ac:dyDescent="0.35">
      <c r="A5083"/>
      <c r="E5083"/>
    </row>
    <row r="5084" spans="1:5" x14ac:dyDescent="0.35">
      <c r="A5084"/>
      <c r="E5084"/>
    </row>
    <row r="5085" spans="1:5" x14ac:dyDescent="0.35">
      <c r="A5085"/>
      <c r="E5085"/>
    </row>
    <row r="5086" spans="1:5" x14ac:dyDescent="0.35">
      <c r="A5086"/>
      <c r="E5086"/>
    </row>
    <row r="5087" spans="1:5" x14ac:dyDescent="0.35">
      <c r="A5087"/>
      <c r="E5087"/>
    </row>
    <row r="5088" spans="1:5" x14ac:dyDescent="0.35">
      <c r="A5088"/>
      <c r="E5088"/>
    </row>
    <row r="5089" spans="1:5" x14ac:dyDescent="0.35">
      <c r="A5089"/>
      <c r="E5089"/>
    </row>
    <row r="5090" spans="1:5" x14ac:dyDescent="0.35">
      <c r="A5090"/>
      <c r="E5090"/>
    </row>
    <row r="5091" spans="1:5" x14ac:dyDescent="0.35">
      <c r="A5091"/>
      <c r="E5091"/>
    </row>
    <row r="5092" spans="1:5" x14ac:dyDescent="0.35">
      <c r="A5092"/>
      <c r="E5092"/>
    </row>
    <row r="5093" spans="1:5" x14ac:dyDescent="0.35">
      <c r="A5093"/>
      <c r="E5093"/>
    </row>
    <row r="5094" spans="1:5" x14ac:dyDescent="0.35">
      <c r="A5094"/>
      <c r="E5094"/>
    </row>
    <row r="5095" spans="1:5" x14ac:dyDescent="0.35">
      <c r="A5095"/>
      <c r="E5095"/>
    </row>
    <row r="5096" spans="1:5" x14ac:dyDescent="0.35">
      <c r="A5096"/>
      <c r="E5096"/>
    </row>
    <row r="5097" spans="1:5" x14ac:dyDescent="0.35">
      <c r="A5097"/>
      <c r="E5097"/>
    </row>
    <row r="5098" spans="1:5" x14ac:dyDescent="0.35">
      <c r="A5098"/>
      <c r="E5098"/>
    </row>
    <row r="5099" spans="1:5" x14ac:dyDescent="0.35">
      <c r="A5099"/>
      <c r="E5099"/>
    </row>
    <row r="5100" spans="1:5" x14ac:dyDescent="0.35">
      <c r="A5100"/>
      <c r="E5100"/>
    </row>
    <row r="5101" spans="1:5" x14ac:dyDescent="0.35">
      <c r="A5101"/>
      <c r="E5101"/>
    </row>
    <row r="5102" spans="1:5" x14ac:dyDescent="0.35">
      <c r="A5102"/>
      <c r="E5102"/>
    </row>
    <row r="5103" spans="1:5" x14ac:dyDescent="0.35">
      <c r="A5103"/>
      <c r="E5103"/>
    </row>
    <row r="5104" spans="1:5" x14ac:dyDescent="0.35">
      <c r="A5104"/>
      <c r="E5104"/>
    </row>
    <row r="5105" spans="1:5" x14ac:dyDescent="0.35">
      <c r="A5105"/>
      <c r="E5105"/>
    </row>
    <row r="5106" spans="1:5" x14ac:dyDescent="0.35">
      <c r="A5106"/>
      <c r="E5106"/>
    </row>
    <row r="5107" spans="1:5" x14ac:dyDescent="0.35">
      <c r="A5107"/>
      <c r="E5107"/>
    </row>
    <row r="5108" spans="1:5" x14ac:dyDescent="0.35">
      <c r="A5108"/>
      <c r="E5108"/>
    </row>
    <row r="5109" spans="1:5" x14ac:dyDescent="0.35">
      <c r="A5109"/>
      <c r="E5109"/>
    </row>
    <row r="5110" spans="1:5" x14ac:dyDescent="0.35">
      <c r="A5110"/>
      <c r="E5110"/>
    </row>
    <row r="5111" spans="1:5" x14ac:dyDescent="0.35">
      <c r="A5111"/>
      <c r="E5111"/>
    </row>
    <row r="5112" spans="1:5" x14ac:dyDescent="0.35">
      <c r="A5112"/>
      <c r="E5112"/>
    </row>
    <row r="5113" spans="1:5" x14ac:dyDescent="0.35">
      <c r="A5113"/>
      <c r="E5113"/>
    </row>
    <row r="5114" spans="1:5" x14ac:dyDescent="0.35">
      <c r="A5114"/>
      <c r="E5114"/>
    </row>
    <row r="5115" spans="1:5" x14ac:dyDescent="0.35">
      <c r="A5115"/>
      <c r="E5115"/>
    </row>
    <row r="5116" spans="1:5" x14ac:dyDescent="0.35">
      <c r="A5116"/>
      <c r="E5116"/>
    </row>
    <row r="5117" spans="1:5" x14ac:dyDescent="0.35">
      <c r="A5117"/>
      <c r="E5117"/>
    </row>
    <row r="5118" spans="1:5" x14ac:dyDescent="0.35">
      <c r="A5118"/>
      <c r="E5118"/>
    </row>
    <row r="5119" spans="1:5" x14ac:dyDescent="0.35">
      <c r="A5119"/>
      <c r="E5119"/>
    </row>
    <row r="5120" spans="1:5" x14ac:dyDescent="0.35">
      <c r="A5120"/>
      <c r="E5120"/>
    </row>
    <row r="5121" spans="1:5" x14ac:dyDescent="0.35">
      <c r="A5121"/>
      <c r="E5121"/>
    </row>
    <row r="5122" spans="1:5" x14ac:dyDescent="0.35">
      <c r="A5122"/>
      <c r="E5122"/>
    </row>
    <row r="5123" spans="1:5" x14ac:dyDescent="0.35">
      <c r="A5123"/>
      <c r="E5123"/>
    </row>
    <row r="5124" spans="1:5" x14ac:dyDescent="0.35">
      <c r="A5124"/>
      <c r="E5124"/>
    </row>
    <row r="5125" spans="1:5" x14ac:dyDescent="0.35">
      <c r="A5125"/>
      <c r="E5125"/>
    </row>
    <row r="5126" spans="1:5" x14ac:dyDescent="0.35">
      <c r="A5126"/>
      <c r="E5126"/>
    </row>
    <row r="5127" spans="1:5" x14ac:dyDescent="0.35">
      <c r="A5127"/>
      <c r="E5127"/>
    </row>
    <row r="5128" spans="1:5" x14ac:dyDescent="0.35">
      <c r="A5128"/>
      <c r="E5128"/>
    </row>
    <row r="5129" spans="1:5" x14ac:dyDescent="0.35">
      <c r="A5129"/>
      <c r="E5129"/>
    </row>
    <row r="5130" spans="1:5" x14ac:dyDescent="0.35">
      <c r="A5130"/>
      <c r="E5130"/>
    </row>
    <row r="5131" spans="1:5" x14ac:dyDescent="0.35">
      <c r="A5131"/>
      <c r="E5131"/>
    </row>
    <row r="5132" spans="1:5" x14ac:dyDescent="0.35">
      <c r="A5132"/>
      <c r="E5132"/>
    </row>
    <row r="5133" spans="1:5" x14ac:dyDescent="0.35">
      <c r="A5133"/>
      <c r="E5133"/>
    </row>
    <row r="5134" spans="1:5" x14ac:dyDescent="0.35">
      <c r="A5134"/>
      <c r="E5134"/>
    </row>
    <row r="5135" spans="1:5" x14ac:dyDescent="0.35">
      <c r="A5135"/>
      <c r="E5135"/>
    </row>
    <row r="5136" spans="1:5" x14ac:dyDescent="0.35">
      <c r="A5136"/>
      <c r="E5136"/>
    </row>
    <row r="5137" spans="1:5" x14ac:dyDescent="0.35">
      <c r="A5137"/>
      <c r="E5137"/>
    </row>
    <row r="5138" spans="1:5" x14ac:dyDescent="0.35">
      <c r="A5138"/>
      <c r="E5138"/>
    </row>
    <row r="5139" spans="1:5" x14ac:dyDescent="0.35">
      <c r="A5139"/>
      <c r="E5139"/>
    </row>
    <row r="5140" spans="1:5" x14ac:dyDescent="0.35">
      <c r="A5140"/>
      <c r="E5140"/>
    </row>
    <row r="5141" spans="1:5" x14ac:dyDescent="0.35">
      <c r="A5141"/>
      <c r="E5141"/>
    </row>
    <row r="5142" spans="1:5" x14ac:dyDescent="0.35">
      <c r="A5142"/>
      <c r="E5142"/>
    </row>
    <row r="5143" spans="1:5" x14ac:dyDescent="0.35">
      <c r="A5143"/>
      <c r="E5143"/>
    </row>
    <row r="5144" spans="1:5" x14ac:dyDescent="0.35">
      <c r="A5144"/>
      <c r="E5144"/>
    </row>
    <row r="5145" spans="1:5" x14ac:dyDescent="0.35">
      <c r="A5145"/>
      <c r="E5145"/>
    </row>
    <row r="5146" spans="1:5" x14ac:dyDescent="0.35">
      <c r="A5146"/>
      <c r="E5146"/>
    </row>
    <row r="5147" spans="1:5" x14ac:dyDescent="0.35">
      <c r="A5147"/>
      <c r="E5147"/>
    </row>
    <row r="5148" spans="1:5" x14ac:dyDescent="0.35">
      <c r="A5148"/>
      <c r="E5148"/>
    </row>
    <row r="5149" spans="1:5" x14ac:dyDescent="0.35">
      <c r="A5149"/>
      <c r="E5149"/>
    </row>
    <row r="5150" spans="1:5" x14ac:dyDescent="0.35">
      <c r="A5150"/>
      <c r="E5150"/>
    </row>
    <row r="5151" spans="1:5" x14ac:dyDescent="0.35">
      <c r="A5151"/>
      <c r="E5151"/>
    </row>
    <row r="5152" spans="1:5" x14ac:dyDescent="0.35">
      <c r="A5152"/>
      <c r="E5152"/>
    </row>
    <row r="5153" spans="1:5" x14ac:dyDescent="0.35">
      <c r="A5153"/>
      <c r="E5153"/>
    </row>
    <row r="5154" spans="1:5" x14ac:dyDescent="0.35">
      <c r="A5154"/>
      <c r="E5154"/>
    </row>
    <row r="5155" spans="1:5" x14ac:dyDescent="0.35">
      <c r="A5155"/>
      <c r="E5155"/>
    </row>
    <row r="5156" spans="1:5" x14ac:dyDescent="0.35">
      <c r="A5156"/>
      <c r="E5156"/>
    </row>
    <row r="5157" spans="1:5" x14ac:dyDescent="0.35">
      <c r="A5157"/>
      <c r="E5157"/>
    </row>
    <row r="5158" spans="1:5" x14ac:dyDescent="0.35">
      <c r="A5158"/>
      <c r="E5158"/>
    </row>
    <row r="5159" spans="1:5" x14ac:dyDescent="0.35">
      <c r="A5159"/>
      <c r="E5159"/>
    </row>
    <row r="5160" spans="1:5" x14ac:dyDescent="0.35">
      <c r="A5160"/>
      <c r="E5160"/>
    </row>
    <row r="5161" spans="1:5" x14ac:dyDescent="0.35">
      <c r="A5161"/>
      <c r="E5161"/>
    </row>
    <row r="5162" spans="1:5" x14ac:dyDescent="0.35">
      <c r="A5162"/>
      <c r="E5162"/>
    </row>
    <row r="5163" spans="1:5" x14ac:dyDescent="0.35">
      <c r="A5163"/>
      <c r="E5163"/>
    </row>
    <row r="5164" spans="1:5" x14ac:dyDescent="0.35">
      <c r="A5164"/>
      <c r="E5164"/>
    </row>
    <row r="5165" spans="1:5" x14ac:dyDescent="0.35">
      <c r="A5165"/>
      <c r="E5165"/>
    </row>
    <row r="5166" spans="1:5" x14ac:dyDescent="0.35">
      <c r="A5166"/>
      <c r="E5166"/>
    </row>
    <row r="5167" spans="1:5" x14ac:dyDescent="0.35">
      <c r="A5167"/>
      <c r="E5167"/>
    </row>
    <row r="5168" spans="1:5" x14ac:dyDescent="0.35">
      <c r="A5168"/>
      <c r="E5168"/>
    </row>
    <row r="5169" spans="1:5" x14ac:dyDescent="0.35">
      <c r="A5169"/>
      <c r="E5169"/>
    </row>
    <row r="5170" spans="1:5" x14ac:dyDescent="0.35">
      <c r="A5170"/>
      <c r="E5170"/>
    </row>
    <row r="5171" spans="1:5" x14ac:dyDescent="0.35">
      <c r="A5171"/>
      <c r="E5171"/>
    </row>
    <row r="5172" spans="1:5" x14ac:dyDescent="0.35">
      <c r="A5172"/>
      <c r="E5172"/>
    </row>
    <row r="5173" spans="1:5" x14ac:dyDescent="0.35">
      <c r="A5173"/>
      <c r="E5173"/>
    </row>
    <row r="5174" spans="1:5" x14ac:dyDescent="0.35">
      <c r="A5174"/>
      <c r="E5174"/>
    </row>
    <row r="5175" spans="1:5" x14ac:dyDescent="0.35">
      <c r="A5175"/>
      <c r="E5175"/>
    </row>
    <row r="5176" spans="1:5" x14ac:dyDescent="0.35">
      <c r="A5176"/>
      <c r="E5176"/>
    </row>
    <row r="5177" spans="1:5" x14ac:dyDescent="0.35">
      <c r="A5177"/>
      <c r="E5177"/>
    </row>
    <row r="5178" spans="1:5" x14ac:dyDescent="0.35">
      <c r="A5178"/>
      <c r="E5178"/>
    </row>
    <row r="5179" spans="1:5" x14ac:dyDescent="0.35">
      <c r="A5179"/>
      <c r="E5179"/>
    </row>
    <row r="5180" spans="1:5" x14ac:dyDescent="0.35">
      <c r="A5180"/>
      <c r="E5180"/>
    </row>
    <row r="5181" spans="1:5" x14ac:dyDescent="0.35">
      <c r="A5181"/>
      <c r="E5181"/>
    </row>
    <row r="5182" spans="1:5" x14ac:dyDescent="0.35">
      <c r="A5182"/>
      <c r="E5182"/>
    </row>
    <row r="5183" spans="1:5" x14ac:dyDescent="0.35">
      <c r="A5183"/>
      <c r="E5183"/>
    </row>
    <row r="5184" spans="1:5" x14ac:dyDescent="0.35">
      <c r="A5184"/>
      <c r="E5184"/>
    </row>
    <row r="5185" spans="1:5" x14ac:dyDescent="0.35">
      <c r="A5185"/>
      <c r="E5185"/>
    </row>
    <row r="5186" spans="1:5" x14ac:dyDescent="0.35">
      <c r="A5186"/>
      <c r="E5186"/>
    </row>
    <row r="5187" spans="1:5" x14ac:dyDescent="0.35">
      <c r="A5187"/>
      <c r="E5187"/>
    </row>
    <row r="5188" spans="1:5" x14ac:dyDescent="0.35">
      <c r="A5188"/>
      <c r="E5188"/>
    </row>
    <row r="5189" spans="1:5" x14ac:dyDescent="0.35">
      <c r="A5189"/>
      <c r="E5189"/>
    </row>
    <row r="5190" spans="1:5" x14ac:dyDescent="0.35">
      <c r="A5190"/>
      <c r="E5190"/>
    </row>
    <row r="5191" spans="1:5" x14ac:dyDescent="0.35">
      <c r="A5191"/>
      <c r="E5191"/>
    </row>
    <row r="5192" spans="1:5" x14ac:dyDescent="0.35">
      <c r="A5192"/>
      <c r="E5192"/>
    </row>
    <row r="5193" spans="1:5" x14ac:dyDescent="0.35">
      <c r="A5193"/>
      <c r="E5193"/>
    </row>
    <row r="5194" spans="1:5" x14ac:dyDescent="0.35">
      <c r="A5194"/>
      <c r="E5194"/>
    </row>
    <row r="5195" spans="1:5" x14ac:dyDescent="0.35">
      <c r="A5195"/>
      <c r="E5195"/>
    </row>
    <row r="5196" spans="1:5" x14ac:dyDescent="0.35">
      <c r="A5196"/>
      <c r="E5196"/>
    </row>
    <row r="5197" spans="1:5" x14ac:dyDescent="0.35">
      <c r="A5197"/>
      <c r="E5197"/>
    </row>
    <row r="5198" spans="1:5" x14ac:dyDescent="0.35">
      <c r="A5198"/>
      <c r="E5198"/>
    </row>
    <row r="5199" spans="1:5" x14ac:dyDescent="0.35">
      <c r="A5199"/>
      <c r="E5199"/>
    </row>
    <row r="5200" spans="1:5" x14ac:dyDescent="0.35">
      <c r="A5200"/>
      <c r="E5200"/>
    </row>
    <row r="5201" spans="1:5" x14ac:dyDescent="0.35">
      <c r="A5201"/>
      <c r="E5201"/>
    </row>
    <row r="5202" spans="1:5" x14ac:dyDescent="0.35">
      <c r="A5202"/>
      <c r="E5202"/>
    </row>
    <row r="5203" spans="1:5" x14ac:dyDescent="0.35">
      <c r="A5203"/>
      <c r="E5203"/>
    </row>
    <row r="5204" spans="1:5" x14ac:dyDescent="0.35">
      <c r="A5204"/>
      <c r="E5204"/>
    </row>
    <row r="5205" spans="1:5" x14ac:dyDescent="0.35">
      <c r="A5205"/>
      <c r="E5205"/>
    </row>
    <row r="5206" spans="1:5" x14ac:dyDescent="0.35">
      <c r="A5206"/>
      <c r="E5206"/>
    </row>
    <row r="5207" spans="1:5" x14ac:dyDescent="0.35">
      <c r="A5207"/>
      <c r="E5207"/>
    </row>
    <row r="5208" spans="1:5" x14ac:dyDescent="0.35">
      <c r="A5208"/>
      <c r="E5208"/>
    </row>
    <row r="5209" spans="1:5" x14ac:dyDescent="0.35">
      <c r="A5209"/>
      <c r="E5209"/>
    </row>
    <row r="5210" spans="1:5" x14ac:dyDescent="0.35">
      <c r="A5210"/>
      <c r="E5210"/>
    </row>
    <row r="5211" spans="1:5" x14ac:dyDescent="0.35">
      <c r="A5211"/>
      <c r="E5211"/>
    </row>
    <row r="5212" spans="1:5" x14ac:dyDescent="0.35">
      <c r="A5212"/>
      <c r="E5212"/>
    </row>
    <row r="5213" spans="1:5" x14ac:dyDescent="0.35">
      <c r="A5213"/>
      <c r="E5213"/>
    </row>
    <row r="5214" spans="1:5" x14ac:dyDescent="0.35">
      <c r="A5214"/>
      <c r="E5214"/>
    </row>
    <row r="5215" spans="1:5" x14ac:dyDescent="0.35">
      <c r="A5215"/>
      <c r="E5215"/>
    </row>
    <row r="5216" spans="1:5" x14ac:dyDescent="0.35">
      <c r="A5216"/>
      <c r="E5216"/>
    </row>
    <row r="5217" spans="1:5" x14ac:dyDescent="0.35">
      <c r="A5217"/>
      <c r="E5217"/>
    </row>
    <row r="5218" spans="1:5" x14ac:dyDescent="0.35">
      <c r="A5218"/>
      <c r="E5218"/>
    </row>
    <row r="5219" spans="1:5" x14ac:dyDescent="0.35">
      <c r="A5219"/>
      <c r="E5219"/>
    </row>
    <row r="5220" spans="1:5" x14ac:dyDescent="0.35">
      <c r="A5220"/>
      <c r="E5220"/>
    </row>
    <row r="5221" spans="1:5" x14ac:dyDescent="0.35">
      <c r="A5221"/>
      <c r="E5221"/>
    </row>
    <row r="5222" spans="1:5" x14ac:dyDescent="0.35">
      <c r="A5222"/>
      <c r="E5222"/>
    </row>
    <row r="5223" spans="1:5" x14ac:dyDescent="0.35">
      <c r="A5223"/>
      <c r="E5223"/>
    </row>
    <row r="5224" spans="1:5" x14ac:dyDescent="0.35">
      <c r="A5224"/>
      <c r="E5224"/>
    </row>
    <row r="5225" spans="1:5" x14ac:dyDescent="0.35">
      <c r="A5225"/>
      <c r="E5225"/>
    </row>
    <row r="5226" spans="1:5" x14ac:dyDescent="0.35">
      <c r="A5226"/>
      <c r="E5226"/>
    </row>
    <row r="5227" spans="1:5" x14ac:dyDescent="0.35">
      <c r="A5227"/>
      <c r="E5227"/>
    </row>
    <row r="5228" spans="1:5" x14ac:dyDescent="0.35">
      <c r="A5228"/>
      <c r="E5228"/>
    </row>
    <row r="5229" spans="1:5" x14ac:dyDescent="0.35">
      <c r="A5229"/>
      <c r="E5229"/>
    </row>
    <row r="5230" spans="1:5" x14ac:dyDescent="0.35">
      <c r="A5230"/>
      <c r="E5230"/>
    </row>
    <row r="5231" spans="1:5" x14ac:dyDescent="0.35">
      <c r="A5231"/>
      <c r="E5231"/>
    </row>
    <row r="5232" spans="1:5" x14ac:dyDescent="0.35">
      <c r="A5232"/>
      <c r="E5232"/>
    </row>
    <row r="5233" spans="1:5" x14ac:dyDescent="0.35">
      <c r="A5233"/>
      <c r="E5233"/>
    </row>
    <row r="5234" spans="1:5" x14ac:dyDescent="0.35">
      <c r="A5234"/>
      <c r="E5234"/>
    </row>
    <row r="5235" spans="1:5" x14ac:dyDescent="0.35">
      <c r="A5235"/>
      <c r="E5235"/>
    </row>
    <row r="5236" spans="1:5" x14ac:dyDescent="0.35">
      <c r="A5236"/>
      <c r="E5236"/>
    </row>
    <row r="5237" spans="1:5" x14ac:dyDescent="0.35">
      <c r="A5237"/>
      <c r="E5237"/>
    </row>
    <row r="5238" spans="1:5" x14ac:dyDescent="0.35">
      <c r="A5238"/>
      <c r="E5238"/>
    </row>
    <row r="5239" spans="1:5" x14ac:dyDescent="0.35">
      <c r="A5239"/>
      <c r="E5239"/>
    </row>
    <row r="5240" spans="1:5" x14ac:dyDescent="0.35">
      <c r="A5240"/>
      <c r="E5240"/>
    </row>
    <row r="5241" spans="1:5" x14ac:dyDescent="0.35">
      <c r="A5241"/>
      <c r="E5241"/>
    </row>
    <row r="5242" spans="1:5" x14ac:dyDescent="0.35">
      <c r="A5242"/>
      <c r="E5242"/>
    </row>
    <row r="5243" spans="1:5" x14ac:dyDescent="0.35">
      <c r="A5243"/>
      <c r="E5243"/>
    </row>
    <row r="5244" spans="1:5" x14ac:dyDescent="0.35">
      <c r="A5244"/>
      <c r="E5244"/>
    </row>
    <row r="5245" spans="1:5" x14ac:dyDescent="0.35">
      <c r="A5245"/>
      <c r="E5245"/>
    </row>
    <row r="5246" spans="1:5" x14ac:dyDescent="0.35">
      <c r="A5246"/>
      <c r="E5246"/>
    </row>
    <row r="5247" spans="1:5" x14ac:dyDescent="0.35">
      <c r="A5247"/>
      <c r="E5247"/>
    </row>
    <row r="5248" spans="1:5" x14ac:dyDescent="0.35">
      <c r="A5248"/>
      <c r="E5248"/>
    </row>
    <row r="5249" spans="1:5" x14ac:dyDescent="0.35">
      <c r="A5249"/>
      <c r="E5249"/>
    </row>
    <row r="5250" spans="1:5" x14ac:dyDescent="0.35">
      <c r="A5250"/>
      <c r="E5250"/>
    </row>
    <row r="5251" spans="1:5" x14ac:dyDescent="0.35">
      <c r="A5251"/>
      <c r="E5251"/>
    </row>
    <row r="5252" spans="1:5" x14ac:dyDescent="0.35">
      <c r="A5252"/>
      <c r="E5252"/>
    </row>
    <row r="5253" spans="1:5" x14ac:dyDescent="0.35">
      <c r="A5253"/>
      <c r="E5253"/>
    </row>
    <row r="5254" spans="1:5" x14ac:dyDescent="0.35">
      <c r="A5254"/>
      <c r="E5254"/>
    </row>
    <row r="5255" spans="1:5" x14ac:dyDescent="0.35">
      <c r="A5255"/>
      <c r="E5255"/>
    </row>
    <row r="5256" spans="1:5" x14ac:dyDescent="0.35">
      <c r="A5256"/>
      <c r="E5256"/>
    </row>
    <row r="5257" spans="1:5" x14ac:dyDescent="0.35">
      <c r="A5257"/>
      <c r="E5257"/>
    </row>
    <row r="5258" spans="1:5" x14ac:dyDescent="0.35">
      <c r="A5258"/>
      <c r="E5258"/>
    </row>
    <row r="5259" spans="1:5" x14ac:dyDescent="0.35">
      <c r="A5259"/>
      <c r="E5259"/>
    </row>
    <row r="5260" spans="1:5" x14ac:dyDescent="0.35">
      <c r="A5260"/>
      <c r="E5260"/>
    </row>
    <row r="5261" spans="1:5" x14ac:dyDescent="0.35">
      <c r="A5261"/>
      <c r="E5261"/>
    </row>
    <row r="5262" spans="1:5" x14ac:dyDescent="0.35">
      <c r="A5262"/>
      <c r="E5262"/>
    </row>
    <row r="5263" spans="1:5" x14ac:dyDescent="0.35">
      <c r="A5263"/>
      <c r="E5263"/>
    </row>
    <row r="5264" spans="1:5" x14ac:dyDescent="0.35">
      <c r="A5264"/>
      <c r="E5264"/>
    </row>
    <row r="5265" spans="1:5" x14ac:dyDescent="0.35">
      <c r="A5265"/>
      <c r="E5265"/>
    </row>
    <row r="5266" spans="1:5" x14ac:dyDescent="0.35">
      <c r="A5266"/>
      <c r="E5266"/>
    </row>
    <row r="5267" spans="1:5" x14ac:dyDescent="0.35">
      <c r="A5267"/>
      <c r="E5267"/>
    </row>
    <row r="5268" spans="1:5" x14ac:dyDescent="0.35">
      <c r="A5268"/>
      <c r="E5268"/>
    </row>
    <row r="5269" spans="1:5" x14ac:dyDescent="0.35">
      <c r="A5269"/>
      <c r="E5269"/>
    </row>
    <row r="5270" spans="1:5" x14ac:dyDescent="0.35">
      <c r="A5270"/>
      <c r="E5270"/>
    </row>
    <row r="5271" spans="1:5" x14ac:dyDescent="0.35">
      <c r="A5271"/>
      <c r="E5271"/>
    </row>
    <row r="5272" spans="1:5" x14ac:dyDescent="0.35">
      <c r="A5272"/>
      <c r="E5272"/>
    </row>
    <row r="5273" spans="1:5" x14ac:dyDescent="0.35">
      <c r="A5273"/>
      <c r="E5273"/>
    </row>
    <row r="5274" spans="1:5" x14ac:dyDescent="0.35">
      <c r="A5274"/>
      <c r="E5274"/>
    </row>
    <row r="5275" spans="1:5" x14ac:dyDescent="0.35">
      <c r="A5275"/>
      <c r="E5275"/>
    </row>
    <row r="5276" spans="1:5" x14ac:dyDescent="0.35">
      <c r="A5276"/>
      <c r="E5276"/>
    </row>
    <row r="5277" spans="1:5" x14ac:dyDescent="0.35">
      <c r="A5277"/>
      <c r="E5277"/>
    </row>
    <row r="5278" spans="1:5" x14ac:dyDescent="0.35">
      <c r="A5278"/>
      <c r="E5278"/>
    </row>
    <row r="5279" spans="1:5" x14ac:dyDescent="0.35">
      <c r="A5279"/>
      <c r="E5279"/>
    </row>
    <row r="5280" spans="1:5" x14ac:dyDescent="0.35">
      <c r="A5280"/>
      <c r="E5280"/>
    </row>
    <row r="5281" spans="1:5" x14ac:dyDescent="0.35">
      <c r="A5281"/>
      <c r="E5281"/>
    </row>
    <row r="5282" spans="1:5" x14ac:dyDescent="0.35">
      <c r="A5282"/>
      <c r="E5282"/>
    </row>
    <row r="5283" spans="1:5" x14ac:dyDescent="0.35">
      <c r="A5283"/>
      <c r="E5283"/>
    </row>
    <row r="5284" spans="1:5" x14ac:dyDescent="0.35">
      <c r="A5284"/>
      <c r="E5284"/>
    </row>
    <row r="5285" spans="1:5" x14ac:dyDescent="0.35">
      <c r="A5285"/>
      <c r="E5285"/>
    </row>
    <row r="5286" spans="1:5" x14ac:dyDescent="0.35">
      <c r="A5286"/>
      <c r="E5286"/>
    </row>
    <row r="5287" spans="1:5" x14ac:dyDescent="0.35">
      <c r="A5287"/>
      <c r="E5287"/>
    </row>
    <row r="5288" spans="1:5" x14ac:dyDescent="0.35">
      <c r="A5288"/>
      <c r="E5288"/>
    </row>
    <row r="5289" spans="1:5" x14ac:dyDescent="0.35">
      <c r="A5289"/>
      <c r="E5289"/>
    </row>
    <row r="5290" spans="1:5" x14ac:dyDescent="0.35">
      <c r="A5290"/>
      <c r="E5290"/>
    </row>
    <row r="5291" spans="1:5" x14ac:dyDescent="0.35">
      <c r="A5291"/>
      <c r="E5291"/>
    </row>
    <row r="5292" spans="1:5" x14ac:dyDescent="0.35">
      <c r="A5292"/>
      <c r="E5292"/>
    </row>
    <row r="5293" spans="1:5" x14ac:dyDescent="0.35">
      <c r="A5293"/>
      <c r="E5293"/>
    </row>
    <row r="5294" spans="1:5" x14ac:dyDescent="0.35">
      <c r="A5294"/>
      <c r="E5294"/>
    </row>
    <row r="5295" spans="1:5" x14ac:dyDescent="0.35">
      <c r="A5295"/>
      <c r="E5295"/>
    </row>
    <row r="5296" spans="1:5" x14ac:dyDescent="0.35">
      <c r="A5296"/>
      <c r="E5296"/>
    </row>
    <row r="5297" spans="1:5" x14ac:dyDescent="0.35">
      <c r="A5297"/>
      <c r="E5297"/>
    </row>
    <row r="5298" spans="1:5" x14ac:dyDescent="0.35">
      <c r="A5298"/>
      <c r="E5298"/>
    </row>
    <row r="5299" spans="1:5" x14ac:dyDescent="0.35">
      <c r="A5299"/>
      <c r="E5299"/>
    </row>
    <row r="5300" spans="1:5" x14ac:dyDescent="0.35">
      <c r="A5300"/>
      <c r="E5300"/>
    </row>
    <row r="5301" spans="1:5" x14ac:dyDescent="0.35">
      <c r="A5301"/>
      <c r="E5301"/>
    </row>
    <row r="5302" spans="1:5" x14ac:dyDescent="0.35">
      <c r="A5302"/>
      <c r="E5302"/>
    </row>
    <row r="5303" spans="1:5" x14ac:dyDescent="0.35">
      <c r="A5303"/>
      <c r="E5303"/>
    </row>
    <row r="5304" spans="1:5" x14ac:dyDescent="0.35">
      <c r="A5304"/>
      <c r="E5304"/>
    </row>
    <row r="5305" spans="1:5" x14ac:dyDescent="0.35">
      <c r="A5305"/>
      <c r="E5305"/>
    </row>
    <row r="5306" spans="1:5" x14ac:dyDescent="0.35">
      <c r="A5306"/>
      <c r="E5306"/>
    </row>
    <row r="5307" spans="1:5" x14ac:dyDescent="0.35">
      <c r="A5307"/>
      <c r="E5307"/>
    </row>
    <row r="5308" spans="1:5" x14ac:dyDescent="0.35">
      <c r="A5308"/>
      <c r="E5308"/>
    </row>
    <row r="5309" spans="1:5" x14ac:dyDescent="0.35">
      <c r="A5309"/>
      <c r="E5309"/>
    </row>
    <row r="5310" spans="1:5" x14ac:dyDescent="0.35">
      <c r="A5310"/>
      <c r="E5310"/>
    </row>
    <row r="5311" spans="1:5" x14ac:dyDescent="0.35">
      <c r="A5311"/>
      <c r="E5311"/>
    </row>
    <row r="5312" spans="1:5" x14ac:dyDescent="0.35">
      <c r="A5312"/>
      <c r="E5312"/>
    </row>
    <row r="5313" spans="1:5" x14ac:dyDescent="0.35">
      <c r="A5313"/>
      <c r="E5313"/>
    </row>
    <row r="5314" spans="1:5" x14ac:dyDescent="0.35">
      <c r="A5314"/>
      <c r="E5314"/>
    </row>
    <row r="5315" spans="1:5" x14ac:dyDescent="0.35">
      <c r="A5315"/>
      <c r="E5315"/>
    </row>
    <row r="5316" spans="1:5" x14ac:dyDescent="0.35">
      <c r="A5316"/>
      <c r="E5316"/>
    </row>
    <row r="5317" spans="1:5" x14ac:dyDescent="0.35">
      <c r="A5317"/>
      <c r="E5317"/>
    </row>
    <row r="5318" spans="1:5" x14ac:dyDescent="0.35">
      <c r="A5318"/>
      <c r="E5318"/>
    </row>
    <row r="5319" spans="1:5" x14ac:dyDescent="0.35">
      <c r="A5319"/>
      <c r="E5319"/>
    </row>
    <row r="5320" spans="1:5" x14ac:dyDescent="0.35">
      <c r="A5320"/>
      <c r="E5320"/>
    </row>
    <row r="5321" spans="1:5" x14ac:dyDescent="0.35">
      <c r="A5321"/>
      <c r="E5321"/>
    </row>
    <row r="5322" spans="1:5" x14ac:dyDescent="0.35">
      <c r="A5322"/>
      <c r="E5322"/>
    </row>
    <row r="5323" spans="1:5" x14ac:dyDescent="0.35">
      <c r="A5323"/>
      <c r="E5323"/>
    </row>
    <row r="5324" spans="1:5" x14ac:dyDescent="0.35">
      <c r="A5324"/>
      <c r="E5324"/>
    </row>
    <row r="5325" spans="1:5" x14ac:dyDescent="0.35">
      <c r="A5325"/>
      <c r="E5325"/>
    </row>
    <row r="5326" spans="1:5" x14ac:dyDescent="0.35">
      <c r="A5326"/>
      <c r="E5326"/>
    </row>
    <row r="5327" spans="1:5" x14ac:dyDescent="0.35">
      <c r="A5327"/>
      <c r="E5327"/>
    </row>
    <row r="5328" spans="1:5" x14ac:dyDescent="0.35">
      <c r="A5328"/>
      <c r="E5328"/>
    </row>
    <row r="5329" spans="1:5" x14ac:dyDescent="0.35">
      <c r="A5329"/>
      <c r="E5329"/>
    </row>
    <row r="5330" spans="1:5" x14ac:dyDescent="0.35">
      <c r="A5330"/>
      <c r="E5330"/>
    </row>
    <row r="5331" spans="1:5" x14ac:dyDescent="0.35">
      <c r="A5331"/>
      <c r="E5331"/>
    </row>
    <row r="5332" spans="1:5" x14ac:dyDescent="0.35">
      <c r="A5332"/>
      <c r="E5332"/>
    </row>
    <row r="5333" spans="1:5" x14ac:dyDescent="0.35">
      <c r="A5333"/>
      <c r="E5333"/>
    </row>
    <row r="5334" spans="1:5" x14ac:dyDescent="0.35">
      <c r="A5334"/>
      <c r="E5334"/>
    </row>
    <row r="5335" spans="1:5" x14ac:dyDescent="0.35">
      <c r="A5335"/>
      <c r="E5335"/>
    </row>
    <row r="5336" spans="1:5" x14ac:dyDescent="0.35">
      <c r="A5336"/>
      <c r="E5336"/>
    </row>
    <row r="5337" spans="1:5" x14ac:dyDescent="0.35">
      <c r="A5337"/>
      <c r="E5337"/>
    </row>
    <row r="5338" spans="1:5" x14ac:dyDescent="0.35">
      <c r="A5338"/>
      <c r="E5338"/>
    </row>
    <row r="5339" spans="1:5" x14ac:dyDescent="0.35">
      <c r="A5339"/>
      <c r="E5339"/>
    </row>
    <row r="5340" spans="1:5" x14ac:dyDescent="0.35">
      <c r="A5340"/>
      <c r="E5340"/>
    </row>
    <row r="5341" spans="1:5" x14ac:dyDescent="0.35">
      <c r="A5341"/>
      <c r="E5341"/>
    </row>
    <row r="5342" spans="1:5" x14ac:dyDescent="0.35">
      <c r="A5342"/>
      <c r="E5342"/>
    </row>
    <row r="5343" spans="1:5" x14ac:dyDescent="0.35">
      <c r="A5343"/>
      <c r="E5343"/>
    </row>
    <row r="5344" spans="1:5" x14ac:dyDescent="0.35">
      <c r="A5344"/>
      <c r="E5344"/>
    </row>
    <row r="5345" spans="1:5" x14ac:dyDescent="0.35">
      <c r="A5345"/>
      <c r="E5345"/>
    </row>
    <row r="5346" spans="1:5" x14ac:dyDescent="0.35">
      <c r="A5346"/>
      <c r="E5346"/>
    </row>
    <row r="5347" spans="1:5" x14ac:dyDescent="0.35">
      <c r="A5347"/>
      <c r="E5347"/>
    </row>
    <row r="5348" spans="1:5" x14ac:dyDescent="0.35">
      <c r="A5348"/>
      <c r="E5348"/>
    </row>
    <row r="5349" spans="1:5" x14ac:dyDescent="0.35">
      <c r="A5349"/>
      <c r="E5349"/>
    </row>
    <row r="5350" spans="1:5" x14ac:dyDescent="0.35">
      <c r="A5350"/>
      <c r="E5350"/>
    </row>
    <row r="5351" spans="1:5" x14ac:dyDescent="0.35">
      <c r="A5351"/>
      <c r="E5351"/>
    </row>
    <row r="5352" spans="1:5" x14ac:dyDescent="0.35">
      <c r="A5352"/>
      <c r="E5352"/>
    </row>
    <row r="5353" spans="1:5" x14ac:dyDescent="0.35">
      <c r="A5353"/>
      <c r="E5353"/>
    </row>
    <row r="5354" spans="1:5" x14ac:dyDescent="0.35">
      <c r="A5354"/>
      <c r="E5354"/>
    </row>
    <row r="5355" spans="1:5" x14ac:dyDescent="0.35">
      <c r="A5355"/>
      <c r="E5355"/>
    </row>
    <row r="5356" spans="1:5" x14ac:dyDescent="0.35">
      <c r="A5356"/>
      <c r="E5356"/>
    </row>
    <row r="5357" spans="1:5" x14ac:dyDescent="0.35">
      <c r="A5357"/>
      <c r="E5357"/>
    </row>
    <row r="5358" spans="1:5" x14ac:dyDescent="0.35">
      <c r="A5358"/>
      <c r="E5358"/>
    </row>
    <row r="5359" spans="1:5" x14ac:dyDescent="0.35">
      <c r="A5359"/>
      <c r="E5359"/>
    </row>
    <row r="5360" spans="1:5" x14ac:dyDescent="0.35">
      <c r="A5360"/>
      <c r="E5360"/>
    </row>
    <row r="5361" spans="1:5" x14ac:dyDescent="0.35">
      <c r="A5361"/>
      <c r="E5361"/>
    </row>
    <row r="5362" spans="1:5" x14ac:dyDescent="0.35">
      <c r="A5362"/>
      <c r="E5362"/>
    </row>
    <row r="5363" spans="1:5" x14ac:dyDescent="0.35">
      <c r="A5363"/>
      <c r="E5363"/>
    </row>
    <row r="5364" spans="1:5" x14ac:dyDescent="0.35">
      <c r="A5364"/>
      <c r="E5364"/>
    </row>
    <row r="5365" spans="1:5" x14ac:dyDescent="0.35">
      <c r="A5365"/>
      <c r="E5365"/>
    </row>
    <row r="5366" spans="1:5" x14ac:dyDescent="0.35">
      <c r="A5366"/>
      <c r="E5366"/>
    </row>
    <row r="5367" spans="1:5" x14ac:dyDescent="0.35">
      <c r="A5367"/>
      <c r="E5367"/>
    </row>
    <row r="5368" spans="1:5" x14ac:dyDescent="0.35">
      <c r="A5368"/>
      <c r="E5368"/>
    </row>
    <row r="5369" spans="1:5" x14ac:dyDescent="0.35">
      <c r="A5369"/>
      <c r="E5369"/>
    </row>
    <row r="5370" spans="1:5" x14ac:dyDescent="0.35">
      <c r="A5370"/>
      <c r="E5370"/>
    </row>
    <row r="5371" spans="1:5" x14ac:dyDescent="0.35">
      <c r="A5371"/>
      <c r="E5371"/>
    </row>
    <row r="5372" spans="1:5" x14ac:dyDescent="0.35">
      <c r="A5372"/>
      <c r="E5372"/>
    </row>
    <row r="5373" spans="1:5" x14ac:dyDescent="0.35">
      <c r="A5373"/>
      <c r="E5373"/>
    </row>
    <row r="5374" spans="1:5" x14ac:dyDescent="0.35">
      <c r="A5374"/>
      <c r="E5374"/>
    </row>
    <row r="5375" spans="1:5" x14ac:dyDescent="0.35">
      <c r="A5375"/>
      <c r="E5375"/>
    </row>
    <row r="5376" spans="1:5" x14ac:dyDescent="0.35">
      <c r="A5376"/>
      <c r="E5376"/>
    </row>
    <row r="5377" spans="1:5" x14ac:dyDescent="0.35">
      <c r="A5377"/>
      <c r="E5377"/>
    </row>
    <row r="5378" spans="1:5" x14ac:dyDescent="0.35">
      <c r="A5378"/>
      <c r="E5378"/>
    </row>
    <row r="5379" spans="1:5" x14ac:dyDescent="0.35">
      <c r="A5379"/>
      <c r="E5379"/>
    </row>
    <row r="5380" spans="1:5" x14ac:dyDescent="0.35">
      <c r="A5380"/>
      <c r="E5380"/>
    </row>
    <row r="5381" spans="1:5" x14ac:dyDescent="0.35">
      <c r="A5381"/>
      <c r="E5381"/>
    </row>
    <row r="5382" spans="1:5" x14ac:dyDescent="0.35">
      <c r="A5382"/>
      <c r="E5382"/>
    </row>
    <row r="5383" spans="1:5" x14ac:dyDescent="0.35">
      <c r="A5383"/>
      <c r="E5383"/>
    </row>
    <row r="5384" spans="1:5" x14ac:dyDescent="0.35">
      <c r="A5384"/>
      <c r="E5384"/>
    </row>
    <row r="5385" spans="1:5" x14ac:dyDescent="0.35">
      <c r="A5385"/>
      <c r="E5385"/>
    </row>
    <row r="5386" spans="1:5" x14ac:dyDescent="0.35">
      <c r="A5386"/>
      <c r="E5386"/>
    </row>
    <row r="5387" spans="1:5" x14ac:dyDescent="0.35">
      <c r="A5387"/>
      <c r="E5387"/>
    </row>
    <row r="5388" spans="1:5" x14ac:dyDescent="0.35">
      <c r="A5388"/>
      <c r="E5388"/>
    </row>
    <row r="5389" spans="1:5" x14ac:dyDescent="0.35">
      <c r="A5389"/>
      <c r="E5389"/>
    </row>
    <row r="5390" spans="1:5" x14ac:dyDescent="0.35">
      <c r="A5390"/>
      <c r="E5390"/>
    </row>
    <row r="5391" spans="1:5" x14ac:dyDescent="0.35">
      <c r="A5391"/>
      <c r="E5391"/>
    </row>
    <row r="5392" spans="1:5" x14ac:dyDescent="0.35">
      <c r="A5392"/>
      <c r="E5392"/>
    </row>
    <row r="5393" spans="1:5" x14ac:dyDescent="0.35">
      <c r="A5393"/>
      <c r="E5393"/>
    </row>
    <row r="5394" spans="1:5" x14ac:dyDescent="0.35">
      <c r="A5394"/>
      <c r="E5394"/>
    </row>
    <row r="5395" spans="1:5" x14ac:dyDescent="0.35">
      <c r="A5395"/>
      <c r="E5395"/>
    </row>
    <row r="5396" spans="1:5" x14ac:dyDescent="0.35">
      <c r="A5396"/>
      <c r="E5396"/>
    </row>
    <row r="5397" spans="1:5" x14ac:dyDescent="0.35">
      <c r="A5397"/>
      <c r="E5397"/>
    </row>
    <row r="5398" spans="1:5" x14ac:dyDescent="0.35">
      <c r="A5398"/>
      <c r="E5398"/>
    </row>
    <row r="5399" spans="1:5" x14ac:dyDescent="0.35">
      <c r="A5399"/>
      <c r="E5399"/>
    </row>
    <row r="5400" spans="1:5" x14ac:dyDescent="0.35">
      <c r="A5400"/>
      <c r="E5400"/>
    </row>
    <row r="5401" spans="1:5" x14ac:dyDescent="0.35">
      <c r="A5401"/>
      <c r="E5401"/>
    </row>
    <row r="5402" spans="1:5" x14ac:dyDescent="0.35">
      <c r="A5402"/>
      <c r="E5402"/>
    </row>
    <row r="5403" spans="1:5" x14ac:dyDescent="0.35">
      <c r="A5403"/>
      <c r="E5403"/>
    </row>
    <row r="5404" spans="1:5" x14ac:dyDescent="0.35">
      <c r="A5404"/>
      <c r="E5404"/>
    </row>
    <row r="5405" spans="1:5" x14ac:dyDescent="0.35">
      <c r="A5405"/>
      <c r="E5405"/>
    </row>
    <row r="5406" spans="1:5" x14ac:dyDescent="0.35">
      <c r="A5406"/>
      <c r="E5406"/>
    </row>
    <row r="5407" spans="1:5" x14ac:dyDescent="0.35">
      <c r="A5407"/>
      <c r="E5407"/>
    </row>
    <row r="5408" spans="1:5" x14ac:dyDescent="0.35">
      <c r="A5408"/>
      <c r="E5408"/>
    </row>
    <row r="5409" spans="1:5" x14ac:dyDescent="0.35">
      <c r="A5409"/>
      <c r="E5409"/>
    </row>
    <row r="5410" spans="1:5" x14ac:dyDescent="0.35">
      <c r="A5410"/>
      <c r="E5410"/>
    </row>
    <row r="5411" spans="1:5" x14ac:dyDescent="0.35">
      <c r="A5411"/>
      <c r="E5411"/>
    </row>
    <row r="5412" spans="1:5" x14ac:dyDescent="0.35">
      <c r="A5412"/>
      <c r="E5412"/>
    </row>
    <row r="5413" spans="1:5" x14ac:dyDescent="0.35">
      <c r="A5413"/>
      <c r="E5413"/>
    </row>
    <row r="5414" spans="1:5" x14ac:dyDescent="0.35">
      <c r="A5414"/>
      <c r="E5414"/>
    </row>
    <row r="5415" spans="1:5" x14ac:dyDescent="0.35">
      <c r="A5415"/>
      <c r="E5415"/>
    </row>
    <row r="5416" spans="1:5" x14ac:dyDescent="0.35">
      <c r="A5416"/>
      <c r="E5416"/>
    </row>
    <row r="5417" spans="1:5" x14ac:dyDescent="0.35">
      <c r="A5417"/>
      <c r="E5417"/>
    </row>
    <row r="5418" spans="1:5" x14ac:dyDescent="0.35">
      <c r="A5418"/>
      <c r="E5418"/>
    </row>
    <row r="5419" spans="1:5" x14ac:dyDescent="0.35">
      <c r="A5419"/>
      <c r="E5419"/>
    </row>
    <row r="5420" spans="1:5" x14ac:dyDescent="0.35">
      <c r="A5420"/>
      <c r="E5420"/>
    </row>
    <row r="5421" spans="1:5" x14ac:dyDescent="0.35">
      <c r="A5421"/>
      <c r="E5421"/>
    </row>
    <row r="5422" spans="1:5" x14ac:dyDescent="0.35">
      <c r="A5422"/>
      <c r="E5422"/>
    </row>
    <row r="5423" spans="1:5" x14ac:dyDescent="0.35">
      <c r="A5423"/>
      <c r="E5423"/>
    </row>
    <row r="5424" spans="1:5" x14ac:dyDescent="0.35">
      <c r="A5424"/>
      <c r="E5424"/>
    </row>
    <row r="5425" spans="1:5" x14ac:dyDescent="0.35">
      <c r="A5425"/>
      <c r="E5425"/>
    </row>
    <row r="5426" spans="1:5" x14ac:dyDescent="0.35">
      <c r="A5426"/>
      <c r="E5426"/>
    </row>
    <row r="5427" spans="1:5" x14ac:dyDescent="0.35">
      <c r="A5427"/>
      <c r="E5427"/>
    </row>
    <row r="5428" spans="1:5" x14ac:dyDescent="0.35">
      <c r="A5428"/>
      <c r="E5428"/>
    </row>
    <row r="5429" spans="1:5" x14ac:dyDescent="0.35">
      <c r="A5429"/>
      <c r="E5429"/>
    </row>
    <row r="5430" spans="1:5" x14ac:dyDescent="0.35">
      <c r="A5430"/>
      <c r="E5430"/>
    </row>
    <row r="5431" spans="1:5" x14ac:dyDescent="0.35">
      <c r="A5431"/>
      <c r="E5431"/>
    </row>
    <row r="5432" spans="1:5" x14ac:dyDescent="0.35">
      <c r="A5432"/>
      <c r="E5432"/>
    </row>
    <row r="5433" spans="1:5" x14ac:dyDescent="0.35">
      <c r="A5433"/>
      <c r="E5433"/>
    </row>
    <row r="5434" spans="1:5" x14ac:dyDescent="0.35">
      <c r="A5434"/>
      <c r="E5434"/>
    </row>
    <row r="5435" spans="1:5" x14ac:dyDescent="0.35">
      <c r="A5435"/>
      <c r="E5435"/>
    </row>
    <row r="5436" spans="1:5" x14ac:dyDescent="0.35">
      <c r="A5436"/>
      <c r="E5436"/>
    </row>
    <row r="5437" spans="1:5" x14ac:dyDescent="0.35">
      <c r="A5437"/>
      <c r="E5437"/>
    </row>
    <row r="5438" spans="1:5" x14ac:dyDescent="0.35">
      <c r="A5438"/>
      <c r="E5438"/>
    </row>
    <row r="5439" spans="1:5" x14ac:dyDescent="0.35">
      <c r="A5439"/>
      <c r="E5439"/>
    </row>
    <row r="5440" spans="1:5" x14ac:dyDescent="0.35">
      <c r="A5440"/>
      <c r="E5440"/>
    </row>
    <row r="5441" spans="1:5" x14ac:dyDescent="0.35">
      <c r="A5441"/>
      <c r="E5441"/>
    </row>
    <row r="5442" spans="1:5" x14ac:dyDescent="0.35">
      <c r="A5442"/>
      <c r="E5442"/>
    </row>
    <row r="5443" spans="1:5" x14ac:dyDescent="0.35">
      <c r="A5443"/>
      <c r="E5443"/>
    </row>
    <row r="5444" spans="1:5" x14ac:dyDescent="0.35">
      <c r="A5444"/>
      <c r="E5444"/>
    </row>
    <row r="5445" spans="1:5" x14ac:dyDescent="0.35">
      <c r="A5445"/>
      <c r="E5445"/>
    </row>
    <row r="5446" spans="1:5" x14ac:dyDescent="0.35">
      <c r="A5446"/>
      <c r="E5446"/>
    </row>
    <row r="5447" spans="1:5" x14ac:dyDescent="0.35">
      <c r="A5447"/>
      <c r="E5447"/>
    </row>
    <row r="5448" spans="1:5" x14ac:dyDescent="0.35">
      <c r="A5448"/>
      <c r="E5448"/>
    </row>
    <row r="5449" spans="1:5" x14ac:dyDescent="0.35">
      <c r="A5449"/>
      <c r="E5449"/>
    </row>
    <row r="5450" spans="1:5" x14ac:dyDescent="0.35">
      <c r="A5450"/>
      <c r="E5450"/>
    </row>
    <row r="5451" spans="1:5" x14ac:dyDescent="0.35">
      <c r="A5451"/>
      <c r="E5451"/>
    </row>
    <row r="5452" spans="1:5" x14ac:dyDescent="0.35">
      <c r="A5452"/>
      <c r="E5452"/>
    </row>
    <row r="5453" spans="1:5" x14ac:dyDescent="0.35">
      <c r="A5453"/>
      <c r="E5453"/>
    </row>
    <row r="5454" spans="1:5" x14ac:dyDescent="0.35">
      <c r="A5454"/>
      <c r="E5454"/>
    </row>
    <row r="5455" spans="1:5" x14ac:dyDescent="0.35">
      <c r="A5455"/>
      <c r="E5455"/>
    </row>
    <row r="5456" spans="1:5" x14ac:dyDescent="0.35">
      <c r="A5456"/>
      <c r="E5456"/>
    </row>
    <row r="5457" spans="1:5" x14ac:dyDescent="0.35">
      <c r="A5457"/>
      <c r="E5457"/>
    </row>
    <row r="5458" spans="1:5" x14ac:dyDescent="0.35">
      <c r="A5458"/>
      <c r="E5458"/>
    </row>
    <row r="5459" spans="1:5" x14ac:dyDescent="0.35">
      <c r="A5459"/>
      <c r="E5459"/>
    </row>
    <row r="5460" spans="1:5" x14ac:dyDescent="0.35">
      <c r="A5460"/>
      <c r="E5460"/>
    </row>
    <row r="5461" spans="1:5" x14ac:dyDescent="0.35">
      <c r="A5461"/>
      <c r="E5461"/>
    </row>
    <row r="5462" spans="1:5" x14ac:dyDescent="0.35">
      <c r="A5462"/>
      <c r="E5462"/>
    </row>
    <row r="5463" spans="1:5" x14ac:dyDescent="0.35">
      <c r="A5463"/>
      <c r="E5463"/>
    </row>
    <row r="5464" spans="1:5" x14ac:dyDescent="0.35">
      <c r="A5464"/>
      <c r="E5464"/>
    </row>
    <row r="5465" spans="1:5" x14ac:dyDescent="0.35">
      <c r="A5465"/>
      <c r="E5465"/>
    </row>
    <row r="5466" spans="1:5" x14ac:dyDescent="0.35">
      <c r="A5466"/>
      <c r="E5466"/>
    </row>
    <row r="5467" spans="1:5" x14ac:dyDescent="0.35">
      <c r="A5467"/>
      <c r="E5467"/>
    </row>
    <row r="5468" spans="1:5" x14ac:dyDescent="0.35">
      <c r="A5468"/>
      <c r="E5468"/>
    </row>
    <row r="5469" spans="1:5" x14ac:dyDescent="0.35">
      <c r="A5469"/>
      <c r="E5469"/>
    </row>
    <row r="5470" spans="1:5" x14ac:dyDescent="0.35">
      <c r="A5470"/>
      <c r="E5470"/>
    </row>
    <row r="5471" spans="1:5" x14ac:dyDescent="0.35">
      <c r="A5471"/>
      <c r="E5471"/>
    </row>
    <row r="5472" spans="1:5" x14ac:dyDescent="0.35">
      <c r="A5472"/>
      <c r="E5472"/>
    </row>
    <row r="5473" spans="1:5" x14ac:dyDescent="0.35">
      <c r="A5473"/>
      <c r="E5473"/>
    </row>
    <row r="5474" spans="1:5" x14ac:dyDescent="0.35">
      <c r="A5474"/>
      <c r="E5474"/>
    </row>
    <row r="5475" spans="1:5" x14ac:dyDescent="0.35">
      <c r="A5475"/>
      <c r="E5475"/>
    </row>
    <row r="5476" spans="1:5" x14ac:dyDescent="0.35">
      <c r="A5476"/>
      <c r="E5476"/>
    </row>
    <row r="5477" spans="1:5" x14ac:dyDescent="0.35">
      <c r="A5477"/>
      <c r="E5477"/>
    </row>
    <row r="5478" spans="1:5" x14ac:dyDescent="0.35">
      <c r="A5478"/>
      <c r="E5478"/>
    </row>
    <row r="5479" spans="1:5" x14ac:dyDescent="0.35">
      <c r="A5479"/>
      <c r="E5479"/>
    </row>
    <row r="5480" spans="1:5" x14ac:dyDescent="0.35">
      <c r="A5480"/>
      <c r="E5480"/>
    </row>
    <row r="5481" spans="1:5" x14ac:dyDescent="0.35">
      <c r="A5481"/>
      <c r="E5481"/>
    </row>
    <row r="5482" spans="1:5" x14ac:dyDescent="0.35">
      <c r="A5482"/>
      <c r="E5482"/>
    </row>
    <row r="5483" spans="1:5" x14ac:dyDescent="0.35">
      <c r="A5483"/>
      <c r="E5483"/>
    </row>
    <row r="5484" spans="1:5" x14ac:dyDescent="0.35">
      <c r="A5484"/>
      <c r="E5484"/>
    </row>
    <row r="5485" spans="1:5" x14ac:dyDescent="0.35">
      <c r="A5485"/>
      <c r="E5485"/>
    </row>
    <row r="5486" spans="1:5" x14ac:dyDescent="0.35">
      <c r="A5486"/>
      <c r="E5486"/>
    </row>
    <row r="5487" spans="1:5" x14ac:dyDescent="0.35">
      <c r="A5487"/>
      <c r="E5487"/>
    </row>
    <row r="5488" spans="1:5" x14ac:dyDescent="0.35">
      <c r="A5488"/>
      <c r="E5488"/>
    </row>
    <row r="5489" spans="1:5" x14ac:dyDescent="0.35">
      <c r="A5489"/>
      <c r="E5489"/>
    </row>
    <row r="5490" spans="1:5" x14ac:dyDescent="0.35">
      <c r="A5490"/>
      <c r="E5490"/>
    </row>
    <row r="5491" spans="1:5" x14ac:dyDescent="0.35">
      <c r="A5491"/>
      <c r="E5491"/>
    </row>
    <row r="5492" spans="1:5" x14ac:dyDescent="0.35">
      <c r="A5492"/>
      <c r="E5492"/>
    </row>
    <row r="5493" spans="1:5" x14ac:dyDescent="0.35">
      <c r="A5493"/>
      <c r="E5493"/>
    </row>
    <row r="5494" spans="1:5" x14ac:dyDescent="0.35">
      <c r="A5494"/>
      <c r="E5494"/>
    </row>
    <row r="5495" spans="1:5" x14ac:dyDescent="0.35">
      <c r="A5495"/>
      <c r="E5495"/>
    </row>
    <row r="5496" spans="1:5" x14ac:dyDescent="0.35">
      <c r="A5496"/>
      <c r="E5496"/>
    </row>
    <row r="5497" spans="1:5" x14ac:dyDescent="0.35">
      <c r="A5497"/>
      <c r="E5497"/>
    </row>
    <row r="5498" spans="1:5" x14ac:dyDescent="0.35">
      <c r="A5498"/>
      <c r="E5498"/>
    </row>
    <row r="5499" spans="1:5" x14ac:dyDescent="0.35">
      <c r="A5499"/>
      <c r="E5499"/>
    </row>
    <row r="5500" spans="1:5" x14ac:dyDescent="0.35">
      <c r="A5500"/>
      <c r="E5500"/>
    </row>
    <row r="5501" spans="1:5" x14ac:dyDescent="0.35">
      <c r="A5501"/>
      <c r="E5501"/>
    </row>
    <row r="5502" spans="1:5" x14ac:dyDescent="0.35">
      <c r="A5502"/>
      <c r="E5502"/>
    </row>
    <row r="5503" spans="1:5" x14ac:dyDescent="0.35">
      <c r="A5503"/>
      <c r="E5503"/>
    </row>
    <row r="5504" spans="1:5" x14ac:dyDescent="0.35">
      <c r="A5504"/>
      <c r="E5504"/>
    </row>
    <row r="5505" spans="1:5" x14ac:dyDescent="0.35">
      <c r="A5505"/>
      <c r="E5505"/>
    </row>
    <row r="5506" spans="1:5" x14ac:dyDescent="0.35">
      <c r="A5506"/>
      <c r="E5506"/>
    </row>
    <row r="5507" spans="1:5" x14ac:dyDescent="0.35">
      <c r="A5507"/>
      <c r="E5507"/>
    </row>
    <row r="5508" spans="1:5" x14ac:dyDescent="0.35">
      <c r="A5508"/>
      <c r="E5508"/>
    </row>
    <row r="5509" spans="1:5" x14ac:dyDescent="0.35">
      <c r="A5509"/>
      <c r="E5509"/>
    </row>
    <row r="5510" spans="1:5" x14ac:dyDescent="0.35">
      <c r="A5510"/>
      <c r="E5510"/>
    </row>
    <row r="5511" spans="1:5" x14ac:dyDescent="0.35">
      <c r="A5511"/>
      <c r="E5511"/>
    </row>
    <row r="5512" spans="1:5" x14ac:dyDescent="0.35">
      <c r="A5512"/>
      <c r="E5512"/>
    </row>
    <row r="5513" spans="1:5" x14ac:dyDescent="0.35">
      <c r="A5513"/>
      <c r="E5513"/>
    </row>
    <row r="5514" spans="1:5" x14ac:dyDescent="0.35">
      <c r="A5514"/>
      <c r="E5514"/>
    </row>
    <row r="5515" spans="1:5" x14ac:dyDescent="0.35">
      <c r="A5515"/>
      <c r="E5515"/>
    </row>
    <row r="5516" spans="1:5" x14ac:dyDescent="0.35">
      <c r="A5516"/>
      <c r="E5516"/>
    </row>
    <row r="5517" spans="1:5" x14ac:dyDescent="0.35">
      <c r="A5517"/>
      <c r="E5517"/>
    </row>
    <row r="5518" spans="1:5" x14ac:dyDescent="0.35">
      <c r="A5518"/>
      <c r="E5518"/>
    </row>
    <row r="5519" spans="1:5" x14ac:dyDescent="0.35">
      <c r="A5519"/>
      <c r="E5519"/>
    </row>
    <row r="5520" spans="1:5" x14ac:dyDescent="0.35">
      <c r="A5520"/>
      <c r="E5520"/>
    </row>
    <row r="5521" spans="1:5" x14ac:dyDescent="0.35">
      <c r="A5521"/>
      <c r="E5521"/>
    </row>
    <row r="5522" spans="1:5" x14ac:dyDescent="0.35">
      <c r="A5522"/>
      <c r="E5522"/>
    </row>
    <row r="5523" spans="1:5" x14ac:dyDescent="0.35">
      <c r="A5523"/>
      <c r="E5523"/>
    </row>
    <row r="5524" spans="1:5" x14ac:dyDescent="0.35">
      <c r="A5524"/>
      <c r="E5524"/>
    </row>
    <row r="5525" spans="1:5" x14ac:dyDescent="0.35">
      <c r="A5525"/>
      <c r="E5525"/>
    </row>
    <row r="5526" spans="1:5" x14ac:dyDescent="0.35">
      <c r="A5526"/>
      <c r="E5526"/>
    </row>
    <row r="5527" spans="1:5" x14ac:dyDescent="0.35">
      <c r="A5527"/>
      <c r="E5527"/>
    </row>
    <row r="5528" spans="1:5" x14ac:dyDescent="0.35">
      <c r="A5528"/>
      <c r="E5528"/>
    </row>
    <row r="5529" spans="1:5" x14ac:dyDescent="0.35">
      <c r="A5529"/>
      <c r="E5529"/>
    </row>
    <row r="5530" spans="1:5" x14ac:dyDescent="0.35">
      <c r="A5530"/>
      <c r="E5530"/>
    </row>
    <row r="5531" spans="1:5" x14ac:dyDescent="0.35">
      <c r="A5531"/>
      <c r="E5531"/>
    </row>
    <row r="5532" spans="1:5" x14ac:dyDescent="0.35">
      <c r="A5532"/>
      <c r="E5532"/>
    </row>
    <row r="5533" spans="1:5" x14ac:dyDescent="0.35">
      <c r="A5533"/>
      <c r="E5533"/>
    </row>
    <row r="5534" spans="1:5" x14ac:dyDescent="0.35">
      <c r="A5534"/>
      <c r="E5534"/>
    </row>
    <row r="5535" spans="1:5" x14ac:dyDescent="0.35">
      <c r="A5535"/>
      <c r="E5535"/>
    </row>
    <row r="5536" spans="1:5" x14ac:dyDescent="0.35">
      <c r="A5536"/>
      <c r="E5536"/>
    </row>
    <row r="5537" spans="1:5" x14ac:dyDescent="0.35">
      <c r="A5537"/>
      <c r="E5537"/>
    </row>
    <row r="5538" spans="1:5" x14ac:dyDescent="0.35">
      <c r="A5538"/>
      <c r="E5538"/>
    </row>
    <row r="5539" spans="1:5" x14ac:dyDescent="0.35">
      <c r="A5539"/>
      <c r="E5539"/>
    </row>
    <row r="5540" spans="1:5" x14ac:dyDescent="0.35">
      <c r="A5540"/>
      <c r="E5540"/>
    </row>
    <row r="5541" spans="1:5" x14ac:dyDescent="0.35">
      <c r="A5541"/>
      <c r="E5541"/>
    </row>
    <row r="5542" spans="1:5" x14ac:dyDescent="0.35">
      <c r="A5542"/>
      <c r="E5542"/>
    </row>
    <row r="5543" spans="1:5" x14ac:dyDescent="0.35">
      <c r="A5543"/>
      <c r="E5543"/>
    </row>
    <row r="5544" spans="1:5" x14ac:dyDescent="0.35">
      <c r="A5544"/>
      <c r="E5544"/>
    </row>
    <row r="5545" spans="1:5" x14ac:dyDescent="0.35">
      <c r="A5545"/>
      <c r="E5545"/>
    </row>
    <row r="5546" spans="1:5" x14ac:dyDescent="0.35">
      <c r="A5546"/>
      <c r="E5546"/>
    </row>
    <row r="5547" spans="1:5" x14ac:dyDescent="0.35">
      <c r="A5547"/>
      <c r="E5547"/>
    </row>
    <row r="5548" spans="1:5" x14ac:dyDescent="0.35">
      <c r="A5548"/>
      <c r="E5548"/>
    </row>
    <row r="5549" spans="1:5" x14ac:dyDescent="0.35">
      <c r="A5549"/>
      <c r="E5549"/>
    </row>
    <row r="5550" spans="1:5" x14ac:dyDescent="0.35">
      <c r="A5550"/>
      <c r="E5550"/>
    </row>
    <row r="5551" spans="1:5" x14ac:dyDescent="0.35">
      <c r="A5551"/>
      <c r="E5551"/>
    </row>
    <row r="5552" spans="1:5" x14ac:dyDescent="0.35">
      <c r="A5552"/>
      <c r="E5552"/>
    </row>
    <row r="5553" spans="1:5" x14ac:dyDescent="0.35">
      <c r="A5553"/>
      <c r="E5553"/>
    </row>
    <row r="5554" spans="1:5" x14ac:dyDescent="0.35">
      <c r="A5554"/>
      <c r="E5554"/>
    </row>
    <row r="5555" spans="1:5" x14ac:dyDescent="0.35">
      <c r="A5555"/>
      <c r="E5555"/>
    </row>
    <row r="5556" spans="1:5" x14ac:dyDescent="0.35">
      <c r="A5556"/>
      <c r="E5556"/>
    </row>
    <row r="5557" spans="1:5" x14ac:dyDescent="0.35">
      <c r="A5557"/>
      <c r="E5557"/>
    </row>
    <row r="5558" spans="1:5" x14ac:dyDescent="0.35">
      <c r="A5558"/>
      <c r="E5558"/>
    </row>
    <row r="5559" spans="1:5" x14ac:dyDescent="0.35">
      <c r="A5559"/>
      <c r="E5559"/>
    </row>
    <row r="5560" spans="1:5" x14ac:dyDescent="0.35">
      <c r="A5560"/>
      <c r="E5560"/>
    </row>
    <row r="5561" spans="1:5" x14ac:dyDescent="0.35">
      <c r="A5561"/>
      <c r="E5561"/>
    </row>
    <row r="5562" spans="1:5" x14ac:dyDescent="0.35">
      <c r="A5562"/>
      <c r="E5562"/>
    </row>
    <row r="5563" spans="1:5" x14ac:dyDescent="0.35">
      <c r="A5563"/>
      <c r="E5563"/>
    </row>
    <row r="5564" spans="1:5" x14ac:dyDescent="0.35">
      <c r="A5564"/>
      <c r="E5564"/>
    </row>
    <row r="5565" spans="1:5" x14ac:dyDescent="0.35">
      <c r="A5565"/>
      <c r="E5565"/>
    </row>
    <row r="5566" spans="1:5" x14ac:dyDescent="0.35">
      <c r="A5566"/>
      <c r="E5566"/>
    </row>
    <row r="5567" spans="1:5" x14ac:dyDescent="0.35">
      <c r="A5567"/>
      <c r="E5567"/>
    </row>
    <row r="5568" spans="1:5" x14ac:dyDescent="0.35">
      <c r="A5568"/>
      <c r="E5568"/>
    </row>
    <row r="5569" spans="1:5" x14ac:dyDescent="0.35">
      <c r="A5569"/>
      <c r="E5569"/>
    </row>
    <row r="5570" spans="1:5" x14ac:dyDescent="0.35">
      <c r="A5570"/>
      <c r="E5570"/>
    </row>
    <row r="5571" spans="1:5" x14ac:dyDescent="0.35">
      <c r="A5571"/>
      <c r="E5571"/>
    </row>
    <row r="5572" spans="1:5" x14ac:dyDescent="0.35">
      <c r="A5572"/>
      <c r="E5572"/>
    </row>
    <row r="5573" spans="1:5" x14ac:dyDescent="0.35">
      <c r="A5573"/>
      <c r="E5573"/>
    </row>
    <row r="5574" spans="1:5" x14ac:dyDescent="0.35">
      <c r="A5574"/>
      <c r="E5574"/>
    </row>
    <row r="5575" spans="1:5" x14ac:dyDescent="0.35">
      <c r="A5575"/>
      <c r="E5575"/>
    </row>
    <row r="5576" spans="1:5" x14ac:dyDescent="0.35">
      <c r="A5576"/>
      <c r="E5576"/>
    </row>
    <row r="5577" spans="1:5" x14ac:dyDescent="0.35">
      <c r="A5577"/>
      <c r="E5577"/>
    </row>
    <row r="5578" spans="1:5" x14ac:dyDescent="0.35">
      <c r="A5578"/>
      <c r="E5578"/>
    </row>
    <row r="5579" spans="1:5" x14ac:dyDescent="0.35">
      <c r="A5579"/>
      <c r="E5579"/>
    </row>
    <row r="5580" spans="1:5" x14ac:dyDescent="0.35">
      <c r="A5580"/>
      <c r="E5580"/>
    </row>
    <row r="5581" spans="1:5" x14ac:dyDescent="0.35">
      <c r="A5581"/>
      <c r="E5581"/>
    </row>
    <row r="5582" spans="1:5" x14ac:dyDescent="0.35">
      <c r="A5582"/>
      <c r="E5582"/>
    </row>
    <row r="5583" spans="1:5" x14ac:dyDescent="0.35">
      <c r="A5583"/>
      <c r="E5583"/>
    </row>
    <row r="5584" spans="1:5" x14ac:dyDescent="0.35">
      <c r="A5584"/>
      <c r="E5584"/>
    </row>
    <row r="5585" spans="1:5" x14ac:dyDescent="0.35">
      <c r="A5585"/>
      <c r="E5585"/>
    </row>
    <row r="5586" spans="1:5" x14ac:dyDescent="0.35">
      <c r="A5586"/>
      <c r="E5586"/>
    </row>
    <row r="5587" spans="1:5" x14ac:dyDescent="0.35">
      <c r="A5587"/>
      <c r="E5587"/>
    </row>
    <row r="5588" spans="1:5" x14ac:dyDescent="0.35">
      <c r="A5588"/>
      <c r="E5588"/>
    </row>
    <row r="5589" spans="1:5" x14ac:dyDescent="0.35">
      <c r="A5589"/>
      <c r="E5589"/>
    </row>
    <row r="5590" spans="1:5" x14ac:dyDescent="0.35">
      <c r="A5590"/>
      <c r="E5590"/>
    </row>
    <row r="5591" spans="1:5" x14ac:dyDescent="0.35">
      <c r="A5591"/>
      <c r="E5591"/>
    </row>
    <row r="5592" spans="1:5" x14ac:dyDescent="0.35">
      <c r="A5592"/>
      <c r="E5592"/>
    </row>
    <row r="5593" spans="1:5" x14ac:dyDescent="0.35">
      <c r="A5593"/>
      <c r="E5593"/>
    </row>
    <row r="5594" spans="1:5" x14ac:dyDescent="0.35">
      <c r="A5594"/>
      <c r="E5594"/>
    </row>
    <row r="5595" spans="1:5" x14ac:dyDescent="0.35">
      <c r="A5595"/>
      <c r="E5595"/>
    </row>
    <row r="5596" spans="1:5" x14ac:dyDescent="0.35">
      <c r="A5596"/>
      <c r="E5596"/>
    </row>
    <row r="5597" spans="1:5" x14ac:dyDescent="0.35">
      <c r="A5597"/>
      <c r="E5597"/>
    </row>
    <row r="5598" spans="1:5" x14ac:dyDescent="0.35">
      <c r="A5598"/>
      <c r="E5598"/>
    </row>
    <row r="5599" spans="1:5" x14ac:dyDescent="0.35">
      <c r="A5599"/>
      <c r="E5599"/>
    </row>
    <row r="5600" spans="1:5" x14ac:dyDescent="0.35">
      <c r="A5600"/>
      <c r="E5600"/>
    </row>
    <row r="5601" spans="1:5" x14ac:dyDescent="0.35">
      <c r="A5601"/>
      <c r="E5601"/>
    </row>
    <row r="5602" spans="1:5" x14ac:dyDescent="0.35">
      <c r="A5602"/>
      <c r="E5602"/>
    </row>
    <row r="5603" spans="1:5" x14ac:dyDescent="0.35">
      <c r="A5603"/>
      <c r="E5603"/>
    </row>
    <row r="5604" spans="1:5" x14ac:dyDescent="0.35">
      <c r="A5604"/>
      <c r="E5604"/>
    </row>
    <row r="5605" spans="1:5" x14ac:dyDescent="0.35">
      <c r="A5605"/>
      <c r="E5605"/>
    </row>
    <row r="5606" spans="1:5" x14ac:dyDescent="0.35">
      <c r="A5606"/>
      <c r="E5606"/>
    </row>
    <row r="5607" spans="1:5" x14ac:dyDescent="0.35">
      <c r="A5607"/>
      <c r="E5607"/>
    </row>
    <row r="5608" spans="1:5" x14ac:dyDescent="0.35">
      <c r="A5608"/>
      <c r="E5608"/>
    </row>
    <row r="5609" spans="1:5" x14ac:dyDescent="0.35">
      <c r="A5609"/>
      <c r="E5609"/>
    </row>
    <row r="5610" spans="1:5" x14ac:dyDescent="0.35">
      <c r="A5610"/>
      <c r="E5610"/>
    </row>
    <row r="5611" spans="1:5" x14ac:dyDescent="0.35">
      <c r="A5611"/>
      <c r="E5611"/>
    </row>
    <row r="5612" spans="1:5" x14ac:dyDescent="0.35">
      <c r="A5612"/>
      <c r="E5612"/>
    </row>
    <row r="5613" spans="1:5" x14ac:dyDescent="0.35">
      <c r="A5613"/>
      <c r="E5613"/>
    </row>
    <row r="5614" spans="1:5" x14ac:dyDescent="0.35">
      <c r="A5614"/>
      <c r="E5614"/>
    </row>
    <row r="5615" spans="1:5" x14ac:dyDescent="0.35">
      <c r="A5615"/>
      <c r="E5615"/>
    </row>
    <row r="5616" spans="1:5" x14ac:dyDescent="0.35">
      <c r="A5616"/>
      <c r="E5616"/>
    </row>
    <row r="5617" spans="1:5" x14ac:dyDescent="0.35">
      <c r="A5617"/>
      <c r="E5617"/>
    </row>
    <row r="5618" spans="1:5" x14ac:dyDescent="0.35">
      <c r="A5618"/>
      <c r="E5618"/>
    </row>
    <row r="5619" spans="1:5" x14ac:dyDescent="0.35">
      <c r="A5619"/>
      <c r="E5619"/>
    </row>
    <row r="5620" spans="1:5" x14ac:dyDescent="0.35">
      <c r="A5620"/>
      <c r="E5620"/>
    </row>
    <row r="5621" spans="1:5" x14ac:dyDescent="0.35">
      <c r="A5621"/>
      <c r="E5621"/>
    </row>
    <row r="5622" spans="1:5" x14ac:dyDescent="0.35">
      <c r="A5622"/>
      <c r="E5622"/>
    </row>
    <row r="5623" spans="1:5" x14ac:dyDescent="0.35">
      <c r="A5623"/>
      <c r="E5623"/>
    </row>
    <row r="5624" spans="1:5" x14ac:dyDescent="0.35">
      <c r="A5624"/>
      <c r="E5624"/>
    </row>
    <row r="5625" spans="1:5" x14ac:dyDescent="0.35">
      <c r="A5625"/>
      <c r="E5625"/>
    </row>
    <row r="5626" spans="1:5" x14ac:dyDescent="0.35">
      <c r="A5626"/>
      <c r="E5626"/>
    </row>
    <row r="5627" spans="1:5" x14ac:dyDescent="0.35">
      <c r="A5627"/>
      <c r="E5627"/>
    </row>
    <row r="5628" spans="1:5" x14ac:dyDescent="0.35">
      <c r="A5628"/>
      <c r="E5628"/>
    </row>
    <row r="5629" spans="1:5" x14ac:dyDescent="0.35">
      <c r="A5629"/>
      <c r="E5629"/>
    </row>
    <row r="5630" spans="1:5" x14ac:dyDescent="0.35">
      <c r="A5630"/>
      <c r="E5630"/>
    </row>
    <row r="5631" spans="1:5" x14ac:dyDescent="0.35">
      <c r="A5631"/>
      <c r="E5631"/>
    </row>
    <row r="5632" spans="1:5" x14ac:dyDescent="0.35">
      <c r="A5632"/>
      <c r="E5632"/>
    </row>
    <row r="5633" spans="1:5" x14ac:dyDescent="0.35">
      <c r="A5633"/>
      <c r="E5633"/>
    </row>
    <row r="5634" spans="1:5" x14ac:dyDescent="0.35">
      <c r="A5634"/>
      <c r="E5634"/>
    </row>
    <row r="5635" spans="1:5" x14ac:dyDescent="0.35">
      <c r="A5635"/>
      <c r="E5635"/>
    </row>
    <row r="5636" spans="1:5" x14ac:dyDescent="0.35">
      <c r="A5636"/>
      <c r="E5636"/>
    </row>
    <row r="5637" spans="1:5" x14ac:dyDescent="0.35">
      <c r="A5637"/>
      <c r="E5637"/>
    </row>
    <row r="5638" spans="1:5" x14ac:dyDescent="0.35">
      <c r="A5638"/>
      <c r="E5638"/>
    </row>
    <row r="5639" spans="1:5" x14ac:dyDescent="0.35">
      <c r="A5639"/>
      <c r="E5639"/>
    </row>
    <row r="5640" spans="1:5" x14ac:dyDescent="0.35">
      <c r="A5640"/>
      <c r="E5640"/>
    </row>
    <row r="5641" spans="1:5" x14ac:dyDescent="0.35">
      <c r="A5641"/>
      <c r="E5641"/>
    </row>
    <row r="5642" spans="1:5" x14ac:dyDescent="0.35">
      <c r="A5642"/>
      <c r="E5642"/>
    </row>
    <row r="5643" spans="1:5" x14ac:dyDescent="0.35">
      <c r="A5643"/>
      <c r="E5643"/>
    </row>
    <row r="5644" spans="1:5" x14ac:dyDescent="0.35">
      <c r="A5644"/>
      <c r="E5644"/>
    </row>
    <row r="5645" spans="1:5" x14ac:dyDescent="0.35">
      <c r="A5645"/>
      <c r="E5645"/>
    </row>
    <row r="5646" spans="1:5" x14ac:dyDescent="0.35">
      <c r="A5646"/>
      <c r="E5646"/>
    </row>
    <row r="5647" spans="1:5" x14ac:dyDescent="0.35">
      <c r="A5647"/>
      <c r="E5647"/>
    </row>
    <row r="5648" spans="1:5" x14ac:dyDescent="0.35">
      <c r="A5648"/>
      <c r="E5648"/>
    </row>
    <row r="5649" spans="1:5" x14ac:dyDescent="0.35">
      <c r="A5649"/>
      <c r="E5649"/>
    </row>
    <row r="5650" spans="1:5" x14ac:dyDescent="0.35">
      <c r="A5650"/>
      <c r="E5650"/>
    </row>
    <row r="5651" spans="1:5" x14ac:dyDescent="0.35">
      <c r="A5651"/>
      <c r="E5651"/>
    </row>
    <row r="5652" spans="1:5" x14ac:dyDescent="0.35">
      <c r="A5652"/>
      <c r="E5652"/>
    </row>
    <row r="5653" spans="1:5" x14ac:dyDescent="0.35">
      <c r="A5653"/>
      <c r="E5653"/>
    </row>
    <row r="5654" spans="1:5" x14ac:dyDescent="0.35">
      <c r="A5654"/>
      <c r="E5654"/>
    </row>
    <row r="5655" spans="1:5" x14ac:dyDescent="0.35">
      <c r="A5655"/>
      <c r="E5655"/>
    </row>
    <row r="5656" spans="1:5" x14ac:dyDescent="0.35">
      <c r="A5656"/>
      <c r="E5656"/>
    </row>
    <row r="5657" spans="1:5" x14ac:dyDescent="0.35">
      <c r="A5657"/>
      <c r="E5657"/>
    </row>
    <row r="5658" spans="1:5" x14ac:dyDescent="0.35">
      <c r="A5658"/>
      <c r="E5658"/>
    </row>
    <row r="5659" spans="1:5" x14ac:dyDescent="0.35">
      <c r="A5659"/>
      <c r="E5659"/>
    </row>
    <row r="5660" spans="1:5" x14ac:dyDescent="0.35">
      <c r="A5660"/>
      <c r="E5660"/>
    </row>
    <row r="5661" spans="1:5" x14ac:dyDescent="0.35">
      <c r="A5661"/>
      <c r="E5661"/>
    </row>
    <row r="5662" spans="1:5" x14ac:dyDescent="0.35">
      <c r="A5662"/>
      <c r="E5662"/>
    </row>
    <row r="5663" spans="1:5" x14ac:dyDescent="0.35">
      <c r="A5663"/>
      <c r="E5663"/>
    </row>
    <row r="5664" spans="1:5" x14ac:dyDescent="0.35">
      <c r="A5664"/>
      <c r="E5664"/>
    </row>
    <row r="5665" spans="1:5" x14ac:dyDescent="0.35">
      <c r="A5665"/>
      <c r="E5665"/>
    </row>
    <row r="5666" spans="1:5" x14ac:dyDescent="0.35">
      <c r="A5666"/>
      <c r="E5666"/>
    </row>
    <row r="5667" spans="1:5" x14ac:dyDescent="0.35">
      <c r="A5667"/>
      <c r="E5667"/>
    </row>
    <row r="5668" spans="1:5" x14ac:dyDescent="0.35">
      <c r="A5668"/>
      <c r="E5668"/>
    </row>
    <row r="5669" spans="1:5" x14ac:dyDescent="0.35">
      <c r="A5669"/>
      <c r="E5669"/>
    </row>
    <row r="5670" spans="1:5" x14ac:dyDescent="0.35">
      <c r="A5670"/>
      <c r="E5670"/>
    </row>
    <row r="5671" spans="1:5" x14ac:dyDescent="0.35">
      <c r="A5671"/>
      <c r="E5671"/>
    </row>
    <row r="5672" spans="1:5" x14ac:dyDescent="0.35">
      <c r="A5672"/>
      <c r="E5672"/>
    </row>
    <row r="5673" spans="1:5" x14ac:dyDescent="0.35">
      <c r="A5673"/>
      <c r="E5673"/>
    </row>
    <row r="5674" spans="1:5" x14ac:dyDescent="0.35">
      <c r="A5674"/>
      <c r="E5674"/>
    </row>
    <row r="5675" spans="1:5" x14ac:dyDescent="0.35">
      <c r="A5675"/>
      <c r="E5675"/>
    </row>
    <row r="5676" spans="1:5" x14ac:dyDescent="0.35">
      <c r="A5676"/>
      <c r="E5676"/>
    </row>
    <row r="5677" spans="1:5" x14ac:dyDescent="0.35">
      <c r="A5677"/>
      <c r="E5677"/>
    </row>
    <row r="5678" spans="1:5" x14ac:dyDescent="0.35">
      <c r="A5678"/>
      <c r="E5678"/>
    </row>
    <row r="5679" spans="1:5" x14ac:dyDescent="0.35">
      <c r="A5679"/>
      <c r="E5679"/>
    </row>
    <row r="5680" spans="1:5" x14ac:dyDescent="0.35">
      <c r="A5680"/>
      <c r="E5680"/>
    </row>
    <row r="5681" spans="1:5" x14ac:dyDescent="0.35">
      <c r="A5681"/>
      <c r="E5681"/>
    </row>
    <row r="5682" spans="1:5" x14ac:dyDescent="0.35">
      <c r="A5682"/>
      <c r="E5682"/>
    </row>
    <row r="5683" spans="1:5" x14ac:dyDescent="0.35">
      <c r="A5683"/>
      <c r="E5683"/>
    </row>
    <row r="5684" spans="1:5" x14ac:dyDescent="0.35">
      <c r="A5684"/>
      <c r="E5684"/>
    </row>
    <row r="5685" spans="1:5" x14ac:dyDescent="0.35">
      <c r="A5685"/>
      <c r="E5685"/>
    </row>
    <row r="5686" spans="1:5" x14ac:dyDescent="0.35">
      <c r="A5686"/>
      <c r="E5686"/>
    </row>
    <row r="5687" spans="1:5" x14ac:dyDescent="0.35">
      <c r="A5687"/>
      <c r="E5687"/>
    </row>
    <row r="5688" spans="1:5" x14ac:dyDescent="0.35">
      <c r="A5688"/>
      <c r="E5688"/>
    </row>
    <row r="5689" spans="1:5" x14ac:dyDescent="0.35">
      <c r="A5689"/>
      <c r="E5689"/>
    </row>
    <row r="5690" spans="1:5" x14ac:dyDescent="0.35">
      <c r="A5690"/>
      <c r="E5690"/>
    </row>
    <row r="5691" spans="1:5" x14ac:dyDescent="0.35">
      <c r="A5691"/>
      <c r="E5691"/>
    </row>
    <row r="5692" spans="1:5" x14ac:dyDescent="0.35">
      <c r="A5692"/>
      <c r="E5692"/>
    </row>
    <row r="5693" spans="1:5" x14ac:dyDescent="0.35">
      <c r="A5693"/>
      <c r="E5693"/>
    </row>
    <row r="5694" spans="1:5" x14ac:dyDescent="0.35">
      <c r="A5694"/>
      <c r="E5694"/>
    </row>
    <row r="5695" spans="1:5" x14ac:dyDescent="0.35">
      <c r="A5695"/>
      <c r="E5695"/>
    </row>
    <row r="5696" spans="1:5" x14ac:dyDescent="0.35">
      <c r="A5696"/>
      <c r="E5696"/>
    </row>
    <row r="5697" spans="1:5" x14ac:dyDescent="0.35">
      <c r="A5697"/>
      <c r="E5697"/>
    </row>
    <row r="5698" spans="1:5" x14ac:dyDescent="0.35">
      <c r="A5698"/>
      <c r="E5698"/>
    </row>
    <row r="5699" spans="1:5" x14ac:dyDescent="0.35">
      <c r="A5699"/>
      <c r="E5699"/>
    </row>
    <row r="5700" spans="1:5" x14ac:dyDescent="0.35">
      <c r="A5700"/>
      <c r="E5700"/>
    </row>
    <row r="5701" spans="1:5" x14ac:dyDescent="0.35">
      <c r="A5701"/>
      <c r="E5701"/>
    </row>
    <row r="5702" spans="1:5" x14ac:dyDescent="0.35">
      <c r="A5702"/>
      <c r="E5702"/>
    </row>
    <row r="5703" spans="1:5" x14ac:dyDescent="0.35">
      <c r="A5703"/>
      <c r="E5703"/>
    </row>
    <row r="5704" spans="1:5" x14ac:dyDescent="0.35">
      <c r="A5704"/>
      <c r="E5704"/>
    </row>
    <row r="5705" spans="1:5" x14ac:dyDescent="0.35">
      <c r="A5705"/>
      <c r="E5705"/>
    </row>
    <row r="5706" spans="1:5" x14ac:dyDescent="0.35">
      <c r="A5706"/>
      <c r="E5706"/>
    </row>
    <row r="5707" spans="1:5" x14ac:dyDescent="0.35">
      <c r="A5707"/>
      <c r="E5707"/>
    </row>
    <row r="5708" spans="1:5" x14ac:dyDescent="0.35">
      <c r="A5708"/>
      <c r="E5708"/>
    </row>
    <row r="5709" spans="1:5" x14ac:dyDescent="0.35">
      <c r="A5709"/>
      <c r="E5709"/>
    </row>
    <row r="5710" spans="1:5" x14ac:dyDescent="0.35">
      <c r="A5710"/>
      <c r="E5710"/>
    </row>
    <row r="5711" spans="1:5" x14ac:dyDescent="0.35">
      <c r="A5711"/>
      <c r="E5711"/>
    </row>
    <row r="5712" spans="1:5" x14ac:dyDescent="0.35">
      <c r="A5712"/>
      <c r="E5712"/>
    </row>
    <row r="5713" spans="1:5" x14ac:dyDescent="0.35">
      <c r="A5713"/>
      <c r="E5713"/>
    </row>
    <row r="5714" spans="1:5" x14ac:dyDescent="0.35">
      <c r="A5714"/>
      <c r="E5714"/>
    </row>
    <row r="5715" spans="1:5" x14ac:dyDescent="0.35">
      <c r="A5715"/>
      <c r="E5715"/>
    </row>
    <row r="5716" spans="1:5" x14ac:dyDescent="0.35">
      <c r="A5716"/>
      <c r="E5716"/>
    </row>
    <row r="5717" spans="1:5" x14ac:dyDescent="0.35">
      <c r="A5717"/>
      <c r="E5717"/>
    </row>
    <row r="5718" spans="1:5" x14ac:dyDescent="0.35">
      <c r="A5718"/>
      <c r="E5718"/>
    </row>
    <row r="5719" spans="1:5" x14ac:dyDescent="0.35">
      <c r="A5719"/>
      <c r="E5719"/>
    </row>
    <row r="5720" spans="1:5" x14ac:dyDescent="0.35">
      <c r="A5720"/>
      <c r="E5720"/>
    </row>
    <row r="5721" spans="1:5" x14ac:dyDescent="0.35">
      <c r="A5721"/>
      <c r="E5721"/>
    </row>
    <row r="5722" spans="1:5" x14ac:dyDescent="0.35">
      <c r="A5722"/>
      <c r="E5722"/>
    </row>
    <row r="5723" spans="1:5" x14ac:dyDescent="0.35">
      <c r="A5723"/>
      <c r="E5723"/>
    </row>
    <row r="5724" spans="1:5" x14ac:dyDescent="0.35">
      <c r="A5724"/>
      <c r="E5724"/>
    </row>
    <row r="5725" spans="1:5" x14ac:dyDescent="0.35">
      <c r="A5725"/>
      <c r="E5725"/>
    </row>
    <row r="5726" spans="1:5" x14ac:dyDescent="0.35">
      <c r="A5726"/>
      <c r="E5726"/>
    </row>
    <row r="5727" spans="1:5" x14ac:dyDescent="0.35">
      <c r="A5727"/>
      <c r="E5727"/>
    </row>
    <row r="5728" spans="1:5" x14ac:dyDescent="0.35">
      <c r="A5728"/>
      <c r="E5728"/>
    </row>
    <row r="5729" spans="1:5" x14ac:dyDescent="0.35">
      <c r="A5729"/>
      <c r="E5729"/>
    </row>
    <row r="5730" spans="1:5" x14ac:dyDescent="0.35">
      <c r="A5730"/>
      <c r="E5730"/>
    </row>
    <row r="5731" spans="1:5" x14ac:dyDescent="0.35">
      <c r="A5731"/>
      <c r="E5731"/>
    </row>
    <row r="5732" spans="1:5" x14ac:dyDescent="0.35">
      <c r="A5732"/>
      <c r="E5732"/>
    </row>
    <row r="5733" spans="1:5" x14ac:dyDescent="0.35">
      <c r="A5733"/>
      <c r="E5733"/>
    </row>
    <row r="5734" spans="1:5" x14ac:dyDescent="0.35">
      <c r="A5734"/>
      <c r="E5734"/>
    </row>
    <row r="5735" spans="1:5" x14ac:dyDescent="0.35">
      <c r="A5735"/>
      <c r="E5735"/>
    </row>
    <row r="5736" spans="1:5" x14ac:dyDescent="0.35">
      <c r="A5736"/>
      <c r="E5736"/>
    </row>
    <row r="5737" spans="1:5" x14ac:dyDescent="0.35">
      <c r="A5737"/>
      <c r="E5737"/>
    </row>
    <row r="5738" spans="1:5" x14ac:dyDescent="0.35">
      <c r="A5738"/>
      <c r="E5738"/>
    </row>
    <row r="5739" spans="1:5" x14ac:dyDescent="0.35">
      <c r="A5739"/>
      <c r="E5739"/>
    </row>
    <row r="5740" spans="1:5" x14ac:dyDescent="0.35">
      <c r="A5740"/>
      <c r="E5740"/>
    </row>
    <row r="5741" spans="1:5" x14ac:dyDescent="0.35">
      <c r="A5741"/>
      <c r="E5741"/>
    </row>
    <row r="5742" spans="1:5" x14ac:dyDescent="0.35">
      <c r="A5742"/>
      <c r="E5742"/>
    </row>
    <row r="5743" spans="1:5" x14ac:dyDescent="0.35">
      <c r="A5743"/>
      <c r="E5743"/>
    </row>
    <row r="5744" spans="1:5" x14ac:dyDescent="0.35">
      <c r="A5744"/>
      <c r="E5744"/>
    </row>
    <row r="5745" spans="1:5" x14ac:dyDescent="0.35">
      <c r="A5745"/>
      <c r="E5745"/>
    </row>
    <row r="5746" spans="1:5" x14ac:dyDescent="0.35">
      <c r="A5746"/>
      <c r="E5746"/>
    </row>
    <row r="5747" spans="1:5" x14ac:dyDescent="0.35">
      <c r="A5747"/>
      <c r="E5747"/>
    </row>
    <row r="5748" spans="1:5" x14ac:dyDescent="0.35">
      <c r="A5748"/>
      <c r="E5748"/>
    </row>
    <row r="5749" spans="1:5" x14ac:dyDescent="0.35">
      <c r="A5749"/>
      <c r="E5749"/>
    </row>
    <row r="5750" spans="1:5" x14ac:dyDescent="0.35">
      <c r="A5750"/>
      <c r="E5750"/>
    </row>
    <row r="5751" spans="1:5" x14ac:dyDescent="0.35">
      <c r="A5751"/>
      <c r="E5751"/>
    </row>
    <row r="5752" spans="1:5" x14ac:dyDescent="0.35">
      <c r="A5752"/>
      <c r="E5752"/>
    </row>
    <row r="5753" spans="1:5" x14ac:dyDescent="0.35">
      <c r="A5753"/>
      <c r="E5753"/>
    </row>
    <row r="5754" spans="1:5" x14ac:dyDescent="0.35">
      <c r="A5754"/>
      <c r="E5754"/>
    </row>
    <row r="5755" spans="1:5" x14ac:dyDescent="0.35">
      <c r="A5755"/>
      <c r="E5755"/>
    </row>
    <row r="5756" spans="1:5" x14ac:dyDescent="0.35">
      <c r="A5756"/>
      <c r="E5756"/>
    </row>
    <row r="5757" spans="1:5" x14ac:dyDescent="0.35">
      <c r="A5757"/>
      <c r="E5757"/>
    </row>
    <row r="5758" spans="1:5" x14ac:dyDescent="0.35">
      <c r="A5758"/>
      <c r="E5758"/>
    </row>
    <row r="5759" spans="1:5" x14ac:dyDescent="0.35">
      <c r="A5759"/>
      <c r="E5759"/>
    </row>
    <row r="5760" spans="1:5" x14ac:dyDescent="0.35">
      <c r="A5760"/>
      <c r="E5760"/>
    </row>
    <row r="5761" spans="1:5" x14ac:dyDescent="0.35">
      <c r="A5761"/>
      <c r="E5761"/>
    </row>
    <row r="5762" spans="1:5" x14ac:dyDescent="0.35">
      <c r="A5762"/>
      <c r="E5762"/>
    </row>
    <row r="5763" spans="1:5" x14ac:dyDescent="0.35">
      <c r="A5763"/>
      <c r="E5763"/>
    </row>
    <row r="5764" spans="1:5" x14ac:dyDescent="0.35">
      <c r="A5764"/>
      <c r="E5764"/>
    </row>
    <row r="5765" spans="1:5" x14ac:dyDescent="0.35">
      <c r="A5765"/>
      <c r="E5765"/>
    </row>
    <row r="5766" spans="1:5" x14ac:dyDescent="0.35">
      <c r="A5766"/>
      <c r="E5766"/>
    </row>
    <row r="5767" spans="1:5" x14ac:dyDescent="0.35">
      <c r="A5767"/>
      <c r="E5767"/>
    </row>
    <row r="5768" spans="1:5" x14ac:dyDescent="0.35">
      <c r="A5768"/>
      <c r="E5768"/>
    </row>
    <row r="5769" spans="1:5" x14ac:dyDescent="0.35">
      <c r="A5769"/>
      <c r="E5769"/>
    </row>
    <row r="5770" spans="1:5" x14ac:dyDescent="0.35">
      <c r="A5770"/>
      <c r="E5770"/>
    </row>
    <row r="5771" spans="1:5" x14ac:dyDescent="0.35">
      <c r="A5771"/>
      <c r="E5771"/>
    </row>
    <row r="5772" spans="1:5" x14ac:dyDescent="0.35">
      <c r="A5772"/>
      <c r="E5772"/>
    </row>
    <row r="5773" spans="1:5" x14ac:dyDescent="0.35">
      <c r="A5773"/>
      <c r="E5773"/>
    </row>
    <row r="5774" spans="1:5" x14ac:dyDescent="0.35">
      <c r="A5774"/>
      <c r="E5774"/>
    </row>
    <row r="5775" spans="1:5" x14ac:dyDescent="0.35">
      <c r="A5775"/>
      <c r="E5775"/>
    </row>
    <row r="5776" spans="1:5" x14ac:dyDescent="0.35">
      <c r="A5776"/>
      <c r="E5776"/>
    </row>
    <row r="5777" spans="1:5" x14ac:dyDescent="0.35">
      <c r="A5777"/>
      <c r="E5777"/>
    </row>
    <row r="5778" spans="1:5" x14ac:dyDescent="0.35">
      <c r="A5778"/>
      <c r="E5778"/>
    </row>
    <row r="5779" spans="1:5" x14ac:dyDescent="0.35">
      <c r="A5779"/>
      <c r="E5779"/>
    </row>
    <row r="5780" spans="1:5" x14ac:dyDescent="0.35">
      <c r="A5780"/>
      <c r="E5780"/>
    </row>
    <row r="5781" spans="1:5" x14ac:dyDescent="0.35">
      <c r="A5781"/>
      <c r="E5781"/>
    </row>
    <row r="5782" spans="1:5" x14ac:dyDescent="0.35">
      <c r="A5782"/>
      <c r="E5782"/>
    </row>
    <row r="5783" spans="1:5" x14ac:dyDescent="0.35">
      <c r="A5783"/>
      <c r="E5783"/>
    </row>
    <row r="5784" spans="1:5" x14ac:dyDescent="0.35">
      <c r="A5784"/>
      <c r="E5784"/>
    </row>
    <row r="5785" spans="1:5" x14ac:dyDescent="0.35">
      <c r="A5785"/>
      <c r="E5785"/>
    </row>
    <row r="5786" spans="1:5" x14ac:dyDescent="0.35">
      <c r="A5786"/>
      <c r="E5786"/>
    </row>
    <row r="5787" spans="1:5" x14ac:dyDescent="0.35">
      <c r="A5787"/>
      <c r="E5787"/>
    </row>
    <row r="5788" spans="1:5" x14ac:dyDescent="0.35">
      <c r="A5788"/>
      <c r="E5788"/>
    </row>
    <row r="5789" spans="1:5" x14ac:dyDescent="0.35">
      <c r="A5789"/>
      <c r="E5789"/>
    </row>
    <row r="5790" spans="1:5" x14ac:dyDescent="0.35">
      <c r="A5790"/>
      <c r="E5790"/>
    </row>
    <row r="5791" spans="1:5" x14ac:dyDescent="0.35">
      <c r="A5791"/>
      <c r="E5791"/>
    </row>
    <row r="5792" spans="1:5" x14ac:dyDescent="0.35">
      <c r="A5792"/>
      <c r="E5792"/>
    </row>
    <row r="5793" spans="1:5" x14ac:dyDescent="0.35">
      <c r="A5793"/>
      <c r="E5793"/>
    </row>
    <row r="5794" spans="1:5" x14ac:dyDescent="0.35">
      <c r="A5794"/>
      <c r="E5794"/>
    </row>
    <row r="5795" spans="1:5" x14ac:dyDescent="0.35">
      <c r="A5795"/>
      <c r="E5795"/>
    </row>
    <row r="5796" spans="1:5" x14ac:dyDescent="0.35">
      <c r="A5796"/>
      <c r="E5796"/>
    </row>
    <row r="5797" spans="1:5" x14ac:dyDescent="0.35">
      <c r="A5797"/>
      <c r="E5797"/>
    </row>
    <row r="5798" spans="1:5" x14ac:dyDescent="0.35">
      <c r="A5798"/>
      <c r="E5798"/>
    </row>
    <row r="5799" spans="1:5" x14ac:dyDescent="0.35">
      <c r="A5799"/>
      <c r="E5799"/>
    </row>
    <row r="5800" spans="1:5" x14ac:dyDescent="0.35">
      <c r="A5800"/>
      <c r="E5800"/>
    </row>
    <row r="5801" spans="1:5" x14ac:dyDescent="0.35">
      <c r="A5801"/>
      <c r="E5801"/>
    </row>
    <row r="5802" spans="1:5" x14ac:dyDescent="0.35">
      <c r="A5802"/>
      <c r="E5802"/>
    </row>
    <row r="5803" spans="1:5" x14ac:dyDescent="0.35">
      <c r="A5803"/>
      <c r="E5803"/>
    </row>
    <row r="5804" spans="1:5" x14ac:dyDescent="0.35">
      <c r="A5804"/>
      <c r="E5804"/>
    </row>
    <row r="5805" spans="1:5" x14ac:dyDescent="0.35">
      <c r="A5805"/>
      <c r="E5805"/>
    </row>
    <row r="5806" spans="1:5" x14ac:dyDescent="0.35">
      <c r="A5806"/>
      <c r="E5806"/>
    </row>
    <row r="5807" spans="1:5" x14ac:dyDescent="0.35">
      <c r="A5807"/>
      <c r="E5807"/>
    </row>
    <row r="5808" spans="1:5" x14ac:dyDescent="0.35">
      <c r="A5808"/>
      <c r="E5808"/>
    </row>
    <row r="5809" spans="1:5" x14ac:dyDescent="0.35">
      <c r="A5809"/>
      <c r="E5809"/>
    </row>
    <row r="5810" spans="1:5" x14ac:dyDescent="0.35">
      <c r="A5810"/>
      <c r="E5810"/>
    </row>
    <row r="5811" spans="1:5" x14ac:dyDescent="0.35">
      <c r="A5811"/>
      <c r="E5811"/>
    </row>
    <row r="5812" spans="1:5" x14ac:dyDescent="0.35">
      <c r="A5812"/>
      <c r="E5812"/>
    </row>
    <row r="5813" spans="1:5" x14ac:dyDescent="0.35">
      <c r="A5813"/>
      <c r="E5813"/>
    </row>
    <row r="5814" spans="1:5" x14ac:dyDescent="0.35">
      <c r="A5814"/>
      <c r="E5814"/>
    </row>
    <row r="5815" spans="1:5" x14ac:dyDescent="0.35">
      <c r="A5815"/>
      <c r="E5815"/>
    </row>
    <row r="5816" spans="1:5" x14ac:dyDescent="0.35">
      <c r="A5816"/>
      <c r="E5816"/>
    </row>
    <row r="5817" spans="1:5" x14ac:dyDescent="0.35">
      <c r="A5817"/>
      <c r="E5817"/>
    </row>
    <row r="5818" spans="1:5" x14ac:dyDescent="0.35">
      <c r="A5818"/>
      <c r="E5818"/>
    </row>
    <row r="5819" spans="1:5" x14ac:dyDescent="0.35">
      <c r="A5819"/>
      <c r="E5819"/>
    </row>
    <row r="5820" spans="1:5" x14ac:dyDescent="0.35">
      <c r="A5820"/>
      <c r="E5820"/>
    </row>
    <row r="5821" spans="1:5" x14ac:dyDescent="0.35">
      <c r="A5821"/>
      <c r="E5821"/>
    </row>
    <row r="5822" spans="1:5" x14ac:dyDescent="0.35">
      <c r="A5822"/>
      <c r="E5822"/>
    </row>
    <row r="5823" spans="1:5" x14ac:dyDescent="0.35">
      <c r="A5823"/>
      <c r="E5823"/>
    </row>
    <row r="5824" spans="1:5" x14ac:dyDescent="0.35">
      <c r="A5824"/>
      <c r="E5824"/>
    </row>
    <row r="5825" spans="1:5" x14ac:dyDescent="0.35">
      <c r="A5825"/>
      <c r="E5825"/>
    </row>
    <row r="5826" spans="1:5" x14ac:dyDescent="0.35">
      <c r="A5826"/>
      <c r="E5826"/>
    </row>
    <row r="5827" spans="1:5" x14ac:dyDescent="0.35">
      <c r="A5827"/>
      <c r="E5827"/>
    </row>
    <row r="5828" spans="1:5" x14ac:dyDescent="0.35">
      <c r="A5828"/>
      <c r="E5828"/>
    </row>
    <row r="5829" spans="1:5" x14ac:dyDescent="0.35">
      <c r="A5829"/>
      <c r="E5829"/>
    </row>
    <row r="5830" spans="1:5" x14ac:dyDescent="0.35">
      <c r="A5830"/>
      <c r="E5830"/>
    </row>
    <row r="5831" spans="1:5" x14ac:dyDescent="0.35">
      <c r="A5831"/>
      <c r="E5831"/>
    </row>
    <row r="5832" spans="1:5" x14ac:dyDescent="0.35">
      <c r="A5832"/>
      <c r="E5832"/>
    </row>
    <row r="5833" spans="1:5" x14ac:dyDescent="0.35">
      <c r="A5833"/>
      <c r="E5833"/>
    </row>
    <row r="5834" spans="1:5" x14ac:dyDescent="0.35">
      <c r="A5834"/>
      <c r="E5834"/>
    </row>
    <row r="5835" spans="1:5" x14ac:dyDescent="0.35">
      <c r="A5835"/>
      <c r="E5835"/>
    </row>
    <row r="5836" spans="1:5" x14ac:dyDescent="0.35">
      <c r="A5836"/>
      <c r="E5836"/>
    </row>
    <row r="5837" spans="1:5" x14ac:dyDescent="0.35">
      <c r="A5837"/>
      <c r="E5837"/>
    </row>
    <row r="5838" spans="1:5" x14ac:dyDescent="0.35">
      <c r="A5838"/>
      <c r="E5838"/>
    </row>
    <row r="5839" spans="1:5" x14ac:dyDescent="0.35">
      <c r="A5839"/>
      <c r="E5839"/>
    </row>
    <row r="5840" spans="1:5" x14ac:dyDescent="0.35">
      <c r="A5840"/>
      <c r="E5840"/>
    </row>
    <row r="5841" spans="1:5" x14ac:dyDescent="0.35">
      <c r="A5841"/>
      <c r="E5841"/>
    </row>
    <row r="5842" spans="1:5" x14ac:dyDescent="0.35">
      <c r="A5842"/>
      <c r="E5842"/>
    </row>
    <row r="5843" spans="1:5" x14ac:dyDescent="0.35">
      <c r="A5843"/>
      <c r="E5843"/>
    </row>
    <row r="5844" spans="1:5" x14ac:dyDescent="0.35">
      <c r="A5844"/>
      <c r="E5844"/>
    </row>
    <row r="5845" spans="1:5" x14ac:dyDescent="0.35">
      <c r="A5845"/>
      <c r="E5845"/>
    </row>
    <row r="5846" spans="1:5" x14ac:dyDescent="0.35">
      <c r="A5846"/>
      <c r="E5846"/>
    </row>
    <row r="5847" spans="1:5" x14ac:dyDescent="0.35">
      <c r="A5847"/>
      <c r="E5847"/>
    </row>
    <row r="5848" spans="1:5" x14ac:dyDescent="0.35">
      <c r="A5848"/>
      <c r="E5848"/>
    </row>
    <row r="5849" spans="1:5" x14ac:dyDescent="0.35">
      <c r="A5849"/>
      <c r="E5849"/>
    </row>
    <row r="5850" spans="1:5" x14ac:dyDescent="0.35">
      <c r="A5850"/>
      <c r="E5850"/>
    </row>
    <row r="5851" spans="1:5" x14ac:dyDescent="0.35">
      <c r="A5851"/>
      <c r="E5851"/>
    </row>
    <row r="5852" spans="1:5" x14ac:dyDescent="0.35">
      <c r="A5852"/>
      <c r="E5852"/>
    </row>
    <row r="5853" spans="1:5" x14ac:dyDescent="0.35">
      <c r="A5853"/>
      <c r="E5853"/>
    </row>
    <row r="5854" spans="1:5" x14ac:dyDescent="0.35">
      <c r="A5854"/>
      <c r="E5854"/>
    </row>
    <row r="5855" spans="1:5" x14ac:dyDescent="0.35">
      <c r="A5855"/>
      <c r="E5855"/>
    </row>
    <row r="5856" spans="1:5" x14ac:dyDescent="0.35">
      <c r="A5856"/>
      <c r="E5856"/>
    </row>
    <row r="5857" spans="1:5" x14ac:dyDescent="0.35">
      <c r="A5857"/>
      <c r="E5857"/>
    </row>
    <row r="5858" spans="1:5" x14ac:dyDescent="0.35">
      <c r="A5858"/>
      <c r="E5858"/>
    </row>
    <row r="5859" spans="1:5" x14ac:dyDescent="0.35">
      <c r="A5859"/>
      <c r="E5859"/>
    </row>
    <row r="5860" spans="1:5" x14ac:dyDescent="0.35">
      <c r="A5860"/>
      <c r="E5860"/>
    </row>
    <row r="5861" spans="1:5" x14ac:dyDescent="0.35">
      <c r="A5861"/>
      <c r="E5861"/>
    </row>
    <row r="5862" spans="1:5" x14ac:dyDescent="0.35">
      <c r="A5862"/>
      <c r="E5862"/>
    </row>
    <row r="5863" spans="1:5" x14ac:dyDescent="0.35">
      <c r="A5863"/>
      <c r="E5863"/>
    </row>
    <row r="5864" spans="1:5" x14ac:dyDescent="0.35">
      <c r="A5864"/>
      <c r="E5864"/>
    </row>
    <row r="5865" spans="1:5" x14ac:dyDescent="0.35">
      <c r="A5865"/>
      <c r="E5865"/>
    </row>
    <row r="5866" spans="1:5" x14ac:dyDescent="0.35">
      <c r="A5866"/>
      <c r="E5866"/>
    </row>
    <row r="5867" spans="1:5" x14ac:dyDescent="0.35">
      <c r="A5867"/>
      <c r="E5867"/>
    </row>
    <row r="5868" spans="1:5" x14ac:dyDescent="0.35">
      <c r="A5868"/>
      <c r="E5868"/>
    </row>
    <row r="5869" spans="1:5" x14ac:dyDescent="0.35">
      <c r="A5869"/>
      <c r="E5869"/>
    </row>
    <row r="5870" spans="1:5" x14ac:dyDescent="0.35">
      <c r="A5870"/>
      <c r="E5870"/>
    </row>
    <row r="5871" spans="1:5" x14ac:dyDescent="0.35">
      <c r="A5871"/>
      <c r="E5871"/>
    </row>
    <row r="5872" spans="1:5" x14ac:dyDescent="0.35">
      <c r="A5872"/>
      <c r="E5872"/>
    </row>
    <row r="5873" spans="1:5" x14ac:dyDescent="0.35">
      <c r="A5873"/>
      <c r="E5873"/>
    </row>
    <row r="5874" spans="1:5" x14ac:dyDescent="0.35">
      <c r="A5874"/>
      <c r="E5874"/>
    </row>
    <row r="5875" spans="1:5" x14ac:dyDescent="0.35">
      <c r="A5875"/>
      <c r="E5875"/>
    </row>
    <row r="5876" spans="1:5" x14ac:dyDescent="0.35">
      <c r="A5876"/>
      <c r="E5876"/>
    </row>
    <row r="5877" spans="1:5" x14ac:dyDescent="0.35">
      <c r="A5877"/>
      <c r="E5877"/>
    </row>
    <row r="5878" spans="1:5" x14ac:dyDescent="0.35">
      <c r="A5878"/>
      <c r="E5878"/>
    </row>
    <row r="5879" spans="1:5" x14ac:dyDescent="0.35">
      <c r="A5879"/>
      <c r="E5879"/>
    </row>
    <row r="5880" spans="1:5" x14ac:dyDescent="0.35">
      <c r="A5880"/>
      <c r="E5880"/>
    </row>
    <row r="5881" spans="1:5" x14ac:dyDescent="0.35">
      <c r="A5881"/>
      <c r="E5881"/>
    </row>
    <row r="5882" spans="1:5" x14ac:dyDescent="0.35">
      <c r="A5882"/>
      <c r="E5882"/>
    </row>
    <row r="5883" spans="1:5" x14ac:dyDescent="0.35">
      <c r="A5883"/>
      <c r="E5883"/>
    </row>
    <row r="5884" spans="1:5" x14ac:dyDescent="0.35">
      <c r="A5884"/>
      <c r="E5884"/>
    </row>
    <row r="5885" spans="1:5" x14ac:dyDescent="0.35">
      <c r="A5885"/>
      <c r="E5885"/>
    </row>
    <row r="5886" spans="1:5" x14ac:dyDescent="0.35">
      <c r="A5886"/>
      <c r="E5886"/>
    </row>
    <row r="5887" spans="1:5" x14ac:dyDescent="0.35">
      <c r="A5887"/>
      <c r="E5887"/>
    </row>
    <row r="5888" spans="1:5" x14ac:dyDescent="0.35">
      <c r="A5888"/>
      <c r="E5888"/>
    </row>
    <row r="5889" spans="1:5" x14ac:dyDescent="0.35">
      <c r="A5889"/>
      <c r="E5889"/>
    </row>
    <row r="5890" spans="1:5" x14ac:dyDescent="0.35">
      <c r="A5890"/>
      <c r="E5890"/>
    </row>
    <row r="5891" spans="1:5" x14ac:dyDescent="0.35">
      <c r="A5891"/>
      <c r="E5891"/>
    </row>
    <row r="5892" spans="1:5" x14ac:dyDescent="0.35">
      <c r="A5892"/>
      <c r="E5892"/>
    </row>
    <row r="5893" spans="1:5" x14ac:dyDescent="0.35">
      <c r="A5893"/>
      <c r="E5893"/>
    </row>
    <row r="5894" spans="1:5" x14ac:dyDescent="0.35">
      <c r="A5894"/>
      <c r="E5894"/>
    </row>
    <row r="5895" spans="1:5" x14ac:dyDescent="0.35">
      <c r="A5895"/>
      <c r="E5895"/>
    </row>
    <row r="5896" spans="1:5" x14ac:dyDescent="0.35">
      <c r="A5896"/>
      <c r="E5896"/>
    </row>
    <row r="5897" spans="1:5" x14ac:dyDescent="0.35">
      <c r="A5897"/>
      <c r="E5897"/>
    </row>
    <row r="5898" spans="1:5" x14ac:dyDescent="0.35">
      <c r="A5898"/>
      <c r="E5898"/>
    </row>
    <row r="5899" spans="1:5" x14ac:dyDescent="0.35">
      <c r="A5899"/>
      <c r="E5899"/>
    </row>
    <row r="5900" spans="1:5" x14ac:dyDescent="0.35">
      <c r="A5900"/>
      <c r="E5900"/>
    </row>
    <row r="5901" spans="1:5" x14ac:dyDescent="0.35">
      <c r="A5901"/>
      <c r="E5901"/>
    </row>
    <row r="5902" spans="1:5" x14ac:dyDescent="0.35">
      <c r="A5902"/>
      <c r="E5902"/>
    </row>
    <row r="5903" spans="1:5" x14ac:dyDescent="0.35">
      <c r="A5903"/>
      <c r="E5903"/>
    </row>
    <row r="5904" spans="1:5" x14ac:dyDescent="0.35">
      <c r="A5904"/>
      <c r="E5904"/>
    </row>
    <row r="5905" spans="1:5" x14ac:dyDescent="0.35">
      <c r="A5905"/>
      <c r="E5905"/>
    </row>
    <row r="5906" spans="1:5" x14ac:dyDescent="0.35">
      <c r="A5906"/>
      <c r="E5906"/>
    </row>
    <row r="5907" spans="1:5" x14ac:dyDescent="0.35">
      <c r="A5907"/>
      <c r="E5907"/>
    </row>
    <row r="5908" spans="1:5" x14ac:dyDescent="0.35">
      <c r="A5908"/>
      <c r="E5908"/>
    </row>
    <row r="5909" spans="1:5" x14ac:dyDescent="0.35">
      <c r="A5909"/>
      <c r="E5909"/>
    </row>
    <row r="5910" spans="1:5" x14ac:dyDescent="0.35">
      <c r="A5910"/>
      <c r="E5910"/>
    </row>
    <row r="5911" spans="1:5" x14ac:dyDescent="0.35">
      <c r="A5911"/>
      <c r="E5911"/>
    </row>
    <row r="5912" spans="1:5" x14ac:dyDescent="0.35">
      <c r="A5912"/>
      <c r="E5912"/>
    </row>
    <row r="5913" spans="1:5" x14ac:dyDescent="0.35">
      <c r="A5913"/>
      <c r="E5913"/>
    </row>
    <row r="5914" spans="1:5" x14ac:dyDescent="0.35">
      <c r="A5914"/>
      <c r="E5914"/>
    </row>
    <row r="5915" spans="1:5" x14ac:dyDescent="0.35">
      <c r="A5915"/>
      <c r="E5915"/>
    </row>
    <row r="5916" spans="1:5" x14ac:dyDescent="0.35">
      <c r="A5916"/>
      <c r="E5916"/>
    </row>
    <row r="5917" spans="1:5" x14ac:dyDescent="0.35">
      <c r="A5917"/>
      <c r="E5917"/>
    </row>
    <row r="5918" spans="1:5" x14ac:dyDescent="0.35">
      <c r="A5918"/>
      <c r="E5918"/>
    </row>
    <row r="5919" spans="1:5" x14ac:dyDescent="0.35">
      <c r="A5919"/>
      <c r="E5919"/>
    </row>
    <row r="5920" spans="1:5" x14ac:dyDescent="0.35">
      <c r="A5920"/>
      <c r="E5920"/>
    </row>
    <row r="5921" spans="1:5" x14ac:dyDescent="0.35">
      <c r="A5921"/>
      <c r="E5921"/>
    </row>
    <row r="5922" spans="1:5" x14ac:dyDescent="0.35">
      <c r="A5922"/>
      <c r="E5922"/>
    </row>
    <row r="5923" spans="1:5" x14ac:dyDescent="0.35">
      <c r="A5923"/>
      <c r="E5923"/>
    </row>
    <row r="5924" spans="1:5" x14ac:dyDescent="0.35">
      <c r="A5924"/>
      <c r="E5924"/>
    </row>
    <row r="5925" spans="1:5" x14ac:dyDescent="0.35">
      <c r="A5925"/>
      <c r="E5925"/>
    </row>
    <row r="5926" spans="1:5" x14ac:dyDescent="0.35">
      <c r="A5926"/>
      <c r="E5926"/>
    </row>
    <row r="5927" spans="1:5" x14ac:dyDescent="0.35">
      <c r="A5927"/>
      <c r="E5927"/>
    </row>
    <row r="5928" spans="1:5" x14ac:dyDescent="0.35">
      <c r="A5928"/>
      <c r="E5928"/>
    </row>
    <row r="5929" spans="1:5" x14ac:dyDescent="0.35">
      <c r="A5929"/>
      <c r="E5929"/>
    </row>
    <row r="5930" spans="1:5" x14ac:dyDescent="0.35">
      <c r="A5930"/>
      <c r="E5930"/>
    </row>
    <row r="5931" spans="1:5" x14ac:dyDescent="0.35">
      <c r="A5931"/>
      <c r="E5931"/>
    </row>
    <row r="5932" spans="1:5" x14ac:dyDescent="0.35">
      <c r="A5932"/>
      <c r="E5932"/>
    </row>
    <row r="5933" spans="1:5" x14ac:dyDescent="0.35">
      <c r="A5933"/>
      <c r="E5933"/>
    </row>
    <row r="5934" spans="1:5" x14ac:dyDescent="0.35">
      <c r="A5934"/>
      <c r="E5934"/>
    </row>
    <row r="5935" spans="1:5" x14ac:dyDescent="0.35">
      <c r="A5935"/>
      <c r="E5935"/>
    </row>
    <row r="5936" spans="1:5" x14ac:dyDescent="0.35">
      <c r="A5936"/>
      <c r="E5936"/>
    </row>
    <row r="5937" spans="1:5" x14ac:dyDescent="0.35">
      <c r="A5937"/>
      <c r="E5937"/>
    </row>
    <row r="5938" spans="1:5" x14ac:dyDescent="0.35">
      <c r="A5938"/>
      <c r="E5938"/>
    </row>
    <row r="5939" spans="1:5" x14ac:dyDescent="0.35">
      <c r="A5939"/>
      <c r="E5939"/>
    </row>
    <row r="5940" spans="1:5" x14ac:dyDescent="0.35">
      <c r="A5940"/>
      <c r="E5940"/>
    </row>
    <row r="5941" spans="1:5" x14ac:dyDescent="0.35">
      <c r="A5941"/>
      <c r="E5941"/>
    </row>
    <row r="5942" spans="1:5" x14ac:dyDescent="0.35">
      <c r="A5942"/>
      <c r="E5942"/>
    </row>
    <row r="5943" spans="1:5" x14ac:dyDescent="0.35">
      <c r="A5943"/>
      <c r="E5943"/>
    </row>
    <row r="5944" spans="1:5" x14ac:dyDescent="0.35">
      <c r="A5944"/>
      <c r="E5944"/>
    </row>
    <row r="5945" spans="1:5" x14ac:dyDescent="0.35">
      <c r="A5945"/>
      <c r="E5945"/>
    </row>
    <row r="5946" spans="1:5" x14ac:dyDescent="0.35">
      <c r="A5946"/>
      <c r="E5946"/>
    </row>
    <row r="5947" spans="1:5" x14ac:dyDescent="0.35">
      <c r="A5947"/>
      <c r="E5947"/>
    </row>
    <row r="5948" spans="1:5" x14ac:dyDescent="0.35">
      <c r="A5948"/>
      <c r="E5948"/>
    </row>
    <row r="5949" spans="1:5" x14ac:dyDescent="0.35">
      <c r="A5949"/>
      <c r="E5949"/>
    </row>
    <row r="5950" spans="1:5" x14ac:dyDescent="0.35">
      <c r="A5950"/>
      <c r="E5950"/>
    </row>
    <row r="5951" spans="1:5" x14ac:dyDescent="0.35">
      <c r="A5951"/>
      <c r="E5951"/>
    </row>
    <row r="5952" spans="1:5" x14ac:dyDescent="0.35">
      <c r="A5952"/>
      <c r="E5952"/>
    </row>
    <row r="5953" spans="1:5" x14ac:dyDescent="0.35">
      <c r="A5953"/>
      <c r="E5953"/>
    </row>
    <row r="5954" spans="1:5" x14ac:dyDescent="0.35">
      <c r="A5954"/>
      <c r="E5954"/>
    </row>
    <row r="5955" spans="1:5" x14ac:dyDescent="0.35">
      <c r="A5955"/>
      <c r="E5955"/>
    </row>
    <row r="5956" spans="1:5" x14ac:dyDescent="0.35">
      <c r="A5956"/>
      <c r="E5956"/>
    </row>
    <row r="5957" spans="1:5" x14ac:dyDescent="0.35">
      <c r="A5957"/>
      <c r="E5957"/>
    </row>
    <row r="5958" spans="1:5" x14ac:dyDescent="0.35">
      <c r="A5958"/>
      <c r="E5958"/>
    </row>
    <row r="5959" spans="1:5" x14ac:dyDescent="0.35">
      <c r="A5959"/>
      <c r="E5959"/>
    </row>
    <row r="5960" spans="1:5" x14ac:dyDescent="0.35">
      <c r="A5960"/>
      <c r="E5960"/>
    </row>
    <row r="5961" spans="1:5" x14ac:dyDescent="0.35">
      <c r="A5961"/>
      <c r="E5961"/>
    </row>
    <row r="5962" spans="1:5" x14ac:dyDescent="0.35">
      <c r="A5962"/>
      <c r="E5962"/>
    </row>
    <row r="5963" spans="1:5" x14ac:dyDescent="0.35">
      <c r="A5963"/>
      <c r="E5963"/>
    </row>
    <row r="5964" spans="1:5" x14ac:dyDescent="0.35">
      <c r="A5964"/>
      <c r="E5964"/>
    </row>
    <row r="5965" spans="1:5" x14ac:dyDescent="0.35">
      <c r="A5965"/>
      <c r="E5965"/>
    </row>
    <row r="5966" spans="1:5" x14ac:dyDescent="0.35">
      <c r="A5966"/>
      <c r="E5966"/>
    </row>
    <row r="5967" spans="1:5" x14ac:dyDescent="0.35">
      <c r="A5967"/>
      <c r="E5967"/>
    </row>
    <row r="5968" spans="1:5" x14ac:dyDescent="0.35">
      <c r="A5968"/>
      <c r="E5968"/>
    </row>
    <row r="5969" spans="1:5" x14ac:dyDescent="0.35">
      <c r="A5969"/>
      <c r="E5969"/>
    </row>
    <row r="5970" spans="1:5" x14ac:dyDescent="0.35">
      <c r="A5970"/>
      <c r="E5970"/>
    </row>
    <row r="5971" spans="1:5" x14ac:dyDescent="0.35">
      <c r="A5971"/>
      <c r="E5971"/>
    </row>
    <row r="5972" spans="1:5" x14ac:dyDescent="0.35">
      <c r="A5972"/>
      <c r="E5972"/>
    </row>
    <row r="5973" spans="1:5" x14ac:dyDescent="0.35">
      <c r="A5973"/>
      <c r="E5973"/>
    </row>
    <row r="5974" spans="1:5" x14ac:dyDescent="0.35">
      <c r="A5974"/>
      <c r="E5974"/>
    </row>
    <row r="5975" spans="1:5" x14ac:dyDescent="0.35">
      <c r="A5975"/>
      <c r="E5975"/>
    </row>
    <row r="5976" spans="1:5" x14ac:dyDescent="0.35">
      <c r="A5976"/>
      <c r="E5976"/>
    </row>
    <row r="5977" spans="1:5" x14ac:dyDescent="0.35">
      <c r="A5977"/>
      <c r="E5977"/>
    </row>
    <row r="5978" spans="1:5" x14ac:dyDescent="0.35">
      <c r="A5978"/>
      <c r="E5978"/>
    </row>
    <row r="5979" spans="1:5" x14ac:dyDescent="0.35">
      <c r="A5979"/>
      <c r="E5979"/>
    </row>
    <row r="5980" spans="1:5" x14ac:dyDescent="0.35">
      <c r="A5980"/>
      <c r="E5980"/>
    </row>
    <row r="5981" spans="1:5" x14ac:dyDescent="0.35">
      <c r="A5981"/>
      <c r="E5981"/>
    </row>
    <row r="5982" spans="1:5" x14ac:dyDescent="0.35">
      <c r="A5982"/>
      <c r="E5982"/>
    </row>
    <row r="5983" spans="1:5" x14ac:dyDescent="0.35">
      <c r="A5983"/>
      <c r="E5983"/>
    </row>
    <row r="5984" spans="1:5" x14ac:dyDescent="0.35">
      <c r="A5984"/>
      <c r="E5984"/>
    </row>
    <row r="5985" spans="1:5" x14ac:dyDescent="0.35">
      <c r="A5985"/>
      <c r="E5985"/>
    </row>
    <row r="5986" spans="1:5" x14ac:dyDescent="0.35">
      <c r="A5986"/>
      <c r="E5986"/>
    </row>
    <row r="5987" spans="1:5" x14ac:dyDescent="0.35">
      <c r="A5987"/>
      <c r="E5987"/>
    </row>
    <row r="5988" spans="1:5" x14ac:dyDescent="0.35">
      <c r="A5988"/>
      <c r="E5988"/>
    </row>
    <row r="5989" spans="1:5" x14ac:dyDescent="0.35">
      <c r="A5989"/>
      <c r="E5989"/>
    </row>
    <row r="5990" spans="1:5" x14ac:dyDescent="0.35">
      <c r="A5990"/>
      <c r="E5990"/>
    </row>
    <row r="5991" spans="1:5" x14ac:dyDescent="0.35">
      <c r="A5991"/>
      <c r="E5991"/>
    </row>
    <row r="5992" spans="1:5" x14ac:dyDescent="0.35">
      <c r="A5992"/>
      <c r="E5992"/>
    </row>
    <row r="5993" spans="1:5" x14ac:dyDescent="0.35">
      <c r="A5993"/>
      <c r="E5993"/>
    </row>
    <row r="5994" spans="1:5" x14ac:dyDescent="0.35">
      <c r="A5994"/>
      <c r="E5994"/>
    </row>
    <row r="5995" spans="1:5" x14ac:dyDescent="0.35">
      <c r="A5995"/>
      <c r="E5995"/>
    </row>
    <row r="5996" spans="1:5" x14ac:dyDescent="0.35">
      <c r="A5996"/>
      <c r="E5996"/>
    </row>
    <row r="5997" spans="1:5" x14ac:dyDescent="0.35">
      <c r="A5997"/>
      <c r="E5997"/>
    </row>
    <row r="5998" spans="1:5" x14ac:dyDescent="0.35">
      <c r="A5998"/>
      <c r="E5998"/>
    </row>
    <row r="5999" spans="1:5" x14ac:dyDescent="0.35">
      <c r="A5999"/>
      <c r="E5999"/>
    </row>
    <row r="6000" spans="1:5" x14ac:dyDescent="0.35">
      <c r="A6000"/>
      <c r="E6000"/>
    </row>
    <row r="6001" spans="1:5" x14ac:dyDescent="0.35">
      <c r="A6001"/>
      <c r="E6001"/>
    </row>
    <row r="6002" spans="1:5" x14ac:dyDescent="0.35">
      <c r="A6002"/>
      <c r="E6002"/>
    </row>
    <row r="6003" spans="1:5" x14ac:dyDescent="0.35">
      <c r="A6003"/>
      <c r="E6003"/>
    </row>
    <row r="6004" spans="1:5" x14ac:dyDescent="0.35">
      <c r="A6004"/>
      <c r="E6004"/>
    </row>
    <row r="6005" spans="1:5" x14ac:dyDescent="0.35">
      <c r="A6005"/>
      <c r="E6005"/>
    </row>
    <row r="6006" spans="1:5" x14ac:dyDescent="0.35">
      <c r="A6006"/>
      <c r="E6006"/>
    </row>
    <row r="6007" spans="1:5" x14ac:dyDescent="0.35">
      <c r="A6007"/>
      <c r="E6007"/>
    </row>
    <row r="6008" spans="1:5" x14ac:dyDescent="0.35">
      <c r="A6008"/>
      <c r="E6008"/>
    </row>
    <row r="6009" spans="1:5" x14ac:dyDescent="0.35">
      <c r="A6009"/>
      <c r="E6009"/>
    </row>
    <row r="6010" spans="1:5" x14ac:dyDescent="0.35">
      <c r="A6010"/>
      <c r="E6010"/>
    </row>
    <row r="6011" spans="1:5" x14ac:dyDescent="0.35">
      <c r="A6011"/>
      <c r="E6011"/>
    </row>
    <row r="6012" spans="1:5" x14ac:dyDescent="0.35">
      <c r="A6012"/>
      <c r="E6012"/>
    </row>
    <row r="6013" spans="1:5" x14ac:dyDescent="0.35">
      <c r="A6013"/>
      <c r="E6013"/>
    </row>
    <row r="6014" spans="1:5" x14ac:dyDescent="0.35">
      <c r="A6014"/>
      <c r="E6014"/>
    </row>
    <row r="6015" spans="1:5" x14ac:dyDescent="0.35">
      <c r="A6015"/>
      <c r="E6015"/>
    </row>
    <row r="6016" spans="1:5" x14ac:dyDescent="0.35">
      <c r="A6016"/>
      <c r="E6016"/>
    </row>
    <row r="6017" spans="1:5" x14ac:dyDescent="0.35">
      <c r="A6017"/>
      <c r="E6017"/>
    </row>
    <row r="6018" spans="1:5" x14ac:dyDescent="0.35">
      <c r="A6018"/>
      <c r="E6018"/>
    </row>
    <row r="6019" spans="1:5" x14ac:dyDescent="0.35">
      <c r="A6019"/>
      <c r="E6019"/>
    </row>
    <row r="6020" spans="1:5" x14ac:dyDescent="0.35">
      <c r="A6020"/>
      <c r="E6020"/>
    </row>
    <row r="6021" spans="1:5" x14ac:dyDescent="0.35">
      <c r="A6021"/>
      <c r="E6021"/>
    </row>
    <row r="6022" spans="1:5" x14ac:dyDescent="0.35">
      <c r="A6022"/>
      <c r="E6022"/>
    </row>
    <row r="6023" spans="1:5" x14ac:dyDescent="0.35">
      <c r="A6023"/>
      <c r="E6023"/>
    </row>
    <row r="6024" spans="1:5" x14ac:dyDescent="0.35">
      <c r="A6024"/>
      <c r="E6024"/>
    </row>
    <row r="6025" spans="1:5" x14ac:dyDescent="0.35">
      <c r="A6025"/>
      <c r="E6025"/>
    </row>
    <row r="6026" spans="1:5" x14ac:dyDescent="0.35">
      <c r="A6026"/>
      <c r="E6026"/>
    </row>
    <row r="6027" spans="1:5" x14ac:dyDescent="0.35">
      <c r="A6027"/>
      <c r="E6027"/>
    </row>
    <row r="6028" spans="1:5" x14ac:dyDescent="0.35">
      <c r="A6028"/>
      <c r="E6028"/>
    </row>
    <row r="6029" spans="1:5" x14ac:dyDescent="0.35">
      <c r="A6029"/>
      <c r="E6029"/>
    </row>
    <row r="6030" spans="1:5" x14ac:dyDescent="0.35">
      <c r="A6030"/>
      <c r="E6030"/>
    </row>
    <row r="6031" spans="1:5" x14ac:dyDescent="0.35">
      <c r="A6031"/>
      <c r="E6031"/>
    </row>
    <row r="6032" spans="1:5" x14ac:dyDescent="0.35">
      <c r="A6032"/>
      <c r="E6032"/>
    </row>
    <row r="6033" spans="1:5" x14ac:dyDescent="0.35">
      <c r="A6033"/>
      <c r="E6033"/>
    </row>
    <row r="6034" spans="1:5" x14ac:dyDescent="0.35">
      <c r="A6034"/>
      <c r="E6034"/>
    </row>
    <row r="6035" spans="1:5" x14ac:dyDescent="0.35">
      <c r="A6035"/>
      <c r="E6035"/>
    </row>
    <row r="6036" spans="1:5" x14ac:dyDescent="0.35">
      <c r="A6036"/>
      <c r="E6036"/>
    </row>
    <row r="6037" spans="1:5" x14ac:dyDescent="0.35">
      <c r="A6037"/>
      <c r="E6037"/>
    </row>
    <row r="6038" spans="1:5" x14ac:dyDescent="0.35">
      <c r="A6038"/>
      <c r="E6038"/>
    </row>
    <row r="6039" spans="1:5" x14ac:dyDescent="0.35">
      <c r="A6039"/>
      <c r="E6039"/>
    </row>
    <row r="6040" spans="1:5" x14ac:dyDescent="0.35">
      <c r="A6040"/>
      <c r="E6040"/>
    </row>
    <row r="6041" spans="1:5" x14ac:dyDescent="0.35">
      <c r="A6041"/>
      <c r="E6041"/>
    </row>
    <row r="6042" spans="1:5" x14ac:dyDescent="0.35">
      <c r="A6042"/>
      <c r="E6042"/>
    </row>
    <row r="6043" spans="1:5" x14ac:dyDescent="0.35">
      <c r="A6043"/>
      <c r="E6043"/>
    </row>
    <row r="6044" spans="1:5" x14ac:dyDescent="0.35">
      <c r="A6044"/>
      <c r="E6044"/>
    </row>
    <row r="6045" spans="1:5" x14ac:dyDescent="0.35">
      <c r="A6045"/>
      <c r="E6045"/>
    </row>
    <row r="6046" spans="1:5" x14ac:dyDescent="0.35">
      <c r="A6046"/>
      <c r="E6046"/>
    </row>
    <row r="6047" spans="1:5" x14ac:dyDescent="0.35">
      <c r="A6047"/>
      <c r="E6047"/>
    </row>
    <row r="6048" spans="1:5" x14ac:dyDescent="0.35">
      <c r="A6048"/>
      <c r="E6048"/>
    </row>
    <row r="6049" spans="1:5" x14ac:dyDescent="0.35">
      <c r="A6049"/>
      <c r="E6049"/>
    </row>
    <row r="6050" spans="1:5" x14ac:dyDescent="0.35">
      <c r="A6050"/>
      <c r="E6050"/>
    </row>
    <row r="6051" spans="1:5" x14ac:dyDescent="0.35">
      <c r="A6051"/>
      <c r="E6051"/>
    </row>
    <row r="6052" spans="1:5" x14ac:dyDescent="0.35">
      <c r="A6052"/>
      <c r="E6052"/>
    </row>
    <row r="6053" spans="1:5" x14ac:dyDescent="0.35">
      <c r="A6053"/>
      <c r="E6053"/>
    </row>
    <row r="6054" spans="1:5" x14ac:dyDescent="0.35">
      <c r="A6054"/>
      <c r="E6054"/>
    </row>
    <row r="6055" spans="1:5" x14ac:dyDescent="0.35">
      <c r="A6055"/>
      <c r="E6055"/>
    </row>
    <row r="6056" spans="1:5" x14ac:dyDescent="0.35">
      <c r="A6056"/>
      <c r="E6056"/>
    </row>
    <row r="6057" spans="1:5" x14ac:dyDescent="0.35">
      <c r="A6057"/>
      <c r="E6057"/>
    </row>
    <row r="6058" spans="1:5" x14ac:dyDescent="0.35">
      <c r="A6058"/>
      <c r="E6058"/>
    </row>
    <row r="6059" spans="1:5" x14ac:dyDescent="0.35">
      <c r="A6059"/>
      <c r="E6059"/>
    </row>
    <row r="6060" spans="1:5" x14ac:dyDescent="0.35">
      <c r="A6060"/>
      <c r="E6060"/>
    </row>
    <row r="6061" spans="1:5" x14ac:dyDescent="0.35">
      <c r="A6061"/>
      <c r="E6061"/>
    </row>
    <row r="6062" spans="1:5" x14ac:dyDescent="0.35">
      <c r="A6062"/>
      <c r="E6062"/>
    </row>
    <row r="6063" spans="1:5" x14ac:dyDescent="0.35">
      <c r="A6063"/>
      <c r="E6063"/>
    </row>
    <row r="6064" spans="1:5" x14ac:dyDescent="0.35">
      <c r="A6064"/>
      <c r="E6064"/>
    </row>
    <row r="6065" spans="1:5" x14ac:dyDescent="0.35">
      <c r="A6065"/>
      <c r="E6065"/>
    </row>
    <row r="6066" spans="1:5" x14ac:dyDescent="0.35">
      <c r="A6066"/>
      <c r="E6066"/>
    </row>
    <row r="6067" spans="1:5" x14ac:dyDescent="0.35">
      <c r="A6067"/>
      <c r="E6067"/>
    </row>
    <row r="6068" spans="1:5" x14ac:dyDescent="0.35">
      <c r="A6068"/>
      <c r="E6068"/>
    </row>
    <row r="6069" spans="1:5" x14ac:dyDescent="0.35">
      <c r="A6069"/>
      <c r="E6069"/>
    </row>
    <row r="6070" spans="1:5" x14ac:dyDescent="0.35">
      <c r="A6070"/>
      <c r="E6070"/>
    </row>
    <row r="6071" spans="1:5" x14ac:dyDescent="0.35">
      <c r="A6071"/>
      <c r="E6071"/>
    </row>
    <row r="6072" spans="1:5" x14ac:dyDescent="0.35">
      <c r="A6072"/>
      <c r="E6072"/>
    </row>
    <row r="6073" spans="1:5" x14ac:dyDescent="0.35">
      <c r="A6073"/>
      <c r="E6073"/>
    </row>
    <row r="6074" spans="1:5" x14ac:dyDescent="0.35">
      <c r="A6074"/>
      <c r="E6074"/>
    </row>
    <row r="6075" spans="1:5" x14ac:dyDescent="0.35">
      <c r="A6075"/>
      <c r="E6075"/>
    </row>
    <row r="6076" spans="1:5" x14ac:dyDescent="0.35">
      <c r="A6076"/>
      <c r="E6076"/>
    </row>
    <row r="6077" spans="1:5" x14ac:dyDescent="0.35">
      <c r="A6077"/>
      <c r="E6077"/>
    </row>
    <row r="6078" spans="1:5" x14ac:dyDescent="0.35">
      <c r="A6078"/>
      <c r="E6078"/>
    </row>
    <row r="6079" spans="1:5" x14ac:dyDescent="0.35">
      <c r="A6079"/>
      <c r="E6079"/>
    </row>
    <row r="6080" spans="1:5" x14ac:dyDescent="0.35">
      <c r="A6080"/>
      <c r="E6080"/>
    </row>
    <row r="6081" spans="1:5" x14ac:dyDescent="0.35">
      <c r="A6081"/>
      <c r="E6081"/>
    </row>
    <row r="6082" spans="1:5" x14ac:dyDescent="0.35">
      <c r="A6082"/>
      <c r="E6082"/>
    </row>
    <row r="6083" spans="1:5" x14ac:dyDescent="0.35">
      <c r="A6083"/>
      <c r="E6083"/>
    </row>
    <row r="6084" spans="1:5" x14ac:dyDescent="0.35">
      <c r="A6084"/>
      <c r="E6084"/>
    </row>
    <row r="6085" spans="1:5" x14ac:dyDescent="0.35">
      <c r="A6085"/>
      <c r="E6085"/>
    </row>
    <row r="6086" spans="1:5" x14ac:dyDescent="0.35">
      <c r="A6086"/>
      <c r="E6086"/>
    </row>
    <row r="6087" spans="1:5" x14ac:dyDescent="0.35">
      <c r="A6087"/>
      <c r="E6087"/>
    </row>
    <row r="6088" spans="1:5" x14ac:dyDescent="0.35">
      <c r="A6088"/>
      <c r="E6088"/>
    </row>
    <row r="6089" spans="1:5" x14ac:dyDescent="0.35">
      <c r="A6089"/>
      <c r="E6089"/>
    </row>
    <row r="6090" spans="1:5" x14ac:dyDescent="0.35">
      <c r="A6090"/>
      <c r="E6090"/>
    </row>
    <row r="6091" spans="1:5" x14ac:dyDescent="0.35">
      <c r="A6091"/>
      <c r="E6091"/>
    </row>
    <row r="6092" spans="1:5" x14ac:dyDescent="0.35">
      <c r="A6092"/>
      <c r="E6092"/>
    </row>
    <row r="6093" spans="1:5" x14ac:dyDescent="0.35">
      <c r="A6093"/>
      <c r="E6093"/>
    </row>
    <row r="6094" spans="1:5" x14ac:dyDescent="0.35">
      <c r="A6094"/>
      <c r="E6094"/>
    </row>
    <row r="6095" spans="1:5" x14ac:dyDescent="0.35">
      <c r="A6095"/>
      <c r="E6095"/>
    </row>
    <row r="6096" spans="1:5" x14ac:dyDescent="0.35">
      <c r="A6096"/>
      <c r="E6096"/>
    </row>
    <row r="6097" spans="1:5" x14ac:dyDescent="0.35">
      <c r="A6097"/>
      <c r="E6097"/>
    </row>
    <row r="6098" spans="1:5" x14ac:dyDescent="0.35">
      <c r="A6098"/>
      <c r="E6098"/>
    </row>
    <row r="6099" spans="1:5" x14ac:dyDescent="0.35">
      <c r="A6099"/>
      <c r="E6099"/>
    </row>
    <row r="6100" spans="1:5" x14ac:dyDescent="0.35">
      <c r="A6100"/>
      <c r="E6100"/>
    </row>
    <row r="6101" spans="1:5" x14ac:dyDescent="0.35">
      <c r="A6101"/>
      <c r="E6101"/>
    </row>
    <row r="6102" spans="1:5" x14ac:dyDescent="0.35">
      <c r="A6102"/>
      <c r="E6102"/>
    </row>
    <row r="6103" spans="1:5" x14ac:dyDescent="0.35">
      <c r="A6103"/>
      <c r="E6103"/>
    </row>
    <row r="6104" spans="1:5" x14ac:dyDescent="0.35">
      <c r="A6104"/>
      <c r="E6104"/>
    </row>
    <row r="6105" spans="1:5" x14ac:dyDescent="0.35">
      <c r="A6105"/>
      <c r="E6105"/>
    </row>
    <row r="6106" spans="1:5" x14ac:dyDescent="0.35">
      <c r="A6106"/>
      <c r="E6106"/>
    </row>
    <row r="6107" spans="1:5" x14ac:dyDescent="0.35">
      <c r="A6107"/>
      <c r="E6107"/>
    </row>
    <row r="6108" spans="1:5" x14ac:dyDescent="0.35">
      <c r="A6108"/>
      <c r="E6108"/>
    </row>
    <row r="6109" spans="1:5" x14ac:dyDescent="0.35">
      <c r="A6109"/>
      <c r="E6109"/>
    </row>
    <row r="6110" spans="1:5" x14ac:dyDescent="0.35">
      <c r="A6110"/>
      <c r="E6110"/>
    </row>
    <row r="6111" spans="1:5" x14ac:dyDescent="0.35">
      <c r="A6111"/>
      <c r="E6111"/>
    </row>
    <row r="6112" spans="1:5" x14ac:dyDescent="0.35">
      <c r="A6112"/>
      <c r="E6112"/>
    </row>
    <row r="6113" spans="1:5" x14ac:dyDescent="0.35">
      <c r="A6113"/>
      <c r="E6113"/>
    </row>
    <row r="6114" spans="1:5" x14ac:dyDescent="0.35">
      <c r="A6114"/>
      <c r="E6114"/>
    </row>
    <row r="6115" spans="1:5" x14ac:dyDescent="0.35">
      <c r="A6115"/>
      <c r="E6115"/>
    </row>
    <row r="6116" spans="1:5" x14ac:dyDescent="0.35">
      <c r="A6116"/>
      <c r="E6116"/>
    </row>
    <row r="6117" spans="1:5" x14ac:dyDescent="0.35">
      <c r="A6117"/>
      <c r="E6117"/>
    </row>
    <row r="6118" spans="1:5" x14ac:dyDescent="0.35">
      <c r="A6118"/>
      <c r="E6118"/>
    </row>
    <row r="6119" spans="1:5" x14ac:dyDescent="0.35">
      <c r="A6119"/>
      <c r="E6119"/>
    </row>
    <row r="6120" spans="1:5" x14ac:dyDescent="0.35">
      <c r="A6120"/>
      <c r="E6120"/>
    </row>
    <row r="6121" spans="1:5" x14ac:dyDescent="0.35">
      <c r="A6121"/>
      <c r="E6121"/>
    </row>
    <row r="6122" spans="1:5" x14ac:dyDescent="0.35">
      <c r="A6122"/>
      <c r="E6122"/>
    </row>
    <row r="6123" spans="1:5" x14ac:dyDescent="0.35">
      <c r="A6123"/>
      <c r="E6123"/>
    </row>
    <row r="6124" spans="1:5" x14ac:dyDescent="0.35">
      <c r="A6124"/>
      <c r="E6124"/>
    </row>
    <row r="6125" spans="1:5" x14ac:dyDescent="0.35">
      <c r="A6125"/>
      <c r="E6125"/>
    </row>
    <row r="6126" spans="1:5" x14ac:dyDescent="0.35">
      <c r="A6126"/>
      <c r="E6126"/>
    </row>
    <row r="6127" spans="1:5" x14ac:dyDescent="0.35">
      <c r="A6127"/>
      <c r="E6127"/>
    </row>
    <row r="6128" spans="1:5" x14ac:dyDescent="0.35">
      <c r="A6128"/>
      <c r="E6128"/>
    </row>
    <row r="6129" spans="1:5" x14ac:dyDescent="0.35">
      <c r="A6129"/>
      <c r="E6129"/>
    </row>
    <row r="6130" spans="1:5" x14ac:dyDescent="0.35">
      <c r="A6130"/>
      <c r="E6130"/>
    </row>
    <row r="6131" spans="1:5" x14ac:dyDescent="0.35">
      <c r="A6131"/>
      <c r="E6131"/>
    </row>
    <row r="6132" spans="1:5" x14ac:dyDescent="0.35">
      <c r="A6132"/>
      <c r="E6132"/>
    </row>
    <row r="6133" spans="1:5" x14ac:dyDescent="0.35">
      <c r="A6133"/>
      <c r="E6133"/>
    </row>
    <row r="6134" spans="1:5" x14ac:dyDescent="0.35">
      <c r="A6134"/>
      <c r="E6134"/>
    </row>
    <row r="6135" spans="1:5" x14ac:dyDescent="0.35">
      <c r="A6135"/>
      <c r="E6135"/>
    </row>
    <row r="6136" spans="1:5" x14ac:dyDescent="0.35">
      <c r="A6136"/>
      <c r="E6136"/>
    </row>
    <row r="6137" spans="1:5" x14ac:dyDescent="0.35">
      <c r="A6137"/>
      <c r="E6137"/>
    </row>
    <row r="6138" spans="1:5" x14ac:dyDescent="0.35">
      <c r="A6138"/>
      <c r="E6138"/>
    </row>
    <row r="6139" spans="1:5" x14ac:dyDescent="0.35">
      <c r="A6139"/>
      <c r="E6139"/>
    </row>
    <row r="6140" spans="1:5" x14ac:dyDescent="0.35">
      <c r="A6140"/>
      <c r="E6140"/>
    </row>
    <row r="6141" spans="1:5" x14ac:dyDescent="0.35">
      <c r="A6141"/>
      <c r="E6141"/>
    </row>
    <row r="6142" spans="1:5" x14ac:dyDescent="0.35">
      <c r="A6142"/>
      <c r="E6142"/>
    </row>
    <row r="6143" spans="1:5" x14ac:dyDescent="0.35">
      <c r="A6143"/>
      <c r="E6143"/>
    </row>
    <row r="6144" spans="1:5" x14ac:dyDescent="0.35">
      <c r="A6144"/>
      <c r="E6144"/>
    </row>
    <row r="6145" spans="1:5" x14ac:dyDescent="0.35">
      <c r="A6145"/>
      <c r="E6145"/>
    </row>
    <row r="6146" spans="1:5" x14ac:dyDescent="0.35">
      <c r="A6146"/>
      <c r="E6146"/>
    </row>
    <row r="6147" spans="1:5" x14ac:dyDescent="0.35">
      <c r="A6147"/>
      <c r="E6147"/>
    </row>
    <row r="6148" spans="1:5" x14ac:dyDescent="0.35">
      <c r="A6148"/>
      <c r="E6148"/>
    </row>
    <row r="6149" spans="1:5" x14ac:dyDescent="0.35">
      <c r="A6149"/>
      <c r="E6149"/>
    </row>
    <row r="6150" spans="1:5" x14ac:dyDescent="0.35">
      <c r="A6150"/>
      <c r="E6150"/>
    </row>
    <row r="6151" spans="1:5" x14ac:dyDescent="0.35">
      <c r="A6151"/>
      <c r="E6151"/>
    </row>
    <row r="6152" spans="1:5" x14ac:dyDescent="0.35">
      <c r="A6152"/>
      <c r="E6152"/>
    </row>
    <row r="6153" spans="1:5" x14ac:dyDescent="0.35">
      <c r="A6153"/>
      <c r="E6153"/>
    </row>
    <row r="6154" spans="1:5" x14ac:dyDescent="0.35">
      <c r="A6154"/>
      <c r="E6154"/>
    </row>
    <row r="6155" spans="1:5" x14ac:dyDescent="0.35">
      <c r="A6155"/>
      <c r="E6155"/>
    </row>
    <row r="6156" spans="1:5" x14ac:dyDescent="0.35">
      <c r="A6156"/>
      <c r="E6156"/>
    </row>
    <row r="6157" spans="1:5" x14ac:dyDescent="0.35">
      <c r="A6157"/>
      <c r="E6157"/>
    </row>
    <row r="6158" spans="1:5" x14ac:dyDescent="0.35">
      <c r="A6158"/>
      <c r="E6158"/>
    </row>
    <row r="6159" spans="1:5" x14ac:dyDescent="0.35">
      <c r="A6159"/>
      <c r="E6159"/>
    </row>
    <row r="6160" spans="1:5" x14ac:dyDescent="0.35">
      <c r="A6160"/>
      <c r="E6160"/>
    </row>
    <row r="6161" spans="1:5" x14ac:dyDescent="0.35">
      <c r="A6161"/>
      <c r="E6161"/>
    </row>
    <row r="6162" spans="1:5" x14ac:dyDescent="0.35">
      <c r="A6162"/>
      <c r="E6162"/>
    </row>
    <row r="6163" spans="1:5" x14ac:dyDescent="0.35">
      <c r="A6163"/>
      <c r="E6163"/>
    </row>
    <row r="6164" spans="1:5" x14ac:dyDescent="0.35">
      <c r="A6164"/>
      <c r="E6164"/>
    </row>
    <row r="6165" spans="1:5" x14ac:dyDescent="0.35">
      <c r="A6165"/>
      <c r="E6165"/>
    </row>
    <row r="6166" spans="1:5" x14ac:dyDescent="0.35">
      <c r="A6166"/>
      <c r="E6166"/>
    </row>
    <row r="6167" spans="1:5" x14ac:dyDescent="0.35">
      <c r="A6167"/>
      <c r="E6167"/>
    </row>
    <row r="6168" spans="1:5" x14ac:dyDescent="0.35">
      <c r="A6168"/>
      <c r="E6168"/>
    </row>
    <row r="6169" spans="1:5" x14ac:dyDescent="0.35">
      <c r="A6169"/>
      <c r="E6169"/>
    </row>
    <row r="6170" spans="1:5" x14ac:dyDescent="0.35">
      <c r="A6170"/>
      <c r="E6170"/>
    </row>
    <row r="6171" spans="1:5" x14ac:dyDescent="0.35">
      <c r="A6171"/>
      <c r="E6171"/>
    </row>
    <row r="6172" spans="1:5" x14ac:dyDescent="0.35">
      <c r="A6172"/>
      <c r="E6172"/>
    </row>
    <row r="6173" spans="1:5" x14ac:dyDescent="0.35">
      <c r="A6173"/>
      <c r="E6173"/>
    </row>
    <row r="6174" spans="1:5" x14ac:dyDescent="0.35">
      <c r="A6174"/>
      <c r="E6174"/>
    </row>
    <row r="6175" spans="1:5" x14ac:dyDescent="0.35">
      <c r="A6175"/>
      <c r="E6175"/>
    </row>
    <row r="6176" spans="1:5" x14ac:dyDescent="0.35">
      <c r="A6176"/>
      <c r="E6176"/>
    </row>
    <row r="6177" spans="1:5" x14ac:dyDescent="0.35">
      <c r="A6177"/>
      <c r="E6177"/>
    </row>
    <row r="6178" spans="1:5" x14ac:dyDescent="0.35">
      <c r="A6178"/>
      <c r="E6178"/>
    </row>
    <row r="6179" spans="1:5" x14ac:dyDescent="0.35">
      <c r="A6179"/>
      <c r="E6179"/>
    </row>
    <row r="6180" spans="1:5" x14ac:dyDescent="0.35">
      <c r="A6180"/>
      <c r="E6180"/>
    </row>
    <row r="6181" spans="1:5" x14ac:dyDescent="0.35">
      <c r="A6181"/>
      <c r="E6181"/>
    </row>
    <row r="6182" spans="1:5" x14ac:dyDescent="0.35">
      <c r="A6182"/>
      <c r="E6182"/>
    </row>
    <row r="6183" spans="1:5" x14ac:dyDescent="0.35">
      <c r="A6183"/>
      <c r="E6183"/>
    </row>
    <row r="6184" spans="1:5" x14ac:dyDescent="0.35">
      <c r="A6184"/>
      <c r="E6184"/>
    </row>
    <row r="6185" spans="1:5" x14ac:dyDescent="0.35">
      <c r="A6185"/>
      <c r="E6185"/>
    </row>
    <row r="6186" spans="1:5" x14ac:dyDescent="0.35">
      <c r="A6186"/>
      <c r="E6186"/>
    </row>
    <row r="6187" spans="1:5" x14ac:dyDescent="0.35">
      <c r="A6187"/>
      <c r="E6187"/>
    </row>
    <row r="6188" spans="1:5" x14ac:dyDescent="0.35">
      <c r="A6188"/>
      <c r="E6188"/>
    </row>
    <row r="6189" spans="1:5" x14ac:dyDescent="0.35">
      <c r="A6189"/>
      <c r="E6189"/>
    </row>
    <row r="6190" spans="1:5" x14ac:dyDescent="0.35">
      <c r="A6190"/>
      <c r="E6190"/>
    </row>
    <row r="6191" spans="1:5" x14ac:dyDescent="0.35">
      <c r="A6191"/>
      <c r="E6191"/>
    </row>
    <row r="6192" spans="1:5" x14ac:dyDescent="0.35">
      <c r="A6192"/>
      <c r="E6192"/>
    </row>
    <row r="6193" spans="1:5" x14ac:dyDescent="0.35">
      <c r="A6193"/>
      <c r="E6193"/>
    </row>
    <row r="6194" spans="1:5" x14ac:dyDescent="0.35">
      <c r="A6194"/>
      <c r="E6194"/>
    </row>
    <row r="6195" spans="1:5" x14ac:dyDescent="0.35">
      <c r="A6195"/>
      <c r="E6195"/>
    </row>
    <row r="6196" spans="1:5" x14ac:dyDescent="0.35">
      <c r="A6196"/>
      <c r="E6196"/>
    </row>
    <row r="6197" spans="1:5" x14ac:dyDescent="0.35">
      <c r="A6197"/>
      <c r="E6197"/>
    </row>
    <row r="6198" spans="1:5" x14ac:dyDescent="0.35">
      <c r="A6198"/>
      <c r="E6198"/>
    </row>
    <row r="6199" spans="1:5" x14ac:dyDescent="0.35">
      <c r="A6199"/>
      <c r="E6199"/>
    </row>
    <row r="6200" spans="1:5" x14ac:dyDescent="0.35">
      <c r="A6200"/>
      <c r="E6200"/>
    </row>
    <row r="6201" spans="1:5" x14ac:dyDescent="0.35">
      <c r="A6201"/>
      <c r="E6201"/>
    </row>
    <row r="6202" spans="1:5" x14ac:dyDescent="0.35">
      <c r="A6202"/>
      <c r="E6202"/>
    </row>
    <row r="6203" spans="1:5" x14ac:dyDescent="0.35">
      <c r="A6203"/>
      <c r="E6203"/>
    </row>
    <row r="6204" spans="1:5" x14ac:dyDescent="0.35">
      <c r="A6204"/>
      <c r="E6204"/>
    </row>
    <row r="6205" spans="1:5" x14ac:dyDescent="0.35">
      <c r="A6205"/>
      <c r="E6205"/>
    </row>
    <row r="6206" spans="1:5" x14ac:dyDescent="0.35">
      <c r="A6206"/>
      <c r="E6206"/>
    </row>
    <row r="6207" spans="1:5" x14ac:dyDescent="0.35">
      <c r="A6207"/>
      <c r="E6207"/>
    </row>
    <row r="6208" spans="1:5" x14ac:dyDescent="0.35">
      <c r="A6208"/>
      <c r="E6208"/>
    </row>
    <row r="6209" spans="1:5" x14ac:dyDescent="0.35">
      <c r="A6209"/>
      <c r="E6209"/>
    </row>
    <row r="6210" spans="1:5" x14ac:dyDescent="0.35">
      <c r="A6210"/>
      <c r="E6210"/>
    </row>
    <row r="6211" spans="1:5" x14ac:dyDescent="0.35">
      <c r="A6211"/>
      <c r="E6211"/>
    </row>
    <row r="6212" spans="1:5" x14ac:dyDescent="0.35">
      <c r="A6212"/>
      <c r="E6212"/>
    </row>
    <row r="6213" spans="1:5" x14ac:dyDescent="0.35">
      <c r="A6213"/>
      <c r="E6213"/>
    </row>
    <row r="6214" spans="1:5" x14ac:dyDescent="0.35">
      <c r="A6214"/>
      <c r="E6214"/>
    </row>
    <row r="6215" spans="1:5" x14ac:dyDescent="0.35">
      <c r="A6215"/>
      <c r="E6215"/>
    </row>
    <row r="6216" spans="1:5" x14ac:dyDescent="0.35">
      <c r="A6216"/>
      <c r="E6216"/>
    </row>
    <row r="6217" spans="1:5" x14ac:dyDescent="0.35">
      <c r="A6217"/>
      <c r="E6217"/>
    </row>
    <row r="6218" spans="1:5" x14ac:dyDescent="0.35">
      <c r="A6218"/>
      <c r="E6218"/>
    </row>
    <row r="6219" spans="1:5" x14ac:dyDescent="0.35">
      <c r="A6219"/>
      <c r="E6219"/>
    </row>
    <row r="6220" spans="1:5" x14ac:dyDescent="0.35">
      <c r="A6220"/>
      <c r="E6220"/>
    </row>
    <row r="6221" spans="1:5" x14ac:dyDescent="0.35">
      <c r="A6221"/>
      <c r="E6221"/>
    </row>
    <row r="6222" spans="1:5" x14ac:dyDescent="0.35">
      <c r="A6222"/>
      <c r="E6222"/>
    </row>
    <row r="6223" spans="1:5" x14ac:dyDescent="0.35">
      <c r="A6223"/>
      <c r="E6223"/>
    </row>
    <row r="6224" spans="1:5" x14ac:dyDescent="0.35">
      <c r="A6224"/>
      <c r="E6224"/>
    </row>
    <row r="6225" spans="1:5" x14ac:dyDescent="0.35">
      <c r="A6225"/>
      <c r="E6225"/>
    </row>
    <row r="6226" spans="1:5" x14ac:dyDescent="0.35">
      <c r="A6226"/>
      <c r="E6226"/>
    </row>
    <row r="6227" spans="1:5" x14ac:dyDescent="0.35">
      <c r="A6227"/>
      <c r="E6227"/>
    </row>
    <row r="6228" spans="1:5" x14ac:dyDescent="0.35">
      <c r="A6228"/>
      <c r="E6228"/>
    </row>
    <row r="6229" spans="1:5" x14ac:dyDescent="0.35">
      <c r="A6229"/>
      <c r="E6229"/>
    </row>
    <row r="6230" spans="1:5" x14ac:dyDescent="0.35">
      <c r="A6230"/>
      <c r="E6230"/>
    </row>
    <row r="6231" spans="1:5" x14ac:dyDescent="0.35">
      <c r="A6231"/>
      <c r="E6231"/>
    </row>
    <row r="6232" spans="1:5" x14ac:dyDescent="0.35">
      <c r="A6232"/>
      <c r="E6232"/>
    </row>
    <row r="6233" spans="1:5" x14ac:dyDescent="0.35">
      <c r="A6233"/>
      <c r="E6233"/>
    </row>
    <row r="6234" spans="1:5" x14ac:dyDescent="0.35">
      <c r="A6234"/>
      <c r="E6234"/>
    </row>
    <row r="6235" spans="1:5" x14ac:dyDescent="0.35">
      <c r="A6235"/>
      <c r="E6235"/>
    </row>
    <row r="6236" spans="1:5" x14ac:dyDescent="0.35">
      <c r="A6236"/>
      <c r="E6236"/>
    </row>
    <row r="6237" spans="1:5" x14ac:dyDescent="0.35">
      <c r="A6237"/>
      <c r="E6237"/>
    </row>
    <row r="6238" spans="1:5" x14ac:dyDescent="0.35">
      <c r="A6238"/>
      <c r="E6238"/>
    </row>
    <row r="6239" spans="1:5" x14ac:dyDescent="0.35">
      <c r="A6239"/>
      <c r="E6239"/>
    </row>
    <row r="6240" spans="1:5" x14ac:dyDescent="0.35">
      <c r="A6240"/>
      <c r="E6240"/>
    </row>
    <row r="6241" spans="1:5" x14ac:dyDescent="0.35">
      <c r="A6241"/>
      <c r="E6241"/>
    </row>
    <row r="6242" spans="1:5" x14ac:dyDescent="0.35">
      <c r="A6242"/>
      <c r="E6242"/>
    </row>
    <row r="6243" spans="1:5" x14ac:dyDescent="0.35">
      <c r="A6243"/>
      <c r="E6243"/>
    </row>
    <row r="6244" spans="1:5" x14ac:dyDescent="0.35">
      <c r="A6244"/>
      <c r="E6244"/>
    </row>
    <row r="6245" spans="1:5" x14ac:dyDescent="0.35">
      <c r="A6245"/>
      <c r="E6245"/>
    </row>
    <row r="6246" spans="1:5" x14ac:dyDescent="0.35">
      <c r="A6246"/>
      <c r="E6246"/>
    </row>
    <row r="6247" spans="1:5" x14ac:dyDescent="0.35">
      <c r="A6247"/>
      <c r="E6247"/>
    </row>
    <row r="6248" spans="1:5" x14ac:dyDescent="0.35">
      <c r="A6248"/>
      <c r="E6248"/>
    </row>
    <row r="6249" spans="1:5" x14ac:dyDescent="0.35">
      <c r="A6249"/>
      <c r="E6249"/>
    </row>
    <row r="6250" spans="1:5" x14ac:dyDescent="0.35">
      <c r="A6250"/>
      <c r="E6250"/>
    </row>
    <row r="6251" spans="1:5" x14ac:dyDescent="0.35">
      <c r="A6251"/>
      <c r="E6251"/>
    </row>
    <row r="6252" spans="1:5" x14ac:dyDescent="0.35">
      <c r="A6252"/>
      <c r="E6252"/>
    </row>
    <row r="6253" spans="1:5" x14ac:dyDescent="0.35">
      <c r="A6253"/>
      <c r="E6253"/>
    </row>
    <row r="6254" spans="1:5" x14ac:dyDescent="0.35">
      <c r="A6254"/>
      <c r="E6254"/>
    </row>
    <row r="6255" spans="1:5" x14ac:dyDescent="0.35">
      <c r="A6255"/>
      <c r="E6255"/>
    </row>
    <row r="6256" spans="1:5" x14ac:dyDescent="0.35">
      <c r="A6256"/>
      <c r="E6256"/>
    </row>
    <row r="6257" spans="1:5" x14ac:dyDescent="0.35">
      <c r="A6257"/>
      <c r="E6257"/>
    </row>
    <row r="6258" spans="1:5" x14ac:dyDescent="0.35">
      <c r="A6258"/>
      <c r="E6258"/>
    </row>
    <row r="6259" spans="1:5" x14ac:dyDescent="0.35">
      <c r="A6259"/>
      <c r="E6259"/>
    </row>
    <row r="6260" spans="1:5" x14ac:dyDescent="0.35">
      <c r="A6260"/>
      <c r="E6260"/>
    </row>
    <row r="6261" spans="1:5" x14ac:dyDescent="0.35">
      <c r="A6261"/>
      <c r="E6261"/>
    </row>
    <row r="6262" spans="1:5" x14ac:dyDescent="0.35">
      <c r="A6262"/>
      <c r="E6262"/>
    </row>
    <row r="6263" spans="1:5" x14ac:dyDescent="0.35">
      <c r="A6263"/>
      <c r="E6263"/>
    </row>
    <row r="6264" spans="1:5" x14ac:dyDescent="0.35">
      <c r="A6264"/>
      <c r="E6264"/>
    </row>
    <row r="6265" spans="1:5" x14ac:dyDescent="0.35">
      <c r="A6265"/>
      <c r="E6265"/>
    </row>
    <row r="6266" spans="1:5" x14ac:dyDescent="0.35">
      <c r="A6266"/>
      <c r="E6266"/>
    </row>
    <row r="6267" spans="1:5" x14ac:dyDescent="0.35">
      <c r="A6267"/>
      <c r="E6267"/>
    </row>
    <row r="6268" spans="1:5" x14ac:dyDescent="0.35">
      <c r="A6268"/>
      <c r="E6268"/>
    </row>
    <row r="6269" spans="1:5" x14ac:dyDescent="0.35">
      <c r="A6269"/>
      <c r="E6269"/>
    </row>
    <row r="6270" spans="1:5" x14ac:dyDescent="0.35">
      <c r="A6270"/>
      <c r="E6270"/>
    </row>
    <row r="6271" spans="1:5" x14ac:dyDescent="0.35">
      <c r="A6271"/>
      <c r="E6271"/>
    </row>
    <row r="6272" spans="1:5" x14ac:dyDescent="0.35">
      <c r="A6272"/>
      <c r="E6272"/>
    </row>
    <row r="6273" spans="1:5" x14ac:dyDescent="0.35">
      <c r="A6273"/>
      <c r="E6273"/>
    </row>
    <row r="6274" spans="1:5" x14ac:dyDescent="0.35">
      <c r="A6274"/>
      <c r="E6274"/>
    </row>
    <row r="6275" spans="1:5" x14ac:dyDescent="0.35">
      <c r="A6275"/>
      <c r="E6275"/>
    </row>
    <row r="6276" spans="1:5" x14ac:dyDescent="0.35">
      <c r="A6276"/>
      <c r="E6276"/>
    </row>
    <row r="6277" spans="1:5" x14ac:dyDescent="0.35">
      <c r="A6277"/>
      <c r="E6277"/>
    </row>
    <row r="6278" spans="1:5" x14ac:dyDescent="0.35">
      <c r="A6278"/>
      <c r="E6278"/>
    </row>
    <row r="6279" spans="1:5" x14ac:dyDescent="0.35">
      <c r="A6279"/>
      <c r="E6279"/>
    </row>
    <row r="6280" spans="1:5" x14ac:dyDescent="0.35">
      <c r="A6280"/>
      <c r="E6280"/>
    </row>
    <row r="6281" spans="1:5" x14ac:dyDescent="0.35">
      <c r="A6281"/>
      <c r="E6281"/>
    </row>
    <row r="6282" spans="1:5" x14ac:dyDescent="0.35">
      <c r="A6282"/>
      <c r="E6282"/>
    </row>
    <row r="6283" spans="1:5" x14ac:dyDescent="0.35">
      <c r="A6283"/>
      <c r="E6283"/>
    </row>
    <row r="6284" spans="1:5" x14ac:dyDescent="0.35">
      <c r="A6284"/>
      <c r="E6284"/>
    </row>
    <row r="6285" spans="1:5" x14ac:dyDescent="0.35">
      <c r="A6285"/>
      <c r="E6285"/>
    </row>
    <row r="6286" spans="1:5" x14ac:dyDescent="0.35">
      <c r="A6286"/>
      <c r="E6286"/>
    </row>
    <row r="6287" spans="1:5" x14ac:dyDescent="0.35">
      <c r="A6287"/>
      <c r="E6287"/>
    </row>
    <row r="6288" spans="1:5" x14ac:dyDescent="0.35">
      <c r="A6288"/>
      <c r="E6288"/>
    </row>
    <row r="6289" spans="1:5" x14ac:dyDescent="0.35">
      <c r="A6289"/>
      <c r="E6289"/>
    </row>
    <row r="6290" spans="1:5" x14ac:dyDescent="0.35">
      <c r="A6290"/>
      <c r="E6290"/>
    </row>
    <row r="6291" spans="1:5" x14ac:dyDescent="0.35">
      <c r="A6291"/>
      <c r="E6291"/>
    </row>
    <row r="6292" spans="1:5" x14ac:dyDescent="0.35">
      <c r="A6292"/>
      <c r="E6292"/>
    </row>
    <row r="6293" spans="1:5" x14ac:dyDescent="0.35">
      <c r="A6293"/>
      <c r="E6293"/>
    </row>
    <row r="6294" spans="1:5" x14ac:dyDescent="0.35">
      <c r="A6294"/>
      <c r="E6294"/>
    </row>
    <row r="6295" spans="1:5" x14ac:dyDescent="0.35">
      <c r="A6295"/>
      <c r="E6295"/>
    </row>
    <row r="6296" spans="1:5" x14ac:dyDescent="0.35">
      <c r="A6296"/>
      <c r="E6296"/>
    </row>
    <row r="6297" spans="1:5" x14ac:dyDescent="0.35">
      <c r="A6297"/>
      <c r="E6297"/>
    </row>
    <row r="6298" spans="1:5" x14ac:dyDescent="0.35">
      <c r="A6298"/>
      <c r="E6298"/>
    </row>
    <row r="6299" spans="1:5" x14ac:dyDescent="0.35">
      <c r="A6299"/>
      <c r="E6299"/>
    </row>
    <row r="6300" spans="1:5" x14ac:dyDescent="0.35">
      <c r="A6300"/>
      <c r="E6300"/>
    </row>
    <row r="6301" spans="1:5" x14ac:dyDescent="0.35">
      <c r="A6301"/>
      <c r="E6301"/>
    </row>
    <row r="6302" spans="1:5" x14ac:dyDescent="0.35">
      <c r="A6302"/>
      <c r="E6302"/>
    </row>
    <row r="6303" spans="1:5" x14ac:dyDescent="0.35">
      <c r="A6303"/>
      <c r="E6303"/>
    </row>
    <row r="6304" spans="1:5" x14ac:dyDescent="0.35">
      <c r="A6304"/>
      <c r="E6304"/>
    </row>
    <row r="6305" spans="1:5" x14ac:dyDescent="0.35">
      <c r="A6305"/>
      <c r="E6305"/>
    </row>
    <row r="6306" spans="1:5" x14ac:dyDescent="0.35">
      <c r="A6306"/>
      <c r="E6306"/>
    </row>
    <row r="6307" spans="1:5" x14ac:dyDescent="0.35">
      <c r="A6307"/>
      <c r="E6307"/>
    </row>
    <row r="6308" spans="1:5" x14ac:dyDescent="0.35">
      <c r="A6308"/>
      <c r="E6308"/>
    </row>
    <row r="6309" spans="1:5" x14ac:dyDescent="0.35">
      <c r="A6309"/>
      <c r="E6309"/>
    </row>
    <row r="6310" spans="1:5" x14ac:dyDescent="0.35">
      <c r="A6310"/>
      <c r="E6310"/>
    </row>
    <row r="6311" spans="1:5" x14ac:dyDescent="0.35">
      <c r="A6311"/>
      <c r="E6311"/>
    </row>
    <row r="6312" spans="1:5" x14ac:dyDescent="0.35">
      <c r="A6312"/>
      <c r="E6312"/>
    </row>
    <row r="6313" spans="1:5" x14ac:dyDescent="0.35">
      <c r="A6313"/>
      <c r="E6313"/>
    </row>
    <row r="6314" spans="1:5" x14ac:dyDescent="0.35">
      <c r="A6314"/>
      <c r="E6314"/>
    </row>
    <row r="6315" spans="1:5" x14ac:dyDescent="0.35">
      <c r="A6315"/>
      <c r="E6315"/>
    </row>
    <row r="6316" spans="1:5" x14ac:dyDescent="0.35">
      <c r="A6316"/>
      <c r="E6316"/>
    </row>
    <row r="6317" spans="1:5" x14ac:dyDescent="0.35">
      <c r="A6317"/>
      <c r="E6317"/>
    </row>
    <row r="6318" spans="1:5" x14ac:dyDescent="0.35">
      <c r="A6318"/>
      <c r="E6318"/>
    </row>
    <row r="6319" spans="1:5" x14ac:dyDescent="0.35">
      <c r="A6319"/>
      <c r="E6319"/>
    </row>
    <row r="6320" spans="1:5" x14ac:dyDescent="0.35">
      <c r="A6320"/>
      <c r="E6320"/>
    </row>
    <row r="6321" spans="1:5" x14ac:dyDescent="0.35">
      <c r="A6321"/>
      <c r="E6321"/>
    </row>
    <row r="6322" spans="1:5" x14ac:dyDescent="0.35">
      <c r="A6322"/>
      <c r="E6322"/>
    </row>
    <row r="6323" spans="1:5" x14ac:dyDescent="0.35">
      <c r="A6323"/>
      <c r="E6323"/>
    </row>
    <row r="6324" spans="1:5" x14ac:dyDescent="0.35">
      <c r="A6324"/>
      <c r="E6324"/>
    </row>
    <row r="6325" spans="1:5" x14ac:dyDescent="0.35">
      <c r="A6325"/>
      <c r="E6325"/>
    </row>
    <row r="6326" spans="1:5" x14ac:dyDescent="0.35">
      <c r="A6326"/>
      <c r="E6326"/>
    </row>
    <row r="6327" spans="1:5" x14ac:dyDescent="0.35">
      <c r="A6327"/>
      <c r="E6327"/>
    </row>
    <row r="6328" spans="1:5" x14ac:dyDescent="0.35">
      <c r="A6328"/>
      <c r="E6328"/>
    </row>
    <row r="6329" spans="1:5" x14ac:dyDescent="0.35">
      <c r="A6329"/>
      <c r="E6329"/>
    </row>
    <row r="6330" spans="1:5" x14ac:dyDescent="0.35">
      <c r="A6330"/>
      <c r="E6330"/>
    </row>
    <row r="6331" spans="1:5" x14ac:dyDescent="0.35">
      <c r="A6331"/>
      <c r="E6331"/>
    </row>
    <row r="6332" spans="1:5" x14ac:dyDescent="0.35">
      <c r="A6332"/>
      <c r="E6332"/>
    </row>
    <row r="6333" spans="1:5" x14ac:dyDescent="0.35">
      <c r="A6333"/>
      <c r="E6333"/>
    </row>
    <row r="6334" spans="1:5" x14ac:dyDescent="0.35">
      <c r="A6334"/>
      <c r="E6334"/>
    </row>
    <row r="6335" spans="1:5" x14ac:dyDescent="0.35">
      <c r="A6335"/>
      <c r="E6335"/>
    </row>
    <row r="6336" spans="1:5" x14ac:dyDescent="0.35">
      <c r="A6336"/>
      <c r="E6336"/>
    </row>
    <row r="6337" spans="1:5" x14ac:dyDescent="0.35">
      <c r="A6337"/>
      <c r="E6337"/>
    </row>
    <row r="6338" spans="1:5" x14ac:dyDescent="0.35">
      <c r="A6338"/>
      <c r="E6338"/>
    </row>
    <row r="6339" spans="1:5" x14ac:dyDescent="0.35">
      <c r="A6339"/>
      <c r="E6339"/>
    </row>
    <row r="6340" spans="1:5" x14ac:dyDescent="0.35">
      <c r="A6340"/>
      <c r="E6340"/>
    </row>
    <row r="6341" spans="1:5" x14ac:dyDescent="0.35">
      <c r="A6341"/>
      <c r="E6341"/>
    </row>
    <row r="6342" spans="1:5" x14ac:dyDescent="0.35">
      <c r="A6342"/>
      <c r="E6342"/>
    </row>
    <row r="6343" spans="1:5" x14ac:dyDescent="0.35">
      <c r="A6343"/>
      <c r="E6343"/>
    </row>
    <row r="6344" spans="1:5" x14ac:dyDescent="0.35">
      <c r="A6344"/>
      <c r="E6344"/>
    </row>
    <row r="6345" spans="1:5" x14ac:dyDescent="0.35">
      <c r="A6345"/>
      <c r="E6345"/>
    </row>
    <row r="6346" spans="1:5" x14ac:dyDescent="0.35">
      <c r="A6346"/>
      <c r="E6346"/>
    </row>
    <row r="6347" spans="1:5" x14ac:dyDescent="0.35">
      <c r="A6347"/>
      <c r="E6347"/>
    </row>
    <row r="6348" spans="1:5" x14ac:dyDescent="0.35">
      <c r="A6348"/>
      <c r="E6348"/>
    </row>
    <row r="6349" spans="1:5" x14ac:dyDescent="0.35">
      <c r="A6349"/>
      <c r="E6349"/>
    </row>
    <row r="6350" spans="1:5" x14ac:dyDescent="0.35">
      <c r="A6350"/>
      <c r="E6350"/>
    </row>
    <row r="6351" spans="1:5" x14ac:dyDescent="0.35">
      <c r="A6351"/>
      <c r="E6351"/>
    </row>
    <row r="6352" spans="1:5" x14ac:dyDescent="0.35">
      <c r="A6352"/>
      <c r="E6352"/>
    </row>
    <row r="6353" spans="1:5" x14ac:dyDescent="0.35">
      <c r="A6353"/>
      <c r="E6353"/>
    </row>
    <row r="6354" spans="1:5" x14ac:dyDescent="0.35">
      <c r="A6354"/>
      <c r="E6354"/>
    </row>
    <row r="6355" spans="1:5" x14ac:dyDescent="0.35">
      <c r="A6355"/>
      <c r="E6355"/>
    </row>
    <row r="6356" spans="1:5" x14ac:dyDescent="0.35">
      <c r="A6356"/>
      <c r="E6356"/>
    </row>
    <row r="6357" spans="1:5" x14ac:dyDescent="0.35">
      <c r="A6357"/>
      <c r="E6357"/>
    </row>
    <row r="6358" spans="1:5" x14ac:dyDescent="0.35">
      <c r="A6358"/>
      <c r="E6358"/>
    </row>
    <row r="6359" spans="1:5" x14ac:dyDescent="0.35">
      <c r="A6359"/>
      <c r="E6359"/>
    </row>
    <row r="6360" spans="1:5" x14ac:dyDescent="0.35">
      <c r="A6360"/>
      <c r="E6360"/>
    </row>
    <row r="6361" spans="1:5" x14ac:dyDescent="0.35">
      <c r="A6361"/>
      <c r="E6361"/>
    </row>
    <row r="6362" spans="1:5" x14ac:dyDescent="0.35">
      <c r="A6362"/>
      <c r="E6362"/>
    </row>
    <row r="6363" spans="1:5" x14ac:dyDescent="0.35">
      <c r="A6363"/>
      <c r="E6363"/>
    </row>
    <row r="6364" spans="1:5" x14ac:dyDescent="0.35">
      <c r="A6364"/>
      <c r="E6364"/>
    </row>
    <row r="6365" spans="1:5" x14ac:dyDescent="0.35">
      <c r="A6365"/>
      <c r="E6365"/>
    </row>
    <row r="6366" spans="1:5" x14ac:dyDescent="0.35">
      <c r="A6366"/>
      <c r="E6366"/>
    </row>
    <row r="6367" spans="1:5" x14ac:dyDescent="0.35">
      <c r="A6367"/>
      <c r="E6367"/>
    </row>
    <row r="6368" spans="1:5" x14ac:dyDescent="0.35">
      <c r="A6368"/>
      <c r="E6368"/>
    </row>
    <row r="6369" spans="1:5" x14ac:dyDescent="0.35">
      <c r="A6369"/>
      <c r="E6369"/>
    </row>
    <row r="6370" spans="1:5" x14ac:dyDescent="0.35">
      <c r="A6370"/>
      <c r="E6370"/>
    </row>
    <row r="6371" spans="1:5" x14ac:dyDescent="0.35">
      <c r="A6371"/>
      <c r="E6371"/>
    </row>
    <row r="6372" spans="1:5" x14ac:dyDescent="0.35">
      <c r="A6372"/>
      <c r="E6372"/>
    </row>
    <row r="6373" spans="1:5" x14ac:dyDescent="0.35">
      <c r="A6373"/>
      <c r="E6373"/>
    </row>
    <row r="6374" spans="1:5" x14ac:dyDescent="0.35">
      <c r="A6374"/>
      <c r="E6374"/>
    </row>
    <row r="6375" spans="1:5" x14ac:dyDescent="0.35">
      <c r="A6375"/>
      <c r="E6375"/>
    </row>
    <row r="6376" spans="1:5" x14ac:dyDescent="0.35">
      <c r="A6376"/>
      <c r="E6376"/>
    </row>
    <row r="6377" spans="1:5" x14ac:dyDescent="0.35">
      <c r="A6377"/>
      <c r="E6377"/>
    </row>
    <row r="6378" spans="1:5" x14ac:dyDescent="0.35">
      <c r="A6378"/>
      <c r="E6378"/>
    </row>
    <row r="6379" spans="1:5" x14ac:dyDescent="0.35">
      <c r="A6379"/>
      <c r="E6379"/>
    </row>
    <row r="6380" spans="1:5" x14ac:dyDescent="0.35">
      <c r="A6380"/>
      <c r="E6380"/>
    </row>
    <row r="6381" spans="1:5" x14ac:dyDescent="0.35">
      <c r="A6381"/>
      <c r="E6381"/>
    </row>
    <row r="6382" spans="1:5" x14ac:dyDescent="0.35">
      <c r="A6382"/>
      <c r="E6382"/>
    </row>
    <row r="6383" spans="1:5" x14ac:dyDescent="0.35">
      <c r="A6383"/>
      <c r="E6383"/>
    </row>
    <row r="6384" spans="1:5" x14ac:dyDescent="0.35">
      <c r="A6384"/>
      <c r="E6384"/>
    </row>
    <row r="6385" spans="1:5" x14ac:dyDescent="0.35">
      <c r="A6385"/>
      <c r="E6385"/>
    </row>
    <row r="6386" spans="1:5" x14ac:dyDescent="0.35">
      <c r="A6386"/>
      <c r="E6386"/>
    </row>
    <row r="6387" spans="1:5" x14ac:dyDescent="0.35">
      <c r="A6387"/>
      <c r="E6387"/>
    </row>
    <row r="6388" spans="1:5" x14ac:dyDescent="0.35">
      <c r="A6388"/>
      <c r="E6388"/>
    </row>
    <row r="6389" spans="1:5" x14ac:dyDescent="0.35">
      <c r="A6389"/>
      <c r="E6389"/>
    </row>
    <row r="6390" spans="1:5" x14ac:dyDescent="0.35">
      <c r="A6390"/>
      <c r="E6390"/>
    </row>
    <row r="6391" spans="1:5" x14ac:dyDescent="0.35">
      <c r="A6391"/>
      <c r="E6391"/>
    </row>
    <row r="6392" spans="1:5" x14ac:dyDescent="0.35">
      <c r="A6392"/>
      <c r="E6392"/>
    </row>
    <row r="6393" spans="1:5" x14ac:dyDescent="0.35">
      <c r="A6393"/>
      <c r="E6393"/>
    </row>
    <row r="6394" spans="1:5" x14ac:dyDescent="0.35">
      <c r="A6394"/>
      <c r="E6394"/>
    </row>
    <row r="6395" spans="1:5" x14ac:dyDescent="0.35">
      <c r="A6395"/>
      <c r="E6395"/>
    </row>
    <row r="6396" spans="1:5" x14ac:dyDescent="0.35">
      <c r="A6396"/>
      <c r="E6396"/>
    </row>
    <row r="6397" spans="1:5" x14ac:dyDescent="0.35">
      <c r="A6397"/>
      <c r="E6397"/>
    </row>
    <row r="6398" spans="1:5" x14ac:dyDescent="0.35">
      <c r="A6398"/>
      <c r="E6398"/>
    </row>
    <row r="6399" spans="1:5" x14ac:dyDescent="0.35">
      <c r="A6399"/>
      <c r="E6399"/>
    </row>
    <row r="6400" spans="1:5" x14ac:dyDescent="0.35">
      <c r="A6400"/>
      <c r="E6400"/>
    </row>
    <row r="6401" spans="1:5" x14ac:dyDescent="0.35">
      <c r="A6401"/>
      <c r="E6401"/>
    </row>
    <row r="6402" spans="1:5" x14ac:dyDescent="0.35">
      <c r="A6402"/>
      <c r="E6402"/>
    </row>
    <row r="6403" spans="1:5" x14ac:dyDescent="0.35">
      <c r="A6403"/>
      <c r="E6403"/>
    </row>
    <row r="6404" spans="1:5" x14ac:dyDescent="0.35">
      <c r="A6404"/>
      <c r="E6404"/>
    </row>
    <row r="6405" spans="1:5" x14ac:dyDescent="0.35">
      <c r="A6405"/>
      <c r="E6405"/>
    </row>
    <row r="6406" spans="1:5" x14ac:dyDescent="0.35">
      <c r="A6406"/>
      <c r="E6406"/>
    </row>
    <row r="6407" spans="1:5" x14ac:dyDescent="0.35">
      <c r="A6407"/>
      <c r="E6407"/>
    </row>
    <row r="6408" spans="1:5" x14ac:dyDescent="0.35">
      <c r="A6408"/>
      <c r="E6408"/>
    </row>
    <row r="6409" spans="1:5" x14ac:dyDescent="0.35">
      <c r="A6409"/>
      <c r="E6409"/>
    </row>
    <row r="6410" spans="1:5" x14ac:dyDescent="0.35">
      <c r="A6410"/>
      <c r="E6410"/>
    </row>
    <row r="6411" spans="1:5" x14ac:dyDescent="0.35">
      <c r="A6411"/>
      <c r="E6411"/>
    </row>
    <row r="6412" spans="1:5" x14ac:dyDescent="0.35">
      <c r="A6412"/>
      <c r="E6412"/>
    </row>
    <row r="6413" spans="1:5" x14ac:dyDescent="0.35">
      <c r="A6413"/>
      <c r="E6413"/>
    </row>
    <row r="6414" spans="1:5" x14ac:dyDescent="0.35">
      <c r="A6414"/>
      <c r="E6414"/>
    </row>
    <row r="6415" spans="1:5" x14ac:dyDescent="0.35">
      <c r="A6415"/>
      <c r="E6415"/>
    </row>
    <row r="6416" spans="1:5" x14ac:dyDescent="0.35">
      <c r="A6416"/>
      <c r="E6416"/>
    </row>
    <row r="6417" spans="1:5" x14ac:dyDescent="0.35">
      <c r="A6417"/>
      <c r="E6417"/>
    </row>
    <row r="6418" spans="1:5" x14ac:dyDescent="0.35">
      <c r="A6418"/>
      <c r="E6418"/>
    </row>
    <row r="6419" spans="1:5" x14ac:dyDescent="0.35">
      <c r="A6419"/>
      <c r="E6419"/>
    </row>
    <row r="6420" spans="1:5" x14ac:dyDescent="0.35">
      <c r="A6420"/>
      <c r="E6420"/>
    </row>
    <row r="6421" spans="1:5" x14ac:dyDescent="0.35">
      <c r="A6421"/>
      <c r="E6421"/>
    </row>
    <row r="6422" spans="1:5" x14ac:dyDescent="0.35">
      <c r="A6422"/>
      <c r="E6422"/>
    </row>
    <row r="6423" spans="1:5" x14ac:dyDescent="0.35">
      <c r="A6423"/>
      <c r="E6423"/>
    </row>
    <row r="6424" spans="1:5" x14ac:dyDescent="0.35">
      <c r="A6424"/>
      <c r="E6424"/>
    </row>
    <row r="6425" spans="1:5" x14ac:dyDescent="0.35">
      <c r="A6425"/>
      <c r="E6425"/>
    </row>
    <row r="6426" spans="1:5" x14ac:dyDescent="0.35">
      <c r="A6426"/>
      <c r="E6426"/>
    </row>
    <row r="6427" spans="1:5" x14ac:dyDescent="0.35">
      <c r="A6427"/>
      <c r="E6427"/>
    </row>
    <row r="6428" spans="1:5" x14ac:dyDescent="0.35">
      <c r="A6428"/>
      <c r="E6428"/>
    </row>
    <row r="6429" spans="1:5" x14ac:dyDescent="0.35">
      <c r="A6429"/>
      <c r="E6429"/>
    </row>
    <row r="6430" spans="1:5" x14ac:dyDescent="0.35">
      <c r="A6430"/>
      <c r="E6430"/>
    </row>
    <row r="6431" spans="1:5" x14ac:dyDescent="0.35">
      <c r="A6431"/>
      <c r="E6431"/>
    </row>
    <row r="6432" spans="1:5" x14ac:dyDescent="0.35">
      <c r="A6432"/>
      <c r="E6432"/>
    </row>
    <row r="6433" spans="1:5" x14ac:dyDescent="0.35">
      <c r="A6433"/>
      <c r="E6433"/>
    </row>
    <row r="6434" spans="1:5" x14ac:dyDescent="0.35">
      <c r="A6434"/>
      <c r="E6434"/>
    </row>
    <row r="6435" spans="1:5" x14ac:dyDescent="0.35">
      <c r="A6435"/>
      <c r="E6435"/>
    </row>
    <row r="6436" spans="1:5" x14ac:dyDescent="0.35">
      <c r="A6436"/>
      <c r="E6436"/>
    </row>
    <row r="6437" spans="1:5" x14ac:dyDescent="0.35">
      <c r="A6437"/>
      <c r="E6437"/>
    </row>
    <row r="6438" spans="1:5" x14ac:dyDescent="0.35">
      <c r="A6438"/>
      <c r="E6438"/>
    </row>
    <row r="6439" spans="1:5" x14ac:dyDescent="0.35">
      <c r="A6439"/>
      <c r="E6439"/>
    </row>
    <row r="6440" spans="1:5" x14ac:dyDescent="0.35">
      <c r="A6440"/>
      <c r="E6440"/>
    </row>
    <row r="6441" spans="1:5" x14ac:dyDescent="0.35">
      <c r="A6441"/>
      <c r="E6441"/>
    </row>
    <row r="6442" spans="1:5" x14ac:dyDescent="0.35">
      <c r="A6442"/>
      <c r="E6442"/>
    </row>
    <row r="6443" spans="1:5" x14ac:dyDescent="0.35">
      <c r="A6443"/>
      <c r="E6443"/>
    </row>
    <row r="6444" spans="1:5" x14ac:dyDescent="0.35">
      <c r="A6444"/>
      <c r="E6444"/>
    </row>
    <row r="6445" spans="1:5" x14ac:dyDescent="0.35">
      <c r="A6445"/>
      <c r="E6445"/>
    </row>
    <row r="6446" spans="1:5" x14ac:dyDescent="0.35">
      <c r="A6446"/>
      <c r="E6446"/>
    </row>
    <row r="6447" spans="1:5" x14ac:dyDescent="0.35">
      <c r="A6447"/>
      <c r="E6447"/>
    </row>
    <row r="6448" spans="1:5" x14ac:dyDescent="0.35">
      <c r="A6448"/>
      <c r="E6448"/>
    </row>
    <row r="6449" spans="1:5" x14ac:dyDescent="0.35">
      <c r="A6449"/>
      <c r="E6449"/>
    </row>
    <row r="6450" spans="1:5" x14ac:dyDescent="0.35">
      <c r="A6450"/>
      <c r="E6450"/>
    </row>
    <row r="6451" spans="1:5" x14ac:dyDescent="0.35">
      <c r="A6451"/>
      <c r="E6451"/>
    </row>
    <row r="6452" spans="1:5" x14ac:dyDescent="0.35">
      <c r="A6452"/>
      <c r="E6452"/>
    </row>
    <row r="6453" spans="1:5" x14ac:dyDescent="0.35">
      <c r="A6453"/>
      <c r="E6453"/>
    </row>
    <row r="6454" spans="1:5" x14ac:dyDescent="0.35">
      <c r="A6454"/>
      <c r="E6454"/>
    </row>
    <row r="6455" spans="1:5" x14ac:dyDescent="0.35">
      <c r="A6455"/>
      <c r="E6455"/>
    </row>
    <row r="6456" spans="1:5" x14ac:dyDescent="0.35">
      <c r="A6456"/>
      <c r="E6456"/>
    </row>
    <row r="6457" spans="1:5" x14ac:dyDescent="0.35">
      <c r="A6457"/>
      <c r="E6457"/>
    </row>
    <row r="6458" spans="1:5" x14ac:dyDescent="0.35">
      <c r="A6458"/>
      <c r="E6458"/>
    </row>
    <row r="6459" spans="1:5" x14ac:dyDescent="0.35">
      <c r="A6459"/>
      <c r="E6459"/>
    </row>
    <row r="6460" spans="1:5" x14ac:dyDescent="0.35">
      <c r="A6460"/>
      <c r="E6460"/>
    </row>
    <row r="6461" spans="1:5" x14ac:dyDescent="0.35">
      <c r="A6461"/>
      <c r="E6461"/>
    </row>
    <row r="6462" spans="1:5" x14ac:dyDescent="0.35">
      <c r="A6462"/>
      <c r="E6462"/>
    </row>
    <row r="6463" spans="1:5" x14ac:dyDescent="0.35">
      <c r="A6463"/>
      <c r="E6463"/>
    </row>
    <row r="6464" spans="1:5" x14ac:dyDescent="0.35">
      <c r="A6464"/>
      <c r="E6464"/>
    </row>
    <row r="6465" spans="1:5" x14ac:dyDescent="0.35">
      <c r="A6465"/>
      <c r="E6465"/>
    </row>
    <row r="6466" spans="1:5" x14ac:dyDescent="0.35">
      <c r="A6466"/>
      <c r="E6466"/>
    </row>
    <row r="6467" spans="1:5" x14ac:dyDescent="0.35">
      <c r="A6467"/>
      <c r="E6467"/>
    </row>
    <row r="6468" spans="1:5" x14ac:dyDescent="0.35">
      <c r="A6468"/>
      <c r="E6468"/>
    </row>
    <row r="6469" spans="1:5" x14ac:dyDescent="0.35">
      <c r="A6469"/>
      <c r="E6469"/>
    </row>
    <row r="6470" spans="1:5" x14ac:dyDescent="0.35">
      <c r="A6470"/>
      <c r="E6470"/>
    </row>
    <row r="6471" spans="1:5" x14ac:dyDescent="0.35">
      <c r="A6471"/>
      <c r="E6471"/>
    </row>
    <row r="6472" spans="1:5" x14ac:dyDescent="0.35">
      <c r="A6472"/>
      <c r="E6472"/>
    </row>
    <row r="6473" spans="1:5" x14ac:dyDescent="0.35">
      <c r="A6473"/>
      <c r="E6473"/>
    </row>
    <row r="6474" spans="1:5" x14ac:dyDescent="0.35">
      <c r="A6474"/>
      <c r="E6474"/>
    </row>
    <row r="6475" spans="1:5" x14ac:dyDescent="0.35">
      <c r="A6475"/>
      <c r="E6475"/>
    </row>
    <row r="6476" spans="1:5" x14ac:dyDescent="0.35">
      <c r="A6476"/>
      <c r="E6476"/>
    </row>
    <row r="6477" spans="1:5" x14ac:dyDescent="0.35">
      <c r="A6477"/>
      <c r="E6477"/>
    </row>
    <row r="6478" spans="1:5" x14ac:dyDescent="0.35">
      <c r="A6478"/>
      <c r="E6478"/>
    </row>
    <row r="6479" spans="1:5" x14ac:dyDescent="0.35">
      <c r="A6479"/>
      <c r="E6479"/>
    </row>
    <row r="6480" spans="1:5" x14ac:dyDescent="0.35">
      <c r="A6480"/>
      <c r="E6480"/>
    </row>
    <row r="6481" spans="1:5" x14ac:dyDescent="0.35">
      <c r="A6481"/>
      <c r="E6481"/>
    </row>
    <row r="6482" spans="1:5" x14ac:dyDescent="0.35">
      <c r="A6482"/>
      <c r="E6482"/>
    </row>
    <row r="6483" spans="1:5" x14ac:dyDescent="0.35">
      <c r="A6483"/>
      <c r="E6483"/>
    </row>
    <row r="6484" spans="1:5" x14ac:dyDescent="0.35">
      <c r="A6484"/>
      <c r="E6484"/>
    </row>
    <row r="6485" spans="1:5" x14ac:dyDescent="0.35">
      <c r="A6485"/>
      <c r="E6485"/>
    </row>
    <row r="6486" spans="1:5" x14ac:dyDescent="0.35">
      <c r="A6486"/>
      <c r="E6486"/>
    </row>
    <row r="6487" spans="1:5" x14ac:dyDescent="0.35">
      <c r="A6487"/>
      <c r="E6487"/>
    </row>
    <row r="6488" spans="1:5" x14ac:dyDescent="0.35">
      <c r="A6488"/>
      <c r="E6488"/>
    </row>
    <row r="6489" spans="1:5" x14ac:dyDescent="0.35">
      <c r="A6489"/>
      <c r="E6489"/>
    </row>
    <row r="6490" spans="1:5" x14ac:dyDescent="0.35">
      <c r="A6490"/>
      <c r="E6490"/>
    </row>
    <row r="6491" spans="1:5" x14ac:dyDescent="0.35">
      <c r="A6491"/>
      <c r="E6491"/>
    </row>
    <row r="6492" spans="1:5" x14ac:dyDescent="0.35">
      <c r="A6492"/>
      <c r="E6492"/>
    </row>
    <row r="6493" spans="1:5" x14ac:dyDescent="0.35">
      <c r="A6493"/>
      <c r="E6493"/>
    </row>
    <row r="6494" spans="1:5" x14ac:dyDescent="0.35">
      <c r="A6494"/>
      <c r="E6494"/>
    </row>
    <row r="6495" spans="1:5" x14ac:dyDescent="0.35">
      <c r="A6495"/>
      <c r="E6495"/>
    </row>
    <row r="6496" spans="1:5" x14ac:dyDescent="0.35">
      <c r="A6496"/>
      <c r="E6496"/>
    </row>
    <row r="6497" spans="1:5" x14ac:dyDescent="0.35">
      <c r="A6497"/>
      <c r="E6497"/>
    </row>
    <row r="6498" spans="1:5" x14ac:dyDescent="0.35">
      <c r="A6498"/>
      <c r="E6498"/>
    </row>
    <row r="6499" spans="1:5" x14ac:dyDescent="0.35">
      <c r="A6499"/>
      <c r="E6499"/>
    </row>
    <row r="6500" spans="1:5" x14ac:dyDescent="0.35">
      <c r="A6500"/>
      <c r="E6500"/>
    </row>
    <row r="6501" spans="1:5" x14ac:dyDescent="0.35">
      <c r="A6501"/>
      <c r="E6501"/>
    </row>
    <row r="6502" spans="1:5" x14ac:dyDescent="0.35">
      <c r="A6502"/>
      <c r="E6502"/>
    </row>
    <row r="6503" spans="1:5" x14ac:dyDescent="0.35">
      <c r="A6503"/>
      <c r="E6503"/>
    </row>
    <row r="6504" spans="1:5" x14ac:dyDescent="0.35">
      <c r="A6504"/>
      <c r="E6504"/>
    </row>
    <row r="6505" spans="1:5" x14ac:dyDescent="0.35">
      <c r="A6505"/>
      <c r="E6505"/>
    </row>
    <row r="6506" spans="1:5" x14ac:dyDescent="0.35">
      <c r="A6506"/>
      <c r="E6506"/>
    </row>
    <row r="6507" spans="1:5" x14ac:dyDescent="0.35">
      <c r="A6507"/>
      <c r="E6507"/>
    </row>
    <row r="6508" spans="1:5" x14ac:dyDescent="0.35">
      <c r="A6508"/>
      <c r="E6508"/>
    </row>
    <row r="6509" spans="1:5" x14ac:dyDescent="0.35">
      <c r="A6509"/>
      <c r="E6509"/>
    </row>
    <row r="6510" spans="1:5" x14ac:dyDescent="0.35">
      <c r="A6510"/>
      <c r="E6510"/>
    </row>
    <row r="6511" spans="1:5" x14ac:dyDescent="0.35">
      <c r="A6511"/>
      <c r="E6511"/>
    </row>
    <row r="6512" spans="1:5" x14ac:dyDescent="0.35">
      <c r="A6512"/>
      <c r="E6512"/>
    </row>
    <row r="6513" spans="1:5" x14ac:dyDescent="0.35">
      <c r="A6513"/>
      <c r="E6513"/>
    </row>
    <row r="6514" spans="1:5" x14ac:dyDescent="0.35">
      <c r="A6514"/>
      <c r="E6514"/>
    </row>
    <row r="6515" spans="1:5" x14ac:dyDescent="0.35">
      <c r="A6515"/>
      <c r="E6515"/>
    </row>
    <row r="6516" spans="1:5" x14ac:dyDescent="0.35">
      <c r="A6516"/>
      <c r="E6516"/>
    </row>
    <row r="6517" spans="1:5" x14ac:dyDescent="0.35">
      <c r="A6517"/>
      <c r="E6517"/>
    </row>
    <row r="6518" spans="1:5" x14ac:dyDescent="0.35">
      <c r="A6518"/>
      <c r="E6518"/>
    </row>
    <row r="6519" spans="1:5" x14ac:dyDescent="0.35">
      <c r="A6519"/>
      <c r="E6519"/>
    </row>
    <row r="6520" spans="1:5" x14ac:dyDescent="0.35">
      <c r="A6520"/>
      <c r="E6520"/>
    </row>
    <row r="6521" spans="1:5" x14ac:dyDescent="0.35">
      <c r="A6521"/>
      <c r="E6521"/>
    </row>
    <row r="6522" spans="1:5" x14ac:dyDescent="0.35">
      <c r="A6522"/>
      <c r="E6522"/>
    </row>
    <row r="6523" spans="1:5" x14ac:dyDescent="0.35">
      <c r="A6523"/>
      <c r="E6523"/>
    </row>
    <row r="6524" spans="1:5" x14ac:dyDescent="0.35">
      <c r="A6524"/>
      <c r="E6524"/>
    </row>
    <row r="6525" spans="1:5" x14ac:dyDescent="0.35">
      <c r="A6525"/>
      <c r="E6525"/>
    </row>
    <row r="6526" spans="1:5" x14ac:dyDescent="0.35">
      <c r="A6526"/>
      <c r="E6526"/>
    </row>
    <row r="6527" spans="1:5" x14ac:dyDescent="0.35">
      <c r="A6527"/>
      <c r="E6527"/>
    </row>
    <row r="6528" spans="1:5" x14ac:dyDescent="0.35">
      <c r="A6528"/>
      <c r="E6528"/>
    </row>
    <row r="6529" spans="1:5" x14ac:dyDescent="0.35">
      <c r="A6529"/>
      <c r="E6529"/>
    </row>
    <row r="6530" spans="1:5" x14ac:dyDescent="0.35">
      <c r="A6530"/>
      <c r="E6530"/>
    </row>
    <row r="6531" spans="1:5" x14ac:dyDescent="0.35">
      <c r="A6531"/>
      <c r="E6531"/>
    </row>
    <row r="6532" spans="1:5" x14ac:dyDescent="0.35">
      <c r="A6532"/>
      <c r="E6532"/>
    </row>
    <row r="6533" spans="1:5" x14ac:dyDescent="0.35">
      <c r="A6533"/>
      <c r="E6533"/>
    </row>
    <row r="6534" spans="1:5" x14ac:dyDescent="0.35">
      <c r="A6534"/>
      <c r="E6534"/>
    </row>
    <row r="6535" spans="1:5" x14ac:dyDescent="0.35">
      <c r="A6535"/>
      <c r="E6535"/>
    </row>
    <row r="6536" spans="1:5" x14ac:dyDescent="0.35">
      <c r="A6536"/>
      <c r="E6536"/>
    </row>
    <row r="6537" spans="1:5" x14ac:dyDescent="0.35">
      <c r="A6537"/>
      <c r="E6537"/>
    </row>
    <row r="6538" spans="1:5" x14ac:dyDescent="0.35">
      <c r="A6538"/>
      <c r="E6538"/>
    </row>
    <row r="6539" spans="1:5" x14ac:dyDescent="0.35">
      <c r="A6539"/>
      <c r="E6539"/>
    </row>
    <row r="6540" spans="1:5" x14ac:dyDescent="0.35">
      <c r="A6540"/>
      <c r="E6540"/>
    </row>
    <row r="6541" spans="1:5" x14ac:dyDescent="0.35">
      <c r="A6541"/>
      <c r="E6541"/>
    </row>
    <row r="6542" spans="1:5" x14ac:dyDescent="0.35">
      <c r="A6542"/>
      <c r="E6542"/>
    </row>
    <row r="6543" spans="1:5" x14ac:dyDescent="0.35">
      <c r="A6543"/>
      <c r="E6543"/>
    </row>
    <row r="6544" spans="1:5" x14ac:dyDescent="0.35">
      <c r="A6544"/>
      <c r="E6544"/>
    </row>
    <row r="6545" spans="1:5" x14ac:dyDescent="0.35">
      <c r="A6545"/>
      <c r="E6545"/>
    </row>
    <row r="6546" spans="1:5" x14ac:dyDescent="0.35">
      <c r="A6546"/>
      <c r="E6546"/>
    </row>
    <row r="6547" spans="1:5" x14ac:dyDescent="0.35">
      <c r="A6547"/>
      <c r="E6547"/>
    </row>
    <row r="6548" spans="1:5" x14ac:dyDescent="0.35">
      <c r="A6548"/>
      <c r="E6548"/>
    </row>
    <row r="6549" spans="1:5" x14ac:dyDescent="0.35">
      <c r="A6549"/>
      <c r="E6549"/>
    </row>
    <row r="6550" spans="1:5" x14ac:dyDescent="0.35">
      <c r="A6550"/>
      <c r="E6550"/>
    </row>
    <row r="6551" spans="1:5" x14ac:dyDescent="0.35">
      <c r="A6551"/>
      <c r="E6551"/>
    </row>
    <row r="6552" spans="1:5" x14ac:dyDescent="0.35">
      <c r="A6552"/>
      <c r="E6552"/>
    </row>
    <row r="6553" spans="1:5" x14ac:dyDescent="0.35">
      <c r="A6553"/>
      <c r="E6553"/>
    </row>
    <row r="6554" spans="1:5" x14ac:dyDescent="0.35">
      <c r="A6554"/>
      <c r="E6554"/>
    </row>
    <row r="6555" spans="1:5" x14ac:dyDescent="0.35">
      <c r="A6555"/>
      <c r="E6555"/>
    </row>
    <row r="6556" spans="1:5" x14ac:dyDescent="0.35">
      <c r="A6556"/>
      <c r="E6556"/>
    </row>
    <row r="6557" spans="1:5" x14ac:dyDescent="0.35">
      <c r="A6557"/>
      <c r="E6557"/>
    </row>
    <row r="6558" spans="1:5" x14ac:dyDescent="0.35">
      <c r="A6558"/>
      <c r="E6558"/>
    </row>
    <row r="6559" spans="1:5" x14ac:dyDescent="0.35">
      <c r="A6559"/>
      <c r="E6559"/>
    </row>
    <row r="6560" spans="1:5" x14ac:dyDescent="0.35">
      <c r="A6560"/>
      <c r="E6560"/>
    </row>
    <row r="6561" spans="1:5" x14ac:dyDescent="0.35">
      <c r="A6561"/>
      <c r="E6561"/>
    </row>
    <row r="6562" spans="1:5" x14ac:dyDescent="0.35">
      <c r="A6562"/>
      <c r="E6562"/>
    </row>
    <row r="6563" spans="1:5" x14ac:dyDescent="0.35">
      <c r="A6563"/>
      <c r="E6563"/>
    </row>
    <row r="6564" spans="1:5" x14ac:dyDescent="0.35">
      <c r="A6564"/>
      <c r="E6564"/>
    </row>
    <row r="6565" spans="1:5" x14ac:dyDescent="0.35">
      <c r="A6565"/>
      <c r="E6565"/>
    </row>
    <row r="6566" spans="1:5" x14ac:dyDescent="0.35">
      <c r="A6566"/>
      <c r="E6566"/>
    </row>
    <row r="6567" spans="1:5" x14ac:dyDescent="0.35">
      <c r="A6567"/>
      <c r="E6567"/>
    </row>
    <row r="6568" spans="1:5" x14ac:dyDescent="0.35">
      <c r="A6568"/>
      <c r="E6568"/>
    </row>
    <row r="6569" spans="1:5" x14ac:dyDescent="0.35">
      <c r="A6569"/>
      <c r="E6569"/>
    </row>
    <row r="6570" spans="1:5" x14ac:dyDescent="0.35">
      <c r="A6570"/>
      <c r="E6570"/>
    </row>
    <row r="6571" spans="1:5" x14ac:dyDescent="0.35">
      <c r="A6571"/>
      <c r="E6571"/>
    </row>
    <row r="6572" spans="1:5" x14ac:dyDescent="0.35">
      <c r="A6572"/>
      <c r="E6572"/>
    </row>
    <row r="6573" spans="1:5" x14ac:dyDescent="0.35">
      <c r="A6573"/>
      <c r="E6573"/>
    </row>
    <row r="6574" spans="1:5" x14ac:dyDescent="0.35">
      <c r="A6574"/>
      <c r="E6574"/>
    </row>
    <row r="6575" spans="1:5" x14ac:dyDescent="0.35">
      <c r="A6575"/>
      <c r="E6575"/>
    </row>
    <row r="6576" spans="1:5" x14ac:dyDescent="0.35">
      <c r="A6576"/>
      <c r="E6576"/>
    </row>
    <row r="6577" spans="1:5" x14ac:dyDescent="0.35">
      <c r="A6577"/>
      <c r="E6577"/>
    </row>
    <row r="6578" spans="1:5" x14ac:dyDescent="0.35">
      <c r="A6578"/>
      <c r="E6578"/>
    </row>
    <row r="6579" spans="1:5" x14ac:dyDescent="0.35">
      <c r="A6579"/>
      <c r="E6579"/>
    </row>
    <row r="6580" spans="1:5" x14ac:dyDescent="0.35">
      <c r="A6580"/>
      <c r="E6580"/>
    </row>
    <row r="6581" spans="1:5" x14ac:dyDescent="0.35">
      <c r="A6581"/>
      <c r="E6581"/>
    </row>
    <row r="6582" spans="1:5" x14ac:dyDescent="0.35">
      <c r="A6582"/>
      <c r="E6582"/>
    </row>
    <row r="6583" spans="1:5" x14ac:dyDescent="0.35">
      <c r="A6583"/>
      <c r="E6583"/>
    </row>
    <row r="6584" spans="1:5" x14ac:dyDescent="0.35">
      <c r="A6584"/>
      <c r="E6584"/>
    </row>
    <row r="6585" spans="1:5" x14ac:dyDescent="0.35">
      <c r="A6585"/>
      <c r="E6585"/>
    </row>
    <row r="6586" spans="1:5" x14ac:dyDescent="0.35">
      <c r="A6586"/>
      <c r="E6586"/>
    </row>
    <row r="6587" spans="1:5" x14ac:dyDescent="0.35">
      <c r="A6587"/>
      <c r="E6587"/>
    </row>
    <row r="6588" spans="1:5" x14ac:dyDescent="0.35">
      <c r="A6588"/>
      <c r="E6588"/>
    </row>
    <row r="6589" spans="1:5" x14ac:dyDescent="0.35">
      <c r="A6589"/>
      <c r="E6589"/>
    </row>
    <row r="6590" spans="1:5" x14ac:dyDescent="0.35">
      <c r="A6590"/>
      <c r="E6590"/>
    </row>
    <row r="6591" spans="1:5" x14ac:dyDescent="0.35">
      <c r="A6591"/>
      <c r="E6591"/>
    </row>
    <row r="6592" spans="1:5" x14ac:dyDescent="0.35">
      <c r="A6592"/>
      <c r="E6592"/>
    </row>
    <row r="6593" spans="1:5" x14ac:dyDescent="0.35">
      <c r="A6593"/>
      <c r="E6593"/>
    </row>
    <row r="6594" spans="1:5" x14ac:dyDescent="0.35">
      <c r="A6594"/>
      <c r="E6594"/>
    </row>
    <row r="6595" spans="1:5" x14ac:dyDescent="0.35">
      <c r="A6595"/>
      <c r="E6595"/>
    </row>
    <row r="6596" spans="1:5" x14ac:dyDescent="0.35">
      <c r="A6596"/>
      <c r="E6596"/>
    </row>
    <row r="6597" spans="1:5" x14ac:dyDescent="0.35">
      <c r="A6597"/>
      <c r="E6597"/>
    </row>
    <row r="6598" spans="1:5" x14ac:dyDescent="0.35">
      <c r="A6598"/>
      <c r="E6598"/>
    </row>
    <row r="6599" spans="1:5" x14ac:dyDescent="0.35">
      <c r="A6599"/>
      <c r="E6599"/>
    </row>
    <row r="6600" spans="1:5" x14ac:dyDescent="0.35">
      <c r="A6600"/>
      <c r="E6600"/>
    </row>
    <row r="6601" spans="1:5" x14ac:dyDescent="0.35">
      <c r="A6601"/>
      <c r="E6601"/>
    </row>
    <row r="6602" spans="1:5" x14ac:dyDescent="0.35">
      <c r="A6602"/>
      <c r="E6602"/>
    </row>
    <row r="6603" spans="1:5" x14ac:dyDescent="0.35">
      <c r="A6603"/>
      <c r="E6603"/>
    </row>
    <row r="6604" spans="1:5" x14ac:dyDescent="0.35">
      <c r="A6604"/>
      <c r="E6604"/>
    </row>
    <row r="6605" spans="1:5" x14ac:dyDescent="0.35">
      <c r="A6605"/>
      <c r="E6605"/>
    </row>
    <row r="6606" spans="1:5" x14ac:dyDescent="0.35">
      <c r="A6606"/>
      <c r="E6606"/>
    </row>
    <row r="6607" spans="1:5" x14ac:dyDescent="0.35">
      <c r="A6607"/>
      <c r="E6607"/>
    </row>
    <row r="6608" spans="1:5" x14ac:dyDescent="0.35">
      <c r="A6608"/>
      <c r="E6608"/>
    </row>
    <row r="6609" spans="1:5" x14ac:dyDescent="0.35">
      <c r="A6609"/>
      <c r="E6609"/>
    </row>
    <row r="6610" spans="1:5" x14ac:dyDescent="0.35">
      <c r="A6610"/>
      <c r="E6610"/>
    </row>
    <row r="6611" spans="1:5" x14ac:dyDescent="0.35">
      <c r="A6611"/>
      <c r="E6611"/>
    </row>
    <row r="6612" spans="1:5" x14ac:dyDescent="0.35">
      <c r="A6612"/>
      <c r="E6612"/>
    </row>
    <row r="6613" spans="1:5" x14ac:dyDescent="0.35">
      <c r="A6613"/>
      <c r="E6613"/>
    </row>
    <row r="6614" spans="1:5" x14ac:dyDescent="0.35">
      <c r="A6614"/>
      <c r="E6614"/>
    </row>
    <row r="6615" spans="1:5" x14ac:dyDescent="0.35">
      <c r="A6615"/>
      <c r="E6615"/>
    </row>
    <row r="6616" spans="1:5" x14ac:dyDescent="0.35">
      <c r="A6616"/>
      <c r="E6616"/>
    </row>
    <row r="6617" spans="1:5" x14ac:dyDescent="0.35">
      <c r="A6617"/>
      <c r="E6617"/>
    </row>
    <row r="6618" spans="1:5" x14ac:dyDescent="0.35">
      <c r="A6618"/>
      <c r="E6618"/>
    </row>
    <row r="6619" spans="1:5" x14ac:dyDescent="0.35">
      <c r="A6619"/>
      <c r="E6619"/>
    </row>
    <row r="6620" spans="1:5" x14ac:dyDescent="0.35">
      <c r="A6620"/>
      <c r="E6620"/>
    </row>
    <row r="6621" spans="1:5" x14ac:dyDescent="0.35">
      <c r="A6621"/>
      <c r="E6621"/>
    </row>
    <row r="6622" spans="1:5" x14ac:dyDescent="0.35">
      <c r="A6622"/>
      <c r="E6622"/>
    </row>
    <row r="6623" spans="1:5" x14ac:dyDescent="0.35">
      <c r="A6623"/>
      <c r="E6623"/>
    </row>
    <row r="6624" spans="1:5" x14ac:dyDescent="0.35">
      <c r="A6624"/>
      <c r="E6624"/>
    </row>
    <row r="6625" spans="1:5" x14ac:dyDescent="0.35">
      <c r="A6625"/>
      <c r="E6625"/>
    </row>
    <row r="6626" spans="1:5" x14ac:dyDescent="0.35">
      <c r="A6626"/>
      <c r="E6626"/>
    </row>
    <row r="6627" spans="1:5" x14ac:dyDescent="0.35">
      <c r="A6627"/>
      <c r="E6627"/>
    </row>
    <row r="6628" spans="1:5" x14ac:dyDescent="0.35">
      <c r="A6628"/>
      <c r="E6628"/>
    </row>
    <row r="6629" spans="1:5" x14ac:dyDescent="0.35">
      <c r="A6629"/>
      <c r="E6629"/>
    </row>
    <row r="6630" spans="1:5" x14ac:dyDescent="0.35">
      <c r="A6630"/>
      <c r="E6630"/>
    </row>
    <row r="6631" spans="1:5" x14ac:dyDescent="0.35">
      <c r="A6631"/>
      <c r="E6631"/>
    </row>
    <row r="6632" spans="1:5" x14ac:dyDescent="0.35">
      <c r="A6632"/>
      <c r="E6632"/>
    </row>
    <row r="6633" spans="1:5" x14ac:dyDescent="0.35">
      <c r="A6633"/>
      <c r="E6633"/>
    </row>
    <row r="6634" spans="1:5" x14ac:dyDescent="0.35">
      <c r="A6634"/>
      <c r="E6634"/>
    </row>
    <row r="6635" spans="1:5" x14ac:dyDescent="0.35">
      <c r="A6635"/>
      <c r="E6635"/>
    </row>
    <row r="6636" spans="1:5" x14ac:dyDescent="0.35">
      <c r="A6636"/>
      <c r="E6636"/>
    </row>
    <row r="6637" spans="1:5" x14ac:dyDescent="0.35">
      <c r="A6637"/>
      <c r="E6637"/>
    </row>
    <row r="6638" spans="1:5" x14ac:dyDescent="0.35">
      <c r="A6638"/>
      <c r="E6638"/>
    </row>
    <row r="6639" spans="1:5" x14ac:dyDescent="0.35">
      <c r="A6639"/>
      <c r="E6639"/>
    </row>
    <row r="6640" spans="1:5" x14ac:dyDescent="0.35">
      <c r="A6640"/>
      <c r="E6640"/>
    </row>
    <row r="6641" spans="1:5" x14ac:dyDescent="0.35">
      <c r="A6641"/>
      <c r="E6641"/>
    </row>
    <row r="6642" spans="1:5" x14ac:dyDescent="0.35">
      <c r="A6642"/>
      <c r="E6642"/>
    </row>
    <row r="6643" spans="1:5" x14ac:dyDescent="0.35">
      <c r="A6643"/>
      <c r="E6643"/>
    </row>
    <row r="6644" spans="1:5" x14ac:dyDescent="0.35">
      <c r="A6644"/>
      <c r="E6644"/>
    </row>
    <row r="6645" spans="1:5" x14ac:dyDescent="0.35">
      <c r="A6645"/>
      <c r="E6645"/>
    </row>
    <row r="6646" spans="1:5" x14ac:dyDescent="0.35">
      <c r="A6646"/>
      <c r="E6646"/>
    </row>
    <row r="6647" spans="1:5" x14ac:dyDescent="0.35">
      <c r="A6647"/>
      <c r="E6647"/>
    </row>
    <row r="6648" spans="1:5" x14ac:dyDescent="0.35">
      <c r="A6648"/>
      <c r="E6648"/>
    </row>
    <row r="6649" spans="1:5" x14ac:dyDescent="0.35">
      <c r="A6649"/>
      <c r="E6649"/>
    </row>
    <row r="6650" spans="1:5" x14ac:dyDescent="0.35">
      <c r="A6650"/>
      <c r="E6650"/>
    </row>
    <row r="6651" spans="1:5" x14ac:dyDescent="0.35">
      <c r="A6651"/>
      <c r="E6651"/>
    </row>
    <row r="6652" spans="1:5" x14ac:dyDescent="0.35">
      <c r="A6652"/>
      <c r="E6652"/>
    </row>
    <row r="6653" spans="1:5" x14ac:dyDescent="0.35">
      <c r="A6653"/>
      <c r="E6653"/>
    </row>
    <row r="6654" spans="1:5" x14ac:dyDescent="0.35">
      <c r="A6654"/>
      <c r="E6654"/>
    </row>
    <row r="6655" spans="1:5" x14ac:dyDescent="0.35">
      <c r="A6655"/>
      <c r="E6655"/>
    </row>
    <row r="6656" spans="1:5" x14ac:dyDescent="0.35">
      <c r="A6656"/>
      <c r="E6656"/>
    </row>
    <row r="6657" spans="1:5" x14ac:dyDescent="0.35">
      <c r="A6657"/>
      <c r="E6657"/>
    </row>
    <row r="6658" spans="1:5" x14ac:dyDescent="0.35">
      <c r="A6658"/>
      <c r="E6658"/>
    </row>
    <row r="6659" spans="1:5" x14ac:dyDescent="0.35">
      <c r="A6659"/>
      <c r="E6659"/>
    </row>
    <row r="6660" spans="1:5" x14ac:dyDescent="0.35">
      <c r="A6660"/>
      <c r="E6660"/>
    </row>
    <row r="6661" spans="1:5" x14ac:dyDescent="0.35">
      <c r="A6661"/>
      <c r="E6661"/>
    </row>
    <row r="6662" spans="1:5" x14ac:dyDescent="0.35">
      <c r="A6662"/>
      <c r="E6662"/>
    </row>
    <row r="6663" spans="1:5" x14ac:dyDescent="0.35">
      <c r="A6663"/>
      <c r="E6663"/>
    </row>
    <row r="6664" spans="1:5" x14ac:dyDescent="0.35">
      <c r="A6664"/>
      <c r="E6664"/>
    </row>
    <row r="6665" spans="1:5" x14ac:dyDescent="0.35">
      <c r="A6665"/>
      <c r="E6665"/>
    </row>
    <row r="6666" spans="1:5" x14ac:dyDescent="0.35">
      <c r="A6666"/>
      <c r="E6666"/>
    </row>
    <row r="6667" spans="1:5" x14ac:dyDescent="0.35">
      <c r="A6667"/>
      <c r="E6667"/>
    </row>
    <row r="6668" spans="1:5" x14ac:dyDescent="0.35">
      <c r="A6668"/>
      <c r="E6668"/>
    </row>
    <row r="6669" spans="1:5" x14ac:dyDescent="0.35">
      <c r="A6669"/>
      <c r="E6669"/>
    </row>
    <row r="6670" spans="1:5" x14ac:dyDescent="0.35">
      <c r="A6670"/>
      <c r="E6670"/>
    </row>
    <row r="6671" spans="1:5" x14ac:dyDescent="0.35">
      <c r="A6671"/>
      <c r="E6671"/>
    </row>
    <row r="6672" spans="1:5" x14ac:dyDescent="0.35">
      <c r="A6672"/>
      <c r="E6672"/>
    </row>
    <row r="6673" spans="1:5" x14ac:dyDescent="0.35">
      <c r="A6673"/>
      <c r="E6673"/>
    </row>
    <row r="6674" spans="1:5" x14ac:dyDescent="0.35">
      <c r="A6674"/>
      <c r="E6674"/>
    </row>
    <row r="6675" spans="1:5" x14ac:dyDescent="0.35">
      <c r="A6675"/>
      <c r="E6675"/>
    </row>
    <row r="6676" spans="1:5" x14ac:dyDescent="0.35">
      <c r="A6676"/>
      <c r="E6676"/>
    </row>
    <row r="6677" spans="1:5" x14ac:dyDescent="0.35">
      <c r="A6677"/>
      <c r="E6677"/>
    </row>
    <row r="6678" spans="1:5" x14ac:dyDescent="0.35">
      <c r="A6678"/>
      <c r="E6678"/>
    </row>
    <row r="6679" spans="1:5" x14ac:dyDescent="0.35">
      <c r="A6679"/>
      <c r="E6679"/>
    </row>
    <row r="6680" spans="1:5" x14ac:dyDescent="0.35">
      <c r="A6680"/>
      <c r="E6680"/>
    </row>
    <row r="6681" spans="1:5" x14ac:dyDescent="0.35">
      <c r="A6681"/>
      <c r="E6681"/>
    </row>
    <row r="6682" spans="1:5" x14ac:dyDescent="0.35">
      <c r="A6682"/>
      <c r="E6682"/>
    </row>
    <row r="6683" spans="1:5" x14ac:dyDescent="0.35">
      <c r="A6683"/>
      <c r="E6683"/>
    </row>
    <row r="6684" spans="1:5" x14ac:dyDescent="0.35">
      <c r="A6684"/>
      <c r="E6684"/>
    </row>
    <row r="6685" spans="1:5" x14ac:dyDescent="0.35">
      <c r="A6685"/>
      <c r="E6685"/>
    </row>
    <row r="6686" spans="1:5" x14ac:dyDescent="0.35">
      <c r="A6686"/>
      <c r="E6686"/>
    </row>
    <row r="6687" spans="1:5" x14ac:dyDescent="0.35">
      <c r="A6687"/>
      <c r="E6687"/>
    </row>
    <row r="6688" spans="1:5" x14ac:dyDescent="0.35">
      <c r="A6688"/>
      <c r="E6688"/>
    </row>
    <row r="6689" spans="1:5" x14ac:dyDescent="0.35">
      <c r="A6689"/>
      <c r="E6689"/>
    </row>
    <row r="6690" spans="1:5" x14ac:dyDescent="0.35">
      <c r="A6690"/>
      <c r="E6690"/>
    </row>
    <row r="6691" spans="1:5" x14ac:dyDescent="0.35">
      <c r="A6691"/>
      <c r="E6691"/>
    </row>
    <row r="6692" spans="1:5" x14ac:dyDescent="0.35">
      <c r="A6692"/>
      <c r="E6692"/>
    </row>
    <row r="6693" spans="1:5" x14ac:dyDescent="0.35">
      <c r="A6693"/>
      <c r="E6693"/>
    </row>
    <row r="6694" spans="1:5" x14ac:dyDescent="0.35">
      <c r="A6694"/>
      <c r="E6694"/>
    </row>
    <row r="6695" spans="1:5" x14ac:dyDescent="0.35">
      <c r="A6695"/>
      <c r="E6695"/>
    </row>
    <row r="6696" spans="1:5" x14ac:dyDescent="0.35">
      <c r="A6696"/>
      <c r="E6696"/>
    </row>
    <row r="6697" spans="1:5" x14ac:dyDescent="0.35">
      <c r="A6697"/>
      <c r="E6697"/>
    </row>
    <row r="6698" spans="1:5" x14ac:dyDescent="0.35">
      <c r="A6698"/>
      <c r="E6698"/>
    </row>
    <row r="6699" spans="1:5" x14ac:dyDescent="0.35">
      <c r="A6699"/>
      <c r="E6699"/>
    </row>
    <row r="6700" spans="1:5" x14ac:dyDescent="0.35">
      <c r="A6700"/>
      <c r="E6700"/>
    </row>
    <row r="6701" spans="1:5" x14ac:dyDescent="0.35">
      <c r="A6701"/>
      <c r="E6701"/>
    </row>
    <row r="6702" spans="1:5" x14ac:dyDescent="0.35">
      <c r="A6702"/>
      <c r="E6702"/>
    </row>
    <row r="6703" spans="1:5" x14ac:dyDescent="0.35">
      <c r="A6703"/>
      <c r="E6703"/>
    </row>
    <row r="6704" spans="1:5" x14ac:dyDescent="0.35">
      <c r="A6704"/>
      <c r="E6704"/>
    </row>
    <row r="6705" spans="1:5" x14ac:dyDescent="0.35">
      <c r="A6705"/>
      <c r="E6705"/>
    </row>
    <row r="6706" spans="1:5" x14ac:dyDescent="0.35">
      <c r="A6706"/>
      <c r="E6706"/>
    </row>
    <row r="6707" spans="1:5" x14ac:dyDescent="0.35">
      <c r="A6707"/>
      <c r="E6707"/>
    </row>
    <row r="6708" spans="1:5" x14ac:dyDescent="0.35">
      <c r="A6708"/>
      <c r="E6708"/>
    </row>
    <row r="6709" spans="1:5" x14ac:dyDescent="0.35">
      <c r="A6709"/>
      <c r="E6709"/>
    </row>
    <row r="6710" spans="1:5" x14ac:dyDescent="0.35">
      <c r="A6710"/>
      <c r="E6710"/>
    </row>
    <row r="6711" spans="1:5" x14ac:dyDescent="0.35">
      <c r="A6711"/>
      <c r="E6711"/>
    </row>
    <row r="6712" spans="1:5" x14ac:dyDescent="0.35">
      <c r="A6712"/>
      <c r="E6712"/>
    </row>
    <row r="6713" spans="1:5" x14ac:dyDescent="0.35">
      <c r="A6713"/>
      <c r="E6713"/>
    </row>
    <row r="6714" spans="1:5" x14ac:dyDescent="0.35">
      <c r="A6714"/>
      <c r="E6714"/>
    </row>
    <row r="6715" spans="1:5" x14ac:dyDescent="0.35">
      <c r="A6715"/>
      <c r="E6715"/>
    </row>
    <row r="6716" spans="1:5" x14ac:dyDescent="0.35">
      <c r="A6716"/>
      <c r="E6716"/>
    </row>
    <row r="6717" spans="1:5" x14ac:dyDescent="0.35">
      <c r="A6717"/>
      <c r="E6717"/>
    </row>
    <row r="6718" spans="1:5" x14ac:dyDescent="0.35">
      <c r="A6718"/>
      <c r="E6718"/>
    </row>
    <row r="6719" spans="1:5" x14ac:dyDescent="0.35">
      <c r="A6719"/>
      <c r="E6719"/>
    </row>
    <row r="6720" spans="1:5" x14ac:dyDescent="0.35">
      <c r="A6720"/>
      <c r="E6720"/>
    </row>
    <row r="6721" spans="1:5" x14ac:dyDescent="0.35">
      <c r="A6721"/>
      <c r="E6721"/>
    </row>
    <row r="6722" spans="1:5" x14ac:dyDescent="0.35">
      <c r="A6722"/>
      <c r="E6722"/>
    </row>
    <row r="6723" spans="1:5" x14ac:dyDescent="0.35">
      <c r="A6723"/>
      <c r="E6723"/>
    </row>
    <row r="6724" spans="1:5" x14ac:dyDescent="0.35">
      <c r="A6724"/>
      <c r="E6724"/>
    </row>
    <row r="6725" spans="1:5" x14ac:dyDescent="0.35">
      <c r="A6725"/>
      <c r="E6725"/>
    </row>
    <row r="6726" spans="1:5" x14ac:dyDescent="0.35">
      <c r="A6726"/>
      <c r="E6726"/>
    </row>
    <row r="6727" spans="1:5" x14ac:dyDescent="0.35">
      <c r="A6727"/>
      <c r="E6727"/>
    </row>
    <row r="6728" spans="1:5" x14ac:dyDescent="0.35">
      <c r="A6728"/>
      <c r="E6728"/>
    </row>
    <row r="6729" spans="1:5" x14ac:dyDescent="0.35">
      <c r="A6729"/>
      <c r="E6729"/>
    </row>
    <row r="6730" spans="1:5" x14ac:dyDescent="0.35">
      <c r="A6730"/>
      <c r="E6730"/>
    </row>
    <row r="6731" spans="1:5" x14ac:dyDescent="0.35">
      <c r="A6731"/>
      <c r="E6731"/>
    </row>
    <row r="6732" spans="1:5" x14ac:dyDescent="0.35">
      <c r="A6732"/>
      <c r="E6732"/>
    </row>
    <row r="6733" spans="1:5" x14ac:dyDescent="0.35">
      <c r="A6733"/>
      <c r="E6733"/>
    </row>
    <row r="6734" spans="1:5" x14ac:dyDescent="0.35">
      <c r="A6734"/>
      <c r="E6734"/>
    </row>
    <row r="6735" spans="1:5" x14ac:dyDescent="0.35">
      <c r="A6735"/>
      <c r="E6735"/>
    </row>
    <row r="6736" spans="1:5" x14ac:dyDescent="0.35">
      <c r="A6736"/>
      <c r="E6736"/>
    </row>
    <row r="6737" spans="1:5" x14ac:dyDescent="0.35">
      <c r="A6737"/>
      <c r="E6737"/>
    </row>
    <row r="6738" spans="1:5" x14ac:dyDescent="0.35">
      <c r="A6738"/>
      <c r="E6738"/>
    </row>
    <row r="6739" spans="1:5" x14ac:dyDescent="0.35">
      <c r="A6739"/>
      <c r="E6739"/>
    </row>
    <row r="6740" spans="1:5" x14ac:dyDescent="0.35">
      <c r="A6740"/>
      <c r="E6740"/>
    </row>
    <row r="6741" spans="1:5" x14ac:dyDescent="0.35">
      <c r="A6741"/>
      <c r="E6741"/>
    </row>
    <row r="6742" spans="1:5" x14ac:dyDescent="0.35">
      <c r="A6742"/>
      <c r="E6742"/>
    </row>
    <row r="6743" spans="1:5" x14ac:dyDescent="0.35">
      <c r="A6743"/>
      <c r="E6743"/>
    </row>
    <row r="6744" spans="1:5" x14ac:dyDescent="0.35">
      <c r="A6744"/>
      <c r="E6744"/>
    </row>
    <row r="6745" spans="1:5" x14ac:dyDescent="0.35">
      <c r="A6745"/>
      <c r="E6745"/>
    </row>
    <row r="6746" spans="1:5" x14ac:dyDescent="0.35">
      <c r="A6746"/>
      <c r="E6746"/>
    </row>
    <row r="6747" spans="1:5" x14ac:dyDescent="0.35">
      <c r="A6747"/>
      <c r="E6747"/>
    </row>
    <row r="6748" spans="1:5" x14ac:dyDescent="0.35">
      <c r="A6748"/>
      <c r="E6748"/>
    </row>
    <row r="6749" spans="1:5" x14ac:dyDescent="0.35">
      <c r="A6749"/>
      <c r="E6749"/>
    </row>
    <row r="6750" spans="1:5" x14ac:dyDescent="0.35">
      <c r="A6750"/>
      <c r="E6750"/>
    </row>
    <row r="6751" spans="1:5" x14ac:dyDescent="0.35">
      <c r="A6751"/>
      <c r="E6751"/>
    </row>
    <row r="6752" spans="1:5" x14ac:dyDescent="0.35">
      <c r="A6752"/>
      <c r="E6752"/>
    </row>
    <row r="6753" spans="1:5" x14ac:dyDescent="0.35">
      <c r="A6753"/>
      <c r="E6753"/>
    </row>
    <row r="6754" spans="1:5" x14ac:dyDescent="0.35">
      <c r="A6754"/>
      <c r="E6754"/>
    </row>
    <row r="6755" spans="1:5" x14ac:dyDescent="0.35">
      <c r="A6755"/>
      <c r="E6755"/>
    </row>
    <row r="6756" spans="1:5" x14ac:dyDescent="0.35">
      <c r="A6756"/>
      <c r="E6756"/>
    </row>
    <row r="6757" spans="1:5" x14ac:dyDescent="0.35">
      <c r="A6757"/>
      <c r="E6757"/>
    </row>
    <row r="6758" spans="1:5" x14ac:dyDescent="0.35">
      <c r="A6758"/>
      <c r="E6758"/>
    </row>
    <row r="6759" spans="1:5" x14ac:dyDescent="0.35">
      <c r="A6759"/>
      <c r="E6759"/>
    </row>
    <row r="6760" spans="1:5" x14ac:dyDescent="0.35">
      <c r="A6760"/>
      <c r="E6760"/>
    </row>
    <row r="6761" spans="1:5" x14ac:dyDescent="0.35">
      <c r="A6761"/>
      <c r="E6761"/>
    </row>
    <row r="6762" spans="1:5" x14ac:dyDescent="0.35">
      <c r="A6762"/>
      <c r="E6762"/>
    </row>
    <row r="6763" spans="1:5" x14ac:dyDescent="0.35">
      <c r="A6763"/>
      <c r="E6763"/>
    </row>
    <row r="6764" spans="1:5" x14ac:dyDescent="0.35">
      <c r="A6764"/>
      <c r="E6764"/>
    </row>
    <row r="6765" spans="1:5" x14ac:dyDescent="0.35">
      <c r="A6765"/>
      <c r="E6765"/>
    </row>
    <row r="6766" spans="1:5" x14ac:dyDescent="0.35">
      <c r="A6766"/>
      <c r="E6766"/>
    </row>
    <row r="6767" spans="1:5" x14ac:dyDescent="0.35">
      <c r="A6767"/>
      <c r="E6767"/>
    </row>
    <row r="6768" spans="1:5" x14ac:dyDescent="0.35">
      <c r="A6768"/>
      <c r="E6768"/>
    </row>
    <row r="6769" spans="1:5" x14ac:dyDescent="0.35">
      <c r="A6769"/>
      <c r="E6769"/>
    </row>
    <row r="6770" spans="1:5" x14ac:dyDescent="0.35">
      <c r="A6770"/>
      <c r="E6770"/>
    </row>
    <row r="6771" spans="1:5" x14ac:dyDescent="0.35">
      <c r="A6771"/>
      <c r="E6771"/>
    </row>
    <row r="6772" spans="1:5" x14ac:dyDescent="0.35">
      <c r="A6772"/>
      <c r="E6772"/>
    </row>
    <row r="6773" spans="1:5" x14ac:dyDescent="0.35">
      <c r="A6773"/>
      <c r="E6773"/>
    </row>
    <row r="6774" spans="1:5" x14ac:dyDescent="0.35">
      <c r="A6774"/>
      <c r="E6774"/>
    </row>
    <row r="6775" spans="1:5" x14ac:dyDescent="0.35">
      <c r="A6775"/>
      <c r="E6775"/>
    </row>
    <row r="6776" spans="1:5" x14ac:dyDescent="0.35">
      <c r="A6776"/>
      <c r="E6776"/>
    </row>
    <row r="6777" spans="1:5" x14ac:dyDescent="0.35">
      <c r="A6777"/>
      <c r="E6777"/>
    </row>
    <row r="6778" spans="1:5" x14ac:dyDescent="0.35">
      <c r="A6778"/>
      <c r="E6778"/>
    </row>
    <row r="6779" spans="1:5" x14ac:dyDescent="0.35">
      <c r="A6779"/>
      <c r="E6779"/>
    </row>
    <row r="6780" spans="1:5" x14ac:dyDescent="0.35">
      <c r="A6780"/>
      <c r="E6780"/>
    </row>
    <row r="6781" spans="1:5" x14ac:dyDescent="0.35">
      <c r="A6781"/>
      <c r="E6781"/>
    </row>
    <row r="6782" spans="1:5" x14ac:dyDescent="0.35">
      <c r="A6782"/>
      <c r="E6782"/>
    </row>
    <row r="6783" spans="1:5" x14ac:dyDescent="0.35">
      <c r="A6783"/>
      <c r="E6783"/>
    </row>
    <row r="6784" spans="1:5" x14ac:dyDescent="0.35">
      <c r="A6784"/>
      <c r="E6784"/>
    </row>
    <row r="6785" spans="1:5" x14ac:dyDescent="0.35">
      <c r="A6785"/>
      <c r="E6785"/>
    </row>
    <row r="6786" spans="1:5" x14ac:dyDescent="0.35">
      <c r="A6786"/>
      <c r="E6786"/>
    </row>
    <row r="6787" spans="1:5" x14ac:dyDescent="0.35">
      <c r="A6787"/>
      <c r="E6787"/>
    </row>
    <row r="6788" spans="1:5" x14ac:dyDescent="0.35">
      <c r="A6788"/>
      <c r="E6788"/>
    </row>
    <row r="6789" spans="1:5" x14ac:dyDescent="0.35">
      <c r="A6789"/>
      <c r="E6789"/>
    </row>
    <row r="6790" spans="1:5" x14ac:dyDescent="0.35">
      <c r="A6790"/>
      <c r="E6790"/>
    </row>
    <row r="6791" spans="1:5" x14ac:dyDescent="0.35">
      <c r="A6791"/>
      <c r="E6791"/>
    </row>
    <row r="6792" spans="1:5" x14ac:dyDescent="0.35">
      <c r="A6792"/>
      <c r="E6792"/>
    </row>
    <row r="6793" spans="1:5" x14ac:dyDescent="0.35">
      <c r="A6793"/>
      <c r="E6793"/>
    </row>
    <row r="6794" spans="1:5" x14ac:dyDescent="0.35">
      <c r="A6794"/>
      <c r="E6794"/>
    </row>
    <row r="6795" spans="1:5" x14ac:dyDescent="0.35">
      <c r="A6795"/>
      <c r="E6795"/>
    </row>
    <row r="6796" spans="1:5" x14ac:dyDescent="0.35">
      <c r="A6796"/>
      <c r="E6796"/>
    </row>
    <row r="6797" spans="1:5" x14ac:dyDescent="0.35">
      <c r="A6797"/>
      <c r="E6797"/>
    </row>
    <row r="6798" spans="1:5" x14ac:dyDescent="0.35">
      <c r="A6798"/>
      <c r="E6798"/>
    </row>
    <row r="6799" spans="1:5" x14ac:dyDescent="0.35">
      <c r="A6799"/>
      <c r="E6799"/>
    </row>
    <row r="6800" spans="1:5" x14ac:dyDescent="0.35">
      <c r="A6800"/>
      <c r="E6800"/>
    </row>
    <row r="6801" spans="1:5" x14ac:dyDescent="0.35">
      <c r="A6801"/>
      <c r="E6801"/>
    </row>
    <row r="6802" spans="1:5" x14ac:dyDescent="0.35">
      <c r="A6802"/>
      <c r="E6802"/>
    </row>
    <row r="6803" spans="1:5" x14ac:dyDescent="0.35">
      <c r="A6803"/>
      <c r="E6803"/>
    </row>
    <row r="6804" spans="1:5" x14ac:dyDescent="0.35">
      <c r="A6804"/>
      <c r="E6804"/>
    </row>
    <row r="6805" spans="1:5" x14ac:dyDescent="0.35">
      <c r="A6805"/>
      <c r="E6805"/>
    </row>
    <row r="6806" spans="1:5" x14ac:dyDescent="0.35">
      <c r="A6806"/>
      <c r="E6806"/>
    </row>
    <row r="6807" spans="1:5" x14ac:dyDescent="0.35">
      <c r="A6807"/>
      <c r="E6807"/>
    </row>
    <row r="6808" spans="1:5" x14ac:dyDescent="0.35">
      <c r="A6808"/>
      <c r="E6808"/>
    </row>
    <row r="6809" spans="1:5" x14ac:dyDescent="0.35">
      <c r="A6809"/>
      <c r="E6809"/>
    </row>
    <row r="6810" spans="1:5" x14ac:dyDescent="0.35">
      <c r="A6810"/>
      <c r="E6810"/>
    </row>
    <row r="6811" spans="1:5" x14ac:dyDescent="0.35">
      <c r="A6811"/>
      <c r="E6811"/>
    </row>
    <row r="6812" spans="1:5" x14ac:dyDescent="0.35">
      <c r="A6812"/>
      <c r="E6812"/>
    </row>
    <row r="6813" spans="1:5" x14ac:dyDescent="0.35">
      <c r="A6813"/>
      <c r="E6813"/>
    </row>
    <row r="6814" spans="1:5" x14ac:dyDescent="0.35">
      <c r="A6814"/>
      <c r="E6814"/>
    </row>
    <row r="6815" spans="1:5" x14ac:dyDescent="0.35">
      <c r="A6815"/>
      <c r="E6815"/>
    </row>
    <row r="6816" spans="1:5" x14ac:dyDescent="0.35">
      <c r="A6816"/>
      <c r="E6816"/>
    </row>
    <row r="6817" spans="1:5" x14ac:dyDescent="0.35">
      <c r="A6817"/>
      <c r="E6817"/>
    </row>
    <row r="6818" spans="1:5" x14ac:dyDescent="0.35">
      <c r="A6818"/>
      <c r="E6818"/>
    </row>
    <row r="6819" spans="1:5" x14ac:dyDescent="0.35">
      <c r="A6819"/>
      <c r="E6819"/>
    </row>
    <row r="6820" spans="1:5" x14ac:dyDescent="0.35">
      <c r="A6820"/>
      <c r="E6820"/>
    </row>
    <row r="6821" spans="1:5" x14ac:dyDescent="0.35">
      <c r="A6821"/>
      <c r="E6821"/>
    </row>
    <row r="6822" spans="1:5" x14ac:dyDescent="0.35">
      <c r="A6822"/>
      <c r="E6822"/>
    </row>
    <row r="6823" spans="1:5" x14ac:dyDescent="0.35">
      <c r="A6823"/>
      <c r="E6823"/>
    </row>
    <row r="6824" spans="1:5" x14ac:dyDescent="0.35">
      <c r="A6824"/>
      <c r="E6824"/>
    </row>
    <row r="6825" spans="1:5" x14ac:dyDescent="0.35">
      <c r="A6825"/>
      <c r="E6825"/>
    </row>
    <row r="6826" spans="1:5" x14ac:dyDescent="0.35">
      <c r="A6826"/>
      <c r="E6826"/>
    </row>
    <row r="6827" spans="1:5" x14ac:dyDescent="0.35">
      <c r="A6827"/>
      <c r="E6827"/>
    </row>
    <row r="6828" spans="1:5" x14ac:dyDescent="0.35">
      <c r="A6828"/>
      <c r="E6828"/>
    </row>
    <row r="6829" spans="1:5" x14ac:dyDescent="0.35">
      <c r="A6829"/>
      <c r="E6829"/>
    </row>
    <row r="6830" spans="1:5" x14ac:dyDescent="0.35">
      <c r="A6830"/>
      <c r="E6830"/>
    </row>
    <row r="6831" spans="1:5" x14ac:dyDescent="0.35">
      <c r="A6831"/>
      <c r="E6831"/>
    </row>
    <row r="6832" spans="1:5" x14ac:dyDescent="0.35">
      <c r="A6832"/>
      <c r="E6832"/>
    </row>
    <row r="6833" spans="1:5" x14ac:dyDescent="0.35">
      <c r="A6833"/>
      <c r="E6833"/>
    </row>
    <row r="6834" spans="1:5" x14ac:dyDescent="0.35">
      <c r="A6834"/>
      <c r="E6834"/>
    </row>
    <row r="6835" spans="1:5" x14ac:dyDescent="0.35">
      <c r="A6835"/>
      <c r="E6835"/>
    </row>
    <row r="6836" spans="1:5" x14ac:dyDescent="0.35">
      <c r="A6836"/>
      <c r="E6836"/>
    </row>
    <row r="6837" spans="1:5" x14ac:dyDescent="0.35">
      <c r="A6837"/>
      <c r="E6837"/>
    </row>
    <row r="6838" spans="1:5" x14ac:dyDescent="0.35">
      <c r="A6838"/>
      <c r="E6838"/>
    </row>
    <row r="6839" spans="1:5" x14ac:dyDescent="0.35">
      <c r="A6839"/>
      <c r="E6839"/>
    </row>
    <row r="6840" spans="1:5" x14ac:dyDescent="0.35">
      <c r="A6840"/>
      <c r="E6840"/>
    </row>
    <row r="6841" spans="1:5" x14ac:dyDescent="0.35">
      <c r="A6841"/>
      <c r="E6841"/>
    </row>
    <row r="6842" spans="1:5" x14ac:dyDescent="0.35">
      <c r="A6842"/>
      <c r="E6842"/>
    </row>
    <row r="6843" spans="1:5" x14ac:dyDescent="0.35">
      <c r="A6843"/>
      <c r="E6843"/>
    </row>
    <row r="6844" spans="1:5" x14ac:dyDescent="0.35">
      <c r="A6844"/>
      <c r="E6844"/>
    </row>
    <row r="6845" spans="1:5" x14ac:dyDescent="0.35">
      <c r="A6845"/>
      <c r="E6845"/>
    </row>
    <row r="6846" spans="1:5" x14ac:dyDescent="0.35">
      <c r="A6846"/>
      <c r="E6846"/>
    </row>
    <row r="6847" spans="1:5" x14ac:dyDescent="0.35">
      <c r="A6847"/>
      <c r="E6847"/>
    </row>
    <row r="6848" spans="1:5" x14ac:dyDescent="0.35">
      <c r="A6848"/>
      <c r="E6848"/>
    </row>
    <row r="6849" spans="1:5" x14ac:dyDescent="0.35">
      <c r="A6849"/>
      <c r="E6849"/>
    </row>
    <row r="6850" spans="1:5" x14ac:dyDescent="0.35">
      <c r="A6850"/>
      <c r="E6850"/>
    </row>
    <row r="6851" spans="1:5" x14ac:dyDescent="0.35">
      <c r="A6851"/>
      <c r="E6851"/>
    </row>
    <row r="6852" spans="1:5" x14ac:dyDescent="0.35">
      <c r="A6852"/>
      <c r="E6852"/>
    </row>
    <row r="6853" spans="1:5" x14ac:dyDescent="0.35">
      <c r="A6853"/>
      <c r="E6853"/>
    </row>
    <row r="6854" spans="1:5" x14ac:dyDescent="0.35">
      <c r="A6854"/>
      <c r="E6854"/>
    </row>
    <row r="6855" spans="1:5" x14ac:dyDescent="0.35">
      <c r="A6855"/>
      <c r="E6855"/>
    </row>
    <row r="6856" spans="1:5" x14ac:dyDescent="0.35">
      <c r="A6856"/>
      <c r="E6856"/>
    </row>
    <row r="6857" spans="1:5" x14ac:dyDescent="0.35">
      <c r="A6857"/>
      <c r="E6857"/>
    </row>
    <row r="6858" spans="1:5" x14ac:dyDescent="0.35">
      <c r="A6858"/>
      <c r="E6858"/>
    </row>
    <row r="6859" spans="1:5" x14ac:dyDescent="0.35">
      <c r="A6859"/>
      <c r="E6859"/>
    </row>
    <row r="6860" spans="1:5" x14ac:dyDescent="0.35">
      <c r="A6860"/>
      <c r="E6860"/>
    </row>
    <row r="6861" spans="1:5" x14ac:dyDescent="0.35">
      <c r="A6861"/>
      <c r="E6861"/>
    </row>
    <row r="6862" spans="1:5" x14ac:dyDescent="0.35">
      <c r="A6862"/>
      <c r="E6862"/>
    </row>
    <row r="6863" spans="1:5" x14ac:dyDescent="0.35">
      <c r="A6863"/>
      <c r="E6863"/>
    </row>
    <row r="6864" spans="1:5" x14ac:dyDescent="0.35">
      <c r="A6864"/>
      <c r="E6864"/>
    </row>
    <row r="6865" spans="1:5" x14ac:dyDescent="0.35">
      <c r="A6865"/>
      <c r="E6865"/>
    </row>
    <row r="6866" spans="1:5" x14ac:dyDescent="0.35">
      <c r="A6866"/>
      <c r="E6866"/>
    </row>
    <row r="6867" spans="1:5" x14ac:dyDescent="0.35">
      <c r="A6867"/>
      <c r="E6867"/>
    </row>
    <row r="6868" spans="1:5" x14ac:dyDescent="0.35">
      <c r="A6868"/>
      <c r="E6868"/>
    </row>
    <row r="6869" spans="1:5" x14ac:dyDescent="0.35">
      <c r="A6869"/>
      <c r="E6869"/>
    </row>
    <row r="6870" spans="1:5" x14ac:dyDescent="0.35">
      <c r="A6870"/>
      <c r="E6870"/>
    </row>
    <row r="6871" spans="1:5" x14ac:dyDescent="0.35">
      <c r="A6871"/>
      <c r="E6871"/>
    </row>
    <row r="6872" spans="1:5" x14ac:dyDescent="0.35">
      <c r="A6872"/>
      <c r="E6872"/>
    </row>
    <row r="6873" spans="1:5" x14ac:dyDescent="0.35">
      <c r="A6873"/>
      <c r="E6873"/>
    </row>
    <row r="6874" spans="1:5" x14ac:dyDescent="0.35">
      <c r="A6874"/>
      <c r="E6874"/>
    </row>
    <row r="6875" spans="1:5" x14ac:dyDescent="0.35">
      <c r="A6875"/>
      <c r="E6875"/>
    </row>
    <row r="6876" spans="1:5" x14ac:dyDescent="0.35">
      <c r="A6876"/>
      <c r="E6876"/>
    </row>
    <row r="6877" spans="1:5" x14ac:dyDescent="0.35">
      <c r="A6877"/>
      <c r="E6877"/>
    </row>
    <row r="6878" spans="1:5" x14ac:dyDescent="0.35">
      <c r="A6878"/>
      <c r="E6878"/>
    </row>
    <row r="6879" spans="1:5" x14ac:dyDescent="0.35">
      <c r="A6879"/>
      <c r="E6879"/>
    </row>
    <row r="6880" spans="1:5" x14ac:dyDescent="0.35">
      <c r="A6880"/>
      <c r="E6880"/>
    </row>
    <row r="6881" spans="1:5" x14ac:dyDescent="0.35">
      <c r="A6881"/>
      <c r="E6881"/>
    </row>
    <row r="6882" spans="1:5" x14ac:dyDescent="0.35">
      <c r="A6882"/>
      <c r="E6882"/>
    </row>
    <row r="6883" spans="1:5" x14ac:dyDescent="0.35">
      <c r="A6883"/>
      <c r="E6883"/>
    </row>
    <row r="6884" spans="1:5" x14ac:dyDescent="0.35">
      <c r="A6884"/>
      <c r="E6884"/>
    </row>
    <row r="6885" spans="1:5" x14ac:dyDescent="0.35">
      <c r="A6885"/>
      <c r="E6885"/>
    </row>
    <row r="6886" spans="1:5" x14ac:dyDescent="0.35">
      <c r="A6886"/>
      <c r="E6886"/>
    </row>
    <row r="6887" spans="1:5" x14ac:dyDescent="0.35">
      <c r="A6887"/>
      <c r="E6887"/>
    </row>
    <row r="6888" spans="1:5" x14ac:dyDescent="0.35">
      <c r="A6888"/>
      <c r="E6888"/>
    </row>
    <row r="6889" spans="1:5" x14ac:dyDescent="0.35">
      <c r="A6889"/>
      <c r="E6889"/>
    </row>
    <row r="6890" spans="1:5" x14ac:dyDescent="0.35">
      <c r="A6890"/>
      <c r="E6890"/>
    </row>
    <row r="6891" spans="1:5" x14ac:dyDescent="0.35">
      <c r="A6891"/>
      <c r="E6891"/>
    </row>
    <row r="6892" spans="1:5" x14ac:dyDescent="0.35">
      <c r="A6892"/>
      <c r="E6892"/>
    </row>
    <row r="6893" spans="1:5" x14ac:dyDescent="0.35">
      <c r="A6893"/>
      <c r="E6893"/>
    </row>
    <row r="6894" spans="1:5" x14ac:dyDescent="0.35">
      <c r="A6894"/>
      <c r="E6894"/>
    </row>
    <row r="6895" spans="1:5" x14ac:dyDescent="0.35">
      <c r="A6895"/>
      <c r="E6895"/>
    </row>
    <row r="6896" spans="1:5" x14ac:dyDescent="0.35">
      <c r="A6896"/>
      <c r="E6896"/>
    </row>
    <row r="6897" spans="1:5" x14ac:dyDescent="0.35">
      <c r="A6897"/>
      <c r="E6897"/>
    </row>
    <row r="6898" spans="1:5" x14ac:dyDescent="0.35">
      <c r="A6898"/>
      <c r="E6898"/>
    </row>
    <row r="6899" spans="1:5" x14ac:dyDescent="0.35">
      <c r="A6899"/>
      <c r="E6899"/>
    </row>
    <row r="6900" spans="1:5" x14ac:dyDescent="0.35">
      <c r="A6900"/>
      <c r="E6900"/>
    </row>
    <row r="6901" spans="1:5" x14ac:dyDescent="0.35">
      <c r="A6901"/>
      <c r="E6901"/>
    </row>
    <row r="6902" spans="1:5" x14ac:dyDescent="0.35">
      <c r="A6902"/>
      <c r="E6902"/>
    </row>
    <row r="6903" spans="1:5" x14ac:dyDescent="0.35">
      <c r="A6903"/>
      <c r="E6903"/>
    </row>
    <row r="6904" spans="1:5" x14ac:dyDescent="0.35">
      <c r="A6904"/>
      <c r="E6904"/>
    </row>
    <row r="6905" spans="1:5" x14ac:dyDescent="0.35">
      <c r="A6905"/>
      <c r="E6905"/>
    </row>
    <row r="6906" spans="1:5" x14ac:dyDescent="0.35">
      <c r="A6906"/>
      <c r="E6906"/>
    </row>
    <row r="6907" spans="1:5" x14ac:dyDescent="0.35">
      <c r="A6907"/>
      <c r="E6907"/>
    </row>
    <row r="6908" spans="1:5" x14ac:dyDescent="0.35">
      <c r="A6908"/>
      <c r="E6908"/>
    </row>
    <row r="6909" spans="1:5" x14ac:dyDescent="0.35">
      <c r="A6909"/>
      <c r="E6909"/>
    </row>
    <row r="6910" spans="1:5" x14ac:dyDescent="0.35">
      <c r="A6910"/>
      <c r="E6910"/>
    </row>
    <row r="6911" spans="1:5" x14ac:dyDescent="0.35">
      <c r="A6911"/>
      <c r="E6911"/>
    </row>
    <row r="6912" spans="1:5" x14ac:dyDescent="0.35">
      <c r="A6912"/>
      <c r="E6912"/>
    </row>
    <row r="6913" spans="1:5" x14ac:dyDescent="0.35">
      <c r="A6913"/>
      <c r="E6913"/>
    </row>
    <row r="6914" spans="1:5" x14ac:dyDescent="0.35">
      <c r="A6914"/>
      <c r="E6914"/>
    </row>
    <row r="6915" spans="1:5" x14ac:dyDescent="0.35">
      <c r="A6915"/>
      <c r="E6915"/>
    </row>
    <row r="6916" spans="1:5" x14ac:dyDescent="0.35">
      <c r="A6916"/>
      <c r="E6916"/>
    </row>
    <row r="6917" spans="1:5" x14ac:dyDescent="0.35">
      <c r="A6917"/>
      <c r="E6917"/>
    </row>
    <row r="6918" spans="1:5" x14ac:dyDescent="0.35">
      <c r="A6918"/>
      <c r="E6918"/>
    </row>
    <row r="6919" spans="1:5" x14ac:dyDescent="0.35">
      <c r="A6919"/>
      <c r="E6919"/>
    </row>
    <row r="6920" spans="1:5" x14ac:dyDescent="0.35">
      <c r="A6920"/>
      <c r="E6920"/>
    </row>
    <row r="6921" spans="1:5" x14ac:dyDescent="0.35">
      <c r="A6921"/>
      <c r="E6921"/>
    </row>
    <row r="6922" spans="1:5" x14ac:dyDescent="0.35">
      <c r="A6922"/>
      <c r="E6922"/>
    </row>
    <row r="6923" spans="1:5" x14ac:dyDescent="0.35">
      <c r="A6923"/>
      <c r="E6923"/>
    </row>
    <row r="6924" spans="1:5" x14ac:dyDescent="0.35">
      <c r="A6924"/>
      <c r="E6924"/>
    </row>
    <row r="6925" spans="1:5" x14ac:dyDescent="0.35">
      <c r="A6925"/>
      <c r="E6925"/>
    </row>
    <row r="6926" spans="1:5" x14ac:dyDescent="0.35">
      <c r="A6926"/>
      <c r="E6926"/>
    </row>
    <row r="6927" spans="1:5" x14ac:dyDescent="0.35">
      <c r="A6927"/>
      <c r="E6927"/>
    </row>
    <row r="6928" spans="1:5" x14ac:dyDescent="0.35">
      <c r="A6928"/>
      <c r="E6928"/>
    </row>
    <row r="6929" spans="1:5" x14ac:dyDescent="0.35">
      <c r="A6929"/>
      <c r="E6929"/>
    </row>
    <row r="6930" spans="1:5" x14ac:dyDescent="0.35">
      <c r="A6930"/>
      <c r="E6930"/>
    </row>
    <row r="6931" spans="1:5" x14ac:dyDescent="0.35">
      <c r="A6931"/>
      <c r="E6931"/>
    </row>
    <row r="6932" spans="1:5" x14ac:dyDescent="0.35">
      <c r="A6932"/>
      <c r="E6932"/>
    </row>
    <row r="6933" spans="1:5" x14ac:dyDescent="0.35">
      <c r="A6933"/>
      <c r="E6933"/>
    </row>
    <row r="6934" spans="1:5" x14ac:dyDescent="0.35">
      <c r="A6934"/>
      <c r="E6934"/>
    </row>
    <row r="6935" spans="1:5" x14ac:dyDescent="0.35">
      <c r="A6935"/>
      <c r="E6935"/>
    </row>
    <row r="6936" spans="1:5" x14ac:dyDescent="0.35">
      <c r="A6936"/>
      <c r="E6936"/>
    </row>
    <row r="6937" spans="1:5" x14ac:dyDescent="0.35">
      <c r="A6937"/>
      <c r="E6937"/>
    </row>
    <row r="6938" spans="1:5" x14ac:dyDescent="0.35">
      <c r="A6938"/>
      <c r="E6938"/>
    </row>
    <row r="6939" spans="1:5" x14ac:dyDescent="0.35">
      <c r="A6939"/>
      <c r="E6939"/>
    </row>
    <row r="6940" spans="1:5" x14ac:dyDescent="0.35">
      <c r="A6940"/>
      <c r="E6940"/>
    </row>
    <row r="6941" spans="1:5" x14ac:dyDescent="0.35">
      <c r="A6941"/>
      <c r="E6941"/>
    </row>
    <row r="6942" spans="1:5" x14ac:dyDescent="0.35">
      <c r="A6942"/>
      <c r="E6942"/>
    </row>
    <row r="6943" spans="1:5" x14ac:dyDescent="0.35">
      <c r="A6943"/>
      <c r="E6943"/>
    </row>
    <row r="6944" spans="1:5" x14ac:dyDescent="0.35">
      <c r="A6944"/>
      <c r="E6944"/>
    </row>
    <row r="6945" spans="1:5" x14ac:dyDescent="0.35">
      <c r="A6945"/>
      <c r="E6945"/>
    </row>
    <row r="6946" spans="1:5" x14ac:dyDescent="0.35">
      <c r="A6946"/>
      <c r="E6946"/>
    </row>
    <row r="6947" spans="1:5" x14ac:dyDescent="0.35">
      <c r="A6947"/>
      <c r="E6947"/>
    </row>
    <row r="6948" spans="1:5" x14ac:dyDescent="0.35">
      <c r="A6948"/>
      <c r="E6948"/>
    </row>
    <row r="6949" spans="1:5" x14ac:dyDescent="0.35">
      <c r="A6949"/>
      <c r="E6949"/>
    </row>
    <row r="6950" spans="1:5" x14ac:dyDescent="0.35">
      <c r="A6950"/>
      <c r="E6950"/>
    </row>
    <row r="6951" spans="1:5" x14ac:dyDescent="0.35">
      <c r="A6951"/>
      <c r="E6951"/>
    </row>
    <row r="6952" spans="1:5" x14ac:dyDescent="0.35">
      <c r="A6952"/>
      <c r="E6952"/>
    </row>
    <row r="6953" spans="1:5" x14ac:dyDescent="0.35">
      <c r="A6953"/>
      <c r="E6953"/>
    </row>
    <row r="6954" spans="1:5" x14ac:dyDescent="0.35">
      <c r="A6954"/>
      <c r="E6954"/>
    </row>
    <row r="6955" spans="1:5" x14ac:dyDescent="0.35">
      <c r="A6955"/>
      <c r="E6955"/>
    </row>
    <row r="6956" spans="1:5" x14ac:dyDescent="0.35">
      <c r="A6956"/>
      <c r="E6956"/>
    </row>
    <row r="6957" spans="1:5" x14ac:dyDescent="0.35">
      <c r="A6957"/>
      <c r="E6957"/>
    </row>
    <row r="6958" spans="1:5" x14ac:dyDescent="0.35">
      <c r="A6958"/>
      <c r="E6958"/>
    </row>
    <row r="6959" spans="1:5" x14ac:dyDescent="0.35">
      <c r="A6959"/>
      <c r="E6959"/>
    </row>
    <row r="6960" spans="1:5" x14ac:dyDescent="0.35">
      <c r="A6960"/>
      <c r="E6960"/>
    </row>
    <row r="6961" spans="1:5" x14ac:dyDescent="0.35">
      <c r="A6961"/>
      <c r="E6961"/>
    </row>
    <row r="6962" spans="1:5" x14ac:dyDescent="0.35">
      <c r="A6962"/>
      <c r="E6962"/>
    </row>
    <row r="6963" spans="1:5" x14ac:dyDescent="0.35">
      <c r="A6963"/>
      <c r="E6963"/>
    </row>
    <row r="6964" spans="1:5" x14ac:dyDescent="0.35">
      <c r="A6964"/>
      <c r="E6964"/>
    </row>
    <row r="6965" spans="1:5" x14ac:dyDescent="0.35">
      <c r="A6965"/>
      <c r="E6965"/>
    </row>
    <row r="6966" spans="1:5" x14ac:dyDescent="0.35">
      <c r="A6966"/>
      <c r="E6966"/>
    </row>
    <row r="6967" spans="1:5" x14ac:dyDescent="0.35">
      <c r="A6967"/>
      <c r="E6967"/>
    </row>
    <row r="6968" spans="1:5" x14ac:dyDescent="0.35">
      <c r="A6968"/>
      <c r="E6968"/>
    </row>
    <row r="6969" spans="1:5" x14ac:dyDescent="0.35">
      <c r="A6969"/>
      <c r="E6969"/>
    </row>
    <row r="6970" spans="1:5" x14ac:dyDescent="0.35">
      <c r="A6970"/>
      <c r="E6970"/>
    </row>
    <row r="6971" spans="1:5" x14ac:dyDescent="0.35">
      <c r="A6971"/>
      <c r="E6971"/>
    </row>
    <row r="6972" spans="1:5" x14ac:dyDescent="0.35">
      <c r="A6972"/>
      <c r="E6972"/>
    </row>
    <row r="6973" spans="1:5" x14ac:dyDescent="0.35">
      <c r="A6973"/>
      <c r="E6973"/>
    </row>
    <row r="6974" spans="1:5" x14ac:dyDescent="0.35">
      <c r="A6974"/>
      <c r="E6974"/>
    </row>
    <row r="6975" spans="1:5" x14ac:dyDescent="0.35">
      <c r="A6975"/>
      <c r="E6975"/>
    </row>
    <row r="6976" spans="1:5" x14ac:dyDescent="0.35">
      <c r="A6976"/>
      <c r="E6976"/>
    </row>
    <row r="6977" spans="1:5" x14ac:dyDescent="0.35">
      <c r="A6977"/>
      <c r="E6977"/>
    </row>
    <row r="6978" spans="1:5" x14ac:dyDescent="0.35">
      <c r="A6978"/>
      <c r="E6978"/>
    </row>
    <row r="6979" spans="1:5" x14ac:dyDescent="0.35">
      <c r="A6979"/>
      <c r="E6979"/>
    </row>
    <row r="6980" spans="1:5" x14ac:dyDescent="0.35">
      <c r="A6980"/>
      <c r="E6980"/>
    </row>
    <row r="6981" spans="1:5" x14ac:dyDescent="0.35">
      <c r="A6981"/>
      <c r="E6981"/>
    </row>
    <row r="6982" spans="1:5" x14ac:dyDescent="0.35">
      <c r="A6982"/>
      <c r="E6982"/>
    </row>
    <row r="6983" spans="1:5" x14ac:dyDescent="0.35">
      <c r="A6983"/>
      <c r="E6983"/>
    </row>
    <row r="6984" spans="1:5" x14ac:dyDescent="0.35">
      <c r="A6984"/>
      <c r="E6984"/>
    </row>
    <row r="6985" spans="1:5" x14ac:dyDescent="0.35">
      <c r="A6985"/>
      <c r="E6985"/>
    </row>
    <row r="6986" spans="1:5" x14ac:dyDescent="0.35">
      <c r="A6986"/>
      <c r="E6986"/>
    </row>
    <row r="6987" spans="1:5" x14ac:dyDescent="0.35">
      <c r="A6987"/>
      <c r="E6987"/>
    </row>
    <row r="6988" spans="1:5" x14ac:dyDescent="0.35">
      <c r="A6988"/>
      <c r="E6988"/>
    </row>
    <row r="6989" spans="1:5" x14ac:dyDescent="0.35">
      <c r="A6989"/>
      <c r="E6989"/>
    </row>
    <row r="6990" spans="1:5" x14ac:dyDescent="0.35">
      <c r="A6990"/>
      <c r="E6990"/>
    </row>
    <row r="6991" spans="1:5" x14ac:dyDescent="0.35">
      <c r="A6991"/>
      <c r="E6991"/>
    </row>
    <row r="6992" spans="1:5" x14ac:dyDescent="0.35">
      <c r="A6992"/>
      <c r="E6992"/>
    </row>
    <row r="6993" spans="1:5" x14ac:dyDescent="0.35">
      <c r="A6993"/>
      <c r="E6993"/>
    </row>
    <row r="6994" spans="1:5" x14ac:dyDescent="0.35">
      <c r="A6994"/>
      <c r="E6994"/>
    </row>
    <row r="6995" spans="1:5" x14ac:dyDescent="0.35">
      <c r="A6995"/>
      <c r="E6995"/>
    </row>
    <row r="6996" spans="1:5" x14ac:dyDescent="0.35">
      <c r="A6996"/>
      <c r="E6996"/>
    </row>
    <row r="6997" spans="1:5" x14ac:dyDescent="0.35">
      <c r="A6997"/>
      <c r="E6997"/>
    </row>
    <row r="6998" spans="1:5" x14ac:dyDescent="0.35">
      <c r="A6998"/>
      <c r="E6998"/>
    </row>
    <row r="6999" spans="1:5" x14ac:dyDescent="0.35">
      <c r="A6999"/>
      <c r="E6999"/>
    </row>
    <row r="7000" spans="1:5" x14ac:dyDescent="0.35">
      <c r="A7000"/>
      <c r="E7000"/>
    </row>
    <row r="7001" spans="1:5" x14ac:dyDescent="0.35">
      <c r="A7001"/>
      <c r="E7001"/>
    </row>
    <row r="7002" spans="1:5" x14ac:dyDescent="0.35">
      <c r="A7002"/>
      <c r="E7002"/>
    </row>
    <row r="7003" spans="1:5" x14ac:dyDescent="0.35">
      <c r="A7003"/>
      <c r="E7003"/>
    </row>
    <row r="7004" spans="1:5" x14ac:dyDescent="0.35">
      <c r="A7004"/>
      <c r="E7004"/>
    </row>
    <row r="7005" spans="1:5" x14ac:dyDescent="0.35">
      <c r="A7005"/>
      <c r="E7005"/>
    </row>
    <row r="7006" spans="1:5" x14ac:dyDescent="0.35">
      <c r="A7006"/>
      <c r="E7006"/>
    </row>
    <row r="7007" spans="1:5" x14ac:dyDescent="0.35">
      <c r="A7007"/>
      <c r="E7007"/>
    </row>
    <row r="7008" spans="1:5" x14ac:dyDescent="0.35">
      <c r="A7008"/>
      <c r="E7008"/>
    </row>
    <row r="7009" spans="1:5" x14ac:dyDescent="0.35">
      <c r="A7009"/>
      <c r="E7009"/>
    </row>
    <row r="7010" spans="1:5" x14ac:dyDescent="0.35">
      <c r="A7010"/>
      <c r="E7010"/>
    </row>
    <row r="7011" spans="1:5" x14ac:dyDescent="0.35">
      <c r="A7011"/>
      <c r="E7011"/>
    </row>
    <row r="7012" spans="1:5" x14ac:dyDescent="0.35">
      <c r="A7012"/>
      <c r="E7012"/>
    </row>
    <row r="7013" spans="1:5" x14ac:dyDescent="0.35">
      <c r="A7013"/>
      <c r="E7013"/>
    </row>
    <row r="7014" spans="1:5" x14ac:dyDescent="0.35">
      <c r="A7014"/>
      <c r="E7014"/>
    </row>
    <row r="7015" spans="1:5" x14ac:dyDescent="0.35">
      <c r="A7015"/>
      <c r="E7015"/>
    </row>
    <row r="7016" spans="1:5" x14ac:dyDescent="0.35">
      <c r="A7016"/>
      <c r="E7016"/>
    </row>
    <row r="7017" spans="1:5" x14ac:dyDescent="0.35">
      <c r="A7017"/>
      <c r="E7017"/>
    </row>
    <row r="7018" spans="1:5" x14ac:dyDescent="0.35">
      <c r="A7018"/>
      <c r="E7018"/>
    </row>
    <row r="7019" spans="1:5" x14ac:dyDescent="0.35">
      <c r="A7019"/>
      <c r="E7019"/>
    </row>
    <row r="7020" spans="1:5" x14ac:dyDescent="0.35">
      <c r="A7020"/>
      <c r="E7020"/>
    </row>
    <row r="7021" spans="1:5" x14ac:dyDescent="0.35">
      <c r="A7021"/>
      <c r="E7021"/>
    </row>
    <row r="7022" spans="1:5" x14ac:dyDescent="0.35">
      <c r="A7022"/>
      <c r="E7022"/>
    </row>
    <row r="7023" spans="1:5" x14ac:dyDescent="0.35">
      <c r="A7023"/>
      <c r="E7023"/>
    </row>
    <row r="7024" spans="1:5" x14ac:dyDescent="0.35">
      <c r="A7024"/>
      <c r="E7024"/>
    </row>
    <row r="7025" spans="1:5" x14ac:dyDescent="0.35">
      <c r="A7025"/>
      <c r="E7025"/>
    </row>
    <row r="7026" spans="1:5" x14ac:dyDescent="0.35">
      <c r="A7026"/>
      <c r="E7026"/>
    </row>
    <row r="7027" spans="1:5" x14ac:dyDescent="0.35">
      <c r="A7027"/>
      <c r="E7027"/>
    </row>
    <row r="7028" spans="1:5" x14ac:dyDescent="0.35">
      <c r="A7028"/>
      <c r="E7028"/>
    </row>
    <row r="7029" spans="1:5" x14ac:dyDescent="0.35">
      <c r="A7029"/>
      <c r="E7029"/>
    </row>
    <row r="7030" spans="1:5" x14ac:dyDescent="0.35">
      <c r="A7030"/>
      <c r="E7030"/>
    </row>
    <row r="7031" spans="1:5" x14ac:dyDescent="0.35">
      <c r="A7031"/>
      <c r="E7031"/>
    </row>
    <row r="7032" spans="1:5" x14ac:dyDescent="0.35">
      <c r="A7032"/>
      <c r="E7032"/>
    </row>
    <row r="7033" spans="1:5" x14ac:dyDescent="0.35">
      <c r="A7033"/>
      <c r="E7033"/>
    </row>
    <row r="7034" spans="1:5" x14ac:dyDescent="0.35">
      <c r="A7034"/>
      <c r="E7034"/>
    </row>
    <row r="7035" spans="1:5" x14ac:dyDescent="0.35">
      <c r="A7035"/>
      <c r="E7035"/>
    </row>
    <row r="7036" spans="1:5" x14ac:dyDescent="0.35">
      <c r="A7036"/>
      <c r="E7036"/>
    </row>
    <row r="7037" spans="1:5" x14ac:dyDescent="0.35">
      <c r="A7037"/>
      <c r="E7037"/>
    </row>
    <row r="7038" spans="1:5" x14ac:dyDescent="0.35">
      <c r="A7038"/>
      <c r="E7038"/>
    </row>
    <row r="7039" spans="1:5" x14ac:dyDescent="0.35">
      <c r="A7039"/>
      <c r="E7039"/>
    </row>
    <row r="7040" spans="1:5" x14ac:dyDescent="0.35">
      <c r="A7040"/>
      <c r="E7040"/>
    </row>
    <row r="7041" spans="1:5" x14ac:dyDescent="0.35">
      <c r="A7041"/>
      <c r="E7041"/>
    </row>
    <row r="7042" spans="1:5" x14ac:dyDescent="0.35">
      <c r="A7042"/>
      <c r="E7042"/>
    </row>
    <row r="7043" spans="1:5" x14ac:dyDescent="0.35">
      <c r="A7043"/>
      <c r="E7043"/>
    </row>
    <row r="7044" spans="1:5" x14ac:dyDescent="0.35">
      <c r="A7044"/>
      <c r="E7044"/>
    </row>
    <row r="7045" spans="1:5" x14ac:dyDescent="0.35">
      <c r="A7045"/>
      <c r="E7045"/>
    </row>
    <row r="7046" spans="1:5" x14ac:dyDescent="0.35">
      <c r="A7046"/>
      <c r="E7046"/>
    </row>
    <row r="7047" spans="1:5" x14ac:dyDescent="0.35">
      <c r="A7047"/>
      <c r="E7047"/>
    </row>
    <row r="7048" spans="1:5" x14ac:dyDescent="0.35">
      <c r="A7048"/>
      <c r="E7048"/>
    </row>
    <row r="7049" spans="1:5" x14ac:dyDescent="0.35">
      <c r="A7049"/>
      <c r="E7049"/>
    </row>
    <row r="7050" spans="1:5" x14ac:dyDescent="0.35">
      <c r="A7050"/>
      <c r="E7050"/>
    </row>
    <row r="7051" spans="1:5" x14ac:dyDescent="0.35">
      <c r="A7051"/>
      <c r="E7051"/>
    </row>
    <row r="7052" spans="1:5" x14ac:dyDescent="0.35">
      <c r="A7052"/>
      <c r="E7052"/>
    </row>
    <row r="7053" spans="1:5" x14ac:dyDescent="0.35">
      <c r="A7053"/>
      <c r="E7053"/>
    </row>
    <row r="7054" spans="1:5" x14ac:dyDescent="0.35">
      <c r="A7054"/>
      <c r="E7054"/>
    </row>
    <row r="7055" spans="1:5" x14ac:dyDescent="0.35">
      <c r="A7055"/>
      <c r="E7055"/>
    </row>
    <row r="7056" spans="1:5" x14ac:dyDescent="0.35">
      <c r="A7056"/>
      <c r="E7056"/>
    </row>
    <row r="7057" spans="1:5" x14ac:dyDescent="0.35">
      <c r="A7057"/>
      <c r="E7057"/>
    </row>
    <row r="7058" spans="1:5" x14ac:dyDescent="0.35">
      <c r="A7058"/>
      <c r="E7058"/>
    </row>
    <row r="7059" spans="1:5" x14ac:dyDescent="0.35">
      <c r="A7059"/>
      <c r="E7059"/>
    </row>
    <row r="7060" spans="1:5" x14ac:dyDescent="0.35">
      <c r="A7060"/>
      <c r="E7060"/>
    </row>
    <row r="7061" spans="1:5" x14ac:dyDescent="0.35">
      <c r="A7061"/>
      <c r="E7061"/>
    </row>
    <row r="7062" spans="1:5" x14ac:dyDescent="0.35">
      <c r="A7062"/>
      <c r="E7062"/>
    </row>
    <row r="7063" spans="1:5" x14ac:dyDescent="0.35">
      <c r="A7063"/>
      <c r="E7063"/>
    </row>
    <row r="7064" spans="1:5" x14ac:dyDescent="0.35">
      <c r="A7064"/>
      <c r="E7064"/>
    </row>
    <row r="7065" spans="1:5" x14ac:dyDescent="0.35">
      <c r="A7065"/>
      <c r="E7065"/>
    </row>
    <row r="7066" spans="1:5" x14ac:dyDescent="0.35">
      <c r="A7066"/>
      <c r="E7066"/>
    </row>
    <row r="7067" spans="1:5" x14ac:dyDescent="0.35">
      <c r="A7067"/>
      <c r="E7067"/>
    </row>
    <row r="7068" spans="1:5" x14ac:dyDescent="0.35">
      <c r="A7068"/>
      <c r="E7068"/>
    </row>
    <row r="7069" spans="1:5" x14ac:dyDescent="0.35">
      <c r="A7069"/>
      <c r="E7069"/>
    </row>
    <row r="7070" spans="1:5" x14ac:dyDescent="0.35">
      <c r="A7070"/>
      <c r="E7070"/>
    </row>
    <row r="7071" spans="1:5" x14ac:dyDescent="0.35">
      <c r="A7071"/>
      <c r="E7071"/>
    </row>
    <row r="7072" spans="1:5" x14ac:dyDescent="0.35">
      <c r="A7072"/>
      <c r="E7072"/>
    </row>
    <row r="7073" spans="1:5" x14ac:dyDescent="0.35">
      <c r="A7073"/>
      <c r="E7073"/>
    </row>
    <row r="7074" spans="1:5" x14ac:dyDescent="0.35">
      <c r="A7074"/>
      <c r="E7074"/>
    </row>
    <row r="7075" spans="1:5" x14ac:dyDescent="0.35">
      <c r="A7075"/>
      <c r="E7075"/>
    </row>
    <row r="7076" spans="1:5" x14ac:dyDescent="0.35">
      <c r="A7076"/>
      <c r="E7076"/>
    </row>
    <row r="7077" spans="1:5" x14ac:dyDescent="0.35">
      <c r="A7077"/>
      <c r="E7077"/>
    </row>
    <row r="7078" spans="1:5" x14ac:dyDescent="0.35">
      <c r="A7078"/>
      <c r="E7078"/>
    </row>
    <row r="7079" spans="1:5" x14ac:dyDescent="0.35">
      <c r="A7079"/>
      <c r="E7079"/>
    </row>
    <row r="7080" spans="1:5" x14ac:dyDescent="0.35">
      <c r="A7080"/>
      <c r="E7080"/>
    </row>
    <row r="7081" spans="1:5" x14ac:dyDescent="0.35">
      <c r="A7081"/>
      <c r="E7081"/>
    </row>
    <row r="7082" spans="1:5" x14ac:dyDescent="0.35">
      <c r="A7082"/>
      <c r="E7082"/>
    </row>
    <row r="7083" spans="1:5" x14ac:dyDescent="0.35">
      <c r="A7083"/>
      <c r="E7083"/>
    </row>
    <row r="7084" spans="1:5" x14ac:dyDescent="0.35">
      <c r="A7084"/>
      <c r="E7084"/>
    </row>
    <row r="7085" spans="1:5" x14ac:dyDescent="0.35">
      <c r="A7085"/>
      <c r="E7085"/>
    </row>
    <row r="7086" spans="1:5" x14ac:dyDescent="0.35">
      <c r="A7086"/>
      <c r="E7086"/>
    </row>
    <row r="7087" spans="1:5" x14ac:dyDescent="0.35">
      <c r="A7087"/>
      <c r="E7087"/>
    </row>
    <row r="7088" spans="1:5" x14ac:dyDescent="0.35">
      <c r="A7088"/>
      <c r="E7088"/>
    </row>
    <row r="7089" spans="1:5" x14ac:dyDescent="0.35">
      <c r="A7089"/>
      <c r="E7089"/>
    </row>
    <row r="7090" spans="1:5" x14ac:dyDescent="0.35">
      <c r="A7090"/>
      <c r="E7090"/>
    </row>
    <row r="7091" spans="1:5" x14ac:dyDescent="0.35">
      <c r="A7091"/>
      <c r="E7091"/>
    </row>
    <row r="7092" spans="1:5" x14ac:dyDescent="0.35">
      <c r="A7092"/>
      <c r="E7092"/>
    </row>
    <row r="7093" spans="1:5" x14ac:dyDescent="0.35">
      <c r="A7093"/>
      <c r="E7093"/>
    </row>
    <row r="7094" spans="1:5" x14ac:dyDescent="0.35">
      <c r="A7094"/>
      <c r="E7094"/>
    </row>
    <row r="7095" spans="1:5" x14ac:dyDescent="0.35">
      <c r="A7095"/>
      <c r="E7095"/>
    </row>
    <row r="7096" spans="1:5" x14ac:dyDescent="0.35">
      <c r="A7096"/>
      <c r="E7096"/>
    </row>
    <row r="7097" spans="1:5" x14ac:dyDescent="0.35">
      <c r="A7097"/>
      <c r="E7097"/>
    </row>
    <row r="7098" spans="1:5" x14ac:dyDescent="0.35">
      <c r="A7098"/>
      <c r="E7098"/>
    </row>
    <row r="7099" spans="1:5" x14ac:dyDescent="0.35">
      <c r="A7099"/>
      <c r="E7099"/>
    </row>
    <row r="7100" spans="1:5" x14ac:dyDescent="0.35">
      <c r="A7100"/>
      <c r="E7100"/>
    </row>
    <row r="7101" spans="1:5" x14ac:dyDescent="0.35">
      <c r="A7101"/>
      <c r="E7101"/>
    </row>
    <row r="7102" spans="1:5" x14ac:dyDescent="0.35">
      <c r="A7102"/>
      <c r="E7102"/>
    </row>
    <row r="7103" spans="1:5" x14ac:dyDescent="0.35">
      <c r="A7103"/>
      <c r="E7103"/>
    </row>
    <row r="7104" spans="1:5" x14ac:dyDescent="0.35">
      <c r="A7104"/>
      <c r="E7104"/>
    </row>
    <row r="7105" spans="1:5" x14ac:dyDescent="0.35">
      <c r="A7105"/>
      <c r="E7105"/>
    </row>
    <row r="7106" spans="1:5" x14ac:dyDescent="0.35">
      <c r="A7106"/>
      <c r="E7106"/>
    </row>
    <row r="7107" spans="1:5" x14ac:dyDescent="0.35">
      <c r="A7107"/>
      <c r="E7107"/>
    </row>
    <row r="7108" spans="1:5" x14ac:dyDescent="0.35">
      <c r="A7108"/>
      <c r="E7108"/>
    </row>
    <row r="7109" spans="1:5" x14ac:dyDescent="0.35">
      <c r="A7109"/>
      <c r="E7109"/>
    </row>
    <row r="7110" spans="1:5" x14ac:dyDescent="0.35">
      <c r="A7110"/>
      <c r="E7110"/>
    </row>
    <row r="7111" spans="1:5" x14ac:dyDescent="0.35">
      <c r="A7111"/>
      <c r="E7111"/>
    </row>
    <row r="7112" spans="1:5" x14ac:dyDescent="0.35">
      <c r="A7112"/>
      <c r="E7112"/>
    </row>
    <row r="7113" spans="1:5" x14ac:dyDescent="0.35">
      <c r="A7113"/>
      <c r="E7113"/>
    </row>
    <row r="7114" spans="1:5" x14ac:dyDescent="0.35">
      <c r="A7114"/>
      <c r="E7114"/>
    </row>
    <row r="7115" spans="1:5" x14ac:dyDescent="0.35">
      <c r="A7115"/>
      <c r="E7115"/>
    </row>
    <row r="7116" spans="1:5" x14ac:dyDescent="0.35">
      <c r="A7116"/>
      <c r="E7116"/>
    </row>
    <row r="7117" spans="1:5" x14ac:dyDescent="0.35">
      <c r="A7117"/>
      <c r="E7117"/>
    </row>
    <row r="7118" spans="1:5" x14ac:dyDescent="0.35">
      <c r="A7118"/>
      <c r="E7118"/>
    </row>
    <row r="7119" spans="1:5" x14ac:dyDescent="0.35">
      <c r="A7119"/>
      <c r="E7119"/>
    </row>
    <row r="7120" spans="1:5" x14ac:dyDescent="0.35">
      <c r="A7120"/>
      <c r="E7120"/>
    </row>
    <row r="7121" spans="1:5" x14ac:dyDescent="0.35">
      <c r="A7121"/>
      <c r="E7121"/>
    </row>
    <row r="7122" spans="1:5" x14ac:dyDescent="0.35">
      <c r="A7122"/>
      <c r="E7122"/>
    </row>
    <row r="7123" spans="1:5" x14ac:dyDescent="0.35">
      <c r="A7123"/>
      <c r="E7123"/>
    </row>
    <row r="7124" spans="1:5" x14ac:dyDescent="0.35">
      <c r="A7124"/>
      <c r="E7124"/>
    </row>
    <row r="7125" spans="1:5" x14ac:dyDescent="0.35">
      <c r="A7125"/>
      <c r="E7125"/>
    </row>
    <row r="7126" spans="1:5" x14ac:dyDescent="0.35">
      <c r="A7126"/>
      <c r="E7126"/>
    </row>
    <row r="7127" spans="1:5" x14ac:dyDescent="0.35">
      <c r="A7127"/>
      <c r="E7127"/>
    </row>
    <row r="7128" spans="1:5" x14ac:dyDescent="0.35">
      <c r="A7128"/>
      <c r="E7128"/>
    </row>
    <row r="7129" spans="1:5" x14ac:dyDescent="0.35">
      <c r="A7129"/>
      <c r="E7129"/>
    </row>
    <row r="7130" spans="1:5" x14ac:dyDescent="0.35">
      <c r="A7130"/>
      <c r="E7130"/>
    </row>
    <row r="7131" spans="1:5" x14ac:dyDescent="0.35">
      <c r="A7131"/>
      <c r="E7131"/>
    </row>
    <row r="7132" spans="1:5" x14ac:dyDescent="0.35">
      <c r="A7132"/>
      <c r="E7132"/>
    </row>
    <row r="7133" spans="1:5" x14ac:dyDescent="0.35">
      <c r="A7133"/>
      <c r="E7133"/>
    </row>
    <row r="7134" spans="1:5" x14ac:dyDescent="0.35">
      <c r="A7134"/>
      <c r="E7134"/>
    </row>
    <row r="7135" spans="1:5" x14ac:dyDescent="0.35">
      <c r="A7135"/>
      <c r="E7135"/>
    </row>
    <row r="7136" spans="1:5" x14ac:dyDescent="0.35">
      <c r="A7136"/>
      <c r="E7136"/>
    </row>
    <row r="7137" spans="1:5" x14ac:dyDescent="0.35">
      <c r="A7137"/>
      <c r="E7137"/>
    </row>
    <row r="7138" spans="1:5" x14ac:dyDescent="0.35">
      <c r="A7138"/>
      <c r="E7138"/>
    </row>
    <row r="7139" spans="1:5" x14ac:dyDescent="0.35">
      <c r="A7139"/>
      <c r="E7139"/>
    </row>
    <row r="7140" spans="1:5" x14ac:dyDescent="0.35">
      <c r="A7140"/>
      <c r="E7140"/>
    </row>
    <row r="7141" spans="1:5" x14ac:dyDescent="0.35">
      <c r="A7141"/>
      <c r="E7141"/>
    </row>
    <row r="7142" spans="1:5" x14ac:dyDescent="0.35">
      <c r="A7142"/>
      <c r="E7142"/>
    </row>
    <row r="7143" spans="1:5" x14ac:dyDescent="0.35">
      <c r="A7143"/>
      <c r="E7143"/>
    </row>
    <row r="7144" spans="1:5" x14ac:dyDescent="0.35">
      <c r="A7144"/>
      <c r="E7144"/>
    </row>
    <row r="7145" spans="1:5" x14ac:dyDescent="0.35">
      <c r="A7145"/>
      <c r="E7145"/>
    </row>
    <row r="7146" spans="1:5" x14ac:dyDescent="0.35">
      <c r="A7146"/>
      <c r="E7146"/>
    </row>
    <row r="7147" spans="1:5" x14ac:dyDescent="0.35">
      <c r="A7147"/>
      <c r="E7147"/>
    </row>
    <row r="7148" spans="1:5" x14ac:dyDescent="0.35">
      <c r="A7148"/>
      <c r="E7148"/>
    </row>
    <row r="7149" spans="1:5" x14ac:dyDescent="0.35">
      <c r="A7149"/>
      <c r="E7149"/>
    </row>
    <row r="7150" spans="1:5" x14ac:dyDescent="0.35">
      <c r="A7150"/>
      <c r="E7150"/>
    </row>
    <row r="7151" spans="1:5" x14ac:dyDescent="0.35">
      <c r="A7151"/>
      <c r="E7151"/>
    </row>
    <row r="7152" spans="1:5" x14ac:dyDescent="0.35">
      <c r="A7152"/>
      <c r="E7152"/>
    </row>
    <row r="7153" spans="1:5" x14ac:dyDescent="0.35">
      <c r="A7153"/>
      <c r="E7153"/>
    </row>
    <row r="7154" spans="1:5" x14ac:dyDescent="0.35">
      <c r="A7154"/>
      <c r="E7154"/>
    </row>
    <row r="7155" spans="1:5" x14ac:dyDescent="0.35">
      <c r="A7155"/>
      <c r="E7155"/>
    </row>
    <row r="7156" spans="1:5" x14ac:dyDescent="0.35">
      <c r="A7156"/>
      <c r="E7156"/>
    </row>
    <row r="7157" spans="1:5" x14ac:dyDescent="0.35">
      <c r="A7157"/>
      <c r="E7157"/>
    </row>
    <row r="7158" spans="1:5" x14ac:dyDescent="0.35">
      <c r="A7158"/>
      <c r="E7158"/>
    </row>
    <row r="7159" spans="1:5" x14ac:dyDescent="0.35">
      <c r="A7159"/>
      <c r="E7159"/>
    </row>
    <row r="7160" spans="1:5" x14ac:dyDescent="0.35">
      <c r="A7160"/>
      <c r="E7160"/>
    </row>
    <row r="7161" spans="1:5" x14ac:dyDescent="0.35">
      <c r="A7161"/>
      <c r="E7161"/>
    </row>
    <row r="7162" spans="1:5" x14ac:dyDescent="0.35">
      <c r="A7162"/>
      <c r="E7162"/>
    </row>
    <row r="7163" spans="1:5" x14ac:dyDescent="0.35">
      <c r="A7163"/>
      <c r="E7163"/>
    </row>
    <row r="7164" spans="1:5" x14ac:dyDescent="0.35">
      <c r="A7164"/>
      <c r="E7164"/>
    </row>
    <row r="7165" spans="1:5" x14ac:dyDescent="0.35">
      <c r="A7165"/>
      <c r="E7165"/>
    </row>
    <row r="7166" spans="1:5" x14ac:dyDescent="0.35">
      <c r="A7166"/>
      <c r="E7166"/>
    </row>
    <row r="7167" spans="1:5" x14ac:dyDescent="0.35">
      <c r="A7167"/>
      <c r="E7167"/>
    </row>
    <row r="7168" spans="1:5" x14ac:dyDescent="0.35">
      <c r="A7168"/>
      <c r="E7168"/>
    </row>
    <row r="7169" spans="1:5" x14ac:dyDescent="0.35">
      <c r="A7169"/>
      <c r="E7169"/>
    </row>
    <row r="7170" spans="1:5" x14ac:dyDescent="0.35">
      <c r="A7170"/>
      <c r="E7170"/>
    </row>
    <row r="7171" spans="1:5" x14ac:dyDescent="0.35">
      <c r="A7171"/>
      <c r="E7171"/>
    </row>
    <row r="7172" spans="1:5" x14ac:dyDescent="0.35">
      <c r="A7172"/>
      <c r="E7172"/>
    </row>
    <row r="7173" spans="1:5" x14ac:dyDescent="0.35">
      <c r="A7173"/>
      <c r="E7173"/>
    </row>
    <row r="7174" spans="1:5" x14ac:dyDescent="0.35">
      <c r="A7174"/>
      <c r="E7174"/>
    </row>
    <row r="7175" spans="1:5" x14ac:dyDescent="0.35">
      <c r="A7175"/>
      <c r="E7175"/>
    </row>
    <row r="7176" spans="1:5" x14ac:dyDescent="0.35">
      <c r="A7176"/>
      <c r="E7176"/>
    </row>
    <row r="7177" spans="1:5" x14ac:dyDescent="0.35">
      <c r="A7177"/>
      <c r="E7177"/>
    </row>
    <row r="7178" spans="1:5" x14ac:dyDescent="0.35">
      <c r="A7178"/>
      <c r="E7178"/>
    </row>
    <row r="7179" spans="1:5" x14ac:dyDescent="0.35">
      <c r="A7179"/>
      <c r="E7179"/>
    </row>
    <row r="7180" spans="1:5" x14ac:dyDescent="0.35">
      <c r="A7180"/>
      <c r="E7180"/>
    </row>
    <row r="7181" spans="1:5" x14ac:dyDescent="0.35">
      <c r="A7181"/>
      <c r="E7181"/>
    </row>
    <row r="7182" spans="1:5" x14ac:dyDescent="0.35">
      <c r="A7182"/>
      <c r="E7182"/>
    </row>
    <row r="7183" spans="1:5" x14ac:dyDescent="0.35">
      <c r="A7183"/>
      <c r="E7183"/>
    </row>
    <row r="7184" spans="1:5" x14ac:dyDescent="0.35">
      <c r="A7184"/>
      <c r="E7184"/>
    </row>
    <row r="7185" spans="1:5" x14ac:dyDescent="0.35">
      <c r="A7185"/>
      <c r="E7185"/>
    </row>
    <row r="7186" spans="1:5" x14ac:dyDescent="0.35">
      <c r="A7186"/>
      <c r="E7186"/>
    </row>
    <row r="7187" spans="1:5" x14ac:dyDescent="0.35">
      <c r="A7187"/>
      <c r="E7187"/>
    </row>
    <row r="7188" spans="1:5" x14ac:dyDescent="0.35">
      <c r="A7188"/>
      <c r="E7188"/>
    </row>
    <row r="7189" spans="1:5" x14ac:dyDescent="0.35">
      <c r="A7189"/>
      <c r="E7189"/>
    </row>
    <row r="7190" spans="1:5" x14ac:dyDescent="0.35">
      <c r="A7190"/>
      <c r="E7190"/>
    </row>
    <row r="7191" spans="1:5" x14ac:dyDescent="0.35">
      <c r="A7191"/>
      <c r="E7191"/>
    </row>
    <row r="7192" spans="1:5" x14ac:dyDescent="0.35">
      <c r="A7192"/>
      <c r="E7192"/>
    </row>
    <row r="7193" spans="1:5" x14ac:dyDescent="0.35">
      <c r="A7193"/>
      <c r="E7193"/>
    </row>
    <row r="7194" spans="1:5" x14ac:dyDescent="0.35">
      <c r="A7194"/>
      <c r="E7194"/>
    </row>
    <row r="7195" spans="1:5" x14ac:dyDescent="0.35">
      <c r="A7195"/>
      <c r="E7195"/>
    </row>
    <row r="7196" spans="1:5" x14ac:dyDescent="0.35">
      <c r="A7196"/>
      <c r="E7196"/>
    </row>
    <row r="7197" spans="1:5" x14ac:dyDescent="0.35">
      <c r="A7197"/>
      <c r="E7197"/>
    </row>
    <row r="7198" spans="1:5" x14ac:dyDescent="0.35">
      <c r="A7198"/>
      <c r="E7198"/>
    </row>
    <row r="7199" spans="1:5" x14ac:dyDescent="0.35">
      <c r="A7199"/>
      <c r="E7199"/>
    </row>
    <row r="7200" spans="1:5" x14ac:dyDescent="0.35">
      <c r="A7200"/>
      <c r="E7200"/>
    </row>
    <row r="7201" spans="1:5" x14ac:dyDescent="0.35">
      <c r="A7201"/>
      <c r="E7201"/>
    </row>
    <row r="7202" spans="1:5" x14ac:dyDescent="0.35">
      <c r="A7202"/>
      <c r="E7202"/>
    </row>
    <row r="7203" spans="1:5" x14ac:dyDescent="0.35">
      <c r="A7203"/>
      <c r="E7203"/>
    </row>
    <row r="7204" spans="1:5" x14ac:dyDescent="0.35">
      <c r="A7204"/>
      <c r="E7204"/>
    </row>
    <row r="7205" spans="1:5" x14ac:dyDescent="0.35">
      <c r="A7205"/>
      <c r="E7205"/>
    </row>
    <row r="7206" spans="1:5" x14ac:dyDescent="0.35">
      <c r="A7206"/>
      <c r="E7206"/>
    </row>
    <row r="7207" spans="1:5" x14ac:dyDescent="0.35">
      <c r="A7207"/>
      <c r="E7207"/>
    </row>
    <row r="7208" spans="1:5" x14ac:dyDescent="0.35">
      <c r="A7208"/>
      <c r="E7208"/>
    </row>
    <row r="7209" spans="1:5" x14ac:dyDescent="0.35">
      <c r="A7209"/>
      <c r="E7209"/>
    </row>
    <row r="7210" spans="1:5" x14ac:dyDescent="0.35">
      <c r="A7210"/>
      <c r="E7210"/>
    </row>
    <row r="7211" spans="1:5" x14ac:dyDescent="0.35">
      <c r="A7211"/>
      <c r="E7211"/>
    </row>
    <row r="7212" spans="1:5" x14ac:dyDescent="0.35">
      <c r="A7212"/>
      <c r="E7212"/>
    </row>
    <row r="7213" spans="1:5" x14ac:dyDescent="0.35">
      <c r="A7213"/>
      <c r="E7213"/>
    </row>
    <row r="7214" spans="1:5" x14ac:dyDescent="0.35">
      <c r="A7214"/>
      <c r="E7214"/>
    </row>
    <row r="7215" spans="1:5" x14ac:dyDescent="0.35">
      <c r="A7215"/>
      <c r="E7215"/>
    </row>
    <row r="7216" spans="1:5" x14ac:dyDescent="0.35">
      <c r="A7216"/>
      <c r="E7216"/>
    </row>
    <row r="7217" spans="1:5" x14ac:dyDescent="0.35">
      <c r="A7217"/>
      <c r="E7217"/>
    </row>
    <row r="7218" spans="1:5" x14ac:dyDescent="0.35">
      <c r="A7218"/>
      <c r="E7218"/>
    </row>
    <row r="7219" spans="1:5" x14ac:dyDescent="0.35">
      <c r="A7219"/>
      <c r="E7219"/>
    </row>
    <row r="7220" spans="1:5" x14ac:dyDescent="0.35">
      <c r="A7220"/>
      <c r="E7220"/>
    </row>
    <row r="7221" spans="1:5" x14ac:dyDescent="0.35">
      <c r="A7221"/>
      <c r="E7221"/>
    </row>
    <row r="7222" spans="1:5" x14ac:dyDescent="0.35">
      <c r="A7222"/>
      <c r="E7222"/>
    </row>
    <row r="7223" spans="1:5" x14ac:dyDescent="0.35">
      <c r="A7223"/>
      <c r="E7223"/>
    </row>
    <row r="7224" spans="1:5" x14ac:dyDescent="0.35">
      <c r="A7224"/>
      <c r="E7224"/>
    </row>
    <row r="7225" spans="1:5" x14ac:dyDescent="0.35">
      <c r="A7225"/>
      <c r="E7225"/>
    </row>
    <row r="7226" spans="1:5" x14ac:dyDescent="0.35">
      <c r="A7226"/>
      <c r="E7226"/>
    </row>
    <row r="7227" spans="1:5" x14ac:dyDescent="0.35">
      <c r="A7227"/>
      <c r="E7227"/>
    </row>
    <row r="7228" spans="1:5" x14ac:dyDescent="0.35">
      <c r="A7228"/>
      <c r="E7228"/>
    </row>
    <row r="7229" spans="1:5" x14ac:dyDescent="0.35">
      <c r="A7229"/>
      <c r="E7229"/>
    </row>
    <row r="7230" spans="1:5" x14ac:dyDescent="0.35">
      <c r="A7230"/>
      <c r="E7230"/>
    </row>
    <row r="7231" spans="1:5" x14ac:dyDescent="0.35">
      <c r="A7231"/>
      <c r="E7231"/>
    </row>
    <row r="7232" spans="1:5" x14ac:dyDescent="0.35">
      <c r="A7232"/>
      <c r="E7232"/>
    </row>
    <row r="7233" spans="1:5" x14ac:dyDescent="0.35">
      <c r="A7233"/>
      <c r="E7233"/>
    </row>
    <row r="7234" spans="1:5" x14ac:dyDescent="0.35">
      <c r="A7234"/>
      <c r="E7234"/>
    </row>
    <row r="7235" spans="1:5" x14ac:dyDescent="0.35">
      <c r="A7235"/>
      <c r="E7235"/>
    </row>
    <row r="7236" spans="1:5" x14ac:dyDescent="0.35">
      <c r="A7236"/>
      <c r="E7236"/>
    </row>
    <row r="7237" spans="1:5" x14ac:dyDescent="0.35">
      <c r="A7237"/>
      <c r="E7237"/>
    </row>
    <row r="7238" spans="1:5" x14ac:dyDescent="0.35">
      <c r="A7238"/>
      <c r="E7238"/>
    </row>
    <row r="7239" spans="1:5" x14ac:dyDescent="0.35">
      <c r="A7239"/>
      <c r="E7239"/>
    </row>
    <row r="7240" spans="1:5" x14ac:dyDescent="0.35">
      <c r="A7240"/>
      <c r="E7240"/>
    </row>
    <row r="7241" spans="1:5" x14ac:dyDescent="0.35">
      <c r="A7241"/>
      <c r="E7241"/>
    </row>
    <row r="7242" spans="1:5" x14ac:dyDescent="0.35">
      <c r="A7242"/>
      <c r="E7242"/>
    </row>
    <row r="7243" spans="1:5" x14ac:dyDescent="0.35">
      <c r="A7243"/>
      <c r="E7243"/>
    </row>
    <row r="7244" spans="1:5" x14ac:dyDescent="0.35">
      <c r="A7244"/>
      <c r="E7244"/>
    </row>
    <row r="7245" spans="1:5" x14ac:dyDescent="0.35">
      <c r="A7245"/>
      <c r="E7245"/>
    </row>
    <row r="7246" spans="1:5" x14ac:dyDescent="0.35">
      <c r="A7246"/>
      <c r="E7246"/>
    </row>
    <row r="7247" spans="1:5" x14ac:dyDescent="0.35">
      <c r="A7247"/>
      <c r="E7247"/>
    </row>
    <row r="7248" spans="1:5" x14ac:dyDescent="0.35">
      <c r="A7248"/>
      <c r="E7248"/>
    </row>
    <row r="7249" spans="1:5" x14ac:dyDescent="0.35">
      <c r="A7249"/>
      <c r="E7249"/>
    </row>
    <row r="7250" spans="1:5" x14ac:dyDescent="0.35">
      <c r="A7250"/>
      <c r="E7250"/>
    </row>
    <row r="7251" spans="1:5" x14ac:dyDescent="0.35">
      <c r="A7251"/>
      <c r="E7251"/>
    </row>
    <row r="7252" spans="1:5" x14ac:dyDescent="0.35">
      <c r="A7252"/>
      <c r="E7252"/>
    </row>
    <row r="7253" spans="1:5" x14ac:dyDescent="0.35">
      <c r="A7253"/>
      <c r="E7253"/>
    </row>
    <row r="7254" spans="1:5" x14ac:dyDescent="0.35">
      <c r="A7254"/>
      <c r="E7254"/>
    </row>
    <row r="7255" spans="1:5" x14ac:dyDescent="0.35">
      <c r="A7255"/>
      <c r="E7255"/>
    </row>
    <row r="7256" spans="1:5" x14ac:dyDescent="0.35">
      <c r="A7256"/>
      <c r="E7256"/>
    </row>
    <row r="7257" spans="1:5" x14ac:dyDescent="0.35">
      <c r="A7257"/>
      <c r="E7257"/>
    </row>
    <row r="7258" spans="1:5" x14ac:dyDescent="0.35">
      <c r="A7258"/>
      <c r="E7258"/>
    </row>
    <row r="7259" spans="1:5" x14ac:dyDescent="0.35">
      <c r="A7259"/>
      <c r="E7259"/>
    </row>
    <row r="7260" spans="1:5" x14ac:dyDescent="0.35">
      <c r="A7260"/>
      <c r="E7260"/>
    </row>
    <row r="7261" spans="1:5" x14ac:dyDescent="0.35">
      <c r="A7261"/>
      <c r="E7261"/>
    </row>
    <row r="7262" spans="1:5" x14ac:dyDescent="0.35">
      <c r="A7262"/>
      <c r="E7262"/>
    </row>
    <row r="7263" spans="1:5" x14ac:dyDescent="0.35">
      <c r="A7263"/>
      <c r="E7263"/>
    </row>
    <row r="7264" spans="1:5" x14ac:dyDescent="0.35">
      <c r="A7264"/>
      <c r="E7264"/>
    </row>
    <row r="7265" spans="1:5" x14ac:dyDescent="0.35">
      <c r="A7265"/>
      <c r="E7265"/>
    </row>
    <row r="7266" spans="1:5" x14ac:dyDescent="0.35">
      <c r="A7266"/>
      <c r="E7266"/>
    </row>
    <row r="7267" spans="1:5" x14ac:dyDescent="0.35">
      <c r="A7267"/>
      <c r="E7267"/>
    </row>
    <row r="7268" spans="1:5" x14ac:dyDescent="0.35">
      <c r="A7268"/>
      <c r="E7268"/>
    </row>
    <row r="7269" spans="1:5" x14ac:dyDescent="0.35">
      <c r="A7269"/>
      <c r="E7269"/>
    </row>
    <row r="7270" spans="1:5" x14ac:dyDescent="0.35">
      <c r="A7270"/>
      <c r="E7270"/>
    </row>
    <row r="7271" spans="1:5" x14ac:dyDescent="0.35">
      <c r="A7271"/>
      <c r="E7271"/>
    </row>
    <row r="7272" spans="1:5" x14ac:dyDescent="0.35">
      <c r="A7272"/>
      <c r="E7272"/>
    </row>
    <row r="7273" spans="1:5" x14ac:dyDescent="0.35">
      <c r="A7273"/>
      <c r="E7273"/>
    </row>
    <row r="7274" spans="1:5" x14ac:dyDescent="0.35">
      <c r="A7274"/>
      <c r="E7274"/>
    </row>
    <row r="7275" spans="1:5" x14ac:dyDescent="0.35">
      <c r="A7275"/>
      <c r="E7275"/>
    </row>
    <row r="7276" spans="1:5" x14ac:dyDescent="0.35">
      <c r="A7276"/>
      <c r="E7276"/>
    </row>
    <row r="7277" spans="1:5" x14ac:dyDescent="0.35">
      <c r="A7277"/>
      <c r="E7277"/>
    </row>
    <row r="7278" spans="1:5" x14ac:dyDescent="0.35">
      <c r="A7278"/>
      <c r="E7278"/>
    </row>
    <row r="7279" spans="1:5" x14ac:dyDescent="0.35">
      <c r="A7279"/>
      <c r="E7279"/>
    </row>
    <row r="7280" spans="1:5" x14ac:dyDescent="0.35">
      <c r="A7280"/>
      <c r="E7280"/>
    </row>
    <row r="7281" spans="1:5" x14ac:dyDescent="0.35">
      <c r="A7281"/>
      <c r="E7281"/>
    </row>
    <row r="7282" spans="1:5" x14ac:dyDescent="0.35">
      <c r="A7282"/>
      <c r="E7282"/>
    </row>
    <row r="7283" spans="1:5" x14ac:dyDescent="0.35">
      <c r="A7283"/>
      <c r="E7283"/>
    </row>
    <row r="7284" spans="1:5" x14ac:dyDescent="0.35">
      <c r="A7284"/>
      <c r="E7284"/>
    </row>
    <row r="7285" spans="1:5" x14ac:dyDescent="0.35">
      <c r="A7285"/>
      <c r="E7285"/>
    </row>
    <row r="7286" spans="1:5" x14ac:dyDescent="0.35">
      <c r="A7286"/>
      <c r="E7286"/>
    </row>
    <row r="7287" spans="1:5" x14ac:dyDescent="0.35">
      <c r="A7287"/>
      <c r="E7287"/>
    </row>
    <row r="7288" spans="1:5" x14ac:dyDescent="0.35">
      <c r="A7288"/>
      <c r="E7288"/>
    </row>
    <row r="7289" spans="1:5" x14ac:dyDescent="0.35">
      <c r="A7289"/>
      <c r="E7289"/>
    </row>
    <row r="7290" spans="1:5" x14ac:dyDescent="0.35">
      <c r="A7290"/>
      <c r="E7290"/>
    </row>
    <row r="7291" spans="1:5" x14ac:dyDescent="0.35">
      <c r="A7291"/>
      <c r="E7291"/>
    </row>
    <row r="7292" spans="1:5" x14ac:dyDescent="0.35">
      <c r="A7292"/>
      <c r="E7292"/>
    </row>
    <row r="7293" spans="1:5" x14ac:dyDescent="0.35">
      <c r="A7293"/>
      <c r="E7293"/>
    </row>
    <row r="7294" spans="1:5" x14ac:dyDescent="0.35">
      <c r="A7294"/>
      <c r="E7294"/>
    </row>
    <row r="7295" spans="1:5" x14ac:dyDescent="0.35">
      <c r="A7295"/>
      <c r="E7295"/>
    </row>
    <row r="7296" spans="1:5" x14ac:dyDescent="0.35">
      <c r="A7296"/>
      <c r="E7296"/>
    </row>
    <row r="7297" spans="1:5" x14ac:dyDescent="0.35">
      <c r="A7297"/>
      <c r="E7297"/>
    </row>
    <row r="7298" spans="1:5" x14ac:dyDescent="0.35">
      <c r="A7298"/>
      <c r="E7298"/>
    </row>
    <row r="7299" spans="1:5" x14ac:dyDescent="0.35">
      <c r="A7299"/>
      <c r="E7299"/>
    </row>
    <row r="7300" spans="1:5" x14ac:dyDescent="0.35">
      <c r="A7300"/>
      <c r="E7300"/>
    </row>
    <row r="7301" spans="1:5" x14ac:dyDescent="0.35">
      <c r="A7301"/>
      <c r="E7301"/>
    </row>
    <row r="7302" spans="1:5" x14ac:dyDescent="0.35">
      <c r="A7302"/>
      <c r="E7302"/>
    </row>
    <row r="7303" spans="1:5" x14ac:dyDescent="0.35">
      <c r="A7303"/>
      <c r="E7303"/>
    </row>
    <row r="7304" spans="1:5" x14ac:dyDescent="0.35">
      <c r="A7304"/>
      <c r="E7304"/>
    </row>
    <row r="7305" spans="1:5" x14ac:dyDescent="0.35">
      <c r="A7305"/>
      <c r="E7305"/>
    </row>
    <row r="7306" spans="1:5" x14ac:dyDescent="0.35">
      <c r="A7306"/>
      <c r="E7306"/>
    </row>
    <row r="7307" spans="1:5" x14ac:dyDescent="0.35">
      <c r="A7307"/>
      <c r="E7307"/>
    </row>
    <row r="7308" spans="1:5" x14ac:dyDescent="0.35">
      <c r="A7308"/>
      <c r="E7308"/>
    </row>
    <row r="7309" spans="1:5" x14ac:dyDescent="0.35">
      <c r="A7309"/>
      <c r="E7309"/>
    </row>
    <row r="7310" spans="1:5" x14ac:dyDescent="0.35">
      <c r="A7310"/>
      <c r="E7310"/>
    </row>
    <row r="7311" spans="1:5" x14ac:dyDescent="0.35">
      <c r="A7311"/>
      <c r="E7311"/>
    </row>
    <row r="7312" spans="1:5" x14ac:dyDescent="0.35">
      <c r="A7312"/>
      <c r="E7312"/>
    </row>
    <row r="7313" spans="1:5" x14ac:dyDescent="0.35">
      <c r="A7313"/>
      <c r="E7313"/>
    </row>
    <row r="7314" spans="1:5" x14ac:dyDescent="0.35">
      <c r="A7314"/>
      <c r="E7314"/>
    </row>
    <row r="7315" spans="1:5" x14ac:dyDescent="0.35">
      <c r="A7315"/>
      <c r="E7315"/>
    </row>
    <row r="7316" spans="1:5" x14ac:dyDescent="0.35">
      <c r="A7316"/>
      <c r="E7316"/>
    </row>
    <row r="7317" spans="1:5" x14ac:dyDescent="0.35">
      <c r="A7317"/>
      <c r="E7317"/>
    </row>
    <row r="7318" spans="1:5" x14ac:dyDescent="0.35">
      <c r="A7318"/>
      <c r="E7318"/>
    </row>
    <row r="7319" spans="1:5" x14ac:dyDescent="0.35">
      <c r="A7319"/>
      <c r="E7319"/>
    </row>
    <row r="7320" spans="1:5" x14ac:dyDescent="0.35">
      <c r="A7320"/>
      <c r="E7320"/>
    </row>
    <row r="7321" spans="1:5" x14ac:dyDescent="0.35">
      <c r="A7321"/>
      <c r="E7321"/>
    </row>
    <row r="7322" spans="1:5" x14ac:dyDescent="0.35">
      <c r="A7322"/>
      <c r="E7322"/>
    </row>
    <row r="7323" spans="1:5" x14ac:dyDescent="0.35">
      <c r="A7323"/>
      <c r="E7323"/>
    </row>
    <row r="7324" spans="1:5" x14ac:dyDescent="0.35">
      <c r="A7324"/>
      <c r="E7324"/>
    </row>
    <row r="7325" spans="1:5" x14ac:dyDescent="0.35">
      <c r="A7325"/>
      <c r="E7325"/>
    </row>
    <row r="7326" spans="1:5" x14ac:dyDescent="0.35">
      <c r="A7326"/>
      <c r="E7326"/>
    </row>
    <row r="7327" spans="1:5" x14ac:dyDescent="0.35">
      <c r="A7327"/>
      <c r="E7327"/>
    </row>
    <row r="7328" spans="1:5" x14ac:dyDescent="0.35">
      <c r="A7328"/>
      <c r="E7328"/>
    </row>
    <row r="7329" spans="1:5" x14ac:dyDescent="0.35">
      <c r="A7329"/>
      <c r="E7329"/>
    </row>
    <row r="7330" spans="1:5" x14ac:dyDescent="0.35">
      <c r="A7330"/>
      <c r="E7330"/>
    </row>
    <row r="7331" spans="1:5" x14ac:dyDescent="0.35">
      <c r="A7331"/>
      <c r="E7331"/>
    </row>
    <row r="7332" spans="1:5" x14ac:dyDescent="0.35">
      <c r="A7332"/>
      <c r="E7332"/>
    </row>
    <row r="7333" spans="1:5" x14ac:dyDescent="0.35">
      <c r="A7333"/>
      <c r="E7333"/>
    </row>
    <row r="7334" spans="1:5" x14ac:dyDescent="0.35">
      <c r="A7334"/>
      <c r="E7334"/>
    </row>
    <row r="7335" spans="1:5" x14ac:dyDescent="0.35">
      <c r="A7335"/>
      <c r="E7335"/>
    </row>
    <row r="7336" spans="1:5" x14ac:dyDescent="0.35">
      <c r="A7336"/>
      <c r="E7336"/>
    </row>
    <row r="7337" spans="1:5" x14ac:dyDescent="0.35">
      <c r="A7337"/>
      <c r="E7337"/>
    </row>
    <row r="7338" spans="1:5" x14ac:dyDescent="0.35">
      <c r="A7338"/>
      <c r="E7338"/>
    </row>
    <row r="7339" spans="1:5" x14ac:dyDescent="0.35">
      <c r="A7339"/>
      <c r="E7339"/>
    </row>
    <row r="7340" spans="1:5" x14ac:dyDescent="0.35">
      <c r="A7340"/>
      <c r="E7340"/>
    </row>
    <row r="7341" spans="1:5" x14ac:dyDescent="0.35">
      <c r="A7341"/>
      <c r="E7341"/>
    </row>
    <row r="7342" spans="1:5" x14ac:dyDescent="0.35">
      <c r="A7342"/>
      <c r="E7342"/>
    </row>
    <row r="7343" spans="1:5" x14ac:dyDescent="0.35">
      <c r="A7343"/>
      <c r="E7343"/>
    </row>
    <row r="7344" spans="1:5" x14ac:dyDescent="0.35">
      <c r="A7344"/>
      <c r="E7344"/>
    </row>
    <row r="7345" spans="1:5" x14ac:dyDescent="0.35">
      <c r="A7345"/>
      <c r="E7345"/>
    </row>
    <row r="7346" spans="1:5" x14ac:dyDescent="0.35">
      <c r="A7346"/>
      <c r="E7346"/>
    </row>
    <row r="7347" spans="1:5" x14ac:dyDescent="0.35">
      <c r="A7347"/>
      <c r="E7347"/>
    </row>
    <row r="7348" spans="1:5" x14ac:dyDescent="0.35">
      <c r="A7348"/>
      <c r="E7348"/>
    </row>
    <row r="7349" spans="1:5" x14ac:dyDescent="0.35">
      <c r="A7349"/>
      <c r="E7349"/>
    </row>
    <row r="7350" spans="1:5" x14ac:dyDescent="0.35">
      <c r="A7350"/>
      <c r="E7350"/>
    </row>
    <row r="7351" spans="1:5" x14ac:dyDescent="0.35">
      <c r="A7351"/>
      <c r="E7351"/>
    </row>
    <row r="7352" spans="1:5" x14ac:dyDescent="0.35">
      <c r="A7352"/>
      <c r="E7352"/>
    </row>
    <row r="7353" spans="1:5" x14ac:dyDescent="0.35">
      <c r="A7353"/>
      <c r="E7353"/>
    </row>
    <row r="7354" spans="1:5" x14ac:dyDescent="0.35">
      <c r="A7354"/>
      <c r="E7354"/>
    </row>
    <row r="7355" spans="1:5" x14ac:dyDescent="0.35">
      <c r="A7355"/>
      <c r="E7355"/>
    </row>
    <row r="7356" spans="1:5" x14ac:dyDescent="0.35">
      <c r="A7356"/>
      <c r="E7356"/>
    </row>
    <row r="7357" spans="1:5" x14ac:dyDescent="0.35">
      <c r="A7357"/>
      <c r="E7357"/>
    </row>
    <row r="7358" spans="1:5" x14ac:dyDescent="0.35">
      <c r="A7358"/>
      <c r="E7358"/>
    </row>
    <row r="7359" spans="1:5" x14ac:dyDescent="0.35">
      <c r="A7359"/>
      <c r="E7359"/>
    </row>
    <row r="7360" spans="1:5" x14ac:dyDescent="0.35">
      <c r="A7360"/>
      <c r="E7360"/>
    </row>
    <row r="7361" spans="1:5" x14ac:dyDescent="0.35">
      <c r="A7361"/>
      <c r="E7361"/>
    </row>
    <row r="7362" spans="1:5" x14ac:dyDescent="0.35">
      <c r="A7362"/>
      <c r="E7362"/>
    </row>
    <row r="7363" spans="1:5" x14ac:dyDescent="0.35">
      <c r="A7363"/>
      <c r="E7363"/>
    </row>
    <row r="7364" spans="1:5" x14ac:dyDescent="0.35">
      <c r="A7364"/>
      <c r="E7364"/>
    </row>
    <row r="7365" spans="1:5" x14ac:dyDescent="0.35">
      <c r="A7365"/>
      <c r="E7365"/>
    </row>
    <row r="7366" spans="1:5" x14ac:dyDescent="0.35">
      <c r="A7366"/>
      <c r="E7366"/>
    </row>
    <row r="7367" spans="1:5" x14ac:dyDescent="0.35">
      <c r="A7367"/>
      <c r="E7367"/>
    </row>
    <row r="7368" spans="1:5" x14ac:dyDescent="0.35">
      <c r="A7368"/>
      <c r="E7368"/>
    </row>
    <row r="7369" spans="1:5" x14ac:dyDescent="0.35">
      <c r="A7369"/>
      <c r="E7369"/>
    </row>
    <row r="7370" spans="1:5" x14ac:dyDescent="0.35">
      <c r="A7370"/>
      <c r="E7370"/>
    </row>
    <row r="7371" spans="1:5" x14ac:dyDescent="0.35">
      <c r="A7371"/>
      <c r="E7371"/>
    </row>
    <row r="7372" spans="1:5" x14ac:dyDescent="0.35">
      <c r="A7372"/>
      <c r="E7372"/>
    </row>
    <row r="7373" spans="1:5" x14ac:dyDescent="0.35">
      <c r="A7373"/>
      <c r="E7373"/>
    </row>
    <row r="7374" spans="1:5" x14ac:dyDescent="0.35">
      <c r="A7374"/>
      <c r="E7374"/>
    </row>
    <row r="7375" spans="1:5" x14ac:dyDescent="0.35">
      <c r="A7375"/>
      <c r="E7375"/>
    </row>
    <row r="7376" spans="1:5" x14ac:dyDescent="0.35">
      <c r="A7376"/>
      <c r="E7376"/>
    </row>
    <row r="7377" spans="1:5" x14ac:dyDescent="0.35">
      <c r="A7377"/>
      <c r="E7377"/>
    </row>
    <row r="7378" spans="1:5" x14ac:dyDescent="0.35">
      <c r="A7378"/>
      <c r="E7378"/>
    </row>
    <row r="7379" spans="1:5" x14ac:dyDescent="0.35">
      <c r="A7379"/>
      <c r="E7379"/>
    </row>
    <row r="7380" spans="1:5" x14ac:dyDescent="0.35">
      <c r="A7380"/>
      <c r="E7380"/>
    </row>
    <row r="7381" spans="1:5" x14ac:dyDescent="0.35">
      <c r="A7381"/>
      <c r="E7381"/>
    </row>
    <row r="7382" spans="1:5" x14ac:dyDescent="0.35">
      <c r="A7382"/>
      <c r="E7382"/>
    </row>
    <row r="7383" spans="1:5" x14ac:dyDescent="0.35">
      <c r="A7383"/>
      <c r="E7383"/>
    </row>
    <row r="7384" spans="1:5" x14ac:dyDescent="0.35">
      <c r="A7384"/>
      <c r="E7384"/>
    </row>
    <row r="7385" spans="1:5" x14ac:dyDescent="0.35">
      <c r="A7385"/>
      <c r="E7385"/>
    </row>
    <row r="7386" spans="1:5" x14ac:dyDescent="0.35">
      <c r="A7386"/>
      <c r="E7386"/>
    </row>
    <row r="7387" spans="1:5" x14ac:dyDescent="0.35">
      <c r="A7387"/>
      <c r="E7387"/>
    </row>
    <row r="7388" spans="1:5" x14ac:dyDescent="0.35">
      <c r="A7388"/>
      <c r="E7388"/>
    </row>
    <row r="7389" spans="1:5" x14ac:dyDescent="0.35">
      <c r="A7389"/>
      <c r="E7389"/>
    </row>
    <row r="7390" spans="1:5" x14ac:dyDescent="0.35">
      <c r="A7390"/>
      <c r="E7390"/>
    </row>
    <row r="7391" spans="1:5" x14ac:dyDescent="0.35">
      <c r="A7391"/>
      <c r="E7391"/>
    </row>
    <row r="7392" spans="1:5" x14ac:dyDescent="0.35">
      <c r="A7392"/>
      <c r="E7392"/>
    </row>
    <row r="7393" spans="1:5" x14ac:dyDescent="0.35">
      <c r="A7393"/>
      <c r="E7393"/>
    </row>
    <row r="7394" spans="1:5" x14ac:dyDescent="0.35">
      <c r="A7394"/>
      <c r="E7394"/>
    </row>
    <row r="7395" spans="1:5" x14ac:dyDescent="0.35">
      <c r="A7395"/>
      <c r="E7395"/>
    </row>
    <row r="7396" spans="1:5" x14ac:dyDescent="0.35">
      <c r="A7396"/>
      <c r="E7396"/>
    </row>
    <row r="7397" spans="1:5" x14ac:dyDescent="0.35">
      <c r="A7397"/>
      <c r="E7397"/>
    </row>
    <row r="7398" spans="1:5" x14ac:dyDescent="0.35">
      <c r="A7398"/>
      <c r="E7398"/>
    </row>
    <row r="7399" spans="1:5" x14ac:dyDescent="0.35">
      <c r="A7399"/>
      <c r="E7399"/>
    </row>
    <row r="7400" spans="1:5" x14ac:dyDescent="0.35">
      <c r="A7400"/>
      <c r="E7400"/>
    </row>
    <row r="7401" spans="1:5" x14ac:dyDescent="0.35">
      <c r="A7401"/>
      <c r="E7401"/>
    </row>
    <row r="7402" spans="1:5" x14ac:dyDescent="0.35">
      <c r="A7402"/>
      <c r="E7402"/>
    </row>
    <row r="7403" spans="1:5" x14ac:dyDescent="0.35">
      <c r="A7403"/>
      <c r="E7403"/>
    </row>
    <row r="7404" spans="1:5" x14ac:dyDescent="0.35">
      <c r="A7404"/>
      <c r="E7404"/>
    </row>
    <row r="7405" spans="1:5" x14ac:dyDescent="0.35">
      <c r="A7405"/>
      <c r="E7405"/>
    </row>
    <row r="7406" spans="1:5" x14ac:dyDescent="0.35">
      <c r="A7406"/>
      <c r="E7406"/>
    </row>
    <row r="7407" spans="1:5" x14ac:dyDescent="0.35">
      <c r="A7407"/>
      <c r="E7407"/>
    </row>
    <row r="7408" spans="1:5" x14ac:dyDescent="0.35">
      <c r="A7408"/>
      <c r="E7408"/>
    </row>
    <row r="7409" spans="1:5" x14ac:dyDescent="0.35">
      <c r="A7409"/>
      <c r="E7409"/>
    </row>
    <row r="7410" spans="1:5" x14ac:dyDescent="0.35">
      <c r="A7410"/>
      <c r="E7410"/>
    </row>
    <row r="7411" spans="1:5" x14ac:dyDescent="0.35">
      <c r="A7411"/>
      <c r="E7411"/>
    </row>
    <row r="7412" spans="1:5" x14ac:dyDescent="0.35">
      <c r="A7412"/>
      <c r="E7412"/>
    </row>
    <row r="7413" spans="1:5" x14ac:dyDescent="0.35">
      <c r="A7413"/>
      <c r="E7413"/>
    </row>
    <row r="7414" spans="1:5" x14ac:dyDescent="0.35">
      <c r="A7414"/>
      <c r="E7414"/>
    </row>
    <row r="7415" spans="1:5" x14ac:dyDescent="0.35">
      <c r="A7415"/>
      <c r="E7415"/>
    </row>
    <row r="7416" spans="1:5" x14ac:dyDescent="0.35">
      <c r="A7416"/>
      <c r="E7416"/>
    </row>
    <row r="7417" spans="1:5" x14ac:dyDescent="0.35">
      <c r="A7417"/>
      <c r="E7417"/>
    </row>
    <row r="7418" spans="1:5" x14ac:dyDescent="0.35">
      <c r="A7418"/>
      <c r="E7418"/>
    </row>
    <row r="7419" spans="1:5" x14ac:dyDescent="0.35">
      <c r="A7419"/>
      <c r="E7419"/>
    </row>
    <row r="7420" spans="1:5" x14ac:dyDescent="0.35">
      <c r="A7420"/>
      <c r="E7420"/>
    </row>
    <row r="7421" spans="1:5" x14ac:dyDescent="0.35">
      <c r="A7421"/>
      <c r="E7421"/>
    </row>
    <row r="7422" spans="1:5" x14ac:dyDescent="0.35">
      <c r="A7422"/>
      <c r="E7422"/>
    </row>
    <row r="7423" spans="1:5" x14ac:dyDescent="0.35">
      <c r="A7423"/>
      <c r="E7423"/>
    </row>
    <row r="7424" spans="1:5" x14ac:dyDescent="0.35">
      <c r="A7424"/>
      <c r="E7424"/>
    </row>
    <row r="7425" spans="1:5" x14ac:dyDescent="0.35">
      <c r="A7425"/>
      <c r="E7425"/>
    </row>
    <row r="7426" spans="1:5" x14ac:dyDescent="0.35">
      <c r="A7426"/>
      <c r="E7426"/>
    </row>
    <row r="7427" spans="1:5" x14ac:dyDescent="0.35">
      <c r="A7427"/>
      <c r="E7427"/>
    </row>
    <row r="7428" spans="1:5" x14ac:dyDescent="0.35">
      <c r="A7428"/>
      <c r="E7428"/>
    </row>
    <row r="7429" spans="1:5" x14ac:dyDescent="0.35">
      <c r="A7429"/>
      <c r="E7429"/>
    </row>
    <row r="7430" spans="1:5" x14ac:dyDescent="0.35">
      <c r="A7430"/>
      <c r="E7430"/>
    </row>
    <row r="7431" spans="1:5" x14ac:dyDescent="0.35">
      <c r="A7431"/>
      <c r="E7431"/>
    </row>
    <row r="7432" spans="1:5" x14ac:dyDescent="0.35">
      <c r="A7432"/>
      <c r="E7432"/>
    </row>
    <row r="7433" spans="1:5" x14ac:dyDescent="0.35">
      <c r="A7433"/>
      <c r="E7433"/>
    </row>
    <row r="7434" spans="1:5" x14ac:dyDescent="0.35">
      <c r="A7434"/>
      <c r="E7434"/>
    </row>
    <row r="7435" spans="1:5" x14ac:dyDescent="0.35">
      <c r="A7435"/>
      <c r="E7435"/>
    </row>
    <row r="7436" spans="1:5" x14ac:dyDescent="0.35">
      <c r="A7436"/>
      <c r="E7436"/>
    </row>
    <row r="7437" spans="1:5" x14ac:dyDescent="0.35">
      <c r="A7437"/>
      <c r="E7437"/>
    </row>
    <row r="7438" spans="1:5" x14ac:dyDescent="0.35">
      <c r="A7438"/>
      <c r="E7438"/>
    </row>
    <row r="7439" spans="1:5" x14ac:dyDescent="0.35">
      <c r="A7439"/>
      <c r="E7439"/>
    </row>
    <row r="7440" spans="1:5" x14ac:dyDescent="0.35">
      <c r="A7440"/>
      <c r="E7440"/>
    </row>
    <row r="7441" spans="1:5" x14ac:dyDescent="0.35">
      <c r="A7441"/>
      <c r="E7441"/>
    </row>
    <row r="7442" spans="1:5" x14ac:dyDescent="0.35">
      <c r="A7442"/>
      <c r="E7442"/>
    </row>
    <row r="7443" spans="1:5" x14ac:dyDescent="0.35">
      <c r="A7443"/>
      <c r="E7443"/>
    </row>
    <row r="7444" spans="1:5" x14ac:dyDescent="0.35">
      <c r="A7444"/>
      <c r="E7444"/>
    </row>
    <row r="7445" spans="1:5" x14ac:dyDescent="0.35">
      <c r="A7445"/>
      <c r="E7445"/>
    </row>
    <row r="7446" spans="1:5" x14ac:dyDescent="0.35">
      <c r="A7446"/>
      <c r="E7446"/>
    </row>
    <row r="7447" spans="1:5" x14ac:dyDescent="0.35">
      <c r="A7447"/>
      <c r="E7447"/>
    </row>
    <row r="7448" spans="1:5" x14ac:dyDescent="0.35">
      <c r="A7448"/>
      <c r="E7448"/>
    </row>
    <row r="7449" spans="1:5" x14ac:dyDescent="0.35">
      <c r="A7449"/>
      <c r="E7449"/>
    </row>
    <row r="7450" spans="1:5" x14ac:dyDescent="0.35">
      <c r="A7450"/>
      <c r="E7450"/>
    </row>
    <row r="7451" spans="1:5" x14ac:dyDescent="0.35">
      <c r="A7451"/>
      <c r="E7451"/>
    </row>
    <row r="7452" spans="1:5" x14ac:dyDescent="0.35">
      <c r="A7452"/>
      <c r="E7452"/>
    </row>
    <row r="7453" spans="1:5" x14ac:dyDescent="0.35">
      <c r="A7453"/>
      <c r="E7453"/>
    </row>
    <row r="7454" spans="1:5" x14ac:dyDescent="0.35">
      <c r="A7454"/>
      <c r="E7454"/>
    </row>
    <row r="7455" spans="1:5" x14ac:dyDescent="0.35">
      <c r="A7455"/>
      <c r="E7455"/>
    </row>
    <row r="7456" spans="1:5" x14ac:dyDescent="0.35">
      <c r="A7456"/>
      <c r="E7456"/>
    </row>
    <row r="7457" spans="1:5" x14ac:dyDescent="0.35">
      <c r="A7457"/>
      <c r="E7457"/>
    </row>
    <row r="7458" spans="1:5" x14ac:dyDescent="0.35">
      <c r="A7458"/>
      <c r="E7458"/>
    </row>
    <row r="7459" spans="1:5" x14ac:dyDescent="0.35">
      <c r="A7459"/>
      <c r="E7459"/>
    </row>
    <row r="7460" spans="1:5" x14ac:dyDescent="0.35">
      <c r="A7460"/>
      <c r="E7460"/>
    </row>
    <row r="7461" spans="1:5" x14ac:dyDescent="0.35">
      <c r="A7461"/>
      <c r="E7461"/>
    </row>
    <row r="7462" spans="1:5" x14ac:dyDescent="0.35">
      <c r="A7462"/>
      <c r="E7462"/>
    </row>
    <row r="7463" spans="1:5" x14ac:dyDescent="0.35">
      <c r="A7463"/>
      <c r="E7463"/>
    </row>
    <row r="7464" spans="1:5" x14ac:dyDescent="0.35">
      <c r="A7464"/>
      <c r="E7464"/>
    </row>
    <row r="7465" spans="1:5" x14ac:dyDescent="0.35">
      <c r="A7465"/>
      <c r="E7465"/>
    </row>
    <row r="7466" spans="1:5" x14ac:dyDescent="0.35">
      <c r="A7466"/>
      <c r="E7466"/>
    </row>
    <row r="7467" spans="1:5" x14ac:dyDescent="0.35">
      <c r="A7467"/>
      <c r="E7467"/>
    </row>
    <row r="7468" spans="1:5" x14ac:dyDescent="0.35">
      <c r="A7468"/>
      <c r="E7468"/>
    </row>
    <row r="7469" spans="1:5" x14ac:dyDescent="0.35">
      <c r="A7469"/>
      <c r="E7469"/>
    </row>
    <row r="7470" spans="1:5" x14ac:dyDescent="0.35">
      <c r="A7470"/>
      <c r="E7470"/>
    </row>
    <row r="7471" spans="1:5" x14ac:dyDescent="0.35">
      <c r="A7471"/>
      <c r="E7471"/>
    </row>
    <row r="7472" spans="1:5" x14ac:dyDescent="0.35">
      <c r="A7472"/>
      <c r="E7472"/>
    </row>
    <row r="7473" spans="1:5" x14ac:dyDescent="0.35">
      <c r="A7473"/>
      <c r="E7473"/>
    </row>
    <row r="7474" spans="1:5" x14ac:dyDescent="0.35">
      <c r="A7474"/>
      <c r="E7474"/>
    </row>
    <row r="7475" spans="1:5" x14ac:dyDescent="0.35">
      <c r="A7475"/>
      <c r="E7475"/>
    </row>
    <row r="7476" spans="1:5" x14ac:dyDescent="0.35">
      <c r="A7476"/>
      <c r="E7476"/>
    </row>
    <row r="7477" spans="1:5" x14ac:dyDescent="0.35">
      <c r="A7477"/>
      <c r="E7477"/>
    </row>
    <row r="7478" spans="1:5" x14ac:dyDescent="0.35">
      <c r="A7478"/>
      <c r="E7478"/>
    </row>
    <row r="7479" spans="1:5" x14ac:dyDescent="0.35">
      <c r="A7479"/>
      <c r="E7479"/>
    </row>
    <row r="7480" spans="1:5" x14ac:dyDescent="0.35">
      <c r="A7480"/>
      <c r="E7480"/>
    </row>
    <row r="7481" spans="1:5" x14ac:dyDescent="0.35">
      <c r="A7481"/>
      <c r="E7481"/>
    </row>
    <row r="7482" spans="1:5" x14ac:dyDescent="0.35">
      <c r="A7482"/>
      <c r="E7482"/>
    </row>
    <row r="7483" spans="1:5" x14ac:dyDescent="0.35">
      <c r="A7483"/>
      <c r="E7483"/>
    </row>
    <row r="7484" spans="1:5" x14ac:dyDescent="0.35">
      <c r="A7484"/>
      <c r="E7484"/>
    </row>
    <row r="7485" spans="1:5" x14ac:dyDescent="0.35">
      <c r="A7485"/>
      <c r="E7485"/>
    </row>
    <row r="7486" spans="1:5" x14ac:dyDescent="0.35">
      <c r="A7486"/>
      <c r="E7486"/>
    </row>
    <row r="7487" spans="1:5" x14ac:dyDescent="0.35">
      <c r="A7487"/>
      <c r="E7487"/>
    </row>
    <row r="7488" spans="1:5" x14ac:dyDescent="0.35">
      <c r="A7488"/>
      <c r="E7488"/>
    </row>
    <row r="7489" spans="1:5" x14ac:dyDescent="0.35">
      <c r="A7489"/>
      <c r="E7489"/>
    </row>
    <row r="7490" spans="1:5" x14ac:dyDescent="0.35">
      <c r="A7490"/>
      <c r="E7490"/>
    </row>
    <row r="7491" spans="1:5" x14ac:dyDescent="0.35">
      <c r="A7491"/>
      <c r="E7491"/>
    </row>
    <row r="7492" spans="1:5" x14ac:dyDescent="0.35">
      <c r="A7492"/>
      <c r="E7492"/>
    </row>
    <row r="7493" spans="1:5" x14ac:dyDescent="0.35">
      <c r="A7493"/>
      <c r="E7493"/>
    </row>
    <row r="7494" spans="1:5" x14ac:dyDescent="0.35">
      <c r="A7494"/>
      <c r="E7494"/>
    </row>
    <row r="7495" spans="1:5" x14ac:dyDescent="0.35">
      <c r="A7495"/>
      <c r="E7495"/>
    </row>
    <row r="7496" spans="1:5" x14ac:dyDescent="0.35">
      <c r="A7496"/>
      <c r="E7496"/>
    </row>
    <row r="7497" spans="1:5" x14ac:dyDescent="0.35">
      <c r="A7497"/>
      <c r="E7497"/>
    </row>
    <row r="7498" spans="1:5" x14ac:dyDescent="0.35">
      <c r="A7498"/>
      <c r="E7498"/>
    </row>
    <row r="7499" spans="1:5" x14ac:dyDescent="0.35">
      <c r="A7499"/>
      <c r="E7499"/>
    </row>
    <row r="7500" spans="1:5" x14ac:dyDescent="0.35">
      <c r="A7500"/>
      <c r="E7500"/>
    </row>
    <row r="7501" spans="1:5" x14ac:dyDescent="0.35">
      <c r="A7501"/>
      <c r="E7501"/>
    </row>
    <row r="7502" spans="1:5" x14ac:dyDescent="0.35">
      <c r="A7502"/>
      <c r="E7502"/>
    </row>
    <row r="7503" spans="1:5" x14ac:dyDescent="0.35">
      <c r="A7503"/>
      <c r="E7503"/>
    </row>
    <row r="7504" spans="1:5" x14ac:dyDescent="0.35">
      <c r="A7504"/>
      <c r="E7504"/>
    </row>
    <row r="7505" spans="1:5" x14ac:dyDescent="0.35">
      <c r="A7505"/>
      <c r="E7505"/>
    </row>
    <row r="7506" spans="1:5" x14ac:dyDescent="0.35">
      <c r="A7506"/>
      <c r="E7506"/>
    </row>
    <row r="7507" spans="1:5" x14ac:dyDescent="0.35">
      <c r="A7507"/>
      <c r="E7507"/>
    </row>
    <row r="7508" spans="1:5" x14ac:dyDescent="0.35">
      <c r="A7508"/>
      <c r="E7508"/>
    </row>
    <row r="7509" spans="1:5" x14ac:dyDescent="0.35">
      <c r="A7509"/>
      <c r="E7509"/>
    </row>
    <row r="7510" spans="1:5" x14ac:dyDescent="0.35">
      <c r="A7510"/>
      <c r="E7510"/>
    </row>
    <row r="7511" spans="1:5" x14ac:dyDescent="0.35">
      <c r="A7511"/>
      <c r="E7511"/>
    </row>
    <row r="7512" spans="1:5" x14ac:dyDescent="0.35">
      <c r="A7512"/>
      <c r="E7512"/>
    </row>
    <row r="7513" spans="1:5" x14ac:dyDescent="0.35">
      <c r="A7513"/>
      <c r="E7513"/>
    </row>
    <row r="7514" spans="1:5" x14ac:dyDescent="0.35">
      <c r="A7514"/>
      <c r="E7514"/>
    </row>
    <row r="7515" spans="1:5" x14ac:dyDescent="0.35">
      <c r="A7515"/>
      <c r="E7515"/>
    </row>
    <row r="7516" spans="1:5" x14ac:dyDescent="0.35">
      <c r="A7516"/>
      <c r="E7516"/>
    </row>
    <row r="7517" spans="1:5" x14ac:dyDescent="0.35">
      <c r="A7517"/>
      <c r="E7517"/>
    </row>
    <row r="7518" spans="1:5" x14ac:dyDescent="0.35">
      <c r="A7518"/>
      <c r="E7518"/>
    </row>
    <row r="7519" spans="1:5" x14ac:dyDescent="0.35">
      <c r="A7519"/>
      <c r="E7519"/>
    </row>
    <row r="7520" spans="1:5" x14ac:dyDescent="0.35">
      <c r="A7520"/>
      <c r="E7520"/>
    </row>
    <row r="7521" spans="1:5" x14ac:dyDescent="0.35">
      <c r="A7521"/>
      <c r="E7521"/>
    </row>
    <row r="7522" spans="1:5" x14ac:dyDescent="0.35">
      <c r="A7522"/>
      <c r="E7522"/>
    </row>
    <row r="7523" spans="1:5" x14ac:dyDescent="0.35">
      <c r="A7523"/>
      <c r="E7523"/>
    </row>
    <row r="7524" spans="1:5" x14ac:dyDescent="0.35">
      <c r="A7524"/>
      <c r="E7524"/>
    </row>
    <row r="7525" spans="1:5" x14ac:dyDescent="0.35">
      <c r="A7525"/>
      <c r="E7525"/>
    </row>
    <row r="7526" spans="1:5" x14ac:dyDescent="0.35">
      <c r="A7526"/>
      <c r="E7526"/>
    </row>
    <row r="7527" spans="1:5" x14ac:dyDescent="0.35">
      <c r="A7527"/>
      <c r="E7527"/>
    </row>
    <row r="7528" spans="1:5" x14ac:dyDescent="0.35">
      <c r="A7528"/>
      <c r="E7528"/>
    </row>
    <row r="7529" spans="1:5" x14ac:dyDescent="0.35">
      <c r="A7529"/>
      <c r="E7529"/>
    </row>
    <row r="7530" spans="1:5" x14ac:dyDescent="0.35">
      <c r="A7530"/>
      <c r="E7530"/>
    </row>
    <row r="7531" spans="1:5" x14ac:dyDescent="0.35">
      <c r="A7531"/>
      <c r="E7531"/>
    </row>
    <row r="7532" spans="1:5" x14ac:dyDescent="0.35">
      <c r="A7532"/>
      <c r="E7532"/>
    </row>
    <row r="7533" spans="1:5" x14ac:dyDescent="0.35">
      <c r="A7533"/>
      <c r="E7533"/>
    </row>
    <row r="7534" spans="1:5" x14ac:dyDescent="0.35">
      <c r="A7534"/>
      <c r="E7534"/>
    </row>
    <row r="7535" spans="1:5" x14ac:dyDescent="0.35">
      <c r="A7535"/>
      <c r="E7535"/>
    </row>
    <row r="7536" spans="1:5" x14ac:dyDescent="0.35">
      <c r="A7536"/>
      <c r="E7536"/>
    </row>
    <row r="7537" spans="1:5" x14ac:dyDescent="0.35">
      <c r="A7537"/>
      <c r="E7537"/>
    </row>
    <row r="7538" spans="1:5" x14ac:dyDescent="0.35">
      <c r="A7538"/>
      <c r="E7538"/>
    </row>
    <row r="7539" spans="1:5" x14ac:dyDescent="0.35">
      <c r="A7539"/>
      <c r="E7539"/>
    </row>
    <row r="7540" spans="1:5" x14ac:dyDescent="0.35">
      <c r="A7540"/>
      <c r="E7540"/>
    </row>
    <row r="7541" spans="1:5" x14ac:dyDescent="0.35">
      <c r="A7541"/>
      <c r="E7541"/>
    </row>
    <row r="7542" spans="1:5" x14ac:dyDescent="0.35">
      <c r="A7542"/>
      <c r="E7542"/>
    </row>
    <row r="7543" spans="1:5" x14ac:dyDescent="0.35">
      <c r="A7543"/>
      <c r="E7543"/>
    </row>
    <row r="7544" spans="1:5" x14ac:dyDescent="0.35">
      <c r="A7544"/>
      <c r="E7544"/>
    </row>
    <row r="7545" spans="1:5" x14ac:dyDescent="0.35">
      <c r="A7545"/>
      <c r="E7545"/>
    </row>
    <row r="7546" spans="1:5" x14ac:dyDescent="0.35">
      <c r="A7546"/>
      <c r="E7546"/>
    </row>
    <row r="7547" spans="1:5" x14ac:dyDescent="0.35">
      <c r="A7547"/>
      <c r="E7547"/>
    </row>
    <row r="7548" spans="1:5" x14ac:dyDescent="0.35">
      <c r="A7548"/>
      <c r="E7548"/>
    </row>
    <row r="7549" spans="1:5" x14ac:dyDescent="0.35">
      <c r="A7549"/>
      <c r="E7549"/>
    </row>
    <row r="7550" spans="1:5" x14ac:dyDescent="0.35">
      <c r="A7550"/>
      <c r="E7550"/>
    </row>
    <row r="7551" spans="1:5" x14ac:dyDescent="0.35">
      <c r="A7551"/>
      <c r="E7551"/>
    </row>
    <row r="7552" spans="1:5" x14ac:dyDescent="0.35">
      <c r="A7552"/>
      <c r="E7552"/>
    </row>
    <row r="7553" spans="1:5" x14ac:dyDescent="0.35">
      <c r="A7553"/>
      <c r="E7553"/>
    </row>
    <row r="7554" spans="1:5" x14ac:dyDescent="0.35">
      <c r="A7554"/>
      <c r="E7554"/>
    </row>
    <row r="7555" spans="1:5" x14ac:dyDescent="0.35">
      <c r="A7555"/>
      <c r="E7555"/>
    </row>
    <row r="7556" spans="1:5" x14ac:dyDescent="0.35">
      <c r="A7556"/>
      <c r="E7556"/>
    </row>
    <row r="7557" spans="1:5" x14ac:dyDescent="0.35">
      <c r="A7557"/>
      <c r="E7557"/>
    </row>
    <row r="7558" spans="1:5" x14ac:dyDescent="0.35">
      <c r="A7558"/>
      <c r="E7558"/>
    </row>
    <row r="7559" spans="1:5" x14ac:dyDescent="0.35">
      <c r="A7559"/>
      <c r="E7559"/>
    </row>
    <row r="7560" spans="1:5" x14ac:dyDescent="0.35">
      <c r="A7560"/>
      <c r="E7560"/>
    </row>
    <row r="7561" spans="1:5" x14ac:dyDescent="0.35">
      <c r="A7561"/>
      <c r="E7561"/>
    </row>
    <row r="7562" spans="1:5" x14ac:dyDescent="0.35">
      <c r="A7562"/>
      <c r="E7562"/>
    </row>
    <row r="7563" spans="1:5" x14ac:dyDescent="0.35">
      <c r="A7563"/>
      <c r="E7563"/>
    </row>
    <row r="7564" spans="1:5" x14ac:dyDescent="0.35">
      <c r="A7564"/>
      <c r="E7564"/>
    </row>
    <row r="7565" spans="1:5" x14ac:dyDescent="0.35">
      <c r="A7565"/>
      <c r="E7565"/>
    </row>
    <row r="7566" spans="1:5" x14ac:dyDescent="0.35">
      <c r="A7566"/>
      <c r="E7566"/>
    </row>
    <row r="7567" spans="1:5" x14ac:dyDescent="0.35">
      <c r="A7567"/>
      <c r="E7567"/>
    </row>
    <row r="7568" spans="1:5" x14ac:dyDescent="0.35">
      <c r="A7568"/>
      <c r="E7568"/>
    </row>
    <row r="7569" spans="1:5" x14ac:dyDescent="0.35">
      <c r="A7569"/>
      <c r="E7569"/>
    </row>
    <row r="7570" spans="1:5" x14ac:dyDescent="0.35">
      <c r="A7570"/>
      <c r="E7570"/>
    </row>
    <row r="7571" spans="1:5" x14ac:dyDescent="0.35">
      <c r="A7571"/>
      <c r="E7571"/>
    </row>
    <row r="7572" spans="1:5" x14ac:dyDescent="0.35">
      <c r="A7572"/>
      <c r="E7572"/>
    </row>
    <row r="7573" spans="1:5" x14ac:dyDescent="0.35">
      <c r="A7573"/>
      <c r="E7573"/>
    </row>
    <row r="7574" spans="1:5" x14ac:dyDescent="0.35">
      <c r="A7574"/>
      <c r="E7574"/>
    </row>
    <row r="7575" spans="1:5" x14ac:dyDescent="0.35">
      <c r="A7575"/>
      <c r="E7575"/>
    </row>
    <row r="7576" spans="1:5" x14ac:dyDescent="0.35">
      <c r="A7576"/>
      <c r="E7576"/>
    </row>
    <row r="7577" spans="1:5" x14ac:dyDescent="0.35">
      <c r="A7577"/>
      <c r="E7577"/>
    </row>
    <row r="7578" spans="1:5" x14ac:dyDescent="0.35">
      <c r="A7578"/>
      <c r="E7578"/>
    </row>
    <row r="7579" spans="1:5" x14ac:dyDescent="0.35">
      <c r="A7579"/>
      <c r="E7579"/>
    </row>
    <row r="7580" spans="1:5" x14ac:dyDescent="0.35">
      <c r="A7580"/>
      <c r="E7580"/>
    </row>
    <row r="7581" spans="1:5" x14ac:dyDescent="0.35">
      <c r="A7581"/>
      <c r="E7581"/>
    </row>
    <row r="7582" spans="1:5" x14ac:dyDescent="0.35">
      <c r="A7582"/>
      <c r="E7582"/>
    </row>
    <row r="7583" spans="1:5" x14ac:dyDescent="0.35">
      <c r="A7583"/>
      <c r="E7583"/>
    </row>
    <row r="7584" spans="1:5" x14ac:dyDescent="0.35">
      <c r="A7584"/>
      <c r="E7584"/>
    </row>
    <row r="7585" spans="1:5" x14ac:dyDescent="0.35">
      <c r="A7585"/>
      <c r="E7585"/>
    </row>
    <row r="7586" spans="1:5" x14ac:dyDescent="0.35">
      <c r="A7586"/>
      <c r="E7586"/>
    </row>
    <row r="7587" spans="1:5" x14ac:dyDescent="0.35">
      <c r="A7587"/>
      <c r="E7587"/>
    </row>
    <row r="7588" spans="1:5" x14ac:dyDescent="0.35">
      <c r="A7588"/>
      <c r="E7588"/>
    </row>
    <row r="7589" spans="1:5" x14ac:dyDescent="0.35">
      <c r="A7589"/>
      <c r="E7589"/>
    </row>
    <row r="7590" spans="1:5" x14ac:dyDescent="0.35">
      <c r="A7590"/>
      <c r="E7590"/>
    </row>
    <row r="7591" spans="1:5" x14ac:dyDescent="0.35">
      <c r="A7591"/>
      <c r="E7591"/>
    </row>
    <row r="7592" spans="1:5" x14ac:dyDescent="0.35">
      <c r="A7592"/>
      <c r="E7592"/>
    </row>
    <row r="7593" spans="1:5" x14ac:dyDescent="0.35">
      <c r="A7593"/>
      <c r="E7593"/>
    </row>
    <row r="7594" spans="1:5" x14ac:dyDescent="0.35">
      <c r="A7594"/>
      <c r="E7594"/>
    </row>
    <row r="7595" spans="1:5" x14ac:dyDescent="0.35">
      <c r="A7595"/>
      <c r="E7595"/>
    </row>
    <row r="7596" spans="1:5" x14ac:dyDescent="0.35">
      <c r="A7596"/>
      <c r="E7596"/>
    </row>
    <row r="7597" spans="1:5" x14ac:dyDescent="0.35">
      <c r="A7597"/>
      <c r="E7597"/>
    </row>
    <row r="7598" spans="1:5" x14ac:dyDescent="0.35">
      <c r="A7598"/>
      <c r="E7598"/>
    </row>
    <row r="7599" spans="1:5" x14ac:dyDescent="0.35">
      <c r="A7599"/>
      <c r="E7599"/>
    </row>
    <row r="7600" spans="1:5" x14ac:dyDescent="0.35">
      <c r="A7600"/>
      <c r="E7600"/>
    </row>
    <row r="7601" spans="1:5" x14ac:dyDescent="0.35">
      <c r="A7601"/>
      <c r="E7601"/>
    </row>
    <row r="7602" spans="1:5" x14ac:dyDescent="0.35">
      <c r="A7602"/>
      <c r="E7602"/>
    </row>
    <row r="7603" spans="1:5" x14ac:dyDescent="0.35">
      <c r="A7603"/>
      <c r="E7603"/>
    </row>
    <row r="7604" spans="1:5" x14ac:dyDescent="0.35">
      <c r="A7604"/>
      <c r="E7604"/>
    </row>
    <row r="7605" spans="1:5" x14ac:dyDescent="0.35">
      <c r="A7605"/>
      <c r="E7605"/>
    </row>
    <row r="7606" spans="1:5" x14ac:dyDescent="0.35">
      <c r="A7606"/>
      <c r="E7606"/>
    </row>
    <row r="7607" spans="1:5" x14ac:dyDescent="0.35">
      <c r="A7607"/>
      <c r="E7607"/>
    </row>
    <row r="7608" spans="1:5" x14ac:dyDescent="0.35">
      <c r="A7608"/>
      <c r="E7608"/>
    </row>
    <row r="7609" spans="1:5" x14ac:dyDescent="0.35">
      <c r="A7609"/>
      <c r="E7609"/>
    </row>
    <row r="7610" spans="1:5" x14ac:dyDescent="0.35">
      <c r="A7610"/>
      <c r="E7610"/>
    </row>
    <row r="7611" spans="1:5" x14ac:dyDescent="0.35">
      <c r="A7611"/>
      <c r="E7611"/>
    </row>
    <row r="7612" spans="1:5" x14ac:dyDescent="0.35">
      <c r="A7612"/>
      <c r="E7612"/>
    </row>
    <row r="7613" spans="1:5" x14ac:dyDescent="0.35">
      <c r="A7613"/>
      <c r="E7613"/>
    </row>
    <row r="7614" spans="1:5" x14ac:dyDescent="0.35">
      <c r="A7614"/>
      <c r="E7614"/>
    </row>
    <row r="7615" spans="1:5" x14ac:dyDescent="0.35">
      <c r="A7615"/>
      <c r="E7615"/>
    </row>
    <row r="7616" spans="1:5" x14ac:dyDescent="0.35">
      <c r="A7616"/>
      <c r="E7616"/>
    </row>
    <row r="7617" spans="1:5" x14ac:dyDescent="0.35">
      <c r="A7617"/>
      <c r="E7617"/>
    </row>
    <row r="7618" spans="1:5" x14ac:dyDescent="0.35">
      <c r="A7618"/>
      <c r="E7618"/>
    </row>
    <row r="7619" spans="1:5" x14ac:dyDescent="0.35">
      <c r="A7619"/>
      <c r="E7619"/>
    </row>
    <row r="7620" spans="1:5" x14ac:dyDescent="0.35">
      <c r="A7620"/>
      <c r="E7620"/>
    </row>
    <row r="7621" spans="1:5" x14ac:dyDescent="0.35">
      <c r="A7621"/>
      <c r="E7621"/>
    </row>
    <row r="7622" spans="1:5" x14ac:dyDescent="0.35">
      <c r="A7622"/>
      <c r="E7622"/>
    </row>
    <row r="7623" spans="1:5" x14ac:dyDescent="0.35">
      <c r="A7623"/>
      <c r="E7623"/>
    </row>
    <row r="7624" spans="1:5" x14ac:dyDescent="0.35">
      <c r="A7624"/>
      <c r="E7624"/>
    </row>
    <row r="7625" spans="1:5" x14ac:dyDescent="0.35">
      <c r="A7625"/>
      <c r="E7625"/>
    </row>
    <row r="7626" spans="1:5" x14ac:dyDescent="0.35">
      <c r="A7626"/>
      <c r="E7626"/>
    </row>
    <row r="7627" spans="1:5" x14ac:dyDescent="0.35">
      <c r="A7627"/>
      <c r="E7627"/>
    </row>
    <row r="7628" spans="1:5" x14ac:dyDescent="0.35">
      <c r="A7628"/>
      <c r="E7628"/>
    </row>
    <row r="7629" spans="1:5" x14ac:dyDescent="0.35">
      <c r="A7629"/>
      <c r="E7629"/>
    </row>
    <row r="7630" spans="1:5" x14ac:dyDescent="0.35">
      <c r="A7630"/>
      <c r="E7630"/>
    </row>
    <row r="7631" spans="1:5" x14ac:dyDescent="0.35">
      <c r="A7631"/>
      <c r="E7631"/>
    </row>
    <row r="7632" spans="1:5" x14ac:dyDescent="0.35">
      <c r="A7632"/>
      <c r="E7632"/>
    </row>
    <row r="7633" spans="1:5" x14ac:dyDescent="0.35">
      <c r="A7633"/>
      <c r="E7633"/>
    </row>
    <row r="7634" spans="1:5" x14ac:dyDescent="0.35">
      <c r="A7634"/>
      <c r="E7634"/>
    </row>
    <row r="7635" spans="1:5" x14ac:dyDescent="0.35">
      <c r="A7635"/>
      <c r="E7635"/>
    </row>
    <row r="7636" spans="1:5" x14ac:dyDescent="0.35">
      <c r="A7636"/>
      <c r="E7636"/>
    </row>
    <row r="7637" spans="1:5" x14ac:dyDescent="0.35">
      <c r="A7637"/>
      <c r="E7637"/>
    </row>
    <row r="7638" spans="1:5" x14ac:dyDescent="0.35">
      <c r="A7638"/>
      <c r="E7638"/>
    </row>
    <row r="7639" spans="1:5" x14ac:dyDescent="0.35">
      <c r="A7639"/>
      <c r="E7639"/>
    </row>
    <row r="7640" spans="1:5" x14ac:dyDescent="0.35">
      <c r="A7640"/>
      <c r="E7640"/>
    </row>
    <row r="7641" spans="1:5" x14ac:dyDescent="0.35">
      <c r="A7641"/>
      <c r="E7641"/>
    </row>
    <row r="7642" spans="1:5" x14ac:dyDescent="0.35">
      <c r="A7642"/>
      <c r="E7642"/>
    </row>
    <row r="7643" spans="1:5" x14ac:dyDescent="0.35">
      <c r="A7643"/>
      <c r="E7643"/>
    </row>
    <row r="7644" spans="1:5" x14ac:dyDescent="0.35">
      <c r="A7644"/>
      <c r="E7644"/>
    </row>
    <row r="7645" spans="1:5" x14ac:dyDescent="0.35">
      <c r="A7645"/>
      <c r="E7645"/>
    </row>
    <row r="7646" spans="1:5" x14ac:dyDescent="0.35">
      <c r="A7646"/>
      <c r="E7646"/>
    </row>
    <row r="7647" spans="1:5" x14ac:dyDescent="0.35">
      <c r="A7647"/>
      <c r="E7647"/>
    </row>
    <row r="7648" spans="1:5" x14ac:dyDescent="0.35">
      <c r="A7648"/>
      <c r="E7648"/>
    </row>
    <row r="7649" spans="1:5" x14ac:dyDescent="0.35">
      <c r="A7649"/>
      <c r="E7649"/>
    </row>
    <row r="7650" spans="1:5" x14ac:dyDescent="0.35">
      <c r="A7650"/>
      <c r="E7650"/>
    </row>
    <row r="7651" spans="1:5" x14ac:dyDescent="0.35">
      <c r="A7651"/>
      <c r="E7651"/>
    </row>
    <row r="7652" spans="1:5" x14ac:dyDescent="0.35">
      <c r="A7652"/>
      <c r="E7652"/>
    </row>
    <row r="7653" spans="1:5" x14ac:dyDescent="0.35">
      <c r="A7653"/>
      <c r="E7653"/>
    </row>
    <row r="7654" spans="1:5" x14ac:dyDescent="0.35">
      <c r="A7654"/>
      <c r="E7654"/>
    </row>
    <row r="7655" spans="1:5" x14ac:dyDescent="0.35">
      <c r="A7655"/>
      <c r="E7655"/>
    </row>
    <row r="7656" spans="1:5" x14ac:dyDescent="0.35">
      <c r="A7656"/>
      <c r="E7656"/>
    </row>
    <row r="7657" spans="1:5" x14ac:dyDescent="0.35">
      <c r="A7657"/>
      <c r="E7657"/>
    </row>
    <row r="7658" spans="1:5" x14ac:dyDescent="0.35">
      <c r="A7658"/>
      <c r="E7658"/>
    </row>
    <row r="7659" spans="1:5" x14ac:dyDescent="0.35">
      <c r="A7659"/>
      <c r="E7659"/>
    </row>
    <row r="7660" spans="1:5" x14ac:dyDescent="0.35">
      <c r="A7660"/>
      <c r="E7660"/>
    </row>
    <row r="7661" spans="1:5" x14ac:dyDescent="0.35">
      <c r="A7661"/>
      <c r="E7661"/>
    </row>
    <row r="7662" spans="1:5" x14ac:dyDescent="0.35">
      <c r="A7662"/>
      <c r="E7662"/>
    </row>
    <row r="7663" spans="1:5" x14ac:dyDescent="0.35">
      <c r="A7663"/>
      <c r="E7663"/>
    </row>
    <row r="7664" spans="1:5" x14ac:dyDescent="0.35">
      <c r="A7664"/>
      <c r="E7664"/>
    </row>
    <row r="7665" spans="1:5" x14ac:dyDescent="0.35">
      <c r="A7665"/>
      <c r="E7665"/>
    </row>
    <row r="7666" spans="1:5" x14ac:dyDescent="0.35">
      <c r="A7666"/>
      <c r="E7666"/>
    </row>
    <row r="7667" spans="1:5" x14ac:dyDescent="0.35">
      <c r="A7667"/>
      <c r="E7667"/>
    </row>
    <row r="7668" spans="1:5" x14ac:dyDescent="0.35">
      <c r="A7668"/>
      <c r="E7668"/>
    </row>
    <row r="7669" spans="1:5" x14ac:dyDescent="0.35">
      <c r="A7669"/>
      <c r="E7669"/>
    </row>
    <row r="7670" spans="1:5" x14ac:dyDescent="0.35">
      <c r="A7670"/>
      <c r="E7670"/>
    </row>
    <row r="7671" spans="1:5" x14ac:dyDescent="0.35">
      <c r="A7671"/>
      <c r="E7671"/>
    </row>
    <row r="7672" spans="1:5" x14ac:dyDescent="0.35">
      <c r="A7672"/>
      <c r="E7672"/>
    </row>
    <row r="7673" spans="1:5" x14ac:dyDescent="0.35">
      <c r="A7673"/>
      <c r="E7673"/>
    </row>
    <row r="7674" spans="1:5" x14ac:dyDescent="0.35">
      <c r="A7674"/>
      <c r="E7674"/>
    </row>
    <row r="7675" spans="1:5" x14ac:dyDescent="0.35">
      <c r="A7675"/>
      <c r="E7675"/>
    </row>
    <row r="7676" spans="1:5" x14ac:dyDescent="0.35">
      <c r="A7676"/>
      <c r="E7676"/>
    </row>
    <row r="7677" spans="1:5" x14ac:dyDescent="0.35">
      <c r="A7677"/>
      <c r="E7677"/>
    </row>
    <row r="7678" spans="1:5" x14ac:dyDescent="0.35">
      <c r="A7678"/>
      <c r="E7678"/>
    </row>
    <row r="7679" spans="1:5" x14ac:dyDescent="0.35">
      <c r="A7679"/>
      <c r="E7679"/>
    </row>
    <row r="7680" spans="1:5" x14ac:dyDescent="0.35">
      <c r="A7680"/>
      <c r="E7680"/>
    </row>
    <row r="7681" spans="1:5" x14ac:dyDescent="0.35">
      <c r="A7681"/>
      <c r="E7681"/>
    </row>
    <row r="7682" spans="1:5" x14ac:dyDescent="0.35">
      <c r="A7682"/>
      <c r="E7682"/>
    </row>
    <row r="7683" spans="1:5" x14ac:dyDescent="0.35">
      <c r="A7683"/>
      <c r="E7683"/>
    </row>
    <row r="7684" spans="1:5" x14ac:dyDescent="0.35">
      <c r="A7684"/>
      <c r="E7684"/>
    </row>
    <row r="7685" spans="1:5" x14ac:dyDescent="0.35">
      <c r="A7685"/>
      <c r="E7685"/>
    </row>
    <row r="7686" spans="1:5" x14ac:dyDescent="0.35">
      <c r="A7686"/>
      <c r="E7686"/>
    </row>
    <row r="7687" spans="1:5" x14ac:dyDescent="0.35">
      <c r="A7687"/>
      <c r="E7687"/>
    </row>
    <row r="7688" spans="1:5" x14ac:dyDescent="0.35">
      <c r="A7688"/>
      <c r="E7688"/>
    </row>
    <row r="7689" spans="1:5" x14ac:dyDescent="0.35">
      <c r="A7689"/>
      <c r="E7689"/>
    </row>
    <row r="7690" spans="1:5" x14ac:dyDescent="0.35">
      <c r="A7690"/>
      <c r="E7690"/>
    </row>
    <row r="7691" spans="1:5" x14ac:dyDescent="0.35">
      <c r="A7691"/>
      <c r="E7691"/>
    </row>
    <row r="7692" spans="1:5" x14ac:dyDescent="0.35">
      <c r="A7692"/>
      <c r="E7692"/>
    </row>
    <row r="7693" spans="1:5" x14ac:dyDescent="0.35">
      <c r="A7693"/>
      <c r="E7693"/>
    </row>
    <row r="7694" spans="1:5" x14ac:dyDescent="0.35">
      <c r="A7694"/>
      <c r="E7694"/>
    </row>
    <row r="7695" spans="1:5" x14ac:dyDescent="0.35">
      <c r="A7695"/>
      <c r="E7695"/>
    </row>
    <row r="7696" spans="1:5" x14ac:dyDescent="0.35">
      <c r="A7696"/>
      <c r="E7696"/>
    </row>
    <row r="7697" spans="1:5" x14ac:dyDescent="0.35">
      <c r="A7697"/>
      <c r="E7697"/>
    </row>
    <row r="7698" spans="1:5" x14ac:dyDescent="0.35">
      <c r="A7698"/>
      <c r="E7698"/>
    </row>
    <row r="7699" spans="1:5" x14ac:dyDescent="0.35">
      <c r="A7699"/>
      <c r="E7699"/>
    </row>
    <row r="7700" spans="1:5" x14ac:dyDescent="0.35">
      <c r="A7700"/>
      <c r="E7700"/>
    </row>
    <row r="7701" spans="1:5" x14ac:dyDescent="0.35">
      <c r="A7701"/>
      <c r="E7701"/>
    </row>
    <row r="7702" spans="1:5" x14ac:dyDescent="0.35">
      <c r="A7702"/>
      <c r="E7702"/>
    </row>
    <row r="7703" spans="1:5" x14ac:dyDescent="0.35">
      <c r="A7703"/>
      <c r="E7703"/>
    </row>
    <row r="7704" spans="1:5" x14ac:dyDescent="0.35">
      <c r="A7704"/>
      <c r="E7704"/>
    </row>
    <row r="7705" spans="1:5" x14ac:dyDescent="0.35">
      <c r="A7705"/>
      <c r="E7705"/>
    </row>
    <row r="7706" spans="1:5" x14ac:dyDescent="0.35">
      <c r="A7706"/>
      <c r="E7706"/>
    </row>
    <row r="7707" spans="1:5" x14ac:dyDescent="0.35">
      <c r="A7707"/>
      <c r="E7707"/>
    </row>
    <row r="7708" spans="1:5" x14ac:dyDescent="0.35">
      <c r="A7708"/>
      <c r="E7708"/>
    </row>
    <row r="7709" spans="1:5" x14ac:dyDescent="0.35">
      <c r="A7709"/>
      <c r="E7709"/>
    </row>
    <row r="7710" spans="1:5" x14ac:dyDescent="0.35">
      <c r="A7710"/>
      <c r="E7710"/>
    </row>
    <row r="7711" spans="1:5" x14ac:dyDescent="0.35">
      <c r="A7711"/>
      <c r="E7711"/>
    </row>
    <row r="7712" spans="1:5" x14ac:dyDescent="0.35">
      <c r="A7712"/>
      <c r="E7712"/>
    </row>
    <row r="7713" spans="1:5" x14ac:dyDescent="0.35">
      <c r="A7713"/>
      <c r="E7713"/>
    </row>
    <row r="7714" spans="1:5" x14ac:dyDescent="0.35">
      <c r="A7714"/>
      <c r="E7714"/>
    </row>
    <row r="7715" spans="1:5" x14ac:dyDescent="0.35">
      <c r="A7715"/>
      <c r="E7715"/>
    </row>
    <row r="7716" spans="1:5" x14ac:dyDescent="0.35">
      <c r="A7716"/>
      <c r="E7716"/>
    </row>
    <row r="7717" spans="1:5" x14ac:dyDescent="0.35">
      <c r="A7717"/>
      <c r="E7717"/>
    </row>
    <row r="7718" spans="1:5" x14ac:dyDescent="0.35">
      <c r="A7718"/>
      <c r="E7718"/>
    </row>
    <row r="7719" spans="1:5" x14ac:dyDescent="0.35">
      <c r="A7719"/>
      <c r="E7719"/>
    </row>
    <row r="7720" spans="1:5" x14ac:dyDescent="0.35">
      <c r="A7720"/>
      <c r="E7720"/>
    </row>
    <row r="7721" spans="1:5" x14ac:dyDescent="0.35">
      <c r="A7721"/>
      <c r="E7721"/>
    </row>
    <row r="7722" spans="1:5" x14ac:dyDescent="0.35">
      <c r="A7722"/>
      <c r="E7722"/>
    </row>
    <row r="7723" spans="1:5" x14ac:dyDescent="0.35">
      <c r="A7723"/>
      <c r="E7723"/>
    </row>
    <row r="7724" spans="1:5" x14ac:dyDescent="0.35">
      <c r="A7724"/>
      <c r="E7724"/>
    </row>
    <row r="7725" spans="1:5" x14ac:dyDescent="0.35">
      <c r="A7725"/>
      <c r="E7725"/>
    </row>
    <row r="7726" spans="1:5" x14ac:dyDescent="0.35">
      <c r="A7726"/>
      <c r="E7726"/>
    </row>
    <row r="7727" spans="1:5" x14ac:dyDescent="0.35">
      <c r="A7727"/>
      <c r="E7727"/>
    </row>
    <row r="7728" spans="1:5" x14ac:dyDescent="0.35">
      <c r="A7728"/>
      <c r="E7728"/>
    </row>
    <row r="7729" spans="1:5" x14ac:dyDescent="0.35">
      <c r="A7729"/>
      <c r="E7729"/>
    </row>
    <row r="7730" spans="1:5" x14ac:dyDescent="0.35">
      <c r="A7730"/>
      <c r="E7730"/>
    </row>
    <row r="7731" spans="1:5" x14ac:dyDescent="0.35">
      <c r="A7731"/>
      <c r="E7731"/>
    </row>
    <row r="7732" spans="1:5" x14ac:dyDescent="0.35">
      <c r="A7732"/>
      <c r="E7732"/>
    </row>
    <row r="7733" spans="1:5" x14ac:dyDescent="0.35">
      <c r="A7733"/>
      <c r="E7733"/>
    </row>
    <row r="7734" spans="1:5" x14ac:dyDescent="0.35">
      <c r="A7734"/>
      <c r="E7734"/>
    </row>
    <row r="7735" spans="1:5" x14ac:dyDescent="0.35">
      <c r="A7735"/>
      <c r="E7735"/>
    </row>
    <row r="7736" spans="1:5" x14ac:dyDescent="0.35">
      <c r="A7736"/>
      <c r="E7736"/>
    </row>
    <row r="7737" spans="1:5" x14ac:dyDescent="0.35">
      <c r="A7737"/>
      <c r="E7737"/>
    </row>
    <row r="7738" spans="1:5" x14ac:dyDescent="0.35">
      <c r="A7738"/>
      <c r="E7738"/>
    </row>
    <row r="7739" spans="1:5" x14ac:dyDescent="0.35">
      <c r="A7739"/>
      <c r="E7739"/>
    </row>
    <row r="7740" spans="1:5" x14ac:dyDescent="0.35">
      <c r="A7740"/>
      <c r="E7740"/>
    </row>
    <row r="7741" spans="1:5" x14ac:dyDescent="0.35">
      <c r="A7741"/>
      <c r="E7741"/>
    </row>
    <row r="7742" spans="1:5" x14ac:dyDescent="0.35">
      <c r="A7742"/>
      <c r="E7742"/>
    </row>
    <row r="7743" spans="1:5" x14ac:dyDescent="0.35">
      <c r="A7743"/>
      <c r="E7743"/>
    </row>
    <row r="7744" spans="1:5" x14ac:dyDescent="0.35">
      <c r="A7744"/>
      <c r="E7744"/>
    </row>
    <row r="7745" spans="1:5" x14ac:dyDescent="0.35">
      <c r="A7745"/>
      <c r="E7745"/>
    </row>
    <row r="7746" spans="1:5" x14ac:dyDescent="0.35">
      <c r="A7746"/>
      <c r="E7746"/>
    </row>
    <row r="7747" spans="1:5" x14ac:dyDescent="0.35">
      <c r="A7747"/>
      <c r="E7747"/>
    </row>
    <row r="7748" spans="1:5" x14ac:dyDescent="0.35">
      <c r="A7748"/>
      <c r="E7748"/>
    </row>
    <row r="7749" spans="1:5" x14ac:dyDescent="0.35">
      <c r="A7749"/>
      <c r="E7749"/>
    </row>
    <row r="7750" spans="1:5" x14ac:dyDescent="0.35">
      <c r="A7750"/>
      <c r="E7750"/>
    </row>
    <row r="7751" spans="1:5" x14ac:dyDescent="0.35">
      <c r="A7751"/>
      <c r="E7751"/>
    </row>
    <row r="7752" spans="1:5" x14ac:dyDescent="0.35">
      <c r="A7752"/>
      <c r="E7752"/>
    </row>
    <row r="7753" spans="1:5" x14ac:dyDescent="0.35">
      <c r="A7753"/>
      <c r="E7753"/>
    </row>
    <row r="7754" spans="1:5" x14ac:dyDescent="0.35">
      <c r="A7754"/>
      <c r="E7754"/>
    </row>
    <row r="7755" spans="1:5" x14ac:dyDescent="0.35">
      <c r="A7755"/>
      <c r="E7755"/>
    </row>
    <row r="7756" spans="1:5" x14ac:dyDescent="0.35">
      <c r="A7756"/>
      <c r="E7756"/>
    </row>
    <row r="7757" spans="1:5" x14ac:dyDescent="0.35">
      <c r="A7757"/>
      <c r="E7757"/>
    </row>
    <row r="7758" spans="1:5" x14ac:dyDescent="0.35">
      <c r="A7758"/>
      <c r="E7758"/>
    </row>
    <row r="7759" spans="1:5" x14ac:dyDescent="0.35">
      <c r="A7759"/>
      <c r="E7759"/>
    </row>
    <row r="7760" spans="1:5" x14ac:dyDescent="0.35">
      <c r="A7760"/>
      <c r="E7760"/>
    </row>
    <row r="7761" spans="1:5" x14ac:dyDescent="0.35">
      <c r="A7761"/>
      <c r="E7761"/>
    </row>
    <row r="7762" spans="1:5" x14ac:dyDescent="0.35">
      <c r="A7762"/>
      <c r="E7762"/>
    </row>
    <row r="7763" spans="1:5" x14ac:dyDescent="0.35">
      <c r="A7763"/>
      <c r="E7763"/>
    </row>
    <row r="7764" spans="1:5" x14ac:dyDescent="0.35">
      <c r="A7764"/>
      <c r="E7764"/>
    </row>
    <row r="7765" spans="1:5" x14ac:dyDescent="0.35">
      <c r="A7765"/>
      <c r="E7765"/>
    </row>
    <row r="7766" spans="1:5" x14ac:dyDescent="0.35">
      <c r="A7766"/>
      <c r="E7766"/>
    </row>
    <row r="7767" spans="1:5" x14ac:dyDescent="0.35">
      <c r="A7767"/>
      <c r="E7767"/>
    </row>
    <row r="7768" spans="1:5" x14ac:dyDescent="0.35">
      <c r="A7768"/>
      <c r="E7768"/>
    </row>
    <row r="7769" spans="1:5" x14ac:dyDescent="0.35">
      <c r="A7769"/>
      <c r="E7769"/>
    </row>
    <row r="7770" spans="1:5" x14ac:dyDescent="0.35">
      <c r="A7770"/>
      <c r="E7770"/>
    </row>
    <row r="7771" spans="1:5" x14ac:dyDescent="0.35">
      <c r="A7771"/>
      <c r="E7771"/>
    </row>
    <row r="7772" spans="1:5" x14ac:dyDescent="0.35">
      <c r="A7772"/>
      <c r="E7772"/>
    </row>
    <row r="7773" spans="1:5" x14ac:dyDescent="0.35">
      <c r="A7773"/>
      <c r="E7773"/>
    </row>
    <row r="7774" spans="1:5" x14ac:dyDescent="0.35">
      <c r="A7774"/>
      <c r="E7774"/>
    </row>
    <row r="7775" spans="1:5" x14ac:dyDescent="0.35">
      <c r="A7775"/>
      <c r="E7775"/>
    </row>
    <row r="7776" spans="1:5" x14ac:dyDescent="0.35">
      <c r="A7776"/>
      <c r="E7776"/>
    </row>
    <row r="7777" spans="1:5" x14ac:dyDescent="0.35">
      <c r="A7777"/>
      <c r="E7777"/>
    </row>
    <row r="7778" spans="1:5" x14ac:dyDescent="0.35">
      <c r="A7778"/>
      <c r="E7778"/>
    </row>
    <row r="7779" spans="1:5" x14ac:dyDescent="0.35">
      <c r="A7779"/>
      <c r="E7779"/>
    </row>
    <row r="7780" spans="1:5" x14ac:dyDescent="0.35">
      <c r="A7780"/>
      <c r="E7780"/>
    </row>
    <row r="7781" spans="1:5" x14ac:dyDescent="0.35">
      <c r="A7781"/>
      <c r="E7781"/>
    </row>
    <row r="7782" spans="1:5" x14ac:dyDescent="0.35">
      <c r="A7782"/>
      <c r="E7782"/>
    </row>
    <row r="7783" spans="1:5" x14ac:dyDescent="0.35">
      <c r="A7783"/>
      <c r="E7783"/>
    </row>
    <row r="7784" spans="1:5" x14ac:dyDescent="0.35">
      <c r="A7784"/>
      <c r="E7784"/>
    </row>
    <row r="7785" spans="1:5" x14ac:dyDescent="0.35">
      <c r="A7785"/>
      <c r="E7785"/>
    </row>
    <row r="7786" spans="1:5" x14ac:dyDescent="0.35">
      <c r="A7786"/>
      <c r="E7786"/>
    </row>
    <row r="7787" spans="1:5" x14ac:dyDescent="0.35">
      <c r="A7787"/>
      <c r="E7787"/>
    </row>
    <row r="7788" spans="1:5" x14ac:dyDescent="0.35">
      <c r="A7788"/>
      <c r="E7788"/>
    </row>
    <row r="7789" spans="1:5" x14ac:dyDescent="0.35">
      <c r="A7789"/>
      <c r="E7789"/>
    </row>
    <row r="7790" spans="1:5" x14ac:dyDescent="0.35">
      <c r="A7790"/>
      <c r="E7790"/>
    </row>
    <row r="7791" spans="1:5" x14ac:dyDescent="0.35">
      <c r="A7791"/>
      <c r="E7791"/>
    </row>
    <row r="7792" spans="1:5" x14ac:dyDescent="0.35">
      <c r="A7792"/>
      <c r="E7792"/>
    </row>
    <row r="7793" spans="1:5" x14ac:dyDescent="0.35">
      <c r="A7793"/>
      <c r="E7793"/>
    </row>
    <row r="7794" spans="1:5" x14ac:dyDescent="0.35">
      <c r="A7794"/>
      <c r="E7794"/>
    </row>
    <row r="7795" spans="1:5" x14ac:dyDescent="0.35">
      <c r="A7795"/>
      <c r="E7795"/>
    </row>
    <row r="7796" spans="1:5" x14ac:dyDescent="0.35">
      <c r="A7796"/>
      <c r="E7796"/>
    </row>
    <row r="7797" spans="1:5" x14ac:dyDescent="0.35">
      <c r="A7797"/>
      <c r="E7797"/>
    </row>
    <row r="7798" spans="1:5" x14ac:dyDescent="0.35">
      <c r="A7798"/>
      <c r="E7798"/>
    </row>
    <row r="7799" spans="1:5" x14ac:dyDescent="0.35">
      <c r="A7799"/>
      <c r="E7799"/>
    </row>
    <row r="7800" spans="1:5" x14ac:dyDescent="0.35">
      <c r="A7800"/>
      <c r="E7800"/>
    </row>
    <row r="7801" spans="1:5" x14ac:dyDescent="0.35">
      <c r="A7801"/>
      <c r="E7801"/>
    </row>
    <row r="7802" spans="1:5" x14ac:dyDescent="0.35">
      <c r="A7802"/>
      <c r="E7802"/>
    </row>
    <row r="7803" spans="1:5" x14ac:dyDescent="0.35">
      <c r="A7803"/>
      <c r="E7803"/>
    </row>
    <row r="7804" spans="1:5" x14ac:dyDescent="0.35">
      <c r="A7804"/>
      <c r="E7804"/>
    </row>
    <row r="7805" spans="1:5" x14ac:dyDescent="0.35">
      <c r="A7805"/>
      <c r="E7805"/>
    </row>
    <row r="7806" spans="1:5" x14ac:dyDescent="0.35">
      <c r="A7806"/>
      <c r="E7806"/>
    </row>
    <row r="7807" spans="1:5" x14ac:dyDescent="0.35">
      <c r="A7807"/>
      <c r="E7807"/>
    </row>
    <row r="7808" spans="1:5" x14ac:dyDescent="0.35">
      <c r="A7808"/>
      <c r="E7808"/>
    </row>
    <row r="7809" spans="1:5" x14ac:dyDescent="0.35">
      <c r="A7809"/>
      <c r="E7809"/>
    </row>
    <row r="7810" spans="1:5" x14ac:dyDescent="0.35">
      <c r="A7810"/>
      <c r="E7810"/>
    </row>
    <row r="7811" spans="1:5" x14ac:dyDescent="0.35">
      <c r="A7811"/>
      <c r="E7811"/>
    </row>
    <row r="7812" spans="1:5" x14ac:dyDescent="0.35">
      <c r="A7812"/>
      <c r="E7812"/>
    </row>
    <row r="7813" spans="1:5" x14ac:dyDescent="0.35">
      <c r="A7813"/>
      <c r="E7813"/>
    </row>
    <row r="7814" spans="1:5" x14ac:dyDescent="0.35">
      <c r="A7814"/>
      <c r="E7814"/>
    </row>
    <row r="7815" spans="1:5" x14ac:dyDescent="0.35">
      <c r="A7815"/>
      <c r="E7815"/>
    </row>
    <row r="7816" spans="1:5" x14ac:dyDescent="0.35">
      <c r="A7816"/>
      <c r="E7816"/>
    </row>
    <row r="7817" spans="1:5" x14ac:dyDescent="0.35">
      <c r="A7817"/>
      <c r="E7817"/>
    </row>
    <row r="7818" spans="1:5" x14ac:dyDescent="0.35">
      <c r="A7818"/>
      <c r="E7818"/>
    </row>
    <row r="7819" spans="1:5" x14ac:dyDescent="0.35">
      <c r="A7819"/>
      <c r="E7819"/>
    </row>
    <row r="7820" spans="1:5" x14ac:dyDescent="0.35">
      <c r="A7820"/>
      <c r="E7820"/>
    </row>
    <row r="7821" spans="1:5" x14ac:dyDescent="0.35">
      <c r="A7821"/>
      <c r="E7821"/>
    </row>
    <row r="7822" spans="1:5" x14ac:dyDescent="0.35">
      <c r="A7822"/>
      <c r="E7822"/>
    </row>
    <row r="7823" spans="1:5" x14ac:dyDescent="0.35">
      <c r="A7823"/>
      <c r="E7823"/>
    </row>
    <row r="7824" spans="1:5" x14ac:dyDescent="0.35">
      <c r="A7824"/>
      <c r="E7824"/>
    </row>
    <row r="7825" spans="1:5" x14ac:dyDescent="0.35">
      <c r="A7825"/>
      <c r="E7825"/>
    </row>
    <row r="7826" spans="1:5" x14ac:dyDescent="0.35">
      <c r="A7826"/>
      <c r="E7826"/>
    </row>
    <row r="7827" spans="1:5" x14ac:dyDescent="0.35">
      <c r="A7827"/>
      <c r="E7827"/>
    </row>
    <row r="7828" spans="1:5" x14ac:dyDescent="0.35">
      <c r="A7828"/>
      <c r="E7828"/>
    </row>
    <row r="7829" spans="1:5" x14ac:dyDescent="0.35">
      <c r="A7829"/>
      <c r="E7829"/>
    </row>
    <row r="7830" spans="1:5" x14ac:dyDescent="0.35">
      <c r="A7830"/>
      <c r="E7830"/>
    </row>
    <row r="7831" spans="1:5" x14ac:dyDescent="0.35">
      <c r="A7831"/>
      <c r="E7831"/>
    </row>
    <row r="7832" spans="1:5" x14ac:dyDescent="0.35">
      <c r="A7832"/>
      <c r="E7832"/>
    </row>
    <row r="7833" spans="1:5" x14ac:dyDescent="0.35">
      <c r="A7833"/>
      <c r="E7833"/>
    </row>
    <row r="7834" spans="1:5" x14ac:dyDescent="0.35">
      <c r="A7834"/>
      <c r="E7834"/>
    </row>
    <row r="7835" spans="1:5" x14ac:dyDescent="0.35">
      <c r="A7835"/>
      <c r="E7835"/>
    </row>
    <row r="7836" spans="1:5" x14ac:dyDescent="0.35">
      <c r="A7836"/>
      <c r="E7836"/>
    </row>
    <row r="7837" spans="1:5" x14ac:dyDescent="0.35">
      <c r="A7837"/>
      <c r="E7837"/>
    </row>
    <row r="7838" spans="1:5" x14ac:dyDescent="0.35">
      <c r="A7838"/>
      <c r="E7838"/>
    </row>
    <row r="7839" spans="1:5" x14ac:dyDescent="0.35">
      <c r="A7839"/>
      <c r="E7839"/>
    </row>
    <row r="7840" spans="1:5" x14ac:dyDescent="0.35">
      <c r="A7840"/>
      <c r="E7840"/>
    </row>
    <row r="7841" spans="1:5" x14ac:dyDescent="0.35">
      <c r="A7841"/>
      <c r="E7841"/>
    </row>
    <row r="7842" spans="1:5" x14ac:dyDescent="0.35">
      <c r="A7842"/>
      <c r="E7842"/>
    </row>
    <row r="7843" spans="1:5" x14ac:dyDescent="0.35">
      <c r="A7843"/>
      <c r="E7843"/>
    </row>
    <row r="7844" spans="1:5" x14ac:dyDescent="0.35">
      <c r="A7844"/>
      <c r="E7844"/>
    </row>
    <row r="7845" spans="1:5" x14ac:dyDescent="0.35">
      <c r="A7845"/>
      <c r="E7845"/>
    </row>
    <row r="7846" spans="1:5" x14ac:dyDescent="0.35">
      <c r="A7846"/>
      <c r="E7846"/>
    </row>
    <row r="7847" spans="1:5" x14ac:dyDescent="0.35">
      <c r="A7847"/>
      <c r="E7847"/>
    </row>
    <row r="7848" spans="1:5" x14ac:dyDescent="0.35">
      <c r="A7848"/>
      <c r="E7848"/>
    </row>
    <row r="7849" spans="1:5" x14ac:dyDescent="0.35">
      <c r="A7849"/>
      <c r="E7849"/>
    </row>
    <row r="7850" spans="1:5" x14ac:dyDescent="0.35">
      <c r="A7850"/>
      <c r="E7850"/>
    </row>
    <row r="7851" spans="1:5" x14ac:dyDescent="0.35">
      <c r="A7851"/>
      <c r="E7851"/>
    </row>
    <row r="7852" spans="1:5" x14ac:dyDescent="0.35">
      <c r="A7852"/>
      <c r="E7852"/>
    </row>
    <row r="7853" spans="1:5" x14ac:dyDescent="0.35">
      <c r="A7853"/>
      <c r="E7853"/>
    </row>
    <row r="7854" spans="1:5" x14ac:dyDescent="0.35">
      <c r="A7854"/>
      <c r="E7854"/>
    </row>
    <row r="7855" spans="1:5" x14ac:dyDescent="0.35">
      <c r="A7855"/>
      <c r="E7855"/>
    </row>
    <row r="7856" spans="1:5" x14ac:dyDescent="0.35">
      <c r="A7856"/>
      <c r="E7856"/>
    </row>
    <row r="7857" spans="1:5" x14ac:dyDescent="0.35">
      <c r="A7857"/>
      <c r="E7857"/>
    </row>
    <row r="7858" spans="1:5" x14ac:dyDescent="0.35">
      <c r="A7858"/>
      <c r="E7858"/>
    </row>
    <row r="7859" spans="1:5" x14ac:dyDescent="0.35">
      <c r="A7859"/>
      <c r="E7859"/>
    </row>
    <row r="7860" spans="1:5" x14ac:dyDescent="0.35">
      <c r="A7860"/>
      <c r="E7860"/>
    </row>
    <row r="7861" spans="1:5" x14ac:dyDescent="0.35">
      <c r="A7861"/>
      <c r="E7861"/>
    </row>
    <row r="7862" spans="1:5" x14ac:dyDescent="0.35">
      <c r="A7862"/>
      <c r="E7862"/>
    </row>
    <row r="7863" spans="1:5" x14ac:dyDescent="0.35">
      <c r="A7863"/>
      <c r="E7863"/>
    </row>
    <row r="7864" spans="1:5" x14ac:dyDescent="0.35">
      <c r="A7864"/>
      <c r="E7864"/>
    </row>
    <row r="7865" spans="1:5" x14ac:dyDescent="0.35">
      <c r="A7865"/>
      <c r="E7865"/>
    </row>
    <row r="7866" spans="1:5" x14ac:dyDescent="0.35">
      <c r="A7866"/>
      <c r="E7866"/>
    </row>
    <row r="7867" spans="1:5" x14ac:dyDescent="0.35">
      <c r="A7867"/>
      <c r="E7867"/>
    </row>
    <row r="7868" spans="1:5" x14ac:dyDescent="0.35">
      <c r="A7868"/>
      <c r="E7868"/>
    </row>
    <row r="7869" spans="1:5" x14ac:dyDescent="0.35">
      <c r="A7869"/>
      <c r="E7869"/>
    </row>
    <row r="7870" spans="1:5" x14ac:dyDescent="0.35">
      <c r="A7870"/>
      <c r="E7870"/>
    </row>
    <row r="7871" spans="1:5" x14ac:dyDescent="0.35">
      <c r="A7871"/>
      <c r="E7871"/>
    </row>
    <row r="7872" spans="1:5" x14ac:dyDescent="0.35">
      <c r="A7872"/>
      <c r="E7872"/>
    </row>
    <row r="7873" spans="1:5" x14ac:dyDescent="0.35">
      <c r="A7873"/>
      <c r="E7873"/>
    </row>
    <row r="7874" spans="1:5" x14ac:dyDescent="0.35">
      <c r="A7874"/>
      <c r="E7874"/>
    </row>
    <row r="7875" spans="1:5" x14ac:dyDescent="0.35">
      <c r="A7875"/>
      <c r="E7875"/>
    </row>
    <row r="7876" spans="1:5" x14ac:dyDescent="0.35">
      <c r="A7876"/>
      <c r="E7876"/>
    </row>
    <row r="7877" spans="1:5" x14ac:dyDescent="0.35">
      <c r="A7877"/>
      <c r="E7877"/>
    </row>
    <row r="7878" spans="1:5" x14ac:dyDescent="0.35">
      <c r="A7878"/>
      <c r="E7878"/>
    </row>
    <row r="7879" spans="1:5" x14ac:dyDescent="0.35">
      <c r="A7879"/>
      <c r="E7879"/>
    </row>
    <row r="7880" spans="1:5" x14ac:dyDescent="0.35">
      <c r="A7880"/>
      <c r="E7880"/>
    </row>
    <row r="7881" spans="1:5" x14ac:dyDescent="0.35">
      <c r="A7881"/>
      <c r="E7881"/>
    </row>
    <row r="7882" spans="1:5" x14ac:dyDescent="0.35">
      <c r="A7882"/>
      <c r="E7882"/>
    </row>
    <row r="7883" spans="1:5" x14ac:dyDescent="0.35">
      <c r="A7883"/>
      <c r="E7883"/>
    </row>
    <row r="7884" spans="1:5" x14ac:dyDescent="0.35">
      <c r="A7884"/>
      <c r="E7884"/>
    </row>
    <row r="7885" spans="1:5" x14ac:dyDescent="0.35">
      <c r="A7885"/>
      <c r="E7885"/>
    </row>
    <row r="7886" spans="1:5" x14ac:dyDescent="0.35">
      <c r="A7886"/>
      <c r="E7886"/>
    </row>
    <row r="7887" spans="1:5" x14ac:dyDescent="0.35">
      <c r="A7887"/>
      <c r="E7887"/>
    </row>
    <row r="7888" spans="1:5" x14ac:dyDescent="0.35">
      <c r="A7888"/>
      <c r="E7888"/>
    </row>
    <row r="7889" spans="1:5" x14ac:dyDescent="0.35">
      <c r="A7889"/>
      <c r="E7889"/>
    </row>
    <row r="7890" spans="1:5" x14ac:dyDescent="0.35">
      <c r="A7890"/>
      <c r="E7890"/>
    </row>
    <row r="7891" spans="1:5" x14ac:dyDescent="0.35">
      <c r="A7891"/>
      <c r="E7891"/>
    </row>
    <row r="7892" spans="1:5" x14ac:dyDescent="0.35">
      <c r="A7892"/>
      <c r="E7892"/>
    </row>
    <row r="7893" spans="1:5" x14ac:dyDescent="0.35">
      <c r="A7893"/>
      <c r="E7893"/>
    </row>
    <row r="7894" spans="1:5" x14ac:dyDescent="0.35">
      <c r="A7894"/>
      <c r="E7894"/>
    </row>
    <row r="7895" spans="1:5" x14ac:dyDescent="0.35">
      <c r="A7895"/>
      <c r="E7895"/>
    </row>
    <row r="7896" spans="1:5" x14ac:dyDescent="0.35">
      <c r="A7896"/>
      <c r="E7896"/>
    </row>
    <row r="7897" spans="1:5" x14ac:dyDescent="0.35">
      <c r="A7897"/>
      <c r="E7897"/>
    </row>
    <row r="7898" spans="1:5" x14ac:dyDescent="0.35">
      <c r="A7898"/>
      <c r="E7898"/>
    </row>
    <row r="7899" spans="1:5" x14ac:dyDescent="0.35">
      <c r="A7899"/>
      <c r="E7899"/>
    </row>
    <row r="7900" spans="1:5" x14ac:dyDescent="0.35">
      <c r="A7900"/>
      <c r="E7900"/>
    </row>
    <row r="7901" spans="1:5" x14ac:dyDescent="0.35">
      <c r="A7901"/>
      <c r="E7901"/>
    </row>
    <row r="7902" spans="1:5" x14ac:dyDescent="0.35">
      <c r="A7902"/>
      <c r="E7902"/>
    </row>
    <row r="7903" spans="1:5" x14ac:dyDescent="0.35">
      <c r="A7903"/>
      <c r="E7903"/>
    </row>
    <row r="7904" spans="1:5" x14ac:dyDescent="0.35">
      <c r="A7904"/>
      <c r="E7904"/>
    </row>
    <row r="7905" spans="1:5" x14ac:dyDescent="0.35">
      <c r="A7905"/>
      <c r="E7905"/>
    </row>
    <row r="7906" spans="1:5" x14ac:dyDescent="0.35">
      <c r="A7906"/>
      <c r="E7906"/>
    </row>
    <row r="7907" spans="1:5" x14ac:dyDescent="0.35">
      <c r="A7907"/>
      <c r="E7907"/>
    </row>
    <row r="7908" spans="1:5" x14ac:dyDescent="0.35">
      <c r="A7908"/>
      <c r="E7908"/>
    </row>
    <row r="7909" spans="1:5" x14ac:dyDescent="0.35">
      <c r="A7909"/>
      <c r="E7909"/>
    </row>
    <row r="7910" spans="1:5" x14ac:dyDescent="0.35">
      <c r="A7910"/>
      <c r="E7910"/>
    </row>
    <row r="7911" spans="1:5" x14ac:dyDescent="0.35">
      <c r="A7911"/>
      <c r="E7911"/>
    </row>
    <row r="7912" spans="1:5" x14ac:dyDescent="0.35">
      <c r="A7912"/>
      <c r="E7912"/>
    </row>
    <row r="7913" spans="1:5" x14ac:dyDescent="0.35">
      <c r="A7913"/>
      <c r="E7913"/>
    </row>
    <row r="7914" spans="1:5" x14ac:dyDescent="0.35">
      <c r="A7914"/>
      <c r="E7914"/>
    </row>
    <row r="7915" spans="1:5" x14ac:dyDescent="0.35">
      <c r="A7915"/>
      <c r="E7915"/>
    </row>
    <row r="7916" spans="1:5" x14ac:dyDescent="0.35">
      <c r="A7916"/>
      <c r="E7916"/>
    </row>
    <row r="7917" spans="1:5" x14ac:dyDescent="0.35">
      <c r="A7917"/>
      <c r="E7917"/>
    </row>
    <row r="7918" spans="1:5" x14ac:dyDescent="0.35">
      <c r="A7918"/>
      <c r="E7918"/>
    </row>
    <row r="7919" spans="1:5" x14ac:dyDescent="0.35">
      <c r="A7919"/>
      <c r="E7919"/>
    </row>
    <row r="7920" spans="1:5" x14ac:dyDescent="0.35">
      <c r="A7920"/>
      <c r="E7920"/>
    </row>
    <row r="7921" spans="1:5" x14ac:dyDescent="0.35">
      <c r="A7921"/>
      <c r="E7921"/>
    </row>
    <row r="7922" spans="1:5" x14ac:dyDescent="0.35">
      <c r="A7922"/>
      <c r="E7922"/>
    </row>
    <row r="7923" spans="1:5" x14ac:dyDescent="0.35">
      <c r="A7923"/>
      <c r="E7923"/>
    </row>
    <row r="7924" spans="1:5" x14ac:dyDescent="0.35">
      <c r="A7924"/>
      <c r="E7924"/>
    </row>
    <row r="7925" spans="1:5" x14ac:dyDescent="0.35">
      <c r="A7925"/>
      <c r="E7925"/>
    </row>
    <row r="7926" spans="1:5" x14ac:dyDescent="0.35">
      <c r="A7926"/>
      <c r="E7926"/>
    </row>
    <row r="7927" spans="1:5" x14ac:dyDescent="0.35">
      <c r="A7927"/>
      <c r="E7927"/>
    </row>
    <row r="7928" spans="1:5" x14ac:dyDescent="0.35">
      <c r="A7928"/>
      <c r="E7928"/>
    </row>
    <row r="7929" spans="1:5" x14ac:dyDescent="0.35">
      <c r="A7929"/>
      <c r="E7929"/>
    </row>
    <row r="7930" spans="1:5" x14ac:dyDescent="0.35">
      <c r="A7930"/>
      <c r="E7930"/>
    </row>
    <row r="7931" spans="1:5" x14ac:dyDescent="0.35">
      <c r="A7931"/>
      <c r="E7931"/>
    </row>
    <row r="7932" spans="1:5" x14ac:dyDescent="0.35">
      <c r="A7932"/>
      <c r="E7932"/>
    </row>
    <row r="7933" spans="1:5" x14ac:dyDescent="0.35">
      <c r="A7933"/>
      <c r="E7933"/>
    </row>
    <row r="7934" spans="1:5" x14ac:dyDescent="0.35">
      <c r="A7934"/>
      <c r="E7934"/>
    </row>
    <row r="7935" spans="1:5" x14ac:dyDescent="0.35">
      <c r="A7935"/>
      <c r="E7935"/>
    </row>
    <row r="7936" spans="1:5" x14ac:dyDescent="0.35">
      <c r="A7936"/>
      <c r="E7936"/>
    </row>
    <row r="7937" spans="1:5" x14ac:dyDescent="0.35">
      <c r="A7937"/>
      <c r="E7937"/>
    </row>
    <row r="7938" spans="1:5" x14ac:dyDescent="0.35">
      <c r="A7938"/>
      <c r="E7938"/>
    </row>
    <row r="7939" spans="1:5" x14ac:dyDescent="0.35">
      <c r="A7939"/>
      <c r="E7939"/>
    </row>
    <row r="7940" spans="1:5" x14ac:dyDescent="0.35">
      <c r="A7940"/>
      <c r="E7940"/>
    </row>
    <row r="7941" spans="1:5" x14ac:dyDescent="0.35">
      <c r="A7941"/>
      <c r="E7941"/>
    </row>
    <row r="7942" spans="1:5" x14ac:dyDescent="0.35">
      <c r="A7942"/>
      <c r="E7942"/>
    </row>
    <row r="7943" spans="1:5" x14ac:dyDescent="0.35">
      <c r="A7943"/>
      <c r="E7943"/>
    </row>
    <row r="7944" spans="1:5" x14ac:dyDescent="0.35">
      <c r="A7944"/>
      <c r="E7944"/>
    </row>
    <row r="7945" spans="1:5" x14ac:dyDescent="0.35">
      <c r="A7945"/>
      <c r="E7945"/>
    </row>
    <row r="7946" spans="1:5" x14ac:dyDescent="0.35">
      <c r="A7946"/>
      <c r="E7946"/>
    </row>
    <row r="7947" spans="1:5" x14ac:dyDescent="0.35">
      <c r="A7947"/>
      <c r="E7947"/>
    </row>
    <row r="7948" spans="1:5" x14ac:dyDescent="0.35">
      <c r="A7948"/>
      <c r="E7948"/>
    </row>
    <row r="7949" spans="1:5" x14ac:dyDescent="0.35">
      <c r="A7949"/>
      <c r="E7949"/>
    </row>
    <row r="7950" spans="1:5" x14ac:dyDescent="0.35">
      <c r="A7950"/>
      <c r="E7950"/>
    </row>
    <row r="7951" spans="1:5" x14ac:dyDescent="0.35">
      <c r="A7951"/>
      <c r="E7951"/>
    </row>
    <row r="7952" spans="1:5" x14ac:dyDescent="0.35">
      <c r="A7952"/>
      <c r="E7952"/>
    </row>
    <row r="7953" spans="1:5" x14ac:dyDescent="0.35">
      <c r="A7953"/>
      <c r="E7953"/>
    </row>
    <row r="7954" spans="1:5" x14ac:dyDescent="0.35">
      <c r="A7954"/>
      <c r="E7954"/>
    </row>
    <row r="7955" spans="1:5" x14ac:dyDescent="0.35">
      <c r="A7955"/>
      <c r="E7955"/>
    </row>
    <row r="7956" spans="1:5" x14ac:dyDescent="0.35">
      <c r="A7956"/>
      <c r="E7956"/>
    </row>
    <row r="7957" spans="1:5" x14ac:dyDescent="0.35">
      <c r="A7957"/>
      <c r="E7957"/>
    </row>
    <row r="7958" spans="1:5" x14ac:dyDescent="0.35">
      <c r="A7958"/>
      <c r="E7958"/>
    </row>
    <row r="7959" spans="1:5" x14ac:dyDescent="0.35">
      <c r="A7959"/>
      <c r="E7959"/>
    </row>
    <row r="7960" spans="1:5" x14ac:dyDescent="0.35">
      <c r="A7960"/>
      <c r="E7960"/>
    </row>
    <row r="7961" spans="1:5" x14ac:dyDescent="0.35">
      <c r="A7961"/>
      <c r="E7961"/>
    </row>
    <row r="7962" spans="1:5" x14ac:dyDescent="0.35">
      <c r="A7962"/>
      <c r="E7962"/>
    </row>
    <row r="7963" spans="1:5" x14ac:dyDescent="0.35">
      <c r="A7963"/>
      <c r="E7963"/>
    </row>
    <row r="7964" spans="1:5" x14ac:dyDescent="0.35">
      <c r="A7964"/>
      <c r="E7964"/>
    </row>
    <row r="7965" spans="1:5" x14ac:dyDescent="0.35">
      <c r="A7965"/>
      <c r="E7965"/>
    </row>
    <row r="7966" spans="1:5" x14ac:dyDescent="0.35">
      <c r="A7966"/>
      <c r="E7966"/>
    </row>
    <row r="7967" spans="1:5" x14ac:dyDescent="0.35">
      <c r="A7967"/>
      <c r="E7967"/>
    </row>
    <row r="7968" spans="1:5" x14ac:dyDescent="0.35">
      <c r="A7968"/>
      <c r="E7968"/>
    </row>
    <row r="7969" spans="1:5" x14ac:dyDescent="0.35">
      <c r="A7969"/>
      <c r="E7969"/>
    </row>
    <row r="7970" spans="1:5" x14ac:dyDescent="0.35">
      <c r="A7970"/>
      <c r="E7970"/>
    </row>
    <row r="7971" spans="1:5" x14ac:dyDescent="0.35">
      <c r="A7971"/>
      <c r="E7971"/>
    </row>
    <row r="7972" spans="1:5" x14ac:dyDescent="0.35">
      <c r="A7972"/>
      <c r="E7972"/>
    </row>
    <row r="7973" spans="1:5" x14ac:dyDescent="0.35">
      <c r="A7973"/>
      <c r="E7973"/>
    </row>
    <row r="7974" spans="1:5" x14ac:dyDescent="0.35">
      <c r="A7974"/>
      <c r="E7974"/>
    </row>
    <row r="7975" spans="1:5" x14ac:dyDescent="0.35">
      <c r="A7975"/>
      <c r="E7975"/>
    </row>
    <row r="7976" spans="1:5" x14ac:dyDescent="0.35">
      <c r="A7976"/>
      <c r="E7976"/>
    </row>
    <row r="7977" spans="1:5" x14ac:dyDescent="0.35">
      <c r="A7977"/>
      <c r="E7977"/>
    </row>
    <row r="7978" spans="1:5" x14ac:dyDescent="0.35">
      <c r="A7978"/>
      <c r="E7978"/>
    </row>
    <row r="7979" spans="1:5" x14ac:dyDescent="0.35">
      <c r="A7979"/>
      <c r="E7979"/>
    </row>
    <row r="7980" spans="1:5" x14ac:dyDescent="0.35">
      <c r="A7980"/>
      <c r="E7980"/>
    </row>
    <row r="7981" spans="1:5" x14ac:dyDescent="0.35">
      <c r="A7981"/>
      <c r="E7981"/>
    </row>
    <row r="7982" spans="1:5" x14ac:dyDescent="0.35">
      <c r="A7982"/>
      <c r="E7982"/>
    </row>
    <row r="7983" spans="1:5" x14ac:dyDescent="0.35">
      <c r="A7983"/>
      <c r="E7983"/>
    </row>
    <row r="7984" spans="1:5" x14ac:dyDescent="0.35">
      <c r="A7984"/>
      <c r="E7984"/>
    </row>
    <row r="7985" spans="1:5" x14ac:dyDescent="0.35">
      <c r="A7985"/>
      <c r="E7985"/>
    </row>
    <row r="7986" spans="1:5" x14ac:dyDescent="0.35">
      <c r="A7986"/>
      <c r="E7986"/>
    </row>
    <row r="7987" spans="1:5" x14ac:dyDescent="0.35">
      <c r="A7987"/>
      <c r="E7987"/>
    </row>
    <row r="7988" spans="1:5" x14ac:dyDescent="0.35">
      <c r="A7988"/>
      <c r="E7988"/>
    </row>
    <row r="7989" spans="1:5" x14ac:dyDescent="0.35">
      <c r="A7989"/>
      <c r="E7989"/>
    </row>
    <row r="7990" spans="1:5" x14ac:dyDescent="0.35">
      <c r="A7990"/>
      <c r="E7990"/>
    </row>
    <row r="7991" spans="1:5" x14ac:dyDescent="0.35">
      <c r="A7991"/>
      <c r="E7991"/>
    </row>
    <row r="7992" spans="1:5" x14ac:dyDescent="0.35">
      <c r="A7992"/>
      <c r="E7992"/>
    </row>
    <row r="7993" spans="1:5" x14ac:dyDescent="0.35">
      <c r="A7993"/>
      <c r="E7993"/>
    </row>
    <row r="7994" spans="1:5" x14ac:dyDescent="0.35">
      <c r="A7994"/>
      <c r="E7994"/>
    </row>
    <row r="7995" spans="1:5" x14ac:dyDescent="0.35">
      <c r="A7995"/>
      <c r="E7995"/>
    </row>
    <row r="7996" spans="1:5" x14ac:dyDescent="0.35">
      <c r="A7996"/>
      <c r="E7996"/>
    </row>
    <row r="7997" spans="1:5" x14ac:dyDescent="0.35">
      <c r="A7997"/>
      <c r="E7997"/>
    </row>
    <row r="7998" spans="1:5" x14ac:dyDescent="0.35">
      <c r="A7998"/>
      <c r="E7998"/>
    </row>
    <row r="7999" spans="1:5" x14ac:dyDescent="0.35">
      <c r="A7999"/>
      <c r="E7999"/>
    </row>
    <row r="8000" spans="1:5" x14ac:dyDescent="0.35">
      <c r="A8000"/>
      <c r="E8000"/>
    </row>
    <row r="8001" spans="1:5" x14ac:dyDescent="0.35">
      <c r="A8001"/>
      <c r="E8001"/>
    </row>
    <row r="8002" spans="1:5" x14ac:dyDescent="0.35">
      <c r="A8002"/>
      <c r="E8002"/>
    </row>
    <row r="8003" spans="1:5" x14ac:dyDescent="0.35">
      <c r="A8003"/>
      <c r="E8003"/>
    </row>
    <row r="8004" spans="1:5" x14ac:dyDescent="0.35">
      <c r="A8004"/>
      <c r="E8004"/>
    </row>
    <row r="8005" spans="1:5" x14ac:dyDescent="0.35">
      <c r="A8005"/>
      <c r="E8005"/>
    </row>
    <row r="8006" spans="1:5" x14ac:dyDescent="0.35">
      <c r="A8006"/>
      <c r="E8006"/>
    </row>
    <row r="8007" spans="1:5" x14ac:dyDescent="0.35">
      <c r="A8007"/>
      <c r="E8007"/>
    </row>
    <row r="8008" spans="1:5" x14ac:dyDescent="0.35">
      <c r="A8008"/>
      <c r="E8008"/>
    </row>
    <row r="8009" spans="1:5" x14ac:dyDescent="0.35">
      <c r="A8009"/>
      <c r="E8009"/>
    </row>
    <row r="8010" spans="1:5" x14ac:dyDescent="0.35">
      <c r="A8010"/>
      <c r="E8010"/>
    </row>
    <row r="8011" spans="1:5" x14ac:dyDescent="0.35">
      <c r="A8011"/>
      <c r="E8011"/>
    </row>
    <row r="8012" spans="1:5" x14ac:dyDescent="0.35">
      <c r="A8012"/>
      <c r="E8012"/>
    </row>
    <row r="8013" spans="1:5" x14ac:dyDescent="0.35">
      <c r="A8013"/>
      <c r="E8013"/>
    </row>
    <row r="8014" spans="1:5" x14ac:dyDescent="0.35">
      <c r="A8014"/>
      <c r="E8014"/>
    </row>
    <row r="8015" spans="1:5" x14ac:dyDescent="0.35">
      <c r="A8015"/>
      <c r="E8015"/>
    </row>
    <row r="8016" spans="1:5" x14ac:dyDescent="0.35">
      <c r="A8016"/>
      <c r="E8016"/>
    </row>
    <row r="8017" spans="1:5" x14ac:dyDescent="0.35">
      <c r="A8017"/>
      <c r="E8017"/>
    </row>
    <row r="8018" spans="1:5" x14ac:dyDescent="0.35">
      <c r="A8018"/>
      <c r="E8018"/>
    </row>
    <row r="8019" spans="1:5" x14ac:dyDescent="0.35">
      <c r="A8019"/>
      <c r="E8019"/>
    </row>
    <row r="8020" spans="1:5" x14ac:dyDescent="0.35">
      <c r="A8020"/>
      <c r="E8020"/>
    </row>
    <row r="8021" spans="1:5" x14ac:dyDescent="0.35">
      <c r="A8021"/>
      <c r="E8021"/>
    </row>
    <row r="8022" spans="1:5" x14ac:dyDescent="0.35">
      <c r="A8022"/>
      <c r="E8022"/>
    </row>
    <row r="8023" spans="1:5" x14ac:dyDescent="0.35">
      <c r="A8023"/>
      <c r="E8023"/>
    </row>
    <row r="8024" spans="1:5" x14ac:dyDescent="0.35">
      <c r="A8024"/>
      <c r="E8024"/>
    </row>
    <row r="8025" spans="1:5" x14ac:dyDescent="0.35">
      <c r="A8025"/>
      <c r="E8025"/>
    </row>
    <row r="8026" spans="1:5" x14ac:dyDescent="0.35">
      <c r="A8026"/>
      <c r="E8026"/>
    </row>
    <row r="8027" spans="1:5" x14ac:dyDescent="0.35">
      <c r="A8027"/>
      <c r="E8027"/>
    </row>
    <row r="8028" spans="1:5" x14ac:dyDescent="0.35">
      <c r="A8028"/>
      <c r="E8028"/>
    </row>
    <row r="8029" spans="1:5" x14ac:dyDescent="0.35">
      <c r="A8029"/>
      <c r="E8029"/>
    </row>
    <row r="8030" spans="1:5" x14ac:dyDescent="0.35">
      <c r="A8030"/>
      <c r="E8030"/>
    </row>
    <row r="8031" spans="1:5" x14ac:dyDescent="0.35">
      <c r="A8031"/>
      <c r="E8031"/>
    </row>
    <row r="8032" spans="1:5" x14ac:dyDescent="0.35">
      <c r="A8032"/>
      <c r="E8032"/>
    </row>
    <row r="8033" spans="1:5" x14ac:dyDescent="0.35">
      <c r="A8033"/>
      <c r="E8033"/>
    </row>
    <row r="8034" spans="1:5" x14ac:dyDescent="0.35">
      <c r="A8034"/>
      <c r="E8034"/>
    </row>
    <row r="8035" spans="1:5" x14ac:dyDescent="0.35">
      <c r="A8035"/>
      <c r="E8035"/>
    </row>
    <row r="8036" spans="1:5" x14ac:dyDescent="0.35">
      <c r="A8036"/>
      <c r="E8036"/>
    </row>
    <row r="8037" spans="1:5" x14ac:dyDescent="0.35">
      <c r="A8037"/>
      <c r="E8037"/>
    </row>
    <row r="8038" spans="1:5" x14ac:dyDescent="0.35">
      <c r="A8038"/>
      <c r="E8038"/>
    </row>
    <row r="8039" spans="1:5" x14ac:dyDescent="0.35">
      <c r="A8039"/>
      <c r="E8039"/>
    </row>
    <row r="8040" spans="1:5" x14ac:dyDescent="0.35">
      <c r="A8040"/>
      <c r="E8040"/>
    </row>
    <row r="8041" spans="1:5" x14ac:dyDescent="0.35">
      <c r="A8041"/>
      <c r="E8041"/>
    </row>
    <row r="8042" spans="1:5" x14ac:dyDescent="0.35">
      <c r="A8042"/>
      <c r="E8042"/>
    </row>
    <row r="8043" spans="1:5" x14ac:dyDescent="0.35">
      <c r="A8043"/>
      <c r="E8043"/>
    </row>
    <row r="8044" spans="1:5" x14ac:dyDescent="0.35">
      <c r="A8044"/>
      <c r="E8044"/>
    </row>
    <row r="8045" spans="1:5" x14ac:dyDescent="0.35">
      <c r="A8045"/>
      <c r="E8045"/>
    </row>
    <row r="8046" spans="1:5" x14ac:dyDescent="0.35">
      <c r="A8046"/>
      <c r="E8046"/>
    </row>
    <row r="8047" spans="1:5" x14ac:dyDescent="0.35">
      <c r="A8047"/>
      <c r="E8047"/>
    </row>
    <row r="8048" spans="1:5" x14ac:dyDescent="0.35">
      <c r="A8048"/>
      <c r="E8048"/>
    </row>
    <row r="8049" spans="1:5" x14ac:dyDescent="0.35">
      <c r="A8049"/>
      <c r="E8049"/>
    </row>
    <row r="8050" spans="1:5" x14ac:dyDescent="0.35">
      <c r="A8050"/>
      <c r="E8050"/>
    </row>
    <row r="8051" spans="1:5" x14ac:dyDescent="0.35">
      <c r="A8051"/>
      <c r="E8051"/>
    </row>
    <row r="8052" spans="1:5" x14ac:dyDescent="0.35">
      <c r="A8052"/>
      <c r="E8052"/>
    </row>
    <row r="8053" spans="1:5" x14ac:dyDescent="0.35">
      <c r="A8053"/>
      <c r="E8053"/>
    </row>
    <row r="8054" spans="1:5" x14ac:dyDescent="0.35">
      <c r="A8054"/>
      <c r="E8054"/>
    </row>
    <row r="8055" spans="1:5" x14ac:dyDescent="0.35">
      <c r="A8055"/>
      <c r="E8055"/>
    </row>
    <row r="8056" spans="1:5" x14ac:dyDescent="0.35">
      <c r="A8056"/>
      <c r="E8056"/>
    </row>
    <row r="8057" spans="1:5" x14ac:dyDescent="0.35">
      <c r="A8057"/>
      <c r="E8057"/>
    </row>
    <row r="8058" spans="1:5" x14ac:dyDescent="0.35">
      <c r="A8058"/>
      <c r="E8058"/>
    </row>
    <row r="8059" spans="1:5" x14ac:dyDescent="0.35">
      <c r="A8059"/>
      <c r="E8059"/>
    </row>
    <row r="8060" spans="1:5" x14ac:dyDescent="0.35">
      <c r="A8060"/>
      <c r="E8060"/>
    </row>
    <row r="8061" spans="1:5" x14ac:dyDescent="0.35">
      <c r="A8061"/>
      <c r="E8061"/>
    </row>
    <row r="8062" spans="1:5" x14ac:dyDescent="0.35">
      <c r="A8062"/>
      <c r="E8062"/>
    </row>
    <row r="8063" spans="1:5" x14ac:dyDescent="0.35">
      <c r="A8063"/>
      <c r="E8063"/>
    </row>
    <row r="8064" spans="1:5" x14ac:dyDescent="0.35">
      <c r="A8064"/>
      <c r="E8064"/>
    </row>
    <row r="8065" spans="1:5" x14ac:dyDescent="0.35">
      <c r="A8065"/>
      <c r="E8065"/>
    </row>
    <row r="8066" spans="1:5" x14ac:dyDescent="0.35">
      <c r="A8066"/>
      <c r="E8066"/>
    </row>
    <row r="8067" spans="1:5" x14ac:dyDescent="0.35">
      <c r="A8067"/>
      <c r="E8067"/>
    </row>
    <row r="8068" spans="1:5" x14ac:dyDescent="0.35">
      <c r="A8068"/>
      <c r="E8068"/>
    </row>
    <row r="8069" spans="1:5" x14ac:dyDescent="0.35">
      <c r="A8069"/>
      <c r="E8069"/>
    </row>
    <row r="8070" spans="1:5" x14ac:dyDescent="0.35">
      <c r="A8070"/>
      <c r="E8070"/>
    </row>
    <row r="8071" spans="1:5" x14ac:dyDescent="0.35">
      <c r="A8071"/>
      <c r="E8071"/>
    </row>
    <row r="8072" spans="1:5" x14ac:dyDescent="0.35">
      <c r="A8072"/>
      <c r="E8072"/>
    </row>
    <row r="8073" spans="1:5" x14ac:dyDescent="0.35">
      <c r="A8073"/>
      <c r="E8073"/>
    </row>
    <row r="8074" spans="1:5" x14ac:dyDescent="0.35">
      <c r="A8074"/>
      <c r="E8074"/>
    </row>
    <row r="8075" spans="1:5" x14ac:dyDescent="0.35">
      <c r="A8075"/>
      <c r="E8075"/>
    </row>
    <row r="8076" spans="1:5" x14ac:dyDescent="0.35">
      <c r="A8076"/>
      <c r="E8076"/>
    </row>
    <row r="8077" spans="1:5" x14ac:dyDescent="0.35">
      <c r="A8077"/>
      <c r="E8077"/>
    </row>
    <row r="8078" spans="1:5" x14ac:dyDescent="0.35">
      <c r="A8078"/>
      <c r="E8078"/>
    </row>
    <row r="8079" spans="1:5" x14ac:dyDescent="0.35">
      <c r="A8079"/>
      <c r="E8079"/>
    </row>
    <row r="8080" spans="1:5" x14ac:dyDescent="0.35">
      <c r="A8080"/>
      <c r="E8080"/>
    </row>
    <row r="8081" spans="1:5" x14ac:dyDescent="0.35">
      <c r="A8081"/>
      <c r="E8081"/>
    </row>
    <row r="8082" spans="1:5" x14ac:dyDescent="0.35">
      <c r="A8082"/>
      <c r="E8082"/>
    </row>
    <row r="8083" spans="1:5" x14ac:dyDescent="0.35">
      <c r="A8083"/>
      <c r="E8083"/>
    </row>
    <row r="8084" spans="1:5" x14ac:dyDescent="0.35">
      <c r="A8084"/>
      <c r="E8084"/>
    </row>
    <row r="8085" spans="1:5" x14ac:dyDescent="0.35">
      <c r="A8085"/>
      <c r="E8085"/>
    </row>
    <row r="8086" spans="1:5" x14ac:dyDescent="0.35">
      <c r="A8086"/>
      <c r="E8086"/>
    </row>
    <row r="8087" spans="1:5" x14ac:dyDescent="0.35">
      <c r="A8087"/>
      <c r="E8087"/>
    </row>
    <row r="8088" spans="1:5" x14ac:dyDescent="0.35">
      <c r="A8088"/>
      <c r="E8088"/>
    </row>
    <row r="8089" spans="1:5" x14ac:dyDescent="0.35">
      <c r="A8089"/>
      <c r="E8089"/>
    </row>
    <row r="8090" spans="1:5" x14ac:dyDescent="0.35">
      <c r="A8090"/>
      <c r="E8090"/>
    </row>
    <row r="8091" spans="1:5" x14ac:dyDescent="0.35">
      <c r="A8091"/>
      <c r="E8091"/>
    </row>
    <row r="8092" spans="1:5" x14ac:dyDescent="0.35">
      <c r="A8092"/>
      <c r="E8092"/>
    </row>
    <row r="8093" spans="1:5" x14ac:dyDescent="0.35">
      <c r="A8093"/>
      <c r="E8093"/>
    </row>
    <row r="8094" spans="1:5" x14ac:dyDescent="0.35">
      <c r="A8094"/>
      <c r="E8094"/>
    </row>
    <row r="8095" spans="1:5" x14ac:dyDescent="0.35">
      <c r="A8095"/>
      <c r="E8095"/>
    </row>
    <row r="8096" spans="1:5" x14ac:dyDescent="0.35">
      <c r="A8096"/>
      <c r="E8096"/>
    </row>
    <row r="8097" spans="1:5" x14ac:dyDescent="0.35">
      <c r="A8097"/>
      <c r="E8097"/>
    </row>
    <row r="8098" spans="1:5" x14ac:dyDescent="0.35">
      <c r="A8098"/>
      <c r="E8098"/>
    </row>
    <row r="8099" spans="1:5" x14ac:dyDescent="0.35">
      <c r="A8099"/>
      <c r="E8099"/>
    </row>
    <row r="8100" spans="1:5" x14ac:dyDescent="0.35">
      <c r="A8100"/>
      <c r="E8100"/>
    </row>
    <row r="8101" spans="1:5" x14ac:dyDescent="0.35">
      <c r="A8101"/>
      <c r="E8101"/>
    </row>
    <row r="8102" spans="1:5" x14ac:dyDescent="0.35">
      <c r="A8102"/>
      <c r="E8102"/>
    </row>
    <row r="8103" spans="1:5" x14ac:dyDescent="0.35">
      <c r="A8103"/>
      <c r="E8103"/>
    </row>
    <row r="8104" spans="1:5" x14ac:dyDescent="0.35">
      <c r="A8104"/>
      <c r="E8104"/>
    </row>
    <row r="8105" spans="1:5" x14ac:dyDescent="0.35">
      <c r="A8105"/>
      <c r="E8105"/>
    </row>
    <row r="8106" spans="1:5" x14ac:dyDescent="0.35">
      <c r="A8106"/>
      <c r="E8106"/>
    </row>
    <row r="8107" spans="1:5" x14ac:dyDescent="0.35">
      <c r="A8107"/>
      <c r="E8107"/>
    </row>
    <row r="8108" spans="1:5" x14ac:dyDescent="0.35">
      <c r="A8108"/>
      <c r="E8108"/>
    </row>
    <row r="8109" spans="1:5" x14ac:dyDescent="0.35">
      <c r="A8109"/>
      <c r="E8109"/>
    </row>
    <row r="8110" spans="1:5" x14ac:dyDescent="0.35">
      <c r="A8110"/>
      <c r="E8110"/>
    </row>
    <row r="8111" spans="1:5" x14ac:dyDescent="0.35">
      <c r="A8111"/>
      <c r="E8111"/>
    </row>
    <row r="8112" spans="1:5" x14ac:dyDescent="0.35">
      <c r="A8112"/>
      <c r="E8112"/>
    </row>
    <row r="8113" spans="1:5" x14ac:dyDescent="0.35">
      <c r="A8113"/>
      <c r="E8113"/>
    </row>
    <row r="8114" spans="1:5" x14ac:dyDescent="0.35">
      <c r="A8114"/>
      <c r="E8114"/>
    </row>
    <row r="8115" spans="1:5" x14ac:dyDescent="0.35">
      <c r="A8115"/>
      <c r="E8115"/>
    </row>
    <row r="8116" spans="1:5" x14ac:dyDescent="0.35">
      <c r="A8116"/>
      <c r="E8116"/>
    </row>
    <row r="8117" spans="1:5" x14ac:dyDescent="0.35">
      <c r="A8117"/>
      <c r="E8117"/>
    </row>
    <row r="8118" spans="1:5" x14ac:dyDescent="0.35">
      <c r="A8118"/>
      <c r="E8118"/>
    </row>
    <row r="8119" spans="1:5" x14ac:dyDescent="0.35">
      <c r="A8119"/>
      <c r="E8119"/>
    </row>
    <row r="8120" spans="1:5" x14ac:dyDescent="0.35">
      <c r="A8120"/>
      <c r="E8120"/>
    </row>
    <row r="8121" spans="1:5" x14ac:dyDescent="0.35">
      <c r="A8121"/>
      <c r="E8121"/>
    </row>
    <row r="8122" spans="1:5" x14ac:dyDescent="0.35">
      <c r="A8122"/>
      <c r="E8122"/>
    </row>
    <row r="8123" spans="1:5" x14ac:dyDescent="0.35">
      <c r="A8123"/>
      <c r="E8123"/>
    </row>
    <row r="8124" spans="1:5" x14ac:dyDescent="0.35">
      <c r="A8124"/>
      <c r="E8124"/>
    </row>
    <row r="8125" spans="1:5" x14ac:dyDescent="0.35">
      <c r="A8125"/>
      <c r="E8125"/>
    </row>
    <row r="8126" spans="1:5" x14ac:dyDescent="0.35">
      <c r="A8126"/>
      <c r="E8126"/>
    </row>
    <row r="8127" spans="1:5" x14ac:dyDescent="0.35">
      <c r="A8127"/>
      <c r="E8127"/>
    </row>
    <row r="8128" spans="1:5" x14ac:dyDescent="0.35">
      <c r="A8128"/>
      <c r="E8128"/>
    </row>
    <row r="8129" spans="1:5" x14ac:dyDescent="0.35">
      <c r="A8129"/>
      <c r="E8129"/>
    </row>
    <row r="8130" spans="1:5" x14ac:dyDescent="0.35">
      <c r="A8130"/>
      <c r="E8130"/>
    </row>
    <row r="8131" spans="1:5" x14ac:dyDescent="0.35">
      <c r="A8131"/>
      <c r="E8131"/>
    </row>
    <row r="8132" spans="1:5" x14ac:dyDescent="0.35">
      <c r="A8132"/>
      <c r="E8132"/>
    </row>
    <row r="8133" spans="1:5" x14ac:dyDescent="0.35">
      <c r="A8133"/>
      <c r="E8133"/>
    </row>
    <row r="8134" spans="1:5" x14ac:dyDescent="0.35">
      <c r="A8134"/>
      <c r="E8134"/>
    </row>
    <row r="8135" spans="1:5" x14ac:dyDescent="0.35">
      <c r="A8135"/>
      <c r="E8135"/>
    </row>
    <row r="8136" spans="1:5" x14ac:dyDescent="0.35">
      <c r="A8136"/>
      <c r="E8136"/>
    </row>
    <row r="8137" spans="1:5" x14ac:dyDescent="0.35">
      <c r="A8137"/>
      <c r="E8137"/>
    </row>
    <row r="8138" spans="1:5" x14ac:dyDescent="0.35">
      <c r="A8138"/>
      <c r="E8138"/>
    </row>
    <row r="8139" spans="1:5" x14ac:dyDescent="0.35">
      <c r="A8139"/>
      <c r="E8139"/>
    </row>
    <row r="8140" spans="1:5" x14ac:dyDescent="0.35">
      <c r="A8140"/>
      <c r="E8140"/>
    </row>
    <row r="8141" spans="1:5" x14ac:dyDescent="0.35">
      <c r="A8141"/>
      <c r="E8141"/>
    </row>
    <row r="8142" spans="1:5" x14ac:dyDescent="0.35">
      <c r="A8142"/>
      <c r="E8142"/>
    </row>
    <row r="8143" spans="1:5" x14ac:dyDescent="0.35">
      <c r="A8143"/>
      <c r="E8143"/>
    </row>
    <row r="8144" spans="1:5" x14ac:dyDescent="0.35">
      <c r="A8144"/>
      <c r="E8144"/>
    </row>
    <row r="8145" spans="1:5" x14ac:dyDescent="0.35">
      <c r="A8145"/>
      <c r="E8145"/>
    </row>
    <row r="8146" spans="1:5" x14ac:dyDescent="0.35">
      <c r="A8146"/>
      <c r="E8146"/>
    </row>
    <row r="8147" spans="1:5" x14ac:dyDescent="0.35">
      <c r="A8147"/>
      <c r="E8147"/>
    </row>
    <row r="8148" spans="1:5" x14ac:dyDescent="0.35">
      <c r="A8148"/>
      <c r="E8148"/>
    </row>
    <row r="8149" spans="1:5" x14ac:dyDescent="0.35">
      <c r="A8149"/>
      <c r="E8149"/>
    </row>
    <row r="8150" spans="1:5" x14ac:dyDescent="0.35">
      <c r="A8150"/>
      <c r="E8150"/>
    </row>
    <row r="8151" spans="1:5" x14ac:dyDescent="0.35">
      <c r="A8151"/>
      <c r="E8151"/>
    </row>
    <row r="8152" spans="1:5" x14ac:dyDescent="0.35">
      <c r="A8152"/>
      <c r="E8152"/>
    </row>
    <row r="8153" spans="1:5" x14ac:dyDescent="0.35">
      <c r="A8153"/>
      <c r="E8153"/>
    </row>
    <row r="8154" spans="1:5" x14ac:dyDescent="0.35">
      <c r="A8154"/>
      <c r="E8154"/>
    </row>
    <row r="8155" spans="1:5" x14ac:dyDescent="0.35">
      <c r="A8155"/>
      <c r="E8155"/>
    </row>
    <row r="8156" spans="1:5" x14ac:dyDescent="0.35">
      <c r="A8156"/>
      <c r="E8156"/>
    </row>
    <row r="8157" spans="1:5" x14ac:dyDescent="0.35">
      <c r="A8157"/>
      <c r="E8157"/>
    </row>
    <row r="8158" spans="1:5" x14ac:dyDescent="0.35">
      <c r="A8158"/>
      <c r="E8158"/>
    </row>
    <row r="8159" spans="1:5" x14ac:dyDescent="0.35">
      <c r="A8159"/>
      <c r="E8159"/>
    </row>
    <row r="8160" spans="1:5" x14ac:dyDescent="0.35">
      <c r="A8160"/>
      <c r="E8160"/>
    </row>
    <row r="8161" spans="1:5" x14ac:dyDescent="0.35">
      <c r="A8161"/>
      <c r="E8161"/>
    </row>
    <row r="8162" spans="1:5" x14ac:dyDescent="0.35">
      <c r="A8162"/>
      <c r="E8162"/>
    </row>
    <row r="8163" spans="1:5" x14ac:dyDescent="0.35">
      <c r="A8163"/>
      <c r="E8163"/>
    </row>
    <row r="8164" spans="1:5" x14ac:dyDescent="0.35">
      <c r="A8164"/>
      <c r="E8164"/>
    </row>
    <row r="8165" spans="1:5" x14ac:dyDescent="0.35">
      <c r="A8165"/>
      <c r="E8165"/>
    </row>
    <row r="8166" spans="1:5" x14ac:dyDescent="0.35">
      <c r="A8166"/>
      <c r="E8166"/>
    </row>
    <row r="8167" spans="1:5" x14ac:dyDescent="0.35">
      <c r="A8167"/>
      <c r="E8167"/>
    </row>
    <row r="8168" spans="1:5" x14ac:dyDescent="0.35">
      <c r="A8168"/>
      <c r="E8168"/>
    </row>
    <row r="8169" spans="1:5" x14ac:dyDescent="0.35">
      <c r="A8169"/>
      <c r="E8169"/>
    </row>
    <row r="8170" spans="1:5" x14ac:dyDescent="0.35">
      <c r="A8170"/>
      <c r="E8170"/>
    </row>
    <row r="8171" spans="1:5" x14ac:dyDescent="0.35">
      <c r="A8171"/>
      <c r="E8171"/>
    </row>
    <row r="8172" spans="1:5" x14ac:dyDescent="0.35">
      <c r="A8172"/>
      <c r="E8172"/>
    </row>
    <row r="8173" spans="1:5" x14ac:dyDescent="0.35">
      <c r="A8173"/>
      <c r="E8173"/>
    </row>
    <row r="8174" spans="1:5" x14ac:dyDescent="0.35">
      <c r="A8174"/>
      <c r="E8174"/>
    </row>
    <row r="8175" spans="1:5" x14ac:dyDescent="0.35">
      <c r="A8175"/>
      <c r="E8175"/>
    </row>
    <row r="8176" spans="1:5" x14ac:dyDescent="0.35">
      <c r="A8176"/>
      <c r="E8176"/>
    </row>
    <row r="8177" spans="1:5" x14ac:dyDescent="0.35">
      <c r="A8177"/>
      <c r="E8177"/>
    </row>
    <row r="8178" spans="1:5" x14ac:dyDescent="0.35">
      <c r="A8178"/>
      <c r="E8178"/>
    </row>
    <row r="8179" spans="1:5" x14ac:dyDescent="0.35">
      <c r="A8179"/>
      <c r="E8179"/>
    </row>
    <row r="8180" spans="1:5" x14ac:dyDescent="0.35">
      <c r="A8180"/>
      <c r="E8180"/>
    </row>
    <row r="8181" spans="1:5" x14ac:dyDescent="0.35">
      <c r="A8181"/>
      <c r="E8181"/>
    </row>
    <row r="8182" spans="1:5" x14ac:dyDescent="0.35">
      <c r="A8182"/>
      <c r="E8182"/>
    </row>
    <row r="8183" spans="1:5" x14ac:dyDescent="0.35">
      <c r="A8183"/>
      <c r="E8183"/>
    </row>
    <row r="8184" spans="1:5" x14ac:dyDescent="0.35">
      <c r="A8184"/>
      <c r="E8184"/>
    </row>
    <row r="8185" spans="1:5" x14ac:dyDescent="0.35">
      <c r="A8185"/>
      <c r="E8185"/>
    </row>
    <row r="8186" spans="1:5" x14ac:dyDescent="0.35">
      <c r="A8186"/>
      <c r="E8186"/>
    </row>
    <row r="8187" spans="1:5" x14ac:dyDescent="0.35">
      <c r="A8187"/>
      <c r="E8187"/>
    </row>
    <row r="8188" spans="1:5" x14ac:dyDescent="0.35">
      <c r="A8188"/>
      <c r="E8188"/>
    </row>
    <row r="8189" spans="1:5" x14ac:dyDescent="0.35">
      <c r="A8189"/>
      <c r="E8189"/>
    </row>
    <row r="8190" spans="1:5" x14ac:dyDescent="0.35">
      <c r="A8190"/>
      <c r="E8190"/>
    </row>
    <row r="8191" spans="1:5" x14ac:dyDescent="0.35">
      <c r="A8191"/>
      <c r="E8191"/>
    </row>
    <row r="8192" spans="1:5" x14ac:dyDescent="0.35">
      <c r="A8192"/>
      <c r="E8192"/>
    </row>
    <row r="8193" spans="1:5" x14ac:dyDescent="0.35">
      <c r="A8193"/>
      <c r="E8193"/>
    </row>
    <row r="8194" spans="1:5" x14ac:dyDescent="0.35">
      <c r="A8194"/>
      <c r="E8194"/>
    </row>
    <row r="8195" spans="1:5" x14ac:dyDescent="0.35">
      <c r="A8195"/>
      <c r="E8195"/>
    </row>
    <row r="8196" spans="1:5" x14ac:dyDescent="0.35">
      <c r="A8196"/>
      <c r="E8196"/>
    </row>
    <row r="8197" spans="1:5" x14ac:dyDescent="0.35">
      <c r="A8197"/>
      <c r="E8197"/>
    </row>
    <row r="8198" spans="1:5" x14ac:dyDescent="0.35">
      <c r="A8198"/>
      <c r="E8198"/>
    </row>
    <row r="8199" spans="1:5" x14ac:dyDescent="0.35">
      <c r="A8199"/>
      <c r="E8199"/>
    </row>
    <row r="8200" spans="1:5" x14ac:dyDescent="0.35">
      <c r="A8200"/>
      <c r="E8200"/>
    </row>
    <row r="8201" spans="1:5" x14ac:dyDescent="0.35">
      <c r="A8201"/>
      <c r="E8201"/>
    </row>
    <row r="8202" spans="1:5" x14ac:dyDescent="0.35">
      <c r="A8202"/>
      <c r="E8202"/>
    </row>
    <row r="8203" spans="1:5" x14ac:dyDescent="0.35">
      <c r="A8203"/>
      <c r="E8203"/>
    </row>
    <row r="8204" spans="1:5" x14ac:dyDescent="0.35">
      <c r="A8204"/>
      <c r="E8204"/>
    </row>
    <row r="8205" spans="1:5" x14ac:dyDescent="0.35">
      <c r="A8205"/>
      <c r="E8205"/>
    </row>
    <row r="8206" spans="1:5" x14ac:dyDescent="0.35">
      <c r="A8206"/>
      <c r="E8206"/>
    </row>
    <row r="8207" spans="1:5" x14ac:dyDescent="0.35">
      <c r="A8207"/>
      <c r="E8207"/>
    </row>
    <row r="8208" spans="1:5" x14ac:dyDescent="0.35">
      <c r="A8208"/>
      <c r="E8208"/>
    </row>
    <row r="8209" spans="1:5" x14ac:dyDescent="0.35">
      <c r="A8209"/>
      <c r="E8209"/>
    </row>
    <row r="8210" spans="1:5" x14ac:dyDescent="0.35">
      <c r="A8210"/>
      <c r="E8210"/>
    </row>
    <row r="8211" spans="1:5" x14ac:dyDescent="0.35">
      <c r="A8211"/>
      <c r="E8211"/>
    </row>
    <row r="8212" spans="1:5" x14ac:dyDescent="0.35">
      <c r="A8212"/>
      <c r="E8212"/>
    </row>
    <row r="8213" spans="1:5" x14ac:dyDescent="0.35">
      <c r="A8213"/>
      <c r="E8213"/>
    </row>
    <row r="8214" spans="1:5" x14ac:dyDescent="0.35">
      <c r="A8214"/>
      <c r="E8214"/>
    </row>
    <row r="8215" spans="1:5" x14ac:dyDescent="0.35">
      <c r="A8215"/>
      <c r="E8215"/>
    </row>
    <row r="8216" spans="1:5" x14ac:dyDescent="0.35">
      <c r="A8216"/>
      <c r="E8216"/>
    </row>
    <row r="8217" spans="1:5" x14ac:dyDescent="0.35">
      <c r="A8217"/>
      <c r="E8217"/>
    </row>
    <row r="8218" spans="1:5" x14ac:dyDescent="0.35">
      <c r="A8218"/>
      <c r="E8218"/>
    </row>
    <row r="8219" spans="1:5" x14ac:dyDescent="0.35">
      <c r="A8219"/>
      <c r="E8219"/>
    </row>
    <row r="8220" spans="1:5" x14ac:dyDescent="0.35">
      <c r="A8220"/>
      <c r="E8220"/>
    </row>
    <row r="8221" spans="1:5" x14ac:dyDescent="0.35">
      <c r="A8221"/>
      <c r="E8221"/>
    </row>
    <row r="8222" spans="1:5" x14ac:dyDescent="0.35">
      <c r="A8222"/>
      <c r="E8222"/>
    </row>
    <row r="8223" spans="1:5" x14ac:dyDescent="0.35">
      <c r="A8223"/>
      <c r="E8223"/>
    </row>
    <row r="8224" spans="1:5" x14ac:dyDescent="0.35">
      <c r="A8224"/>
      <c r="E8224"/>
    </row>
    <row r="8225" spans="1:5" x14ac:dyDescent="0.35">
      <c r="A8225"/>
      <c r="E8225"/>
    </row>
    <row r="8226" spans="1:5" x14ac:dyDescent="0.35">
      <c r="A8226"/>
      <c r="E8226"/>
    </row>
    <row r="8227" spans="1:5" x14ac:dyDescent="0.35">
      <c r="A8227"/>
      <c r="E8227"/>
    </row>
    <row r="8228" spans="1:5" x14ac:dyDescent="0.35">
      <c r="A8228"/>
      <c r="E8228"/>
    </row>
    <row r="8229" spans="1:5" x14ac:dyDescent="0.35">
      <c r="A8229"/>
      <c r="E8229"/>
    </row>
    <row r="8230" spans="1:5" x14ac:dyDescent="0.35">
      <c r="A8230"/>
      <c r="E8230"/>
    </row>
    <row r="8231" spans="1:5" x14ac:dyDescent="0.35">
      <c r="A8231"/>
      <c r="E8231"/>
    </row>
    <row r="8232" spans="1:5" x14ac:dyDescent="0.35">
      <c r="A8232"/>
      <c r="E8232"/>
    </row>
    <row r="8233" spans="1:5" x14ac:dyDescent="0.35">
      <c r="A8233"/>
      <c r="E8233"/>
    </row>
    <row r="8234" spans="1:5" x14ac:dyDescent="0.35">
      <c r="A8234"/>
      <c r="E8234"/>
    </row>
    <row r="8235" spans="1:5" x14ac:dyDescent="0.35">
      <c r="A8235"/>
      <c r="E8235"/>
    </row>
    <row r="8236" spans="1:5" x14ac:dyDescent="0.35">
      <c r="A8236"/>
      <c r="E8236"/>
    </row>
    <row r="8237" spans="1:5" x14ac:dyDescent="0.35">
      <c r="A8237"/>
      <c r="E8237"/>
    </row>
    <row r="8238" spans="1:5" x14ac:dyDescent="0.35">
      <c r="A8238"/>
      <c r="E8238"/>
    </row>
    <row r="8239" spans="1:5" x14ac:dyDescent="0.35">
      <c r="A8239"/>
      <c r="E8239"/>
    </row>
    <row r="8240" spans="1:5" x14ac:dyDescent="0.35">
      <c r="A8240"/>
      <c r="E8240"/>
    </row>
    <row r="8241" spans="1:5" x14ac:dyDescent="0.35">
      <c r="A8241"/>
      <c r="E8241"/>
    </row>
    <row r="8242" spans="1:5" x14ac:dyDescent="0.35">
      <c r="A8242"/>
      <c r="E8242"/>
    </row>
    <row r="8243" spans="1:5" x14ac:dyDescent="0.35">
      <c r="A8243"/>
      <c r="E8243"/>
    </row>
    <row r="8244" spans="1:5" x14ac:dyDescent="0.35">
      <c r="A8244"/>
      <c r="E8244"/>
    </row>
    <row r="8245" spans="1:5" x14ac:dyDescent="0.35">
      <c r="A8245"/>
      <c r="E8245"/>
    </row>
    <row r="8246" spans="1:5" x14ac:dyDescent="0.35">
      <c r="A8246"/>
      <c r="E8246"/>
    </row>
    <row r="8247" spans="1:5" x14ac:dyDescent="0.35">
      <c r="A8247"/>
      <c r="E8247"/>
    </row>
    <row r="8248" spans="1:5" x14ac:dyDescent="0.35">
      <c r="A8248"/>
      <c r="E8248"/>
    </row>
    <row r="8249" spans="1:5" x14ac:dyDescent="0.35">
      <c r="A8249"/>
      <c r="E8249"/>
    </row>
    <row r="8250" spans="1:5" x14ac:dyDescent="0.35">
      <c r="A8250"/>
      <c r="E8250"/>
    </row>
    <row r="8251" spans="1:5" x14ac:dyDescent="0.35">
      <c r="A8251"/>
      <c r="E8251"/>
    </row>
    <row r="8252" spans="1:5" x14ac:dyDescent="0.35">
      <c r="A8252"/>
      <c r="E8252"/>
    </row>
    <row r="8253" spans="1:5" x14ac:dyDescent="0.35">
      <c r="A8253"/>
      <c r="E8253"/>
    </row>
    <row r="8254" spans="1:5" x14ac:dyDescent="0.35">
      <c r="A8254"/>
      <c r="E8254"/>
    </row>
    <row r="8255" spans="1:5" x14ac:dyDescent="0.35">
      <c r="A8255"/>
      <c r="E8255"/>
    </row>
    <row r="8256" spans="1:5" x14ac:dyDescent="0.35">
      <c r="A8256"/>
      <c r="E8256"/>
    </row>
    <row r="8257" spans="1:5" x14ac:dyDescent="0.35">
      <c r="A8257"/>
      <c r="E8257"/>
    </row>
    <row r="8258" spans="1:5" x14ac:dyDescent="0.35">
      <c r="A8258"/>
      <c r="E8258"/>
    </row>
    <row r="8259" spans="1:5" x14ac:dyDescent="0.35">
      <c r="A8259"/>
      <c r="E8259"/>
    </row>
    <row r="8260" spans="1:5" x14ac:dyDescent="0.35">
      <c r="A8260"/>
      <c r="E8260"/>
    </row>
    <row r="8261" spans="1:5" x14ac:dyDescent="0.35">
      <c r="A8261"/>
      <c r="E8261"/>
    </row>
    <row r="8262" spans="1:5" x14ac:dyDescent="0.35">
      <c r="A8262"/>
      <c r="E8262"/>
    </row>
    <row r="8263" spans="1:5" x14ac:dyDescent="0.35">
      <c r="A8263"/>
      <c r="E8263"/>
    </row>
    <row r="8264" spans="1:5" x14ac:dyDescent="0.35">
      <c r="A8264"/>
      <c r="E8264"/>
    </row>
    <row r="8265" spans="1:5" x14ac:dyDescent="0.35">
      <c r="A8265"/>
      <c r="E8265"/>
    </row>
    <row r="8266" spans="1:5" x14ac:dyDescent="0.35">
      <c r="A8266"/>
      <c r="E8266"/>
    </row>
    <row r="8267" spans="1:5" x14ac:dyDescent="0.35">
      <c r="A8267"/>
      <c r="E8267"/>
    </row>
    <row r="8268" spans="1:5" x14ac:dyDescent="0.35">
      <c r="A8268"/>
      <c r="E8268"/>
    </row>
    <row r="8269" spans="1:5" x14ac:dyDescent="0.35">
      <c r="A8269"/>
      <c r="E8269"/>
    </row>
    <row r="8270" spans="1:5" x14ac:dyDescent="0.35">
      <c r="A8270"/>
      <c r="E8270"/>
    </row>
    <row r="8271" spans="1:5" x14ac:dyDescent="0.35">
      <c r="A8271"/>
      <c r="E8271"/>
    </row>
    <row r="8272" spans="1:5" x14ac:dyDescent="0.35">
      <c r="A8272"/>
      <c r="E8272"/>
    </row>
    <row r="8273" spans="1:5" x14ac:dyDescent="0.35">
      <c r="A8273"/>
      <c r="E8273"/>
    </row>
    <row r="8274" spans="1:5" x14ac:dyDescent="0.35">
      <c r="A8274"/>
      <c r="E8274"/>
    </row>
    <row r="8275" spans="1:5" x14ac:dyDescent="0.35">
      <c r="A8275"/>
      <c r="E8275"/>
    </row>
    <row r="8276" spans="1:5" x14ac:dyDescent="0.35">
      <c r="A8276"/>
      <c r="E8276"/>
    </row>
    <row r="8277" spans="1:5" x14ac:dyDescent="0.35">
      <c r="A8277"/>
      <c r="E8277"/>
    </row>
    <row r="8278" spans="1:5" x14ac:dyDescent="0.35">
      <c r="A8278"/>
      <c r="E8278"/>
    </row>
    <row r="8279" spans="1:5" x14ac:dyDescent="0.35">
      <c r="A8279"/>
      <c r="E8279"/>
    </row>
    <row r="8280" spans="1:5" x14ac:dyDescent="0.35">
      <c r="A8280"/>
      <c r="E8280"/>
    </row>
    <row r="8281" spans="1:5" x14ac:dyDescent="0.35">
      <c r="A8281"/>
      <c r="E8281"/>
    </row>
    <row r="8282" spans="1:5" x14ac:dyDescent="0.35">
      <c r="A8282"/>
      <c r="E8282"/>
    </row>
    <row r="8283" spans="1:5" x14ac:dyDescent="0.35">
      <c r="A8283"/>
      <c r="E8283"/>
    </row>
    <row r="8284" spans="1:5" x14ac:dyDescent="0.35">
      <c r="A8284"/>
      <c r="E8284"/>
    </row>
    <row r="8285" spans="1:5" x14ac:dyDescent="0.35">
      <c r="A8285"/>
      <c r="E8285"/>
    </row>
    <row r="8286" spans="1:5" x14ac:dyDescent="0.35">
      <c r="A8286"/>
      <c r="E8286"/>
    </row>
    <row r="8287" spans="1:5" x14ac:dyDescent="0.35">
      <c r="A8287"/>
      <c r="E8287"/>
    </row>
    <row r="8288" spans="1:5" x14ac:dyDescent="0.35">
      <c r="A8288"/>
      <c r="E8288"/>
    </row>
    <row r="8289" spans="1:5" x14ac:dyDescent="0.35">
      <c r="A8289"/>
      <c r="E8289"/>
    </row>
    <row r="8290" spans="1:5" x14ac:dyDescent="0.35">
      <c r="A8290"/>
      <c r="E8290"/>
    </row>
    <row r="8291" spans="1:5" x14ac:dyDescent="0.35">
      <c r="A8291"/>
      <c r="E8291"/>
    </row>
    <row r="8292" spans="1:5" x14ac:dyDescent="0.35">
      <c r="A8292"/>
      <c r="E8292"/>
    </row>
    <row r="8293" spans="1:5" x14ac:dyDescent="0.35">
      <c r="A8293"/>
      <c r="E8293"/>
    </row>
    <row r="8294" spans="1:5" x14ac:dyDescent="0.35">
      <c r="A8294"/>
      <c r="E8294"/>
    </row>
    <row r="8295" spans="1:5" x14ac:dyDescent="0.35">
      <c r="A8295"/>
      <c r="E8295"/>
    </row>
    <row r="8296" spans="1:5" x14ac:dyDescent="0.35">
      <c r="A8296"/>
      <c r="E8296"/>
    </row>
    <row r="8297" spans="1:5" x14ac:dyDescent="0.35">
      <c r="A8297"/>
      <c r="E8297"/>
    </row>
    <row r="8298" spans="1:5" x14ac:dyDescent="0.35">
      <c r="A8298"/>
      <c r="E8298"/>
    </row>
    <row r="8299" spans="1:5" x14ac:dyDescent="0.35">
      <c r="A8299"/>
      <c r="E8299"/>
    </row>
    <row r="8300" spans="1:5" x14ac:dyDescent="0.35">
      <c r="A8300"/>
      <c r="E8300"/>
    </row>
    <row r="8301" spans="1:5" x14ac:dyDescent="0.35">
      <c r="A8301"/>
      <c r="E8301"/>
    </row>
    <row r="8302" spans="1:5" x14ac:dyDescent="0.35">
      <c r="A8302"/>
      <c r="E8302"/>
    </row>
    <row r="8303" spans="1:5" x14ac:dyDescent="0.35">
      <c r="A8303"/>
      <c r="E8303"/>
    </row>
    <row r="8304" spans="1:5" x14ac:dyDescent="0.35">
      <c r="A8304"/>
      <c r="E8304"/>
    </row>
    <row r="8305" spans="1:5" x14ac:dyDescent="0.35">
      <c r="A8305"/>
      <c r="E8305"/>
    </row>
    <row r="8306" spans="1:5" x14ac:dyDescent="0.35">
      <c r="A8306"/>
      <c r="E8306"/>
    </row>
    <row r="8307" spans="1:5" x14ac:dyDescent="0.35">
      <c r="A8307"/>
      <c r="E8307"/>
    </row>
    <row r="8308" spans="1:5" x14ac:dyDescent="0.35">
      <c r="A8308"/>
      <c r="E8308"/>
    </row>
    <row r="8309" spans="1:5" x14ac:dyDescent="0.35">
      <c r="A8309"/>
      <c r="E8309"/>
    </row>
    <row r="8310" spans="1:5" x14ac:dyDescent="0.35">
      <c r="A8310"/>
      <c r="E8310"/>
    </row>
    <row r="8311" spans="1:5" x14ac:dyDescent="0.35">
      <c r="A8311"/>
      <c r="E8311"/>
    </row>
    <row r="8312" spans="1:5" x14ac:dyDescent="0.35">
      <c r="A8312"/>
      <c r="E8312"/>
    </row>
    <row r="8313" spans="1:5" x14ac:dyDescent="0.35">
      <c r="A8313"/>
      <c r="E8313"/>
    </row>
    <row r="8314" spans="1:5" x14ac:dyDescent="0.35">
      <c r="A8314"/>
      <c r="E8314"/>
    </row>
    <row r="8315" spans="1:5" x14ac:dyDescent="0.35">
      <c r="A8315"/>
      <c r="E8315"/>
    </row>
    <row r="8316" spans="1:5" x14ac:dyDescent="0.35">
      <c r="A8316"/>
      <c r="E8316"/>
    </row>
    <row r="8317" spans="1:5" x14ac:dyDescent="0.35">
      <c r="A8317"/>
      <c r="E8317"/>
    </row>
    <row r="8318" spans="1:5" x14ac:dyDescent="0.35">
      <c r="A8318"/>
      <c r="E8318"/>
    </row>
    <row r="8319" spans="1:5" x14ac:dyDescent="0.35">
      <c r="A8319"/>
      <c r="E8319"/>
    </row>
    <row r="8320" spans="1:5" x14ac:dyDescent="0.35">
      <c r="A8320"/>
      <c r="E8320"/>
    </row>
    <row r="8321" spans="1:5" x14ac:dyDescent="0.35">
      <c r="A8321"/>
      <c r="E8321"/>
    </row>
    <row r="8322" spans="1:5" x14ac:dyDescent="0.35">
      <c r="A8322"/>
      <c r="E8322"/>
    </row>
    <row r="8323" spans="1:5" x14ac:dyDescent="0.35">
      <c r="A8323"/>
      <c r="E8323"/>
    </row>
    <row r="8324" spans="1:5" x14ac:dyDescent="0.35">
      <c r="A8324"/>
      <c r="E8324"/>
    </row>
    <row r="8325" spans="1:5" x14ac:dyDescent="0.35">
      <c r="A8325"/>
      <c r="E8325"/>
    </row>
    <row r="8326" spans="1:5" x14ac:dyDescent="0.35">
      <c r="A8326"/>
      <c r="E8326"/>
    </row>
    <row r="8327" spans="1:5" x14ac:dyDescent="0.35">
      <c r="A8327"/>
      <c r="E8327"/>
    </row>
    <row r="8328" spans="1:5" x14ac:dyDescent="0.35">
      <c r="A8328"/>
      <c r="E8328"/>
    </row>
    <row r="8329" spans="1:5" x14ac:dyDescent="0.35">
      <c r="A8329"/>
      <c r="E8329"/>
    </row>
    <row r="8330" spans="1:5" x14ac:dyDescent="0.35">
      <c r="A8330"/>
      <c r="E8330"/>
    </row>
    <row r="8331" spans="1:5" x14ac:dyDescent="0.35">
      <c r="A8331"/>
      <c r="E8331"/>
    </row>
    <row r="8332" spans="1:5" x14ac:dyDescent="0.35">
      <c r="A8332"/>
      <c r="E8332"/>
    </row>
    <row r="8333" spans="1:5" x14ac:dyDescent="0.35">
      <c r="A8333"/>
      <c r="E8333"/>
    </row>
    <row r="8334" spans="1:5" x14ac:dyDescent="0.35">
      <c r="A8334"/>
      <c r="E8334"/>
    </row>
    <row r="8335" spans="1:5" x14ac:dyDescent="0.35">
      <c r="A8335"/>
      <c r="E8335"/>
    </row>
    <row r="8336" spans="1:5" x14ac:dyDescent="0.35">
      <c r="A8336"/>
      <c r="E8336"/>
    </row>
    <row r="8337" spans="1:5" x14ac:dyDescent="0.35">
      <c r="A8337"/>
      <c r="E8337"/>
    </row>
    <row r="8338" spans="1:5" x14ac:dyDescent="0.35">
      <c r="A8338"/>
      <c r="E8338"/>
    </row>
    <row r="8339" spans="1:5" x14ac:dyDescent="0.35">
      <c r="A8339"/>
      <c r="E8339"/>
    </row>
    <row r="8340" spans="1:5" x14ac:dyDescent="0.35">
      <c r="A8340"/>
      <c r="E8340"/>
    </row>
    <row r="8341" spans="1:5" x14ac:dyDescent="0.35">
      <c r="A8341"/>
      <c r="E8341"/>
    </row>
    <row r="8342" spans="1:5" x14ac:dyDescent="0.35">
      <c r="A8342"/>
      <c r="E8342"/>
    </row>
    <row r="8343" spans="1:5" x14ac:dyDescent="0.35">
      <c r="A8343"/>
      <c r="E8343"/>
    </row>
    <row r="8344" spans="1:5" x14ac:dyDescent="0.35">
      <c r="A8344"/>
      <c r="E8344"/>
    </row>
    <row r="8345" spans="1:5" x14ac:dyDescent="0.35">
      <c r="A8345"/>
      <c r="E8345"/>
    </row>
    <row r="8346" spans="1:5" x14ac:dyDescent="0.35">
      <c r="A8346"/>
      <c r="E8346"/>
    </row>
    <row r="8347" spans="1:5" x14ac:dyDescent="0.35">
      <c r="A8347"/>
      <c r="E8347"/>
    </row>
    <row r="8348" spans="1:5" x14ac:dyDescent="0.35">
      <c r="A8348"/>
      <c r="E8348"/>
    </row>
    <row r="8349" spans="1:5" x14ac:dyDescent="0.35">
      <c r="A8349"/>
      <c r="E8349"/>
    </row>
    <row r="8350" spans="1:5" x14ac:dyDescent="0.35">
      <c r="A8350"/>
      <c r="E8350"/>
    </row>
    <row r="8351" spans="1:5" x14ac:dyDescent="0.35">
      <c r="A8351"/>
      <c r="E8351"/>
    </row>
    <row r="8352" spans="1:5" x14ac:dyDescent="0.35">
      <c r="A8352"/>
      <c r="E8352"/>
    </row>
    <row r="8353" spans="1:5" x14ac:dyDescent="0.35">
      <c r="A8353"/>
      <c r="E8353"/>
    </row>
    <row r="8354" spans="1:5" x14ac:dyDescent="0.35">
      <c r="A8354"/>
      <c r="E8354"/>
    </row>
    <row r="8355" spans="1:5" x14ac:dyDescent="0.35">
      <c r="A8355"/>
      <c r="E8355"/>
    </row>
    <row r="8356" spans="1:5" x14ac:dyDescent="0.35">
      <c r="A8356"/>
      <c r="E8356"/>
    </row>
    <row r="8357" spans="1:5" x14ac:dyDescent="0.35">
      <c r="A8357"/>
      <c r="E8357"/>
    </row>
    <row r="8358" spans="1:5" x14ac:dyDescent="0.35">
      <c r="A8358"/>
      <c r="E8358"/>
    </row>
    <row r="8359" spans="1:5" x14ac:dyDescent="0.35">
      <c r="A8359"/>
      <c r="E8359"/>
    </row>
    <row r="8360" spans="1:5" x14ac:dyDescent="0.35">
      <c r="A8360"/>
      <c r="E8360"/>
    </row>
    <row r="8361" spans="1:5" x14ac:dyDescent="0.35">
      <c r="A8361"/>
      <c r="E8361"/>
    </row>
    <row r="8362" spans="1:5" x14ac:dyDescent="0.35">
      <c r="A8362"/>
      <c r="E8362"/>
    </row>
    <row r="8363" spans="1:5" x14ac:dyDescent="0.35">
      <c r="A8363"/>
      <c r="E8363"/>
    </row>
    <row r="8364" spans="1:5" x14ac:dyDescent="0.35">
      <c r="A8364"/>
      <c r="E8364"/>
    </row>
    <row r="8365" spans="1:5" x14ac:dyDescent="0.35">
      <c r="A8365"/>
      <c r="E8365"/>
    </row>
    <row r="8366" spans="1:5" x14ac:dyDescent="0.35">
      <c r="A8366"/>
      <c r="E8366"/>
    </row>
    <row r="8367" spans="1:5" x14ac:dyDescent="0.35">
      <c r="A8367"/>
      <c r="E8367"/>
    </row>
    <row r="8368" spans="1:5" x14ac:dyDescent="0.35">
      <c r="A8368"/>
      <c r="E8368"/>
    </row>
    <row r="8369" spans="1:5" x14ac:dyDescent="0.35">
      <c r="A8369"/>
      <c r="E8369"/>
    </row>
    <row r="8370" spans="1:5" x14ac:dyDescent="0.35">
      <c r="A8370"/>
      <c r="E8370"/>
    </row>
    <row r="8371" spans="1:5" x14ac:dyDescent="0.35">
      <c r="A8371"/>
      <c r="E8371"/>
    </row>
    <row r="8372" spans="1:5" x14ac:dyDescent="0.35">
      <c r="A8372"/>
      <c r="E8372"/>
    </row>
    <row r="8373" spans="1:5" x14ac:dyDescent="0.35">
      <c r="A8373"/>
      <c r="E8373"/>
    </row>
    <row r="8374" spans="1:5" x14ac:dyDescent="0.35">
      <c r="A8374"/>
      <c r="E8374"/>
    </row>
    <row r="8375" spans="1:5" x14ac:dyDescent="0.35">
      <c r="A8375"/>
      <c r="E8375"/>
    </row>
    <row r="8376" spans="1:5" x14ac:dyDescent="0.35">
      <c r="A8376"/>
      <c r="E8376"/>
    </row>
    <row r="8377" spans="1:5" x14ac:dyDescent="0.35">
      <c r="A8377"/>
      <c r="E8377"/>
    </row>
    <row r="8378" spans="1:5" x14ac:dyDescent="0.35">
      <c r="A8378"/>
      <c r="E8378"/>
    </row>
    <row r="8379" spans="1:5" x14ac:dyDescent="0.35">
      <c r="A8379"/>
      <c r="E8379"/>
    </row>
    <row r="8380" spans="1:5" x14ac:dyDescent="0.35">
      <c r="A8380"/>
      <c r="E8380"/>
    </row>
    <row r="8381" spans="1:5" x14ac:dyDescent="0.35">
      <c r="A8381"/>
      <c r="E8381"/>
    </row>
    <row r="8382" spans="1:5" x14ac:dyDescent="0.35">
      <c r="A8382"/>
      <c r="E8382"/>
    </row>
    <row r="8383" spans="1:5" x14ac:dyDescent="0.35">
      <c r="A8383"/>
      <c r="E8383"/>
    </row>
    <row r="8384" spans="1:5" x14ac:dyDescent="0.35">
      <c r="A8384"/>
      <c r="E8384"/>
    </row>
    <row r="8385" spans="1:5" x14ac:dyDescent="0.35">
      <c r="A8385"/>
      <c r="E8385"/>
    </row>
    <row r="8386" spans="1:5" x14ac:dyDescent="0.35">
      <c r="A8386"/>
      <c r="E8386"/>
    </row>
    <row r="8387" spans="1:5" x14ac:dyDescent="0.35">
      <c r="A8387"/>
      <c r="E8387"/>
    </row>
    <row r="8388" spans="1:5" x14ac:dyDescent="0.35">
      <c r="A8388"/>
      <c r="E8388"/>
    </row>
    <row r="8389" spans="1:5" x14ac:dyDescent="0.35">
      <c r="A8389"/>
      <c r="E8389"/>
    </row>
    <row r="8390" spans="1:5" x14ac:dyDescent="0.35">
      <c r="A8390"/>
      <c r="E8390"/>
    </row>
    <row r="8391" spans="1:5" x14ac:dyDescent="0.35">
      <c r="A8391"/>
      <c r="E8391"/>
    </row>
    <row r="8392" spans="1:5" x14ac:dyDescent="0.35">
      <c r="A8392"/>
      <c r="E8392"/>
    </row>
    <row r="8393" spans="1:5" x14ac:dyDescent="0.35">
      <c r="A8393"/>
      <c r="E8393"/>
    </row>
    <row r="8394" spans="1:5" x14ac:dyDescent="0.35">
      <c r="A8394"/>
      <c r="E8394"/>
    </row>
    <row r="8395" spans="1:5" x14ac:dyDescent="0.35">
      <c r="A8395"/>
      <c r="E8395"/>
    </row>
    <row r="8396" spans="1:5" x14ac:dyDescent="0.35">
      <c r="A8396"/>
      <c r="E8396"/>
    </row>
    <row r="8397" spans="1:5" x14ac:dyDescent="0.35">
      <c r="A8397"/>
      <c r="E8397"/>
    </row>
    <row r="8398" spans="1:5" x14ac:dyDescent="0.35">
      <c r="A8398"/>
      <c r="E8398"/>
    </row>
    <row r="8399" spans="1:5" x14ac:dyDescent="0.35">
      <c r="A8399"/>
      <c r="E8399"/>
    </row>
    <row r="8400" spans="1:5" x14ac:dyDescent="0.35">
      <c r="A8400"/>
      <c r="E8400"/>
    </row>
    <row r="8401" spans="1:5" x14ac:dyDescent="0.35">
      <c r="A8401"/>
      <c r="E8401"/>
    </row>
    <row r="8402" spans="1:5" x14ac:dyDescent="0.35">
      <c r="A8402"/>
      <c r="E8402"/>
    </row>
    <row r="8403" spans="1:5" x14ac:dyDescent="0.35">
      <c r="A8403"/>
      <c r="E8403"/>
    </row>
    <row r="8404" spans="1:5" x14ac:dyDescent="0.35">
      <c r="A8404"/>
      <c r="E8404"/>
    </row>
    <row r="8405" spans="1:5" x14ac:dyDescent="0.35">
      <c r="A8405"/>
      <c r="E8405"/>
    </row>
    <row r="8406" spans="1:5" x14ac:dyDescent="0.35">
      <c r="A8406"/>
      <c r="E8406"/>
    </row>
    <row r="8407" spans="1:5" x14ac:dyDescent="0.35">
      <c r="A8407"/>
      <c r="E8407"/>
    </row>
    <row r="8408" spans="1:5" x14ac:dyDescent="0.35">
      <c r="A8408"/>
      <c r="E8408"/>
    </row>
    <row r="8409" spans="1:5" x14ac:dyDescent="0.35">
      <c r="A8409"/>
      <c r="E8409"/>
    </row>
    <row r="8410" spans="1:5" x14ac:dyDescent="0.35">
      <c r="A8410"/>
      <c r="E8410"/>
    </row>
    <row r="8411" spans="1:5" x14ac:dyDescent="0.35">
      <c r="A8411"/>
      <c r="E8411"/>
    </row>
    <row r="8412" spans="1:5" x14ac:dyDescent="0.35">
      <c r="A8412"/>
      <c r="E8412"/>
    </row>
    <row r="8413" spans="1:5" x14ac:dyDescent="0.35">
      <c r="A8413"/>
      <c r="E8413"/>
    </row>
    <row r="8414" spans="1:5" x14ac:dyDescent="0.35">
      <c r="A8414"/>
      <c r="E8414"/>
    </row>
    <row r="8415" spans="1:5" x14ac:dyDescent="0.35">
      <c r="A8415"/>
      <c r="E8415"/>
    </row>
    <row r="8416" spans="1:5" x14ac:dyDescent="0.35">
      <c r="A8416"/>
      <c r="E8416"/>
    </row>
    <row r="8417" spans="1:5" x14ac:dyDescent="0.35">
      <c r="A8417"/>
      <c r="E8417"/>
    </row>
    <row r="8418" spans="1:5" x14ac:dyDescent="0.35">
      <c r="A8418"/>
      <c r="E8418"/>
    </row>
    <row r="8419" spans="1:5" x14ac:dyDescent="0.35">
      <c r="A8419"/>
      <c r="E8419"/>
    </row>
    <row r="8420" spans="1:5" x14ac:dyDescent="0.35">
      <c r="A8420"/>
      <c r="E8420"/>
    </row>
    <row r="8421" spans="1:5" x14ac:dyDescent="0.35">
      <c r="A8421"/>
      <c r="E8421"/>
    </row>
    <row r="8422" spans="1:5" x14ac:dyDescent="0.35">
      <c r="A8422"/>
      <c r="E8422"/>
    </row>
    <row r="8423" spans="1:5" x14ac:dyDescent="0.35">
      <c r="A8423"/>
      <c r="E8423"/>
    </row>
    <row r="8424" spans="1:5" x14ac:dyDescent="0.35">
      <c r="A8424"/>
      <c r="E8424"/>
    </row>
    <row r="8425" spans="1:5" x14ac:dyDescent="0.35">
      <c r="A8425"/>
      <c r="E8425"/>
    </row>
    <row r="8426" spans="1:5" x14ac:dyDescent="0.35">
      <c r="A8426"/>
      <c r="E8426"/>
    </row>
    <row r="8427" spans="1:5" x14ac:dyDescent="0.35">
      <c r="A8427"/>
      <c r="E8427"/>
    </row>
    <row r="8428" spans="1:5" x14ac:dyDescent="0.35">
      <c r="A8428"/>
      <c r="E8428"/>
    </row>
    <row r="8429" spans="1:5" x14ac:dyDescent="0.35">
      <c r="A8429"/>
      <c r="E8429"/>
    </row>
    <row r="8430" spans="1:5" x14ac:dyDescent="0.35">
      <c r="A8430"/>
      <c r="E8430"/>
    </row>
    <row r="8431" spans="1:5" x14ac:dyDescent="0.35">
      <c r="A8431"/>
      <c r="E8431"/>
    </row>
    <row r="8432" spans="1:5" x14ac:dyDescent="0.35">
      <c r="A8432"/>
      <c r="E8432"/>
    </row>
    <row r="8433" spans="1:5" x14ac:dyDescent="0.35">
      <c r="A8433"/>
      <c r="E8433"/>
    </row>
    <row r="8434" spans="1:5" x14ac:dyDescent="0.35">
      <c r="A8434"/>
      <c r="E8434"/>
    </row>
    <row r="8435" spans="1:5" x14ac:dyDescent="0.35">
      <c r="A8435"/>
      <c r="E8435"/>
    </row>
    <row r="8436" spans="1:5" x14ac:dyDescent="0.35">
      <c r="A8436"/>
      <c r="E8436"/>
    </row>
    <row r="8437" spans="1:5" x14ac:dyDescent="0.35">
      <c r="A8437"/>
      <c r="E8437"/>
    </row>
    <row r="8438" spans="1:5" x14ac:dyDescent="0.35">
      <c r="A8438"/>
      <c r="E8438"/>
    </row>
    <row r="8439" spans="1:5" x14ac:dyDescent="0.35">
      <c r="A8439"/>
      <c r="E8439"/>
    </row>
    <row r="8440" spans="1:5" x14ac:dyDescent="0.35">
      <c r="A8440"/>
      <c r="E8440"/>
    </row>
    <row r="8441" spans="1:5" x14ac:dyDescent="0.35">
      <c r="A8441"/>
      <c r="E8441"/>
    </row>
    <row r="8442" spans="1:5" x14ac:dyDescent="0.35">
      <c r="A8442"/>
      <c r="E8442"/>
    </row>
    <row r="8443" spans="1:5" x14ac:dyDescent="0.35">
      <c r="A8443"/>
      <c r="E8443"/>
    </row>
    <row r="8444" spans="1:5" x14ac:dyDescent="0.35">
      <c r="A8444"/>
      <c r="E8444"/>
    </row>
    <row r="8445" spans="1:5" x14ac:dyDescent="0.35">
      <c r="A8445"/>
      <c r="E8445"/>
    </row>
    <row r="8446" spans="1:5" x14ac:dyDescent="0.35">
      <c r="A8446"/>
      <c r="E8446"/>
    </row>
    <row r="8447" spans="1:5" x14ac:dyDescent="0.35">
      <c r="A8447"/>
      <c r="E8447"/>
    </row>
    <row r="8448" spans="1:5" x14ac:dyDescent="0.35">
      <c r="A8448"/>
      <c r="E8448"/>
    </row>
    <row r="8449" spans="1:5" x14ac:dyDescent="0.35">
      <c r="A8449"/>
      <c r="E8449"/>
    </row>
    <row r="8450" spans="1:5" x14ac:dyDescent="0.35">
      <c r="A8450"/>
      <c r="E8450"/>
    </row>
    <row r="8451" spans="1:5" x14ac:dyDescent="0.35">
      <c r="A8451"/>
      <c r="E8451"/>
    </row>
    <row r="8452" spans="1:5" x14ac:dyDescent="0.35">
      <c r="A8452"/>
      <c r="E8452"/>
    </row>
    <row r="8453" spans="1:5" x14ac:dyDescent="0.35">
      <c r="A8453"/>
      <c r="E8453"/>
    </row>
    <row r="8454" spans="1:5" x14ac:dyDescent="0.35">
      <c r="A8454"/>
      <c r="E8454"/>
    </row>
    <row r="8455" spans="1:5" x14ac:dyDescent="0.35">
      <c r="A8455"/>
      <c r="E8455"/>
    </row>
    <row r="8456" spans="1:5" x14ac:dyDescent="0.35">
      <c r="A8456"/>
      <c r="E8456"/>
    </row>
    <row r="8457" spans="1:5" x14ac:dyDescent="0.35">
      <c r="A8457"/>
      <c r="E8457"/>
    </row>
    <row r="8458" spans="1:5" x14ac:dyDescent="0.35">
      <c r="A8458"/>
      <c r="E8458"/>
    </row>
    <row r="8459" spans="1:5" x14ac:dyDescent="0.35">
      <c r="A8459"/>
      <c r="E8459"/>
    </row>
    <row r="8460" spans="1:5" x14ac:dyDescent="0.35">
      <c r="A8460"/>
      <c r="E8460"/>
    </row>
    <row r="8461" spans="1:5" x14ac:dyDescent="0.35">
      <c r="A8461"/>
      <c r="E8461"/>
    </row>
    <row r="8462" spans="1:5" x14ac:dyDescent="0.35">
      <c r="A8462"/>
      <c r="E8462"/>
    </row>
    <row r="8463" spans="1:5" x14ac:dyDescent="0.35">
      <c r="A8463"/>
      <c r="E8463"/>
    </row>
    <row r="8464" spans="1:5" x14ac:dyDescent="0.35">
      <c r="A8464"/>
      <c r="E8464"/>
    </row>
    <row r="8465" spans="1:5" x14ac:dyDescent="0.35">
      <c r="A8465"/>
      <c r="E8465"/>
    </row>
    <row r="8466" spans="1:5" x14ac:dyDescent="0.35">
      <c r="A8466"/>
      <c r="E8466"/>
    </row>
    <row r="8467" spans="1:5" x14ac:dyDescent="0.35">
      <c r="A8467"/>
      <c r="E8467"/>
    </row>
    <row r="8468" spans="1:5" x14ac:dyDescent="0.35">
      <c r="A8468"/>
      <c r="E8468"/>
    </row>
    <row r="8469" spans="1:5" x14ac:dyDescent="0.35">
      <c r="A8469"/>
      <c r="E8469"/>
    </row>
    <row r="8470" spans="1:5" x14ac:dyDescent="0.35">
      <c r="A8470"/>
      <c r="E8470"/>
    </row>
    <row r="8471" spans="1:5" x14ac:dyDescent="0.35">
      <c r="A8471"/>
      <c r="E8471"/>
    </row>
    <row r="8472" spans="1:5" x14ac:dyDescent="0.35">
      <c r="A8472"/>
      <c r="E8472"/>
    </row>
    <row r="8473" spans="1:5" x14ac:dyDescent="0.35">
      <c r="A8473"/>
      <c r="E8473"/>
    </row>
    <row r="8474" spans="1:5" x14ac:dyDescent="0.35">
      <c r="A8474"/>
      <c r="E8474"/>
    </row>
    <row r="8475" spans="1:5" x14ac:dyDescent="0.35">
      <c r="A8475"/>
      <c r="E8475"/>
    </row>
    <row r="8476" spans="1:5" x14ac:dyDescent="0.35">
      <c r="A8476"/>
      <c r="E8476"/>
    </row>
    <row r="8477" spans="1:5" x14ac:dyDescent="0.35">
      <c r="A8477"/>
      <c r="E8477"/>
    </row>
    <row r="8478" spans="1:5" x14ac:dyDescent="0.35">
      <c r="A8478"/>
      <c r="E8478"/>
    </row>
    <row r="8479" spans="1:5" x14ac:dyDescent="0.35">
      <c r="A8479"/>
      <c r="E8479"/>
    </row>
    <row r="8480" spans="1:5" x14ac:dyDescent="0.35">
      <c r="A8480"/>
      <c r="E8480"/>
    </row>
    <row r="8481" spans="1:5" x14ac:dyDescent="0.35">
      <c r="A8481"/>
      <c r="E8481"/>
    </row>
    <row r="8482" spans="1:5" x14ac:dyDescent="0.35">
      <c r="A8482"/>
      <c r="E8482"/>
    </row>
    <row r="8483" spans="1:5" x14ac:dyDescent="0.35">
      <c r="A8483"/>
      <c r="E8483"/>
    </row>
    <row r="8484" spans="1:5" x14ac:dyDescent="0.35">
      <c r="A8484"/>
      <c r="E8484"/>
    </row>
    <row r="8485" spans="1:5" x14ac:dyDescent="0.35">
      <c r="A8485"/>
      <c r="E8485"/>
    </row>
    <row r="8486" spans="1:5" x14ac:dyDescent="0.35">
      <c r="A8486"/>
      <c r="E8486"/>
    </row>
    <row r="8487" spans="1:5" x14ac:dyDescent="0.35">
      <c r="A8487"/>
      <c r="E8487"/>
    </row>
    <row r="8488" spans="1:5" x14ac:dyDescent="0.35">
      <c r="A8488"/>
      <c r="E8488"/>
    </row>
    <row r="8489" spans="1:5" x14ac:dyDescent="0.35">
      <c r="A8489"/>
      <c r="E8489"/>
    </row>
    <row r="8490" spans="1:5" x14ac:dyDescent="0.35">
      <c r="A8490"/>
      <c r="E8490"/>
    </row>
    <row r="8491" spans="1:5" x14ac:dyDescent="0.35">
      <c r="A8491"/>
      <c r="E8491"/>
    </row>
    <row r="8492" spans="1:5" x14ac:dyDescent="0.35">
      <c r="A8492"/>
      <c r="E8492"/>
    </row>
    <row r="8493" spans="1:5" x14ac:dyDescent="0.35">
      <c r="A8493"/>
      <c r="E8493"/>
    </row>
    <row r="8494" spans="1:5" x14ac:dyDescent="0.35">
      <c r="A8494"/>
      <c r="E8494"/>
    </row>
    <row r="8495" spans="1:5" x14ac:dyDescent="0.35">
      <c r="A8495"/>
      <c r="E8495"/>
    </row>
    <row r="8496" spans="1:5" x14ac:dyDescent="0.35">
      <c r="A8496"/>
      <c r="E8496"/>
    </row>
    <row r="8497" spans="1:5" x14ac:dyDescent="0.35">
      <c r="A8497"/>
      <c r="E8497"/>
    </row>
    <row r="8498" spans="1:5" x14ac:dyDescent="0.35">
      <c r="A8498"/>
      <c r="E8498"/>
    </row>
    <row r="8499" spans="1:5" x14ac:dyDescent="0.35">
      <c r="A8499"/>
      <c r="E8499"/>
    </row>
    <row r="8500" spans="1:5" x14ac:dyDescent="0.35">
      <c r="A8500"/>
      <c r="E8500"/>
    </row>
    <row r="8501" spans="1:5" x14ac:dyDescent="0.35">
      <c r="A8501"/>
      <c r="E8501"/>
    </row>
    <row r="8502" spans="1:5" x14ac:dyDescent="0.35">
      <c r="A8502"/>
      <c r="E8502"/>
    </row>
    <row r="8503" spans="1:5" x14ac:dyDescent="0.35">
      <c r="A8503"/>
      <c r="E8503"/>
    </row>
    <row r="8504" spans="1:5" x14ac:dyDescent="0.35">
      <c r="A8504"/>
      <c r="E8504"/>
    </row>
    <row r="8505" spans="1:5" x14ac:dyDescent="0.35">
      <c r="A8505"/>
      <c r="E8505"/>
    </row>
    <row r="8506" spans="1:5" x14ac:dyDescent="0.35">
      <c r="A8506"/>
      <c r="E8506"/>
    </row>
    <row r="8507" spans="1:5" x14ac:dyDescent="0.35">
      <c r="A8507"/>
      <c r="E8507"/>
    </row>
    <row r="8508" spans="1:5" x14ac:dyDescent="0.35">
      <c r="A8508"/>
      <c r="E8508"/>
    </row>
    <row r="8509" spans="1:5" x14ac:dyDescent="0.35">
      <c r="A8509"/>
      <c r="E8509"/>
    </row>
    <row r="8510" spans="1:5" x14ac:dyDescent="0.35">
      <c r="A8510"/>
      <c r="E8510"/>
    </row>
    <row r="8511" spans="1:5" x14ac:dyDescent="0.35">
      <c r="A8511"/>
      <c r="E8511"/>
    </row>
    <row r="8512" spans="1:5" x14ac:dyDescent="0.35">
      <c r="A8512"/>
      <c r="E8512"/>
    </row>
    <row r="8513" spans="1:5" x14ac:dyDescent="0.35">
      <c r="A8513"/>
      <c r="E8513"/>
    </row>
    <row r="8514" spans="1:5" x14ac:dyDescent="0.35">
      <c r="A8514"/>
      <c r="E8514"/>
    </row>
    <row r="8515" spans="1:5" x14ac:dyDescent="0.35">
      <c r="A8515"/>
      <c r="E8515"/>
    </row>
    <row r="8516" spans="1:5" x14ac:dyDescent="0.35">
      <c r="A8516"/>
      <c r="E8516"/>
    </row>
    <row r="8517" spans="1:5" x14ac:dyDescent="0.35">
      <c r="A8517"/>
      <c r="E8517"/>
    </row>
    <row r="8518" spans="1:5" x14ac:dyDescent="0.35">
      <c r="A8518"/>
      <c r="E8518"/>
    </row>
    <row r="8519" spans="1:5" x14ac:dyDescent="0.35">
      <c r="A8519"/>
      <c r="E8519"/>
    </row>
    <row r="8520" spans="1:5" x14ac:dyDescent="0.35">
      <c r="A8520"/>
      <c r="E8520"/>
    </row>
    <row r="8521" spans="1:5" x14ac:dyDescent="0.35">
      <c r="A8521"/>
      <c r="E8521"/>
    </row>
    <row r="8522" spans="1:5" x14ac:dyDescent="0.35">
      <c r="A8522"/>
      <c r="E8522"/>
    </row>
    <row r="8523" spans="1:5" x14ac:dyDescent="0.35">
      <c r="A8523"/>
      <c r="E8523"/>
    </row>
    <row r="8524" spans="1:5" x14ac:dyDescent="0.35">
      <c r="A8524"/>
      <c r="E8524"/>
    </row>
    <row r="8525" spans="1:5" x14ac:dyDescent="0.35">
      <c r="A8525"/>
      <c r="E8525"/>
    </row>
    <row r="8526" spans="1:5" x14ac:dyDescent="0.35">
      <c r="A8526"/>
      <c r="E8526"/>
    </row>
    <row r="8527" spans="1:5" x14ac:dyDescent="0.35">
      <c r="A8527"/>
      <c r="E8527"/>
    </row>
    <row r="8528" spans="1:5" x14ac:dyDescent="0.35">
      <c r="A8528"/>
      <c r="E8528"/>
    </row>
    <row r="8529" spans="1:5" x14ac:dyDescent="0.35">
      <c r="A8529"/>
      <c r="E8529"/>
    </row>
    <row r="8530" spans="1:5" x14ac:dyDescent="0.35">
      <c r="A8530"/>
      <c r="E8530"/>
    </row>
    <row r="8531" spans="1:5" x14ac:dyDescent="0.35">
      <c r="A8531"/>
      <c r="E8531"/>
    </row>
    <row r="8532" spans="1:5" x14ac:dyDescent="0.35">
      <c r="A8532"/>
      <c r="E8532"/>
    </row>
    <row r="8533" spans="1:5" x14ac:dyDescent="0.35">
      <c r="A8533"/>
      <c r="E8533"/>
    </row>
    <row r="8534" spans="1:5" x14ac:dyDescent="0.35">
      <c r="A8534"/>
      <c r="E8534"/>
    </row>
    <row r="8535" spans="1:5" x14ac:dyDescent="0.35">
      <c r="A8535"/>
      <c r="E8535"/>
    </row>
    <row r="8536" spans="1:5" x14ac:dyDescent="0.35">
      <c r="A8536"/>
      <c r="E8536"/>
    </row>
    <row r="8537" spans="1:5" x14ac:dyDescent="0.35">
      <c r="A8537"/>
      <c r="E8537"/>
    </row>
    <row r="8538" spans="1:5" x14ac:dyDescent="0.35">
      <c r="A8538"/>
      <c r="E8538"/>
    </row>
    <row r="8539" spans="1:5" x14ac:dyDescent="0.35">
      <c r="A8539"/>
      <c r="E8539"/>
    </row>
    <row r="8540" spans="1:5" x14ac:dyDescent="0.35">
      <c r="A8540"/>
      <c r="E8540"/>
    </row>
    <row r="8541" spans="1:5" x14ac:dyDescent="0.35">
      <c r="A8541"/>
      <c r="E8541"/>
    </row>
    <row r="8542" spans="1:5" x14ac:dyDescent="0.35">
      <c r="A8542"/>
      <c r="E8542"/>
    </row>
    <row r="8543" spans="1:5" x14ac:dyDescent="0.35">
      <c r="A8543"/>
      <c r="E8543"/>
    </row>
    <row r="8544" spans="1:5" x14ac:dyDescent="0.35">
      <c r="A8544"/>
      <c r="E8544"/>
    </row>
    <row r="8545" spans="1:5" x14ac:dyDescent="0.35">
      <c r="A8545"/>
      <c r="E8545"/>
    </row>
    <row r="8546" spans="1:5" x14ac:dyDescent="0.35">
      <c r="A8546"/>
      <c r="E8546"/>
    </row>
    <row r="8547" spans="1:5" x14ac:dyDescent="0.35">
      <c r="A8547"/>
      <c r="E8547"/>
    </row>
    <row r="8548" spans="1:5" x14ac:dyDescent="0.35">
      <c r="A8548"/>
      <c r="E8548"/>
    </row>
    <row r="8549" spans="1:5" x14ac:dyDescent="0.35">
      <c r="A8549"/>
      <c r="E8549"/>
    </row>
    <row r="8550" spans="1:5" x14ac:dyDescent="0.35">
      <c r="A8550"/>
      <c r="E8550"/>
    </row>
    <row r="8551" spans="1:5" x14ac:dyDescent="0.35">
      <c r="A8551"/>
      <c r="E8551"/>
    </row>
    <row r="8552" spans="1:5" x14ac:dyDescent="0.35">
      <c r="A8552"/>
      <c r="E8552"/>
    </row>
    <row r="8553" spans="1:5" x14ac:dyDescent="0.35">
      <c r="A8553"/>
      <c r="E8553"/>
    </row>
    <row r="8554" spans="1:5" x14ac:dyDescent="0.35">
      <c r="A8554"/>
      <c r="E8554"/>
    </row>
    <row r="8555" spans="1:5" x14ac:dyDescent="0.35">
      <c r="A8555"/>
      <c r="E8555"/>
    </row>
    <row r="8556" spans="1:5" x14ac:dyDescent="0.35">
      <c r="A8556"/>
      <c r="E8556"/>
    </row>
    <row r="8557" spans="1:5" x14ac:dyDescent="0.35">
      <c r="A8557"/>
      <c r="E8557"/>
    </row>
    <row r="8558" spans="1:5" x14ac:dyDescent="0.35">
      <c r="A8558"/>
      <c r="E8558"/>
    </row>
    <row r="8559" spans="1:5" x14ac:dyDescent="0.35">
      <c r="A8559"/>
      <c r="E8559"/>
    </row>
    <row r="8560" spans="1:5" x14ac:dyDescent="0.35">
      <c r="A8560"/>
      <c r="E8560"/>
    </row>
    <row r="8561" spans="1:5" x14ac:dyDescent="0.35">
      <c r="A8561"/>
      <c r="E8561"/>
    </row>
    <row r="8562" spans="1:5" x14ac:dyDescent="0.35">
      <c r="A8562"/>
      <c r="E8562"/>
    </row>
    <row r="8563" spans="1:5" x14ac:dyDescent="0.35">
      <c r="A8563"/>
      <c r="E8563"/>
    </row>
    <row r="8564" spans="1:5" x14ac:dyDescent="0.35">
      <c r="A8564"/>
      <c r="E8564"/>
    </row>
    <row r="8565" spans="1:5" x14ac:dyDescent="0.35">
      <c r="A8565"/>
      <c r="E8565"/>
    </row>
    <row r="8566" spans="1:5" x14ac:dyDescent="0.35">
      <c r="A8566"/>
      <c r="E8566"/>
    </row>
    <row r="8567" spans="1:5" x14ac:dyDescent="0.35">
      <c r="A8567"/>
      <c r="E8567"/>
    </row>
    <row r="8568" spans="1:5" x14ac:dyDescent="0.35">
      <c r="A8568"/>
      <c r="E8568"/>
    </row>
    <row r="8569" spans="1:5" x14ac:dyDescent="0.35">
      <c r="A8569"/>
      <c r="E8569"/>
    </row>
    <row r="8570" spans="1:5" x14ac:dyDescent="0.35">
      <c r="A8570"/>
      <c r="E8570"/>
    </row>
    <row r="8571" spans="1:5" x14ac:dyDescent="0.35">
      <c r="A8571"/>
      <c r="E8571"/>
    </row>
    <row r="8572" spans="1:5" x14ac:dyDescent="0.35">
      <c r="A8572"/>
      <c r="E8572"/>
    </row>
    <row r="8573" spans="1:5" x14ac:dyDescent="0.35">
      <c r="A8573"/>
      <c r="E8573"/>
    </row>
    <row r="8574" spans="1:5" x14ac:dyDescent="0.35">
      <c r="A8574"/>
      <c r="E8574"/>
    </row>
    <row r="8575" spans="1:5" x14ac:dyDescent="0.35">
      <c r="A8575"/>
      <c r="E8575"/>
    </row>
    <row r="8576" spans="1:5" x14ac:dyDescent="0.35">
      <c r="A8576"/>
      <c r="E8576"/>
    </row>
    <row r="8577" spans="1:5" x14ac:dyDescent="0.35">
      <c r="A8577"/>
      <c r="E8577"/>
    </row>
    <row r="8578" spans="1:5" x14ac:dyDescent="0.35">
      <c r="A8578"/>
      <c r="E8578"/>
    </row>
    <row r="8579" spans="1:5" x14ac:dyDescent="0.35">
      <c r="A8579"/>
      <c r="E8579"/>
    </row>
    <row r="8580" spans="1:5" x14ac:dyDescent="0.35">
      <c r="A8580"/>
      <c r="E8580"/>
    </row>
    <row r="8581" spans="1:5" x14ac:dyDescent="0.35">
      <c r="A8581"/>
      <c r="E8581"/>
    </row>
    <row r="8582" spans="1:5" x14ac:dyDescent="0.35">
      <c r="A8582"/>
      <c r="E8582"/>
    </row>
    <row r="8583" spans="1:5" x14ac:dyDescent="0.35">
      <c r="A8583"/>
      <c r="E8583"/>
    </row>
    <row r="8584" spans="1:5" x14ac:dyDescent="0.35">
      <c r="A8584"/>
      <c r="E8584"/>
    </row>
    <row r="8585" spans="1:5" x14ac:dyDescent="0.35">
      <c r="A8585"/>
      <c r="E8585"/>
    </row>
    <row r="8586" spans="1:5" x14ac:dyDescent="0.35">
      <c r="A8586"/>
      <c r="E8586"/>
    </row>
    <row r="8587" spans="1:5" x14ac:dyDescent="0.35">
      <c r="A8587"/>
      <c r="E8587"/>
    </row>
    <row r="8588" spans="1:5" x14ac:dyDescent="0.35">
      <c r="A8588"/>
      <c r="E8588"/>
    </row>
    <row r="8589" spans="1:5" x14ac:dyDescent="0.35">
      <c r="A8589"/>
      <c r="E8589"/>
    </row>
    <row r="8590" spans="1:5" x14ac:dyDescent="0.35">
      <c r="A8590"/>
      <c r="E8590"/>
    </row>
    <row r="8591" spans="1:5" x14ac:dyDescent="0.35">
      <c r="A8591"/>
      <c r="E8591"/>
    </row>
    <row r="8592" spans="1:5" x14ac:dyDescent="0.35">
      <c r="A8592"/>
      <c r="E8592"/>
    </row>
    <row r="8593" spans="1:5" x14ac:dyDescent="0.35">
      <c r="A8593"/>
      <c r="E8593"/>
    </row>
    <row r="8594" spans="1:5" x14ac:dyDescent="0.35">
      <c r="A8594"/>
      <c r="E8594"/>
    </row>
    <row r="8595" spans="1:5" x14ac:dyDescent="0.35">
      <c r="A8595"/>
      <c r="E8595"/>
    </row>
    <row r="8596" spans="1:5" x14ac:dyDescent="0.35">
      <c r="A8596"/>
      <c r="E8596"/>
    </row>
    <row r="8597" spans="1:5" x14ac:dyDescent="0.35">
      <c r="A8597"/>
      <c r="E8597"/>
    </row>
    <row r="8598" spans="1:5" x14ac:dyDescent="0.35">
      <c r="A8598"/>
      <c r="E8598"/>
    </row>
    <row r="8599" spans="1:5" x14ac:dyDescent="0.35">
      <c r="A8599"/>
      <c r="E8599"/>
    </row>
    <row r="8600" spans="1:5" x14ac:dyDescent="0.35">
      <c r="A8600"/>
      <c r="E8600"/>
    </row>
    <row r="8601" spans="1:5" x14ac:dyDescent="0.35">
      <c r="A8601"/>
      <c r="E8601"/>
    </row>
    <row r="8602" spans="1:5" x14ac:dyDescent="0.35">
      <c r="A8602"/>
      <c r="E8602"/>
    </row>
    <row r="8603" spans="1:5" x14ac:dyDescent="0.35">
      <c r="A8603"/>
      <c r="E8603"/>
    </row>
    <row r="8604" spans="1:5" x14ac:dyDescent="0.35">
      <c r="A8604"/>
      <c r="E8604"/>
    </row>
    <row r="8605" spans="1:5" x14ac:dyDescent="0.35">
      <c r="A8605"/>
      <c r="E8605"/>
    </row>
    <row r="8606" spans="1:5" x14ac:dyDescent="0.35">
      <c r="A8606"/>
      <c r="E8606"/>
    </row>
    <row r="8607" spans="1:5" x14ac:dyDescent="0.35">
      <c r="A8607"/>
      <c r="E8607"/>
    </row>
    <row r="8608" spans="1:5" x14ac:dyDescent="0.35">
      <c r="A8608"/>
      <c r="E8608"/>
    </row>
    <row r="8609" spans="1:5" x14ac:dyDescent="0.35">
      <c r="A8609"/>
      <c r="E8609"/>
    </row>
    <row r="8610" spans="1:5" x14ac:dyDescent="0.35">
      <c r="A8610"/>
      <c r="E8610"/>
    </row>
    <row r="8611" spans="1:5" x14ac:dyDescent="0.35">
      <c r="A8611"/>
      <c r="E8611"/>
    </row>
    <row r="8612" spans="1:5" x14ac:dyDescent="0.35">
      <c r="A8612"/>
      <c r="E8612"/>
    </row>
    <row r="8613" spans="1:5" x14ac:dyDescent="0.35">
      <c r="A8613"/>
      <c r="E8613"/>
    </row>
    <row r="8614" spans="1:5" x14ac:dyDescent="0.35">
      <c r="A8614"/>
      <c r="E8614"/>
    </row>
    <row r="8615" spans="1:5" x14ac:dyDescent="0.35">
      <c r="A8615"/>
      <c r="E8615"/>
    </row>
    <row r="8616" spans="1:5" x14ac:dyDescent="0.35">
      <c r="A8616"/>
      <c r="E8616"/>
    </row>
    <row r="8617" spans="1:5" x14ac:dyDescent="0.35">
      <c r="A8617"/>
      <c r="E8617"/>
    </row>
    <row r="8618" spans="1:5" x14ac:dyDescent="0.35">
      <c r="A8618"/>
      <c r="E8618"/>
    </row>
    <row r="8619" spans="1:5" x14ac:dyDescent="0.35">
      <c r="A8619"/>
      <c r="E8619"/>
    </row>
    <row r="8620" spans="1:5" x14ac:dyDescent="0.35">
      <c r="A8620"/>
      <c r="E8620"/>
    </row>
    <row r="8621" spans="1:5" x14ac:dyDescent="0.35">
      <c r="A8621"/>
      <c r="E8621"/>
    </row>
    <row r="8622" spans="1:5" x14ac:dyDescent="0.35">
      <c r="A8622"/>
      <c r="E8622"/>
    </row>
    <row r="8623" spans="1:5" x14ac:dyDescent="0.35">
      <c r="A8623"/>
      <c r="E8623"/>
    </row>
    <row r="8624" spans="1:5" x14ac:dyDescent="0.35">
      <c r="A8624"/>
      <c r="E8624"/>
    </row>
    <row r="8625" spans="1:5" x14ac:dyDescent="0.35">
      <c r="A8625"/>
      <c r="E8625"/>
    </row>
    <row r="8626" spans="1:5" x14ac:dyDescent="0.35">
      <c r="A8626"/>
      <c r="E8626"/>
    </row>
    <row r="8627" spans="1:5" x14ac:dyDescent="0.35">
      <c r="A8627"/>
      <c r="E8627"/>
    </row>
    <row r="8628" spans="1:5" x14ac:dyDescent="0.35">
      <c r="A8628"/>
      <c r="E8628"/>
    </row>
    <row r="8629" spans="1:5" x14ac:dyDescent="0.35">
      <c r="A8629"/>
      <c r="E8629"/>
    </row>
    <row r="8630" spans="1:5" x14ac:dyDescent="0.35">
      <c r="A8630"/>
      <c r="E8630"/>
    </row>
    <row r="8631" spans="1:5" x14ac:dyDescent="0.35">
      <c r="A8631"/>
      <c r="E8631"/>
    </row>
    <row r="8632" spans="1:5" x14ac:dyDescent="0.35">
      <c r="A8632"/>
      <c r="E8632"/>
    </row>
    <row r="8633" spans="1:5" x14ac:dyDescent="0.35">
      <c r="A8633"/>
      <c r="E8633"/>
    </row>
    <row r="8634" spans="1:5" x14ac:dyDescent="0.35">
      <c r="A8634"/>
      <c r="E8634"/>
    </row>
    <row r="8635" spans="1:5" x14ac:dyDescent="0.35">
      <c r="A8635"/>
      <c r="E8635"/>
    </row>
    <row r="8636" spans="1:5" x14ac:dyDescent="0.35">
      <c r="A8636"/>
      <c r="E8636"/>
    </row>
    <row r="8637" spans="1:5" x14ac:dyDescent="0.35">
      <c r="A8637"/>
      <c r="E8637"/>
    </row>
    <row r="8638" spans="1:5" x14ac:dyDescent="0.35">
      <c r="A8638"/>
      <c r="E8638"/>
    </row>
    <row r="8639" spans="1:5" x14ac:dyDescent="0.35">
      <c r="A8639"/>
      <c r="E8639"/>
    </row>
    <row r="8640" spans="1:5" x14ac:dyDescent="0.35">
      <c r="A8640"/>
      <c r="E8640"/>
    </row>
    <row r="8641" spans="1:5" x14ac:dyDescent="0.35">
      <c r="A8641"/>
      <c r="E8641"/>
    </row>
    <row r="8642" spans="1:5" x14ac:dyDescent="0.35">
      <c r="A8642"/>
      <c r="E8642"/>
    </row>
    <row r="8643" spans="1:5" x14ac:dyDescent="0.35">
      <c r="A8643"/>
      <c r="E8643"/>
    </row>
    <row r="8644" spans="1:5" x14ac:dyDescent="0.35">
      <c r="A8644"/>
      <c r="E8644"/>
    </row>
    <row r="8645" spans="1:5" x14ac:dyDescent="0.35">
      <c r="A8645"/>
      <c r="E8645"/>
    </row>
    <row r="8646" spans="1:5" x14ac:dyDescent="0.35">
      <c r="A8646"/>
      <c r="E8646"/>
    </row>
    <row r="8647" spans="1:5" x14ac:dyDescent="0.35">
      <c r="A8647"/>
      <c r="E8647"/>
    </row>
    <row r="8648" spans="1:5" x14ac:dyDescent="0.35">
      <c r="A8648"/>
      <c r="E8648"/>
    </row>
    <row r="8649" spans="1:5" x14ac:dyDescent="0.35">
      <c r="A8649"/>
      <c r="E8649"/>
    </row>
    <row r="8650" spans="1:5" x14ac:dyDescent="0.35">
      <c r="A8650"/>
      <c r="E8650"/>
    </row>
    <row r="8651" spans="1:5" x14ac:dyDescent="0.35">
      <c r="A8651"/>
      <c r="E8651"/>
    </row>
    <row r="8652" spans="1:5" x14ac:dyDescent="0.35">
      <c r="A8652"/>
      <c r="E8652"/>
    </row>
    <row r="8653" spans="1:5" x14ac:dyDescent="0.35">
      <c r="A8653"/>
      <c r="E8653"/>
    </row>
    <row r="8654" spans="1:5" x14ac:dyDescent="0.35">
      <c r="A8654"/>
      <c r="E8654"/>
    </row>
    <row r="8655" spans="1:5" x14ac:dyDescent="0.35">
      <c r="A8655"/>
      <c r="E8655"/>
    </row>
    <row r="8656" spans="1:5" x14ac:dyDescent="0.35">
      <c r="A8656"/>
      <c r="E8656"/>
    </row>
    <row r="8657" spans="1:5" x14ac:dyDescent="0.35">
      <c r="A8657"/>
      <c r="E8657"/>
    </row>
    <row r="8658" spans="1:5" x14ac:dyDescent="0.35">
      <c r="A8658"/>
      <c r="E8658"/>
    </row>
    <row r="8659" spans="1:5" x14ac:dyDescent="0.35">
      <c r="A8659"/>
      <c r="E8659"/>
    </row>
    <row r="8660" spans="1:5" x14ac:dyDescent="0.35">
      <c r="A8660"/>
      <c r="E8660"/>
    </row>
    <row r="8661" spans="1:5" x14ac:dyDescent="0.35">
      <c r="A8661"/>
      <c r="E8661"/>
    </row>
    <row r="8662" spans="1:5" x14ac:dyDescent="0.35">
      <c r="A8662"/>
      <c r="E8662"/>
    </row>
    <row r="8663" spans="1:5" x14ac:dyDescent="0.35">
      <c r="A8663"/>
      <c r="E8663"/>
    </row>
    <row r="8664" spans="1:5" x14ac:dyDescent="0.35">
      <c r="A8664"/>
      <c r="E8664"/>
    </row>
    <row r="8665" spans="1:5" x14ac:dyDescent="0.35">
      <c r="A8665"/>
      <c r="E8665"/>
    </row>
    <row r="8666" spans="1:5" x14ac:dyDescent="0.35">
      <c r="A8666"/>
      <c r="E8666"/>
    </row>
    <row r="8667" spans="1:5" x14ac:dyDescent="0.35">
      <c r="A8667"/>
      <c r="E8667"/>
    </row>
    <row r="8668" spans="1:5" x14ac:dyDescent="0.35">
      <c r="A8668"/>
      <c r="E8668"/>
    </row>
    <row r="8669" spans="1:5" x14ac:dyDescent="0.35">
      <c r="A8669"/>
      <c r="E8669"/>
    </row>
    <row r="8670" spans="1:5" x14ac:dyDescent="0.35">
      <c r="A8670"/>
      <c r="E8670"/>
    </row>
    <row r="8671" spans="1:5" x14ac:dyDescent="0.35">
      <c r="A8671"/>
      <c r="E8671"/>
    </row>
    <row r="8672" spans="1:5" x14ac:dyDescent="0.35">
      <c r="A8672"/>
      <c r="E8672"/>
    </row>
    <row r="8673" spans="1:5" x14ac:dyDescent="0.35">
      <c r="A8673"/>
      <c r="E8673"/>
    </row>
    <row r="8674" spans="1:5" x14ac:dyDescent="0.35">
      <c r="A8674"/>
      <c r="E8674"/>
    </row>
    <row r="8675" spans="1:5" x14ac:dyDescent="0.35">
      <c r="A8675"/>
      <c r="E8675"/>
    </row>
    <row r="8676" spans="1:5" x14ac:dyDescent="0.35">
      <c r="A8676"/>
      <c r="E8676"/>
    </row>
    <row r="8677" spans="1:5" x14ac:dyDescent="0.35">
      <c r="A8677"/>
      <c r="E8677"/>
    </row>
    <row r="8678" spans="1:5" x14ac:dyDescent="0.35">
      <c r="A8678"/>
      <c r="E8678"/>
    </row>
    <row r="8679" spans="1:5" x14ac:dyDescent="0.35">
      <c r="A8679"/>
      <c r="E8679"/>
    </row>
    <row r="8680" spans="1:5" x14ac:dyDescent="0.35">
      <c r="A8680"/>
      <c r="E8680"/>
    </row>
    <row r="8681" spans="1:5" x14ac:dyDescent="0.35">
      <c r="A8681"/>
      <c r="E8681"/>
    </row>
    <row r="8682" spans="1:5" x14ac:dyDescent="0.35">
      <c r="A8682"/>
      <c r="E8682"/>
    </row>
    <row r="8683" spans="1:5" x14ac:dyDescent="0.35">
      <c r="A8683"/>
      <c r="E8683"/>
    </row>
    <row r="8684" spans="1:5" x14ac:dyDescent="0.35">
      <c r="A8684"/>
      <c r="E8684"/>
    </row>
    <row r="8685" spans="1:5" x14ac:dyDescent="0.35">
      <c r="A8685"/>
      <c r="E8685"/>
    </row>
    <row r="8686" spans="1:5" x14ac:dyDescent="0.35">
      <c r="A8686"/>
      <c r="E8686"/>
    </row>
    <row r="8687" spans="1:5" x14ac:dyDescent="0.35">
      <c r="A8687"/>
      <c r="E8687"/>
    </row>
    <row r="8688" spans="1:5" x14ac:dyDescent="0.35">
      <c r="A8688"/>
      <c r="E8688"/>
    </row>
    <row r="8689" spans="1:5" x14ac:dyDescent="0.35">
      <c r="A8689"/>
      <c r="E8689"/>
    </row>
    <row r="8690" spans="1:5" x14ac:dyDescent="0.35">
      <c r="A8690"/>
      <c r="E8690"/>
    </row>
    <row r="8691" spans="1:5" x14ac:dyDescent="0.35">
      <c r="A8691"/>
      <c r="E8691"/>
    </row>
    <row r="8692" spans="1:5" x14ac:dyDescent="0.35">
      <c r="A8692"/>
      <c r="E8692"/>
    </row>
    <row r="8693" spans="1:5" x14ac:dyDescent="0.35">
      <c r="A8693"/>
      <c r="E8693"/>
    </row>
    <row r="8694" spans="1:5" x14ac:dyDescent="0.35">
      <c r="A8694"/>
      <c r="E8694"/>
    </row>
    <row r="8695" spans="1:5" x14ac:dyDescent="0.35">
      <c r="A8695"/>
      <c r="E8695"/>
    </row>
    <row r="8696" spans="1:5" x14ac:dyDescent="0.35">
      <c r="A8696"/>
      <c r="E8696"/>
    </row>
    <row r="8697" spans="1:5" x14ac:dyDescent="0.35">
      <c r="A8697"/>
      <c r="E8697"/>
    </row>
    <row r="8698" spans="1:5" x14ac:dyDescent="0.35">
      <c r="A8698"/>
      <c r="E8698"/>
    </row>
    <row r="8699" spans="1:5" x14ac:dyDescent="0.35">
      <c r="A8699"/>
      <c r="E8699"/>
    </row>
    <row r="8700" spans="1:5" x14ac:dyDescent="0.35">
      <c r="A8700"/>
      <c r="E8700"/>
    </row>
    <row r="8701" spans="1:5" x14ac:dyDescent="0.35">
      <c r="A8701"/>
      <c r="E8701"/>
    </row>
    <row r="8702" spans="1:5" x14ac:dyDescent="0.35">
      <c r="A8702"/>
      <c r="E8702"/>
    </row>
    <row r="8703" spans="1:5" x14ac:dyDescent="0.35">
      <c r="A8703"/>
      <c r="E8703"/>
    </row>
    <row r="8704" spans="1:5" x14ac:dyDescent="0.35">
      <c r="A8704"/>
      <c r="E8704"/>
    </row>
    <row r="8705" spans="1:5" x14ac:dyDescent="0.35">
      <c r="A8705"/>
      <c r="E8705"/>
    </row>
    <row r="8706" spans="1:5" x14ac:dyDescent="0.35">
      <c r="A8706"/>
      <c r="E8706"/>
    </row>
    <row r="8707" spans="1:5" x14ac:dyDescent="0.35">
      <c r="A8707"/>
      <c r="E8707"/>
    </row>
    <row r="8708" spans="1:5" x14ac:dyDescent="0.35">
      <c r="A8708"/>
      <c r="E8708"/>
    </row>
    <row r="8709" spans="1:5" x14ac:dyDescent="0.35">
      <c r="A8709"/>
      <c r="E8709"/>
    </row>
    <row r="8710" spans="1:5" x14ac:dyDescent="0.35">
      <c r="A8710"/>
      <c r="E8710"/>
    </row>
    <row r="8711" spans="1:5" x14ac:dyDescent="0.35">
      <c r="A8711"/>
      <c r="E8711"/>
    </row>
    <row r="8712" spans="1:5" x14ac:dyDescent="0.35">
      <c r="A8712"/>
      <c r="E8712"/>
    </row>
    <row r="8713" spans="1:5" x14ac:dyDescent="0.35">
      <c r="A8713"/>
      <c r="E8713"/>
    </row>
    <row r="8714" spans="1:5" x14ac:dyDescent="0.35">
      <c r="A8714"/>
      <c r="E8714"/>
    </row>
    <row r="8715" spans="1:5" x14ac:dyDescent="0.35">
      <c r="A8715"/>
      <c r="E8715"/>
    </row>
    <row r="8716" spans="1:5" x14ac:dyDescent="0.35">
      <c r="A8716"/>
      <c r="E8716"/>
    </row>
    <row r="8717" spans="1:5" x14ac:dyDescent="0.35">
      <c r="A8717"/>
      <c r="E8717"/>
    </row>
    <row r="8718" spans="1:5" x14ac:dyDescent="0.35">
      <c r="A8718"/>
      <c r="E8718"/>
    </row>
    <row r="8719" spans="1:5" x14ac:dyDescent="0.35">
      <c r="A8719"/>
      <c r="E8719"/>
    </row>
    <row r="8720" spans="1:5" x14ac:dyDescent="0.35">
      <c r="A8720"/>
      <c r="E8720"/>
    </row>
    <row r="8721" spans="1:5" x14ac:dyDescent="0.35">
      <c r="A8721"/>
      <c r="E8721"/>
    </row>
    <row r="8722" spans="1:5" x14ac:dyDescent="0.35">
      <c r="A8722"/>
      <c r="E8722"/>
    </row>
    <row r="8723" spans="1:5" x14ac:dyDescent="0.35">
      <c r="A8723"/>
      <c r="E8723"/>
    </row>
    <row r="8724" spans="1:5" x14ac:dyDescent="0.35">
      <c r="A8724"/>
      <c r="E8724"/>
    </row>
    <row r="8725" spans="1:5" x14ac:dyDescent="0.35">
      <c r="A8725"/>
      <c r="E8725"/>
    </row>
    <row r="8726" spans="1:5" x14ac:dyDescent="0.35">
      <c r="A8726"/>
      <c r="E8726"/>
    </row>
    <row r="8727" spans="1:5" x14ac:dyDescent="0.35">
      <c r="A8727"/>
      <c r="E8727"/>
    </row>
    <row r="8728" spans="1:5" x14ac:dyDescent="0.35">
      <c r="A8728"/>
      <c r="E8728"/>
    </row>
    <row r="8729" spans="1:5" x14ac:dyDescent="0.35">
      <c r="A8729"/>
      <c r="E8729"/>
    </row>
    <row r="8730" spans="1:5" x14ac:dyDescent="0.35">
      <c r="A8730"/>
      <c r="E8730"/>
    </row>
    <row r="8731" spans="1:5" x14ac:dyDescent="0.35">
      <c r="A8731"/>
      <c r="E8731"/>
    </row>
    <row r="8732" spans="1:5" x14ac:dyDescent="0.35">
      <c r="A8732"/>
      <c r="E8732"/>
    </row>
    <row r="8733" spans="1:5" x14ac:dyDescent="0.35">
      <c r="A8733"/>
      <c r="E8733"/>
    </row>
    <row r="8734" spans="1:5" x14ac:dyDescent="0.35">
      <c r="A8734"/>
      <c r="E8734"/>
    </row>
    <row r="8735" spans="1:5" x14ac:dyDescent="0.35">
      <c r="A8735"/>
      <c r="E8735"/>
    </row>
    <row r="8736" spans="1:5" x14ac:dyDescent="0.35">
      <c r="A8736"/>
      <c r="E8736"/>
    </row>
    <row r="8737" spans="1:5" x14ac:dyDescent="0.35">
      <c r="A8737"/>
      <c r="E8737"/>
    </row>
    <row r="8738" spans="1:5" x14ac:dyDescent="0.35">
      <c r="A8738"/>
      <c r="E8738"/>
    </row>
    <row r="8739" spans="1:5" x14ac:dyDescent="0.35">
      <c r="A8739"/>
      <c r="E8739"/>
    </row>
    <row r="8740" spans="1:5" x14ac:dyDescent="0.35">
      <c r="A8740"/>
      <c r="E8740"/>
    </row>
    <row r="8741" spans="1:5" x14ac:dyDescent="0.35">
      <c r="A8741"/>
      <c r="E8741"/>
    </row>
    <row r="8742" spans="1:5" x14ac:dyDescent="0.35">
      <c r="A8742"/>
      <c r="E8742"/>
    </row>
    <row r="8743" spans="1:5" x14ac:dyDescent="0.35">
      <c r="A8743"/>
      <c r="E8743"/>
    </row>
    <row r="8744" spans="1:5" x14ac:dyDescent="0.35">
      <c r="A8744"/>
      <c r="E8744"/>
    </row>
    <row r="8745" spans="1:5" x14ac:dyDescent="0.35">
      <c r="A8745"/>
      <c r="E8745"/>
    </row>
    <row r="8746" spans="1:5" x14ac:dyDescent="0.35">
      <c r="A8746"/>
      <c r="E8746"/>
    </row>
    <row r="8747" spans="1:5" x14ac:dyDescent="0.35">
      <c r="A8747"/>
      <c r="E8747"/>
    </row>
    <row r="8748" spans="1:5" x14ac:dyDescent="0.35">
      <c r="A8748"/>
      <c r="E8748"/>
    </row>
    <row r="8749" spans="1:5" x14ac:dyDescent="0.35">
      <c r="A8749"/>
      <c r="E8749"/>
    </row>
    <row r="8750" spans="1:5" x14ac:dyDescent="0.35">
      <c r="A8750"/>
      <c r="E8750"/>
    </row>
    <row r="8751" spans="1:5" x14ac:dyDescent="0.35">
      <c r="A8751"/>
      <c r="E8751"/>
    </row>
    <row r="8752" spans="1:5" x14ac:dyDescent="0.35">
      <c r="A8752"/>
      <c r="E8752"/>
    </row>
    <row r="8753" spans="1:5" x14ac:dyDescent="0.35">
      <c r="A8753"/>
      <c r="E8753"/>
    </row>
    <row r="8754" spans="1:5" x14ac:dyDescent="0.35">
      <c r="A8754"/>
      <c r="E8754"/>
    </row>
    <row r="8755" spans="1:5" x14ac:dyDescent="0.35">
      <c r="A8755"/>
      <c r="E8755"/>
    </row>
    <row r="8756" spans="1:5" x14ac:dyDescent="0.35">
      <c r="A8756"/>
      <c r="E8756"/>
    </row>
    <row r="8757" spans="1:5" x14ac:dyDescent="0.35">
      <c r="A8757"/>
      <c r="E8757"/>
    </row>
    <row r="8758" spans="1:5" x14ac:dyDescent="0.35">
      <c r="A8758"/>
      <c r="E8758"/>
    </row>
    <row r="8759" spans="1:5" x14ac:dyDescent="0.35">
      <c r="A8759"/>
      <c r="E8759"/>
    </row>
    <row r="8760" spans="1:5" x14ac:dyDescent="0.35">
      <c r="A8760"/>
      <c r="E8760"/>
    </row>
    <row r="8761" spans="1:5" x14ac:dyDescent="0.35">
      <c r="A8761"/>
      <c r="E8761"/>
    </row>
    <row r="8762" spans="1:5" x14ac:dyDescent="0.35">
      <c r="A8762"/>
      <c r="E8762"/>
    </row>
    <row r="8763" spans="1:5" x14ac:dyDescent="0.35">
      <c r="A8763"/>
      <c r="E8763"/>
    </row>
    <row r="8764" spans="1:5" x14ac:dyDescent="0.35">
      <c r="A8764"/>
      <c r="E8764"/>
    </row>
    <row r="8765" spans="1:5" x14ac:dyDescent="0.35">
      <c r="A8765"/>
      <c r="E8765"/>
    </row>
    <row r="8766" spans="1:5" x14ac:dyDescent="0.35">
      <c r="A8766"/>
      <c r="E8766"/>
    </row>
    <row r="8767" spans="1:5" x14ac:dyDescent="0.35">
      <c r="A8767"/>
      <c r="E8767"/>
    </row>
    <row r="8768" spans="1:5" x14ac:dyDescent="0.35">
      <c r="A8768"/>
      <c r="E8768"/>
    </row>
    <row r="8769" spans="1:5" x14ac:dyDescent="0.35">
      <c r="A8769"/>
      <c r="E8769"/>
    </row>
    <row r="8770" spans="1:5" x14ac:dyDescent="0.35">
      <c r="A8770"/>
      <c r="E8770"/>
    </row>
    <row r="8771" spans="1:5" x14ac:dyDescent="0.35">
      <c r="A8771"/>
      <c r="E8771"/>
    </row>
    <row r="8772" spans="1:5" x14ac:dyDescent="0.35">
      <c r="A8772"/>
      <c r="E8772"/>
    </row>
    <row r="8773" spans="1:5" x14ac:dyDescent="0.35">
      <c r="A8773"/>
      <c r="E8773"/>
    </row>
    <row r="8774" spans="1:5" x14ac:dyDescent="0.35">
      <c r="A8774"/>
      <c r="E8774"/>
    </row>
    <row r="8775" spans="1:5" x14ac:dyDescent="0.35">
      <c r="A8775"/>
      <c r="E8775"/>
    </row>
    <row r="8776" spans="1:5" x14ac:dyDescent="0.35">
      <c r="A8776"/>
      <c r="E8776"/>
    </row>
    <row r="8777" spans="1:5" x14ac:dyDescent="0.35">
      <c r="A8777"/>
      <c r="E8777"/>
    </row>
    <row r="8778" spans="1:5" x14ac:dyDescent="0.35">
      <c r="A8778"/>
      <c r="E8778"/>
    </row>
    <row r="8779" spans="1:5" x14ac:dyDescent="0.35">
      <c r="A8779"/>
      <c r="E8779"/>
    </row>
    <row r="8780" spans="1:5" x14ac:dyDescent="0.35">
      <c r="A8780"/>
      <c r="E8780"/>
    </row>
    <row r="8781" spans="1:5" x14ac:dyDescent="0.35">
      <c r="A8781"/>
      <c r="E8781"/>
    </row>
    <row r="8782" spans="1:5" x14ac:dyDescent="0.35">
      <c r="A8782"/>
      <c r="E8782"/>
    </row>
    <row r="8783" spans="1:5" x14ac:dyDescent="0.35">
      <c r="A8783"/>
      <c r="E8783"/>
    </row>
    <row r="8784" spans="1:5" x14ac:dyDescent="0.35">
      <c r="A8784"/>
      <c r="E8784"/>
    </row>
    <row r="8785" spans="1:5" x14ac:dyDescent="0.35">
      <c r="A8785"/>
      <c r="E8785"/>
    </row>
    <row r="8786" spans="1:5" x14ac:dyDescent="0.35">
      <c r="A8786"/>
      <c r="E8786"/>
    </row>
    <row r="8787" spans="1:5" x14ac:dyDescent="0.35">
      <c r="A8787"/>
      <c r="E8787"/>
    </row>
    <row r="8788" spans="1:5" x14ac:dyDescent="0.35">
      <c r="A8788"/>
      <c r="E8788"/>
    </row>
    <row r="8789" spans="1:5" x14ac:dyDescent="0.35">
      <c r="A8789"/>
      <c r="E8789"/>
    </row>
    <row r="8790" spans="1:5" x14ac:dyDescent="0.35">
      <c r="A8790"/>
      <c r="E8790"/>
    </row>
    <row r="8791" spans="1:5" x14ac:dyDescent="0.35">
      <c r="A8791"/>
      <c r="E8791"/>
    </row>
    <row r="8792" spans="1:5" x14ac:dyDescent="0.35">
      <c r="A8792"/>
      <c r="E8792"/>
    </row>
    <row r="8793" spans="1:5" x14ac:dyDescent="0.35">
      <c r="A8793"/>
      <c r="E8793"/>
    </row>
    <row r="8794" spans="1:5" x14ac:dyDescent="0.35">
      <c r="A8794"/>
      <c r="E8794"/>
    </row>
    <row r="8795" spans="1:5" x14ac:dyDescent="0.35">
      <c r="A8795"/>
      <c r="E8795"/>
    </row>
    <row r="8796" spans="1:5" x14ac:dyDescent="0.35">
      <c r="A8796"/>
      <c r="E8796"/>
    </row>
    <row r="8797" spans="1:5" x14ac:dyDescent="0.35">
      <c r="A8797"/>
      <c r="E8797"/>
    </row>
    <row r="8798" spans="1:5" x14ac:dyDescent="0.35">
      <c r="A8798"/>
      <c r="E8798"/>
    </row>
    <row r="8799" spans="1:5" x14ac:dyDescent="0.35">
      <c r="A8799"/>
      <c r="E8799"/>
    </row>
    <row r="8800" spans="1:5" x14ac:dyDescent="0.35">
      <c r="A8800"/>
      <c r="E8800"/>
    </row>
    <row r="8801" spans="1:5" x14ac:dyDescent="0.35">
      <c r="A8801"/>
      <c r="E8801"/>
    </row>
    <row r="8802" spans="1:5" x14ac:dyDescent="0.35">
      <c r="A8802"/>
      <c r="E8802"/>
    </row>
    <row r="8803" spans="1:5" x14ac:dyDescent="0.35">
      <c r="A8803"/>
      <c r="E8803"/>
    </row>
    <row r="8804" spans="1:5" x14ac:dyDescent="0.35">
      <c r="A8804"/>
      <c r="E8804"/>
    </row>
    <row r="8805" spans="1:5" x14ac:dyDescent="0.35">
      <c r="A8805"/>
      <c r="E8805"/>
    </row>
    <row r="8806" spans="1:5" x14ac:dyDescent="0.35">
      <c r="A8806"/>
      <c r="E8806"/>
    </row>
    <row r="8807" spans="1:5" x14ac:dyDescent="0.35">
      <c r="A8807"/>
      <c r="E8807"/>
    </row>
    <row r="8808" spans="1:5" x14ac:dyDescent="0.35">
      <c r="A8808"/>
      <c r="E8808"/>
    </row>
    <row r="8809" spans="1:5" x14ac:dyDescent="0.35">
      <c r="A8809"/>
      <c r="E8809"/>
    </row>
    <row r="8810" spans="1:5" x14ac:dyDescent="0.35">
      <c r="A8810"/>
      <c r="E8810"/>
    </row>
    <row r="8811" spans="1:5" x14ac:dyDescent="0.35">
      <c r="A8811"/>
      <c r="E8811"/>
    </row>
    <row r="8812" spans="1:5" x14ac:dyDescent="0.35">
      <c r="A8812"/>
      <c r="E8812"/>
    </row>
    <row r="8813" spans="1:5" x14ac:dyDescent="0.35">
      <c r="A8813"/>
      <c r="E8813"/>
    </row>
    <row r="8814" spans="1:5" x14ac:dyDescent="0.35">
      <c r="A8814"/>
      <c r="E8814"/>
    </row>
    <row r="8815" spans="1:5" x14ac:dyDescent="0.35">
      <c r="A8815"/>
      <c r="E8815"/>
    </row>
    <row r="8816" spans="1:5" x14ac:dyDescent="0.35">
      <c r="A8816"/>
      <c r="E8816"/>
    </row>
    <row r="8817" spans="1:5" x14ac:dyDescent="0.35">
      <c r="A8817"/>
      <c r="E8817"/>
    </row>
    <row r="8818" spans="1:5" x14ac:dyDescent="0.35">
      <c r="A8818"/>
      <c r="E8818"/>
    </row>
    <row r="8819" spans="1:5" x14ac:dyDescent="0.35">
      <c r="A8819"/>
      <c r="E8819"/>
    </row>
    <row r="8820" spans="1:5" x14ac:dyDescent="0.35">
      <c r="A8820"/>
      <c r="E8820"/>
    </row>
    <row r="8821" spans="1:5" x14ac:dyDescent="0.35">
      <c r="A8821"/>
      <c r="E8821"/>
    </row>
    <row r="8822" spans="1:5" x14ac:dyDescent="0.35">
      <c r="A8822"/>
      <c r="E8822"/>
    </row>
    <row r="8823" spans="1:5" x14ac:dyDescent="0.35">
      <c r="A8823"/>
      <c r="E8823"/>
    </row>
    <row r="8824" spans="1:5" x14ac:dyDescent="0.35">
      <c r="A8824"/>
      <c r="E8824"/>
    </row>
    <row r="8825" spans="1:5" x14ac:dyDescent="0.35">
      <c r="A8825"/>
      <c r="E8825"/>
    </row>
    <row r="8826" spans="1:5" x14ac:dyDescent="0.35">
      <c r="A8826"/>
      <c r="E8826"/>
    </row>
    <row r="8827" spans="1:5" x14ac:dyDescent="0.35">
      <c r="A8827"/>
      <c r="E8827"/>
    </row>
    <row r="8828" spans="1:5" x14ac:dyDescent="0.35">
      <c r="A8828"/>
      <c r="E8828"/>
    </row>
    <row r="8829" spans="1:5" x14ac:dyDescent="0.35">
      <c r="A8829"/>
      <c r="E8829"/>
    </row>
    <row r="8830" spans="1:5" x14ac:dyDescent="0.35">
      <c r="A8830"/>
      <c r="E8830"/>
    </row>
    <row r="8831" spans="1:5" x14ac:dyDescent="0.35">
      <c r="A8831"/>
      <c r="E8831"/>
    </row>
    <row r="8832" spans="1:5" x14ac:dyDescent="0.35">
      <c r="A8832"/>
      <c r="E8832"/>
    </row>
    <row r="8833" spans="1:5" x14ac:dyDescent="0.35">
      <c r="A8833"/>
      <c r="E8833"/>
    </row>
    <row r="8834" spans="1:5" x14ac:dyDescent="0.35">
      <c r="A8834"/>
      <c r="E8834"/>
    </row>
    <row r="8835" spans="1:5" x14ac:dyDescent="0.35">
      <c r="A8835"/>
      <c r="E8835"/>
    </row>
    <row r="8836" spans="1:5" x14ac:dyDescent="0.35">
      <c r="A8836"/>
      <c r="E8836"/>
    </row>
    <row r="8837" spans="1:5" x14ac:dyDescent="0.35">
      <c r="A8837"/>
      <c r="E8837"/>
    </row>
    <row r="8838" spans="1:5" x14ac:dyDescent="0.35">
      <c r="A8838"/>
      <c r="E8838"/>
    </row>
    <row r="8839" spans="1:5" x14ac:dyDescent="0.35">
      <c r="A8839"/>
      <c r="E8839"/>
    </row>
    <row r="8840" spans="1:5" x14ac:dyDescent="0.35">
      <c r="A8840"/>
      <c r="E8840"/>
    </row>
    <row r="8841" spans="1:5" x14ac:dyDescent="0.35">
      <c r="A8841"/>
      <c r="E8841"/>
    </row>
    <row r="8842" spans="1:5" x14ac:dyDescent="0.35">
      <c r="A8842"/>
      <c r="E8842"/>
    </row>
    <row r="8843" spans="1:5" x14ac:dyDescent="0.35">
      <c r="A8843"/>
      <c r="E8843"/>
    </row>
    <row r="8844" spans="1:5" x14ac:dyDescent="0.35">
      <c r="A8844"/>
      <c r="E8844"/>
    </row>
    <row r="8845" spans="1:5" x14ac:dyDescent="0.35">
      <c r="A8845"/>
      <c r="E8845"/>
    </row>
    <row r="8846" spans="1:5" x14ac:dyDescent="0.35">
      <c r="A8846"/>
      <c r="E8846"/>
    </row>
    <row r="8847" spans="1:5" x14ac:dyDescent="0.35">
      <c r="A8847"/>
      <c r="E8847"/>
    </row>
    <row r="8848" spans="1:5" x14ac:dyDescent="0.35">
      <c r="A8848"/>
      <c r="E8848"/>
    </row>
    <row r="8849" spans="1:5" x14ac:dyDescent="0.35">
      <c r="A8849"/>
      <c r="E8849"/>
    </row>
    <row r="8850" spans="1:5" x14ac:dyDescent="0.35">
      <c r="A8850"/>
      <c r="E8850"/>
    </row>
    <row r="8851" spans="1:5" x14ac:dyDescent="0.35">
      <c r="A8851"/>
      <c r="E8851"/>
    </row>
    <row r="8852" spans="1:5" x14ac:dyDescent="0.35">
      <c r="A8852"/>
      <c r="E8852"/>
    </row>
    <row r="8853" spans="1:5" x14ac:dyDescent="0.35">
      <c r="A8853"/>
      <c r="E8853"/>
    </row>
    <row r="8854" spans="1:5" x14ac:dyDescent="0.35">
      <c r="A8854"/>
      <c r="E8854"/>
    </row>
    <row r="8855" spans="1:5" x14ac:dyDescent="0.35">
      <c r="A8855"/>
      <c r="E8855"/>
    </row>
    <row r="8856" spans="1:5" x14ac:dyDescent="0.35">
      <c r="A8856"/>
      <c r="E8856"/>
    </row>
    <row r="8857" spans="1:5" x14ac:dyDescent="0.35">
      <c r="A8857"/>
      <c r="E8857"/>
    </row>
    <row r="8858" spans="1:5" x14ac:dyDescent="0.35">
      <c r="A8858"/>
      <c r="E8858"/>
    </row>
    <row r="8859" spans="1:5" x14ac:dyDescent="0.35">
      <c r="A8859"/>
      <c r="E8859"/>
    </row>
    <row r="8860" spans="1:5" x14ac:dyDescent="0.35">
      <c r="A8860"/>
      <c r="E8860"/>
    </row>
    <row r="8861" spans="1:5" x14ac:dyDescent="0.35">
      <c r="A8861"/>
      <c r="E8861"/>
    </row>
    <row r="8862" spans="1:5" x14ac:dyDescent="0.35">
      <c r="A8862"/>
      <c r="E8862"/>
    </row>
    <row r="8863" spans="1:5" x14ac:dyDescent="0.35">
      <c r="A8863"/>
      <c r="E8863"/>
    </row>
    <row r="8864" spans="1:5" x14ac:dyDescent="0.35">
      <c r="A8864"/>
      <c r="E8864"/>
    </row>
    <row r="8865" spans="1:5" x14ac:dyDescent="0.35">
      <c r="A8865"/>
      <c r="E8865"/>
    </row>
    <row r="8866" spans="1:5" x14ac:dyDescent="0.35">
      <c r="A8866"/>
      <c r="E8866"/>
    </row>
    <row r="8867" spans="1:5" x14ac:dyDescent="0.35">
      <c r="A8867"/>
      <c r="E8867"/>
    </row>
    <row r="8868" spans="1:5" x14ac:dyDescent="0.35">
      <c r="A8868"/>
      <c r="E8868"/>
    </row>
    <row r="8869" spans="1:5" x14ac:dyDescent="0.35">
      <c r="A8869"/>
      <c r="E8869"/>
    </row>
    <row r="8870" spans="1:5" x14ac:dyDescent="0.35">
      <c r="A8870"/>
      <c r="E8870"/>
    </row>
    <row r="8871" spans="1:5" x14ac:dyDescent="0.35">
      <c r="A8871"/>
      <c r="E8871"/>
    </row>
    <row r="8872" spans="1:5" x14ac:dyDescent="0.35">
      <c r="A8872"/>
      <c r="E8872"/>
    </row>
    <row r="8873" spans="1:5" x14ac:dyDescent="0.35">
      <c r="A8873"/>
      <c r="E8873"/>
    </row>
    <row r="8874" spans="1:5" x14ac:dyDescent="0.35">
      <c r="A8874"/>
      <c r="E8874"/>
    </row>
    <row r="8875" spans="1:5" x14ac:dyDescent="0.35">
      <c r="A8875"/>
      <c r="E8875"/>
    </row>
    <row r="8876" spans="1:5" x14ac:dyDescent="0.35">
      <c r="A8876"/>
      <c r="E8876"/>
    </row>
    <row r="8877" spans="1:5" x14ac:dyDescent="0.35">
      <c r="A8877"/>
      <c r="E8877"/>
    </row>
    <row r="8878" spans="1:5" x14ac:dyDescent="0.35">
      <c r="A8878"/>
      <c r="E8878"/>
    </row>
    <row r="8879" spans="1:5" x14ac:dyDescent="0.35">
      <c r="A8879"/>
      <c r="E8879"/>
    </row>
    <row r="8880" spans="1:5" x14ac:dyDescent="0.35">
      <c r="A8880"/>
      <c r="E8880"/>
    </row>
    <row r="8881" spans="1:5" x14ac:dyDescent="0.35">
      <c r="A8881"/>
      <c r="E8881"/>
    </row>
    <row r="8882" spans="1:5" x14ac:dyDescent="0.35">
      <c r="A8882"/>
      <c r="E8882"/>
    </row>
    <row r="8883" spans="1:5" x14ac:dyDescent="0.35">
      <c r="A8883"/>
      <c r="E8883"/>
    </row>
    <row r="8884" spans="1:5" x14ac:dyDescent="0.35">
      <c r="A8884"/>
      <c r="E8884"/>
    </row>
    <row r="8885" spans="1:5" x14ac:dyDescent="0.35">
      <c r="A8885"/>
      <c r="E8885"/>
    </row>
    <row r="8886" spans="1:5" x14ac:dyDescent="0.35">
      <c r="A8886"/>
      <c r="E8886"/>
    </row>
    <row r="8887" spans="1:5" x14ac:dyDescent="0.35">
      <c r="A8887"/>
      <c r="E8887"/>
    </row>
    <row r="8888" spans="1:5" x14ac:dyDescent="0.35">
      <c r="A8888"/>
      <c r="E8888"/>
    </row>
    <row r="8889" spans="1:5" x14ac:dyDescent="0.35">
      <c r="A8889"/>
      <c r="E8889"/>
    </row>
    <row r="8890" spans="1:5" x14ac:dyDescent="0.35">
      <c r="A8890"/>
      <c r="E8890"/>
    </row>
    <row r="8891" spans="1:5" x14ac:dyDescent="0.35">
      <c r="A8891"/>
      <c r="E8891"/>
    </row>
    <row r="8892" spans="1:5" x14ac:dyDescent="0.35">
      <c r="A8892"/>
      <c r="E8892"/>
    </row>
    <row r="8893" spans="1:5" x14ac:dyDescent="0.35">
      <c r="A8893"/>
      <c r="E8893"/>
    </row>
    <row r="8894" spans="1:5" x14ac:dyDescent="0.35">
      <c r="A8894"/>
      <c r="E8894"/>
    </row>
    <row r="8895" spans="1:5" x14ac:dyDescent="0.35">
      <c r="A8895"/>
      <c r="E8895"/>
    </row>
    <row r="8896" spans="1:5" x14ac:dyDescent="0.35">
      <c r="A8896"/>
      <c r="E8896"/>
    </row>
    <row r="8897" spans="1:5" x14ac:dyDescent="0.35">
      <c r="A8897"/>
      <c r="E8897"/>
    </row>
    <row r="8898" spans="1:5" x14ac:dyDescent="0.35">
      <c r="A8898"/>
      <c r="E8898"/>
    </row>
    <row r="8899" spans="1:5" x14ac:dyDescent="0.35">
      <c r="A8899"/>
      <c r="E8899"/>
    </row>
    <row r="8900" spans="1:5" x14ac:dyDescent="0.35">
      <c r="A8900"/>
      <c r="E8900"/>
    </row>
    <row r="8901" spans="1:5" x14ac:dyDescent="0.35">
      <c r="A8901"/>
      <c r="E8901"/>
    </row>
    <row r="8902" spans="1:5" x14ac:dyDescent="0.35">
      <c r="A8902"/>
      <c r="E8902"/>
    </row>
    <row r="8903" spans="1:5" x14ac:dyDescent="0.35">
      <c r="A8903"/>
      <c r="E8903"/>
    </row>
    <row r="8904" spans="1:5" x14ac:dyDescent="0.35">
      <c r="A8904"/>
      <c r="E8904"/>
    </row>
    <row r="8905" spans="1:5" x14ac:dyDescent="0.35">
      <c r="A8905"/>
      <c r="E8905"/>
    </row>
    <row r="8906" spans="1:5" x14ac:dyDescent="0.35">
      <c r="A8906"/>
      <c r="E8906"/>
    </row>
    <row r="8907" spans="1:5" x14ac:dyDescent="0.35">
      <c r="A8907"/>
      <c r="E8907"/>
    </row>
    <row r="8908" spans="1:5" x14ac:dyDescent="0.35">
      <c r="A8908"/>
      <c r="E8908"/>
    </row>
    <row r="8909" spans="1:5" x14ac:dyDescent="0.35">
      <c r="A8909"/>
      <c r="E8909"/>
    </row>
    <row r="8910" spans="1:5" x14ac:dyDescent="0.35">
      <c r="A8910"/>
      <c r="E8910"/>
    </row>
    <row r="8911" spans="1:5" x14ac:dyDescent="0.35">
      <c r="A8911"/>
      <c r="E8911"/>
    </row>
    <row r="8912" spans="1:5" x14ac:dyDescent="0.35">
      <c r="A8912"/>
      <c r="E8912"/>
    </row>
    <row r="8913" spans="1:5" x14ac:dyDescent="0.35">
      <c r="A8913"/>
      <c r="E8913"/>
    </row>
    <row r="8914" spans="1:5" x14ac:dyDescent="0.35">
      <c r="A8914"/>
      <c r="E8914"/>
    </row>
    <row r="8915" spans="1:5" x14ac:dyDescent="0.35">
      <c r="A8915"/>
      <c r="E8915"/>
    </row>
    <row r="8916" spans="1:5" x14ac:dyDescent="0.35">
      <c r="A8916"/>
      <c r="E8916"/>
    </row>
    <row r="8917" spans="1:5" x14ac:dyDescent="0.35">
      <c r="A8917"/>
      <c r="E8917"/>
    </row>
    <row r="8918" spans="1:5" x14ac:dyDescent="0.35">
      <c r="A8918"/>
      <c r="E8918"/>
    </row>
    <row r="8919" spans="1:5" x14ac:dyDescent="0.35">
      <c r="A8919"/>
      <c r="E8919"/>
    </row>
    <row r="8920" spans="1:5" x14ac:dyDescent="0.35">
      <c r="A8920"/>
      <c r="E8920"/>
    </row>
    <row r="8921" spans="1:5" x14ac:dyDescent="0.35">
      <c r="A8921"/>
      <c r="E8921"/>
    </row>
    <row r="8922" spans="1:5" x14ac:dyDescent="0.35">
      <c r="A8922"/>
      <c r="E8922"/>
    </row>
    <row r="8923" spans="1:5" x14ac:dyDescent="0.35">
      <c r="A8923"/>
      <c r="E8923"/>
    </row>
    <row r="8924" spans="1:5" x14ac:dyDescent="0.35">
      <c r="A8924"/>
      <c r="E8924"/>
    </row>
    <row r="8925" spans="1:5" x14ac:dyDescent="0.35">
      <c r="A8925"/>
      <c r="E8925"/>
    </row>
    <row r="8926" spans="1:5" x14ac:dyDescent="0.35">
      <c r="A8926"/>
      <c r="E8926"/>
    </row>
    <row r="8927" spans="1:5" x14ac:dyDescent="0.35">
      <c r="A8927"/>
      <c r="E8927"/>
    </row>
    <row r="8928" spans="1:5" x14ac:dyDescent="0.35">
      <c r="A8928"/>
      <c r="E8928"/>
    </row>
    <row r="8929" spans="1:5" x14ac:dyDescent="0.35">
      <c r="A8929"/>
      <c r="E8929"/>
    </row>
    <row r="8930" spans="1:5" x14ac:dyDescent="0.35">
      <c r="A8930"/>
      <c r="E8930"/>
    </row>
    <row r="8931" spans="1:5" x14ac:dyDescent="0.35">
      <c r="A8931"/>
      <c r="E8931"/>
    </row>
    <row r="8932" spans="1:5" x14ac:dyDescent="0.35">
      <c r="A8932"/>
      <c r="E8932"/>
    </row>
    <row r="8933" spans="1:5" x14ac:dyDescent="0.35">
      <c r="A8933"/>
      <c r="E8933"/>
    </row>
    <row r="8934" spans="1:5" x14ac:dyDescent="0.35">
      <c r="A8934"/>
      <c r="E8934"/>
    </row>
    <row r="8935" spans="1:5" x14ac:dyDescent="0.35">
      <c r="A8935"/>
      <c r="E8935"/>
    </row>
    <row r="8936" spans="1:5" x14ac:dyDescent="0.35">
      <c r="A8936"/>
      <c r="E8936"/>
    </row>
    <row r="8937" spans="1:5" x14ac:dyDescent="0.35">
      <c r="A8937"/>
      <c r="E8937"/>
    </row>
    <row r="8938" spans="1:5" x14ac:dyDescent="0.35">
      <c r="A8938"/>
      <c r="E8938"/>
    </row>
    <row r="8939" spans="1:5" x14ac:dyDescent="0.35">
      <c r="A8939"/>
      <c r="E8939"/>
    </row>
    <row r="8940" spans="1:5" x14ac:dyDescent="0.35">
      <c r="A8940"/>
      <c r="E8940"/>
    </row>
    <row r="8941" spans="1:5" x14ac:dyDescent="0.35">
      <c r="A8941"/>
      <c r="E8941"/>
    </row>
    <row r="8942" spans="1:5" x14ac:dyDescent="0.35">
      <c r="A8942"/>
      <c r="E8942"/>
    </row>
    <row r="8943" spans="1:5" x14ac:dyDescent="0.35">
      <c r="A8943"/>
      <c r="E8943"/>
    </row>
    <row r="8944" spans="1:5" x14ac:dyDescent="0.35">
      <c r="A8944"/>
      <c r="E8944"/>
    </row>
    <row r="8945" spans="1:5" x14ac:dyDescent="0.35">
      <c r="A8945"/>
      <c r="E8945"/>
    </row>
    <row r="8946" spans="1:5" x14ac:dyDescent="0.35">
      <c r="A8946"/>
      <c r="E8946"/>
    </row>
    <row r="8947" spans="1:5" x14ac:dyDescent="0.35">
      <c r="A8947"/>
      <c r="E8947"/>
    </row>
    <row r="8948" spans="1:5" x14ac:dyDescent="0.35">
      <c r="A8948"/>
      <c r="E8948"/>
    </row>
    <row r="8949" spans="1:5" x14ac:dyDescent="0.35">
      <c r="A8949"/>
      <c r="E8949"/>
    </row>
    <row r="8950" spans="1:5" x14ac:dyDescent="0.35">
      <c r="A8950"/>
      <c r="E8950"/>
    </row>
    <row r="8951" spans="1:5" x14ac:dyDescent="0.35">
      <c r="A8951"/>
      <c r="E8951"/>
    </row>
    <row r="8952" spans="1:5" x14ac:dyDescent="0.35">
      <c r="A8952"/>
      <c r="E8952"/>
    </row>
    <row r="8953" spans="1:5" x14ac:dyDescent="0.35">
      <c r="A8953"/>
      <c r="E8953"/>
    </row>
    <row r="8954" spans="1:5" x14ac:dyDescent="0.35">
      <c r="A8954"/>
      <c r="E8954"/>
    </row>
    <row r="8955" spans="1:5" x14ac:dyDescent="0.35">
      <c r="A8955"/>
      <c r="E8955"/>
    </row>
    <row r="8956" spans="1:5" x14ac:dyDescent="0.35">
      <c r="A8956"/>
      <c r="E8956"/>
    </row>
    <row r="8957" spans="1:5" x14ac:dyDescent="0.35">
      <c r="A8957"/>
      <c r="E8957"/>
    </row>
    <row r="8958" spans="1:5" x14ac:dyDescent="0.35">
      <c r="A8958"/>
      <c r="E8958"/>
    </row>
    <row r="8959" spans="1:5" x14ac:dyDescent="0.35">
      <c r="A8959"/>
      <c r="E8959"/>
    </row>
    <row r="8960" spans="1:5" x14ac:dyDescent="0.35">
      <c r="A8960"/>
      <c r="E8960"/>
    </row>
    <row r="8961" spans="1:5" x14ac:dyDescent="0.35">
      <c r="A8961"/>
      <c r="E8961"/>
    </row>
    <row r="8962" spans="1:5" x14ac:dyDescent="0.35">
      <c r="A8962"/>
      <c r="E8962"/>
    </row>
    <row r="8963" spans="1:5" x14ac:dyDescent="0.35">
      <c r="A8963"/>
      <c r="E8963"/>
    </row>
    <row r="8964" spans="1:5" x14ac:dyDescent="0.35">
      <c r="A8964"/>
      <c r="E8964"/>
    </row>
    <row r="8965" spans="1:5" x14ac:dyDescent="0.35">
      <c r="A8965"/>
      <c r="E8965"/>
    </row>
    <row r="8966" spans="1:5" x14ac:dyDescent="0.35">
      <c r="A8966"/>
      <c r="E8966"/>
    </row>
    <row r="8967" spans="1:5" x14ac:dyDescent="0.35">
      <c r="A8967"/>
      <c r="E8967"/>
    </row>
    <row r="8968" spans="1:5" x14ac:dyDescent="0.35">
      <c r="A8968"/>
      <c r="E8968"/>
    </row>
    <row r="8969" spans="1:5" x14ac:dyDescent="0.35">
      <c r="A8969"/>
      <c r="E8969"/>
    </row>
    <row r="8970" spans="1:5" x14ac:dyDescent="0.35">
      <c r="A8970"/>
      <c r="E8970"/>
    </row>
    <row r="8971" spans="1:5" x14ac:dyDescent="0.35">
      <c r="A8971"/>
      <c r="E8971"/>
    </row>
    <row r="8972" spans="1:5" x14ac:dyDescent="0.35">
      <c r="A8972"/>
      <c r="E8972"/>
    </row>
    <row r="8973" spans="1:5" x14ac:dyDescent="0.35">
      <c r="A8973"/>
      <c r="E8973"/>
    </row>
    <row r="8974" spans="1:5" x14ac:dyDescent="0.35">
      <c r="A8974"/>
      <c r="E8974"/>
    </row>
    <row r="8975" spans="1:5" x14ac:dyDescent="0.35">
      <c r="A8975"/>
      <c r="E8975"/>
    </row>
    <row r="8976" spans="1:5" x14ac:dyDescent="0.35">
      <c r="A8976"/>
      <c r="E8976"/>
    </row>
    <row r="8977" spans="1:5" x14ac:dyDescent="0.35">
      <c r="A8977"/>
      <c r="E8977"/>
    </row>
    <row r="8978" spans="1:5" x14ac:dyDescent="0.35">
      <c r="A8978"/>
      <c r="E8978"/>
    </row>
    <row r="8979" spans="1:5" x14ac:dyDescent="0.35">
      <c r="A8979"/>
      <c r="E8979"/>
    </row>
    <row r="8980" spans="1:5" x14ac:dyDescent="0.35">
      <c r="A8980"/>
      <c r="E8980"/>
    </row>
    <row r="8981" spans="1:5" x14ac:dyDescent="0.35">
      <c r="A8981"/>
      <c r="E8981"/>
    </row>
    <row r="8982" spans="1:5" x14ac:dyDescent="0.35">
      <c r="A8982"/>
      <c r="E8982"/>
    </row>
    <row r="8983" spans="1:5" x14ac:dyDescent="0.35">
      <c r="A8983"/>
      <c r="E8983"/>
    </row>
    <row r="8984" spans="1:5" x14ac:dyDescent="0.35">
      <c r="A8984"/>
      <c r="E8984"/>
    </row>
    <row r="8985" spans="1:5" x14ac:dyDescent="0.35">
      <c r="A8985"/>
      <c r="E8985"/>
    </row>
    <row r="8986" spans="1:5" x14ac:dyDescent="0.35">
      <c r="A8986"/>
      <c r="E8986"/>
    </row>
    <row r="8987" spans="1:5" x14ac:dyDescent="0.35">
      <c r="A8987"/>
      <c r="E8987"/>
    </row>
    <row r="8988" spans="1:5" x14ac:dyDescent="0.35">
      <c r="A8988"/>
      <c r="E8988"/>
    </row>
    <row r="8989" spans="1:5" x14ac:dyDescent="0.35">
      <c r="A8989"/>
      <c r="E8989"/>
    </row>
    <row r="8990" spans="1:5" x14ac:dyDescent="0.35">
      <c r="A8990"/>
      <c r="E8990"/>
    </row>
    <row r="8991" spans="1:5" x14ac:dyDescent="0.35">
      <c r="A8991"/>
      <c r="E8991"/>
    </row>
    <row r="8992" spans="1:5" x14ac:dyDescent="0.35">
      <c r="A8992"/>
      <c r="E8992"/>
    </row>
    <row r="8993" spans="1:5" x14ac:dyDescent="0.35">
      <c r="A8993"/>
      <c r="E8993"/>
    </row>
    <row r="8994" spans="1:5" x14ac:dyDescent="0.35">
      <c r="A8994"/>
      <c r="E8994"/>
    </row>
    <row r="8995" spans="1:5" x14ac:dyDescent="0.35">
      <c r="A8995"/>
      <c r="E8995"/>
    </row>
    <row r="8996" spans="1:5" x14ac:dyDescent="0.35">
      <c r="A8996"/>
      <c r="E8996"/>
    </row>
    <row r="8997" spans="1:5" x14ac:dyDescent="0.35">
      <c r="A8997"/>
      <c r="E8997"/>
    </row>
    <row r="8998" spans="1:5" x14ac:dyDescent="0.35">
      <c r="A8998"/>
      <c r="E8998"/>
    </row>
    <row r="8999" spans="1:5" x14ac:dyDescent="0.35">
      <c r="A8999"/>
      <c r="E8999"/>
    </row>
    <row r="9000" spans="1:5" x14ac:dyDescent="0.35">
      <c r="A9000"/>
      <c r="E9000"/>
    </row>
    <row r="9001" spans="1:5" x14ac:dyDescent="0.35">
      <c r="A9001"/>
      <c r="E9001"/>
    </row>
    <row r="9002" spans="1:5" x14ac:dyDescent="0.35">
      <c r="A9002"/>
      <c r="E9002"/>
    </row>
    <row r="9003" spans="1:5" x14ac:dyDescent="0.35">
      <c r="A9003"/>
      <c r="E9003"/>
    </row>
    <row r="9004" spans="1:5" x14ac:dyDescent="0.35">
      <c r="A9004"/>
      <c r="E9004"/>
    </row>
    <row r="9005" spans="1:5" x14ac:dyDescent="0.35">
      <c r="A9005"/>
      <c r="E9005"/>
    </row>
    <row r="9006" spans="1:5" x14ac:dyDescent="0.35">
      <c r="A9006"/>
      <c r="E9006"/>
    </row>
    <row r="9007" spans="1:5" x14ac:dyDescent="0.35">
      <c r="A9007"/>
      <c r="E9007"/>
    </row>
    <row r="9008" spans="1:5" x14ac:dyDescent="0.35">
      <c r="A9008"/>
      <c r="E9008"/>
    </row>
    <row r="9009" spans="1:5" x14ac:dyDescent="0.35">
      <c r="A9009"/>
      <c r="E9009"/>
    </row>
    <row r="9010" spans="1:5" x14ac:dyDescent="0.35">
      <c r="A9010"/>
      <c r="E9010"/>
    </row>
    <row r="9011" spans="1:5" x14ac:dyDescent="0.35">
      <c r="A9011"/>
      <c r="E9011"/>
    </row>
    <row r="9012" spans="1:5" x14ac:dyDescent="0.35">
      <c r="A9012"/>
      <c r="E9012"/>
    </row>
    <row r="9013" spans="1:5" x14ac:dyDescent="0.35">
      <c r="A9013"/>
      <c r="E9013"/>
    </row>
    <row r="9014" spans="1:5" x14ac:dyDescent="0.35">
      <c r="A9014"/>
      <c r="E9014"/>
    </row>
    <row r="9015" spans="1:5" x14ac:dyDescent="0.35">
      <c r="A9015"/>
      <c r="E9015"/>
    </row>
    <row r="9016" spans="1:5" x14ac:dyDescent="0.35">
      <c r="A9016"/>
      <c r="E9016"/>
    </row>
    <row r="9017" spans="1:5" x14ac:dyDescent="0.35">
      <c r="A9017"/>
      <c r="E9017"/>
    </row>
    <row r="9018" spans="1:5" x14ac:dyDescent="0.35">
      <c r="A9018"/>
      <c r="E9018"/>
    </row>
    <row r="9019" spans="1:5" x14ac:dyDescent="0.35">
      <c r="A9019"/>
      <c r="E9019"/>
    </row>
    <row r="9020" spans="1:5" x14ac:dyDescent="0.35">
      <c r="A9020"/>
      <c r="E9020"/>
    </row>
    <row r="9021" spans="1:5" x14ac:dyDescent="0.35">
      <c r="A9021"/>
      <c r="E9021"/>
    </row>
    <row r="9022" spans="1:5" x14ac:dyDescent="0.35">
      <c r="A9022"/>
      <c r="E9022"/>
    </row>
    <row r="9023" spans="1:5" x14ac:dyDescent="0.35">
      <c r="A9023"/>
      <c r="E9023"/>
    </row>
    <row r="9024" spans="1:5" x14ac:dyDescent="0.35">
      <c r="A9024"/>
      <c r="E9024"/>
    </row>
    <row r="9025" spans="1:5" x14ac:dyDescent="0.35">
      <c r="A9025"/>
      <c r="E9025"/>
    </row>
    <row r="9026" spans="1:5" x14ac:dyDescent="0.35">
      <c r="A9026"/>
      <c r="E9026"/>
    </row>
    <row r="9027" spans="1:5" x14ac:dyDescent="0.35">
      <c r="A9027"/>
      <c r="E9027"/>
    </row>
    <row r="9028" spans="1:5" x14ac:dyDescent="0.35">
      <c r="A9028"/>
      <c r="E9028"/>
    </row>
    <row r="9029" spans="1:5" x14ac:dyDescent="0.35">
      <c r="A9029"/>
      <c r="E9029"/>
    </row>
    <row r="9030" spans="1:5" x14ac:dyDescent="0.35">
      <c r="A9030"/>
      <c r="E9030"/>
    </row>
    <row r="9031" spans="1:5" x14ac:dyDescent="0.35">
      <c r="A9031"/>
      <c r="E9031"/>
    </row>
    <row r="9032" spans="1:5" x14ac:dyDescent="0.35">
      <c r="A9032"/>
      <c r="E9032"/>
    </row>
    <row r="9033" spans="1:5" x14ac:dyDescent="0.35">
      <c r="A9033"/>
      <c r="E9033"/>
    </row>
    <row r="9034" spans="1:5" x14ac:dyDescent="0.35">
      <c r="A9034"/>
      <c r="E9034"/>
    </row>
    <row r="9035" spans="1:5" x14ac:dyDescent="0.35">
      <c r="A9035"/>
      <c r="E9035"/>
    </row>
    <row r="9036" spans="1:5" x14ac:dyDescent="0.35">
      <c r="A9036"/>
      <c r="E9036"/>
    </row>
    <row r="9037" spans="1:5" x14ac:dyDescent="0.35">
      <c r="A9037"/>
      <c r="E9037"/>
    </row>
    <row r="9038" spans="1:5" x14ac:dyDescent="0.35">
      <c r="A9038"/>
      <c r="E9038"/>
    </row>
    <row r="9039" spans="1:5" x14ac:dyDescent="0.35">
      <c r="A9039"/>
      <c r="E9039"/>
    </row>
    <row r="9040" spans="1:5" x14ac:dyDescent="0.35">
      <c r="A9040"/>
      <c r="E9040"/>
    </row>
    <row r="9041" spans="1:5" x14ac:dyDescent="0.35">
      <c r="A9041"/>
      <c r="E9041"/>
    </row>
    <row r="9042" spans="1:5" x14ac:dyDescent="0.35">
      <c r="A9042"/>
      <c r="E9042"/>
    </row>
    <row r="9043" spans="1:5" x14ac:dyDescent="0.35">
      <c r="A9043"/>
      <c r="E9043"/>
    </row>
    <row r="9044" spans="1:5" x14ac:dyDescent="0.35">
      <c r="A9044"/>
      <c r="E9044"/>
    </row>
    <row r="9045" spans="1:5" x14ac:dyDescent="0.35">
      <c r="A9045"/>
      <c r="E9045"/>
    </row>
    <row r="9046" spans="1:5" x14ac:dyDescent="0.35">
      <c r="A9046"/>
      <c r="E9046"/>
    </row>
    <row r="9047" spans="1:5" x14ac:dyDescent="0.35">
      <c r="A9047"/>
      <c r="E9047"/>
    </row>
    <row r="9048" spans="1:5" x14ac:dyDescent="0.35">
      <c r="A9048"/>
      <c r="E9048"/>
    </row>
    <row r="9049" spans="1:5" x14ac:dyDescent="0.35">
      <c r="A9049"/>
      <c r="E9049"/>
    </row>
    <row r="9050" spans="1:5" x14ac:dyDescent="0.35">
      <c r="A9050"/>
      <c r="E9050"/>
    </row>
    <row r="9051" spans="1:5" x14ac:dyDescent="0.35">
      <c r="A9051"/>
      <c r="E9051"/>
    </row>
    <row r="9052" spans="1:5" x14ac:dyDescent="0.35">
      <c r="A9052"/>
      <c r="E9052"/>
    </row>
    <row r="9053" spans="1:5" x14ac:dyDescent="0.35">
      <c r="A9053"/>
      <c r="E9053"/>
    </row>
    <row r="9054" spans="1:5" x14ac:dyDescent="0.35">
      <c r="A9054"/>
      <c r="E9054"/>
    </row>
    <row r="9055" spans="1:5" x14ac:dyDescent="0.35">
      <c r="A9055"/>
      <c r="E9055"/>
    </row>
    <row r="9056" spans="1:5" x14ac:dyDescent="0.35">
      <c r="A9056"/>
      <c r="E9056"/>
    </row>
    <row r="9057" spans="1:5" x14ac:dyDescent="0.35">
      <c r="A9057"/>
      <c r="E9057"/>
    </row>
    <row r="9058" spans="1:5" x14ac:dyDescent="0.35">
      <c r="A9058"/>
      <c r="E9058"/>
    </row>
    <row r="9059" spans="1:5" x14ac:dyDescent="0.35">
      <c r="A9059"/>
      <c r="E9059"/>
    </row>
    <row r="9060" spans="1:5" x14ac:dyDescent="0.35">
      <c r="A9060"/>
      <c r="E9060"/>
    </row>
    <row r="9061" spans="1:5" x14ac:dyDescent="0.35">
      <c r="A9061"/>
      <c r="E9061"/>
    </row>
    <row r="9062" spans="1:5" x14ac:dyDescent="0.35">
      <c r="A9062"/>
      <c r="E9062"/>
    </row>
    <row r="9063" spans="1:5" x14ac:dyDescent="0.35">
      <c r="A9063"/>
      <c r="E9063"/>
    </row>
    <row r="9064" spans="1:5" x14ac:dyDescent="0.35">
      <c r="A9064"/>
      <c r="E9064"/>
    </row>
    <row r="9065" spans="1:5" x14ac:dyDescent="0.35">
      <c r="A9065"/>
      <c r="E9065"/>
    </row>
    <row r="9066" spans="1:5" x14ac:dyDescent="0.35">
      <c r="A9066"/>
      <c r="E9066"/>
    </row>
    <row r="9067" spans="1:5" x14ac:dyDescent="0.35">
      <c r="A9067"/>
      <c r="E9067"/>
    </row>
    <row r="9068" spans="1:5" x14ac:dyDescent="0.35">
      <c r="A9068"/>
      <c r="E9068"/>
    </row>
    <row r="9069" spans="1:5" x14ac:dyDescent="0.35">
      <c r="A9069"/>
      <c r="E9069"/>
    </row>
    <row r="9070" spans="1:5" x14ac:dyDescent="0.35">
      <c r="A9070"/>
      <c r="E9070"/>
    </row>
    <row r="9071" spans="1:5" x14ac:dyDescent="0.35">
      <c r="A9071"/>
      <c r="E9071"/>
    </row>
    <row r="9072" spans="1:5" x14ac:dyDescent="0.35">
      <c r="A9072"/>
      <c r="E9072"/>
    </row>
    <row r="9073" spans="1:5" x14ac:dyDescent="0.35">
      <c r="A9073"/>
      <c r="E9073"/>
    </row>
    <row r="9074" spans="1:5" x14ac:dyDescent="0.35">
      <c r="A9074"/>
      <c r="E9074"/>
    </row>
    <row r="9075" spans="1:5" x14ac:dyDescent="0.35">
      <c r="A9075"/>
      <c r="E9075"/>
    </row>
    <row r="9076" spans="1:5" x14ac:dyDescent="0.35">
      <c r="A9076"/>
      <c r="E9076"/>
    </row>
    <row r="9077" spans="1:5" x14ac:dyDescent="0.35">
      <c r="A9077"/>
      <c r="E9077"/>
    </row>
    <row r="9078" spans="1:5" x14ac:dyDescent="0.35">
      <c r="A9078"/>
      <c r="E9078"/>
    </row>
    <row r="9079" spans="1:5" x14ac:dyDescent="0.35">
      <c r="A9079"/>
      <c r="E9079"/>
    </row>
    <row r="9080" spans="1:5" x14ac:dyDescent="0.35">
      <c r="A9080"/>
      <c r="E9080"/>
    </row>
    <row r="9081" spans="1:5" x14ac:dyDescent="0.35">
      <c r="A9081"/>
      <c r="E9081"/>
    </row>
    <row r="9082" spans="1:5" x14ac:dyDescent="0.35">
      <c r="A9082"/>
      <c r="E9082"/>
    </row>
    <row r="9083" spans="1:5" x14ac:dyDescent="0.35">
      <c r="A9083"/>
      <c r="E9083"/>
    </row>
    <row r="9084" spans="1:5" x14ac:dyDescent="0.35">
      <c r="A9084"/>
      <c r="E9084"/>
    </row>
    <row r="9085" spans="1:5" x14ac:dyDescent="0.35">
      <c r="A9085"/>
      <c r="E9085"/>
    </row>
    <row r="9086" spans="1:5" x14ac:dyDescent="0.35">
      <c r="A9086"/>
      <c r="E9086"/>
    </row>
    <row r="9087" spans="1:5" x14ac:dyDescent="0.35">
      <c r="A9087"/>
      <c r="E9087"/>
    </row>
    <row r="9088" spans="1:5" x14ac:dyDescent="0.35">
      <c r="A9088"/>
      <c r="E9088"/>
    </row>
    <row r="9089" spans="1:5" x14ac:dyDescent="0.35">
      <c r="A9089"/>
      <c r="E9089"/>
    </row>
    <row r="9090" spans="1:5" x14ac:dyDescent="0.35">
      <c r="A9090"/>
      <c r="E9090"/>
    </row>
    <row r="9091" spans="1:5" x14ac:dyDescent="0.35">
      <c r="A9091"/>
      <c r="E9091"/>
    </row>
    <row r="9092" spans="1:5" x14ac:dyDescent="0.35">
      <c r="A9092"/>
      <c r="E9092"/>
    </row>
    <row r="9093" spans="1:5" x14ac:dyDescent="0.35">
      <c r="A9093"/>
      <c r="E9093"/>
    </row>
    <row r="9094" spans="1:5" x14ac:dyDescent="0.35">
      <c r="A9094"/>
      <c r="E9094"/>
    </row>
    <row r="9095" spans="1:5" x14ac:dyDescent="0.35">
      <c r="A9095"/>
      <c r="E9095"/>
    </row>
    <row r="9096" spans="1:5" x14ac:dyDescent="0.35">
      <c r="A9096"/>
      <c r="E9096"/>
    </row>
    <row r="9097" spans="1:5" x14ac:dyDescent="0.35">
      <c r="A9097"/>
      <c r="E9097"/>
    </row>
    <row r="9098" spans="1:5" x14ac:dyDescent="0.35">
      <c r="A9098"/>
      <c r="E9098"/>
    </row>
    <row r="9099" spans="1:5" x14ac:dyDescent="0.35">
      <c r="A9099"/>
      <c r="E9099"/>
    </row>
    <row r="9100" spans="1:5" x14ac:dyDescent="0.35">
      <c r="A9100"/>
      <c r="E9100"/>
    </row>
    <row r="9101" spans="1:5" x14ac:dyDescent="0.35">
      <c r="A9101"/>
      <c r="E9101"/>
    </row>
    <row r="9102" spans="1:5" x14ac:dyDescent="0.35">
      <c r="A9102"/>
      <c r="E9102"/>
    </row>
    <row r="9103" spans="1:5" x14ac:dyDescent="0.35">
      <c r="A9103"/>
      <c r="E9103"/>
    </row>
    <row r="9104" spans="1:5" x14ac:dyDescent="0.35">
      <c r="A9104"/>
      <c r="E9104"/>
    </row>
    <row r="9105" spans="1:5" x14ac:dyDescent="0.35">
      <c r="A9105"/>
      <c r="E9105"/>
    </row>
    <row r="9106" spans="1:5" x14ac:dyDescent="0.35">
      <c r="A9106"/>
      <c r="E9106"/>
    </row>
    <row r="9107" spans="1:5" x14ac:dyDescent="0.35">
      <c r="A9107"/>
      <c r="E9107"/>
    </row>
    <row r="9108" spans="1:5" x14ac:dyDescent="0.35">
      <c r="A9108"/>
      <c r="E9108"/>
    </row>
    <row r="9109" spans="1:5" x14ac:dyDescent="0.35">
      <c r="A9109"/>
      <c r="E9109"/>
    </row>
    <row r="9110" spans="1:5" x14ac:dyDescent="0.35">
      <c r="A9110"/>
      <c r="E9110"/>
    </row>
    <row r="9111" spans="1:5" x14ac:dyDescent="0.35">
      <c r="A9111"/>
      <c r="E9111"/>
    </row>
    <row r="9112" spans="1:5" x14ac:dyDescent="0.35">
      <c r="A9112"/>
      <c r="E9112"/>
    </row>
    <row r="9113" spans="1:5" x14ac:dyDescent="0.35">
      <c r="A9113"/>
      <c r="E9113"/>
    </row>
    <row r="9114" spans="1:5" x14ac:dyDescent="0.35">
      <c r="A9114"/>
      <c r="E9114"/>
    </row>
    <row r="9115" spans="1:5" x14ac:dyDescent="0.35">
      <c r="A9115"/>
      <c r="E9115"/>
    </row>
    <row r="9116" spans="1:5" x14ac:dyDescent="0.35">
      <c r="A9116"/>
      <c r="E9116"/>
    </row>
    <row r="9117" spans="1:5" x14ac:dyDescent="0.35">
      <c r="A9117"/>
      <c r="E9117"/>
    </row>
    <row r="9118" spans="1:5" x14ac:dyDescent="0.35">
      <c r="A9118"/>
      <c r="E9118"/>
    </row>
    <row r="9119" spans="1:5" x14ac:dyDescent="0.35">
      <c r="A9119"/>
      <c r="E9119"/>
    </row>
    <row r="9120" spans="1:5" x14ac:dyDescent="0.35">
      <c r="A9120"/>
      <c r="E9120"/>
    </row>
    <row r="9121" spans="1:5" x14ac:dyDescent="0.35">
      <c r="A9121"/>
      <c r="E9121"/>
    </row>
    <row r="9122" spans="1:5" x14ac:dyDescent="0.35">
      <c r="A9122"/>
      <c r="E9122"/>
    </row>
    <row r="9123" spans="1:5" x14ac:dyDescent="0.35">
      <c r="A9123"/>
      <c r="E9123"/>
    </row>
    <row r="9124" spans="1:5" x14ac:dyDescent="0.35">
      <c r="A9124"/>
      <c r="E9124"/>
    </row>
    <row r="9125" spans="1:5" x14ac:dyDescent="0.35">
      <c r="A9125"/>
      <c r="E9125"/>
    </row>
    <row r="9126" spans="1:5" x14ac:dyDescent="0.35">
      <c r="A9126"/>
      <c r="E9126"/>
    </row>
    <row r="9127" spans="1:5" x14ac:dyDescent="0.35">
      <c r="A9127"/>
      <c r="E9127"/>
    </row>
    <row r="9128" spans="1:5" x14ac:dyDescent="0.35">
      <c r="A9128"/>
      <c r="E9128"/>
    </row>
    <row r="9129" spans="1:5" x14ac:dyDescent="0.35">
      <c r="A9129"/>
      <c r="E9129"/>
    </row>
    <row r="9130" spans="1:5" x14ac:dyDescent="0.35">
      <c r="A9130"/>
      <c r="E9130"/>
    </row>
    <row r="9131" spans="1:5" x14ac:dyDescent="0.35">
      <c r="A9131"/>
      <c r="E9131"/>
    </row>
    <row r="9132" spans="1:5" x14ac:dyDescent="0.35">
      <c r="A9132"/>
      <c r="E9132"/>
    </row>
    <row r="9133" spans="1:5" x14ac:dyDescent="0.35">
      <c r="A9133"/>
      <c r="E9133"/>
    </row>
    <row r="9134" spans="1:5" x14ac:dyDescent="0.35">
      <c r="A9134"/>
      <c r="E9134"/>
    </row>
    <row r="9135" spans="1:5" x14ac:dyDescent="0.35">
      <c r="A9135"/>
      <c r="E9135"/>
    </row>
    <row r="9136" spans="1:5" x14ac:dyDescent="0.35">
      <c r="A9136"/>
      <c r="E9136"/>
    </row>
    <row r="9137" spans="1:5" x14ac:dyDescent="0.35">
      <c r="A9137"/>
      <c r="E9137"/>
    </row>
    <row r="9138" spans="1:5" x14ac:dyDescent="0.35">
      <c r="A9138"/>
      <c r="E9138"/>
    </row>
    <row r="9139" spans="1:5" x14ac:dyDescent="0.35">
      <c r="A9139"/>
      <c r="E9139"/>
    </row>
    <row r="9140" spans="1:5" x14ac:dyDescent="0.35">
      <c r="A9140"/>
      <c r="E9140"/>
    </row>
    <row r="9141" spans="1:5" x14ac:dyDescent="0.35">
      <c r="A9141"/>
      <c r="E9141"/>
    </row>
    <row r="9142" spans="1:5" x14ac:dyDescent="0.35">
      <c r="A9142"/>
      <c r="E9142"/>
    </row>
    <row r="9143" spans="1:5" x14ac:dyDescent="0.35">
      <c r="A9143"/>
      <c r="E9143"/>
    </row>
    <row r="9144" spans="1:5" x14ac:dyDescent="0.35">
      <c r="A9144"/>
      <c r="E9144"/>
    </row>
    <row r="9145" spans="1:5" x14ac:dyDescent="0.35">
      <c r="A9145"/>
      <c r="E9145"/>
    </row>
    <row r="9146" spans="1:5" x14ac:dyDescent="0.35">
      <c r="A9146"/>
      <c r="E9146"/>
    </row>
    <row r="9147" spans="1:5" x14ac:dyDescent="0.35">
      <c r="A9147"/>
      <c r="E9147"/>
    </row>
    <row r="9148" spans="1:5" x14ac:dyDescent="0.35">
      <c r="A9148"/>
      <c r="E9148"/>
    </row>
    <row r="9149" spans="1:5" x14ac:dyDescent="0.35">
      <c r="A9149"/>
      <c r="E9149"/>
    </row>
    <row r="9150" spans="1:5" x14ac:dyDescent="0.35">
      <c r="A9150"/>
      <c r="E9150"/>
    </row>
    <row r="9151" spans="1:5" x14ac:dyDescent="0.35">
      <c r="A9151"/>
      <c r="E9151"/>
    </row>
    <row r="9152" spans="1:5" x14ac:dyDescent="0.35">
      <c r="A9152"/>
      <c r="E9152"/>
    </row>
    <row r="9153" spans="1:5" x14ac:dyDescent="0.35">
      <c r="A9153"/>
      <c r="E9153"/>
    </row>
    <row r="9154" spans="1:5" x14ac:dyDescent="0.35">
      <c r="A9154"/>
      <c r="E9154"/>
    </row>
    <row r="9155" spans="1:5" x14ac:dyDescent="0.35">
      <c r="A9155"/>
      <c r="E9155"/>
    </row>
    <row r="9156" spans="1:5" x14ac:dyDescent="0.35">
      <c r="A9156"/>
      <c r="E9156"/>
    </row>
    <row r="9157" spans="1:5" x14ac:dyDescent="0.35">
      <c r="A9157"/>
      <c r="E9157"/>
    </row>
    <row r="9158" spans="1:5" x14ac:dyDescent="0.35">
      <c r="A9158"/>
      <c r="E9158"/>
    </row>
    <row r="9159" spans="1:5" x14ac:dyDescent="0.35">
      <c r="A9159"/>
      <c r="E9159"/>
    </row>
    <row r="9160" spans="1:5" x14ac:dyDescent="0.35">
      <c r="A9160"/>
      <c r="E9160"/>
    </row>
    <row r="9161" spans="1:5" x14ac:dyDescent="0.35">
      <c r="A9161"/>
      <c r="E9161"/>
    </row>
    <row r="9162" spans="1:5" x14ac:dyDescent="0.35">
      <c r="A9162"/>
      <c r="E9162"/>
    </row>
    <row r="9163" spans="1:5" x14ac:dyDescent="0.35">
      <c r="A9163"/>
      <c r="E9163"/>
    </row>
    <row r="9164" spans="1:5" x14ac:dyDescent="0.35">
      <c r="A9164"/>
      <c r="E9164"/>
    </row>
    <row r="9165" spans="1:5" x14ac:dyDescent="0.35">
      <c r="A9165"/>
      <c r="E9165"/>
    </row>
    <row r="9166" spans="1:5" x14ac:dyDescent="0.35">
      <c r="A9166"/>
      <c r="E9166"/>
    </row>
    <row r="9167" spans="1:5" x14ac:dyDescent="0.35">
      <c r="A9167"/>
      <c r="E9167"/>
    </row>
    <row r="9168" spans="1:5" x14ac:dyDescent="0.35">
      <c r="A9168"/>
      <c r="E9168"/>
    </row>
    <row r="9169" spans="1:5" x14ac:dyDescent="0.35">
      <c r="A9169"/>
      <c r="E9169"/>
    </row>
    <row r="9170" spans="1:5" x14ac:dyDescent="0.35">
      <c r="A9170"/>
      <c r="E9170"/>
    </row>
    <row r="9171" spans="1:5" x14ac:dyDescent="0.35">
      <c r="A9171"/>
      <c r="E9171"/>
    </row>
    <row r="9172" spans="1:5" x14ac:dyDescent="0.35">
      <c r="A9172"/>
      <c r="E9172"/>
    </row>
    <row r="9173" spans="1:5" x14ac:dyDescent="0.35">
      <c r="A9173"/>
      <c r="E9173"/>
    </row>
    <row r="9174" spans="1:5" x14ac:dyDescent="0.35">
      <c r="A9174"/>
      <c r="E9174"/>
    </row>
    <row r="9175" spans="1:5" x14ac:dyDescent="0.35">
      <c r="A9175"/>
      <c r="E9175"/>
    </row>
    <row r="9176" spans="1:5" x14ac:dyDescent="0.35">
      <c r="A9176"/>
      <c r="E9176"/>
    </row>
    <row r="9177" spans="1:5" x14ac:dyDescent="0.35">
      <c r="A9177"/>
      <c r="E9177"/>
    </row>
    <row r="9178" spans="1:5" x14ac:dyDescent="0.35">
      <c r="A9178"/>
      <c r="E9178"/>
    </row>
    <row r="9179" spans="1:5" x14ac:dyDescent="0.35">
      <c r="A9179"/>
      <c r="E9179"/>
    </row>
    <row r="9180" spans="1:5" x14ac:dyDescent="0.35">
      <c r="A9180"/>
      <c r="E9180"/>
    </row>
    <row r="9181" spans="1:5" x14ac:dyDescent="0.35">
      <c r="A9181"/>
      <c r="E9181"/>
    </row>
    <row r="9182" spans="1:5" x14ac:dyDescent="0.35">
      <c r="A9182"/>
      <c r="E9182"/>
    </row>
    <row r="9183" spans="1:5" x14ac:dyDescent="0.35">
      <c r="A9183"/>
      <c r="E9183"/>
    </row>
    <row r="9184" spans="1:5" x14ac:dyDescent="0.35">
      <c r="A9184"/>
      <c r="E9184"/>
    </row>
    <row r="9185" spans="1:5" x14ac:dyDescent="0.35">
      <c r="A9185"/>
      <c r="E9185"/>
    </row>
    <row r="9186" spans="1:5" x14ac:dyDescent="0.35">
      <c r="A9186"/>
      <c r="E9186"/>
    </row>
    <row r="9187" spans="1:5" x14ac:dyDescent="0.35">
      <c r="A9187"/>
      <c r="E9187"/>
    </row>
    <row r="9188" spans="1:5" x14ac:dyDescent="0.35">
      <c r="A9188"/>
      <c r="E9188"/>
    </row>
    <row r="9189" spans="1:5" x14ac:dyDescent="0.35">
      <c r="A9189"/>
      <c r="E9189"/>
    </row>
    <row r="9190" spans="1:5" x14ac:dyDescent="0.35">
      <c r="A9190"/>
      <c r="E9190"/>
    </row>
    <row r="9191" spans="1:5" x14ac:dyDescent="0.35">
      <c r="A9191"/>
      <c r="E9191"/>
    </row>
    <row r="9192" spans="1:5" x14ac:dyDescent="0.35">
      <c r="A9192"/>
      <c r="E9192"/>
    </row>
    <row r="9193" spans="1:5" x14ac:dyDescent="0.35">
      <c r="A9193"/>
      <c r="E9193"/>
    </row>
    <row r="9194" spans="1:5" x14ac:dyDescent="0.35">
      <c r="A9194"/>
      <c r="E9194"/>
    </row>
    <row r="9195" spans="1:5" x14ac:dyDescent="0.35">
      <c r="A9195"/>
      <c r="E9195"/>
    </row>
    <row r="9196" spans="1:5" x14ac:dyDescent="0.35">
      <c r="A9196"/>
      <c r="E9196"/>
    </row>
    <row r="9197" spans="1:5" x14ac:dyDescent="0.35">
      <c r="A9197"/>
      <c r="E9197"/>
    </row>
    <row r="9198" spans="1:5" x14ac:dyDescent="0.35">
      <c r="A9198"/>
      <c r="E9198"/>
    </row>
    <row r="9199" spans="1:5" x14ac:dyDescent="0.35">
      <c r="A9199"/>
      <c r="E9199"/>
    </row>
    <row r="9200" spans="1:5" x14ac:dyDescent="0.35">
      <c r="A9200"/>
      <c r="E9200"/>
    </row>
    <row r="9201" spans="1:5" x14ac:dyDescent="0.35">
      <c r="A9201"/>
      <c r="E9201"/>
    </row>
    <row r="9202" spans="1:5" x14ac:dyDescent="0.35">
      <c r="A9202"/>
      <c r="E9202"/>
    </row>
    <row r="9203" spans="1:5" x14ac:dyDescent="0.35">
      <c r="A9203"/>
      <c r="E9203"/>
    </row>
    <row r="9204" spans="1:5" x14ac:dyDescent="0.35">
      <c r="A9204"/>
      <c r="E9204"/>
    </row>
    <row r="9205" spans="1:5" x14ac:dyDescent="0.35">
      <c r="A9205"/>
      <c r="E9205"/>
    </row>
    <row r="9206" spans="1:5" x14ac:dyDescent="0.35">
      <c r="A9206"/>
      <c r="E9206"/>
    </row>
    <row r="9207" spans="1:5" x14ac:dyDescent="0.35">
      <c r="A9207"/>
      <c r="E9207"/>
    </row>
    <row r="9208" spans="1:5" x14ac:dyDescent="0.35">
      <c r="A9208"/>
      <c r="E9208"/>
    </row>
    <row r="9209" spans="1:5" x14ac:dyDescent="0.35">
      <c r="A9209"/>
      <c r="E9209"/>
    </row>
    <row r="9210" spans="1:5" x14ac:dyDescent="0.35">
      <c r="A9210"/>
      <c r="E9210"/>
    </row>
    <row r="9211" spans="1:5" x14ac:dyDescent="0.35">
      <c r="A9211"/>
      <c r="E9211"/>
    </row>
    <row r="9212" spans="1:5" x14ac:dyDescent="0.35">
      <c r="A9212"/>
      <c r="E9212"/>
    </row>
    <row r="9213" spans="1:5" x14ac:dyDescent="0.35">
      <c r="A9213"/>
      <c r="E9213"/>
    </row>
    <row r="9214" spans="1:5" x14ac:dyDescent="0.35">
      <c r="A9214"/>
      <c r="E9214"/>
    </row>
    <row r="9215" spans="1:5" x14ac:dyDescent="0.35">
      <c r="A9215"/>
      <c r="E9215"/>
    </row>
    <row r="9216" spans="1:5" x14ac:dyDescent="0.35">
      <c r="A9216"/>
      <c r="E9216"/>
    </row>
    <row r="9217" spans="1:5" x14ac:dyDescent="0.35">
      <c r="A9217"/>
      <c r="E9217"/>
    </row>
    <row r="9218" spans="1:5" x14ac:dyDescent="0.35">
      <c r="A9218"/>
      <c r="E9218"/>
    </row>
    <row r="9219" spans="1:5" x14ac:dyDescent="0.35">
      <c r="A9219"/>
      <c r="E9219"/>
    </row>
    <row r="9220" spans="1:5" x14ac:dyDescent="0.35">
      <c r="A9220"/>
      <c r="E9220"/>
    </row>
    <row r="9221" spans="1:5" x14ac:dyDescent="0.35">
      <c r="A9221"/>
      <c r="E9221"/>
    </row>
    <row r="9222" spans="1:5" x14ac:dyDescent="0.35">
      <c r="A9222"/>
      <c r="E9222"/>
    </row>
    <row r="9223" spans="1:5" x14ac:dyDescent="0.35">
      <c r="A9223"/>
      <c r="E9223"/>
    </row>
    <row r="9224" spans="1:5" x14ac:dyDescent="0.35">
      <c r="A9224"/>
      <c r="E9224"/>
    </row>
    <row r="9225" spans="1:5" x14ac:dyDescent="0.35">
      <c r="A9225"/>
      <c r="E9225"/>
    </row>
    <row r="9226" spans="1:5" x14ac:dyDescent="0.35">
      <c r="A9226"/>
      <c r="E9226"/>
    </row>
    <row r="9227" spans="1:5" x14ac:dyDescent="0.35">
      <c r="A9227"/>
      <c r="E9227"/>
    </row>
    <row r="9228" spans="1:5" x14ac:dyDescent="0.35">
      <c r="A9228"/>
      <c r="E9228"/>
    </row>
    <row r="9229" spans="1:5" x14ac:dyDescent="0.35">
      <c r="A9229"/>
      <c r="E9229"/>
    </row>
    <row r="9230" spans="1:5" x14ac:dyDescent="0.35">
      <c r="A9230"/>
      <c r="E9230"/>
    </row>
    <row r="9231" spans="1:5" x14ac:dyDescent="0.35">
      <c r="A9231"/>
      <c r="E9231"/>
    </row>
    <row r="9232" spans="1:5" x14ac:dyDescent="0.35">
      <c r="A9232"/>
      <c r="E9232"/>
    </row>
    <row r="9233" spans="1:5" x14ac:dyDescent="0.35">
      <c r="A9233"/>
      <c r="E9233"/>
    </row>
    <row r="9234" spans="1:5" x14ac:dyDescent="0.35">
      <c r="A9234"/>
      <c r="E9234"/>
    </row>
    <row r="9235" spans="1:5" x14ac:dyDescent="0.35">
      <c r="A9235"/>
      <c r="E9235"/>
    </row>
    <row r="9236" spans="1:5" x14ac:dyDescent="0.35">
      <c r="A9236"/>
      <c r="E9236"/>
    </row>
    <row r="9237" spans="1:5" x14ac:dyDescent="0.35">
      <c r="A9237"/>
      <c r="E9237"/>
    </row>
    <row r="9238" spans="1:5" x14ac:dyDescent="0.35">
      <c r="A9238"/>
      <c r="E9238"/>
    </row>
    <row r="9239" spans="1:5" x14ac:dyDescent="0.35">
      <c r="A9239"/>
      <c r="E9239"/>
    </row>
    <row r="9240" spans="1:5" x14ac:dyDescent="0.35">
      <c r="A9240"/>
      <c r="E9240"/>
    </row>
    <row r="9241" spans="1:5" x14ac:dyDescent="0.35">
      <c r="A9241"/>
      <c r="E9241"/>
    </row>
    <row r="9242" spans="1:5" x14ac:dyDescent="0.35">
      <c r="A9242"/>
      <c r="E9242"/>
    </row>
    <row r="9243" spans="1:5" x14ac:dyDescent="0.35">
      <c r="A9243"/>
      <c r="E9243"/>
    </row>
    <row r="9244" spans="1:5" x14ac:dyDescent="0.35">
      <c r="A9244"/>
      <c r="E9244"/>
    </row>
    <row r="9245" spans="1:5" x14ac:dyDescent="0.35">
      <c r="A9245"/>
      <c r="E9245"/>
    </row>
    <row r="9246" spans="1:5" x14ac:dyDescent="0.35">
      <c r="A9246"/>
      <c r="E9246"/>
    </row>
    <row r="9247" spans="1:5" x14ac:dyDescent="0.35">
      <c r="A9247"/>
      <c r="E9247"/>
    </row>
    <row r="9248" spans="1:5" x14ac:dyDescent="0.35">
      <c r="A9248"/>
      <c r="E9248"/>
    </row>
    <row r="9249" spans="1:5" x14ac:dyDescent="0.35">
      <c r="A9249"/>
      <c r="E9249"/>
    </row>
    <row r="9250" spans="1:5" x14ac:dyDescent="0.35">
      <c r="A9250"/>
      <c r="E9250"/>
    </row>
    <row r="9251" spans="1:5" x14ac:dyDescent="0.35">
      <c r="A9251"/>
      <c r="E9251"/>
    </row>
    <row r="9252" spans="1:5" x14ac:dyDescent="0.35">
      <c r="A9252"/>
      <c r="E9252"/>
    </row>
    <row r="9253" spans="1:5" x14ac:dyDescent="0.35">
      <c r="A9253"/>
      <c r="E9253"/>
    </row>
    <row r="9254" spans="1:5" x14ac:dyDescent="0.35">
      <c r="A9254"/>
      <c r="E9254"/>
    </row>
    <row r="9255" spans="1:5" x14ac:dyDescent="0.35">
      <c r="A9255"/>
      <c r="E9255"/>
    </row>
    <row r="9256" spans="1:5" x14ac:dyDescent="0.35">
      <c r="A9256"/>
      <c r="E9256"/>
    </row>
    <row r="9257" spans="1:5" x14ac:dyDescent="0.35">
      <c r="A9257"/>
      <c r="E9257"/>
    </row>
    <row r="9258" spans="1:5" x14ac:dyDescent="0.35">
      <c r="A9258"/>
      <c r="E9258"/>
    </row>
    <row r="9259" spans="1:5" x14ac:dyDescent="0.35">
      <c r="A9259"/>
      <c r="E9259"/>
    </row>
    <row r="9260" spans="1:5" x14ac:dyDescent="0.35">
      <c r="A9260"/>
      <c r="E9260"/>
    </row>
    <row r="9261" spans="1:5" x14ac:dyDescent="0.35">
      <c r="A9261"/>
      <c r="E9261"/>
    </row>
    <row r="9262" spans="1:5" x14ac:dyDescent="0.35">
      <c r="A9262"/>
      <c r="E9262"/>
    </row>
    <row r="9263" spans="1:5" x14ac:dyDescent="0.35">
      <c r="A9263"/>
      <c r="E9263"/>
    </row>
    <row r="9264" spans="1:5" x14ac:dyDescent="0.35">
      <c r="A9264"/>
      <c r="E9264"/>
    </row>
    <row r="9265" spans="1:5" x14ac:dyDescent="0.35">
      <c r="A9265"/>
      <c r="E9265"/>
    </row>
    <row r="9266" spans="1:5" x14ac:dyDescent="0.35">
      <c r="A9266"/>
      <c r="E9266"/>
    </row>
    <row r="9267" spans="1:5" x14ac:dyDescent="0.35">
      <c r="A9267"/>
      <c r="E9267"/>
    </row>
    <row r="9268" spans="1:5" x14ac:dyDescent="0.35">
      <c r="A9268"/>
      <c r="E9268"/>
    </row>
    <row r="9269" spans="1:5" x14ac:dyDescent="0.35">
      <c r="A9269"/>
      <c r="E9269"/>
    </row>
    <row r="9270" spans="1:5" x14ac:dyDescent="0.35">
      <c r="A9270"/>
      <c r="E9270"/>
    </row>
    <row r="9271" spans="1:5" x14ac:dyDescent="0.35">
      <c r="A9271"/>
      <c r="E9271"/>
    </row>
    <row r="9272" spans="1:5" x14ac:dyDescent="0.35">
      <c r="A9272"/>
      <c r="E9272"/>
    </row>
    <row r="9273" spans="1:5" x14ac:dyDescent="0.35">
      <c r="A9273"/>
      <c r="E9273"/>
    </row>
    <row r="9274" spans="1:5" x14ac:dyDescent="0.35">
      <c r="A9274"/>
      <c r="E9274"/>
    </row>
    <row r="9275" spans="1:5" x14ac:dyDescent="0.35">
      <c r="A9275"/>
      <c r="E9275"/>
    </row>
    <row r="9276" spans="1:5" x14ac:dyDescent="0.35">
      <c r="A9276"/>
      <c r="E9276"/>
    </row>
    <row r="9277" spans="1:5" x14ac:dyDescent="0.35">
      <c r="A9277"/>
      <c r="E9277"/>
    </row>
    <row r="9278" spans="1:5" x14ac:dyDescent="0.35">
      <c r="A9278"/>
      <c r="E9278"/>
    </row>
    <row r="9279" spans="1:5" x14ac:dyDescent="0.35">
      <c r="A9279"/>
      <c r="E9279"/>
    </row>
    <row r="9280" spans="1:5" x14ac:dyDescent="0.35">
      <c r="A9280"/>
      <c r="E9280"/>
    </row>
    <row r="9281" spans="1:5" x14ac:dyDescent="0.35">
      <c r="A9281"/>
      <c r="E9281"/>
    </row>
    <row r="9282" spans="1:5" x14ac:dyDescent="0.35">
      <c r="A9282"/>
      <c r="E9282"/>
    </row>
    <row r="9283" spans="1:5" x14ac:dyDescent="0.35">
      <c r="A9283"/>
      <c r="E9283"/>
    </row>
    <row r="9284" spans="1:5" x14ac:dyDescent="0.35">
      <c r="A9284"/>
      <c r="E9284"/>
    </row>
    <row r="9285" spans="1:5" x14ac:dyDescent="0.35">
      <c r="A9285"/>
      <c r="E9285"/>
    </row>
    <row r="9286" spans="1:5" x14ac:dyDescent="0.35">
      <c r="A9286"/>
      <c r="E9286"/>
    </row>
    <row r="9287" spans="1:5" x14ac:dyDescent="0.35">
      <c r="A9287"/>
      <c r="E9287"/>
    </row>
    <row r="9288" spans="1:5" x14ac:dyDescent="0.35">
      <c r="A9288"/>
      <c r="E9288"/>
    </row>
    <row r="9289" spans="1:5" x14ac:dyDescent="0.35">
      <c r="A9289"/>
      <c r="E9289"/>
    </row>
    <row r="9290" spans="1:5" x14ac:dyDescent="0.35">
      <c r="A9290"/>
      <c r="E9290"/>
    </row>
    <row r="9291" spans="1:5" x14ac:dyDescent="0.35">
      <c r="A9291"/>
      <c r="E9291"/>
    </row>
    <row r="9292" spans="1:5" x14ac:dyDescent="0.35">
      <c r="A9292"/>
      <c r="E9292"/>
    </row>
    <row r="9293" spans="1:5" x14ac:dyDescent="0.35">
      <c r="A9293"/>
      <c r="E9293"/>
    </row>
    <row r="9294" spans="1:5" x14ac:dyDescent="0.35">
      <c r="A9294"/>
      <c r="E9294"/>
    </row>
    <row r="9295" spans="1:5" x14ac:dyDescent="0.35">
      <c r="A9295"/>
      <c r="E9295"/>
    </row>
    <row r="9296" spans="1:5" x14ac:dyDescent="0.35">
      <c r="A9296"/>
      <c r="E9296"/>
    </row>
    <row r="9297" spans="1:5" x14ac:dyDescent="0.35">
      <c r="A9297"/>
      <c r="E9297"/>
    </row>
    <row r="9298" spans="1:5" x14ac:dyDescent="0.35">
      <c r="A9298"/>
      <c r="E9298"/>
    </row>
    <row r="9299" spans="1:5" x14ac:dyDescent="0.35">
      <c r="A9299"/>
      <c r="E9299"/>
    </row>
    <row r="9300" spans="1:5" x14ac:dyDescent="0.35">
      <c r="A9300"/>
      <c r="E9300"/>
    </row>
    <row r="9301" spans="1:5" x14ac:dyDescent="0.35">
      <c r="A9301"/>
      <c r="E9301"/>
    </row>
    <row r="9302" spans="1:5" x14ac:dyDescent="0.35">
      <c r="A9302"/>
      <c r="E9302"/>
    </row>
    <row r="9303" spans="1:5" x14ac:dyDescent="0.35">
      <c r="A9303"/>
      <c r="E9303"/>
    </row>
    <row r="9304" spans="1:5" x14ac:dyDescent="0.35">
      <c r="A9304"/>
      <c r="E9304"/>
    </row>
    <row r="9305" spans="1:5" x14ac:dyDescent="0.35">
      <c r="A9305"/>
      <c r="E9305"/>
    </row>
    <row r="9306" spans="1:5" x14ac:dyDescent="0.35">
      <c r="A9306"/>
      <c r="E9306"/>
    </row>
    <row r="9307" spans="1:5" x14ac:dyDescent="0.35">
      <c r="A9307"/>
      <c r="E9307"/>
    </row>
    <row r="9308" spans="1:5" x14ac:dyDescent="0.35">
      <c r="A9308"/>
      <c r="E9308"/>
    </row>
    <row r="9309" spans="1:5" x14ac:dyDescent="0.35">
      <c r="A9309"/>
      <c r="E9309"/>
    </row>
    <row r="9310" spans="1:5" x14ac:dyDescent="0.35">
      <c r="A9310"/>
      <c r="E9310"/>
    </row>
    <row r="9311" spans="1:5" x14ac:dyDescent="0.35">
      <c r="A9311"/>
      <c r="E9311"/>
    </row>
    <row r="9312" spans="1:5" x14ac:dyDescent="0.35">
      <c r="A9312"/>
      <c r="E9312"/>
    </row>
    <row r="9313" spans="1:5" x14ac:dyDescent="0.35">
      <c r="A9313"/>
      <c r="E9313"/>
    </row>
    <row r="9314" spans="1:5" x14ac:dyDescent="0.35">
      <c r="A9314"/>
      <c r="E9314"/>
    </row>
    <row r="9315" spans="1:5" x14ac:dyDescent="0.35">
      <c r="A9315"/>
      <c r="E9315"/>
    </row>
    <row r="9316" spans="1:5" x14ac:dyDescent="0.35">
      <c r="A9316"/>
      <c r="E9316"/>
    </row>
    <row r="9317" spans="1:5" x14ac:dyDescent="0.35">
      <c r="A9317"/>
      <c r="E9317"/>
    </row>
    <row r="9318" spans="1:5" x14ac:dyDescent="0.35">
      <c r="A9318"/>
      <c r="E9318"/>
    </row>
    <row r="9319" spans="1:5" x14ac:dyDescent="0.35">
      <c r="A9319"/>
      <c r="E9319"/>
    </row>
    <row r="9320" spans="1:5" x14ac:dyDescent="0.35">
      <c r="A9320"/>
      <c r="E9320"/>
    </row>
    <row r="9321" spans="1:5" x14ac:dyDescent="0.35">
      <c r="A9321"/>
      <c r="E9321"/>
    </row>
    <row r="9322" spans="1:5" x14ac:dyDescent="0.35">
      <c r="A9322"/>
      <c r="E9322"/>
    </row>
    <row r="9323" spans="1:5" x14ac:dyDescent="0.35">
      <c r="A9323"/>
      <c r="E9323"/>
    </row>
    <row r="9324" spans="1:5" x14ac:dyDescent="0.35">
      <c r="A9324"/>
      <c r="E9324"/>
    </row>
    <row r="9325" spans="1:5" x14ac:dyDescent="0.35">
      <c r="A9325"/>
      <c r="E9325"/>
    </row>
    <row r="9326" spans="1:5" x14ac:dyDescent="0.35">
      <c r="A9326"/>
      <c r="E9326"/>
    </row>
    <row r="9327" spans="1:5" x14ac:dyDescent="0.35">
      <c r="A9327"/>
      <c r="E9327"/>
    </row>
    <row r="9328" spans="1:5" x14ac:dyDescent="0.35">
      <c r="A9328"/>
      <c r="E9328"/>
    </row>
    <row r="9329" spans="1:5" x14ac:dyDescent="0.35">
      <c r="A9329"/>
      <c r="E9329"/>
    </row>
    <row r="9330" spans="1:5" x14ac:dyDescent="0.35">
      <c r="A9330"/>
      <c r="E9330"/>
    </row>
    <row r="9331" spans="1:5" x14ac:dyDescent="0.35">
      <c r="A9331"/>
      <c r="E9331"/>
    </row>
    <row r="9332" spans="1:5" x14ac:dyDescent="0.35">
      <c r="A9332"/>
      <c r="E9332"/>
    </row>
    <row r="9333" spans="1:5" x14ac:dyDescent="0.35">
      <c r="A9333"/>
      <c r="E9333"/>
    </row>
    <row r="9334" spans="1:5" x14ac:dyDescent="0.35">
      <c r="A9334"/>
      <c r="E9334"/>
    </row>
    <row r="9335" spans="1:5" x14ac:dyDescent="0.35">
      <c r="A9335"/>
      <c r="E9335"/>
    </row>
    <row r="9336" spans="1:5" x14ac:dyDescent="0.35">
      <c r="A9336"/>
      <c r="E9336"/>
    </row>
    <row r="9337" spans="1:5" x14ac:dyDescent="0.35">
      <c r="A9337"/>
      <c r="E9337"/>
    </row>
    <row r="9338" spans="1:5" x14ac:dyDescent="0.35">
      <c r="A9338"/>
      <c r="E9338"/>
    </row>
    <row r="9339" spans="1:5" x14ac:dyDescent="0.35">
      <c r="A9339"/>
      <c r="E9339"/>
    </row>
    <row r="9340" spans="1:5" x14ac:dyDescent="0.35">
      <c r="A9340"/>
      <c r="E9340"/>
    </row>
    <row r="9341" spans="1:5" x14ac:dyDescent="0.35">
      <c r="A9341"/>
      <c r="E9341"/>
    </row>
    <row r="9342" spans="1:5" x14ac:dyDescent="0.35">
      <c r="A9342"/>
      <c r="E9342"/>
    </row>
    <row r="9343" spans="1:5" x14ac:dyDescent="0.35">
      <c r="A9343"/>
      <c r="E9343"/>
    </row>
    <row r="9344" spans="1:5" x14ac:dyDescent="0.35">
      <c r="A9344"/>
      <c r="E9344"/>
    </row>
    <row r="9345" spans="1:5" x14ac:dyDescent="0.35">
      <c r="A9345"/>
      <c r="E9345"/>
    </row>
    <row r="9346" spans="1:5" x14ac:dyDescent="0.35">
      <c r="A9346"/>
      <c r="E9346"/>
    </row>
    <row r="9347" spans="1:5" x14ac:dyDescent="0.35">
      <c r="A9347"/>
      <c r="E9347"/>
    </row>
    <row r="9348" spans="1:5" x14ac:dyDescent="0.35">
      <c r="A9348"/>
      <c r="E9348"/>
    </row>
    <row r="9349" spans="1:5" x14ac:dyDescent="0.35">
      <c r="A9349"/>
      <c r="E9349"/>
    </row>
    <row r="9350" spans="1:5" x14ac:dyDescent="0.35">
      <c r="A9350"/>
      <c r="E9350"/>
    </row>
    <row r="9351" spans="1:5" x14ac:dyDescent="0.35">
      <c r="A9351"/>
      <c r="E9351"/>
    </row>
    <row r="9352" spans="1:5" x14ac:dyDescent="0.35">
      <c r="A9352"/>
      <c r="E9352"/>
    </row>
    <row r="9353" spans="1:5" x14ac:dyDescent="0.35">
      <c r="A9353"/>
      <c r="E9353"/>
    </row>
    <row r="9354" spans="1:5" x14ac:dyDescent="0.35">
      <c r="A9354"/>
      <c r="E9354"/>
    </row>
    <row r="9355" spans="1:5" x14ac:dyDescent="0.35">
      <c r="A9355"/>
      <c r="E9355"/>
    </row>
    <row r="9356" spans="1:5" x14ac:dyDescent="0.35">
      <c r="A9356"/>
      <c r="E9356"/>
    </row>
    <row r="9357" spans="1:5" x14ac:dyDescent="0.35">
      <c r="A9357"/>
      <c r="E9357"/>
    </row>
    <row r="9358" spans="1:5" x14ac:dyDescent="0.35">
      <c r="A9358"/>
      <c r="E9358"/>
    </row>
    <row r="9359" spans="1:5" x14ac:dyDescent="0.35">
      <c r="A9359"/>
      <c r="E9359"/>
    </row>
    <row r="9360" spans="1:5" x14ac:dyDescent="0.35">
      <c r="A9360"/>
      <c r="E9360"/>
    </row>
    <row r="9361" spans="1:5" x14ac:dyDescent="0.35">
      <c r="A9361"/>
      <c r="E9361"/>
    </row>
    <row r="9362" spans="1:5" x14ac:dyDescent="0.35">
      <c r="A9362"/>
      <c r="E9362"/>
    </row>
    <row r="9363" spans="1:5" x14ac:dyDescent="0.35">
      <c r="A9363"/>
      <c r="E9363"/>
    </row>
    <row r="9364" spans="1:5" x14ac:dyDescent="0.35">
      <c r="A9364"/>
      <c r="E9364"/>
    </row>
    <row r="9365" spans="1:5" x14ac:dyDescent="0.35">
      <c r="A9365"/>
      <c r="E9365"/>
    </row>
    <row r="9366" spans="1:5" x14ac:dyDescent="0.35">
      <c r="A9366"/>
      <c r="E9366"/>
    </row>
    <row r="9367" spans="1:5" x14ac:dyDescent="0.35">
      <c r="A9367"/>
      <c r="E9367"/>
    </row>
    <row r="9368" spans="1:5" x14ac:dyDescent="0.35">
      <c r="A9368"/>
      <c r="E9368"/>
    </row>
    <row r="9369" spans="1:5" x14ac:dyDescent="0.35">
      <c r="A9369"/>
      <c r="E9369"/>
    </row>
    <row r="9370" spans="1:5" x14ac:dyDescent="0.35">
      <c r="A9370"/>
      <c r="E9370"/>
    </row>
    <row r="9371" spans="1:5" x14ac:dyDescent="0.35">
      <c r="A9371"/>
      <c r="E9371"/>
    </row>
    <row r="9372" spans="1:5" x14ac:dyDescent="0.35">
      <c r="A9372"/>
      <c r="E9372"/>
    </row>
    <row r="9373" spans="1:5" x14ac:dyDescent="0.35">
      <c r="A9373"/>
      <c r="E9373"/>
    </row>
    <row r="9374" spans="1:5" x14ac:dyDescent="0.35">
      <c r="A9374"/>
      <c r="E9374"/>
    </row>
    <row r="9375" spans="1:5" x14ac:dyDescent="0.35">
      <c r="A9375"/>
      <c r="E9375"/>
    </row>
    <row r="9376" spans="1:5" x14ac:dyDescent="0.35">
      <c r="A9376"/>
      <c r="E9376"/>
    </row>
    <row r="9377" spans="1:5" x14ac:dyDescent="0.35">
      <c r="A9377"/>
      <c r="E9377"/>
    </row>
    <row r="9378" spans="1:5" x14ac:dyDescent="0.35">
      <c r="A9378"/>
      <c r="E9378"/>
    </row>
    <row r="9379" spans="1:5" x14ac:dyDescent="0.35">
      <c r="A9379"/>
      <c r="E9379"/>
    </row>
    <row r="9380" spans="1:5" x14ac:dyDescent="0.35">
      <c r="A9380"/>
      <c r="E9380"/>
    </row>
    <row r="9381" spans="1:5" x14ac:dyDescent="0.35">
      <c r="A9381"/>
      <c r="E9381"/>
    </row>
    <row r="9382" spans="1:5" x14ac:dyDescent="0.35">
      <c r="A9382"/>
      <c r="E9382"/>
    </row>
    <row r="9383" spans="1:5" x14ac:dyDescent="0.35">
      <c r="A9383"/>
      <c r="E9383"/>
    </row>
    <row r="9384" spans="1:5" x14ac:dyDescent="0.35">
      <c r="A9384"/>
      <c r="E9384"/>
    </row>
    <row r="9385" spans="1:5" x14ac:dyDescent="0.35">
      <c r="A9385"/>
      <c r="E9385"/>
    </row>
    <row r="9386" spans="1:5" x14ac:dyDescent="0.35">
      <c r="A9386"/>
      <c r="E9386"/>
    </row>
    <row r="9387" spans="1:5" x14ac:dyDescent="0.35">
      <c r="A9387"/>
      <c r="E9387"/>
    </row>
    <row r="9388" spans="1:5" x14ac:dyDescent="0.35">
      <c r="A9388"/>
      <c r="E9388"/>
    </row>
    <row r="9389" spans="1:5" x14ac:dyDescent="0.35">
      <c r="A9389"/>
      <c r="E9389"/>
    </row>
    <row r="9390" spans="1:5" x14ac:dyDescent="0.35">
      <c r="A9390"/>
      <c r="E9390"/>
    </row>
    <row r="9391" spans="1:5" x14ac:dyDescent="0.35">
      <c r="A9391"/>
      <c r="E9391"/>
    </row>
    <row r="9392" spans="1:5" x14ac:dyDescent="0.35">
      <c r="A9392"/>
      <c r="E9392"/>
    </row>
    <row r="9393" spans="1:5" x14ac:dyDescent="0.35">
      <c r="A9393"/>
      <c r="E9393"/>
    </row>
    <row r="9394" spans="1:5" x14ac:dyDescent="0.35">
      <c r="A9394"/>
      <c r="E9394"/>
    </row>
    <row r="9395" spans="1:5" x14ac:dyDescent="0.35">
      <c r="A9395"/>
      <c r="E9395"/>
    </row>
    <row r="9396" spans="1:5" x14ac:dyDescent="0.35">
      <c r="A9396"/>
      <c r="E9396"/>
    </row>
    <row r="9397" spans="1:5" x14ac:dyDescent="0.35">
      <c r="A9397"/>
      <c r="E9397"/>
    </row>
    <row r="9398" spans="1:5" x14ac:dyDescent="0.35">
      <c r="A9398"/>
      <c r="E9398"/>
    </row>
    <row r="9399" spans="1:5" x14ac:dyDescent="0.35">
      <c r="A9399"/>
      <c r="E9399"/>
    </row>
    <row r="9400" spans="1:5" x14ac:dyDescent="0.35">
      <c r="A9400"/>
      <c r="E9400"/>
    </row>
    <row r="9401" spans="1:5" x14ac:dyDescent="0.35">
      <c r="A9401"/>
      <c r="E9401"/>
    </row>
    <row r="9402" spans="1:5" x14ac:dyDescent="0.35">
      <c r="A9402"/>
      <c r="E9402"/>
    </row>
    <row r="9403" spans="1:5" x14ac:dyDescent="0.35">
      <c r="A9403"/>
      <c r="E9403"/>
    </row>
    <row r="9404" spans="1:5" x14ac:dyDescent="0.35">
      <c r="A9404"/>
      <c r="E9404"/>
    </row>
    <row r="9405" spans="1:5" x14ac:dyDescent="0.35">
      <c r="A9405"/>
      <c r="E9405"/>
    </row>
    <row r="9406" spans="1:5" x14ac:dyDescent="0.35">
      <c r="A9406"/>
      <c r="E9406"/>
    </row>
    <row r="9407" spans="1:5" x14ac:dyDescent="0.35">
      <c r="A9407"/>
      <c r="E9407"/>
    </row>
    <row r="9408" spans="1:5" x14ac:dyDescent="0.35">
      <c r="A9408"/>
      <c r="E9408"/>
    </row>
    <row r="9409" spans="1:5" x14ac:dyDescent="0.35">
      <c r="A9409"/>
      <c r="E9409"/>
    </row>
    <row r="9410" spans="1:5" x14ac:dyDescent="0.35">
      <c r="A9410"/>
      <c r="E9410"/>
    </row>
    <row r="9411" spans="1:5" x14ac:dyDescent="0.35">
      <c r="A9411"/>
      <c r="E9411"/>
    </row>
    <row r="9412" spans="1:5" x14ac:dyDescent="0.35">
      <c r="A9412"/>
      <c r="E9412"/>
    </row>
    <row r="9413" spans="1:5" x14ac:dyDescent="0.35">
      <c r="A9413"/>
      <c r="E9413"/>
    </row>
    <row r="9414" spans="1:5" x14ac:dyDescent="0.35">
      <c r="A9414"/>
      <c r="E9414"/>
    </row>
    <row r="9415" spans="1:5" x14ac:dyDescent="0.35">
      <c r="A9415"/>
      <c r="E9415"/>
    </row>
    <row r="9416" spans="1:5" x14ac:dyDescent="0.35">
      <c r="A9416"/>
      <c r="E9416"/>
    </row>
    <row r="9417" spans="1:5" x14ac:dyDescent="0.35">
      <c r="A9417"/>
      <c r="E9417"/>
    </row>
    <row r="9418" spans="1:5" x14ac:dyDescent="0.35">
      <c r="A9418"/>
      <c r="E9418"/>
    </row>
    <row r="9419" spans="1:5" x14ac:dyDescent="0.35">
      <c r="A9419"/>
      <c r="E9419"/>
    </row>
    <row r="9420" spans="1:5" x14ac:dyDescent="0.35">
      <c r="A9420"/>
      <c r="E9420"/>
    </row>
    <row r="9421" spans="1:5" x14ac:dyDescent="0.35">
      <c r="A9421"/>
      <c r="E9421"/>
    </row>
    <row r="9422" spans="1:5" x14ac:dyDescent="0.35">
      <c r="A9422"/>
      <c r="E9422"/>
    </row>
    <row r="9423" spans="1:5" x14ac:dyDescent="0.35">
      <c r="A9423"/>
      <c r="E9423"/>
    </row>
    <row r="9424" spans="1:5" x14ac:dyDescent="0.35">
      <c r="A9424"/>
      <c r="E9424"/>
    </row>
    <row r="9425" spans="1:5" x14ac:dyDescent="0.35">
      <c r="A9425"/>
      <c r="E9425"/>
    </row>
    <row r="9426" spans="1:5" x14ac:dyDescent="0.35">
      <c r="A9426"/>
      <c r="E9426"/>
    </row>
    <row r="9427" spans="1:5" x14ac:dyDescent="0.35">
      <c r="A9427"/>
      <c r="E9427"/>
    </row>
    <row r="9428" spans="1:5" x14ac:dyDescent="0.35">
      <c r="A9428"/>
      <c r="E9428"/>
    </row>
    <row r="9429" spans="1:5" x14ac:dyDescent="0.35">
      <c r="A9429"/>
      <c r="E9429"/>
    </row>
    <row r="9430" spans="1:5" x14ac:dyDescent="0.35">
      <c r="A9430"/>
      <c r="E9430"/>
    </row>
    <row r="9431" spans="1:5" x14ac:dyDescent="0.35">
      <c r="A9431"/>
      <c r="E9431"/>
    </row>
    <row r="9432" spans="1:5" x14ac:dyDescent="0.35">
      <c r="A9432"/>
      <c r="E9432"/>
    </row>
    <row r="9433" spans="1:5" x14ac:dyDescent="0.35">
      <c r="A9433"/>
      <c r="E9433"/>
    </row>
    <row r="9434" spans="1:5" x14ac:dyDescent="0.35">
      <c r="A9434"/>
      <c r="E9434"/>
    </row>
    <row r="9435" spans="1:5" x14ac:dyDescent="0.35">
      <c r="A9435"/>
      <c r="E9435"/>
    </row>
    <row r="9436" spans="1:5" x14ac:dyDescent="0.35">
      <c r="A9436"/>
      <c r="E9436"/>
    </row>
    <row r="9437" spans="1:5" x14ac:dyDescent="0.35">
      <c r="A9437"/>
      <c r="E9437"/>
    </row>
    <row r="9438" spans="1:5" x14ac:dyDescent="0.35">
      <c r="A9438"/>
      <c r="E9438"/>
    </row>
    <row r="9439" spans="1:5" x14ac:dyDescent="0.35">
      <c r="A9439"/>
      <c r="E9439"/>
    </row>
    <row r="9440" spans="1:5" x14ac:dyDescent="0.35">
      <c r="A9440"/>
      <c r="E9440"/>
    </row>
    <row r="9441" spans="1:5" x14ac:dyDescent="0.35">
      <c r="A9441"/>
      <c r="E9441"/>
    </row>
    <row r="9442" spans="1:5" x14ac:dyDescent="0.35">
      <c r="A9442"/>
      <c r="E9442"/>
    </row>
    <row r="9443" spans="1:5" x14ac:dyDescent="0.35">
      <c r="A9443"/>
      <c r="E9443"/>
    </row>
    <row r="9444" spans="1:5" x14ac:dyDescent="0.35">
      <c r="A9444"/>
      <c r="E9444"/>
    </row>
    <row r="9445" spans="1:5" x14ac:dyDescent="0.35">
      <c r="A9445"/>
      <c r="E9445"/>
    </row>
    <row r="9446" spans="1:5" x14ac:dyDescent="0.35">
      <c r="A9446"/>
      <c r="E9446"/>
    </row>
    <row r="9447" spans="1:5" x14ac:dyDescent="0.35">
      <c r="A9447"/>
      <c r="E9447"/>
    </row>
    <row r="9448" spans="1:5" x14ac:dyDescent="0.35">
      <c r="A9448"/>
      <c r="E9448"/>
    </row>
    <row r="9449" spans="1:5" x14ac:dyDescent="0.35">
      <c r="A9449"/>
      <c r="E9449"/>
    </row>
    <row r="9450" spans="1:5" x14ac:dyDescent="0.35">
      <c r="A9450"/>
      <c r="E9450"/>
    </row>
    <row r="9451" spans="1:5" x14ac:dyDescent="0.35">
      <c r="A9451"/>
      <c r="E9451"/>
    </row>
    <row r="9452" spans="1:5" x14ac:dyDescent="0.35">
      <c r="A9452"/>
      <c r="E9452"/>
    </row>
    <row r="9453" spans="1:5" x14ac:dyDescent="0.35">
      <c r="A9453"/>
      <c r="E9453"/>
    </row>
    <row r="9454" spans="1:5" x14ac:dyDescent="0.35">
      <c r="A9454"/>
      <c r="E9454"/>
    </row>
    <row r="9455" spans="1:5" x14ac:dyDescent="0.35">
      <c r="A9455"/>
      <c r="E9455"/>
    </row>
    <row r="9456" spans="1:5" x14ac:dyDescent="0.35">
      <c r="A9456"/>
      <c r="E9456"/>
    </row>
    <row r="9457" spans="1:5" x14ac:dyDescent="0.35">
      <c r="A9457"/>
      <c r="E9457"/>
    </row>
    <row r="9458" spans="1:5" x14ac:dyDescent="0.35">
      <c r="A9458"/>
      <c r="E9458"/>
    </row>
    <row r="9459" spans="1:5" x14ac:dyDescent="0.35">
      <c r="A9459"/>
      <c r="E9459"/>
    </row>
    <row r="9460" spans="1:5" x14ac:dyDescent="0.35">
      <c r="A9460"/>
      <c r="E9460"/>
    </row>
    <row r="9461" spans="1:5" x14ac:dyDescent="0.35">
      <c r="A9461"/>
      <c r="E9461"/>
    </row>
    <row r="9462" spans="1:5" x14ac:dyDescent="0.35">
      <c r="A9462"/>
      <c r="E9462"/>
    </row>
    <row r="9463" spans="1:5" x14ac:dyDescent="0.35">
      <c r="A9463"/>
      <c r="E9463"/>
    </row>
    <row r="9464" spans="1:5" x14ac:dyDescent="0.35">
      <c r="A9464"/>
      <c r="E9464"/>
    </row>
    <row r="9465" spans="1:5" x14ac:dyDescent="0.35">
      <c r="A9465"/>
      <c r="E9465"/>
    </row>
    <row r="9466" spans="1:5" x14ac:dyDescent="0.35">
      <c r="A9466"/>
      <c r="E9466"/>
    </row>
    <row r="9467" spans="1:5" x14ac:dyDescent="0.35">
      <c r="A9467"/>
      <c r="E9467"/>
    </row>
    <row r="9468" spans="1:5" x14ac:dyDescent="0.35">
      <c r="A9468"/>
      <c r="E9468"/>
    </row>
    <row r="9469" spans="1:5" x14ac:dyDescent="0.35">
      <c r="A9469"/>
      <c r="E9469"/>
    </row>
    <row r="9470" spans="1:5" x14ac:dyDescent="0.35">
      <c r="A9470"/>
      <c r="E9470"/>
    </row>
    <row r="9471" spans="1:5" x14ac:dyDescent="0.35">
      <c r="A9471"/>
      <c r="E9471"/>
    </row>
    <row r="9472" spans="1:5" x14ac:dyDescent="0.35">
      <c r="A9472"/>
      <c r="E9472"/>
    </row>
    <row r="9473" spans="1:5" x14ac:dyDescent="0.35">
      <c r="A9473"/>
      <c r="E9473"/>
    </row>
    <row r="9474" spans="1:5" x14ac:dyDescent="0.35">
      <c r="A9474"/>
      <c r="E9474"/>
    </row>
    <row r="9475" spans="1:5" x14ac:dyDescent="0.35">
      <c r="A9475"/>
      <c r="E9475"/>
    </row>
    <row r="9476" spans="1:5" x14ac:dyDescent="0.35">
      <c r="A9476"/>
      <c r="E9476"/>
    </row>
    <row r="9477" spans="1:5" x14ac:dyDescent="0.35">
      <c r="A9477"/>
      <c r="E9477"/>
    </row>
    <row r="9478" spans="1:5" x14ac:dyDescent="0.35">
      <c r="A9478"/>
      <c r="E9478"/>
    </row>
    <row r="9479" spans="1:5" x14ac:dyDescent="0.35">
      <c r="A9479"/>
      <c r="E9479"/>
    </row>
    <row r="9480" spans="1:5" x14ac:dyDescent="0.35">
      <c r="A9480"/>
      <c r="E9480"/>
    </row>
    <row r="9481" spans="1:5" x14ac:dyDescent="0.35">
      <c r="A9481"/>
      <c r="E9481"/>
    </row>
    <row r="9482" spans="1:5" x14ac:dyDescent="0.35">
      <c r="A9482"/>
      <c r="E9482"/>
    </row>
    <row r="9483" spans="1:5" x14ac:dyDescent="0.35">
      <c r="A9483"/>
      <c r="E9483"/>
    </row>
    <row r="9484" spans="1:5" x14ac:dyDescent="0.35">
      <c r="A9484"/>
      <c r="E9484"/>
    </row>
    <row r="9485" spans="1:5" x14ac:dyDescent="0.35">
      <c r="A9485"/>
      <c r="E9485"/>
    </row>
    <row r="9486" spans="1:5" x14ac:dyDescent="0.35">
      <c r="A9486"/>
      <c r="E9486"/>
    </row>
    <row r="9487" spans="1:5" x14ac:dyDescent="0.35">
      <c r="A9487"/>
      <c r="E9487"/>
    </row>
    <row r="9488" spans="1:5" x14ac:dyDescent="0.35">
      <c r="A9488"/>
      <c r="E9488"/>
    </row>
    <row r="9489" spans="1:5" x14ac:dyDescent="0.35">
      <c r="A9489"/>
      <c r="E9489"/>
    </row>
    <row r="9490" spans="1:5" x14ac:dyDescent="0.35">
      <c r="A9490"/>
      <c r="E9490"/>
    </row>
    <row r="9491" spans="1:5" x14ac:dyDescent="0.35">
      <c r="A9491"/>
      <c r="E9491"/>
    </row>
    <row r="9492" spans="1:5" x14ac:dyDescent="0.35">
      <c r="A9492"/>
      <c r="E9492"/>
    </row>
    <row r="9493" spans="1:5" x14ac:dyDescent="0.35">
      <c r="A9493"/>
      <c r="E9493"/>
    </row>
    <row r="9494" spans="1:5" x14ac:dyDescent="0.35">
      <c r="A9494"/>
      <c r="E9494"/>
    </row>
    <row r="9495" spans="1:5" x14ac:dyDescent="0.35">
      <c r="A9495"/>
      <c r="E9495"/>
    </row>
    <row r="9496" spans="1:5" x14ac:dyDescent="0.35">
      <c r="A9496"/>
      <c r="E9496"/>
    </row>
    <row r="9497" spans="1:5" x14ac:dyDescent="0.35">
      <c r="A9497"/>
      <c r="E9497"/>
    </row>
    <row r="9498" spans="1:5" x14ac:dyDescent="0.35">
      <c r="A9498"/>
      <c r="E9498"/>
    </row>
    <row r="9499" spans="1:5" x14ac:dyDescent="0.35">
      <c r="A9499"/>
      <c r="E9499"/>
    </row>
    <row r="9500" spans="1:5" x14ac:dyDescent="0.35">
      <c r="A9500"/>
      <c r="E9500"/>
    </row>
    <row r="9501" spans="1:5" x14ac:dyDescent="0.35">
      <c r="A9501"/>
      <c r="E9501"/>
    </row>
    <row r="9502" spans="1:5" x14ac:dyDescent="0.35">
      <c r="A9502"/>
      <c r="E9502"/>
    </row>
    <row r="9503" spans="1:5" x14ac:dyDescent="0.35">
      <c r="A9503"/>
      <c r="E9503"/>
    </row>
    <row r="9504" spans="1:5" x14ac:dyDescent="0.35">
      <c r="A9504"/>
      <c r="E9504"/>
    </row>
    <row r="9505" spans="1:5" x14ac:dyDescent="0.35">
      <c r="A9505"/>
      <c r="E9505"/>
    </row>
    <row r="9506" spans="1:5" x14ac:dyDescent="0.35">
      <c r="A9506"/>
      <c r="E9506"/>
    </row>
    <row r="9507" spans="1:5" x14ac:dyDescent="0.35">
      <c r="A9507"/>
      <c r="E9507"/>
    </row>
    <row r="9508" spans="1:5" x14ac:dyDescent="0.35">
      <c r="A9508"/>
      <c r="E9508"/>
    </row>
    <row r="9509" spans="1:5" x14ac:dyDescent="0.35">
      <c r="A9509"/>
      <c r="E9509"/>
    </row>
    <row r="9510" spans="1:5" x14ac:dyDescent="0.35">
      <c r="A9510"/>
      <c r="E9510"/>
    </row>
    <row r="9511" spans="1:5" x14ac:dyDescent="0.35">
      <c r="A9511"/>
      <c r="E9511"/>
    </row>
    <row r="9512" spans="1:5" x14ac:dyDescent="0.35">
      <c r="A9512"/>
      <c r="E9512"/>
    </row>
    <row r="9513" spans="1:5" x14ac:dyDescent="0.35">
      <c r="A9513"/>
      <c r="E9513"/>
    </row>
    <row r="9514" spans="1:5" x14ac:dyDescent="0.35">
      <c r="A9514"/>
      <c r="E9514"/>
    </row>
    <row r="9515" spans="1:5" x14ac:dyDescent="0.35">
      <c r="A9515"/>
      <c r="E9515"/>
    </row>
    <row r="9516" spans="1:5" x14ac:dyDescent="0.35">
      <c r="A9516"/>
      <c r="E9516"/>
    </row>
    <row r="9517" spans="1:5" x14ac:dyDescent="0.35">
      <c r="A9517"/>
      <c r="E9517"/>
    </row>
    <row r="9518" spans="1:5" x14ac:dyDescent="0.35">
      <c r="A9518"/>
      <c r="E9518"/>
    </row>
    <row r="9519" spans="1:5" x14ac:dyDescent="0.35">
      <c r="A9519"/>
      <c r="E9519"/>
    </row>
    <row r="9520" spans="1:5" x14ac:dyDescent="0.35">
      <c r="A9520"/>
      <c r="E9520"/>
    </row>
    <row r="9521" spans="1:5" x14ac:dyDescent="0.35">
      <c r="A9521"/>
      <c r="E9521"/>
    </row>
    <row r="9522" spans="1:5" x14ac:dyDescent="0.35">
      <c r="A9522"/>
      <c r="E9522"/>
    </row>
    <row r="9523" spans="1:5" x14ac:dyDescent="0.35">
      <c r="A9523"/>
      <c r="E9523"/>
    </row>
    <row r="9524" spans="1:5" x14ac:dyDescent="0.35">
      <c r="A9524"/>
      <c r="E9524"/>
    </row>
    <row r="9525" spans="1:5" x14ac:dyDescent="0.35">
      <c r="A9525"/>
      <c r="E9525"/>
    </row>
    <row r="9526" spans="1:5" x14ac:dyDescent="0.35">
      <c r="A9526"/>
      <c r="E9526"/>
    </row>
    <row r="9527" spans="1:5" x14ac:dyDescent="0.35">
      <c r="A9527"/>
      <c r="E9527"/>
    </row>
    <row r="9528" spans="1:5" x14ac:dyDescent="0.35">
      <c r="A9528"/>
      <c r="E9528"/>
    </row>
    <row r="9529" spans="1:5" x14ac:dyDescent="0.35">
      <c r="A9529"/>
      <c r="E9529"/>
    </row>
    <row r="9530" spans="1:5" x14ac:dyDescent="0.35">
      <c r="A9530"/>
      <c r="E9530"/>
    </row>
    <row r="9531" spans="1:5" x14ac:dyDescent="0.35">
      <c r="A9531"/>
      <c r="E9531"/>
    </row>
    <row r="9532" spans="1:5" x14ac:dyDescent="0.35">
      <c r="A9532"/>
      <c r="E9532"/>
    </row>
    <row r="9533" spans="1:5" x14ac:dyDescent="0.35">
      <c r="A9533"/>
      <c r="E9533"/>
    </row>
    <row r="9534" spans="1:5" x14ac:dyDescent="0.35">
      <c r="A9534"/>
      <c r="E9534"/>
    </row>
    <row r="9535" spans="1:5" x14ac:dyDescent="0.35">
      <c r="A9535"/>
      <c r="E9535"/>
    </row>
    <row r="9536" spans="1:5" x14ac:dyDescent="0.35">
      <c r="A9536"/>
      <c r="E9536"/>
    </row>
    <row r="9537" spans="1:5" x14ac:dyDescent="0.35">
      <c r="A9537"/>
      <c r="E9537"/>
    </row>
    <row r="9538" spans="1:5" x14ac:dyDescent="0.35">
      <c r="A9538"/>
      <c r="E9538"/>
    </row>
    <row r="9539" spans="1:5" x14ac:dyDescent="0.35">
      <c r="A9539"/>
      <c r="E9539"/>
    </row>
    <row r="9540" spans="1:5" x14ac:dyDescent="0.35">
      <c r="A9540"/>
      <c r="E9540"/>
    </row>
    <row r="9541" spans="1:5" x14ac:dyDescent="0.35">
      <c r="A9541"/>
      <c r="E9541"/>
    </row>
    <row r="9542" spans="1:5" x14ac:dyDescent="0.35">
      <c r="A9542"/>
      <c r="E9542"/>
    </row>
    <row r="9543" spans="1:5" x14ac:dyDescent="0.35">
      <c r="A9543"/>
      <c r="E9543"/>
    </row>
    <row r="9544" spans="1:5" x14ac:dyDescent="0.35">
      <c r="A9544"/>
      <c r="E9544"/>
    </row>
    <row r="9545" spans="1:5" x14ac:dyDescent="0.35">
      <c r="A9545"/>
      <c r="E9545"/>
    </row>
    <row r="9546" spans="1:5" x14ac:dyDescent="0.35">
      <c r="A9546"/>
      <c r="E9546"/>
    </row>
    <row r="9547" spans="1:5" x14ac:dyDescent="0.35">
      <c r="A9547"/>
      <c r="E9547"/>
    </row>
    <row r="9548" spans="1:5" x14ac:dyDescent="0.35">
      <c r="A9548"/>
      <c r="E9548"/>
    </row>
    <row r="9549" spans="1:5" x14ac:dyDescent="0.35">
      <c r="A9549"/>
      <c r="E9549"/>
    </row>
    <row r="9550" spans="1:5" x14ac:dyDescent="0.35">
      <c r="A9550"/>
      <c r="E9550"/>
    </row>
    <row r="9551" spans="1:5" x14ac:dyDescent="0.35">
      <c r="A9551"/>
      <c r="E9551"/>
    </row>
    <row r="9552" spans="1:5" x14ac:dyDescent="0.35">
      <c r="A9552"/>
      <c r="E9552"/>
    </row>
    <row r="9553" spans="1:5" x14ac:dyDescent="0.35">
      <c r="A9553"/>
      <c r="E9553"/>
    </row>
    <row r="9554" spans="1:5" x14ac:dyDescent="0.35">
      <c r="A9554"/>
      <c r="E9554"/>
    </row>
    <row r="9555" spans="1:5" x14ac:dyDescent="0.35">
      <c r="A9555"/>
      <c r="E9555"/>
    </row>
    <row r="9556" spans="1:5" x14ac:dyDescent="0.35">
      <c r="A9556"/>
      <c r="E9556"/>
    </row>
    <row r="9557" spans="1:5" x14ac:dyDescent="0.35">
      <c r="A9557"/>
      <c r="E9557"/>
    </row>
    <row r="9558" spans="1:5" x14ac:dyDescent="0.35">
      <c r="A9558"/>
      <c r="E9558"/>
    </row>
    <row r="9559" spans="1:5" x14ac:dyDescent="0.35">
      <c r="A9559"/>
      <c r="E9559"/>
    </row>
    <row r="9560" spans="1:5" x14ac:dyDescent="0.35">
      <c r="A9560"/>
      <c r="E9560"/>
    </row>
    <row r="9561" spans="1:5" x14ac:dyDescent="0.35">
      <c r="A9561"/>
      <c r="E9561"/>
    </row>
    <row r="9562" spans="1:5" x14ac:dyDescent="0.35">
      <c r="A9562"/>
      <c r="E9562"/>
    </row>
    <row r="9563" spans="1:5" x14ac:dyDescent="0.35">
      <c r="A9563"/>
      <c r="E9563"/>
    </row>
    <row r="9564" spans="1:5" x14ac:dyDescent="0.35">
      <c r="A9564"/>
      <c r="E9564"/>
    </row>
    <row r="9565" spans="1:5" x14ac:dyDescent="0.35">
      <c r="A9565"/>
      <c r="E9565"/>
    </row>
    <row r="9566" spans="1:5" x14ac:dyDescent="0.35">
      <c r="A9566"/>
      <c r="E9566"/>
    </row>
    <row r="9567" spans="1:5" x14ac:dyDescent="0.35">
      <c r="A9567"/>
      <c r="E9567"/>
    </row>
    <row r="9568" spans="1:5" x14ac:dyDescent="0.35">
      <c r="A9568"/>
      <c r="E9568"/>
    </row>
    <row r="9569" spans="1:5" x14ac:dyDescent="0.35">
      <c r="A9569"/>
      <c r="E9569"/>
    </row>
    <row r="9570" spans="1:5" x14ac:dyDescent="0.35">
      <c r="A9570"/>
      <c r="E9570"/>
    </row>
    <row r="9571" spans="1:5" x14ac:dyDescent="0.35">
      <c r="A9571"/>
      <c r="E9571"/>
    </row>
    <row r="9572" spans="1:5" x14ac:dyDescent="0.35">
      <c r="A9572"/>
      <c r="E9572"/>
    </row>
    <row r="9573" spans="1:5" x14ac:dyDescent="0.35">
      <c r="A9573"/>
      <c r="E9573"/>
    </row>
    <row r="9574" spans="1:5" x14ac:dyDescent="0.35">
      <c r="A9574"/>
      <c r="E9574"/>
    </row>
    <row r="9575" spans="1:5" x14ac:dyDescent="0.35">
      <c r="A9575"/>
      <c r="E9575"/>
    </row>
    <row r="9576" spans="1:5" x14ac:dyDescent="0.35">
      <c r="A9576"/>
      <c r="E9576"/>
    </row>
    <row r="9577" spans="1:5" x14ac:dyDescent="0.35">
      <c r="A9577"/>
      <c r="E9577"/>
    </row>
    <row r="9578" spans="1:5" x14ac:dyDescent="0.35">
      <c r="A9578"/>
      <c r="E9578"/>
    </row>
    <row r="9579" spans="1:5" x14ac:dyDescent="0.35">
      <c r="A9579"/>
      <c r="E9579"/>
    </row>
    <row r="9580" spans="1:5" x14ac:dyDescent="0.35">
      <c r="A9580"/>
      <c r="E9580"/>
    </row>
    <row r="9581" spans="1:5" x14ac:dyDescent="0.35">
      <c r="A9581"/>
      <c r="E9581"/>
    </row>
    <row r="9582" spans="1:5" x14ac:dyDescent="0.35">
      <c r="A9582"/>
      <c r="E9582"/>
    </row>
    <row r="9583" spans="1:5" x14ac:dyDescent="0.35">
      <c r="A9583"/>
      <c r="E9583"/>
    </row>
    <row r="9584" spans="1:5" x14ac:dyDescent="0.35">
      <c r="A9584"/>
      <c r="E9584"/>
    </row>
    <row r="9585" spans="1:5" x14ac:dyDescent="0.35">
      <c r="A9585"/>
      <c r="E9585"/>
    </row>
    <row r="9586" spans="1:5" x14ac:dyDescent="0.35">
      <c r="A9586"/>
      <c r="E9586"/>
    </row>
    <row r="9587" spans="1:5" x14ac:dyDescent="0.35">
      <c r="A9587"/>
      <c r="E9587"/>
    </row>
    <row r="9588" spans="1:5" x14ac:dyDescent="0.35">
      <c r="A9588"/>
      <c r="E9588"/>
    </row>
    <row r="9589" spans="1:5" x14ac:dyDescent="0.35">
      <c r="A9589"/>
      <c r="E9589"/>
    </row>
    <row r="9590" spans="1:5" x14ac:dyDescent="0.35">
      <c r="A9590"/>
      <c r="E9590"/>
    </row>
    <row r="9591" spans="1:5" x14ac:dyDescent="0.35">
      <c r="A9591"/>
      <c r="E9591"/>
    </row>
    <row r="9592" spans="1:5" x14ac:dyDescent="0.35">
      <c r="A9592"/>
      <c r="E9592"/>
    </row>
    <row r="9593" spans="1:5" x14ac:dyDescent="0.35">
      <c r="A9593"/>
      <c r="E9593"/>
    </row>
    <row r="9594" spans="1:5" x14ac:dyDescent="0.35">
      <c r="A9594"/>
      <c r="E9594"/>
    </row>
    <row r="9595" spans="1:5" x14ac:dyDescent="0.35">
      <c r="A9595"/>
      <c r="E9595"/>
    </row>
    <row r="9596" spans="1:5" x14ac:dyDescent="0.35">
      <c r="A9596"/>
      <c r="E9596"/>
    </row>
    <row r="9597" spans="1:5" x14ac:dyDescent="0.35">
      <c r="A9597"/>
      <c r="E9597"/>
    </row>
    <row r="9598" spans="1:5" x14ac:dyDescent="0.35">
      <c r="A9598"/>
      <c r="E9598"/>
    </row>
    <row r="9599" spans="1:5" x14ac:dyDescent="0.35">
      <c r="A9599"/>
      <c r="E9599"/>
    </row>
    <row r="9600" spans="1:5" x14ac:dyDescent="0.35">
      <c r="A9600"/>
      <c r="E9600"/>
    </row>
    <row r="9601" spans="1:5" x14ac:dyDescent="0.35">
      <c r="A9601"/>
      <c r="E9601"/>
    </row>
    <row r="9602" spans="1:5" x14ac:dyDescent="0.35">
      <c r="A9602"/>
      <c r="E9602"/>
    </row>
    <row r="9603" spans="1:5" x14ac:dyDescent="0.35">
      <c r="A9603"/>
      <c r="E9603"/>
    </row>
    <row r="9604" spans="1:5" x14ac:dyDescent="0.35">
      <c r="A9604"/>
      <c r="E9604"/>
    </row>
    <row r="9605" spans="1:5" x14ac:dyDescent="0.35">
      <c r="A9605"/>
      <c r="E9605"/>
    </row>
    <row r="9606" spans="1:5" x14ac:dyDescent="0.35">
      <c r="A9606"/>
      <c r="E9606"/>
    </row>
    <row r="9607" spans="1:5" x14ac:dyDescent="0.35">
      <c r="A9607"/>
      <c r="E9607"/>
    </row>
    <row r="9608" spans="1:5" x14ac:dyDescent="0.35">
      <c r="A9608"/>
      <c r="E9608"/>
    </row>
    <row r="9609" spans="1:5" x14ac:dyDescent="0.35">
      <c r="A9609"/>
      <c r="E9609"/>
    </row>
    <row r="9610" spans="1:5" x14ac:dyDescent="0.35">
      <c r="A9610"/>
      <c r="E9610"/>
    </row>
    <row r="9611" spans="1:5" x14ac:dyDescent="0.35">
      <c r="A9611"/>
      <c r="E9611"/>
    </row>
    <row r="9612" spans="1:5" x14ac:dyDescent="0.35">
      <c r="A9612"/>
      <c r="E9612"/>
    </row>
    <row r="9613" spans="1:5" x14ac:dyDescent="0.35">
      <c r="A9613"/>
      <c r="E9613"/>
    </row>
    <row r="9614" spans="1:5" x14ac:dyDescent="0.35">
      <c r="A9614"/>
      <c r="E9614"/>
    </row>
    <row r="9615" spans="1:5" x14ac:dyDescent="0.35">
      <c r="A9615"/>
      <c r="E9615"/>
    </row>
    <row r="9616" spans="1:5" x14ac:dyDescent="0.35">
      <c r="A9616"/>
      <c r="E9616"/>
    </row>
    <row r="9617" spans="1:5" x14ac:dyDescent="0.35">
      <c r="A9617"/>
      <c r="E9617"/>
    </row>
    <row r="9618" spans="1:5" x14ac:dyDescent="0.35">
      <c r="A9618"/>
      <c r="E9618"/>
    </row>
    <row r="9619" spans="1:5" x14ac:dyDescent="0.35">
      <c r="A9619"/>
      <c r="E9619"/>
    </row>
    <row r="9620" spans="1:5" x14ac:dyDescent="0.35">
      <c r="A9620"/>
      <c r="E9620"/>
    </row>
    <row r="9621" spans="1:5" x14ac:dyDescent="0.35">
      <c r="A9621"/>
      <c r="E9621"/>
    </row>
    <row r="9622" spans="1:5" x14ac:dyDescent="0.35">
      <c r="A9622"/>
      <c r="E9622"/>
    </row>
    <row r="9623" spans="1:5" x14ac:dyDescent="0.35">
      <c r="A9623"/>
      <c r="E9623"/>
    </row>
    <row r="9624" spans="1:5" x14ac:dyDescent="0.35">
      <c r="A9624"/>
      <c r="E9624"/>
    </row>
    <row r="9625" spans="1:5" x14ac:dyDescent="0.35">
      <c r="A9625"/>
      <c r="E9625"/>
    </row>
    <row r="9626" spans="1:5" x14ac:dyDescent="0.35">
      <c r="A9626"/>
      <c r="E9626"/>
    </row>
    <row r="9627" spans="1:5" x14ac:dyDescent="0.35">
      <c r="A9627"/>
      <c r="E9627"/>
    </row>
    <row r="9628" spans="1:5" x14ac:dyDescent="0.35">
      <c r="A9628"/>
      <c r="E9628"/>
    </row>
    <row r="9629" spans="1:5" x14ac:dyDescent="0.35">
      <c r="A9629"/>
      <c r="E9629"/>
    </row>
    <row r="9630" spans="1:5" x14ac:dyDescent="0.35">
      <c r="A9630"/>
      <c r="E9630"/>
    </row>
    <row r="9631" spans="1:5" x14ac:dyDescent="0.35">
      <c r="A9631"/>
      <c r="E9631"/>
    </row>
    <row r="9632" spans="1:5" x14ac:dyDescent="0.35">
      <c r="A9632"/>
      <c r="E9632"/>
    </row>
    <row r="9633" spans="1:5" x14ac:dyDescent="0.35">
      <c r="A9633"/>
      <c r="E9633"/>
    </row>
    <row r="9634" spans="1:5" x14ac:dyDescent="0.35">
      <c r="A9634"/>
      <c r="E9634"/>
    </row>
    <row r="9635" spans="1:5" x14ac:dyDescent="0.35">
      <c r="A9635"/>
      <c r="E9635"/>
    </row>
    <row r="9636" spans="1:5" x14ac:dyDescent="0.35">
      <c r="A9636"/>
      <c r="E9636"/>
    </row>
    <row r="9637" spans="1:5" x14ac:dyDescent="0.35">
      <c r="A9637"/>
      <c r="E9637"/>
    </row>
    <row r="9638" spans="1:5" x14ac:dyDescent="0.35">
      <c r="A9638"/>
      <c r="E9638"/>
    </row>
    <row r="9639" spans="1:5" x14ac:dyDescent="0.35">
      <c r="A9639"/>
      <c r="E9639"/>
    </row>
    <row r="9640" spans="1:5" x14ac:dyDescent="0.35">
      <c r="A9640"/>
      <c r="E9640"/>
    </row>
    <row r="9641" spans="1:5" x14ac:dyDescent="0.35">
      <c r="A9641"/>
      <c r="E9641"/>
    </row>
    <row r="9642" spans="1:5" x14ac:dyDescent="0.35">
      <c r="A9642"/>
      <c r="E9642"/>
    </row>
    <row r="9643" spans="1:5" x14ac:dyDescent="0.35">
      <c r="A9643"/>
      <c r="E9643"/>
    </row>
    <row r="9644" spans="1:5" x14ac:dyDescent="0.35">
      <c r="A9644"/>
      <c r="E9644"/>
    </row>
    <row r="9645" spans="1:5" x14ac:dyDescent="0.35">
      <c r="A9645"/>
      <c r="E9645"/>
    </row>
    <row r="9646" spans="1:5" x14ac:dyDescent="0.35">
      <c r="A9646"/>
      <c r="E9646"/>
    </row>
    <row r="9647" spans="1:5" x14ac:dyDescent="0.35">
      <c r="A9647"/>
      <c r="E9647"/>
    </row>
    <row r="9648" spans="1:5" x14ac:dyDescent="0.35">
      <c r="A9648"/>
      <c r="E9648"/>
    </row>
    <row r="9649" spans="1:5" x14ac:dyDescent="0.35">
      <c r="A9649"/>
      <c r="E9649"/>
    </row>
    <row r="9650" spans="1:5" x14ac:dyDescent="0.35">
      <c r="A9650"/>
      <c r="E9650"/>
    </row>
    <row r="9651" spans="1:5" x14ac:dyDescent="0.35">
      <c r="A9651"/>
      <c r="E9651"/>
    </row>
    <row r="9652" spans="1:5" x14ac:dyDescent="0.35">
      <c r="A9652"/>
      <c r="E9652"/>
    </row>
    <row r="9653" spans="1:5" x14ac:dyDescent="0.35">
      <c r="A9653"/>
      <c r="E9653"/>
    </row>
    <row r="9654" spans="1:5" x14ac:dyDescent="0.35">
      <c r="A9654"/>
      <c r="E9654"/>
    </row>
    <row r="9655" spans="1:5" x14ac:dyDescent="0.35">
      <c r="A9655"/>
      <c r="E9655"/>
    </row>
    <row r="9656" spans="1:5" x14ac:dyDescent="0.35">
      <c r="A9656"/>
      <c r="E9656"/>
    </row>
    <row r="9657" spans="1:5" x14ac:dyDescent="0.35">
      <c r="A9657"/>
      <c r="E9657"/>
    </row>
    <row r="9658" spans="1:5" x14ac:dyDescent="0.35">
      <c r="A9658"/>
      <c r="E9658"/>
    </row>
    <row r="9659" spans="1:5" x14ac:dyDescent="0.35">
      <c r="A9659"/>
      <c r="E9659"/>
    </row>
    <row r="9660" spans="1:5" x14ac:dyDescent="0.35">
      <c r="A9660"/>
      <c r="E9660"/>
    </row>
    <row r="9661" spans="1:5" x14ac:dyDescent="0.35">
      <c r="A9661"/>
      <c r="E9661"/>
    </row>
    <row r="9662" spans="1:5" x14ac:dyDescent="0.35">
      <c r="A9662"/>
      <c r="E9662"/>
    </row>
    <row r="9663" spans="1:5" x14ac:dyDescent="0.35">
      <c r="A9663"/>
      <c r="E9663"/>
    </row>
    <row r="9664" spans="1:5" x14ac:dyDescent="0.35">
      <c r="A9664"/>
      <c r="E9664"/>
    </row>
    <row r="9665" spans="1:5" x14ac:dyDescent="0.35">
      <c r="A9665"/>
      <c r="E9665"/>
    </row>
    <row r="9666" spans="1:5" x14ac:dyDescent="0.35">
      <c r="A9666"/>
      <c r="E9666"/>
    </row>
    <row r="9667" spans="1:5" x14ac:dyDescent="0.35">
      <c r="A9667"/>
      <c r="E9667"/>
    </row>
    <row r="9668" spans="1:5" x14ac:dyDescent="0.35">
      <c r="A9668"/>
      <c r="E9668"/>
    </row>
    <row r="9669" spans="1:5" x14ac:dyDescent="0.35">
      <c r="A9669"/>
      <c r="E9669"/>
    </row>
    <row r="9670" spans="1:5" x14ac:dyDescent="0.35">
      <c r="A9670"/>
      <c r="E9670"/>
    </row>
    <row r="9671" spans="1:5" x14ac:dyDescent="0.35">
      <c r="A9671"/>
      <c r="E9671"/>
    </row>
    <row r="9672" spans="1:5" x14ac:dyDescent="0.35">
      <c r="A9672"/>
      <c r="E9672"/>
    </row>
    <row r="9673" spans="1:5" x14ac:dyDescent="0.35">
      <c r="A9673"/>
      <c r="E9673"/>
    </row>
    <row r="9674" spans="1:5" x14ac:dyDescent="0.35">
      <c r="A9674"/>
      <c r="E9674"/>
    </row>
    <row r="9675" spans="1:5" x14ac:dyDescent="0.35">
      <c r="A9675"/>
      <c r="E9675"/>
    </row>
    <row r="9676" spans="1:5" x14ac:dyDescent="0.35">
      <c r="A9676"/>
      <c r="E9676"/>
    </row>
    <row r="9677" spans="1:5" x14ac:dyDescent="0.35">
      <c r="A9677"/>
      <c r="E9677"/>
    </row>
    <row r="9678" spans="1:5" x14ac:dyDescent="0.35">
      <c r="A9678"/>
      <c r="E9678"/>
    </row>
    <row r="9679" spans="1:5" x14ac:dyDescent="0.35">
      <c r="A9679"/>
      <c r="E9679"/>
    </row>
    <row r="9680" spans="1:5" x14ac:dyDescent="0.35">
      <c r="A9680"/>
      <c r="E9680"/>
    </row>
    <row r="9681" spans="1:5" x14ac:dyDescent="0.35">
      <c r="A9681"/>
      <c r="E9681"/>
    </row>
    <row r="9682" spans="1:5" x14ac:dyDescent="0.35">
      <c r="A9682"/>
      <c r="E9682"/>
    </row>
    <row r="9683" spans="1:5" x14ac:dyDescent="0.35">
      <c r="A9683"/>
      <c r="E9683"/>
    </row>
    <row r="9684" spans="1:5" x14ac:dyDescent="0.35">
      <c r="A9684"/>
      <c r="E9684"/>
    </row>
    <row r="9685" spans="1:5" x14ac:dyDescent="0.35">
      <c r="A9685"/>
      <c r="E9685"/>
    </row>
    <row r="9686" spans="1:5" x14ac:dyDescent="0.35">
      <c r="A9686"/>
      <c r="E9686"/>
    </row>
    <row r="9687" spans="1:5" x14ac:dyDescent="0.35">
      <c r="A9687"/>
      <c r="E9687"/>
    </row>
    <row r="9688" spans="1:5" x14ac:dyDescent="0.35">
      <c r="A9688"/>
      <c r="E9688"/>
    </row>
    <row r="9689" spans="1:5" x14ac:dyDescent="0.35">
      <c r="A9689"/>
      <c r="E9689"/>
    </row>
    <row r="9690" spans="1:5" x14ac:dyDescent="0.35">
      <c r="A9690"/>
      <c r="E9690"/>
    </row>
    <row r="9691" spans="1:5" x14ac:dyDescent="0.35">
      <c r="A9691"/>
      <c r="E9691"/>
    </row>
    <row r="9692" spans="1:5" x14ac:dyDescent="0.35">
      <c r="A9692"/>
      <c r="E9692"/>
    </row>
    <row r="9693" spans="1:5" x14ac:dyDescent="0.35">
      <c r="A9693"/>
      <c r="E9693"/>
    </row>
    <row r="9694" spans="1:5" x14ac:dyDescent="0.35">
      <c r="A9694"/>
      <c r="E9694"/>
    </row>
    <row r="9695" spans="1:5" x14ac:dyDescent="0.35">
      <c r="A9695"/>
      <c r="E9695"/>
    </row>
    <row r="9696" spans="1:5" x14ac:dyDescent="0.35">
      <c r="A9696"/>
      <c r="E9696"/>
    </row>
    <row r="9697" spans="1:5" x14ac:dyDescent="0.35">
      <c r="A9697"/>
      <c r="E9697"/>
    </row>
    <row r="9698" spans="1:5" x14ac:dyDescent="0.35">
      <c r="A9698"/>
      <c r="E9698"/>
    </row>
    <row r="9699" spans="1:5" x14ac:dyDescent="0.35">
      <c r="A9699"/>
      <c r="E9699"/>
    </row>
    <row r="9700" spans="1:5" x14ac:dyDescent="0.35">
      <c r="A9700"/>
      <c r="E9700"/>
    </row>
    <row r="9701" spans="1:5" x14ac:dyDescent="0.35">
      <c r="A9701"/>
      <c r="E9701"/>
    </row>
    <row r="9702" spans="1:5" x14ac:dyDescent="0.35">
      <c r="A9702"/>
      <c r="E9702"/>
    </row>
    <row r="9703" spans="1:5" x14ac:dyDescent="0.35">
      <c r="A9703"/>
      <c r="E9703"/>
    </row>
    <row r="9704" spans="1:5" x14ac:dyDescent="0.35">
      <c r="A9704"/>
      <c r="E9704"/>
    </row>
    <row r="9705" spans="1:5" x14ac:dyDescent="0.35">
      <c r="A9705"/>
      <c r="E9705"/>
    </row>
    <row r="9706" spans="1:5" x14ac:dyDescent="0.35">
      <c r="A9706"/>
      <c r="E9706"/>
    </row>
    <row r="9707" spans="1:5" x14ac:dyDescent="0.35">
      <c r="A9707"/>
      <c r="E9707"/>
    </row>
    <row r="9708" spans="1:5" x14ac:dyDescent="0.35">
      <c r="A9708"/>
      <c r="E9708"/>
    </row>
    <row r="9709" spans="1:5" x14ac:dyDescent="0.35">
      <c r="A9709"/>
      <c r="E9709"/>
    </row>
    <row r="9710" spans="1:5" x14ac:dyDescent="0.35">
      <c r="A9710"/>
      <c r="E9710"/>
    </row>
    <row r="9711" spans="1:5" x14ac:dyDescent="0.35">
      <c r="A9711"/>
      <c r="E9711"/>
    </row>
    <row r="9712" spans="1:5" x14ac:dyDescent="0.35">
      <c r="A9712"/>
      <c r="E9712"/>
    </row>
    <row r="9713" spans="1:5" x14ac:dyDescent="0.35">
      <c r="A9713"/>
      <c r="E9713"/>
    </row>
    <row r="9714" spans="1:5" x14ac:dyDescent="0.35">
      <c r="A9714"/>
      <c r="E9714"/>
    </row>
    <row r="9715" spans="1:5" x14ac:dyDescent="0.35">
      <c r="A9715"/>
      <c r="E9715"/>
    </row>
    <row r="9716" spans="1:5" x14ac:dyDescent="0.35">
      <c r="A9716"/>
      <c r="E9716"/>
    </row>
    <row r="9717" spans="1:5" x14ac:dyDescent="0.35">
      <c r="A9717"/>
      <c r="E9717"/>
    </row>
    <row r="9718" spans="1:5" x14ac:dyDescent="0.35">
      <c r="A9718"/>
      <c r="E9718"/>
    </row>
    <row r="9719" spans="1:5" x14ac:dyDescent="0.35">
      <c r="A9719"/>
      <c r="E9719"/>
    </row>
    <row r="9720" spans="1:5" x14ac:dyDescent="0.35">
      <c r="A9720"/>
      <c r="E9720"/>
    </row>
    <row r="9721" spans="1:5" x14ac:dyDescent="0.35">
      <c r="A9721"/>
      <c r="E9721"/>
    </row>
    <row r="9722" spans="1:5" x14ac:dyDescent="0.35">
      <c r="A9722"/>
      <c r="E9722"/>
    </row>
    <row r="9723" spans="1:5" x14ac:dyDescent="0.35">
      <c r="A9723"/>
      <c r="E9723"/>
    </row>
    <row r="9724" spans="1:5" x14ac:dyDescent="0.35">
      <c r="A9724"/>
      <c r="E9724"/>
    </row>
    <row r="9725" spans="1:5" x14ac:dyDescent="0.35">
      <c r="A9725"/>
      <c r="E9725"/>
    </row>
    <row r="9726" spans="1:5" x14ac:dyDescent="0.35">
      <c r="A9726"/>
      <c r="E9726"/>
    </row>
    <row r="9727" spans="1:5" x14ac:dyDescent="0.35">
      <c r="A9727"/>
      <c r="E9727"/>
    </row>
    <row r="9728" spans="1:5" x14ac:dyDescent="0.35">
      <c r="A9728"/>
      <c r="E9728"/>
    </row>
    <row r="9729" spans="1:5" x14ac:dyDescent="0.35">
      <c r="A9729"/>
      <c r="E9729"/>
    </row>
    <row r="9730" spans="1:5" x14ac:dyDescent="0.35">
      <c r="A9730"/>
      <c r="E9730"/>
    </row>
    <row r="9731" spans="1:5" x14ac:dyDescent="0.35">
      <c r="A9731"/>
      <c r="E9731"/>
    </row>
    <row r="9732" spans="1:5" x14ac:dyDescent="0.35">
      <c r="A9732"/>
      <c r="E9732"/>
    </row>
    <row r="9733" spans="1:5" x14ac:dyDescent="0.35">
      <c r="A9733"/>
      <c r="E9733"/>
    </row>
    <row r="9734" spans="1:5" x14ac:dyDescent="0.35">
      <c r="A9734"/>
      <c r="E9734"/>
    </row>
    <row r="9735" spans="1:5" x14ac:dyDescent="0.35">
      <c r="A9735"/>
      <c r="E9735"/>
    </row>
    <row r="9736" spans="1:5" x14ac:dyDescent="0.35">
      <c r="A9736"/>
      <c r="E9736"/>
    </row>
    <row r="9737" spans="1:5" x14ac:dyDescent="0.35">
      <c r="A9737"/>
      <c r="E9737"/>
    </row>
    <row r="9738" spans="1:5" x14ac:dyDescent="0.35">
      <c r="A9738"/>
      <c r="E9738"/>
    </row>
    <row r="9739" spans="1:5" x14ac:dyDescent="0.35">
      <c r="A9739"/>
      <c r="E9739"/>
    </row>
    <row r="9740" spans="1:5" x14ac:dyDescent="0.35">
      <c r="A9740"/>
      <c r="E9740"/>
    </row>
    <row r="9741" spans="1:5" x14ac:dyDescent="0.35">
      <c r="A9741"/>
      <c r="E9741"/>
    </row>
    <row r="9742" spans="1:5" x14ac:dyDescent="0.35">
      <c r="A9742"/>
      <c r="E9742"/>
    </row>
    <row r="9743" spans="1:5" x14ac:dyDescent="0.35">
      <c r="A9743"/>
      <c r="E9743"/>
    </row>
    <row r="9744" spans="1:5" x14ac:dyDescent="0.35">
      <c r="A9744"/>
      <c r="E9744"/>
    </row>
    <row r="9745" spans="1:5" x14ac:dyDescent="0.35">
      <c r="A9745"/>
      <c r="E9745"/>
    </row>
    <row r="9746" spans="1:5" x14ac:dyDescent="0.35">
      <c r="A9746"/>
      <c r="E9746"/>
    </row>
    <row r="9747" spans="1:5" x14ac:dyDescent="0.35">
      <c r="A9747"/>
      <c r="E9747"/>
    </row>
    <row r="9748" spans="1:5" x14ac:dyDescent="0.35">
      <c r="A9748"/>
      <c r="E9748"/>
    </row>
    <row r="9749" spans="1:5" x14ac:dyDescent="0.35">
      <c r="A9749"/>
      <c r="E9749"/>
    </row>
    <row r="9750" spans="1:5" x14ac:dyDescent="0.35">
      <c r="A9750"/>
      <c r="E9750"/>
    </row>
    <row r="9751" spans="1:5" x14ac:dyDescent="0.35">
      <c r="A9751"/>
      <c r="E9751"/>
    </row>
    <row r="9752" spans="1:5" x14ac:dyDescent="0.35">
      <c r="A9752"/>
      <c r="E9752"/>
    </row>
    <row r="9753" spans="1:5" x14ac:dyDescent="0.35">
      <c r="A9753"/>
      <c r="E9753"/>
    </row>
    <row r="9754" spans="1:5" x14ac:dyDescent="0.35">
      <c r="A9754"/>
      <c r="E9754"/>
    </row>
    <row r="9755" spans="1:5" x14ac:dyDescent="0.35">
      <c r="A9755"/>
      <c r="E9755"/>
    </row>
    <row r="9756" spans="1:5" x14ac:dyDescent="0.35">
      <c r="A9756"/>
      <c r="E9756"/>
    </row>
    <row r="9757" spans="1:5" x14ac:dyDescent="0.35">
      <c r="A9757"/>
      <c r="E9757"/>
    </row>
    <row r="9758" spans="1:5" x14ac:dyDescent="0.35">
      <c r="A9758"/>
      <c r="E9758"/>
    </row>
    <row r="9759" spans="1:5" x14ac:dyDescent="0.35">
      <c r="A9759"/>
      <c r="E9759"/>
    </row>
    <row r="9760" spans="1:5" x14ac:dyDescent="0.35">
      <c r="A9760"/>
      <c r="E9760"/>
    </row>
    <row r="9761" spans="1:5" x14ac:dyDescent="0.35">
      <c r="A9761"/>
      <c r="E9761"/>
    </row>
    <row r="9762" spans="1:5" x14ac:dyDescent="0.35">
      <c r="A9762"/>
      <c r="E9762"/>
    </row>
    <row r="9763" spans="1:5" x14ac:dyDescent="0.35">
      <c r="A9763"/>
      <c r="E9763"/>
    </row>
    <row r="9764" spans="1:5" x14ac:dyDescent="0.35">
      <c r="A9764"/>
      <c r="E9764"/>
    </row>
    <row r="9765" spans="1:5" x14ac:dyDescent="0.35">
      <c r="A9765"/>
      <c r="E9765"/>
    </row>
    <row r="9766" spans="1:5" x14ac:dyDescent="0.35">
      <c r="A9766"/>
      <c r="E9766"/>
    </row>
    <row r="9767" spans="1:5" x14ac:dyDescent="0.35">
      <c r="A9767"/>
      <c r="E9767"/>
    </row>
    <row r="9768" spans="1:5" x14ac:dyDescent="0.35">
      <c r="A9768"/>
      <c r="E9768"/>
    </row>
    <row r="9769" spans="1:5" x14ac:dyDescent="0.35">
      <c r="A9769"/>
      <c r="E9769"/>
    </row>
    <row r="9770" spans="1:5" x14ac:dyDescent="0.35">
      <c r="A9770"/>
      <c r="E9770"/>
    </row>
    <row r="9771" spans="1:5" x14ac:dyDescent="0.35">
      <c r="A9771"/>
      <c r="E9771"/>
    </row>
    <row r="9772" spans="1:5" x14ac:dyDescent="0.35">
      <c r="A9772"/>
      <c r="E9772"/>
    </row>
    <row r="9773" spans="1:5" x14ac:dyDescent="0.35">
      <c r="A9773"/>
      <c r="E9773"/>
    </row>
    <row r="9774" spans="1:5" x14ac:dyDescent="0.35">
      <c r="A9774"/>
      <c r="E9774"/>
    </row>
    <row r="9775" spans="1:5" x14ac:dyDescent="0.35">
      <c r="A9775"/>
      <c r="E9775"/>
    </row>
    <row r="9776" spans="1:5" x14ac:dyDescent="0.35">
      <c r="A9776"/>
      <c r="E9776"/>
    </row>
    <row r="9777" spans="1:5" x14ac:dyDescent="0.35">
      <c r="A9777"/>
      <c r="E9777"/>
    </row>
    <row r="9778" spans="1:5" x14ac:dyDescent="0.35">
      <c r="A9778"/>
      <c r="E9778"/>
    </row>
    <row r="9779" spans="1:5" x14ac:dyDescent="0.35">
      <c r="A9779"/>
      <c r="E9779"/>
    </row>
    <row r="9780" spans="1:5" x14ac:dyDescent="0.35">
      <c r="A9780"/>
      <c r="E9780"/>
    </row>
    <row r="9781" spans="1:5" x14ac:dyDescent="0.35">
      <c r="A9781"/>
      <c r="E9781"/>
    </row>
    <row r="9782" spans="1:5" x14ac:dyDescent="0.35">
      <c r="A9782"/>
      <c r="E9782"/>
    </row>
    <row r="9783" spans="1:5" x14ac:dyDescent="0.35">
      <c r="A9783"/>
      <c r="E9783"/>
    </row>
    <row r="9784" spans="1:5" x14ac:dyDescent="0.35">
      <c r="A9784"/>
      <c r="E9784"/>
    </row>
    <row r="9785" spans="1:5" x14ac:dyDescent="0.35">
      <c r="A9785"/>
      <c r="E9785"/>
    </row>
    <row r="9786" spans="1:5" x14ac:dyDescent="0.35">
      <c r="A9786"/>
      <c r="E9786"/>
    </row>
    <row r="9787" spans="1:5" x14ac:dyDescent="0.35">
      <c r="A9787"/>
      <c r="E9787"/>
    </row>
    <row r="9788" spans="1:5" x14ac:dyDescent="0.35">
      <c r="A9788"/>
      <c r="E9788"/>
    </row>
    <row r="9789" spans="1:5" x14ac:dyDescent="0.35">
      <c r="A9789"/>
      <c r="E9789"/>
    </row>
    <row r="9790" spans="1:5" x14ac:dyDescent="0.35">
      <c r="A9790"/>
      <c r="E9790"/>
    </row>
    <row r="9791" spans="1:5" x14ac:dyDescent="0.35">
      <c r="A9791"/>
      <c r="E9791"/>
    </row>
    <row r="9792" spans="1:5" x14ac:dyDescent="0.35">
      <c r="A9792"/>
      <c r="E9792"/>
    </row>
    <row r="9793" spans="1:5" x14ac:dyDescent="0.35">
      <c r="A9793"/>
      <c r="E9793"/>
    </row>
    <row r="9794" spans="1:5" x14ac:dyDescent="0.35">
      <c r="A9794"/>
      <c r="E9794"/>
    </row>
    <row r="9795" spans="1:5" x14ac:dyDescent="0.35">
      <c r="A9795"/>
      <c r="E9795"/>
    </row>
    <row r="9796" spans="1:5" x14ac:dyDescent="0.35">
      <c r="A9796"/>
      <c r="E9796"/>
    </row>
    <row r="9797" spans="1:5" x14ac:dyDescent="0.35">
      <c r="A9797"/>
      <c r="E9797"/>
    </row>
    <row r="9798" spans="1:5" x14ac:dyDescent="0.35">
      <c r="A9798"/>
      <c r="E9798"/>
    </row>
    <row r="9799" spans="1:5" x14ac:dyDescent="0.35">
      <c r="A9799"/>
      <c r="E9799"/>
    </row>
    <row r="9800" spans="1:5" x14ac:dyDescent="0.35">
      <c r="A9800"/>
      <c r="E9800"/>
    </row>
    <row r="9801" spans="1:5" x14ac:dyDescent="0.35">
      <c r="A9801"/>
      <c r="E9801"/>
    </row>
    <row r="9802" spans="1:5" x14ac:dyDescent="0.35">
      <c r="A9802"/>
      <c r="E9802"/>
    </row>
    <row r="9803" spans="1:5" x14ac:dyDescent="0.35">
      <c r="A9803"/>
      <c r="E9803"/>
    </row>
    <row r="9804" spans="1:5" x14ac:dyDescent="0.35">
      <c r="A9804"/>
      <c r="E9804"/>
    </row>
    <row r="9805" spans="1:5" x14ac:dyDescent="0.35">
      <c r="A9805"/>
      <c r="E9805"/>
    </row>
    <row r="9806" spans="1:5" x14ac:dyDescent="0.35">
      <c r="A9806"/>
      <c r="E9806"/>
    </row>
    <row r="9807" spans="1:5" x14ac:dyDescent="0.35">
      <c r="A9807"/>
      <c r="E9807"/>
    </row>
    <row r="9808" spans="1:5" x14ac:dyDescent="0.35">
      <c r="A9808"/>
      <c r="E9808"/>
    </row>
    <row r="9809" spans="1:5" x14ac:dyDescent="0.35">
      <c r="A9809"/>
      <c r="E9809"/>
    </row>
    <row r="9810" spans="1:5" x14ac:dyDescent="0.35">
      <c r="A9810"/>
      <c r="E9810"/>
    </row>
    <row r="9811" spans="1:5" x14ac:dyDescent="0.35">
      <c r="A9811"/>
      <c r="E9811"/>
    </row>
    <row r="9812" spans="1:5" x14ac:dyDescent="0.35">
      <c r="A9812"/>
      <c r="E9812"/>
    </row>
    <row r="9813" spans="1:5" x14ac:dyDescent="0.35">
      <c r="A9813"/>
      <c r="E9813"/>
    </row>
    <row r="9814" spans="1:5" x14ac:dyDescent="0.35">
      <c r="A9814"/>
      <c r="E9814"/>
    </row>
    <row r="9815" spans="1:5" x14ac:dyDescent="0.35">
      <c r="A9815"/>
      <c r="E9815"/>
    </row>
    <row r="9816" spans="1:5" x14ac:dyDescent="0.35">
      <c r="A9816"/>
      <c r="E9816"/>
    </row>
    <row r="9817" spans="1:5" x14ac:dyDescent="0.35">
      <c r="A9817"/>
      <c r="E9817"/>
    </row>
    <row r="9818" spans="1:5" x14ac:dyDescent="0.35">
      <c r="A9818"/>
      <c r="E9818"/>
    </row>
    <row r="9819" spans="1:5" x14ac:dyDescent="0.35">
      <c r="A9819"/>
      <c r="E9819"/>
    </row>
    <row r="9820" spans="1:5" x14ac:dyDescent="0.35">
      <c r="A9820"/>
      <c r="E9820"/>
    </row>
    <row r="9821" spans="1:5" x14ac:dyDescent="0.35">
      <c r="A9821"/>
      <c r="E9821"/>
    </row>
    <row r="9822" spans="1:5" x14ac:dyDescent="0.35">
      <c r="A9822"/>
      <c r="E9822"/>
    </row>
    <row r="9823" spans="1:5" x14ac:dyDescent="0.35">
      <c r="A9823"/>
      <c r="E9823"/>
    </row>
    <row r="9824" spans="1:5" x14ac:dyDescent="0.35">
      <c r="A9824"/>
      <c r="E9824"/>
    </row>
    <row r="9825" spans="1:5" x14ac:dyDescent="0.35">
      <c r="A9825"/>
      <c r="E9825"/>
    </row>
    <row r="9826" spans="1:5" x14ac:dyDescent="0.35">
      <c r="A9826"/>
      <c r="E9826"/>
    </row>
    <row r="9827" spans="1:5" x14ac:dyDescent="0.35">
      <c r="A9827"/>
      <c r="E9827"/>
    </row>
    <row r="9828" spans="1:5" x14ac:dyDescent="0.35">
      <c r="A9828"/>
      <c r="E9828"/>
    </row>
    <row r="9829" spans="1:5" x14ac:dyDescent="0.35">
      <c r="A9829"/>
      <c r="E9829"/>
    </row>
    <row r="9830" spans="1:5" x14ac:dyDescent="0.35">
      <c r="A9830"/>
      <c r="E9830"/>
    </row>
    <row r="9831" spans="1:5" x14ac:dyDescent="0.35">
      <c r="A9831"/>
      <c r="E9831"/>
    </row>
    <row r="9832" spans="1:5" x14ac:dyDescent="0.35">
      <c r="A9832"/>
      <c r="E9832"/>
    </row>
    <row r="9833" spans="1:5" x14ac:dyDescent="0.35">
      <c r="A9833"/>
      <c r="E9833"/>
    </row>
    <row r="9834" spans="1:5" x14ac:dyDescent="0.35">
      <c r="A9834"/>
      <c r="E9834"/>
    </row>
    <row r="9835" spans="1:5" x14ac:dyDescent="0.35">
      <c r="A9835"/>
      <c r="E9835"/>
    </row>
    <row r="9836" spans="1:5" x14ac:dyDescent="0.35">
      <c r="A9836"/>
      <c r="E9836"/>
    </row>
    <row r="9837" spans="1:5" x14ac:dyDescent="0.35">
      <c r="A9837"/>
      <c r="E9837"/>
    </row>
    <row r="9838" spans="1:5" x14ac:dyDescent="0.35">
      <c r="A9838"/>
      <c r="E9838"/>
    </row>
    <row r="9839" spans="1:5" x14ac:dyDescent="0.35">
      <c r="A9839"/>
      <c r="E9839"/>
    </row>
    <row r="9840" spans="1:5" x14ac:dyDescent="0.35">
      <c r="A9840"/>
      <c r="E9840"/>
    </row>
    <row r="9841" spans="1:5" x14ac:dyDescent="0.35">
      <c r="A9841"/>
      <c r="E9841"/>
    </row>
    <row r="9842" spans="1:5" x14ac:dyDescent="0.35">
      <c r="A9842"/>
      <c r="E9842"/>
    </row>
    <row r="9843" spans="1:5" x14ac:dyDescent="0.35">
      <c r="A9843"/>
      <c r="E9843"/>
    </row>
    <row r="9844" spans="1:5" x14ac:dyDescent="0.35">
      <c r="A9844"/>
      <c r="E9844"/>
    </row>
    <row r="9845" spans="1:5" x14ac:dyDescent="0.35">
      <c r="A9845"/>
      <c r="E9845"/>
    </row>
    <row r="9846" spans="1:5" x14ac:dyDescent="0.35">
      <c r="A9846"/>
      <c r="E9846"/>
    </row>
    <row r="9847" spans="1:5" x14ac:dyDescent="0.35">
      <c r="A9847"/>
      <c r="E9847"/>
    </row>
    <row r="9848" spans="1:5" x14ac:dyDescent="0.35">
      <c r="A9848"/>
      <c r="E9848"/>
    </row>
    <row r="9849" spans="1:5" x14ac:dyDescent="0.35">
      <c r="A9849"/>
      <c r="E9849"/>
    </row>
    <row r="9850" spans="1:5" x14ac:dyDescent="0.35">
      <c r="A9850"/>
      <c r="E9850"/>
    </row>
    <row r="9851" spans="1:5" x14ac:dyDescent="0.35">
      <c r="A9851"/>
      <c r="E9851"/>
    </row>
    <row r="9852" spans="1:5" x14ac:dyDescent="0.35">
      <c r="A9852"/>
      <c r="E9852"/>
    </row>
    <row r="9853" spans="1:5" x14ac:dyDescent="0.35">
      <c r="A9853"/>
      <c r="E9853"/>
    </row>
    <row r="9854" spans="1:5" x14ac:dyDescent="0.35">
      <c r="A9854"/>
      <c r="E9854"/>
    </row>
    <row r="9855" spans="1:5" x14ac:dyDescent="0.35">
      <c r="A9855"/>
      <c r="E9855"/>
    </row>
    <row r="9856" spans="1:5" x14ac:dyDescent="0.35">
      <c r="A9856"/>
      <c r="E9856"/>
    </row>
    <row r="9857" spans="1:5" x14ac:dyDescent="0.35">
      <c r="A9857"/>
      <c r="E9857"/>
    </row>
    <row r="9858" spans="1:5" x14ac:dyDescent="0.35">
      <c r="A9858"/>
      <c r="E9858"/>
    </row>
    <row r="9859" spans="1:5" x14ac:dyDescent="0.35">
      <c r="A9859"/>
      <c r="E9859"/>
    </row>
    <row r="9860" spans="1:5" x14ac:dyDescent="0.35">
      <c r="A9860"/>
      <c r="E9860"/>
    </row>
    <row r="9861" spans="1:5" x14ac:dyDescent="0.35">
      <c r="A9861"/>
      <c r="E9861"/>
    </row>
    <row r="9862" spans="1:5" x14ac:dyDescent="0.35">
      <c r="A9862"/>
      <c r="E9862"/>
    </row>
    <row r="9863" spans="1:5" x14ac:dyDescent="0.35">
      <c r="A9863"/>
      <c r="E9863"/>
    </row>
    <row r="9864" spans="1:5" x14ac:dyDescent="0.35">
      <c r="A9864"/>
      <c r="E9864"/>
    </row>
    <row r="9865" spans="1:5" x14ac:dyDescent="0.35">
      <c r="A9865"/>
      <c r="E9865"/>
    </row>
    <row r="9866" spans="1:5" x14ac:dyDescent="0.35">
      <c r="A9866"/>
      <c r="E9866"/>
    </row>
    <row r="9867" spans="1:5" x14ac:dyDescent="0.35">
      <c r="A9867"/>
      <c r="E9867"/>
    </row>
    <row r="9868" spans="1:5" x14ac:dyDescent="0.35">
      <c r="A9868"/>
      <c r="E9868"/>
    </row>
    <row r="9869" spans="1:5" x14ac:dyDescent="0.35">
      <c r="A9869"/>
      <c r="E9869"/>
    </row>
    <row r="9870" spans="1:5" x14ac:dyDescent="0.35">
      <c r="A9870"/>
      <c r="E9870"/>
    </row>
    <row r="9871" spans="1:5" x14ac:dyDescent="0.35">
      <c r="A9871"/>
      <c r="E9871"/>
    </row>
    <row r="9872" spans="1:5" x14ac:dyDescent="0.35">
      <c r="A9872"/>
      <c r="E9872"/>
    </row>
    <row r="9873" spans="1:5" x14ac:dyDescent="0.35">
      <c r="A9873"/>
      <c r="E9873"/>
    </row>
    <row r="9874" spans="1:5" x14ac:dyDescent="0.35">
      <c r="A9874"/>
      <c r="E9874"/>
    </row>
    <row r="9875" spans="1:5" x14ac:dyDescent="0.35">
      <c r="A9875"/>
      <c r="E9875"/>
    </row>
    <row r="9876" spans="1:5" x14ac:dyDescent="0.35">
      <c r="A9876"/>
      <c r="E9876"/>
    </row>
    <row r="9877" spans="1:5" x14ac:dyDescent="0.35">
      <c r="A9877"/>
      <c r="E9877"/>
    </row>
    <row r="9878" spans="1:5" x14ac:dyDescent="0.35">
      <c r="A9878"/>
      <c r="E9878"/>
    </row>
    <row r="9879" spans="1:5" x14ac:dyDescent="0.35">
      <c r="A9879"/>
      <c r="E9879"/>
    </row>
    <row r="9880" spans="1:5" x14ac:dyDescent="0.35">
      <c r="A9880"/>
      <c r="E9880"/>
    </row>
    <row r="9881" spans="1:5" x14ac:dyDescent="0.35">
      <c r="A9881"/>
      <c r="E9881"/>
    </row>
    <row r="9882" spans="1:5" x14ac:dyDescent="0.35">
      <c r="A9882"/>
      <c r="E9882"/>
    </row>
    <row r="9883" spans="1:5" x14ac:dyDescent="0.35">
      <c r="A9883"/>
      <c r="E9883"/>
    </row>
    <row r="9884" spans="1:5" x14ac:dyDescent="0.35">
      <c r="A9884"/>
      <c r="E9884"/>
    </row>
    <row r="9885" spans="1:5" x14ac:dyDescent="0.35">
      <c r="A9885"/>
      <c r="E9885"/>
    </row>
    <row r="9886" spans="1:5" x14ac:dyDescent="0.35">
      <c r="A9886"/>
      <c r="E9886"/>
    </row>
    <row r="9887" spans="1:5" x14ac:dyDescent="0.35">
      <c r="A9887"/>
      <c r="E9887"/>
    </row>
    <row r="9888" spans="1:5" x14ac:dyDescent="0.35">
      <c r="A9888"/>
      <c r="E9888"/>
    </row>
    <row r="9889" spans="1:5" x14ac:dyDescent="0.35">
      <c r="A9889"/>
      <c r="E9889"/>
    </row>
    <row r="9890" spans="1:5" x14ac:dyDescent="0.35">
      <c r="A9890"/>
      <c r="E9890"/>
    </row>
    <row r="9891" spans="1:5" x14ac:dyDescent="0.35">
      <c r="A9891"/>
      <c r="E9891"/>
    </row>
    <row r="9892" spans="1:5" x14ac:dyDescent="0.35">
      <c r="A9892"/>
      <c r="E9892"/>
    </row>
    <row r="9893" spans="1:5" x14ac:dyDescent="0.35">
      <c r="A9893"/>
      <c r="E9893"/>
    </row>
    <row r="9894" spans="1:5" x14ac:dyDescent="0.35">
      <c r="A9894"/>
      <c r="E9894"/>
    </row>
    <row r="9895" spans="1:5" x14ac:dyDescent="0.35">
      <c r="A9895"/>
      <c r="E9895"/>
    </row>
    <row r="9896" spans="1:5" x14ac:dyDescent="0.35">
      <c r="A9896"/>
      <c r="E9896"/>
    </row>
    <row r="9897" spans="1:5" x14ac:dyDescent="0.35">
      <c r="A9897"/>
      <c r="E9897"/>
    </row>
    <row r="9898" spans="1:5" x14ac:dyDescent="0.35">
      <c r="A9898"/>
      <c r="E9898"/>
    </row>
    <row r="9899" spans="1:5" x14ac:dyDescent="0.35">
      <c r="A9899"/>
      <c r="E9899"/>
    </row>
    <row r="9900" spans="1:5" x14ac:dyDescent="0.35">
      <c r="A9900"/>
      <c r="E9900"/>
    </row>
    <row r="9901" spans="1:5" x14ac:dyDescent="0.35">
      <c r="A9901"/>
      <c r="E9901"/>
    </row>
    <row r="9902" spans="1:5" x14ac:dyDescent="0.35">
      <c r="A9902"/>
      <c r="E9902"/>
    </row>
    <row r="9903" spans="1:5" x14ac:dyDescent="0.35">
      <c r="A9903"/>
      <c r="E9903"/>
    </row>
    <row r="9904" spans="1:5" x14ac:dyDescent="0.35">
      <c r="A9904"/>
      <c r="E9904"/>
    </row>
    <row r="9905" spans="1:5" x14ac:dyDescent="0.35">
      <c r="A9905"/>
      <c r="E9905"/>
    </row>
    <row r="9906" spans="1:5" x14ac:dyDescent="0.35">
      <c r="A9906"/>
      <c r="E9906"/>
    </row>
    <row r="9907" spans="1:5" x14ac:dyDescent="0.35">
      <c r="A9907"/>
      <c r="E9907"/>
    </row>
    <row r="9908" spans="1:5" x14ac:dyDescent="0.35">
      <c r="A9908"/>
      <c r="E9908"/>
    </row>
    <row r="9909" spans="1:5" x14ac:dyDescent="0.35">
      <c r="A9909"/>
      <c r="E9909"/>
    </row>
    <row r="9910" spans="1:5" x14ac:dyDescent="0.35">
      <c r="A9910"/>
      <c r="E9910"/>
    </row>
    <row r="9911" spans="1:5" x14ac:dyDescent="0.35">
      <c r="A9911"/>
      <c r="E9911"/>
    </row>
    <row r="9912" spans="1:5" x14ac:dyDescent="0.35">
      <c r="A9912"/>
      <c r="E9912"/>
    </row>
    <row r="9913" spans="1:5" x14ac:dyDescent="0.35">
      <c r="A9913"/>
      <c r="E9913"/>
    </row>
    <row r="9914" spans="1:5" x14ac:dyDescent="0.35">
      <c r="A9914"/>
      <c r="E9914"/>
    </row>
    <row r="9915" spans="1:5" x14ac:dyDescent="0.35">
      <c r="A9915"/>
      <c r="E9915"/>
    </row>
    <row r="9916" spans="1:5" x14ac:dyDescent="0.35">
      <c r="A9916"/>
      <c r="E9916"/>
    </row>
    <row r="9917" spans="1:5" x14ac:dyDescent="0.35">
      <c r="A9917"/>
      <c r="E9917"/>
    </row>
    <row r="9918" spans="1:5" x14ac:dyDescent="0.35">
      <c r="A9918"/>
      <c r="E9918"/>
    </row>
    <row r="9919" spans="1:5" x14ac:dyDescent="0.35">
      <c r="A9919"/>
      <c r="E9919"/>
    </row>
    <row r="9920" spans="1:5" x14ac:dyDescent="0.35">
      <c r="A9920"/>
      <c r="E9920"/>
    </row>
    <row r="9921" spans="1:5" x14ac:dyDescent="0.35">
      <c r="A9921"/>
      <c r="E9921"/>
    </row>
    <row r="9922" spans="1:5" x14ac:dyDescent="0.35">
      <c r="A9922"/>
      <c r="E9922"/>
    </row>
    <row r="9923" spans="1:5" x14ac:dyDescent="0.35">
      <c r="A9923"/>
      <c r="E9923"/>
    </row>
    <row r="9924" spans="1:5" x14ac:dyDescent="0.35">
      <c r="A9924"/>
      <c r="E9924"/>
    </row>
    <row r="9925" spans="1:5" x14ac:dyDescent="0.35">
      <c r="A9925"/>
      <c r="E9925"/>
    </row>
    <row r="9926" spans="1:5" x14ac:dyDescent="0.35">
      <c r="A9926"/>
      <c r="E9926"/>
    </row>
    <row r="9927" spans="1:5" x14ac:dyDescent="0.35">
      <c r="A9927"/>
      <c r="E9927"/>
    </row>
    <row r="9928" spans="1:5" x14ac:dyDescent="0.35">
      <c r="A9928"/>
      <c r="E9928"/>
    </row>
    <row r="9929" spans="1:5" x14ac:dyDescent="0.35">
      <c r="A9929"/>
      <c r="E9929"/>
    </row>
    <row r="9930" spans="1:5" x14ac:dyDescent="0.35">
      <c r="A9930"/>
      <c r="E9930"/>
    </row>
    <row r="9931" spans="1:5" x14ac:dyDescent="0.35">
      <c r="A9931"/>
      <c r="E9931"/>
    </row>
    <row r="9932" spans="1:5" x14ac:dyDescent="0.35">
      <c r="A9932"/>
      <c r="E9932"/>
    </row>
    <row r="9933" spans="1:5" x14ac:dyDescent="0.35">
      <c r="A9933"/>
      <c r="E9933"/>
    </row>
    <row r="9934" spans="1:5" x14ac:dyDescent="0.35">
      <c r="A9934"/>
      <c r="E9934"/>
    </row>
    <row r="9935" spans="1:5" x14ac:dyDescent="0.35">
      <c r="A9935"/>
      <c r="E9935"/>
    </row>
    <row r="9936" spans="1:5" x14ac:dyDescent="0.35">
      <c r="A9936"/>
      <c r="E9936"/>
    </row>
    <row r="9937" spans="1:5" x14ac:dyDescent="0.35">
      <c r="A9937"/>
      <c r="E9937"/>
    </row>
    <row r="9938" spans="1:5" x14ac:dyDescent="0.35">
      <c r="A9938"/>
      <c r="E9938"/>
    </row>
    <row r="9939" spans="1:5" x14ac:dyDescent="0.35">
      <c r="A9939"/>
      <c r="E9939"/>
    </row>
    <row r="9940" spans="1:5" x14ac:dyDescent="0.35">
      <c r="A9940"/>
      <c r="E9940"/>
    </row>
    <row r="9941" spans="1:5" x14ac:dyDescent="0.35">
      <c r="A9941"/>
      <c r="E9941"/>
    </row>
    <row r="9942" spans="1:5" x14ac:dyDescent="0.35">
      <c r="A9942"/>
      <c r="E9942"/>
    </row>
    <row r="9943" spans="1:5" x14ac:dyDescent="0.35">
      <c r="A9943"/>
      <c r="E9943"/>
    </row>
    <row r="9944" spans="1:5" x14ac:dyDescent="0.35">
      <c r="A9944"/>
      <c r="E9944"/>
    </row>
    <row r="9945" spans="1:5" x14ac:dyDescent="0.35">
      <c r="A9945"/>
      <c r="E9945"/>
    </row>
    <row r="9946" spans="1:5" x14ac:dyDescent="0.35">
      <c r="A9946"/>
      <c r="E9946"/>
    </row>
    <row r="9947" spans="1:5" x14ac:dyDescent="0.35">
      <c r="A9947"/>
      <c r="E9947"/>
    </row>
    <row r="9948" spans="1:5" x14ac:dyDescent="0.35">
      <c r="A9948"/>
      <c r="E9948"/>
    </row>
    <row r="9949" spans="1:5" x14ac:dyDescent="0.35">
      <c r="A9949"/>
      <c r="E9949"/>
    </row>
    <row r="9950" spans="1:5" x14ac:dyDescent="0.35">
      <c r="A9950"/>
      <c r="E9950"/>
    </row>
    <row r="9951" spans="1:5" x14ac:dyDescent="0.35">
      <c r="A9951"/>
      <c r="E9951"/>
    </row>
    <row r="9952" spans="1:5" x14ac:dyDescent="0.35">
      <c r="A9952"/>
      <c r="E9952"/>
    </row>
    <row r="9953" spans="1:5" x14ac:dyDescent="0.35">
      <c r="A9953"/>
      <c r="E9953"/>
    </row>
    <row r="9954" spans="1:5" x14ac:dyDescent="0.35">
      <c r="A9954"/>
      <c r="E9954"/>
    </row>
    <row r="9955" spans="1:5" x14ac:dyDescent="0.35">
      <c r="A9955"/>
      <c r="E9955"/>
    </row>
    <row r="9956" spans="1:5" x14ac:dyDescent="0.35">
      <c r="A9956"/>
      <c r="E9956"/>
    </row>
    <row r="9957" spans="1:5" x14ac:dyDescent="0.35">
      <c r="A9957"/>
      <c r="E9957"/>
    </row>
    <row r="9958" spans="1:5" x14ac:dyDescent="0.35">
      <c r="A9958"/>
      <c r="E9958"/>
    </row>
    <row r="9959" spans="1:5" x14ac:dyDescent="0.35">
      <c r="A9959"/>
      <c r="E9959"/>
    </row>
    <row r="9960" spans="1:5" x14ac:dyDescent="0.35">
      <c r="A9960"/>
      <c r="E9960"/>
    </row>
    <row r="9961" spans="1:5" x14ac:dyDescent="0.35">
      <c r="A9961"/>
      <c r="E9961"/>
    </row>
    <row r="9962" spans="1:5" x14ac:dyDescent="0.35">
      <c r="A9962"/>
      <c r="E9962"/>
    </row>
    <row r="9963" spans="1:5" x14ac:dyDescent="0.35">
      <c r="A9963"/>
      <c r="E9963"/>
    </row>
    <row r="9964" spans="1:5" x14ac:dyDescent="0.35">
      <c r="A9964"/>
      <c r="E9964"/>
    </row>
    <row r="9965" spans="1:5" x14ac:dyDescent="0.35">
      <c r="A9965"/>
      <c r="E9965"/>
    </row>
    <row r="9966" spans="1:5" x14ac:dyDescent="0.35">
      <c r="A9966"/>
      <c r="E9966"/>
    </row>
    <row r="9967" spans="1:5" x14ac:dyDescent="0.35">
      <c r="A9967"/>
      <c r="E9967"/>
    </row>
    <row r="9968" spans="1:5" x14ac:dyDescent="0.35">
      <c r="A9968"/>
      <c r="E9968"/>
    </row>
    <row r="9969" spans="1:5" x14ac:dyDescent="0.35">
      <c r="A9969"/>
      <c r="E9969"/>
    </row>
    <row r="9970" spans="1:5" x14ac:dyDescent="0.35">
      <c r="A9970"/>
      <c r="E9970"/>
    </row>
    <row r="9971" spans="1:5" x14ac:dyDescent="0.35">
      <c r="A9971"/>
      <c r="E9971"/>
    </row>
    <row r="9972" spans="1:5" x14ac:dyDescent="0.35">
      <c r="A9972"/>
      <c r="E9972"/>
    </row>
    <row r="9973" spans="1:5" x14ac:dyDescent="0.35">
      <c r="A9973"/>
      <c r="E9973"/>
    </row>
    <row r="9974" spans="1:5" x14ac:dyDescent="0.35">
      <c r="A9974"/>
      <c r="E9974"/>
    </row>
    <row r="9975" spans="1:5" x14ac:dyDescent="0.35">
      <c r="A9975"/>
      <c r="E9975"/>
    </row>
    <row r="9976" spans="1:5" x14ac:dyDescent="0.35">
      <c r="A9976"/>
      <c r="E9976"/>
    </row>
    <row r="9977" spans="1:5" x14ac:dyDescent="0.35">
      <c r="A9977"/>
      <c r="E9977"/>
    </row>
    <row r="9978" spans="1:5" x14ac:dyDescent="0.35">
      <c r="A9978"/>
      <c r="E9978"/>
    </row>
    <row r="9979" spans="1:5" x14ac:dyDescent="0.35">
      <c r="A9979"/>
      <c r="E9979"/>
    </row>
    <row r="9980" spans="1:5" x14ac:dyDescent="0.35">
      <c r="A9980"/>
      <c r="E9980"/>
    </row>
    <row r="9981" spans="1:5" x14ac:dyDescent="0.35">
      <c r="A9981"/>
      <c r="E9981"/>
    </row>
    <row r="9982" spans="1:5" x14ac:dyDescent="0.35">
      <c r="A9982"/>
      <c r="E9982"/>
    </row>
    <row r="9983" spans="1:5" x14ac:dyDescent="0.35">
      <c r="A9983"/>
      <c r="E9983"/>
    </row>
    <row r="9984" spans="1:5" x14ac:dyDescent="0.35">
      <c r="A9984"/>
      <c r="E9984"/>
    </row>
    <row r="9985" spans="1:5" x14ac:dyDescent="0.35">
      <c r="A9985"/>
      <c r="E9985"/>
    </row>
    <row r="9986" spans="1:5" x14ac:dyDescent="0.35">
      <c r="A9986"/>
      <c r="E9986"/>
    </row>
    <row r="9987" spans="1:5" x14ac:dyDescent="0.35">
      <c r="A9987"/>
      <c r="E9987"/>
    </row>
    <row r="9988" spans="1:5" x14ac:dyDescent="0.35">
      <c r="A9988"/>
      <c r="E9988"/>
    </row>
    <row r="9989" spans="1:5" x14ac:dyDescent="0.35">
      <c r="A9989"/>
      <c r="E9989"/>
    </row>
    <row r="9990" spans="1:5" x14ac:dyDescent="0.35">
      <c r="A9990"/>
      <c r="E9990"/>
    </row>
    <row r="9991" spans="1:5" x14ac:dyDescent="0.35">
      <c r="A9991"/>
      <c r="E9991"/>
    </row>
    <row r="9992" spans="1:5" x14ac:dyDescent="0.35">
      <c r="A9992"/>
      <c r="E9992"/>
    </row>
    <row r="9993" spans="1:5" x14ac:dyDescent="0.35">
      <c r="A9993"/>
      <c r="E9993"/>
    </row>
    <row r="9994" spans="1:5" x14ac:dyDescent="0.35">
      <c r="A9994"/>
      <c r="E9994"/>
    </row>
    <row r="9995" spans="1:5" x14ac:dyDescent="0.35">
      <c r="A9995"/>
      <c r="E9995"/>
    </row>
    <row r="9996" spans="1:5" x14ac:dyDescent="0.35">
      <c r="A9996"/>
      <c r="E9996"/>
    </row>
    <row r="9997" spans="1:5" x14ac:dyDescent="0.35">
      <c r="A9997"/>
      <c r="E9997"/>
    </row>
    <row r="9998" spans="1:5" x14ac:dyDescent="0.35">
      <c r="A9998"/>
      <c r="E9998"/>
    </row>
    <row r="9999" spans="1:5" x14ac:dyDescent="0.35">
      <c r="A9999"/>
      <c r="E9999"/>
    </row>
    <row r="10000" spans="1:5" x14ac:dyDescent="0.35">
      <c r="A10000"/>
      <c r="E10000"/>
    </row>
    <row r="10001" spans="1:5" x14ac:dyDescent="0.35">
      <c r="A10001"/>
      <c r="E10001"/>
    </row>
    <row r="10002" spans="1:5" x14ac:dyDescent="0.35">
      <c r="A10002"/>
      <c r="E10002"/>
    </row>
    <row r="10003" spans="1:5" x14ac:dyDescent="0.35">
      <c r="A10003"/>
      <c r="E10003"/>
    </row>
    <row r="10004" spans="1:5" x14ac:dyDescent="0.35">
      <c r="A10004"/>
      <c r="E10004"/>
    </row>
    <row r="10005" spans="1:5" x14ac:dyDescent="0.35">
      <c r="A10005"/>
      <c r="E10005"/>
    </row>
    <row r="10006" spans="1:5" x14ac:dyDescent="0.35">
      <c r="A10006"/>
      <c r="E10006"/>
    </row>
    <row r="10007" spans="1:5" x14ac:dyDescent="0.35">
      <c r="A10007"/>
      <c r="E10007"/>
    </row>
    <row r="10008" spans="1:5" x14ac:dyDescent="0.35">
      <c r="A10008"/>
      <c r="E10008"/>
    </row>
    <row r="10009" spans="1:5" x14ac:dyDescent="0.35">
      <c r="A10009"/>
      <c r="E10009"/>
    </row>
    <row r="10010" spans="1:5" x14ac:dyDescent="0.35">
      <c r="A10010"/>
      <c r="E10010"/>
    </row>
    <row r="10011" spans="1:5" x14ac:dyDescent="0.35">
      <c r="A10011"/>
      <c r="E10011"/>
    </row>
    <row r="10012" spans="1:5" x14ac:dyDescent="0.35">
      <c r="A10012"/>
      <c r="E10012"/>
    </row>
    <row r="10013" spans="1:5" x14ac:dyDescent="0.35">
      <c r="A10013"/>
      <c r="E10013"/>
    </row>
    <row r="10014" spans="1:5" x14ac:dyDescent="0.35">
      <c r="A10014"/>
      <c r="E10014"/>
    </row>
    <row r="10015" spans="1:5" x14ac:dyDescent="0.35">
      <c r="A10015"/>
      <c r="E10015"/>
    </row>
    <row r="10016" spans="1:5" x14ac:dyDescent="0.35">
      <c r="A10016"/>
      <c r="E10016"/>
    </row>
    <row r="10017" spans="1:5" x14ac:dyDescent="0.35">
      <c r="A10017"/>
      <c r="E10017"/>
    </row>
    <row r="10018" spans="1:5" x14ac:dyDescent="0.35">
      <c r="A10018"/>
      <c r="E10018"/>
    </row>
    <row r="10019" spans="1:5" x14ac:dyDescent="0.35">
      <c r="A10019"/>
      <c r="E10019"/>
    </row>
    <row r="10020" spans="1:5" x14ac:dyDescent="0.35">
      <c r="A10020"/>
      <c r="E10020"/>
    </row>
    <row r="10021" spans="1:5" x14ac:dyDescent="0.35">
      <c r="A10021"/>
      <c r="E10021"/>
    </row>
    <row r="10022" spans="1:5" x14ac:dyDescent="0.35">
      <c r="A10022"/>
      <c r="E10022"/>
    </row>
    <row r="10023" spans="1:5" x14ac:dyDescent="0.35">
      <c r="A10023"/>
      <c r="E10023"/>
    </row>
    <row r="10024" spans="1:5" x14ac:dyDescent="0.35">
      <c r="A10024"/>
      <c r="E10024"/>
    </row>
    <row r="10025" spans="1:5" x14ac:dyDescent="0.35">
      <c r="A10025"/>
      <c r="E10025"/>
    </row>
    <row r="10026" spans="1:5" x14ac:dyDescent="0.35">
      <c r="A10026"/>
      <c r="E10026"/>
    </row>
    <row r="10027" spans="1:5" x14ac:dyDescent="0.35">
      <c r="A10027"/>
      <c r="E10027"/>
    </row>
    <row r="10028" spans="1:5" x14ac:dyDescent="0.35">
      <c r="A10028"/>
      <c r="E10028"/>
    </row>
    <row r="10029" spans="1:5" x14ac:dyDescent="0.35">
      <c r="A10029"/>
      <c r="E10029"/>
    </row>
    <row r="10030" spans="1:5" x14ac:dyDescent="0.35">
      <c r="A10030"/>
      <c r="E10030"/>
    </row>
    <row r="10031" spans="1:5" x14ac:dyDescent="0.35">
      <c r="A10031"/>
      <c r="E10031"/>
    </row>
    <row r="10032" spans="1:5" x14ac:dyDescent="0.35">
      <c r="A10032"/>
      <c r="E10032"/>
    </row>
    <row r="10033" spans="1:5" x14ac:dyDescent="0.35">
      <c r="A10033"/>
      <c r="E10033"/>
    </row>
    <row r="10034" spans="1:5" x14ac:dyDescent="0.35">
      <c r="A10034"/>
      <c r="E10034"/>
    </row>
    <row r="10035" spans="1:5" x14ac:dyDescent="0.35">
      <c r="A10035"/>
      <c r="E10035"/>
    </row>
    <row r="10036" spans="1:5" x14ac:dyDescent="0.35">
      <c r="A10036"/>
      <c r="E10036"/>
    </row>
    <row r="10037" spans="1:5" x14ac:dyDescent="0.35">
      <c r="A10037"/>
      <c r="E10037"/>
    </row>
    <row r="10038" spans="1:5" x14ac:dyDescent="0.35">
      <c r="A10038"/>
      <c r="E10038"/>
    </row>
    <row r="10039" spans="1:5" x14ac:dyDescent="0.35">
      <c r="A10039"/>
      <c r="E10039"/>
    </row>
    <row r="10040" spans="1:5" x14ac:dyDescent="0.35">
      <c r="A10040"/>
      <c r="E10040"/>
    </row>
    <row r="10041" spans="1:5" x14ac:dyDescent="0.35">
      <c r="A10041"/>
      <c r="E10041"/>
    </row>
    <row r="10042" spans="1:5" x14ac:dyDescent="0.35">
      <c r="A10042"/>
      <c r="E10042"/>
    </row>
    <row r="10043" spans="1:5" x14ac:dyDescent="0.35">
      <c r="A10043"/>
      <c r="E10043"/>
    </row>
    <row r="10044" spans="1:5" x14ac:dyDescent="0.35">
      <c r="A10044"/>
      <c r="E10044"/>
    </row>
    <row r="10045" spans="1:5" x14ac:dyDescent="0.35">
      <c r="A10045"/>
      <c r="E10045"/>
    </row>
    <row r="10046" spans="1:5" x14ac:dyDescent="0.35">
      <c r="A10046"/>
      <c r="E10046"/>
    </row>
    <row r="10047" spans="1:5" x14ac:dyDescent="0.35">
      <c r="A10047"/>
      <c r="E10047"/>
    </row>
    <row r="10048" spans="1:5" x14ac:dyDescent="0.35">
      <c r="A10048"/>
      <c r="E10048"/>
    </row>
    <row r="10049" spans="1:5" x14ac:dyDescent="0.35">
      <c r="A10049"/>
      <c r="E10049"/>
    </row>
    <row r="10050" spans="1:5" x14ac:dyDescent="0.35">
      <c r="A10050"/>
      <c r="E10050"/>
    </row>
    <row r="10051" spans="1:5" x14ac:dyDescent="0.35">
      <c r="A10051"/>
      <c r="E10051"/>
    </row>
    <row r="10052" spans="1:5" x14ac:dyDescent="0.35">
      <c r="A10052"/>
      <c r="E10052"/>
    </row>
    <row r="10053" spans="1:5" x14ac:dyDescent="0.35">
      <c r="A10053"/>
      <c r="E10053"/>
    </row>
    <row r="10054" spans="1:5" x14ac:dyDescent="0.35">
      <c r="A10054"/>
      <c r="E10054"/>
    </row>
    <row r="10055" spans="1:5" x14ac:dyDescent="0.35">
      <c r="A10055"/>
      <c r="E10055"/>
    </row>
    <row r="10056" spans="1:5" x14ac:dyDescent="0.35">
      <c r="A10056"/>
      <c r="E10056"/>
    </row>
    <row r="10057" spans="1:5" x14ac:dyDescent="0.35">
      <c r="A10057"/>
      <c r="E10057"/>
    </row>
    <row r="10058" spans="1:5" x14ac:dyDescent="0.35">
      <c r="A10058"/>
      <c r="E10058"/>
    </row>
    <row r="10059" spans="1:5" x14ac:dyDescent="0.35">
      <c r="A10059"/>
      <c r="E10059"/>
    </row>
    <row r="10060" spans="1:5" x14ac:dyDescent="0.35">
      <c r="A10060"/>
      <c r="E10060"/>
    </row>
    <row r="10061" spans="1:5" x14ac:dyDescent="0.35">
      <c r="A10061"/>
      <c r="E10061"/>
    </row>
    <row r="10062" spans="1:5" x14ac:dyDescent="0.35">
      <c r="A10062"/>
      <c r="E10062"/>
    </row>
    <row r="10063" spans="1:5" x14ac:dyDescent="0.35">
      <c r="A10063"/>
      <c r="E10063"/>
    </row>
    <row r="10064" spans="1:5" x14ac:dyDescent="0.35">
      <c r="A10064"/>
      <c r="E10064"/>
    </row>
    <row r="10065" spans="1:5" x14ac:dyDescent="0.35">
      <c r="A10065"/>
      <c r="E10065"/>
    </row>
    <row r="10066" spans="1:5" x14ac:dyDescent="0.35">
      <c r="A10066"/>
      <c r="E10066"/>
    </row>
    <row r="10067" spans="1:5" x14ac:dyDescent="0.35">
      <c r="A10067"/>
      <c r="E10067"/>
    </row>
    <row r="10068" spans="1:5" x14ac:dyDescent="0.35">
      <c r="A10068"/>
      <c r="E10068"/>
    </row>
    <row r="10069" spans="1:5" x14ac:dyDescent="0.35">
      <c r="A10069"/>
      <c r="E10069"/>
    </row>
    <row r="10070" spans="1:5" x14ac:dyDescent="0.35">
      <c r="A10070"/>
      <c r="E10070"/>
    </row>
    <row r="10071" spans="1:5" x14ac:dyDescent="0.35">
      <c r="A10071"/>
      <c r="E10071"/>
    </row>
    <row r="10072" spans="1:5" x14ac:dyDescent="0.35">
      <c r="A10072"/>
      <c r="E10072"/>
    </row>
    <row r="10073" spans="1:5" x14ac:dyDescent="0.35">
      <c r="A10073"/>
      <c r="E10073"/>
    </row>
    <row r="10074" spans="1:5" x14ac:dyDescent="0.35">
      <c r="A10074"/>
      <c r="E10074"/>
    </row>
    <row r="10075" spans="1:5" x14ac:dyDescent="0.35">
      <c r="A10075"/>
      <c r="E10075"/>
    </row>
    <row r="10076" spans="1:5" x14ac:dyDescent="0.35">
      <c r="A10076"/>
      <c r="E10076"/>
    </row>
    <row r="10077" spans="1:5" x14ac:dyDescent="0.35">
      <c r="A10077"/>
      <c r="E10077"/>
    </row>
    <row r="10078" spans="1:5" x14ac:dyDescent="0.35">
      <c r="A10078"/>
      <c r="E10078"/>
    </row>
    <row r="10079" spans="1:5" x14ac:dyDescent="0.35">
      <c r="A10079"/>
      <c r="E10079"/>
    </row>
    <row r="10080" spans="1:5" x14ac:dyDescent="0.35">
      <c r="A10080"/>
      <c r="E10080"/>
    </row>
    <row r="10081" spans="1:5" x14ac:dyDescent="0.35">
      <c r="A10081"/>
      <c r="E10081"/>
    </row>
    <row r="10082" spans="1:5" x14ac:dyDescent="0.35">
      <c r="A10082"/>
      <c r="E10082"/>
    </row>
    <row r="10083" spans="1:5" x14ac:dyDescent="0.35">
      <c r="A10083"/>
      <c r="E10083"/>
    </row>
    <row r="10084" spans="1:5" x14ac:dyDescent="0.35">
      <c r="A10084"/>
      <c r="E10084"/>
    </row>
    <row r="10085" spans="1:5" x14ac:dyDescent="0.35">
      <c r="A10085"/>
      <c r="E10085"/>
    </row>
    <row r="10086" spans="1:5" x14ac:dyDescent="0.35">
      <c r="A10086"/>
      <c r="E10086"/>
    </row>
    <row r="10087" spans="1:5" x14ac:dyDescent="0.35">
      <c r="A10087"/>
      <c r="E10087"/>
    </row>
    <row r="10088" spans="1:5" x14ac:dyDescent="0.35">
      <c r="A10088"/>
      <c r="E10088"/>
    </row>
    <row r="10089" spans="1:5" x14ac:dyDescent="0.35">
      <c r="A10089"/>
      <c r="E10089"/>
    </row>
    <row r="10090" spans="1:5" x14ac:dyDescent="0.35">
      <c r="A10090"/>
      <c r="E10090"/>
    </row>
    <row r="10091" spans="1:5" x14ac:dyDescent="0.35">
      <c r="A10091"/>
      <c r="E10091"/>
    </row>
    <row r="10092" spans="1:5" x14ac:dyDescent="0.35">
      <c r="A10092"/>
      <c r="E10092"/>
    </row>
    <row r="10093" spans="1:5" x14ac:dyDescent="0.35">
      <c r="A10093"/>
      <c r="E10093"/>
    </row>
    <row r="10094" spans="1:5" x14ac:dyDescent="0.35">
      <c r="A10094"/>
      <c r="E10094"/>
    </row>
    <row r="10095" spans="1:5" x14ac:dyDescent="0.35">
      <c r="A10095"/>
      <c r="E10095"/>
    </row>
    <row r="10096" spans="1:5" x14ac:dyDescent="0.35">
      <c r="A10096"/>
      <c r="E10096"/>
    </row>
    <row r="10097" spans="1:5" x14ac:dyDescent="0.35">
      <c r="A10097"/>
      <c r="E10097"/>
    </row>
    <row r="10098" spans="1:5" x14ac:dyDescent="0.35">
      <c r="A10098"/>
      <c r="E10098"/>
    </row>
    <row r="10099" spans="1:5" x14ac:dyDescent="0.35">
      <c r="A10099"/>
      <c r="E10099"/>
    </row>
    <row r="10100" spans="1:5" x14ac:dyDescent="0.35">
      <c r="A10100"/>
      <c r="E10100"/>
    </row>
    <row r="10101" spans="1:5" x14ac:dyDescent="0.35">
      <c r="A10101"/>
      <c r="E10101"/>
    </row>
    <row r="10102" spans="1:5" x14ac:dyDescent="0.35">
      <c r="A10102"/>
      <c r="E10102"/>
    </row>
    <row r="10103" spans="1:5" x14ac:dyDescent="0.35">
      <c r="A10103"/>
      <c r="E10103"/>
    </row>
    <row r="10104" spans="1:5" x14ac:dyDescent="0.35">
      <c r="A10104"/>
      <c r="E10104"/>
    </row>
    <row r="10105" spans="1:5" x14ac:dyDescent="0.35">
      <c r="A10105"/>
      <c r="E10105"/>
    </row>
    <row r="10106" spans="1:5" x14ac:dyDescent="0.35">
      <c r="A10106"/>
      <c r="E10106"/>
    </row>
    <row r="10107" spans="1:5" x14ac:dyDescent="0.35">
      <c r="A10107"/>
      <c r="E10107"/>
    </row>
    <row r="10108" spans="1:5" x14ac:dyDescent="0.35">
      <c r="A10108"/>
      <c r="E10108"/>
    </row>
    <row r="10109" spans="1:5" x14ac:dyDescent="0.35">
      <c r="A10109"/>
      <c r="E10109"/>
    </row>
    <row r="10110" spans="1:5" x14ac:dyDescent="0.35">
      <c r="A10110"/>
      <c r="E10110"/>
    </row>
    <row r="10111" spans="1:5" x14ac:dyDescent="0.35">
      <c r="A10111"/>
      <c r="E10111"/>
    </row>
    <row r="10112" spans="1:5" x14ac:dyDescent="0.35">
      <c r="A10112"/>
      <c r="E10112"/>
    </row>
    <row r="10113" spans="1:5" x14ac:dyDescent="0.35">
      <c r="A10113"/>
      <c r="E10113"/>
    </row>
    <row r="10114" spans="1:5" x14ac:dyDescent="0.35">
      <c r="A10114"/>
      <c r="E10114"/>
    </row>
    <row r="10115" spans="1:5" x14ac:dyDescent="0.35">
      <c r="A10115"/>
      <c r="E10115"/>
    </row>
    <row r="10116" spans="1:5" x14ac:dyDescent="0.35">
      <c r="A10116"/>
      <c r="E10116"/>
    </row>
    <row r="10117" spans="1:5" x14ac:dyDescent="0.35">
      <c r="A10117"/>
      <c r="E10117"/>
    </row>
    <row r="10118" spans="1:5" x14ac:dyDescent="0.35">
      <c r="A10118"/>
      <c r="E10118"/>
    </row>
    <row r="10119" spans="1:5" x14ac:dyDescent="0.35">
      <c r="A10119"/>
      <c r="E10119"/>
    </row>
    <row r="10120" spans="1:5" x14ac:dyDescent="0.35">
      <c r="A10120"/>
      <c r="E10120"/>
    </row>
    <row r="10121" spans="1:5" x14ac:dyDescent="0.35">
      <c r="A10121"/>
      <c r="E10121"/>
    </row>
    <row r="10122" spans="1:5" x14ac:dyDescent="0.35">
      <c r="A10122"/>
      <c r="E10122"/>
    </row>
    <row r="10123" spans="1:5" x14ac:dyDescent="0.35">
      <c r="A10123"/>
      <c r="E10123"/>
    </row>
    <row r="10124" spans="1:5" x14ac:dyDescent="0.35">
      <c r="A10124"/>
      <c r="E10124"/>
    </row>
    <row r="10125" spans="1:5" x14ac:dyDescent="0.35">
      <c r="A10125"/>
      <c r="E10125"/>
    </row>
    <row r="10126" spans="1:5" x14ac:dyDescent="0.35">
      <c r="A10126"/>
      <c r="E10126"/>
    </row>
    <row r="10127" spans="1:5" x14ac:dyDescent="0.35">
      <c r="A10127"/>
      <c r="E10127"/>
    </row>
    <row r="10128" spans="1:5" x14ac:dyDescent="0.35">
      <c r="A10128"/>
      <c r="E10128"/>
    </row>
    <row r="10129" spans="1:5" x14ac:dyDescent="0.35">
      <c r="A10129"/>
      <c r="E10129"/>
    </row>
    <row r="10130" spans="1:5" x14ac:dyDescent="0.35">
      <c r="A10130"/>
      <c r="E10130"/>
    </row>
    <row r="10131" spans="1:5" x14ac:dyDescent="0.35">
      <c r="A10131"/>
      <c r="E10131"/>
    </row>
    <row r="10132" spans="1:5" x14ac:dyDescent="0.35">
      <c r="A10132"/>
      <c r="E10132"/>
    </row>
    <row r="10133" spans="1:5" x14ac:dyDescent="0.35">
      <c r="A10133"/>
      <c r="E10133"/>
    </row>
    <row r="10134" spans="1:5" x14ac:dyDescent="0.35">
      <c r="A10134"/>
      <c r="E10134"/>
    </row>
    <row r="10135" spans="1:5" x14ac:dyDescent="0.35">
      <c r="A10135"/>
      <c r="E10135"/>
    </row>
    <row r="10136" spans="1:5" x14ac:dyDescent="0.35">
      <c r="A10136"/>
      <c r="E10136"/>
    </row>
    <row r="10137" spans="1:5" x14ac:dyDescent="0.35">
      <c r="A10137"/>
      <c r="E10137"/>
    </row>
    <row r="10138" spans="1:5" x14ac:dyDescent="0.35">
      <c r="A10138"/>
      <c r="E10138"/>
    </row>
    <row r="10139" spans="1:5" x14ac:dyDescent="0.35">
      <c r="A10139"/>
      <c r="E10139"/>
    </row>
    <row r="10140" spans="1:5" x14ac:dyDescent="0.35">
      <c r="A10140"/>
      <c r="E10140"/>
    </row>
    <row r="10141" spans="1:5" x14ac:dyDescent="0.35">
      <c r="A10141"/>
      <c r="E10141"/>
    </row>
    <row r="10142" spans="1:5" x14ac:dyDescent="0.35">
      <c r="A10142"/>
      <c r="E10142"/>
    </row>
    <row r="10143" spans="1:5" x14ac:dyDescent="0.35">
      <c r="A10143"/>
      <c r="E10143"/>
    </row>
    <row r="10144" spans="1:5" x14ac:dyDescent="0.35">
      <c r="A10144"/>
      <c r="E10144"/>
    </row>
    <row r="10145" spans="1:5" x14ac:dyDescent="0.35">
      <c r="A10145"/>
      <c r="E10145"/>
    </row>
    <row r="10146" spans="1:5" x14ac:dyDescent="0.35">
      <c r="A10146"/>
      <c r="E10146"/>
    </row>
    <row r="10147" spans="1:5" x14ac:dyDescent="0.35">
      <c r="A10147"/>
      <c r="E10147"/>
    </row>
    <row r="10148" spans="1:5" x14ac:dyDescent="0.35">
      <c r="A10148"/>
      <c r="E10148"/>
    </row>
    <row r="10149" spans="1:5" x14ac:dyDescent="0.35">
      <c r="A10149"/>
      <c r="E10149"/>
    </row>
    <row r="10150" spans="1:5" x14ac:dyDescent="0.35">
      <c r="A10150"/>
      <c r="E10150"/>
    </row>
    <row r="10151" spans="1:5" x14ac:dyDescent="0.35">
      <c r="A10151"/>
      <c r="E10151"/>
    </row>
    <row r="10152" spans="1:5" x14ac:dyDescent="0.35">
      <c r="A10152"/>
      <c r="E10152"/>
    </row>
    <row r="10153" spans="1:5" x14ac:dyDescent="0.35">
      <c r="A10153"/>
      <c r="E10153"/>
    </row>
    <row r="10154" spans="1:5" x14ac:dyDescent="0.35">
      <c r="A10154"/>
      <c r="E10154"/>
    </row>
    <row r="10155" spans="1:5" x14ac:dyDescent="0.35">
      <c r="A10155"/>
      <c r="E10155"/>
    </row>
    <row r="10156" spans="1:5" x14ac:dyDescent="0.35">
      <c r="A10156"/>
      <c r="E10156"/>
    </row>
    <row r="10157" spans="1:5" x14ac:dyDescent="0.35">
      <c r="A10157"/>
      <c r="E10157"/>
    </row>
    <row r="10158" spans="1:5" x14ac:dyDescent="0.35">
      <c r="A10158"/>
      <c r="E10158"/>
    </row>
    <row r="10159" spans="1:5" x14ac:dyDescent="0.35">
      <c r="A10159"/>
      <c r="E10159"/>
    </row>
    <row r="10160" spans="1:5" x14ac:dyDescent="0.35">
      <c r="A10160"/>
      <c r="E10160"/>
    </row>
    <row r="10161" spans="1:5" x14ac:dyDescent="0.35">
      <c r="A10161"/>
      <c r="E10161"/>
    </row>
    <row r="10162" spans="1:5" x14ac:dyDescent="0.35">
      <c r="A10162"/>
      <c r="E10162"/>
    </row>
    <row r="10163" spans="1:5" x14ac:dyDescent="0.35">
      <c r="A10163"/>
      <c r="E10163"/>
    </row>
    <row r="10164" spans="1:5" x14ac:dyDescent="0.35">
      <c r="A10164"/>
      <c r="E10164"/>
    </row>
    <row r="10165" spans="1:5" x14ac:dyDescent="0.35">
      <c r="A10165"/>
      <c r="E10165"/>
    </row>
    <row r="10166" spans="1:5" x14ac:dyDescent="0.35">
      <c r="A10166"/>
      <c r="E10166"/>
    </row>
    <row r="10167" spans="1:5" x14ac:dyDescent="0.35">
      <c r="A10167"/>
      <c r="E10167"/>
    </row>
    <row r="10168" spans="1:5" x14ac:dyDescent="0.35">
      <c r="A10168"/>
      <c r="E10168"/>
    </row>
    <row r="10169" spans="1:5" x14ac:dyDescent="0.35">
      <c r="A10169"/>
      <c r="E10169"/>
    </row>
    <row r="10170" spans="1:5" x14ac:dyDescent="0.35">
      <c r="A10170"/>
      <c r="E10170"/>
    </row>
    <row r="10171" spans="1:5" x14ac:dyDescent="0.35">
      <c r="A10171"/>
      <c r="E10171"/>
    </row>
    <row r="10172" spans="1:5" x14ac:dyDescent="0.35">
      <c r="A10172"/>
      <c r="E10172"/>
    </row>
    <row r="10173" spans="1:5" x14ac:dyDescent="0.35">
      <c r="A10173"/>
      <c r="E10173"/>
    </row>
    <row r="10174" spans="1:5" x14ac:dyDescent="0.35">
      <c r="A10174"/>
      <c r="E10174"/>
    </row>
    <row r="10175" spans="1:5" x14ac:dyDescent="0.35">
      <c r="A10175"/>
      <c r="E10175"/>
    </row>
    <row r="10176" spans="1:5" x14ac:dyDescent="0.35">
      <c r="A10176"/>
      <c r="E10176"/>
    </row>
    <row r="10177" spans="1:5" x14ac:dyDescent="0.35">
      <c r="A10177"/>
      <c r="E10177"/>
    </row>
    <row r="10178" spans="1:5" x14ac:dyDescent="0.35">
      <c r="A10178"/>
      <c r="E10178"/>
    </row>
    <row r="10179" spans="1:5" x14ac:dyDescent="0.35">
      <c r="A10179"/>
      <c r="E10179"/>
    </row>
    <row r="10180" spans="1:5" x14ac:dyDescent="0.35">
      <c r="A10180"/>
      <c r="E10180"/>
    </row>
    <row r="10181" spans="1:5" x14ac:dyDescent="0.35">
      <c r="A10181"/>
      <c r="E10181"/>
    </row>
    <row r="10182" spans="1:5" x14ac:dyDescent="0.35">
      <c r="A10182"/>
      <c r="E10182"/>
    </row>
    <row r="10183" spans="1:5" x14ac:dyDescent="0.35">
      <c r="A10183"/>
      <c r="E10183"/>
    </row>
    <row r="10184" spans="1:5" x14ac:dyDescent="0.35">
      <c r="A10184"/>
      <c r="E10184"/>
    </row>
    <row r="10185" spans="1:5" x14ac:dyDescent="0.35">
      <c r="A10185"/>
      <c r="E10185"/>
    </row>
    <row r="10186" spans="1:5" x14ac:dyDescent="0.35">
      <c r="A10186"/>
      <c r="E10186"/>
    </row>
    <row r="10187" spans="1:5" x14ac:dyDescent="0.35">
      <c r="A10187"/>
      <c r="E10187"/>
    </row>
    <row r="10188" spans="1:5" x14ac:dyDescent="0.35">
      <c r="A10188"/>
      <c r="E10188"/>
    </row>
    <row r="10189" spans="1:5" x14ac:dyDescent="0.35">
      <c r="A10189"/>
      <c r="E10189"/>
    </row>
    <row r="10190" spans="1:5" x14ac:dyDescent="0.35">
      <c r="A10190"/>
      <c r="E10190"/>
    </row>
    <row r="10191" spans="1:5" x14ac:dyDescent="0.35">
      <c r="A10191"/>
      <c r="E10191"/>
    </row>
    <row r="10192" spans="1:5" x14ac:dyDescent="0.35">
      <c r="A10192"/>
      <c r="E10192"/>
    </row>
    <row r="10193" spans="1:5" x14ac:dyDescent="0.35">
      <c r="A10193"/>
      <c r="E10193"/>
    </row>
    <row r="10194" spans="1:5" x14ac:dyDescent="0.35">
      <c r="A10194"/>
      <c r="E10194"/>
    </row>
    <row r="10195" spans="1:5" x14ac:dyDescent="0.35">
      <c r="A10195"/>
      <c r="E10195"/>
    </row>
    <row r="10196" spans="1:5" x14ac:dyDescent="0.35">
      <c r="A10196"/>
      <c r="E10196"/>
    </row>
    <row r="10197" spans="1:5" x14ac:dyDescent="0.35">
      <c r="A10197"/>
      <c r="E10197"/>
    </row>
    <row r="10198" spans="1:5" x14ac:dyDescent="0.35">
      <c r="A10198"/>
      <c r="E10198"/>
    </row>
    <row r="10199" spans="1:5" x14ac:dyDescent="0.35">
      <c r="A10199"/>
      <c r="E10199"/>
    </row>
    <row r="10200" spans="1:5" x14ac:dyDescent="0.35">
      <c r="A10200"/>
      <c r="E10200"/>
    </row>
    <row r="10201" spans="1:5" x14ac:dyDescent="0.35">
      <c r="A10201"/>
      <c r="E10201"/>
    </row>
    <row r="10202" spans="1:5" x14ac:dyDescent="0.35">
      <c r="A10202"/>
      <c r="E10202"/>
    </row>
    <row r="10203" spans="1:5" x14ac:dyDescent="0.35">
      <c r="A10203"/>
      <c r="E10203"/>
    </row>
    <row r="10204" spans="1:5" x14ac:dyDescent="0.35">
      <c r="A10204"/>
      <c r="E10204"/>
    </row>
    <row r="10205" spans="1:5" x14ac:dyDescent="0.35">
      <c r="A10205"/>
      <c r="E10205"/>
    </row>
    <row r="10206" spans="1:5" x14ac:dyDescent="0.35">
      <c r="A10206"/>
      <c r="E10206"/>
    </row>
    <row r="10207" spans="1:5" x14ac:dyDescent="0.35">
      <c r="A10207"/>
      <c r="E10207"/>
    </row>
    <row r="10208" spans="1:5" x14ac:dyDescent="0.35">
      <c r="A10208"/>
      <c r="E10208"/>
    </row>
    <row r="10209" spans="1:5" x14ac:dyDescent="0.35">
      <c r="A10209"/>
      <c r="E10209"/>
    </row>
    <row r="10210" spans="1:5" x14ac:dyDescent="0.35">
      <c r="A10210"/>
      <c r="E10210"/>
    </row>
    <row r="10211" spans="1:5" x14ac:dyDescent="0.35">
      <c r="A10211"/>
      <c r="E10211"/>
    </row>
    <row r="10212" spans="1:5" x14ac:dyDescent="0.35">
      <c r="A10212"/>
      <c r="E10212"/>
    </row>
    <row r="10213" spans="1:5" x14ac:dyDescent="0.35">
      <c r="A10213"/>
      <c r="E10213"/>
    </row>
    <row r="10214" spans="1:5" x14ac:dyDescent="0.35">
      <c r="A10214"/>
      <c r="E10214"/>
    </row>
    <row r="10215" spans="1:5" x14ac:dyDescent="0.35">
      <c r="A10215"/>
      <c r="E10215"/>
    </row>
    <row r="10216" spans="1:5" x14ac:dyDescent="0.35">
      <c r="A10216"/>
      <c r="E10216"/>
    </row>
    <row r="10217" spans="1:5" x14ac:dyDescent="0.35">
      <c r="A10217"/>
      <c r="E10217"/>
    </row>
    <row r="10218" spans="1:5" x14ac:dyDescent="0.35">
      <c r="A10218"/>
      <c r="E10218"/>
    </row>
    <row r="10219" spans="1:5" x14ac:dyDescent="0.35">
      <c r="A10219"/>
      <c r="E10219"/>
    </row>
    <row r="10220" spans="1:5" x14ac:dyDescent="0.35">
      <c r="A10220"/>
      <c r="E10220"/>
    </row>
    <row r="10221" spans="1:5" x14ac:dyDescent="0.35">
      <c r="A10221"/>
      <c r="E10221"/>
    </row>
    <row r="10222" spans="1:5" x14ac:dyDescent="0.35">
      <c r="A10222"/>
      <c r="E10222"/>
    </row>
    <row r="10223" spans="1:5" x14ac:dyDescent="0.35">
      <c r="A10223"/>
      <c r="E10223"/>
    </row>
    <row r="10224" spans="1:5" x14ac:dyDescent="0.35">
      <c r="A10224"/>
      <c r="E10224"/>
    </row>
    <row r="10225" spans="1:5" x14ac:dyDescent="0.35">
      <c r="A10225"/>
      <c r="E10225"/>
    </row>
    <row r="10226" spans="1:5" x14ac:dyDescent="0.35">
      <c r="A10226"/>
      <c r="E10226"/>
    </row>
    <row r="10227" spans="1:5" x14ac:dyDescent="0.35">
      <c r="A10227"/>
      <c r="E10227"/>
    </row>
    <row r="10228" spans="1:5" x14ac:dyDescent="0.35">
      <c r="A10228"/>
      <c r="E10228"/>
    </row>
    <row r="10229" spans="1:5" x14ac:dyDescent="0.35">
      <c r="A10229"/>
      <c r="E10229"/>
    </row>
    <row r="10230" spans="1:5" x14ac:dyDescent="0.35">
      <c r="A10230"/>
      <c r="E10230"/>
    </row>
    <row r="10231" spans="1:5" x14ac:dyDescent="0.35">
      <c r="A10231"/>
      <c r="E10231"/>
    </row>
    <row r="10232" spans="1:5" x14ac:dyDescent="0.35">
      <c r="A10232"/>
      <c r="E10232"/>
    </row>
    <row r="10233" spans="1:5" x14ac:dyDescent="0.35">
      <c r="A10233"/>
      <c r="E10233"/>
    </row>
    <row r="10234" spans="1:5" x14ac:dyDescent="0.35">
      <c r="A10234"/>
      <c r="E10234"/>
    </row>
    <row r="10235" spans="1:5" x14ac:dyDescent="0.35">
      <c r="A10235"/>
      <c r="E10235"/>
    </row>
    <row r="10236" spans="1:5" x14ac:dyDescent="0.35">
      <c r="A10236"/>
      <c r="E10236"/>
    </row>
    <row r="10237" spans="1:5" x14ac:dyDescent="0.35">
      <c r="A10237"/>
      <c r="E10237"/>
    </row>
    <row r="10238" spans="1:5" x14ac:dyDescent="0.35">
      <c r="A10238"/>
      <c r="E10238"/>
    </row>
    <row r="10239" spans="1:5" x14ac:dyDescent="0.35">
      <c r="A10239"/>
      <c r="E10239"/>
    </row>
    <row r="10240" spans="1:5" x14ac:dyDescent="0.35">
      <c r="A10240"/>
      <c r="E10240"/>
    </row>
    <row r="10241" spans="1:5" x14ac:dyDescent="0.35">
      <c r="A10241"/>
      <c r="E10241"/>
    </row>
    <row r="10242" spans="1:5" x14ac:dyDescent="0.35">
      <c r="A10242"/>
      <c r="E10242"/>
    </row>
    <row r="10243" spans="1:5" x14ac:dyDescent="0.35">
      <c r="A10243"/>
      <c r="E10243"/>
    </row>
    <row r="10244" spans="1:5" x14ac:dyDescent="0.35">
      <c r="A10244"/>
      <c r="E10244"/>
    </row>
    <row r="10245" spans="1:5" x14ac:dyDescent="0.35">
      <c r="A10245"/>
      <c r="E10245"/>
    </row>
    <row r="10246" spans="1:5" x14ac:dyDescent="0.35">
      <c r="A10246"/>
      <c r="E10246"/>
    </row>
    <row r="10247" spans="1:5" x14ac:dyDescent="0.35">
      <c r="A10247"/>
      <c r="E10247"/>
    </row>
    <row r="10248" spans="1:5" x14ac:dyDescent="0.35">
      <c r="A10248"/>
      <c r="E10248"/>
    </row>
    <row r="10249" spans="1:5" x14ac:dyDescent="0.35">
      <c r="A10249"/>
      <c r="E10249"/>
    </row>
    <row r="10250" spans="1:5" x14ac:dyDescent="0.35">
      <c r="A10250"/>
      <c r="E10250"/>
    </row>
    <row r="10251" spans="1:5" x14ac:dyDescent="0.35">
      <c r="A10251"/>
      <c r="E10251"/>
    </row>
    <row r="10252" spans="1:5" x14ac:dyDescent="0.35">
      <c r="A10252"/>
      <c r="E10252"/>
    </row>
    <row r="10253" spans="1:5" x14ac:dyDescent="0.35">
      <c r="A10253"/>
      <c r="E10253"/>
    </row>
    <row r="10254" spans="1:5" x14ac:dyDescent="0.35">
      <c r="A10254"/>
      <c r="E10254"/>
    </row>
    <row r="10255" spans="1:5" x14ac:dyDescent="0.35">
      <c r="A10255"/>
      <c r="E10255"/>
    </row>
    <row r="10256" spans="1:5" x14ac:dyDescent="0.35">
      <c r="A10256"/>
      <c r="E10256"/>
    </row>
    <row r="10257" spans="1:5" x14ac:dyDescent="0.35">
      <c r="A10257"/>
      <c r="E10257"/>
    </row>
    <row r="10258" spans="1:5" x14ac:dyDescent="0.35">
      <c r="A10258"/>
      <c r="E10258"/>
    </row>
    <row r="10259" spans="1:5" x14ac:dyDescent="0.35">
      <c r="A10259"/>
      <c r="E10259"/>
    </row>
    <row r="10260" spans="1:5" x14ac:dyDescent="0.35">
      <c r="A10260"/>
      <c r="E10260"/>
    </row>
    <row r="10261" spans="1:5" x14ac:dyDescent="0.35">
      <c r="A10261"/>
      <c r="E10261"/>
    </row>
    <row r="10262" spans="1:5" x14ac:dyDescent="0.35">
      <c r="A10262"/>
      <c r="E10262"/>
    </row>
    <row r="10263" spans="1:5" x14ac:dyDescent="0.35">
      <c r="A10263"/>
      <c r="E10263"/>
    </row>
    <row r="10264" spans="1:5" x14ac:dyDescent="0.35">
      <c r="A10264"/>
      <c r="E10264"/>
    </row>
    <row r="10265" spans="1:5" x14ac:dyDescent="0.35">
      <c r="A10265"/>
      <c r="E10265"/>
    </row>
    <row r="10266" spans="1:5" x14ac:dyDescent="0.35">
      <c r="A10266"/>
      <c r="E10266"/>
    </row>
    <row r="10267" spans="1:5" x14ac:dyDescent="0.35">
      <c r="A10267"/>
      <c r="E10267"/>
    </row>
    <row r="10268" spans="1:5" x14ac:dyDescent="0.35">
      <c r="A10268"/>
      <c r="E10268"/>
    </row>
    <row r="10269" spans="1:5" x14ac:dyDescent="0.35">
      <c r="A10269"/>
      <c r="E10269"/>
    </row>
    <row r="10270" spans="1:5" x14ac:dyDescent="0.35">
      <c r="A10270"/>
      <c r="E10270"/>
    </row>
    <row r="10271" spans="1:5" x14ac:dyDescent="0.35">
      <c r="A10271"/>
      <c r="E10271"/>
    </row>
    <row r="10272" spans="1:5" x14ac:dyDescent="0.35">
      <c r="A10272"/>
      <c r="E10272"/>
    </row>
    <row r="10273" spans="1:5" x14ac:dyDescent="0.35">
      <c r="A10273"/>
      <c r="E10273"/>
    </row>
    <row r="10274" spans="1:5" x14ac:dyDescent="0.35">
      <c r="A10274"/>
      <c r="E10274"/>
    </row>
    <row r="10275" spans="1:5" x14ac:dyDescent="0.35">
      <c r="A10275"/>
      <c r="E10275"/>
    </row>
    <row r="10276" spans="1:5" x14ac:dyDescent="0.35">
      <c r="A10276"/>
      <c r="E10276"/>
    </row>
    <row r="10277" spans="1:5" x14ac:dyDescent="0.35">
      <c r="A10277"/>
      <c r="E10277"/>
    </row>
    <row r="10278" spans="1:5" x14ac:dyDescent="0.35">
      <c r="A10278"/>
      <c r="E10278"/>
    </row>
    <row r="10279" spans="1:5" x14ac:dyDescent="0.35">
      <c r="A10279"/>
      <c r="E10279"/>
    </row>
    <row r="10280" spans="1:5" x14ac:dyDescent="0.35">
      <c r="A10280"/>
      <c r="E10280"/>
    </row>
    <row r="10281" spans="1:5" x14ac:dyDescent="0.35">
      <c r="A10281"/>
      <c r="E10281"/>
    </row>
    <row r="10282" spans="1:5" x14ac:dyDescent="0.35">
      <c r="A10282"/>
      <c r="E10282"/>
    </row>
    <row r="10283" spans="1:5" x14ac:dyDescent="0.35">
      <c r="A10283"/>
      <c r="E10283"/>
    </row>
    <row r="10284" spans="1:5" x14ac:dyDescent="0.35">
      <c r="A10284"/>
      <c r="E10284"/>
    </row>
    <row r="10285" spans="1:5" x14ac:dyDescent="0.35">
      <c r="A10285"/>
      <c r="E10285"/>
    </row>
    <row r="10286" spans="1:5" x14ac:dyDescent="0.35">
      <c r="A10286"/>
      <c r="E10286"/>
    </row>
    <row r="10287" spans="1:5" x14ac:dyDescent="0.35">
      <c r="A10287"/>
      <c r="E10287"/>
    </row>
    <row r="10288" spans="1:5" x14ac:dyDescent="0.35">
      <c r="A10288"/>
      <c r="E10288"/>
    </row>
    <row r="10289" spans="1:5" x14ac:dyDescent="0.35">
      <c r="A10289"/>
      <c r="E10289"/>
    </row>
    <row r="10290" spans="1:5" x14ac:dyDescent="0.35">
      <c r="A10290"/>
      <c r="E10290"/>
    </row>
    <row r="10291" spans="1:5" x14ac:dyDescent="0.35">
      <c r="A10291"/>
      <c r="E10291"/>
    </row>
    <row r="10292" spans="1:5" x14ac:dyDescent="0.35">
      <c r="A10292"/>
      <c r="E10292"/>
    </row>
    <row r="10293" spans="1:5" x14ac:dyDescent="0.35">
      <c r="A10293"/>
      <c r="E10293"/>
    </row>
    <row r="10294" spans="1:5" x14ac:dyDescent="0.35">
      <c r="A10294"/>
      <c r="E10294"/>
    </row>
    <row r="10295" spans="1:5" x14ac:dyDescent="0.35">
      <c r="A10295"/>
      <c r="E10295"/>
    </row>
    <row r="10296" spans="1:5" x14ac:dyDescent="0.35">
      <c r="A10296"/>
      <c r="E10296"/>
    </row>
    <row r="10297" spans="1:5" x14ac:dyDescent="0.35">
      <c r="A10297"/>
      <c r="E10297"/>
    </row>
    <row r="10298" spans="1:5" x14ac:dyDescent="0.35">
      <c r="A10298"/>
      <c r="E10298"/>
    </row>
    <row r="10299" spans="1:5" x14ac:dyDescent="0.35">
      <c r="A10299"/>
      <c r="E10299"/>
    </row>
    <row r="10300" spans="1:5" x14ac:dyDescent="0.35">
      <c r="A10300"/>
      <c r="E10300"/>
    </row>
    <row r="10301" spans="1:5" x14ac:dyDescent="0.35">
      <c r="A10301"/>
      <c r="E10301"/>
    </row>
    <row r="10302" spans="1:5" x14ac:dyDescent="0.35">
      <c r="A10302"/>
      <c r="E10302"/>
    </row>
    <row r="10303" spans="1:5" x14ac:dyDescent="0.35">
      <c r="A10303"/>
      <c r="E10303"/>
    </row>
    <row r="10304" spans="1:5" x14ac:dyDescent="0.35">
      <c r="A10304"/>
      <c r="E10304"/>
    </row>
    <row r="10305" spans="1:5" x14ac:dyDescent="0.35">
      <c r="A10305"/>
      <c r="E10305"/>
    </row>
    <row r="10306" spans="1:5" x14ac:dyDescent="0.35">
      <c r="A10306"/>
      <c r="E10306"/>
    </row>
    <row r="10307" spans="1:5" x14ac:dyDescent="0.35">
      <c r="A10307"/>
      <c r="E10307"/>
    </row>
    <row r="10308" spans="1:5" x14ac:dyDescent="0.35">
      <c r="A10308"/>
      <c r="E10308"/>
    </row>
    <row r="10309" spans="1:5" x14ac:dyDescent="0.35">
      <c r="A10309"/>
      <c r="E10309"/>
    </row>
    <row r="10310" spans="1:5" x14ac:dyDescent="0.35">
      <c r="A10310"/>
      <c r="E10310"/>
    </row>
    <row r="10311" spans="1:5" x14ac:dyDescent="0.35">
      <c r="A10311"/>
      <c r="E10311"/>
    </row>
    <row r="10312" spans="1:5" x14ac:dyDescent="0.35">
      <c r="A10312"/>
      <c r="E10312"/>
    </row>
    <row r="10313" spans="1:5" x14ac:dyDescent="0.35">
      <c r="A10313"/>
      <c r="E10313"/>
    </row>
    <row r="10314" spans="1:5" x14ac:dyDescent="0.35">
      <c r="A10314"/>
      <c r="E10314"/>
    </row>
    <row r="10315" spans="1:5" x14ac:dyDescent="0.35">
      <c r="A10315"/>
      <c r="E10315"/>
    </row>
    <row r="10316" spans="1:5" x14ac:dyDescent="0.35">
      <c r="A10316"/>
      <c r="E10316"/>
    </row>
    <row r="10317" spans="1:5" x14ac:dyDescent="0.35">
      <c r="A10317"/>
      <c r="E10317"/>
    </row>
    <row r="10318" spans="1:5" x14ac:dyDescent="0.35">
      <c r="A10318"/>
      <c r="E10318"/>
    </row>
    <row r="10319" spans="1:5" x14ac:dyDescent="0.35">
      <c r="A10319"/>
      <c r="E10319"/>
    </row>
    <row r="10320" spans="1:5" x14ac:dyDescent="0.35">
      <c r="A10320"/>
      <c r="E10320"/>
    </row>
    <row r="10321" spans="1:5" x14ac:dyDescent="0.35">
      <c r="A10321"/>
      <c r="E10321"/>
    </row>
    <row r="10322" spans="1:5" x14ac:dyDescent="0.35">
      <c r="A10322"/>
      <c r="E10322"/>
    </row>
    <row r="10323" spans="1:5" x14ac:dyDescent="0.35">
      <c r="A10323"/>
      <c r="E10323"/>
    </row>
    <row r="10324" spans="1:5" x14ac:dyDescent="0.35">
      <c r="A10324"/>
      <c r="E10324"/>
    </row>
    <row r="10325" spans="1:5" x14ac:dyDescent="0.35">
      <c r="A10325"/>
      <c r="E10325"/>
    </row>
    <row r="10326" spans="1:5" x14ac:dyDescent="0.35">
      <c r="A10326"/>
      <c r="E10326"/>
    </row>
    <row r="10327" spans="1:5" x14ac:dyDescent="0.35">
      <c r="A10327"/>
      <c r="E10327"/>
    </row>
    <row r="10328" spans="1:5" x14ac:dyDescent="0.35">
      <c r="A10328"/>
      <c r="E10328"/>
    </row>
    <row r="10329" spans="1:5" x14ac:dyDescent="0.35">
      <c r="A10329"/>
      <c r="E10329"/>
    </row>
    <row r="10330" spans="1:5" x14ac:dyDescent="0.35">
      <c r="A10330"/>
      <c r="E10330"/>
    </row>
    <row r="10331" spans="1:5" x14ac:dyDescent="0.35">
      <c r="A10331"/>
      <c r="E10331"/>
    </row>
    <row r="10332" spans="1:5" x14ac:dyDescent="0.35">
      <c r="A10332"/>
      <c r="E10332"/>
    </row>
    <row r="10333" spans="1:5" x14ac:dyDescent="0.35">
      <c r="A10333"/>
      <c r="E10333"/>
    </row>
    <row r="10334" spans="1:5" x14ac:dyDescent="0.35">
      <c r="A10334"/>
      <c r="E10334"/>
    </row>
    <row r="10335" spans="1:5" x14ac:dyDescent="0.35">
      <c r="A10335"/>
      <c r="E10335"/>
    </row>
    <row r="10336" spans="1:5" x14ac:dyDescent="0.35">
      <c r="A10336"/>
      <c r="E10336"/>
    </row>
    <row r="10337" spans="1:5" x14ac:dyDescent="0.35">
      <c r="A10337"/>
      <c r="E10337"/>
    </row>
    <row r="10338" spans="1:5" x14ac:dyDescent="0.35">
      <c r="A10338"/>
      <c r="E10338"/>
    </row>
    <row r="10339" spans="1:5" x14ac:dyDescent="0.35">
      <c r="A10339"/>
      <c r="E10339"/>
    </row>
    <row r="10340" spans="1:5" x14ac:dyDescent="0.35">
      <c r="A10340"/>
      <c r="E10340"/>
    </row>
    <row r="10341" spans="1:5" x14ac:dyDescent="0.35">
      <c r="A10341"/>
      <c r="E10341"/>
    </row>
    <row r="10342" spans="1:5" x14ac:dyDescent="0.35">
      <c r="A10342"/>
      <c r="E10342"/>
    </row>
    <row r="10343" spans="1:5" x14ac:dyDescent="0.35">
      <c r="A10343"/>
      <c r="E10343"/>
    </row>
    <row r="10344" spans="1:5" x14ac:dyDescent="0.35">
      <c r="A10344"/>
      <c r="E10344"/>
    </row>
    <row r="10345" spans="1:5" x14ac:dyDescent="0.35">
      <c r="A10345"/>
      <c r="E10345"/>
    </row>
    <row r="10346" spans="1:5" x14ac:dyDescent="0.35">
      <c r="A10346"/>
      <c r="E10346"/>
    </row>
    <row r="10347" spans="1:5" x14ac:dyDescent="0.35">
      <c r="A10347"/>
      <c r="E10347"/>
    </row>
    <row r="10348" spans="1:5" x14ac:dyDescent="0.35">
      <c r="A10348"/>
      <c r="E10348"/>
    </row>
    <row r="10349" spans="1:5" x14ac:dyDescent="0.35">
      <c r="A10349"/>
      <c r="E10349"/>
    </row>
    <row r="10350" spans="1:5" x14ac:dyDescent="0.35">
      <c r="A10350"/>
      <c r="E10350"/>
    </row>
    <row r="10351" spans="1:5" x14ac:dyDescent="0.35">
      <c r="A10351"/>
      <c r="E10351"/>
    </row>
    <row r="10352" spans="1:5" x14ac:dyDescent="0.35">
      <c r="A10352"/>
      <c r="E10352"/>
    </row>
    <row r="10353" spans="1:5" x14ac:dyDescent="0.35">
      <c r="A10353"/>
      <c r="E10353"/>
    </row>
    <row r="10354" spans="1:5" x14ac:dyDescent="0.35">
      <c r="A10354"/>
      <c r="E10354"/>
    </row>
    <row r="10355" spans="1:5" x14ac:dyDescent="0.35">
      <c r="A10355"/>
      <c r="E10355"/>
    </row>
    <row r="10356" spans="1:5" x14ac:dyDescent="0.35">
      <c r="A10356"/>
      <c r="E10356"/>
    </row>
    <row r="10357" spans="1:5" x14ac:dyDescent="0.35">
      <c r="A10357"/>
      <c r="E10357"/>
    </row>
    <row r="10358" spans="1:5" x14ac:dyDescent="0.35">
      <c r="A10358"/>
      <c r="E10358"/>
    </row>
    <row r="10359" spans="1:5" x14ac:dyDescent="0.35">
      <c r="A10359"/>
      <c r="E10359"/>
    </row>
    <row r="10360" spans="1:5" x14ac:dyDescent="0.35">
      <c r="A10360"/>
      <c r="E10360"/>
    </row>
    <row r="10361" spans="1:5" x14ac:dyDescent="0.35">
      <c r="A10361"/>
      <c r="E10361"/>
    </row>
    <row r="10362" spans="1:5" x14ac:dyDescent="0.35">
      <c r="A10362"/>
      <c r="E10362"/>
    </row>
    <row r="10363" spans="1:5" x14ac:dyDescent="0.35">
      <c r="A10363"/>
      <c r="E10363"/>
    </row>
    <row r="10364" spans="1:5" x14ac:dyDescent="0.35">
      <c r="A10364"/>
      <c r="E10364"/>
    </row>
    <row r="10365" spans="1:5" x14ac:dyDescent="0.35">
      <c r="A10365"/>
      <c r="E10365"/>
    </row>
    <row r="10366" spans="1:5" x14ac:dyDescent="0.35">
      <c r="A10366"/>
      <c r="E10366"/>
    </row>
    <row r="10367" spans="1:5" x14ac:dyDescent="0.35">
      <c r="A10367"/>
      <c r="E10367"/>
    </row>
    <row r="10368" spans="1:5" x14ac:dyDescent="0.35">
      <c r="A10368"/>
      <c r="E10368"/>
    </row>
    <row r="10369" spans="1:5" x14ac:dyDescent="0.35">
      <c r="A10369"/>
      <c r="E10369"/>
    </row>
    <row r="10370" spans="1:5" x14ac:dyDescent="0.35">
      <c r="A10370"/>
      <c r="E10370"/>
    </row>
    <row r="10371" spans="1:5" x14ac:dyDescent="0.35">
      <c r="A10371"/>
      <c r="E10371"/>
    </row>
    <row r="10372" spans="1:5" x14ac:dyDescent="0.35">
      <c r="A10372"/>
      <c r="E10372"/>
    </row>
    <row r="10373" spans="1:5" x14ac:dyDescent="0.35">
      <c r="A10373"/>
      <c r="E10373"/>
    </row>
    <row r="10374" spans="1:5" x14ac:dyDescent="0.35">
      <c r="A10374"/>
      <c r="E10374"/>
    </row>
    <row r="10375" spans="1:5" x14ac:dyDescent="0.35">
      <c r="A10375"/>
      <c r="E10375"/>
    </row>
    <row r="10376" spans="1:5" x14ac:dyDescent="0.35">
      <c r="A10376"/>
      <c r="E10376"/>
    </row>
    <row r="10377" spans="1:5" x14ac:dyDescent="0.35">
      <c r="A10377"/>
      <c r="E10377"/>
    </row>
    <row r="10378" spans="1:5" x14ac:dyDescent="0.35">
      <c r="A10378"/>
      <c r="E10378"/>
    </row>
    <row r="10379" spans="1:5" x14ac:dyDescent="0.35">
      <c r="A10379"/>
      <c r="E10379"/>
    </row>
    <row r="10380" spans="1:5" x14ac:dyDescent="0.35">
      <c r="A10380"/>
      <c r="E10380"/>
    </row>
    <row r="10381" spans="1:5" x14ac:dyDescent="0.35">
      <c r="A10381"/>
      <c r="E10381"/>
    </row>
    <row r="10382" spans="1:5" x14ac:dyDescent="0.35">
      <c r="A10382"/>
      <c r="E10382"/>
    </row>
    <row r="10383" spans="1:5" x14ac:dyDescent="0.35">
      <c r="A10383"/>
      <c r="E10383"/>
    </row>
    <row r="10384" spans="1:5" x14ac:dyDescent="0.35">
      <c r="A10384"/>
      <c r="E10384"/>
    </row>
    <row r="10385" spans="1:5" x14ac:dyDescent="0.35">
      <c r="A10385"/>
      <c r="E10385"/>
    </row>
    <row r="10386" spans="1:5" x14ac:dyDescent="0.35">
      <c r="A10386"/>
      <c r="E10386"/>
    </row>
    <row r="10387" spans="1:5" x14ac:dyDescent="0.35">
      <c r="A10387"/>
      <c r="E10387"/>
    </row>
    <row r="10388" spans="1:5" x14ac:dyDescent="0.35">
      <c r="A10388"/>
      <c r="E10388"/>
    </row>
    <row r="10389" spans="1:5" x14ac:dyDescent="0.35">
      <c r="A10389"/>
      <c r="E10389"/>
    </row>
    <row r="10390" spans="1:5" x14ac:dyDescent="0.35">
      <c r="A10390"/>
      <c r="E10390"/>
    </row>
    <row r="10391" spans="1:5" x14ac:dyDescent="0.35">
      <c r="A10391"/>
      <c r="E10391"/>
    </row>
    <row r="10392" spans="1:5" x14ac:dyDescent="0.35">
      <c r="A10392"/>
      <c r="E10392"/>
    </row>
    <row r="10393" spans="1:5" x14ac:dyDescent="0.35">
      <c r="A10393"/>
      <c r="E10393"/>
    </row>
    <row r="10394" spans="1:5" x14ac:dyDescent="0.35">
      <c r="A10394"/>
      <c r="E10394"/>
    </row>
    <row r="10395" spans="1:5" x14ac:dyDescent="0.35">
      <c r="A10395"/>
      <c r="E10395"/>
    </row>
    <row r="10396" spans="1:5" x14ac:dyDescent="0.35">
      <c r="A10396"/>
      <c r="E10396"/>
    </row>
    <row r="10397" spans="1:5" x14ac:dyDescent="0.35">
      <c r="A10397"/>
      <c r="E10397"/>
    </row>
    <row r="10398" spans="1:5" x14ac:dyDescent="0.35">
      <c r="A10398"/>
      <c r="E10398"/>
    </row>
    <row r="10399" spans="1:5" x14ac:dyDescent="0.35">
      <c r="A10399"/>
      <c r="E10399"/>
    </row>
    <row r="10400" spans="1:5" x14ac:dyDescent="0.35">
      <c r="A10400"/>
      <c r="E10400"/>
    </row>
    <row r="10401" spans="1:5" x14ac:dyDescent="0.35">
      <c r="A10401"/>
      <c r="E10401"/>
    </row>
    <row r="10402" spans="1:5" x14ac:dyDescent="0.35">
      <c r="A10402"/>
      <c r="E10402"/>
    </row>
    <row r="10403" spans="1:5" x14ac:dyDescent="0.35">
      <c r="A10403"/>
      <c r="E10403"/>
    </row>
    <row r="10404" spans="1:5" x14ac:dyDescent="0.35">
      <c r="A10404"/>
      <c r="E10404"/>
    </row>
    <row r="10405" spans="1:5" x14ac:dyDescent="0.35">
      <c r="A10405"/>
      <c r="E10405"/>
    </row>
    <row r="10406" spans="1:5" x14ac:dyDescent="0.35">
      <c r="A10406"/>
      <c r="E10406"/>
    </row>
    <row r="10407" spans="1:5" x14ac:dyDescent="0.35">
      <c r="A10407"/>
      <c r="E10407"/>
    </row>
    <row r="10408" spans="1:5" x14ac:dyDescent="0.35">
      <c r="A10408"/>
      <c r="E10408"/>
    </row>
    <row r="10409" spans="1:5" x14ac:dyDescent="0.35">
      <c r="A10409"/>
      <c r="E10409"/>
    </row>
    <row r="10410" spans="1:5" x14ac:dyDescent="0.35">
      <c r="A10410"/>
      <c r="E10410"/>
    </row>
    <row r="10411" spans="1:5" x14ac:dyDescent="0.35">
      <c r="A10411"/>
      <c r="E10411"/>
    </row>
    <row r="10412" spans="1:5" x14ac:dyDescent="0.35">
      <c r="A10412"/>
      <c r="E10412"/>
    </row>
    <row r="10413" spans="1:5" x14ac:dyDescent="0.35">
      <c r="A10413"/>
      <c r="E10413"/>
    </row>
    <row r="10414" spans="1:5" x14ac:dyDescent="0.35">
      <c r="A10414"/>
      <c r="E10414"/>
    </row>
    <row r="10415" spans="1:5" x14ac:dyDescent="0.35">
      <c r="A10415"/>
      <c r="E10415"/>
    </row>
    <row r="10416" spans="1:5" x14ac:dyDescent="0.35">
      <c r="A10416"/>
      <c r="E10416"/>
    </row>
    <row r="10417" spans="1:5" x14ac:dyDescent="0.35">
      <c r="A10417"/>
      <c r="E10417"/>
    </row>
    <row r="10418" spans="1:5" x14ac:dyDescent="0.35">
      <c r="A10418"/>
      <c r="E10418"/>
    </row>
    <row r="10419" spans="1:5" x14ac:dyDescent="0.35">
      <c r="A10419"/>
      <c r="E10419"/>
    </row>
    <row r="10420" spans="1:5" x14ac:dyDescent="0.35">
      <c r="A10420"/>
      <c r="E10420"/>
    </row>
    <row r="10421" spans="1:5" x14ac:dyDescent="0.35">
      <c r="A10421"/>
      <c r="E10421"/>
    </row>
    <row r="10422" spans="1:5" x14ac:dyDescent="0.35">
      <c r="A10422"/>
      <c r="E10422"/>
    </row>
    <row r="10423" spans="1:5" x14ac:dyDescent="0.35">
      <c r="A10423"/>
      <c r="E10423"/>
    </row>
    <row r="10424" spans="1:5" x14ac:dyDescent="0.35">
      <c r="A10424"/>
      <c r="E10424"/>
    </row>
    <row r="10425" spans="1:5" x14ac:dyDescent="0.35">
      <c r="A10425"/>
      <c r="E10425"/>
    </row>
    <row r="10426" spans="1:5" x14ac:dyDescent="0.35">
      <c r="A10426"/>
      <c r="E10426"/>
    </row>
    <row r="10427" spans="1:5" x14ac:dyDescent="0.35">
      <c r="A10427"/>
      <c r="E10427"/>
    </row>
    <row r="10428" spans="1:5" x14ac:dyDescent="0.35">
      <c r="A10428"/>
      <c r="E10428"/>
    </row>
    <row r="10429" spans="1:5" x14ac:dyDescent="0.35">
      <c r="A10429"/>
      <c r="E10429"/>
    </row>
    <row r="10430" spans="1:5" x14ac:dyDescent="0.35">
      <c r="A10430"/>
      <c r="E10430"/>
    </row>
    <row r="10431" spans="1:5" x14ac:dyDescent="0.35">
      <c r="A10431"/>
      <c r="E10431"/>
    </row>
    <row r="10432" spans="1:5" x14ac:dyDescent="0.35">
      <c r="A10432"/>
      <c r="E10432"/>
    </row>
    <row r="10433" spans="1:5" x14ac:dyDescent="0.35">
      <c r="A10433"/>
      <c r="E10433"/>
    </row>
    <row r="10434" spans="1:5" x14ac:dyDescent="0.35">
      <c r="A10434"/>
      <c r="E10434"/>
    </row>
    <row r="10435" spans="1:5" x14ac:dyDescent="0.35">
      <c r="A10435"/>
      <c r="E10435"/>
    </row>
    <row r="10436" spans="1:5" x14ac:dyDescent="0.35">
      <c r="A10436"/>
      <c r="E10436"/>
    </row>
    <row r="10437" spans="1:5" x14ac:dyDescent="0.35">
      <c r="A10437"/>
      <c r="E10437"/>
    </row>
    <row r="10438" spans="1:5" x14ac:dyDescent="0.35">
      <c r="A10438"/>
      <c r="E10438"/>
    </row>
    <row r="10439" spans="1:5" x14ac:dyDescent="0.35">
      <c r="A10439"/>
      <c r="E10439"/>
    </row>
    <row r="10440" spans="1:5" x14ac:dyDescent="0.35">
      <c r="A10440"/>
      <c r="E10440"/>
    </row>
    <row r="10441" spans="1:5" x14ac:dyDescent="0.35">
      <c r="A10441"/>
      <c r="E10441"/>
    </row>
    <row r="10442" spans="1:5" x14ac:dyDescent="0.35">
      <c r="A10442"/>
      <c r="E10442"/>
    </row>
    <row r="10443" spans="1:5" x14ac:dyDescent="0.35">
      <c r="A10443"/>
      <c r="E10443"/>
    </row>
    <row r="10444" spans="1:5" x14ac:dyDescent="0.35">
      <c r="A10444"/>
      <c r="E10444"/>
    </row>
    <row r="10445" spans="1:5" x14ac:dyDescent="0.35">
      <c r="A10445"/>
      <c r="E10445"/>
    </row>
    <row r="10446" spans="1:5" x14ac:dyDescent="0.35">
      <c r="A10446"/>
      <c r="E10446"/>
    </row>
    <row r="10447" spans="1:5" x14ac:dyDescent="0.35">
      <c r="A10447"/>
      <c r="E10447"/>
    </row>
    <row r="10448" spans="1:5" x14ac:dyDescent="0.35">
      <c r="A10448"/>
      <c r="E10448"/>
    </row>
    <row r="10449" spans="1:5" x14ac:dyDescent="0.35">
      <c r="A10449"/>
      <c r="E10449"/>
    </row>
    <row r="10450" spans="1:5" x14ac:dyDescent="0.35">
      <c r="A10450"/>
      <c r="E10450"/>
    </row>
    <row r="10451" spans="1:5" x14ac:dyDescent="0.35">
      <c r="A10451"/>
      <c r="E10451"/>
    </row>
    <row r="10452" spans="1:5" x14ac:dyDescent="0.35">
      <c r="A10452"/>
      <c r="E10452"/>
    </row>
    <row r="10453" spans="1:5" x14ac:dyDescent="0.35">
      <c r="A10453"/>
      <c r="E10453"/>
    </row>
    <row r="10454" spans="1:5" x14ac:dyDescent="0.35">
      <c r="A10454"/>
      <c r="E10454"/>
    </row>
    <row r="10455" spans="1:5" x14ac:dyDescent="0.35">
      <c r="A10455"/>
      <c r="E10455"/>
    </row>
    <row r="10456" spans="1:5" x14ac:dyDescent="0.35">
      <c r="A10456"/>
      <c r="E10456"/>
    </row>
    <row r="10457" spans="1:5" x14ac:dyDescent="0.35">
      <c r="A10457"/>
      <c r="E10457"/>
    </row>
    <row r="10458" spans="1:5" x14ac:dyDescent="0.35">
      <c r="A10458"/>
      <c r="E10458"/>
    </row>
    <row r="10459" spans="1:5" x14ac:dyDescent="0.35">
      <c r="A10459"/>
      <c r="E10459"/>
    </row>
    <row r="10460" spans="1:5" x14ac:dyDescent="0.35">
      <c r="A10460"/>
      <c r="E10460"/>
    </row>
    <row r="10461" spans="1:5" x14ac:dyDescent="0.35">
      <c r="A10461"/>
      <c r="E10461"/>
    </row>
    <row r="10462" spans="1:5" x14ac:dyDescent="0.35">
      <c r="A10462"/>
      <c r="E10462"/>
    </row>
    <row r="10463" spans="1:5" x14ac:dyDescent="0.35">
      <c r="A10463"/>
      <c r="E10463"/>
    </row>
    <row r="10464" spans="1:5" x14ac:dyDescent="0.35">
      <c r="A10464"/>
      <c r="E10464"/>
    </row>
    <row r="10465" spans="1:5" x14ac:dyDescent="0.35">
      <c r="A10465"/>
      <c r="E10465"/>
    </row>
    <row r="10466" spans="1:5" x14ac:dyDescent="0.35">
      <c r="A10466"/>
      <c r="E10466"/>
    </row>
    <row r="10467" spans="1:5" x14ac:dyDescent="0.35">
      <c r="A10467"/>
      <c r="E10467"/>
    </row>
    <row r="10468" spans="1:5" x14ac:dyDescent="0.35">
      <c r="A10468"/>
      <c r="E10468"/>
    </row>
    <row r="10469" spans="1:5" x14ac:dyDescent="0.35">
      <c r="A10469"/>
      <c r="E10469"/>
    </row>
    <row r="10470" spans="1:5" x14ac:dyDescent="0.35">
      <c r="A10470"/>
      <c r="E10470"/>
    </row>
    <row r="10471" spans="1:5" x14ac:dyDescent="0.35">
      <c r="A10471"/>
      <c r="E10471"/>
    </row>
    <row r="10472" spans="1:5" x14ac:dyDescent="0.35">
      <c r="A10472"/>
      <c r="E10472"/>
    </row>
    <row r="10473" spans="1:5" x14ac:dyDescent="0.35">
      <c r="A10473"/>
      <c r="E10473"/>
    </row>
    <row r="10474" spans="1:5" x14ac:dyDescent="0.35">
      <c r="A10474"/>
      <c r="E10474"/>
    </row>
    <row r="10475" spans="1:5" x14ac:dyDescent="0.35">
      <c r="A10475"/>
      <c r="E10475"/>
    </row>
    <row r="10476" spans="1:5" x14ac:dyDescent="0.35">
      <c r="A10476"/>
      <c r="E10476"/>
    </row>
    <row r="10477" spans="1:5" x14ac:dyDescent="0.35">
      <c r="A10477"/>
      <c r="E10477"/>
    </row>
    <row r="10478" spans="1:5" x14ac:dyDescent="0.35">
      <c r="A10478"/>
      <c r="E10478"/>
    </row>
    <row r="10479" spans="1:5" x14ac:dyDescent="0.35">
      <c r="A10479"/>
      <c r="E10479"/>
    </row>
    <row r="10480" spans="1:5" x14ac:dyDescent="0.35">
      <c r="A10480"/>
      <c r="E10480"/>
    </row>
    <row r="10481" spans="1:5" x14ac:dyDescent="0.35">
      <c r="A10481"/>
      <c r="E10481"/>
    </row>
    <row r="10482" spans="1:5" x14ac:dyDescent="0.35">
      <c r="A10482"/>
      <c r="E10482"/>
    </row>
    <row r="10483" spans="1:5" x14ac:dyDescent="0.35">
      <c r="A10483"/>
      <c r="E10483"/>
    </row>
    <row r="10484" spans="1:5" x14ac:dyDescent="0.35">
      <c r="A10484"/>
      <c r="E10484"/>
    </row>
    <row r="10485" spans="1:5" x14ac:dyDescent="0.35">
      <c r="A10485"/>
      <c r="E10485"/>
    </row>
    <row r="10486" spans="1:5" x14ac:dyDescent="0.35">
      <c r="A10486"/>
      <c r="E10486"/>
    </row>
    <row r="10487" spans="1:5" x14ac:dyDescent="0.35">
      <c r="A10487"/>
      <c r="E10487"/>
    </row>
    <row r="10488" spans="1:5" x14ac:dyDescent="0.35">
      <c r="A10488"/>
      <c r="E10488"/>
    </row>
    <row r="10489" spans="1:5" x14ac:dyDescent="0.35">
      <c r="A10489"/>
      <c r="E10489"/>
    </row>
    <row r="10490" spans="1:5" x14ac:dyDescent="0.35">
      <c r="A10490"/>
      <c r="E10490"/>
    </row>
    <row r="10491" spans="1:5" x14ac:dyDescent="0.35">
      <c r="A10491"/>
      <c r="E10491"/>
    </row>
    <row r="10492" spans="1:5" x14ac:dyDescent="0.35">
      <c r="A10492"/>
      <c r="E10492"/>
    </row>
    <row r="10493" spans="1:5" x14ac:dyDescent="0.35">
      <c r="A10493"/>
      <c r="E10493"/>
    </row>
    <row r="10494" spans="1:5" x14ac:dyDescent="0.35">
      <c r="A10494"/>
      <c r="E10494"/>
    </row>
    <row r="10495" spans="1:5" x14ac:dyDescent="0.35">
      <c r="A10495"/>
      <c r="E10495"/>
    </row>
    <row r="10496" spans="1:5" x14ac:dyDescent="0.35">
      <c r="A10496"/>
      <c r="E10496"/>
    </row>
    <row r="10497" spans="1:5" x14ac:dyDescent="0.35">
      <c r="A10497"/>
      <c r="E10497"/>
    </row>
    <row r="10498" spans="1:5" x14ac:dyDescent="0.35">
      <c r="A10498"/>
      <c r="E10498"/>
    </row>
    <row r="10499" spans="1:5" x14ac:dyDescent="0.35">
      <c r="A10499"/>
      <c r="E10499"/>
    </row>
    <row r="10500" spans="1:5" x14ac:dyDescent="0.35">
      <c r="A10500"/>
      <c r="E10500"/>
    </row>
    <row r="10501" spans="1:5" x14ac:dyDescent="0.35">
      <c r="A10501"/>
      <c r="E10501"/>
    </row>
    <row r="10502" spans="1:5" x14ac:dyDescent="0.35">
      <c r="A10502"/>
      <c r="E10502"/>
    </row>
    <row r="10503" spans="1:5" x14ac:dyDescent="0.35">
      <c r="A10503"/>
      <c r="E10503"/>
    </row>
    <row r="10504" spans="1:5" x14ac:dyDescent="0.35">
      <c r="A10504"/>
      <c r="E10504"/>
    </row>
    <row r="10505" spans="1:5" x14ac:dyDescent="0.35">
      <c r="A10505"/>
      <c r="E10505"/>
    </row>
    <row r="10506" spans="1:5" x14ac:dyDescent="0.35">
      <c r="A10506"/>
      <c r="E10506"/>
    </row>
    <row r="10507" spans="1:5" x14ac:dyDescent="0.35">
      <c r="A10507"/>
      <c r="E10507"/>
    </row>
    <row r="10508" spans="1:5" x14ac:dyDescent="0.35">
      <c r="A10508"/>
      <c r="E10508"/>
    </row>
    <row r="10509" spans="1:5" x14ac:dyDescent="0.35">
      <c r="A10509"/>
      <c r="E10509"/>
    </row>
    <row r="10510" spans="1:5" x14ac:dyDescent="0.35">
      <c r="A10510"/>
      <c r="E10510"/>
    </row>
    <row r="10511" spans="1:5" x14ac:dyDescent="0.35">
      <c r="A10511"/>
      <c r="E10511"/>
    </row>
    <row r="10512" spans="1:5" x14ac:dyDescent="0.35">
      <c r="A10512"/>
      <c r="E10512"/>
    </row>
    <row r="10513" spans="1:5" x14ac:dyDescent="0.35">
      <c r="A10513"/>
      <c r="E10513"/>
    </row>
    <row r="10514" spans="1:5" x14ac:dyDescent="0.35">
      <c r="A10514"/>
      <c r="E10514"/>
    </row>
    <row r="10515" spans="1:5" x14ac:dyDescent="0.35">
      <c r="A10515"/>
      <c r="E10515"/>
    </row>
    <row r="10516" spans="1:5" x14ac:dyDescent="0.35">
      <c r="A10516"/>
      <c r="E10516"/>
    </row>
    <row r="10517" spans="1:5" x14ac:dyDescent="0.35">
      <c r="A10517"/>
      <c r="E10517"/>
    </row>
    <row r="10518" spans="1:5" x14ac:dyDescent="0.35">
      <c r="A10518"/>
      <c r="E10518"/>
    </row>
    <row r="10519" spans="1:5" x14ac:dyDescent="0.35">
      <c r="A10519"/>
      <c r="E10519"/>
    </row>
    <row r="10520" spans="1:5" x14ac:dyDescent="0.35">
      <c r="A10520"/>
      <c r="E10520"/>
    </row>
    <row r="10521" spans="1:5" x14ac:dyDescent="0.35">
      <c r="A10521"/>
      <c r="E10521"/>
    </row>
    <row r="10522" spans="1:5" x14ac:dyDescent="0.35">
      <c r="A10522"/>
      <c r="E10522"/>
    </row>
    <row r="10523" spans="1:5" x14ac:dyDescent="0.35">
      <c r="A10523"/>
      <c r="E10523"/>
    </row>
    <row r="10524" spans="1:5" x14ac:dyDescent="0.35">
      <c r="A10524"/>
      <c r="E10524"/>
    </row>
    <row r="10525" spans="1:5" x14ac:dyDescent="0.35">
      <c r="A10525"/>
      <c r="E10525"/>
    </row>
    <row r="10526" spans="1:5" x14ac:dyDescent="0.35">
      <c r="A10526"/>
      <c r="E10526"/>
    </row>
    <row r="10527" spans="1:5" x14ac:dyDescent="0.35">
      <c r="A10527"/>
      <c r="E10527"/>
    </row>
    <row r="10528" spans="1:5" x14ac:dyDescent="0.35">
      <c r="A10528"/>
      <c r="E10528"/>
    </row>
    <row r="10529" spans="1:5" x14ac:dyDescent="0.35">
      <c r="A10529"/>
      <c r="E10529"/>
    </row>
    <row r="10530" spans="1:5" x14ac:dyDescent="0.35">
      <c r="A10530"/>
      <c r="E10530"/>
    </row>
    <row r="10531" spans="1:5" x14ac:dyDescent="0.35">
      <c r="A10531"/>
      <c r="E10531"/>
    </row>
    <row r="10532" spans="1:5" x14ac:dyDescent="0.35">
      <c r="A10532"/>
      <c r="E10532"/>
    </row>
    <row r="10533" spans="1:5" x14ac:dyDescent="0.35">
      <c r="A10533"/>
      <c r="E10533"/>
    </row>
    <row r="10534" spans="1:5" x14ac:dyDescent="0.35">
      <c r="A10534"/>
      <c r="E10534"/>
    </row>
    <row r="10535" spans="1:5" x14ac:dyDescent="0.35">
      <c r="A10535"/>
      <c r="E10535"/>
    </row>
    <row r="10536" spans="1:5" x14ac:dyDescent="0.35">
      <c r="A10536"/>
      <c r="E10536"/>
    </row>
    <row r="10537" spans="1:5" x14ac:dyDescent="0.35">
      <c r="A10537"/>
      <c r="E10537"/>
    </row>
    <row r="10538" spans="1:5" x14ac:dyDescent="0.35">
      <c r="A10538"/>
      <c r="E10538"/>
    </row>
    <row r="10539" spans="1:5" x14ac:dyDescent="0.35">
      <c r="A10539"/>
      <c r="E10539"/>
    </row>
    <row r="10540" spans="1:5" x14ac:dyDescent="0.35">
      <c r="A10540"/>
      <c r="E10540"/>
    </row>
    <row r="10541" spans="1:5" x14ac:dyDescent="0.35">
      <c r="A10541"/>
      <c r="E10541"/>
    </row>
    <row r="10542" spans="1:5" x14ac:dyDescent="0.35">
      <c r="A10542"/>
      <c r="E10542"/>
    </row>
    <row r="10543" spans="1:5" x14ac:dyDescent="0.35">
      <c r="A10543"/>
      <c r="E10543"/>
    </row>
    <row r="10544" spans="1:5" x14ac:dyDescent="0.35">
      <c r="A10544"/>
      <c r="E10544"/>
    </row>
    <row r="10545" spans="1:5" x14ac:dyDescent="0.35">
      <c r="A10545"/>
      <c r="E10545"/>
    </row>
    <row r="10546" spans="1:5" x14ac:dyDescent="0.35">
      <c r="A10546"/>
      <c r="E10546"/>
    </row>
    <row r="10547" spans="1:5" x14ac:dyDescent="0.35">
      <c r="A10547"/>
      <c r="E10547"/>
    </row>
    <row r="10548" spans="1:5" x14ac:dyDescent="0.35">
      <c r="A10548"/>
      <c r="E10548"/>
    </row>
    <row r="10549" spans="1:5" x14ac:dyDescent="0.35">
      <c r="A10549"/>
      <c r="E10549"/>
    </row>
    <row r="10550" spans="1:5" x14ac:dyDescent="0.35">
      <c r="A10550"/>
      <c r="E10550"/>
    </row>
    <row r="10551" spans="1:5" x14ac:dyDescent="0.35">
      <c r="A10551"/>
      <c r="E10551"/>
    </row>
    <row r="10552" spans="1:5" x14ac:dyDescent="0.35">
      <c r="A10552"/>
      <c r="E10552"/>
    </row>
    <row r="10553" spans="1:5" x14ac:dyDescent="0.35">
      <c r="A10553"/>
      <c r="E10553"/>
    </row>
    <row r="10554" spans="1:5" x14ac:dyDescent="0.35">
      <c r="A10554"/>
      <c r="E10554"/>
    </row>
    <row r="10555" spans="1:5" x14ac:dyDescent="0.35">
      <c r="A10555"/>
      <c r="E10555"/>
    </row>
    <row r="10556" spans="1:5" x14ac:dyDescent="0.35">
      <c r="A10556"/>
      <c r="E10556"/>
    </row>
    <row r="10557" spans="1:5" x14ac:dyDescent="0.35">
      <c r="A10557"/>
      <c r="E10557"/>
    </row>
    <row r="10558" spans="1:5" x14ac:dyDescent="0.35">
      <c r="A10558"/>
      <c r="E10558"/>
    </row>
    <row r="10559" spans="1:5" x14ac:dyDescent="0.35">
      <c r="A10559"/>
      <c r="E10559"/>
    </row>
    <row r="10560" spans="1:5" x14ac:dyDescent="0.35">
      <c r="A10560"/>
      <c r="E10560"/>
    </row>
    <row r="10561" spans="1:5" x14ac:dyDescent="0.35">
      <c r="A10561"/>
      <c r="E10561"/>
    </row>
    <row r="10562" spans="1:5" x14ac:dyDescent="0.35">
      <c r="A10562"/>
      <c r="E10562"/>
    </row>
    <row r="10563" spans="1:5" x14ac:dyDescent="0.35">
      <c r="A10563"/>
      <c r="E10563"/>
    </row>
    <row r="10564" spans="1:5" x14ac:dyDescent="0.35">
      <c r="A10564"/>
      <c r="E10564"/>
    </row>
    <row r="10565" spans="1:5" x14ac:dyDescent="0.35">
      <c r="A10565"/>
      <c r="E10565"/>
    </row>
    <row r="10566" spans="1:5" x14ac:dyDescent="0.35">
      <c r="A10566"/>
      <c r="E10566"/>
    </row>
    <row r="10567" spans="1:5" x14ac:dyDescent="0.35">
      <c r="A10567"/>
      <c r="E10567"/>
    </row>
    <row r="10568" spans="1:5" x14ac:dyDescent="0.35">
      <c r="A10568"/>
      <c r="E10568"/>
    </row>
    <row r="10569" spans="1:5" x14ac:dyDescent="0.35">
      <c r="A10569"/>
      <c r="E10569"/>
    </row>
    <row r="10570" spans="1:5" x14ac:dyDescent="0.35">
      <c r="A10570"/>
      <c r="E10570"/>
    </row>
    <row r="10571" spans="1:5" x14ac:dyDescent="0.35">
      <c r="A10571"/>
      <c r="E10571"/>
    </row>
    <row r="10572" spans="1:5" x14ac:dyDescent="0.35">
      <c r="A10572"/>
      <c r="E10572"/>
    </row>
    <row r="10573" spans="1:5" x14ac:dyDescent="0.35">
      <c r="A10573"/>
      <c r="E10573"/>
    </row>
    <row r="10574" spans="1:5" x14ac:dyDescent="0.35">
      <c r="A10574"/>
      <c r="E10574"/>
    </row>
    <row r="10575" spans="1:5" x14ac:dyDescent="0.35">
      <c r="A10575"/>
      <c r="E10575"/>
    </row>
    <row r="10576" spans="1:5" x14ac:dyDescent="0.35">
      <c r="A10576"/>
      <c r="E10576"/>
    </row>
    <row r="10577" spans="1:5" x14ac:dyDescent="0.35">
      <c r="A10577"/>
      <c r="E10577"/>
    </row>
    <row r="10578" spans="1:5" x14ac:dyDescent="0.35">
      <c r="A10578"/>
      <c r="E10578"/>
    </row>
    <row r="10579" spans="1:5" x14ac:dyDescent="0.35">
      <c r="A10579"/>
      <c r="E10579"/>
    </row>
    <row r="10580" spans="1:5" x14ac:dyDescent="0.35">
      <c r="A10580"/>
      <c r="E10580"/>
    </row>
    <row r="10581" spans="1:5" x14ac:dyDescent="0.35">
      <c r="A10581"/>
      <c r="E10581"/>
    </row>
    <row r="10582" spans="1:5" x14ac:dyDescent="0.35">
      <c r="A10582"/>
      <c r="E10582"/>
    </row>
    <row r="10583" spans="1:5" x14ac:dyDescent="0.35">
      <c r="A10583"/>
      <c r="E10583"/>
    </row>
    <row r="10584" spans="1:5" x14ac:dyDescent="0.35">
      <c r="A10584"/>
      <c r="E10584"/>
    </row>
    <row r="10585" spans="1:5" x14ac:dyDescent="0.35">
      <c r="A10585"/>
      <c r="E10585"/>
    </row>
    <row r="10586" spans="1:5" x14ac:dyDescent="0.35">
      <c r="A10586"/>
      <c r="E10586"/>
    </row>
    <row r="10587" spans="1:5" x14ac:dyDescent="0.35">
      <c r="A10587"/>
      <c r="E10587"/>
    </row>
    <row r="10588" spans="1:5" x14ac:dyDescent="0.35">
      <c r="A10588"/>
      <c r="E10588"/>
    </row>
    <row r="10589" spans="1:5" x14ac:dyDescent="0.35">
      <c r="A10589"/>
      <c r="E10589"/>
    </row>
    <row r="10590" spans="1:5" x14ac:dyDescent="0.35">
      <c r="A10590"/>
      <c r="E10590"/>
    </row>
    <row r="10591" spans="1:5" x14ac:dyDescent="0.35">
      <c r="A10591"/>
      <c r="E10591"/>
    </row>
    <row r="10592" spans="1:5" x14ac:dyDescent="0.35">
      <c r="A10592"/>
      <c r="E10592"/>
    </row>
    <row r="10593" spans="1:5" x14ac:dyDescent="0.35">
      <c r="A10593"/>
      <c r="E10593"/>
    </row>
    <row r="10594" spans="1:5" x14ac:dyDescent="0.35">
      <c r="A10594"/>
      <c r="E10594"/>
    </row>
    <row r="10595" spans="1:5" x14ac:dyDescent="0.35">
      <c r="A10595"/>
      <c r="E10595"/>
    </row>
    <row r="10596" spans="1:5" x14ac:dyDescent="0.35">
      <c r="A10596"/>
      <c r="E10596"/>
    </row>
    <row r="10597" spans="1:5" x14ac:dyDescent="0.35">
      <c r="A10597"/>
      <c r="E10597"/>
    </row>
    <row r="10598" spans="1:5" x14ac:dyDescent="0.35">
      <c r="A10598"/>
      <c r="E10598"/>
    </row>
    <row r="10599" spans="1:5" x14ac:dyDescent="0.35">
      <c r="A10599"/>
      <c r="E10599"/>
    </row>
    <row r="10600" spans="1:5" x14ac:dyDescent="0.35">
      <c r="A10600"/>
      <c r="E10600"/>
    </row>
    <row r="10601" spans="1:5" x14ac:dyDescent="0.35">
      <c r="A10601"/>
      <c r="E10601"/>
    </row>
    <row r="10602" spans="1:5" x14ac:dyDescent="0.35">
      <c r="A10602"/>
      <c r="E10602"/>
    </row>
    <row r="10603" spans="1:5" x14ac:dyDescent="0.35">
      <c r="A10603"/>
      <c r="E10603"/>
    </row>
    <row r="10604" spans="1:5" x14ac:dyDescent="0.35">
      <c r="A10604"/>
      <c r="E10604"/>
    </row>
    <row r="10605" spans="1:5" x14ac:dyDescent="0.35">
      <c r="A10605"/>
      <c r="E10605"/>
    </row>
    <row r="10606" spans="1:5" x14ac:dyDescent="0.35">
      <c r="A10606"/>
      <c r="E10606"/>
    </row>
    <row r="10607" spans="1:5" x14ac:dyDescent="0.35">
      <c r="A10607"/>
      <c r="E10607"/>
    </row>
    <row r="10608" spans="1:5" x14ac:dyDescent="0.35">
      <c r="A10608"/>
      <c r="E10608"/>
    </row>
    <row r="10609" spans="1:5" x14ac:dyDescent="0.35">
      <c r="A10609"/>
      <c r="E10609"/>
    </row>
    <row r="10610" spans="1:5" x14ac:dyDescent="0.35">
      <c r="A10610"/>
      <c r="E10610"/>
    </row>
    <row r="10611" spans="1:5" x14ac:dyDescent="0.35">
      <c r="A10611"/>
      <c r="E10611"/>
    </row>
    <row r="10612" spans="1:5" x14ac:dyDescent="0.35">
      <c r="A10612"/>
      <c r="E10612"/>
    </row>
    <row r="10613" spans="1:5" x14ac:dyDescent="0.35">
      <c r="A10613"/>
      <c r="E10613"/>
    </row>
    <row r="10614" spans="1:5" x14ac:dyDescent="0.35">
      <c r="A10614"/>
      <c r="E10614"/>
    </row>
    <row r="10615" spans="1:5" x14ac:dyDescent="0.35">
      <c r="A10615"/>
      <c r="E10615"/>
    </row>
    <row r="10616" spans="1:5" x14ac:dyDescent="0.35">
      <c r="A10616"/>
      <c r="E10616"/>
    </row>
    <row r="10617" spans="1:5" x14ac:dyDescent="0.35">
      <c r="A10617"/>
      <c r="E10617"/>
    </row>
    <row r="10618" spans="1:5" x14ac:dyDescent="0.35">
      <c r="A10618"/>
      <c r="E10618"/>
    </row>
    <row r="10619" spans="1:5" x14ac:dyDescent="0.35">
      <c r="A10619"/>
      <c r="E10619"/>
    </row>
    <row r="10620" spans="1:5" x14ac:dyDescent="0.35">
      <c r="A10620"/>
      <c r="E10620"/>
    </row>
    <row r="10621" spans="1:5" x14ac:dyDescent="0.35">
      <c r="A10621"/>
      <c r="E10621"/>
    </row>
    <row r="10622" spans="1:5" x14ac:dyDescent="0.35">
      <c r="A10622"/>
      <c r="E10622"/>
    </row>
    <row r="10623" spans="1:5" x14ac:dyDescent="0.35">
      <c r="A10623"/>
      <c r="E10623"/>
    </row>
    <row r="10624" spans="1:5" x14ac:dyDescent="0.35">
      <c r="A10624"/>
      <c r="E10624"/>
    </row>
    <row r="10625" spans="1:5" x14ac:dyDescent="0.35">
      <c r="A10625"/>
      <c r="E10625"/>
    </row>
    <row r="10626" spans="1:5" x14ac:dyDescent="0.35">
      <c r="A10626"/>
      <c r="E10626"/>
    </row>
    <row r="10627" spans="1:5" x14ac:dyDescent="0.35">
      <c r="A10627"/>
      <c r="E10627"/>
    </row>
    <row r="10628" spans="1:5" x14ac:dyDescent="0.35">
      <c r="A10628"/>
      <c r="E10628"/>
    </row>
    <row r="10629" spans="1:5" x14ac:dyDescent="0.35">
      <c r="A10629"/>
      <c r="E10629"/>
    </row>
    <row r="10630" spans="1:5" x14ac:dyDescent="0.35">
      <c r="A10630"/>
      <c r="E10630"/>
    </row>
    <row r="10631" spans="1:5" x14ac:dyDescent="0.35">
      <c r="A10631"/>
      <c r="E10631"/>
    </row>
    <row r="10632" spans="1:5" x14ac:dyDescent="0.35">
      <c r="A10632"/>
      <c r="E10632"/>
    </row>
    <row r="10633" spans="1:5" x14ac:dyDescent="0.35">
      <c r="A10633"/>
      <c r="E10633"/>
    </row>
    <row r="10634" spans="1:5" x14ac:dyDescent="0.35">
      <c r="A10634"/>
      <c r="E10634"/>
    </row>
    <row r="10635" spans="1:5" x14ac:dyDescent="0.35">
      <c r="A10635"/>
      <c r="E10635"/>
    </row>
    <row r="10636" spans="1:5" x14ac:dyDescent="0.35">
      <c r="A10636"/>
      <c r="E10636"/>
    </row>
    <row r="10637" spans="1:5" x14ac:dyDescent="0.35">
      <c r="A10637"/>
      <c r="E10637"/>
    </row>
    <row r="10638" spans="1:5" x14ac:dyDescent="0.35">
      <c r="A10638"/>
      <c r="E10638"/>
    </row>
    <row r="10639" spans="1:5" x14ac:dyDescent="0.35">
      <c r="A10639"/>
      <c r="E10639"/>
    </row>
    <row r="10640" spans="1:5" x14ac:dyDescent="0.35">
      <c r="A10640"/>
      <c r="E10640"/>
    </row>
    <row r="10641" spans="1:5" x14ac:dyDescent="0.35">
      <c r="A10641"/>
      <c r="E10641"/>
    </row>
    <row r="10642" spans="1:5" x14ac:dyDescent="0.35">
      <c r="A10642"/>
      <c r="E10642"/>
    </row>
    <row r="10643" spans="1:5" x14ac:dyDescent="0.35">
      <c r="A10643"/>
      <c r="E10643"/>
    </row>
    <row r="10644" spans="1:5" x14ac:dyDescent="0.35">
      <c r="A10644"/>
      <c r="E10644"/>
    </row>
    <row r="10645" spans="1:5" x14ac:dyDescent="0.35">
      <c r="A10645"/>
      <c r="E10645"/>
    </row>
    <row r="10646" spans="1:5" x14ac:dyDescent="0.35">
      <c r="A10646"/>
      <c r="E10646"/>
    </row>
    <row r="10647" spans="1:5" x14ac:dyDescent="0.35">
      <c r="A10647"/>
      <c r="E10647"/>
    </row>
    <row r="10648" spans="1:5" x14ac:dyDescent="0.35">
      <c r="A10648"/>
      <c r="E10648"/>
    </row>
    <row r="10649" spans="1:5" x14ac:dyDescent="0.35">
      <c r="A10649"/>
      <c r="E10649"/>
    </row>
    <row r="10650" spans="1:5" x14ac:dyDescent="0.35">
      <c r="A10650"/>
      <c r="E10650"/>
    </row>
    <row r="10651" spans="1:5" x14ac:dyDescent="0.35">
      <c r="A10651"/>
      <c r="E10651"/>
    </row>
    <row r="10652" spans="1:5" x14ac:dyDescent="0.35">
      <c r="A10652"/>
      <c r="E10652"/>
    </row>
    <row r="10653" spans="1:5" x14ac:dyDescent="0.35">
      <c r="A10653"/>
      <c r="E10653"/>
    </row>
    <row r="10654" spans="1:5" x14ac:dyDescent="0.35">
      <c r="A10654"/>
      <c r="E10654"/>
    </row>
    <row r="10655" spans="1:5" x14ac:dyDescent="0.35">
      <c r="A10655"/>
      <c r="E10655"/>
    </row>
    <row r="10656" spans="1:5" x14ac:dyDescent="0.35">
      <c r="A10656"/>
      <c r="E10656"/>
    </row>
    <row r="10657" spans="1:5" x14ac:dyDescent="0.35">
      <c r="A10657"/>
      <c r="E10657"/>
    </row>
    <row r="10658" spans="1:5" x14ac:dyDescent="0.35">
      <c r="A10658"/>
      <c r="E10658"/>
    </row>
    <row r="10659" spans="1:5" x14ac:dyDescent="0.35">
      <c r="A10659"/>
      <c r="E10659"/>
    </row>
    <row r="10660" spans="1:5" x14ac:dyDescent="0.35">
      <c r="A10660"/>
      <c r="E10660"/>
    </row>
    <row r="10661" spans="1:5" x14ac:dyDescent="0.35">
      <c r="A10661"/>
      <c r="E10661"/>
    </row>
    <row r="10662" spans="1:5" x14ac:dyDescent="0.35">
      <c r="A10662"/>
      <c r="E10662"/>
    </row>
    <row r="10663" spans="1:5" x14ac:dyDescent="0.35">
      <c r="A10663"/>
      <c r="E10663"/>
    </row>
    <row r="10664" spans="1:5" x14ac:dyDescent="0.35">
      <c r="A10664"/>
      <c r="E10664"/>
    </row>
    <row r="10665" spans="1:5" x14ac:dyDescent="0.35">
      <c r="A10665"/>
      <c r="E10665"/>
    </row>
    <row r="10666" spans="1:5" x14ac:dyDescent="0.35">
      <c r="A10666"/>
      <c r="E10666"/>
    </row>
    <row r="10667" spans="1:5" x14ac:dyDescent="0.35">
      <c r="A10667"/>
      <c r="E10667"/>
    </row>
    <row r="10668" spans="1:5" x14ac:dyDescent="0.35">
      <c r="A10668"/>
      <c r="E10668"/>
    </row>
    <row r="10669" spans="1:5" x14ac:dyDescent="0.35">
      <c r="A10669"/>
      <c r="E10669"/>
    </row>
    <row r="10670" spans="1:5" x14ac:dyDescent="0.35">
      <c r="A10670"/>
      <c r="E10670"/>
    </row>
    <row r="10671" spans="1:5" x14ac:dyDescent="0.35">
      <c r="A10671"/>
      <c r="E10671"/>
    </row>
    <row r="10672" spans="1:5" x14ac:dyDescent="0.35">
      <c r="A10672"/>
      <c r="E10672"/>
    </row>
    <row r="10673" spans="1:5" x14ac:dyDescent="0.35">
      <c r="A10673"/>
      <c r="E10673"/>
    </row>
    <row r="10674" spans="1:5" x14ac:dyDescent="0.35">
      <c r="A10674"/>
      <c r="E10674"/>
    </row>
    <row r="10675" spans="1:5" x14ac:dyDescent="0.35">
      <c r="A10675"/>
      <c r="E10675"/>
    </row>
    <row r="10676" spans="1:5" x14ac:dyDescent="0.35">
      <c r="A10676"/>
      <c r="E10676"/>
    </row>
    <row r="10677" spans="1:5" x14ac:dyDescent="0.35">
      <c r="A10677"/>
      <c r="E10677"/>
    </row>
    <row r="10678" spans="1:5" x14ac:dyDescent="0.35">
      <c r="A10678"/>
      <c r="E10678"/>
    </row>
    <row r="10679" spans="1:5" x14ac:dyDescent="0.35">
      <c r="A10679"/>
      <c r="E10679"/>
    </row>
    <row r="10680" spans="1:5" x14ac:dyDescent="0.35">
      <c r="A10680"/>
      <c r="E10680"/>
    </row>
    <row r="10681" spans="1:5" x14ac:dyDescent="0.35">
      <c r="A10681"/>
      <c r="E10681"/>
    </row>
    <row r="10682" spans="1:5" x14ac:dyDescent="0.35">
      <c r="A10682"/>
      <c r="E10682"/>
    </row>
    <row r="10683" spans="1:5" x14ac:dyDescent="0.35">
      <c r="A10683"/>
      <c r="E10683"/>
    </row>
    <row r="10684" spans="1:5" x14ac:dyDescent="0.35">
      <c r="A10684"/>
      <c r="E10684"/>
    </row>
    <row r="10685" spans="1:5" x14ac:dyDescent="0.35">
      <c r="A10685"/>
      <c r="E10685"/>
    </row>
    <row r="10686" spans="1:5" x14ac:dyDescent="0.35">
      <c r="A10686"/>
      <c r="E10686"/>
    </row>
    <row r="10687" spans="1:5" x14ac:dyDescent="0.35">
      <c r="A10687"/>
      <c r="E10687"/>
    </row>
    <row r="10688" spans="1:5" x14ac:dyDescent="0.35">
      <c r="A10688"/>
      <c r="E10688"/>
    </row>
    <row r="10689" spans="1:5" x14ac:dyDescent="0.35">
      <c r="A10689"/>
      <c r="E10689"/>
    </row>
    <row r="10690" spans="1:5" x14ac:dyDescent="0.35">
      <c r="A10690"/>
      <c r="E10690"/>
    </row>
    <row r="10691" spans="1:5" x14ac:dyDescent="0.35">
      <c r="A10691"/>
      <c r="E10691"/>
    </row>
    <row r="10692" spans="1:5" x14ac:dyDescent="0.35">
      <c r="A10692"/>
      <c r="E10692"/>
    </row>
    <row r="10693" spans="1:5" x14ac:dyDescent="0.35">
      <c r="A10693"/>
      <c r="E10693"/>
    </row>
    <row r="10694" spans="1:5" x14ac:dyDescent="0.35">
      <c r="A10694"/>
      <c r="E10694"/>
    </row>
    <row r="10695" spans="1:5" x14ac:dyDescent="0.35">
      <c r="A10695"/>
      <c r="E10695"/>
    </row>
    <row r="10696" spans="1:5" x14ac:dyDescent="0.35">
      <c r="A10696"/>
      <c r="E10696"/>
    </row>
    <row r="10697" spans="1:5" x14ac:dyDescent="0.35">
      <c r="A10697"/>
      <c r="E10697"/>
    </row>
    <row r="10698" spans="1:5" x14ac:dyDescent="0.35">
      <c r="A10698"/>
      <c r="E10698"/>
    </row>
    <row r="10699" spans="1:5" x14ac:dyDescent="0.35">
      <c r="A10699"/>
      <c r="E10699"/>
    </row>
    <row r="10700" spans="1:5" x14ac:dyDescent="0.35">
      <c r="A10700"/>
      <c r="E10700"/>
    </row>
    <row r="10701" spans="1:5" x14ac:dyDescent="0.35">
      <c r="A10701"/>
      <c r="E10701"/>
    </row>
    <row r="10702" spans="1:5" x14ac:dyDescent="0.35">
      <c r="A10702"/>
      <c r="E10702"/>
    </row>
    <row r="10703" spans="1:5" x14ac:dyDescent="0.35">
      <c r="A10703"/>
      <c r="E10703"/>
    </row>
    <row r="10704" spans="1:5" x14ac:dyDescent="0.35">
      <c r="A10704"/>
      <c r="E10704"/>
    </row>
    <row r="10705" spans="1:5" x14ac:dyDescent="0.35">
      <c r="A10705"/>
      <c r="E10705"/>
    </row>
    <row r="10706" spans="1:5" x14ac:dyDescent="0.35">
      <c r="A10706"/>
      <c r="E10706"/>
    </row>
    <row r="10707" spans="1:5" x14ac:dyDescent="0.35">
      <c r="A10707"/>
      <c r="E10707"/>
    </row>
    <row r="10708" spans="1:5" x14ac:dyDescent="0.35">
      <c r="A10708"/>
      <c r="E10708"/>
    </row>
    <row r="10709" spans="1:5" x14ac:dyDescent="0.35">
      <c r="A10709"/>
      <c r="E10709"/>
    </row>
    <row r="10710" spans="1:5" x14ac:dyDescent="0.35">
      <c r="A10710"/>
      <c r="E10710"/>
    </row>
    <row r="10711" spans="1:5" x14ac:dyDescent="0.35">
      <c r="A10711"/>
      <c r="E10711"/>
    </row>
    <row r="10712" spans="1:5" x14ac:dyDescent="0.35">
      <c r="A10712"/>
      <c r="E10712"/>
    </row>
    <row r="10713" spans="1:5" x14ac:dyDescent="0.35">
      <c r="A10713"/>
      <c r="E10713"/>
    </row>
    <row r="10714" spans="1:5" x14ac:dyDescent="0.35">
      <c r="A10714"/>
      <c r="E10714"/>
    </row>
    <row r="10715" spans="1:5" x14ac:dyDescent="0.35">
      <c r="A10715"/>
      <c r="E10715"/>
    </row>
    <row r="10716" spans="1:5" x14ac:dyDescent="0.35">
      <c r="A10716"/>
      <c r="E10716"/>
    </row>
    <row r="10717" spans="1:5" x14ac:dyDescent="0.35">
      <c r="A10717"/>
      <c r="E10717"/>
    </row>
    <row r="10718" spans="1:5" x14ac:dyDescent="0.35">
      <c r="A10718"/>
      <c r="E10718"/>
    </row>
    <row r="10719" spans="1:5" x14ac:dyDescent="0.35">
      <c r="A10719"/>
      <c r="E10719"/>
    </row>
    <row r="10720" spans="1:5" x14ac:dyDescent="0.35">
      <c r="A10720"/>
      <c r="E10720"/>
    </row>
    <row r="10721" spans="1:5" x14ac:dyDescent="0.35">
      <c r="A10721"/>
      <c r="E10721"/>
    </row>
    <row r="10722" spans="1:5" x14ac:dyDescent="0.35">
      <c r="A10722"/>
      <c r="E10722"/>
    </row>
    <row r="10723" spans="1:5" x14ac:dyDescent="0.35">
      <c r="A10723"/>
      <c r="E10723"/>
    </row>
    <row r="10724" spans="1:5" x14ac:dyDescent="0.35">
      <c r="A10724"/>
      <c r="E10724"/>
    </row>
    <row r="10725" spans="1:5" x14ac:dyDescent="0.35">
      <c r="A10725"/>
      <c r="E10725"/>
    </row>
    <row r="10726" spans="1:5" x14ac:dyDescent="0.35">
      <c r="A10726"/>
      <c r="E10726"/>
    </row>
    <row r="10727" spans="1:5" x14ac:dyDescent="0.35">
      <c r="A10727"/>
      <c r="E10727"/>
    </row>
    <row r="10728" spans="1:5" x14ac:dyDescent="0.35">
      <c r="A10728"/>
      <c r="E10728"/>
    </row>
    <row r="10729" spans="1:5" x14ac:dyDescent="0.35">
      <c r="A10729"/>
      <c r="E10729"/>
    </row>
    <row r="10730" spans="1:5" x14ac:dyDescent="0.35">
      <c r="A10730"/>
      <c r="E10730"/>
    </row>
    <row r="10731" spans="1:5" x14ac:dyDescent="0.35">
      <c r="A10731"/>
      <c r="E10731"/>
    </row>
    <row r="10732" spans="1:5" x14ac:dyDescent="0.35">
      <c r="A10732"/>
      <c r="E10732"/>
    </row>
    <row r="10733" spans="1:5" x14ac:dyDescent="0.35">
      <c r="A10733"/>
      <c r="E10733"/>
    </row>
    <row r="10734" spans="1:5" x14ac:dyDescent="0.35">
      <c r="A10734"/>
      <c r="E10734"/>
    </row>
    <row r="10735" spans="1:5" x14ac:dyDescent="0.35">
      <c r="A10735"/>
      <c r="E10735"/>
    </row>
    <row r="10736" spans="1:5" x14ac:dyDescent="0.35">
      <c r="A10736"/>
      <c r="E10736"/>
    </row>
    <row r="10737" spans="1:5" x14ac:dyDescent="0.35">
      <c r="A10737"/>
      <c r="E10737"/>
    </row>
    <row r="10738" spans="1:5" x14ac:dyDescent="0.35">
      <c r="A10738"/>
      <c r="E10738"/>
    </row>
    <row r="10739" spans="1:5" x14ac:dyDescent="0.35">
      <c r="A10739"/>
      <c r="E10739"/>
    </row>
    <row r="10740" spans="1:5" x14ac:dyDescent="0.35">
      <c r="A10740"/>
      <c r="E10740"/>
    </row>
    <row r="10741" spans="1:5" x14ac:dyDescent="0.35">
      <c r="A10741"/>
      <c r="E10741"/>
    </row>
    <row r="10742" spans="1:5" x14ac:dyDescent="0.35">
      <c r="A10742"/>
      <c r="E10742"/>
    </row>
    <row r="10743" spans="1:5" x14ac:dyDescent="0.35">
      <c r="A10743"/>
      <c r="E10743"/>
    </row>
    <row r="10744" spans="1:5" x14ac:dyDescent="0.35">
      <c r="A10744"/>
      <c r="E10744"/>
    </row>
    <row r="10745" spans="1:5" x14ac:dyDescent="0.35">
      <c r="A10745"/>
      <c r="E10745"/>
    </row>
    <row r="10746" spans="1:5" x14ac:dyDescent="0.35">
      <c r="A10746"/>
      <c r="E10746"/>
    </row>
    <row r="10747" spans="1:5" x14ac:dyDescent="0.35">
      <c r="A10747"/>
      <c r="E10747"/>
    </row>
    <row r="10748" spans="1:5" x14ac:dyDescent="0.35">
      <c r="A10748"/>
      <c r="E10748"/>
    </row>
    <row r="10749" spans="1:5" x14ac:dyDescent="0.35">
      <c r="A10749"/>
      <c r="E10749"/>
    </row>
    <row r="10750" spans="1:5" x14ac:dyDescent="0.35">
      <c r="A10750"/>
      <c r="E10750"/>
    </row>
    <row r="10751" spans="1:5" x14ac:dyDescent="0.35">
      <c r="A10751"/>
      <c r="E10751"/>
    </row>
    <row r="10752" spans="1:5" x14ac:dyDescent="0.35">
      <c r="A10752"/>
      <c r="E10752"/>
    </row>
    <row r="10753" spans="1:5" x14ac:dyDescent="0.35">
      <c r="A10753"/>
      <c r="E10753"/>
    </row>
    <row r="10754" spans="1:5" x14ac:dyDescent="0.35">
      <c r="A10754"/>
      <c r="E10754"/>
    </row>
    <row r="10755" spans="1:5" x14ac:dyDescent="0.35">
      <c r="A10755"/>
      <c r="E10755"/>
    </row>
    <row r="10756" spans="1:5" x14ac:dyDescent="0.35">
      <c r="A10756"/>
      <c r="E10756"/>
    </row>
    <row r="10757" spans="1:5" x14ac:dyDescent="0.35">
      <c r="A10757"/>
      <c r="E10757"/>
    </row>
    <row r="10758" spans="1:5" x14ac:dyDescent="0.35">
      <c r="A10758"/>
      <c r="E10758"/>
    </row>
    <row r="10759" spans="1:5" x14ac:dyDescent="0.35">
      <c r="A10759"/>
      <c r="E10759"/>
    </row>
    <row r="10760" spans="1:5" x14ac:dyDescent="0.35">
      <c r="A10760"/>
      <c r="E10760"/>
    </row>
    <row r="10761" spans="1:5" x14ac:dyDescent="0.35">
      <c r="A10761"/>
      <c r="E10761"/>
    </row>
    <row r="10762" spans="1:5" x14ac:dyDescent="0.35">
      <c r="A10762"/>
      <c r="E10762"/>
    </row>
    <row r="10763" spans="1:5" x14ac:dyDescent="0.35">
      <c r="A10763"/>
      <c r="E10763"/>
    </row>
    <row r="10764" spans="1:5" x14ac:dyDescent="0.35">
      <c r="A10764"/>
      <c r="E10764"/>
    </row>
    <row r="10765" spans="1:5" x14ac:dyDescent="0.35">
      <c r="A10765"/>
      <c r="E10765"/>
    </row>
    <row r="10766" spans="1:5" x14ac:dyDescent="0.35">
      <c r="A10766"/>
      <c r="E10766"/>
    </row>
    <row r="10767" spans="1:5" x14ac:dyDescent="0.35">
      <c r="A10767"/>
      <c r="E10767"/>
    </row>
    <row r="10768" spans="1:5" x14ac:dyDescent="0.35">
      <c r="A10768"/>
      <c r="E10768"/>
    </row>
    <row r="10769" spans="1:5" x14ac:dyDescent="0.35">
      <c r="A10769"/>
      <c r="E10769"/>
    </row>
    <row r="10770" spans="1:5" x14ac:dyDescent="0.35">
      <c r="A10770"/>
      <c r="E10770"/>
    </row>
    <row r="10771" spans="1:5" x14ac:dyDescent="0.35">
      <c r="A10771"/>
      <c r="E10771"/>
    </row>
    <row r="10772" spans="1:5" x14ac:dyDescent="0.35">
      <c r="A10772"/>
      <c r="E10772"/>
    </row>
    <row r="10773" spans="1:5" x14ac:dyDescent="0.35">
      <c r="A10773"/>
      <c r="E10773"/>
    </row>
    <row r="10774" spans="1:5" x14ac:dyDescent="0.35">
      <c r="A10774"/>
      <c r="E10774"/>
    </row>
    <row r="10775" spans="1:5" x14ac:dyDescent="0.35">
      <c r="A10775"/>
      <c r="E10775"/>
    </row>
    <row r="10776" spans="1:5" x14ac:dyDescent="0.35">
      <c r="A10776"/>
      <c r="E10776"/>
    </row>
    <row r="10777" spans="1:5" x14ac:dyDescent="0.35">
      <c r="A10777"/>
      <c r="E10777"/>
    </row>
    <row r="10778" spans="1:5" x14ac:dyDescent="0.35">
      <c r="A10778"/>
      <c r="E10778"/>
    </row>
    <row r="10779" spans="1:5" x14ac:dyDescent="0.35">
      <c r="A10779"/>
      <c r="E10779"/>
    </row>
    <row r="10780" spans="1:5" x14ac:dyDescent="0.35">
      <c r="A10780"/>
      <c r="E10780"/>
    </row>
    <row r="10781" spans="1:5" x14ac:dyDescent="0.35">
      <c r="A10781"/>
      <c r="E10781"/>
    </row>
    <row r="10782" spans="1:5" x14ac:dyDescent="0.35">
      <c r="A10782"/>
      <c r="E10782"/>
    </row>
    <row r="10783" spans="1:5" x14ac:dyDescent="0.35">
      <c r="A10783"/>
      <c r="E10783"/>
    </row>
    <row r="10784" spans="1:5" x14ac:dyDescent="0.35">
      <c r="A10784"/>
      <c r="E10784"/>
    </row>
    <row r="10785" spans="1:5" x14ac:dyDescent="0.35">
      <c r="A10785"/>
      <c r="E10785"/>
    </row>
    <row r="10786" spans="1:5" x14ac:dyDescent="0.35">
      <c r="A10786"/>
      <c r="E10786"/>
    </row>
    <row r="10787" spans="1:5" x14ac:dyDescent="0.35">
      <c r="A10787"/>
      <c r="E10787"/>
    </row>
    <row r="10788" spans="1:5" x14ac:dyDescent="0.35">
      <c r="A10788"/>
      <c r="E10788"/>
    </row>
    <row r="10789" spans="1:5" x14ac:dyDescent="0.35">
      <c r="A10789"/>
      <c r="E10789"/>
    </row>
    <row r="10790" spans="1:5" x14ac:dyDescent="0.35">
      <c r="A10790"/>
      <c r="E10790"/>
    </row>
    <row r="10791" spans="1:5" x14ac:dyDescent="0.35">
      <c r="A10791"/>
      <c r="E10791"/>
    </row>
    <row r="10792" spans="1:5" x14ac:dyDescent="0.35">
      <c r="A10792"/>
      <c r="E10792"/>
    </row>
    <row r="10793" spans="1:5" x14ac:dyDescent="0.35">
      <c r="A10793"/>
      <c r="E10793"/>
    </row>
    <row r="10794" spans="1:5" x14ac:dyDescent="0.35">
      <c r="A10794"/>
      <c r="E10794"/>
    </row>
    <row r="10795" spans="1:5" x14ac:dyDescent="0.35">
      <c r="A10795"/>
      <c r="E10795"/>
    </row>
    <row r="10796" spans="1:5" x14ac:dyDescent="0.35">
      <c r="A10796"/>
      <c r="E10796"/>
    </row>
    <row r="10797" spans="1:5" x14ac:dyDescent="0.35">
      <c r="A10797"/>
      <c r="E10797"/>
    </row>
    <row r="10798" spans="1:5" x14ac:dyDescent="0.35">
      <c r="A10798"/>
      <c r="E10798"/>
    </row>
    <row r="10799" spans="1:5" x14ac:dyDescent="0.35">
      <c r="A10799"/>
      <c r="E10799"/>
    </row>
    <row r="10800" spans="1:5" x14ac:dyDescent="0.35">
      <c r="A10800"/>
      <c r="E10800"/>
    </row>
    <row r="10801" spans="1:5" x14ac:dyDescent="0.35">
      <c r="A10801"/>
      <c r="E10801"/>
    </row>
    <row r="10802" spans="1:5" x14ac:dyDescent="0.35">
      <c r="A10802"/>
      <c r="E10802"/>
    </row>
    <row r="10803" spans="1:5" x14ac:dyDescent="0.35">
      <c r="A10803"/>
      <c r="E10803"/>
    </row>
    <row r="10804" spans="1:5" x14ac:dyDescent="0.35">
      <c r="A10804"/>
      <c r="E10804"/>
    </row>
    <row r="10805" spans="1:5" x14ac:dyDescent="0.35">
      <c r="A10805"/>
      <c r="E10805"/>
    </row>
    <row r="10806" spans="1:5" x14ac:dyDescent="0.35">
      <c r="A10806"/>
      <c r="E10806"/>
    </row>
    <row r="10807" spans="1:5" x14ac:dyDescent="0.35">
      <c r="A10807"/>
      <c r="E10807"/>
    </row>
    <row r="10808" spans="1:5" x14ac:dyDescent="0.35">
      <c r="A10808"/>
      <c r="E10808"/>
    </row>
    <row r="10809" spans="1:5" x14ac:dyDescent="0.35">
      <c r="A10809"/>
      <c r="E10809"/>
    </row>
    <row r="10810" spans="1:5" x14ac:dyDescent="0.35">
      <c r="A10810"/>
      <c r="E10810"/>
    </row>
    <row r="10811" spans="1:5" x14ac:dyDescent="0.35">
      <c r="A10811"/>
      <c r="E10811"/>
    </row>
    <row r="10812" spans="1:5" x14ac:dyDescent="0.35">
      <c r="A10812"/>
      <c r="E10812"/>
    </row>
    <row r="10813" spans="1:5" x14ac:dyDescent="0.35">
      <c r="A10813"/>
      <c r="E10813"/>
    </row>
    <row r="10814" spans="1:5" x14ac:dyDescent="0.35">
      <c r="A10814"/>
      <c r="E10814"/>
    </row>
    <row r="10815" spans="1:5" x14ac:dyDescent="0.35">
      <c r="A10815"/>
      <c r="E10815"/>
    </row>
    <row r="10816" spans="1:5" x14ac:dyDescent="0.35">
      <c r="A10816"/>
      <c r="E10816"/>
    </row>
    <row r="10817" spans="1:5" x14ac:dyDescent="0.35">
      <c r="A10817"/>
      <c r="E10817"/>
    </row>
    <row r="10818" spans="1:5" x14ac:dyDescent="0.35">
      <c r="A10818"/>
      <c r="E10818"/>
    </row>
    <row r="10819" spans="1:5" x14ac:dyDescent="0.35">
      <c r="A10819"/>
      <c r="E10819"/>
    </row>
    <row r="10820" spans="1:5" x14ac:dyDescent="0.35">
      <c r="A10820"/>
      <c r="E10820"/>
    </row>
    <row r="10821" spans="1:5" x14ac:dyDescent="0.35">
      <c r="A10821"/>
      <c r="E10821"/>
    </row>
    <row r="10822" spans="1:5" x14ac:dyDescent="0.35">
      <c r="A10822"/>
      <c r="E10822"/>
    </row>
    <row r="10823" spans="1:5" x14ac:dyDescent="0.35">
      <c r="A10823"/>
      <c r="E10823"/>
    </row>
    <row r="10824" spans="1:5" x14ac:dyDescent="0.35">
      <c r="A10824"/>
      <c r="E10824"/>
    </row>
    <row r="10825" spans="1:5" x14ac:dyDescent="0.35">
      <c r="A10825"/>
      <c r="E10825"/>
    </row>
    <row r="10826" spans="1:5" x14ac:dyDescent="0.35">
      <c r="A10826"/>
      <c r="E10826"/>
    </row>
    <row r="10827" spans="1:5" x14ac:dyDescent="0.35">
      <c r="A10827"/>
      <c r="E10827"/>
    </row>
    <row r="10828" spans="1:5" x14ac:dyDescent="0.35">
      <c r="A10828"/>
      <c r="E10828"/>
    </row>
    <row r="10829" spans="1:5" x14ac:dyDescent="0.35">
      <c r="A10829"/>
      <c r="E10829"/>
    </row>
    <row r="10830" spans="1:5" x14ac:dyDescent="0.35">
      <c r="A10830"/>
      <c r="E10830"/>
    </row>
    <row r="10831" spans="1:5" x14ac:dyDescent="0.35">
      <c r="A10831"/>
      <c r="E10831"/>
    </row>
    <row r="10832" spans="1:5" x14ac:dyDescent="0.35">
      <c r="A10832"/>
      <c r="E10832"/>
    </row>
    <row r="10833" spans="1:5" x14ac:dyDescent="0.35">
      <c r="A10833"/>
      <c r="E10833"/>
    </row>
    <row r="10834" spans="1:5" x14ac:dyDescent="0.35">
      <c r="A10834"/>
      <c r="E10834"/>
    </row>
    <row r="10835" spans="1:5" x14ac:dyDescent="0.35">
      <c r="A10835"/>
      <c r="E10835"/>
    </row>
    <row r="10836" spans="1:5" x14ac:dyDescent="0.35">
      <c r="A10836"/>
      <c r="E10836"/>
    </row>
    <row r="10837" spans="1:5" x14ac:dyDescent="0.35">
      <c r="A10837"/>
      <c r="E10837"/>
    </row>
    <row r="10838" spans="1:5" x14ac:dyDescent="0.35">
      <c r="A10838"/>
      <c r="E10838"/>
    </row>
    <row r="10839" spans="1:5" x14ac:dyDescent="0.35">
      <c r="A10839"/>
      <c r="E10839"/>
    </row>
    <row r="10840" spans="1:5" x14ac:dyDescent="0.35">
      <c r="A10840"/>
      <c r="E10840"/>
    </row>
    <row r="10841" spans="1:5" x14ac:dyDescent="0.35">
      <c r="A10841"/>
      <c r="E10841"/>
    </row>
    <row r="10842" spans="1:5" x14ac:dyDescent="0.35">
      <c r="A10842"/>
      <c r="E10842"/>
    </row>
    <row r="10843" spans="1:5" x14ac:dyDescent="0.35">
      <c r="A10843"/>
      <c r="E10843"/>
    </row>
    <row r="10844" spans="1:5" x14ac:dyDescent="0.35">
      <c r="A10844"/>
      <c r="E10844"/>
    </row>
    <row r="10845" spans="1:5" x14ac:dyDescent="0.35">
      <c r="A10845"/>
      <c r="E10845"/>
    </row>
    <row r="10846" spans="1:5" x14ac:dyDescent="0.35">
      <c r="A10846"/>
      <c r="E10846"/>
    </row>
    <row r="10847" spans="1:5" x14ac:dyDescent="0.35">
      <c r="A10847"/>
      <c r="E10847"/>
    </row>
    <row r="10848" spans="1:5" x14ac:dyDescent="0.35">
      <c r="A10848"/>
      <c r="E10848"/>
    </row>
    <row r="10849" spans="1:5" x14ac:dyDescent="0.35">
      <c r="A10849"/>
      <c r="E10849"/>
    </row>
    <row r="10850" spans="1:5" x14ac:dyDescent="0.35">
      <c r="A10850"/>
      <c r="E10850"/>
    </row>
    <row r="10851" spans="1:5" x14ac:dyDescent="0.35">
      <c r="A10851"/>
      <c r="E10851"/>
    </row>
    <row r="10852" spans="1:5" x14ac:dyDescent="0.35">
      <c r="A10852"/>
      <c r="E10852"/>
    </row>
    <row r="10853" spans="1:5" x14ac:dyDescent="0.35">
      <c r="A10853"/>
      <c r="E10853"/>
    </row>
    <row r="10854" spans="1:5" x14ac:dyDescent="0.35">
      <c r="A10854"/>
      <c r="E10854"/>
    </row>
    <row r="10855" spans="1:5" x14ac:dyDescent="0.35">
      <c r="A10855"/>
      <c r="E10855"/>
    </row>
    <row r="10856" spans="1:5" x14ac:dyDescent="0.35">
      <c r="A10856"/>
      <c r="E10856"/>
    </row>
    <row r="10857" spans="1:5" x14ac:dyDescent="0.35">
      <c r="A10857"/>
      <c r="E10857"/>
    </row>
    <row r="10858" spans="1:5" x14ac:dyDescent="0.35">
      <c r="A10858"/>
      <c r="E10858"/>
    </row>
    <row r="10859" spans="1:5" x14ac:dyDescent="0.35">
      <c r="A10859"/>
      <c r="E10859"/>
    </row>
    <row r="10860" spans="1:5" x14ac:dyDescent="0.35">
      <c r="A10860"/>
      <c r="E10860"/>
    </row>
    <row r="10861" spans="1:5" x14ac:dyDescent="0.35">
      <c r="A10861"/>
      <c r="E10861"/>
    </row>
    <row r="10862" spans="1:5" x14ac:dyDescent="0.35">
      <c r="A10862"/>
      <c r="E10862"/>
    </row>
    <row r="10863" spans="1:5" x14ac:dyDescent="0.35">
      <c r="A10863"/>
      <c r="E10863"/>
    </row>
    <row r="10864" spans="1:5" x14ac:dyDescent="0.35">
      <c r="A10864"/>
      <c r="E10864"/>
    </row>
    <row r="10865" spans="1:5" x14ac:dyDescent="0.35">
      <c r="A10865"/>
      <c r="E10865"/>
    </row>
    <row r="10866" spans="1:5" x14ac:dyDescent="0.35">
      <c r="A10866"/>
      <c r="E10866"/>
    </row>
    <row r="10867" spans="1:5" x14ac:dyDescent="0.35">
      <c r="A10867"/>
      <c r="E10867"/>
    </row>
    <row r="10868" spans="1:5" x14ac:dyDescent="0.35">
      <c r="A10868"/>
      <c r="E10868"/>
    </row>
    <row r="10869" spans="1:5" x14ac:dyDescent="0.35">
      <c r="A10869"/>
      <c r="E10869"/>
    </row>
    <row r="10870" spans="1:5" x14ac:dyDescent="0.35">
      <c r="A10870"/>
      <c r="E10870"/>
    </row>
    <row r="10871" spans="1:5" x14ac:dyDescent="0.35">
      <c r="A10871"/>
      <c r="E10871"/>
    </row>
    <row r="10872" spans="1:5" x14ac:dyDescent="0.35">
      <c r="A10872"/>
      <c r="E10872"/>
    </row>
    <row r="10873" spans="1:5" x14ac:dyDescent="0.35">
      <c r="A10873"/>
      <c r="E10873"/>
    </row>
    <row r="10874" spans="1:5" x14ac:dyDescent="0.35">
      <c r="A10874"/>
      <c r="E10874"/>
    </row>
    <row r="10875" spans="1:5" x14ac:dyDescent="0.35">
      <c r="A10875"/>
      <c r="E10875"/>
    </row>
    <row r="10876" spans="1:5" x14ac:dyDescent="0.35">
      <c r="A10876"/>
      <c r="E10876"/>
    </row>
    <row r="10877" spans="1:5" x14ac:dyDescent="0.35">
      <c r="A10877"/>
      <c r="E10877"/>
    </row>
    <row r="10878" spans="1:5" x14ac:dyDescent="0.35">
      <c r="A10878"/>
      <c r="E10878"/>
    </row>
    <row r="10879" spans="1:5" x14ac:dyDescent="0.35">
      <c r="A10879"/>
      <c r="E10879"/>
    </row>
    <row r="10880" spans="1:5" x14ac:dyDescent="0.35">
      <c r="A10880"/>
      <c r="E10880"/>
    </row>
    <row r="10881" spans="1:5" x14ac:dyDescent="0.35">
      <c r="A10881"/>
      <c r="E10881"/>
    </row>
    <row r="10882" spans="1:5" x14ac:dyDescent="0.35">
      <c r="A10882"/>
      <c r="E10882"/>
    </row>
    <row r="10883" spans="1:5" x14ac:dyDescent="0.35">
      <c r="A10883"/>
      <c r="E10883"/>
    </row>
    <row r="10884" spans="1:5" x14ac:dyDescent="0.35">
      <c r="A10884"/>
      <c r="E10884"/>
    </row>
    <row r="10885" spans="1:5" x14ac:dyDescent="0.35">
      <c r="A10885"/>
      <c r="E10885"/>
    </row>
    <row r="10886" spans="1:5" x14ac:dyDescent="0.35">
      <c r="A10886"/>
      <c r="E10886"/>
    </row>
    <row r="10887" spans="1:5" x14ac:dyDescent="0.35">
      <c r="A10887"/>
      <c r="E10887"/>
    </row>
    <row r="10888" spans="1:5" x14ac:dyDescent="0.35">
      <c r="A10888"/>
      <c r="E10888"/>
    </row>
    <row r="10889" spans="1:5" x14ac:dyDescent="0.35">
      <c r="A10889"/>
      <c r="E10889"/>
    </row>
    <row r="10890" spans="1:5" x14ac:dyDescent="0.35">
      <c r="A10890"/>
      <c r="E10890"/>
    </row>
    <row r="10891" spans="1:5" x14ac:dyDescent="0.35">
      <c r="A10891"/>
      <c r="E10891"/>
    </row>
    <row r="10892" spans="1:5" x14ac:dyDescent="0.35">
      <c r="A10892"/>
      <c r="E10892"/>
    </row>
    <row r="10893" spans="1:5" x14ac:dyDescent="0.35">
      <c r="A10893"/>
      <c r="E10893"/>
    </row>
    <row r="10894" spans="1:5" x14ac:dyDescent="0.35">
      <c r="A10894"/>
      <c r="E10894"/>
    </row>
    <row r="10895" spans="1:5" x14ac:dyDescent="0.35">
      <c r="A10895"/>
      <c r="E10895"/>
    </row>
    <row r="10896" spans="1:5" x14ac:dyDescent="0.35">
      <c r="A10896"/>
      <c r="E10896"/>
    </row>
    <row r="10897" spans="1:5" x14ac:dyDescent="0.35">
      <c r="A10897"/>
      <c r="E10897"/>
    </row>
    <row r="10898" spans="1:5" x14ac:dyDescent="0.35">
      <c r="A10898"/>
      <c r="E10898"/>
    </row>
    <row r="10899" spans="1:5" x14ac:dyDescent="0.35">
      <c r="A10899"/>
      <c r="E10899"/>
    </row>
    <row r="10900" spans="1:5" x14ac:dyDescent="0.35">
      <c r="A10900"/>
      <c r="E10900"/>
    </row>
    <row r="10901" spans="1:5" x14ac:dyDescent="0.35">
      <c r="A10901"/>
      <c r="E10901"/>
    </row>
    <row r="10902" spans="1:5" x14ac:dyDescent="0.35">
      <c r="A10902"/>
      <c r="E10902"/>
    </row>
    <row r="10903" spans="1:5" x14ac:dyDescent="0.35">
      <c r="A10903"/>
      <c r="E10903"/>
    </row>
    <row r="10904" spans="1:5" x14ac:dyDescent="0.35">
      <c r="A10904"/>
      <c r="E10904"/>
    </row>
    <row r="10905" spans="1:5" x14ac:dyDescent="0.35">
      <c r="A10905"/>
      <c r="E10905"/>
    </row>
    <row r="10906" spans="1:5" x14ac:dyDescent="0.35">
      <c r="A10906"/>
      <c r="E10906"/>
    </row>
    <row r="10907" spans="1:5" x14ac:dyDescent="0.35">
      <c r="A10907"/>
      <c r="E10907"/>
    </row>
    <row r="10908" spans="1:5" x14ac:dyDescent="0.35">
      <c r="A10908"/>
      <c r="E10908"/>
    </row>
    <row r="10909" spans="1:5" x14ac:dyDescent="0.35">
      <c r="A10909"/>
      <c r="E10909"/>
    </row>
    <row r="10910" spans="1:5" x14ac:dyDescent="0.35">
      <c r="A10910"/>
      <c r="E10910"/>
    </row>
    <row r="10911" spans="1:5" x14ac:dyDescent="0.35">
      <c r="A10911"/>
      <c r="E10911"/>
    </row>
    <row r="10912" spans="1:5" x14ac:dyDescent="0.35">
      <c r="A10912"/>
      <c r="E10912"/>
    </row>
    <row r="10913" spans="1:5" x14ac:dyDescent="0.35">
      <c r="A10913"/>
      <c r="E10913"/>
    </row>
    <row r="10914" spans="1:5" x14ac:dyDescent="0.35">
      <c r="A10914"/>
      <c r="E10914"/>
    </row>
    <row r="10915" spans="1:5" x14ac:dyDescent="0.35">
      <c r="A10915"/>
      <c r="E10915"/>
    </row>
    <row r="10916" spans="1:5" x14ac:dyDescent="0.35">
      <c r="A10916"/>
      <c r="E10916"/>
    </row>
    <row r="10917" spans="1:5" x14ac:dyDescent="0.35">
      <c r="A10917"/>
      <c r="E10917"/>
    </row>
    <row r="10918" spans="1:5" x14ac:dyDescent="0.35">
      <c r="A10918"/>
      <c r="E10918"/>
    </row>
    <row r="10919" spans="1:5" x14ac:dyDescent="0.35">
      <c r="A10919"/>
      <c r="E10919"/>
    </row>
    <row r="10920" spans="1:5" x14ac:dyDescent="0.35">
      <c r="A10920"/>
      <c r="E10920"/>
    </row>
    <row r="10921" spans="1:5" x14ac:dyDescent="0.35">
      <c r="A10921"/>
      <c r="E10921"/>
    </row>
    <row r="10922" spans="1:5" x14ac:dyDescent="0.35">
      <c r="A10922"/>
      <c r="E10922"/>
    </row>
    <row r="10923" spans="1:5" x14ac:dyDescent="0.35">
      <c r="A10923"/>
      <c r="E10923"/>
    </row>
    <row r="10924" spans="1:5" x14ac:dyDescent="0.35">
      <c r="A10924"/>
      <c r="E10924"/>
    </row>
    <row r="10925" spans="1:5" x14ac:dyDescent="0.35">
      <c r="A10925"/>
      <c r="E10925"/>
    </row>
    <row r="10926" spans="1:5" x14ac:dyDescent="0.35">
      <c r="A10926"/>
      <c r="E10926"/>
    </row>
    <row r="10927" spans="1:5" x14ac:dyDescent="0.35">
      <c r="A10927"/>
      <c r="E10927"/>
    </row>
    <row r="10928" spans="1:5" x14ac:dyDescent="0.35">
      <c r="A10928"/>
      <c r="E10928"/>
    </row>
    <row r="10929" spans="1:5" x14ac:dyDescent="0.35">
      <c r="A10929"/>
      <c r="E10929"/>
    </row>
    <row r="10930" spans="1:5" x14ac:dyDescent="0.35">
      <c r="A10930"/>
      <c r="E10930"/>
    </row>
    <row r="10931" spans="1:5" x14ac:dyDescent="0.35">
      <c r="A10931"/>
      <c r="E10931"/>
    </row>
    <row r="10932" spans="1:5" x14ac:dyDescent="0.35">
      <c r="A10932"/>
      <c r="E10932"/>
    </row>
    <row r="10933" spans="1:5" x14ac:dyDescent="0.35">
      <c r="A10933"/>
      <c r="E10933"/>
    </row>
    <row r="10934" spans="1:5" x14ac:dyDescent="0.35">
      <c r="A10934"/>
      <c r="E10934"/>
    </row>
    <row r="10935" spans="1:5" x14ac:dyDescent="0.35">
      <c r="A10935"/>
      <c r="E10935"/>
    </row>
    <row r="10936" spans="1:5" x14ac:dyDescent="0.35">
      <c r="A10936"/>
      <c r="E10936"/>
    </row>
    <row r="10937" spans="1:5" x14ac:dyDescent="0.35">
      <c r="A10937"/>
      <c r="E10937"/>
    </row>
    <row r="10938" spans="1:5" x14ac:dyDescent="0.35">
      <c r="A10938"/>
      <c r="E10938"/>
    </row>
    <row r="10939" spans="1:5" x14ac:dyDescent="0.35">
      <c r="A10939"/>
      <c r="E10939"/>
    </row>
    <row r="10940" spans="1:5" x14ac:dyDescent="0.35">
      <c r="A10940"/>
      <c r="E10940"/>
    </row>
    <row r="10941" spans="1:5" x14ac:dyDescent="0.35">
      <c r="A10941"/>
      <c r="E10941"/>
    </row>
    <row r="10942" spans="1:5" x14ac:dyDescent="0.35">
      <c r="A10942"/>
      <c r="E10942"/>
    </row>
    <row r="10943" spans="1:5" x14ac:dyDescent="0.35">
      <c r="A10943"/>
      <c r="E10943"/>
    </row>
    <row r="10944" spans="1:5" x14ac:dyDescent="0.35">
      <c r="A10944"/>
      <c r="E10944"/>
    </row>
    <row r="10945" spans="1:5" x14ac:dyDescent="0.35">
      <c r="A10945"/>
      <c r="E10945"/>
    </row>
    <row r="10946" spans="1:5" x14ac:dyDescent="0.35">
      <c r="A10946"/>
      <c r="E10946"/>
    </row>
    <row r="10947" spans="1:5" x14ac:dyDescent="0.35">
      <c r="A10947"/>
      <c r="E10947"/>
    </row>
    <row r="10948" spans="1:5" x14ac:dyDescent="0.35">
      <c r="A10948"/>
      <c r="E10948"/>
    </row>
    <row r="10949" spans="1:5" x14ac:dyDescent="0.35">
      <c r="A10949"/>
      <c r="E10949"/>
    </row>
    <row r="10950" spans="1:5" x14ac:dyDescent="0.35">
      <c r="A10950"/>
      <c r="E10950"/>
    </row>
    <row r="10951" spans="1:5" x14ac:dyDescent="0.35">
      <c r="A10951"/>
      <c r="E10951"/>
    </row>
    <row r="10952" spans="1:5" x14ac:dyDescent="0.35">
      <c r="A10952"/>
      <c r="E10952"/>
    </row>
    <row r="10953" spans="1:5" x14ac:dyDescent="0.35">
      <c r="A10953"/>
      <c r="E10953"/>
    </row>
    <row r="10954" spans="1:5" x14ac:dyDescent="0.35">
      <c r="A10954"/>
      <c r="E10954"/>
    </row>
    <row r="10955" spans="1:5" x14ac:dyDescent="0.35">
      <c r="A10955"/>
      <c r="E10955"/>
    </row>
    <row r="10956" spans="1:5" x14ac:dyDescent="0.35">
      <c r="A10956"/>
      <c r="E10956"/>
    </row>
    <row r="10957" spans="1:5" x14ac:dyDescent="0.35">
      <c r="A10957"/>
      <c r="E10957"/>
    </row>
    <row r="10958" spans="1:5" x14ac:dyDescent="0.35">
      <c r="A10958"/>
      <c r="E10958"/>
    </row>
    <row r="10959" spans="1:5" x14ac:dyDescent="0.35">
      <c r="A10959"/>
      <c r="E10959"/>
    </row>
    <row r="10960" spans="1:5" x14ac:dyDescent="0.35">
      <c r="A10960"/>
      <c r="E10960"/>
    </row>
    <row r="10961" spans="1:5" x14ac:dyDescent="0.35">
      <c r="A10961"/>
      <c r="E10961"/>
    </row>
    <row r="10962" spans="1:5" x14ac:dyDescent="0.35">
      <c r="A10962"/>
      <c r="E10962"/>
    </row>
    <row r="10963" spans="1:5" x14ac:dyDescent="0.35">
      <c r="A10963"/>
      <c r="E10963"/>
    </row>
    <row r="10964" spans="1:5" x14ac:dyDescent="0.35">
      <c r="A10964"/>
      <c r="E10964"/>
    </row>
    <row r="10965" spans="1:5" x14ac:dyDescent="0.35">
      <c r="A10965"/>
      <c r="E10965"/>
    </row>
    <row r="10966" spans="1:5" x14ac:dyDescent="0.35">
      <c r="A10966"/>
      <c r="E10966"/>
    </row>
    <row r="10967" spans="1:5" x14ac:dyDescent="0.35">
      <c r="A10967"/>
      <c r="E10967"/>
    </row>
    <row r="10968" spans="1:5" x14ac:dyDescent="0.35">
      <c r="A10968"/>
      <c r="E10968"/>
    </row>
    <row r="10969" spans="1:5" x14ac:dyDescent="0.35">
      <c r="A10969"/>
      <c r="E10969"/>
    </row>
    <row r="10970" spans="1:5" x14ac:dyDescent="0.35">
      <c r="A10970"/>
      <c r="E10970"/>
    </row>
    <row r="10971" spans="1:5" x14ac:dyDescent="0.35">
      <c r="A10971"/>
      <c r="E10971"/>
    </row>
    <row r="10972" spans="1:5" x14ac:dyDescent="0.35">
      <c r="A10972"/>
      <c r="E10972"/>
    </row>
    <row r="10973" spans="1:5" x14ac:dyDescent="0.35">
      <c r="A10973"/>
      <c r="E10973"/>
    </row>
    <row r="10974" spans="1:5" x14ac:dyDescent="0.35">
      <c r="A10974"/>
      <c r="E10974"/>
    </row>
    <row r="10975" spans="1:5" x14ac:dyDescent="0.35">
      <c r="A10975"/>
      <c r="E10975"/>
    </row>
    <row r="10976" spans="1:5" x14ac:dyDescent="0.35">
      <c r="A10976"/>
      <c r="E10976"/>
    </row>
    <row r="10977" spans="1:5" x14ac:dyDescent="0.35">
      <c r="A10977"/>
      <c r="E10977"/>
    </row>
    <row r="10978" spans="1:5" x14ac:dyDescent="0.35">
      <c r="A10978"/>
      <c r="E10978"/>
    </row>
    <row r="10979" spans="1:5" x14ac:dyDescent="0.35">
      <c r="A10979"/>
      <c r="E10979"/>
    </row>
    <row r="10980" spans="1:5" x14ac:dyDescent="0.35">
      <c r="A10980"/>
      <c r="E10980"/>
    </row>
    <row r="10981" spans="1:5" x14ac:dyDescent="0.35">
      <c r="A10981"/>
      <c r="E10981"/>
    </row>
    <row r="10982" spans="1:5" x14ac:dyDescent="0.35">
      <c r="A10982"/>
      <c r="E10982"/>
    </row>
    <row r="10983" spans="1:5" x14ac:dyDescent="0.35">
      <c r="A10983"/>
      <c r="E10983"/>
    </row>
    <row r="10984" spans="1:5" x14ac:dyDescent="0.35">
      <c r="A10984"/>
      <c r="E10984"/>
    </row>
    <row r="10985" spans="1:5" x14ac:dyDescent="0.35">
      <c r="A10985"/>
      <c r="E10985"/>
    </row>
    <row r="10986" spans="1:5" x14ac:dyDescent="0.35">
      <c r="A10986"/>
      <c r="E10986"/>
    </row>
    <row r="10987" spans="1:5" x14ac:dyDescent="0.35">
      <c r="A10987"/>
      <c r="E10987"/>
    </row>
    <row r="10988" spans="1:5" x14ac:dyDescent="0.35">
      <c r="A10988"/>
      <c r="E10988"/>
    </row>
    <row r="10989" spans="1:5" x14ac:dyDescent="0.35">
      <c r="A10989"/>
      <c r="E10989"/>
    </row>
    <row r="10990" spans="1:5" x14ac:dyDescent="0.35">
      <c r="A10990"/>
      <c r="E10990"/>
    </row>
    <row r="10991" spans="1:5" x14ac:dyDescent="0.35">
      <c r="A10991"/>
      <c r="E10991"/>
    </row>
    <row r="10992" spans="1:5" x14ac:dyDescent="0.35">
      <c r="A10992"/>
      <c r="E10992"/>
    </row>
    <row r="10993" spans="1:5" x14ac:dyDescent="0.35">
      <c r="A10993"/>
      <c r="E10993"/>
    </row>
    <row r="10994" spans="1:5" x14ac:dyDescent="0.35">
      <c r="A10994"/>
      <c r="E10994"/>
    </row>
    <row r="10995" spans="1:5" x14ac:dyDescent="0.35">
      <c r="A10995"/>
      <c r="E10995"/>
    </row>
    <row r="10996" spans="1:5" x14ac:dyDescent="0.35">
      <c r="A10996"/>
      <c r="E10996"/>
    </row>
    <row r="10997" spans="1:5" x14ac:dyDescent="0.35">
      <c r="A10997"/>
      <c r="E10997"/>
    </row>
    <row r="10998" spans="1:5" x14ac:dyDescent="0.35">
      <c r="A10998"/>
      <c r="E10998"/>
    </row>
    <row r="10999" spans="1:5" x14ac:dyDescent="0.35">
      <c r="A10999"/>
      <c r="E10999"/>
    </row>
    <row r="11000" spans="1:5" x14ac:dyDescent="0.35">
      <c r="A11000"/>
      <c r="E11000"/>
    </row>
    <row r="11001" spans="1:5" x14ac:dyDescent="0.35">
      <c r="A11001"/>
      <c r="E11001"/>
    </row>
    <row r="11002" spans="1:5" x14ac:dyDescent="0.35">
      <c r="A11002"/>
      <c r="E11002"/>
    </row>
    <row r="11003" spans="1:5" x14ac:dyDescent="0.35">
      <c r="A11003"/>
      <c r="E11003"/>
    </row>
    <row r="11004" spans="1:5" x14ac:dyDescent="0.35">
      <c r="A11004"/>
      <c r="E11004"/>
    </row>
    <row r="11005" spans="1:5" x14ac:dyDescent="0.35">
      <c r="A11005"/>
      <c r="E11005"/>
    </row>
    <row r="11006" spans="1:5" x14ac:dyDescent="0.35">
      <c r="A11006"/>
      <c r="E11006"/>
    </row>
    <row r="11007" spans="1:5" x14ac:dyDescent="0.35">
      <c r="A11007"/>
      <c r="E11007"/>
    </row>
    <row r="11008" spans="1:5" x14ac:dyDescent="0.35">
      <c r="A11008"/>
      <c r="E11008"/>
    </row>
    <row r="11009" spans="1:5" x14ac:dyDescent="0.35">
      <c r="A11009"/>
      <c r="E11009"/>
    </row>
    <row r="11010" spans="1:5" x14ac:dyDescent="0.35">
      <c r="A11010"/>
      <c r="E11010"/>
    </row>
    <row r="11011" spans="1:5" x14ac:dyDescent="0.35">
      <c r="A11011"/>
      <c r="E11011"/>
    </row>
    <row r="11012" spans="1:5" x14ac:dyDescent="0.35">
      <c r="A11012"/>
      <c r="E11012"/>
    </row>
    <row r="11013" spans="1:5" x14ac:dyDescent="0.35">
      <c r="A11013"/>
      <c r="E11013"/>
    </row>
    <row r="11014" spans="1:5" x14ac:dyDescent="0.35">
      <c r="A11014"/>
      <c r="E11014"/>
    </row>
    <row r="11015" spans="1:5" x14ac:dyDescent="0.35">
      <c r="A11015"/>
      <c r="E11015"/>
    </row>
    <row r="11016" spans="1:5" x14ac:dyDescent="0.35">
      <c r="A11016"/>
      <c r="E11016"/>
    </row>
    <row r="11017" spans="1:5" x14ac:dyDescent="0.35">
      <c r="A11017"/>
      <c r="E11017"/>
    </row>
    <row r="11018" spans="1:5" x14ac:dyDescent="0.35">
      <c r="A11018"/>
      <c r="E11018"/>
    </row>
    <row r="11019" spans="1:5" x14ac:dyDescent="0.35">
      <c r="A11019"/>
      <c r="E11019"/>
    </row>
    <row r="11020" spans="1:5" x14ac:dyDescent="0.35">
      <c r="A11020"/>
      <c r="E11020"/>
    </row>
    <row r="11021" spans="1:5" x14ac:dyDescent="0.35">
      <c r="A11021"/>
      <c r="E11021"/>
    </row>
    <row r="11022" spans="1:5" x14ac:dyDescent="0.35">
      <c r="A11022"/>
      <c r="E11022"/>
    </row>
    <row r="11023" spans="1:5" x14ac:dyDescent="0.35">
      <c r="A11023"/>
      <c r="E11023"/>
    </row>
    <row r="11024" spans="1:5" x14ac:dyDescent="0.35">
      <c r="A11024"/>
      <c r="E11024"/>
    </row>
    <row r="11025" spans="1:5" x14ac:dyDescent="0.35">
      <c r="A11025"/>
      <c r="E11025"/>
    </row>
    <row r="11026" spans="1:5" x14ac:dyDescent="0.35">
      <c r="A11026"/>
      <c r="E11026"/>
    </row>
    <row r="11027" spans="1:5" x14ac:dyDescent="0.35">
      <c r="A11027"/>
      <c r="E11027"/>
    </row>
    <row r="11028" spans="1:5" x14ac:dyDescent="0.35">
      <c r="A11028"/>
      <c r="E11028"/>
    </row>
    <row r="11029" spans="1:5" x14ac:dyDescent="0.35">
      <c r="A11029"/>
      <c r="E11029"/>
    </row>
    <row r="11030" spans="1:5" x14ac:dyDescent="0.35">
      <c r="A11030"/>
      <c r="E11030"/>
    </row>
    <row r="11031" spans="1:5" x14ac:dyDescent="0.35">
      <c r="A11031"/>
      <c r="E11031"/>
    </row>
    <row r="11032" spans="1:5" x14ac:dyDescent="0.35">
      <c r="A11032"/>
      <c r="E11032"/>
    </row>
    <row r="11033" spans="1:5" x14ac:dyDescent="0.35">
      <c r="A11033"/>
      <c r="E11033"/>
    </row>
    <row r="11034" spans="1:5" x14ac:dyDescent="0.35">
      <c r="A11034"/>
      <c r="E11034"/>
    </row>
    <row r="11035" spans="1:5" x14ac:dyDescent="0.35">
      <c r="A11035"/>
      <c r="E11035"/>
    </row>
    <row r="11036" spans="1:5" x14ac:dyDescent="0.35">
      <c r="A11036"/>
      <c r="E11036"/>
    </row>
    <row r="11037" spans="1:5" x14ac:dyDescent="0.35">
      <c r="A11037"/>
      <c r="E11037"/>
    </row>
    <row r="11038" spans="1:5" x14ac:dyDescent="0.35">
      <c r="A11038"/>
      <c r="E11038"/>
    </row>
    <row r="11039" spans="1:5" x14ac:dyDescent="0.35">
      <c r="A11039"/>
      <c r="E11039"/>
    </row>
    <row r="11040" spans="1:5" x14ac:dyDescent="0.35">
      <c r="A11040"/>
      <c r="E11040"/>
    </row>
    <row r="11041" spans="1:5" x14ac:dyDescent="0.35">
      <c r="A11041"/>
      <c r="E11041"/>
    </row>
    <row r="11042" spans="1:5" x14ac:dyDescent="0.35">
      <c r="A11042"/>
      <c r="E11042"/>
    </row>
    <row r="11043" spans="1:5" x14ac:dyDescent="0.35">
      <c r="A11043"/>
      <c r="E11043"/>
    </row>
    <row r="11044" spans="1:5" x14ac:dyDescent="0.35">
      <c r="A11044"/>
      <c r="E11044"/>
    </row>
    <row r="11045" spans="1:5" x14ac:dyDescent="0.35">
      <c r="A11045"/>
      <c r="E11045"/>
    </row>
    <row r="11046" spans="1:5" x14ac:dyDescent="0.35">
      <c r="A11046"/>
      <c r="E11046"/>
    </row>
    <row r="11047" spans="1:5" x14ac:dyDescent="0.35">
      <c r="A11047"/>
      <c r="E11047"/>
    </row>
    <row r="11048" spans="1:5" x14ac:dyDescent="0.35">
      <c r="A11048"/>
      <c r="E11048"/>
    </row>
    <row r="11049" spans="1:5" x14ac:dyDescent="0.35">
      <c r="A11049"/>
      <c r="E11049"/>
    </row>
    <row r="11050" spans="1:5" x14ac:dyDescent="0.35">
      <c r="A11050"/>
      <c r="E11050"/>
    </row>
    <row r="11051" spans="1:5" x14ac:dyDescent="0.35">
      <c r="A11051"/>
      <c r="E11051"/>
    </row>
    <row r="11052" spans="1:5" x14ac:dyDescent="0.35">
      <c r="A11052"/>
      <c r="E11052"/>
    </row>
    <row r="11053" spans="1:5" x14ac:dyDescent="0.35">
      <c r="A11053"/>
      <c r="E11053"/>
    </row>
    <row r="11054" spans="1:5" x14ac:dyDescent="0.35">
      <c r="A11054"/>
      <c r="E11054"/>
    </row>
    <row r="11055" spans="1:5" x14ac:dyDescent="0.35">
      <c r="A11055"/>
      <c r="E11055"/>
    </row>
    <row r="11056" spans="1:5" x14ac:dyDescent="0.35">
      <c r="A11056"/>
      <c r="E11056"/>
    </row>
    <row r="11057" spans="1:5" x14ac:dyDescent="0.35">
      <c r="A11057"/>
      <c r="E11057"/>
    </row>
    <row r="11058" spans="1:5" x14ac:dyDescent="0.35">
      <c r="A11058"/>
      <c r="E11058"/>
    </row>
    <row r="11059" spans="1:5" x14ac:dyDescent="0.35">
      <c r="A11059"/>
      <c r="E11059"/>
    </row>
    <row r="11060" spans="1:5" x14ac:dyDescent="0.35">
      <c r="A11060"/>
      <c r="E11060"/>
    </row>
    <row r="11061" spans="1:5" x14ac:dyDescent="0.35">
      <c r="A11061"/>
      <c r="E11061"/>
    </row>
    <row r="11062" spans="1:5" x14ac:dyDescent="0.35">
      <c r="A11062"/>
      <c r="E11062"/>
    </row>
    <row r="11063" spans="1:5" x14ac:dyDescent="0.35">
      <c r="A11063"/>
      <c r="E11063"/>
    </row>
    <row r="11064" spans="1:5" x14ac:dyDescent="0.35">
      <c r="A11064"/>
      <c r="E11064"/>
    </row>
    <row r="11065" spans="1:5" x14ac:dyDescent="0.35">
      <c r="A11065"/>
      <c r="E11065"/>
    </row>
    <row r="11066" spans="1:5" x14ac:dyDescent="0.35">
      <c r="A11066"/>
      <c r="E11066"/>
    </row>
    <row r="11067" spans="1:5" x14ac:dyDescent="0.35">
      <c r="A11067"/>
      <c r="E11067"/>
    </row>
    <row r="11068" spans="1:5" x14ac:dyDescent="0.35">
      <c r="A11068"/>
      <c r="E11068"/>
    </row>
    <row r="11069" spans="1:5" x14ac:dyDescent="0.35">
      <c r="A11069"/>
      <c r="E11069"/>
    </row>
    <row r="11070" spans="1:5" x14ac:dyDescent="0.35">
      <c r="A11070"/>
      <c r="E11070"/>
    </row>
    <row r="11071" spans="1:5" x14ac:dyDescent="0.35">
      <c r="A11071"/>
      <c r="E11071"/>
    </row>
    <row r="11072" spans="1:5" x14ac:dyDescent="0.35">
      <c r="A11072"/>
      <c r="E11072"/>
    </row>
    <row r="11073" spans="1:5" x14ac:dyDescent="0.35">
      <c r="A11073"/>
      <c r="E11073"/>
    </row>
    <row r="11074" spans="1:5" x14ac:dyDescent="0.35">
      <c r="A11074"/>
      <c r="E11074"/>
    </row>
    <row r="11075" spans="1:5" x14ac:dyDescent="0.35">
      <c r="A11075"/>
      <c r="E11075"/>
    </row>
    <row r="11076" spans="1:5" x14ac:dyDescent="0.35">
      <c r="A11076"/>
      <c r="E11076"/>
    </row>
    <row r="11077" spans="1:5" x14ac:dyDescent="0.35">
      <c r="A11077"/>
      <c r="E11077"/>
    </row>
    <row r="11078" spans="1:5" x14ac:dyDescent="0.35">
      <c r="A11078"/>
      <c r="E11078"/>
    </row>
    <row r="11079" spans="1:5" x14ac:dyDescent="0.35">
      <c r="A11079"/>
      <c r="E11079"/>
    </row>
    <row r="11080" spans="1:5" x14ac:dyDescent="0.35">
      <c r="A11080"/>
      <c r="E11080"/>
    </row>
    <row r="11081" spans="1:5" x14ac:dyDescent="0.35">
      <c r="A11081"/>
      <c r="E11081"/>
    </row>
    <row r="11082" spans="1:5" x14ac:dyDescent="0.35">
      <c r="A11082"/>
      <c r="E11082"/>
    </row>
    <row r="11083" spans="1:5" x14ac:dyDescent="0.35">
      <c r="A11083"/>
      <c r="E11083"/>
    </row>
    <row r="11084" spans="1:5" x14ac:dyDescent="0.35">
      <c r="A11084"/>
      <c r="E11084"/>
    </row>
    <row r="11085" spans="1:5" x14ac:dyDescent="0.35">
      <c r="A11085"/>
      <c r="E11085"/>
    </row>
    <row r="11086" spans="1:5" x14ac:dyDescent="0.35">
      <c r="A11086"/>
      <c r="E11086"/>
    </row>
    <row r="11087" spans="1:5" x14ac:dyDescent="0.35">
      <c r="A11087"/>
      <c r="E11087"/>
    </row>
    <row r="11088" spans="1:5" x14ac:dyDescent="0.35">
      <c r="A11088"/>
      <c r="E11088"/>
    </row>
    <row r="11089" spans="1:5" x14ac:dyDescent="0.35">
      <c r="A11089"/>
      <c r="E11089"/>
    </row>
    <row r="11090" spans="1:5" x14ac:dyDescent="0.35">
      <c r="A11090"/>
      <c r="E11090"/>
    </row>
    <row r="11091" spans="1:5" x14ac:dyDescent="0.35">
      <c r="A11091"/>
      <c r="E11091"/>
    </row>
    <row r="11092" spans="1:5" x14ac:dyDescent="0.35">
      <c r="A11092"/>
      <c r="E11092"/>
    </row>
    <row r="11093" spans="1:5" x14ac:dyDescent="0.35">
      <c r="A11093"/>
      <c r="E11093"/>
    </row>
    <row r="11094" spans="1:5" x14ac:dyDescent="0.35">
      <c r="A11094"/>
      <c r="E11094"/>
    </row>
    <row r="11095" spans="1:5" x14ac:dyDescent="0.35">
      <c r="A11095"/>
      <c r="E11095"/>
    </row>
    <row r="11096" spans="1:5" x14ac:dyDescent="0.35">
      <c r="A11096"/>
      <c r="E11096"/>
    </row>
    <row r="11097" spans="1:5" x14ac:dyDescent="0.35">
      <c r="A11097"/>
      <c r="E11097"/>
    </row>
    <row r="11098" spans="1:5" x14ac:dyDescent="0.35">
      <c r="A11098"/>
      <c r="E11098"/>
    </row>
    <row r="11099" spans="1:5" x14ac:dyDescent="0.35">
      <c r="A11099"/>
      <c r="E11099"/>
    </row>
    <row r="11100" spans="1:5" x14ac:dyDescent="0.35">
      <c r="A11100"/>
      <c r="E11100"/>
    </row>
    <row r="11101" spans="1:5" x14ac:dyDescent="0.35">
      <c r="A11101"/>
      <c r="E11101"/>
    </row>
    <row r="11102" spans="1:5" x14ac:dyDescent="0.35">
      <c r="A11102"/>
      <c r="E11102"/>
    </row>
    <row r="11103" spans="1:5" x14ac:dyDescent="0.35">
      <c r="A11103"/>
      <c r="E11103"/>
    </row>
    <row r="11104" spans="1:5" x14ac:dyDescent="0.35">
      <c r="A11104"/>
      <c r="E11104"/>
    </row>
    <row r="11105" spans="1:5" x14ac:dyDescent="0.35">
      <c r="A11105"/>
      <c r="E11105"/>
    </row>
    <row r="11106" spans="1:5" x14ac:dyDescent="0.35">
      <c r="A11106"/>
      <c r="E11106"/>
    </row>
    <row r="11107" spans="1:5" x14ac:dyDescent="0.35">
      <c r="A11107"/>
      <c r="E11107"/>
    </row>
    <row r="11108" spans="1:5" x14ac:dyDescent="0.35">
      <c r="A11108"/>
      <c r="E11108"/>
    </row>
    <row r="11109" spans="1:5" x14ac:dyDescent="0.35">
      <c r="A11109"/>
      <c r="E11109"/>
    </row>
    <row r="11110" spans="1:5" x14ac:dyDescent="0.35">
      <c r="A11110"/>
      <c r="E11110"/>
    </row>
    <row r="11111" spans="1:5" x14ac:dyDescent="0.35">
      <c r="A11111"/>
      <c r="E11111"/>
    </row>
    <row r="11112" spans="1:5" x14ac:dyDescent="0.35">
      <c r="A11112"/>
      <c r="E11112"/>
    </row>
    <row r="11113" spans="1:5" x14ac:dyDescent="0.35">
      <c r="A11113"/>
      <c r="E11113"/>
    </row>
    <row r="11114" spans="1:5" x14ac:dyDescent="0.35">
      <c r="A11114"/>
      <c r="E11114"/>
    </row>
    <row r="11115" spans="1:5" x14ac:dyDescent="0.35">
      <c r="A11115"/>
      <c r="E11115"/>
    </row>
    <row r="11116" spans="1:5" x14ac:dyDescent="0.35">
      <c r="A11116"/>
      <c r="E11116"/>
    </row>
    <row r="11117" spans="1:5" x14ac:dyDescent="0.35">
      <c r="A11117"/>
      <c r="E11117"/>
    </row>
    <row r="11118" spans="1:5" x14ac:dyDescent="0.35">
      <c r="A11118"/>
      <c r="E11118"/>
    </row>
    <row r="11119" spans="1:5" x14ac:dyDescent="0.35">
      <c r="A11119"/>
      <c r="E11119"/>
    </row>
    <row r="11120" spans="1:5" x14ac:dyDescent="0.35">
      <c r="A11120"/>
      <c r="E11120"/>
    </row>
    <row r="11121" spans="1:5" x14ac:dyDescent="0.35">
      <c r="A11121"/>
      <c r="E11121"/>
    </row>
    <row r="11122" spans="1:5" x14ac:dyDescent="0.35">
      <c r="A11122"/>
      <c r="E11122"/>
    </row>
    <row r="11123" spans="1:5" x14ac:dyDescent="0.35">
      <c r="A11123"/>
      <c r="E11123"/>
    </row>
    <row r="11124" spans="1:5" x14ac:dyDescent="0.35">
      <c r="A11124"/>
      <c r="E11124"/>
    </row>
    <row r="11125" spans="1:5" x14ac:dyDescent="0.35">
      <c r="A11125"/>
      <c r="E11125"/>
    </row>
    <row r="11126" spans="1:5" x14ac:dyDescent="0.35">
      <c r="A11126"/>
      <c r="E11126"/>
    </row>
    <row r="11127" spans="1:5" x14ac:dyDescent="0.35">
      <c r="A11127"/>
      <c r="E11127"/>
    </row>
    <row r="11128" spans="1:5" x14ac:dyDescent="0.35">
      <c r="A11128"/>
      <c r="E11128"/>
    </row>
    <row r="11129" spans="1:5" x14ac:dyDescent="0.35">
      <c r="A11129"/>
      <c r="E11129"/>
    </row>
    <row r="11130" spans="1:5" x14ac:dyDescent="0.35">
      <c r="A11130"/>
      <c r="E11130"/>
    </row>
    <row r="11131" spans="1:5" x14ac:dyDescent="0.35">
      <c r="A11131"/>
      <c r="E11131"/>
    </row>
    <row r="11132" spans="1:5" x14ac:dyDescent="0.35">
      <c r="A11132"/>
      <c r="E11132"/>
    </row>
    <row r="11133" spans="1:5" x14ac:dyDescent="0.35">
      <c r="A11133"/>
      <c r="E11133"/>
    </row>
    <row r="11134" spans="1:5" x14ac:dyDescent="0.35">
      <c r="A11134"/>
      <c r="E11134"/>
    </row>
    <row r="11135" spans="1:5" x14ac:dyDescent="0.35">
      <c r="A11135"/>
      <c r="E11135"/>
    </row>
    <row r="11136" spans="1:5" x14ac:dyDescent="0.35">
      <c r="A11136"/>
      <c r="E11136"/>
    </row>
    <row r="11137" spans="1:5" x14ac:dyDescent="0.35">
      <c r="A11137"/>
      <c r="E11137"/>
    </row>
    <row r="11138" spans="1:5" x14ac:dyDescent="0.35">
      <c r="A11138"/>
      <c r="E11138"/>
    </row>
    <row r="11139" spans="1:5" x14ac:dyDescent="0.35">
      <c r="A11139"/>
      <c r="E11139"/>
    </row>
    <row r="11140" spans="1:5" x14ac:dyDescent="0.35">
      <c r="A11140"/>
      <c r="E11140"/>
    </row>
    <row r="11141" spans="1:5" x14ac:dyDescent="0.35">
      <c r="A11141"/>
      <c r="E11141"/>
    </row>
    <row r="11142" spans="1:5" x14ac:dyDescent="0.35">
      <c r="A11142"/>
      <c r="E11142"/>
    </row>
    <row r="11143" spans="1:5" x14ac:dyDescent="0.35">
      <c r="A11143"/>
      <c r="E11143"/>
    </row>
    <row r="11144" spans="1:5" x14ac:dyDescent="0.35">
      <c r="A11144"/>
      <c r="E11144"/>
    </row>
    <row r="11145" spans="1:5" x14ac:dyDescent="0.35">
      <c r="A11145"/>
      <c r="E11145"/>
    </row>
    <row r="11146" spans="1:5" x14ac:dyDescent="0.35">
      <c r="A11146"/>
      <c r="E11146"/>
    </row>
    <row r="11147" spans="1:5" x14ac:dyDescent="0.35">
      <c r="A11147"/>
      <c r="E11147"/>
    </row>
    <row r="11148" spans="1:5" x14ac:dyDescent="0.35">
      <c r="A11148"/>
      <c r="E11148"/>
    </row>
    <row r="11149" spans="1:5" x14ac:dyDescent="0.35">
      <c r="A11149"/>
      <c r="E11149"/>
    </row>
    <row r="11150" spans="1:5" x14ac:dyDescent="0.35">
      <c r="A11150"/>
      <c r="E11150"/>
    </row>
    <row r="11151" spans="1:5" x14ac:dyDescent="0.35">
      <c r="A11151"/>
      <c r="E11151"/>
    </row>
    <row r="11152" spans="1:5" x14ac:dyDescent="0.35">
      <c r="A11152"/>
      <c r="E11152"/>
    </row>
    <row r="11153" spans="1:5" x14ac:dyDescent="0.35">
      <c r="A11153"/>
      <c r="E11153"/>
    </row>
    <row r="11154" spans="1:5" x14ac:dyDescent="0.35">
      <c r="A11154"/>
      <c r="E11154"/>
    </row>
    <row r="11155" spans="1:5" x14ac:dyDescent="0.35">
      <c r="A11155"/>
      <c r="E11155"/>
    </row>
    <row r="11156" spans="1:5" x14ac:dyDescent="0.35">
      <c r="A11156"/>
      <c r="E11156"/>
    </row>
    <row r="11157" spans="1:5" x14ac:dyDescent="0.35">
      <c r="A11157"/>
      <c r="E11157"/>
    </row>
    <row r="11158" spans="1:5" x14ac:dyDescent="0.35">
      <c r="A11158"/>
      <c r="E11158"/>
    </row>
    <row r="11159" spans="1:5" x14ac:dyDescent="0.35">
      <c r="A11159"/>
      <c r="E11159"/>
    </row>
    <row r="11160" spans="1:5" x14ac:dyDescent="0.35">
      <c r="A11160"/>
      <c r="E11160"/>
    </row>
    <row r="11161" spans="1:5" x14ac:dyDescent="0.35">
      <c r="A11161"/>
      <c r="E11161"/>
    </row>
    <row r="11162" spans="1:5" x14ac:dyDescent="0.35">
      <c r="A11162"/>
      <c r="E11162"/>
    </row>
    <row r="11163" spans="1:5" x14ac:dyDescent="0.35">
      <c r="A11163"/>
      <c r="E11163"/>
    </row>
    <row r="11164" spans="1:5" x14ac:dyDescent="0.35">
      <c r="A11164"/>
      <c r="E11164"/>
    </row>
    <row r="11165" spans="1:5" x14ac:dyDescent="0.35">
      <c r="A11165"/>
      <c r="E11165"/>
    </row>
    <row r="11166" spans="1:5" x14ac:dyDescent="0.35">
      <c r="A11166"/>
      <c r="E11166"/>
    </row>
    <row r="11167" spans="1:5" x14ac:dyDescent="0.35">
      <c r="A11167"/>
      <c r="E11167"/>
    </row>
    <row r="11168" spans="1:5" x14ac:dyDescent="0.35">
      <c r="A11168"/>
      <c r="E11168"/>
    </row>
    <row r="11169" spans="1:5" x14ac:dyDescent="0.35">
      <c r="A11169"/>
      <c r="E11169"/>
    </row>
    <row r="11170" spans="1:5" x14ac:dyDescent="0.35">
      <c r="A11170"/>
      <c r="E11170"/>
    </row>
    <row r="11171" spans="1:5" x14ac:dyDescent="0.35">
      <c r="A11171"/>
      <c r="E11171"/>
    </row>
    <row r="11172" spans="1:5" x14ac:dyDescent="0.35">
      <c r="A11172"/>
      <c r="E11172"/>
    </row>
    <row r="11173" spans="1:5" x14ac:dyDescent="0.35">
      <c r="A11173"/>
      <c r="E11173"/>
    </row>
    <row r="11174" spans="1:5" x14ac:dyDescent="0.35">
      <c r="A11174"/>
      <c r="E11174"/>
    </row>
    <row r="11175" spans="1:5" x14ac:dyDescent="0.35">
      <c r="A11175"/>
      <c r="E11175"/>
    </row>
    <row r="11176" spans="1:5" x14ac:dyDescent="0.35">
      <c r="A11176"/>
      <c r="E11176"/>
    </row>
    <row r="11177" spans="1:5" x14ac:dyDescent="0.35">
      <c r="A11177"/>
      <c r="E11177"/>
    </row>
    <row r="11178" spans="1:5" x14ac:dyDescent="0.35">
      <c r="A11178"/>
      <c r="E11178"/>
    </row>
    <row r="11179" spans="1:5" x14ac:dyDescent="0.35">
      <c r="A11179"/>
      <c r="E11179"/>
    </row>
    <row r="11180" spans="1:5" x14ac:dyDescent="0.35">
      <c r="A11180"/>
      <c r="E11180"/>
    </row>
    <row r="11181" spans="1:5" x14ac:dyDescent="0.35">
      <c r="A11181"/>
      <c r="E11181"/>
    </row>
    <row r="11182" spans="1:5" x14ac:dyDescent="0.35">
      <c r="A11182"/>
      <c r="E11182"/>
    </row>
    <row r="11183" spans="1:5" x14ac:dyDescent="0.35">
      <c r="A11183"/>
      <c r="E11183"/>
    </row>
    <row r="11184" spans="1:5" x14ac:dyDescent="0.35">
      <c r="A11184"/>
      <c r="E11184"/>
    </row>
    <row r="11185" spans="1:5" x14ac:dyDescent="0.35">
      <c r="A11185"/>
      <c r="E11185"/>
    </row>
    <row r="11186" spans="1:5" x14ac:dyDescent="0.35">
      <c r="A11186"/>
      <c r="E11186"/>
    </row>
    <row r="11187" spans="1:5" x14ac:dyDescent="0.35">
      <c r="A11187"/>
      <c r="E11187"/>
    </row>
    <row r="11188" spans="1:5" x14ac:dyDescent="0.35">
      <c r="A11188"/>
      <c r="E11188"/>
    </row>
    <row r="11189" spans="1:5" x14ac:dyDescent="0.35">
      <c r="A11189"/>
      <c r="E11189"/>
    </row>
    <row r="11190" spans="1:5" x14ac:dyDescent="0.35">
      <c r="A11190"/>
      <c r="E11190"/>
    </row>
    <row r="11191" spans="1:5" x14ac:dyDescent="0.35">
      <c r="A11191"/>
      <c r="E11191"/>
    </row>
    <row r="11192" spans="1:5" x14ac:dyDescent="0.35">
      <c r="A11192"/>
      <c r="E11192"/>
    </row>
    <row r="11193" spans="1:5" x14ac:dyDescent="0.35">
      <c r="A11193"/>
      <c r="E11193"/>
    </row>
    <row r="11194" spans="1:5" x14ac:dyDescent="0.35">
      <c r="A11194"/>
      <c r="E11194"/>
    </row>
    <row r="11195" spans="1:5" x14ac:dyDescent="0.35">
      <c r="A11195"/>
      <c r="E11195"/>
    </row>
    <row r="11196" spans="1:5" x14ac:dyDescent="0.35">
      <c r="A11196"/>
      <c r="E11196"/>
    </row>
    <row r="11197" spans="1:5" x14ac:dyDescent="0.35">
      <c r="A11197"/>
      <c r="E11197"/>
    </row>
    <row r="11198" spans="1:5" x14ac:dyDescent="0.35">
      <c r="A11198"/>
      <c r="E11198"/>
    </row>
    <row r="11199" spans="1:5" x14ac:dyDescent="0.35">
      <c r="A11199"/>
      <c r="E11199"/>
    </row>
    <row r="11200" spans="1:5" x14ac:dyDescent="0.35">
      <c r="A11200"/>
      <c r="E11200"/>
    </row>
    <row r="11201" spans="1:5" x14ac:dyDescent="0.35">
      <c r="A11201"/>
      <c r="E11201"/>
    </row>
    <row r="11202" spans="1:5" x14ac:dyDescent="0.35">
      <c r="A11202"/>
      <c r="E11202"/>
    </row>
    <row r="11203" spans="1:5" x14ac:dyDescent="0.35">
      <c r="A11203"/>
      <c r="E11203"/>
    </row>
    <row r="11204" spans="1:5" x14ac:dyDescent="0.35">
      <c r="A11204"/>
      <c r="E11204"/>
    </row>
    <row r="11205" spans="1:5" x14ac:dyDescent="0.35">
      <c r="A11205"/>
      <c r="E11205"/>
    </row>
    <row r="11206" spans="1:5" x14ac:dyDescent="0.35">
      <c r="A11206"/>
      <c r="E11206"/>
    </row>
    <row r="11207" spans="1:5" x14ac:dyDescent="0.35">
      <c r="A11207"/>
      <c r="E11207"/>
    </row>
    <row r="11208" spans="1:5" x14ac:dyDescent="0.35">
      <c r="A11208"/>
      <c r="E11208"/>
    </row>
    <row r="11209" spans="1:5" x14ac:dyDescent="0.35">
      <c r="A11209"/>
      <c r="E11209"/>
    </row>
    <row r="11210" spans="1:5" x14ac:dyDescent="0.35">
      <c r="A11210"/>
      <c r="E11210"/>
    </row>
    <row r="11211" spans="1:5" x14ac:dyDescent="0.35">
      <c r="A11211"/>
      <c r="E11211"/>
    </row>
    <row r="11212" spans="1:5" x14ac:dyDescent="0.35">
      <c r="A11212"/>
      <c r="E11212"/>
    </row>
    <row r="11213" spans="1:5" x14ac:dyDescent="0.35">
      <c r="A11213"/>
      <c r="E11213"/>
    </row>
    <row r="11214" spans="1:5" x14ac:dyDescent="0.35">
      <c r="A11214"/>
      <c r="E11214"/>
    </row>
    <row r="11215" spans="1:5" x14ac:dyDescent="0.35">
      <c r="A11215"/>
      <c r="E11215"/>
    </row>
    <row r="11216" spans="1:5" x14ac:dyDescent="0.35">
      <c r="A11216"/>
      <c r="E11216"/>
    </row>
    <row r="11217" spans="1:5" x14ac:dyDescent="0.35">
      <c r="A11217"/>
      <c r="E11217"/>
    </row>
    <row r="11218" spans="1:5" x14ac:dyDescent="0.35">
      <c r="A11218"/>
      <c r="E11218"/>
    </row>
    <row r="11219" spans="1:5" x14ac:dyDescent="0.35">
      <c r="A11219"/>
      <c r="E11219"/>
    </row>
    <row r="11220" spans="1:5" x14ac:dyDescent="0.35">
      <c r="A11220"/>
      <c r="E11220"/>
    </row>
    <row r="11221" spans="1:5" x14ac:dyDescent="0.35">
      <c r="A11221"/>
      <c r="E11221"/>
    </row>
    <row r="11222" spans="1:5" x14ac:dyDescent="0.35">
      <c r="A11222"/>
      <c r="E11222"/>
    </row>
    <row r="11223" spans="1:5" x14ac:dyDescent="0.35">
      <c r="A11223"/>
      <c r="E11223"/>
    </row>
    <row r="11224" spans="1:5" x14ac:dyDescent="0.35">
      <c r="A11224"/>
      <c r="E11224"/>
    </row>
    <row r="11225" spans="1:5" x14ac:dyDescent="0.35">
      <c r="A11225"/>
      <c r="E11225"/>
    </row>
    <row r="11226" spans="1:5" x14ac:dyDescent="0.35">
      <c r="A11226"/>
      <c r="E11226"/>
    </row>
    <row r="11227" spans="1:5" x14ac:dyDescent="0.35">
      <c r="A11227"/>
      <c r="E11227"/>
    </row>
    <row r="11228" spans="1:5" x14ac:dyDescent="0.35">
      <c r="A11228"/>
      <c r="E11228"/>
    </row>
    <row r="11229" spans="1:5" x14ac:dyDescent="0.35">
      <c r="A11229"/>
      <c r="E11229"/>
    </row>
    <row r="11230" spans="1:5" x14ac:dyDescent="0.35">
      <c r="A11230"/>
      <c r="E11230"/>
    </row>
    <row r="11231" spans="1:5" x14ac:dyDescent="0.35">
      <c r="A11231"/>
      <c r="E11231"/>
    </row>
    <row r="11232" spans="1:5" x14ac:dyDescent="0.35">
      <c r="A11232"/>
      <c r="E11232"/>
    </row>
    <row r="11233" spans="1:5" x14ac:dyDescent="0.35">
      <c r="A11233"/>
      <c r="E11233"/>
    </row>
    <row r="11234" spans="1:5" x14ac:dyDescent="0.35">
      <c r="A11234"/>
      <c r="E11234"/>
    </row>
    <row r="11235" spans="1:5" x14ac:dyDescent="0.35">
      <c r="A11235"/>
      <c r="E11235"/>
    </row>
    <row r="11236" spans="1:5" x14ac:dyDescent="0.35">
      <c r="A11236"/>
      <c r="E11236"/>
    </row>
    <row r="11237" spans="1:5" x14ac:dyDescent="0.35">
      <c r="A11237"/>
      <c r="E11237"/>
    </row>
    <row r="11238" spans="1:5" x14ac:dyDescent="0.35">
      <c r="A11238"/>
      <c r="E11238"/>
    </row>
    <row r="11239" spans="1:5" x14ac:dyDescent="0.35">
      <c r="A11239"/>
      <c r="E11239"/>
    </row>
    <row r="11240" spans="1:5" x14ac:dyDescent="0.35">
      <c r="A11240"/>
      <c r="E11240"/>
    </row>
    <row r="11241" spans="1:5" x14ac:dyDescent="0.35">
      <c r="A11241"/>
      <c r="E11241"/>
    </row>
    <row r="11242" spans="1:5" x14ac:dyDescent="0.35">
      <c r="A11242"/>
      <c r="E11242"/>
    </row>
    <row r="11243" spans="1:5" x14ac:dyDescent="0.35">
      <c r="A11243"/>
      <c r="E11243"/>
    </row>
    <row r="11244" spans="1:5" x14ac:dyDescent="0.35">
      <c r="A11244"/>
      <c r="E11244"/>
    </row>
    <row r="11245" spans="1:5" x14ac:dyDescent="0.35">
      <c r="A11245"/>
      <c r="E11245"/>
    </row>
    <row r="11246" spans="1:5" x14ac:dyDescent="0.35">
      <c r="A11246"/>
      <c r="E11246"/>
    </row>
    <row r="11247" spans="1:5" x14ac:dyDescent="0.35">
      <c r="A11247"/>
      <c r="E11247"/>
    </row>
    <row r="11248" spans="1:5" x14ac:dyDescent="0.35">
      <c r="A11248"/>
      <c r="E11248"/>
    </row>
    <row r="11249" spans="1:5" x14ac:dyDescent="0.35">
      <c r="A11249"/>
      <c r="E11249"/>
    </row>
    <row r="11250" spans="1:5" x14ac:dyDescent="0.35">
      <c r="A11250"/>
      <c r="E11250"/>
    </row>
    <row r="11251" spans="1:5" x14ac:dyDescent="0.35">
      <c r="A11251"/>
      <c r="E11251"/>
    </row>
    <row r="11252" spans="1:5" x14ac:dyDescent="0.35">
      <c r="A11252"/>
      <c r="E11252"/>
    </row>
    <row r="11253" spans="1:5" x14ac:dyDescent="0.35">
      <c r="A11253"/>
      <c r="E11253"/>
    </row>
    <row r="11254" spans="1:5" x14ac:dyDescent="0.35">
      <c r="A11254"/>
      <c r="E11254"/>
    </row>
    <row r="11255" spans="1:5" x14ac:dyDescent="0.35">
      <c r="A11255"/>
      <c r="E11255"/>
    </row>
    <row r="11256" spans="1:5" x14ac:dyDescent="0.35">
      <c r="A11256"/>
      <c r="E11256"/>
    </row>
    <row r="11257" spans="1:5" x14ac:dyDescent="0.35">
      <c r="A11257"/>
      <c r="E11257"/>
    </row>
    <row r="11258" spans="1:5" x14ac:dyDescent="0.35">
      <c r="A11258"/>
      <c r="E11258"/>
    </row>
    <row r="11259" spans="1:5" x14ac:dyDescent="0.35">
      <c r="A11259"/>
      <c r="E11259"/>
    </row>
    <row r="11260" spans="1:5" x14ac:dyDescent="0.35">
      <c r="A11260"/>
      <c r="E11260"/>
    </row>
    <row r="11261" spans="1:5" x14ac:dyDescent="0.35">
      <c r="A11261"/>
      <c r="E11261"/>
    </row>
    <row r="11262" spans="1:5" x14ac:dyDescent="0.35">
      <c r="A11262"/>
      <c r="E11262"/>
    </row>
    <row r="11263" spans="1:5" x14ac:dyDescent="0.35">
      <c r="A11263"/>
      <c r="E11263"/>
    </row>
    <row r="11264" spans="1:5" x14ac:dyDescent="0.35">
      <c r="A11264"/>
      <c r="E11264"/>
    </row>
    <row r="11265" spans="1:5" x14ac:dyDescent="0.35">
      <c r="A11265"/>
      <c r="E11265"/>
    </row>
    <row r="11266" spans="1:5" x14ac:dyDescent="0.35">
      <c r="A11266"/>
      <c r="E11266"/>
    </row>
    <row r="11267" spans="1:5" x14ac:dyDescent="0.35">
      <c r="A11267"/>
      <c r="E11267"/>
    </row>
    <row r="11268" spans="1:5" x14ac:dyDescent="0.35">
      <c r="A11268"/>
      <c r="E11268"/>
    </row>
    <row r="11269" spans="1:5" x14ac:dyDescent="0.35">
      <c r="A11269"/>
      <c r="E11269"/>
    </row>
    <row r="11270" spans="1:5" x14ac:dyDescent="0.35">
      <c r="A11270"/>
      <c r="E11270"/>
    </row>
    <row r="11271" spans="1:5" x14ac:dyDescent="0.35">
      <c r="A11271"/>
      <c r="E11271"/>
    </row>
    <row r="11272" spans="1:5" x14ac:dyDescent="0.35">
      <c r="A11272"/>
      <c r="E11272"/>
    </row>
    <row r="11273" spans="1:5" x14ac:dyDescent="0.35">
      <c r="A11273"/>
      <c r="E11273"/>
    </row>
    <row r="11274" spans="1:5" x14ac:dyDescent="0.35">
      <c r="A11274"/>
      <c r="E11274"/>
    </row>
    <row r="11275" spans="1:5" x14ac:dyDescent="0.35">
      <c r="A11275"/>
      <c r="E11275"/>
    </row>
    <row r="11276" spans="1:5" x14ac:dyDescent="0.35">
      <c r="A11276"/>
      <c r="E11276"/>
    </row>
    <row r="11277" spans="1:5" x14ac:dyDescent="0.35">
      <c r="A11277"/>
      <c r="E11277"/>
    </row>
    <row r="11278" spans="1:5" x14ac:dyDescent="0.35">
      <c r="A11278"/>
      <c r="E11278"/>
    </row>
    <row r="11279" spans="1:5" x14ac:dyDescent="0.35">
      <c r="A11279"/>
      <c r="E11279"/>
    </row>
    <row r="11280" spans="1:5" x14ac:dyDescent="0.35">
      <c r="A11280"/>
      <c r="E11280"/>
    </row>
    <row r="11281" spans="1:5" x14ac:dyDescent="0.35">
      <c r="A11281"/>
      <c r="E11281"/>
    </row>
    <row r="11282" spans="1:5" x14ac:dyDescent="0.35">
      <c r="A11282"/>
      <c r="E11282"/>
    </row>
    <row r="11283" spans="1:5" x14ac:dyDescent="0.35">
      <c r="A11283"/>
      <c r="E11283"/>
    </row>
    <row r="11284" spans="1:5" x14ac:dyDescent="0.35">
      <c r="A11284"/>
      <c r="E11284"/>
    </row>
    <row r="11285" spans="1:5" x14ac:dyDescent="0.35">
      <c r="A11285"/>
      <c r="E11285"/>
    </row>
    <row r="11286" spans="1:5" x14ac:dyDescent="0.35">
      <c r="A11286"/>
      <c r="E11286"/>
    </row>
    <row r="11287" spans="1:5" x14ac:dyDescent="0.35">
      <c r="A11287"/>
      <c r="E11287"/>
    </row>
    <row r="11288" spans="1:5" x14ac:dyDescent="0.35">
      <c r="A11288"/>
      <c r="E11288"/>
    </row>
    <row r="11289" spans="1:5" x14ac:dyDescent="0.35">
      <c r="A11289"/>
      <c r="E11289"/>
    </row>
    <row r="11290" spans="1:5" x14ac:dyDescent="0.35">
      <c r="A11290"/>
      <c r="E11290"/>
    </row>
    <row r="11291" spans="1:5" x14ac:dyDescent="0.35">
      <c r="A11291"/>
      <c r="E11291"/>
    </row>
    <row r="11292" spans="1:5" x14ac:dyDescent="0.35">
      <c r="A11292"/>
      <c r="E11292"/>
    </row>
    <row r="11293" spans="1:5" x14ac:dyDescent="0.35">
      <c r="A11293"/>
      <c r="E11293"/>
    </row>
    <row r="11294" spans="1:5" x14ac:dyDescent="0.35">
      <c r="A11294"/>
      <c r="E11294"/>
    </row>
    <row r="11295" spans="1:5" x14ac:dyDescent="0.35">
      <c r="A11295"/>
      <c r="E11295"/>
    </row>
    <row r="11296" spans="1:5" x14ac:dyDescent="0.35">
      <c r="A11296"/>
      <c r="E11296"/>
    </row>
    <row r="11297" spans="1:5" x14ac:dyDescent="0.35">
      <c r="A11297"/>
      <c r="E11297"/>
    </row>
    <row r="11298" spans="1:5" x14ac:dyDescent="0.35">
      <c r="A11298"/>
      <c r="E11298"/>
    </row>
    <row r="11299" spans="1:5" x14ac:dyDescent="0.35">
      <c r="A11299"/>
      <c r="E11299"/>
    </row>
    <row r="11300" spans="1:5" x14ac:dyDescent="0.35">
      <c r="A11300"/>
      <c r="E11300"/>
    </row>
    <row r="11301" spans="1:5" x14ac:dyDescent="0.35">
      <c r="A11301"/>
      <c r="E11301"/>
    </row>
    <row r="11302" spans="1:5" x14ac:dyDescent="0.35">
      <c r="A11302"/>
      <c r="E11302"/>
    </row>
    <row r="11303" spans="1:5" x14ac:dyDescent="0.35">
      <c r="A11303"/>
      <c r="E11303"/>
    </row>
    <row r="11304" spans="1:5" x14ac:dyDescent="0.35">
      <c r="A11304"/>
      <c r="E11304"/>
    </row>
    <row r="11305" spans="1:5" x14ac:dyDescent="0.35">
      <c r="A11305"/>
      <c r="E11305"/>
    </row>
    <row r="11306" spans="1:5" x14ac:dyDescent="0.35">
      <c r="A11306"/>
      <c r="E11306"/>
    </row>
    <row r="11307" spans="1:5" x14ac:dyDescent="0.35">
      <c r="A11307"/>
      <c r="E11307"/>
    </row>
    <row r="11308" spans="1:5" x14ac:dyDescent="0.35">
      <c r="A11308"/>
      <c r="E11308"/>
    </row>
    <row r="11309" spans="1:5" x14ac:dyDescent="0.35">
      <c r="A11309"/>
      <c r="E11309"/>
    </row>
    <row r="11310" spans="1:5" x14ac:dyDescent="0.35">
      <c r="A11310"/>
      <c r="E11310"/>
    </row>
    <row r="11311" spans="1:5" x14ac:dyDescent="0.35">
      <c r="A11311"/>
      <c r="E11311"/>
    </row>
    <row r="11312" spans="1:5" x14ac:dyDescent="0.35">
      <c r="A11312"/>
      <c r="E11312"/>
    </row>
    <row r="11313" spans="1:5" x14ac:dyDescent="0.35">
      <c r="A11313"/>
      <c r="E11313"/>
    </row>
    <row r="11314" spans="1:5" x14ac:dyDescent="0.35">
      <c r="A11314"/>
      <c r="E11314"/>
    </row>
    <row r="11315" spans="1:5" x14ac:dyDescent="0.35">
      <c r="A11315"/>
      <c r="E11315"/>
    </row>
    <row r="11316" spans="1:5" x14ac:dyDescent="0.35">
      <c r="A11316"/>
      <c r="E11316"/>
    </row>
    <row r="11317" spans="1:5" x14ac:dyDescent="0.35">
      <c r="A11317"/>
      <c r="E11317"/>
    </row>
    <row r="11318" spans="1:5" x14ac:dyDescent="0.35">
      <c r="A11318"/>
      <c r="E11318"/>
    </row>
    <row r="11319" spans="1:5" x14ac:dyDescent="0.35">
      <c r="A11319"/>
      <c r="E11319"/>
    </row>
    <row r="11320" spans="1:5" x14ac:dyDescent="0.35">
      <c r="A11320"/>
      <c r="E11320"/>
    </row>
    <row r="11321" spans="1:5" x14ac:dyDescent="0.35">
      <c r="A11321"/>
      <c r="E11321"/>
    </row>
    <row r="11322" spans="1:5" x14ac:dyDescent="0.35">
      <c r="A11322"/>
      <c r="E11322"/>
    </row>
    <row r="11323" spans="1:5" x14ac:dyDescent="0.35">
      <c r="A11323"/>
      <c r="E11323"/>
    </row>
    <row r="11324" spans="1:5" x14ac:dyDescent="0.35">
      <c r="A11324"/>
      <c r="E11324"/>
    </row>
    <row r="11325" spans="1:5" x14ac:dyDescent="0.35">
      <c r="A11325"/>
      <c r="E11325"/>
    </row>
    <row r="11326" spans="1:5" x14ac:dyDescent="0.35">
      <c r="A11326"/>
      <c r="E11326"/>
    </row>
    <row r="11327" spans="1:5" x14ac:dyDescent="0.35">
      <c r="A11327"/>
      <c r="E11327"/>
    </row>
    <row r="11328" spans="1:5" x14ac:dyDescent="0.35">
      <c r="A11328"/>
      <c r="E11328"/>
    </row>
    <row r="11329" spans="1:5" x14ac:dyDescent="0.35">
      <c r="A11329"/>
      <c r="E11329"/>
    </row>
    <row r="11330" spans="1:5" x14ac:dyDescent="0.35">
      <c r="A11330"/>
      <c r="E11330"/>
    </row>
    <row r="11331" spans="1:5" x14ac:dyDescent="0.35">
      <c r="A11331"/>
      <c r="E11331"/>
    </row>
    <row r="11332" spans="1:5" x14ac:dyDescent="0.35">
      <c r="A11332"/>
      <c r="E11332"/>
    </row>
    <row r="11333" spans="1:5" x14ac:dyDescent="0.35">
      <c r="A11333"/>
      <c r="E11333"/>
    </row>
    <row r="11334" spans="1:5" x14ac:dyDescent="0.35">
      <c r="A11334"/>
      <c r="E11334"/>
    </row>
    <row r="11335" spans="1:5" x14ac:dyDescent="0.35">
      <c r="A11335"/>
      <c r="E11335"/>
    </row>
    <row r="11336" spans="1:5" x14ac:dyDescent="0.35">
      <c r="A11336"/>
      <c r="E11336"/>
    </row>
    <row r="11337" spans="1:5" x14ac:dyDescent="0.35">
      <c r="A11337"/>
      <c r="E11337"/>
    </row>
    <row r="11338" spans="1:5" x14ac:dyDescent="0.35">
      <c r="A11338"/>
      <c r="E11338"/>
    </row>
    <row r="11339" spans="1:5" x14ac:dyDescent="0.35">
      <c r="A11339"/>
      <c r="E11339"/>
    </row>
    <row r="11340" spans="1:5" x14ac:dyDescent="0.35">
      <c r="A11340"/>
      <c r="E11340"/>
    </row>
    <row r="11341" spans="1:5" x14ac:dyDescent="0.35">
      <c r="A11341"/>
      <c r="E11341"/>
    </row>
    <row r="11342" spans="1:5" x14ac:dyDescent="0.35">
      <c r="A11342"/>
      <c r="E11342"/>
    </row>
    <row r="11343" spans="1:5" x14ac:dyDescent="0.35">
      <c r="A11343"/>
      <c r="E11343"/>
    </row>
    <row r="11344" spans="1:5" x14ac:dyDescent="0.35">
      <c r="A11344"/>
      <c r="E11344"/>
    </row>
    <row r="11345" spans="1:5" x14ac:dyDescent="0.35">
      <c r="A11345"/>
      <c r="E11345"/>
    </row>
    <row r="11346" spans="1:5" x14ac:dyDescent="0.35">
      <c r="A11346"/>
      <c r="E11346"/>
    </row>
    <row r="11347" spans="1:5" x14ac:dyDescent="0.35">
      <c r="A11347"/>
      <c r="E11347"/>
    </row>
    <row r="11348" spans="1:5" x14ac:dyDescent="0.35">
      <c r="A11348"/>
      <c r="E11348"/>
    </row>
    <row r="11349" spans="1:5" x14ac:dyDescent="0.35">
      <c r="A11349"/>
      <c r="E11349"/>
    </row>
    <row r="11350" spans="1:5" x14ac:dyDescent="0.35">
      <c r="A11350"/>
      <c r="E11350"/>
    </row>
    <row r="11351" spans="1:5" x14ac:dyDescent="0.35">
      <c r="A11351"/>
      <c r="E11351"/>
    </row>
    <row r="11352" spans="1:5" x14ac:dyDescent="0.35">
      <c r="A11352"/>
      <c r="E11352"/>
    </row>
    <row r="11353" spans="1:5" x14ac:dyDescent="0.35">
      <c r="A11353"/>
      <c r="E11353"/>
    </row>
    <row r="11354" spans="1:5" x14ac:dyDescent="0.35">
      <c r="A11354"/>
      <c r="E11354"/>
    </row>
    <row r="11355" spans="1:5" x14ac:dyDescent="0.35">
      <c r="A11355"/>
      <c r="E11355"/>
    </row>
    <row r="11356" spans="1:5" x14ac:dyDescent="0.35">
      <c r="A11356"/>
      <c r="E11356"/>
    </row>
    <row r="11357" spans="1:5" x14ac:dyDescent="0.35">
      <c r="A11357"/>
      <c r="E11357"/>
    </row>
    <row r="11358" spans="1:5" x14ac:dyDescent="0.35">
      <c r="A11358"/>
      <c r="E11358"/>
    </row>
    <row r="11359" spans="1:5" x14ac:dyDescent="0.35">
      <c r="A11359"/>
      <c r="E11359"/>
    </row>
    <row r="11360" spans="1:5" x14ac:dyDescent="0.35">
      <c r="A11360"/>
      <c r="E11360"/>
    </row>
    <row r="11361" spans="1:5" x14ac:dyDescent="0.35">
      <c r="A11361"/>
      <c r="E11361"/>
    </row>
    <row r="11362" spans="1:5" x14ac:dyDescent="0.35">
      <c r="A11362"/>
      <c r="E11362"/>
    </row>
    <row r="11363" spans="1:5" x14ac:dyDescent="0.35">
      <c r="A11363"/>
      <c r="E11363"/>
    </row>
    <row r="11364" spans="1:5" x14ac:dyDescent="0.35">
      <c r="A11364"/>
      <c r="E11364"/>
    </row>
    <row r="11365" spans="1:5" x14ac:dyDescent="0.35">
      <c r="A11365"/>
      <c r="E11365"/>
    </row>
    <row r="11366" spans="1:5" x14ac:dyDescent="0.35">
      <c r="A11366"/>
      <c r="E11366"/>
    </row>
    <row r="11367" spans="1:5" x14ac:dyDescent="0.35">
      <c r="A11367"/>
      <c r="E11367"/>
    </row>
    <row r="11368" spans="1:5" x14ac:dyDescent="0.35">
      <c r="A11368"/>
      <c r="E11368"/>
    </row>
    <row r="11369" spans="1:5" x14ac:dyDescent="0.35">
      <c r="A11369"/>
      <c r="E11369"/>
    </row>
    <row r="11370" spans="1:5" x14ac:dyDescent="0.35">
      <c r="A11370"/>
      <c r="E11370"/>
    </row>
    <row r="11371" spans="1:5" x14ac:dyDescent="0.35">
      <c r="A11371"/>
      <c r="E11371"/>
    </row>
    <row r="11372" spans="1:5" x14ac:dyDescent="0.35">
      <c r="A11372"/>
      <c r="E11372"/>
    </row>
    <row r="11373" spans="1:5" x14ac:dyDescent="0.35">
      <c r="A11373"/>
      <c r="E11373"/>
    </row>
    <row r="11374" spans="1:5" x14ac:dyDescent="0.35">
      <c r="A11374"/>
      <c r="E11374"/>
    </row>
    <row r="11375" spans="1:5" x14ac:dyDescent="0.35">
      <c r="A11375"/>
      <c r="E11375"/>
    </row>
    <row r="11376" spans="1:5" x14ac:dyDescent="0.35">
      <c r="A11376"/>
      <c r="E11376"/>
    </row>
    <row r="11377" spans="1:5" x14ac:dyDescent="0.35">
      <c r="A11377"/>
      <c r="E11377"/>
    </row>
    <row r="11378" spans="1:5" x14ac:dyDescent="0.35">
      <c r="A11378"/>
      <c r="E11378"/>
    </row>
    <row r="11379" spans="1:5" x14ac:dyDescent="0.35">
      <c r="A11379"/>
      <c r="E11379"/>
    </row>
    <row r="11380" spans="1:5" x14ac:dyDescent="0.35">
      <c r="A11380"/>
      <c r="E11380"/>
    </row>
    <row r="11381" spans="1:5" x14ac:dyDescent="0.35">
      <c r="A11381"/>
      <c r="E11381"/>
    </row>
    <row r="11382" spans="1:5" x14ac:dyDescent="0.35">
      <c r="A11382"/>
      <c r="E11382"/>
    </row>
    <row r="11383" spans="1:5" x14ac:dyDescent="0.35">
      <c r="A11383"/>
      <c r="E11383"/>
    </row>
    <row r="11384" spans="1:5" x14ac:dyDescent="0.35">
      <c r="A11384"/>
      <c r="E11384"/>
    </row>
    <row r="11385" spans="1:5" x14ac:dyDescent="0.35">
      <c r="A11385"/>
      <c r="E11385"/>
    </row>
    <row r="11386" spans="1:5" x14ac:dyDescent="0.35">
      <c r="A11386"/>
      <c r="E11386"/>
    </row>
    <row r="11387" spans="1:5" x14ac:dyDescent="0.35">
      <c r="A11387"/>
      <c r="E11387"/>
    </row>
    <row r="11388" spans="1:5" x14ac:dyDescent="0.35">
      <c r="A11388"/>
      <c r="E11388"/>
    </row>
    <row r="11389" spans="1:5" x14ac:dyDescent="0.35">
      <c r="A11389"/>
      <c r="E11389"/>
    </row>
    <row r="11390" spans="1:5" x14ac:dyDescent="0.35">
      <c r="A11390"/>
      <c r="E11390"/>
    </row>
    <row r="11391" spans="1:5" x14ac:dyDescent="0.35">
      <c r="A11391"/>
      <c r="E11391"/>
    </row>
    <row r="11392" spans="1:5" x14ac:dyDescent="0.35">
      <c r="A11392"/>
      <c r="E11392"/>
    </row>
    <row r="11393" spans="1:5" x14ac:dyDescent="0.35">
      <c r="A11393"/>
      <c r="E11393"/>
    </row>
    <row r="11394" spans="1:5" x14ac:dyDescent="0.35">
      <c r="A11394"/>
      <c r="E11394"/>
    </row>
    <row r="11395" spans="1:5" x14ac:dyDescent="0.35">
      <c r="A11395"/>
      <c r="E11395"/>
    </row>
    <row r="11396" spans="1:5" x14ac:dyDescent="0.35">
      <c r="A11396"/>
      <c r="E11396"/>
    </row>
    <row r="11397" spans="1:5" x14ac:dyDescent="0.35">
      <c r="A11397"/>
      <c r="E11397"/>
    </row>
    <row r="11398" spans="1:5" x14ac:dyDescent="0.35">
      <c r="A11398"/>
      <c r="E11398"/>
    </row>
    <row r="11399" spans="1:5" x14ac:dyDescent="0.35">
      <c r="A11399"/>
      <c r="E11399"/>
    </row>
    <row r="11400" spans="1:5" x14ac:dyDescent="0.35">
      <c r="A11400"/>
      <c r="E11400"/>
    </row>
    <row r="11401" spans="1:5" x14ac:dyDescent="0.35">
      <c r="A11401"/>
      <c r="E11401"/>
    </row>
    <row r="11402" spans="1:5" x14ac:dyDescent="0.35">
      <c r="A11402"/>
      <c r="E11402"/>
    </row>
    <row r="11403" spans="1:5" x14ac:dyDescent="0.35">
      <c r="A11403"/>
      <c r="E11403"/>
    </row>
    <row r="11404" spans="1:5" x14ac:dyDescent="0.35">
      <c r="A11404"/>
      <c r="E11404"/>
    </row>
    <row r="11405" spans="1:5" x14ac:dyDescent="0.35">
      <c r="A11405"/>
      <c r="E11405"/>
    </row>
    <row r="11406" spans="1:5" x14ac:dyDescent="0.35">
      <c r="A11406"/>
      <c r="E11406"/>
    </row>
    <row r="11407" spans="1:5" x14ac:dyDescent="0.35">
      <c r="A11407"/>
      <c r="E11407"/>
    </row>
    <row r="11408" spans="1:5" x14ac:dyDescent="0.35">
      <c r="A11408"/>
      <c r="E11408"/>
    </row>
    <row r="11409" spans="1:5" x14ac:dyDescent="0.35">
      <c r="A11409"/>
      <c r="E11409"/>
    </row>
    <row r="11410" spans="1:5" x14ac:dyDescent="0.35">
      <c r="A11410"/>
      <c r="E11410"/>
    </row>
    <row r="11411" spans="1:5" x14ac:dyDescent="0.35">
      <c r="A11411"/>
      <c r="E11411"/>
    </row>
    <row r="11412" spans="1:5" x14ac:dyDescent="0.35">
      <c r="A11412"/>
      <c r="E11412"/>
    </row>
    <row r="11413" spans="1:5" x14ac:dyDescent="0.35">
      <c r="A11413"/>
      <c r="E11413"/>
    </row>
    <row r="11414" spans="1:5" x14ac:dyDescent="0.35">
      <c r="A11414"/>
      <c r="E11414"/>
    </row>
    <row r="11415" spans="1:5" x14ac:dyDescent="0.35">
      <c r="A11415"/>
      <c r="E11415"/>
    </row>
    <row r="11416" spans="1:5" x14ac:dyDescent="0.35">
      <c r="A11416"/>
      <c r="E11416"/>
    </row>
    <row r="11417" spans="1:5" x14ac:dyDescent="0.35">
      <c r="A11417"/>
      <c r="E11417"/>
    </row>
    <row r="11418" spans="1:5" x14ac:dyDescent="0.35">
      <c r="A11418"/>
      <c r="E11418"/>
    </row>
    <row r="11419" spans="1:5" x14ac:dyDescent="0.35">
      <c r="A11419"/>
      <c r="E11419"/>
    </row>
    <row r="11420" spans="1:5" x14ac:dyDescent="0.35">
      <c r="A11420"/>
      <c r="E11420"/>
    </row>
    <row r="11421" spans="1:5" x14ac:dyDescent="0.35">
      <c r="A11421"/>
      <c r="E11421"/>
    </row>
    <row r="11422" spans="1:5" x14ac:dyDescent="0.35">
      <c r="A11422"/>
      <c r="E11422"/>
    </row>
    <row r="11423" spans="1:5" x14ac:dyDescent="0.35">
      <c r="A11423"/>
      <c r="E11423"/>
    </row>
    <row r="11424" spans="1:5" x14ac:dyDescent="0.35">
      <c r="A11424"/>
      <c r="E11424"/>
    </row>
    <row r="11425" spans="1:5" x14ac:dyDescent="0.35">
      <c r="A11425"/>
      <c r="E11425"/>
    </row>
    <row r="11426" spans="1:5" x14ac:dyDescent="0.35">
      <c r="A11426"/>
      <c r="E11426"/>
    </row>
    <row r="11427" spans="1:5" x14ac:dyDescent="0.35">
      <c r="A11427"/>
      <c r="E11427"/>
    </row>
    <row r="11428" spans="1:5" x14ac:dyDescent="0.35">
      <c r="A11428"/>
      <c r="E11428"/>
    </row>
    <row r="11429" spans="1:5" x14ac:dyDescent="0.35">
      <c r="A11429"/>
      <c r="E11429"/>
    </row>
    <row r="11430" spans="1:5" x14ac:dyDescent="0.35">
      <c r="A11430"/>
      <c r="E11430"/>
    </row>
    <row r="11431" spans="1:5" x14ac:dyDescent="0.35">
      <c r="A11431"/>
      <c r="E11431"/>
    </row>
    <row r="11432" spans="1:5" x14ac:dyDescent="0.35">
      <c r="A11432"/>
      <c r="E11432"/>
    </row>
    <row r="11433" spans="1:5" x14ac:dyDescent="0.35">
      <c r="A11433"/>
      <c r="E11433"/>
    </row>
    <row r="11434" spans="1:5" x14ac:dyDescent="0.35">
      <c r="A11434"/>
      <c r="E11434"/>
    </row>
    <row r="11435" spans="1:5" x14ac:dyDescent="0.35">
      <c r="A11435"/>
      <c r="E11435"/>
    </row>
    <row r="11436" spans="1:5" x14ac:dyDescent="0.35">
      <c r="A11436"/>
      <c r="E11436"/>
    </row>
    <row r="11437" spans="1:5" x14ac:dyDescent="0.35">
      <c r="A11437"/>
      <c r="E11437"/>
    </row>
    <row r="11438" spans="1:5" x14ac:dyDescent="0.35">
      <c r="A11438"/>
      <c r="E11438"/>
    </row>
    <row r="11439" spans="1:5" x14ac:dyDescent="0.35">
      <c r="A11439"/>
      <c r="E11439"/>
    </row>
    <row r="11440" spans="1:5" x14ac:dyDescent="0.35">
      <c r="A11440"/>
      <c r="E11440"/>
    </row>
    <row r="11441" spans="1:5" x14ac:dyDescent="0.35">
      <c r="A11441"/>
      <c r="E11441"/>
    </row>
    <row r="11442" spans="1:5" x14ac:dyDescent="0.35">
      <c r="A11442"/>
      <c r="E11442"/>
    </row>
    <row r="11443" spans="1:5" x14ac:dyDescent="0.35">
      <c r="A11443"/>
      <c r="E11443"/>
    </row>
    <row r="11444" spans="1:5" x14ac:dyDescent="0.35">
      <c r="A11444"/>
      <c r="E11444"/>
    </row>
    <row r="11445" spans="1:5" x14ac:dyDescent="0.35">
      <c r="A11445"/>
      <c r="E11445"/>
    </row>
    <row r="11446" spans="1:5" x14ac:dyDescent="0.35">
      <c r="A11446"/>
      <c r="E11446"/>
    </row>
    <row r="11447" spans="1:5" x14ac:dyDescent="0.35">
      <c r="A11447"/>
      <c r="E11447"/>
    </row>
    <row r="11448" spans="1:5" x14ac:dyDescent="0.35">
      <c r="A11448"/>
      <c r="E11448"/>
    </row>
    <row r="11449" spans="1:5" x14ac:dyDescent="0.35">
      <c r="A11449"/>
      <c r="E11449"/>
    </row>
    <row r="11450" spans="1:5" x14ac:dyDescent="0.35">
      <c r="A11450"/>
      <c r="E11450"/>
    </row>
    <row r="11451" spans="1:5" x14ac:dyDescent="0.35">
      <c r="A11451"/>
      <c r="E11451"/>
    </row>
    <row r="11452" spans="1:5" x14ac:dyDescent="0.35">
      <c r="A11452"/>
      <c r="E11452"/>
    </row>
    <row r="11453" spans="1:5" x14ac:dyDescent="0.35">
      <c r="A11453"/>
      <c r="E11453"/>
    </row>
    <row r="11454" spans="1:5" x14ac:dyDescent="0.35">
      <c r="A11454"/>
      <c r="E11454"/>
    </row>
    <row r="11455" spans="1:5" x14ac:dyDescent="0.35">
      <c r="A11455"/>
      <c r="E11455"/>
    </row>
    <row r="11456" spans="1:5" x14ac:dyDescent="0.35">
      <c r="A11456"/>
      <c r="E11456"/>
    </row>
    <row r="11457" spans="1:5" x14ac:dyDescent="0.35">
      <c r="A11457"/>
      <c r="E11457"/>
    </row>
    <row r="11458" spans="1:5" x14ac:dyDescent="0.35">
      <c r="A11458"/>
      <c r="E11458"/>
    </row>
    <row r="11459" spans="1:5" x14ac:dyDescent="0.35">
      <c r="A11459"/>
      <c r="E11459"/>
    </row>
    <row r="11460" spans="1:5" x14ac:dyDescent="0.35">
      <c r="A11460"/>
      <c r="E11460"/>
    </row>
    <row r="11461" spans="1:5" x14ac:dyDescent="0.35">
      <c r="A11461"/>
      <c r="E11461"/>
    </row>
    <row r="11462" spans="1:5" x14ac:dyDescent="0.35">
      <c r="A11462"/>
      <c r="E11462"/>
    </row>
    <row r="11463" spans="1:5" x14ac:dyDescent="0.35">
      <c r="A11463"/>
      <c r="E11463"/>
    </row>
    <row r="11464" spans="1:5" x14ac:dyDescent="0.35">
      <c r="A11464"/>
      <c r="E11464"/>
    </row>
    <row r="11465" spans="1:5" x14ac:dyDescent="0.35">
      <c r="A11465"/>
      <c r="E11465"/>
    </row>
    <row r="11466" spans="1:5" x14ac:dyDescent="0.35">
      <c r="A11466"/>
      <c r="E11466"/>
    </row>
    <row r="11467" spans="1:5" x14ac:dyDescent="0.35">
      <c r="A11467"/>
      <c r="E11467"/>
    </row>
    <row r="11468" spans="1:5" x14ac:dyDescent="0.35">
      <c r="A11468"/>
      <c r="E11468"/>
    </row>
    <row r="11469" spans="1:5" x14ac:dyDescent="0.35">
      <c r="A11469"/>
      <c r="E11469"/>
    </row>
    <row r="11470" spans="1:5" x14ac:dyDescent="0.35">
      <c r="A11470"/>
      <c r="E11470"/>
    </row>
    <row r="11471" spans="1:5" x14ac:dyDescent="0.35">
      <c r="A11471"/>
      <c r="E11471"/>
    </row>
    <row r="11472" spans="1:5" x14ac:dyDescent="0.35">
      <c r="A11472"/>
      <c r="E11472"/>
    </row>
    <row r="11473" spans="1:5" x14ac:dyDescent="0.35">
      <c r="A11473"/>
      <c r="E11473"/>
    </row>
    <row r="11474" spans="1:5" x14ac:dyDescent="0.35">
      <c r="A11474"/>
      <c r="E11474"/>
    </row>
    <row r="11475" spans="1:5" x14ac:dyDescent="0.35">
      <c r="A11475"/>
      <c r="E11475"/>
    </row>
    <row r="11476" spans="1:5" x14ac:dyDescent="0.35">
      <c r="A11476"/>
      <c r="E11476"/>
    </row>
    <row r="11477" spans="1:5" x14ac:dyDescent="0.35">
      <c r="A11477"/>
      <c r="E11477"/>
    </row>
    <row r="11478" spans="1:5" x14ac:dyDescent="0.35">
      <c r="A11478"/>
      <c r="E11478"/>
    </row>
    <row r="11479" spans="1:5" x14ac:dyDescent="0.35">
      <c r="A11479"/>
      <c r="E11479"/>
    </row>
    <row r="11480" spans="1:5" x14ac:dyDescent="0.35">
      <c r="A11480"/>
      <c r="E11480"/>
    </row>
    <row r="11481" spans="1:5" x14ac:dyDescent="0.35">
      <c r="A11481"/>
      <c r="E11481"/>
    </row>
    <row r="11482" spans="1:5" x14ac:dyDescent="0.35">
      <c r="A11482"/>
      <c r="E11482"/>
    </row>
    <row r="11483" spans="1:5" x14ac:dyDescent="0.35">
      <c r="A11483"/>
      <c r="E11483"/>
    </row>
    <row r="11484" spans="1:5" x14ac:dyDescent="0.35">
      <c r="A11484"/>
      <c r="E11484"/>
    </row>
    <row r="11485" spans="1:5" x14ac:dyDescent="0.35">
      <c r="A11485"/>
      <c r="E11485"/>
    </row>
    <row r="11486" spans="1:5" x14ac:dyDescent="0.35">
      <c r="A11486"/>
      <c r="E11486"/>
    </row>
    <row r="11487" spans="1:5" x14ac:dyDescent="0.35">
      <c r="A11487"/>
      <c r="E11487"/>
    </row>
    <row r="11488" spans="1:5" x14ac:dyDescent="0.35">
      <c r="A11488"/>
      <c r="E11488"/>
    </row>
    <row r="11489" spans="1:5" x14ac:dyDescent="0.35">
      <c r="A11489"/>
      <c r="E11489"/>
    </row>
    <row r="11490" spans="1:5" x14ac:dyDescent="0.35">
      <c r="A11490"/>
      <c r="E11490"/>
    </row>
    <row r="11491" spans="1:5" x14ac:dyDescent="0.35">
      <c r="A11491"/>
      <c r="E11491"/>
    </row>
    <row r="11492" spans="1:5" x14ac:dyDescent="0.35">
      <c r="A11492"/>
      <c r="E11492"/>
    </row>
    <row r="11493" spans="1:5" x14ac:dyDescent="0.35">
      <c r="A11493"/>
      <c r="E11493"/>
    </row>
    <row r="11494" spans="1:5" x14ac:dyDescent="0.35">
      <c r="A11494"/>
      <c r="E11494"/>
    </row>
    <row r="11495" spans="1:5" x14ac:dyDescent="0.35">
      <c r="A11495"/>
      <c r="E11495"/>
    </row>
    <row r="11496" spans="1:5" x14ac:dyDescent="0.35">
      <c r="A11496"/>
      <c r="E11496"/>
    </row>
    <row r="11497" spans="1:5" x14ac:dyDescent="0.35">
      <c r="A11497"/>
      <c r="E11497"/>
    </row>
    <row r="11498" spans="1:5" x14ac:dyDescent="0.35">
      <c r="A11498"/>
      <c r="E11498"/>
    </row>
    <row r="11499" spans="1:5" x14ac:dyDescent="0.35">
      <c r="A11499"/>
      <c r="E11499"/>
    </row>
    <row r="11500" spans="1:5" x14ac:dyDescent="0.35">
      <c r="A11500"/>
      <c r="E11500"/>
    </row>
    <row r="11501" spans="1:5" x14ac:dyDescent="0.35">
      <c r="A11501"/>
      <c r="E11501"/>
    </row>
    <row r="11502" spans="1:5" x14ac:dyDescent="0.35">
      <c r="A11502"/>
      <c r="E11502"/>
    </row>
    <row r="11503" spans="1:5" x14ac:dyDescent="0.35">
      <c r="A11503"/>
      <c r="E11503"/>
    </row>
    <row r="11504" spans="1:5" x14ac:dyDescent="0.35">
      <c r="A11504"/>
      <c r="E11504"/>
    </row>
    <row r="11505" spans="1:5" x14ac:dyDescent="0.35">
      <c r="A11505"/>
      <c r="E11505"/>
    </row>
    <row r="11506" spans="1:5" x14ac:dyDescent="0.35">
      <c r="A11506"/>
      <c r="E11506"/>
    </row>
    <row r="11507" spans="1:5" x14ac:dyDescent="0.35">
      <c r="A11507"/>
      <c r="E11507"/>
    </row>
    <row r="11508" spans="1:5" x14ac:dyDescent="0.35">
      <c r="A11508"/>
      <c r="E11508"/>
    </row>
    <row r="11509" spans="1:5" x14ac:dyDescent="0.35">
      <c r="A11509"/>
      <c r="E11509"/>
    </row>
    <row r="11510" spans="1:5" x14ac:dyDescent="0.35">
      <c r="A11510"/>
      <c r="E11510"/>
    </row>
    <row r="11511" spans="1:5" x14ac:dyDescent="0.35">
      <c r="A11511"/>
      <c r="E11511"/>
    </row>
    <row r="11512" spans="1:5" x14ac:dyDescent="0.35">
      <c r="A11512"/>
      <c r="E11512"/>
    </row>
    <row r="11513" spans="1:5" x14ac:dyDescent="0.35">
      <c r="A11513"/>
      <c r="E11513"/>
    </row>
    <row r="11514" spans="1:5" x14ac:dyDescent="0.35">
      <c r="A11514"/>
      <c r="E11514"/>
    </row>
    <row r="11515" spans="1:5" x14ac:dyDescent="0.35">
      <c r="A11515"/>
      <c r="E11515"/>
    </row>
    <row r="11516" spans="1:5" x14ac:dyDescent="0.35">
      <c r="A11516"/>
      <c r="E11516"/>
    </row>
    <row r="11517" spans="1:5" x14ac:dyDescent="0.35">
      <c r="A11517"/>
      <c r="E11517"/>
    </row>
    <row r="11518" spans="1:5" x14ac:dyDescent="0.35">
      <c r="A11518"/>
      <c r="E11518"/>
    </row>
    <row r="11519" spans="1:5" x14ac:dyDescent="0.35">
      <c r="A11519"/>
      <c r="E11519"/>
    </row>
    <row r="11520" spans="1:5" x14ac:dyDescent="0.35">
      <c r="A11520"/>
      <c r="E11520"/>
    </row>
    <row r="11521" spans="1:5" x14ac:dyDescent="0.35">
      <c r="A11521"/>
      <c r="E11521"/>
    </row>
    <row r="11522" spans="1:5" x14ac:dyDescent="0.35">
      <c r="A11522"/>
      <c r="E11522"/>
    </row>
    <row r="11523" spans="1:5" x14ac:dyDescent="0.35">
      <c r="A11523"/>
      <c r="E11523"/>
    </row>
    <row r="11524" spans="1:5" x14ac:dyDescent="0.35">
      <c r="A11524"/>
      <c r="E11524"/>
    </row>
    <row r="11525" spans="1:5" x14ac:dyDescent="0.35">
      <c r="A11525"/>
      <c r="E11525"/>
    </row>
    <row r="11526" spans="1:5" x14ac:dyDescent="0.35">
      <c r="A11526"/>
      <c r="E11526"/>
    </row>
    <row r="11527" spans="1:5" x14ac:dyDescent="0.35">
      <c r="A11527"/>
      <c r="E11527"/>
    </row>
    <row r="11528" spans="1:5" x14ac:dyDescent="0.35">
      <c r="A11528"/>
      <c r="E11528"/>
    </row>
    <row r="11529" spans="1:5" x14ac:dyDescent="0.35">
      <c r="A11529"/>
      <c r="E11529"/>
    </row>
    <row r="11530" spans="1:5" x14ac:dyDescent="0.35">
      <c r="A11530"/>
      <c r="E11530"/>
    </row>
    <row r="11531" spans="1:5" x14ac:dyDescent="0.35">
      <c r="A11531"/>
      <c r="E11531"/>
    </row>
    <row r="11532" spans="1:5" x14ac:dyDescent="0.35">
      <c r="A11532"/>
      <c r="E11532"/>
    </row>
    <row r="11533" spans="1:5" x14ac:dyDescent="0.35">
      <c r="A11533"/>
      <c r="E11533"/>
    </row>
    <row r="11534" spans="1:5" x14ac:dyDescent="0.35">
      <c r="A11534"/>
      <c r="E11534"/>
    </row>
    <row r="11535" spans="1:5" x14ac:dyDescent="0.35">
      <c r="A11535"/>
      <c r="E11535"/>
    </row>
    <row r="11536" spans="1:5" x14ac:dyDescent="0.35">
      <c r="A11536"/>
      <c r="E11536"/>
    </row>
    <row r="11537" spans="1:5" x14ac:dyDescent="0.35">
      <c r="A11537"/>
      <c r="E11537"/>
    </row>
    <row r="11538" spans="1:5" x14ac:dyDescent="0.35">
      <c r="A11538"/>
      <c r="E11538"/>
    </row>
    <row r="11539" spans="1:5" x14ac:dyDescent="0.35">
      <c r="A11539"/>
      <c r="E11539"/>
    </row>
    <row r="11540" spans="1:5" x14ac:dyDescent="0.35">
      <c r="A11540"/>
      <c r="E11540"/>
    </row>
    <row r="11541" spans="1:5" x14ac:dyDescent="0.35">
      <c r="A11541"/>
      <c r="E11541"/>
    </row>
    <row r="11542" spans="1:5" x14ac:dyDescent="0.35">
      <c r="A11542"/>
      <c r="E11542"/>
    </row>
    <row r="11543" spans="1:5" x14ac:dyDescent="0.35">
      <c r="A11543"/>
      <c r="E11543"/>
    </row>
    <row r="11544" spans="1:5" x14ac:dyDescent="0.35">
      <c r="A11544"/>
      <c r="E11544"/>
    </row>
    <row r="11545" spans="1:5" x14ac:dyDescent="0.35">
      <c r="A11545"/>
      <c r="E11545"/>
    </row>
    <row r="11546" spans="1:5" x14ac:dyDescent="0.35">
      <c r="A11546"/>
      <c r="E11546"/>
    </row>
    <row r="11547" spans="1:5" x14ac:dyDescent="0.35">
      <c r="A11547"/>
      <c r="E11547"/>
    </row>
    <row r="11548" spans="1:5" x14ac:dyDescent="0.35">
      <c r="A11548"/>
      <c r="E11548"/>
    </row>
    <row r="11549" spans="1:5" x14ac:dyDescent="0.35">
      <c r="A11549"/>
      <c r="E11549"/>
    </row>
    <row r="11550" spans="1:5" x14ac:dyDescent="0.35">
      <c r="A11550"/>
      <c r="E11550"/>
    </row>
    <row r="11551" spans="1:5" x14ac:dyDescent="0.35">
      <c r="A11551"/>
      <c r="E11551"/>
    </row>
    <row r="11552" spans="1:5" x14ac:dyDescent="0.35">
      <c r="A11552"/>
      <c r="E11552"/>
    </row>
    <row r="11553" spans="1:5" x14ac:dyDescent="0.35">
      <c r="A11553"/>
      <c r="E11553"/>
    </row>
    <row r="11554" spans="1:5" x14ac:dyDescent="0.35">
      <c r="A11554"/>
      <c r="E11554"/>
    </row>
    <row r="11555" spans="1:5" x14ac:dyDescent="0.35">
      <c r="A11555"/>
      <c r="E11555"/>
    </row>
    <row r="11556" spans="1:5" x14ac:dyDescent="0.35">
      <c r="A11556"/>
      <c r="E11556"/>
    </row>
    <row r="11557" spans="1:5" x14ac:dyDescent="0.35">
      <c r="A11557"/>
      <c r="E11557"/>
    </row>
    <row r="11558" spans="1:5" x14ac:dyDescent="0.35">
      <c r="A11558"/>
      <c r="E11558"/>
    </row>
    <row r="11559" spans="1:5" x14ac:dyDescent="0.35">
      <c r="A11559"/>
      <c r="E11559"/>
    </row>
    <row r="11560" spans="1:5" x14ac:dyDescent="0.35">
      <c r="A11560"/>
      <c r="E11560"/>
    </row>
    <row r="11561" spans="1:5" x14ac:dyDescent="0.35">
      <c r="A11561"/>
      <c r="E11561"/>
    </row>
    <row r="11562" spans="1:5" x14ac:dyDescent="0.35">
      <c r="A11562"/>
      <c r="E11562"/>
    </row>
    <row r="11563" spans="1:5" x14ac:dyDescent="0.35">
      <c r="A11563"/>
      <c r="E11563"/>
    </row>
    <row r="11564" spans="1:5" x14ac:dyDescent="0.35">
      <c r="A11564"/>
      <c r="E11564"/>
    </row>
    <row r="11565" spans="1:5" x14ac:dyDescent="0.35">
      <c r="A11565"/>
      <c r="E11565"/>
    </row>
    <row r="11566" spans="1:5" x14ac:dyDescent="0.35">
      <c r="A11566"/>
      <c r="E11566"/>
    </row>
    <row r="11567" spans="1:5" x14ac:dyDescent="0.35">
      <c r="A11567"/>
      <c r="E11567"/>
    </row>
    <row r="11568" spans="1:5" x14ac:dyDescent="0.35">
      <c r="A11568"/>
      <c r="E11568"/>
    </row>
    <row r="11569" spans="1:5" x14ac:dyDescent="0.35">
      <c r="A11569"/>
      <c r="E11569"/>
    </row>
    <row r="11570" spans="1:5" x14ac:dyDescent="0.35">
      <c r="A11570"/>
      <c r="E11570"/>
    </row>
    <row r="11571" spans="1:5" x14ac:dyDescent="0.35">
      <c r="A11571"/>
      <c r="E11571"/>
    </row>
    <row r="11572" spans="1:5" x14ac:dyDescent="0.35">
      <c r="A11572"/>
      <c r="E11572"/>
    </row>
    <row r="11573" spans="1:5" x14ac:dyDescent="0.35">
      <c r="A11573"/>
      <c r="E11573"/>
    </row>
    <row r="11574" spans="1:5" x14ac:dyDescent="0.35">
      <c r="A11574"/>
      <c r="E11574"/>
    </row>
    <row r="11575" spans="1:5" x14ac:dyDescent="0.35">
      <c r="A11575"/>
      <c r="E11575"/>
    </row>
    <row r="11576" spans="1:5" x14ac:dyDescent="0.35">
      <c r="A11576"/>
      <c r="E11576"/>
    </row>
    <row r="11577" spans="1:5" x14ac:dyDescent="0.35">
      <c r="A11577"/>
      <c r="E11577"/>
    </row>
    <row r="11578" spans="1:5" x14ac:dyDescent="0.35">
      <c r="A11578"/>
      <c r="E11578"/>
    </row>
    <row r="11579" spans="1:5" x14ac:dyDescent="0.35">
      <c r="A11579"/>
      <c r="E11579"/>
    </row>
    <row r="11580" spans="1:5" x14ac:dyDescent="0.35">
      <c r="A11580"/>
      <c r="E11580"/>
    </row>
    <row r="11581" spans="1:5" x14ac:dyDescent="0.35">
      <c r="A11581"/>
      <c r="E11581"/>
    </row>
    <row r="11582" spans="1:5" x14ac:dyDescent="0.35">
      <c r="A11582"/>
      <c r="E11582"/>
    </row>
    <row r="11583" spans="1:5" x14ac:dyDescent="0.35">
      <c r="A11583"/>
      <c r="E11583"/>
    </row>
    <row r="11584" spans="1:5" x14ac:dyDescent="0.35">
      <c r="A11584"/>
      <c r="E11584"/>
    </row>
    <row r="11585" spans="1:5" x14ac:dyDescent="0.35">
      <c r="A11585"/>
      <c r="E11585"/>
    </row>
    <row r="11586" spans="1:5" x14ac:dyDescent="0.35">
      <c r="A11586"/>
      <c r="E11586"/>
    </row>
    <row r="11587" spans="1:5" x14ac:dyDescent="0.35">
      <c r="A11587"/>
      <c r="E11587"/>
    </row>
    <row r="11588" spans="1:5" x14ac:dyDescent="0.35">
      <c r="A11588"/>
      <c r="E11588"/>
    </row>
    <row r="11589" spans="1:5" x14ac:dyDescent="0.35">
      <c r="A11589"/>
      <c r="E11589"/>
    </row>
    <row r="11590" spans="1:5" x14ac:dyDescent="0.35">
      <c r="A11590"/>
      <c r="E11590"/>
    </row>
    <row r="11591" spans="1:5" x14ac:dyDescent="0.35">
      <c r="A11591"/>
      <c r="E11591"/>
    </row>
    <row r="11592" spans="1:5" x14ac:dyDescent="0.35">
      <c r="A11592"/>
      <c r="E11592"/>
    </row>
    <row r="11593" spans="1:5" x14ac:dyDescent="0.35">
      <c r="A11593"/>
      <c r="E11593"/>
    </row>
    <row r="11594" spans="1:5" x14ac:dyDescent="0.35">
      <c r="A11594"/>
      <c r="E11594"/>
    </row>
    <row r="11595" spans="1:5" x14ac:dyDescent="0.35">
      <c r="A11595"/>
      <c r="E11595"/>
    </row>
    <row r="11596" spans="1:5" x14ac:dyDescent="0.35">
      <c r="A11596"/>
      <c r="E11596"/>
    </row>
    <row r="11597" spans="1:5" x14ac:dyDescent="0.35">
      <c r="A11597"/>
      <c r="E11597"/>
    </row>
    <row r="11598" spans="1:5" x14ac:dyDescent="0.35">
      <c r="A11598"/>
      <c r="E11598"/>
    </row>
    <row r="11599" spans="1:5" x14ac:dyDescent="0.35">
      <c r="A11599"/>
      <c r="E11599"/>
    </row>
    <row r="11600" spans="1:5" x14ac:dyDescent="0.35">
      <c r="A11600"/>
      <c r="E11600"/>
    </row>
    <row r="11601" spans="1:5" x14ac:dyDescent="0.35">
      <c r="A11601"/>
      <c r="E11601"/>
    </row>
    <row r="11602" spans="1:5" x14ac:dyDescent="0.35">
      <c r="A11602"/>
      <c r="E11602"/>
    </row>
    <row r="11603" spans="1:5" x14ac:dyDescent="0.35">
      <c r="A11603"/>
      <c r="E11603"/>
    </row>
    <row r="11604" spans="1:5" x14ac:dyDescent="0.35">
      <c r="A11604"/>
      <c r="E11604"/>
    </row>
    <row r="11605" spans="1:5" x14ac:dyDescent="0.35">
      <c r="A11605"/>
      <c r="E11605"/>
    </row>
    <row r="11606" spans="1:5" x14ac:dyDescent="0.35">
      <c r="A11606"/>
      <c r="E11606"/>
    </row>
    <row r="11607" spans="1:5" x14ac:dyDescent="0.35">
      <c r="A11607"/>
      <c r="E11607"/>
    </row>
    <row r="11608" spans="1:5" x14ac:dyDescent="0.35">
      <c r="A11608"/>
      <c r="E11608"/>
    </row>
    <row r="11609" spans="1:5" x14ac:dyDescent="0.35">
      <c r="A11609"/>
      <c r="E11609"/>
    </row>
    <row r="11610" spans="1:5" x14ac:dyDescent="0.35">
      <c r="A11610"/>
      <c r="E11610"/>
    </row>
    <row r="11611" spans="1:5" x14ac:dyDescent="0.35">
      <c r="A11611"/>
      <c r="E11611"/>
    </row>
    <row r="11612" spans="1:5" x14ac:dyDescent="0.35">
      <c r="A11612"/>
      <c r="E11612"/>
    </row>
    <row r="11613" spans="1:5" x14ac:dyDescent="0.35">
      <c r="A11613"/>
      <c r="E11613"/>
    </row>
    <row r="11614" spans="1:5" x14ac:dyDescent="0.35">
      <c r="A11614"/>
      <c r="E11614"/>
    </row>
    <row r="11615" spans="1:5" x14ac:dyDescent="0.35">
      <c r="A11615"/>
      <c r="E11615"/>
    </row>
    <row r="11616" spans="1:5" x14ac:dyDescent="0.35">
      <c r="A11616"/>
      <c r="E11616"/>
    </row>
    <row r="11617" spans="1:5" x14ac:dyDescent="0.35">
      <c r="A11617"/>
      <c r="E11617"/>
    </row>
    <row r="11618" spans="1:5" x14ac:dyDescent="0.35">
      <c r="A11618"/>
      <c r="E11618"/>
    </row>
    <row r="11619" spans="1:5" x14ac:dyDescent="0.35">
      <c r="A11619"/>
      <c r="E11619"/>
    </row>
    <row r="11620" spans="1:5" x14ac:dyDescent="0.35">
      <c r="A11620"/>
      <c r="E11620"/>
    </row>
    <row r="11621" spans="1:5" x14ac:dyDescent="0.35">
      <c r="A11621"/>
      <c r="E11621"/>
    </row>
    <row r="11622" spans="1:5" x14ac:dyDescent="0.35">
      <c r="A11622"/>
      <c r="E11622"/>
    </row>
    <row r="11623" spans="1:5" x14ac:dyDescent="0.35">
      <c r="A11623"/>
      <c r="E11623"/>
    </row>
    <row r="11624" spans="1:5" x14ac:dyDescent="0.35">
      <c r="A11624"/>
      <c r="E11624"/>
    </row>
    <row r="11625" spans="1:5" x14ac:dyDescent="0.35">
      <c r="A11625"/>
      <c r="E11625"/>
    </row>
    <row r="11626" spans="1:5" x14ac:dyDescent="0.35">
      <c r="A11626"/>
      <c r="E11626"/>
    </row>
    <row r="11627" spans="1:5" x14ac:dyDescent="0.35">
      <c r="A11627"/>
      <c r="E11627"/>
    </row>
    <row r="11628" spans="1:5" x14ac:dyDescent="0.35">
      <c r="A11628"/>
      <c r="E11628"/>
    </row>
    <row r="11629" spans="1:5" x14ac:dyDescent="0.35">
      <c r="A11629"/>
      <c r="E11629"/>
    </row>
    <row r="11630" spans="1:5" x14ac:dyDescent="0.35">
      <c r="A11630"/>
      <c r="E11630"/>
    </row>
    <row r="11631" spans="1:5" x14ac:dyDescent="0.35">
      <c r="A11631"/>
      <c r="E11631"/>
    </row>
    <row r="11632" spans="1:5" x14ac:dyDescent="0.35">
      <c r="A11632"/>
      <c r="E11632"/>
    </row>
    <row r="11633" spans="1:5" x14ac:dyDescent="0.35">
      <c r="A11633"/>
      <c r="E11633"/>
    </row>
    <row r="11634" spans="1:5" x14ac:dyDescent="0.35">
      <c r="A11634"/>
      <c r="E11634"/>
    </row>
    <row r="11635" spans="1:5" x14ac:dyDescent="0.35">
      <c r="A11635"/>
      <c r="E11635"/>
    </row>
    <row r="11636" spans="1:5" x14ac:dyDescent="0.35">
      <c r="A11636"/>
      <c r="E11636"/>
    </row>
    <row r="11637" spans="1:5" x14ac:dyDescent="0.35">
      <c r="A11637"/>
      <c r="E11637"/>
    </row>
    <row r="11638" spans="1:5" x14ac:dyDescent="0.35">
      <c r="A11638"/>
      <c r="E11638"/>
    </row>
    <row r="11639" spans="1:5" x14ac:dyDescent="0.35">
      <c r="A11639"/>
      <c r="E11639"/>
    </row>
    <row r="11640" spans="1:5" x14ac:dyDescent="0.35">
      <c r="A11640"/>
      <c r="E11640"/>
    </row>
    <row r="11641" spans="1:5" x14ac:dyDescent="0.35">
      <c r="A11641"/>
      <c r="E11641"/>
    </row>
    <row r="11642" spans="1:5" x14ac:dyDescent="0.35">
      <c r="A11642"/>
      <c r="E11642"/>
    </row>
    <row r="11643" spans="1:5" x14ac:dyDescent="0.35">
      <c r="A11643"/>
      <c r="E11643"/>
    </row>
    <row r="11644" spans="1:5" x14ac:dyDescent="0.35">
      <c r="A11644"/>
      <c r="E11644"/>
    </row>
    <row r="11645" spans="1:5" x14ac:dyDescent="0.35">
      <c r="A11645"/>
      <c r="E11645"/>
    </row>
    <row r="11646" spans="1:5" x14ac:dyDescent="0.35">
      <c r="A11646"/>
      <c r="E11646"/>
    </row>
    <row r="11647" spans="1:5" x14ac:dyDescent="0.35">
      <c r="A11647"/>
      <c r="E11647"/>
    </row>
    <row r="11648" spans="1:5" x14ac:dyDescent="0.35">
      <c r="A11648"/>
      <c r="E11648"/>
    </row>
    <row r="11649" spans="1:5" x14ac:dyDescent="0.35">
      <c r="A11649"/>
      <c r="E11649"/>
    </row>
    <row r="11650" spans="1:5" x14ac:dyDescent="0.35">
      <c r="A11650"/>
      <c r="E11650"/>
    </row>
    <row r="11651" spans="1:5" x14ac:dyDescent="0.35">
      <c r="A11651"/>
      <c r="E11651"/>
    </row>
    <row r="11652" spans="1:5" x14ac:dyDescent="0.35">
      <c r="A11652"/>
      <c r="E11652"/>
    </row>
    <row r="11653" spans="1:5" x14ac:dyDescent="0.35">
      <c r="A11653"/>
      <c r="E11653"/>
    </row>
    <row r="11654" spans="1:5" x14ac:dyDescent="0.35">
      <c r="A11654"/>
      <c r="E11654"/>
    </row>
    <row r="11655" spans="1:5" x14ac:dyDescent="0.35">
      <c r="A11655"/>
      <c r="E11655"/>
    </row>
    <row r="11656" spans="1:5" x14ac:dyDescent="0.35">
      <c r="A11656"/>
      <c r="E11656"/>
    </row>
    <row r="11657" spans="1:5" x14ac:dyDescent="0.35">
      <c r="A11657"/>
      <c r="E11657"/>
    </row>
    <row r="11658" spans="1:5" x14ac:dyDescent="0.35">
      <c r="A11658"/>
      <c r="E11658"/>
    </row>
    <row r="11659" spans="1:5" x14ac:dyDescent="0.35">
      <c r="A11659"/>
      <c r="E11659"/>
    </row>
    <row r="11660" spans="1:5" x14ac:dyDescent="0.35">
      <c r="A11660"/>
      <c r="E11660"/>
    </row>
    <row r="11661" spans="1:5" x14ac:dyDescent="0.35">
      <c r="A11661"/>
      <c r="E11661"/>
    </row>
    <row r="11662" spans="1:5" x14ac:dyDescent="0.35">
      <c r="A11662"/>
      <c r="E11662"/>
    </row>
    <row r="11663" spans="1:5" x14ac:dyDescent="0.35">
      <c r="A11663"/>
      <c r="E11663"/>
    </row>
    <row r="11664" spans="1:5" x14ac:dyDescent="0.35">
      <c r="A11664"/>
      <c r="E11664"/>
    </row>
    <row r="11665" spans="1:5" x14ac:dyDescent="0.35">
      <c r="A11665"/>
      <c r="E11665"/>
    </row>
    <row r="11666" spans="1:5" x14ac:dyDescent="0.35">
      <c r="A11666"/>
      <c r="E11666"/>
    </row>
    <row r="11667" spans="1:5" x14ac:dyDescent="0.35">
      <c r="A11667"/>
      <c r="E11667"/>
    </row>
    <row r="11668" spans="1:5" x14ac:dyDescent="0.35">
      <c r="A11668"/>
      <c r="E11668"/>
    </row>
    <row r="11669" spans="1:5" x14ac:dyDescent="0.35">
      <c r="A11669"/>
      <c r="E11669"/>
    </row>
    <row r="11670" spans="1:5" x14ac:dyDescent="0.35">
      <c r="A11670"/>
      <c r="E11670"/>
    </row>
    <row r="11671" spans="1:5" x14ac:dyDescent="0.35">
      <c r="A11671"/>
      <c r="E11671"/>
    </row>
    <row r="11672" spans="1:5" x14ac:dyDescent="0.35">
      <c r="A11672"/>
      <c r="E11672"/>
    </row>
    <row r="11673" spans="1:5" x14ac:dyDescent="0.35">
      <c r="A11673"/>
      <c r="E11673"/>
    </row>
    <row r="11674" spans="1:5" x14ac:dyDescent="0.35">
      <c r="A11674"/>
      <c r="E11674"/>
    </row>
    <row r="11675" spans="1:5" x14ac:dyDescent="0.35">
      <c r="A11675"/>
      <c r="E11675"/>
    </row>
    <row r="11676" spans="1:5" x14ac:dyDescent="0.35">
      <c r="A11676"/>
      <c r="E11676"/>
    </row>
    <row r="11677" spans="1:5" x14ac:dyDescent="0.35">
      <c r="A11677"/>
      <c r="E11677"/>
    </row>
    <row r="11678" spans="1:5" x14ac:dyDescent="0.35">
      <c r="A11678"/>
      <c r="E11678"/>
    </row>
    <row r="11679" spans="1:5" x14ac:dyDescent="0.35">
      <c r="A11679"/>
      <c r="E11679"/>
    </row>
    <row r="11680" spans="1:5" x14ac:dyDescent="0.35">
      <c r="A11680"/>
      <c r="E11680"/>
    </row>
    <row r="11681" spans="1:5" x14ac:dyDescent="0.35">
      <c r="A11681"/>
      <c r="E11681"/>
    </row>
    <row r="11682" spans="1:5" x14ac:dyDescent="0.35">
      <c r="A11682"/>
      <c r="E11682"/>
    </row>
    <row r="11683" spans="1:5" x14ac:dyDescent="0.35">
      <c r="A11683"/>
      <c r="E11683"/>
    </row>
    <row r="11684" spans="1:5" x14ac:dyDescent="0.35">
      <c r="A11684"/>
      <c r="E11684"/>
    </row>
    <row r="11685" spans="1:5" x14ac:dyDescent="0.35">
      <c r="A11685"/>
      <c r="E11685"/>
    </row>
    <row r="11686" spans="1:5" x14ac:dyDescent="0.35">
      <c r="A11686"/>
      <c r="E11686"/>
    </row>
    <row r="11687" spans="1:5" x14ac:dyDescent="0.35">
      <c r="A11687"/>
      <c r="E11687"/>
    </row>
    <row r="11688" spans="1:5" x14ac:dyDescent="0.35">
      <c r="A11688"/>
      <c r="E11688"/>
    </row>
    <row r="11689" spans="1:5" x14ac:dyDescent="0.35">
      <c r="A11689"/>
      <c r="E11689"/>
    </row>
    <row r="11690" spans="1:5" x14ac:dyDescent="0.35">
      <c r="A11690"/>
      <c r="E11690"/>
    </row>
    <row r="11691" spans="1:5" x14ac:dyDescent="0.35">
      <c r="A11691"/>
      <c r="E11691"/>
    </row>
    <row r="11692" spans="1:5" x14ac:dyDescent="0.35">
      <c r="A11692"/>
      <c r="E11692"/>
    </row>
    <row r="11693" spans="1:5" x14ac:dyDescent="0.35">
      <c r="A11693"/>
      <c r="E11693"/>
    </row>
    <row r="11694" spans="1:5" x14ac:dyDescent="0.35">
      <c r="A11694"/>
      <c r="E11694"/>
    </row>
    <row r="11695" spans="1:5" x14ac:dyDescent="0.35">
      <c r="A11695"/>
      <c r="E11695"/>
    </row>
    <row r="11696" spans="1:5" x14ac:dyDescent="0.35">
      <c r="A11696"/>
      <c r="E11696"/>
    </row>
    <row r="11697" spans="1:5" x14ac:dyDescent="0.35">
      <c r="A11697"/>
      <c r="E11697"/>
    </row>
    <row r="11698" spans="1:5" x14ac:dyDescent="0.35">
      <c r="A11698"/>
      <c r="E11698"/>
    </row>
    <row r="11699" spans="1:5" x14ac:dyDescent="0.35">
      <c r="A11699"/>
      <c r="E11699"/>
    </row>
    <row r="11700" spans="1:5" x14ac:dyDescent="0.35">
      <c r="A11700"/>
      <c r="E11700"/>
    </row>
    <row r="11701" spans="1:5" x14ac:dyDescent="0.35">
      <c r="A11701"/>
      <c r="E11701"/>
    </row>
    <row r="11702" spans="1:5" x14ac:dyDescent="0.35">
      <c r="A11702"/>
      <c r="E11702"/>
    </row>
    <row r="11703" spans="1:5" x14ac:dyDescent="0.35">
      <c r="A11703"/>
      <c r="E11703"/>
    </row>
    <row r="11704" spans="1:5" x14ac:dyDescent="0.35">
      <c r="A11704"/>
      <c r="E11704"/>
    </row>
    <row r="11705" spans="1:5" x14ac:dyDescent="0.35">
      <c r="A11705"/>
      <c r="E11705"/>
    </row>
    <row r="11706" spans="1:5" x14ac:dyDescent="0.35">
      <c r="A11706"/>
      <c r="E11706"/>
    </row>
    <row r="11707" spans="1:5" x14ac:dyDescent="0.35">
      <c r="A11707"/>
      <c r="E11707"/>
    </row>
    <row r="11708" spans="1:5" x14ac:dyDescent="0.35">
      <c r="A11708"/>
      <c r="E11708"/>
    </row>
    <row r="11709" spans="1:5" x14ac:dyDescent="0.35">
      <c r="A11709"/>
      <c r="E11709"/>
    </row>
    <row r="11710" spans="1:5" x14ac:dyDescent="0.35">
      <c r="A11710"/>
      <c r="E11710"/>
    </row>
    <row r="11711" spans="1:5" x14ac:dyDescent="0.35">
      <c r="A11711"/>
      <c r="E11711"/>
    </row>
    <row r="11712" spans="1:5" x14ac:dyDescent="0.35">
      <c r="A11712"/>
      <c r="E11712"/>
    </row>
    <row r="11713" spans="1:5" x14ac:dyDescent="0.35">
      <c r="A11713"/>
      <c r="E11713"/>
    </row>
    <row r="11714" spans="1:5" x14ac:dyDescent="0.35">
      <c r="A11714"/>
      <c r="E11714"/>
    </row>
    <row r="11715" spans="1:5" x14ac:dyDescent="0.35">
      <c r="A11715"/>
      <c r="E11715"/>
    </row>
    <row r="11716" spans="1:5" x14ac:dyDescent="0.35">
      <c r="A11716"/>
      <c r="E11716"/>
    </row>
    <row r="11717" spans="1:5" x14ac:dyDescent="0.35">
      <c r="A11717"/>
      <c r="E11717"/>
    </row>
    <row r="11718" spans="1:5" x14ac:dyDescent="0.35">
      <c r="A11718"/>
      <c r="E11718"/>
    </row>
    <row r="11719" spans="1:5" x14ac:dyDescent="0.35">
      <c r="A11719"/>
      <c r="E11719"/>
    </row>
    <row r="11720" spans="1:5" x14ac:dyDescent="0.35">
      <c r="A11720"/>
      <c r="E11720"/>
    </row>
    <row r="11721" spans="1:5" x14ac:dyDescent="0.35">
      <c r="A11721"/>
      <c r="E11721"/>
    </row>
    <row r="11722" spans="1:5" x14ac:dyDescent="0.35">
      <c r="A11722"/>
      <c r="E11722"/>
    </row>
    <row r="11723" spans="1:5" x14ac:dyDescent="0.35">
      <c r="A11723"/>
      <c r="E11723"/>
    </row>
    <row r="11724" spans="1:5" x14ac:dyDescent="0.35">
      <c r="A11724"/>
      <c r="E11724"/>
    </row>
    <row r="11725" spans="1:5" x14ac:dyDescent="0.35">
      <c r="A11725"/>
      <c r="E11725"/>
    </row>
    <row r="11726" spans="1:5" x14ac:dyDescent="0.35">
      <c r="A11726"/>
      <c r="E11726"/>
    </row>
    <row r="11727" spans="1:5" x14ac:dyDescent="0.35">
      <c r="A11727"/>
      <c r="E11727"/>
    </row>
    <row r="11728" spans="1:5" x14ac:dyDescent="0.35">
      <c r="A11728"/>
      <c r="E11728"/>
    </row>
    <row r="11729" spans="1:5" x14ac:dyDescent="0.35">
      <c r="A11729"/>
      <c r="E11729"/>
    </row>
    <row r="11730" spans="1:5" x14ac:dyDescent="0.35">
      <c r="A11730"/>
      <c r="E11730"/>
    </row>
    <row r="11731" spans="1:5" x14ac:dyDescent="0.35">
      <c r="A11731"/>
      <c r="E11731"/>
    </row>
    <row r="11732" spans="1:5" x14ac:dyDescent="0.35">
      <c r="A11732"/>
      <c r="E11732"/>
    </row>
    <row r="11733" spans="1:5" x14ac:dyDescent="0.35">
      <c r="A11733"/>
      <c r="E11733"/>
    </row>
    <row r="11734" spans="1:5" x14ac:dyDescent="0.35">
      <c r="A11734"/>
      <c r="E11734"/>
    </row>
    <row r="11735" spans="1:5" x14ac:dyDescent="0.35">
      <c r="A11735"/>
      <c r="E11735"/>
    </row>
    <row r="11736" spans="1:5" x14ac:dyDescent="0.35">
      <c r="A11736"/>
      <c r="E11736"/>
    </row>
    <row r="11737" spans="1:5" x14ac:dyDescent="0.35">
      <c r="A11737"/>
      <c r="E11737"/>
    </row>
    <row r="11738" spans="1:5" x14ac:dyDescent="0.35">
      <c r="A11738"/>
      <c r="E11738"/>
    </row>
    <row r="11739" spans="1:5" x14ac:dyDescent="0.35">
      <c r="A11739"/>
      <c r="E11739"/>
    </row>
    <row r="11740" spans="1:5" x14ac:dyDescent="0.35">
      <c r="A11740"/>
      <c r="E11740"/>
    </row>
    <row r="11741" spans="1:5" x14ac:dyDescent="0.35">
      <c r="A11741"/>
      <c r="E11741"/>
    </row>
    <row r="11742" spans="1:5" x14ac:dyDescent="0.35">
      <c r="A11742"/>
      <c r="E11742"/>
    </row>
    <row r="11743" spans="1:5" x14ac:dyDescent="0.35">
      <c r="A11743"/>
      <c r="E11743"/>
    </row>
    <row r="11744" spans="1:5" x14ac:dyDescent="0.35">
      <c r="A11744"/>
      <c r="E11744"/>
    </row>
    <row r="11745" spans="1:5" x14ac:dyDescent="0.35">
      <c r="A11745"/>
      <c r="E11745"/>
    </row>
    <row r="11746" spans="1:5" x14ac:dyDescent="0.35">
      <c r="A11746"/>
      <c r="E11746"/>
    </row>
    <row r="11747" spans="1:5" x14ac:dyDescent="0.35">
      <c r="A11747"/>
      <c r="E11747"/>
    </row>
    <row r="11748" spans="1:5" x14ac:dyDescent="0.35">
      <c r="A11748"/>
      <c r="E11748"/>
    </row>
    <row r="11749" spans="1:5" x14ac:dyDescent="0.35">
      <c r="A11749"/>
      <c r="E11749"/>
    </row>
    <row r="11750" spans="1:5" x14ac:dyDescent="0.35">
      <c r="A11750"/>
      <c r="E11750"/>
    </row>
    <row r="11751" spans="1:5" x14ac:dyDescent="0.35">
      <c r="A11751"/>
      <c r="E11751"/>
    </row>
    <row r="11752" spans="1:5" x14ac:dyDescent="0.35">
      <c r="A11752"/>
      <c r="E11752"/>
    </row>
    <row r="11753" spans="1:5" x14ac:dyDescent="0.35">
      <c r="A11753"/>
      <c r="E11753"/>
    </row>
    <row r="11754" spans="1:5" x14ac:dyDescent="0.35">
      <c r="A11754"/>
      <c r="E11754"/>
    </row>
    <row r="11755" spans="1:5" x14ac:dyDescent="0.35">
      <c r="A11755"/>
      <c r="E11755"/>
    </row>
    <row r="11756" spans="1:5" x14ac:dyDescent="0.35">
      <c r="A11756"/>
      <c r="E11756"/>
    </row>
    <row r="11757" spans="1:5" x14ac:dyDescent="0.35">
      <c r="A11757"/>
      <c r="E11757"/>
    </row>
    <row r="11758" spans="1:5" x14ac:dyDescent="0.35">
      <c r="A11758"/>
      <c r="E11758"/>
    </row>
    <row r="11759" spans="1:5" x14ac:dyDescent="0.35">
      <c r="A11759"/>
      <c r="E11759"/>
    </row>
    <row r="11760" spans="1:5" x14ac:dyDescent="0.35">
      <c r="A11760"/>
      <c r="E11760"/>
    </row>
    <row r="11761" spans="1:5" x14ac:dyDescent="0.35">
      <c r="A11761"/>
      <c r="E11761"/>
    </row>
    <row r="11762" spans="1:5" x14ac:dyDescent="0.35">
      <c r="A11762"/>
      <c r="E11762"/>
    </row>
    <row r="11763" spans="1:5" x14ac:dyDescent="0.35">
      <c r="A11763"/>
      <c r="E11763"/>
    </row>
    <row r="11764" spans="1:5" x14ac:dyDescent="0.35">
      <c r="A11764"/>
      <c r="E11764"/>
    </row>
    <row r="11765" spans="1:5" x14ac:dyDescent="0.35">
      <c r="A11765"/>
      <c r="E11765"/>
    </row>
    <row r="11766" spans="1:5" x14ac:dyDescent="0.35">
      <c r="A11766"/>
      <c r="E11766"/>
    </row>
    <row r="11767" spans="1:5" x14ac:dyDescent="0.35">
      <c r="A11767"/>
      <c r="E11767"/>
    </row>
    <row r="11768" spans="1:5" x14ac:dyDescent="0.35">
      <c r="A11768"/>
      <c r="E11768"/>
    </row>
    <row r="11769" spans="1:5" x14ac:dyDescent="0.35">
      <c r="A11769"/>
      <c r="E11769"/>
    </row>
    <row r="11770" spans="1:5" x14ac:dyDescent="0.35">
      <c r="A11770"/>
      <c r="E11770"/>
    </row>
    <row r="11771" spans="1:5" x14ac:dyDescent="0.35">
      <c r="A11771"/>
      <c r="E11771"/>
    </row>
    <row r="11772" spans="1:5" x14ac:dyDescent="0.35">
      <c r="A11772"/>
      <c r="E11772"/>
    </row>
    <row r="11773" spans="1:5" x14ac:dyDescent="0.35">
      <c r="A11773"/>
      <c r="E11773"/>
    </row>
    <row r="11774" spans="1:5" x14ac:dyDescent="0.35">
      <c r="A11774"/>
      <c r="E11774"/>
    </row>
    <row r="11775" spans="1:5" x14ac:dyDescent="0.35">
      <c r="A11775"/>
      <c r="E11775"/>
    </row>
    <row r="11776" spans="1:5" x14ac:dyDescent="0.35">
      <c r="A11776"/>
      <c r="E11776"/>
    </row>
    <row r="11777" spans="1:5" x14ac:dyDescent="0.35">
      <c r="A11777"/>
      <c r="E11777"/>
    </row>
    <row r="11778" spans="1:5" x14ac:dyDescent="0.35">
      <c r="A11778"/>
      <c r="E11778"/>
    </row>
    <row r="11779" spans="1:5" x14ac:dyDescent="0.35">
      <c r="A11779"/>
      <c r="E11779"/>
    </row>
    <row r="11780" spans="1:5" x14ac:dyDescent="0.35">
      <c r="A11780"/>
      <c r="E11780"/>
    </row>
    <row r="11781" spans="1:5" x14ac:dyDescent="0.35">
      <c r="A11781"/>
      <c r="E11781"/>
    </row>
    <row r="11782" spans="1:5" x14ac:dyDescent="0.35">
      <c r="A11782"/>
      <c r="E11782"/>
    </row>
    <row r="11783" spans="1:5" x14ac:dyDescent="0.35">
      <c r="A11783"/>
      <c r="E11783"/>
    </row>
    <row r="11784" spans="1:5" x14ac:dyDescent="0.35">
      <c r="A11784"/>
      <c r="E11784"/>
    </row>
    <row r="11785" spans="1:5" x14ac:dyDescent="0.35">
      <c r="A11785"/>
      <c r="E11785"/>
    </row>
    <row r="11786" spans="1:5" x14ac:dyDescent="0.35">
      <c r="A11786"/>
      <c r="E11786"/>
    </row>
    <row r="11787" spans="1:5" x14ac:dyDescent="0.35">
      <c r="A11787"/>
      <c r="E11787"/>
    </row>
    <row r="11788" spans="1:5" x14ac:dyDescent="0.35">
      <c r="A11788"/>
      <c r="E11788"/>
    </row>
    <row r="11789" spans="1:5" x14ac:dyDescent="0.35">
      <c r="A11789"/>
      <c r="E11789"/>
    </row>
    <row r="11790" spans="1:5" x14ac:dyDescent="0.35">
      <c r="A11790"/>
      <c r="E11790"/>
    </row>
    <row r="11791" spans="1:5" x14ac:dyDescent="0.35">
      <c r="A11791"/>
      <c r="E11791"/>
    </row>
    <row r="11792" spans="1:5" x14ac:dyDescent="0.35">
      <c r="A11792"/>
      <c r="E11792"/>
    </row>
    <row r="11793" spans="1:5" x14ac:dyDescent="0.35">
      <c r="A11793"/>
      <c r="E11793"/>
    </row>
    <row r="11794" spans="1:5" x14ac:dyDescent="0.35">
      <c r="A11794"/>
      <c r="E11794"/>
    </row>
    <row r="11795" spans="1:5" x14ac:dyDescent="0.35">
      <c r="A11795"/>
      <c r="E11795"/>
    </row>
    <row r="11796" spans="1:5" x14ac:dyDescent="0.35">
      <c r="A11796"/>
      <c r="E11796"/>
    </row>
    <row r="11797" spans="1:5" x14ac:dyDescent="0.35">
      <c r="A11797"/>
      <c r="E11797"/>
    </row>
    <row r="11798" spans="1:5" x14ac:dyDescent="0.35">
      <c r="A11798"/>
      <c r="E11798"/>
    </row>
    <row r="11799" spans="1:5" x14ac:dyDescent="0.35">
      <c r="A11799"/>
      <c r="E11799"/>
    </row>
    <row r="11800" spans="1:5" x14ac:dyDescent="0.35">
      <c r="A11800"/>
      <c r="E11800"/>
    </row>
    <row r="11801" spans="1:5" x14ac:dyDescent="0.35">
      <c r="A11801"/>
      <c r="E11801"/>
    </row>
    <row r="11802" spans="1:5" x14ac:dyDescent="0.35">
      <c r="A11802"/>
      <c r="E11802"/>
    </row>
    <row r="11803" spans="1:5" x14ac:dyDescent="0.35">
      <c r="A11803"/>
      <c r="E11803"/>
    </row>
    <row r="11804" spans="1:5" x14ac:dyDescent="0.35">
      <c r="A11804"/>
      <c r="E11804"/>
    </row>
    <row r="11805" spans="1:5" x14ac:dyDescent="0.35">
      <c r="A11805"/>
      <c r="E11805"/>
    </row>
    <row r="11806" spans="1:5" x14ac:dyDescent="0.35">
      <c r="A11806"/>
      <c r="E11806"/>
    </row>
    <row r="11807" spans="1:5" x14ac:dyDescent="0.35">
      <c r="A11807"/>
      <c r="E11807"/>
    </row>
    <row r="11808" spans="1:5" x14ac:dyDescent="0.35">
      <c r="A11808"/>
      <c r="E11808"/>
    </row>
    <row r="11809" spans="1:5" x14ac:dyDescent="0.35">
      <c r="A11809"/>
      <c r="E11809"/>
    </row>
    <row r="11810" spans="1:5" x14ac:dyDescent="0.35">
      <c r="A11810"/>
      <c r="E11810"/>
    </row>
    <row r="11811" spans="1:5" x14ac:dyDescent="0.35">
      <c r="A11811"/>
      <c r="E11811"/>
    </row>
    <row r="11812" spans="1:5" x14ac:dyDescent="0.35">
      <c r="A11812"/>
      <c r="E11812"/>
    </row>
    <row r="11813" spans="1:5" x14ac:dyDescent="0.35">
      <c r="A11813"/>
      <c r="E11813"/>
    </row>
    <row r="11814" spans="1:5" x14ac:dyDescent="0.35">
      <c r="A11814"/>
      <c r="E11814"/>
    </row>
    <row r="11815" spans="1:5" x14ac:dyDescent="0.35">
      <c r="A11815"/>
      <c r="E11815"/>
    </row>
    <row r="11816" spans="1:5" x14ac:dyDescent="0.35">
      <c r="A11816"/>
      <c r="E11816"/>
    </row>
    <row r="11817" spans="1:5" x14ac:dyDescent="0.35">
      <c r="A11817"/>
      <c r="E11817"/>
    </row>
    <row r="11818" spans="1:5" x14ac:dyDescent="0.35">
      <c r="A11818"/>
      <c r="E11818"/>
    </row>
    <row r="11819" spans="1:5" x14ac:dyDescent="0.35">
      <c r="A11819"/>
      <c r="E11819"/>
    </row>
    <row r="11820" spans="1:5" x14ac:dyDescent="0.35">
      <c r="A11820"/>
      <c r="E11820"/>
    </row>
    <row r="11821" spans="1:5" x14ac:dyDescent="0.35">
      <c r="A11821"/>
      <c r="E11821"/>
    </row>
    <row r="11822" spans="1:5" x14ac:dyDescent="0.35">
      <c r="A11822"/>
      <c r="E11822"/>
    </row>
    <row r="11823" spans="1:5" x14ac:dyDescent="0.35">
      <c r="A11823"/>
      <c r="E11823"/>
    </row>
    <row r="11824" spans="1:5" x14ac:dyDescent="0.35">
      <c r="A11824"/>
      <c r="E11824"/>
    </row>
    <row r="11825" spans="1:5" x14ac:dyDescent="0.35">
      <c r="A11825"/>
      <c r="E11825"/>
    </row>
    <row r="11826" spans="1:5" x14ac:dyDescent="0.35">
      <c r="A11826"/>
      <c r="E11826"/>
    </row>
    <row r="11827" spans="1:5" x14ac:dyDescent="0.35">
      <c r="A11827"/>
      <c r="E11827"/>
    </row>
    <row r="11828" spans="1:5" x14ac:dyDescent="0.35">
      <c r="A11828"/>
      <c r="E11828"/>
    </row>
    <row r="11829" spans="1:5" x14ac:dyDescent="0.35">
      <c r="A11829"/>
      <c r="E11829"/>
    </row>
    <row r="11830" spans="1:5" x14ac:dyDescent="0.35">
      <c r="A11830"/>
      <c r="E11830"/>
    </row>
    <row r="11831" spans="1:5" x14ac:dyDescent="0.35">
      <c r="A11831"/>
      <c r="E11831"/>
    </row>
    <row r="11832" spans="1:5" x14ac:dyDescent="0.35">
      <c r="A11832"/>
      <c r="E11832"/>
    </row>
    <row r="11833" spans="1:5" x14ac:dyDescent="0.35">
      <c r="A11833"/>
      <c r="E11833"/>
    </row>
    <row r="11834" spans="1:5" x14ac:dyDescent="0.35">
      <c r="A11834"/>
      <c r="E11834"/>
    </row>
    <row r="11835" spans="1:5" x14ac:dyDescent="0.35">
      <c r="A11835"/>
      <c r="E11835"/>
    </row>
    <row r="11836" spans="1:5" x14ac:dyDescent="0.35">
      <c r="A11836"/>
      <c r="E11836"/>
    </row>
    <row r="11837" spans="1:5" x14ac:dyDescent="0.35">
      <c r="A11837"/>
      <c r="E11837"/>
    </row>
    <row r="11838" spans="1:5" x14ac:dyDescent="0.35">
      <c r="A11838"/>
      <c r="E11838"/>
    </row>
    <row r="11839" spans="1:5" x14ac:dyDescent="0.35">
      <c r="A11839"/>
      <c r="E11839"/>
    </row>
    <row r="11840" spans="1:5" x14ac:dyDescent="0.35">
      <c r="A11840"/>
      <c r="E11840"/>
    </row>
    <row r="11841" spans="1:5" x14ac:dyDescent="0.35">
      <c r="A11841"/>
      <c r="E11841"/>
    </row>
    <row r="11842" spans="1:5" x14ac:dyDescent="0.35">
      <c r="A11842"/>
      <c r="E11842"/>
    </row>
    <row r="11843" spans="1:5" x14ac:dyDescent="0.35">
      <c r="A11843"/>
      <c r="E11843"/>
    </row>
    <row r="11844" spans="1:5" x14ac:dyDescent="0.35">
      <c r="A11844"/>
      <c r="E11844"/>
    </row>
    <row r="11845" spans="1:5" x14ac:dyDescent="0.35">
      <c r="A11845"/>
      <c r="E11845"/>
    </row>
    <row r="11846" spans="1:5" x14ac:dyDescent="0.35">
      <c r="A11846"/>
      <c r="E11846"/>
    </row>
    <row r="11847" spans="1:5" x14ac:dyDescent="0.35">
      <c r="A11847"/>
      <c r="E11847"/>
    </row>
    <row r="11848" spans="1:5" x14ac:dyDescent="0.35">
      <c r="A11848"/>
      <c r="E11848"/>
    </row>
    <row r="11849" spans="1:5" x14ac:dyDescent="0.35">
      <c r="A11849"/>
      <c r="E11849"/>
    </row>
    <row r="11850" spans="1:5" x14ac:dyDescent="0.35">
      <c r="A11850"/>
      <c r="E11850"/>
    </row>
    <row r="11851" spans="1:5" x14ac:dyDescent="0.35">
      <c r="A11851"/>
      <c r="E11851"/>
    </row>
    <row r="11852" spans="1:5" x14ac:dyDescent="0.35">
      <c r="A11852"/>
      <c r="E11852"/>
    </row>
    <row r="11853" spans="1:5" x14ac:dyDescent="0.35">
      <c r="A11853"/>
      <c r="E11853"/>
    </row>
    <row r="11854" spans="1:5" x14ac:dyDescent="0.35">
      <c r="A11854"/>
      <c r="E11854"/>
    </row>
    <row r="11855" spans="1:5" x14ac:dyDescent="0.35">
      <c r="A11855"/>
      <c r="E11855"/>
    </row>
    <row r="11856" spans="1:5" x14ac:dyDescent="0.35">
      <c r="A11856"/>
      <c r="E11856"/>
    </row>
    <row r="11857" spans="1:5" x14ac:dyDescent="0.35">
      <c r="A11857"/>
      <c r="E11857"/>
    </row>
    <row r="11858" spans="1:5" x14ac:dyDescent="0.35">
      <c r="A11858"/>
      <c r="E11858"/>
    </row>
    <row r="11859" spans="1:5" x14ac:dyDescent="0.35">
      <c r="A11859"/>
      <c r="E11859"/>
    </row>
    <row r="11860" spans="1:5" x14ac:dyDescent="0.35">
      <c r="A11860"/>
      <c r="E11860"/>
    </row>
    <row r="11861" spans="1:5" x14ac:dyDescent="0.35">
      <c r="A11861"/>
      <c r="E11861"/>
    </row>
    <row r="11862" spans="1:5" x14ac:dyDescent="0.35">
      <c r="A11862"/>
      <c r="E11862"/>
    </row>
    <row r="11863" spans="1:5" x14ac:dyDescent="0.35">
      <c r="A11863"/>
      <c r="E11863"/>
    </row>
    <row r="11864" spans="1:5" x14ac:dyDescent="0.35">
      <c r="A11864"/>
      <c r="E11864"/>
    </row>
    <row r="11865" spans="1:5" x14ac:dyDescent="0.35">
      <c r="A11865"/>
      <c r="E11865"/>
    </row>
    <row r="11866" spans="1:5" x14ac:dyDescent="0.35">
      <c r="A11866"/>
      <c r="E11866"/>
    </row>
    <row r="11867" spans="1:5" x14ac:dyDescent="0.35">
      <c r="A11867"/>
      <c r="E11867"/>
    </row>
    <row r="11868" spans="1:5" x14ac:dyDescent="0.35">
      <c r="A11868"/>
      <c r="E11868"/>
    </row>
    <row r="11869" spans="1:5" x14ac:dyDescent="0.35">
      <c r="A11869"/>
      <c r="E11869"/>
    </row>
    <row r="11870" spans="1:5" x14ac:dyDescent="0.35">
      <c r="A11870"/>
      <c r="E11870"/>
    </row>
    <row r="11871" spans="1:5" x14ac:dyDescent="0.35">
      <c r="A11871"/>
      <c r="E11871"/>
    </row>
    <row r="11872" spans="1:5" x14ac:dyDescent="0.35">
      <c r="A11872"/>
      <c r="E11872"/>
    </row>
    <row r="11873" spans="1:5" x14ac:dyDescent="0.35">
      <c r="A11873"/>
      <c r="E11873"/>
    </row>
    <row r="11874" spans="1:5" x14ac:dyDescent="0.35">
      <c r="A11874"/>
      <c r="E11874"/>
    </row>
    <row r="11875" spans="1:5" x14ac:dyDescent="0.35">
      <c r="A11875"/>
      <c r="E11875"/>
    </row>
    <row r="11876" spans="1:5" x14ac:dyDescent="0.35">
      <c r="A11876"/>
      <c r="E11876"/>
    </row>
    <row r="11877" spans="1:5" x14ac:dyDescent="0.35">
      <c r="A11877"/>
      <c r="E11877"/>
    </row>
    <row r="11878" spans="1:5" x14ac:dyDescent="0.35">
      <c r="A11878"/>
      <c r="E11878"/>
    </row>
    <row r="11879" spans="1:5" x14ac:dyDescent="0.35">
      <c r="A11879"/>
      <c r="E11879"/>
    </row>
    <row r="11880" spans="1:5" x14ac:dyDescent="0.35">
      <c r="A11880"/>
      <c r="E11880"/>
    </row>
    <row r="11881" spans="1:5" x14ac:dyDescent="0.35">
      <c r="A11881"/>
      <c r="E11881"/>
    </row>
    <row r="11882" spans="1:5" x14ac:dyDescent="0.35">
      <c r="A11882"/>
      <c r="E11882"/>
    </row>
    <row r="11883" spans="1:5" x14ac:dyDescent="0.35">
      <c r="A11883"/>
      <c r="E11883"/>
    </row>
    <row r="11884" spans="1:5" x14ac:dyDescent="0.35">
      <c r="A11884"/>
      <c r="E11884"/>
    </row>
    <row r="11885" spans="1:5" x14ac:dyDescent="0.35">
      <c r="A11885"/>
      <c r="E11885"/>
    </row>
    <row r="11886" spans="1:5" x14ac:dyDescent="0.35">
      <c r="A11886"/>
      <c r="E11886"/>
    </row>
    <row r="11887" spans="1:5" x14ac:dyDescent="0.35">
      <c r="A11887"/>
      <c r="E11887"/>
    </row>
    <row r="11888" spans="1:5" x14ac:dyDescent="0.35">
      <c r="A11888"/>
      <c r="E11888"/>
    </row>
    <row r="11889" spans="1:5" x14ac:dyDescent="0.35">
      <c r="A11889"/>
      <c r="E11889"/>
    </row>
    <row r="11890" spans="1:5" x14ac:dyDescent="0.35">
      <c r="A11890"/>
      <c r="E11890"/>
    </row>
    <row r="11891" spans="1:5" x14ac:dyDescent="0.35">
      <c r="A11891"/>
      <c r="E11891"/>
    </row>
    <row r="11892" spans="1:5" x14ac:dyDescent="0.35">
      <c r="A11892"/>
      <c r="E11892"/>
    </row>
    <row r="11893" spans="1:5" x14ac:dyDescent="0.35">
      <c r="A11893"/>
      <c r="E11893"/>
    </row>
    <row r="11894" spans="1:5" x14ac:dyDescent="0.35">
      <c r="A11894"/>
      <c r="E11894"/>
    </row>
    <row r="11895" spans="1:5" x14ac:dyDescent="0.35">
      <c r="A11895"/>
      <c r="E11895"/>
    </row>
    <row r="11896" spans="1:5" x14ac:dyDescent="0.35">
      <c r="A11896"/>
      <c r="E11896"/>
    </row>
    <row r="11897" spans="1:5" x14ac:dyDescent="0.35">
      <c r="A11897"/>
      <c r="E11897"/>
    </row>
    <row r="11898" spans="1:5" x14ac:dyDescent="0.35">
      <c r="A11898"/>
      <c r="E11898"/>
    </row>
    <row r="11899" spans="1:5" x14ac:dyDescent="0.35">
      <c r="A11899"/>
      <c r="E11899"/>
    </row>
    <row r="11900" spans="1:5" x14ac:dyDescent="0.35">
      <c r="A11900"/>
      <c r="E11900"/>
    </row>
    <row r="11901" spans="1:5" x14ac:dyDescent="0.35">
      <c r="A11901"/>
      <c r="E11901"/>
    </row>
    <row r="11902" spans="1:5" x14ac:dyDescent="0.35">
      <c r="A11902"/>
      <c r="E11902"/>
    </row>
    <row r="11903" spans="1:5" x14ac:dyDescent="0.35">
      <c r="A11903"/>
      <c r="E11903"/>
    </row>
    <row r="11904" spans="1:5" x14ac:dyDescent="0.35">
      <c r="A11904"/>
      <c r="E11904"/>
    </row>
    <row r="11905" spans="1:5" x14ac:dyDescent="0.35">
      <c r="A11905"/>
      <c r="E11905"/>
    </row>
    <row r="11906" spans="1:5" x14ac:dyDescent="0.35">
      <c r="A11906"/>
      <c r="E11906"/>
    </row>
    <row r="11907" spans="1:5" x14ac:dyDescent="0.35">
      <c r="A11907"/>
      <c r="E11907"/>
    </row>
    <row r="11908" spans="1:5" x14ac:dyDescent="0.35">
      <c r="A11908"/>
      <c r="E11908"/>
    </row>
    <row r="11909" spans="1:5" x14ac:dyDescent="0.35">
      <c r="A11909"/>
      <c r="E11909"/>
    </row>
    <row r="11910" spans="1:5" x14ac:dyDescent="0.35">
      <c r="A11910"/>
      <c r="E11910"/>
    </row>
    <row r="11911" spans="1:5" x14ac:dyDescent="0.35">
      <c r="A11911"/>
      <c r="E11911"/>
    </row>
    <row r="11912" spans="1:5" x14ac:dyDescent="0.35">
      <c r="A11912"/>
      <c r="E11912"/>
    </row>
    <row r="11913" spans="1:5" x14ac:dyDescent="0.35">
      <c r="A11913"/>
      <c r="E11913"/>
    </row>
    <row r="11914" spans="1:5" x14ac:dyDescent="0.35">
      <c r="A11914"/>
      <c r="E11914"/>
    </row>
    <row r="11915" spans="1:5" x14ac:dyDescent="0.35">
      <c r="A11915"/>
      <c r="E11915"/>
    </row>
    <row r="11916" spans="1:5" x14ac:dyDescent="0.35">
      <c r="A11916"/>
      <c r="E11916"/>
    </row>
    <row r="11917" spans="1:5" x14ac:dyDescent="0.35">
      <c r="A11917"/>
      <c r="E11917"/>
    </row>
    <row r="11918" spans="1:5" x14ac:dyDescent="0.35">
      <c r="A11918"/>
      <c r="E11918"/>
    </row>
    <row r="11919" spans="1:5" x14ac:dyDescent="0.35">
      <c r="A11919"/>
      <c r="E11919"/>
    </row>
    <row r="11920" spans="1:5" x14ac:dyDescent="0.35">
      <c r="A11920"/>
      <c r="E11920"/>
    </row>
    <row r="11921" spans="1:5" x14ac:dyDescent="0.35">
      <c r="A11921"/>
      <c r="E11921"/>
    </row>
    <row r="11922" spans="1:5" x14ac:dyDescent="0.35">
      <c r="A11922"/>
      <c r="E11922"/>
    </row>
    <row r="11923" spans="1:5" x14ac:dyDescent="0.35">
      <c r="A11923"/>
      <c r="E11923"/>
    </row>
    <row r="11924" spans="1:5" x14ac:dyDescent="0.35">
      <c r="A11924"/>
      <c r="E11924"/>
    </row>
    <row r="11925" spans="1:5" x14ac:dyDescent="0.35">
      <c r="A11925"/>
      <c r="E11925"/>
    </row>
    <row r="11926" spans="1:5" x14ac:dyDescent="0.35">
      <c r="A11926"/>
      <c r="E11926"/>
    </row>
    <row r="11927" spans="1:5" x14ac:dyDescent="0.35">
      <c r="A11927"/>
      <c r="E11927"/>
    </row>
    <row r="11928" spans="1:5" x14ac:dyDescent="0.35">
      <c r="A11928"/>
      <c r="E11928"/>
    </row>
    <row r="11929" spans="1:5" x14ac:dyDescent="0.35">
      <c r="A11929"/>
      <c r="E11929"/>
    </row>
    <row r="11930" spans="1:5" x14ac:dyDescent="0.35">
      <c r="A11930"/>
      <c r="E11930"/>
    </row>
    <row r="11931" spans="1:5" x14ac:dyDescent="0.35">
      <c r="A11931"/>
      <c r="E11931"/>
    </row>
    <row r="11932" spans="1:5" x14ac:dyDescent="0.35">
      <c r="A11932"/>
      <c r="E11932"/>
    </row>
    <row r="11933" spans="1:5" x14ac:dyDescent="0.35">
      <c r="A11933"/>
      <c r="E11933"/>
    </row>
    <row r="11934" spans="1:5" x14ac:dyDescent="0.35">
      <c r="A11934"/>
      <c r="E11934"/>
    </row>
    <row r="11935" spans="1:5" x14ac:dyDescent="0.35">
      <c r="A11935"/>
      <c r="E11935"/>
    </row>
    <row r="11936" spans="1:5" x14ac:dyDescent="0.35">
      <c r="A11936"/>
      <c r="E11936"/>
    </row>
    <row r="11937" spans="1:5" x14ac:dyDescent="0.35">
      <c r="A11937"/>
      <c r="E11937"/>
    </row>
    <row r="11938" spans="1:5" x14ac:dyDescent="0.35">
      <c r="A11938"/>
      <c r="E11938"/>
    </row>
    <row r="11939" spans="1:5" x14ac:dyDescent="0.35">
      <c r="A11939"/>
      <c r="E11939"/>
    </row>
    <row r="11940" spans="1:5" x14ac:dyDescent="0.35">
      <c r="A11940"/>
      <c r="E11940"/>
    </row>
    <row r="11941" spans="1:5" x14ac:dyDescent="0.35">
      <c r="A11941"/>
      <c r="E11941"/>
    </row>
    <row r="11942" spans="1:5" x14ac:dyDescent="0.35">
      <c r="A11942"/>
      <c r="E11942"/>
    </row>
    <row r="11943" spans="1:5" x14ac:dyDescent="0.35">
      <c r="A11943"/>
      <c r="E11943"/>
    </row>
    <row r="11944" spans="1:5" x14ac:dyDescent="0.35">
      <c r="A11944"/>
      <c r="E11944"/>
    </row>
    <row r="11945" spans="1:5" x14ac:dyDescent="0.35">
      <c r="A11945"/>
      <c r="E11945"/>
    </row>
    <row r="11946" spans="1:5" x14ac:dyDescent="0.35">
      <c r="A11946"/>
      <c r="E11946"/>
    </row>
    <row r="11947" spans="1:5" x14ac:dyDescent="0.35">
      <c r="A11947"/>
      <c r="E11947"/>
    </row>
    <row r="11948" spans="1:5" x14ac:dyDescent="0.35">
      <c r="A11948"/>
      <c r="E11948"/>
    </row>
    <row r="11949" spans="1:5" x14ac:dyDescent="0.35">
      <c r="A11949"/>
      <c r="E11949"/>
    </row>
    <row r="11950" spans="1:5" x14ac:dyDescent="0.35">
      <c r="A11950"/>
      <c r="E11950"/>
    </row>
    <row r="11951" spans="1:5" x14ac:dyDescent="0.35">
      <c r="A11951"/>
      <c r="E11951"/>
    </row>
    <row r="11952" spans="1:5" x14ac:dyDescent="0.35">
      <c r="A11952"/>
      <c r="E11952"/>
    </row>
    <row r="11953" spans="1:5" x14ac:dyDescent="0.35">
      <c r="A11953"/>
      <c r="E11953"/>
    </row>
    <row r="11954" spans="1:5" x14ac:dyDescent="0.35">
      <c r="A11954"/>
      <c r="E11954"/>
    </row>
    <row r="11955" spans="1:5" x14ac:dyDescent="0.35">
      <c r="A11955"/>
      <c r="E11955"/>
    </row>
    <row r="11956" spans="1:5" x14ac:dyDescent="0.35">
      <c r="A11956"/>
      <c r="E11956"/>
    </row>
    <row r="11957" spans="1:5" x14ac:dyDescent="0.35">
      <c r="A11957"/>
      <c r="E11957"/>
    </row>
    <row r="11958" spans="1:5" x14ac:dyDescent="0.35">
      <c r="A11958"/>
      <c r="E11958"/>
    </row>
    <row r="11959" spans="1:5" x14ac:dyDescent="0.35">
      <c r="A11959"/>
      <c r="E11959"/>
    </row>
    <row r="11960" spans="1:5" x14ac:dyDescent="0.35">
      <c r="A11960"/>
      <c r="E11960"/>
    </row>
    <row r="11961" spans="1:5" x14ac:dyDescent="0.35">
      <c r="A11961"/>
      <c r="E11961"/>
    </row>
    <row r="11962" spans="1:5" x14ac:dyDescent="0.35">
      <c r="A11962"/>
      <c r="E11962"/>
    </row>
    <row r="11963" spans="1:5" x14ac:dyDescent="0.35">
      <c r="A11963"/>
      <c r="E11963"/>
    </row>
    <row r="11964" spans="1:5" x14ac:dyDescent="0.35">
      <c r="A11964"/>
      <c r="E11964"/>
    </row>
    <row r="11965" spans="1:5" x14ac:dyDescent="0.35">
      <c r="A11965"/>
      <c r="E11965"/>
    </row>
    <row r="11966" spans="1:5" x14ac:dyDescent="0.35">
      <c r="A11966"/>
      <c r="E11966"/>
    </row>
    <row r="11967" spans="1:5" x14ac:dyDescent="0.35">
      <c r="A11967"/>
      <c r="E11967"/>
    </row>
    <row r="11968" spans="1:5" x14ac:dyDescent="0.35">
      <c r="A11968"/>
      <c r="E11968"/>
    </row>
    <row r="11969" spans="1:5" x14ac:dyDescent="0.35">
      <c r="A11969"/>
      <c r="E11969"/>
    </row>
    <row r="11970" spans="1:5" x14ac:dyDescent="0.35">
      <c r="A11970"/>
      <c r="E11970"/>
    </row>
    <row r="11971" spans="1:5" x14ac:dyDescent="0.35">
      <c r="A11971"/>
      <c r="E11971"/>
    </row>
    <row r="11972" spans="1:5" x14ac:dyDescent="0.35">
      <c r="A11972"/>
      <c r="E11972"/>
    </row>
    <row r="11973" spans="1:5" x14ac:dyDescent="0.35">
      <c r="A11973"/>
      <c r="E11973"/>
    </row>
    <row r="11974" spans="1:5" x14ac:dyDescent="0.35">
      <c r="A11974"/>
      <c r="E11974"/>
    </row>
    <row r="11975" spans="1:5" x14ac:dyDescent="0.35">
      <c r="A11975"/>
      <c r="E11975"/>
    </row>
    <row r="11976" spans="1:5" x14ac:dyDescent="0.35">
      <c r="A11976"/>
      <c r="E11976"/>
    </row>
    <row r="11977" spans="1:5" x14ac:dyDescent="0.35">
      <c r="A11977"/>
      <c r="E11977"/>
    </row>
    <row r="11978" spans="1:5" x14ac:dyDescent="0.35">
      <c r="A11978"/>
      <c r="E11978"/>
    </row>
    <row r="11979" spans="1:5" x14ac:dyDescent="0.35">
      <c r="A11979"/>
      <c r="E11979"/>
    </row>
    <row r="11980" spans="1:5" x14ac:dyDescent="0.35">
      <c r="A11980"/>
      <c r="E11980"/>
    </row>
    <row r="11981" spans="1:5" x14ac:dyDescent="0.35">
      <c r="A11981"/>
      <c r="E11981"/>
    </row>
    <row r="11982" spans="1:5" x14ac:dyDescent="0.35">
      <c r="A11982"/>
      <c r="E11982"/>
    </row>
    <row r="11983" spans="1:5" x14ac:dyDescent="0.35">
      <c r="A11983"/>
      <c r="E11983"/>
    </row>
    <row r="11984" spans="1:5" x14ac:dyDescent="0.35">
      <c r="A11984"/>
      <c r="E11984"/>
    </row>
    <row r="11985" spans="1:5" x14ac:dyDescent="0.35">
      <c r="A11985"/>
      <c r="E11985"/>
    </row>
    <row r="11986" spans="1:5" x14ac:dyDescent="0.35">
      <c r="A11986"/>
      <c r="E11986"/>
    </row>
    <row r="11987" spans="1:5" x14ac:dyDescent="0.35">
      <c r="A11987"/>
      <c r="E11987"/>
    </row>
    <row r="11988" spans="1:5" x14ac:dyDescent="0.35">
      <c r="A11988"/>
      <c r="E11988"/>
    </row>
    <row r="11989" spans="1:5" x14ac:dyDescent="0.35">
      <c r="A11989"/>
      <c r="E11989"/>
    </row>
    <row r="11990" spans="1:5" x14ac:dyDescent="0.35">
      <c r="A11990"/>
      <c r="E11990"/>
    </row>
    <row r="11991" spans="1:5" x14ac:dyDescent="0.35">
      <c r="A11991"/>
      <c r="E11991"/>
    </row>
    <row r="11992" spans="1:5" x14ac:dyDescent="0.35">
      <c r="A11992"/>
      <c r="E11992"/>
    </row>
    <row r="11993" spans="1:5" x14ac:dyDescent="0.35">
      <c r="A11993"/>
      <c r="E11993"/>
    </row>
    <row r="11994" spans="1:5" x14ac:dyDescent="0.35">
      <c r="A11994"/>
      <c r="E11994"/>
    </row>
    <row r="11995" spans="1:5" x14ac:dyDescent="0.35">
      <c r="A11995"/>
      <c r="E11995"/>
    </row>
    <row r="11996" spans="1:5" x14ac:dyDescent="0.35">
      <c r="A11996"/>
      <c r="E11996"/>
    </row>
    <row r="11997" spans="1:5" x14ac:dyDescent="0.35">
      <c r="A11997"/>
      <c r="E11997"/>
    </row>
    <row r="11998" spans="1:5" x14ac:dyDescent="0.35">
      <c r="A11998"/>
      <c r="E11998"/>
    </row>
    <row r="11999" spans="1:5" x14ac:dyDescent="0.35">
      <c r="A11999"/>
      <c r="E11999"/>
    </row>
    <row r="12000" spans="1:5" x14ac:dyDescent="0.35">
      <c r="A12000"/>
      <c r="E12000"/>
    </row>
    <row r="12001" spans="1:5" x14ac:dyDescent="0.35">
      <c r="A12001"/>
      <c r="E12001"/>
    </row>
    <row r="12002" spans="1:5" x14ac:dyDescent="0.35">
      <c r="A12002"/>
      <c r="E12002"/>
    </row>
    <row r="12003" spans="1:5" x14ac:dyDescent="0.35">
      <c r="A12003"/>
      <c r="E12003"/>
    </row>
    <row r="12004" spans="1:5" x14ac:dyDescent="0.35">
      <c r="A12004"/>
      <c r="E12004"/>
    </row>
    <row r="12005" spans="1:5" x14ac:dyDescent="0.35">
      <c r="A12005"/>
      <c r="E12005"/>
    </row>
    <row r="12006" spans="1:5" x14ac:dyDescent="0.35">
      <c r="A12006"/>
      <c r="E12006"/>
    </row>
    <row r="12007" spans="1:5" x14ac:dyDescent="0.35">
      <c r="A12007"/>
      <c r="E12007"/>
    </row>
    <row r="12008" spans="1:5" x14ac:dyDescent="0.35">
      <c r="A12008"/>
      <c r="E12008"/>
    </row>
    <row r="12009" spans="1:5" x14ac:dyDescent="0.35">
      <c r="A12009"/>
      <c r="E12009"/>
    </row>
    <row r="12010" spans="1:5" x14ac:dyDescent="0.35">
      <c r="A12010"/>
      <c r="E12010"/>
    </row>
    <row r="12011" spans="1:5" x14ac:dyDescent="0.35">
      <c r="A12011"/>
      <c r="E12011"/>
    </row>
    <row r="12012" spans="1:5" x14ac:dyDescent="0.35">
      <c r="A12012"/>
      <c r="E12012"/>
    </row>
    <row r="12013" spans="1:5" x14ac:dyDescent="0.35">
      <c r="A12013"/>
      <c r="E12013"/>
    </row>
    <row r="12014" spans="1:5" x14ac:dyDescent="0.35">
      <c r="A12014"/>
      <c r="E12014"/>
    </row>
    <row r="12015" spans="1:5" x14ac:dyDescent="0.35">
      <c r="A12015"/>
      <c r="E12015"/>
    </row>
    <row r="12016" spans="1:5" x14ac:dyDescent="0.35">
      <c r="A12016"/>
      <c r="E12016"/>
    </row>
    <row r="12017" spans="1:5" x14ac:dyDescent="0.35">
      <c r="A12017"/>
      <c r="E12017"/>
    </row>
    <row r="12018" spans="1:5" x14ac:dyDescent="0.35">
      <c r="A12018"/>
      <c r="E12018"/>
    </row>
    <row r="12019" spans="1:5" x14ac:dyDescent="0.35">
      <c r="A12019"/>
      <c r="E12019"/>
    </row>
    <row r="12020" spans="1:5" x14ac:dyDescent="0.35">
      <c r="A12020"/>
      <c r="E12020"/>
    </row>
    <row r="12021" spans="1:5" x14ac:dyDescent="0.35">
      <c r="A12021"/>
      <c r="E12021"/>
    </row>
    <row r="12022" spans="1:5" x14ac:dyDescent="0.35">
      <c r="A12022"/>
      <c r="E12022"/>
    </row>
    <row r="12023" spans="1:5" x14ac:dyDescent="0.35">
      <c r="A12023"/>
      <c r="E12023"/>
    </row>
    <row r="12024" spans="1:5" x14ac:dyDescent="0.35">
      <c r="A12024"/>
      <c r="E12024"/>
    </row>
    <row r="12025" spans="1:5" x14ac:dyDescent="0.35">
      <c r="A12025"/>
      <c r="E12025"/>
    </row>
    <row r="12026" spans="1:5" x14ac:dyDescent="0.35">
      <c r="A12026"/>
      <c r="E12026"/>
    </row>
    <row r="12027" spans="1:5" x14ac:dyDescent="0.35">
      <c r="A12027"/>
      <c r="E12027"/>
    </row>
    <row r="12028" spans="1:5" x14ac:dyDescent="0.35">
      <c r="A12028"/>
      <c r="E12028"/>
    </row>
    <row r="12029" spans="1:5" x14ac:dyDescent="0.35">
      <c r="A12029"/>
      <c r="E12029"/>
    </row>
    <row r="12030" spans="1:5" x14ac:dyDescent="0.35">
      <c r="A12030"/>
      <c r="E12030"/>
    </row>
    <row r="12031" spans="1:5" x14ac:dyDescent="0.35">
      <c r="A12031"/>
      <c r="E12031"/>
    </row>
    <row r="12032" spans="1:5" x14ac:dyDescent="0.35">
      <c r="A12032"/>
      <c r="E12032"/>
    </row>
    <row r="12033" spans="1:5" x14ac:dyDescent="0.35">
      <c r="A12033"/>
      <c r="E12033"/>
    </row>
    <row r="12034" spans="1:5" x14ac:dyDescent="0.35">
      <c r="A12034"/>
      <c r="E12034"/>
    </row>
    <row r="12035" spans="1:5" x14ac:dyDescent="0.35">
      <c r="A12035"/>
      <c r="E12035"/>
    </row>
    <row r="12036" spans="1:5" x14ac:dyDescent="0.35">
      <c r="A12036"/>
      <c r="E12036"/>
    </row>
    <row r="12037" spans="1:5" x14ac:dyDescent="0.35">
      <c r="A12037"/>
      <c r="E12037"/>
    </row>
    <row r="12038" spans="1:5" x14ac:dyDescent="0.35">
      <c r="A12038"/>
      <c r="E12038"/>
    </row>
    <row r="12039" spans="1:5" x14ac:dyDescent="0.35">
      <c r="A12039"/>
      <c r="E12039"/>
    </row>
    <row r="12040" spans="1:5" x14ac:dyDescent="0.35">
      <c r="A12040"/>
      <c r="E12040"/>
    </row>
    <row r="12041" spans="1:5" x14ac:dyDescent="0.35">
      <c r="A12041"/>
      <c r="E12041"/>
    </row>
    <row r="12042" spans="1:5" x14ac:dyDescent="0.35">
      <c r="A12042"/>
      <c r="E12042"/>
    </row>
    <row r="12043" spans="1:5" x14ac:dyDescent="0.35">
      <c r="A12043"/>
      <c r="E12043"/>
    </row>
    <row r="12044" spans="1:5" x14ac:dyDescent="0.35">
      <c r="A12044"/>
      <c r="E12044"/>
    </row>
    <row r="12045" spans="1:5" x14ac:dyDescent="0.35">
      <c r="A12045"/>
      <c r="E12045"/>
    </row>
    <row r="12046" spans="1:5" x14ac:dyDescent="0.35">
      <c r="A12046"/>
      <c r="E12046"/>
    </row>
    <row r="12047" spans="1:5" x14ac:dyDescent="0.35">
      <c r="A12047"/>
      <c r="E12047"/>
    </row>
    <row r="12048" spans="1:5" x14ac:dyDescent="0.35">
      <c r="A12048"/>
      <c r="E12048"/>
    </row>
    <row r="12049" spans="1:5" x14ac:dyDescent="0.35">
      <c r="A12049"/>
      <c r="E12049"/>
    </row>
    <row r="12050" spans="1:5" x14ac:dyDescent="0.35">
      <c r="A12050"/>
      <c r="E12050"/>
    </row>
    <row r="12051" spans="1:5" x14ac:dyDescent="0.35">
      <c r="A12051"/>
      <c r="E12051"/>
    </row>
    <row r="12052" spans="1:5" x14ac:dyDescent="0.35">
      <c r="A12052"/>
      <c r="E12052"/>
    </row>
    <row r="12053" spans="1:5" x14ac:dyDescent="0.35">
      <c r="A12053"/>
      <c r="E12053"/>
    </row>
    <row r="12054" spans="1:5" x14ac:dyDescent="0.35">
      <c r="A12054"/>
      <c r="E12054"/>
    </row>
    <row r="12055" spans="1:5" x14ac:dyDescent="0.35">
      <c r="A12055"/>
      <c r="E12055"/>
    </row>
    <row r="12056" spans="1:5" x14ac:dyDescent="0.35">
      <c r="A12056"/>
      <c r="E12056"/>
    </row>
    <row r="12057" spans="1:5" x14ac:dyDescent="0.35">
      <c r="A12057"/>
      <c r="E12057"/>
    </row>
    <row r="12058" spans="1:5" x14ac:dyDescent="0.35">
      <c r="A12058"/>
      <c r="E12058"/>
    </row>
    <row r="12059" spans="1:5" x14ac:dyDescent="0.35">
      <c r="A12059"/>
      <c r="E12059"/>
    </row>
    <row r="12060" spans="1:5" x14ac:dyDescent="0.35">
      <c r="A12060"/>
      <c r="E12060"/>
    </row>
    <row r="12061" spans="1:5" x14ac:dyDescent="0.35">
      <c r="A12061"/>
      <c r="E12061"/>
    </row>
    <row r="12062" spans="1:5" x14ac:dyDescent="0.35">
      <c r="A12062"/>
      <c r="E12062"/>
    </row>
    <row r="12063" spans="1:5" x14ac:dyDescent="0.35">
      <c r="A12063"/>
      <c r="E12063"/>
    </row>
    <row r="12064" spans="1:5" x14ac:dyDescent="0.35">
      <c r="A12064"/>
      <c r="E12064"/>
    </row>
    <row r="12065" spans="1:5" x14ac:dyDescent="0.35">
      <c r="A12065"/>
      <c r="E12065"/>
    </row>
    <row r="12066" spans="1:5" x14ac:dyDescent="0.35">
      <c r="A12066"/>
      <c r="E12066"/>
    </row>
    <row r="12067" spans="1:5" x14ac:dyDescent="0.35">
      <c r="A12067"/>
      <c r="E12067"/>
    </row>
    <row r="12068" spans="1:5" x14ac:dyDescent="0.35">
      <c r="A12068"/>
      <c r="E12068"/>
    </row>
    <row r="12069" spans="1:5" x14ac:dyDescent="0.35">
      <c r="A12069"/>
      <c r="E12069"/>
    </row>
    <row r="12070" spans="1:5" x14ac:dyDescent="0.35">
      <c r="A12070"/>
      <c r="E12070"/>
    </row>
    <row r="12071" spans="1:5" x14ac:dyDescent="0.35">
      <c r="A12071"/>
      <c r="E12071"/>
    </row>
    <row r="12072" spans="1:5" x14ac:dyDescent="0.35">
      <c r="A12072"/>
      <c r="E12072"/>
    </row>
    <row r="12073" spans="1:5" x14ac:dyDescent="0.35">
      <c r="A12073"/>
      <c r="E12073"/>
    </row>
    <row r="12074" spans="1:5" x14ac:dyDescent="0.35">
      <c r="A12074"/>
      <c r="E12074"/>
    </row>
    <row r="12075" spans="1:5" x14ac:dyDescent="0.35">
      <c r="A12075"/>
      <c r="E12075"/>
    </row>
    <row r="12076" spans="1:5" x14ac:dyDescent="0.35">
      <c r="A12076"/>
      <c r="E12076"/>
    </row>
    <row r="12077" spans="1:5" x14ac:dyDescent="0.35">
      <c r="A12077"/>
      <c r="E12077"/>
    </row>
    <row r="12078" spans="1:5" x14ac:dyDescent="0.35">
      <c r="A12078"/>
      <c r="E12078"/>
    </row>
    <row r="12079" spans="1:5" x14ac:dyDescent="0.35">
      <c r="A12079"/>
      <c r="E12079"/>
    </row>
    <row r="12080" spans="1:5" x14ac:dyDescent="0.35">
      <c r="A12080"/>
      <c r="E12080"/>
    </row>
    <row r="12081" spans="1:5" x14ac:dyDescent="0.35">
      <c r="A12081"/>
      <c r="E12081"/>
    </row>
    <row r="12082" spans="1:5" x14ac:dyDescent="0.35">
      <c r="A12082"/>
      <c r="E12082"/>
    </row>
    <row r="12083" spans="1:5" x14ac:dyDescent="0.35">
      <c r="A12083"/>
      <c r="E12083"/>
    </row>
    <row r="12084" spans="1:5" x14ac:dyDescent="0.35">
      <c r="A12084"/>
      <c r="E12084"/>
    </row>
    <row r="12085" spans="1:5" x14ac:dyDescent="0.35">
      <c r="A12085"/>
      <c r="E12085"/>
    </row>
    <row r="12086" spans="1:5" x14ac:dyDescent="0.35">
      <c r="A12086"/>
      <c r="E12086"/>
    </row>
    <row r="12087" spans="1:5" x14ac:dyDescent="0.35">
      <c r="A12087"/>
      <c r="E12087"/>
    </row>
    <row r="12088" spans="1:5" x14ac:dyDescent="0.35">
      <c r="A12088"/>
      <c r="E12088"/>
    </row>
    <row r="12089" spans="1:5" x14ac:dyDescent="0.35">
      <c r="A12089"/>
      <c r="E12089"/>
    </row>
    <row r="12090" spans="1:5" x14ac:dyDescent="0.35">
      <c r="A12090"/>
      <c r="E12090"/>
    </row>
    <row r="12091" spans="1:5" x14ac:dyDescent="0.35">
      <c r="A12091"/>
      <c r="E12091"/>
    </row>
    <row r="12092" spans="1:5" x14ac:dyDescent="0.35">
      <c r="A12092"/>
      <c r="E12092"/>
    </row>
    <row r="12093" spans="1:5" x14ac:dyDescent="0.35">
      <c r="A12093"/>
      <c r="E12093"/>
    </row>
    <row r="12094" spans="1:5" x14ac:dyDescent="0.35">
      <c r="A12094"/>
      <c r="E12094"/>
    </row>
    <row r="12095" spans="1:5" x14ac:dyDescent="0.35">
      <c r="A12095"/>
      <c r="E12095"/>
    </row>
    <row r="12096" spans="1:5" x14ac:dyDescent="0.35">
      <c r="A12096"/>
      <c r="E12096"/>
    </row>
    <row r="12097" spans="1:5" x14ac:dyDescent="0.35">
      <c r="A12097"/>
      <c r="E12097"/>
    </row>
    <row r="12098" spans="1:5" x14ac:dyDescent="0.35">
      <c r="A12098"/>
      <c r="E12098"/>
    </row>
    <row r="12099" spans="1:5" x14ac:dyDescent="0.35">
      <c r="A12099"/>
      <c r="E12099"/>
    </row>
    <row r="12100" spans="1:5" x14ac:dyDescent="0.35">
      <c r="A12100"/>
      <c r="E12100"/>
    </row>
    <row r="12101" spans="1:5" x14ac:dyDescent="0.35">
      <c r="A12101"/>
      <c r="E12101"/>
    </row>
    <row r="12102" spans="1:5" x14ac:dyDescent="0.35">
      <c r="A12102"/>
      <c r="E12102"/>
    </row>
    <row r="12103" spans="1:5" x14ac:dyDescent="0.35">
      <c r="A12103"/>
      <c r="E12103"/>
    </row>
    <row r="12104" spans="1:5" x14ac:dyDescent="0.35">
      <c r="A12104"/>
      <c r="E12104"/>
    </row>
    <row r="12105" spans="1:5" x14ac:dyDescent="0.35">
      <c r="A12105"/>
      <c r="E12105"/>
    </row>
    <row r="12106" spans="1:5" x14ac:dyDescent="0.35">
      <c r="A12106"/>
      <c r="E12106"/>
    </row>
    <row r="12107" spans="1:5" x14ac:dyDescent="0.35">
      <c r="A12107"/>
      <c r="E12107"/>
    </row>
    <row r="12108" spans="1:5" x14ac:dyDescent="0.35">
      <c r="A12108"/>
      <c r="E12108"/>
    </row>
    <row r="12109" spans="1:5" x14ac:dyDescent="0.35">
      <c r="A12109"/>
      <c r="E12109"/>
    </row>
    <row r="12110" spans="1:5" x14ac:dyDescent="0.35">
      <c r="A12110"/>
      <c r="E12110"/>
    </row>
    <row r="12111" spans="1:5" x14ac:dyDescent="0.35">
      <c r="A12111"/>
      <c r="E12111"/>
    </row>
    <row r="12112" spans="1:5" x14ac:dyDescent="0.35">
      <c r="A12112"/>
      <c r="E12112"/>
    </row>
    <row r="12113" spans="1:5" x14ac:dyDescent="0.35">
      <c r="A12113"/>
      <c r="E12113"/>
    </row>
    <row r="12114" spans="1:5" x14ac:dyDescent="0.35">
      <c r="A12114"/>
      <c r="E12114"/>
    </row>
    <row r="12115" spans="1:5" x14ac:dyDescent="0.35">
      <c r="A12115"/>
      <c r="E12115"/>
    </row>
    <row r="12116" spans="1:5" x14ac:dyDescent="0.35">
      <c r="A12116"/>
      <c r="E12116"/>
    </row>
    <row r="12117" spans="1:5" x14ac:dyDescent="0.35">
      <c r="A12117"/>
      <c r="E12117"/>
    </row>
    <row r="12118" spans="1:5" x14ac:dyDescent="0.35">
      <c r="A12118"/>
      <c r="E12118"/>
    </row>
    <row r="12119" spans="1:5" x14ac:dyDescent="0.35">
      <c r="A12119"/>
      <c r="E12119"/>
    </row>
    <row r="12120" spans="1:5" x14ac:dyDescent="0.35">
      <c r="A12120"/>
      <c r="E12120"/>
    </row>
    <row r="12121" spans="1:5" x14ac:dyDescent="0.35">
      <c r="A12121"/>
      <c r="E12121"/>
    </row>
    <row r="12122" spans="1:5" x14ac:dyDescent="0.35">
      <c r="A12122"/>
      <c r="E12122"/>
    </row>
    <row r="12123" spans="1:5" x14ac:dyDescent="0.35">
      <c r="A12123"/>
      <c r="E12123"/>
    </row>
    <row r="12124" spans="1:5" x14ac:dyDescent="0.35">
      <c r="A12124"/>
      <c r="E12124"/>
    </row>
    <row r="12125" spans="1:5" x14ac:dyDescent="0.35">
      <c r="A12125"/>
      <c r="E12125"/>
    </row>
    <row r="12126" spans="1:5" x14ac:dyDescent="0.35">
      <c r="A12126"/>
      <c r="E12126"/>
    </row>
    <row r="12127" spans="1:5" x14ac:dyDescent="0.35">
      <c r="A12127"/>
      <c r="E12127"/>
    </row>
    <row r="12128" spans="1:5" x14ac:dyDescent="0.35">
      <c r="A12128"/>
      <c r="E12128"/>
    </row>
    <row r="12129" spans="1:5" x14ac:dyDescent="0.35">
      <c r="A12129"/>
      <c r="E12129"/>
    </row>
    <row r="12130" spans="1:5" x14ac:dyDescent="0.35">
      <c r="A12130"/>
      <c r="E12130"/>
    </row>
    <row r="12131" spans="1:5" x14ac:dyDescent="0.35">
      <c r="A12131"/>
      <c r="E12131"/>
    </row>
    <row r="12132" spans="1:5" x14ac:dyDescent="0.35">
      <c r="A12132"/>
      <c r="E12132"/>
    </row>
    <row r="12133" spans="1:5" x14ac:dyDescent="0.35">
      <c r="A12133"/>
      <c r="E12133"/>
    </row>
    <row r="12134" spans="1:5" x14ac:dyDescent="0.35">
      <c r="A12134"/>
      <c r="E12134"/>
    </row>
    <row r="12135" spans="1:5" x14ac:dyDescent="0.35">
      <c r="A12135"/>
      <c r="E12135"/>
    </row>
    <row r="12136" spans="1:5" x14ac:dyDescent="0.35">
      <c r="A12136"/>
      <c r="E12136"/>
    </row>
    <row r="12137" spans="1:5" x14ac:dyDescent="0.35">
      <c r="A12137"/>
      <c r="E12137"/>
    </row>
    <row r="12138" spans="1:5" x14ac:dyDescent="0.35">
      <c r="A12138"/>
      <c r="E12138"/>
    </row>
    <row r="12139" spans="1:5" x14ac:dyDescent="0.35">
      <c r="A12139"/>
      <c r="E12139"/>
    </row>
    <row r="12140" spans="1:5" x14ac:dyDescent="0.35">
      <c r="A12140"/>
      <c r="E12140"/>
    </row>
    <row r="12141" spans="1:5" x14ac:dyDescent="0.35">
      <c r="A12141"/>
      <c r="E12141"/>
    </row>
    <row r="12142" spans="1:5" x14ac:dyDescent="0.35">
      <c r="A12142"/>
      <c r="E12142"/>
    </row>
    <row r="12143" spans="1:5" x14ac:dyDescent="0.35">
      <c r="A12143"/>
      <c r="E12143"/>
    </row>
    <row r="12144" spans="1:5" x14ac:dyDescent="0.35">
      <c r="A12144"/>
      <c r="E12144"/>
    </row>
    <row r="12145" spans="1:5" x14ac:dyDescent="0.35">
      <c r="A12145"/>
      <c r="E12145"/>
    </row>
    <row r="12146" spans="1:5" x14ac:dyDescent="0.35">
      <c r="A12146"/>
      <c r="E12146"/>
    </row>
    <row r="12147" spans="1:5" x14ac:dyDescent="0.35">
      <c r="A12147"/>
      <c r="E12147"/>
    </row>
    <row r="12148" spans="1:5" x14ac:dyDescent="0.35">
      <c r="A12148"/>
      <c r="E12148"/>
    </row>
    <row r="12149" spans="1:5" x14ac:dyDescent="0.35">
      <c r="A12149"/>
      <c r="E12149"/>
    </row>
    <row r="12150" spans="1:5" x14ac:dyDescent="0.35">
      <c r="A12150"/>
      <c r="E12150"/>
    </row>
    <row r="12151" spans="1:5" x14ac:dyDescent="0.35">
      <c r="A12151"/>
      <c r="E12151"/>
    </row>
    <row r="12152" spans="1:5" x14ac:dyDescent="0.35">
      <c r="A12152"/>
      <c r="E12152"/>
    </row>
    <row r="12153" spans="1:5" x14ac:dyDescent="0.35">
      <c r="A12153"/>
      <c r="E12153"/>
    </row>
    <row r="12154" spans="1:5" x14ac:dyDescent="0.35">
      <c r="A12154"/>
      <c r="E12154"/>
    </row>
    <row r="12155" spans="1:5" x14ac:dyDescent="0.35">
      <c r="A12155"/>
      <c r="E12155"/>
    </row>
    <row r="12156" spans="1:5" x14ac:dyDescent="0.35">
      <c r="A12156"/>
      <c r="E12156"/>
    </row>
    <row r="12157" spans="1:5" x14ac:dyDescent="0.35">
      <c r="A12157"/>
      <c r="E12157"/>
    </row>
    <row r="12158" spans="1:5" x14ac:dyDescent="0.35">
      <c r="A12158"/>
      <c r="E12158"/>
    </row>
    <row r="12159" spans="1:5" x14ac:dyDescent="0.35">
      <c r="A12159"/>
      <c r="E12159"/>
    </row>
    <row r="12160" spans="1:5" x14ac:dyDescent="0.35">
      <c r="A12160"/>
      <c r="E12160"/>
    </row>
    <row r="12161" spans="1:5" x14ac:dyDescent="0.35">
      <c r="A12161"/>
      <c r="E12161"/>
    </row>
    <row r="12162" spans="1:5" x14ac:dyDescent="0.35">
      <c r="A12162"/>
      <c r="E12162"/>
    </row>
    <row r="12163" spans="1:5" x14ac:dyDescent="0.35">
      <c r="A12163"/>
      <c r="E12163"/>
    </row>
    <row r="12164" spans="1:5" x14ac:dyDescent="0.35">
      <c r="A12164"/>
      <c r="E12164"/>
    </row>
    <row r="12165" spans="1:5" x14ac:dyDescent="0.35">
      <c r="A12165"/>
      <c r="E12165"/>
    </row>
    <row r="12166" spans="1:5" x14ac:dyDescent="0.35">
      <c r="A12166"/>
      <c r="E12166"/>
    </row>
    <row r="12167" spans="1:5" x14ac:dyDescent="0.35">
      <c r="A12167"/>
      <c r="E12167"/>
    </row>
    <row r="12168" spans="1:5" x14ac:dyDescent="0.35">
      <c r="A12168"/>
      <c r="E12168"/>
    </row>
    <row r="12169" spans="1:5" x14ac:dyDescent="0.35">
      <c r="A12169"/>
      <c r="E12169"/>
    </row>
    <row r="12170" spans="1:5" x14ac:dyDescent="0.35">
      <c r="A12170"/>
      <c r="E12170"/>
    </row>
    <row r="12171" spans="1:5" x14ac:dyDescent="0.35">
      <c r="A12171"/>
      <c r="E12171"/>
    </row>
    <row r="12172" spans="1:5" x14ac:dyDescent="0.35">
      <c r="A12172"/>
      <c r="E12172"/>
    </row>
    <row r="12173" spans="1:5" x14ac:dyDescent="0.35">
      <c r="A12173"/>
      <c r="E12173"/>
    </row>
    <row r="12174" spans="1:5" x14ac:dyDescent="0.35">
      <c r="A12174"/>
      <c r="E12174"/>
    </row>
    <row r="12175" spans="1:5" x14ac:dyDescent="0.35">
      <c r="A12175"/>
      <c r="E12175"/>
    </row>
    <row r="12176" spans="1:5" x14ac:dyDescent="0.35">
      <c r="A12176"/>
      <c r="E12176"/>
    </row>
    <row r="12177" spans="1:5" x14ac:dyDescent="0.35">
      <c r="A12177"/>
      <c r="E12177"/>
    </row>
    <row r="12178" spans="1:5" x14ac:dyDescent="0.35">
      <c r="A12178"/>
      <c r="E12178"/>
    </row>
    <row r="12179" spans="1:5" x14ac:dyDescent="0.35">
      <c r="A12179"/>
      <c r="E12179"/>
    </row>
    <row r="12180" spans="1:5" x14ac:dyDescent="0.35">
      <c r="A12180"/>
      <c r="E12180"/>
    </row>
    <row r="12181" spans="1:5" x14ac:dyDescent="0.35">
      <c r="A12181"/>
      <c r="E12181"/>
    </row>
    <row r="12182" spans="1:5" x14ac:dyDescent="0.35">
      <c r="A12182"/>
      <c r="E12182"/>
    </row>
    <row r="12183" spans="1:5" x14ac:dyDescent="0.35">
      <c r="A12183"/>
      <c r="E12183"/>
    </row>
    <row r="12184" spans="1:5" x14ac:dyDescent="0.35">
      <c r="A12184"/>
      <c r="E12184"/>
    </row>
    <row r="12185" spans="1:5" x14ac:dyDescent="0.35">
      <c r="A12185"/>
      <c r="E12185"/>
    </row>
    <row r="12186" spans="1:5" x14ac:dyDescent="0.35">
      <c r="A12186"/>
      <c r="E12186"/>
    </row>
    <row r="12187" spans="1:5" x14ac:dyDescent="0.35">
      <c r="A12187"/>
      <c r="E12187"/>
    </row>
    <row r="12188" spans="1:5" x14ac:dyDescent="0.35">
      <c r="A12188"/>
      <c r="E12188"/>
    </row>
    <row r="12189" spans="1:5" x14ac:dyDescent="0.35">
      <c r="A12189"/>
      <c r="E12189"/>
    </row>
    <row r="12190" spans="1:5" x14ac:dyDescent="0.35">
      <c r="A12190"/>
      <c r="E12190"/>
    </row>
    <row r="12191" spans="1:5" x14ac:dyDescent="0.35">
      <c r="A12191"/>
      <c r="E12191"/>
    </row>
    <row r="12192" spans="1:5" x14ac:dyDescent="0.35">
      <c r="A12192"/>
      <c r="E12192"/>
    </row>
    <row r="12193" spans="1:5" x14ac:dyDescent="0.35">
      <c r="A12193"/>
      <c r="E12193"/>
    </row>
    <row r="12194" spans="1:5" x14ac:dyDescent="0.35">
      <c r="A12194"/>
      <c r="E12194"/>
    </row>
    <row r="12195" spans="1:5" x14ac:dyDescent="0.35">
      <c r="A12195"/>
      <c r="E12195"/>
    </row>
    <row r="12196" spans="1:5" x14ac:dyDescent="0.35">
      <c r="A12196"/>
      <c r="E12196"/>
    </row>
    <row r="12197" spans="1:5" x14ac:dyDescent="0.35">
      <c r="A12197"/>
      <c r="E12197"/>
    </row>
    <row r="12198" spans="1:5" x14ac:dyDescent="0.35">
      <c r="A12198"/>
      <c r="E12198"/>
    </row>
    <row r="12199" spans="1:5" x14ac:dyDescent="0.35">
      <c r="A12199"/>
      <c r="E12199"/>
    </row>
    <row r="12200" spans="1:5" x14ac:dyDescent="0.35">
      <c r="A12200"/>
      <c r="E12200"/>
    </row>
    <row r="12201" spans="1:5" x14ac:dyDescent="0.35">
      <c r="A12201"/>
      <c r="E12201"/>
    </row>
    <row r="12202" spans="1:5" x14ac:dyDescent="0.35">
      <c r="A12202"/>
      <c r="E12202"/>
    </row>
    <row r="12203" spans="1:5" x14ac:dyDescent="0.35">
      <c r="A12203"/>
      <c r="E12203"/>
    </row>
    <row r="12204" spans="1:5" x14ac:dyDescent="0.35">
      <c r="A12204"/>
      <c r="E12204"/>
    </row>
    <row r="12205" spans="1:5" x14ac:dyDescent="0.35">
      <c r="A12205"/>
      <c r="E12205"/>
    </row>
    <row r="12206" spans="1:5" x14ac:dyDescent="0.35">
      <c r="A12206"/>
      <c r="E12206"/>
    </row>
    <row r="12207" spans="1:5" x14ac:dyDescent="0.35">
      <c r="A12207"/>
      <c r="E12207"/>
    </row>
    <row r="12208" spans="1:5" x14ac:dyDescent="0.35">
      <c r="A12208"/>
      <c r="E12208"/>
    </row>
    <row r="12209" spans="1:5" x14ac:dyDescent="0.35">
      <c r="A12209"/>
      <c r="E12209"/>
    </row>
    <row r="12210" spans="1:5" x14ac:dyDescent="0.35">
      <c r="A12210"/>
      <c r="E12210"/>
    </row>
    <row r="12211" spans="1:5" x14ac:dyDescent="0.35">
      <c r="A12211"/>
      <c r="E12211"/>
    </row>
    <row r="12212" spans="1:5" x14ac:dyDescent="0.35">
      <c r="A12212"/>
      <c r="E12212"/>
    </row>
    <row r="12213" spans="1:5" x14ac:dyDescent="0.35">
      <c r="A12213"/>
      <c r="E12213"/>
    </row>
    <row r="12214" spans="1:5" x14ac:dyDescent="0.35">
      <c r="A12214"/>
      <c r="E12214"/>
    </row>
    <row r="12215" spans="1:5" x14ac:dyDescent="0.35">
      <c r="A12215"/>
      <c r="E12215"/>
    </row>
    <row r="12216" spans="1:5" x14ac:dyDescent="0.35">
      <c r="A12216"/>
      <c r="E12216"/>
    </row>
    <row r="12217" spans="1:5" x14ac:dyDescent="0.35">
      <c r="A12217"/>
      <c r="E12217"/>
    </row>
    <row r="12218" spans="1:5" x14ac:dyDescent="0.35">
      <c r="A12218"/>
      <c r="E12218"/>
    </row>
    <row r="12219" spans="1:5" x14ac:dyDescent="0.35">
      <c r="A12219"/>
      <c r="E12219"/>
    </row>
    <row r="12220" spans="1:5" x14ac:dyDescent="0.35">
      <c r="A12220"/>
      <c r="E12220"/>
    </row>
    <row r="12221" spans="1:5" x14ac:dyDescent="0.35">
      <c r="A12221"/>
      <c r="E12221"/>
    </row>
    <row r="12222" spans="1:5" x14ac:dyDescent="0.35">
      <c r="A12222"/>
      <c r="E12222"/>
    </row>
    <row r="12223" spans="1:5" x14ac:dyDescent="0.35">
      <c r="A12223"/>
      <c r="E12223"/>
    </row>
    <row r="12224" spans="1:5" x14ac:dyDescent="0.35">
      <c r="A12224"/>
      <c r="E12224"/>
    </row>
    <row r="12225" spans="1:5" x14ac:dyDescent="0.35">
      <c r="A12225"/>
      <c r="E12225"/>
    </row>
    <row r="12226" spans="1:5" x14ac:dyDescent="0.35">
      <c r="A12226"/>
      <c r="E12226"/>
    </row>
    <row r="12227" spans="1:5" x14ac:dyDescent="0.35">
      <c r="A12227"/>
      <c r="E12227"/>
    </row>
    <row r="12228" spans="1:5" x14ac:dyDescent="0.35">
      <c r="A12228"/>
      <c r="E12228"/>
    </row>
    <row r="12229" spans="1:5" x14ac:dyDescent="0.35">
      <c r="A12229"/>
      <c r="E12229"/>
    </row>
    <row r="12230" spans="1:5" x14ac:dyDescent="0.35">
      <c r="A12230"/>
      <c r="E12230"/>
    </row>
    <row r="12231" spans="1:5" x14ac:dyDescent="0.35">
      <c r="A12231"/>
      <c r="E12231"/>
    </row>
    <row r="12232" spans="1:5" x14ac:dyDescent="0.35">
      <c r="A12232"/>
      <c r="E12232"/>
    </row>
    <row r="12233" spans="1:5" x14ac:dyDescent="0.35">
      <c r="A12233"/>
      <c r="E12233"/>
    </row>
    <row r="12234" spans="1:5" x14ac:dyDescent="0.35">
      <c r="A12234"/>
      <c r="E12234"/>
    </row>
    <row r="12235" spans="1:5" x14ac:dyDescent="0.35">
      <c r="A12235"/>
      <c r="E12235"/>
    </row>
    <row r="12236" spans="1:5" x14ac:dyDescent="0.35">
      <c r="A12236"/>
      <c r="E12236"/>
    </row>
    <row r="12237" spans="1:5" x14ac:dyDescent="0.35">
      <c r="A12237"/>
      <c r="E12237"/>
    </row>
    <row r="12238" spans="1:5" x14ac:dyDescent="0.35">
      <c r="A12238"/>
      <c r="E12238"/>
    </row>
    <row r="12239" spans="1:5" x14ac:dyDescent="0.35">
      <c r="A12239"/>
      <c r="E12239"/>
    </row>
    <row r="12240" spans="1:5" x14ac:dyDescent="0.35">
      <c r="A12240"/>
      <c r="E12240"/>
    </row>
    <row r="12241" spans="1:5" x14ac:dyDescent="0.35">
      <c r="A12241"/>
      <c r="E12241"/>
    </row>
    <row r="12242" spans="1:5" x14ac:dyDescent="0.35">
      <c r="A12242"/>
      <c r="E12242"/>
    </row>
    <row r="12243" spans="1:5" x14ac:dyDescent="0.35">
      <c r="A12243"/>
      <c r="E12243"/>
    </row>
    <row r="12244" spans="1:5" x14ac:dyDescent="0.35">
      <c r="A12244"/>
      <c r="E12244"/>
    </row>
    <row r="12245" spans="1:5" x14ac:dyDescent="0.35">
      <c r="A12245"/>
      <c r="E12245"/>
    </row>
    <row r="12246" spans="1:5" x14ac:dyDescent="0.35">
      <c r="A12246"/>
      <c r="E12246"/>
    </row>
    <row r="12247" spans="1:5" x14ac:dyDescent="0.35">
      <c r="A12247"/>
      <c r="E12247"/>
    </row>
    <row r="12248" spans="1:5" x14ac:dyDescent="0.35">
      <c r="A12248"/>
      <c r="E12248"/>
    </row>
    <row r="12249" spans="1:5" x14ac:dyDescent="0.35">
      <c r="A12249"/>
      <c r="E12249"/>
    </row>
    <row r="12250" spans="1:5" x14ac:dyDescent="0.35">
      <c r="A12250"/>
      <c r="E12250"/>
    </row>
    <row r="12251" spans="1:5" x14ac:dyDescent="0.35">
      <c r="A12251"/>
      <c r="E12251"/>
    </row>
    <row r="12252" spans="1:5" x14ac:dyDescent="0.35">
      <c r="A12252"/>
      <c r="E12252"/>
    </row>
    <row r="12253" spans="1:5" x14ac:dyDescent="0.35">
      <c r="A12253"/>
      <c r="E12253"/>
    </row>
    <row r="12254" spans="1:5" x14ac:dyDescent="0.35">
      <c r="A12254"/>
      <c r="E12254"/>
    </row>
    <row r="12255" spans="1:5" x14ac:dyDescent="0.35">
      <c r="A12255"/>
      <c r="E12255"/>
    </row>
    <row r="12256" spans="1:5" x14ac:dyDescent="0.35">
      <c r="A12256"/>
      <c r="E12256"/>
    </row>
    <row r="12257" spans="1:5" x14ac:dyDescent="0.35">
      <c r="A12257"/>
      <c r="E12257"/>
    </row>
    <row r="12258" spans="1:5" x14ac:dyDescent="0.35">
      <c r="A12258"/>
      <c r="E12258"/>
    </row>
    <row r="12259" spans="1:5" x14ac:dyDescent="0.35">
      <c r="A12259"/>
      <c r="E12259"/>
    </row>
    <row r="12260" spans="1:5" x14ac:dyDescent="0.35">
      <c r="A12260"/>
      <c r="E12260"/>
    </row>
    <row r="12261" spans="1:5" x14ac:dyDescent="0.35">
      <c r="A12261"/>
      <c r="E12261"/>
    </row>
    <row r="12262" spans="1:5" x14ac:dyDescent="0.35">
      <c r="A12262"/>
      <c r="E12262"/>
    </row>
    <row r="12263" spans="1:5" x14ac:dyDescent="0.35">
      <c r="A12263"/>
      <c r="E12263"/>
    </row>
    <row r="12264" spans="1:5" x14ac:dyDescent="0.35">
      <c r="A12264"/>
      <c r="E12264"/>
    </row>
    <row r="12265" spans="1:5" x14ac:dyDescent="0.35">
      <c r="A12265"/>
      <c r="E12265"/>
    </row>
    <row r="12266" spans="1:5" x14ac:dyDescent="0.35">
      <c r="A12266"/>
      <c r="E12266"/>
    </row>
    <row r="12267" spans="1:5" x14ac:dyDescent="0.35">
      <c r="A12267"/>
      <c r="E12267"/>
    </row>
    <row r="12268" spans="1:5" x14ac:dyDescent="0.35">
      <c r="A12268"/>
      <c r="E12268"/>
    </row>
    <row r="12269" spans="1:5" x14ac:dyDescent="0.35">
      <c r="A12269"/>
      <c r="E12269"/>
    </row>
    <row r="12270" spans="1:5" x14ac:dyDescent="0.35">
      <c r="A12270"/>
      <c r="E12270"/>
    </row>
    <row r="12271" spans="1:5" x14ac:dyDescent="0.35">
      <c r="A12271"/>
      <c r="E12271"/>
    </row>
    <row r="12272" spans="1:5" x14ac:dyDescent="0.35">
      <c r="A12272"/>
      <c r="E12272"/>
    </row>
    <row r="12273" spans="1:5" x14ac:dyDescent="0.35">
      <c r="A12273"/>
      <c r="E12273"/>
    </row>
    <row r="12274" spans="1:5" x14ac:dyDescent="0.35">
      <c r="A12274"/>
      <c r="E12274"/>
    </row>
    <row r="12275" spans="1:5" x14ac:dyDescent="0.35">
      <c r="A12275"/>
      <c r="E12275"/>
    </row>
    <row r="12276" spans="1:5" x14ac:dyDescent="0.35">
      <c r="A12276"/>
      <c r="E12276"/>
    </row>
    <row r="12277" spans="1:5" x14ac:dyDescent="0.35">
      <c r="A12277"/>
      <c r="E12277"/>
    </row>
    <row r="12278" spans="1:5" x14ac:dyDescent="0.35">
      <c r="A12278"/>
      <c r="E12278"/>
    </row>
    <row r="12279" spans="1:5" x14ac:dyDescent="0.35">
      <c r="A12279"/>
      <c r="E12279"/>
    </row>
    <row r="12280" spans="1:5" x14ac:dyDescent="0.35">
      <c r="A12280"/>
      <c r="E12280"/>
    </row>
    <row r="12281" spans="1:5" x14ac:dyDescent="0.35">
      <c r="A12281"/>
      <c r="E12281"/>
    </row>
    <row r="12282" spans="1:5" x14ac:dyDescent="0.35">
      <c r="A12282"/>
      <c r="E12282"/>
    </row>
    <row r="12283" spans="1:5" x14ac:dyDescent="0.35">
      <c r="A12283"/>
      <c r="E12283"/>
    </row>
    <row r="12284" spans="1:5" x14ac:dyDescent="0.35">
      <c r="A12284"/>
      <c r="E12284"/>
    </row>
    <row r="12285" spans="1:5" x14ac:dyDescent="0.35">
      <c r="A12285"/>
      <c r="E12285"/>
    </row>
    <row r="12286" spans="1:5" x14ac:dyDescent="0.35">
      <c r="A12286"/>
      <c r="E12286"/>
    </row>
    <row r="12287" spans="1:5" x14ac:dyDescent="0.35">
      <c r="A12287"/>
      <c r="E12287"/>
    </row>
    <row r="12288" spans="1:5" x14ac:dyDescent="0.35">
      <c r="A12288"/>
      <c r="E12288"/>
    </row>
    <row r="12289" spans="1:5" x14ac:dyDescent="0.35">
      <c r="A12289"/>
      <c r="E12289"/>
    </row>
    <row r="12290" spans="1:5" x14ac:dyDescent="0.35">
      <c r="A12290"/>
      <c r="E12290"/>
    </row>
    <row r="12291" spans="1:5" x14ac:dyDescent="0.35">
      <c r="A12291"/>
      <c r="E12291"/>
    </row>
    <row r="12292" spans="1:5" x14ac:dyDescent="0.35">
      <c r="A12292"/>
      <c r="E12292"/>
    </row>
    <row r="12293" spans="1:5" x14ac:dyDescent="0.35">
      <c r="A12293"/>
      <c r="E12293"/>
    </row>
    <row r="12294" spans="1:5" x14ac:dyDescent="0.35">
      <c r="A12294"/>
      <c r="E12294"/>
    </row>
    <row r="12295" spans="1:5" x14ac:dyDescent="0.35">
      <c r="A12295"/>
      <c r="E12295"/>
    </row>
    <row r="12296" spans="1:5" x14ac:dyDescent="0.35">
      <c r="A12296"/>
      <c r="E12296"/>
    </row>
    <row r="12297" spans="1:5" x14ac:dyDescent="0.35">
      <c r="A12297"/>
      <c r="E12297"/>
    </row>
    <row r="12298" spans="1:5" x14ac:dyDescent="0.35">
      <c r="A12298"/>
      <c r="E12298"/>
    </row>
    <row r="12299" spans="1:5" x14ac:dyDescent="0.35">
      <c r="A12299"/>
      <c r="E12299"/>
    </row>
    <row r="12300" spans="1:5" x14ac:dyDescent="0.35">
      <c r="A12300"/>
      <c r="E12300"/>
    </row>
    <row r="12301" spans="1:5" x14ac:dyDescent="0.35">
      <c r="A12301"/>
      <c r="E12301"/>
    </row>
    <row r="12302" spans="1:5" x14ac:dyDescent="0.35">
      <c r="A12302"/>
      <c r="E12302"/>
    </row>
    <row r="12303" spans="1:5" x14ac:dyDescent="0.35">
      <c r="A12303"/>
      <c r="E12303"/>
    </row>
    <row r="12304" spans="1:5" x14ac:dyDescent="0.35">
      <c r="A12304"/>
      <c r="E12304"/>
    </row>
    <row r="12305" spans="1:5" x14ac:dyDescent="0.35">
      <c r="A12305"/>
      <c r="E12305"/>
    </row>
    <row r="12306" spans="1:5" x14ac:dyDescent="0.35">
      <c r="A12306"/>
      <c r="E12306"/>
    </row>
    <row r="12307" spans="1:5" x14ac:dyDescent="0.35">
      <c r="A12307"/>
      <c r="E12307"/>
    </row>
    <row r="12308" spans="1:5" x14ac:dyDescent="0.35">
      <c r="A12308"/>
      <c r="E12308"/>
    </row>
    <row r="12309" spans="1:5" x14ac:dyDescent="0.35">
      <c r="A12309"/>
      <c r="E12309"/>
    </row>
    <row r="12310" spans="1:5" x14ac:dyDescent="0.35">
      <c r="A12310"/>
      <c r="E12310"/>
    </row>
    <row r="12311" spans="1:5" x14ac:dyDescent="0.35">
      <c r="A12311"/>
      <c r="E12311"/>
    </row>
    <row r="12312" spans="1:5" x14ac:dyDescent="0.35">
      <c r="A12312"/>
      <c r="E12312"/>
    </row>
    <row r="12313" spans="1:5" x14ac:dyDescent="0.35">
      <c r="A12313"/>
      <c r="E12313"/>
    </row>
    <row r="12314" spans="1:5" x14ac:dyDescent="0.35">
      <c r="A12314"/>
      <c r="E12314"/>
    </row>
    <row r="12315" spans="1:5" x14ac:dyDescent="0.35">
      <c r="A12315"/>
      <c r="E12315"/>
    </row>
    <row r="12316" spans="1:5" x14ac:dyDescent="0.35">
      <c r="A12316"/>
      <c r="E12316"/>
    </row>
    <row r="12317" spans="1:5" x14ac:dyDescent="0.35">
      <c r="A12317"/>
      <c r="E12317"/>
    </row>
    <row r="12318" spans="1:5" x14ac:dyDescent="0.35">
      <c r="A12318"/>
      <c r="E12318"/>
    </row>
    <row r="12319" spans="1:5" x14ac:dyDescent="0.35">
      <c r="A12319"/>
      <c r="E12319"/>
    </row>
    <row r="12320" spans="1:5" x14ac:dyDescent="0.35">
      <c r="A12320"/>
      <c r="E12320"/>
    </row>
    <row r="12321" spans="1:5" x14ac:dyDescent="0.35">
      <c r="A12321"/>
      <c r="E12321"/>
    </row>
    <row r="12322" spans="1:5" x14ac:dyDescent="0.35">
      <c r="A12322"/>
      <c r="E12322"/>
    </row>
    <row r="12323" spans="1:5" x14ac:dyDescent="0.35">
      <c r="A12323"/>
      <c r="E12323"/>
    </row>
    <row r="12324" spans="1:5" x14ac:dyDescent="0.35">
      <c r="A12324"/>
      <c r="E12324"/>
    </row>
    <row r="12325" spans="1:5" x14ac:dyDescent="0.35">
      <c r="A12325"/>
      <c r="E12325"/>
    </row>
    <row r="12326" spans="1:5" x14ac:dyDescent="0.35">
      <c r="A12326"/>
      <c r="E12326"/>
    </row>
    <row r="12327" spans="1:5" x14ac:dyDescent="0.35">
      <c r="A12327"/>
      <c r="E12327"/>
    </row>
    <row r="12328" spans="1:5" x14ac:dyDescent="0.35">
      <c r="A12328"/>
      <c r="E12328"/>
    </row>
    <row r="12329" spans="1:5" x14ac:dyDescent="0.35">
      <c r="A12329"/>
      <c r="E12329"/>
    </row>
    <row r="12330" spans="1:5" x14ac:dyDescent="0.35">
      <c r="A12330"/>
      <c r="E12330"/>
    </row>
    <row r="12331" spans="1:5" x14ac:dyDescent="0.35">
      <c r="A12331"/>
      <c r="E12331"/>
    </row>
    <row r="12332" spans="1:5" x14ac:dyDescent="0.35">
      <c r="A12332"/>
      <c r="E12332"/>
    </row>
    <row r="12333" spans="1:5" x14ac:dyDescent="0.35">
      <c r="A12333"/>
      <c r="E12333"/>
    </row>
    <row r="12334" spans="1:5" x14ac:dyDescent="0.35">
      <c r="A12334"/>
      <c r="E12334"/>
    </row>
    <row r="12335" spans="1:5" x14ac:dyDescent="0.35">
      <c r="A12335"/>
      <c r="E12335"/>
    </row>
    <row r="12336" spans="1:5" x14ac:dyDescent="0.35">
      <c r="A12336"/>
      <c r="E12336"/>
    </row>
    <row r="12337" spans="1:5" x14ac:dyDescent="0.35">
      <c r="A12337"/>
      <c r="E12337"/>
    </row>
    <row r="12338" spans="1:5" x14ac:dyDescent="0.35">
      <c r="A12338"/>
      <c r="E12338"/>
    </row>
    <row r="12339" spans="1:5" x14ac:dyDescent="0.35">
      <c r="A12339"/>
      <c r="E12339"/>
    </row>
    <row r="12340" spans="1:5" x14ac:dyDescent="0.35">
      <c r="A12340"/>
      <c r="E12340"/>
    </row>
    <row r="12341" spans="1:5" x14ac:dyDescent="0.35">
      <c r="A12341"/>
      <c r="E12341"/>
    </row>
    <row r="12342" spans="1:5" x14ac:dyDescent="0.35">
      <c r="A12342"/>
      <c r="E12342"/>
    </row>
    <row r="12343" spans="1:5" x14ac:dyDescent="0.35">
      <c r="A12343"/>
      <c r="E12343"/>
    </row>
    <row r="12344" spans="1:5" x14ac:dyDescent="0.35">
      <c r="A12344"/>
      <c r="E12344"/>
    </row>
    <row r="12345" spans="1:5" x14ac:dyDescent="0.35">
      <c r="A12345"/>
      <c r="E12345"/>
    </row>
    <row r="12346" spans="1:5" x14ac:dyDescent="0.35">
      <c r="A12346"/>
      <c r="E12346"/>
    </row>
    <row r="12347" spans="1:5" x14ac:dyDescent="0.35">
      <c r="A12347"/>
      <c r="E12347"/>
    </row>
    <row r="12348" spans="1:5" x14ac:dyDescent="0.35">
      <c r="A12348"/>
      <c r="E12348"/>
    </row>
    <row r="12349" spans="1:5" x14ac:dyDescent="0.35">
      <c r="A12349"/>
      <c r="E12349"/>
    </row>
    <row r="12350" spans="1:5" x14ac:dyDescent="0.35">
      <c r="A12350"/>
      <c r="E12350"/>
    </row>
    <row r="12351" spans="1:5" x14ac:dyDescent="0.35">
      <c r="A12351"/>
      <c r="E12351"/>
    </row>
    <row r="12352" spans="1:5" x14ac:dyDescent="0.35">
      <c r="A12352"/>
      <c r="E12352"/>
    </row>
    <row r="12353" spans="1:5" x14ac:dyDescent="0.35">
      <c r="A12353"/>
      <c r="E12353"/>
    </row>
    <row r="12354" spans="1:5" x14ac:dyDescent="0.35">
      <c r="A12354"/>
      <c r="E12354"/>
    </row>
    <row r="12355" spans="1:5" x14ac:dyDescent="0.35">
      <c r="A12355"/>
      <c r="E12355"/>
    </row>
    <row r="12356" spans="1:5" x14ac:dyDescent="0.35">
      <c r="A12356"/>
      <c r="E12356"/>
    </row>
    <row r="12357" spans="1:5" x14ac:dyDescent="0.35">
      <c r="A12357"/>
      <c r="E12357"/>
    </row>
    <row r="12358" spans="1:5" x14ac:dyDescent="0.35">
      <c r="A12358"/>
      <c r="E12358"/>
    </row>
    <row r="12359" spans="1:5" x14ac:dyDescent="0.35">
      <c r="A12359"/>
      <c r="E12359"/>
    </row>
    <row r="12360" spans="1:5" x14ac:dyDescent="0.35">
      <c r="A12360"/>
      <c r="E12360"/>
    </row>
    <row r="12361" spans="1:5" x14ac:dyDescent="0.35">
      <c r="A12361"/>
      <c r="E12361"/>
    </row>
    <row r="12362" spans="1:5" x14ac:dyDescent="0.35">
      <c r="A12362"/>
      <c r="E12362"/>
    </row>
    <row r="12363" spans="1:5" x14ac:dyDescent="0.35">
      <c r="A12363"/>
      <c r="E12363"/>
    </row>
    <row r="12364" spans="1:5" x14ac:dyDescent="0.35">
      <c r="A12364"/>
      <c r="E12364"/>
    </row>
    <row r="12365" spans="1:5" x14ac:dyDescent="0.35">
      <c r="A12365"/>
      <c r="E12365"/>
    </row>
    <row r="12366" spans="1:5" x14ac:dyDescent="0.35">
      <c r="A12366"/>
      <c r="E12366"/>
    </row>
    <row r="12367" spans="1:5" x14ac:dyDescent="0.35">
      <c r="A12367"/>
      <c r="E12367"/>
    </row>
    <row r="12368" spans="1:5" x14ac:dyDescent="0.35">
      <c r="A12368"/>
      <c r="E12368"/>
    </row>
    <row r="12369" spans="1:5" x14ac:dyDescent="0.35">
      <c r="A12369"/>
      <c r="E12369"/>
    </row>
    <row r="12370" spans="1:5" x14ac:dyDescent="0.35">
      <c r="A12370"/>
      <c r="E12370"/>
    </row>
    <row r="12371" spans="1:5" x14ac:dyDescent="0.35">
      <c r="A12371"/>
      <c r="E12371"/>
    </row>
    <row r="12372" spans="1:5" x14ac:dyDescent="0.35">
      <c r="A12372"/>
      <c r="E12372"/>
    </row>
    <row r="12373" spans="1:5" x14ac:dyDescent="0.35">
      <c r="A12373"/>
      <c r="E12373"/>
    </row>
    <row r="12374" spans="1:5" x14ac:dyDescent="0.35">
      <c r="A12374"/>
      <c r="E12374"/>
    </row>
    <row r="12375" spans="1:5" x14ac:dyDescent="0.35">
      <c r="A12375"/>
      <c r="E12375"/>
    </row>
    <row r="12376" spans="1:5" x14ac:dyDescent="0.35">
      <c r="A12376"/>
      <c r="E12376"/>
    </row>
    <row r="12377" spans="1:5" x14ac:dyDescent="0.35">
      <c r="A12377"/>
      <c r="E12377"/>
    </row>
    <row r="12378" spans="1:5" x14ac:dyDescent="0.35">
      <c r="A12378"/>
      <c r="E12378"/>
    </row>
    <row r="12379" spans="1:5" x14ac:dyDescent="0.35">
      <c r="A12379"/>
      <c r="E12379"/>
    </row>
    <row r="12380" spans="1:5" x14ac:dyDescent="0.35">
      <c r="A12380"/>
      <c r="E12380"/>
    </row>
    <row r="12381" spans="1:5" x14ac:dyDescent="0.35">
      <c r="A12381"/>
      <c r="E12381"/>
    </row>
    <row r="12382" spans="1:5" x14ac:dyDescent="0.35">
      <c r="A12382"/>
      <c r="E12382"/>
    </row>
    <row r="12383" spans="1:5" x14ac:dyDescent="0.35">
      <c r="A12383"/>
      <c r="E12383"/>
    </row>
    <row r="12384" spans="1:5" x14ac:dyDescent="0.35">
      <c r="A12384"/>
      <c r="E12384"/>
    </row>
    <row r="12385" spans="1:5" x14ac:dyDescent="0.35">
      <c r="A12385"/>
      <c r="E12385"/>
    </row>
    <row r="12386" spans="1:5" x14ac:dyDescent="0.35">
      <c r="A12386"/>
      <c r="E12386"/>
    </row>
    <row r="12387" spans="1:5" x14ac:dyDescent="0.35">
      <c r="A12387"/>
      <c r="E12387"/>
    </row>
    <row r="12388" spans="1:5" x14ac:dyDescent="0.35">
      <c r="A12388"/>
      <c r="E12388"/>
    </row>
    <row r="12389" spans="1:5" x14ac:dyDescent="0.35">
      <c r="A12389"/>
      <c r="E12389"/>
    </row>
    <row r="12390" spans="1:5" x14ac:dyDescent="0.35">
      <c r="A12390"/>
      <c r="E12390"/>
    </row>
    <row r="12391" spans="1:5" x14ac:dyDescent="0.35">
      <c r="A12391"/>
      <c r="E12391"/>
    </row>
    <row r="12392" spans="1:5" x14ac:dyDescent="0.35">
      <c r="A12392"/>
      <c r="E12392"/>
    </row>
    <row r="12393" spans="1:5" x14ac:dyDescent="0.35">
      <c r="A12393"/>
      <c r="E12393"/>
    </row>
    <row r="12394" spans="1:5" x14ac:dyDescent="0.35">
      <c r="A12394"/>
      <c r="E12394"/>
    </row>
    <row r="12395" spans="1:5" x14ac:dyDescent="0.35">
      <c r="A12395"/>
      <c r="E12395"/>
    </row>
    <row r="12396" spans="1:5" x14ac:dyDescent="0.35">
      <c r="A12396"/>
      <c r="E12396"/>
    </row>
    <row r="12397" spans="1:5" x14ac:dyDescent="0.35">
      <c r="A12397"/>
      <c r="E12397"/>
    </row>
    <row r="12398" spans="1:5" x14ac:dyDescent="0.35">
      <c r="A12398"/>
      <c r="E12398"/>
    </row>
    <row r="12399" spans="1:5" x14ac:dyDescent="0.35">
      <c r="A12399"/>
      <c r="E12399"/>
    </row>
    <row r="12400" spans="1:5" x14ac:dyDescent="0.35">
      <c r="A12400"/>
      <c r="E12400"/>
    </row>
    <row r="12401" spans="1:5" x14ac:dyDescent="0.35">
      <c r="A12401"/>
      <c r="E12401"/>
    </row>
    <row r="12402" spans="1:5" x14ac:dyDescent="0.35">
      <c r="A12402"/>
      <c r="E12402"/>
    </row>
    <row r="12403" spans="1:5" x14ac:dyDescent="0.35">
      <c r="A12403"/>
      <c r="E12403"/>
    </row>
    <row r="12404" spans="1:5" x14ac:dyDescent="0.35">
      <c r="A12404"/>
      <c r="E12404"/>
    </row>
    <row r="12405" spans="1:5" x14ac:dyDescent="0.35">
      <c r="A12405"/>
      <c r="E12405"/>
    </row>
    <row r="12406" spans="1:5" x14ac:dyDescent="0.35">
      <c r="A12406"/>
      <c r="E12406"/>
    </row>
    <row r="12407" spans="1:5" x14ac:dyDescent="0.35">
      <c r="A12407"/>
      <c r="E12407"/>
    </row>
    <row r="12408" spans="1:5" x14ac:dyDescent="0.35">
      <c r="A12408"/>
      <c r="E12408"/>
    </row>
    <row r="12409" spans="1:5" x14ac:dyDescent="0.35">
      <c r="A12409"/>
      <c r="E12409"/>
    </row>
    <row r="12410" spans="1:5" x14ac:dyDescent="0.35">
      <c r="A12410"/>
      <c r="E12410"/>
    </row>
    <row r="12411" spans="1:5" x14ac:dyDescent="0.35">
      <c r="A12411"/>
      <c r="E12411"/>
    </row>
    <row r="12412" spans="1:5" x14ac:dyDescent="0.35">
      <c r="A12412"/>
      <c r="E12412"/>
    </row>
    <row r="12413" spans="1:5" x14ac:dyDescent="0.35">
      <c r="A12413"/>
      <c r="E12413"/>
    </row>
    <row r="12414" spans="1:5" x14ac:dyDescent="0.35">
      <c r="A12414"/>
      <c r="E12414"/>
    </row>
    <row r="12415" spans="1:5" x14ac:dyDescent="0.35">
      <c r="A12415"/>
      <c r="E12415"/>
    </row>
    <row r="12416" spans="1:5" x14ac:dyDescent="0.35">
      <c r="A12416"/>
      <c r="E12416"/>
    </row>
    <row r="12417" spans="1:5" x14ac:dyDescent="0.35">
      <c r="A12417"/>
      <c r="E12417"/>
    </row>
    <row r="12418" spans="1:5" x14ac:dyDescent="0.35">
      <c r="A12418"/>
      <c r="E12418"/>
    </row>
    <row r="12419" spans="1:5" x14ac:dyDescent="0.35">
      <c r="A12419"/>
      <c r="E12419"/>
    </row>
    <row r="12420" spans="1:5" x14ac:dyDescent="0.35">
      <c r="A12420"/>
      <c r="E12420"/>
    </row>
    <row r="12421" spans="1:5" x14ac:dyDescent="0.35">
      <c r="A12421"/>
      <c r="E12421"/>
    </row>
    <row r="12422" spans="1:5" x14ac:dyDescent="0.35">
      <c r="A12422"/>
      <c r="E12422"/>
    </row>
    <row r="12423" spans="1:5" x14ac:dyDescent="0.35">
      <c r="A12423"/>
      <c r="E12423"/>
    </row>
    <row r="12424" spans="1:5" x14ac:dyDescent="0.35">
      <c r="A12424"/>
      <c r="E12424"/>
    </row>
    <row r="12425" spans="1:5" x14ac:dyDescent="0.35">
      <c r="A12425"/>
      <c r="E12425"/>
    </row>
    <row r="12426" spans="1:5" x14ac:dyDescent="0.35">
      <c r="A12426"/>
      <c r="E12426"/>
    </row>
    <row r="12427" spans="1:5" x14ac:dyDescent="0.35">
      <c r="A12427"/>
      <c r="E12427"/>
    </row>
    <row r="12428" spans="1:5" x14ac:dyDescent="0.35">
      <c r="A12428"/>
      <c r="E12428"/>
    </row>
    <row r="12429" spans="1:5" x14ac:dyDescent="0.35">
      <c r="A12429"/>
      <c r="E12429"/>
    </row>
    <row r="12430" spans="1:5" x14ac:dyDescent="0.35">
      <c r="A12430"/>
      <c r="E12430"/>
    </row>
    <row r="12431" spans="1:5" x14ac:dyDescent="0.35">
      <c r="A12431"/>
      <c r="E12431"/>
    </row>
    <row r="12432" spans="1:5" x14ac:dyDescent="0.35">
      <c r="A12432"/>
      <c r="E12432"/>
    </row>
    <row r="12433" spans="1:5" x14ac:dyDescent="0.35">
      <c r="A12433"/>
      <c r="E12433"/>
    </row>
    <row r="12434" spans="1:5" x14ac:dyDescent="0.35">
      <c r="A12434"/>
      <c r="E12434"/>
    </row>
    <row r="12435" spans="1:5" x14ac:dyDescent="0.35">
      <c r="A12435"/>
      <c r="E12435"/>
    </row>
    <row r="12436" spans="1:5" x14ac:dyDescent="0.35">
      <c r="A12436"/>
      <c r="E12436"/>
    </row>
    <row r="12437" spans="1:5" x14ac:dyDescent="0.35">
      <c r="A12437"/>
      <c r="E12437"/>
    </row>
    <row r="12438" spans="1:5" x14ac:dyDescent="0.35">
      <c r="A12438"/>
      <c r="E12438"/>
    </row>
    <row r="12439" spans="1:5" x14ac:dyDescent="0.35">
      <c r="A12439"/>
      <c r="E12439"/>
    </row>
    <row r="12440" spans="1:5" x14ac:dyDescent="0.35">
      <c r="A12440"/>
      <c r="E12440"/>
    </row>
    <row r="12441" spans="1:5" x14ac:dyDescent="0.35">
      <c r="A12441"/>
      <c r="E12441"/>
    </row>
    <row r="12442" spans="1:5" x14ac:dyDescent="0.35">
      <c r="A12442"/>
      <c r="E12442"/>
    </row>
    <row r="12443" spans="1:5" x14ac:dyDescent="0.35">
      <c r="A12443"/>
      <c r="E12443"/>
    </row>
    <row r="12444" spans="1:5" x14ac:dyDescent="0.35">
      <c r="A12444"/>
      <c r="E12444"/>
    </row>
    <row r="12445" spans="1:5" x14ac:dyDescent="0.35">
      <c r="A12445"/>
      <c r="E12445"/>
    </row>
    <row r="12446" spans="1:5" x14ac:dyDescent="0.35">
      <c r="A12446"/>
      <c r="E12446"/>
    </row>
    <row r="12447" spans="1:5" x14ac:dyDescent="0.35">
      <c r="A12447"/>
      <c r="E12447"/>
    </row>
    <row r="12448" spans="1:5" x14ac:dyDescent="0.35">
      <c r="A12448"/>
      <c r="E12448"/>
    </row>
    <row r="12449" spans="1:5" x14ac:dyDescent="0.35">
      <c r="A12449"/>
      <c r="E12449"/>
    </row>
    <row r="12450" spans="1:5" x14ac:dyDescent="0.35">
      <c r="A12450"/>
      <c r="E12450"/>
    </row>
    <row r="12451" spans="1:5" x14ac:dyDescent="0.35">
      <c r="A12451"/>
      <c r="E12451"/>
    </row>
    <row r="12452" spans="1:5" x14ac:dyDescent="0.35">
      <c r="A12452"/>
      <c r="E12452"/>
    </row>
    <row r="12453" spans="1:5" x14ac:dyDescent="0.35">
      <c r="A12453"/>
      <c r="E12453"/>
    </row>
    <row r="12454" spans="1:5" x14ac:dyDescent="0.35">
      <c r="A12454"/>
      <c r="E12454"/>
    </row>
    <row r="12455" spans="1:5" x14ac:dyDescent="0.35">
      <c r="A12455"/>
      <c r="E12455"/>
    </row>
    <row r="12456" spans="1:5" x14ac:dyDescent="0.35">
      <c r="A12456"/>
      <c r="E12456"/>
    </row>
    <row r="12457" spans="1:5" x14ac:dyDescent="0.35">
      <c r="A12457"/>
      <c r="E12457"/>
    </row>
    <row r="12458" spans="1:5" x14ac:dyDescent="0.35">
      <c r="A12458"/>
      <c r="E12458"/>
    </row>
    <row r="12459" spans="1:5" x14ac:dyDescent="0.35">
      <c r="A12459"/>
      <c r="E12459"/>
    </row>
    <row r="12460" spans="1:5" x14ac:dyDescent="0.35">
      <c r="A12460"/>
      <c r="E12460"/>
    </row>
    <row r="12461" spans="1:5" x14ac:dyDescent="0.35">
      <c r="A12461"/>
      <c r="E12461"/>
    </row>
    <row r="12462" spans="1:5" x14ac:dyDescent="0.35">
      <c r="A12462"/>
      <c r="E12462"/>
    </row>
    <row r="12463" spans="1:5" x14ac:dyDescent="0.35">
      <c r="A12463"/>
      <c r="E12463"/>
    </row>
    <row r="12464" spans="1:5" x14ac:dyDescent="0.35">
      <c r="A12464"/>
      <c r="E12464"/>
    </row>
    <row r="12465" spans="1:5" x14ac:dyDescent="0.35">
      <c r="A12465"/>
      <c r="E12465"/>
    </row>
    <row r="12466" spans="1:5" x14ac:dyDescent="0.35">
      <c r="A12466"/>
      <c r="E12466"/>
    </row>
    <row r="12467" spans="1:5" x14ac:dyDescent="0.35">
      <c r="A12467"/>
      <c r="E12467"/>
    </row>
    <row r="12468" spans="1:5" x14ac:dyDescent="0.35">
      <c r="A12468"/>
      <c r="E12468"/>
    </row>
    <row r="12469" spans="1:5" x14ac:dyDescent="0.35">
      <c r="A12469"/>
      <c r="E12469"/>
    </row>
    <row r="12470" spans="1:5" x14ac:dyDescent="0.35">
      <c r="A12470"/>
      <c r="E12470"/>
    </row>
    <row r="12471" spans="1:5" x14ac:dyDescent="0.35">
      <c r="A12471"/>
      <c r="E12471"/>
    </row>
    <row r="12472" spans="1:5" x14ac:dyDescent="0.35">
      <c r="A12472"/>
      <c r="E12472"/>
    </row>
    <row r="12473" spans="1:5" x14ac:dyDescent="0.35">
      <c r="A12473"/>
      <c r="E12473"/>
    </row>
    <row r="12474" spans="1:5" x14ac:dyDescent="0.35">
      <c r="A12474"/>
      <c r="E12474"/>
    </row>
    <row r="12475" spans="1:5" x14ac:dyDescent="0.35">
      <c r="A12475"/>
      <c r="E12475"/>
    </row>
    <row r="12476" spans="1:5" x14ac:dyDescent="0.35">
      <c r="A12476"/>
      <c r="E12476"/>
    </row>
    <row r="12477" spans="1:5" x14ac:dyDescent="0.35">
      <c r="A12477"/>
      <c r="E12477"/>
    </row>
    <row r="12478" spans="1:5" x14ac:dyDescent="0.35">
      <c r="A12478"/>
      <c r="E12478"/>
    </row>
    <row r="12479" spans="1:5" x14ac:dyDescent="0.35">
      <c r="A12479"/>
      <c r="E12479"/>
    </row>
    <row r="12480" spans="1:5" x14ac:dyDescent="0.35">
      <c r="A12480"/>
      <c r="E12480"/>
    </row>
    <row r="12481" spans="1:5" x14ac:dyDescent="0.35">
      <c r="A12481"/>
      <c r="E12481"/>
    </row>
    <row r="12482" spans="1:5" x14ac:dyDescent="0.35">
      <c r="A12482"/>
      <c r="E12482"/>
    </row>
    <row r="12483" spans="1:5" x14ac:dyDescent="0.35">
      <c r="A12483"/>
      <c r="E12483"/>
    </row>
    <row r="12484" spans="1:5" x14ac:dyDescent="0.35">
      <c r="A12484"/>
      <c r="E12484"/>
    </row>
    <row r="12485" spans="1:5" x14ac:dyDescent="0.35">
      <c r="A12485"/>
      <c r="E12485"/>
    </row>
    <row r="12486" spans="1:5" x14ac:dyDescent="0.35">
      <c r="A12486"/>
      <c r="E12486"/>
    </row>
    <row r="12487" spans="1:5" x14ac:dyDescent="0.35">
      <c r="A12487"/>
      <c r="E12487"/>
    </row>
    <row r="12488" spans="1:5" x14ac:dyDescent="0.35">
      <c r="A12488"/>
      <c r="E12488"/>
    </row>
    <row r="12489" spans="1:5" x14ac:dyDescent="0.35">
      <c r="A12489"/>
      <c r="E12489"/>
    </row>
    <row r="12490" spans="1:5" x14ac:dyDescent="0.35">
      <c r="A12490"/>
      <c r="E12490"/>
    </row>
    <row r="12491" spans="1:5" x14ac:dyDescent="0.35">
      <c r="A12491"/>
      <c r="E12491"/>
    </row>
    <row r="12492" spans="1:5" x14ac:dyDescent="0.35">
      <c r="A12492"/>
      <c r="E12492"/>
    </row>
    <row r="12493" spans="1:5" x14ac:dyDescent="0.35">
      <c r="A12493"/>
      <c r="E12493"/>
    </row>
    <row r="12494" spans="1:5" x14ac:dyDescent="0.35">
      <c r="A12494"/>
      <c r="E12494"/>
    </row>
    <row r="12495" spans="1:5" x14ac:dyDescent="0.35">
      <c r="A12495"/>
      <c r="E12495"/>
    </row>
    <row r="12496" spans="1:5" x14ac:dyDescent="0.35">
      <c r="A12496"/>
      <c r="E12496"/>
    </row>
    <row r="12497" spans="1:5" x14ac:dyDescent="0.35">
      <c r="A12497"/>
      <c r="E12497"/>
    </row>
    <row r="12498" spans="1:5" x14ac:dyDescent="0.35">
      <c r="A12498"/>
      <c r="E12498"/>
    </row>
    <row r="12499" spans="1:5" x14ac:dyDescent="0.35">
      <c r="A12499"/>
      <c r="E12499"/>
    </row>
    <row r="12500" spans="1:5" x14ac:dyDescent="0.35">
      <c r="A12500"/>
      <c r="E12500"/>
    </row>
    <row r="12501" spans="1:5" x14ac:dyDescent="0.35">
      <c r="A12501"/>
      <c r="E12501"/>
    </row>
    <row r="12502" spans="1:5" x14ac:dyDescent="0.35">
      <c r="A12502"/>
      <c r="E12502"/>
    </row>
    <row r="12503" spans="1:5" x14ac:dyDescent="0.35">
      <c r="A12503"/>
      <c r="E12503"/>
    </row>
    <row r="12504" spans="1:5" x14ac:dyDescent="0.35">
      <c r="A12504"/>
      <c r="E12504"/>
    </row>
    <row r="12505" spans="1:5" x14ac:dyDescent="0.35">
      <c r="A12505"/>
      <c r="E12505"/>
    </row>
    <row r="12506" spans="1:5" x14ac:dyDescent="0.35">
      <c r="A12506"/>
      <c r="E12506"/>
    </row>
    <row r="12507" spans="1:5" x14ac:dyDescent="0.35">
      <c r="A12507"/>
      <c r="E12507"/>
    </row>
    <row r="12508" spans="1:5" x14ac:dyDescent="0.35">
      <c r="A12508"/>
      <c r="E12508"/>
    </row>
    <row r="12509" spans="1:5" x14ac:dyDescent="0.35">
      <c r="A12509"/>
      <c r="E12509"/>
    </row>
    <row r="12510" spans="1:5" x14ac:dyDescent="0.35">
      <c r="A12510"/>
      <c r="E12510"/>
    </row>
    <row r="12511" spans="1:5" x14ac:dyDescent="0.35">
      <c r="A12511"/>
      <c r="E12511"/>
    </row>
    <row r="12512" spans="1:5" x14ac:dyDescent="0.35">
      <c r="A12512"/>
      <c r="E12512"/>
    </row>
    <row r="12513" spans="1:5" x14ac:dyDescent="0.35">
      <c r="A12513"/>
      <c r="E12513"/>
    </row>
    <row r="12514" spans="1:5" x14ac:dyDescent="0.35">
      <c r="A12514"/>
      <c r="E12514"/>
    </row>
    <row r="12515" spans="1:5" x14ac:dyDescent="0.35">
      <c r="A12515"/>
      <c r="E12515"/>
    </row>
    <row r="12516" spans="1:5" x14ac:dyDescent="0.35">
      <c r="A12516"/>
      <c r="E12516"/>
    </row>
    <row r="12517" spans="1:5" x14ac:dyDescent="0.35">
      <c r="A12517"/>
      <c r="E12517"/>
    </row>
    <row r="12518" spans="1:5" x14ac:dyDescent="0.35">
      <c r="A12518"/>
      <c r="E12518"/>
    </row>
    <row r="12519" spans="1:5" x14ac:dyDescent="0.35">
      <c r="A12519"/>
      <c r="E12519"/>
    </row>
    <row r="12520" spans="1:5" x14ac:dyDescent="0.35">
      <c r="A12520"/>
      <c r="E12520"/>
    </row>
    <row r="12521" spans="1:5" x14ac:dyDescent="0.35">
      <c r="A12521"/>
      <c r="E12521"/>
    </row>
    <row r="12522" spans="1:5" x14ac:dyDescent="0.35">
      <c r="A12522"/>
      <c r="E12522"/>
    </row>
    <row r="12523" spans="1:5" x14ac:dyDescent="0.35">
      <c r="A12523"/>
      <c r="E12523"/>
    </row>
    <row r="12524" spans="1:5" x14ac:dyDescent="0.35">
      <c r="A12524"/>
      <c r="E12524"/>
    </row>
    <row r="12525" spans="1:5" x14ac:dyDescent="0.35">
      <c r="A12525"/>
      <c r="E12525"/>
    </row>
    <row r="12526" spans="1:5" x14ac:dyDescent="0.35">
      <c r="A12526"/>
      <c r="E12526"/>
    </row>
    <row r="12527" spans="1:5" x14ac:dyDescent="0.35">
      <c r="A12527"/>
      <c r="E12527"/>
    </row>
    <row r="12528" spans="1:5" x14ac:dyDescent="0.35">
      <c r="A12528"/>
      <c r="E12528"/>
    </row>
    <row r="12529" spans="1:5" x14ac:dyDescent="0.35">
      <c r="A12529"/>
      <c r="E12529"/>
    </row>
    <row r="12530" spans="1:5" x14ac:dyDescent="0.35">
      <c r="A12530"/>
      <c r="E12530"/>
    </row>
    <row r="12531" spans="1:5" x14ac:dyDescent="0.35">
      <c r="A12531"/>
      <c r="E12531"/>
    </row>
    <row r="12532" spans="1:5" x14ac:dyDescent="0.35">
      <c r="A12532"/>
      <c r="E12532"/>
    </row>
    <row r="12533" spans="1:5" x14ac:dyDescent="0.35">
      <c r="A12533"/>
      <c r="E12533"/>
    </row>
    <row r="12534" spans="1:5" x14ac:dyDescent="0.35">
      <c r="A12534"/>
      <c r="E12534"/>
    </row>
    <row r="12535" spans="1:5" x14ac:dyDescent="0.35">
      <c r="A12535"/>
      <c r="E12535"/>
    </row>
    <row r="12536" spans="1:5" x14ac:dyDescent="0.35">
      <c r="A12536"/>
      <c r="E12536"/>
    </row>
    <row r="12537" spans="1:5" x14ac:dyDescent="0.35">
      <c r="A12537"/>
      <c r="E12537"/>
    </row>
    <row r="12538" spans="1:5" x14ac:dyDescent="0.35">
      <c r="A12538"/>
      <c r="E12538"/>
    </row>
    <row r="12539" spans="1:5" x14ac:dyDescent="0.35">
      <c r="A12539"/>
      <c r="E12539"/>
    </row>
    <row r="12540" spans="1:5" x14ac:dyDescent="0.35">
      <c r="A12540"/>
      <c r="E12540"/>
    </row>
    <row r="12541" spans="1:5" x14ac:dyDescent="0.35">
      <c r="A12541"/>
      <c r="E12541"/>
    </row>
    <row r="12542" spans="1:5" x14ac:dyDescent="0.35">
      <c r="A12542"/>
      <c r="E12542"/>
    </row>
    <row r="12543" spans="1:5" x14ac:dyDescent="0.35">
      <c r="A12543"/>
      <c r="E12543"/>
    </row>
    <row r="12544" spans="1:5" x14ac:dyDescent="0.35">
      <c r="A12544"/>
      <c r="E12544"/>
    </row>
    <row r="12545" spans="1:5" x14ac:dyDescent="0.35">
      <c r="A12545"/>
      <c r="E12545"/>
    </row>
    <row r="12546" spans="1:5" x14ac:dyDescent="0.35">
      <c r="A12546"/>
      <c r="E12546"/>
    </row>
    <row r="12547" spans="1:5" x14ac:dyDescent="0.35">
      <c r="A12547"/>
      <c r="E12547"/>
    </row>
    <row r="12548" spans="1:5" x14ac:dyDescent="0.35">
      <c r="A12548"/>
      <c r="E12548"/>
    </row>
    <row r="12549" spans="1:5" x14ac:dyDescent="0.35">
      <c r="A12549"/>
      <c r="E12549"/>
    </row>
    <row r="12550" spans="1:5" x14ac:dyDescent="0.35">
      <c r="A12550"/>
      <c r="E12550"/>
    </row>
    <row r="12551" spans="1:5" x14ac:dyDescent="0.35">
      <c r="A12551"/>
      <c r="E12551"/>
    </row>
    <row r="12552" spans="1:5" x14ac:dyDescent="0.35">
      <c r="A12552"/>
      <c r="E12552"/>
    </row>
    <row r="12553" spans="1:5" x14ac:dyDescent="0.35">
      <c r="A12553"/>
      <c r="E12553"/>
    </row>
    <row r="12554" spans="1:5" x14ac:dyDescent="0.35">
      <c r="A12554"/>
      <c r="E12554"/>
    </row>
    <row r="12555" spans="1:5" x14ac:dyDescent="0.35">
      <c r="A12555"/>
      <c r="E12555"/>
    </row>
    <row r="12556" spans="1:5" x14ac:dyDescent="0.35">
      <c r="A12556"/>
      <c r="E12556"/>
    </row>
    <row r="12557" spans="1:5" x14ac:dyDescent="0.35">
      <c r="A12557"/>
      <c r="E12557"/>
    </row>
    <row r="12558" spans="1:5" x14ac:dyDescent="0.35">
      <c r="A12558"/>
      <c r="E12558"/>
    </row>
    <row r="12559" spans="1:5" x14ac:dyDescent="0.35">
      <c r="A12559"/>
      <c r="E12559"/>
    </row>
    <row r="12560" spans="1:5" x14ac:dyDescent="0.35">
      <c r="A12560"/>
      <c r="E12560"/>
    </row>
    <row r="12561" spans="1:5" x14ac:dyDescent="0.35">
      <c r="A12561"/>
      <c r="E12561"/>
    </row>
    <row r="12562" spans="1:5" x14ac:dyDescent="0.35">
      <c r="A12562"/>
      <c r="E12562"/>
    </row>
    <row r="12563" spans="1:5" x14ac:dyDescent="0.35">
      <c r="A12563"/>
      <c r="E12563"/>
    </row>
    <row r="12564" spans="1:5" x14ac:dyDescent="0.35">
      <c r="A12564"/>
      <c r="E12564"/>
    </row>
    <row r="12565" spans="1:5" x14ac:dyDescent="0.35">
      <c r="A12565"/>
      <c r="E12565"/>
    </row>
    <row r="12566" spans="1:5" x14ac:dyDescent="0.35">
      <c r="A12566"/>
      <c r="E12566"/>
    </row>
    <row r="12567" spans="1:5" x14ac:dyDescent="0.35">
      <c r="A12567"/>
      <c r="E12567"/>
    </row>
    <row r="12568" spans="1:5" x14ac:dyDescent="0.35">
      <c r="A12568"/>
      <c r="E12568"/>
    </row>
    <row r="12569" spans="1:5" x14ac:dyDescent="0.35">
      <c r="A12569"/>
      <c r="E12569"/>
    </row>
    <row r="12570" spans="1:5" x14ac:dyDescent="0.35">
      <c r="A12570"/>
      <c r="E12570"/>
    </row>
    <row r="12571" spans="1:5" x14ac:dyDescent="0.35">
      <c r="A12571"/>
      <c r="E12571"/>
    </row>
    <row r="12572" spans="1:5" x14ac:dyDescent="0.35">
      <c r="A12572"/>
      <c r="E12572"/>
    </row>
    <row r="12573" spans="1:5" x14ac:dyDescent="0.35">
      <c r="A12573"/>
      <c r="E12573"/>
    </row>
    <row r="12574" spans="1:5" x14ac:dyDescent="0.35">
      <c r="A12574"/>
      <c r="E12574"/>
    </row>
    <row r="12575" spans="1:5" x14ac:dyDescent="0.35">
      <c r="A12575"/>
      <c r="E12575"/>
    </row>
    <row r="12576" spans="1:5" x14ac:dyDescent="0.35">
      <c r="A12576"/>
      <c r="E12576"/>
    </row>
    <row r="12577" spans="1:5" x14ac:dyDescent="0.35">
      <c r="A12577"/>
      <c r="E12577"/>
    </row>
    <row r="12578" spans="1:5" x14ac:dyDescent="0.35">
      <c r="A12578"/>
      <c r="E12578"/>
    </row>
    <row r="12579" spans="1:5" x14ac:dyDescent="0.35">
      <c r="A12579"/>
      <c r="E12579"/>
    </row>
    <row r="12580" spans="1:5" x14ac:dyDescent="0.35">
      <c r="A12580"/>
      <c r="E12580"/>
    </row>
    <row r="12581" spans="1:5" x14ac:dyDescent="0.35">
      <c r="A12581"/>
      <c r="E12581"/>
    </row>
    <row r="12582" spans="1:5" x14ac:dyDescent="0.35">
      <c r="A12582"/>
      <c r="E12582"/>
    </row>
    <row r="12583" spans="1:5" x14ac:dyDescent="0.35">
      <c r="A12583"/>
      <c r="E12583"/>
    </row>
    <row r="12584" spans="1:5" x14ac:dyDescent="0.35">
      <c r="A12584"/>
      <c r="E12584"/>
    </row>
    <row r="12585" spans="1:5" x14ac:dyDescent="0.35">
      <c r="A12585"/>
      <c r="E12585"/>
    </row>
    <row r="12586" spans="1:5" x14ac:dyDescent="0.35">
      <c r="A12586"/>
      <c r="E12586"/>
    </row>
    <row r="12587" spans="1:5" x14ac:dyDescent="0.35">
      <c r="A12587"/>
      <c r="E12587"/>
    </row>
    <row r="12588" spans="1:5" x14ac:dyDescent="0.35">
      <c r="A12588"/>
      <c r="E12588"/>
    </row>
    <row r="12589" spans="1:5" x14ac:dyDescent="0.35">
      <c r="A12589"/>
      <c r="E12589"/>
    </row>
    <row r="12590" spans="1:5" x14ac:dyDescent="0.35">
      <c r="A12590"/>
      <c r="E12590"/>
    </row>
    <row r="12591" spans="1:5" x14ac:dyDescent="0.35">
      <c r="A12591"/>
      <c r="E12591"/>
    </row>
    <row r="12592" spans="1:5" x14ac:dyDescent="0.35">
      <c r="A12592"/>
      <c r="E12592"/>
    </row>
    <row r="12593" spans="1:5" x14ac:dyDescent="0.35">
      <c r="A12593"/>
      <c r="E12593"/>
    </row>
    <row r="12594" spans="1:5" x14ac:dyDescent="0.35">
      <c r="A12594"/>
      <c r="E12594"/>
    </row>
    <row r="12595" spans="1:5" x14ac:dyDescent="0.35">
      <c r="A12595"/>
      <c r="E12595"/>
    </row>
    <row r="12596" spans="1:5" x14ac:dyDescent="0.35">
      <c r="A12596"/>
      <c r="E12596"/>
    </row>
    <row r="12597" spans="1:5" x14ac:dyDescent="0.35">
      <c r="A12597"/>
      <c r="E12597"/>
    </row>
    <row r="12598" spans="1:5" x14ac:dyDescent="0.35">
      <c r="A12598"/>
      <c r="E12598"/>
    </row>
    <row r="12599" spans="1:5" x14ac:dyDescent="0.35">
      <c r="A12599"/>
      <c r="E12599"/>
    </row>
    <row r="12600" spans="1:5" x14ac:dyDescent="0.35">
      <c r="A12600"/>
      <c r="E12600"/>
    </row>
    <row r="12601" spans="1:5" x14ac:dyDescent="0.35">
      <c r="A12601"/>
      <c r="E12601"/>
    </row>
    <row r="12602" spans="1:5" x14ac:dyDescent="0.35">
      <c r="A12602"/>
      <c r="E12602"/>
    </row>
    <row r="12603" spans="1:5" x14ac:dyDescent="0.35">
      <c r="A12603"/>
      <c r="E12603"/>
    </row>
    <row r="12604" spans="1:5" x14ac:dyDescent="0.35">
      <c r="A12604"/>
      <c r="E12604"/>
    </row>
    <row r="12605" spans="1:5" x14ac:dyDescent="0.35">
      <c r="A12605"/>
      <c r="E12605"/>
    </row>
    <row r="12606" spans="1:5" x14ac:dyDescent="0.35">
      <c r="A12606"/>
      <c r="E12606"/>
    </row>
    <row r="12607" spans="1:5" x14ac:dyDescent="0.35">
      <c r="A12607"/>
      <c r="E12607"/>
    </row>
    <row r="12608" spans="1:5" x14ac:dyDescent="0.35">
      <c r="A12608"/>
      <c r="E12608"/>
    </row>
    <row r="12609" spans="1:5" x14ac:dyDescent="0.35">
      <c r="A12609"/>
      <c r="E12609"/>
    </row>
    <row r="12610" spans="1:5" x14ac:dyDescent="0.35">
      <c r="A12610"/>
      <c r="E12610"/>
    </row>
    <row r="12611" spans="1:5" x14ac:dyDescent="0.35">
      <c r="A12611"/>
      <c r="E12611"/>
    </row>
    <row r="12612" spans="1:5" x14ac:dyDescent="0.35">
      <c r="A12612"/>
      <c r="E12612"/>
    </row>
    <row r="12613" spans="1:5" x14ac:dyDescent="0.35">
      <c r="A12613"/>
      <c r="E12613"/>
    </row>
    <row r="12614" spans="1:5" x14ac:dyDescent="0.35">
      <c r="A12614"/>
      <c r="E12614"/>
    </row>
    <row r="12615" spans="1:5" x14ac:dyDescent="0.35">
      <c r="A12615"/>
      <c r="E12615"/>
    </row>
    <row r="12616" spans="1:5" x14ac:dyDescent="0.35">
      <c r="A12616"/>
      <c r="E12616"/>
    </row>
    <row r="12617" spans="1:5" x14ac:dyDescent="0.35">
      <c r="A12617"/>
      <c r="E12617"/>
    </row>
    <row r="12618" spans="1:5" x14ac:dyDescent="0.35">
      <c r="A12618"/>
      <c r="E12618"/>
    </row>
    <row r="12619" spans="1:5" x14ac:dyDescent="0.35">
      <c r="A12619"/>
      <c r="E12619"/>
    </row>
    <row r="12620" spans="1:5" x14ac:dyDescent="0.35">
      <c r="A12620"/>
      <c r="E12620"/>
    </row>
    <row r="12621" spans="1:5" x14ac:dyDescent="0.35">
      <c r="A12621"/>
      <c r="E12621"/>
    </row>
    <row r="12622" spans="1:5" x14ac:dyDescent="0.35">
      <c r="A12622"/>
      <c r="E12622"/>
    </row>
    <row r="12623" spans="1:5" x14ac:dyDescent="0.35">
      <c r="A12623"/>
      <c r="E12623"/>
    </row>
    <row r="12624" spans="1:5" x14ac:dyDescent="0.35">
      <c r="A12624"/>
      <c r="E12624"/>
    </row>
    <row r="12625" spans="1:5" x14ac:dyDescent="0.35">
      <c r="A12625"/>
      <c r="E12625"/>
    </row>
    <row r="12626" spans="1:5" x14ac:dyDescent="0.35">
      <c r="A12626"/>
      <c r="E12626"/>
    </row>
    <row r="12627" spans="1:5" x14ac:dyDescent="0.35">
      <c r="A12627"/>
      <c r="E12627"/>
    </row>
    <row r="12628" spans="1:5" x14ac:dyDescent="0.35">
      <c r="A12628"/>
      <c r="E12628"/>
    </row>
    <row r="12629" spans="1:5" x14ac:dyDescent="0.35">
      <c r="A12629"/>
      <c r="E12629"/>
    </row>
    <row r="12630" spans="1:5" x14ac:dyDescent="0.35">
      <c r="A12630"/>
      <c r="E12630"/>
    </row>
    <row r="12631" spans="1:5" x14ac:dyDescent="0.35">
      <c r="A12631"/>
      <c r="E12631"/>
    </row>
    <row r="12632" spans="1:5" x14ac:dyDescent="0.35">
      <c r="A12632"/>
      <c r="E12632"/>
    </row>
    <row r="12633" spans="1:5" x14ac:dyDescent="0.35">
      <c r="A12633"/>
      <c r="E12633"/>
    </row>
    <row r="12634" spans="1:5" x14ac:dyDescent="0.35">
      <c r="A12634"/>
      <c r="E12634"/>
    </row>
    <row r="12635" spans="1:5" x14ac:dyDescent="0.35">
      <c r="A12635"/>
      <c r="E12635"/>
    </row>
    <row r="12636" spans="1:5" x14ac:dyDescent="0.35">
      <c r="A12636"/>
      <c r="E12636"/>
    </row>
    <row r="12637" spans="1:5" x14ac:dyDescent="0.35">
      <c r="A12637"/>
      <c r="E12637"/>
    </row>
    <row r="12638" spans="1:5" x14ac:dyDescent="0.35">
      <c r="A12638"/>
      <c r="E12638"/>
    </row>
    <row r="12639" spans="1:5" x14ac:dyDescent="0.35">
      <c r="A12639"/>
      <c r="E12639"/>
    </row>
    <row r="12640" spans="1:5" x14ac:dyDescent="0.35">
      <c r="A12640"/>
      <c r="E12640"/>
    </row>
    <row r="12641" spans="1:5" x14ac:dyDescent="0.35">
      <c r="A12641"/>
      <c r="E12641"/>
    </row>
    <row r="12642" spans="1:5" x14ac:dyDescent="0.35">
      <c r="A12642"/>
      <c r="E12642"/>
    </row>
    <row r="12643" spans="1:5" x14ac:dyDescent="0.35">
      <c r="A12643"/>
      <c r="E12643"/>
    </row>
    <row r="12644" spans="1:5" x14ac:dyDescent="0.35">
      <c r="A12644"/>
      <c r="E12644"/>
    </row>
    <row r="12645" spans="1:5" x14ac:dyDescent="0.35">
      <c r="A12645"/>
      <c r="E12645"/>
    </row>
    <row r="12646" spans="1:5" x14ac:dyDescent="0.35">
      <c r="A12646"/>
      <c r="E12646"/>
    </row>
    <row r="12647" spans="1:5" x14ac:dyDescent="0.35">
      <c r="A12647"/>
      <c r="E12647"/>
    </row>
    <row r="12648" spans="1:5" x14ac:dyDescent="0.35">
      <c r="A12648"/>
      <c r="E12648"/>
    </row>
    <row r="12649" spans="1:5" x14ac:dyDescent="0.35">
      <c r="A12649"/>
      <c r="E12649"/>
    </row>
    <row r="12650" spans="1:5" x14ac:dyDescent="0.35">
      <c r="A12650"/>
      <c r="E12650"/>
    </row>
    <row r="12651" spans="1:5" x14ac:dyDescent="0.35">
      <c r="A12651"/>
      <c r="E12651"/>
    </row>
    <row r="12652" spans="1:5" x14ac:dyDescent="0.35">
      <c r="A12652"/>
      <c r="E12652"/>
    </row>
    <row r="12653" spans="1:5" x14ac:dyDescent="0.35">
      <c r="A12653"/>
      <c r="E12653"/>
    </row>
    <row r="12654" spans="1:5" x14ac:dyDescent="0.35">
      <c r="A12654"/>
      <c r="E12654"/>
    </row>
    <row r="12655" spans="1:5" x14ac:dyDescent="0.35">
      <c r="A12655"/>
      <c r="E12655"/>
    </row>
    <row r="12656" spans="1:5" x14ac:dyDescent="0.35">
      <c r="A12656"/>
      <c r="E12656"/>
    </row>
    <row r="12657" spans="1:5" x14ac:dyDescent="0.35">
      <c r="A12657"/>
      <c r="E12657"/>
    </row>
    <row r="12658" spans="1:5" x14ac:dyDescent="0.35">
      <c r="A12658"/>
      <c r="E12658"/>
    </row>
    <row r="12659" spans="1:5" x14ac:dyDescent="0.35">
      <c r="A12659"/>
      <c r="E12659"/>
    </row>
    <row r="12660" spans="1:5" x14ac:dyDescent="0.35">
      <c r="A12660"/>
      <c r="E12660"/>
    </row>
    <row r="12661" spans="1:5" x14ac:dyDescent="0.35">
      <c r="A12661"/>
      <c r="E12661"/>
    </row>
    <row r="12662" spans="1:5" x14ac:dyDescent="0.35">
      <c r="A12662"/>
      <c r="E12662"/>
    </row>
    <row r="12663" spans="1:5" x14ac:dyDescent="0.35">
      <c r="A12663"/>
      <c r="E12663"/>
    </row>
    <row r="12664" spans="1:5" x14ac:dyDescent="0.35">
      <c r="A12664"/>
      <c r="E12664"/>
    </row>
    <row r="12665" spans="1:5" x14ac:dyDescent="0.35">
      <c r="A12665"/>
      <c r="E12665"/>
    </row>
    <row r="12666" spans="1:5" x14ac:dyDescent="0.35">
      <c r="A12666"/>
      <c r="E12666"/>
    </row>
    <row r="12667" spans="1:5" x14ac:dyDescent="0.35">
      <c r="A12667"/>
      <c r="E12667"/>
    </row>
    <row r="12668" spans="1:5" x14ac:dyDescent="0.35">
      <c r="A12668"/>
      <c r="E12668"/>
    </row>
    <row r="12669" spans="1:5" x14ac:dyDescent="0.35">
      <c r="A12669"/>
      <c r="E12669"/>
    </row>
    <row r="12670" spans="1:5" x14ac:dyDescent="0.35">
      <c r="A12670"/>
      <c r="E12670"/>
    </row>
    <row r="12671" spans="1:5" x14ac:dyDescent="0.35">
      <c r="A12671"/>
      <c r="E12671"/>
    </row>
    <row r="12672" spans="1:5" x14ac:dyDescent="0.35">
      <c r="A12672"/>
      <c r="E12672"/>
    </row>
    <row r="12673" spans="1:5" x14ac:dyDescent="0.35">
      <c r="A12673"/>
      <c r="E12673"/>
    </row>
    <row r="12674" spans="1:5" x14ac:dyDescent="0.35">
      <c r="A12674"/>
      <c r="E12674"/>
    </row>
    <row r="12675" spans="1:5" x14ac:dyDescent="0.35">
      <c r="A12675"/>
      <c r="E12675"/>
    </row>
    <row r="12676" spans="1:5" x14ac:dyDescent="0.35">
      <c r="A12676"/>
      <c r="E12676"/>
    </row>
    <row r="12677" spans="1:5" x14ac:dyDescent="0.35">
      <c r="A12677"/>
      <c r="E12677"/>
    </row>
    <row r="12678" spans="1:5" x14ac:dyDescent="0.35">
      <c r="A12678"/>
      <c r="E12678"/>
    </row>
    <row r="12679" spans="1:5" x14ac:dyDescent="0.35">
      <c r="A12679"/>
      <c r="E12679"/>
    </row>
    <row r="12680" spans="1:5" x14ac:dyDescent="0.35">
      <c r="A12680"/>
      <c r="E12680"/>
    </row>
    <row r="12681" spans="1:5" x14ac:dyDescent="0.35">
      <c r="A12681"/>
      <c r="E12681"/>
    </row>
    <row r="12682" spans="1:5" x14ac:dyDescent="0.35">
      <c r="A12682"/>
      <c r="E12682"/>
    </row>
    <row r="12683" spans="1:5" x14ac:dyDescent="0.35">
      <c r="A12683"/>
      <c r="E12683"/>
    </row>
    <row r="12684" spans="1:5" x14ac:dyDescent="0.35">
      <c r="A12684"/>
      <c r="E12684"/>
    </row>
    <row r="12685" spans="1:5" x14ac:dyDescent="0.35">
      <c r="A12685"/>
      <c r="E12685"/>
    </row>
    <row r="12686" spans="1:5" x14ac:dyDescent="0.35">
      <c r="A12686"/>
      <c r="E12686"/>
    </row>
    <row r="12687" spans="1:5" x14ac:dyDescent="0.35">
      <c r="A12687"/>
      <c r="E12687"/>
    </row>
    <row r="12688" spans="1:5" x14ac:dyDescent="0.35">
      <c r="A12688"/>
      <c r="E12688"/>
    </row>
    <row r="12689" spans="1:5" x14ac:dyDescent="0.35">
      <c r="A12689"/>
      <c r="E12689"/>
    </row>
    <row r="12690" spans="1:5" x14ac:dyDescent="0.35">
      <c r="A12690"/>
      <c r="E12690"/>
    </row>
    <row r="12691" spans="1:5" x14ac:dyDescent="0.35">
      <c r="A12691"/>
      <c r="E12691"/>
    </row>
    <row r="12692" spans="1:5" x14ac:dyDescent="0.35">
      <c r="A12692"/>
      <c r="E12692"/>
    </row>
    <row r="12693" spans="1:5" x14ac:dyDescent="0.35">
      <c r="A12693"/>
      <c r="E12693"/>
    </row>
    <row r="12694" spans="1:5" x14ac:dyDescent="0.35">
      <c r="A12694"/>
      <c r="E12694"/>
    </row>
    <row r="12695" spans="1:5" x14ac:dyDescent="0.35">
      <c r="A12695"/>
      <c r="E12695"/>
    </row>
    <row r="12696" spans="1:5" x14ac:dyDescent="0.35">
      <c r="A12696"/>
      <c r="E12696"/>
    </row>
    <row r="12697" spans="1:5" x14ac:dyDescent="0.35">
      <c r="A12697"/>
      <c r="E12697"/>
    </row>
    <row r="12698" spans="1:5" x14ac:dyDescent="0.35">
      <c r="A12698"/>
      <c r="E12698"/>
    </row>
    <row r="12699" spans="1:5" x14ac:dyDescent="0.35">
      <c r="A12699"/>
      <c r="E12699"/>
    </row>
    <row r="12700" spans="1:5" x14ac:dyDescent="0.35">
      <c r="A12700"/>
      <c r="E12700"/>
    </row>
    <row r="12701" spans="1:5" x14ac:dyDescent="0.35">
      <c r="A12701"/>
      <c r="E12701"/>
    </row>
    <row r="12702" spans="1:5" x14ac:dyDescent="0.35">
      <c r="A12702"/>
      <c r="E12702"/>
    </row>
    <row r="12703" spans="1:5" x14ac:dyDescent="0.35">
      <c r="A12703"/>
      <c r="E12703"/>
    </row>
    <row r="12704" spans="1:5" x14ac:dyDescent="0.35">
      <c r="A12704"/>
      <c r="E12704"/>
    </row>
    <row r="12705" spans="1:5" x14ac:dyDescent="0.35">
      <c r="A12705"/>
      <c r="E12705"/>
    </row>
    <row r="12706" spans="1:5" x14ac:dyDescent="0.35">
      <c r="A12706"/>
      <c r="E12706"/>
    </row>
    <row r="12707" spans="1:5" x14ac:dyDescent="0.35">
      <c r="A12707"/>
      <c r="E12707"/>
    </row>
    <row r="12708" spans="1:5" x14ac:dyDescent="0.35">
      <c r="A12708"/>
      <c r="E12708"/>
    </row>
    <row r="12709" spans="1:5" x14ac:dyDescent="0.35">
      <c r="A12709"/>
      <c r="E12709"/>
    </row>
    <row r="12710" spans="1:5" x14ac:dyDescent="0.35">
      <c r="A12710"/>
      <c r="E12710"/>
    </row>
    <row r="12711" spans="1:5" x14ac:dyDescent="0.35">
      <c r="A12711"/>
      <c r="E12711"/>
    </row>
    <row r="12712" spans="1:5" x14ac:dyDescent="0.35">
      <c r="A12712"/>
      <c r="E12712"/>
    </row>
    <row r="12713" spans="1:5" x14ac:dyDescent="0.35">
      <c r="A12713"/>
      <c r="E12713"/>
    </row>
    <row r="12714" spans="1:5" x14ac:dyDescent="0.35">
      <c r="A12714"/>
      <c r="E12714"/>
    </row>
    <row r="12715" spans="1:5" x14ac:dyDescent="0.35">
      <c r="A12715"/>
      <c r="E12715"/>
    </row>
    <row r="12716" spans="1:5" x14ac:dyDescent="0.35">
      <c r="A12716"/>
      <c r="E12716"/>
    </row>
    <row r="12717" spans="1:5" x14ac:dyDescent="0.35">
      <c r="A12717"/>
      <c r="E12717"/>
    </row>
    <row r="12718" spans="1:5" x14ac:dyDescent="0.35">
      <c r="A12718"/>
      <c r="E12718"/>
    </row>
    <row r="12719" spans="1:5" x14ac:dyDescent="0.35">
      <c r="A12719"/>
      <c r="E12719"/>
    </row>
    <row r="12720" spans="1:5" x14ac:dyDescent="0.35">
      <c r="A12720"/>
      <c r="E12720"/>
    </row>
    <row r="12721" spans="1:5" x14ac:dyDescent="0.35">
      <c r="A12721"/>
      <c r="E12721"/>
    </row>
    <row r="12722" spans="1:5" x14ac:dyDescent="0.35">
      <c r="A12722"/>
      <c r="E12722"/>
    </row>
    <row r="12723" spans="1:5" x14ac:dyDescent="0.35">
      <c r="A12723"/>
      <c r="E12723"/>
    </row>
    <row r="12724" spans="1:5" x14ac:dyDescent="0.35">
      <c r="A12724"/>
      <c r="E12724"/>
    </row>
    <row r="12725" spans="1:5" x14ac:dyDescent="0.35">
      <c r="A12725"/>
      <c r="E12725"/>
    </row>
    <row r="12726" spans="1:5" x14ac:dyDescent="0.35">
      <c r="A12726"/>
      <c r="E12726"/>
    </row>
    <row r="12727" spans="1:5" x14ac:dyDescent="0.35">
      <c r="A12727"/>
      <c r="E12727"/>
    </row>
    <row r="12728" spans="1:5" x14ac:dyDescent="0.35">
      <c r="A12728"/>
      <c r="E12728"/>
    </row>
    <row r="12729" spans="1:5" x14ac:dyDescent="0.35">
      <c r="A12729"/>
      <c r="E12729"/>
    </row>
    <row r="12730" spans="1:5" x14ac:dyDescent="0.35">
      <c r="A12730"/>
      <c r="E12730"/>
    </row>
    <row r="12731" spans="1:5" x14ac:dyDescent="0.35">
      <c r="A12731"/>
      <c r="E12731"/>
    </row>
    <row r="12732" spans="1:5" x14ac:dyDescent="0.35">
      <c r="A12732"/>
      <c r="E12732"/>
    </row>
    <row r="12733" spans="1:5" x14ac:dyDescent="0.35">
      <c r="A12733"/>
      <c r="E12733"/>
    </row>
    <row r="12734" spans="1:5" x14ac:dyDescent="0.35">
      <c r="A12734"/>
      <c r="E12734"/>
    </row>
    <row r="12735" spans="1:5" x14ac:dyDescent="0.35">
      <c r="A12735"/>
      <c r="E12735"/>
    </row>
    <row r="12736" spans="1:5" x14ac:dyDescent="0.35">
      <c r="A12736"/>
      <c r="E12736"/>
    </row>
    <row r="12737" spans="1:5" x14ac:dyDescent="0.35">
      <c r="A12737"/>
      <c r="E12737"/>
    </row>
    <row r="12738" spans="1:5" x14ac:dyDescent="0.35">
      <c r="A12738"/>
      <c r="E12738"/>
    </row>
    <row r="12739" spans="1:5" x14ac:dyDescent="0.35">
      <c r="A12739"/>
      <c r="E12739"/>
    </row>
    <row r="12740" spans="1:5" x14ac:dyDescent="0.35">
      <c r="A12740"/>
      <c r="E12740"/>
    </row>
    <row r="12741" spans="1:5" x14ac:dyDescent="0.35">
      <c r="A12741"/>
      <c r="E12741"/>
    </row>
    <row r="12742" spans="1:5" x14ac:dyDescent="0.35">
      <c r="A12742"/>
      <c r="E12742"/>
    </row>
    <row r="12743" spans="1:5" x14ac:dyDescent="0.35">
      <c r="A12743"/>
      <c r="E12743"/>
    </row>
    <row r="12744" spans="1:5" x14ac:dyDescent="0.35">
      <c r="A12744"/>
      <c r="E12744"/>
    </row>
    <row r="12745" spans="1:5" x14ac:dyDescent="0.35">
      <c r="A12745"/>
      <c r="E12745"/>
    </row>
    <row r="12746" spans="1:5" x14ac:dyDescent="0.35">
      <c r="A12746"/>
      <c r="E12746"/>
    </row>
    <row r="12747" spans="1:5" x14ac:dyDescent="0.35">
      <c r="A12747"/>
      <c r="E12747"/>
    </row>
    <row r="12748" spans="1:5" x14ac:dyDescent="0.35">
      <c r="A12748"/>
      <c r="E12748"/>
    </row>
    <row r="12749" spans="1:5" x14ac:dyDescent="0.35">
      <c r="A12749"/>
      <c r="E12749"/>
    </row>
    <row r="12750" spans="1:5" x14ac:dyDescent="0.35">
      <c r="A12750"/>
      <c r="E12750"/>
    </row>
    <row r="12751" spans="1:5" x14ac:dyDescent="0.35">
      <c r="A12751"/>
      <c r="E12751"/>
    </row>
    <row r="12752" spans="1:5" x14ac:dyDescent="0.35">
      <c r="A12752"/>
      <c r="E12752"/>
    </row>
    <row r="12753" spans="1:5" x14ac:dyDescent="0.35">
      <c r="A12753"/>
      <c r="E12753"/>
    </row>
    <row r="12754" spans="1:5" x14ac:dyDescent="0.35">
      <c r="A12754"/>
      <c r="E12754"/>
    </row>
    <row r="12755" spans="1:5" x14ac:dyDescent="0.35">
      <c r="A12755"/>
      <c r="E12755"/>
    </row>
    <row r="12756" spans="1:5" x14ac:dyDescent="0.35">
      <c r="A12756"/>
      <c r="E12756"/>
    </row>
    <row r="12757" spans="1:5" x14ac:dyDescent="0.35">
      <c r="A12757"/>
      <c r="E12757"/>
    </row>
    <row r="12758" spans="1:5" x14ac:dyDescent="0.35">
      <c r="A12758"/>
      <c r="E12758"/>
    </row>
    <row r="12759" spans="1:5" x14ac:dyDescent="0.35">
      <c r="A12759"/>
      <c r="E12759"/>
    </row>
    <row r="12760" spans="1:5" x14ac:dyDescent="0.35">
      <c r="A12760"/>
      <c r="E12760"/>
    </row>
    <row r="12761" spans="1:5" x14ac:dyDescent="0.35">
      <c r="A12761"/>
      <c r="E12761"/>
    </row>
    <row r="12762" spans="1:5" x14ac:dyDescent="0.35">
      <c r="A12762"/>
      <c r="E12762"/>
    </row>
    <row r="12763" spans="1:5" x14ac:dyDescent="0.35">
      <c r="A12763"/>
      <c r="E12763"/>
    </row>
    <row r="12764" spans="1:5" x14ac:dyDescent="0.35">
      <c r="A12764"/>
      <c r="E12764"/>
    </row>
    <row r="12765" spans="1:5" x14ac:dyDescent="0.35">
      <c r="A12765"/>
      <c r="E12765"/>
    </row>
    <row r="12766" spans="1:5" x14ac:dyDescent="0.35">
      <c r="A12766"/>
      <c r="E12766"/>
    </row>
    <row r="12767" spans="1:5" x14ac:dyDescent="0.35">
      <c r="A12767"/>
      <c r="E12767"/>
    </row>
    <row r="12768" spans="1:5" x14ac:dyDescent="0.35">
      <c r="A12768"/>
      <c r="E12768"/>
    </row>
    <row r="12769" spans="1:5" x14ac:dyDescent="0.35">
      <c r="A12769"/>
      <c r="E12769"/>
    </row>
    <row r="12770" spans="1:5" x14ac:dyDescent="0.35">
      <c r="A12770"/>
      <c r="E12770"/>
    </row>
    <row r="12771" spans="1:5" x14ac:dyDescent="0.35">
      <c r="A12771"/>
      <c r="E12771"/>
    </row>
    <row r="12772" spans="1:5" x14ac:dyDescent="0.35">
      <c r="A12772"/>
      <c r="E12772"/>
    </row>
    <row r="12773" spans="1:5" x14ac:dyDescent="0.35">
      <c r="A12773"/>
      <c r="E12773"/>
    </row>
    <row r="12774" spans="1:5" x14ac:dyDescent="0.35">
      <c r="A12774"/>
      <c r="E12774"/>
    </row>
    <row r="12775" spans="1:5" x14ac:dyDescent="0.35">
      <c r="A12775"/>
      <c r="E12775"/>
    </row>
    <row r="12776" spans="1:5" x14ac:dyDescent="0.35">
      <c r="A12776"/>
      <c r="E12776"/>
    </row>
    <row r="12777" spans="1:5" x14ac:dyDescent="0.35">
      <c r="A12777"/>
      <c r="E12777"/>
    </row>
    <row r="12778" spans="1:5" x14ac:dyDescent="0.35">
      <c r="A12778"/>
      <c r="E12778"/>
    </row>
    <row r="12779" spans="1:5" x14ac:dyDescent="0.35">
      <c r="A12779"/>
      <c r="E12779"/>
    </row>
    <row r="12780" spans="1:5" x14ac:dyDescent="0.35">
      <c r="A12780"/>
      <c r="E12780"/>
    </row>
    <row r="12781" spans="1:5" x14ac:dyDescent="0.35">
      <c r="A12781"/>
      <c r="E12781"/>
    </row>
    <row r="12782" spans="1:5" x14ac:dyDescent="0.35">
      <c r="A12782"/>
      <c r="E12782"/>
    </row>
    <row r="12783" spans="1:5" x14ac:dyDescent="0.35">
      <c r="A12783"/>
      <c r="E12783"/>
    </row>
    <row r="12784" spans="1:5" x14ac:dyDescent="0.35">
      <c r="A12784"/>
      <c r="E12784"/>
    </row>
    <row r="12785" spans="1:5" x14ac:dyDescent="0.35">
      <c r="A12785"/>
      <c r="E12785"/>
    </row>
    <row r="12786" spans="1:5" x14ac:dyDescent="0.35">
      <c r="A12786"/>
      <c r="E12786"/>
    </row>
    <row r="12787" spans="1:5" x14ac:dyDescent="0.35">
      <c r="A12787"/>
      <c r="E12787"/>
    </row>
    <row r="12788" spans="1:5" x14ac:dyDescent="0.35">
      <c r="A12788"/>
      <c r="E12788"/>
    </row>
    <row r="12789" spans="1:5" x14ac:dyDescent="0.35">
      <c r="A12789"/>
      <c r="E12789"/>
    </row>
    <row r="12790" spans="1:5" x14ac:dyDescent="0.35">
      <c r="A12790"/>
      <c r="E12790"/>
    </row>
    <row r="12791" spans="1:5" x14ac:dyDescent="0.35">
      <c r="A12791"/>
      <c r="E12791"/>
    </row>
    <row r="12792" spans="1:5" x14ac:dyDescent="0.35">
      <c r="A12792"/>
      <c r="E12792"/>
    </row>
    <row r="12793" spans="1:5" x14ac:dyDescent="0.35">
      <c r="A12793"/>
      <c r="E12793"/>
    </row>
    <row r="12794" spans="1:5" x14ac:dyDescent="0.35">
      <c r="A12794"/>
      <c r="E12794"/>
    </row>
    <row r="12795" spans="1:5" x14ac:dyDescent="0.35">
      <c r="A12795"/>
      <c r="E12795"/>
    </row>
    <row r="12796" spans="1:5" x14ac:dyDescent="0.35">
      <c r="A12796"/>
      <c r="E12796"/>
    </row>
    <row r="12797" spans="1:5" x14ac:dyDescent="0.35">
      <c r="A12797"/>
      <c r="E12797"/>
    </row>
    <row r="12798" spans="1:5" x14ac:dyDescent="0.35">
      <c r="A12798"/>
      <c r="E12798"/>
    </row>
    <row r="12799" spans="1:5" x14ac:dyDescent="0.35">
      <c r="A12799"/>
      <c r="E12799"/>
    </row>
    <row r="12800" spans="1:5" x14ac:dyDescent="0.35">
      <c r="A12800"/>
      <c r="E12800"/>
    </row>
    <row r="12801" spans="1:5" x14ac:dyDescent="0.35">
      <c r="A12801"/>
      <c r="E12801"/>
    </row>
    <row r="12802" spans="1:5" x14ac:dyDescent="0.35">
      <c r="A12802"/>
      <c r="E12802"/>
    </row>
    <row r="12803" spans="1:5" x14ac:dyDescent="0.35">
      <c r="A12803"/>
      <c r="E12803"/>
    </row>
    <row r="12804" spans="1:5" x14ac:dyDescent="0.35">
      <c r="A12804"/>
      <c r="E12804"/>
    </row>
    <row r="12805" spans="1:5" x14ac:dyDescent="0.35">
      <c r="A12805"/>
      <c r="E12805"/>
    </row>
    <row r="12806" spans="1:5" x14ac:dyDescent="0.35">
      <c r="A12806"/>
      <c r="E12806"/>
    </row>
    <row r="12807" spans="1:5" x14ac:dyDescent="0.35">
      <c r="A12807"/>
      <c r="E12807"/>
    </row>
    <row r="12808" spans="1:5" x14ac:dyDescent="0.35">
      <c r="A12808"/>
      <c r="E12808"/>
    </row>
    <row r="12809" spans="1:5" x14ac:dyDescent="0.35">
      <c r="A12809"/>
      <c r="E12809"/>
    </row>
    <row r="12810" spans="1:5" x14ac:dyDescent="0.35">
      <c r="A12810"/>
      <c r="E12810"/>
    </row>
    <row r="12811" spans="1:5" x14ac:dyDescent="0.35">
      <c r="A12811"/>
      <c r="E12811"/>
    </row>
    <row r="12812" spans="1:5" x14ac:dyDescent="0.35">
      <c r="A12812"/>
      <c r="E12812"/>
    </row>
    <row r="12813" spans="1:5" x14ac:dyDescent="0.35">
      <c r="A12813"/>
      <c r="E12813"/>
    </row>
    <row r="12814" spans="1:5" x14ac:dyDescent="0.35">
      <c r="A12814"/>
      <c r="E12814"/>
    </row>
    <row r="12815" spans="1:5" x14ac:dyDescent="0.35">
      <c r="A12815"/>
      <c r="E12815"/>
    </row>
    <row r="12816" spans="1:5" x14ac:dyDescent="0.35">
      <c r="A12816"/>
      <c r="E12816"/>
    </row>
    <row r="12817" spans="1:5" x14ac:dyDescent="0.35">
      <c r="A12817"/>
      <c r="E12817"/>
    </row>
    <row r="12818" spans="1:5" x14ac:dyDescent="0.35">
      <c r="A12818"/>
      <c r="E12818"/>
    </row>
    <row r="12819" spans="1:5" x14ac:dyDescent="0.35">
      <c r="A12819"/>
      <c r="E12819"/>
    </row>
    <row r="12820" spans="1:5" x14ac:dyDescent="0.35">
      <c r="A12820"/>
      <c r="E12820"/>
    </row>
    <row r="12821" spans="1:5" x14ac:dyDescent="0.35">
      <c r="A12821"/>
      <c r="E12821"/>
    </row>
    <row r="12822" spans="1:5" x14ac:dyDescent="0.35">
      <c r="A12822"/>
      <c r="E12822"/>
    </row>
    <row r="12823" spans="1:5" x14ac:dyDescent="0.35">
      <c r="A12823"/>
      <c r="E12823"/>
    </row>
    <row r="12824" spans="1:5" x14ac:dyDescent="0.35">
      <c r="A12824"/>
      <c r="E12824"/>
    </row>
    <row r="12825" spans="1:5" x14ac:dyDescent="0.35">
      <c r="A12825"/>
      <c r="E12825"/>
    </row>
    <row r="12826" spans="1:5" x14ac:dyDescent="0.35">
      <c r="A12826"/>
      <c r="E12826"/>
    </row>
    <row r="12827" spans="1:5" x14ac:dyDescent="0.35">
      <c r="A12827"/>
      <c r="E12827"/>
    </row>
    <row r="12828" spans="1:5" x14ac:dyDescent="0.35">
      <c r="A12828"/>
      <c r="E12828"/>
    </row>
    <row r="12829" spans="1:5" x14ac:dyDescent="0.35">
      <c r="A12829"/>
      <c r="E12829"/>
    </row>
    <row r="12830" spans="1:5" x14ac:dyDescent="0.35">
      <c r="A12830"/>
      <c r="E12830"/>
    </row>
    <row r="12831" spans="1:5" x14ac:dyDescent="0.35">
      <c r="A12831"/>
      <c r="E12831"/>
    </row>
    <row r="12832" spans="1:5" x14ac:dyDescent="0.35">
      <c r="A12832"/>
      <c r="E12832"/>
    </row>
    <row r="12833" spans="1:5" x14ac:dyDescent="0.35">
      <c r="A12833"/>
      <c r="E12833"/>
    </row>
    <row r="12834" spans="1:5" x14ac:dyDescent="0.35">
      <c r="A12834"/>
      <c r="E12834"/>
    </row>
    <row r="12835" spans="1:5" x14ac:dyDescent="0.35">
      <c r="A12835"/>
      <c r="E12835"/>
    </row>
    <row r="12836" spans="1:5" x14ac:dyDescent="0.35">
      <c r="A12836"/>
      <c r="E12836"/>
    </row>
    <row r="12837" spans="1:5" x14ac:dyDescent="0.35">
      <c r="A12837"/>
      <c r="E12837"/>
    </row>
    <row r="12838" spans="1:5" x14ac:dyDescent="0.35">
      <c r="A12838"/>
      <c r="E12838"/>
    </row>
    <row r="12839" spans="1:5" x14ac:dyDescent="0.35">
      <c r="A12839"/>
      <c r="E12839"/>
    </row>
    <row r="12840" spans="1:5" x14ac:dyDescent="0.35">
      <c r="A12840"/>
      <c r="E12840"/>
    </row>
    <row r="12841" spans="1:5" x14ac:dyDescent="0.35">
      <c r="A12841"/>
      <c r="E12841"/>
    </row>
    <row r="12842" spans="1:5" x14ac:dyDescent="0.35">
      <c r="A12842"/>
      <c r="E12842"/>
    </row>
    <row r="12843" spans="1:5" x14ac:dyDescent="0.35">
      <c r="A12843"/>
      <c r="E12843"/>
    </row>
    <row r="12844" spans="1:5" x14ac:dyDescent="0.35">
      <c r="A12844"/>
      <c r="E12844"/>
    </row>
    <row r="12845" spans="1:5" x14ac:dyDescent="0.35">
      <c r="A12845"/>
      <c r="E12845"/>
    </row>
    <row r="12846" spans="1:5" x14ac:dyDescent="0.35">
      <c r="A12846"/>
      <c r="E12846"/>
    </row>
    <row r="12847" spans="1:5" x14ac:dyDescent="0.35">
      <c r="A12847"/>
      <c r="E12847"/>
    </row>
    <row r="12848" spans="1:5" x14ac:dyDescent="0.35">
      <c r="A12848"/>
      <c r="E12848"/>
    </row>
    <row r="12849" spans="1:5" x14ac:dyDescent="0.35">
      <c r="A12849"/>
      <c r="E12849"/>
    </row>
    <row r="12850" spans="1:5" x14ac:dyDescent="0.35">
      <c r="A12850"/>
      <c r="E12850"/>
    </row>
    <row r="12851" spans="1:5" x14ac:dyDescent="0.35">
      <c r="A12851"/>
      <c r="E12851"/>
    </row>
    <row r="12852" spans="1:5" x14ac:dyDescent="0.35">
      <c r="A12852"/>
      <c r="E12852"/>
    </row>
    <row r="12853" spans="1:5" x14ac:dyDescent="0.35">
      <c r="A12853"/>
      <c r="E12853"/>
    </row>
    <row r="12854" spans="1:5" x14ac:dyDescent="0.35">
      <c r="A12854"/>
      <c r="E12854"/>
    </row>
    <row r="12855" spans="1:5" x14ac:dyDescent="0.35">
      <c r="A12855"/>
      <c r="E12855"/>
    </row>
    <row r="12856" spans="1:5" x14ac:dyDescent="0.35">
      <c r="A12856"/>
      <c r="E12856"/>
    </row>
    <row r="12857" spans="1:5" x14ac:dyDescent="0.35">
      <c r="A12857"/>
      <c r="E12857"/>
    </row>
    <row r="12858" spans="1:5" x14ac:dyDescent="0.35">
      <c r="A12858"/>
      <c r="E12858"/>
    </row>
    <row r="12859" spans="1:5" x14ac:dyDescent="0.35">
      <c r="A12859"/>
      <c r="E12859"/>
    </row>
    <row r="12860" spans="1:5" x14ac:dyDescent="0.35">
      <c r="A12860"/>
      <c r="E12860"/>
    </row>
    <row r="12861" spans="1:5" x14ac:dyDescent="0.35">
      <c r="A12861"/>
      <c r="E12861"/>
    </row>
    <row r="12862" spans="1:5" x14ac:dyDescent="0.35">
      <c r="A12862"/>
      <c r="E12862"/>
    </row>
    <row r="12863" spans="1:5" x14ac:dyDescent="0.35">
      <c r="A12863"/>
      <c r="E12863"/>
    </row>
    <row r="12864" spans="1:5" x14ac:dyDescent="0.35">
      <c r="A12864"/>
      <c r="E12864"/>
    </row>
    <row r="12865" spans="1:5" x14ac:dyDescent="0.35">
      <c r="A12865"/>
      <c r="E12865"/>
    </row>
    <row r="12866" spans="1:5" x14ac:dyDescent="0.35">
      <c r="A12866"/>
      <c r="E12866"/>
    </row>
    <row r="12867" spans="1:5" x14ac:dyDescent="0.35">
      <c r="A12867"/>
      <c r="E12867"/>
    </row>
    <row r="12868" spans="1:5" x14ac:dyDescent="0.35">
      <c r="A12868"/>
      <c r="E12868"/>
    </row>
    <row r="12869" spans="1:5" x14ac:dyDescent="0.35">
      <c r="A12869"/>
      <c r="E12869"/>
    </row>
    <row r="12870" spans="1:5" x14ac:dyDescent="0.35">
      <c r="A12870"/>
      <c r="E12870"/>
    </row>
    <row r="12871" spans="1:5" x14ac:dyDescent="0.35">
      <c r="A12871"/>
      <c r="E12871"/>
    </row>
    <row r="12872" spans="1:5" x14ac:dyDescent="0.35">
      <c r="A12872"/>
      <c r="E12872"/>
    </row>
    <row r="12873" spans="1:5" x14ac:dyDescent="0.35">
      <c r="A12873"/>
      <c r="E12873"/>
    </row>
    <row r="12874" spans="1:5" x14ac:dyDescent="0.35">
      <c r="A12874"/>
      <c r="E12874"/>
    </row>
    <row r="12875" spans="1:5" x14ac:dyDescent="0.35">
      <c r="A12875"/>
      <c r="E12875"/>
    </row>
    <row r="12876" spans="1:5" x14ac:dyDescent="0.35">
      <c r="A12876"/>
      <c r="E12876"/>
    </row>
    <row r="12877" spans="1:5" x14ac:dyDescent="0.35">
      <c r="A12877"/>
      <c r="E12877"/>
    </row>
    <row r="12878" spans="1:5" x14ac:dyDescent="0.35">
      <c r="A12878"/>
      <c r="E12878"/>
    </row>
    <row r="12879" spans="1:5" x14ac:dyDescent="0.35">
      <c r="A12879"/>
      <c r="E12879"/>
    </row>
    <row r="12880" spans="1:5" x14ac:dyDescent="0.35">
      <c r="A12880"/>
      <c r="E12880"/>
    </row>
    <row r="12881" spans="1:5" x14ac:dyDescent="0.35">
      <c r="A12881"/>
      <c r="E12881"/>
    </row>
    <row r="12882" spans="1:5" x14ac:dyDescent="0.35">
      <c r="A12882"/>
      <c r="E12882"/>
    </row>
    <row r="12883" spans="1:5" x14ac:dyDescent="0.35">
      <c r="A12883"/>
      <c r="E12883"/>
    </row>
    <row r="12884" spans="1:5" x14ac:dyDescent="0.35">
      <c r="A12884"/>
      <c r="E12884"/>
    </row>
    <row r="12885" spans="1:5" x14ac:dyDescent="0.35">
      <c r="A12885"/>
      <c r="E12885"/>
    </row>
    <row r="12886" spans="1:5" x14ac:dyDescent="0.35">
      <c r="A12886"/>
      <c r="E12886"/>
    </row>
    <row r="12887" spans="1:5" x14ac:dyDescent="0.35">
      <c r="A12887"/>
      <c r="E12887"/>
    </row>
    <row r="12888" spans="1:5" x14ac:dyDescent="0.35">
      <c r="A12888"/>
      <c r="E12888"/>
    </row>
    <row r="12889" spans="1:5" x14ac:dyDescent="0.35">
      <c r="A12889"/>
      <c r="E12889"/>
    </row>
    <row r="12890" spans="1:5" x14ac:dyDescent="0.35">
      <c r="A12890"/>
      <c r="E12890"/>
    </row>
    <row r="12891" spans="1:5" x14ac:dyDescent="0.35">
      <c r="A12891"/>
      <c r="E12891"/>
    </row>
    <row r="12892" spans="1:5" x14ac:dyDescent="0.35">
      <c r="A12892"/>
      <c r="E12892"/>
    </row>
    <row r="12893" spans="1:5" x14ac:dyDescent="0.35">
      <c r="A12893"/>
      <c r="E12893"/>
    </row>
    <row r="12894" spans="1:5" x14ac:dyDescent="0.35">
      <c r="A12894"/>
      <c r="E12894"/>
    </row>
    <row r="12895" spans="1:5" x14ac:dyDescent="0.35">
      <c r="A12895"/>
      <c r="E12895"/>
    </row>
    <row r="12896" spans="1:5" x14ac:dyDescent="0.35">
      <c r="A12896"/>
      <c r="E12896"/>
    </row>
    <row r="12897" spans="1:5" x14ac:dyDescent="0.35">
      <c r="A12897"/>
      <c r="E12897"/>
    </row>
    <row r="12898" spans="1:5" x14ac:dyDescent="0.35">
      <c r="A12898"/>
      <c r="E12898"/>
    </row>
    <row r="12899" spans="1:5" x14ac:dyDescent="0.35">
      <c r="A12899"/>
      <c r="E12899"/>
    </row>
    <row r="12900" spans="1:5" x14ac:dyDescent="0.35">
      <c r="A12900"/>
      <c r="E12900"/>
    </row>
    <row r="12901" spans="1:5" x14ac:dyDescent="0.35">
      <c r="A12901"/>
      <c r="E12901"/>
    </row>
    <row r="12902" spans="1:5" x14ac:dyDescent="0.35">
      <c r="A12902"/>
      <c r="E12902"/>
    </row>
    <row r="12903" spans="1:5" x14ac:dyDescent="0.35">
      <c r="A12903"/>
      <c r="E12903"/>
    </row>
    <row r="12904" spans="1:5" x14ac:dyDescent="0.35">
      <c r="A12904"/>
      <c r="E12904"/>
    </row>
    <row r="12905" spans="1:5" x14ac:dyDescent="0.35">
      <c r="A12905"/>
      <c r="E12905"/>
    </row>
    <row r="12906" spans="1:5" x14ac:dyDescent="0.35">
      <c r="A12906"/>
      <c r="E12906"/>
    </row>
    <row r="12907" spans="1:5" x14ac:dyDescent="0.35">
      <c r="A12907"/>
      <c r="E12907"/>
    </row>
    <row r="12908" spans="1:5" x14ac:dyDescent="0.35">
      <c r="A12908"/>
      <c r="E12908"/>
    </row>
    <row r="12909" spans="1:5" x14ac:dyDescent="0.35">
      <c r="A12909"/>
      <c r="E12909"/>
    </row>
    <row r="12910" spans="1:5" x14ac:dyDescent="0.35">
      <c r="A12910"/>
      <c r="E12910"/>
    </row>
    <row r="12911" spans="1:5" x14ac:dyDescent="0.35">
      <c r="A12911"/>
      <c r="E12911"/>
    </row>
    <row r="12912" spans="1:5" x14ac:dyDescent="0.35">
      <c r="A12912"/>
      <c r="E12912"/>
    </row>
    <row r="12913" spans="1:5" x14ac:dyDescent="0.35">
      <c r="A12913"/>
      <c r="E12913"/>
    </row>
    <row r="12914" spans="1:5" x14ac:dyDescent="0.35">
      <c r="A12914"/>
      <c r="E12914"/>
    </row>
    <row r="12915" spans="1:5" x14ac:dyDescent="0.35">
      <c r="A12915"/>
      <c r="E12915"/>
    </row>
    <row r="12916" spans="1:5" x14ac:dyDescent="0.35">
      <c r="A12916"/>
      <c r="E12916"/>
    </row>
    <row r="12917" spans="1:5" x14ac:dyDescent="0.35">
      <c r="A12917"/>
      <c r="E12917"/>
    </row>
    <row r="12918" spans="1:5" x14ac:dyDescent="0.35">
      <c r="A12918"/>
      <c r="E12918"/>
    </row>
    <row r="12919" spans="1:5" x14ac:dyDescent="0.35">
      <c r="A12919"/>
      <c r="E12919"/>
    </row>
    <row r="12920" spans="1:5" x14ac:dyDescent="0.35">
      <c r="A12920"/>
      <c r="E12920"/>
    </row>
    <row r="12921" spans="1:5" x14ac:dyDescent="0.35">
      <c r="A12921"/>
      <c r="E12921"/>
    </row>
    <row r="12922" spans="1:5" x14ac:dyDescent="0.35">
      <c r="A12922"/>
      <c r="E12922"/>
    </row>
    <row r="12923" spans="1:5" x14ac:dyDescent="0.35">
      <c r="A12923"/>
      <c r="E12923"/>
    </row>
    <row r="12924" spans="1:5" x14ac:dyDescent="0.35">
      <c r="A12924"/>
      <c r="E12924"/>
    </row>
    <row r="12925" spans="1:5" x14ac:dyDescent="0.35">
      <c r="A12925"/>
      <c r="E12925"/>
    </row>
    <row r="12926" spans="1:5" x14ac:dyDescent="0.35">
      <c r="A12926"/>
      <c r="E12926"/>
    </row>
    <row r="12927" spans="1:5" x14ac:dyDescent="0.35">
      <c r="A12927"/>
      <c r="E12927"/>
    </row>
    <row r="12928" spans="1:5" x14ac:dyDescent="0.35">
      <c r="A12928"/>
      <c r="E12928"/>
    </row>
    <row r="12929" spans="1:5" x14ac:dyDescent="0.35">
      <c r="A12929"/>
      <c r="E12929"/>
    </row>
    <row r="12930" spans="1:5" x14ac:dyDescent="0.35">
      <c r="A12930"/>
      <c r="E12930"/>
    </row>
    <row r="12931" spans="1:5" x14ac:dyDescent="0.35">
      <c r="A12931"/>
      <c r="E12931"/>
    </row>
    <row r="12932" spans="1:5" x14ac:dyDescent="0.35">
      <c r="A12932"/>
      <c r="E12932"/>
    </row>
    <row r="12933" spans="1:5" x14ac:dyDescent="0.35">
      <c r="A12933"/>
      <c r="E12933"/>
    </row>
    <row r="12934" spans="1:5" x14ac:dyDescent="0.35">
      <c r="A12934"/>
      <c r="E12934"/>
    </row>
    <row r="12935" spans="1:5" x14ac:dyDescent="0.35">
      <c r="A12935"/>
      <c r="E12935"/>
    </row>
    <row r="12936" spans="1:5" x14ac:dyDescent="0.35">
      <c r="A12936"/>
      <c r="E12936"/>
    </row>
    <row r="12937" spans="1:5" x14ac:dyDescent="0.35">
      <c r="A12937"/>
      <c r="E12937"/>
    </row>
    <row r="12938" spans="1:5" x14ac:dyDescent="0.35">
      <c r="A12938"/>
      <c r="E12938"/>
    </row>
    <row r="12939" spans="1:5" x14ac:dyDescent="0.35">
      <c r="A12939"/>
      <c r="E12939"/>
    </row>
    <row r="12940" spans="1:5" x14ac:dyDescent="0.35">
      <c r="A12940"/>
      <c r="E12940"/>
    </row>
    <row r="12941" spans="1:5" x14ac:dyDescent="0.35">
      <c r="A12941"/>
      <c r="E12941"/>
    </row>
    <row r="12942" spans="1:5" x14ac:dyDescent="0.35">
      <c r="A12942"/>
      <c r="E12942"/>
    </row>
    <row r="12943" spans="1:5" x14ac:dyDescent="0.35">
      <c r="A12943"/>
      <c r="E12943"/>
    </row>
    <row r="12944" spans="1:5" x14ac:dyDescent="0.35">
      <c r="A12944"/>
      <c r="E12944"/>
    </row>
    <row r="12945" spans="1:5" x14ac:dyDescent="0.35">
      <c r="A12945"/>
      <c r="E12945"/>
    </row>
    <row r="12946" spans="1:5" x14ac:dyDescent="0.35">
      <c r="A12946"/>
      <c r="E12946"/>
    </row>
    <row r="12947" spans="1:5" x14ac:dyDescent="0.35">
      <c r="A12947"/>
      <c r="E12947"/>
    </row>
    <row r="12948" spans="1:5" x14ac:dyDescent="0.35">
      <c r="A12948"/>
      <c r="E12948"/>
    </row>
    <row r="12949" spans="1:5" x14ac:dyDescent="0.35">
      <c r="A12949"/>
      <c r="E12949"/>
    </row>
    <row r="12950" spans="1:5" x14ac:dyDescent="0.35">
      <c r="A12950"/>
      <c r="E12950"/>
    </row>
    <row r="12951" spans="1:5" x14ac:dyDescent="0.35">
      <c r="A12951"/>
      <c r="E12951"/>
    </row>
    <row r="12952" spans="1:5" x14ac:dyDescent="0.35">
      <c r="A12952"/>
      <c r="E12952"/>
    </row>
    <row r="12953" spans="1:5" x14ac:dyDescent="0.35">
      <c r="A12953"/>
      <c r="E12953"/>
    </row>
    <row r="12954" spans="1:5" x14ac:dyDescent="0.35">
      <c r="A12954"/>
      <c r="E12954"/>
    </row>
    <row r="12955" spans="1:5" x14ac:dyDescent="0.35">
      <c r="A12955"/>
      <c r="E12955"/>
    </row>
    <row r="12956" spans="1:5" x14ac:dyDescent="0.35">
      <c r="A12956"/>
      <c r="E12956"/>
    </row>
    <row r="12957" spans="1:5" x14ac:dyDescent="0.35">
      <c r="A12957"/>
      <c r="E12957"/>
    </row>
    <row r="12958" spans="1:5" x14ac:dyDescent="0.35">
      <c r="A12958"/>
      <c r="E12958"/>
    </row>
    <row r="12959" spans="1:5" x14ac:dyDescent="0.35">
      <c r="A12959"/>
      <c r="E12959"/>
    </row>
    <row r="12960" spans="1:5" x14ac:dyDescent="0.35">
      <c r="A12960"/>
      <c r="E12960"/>
    </row>
    <row r="12961" spans="1:5" x14ac:dyDescent="0.35">
      <c r="A12961"/>
      <c r="E12961"/>
    </row>
    <row r="12962" spans="1:5" x14ac:dyDescent="0.35">
      <c r="A12962"/>
      <c r="E12962"/>
    </row>
    <row r="12963" spans="1:5" x14ac:dyDescent="0.35">
      <c r="A12963"/>
      <c r="E12963"/>
    </row>
    <row r="12964" spans="1:5" x14ac:dyDescent="0.35">
      <c r="A12964"/>
      <c r="E12964"/>
    </row>
    <row r="12965" spans="1:5" x14ac:dyDescent="0.35">
      <c r="A12965"/>
      <c r="E12965"/>
    </row>
    <row r="12966" spans="1:5" x14ac:dyDescent="0.35">
      <c r="A12966"/>
      <c r="E12966"/>
    </row>
    <row r="12967" spans="1:5" x14ac:dyDescent="0.35">
      <c r="A12967"/>
      <c r="E12967"/>
    </row>
    <row r="12968" spans="1:5" x14ac:dyDescent="0.35">
      <c r="A12968"/>
      <c r="E12968"/>
    </row>
    <row r="12969" spans="1:5" x14ac:dyDescent="0.35">
      <c r="A12969"/>
      <c r="E12969"/>
    </row>
    <row r="12970" spans="1:5" x14ac:dyDescent="0.35">
      <c r="A12970"/>
      <c r="E12970"/>
    </row>
    <row r="12971" spans="1:5" x14ac:dyDescent="0.35">
      <c r="A12971"/>
      <c r="E12971"/>
    </row>
    <row r="12972" spans="1:5" x14ac:dyDescent="0.35">
      <c r="A12972"/>
      <c r="E12972"/>
    </row>
    <row r="12973" spans="1:5" x14ac:dyDescent="0.35">
      <c r="A12973"/>
      <c r="E12973"/>
    </row>
    <row r="12974" spans="1:5" x14ac:dyDescent="0.35">
      <c r="A12974"/>
      <c r="E12974"/>
    </row>
    <row r="12975" spans="1:5" x14ac:dyDescent="0.35">
      <c r="A12975"/>
      <c r="E12975"/>
    </row>
    <row r="12976" spans="1:5" x14ac:dyDescent="0.35">
      <c r="A12976"/>
      <c r="E12976"/>
    </row>
    <row r="12977" spans="1:5" x14ac:dyDescent="0.35">
      <c r="A12977"/>
      <c r="E12977"/>
    </row>
    <row r="12978" spans="1:5" x14ac:dyDescent="0.35">
      <c r="A12978"/>
      <c r="E12978"/>
    </row>
    <row r="12979" spans="1:5" x14ac:dyDescent="0.35">
      <c r="A12979"/>
      <c r="E12979"/>
    </row>
    <row r="12980" spans="1:5" x14ac:dyDescent="0.35">
      <c r="A12980"/>
      <c r="E12980"/>
    </row>
    <row r="12981" spans="1:5" x14ac:dyDescent="0.35">
      <c r="A12981"/>
      <c r="E12981"/>
    </row>
    <row r="12982" spans="1:5" x14ac:dyDescent="0.35">
      <c r="A12982"/>
      <c r="E12982"/>
    </row>
    <row r="12983" spans="1:5" x14ac:dyDescent="0.35">
      <c r="A12983"/>
      <c r="E12983"/>
    </row>
    <row r="12984" spans="1:5" x14ac:dyDescent="0.35">
      <c r="A12984"/>
      <c r="E12984"/>
    </row>
    <row r="12985" spans="1:5" x14ac:dyDescent="0.35">
      <c r="A12985"/>
      <c r="E12985"/>
    </row>
    <row r="12986" spans="1:5" x14ac:dyDescent="0.35">
      <c r="A12986"/>
      <c r="E12986"/>
    </row>
    <row r="12987" spans="1:5" x14ac:dyDescent="0.35">
      <c r="A12987"/>
      <c r="E12987"/>
    </row>
    <row r="12988" spans="1:5" x14ac:dyDescent="0.35">
      <c r="A12988"/>
      <c r="E12988"/>
    </row>
    <row r="12989" spans="1:5" x14ac:dyDescent="0.35">
      <c r="A12989"/>
      <c r="E12989"/>
    </row>
    <row r="12990" spans="1:5" x14ac:dyDescent="0.35">
      <c r="A12990"/>
      <c r="E12990"/>
    </row>
    <row r="12991" spans="1:5" x14ac:dyDescent="0.35">
      <c r="A12991"/>
      <c r="E12991"/>
    </row>
    <row r="12992" spans="1:5" x14ac:dyDescent="0.35">
      <c r="A12992"/>
      <c r="E12992"/>
    </row>
    <row r="12993" spans="1:5" x14ac:dyDescent="0.35">
      <c r="A12993"/>
      <c r="E12993"/>
    </row>
    <row r="12994" spans="1:5" x14ac:dyDescent="0.35">
      <c r="A12994"/>
      <c r="E12994"/>
    </row>
    <row r="12995" spans="1:5" x14ac:dyDescent="0.35">
      <c r="A12995"/>
      <c r="E12995"/>
    </row>
    <row r="12996" spans="1:5" x14ac:dyDescent="0.35">
      <c r="A12996"/>
      <c r="E12996"/>
    </row>
    <row r="12997" spans="1:5" x14ac:dyDescent="0.35">
      <c r="A12997"/>
      <c r="E12997"/>
    </row>
    <row r="12998" spans="1:5" x14ac:dyDescent="0.35">
      <c r="A12998"/>
      <c r="E12998"/>
    </row>
    <row r="12999" spans="1:5" x14ac:dyDescent="0.35">
      <c r="A12999"/>
      <c r="E12999"/>
    </row>
    <row r="13000" spans="1:5" x14ac:dyDescent="0.35">
      <c r="A13000"/>
      <c r="E13000"/>
    </row>
    <row r="13001" spans="1:5" x14ac:dyDescent="0.35">
      <c r="A13001"/>
      <c r="E13001"/>
    </row>
    <row r="13002" spans="1:5" x14ac:dyDescent="0.35">
      <c r="A13002"/>
      <c r="E13002"/>
    </row>
    <row r="13003" spans="1:5" x14ac:dyDescent="0.35">
      <c r="A13003"/>
      <c r="E13003"/>
    </row>
    <row r="13004" spans="1:5" x14ac:dyDescent="0.35">
      <c r="A13004"/>
      <c r="E13004"/>
    </row>
    <row r="13005" spans="1:5" x14ac:dyDescent="0.35">
      <c r="A13005"/>
      <c r="E13005"/>
    </row>
    <row r="13006" spans="1:5" x14ac:dyDescent="0.35">
      <c r="A13006"/>
      <c r="E13006"/>
    </row>
    <row r="13007" spans="1:5" x14ac:dyDescent="0.35">
      <c r="A13007"/>
      <c r="E13007"/>
    </row>
    <row r="13008" spans="1:5" x14ac:dyDescent="0.35">
      <c r="A13008"/>
      <c r="E13008"/>
    </row>
    <row r="13009" spans="1:5" x14ac:dyDescent="0.35">
      <c r="A13009"/>
      <c r="E13009"/>
    </row>
    <row r="13010" spans="1:5" x14ac:dyDescent="0.35">
      <c r="A13010"/>
      <c r="E13010"/>
    </row>
    <row r="13011" spans="1:5" x14ac:dyDescent="0.35">
      <c r="A13011"/>
      <c r="E13011"/>
    </row>
    <row r="13012" spans="1:5" x14ac:dyDescent="0.35">
      <c r="A13012"/>
      <c r="E13012"/>
    </row>
    <row r="13013" spans="1:5" x14ac:dyDescent="0.35">
      <c r="A13013"/>
      <c r="E13013"/>
    </row>
    <row r="13014" spans="1:5" x14ac:dyDescent="0.35">
      <c r="A13014"/>
      <c r="E13014"/>
    </row>
    <row r="13015" spans="1:5" x14ac:dyDescent="0.35">
      <c r="A13015"/>
      <c r="E13015"/>
    </row>
    <row r="13016" spans="1:5" x14ac:dyDescent="0.35">
      <c r="A13016"/>
      <c r="E13016"/>
    </row>
    <row r="13017" spans="1:5" x14ac:dyDescent="0.35">
      <c r="A13017"/>
      <c r="E13017"/>
    </row>
    <row r="13018" spans="1:5" x14ac:dyDescent="0.35">
      <c r="A13018"/>
      <c r="E13018"/>
    </row>
    <row r="13019" spans="1:5" x14ac:dyDescent="0.35">
      <c r="A13019"/>
      <c r="E13019"/>
    </row>
    <row r="13020" spans="1:5" x14ac:dyDescent="0.35">
      <c r="A13020"/>
      <c r="E13020"/>
    </row>
    <row r="13021" spans="1:5" x14ac:dyDescent="0.35">
      <c r="A13021"/>
      <c r="E13021"/>
    </row>
    <row r="13022" spans="1:5" x14ac:dyDescent="0.35">
      <c r="A13022"/>
      <c r="E13022"/>
    </row>
    <row r="13023" spans="1:5" x14ac:dyDescent="0.35">
      <c r="A13023"/>
      <c r="E13023"/>
    </row>
    <row r="13024" spans="1:5" x14ac:dyDescent="0.35">
      <c r="A13024"/>
      <c r="E13024"/>
    </row>
    <row r="13025" spans="1:5" x14ac:dyDescent="0.35">
      <c r="A13025"/>
      <c r="E13025"/>
    </row>
    <row r="13026" spans="1:5" x14ac:dyDescent="0.35">
      <c r="A13026"/>
      <c r="E13026"/>
    </row>
    <row r="13027" spans="1:5" x14ac:dyDescent="0.35">
      <c r="A13027"/>
      <c r="E13027"/>
    </row>
    <row r="13028" spans="1:5" x14ac:dyDescent="0.35">
      <c r="A13028"/>
      <c r="E13028"/>
    </row>
    <row r="13029" spans="1:5" x14ac:dyDescent="0.35">
      <c r="A13029"/>
      <c r="E13029"/>
    </row>
    <row r="13030" spans="1:5" x14ac:dyDescent="0.35">
      <c r="A13030"/>
      <c r="E13030"/>
    </row>
    <row r="13031" spans="1:5" x14ac:dyDescent="0.35">
      <c r="A13031"/>
      <c r="E13031"/>
    </row>
    <row r="13032" spans="1:5" x14ac:dyDescent="0.35">
      <c r="A13032"/>
      <c r="E13032"/>
    </row>
    <row r="13033" spans="1:5" x14ac:dyDescent="0.35">
      <c r="A13033"/>
      <c r="E13033"/>
    </row>
    <row r="13034" spans="1:5" x14ac:dyDescent="0.35">
      <c r="A13034"/>
      <c r="E13034"/>
    </row>
    <row r="13035" spans="1:5" x14ac:dyDescent="0.35">
      <c r="A13035"/>
      <c r="E13035"/>
    </row>
    <row r="13036" spans="1:5" x14ac:dyDescent="0.35">
      <c r="A13036"/>
      <c r="E13036"/>
    </row>
    <row r="13037" spans="1:5" x14ac:dyDescent="0.35">
      <c r="A13037"/>
      <c r="E13037"/>
    </row>
    <row r="13038" spans="1:5" x14ac:dyDescent="0.35">
      <c r="A13038"/>
      <c r="E13038"/>
    </row>
    <row r="13039" spans="1:5" x14ac:dyDescent="0.35">
      <c r="A13039"/>
      <c r="E13039"/>
    </row>
    <row r="13040" spans="1:5" x14ac:dyDescent="0.35">
      <c r="A13040"/>
      <c r="E13040"/>
    </row>
    <row r="13041" spans="1:5" x14ac:dyDescent="0.35">
      <c r="A13041"/>
      <c r="E13041"/>
    </row>
    <row r="13042" spans="1:5" x14ac:dyDescent="0.35">
      <c r="A13042"/>
      <c r="E13042"/>
    </row>
    <row r="13043" spans="1:5" x14ac:dyDescent="0.35">
      <c r="A13043"/>
      <c r="E13043"/>
    </row>
    <row r="13044" spans="1:5" x14ac:dyDescent="0.35">
      <c r="A13044"/>
      <c r="E13044"/>
    </row>
    <row r="13045" spans="1:5" x14ac:dyDescent="0.35">
      <c r="A13045"/>
      <c r="E13045"/>
    </row>
    <row r="13046" spans="1:5" x14ac:dyDescent="0.35">
      <c r="A13046"/>
      <c r="E13046"/>
    </row>
    <row r="13047" spans="1:5" x14ac:dyDescent="0.35">
      <c r="A13047"/>
      <c r="E13047"/>
    </row>
    <row r="13048" spans="1:5" x14ac:dyDescent="0.35">
      <c r="A13048"/>
      <c r="E13048"/>
    </row>
    <row r="13049" spans="1:5" x14ac:dyDescent="0.35">
      <c r="A13049"/>
      <c r="E13049"/>
    </row>
    <row r="13050" spans="1:5" x14ac:dyDescent="0.35">
      <c r="A13050"/>
      <c r="E13050"/>
    </row>
    <row r="13051" spans="1:5" x14ac:dyDescent="0.35">
      <c r="A13051"/>
      <c r="E13051"/>
    </row>
    <row r="13052" spans="1:5" x14ac:dyDescent="0.35">
      <c r="A13052"/>
      <c r="E13052"/>
    </row>
    <row r="13053" spans="1:5" x14ac:dyDescent="0.35">
      <c r="A13053"/>
      <c r="E13053"/>
    </row>
    <row r="13054" spans="1:5" x14ac:dyDescent="0.35">
      <c r="A13054"/>
      <c r="E13054"/>
    </row>
    <row r="13055" spans="1:5" x14ac:dyDescent="0.35">
      <c r="A13055"/>
      <c r="E13055"/>
    </row>
    <row r="13056" spans="1:5" x14ac:dyDescent="0.35">
      <c r="A13056"/>
      <c r="E13056"/>
    </row>
    <row r="13057" spans="1:5" x14ac:dyDescent="0.35">
      <c r="A13057"/>
      <c r="E13057"/>
    </row>
    <row r="13058" spans="1:5" x14ac:dyDescent="0.35">
      <c r="A13058"/>
      <c r="E13058"/>
    </row>
    <row r="13059" spans="1:5" x14ac:dyDescent="0.35">
      <c r="A13059"/>
      <c r="E13059"/>
    </row>
    <row r="13060" spans="1:5" x14ac:dyDescent="0.35">
      <c r="A13060"/>
      <c r="E13060"/>
    </row>
    <row r="13061" spans="1:5" x14ac:dyDescent="0.35">
      <c r="A13061"/>
      <c r="E13061"/>
    </row>
    <row r="13062" spans="1:5" x14ac:dyDescent="0.35">
      <c r="A13062"/>
      <c r="E13062"/>
    </row>
    <row r="13063" spans="1:5" x14ac:dyDescent="0.35">
      <c r="A13063"/>
      <c r="E13063"/>
    </row>
    <row r="13064" spans="1:5" x14ac:dyDescent="0.35">
      <c r="A13064"/>
      <c r="E13064"/>
    </row>
    <row r="13065" spans="1:5" x14ac:dyDescent="0.35">
      <c r="A13065"/>
      <c r="E13065"/>
    </row>
    <row r="13066" spans="1:5" x14ac:dyDescent="0.35">
      <c r="A13066"/>
      <c r="E13066"/>
    </row>
    <row r="13067" spans="1:5" x14ac:dyDescent="0.35">
      <c r="A13067"/>
      <c r="E13067"/>
    </row>
    <row r="13068" spans="1:5" x14ac:dyDescent="0.35">
      <c r="A13068"/>
      <c r="E13068"/>
    </row>
    <row r="13069" spans="1:5" x14ac:dyDescent="0.35">
      <c r="A13069"/>
      <c r="E13069"/>
    </row>
    <row r="13070" spans="1:5" x14ac:dyDescent="0.35">
      <c r="A13070"/>
      <c r="E13070"/>
    </row>
    <row r="13071" spans="1:5" x14ac:dyDescent="0.35">
      <c r="A13071"/>
      <c r="E13071"/>
    </row>
    <row r="13072" spans="1:5" x14ac:dyDescent="0.35">
      <c r="A13072"/>
      <c r="E13072"/>
    </row>
    <row r="13073" spans="1:5" x14ac:dyDescent="0.35">
      <c r="A13073"/>
      <c r="E13073"/>
    </row>
    <row r="13074" spans="1:5" x14ac:dyDescent="0.35">
      <c r="A13074"/>
      <c r="E13074"/>
    </row>
    <row r="13075" spans="1:5" x14ac:dyDescent="0.35">
      <c r="A13075"/>
      <c r="E13075"/>
    </row>
    <row r="13076" spans="1:5" x14ac:dyDescent="0.35">
      <c r="A13076"/>
      <c r="E13076"/>
    </row>
    <row r="13077" spans="1:5" x14ac:dyDescent="0.35">
      <c r="A13077"/>
      <c r="E13077"/>
    </row>
    <row r="13078" spans="1:5" x14ac:dyDescent="0.35">
      <c r="A13078"/>
      <c r="E13078"/>
    </row>
    <row r="13079" spans="1:5" x14ac:dyDescent="0.35">
      <c r="A13079"/>
      <c r="E13079"/>
    </row>
    <row r="13080" spans="1:5" x14ac:dyDescent="0.35">
      <c r="A13080"/>
      <c r="E13080"/>
    </row>
    <row r="13081" spans="1:5" x14ac:dyDescent="0.35">
      <c r="A13081"/>
      <c r="E13081"/>
    </row>
    <row r="13082" spans="1:5" x14ac:dyDescent="0.35">
      <c r="A13082"/>
      <c r="E13082"/>
    </row>
    <row r="13083" spans="1:5" x14ac:dyDescent="0.35">
      <c r="A13083"/>
      <c r="E13083"/>
    </row>
    <row r="13084" spans="1:5" x14ac:dyDescent="0.35">
      <c r="A13084"/>
      <c r="E13084"/>
    </row>
    <row r="13085" spans="1:5" x14ac:dyDescent="0.35">
      <c r="A13085"/>
      <c r="E13085"/>
    </row>
    <row r="13086" spans="1:5" x14ac:dyDescent="0.35">
      <c r="A13086"/>
      <c r="E13086"/>
    </row>
    <row r="13087" spans="1:5" x14ac:dyDescent="0.35">
      <c r="A13087"/>
      <c r="E13087"/>
    </row>
    <row r="13088" spans="1:5" x14ac:dyDescent="0.35">
      <c r="A13088"/>
      <c r="E13088"/>
    </row>
    <row r="13089" spans="1:5" x14ac:dyDescent="0.35">
      <c r="A13089"/>
      <c r="E13089"/>
    </row>
    <row r="13090" spans="1:5" x14ac:dyDescent="0.35">
      <c r="A13090"/>
      <c r="E13090"/>
    </row>
    <row r="13091" spans="1:5" x14ac:dyDescent="0.35">
      <c r="A13091"/>
      <c r="E13091"/>
    </row>
    <row r="13092" spans="1:5" x14ac:dyDescent="0.35">
      <c r="A13092"/>
      <c r="E13092"/>
    </row>
    <row r="13093" spans="1:5" x14ac:dyDescent="0.35">
      <c r="A13093"/>
      <c r="E13093"/>
    </row>
    <row r="13094" spans="1:5" x14ac:dyDescent="0.35">
      <c r="A13094"/>
      <c r="E13094"/>
    </row>
    <row r="13095" spans="1:5" x14ac:dyDescent="0.35">
      <c r="A13095"/>
      <c r="E13095"/>
    </row>
    <row r="13096" spans="1:5" x14ac:dyDescent="0.35">
      <c r="A13096"/>
      <c r="E13096"/>
    </row>
    <row r="13097" spans="1:5" x14ac:dyDescent="0.35">
      <c r="A13097"/>
      <c r="E13097"/>
    </row>
    <row r="13098" spans="1:5" x14ac:dyDescent="0.35">
      <c r="A13098"/>
      <c r="E13098"/>
    </row>
    <row r="13099" spans="1:5" x14ac:dyDescent="0.35">
      <c r="A13099"/>
      <c r="E13099"/>
    </row>
    <row r="13100" spans="1:5" x14ac:dyDescent="0.35">
      <c r="A13100"/>
      <c r="E13100"/>
    </row>
    <row r="13101" spans="1:5" x14ac:dyDescent="0.35">
      <c r="A13101"/>
      <c r="E13101"/>
    </row>
    <row r="13102" spans="1:5" x14ac:dyDescent="0.35">
      <c r="A13102"/>
      <c r="E13102"/>
    </row>
    <row r="13103" spans="1:5" x14ac:dyDescent="0.35">
      <c r="A13103"/>
      <c r="E13103"/>
    </row>
    <row r="13104" spans="1:5" x14ac:dyDescent="0.35">
      <c r="A13104"/>
      <c r="E13104"/>
    </row>
    <row r="13105" spans="1:5" x14ac:dyDescent="0.35">
      <c r="A13105"/>
      <c r="E13105"/>
    </row>
    <row r="13106" spans="1:5" x14ac:dyDescent="0.35">
      <c r="A13106"/>
      <c r="E13106"/>
    </row>
    <row r="13107" spans="1:5" x14ac:dyDescent="0.35">
      <c r="A13107"/>
      <c r="E13107"/>
    </row>
    <row r="13108" spans="1:5" x14ac:dyDescent="0.35">
      <c r="A13108"/>
      <c r="E13108"/>
    </row>
    <row r="13109" spans="1:5" x14ac:dyDescent="0.35">
      <c r="A13109"/>
      <c r="E13109"/>
    </row>
    <row r="13110" spans="1:5" x14ac:dyDescent="0.35">
      <c r="A13110"/>
      <c r="E13110"/>
    </row>
    <row r="13111" spans="1:5" x14ac:dyDescent="0.35">
      <c r="A13111"/>
      <c r="E13111"/>
    </row>
    <row r="13112" spans="1:5" x14ac:dyDescent="0.35">
      <c r="A13112"/>
      <c r="E13112"/>
    </row>
    <row r="13113" spans="1:5" x14ac:dyDescent="0.35">
      <c r="A13113"/>
      <c r="E13113"/>
    </row>
    <row r="13114" spans="1:5" x14ac:dyDescent="0.35">
      <c r="A13114"/>
      <c r="E13114"/>
    </row>
    <row r="13115" spans="1:5" x14ac:dyDescent="0.35">
      <c r="A13115"/>
      <c r="E13115"/>
    </row>
    <row r="13116" spans="1:5" x14ac:dyDescent="0.35">
      <c r="A13116"/>
      <c r="E13116"/>
    </row>
    <row r="13117" spans="1:5" x14ac:dyDescent="0.35">
      <c r="A13117"/>
      <c r="E13117"/>
    </row>
    <row r="13118" spans="1:5" x14ac:dyDescent="0.35">
      <c r="A13118"/>
      <c r="E13118"/>
    </row>
    <row r="13119" spans="1:5" x14ac:dyDescent="0.35">
      <c r="A13119"/>
      <c r="E13119"/>
    </row>
    <row r="13120" spans="1:5" x14ac:dyDescent="0.35">
      <c r="A13120"/>
      <c r="E13120"/>
    </row>
    <row r="13121" spans="1:5" x14ac:dyDescent="0.35">
      <c r="A13121"/>
      <c r="E13121"/>
    </row>
    <row r="13122" spans="1:5" x14ac:dyDescent="0.35">
      <c r="A13122"/>
      <c r="E13122"/>
    </row>
    <row r="13123" spans="1:5" x14ac:dyDescent="0.35">
      <c r="A13123"/>
      <c r="E13123"/>
    </row>
    <row r="13124" spans="1:5" x14ac:dyDescent="0.35">
      <c r="A13124"/>
      <c r="E13124"/>
    </row>
    <row r="13125" spans="1:5" x14ac:dyDescent="0.35">
      <c r="A13125"/>
      <c r="E13125"/>
    </row>
    <row r="13126" spans="1:5" x14ac:dyDescent="0.35">
      <c r="A13126"/>
      <c r="E13126"/>
    </row>
    <row r="13127" spans="1:5" x14ac:dyDescent="0.35">
      <c r="A13127"/>
      <c r="E13127"/>
    </row>
    <row r="13128" spans="1:5" x14ac:dyDescent="0.35">
      <c r="A13128"/>
      <c r="E13128"/>
    </row>
    <row r="13129" spans="1:5" x14ac:dyDescent="0.35">
      <c r="A13129"/>
      <c r="E13129"/>
    </row>
    <row r="13130" spans="1:5" x14ac:dyDescent="0.35">
      <c r="A13130"/>
      <c r="E13130"/>
    </row>
    <row r="13131" spans="1:5" x14ac:dyDescent="0.35">
      <c r="A13131"/>
      <c r="E13131"/>
    </row>
    <row r="13132" spans="1:5" x14ac:dyDescent="0.35">
      <c r="A13132"/>
      <c r="E13132"/>
    </row>
    <row r="13133" spans="1:5" x14ac:dyDescent="0.35">
      <c r="A13133"/>
      <c r="E13133"/>
    </row>
    <row r="13134" spans="1:5" x14ac:dyDescent="0.35">
      <c r="A13134"/>
      <c r="E13134"/>
    </row>
    <row r="13135" spans="1:5" x14ac:dyDescent="0.35">
      <c r="A13135"/>
      <c r="E13135"/>
    </row>
    <row r="13136" spans="1:5" x14ac:dyDescent="0.35">
      <c r="A13136"/>
      <c r="E13136"/>
    </row>
    <row r="13137" spans="1:5" x14ac:dyDescent="0.35">
      <c r="A13137"/>
      <c r="E13137"/>
    </row>
    <row r="13138" spans="1:5" x14ac:dyDescent="0.35">
      <c r="A13138"/>
      <c r="E13138"/>
    </row>
    <row r="13139" spans="1:5" x14ac:dyDescent="0.35">
      <c r="A13139"/>
      <c r="E13139"/>
    </row>
    <row r="13140" spans="1:5" x14ac:dyDescent="0.35">
      <c r="A13140"/>
      <c r="E13140"/>
    </row>
    <row r="13141" spans="1:5" x14ac:dyDescent="0.35">
      <c r="A13141"/>
      <c r="E13141"/>
    </row>
    <row r="13142" spans="1:5" x14ac:dyDescent="0.35">
      <c r="A13142"/>
      <c r="E13142"/>
    </row>
    <row r="13143" spans="1:5" x14ac:dyDescent="0.35">
      <c r="A13143"/>
      <c r="E13143"/>
    </row>
    <row r="13144" spans="1:5" x14ac:dyDescent="0.35">
      <c r="A13144"/>
      <c r="E13144"/>
    </row>
    <row r="13145" spans="1:5" x14ac:dyDescent="0.35">
      <c r="A13145"/>
      <c r="E13145"/>
    </row>
    <row r="13146" spans="1:5" x14ac:dyDescent="0.35">
      <c r="A13146"/>
      <c r="E13146"/>
    </row>
    <row r="13147" spans="1:5" x14ac:dyDescent="0.35">
      <c r="A13147"/>
      <c r="E13147"/>
    </row>
    <row r="13148" spans="1:5" x14ac:dyDescent="0.35">
      <c r="A13148"/>
      <c r="E13148"/>
    </row>
    <row r="13149" spans="1:5" x14ac:dyDescent="0.35">
      <c r="A13149"/>
      <c r="E13149"/>
    </row>
    <row r="13150" spans="1:5" x14ac:dyDescent="0.35">
      <c r="A13150"/>
      <c r="E13150"/>
    </row>
    <row r="13151" spans="1:5" x14ac:dyDescent="0.35">
      <c r="A13151"/>
      <c r="E13151"/>
    </row>
    <row r="13152" spans="1:5" x14ac:dyDescent="0.35">
      <c r="A13152"/>
      <c r="E13152"/>
    </row>
    <row r="13153" spans="1:5" x14ac:dyDescent="0.35">
      <c r="A13153"/>
      <c r="E13153"/>
    </row>
    <row r="13154" spans="1:5" x14ac:dyDescent="0.35">
      <c r="A13154"/>
      <c r="E13154"/>
    </row>
    <row r="13155" spans="1:5" x14ac:dyDescent="0.35">
      <c r="A13155"/>
      <c r="E13155"/>
    </row>
    <row r="13156" spans="1:5" x14ac:dyDescent="0.35">
      <c r="A13156"/>
      <c r="E13156"/>
    </row>
    <row r="13157" spans="1:5" x14ac:dyDescent="0.35">
      <c r="A13157"/>
      <c r="E13157"/>
    </row>
    <row r="13158" spans="1:5" x14ac:dyDescent="0.35">
      <c r="A13158"/>
      <c r="E13158"/>
    </row>
    <row r="13159" spans="1:5" x14ac:dyDescent="0.35">
      <c r="A13159"/>
      <c r="E13159"/>
    </row>
    <row r="13160" spans="1:5" x14ac:dyDescent="0.35">
      <c r="A13160"/>
      <c r="E13160"/>
    </row>
    <row r="13161" spans="1:5" x14ac:dyDescent="0.35">
      <c r="A13161"/>
      <c r="E13161"/>
    </row>
    <row r="13162" spans="1:5" x14ac:dyDescent="0.35">
      <c r="A13162"/>
      <c r="E13162"/>
    </row>
    <row r="13163" spans="1:5" x14ac:dyDescent="0.35">
      <c r="A13163"/>
      <c r="E13163"/>
    </row>
    <row r="13164" spans="1:5" x14ac:dyDescent="0.35">
      <c r="A13164"/>
      <c r="E13164"/>
    </row>
    <row r="13165" spans="1:5" x14ac:dyDescent="0.35">
      <c r="A13165"/>
      <c r="E13165"/>
    </row>
    <row r="13166" spans="1:5" x14ac:dyDescent="0.35">
      <c r="A13166"/>
      <c r="E13166"/>
    </row>
    <row r="13167" spans="1:5" x14ac:dyDescent="0.35">
      <c r="A13167"/>
      <c r="E13167"/>
    </row>
    <row r="13168" spans="1:5" x14ac:dyDescent="0.35">
      <c r="A13168"/>
      <c r="E13168"/>
    </row>
    <row r="13169" spans="1:5" x14ac:dyDescent="0.35">
      <c r="A13169"/>
      <c r="E13169"/>
    </row>
    <row r="13170" spans="1:5" x14ac:dyDescent="0.35">
      <c r="A13170"/>
      <c r="E13170"/>
    </row>
    <row r="13171" spans="1:5" x14ac:dyDescent="0.35">
      <c r="A13171"/>
      <c r="E13171"/>
    </row>
    <row r="13172" spans="1:5" x14ac:dyDescent="0.35">
      <c r="A13172"/>
      <c r="E13172"/>
    </row>
    <row r="13173" spans="1:5" x14ac:dyDescent="0.35">
      <c r="A13173"/>
      <c r="E13173"/>
    </row>
    <row r="13174" spans="1:5" x14ac:dyDescent="0.35">
      <c r="A13174"/>
      <c r="E13174"/>
    </row>
    <row r="13175" spans="1:5" x14ac:dyDescent="0.35">
      <c r="A13175"/>
      <c r="E13175"/>
    </row>
    <row r="13176" spans="1:5" x14ac:dyDescent="0.35">
      <c r="A13176"/>
      <c r="E13176"/>
    </row>
    <row r="13177" spans="1:5" x14ac:dyDescent="0.35">
      <c r="A13177"/>
      <c r="E13177"/>
    </row>
    <row r="13178" spans="1:5" x14ac:dyDescent="0.35">
      <c r="A13178"/>
      <c r="E13178"/>
    </row>
    <row r="13179" spans="1:5" x14ac:dyDescent="0.35">
      <c r="A13179"/>
      <c r="E13179"/>
    </row>
    <row r="13180" spans="1:5" x14ac:dyDescent="0.35">
      <c r="A13180"/>
      <c r="E13180"/>
    </row>
    <row r="13181" spans="1:5" x14ac:dyDescent="0.35">
      <c r="A13181"/>
      <c r="E13181"/>
    </row>
    <row r="13182" spans="1:5" x14ac:dyDescent="0.35">
      <c r="A13182"/>
      <c r="E13182"/>
    </row>
    <row r="13183" spans="1:5" x14ac:dyDescent="0.35">
      <c r="A13183"/>
      <c r="E13183"/>
    </row>
    <row r="13184" spans="1:5" x14ac:dyDescent="0.35">
      <c r="A13184"/>
      <c r="E13184"/>
    </row>
    <row r="13185" spans="1:5" x14ac:dyDescent="0.35">
      <c r="A13185"/>
      <c r="E13185"/>
    </row>
    <row r="13186" spans="1:5" x14ac:dyDescent="0.35">
      <c r="A13186"/>
      <c r="E13186"/>
    </row>
    <row r="13187" spans="1:5" x14ac:dyDescent="0.35">
      <c r="A13187"/>
      <c r="E13187"/>
    </row>
    <row r="13188" spans="1:5" x14ac:dyDescent="0.35">
      <c r="A13188"/>
      <c r="E13188"/>
    </row>
    <row r="13189" spans="1:5" x14ac:dyDescent="0.35">
      <c r="A13189"/>
      <c r="E13189"/>
    </row>
    <row r="13190" spans="1:5" x14ac:dyDescent="0.35">
      <c r="A13190"/>
      <c r="E13190"/>
    </row>
    <row r="13191" spans="1:5" x14ac:dyDescent="0.35">
      <c r="A13191"/>
      <c r="E13191"/>
    </row>
    <row r="13192" spans="1:5" x14ac:dyDescent="0.35">
      <c r="A13192"/>
      <c r="E13192"/>
    </row>
    <row r="13193" spans="1:5" x14ac:dyDescent="0.35">
      <c r="A13193"/>
      <c r="E13193"/>
    </row>
    <row r="13194" spans="1:5" x14ac:dyDescent="0.35">
      <c r="A13194"/>
      <c r="E13194"/>
    </row>
    <row r="13195" spans="1:5" x14ac:dyDescent="0.35">
      <c r="A13195"/>
      <c r="E13195"/>
    </row>
    <row r="13196" spans="1:5" x14ac:dyDescent="0.35">
      <c r="A13196"/>
      <c r="E13196"/>
    </row>
    <row r="13197" spans="1:5" x14ac:dyDescent="0.35">
      <c r="A13197"/>
      <c r="E13197"/>
    </row>
    <row r="13198" spans="1:5" x14ac:dyDescent="0.35">
      <c r="A13198"/>
      <c r="E13198"/>
    </row>
    <row r="13199" spans="1:5" x14ac:dyDescent="0.35">
      <c r="A13199"/>
      <c r="E13199"/>
    </row>
    <row r="13200" spans="1:5" x14ac:dyDescent="0.35">
      <c r="A13200"/>
      <c r="E13200"/>
    </row>
    <row r="13201" spans="1:5" x14ac:dyDescent="0.35">
      <c r="A13201"/>
      <c r="E13201"/>
    </row>
    <row r="13202" spans="1:5" x14ac:dyDescent="0.35">
      <c r="A13202"/>
      <c r="E13202"/>
    </row>
    <row r="13203" spans="1:5" x14ac:dyDescent="0.35">
      <c r="A13203"/>
      <c r="E13203"/>
    </row>
    <row r="13204" spans="1:5" x14ac:dyDescent="0.35">
      <c r="A13204"/>
      <c r="E13204"/>
    </row>
    <row r="13205" spans="1:5" x14ac:dyDescent="0.35">
      <c r="A13205"/>
      <c r="E13205"/>
    </row>
    <row r="13206" spans="1:5" x14ac:dyDescent="0.35">
      <c r="A13206"/>
      <c r="E13206"/>
    </row>
    <row r="13207" spans="1:5" x14ac:dyDescent="0.35">
      <c r="A13207"/>
      <c r="E13207"/>
    </row>
    <row r="13208" spans="1:5" x14ac:dyDescent="0.35">
      <c r="A13208"/>
      <c r="E13208"/>
    </row>
    <row r="13209" spans="1:5" x14ac:dyDescent="0.35">
      <c r="A13209"/>
      <c r="E13209"/>
    </row>
    <row r="13210" spans="1:5" x14ac:dyDescent="0.35">
      <c r="A13210"/>
      <c r="E13210"/>
    </row>
    <row r="13211" spans="1:5" x14ac:dyDescent="0.35">
      <c r="A13211"/>
      <c r="E13211"/>
    </row>
    <row r="13212" spans="1:5" x14ac:dyDescent="0.35">
      <c r="A13212"/>
      <c r="E13212"/>
    </row>
    <row r="13213" spans="1:5" x14ac:dyDescent="0.35">
      <c r="A13213"/>
      <c r="E13213"/>
    </row>
    <row r="13214" spans="1:5" x14ac:dyDescent="0.35">
      <c r="A13214"/>
      <c r="E13214"/>
    </row>
    <row r="13215" spans="1:5" x14ac:dyDescent="0.35">
      <c r="A13215"/>
      <c r="E13215"/>
    </row>
    <row r="13216" spans="1:5" x14ac:dyDescent="0.35">
      <c r="A13216"/>
      <c r="E13216"/>
    </row>
    <row r="13217" spans="1:5" x14ac:dyDescent="0.35">
      <c r="A13217"/>
      <c r="E13217"/>
    </row>
    <row r="13218" spans="1:5" x14ac:dyDescent="0.35">
      <c r="A13218"/>
      <c r="E13218"/>
    </row>
    <row r="13219" spans="1:5" x14ac:dyDescent="0.35">
      <c r="A13219"/>
      <c r="E13219"/>
    </row>
    <row r="13220" spans="1:5" x14ac:dyDescent="0.35">
      <c r="A13220"/>
      <c r="E13220"/>
    </row>
    <row r="13221" spans="1:5" x14ac:dyDescent="0.35">
      <c r="A13221"/>
      <c r="E13221"/>
    </row>
    <row r="13222" spans="1:5" x14ac:dyDescent="0.35">
      <c r="A13222"/>
      <c r="E13222"/>
    </row>
    <row r="13223" spans="1:5" x14ac:dyDescent="0.35">
      <c r="A13223"/>
      <c r="E13223"/>
    </row>
    <row r="13224" spans="1:5" x14ac:dyDescent="0.35">
      <c r="A13224"/>
      <c r="E13224"/>
    </row>
    <row r="13225" spans="1:5" x14ac:dyDescent="0.35">
      <c r="A13225"/>
      <c r="E13225"/>
    </row>
    <row r="13226" spans="1:5" x14ac:dyDescent="0.35">
      <c r="A13226"/>
      <c r="E13226"/>
    </row>
    <row r="13227" spans="1:5" x14ac:dyDescent="0.35">
      <c r="A13227"/>
      <c r="E13227"/>
    </row>
    <row r="13228" spans="1:5" x14ac:dyDescent="0.35">
      <c r="A13228"/>
      <c r="E13228"/>
    </row>
    <row r="13229" spans="1:5" x14ac:dyDescent="0.35">
      <c r="A13229"/>
      <c r="E13229"/>
    </row>
    <row r="13230" spans="1:5" x14ac:dyDescent="0.35">
      <c r="A13230"/>
      <c r="E13230"/>
    </row>
    <row r="13231" spans="1:5" x14ac:dyDescent="0.35">
      <c r="A13231"/>
      <c r="E13231"/>
    </row>
    <row r="13232" spans="1:5" x14ac:dyDescent="0.35">
      <c r="A13232"/>
      <c r="E13232"/>
    </row>
    <row r="13233" spans="1:5" x14ac:dyDescent="0.35">
      <c r="A13233"/>
      <c r="E13233"/>
    </row>
    <row r="13234" spans="1:5" x14ac:dyDescent="0.35">
      <c r="A13234"/>
      <c r="E13234"/>
    </row>
    <row r="13235" spans="1:5" x14ac:dyDescent="0.35">
      <c r="A13235"/>
      <c r="E13235"/>
    </row>
    <row r="13236" spans="1:5" x14ac:dyDescent="0.35">
      <c r="A13236"/>
      <c r="E13236"/>
    </row>
    <row r="13237" spans="1:5" x14ac:dyDescent="0.35">
      <c r="A13237"/>
      <c r="E13237"/>
    </row>
    <row r="13238" spans="1:5" x14ac:dyDescent="0.35">
      <c r="A13238"/>
      <c r="E13238"/>
    </row>
    <row r="13239" spans="1:5" x14ac:dyDescent="0.35">
      <c r="A13239"/>
      <c r="E13239"/>
    </row>
    <row r="13240" spans="1:5" x14ac:dyDescent="0.35">
      <c r="A13240"/>
      <c r="E13240"/>
    </row>
    <row r="13241" spans="1:5" x14ac:dyDescent="0.35">
      <c r="A13241"/>
      <c r="E13241"/>
    </row>
    <row r="13242" spans="1:5" x14ac:dyDescent="0.35">
      <c r="A13242"/>
      <c r="E13242"/>
    </row>
    <row r="13243" spans="1:5" x14ac:dyDescent="0.35">
      <c r="A13243"/>
      <c r="E13243"/>
    </row>
    <row r="13244" spans="1:5" x14ac:dyDescent="0.35">
      <c r="A13244"/>
      <c r="E13244"/>
    </row>
    <row r="13245" spans="1:5" x14ac:dyDescent="0.35">
      <c r="A13245"/>
      <c r="E13245"/>
    </row>
    <row r="13246" spans="1:5" x14ac:dyDescent="0.35">
      <c r="A13246"/>
      <c r="E13246"/>
    </row>
    <row r="13247" spans="1:5" x14ac:dyDescent="0.35">
      <c r="A13247"/>
      <c r="E13247"/>
    </row>
    <row r="13248" spans="1:5" x14ac:dyDescent="0.35">
      <c r="A13248"/>
      <c r="E13248"/>
    </row>
    <row r="13249" spans="1:5" x14ac:dyDescent="0.35">
      <c r="A13249"/>
      <c r="E13249"/>
    </row>
    <row r="13250" spans="1:5" x14ac:dyDescent="0.35">
      <c r="A13250"/>
      <c r="E13250"/>
    </row>
    <row r="13251" spans="1:5" x14ac:dyDescent="0.35">
      <c r="A13251"/>
      <c r="E13251"/>
    </row>
    <row r="13252" spans="1:5" x14ac:dyDescent="0.35">
      <c r="A13252"/>
      <c r="E13252"/>
    </row>
    <row r="13253" spans="1:5" x14ac:dyDescent="0.35">
      <c r="A13253"/>
      <c r="E13253"/>
    </row>
    <row r="13254" spans="1:5" x14ac:dyDescent="0.35">
      <c r="A13254"/>
      <c r="E13254"/>
    </row>
    <row r="13255" spans="1:5" x14ac:dyDescent="0.35">
      <c r="A13255"/>
      <c r="E13255"/>
    </row>
    <row r="13256" spans="1:5" x14ac:dyDescent="0.35">
      <c r="A13256"/>
      <c r="E13256"/>
    </row>
    <row r="13257" spans="1:5" x14ac:dyDescent="0.35">
      <c r="A13257"/>
      <c r="E13257"/>
    </row>
    <row r="13258" spans="1:5" x14ac:dyDescent="0.35">
      <c r="A13258"/>
      <c r="E13258"/>
    </row>
    <row r="13259" spans="1:5" x14ac:dyDescent="0.35">
      <c r="A13259"/>
      <c r="E13259"/>
    </row>
    <row r="13260" spans="1:5" x14ac:dyDescent="0.35">
      <c r="A13260"/>
      <c r="E13260"/>
    </row>
    <row r="13261" spans="1:5" x14ac:dyDescent="0.35">
      <c r="A13261"/>
      <c r="E13261"/>
    </row>
    <row r="13262" spans="1:5" x14ac:dyDescent="0.35">
      <c r="A13262"/>
      <c r="E13262"/>
    </row>
    <row r="13263" spans="1:5" x14ac:dyDescent="0.35">
      <c r="A13263"/>
      <c r="E13263"/>
    </row>
    <row r="13264" spans="1:5" x14ac:dyDescent="0.35">
      <c r="A13264"/>
      <c r="E13264"/>
    </row>
    <row r="13265" spans="1:5" x14ac:dyDescent="0.35">
      <c r="A13265"/>
      <c r="E13265"/>
    </row>
    <row r="13266" spans="1:5" x14ac:dyDescent="0.35">
      <c r="A13266"/>
      <c r="E13266"/>
    </row>
    <row r="13267" spans="1:5" x14ac:dyDescent="0.35">
      <c r="A13267"/>
      <c r="E13267"/>
    </row>
    <row r="13268" spans="1:5" x14ac:dyDescent="0.35">
      <c r="A13268"/>
      <c r="E13268"/>
    </row>
    <row r="13269" spans="1:5" x14ac:dyDescent="0.35">
      <c r="A13269"/>
      <c r="E13269"/>
    </row>
    <row r="13270" spans="1:5" x14ac:dyDescent="0.35">
      <c r="A13270"/>
      <c r="E13270"/>
    </row>
    <row r="13271" spans="1:5" x14ac:dyDescent="0.35">
      <c r="A13271"/>
      <c r="E13271"/>
    </row>
    <row r="13272" spans="1:5" x14ac:dyDescent="0.35">
      <c r="A13272"/>
      <c r="E13272"/>
    </row>
    <row r="13273" spans="1:5" x14ac:dyDescent="0.35">
      <c r="A13273"/>
      <c r="E13273"/>
    </row>
    <row r="13274" spans="1:5" x14ac:dyDescent="0.35">
      <c r="A13274"/>
      <c r="E13274"/>
    </row>
    <row r="13275" spans="1:5" x14ac:dyDescent="0.35">
      <c r="A13275"/>
      <c r="E13275"/>
    </row>
    <row r="13276" spans="1:5" x14ac:dyDescent="0.35">
      <c r="A13276"/>
      <c r="E13276"/>
    </row>
    <row r="13277" spans="1:5" x14ac:dyDescent="0.35">
      <c r="A13277"/>
      <c r="E13277"/>
    </row>
    <row r="13278" spans="1:5" x14ac:dyDescent="0.35">
      <c r="A13278"/>
      <c r="E13278"/>
    </row>
    <row r="13279" spans="1:5" x14ac:dyDescent="0.35">
      <c r="A13279"/>
      <c r="E13279"/>
    </row>
    <row r="13280" spans="1:5" x14ac:dyDescent="0.35">
      <c r="A13280"/>
      <c r="E13280"/>
    </row>
    <row r="13281" spans="1:5" x14ac:dyDescent="0.35">
      <c r="A13281"/>
      <c r="E13281"/>
    </row>
    <row r="13282" spans="1:5" x14ac:dyDescent="0.35">
      <c r="A13282"/>
      <c r="E13282"/>
    </row>
    <row r="13283" spans="1:5" x14ac:dyDescent="0.35">
      <c r="A13283"/>
      <c r="E13283"/>
    </row>
    <row r="13284" spans="1:5" x14ac:dyDescent="0.35">
      <c r="A13284"/>
      <c r="E13284"/>
    </row>
    <row r="13285" spans="1:5" x14ac:dyDescent="0.35">
      <c r="A13285"/>
      <c r="E13285"/>
    </row>
    <row r="13286" spans="1:5" x14ac:dyDescent="0.35">
      <c r="A13286"/>
      <c r="E13286"/>
    </row>
    <row r="13287" spans="1:5" x14ac:dyDescent="0.35">
      <c r="A13287"/>
      <c r="E13287"/>
    </row>
    <row r="13288" spans="1:5" x14ac:dyDescent="0.35">
      <c r="A13288"/>
      <c r="E13288"/>
    </row>
    <row r="13289" spans="1:5" x14ac:dyDescent="0.35">
      <c r="A13289"/>
      <c r="E13289"/>
    </row>
    <row r="13290" spans="1:5" x14ac:dyDescent="0.35">
      <c r="A13290"/>
      <c r="E13290"/>
    </row>
    <row r="13291" spans="1:5" x14ac:dyDescent="0.35">
      <c r="A13291"/>
      <c r="E13291"/>
    </row>
    <row r="13292" spans="1:5" x14ac:dyDescent="0.35">
      <c r="A13292"/>
      <c r="E13292"/>
    </row>
    <row r="13293" spans="1:5" x14ac:dyDescent="0.35">
      <c r="A13293"/>
      <c r="E13293"/>
    </row>
    <row r="13294" spans="1:5" x14ac:dyDescent="0.35">
      <c r="A13294"/>
      <c r="E13294"/>
    </row>
    <row r="13295" spans="1:5" x14ac:dyDescent="0.35">
      <c r="A13295"/>
      <c r="E13295"/>
    </row>
    <row r="13296" spans="1:5" x14ac:dyDescent="0.35">
      <c r="A13296"/>
      <c r="E13296"/>
    </row>
    <row r="13297" spans="1:5" x14ac:dyDescent="0.35">
      <c r="A13297"/>
      <c r="E13297"/>
    </row>
    <row r="13298" spans="1:5" x14ac:dyDescent="0.35">
      <c r="A13298"/>
      <c r="E13298"/>
    </row>
    <row r="13299" spans="1:5" x14ac:dyDescent="0.35">
      <c r="A13299"/>
      <c r="E13299"/>
    </row>
    <row r="13300" spans="1:5" x14ac:dyDescent="0.35">
      <c r="A13300"/>
      <c r="E13300"/>
    </row>
    <row r="13301" spans="1:5" x14ac:dyDescent="0.35">
      <c r="A13301"/>
      <c r="E13301"/>
    </row>
    <row r="13302" spans="1:5" x14ac:dyDescent="0.35">
      <c r="A13302"/>
      <c r="E13302"/>
    </row>
    <row r="13303" spans="1:5" x14ac:dyDescent="0.35">
      <c r="A13303"/>
      <c r="E13303"/>
    </row>
    <row r="13304" spans="1:5" x14ac:dyDescent="0.35">
      <c r="A13304"/>
      <c r="E13304"/>
    </row>
    <row r="13305" spans="1:5" x14ac:dyDescent="0.35">
      <c r="A13305"/>
      <c r="E13305"/>
    </row>
    <row r="13306" spans="1:5" x14ac:dyDescent="0.35">
      <c r="A13306"/>
      <c r="E13306"/>
    </row>
    <row r="13307" spans="1:5" x14ac:dyDescent="0.35">
      <c r="A13307"/>
      <c r="E13307"/>
    </row>
    <row r="13308" spans="1:5" x14ac:dyDescent="0.35">
      <c r="A13308"/>
      <c r="E13308"/>
    </row>
    <row r="13309" spans="1:5" x14ac:dyDescent="0.35">
      <c r="A13309"/>
      <c r="E13309"/>
    </row>
    <row r="13310" spans="1:5" x14ac:dyDescent="0.35">
      <c r="A13310"/>
      <c r="E13310"/>
    </row>
    <row r="13311" spans="1:5" x14ac:dyDescent="0.35">
      <c r="A13311"/>
      <c r="E13311"/>
    </row>
    <row r="13312" spans="1:5" x14ac:dyDescent="0.35">
      <c r="A13312"/>
      <c r="E13312"/>
    </row>
    <row r="13313" spans="1:5" x14ac:dyDescent="0.35">
      <c r="A13313"/>
      <c r="E13313"/>
    </row>
    <row r="13314" spans="1:5" x14ac:dyDescent="0.35">
      <c r="A13314"/>
      <c r="E13314"/>
    </row>
    <row r="13315" spans="1:5" x14ac:dyDescent="0.35">
      <c r="A13315"/>
      <c r="E13315"/>
    </row>
    <row r="13316" spans="1:5" x14ac:dyDescent="0.35">
      <c r="A13316"/>
      <c r="E13316"/>
    </row>
    <row r="13317" spans="1:5" x14ac:dyDescent="0.35">
      <c r="A13317"/>
      <c r="E13317"/>
    </row>
    <row r="13318" spans="1:5" x14ac:dyDescent="0.35">
      <c r="A13318"/>
      <c r="E13318"/>
    </row>
    <row r="13319" spans="1:5" x14ac:dyDescent="0.35">
      <c r="A13319"/>
      <c r="E13319"/>
    </row>
    <row r="13320" spans="1:5" x14ac:dyDescent="0.35">
      <c r="A13320"/>
      <c r="E13320"/>
    </row>
    <row r="13321" spans="1:5" x14ac:dyDescent="0.35">
      <c r="A13321"/>
      <c r="E13321"/>
    </row>
    <row r="13322" spans="1:5" x14ac:dyDescent="0.35">
      <c r="A13322"/>
      <c r="E13322"/>
    </row>
    <row r="13323" spans="1:5" x14ac:dyDescent="0.35">
      <c r="A13323"/>
      <c r="E13323"/>
    </row>
    <row r="13324" spans="1:5" x14ac:dyDescent="0.35">
      <c r="A13324"/>
      <c r="E13324"/>
    </row>
    <row r="13325" spans="1:5" x14ac:dyDescent="0.35">
      <c r="A13325"/>
      <c r="E13325"/>
    </row>
    <row r="13326" spans="1:5" x14ac:dyDescent="0.35">
      <c r="A13326"/>
      <c r="E13326"/>
    </row>
    <row r="13327" spans="1:5" x14ac:dyDescent="0.35">
      <c r="A13327"/>
      <c r="E13327"/>
    </row>
    <row r="13328" spans="1:5" x14ac:dyDescent="0.35">
      <c r="A13328"/>
      <c r="E13328"/>
    </row>
    <row r="13329" spans="1:5" x14ac:dyDescent="0.35">
      <c r="A13329"/>
      <c r="E13329"/>
    </row>
    <row r="13330" spans="1:5" x14ac:dyDescent="0.35">
      <c r="A13330"/>
      <c r="E13330"/>
    </row>
    <row r="13331" spans="1:5" x14ac:dyDescent="0.35">
      <c r="A13331"/>
      <c r="E13331"/>
    </row>
    <row r="13332" spans="1:5" x14ac:dyDescent="0.35">
      <c r="A13332"/>
      <c r="E13332"/>
    </row>
    <row r="13333" spans="1:5" x14ac:dyDescent="0.35">
      <c r="A13333"/>
      <c r="E13333"/>
    </row>
    <row r="13334" spans="1:5" x14ac:dyDescent="0.35">
      <c r="A13334"/>
      <c r="E13334"/>
    </row>
    <row r="13335" spans="1:5" x14ac:dyDescent="0.35">
      <c r="A13335"/>
      <c r="E13335"/>
    </row>
    <row r="13336" spans="1:5" x14ac:dyDescent="0.35">
      <c r="A13336"/>
      <c r="E13336"/>
    </row>
    <row r="13337" spans="1:5" x14ac:dyDescent="0.35">
      <c r="A13337"/>
      <c r="E13337"/>
    </row>
    <row r="13338" spans="1:5" x14ac:dyDescent="0.35">
      <c r="A13338"/>
      <c r="E13338"/>
    </row>
    <row r="13339" spans="1:5" x14ac:dyDescent="0.35">
      <c r="A13339"/>
      <c r="E13339"/>
    </row>
    <row r="13340" spans="1:5" x14ac:dyDescent="0.35">
      <c r="A13340"/>
      <c r="E13340"/>
    </row>
    <row r="13341" spans="1:5" x14ac:dyDescent="0.35">
      <c r="A13341"/>
      <c r="E13341"/>
    </row>
    <row r="13342" spans="1:5" x14ac:dyDescent="0.35">
      <c r="A13342"/>
      <c r="E13342"/>
    </row>
    <row r="13343" spans="1:5" x14ac:dyDescent="0.35">
      <c r="A13343"/>
      <c r="E13343"/>
    </row>
    <row r="13344" spans="1:5" x14ac:dyDescent="0.35">
      <c r="A13344"/>
      <c r="E13344"/>
    </row>
    <row r="13345" spans="1:5" x14ac:dyDescent="0.35">
      <c r="A13345"/>
      <c r="E13345"/>
    </row>
    <row r="13346" spans="1:5" x14ac:dyDescent="0.35">
      <c r="A13346"/>
      <c r="E13346"/>
    </row>
    <row r="13347" spans="1:5" x14ac:dyDescent="0.35">
      <c r="A13347"/>
      <c r="E13347"/>
    </row>
    <row r="13348" spans="1:5" x14ac:dyDescent="0.35">
      <c r="A13348"/>
      <c r="E13348"/>
    </row>
    <row r="13349" spans="1:5" x14ac:dyDescent="0.35">
      <c r="A13349"/>
      <c r="E13349"/>
    </row>
    <row r="13350" spans="1:5" x14ac:dyDescent="0.35">
      <c r="A13350"/>
      <c r="E13350"/>
    </row>
    <row r="13351" spans="1:5" x14ac:dyDescent="0.35">
      <c r="A13351"/>
      <c r="E13351"/>
    </row>
    <row r="13352" spans="1:5" x14ac:dyDescent="0.35">
      <c r="A13352"/>
      <c r="E13352"/>
    </row>
    <row r="13353" spans="1:5" x14ac:dyDescent="0.35">
      <c r="A13353"/>
      <c r="E13353"/>
    </row>
    <row r="13354" spans="1:5" x14ac:dyDescent="0.35">
      <c r="A13354"/>
      <c r="E13354"/>
    </row>
    <row r="13355" spans="1:5" x14ac:dyDescent="0.35">
      <c r="A13355"/>
      <c r="E13355"/>
    </row>
    <row r="13356" spans="1:5" x14ac:dyDescent="0.35">
      <c r="A13356"/>
      <c r="E13356"/>
    </row>
    <row r="13357" spans="1:5" x14ac:dyDescent="0.35">
      <c r="A13357"/>
      <c r="E13357"/>
    </row>
    <row r="13358" spans="1:5" x14ac:dyDescent="0.35">
      <c r="A13358"/>
      <c r="E13358"/>
    </row>
    <row r="13359" spans="1:5" x14ac:dyDescent="0.35">
      <c r="A13359"/>
      <c r="E13359"/>
    </row>
    <row r="13360" spans="1:5" x14ac:dyDescent="0.35">
      <c r="A13360"/>
      <c r="E13360"/>
    </row>
    <row r="13361" spans="1:5" x14ac:dyDescent="0.35">
      <c r="A13361"/>
      <c r="E13361"/>
    </row>
    <row r="13362" spans="1:5" x14ac:dyDescent="0.35">
      <c r="A13362"/>
      <c r="E13362"/>
    </row>
    <row r="13363" spans="1:5" x14ac:dyDescent="0.35">
      <c r="A13363"/>
      <c r="E13363"/>
    </row>
    <row r="13364" spans="1:5" x14ac:dyDescent="0.35">
      <c r="A13364"/>
      <c r="E13364"/>
    </row>
    <row r="13365" spans="1:5" x14ac:dyDescent="0.35">
      <c r="A13365"/>
      <c r="E13365"/>
    </row>
    <row r="13366" spans="1:5" x14ac:dyDescent="0.35">
      <c r="A13366"/>
      <c r="E13366"/>
    </row>
    <row r="13367" spans="1:5" x14ac:dyDescent="0.35">
      <c r="A13367"/>
      <c r="E13367"/>
    </row>
    <row r="13368" spans="1:5" x14ac:dyDescent="0.35">
      <c r="A13368"/>
      <c r="E13368"/>
    </row>
    <row r="13369" spans="1:5" x14ac:dyDescent="0.35">
      <c r="A13369"/>
      <c r="E13369"/>
    </row>
    <row r="13370" spans="1:5" x14ac:dyDescent="0.35">
      <c r="A13370"/>
      <c r="E13370"/>
    </row>
    <row r="13371" spans="1:5" x14ac:dyDescent="0.35">
      <c r="A13371"/>
      <c r="E13371"/>
    </row>
    <row r="13372" spans="1:5" x14ac:dyDescent="0.35">
      <c r="A13372"/>
      <c r="E13372"/>
    </row>
    <row r="13373" spans="1:5" x14ac:dyDescent="0.35">
      <c r="A13373"/>
      <c r="E13373"/>
    </row>
    <row r="13374" spans="1:5" x14ac:dyDescent="0.35">
      <c r="A13374"/>
      <c r="E13374"/>
    </row>
    <row r="13375" spans="1:5" x14ac:dyDescent="0.35">
      <c r="A13375"/>
      <c r="E13375"/>
    </row>
    <row r="13376" spans="1:5" x14ac:dyDescent="0.35">
      <c r="A13376"/>
      <c r="E13376"/>
    </row>
    <row r="13377" spans="1:5" x14ac:dyDescent="0.35">
      <c r="A13377"/>
      <c r="E13377"/>
    </row>
    <row r="13378" spans="1:5" x14ac:dyDescent="0.35">
      <c r="A13378"/>
      <c r="E13378"/>
    </row>
    <row r="13379" spans="1:5" x14ac:dyDescent="0.35">
      <c r="A13379"/>
      <c r="E13379"/>
    </row>
    <row r="13380" spans="1:5" x14ac:dyDescent="0.35">
      <c r="A13380"/>
      <c r="E13380"/>
    </row>
    <row r="13381" spans="1:5" x14ac:dyDescent="0.35">
      <c r="A13381"/>
      <c r="E13381"/>
    </row>
    <row r="13382" spans="1:5" x14ac:dyDescent="0.35">
      <c r="A13382"/>
      <c r="E13382"/>
    </row>
    <row r="13383" spans="1:5" x14ac:dyDescent="0.35">
      <c r="A13383"/>
      <c r="E13383"/>
    </row>
    <row r="13384" spans="1:5" x14ac:dyDescent="0.35">
      <c r="A13384"/>
      <c r="E13384"/>
    </row>
    <row r="13385" spans="1:5" x14ac:dyDescent="0.35">
      <c r="A13385"/>
      <c r="E13385"/>
    </row>
    <row r="13386" spans="1:5" x14ac:dyDescent="0.35">
      <c r="A13386"/>
      <c r="E13386"/>
    </row>
    <row r="13387" spans="1:5" x14ac:dyDescent="0.35">
      <c r="A13387"/>
      <c r="E13387"/>
    </row>
    <row r="13388" spans="1:5" x14ac:dyDescent="0.35">
      <c r="A13388"/>
      <c r="E13388"/>
    </row>
    <row r="13389" spans="1:5" x14ac:dyDescent="0.35">
      <c r="A13389"/>
      <c r="E13389"/>
    </row>
    <row r="13390" spans="1:5" x14ac:dyDescent="0.35">
      <c r="A13390"/>
      <c r="E13390"/>
    </row>
    <row r="13391" spans="1:5" x14ac:dyDescent="0.35">
      <c r="A13391"/>
      <c r="E13391"/>
    </row>
    <row r="13392" spans="1:5" x14ac:dyDescent="0.35">
      <c r="A13392"/>
      <c r="E13392"/>
    </row>
    <row r="13393" spans="1:5" x14ac:dyDescent="0.35">
      <c r="A13393"/>
      <c r="E13393"/>
    </row>
    <row r="13394" spans="1:5" x14ac:dyDescent="0.35">
      <c r="A13394"/>
      <c r="E13394"/>
    </row>
    <row r="13395" spans="1:5" x14ac:dyDescent="0.35">
      <c r="A13395"/>
      <c r="E13395"/>
    </row>
    <row r="13396" spans="1:5" x14ac:dyDescent="0.35">
      <c r="A13396"/>
      <c r="E13396"/>
    </row>
    <row r="13397" spans="1:5" x14ac:dyDescent="0.35">
      <c r="A13397"/>
      <c r="E13397"/>
    </row>
    <row r="13398" spans="1:5" x14ac:dyDescent="0.35">
      <c r="A13398"/>
      <c r="E13398"/>
    </row>
    <row r="13399" spans="1:5" x14ac:dyDescent="0.35">
      <c r="A13399"/>
      <c r="E13399"/>
    </row>
    <row r="13400" spans="1:5" x14ac:dyDescent="0.35">
      <c r="A13400"/>
      <c r="E13400"/>
    </row>
    <row r="13401" spans="1:5" x14ac:dyDescent="0.35">
      <c r="A13401"/>
      <c r="E13401"/>
    </row>
    <row r="13402" spans="1:5" x14ac:dyDescent="0.35">
      <c r="A13402"/>
      <c r="E13402"/>
    </row>
    <row r="13403" spans="1:5" x14ac:dyDescent="0.35">
      <c r="A13403"/>
      <c r="E13403"/>
    </row>
    <row r="13404" spans="1:5" x14ac:dyDescent="0.35">
      <c r="A13404"/>
      <c r="E13404"/>
    </row>
    <row r="13405" spans="1:5" x14ac:dyDescent="0.35">
      <c r="A13405"/>
      <c r="E13405"/>
    </row>
    <row r="13406" spans="1:5" x14ac:dyDescent="0.35">
      <c r="A13406"/>
      <c r="E13406"/>
    </row>
    <row r="13407" spans="1:5" x14ac:dyDescent="0.35">
      <c r="A13407"/>
      <c r="E13407"/>
    </row>
    <row r="13408" spans="1:5" x14ac:dyDescent="0.35">
      <c r="A13408"/>
      <c r="E13408"/>
    </row>
    <row r="13409" spans="1:5" x14ac:dyDescent="0.35">
      <c r="A13409"/>
      <c r="E13409"/>
    </row>
    <row r="13410" spans="1:5" x14ac:dyDescent="0.35">
      <c r="A13410"/>
      <c r="E13410"/>
    </row>
    <row r="13411" spans="1:5" x14ac:dyDescent="0.35">
      <c r="A13411"/>
      <c r="E13411"/>
    </row>
    <row r="13412" spans="1:5" x14ac:dyDescent="0.35">
      <c r="A13412"/>
      <c r="E13412"/>
    </row>
    <row r="13413" spans="1:5" x14ac:dyDescent="0.35">
      <c r="A13413"/>
      <c r="E13413"/>
    </row>
    <row r="13414" spans="1:5" x14ac:dyDescent="0.35">
      <c r="A13414"/>
      <c r="E13414"/>
    </row>
    <row r="13415" spans="1:5" x14ac:dyDescent="0.35">
      <c r="A13415"/>
      <c r="E13415"/>
    </row>
    <row r="13416" spans="1:5" x14ac:dyDescent="0.35">
      <c r="A13416"/>
      <c r="E13416"/>
    </row>
    <row r="13417" spans="1:5" x14ac:dyDescent="0.35">
      <c r="A13417"/>
      <c r="E13417"/>
    </row>
    <row r="13418" spans="1:5" x14ac:dyDescent="0.35">
      <c r="A13418"/>
      <c r="E13418"/>
    </row>
    <row r="13419" spans="1:5" x14ac:dyDescent="0.35">
      <c r="A13419"/>
      <c r="E13419"/>
    </row>
    <row r="13420" spans="1:5" x14ac:dyDescent="0.35">
      <c r="A13420"/>
      <c r="E13420"/>
    </row>
    <row r="13421" spans="1:5" x14ac:dyDescent="0.35">
      <c r="A13421"/>
      <c r="E13421"/>
    </row>
    <row r="13422" spans="1:5" x14ac:dyDescent="0.35">
      <c r="A13422"/>
      <c r="E13422"/>
    </row>
    <row r="13423" spans="1:5" x14ac:dyDescent="0.35">
      <c r="A13423"/>
      <c r="E13423"/>
    </row>
    <row r="13424" spans="1:5" x14ac:dyDescent="0.35">
      <c r="A13424"/>
      <c r="E13424"/>
    </row>
    <row r="13425" spans="1:5" x14ac:dyDescent="0.35">
      <c r="A13425"/>
      <c r="E13425"/>
    </row>
    <row r="13426" spans="1:5" x14ac:dyDescent="0.35">
      <c r="A13426"/>
      <c r="E13426"/>
    </row>
    <row r="13427" spans="1:5" x14ac:dyDescent="0.35">
      <c r="A13427"/>
      <c r="E13427"/>
    </row>
    <row r="13428" spans="1:5" x14ac:dyDescent="0.35">
      <c r="A13428"/>
      <c r="E13428"/>
    </row>
    <row r="13429" spans="1:5" x14ac:dyDescent="0.35">
      <c r="A13429"/>
      <c r="E13429"/>
    </row>
    <row r="13430" spans="1:5" x14ac:dyDescent="0.35">
      <c r="A13430"/>
      <c r="E13430"/>
    </row>
    <row r="13431" spans="1:5" x14ac:dyDescent="0.35">
      <c r="A13431"/>
      <c r="E13431"/>
    </row>
    <row r="13432" spans="1:5" x14ac:dyDescent="0.35">
      <c r="A13432"/>
      <c r="E13432"/>
    </row>
    <row r="13433" spans="1:5" x14ac:dyDescent="0.35">
      <c r="A13433"/>
      <c r="E13433"/>
    </row>
    <row r="13434" spans="1:5" x14ac:dyDescent="0.35">
      <c r="A13434"/>
      <c r="E13434"/>
    </row>
    <row r="13435" spans="1:5" x14ac:dyDescent="0.35">
      <c r="A13435"/>
      <c r="E13435"/>
    </row>
    <row r="13436" spans="1:5" x14ac:dyDescent="0.35">
      <c r="A13436"/>
      <c r="E13436"/>
    </row>
    <row r="13437" spans="1:5" x14ac:dyDescent="0.35">
      <c r="A13437"/>
      <c r="E13437"/>
    </row>
    <row r="13438" spans="1:5" x14ac:dyDescent="0.35">
      <c r="A13438"/>
      <c r="E13438"/>
    </row>
    <row r="13439" spans="1:5" x14ac:dyDescent="0.35">
      <c r="A13439"/>
      <c r="E13439"/>
    </row>
    <row r="13440" spans="1:5" x14ac:dyDescent="0.35">
      <c r="A13440"/>
      <c r="E13440"/>
    </row>
    <row r="13441" spans="1:5" x14ac:dyDescent="0.35">
      <c r="A13441"/>
      <c r="E13441"/>
    </row>
    <row r="13442" spans="1:5" x14ac:dyDescent="0.35">
      <c r="A13442"/>
      <c r="E13442"/>
    </row>
    <row r="13443" spans="1:5" x14ac:dyDescent="0.35">
      <c r="A13443"/>
      <c r="E13443"/>
    </row>
    <row r="13444" spans="1:5" x14ac:dyDescent="0.35">
      <c r="A13444"/>
      <c r="E13444"/>
    </row>
    <row r="13445" spans="1:5" x14ac:dyDescent="0.35">
      <c r="A13445"/>
      <c r="E13445"/>
    </row>
    <row r="13446" spans="1:5" x14ac:dyDescent="0.35">
      <c r="A13446"/>
      <c r="E13446"/>
    </row>
    <row r="13447" spans="1:5" x14ac:dyDescent="0.35">
      <c r="A13447"/>
      <c r="E13447"/>
    </row>
    <row r="13448" spans="1:5" x14ac:dyDescent="0.35">
      <c r="A13448"/>
      <c r="E13448"/>
    </row>
    <row r="13449" spans="1:5" x14ac:dyDescent="0.35">
      <c r="A13449"/>
      <c r="E13449"/>
    </row>
    <row r="13450" spans="1:5" x14ac:dyDescent="0.35">
      <c r="A13450"/>
      <c r="E13450"/>
    </row>
    <row r="13451" spans="1:5" x14ac:dyDescent="0.35">
      <c r="A13451"/>
      <c r="E13451"/>
    </row>
    <row r="13452" spans="1:5" x14ac:dyDescent="0.35">
      <c r="A13452"/>
      <c r="E13452"/>
    </row>
    <row r="13453" spans="1:5" x14ac:dyDescent="0.35">
      <c r="A13453"/>
      <c r="E13453"/>
    </row>
    <row r="13454" spans="1:5" x14ac:dyDescent="0.35">
      <c r="A13454"/>
      <c r="E13454"/>
    </row>
    <row r="13455" spans="1:5" x14ac:dyDescent="0.35">
      <c r="A13455"/>
      <c r="E13455"/>
    </row>
    <row r="13456" spans="1:5" x14ac:dyDescent="0.35">
      <c r="A13456"/>
      <c r="E13456"/>
    </row>
    <row r="13457" spans="1:5" x14ac:dyDescent="0.35">
      <c r="A13457"/>
      <c r="E13457"/>
    </row>
    <row r="13458" spans="1:5" x14ac:dyDescent="0.35">
      <c r="A13458"/>
      <c r="E13458"/>
    </row>
    <row r="13459" spans="1:5" x14ac:dyDescent="0.35">
      <c r="A13459"/>
      <c r="E13459"/>
    </row>
    <row r="13460" spans="1:5" x14ac:dyDescent="0.35">
      <c r="A13460"/>
      <c r="E13460"/>
    </row>
    <row r="13461" spans="1:5" x14ac:dyDescent="0.35">
      <c r="A13461"/>
      <c r="E13461"/>
    </row>
    <row r="13462" spans="1:5" x14ac:dyDescent="0.35">
      <c r="A13462"/>
      <c r="E13462"/>
    </row>
    <row r="13463" spans="1:5" x14ac:dyDescent="0.35">
      <c r="A13463"/>
      <c r="E13463"/>
    </row>
    <row r="13464" spans="1:5" x14ac:dyDescent="0.35">
      <c r="A13464"/>
      <c r="E13464"/>
    </row>
    <row r="13465" spans="1:5" x14ac:dyDescent="0.35">
      <c r="A13465"/>
      <c r="E13465"/>
    </row>
    <row r="13466" spans="1:5" x14ac:dyDescent="0.35">
      <c r="A13466"/>
      <c r="E13466"/>
    </row>
    <row r="13467" spans="1:5" x14ac:dyDescent="0.35">
      <c r="A13467"/>
      <c r="E13467"/>
    </row>
    <row r="13468" spans="1:5" x14ac:dyDescent="0.35">
      <c r="A13468"/>
      <c r="E13468"/>
    </row>
    <row r="13469" spans="1:5" x14ac:dyDescent="0.35">
      <c r="A13469"/>
      <c r="E13469"/>
    </row>
    <row r="13470" spans="1:5" x14ac:dyDescent="0.35">
      <c r="A13470"/>
      <c r="E13470"/>
    </row>
    <row r="13471" spans="1:5" x14ac:dyDescent="0.35">
      <c r="A13471"/>
      <c r="E13471"/>
    </row>
    <row r="13472" spans="1:5" x14ac:dyDescent="0.35">
      <c r="A13472"/>
      <c r="E13472"/>
    </row>
    <row r="13473" spans="1:5" x14ac:dyDescent="0.35">
      <c r="A13473"/>
      <c r="E13473"/>
    </row>
    <row r="13474" spans="1:5" x14ac:dyDescent="0.35">
      <c r="A13474"/>
      <c r="E13474"/>
    </row>
    <row r="13475" spans="1:5" x14ac:dyDescent="0.35">
      <c r="A13475"/>
      <c r="E13475"/>
    </row>
    <row r="13476" spans="1:5" x14ac:dyDescent="0.35">
      <c r="A13476"/>
      <c r="E13476"/>
    </row>
    <row r="13477" spans="1:5" x14ac:dyDescent="0.35">
      <c r="A13477"/>
      <c r="E13477"/>
    </row>
    <row r="13478" spans="1:5" x14ac:dyDescent="0.35">
      <c r="A13478"/>
      <c r="E13478"/>
    </row>
    <row r="13479" spans="1:5" x14ac:dyDescent="0.35">
      <c r="A13479"/>
      <c r="E13479"/>
    </row>
    <row r="13480" spans="1:5" x14ac:dyDescent="0.35">
      <c r="A13480"/>
      <c r="E13480"/>
    </row>
    <row r="13481" spans="1:5" x14ac:dyDescent="0.35">
      <c r="A13481"/>
      <c r="E13481"/>
    </row>
    <row r="13482" spans="1:5" x14ac:dyDescent="0.35">
      <c r="A13482"/>
      <c r="E13482"/>
    </row>
    <row r="13483" spans="1:5" x14ac:dyDescent="0.35">
      <c r="A13483"/>
      <c r="E13483"/>
    </row>
    <row r="13484" spans="1:5" x14ac:dyDescent="0.35">
      <c r="A13484"/>
      <c r="E13484"/>
    </row>
    <row r="13485" spans="1:5" x14ac:dyDescent="0.35">
      <c r="A13485"/>
      <c r="E13485"/>
    </row>
    <row r="13486" spans="1:5" x14ac:dyDescent="0.35">
      <c r="A13486"/>
      <c r="E13486"/>
    </row>
    <row r="13487" spans="1:5" x14ac:dyDescent="0.35">
      <c r="A13487"/>
      <c r="E13487"/>
    </row>
    <row r="13488" spans="1:5" x14ac:dyDescent="0.35">
      <c r="A13488"/>
      <c r="E13488"/>
    </row>
    <row r="13489" spans="1:5" x14ac:dyDescent="0.35">
      <c r="A13489"/>
      <c r="E13489"/>
    </row>
    <row r="13490" spans="1:5" x14ac:dyDescent="0.35">
      <c r="A13490"/>
      <c r="E13490"/>
    </row>
    <row r="13491" spans="1:5" x14ac:dyDescent="0.35">
      <c r="A13491"/>
      <c r="E13491"/>
    </row>
    <row r="13492" spans="1:5" x14ac:dyDescent="0.35">
      <c r="A13492"/>
      <c r="E13492"/>
    </row>
    <row r="13493" spans="1:5" x14ac:dyDescent="0.35">
      <c r="A13493"/>
      <c r="E13493"/>
    </row>
    <row r="13494" spans="1:5" x14ac:dyDescent="0.35">
      <c r="A13494"/>
      <c r="E13494"/>
    </row>
    <row r="13495" spans="1:5" x14ac:dyDescent="0.35">
      <c r="A13495"/>
      <c r="E13495"/>
    </row>
    <row r="13496" spans="1:5" x14ac:dyDescent="0.35">
      <c r="A13496"/>
      <c r="E13496"/>
    </row>
    <row r="13497" spans="1:5" x14ac:dyDescent="0.35">
      <c r="A13497"/>
      <c r="E13497"/>
    </row>
    <row r="13498" spans="1:5" x14ac:dyDescent="0.35">
      <c r="A13498"/>
      <c r="E13498"/>
    </row>
    <row r="13499" spans="1:5" x14ac:dyDescent="0.35">
      <c r="A13499"/>
      <c r="E13499"/>
    </row>
    <row r="13500" spans="1:5" x14ac:dyDescent="0.35">
      <c r="A13500"/>
      <c r="E13500"/>
    </row>
    <row r="13501" spans="1:5" x14ac:dyDescent="0.35">
      <c r="A13501"/>
      <c r="E13501"/>
    </row>
    <row r="13502" spans="1:5" x14ac:dyDescent="0.35">
      <c r="A13502"/>
      <c r="E13502"/>
    </row>
    <row r="13503" spans="1:5" x14ac:dyDescent="0.35">
      <c r="A13503"/>
      <c r="E13503"/>
    </row>
    <row r="13504" spans="1:5" x14ac:dyDescent="0.35">
      <c r="A13504"/>
      <c r="E13504"/>
    </row>
    <row r="13505" spans="1:5" x14ac:dyDescent="0.35">
      <c r="A13505"/>
      <c r="E13505"/>
    </row>
    <row r="13506" spans="1:5" x14ac:dyDescent="0.35">
      <c r="A13506"/>
      <c r="E13506"/>
    </row>
    <row r="13507" spans="1:5" x14ac:dyDescent="0.35">
      <c r="A13507"/>
      <c r="E13507"/>
    </row>
    <row r="13508" spans="1:5" x14ac:dyDescent="0.35">
      <c r="A13508"/>
      <c r="E13508"/>
    </row>
    <row r="13509" spans="1:5" x14ac:dyDescent="0.35">
      <c r="A13509"/>
      <c r="E13509"/>
    </row>
    <row r="13510" spans="1:5" x14ac:dyDescent="0.35">
      <c r="A13510"/>
      <c r="E13510"/>
    </row>
    <row r="13511" spans="1:5" x14ac:dyDescent="0.35">
      <c r="A13511"/>
      <c r="E13511"/>
    </row>
    <row r="13512" spans="1:5" x14ac:dyDescent="0.35">
      <c r="A13512"/>
      <c r="E13512"/>
    </row>
    <row r="13513" spans="1:5" x14ac:dyDescent="0.35">
      <c r="A13513"/>
      <c r="E13513"/>
    </row>
    <row r="13514" spans="1:5" x14ac:dyDescent="0.35">
      <c r="A13514"/>
      <c r="E13514"/>
    </row>
    <row r="13515" spans="1:5" x14ac:dyDescent="0.35">
      <c r="A13515"/>
      <c r="E13515"/>
    </row>
    <row r="13516" spans="1:5" x14ac:dyDescent="0.35">
      <c r="A13516"/>
      <c r="E13516"/>
    </row>
    <row r="13517" spans="1:5" x14ac:dyDescent="0.35">
      <c r="A13517"/>
      <c r="E13517"/>
    </row>
    <row r="13518" spans="1:5" x14ac:dyDescent="0.35">
      <c r="A13518"/>
      <c r="E13518"/>
    </row>
    <row r="13519" spans="1:5" x14ac:dyDescent="0.35">
      <c r="A13519"/>
      <c r="E13519"/>
    </row>
    <row r="13520" spans="1:5" x14ac:dyDescent="0.35">
      <c r="A13520"/>
      <c r="E13520"/>
    </row>
    <row r="13521" spans="1:5" x14ac:dyDescent="0.35">
      <c r="A13521"/>
      <c r="E13521"/>
    </row>
    <row r="13522" spans="1:5" x14ac:dyDescent="0.35">
      <c r="A13522"/>
      <c r="E13522"/>
    </row>
    <row r="13523" spans="1:5" x14ac:dyDescent="0.35">
      <c r="A13523"/>
      <c r="E13523"/>
    </row>
    <row r="13524" spans="1:5" x14ac:dyDescent="0.35">
      <c r="A13524"/>
      <c r="E13524"/>
    </row>
    <row r="13525" spans="1:5" x14ac:dyDescent="0.35">
      <c r="A13525"/>
      <c r="E13525"/>
    </row>
    <row r="13526" spans="1:5" x14ac:dyDescent="0.35">
      <c r="A13526"/>
      <c r="E13526"/>
    </row>
    <row r="13527" spans="1:5" x14ac:dyDescent="0.35">
      <c r="A13527"/>
      <c r="E13527"/>
    </row>
    <row r="13528" spans="1:5" x14ac:dyDescent="0.35">
      <c r="A13528"/>
      <c r="E13528"/>
    </row>
    <row r="13529" spans="1:5" x14ac:dyDescent="0.35">
      <c r="A13529"/>
      <c r="E13529"/>
    </row>
    <row r="13530" spans="1:5" x14ac:dyDescent="0.35">
      <c r="A13530"/>
      <c r="E13530"/>
    </row>
    <row r="13531" spans="1:5" x14ac:dyDescent="0.35">
      <c r="A13531"/>
      <c r="E13531"/>
    </row>
    <row r="13532" spans="1:5" x14ac:dyDescent="0.35">
      <c r="A13532"/>
      <c r="E13532"/>
    </row>
    <row r="13533" spans="1:5" x14ac:dyDescent="0.35">
      <c r="A13533"/>
      <c r="E13533"/>
    </row>
    <row r="13534" spans="1:5" x14ac:dyDescent="0.35">
      <c r="A13534"/>
      <c r="E13534"/>
    </row>
    <row r="13535" spans="1:5" x14ac:dyDescent="0.35">
      <c r="A13535"/>
      <c r="E13535"/>
    </row>
    <row r="13536" spans="1:5" x14ac:dyDescent="0.35">
      <c r="A13536"/>
      <c r="E13536"/>
    </row>
    <row r="13537" spans="1:5" x14ac:dyDescent="0.35">
      <c r="A13537"/>
      <c r="E13537"/>
    </row>
    <row r="13538" spans="1:5" x14ac:dyDescent="0.35">
      <c r="A13538"/>
      <c r="E13538"/>
    </row>
    <row r="13539" spans="1:5" x14ac:dyDescent="0.35">
      <c r="A13539"/>
      <c r="E13539"/>
    </row>
    <row r="13540" spans="1:5" x14ac:dyDescent="0.35">
      <c r="A13540"/>
      <c r="E13540"/>
    </row>
    <row r="13541" spans="1:5" x14ac:dyDescent="0.35">
      <c r="A13541"/>
      <c r="E13541"/>
    </row>
    <row r="13542" spans="1:5" x14ac:dyDescent="0.35">
      <c r="A13542"/>
      <c r="E13542"/>
    </row>
    <row r="13543" spans="1:5" x14ac:dyDescent="0.35">
      <c r="A13543"/>
      <c r="E13543"/>
    </row>
    <row r="13544" spans="1:5" x14ac:dyDescent="0.35">
      <c r="A13544"/>
      <c r="E13544"/>
    </row>
    <row r="13545" spans="1:5" x14ac:dyDescent="0.35">
      <c r="A13545"/>
      <c r="E13545"/>
    </row>
    <row r="13546" spans="1:5" x14ac:dyDescent="0.35">
      <c r="A13546"/>
      <c r="E13546"/>
    </row>
    <row r="13547" spans="1:5" x14ac:dyDescent="0.35">
      <c r="A13547"/>
      <c r="E13547"/>
    </row>
    <row r="13548" spans="1:5" x14ac:dyDescent="0.35">
      <c r="A13548"/>
      <c r="E13548"/>
    </row>
    <row r="13549" spans="1:5" x14ac:dyDescent="0.35">
      <c r="A13549"/>
      <c r="E13549"/>
    </row>
    <row r="13550" spans="1:5" x14ac:dyDescent="0.35">
      <c r="A13550"/>
      <c r="E13550"/>
    </row>
    <row r="13551" spans="1:5" x14ac:dyDescent="0.35">
      <c r="A13551"/>
      <c r="E13551"/>
    </row>
    <row r="13552" spans="1:5" x14ac:dyDescent="0.35">
      <c r="A13552"/>
      <c r="E13552"/>
    </row>
    <row r="13553" spans="1:5" x14ac:dyDescent="0.35">
      <c r="A13553"/>
      <c r="E13553"/>
    </row>
    <row r="13554" spans="1:5" x14ac:dyDescent="0.35">
      <c r="A13554"/>
      <c r="E13554"/>
    </row>
    <row r="13555" spans="1:5" x14ac:dyDescent="0.35">
      <c r="A13555"/>
      <c r="E13555"/>
    </row>
    <row r="13556" spans="1:5" x14ac:dyDescent="0.35">
      <c r="A13556"/>
      <c r="E13556"/>
    </row>
    <row r="13557" spans="1:5" x14ac:dyDescent="0.35">
      <c r="A13557"/>
      <c r="E13557"/>
    </row>
    <row r="13558" spans="1:5" x14ac:dyDescent="0.35">
      <c r="A13558"/>
      <c r="E13558"/>
    </row>
    <row r="13559" spans="1:5" x14ac:dyDescent="0.35">
      <c r="A13559"/>
      <c r="E13559"/>
    </row>
    <row r="13560" spans="1:5" x14ac:dyDescent="0.35">
      <c r="A13560"/>
      <c r="E13560"/>
    </row>
    <row r="13561" spans="1:5" x14ac:dyDescent="0.35">
      <c r="A13561"/>
      <c r="E13561"/>
    </row>
    <row r="13562" spans="1:5" x14ac:dyDescent="0.35">
      <c r="A13562"/>
      <c r="E13562"/>
    </row>
    <row r="13563" spans="1:5" x14ac:dyDescent="0.35">
      <c r="A13563"/>
      <c r="E13563"/>
    </row>
    <row r="13564" spans="1:5" x14ac:dyDescent="0.35">
      <c r="A13564"/>
      <c r="E13564"/>
    </row>
    <row r="13565" spans="1:5" x14ac:dyDescent="0.35">
      <c r="A13565"/>
      <c r="E13565"/>
    </row>
    <row r="13566" spans="1:5" x14ac:dyDescent="0.35">
      <c r="A13566"/>
      <c r="E13566"/>
    </row>
    <row r="13567" spans="1:5" x14ac:dyDescent="0.35">
      <c r="A13567"/>
      <c r="E13567"/>
    </row>
    <row r="13568" spans="1:5" x14ac:dyDescent="0.35">
      <c r="A13568"/>
      <c r="E13568"/>
    </row>
    <row r="13569" spans="1:5" x14ac:dyDescent="0.35">
      <c r="A13569"/>
      <c r="E13569"/>
    </row>
    <row r="13570" spans="1:5" x14ac:dyDescent="0.35">
      <c r="A13570"/>
      <c r="E13570"/>
    </row>
    <row r="13571" spans="1:5" x14ac:dyDescent="0.35">
      <c r="A13571"/>
      <c r="E13571"/>
    </row>
    <row r="13572" spans="1:5" x14ac:dyDescent="0.35">
      <c r="A13572"/>
      <c r="E13572"/>
    </row>
    <row r="13573" spans="1:5" x14ac:dyDescent="0.35">
      <c r="A13573"/>
      <c r="E13573"/>
    </row>
    <row r="13574" spans="1:5" x14ac:dyDescent="0.35">
      <c r="A13574"/>
      <c r="E13574"/>
    </row>
    <row r="13575" spans="1:5" x14ac:dyDescent="0.35">
      <c r="A13575"/>
      <c r="E13575"/>
    </row>
    <row r="13576" spans="1:5" x14ac:dyDescent="0.35">
      <c r="A13576"/>
      <c r="E13576"/>
    </row>
    <row r="13577" spans="1:5" x14ac:dyDescent="0.35">
      <c r="A13577"/>
      <c r="E13577"/>
    </row>
    <row r="13578" spans="1:5" x14ac:dyDescent="0.35">
      <c r="A13578"/>
      <c r="E13578"/>
    </row>
    <row r="13579" spans="1:5" x14ac:dyDescent="0.35">
      <c r="A13579"/>
      <c r="E13579"/>
    </row>
    <row r="13580" spans="1:5" x14ac:dyDescent="0.35">
      <c r="A13580"/>
      <c r="E13580"/>
    </row>
    <row r="13581" spans="1:5" x14ac:dyDescent="0.35">
      <c r="A13581"/>
      <c r="E13581"/>
    </row>
    <row r="13582" spans="1:5" x14ac:dyDescent="0.35">
      <c r="A13582"/>
      <c r="E13582"/>
    </row>
    <row r="13583" spans="1:5" x14ac:dyDescent="0.35">
      <c r="A13583"/>
      <c r="E13583"/>
    </row>
    <row r="13584" spans="1:5" x14ac:dyDescent="0.35">
      <c r="A13584"/>
      <c r="E13584"/>
    </row>
    <row r="13585" spans="1:5" x14ac:dyDescent="0.35">
      <c r="A13585"/>
      <c r="E13585"/>
    </row>
    <row r="13586" spans="1:5" x14ac:dyDescent="0.35">
      <c r="A13586"/>
      <c r="E13586"/>
    </row>
    <row r="13587" spans="1:5" x14ac:dyDescent="0.35">
      <c r="A13587"/>
      <c r="E13587"/>
    </row>
    <row r="13588" spans="1:5" x14ac:dyDescent="0.35">
      <c r="A13588"/>
      <c r="E13588"/>
    </row>
    <row r="13589" spans="1:5" x14ac:dyDescent="0.35">
      <c r="A13589"/>
      <c r="E13589"/>
    </row>
    <row r="13590" spans="1:5" x14ac:dyDescent="0.35">
      <c r="A13590"/>
      <c r="E13590"/>
    </row>
    <row r="13591" spans="1:5" x14ac:dyDescent="0.35">
      <c r="A13591"/>
      <c r="E13591"/>
    </row>
    <row r="13592" spans="1:5" x14ac:dyDescent="0.35">
      <c r="A13592"/>
      <c r="E13592"/>
    </row>
    <row r="13593" spans="1:5" x14ac:dyDescent="0.35">
      <c r="A13593"/>
      <c r="E13593"/>
    </row>
    <row r="13594" spans="1:5" x14ac:dyDescent="0.35">
      <c r="A13594"/>
      <c r="E13594"/>
    </row>
    <row r="13595" spans="1:5" x14ac:dyDescent="0.35">
      <c r="A13595"/>
      <c r="E13595"/>
    </row>
    <row r="13596" spans="1:5" x14ac:dyDescent="0.35">
      <c r="A13596"/>
      <c r="E13596"/>
    </row>
    <row r="13597" spans="1:5" x14ac:dyDescent="0.35">
      <c r="A13597"/>
      <c r="E13597"/>
    </row>
    <row r="13598" spans="1:5" x14ac:dyDescent="0.35">
      <c r="A13598"/>
      <c r="E13598"/>
    </row>
    <row r="13599" spans="1:5" x14ac:dyDescent="0.35">
      <c r="A13599"/>
      <c r="E13599"/>
    </row>
    <row r="13600" spans="1:5" x14ac:dyDescent="0.35">
      <c r="A13600"/>
      <c r="E13600"/>
    </row>
    <row r="13601" spans="1:5" x14ac:dyDescent="0.35">
      <c r="A13601"/>
      <c r="E13601"/>
    </row>
    <row r="13602" spans="1:5" x14ac:dyDescent="0.35">
      <c r="A13602"/>
      <c r="E13602"/>
    </row>
    <row r="13603" spans="1:5" x14ac:dyDescent="0.35">
      <c r="A13603"/>
      <c r="E13603"/>
    </row>
    <row r="13604" spans="1:5" x14ac:dyDescent="0.35">
      <c r="A13604"/>
      <c r="E13604"/>
    </row>
    <row r="13605" spans="1:5" x14ac:dyDescent="0.35">
      <c r="A13605"/>
      <c r="E13605"/>
    </row>
    <row r="13606" spans="1:5" x14ac:dyDescent="0.35">
      <c r="A13606"/>
      <c r="E13606"/>
    </row>
    <row r="13607" spans="1:5" x14ac:dyDescent="0.35">
      <c r="A13607"/>
      <c r="E13607"/>
    </row>
    <row r="13608" spans="1:5" x14ac:dyDescent="0.35">
      <c r="A13608"/>
      <c r="E13608"/>
    </row>
    <row r="13609" spans="1:5" x14ac:dyDescent="0.35">
      <c r="A13609"/>
      <c r="E13609"/>
    </row>
    <row r="13610" spans="1:5" x14ac:dyDescent="0.35">
      <c r="A13610"/>
      <c r="E13610"/>
    </row>
    <row r="13611" spans="1:5" x14ac:dyDescent="0.35">
      <c r="A13611"/>
      <c r="E13611"/>
    </row>
    <row r="13612" spans="1:5" x14ac:dyDescent="0.35">
      <c r="A13612"/>
      <c r="E13612"/>
    </row>
    <row r="13613" spans="1:5" x14ac:dyDescent="0.35">
      <c r="A13613"/>
      <c r="E13613"/>
    </row>
    <row r="13614" spans="1:5" x14ac:dyDescent="0.35">
      <c r="A13614"/>
      <c r="E13614"/>
    </row>
    <row r="13615" spans="1:5" x14ac:dyDescent="0.35">
      <c r="A13615"/>
      <c r="E13615"/>
    </row>
    <row r="13616" spans="1:5" x14ac:dyDescent="0.35">
      <c r="A13616"/>
      <c r="E13616"/>
    </row>
    <row r="13617" spans="1:5" x14ac:dyDescent="0.35">
      <c r="A13617"/>
      <c r="E13617"/>
    </row>
    <row r="13618" spans="1:5" x14ac:dyDescent="0.35">
      <c r="A13618"/>
      <c r="E13618"/>
    </row>
    <row r="13619" spans="1:5" x14ac:dyDescent="0.35">
      <c r="A13619"/>
      <c r="E13619"/>
    </row>
    <row r="13620" spans="1:5" x14ac:dyDescent="0.35">
      <c r="A13620"/>
      <c r="E13620"/>
    </row>
    <row r="13621" spans="1:5" x14ac:dyDescent="0.35">
      <c r="A13621"/>
      <c r="E13621"/>
    </row>
    <row r="13622" spans="1:5" x14ac:dyDescent="0.35">
      <c r="A13622"/>
      <c r="E13622"/>
    </row>
    <row r="13623" spans="1:5" x14ac:dyDescent="0.35">
      <c r="A13623"/>
      <c r="E13623"/>
    </row>
    <row r="13624" spans="1:5" x14ac:dyDescent="0.35">
      <c r="A13624"/>
      <c r="E13624"/>
    </row>
    <row r="13625" spans="1:5" x14ac:dyDescent="0.35">
      <c r="A13625"/>
      <c r="E13625"/>
    </row>
    <row r="13626" spans="1:5" x14ac:dyDescent="0.35">
      <c r="A13626"/>
      <c r="E13626"/>
    </row>
    <row r="13627" spans="1:5" x14ac:dyDescent="0.35">
      <c r="A13627"/>
      <c r="E13627"/>
    </row>
    <row r="13628" spans="1:5" x14ac:dyDescent="0.35">
      <c r="A13628"/>
      <c r="E13628"/>
    </row>
    <row r="13629" spans="1:5" x14ac:dyDescent="0.35">
      <c r="A13629"/>
      <c r="E13629"/>
    </row>
    <row r="13630" spans="1:5" x14ac:dyDescent="0.35">
      <c r="A13630"/>
      <c r="E13630"/>
    </row>
    <row r="13631" spans="1:5" x14ac:dyDescent="0.35">
      <c r="A13631"/>
      <c r="E13631"/>
    </row>
    <row r="13632" spans="1:5" x14ac:dyDescent="0.35">
      <c r="A13632"/>
      <c r="E13632"/>
    </row>
    <row r="13633" spans="1:5" x14ac:dyDescent="0.35">
      <c r="A13633"/>
      <c r="E13633"/>
    </row>
    <row r="13634" spans="1:5" x14ac:dyDescent="0.35">
      <c r="A13634"/>
      <c r="E13634"/>
    </row>
    <row r="13635" spans="1:5" x14ac:dyDescent="0.35">
      <c r="A13635"/>
      <c r="E13635"/>
    </row>
    <row r="13636" spans="1:5" x14ac:dyDescent="0.35">
      <c r="A13636"/>
      <c r="E13636"/>
    </row>
    <row r="13637" spans="1:5" x14ac:dyDescent="0.35">
      <c r="A13637"/>
      <c r="E13637"/>
    </row>
    <row r="13638" spans="1:5" x14ac:dyDescent="0.35">
      <c r="A13638"/>
      <c r="E13638"/>
    </row>
    <row r="13639" spans="1:5" x14ac:dyDescent="0.35">
      <c r="A13639"/>
      <c r="E13639"/>
    </row>
    <row r="13640" spans="1:5" x14ac:dyDescent="0.35">
      <c r="A13640"/>
      <c r="E13640"/>
    </row>
    <row r="13641" spans="1:5" x14ac:dyDescent="0.35">
      <c r="A13641"/>
      <c r="E13641"/>
    </row>
    <row r="13642" spans="1:5" x14ac:dyDescent="0.35">
      <c r="A13642"/>
      <c r="E13642"/>
    </row>
    <row r="13643" spans="1:5" x14ac:dyDescent="0.35">
      <c r="A13643"/>
      <c r="E13643"/>
    </row>
    <row r="13644" spans="1:5" x14ac:dyDescent="0.35">
      <c r="A13644"/>
      <c r="E13644"/>
    </row>
    <row r="13645" spans="1:5" x14ac:dyDescent="0.35">
      <c r="A13645"/>
      <c r="E13645"/>
    </row>
    <row r="13646" spans="1:5" x14ac:dyDescent="0.35">
      <c r="A13646"/>
      <c r="E13646"/>
    </row>
    <row r="13647" spans="1:5" x14ac:dyDescent="0.35">
      <c r="A13647"/>
      <c r="E13647"/>
    </row>
    <row r="13648" spans="1:5" x14ac:dyDescent="0.35">
      <c r="A13648"/>
      <c r="E13648"/>
    </row>
    <row r="13649" spans="1:5" x14ac:dyDescent="0.35">
      <c r="A13649"/>
      <c r="E13649"/>
    </row>
    <row r="13650" spans="1:5" x14ac:dyDescent="0.35">
      <c r="A13650"/>
      <c r="E13650"/>
    </row>
    <row r="13651" spans="1:5" x14ac:dyDescent="0.35">
      <c r="A13651"/>
      <c r="E13651"/>
    </row>
    <row r="13652" spans="1:5" x14ac:dyDescent="0.35">
      <c r="A13652"/>
      <c r="E13652"/>
    </row>
    <row r="13653" spans="1:5" x14ac:dyDescent="0.35">
      <c r="A13653"/>
      <c r="E13653"/>
    </row>
    <row r="13654" spans="1:5" x14ac:dyDescent="0.35">
      <c r="A13654"/>
      <c r="E13654"/>
    </row>
    <row r="13655" spans="1:5" x14ac:dyDescent="0.35">
      <c r="A13655"/>
      <c r="E13655"/>
    </row>
    <row r="13656" spans="1:5" x14ac:dyDescent="0.35">
      <c r="A13656"/>
      <c r="E13656"/>
    </row>
    <row r="13657" spans="1:5" x14ac:dyDescent="0.35">
      <c r="A13657"/>
      <c r="E13657"/>
    </row>
    <row r="13658" spans="1:5" x14ac:dyDescent="0.35">
      <c r="A13658"/>
      <c r="E13658"/>
    </row>
    <row r="13659" spans="1:5" x14ac:dyDescent="0.35">
      <c r="A13659"/>
      <c r="E13659"/>
    </row>
    <row r="13660" spans="1:5" x14ac:dyDescent="0.35">
      <c r="A13660"/>
      <c r="E13660"/>
    </row>
    <row r="13661" spans="1:5" x14ac:dyDescent="0.35">
      <c r="A13661"/>
      <c r="E13661"/>
    </row>
    <row r="13662" spans="1:5" x14ac:dyDescent="0.35">
      <c r="A13662"/>
      <c r="E13662"/>
    </row>
    <row r="13663" spans="1:5" x14ac:dyDescent="0.35">
      <c r="A13663"/>
      <c r="E13663"/>
    </row>
    <row r="13664" spans="1:5" x14ac:dyDescent="0.35">
      <c r="A13664"/>
      <c r="E13664"/>
    </row>
    <row r="13665" spans="1:5" x14ac:dyDescent="0.35">
      <c r="A13665"/>
      <c r="E13665"/>
    </row>
    <row r="13666" spans="1:5" x14ac:dyDescent="0.35">
      <c r="A13666"/>
      <c r="E13666"/>
    </row>
    <row r="13667" spans="1:5" x14ac:dyDescent="0.35">
      <c r="A13667"/>
      <c r="E13667"/>
    </row>
    <row r="13668" spans="1:5" x14ac:dyDescent="0.35">
      <c r="A13668"/>
      <c r="E13668"/>
    </row>
    <row r="13669" spans="1:5" x14ac:dyDescent="0.35">
      <c r="A13669"/>
      <c r="E13669"/>
    </row>
    <row r="13670" spans="1:5" x14ac:dyDescent="0.35">
      <c r="A13670"/>
      <c r="E13670"/>
    </row>
    <row r="13671" spans="1:5" x14ac:dyDescent="0.35">
      <c r="A13671"/>
      <c r="E13671"/>
    </row>
    <row r="13672" spans="1:5" x14ac:dyDescent="0.35">
      <c r="A13672"/>
      <c r="E13672"/>
    </row>
    <row r="13673" spans="1:5" x14ac:dyDescent="0.35">
      <c r="A13673"/>
      <c r="E13673"/>
    </row>
    <row r="13674" spans="1:5" x14ac:dyDescent="0.35">
      <c r="A13674"/>
      <c r="E13674"/>
    </row>
    <row r="13675" spans="1:5" x14ac:dyDescent="0.35">
      <c r="A13675"/>
      <c r="E13675"/>
    </row>
    <row r="13676" spans="1:5" x14ac:dyDescent="0.35">
      <c r="A13676"/>
      <c r="E13676"/>
    </row>
    <row r="13677" spans="1:5" x14ac:dyDescent="0.35">
      <c r="A13677"/>
      <c r="E13677"/>
    </row>
    <row r="13678" spans="1:5" x14ac:dyDescent="0.35">
      <c r="A13678"/>
      <c r="E13678"/>
    </row>
    <row r="13679" spans="1:5" x14ac:dyDescent="0.35">
      <c r="A13679"/>
      <c r="E13679"/>
    </row>
    <row r="13680" spans="1:5" x14ac:dyDescent="0.35">
      <c r="A13680"/>
      <c r="E13680"/>
    </row>
    <row r="13681" spans="1:5" x14ac:dyDescent="0.35">
      <c r="A13681"/>
      <c r="E13681"/>
    </row>
    <row r="13682" spans="1:5" x14ac:dyDescent="0.35">
      <c r="A13682"/>
      <c r="E13682"/>
    </row>
    <row r="13683" spans="1:5" x14ac:dyDescent="0.35">
      <c r="A13683"/>
      <c r="E13683"/>
    </row>
    <row r="13684" spans="1:5" x14ac:dyDescent="0.35">
      <c r="A13684"/>
      <c r="E13684"/>
    </row>
    <row r="13685" spans="1:5" x14ac:dyDescent="0.35">
      <c r="A13685"/>
      <c r="E13685"/>
    </row>
    <row r="13686" spans="1:5" x14ac:dyDescent="0.35">
      <c r="A13686"/>
      <c r="E13686"/>
    </row>
    <row r="13687" spans="1:5" x14ac:dyDescent="0.35">
      <c r="A13687"/>
      <c r="E13687"/>
    </row>
    <row r="13688" spans="1:5" x14ac:dyDescent="0.35">
      <c r="A13688"/>
      <c r="E13688"/>
    </row>
    <row r="13689" spans="1:5" x14ac:dyDescent="0.35">
      <c r="A13689"/>
      <c r="E13689"/>
    </row>
    <row r="13690" spans="1:5" x14ac:dyDescent="0.35">
      <c r="A13690"/>
      <c r="E13690"/>
    </row>
    <row r="13691" spans="1:5" x14ac:dyDescent="0.35">
      <c r="A13691"/>
      <c r="E13691"/>
    </row>
    <row r="13692" spans="1:5" x14ac:dyDescent="0.35">
      <c r="A13692"/>
      <c r="E13692"/>
    </row>
    <row r="13693" spans="1:5" x14ac:dyDescent="0.35">
      <c r="A13693"/>
      <c r="E13693"/>
    </row>
    <row r="13694" spans="1:5" x14ac:dyDescent="0.35">
      <c r="A13694"/>
      <c r="E13694"/>
    </row>
    <row r="13695" spans="1:5" x14ac:dyDescent="0.35">
      <c r="A13695"/>
      <c r="E13695"/>
    </row>
    <row r="13696" spans="1:5" x14ac:dyDescent="0.35">
      <c r="A13696"/>
      <c r="E13696"/>
    </row>
    <row r="13697" spans="1:5" x14ac:dyDescent="0.35">
      <c r="A13697"/>
      <c r="E13697"/>
    </row>
    <row r="13698" spans="1:5" x14ac:dyDescent="0.35">
      <c r="A13698"/>
      <c r="E13698"/>
    </row>
    <row r="13699" spans="1:5" x14ac:dyDescent="0.35">
      <c r="A13699"/>
      <c r="E13699"/>
    </row>
    <row r="13700" spans="1:5" x14ac:dyDescent="0.35">
      <c r="A13700"/>
      <c r="E13700"/>
    </row>
    <row r="13701" spans="1:5" x14ac:dyDescent="0.35">
      <c r="A13701"/>
      <c r="E13701"/>
    </row>
    <row r="13702" spans="1:5" x14ac:dyDescent="0.35">
      <c r="A13702"/>
      <c r="E13702"/>
    </row>
    <row r="13703" spans="1:5" x14ac:dyDescent="0.35">
      <c r="A13703"/>
      <c r="E13703"/>
    </row>
    <row r="13704" spans="1:5" x14ac:dyDescent="0.35">
      <c r="A13704"/>
      <c r="E13704"/>
    </row>
    <row r="13705" spans="1:5" x14ac:dyDescent="0.35">
      <c r="A13705"/>
      <c r="E13705"/>
    </row>
    <row r="13706" spans="1:5" x14ac:dyDescent="0.35">
      <c r="A13706"/>
      <c r="E13706"/>
    </row>
    <row r="13707" spans="1:5" x14ac:dyDescent="0.35">
      <c r="A13707"/>
      <c r="E13707"/>
    </row>
    <row r="13708" spans="1:5" x14ac:dyDescent="0.35">
      <c r="A13708"/>
      <c r="E13708"/>
    </row>
    <row r="13709" spans="1:5" x14ac:dyDescent="0.35">
      <c r="A13709"/>
      <c r="E13709"/>
    </row>
    <row r="13710" spans="1:5" x14ac:dyDescent="0.35">
      <c r="A13710"/>
      <c r="E13710"/>
    </row>
    <row r="13711" spans="1:5" x14ac:dyDescent="0.35">
      <c r="A13711"/>
      <c r="E13711"/>
    </row>
    <row r="13712" spans="1:5" x14ac:dyDescent="0.35">
      <c r="A13712"/>
      <c r="E13712"/>
    </row>
    <row r="13713" spans="1:5" x14ac:dyDescent="0.35">
      <c r="A13713"/>
      <c r="E13713"/>
    </row>
    <row r="13714" spans="1:5" x14ac:dyDescent="0.35">
      <c r="A13714"/>
      <c r="E13714"/>
    </row>
    <row r="13715" spans="1:5" x14ac:dyDescent="0.35">
      <c r="A13715"/>
      <c r="E13715"/>
    </row>
    <row r="13716" spans="1:5" x14ac:dyDescent="0.35">
      <c r="A13716"/>
      <c r="E13716"/>
    </row>
    <row r="13717" spans="1:5" x14ac:dyDescent="0.35">
      <c r="A13717"/>
      <c r="E13717"/>
    </row>
    <row r="13718" spans="1:5" x14ac:dyDescent="0.35">
      <c r="A13718"/>
      <c r="E13718"/>
    </row>
    <row r="13719" spans="1:5" x14ac:dyDescent="0.35">
      <c r="A13719"/>
      <c r="E13719"/>
    </row>
    <row r="13720" spans="1:5" x14ac:dyDescent="0.35">
      <c r="A13720"/>
      <c r="E13720"/>
    </row>
    <row r="13721" spans="1:5" x14ac:dyDescent="0.35">
      <c r="A13721"/>
      <c r="E13721"/>
    </row>
    <row r="13722" spans="1:5" x14ac:dyDescent="0.35">
      <c r="A13722"/>
      <c r="E13722"/>
    </row>
    <row r="13723" spans="1:5" x14ac:dyDescent="0.35">
      <c r="A13723"/>
      <c r="E13723"/>
    </row>
    <row r="13724" spans="1:5" x14ac:dyDescent="0.35">
      <c r="A13724"/>
      <c r="E13724"/>
    </row>
    <row r="13725" spans="1:5" x14ac:dyDescent="0.35">
      <c r="A13725"/>
      <c r="E13725"/>
    </row>
    <row r="13726" spans="1:5" x14ac:dyDescent="0.35">
      <c r="A13726"/>
      <c r="E13726"/>
    </row>
    <row r="13727" spans="1:5" x14ac:dyDescent="0.35">
      <c r="A13727"/>
      <c r="E13727"/>
    </row>
    <row r="13728" spans="1:5" x14ac:dyDescent="0.35">
      <c r="A13728"/>
      <c r="E13728"/>
    </row>
    <row r="13729" spans="1:5" x14ac:dyDescent="0.35">
      <c r="A13729"/>
      <c r="E13729"/>
    </row>
    <row r="13730" spans="1:5" x14ac:dyDescent="0.35">
      <c r="A13730"/>
      <c r="E13730"/>
    </row>
    <row r="13731" spans="1:5" x14ac:dyDescent="0.35">
      <c r="A13731"/>
      <c r="E13731"/>
    </row>
    <row r="13732" spans="1:5" x14ac:dyDescent="0.35">
      <c r="A13732"/>
      <c r="E13732"/>
    </row>
    <row r="13733" spans="1:5" x14ac:dyDescent="0.35">
      <c r="A13733"/>
      <c r="E13733"/>
    </row>
    <row r="13734" spans="1:5" x14ac:dyDescent="0.35">
      <c r="A13734"/>
      <c r="E13734"/>
    </row>
    <row r="13735" spans="1:5" x14ac:dyDescent="0.35">
      <c r="A13735"/>
      <c r="E13735"/>
    </row>
    <row r="13736" spans="1:5" x14ac:dyDescent="0.35">
      <c r="A13736"/>
      <c r="E13736"/>
    </row>
    <row r="13737" spans="1:5" x14ac:dyDescent="0.35">
      <c r="A13737"/>
      <c r="E13737"/>
    </row>
    <row r="13738" spans="1:5" x14ac:dyDescent="0.35">
      <c r="A13738"/>
      <c r="E13738"/>
    </row>
    <row r="13739" spans="1:5" x14ac:dyDescent="0.35">
      <c r="A13739"/>
      <c r="E13739"/>
    </row>
    <row r="13740" spans="1:5" x14ac:dyDescent="0.35">
      <c r="A13740"/>
      <c r="E13740"/>
    </row>
    <row r="13741" spans="1:5" x14ac:dyDescent="0.35">
      <c r="A13741"/>
      <c r="E13741"/>
    </row>
    <row r="13742" spans="1:5" x14ac:dyDescent="0.35">
      <c r="A13742"/>
      <c r="E13742"/>
    </row>
    <row r="13743" spans="1:5" x14ac:dyDescent="0.35">
      <c r="A13743"/>
      <c r="E13743"/>
    </row>
    <row r="13744" spans="1:5" x14ac:dyDescent="0.35">
      <c r="A13744"/>
      <c r="E13744"/>
    </row>
    <row r="13745" spans="1:5" x14ac:dyDescent="0.35">
      <c r="A13745"/>
      <c r="E13745"/>
    </row>
    <row r="13746" spans="1:5" x14ac:dyDescent="0.35">
      <c r="A13746"/>
      <c r="E13746"/>
    </row>
    <row r="13747" spans="1:5" x14ac:dyDescent="0.35">
      <c r="A13747"/>
      <c r="E13747"/>
    </row>
    <row r="13748" spans="1:5" x14ac:dyDescent="0.35">
      <c r="A13748"/>
      <c r="E13748"/>
    </row>
    <row r="13749" spans="1:5" x14ac:dyDescent="0.35">
      <c r="A13749"/>
      <c r="E13749"/>
    </row>
    <row r="13750" spans="1:5" x14ac:dyDescent="0.35">
      <c r="A13750"/>
      <c r="E13750"/>
    </row>
    <row r="13751" spans="1:5" x14ac:dyDescent="0.35">
      <c r="A13751"/>
      <c r="E13751"/>
    </row>
    <row r="13752" spans="1:5" x14ac:dyDescent="0.35">
      <c r="A13752"/>
      <c r="E13752"/>
    </row>
    <row r="13753" spans="1:5" x14ac:dyDescent="0.35">
      <c r="A13753"/>
      <c r="E13753"/>
    </row>
    <row r="13754" spans="1:5" x14ac:dyDescent="0.35">
      <c r="A13754"/>
      <c r="E13754"/>
    </row>
    <row r="13755" spans="1:5" x14ac:dyDescent="0.35">
      <c r="A13755"/>
      <c r="E13755"/>
    </row>
    <row r="13756" spans="1:5" x14ac:dyDescent="0.35">
      <c r="A13756"/>
      <c r="E13756"/>
    </row>
    <row r="13757" spans="1:5" x14ac:dyDescent="0.35">
      <c r="A13757"/>
      <c r="E13757"/>
    </row>
    <row r="13758" spans="1:5" x14ac:dyDescent="0.35">
      <c r="A13758"/>
      <c r="E13758"/>
    </row>
    <row r="13759" spans="1:5" x14ac:dyDescent="0.35">
      <c r="A13759"/>
      <c r="E13759"/>
    </row>
    <row r="13760" spans="1:5" x14ac:dyDescent="0.35">
      <c r="A13760"/>
      <c r="E13760"/>
    </row>
    <row r="13761" spans="1:5" x14ac:dyDescent="0.35">
      <c r="A13761"/>
      <c r="E13761"/>
    </row>
    <row r="13762" spans="1:5" x14ac:dyDescent="0.35">
      <c r="A13762"/>
      <c r="E13762"/>
    </row>
    <row r="13763" spans="1:5" x14ac:dyDescent="0.35">
      <c r="A13763"/>
      <c r="E13763"/>
    </row>
    <row r="13764" spans="1:5" x14ac:dyDescent="0.35">
      <c r="A13764"/>
      <c r="E13764"/>
    </row>
    <row r="13765" spans="1:5" x14ac:dyDescent="0.35">
      <c r="A13765"/>
      <c r="E13765"/>
    </row>
    <row r="13766" spans="1:5" x14ac:dyDescent="0.35">
      <c r="A13766"/>
      <c r="E13766"/>
    </row>
    <row r="13767" spans="1:5" x14ac:dyDescent="0.35">
      <c r="A13767"/>
      <c r="E13767"/>
    </row>
    <row r="13768" spans="1:5" x14ac:dyDescent="0.35">
      <c r="A13768"/>
      <c r="E13768"/>
    </row>
    <row r="13769" spans="1:5" x14ac:dyDescent="0.35">
      <c r="A13769"/>
      <c r="E13769"/>
    </row>
    <row r="13770" spans="1:5" x14ac:dyDescent="0.35">
      <c r="A13770"/>
      <c r="E13770"/>
    </row>
    <row r="13771" spans="1:5" x14ac:dyDescent="0.35">
      <c r="A13771"/>
      <c r="E13771"/>
    </row>
    <row r="13772" spans="1:5" x14ac:dyDescent="0.35">
      <c r="A13772"/>
      <c r="E13772"/>
    </row>
    <row r="13773" spans="1:5" x14ac:dyDescent="0.35">
      <c r="A13773"/>
      <c r="E13773"/>
    </row>
    <row r="13774" spans="1:5" x14ac:dyDescent="0.35">
      <c r="A13774"/>
      <c r="E13774"/>
    </row>
    <row r="13775" spans="1:5" x14ac:dyDescent="0.35">
      <c r="A13775"/>
      <c r="E13775"/>
    </row>
    <row r="13776" spans="1:5" x14ac:dyDescent="0.35">
      <c r="A13776"/>
      <c r="E13776"/>
    </row>
    <row r="13777" spans="1:5" x14ac:dyDescent="0.35">
      <c r="A13777"/>
      <c r="E13777"/>
    </row>
    <row r="13778" spans="1:5" x14ac:dyDescent="0.35">
      <c r="A13778"/>
      <c r="E13778"/>
    </row>
    <row r="13779" spans="1:5" x14ac:dyDescent="0.35">
      <c r="A13779"/>
      <c r="E13779"/>
    </row>
    <row r="13780" spans="1:5" x14ac:dyDescent="0.35">
      <c r="A13780"/>
      <c r="E13780"/>
    </row>
    <row r="13781" spans="1:5" x14ac:dyDescent="0.35">
      <c r="A13781"/>
      <c r="E13781"/>
    </row>
    <row r="13782" spans="1:5" x14ac:dyDescent="0.35">
      <c r="A13782"/>
      <c r="E13782"/>
    </row>
    <row r="13783" spans="1:5" x14ac:dyDescent="0.35">
      <c r="A13783"/>
      <c r="E13783"/>
    </row>
    <row r="13784" spans="1:5" x14ac:dyDescent="0.35">
      <c r="A13784"/>
      <c r="E13784"/>
    </row>
    <row r="13785" spans="1:5" x14ac:dyDescent="0.35">
      <c r="A13785"/>
      <c r="E13785"/>
    </row>
    <row r="13786" spans="1:5" x14ac:dyDescent="0.35">
      <c r="A13786"/>
      <c r="E13786"/>
    </row>
    <row r="13787" spans="1:5" x14ac:dyDescent="0.35">
      <c r="A13787"/>
      <c r="E13787"/>
    </row>
    <row r="13788" spans="1:5" x14ac:dyDescent="0.35">
      <c r="A13788"/>
      <c r="E13788"/>
    </row>
    <row r="13789" spans="1:5" x14ac:dyDescent="0.35">
      <c r="A13789"/>
      <c r="E13789"/>
    </row>
    <row r="13790" spans="1:5" x14ac:dyDescent="0.35">
      <c r="A13790"/>
      <c r="E13790"/>
    </row>
    <row r="13791" spans="1:5" x14ac:dyDescent="0.35">
      <c r="A13791"/>
      <c r="E13791"/>
    </row>
    <row r="13792" spans="1:5" x14ac:dyDescent="0.35">
      <c r="A13792"/>
      <c r="E13792"/>
    </row>
    <row r="13793" spans="1:5" x14ac:dyDescent="0.35">
      <c r="A13793"/>
      <c r="E13793"/>
    </row>
    <row r="13794" spans="1:5" x14ac:dyDescent="0.35">
      <c r="A13794"/>
      <c r="E13794"/>
    </row>
    <row r="13795" spans="1:5" x14ac:dyDescent="0.35">
      <c r="A13795"/>
      <c r="E13795"/>
    </row>
    <row r="13796" spans="1:5" x14ac:dyDescent="0.35">
      <c r="A13796"/>
      <c r="E13796"/>
    </row>
    <row r="13797" spans="1:5" x14ac:dyDescent="0.35">
      <c r="A13797"/>
      <c r="E13797"/>
    </row>
    <row r="13798" spans="1:5" x14ac:dyDescent="0.35">
      <c r="A13798"/>
      <c r="E13798"/>
    </row>
    <row r="13799" spans="1:5" x14ac:dyDescent="0.35">
      <c r="A13799"/>
      <c r="E13799"/>
    </row>
    <row r="13800" spans="1:5" x14ac:dyDescent="0.35">
      <c r="A13800"/>
      <c r="E13800"/>
    </row>
    <row r="13801" spans="1:5" x14ac:dyDescent="0.35">
      <c r="A13801"/>
      <c r="E13801"/>
    </row>
    <row r="13802" spans="1:5" x14ac:dyDescent="0.35">
      <c r="A13802"/>
      <c r="E13802"/>
    </row>
    <row r="13803" spans="1:5" x14ac:dyDescent="0.35">
      <c r="A13803"/>
      <c r="E13803"/>
    </row>
    <row r="13804" spans="1:5" x14ac:dyDescent="0.35">
      <c r="A13804"/>
      <c r="E13804"/>
    </row>
    <row r="13805" spans="1:5" x14ac:dyDescent="0.35">
      <c r="A13805"/>
      <c r="E13805"/>
    </row>
    <row r="13806" spans="1:5" x14ac:dyDescent="0.35">
      <c r="A13806"/>
      <c r="E13806"/>
    </row>
    <row r="13807" spans="1:5" x14ac:dyDescent="0.35">
      <c r="A13807"/>
      <c r="E13807"/>
    </row>
    <row r="13808" spans="1:5" x14ac:dyDescent="0.35">
      <c r="A13808"/>
      <c r="E13808"/>
    </row>
    <row r="13809" spans="1:5" x14ac:dyDescent="0.35">
      <c r="A13809"/>
      <c r="E13809"/>
    </row>
    <row r="13810" spans="1:5" x14ac:dyDescent="0.35">
      <c r="A13810"/>
      <c r="E13810"/>
    </row>
    <row r="13811" spans="1:5" x14ac:dyDescent="0.35">
      <c r="A13811"/>
      <c r="E13811"/>
    </row>
    <row r="13812" spans="1:5" x14ac:dyDescent="0.35">
      <c r="A13812"/>
      <c r="E13812"/>
    </row>
    <row r="13813" spans="1:5" x14ac:dyDescent="0.35">
      <c r="A13813"/>
      <c r="E13813"/>
    </row>
    <row r="13814" spans="1:5" x14ac:dyDescent="0.35">
      <c r="A13814"/>
      <c r="E13814"/>
    </row>
    <row r="13815" spans="1:5" x14ac:dyDescent="0.35">
      <c r="A13815"/>
      <c r="E13815"/>
    </row>
    <row r="13816" spans="1:5" x14ac:dyDescent="0.35">
      <c r="A13816"/>
      <c r="E13816"/>
    </row>
    <row r="13817" spans="1:5" x14ac:dyDescent="0.35">
      <c r="A13817"/>
      <c r="E13817"/>
    </row>
    <row r="13818" spans="1:5" x14ac:dyDescent="0.35">
      <c r="A13818"/>
      <c r="E13818"/>
    </row>
    <row r="13819" spans="1:5" x14ac:dyDescent="0.35">
      <c r="A13819"/>
      <c r="E13819"/>
    </row>
    <row r="13820" spans="1:5" x14ac:dyDescent="0.35">
      <c r="A13820"/>
      <c r="E13820"/>
    </row>
    <row r="13821" spans="1:5" x14ac:dyDescent="0.35">
      <c r="A13821"/>
      <c r="E13821"/>
    </row>
    <row r="13822" spans="1:5" x14ac:dyDescent="0.35">
      <c r="A13822"/>
      <c r="E13822"/>
    </row>
    <row r="13823" spans="1:5" x14ac:dyDescent="0.35">
      <c r="A13823"/>
      <c r="E13823"/>
    </row>
    <row r="13824" spans="1:5" x14ac:dyDescent="0.35">
      <c r="A13824"/>
      <c r="E13824"/>
    </row>
    <row r="13825" spans="1:5" x14ac:dyDescent="0.35">
      <c r="A13825"/>
      <c r="E13825"/>
    </row>
    <row r="13826" spans="1:5" x14ac:dyDescent="0.35">
      <c r="A13826"/>
      <c r="E13826"/>
    </row>
    <row r="13827" spans="1:5" x14ac:dyDescent="0.35">
      <c r="A13827"/>
      <c r="E13827"/>
    </row>
    <row r="13828" spans="1:5" x14ac:dyDescent="0.35">
      <c r="A13828"/>
      <c r="E13828"/>
    </row>
    <row r="13829" spans="1:5" x14ac:dyDescent="0.35">
      <c r="A13829"/>
      <c r="E13829"/>
    </row>
    <row r="13830" spans="1:5" x14ac:dyDescent="0.35">
      <c r="A13830"/>
      <c r="E13830"/>
    </row>
    <row r="13831" spans="1:5" x14ac:dyDescent="0.35">
      <c r="A13831"/>
      <c r="E13831"/>
    </row>
    <row r="13832" spans="1:5" x14ac:dyDescent="0.35">
      <c r="A13832"/>
      <c r="E13832"/>
    </row>
    <row r="13833" spans="1:5" x14ac:dyDescent="0.35">
      <c r="A13833"/>
      <c r="E13833"/>
    </row>
    <row r="13834" spans="1:5" x14ac:dyDescent="0.35">
      <c r="A13834"/>
      <c r="E13834"/>
    </row>
    <row r="13835" spans="1:5" x14ac:dyDescent="0.35">
      <c r="A13835"/>
      <c r="E13835"/>
    </row>
    <row r="13836" spans="1:5" x14ac:dyDescent="0.35">
      <c r="A13836"/>
      <c r="E13836"/>
    </row>
    <row r="13837" spans="1:5" x14ac:dyDescent="0.35">
      <c r="A13837"/>
      <c r="E13837"/>
    </row>
    <row r="13838" spans="1:5" x14ac:dyDescent="0.35">
      <c r="A13838"/>
      <c r="E13838"/>
    </row>
    <row r="13839" spans="1:5" x14ac:dyDescent="0.35">
      <c r="A13839"/>
      <c r="E13839"/>
    </row>
    <row r="13840" spans="1:5" x14ac:dyDescent="0.35">
      <c r="A13840"/>
      <c r="E13840"/>
    </row>
    <row r="13841" spans="1:5" x14ac:dyDescent="0.35">
      <c r="A13841"/>
      <c r="E13841"/>
    </row>
    <row r="13842" spans="1:5" x14ac:dyDescent="0.35">
      <c r="A13842"/>
      <c r="E13842"/>
    </row>
    <row r="13843" spans="1:5" x14ac:dyDescent="0.35">
      <c r="A13843"/>
      <c r="E13843"/>
    </row>
    <row r="13844" spans="1:5" x14ac:dyDescent="0.35">
      <c r="A13844"/>
      <c r="E13844"/>
    </row>
    <row r="13845" spans="1:5" x14ac:dyDescent="0.35">
      <c r="A13845"/>
      <c r="E13845"/>
    </row>
    <row r="13846" spans="1:5" x14ac:dyDescent="0.35">
      <c r="A13846"/>
      <c r="E13846"/>
    </row>
    <row r="13847" spans="1:5" x14ac:dyDescent="0.35">
      <c r="A13847"/>
      <c r="E13847"/>
    </row>
    <row r="13848" spans="1:5" x14ac:dyDescent="0.35">
      <c r="A13848"/>
      <c r="E13848"/>
    </row>
    <row r="13849" spans="1:5" x14ac:dyDescent="0.35">
      <c r="A13849"/>
      <c r="E13849"/>
    </row>
    <row r="13850" spans="1:5" x14ac:dyDescent="0.35">
      <c r="A13850"/>
      <c r="E13850"/>
    </row>
    <row r="13851" spans="1:5" x14ac:dyDescent="0.35">
      <c r="A13851"/>
      <c r="E13851"/>
    </row>
    <row r="13852" spans="1:5" x14ac:dyDescent="0.35">
      <c r="A13852"/>
      <c r="E13852"/>
    </row>
    <row r="13853" spans="1:5" x14ac:dyDescent="0.35">
      <c r="A13853"/>
      <c r="E13853"/>
    </row>
    <row r="13854" spans="1:5" x14ac:dyDescent="0.35">
      <c r="A13854"/>
      <c r="E13854"/>
    </row>
    <row r="13855" spans="1:5" x14ac:dyDescent="0.35">
      <c r="A13855"/>
      <c r="E13855"/>
    </row>
    <row r="13856" spans="1:5" x14ac:dyDescent="0.35">
      <c r="A13856"/>
      <c r="E13856"/>
    </row>
    <row r="13857" spans="1:5" x14ac:dyDescent="0.35">
      <c r="A13857"/>
      <c r="E13857"/>
    </row>
    <row r="13858" spans="1:5" x14ac:dyDescent="0.35">
      <c r="A13858"/>
      <c r="E13858"/>
    </row>
    <row r="13859" spans="1:5" x14ac:dyDescent="0.35">
      <c r="A13859"/>
      <c r="E13859"/>
    </row>
    <row r="13860" spans="1:5" x14ac:dyDescent="0.35">
      <c r="A13860"/>
      <c r="E13860"/>
    </row>
    <row r="13861" spans="1:5" x14ac:dyDescent="0.35">
      <c r="A13861"/>
      <c r="E13861"/>
    </row>
    <row r="13862" spans="1:5" x14ac:dyDescent="0.35">
      <c r="A13862"/>
      <c r="E13862"/>
    </row>
    <row r="13863" spans="1:5" x14ac:dyDescent="0.35">
      <c r="A13863"/>
      <c r="E13863"/>
    </row>
    <row r="13864" spans="1:5" x14ac:dyDescent="0.35">
      <c r="A13864"/>
      <c r="E13864"/>
    </row>
    <row r="13865" spans="1:5" x14ac:dyDescent="0.35">
      <c r="A13865"/>
      <c r="E13865"/>
    </row>
    <row r="13866" spans="1:5" x14ac:dyDescent="0.35">
      <c r="A13866"/>
      <c r="E13866"/>
    </row>
    <row r="13867" spans="1:5" x14ac:dyDescent="0.35">
      <c r="A13867"/>
      <c r="E13867"/>
    </row>
    <row r="13868" spans="1:5" x14ac:dyDescent="0.35">
      <c r="A13868"/>
      <c r="E13868"/>
    </row>
    <row r="13869" spans="1:5" x14ac:dyDescent="0.35">
      <c r="A13869"/>
      <c r="E13869"/>
    </row>
    <row r="13870" spans="1:5" x14ac:dyDescent="0.35">
      <c r="A13870"/>
      <c r="E13870"/>
    </row>
    <row r="13871" spans="1:5" x14ac:dyDescent="0.35">
      <c r="A13871"/>
      <c r="E13871"/>
    </row>
    <row r="13872" spans="1:5" x14ac:dyDescent="0.35">
      <c r="A13872"/>
      <c r="E13872"/>
    </row>
    <row r="13873" spans="1:5" x14ac:dyDescent="0.35">
      <c r="A13873"/>
      <c r="E13873"/>
    </row>
    <row r="13874" spans="1:5" x14ac:dyDescent="0.35">
      <c r="A13874"/>
      <c r="E13874"/>
    </row>
    <row r="13875" spans="1:5" x14ac:dyDescent="0.35">
      <c r="A13875"/>
      <c r="E13875"/>
    </row>
    <row r="13876" spans="1:5" x14ac:dyDescent="0.35">
      <c r="A13876"/>
      <c r="E13876"/>
    </row>
    <row r="13877" spans="1:5" x14ac:dyDescent="0.35">
      <c r="A13877"/>
      <c r="E13877"/>
    </row>
    <row r="13878" spans="1:5" x14ac:dyDescent="0.35">
      <c r="A13878"/>
      <c r="E13878"/>
    </row>
    <row r="13879" spans="1:5" x14ac:dyDescent="0.35">
      <c r="A13879"/>
      <c r="E13879"/>
    </row>
    <row r="13880" spans="1:5" x14ac:dyDescent="0.35">
      <c r="A13880"/>
      <c r="E13880"/>
    </row>
    <row r="13881" spans="1:5" x14ac:dyDescent="0.35">
      <c r="A13881"/>
      <c r="E13881"/>
    </row>
    <row r="13882" spans="1:5" x14ac:dyDescent="0.35">
      <c r="A13882"/>
      <c r="E13882"/>
    </row>
    <row r="13883" spans="1:5" x14ac:dyDescent="0.35">
      <c r="A13883"/>
      <c r="E13883"/>
    </row>
    <row r="13884" spans="1:5" x14ac:dyDescent="0.35">
      <c r="A13884"/>
      <c r="E13884"/>
    </row>
    <row r="13885" spans="1:5" x14ac:dyDescent="0.35">
      <c r="A13885"/>
      <c r="E13885"/>
    </row>
    <row r="13886" spans="1:5" x14ac:dyDescent="0.35">
      <c r="A13886"/>
      <c r="E13886"/>
    </row>
    <row r="13887" spans="1:5" x14ac:dyDescent="0.35">
      <c r="A13887"/>
      <c r="E13887"/>
    </row>
    <row r="13888" spans="1:5" x14ac:dyDescent="0.35">
      <c r="A13888"/>
      <c r="E13888"/>
    </row>
    <row r="13889" spans="1:5" x14ac:dyDescent="0.35">
      <c r="A13889"/>
      <c r="E13889"/>
    </row>
    <row r="13890" spans="1:5" x14ac:dyDescent="0.35">
      <c r="A13890"/>
      <c r="E13890"/>
    </row>
    <row r="13891" spans="1:5" x14ac:dyDescent="0.35">
      <c r="A13891"/>
      <c r="E13891"/>
    </row>
    <row r="13892" spans="1:5" x14ac:dyDescent="0.35">
      <c r="A13892"/>
      <c r="E13892"/>
    </row>
    <row r="13893" spans="1:5" x14ac:dyDescent="0.35">
      <c r="A13893"/>
      <c r="E13893"/>
    </row>
    <row r="13894" spans="1:5" x14ac:dyDescent="0.35">
      <c r="A13894"/>
      <c r="E13894"/>
    </row>
    <row r="13895" spans="1:5" x14ac:dyDescent="0.35">
      <c r="A13895"/>
      <c r="E13895"/>
    </row>
    <row r="13896" spans="1:5" x14ac:dyDescent="0.35">
      <c r="A13896"/>
      <c r="E13896"/>
    </row>
    <row r="13897" spans="1:5" x14ac:dyDescent="0.35">
      <c r="A13897"/>
      <c r="E13897"/>
    </row>
    <row r="13898" spans="1:5" x14ac:dyDescent="0.35">
      <c r="A13898"/>
      <c r="E13898"/>
    </row>
    <row r="13899" spans="1:5" x14ac:dyDescent="0.35">
      <c r="A13899"/>
      <c r="E13899"/>
    </row>
    <row r="13900" spans="1:5" x14ac:dyDescent="0.35">
      <c r="A13900"/>
      <c r="E13900"/>
    </row>
    <row r="13901" spans="1:5" x14ac:dyDescent="0.35">
      <c r="A13901"/>
      <c r="E13901"/>
    </row>
    <row r="13902" spans="1:5" x14ac:dyDescent="0.35">
      <c r="A13902"/>
      <c r="E13902"/>
    </row>
    <row r="13903" spans="1:5" x14ac:dyDescent="0.35">
      <c r="A13903"/>
      <c r="E13903"/>
    </row>
    <row r="13904" spans="1:5" x14ac:dyDescent="0.35">
      <c r="A13904"/>
      <c r="E13904"/>
    </row>
    <row r="13905" spans="1:5" x14ac:dyDescent="0.35">
      <c r="A13905"/>
      <c r="E13905"/>
    </row>
    <row r="13906" spans="1:5" x14ac:dyDescent="0.35">
      <c r="A13906"/>
      <c r="E13906"/>
    </row>
    <row r="13907" spans="1:5" x14ac:dyDescent="0.35">
      <c r="A13907"/>
      <c r="E13907"/>
    </row>
    <row r="13908" spans="1:5" x14ac:dyDescent="0.35">
      <c r="A13908"/>
      <c r="E13908"/>
    </row>
    <row r="13909" spans="1:5" x14ac:dyDescent="0.35">
      <c r="A13909"/>
      <c r="E13909"/>
    </row>
    <row r="13910" spans="1:5" x14ac:dyDescent="0.35">
      <c r="A13910"/>
      <c r="E13910"/>
    </row>
    <row r="13911" spans="1:5" x14ac:dyDescent="0.35">
      <c r="A13911"/>
      <c r="E13911"/>
    </row>
    <row r="13912" spans="1:5" x14ac:dyDescent="0.35">
      <c r="A13912"/>
      <c r="E13912"/>
    </row>
    <row r="13913" spans="1:5" x14ac:dyDescent="0.35">
      <c r="A13913"/>
      <c r="E13913"/>
    </row>
    <row r="13914" spans="1:5" x14ac:dyDescent="0.35">
      <c r="A13914"/>
      <c r="E13914"/>
    </row>
    <row r="13915" spans="1:5" x14ac:dyDescent="0.35">
      <c r="A13915"/>
      <c r="E13915"/>
    </row>
    <row r="13916" spans="1:5" x14ac:dyDescent="0.35">
      <c r="A13916"/>
      <c r="E13916"/>
    </row>
    <row r="13917" spans="1:5" x14ac:dyDescent="0.35">
      <c r="A13917"/>
      <c r="E13917"/>
    </row>
    <row r="13918" spans="1:5" x14ac:dyDescent="0.35">
      <c r="A13918"/>
      <c r="E13918"/>
    </row>
    <row r="13919" spans="1:5" x14ac:dyDescent="0.35">
      <c r="A13919"/>
      <c r="E13919"/>
    </row>
    <row r="13920" spans="1:5" x14ac:dyDescent="0.35">
      <c r="A13920"/>
      <c r="E13920"/>
    </row>
    <row r="13921" spans="1:5" x14ac:dyDescent="0.35">
      <c r="A13921"/>
      <c r="E13921"/>
    </row>
    <row r="13922" spans="1:5" x14ac:dyDescent="0.35">
      <c r="A13922"/>
      <c r="E13922"/>
    </row>
    <row r="13923" spans="1:5" x14ac:dyDescent="0.35">
      <c r="A13923"/>
      <c r="E13923"/>
    </row>
    <row r="13924" spans="1:5" x14ac:dyDescent="0.35">
      <c r="A13924"/>
      <c r="E13924"/>
    </row>
    <row r="13925" spans="1:5" x14ac:dyDescent="0.35">
      <c r="A13925"/>
      <c r="E13925"/>
    </row>
    <row r="13926" spans="1:5" x14ac:dyDescent="0.35">
      <c r="A13926"/>
      <c r="E13926"/>
    </row>
    <row r="13927" spans="1:5" x14ac:dyDescent="0.35">
      <c r="A13927"/>
      <c r="E13927"/>
    </row>
    <row r="13928" spans="1:5" x14ac:dyDescent="0.35">
      <c r="A13928"/>
      <c r="E13928"/>
    </row>
    <row r="13929" spans="1:5" x14ac:dyDescent="0.35">
      <c r="A13929"/>
      <c r="E13929"/>
    </row>
    <row r="13930" spans="1:5" x14ac:dyDescent="0.35">
      <c r="A13930"/>
      <c r="E13930"/>
    </row>
    <row r="13931" spans="1:5" x14ac:dyDescent="0.35">
      <c r="A13931"/>
      <c r="E13931"/>
    </row>
    <row r="13932" spans="1:5" x14ac:dyDescent="0.35">
      <c r="A13932"/>
      <c r="E13932"/>
    </row>
    <row r="13933" spans="1:5" x14ac:dyDescent="0.35">
      <c r="A13933"/>
      <c r="E13933"/>
    </row>
    <row r="13934" spans="1:5" x14ac:dyDescent="0.35">
      <c r="A13934"/>
      <c r="E13934"/>
    </row>
    <row r="13935" spans="1:5" x14ac:dyDescent="0.35">
      <c r="A13935"/>
      <c r="E13935"/>
    </row>
    <row r="13936" spans="1:5" x14ac:dyDescent="0.35">
      <c r="A13936"/>
      <c r="E13936"/>
    </row>
    <row r="13937" spans="1:5" x14ac:dyDescent="0.35">
      <c r="A13937"/>
      <c r="E13937"/>
    </row>
    <row r="13938" spans="1:5" x14ac:dyDescent="0.35">
      <c r="A13938"/>
      <c r="E13938"/>
    </row>
    <row r="13939" spans="1:5" x14ac:dyDescent="0.35">
      <c r="A13939"/>
      <c r="E13939"/>
    </row>
    <row r="13940" spans="1:5" x14ac:dyDescent="0.35">
      <c r="A13940"/>
      <c r="E13940"/>
    </row>
    <row r="13941" spans="1:5" x14ac:dyDescent="0.35">
      <c r="A13941"/>
      <c r="E13941"/>
    </row>
    <row r="13942" spans="1:5" x14ac:dyDescent="0.35">
      <c r="A13942"/>
      <c r="E13942"/>
    </row>
    <row r="13943" spans="1:5" x14ac:dyDescent="0.35">
      <c r="A13943"/>
      <c r="E13943"/>
    </row>
    <row r="13944" spans="1:5" x14ac:dyDescent="0.35">
      <c r="A13944"/>
      <c r="E13944"/>
    </row>
    <row r="13945" spans="1:5" x14ac:dyDescent="0.35">
      <c r="A13945"/>
      <c r="E13945"/>
    </row>
    <row r="13946" spans="1:5" x14ac:dyDescent="0.35">
      <c r="A13946"/>
      <c r="E13946"/>
    </row>
    <row r="13947" spans="1:5" x14ac:dyDescent="0.35">
      <c r="A13947"/>
      <c r="E13947"/>
    </row>
    <row r="13948" spans="1:5" x14ac:dyDescent="0.35">
      <c r="A13948"/>
      <c r="E13948"/>
    </row>
    <row r="13949" spans="1:5" x14ac:dyDescent="0.35">
      <c r="A13949"/>
      <c r="E13949"/>
    </row>
    <row r="13950" spans="1:5" x14ac:dyDescent="0.35">
      <c r="A13950"/>
      <c r="E13950"/>
    </row>
    <row r="13951" spans="1:5" x14ac:dyDescent="0.35">
      <c r="A13951"/>
      <c r="E13951"/>
    </row>
    <row r="13952" spans="1:5" x14ac:dyDescent="0.35">
      <c r="A13952"/>
      <c r="E13952"/>
    </row>
    <row r="13953" spans="1:5" x14ac:dyDescent="0.35">
      <c r="A13953"/>
      <c r="E13953"/>
    </row>
    <row r="13954" spans="1:5" x14ac:dyDescent="0.35">
      <c r="A13954"/>
      <c r="E13954"/>
    </row>
    <row r="13955" spans="1:5" x14ac:dyDescent="0.35">
      <c r="A13955"/>
      <c r="E13955"/>
    </row>
    <row r="13956" spans="1:5" x14ac:dyDescent="0.35">
      <c r="A13956"/>
      <c r="E13956"/>
    </row>
    <row r="13957" spans="1:5" x14ac:dyDescent="0.35">
      <c r="A13957"/>
      <c r="E13957"/>
    </row>
    <row r="13958" spans="1:5" x14ac:dyDescent="0.35">
      <c r="A13958"/>
      <c r="E13958"/>
    </row>
    <row r="13959" spans="1:5" x14ac:dyDescent="0.35">
      <c r="A13959"/>
      <c r="E13959"/>
    </row>
    <row r="13960" spans="1:5" x14ac:dyDescent="0.35">
      <c r="A13960"/>
      <c r="E13960"/>
    </row>
    <row r="13961" spans="1:5" x14ac:dyDescent="0.35">
      <c r="A13961"/>
      <c r="E13961"/>
    </row>
    <row r="13962" spans="1:5" x14ac:dyDescent="0.35">
      <c r="A13962"/>
      <c r="E13962"/>
    </row>
    <row r="13963" spans="1:5" x14ac:dyDescent="0.35">
      <c r="A13963"/>
      <c r="E13963"/>
    </row>
    <row r="13964" spans="1:5" x14ac:dyDescent="0.35">
      <c r="A13964"/>
      <c r="E13964"/>
    </row>
    <row r="13965" spans="1:5" x14ac:dyDescent="0.35">
      <c r="A13965"/>
      <c r="E13965"/>
    </row>
    <row r="13966" spans="1:5" x14ac:dyDescent="0.35">
      <c r="A13966"/>
      <c r="E13966"/>
    </row>
    <row r="13967" spans="1:5" x14ac:dyDescent="0.35">
      <c r="A13967"/>
      <c r="E13967"/>
    </row>
    <row r="13968" spans="1:5" x14ac:dyDescent="0.35">
      <c r="A13968"/>
      <c r="E13968"/>
    </row>
    <row r="13969" spans="1:5" x14ac:dyDescent="0.35">
      <c r="A13969"/>
      <c r="E13969"/>
    </row>
    <row r="13970" spans="1:5" x14ac:dyDescent="0.35">
      <c r="A13970"/>
      <c r="E13970"/>
    </row>
    <row r="13971" spans="1:5" x14ac:dyDescent="0.35">
      <c r="A13971"/>
      <c r="E13971"/>
    </row>
    <row r="13972" spans="1:5" x14ac:dyDescent="0.35">
      <c r="A13972"/>
      <c r="E13972"/>
    </row>
    <row r="13973" spans="1:5" x14ac:dyDescent="0.35">
      <c r="A13973"/>
      <c r="E13973"/>
    </row>
    <row r="13974" spans="1:5" x14ac:dyDescent="0.35">
      <c r="A13974"/>
      <c r="E13974"/>
    </row>
    <row r="13975" spans="1:5" x14ac:dyDescent="0.35">
      <c r="A13975"/>
      <c r="E13975"/>
    </row>
    <row r="13976" spans="1:5" x14ac:dyDescent="0.35">
      <c r="A13976"/>
      <c r="E13976"/>
    </row>
    <row r="13977" spans="1:5" x14ac:dyDescent="0.35">
      <c r="A13977"/>
      <c r="E13977"/>
    </row>
    <row r="13978" spans="1:5" x14ac:dyDescent="0.35">
      <c r="A13978"/>
      <c r="E13978"/>
    </row>
    <row r="13979" spans="1:5" x14ac:dyDescent="0.35">
      <c r="A13979"/>
      <c r="E13979"/>
    </row>
    <row r="13980" spans="1:5" x14ac:dyDescent="0.35">
      <c r="A13980"/>
      <c r="E13980"/>
    </row>
    <row r="13981" spans="1:5" x14ac:dyDescent="0.35">
      <c r="A13981"/>
      <c r="E13981"/>
    </row>
    <row r="13982" spans="1:5" x14ac:dyDescent="0.35">
      <c r="A13982"/>
      <c r="E13982"/>
    </row>
    <row r="13983" spans="1:5" x14ac:dyDescent="0.35">
      <c r="A13983"/>
      <c r="E13983"/>
    </row>
    <row r="13984" spans="1:5" x14ac:dyDescent="0.35">
      <c r="A13984"/>
      <c r="E13984"/>
    </row>
    <row r="13985" spans="1:5" x14ac:dyDescent="0.35">
      <c r="A13985"/>
      <c r="E13985"/>
    </row>
    <row r="13986" spans="1:5" x14ac:dyDescent="0.35">
      <c r="A13986"/>
      <c r="E13986"/>
    </row>
    <row r="13987" spans="1:5" x14ac:dyDescent="0.35">
      <c r="A13987"/>
      <c r="E13987"/>
    </row>
    <row r="13988" spans="1:5" x14ac:dyDescent="0.35">
      <c r="A13988"/>
      <c r="E13988"/>
    </row>
    <row r="13989" spans="1:5" x14ac:dyDescent="0.35">
      <c r="A13989"/>
      <c r="E13989"/>
    </row>
    <row r="13990" spans="1:5" x14ac:dyDescent="0.35">
      <c r="A13990"/>
      <c r="E13990"/>
    </row>
    <row r="13991" spans="1:5" x14ac:dyDescent="0.35">
      <c r="A13991"/>
      <c r="E13991"/>
    </row>
    <row r="13992" spans="1:5" x14ac:dyDescent="0.35">
      <c r="A13992"/>
      <c r="E13992"/>
    </row>
    <row r="13993" spans="1:5" x14ac:dyDescent="0.35">
      <c r="A13993"/>
      <c r="E13993"/>
    </row>
    <row r="13994" spans="1:5" x14ac:dyDescent="0.35">
      <c r="A13994"/>
      <c r="E13994"/>
    </row>
    <row r="13995" spans="1:5" x14ac:dyDescent="0.35">
      <c r="A13995"/>
      <c r="E13995"/>
    </row>
    <row r="13996" spans="1:5" x14ac:dyDescent="0.35">
      <c r="A13996"/>
      <c r="E13996"/>
    </row>
    <row r="13997" spans="1:5" x14ac:dyDescent="0.35">
      <c r="A13997"/>
      <c r="E13997"/>
    </row>
    <row r="13998" spans="1:5" x14ac:dyDescent="0.35">
      <c r="A13998"/>
      <c r="E13998"/>
    </row>
    <row r="13999" spans="1:5" x14ac:dyDescent="0.35">
      <c r="A13999"/>
      <c r="E13999"/>
    </row>
    <row r="14000" spans="1:5" x14ac:dyDescent="0.35">
      <c r="A14000"/>
      <c r="E14000"/>
    </row>
    <row r="14001" spans="1:5" x14ac:dyDescent="0.35">
      <c r="A14001"/>
      <c r="E14001"/>
    </row>
    <row r="14002" spans="1:5" x14ac:dyDescent="0.35">
      <c r="A14002"/>
      <c r="E14002"/>
    </row>
    <row r="14003" spans="1:5" x14ac:dyDescent="0.35">
      <c r="A14003"/>
      <c r="E14003"/>
    </row>
    <row r="14004" spans="1:5" x14ac:dyDescent="0.35">
      <c r="A14004"/>
      <c r="E14004"/>
    </row>
    <row r="14005" spans="1:5" x14ac:dyDescent="0.35">
      <c r="A14005"/>
      <c r="E14005"/>
    </row>
    <row r="14006" spans="1:5" x14ac:dyDescent="0.35">
      <c r="A14006"/>
      <c r="E14006"/>
    </row>
    <row r="14007" spans="1:5" x14ac:dyDescent="0.35">
      <c r="A14007"/>
      <c r="E14007"/>
    </row>
    <row r="14008" spans="1:5" x14ac:dyDescent="0.35">
      <c r="A14008"/>
      <c r="E14008"/>
    </row>
    <row r="14009" spans="1:5" x14ac:dyDescent="0.35">
      <c r="A14009"/>
      <c r="E14009"/>
    </row>
    <row r="14010" spans="1:5" x14ac:dyDescent="0.35">
      <c r="A14010"/>
      <c r="E14010"/>
    </row>
    <row r="14011" spans="1:5" x14ac:dyDescent="0.35">
      <c r="A14011"/>
      <c r="E14011"/>
    </row>
    <row r="14012" spans="1:5" x14ac:dyDescent="0.35">
      <c r="A14012"/>
      <c r="E14012"/>
    </row>
    <row r="14013" spans="1:5" x14ac:dyDescent="0.35">
      <c r="A14013"/>
      <c r="E14013"/>
    </row>
    <row r="14014" spans="1:5" x14ac:dyDescent="0.35">
      <c r="A14014"/>
      <c r="E14014"/>
    </row>
    <row r="14015" spans="1:5" x14ac:dyDescent="0.35">
      <c r="A14015"/>
      <c r="E14015"/>
    </row>
    <row r="14016" spans="1:5" x14ac:dyDescent="0.35">
      <c r="A14016"/>
      <c r="E14016"/>
    </row>
    <row r="14017" spans="1:5" x14ac:dyDescent="0.35">
      <c r="A14017"/>
      <c r="E14017"/>
    </row>
    <row r="14018" spans="1:5" x14ac:dyDescent="0.35">
      <c r="A14018"/>
      <c r="E14018"/>
    </row>
    <row r="14019" spans="1:5" x14ac:dyDescent="0.35">
      <c r="A14019"/>
      <c r="E14019"/>
    </row>
    <row r="14020" spans="1:5" x14ac:dyDescent="0.35">
      <c r="A14020"/>
      <c r="E14020"/>
    </row>
    <row r="14021" spans="1:5" x14ac:dyDescent="0.35">
      <c r="A14021"/>
      <c r="E14021"/>
    </row>
    <row r="14022" spans="1:5" x14ac:dyDescent="0.35">
      <c r="A14022"/>
      <c r="E14022"/>
    </row>
    <row r="14023" spans="1:5" x14ac:dyDescent="0.35">
      <c r="A14023"/>
      <c r="E14023"/>
    </row>
    <row r="14024" spans="1:5" x14ac:dyDescent="0.35">
      <c r="A14024"/>
      <c r="E14024"/>
    </row>
    <row r="14025" spans="1:5" x14ac:dyDescent="0.35">
      <c r="A14025"/>
      <c r="E14025"/>
    </row>
    <row r="14026" spans="1:5" x14ac:dyDescent="0.35">
      <c r="A14026"/>
      <c r="E14026"/>
    </row>
    <row r="14027" spans="1:5" x14ac:dyDescent="0.35">
      <c r="A14027"/>
      <c r="E14027"/>
    </row>
    <row r="14028" spans="1:5" x14ac:dyDescent="0.35">
      <c r="A14028"/>
      <c r="E14028"/>
    </row>
    <row r="14029" spans="1:5" x14ac:dyDescent="0.35">
      <c r="A14029"/>
      <c r="E14029"/>
    </row>
    <row r="14030" spans="1:5" x14ac:dyDescent="0.35">
      <c r="A14030"/>
      <c r="E14030"/>
    </row>
    <row r="14031" spans="1:5" x14ac:dyDescent="0.35">
      <c r="A14031"/>
      <c r="E14031"/>
    </row>
    <row r="14032" spans="1:5" x14ac:dyDescent="0.35">
      <c r="A14032"/>
      <c r="E14032"/>
    </row>
    <row r="14033" spans="1:5" x14ac:dyDescent="0.35">
      <c r="A14033"/>
      <c r="E14033"/>
    </row>
    <row r="14034" spans="1:5" x14ac:dyDescent="0.35">
      <c r="A14034"/>
      <c r="E14034"/>
    </row>
    <row r="14035" spans="1:5" x14ac:dyDescent="0.35">
      <c r="A14035"/>
      <c r="E14035"/>
    </row>
    <row r="14036" spans="1:5" x14ac:dyDescent="0.35">
      <c r="A14036"/>
      <c r="E14036"/>
    </row>
    <row r="14037" spans="1:5" x14ac:dyDescent="0.35">
      <c r="A14037"/>
      <c r="E14037"/>
    </row>
    <row r="14038" spans="1:5" x14ac:dyDescent="0.35">
      <c r="A14038"/>
      <c r="E14038"/>
    </row>
    <row r="14039" spans="1:5" x14ac:dyDescent="0.35">
      <c r="A14039"/>
      <c r="E14039"/>
    </row>
    <row r="14040" spans="1:5" x14ac:dyDescent="0.35">
      <c r="A14040"/>
      <c r="E14040"/>
    </row>
    <row r="14041" spans="1:5" x14ac:dyDescent="0.35">
      <c r="A14041"/>
      <c r="E14041"/>
    </row>
    <row r="14042" spans="1:5" x14ac:dyDescent="0.35">
      <c r="A14042"/>
      <c r="E14042"/>
    </row>
    <row r="14043" spans="1:5" x14ac:dyDescent="0.35">
      <c r="A14043"/>
      <c r="E14043"/>
    </row>
    <row r="14044" spans="1:5" x14ac:dyDescent="0.35">
      <c r="A14044"/>
      <c r="E14044"/>
    </row>
    <row r="14045" spans="1:5" x14ac:dyDescent="0.35">
      <c r="A14045"/>
      <c r="E14045"/>
    </row>
    <row r="14046" spans="1:5" x14ac:dyDescent="0.35">
      <c r="A14046"/>
      <c r="E14046"/>
    </row>
    <row r="14047" spans="1:5" x14ac:dyDescent="0.35">
      <c r="A14047"/>
      <c r="E14047"/>
    </row>
    <row r="14048" spans="1:5" x14ac:dyDescent="0.35">
      <c r="A14048"/>
      <c r="E14048"/>
    </row>
    <row r="14049" spans="1:5" x14ac:dyDescent="0.35">
      <c r="A14049"/>
      <c r="E14049"/>
    </row>
    <row r="14050" spans="1:5" x14ac:dyDescent="0.35">
      <c r="A14050"/>
      <c r="E14050"/>
    </row>
    <row r="14051" spans="1:5" x14ac:dyDescent="0.35">
      <c r="A14051"/>
      <c r="E14051"/>
    </row>
    <row r="14052" spans="1:5" x14ac:dyDescent="0.35">
      <c r="A14052"/>
      <c r="E14052"/>
    </row>
    <row r="14053" spans="1:5" x14ac:dyDescent="0.35">
      <c r="A14053"/>
      <c r="E14053"/>
    </row>
    <row r="14054" spans="1:5" x14ac:dyDescent="0.35">
      <c r="A14054"/>
      <c r="E14054"/>
    </row>
    <row r="14055" spans="1:5" x14ac:dyDescent="0.35">
      <c r="A14055"/>
      <c r="E14055"/>
    </row>
    <row r="14056" spans="1:5" x14ac:dyDescent="0.35">
      <c r="A14056"/>
      <c r="E14056"/>
    </row>
    <row r="14057" spans="1:5" x14ac:dyDescent="0.35">
      <c r="A14057"/>
      <c r="E14057"/>
    </row>
    <row r="14058" spans="1:5" x14ac:dyDescent="0.35">
      <c r="A14058"/>
      <c r="E14058"/>
    </row>
    <row r="14059" spans="1:5" x14ac:dyDescent="0.35">
      <c r="A14059"/>
      <c r="E14059"/>
    </row>
    <row r="14060" spans="1:5" x14ac:dyDescent="0.35">
      <c r="A14060"/>
      <c r="E14060"/>
    </row>
    <row r="14061" spans="1:5" x14ac:dyDescent="0.35">
      <c r="A14061"/>
      <c r="E14061"/>
    </row>
    <row r="14062" spans="1:5" x14ac:dyDescent="0.35">
      <c r="A14062"/>
      <c r="E14062"/>
    </row>
    <row r="14063" spans="1:5" x14ac:dyDescent="0.35">
      <c r="A14063"/>
      <c r="E14063"/>
    </row>
    <row r="14064" spans="1:5" x14ac:dyDescent="0.35">
      <c r="A14064"/>
      <c r="E14064"/>
    </row>
    <row r="14065" spans="1:5" x14ac:dyDescent="0.35">
      <c r="A14065"/>
      <c r="E14065"/>
    </row>
    <row r="14066" spans="1:5" x14ac:dyDescent="0.35">
      <c r="A14066"/>
      <c r="E14066"/>
    </row>
    <row r="14067" spans="1:5" x14ac:dyDescent="0.35">
      <c r="A14067"/>
      <c r="E14067"/>
    </row>
    <row r="14068" spans="1:5" x14ac:dyDescent="0.35">
      <c r="A14068"/>
      <c r="E14068"/>
    </row>
    <row r="14069" spans="1:5" x14ac:dyDescent="0.35">
      <c r="A14069"/>
      <c r="E14069"/>
    </row>
    <row r="14070" spans="1:5" x14ac:dyDescent="0.35">
      <c r="A14070"/>
      <c r="E14070"/>
    </row>
    <row r="14071" spans="1:5" x14ac:dyDescent="0.35">
      <c r="A14071"/>
      <c r="E14071"/>
    </row>
    <row r="14072" spans="1:5" x14ac:dyDescent="0.35">
      <c r="A14072"/>
      <c r="E14072"/>
    </row>
    <row r="14073" spans="1:5" x14ac:dyDescent="0.35">
      <c r="A14073"/>
      <c r="E14073"/>
    </row>
    <row r="14074" spans="1:5" x14ac:dyDescent="0.35">
      <c r="A14074"/>
      <c r="E14074"/>
    </row>
    <row r="14075" spans="1:5" x14ac:dyDescent="0.35">
      <c r="A14075"/>
      <c r="E14075"/>
    </row>
    <row r="14076" spans="1:5" x14ac:dyDescent="0.35">
      <c r="A14076"/>
      <c r="E14076"/>
    </row>
    <row r="14077" spans="1:5" x14ac:dyDescent="0.35">
      <c r="A14077"/>
      <c r="E14077"/>
    </row>
    <row r="14078" spans="1:5" x14ac:dyDescent="0.35">
      <c r="A14078"/>
      <c r="E14078"/>
    </row>
    <row r="14079" spans="1:5" x14ac:dyDescent="0.35">
      <c r="A14079"/>
      <c r="E14079"/>
    </row>
    <row r="14080" spans="1:5" x14ac:dyDescent="0.35">
      <c r="A14080"/>
      <c r="E14080"/>
    </row>
    <row r="14081" spans="1:5" x14ac:dyDescent="0.35">
      <c r="A14081"/>
      <c r="E14081"/>
    </row>
    <row r="14082" spans="1:5" x14ac:dyDescent="0.35">
      <c r="A14082"/>
      <c r="E14082"/>
    </row>
    <row r="14083" spans="1:5" x14ac:dyDescent="0.35">
      <c r="A14083"/>
      <c r="E14083"/>
    </row>
    <row r="14084" spans="1:5" x14ac:dyDescent="0.35">
      <c r="A14084"/>
      <c r="E14084"/>
    </row>
    <row r="14085" spans="1:5" x14ac:dyDescent="0.35">
      <c r="A14085"/>
      <c r="E14085"/>
    </row>
    <row r="14086" spans="1:5" x14ac:dyDescent="0.35">
      <c r="A14086"/>
      <c r="E14086"/>
    </row>
    <row r="14087" spans="1:5" x14ac:dyDescent="0.35">
      <c r="A14087"/>
      <c r="E14087"/>
    </row>
    <row r="14088" spans="1:5" x14ac:dyDescent="0.35">
      <c r="A14088"/>
      <c r="E14088"/>
    </row>
    <row r="14089" spans="1:5" x14ac:dyDescent="0.35">
      <c r="A14089"/>
      <c r="E14089"/>
    </row>
    <row r="14090" spans="1:5" x14ac:dyDescent="0.35">
      <c r="A14090"/>
      <c r="E14090"/>
    </row>
    <row r="14091" spans="1:5" x14ac:dyDescent="0.35">
      <c r="A14091"/>
      <c r="E14091"/>
    </row>
    <row r="14092" spans="1:5" x14ac:dyDescent="0.35">
      <c r="A14092"/>
      <c r="E14092"/>
    </row>
    <row r="14093" spans="1:5" x14ac:dyDescent="0.35">
      <c r="A14093"/>
      <c r="E14093"/>
    </row>
    <row r="14094" spans="1:5" x14ac:dyDescent="0.35">
      <c r="A14094"/>
      <c r="E14094"/>
    </row>
    <row r="14095" spans="1:5" x14ac:dyDescent="0.35">
      <c r="A14095"/>
      <c r="E14095"/>
    </row>
    <row r="14096" spans="1:5" x14ac:dyDescent="0.35">
      <c r="A14096"/>
      <c r="E14096"/>
    </row>
    <row r="14097" spans="1:5" x14ac:dyDescent="0.35">
      <c r="A14097"/>
      <c r="E14097"/>
    </row>
    <row r="14098" spans="1:5" x14ac:dyDescent="0.35">
      <c r="A14098"/>
      <c r="E14098"/>
    </row>
    <row r="14099" spans="1:5" x14ac:dyDescent="0.35">
      <c r="A14099"/>
      <c r="E14099"/>
    </row>
    <row r="14100" spans="1:5" x14ac:dyDescent="0.35">
      <c r="A14100"/>
      <c r="E14100"/>
    </row>
    <row r="14101" spans="1:5" x14ac:dyDescent="0.35">
      <c r="A14101"/>
      <c r="E14101"/>
    </row>
    <row r="14102" spans="1:5" x14ac:dyDescent="0.35">
      <c r="A14102"/>
      <c r="E14102"/>
    </row>
    <row r="14103" spans="1:5" x14ac:dyDescent="0.35">
      <c r="A14103"/>
      <c r="E14103"/>
    </row>
    <row r="14104" spans="1:5" x14ac:dyDescent="0.35">
      <c r="A14104"/>
      <c r="E14104"/>
    </row>
    <row r="14105" spans="1:5" x14ac:dyDescent="0.35">
      <c r="A14105"/>
      <c r="E14105"/>
    </row>
    <row r="14106" spans="1:5" x14ac:dyDescent="0.35">
      <c r="A14106"/>
      <c r="E14106"/>
    </row>
    <row r="14107" spans="1:5" x14ac:dyDescent="0.35">
      <c r="A14107"/>
      <c r="E14107"/>
    </row>
    <row r="14108" spans="1:5" x14ac:dyDescent="0.35">
      <c r="A14108"/>
      <c r="E14108"/>
    </row>
    <row r="14109" spans="1:5" x14ac:dyDescent="0.35">
      <c r="A14109"/>
      <c r="E14109"/>
    </row>
    <row r="14110" spans="1:5" x14ac:dyDescent="0.35">
      <c r="A14110"/>
      <c r="E14110"/>
    </row>
    <row r="14111" spans="1:5" x14ac:dyDescent="0.35">
      <c r="A14111"/>
      <c r="E14111"/>
    </row>
    <row r="14112" spans="1:5" x14ac:dyDescent="0.35">
      <c r="A14112"/>
      <c r="E14112"/>
    </row>
    <row r="14113" spans="1:5" x14ac:dyDescent="0.35">
      <c r="A14113"/>
      <c r="E14113"/>
    </row>
    <row r="14114" spans="1:5" x14ac:dyDescent="0.35">
      <c r="A14114"/>
      <c r="E14114"/>
    </row>
    <row r="14115" spans="1:5" x14ac:dyDescent="0.35">
      <c r="A14115"/>
      <c r="E14115"/>
    </row>
    <row r="14116" spans="1:5" x14ac:dyDescent="0.35">
      <c r="A14116"/>
      <c r="E14116"/>
    </row>
    <row r="14117" spans="1:5" x14ac:dyDescent="0.35">
      <c r="A14117"/>
      <c r="E14117"/>
    </row>
    <row r="14118" spans="1:5" x14ac:dyDescent="0.35">
      <c r="A14118"/>
      <c r="E14118"/>
    </row>
    <row r="14119" spans="1:5" x14ac:dyDescent="0.35">
      <c r="A14119"/>
      <c r="E14119"/>
    </row>
    <row r="14120" spans="1:5" x14ac:dyDescent="0.35">
      <c r="A14120"/>
      <c r="E14120"/>
    </row>
    <row r="14121" spans="1:5" x14ac:dyDescent="0.35">
      <c r="A14121"/>
      <c r="E14121"/>
    </row>
    <row r="14122" spans="1:5" x14ac:dyDescent="0.35">
      <c r="A14122"/>
      <c r="E14122"/>
    </row>
    <row r="14123" spans="1:5" x14ac:dyDescent="0.35">
      <c r="A14123"/>
      <c r="E14123"/>
    </row>
    <row r="14124" spans="1:5" x14ac:dyDescent="0.35">
      <c r="A14124"/>
      <c r="E14124"/>
    </row>
    <row r="14125" spans="1:5" x14ac:dyDescent="0.35">
      <c r="A14125"/>
      <c r="E14125"/>
    </row>
    <row r="14126" spans="1:5" x14ac:dyDescent="0.35">
      <c r="A14126"/>
      <c r="E14126"/>
    </row>
    <row r="14127" spans="1:5" x14ac:dyDescent="0.35">
      <c r="A14127"/>
      <c r="E14127"/>
    </row>
    <row r="14128" spans="1:5" x14ac:dyDescent="0.35">
      <c r="A14128"/>
      <c r="E14128"/>
    </row>
    <row r="14129" spans="1:5" x14ac:dyDescent="0.35">
      <c r="A14129"/>
      <c r="E14129"/>
    </row>
    <row r="14130" spans="1:5" x14ac:dyDescent="0.35">
      <c r="A14130"/>
      <c r="E14130"/>
    </row>
    <row r="14131" spans="1:5" x14ac:dyDescent="0.35">
      <c r="A14131"/>
      <c r="E14131"/>
    </row>
    <row r="14132" spans="1:5" x14ac:dyDescent="0.35">
      <c r="A14132"/>
      <c r="E14132"/>
    </row>
    <row r="14133" spans="1:5" x14ac:dyDescent="0.35">
      <c r="A14133"/>
      <c r="E14133"/>
    </row>
    <row r="14134" spans="1:5" x14ac:dyDescent="0.35">
      <c r="A14134"/>
      <c r="E14134"/>
    </row>
    <row r="14135" spans="1:5" x14ac:dyDescent="0.35">
      <c r="A14135"/>
      <c r="E14135"/>
    </row>
    <row r="14136" spans="1:5" x14ac:dyDescent="0.35">
      <c r="A14136"/>
      <c r="E14136"/>
    </row>
    <row r="14137" spans="1:5" x14ac:dyDescent="0.35">
      <c r="A14137"/>
      <c r="E14137"/>
    </row>
    <row r="14138" spans="1:5" x14ac:dyDescent="0.35">
      <c r="A14138"/>
      <c r="E14138"/>
    </row>
    <row r="14139" spans="1:5" x14ac:dyDescent="0.35">
      <c r="A14139"/>
      <c r="E14139"/>
    </row>
    <row r="14140" spans="1:5" x14ac:dyDescent="0.35">
      <c r="A14140"/>
      <c r="E14140"/>
    </row>
    <row r="14141" spans="1:5" x14ac:dyDescent="0.35">
      <c r="A14141"/>
      <c r="E14141"/>
    </row>
    <row r="14142" spans="1:5" x14ac:dyDescent="0.35">
      <c r="A14142"/>
      <c r="E14142"/>
    </row>
    <row r="14143" spans="1:5" x14ac:dyDescent="0.35">
      <c r="A14143"/>
      <c r="E14143"/>
    </row>
    <row r="14144" spans="1:5" x14ac:dyDescent="0.35">
      <c r="A14144"/>
      <c r="E14144"/>
    </row>
    <row r="14145" spans="1:5" x14ac:dyDescent="0.35">
      <c r="A14145"/>
      <c r="E14145"/>
    </row>
    <row r="14146" spans="1:5" x14ac:dyDescent="0.35">
      <c r="A14146"/>
      <c r="E14146"/>
    </row>
    <row r="14147" spans="1:5" x14ac:dyDescent="0.35">
      <c r="A14147"/>
      <c r="E14147"/>
    </row>
    <row r="14148" spans="1:5" x14ac:dyDescent="0.35">
      <c r="A14148"/>
      <c r="E14148"/>
    </row>
    <row r="14149" spans="1:5" x14ac:dyDescent="0.35">
      <c r="A14149"/>
      <c r="E14149"/>
    </row>
    <row r="14150" spans="1:5" x14ac:dyDescent="0.35">
      <c r="A14150"/>
      <c r="E14150"/>
    </row>
    <row r="14151" spans="1:5" x14ac:dyDescent="0.35">
      <c r="A14151"/>
      <c r="E14151"/>
    </row>
    <row r="14152" spans="1:5" x14ac:dyDescent="0.35">
      <c r="A14152"/>
      <c r="E14152"/>
    </row>
    <row r="14153" spans="1:5" x14ac:dyDescent="0.35">
      <c r="A14153"/>
      <c r="E14153"/>
    </row>
    <row r="14154" spans="1:5" x14ac:dyDescent="0.35">
      <c r="A14154"/>
      <c r="E14154"/>
    </row>
    <row r="14155" spans="1:5" x14ac:dyDescent="0.35">
      <c r="A14155"/>
      <c r="E14155"/>
    </row>
    <row r="14156" spans="1:5" x14ac:dyDescent="0.35">
      <c r="A14156"/>
      <c r="E14156"/>
    </row>
    <row r="14157" spans="1:5" x14ac:dyDescent="0.35">
      <c r="A14157"/>
      <c r="E14157"/>
    </row>
    <row r="14158" spans="1:5" x14ac:dyDescent="0.35">
      <c r="A14158"/>
      <c r="E14158"/>
    </row>
    <row r="14159" spans="1:5" x14ac:dyDescent="0.35">
      <c r="A14159"/>
      <c r="E14159"/>
    </row>
    <row r="14160" spans="1:5" x14ac:dyDescent="0.35">
      <c r="A14160"/>
      <c r="E14160"/>
    </row>
    <row r="14161" spans="1:5" x14ac:dyDescent="0.35">
      <c r="A14161"/>
      <c r="E14161"/>
    </row>
    <row r="14162" spans="1:5" x14ac:dyDescent="0.35">
      <c r="A14162"/>
      <c r="E14162"/>
    </row>
    <row r="14163" spans="1:5" x14ac:dyDescent="0.35">
      <c r="A14163"/>
      <c r="E14163"/>
    </row>
    <row r="14164" spans="1:5" x14ac:dyDescent="0.35">
      <c r="A14164"/>
      <c r="E14164"/>
    </row>
    <row r="14165" spans="1:5" x14ac:dyDescent="0.35">
      <c r="A14165"/>
      <c r="E14165"/>
    </row>
    <row r="14166" spans="1:5" x14ac:dyDescent="0.35">
      <c r="A14166"/>
      <c r="E14166"/>
    </row>
    <row r="14167" spans="1:5" x14ac:dyDescent="0.35">
      <c r="A14167"/>
      <c r="E14167"/>
    </row>
    <row r="14168" spans="1:5" x14ac:dyDescent="0.35">
      <c r="A14168"/>
      <c r="E14168"/>
    </row>
    <row r="14169" spans="1:5" x14ac:dyDescent="0.35">
      <c r="A14169"/>
      <c r="E14169"/>
    </row>
    <row r="14170" spans="1:5" x14ac:dyDescent="0.35">
      <c r="A14170"/>
      <c r="E14170"/>
    </row>
    <row r="14171" spans="1:5" x14ac:dyDescent="0.35">
      <c r="A14171"/>
      <c r="E14171"/>
    </row>
    <row r="14172" spans="1:5" x14ac:dyDescent="0.35">
      <c r="A14172"/>
      <c r="E14172"/>
    </row>
    <row r="14173" spans="1:5" x14ac:dyDescent="0.35">
      <c r="A14173"/>
      <c r="E14173"/>
    </row>
    <row r="14174" spans="1:5" x14ac:dyDescent="0.35">
      <c r="A14174"/>
      <c r="E14174"/>
    </row>
    <row r="14175" spans="1:5" x14ac:dyDescent="0.35">
      <c r="A14175"/>
      <c r="E14175"/>
    </row>
    <row r="14176" spans="1:5" x14ac:dyDescent="0.35">
      <c r="A14176"/>
      <c r="E14176"/>
    </row>
    <row r="14177" spans="1:5" x14ac:dyDescent="0.35">
      <c r="A14177"/>
      <c r="E14177"/>
    </row>
    <row r="14178" spans="1:5" x14ac:dyDescent="0.35">
      <c r="A14178"/>
      <c r="E14178"/>
    </row>
    <row r="14179" spans="1:5" x14ac:dyDescent="0.35">
      <c r="A14179"/>
      <c r="E14179"/>
    </row>
    <row r="14180" spans="1:5" x14ac:dyDescent="0.35">
      <c r="A14180"/>
      <c r="E14180"/>
    </row>
    <row r="14181" spans="1:5" x14ac:dyDescent="0.35">
      <c r="A14181"/>
      <c r="E14181"/>
    </row>
    <row r="14182" spans="1:5" x14ac:dyDescent="0.35">
      <c r="A14182"/>
      <c r="E14182"/>
    </row>
    <row r="14183" spans="1:5" x14ac:dyDescent="0.35">
      <c r="A14183"/>
      <c r="E14183"/>
    </row>
    <row r="14184" spans="1:5" x14ac:dyDescent="0.35">
      <c r="A14184"/>
      <c r="E14184"/>
    </row>
    <row r="14185" spans="1:5" x14ac:dyDescent="0.35">
      <c r="A14185"/>
      <c r="E14185"/>
    </row>
    <row r="14186" spans="1:5" x14ac:dyDescent="0.35">
      <c r="A14186"/>
      <c r="E14186"/>
    </row>
    <row r="14187" spans="1:5" x14ac:dyDescent="0.35">
      <c r="A14187"/>
      <c r="E14187"/>
    </row>
    <row r="14188" spans="1:5" x14ac:dyDescent="0.35">
      <c r="A14188"/>
      <c r="E14188"/>
    </row>
    <row r="14189" spans="1:5" x14ac:dyDescent="0.35">
      <c r="A14189"/>
      <c r="E14189"/>
    </row>
    <row r="14190" spans="1:5" x14ac:dyDescent="0.35">
      <c r="A14190"/>
      <c r="E14190"/>
    </row>
    <row r="14191" spans="1:5" x14ac:dyDescent="0.35">
      <c r="A14191"/>
      <c r="E14191"/>
    </row>
    <row r="14192" spans="1:5" x14ac:dyDescent="0.35">
      <c r="A14192"/>
      <c r="E14192"/>
    </row>
    <row r="14193" spans="1:5" x14ac:dyDescent="0.35">
      <c r="A14193"/>
      <c r="E14193"/>
    </row>
    <row r="14194" spans="1:5" x14ac:dyDescent="0.35">
      <c r="A14194"/>
      <c r="E14194"/>
    </row>
    <row r="14195" spans="1:5" x14ac:dyDescent="0.35">
      <c r="A14195"/>
      <c r="E14195"/>
    </row>
    <row r="14196" spans="1:5" x14ac:dyDescent="0.35">
      <c r="A14196"/>
      <c r="E14196"/>
    </row>
    <row r="14197" spans="1:5" x14ac:dyDescent="0.35">
      <c r="A14197"/>
      <c r="E14197"/>
    </row>
    <row r="14198" spans="1:5" x14ac:dyDescent="0.35">
      <c r="A14198"/>
      <c r="E14198"/>
    </row>
    <row r="14199" spans="1:5" x14ac:dyDescent="0.35">
      <c r="A14199"/>
      <c r="E14199"/>
    </row>
    <row r="14200" spans="1:5" x14ac:dyDescent="0.35">
      <c r="A14200"/>
      <c r="E14200"/>
    </row>
    <row r="14201" spans="1:5" x14ac:dyDescent="0.35">
      <c r="A14201"/>
      <c r="E14201"/>
    </row>
    <row r="14202" spans="1:5" x14ac:dyDescent="0.35">
      <c r="A14202"/>
      <c r="E14202"/>
    </row>
    <row r="14203" spans="1:5" x14ac:dyDescent="0.35">
      <c r="A14203"/>
      <c r="E14203"/>
    </row>
    <row r="14204" spans="1:5" x14ac:dyDescent="0.35">
      <c r="A14204"/>
      <c r="E14204"/>
    </row>
    <row r="14205" spans="1:5" x14ac:dyDescent="0.35">
      <c r="A14205"/>
      <c r="E14205"/>
    </row>
    <row r="14206" spans="1:5" x14ac:dyDescent="0.35">
      <c r="A14206"/>
      <c r="E14206"/>
    </row>
    <row r="14207" spans="1:5" x14ac:dyDescent="0.35">
      <c r="A14207"/>
      <c r="E14207"/>
    </row>
    <row r="14208" spans="1:5" x14ac:dyDescent="0.35">
      <c r="A14208"/>
      <c r="E14208"/>
    </row>
    <row r="14209" spans="1:5" x14ac:dyDescent="0.35">
      <c r="A14209"/>
      <c r="E14209"/>
    </row>
    <row r="14210" spans="1:5" x14ac:dyDescent="0.35">
      <c r="A14210"/>
      <c r="E14210"/>
    </row>
    <row r="14211" spans="1:5" x14ac:dyDescent="0.35">
      <c r="A14211"/>
      <c r="E14211"/>
    </row>
    <row r="14212" spans="1:5" x14ac:dyDescent="0.35">
      <c r="A14212"/>
      <c r="E14212"/>
    </row>
    <row r="14213" spans="1:5" x14ac:dyDescent="0.35">
      <c r="A14213"/>
      <c r="E14213"/>
    </row>
    <row r="14214" spans="1:5" x14ac:dyDescent="0.35">
      <c r="A14214"/>
      <c r="E14214"/>
    </row>
    <row r="14215" spans="1:5" x14ac:dyDescent="0.35">
      <c r="A14215"/>
      <c r="E14215"/>
    </row>
    <row r="14216" spans="1:5" x14ac:dyDescent="0.35">
      <c r="A14216"/>
      <c r="E14216"/>
    </row>
    <row r="14217" spans="1:5" x14ac:dyDescent="0.35">
      <c r="A14217"/>
      <c r="E14217"/>
    </row>
    <row r="14218" spans="1:5" x14ac:dyDescent="0.35">
      <c r="A14218"/>
      <c r="E14218"/>
    </row>
    <row r="14219" spans="1:5" x14ac:dyDescent="0.35">
      <c r="A14219"/>
      <c r="E14219"/>
    </row>
    <row r="14220" spans="1:5" x14ac:dyDescent="0.35">
      <c r="A14220"/>
      <c r="E14220"/>
    </row>
    <row r="14221" spans="1:5" x14ac:dyDescent="0.35">
      <c r="A14221"/>
      <c r="E14221"/>
    </row>
    <row r="14222" spans="1:5" x14ac:dyDescent="0.35">
      <c r="A14222"/>
      <c r="E14222"/>
    </row>
    <row r="14223" spans="1:5" x14ac:dyDescent="0.35">
      <c r="A14223"/>
      <c r="E14223"/>
    </row>
    <row r="14224" spans="1:5" x14ac:dyDescent="0.35">
      <c r="A14224"/>
      <c r="E14224"/>
    </row>
    <row r="14225" spans="1:5" x14ac:dyDescent="0.35">
      <c r="A14225"/>
      <c r="E14225"/>
    </row>
    <row r="14226" spans="1:5" x14ac:dyDescent="0.35">
      <c r="A14226"/>
      <c r="E14226"/>
    </row>
    <row r="14227" spans="1:5" x14ac:dyDescent="0.35">
      <c r="A14227"/>
      <c r="E14227"/>
    </row>
    <row r="14228" spans="1:5" x14ac:dyDescent="0.35">
      <c r="A14228"/>
      <c r="E14228"/>
    </row>
    <row r="14229" spans="1:5" x14ac:dyDescent="0.35">
      <c r="A14229"/>
      <c r="E14229"/>
    </row>
    <row r="14230" spans="1:5" x14ac:dyDescent="0.35">
      <c r="A14230"/>
      <c r="E14230"/>
    </row>
    <row r="14231" spans="1:5" x14ac:dyDescent="0.35">
      <c r="A14231"/>
      <c r="E14231"/>
    </row>
    <row r="14232" spans="1:5" x14ac:dyDescent="0.35">
      <c r="A14232"/>
      <c r="E14232"/>
    </row>
    <row r="14233" spans="1:5" x14ac:dyDescent="0.35">
      <c r="A14233"/>
      <c r="E14233"/>
    </row>
    <row r="14234" spans="1:5" x14ac:dyDescent="0.35">
      <c r="A14234"/>
      <c r="E14234"/>
    </row>
    <row r="14235" spans="1:5" x14ac:dyDescent="0.35">
      <c r="A14235"/>
      <c r="E14235"/>
    </row>
    <row r="14236" spans="1:5" x14ac:dyDescent="0.35">
      <c r="A14236"/>
      <c r="E14236"/>
    </row>
    <row r="14237" spans="1:5" x14ac:dyDescent="0.35">
      <c r="A14237"/>
      <c r="E14237"/>
    </row>
    <row r="14238" spans="1:5" x14ac:dyDescent="0.35">
      <c r="A14238"/>
      <c r="E14238"/>
    </row>
    <row r="14239" spans="1:5" x14ac:dyDescent="0.35">
      <c r="A14239"/>
      <c r="E14239"/>
    </row>
    <row r="14240" spans="1:5" x14ac:dyDescent="0.35">
      <c r="A14240"/>
      <c r="E14240"/>
    </row>
    <row r="14241" spans="1:5" x14ac:dyDescent="0.35">
      <c r="A14241"/>
      <c r="E14241"/>
    </row>
    <row r="14242" spans="1:5" x14ac:dyDescent="0.35">
      <c r="A14242"/>
      <c r="E14242"/>
    </row>
    <row r="14243" spans="1:5" x14ac:dyDescent="0.35">
      <c r="A14243"/>
      <c r="E14243"/>
    </row>
    <row r="14244" spans="1:5" x14ac:dyDescent="0.35">
      <c r="A14244"/>
      <c r="E14244"/>
    </row>
    <row r="14245" spans="1:5" x14ac:dyDescent="0.35">
      <c r="A14245"/>
      <c r="E14245"/>
    </row>
    <row r="14246" spans="1:5" x14ac:dyDescent="0.35">
      <c r="A14246"/>
      <c r="E14246"/>
    </row>
    <row r="14247" spans="1:5" x14ac:dyDescent="0.35">
      <c r="A14247"/>
      <c r="E14247"/>
    </row>
    <row r="14248" spans="1:5" x14ac:dyDescent="0.35">
      <c r="A14248"/>
      <c r="E14248"/>
    </row>
    <row r="14249" spans="1:5" x14ac:dyDescent="0.35">
      <c r="A14249"/>
      <c r="E14249"/>
    </row>
    <row r="14250" spans="1:5" x14ac:dyDescent="0.35">
      <c r="A14250"/>
      <c r="E14250"/>
    </row>
    <row r="14251" spans="1:5" x14ac:dyDescent="0.35">
      <c r="A14251"/>
      <c r="E14251"/>
    </row>
    <row r="14252" spans="1:5" x14ac:dyDescent="0.35">
      <c r="A14252"/>
      <c r="E14252"/>
    </row>
    <row r="14253" spans="1:5" x14ac:dyDescent="0.35">
      <c r="A14253"/>
      <c r="E14253"/>
    </row>
    <row r="14254" spans="1:5" x14ac:dyDescent="0.35">
      <c r="A14254"/>
      <c r="E14254"/>
    </row>
    <row r="14255" spans="1:5" x14ac:dyDescent="0.35">
      <c r="A14255"/>
      <c r="E14255"/>
    </row>
    <row r="14256" spans="1:5" x14ac:dyDescent="0.35">
      <c r="A14256"/>
      <c r="E14256"/>
    </row>
    <row r="14257" spans="1:5" x14ac:dyDescent="0.35">
      <c r="A14257"/>
      <c r="E14257"/>
    </row>
    <row r="14258" spans="1:5" x14ac:dyDescent="0.35">
      <c r="A14258"/>
      <c r="E14258"/>
    </row>
    <row r="14259" spans="1:5" x14ac:dyDescent="0.35">
      <c r="A14259"/>
      <c r="E14259"/>
    </row>
    <row r="14260" spans="1:5" x14ac:dyDescent="0.35">
      <c r="A14260"/>
      <c r="E14260"/>
    </row>
    <row r="14261" spans="1:5" x14ac:dyDescent="0.35">
      <c r="A14261"/>
      <c r="E14261"/>
    </row>
    <row r="14262" spans="1:5" x14ac:dyDescent="0.35">
      <c r="A14262"/>
      <c r="E14262"/>
    </row>
    <row r="14263" spans="1:5" x14ac:dyDescent="0.35">
      <c r="A14263"/>
      <c r="E14263"/>
    </row>
    <row r="14264" spans="1:5" x14ac:dyDescent="0.35">
      <c r="A14264"/>
      <c r="E14264"/>
    </row>
    <row r="14265" spans="1:5" x14ac:dyDescent="0.35">
      <c r="A14265"/>
      <c r="E14265"/>
    </row>
    <row r="14266" spans="1:5" x14ac:dyDescent="0.35">
      <c r="A14266"/>
      <c r="E14266"/>
    </row>
    <row r="14267" spans="1:5" x14ac:dyDescent="0.35">
      <c r="A14267"/>
      <c r="E14267"/>
    </row>
    <row r="14268" spans="1:5" x14ac:dyDescent="0.35">
      <c r="A14268"/>
      <c r="E14268"/>
    </row>
    <row r="14269" spans="1:5" x14ac:dyDescent="0.35">
      <c r="A14269"/>
      <c r="E14269"/>
    </row>
    <row r="14270" spans="1:5" x14ac:dyDescent="0.35">
      <c r="A14270"/>
      <c r="E14270"/>
    </row>
    <row r="14271" spans="1:5" x14ac:dyDescent="0.35">
      <c r="A14271"/>
      <c r="E14271"/>
    </row>
    <row r="14272" spans="1:5" x14ac:dyDescent="0.35">
      <c r="A14272"/>
      <c r="E14272"/>
    </row>
    <row r="14273" spans="1:5" x14ac:dyDescent="0.35">
      <c r="A14273"/>
      <c r="E14273"/>
    </row>
    <row r="14274" spans="1:5" x14ac:dyDescent="0.35">
      <c r="A14274"/>
      <c r="E14274"/>
    </row>
    <row r="14275" spans="1:5" x14ac:dyDescent="0.35">
      <c r="A14275"/>
      <c r="E14275"/>
    </row>
    <row r="14276" spans="1:5" x14ac:dyDescent="0.35">
      <c r="A14276"/>
      <c r="E14276"/>
    </row>
    <row r="14277" spans="1:5" x14ac:dyDescent="0.35">
      <c r="A14277"/>
      <c r="E14277"/>
    </row>
    <row r="14278" spans="1:5" x14ac:dyDescent="0.35">
      <c r="A14278"/>
      <c r="E14278"/>
    </row>
    <row r="14279" spans="1:5" x14ac:dyDescent="0.35">
      <c r="A14279"/>
      <c r="E14279"/>
    </row>
    <row r="14280" spans="1:5" x14ac:dyDescent="0.35">
      <c r="A14280"/>
      <c r="E14280"/>
    </row>
    <row r="14281" spans="1:5" x14ac:dyDescent="0.35">
      <c r="A14281"/>
      <c r="E14281"/>
    </row>
    <row r="14282" spans="1:5" x14ac:dyDescent="0.35">
      <c r="A14282"/>
      <c r="E14282"/>
    </row>
    <row r="14283" spans="1:5" x14ac:dyDescent="0.35">
      <c r="A14283"/>
      <c r="E14283"/>
    </row>
    <row r="14284" spans="1:5" x14ac:dyDescent="0.35">
      <c r="A14284"/>
      <c r="E14284"/>
    </row>
    <row r="14285" spans="1:5" x14ac:dyDescent="0.35">
      <c r="A14285"/>
      <c r="E14285"/>
    </row>
    <row r="14286" spans="1:5" x14ac:dyDescent="0.35">
      <c r="A14286"/>
      <c r="E14286"/>
    </row>
    <row r="14287" spans="1:5" x14ac:dyDescent="0.35">
      <c r="A14287"/>
      <c r="E14287"/>
    </row>
    <row r="14288" spans="1:5" x14ac:dyDescent="0.35">
      <c r="A14288"/>
      <c r="E14288"/>
    </row>
    <row r="14289" spans="1:5" x14ac:dyDescent="0.35">
      <c r="A14289"/>
      <c r="E14289"/>
    </row>
    <row r="14290" spans="1:5" x14ac:dyDescent="0.35">
      <c r="A14290"/>
      <c r="E14290"/>
    </row>
    <row r="14291" spans="1:5" x14ac:dyDescent="0.35">
      <c r="A14291"/>
      <c r="E14291"/>
    </row>
    <row r="14292" spans="1:5" x14ac:dyDescent="0.35">
      <c r="A14292"/>
      <c r="E14292"/>
    </row>
    <row r="14293" spans="1:5" x14ac:dyDescent="0.35">
      <c r="A14293"/>
      <c r="E14293"/>
    </row>
    <row r="14294" spans="1:5" x14ac:dyDescent="0.35">
      <c r="A14294"/>
      <c r="E14294"/>
    </row>
    <row r="14295" spans="1:5" x14ac:dyDescent="0.35">
      <c r="A14295"/>
      <c r="E14295"/>
    </row>
    <row r="14296" spans="1:5" x14ac:dyDescent="0.35">
      <c r="A14296"/>
      <c r="E14296"/>
    </row>
    <row r="14297" spans="1:5" x14ac:dyDescent="0.35">
      <c r="A14297"/>
      <c r="E14297"/>
    </row>
    <row r="14298" spans="1:5" x14ac:dyDescent="0.35">
      <c r="A14298"/>
      <c r="E14298"/>
    </row>
    <row r="14299" spans="1:5" x14ac:dyDescent="0.35">
      <c r="A14299"/>
      <c r="E14299"/>
    </row>
    <row r="14300" spans="1:5" x14ac:dyDescent="0.35">
      <c r="A14300"/>
      <c r="E14300"/>
    </row>
    <row r="14301" spans="1:5" x14ac:dyDescent="0.35">
      <c r="A14301"/>
      <c r="E14301"/>
    </row>
    <row r="14302" spans="1:5" x14ac:dyDescent="0.35">
      <c r="A14302"/>
      <c r="E14302"/>
    </row>
    <row r="14303" spans="1:5" x14ac:dyDescent="0.35">
      <c r="A14303"/>
      <c r="E14303"/>
    </row>
    <row r="14304" spans="1:5" x14ac:dyDescent="0.35">
      <c r="A14304"/>
      <c r="E14304"/>
    </row>
    <row r="14305" spans="1:5" x14ac:dyDescent="0.35">
      <c r="A14305"/>
      <c r="E14305"/>
    </row>
    <row r="14306" spans="1:5" x14ac:dyDescent="0.35">
      <c r="A14306"/>
      <c r="E14306"/>
    </row>
    <row r="14307" spans="1:5" x14ac:dyDescent="0.35">
      <c r="A14307"/>
      <c r="E14307"/>
    </row>
    <row r="14308" spans="1:5" x14ac:dyDescent="0.35">
      <c r="A14308"/>
      <c r="E14308"/>
    </row>
    <row r="14309" spans="1:5" x14ac:dyDescent="0.35">
      <c r="A14309"/>
      <c r="E14309"/>
    </row>
    <row r="14310" spans="1:5" x14ac:dyDescent="0.35">
      <c r="A14310"/>
      <c r="E14310"/>
    </row>
    <row r="14311" spans="1:5" x14ac:dyDescent="0.35">
      <c r="A14311"/>
      <c r="E14311"/>
    </row>
    <row r="14312" spans="1:5" x14ac:dyDescent="0.35">
      <c r="A14312"/>
      <c r="E14312"/>
    </row>
    <row r="14313" spans="1:5" x14ac:dyDescent="0.35">
      <c r="A14313"/>
      <c r="E14313"/>
    </row>
    <row r="14314" spans="1:5" x14ac:dyDescent="0.35">
      <c r="A14314"/>
      <c r="E14314"/>
    </row>
    <row r="14315" spans="1:5" x14ac:dyDescent="0.35">
      <c r="A14315"/>
      <c r="E14315"/>
    </row>
    <row r="14316" spans="1:5" x14ac:dyDescent="0.35">
      <c r="A14316"/>
      <c r="E14316"/>
    </row>
    <row r="14317" spans="1:5" x14ac:dyDescent="0.35">
      <c r="A14317"/>
      <c r="E14317"/>
    </row>
    <row r="14318" spans="1:5" x14ac:dyDescent="0.35">
      <c r="A14318"/>
      <c r="E14318"/>
    </row>
    <row r="14319" spans="1:5" x14ac:dyDescent="0.35">
      <c r="A14319"/>
      <c r="E14319"/>
    </row>
    <row r="14320" spans="1:5" x14ac:dyDescent="0.35">
      <c r="A14320"/>
      <c r="E14320"/>
    </row>
    <row r="14321" spans="1:5" x14ac:dyDescent="0.35">
      <c r="A14321"/>
      <c r="E14321"/>
    </row>
    <row r="14322" spans="1:5" x14ac:dyDescent="0.35">
      <c r="A14322"/>
      <c r="E14322"/>
    </row>
    <row r="14323" spans="1:5" x14ac:dyDescent="0.35">
      <c r="A14323"/>
      <c r="E14323"/>
    </row>
    <row r="14324" spans="1:5" x14ac:dyDescent="0.35">
      <c r="A14324"/>
      <c r="E14324"/>
    </row>
    <row r="14325" spans="1:5" x14ac:dyDescent="0.35">
      <c r="A14325"/>
      <c r="E14325"/>
    </row>
    <row r="14326" spans="1:5" x14ac:dyDescent="0.35">
      <c r="A14326"/>
      <c r="E14326"/>
    </row>
    <row r="14327" spans="1:5" x14ac:dyDescent="0.35">
      <c r="A14327"/>
      <c r="E14327"/>
    </row>
    <row r="14328" spans="1:5" x14ac:dyDescent="0.35">
      <c r="A14328"/>
      <c r="E14328"/>
    </row>
    <row r="14329" spans="1:5" x14ac:dyDescent="0.35">
      <c r="A14329"/>
      <c r="E14329"/>
    </row>
    <row r="14330" spans="1:5" x14ac:dyDescent="0.35">
      <c r="A14330"/>
      <c r="E14330"/>
    </row>
    <row r="14331" spans="1:5" x14ac:dyDescent="0.35">
      <c r="A14331"/>
      <c r="E14331"/>
    </row>
    <row r="14332" spans="1:5" x14ac:dyDescent="0.35">
      <c r="A14332"/>
      <c r="E14332"/>
    </row>
    <row r="14333" spans="1:5" x14ac:dyDescent="0.35">
      <c r="A14333"/>
      <c r="E14333"/>
    </row>
    <row r="14334" spans="1:5" x14ac:dyDescent="0.35">
      <c r="A14334"/>
      <c r="E14334"/>
    </row>
    <row r="14335" spans="1:5" x14ac:dyDescent="0.35">
      <c r="A14335"/>
      <c r="E14335"/>
    </row>
    <row r="14336" spans="1:5" x14ac:dyDescent="0.35">
      <c r="A14336"/>
      <c r="E14336"/>
    </row>
    <row r="14337" spans="1:5" x14ac:dyDescent="0.35">
      <c r="A14337"/>
      <c r="E14337"/>
    </row>
    <row r="14338" spans="1:5" x14ac:dyDescent="0.35">
      <c r="A14338"/>
      <c r="E14338"/>
    </row>
    <row r="14339" spans="1:5" x14ac:dyDescent="0.35">
      <c r="A14339"/>
      <c r="E14339"/>
    </row>
    <row r="14340" spans="1:5" x14ac:dyDescent="0.35">
      <c r="A14340"/>
      <c r="E14340"/>
    </row>
    <row r="14341" spans="1:5" x14ac:dyDescent="0.35">
      <c r="A14341"/>
      <c r="E14341"/>
    </row>
    <row r="14342" spans="1:5" x14ac:dyDescent="0.35">
      <c r="A14342"/>
      <c r="E14342"/>
    </row>
    <row r="14343" spans="1:5" x14ac:dyDescent="0.35">
      <c r="A14343"/>
      <c r="E14343"/>
    </row>
    <row r="14344" spans="1:5" x14ac:dyDescent="0.35">
      <c r="A14344"/>
      <c r="E14344"/>
    </row>
    <row r="14345" spans="1:5" x14ac:dyDescent="0.35">
      <c r="A14345"/>
      <c r="E14345"/>
    </row>
    <row r="14346" spans="1:5" x14ac:dyDescent="0.35">
      <c r="A14346"/>
      <c r="E14346"/>
    </row>
    <row r="14347" spans="1:5" x14ac:dyDescent="0.35">
      <c r="A14347"/>
      <c r="E14347"/>
    </row>
    <row r="14348" spans="1:5" x14ac:dyDescent="0.35">
      <c r="A14348"/>
      <c r="E14348"/>
    </row>
    <row r="14349" spans="1:5" x14ac:dyDescent="0.35">
      <c r="A14349"/>
      <c r="E14349"/>
    </row>
    <row r="14350" spans="1:5" x14ac:dyDescent="0.35">
      <c r="A14350"/>
      <c r="E14350"/>
    </row>
    <row r="14351" spans="1:5" x14ac:dyDescent="0.35">
      <c r="A14351"/>
      <c r="E14351"/>
    </row>
    <row r="14352" spans="1:5" x14ac:dyDescent="0.35">
      <c r="A14352"/>
      <c r="E14352"/>
    </row>
    <row r="14353" spans="1:5" x14ac:dyDescent="0.35">
      <c r="A14353"/>
      <c r="E14353"/>
    </row>
    <row r="14354" spans="1:5" x14ac:dyDescent="0.35">
      <c r="A14354"/>
      <c r="E14354"/>
    </row>
    <row r="14355" spans="1:5" x14ac:dyDescent="0.35">
      <c r="A14355"/>
      <c r="E14355"/>
    </row>
    <row r="14356" spans="1:5" x14ac:dyDescent="0.35">
      <c r="A14356"/>
      <c r="E14356"/>
    </row>
    <row r="14357" spans="1:5" x14ac:dyDescent="0.35">
      <c r="A14357"/>
      <c r="E14357"/>
    </row>
    <row r="14358" spans="1:5" x14ac:dyDescent="0.35">
      <c r="A14358"/>
      <c r="E14358"/>
    </row>
    <row r="14359" spans="1:5" x14ac:dyDescent="0.35">
      <c r="A14359"/>
      <c r="E14359"/>
    </row>
    <row r="14360" spans="1:5" x14ac:dyDescent="0.35">
      <c r="A14360"/>
      <c r="E14360"/>
    </row>
    <row r="14361" spans="1:5" x14ac:dyDescent="0.35">
      <c r="A14361"/>
      <c r="E14361"/>
    </row>
    <row r="14362" spans="1:5" x14ac:dyDescent="0.35">
      <c r="A14362"/>
      <c r="E14362"/>
    </row>
    <row r="14363" spans="1:5" x14ac:dyDescent="0.35">
      <c r="A14363"/>
      <c r="E14363"/>
    </row>
    <row r="14364" spans="1:5" x14ac:dyDescent="0.35">
      <c r="A14364"/>
      <c r="E14364"/>
    </row>
    <row r="14365" spans="1:5" x14ac:dyDescent="0.35">
      <c r="A14365"/>
      <c r="E14365"/>
    </row>
    <row r="14366" spans="1:5" x14ac:dyDescent="0.35">
      <c r="A14366"/>
      <c r="E14366"/>
    </row>
    <row r="14367" spans="1:5" x14ac:dyDescent="0.35">
      <c r="A14367"/>
      <c r="E14367"/>
    </row>
    <row r="14368" spans="1:5" x14ac:dyDescent="0.35">
      <c r="A14368"/>
      <c r="E14368"/>
    </row>
    <row r="14369" spans="1:5" x14ac:dyDescent="0.35">
      <c r="A14369"/>
      <c r="E14369"/>
    </row>
    <row r="14370" spans="1:5" x14ac:dyDescent="0.35">
      <c r="A14370"/>
      <c r="E14370"/>
    </row>
    <row r="14371" spans="1:5" x14ac:dyDescent="0.35">
      <c r="A14371"/>
      <c r="E14371"/>
    </row>
    <row r="14372" spans="1:5" x14ac:dyDescent="0.35">
      <c r="A14372"/>
      <c r="E14372"/>
    </row>
    <row r="14373" spans="1:5" x14ac:dyDescent="0.35">
      <c r="A14373"/>
      <c r="E14373"/>
    </row>
    <row r="14374" spans="1:5" x14ac:dyDescent="0.35">
      <c r="A14374"/>
      <c r="E14374"/>
    </row>
    <row r="14375" spans="1:5" x14ac:dyDescent="0.35">
      <c r="A14375"/>
      <c r="E14375"/>
    </row>
    <row r="14376" spans="1:5" x14ac:dyDescent="0.35">
      <c r="A14376"/>
      <c r="E14376"/>
    </row>
    <row r="14377" spans="1:5" x14ac:dyDescent="0.35">
      <c r="A14377"/>
      <c r="E14377"/>
    </row>
    <row r="14378" spans="1:5" x14ac:dyDescent="0.35">
      <c r="A14378"/>
      <c r="E14378"/>
    </row>
    <row r="14379" spans="1:5" x14ac:dyDescent="0.35">
      <c r="A14379"/>
      <c r="E14379"/>
    </row>
    <row r="14380" spans="1:5" x14ac:dyDescent="0.35">
      <c r="A14380"/>
      <c r="E14380"/>
    </row>
    <row r="14381" spans="1:5" x14ac:dyDescent="0.35">
      <c r="A14381"/>
      <c r="E14381"/>
    </row>
    <row r="14382" spans="1:5" x14ac:dyDescent="0.35">
      <c r="A14382"/>
      <c r="E14382"/>
    </row>
    <row r="14383" spans="1:5" x14ac:dyDescent="0.35">
      <c r="A14383"/>
      <c r="E14383"/>
    </row>
    <row r="14384" spans="1:5" x14ac:dyDescent="0.35">
      <c r="A14384"/>
      <c r="E14384"/>
    </row>
    <row r="14385" spans="1:5" x14ac:dyDescent="0.35">
      <c r="A14385"/>
      <c r="E14385"/>
    </row>
    <row r="14386" spans="1:5" x14ac:dyDescent="0.35">
      <c r="A14386"/>
      <c r="E14386"/>
    </row>
    <row r="14387" spans="1:5" x14ac:dyDescent="0.35">
      <c r="A14387"/>
      <c r="E14387"/>
    </row>
    <row r="14388" spans="1:5" x14ac:dyDescent="0.35">
      <c r="A14388"/>
      <c r="E14388"/>
    </row>
    <row r="14389" spans="1:5" x14ac:dyDescent="0.35">
      <c r="A14389"/>
      <c r="E14389"/>
    </row>
    <row r="14390" spans="1:5" x14ac:dyDescent="0.35">
      <c r="A14390"/>
      <c r="E14390"/>
    </row>
    <row r="14391" spans="1:5" x14ac:dyDescent="0.35">
      <c r="A14391"/>
      <c r="E14391"/>
    </row>
    <row r="14392" spans="1:5" x14ac:dyDescent="0.35">
      <c r="A14392"/>
      <c r="E14392"/>
    </row>
    <row r="14393" spans="1:5" x14ac:dyDescent="0.35">
      <c r="A14393"/>
      <c r="E14393"/>
    </row>
    <row r="14394" spans="1:5" x14ac:dyDescent="0.35">
      <c r="A14394"/>
      <c r="E14394"/>
    </row>
    <row r="14395" spans="1:5" x14ac:dyDescent="0.35">
      <c r="A14395"/>
      <c r="E14395"/>
    </row>
    <row r="14396" spans="1:5" x14ac:dyDescent="0.35">
      <c r="A14396"/>
      <c r="E14396"/>
    </row>
    <row r="14397" spans="1:5" x14ac:dyDescent="0.35">
      <c r="A14397"/>
      <c r="E14397"/>
    </row>
    <row r="14398" spans="1:5" x14ac:dyDescent="0.35">
      <c r="A14398"/>
      <c r="E14398"/>
    </row>
    <row r="14399" spans="1:5" x14ac:dyDescent="0.35">
      <c r="A14399"/>
      <c r="E14399"/>
    </row>
    <row r="14400" spans="1:5" x14ac:dyDescent="0.35">
      <c r="A14400"/>
      <c r="E14400"/>
    </row>
    <row r="14401" spans="1:5" x14ac:dyDescent="0.35">
      <c r="A14401"/>
      <c r="E14401"/>
    </row>
    <row r="14402" spans="1:5" x14ac:dyDescent="0.35">
      <c r="A14402"/>
      <c r="E14402"/>
    </row>
    <row r="14403" spans="1:5" x14ac:dyDescent="0.35">
      <c r="A14403"/>
      <c r="E14403"/>
    </row>
    <row r="14404" spans="1:5" x14ac:dyDescent="0.35">
      <c r="A14404"/>
      <c r="E14404"/>
    </row>
    <row r="14405" spans="1:5" x14ac:dyDescent="0.35">
      <c r="A14405"/>
      <c r="E14405"/>
    </row>
    <row r="14406" spans="1:5" x14ac:dyDescent="0.35">
      <c r="A14406"/>
      <c r="E14406"/>
    </row>
    <row r="14407" spans="1:5" x14ac:dyDescent="0.35">
      <c r="A14407"/>
      <c r="E14407"/>
    </row>
    <row r="14408" spans="1:5" x14ac:dyDescent="0.35">
      <c r="A14408"/>
      <c r="E14408"/>
    </row>
    <row r="14409" spans="1:5" x14ac:dyDescent="0.35">
      <c r="A14409"/>
      <c r="E14409"/>
    </row>
    <row r="14410" spans="1:5" x14ac:dyDescent="0.35">
      <c r="A14410"/>
      <c r="E14410"/>
    </row>
    <row r="14411" spans="1:5" x14ac:dyDescent="0.35">
      <c r="A14411"/>
      <c r="E14411"/>
    </row>
    <row r="14412" spans="1:5" x14ac:dyDescent="0.35">
      <c r="A14412"/>
      <c r="E14412"/>
    </row>
    <row r="14413" spans="1:5" x14ac:dyDescent="0.35">
      <c r="A14413"/>
      <c r="E14413"/>
    </row>
    <row r="14414" spans="1:5" x14ac:dyDescent="0.35">
      <c r="A14414"/>
      <c r="E14414"/>
    </row>
    <row r="14415" spans="1:5" x14ac:dyDescent="0.35">
      <c r="A14415"/>
      <c r="E14415"/>
    </row>
    <row r="14416" spans="1:5" x14ac:dyDescent="0.35">
      <c r="A14416"/>
      <c r="E14416"/>
    </row>
    <row r="14417" spans="1:5" x14ac:dyDescent="0.35">
      <c r="A14417"/>
      <c r="E14417"/>
    </row>
    <row r="14418" spans="1:5" x14ac:dyDescent="0.35">
      <c r="A14418"/>
      <c r="E14418"/>
    </row>
    <row r="14419" spans="1:5" x14ac:dyDescent="0.35">
      <c r="A14419"/>
      <c r="E14419"/>
    </row>
    <row r="14420" spans="1:5" x14ac:dyDescent="0.35">
      <c r="A14420"/>
      <c r="E14420"/>
    </row>
    <row r="14421" spans="1:5" x14ac:dyDescent="0.35">
      <c r="A14421"/>
      <c r="E14421"/>
    </row>
    <row r="14422" spans="1:5" x14ac:dyDescent="0.35">
      <c r="A14422"/>
      <c r="E14422"/>
    </row>
    <row r="14423" spans="1:5" x14ac:dyDescent="0.35">
      <c r="A14423"/>
      <c r="E14423"/>
    </row>
    <row r="14424" spans="1:5" x14ac:dyDescent="0.35">
      <c r="A14424"/>
      <c r="E14424"/>
    </row>
    <row r="14425" spans="1:5" x14ac:dyDescent="0.35">
      <c r="A14425"/>
      <c r="E14425"/>
    </row>
    <row r="14426" spans="1:5" x14ac:dyDescent="0.35">
      <c r="A14426"/>
      <c r="E14426"/>
    </row>
    <row r="14427" spans="1:5" x14ac:dyDescent="0.35">
      <c r="A14427"/>
      <c r="E14427"/>
    </row>
    <row r="14428" spans="1:5" x14ac:dyDescent="0.35">
      <c r="A14428"/>
      <c r="E14428"/>
    </row>
    <row r="14429" spans="1:5" x14ac:dyDescent="0.35">
      <c r="A14429"/>
      <c r="E14429"/>
    </row>
    <row r="14430" spans="1:5" x14ac:dyDescent="0.35">
      <c r="A14430"/>
      <c r="E14430"/>
    </row>
    <row r="14431" spans="1:5" x14ac:dyDescent="0.35">
      <c r="A14431"/>
      <c r="E14431"/>
    </row>
    <row r="14432" spans="1:5" x14ac:dyDescent="0.35">
      <c r="A14432"/>
      <c r="E14432"/>
    </row>
    <row r="14433" spans="1:5" x14ac:dyDescent="0.35">
      <c r="A14433"/>
      <c r="E14433"/>
    </row>
    <row r="14434" spans="1:5" x14ac:dyDescent="0.35">
      <c r="A14434"/>
      <c r="E14434"/>
    </row>
    <row r="14435" spans="1:5" x14ac:dyDescent="0.35">
      <c r="A14435"/>
      <c r="E14435"/>
    </row>
    <row r="14436" spans="1:5" x14ac:dyDescent="0.35">
      <c r="A14436"/>
      <c r="E14436"/>
    </row>
    <row r="14437" spans="1:5" x14ac:dyDescent="0.35">
      <c r="A14437"/>
      <c r="E14437"/>
    </row>
    <row r="14438" spans="1:5" x14ac:dyDescent="0.35">
      <c r="A14438"/>
      <c r="E14438"/>
    </row>
    <row r="14439" spans="1:5" x14ac:dyDescent="0.35">
      <c r="A14439"/>
      <c r="E14439"/>
    </row>
    <row r="14440" spans="1:5" x14ac:dyDescent="0.35">
      <c r="A14440"/>
      <c r="E14440"/>
    </row>
    <row r="14441" spans="1:5" x14ac:dyDescent="0.35">
      <c r="A14441"/>
      <c r="E14441"/>
    </row>
    <row r="14442" spans="1:5" x14ac:dyDescent="0.35">
      <c r="A14442"/>
      <c r="E14442"/>
    </row>
    <row r="14443" spans="1:5" x14ac:dyDescent="0.35">
      <c r="A14443"/>
      <c r="E14443"/>
    </row>
    <row r="14444" spans="1:5" x14ac:dyDescent="0.35">
      <c r="A14444"/>
      <c r="E14444"/>
    </row>
    <row r="14445" spans="1:5" x14ac:dyDescent="0.35">
      <c r="A14445"/>
      <c r="E14445"/>
    </row>
    <row r="14446" spans="1:5" x14ac:dyDescent="0.35">
      <c r="A14446"/>
      <c r="E14446"/>
    </row>
    <row r="14447" spans="1:5" x14ac:dyDescent="0.35">
      <c r="A14447"/>
      <c r="E14447"/>
    </row>
    <row r="14448" spans="1:5" x14ac:dyDescent="0.35">
      <c r="A14448"/>
      <c r="E14448"/>
    </row>
    <row r="14449" spans="1:5" x14ac:dyDescent="0.35">
      <c r="A14449"/>
      <c r="E14449"/>
    </row>
    <row r="14450" spans="1:5" x14ac:dyDescent="0.35">
      <c r="A14450"/>
      <c r="E14450"/>
    </row>
    <row r="14451" spans="1:5" x14ac:dyDescent="0.35">
      <c r="A14451"/>
      <c r="E14451"/>
    </row>
    <row r="14452" spans="1:5" x14ac:dyDescent="0.35">
      <c r="A14452"/>
      <c r="E14452"/>
    </row>
    <row r="14453" spans="1:5" x14ac:dyDescent="0.35">
      <c r="A14453"/>
      <c r="E14453"/>
    </row>
    <row r="14454" spans="1:5" x14ac:dyDescent="0.35">
      <c r="A14454"/>
      <c r="E14454"/>
    </row>
    <row r="14455" spans="1:5" x14ac:dyDescent="0.35">
      <c r="A14455"/>
      <c r="E14455"/>
    </row>
    <row r="14456" spans="1:5" x14ac:dyDescent="0.35">
      <c r="A14456"/>
      <c r="E14456"/>
    </row>
    <row r="14457" spans="1:5" x14ac:dyDescent="0.35">
      <c r="A14457"/>
      <c r="E14457"/>
    </row>
    <row r="14458" spans="1:5" x14ac:dyDescent="0.35">
      <c r="A14458"/>
      <c r="E14458"/>
    </row>
    <row r="14459" spans="1:5" x14ac:dyDescent="0.35">
      <c r="A14459"/>
      <c r="E14459"/>
    </row>
    <row r="14460" spans="1:5" x14ac:dyDescent="0.35">
      <c r="A14460"/>
      <c r="E14460"/>
    </row>
    <row r="14461" spans="1:5" x14ac:dyDescent="0.35">
      <c r="A14461"/>
      <c r="E14461"/>
    </row>
    <row r="14462" spans="1:5" x14ac:dyDescent="0.35">
      <c r="A14462"/>
      <c r="E14462"/>
    </row>
    <row r="14463" spans="1:5" x14ac:dyDescent="0.35">
      <c r="A14463"/>
      <c r="E14463"/>
    </row>
    <row r="14464" spans="1:5" x14ac:dyDescent="0.35">
      <c r="A14464"/>
      <c r="E14464"/>
    </row>
    <row r="14465" spans="1:5" x14ac:dyDescent="0.35">
      <c r="A14465"/>
      <c r="E14465"/>
    </row>
    <row r="14466" spans="1:5" x14ac:dyDescent="0.35">
      <c r="A14466"/>
      <c r="E14466"/>
    </row>
    <row r="14467" spans="1:5" x14ac:dyDescent="0.35">
      <c r="A14467"/>
      <c r="E14467"/>
    </row>
    <row r="14468" spans="1:5" x14ac:dyDescent="0.35">
      <c r="A14468"/>
      <c r="E14468"/>
    </row>
    <row r="14469" spans="1:5" x14ac:dyDescent="0.35">
      <c r="A14469"/>
      <c r="E14469"/>
    </row>
    <row r="14470" spans="1:5" x14ac:dyDescent="0.35">
      <c r="A14470"/>
      <c r="E14470"/>
    </row>
    <row r="14471" spans="1:5" x14ac:dyDescent="0.35">
      <c r="A14471"/>
      <c r="E14471"/>
    </row>
    <row r="14472" spans="1:5" x14ac:dyDescent="0.35">
      <c r="A14472"/>
      <c r="E14472"/>
    </row>
    <row r="14473" spans="1:5" x14ac:dyDescent="0.35">
      <c r="A14473"/>
      <c r="E14473"/>
    </row>
    <row r="14474" spans="1:5" x14ac:dyDescent="0.35">
      <c r="A14474"/>
      <c r="E14474"/>
    </row>
    <row r="14475" spans="1:5" x14ac:dyDescent="0.35">
      <c r="A14475"/>
      <c r="E14475"/>
    </row>
    <row r="14476" spans="1:5" x14ac:dyDescent="0.35">
      <c r="A14476"/>
      <c r="E14476"/>
    </row>
    <row r="14477" spans="1:5" x14ac:dyDescent="0.35">
      <c r="A14477"/>
      <c r="E14477"/>
    </row>
    <row r="14478" spans="1:5" x14ac:dyDescent="0.35">
      <c r="A14478"/>
      <c r="E14478"/>
    </row>
    <row r="14479" spans="1:5" x14ac:dyDescent="0.35">
      <c r="A14479"/>
      <c r="E14479"/>
    </row>
    <row r="14480" spans="1:5" x14ac:dyDescent="0.35">
      <c r="A14480"/>
      <c r="E14480"/>
    </row>
    <row r="14481" spans="1:5" x14ac:dyDescent="0.35">
      <c r="A14481"/>
      <c r="E14481"/>
    </row>
    <row r="14482" spans="1:5" x14ac:dyDescent="0.35">
      <c r="A14482"/>
      <c r="E14482"/>
    </row>
    <row r="14483" spans="1:5" x14ac:dyDescent="0.35">
      <c r="A14483"/>
      <c r="E14483"/>
    </row>
    <row r="14484" spans="1:5" x14ac:dyDescent="0.35">
      <c r="A14484"/>
      <c r="E14484"/>
    </row>
    <row r="14485" spans="1:5" x14ac:dyDescent="0.35">
      <c r="A14485"/>
      <c r="E14485"/>
    </row>
    <row r="14486" spans="1:5" x14ac:dyDescent="0.35">
      <c r="A14486"/>
      <c r="E14486"/>
    </row>
    <row r="14487" spans="1:5" x14ac:dyDescent="0.35">
      <c r="A14487"/>
      <c r="E14487"/>
    </row>
    <row r="14488" spans="1:5" x14ac:dyDescent="0.35">
      <c r="A14488"/>
      <c r="E14488"/>
    </row>
    <row r="14489" spans="1:5" x14ac:dyDescent="0.35">
      <c r="A14489"/>
      <c r="E14489"/>
    </row>
    <row r="14490" spans="1:5" x14ac:dyDescent="0.35">
      <c r="A14490"/>
      <c r="E14490"/>
    </row>
    <row r="14491" spans="1:5" x14ac:dyDescent="0.35">
      <c r="A14491"/>
      <c r="E14491"/>
    </row>
    <row r="14492" spans="1:5" x14ac:dyDescent="0.35">
      <c r="A14492"/>
      <c r="E14492"/>
    </row>
    <row r="14493" spans="1:5" x14ac:dyDescent="0.35">
      <c r="A14493"/>
      <c r="E14493"/>
    </row>
    <row r="14494" spans="1:5" x14ac:dyDescent="0.35">
      <c r="A14494"/>
      <c r="E14494"/>
    </row>
    <row r="14495" spans="1:5" x14ac:dyDescent="0.35">
      <c r="A14495"/>
      <c r="E14495"/>
    </row>
    <row r="14496" spans="1:5" x14ac:dyDescent="0.35">
      <c r="A14496"/>
      <c r="E14496"/>
    </row>
    <row r="14497" spans="1:5" x14ac:dyDescent="0.35">
      <c r="A14497"/>
      <c r="E14497"/>
    </row>
    <row r="14498" spans="1:5" x14ac:dyDescent="0.35">
      <c r="A14498"/>
      <c r="E14498"/>
    </row>
    <row r="14499" spans="1:5" x14ac:dyDescent="0.35">
      <c r="A14499"/>
      <c r="E14499"/>
    </row>
    <row r="14500" spans="1:5" x14ac:dyDescent="0.35">
      <c r="A14500"/>
      <c r="E14500"/>
    </row>
    <row r="14501" spans="1:5" x14ac:dyDescent="0.35">
      <c r="A14501"/>
      <c r="E14501"/>
    </row>
    <row r="14502" spans="1:5" x14ac:dyDescent="0.35">
      <c r="A14502"/>
      <c r="E14502"/>
    </row>
    <row r="14503" spans="1:5" x14ac:dyDescent="0.35">
      <c r="A14503"/>
      <c r="E14503"/>
    </row>
    <row r="14504" spans="1:5" x14ac:dyDescent="0.35">
      <c r="A14504"/>
      <c r="E14504"/>
    </row>
    <row r="14505" spans="1:5" x14ac:dyDescent="0.35">
      <c r="A14505"/>
      <c r="E14505"/>
    </row>
    <row r="14506" spans="1:5" x14ac:dyDescent="0.35">
      <c r="A14506"/>
      <c r="E14506"/>
    </row>
    <row r="14507" spans="1:5" x14ac:dyDescent="0.35">
      <c r="A14507"/>
      <c r="E14507"/>
    </row>
    <row r="14508" spans="1:5" x14ac:dyDescent="0.35">
      <c r="A14508"/>
      <c r="E14508"/>
    </row>
    <row r="14509" spans="1:5" x14ac:dyDescent="0.35">
      <c r="A14509"/>
      <c r="E14509"/>
    </row>
    <row r="14510" spans="1:5" x14ac:dyDescent="0.35">
      <c r="A14510"/>
      <c r="E14510"/>
    </row>
    <row r="14511" spans="1:5" x14ac:dyDescent="0.35">
      <c r="A14511"/>
      <c r="E14511"/>
    </row>
    <row r="14512" spans="1:5" x14ac:dyDescent="0.35">
      <c r="A14512"/>
      <c r="E14512"/>
    </row>
    <row r="14513" spans="1:5" x14ac:dyDescent="0.35">
      <c r="A14513"/>
      <c r="E14513"/>
    </row>
    <row r="14514" spans="1:5" x14ac:dyDescent="0.35">
      <c r="A14514"/>
      <c r="E14514"/>
    </row>
    <row r="14515" spans="1:5" x14ac:dyDescent="0.35">
      <c r="A14515"/>
      <c r="E14515"/>
    </row>
    <row r="14516" spans="1:5" x14ac:dyDescent="0.35">
      <c r="A14516"/>
      <c r="E14516"/>
    </row>
    <row r="14517" spans="1:5" x14ac:dyDescent="0.35">
      <c r="A14517"/>
      <c r="E14517"/>
    </row>
    <row r="14518" spans="1:5" x14ac:dyDescent="0.35">
      <c r="A14518"/>
      <c r="E14518"/>
    </row>
    <row r="14519" spans="1:5" x14ac:dyDescent="0.35">
      <c r="A14519"/>
      <c r="E14519"/>
    </row>
    <row r="14520" spans="1:5" x14ac:dyDescent="0.35">
      <c r="A14520"/>
      <c r="E14520"/>
    </row>
    <row r="14521" spans="1:5" x14ac:dyDescent="0.35">
      <c r="A14521"/>
      <c r="E14521"/>
    </row>
    <row r="14522" spans="1:5" x14ac:dyDescent="0.35">
      <c r="A14522"/>
      <c r="E14522"/>
    </row>
    <row r="14523" spans="1:5" x14ac:dyDescent="0.35">
      <c r="A14523"/>
      <c r="E14523"/>
    </row>
    <row r="14524" spans="1:5" x14ac:dyDescent="0.35">
      <c r="A14524"/>
      <c r="E14524"/>
    </row>
    <row r="14525" spans="1:5" x14ac:dyDescent="0.35">
      <c r="A14525"/>
      <c r="E14525"/>
    </row>
    <row r="14526" spans="1:5" x14ac:dyDescent="0.35">
      <c r="A14526"/>
      <c r="E14526"/>
    </row>
    <row r="14527" spans="1:5" x14ac:dyDescent="0.35">
      <c r="A14527"/>
      <c r="E14527"/>
    </row>
    <row r="14528" spans="1:5" x14ac:dyDescent="0.35">
      <c r="A14528"/>
      <c r="E14528"/>
    </row>
    <row r="14529" spans="1:5" x14ac:dyDescent="0.35">
      <c r="A14529"/>
      <c r="E14529"/>
    </row>
    <row r="14530" spans="1:5" x14ac:dyDescent="0.35">
      <c r="A14530"/>
      <c r="E14530"/>
    </row>
    <row r="14531" spans="1:5" x14ac:dyDescent="0.35">
      <c r="A14531"/>
      <c r="E14531"/>
    </row>
    <row r="14532" spans="1:5" x14ac:dyDescent="0.35">
      <c r="A14532"/>
      <c r="E14532"/>
    </row>
    <row r="14533" spans="1:5" x14ac:dyDescent="0.35">
      <c r="A14533"/>
      <c r="E14533"/>
    </row>
    <row r="14534" spans="1:5" x14ac:dyDescent="0.35">
      <c r="A14534"/>
      <c r="E14534"/>
    </row>
    <row r="14535" spans="1:5" x14ac:dyDescent="0.35">
      <c r="A14535"/>
      <c r="E14535"/>
    </row>
    <row r="14536" spans="1:5" x14ac:dyDescent="0.35">
      <c r="A14536"/>
      <c r="E14536"/>
    </row>
    <row r="14537" spans="1:5" x14ac:dyDescent="0.35">
      <c r="A14537"/>
      <c r="E14537"/>
    </row>
    <row r="14538" spans="1:5" x14ac:dyDescent="0.35">
      <c r="A14538"/>
      <c r="E14538"/>
    </row>
    <row r="14539" spans="1:5" x14ac:dyDescent="0.35">
      <c r="A14539"/>
      <c r="E14539"/>
    </row>
    <row r="14540" spans="1:5" x14ac:dyDescent="0.35">
      <c r="A14540"/>
      <c r="E14540"/>
    </row>
    <row r="14541" spans="1:5" x14ac:dyDescent="0.35">
      <c r="A14541"/>
      <c r="E14541"/>
    </row>
    <row r="14542" spans="1:5" x14ac:dyDescent="0.35">
      <c r="A14542"/>
      <c r="E14542"/>
    </row>
    <row r="14543" spans="1:5" x14ac:dyDescent="0.35">
      <c r="A14543"/>
      <c r="E14543"/>
    </row>
    <row r="14544" spans="1:5" x14ac:dyDescent="0.35">
      <c r="A14544"/>
      <c r="E14544"/>
    </row>
    <row r="14545" spans="1:5" x14ac:dyDescent="0.35">
      <c r="A14545"/>
      <c r="E14545"/>
    </row>
    <row r="14546" spans="1:5" x14ac:dyDescent="0.35">
      <c r="A14546"/>
      <c r="E14546"/>
    </row>
    <row r="14547" spans="1:5" x14ac:dyDescent="0.35">
      <c r="A14547"/>
      <c r="E14547"/>
    </row>
    <row r="14548" spans="1:5" x14ac:dyDescent="0.35">
      <c r="A14548"/>
      <c r="E14548"/>
    </row>
    <row r="14549" spans="1:5" x14ac:dyDescent="0.35">
      <c r="A14549"/>
      <c r="E14549"/>
    </row>
    <row r="14550" spans="1:5" x14ac:dyDescent="0.35">
      <c r="A14550"/>
      <c r="E14550"/>
    </row>
    <row r="14551" spans="1:5" x14ac:dyDescent="0.35">
      <c r="A14551"/>
      <c r="E14551"/>
    </row>
    <row r="14552" spans="1:5" x14ac:dyDescent="0.35">
      <c r="A14552"/>
      <c r="E14552"/>
    </row>
    <row r="14553" spans="1:5" x14ac:dyDescent="0.35">
      <c r="A14553"/>
      <c r="E14553"/>
    </row>
    <row r="14554" spans="1:5" x14ac:dyDescent="0.35">
      <c r="A14554"/>
      <c r="E14554"/>
    </row>
    <row r="14555" spans="1:5" x14ac:dyDescent="0.35">
      <c r="A14555"/>
      <c r="E14555"/>
    </row>
    <row r="14556" spans="1:5" x14ac:dyDescent="0.35">
      <c r="A14556"/>
      <c r="E14556"/>
    </row>
    <row r="14557" spans="1:5" x14ac:dyDescent="0.35">
      <c r="A14557"/>
      <c r="E14557"/>
    </row>
    <row r="14558" spans="1:5" x14ac:dyDescent="0.35">
      <c r="A14558"/>
      <c r="E14558"/>
    </row>
    <row r="14559" spans="1:5" x14ac:dyDescent="0.35">
      <c r="A14559"/>
      <c r="E14559"/>
    </row>
    <row r="14560" spans="1:5" x14ac:dyDescent="0.35">
      <c r="A14560"/>
      <c r="E14560"/>
    </row>
    <row r="14561" spans="1:5" x14ac:dyDescent="0.35">
      <c r="A14561"/>
      <c r="E14561"/>
    </row>
    <row r="14562" spans="1:5" x14ac:dyDescent="0.35">
      <c r="A14562"/>
      <c r="E14562"/>
    </row>
    <row r="14563" spans="1:5" x14ac:dyDescent="0.35">
      <c r="A14563"/>
      <c r="E14563"/>
    </row>
    <row r="14564" spans="1:5" x14ac:dyDescent="0.35">
      <c r="A14564"/>
      <c r="E14564"/>
    </row>
    <row r="14565" spans="1:5" x14ac:dyDescent="0.35">
      <c r="A14565"/>
      <c r="E14565"/>
    </row>
    <row r="14566" spans="1:5" x14ac:dyDescent="0.35">
      <c r="A14566"/>
      <c r="E14566"/>
    </row>
    <row r="14567" spans="1:5" x14ac:dyDescent="0.35">
      <c r="A14567"/>
      <c r="E14567"/>
    </row>
    <row r="14568" spans="1:5" x14ac:dyDescent="0.35">
      <c r="A14568"/>
      <c r="E14568"/>
    </row>
    <row r="14569" spans="1:5" x14ac:dyDescent="0.35">
      <c r="A14569"/>
      <c r="E14569"/>
    </row>
    <row r="14570" spans="1:5" x14ac:dyDescent="0.35">
      <c r="A14570"/>
      <c r="E14570"/>
    </row>
    <row r="14571" spans="1:5" x14ac:dyDescent="0.35">
      <c r="A14571"/>
      <c r="E14571"/>
    </row>
    <row r="14572" spans="1:5" x14ac:dyDescent="0.35">
      <c r="A14572"/>
      <c r="E14572"/>
    </row>
    <row r="14573" spans="1:5" x14ac:dyDescent="0.35">
      <c r="A14573"/>
      <c r="E14573"/>
    </row>
    <row r="14574" spans="1:5" x14ac:dyDescent="0.35">
      <c r="A14574"/>
      <c r="E14574"/>
    </row>
    <row r="14575" spans="1:5" x14ac:dyDescent="0.35">
      <c r="A14575"/>
      <c r="E14575"/>
    </row>
    <row r="14576" spans="1:5" x14ac:dyDescent="0.35">
      <c r="A14576"/>
      <c r="E14576"/>
    </row>
    <row r="14577" spans="1:5" x14ac:dyDescent="0.35">
      <c r="A14577"/>
      <c r="E14577"/>
    </row>
    <row r="14578" spans="1:5" x14ac:dyDescent="0.35">
      <c r="A14578"/>
      <c r="E14578"/>
    </row>
    <row r="14579" spans="1:5" x14ac:dyDescent="0.35">
      <c r="A14579"/>
      <c r="E14579"/>
    </row>
    <row r="14580" spans="1:5" x14ac:dyDescent="0.35">
      <c r="A14580"/>
      <c r="E14580"/>
    </row>
    <row r="14581" spans="1:5" x14ac:dyDescent="0.35">
      <c r="A14581"/>
      <c r="E14581"/>
    </row>
    <row r="14582" spans="1:5" x14ac:dyDescent="0.35">
      <c r="A14582"/>
      <c r="E14582"/>
    </row>
    <row r="14583" spans="1:5" x14ac:dyDescent="0.35">
      <c r="A14583"/>
      <c r="E14583"/>
    </row>
    <row r="14584" spans="1:5" x14ac:dyDescent="0.35">
      <c r="A14584"/>
      <c r="E14584"/>
    </row>
    <row r="14585" spans="1:5" x14ac:dyDescent="0.35">
      <c r="A14585"/>
      <c r="E14585"/>
    </row>
    <row r="14586" spans="1:5" x14ac:dyDescent="0.35">
      <c r="A14586"/>
      <c r="E14586"/>
    </row>
    <row r="14587" spans="1:5" x14ac:dyDescent="0.35">
      <c r="A14587"/>
      <c r="E14587"/>
    </row>
    <row r="14588" spans="1:5" x14ac:dyDescent="0.35">
      <c r="A14588"/>
      <c r="E14588"/>
    </row>
    <row r="14589" spans="1:5" x14ac:dyDescent="0.35">
      <c r="A14589"/>
      <c r="E14589"/>
    </row>
    <row r="14590" spans="1:5" x14ac:dyDescent="0.35">
      <c r="A14590"/>
      <c r="E14590"/>
    </row>
    <row r="14591" spans="1:5" x14ac:dyDescent="0.35">
      <c r="A14591"/>
      <c r="E14591"/>
    </row>
    <row r="14592" spans="1:5" x14ac:dyDescent="0.35">
      <c r="A14592"/>
      <c r="E14592"/>
    </row>
    <row r="14593" spans="1:5" x14ac:dyDescent="0.35">
      <c r="A14593"/>
      <c r="E14593"/>
    </row>
    <row r="14594" spans="1:5" x14ac:dyDescent="0.35">
      <c r="A14594"/>
      <c r="E14594"/>
    </row>
    <row r="14595" spans="1:5" x14ac:dyDescent="0.35">
      <c r="A14595"/>
      <c r="E14595"/>
    </row>
    <row r="14596" spans="1:5" x14ac:dyDescent="0.35">
      <c r="A14596"/>
      <c r="E14596"/>
    </row>
    <row r="14597" spans="1:5" x14ac:dyDescent="0.35">
      <c r="A14597"/>
      <c r="E14597"/>
    </row>
    <row r="14598" spans="1:5" x14ac:dyDescent="0.35">
      <c r="A14598"/>
      <c r="E14598"/>
    </row>
    <row r="14599" spans="1:5" x14ac:dyDescent="0.35">
      <c r="A14599"/>
      <c r="E14599"/>
    </row>
    <row r="14600" spans="1:5" x14ac:dyDescent="0.35">
      <c r="A14600"/>
      <c r="E14600"/>
    </row>
    <row r="14601" spans="1:5" x14ac:dyDescent="0.35">
      <c r="A14601"/>
      <c r="E14601"/>
    </row>
    <row r="14602" spans="1:5" x14ac:dyDescent="0.35">
      <c r="A14602"/>
      <c r="E14602"/>
    </row>
    <row r="14603" spans="1:5" x14ac:dyDescent="0.35">
      <c r="A14603"/>
      <c r="E14603"/>
    </row>
    <row r="14604" spans="1:5" x14ac:dyDescent="0.35">
      <c r="A14604"/>
      <c r="E14604"/>
    </row>
    <row r="14605" spans="1:5" x14ac:dyDescent="0.35">
      <c r="A14605"/>
      <c r="E14605"/>
    </row>
    <row r="14606" spans="1:5" x14ac:dyDescent="0.35">
      <c r="A14606"/>
      <c r="E14606"/>
    </row>
    <row r="14607" spans="1:5" x14ac:dyDescent="0.35">
      <c r="A14607"/>
      <c r="E14607"/>
    </row>
    <row r="14608" spans="1:5" x14ac:dyDescent="0.35">
      <c r="A14608"/>
      <c r="E14608"/>
    </row>
    <row r="14609" spans="1:5" x14ac:dyDescent="0.35">
      <c r="A14609"/>
      <c r="E14609"/>
    </row>
    <row r="14610" spans="1:5" x14ac:dyDescent="0.35">
      <c r="A14610"/>
      <c r="E14610"/>
    </row>
    <row r="14611" spans="1:5" x14ac:dyDescent="0.35">
      <c r="A14611"/>
      <c r="E14611"/>
    </row>
    <row r="14612" spans="1:5" x14ac:dyDescent="0.35">
      <c r="A14612"/>
      <c r="E14612"/>
    </row>
    <row r="14613" spans="1:5" x14ac:dyDescent="0.35">
      <c r="A14613"/>
      <c r="E14613"/>
    </row>
    <row r="14614" spans="1:5" x14ac:dyDescent="0.35">
      <c r="A14614"/>
      <c r="E14614"/>
    </row>
    <row r="14615" spans="1:5" x14ac:dyDescent="0.35">
      <c r="A14615"/>
      <c r="E14615"/>
    </row>
    <row r="14616" spans="1:5" x14ac:dyDescent="0.35">
      <c r="A14616"/>
      <c r="E14616"/>
    </row>
    <row r="14617" spans="1:5" x14ac:dyDescent="0.35">
      <c r="A14617"/>
      <c r="E14617"/>
    </row>
    <row r="14618" spans="1:5" x14ac:dyDescent="0.35">
      <c r="A14618"/>
      <c r="E14618"/>
    </row>
    <row r="14619" spans="1:5" x14ac:dyDescent="0.35">
      <c r="A14619"/>
      <c r="E14619"/>
    </row>
    <row r="14620" spans="1:5" x14ac:dyDescent="0.35">
      <c r="A14620"/>
      <c r="E14620"/>
    </row>
    <row r="14621" spans="1:5" x14ac:dyDescent="0.35">
      <c r="A14621"/>
      <c r="E14621"/>
    </row>
    <row r="14622" spans="1:5" x14ac:dyDescent="0.35">
      <c r="A14622"/>
      <c r="E14622"/>
    </row>
    <row r="14623" spans="1:5" x14ac:dyDescent="0.35">
      <c r="A14623"/>
      <c r="E14623"/>
    </row>
    <row r="14624" spans="1:5" x14ac:dyDescent="0.35">
      <c r="A14624"/>
      <c r="E14624"/>
    </row>
    <row r="14625" spans="1:5" x14ac:dyDescent="0.35">
      <c r="A14625"/>
      <c r="E14625"/>
    </row>
    <row r="14626" spans="1:5" x14ac:dyDescent="0.35">
      <c r="A14626"/>
      <c r="E14626"/>
    </row>
    <row r="14627" spans="1:5" x14ac:dyDescent="0.35">
      <c r="A14627"/>
      <c r="E14627"/>
    </row>
    <row r="14628" spans="1:5" x14ac:dyDescent="0.35">
      <c r="A14628"/>
      <c r="E14628"/>
    </row>
    <row r="14629" spans="1:5" x14ac:dyDescent="0.35">
      <c r="A14629"/>
      <c r="E14629"/>
    </row>
    <row r="14630" spans="1:5" x14ac:dyDescent="0.35">
      <c r="A14630"/>
      <c r="E14630"/>
    </row>
    <row r="14631" spans="1:5" x14ac:dyDescent="0.35">
      <c r="A14631"/>
      <c r="E14631"/>
    </row>
    <row r="14632" spans="1:5" x14ac:dyDescent="0.35">
      <c r="A14632"/>
      <c r="E14632"/>
    </row>
    <row r="14633" spans="1:5" x14ac:dyDescent="0.35">
      <c r="A14633"/>
      <c r="E14633"/>
    </row>
    <row r="14634" spans="1:5" x14ac:dyDescent="0.35">
      <c r="A14634"/>
      <c r="E14634"/>
    </row>
    <row r="14635" spans="1:5" x14ac:dyDescent="0.35">
      <c r="A14635"/>
      <c r="E14635"/>
    </row>
    <row r="14636" spans="1:5" x14ac:dyDescent="0.35">
      <c r="A14636"/>
      <c r="E14636"/>
    </row>
    <row r="14637" spans="1:5" x14ac:dyDescent="0.35">
      <c r="A14637"/>
      <c r="E14637"/>
    </row>
    <row r="14638" spans="1:5" x14ac:dyDescent="0.35">
      <c r="A14638"/>
      <c r="E14638"/>
    </row>
    <row r="14639" spans="1:5" x14ac:dyDescent="0.35">
      <c r="A14639"/>
      <c r="E14639"/>
    </row>
    <row r="14640" spans="1:5" x14ac:dyDescent="0.35">
      <c r="A14640"/>
      <c r="E14640"/>
    </row>
    <row r="14641" spans="1:5" x14ac:dyDescent="0.35">
      <c r="A14641"/>
      <c r="E14641"/>
    </row>
    <row r="14642" spans="1:5" x14ac:dyDescent="0.35">
      <c r="A14642"/>
      <c r="E14642"/>
    </row>
    <row r="14643" spans="1:5" x14ac:dyDescent="0.35">
      <c r="A14643"/>
      <c r="E14643"/>
    </row>
    <row r="14644" spans="1:5" x14ac:dyDescent="0.35">
      <c r="A14644"/>
      <c r="E14644"/>
    </row>
    <row r="14645" spans="1:5" x14ac:dyDescent="0.35">
      <c r="A14645"/>
      <c r="E14645"/>
    </row>
    <row r="14646" spans="1:5" x14ac:dyDescent="0.35">
      <c r="A14646"/>
      <c r="E14646"/>
    </row>
    <row r="14647" spans="1:5" x14ac:dyDescent="0.35">
      <c r="A14647"/>
      <c r="E14647"/>
    </row>
    <row r="14648" spans="1:5" x14ac:dyDescent="0.35">
      <c r="A14648"/>
      <c r="E14648"/>
    </row>
    <row r="14649" spans="1:5" x14ac:dyDescent="0.35">
      <c r="A14649"/>
      <c r="E14649"/>
    </row>
    <row r="14650" spans="1:5" x14ac:dyDescent="0.35">
      <c r="A14650"/>
      <c r="E14650"/>
    </row>
    <row r="14651" spans="1:5" x14ac:dyDescent="0.35">
      <c r="A14651"/>
      <c r="E14651"/>
    </row>
    <row r="14652" spans="1:5" x14ac:dyDescent="0.35">
      <c r="A14652"/>
      <c r="E14652"/>
    </row>
    <row r="14653" spans="1:5" x14ac:dyDescent="0.35">
      <c r="A14653"/>
      <c r="E14653"/>
    </row>
    <row r="14654" spans="1:5" x14ac:dyDescent="0.35">
      <c r="A14654"/>
      <c r="E14654"/>
    </row>
    <row r="14655" spans="1:5" x14ac:dyDescent="0.35">
      <c r="A14655"/>
      <c r="E14655"/>
    </row>
    <row r="14656" spans="1:5" x14ac:dyDescent="0.35">
      <c r="A14656"/>
      <c r="E14656"/>
    </row>
    <row r="14657" spans="1:5" x14ac:dyDescent="0.35">
      <c r="A14657"/>
      <c r="E14657"/>
    </row>
    <row r="14658" spans="1:5" x14ac:dyDescent="0.35">
      <c r="A14658"/>
      <c r="E14658"/>
    </row>
    <row r="14659" spans="1:5" x14ac:dyDescent="0.35">
      <c r="A14659"/>
      <c r="E14659"/>
    </row>
    <row r="14660" spans="1:5" x14ac:dyDescent="0.35">
      <c r="A14660"/>
      <c r="E14660"/>
    </row>
    <row r="14661" spans="1:5" x14ac:dyDescent="0.35">
      <c r="A14661"/>
      <c r="E14661"/>
    </row>
    <row r="14662" spans="1:5" x14ac:dyDescent="0.35">
      <c r="A14662"/>
      <c r="E14662"/>
    </row>
    <row r="14663" spans="1:5" x14ac:dyDescent="0.35">
      <c r="A14663"/>
      <c r="E14663"/>
    </row>
    <row r="14664" spans="1:5" x14ac:dyDescent="0.35">
      <c r="A14664"/>
      <c r="E14664"/>
    </row>
    <row r="14665" spans="1:5" x14ac:dyDescent="0.35">
      <c r="A14665"/>
      <c r="E14665"/>
    </row>
    <row r="14666" spans="1:5" x14ac:dyDescent="0.35">
      <c r="A14666"/>
      <c r="E14666"/>
    </row>
    <row r="14667" spans="1:5" x14ac:dyDescent="0.35">
      <c r="A14667"/>
      <c r="E14667"/>
    </row>
    <row r="14668" spans="1:5" x14ac:dyDescent="0.35">
      <c r="A14668"/>
      <c r="E14668"/>
    </row>
    <row r="14669" spans="1:5" x14ac:dyDescent="0.35">
      <c r="A14669"/>
      <c r="E14669"/>
    </row>
    <row r="14670" spans="1:5" x14ac:dyDescent="0.35">
      <c r="A14670"/>
      <c r="E14670"/>
    </row>
    <row r="14671" spans="1:5" x14ac:dyDescent="0.35">
      <c r="A14671"/>
      <c r="E14671"/>
    </row>
    <row r="14672" spans="1:5" x14ac:dyDescent="0.35">
      <c r="A14672"/>
      <c r="E14672"/>
    </row>
    <row r="14673" spans="1:5" x14ac:dyDescent="0.35">
      <c r="A14673"/>
      <c r="E14673"/>
    </row>
    <row r="14674" spans="1:5" x14ac:dyDescent="0.35">
      <c r="A14674"/>
      <c r="E14674"/>
    </row>
    <row r="14675" spans="1:5" x14ac:dyDescent="0.35">
      <c r="A14675"/>
      <c r="E14675"/>
    </row>
    <row r="14676" spans="1:5" x14ac:dyDescent="0.35">
      <c r="A14676"/>
      <c r="E14676"/>
    </row>
    <row r="14677" spans="1:5" x14ac:dyDescent="0.35">
      <c r="A14677"/>
      <c r="E14677"/>
    </row>
    <row r="14678" spans="1:5" x14ac:dyDescent="0.35">
      <c r="A14678"/>
      <c r="E14678"/>
    </row>
    <row r="14679" spans="1:5" x14ac:dyDescent="0.35">
      <c r="A14679"/>
      <c r="E14679"/>
    </row>
    <row r="14680" spans="1:5" x14ac:dyDescent="0.35">
      <c r="A14680"/>
      <c r="E14680"/>
    </row>
    <row r="14681" spans="1:5" x14ac:dyDescent="0.35">
      <c r="A14681"/>
      <c r="E14681"/>
    </row>
    <row r="14682" spans="1:5" x14ac:dyDescent="0.35">
      <c r="A14682"/>
      <c r="E14682"/>
    </row>
    <row r="14683" spans="1:5" x14ac:dyDescent="0.35">
      <c r="A14683"/>
      <c r="E14683"/>
    </row>
    <row r="14684" spans="1:5" x14ac:dyDescent="0.35">
      <c r="A14684"/>
      <c r="E14684"/>
    </row>
    <row r="14685" spans="1:5" x14ac:dyDescent="0.35">
      <c r="A14685"/>
      <c r="E14685"/>
    </row>
    <row r="14686" spans="1:5" x14ac:dyDescent="0.35">
      <c r="A14686"/>
      <c r="E14686"/>
    </row>
    <row r="14687" spans="1:5" x14ac:dyDescent="0.35">
      <c r="A14687"/>
      <c r="E14687"/>
    </row>
    <row r="14688" spans="1:5" x14ac:dyDescent="0.35">
      <c r="A14688"/>
      <c r="E14688"/>
    </row>
    <row r="14689" spans="1:5" x14ac:dyDescent="0.35">
      <c r="A14689"/>
      <c r="E14689"/>
    </row>
    <row r="14690" spans="1:5" x14ac:dyDescent="0.35">
      <c r="A14690"/>
      <c r="E14690"/>
    </row>
    <row r="14691" spans="1:5" x14ac:dyDescent="0.35">
      <c r="A14691"/>
      <c r="E14691"/>
    </row>
    <row r="14692" spans="1:5" x14ac:dyDescent="0.35">
      <c r="A14692"/>
      <c r="E14692"/>
    </row>
    <row r="14693" spans="1:5" x14ac:dyDescent="0.35">
      <c r="A14693"/>
      <c r="E14693"/>
    </row>
    <row r="14694" spans="1:5" x14ac:dyDescent="0.35">
      <c r="A14694"/>
      <c r="E14694"/>
    </row>
    <row r="14695" spans="1:5" x14ac:dyDescent="0.35">
      <c r="A14695"/>
      <c r="E14695"/>
    </row>
    <row r="14696" spans="1:5" x14ac:dyDescent="0.35">
      <c r="A14696"/>
      <c r="E14696"/>
    </row>
    <row r="14697" spans="1:5" x14ac:dyDescent="0.35">
      <c r="A14697"/>
      <c r="E14697"/>
    </row>
    <row r="14698" spans="1:5" x14ac:dyDescent="0.35">
      <c r="A14698"/>
      <c r="E14698"/>
    </row>
    <row r="14699" spans="1:5" x14ac:dyDescent="0.35">
      <c r="A14699"/>
      <c r="E14699"/>
    </row>
    <row r="14700" spans="1:5" x14ac:dyDescent="0.35">
      <c r="A14700"/>
      <c r="E14700"/>
    </row>
    <row r="14701" spans="1:5" x14ac:dyDescent="0.35">
      <c r="A14701"/>
      <c r="E14701"/>
    </row>
    <row r="14702" spans="1:5" x14ac:dyDescent="0.35">
      <c r="A14702"/>
      <c r="E14702"/>
    </row>
    <row r="14703" spans="1:5" x14ac:dyDescent="0.35">
      <c r="A14703"/>
      <c r="E14703"/>
    </row>
    <row r="14704" spans="1:5" x14ac:dyDescent="0.35">
      <c r="A14704"/>
      <c r="E14704"/>
    </row>
    <row r="14705" spans="1:5" x14ac:dyDescent="0.35">
      <c r="A14705"/>
      <c r="E14705"/>
    </row>
    <row r="14706" spans="1:5" x14ac:dyDescent="0.35">
      <c r="A14706"/>
      <c r="E14706"/>
    </row>
    <row r="14707" spans="1:5" x14ac:dyDescent="0.35">
      <c r="A14707"/>
      <c r="E14707"/>
    </row>
    <row r="14708" spans="1:5" x14ac:dyDescent="0.35">
      <c r="A14708"/>
      <c r="E14708"/>
    </row>
    <row r="14709" spans="1:5" x14ac:dyDescent="0.35">
      <c r="A14709"/>
      <c r="E14709"/>
    </row>
    <row r="14710" spans="1:5" x14ac:dyDescent="0.35">
      <c r="A14710"/>
      <c r="E14710"/>
    </row>
    <row r="14711" spans="1:5" x14ac:dyDescent="0.35">
      <c r="A14711"/>
      <c r="E14711"/>
    </row>
    <row r="14712" spans="1:5" x14ac:dyDescent="0.35">
      <c r="A14712"/>
      <c r="E14712"/>
    </row>
    <row r="14713" spans="1:5" x14ac:dyDescent="0.35">
      <c r="A14713"/>
      <c r="E14713"/>
    </row>
    <row r="14714" spans="1:5" x14ac:dyDescent="0.35">
      <c r="A14714"/>
      <c r="E14714"/>
    </row>
    <row r="14715" spans="1:5" x14ac:dyDescent="0.35">
      <c r="A14715"/>
      <c r="E14715"/>
    </row>
    <row r="14716" spans="1:5" x14ac:dyDescent="0.35">
      <c r="A14716"/>
      <c r="E14716"/>
    </row>
    <row r="14717" spans="1:5" x14ac:dyDescent="0.35">
      <c r="A14717"/>
      <c r="E14717"/>
    </row>
    <row r="14718" spans="1:5" x14ac:dyDescent="0.35">
      <c r="A14718"/>
      <c r="E14718"/>
    </row>
    <row r="14719" spans="1:5" x14ac:dyDescent="0.35">
      <c r="A14719"/>
      <c r="E14719"/>
    </row>
    <row r="14720" spans="1:5" x14ac:dyDescent="0.35">
      <c r="A14720"/>
      <c r="E14720"/>
    </row>
    <row r="14721" spans="1:5" x14ac:dyDescent="0.35">
      <c r="A14721"/>
      <c r="E14721"/>
    </row>
    <row r="14722" spans="1:5" x14ac:dyDescent="0.35">
      <c r="A14722"/>
      <c r="E14722"/>
    </row>
    <row r="14723" spans="1:5" x14ac:dyDescent="0.35">
      <c r="A14723"/>
      <c r="E14723"/>
    </row>
    <row r="14724" spans="1:5" x14ac:dyDescent="0.35">
      <c r="A14724"/>
      <c r="E14724"/>
    </row>
    <row r="14725" spans="1:5" x14ac:dyDescent="0.35">
      <c r="A14725"/>
      <c r="E14725"/>
    </row>
    <row r="14726" spans="1:5" x14ac:dyDescent="0.35">
      <c r="A14726"/>
      <c r="E14726"/>
    </row>
    <row r="14727" spans="1:5" x14ac:dyDescent="0.35">
      <c r="A14727"/>
      <c r="E14727"/>
    </row>
    <row r="14728" spans="1:5" x14ac:dyDescent="0.35">
      <c r="A14728"/>
      <c r="E14728"/>
    </row>
    <row r="14729" spans="1:5" x14ac:dyDescent="0.35">
      <c r="A14729"/>
      <c r="E14729"/>
    </row>
    <row r="14730" spans="1:5" x14ac:dyDescent="0.35">
      <c r="A14730"/>
      <c r="E14730"/>
    </row>
    <row r="14731" spans="1:5" x14ac:dyDescent="0.35">
      <c r="A14731"/>
      <c r="E14731"/>
    </row>
    <row r="14732" spans="1:5" x14ac:dyDescent="0.35">
      <c r="A14732"/>
      <c r="E14732"/>
    </row>
    <row r="14733" spans="1:5" x14ac:dyDescent="0.35">
      <c r="A14733"/>
      <c r="E14733"/>
    </row>
    <row r="14734" spans="1:5" x14ac:dyDescent="0.35">
      <c r="A14734"/>
      <c r="E14734"/>
    </row>
    <row r="14735" spans="1:5" x14ac:dyDescent="0.35">
      <c r="A14735"/>
      <c r="E14735"/>
    </row>
    <row r="14736" spans="1:5" x14ac:dyDescent="0.35">
      <c r="A14736"/>
      <c r="E14736"/>
    </row>
    <row r="14737" spans="1:5" x14ac:dyDescent="0.35">
      <c r="A14737"/>
      <c r="E14737"/>
    </row>
    <row r="14738" spans="1:5" x14ac:dyDescent="0.35">
      <c r="A14738"/>
      <c r="E14738"/>
    </row>
    <row r="14739" spans="1:5" x14ac:dyDescent="0.35">
      <c r="A14739"/>
      <c r="E14739"/>
    </row>
    <row r="14740" spans="1:5" x14ac:dyDescent="0.35">
      <c r="A14740"/>
      <c r="E14740"/>
    </row>
    <row r="14741" spans="1:5" x14ac:dyDescent="0.35">
      <c r="A14741"/>
      <c r="E14741"/>
    </row>
    <row r="14742" spans="1:5" x14ac:dyDescent="0.35">
      <c r="A14742"/>
      <c r="E14742"/>
    </row>
    <row r="14743" spans="1:5" x14ac:dyDescent="0.35">
      <c r="A14743"/>
      <c r="E14743"/>
    </row>
    <row r="14744" spans="1:5" x14ac:dyDescent="0.35">
      <c r="A14744"/>
      <c r="E14744"/>
    </row>
    <row r="14745" spans="1:5" x14ac:dyDescent="0.35">
      <c r="A14745"/>
      <c r="E14745"/>
    </row>
    <row r="14746" spans="1:5" x14ac:dyDescent="0.35">
      <c r="A14746"/>
      <c r="E14746"/>
    </row>
    <row r="14747" spans="1:5" x14ac:dyDescent="0.35">
      <c r="A14747"/>
      <c r="E14747"/>
    </row>
    <row r="14748" spans="1:5" x14ac:dyDescent="0.35">
      <c r="A14748"/>
      <c r="E14748"/>
    </row>
    <row r="14749" spans="1:5" x14ac:dyDescent="0.35">
      <c r="A14749"/>
      <c r="E14749"/>
    </row>
    <row r="14750" spans="1:5" x14ac:dyDescent="0.35">
      <c r="A14750"/>
      <c r="E14750"/>
    </row>
    <row r="14751" spans="1:5" x14ac:dyDescent="0.35">
      <c r="A14751"/>
      <c r="E14751"/>
    </row>
    <row r="14752" spans="1:5" x14ac:dyDescent="0.35">
      <c r="A14752"/>
      <c r="E14752"/>
    </row>
    <row r="14753" spans="1:5" x14ac:dyDescent="0.35">
      <c r="A14753"/>
      <c r="E14753"/>
    </row>
    <row r="14754" spans="1:5" x14ac:dyDescent="0.35">
      <c r="A14754"/>
      <c r="E14754"/>
    </row>
    <row r="14755" spans="1:5" x14ac:dyDescent="0.35">
      <c r="A14755"/>
      <c r="E14755"/>
    </row>
    <row r="14756" spans="1:5" x14ac:dyDescent="0.35">
      <c r="A14756"/>
      <c r="E14756"/>
    </row>
    <row r="14757" spans="1:5" x14ac:dyDescent="0.35">
      <c r="A14757"/>
      <c r="E14757"/>
    </row>
    <row r="14758" spans="1:5" x14ac:dyDescent="0.35">
      <c r="A14758"/>
      <c r="E14758"/>
    </row>
    <row r="14759" spans="1:5" x14ac:dyDescent="0.35">
      <c r="A14759"/>
      <c r="E14759"/>
    </row>
    <row r="14760" spans="1:5" x14ac:dyDescent="0.35">
      <c r="A14760"/>
      <c r="E14760"/>
    </row>
    <row r="14761" spans="1:5" x14ac:dyDescent="0.35">
      <c r="A14761"/>
      <c r="E14761"/>
    </row>
    <row r="14762" spans="1:5" x14ac:dyDescent="0.35">
      <c r="A14762"/>
      <c r="E14762"/>
    </row>
    <row r="14763" spans="1:5" x14ac:dyDescent="0.35">
      <c r="A14763"/>
      <c r="E14763"/>
    </row>
    <row r="14764" spans="1:5" x14ac:dyDescent="0.35">
      <c r="A14764"/>
      <c r="E14764"/>
    </row>
    <row r="14765" spans="1:5" x14ac:dyDescent="0.35">
      <c r="A14765"/>
      <c r="E14765"/>
    </row>
    <row r="14766" spans="1:5" x14ac:dyDescent="0.35">
      <c r="A14766"/>
      <c r="E14766"/>
    </row>
    <row r="14767" spans="1:5" x14ac:dyDescent="0.35">
      <c r="A14767"/>
      <c r="E14767"/>
    </row>
    <row r="14768" spans="1:5" x14ac:dyDescent="0.35">
      <c r="A14768"/>
      <c r="E14768"/>
    </row>
    <row r="14769" spans="1:5" x14ac:dyDescent="0.35">
      <c r="A14769"/>
      <c r="E14769"/>
    </row>
    <row r="14770" spans="1:5" x14ac:dyDescent="0.35">
      <c r="A14770"/>
      <c r="E14770"/>
    </row>
    <row r="14771" spans="1:5" x14ac:dyDescent="0.35">
      <c r="A14771"/>
      <c r="E14771"/>
    </row>
    <row r="14772" spans="1:5" x14ac:dyDescent="0.35">
      <c r="A14772"/>
      <c r="E14772"/>
    </row>
    <row r="14773" spans="1:5" x14ac:dyDescent="0.35">
      <c r="A14773"/>
      <c r="E14773"/>
    </row>
    <row r="14774" spans="1:5" x14ac:dyDescent="0.35">
      <c r="A14774"/>
      <c r="E14774"/>
    </row>
    <row r="14775" spans="1:5" x14ac:dyDescent="0.35">
      <c r="A14775"/>
      <c r="E14775"/>
    </row>
    <row r="14776" spans="1:5" x14ac:dyDescent="0.35">
      <c r="A14776"/>
      <c r="E14776"/>
    </row>
    <row r="14777" spans="1:5" x14ac:dyDescent="0.35">
      <c r="A14777"/>
      <c r="E14777"/>
    </row>
    <row r="14778" spans="1:5" x14ac:dyDescent="0.35">
      <c r="A14778"/>
      <c r="E14778"/>
    </row>
    <row r="14779" spans="1:5" x14ac:dyDescent="0.35">
      <c r="A14779"/>
      <c r="E14779"/>
    </row>
    <row r="14780" spans="1:5" x14ac:dyDescent="0.35">
      <c r="A14780"/>
      <c r="E14780"/>
    </row>
    <row r="14781" spans="1:5" x14ac:dyDescent="0.35">
      <c r="A14781"/>
      <c r="E14781"/>
    </row>
    <row r="14782" spans="1:5" x14ac:dyDescent="0.35">
      <c r="A14782"/>
      <c r="E14782"/>
    </row>
    <row r="14783" spans="1:5" x14ac:dyDescent="0.35">
      <c r="A14783"/>
      <c r="E14783"/>
    </row>
    <row r="14784" spans="1:5" x14ac:dyDescent="0.35">
      <c r="A14784"/>
      <c r="E14784"/>
    </row>
    <row r="14785" spans="1:5" x14ac:dyDescent="0.35">
      <c r="A14785"/>
      <c r="E14785"/>
    </row>
    <row r="14786" spans="1:5" x14ac:dyDescent="0.35">
      <c r="A14786"/>
      <c r="E14786"/>
    </row>
    <row r="14787" spans="1:5" x14ac:dyDescent="0.35">
      <c r="A14787"/>
      <c r="E14787"/>
    </row>
    <row r="14788" spans="1:5" x14ac:dyDescent="0.35">
      <c r="A14788"/>
      <c r="E14788"/>
    </row>
    <row r="14789" spans="1:5" x14ac:dyDescent="0.35">
      <c r="A14789"/>
      <c r="E14789"/>
    </row>
    <row r="14790" spans="1:5" x14ac:dyDescent="0.35">
      <c r="A14790"/>
      <c r="E14790"/>
    </row>
    <row r="14791" spans="1:5" x14ac:dyDescent="0.35">
      <c r="A14791"/>
      <c r="E14791"/>
    </row>
    <row r="14792" spans="1:5" x14ac:dyDescent="0.35">
      <c r="A14792"/>
      <c r="E14792"/>
    </row>
    <row r="14793" spans="1:5" x14ac:dyDescent="0.35">
      <c r="A14793"/>
      <c r="E14793"/>
    </row>
    <row r="14794" spans="1:5" x14ac:dyDescent="0.35">
      <c r="A14794"/>
      <c r="E14794"/>
    </row>
    <row r="14795" spans="1:5" x14ac:dyDescent="0.35">
      <c r="A14795"/>
      <c r="E14795"/>
    </row>
    <row r="14796" spans="1:5" x14ac:dyDescent="0.35">
      <c r="A14796"/>
      <c r="E14796"/>
    </row>
    <row r="14797" spans="1:5" x14ac:dyDescent="0.35">
      <c r="A14797"/>
      <c r="E14797"/>
    </row>
    <row r="14798" spans="1:5" x14ac:dyDescent="0.35">
      <c r="A14798"/>
      <c r="E14798"/>
    </row>
    <row r="14799" spans="1:5" x14ac:dyDescent="0.35">
      <c r="A14799"/>
      <c r="E14799"/>
    </row>
    <row r="14800" spans="1:5" x14ac:dyDescent="0.35">
      <c r="A14800"/>
      <c r="E14800"/>
    </row>
    <row r="14801" spans="1:5" x14ac:dyDescent="0.35">
      <c r="A14801"/>
      <c r="E14801"/>
    </row>
    <row r="14802" spans="1:5" x14ac:dyDescent="0.35">
      <c r="A14802"/>
      <c r="E14802"/>
    </row>
    <row r="14803" spans="1:5" x14ac:dyDescent="0.35">
      <c r="A14803"/>
      <c r="E14803"/>
    </row>
    <row r="14804" spans="1:5" x14ac:dyDescent="0.35">
      <c r="A14804"/>
      <c r="E14804"/>
    </row>
    <row r="14805" spans="1:5" x14ac:dyDescent="0.35">
      <c r="A14805"/>
      <c r="E14805"/>
    </row>
    <row r="14806" spans="1:5" x14ac:dyDescent="0.35">
      <c r="A14806"/>
      <c r="E14806"/>
    </row>
    <row r="14807" spans="1:5" x14ac:dyDescent="0.35">
      <c r="A14807"/>
      <c r="E14807"/>
    </row>
    <row r="14808" spans="1:5" x14ac:dyDescent="0.35">
      <c r="A14808"/>
      <c r="E14808"/>
    </row>
    <row r="14809" spans="1:5" x14ac:dyDescent="0.35">
      <c r="A14809"/>
      <c r="E14809"/>
    </row>
    <row r="14810" spans="1:5" x14ac:dyDescent="0.35">
      <c r="A14810"/>
      <c r="E14810"/>
    </row>
    <row r="14811" spans="1:5" x14ac:dyDescent="0.35">
      <c r="A14811"/>
      <c r="E14811"/>
    </row>
    <row r="14812" spans="1:5" x14ac:dyDescent="0.35">
      <c r="A14812"/>
      <c r="E14812"/>
    </row>
    <row r="14813" spans="1:5" x14ac:dyDescent="0.35">
      <c r="A14813"/>
      <c r="E14813"/>
    </row>
    <row r="14814" spans="1:5" x14ac:dyDescent="0.35">
      <c r="A14814"/>
      <c r="E14814"/>
    </row>
    <row r="14815" spans="1:5" x14ac:dyDescent="0.35">
      <c r="A14815"/>
      <c r="E14815"/>
    </row>
    <row r="14816" spans="1:5" x14ac:dyDescent="0.35">
      <c r="A14816"/>
      <c r="E14816"/>
    </row>
    <row r="14817" spans="1:5" x14ac:dyDescent="0.35">
      <c r="A14817"/>
      <c r="E14817"/>
    </row>
    <row r="14818" spans="1:5" x14ac:dyDescent="0.35">
      <c r="A14818"/>
      <c r="E14818"/>
    </row>
    <row r="14819" spans="1:5" x14ac:dyDescent="0.35">
      <c r="A14819"/>
      <c r="E14819"/>
    </row>
    <row r="14820" spans="1:5" x14ac:dyDescent="0.35">
      <c r="A14820"/>
      <c r="E14820"/>
    </row>
    <row r="14821" spans="1:5" x14ac:dyDescent="0.35">
      <c r="A14821"/>
      <c r="E14821"/>
    </row>
    <row r="14822" spans="1:5" x14ac:dyDescent="0.35">
      <c r="A14822"/>
      <c r="E14822"/>
    </row>
    <row r="14823" spans="1:5" x14ac:dyDescent="0.35">
      <c r="A14823"/>
      <c r="E14823"/>
    </row>
    <row r="14824" spans="1:5" x14ac:dyDescent="0.35">
      <c r="A14824"/>
      <c r="E14824"/>
    </row>
    <row r="14825" spans="1:5" x14ac:dyDescent="0.35">
      <c r="A14825"/>
      <c r="E14825"/>
    </row>
    <row r="14826" spans="1:5" x14ac:dyDescent="0.35">
      <c r="A14826"/>
      <c r="E14826"/>
    </row>
    <row r="14827" spans="1:5" x14ac:dyDescent="0.35">
      <c r="A14827"/>
      <c r="E14827"/>
    </row>
    <row r="14828" spans="1:5" x14ac:dyDescent="0.35">
      <c r="A14828"/>
      <c r="E14828"/>
    </row>
    <row r="14829" spans="1:5" x14ac:dyDescent="0.35">
      <c r="A14829"/>
      <c r="E14829"/>
    </row>
    <row r="14830" spans="1:5" x14ac:dyDescent="0.35">
      <c r="A14830"/>
      <c r="E14830"/>
    </row>
    <row r="14831" spans="1:5" x14ac:dyDescent="0.35">
      <c r="A14831"/>
      <c r="E14831"/>
    </row>
    <row r="14832" spans="1:5" x14ac:dyDescent="0.35">
      <c r="A14832"/>
      <c r="E14832"/>
    </row>
    <row r="14833" spans="1:5" x14ac:dyDescent="0.35">
      <c r="A14833"/>
      <c r="E14833"/>
    </row>
    <row r="14834" spans="1:5" x14ac:dyDescent="0.35">
      <c r="A14834"/>
      <c r="E14834"/>
    </row>
    <row r="14835" spans="1:5" x14ac:dyDescent="0.35">
      <c r="A14835"/>
      <c r="E14835"/>
    </row>
    <row r="14836" spans="1:5" x14ac:dyDescent="0.35">
      <c r="A14836"/>
      <c r="E14836"/>
    </row>
    <row r="14837" spans="1:5" x14ac:dyDescent="0.35">
      <c r="A14837"/>
      <c r="E14837"/>
    </row>
    <row r="14838" spans="1:5" x14ac:dyDescent="0.35">
      <c r="A14838"/>
      <c r="E14838"/>
    </row>
    <row r="14839" spans="1:5" x14ac:dyDescent="0.35">
      <c r="A14839"/>
      <c r="E14839"/>
    </row>
    <row r="14840" spans="1:5" x14ac:dyDescent="0.35">
      <c r="A14840"/>
      <c r="E14840"/>
    </row>
    <row r="14841" spans="1:5" x14ac:dyDescent="0.35">
      <c r="A14841"/>
      <c r="E14841"/>
    </row>
    <row r="14842" spans="1:5" x14ac:dyDescent="0.35">
      <c r="A14842"/>
      <c r="E14842"/>
    </row>
    <row r="14843" spans="1:5" x14ac:dyDescent="0.35">
      <c r="A14843"/>
      <c r="E14843"/>
    </row>
    <row r="14844" spans="1:5" x14ac:dyDescent="0.35">
      <c r="A14844"/>
      <c r="E14844"/>
    </row>
    <row r="14845" spans="1:5" x14ac:dyDescent="0.35">
      <c r="A14845"/>
      <c r="E14845"/>
    </row>
    <row r="14846" spans="1:5" x14ac:dyDescent="0.35">
      <c r="A14846"/>
      <c r="E14846"/>
    </row>
    <row r="14847" spans="1:5" x14ac:dyDescent="0.35">
      <c r="A14847"/>
      <c r="E14847"/>
    </row>
    <row r="14848" spans="1:5" x14ac:dyDescent="0.35">
      <c r="A14848"/>
      <c r="E14848"/>
    </row>
    <row r="14849" spans="1:5" x14ac:dyDescent="0.35">
      <c r="A14849"/>
      <c r="E14849"/>
    </row>
    <row r="14850" spans="1:5" x14ac:dyDescent="0.35">
      <c r="A14850"/>
      <c r="E14850"/>
    </row>
    <row r="14851" spans="1:5" x14ac:dyDescent="0.35">
      <c r="A14851"/>
      <c r="E14851"/>
    </row>
    <row r="14852" spans="1:5" x14ac:dyDescent="0.35">
      <c r="A14852"/>
      <c r="E14852"/>
    </row>
    <row r="14853" spans="1:5" x14ac:dyDescent="0.35">
      <c r="A14853"/>
      <c r="E14853"/>
    </row>
    <row r="14854" spans="1:5" x14ac:dyDescent="0.35">
      <c r="A14854"/>
      <c r="E14854"/>
    </row>
    <row r="14855" spans="1:5" x14ac:dyDescent="0.35">
      <c r="A14855"/>
      <c r="E14855"/>
    </row>
    <row r="14856" spans="1:5" x14ac:dyDescent="0.35">
      <c r="A14856"/>
      <c r="E14856"/>
    </row>
    <row r="14857" spans="1:5" x14ac:dyDescent="0.35">
      <c r="A14857"/>
      <c r="E14857"/>
    </row>
    <row r="14858" spans="1:5" x14ac:dyDescent="0.35">
      <c r="A14858"/>
      <c r="E14858"/>
    </row>
    <row r="14859" spans="1:5" x14ac:dyDescent="0.35">
      <c r="A14859"/>
      <c r="E14859"/>
    </row>
    <row r="14860" spans="1:5" x14ac:dyDescent="0.35">
      <c r="A14860"/>
      <c r="E14860"/>
    </row>
    <row r="14861" spans="1:5" x14ac:dyDescent="0.35">
      <c r="A14861"/>
      <c r="E14861"/>
    </row>
    <row r="14862" spans="1:5" x14ac:dyDescent="0.35">
      <c r="A14862"/>
      <c r="E14862"/>
    </row>
    <row r="14863" spans="1:5" x14ac:dyDescent="0.35">
      <c r="A14863"/>
      <c r="E14863"/>
    </row>
    <row r="14864" spans="1:5" x14ac:dyDescent="0.35">
      <c r="A14864"/>
      <c r="E14864"/>
    </row>
    <row r="14865" spans="1:5" x14ac:dyDescent="0.35">
      <c r="A14865"/>
      <c r="E14865"/>
    </row>
    <row r="14866" spans="1:5" x14ac:dyDescent="0.35">
      <c r="A14866"/>
      <c r="E14866"/>
    </row>
    <row r="14867" spans="1:5" x14ac:dyDescent="0.35">
      <c r="A14867"/>
      <c r="E14867"/>
    </row>
    <row r="14868" spans="1:5" x14ac:dyDescent="0.35">
      <c r="A14868"/>
      <c r="E14868"/>
    </row>
    <row r="14869" spans="1:5" x14ac:dyDescent="0.35">
      <c r="A14869"/>
      <c r="E14869"/>
    </row>
    <row r="14870" spans="1:5" x14ac:dyDescent="0.35">
      <c r="A14870"/>
      <c r="E14870"/>
    </row>
    <row r="14871" spans="1:5" x14ac:dyDescent="0.35">
      <c r="A14871"/>
      <c r="E14871"/>
    </row>
    <row r="14872" spans="1:5" x14ac:dyDescent="0.35">
      <c r="A14872"/>
      <c r="E14872"/>
    </row>
    <row r="14873" spans="1:5" x14ac:dyDescent="0.35">
      <c r="A14873"/>
      <c r="E14873"/>
    </row>
    <row r="14874" spans="1:5" x14ac:dyDescent="0.35">
      <c r="A14874"/>
      <c r="E14874"/>
    </row>
    <row r="14875" spans="1:5" x14ac:dyDescent="0.35">
      <c r="A14875"/>
      <c r="E14875"/>
    </row>
    <row r="14876" spans="1:5" x14ac:dyDescent="0.35">
      <c r="A14876"/>
      <c r="E14876"/>
    </row>
    <row r="14877" spans="1:5" x14ac:dyDescent="0.35">
      <c r="A14877"/>
      <c r="E14877"/>
    </row>
    <row r="14878" spans="1:5" x14ac:dyDescent="0.35">
      <c r="A14878"/>
      <c r="E14878"/>
    </row>
    <row r="14879" spans="1:5" x14ac:dyDescent="0.35">
      <c r="A14879"/>
      <c r="E14879"/>
    </row>
    <row r="14880" spans="1:5" x14ac:dyDescent="0.35">
      <c r="A14880"/>
      <c r="E14880"/>
    </row>
    <row r="14881" spans="1:5" x14ac:dyDescent="0.35">
      <c r="A14881"/>
      <c r="E14881"/>
    </row>
    <row r="14882" spans="1:5" x14ac:dyDescent="0.35">
      <c r="A14882"/>
      <c r="E14882"/>
    </row>
    <row r="14883" spans="1:5" x14ac:dyDescent="0.35">
      <c r="A14883"/>
      <c r="E14883"/>
    </row>
    <row r="14884" spans="1:5" x14ac:dyDescent="0.35">
      <c r="A14884"/>
      <c r="E14884"/>
    </row>
    <row r="14885" spans="1:5" x14ac:dyDescent="0.35">
      <c r="A14885"/>
      <c r="E14885"/>
    </row>
    <row r="14886" spans="1:5" x14ac:dyDescent="0.35">
      <c r="A14886"/>
      <c r="E14886"/>
    </row>
    <row r="14887" spans="1:5" x14ac:dyDescent="0.35">
      <c r="A14887"/>
      <c r="E14887"/>
    </row>
    <row r="14888" spans="1:5" x14ac:dyDescent="0.35">
      <c r="A14888"/>
      <c r="E14888"/>
    </row>
    <row r="14889" spans="1:5" x14ac:dyDescent="0.35">
      <c r="A14889"/>
      <c r="E14889"/>
    </row>
    <row r="14890" spans="1:5" x14ac:dyDescent="0.35">
      <c r="A14890"/>
      <c r="E14890"/>
    </row>
    <row r="14891" spans="1:5" x14ac:dyDescent="0.35">
      <c r="A14891"/>
      <c r="E14891"/>
    </row>
    <row r="14892" spans="1:5" x14ac:dyDescent="0.35">
      <c r="A14892"/>
      <c r="E14892"/>
    </row>
    <row r="14893" spans="1:5" x14ac:dyDescent="0.35">
      <c r="A14893"/>
      <c r="E14893"/>
    </row>
    <row r="14894" spans="1:5" x14ac:dyDescent="0.35">
      <c r="A14894"/>
      <c r="E14894"/>
    </row>
    <row r="14895" spans="1:5" x14ac:dyDescent="0.35">
      <c r="A14895"/>
      <c r="E14895"/>
    </row>
    <row r="14896" spans="1:5" x14ac:dyDescent="0.35">
      <c r="A14896"/>
      <c r="E14896"/>
    </row>
    <row r="14897" spans="1:5" x14ac:dyDescent="0.35">
      <c r="A14897"/>
      <c r="E14897"/>
    </row>
    <row r="14898" spans="1:5" x14ac:dyDescent="0.35">
      <c r="A14898"/>
      <c r="E14898"/>
    </row>
    <row r="14899" spans="1:5" x14ac:dyDescent="0.35">
      <c r="A14899"/>
      <c r="E14899"/>
    </row>
    <row r="14900" spans="1:5" x14ac:dyDescent="0.35">
      <c r="A14900"/>
      <c r="E14900"/>
    </row>
    <row r="14901" spans="1:5" x14ac:dyDescent="0.35">
      <c r="A14901"/>
      <c r="E14901"/>
    </row>
    <row r="14902" spans="1:5" x14ac:dyDescent="0.35">
      <c r="A14902"/>
      <c r="E14902"/>
    </row>
    <row r="14903" spans="1:5" x14ac:dyDescent="0.35">
      <c r="A14903"/>
      <c r="E14903"/>
    </row>
    <row r="14904" spans="1:5" x14ac:dyDescent="0.35">
      <c r="A14904"/>
      <c r="E14904"/>
    </row>
    <row r="14905" spans="1:5" x14ac:dyDescent="0.35">
      <c r="A14905"/>
      <c r="E14905"/>
    </row>
    <row r="14906" spans="1:5" x14ac:dyDescent="0.35">
      <c r="A14906"/>
      <c r="E14906"/>
    </row>
    <row r="14907" spans="1:5" x14ac:dyDescent="0.35">
      <c r="A14907"/>
      <c r="E14907"/>
    </row>
    <row r="14908" spans="1:5" x14ac:dyDescent="0.35">
      <c r="A14908"/>
      <c r="E14908"/>
    </row>
    <row r="14909" spans="1:5" x14ac:dyDescent="0.35">
      <c r="A14909"/>
      <c r="E14909"/>
    </row>
    <row r="14910" spans="1:5" x14ac:dyDescent="0.35">
      <c r="A14910"/>
      <c r="E14910"/>
    </row>
    <row r="14911" spans="1:5" x14ac:dyDescent="0.35">
      <c r="A14911"/>
      <c r="E14911"/>
    </row>
    <row r="14912" spans="1:5" x14ac:dyDescent="0.35">
      <c r="A14912"/>
      <c r="E14912"/>
    </row>
    <row r="14913" spans="1:5" x14ac:dyDescent="0.35">
      <c r="A14913"/>
      <c r="E14913"/>
    </row>
    <row r="14914" spans="1:5" x14ac:dyDescent="0.35">
      <c r="A14914"/>
      <c r="E14914"/>
    </row>
    <row r="14915" spans="1:5" x14ac:dyDescent="0.35">
      <c r="A14915"/>
      <c r="E14915"/>
    </row>
    <row r="14916" spans="1:5" x14ac:dyDescent="0.35">
      <c r="A14916"/>
      <c r="E14916"/>
    </row>
    <row r="14917" spans="1:5" x14ac:dyDescent="0.35">
      <c r="A14917"/>
      <c r="E14917"/>
    </row>
    <row r="14918" spans="1:5" x14ac:dyDescent="0.35">
      <c r="A14918"/>
      <c r="E14918"/>
    </row>
    <row r="14919" spans="1:5" x14ac:dyDescent="0.35">
      <c r="A14919"/>
      <c r="E14919"/>
    </row>
    <row r="14920" spans="1:5" x14ac:dyDescent="0.35">
      <c r="A14920"/>
      <c r="E14920"/>
    </row>
    <row r="14921" spans="1:5" x14ac:dyDescent="0.35">
      <c r="A14921"/>
      <c r="E14921"/>
    </row>
    <row r="14922" spans="1:5" x14ac:dyDescent="0.35">
      <c r="A14922"/>
      <c r="E14922"/>
    </row>
    <row r="14923" spans="1:5" x14ac:dyDescent="0.35">
      <c r="A14923"/>
      <c r="E14923"/>
    </row>
    <row r="14924" spans="1:5" x14ac:dyDescent="0.35">
      <c r="A14924"/>
      <c r="E14924"/>
    </row>
    <row r="14925" spans="1:5" x14ac:dyDescent="0.35">
      <c r="A14925"/>
      <c r="E14925"/>
    </row>
    <row r="14926" spans="1:5" x14ac:dyDescent="0.35">
      <c r="A14926"/>
      <c r="E14926"/>
    </row>
    <row r="14927" spans="1:5" x14ac:dyDescent="0.35">
      <c r="A14927"/>
      <c r="E14927"/>
    </row>
    <row r="14928" spans="1:5" x14ac:dyDescent="0.35">
      <c r="A14928"/>
      <c r="E14928"/>
    </row>
    <row r="14929" spans="1:5" x14ac:dyDescent="0.35">
      <c r="A14929"/>
      <c r="E14929"/>
    </row>
    <row r="14930" spans="1:5" x14ac:dyDescent="0.35">
      <c r="A14930"/>
      <c r="E14930"/>
    </row>
    <row r="14931" spans="1:5" x14ac:dyDescent="0.35">
      <c r="A14931"/>
      <c r="E14931"/>
    </row>
    <row r="14932" spans="1:5" x14ac:dyDescent="0.35">
      <c r="A14932"/>
      <c r="E14932"/>
    </row>
    <row r="14933" spans="1:5" x14ac:dyDescent="0.35">
      <c r="A14933"/>
      <c r="E14933"/>
    </row>
    <row r="14934" spans="1:5" x14ac:dyDescent="0.35">
      <c r="A14934"/>
      <c r="E14934"/>
    </row>
    <row r="14935" spans="1:5" x14ac:dyDescent="0.35">
      <c r="A14935"/>
      <c r="E14935"/>
    </row>
    <row r="14936" spans="1:5" x14ac:dyDescent="0.35">
      <c r="A14936"/>
      <c r="E14936"/>
    </row>
    <row r="14937" spans="1:5" x14ac:dyDescent="0.35">
      <c r="A14937"/>
      <c r="E14937"/>
    </row>
    <row r="14938" spans="1:5" x14ac:dyDescent="0.35">
      <c r="A14938"/>
      <c r="E14938"/>
    </row>
    <row r="14939" spans="1:5" x14ac:dyDescent="0.35">
      <c r="A14939"/>
      <c r="E14939"/>
    </row>
    <row r="14940" spans="1:5" x14ac:dyDescent="0.35">
      <c r="A14940"/>
      <c r="E14940"/>
    </row>
    <row r="14941" spans="1:5" x14ac:dyDescent="0.35">
      <c r="A14941"/>
      <c r="E14941"/>
    </row>
    <row r="14942" spans="1:5" x14ac:dyDescent="0.35">
      <c r="A14942"/>
      <c r="E14942"/>
    </row>
    <row r="14943" spans="1:5" x14ac:dyDescent="0.35">
      <c r="A14943"/>
      <c r="E14943"/>
    </row>
    <row r="14944" spans="1:5" x14ac:dyDescent="0.35">
      <c r="A14944"/>
      <c r="E14944"/>
    </row>
    <row r="14945" spans="1:5" x14ac:dyDescent="0.35">
      <c r="A14945"/>
      <c r="E14945"/>
    </row>
    <row r="14946" spans="1:5" x14ac:dyDescent="0.35">
      <c r="A14946"/>
      <c r="E14946"/>
    </row>
    <row r="14947" spans="1:5" x14ac:dyDescent="0.35">
      <c r="A14947"/>
      <c r="E14947"/>
    </row>
    <row r="14948" spans="1:5" x14ac:dyDescent="0.35">
      <c r="A14948"/>
      <c r="E14948"/>
    </row>
    <row r="14949" spans="1:5" x14ac:dyDescent="0.35">
      <c r="A14949"/>
      <c r="E14949"/>
    </row>
    <row r="14950" spans="1:5" x14ac:dyDescent="0.35">
      <c r="A14950"/>
      <c r="E14950"/>
    </row>
    <row r="14951" spans="1:5" x14ac:dyDescent="0.35">
      <c r="A14951"/>
      <c r="E14951"/>
    </row>
    <row r="14952" spans="1:5" x14ac:dyDescent="0.35">
      <c r="A14952"/>
      <c r="E14952"/>
    </row>
    <row r="14953" spans="1:5" x14ac:dyDescent="0.35">
      <c r="A14953"/>
      <c r="E14953"/>
    </row>
    <row r="14954" spans="1:5" x14ac:dyDescent="0.35">
      <c r="A14954"/>
      <c r="E14954"/>
    </row>
    <row r="14955" spans="1:5" x14ac:dyDescent="0.35">
      <c r="A14955"/>
      <c r="E14955"/>
    </row>
    <row r="14956" spans="1:5" x14ac:dyDescent="0.35">
      <c r="A14956"/>
      <c r="E14956"/>
    </row>
    <row r="14957" spans="1:5" x14ac:dyDescent="0.35">
      <c r="A14957"/>
      <c r="E14957"/>
    </row>
    <row r="14958" spans="1:5" x14ac:dyDescent="0.35">
      <c r="A14958"/>
      <c r="E14958"/>
    </row>
    <row r="14959" spans="1:5" x14ac:dyDescent="0.35">
      <c r="A14959"/>
      <c r="E14959"/>
    </row>
    <row r="14960" spans="1:5" x14ac:dyDescent="0.35">
      <c r="A14960"/>
      <c r="E14960"/>
    </row>
    <row r="14961" spans="1:5" x14ac:dyDescent="0.35">
      <c r="A14961"/>
      <c r="E14961"/>
    </row>
    <row r="14962" spans="1:5" x14ac:dyDescent="0.35">
      <c r="A14962"/>
      <c r="E14962"/>
    </row>
    <row r="14963" spans="1:5" x14ac:dyDescent="0.35">
      <c r="A14963"/>
      <c r="E14963"/>
    </row>
    <row r="14964" spans="1:5" x14ac:dyDescent="0.35">
      <c r="A14964"/>
      <c r="E14964"/>
    </row>
    <row r="14965" spans="1:5" x14ac:dyDescent="0.35">
      <c r="A14965"/>
      <c r="E14965"/>
    </row>
    <row r="14966" spans="1:5" x14ac:dyDescent="0.35">
      <c r="A14966"/>
      <c r="E14966"/>
    </row>
    <row r="14967" spans="1:5" x14ac:dyDescent="0.35">
      <c r="A14967"/>
      <c r="E14967"/>
    </row>
    <row r="14968" spans="1:5" x14ac:dyDescent="0.35">
      <c r="A14968"/>
      <c r="E14968"/>
    </row>
    <row r="14969" spans="1:5" x14ac:dyDescent="0.35">
      <c r="A14969"/>
      <c r="E14969"/>
    </row>
    <row r="14970" spans="1:5" x14ac:dyDescent="0.35">
      <c r="A14970"/>
      <c r="E14970"/>
    </row>
    <row r="14971" spans="1:5" x14ac:dyDescent="0.35">
      <c r="A14971"/>
      <c r="E14971"/>
    </row>
    <row r="14972" spans="1:5" x14ac:dyDescent="0.35">
      <c r="A14972"/>
      <c r="E14972"/>
    </row>
    <row r="14973" spans="1:5" x14ac:dyDescent="0.35">
      <c r="A14973"/>
      <c r="E14973"/>
    </row>
    <row r="14974" spans="1:5" x14ac:dyDescent="0.35">
      <c r="A14974"/>
      <c r="E14974"/>
    </row>
    <row r="14975" spans="1:5" x14ac:dyDescent="0.35">
      <c r="A14975"/>
      <c r="E14975"/>
    </row>
    <row r="14976" spans="1:5" x14ac:dyDescent="0.35">
      <c r="A14976"/>
      <c r="E14976"/>
    </row>
    <row r="14977" spans="1:5" x14ac:dyDescent="0.35">
      <c r="A14977"/>
      <c r="E14977"/>
    </row>
    <row r="14978" spans="1:5" x14ac:dyDescent="0.35">
      <c r="A14978"/>
      <c r="E14978"/>
    </row>
    <row r="14979" spans="1:5" x14ac:dyDescent="0.35">
      <c r="A14979"/>
      <c r="E14979"/>
    </row>
    <row r="14980" spans="1:5" x14ac:dyDescent="0.35">
      <c r="A14980"/>
      <c r="E14980"/>
    </row>
    <row r="14981" spans="1:5" x14ac:dyDescent="0.35">
      <c r="A14981"/>
      <c r="E14981"/>
    </row>
    <row r="14982" spans="1:5" x14ac:dyDescent="0.35">
      <c r="A14982"/>
      <c r="E14982"/>
    </row>
    <row r="14983" spans="1:5" x14ac:dyDescent="0.35">
      <c r="A14983"/>
      <c r="E14983"/>
    </row>
    <row r="14984" spans="1:5" x14ac:dyDescent="0.35">
      <c r="A14984"/>
      <c r="E14984"/>
    </row>
    <row r="14985" spans="1:5" x14ac:dyDescent="0.35">
      <c r="A14985"/>
      <c r="E14985"/>
    </row>
    <row r="14986" spans="1:5" x14ac:dyDescent="0.35">
      <c r="A14986"/>
      <c r="E14986"/>
    </row>
    <row r="14987" spans="1:5" x14ac:dyDescent="0.35">
      <c r="A14987"/>
      <c r="E14987"/>
    </row>
    <row r="14988" spans="1:5" x14ac:dyDescent="0.35">
      <c r="A14988"/>
      <c r="E14988"/>
    </row>
    <row r="14989" spans="1:5" x14ac:dyDescent="0.35">
      <c r="A14989"/>
      <c r="E14989"/>
    </row>
    <row r="14990" spans="1:5" x14ac:dyDescent="0.35">
      <c r="A14990"/>
      <c r="E14990"/>
    </row>
    <row r="14991" spans="1:5" x14ac:dyDescent="0.35">
      <c r="A14991"/>
      <c r="E14991"/>
    </row>
    <row r="14992" spans="1:5" x14ac:dyDescent="0.35">
      <c r="A14992"/>
      <c r="E14992"/>
    </row>
    <row r="14993" spans="1:5" x14ac:dyDescent="0.35">
      <c r="A14993"/>
      <c r="E14993"/>
    </row>
    <row r="14994" spans="1:5" x14ac:dyDescent="0.35">
      <c r="A14994"/>
      <c r="E14994"/>
    </row>
    <row r="14995" spans="1:5" x14ac:dyDescent="0.35">
      <c r="A14995"/>
      <c r="E14995"/>
    </row>
    <row r="14996" spans="1:5" x14ac:dyDescent="0.35">
      <c r="A14996"/>
      <c r="E14996"/>
    </row>
    <row r="14997" spans="1:5" x14ac:dyDescent="0.35">
      <c r="A14997"/>
      <c r="E14997"/>
    </row>
    <row r="14998" spans="1:5" x14ac:dyDescent="0.35">
      <c r="A14998"/>
      <c r="E14998"/>
    </row>
    <row r="14999" spans="1:5" x14ac:dyDescent="0.35">
      <c r="A14999"/>
      <c r="E14999"/>
    </row>
    <row r="15000" spans="1:5" x14ac:dyDescent="0.35">
      <c r="A15000"/>
      <c r="E15000"/>
    </row>
    <row r="15001" spans="1:5" x14ac:dyDescent="0.35">
      <c r="A15001"/>
      <c r="E15001"/>
    </row>
    <row r="15002" spans="1:5" x14ac:dyDescent="0.35">
      <c r="A15002"/>
      <c r="E15002"/>
    </row>
    <row r="15003" spans="1:5" x14ac:dyDescent="0.35">
      <c r="A15003"/>
      <c r="E15003"/>
    </row>
    <row r="15004" spans="1:5" x14ac:dyDescent="0.35">
      <c r="A15004"/>
      <c r="E15004"/>
    </row>
    <row r="15005" spans="1:5" x14ac:dyDescent="0.35">
      <c r="A15005"/>
      <c r="E15005"/>
    </row>
    <row r="15006" spans="1:5" x14ac:dyDescent="0.35">
      <c r="A15006"/>
      <c r="E15006"/>
    </row>
    <row r="15007" spans="1:5" x14ac:dyDescent="0.35">
      <c r="A15007"/>
      <c r="E15007"/>
    </row>
    <row r="15008" spans="1:5" x14ac:dyDescent="0.35">
      <c r="A15008"/>
      <c r="E15008"/>
    </row>
    <row r="15009" spans="1:5" x14ac:dyDescent="0.35">
      <c r="A15009"/>
      <c r="E15009"/>
    </row>
    <row r="15010" spans="1:5" x14ac:dyDescent="0.35">
      <c r="A15010"/>
      <c r="E15010"/>
    </row>
    <row r="15011" spans="1:5" x14ac:dyDescent="0.35">
      <c r="A15011"/>
    </row>
    <row r="15012" spans="1:5" x14ac:dyDescent="0.35">
      <c r="A15012"/>
    </row>
    <row r="15013" spans="1:5" x14ac:dyDescent="0.35">
      <c r="A15013"/>
    </row>
    <row r="15014" spans="1:5" x14ac:dyDescent="0.35">
      <c r="A15014"/>
    </row>
    <row r="15015" spans="1:5" x14ac:dyDescent="0.35">
      <c r="A15015"/>
    </row>
    <row r="15016" spans="1:5" x14ac:dyDescent="0.35">
      <c r="A15016"/>
    </row>
    <row r="15017" spans="1:5" x14ac:dyDescent="0.35">
      <c r="A15017"/>
    </row>
    <row r="15018" spans="1:5" x14ac:dyDescent="0.35">
      <c r="A15018"/>
    </row>
    <row r="15019" spans="1:5" x14ac:dyDescent="0.35">
      <c r="A15019"/>
    </row>
    <row r="15020" spans="1:5" x14ac:dyDescent="0.35">
      <c r="A15020"/>
    </row>
    <row r="15021" spans="1:5" x14ac:dyDescent="0.35">
      <c r="A15021"/>
    </row>
    <row r="15022" spans="1:5" x14ac:dyDescent="0.35">
      <c r="A15022"/>
    </row>
    <row r="15023" spans="1:5" x14ac:dyDescent="0.35">
      <c r="A15023"/>
    </row>
    <row r="15024" spans="1:5" x14ac:dyDescent="0.35">
      <c r="A15024"/>
    </row>
    <row r="15025" spans="1:1" x14ac:dyDescent="0.35">
      <c r="A15025"/>
    </row>
    <row r="15026" spans="1:1" x14ac:dyDescent="0.35">
      <c r="A15026"/>
    </row>
    <row r="15027" spans="1:1" x14ac:dyDescent="0.35">
      <c r="A15027"/>
    </row>
    <row r="15028" spans="1:1" x14ac:dyDescent="0.35">
      <c r="A15028"/>
    </row>
    <row r="15029" spans="1:1" x14ac:dyDescent="0.35">
      <c r="A15029"/>
    </row>
    <row r="15030" spans="1:1" x14ac:dyDescent="0.35">
      <c r="A15030"/>
    </row>
    <row r="15031" spans="1:1" x14ac:dyDescent="0.35">
      <c r="A15031"/>
    </row>
    <row r="15032" spans="1:1" x14ac:dyDescent="0.35">
      <c r="A15032"/>
    </row>
    <row r="15033" spans="1:1" x14ac:dyDescent="0.35">
      <c r="A15033"/>
    </row>
    <row r="15034" spans="1:1" x14ac:dyDescent="0.35">
      <c r="A15034"/>
    </row>
    <row r="15035" spans="1:1" x14ac:dyDescent="0.35">
      <c r="A15035"/>
    </row>
    <row r="15036" spans="1:1" x14ac:dyDescent="0.35">
      <c r="A15036"/>
    </row>
    <row r="15037" spans="1:1" x14ac:dyDescent="0.35">
      <c r="A15037"/>
    </row>
    <row r="15038" spans="1:1" x14ac:dyDescent="0.35">
      <c r="A15038"/>
    </row>
    <row r="15039" spans="1:1" x14ac:dyDescent="0.35">
      <c r="A15039"/>
    </row>
    <row r="15040" spans="1:1" x14ac:dyDescent="0.35">
      <c r="A15040"/>
    </row>
    <row r="15041" spans="1:1" x14ac:dyDescent="0.35">
      <c r="A15041"/>
    </row>
    <row r="15042" spans="1:1" x14ac:dyDescent="0.35">
      <c r="A15042"/>
    </row>
    <row r="15043" spans="1:1" x14ac:dyDescent="0.35">
      <c r="A15043"/>
    </row>
    <row r="15044" spans="1:1" x14ac:dyDescent="0.35">
      <c r="A15044"/>
    </row>
    <row r="15045" spans="1:1" x14ac:dyDescent="0.35">
      <c r="A15045"/>
    </row>
    <row r="15046" spans="1:1" x14ac:dyDescent="0.35">
      <c r="A15046"/>
    </row>
    <row r="15047" spans="1:1" x14ac:dyDescent="0.35">
      <c r="A15047"/>
    </row>
    <row r="15048" spans="1:1" x14ac:dyDescent="0.35">
      <c r="A15048"/>
    </row>
    <row r="15049" spans="1:1" x14ac:dyDescent="0.35">
      <c r="A15049"/>
    </row>
    <row r="15050" spans="1:1" x14ac:dyDescent="0.35">
      <c r="A15050"/>
    </row>
    <row r="15051" spans="1:1" x14ac:dyDescent="0.35">
      <c r="A15051"/>
    </row>
    <row r="15052" spans="1:1" x14ac:dyDescent="0.35">
      <c r="A15052"/>
    </row>
    <row r="15053" spans="1:1" x14ac:dyDescent="0.35">
      <c r="A15053"/>
    </row>
    <row r="15054" spans="1:1" x14ac:dyDescent="0.35">
      <c r="A15054"/>
    </row>
    <row r="15055" spans="1:1" x14ac:dyDescent="0.35">
      <c r="A15055"/>
    </row>
    <row r="15056" spans="1:1" x14ac:dyDescent="0.35">
      <c r="A15056"/>
    </row>
    <row r="15057" spans="1:1" x14ac:dyDescent="0.35">
      <c r="A15057"/>
    </row>
    <row r="15058" spans="1:1" x14ac:dyDescent="0.35">
      <c r="A15058"/>
    </row>
    <row r="15059" spans="1:1" x14ac:dyDescent="0.35">
      <c r="A15059"/>
    </row>
    <row r="15060" spans="1:1" x14ac:dyDescent="0.35">
      <c r="A15060"/>
    </row>
    <row r="15061" spans="1:1" x14ac:dyDescent="0.35">
      <c r="A15061"/>
    </row>
    <row r="15062" spans="1:1" x14ac:dyDescent="0.35">
      <c r="A15062"/>
    </row>
    <row r="15063" spans="1:1" x14ac:dyDescent="0.35">
      <c r="A15063"/>
    </row>
    <row r="15064" spans="1:1" x14ac:dyDescent="0.35">
      <c r="A15064"/>
    </row>
    <row r="15065" spans="1:1" x14ac:dyDescent="0.35">
      <c r="A15065"/>
    </row>
    <row r="15066" spans="1:1" x14ac:dyDescent="0.35">
      <c r="A15066"/>
    </row>
    <row r="15067" spans="1:1" x14ac:dyDescent="0.35">
      <c r="A15067"/>
    </row>
    <row r="15068" spans="1:1" x14ac:dyDescent="0.35">
      <c r="A15068"/>
    </row>
    <row r="15069" spans="1:1" x14ac:dyDescent="0.35">
      <c r="A15069"/>
    </row>
    <row r="15070" spans="1:1" x14ac:dyDescent="0.35">
      <c r="A15070"/>
    </row>
    <row r="15071" spans="1:1" x14ac:dyDescent="0.35">
      <c r="A15071"/>
    </row>
    <row r="15072" spans="1:1" x14ac:dyDescent="0.35">
      <c r="A15072"/>
    </row>
    <row r="15073" spans="1:1" x14ac:dyDescent="0.35">
      <c r="A15073"/>
    </row>
    <row r="15074" spans="1:1" x14ac:dyDescent="0.35">
      <c r="A15074"/>
    </row>
    <row r="15075" spans="1:1" x14ac:dyDescent="0.35">
      <c r="A15075"/>
    </row>
    <row r="15076" spans="1:1" x14ac:dyDescent="0.35">
      <c r="A15076"/>
    </row>
    <row r="15077" spans="1:1" x14ac:dyDescent="0.35">
      <c r="A15077"/>
    </row>
    <row r="15078" spans="1:1" x14ac:dyDescent="0.35">
      <c r="A15078"/>
    </row>
    <row r="15079" spans="1:1" x14ac:dyDescent="0.35">
      <c r="A15079"/>
    </row>
    <row r="15080" spans="1:1" x14ac:dyDescent="0.35">
      <c r="A15080"/>
    </row>
    <row r="15081" spans="1:1" x14ac:dyDescent="0.35">
      <c r="A15081"/>
    </row>
    <row r="15082" spans="1:1" x14ac:dyDescent="0.35">
      <c r="A15082"/>
    </row>
    <row r="15083" spans="1:1" x14ac:dyDescent="0.35">
      <c r="A15083"/>
    </row>
    <row r="15084" spans="1:1" x14ac:dyDescent="0.35">
      <c r="A15084"/>
    </row>
    <row r="15085" spans="1:1" x14ac:dyDescent="0.35">
      <c r="A15085"/>
    </row>
    <row r="15086" spans="1:1" x14ac:dyDescent="0.35">
      <c r="A15086"/>
    </row>
    <row r="15087" spans="1:1" x14ac:dyDescent="0.35">
      <c r="A15087"/>
    </row>
    <row r="15088" spans="1:1" x14ac:dyDescent="0.35">
      <c r="A15088"/>
    </row>
    <row r="15089" spans="1:1" x14ac:dyDescent="0.35">
      <c r="A15089"/>
    </row>
    <row r="15090" spans="1:1" x14ac:dyDescent="0.35">
      <c r="A15090"/>
    </row>
    <row r="15091" spans="1:1" x14ac:dyDescent="0.35">
      <c r="A15091"/>
    </row>
    <row r="15092" spans="1:1" x14ac:dyDescent="0.35">
      <c r="A15092"/>
    </row>
    <row r="15093" spans="1:1" x14ac:dyDescent="0.35">
      <c r="A15093"/>
    </row>
    <row r="15094" spans="1:1" x14ac:dyDescent="0.35">
      <c r="A15094"/>
    </row>
    <row r="15095" spans="1:1" x14ac:dyDescent="0.35">
      <c r="A15095"/>
    </row>
    <row r="15096" spans="1:1" x14ac:dyDescent="0.35">
      <c r="A15096"/>
    </row>
    <row r="15097" spans="1:1" x14ac:dyDescent="0.35">
      <c r="A15097"/>
    </row>
    <row r="15098" spans="1:1" x14ac:dyDescent="0.35">
      <c r="A15098"/>
    </row>
    <row r="15099" spans="1:1" x14ac:dyDescent="0.35">
      <c r="A15099"/>
    </row>
    <row r="15100" spans="1:1" x14ac:dyDescent="0.35">
      <c r="A15100"/>
    </row>
    <row r="15101" spans="1:1" x14ac:dyDescent="0.35">
      <c r="A15101"/>
    </row>
    <row r="15102" spans="1:1" x14ac:dyDescent="0.35">
      <c r="A15102"/>
    </row>
    <row r="15103" spans="1:1" x14ac:dyDescent="0.35">
      <c r="A15103"/>
    </row>
    <row r="15104" spans="1:1" x14ac:dyDescent="0.35">
      <c r="A15104"/>
    </row>
    <row r="15105" spans="1:1" x14ac:dyDescent="0.35">
      <c r="A15105"/>
    </row>
    <row r="15106" spans="1:1" x14ac:dyDescent="0.35">
      <c r="A15106"/>
    </row>
    <row r="15107" spans="1:1" x14ac:dyDescent="0.35">
      <c r="A15107"/>
    </row>
    <row r="15108" spans="1:1" x14ac:dyDescent="0.35">
      <c r="A15108"/>
    </row>
    <row r="15109" spans="1:1" x14ac:dyDescent="0.35">
      <c r="A15109"/>
    </row>
    <row r="15110" spans="1:1" x14ac:dyDescent="0.35">
      <c r="A15110"/>
    </row>
    <row r="15111" spans="1:1" x14ac:dyDescent="0.35">
      <c r="A15111"/>
    </row>
    <row r="15112" spans="1:1" x14ac:dyDescent="0.35">
      <c r="A15112"/>
    </row>
    <row r="15113" spans="1:1" x14ac:dyDescent="0.35">
      <c r="A15113"/>
    </row>
    <row r="15114" spans="1:1" x14ac:dyDescent="0.35">
      <c r="A15114"/>
    </row>
    <row r="15115" spans="1:1" x14ac:dyDescent="0.35">
      <c r="A15115"/>
    </row>
    <row r="15116" spans="1:1" x14ac:dyDescent="0.35">
      <c r="A15116"/>
    </row>
    <row r="15117" spans="1:1" x14ac:dyDescent="0.35">
      <c r="A15117"/>
    </row>
    <row r="15118" spans="1:1" x14ac:dyDescent="0.35">
      <c r="A15118"/>
    </row>
    <row r="15119" spans="1:1" x14ac:dyDescent="0.35">
      <c r="A15119"/>
    </row>
    <row r="15120" spans="1:1" x14ac:dyDescent="0.35">
      <c r="A15120"/>
    </row>
    <row r="15121" spans="1:1" x14ac:dyDescent="0.35">
      <c r="A15121"/>
    </row>
    <row r="15122" spans="1:1" x14ac:dyDescent="0.35">
      <c r="A15122"/>
    </row>
    <row r="15123" spans="1:1" x14ac:dyDescent="0.35">
      <c r="A15123"/>
    </row>
    <row r="15124" spans="1:1" x14ac:dyDescent="0.35">
      <c r="A15124"/>
    </row>
    <row r="15125" spans="1:1" x14ac:dyDescent="0.35">
      <c r="A15125"/>
    </row>
    <row r="15126" spans="1:1" x14ac:dyDescent="0.35">
      <c r="A15126"/>
    </row>
    <row r="15127" spans="1:1" x14ac:dyDescent="0.35">
      <c r="A15127"/>
    </row>
    <row r="15128" spans="1:1" x14ac:dyDescent="0.35">
      <c r="A15128"/>
    </row>
    <row r="15129" spans="1:1" x14ac:dyDescent="0.35">
      <c r="A15129"/>
    </row>
    <row r="15130" spans="1:1" x14ac:dyDescent="0.35">
      <c r="A15130"/>
    </row>
    <row r="15131" spans="1:1" x14ac:dyDescent="0.35">
      <c r="A15131"/>
    </row>
    <row r="15132" spans="1:1" x14ac:dyDescent="0.35">
      <c r="A15132"/>
    </row>
    <row r="15133" spans="1:1" x14ac:dyDescent="0.35">
      <c r="A15133"/>
    </row>
    <row r="15134" spans="1:1" x14ac:dyDescent="0.35">
      <c r="A15134"/>
    </row>
    <row r="15135" spans="1:1" x14ac:dyDescent="0.35">
      <c r="A15135"/>
    </row>
    <row r="15136" spans="1:1" x14ac:dyDescent="0.35">
      <c r="A15136"/>
    </row>
    <row r="15137" spans="1:1" x14ac:dyDescent="0.35">
      <c r="A15137"/>
    </row>
    <row r="15138" spans="1:1" x14ac:dyDescent="0.35">
      <c r="A15138"/>
    </row>
    <row r="15139" spans="1:1" x14ac:dyDescent="0.35">
      <c r="A15139"/>
    </row>
    <row r="15140" spans="1:1" x14ac:dyDescent="0.35">
      <c r="A15140"/>
    </row>
    <row r="15141" spans="1:1" x14ac:dyDescent="0.35">
      <c r="A15141"/>
    </row>
    <row r="15142" spans="1:1" x14ac:dyDescent="0.35">
      <c r="A15142"/>
    </row>
    <row r="15143" spans="1:1" x14ac:dyDescent="0.35">
      <c r="A15143"/>
    </row>
    <row r="15144" spans="1:1" x14ac:dyDescent="0.35">
      <c r="A15144"/>
    </row>
    <row r="15145" spans="1:1" x14ac:dyDescent="0.35">
      <c r="A15145"/>
    </row>
    <row r="15146" spans="1:1" x14ac:dyDescent="0.35">
      <c r="A15146"/>
    </row>
    <row r="15147" spans="1:1" x14ac:dyDescent="0.35">
      <c r="A15147"/>
    </row>
    <row r="15148" spans="1:1" x14ac:dyDescent="0.35">
      <c r="A15148"/>
    </row>
    <row r="15149" spans="1:1" x14ac:dyDescent="0.35">
      <c r="A15149"/>
    </row>
    <row r="15150" spans="1:1" x14ac:dyDescent="0.35">
      <c r="A15150"/>
    </row>
    <row r="15151" spans="1:1" x14ac:dyDescent="0.35">
      <c r="A15151"/>
    </row>
    <row r="15152" spans="1:1" x14ac:dyDescent="0.35">
      <c r="A15152"/>
    </row>
    <row r="15153" spans="1:1" x14ac:dyDescent="0.35">
      <c r="A15153"/>
    </row>
    <row r="15154" spans="1:1" x14ac:dyDescent="0.35">
      <c r="A15154"/>
    </row>
    <row r="15155" spans="1:1" x14ac:dyDescent="0.35">
      <c r="A15155"/>
    </row>
    <row r="15156" spans="1:1" x14ac:dyDescent="0.35">
      <c r="A15156"/>
    </row>
    <row r="15157" spans="1:1" x14ac:dyDescent="0.35">
      <c r="A15157"/>
    </row>
    <row r="15158" spans="1:1" x14ac:dyDescent="0.35">
      <c r="A15158"/>
    </row>
    <row r="15159" spans="1:1" x14ac:dyDescent="0.35">
      <c r="A15159"/>
    </row>
    <row r="15160" spans="1:1" x14ac:dyDescent="0.35">
      <c r="A15160"/>
    </row>
    <row r="15161" spans="1:1" x14ac:dyDescent="0.35">
      <c r="A15161"/>
    </row>
    <row r="15162" spans="1:1" x14ac:dyDescent="0.35">
      <c r="A15162"/>
    </row>
    <row r="15163" spans="1:1" x14ac:dyDescent="0.35">
      <c r="A15163"/>
    </row>
    <row r="15164" spans="1:1" x14ac:dyDescent="0.35">
      <c r="A15164"/>
    </row>
    <row r="15165" spans="1:1" x14ac:dyDescent="0.35">
      <c r="A15165"/>
    </row>
    <row r="15166" spans="1:1" x14ac:dyDescent="0.35">
      <c r="A15166"/>
    </row>
    <row r="15167" spans="1:1" x14ac:dyDescent="0.35">
      <c r="A15167"/>
    </row>
    <row r="15168" spans="1:1" x14ac:dyDescent="0.35">
      <c r="A15168"/>
    </row>
    <row r="15169" spans="1:1" x14ac:dyDescent="0.35">
      <c r="A15169"/>
    </row>
    <row r="15170" spans="1:1" x14ac:dyDescent="0.35">
      <c r="A15170"/>
    </row>
    <row r="15171" spans="1:1" x14ac:dyDescent="0.35">
      <c r="A15171"/>
    </row>
    <row r="15172" spans="1:1" x14ac:dyDescent="0.35">
      <c r="A15172"/>
    </row>
    <row r="15173" spans="1:1" x14ac:dyDescent="0.35">
      <c r="A15173"/>
    </row>
    <row r="15174" spans="1:1" x14ac:dyDescent="0.35">
      <c r="A15174"/>
    </row>
    <row r="15175" spans="1:1" x14ac:dyDescent="0.35">
      <c r="A15175"/>
    </row>
    <row r="15176" spans="1:1" x14ac:dyDescent="0.35">
      <c r="A15176"/>
    </row>
    <row r="15177" spans="1:1" x14ac:dyDescent="0.35">
      <c r="A15177"/>
    </row>
    <row r="15178" spans="1:1" x14ac:dyDescent="0.35">
      <c r="A15178"/>
    </row>
    <row r="15179" spans="1:1" x14ac:dyDescent="0.35">
      <c r="A15179"/>
    </row>
    <row r="15180" spans="1:1" x14ac:dyDescent="0.35">
      <c r="A15180"/>
    </row>
    <row r="15181" spans="1:1" x14ac:dyDescent="0.35">
      <c r="A15181"/>
    </row>
    <row r="15182" spans="1:1" x14ac:dyDescent="0.35">
      <c r="A15182"/>
    </row>
    <row r="15183" spans="1:1" x14ac:dyDescent="0.35">
      <c r="A15183"/>
    </row>
    <row r="15184" spans="1:1" x14ac:dyDescent="0.35">
      <c r="A15184"/>
    </row>
    <row r="15185" spans="1:1" x14ac:dyDescent="0.35">
      <c r="A15185"/>
    </row>
    <row r="15186" spans="1:1" x14ac:dyDescent="0.35">
      <c r="A15186"/>
    </row>
    <row r="15187" spans="1:1" x14ac:dyDescent="0.35">
      <c r="A15187"/>
    </row>
    <row r="15188" spans="1:1" x14ac:dyDescent="0.35">
      <c r="A15188"/>
    </row>
    <row r="15189" spans="1:1" x14ac:dyDescent="0.35">
      <c r="A15189"/>
    </row>
    <row r="15190" spans="1:1" x14ac:dyDescent="0.35">
      <c r="A15190"/>
    </row>
    <row r="15191" spans="1:1" x14ac:dyDescent="0.35">
      <c r="A15191"/>
    </row>
    <row r="15192" spans="1:1" x14ac:dyDescent="0.35">
      <c r="A15192"/>
    </row>
    <row r="15193" spans="1:1" x14ac:dyDescent="0.35">
      <c r="A15193"/>
    </row>
    <row r="15194" spans="1:1" x14ac:dyDescent="0.35">
      <c r="A15194"/>
    </row>
    <row r="15195" spans="1:1" x14ac:dyDescent="0.35">
      <c r="A15195"/>
    </row>
    <row r="15196" spans="1:1" x14ac:dyDescent="0.35">
      <c r="A15196"/>
    </row>
    <row r="15197" spans="1:1" x14ac:dyDescent="0.35">
      <c r="A15197"/>
    </row>
    <row r="15198" spans="1:1" x14ac:dyDescent="0.35">
      <c r="A15198"/>
    </row>
    <row r="15199" spans="1:1" x14ac:dyDescent="0.35">
      <c r="A15199"/>
    </row>
    <row r="15200" spans="1:1" x14ac:dyDescent="0.35">
      <c r="A15200"/>
    </row>
    <row r="15201" spans="1:1" x14ac:dyDescent="0.35">
      <c r="A15201"/>
    </row>
    <row r="15202" spans="1:1" x14ac:dyDescent="0.35">
      <c r="A15202"/>
    </row>
    <row r="15203" spans="1:1" x14ac:dyDescent="0.35">
      <c r="A15203"/>
    </row>
    <row r="15204" spans="1:1" x14ac:dyDescent="0.35">
      <c r="A15204"/>
    </row>
    <row r="15205" spans="1:1" x14ac:dyDescent="0.35">
      <c r="A15205"/>
    </row>
    <row r="15206" spans="1:1" x14ac:dyDescent="0.35">
      <c r="A15206"/>
    </row>
    <row r="15207" spans="1:1" x14ac:dyDescent="0.35">
      <c r="A15207"/>
    </row>
    <row r="15208" spans="1:1" x14ac:dyDescent="0.35">
      <c r="A15208"/>
    </row>
    <row r="15209" spans="1:1" x14ac:dyDescent="0.35">
      <c r="A15209"/>
    </row>
    <row r="15210" spans="1:1" x14ac:dyDescent="0.35">
      <c r="A15210"/>
    </row>
    <row r="15211" spans="1:1" x14ac:dyDescent="0.35">
      <c r="A15211"/>
    </row>
    <row r="15212" spans="1:1" x14ac:dyDescent="0.35">
      <c r="A15212"/>
    </row>
    <row r="15213" spans="1:1" x14ac:dyDescent="0.35">
      <c r="A15213"/>
    </row>
    <row r="15214" spans="1:1" x14ac:dyDescent="0.35">
      <c r="A15214"/>
    </row>
    <row r="15215" spans="1:1" x14ac:dyDescent="0.35">
      <c r="A15215"/>
    </row>
    <row r="15216" spans="1:1" x14ac:dyDescent="0.35">
      <c r="A15216"/>
    </row>
    <row r="15217" spans="1:1" x14ac:dyDescent="0.35">
      <c r="A15217"/>
    </row>
    <row r="15218" spans="1:1" x14ac:dyDescent="0.35">
      <c r="A15218"/>
    </row>
    <row r="15219" spans="1:1" x14ac:dyDescent="0.35">
      <c r="A15219"/>
    </row>
    <row r="15220" spans="1:1" x14ac:dyDescent="0.35">
      <c r="A15220"/>
    </row>
    <row r="15221" spans="1:1" x14ac:dyDescent="0.35">
      <c r="A15221"/>
    </row>
    <row r="15222" spans="1:1" x14ac:dyDescent="0.35">
      <c r="A15222"/>
    </row>
    <row r="15223" spans="1:1" x14ac:dyDescent="0.35">
      <c r="A15223"/>
    </row>
    <row r="15224" spans="1:1" x14ac:dyDescent="0.35">
      <c r="A15224"/>
    </row>
    <row r="15225" spans="1:1" x14ac:dyDescent="0.35">
      <c r="A15225"/>
    </row>
    <row r="15226" spans="1:1" x14ac:dyDescent="0.35">
      <c r="A15226"/>
    </row>
    <row r="15227" spans="1:1" x14ac:dyDescent="0.35">
      <c r="A15227"/>
    </row>
    <row r="15228" spans="1:1" x14ac:dyDescent="0.35">
      <c r="A15228"/>
    </row>
    <row r="15229" spans="1:1" x14ac:dyDescent="0.35">
      <c r="A15229"/>
    </row>
    <row r="15230" spans="1:1" x14ac:dyDescent="0.35">
      <c r="A15230"/>
    </row>
    <row r="15231" spans="1:1" x14ac:dyDescent="0.35">
      <c r="A15231"/>
    </row>
    <row r="15232" spans="1:1" x14ac:dyDescent="0.35">
      <c r="A15232"/>
    </row>
    <row r="15233" spans="1:1" x14ac:dyDescent="0.35">
      <c r="A15233"/>
    </row>
    <row r="15234" spans="1:1" x14ac:dyDescent="0.35">
      <c r="A15234"/>
    </row>
    <row r="15235" spans="1:1" x14ac:dyDescent="0.35">
      <c r="A15235"/>
    </row>
    <row r="15236" spans="1:1" x14ac:dyDescent="0.35">
      <c r="A15236"/>
    </row>
    <row r="15237" spans="1:1" x14ac:dyDescent="0.35">
      <c r="A15237"/>
    </row>
    <row r="15238" spans="1:1" x14ac:dyDescent="0.35">
      <c r="A15238"/>
    </row>
    <row r="15239" spans="1:1" x14ac:dyDescent="0.35">
      <c r="A15239"/>
    </row>
    <row r="15240" spans="1:1" x14ac:dyDescent="0.35">
      <c r="A15240"/>
    </row>
    <row r="15241" spans="1:1" x14ac:dyDescent="0.35">
      <c r="A15241"/>
    </row>
    <row r="15242" spans="1:1" x14ac:dyDescent="0.35">
      <c r="A15242"/>
    </row>
    <row r="15243" spans="1:1" x14ac:dyDescent="0.35">
      <c r="A15243"/>
    </row>
    <row r="15244" spans="1:1" x14ac:dyDescent="0.35">
      <c r="A15244"/>
    </row>
    <row r="15245" spans="1:1" x14ac:dyDescent="0.35">
      <c r="A15245"/>
    </row>
    <row r="15246" spans="1:1" x14ac:dyDescent="0.35">
      <c r="A15246"/>
    </row>
    <row r="15247" spans="1:1" x14ac:dyDescent="0.35">
      <c r="A15247"/>
    </row>
    <row r="15248" spans="1:1" x14ac:dyDescent="0.35">
      <c r="A15248"/>
    </row>
    <row r="15249" spans="1:1" x14ac:dyDescent="0.35">
      <c r="A15249"/>
    </row>
    <row r="15250" spans="1:1" x14ac:dyDescent="0.35">
      <c r="A15250"/>
    </row>
    <row r="15251" spans="1:1" x14ac:dyDescent="0.35">
      <c r="A15251"/>
    </row>
    <row r="15252" spans="1:1" x14ac:dyDescent="0.35">
      <c r="A15252"/>
    </row>
    <row r="15253" spans="1:1" x14ac:dyDescent="0.35">
      <c r="A15253"/>
    </row>
    <row r="15254" spans="1:1" x14ac:dyDescent="0.35">
      <c r="A15254"/>
    </row>
    <row r="15255" spans="1:1" x14ac:dyDescent="0.35">
      <c r="A15255"/>
    </row>
    <row r="15256" spans="1:1" x14ac:dyDescent="0.35">
      <c r="A15256"/>
    </row>
    <row r="15257" spans="1:1" x14ac:dyDescent="0.35">
      <c r="A15257"/>
    </row>
    <row r="15258" spans="1:1" x14ac:dyDescent="0.35">
      <c r="A15258"/>
    </row>
    <row r="15259" spans="1:1" x14ac:dyDescent="0.35">
      <c r="A15259"/>
    </row>
    <row r="15260" spans="1:1" x14ac:dyDescent="0.35">
      <c r="A15260"/>
    </row>
    <row r="15261" spans="1:1" x14ac:dyDescent="0.35">
      <c r="A15261"/>
    </row>
    <row r="15262" spans="1:1" x14ac:dyDescent="0.35">
      <c r="A15262"/>
    </row>
    <row r="15263" spans="1:1" x14ac:dyDescent="0.35">
      <c r="A15263"/>
    </row>
    <row r="15264" spans="1:1" x14ac:dyDescent="0.35">
      <c r="A15264"/>
    </row>
    <row r="15265" spans="1:1" x14ac:dyDescent="0.35">
      <c r="A15265"/>
    </row>
    <row r="15266" spans="1:1" x14ac:dyDescent="0.35">
      <c r="A15266"/>
    </row>
    <row r="15267" spans="1:1" x14ac:dyDescent="0.35">
      <c r="A15267"/>
    </row>
    <row r="15268" spans="1:1" x14ac:dyDescent="0.35">
      <c r="A15268"/>
    </row>
    <row r="15269" spans="1:1" x14ac:dyDescent="0.35">
      <c r="A15269"/>
    </row>
    <row r="15270" spans="1:1" x14ac:dyDescent="0.35">
      <c r="A15270"/>
    </row>
    <row r="15271" spans="1:1" x14ac:dyDescent="0.35">
      <c r="A15271"/>
    </row>
    <row r="15272" spans="1:1" x14ac:dyDescent="0.35">
      <c r="A15272"/>
    </row>
    <row r="15273" spans="1:1" x14ac:dyDescent="0.35">
      <c r="A15273"/>
    </row>
    <row r="15274" spans="1:1" x14ac:dyDescent="0.35">
      <c r="A15274"/>
    </row>
    <row r="15275" spans="1:1" x14ac:dyDescent="0.35">
      <c r="A15275"/>
    </row>
    <row r="15276" spans="1:1" x14ac:dyDescent="0.35">
      <c r="A15276"/>
    </row>
    <row r="15277" spans="1:1" x14ac:dyDescent="0.35">
      <c r="A15277"/>
    </row>
    <row r="15278" spans="1:1" x14ac:dyDescent="0.35">
      <c r="A15278"/>
    </row>
    <row r="15279" spans="1:1" x14ac:dyDescent="0.35">
      <c r="A15279"/>
    </row>
    <row r="15280" spans="1:1" x14ac:dyDescent="0.35">
      <c r="A15280"/>
    </row>
    <row r="15281" spans="1:1" x14ac:dyDescent="0.35">
      <c r="A15281"/>
    </row>
    <row r="15282" spans="1:1" x14ac:dyDescent="0.35">
      <c r="A15282"/>
    </row>
    <row r="15283" spans="1:1" x14ac:dyDescent="0.35">
      <c r="A15283"/>
    </row>
    <row r="15284" spans="1:1" x14ac:dyDescent="0.35">
      <c r="A15284"/>
    </row>
    <row r="15285" spans="1:1" x14ac:dyDescent="0.35">
      <c r="A15285"/>
    </row>
    <row r="15286" spans="1:1" x14ac:dyDescent="0.35">
      <c r="A15286"/>
    </row>
    <row r="15287" spans="1:1" x14ac:dyDescent="0.35">
      <c r="A15287"/>
    </row>
    <row r="15288" spans="1:1" x14ac:dyDescent="0.35">
      <c r="A15288"/>
    </row>
    <row r="15289" spans="1:1" x14ac:dyDescent="0.35">
      <c r="A15289"/>
    </row>
    <row r="15290" spans="1:1" x14ac:dyDescent="0.35">
      <c r="A15290"/>
    </row>
    <row r="15291" spans="1:1" x14ac:dyDescent="0.35">
      <c r="A15291"/>
    </row>
    <row r="15292" spans="1:1" x14ac:dyDescent="0.35">
      <c r="A15292"/>
    </row>
    <row r="15293" spans="1:1" x14ac:dyDescent="0.35">
      <c r="A15293"/>
    </row>
    <row r="15294" spans="1:1" x14ac:dyDescent="0.35">
      <c r="A15294"/>
    </row>
    <row r="15295" spans="1:1" x14ac:dyDescent="0.35">
      <c r="A15295"/>
    </row>
    <row r="15296" spans="1:1" x14ac:dyDescent="0.35">
      <c r="A15296"/>
    </row>
    <row r="15297" spans="1:1" x14ac:dyDescent="0.35">
      <c r="A15297"/>
    </row>
    <row r="15298" spans="1:1" x14ac:dyDescent="0.35">
      <c r="A15298"/>
    </row>
    <row r="15299" spans="1:1" x14ac:dyDescent="0.35">
      <c r="A15299"/>
    </row>
    <row r="15300" spans="1:1" x14ac:dyDescent="0.35">
      <c r="A15300"/>
    </row>
    <row r="15301" spans="1:1" x14ac:dyDescent="0.35">
      <c r="A15301"/>
    </row>
    <row r="15302" spans="1:1" x14ac:dyDescent="0.35">
      <c r="A15302"/>
    </row>
    <row r="15303" spans="1:1" x14ac:dyDescent="0.35">
      <c r="A15303"/>
    </row>
    <row r="15304" spans="1:1" x14ac:dyDescent="0.35">
      <c r="A15304"/>
    </row>
    <row r="15305" spans="1:1" x14ac:dyDescent="0.35">
      <c r="A15305"/>
    </row>
    <row r="15306" spans="1:1" x14ac:dyDescent="0.35">
      <c r="A15306"/>
    </row>
    <row r="15307" spans="1:1" x14ac:dyDescent="0.35">
      <c r="A15307"/>
    </row>
    <row r="15308" spans="1:1" x14ac:dyDescent="0.35">
      <c r="A15308"/>
    </row>
    <row r="15309" spans="1:1" x14ac:dyDescent="0.35">
      <c r="A15309"/>
    </row>
    <row r="15310" spans="1:1" x14ac:dyDescent="0.35">
      <c r="A15310"/>
    </row>
    <row r="15311" spans="1:1" x14ac:dyDescent="0.35">
      <c r="A15311"/>
    </row>
    <row r="15312" spans="1:1" x14ac:dyDescent="0.35">
      <c r="A15312"/>
    </row>
    <row r="15313" spans="1:1" x14ac:dyDescent="0.35">
      <c r="A15313"/>
    </row>
    <row r="15314" spans="1:1" x14ac:dyDescent="0.35">
      <c r="A15314"/>
    </row>
    <row r="15315" spans="1:1" x14ac:dyDescent="0.35">
      <c r="A15315"/>
    </row>
    <row r="15316" spans="1:1" x14ac:dyDescent="0.35">
      <c r="A15316"/>
    </row>
    <row r="15317" spans="1:1" x14ac:dyDescent="0.35">
      <c r="A15317"/>
    </row>
    <row r="15318" spans="1:1" x14ac:dyDescent="0.35">
      <c r="A15318"/>
    </row>
    <row r="15319" spans="1:1" x14ac:dyDescent="0.35">
      <c r="A15319"/>
    </row>
    <row r="15320" spans="1:1" x14ac:dyDescent="0.35">
      <c r="A15320"/>
    </row>
    <row r="15321" spans="1:1" x14ac:dyDescent="0.35">
      <c r="A15321"/>
    </row>
    <row r="15322" spans="1:1" x14ac:dyDescent="0.35">
      <c r="A15322"/>
    </row>
    <row r="15323" spans="1:1" x14ac:dyDescent="0.35">
      <c r="A15323"/>
    </row>
    <row r="15324" spans="1:1" x14ac:dyDescent="0.35">
      <c r="A15324"/>
    </row>
    <row r="15325" spans="1:1" x14ac:dyDescent="0.35">
      <c r="A15325"/>
    </row>
    <row r="15326" spans="1:1" x14ac:dyDescent="0.35">
      <c r="A15326"/>
    </row>
    <row r="15327" spans="1:1" x14ac:dyDescent="0.35">
      <c r="A15327"/>
    </row>
    <row r="15328" spans="1:1" x14ac:dyDescent="0.35">
      <c r="A15328"/>
    </row>
    <row r="15329" spans="1:1" x14ac:dyDescent="0.35">
      <c r="A15329"/>
    </row>
    <row r="15330" spans="1:1" x14ac:dyDescent="0.35">
      <c r="A15330"/>
    </row>
    <row r="15331" spans="1:1" x14ac:dyDescent="0.35">
      <c r="A15331"/>
    </row>
    <row r="15332" spans="1:1" x14ac:dyDescent="0.35">
      <c r="A15332"/>
    </row>
    <row r="15333" spans="1:1" x14ac:dyDescent="0.35">
      <c r="A15333"/>
    </row>
    <row r="15334" spans="1:1" x14ac:dyDescent="0.35">
      <c r="A15334"/>
    </row>
    <row r="15335" spans="1:1" x14ac:dyDescent="0.35">
      <c r="A15335"/>
    </row>
    <row r="15336" spans="1:1" x14ac:dyDescent="0.35">
      <c r="A15336"/>
    </row>
    <row r="15337" spans="1:1" x14ac:dyDescent="0.35">
      <c r="A15337"/>
    </row>
    <row r="15338" spans="1:1" x14ac:dyDescent="0.35">
      <c r="A15338"/>
    </row>
    <row r="15339" spans="1:1" x14ac:dyDescent="0.35">
      <c r="A15339"/>
    </row>
    <row r="15340" spans="1:1" x14ac:dyDescent="0.35">
      <c r="A15340"/>
    </row>
    <row r="15341" spans="1:1" x14ac:dyDescent="0.35">
      <c r="A15341"/>
    </row>
    <row r="15342" spans="1:1" x14ac:dyDescent="0.35">
      <c r="A15342"/>
    </row>
    <row r="15343" spans="1:1" x14ac:dyDescent="0.35">
      <c r="A15343"/>
    </row>
    <row r="15344" spans="1:1" x14ac:dyDescent="0.35">
      <c r="A15344"/>
    </row>
    <row r="15345" spans="1:1" x14ac:dyDescent="0.35">
      <c r="A15345"/>
    </row>
    <row r="15346" spans="1:1" x14ac:dyDescent="0.35">
      <c r="A15346"/>
    </row>
    <row r="15347" spans="1:1" x14ac:dyDescent="0.35">
      <c r="A15347"/>
    </row>
    <row r="15348" spans="1:1" x14ac:dyDescent="0.35">
      <c r="A15348"/>
    </row>
    <row r="15349" spans="1:1" x14ac:dyDescent="0.35">
      <c r="A15349"/>
    </row>
    <row r="15350" spans="1:1" x14ac:dyDescent="0.35">
      <c r="A15350"/>
    </row>
    <row r="15351" spans="1:1" x14ac:dyDescent="0.35">
      <c r="A15351"/>
    </row>
    <row r="15352" spans="1:1" x14ac:dyDescent="0.35">
      <c r="A15352"/>
    </row>
    <row r="15353" spans="1:1" x14ac:dyDescent="0.35">
      <c r="A15353"/>
    </row>
    <row r="15354" spans="1:1" x14ac:dyDescent="0.35">
      <c r="A15354"/>
    </row>
    <row r="15355" spans="1:1" x14ac:dyDescent="0.35">
      <c r="A15355"/>
    </row>
    <row r="15356" spans="1:1" x14ac:dyDescent="0.35">
      <c r="A15356"/>
    </row>
    <row r="15357" spans="1:1" x14ac:dyDescent="0.35">
      <c r="A15357"/>
    </row>
    <row r="15358" spans="1:1" x14ac:dyDescent="0.35">
      <c r="A15358"/>
    </row>
    <row r="15359" spans="1:1" x14ac:dyDescent="0.35">
      <c r="A15359"/>
    </row>
    <row r="15360" spans="1:1" x14ac:dyDescent="0.35">
      <c r="A15360"/>
    </row>
    <row r="15361" spans="1:1" x14ac:dyDescent="0.35">
      <c r="A15361"/>
    </row>
    <row r="15362" spans="1:1" x14ac:dyDescent="0.35">
      <c r="A15362"/>
    </row>
    <row r="15363" spans="1:1" x14ac:dyDescent="0.35">
      <c r="A15363"/>
    </row>
    <row r="15364" spans="1:1" x14ac:dyDescent="0.35">
      <c r="A15364"/>
    </row>
    <row r="15365" spans="1:1" x14ac:dyDescent="0.35">
      <c r="A15365"/>
    </row>
    <row r="15366" spans="1:1" x14ac:dyDescent="0.35">
      <c r="A15366"/>
    </row>
    <row r="15367" spans="1:1" x14ac:dyDescent="0.35">
      <c r="A15367"/>
    </row>
    <row r="15368" spans="1:1" x14ac:dyDescent="0.35">
      <c r="A15368"/>
    </row>
    <row r="15369" spans="1:1" x14ac:dyDescent="0.35">
      <c r="A15369"/>
    </row>
    <row r="15370" spans="1:1" x14ac:dyDescent="0.35">
      <c r="A15370"/>
    </row>
    <row r="15371" spans="1:1" x14ac:dyDescent="0.35">
      <c r="A15371"/>
    </row>
    <row r="15372" spans="1:1" x14ac:dyDescent="0.35">
      <c r="A15372"/>
    </row>
    <row r="15373" spans="1:1" x14ac:dyDescent="0.35">
      <c r="A15373"/>
    </row>
    <row r="15374" spans="1:1" x14ac:dyDescent="0.35">
      <c r="A15374"/>
    </row>
    <row r="15375" spans="1:1" x14ac:dyDescent="0.35">
      <c r="A15375"/>
    </row>
    <row r="15376" spans="1:1" x14ac:dyDescent="0.35">
      <c r="A15376"/>
    </row>
    <row r="15377" spans="1:1" x14ac:dyDescent="0.35">
      <c r="A15377"/>
    </row>
    <row r="15378" spans="1:1" x14ac:dyDescent="0.35">
      <c r="A15378"/>
    </row>
    <row r="15379" spans="1:1" x14ac:dyDescent="0.35">
      <c r="A15379"/>
    </row>
    <row r="15380" spans="1:1" x14ac:dyDescent="0.35">
      <c r="A15380"/>
    </row>
    <row r="15381" spans="1:1" x14ac:dyDescent="0.35">
      <c r="A15381"/>
    </row>
    <row r="15382" spans="1:1" x14ac:dyDescent="0.35">
      <c r="A15382"/>
    </row>
    <row r="15383" spans="1:1" x14ac:dyDescent="0.35">
      <c r="A15383"/>
    </row>
    <row r="15384" spans="1:1" x14ac:dyDescent="0.35">
      <c r="A15384"/>
    </row>
    <row r="15385" spans="1:1" x14ac:dyDescent="0.35">
      <c r="A15385"/>
    </row>
    <row r="15386" spans="1:1" x14ac:dyDescent="0.35">
      <c r="A15386"/>
    </row>
    <row r="15387" spans="1:1" x14ac:dyDescent="0.35">
      <c r="A15387"/>
    </row>
    <row r="15388" spans="1:1" x14ac:dyDescent="0.35">
      <c r="A15388"/>
    </row>
    <row r="15389" spans="1:1" x14ac:dyDescent="0.35">
      <c r="A15389"/>
    </row>
    <row r="15390" spans="1:1" x14ac:dyDescent="0.35">
      <c r="A15390"/>
    </row>
    <row r="15391" spans="1:1" x14ac:dyDescent="0.35">
      <c r="A15391"/>
    </row>
    <row r="15392" spans="1:1" x14ac:dyDescent="0.35">
      <c r="A15392"/>
    </row>
    <row r="15393" spans="1:1" x14ac:dyDescent="0.35">
      <c r="A15393"/>
    </row>
    <row r="15394" spans="1:1" x14ac:dyDescent="0.35">
      <c r="A15394"/>
    </row>
    <row r="15395" spans="1:1" x14ac:dyDescent="0.35">
      <c r="A15395"/>
    </row>
    <row r="15396" spans="1:1" x14ac:dyDescent="0.35">
      <c r="A15396"/>
    </row>
    <row r="15397" spans="1:1" x14ac:dyDescent="0.35">
      <c r="A15397"/>
    </row>
    <row r="15398" spans="1:1" x14ac:dyDescent="0.35">
      <c r="A15398"/>
    </row>
    <row r="15399" spans="1:1" x14ac:dyDescent="0.35">
      <c r="A15399"/>
    </row>
    <row r="15400" spans="1:1" x14ac:dyDescent="0.35">
      <c r="A15400"/>
    </row>
    <row r="15401" spans="1:1" x14ac:dyDescent="0.35">
      <c r="A15401"/>
    </row>
    <row r="15402" spans="1:1" x14ac:dyDescent="0.35">
      <c r="A15402"/>
    </row>
    <row r="15403" spans="1:1" x14ac:dyDescent="0.35">
      <c r="A15403"/>
    </row>
    <row r="15404" spans="1:1" x14ac:dyDescent="0.35">
      <c r="A15404"/>
    </row>
    <row r="15405" spans="1:1" x14ac:dyDescent="0.35">
      <c r="A15405"/>
    </row>
    <row r="15406" spans="1:1" x14ac:dyDescent="0.35">
      <c r="A15406"/>
    </row>
    <row r="15407" spans="1:1" x14ac:dyDescent="0.35">
      <c r="A15407"/>
    </row>
    <row r="15408" spans="1:1" x14ac:dyDescent="0.35">
      <c r="A15408"/>
    </row>
    <row r="15409" spans="1:1" x14ac:dyDescent="0.35">
      <c r="A15409"/>
    </row>
    <row r="15410" spans="1:1" x14ac:dyDescent="0.35">
      <c r="A15410"/>
    </row>
    <row r="15411" spans="1:1" x14ac:dyDescent="0.35">
      <c r="A15411"/>
    </row>
    <row r="15412" spans="1:1" x14ac:dyDescent="0.35">
      <c r="A15412"/>
    </row>
    <row r="15413" spans="1:1" x14ac:dyDescent="0.35">
      <c r="A15413"/>
    </row>
    <row r="15414" spans="1:1" x14ac:dyDescent="0.35">
      <c r="A15414"/>
    </row>
    <row r="15415" spans="1:1" x14ac:dyDescent="0.35">
      <c r="A15415"/>
    </row>
    <row r="15416" spans="1:1" x14ac:dyDescent="0.35">
      <c r="A15416"/>
    </row>
    <row r="15417" spans="1:1" x14ac:dyDescent="0.35">
      <c r="A15417"/>
    </row>
    <row r="15418" spans="1:1" x14ac:dyDescent="0.35">
      <c r="A15418"/>
    </row>
    <row r="15419" spans="1:1" x14ac:dyDescent="0.35">
      <c r="A15419"/>
    </row>
    <row r="15420" spans="1:1" x14ac:dyDescent="0.35">
      <c r="A15420"/>
    </row>
    <row r="15421" spans="1:1" x14ac:dyDescent="0.35">
      <c r="A15421"/>
    </row>
    <row r="15422" spans="1:1" x14ac:dyDescent="0.35">
      <c r="A15422"/>
    </row>
    <row r="15423" spans="1:1" x14ac:dyDescent="0.35">
      <c r="A15423"/>
    </row>
    <row r="15424" spans="1:1" x14ac:dyDescent="0.35">
      <c r="A15424"/>
    </row>
    <row r="15425" spans="1:1" x14ac:dyDescent="0.35">
      <c r="A15425"/>
    </row>
    <row r="15426" spans="1:1" x14ac:dyDescent="0.35">
      <c r="A15426"/>
    </row>
    <row r="15427" spans="1:1" x14ac:dyDescent="0.35">
      <c r="A15427"/>
    </row>
    <row r="15428" spans="1:1" x14ac:dyDescent="0.35">
      <c r="A15428"/>
    </row>
    <row r="15429" spans="1:1" x14ac:dyDescent="0.35">
      <c r="A15429"/>
    </row>
    <row r="15430" spans="1:1" x14ac:dyDescent="0.35">
      <c r="A15430"/>
    </row>
    <row r="15431" spans="1:1" x14ac:dyDescent="0.35">
      <c r="A15431"/>
    </row>
    <row r="15432" spans="1:1" x14ac:dyDescent="0.35">
      <c r="A15432"/>
    </row>
    <row r="15433" spans="1:1" x14ac:dyDescent="0.35">
      <c r="A15433"/>
    </row>
    <row r="15434" spans="1:1" x14ac:dyDescent="0.35">
      <c r="A15434"/>
    </row>
    <row r="15435" spans="1:1" x14ac:dyDescent="0.35">
      <c r="A15435"/>
    </row>
    <row r="15436" spans="1:1" x14ac:dyDescent="0.35">
      <c r="A15436"/>
    </row>
    <row r="15437" spans="1:1" x14ac:dyDescent="0.35">
      <c r="A15437"/>
    </row>
    <row r="15438" spans="1:1" x14ac:dyDescent="0.35">
      <c r="A15438"/>
    </row>
    <row r="15439" spans="1:1" x14ac:dyDescent="0.35">
      <c r="A15439"/>
    </row>
    <row r="15440" spans="1:1" x14ac:dyDescent="0.35">
      <c r="A15440"/>
    </row>
    <row r="15441" spans="1:1" x14ac:dyDescent="0.35">
      <c r="A15441"/>
    </row>
    <row r="15442" spans="1:1" x14ac:dyDescent="0.35">
      <c r="A15442"/>
    </row>
    <row r="15443" spans="1:1" x14ac:dyDescent="0.35">
      <c r="A15443"/>
    </row>
    <row r="15444" spans="1:1" x14ac:dyDescent="0.35">
      <c r="A15444"/>
    </row>
    <row r="15445" spans="1:1" x14ac:dyDescent="0.35">
      <c r="A15445"/>
    </row>
    <row r="15446" spans="1:1" x14ac:dyDescent="0.35">
      <c r="A15446"/>
    </row>
    <row r="15447" spans="1:1" x14ac:dyDescent="0.35">
      <c r="A15447"/>
    </row>
    <row r="15448" spans="1:1" x14ac:dyDescent="0.35">
      <c r="A15448"/>
    </row>
    <row r="15449" spans="1:1" x14ac:dyDescent="0.35">
      <c r="A15449"/>
    </row>
    <row r="15450" spans="1:1" x14ac:dyDescent="0.35">
      <c r="A15450"/>
    </row>
    <row r="15451" spans="1:1" x14ac:dyDescent="0.35">
      <c r="A15451"/>
    </row>
    <row r="15452" spans="1:1" x14ac:dyDescent="0.35">
      <c r="A15452"/>
    </row>
    <row r="15453" spans="1:1" x14ac:dyDescent="0.35">
      <c r="A15453"/>
    </row>
    <row r="15454" spans="1:1" x14ac:dyDescent="0.35">
      <c r="A15454"/>
    </row>
    <row r="15455" spans="1:1" x14ac:dyDescent="0.35">
      <c r="A15455"/>
    </row>
    <row r="15456" spans="1:1" x14ac:dyDescent="0.35">
      <c r="A15456"/>
    </row>
    <row r="15457" spans="1:1" x14ac:dyDescent="0.35">
      <c r="A15457"/>
    </row>
    <row r="15458" spans="1:1" x14ac:dyDescent="0.35">
      <c r="A15458"/>
    </row>
    <row r="15459" spans="1:1" x14ac:dyDescent="0.35">
      <c r="A15459"/>
    </row>
    <row r="15460" spans="1:1" x14ac:dyDescent="0.35">
      <c r="A15460"/>
    </row>
    <row r="15461" spans="1:1" x14ac:dyDescent="0.35">
      <c r="A15461"/>
    </row>
    <row r="15462" spans="1:1" x14ac:dyDescent="0.35">
      <c r="A15462"/>
    </row>
    <row r="15463" spans="1:1" x14ac:dyDescent="0.35">
      <c r="A15463"/>
    </row>
    <row r="15464" spans="1:1" x14ac:dyDescent="0.35">
      <c r="A15464"/>
    </row>
    <row r="15465" spans="1:1" x14ac:dyDescent="0.35">
      <c r="A15465"/>
    </row>
    <row r="15466" spans="1:1" x14ac:dyDescent="0.35">
      <c r="A15466"/>
    </row>
    <row r="15467" spans="1:1" x14ac:dyDescent="0.35">
      <c r="A15467"/>
    </row>
    <row r="15468" spans="1:1" x14ac:dyDescent="0.35">
      <c r="A15468"/>
    </row>
    <row r="15469" spans="1:1" x14ac:dyDescent="0.35">
      <c r="A15469"/>
    </row>
    <row r="15470" spans="1:1" x14ac:dyDescent="0.35">
      <c r="A15470"/>
    </row>
    <row r="15471" spans="1:1" x14ac:dyDescent="0.35">
      <c r="A15471"/>
    </row>
    <row r="15472" spans="1:1" x14ac:dyDescent="0.35">
      <c r="A15472"/>
    </row>
    <row r="15473" spans="1:1" x14ac:dyDescent="0.35">
      <c r="A15473"/>
    </row>
    <row r="15474" spans="1:1" x14ac:dyDescent="0.35">
      <c r="A15474"/>
    </row>
    <row r="15475" spans="1:1" x14ac:dyDescent="0.35">
      <c r="A15475"/>
    </row>
    <row r="15476" spans="1:1" x14ac:dyDescent="0.35">
      <c r="A15476"/>
    </row>
    <row r="15477" spans="1:1" x14ac:dyDescent="0.35">
      <c r="A15477"/>
    </row>
    <row r="15478" spans="1:1" x14ac:dyDescent="0.35">
      <c r="A15478"/>
    </row>
    <row r="15479" spans="1:1" x14ac:dyDescent="0.35">
      <c r="A15479"/>
    </row>
    <row r="15480" spans="1:1" x14ac:dyDescent="0.35">
      <c r="A15480"/>
    </row>
    <row r="15481" spans="1:1" x14ac:dyDescent="0.35">
      <c r="A15481"/>
    </row>
    <row r="15482" spans="1:1" x14ac:dyDescent="0.35">
      <c r="A15482"/>
    </row>
    <row r="15483" spans="1:1" x14ac:dyDescent="0.35">
      <c r="A15483"/>
    </row>
    <row r="15484" spans="1:1" x14ac:dyDescent="0.35">
      <c r="A15484"/>
    </row>
    <row r="15485" spans="1:1" x14ac:dyDescent="0.35">
      <c r="A15485"/>
    </row>
    <row r="15486" spans="1:1" x14ac:dyDescent="0.35">
      <c r="A15486"/>
    </row>
    <row r="15487" spans="1:1" x14ac:dyDescent="0.35">
      <c r="A15487"/>
    </row>
    <row r="15488" spans="1:1" x14ac:dyDescent="0.35">
      <c r="A15488"/>
    </row>
    <row r="15489" spans="1:1" x14ac:dyDescent="0.35">
      <c r="A15489"/>
    </row>
    <row r="15490" spans="1:1" x14ac:dyDescent="0.35">
      <c r="A15490"/>
    </row>
    <row r="15491" spans="1:1" x14ac:dyDescent="0.35">
      <c r="A15491"/>
    </row>
    <row r="15492" spans="1:1" x14ac:dyDescent="0.35">
      <c r="A15492"/>
    </row>
    <row r="15493" spans="1:1" x14ac:dyDescent="0.35">
      <c r="A15493"/>
    </row>
    <row r="15494" spans="1:1" x14ac:dyDescent="0.35">
      <c r="A15494"/>
    </row>
    <row r="15495" spans="1:1" x14ac:dyDescent="0.35">
      <c r="A15495"/>
    </row>
    <row r="15496" spans="1:1" x14ac:dyDescent="0.35">
      <c r="A15496"/>
    </row>
    <row r="15497" spans="1:1" x14ac:dyDescent="0.35">
      <c r="A15497"/>
    </row>
    <row r="15498" spans="1:1" x14ac:dyDescent="0.35">
      <c r="A15498"/>
    </row>
    <row r="15499" spans="1:1" x14ac:dyDescent="0.35">
      <c r="A15499"/>
    </row>
    <row r="15500" spans="1:1" x14ac:dyDescent="0.35">
      <c r="A15500"/>
    </row>
    <row r="15501" spans="1:1" x14ac:dyDescent="0.35">
      <c r="A15501"/>
    </row>
    <row r="15502" spans="1:1" x14ac:dyDescent="0.35">
      <c r="A15502"/>
    </row>
    <row r="15503" spans="1:1" x14ac:dyDescent="0.35">
      <c r="A15503"/>
    </row>
    <row r="15504" spans="1:1" x14ac:dyDescent="0.35">
      <c r="A15504"/>
    </row>
    <row r="15505" spans="1:1" x14ac:dyDescent="0.35">
      <c r="A15505"/>
    </row>
    <row r="15506" spans="1:1" x14ac:dyDescent="0.35">
      <c r="A15506"/>
    </row>
    <row r="15507" spans="1:1" x14ac:dyDescent="0.35">
      <c r="A15507"/>
    </row>
    <row r="15508" spans="1:1" x14ac:dyDescent="0.35">
      <c r="A15508"/>
    </row>
    <row r="15509" spans="1:1" x14ac:dyDescent="0.35">
      <c r="A15509"/>
    </row>
  </sheetData>
  <sortState xmlns:xlrd2="http://schemas.microsoft.com/office/spreadsheetml/2017/richdata2" ref="A1094:I15509">
    <sortCondition ref="A1093"/>
  </sortState>
  <mergeCells count="11">
    <mergeCell ref="A538:H538"/>
    <mergeCell ref="A865:H865"/>
    <mergeCell ref="A952:H952"/>
    <mergeCell ref="A1093:H1093"/>
    <mergeCell ref="A7:H7"/>
    <mergeCell ref="A28:H28"/>
    <mergeCell ref="A61:H61"/>
    <mergeCell ref="A118:H118"/>
    <mergeCell ref="A404:H404"/>
    <mergeCell ref="A418:H418"/>
    <mergeCell ref="A428:H428"/>
  </mergeCells>
  <printOptions horizontalCentered="1" gridLines="1"/>
  <pageMargins left="0.19685039370078741" right="0.19685039370078741" top="0.19685039370078741" bottom="0.19685039370078741" header="0.31496062992125984" footer="0.31496062992125984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2"/>
  <dimension ref="A1:P1013"/>
  <sheetViews>
    <sheetView zoomScaleNormal="100" workbookViewId="0">
      <pane ySplit="2" topLeftCell="A3" activePane="bottomLeft" state="frozen"/>
      <selection pane="bottomLeft" activeCell="C5" sqref="C5"/>
    </sheetView>
  </sheetViews>
  <sheetFormatPr defaultRowHeight="14.5" x14ac:dyDescent="0.35"/>
  <cols>
    <col min="1" max="1" width="59.54296875" customWidth="1"/>
    <col min="2" max="2" width="12.453125" style="104" bestFit="1" customWidth="1"/>
    <col min="3" max="3" width="10.1796875" style="218" bestFit="1" customWidth="1"/>
    <col min="4" max="4" width="15.54296875" style="104" bestFit="1" customWidth="1"/>
    <col min="5" max="5" width="13.81640625" style="104" bestFit="1" customWidth="1"/>
    <col min="6" max="6" width="12.1796875" style="215" customWidth="1"/>
    <col min="7" max="7" width="17.7265625" style="217" bestFit="1" customWidth="1"/>
    <col min="8" max="8" width="24.1796875" style="186" bestFit="1" customWidth="1"/>
    <col min="9" max="9" width="17.453125" style="212" bestFit="1" customWidth="1"/>
    <col min="10" max="10" width="24.26953125" style="186" bestFit="1" customWidth="1"/>
    <col min="11" max="11" width="11.54296875" bestFit="1" customWidth="1"/>
    <col min="12" max="12" width="17" style="23" customWidth="1"/>
    <col min="13" max="13" width="15" customWidth="1"/>
  </cols>
  <sheetData>
    <row r="1" spans="1:16" s="201" customFormat="1" x14ac:dyDescent="0.35">
      <c r="A1"/>
      <c r="B1" s="240" t="s">
        <v>23312</v>
      </c>
      <c r="C1"/>
      <c r="D1"/>
      <c r="E1"/>
      <c r="F1"/>
      <c r="G1"/>
      <c r="H1"/>
      <c r="I1"/>
      <c r="J1"/>
      <c r="K1"/>
      <c r="L1" s="202"/>
    </row>
    <row r="2" spans="1:16" s="103" customFormat="1" x14ac:dyDescent="0.35">
      <c r="A2" s="254" t="s">
        <v>23269</v>
      </c>
      <c r="B2" s="104" t="s">
        <v>23298</v>
      </c>
      <c r="C2" s="104" t="s">
        <v>23299</v>
      </c>
      <c r="D2" s="104" t="s">
        <v>23300</v>
      </c>
      <c r="E2"/>
      <c r="F2"/>
      <c r="G2"/>
      <c r="H2"/>
      <c r="I2"/>
      <c r="J2"/>
      <c r="K2"/>
    </row>
    <row r="3" spans="1:16" x14ac:dyDescent="0.35">
      <c r="A3" t="s">
        <v>640</v>
      </c>
      <c r="B3" s="104">
        <v>6</v>
      </c>
      <c r="C3" s="185">
        <v>0.7</v>
      </c>
      <c r="D3" s="179">
        <v>40</v>
      </c>
      <c r="E3"/>
      <c r="F3"/>
      <c r="G3"/>
      <c r="H3"/>
      <c r="I3"/>
      <c r="J3"/>
      <c r="M3" s="181"/>
    </row>
    <row r="4" spans="1:16" x14ac:dyDescent="0.35">
      <c r="A4" t="s">
        <v>1576</v>
      </c>
      <c r="B4" s="104">
        <v>6</v>
      </c>
      <c r="C4" s="185">
        <v>0.7</v>
      </c>
      <c r="D4" s="179">
        <v>46</v>
      </c>
      <c r="E4"/>
      <c r="F4"/>
      <c r="G4"/>
      <c r="H4"/>
      <c r="I4"/>
      <c r="J4"/>
      <c r="M4" s="181"/>
    </row>
    <row r="5" spans="1:16" x14ac:dyDescent="0.35">
      <c r="A5" t="s">
        <v>31598</v>
      </c>
      <c r="B5" s="104" t="e">
        <v>#N/A</v>
      </c>
      <c r="C5" s="185" t="e">
        <v>#N/A</v>
      </c>
      <c r="D5" s="179" t="e">
        <v>#N/A</v>
      </c>
      <c r="E5"/>
      <c r="F5"/>
      <c r="G5"/>
      <c r="H5"/>
      <c r="I5"/>
      <c r="J5"/>
    </row>
    <row r="6" spans="1:16" x14ac:dyDescent="0.35">
      <c r="A6" t="s">
        <v>3189</v>
      </c>
      <c r="B6" s="104">
        <v>6</v>
      </c>
      <c r="C6" s="185">
        <v>0.7</v>
      </c>
      <c r="D6" s="179">
        <v>40</v>
      </c>
      <c r="E6"/>
      <c r="F6"/>
      <c r="G6"/>
      <c r="H6"/>
      <c r="I6"/>
      <c r="J6"/>
      <c r="M6" s="133"/>
    </row>
    <row r="7" spans="1:16" x14ac:dyDescent="0.35">
      <c r="A7" t="s">
        <v>3198</v>
      </c>
      <c r="B7" s="104">
        <v>6</v>
      </c>
      <c r="C7" s="185">
        <v>0.7</v>
      </c>
      <c r="D7" s="179">
        <v>40</v>
      </c>
      <c r="E7"/>
      <c r="F7"/>
      <c r="G7"/>
      <c r="H7"/>
      <c r="I7"/>
      <c r="J7"/>
    </row>
    <row r="8" spans="1:16" x14ac:dyDescent="0.35">
      <c r="A8" t="s">
        <v>3444</v>
      </c>
      <c r="B8" s="104">
        <v>6</v>
      </c>
      <c r="C8" s="185">
        <v>0.7</v>
      </c>
      <c r="D8" s="179">
        <v>40</v>
      </c>
      <c r="E8"/>
      <c r="F8"/>
      <c r="G8"/>
      <c r="H8" s="104"/>
      <c r="I8" s="104"/>
      <c r="J8" s="104"/>
      <c r="M8" s="169"/>
      <c r="N8" s="180"/>
      <c r="P8" s="180"/>
    </row>
    <row r="9" spans="1:16" x14ac:dyDescent="0.35">
      <c r="A9" t="s">
        <v>4362</v>
      </c>
      <c r="B9" s="104">
        <v>6</v>
      </c>
      <c r="C9" s="185">
        <v>0.7</v>
      </c>
      <c r="D9" s="179">
        <v>40</v>
      </c>
      <c r="E9"/>
      <c r="F9"/>
      <c r="G9"/>
      <c r="H9" s="104"/>
      <c r="I9" s="104"/>
      <c r="J9" s="104"/>
    </row>
    <row r="10" spans="1:16" x14ac:dyDescent="0.35">
      <c r="A10" t="s">
        <v>4373</v>
      </c>
      <c r="B10" s="104">
        <v>6</v>
      </c>
      <c r="C10" s="185">
        <v>0.7</v>
      </c>
      <c r="D10" s="179">
        <v>40</v>
      </c>
      <c r="E10"/>
      <c r="F10"/>
      <c r="G10"/>
      <c r="H10" s="104"/>
      <c r="I10" s="104"/>
      <c r="J10" s="104"/>
    </row>
    <row r="11" spans="1:16" x14ac:dyDescent="0.35">
      <c r="A11" t="s">
        <v>4498</v>
      </c>
      <c r="B11" s="104">
        <v>6</v>
      </c>
      <c r="C11" s="185">
        <v>0.7</v>
      </c>
      <c r="D11" s="179">
        <v>40</v>
      </c>
      <c r="E11"/>
      <c r="F11"/>
      <c r="G11"/>
      <c r="H11" s="104"/>
      <c r="I11" s="104"/>
      <c r="J11" s="104"/>
    </row>
    <row r="12" spans="1:16" x14ac:dyDescent="0.35">
      <c r="A12" t="s">
        <v>14267</v>
      </c>
      <c r="B12" s="104">
        <v>6</v>
      </c>
      <c r="C12" s="185">
        <v>0.7</v>
      </c>
      <c r="D12" s="179">
        <v>40</v>
      </c>
      <c r="E12"/>
      <c r="F12"/>
      <c r="G12"/>
      <c r="H12" s="104"/>
      <c r="I12" s="104"/>
      <c r="J12" s="104"/>
      <c r="L12" s="29"/>
    </row>
    <row r="13" spans="1:16" x14ac:dyDescent="0.35">
      <c r="A13" t="s">
        <v>4852</v>
      </c>
      <c r="B13" s="104">
        <v>6</v>
      </c>
      <c r="C13" s="185">
        <v>0.5</v>
      </c>
      <c r="D13" s="179">
        <v>42</v>
      </c>
      <c r="E13"/>
      <c r="F13"/>
      <c r="G13"/>
      <c r="H13" s="104"/>
      <c r="I13" s="104"/>
      <c r="J13" s="104"/>
      <c r="L13" s="29"/>
    </row>
    <row r="14" spans="1:16" x14ac:dyDescent="0.35">
      <c r="A14" t="s">
        <v>4920</v>
      </c>
      <c r="B14" s="104">
        <v>6</v>
      </c>
      <c r="C14" s="185">
        <v>0.7</v>
      </c>
      <c r="D14" s="179">
        <v>45</v>
      </c>
      <c r="E14"/>
      <c r="F14"/>
      <c r="G14"/>
      <c r="H14" s="104"/>
      <c r="I14" s="104"/>
      <c r="J14" s="104"/>
      <c r="L14" s="29"/>
    </row>
    <row r="15" spans="1:16" x14ac:dyDescent="0.35">
      <c r="A15" t="s">
        <v>5445</v>
      </c>
      <c r="B15" s="104">
        <v>6</v>
      </c>
      <c r="C15" s="185">
        <v>0.7</v>
      </c>
      <c r="D15" s="179">
        <v>40</v>
      </c>
      <c r="E15"/>
      <c r="F15"/>
      <c r="G15"/>
      <c r="H15" s="104"/>
      <c r="I15" s="104"/>
      <c r="J15" s="104"/>
      <c r="L15" s="29"/>
    </row>
    <row r="16" spans="1:16" x14ac:dyDescent="0.35">
      <c r="A16" t="s">
        <v>5563</v>
      </c>
      <c r="B16" s="104">
        <v>6</v>
      </c>
      <c r="C16" s="185">
        <v>0.7</v>
      </c>
      <c r="D16" s="179">
        <v>44</v>
      </c>
      <c r="E16"/>
      <c r="F16"/>
      <c r="G16"/>
      <c r="H16" s="104"/>
      <c r="I16" s="104"/>
      <c r="J16" s="104"/>
      <c r="L16" s="29"/>
    </row>
    <row r="17" spans="1:12" x14ac:dyDescent="0.35">
      <c r="A17" t="s">
        <v>14360</v>
      </c>
      <c r="B17" s="104">
        <v>6</v>
      </c>
      <c r="C17" s="185">
        <v>0.7</v>
      </c>
      <c r="D17" s="179">
        <v>40</v>
      </c>
      <c r="E17"/>
      <c r="F17"/>
      <c r="G17"/>
      <c r="H17" s="104"/>
      <c r="I17" s="104"/>
      <c r="J17" s="104"/>
      <c r="L17" s="29"/>
    </row>
    <row r="18" spans="1:12" x14ac:dyDescent="0.35">
      <c r="A18" t="s">
        <v>7872</v>
      </c>
      <c r="B18" s="104">
        <v>6</v>
      </c>
      <c r="C18" s="185">
        <v>0.7</v>
      </c>
      <c r="D18" s="179">
        <v>45.7</v>
      </c>
      <c r="E18"/>
      <c r="F18"/>
      <c r="G18"/>
      <c r="H18" s="104"/>
      <c r="I18" s="104"/>
      <c r="J18" s="104"/>
      <c r="L18" s="29"/>
    </row>
    <row r="19" spans="1:12" x14ac:dyDescent="0.35">
      <c r="A19" t="s">
        <v>9031</v>
      </c>
      <c r="B19" s="104">
        <v>6</v>
      </c>
      <c r="C19" s="185">
        <v>0.7</v>
      </c>
      <c r="D19" s="179">
        <v>40</v>
      </c>
      <c r="E19"/>
      <c r="F19"/>
      <c r="G19"/>
      <c r="H19" s="104"/>
      <c r="I19" s="104"/>
      <c r="J19" s="104"/>
      <c r="L19" s="29"/>
    </row>
    <row r="20" spans="1:12" x14ac:dyDescent="0.35">
      <c r="A20" t="s">
        <v>9658</v>
      </c>
      <c r="B20" s="104">
        <v>6</v>
      </c>
      <c r="C20" s="185">
        <v>0.7</v>
      </c>
      <c r="D20" s="179">
        <v>47</v>
      </c>
      <c r="E20"/>
      <c r="F20"/>
      <c r="G20"/>
      <c r="H20" s="104"/>
      <c r="I20" s="104"/>
      <c r="J20" s="104"/>
      <c r="L20" s="29"/>
    </row>
    <row r="21" spans="1:12" x14ac:dyDescent="0.35">
      <c r="A21" t="s">
        <v>10205</v>
      </c>
      <c r="B21" s="104">
        <v>6</v>
      </c>
      <c r="C21" s="185">
        <v>1</v>
      </c>
      <c r="D21" s="179">
        <v>40</v>
      </c>
      <c r="E21"/>
      <c r="F21"/>
      <c r="G21"/>
      <c r="H21" s="104"/>
      <c r="I21" s="104"/>
      <c r="J21" s="104"/>
      <c r="L21" s="29"/>
    </row>
    <row r="22" spans="1:12" x14ac:dyDescent="0.35">
      <c r="A22" t="s">
        <v>10744</v>
      </c>
      <c r="B22" s="104">
        <v>6</v>
      </c>
      <c r="C22" s="185">
        <v>0.7</v>
      </c>
      <c r="D22" s="179">
        <v>45.8</v>
      </c>
      <c r="E22"/>
      <c r="F22"/>
      <c r="G22"/>
      <c r="H22" s="104"/>
      <c r="I22" s="104"/>
      <c r="J22" s="104"/>
      <c r="L22" s="29"/>
    </row>
    <row r="23" spans="1:12" x14ac:dyDescent="0.35">
      <c r="A23" t="s">
        <v>11665</v>
      </c>
      <c r="B23" s="104">
        <v>6</v>
      </c>
      <c r="C23" s="185">
        <v>0.7</v>
      </c>
      <c r="D23" s="179">
        <v>41.6</v>
      </c>
      <c r="E23"/>
      <c r="F23"/>
      <c r="G23"/>
      <c r="H23" s="104"/>
      <c r="I23" s="104"/>
      <c r="J23" s="104"/>
      <c r="L23" s="29"/>
    </row>
    <row r="24" spans="1:12" x14ac:dyDescent="0.35">
      <c r="A24" t="s">
        <v>12336</v>
      </c>
      <c r="B24" s="104">
        <v>6</v>
      </c>
      <c r="C24" s="185">
        <v>0.7</v>
      </c>
      <c r="D24" s="179">
        <v>43</v>
      </c>
      <c r="E24"/>
      <c r="F24"/>
      <c r="G24"/>
      <c r="H24" s="104"/>
      <c r="I24" s="104"/>
      <c r="J24" s="104"/>
      <c r="L24" s="29"/>
    </row>
    <row r="25" spans="1:12" x14ac:dyDescent="0.35">
      <c r="A25" t="s">
        <v>12343</v>
      </c>
      <c r="B25" s="104">
        <v>6</v>
      </c>
      <c r="C25" s="185">
        <v>0.7</v>
      </c>
      <c r="D25" s="179">
        <v>43</v>
      </c>
      <c r="E25"/>
      <c r="F25"/>
      <c r="G25"/>
      <c r="H25" s="104"/>
      <c r="I25" s="104"/>
      <c r="J25" s="104"/>
      <c r="L25" s="29"/>
    </row>
    <row r="26" spans="1:12" x14ac:dyDescent="0.35">
      <c r="A26" t="s">
        <v>13405</v>
      </c>
      <c r="B26" s="104">
        <v>6</v>
      </c>
      <c r="C26" s="185">
        <v>0.7</v>
      </c>
      <c r="D26" s="179">
        <v>40</v>
      </c>
      <c r="E26"/>
      <c r="F26"/>
      <c r="G26"/>
      <c r="H26" s="104"/>
      <c r="I26" s="104"/>
      <c r="J26" s="104"/>
      <c r="L26" s="29"/>
    </row>
    <row r="27" spans="1:12" x14ac:dyDescent="0.35">
      <c r="A27" s="219" t="s">
        <v>23270</v>
      </c>
      <c r="B27" s="268" t="e">
        <v>#N/A</v>
      </c>
      <c r="C27" s="214" t="e">
        <v>#N/A</v>
      </c>
      <c r="D27" s="216" t="e">
        <v>#N/A</v>
      </c>
      <c r="E27"/>
      <c r="F27"/>
      <c r="G27"/>
      <c r="H27" s="104"/>
      <c r="I27" s="104"/>
      <c r="J27" s="104"/>
      <c r="L27" s="29"/>
    </row>
    <row r="28" spans="1:12" x14ac:dyDescent="0.35">
      <c r="B28"/>
      <c r="C28"/>
      <c r="D28"/>
      <c r="E28"/>
      <c r="F28"/>
      <c r="G28"/>
      <c r="H28" s="104"/>
      <c r="I28" s="104"/>
      <c r="J28" s="104"/>
      <c r="L28" s="29"/>
    </row>
    <row r="29" spans="1:12" x14ac:dyDescent="0.35">
      <c r="B29"/>
      <c r="C29"/>
      <c r="D29"/>
      <c r="E29"/>
      <c r="F29"/>
      <c r="G29"/>
      <c r="H29" s="104"/>
      <c r="I29" s="104"/>
      <c r="J29" s="104"/>
      <c r="L29" s="29"/>
    </row>
    <row r="30" spans="1:12" x14ac:dyDescent="0.35">
      <c r="B30"/>
      <c r="C30"/>
      <c r="D30"/>
      <c r="E30"/>
      <c r="F30"/>
      <c r="G30"/>
      <c r="H30" s="104"/>
      <c r="I30" s="104"/>
      <c r="J30" s="104"/>
      <c r="L30" s="29"/>
    </row>
    <row r="31" spans="1:12" x14ac:dyDescent="0.35">
      <c r="B31"/>
      <c r="C31"/>
      <c r="D31"/>
      <c r="E31"/>
      <c r="F31"/>
      <c r="G31"/>
      <c r="H31" s="104"/>
      <c r="I31" s="104"/>
      <c r="J31" s="104"/>
      <c r="L31" s="29"/>
    </row>
    <row r="32" spans="1:12" x14ac:dyDescent="0.35">
      <c r="B32"/>
      <c r="C32"/>
      <c r="D32"/>
      <c r="E32"/>
      <c r="F32"/>
      <c r="G32"/>
      <c r="H32" s="104"/>
      <c r="I32" s="104"/>
      <c r="J32" s="104"/>
      <c r="L32" s="29"/>
    </row>
    <row r="33" spans="2:12" x14ac:dyDescent="0.35">
      <c r="B33"/>
      <c r="C33"/>
      <c r="D33"/>
      <c r="E33"/>
      <c r="F33"/>
      <c r="G33"/>
      <c r="H33" s="104"/>
      <c r="I33" s="104"/>
      <c r="J33" s="104"/>
      <c r="L33" s="29"/>
    </row>
    <row r="34" spans="2:12" x14ac:dyDescent="0.35">
      <c r="B34"/>
      <c r="C34"/>
      <c r="D34"/>
      <c r="E34"/>
      <c r="F34"/>
      <c r="G34"/>
      <c r="H34" s="104"/>
      <c r="I34" s="104"/>
      <c r="J34" s="104"/>
      <c r="L34" s="29"/>
    </row>
    <row r="35" spans="2:12" x14ac:dyDescent="0.35">
      <c r="B35"/>
      <c r="C35"/>
      <c r="D35"/>
      <c r="E35"/>
      <c r="F35"/>
      <c r="G35"/>
      <c r="H35" s="104"/>
      <c r="I35" s="104"/>
      <c r="J35" s="104"/>
      <c r="L35" s="29"/>
    </row>
    <row r="36" spans="2:12" x14ac:dyDescent="0.35">
      <c r="B36"/>
      <c r="C36"/>
      <c r="D36"/>
      <c r="E36"/>
      <c r="F36"/>
      <c r="G36"/>
      <c r="H36" s="104"/>
      <c r="I36" s="104"/>
      <c r="J36" s="104"/>
      <c r="L36" s="29"/>
    </row>
    <row r="37" spans="2:12" x14ac:dyDescent="0.35">
      <c r="B37"/>
      <c r="C37"/>
      <c r="D37"/>
      <c r="E37"/>
      <c r="F37"/>
      <c r="G37"/>
      <c r="H37" s="104"/>
      <c r="I37" s="104"/>
      <c r="J37" s="104"/>
      <c r="L37" s="29"/>
    </row>
    <row r="38" spans="2:12" x14ac:dyDescent="0.35">
      <c r="B38"/>
      <c r="C38"/>
      <c r="D38"/>
      <c r="E38"/>
      <c r="F38"/>
      <c r="G38"/>
      <c r="H38" s="104"/>
      <c r="I38" s="104"/>
      <c r="J38" s="104"/>
      <c r="L38" s="29"/>
    </row>
    <row r="39" spans="2:12" x14ac:dyDescent="0.35">
      <c r="B39"/>
      <c r="C39"/>
      <c r="D39"/>
      <c r="E39"/>
      <c r="F39"/>
      <c r="G39"/>
      <c r="H39" s="104"/>
      <c r="I39" s="104"/>
      <c r="J39" s="104"/>
      <c r="L39" s="29"/>
    </row>
    <row r="40" spans="2:12" x14ac:dyDescent="0.35">
      <c r="B40"/>
      <c r="C40"/>
      <c r="D40"/>
      <c r="E40"/>
      <c r="F40"/>
      <c r="G40"/>
      <c r="H40" s="104"/>
      <c r="I40" s="104"/>
      <c r="J40" s="104"/>
      <c r="L40" s="29"/>
    </row>
    <row r="41" spans="2:12" x14ac:dyDescent="0.35">
      <c r="B41"/>
      <c r="C41"/>
      <c r="D41"/>
      <c r="E41"/>
      <c r="F41"/>
      <c r="G41"/>
      <c r="H41" s="104"/>
      <c r="I41" s="104"/>
      <c r="J41" s="104"/>
      <c r="L41" s="29"/>
    </row>
    <row r="42" spans="2:12" x14ac:dyDescent="0.35">
      <c r="B42"/>
      <c r="C42"/>
      <c r="D42"/>
      <c r="E42"/>
      <c r="F42"/>
      <c r="G42"/>
      <c r="H42" s="104"/>
      <c r="I42" s="104"/>
      <c r="J42" s="104"/>
      <c r="L42" s="29"/>
    </row>
    <row r="43" spans="2:12" x14ac:dyDescent="0.35">
      <c r="B43"/>
      <c r="C43"/>
      <c r="D43"/>
      <c r="E43"/>
      <c r="F43"/>
      <c r="G43"/>
      <c r="H43" s="104"/>
      <c r="I43" s="104"/>
      <c r="J43" s="104"/>
      <c r="L43" s="29"/>
    </row>
    <row r="44" spans="2:12" x14ac:dyDescent="0.35">
      <c r="B44"/>
      <c r="C44"/>
      <c r="D44"/>
      <c r="E44"/>
      <c r="F44"/>
      <c r="G44"/>
      <c r="H44" s="104"/>
      <c r="I44" s="104"/>
      <c r="J44" s="104"/>
      <c r="L44" s="29"/>
    </row>
    <row r="45" spans="2:12" x14ac:dyDescent="0.35">
      <c r="B45"/>
      <c r="C45"/>
      <c r="D45"/>
      <c r="E45"/>
      <c r="F45"/>
      <c r="G45"/>
      <c r="H45" s="104"/>
      <c r="I45" s="104"/>
      <c r="J45" s="104"/>
      <c r="L45" s="29"/>
    </row>
    <row r="46" spans="2:12" x14ac:dyDescent="0.35">
      <c r="B46"/>
      <c r="C46"/>
      <c r="D46"/>
      <c r="E46"/>
      <c r="F46"/>
      <c r="G46"/>
      <c r="H46" s="104"/>
      <c r="I46" s="104"/>
      <c r="J46" s="104"/>
      <c r="L46" s="29"/>
    </row>
    <row r="47" spans="2:12" x14ac:dyDescent="0.35">
      <c r="B47"/>
      <c r="C47"/>
      <c r="D47"/>
      <c r="E47"/>
      <c r="F47"/>
      <c r="G47"/>
      <c r="H47" s="104"/>
      <c r="I47" s="104"/>
      <c r="J47" s="104"/>
      <c r="L47" s="29"/>
    </row>
    <row r="48" spans="2:12" x14ac:dyDescent="0.35">
      <c r="B48"/>
      <c r="C48"/>
      <c r="D48"/>
      <c r="E48"/>
      <c r="F48"/>
      <c r="G48"/>
      <c r="H48" s="104"/>
      <c r="I48" s="104"/>
      <c r="J48" s="104"/>
      <c r="L48" s="29"/>
    </row>
    <row r="49" spans="2:12" x14ac:dyDescent="0.35">
      <c r="B49"/>
      <c r="C49"/>
      <c r="D49"/>
      <c r="E49"/>
      <c r="F49"/>
      <c r="G49"/>
      <c r="H49" s="104"/>
      <c r="I49" s="104"/>
      <c r="J49" s="104"/>
      <c r="L49" s="29"/>
    </row>
    <row r="50" spans="2:12" x14ac:dyDescent="0.35">
      <c r="B50"/>
      <c r="C50"/>
      <c r="D50"/>
      <c r="E50"/>
      <c r="F50"/>
      <c r="G50"/>
      <c r="H50" s="104"/>
      <c r="I50" s="104"/>
      <c r="J50" s="104"/>
      <c r="L50" s="29"/>
    </row>
    <row r="51" spans="2:12" x14ac:dyDescent="0.35">
      <c r="B51"/>
      <c r="C51"/>
      <c r="D51"/>
      <c r="E51"/>
      <c r="F51"/>
      <c r="G51"/>
      <c r="H51" s="104"/>
      <c r="I51" s="104"/>
      <c r="J51" s="104"/>
      <c r="L51" s="29"/>
    </row>
    <row r="52" spans="2:12" x14ac:dyDescent="0.35">
      <c r="B52"/>
      <c r="C52"/>
      <c r="D52"/>
      <c r="E52"/>
      <c r="F52"/>
      <c r="G52"/>
      <c r="H52" s="104"/>
      <c r="I52" s="104"/>
      <c r="J52" s="104"/>
      <c r="L52" s="29"/>
    </row>
    <row r="53" spans="2:12" x14ac:dyDescent="0.35">
      <c r="B53"/>
      <c r="C53"/>
      <c r="D53"/>
      <c r="E53"/>
      <c r="F53"/>
      <c r="G53"/>
      <c r="H53" s="104"/>
      <c r="I53" s="104"/>
      <c r="J53" s="104"/>
      <c r="L53" s="29"/>
    </row>
    <row r="54" spans="2:12" x14ac:dyDescent="0.35">
      <c r="B54"/>
      <c r="C54"/>
      <c r="D54"/>
      <c r="E54"/>
      <c r="F54"/>
      <c r="G54"/>
      <c r="H54" s="104"/>
      <c r="I54" s="104"/>
      <c r="J54" s="104"/>
      <c r="L54" s="29"/>
    </row>
    <row r="55" spans="2:12" x14ac:dyDescent="0.35">
      <c r="B55"/>
      <c r="C55"/>
      <c r="D55"/>
      <c r="E55"/>
      <c r="F55"/>
      <c r="G55"/>
      <c r="H55" s="104"/>
      <c r="I55" s="104"/>
      <c r="J55" s="104"/>
      <c r="L55" s="29"/>
    </row>
    <row r="56" spans="2:12" x14ac:dyDescent="0.35">
      <c r="B56"/>
      <c r="C56"/>
      <c r="D56"/>
      <c r="E56"/>
      <c r="F56"/>
      <c r="G56"/>
      <c r="H56" s="104"/>
      <c r="I56" s="104"/>
      <c r="J56" s="104"/>
      <c r="L56" s="29"/>
    </row>
    <row r="57" spans="2:12" x14ac:dyDescent="0.35">
      <c r="B57"/>
      <c r="C57"/>
      <c r="D57"/>
      <c r="E57"/>
      <c r="F57"/>
      <c r="G57"/>
      <c r="H57" s="104"/>
      <c r="I57" s="104"/>
      <c r="J57" s="104"/>
      <c r="L57" s="29"/>
    </row>
    <row r="58" spans="2:12" x14ac:dyDescent="0.35">
      <c r="B58"/>
      <c r="C58"/>
      <c r="D58"/>
      <c r="E58"/>
      <c r="F58"/>
      <c r="G58"/>
      <c r="H58" s="104"/>
      <c r="I58" s="104"/>
      <c r="J58" s="104"/>
      <c r="L58" s="29"/>
    </row>
    <row r="59" spans="2:12" x14ac:dyDescent="0.35">
      <c r="B59"/>
      <c r="C59"/>
      <c r="D59"/>
      <c r="E59"/>
      <c r="F59"/>
      <c r="G59"/>
      <c r="H59" s="104"/>
      <c r="I59" s="104"/>
      <c r="J59" s="104"/>
      <c r="L59" s="29"/>
    </row>
    <row r="60" spans="2:12" x14ac:dyDescent="0.35">
      <c r="B60"/>
      <c r="C60"/>
      <c r="D60"/>
      <c r="E60"/>
      <c r="F60"/>
      <c r="G60"/>
      <c r="H60" s="104"/>
      <c r="I60" s="104"/>
      <c r="J60" s="104"/>
      <c r="L60" s="29"/>
    </row>
    <row r="61" spans="2:12" x14ac:dyDescent="0.35">
      <c r="B61"/>
      <c r="C61"/>
      <c r="D61"/>
      <c r="E61"/>
      <c r="F61"/>
      <c r="G61"/>
      <c r="H61" s="104"/>
      <c r="I61" s="104"/>
      <c r="J61" s="104"/>
      <c r="L61" s="29"/>
    </row>
    <row r="62" spans="2:12" x14ac:dyDescent="0.35">
      <c r="B62"/>
      <c r="C62"/>
      <c r="D62"/>
      <c r="E62"/>
      <c r="F62"/>
      <c r="G62"/>
      <c r="H62" s="104"/>
      <c r="I62" s="104"/>
      <c r="J62" s="104"/>
      <c r="L62" s="29"/>
    </row>
    <row r="63" spans="2:12" x14ac:dyDescent="0.35">
      <c r="B63"/>
      <c r="C63"/>
      <c r="D63"/>
      <c r="E63"/>
      <c r="F63"/>
      <c r="G63"/>
      <c r="H63" s="104"/>
      <c r="I63" s="104"/>
      <c r="J63" s="104"/>
      <c r="L63" s="29"/>
    </row>
    <row r="64" spans="2:12" x14ac:dyDescent="0.35">
      <c r="B64"/>
      <c r="C64"/>
      <c r="D64"/>
      <c r="E64"/>
      <c r="F64"/>
      <c r="G64"/>
      <c r="H64" s="104"/>
      <c r="I64" s="104"/>
      <c r="J64" s="104"/>
      <c r="L64" s="29"/>
    </row>
    <row r="65" spans="2:12" x14ac:dyDescent="0.35">
      <c r="B65"/>
      <c r="C65"/>
      <c r="D65"/>
      <c r="E65"/>
      <c r="F65"/>
      <c r="G65"/>
      <c r="H65" s="104"/>
      <c r="I65" s="104"/>
      <c r="J65" s="104"/>
      <c r="L65" s="29"/>
    </row>
    <row r="66" spans="2:12" x14ac:dyDescent="0.35">
      <c r="B66"/>
      <c r="C66"/>
      <c r="D66"/>
      <c r="E66"/>
      <c r="F66"/>
      <c r="G66"/>
      <c r="H66" s="104"/>
      <c r="I66" s="104"/>
      <c r="J66" s="104"/>
      <c r="L66" s="29"/>
    </row>
    <row r="67" spans="2:12" x14ac:dyDescent="0.35">
      <c r="B67"/>
      <c r="C67"/>
      <c r="D67"/>
      <c r="E67"/>
      <c r="F67"/>
      <c r="G67"/>
      <c r="H67" s="104"/>
      <c r="I67" s="104"/>
      <c r="J67" s="104"/>
      <c r="L67" s="29"/>
    </row>
    <row r="68" spans="2:12" x14ac:dyDescent="0.35">
      <c r="B68"/>
      <c r="C68"/>
      <c r="D68"/>
      <c r="E68"/>
      <c r="F68"/>
      <c r="G68"/>
      <c r="H68" s="104"/>
      <c r="I68" s="104"/>
      <c r="J68" s="104"/>
      <c r="L68" s="29"/>
    </row>
    <row r="69" spans="2:12" x14ac:dyDescent="0.35">
      <c r="B69"/>
      <c r="C69"/>
      <c r="D69"/>
      <c r="E69"/>
      <c r="F69"/>
      <c r="G69"/>
      <c r="H69" s="104"/>
      <c r="I69" s="104"/>
      <c r="J69" s="104"/>
      <c r="L69" s="29"/>
    </row>
    <row r="70" spans="2:12" x14ac:dyDescent="0.35">
      <c r="B70"/>
      <c r="C70"/>
      <c r="D70"/>
      <c r="E70"/>
      <c r="F70"/>
      <c r="G70"/>
      <c r="H70" s="104"/>
      <c r="I70" s="104"/>
      <c r="J70" s="104"/>
      <c r="L70" s="29"/>
    </row>
    <row r="71" spans="2:12" x14ac:dyDescent="0.35">
      <c r="B71"/>
      <c r="C71"/>
      <c r="D71"/>
      <c r="E71"/>
      <c r="F71"/>
      <c r="G71"/>
      <c r="H71" s="104"/>
      <c r="I71" s="104"/>
      <c r="J71" s="104"/>
      <c r="L71" s="29"/>
    </row>
    <row r="72" spans="2:12" x14ac:dyDescent="0.35">
      <c r="B72"/>
      <c r="C72"/>
      <c r="D72"/>
      <c r="E72"/>
      <c r="F72"/>
      <c r="G72"/>
      <c r="H72" s="104"/>
      <c r="I72" s="104"/>
      <c r="J72" s="104"/>
      <c r="L72" s="29"/>
    </row>
    <row r="73" spans="2:12" x14ac:dyDescent="0.35">
      <c r="B73"/>
      <c r="C73"/>
      <c r="D73"/>
      <c r="E73"/>
      <c r="F73"/>
      <c r="G73"/>
      <c r="H73" s="104"/>
      <c r="I73" s="104"/>
      <c r="J73" s="104"/>
      <c r="L73" s="29"/>
    </row>
    <row r="74" spans="2:12" x14ac:dyDescent="0.35">
      <c r="B74"/>
      <c r="C74"/>
      <c r="D74"/>
      <c r="E74"/>
      <c r="F74"/>
      <c r="G74"/>
      <c r="H74" s="104"/>
      <c r="I74" s="104"/>
      <c r="J74" s="104"/>
      <c r="L74" s="29"/>
    </row>
    <row r="75" spans="2:12" x14ac:dyDescent="0.35">
      <c r="B75"/>
      <c r="C75"/>
      <c r="D75"/>
      <c r="E75"/>
      <c r="F75"/>
      <c r="G75"/>
      <c r="H75" s="104"/>
      <c r="I75" s="104"/>
      <c r="J75" s="104"/>
      <c r="L75" s="29"/>
    </row>
    <row r="76" spans="2:12" x14ac:dyDescent="0.35">
      <c r="B76"/>
      <c r="C76"/>
      <c r="D76"/>
      <c r="E76"/>
      <c r="F76"/>
      <c r="G76"/>
      <c r="H76" s="104"/>
      <c r="I76" s="104"/>
      <c r="J76" s="104"/>
      <c r="L76" s="29"/>
    </row>
    <row r="77" spans="2:12" x14ac:dyDescent="0.35">
      <c r="B77"/>
      <c r="C77"/>
      <c r="D77"/>
      <c r="E77"/>
      <c r="F77"/>
      <c r="G77"/>
      <c r="H77" s="104"/>
      <c r="I77" s="104"/>
      <c r="J77" s="104"/>
      <c r="L77" s="29"/>
    </row>
    <row r="78" spans="2:12" x14ac:dyDescent="0.35">
      <c r="B78"/>
      <c r="C78"/>
      <c r="D78"/>
      <c r="E78"/>
      <c r="F78"/>
      <c r="G78"/>
      <c r="H78" s="104"/>
      <c r="I78" s="104"/>
      <c r="J78" s="104"/>
      <c r="L78" s="29"/>
    </row>
    <row r="79" spans="2:12" x14ac:dyDescent="0.35">
      <c r="B79"/>
      <c r="C79"/>
      <c r="D79"/>
      <c r="E79"/>
      <c r="F79"/>
      <c r="G79"/>
      <c r="H79" s="104"/>
      <c r="I79" s="104"/>
      <c r="J79" s="104"/>
      <c r="L79" s="29"/>
    </row>
    <row r="80" spans="2:12" x14ac:dyDescent="0.35">
      <c r="B80"/>
      <c r="C80"/>
      <c r="D80"/>
      <c r="E80"/>
      <c r="F80"/>
      <c r="G80"/>
      <c r="H80" s="104"/>
      <c r="I80" s="104"/>
      <c r="J80" s="104"/>
      <c r="L80" s="29"/>
    </row>
    <row r="81" spans="1:12" x14ac:dyDescent="0.35">
      <c r="B81"/>
      <c r="C81"/>
      <c r="D81"/>
      <c r="E81"/>
      <c r="F81"/>
      <c r="G81"/>
      <c r="H81" s="104"/>
      <c r="I81" s="104"/>
      <c r="J81" s="104"/>
      <c r="L81" s="29"/>
    </row>
    <row r="82" spans="1:12" x14ac:dyDescent="0.35">
      <c r="B82"/>
      <c r="C82"/>
      <c r="D82"/>
      <c r="E82"/>
      <c r="F82"/>
      <c r="G82"/>
      <c r="H82" s="104"/>
      <c r="I82" s="104"/>
      <c r="J82" s="104"/>
      <c r="L82" s="29"/>
    </row>
    <row r="83" spans="1:12" x14ac:dyDescent="0.35">
      <c r="B83"/>
      <c r="C83"/>
      <c r="D83"/>
      <c r="E83"/>
      <c r="F83"/>
      <c r="G83"/>
      <c r="H83" s="104"/>
      <c r="I83" s="104"/>
      <c r="J83" s="104"/>
      <c r="L83" s="29"/>
    </row>
    <row r="84" spans="1:12" x14ac:dyDescent="0.35">
      <c r="B84"/>
      <c r="C84"/>
      <c r="D84"/>
      <c r="E84"/>
      <c r="F84"/>
      <c r="G84"/>
      <c r="H84" s="104"/>
      <c r="I84" s="104"/>
      <c r="J84" s="104"/>
      <c r="L84" s="29"/>
    </row>
    <row r="85" spans="1:12" x14ac:dyDescent="0.35">
      <c r="B85"/>
      <c r="C85"/>
      <c r="D85"/>
      <c r="E85"/>
      <c r="F85"/>
      <c r="G85"/>
      <c r="H85" s="104"/>
      <c r="I85" s="104"/>
      <c r="J85" s="104"/>
      <c r="L85" s="29"/>
    </row>
    <row r="86" spans="1:12" x14ac:dyDescent="0.35">
      <c r="B86"/>
      <c r="C86"/>
      <c r="D86"/>
      <c r="E86"/>
      <c r="F86"/>
      <c r="G86"/>
      <c r="H86" s="104"/>
      <c r="I86" s="104"/>
      <c r="J86" s="104"/>
      <c r="L86" s="29"/>
    </row>
    <row r="87" spans="1:12" s="201" customFormat="1" x14ac:dyDescent="0.35">
      <c r="A87"/>
      <c r="B87"/>
      <c r="C87"/>
      <c r="D87"/>
      <c r="E87"/>
      <c r="F87"/>
      <c r="G87"/>
      <c r="H87" s="104"/>
      <c r="I87" s="104"/>
      <c r="J87" s="104"/>
      <c r="K87"/>
      <c r="L87" s="182"/>
    </row>
    <row r="88" spans="1:12" x14ac:dyDescent="0.35">
      <c r="B88"/>
      <c r="C88"/>
      <c r="D88"/>
      <c r="E88"/>
      <c r="F88"/>
      <c r="G88"/>
      <c r="H88" s="104"/>
      <c r="I88" s="104"/>
      <c r="J88" s="104"/>
      <c r="L88" s="29"/>
    </row>
    <row r="89" spans="1:12" x14ac:dyDescent="0.35">
      <c r="B89"/>
      <c r="C89"/>
      <c r="D89"/>
      <c r="E89"/>
      <c r="F89"/>
      <c r="G89"/>
      <c r="H89" s="104"/>
      <c r="I89" s="104"/>
      <c r="J89" s="104"/>
      <c r="L89" s="29"/>
    </row>
    <row r="90" spans="1:12" x14ac:dyDescent="0.35">
      <c r="B90"/>
      <c r="C90"/>
      <c r="D90"/>
      <c r="E90"/>
      <c r="F90"/>
      <c r="G90"/>
      <c r="H90" s="104"/>
      <c r="I90" s="104"/>
      <c r="J90" s="104"/>
      <c r="L90" s="29"/>
    </row>
    <row r="91" spans="1:12" x14ac:dyDescent="0.35">
      <c r="B91"/>
      <c r="C91"/>
      <c r="D91"/>
      <c r="E91"/>
      <c r="F91"/>
      <c r="G91"/>
      <c r="H91" s="104"/>
      <c r="I91" s="104"/>
      <c r="J91" s="104"/>
      <c r="L91" s="29"/>
    </row>
    <row r="92" spans="1:12" x14ac:dyDescent="0.35">
      <c r="B92"/>
      <c r="C92"/>
      <c r="D92"/>
      <c r="E92"/>
      <c r="F92"/>
      <c r="G92"/>
      <c r="H92" s="104"/>
      <c r="I92" s="104"/>
      <c r="J92" s="104"/>
      <c r="L92" s="29"/>
    </row>
    <row r="93" spans="1:12" x14ac:dyDescent="0.35">
      <c r="B93"/>
      <c r="C93"/>
      <c r="D93"/>
      <c r="E93"/>
      <c r="F93"/>
      <c r="G93"/>
      <c r="H93" s="104"/>
      <c r="I93" s="104"/>
      <c r="J93" s="104"/>
      <c r="L93" s="29"/>
    </row>
    <row r="94" spans="1:12" x14ac:dyDescent="0.35">
      <c r="B94"/>
      <c r="C94"/>
      <c r="D94"/>
      <c r="E94"/>
      <c r="F94"/>
      <c r="G94"/>
      <c r="H94" s="104"/>
      <c r="I94" s="104"/>
      <c r="J94" s="104"/>
      <c r="L94" s="29"/>
    </row>
    <row r="95" spans="1:12" x14ac:dyDescent="0.35">
      <c r="B95"/>
      <c r="C95"/>
      <c r="D95"/>
      <c r="E95"/>
      <c r="F95"/>
      <c r="G95"/>
      <c r="H95" s="104"/>
      <c r="I95" s="104"/>
      <c r="J95" s="104"/>
      <c r="L95" s="29"/>
    </row>
    <row r="96" spans="1:12" x14ac:dyDescent="0.35">
      <c r="B96"/>
      <c r="C96"/>
      <c r="D96"/>
      <c r="E96"/>
      <c r="F96"/>
      <c r="G96"/>
      <c r="H96" s="104"/>
      <c r="I96" s="104"/>
      <c r="J96" s="104"/>
      <c r="L96" s="29"/>
    </row>
    <row r="97" spans="2:10" x14ac:dyDescent="0.35">
      <c r="B97"/>
      <c r="C97"/>
      <c r="D97"/>
      <c r="E97"/>
      <c r="F97"/>
      <c r="G97"/>
      <c r="H97" s="104"/>
      <c r="I97" s="104"/>
      <c r="J97" s="104"/>
    </row>
    <row r="98" spans="2:10" x14ac:dyDescent="0.35">
      <c r="B98"/>
      <c r="C98"/>
      <c r="D98"/>
      <c r="E98"/>
      <c r="F98"/>
      <c r="G98"/>
      <c r="H98" s="104"/>
      <c r="I98" s="104"/>
      <c r="J98" s="104"/>
    </row>
    <row r="99" spans="2:10" x14ac:dyDescent="0.35">
      <c r="B99"/>
      <c r="C99"/>
      <c r="D99"/>
      <c r="E99"/>
      <c r="F99"/>
      <c r="G99"/>
      <c r="H99" s="104"/>
      <c r="I99" s="104"/>
      <c r="J99" s="104"/>
    </row>
    <row r="100" spans="2:10" x14ac:dyDescent="0.35">
      <c r="B100"/>
      <c r="C100"/>
      <c r="D100"/>
      <c r="E100"/>
      <c r="F100"/>
      <c r="G100"/>
      <c r="H100" s="104"/>
      <c r="I100" s="104"/>
      <c r="J100" s="104"/>
    </row>
    <row r="101" spans="2:10" x14ac:dyDescent="0.35">
      <c r="B101"/>
      <c r="C101"/>
      <c r="D101"/>
      <c r="E101"/>
      <c r="F101"/>
      <c r="G101"/>
      <c r="H101" s="104"/>
      <c r="I101" s="104"/>
      <c r="J101" s="104"/>
    </row>
    <row r="102" spans="2:10" x14ac:dyDescent="0.35">
      <c r="B102"/>
      <c r="C102"/>
      <c r="D102"/>
      <c r="E102"/>
      <c r="F102"/>
      <c r="G102"/>
      <c r="H102" s="104"/>
      <c r="I102" s="104"/>
      <c r="J102" s="104"/>
    </row>
    <row r="103" spans="2:10" x14ac:dyDescent="0.35">
      <c r="B103"/>
      <c r="C103"/>
      <c r="D103"/>
      <c r="E103"/>
      <c r="F103"/>
      <c r="G103"/>
      <c r="H103" s="104"/>
      <c r="I103" s="104"/>
      <c r="J103" s="104"/>
    </row>
    <row r="104" spans="2:10" x14ac:dyDescent="0.35">
      <c r="B104"/>
      <c r="C104"/>
      <c r="D104"/>
      <c r="E104"/>
      <c r="F104"/>
      <c r="G104"/>
      <c r="H104" s="104"/>
      <c r="I104" s="104"/>
      <c r="J104" s="104"/>
    </row>
    <row r="105" spans="2:10" x14ac:dyDescent="0.35">
      <c r="B105"/>
      <c r="C105"/>
      <c r="D105"/>
      <c r="E105"/>
      <c r="F105"/>
      <c r="G105"/>
      <c r="H105" s="104"/>
      <c r="I105" s="104"/>
      <c r="J105" s="104"/>
    </row>
    <row r="106" spans="2:10" x14ac:dyDescent="0.35">
      <c r="B106"/>
      <c r="C106"/>
      <c r="D106"/>
      <c r="E106"/>
      <c r="F106"/>
      <c r="G106"/>
      <c r="H106" s="104"/>
      <c r="I106" s="104"/>
      <c r="J106" s="104"/>
    </row>
    <row r="107" spans="2:10" x14ac:dyDescent="0.35">
      <c r="B107"/>
      <c r="C107"/>
      <c r="D107"/>
      <c r="E107"/>
      <c r="F107"/>
      <c r="G107"/>
      <c r="H107" s="104"/>
      <c r="I107" s="104"/>
      <c r="J107" s="104"/>
    </row>
    <row r="108" spans="2:10" x14ac:dyDescent="0.35">
      <c r="B108"/>
      <c r="C108"/>
      <c r="D108"/>
      <c r="E108"/>
      <c r="F108"/>
      <c r="G108"/>
      <c r="H108" s="104"/>
      <c r="I108" s="104"/>
      <c r="J108" s="104"/>
    </row>
    <row r="109" spans="2:10" x14ac:dyDescent="0.35">
      <c r="B109"/>
      <c r="C109"/>
      <c r="D109"/>
      <c r="E109"/>
      <c r="F109"/>
      <c r="G109"/>
      <c r="H109" s="104"/>
      <c r="I109" s="104"/>
      <c r="J109" s="104"/>
    </row>
    <row r="110" spans="2:10" x14ac:dyDescent="0.35">
      <c r="B110"/>
      <c r="C110"/>
      <c r="D110"/>
      <c r="E110"/>
      <c r="F110"/>
      <c r="G110"/>
      <c r="H110" s="104"/>
      <c r="I110" s="104"/>
      <c r="J110" s="104"/>
    </row>
    <row r="111" spans="2:10" x14ac:dyDescent="0.35">
      <c r="B111"/>
      <c r="C111"/>
      <c r="D111"/>
      <c r="E111"/>
      <c r="F111"/>
      <c r="G111"/>
      <c r="H111" s="104"/>
      <c r="I111" s="104"/>
      <c r="J111" s="104"/>
    </row>
    <row r="112" spans="2:10" x14ac:dyDescent="0.35">
      <c r="B112"/>
      <c r="C112"/>
      <c r="D112"/>
      <c r="E112"/>
      <c r="F112"/>
      <c r="G112"/>
      <c r="H112" s="104"/>
      <c r="I112" s="104"/>
      <c r="J112" s="104"/>
    </row>
    <row r="113" spans="2:10" x14ac:dyDescent="0.35">
      <c r="B113"/>
      <c r="C113"/>
      <c r="D113"/>
      <c r="E113"/>
      <c r="F113"/>
      <c r="G113"/>
      <c r="H113" s="104"/>
      <c r="I113" s="104"/>
      <c r="J113" s="104"/>
    </row>
    <row r="114" spans="2:10" x14ac:dyDescent="0.35">
      <c r="B114"/>
      <c r="C114"/>
      <c r="D114"/>
      <c r="E114"/>
      <c r="F114"/>
      <c r="G114"/>
      <c r="H114" s="104"/>
      <c r="I114" s="104"/>
      <c r="J114" s="104"/>
    </row>
    <row r="115" spans="2:10" x14ac:dyDescent="0.35">
      <c r="B115"/>
      <c r="C115"/>
      <c r="D115"/>
      <c r="E115"/>
      <c r="F115"/>
      <c r="G115"/>
      <c r="H115" s="104"/>
      <c r="I115" s="104"/>
      <c r="J115" s="104"/>
    </row>
    <row r="116" spans="2:10" x14ac:dyDescent="0.35">
      <c r="B116"/>
      <c r="C116"/>
      <c r="D116"/>
      <c r="E116"/>
      <c r="F116"/>
      <c r="G116"/>
      <c r="H116" s="104"/>
      <c r="I116" s="104"/>
      <c r="J116" s="104"/>
    </row>
    <row r="117" spans="2:10" x14ac:dyDescent="0.35">
      <c r="B117"/>
      <c r="C117"/>
      <c r="D117"/>
      <c r="E117"/>
      <c r="F117"/>
      <c r="G117"/>
      <c r="H117" s="104"/>
      <c r="I117" s="104"/>
      <c r="J117" s="104"/>
    </row>
    <row r="118" spans="2:10" x14ac:dyDescent="0.35">
      <c r="B118"/>
      <c r="C118"/>
      <c r="D118"/>
      <c r="E118"/>
      <c r="F118"/>
      <c r="G118"/>
      <c r="H118" s="104"/>
      <c r="I118" s="104"/>
      <c r="J118" s="104"/>
    </row>
    <row r="119" spans="2:10" x14ac:dyDescent="0.35">
      <c r="B119"/>
      <c r="C119"/>
      <c r="D119"/>
      <c r="E119"/>
      <c r="F119"/>
      <c r="G119"/>
      <c r="H119" s="104"/>
      <c r="I119" s="104"/>
      <c r="J119" s="104"/>
    </row>
    <row r="120" spans="2:10" x14ac:dyDescent="0.35">
      <c r="B120"/>
      <c r="C120"/>
      <c r="D120"/>
      <c r="E120"/>
      <c r="F120"/>
      <c r="G120"/>
      <c r="H120" s="104"/>
      <c r="I120" s="104"/>
      <c r="J120" s="104"/>
    </row>
    <row r="121" spans="2:10" x14ac:dyDescent="0.35">
      <c r="B121"/>
      <c r="C121"/>
      <c r="D121"/>
      <c r="E121"/>
      <c r="F121"/>
      <c r="G121"/>
      <c r="H121" s="104"/>
      <c r="I121" s="104"/>
      <c r="J121" s="104"/>
    </row>
    <row r="122" spans="2:10" x14ac:dyDescent="0.35">
      <c r="B122"/>
      <c r="C122"/>
      <c r="D122"/>
      <c r="E122"/>
      <c r="F122"/>
      <c r="G122"/>
      <c r="H122" s="104"/>
      <c r="I122" s="104"/>
      <c r="J122" s="104"/>
    </row>
    <row r="123" spans="2:10" x14ac:dyDescent="0.35">
      <c r="B123"/>
      <c r="C123"/>
      <c r="D123"/>
      <c r="E123"/>
      <c r="F123"/>
      <c r="G123"/>
      <c r="H123" s="104"/>
      <c r="I123" s="104"/>
      <c r="J123" s="104"/>
    </row>
    <row r="124" spans="2:10" x14ac:dyDescent="0.35">
      <c r="B124"/>
      <c r="C124"/>
      <c r="D124"/>
      <c r="E124"/>
      <c r="F124"/>
      <c r="G124"/>
      <c r="H124" s="104"/>
      <c r="I124" s="104"/>
      <c r="J124" s="104"/>
    </row>
    <row r="125" spans="2:10" x14ac:dyDescent="0.35">
      <c r="B125"/>
      <c r="C125"/>
      <c r="D125"/>
      <c r="E125"/>
      <c r="F125"/>
      <c r="G125"/>
      <c r="H125" s="104"/>
      <c r="I125" s="104"/>
      <c r="J125" s="104"/>
    </row>
    <row r="126" spans="2:10" x14ac:dyDescent="0.35">
      <c r="B126"/>
      <c r="C126"/>
      <c r="D126"/>
      <c r="E126"/>
      <c r="F126"/>
      <c r="G126"/>
      <c r="H126" s="104"/>
      <c r="I126" s="104"/>
      <c r="J126" s="104"/>
    </row>
    <row r="127" spans="2:10" x14ac:dyDescent="0.35">
      <c r="B127"/>
      <c r="C127"/>
      <c r="D127"/>
      <c r="E127"/>
      <c r="F127"/>
      <c r="G127"/>
      <c r="H127" s="104"/>
      <c r="I127" s="104"/>
      <c r="J127" s="104"/>
    </row>
    <row r="128" spans="2:10" x14ac:dyDescent="0.35">
      <c r="B128"/>
      <c r="C128"/>
      <c r="D128"/>
      <c r="E128"/>
      <c r="F128"/>
      <c r="G128"/>
      <c r="H128" s="104"/>
      <c r="I128" s="104"/>
      <c r="J128" s="104"/>
    </row>
    <row r="129" spans="2:10" x14ac:dyDescent="0.35">
      <c r="B129"/>
      <c r="C129"/>
      <c r="D129"/>
      <c r="E129"/>
      <c r="F129"/>
      <c r="G129"/>
      <c r="H129" s="104"/>
      <c r="I129" s="104"/>
      <c r="J129" s="104"/>
    </row>
    <row r="130" spans="2:10" x14ac:dyDescent="0.35">
      <c r="B130"/>
      <c r="C130"/>
      <c r="D130"/>
      <c r="E130"/>
      <c r="F130"/>
      <c r="G130"/>
      <c r="H130" s="104"/>
      <c r="I130" s="104"/>
      <c r="J130" s="104"/>
    </row>
    <row r="131" spans="2:10" x14ac:dyDescent="0.35">
      <c r="B131"/>
      <c r="C131"/>
      <c r="D131"/>
      <c r="E131"/>
      <c r="F131"/>
      <c r="G131"/>
      <c r="H131" s="104"/>
      <c r="I131" s="104"/>
      <c r="J131" s="104"/>
    </row>
    <row r="132" spans="2:10" x14ac:dyDescent="0.35">
      <c r="B132"/>
      <c r="C132"/>
      <c r="D132"/>
      <c r="E132"/>
      <c r="F132"/>
      <c r="G132"/>
      <c r="H132" s="104"/>
      <c r="I132" s="104"/>
      <c r="J132" s="104"/>
    </row>
    <row r="133" spans="2:10" x14ac:dyDescent="0.35">
      <c r="B133"/>
      <c r="C133"/>
      <c r="D133"/>
      <c r="E133"/>
      <c r="F133"/>
      <c r="G133"/>
      <c r="H133" s="104"/>
      <c r="I133" s="104"/>
      <c r="J133" s="104"/>
    </row>
    <row r="134" spans="2:10" x14ac:dyDescent="0.35">
      <c r="B134"/>
      <c r="C134"/>
      <c r="D134"/>
      <c r="E134"/>
      <c r="F134"/>
      <c r="G134"/>
      <c r="H134" s="104"/>
      <c r="I134" s="104"/>
      <c r="J134" s="104"/>
    </row>
    <row r="135" spans="2:10" x14ac:dyDescent="0.35">
      <c r="B135"/>
      <c r="C135"/>
      <c r="D135"/>
      <c r="E135"/>
      <c r="F135"/>
      <c r="G135"/>
      <c r="H135" s="104"/>
      <c r="I135" s="104"/>
      <c r="J135" s="104"/>
    </row>
    <row r="136" spans="2:10" x14ac:dyDescent="0.35">
      <c r="B136"/>
      <c r="C136"/>
      <c r="D136"/>
      <c r="E136"/>
      <c r="F136"/>
      <c r="G136"/>
      <c r="H136" s="104"/>
      <c r="I136" s="104"/>
      <c r="J136" s="104"/>
    </row>
    <row r="137" spans="2:10" x14ac:dyDescent="0.35">
      <c r="B137"/>
      <c r="C137"/>
      <c r="D137"/>
      <c r="E137"/>
      <c r="F137"/>
      <c r="G137"/>
      <c r="H137" s="104"/>
      <c r="I137" s="104"/>
      <c r="J137" s="104"/>
    </row>
    <row r="138" spans="2:10" x14ac:dyDescent="0.35">
      <c r="B138"/>
      <c r="C138"/>
      <c r="D138"/>
      <c r="E138"/>
      <c r="F138"/>
      <c r="G138"/>
      <c r="H138" s="104"/>
      <c r="I138" s="104"/>
      <c r="J138" s="104"/>
    </row>
    <row r="139" spans="2:10" x14ac:dyDescent="0.35">
      <c r="B139"/>
      <c r="C139"/>
      <c r="D139"/>
      <c r="E139"/>
      <c r="F139"/>
      <c r="G139"/>
      <c r="H139" s="104"/>
      <c r="I139" s="104"/>
      <c r="J139" s="104"/>
    </row>
    <row r="140" spans="2:10" x14ac:dyDescent="0.35">
      <c r="B140"/>
      <c r="C140"/>
      <c r="D140"/>
      <c r="E140"/>
      <c r="F140"/>
      <c r="G140"/>
      <c r="H140" s="104"/>
      <c r="I140" s="104"/>
      <c r="J140" s="104"/>
    </row>
    <row r="141" spans="2:10" x14ac:dyDescent="0.35">
      <c r="B141"/>
      <c r="C141"/>
      <c r="D141"/>
      <c r="E141"/>
      <c r="F141"/>
      <c r="G141"/>
      <c r="H141" s="104"/>
      <c r="I141" s="104"/>
      <c r="J141" s="104"/>
    </row>
    <row r="142" spans="2:10" x14ac:dyDescent="0.35">
      <c r="B142"/>
      <c r="C142"/>
      <c r="D142"/>
      <c r="E142"/>
      <c r="F142"/>
      <c r="G142"/>
      <c r="H142" s="104"/>
      <c r="I142" s="104"/>
      <c r="J142" s="104"/>
    </row>
    <row r="143" spans="2:10" x14ac:dyDescent="0.35">
      <c r="B143"/>
      <c r="C143"/>
      <c r="D143"/>
      <c r="E143"/>
      <c r="F143"/>
      <c r="G143"/>
      <c r="H143" s="104"/>
      <c r="I143" s="104"/>
      <c r="J143" s="104"/>
    </row>
    <row r="144" spans="2:10" x14ac:dyDescent="0.35">
      <c r="B144"/>
      <c r="C144"/>
      <c r="D144"/>
      <c r="E144"/>
      <c r="F144"/>
      <c r="G144"/>
      <c r="H144" s="104"/>
      <c r="I144" s="104"/>
      <c r="J144" s="104"/>
    </row>
    <row r="145" spans="2:10" x14ac:dyDescent="0.35">
      <c r="B145"/>
      <c r="C145"/>
      <c r="D145"/>
      <c r="E145"/>
      <c r="F145"/>
      <c r="G145"/>
      <c r="H145" s="104"/>
      <c r="I145" s="104"/>
      <c r="J145" s="104"/>
    </row>
    <row r="146" spans="2:10" x14ac:dyDescent="0.35">
      <c r="B146"/>
      <c r="C146"/>
      <c r="D146"/>
      <c r="E146"/>
      <c r="F146"/>
      <c r="G146"/>
      <c r="H146" s="104"/>
      <c r="I146" s="104"/>
      <c r="J146" s="104"/>
    </row>
    <row r="147" spans="2:10" x14ac:dyDescent="0.35">
      <c r="B147"/>
      <c r="C147"/>
      <c r="D147"/>
      <c r="E147"/>
      <c r="F147"/>
      <c r="G147"/>
      <c r="H147" s="104"/>
      <c r="I147" s="104"/>
      <c r="J147" s="104"/>
    </row>
    <row r="148" spans="2:10" x14ac:dyDescent="0.35">
      <c r="B148"/>
      <c r="C148"/>
      <c r="D148"/>
      <c r="E148"/>
      <c r="F148"/>
      <c r="G148"/>
      <c r="H148" s="104"/>
      <c r="I148" s="104"/>
      <c r="J148" s="104"/>
    </row>
    <row r="149" spans="2:10" x14ac:dyDescent="0.35">
      <c r="B149"/>
      <c r="C149"/>
      <c r="D149"/>
      <c r="E149"/>
      <c r="F149"/>
      <c r="G149"/>
      <c r="H149" s="104"/>
      <c r="I149" s="104"/>
      <c r="J149" s="104"/>
    </row>
    <row r="150" spans="2:10" x14ac:dyDescent="0.35">
      <c r="B150"/>
      <c r="C150"/>
      <c r="D150"/>
      <c r="E150"/>
      <c r="F150"/>
      <c r="G150"/>
      <c r="H150" s="104"/>
      <c r="I150" s="104"/>
      <c r="J150" s="104"/>
    </row>
    <row r="151" spans="2:10" x14ac:dyDescent="0.35">
      <c r="B151"/>
      <c r="C151"/>
      <c r="D151"/>
      <c r="E151"/>
      <c r="F151"/>
      <c r="G151"/>
      <c r="H151" s="104"/>
      <c r="I151" s="104"/>
      <c r="J151" s="104"/>
    </row>
    <row r="152" spans="2:10" x14ac:dyDescent="0.35">
      <c r="B152"/>
      <c r="C152"/>
      <c r="D152"/>
      <c r="E152"/>
      <c r="F152"/>
      <c r="G152"/>
      <c r="H152" s="104"/>
      <c r="I152" s="104"/>
      <c r="J152" s="104"/>
    </row>
    <row r="153" spans="2:10" x14ac:dyDescent="0.35">
      <c r="B153"/>
      <c r="C153"/>
      <c r="D153"/>
      <c r="E153"/>
      <c r="F153"/>
      <c r="G153"/>
      <c r="H153" s="104"/>
      <c r="I153" s="104"/>
      <c r="J153" s="104"/>
    </row>
    <row r="154" spans="2:10" x14ac:dyDescent="0.35">
      <c r="B154"/>
      <c r="C154"/>
      <c r="D154"/>
      <c r="E154"/>
      <c r="F154"/>
      <c r="G154"/>
      <c r="H154" s="104"/>
      <c r="I154" s="104"/>
      <c r="J154" s="104"/>
    </row>
    <row r="155" spans="2:10" x14ac:dyDescent="0.35">
      <c r="B155"/>
      <c r="C155"/>
      <c r="D155"/>
      <c r="E155"/>
      <c r="F155"/>
      <c r="G155"/>
      <c r="H155" s="104"/>
      <c r="I155" s="104"/>
      <c r="J155" s="104"/>
    </row>
    <row r="156" spans="2:10" x14ac:dyDescent="0.35">
      <c r="B156"/>
      <c r="C156"/>
      <c r="D156"/>
      <c r="E156"/>
      <c r="F156"/>
      <c r="G156"/>
      <c r="H156" s="104"/>
      <c r="I156" s="104"/>
      <c r="J156" s="104"/>
    </row>
    <row r="157" spans="2:10" x14ac:dyDescent="0.35">
      <c r="B157"/>
      <c r="C157"/>
      <c r="D157"/>
      <c r="E157"/>
      <c r="F157"/>
      <c r="G157"/>
      <c r="H157" s="104"/>
      <c r="I157" s="104"/>
      <c r="J157" s="104"/>
    </row>
    <row r="158" spans="2:10" x14ac:dyDescent="0.35">
      <c r="B158"/>
      <c r="C158"/>
      <c r="D158"/>
      <c r="E158"/>
      <c r="F158"/>
      <c r="G158"/>
      <c r="H158" s="104"/>
      <c r="I158" s="104"/>
      <c r="J158" s="104"/>
    </row>
    <row r="159" spans="2:10" x14ac:dyDescent="0.35">
      <c r="B159"/>
      <c r="C159"/>
      <c r="D159"/>
      <c r="E159"/>
      <c r="F159"/>
      <c r="G159"/>
      <c r="H159" s="104"/>
      <c r="I159" s="104"/>
      <c r="J159" s="104"/>
    </row>
    <row r="160" spans="2:10" x14ac:dyDescent="0.35">
      <c r="B160"/>
      <c r="C160"/>
      <c r="D160"/>
      <c r="E160"/>
      <c r="F160"/>
      <c r="G160"/>
      <c r="H160" s="104"/>
      <c r="I160" s="104"/>
      <c r="J160" s="104"/>
    </row>
    <row r="161" spans="2:10" x14ac:dyDescent="0.35">
      <c r="B161"/>
      <c r="C161"/>
      <c r="D161"/>
      <c r="E161"/>
      <c r="F161"/>
      <c r="G161"/>
      <c r="H161" s="104"/>
      <c r="I161" s="104"/>
      <c r="J161" s="104"/>
    </row>
    <row r="162" spans="2:10" x14ac:dyDescent="0.35">
      <c r="B162"/>
      <c r="C162"/>
      <c r="D162"/>
      <c r="E162"/>
      <c r="F162"/>
      <c r="G162"/>
      <c r="H162" s="104"/>
      <c r="I162" s="104"/>
      <c r="J162" s="104"/>
    </row>
    <row r="163" spans="2:10" x14ac:dyDescent="0.35">
      <c r="B163"/>
      <c r="C163"/>
      <c r="D163"/>
      <c r="E163"/>
      <c r="F163"/>
      <c r="G163"/>
      <c r="H163" s="104"/>
      <c r="I163" s="104"/>
      <c r="J163" s="104"/>
    </row>
    <row r="164" spans="2:10" x14ac:dyDescent="0.35">
      <c r="B164"/>
      <c r="C164"/>
      <c r="D164"/>
      <c r="E164"/>
      <c r="F164"/>
      <c r="G164"/>
      <c r="H164" s="104"/>
      <c r="I164" s="104"/>
      <c r="J164" s="104"/>
    </row>
    <row r="165" spans="2:10" x14ac:dyDescent="0.35">
      <c r="B165"/>
      <c r="C165"/>
      <c r="D165"/>
      <c r="E165"/>
      <c r="F165"/>
      <c r="G165"/>
      <c r="H165" s="104"/>
      <c r="I165" s="104"/>
      <c r="J165" s="104"/>
    </row>
    <row r="166" spans="2:10" x14ac:dyDescent="0.35">
      <c r="B166"/>
      <c r="C166"/>
      <c r="D166"/>
      <c r="E166"/>
      <c r="F166"/>
      <c r="G166"/>
      <c r="H166" s="104"/>
      <c r="I166" s="104"/>
      <c r="J166" s="104"/>
    </row>
    <row r="167" spans="2:10" x14ac:dyDescent="0.35">
      <c r="B167"/>
      <c r="C167"/>
      <c r="D167"/>
      <c r="E167"/>
      <c r="F167"/>
      <c r="G167"/>
      <c r="H167" s="104"/>
      <c r="I167" s="104"/>
      <c r="J167" s="104"/>
    </row>
    <row r="168" spans="2:10" x14ac:dyDescent="0.35">
      <c r="B168"/>
      <c r="C168"/>
      <c r="D168"/>
      <c r="E168"/>
      <c r="F168"/>
      <c r="G168"/>
      <c r="H168" s="104"/>
      <c r="I168" s="104"/>
      <c r="J168" s="104"/>
    </row>
    <row r="169" spans="2:10" x14ac:dyDescent="0.35">
      <c r="B169"/>
      <c r="C169"/>
      <c r="D169"/>
      <c r="E169"/>
      <c r="F169"/>
      <c r="G169"/>
      <c r="H169" s="104"/>
      <c r="I169" s="104"/>
      <c r="J169" s="104"/>
    </row>
    <row r="170" spans="2:10" x14ac:dyDescent="0.35">
      <c r="B170"/>
      <c r="C170"/>
      <c r="D170"/>
      <c r="E170"/>
      <c r="F170"/>
      <c r="G170"/>
      <c r="H170" s="104"/>
      <c r="I170" s="104"/>
      <c r="J170" s="104"/>
    </row>
    <row r="171" spans="2:10" x14ac:dyDescent="0.35">
      <c r="B171"/>
      <c r="C171"/>
      <c r="D171"/>
      <c r="E171"/>
      <c r="F171"/>
      <c r="G171"/>
      <c r="H171" s="104"/>
      <c r="I171" s="104"/>
      <c r="J171" s="104"/>
    </row>
    <row r="172" spans="2:10" x14ac:dyDescent="0.35">
      <c r="B172"/>
      <c r="C172"/>
      <c r="D172"/>
      <c r="E172"/>
      <c r="F172"/>
      <c r="G172"/>
      <c r="H172" s="104"/>
      <c r="I172" s="104"/>
      <c r="J172" s="104"/>
    </row>
    <row r="173" spans="2:10" x14ac:dyDescent="0.35">
      <c r="B173"/>
      <c r="C173"/>
      <c r="D173"/>
      <c r="E173"/>
      <c r="F173"/>
      <c r="G173"/>
      <c r="H173" s="104"/>
      <c r="I173" s="104"/>
      <c r="J173" s="104"/>
    </row>
    <row r="174" spans="2:10" x14ac:dyDescent="0.35">
      <c r="B174"/>
      <c r="C174"/>
      <c r="D174"/>
      <c r="E174"/>
      <c r="F174"/>
      <c r="G174"/>
      <c r="H174" s="104"/>
      <c r="I174" s="104"/>
      <c r="J174" s="104"/>
    </row>
    <row r="175" spans="2:10" x14ac:dyDescent="0.35">
      <c r="B175"/>
      <c r="C175"/>
      <c r="D175"/>
      <c r="E175"/>
      <c r="F175"/>
      <c r="G175"/>
      <c r="H175" s="104"/>
      <c r="I175" s="104"/>
      <c r="J175" s="104"/>
    </row>
    <row r="176" spans="2:10" x14ac:dyDescent="0.35">
      <c r="B176"/>
      <c r="C176"/>
      <c r="D176"/>
      <c r="E176"/>
      <c r="F176"/>
      <c r="G176"/>
      <c r="H176" s="104"/>
      <c r="I176" s="104"/>
      <c r="J176" s="104"/>
    </row>
    <row r="177" spans="2:10" x14ac:dyDescent="0.35">
      <c r="B177"/>
      <c r="C177"/>
      <c r="D177"/>
      <c r="E177"/>
      <c r="F177"/>
      <c r="G177"/>
      <c r="H177" s="104"/>
      <c r="I177" s="104"/>
      <c r="J177" s="104"/>
    </row>
    <row r="178" spans="2:10" x14ac:dyDescent="0.35">
      <c r="B178"/>
      <c r="C178"/>
      <c r="D178"/>
      <c r="E178"/>
      <c r="F178"/>
      <c r="G178"/>
      <c r="H178" s="104"/>
      <c r="I178" s="104"/>
      <c r="J178" s="104"/>
    </row>
    <row r="179" spans="2:10" x14ac:dyDescent="0.35">
      <c r="B179"/>
      <c r="C179"/>
      <c r="D179"/>
      <c r="E179"/>
      <c r="F179"/>
      <c r="G179"/>
      <c r="H179" s="104"/>
      <c r="I179" s="104"/>
      <c r="J179" s="104"/>
    </row>
    <row r="180" spans="2:10" x14ac:dyDescent="0.35">
      <c r="B180"/>
      <c r="C180"/>
      <c r="D180"/>
      <c r="E180"/>
      <c r="F180"/>
      <c r="G180"/>
      <c r="H180" s="104"/>
      <c r="I180" s="104"/>
      <c r="J180" s="104"/>
    </row>
    <row r="181" spans="2:10" x14ac:dyDescent="0.35">
      <c r="B181"/>
      <c r="C181"/>
      <c r="D181"/>
      <c r="E181"/>
      <c r="F181"/>
      <c r="G181"/>
      <c r="H181" s="104"/>
      <c r="I181" s="104"/>
      <c r="J181" s="104"/>
    </row>
    <row r="182" spans="2:10" x14ac:dyDescent="0.35">
      <c r="B182"/>
      <c r="C182"/>
      <c r="D182"/>
      <c r="E182"/>
      <c r="F182"/>
      <c r="G182"/>
      <c r="H182" s="104"/>
      <c r="I182" s="104"/>
      <c r="J182" s="104"/>
    </row>
    <row r="183" spans="2:10" x14ac:dyDescent="0.35">
      <c r="B183"/>
      <c r="C183"/>
      <c r="D183"/>
      <c r="E183"/>
      <c r="F183"/>
      <c r="G183"/>
      <c r="H183" s="104"/>
      <c r="I183" s="104"/>
      <c r="J183" s="104"/>
    </row>
    <row r="184" spans="2:10" x14ac:dyDescent="0.35">
      <c r="B184"/>
      <c r="C184"/>
      <c r="D184"/>
      <c r="E184"/>
      <c r="F184"/>
      <c r="G184"/>
      <c r="H184" s="104"/>
      <c r="I184" s="104"/>
      <c r="J184" s="104"/>
    </row>
    <row r="185" spans="2:10" x14ac:dyDescent="0.35">
      <c r="B185"/>
      <c r="C185"/>
      <c r="D185"/>
      <c r="E185"/>
      <c r="F185"/>
      <c r="G185"/>
      <c r="H185" s="104"/>
      <c r="I185" s="104"/>
      <c r="J185" s="104"/>
    </row>
    <row r="186" spans="2:10" x14ac:dyDescent="0.35">
      <c r="B186"/>
      <c r="C186"/>
      <c r="D186"/>
      <c r="E186"/>
      <c r="F186"/>
      <c r="G186"/>
      <c r="H186" s="104"/>
      <c r="I186" s="104"/>
      <c r="J186" s="104"/>
    </row>
    <row r="187" spans="2:10" x14ac:dyDescent="0.35">
      <c r="B187"/>
      <c r="C187"/>
      <c r="D187"/>
      <c r="E187"/>
      <c r="F187"/>
      <c r="G187"/>
      <c r="H187" s="104"/>
      <c r="I187" s="104"/>
      <c r="J187" s="104"/>
    </row>
    <row r="188" spans="2:10" x14ac:dyDescent="0.35">
      <c r="B188"/>
      <c r="C188"/>
      <c r="D188"/>
      <c r="E188"/>
      <c r="F188"/>
      <c r="G188"/>
      <c r="H188" s="104"/>
      <c r="I188" s="104"/>
      <c r="J188" s="104"/>
    </row>
    <row r="189" spans="2:10" x14ac:dyDescent="0.35">
      <c r="B189"/>
      <c r="C189"/>
      <c r="D189"/>
      <c r="E189"/>
      <c r="F189"/>
      <c r="G189"/>
      <c r="H189" s="104"/>
      <c r="I189" s="104"/>
      <c r="J189" s="104"/>
    </row>
    <row r="190" spans="2:10" x14ac:dyDescent="0.35">
      <c r="B190"/>
      <c r="C190"/>
      <c r="D190"/>
      <c r="E190"/>
      <c r="F190"/>
      <c r="G190"/>
      <c r="H190" s="104"/>
      <c r="I190" s="104"/>
      <c r="J190" s="104"/>
    </row>
    <row r="191" spans="2:10" x14ac:dyDescent="0.35">
      <c r="B191"/>
      <c r="C191"/>
      <c r="D191"/>
      <c r="E191"/>
      <c r="F191"/>
      <c r="G191"/>
      <c r="H191" s="104"/>
      <c r="I191" s="104"/>
      <c r="J191" s="104"/>
    </row>
    <row r="192" spans="2:10" x14ac:dyDescent="0.35">
      <c r="B192"/>
      <c r="C192"/>
      <c r="D192"/>
      <c r="E192"/>
      <c r="F192"/>
      <c r="G192"/>
      <c r="H192" s="104"/>
      <c r="I192" s="104"/>
      <c r="J192" s="104"/>
    </row>
    <row r="193" spans="2:10" x14ac:dyDescent="0.35">
      <c r="B193"/>
      <c r="C193"/>
      <c r="D193"/>
      <c r="E193"/>
      <c r="F193"/>
      <c r="G193"/>
      <c r="H193" s="104"/>
      <c r="I193" s="104"/>
      <c r="J193" s="104"/>
    </row>
    <row r="194" spans="2:10" x14ac:dyDescent="0.35">
      <c r="B194"/>
      <c r="C194"/>
      <c r="D194"/>
      <c r="E194"/>
      <c r="F194"/>
      <c r="G194"/>
      <c r="H194" s="104"/>
      <c r="I194" s="104"/>
      <c r="J194" s="104"/>
    </row>
    <row r="195" spans="2:10" x14ac:dyDescent="0.35">
      <c r="B195"/>
      <c r="C195"/>
      <c r="D195"/>
      <c r="E195"/>
      <c r="F195"/>
      <c r="G195"/>
      <c r="H195" s="104"/>
      <c r="I195" s="104"/>
      <c r="J195" s="104"/>
    </row>
    <row r="196" spans="2:10" x14ac:dyDescent="0.35">
      <c r="B196"/>
      <c r="C196"/>
      <c r="D196"/>
      <c r="E196"/>
      <c r="F196"/>
      <c r="G196"/>
      <c r="H196" s="104"/>
      <c r="I196" s="104"/>
      <c r="J196" s="104"/>
    </row>
    <row r="197" spans="2:10" x14ac:dyDescent="0.35">
      <c r="B197"/>
      <c r="C197"/>
      <c r="D197"/>
      <c r="E197"/>
      <c r="F197"/>
      <c r="G197"/>
      <c r="H197" s="104"/>
      <c r="I197" s="104"/>
      <c r="J197" s="104"/>
    </row>
    <row r="198" spans="2:10" x14ac:dyDescent="0.35">
      <c r="B198"/>
      <c r="C198"/>
      <c r="D198"/>
      <c r="E198"/>
      <c r="F198"/>
      <c r="G198"/>
      <c r="H198" s="104"/>
      <c r="I198" s="104"/>
      <c r="J198" s="104"/>
    </row>
    <row r="199" spans="2:10" x14ac:dyDescent="0.35">
      <c r="B199"/>
      <c r="C199"/>
      <c r="D199"/>
      <c r="E199"/>
      <c r="F199"/>
      <c r="G199"/>
      <c r="H199" s="104"/>
      <c r="I199" s="104"/>
      <c r="J199" s="104"/>
    </row>
    <row r="200" spans="2:10" x14ac:dyDescent="0.35">
      <c r="B200"/>
      <c r="C200"/>
      <c r="D200"/>
      <c r="E200"/>
      <c r="F200"/>
      <c r="G200"/>
      <c r="H200" s="104"/>
      <c r="I200" s="104"/>
      <c r="J200" s="104"/>
    </row>
    <row r="201" spans="2:10" x14ac:dyDescent="0.35">
      <c r="B201"/>
      <c r="C201"/>
      <c r="D201"/>
      <c r="E201"/>
      <c r="F201"/>
      <c r="G201"/>
      <c r="H201" s="104"/>
      <c r="I201" s="104"/>
      <c r="J201" s="104"/>
    </row>
    <row r="202" spans="2:10" x14ac:dyDescent="0.35">
      <c r="B202"/>
      <c r="C202"/>
      <c r="D202"/>
      <c r="E202"/>
      <c r="F202"/>
      <c r="G202"/>
      <c r="H202" s="104"/>
      <c r="I202" s="104"/>
      <c r="J202" s="104"/>
    </row>
    <row r="203" spans="2:10" x14ac:dyDescent="0.35">
      <c r="B203"/>
      <c r="C203"/>
      <c r="D203"/>
      <c r="E203"/>
      <c r="F203"/>
      <c r="G203"/>
      <c r="H203" s="104"/>
      <c r="I203" s="104"/>
      <c r="J203" s="104"/>
    </row>
    <row r="204" spans="2:10" x14ac:dyDescent="0.35">
      <c r="B204"/>
      <c r="C204"/>
      <c r="D204"/>
      <c r="E204"/>
      <c r="F204"/>
      <c r="G204"/>
      <c r="H204" s="104"/>
      <c r="I204" s="104"/>
      <c r="J204" s="104"/>
    </row>
    <row r="205" spans="2:10" x14ac:dyDescent="0.35">
      <c r="B205"/>
      <c r="C205"/>
      <c r="D205"/>
      <c r="E205"/>
      <c r="F205"/>
      <c r="G205"/>
      <c r="H205" s="104"/>
      <c r="I205" s="104"/>
      <c r="J205" s="104"/>
    </row>
    <row r="206" spans="2:10" x14ac:dyDescent="0.35">
      <c r="B206"/>
      <c r="C206"/>
      <c r="D206"/>
      <c r="E206"/>
      <c r="F206"/>
      <c r="G206"/>
      <c r="H206" s="104"/>
      <c r="I206" s="104"/>
      <c r="J206" s="104"/>
    </row>
    <row r="207" spans="2:10" x14ac:dyDescent="0.35">
      <c r="B207"/>
      <c r="C207"/>
      <c r="D207"/>
      <c r="E207"/>
      <c r="F207"/>
      <c r="G207"/>
      <c r="H207" s="104"/>
      <c r="I207" s="104"/>
      <c r="J207" s="104"/>
    </row>
    <row r="208" spans="2:10" x14ac:dyDescent="0.35">
      <c r="B208"/>
      <c r="C208"/>
      <c r="D208"/>
      <c r="E208"/>
      <c r="F208"/>
      <c r="G208"/>
      <c r="H208" s="104"/>
      <c r="I208" s="104"/>
      <c r="J208" s="104"/>
    </row>
    <row r="209" spans="2:10" x14ac:dyDescent="0.35">
      <c r="B209"/>
      <c r="C209"/>
      <c r="D209"/>
      <c r="E209"/>
      <c r="F209"/>
      <c r="G209"/>
      <c r="H209" s="104"/>
      <c r="I209" s="104"/>
      <c r="J209" s="104"/>
    </row>
    <row r="210" spans="2:10" x14ac:dyDescent="0.35">
      <c r="B210"/>
      <c r="C210"/>
      <c r="D210"/>
      <c r="E210"/>
      <c r="F210"/>
      <c r="G210"/>
      <c r="H210" s="104"/>
      <c r="I210" s="104"/>
      <c r="J210" s="104"/>
    </row>
    <row r="211" spans="2:10" x14ac:dyDescent="0.35">
      <c r="B211"/>
      <c r="C211"/>
      <c r="D211"/>
      <c r="E211"/>
      <c r="F211"/>
      <c r="G211"/>
      <c r="H211" s="104"/>
      <c r="I211" s="104"/>
      <c r="J211" s="104"/>
    </row>
    <row r="212" spans="2:10" x14ac:dyDescent="0.35">
      <c r="B212"/>
      <c r="C212"/>
      <c r="D212"/>
      <c r="E212"/>
      <c r="F212"/>
      <c r="G212"/>
      <c r="H212" s="104"/>
      <c r="I212" s="104"/>
      <c r="J212" s="104"/>
    </row>
    <row r="213" spans="2:10" x14ac:dyDescent="0.35">
      <c r="B213"/>
      <c r="C213"/>
      <c r="D213"/>
      <c r="E213"/>
      <c r="F213"/>
      <c r="G213"/>
      <c r="H213" s="104"/>
      <c r="I213" s="104"/>
      <c r="J213" s="104"/>
    </row>
    <row r="214" spans="2:10" x14ac:dyDescent="0.35">
      <c r="B214"/>
      <c r="C214"/>
      <c r="D214"/>
      <c r="E214"/>
      <c r="F214"/>
      <c r="G214"/>
      <c r="H214" s="104"/>
      <c r="I214" s="104"/>
      <c r="J214" s="104"/>
    </row>
    <row r="215" spans="2:10" x14ac:dyDescent="0.35">
      <c r="B215"/>
      <c r="C215"/>
      <c r="D215"/>
      <c r="E215"/>
      <c r="F215"/>
      <c r="G215"/>
      <c r="H215" s="104"/>
      <c r="I215" s="104"/>
      <c r="J215" s="104"/>
    </row>
    <row r="216" spans="2:10" x14ac:dyDescent="0.35">
      <c r="B216"/>
      <c r="C216"/>
      <c r="D216"/>
      <c r="E216"/>
      <c r="F216"/>
      <c r="G216"/>
      <c r="H216" s="104"/>
      <c r="I216" s="104"/>
      <c r="J216" s="104"/>
    </row>
    <row r="217" spans="2:10" x14ac:dyDescent="0.35">
      <c r="B217"/>
      <c r="C217"/>
      <c r="D217"/>
      <c r="E217"/>
      <c r="F217"/>
      <c r="G217"/>
      <c r="H217" s="104"/>
      <c r="I217" s="104"/>
      <c r="J217" s="104"/>
    </row>
    <row r="218" spans="2:10" x14ac:dyDescent="0.35">
      <c r="B218"/>
      <c r="C218"/>
      <c r="D218"/>
      <c r="E218"/>
      <c r="F218"/>
      <c r="G218"/>
      <c r="H218" s="104"/>
      <c r="I218" s="104"/>
      <c r="J218" s="104"/>
    </row>
    <row r="219" spans="2:10" x14ac:dyDescent="0.35">
      <c r="B219"/>
      <c r="C219"/>
      <c r="D219"/>
      <c r="E219"/>
      <c r="F219"/>
      <c r="G219"/>
      <c r="H219" s="104"/>
      <c r="I219" s="104"/>
      <c r="J219" s="104"/>
    </row>
    <row r="220" spans="2:10" x14ac:dyDescent="0.35">
      <c r="B220"/>
      <c r="C220"/>
      <c r="D220"/>
      <c r="E220"/>
      <c r="F220"/>
      <c r="G220"/>
      <c r="H220" s="104"/>
      <c r="I220" s="104"/>
      <c r="J220" s="104"/>
    </row>
    <row r="221" spans="2:10" x14ac:dyDescent="0.35">
      <c r="B221"/>
      <c r="C221"/>
      <c r="D221"/>
      <c r="E221"/>
      <c r="F221"/>
      <c r="G221"/>
      <c r="H221" s="104"/>
      <c r="I221" s="104"/>
      <c r="J221" s="104"/>
    </row>
    <row r="222" spans="2:10" x14ac:dyDescent="0.35">
      <c r="B222"/>
      <c r="C222"/>
      <c r="D222"/>
      <c r="E222"/>
      <c r="F222"/>
      <c r="G222"/>
      <c r="H222" s="104"/>
      <c r="I222" s="104"/>
      <c r="J222" s="104"/>
    </row>
    <row r="223" spans="2:10" x14ac:dyDescent="0.35">
      <c r="B223"/>
      <c r="C223"/>
      <c r="D223"/>
      <c r="E223"/>
      <c r="F223"/>
      <c r="G223"/>
      <c r="H223" s="104"/>
      <c r="I223" s="104"/>
      <c r="J223" s="104"/>
    </row>
    <row r="224" spans="2:10" x14ac:dyDescent="0.35">
      <c r="B224"/>
      <c r="C224"/>
      <c r="D224"/>
      <c r="E224"/>
      <c r="F224"/>
      <c r="G224"/>
      <c r="H224" s="104"/>
      <c r="I224" s="104"/>
      <c r="J224" s="104"/>
    </row>
    <row r="225" spans="2:10" x14ac:dyDescent="0.35">
      <c r="B225"/>
      <c r="C225"/>
      <c r="D225"/>
      <c r="E225"/>
      <c r="F225"/>
      <c r="G225"/>
      <c r="H225" s="104"/>
      <c r="I225" s="104"/>
      <c r="J225" s="104"/>
    </row>
    <row r="226" spans="2:10" x14ac:dyDescent="0.35">
      <c r="B226"/>
      <c r="C226"/>
      <c r="D226"/>
      <c r="E226"/>
      <c r="F226"/>
      <c r="G226"/>
      <c r="H226" s="104"/>
      <c r="I226" s="104"/>
      <c r="J226" s="104"/>
    </row>
    <row r="227" spans="2:10" x14ac:dyDescent="0.35">
      <c r="B227"/>
      <c r="C227"/>
      <c r="D227"/>
      <c r="E227"/>
      <c r="F227"/>
      <c r="G227"/>
      <c r="H227" s="104"/>
      <c r="I227" s="104"/>
      <c r="J227" s="104"/>
    </row>
    <row r="228" spans="2:10" x14ac:dyDescent="0.35">
      <c r="B228"/>
      <c r="C228"/>
      <c r="D228"/>
      <c r="E228"/>
      <c r="F228"/>
      <c r="G228"/>
      <c r="H228" s="104"/>
      <c r="I228" s="104"/>
      <c r="J228" s="104"/>
    </row>
    <row r="229" spans="2:10" x14ac:dyDescent="0.35">
      <c r="B229"/>
      <c r="C229"/>
      <c r="D229"/>
      <c r="E229"/>
      <c r="F229"/>
      <c r="G229"/>
      <c r="H229" s="104"/>
      <c r="I229" s="104"/>
      <c r="J229" s="104"/>
    </row>
    <row r="230" spans="2:10" x14ac:dyDescent="0.35">
      <c r="B230"/>
      <c r="C230"/>
      <c r="D230"/>
      <c r="E230"/>
      <c r="F230"/>
      <c r="G230"/>
      <c r="H230" s="104"/>
      <c r="I230" s="104"/>
      <c r="J230" s="104"/>
    </row>
    <row r="231" spans="2:10" x14ac:dyDescent="0.35">
      <c r="B231"/>
      <c r="C231"/>
      <c r="D231"/>
      <c r="E231"/>
      <c r="F231"/>
      <c r="G231"/>
      <c r="H231" s="104"/>
      <c r="I231" s="104"/>
      <c r="J231" s="104"/>
    </row>
    <row r="232" spans="2:10" x14ac:dyDescent="0.35">
      <c r="B232"/>
      <c r="C232"/>
      <c r="D232"/>
      <c r="E232"/>
      <c r="F232"/>
      <c r="G232"/>
      <c r="H232" s="104"/>
      <c r="I232" s="104"/>
      <c r="J232" s="104"/>
    </row>
    <row r="233" spans="2:10" x14ac:dyDescent="0.35">
      <c r="B233"/>
      <c r="C233"/>
      <c r="D233"/>
      <c r="E233"/>
      <c r="F233"/>
      <c r="G233"/>
      <c r="H233" s="104"/>
      <c r="I233" s="104"/>
      <c r="J233" s="104"/>
    </row>
    <row r="234" spans="2:10" x14ac:dyDescent="0.35">
      <c r="B234"/>
      <c r="C234"/>
      <c r="D234"/>
      <c r="E234"/>
      <c r="F234"/>
      <c r="G234"/>
      <c r="H234" s="104"/>
      <c r="I234" s="104"/>
      <c r="J234" s="104"/>
    </row>
    <row r="235" spans="2:10" x14ac:dyDescent="0.35">
      <c r="B235"/>
      <c r="C235"/>
      <c r="D235"/>
      <c r="E235"/>
      <c r="F235"/>
      <c r="G235"/>
      <c r="H235" s="104"/>
      <c r="I235" s="104"/>
      <c r="J235" s="104"/>
    </row>
    <row r="236" spans="2:10" x14ac:dyDescent="0.35">
      <c r="B236"/>
      <c r="C236"/>
      <c r="D236"/>
      <c r="E236"/>
      <c r="F236"/>
      <c r="G236"/>
      <c r="H236" s="104"/>
      <c r="I236" s="104"/>
      <c r="J236" s="104"/>
    </row>
    <row r="237" spans="2:10" x14ac:dyDescent="0.35">
      <c r="B237"/>
      <c r="C237"/>
      <c r="D237"/>
      <c r="E237"/>
      <c r="F237"/>
      <c r="G237"/>
      <c r="H237" s="104"/>
      <c r="I237" s="104"/>
      <c r="J237" s="104"/>
    </row>
    <row r="238" spans="2:10" x14ac:dyDescent="0.35">
      <c r="B238"/>
      <c r="C238"/>
      <c r="D238"/>
      <c r="E238"/>
      <c r="F238"/>
      <c r="G238"/>
      <c r="H238" s="104"/>
      <c r="I238" s="104"/>
      <c r="J238" s="104"/>
    </row>
    <row r="239" spans="2:10" x14ac:dyDescent="0.35">
      <c r="B239"/>
      <c r="C239"/>
      <c r="D239"/>
      <c r="E239"/>
      <c r="F239"/>
      <c r="G239"/>
      <c r="H239" s="104"/>
      <c r="I239" s="104"/>
      <c r="J239" s="104"/>
    </row>
    <row r="240" spans="2:10" x14ac:dyDescent="0.35">
      <c r="B240"/>
      <c r="C240"/>
      <c r="D240"/>
      <c r="E240"/>
      <c r="F240"/>
      <c r="G240"/>
      <c r="H240" s="104"/>
      <c r="I240" s="104"/>
      <c r="J240" s="104"/>
    </row>
    <row r="241" spans="2:10" x14ac:dyDescent="0.35">
      <c r="B241"/>
      <c r="C241"/>
      <c r="D241"/>
      <c r="E241"/>
      <c r="F241"/>
      <c r="G241"/>
      <c r="H241" s="104"/>
      <c r="I241" s="104"/>
      <c r="J241" s="104"/>
    </row>
    <row r="242" spans="2:10" x14ac:dyDescent="0.35">
      <c r="B242"/>
      <c r="C242"/>
      <c r="D242"/>
      <c r="E242"/>
      <c r="F242"/>
      <c r="G242"/>
      <c r="H242" s="104"/>
      <c r="I242" s="104"/>
      <c r="J242" s="104"/>
    </row>
    <row r="243" spans="2:10" x14ac:dyDescent="0.35">
      <c r="B243"/>
      <c r="C243"/>
      <c r="D243"/>
      <c r="E243"/>
      <c r="F243"/>
      <c r="G243"/>
      <c r="H243" s="104"/>
      <c r="I243" s="104"/>
      <c r="J243" s="104"/>
    </row>
    <row r="244" spans="2:10" x14ac:dyDescent="0.35">
      <c r="B244"/>
      <c r="C244"/>
      <c r="D244"/>
      <c r="E244"/>
      <c r="F244"/>
      <c r="G244"/>
      <c r="H244" s="104"/>
      <c r="I244" s="104"/>
      <c r="J244" s="104"/>
    </row>
    <row r="245" spans="2:10" x14ac:dyDescent="0.35">
      <c r="B245"/>
      <c r="C245"/>
      <c r="D245"/>
      <c r="E245"/>
      <c r="F245"/>
      <c r="G245"/>
      <c r="H245" s="104"/>
      <c r="I245" s="104"/>
      <c r="J245" s="104"/>
    </row>
    <row r="246" spans="2:10" x14ac:dyDescent="0.35">
      <c r="B246"/>
      <c r="C246"/>
      <c r="D246"/>
      <c r="E246"/>
      <c r="F246"/>
      <c r="G246"/>
      <c r="H246" s="104"/>
      <c r="I246" s="104"/>
      <c r="J246" s="104"/>
    </row>
    <row r="247" spans="2:10" x14ac:dyDescent="0.35">
      <c r="B247"/>
      <c r="C247"/>
      <c r="D247"/>
      <c r="E247"/>
      <c r="F247"/>
      <c r="G247"/>
      <c r="H247" s="104"/>
      <c r="I247" s="104"/>
      <c r="J247" s="104"/>
    </row>
    <row r="248" spans="2:10" x14ac:dyDescent="0.35">
      <c r="B248"/>
      <c r="C248"/>
      <c r="D248"/>
      <c r="E248"/>
      <c r="F248"/>
      <c r="G248"/>
      <c r="H248" s="104"/>
      <c r="I248" s="104"/>
      <c r="J248" s="104"/>
    </row>
    <row r="249" spans="2:10" x14ac:dyDescent="0.35">
      <c r="B249"/>
      <c r="C249"/>
      <c r="D249"/>
      <c r="E249"/>
      <c r="F249"/>
      <c r="G249"/>
      <c r="H249" s="104"/>
      <c r="I249" s="104"/>
      <c r="J249" s="104"/>
    </row>
    <row r="250" spans="2:10" x14ac:dyDescent="0.35">
      <c r="B250"/>
      <c r="C250"/>
      <c r="D250"/>
      <c r="E250"/>
      <c r="F250"/>
      <c r="G250"/>
      <c r="H250" s="104"/>
      <c r="I250" s="104"/>
      <c r="J250" s="104"/>
    </row>
    <row r="251" spans="2:10" x14ac:dyDescent="0.35">
      <c r="B251"/>
      <c r="C251"/>
      <c r="D251"/>
      <c r="E251"/>
      <c r="F251"/>
      <c r="G251"/>
      <c r="H251" s="104"/>
      <c r="I251" s="104"/>
      <c r="J251" s="104"/>
    </row>
    <row r="252" spans="2:10" x14ac:dyDescent="0.35">
      <c r="B252"/>
      <c r="C252"/>
      <c r="D252"/>
      <c r="E252"/>
      <c r="F252"/>
      <c r="G252"/>
      <c r="H252" s="104"/>
      <c r="I252" s="104"/>
      <c r="J252" s="104"/>
    </row>
    <row r="253" spans="2:10" x14ac:dyDescent="0.35">
      <c r="B253"/>
      <c r="C253"/>
      <c r="D253"/>
      <c r="E253"/>
      <c r="F253"/>
      <c r="G253"/>
      <c r="H253" s="104"/>
      <c r="I253" s="104"/>
      <c r="J253" s="104"/>
    </row>
    <row r="254" spans="2:10" x14ac:dyDescent="0.35">
      <c r="B254"/>
      <c r="C254"/>
      <c r="D254"/>
      <c r="E254"/>
      <c r="F254"/>
      <c r="G254"/>
      <c r="H254" s="104"/>
      <c r="I254" s="104"/>
      <c r="J254" s="104"/>
    </row>
    <row r="255" spans="2:10" x14ac:dyDescent="0.35">
      <c r="B255"/>
      <c r="C255"/>
      <c r="D255"/>
      <c r="E255"/>
      <c r="F255"/>
      <c r="G255"/>
      <c r="H255" s="104"/>
      <c r="I255" s="104"/>
      <c r="J255" s="104"/>
    </row>
    <row r="256" spans="2:10" x14ac:dyDescent="0.35">
      <c r="B256"/>
      <c r="C256"/>
      <c r="D256"/>
      <c r="E256"/>
      <c r="F256"/>
      <c r="G256"/>
      <c r="H256" s="104"/>
      <c r="I256" s="104"/>
      <c r="J256" s="104"/>
    </row>
    <row r="257" spans="2:10" x14ac:dyDescent="0.35">
      <c r="B257"/>
      <c r="C257"/>
      <c r="D257"/>
      <c r="E257"/>
      <c r="F257"/>
      <c r="G257"/>
      <c r="H257" s="104"/>
      <c r="I257" s="104"/>
      <c r="J257" s="104"/>
    </row>
    <row r="258" spans="2:10" x14ac:dyDescent="0.35">
      <c r="B258"/>
      <c r="C258"/>
      <c r="D258"/>
      <c r="E258"/>
      <c r="F258"/>
      <c r="G258"/>
      <c r="H258" s="104"/>
      <c r="I258" s="104"/>
      <c r="J258" s="104"/>
    </row>
    <row r="259" spans="2:10" x14ac:dyDescent="0.35">
      <c r="B259"/>
      <c r="C259"/>
      <c r="D259"/>
      <c r="E259"/>
      <c r="F259"/>
      <c r="G259"/>
      <c r="H259" s="104"/>
      <c r="I259" s="104"/>
      <c r="J259" s="104"/>
    </row>
    <row r="260" spans="2:10" x14ac:dyDescent="0.35">
      <c r="B260"/>
      <c r="C260"/>
      <c r="D260"/>
      <c r="E260"/>
      <c r="F260"/>
      <c r="G260"/>
      <c r="H260" s="104"/>
      <c r="I260" s="104"/>
      <c r="J260" s="104"/>
    </row>
    <row r="261" spans="2:10" x14ac:dyDescent="0.35">
      <c r="B261"/>
      <c r="C261"/>
      <c r="D261"/>
      <c r="E261"/>
      <c r="F261"/>
      <c r="G261"/>
      <c r="H261" s="104"/>
      <c r="I261" s="104"/>
      <c r="J261" s="104"/>
    </row>
    <row r="262" spans="2:10" x14ac:dyDescent="0.35">
      <c r="B262"/>
      <c r="C262"/>
      <c r="D262"/>
      <c r="E262"/>
      <c r="F262"/>
      <c r="G262"/>
      <c r="H262" s="104"/>
      <c r="I262" s="104"/>
      <c r="J262" s="104"/>
    </row>
    <row r="263" spans="2:10" x14ac:dyDescent="0.35">
      <c r="B263"/>
      <c r="C263"/>
      <c r="D263"/>
      <c r="E263"/>
      <c r="F263"/>
      <c r="G263"/>
      <c r="H263" s="104"/>
      <c r="I263" s="104"/>
      <c r="J263" s="104"/>
    </row>
    <row r="264" spans="2:10" x14ac:dyDescent="0.35">
      <c r="B264"/>
      <c r="C264"/>
      <c r="D264"/>
      <c r="E264"/>
      <c r="F264"/>
      <c r="G264"/>
      <c r="H264" s="104"/>
      <c r="I264" s="104"/>
      <c r="J264" s="104"/>
    </row>
    <row r="265" spans="2:10" x14ac:dyDescent="0.35">
      <c r="B265"/>
      <c r="C265"/>
      <c r="D265"/>
      <c r="E265"/>
      <c r="F265"/>
      <c r="G265"/>
      <c r="H265" s="104"/>
      <c r="I265" s="104"/>
      <c r="J265" s="104"/>
    </row>
    <row r="266" spans="2:10" x14ac:dyDescent="0.35">
      <c r="B266"/>
      <c r="C266"/>
      <c r="D266"/>
      <c r="E266"/>
      <c r="F266"/>
      <c r="G266"/>
      <c r="H266" s="104"/>
      <c r="I266" s="104"/>
      <c r="J266" s="104"/>
    </row>
    <row r="267" spans="2:10" x14ac:dyDescent="0.35">
      <c r="B267"/>
      <c r="C267"/>
      <c r="D267"/>
      <c r="E267"/>
      <c r="F267"/>
      <c r="G267"/>
      <c r="H267" s="104"/>
      <c r="I267" s="104"/>
      <c r="J267" s="104"/>
    </row>
    <row r="268" spans="2:10" x14ac:dyDescent="0.35">
      <c r="B268"/>
      <c r="C268"/>
      <c r="D268"/>
      <c r="E268"/>
      <c r="F268"/>
      <c r="G268"/>
      <c r="H268" s="104"/>
      <c r="I268" s="104"/>
      <c r="J268" s="104"/>
    </row>
    <row r="269" spans="2:10" x14ac:dyDescent="0.35">
      <c r="B269"/>
      <c r="C269"/>
      <c r="D269"/>
      <c r="E269"/>
      <c r="F269"/>
      <c r="G269"/>
      <c r="H269" s="104"/>
      <c r="I269" s="104"/>
      <c r="J269" s="104"/>
    </row>
    <row r="270" spans="2:10" x14ac:dyDescent="0.35">
      <c r="B270"/>
      <c r="C270"/>
      <c r="D270"/>
      <c r="E270"/>
      <c r="F270"/>
      <c r="G270"/>
      <c r="H270" s="104"/>
      <c r="I270" s="104"/>
      <c r="J270" s="104"/>
    </row>
    <row r="271" spans="2:10" x14ac:dyDescent="0.35">
      <c r="B271"/>
      <c r="C271"/>
      <c r="D271"/>
      <c r="E271"/>
      <c r="F271"/>
      <c r="G271"/>
      <c r="H271" s="104"/>
      <c r="I271" s="104"/>
      <c r="J271" s="104"/>
    </row>
    <row r="272" spans="2:10" x14ac:dyDescent="0.35">
      <c r="B272"/>
      <c r="C272"/>
      <c r="D272"/>
      <c r="E272"/>
      <c r="F272"/>
      <c r="G272"/>
      <c r="H272" s="104"/>
      <c r="I272" s="104"/>
      <c r="J272" s="104"/>
    </row>
    <row r="273" spans="2:10" x14ac:dyDescent="0.35">
      <c r="B273"/>
      <c r="C273"/>
      <c r="D273"/>
      <c r="E273"/>
      <c r="F273"/>
      <c r="G273"/>
      <c r="H273" s="104"/>
      <c r="I273" s="104"/>
      <c r="J273" s="104"/>
    </row>
    <row r="274" spans="2:10" x14ac:dyDescent="0.35">
      <c r="B274"/>
      <c r="C274"/>
      <c r="D274"/>
      <c r="E274"/>
      <c r="F274"/>
      <c r="G274"/>
      <c r="H274" s="104"/>
      <c r="I274" s="104"/>
      <c r="J274" s="104"/>
    </row>
    <row r="275" spans="2:10" x14ac:dyDescent="0.35">
      <c r="B275"/>
      <c r="C275"/>
      <c r="D275"/>
      <c r="E275"/>
      <c r="F275"/>
      <c r="G275"/>
      <c r="H275" s="104"/>
      <c r="I275" s="104"/>
      <c r="J275" s="104"/>
    </row>
    <row r="276" spans="2:10" x14ac:dyDescent="0.35">
      <c r="B276"/>
      <c r="C276"/>
      <c r="D276"/>
      <c r="E276"/>
      <c r="F276"/>
      <c r="G276"/>
      <c r="H276" s="104"/>
      <c r="I276" s="104"/>
      <c r="J276" s="104"/>
    </row>
    <row r="277" spans="2:10" x14ac:dyDescent="0.35">
      <c r="B277"/>
      <c r="C277"/>
      <c r="D277"/>
      <c r="E277"/>
      <c r="F277"/>
      <c r="G277"/>
      <c r="H277" s="104"/>
      <c r="I277" s="104"/>
      <c r="J277" s="104"/>
    </row>
    <row r="278" spans="2:10" x14ac:dyDescent="0.35">
      <c r="B278"/>
      <c r="C278"/>
      <c r="D278"/>
      <c r="E278"/>
      <c r="F278"/>
      <c r="G278"/>
      <c r="H278" s="104"/>
      <c r="I278" s="104"/>
      <c r="J278" s="104"/>
    </row>
    <row r="279" spans="2:10" x14ac:dyDescent="0.35">
      <c r="B279"/>
      <c r="C279"/>
      <c r="D279"/>
      <c r="E279"/>
      <c r="F279"/>
      <c r="G279"/>
      <c r="H279" s="104"/>
      <c r="I279" s="104"/>
      <c r="J279" s="104"/>
    </row>
    <row r="280" spans="2:10" x14ac:dyDescent="0.35">
      <c r="B280"/>
      <c r="C280"/>
      <c r="D280"/>
      <c r="E280"/>
      <c r="F280"/>
      <c r="G280"/>
      <c r="H280" s="104"/>
      <c r="I280" s="104"/>
      <c r="J280" s="104"/>
    </row>
    <row r="281" spans="2:10" x14ac:dyDescent="0.35">
      <c r="B281"/>
      <c r="C281"/>
      <c r="D281"/>
      <c r="E281"/>
      <c r="F281"/>
      <c r="G281"/>
      <c r="H281" s="104"/>
      <c r="I281" s="104"/>
      <c r="J281" s="104"/>
    </row>
    <row r="282" spans="2:10" x14ac:dyDescent="0.35">
      <c r="B282"/>
      <c r="C282"/>
      <c r="D282"/>
      <c r="E282"/>
      <c r="F282"/>
      <c r="G282"/>
      <c r="H282" s="104"/>
      <c r="I282" s="104"/>
      <c r="J282" s="104"/>
    </row>
    <row r="283" spans="2:10" x14ac:dyDescent="0.35">
      <c r="B283"/>
      <c r="C283"/>
      <c r="D283"/>
      <c r="E283"/>
      <c r="F283"/>
      <c r="G283"/>
      <c r="H283" s="104"/>
      <c r="I283" s="104"/>
      <c r="J283" s="104"/>
    </row>
    <row r="284" spans="2:10" x14ac:dyDescent="0.35">
      <c r="B284"/>
      <c r="C284"/>
      <c r="D284"/>
      <c r="E284"/>
      <c r="F284"/>
      <c r="G284"/>
      <c r="H284" s="104"/>
      <c r="I284" s="104"/>
      <c r="J284" s="104"/>
    </row>
    <row r="285" spans="2:10" x14ac:dyDescent="0.35">
      <c r="B285"/>
      <c r="C285"/>
      <c r="D285"/>
      <c r="E285"/>
      <c r="F285"/>
      <c r="G285"/>
      <c r="H285" s="104"/>
      <c r="I285" s="104"/>
      <c r="J285" s="104"/>
    </row>
    <row r="286" spans="2:10" x14ac:dyDescent="0.35">
      <c r="B286"/>
      <c r="C286"/>
      <c r="D286"/>
      <c r="E286"/>
      <c r="F286"/>
      <c r="G286"/>
      <c r="H286" s="104"/>
      <c r="I286" s="104"/>
      <c r="J286" s="104"/>
    </row>
    <row r="287" spans="2:10" x14ac:dyDescent="0.35">
      <c r="B287"/>
      <c r="C287"/>
      <c r="D287"/>
      <c r="E287"/>
      <c r="F287"/>
      <c r="G287"/>
      <c r="H287" s="104"/>
      <c r="I287" s="104"/>
      <c r="J287" s="104"/>
    </row>
    <row r="288" spans="2:10" x14ac:dyDescent="0.35">
      <c r="B288"/>
      <c r="C288"/>
      <c r="D288"/>
      <c r="E288"/>
      <c r="F288"/>
      <c r="G288"/>
      <c r="H288" s="104"/>
      <c r="I288" s="104"/>
      <c r="J288" s="104"/>
    </row>
    <row r="289" spans="2:10" x14ac:dyDescent="0.35">
      <c r="B289"/>
      <c r="C289"/>
      <c r="D289"/>
      <c r="E289"/>
      <c r="F289"/>
      <c r="G289"/>
      <c r="H289" s="104"/>
      <c r="I289" s="104"/>
      <c r="J289" s="104"/>
    </row>
    <row r="290" spans="2:10" x14ac:dyDescent="0.35">
      <c r="B290"/>
      <c r="C290"/>
      <c r="D290"/>
      <c r="E290"/>
      <c r="F290"/>
      <c r="G290"/>
      <c r="H290" s="104"/>
      <c r="I290" s="104"/>
      <c r="J290" s="104"/>
    </row>
    <row r="291" spans="2:10" x14ac:dyDescent="0.35">
      <c r="B291"/>
      <c r="C291"/>
      <c r="D291"/>
      <c r="E291"/>
      <c r="F291"/>
      <c r="G291"/>
      <c r="H291" s="104"/>
      <c r="I291" s="104"/>
      <c r="J291" s="104"/>
    </row>
    <row r="292" spans="2:10" x14ac:dyDescent="0.35">
      <c r="B292"/>
      <c r="C292"/>
      <c r="D292"/>
      <c r="E292"/>
      <c r="F292"/>
      <c r="G292"/>
      <c r="H292" s="104"/>
      <c r="I292" s="104"/>
      <c r="J292" s="104"/>
    </row>
    <row r="293" spans="2:10" x14ac:dyDescent="0.35">
      <c r="B293"/>
      <c r="C293"/>
      <c r="D293"/>
      <c r="E293"/>
      <c r="F293"/>
      <c r="G293"/>
      <c r="H293" s="104"/>
      <c r="I293" s="104"/>
      <c r="J293" s="104"/>
    </row>
    <row r="294" spans="2:10" x14ac:dyDescent="0.35">
      <c r="B294"/>
      <c r="C294"/>
      <c r="D294"/>
      <c r="E294"/>
      <c r="F294"/>
      <c r="G294"/>
      <c r="H294" s="104"/>
      <c r="I294" s="104"/>
      <c r="J294" s="104"/>
    </row>
    <row r="295" spans="2:10" x14ac:dyDescent="0.35">
      <c r="B295"/>
      <c r="C295"/>
      <c r="D295"/>
      <c r="E295"/>
      <c r="F295"/>
      <c r="G295"/>
      <c r="H295" s="104"/>
      <c r="I295" s="104"/>
      <c r="J295" s="104"/>
    </row>
    <row r="296" spans="2:10" x14ac:dyDescent="0.35">
      <c r="B296"/>
      <c r="C296"/>
      <c r="D296"/>
      <c r="E296"/>
      <c r="F296"/>
      <c r="G296"/>
      <c r="H296" s="104"/>
      <c r="I296" s="104"/>
      <c r="J296" s="104"/>
    </row>
    <row r="297" spans="2:10" x14ac:dyDescent="0.35">
      <c r="B297"/>
      <c r="C297"/>
      <c r="D297"/>
      <c r="E297"/>
      <c r="F297"/>
      <c r="G297"/>
      <c r="H297" s="104"/>
      <c r="I297" s="104"/>
      <c r="J297" s="104"/>
    </row>
    <row r="298" spans="2:10" x14ac:dyDescent="0.35">
      <c r="B298"/>
      <c r="C298"/>
      <c r="D298"/>
      <c r="E298"/>
      <c r="F298"/>
      <c r="G298"/>
      <c r="H298" s="104"/>
      <c r="I298" s="104"/>
      <c r="J298" s="104"/>
    </row>
    <row r="299" spans="2:10" x14ac:dyDescent="0.35">
      <c r="B299"/>
      <c r="C299"/>
      <c r="D299"/>
      <c r="E299"/>
      <c r="F299"/>
      <c r="G299"/>
      <c r="H299" s="104"/>
      <c r="I299" s="104"/>
      <c r="J299" s="104"/>
    </row>
    <row r="300" spans="2:10" x14ac:dyDescent="0.35">
      <c r="B300"/>
      <c r="C300"/>
      <c r="D300"/>
      <c r="E300"/>
      <c r="F300"/>
      <c r="G300"/>
      <c r="H300" s="104"/>
      <c r="I300" s="104"/>
      <c r="J300" s="104"/>
    </row>
    <row r="301" spans="2:10" x14ac:dyDescent="0.35">
      <c r="B301"/>
      <c r="C301"/>
      <c r="D301"/>
      <c r="E301"/>
      <c r="F301"/>
      <c r="G301"/>
      <c r="H301" s="104"/>
      <c r="I301" s="104"/>
      <c r="J301" s="104"/>
    </row>
    <row r="302" spans="2:10" x14ac:dyDescent="0.35">
      <c r="B302"/>
      <c r="C302"/>
      <c r="D302"/>
      <c r="E302"/>
      <c r="F302"/>
      <c r="G302"/>
      <c r="H302" s="104"/>
      <c r="I302" s="104"/>
      <c r="J302" s="104"/>
    </row>
    <row r="303" spans="2:10" x14ac:dyDescent="0.35">
      <c r="B303"/>
      <c r="C303"/>
      <c r="D303"/>
      <c r="E303"/>
      <c r="F303"/>
      <c r="G303"/>
      <c r="H303" s="104"/>
      <c r="I303" s="104"/>
      <c r="J303" s="104"/>
    </row>
    <row r="304" spans="2:10" x14ac:dyDescent="0.35">
      <c r="B304"/>
      <c r="C304"/>
      <c r="D304"/>
      <c r="E304"/>
      <c r="F304"/>
      <c r="G304"/>
      <c r="H304" s="104"/>
      <c r="I304" s="104"/>
      <c r="J304" s="104"/>
    </row>
    <row r="305" spans="2:10" x14ac:dyDescent="0.35">
      <c r="B305"/>
      <c r="C305"/>
      <c r="D305"/>
      <c r="E305"/>
      <c r="F305"/>
      <c r="G305"/>
      <c r="H305" s="104"/>
      <c r="I305" s="104"/>
      <c r="J305" s="104"/>
    </row>
    <row r="306" spans="2:10" x14ac:dyDescent="0.35">
      <c r="B306"/>
      <c r="C306"/>
      <c r="D306"/>
      <c r="E306"/>
      <c r="F306"/>
      <c r="G306"/>
      <c r="H306" s="104"/>
      <c r="I306" s="104"/>
      <c r="J306" s="104"/>
    </row>
    <row r="307" spans="2:10" x14ac:dyDescent="0.35">
      <c r="B307"/>
      <c r="C307"/>
      <c r="D307"/>
      <c r="E307"/>
      <c r="F307"/>
      <c r="G307"/>
      <c r="H307" s="104"/>
      <c r="I307" s="104"/>
      <c r="J307" s="104"/>
    </row>
    <row r="308" spans="2:10" x14ac:dyDescent="0.35">
      <c r="B308"/>
      <c r="C308"/>
      <c r="D308"/>
      <c r="E308"/>
      <c r="F308"/>
      <c r="G308"/>
      <c r="H308" s="104"/>
      <c r="I308" s="104"/>
      <c r="J308" s="104"/>
    </row>
    <row r="309" spans="2:10" x14ac:dyDescent="0.35">
      <c r="B309"/>
      <c r="C309"/>
      <c r="D309"/>
      <c r="E309"/>
      <c r="F309"/>
      <c r="G309"/>
      <c r="H309" s="104"/>
      <c r="I309" s="104"/>
      <c r="J309" s="104"/>
    </row>
    <row r="310" spans="2:10" x14ac:dyDescent="0.35">
      <c r="B310"/>
      <c r="C310"/>
      <c r="D310"/>
      <c r="E310"/>
      <c r="F310"/>
      <c r="G310"/>
      <c r="H310" s="104"/>
      <c r="I310" s="104"/>
      <c r="J310" s="104"/>
    </row>
    <row r="311" spans="2:10" x14ac:dyDescent="0.35">
      <c r="B311"/>
      <c r="C311"/>
      <c r="D311"/>
      <c r="E311"/>
      <c r="F311"/>
      <c r="G311"/>
      <c r="H311" s="104"/>
      <c r="I311" s="104"/>
      <c r="J311" s="104"/>
    </row>
    <row r="312" spans="2:10" x14ac:dyDescent="0.35">
      <c r="B312"/>
      <c r="C312"/>
      <c r="D312"/>
      <c r="E312"/>
      <c r="F312"/>
      <c r="G312"/>
      <c r="H312" s="104"/>
      <c r="I312" s="104"/>
      <c r="J312" s="104"/>
    </row>
    <row r="313" spans="2:10" x14ac:dyDescent="0.35">
      <c r="B313"/>
      <c r="C313"/>
      <c r="D313"/>
      <c r="E313"/>
      <c r="F313"/>
      <c r="G313"/>
      <c r="H313" s="104"/>
      <c r="I313" s="104"/>
      <c r="J313" s="104"/>
    </row>
    <row r="314" spans="2:10" x14ac:dyDescent="0.35">
      <c r="B314"/>
      <c r="C314"/>
      <c r="D314"/>
      <c r="E314"/>
      <c r="F314"/>
      <c r="G314"/>
      <c r="H314" s="104"/>
      <c r="I314" s="104"/>
      <c r="J314" s="104"/>
    </row>
    <row r="315" spans="2:10" x14ac:dyDescent="0.35">
      <c r="B315"/>
      <c r="C315"/>
      <c r="D315"/>
      <c r="E315"/>
      <c r="F315"/>
      <c r="G315"/>
      <c r="H315" s="104"/>
      <c r="I315" s="104"/>
      <c r="J315" s="104"/>
    </row>
    <row r="316" spans="2:10" x14ac:dyDescent="0.35">
      <c r="B316"/>
      <c r="C316"/>
      <c r="D316"/>
      <c r="E316"/>
      <c r="F316"/>
      <c r="G316"/>
      <c r="H316" s="104"/>
      <c r="I316" s="104"/>
      <c r="J316" s="104"/>
    </row>
    <row r="317" spans="2:10" x14ac:dyDescent="0.35">
      <c r="B317"/>
      <c r="C317"/>
      <c r="D317"/>
      <c r="E317"/>
      <c r="F317"/>
      <c r="G317"/>
      <c r="H317" s="104"/>
      <c r="I317" s="104"/>
      <c r="J317" s="104"/>
    </row>
    <row r="318" spans="2:10" x14ac:dyDescent="0.35">
      <c r="B318"/>
      <c r="C318"/>
      <c r="D318"/>
      <c r="E318"/>
      <c r="F318"/>
      <c r="G318"/>
      <c r="H318" s="104"/>
      <c r="I318" s="104"/>
      <c r="J318" s="104"/>
    </row>
    <row r="319" spans="2:10" x14ac:dyDescent="0.35">
      <c r="B319"/>
      <c r="C319"/>
      <c r="D319"/>
      <c r="E319"/>
      <c r="F319"/>
      <c r="G319"/>
      <c r="H319" s="104"/>
      <c r="I319" s="104"/>
      <c r="J319" s="104"/>
    </row>
    <row r="320" spans="2:10" x14ac:dyDescent="0.35">
      <c r="B320"/>
      <c r="C320"/>
      <c r="D320"/>
      <c r="E320"/>
      <c r="F320"/>
      <c r="G320"/>
      <c r="H320" s="104"/>
      <c r="I320" s="104"/>
      <c r="J320" s="104"/>
    </row>
    <row r="321" spans="2:10" x14ac:dyDescent="0.35">
      <c r="B321"/>
      <c r="C321"/>
      <c r="D321"/>
      <c r="E321"/>
      <c r="F321"/>
      <c r="G321"/>
      <c r="H321" s="104"/>
      <c r="I321" s="104"/>
      <c r="J321" s="104"/>
    </row>
    <row r="322" spans="2:10" x14ac:dyDescent="0.35">
      <c r="B322"/>
      <c r="C322"/>
      <c r="D322"/>
      <c r="E322"/>
      <c r="F322"/>
      <c r="G322"/>
      <c r="H322" s="104"/>
      <c r="I322" s="104"/>
      <c r="J322" s="104"/>
    </row>
    <row r="323" spans="2:10" x14ac:dyDescent="0.35">
      <c r="B323"/>
      <c r="C323"/>
      <c r="D323"/>
      <c r="E323"/>
      <c r="F323"/>
      <c r="G323"/>
      <c r="H323" s="104"/>
      <c r="I323" s="104"/>
      <c r="J323" s="104"/>
    </row>
    <row r="324" spans="2:10" x14ac:dyDescent="0.35">
      <c r="B324"/>
      <c r="C324"/>
      <c r="D324"/>
      <c r="E324"/>
      <c r="F324"/>
      <c r="G324"/>
      <c r="H324" s="104"/>
      <c r="I324" s="104"/>
      <c r="J324" s="104"/>
    </row>
    <row r="325" spans="2:10" x14ac:dyDescent="0.35">
      <c r="B325"/>
      <c r="C325"/>
      <c r="D325"/>
      <c r="E325"/>
      <c r="F325"/>
      <c r="G325"/>
      <c r="H325" s="104"/>
      <c r="I325" s="104"/>
      <c r="J325" s="104"/>
    </row>
    <row r="326" spans="2:10" x14ac:dyDescent="0.35">
      <c r="B326"/>
      <c r="C326"/>
      <c r="D326"/>
      <c r="E326"/>
      <c r="F326"/>
      <c r="G326"/>
      <c r="H326" s="104"/>
      <c r="I326" s="104"/>
      <c r="J326" s="104"/>
    </row>
    <row r="327" spans="2:10" x14ac:dyDescent="0.35">
      <c r="B327"/>
      <c r="C327"/>
      <c r="D327"/>
      <c r="E327"/>
      <c r="F327"/>
      <c r="G327"/>
      <c r="H327" s="104"/>
      <c r="I327" s="104"/>
      <c r="J327" s="104"/>
    </row>
    <row r="328" spans="2:10" x14ac:dyDescent="0.35">
      <c r="F328" s="185"/>
      <c r="I328" s="104"/>
      <c r="J328" s="104"/>
    </row>
    <row r="329" spans="2:10" x14ac:dyDescent="0.35">
      <c r="F329" s="185"/>
      <c r="I329" s="104"/>
      <c r="J329" s="104"/>
    </row>
    <row r="330" spans="2:10" x14ac:dyDescent="0.35">
      <c r="F330" s="185"/>
      <c r="I330" s="104"/>
      <c r="J330" s="104"/>
    </row>
    <row r="331" spans="2:10" x14ac:dyDescent="0.35">
      <c r="F331" s="185"/>
      <c r="I331" s="104"/>
      <c r="J331" s="104"/>
    </row>
    <row r="332" spans="2:10" x14ac:dyDescent="0.35">
      <c r="F332" s="185"/>
      <c r="I332" s="104"/>
      <c r="J332" s="104"/>
    </row>
    <row r="333" spans="2:10" x14ac:dyDescent="0.35">
      <c r="F333" s="185"/>
      <c r="I333" s="104"/>
      <c r="J333" s="104"/>
    </row>
    <row r="334" spans="2:10" x14ac:dyDescent="0.35">
      <c r="F334" s="185"/>
      <c r="I334" s="104"/>
      <c r="J334" s="104"/>
    </row>
    <row r="335" spans="2:10" x14ac:dyDescent="0.35">
      <c r="F335" s="185"/>
      <c r="I335" s="104"/>
      <c r="J335" s="104"/>
    </row>
    <row r="336" spans="2:10" x14ac:dyDescent="0.35">
      <c r="F336" s="185"/>
      <c r="I336" s="104"/>
      <c r="J336" s="104"/>
    </row>
    <row r="337" spans="6:10" x14ac:dyDescent="0.35">
      <c r="F337" s="185"/>
      <c r="I337" s="104"/>
      <c r="J337" s="104"/>
    </row>
    <row r="338" spans="6:10" x14ac:dyDescent="0.35">
      <c r="F338" s="185"/>
      <c r="I338" s="104"/>
      <c r="J338" s="104"/>
    </row>
    <row r="339" spans="6:10" x14ac:dyDescent="0.35">
      <c r="F339" s="185"/>
      <c r="I339" s="104"/>
      <c r="J339" s="104"/>
    </row>
    <row r="340" spans="6:10" x14ac:dyDescent="0.35">
      <c r="F340" s="185"/>
      <c r="I340" s="104"/>
      <c r="J340" s="104"/>
    </row>
    <row r="341" spans="6:10" x14ac:dyDescent="0.35">
      <c r="F341" s="185"/>
      <c r="I341" s="104"/>
      <c r="J341" s="104"/>
    </row>
    <row r="342" spans="6:10" x14ac:dyDescent="0.35">
      <c r="F342" s="185"/>
      <c r="I342" s="104"/>
      <c r="J342" s="104"/>
    </row>
    <row r="343" spans="6:10" x14ac:dyDescent="0.35">
      <c r="F343" s="185"/>
      <c r="I343" s="104"/>
      <c r="J343" s="104"/>
    </row>
    <row r="344" spans="6:10" x14ac:dyDescent="0.35">
      <c r="F344" s="185"/>
      <c r="I344" s="104"/>
      <c r="J344" s="104"/>
    </row>
    <row r="345" spans="6:10" x14ac:dyDescent="0.35">
      <c r="F345" s="185"/>
      <c r="I345" s="104"/>
      <c r="J345" s="104"/>
    </row>
    <row r="346" spans="6:10" x14ac:dyDescent="0.35">
      <c r="F346" s="185"/>
      <c r="I346" s="104"/>
      <c r="J346" s="104"/>
    </row>
    <row r="347" spans="6:10" x14ac:dyDescent="0.35">
      <c r="F347" s="185"/>
      <c r="I347" s="104"/>
      <c r="J347" s="104"/>
    </row>
    <row r="348" spans="6:10" x14ac:dyDescent="0.35">
      <c r="F348" s="185"/>
      <c r="I348" s="104"/>
      <c r="J348" s="104"/>
    </row>
    <row r="349" spans="6:10" x14ac:dyDescent="0.35">
      <c r="F349" s="185"/>
      <c r="I349" s="104"/>
      <c r="J349" s="104"/>
    </row>
    <row r="350" spans="6:10" x14ac:dyDescent="0.35">
      <c r="F350" s="185"/>
      <c r="I350" s="104"/>
      <c r="J350" s="104"/>
    </row>
    <row r="351" spans="6:10" x14ac:dyDescent="0.35">
      <c r="F351" s="185"/>
      <c r="I351" s="104"/>
      <c r="J351" s="104"/>
    </row>
    <row r="352" spans="6:10" x14ac:dyDescent="0.35">
      <c r="F352" s="185"/>
      <c r="I352" s="104"/>
      <c r="J352" s="104"/>
    </row>
    <row r="353" spans="6:10" x14ac:dyDescent="0.35">
      <c r="F353" s="185"/>
      <c r="I353" s="104"/>
      <c r="J353" s="104"/>
    </row>
    <row r="354" spans="6:10" x14ac:dyDescent="0.35">
      <c r="F354" s="185"/>
      <c r="I354" s="104"/>
      <c r="J354" s="104"/>
    </row>
    <row r="355" spans="6:10" x14ac:dyDescent="0.35">
      <c r="F355" s="185"/>
      <c r="I355" s="104"/>
      <c r="J355" s="104"/>
    </row>
    <row r="356" spans="6:10" x14ac:dyDescent="0.35">
      <c r="F356" s="185"/>
      <c r="I356" s="104"/>
      <c r="J356" s="104"/>
    </row>
    <row r="357" spans="6:10" x14ac:dyDescent="0.35">
      <c r="F357" s="185"/>
      <c r="I357" s="104"/>
      <c r="J357" s="104"/>
    </row>
    <row r="358" spans="6:10" x14ac:dyDescent="0.35">
      <c r="F358" s="185"/>
      <c r="I358" s="104"/>
      <c r="J358" s="104"/>
    </row>
    <row r="359" spans="6:10" x14ac:dyDescent="0.35">
      <c r="F359" s="185"/>
      <c r="I359" s="104"/>
      <c r="J359" s="104"/>
    </row>
    <row r="360" spans="6:10" x14ac:dyDescent="0.35">
      <c r="F360" s="185"/>
      <c r="I360" s="104"/>
      <c r="J360" s="104"/>
    </row>
    <row r="361" spans="6:10" x14ac:dyDescent="0.35">
      <c r="F361" s="185"/>
      <c r="I361" s="104"/>
      <c r="J361" s="104"/>
    </row>
    <row r="362" spans="6:10" x14ac:dyDescent="0.35">
      <c r="F362" s="185"/>
      <c r="I362" s="104"/>
      <c r="J362" s="104"/>
    </row>
    <row r="363" spans="6:10" x14ac:dyDescent="0.35">
      <c r="F363" s="185"/>
      <c r="I363" s="104"/>
      <c r="J363" s="104"/>
    </row>
    <row r="364" spans="6:10" x14ac:dyDescent="0.35">
      <c r="F364" s="185"/>
      <c r="I364" s="104"/>
      <c r="J364" s="104"/>
    </row>
    <row r="365" spans="6:10" x14ac:dyDescent="0.35">
      <c r="F365" s="185"/>
      <c r="I365" s="104"/>
      <c r="J365" s="104"/>
    </row>
    <row r="366" spans="6:10" x14ac:dyDescent="0.35">
      <c r="F366" s="185"/>
      <c r="I366" s="104"/>
      <c r="J366" s="104"/>
    </row>
    <row r="367" spans="6:10" x14ac:dyDescent="0.35">
      <c r="F367" s="185"/>
      <c r="I367" s="104"/>
      <c r="J367" s="104"/>
    </row>
    <row r="368" spans="6:10" x14ac:dyDescent="0.35">
      <c r="F368" s="185"/>
      <c r="I368" s="104"/>
      <c r="J368" s="104"/>
    </row>
    <row r="369" spans="6:10" x14ac:dyDescent="0.35">
      <c r="F369" s="185"/>
      <c r="I369" s="104"/>
      <c r="J369" s="104"/>
    </row>
    <row r="370" spans="6:10" x14ac:dyDescent="0.35">
      <c r="F370" s="185"/>
      <c r="I370" s="104"/>
      <c r="J370" s="104"/>
    </row>
    <row r="371" spans="6:10" x14ac:dyDescent="0.35">
      <c r="F371" s="185"/>
      <c r="I371" s="104"/>
      <c r="J371" s="104"/>
    </row>
    <row r="372" spans="6:10" x14ac:dyDescent="0.35">
      <c r="F372" s="185"/>
      <c r="I372" s="104"/>
      <c r="J372" s="104"/>
    </row>
    <row r="373" spans="6:10" x14ac:dyDescent="0.35">
      <c r="F373" s="185"/>
      <c r="I373" s="104"/>
      <c r="J373" s="104"/>
    </row>
    <row r="374" spans="6:10" x14ac:dyDescent="0.35">
      <c r="F374" s="185"/>
      <c r="I374" s="104"/>
      <c r="J374" s="104"/>
    </row>
    <row r="375" spans="6:10" x14ac:dyDescent="0.35">
      <c r="F375" s="185"/>
      <c r="I375" s="104"/>
      <c r="J375" s="104"/>
    </row>
    <row r="376" spans="6:10" x14ac:dyDescent="0.35">
      <c r="F376" s="185"/>
      <c r="I376" s="104"/>
      <c r="J376" s="104"/>
    </row>
    <row r="377" spans="6:10" x14ac:dyDescent="0.35">
      <c r="F377" s="185"/>
      <c r="I377" s="104"/>
      <c r="J377" s="104"/>
    </row>
    <row r="378" spans="6:10" x14ac:dyDescent="0.35">
      <c r="F378" s="185"/>
      <c r="I378" s="104"/>
      <c r="J378" s="104"/>
    </row>
    <row r="379" spans="6:10" x14ac:dyDescent="0.35">
      <c r="F379" s="185"/>
      <c r="I379" s="104"/>
      <c r="J379" s="104"/>
    </row>
    <row r="380" spans="6:10" x14ac:dyDescent="0.35">
      <c r="F380" s="185"/>
      <c r="I380" s="104"/>
      <c r="J380" s="104"/>
    </row>
    <row r="381" spans="6:10" x14ac:dyDescent="0.35">
      <c r="F381" s="185"/>
      <c r="I381" s="104"/>
      <c r="J381" s="104"/>
    </row>
    <row r="382" spans="6:10" x14ac:dyDescent="0.35">
      <c r="F382" s="185"/>
      <c r="I382" s="104"/>
      <c r="J382" s="104"/>
    </row>
    <row r="383" spans="6:10" x14ac:dyDescent="0.35">
      <c r="F383" s="185"/>
      <c r="I383" s="104"/>
      <c r="J383" s="104"/>
    </row>
    <row r="384" spans="6:10" x14ac:dyDescent="0.35">
      <c r="F384" s="185"/>
      <c r="I384" s="104"/>
      <c r="J384" s="104"/>
    </row>
    <row r="385" spans="6:10" x14ac:dyDescent="0.35">
      <c r="F385" s="185"/>
      <c r="I385" s="104"/>
      <c r="J385" s="104"/>
    </row>
    <row r="386" spans="6:10" x14ac:dyDescent="0.35">
      <c r="F386" s="185"/>
      <c r="I386" s="104"/>
      <c r="J386" s="104"/>
    </row>
    <row r="387" spans="6:10" x14ac:dyDescent="0.35">
      <c r="F387" s="185"/>
      <c r="I387" s="104"/>
      <c r="J387" s="104"/>
    </row>
    <row r="388" spans="6:10" x14ac:dyDescent="0.35">
      <c r="F388" s="185"/>
      <c r="I388" s="104"/>
      <c r="J388" s="104"/>
    </row>
    <row r="389" spans="6:10" x14ac:dyDescent="0.35">
      <c r="F389" s="185"/>
      <c r="I389" s="104"/>
      <c r="J389" s="104"/>
    </row>
    <row r="390" spans="6:10" x14ac:dyDescent="0.35">
      <c r="F390" s="185"/>
      <c r="I390" s="104"/>
      <c r="J390" s="104"/>
    </row>
    <row r="391" spans="6:10" x14ac:dyDescent="0.35">
      <c r="F391" s="185"/>
      <c r="I391" s="104"/>
      <c r="J391" s="104"/>
    </row>
    <row r="392" spans="6:10" x14ac:dyDescent="0.35">
      <c r="F392" s="185"/>
      <c r="I392" s="104"/>
      <c r="J392" s="104"/>
    </row>
    <row r="393" spans="6:10" x14ac:dyDescent="0.35">
      <c r="F393" s="185"/>
      <c r="I393" s="104"/>
      <c r="J393" s="104"/>
    </row>
    <row r="394" spans="6:10" x14ac:dyDescent="0.35">
      <c r="F394" s="185"/>
      <c r="I394" s="104"/>
      <c r="J394" s="104"/>
    </row>
    <row r="395" spans="6:10" x14ac:dyDescent="0.35">
      <c r="F395" s="185"/>
      <c r="I395" s="104"/>
      <c r="J395" s="104"/>
    </row>
    <row r="396" spans="6:10" x14ac:dyDescent="0.35">
      <c r="F396" s="185"/>
      <c r="I396" s="104"/>
      <c r="J396" s="104"/>
    </row>
    <row r="397" spans="6:10" x14ac:dyDescent="0.35">
      <c r="F397" s="185"/>
      <c r="I397" s="104"/>
      <c r="J397" s="104"/>
    </row>
    <row r="398" spans="6:10" x14ac:dyDescent="0.35">
      <c r="F398" s="185"/>
      <c r="I398" s="104"/>
      <c r="J398" s="104"/>
    </row>
    <row r="399" spans="6:10" x14ac:dyDescent="0.35">
      <c r="F399" s="185"/>
      <c r="I399" s="104"/>
      <c r="J399" s="104"/>
    </row>
    <row r="400" spans="6:10" x14ac:dyDescent="0.35">
      <c r="F400" s="185"/>
      <c r="I400" s="104"/>
      <c r="J400" s="104"/>
    </row>
    <row r="401" spans="6:10" x14ac:dyDescent="0.35">
      <c r="F401" s="185"/>
      <c r="I401" s="104"/>
      <c r="J401" s="104"/>
    </row>
    <row r="402" spans="6:10" x14ac:dyDescent="0.35">
      <c r="F402" s="185"/>
      <c r="I402" s="104"/>
      <c r="J402" s="104"/>
    </row>
    <row r="403" spans="6:10" x14ac:dyDescent="0.35">
      <c r="F403" s="185"/>
      <c r="I403" s="104"/>
      <c r="J403" s="104"/>
    </row>
    <row r="404" spans="6:10" x14ac:dyDescent="0.35">
      <c r="F404" s="185"/>
      <c r="I404" s="104"/>
      <c r="J404" s="104"/>
    </row>
    <row r="405" spans="6:10" x14ac:dyDescent="0.35">
      <c r="F405" s="185"/>
      <c r="I405" s="104"/>
      <c r="J405" s="104"/>
    </row>
    <row r="406" spans="6:10" x14ac:dyDescent="0.35">
      <c r="F406" s="185"/>
      <c r="I406" s="104"/>
      <c r="J406" s="104"/>
    </row>
    <row r="407" spans="6:10" x14ac:dyDescent="0.35">
      <c r="F407" s="185"/>
      <c r="I407" s="104"/>
      <c r="J407" s="104"/>
    </row>
    <row r="408" spans="6:10" x14ac:dyDescent="0.35">
      <c r="F408" s="185"/>
      <c r="I408" s="104"/>
      <c r="J408" s="104"/>
    </row>
    <row r="409" spans="6:10" x14ac:dyDescent="0.35">
      <c r="F409" s="185"/>
      <c r="I409" s="104"/>
      <c r="J409" s="104"/>
    </row>
    <row r="410" spans="6:10" x14ac:dyDescent="0.35">
      <c r="F410" s="185"/>
      <c r="I410" s="104"/>
      <c r="J410" s="104"/>
    </row>
    <row r="411" spans="6:10" x14ac:dyDescent="0.35">
      <c r="F411" s="185"/>
      <c r="I411" s="104"/>
      <c r="J411" s="104"/>
    </row>
    <row r="412" spans="6:10" x14ac:dyDescent="0.35">
      <c r="F412" s="185"/>
      <c r="I412" s="104"/>
      <c r="J412" s="104"/>
    </row>
    <row r="413" spans="6:10" x14ac:dyDescent="0.35">
      <c r="F413" s="185"/>
      <c r="I413" s="104"/>
      <c r="J413" s="104"/>
    </row>
    <row r="414" spans="6:10" x14ac:dyDescent="0.35">
      <c r="F414" s="185"/>
      <c r="I414" s="104"/>
      <c r="J414" s="104"/>
    </row>
    <row r="415" spans="6:10" x14ac:dyDescent="0.35">
      <c r="F415" s="185"/>
      <c r="I415" s="104"/>
      <c r="J415" s="104"/>
    </row>
    <row r="416" spans="6:10" x14ac:dyDescent="0.35">
      <c r="F416" s="185"/>
      <c r="I416" s="104"/>
      <c r="J416" s="104"/>
    </row>
    <row r="417" spans="6:10" x14ac:dyDescent="0.35">
      <c r="F417" s="185"/>
      <c r="I417" s="104"/>
      <c r="J417" s="104"/>
    </row>
    <row r="418" spans="6:10" x14ac:dyDescent="0.35">
      <c r="F418" s="185"/>
      <c r="I418" s="104"/>
      <c r="J418" s="104"/>
    </row>
    <row r="419" spans="6:10" x14ac:dyDescent="0.35">
      <c r="F419" s="185"/>
      <c r="I419" s="104"/>
      <c r="J419" s="104"/>
    </row>
    <row r="420" spans="6:10" x14ac:dyDescent="0.35">
      <c r="F420" s="185"/>
      <c r="I420" s="104"/>
      <c r="J420" s="104"/>
    </row>
    <row r="421" spans="6:10" x14ac:dyDescent="0.35">
      <c r="F421" s="185"/>
      <c r="I421" s="104"/>
      <c r="J421" s="104"/>
    </row>
    <row r="422" spans="6:10" x14ac:dyDescent="0.35">
      <c r="F422" s="185"/>
      <c r="I422" s="104"/>
      <c r="J422" s="104"/>
    </row>
    <row r="423" spans="6:10" x14ac:dyDescent="0.35">
      <c r="F423" s="185"/>
      <c r="I423" s="104"/>
      <c r="J423" s="104"/>
    </row>
    <row r="424" spans="6:10" x14ac:dyDescent="0.35">
      <c r="F424" s="185"/>
      <c r="I424" s="104"/>
      <c r="J424" s="104"/>
    </row>
    <row r="425" spans="6:10" x14ac:dyDescent="0.35">
      <c r="F425" s="185"/>
      <c r="I425" s="104"/>
      <c r="J425" s="104"/>
    </row>
    <row r="426" spans="6:10" x14ac:dyDescent="0.35">
      <c r="F426" s="185"/>
      <c r="I426" s="104"/>
      <c r="J426" s="104"/>
    </row>
    <row r="427" spans="6:10" x14ac:dyDescent="0.35">
      <c r="F427" s="185"/>
      <c r="I427" s="104"/>
      <c r="J427" s="104"/>
    </row>
    <row r="428" spans="6:10" x14ac:dyDescent="0.35">
      <c r="F428" s="185"/>
      <c r="I428" s="104"/>
      <c r="J428" s="104"/>
    </row>
    <row r="429" spans="6:10" x14ac:dyDescent="0.35">
      <c r="F429" s="185"/>
      <c r="I429" s="104"/>
      <c r="J429" s="104"/>
    </row>
    <row r="430" spans="6:10" x14ac:dyDescent="0.35">
      <c r="F430" s="185"/>
      <c r="I430" s="104"/>
      <c r="J430" s="104"/>
    </row>
    <row r="431" spans="6:10" x14ac:dyDescent="0.35">
      <c r="F431" s="185"/>
      <c r="I431" s="104"/>
      <c r="J431" s="104"/>
    </row>
    <row r="432" spans="6:10" x14ac:dyDescent="0.35">
      <c r="F432" s="185"/>
      <c r="I432" s="104"/>
      <c r="J432" s="104"/>
    </row>
    <row r="433" spans="6:10" x14ac:dyDescent="0.35">
      <c r="F433" s="185"/>
      <c r="I433" s="104"/>
      <c r="J433" s="104"/>
    </row>
    <row r="434" spans="6:10" x14ac:dyDescent="0.35">
      <c r="F434" s="185"/>
      <c r="I434" s="104"/>
      <c r="J434" s="104"/>
    </row>
    <row r="435" spans="6:10" x14ac:dyDescent="0.35">
      <c r="F435" s="185"/>
      <c r="I435" s="104"/>
      <c r="J435" s="104"/>
    </row>
    <row r="436" spans="6:10" x14ac:dyDescent="0.35">
      <c r="F436" s="185"/>
      <c r="I436" s="104"/>
      <c r="J436" s="104"/>
    </row>
    <row r="437" spans="6:10" x14ac:dyDescent="0.35">
      <c r="F437" s="185"/>
      <c r="I437" s="104"/>
      <c r="J437" s="104"/>
    </row>
    <row r="438" spans="6:10" x14ac:dyDescent="0.35">
      <c r="F438" s="185"/>
      <c r="I438" s="104"/>
      <c r="J438" s="104"/>
    </row>
    <row r="439" spans="6:10" x14ac:dyDescent="0.35">
      <c r="F439" s="185"/>
      <c r="I439" s="104"/>
      <c r="J439" s="104"/>
    </row>
    <row r="440" spans="6:10" x14ac:dyDescent="0.35">
      <c r="F440" s="185"/>
      <c r="I440" s="104"/>
      <c r="J440" s="104"/>
    </row>
    <row r="441" spans="6:10" x14ac:dyDescent="0.35">
      <c r="F441" s="185"/>
      <c r="I441" s="104"/>
      <c r="J441" s="104"/>
    </row>
    <row r="442" spans="6:10" x14ac:dyDescent="0.35">
      <c r="F442" s="185"/>
      <c r="I442" s="104"/>
      <c r="J442" s="104"/>
    </row>
    <row r="443" spans="6:10" x14ac:dyDescent="0.35">
      <c r="F443" s="185"/>
      <c r="I443" s="104"/>
      <c r="J443" s="104"/>
    </row>
    <row r="444" spans="6:10" x14ac:dyDescent="0.35">
      <c r="F444" s="185"/>
      <c r="I444" s="104"/>
      <c r="J444" s="104"/>
    </row>
    <row r="445" spans="6:10" x14ac:dyDescent="0.35">
      <c r="F445" s="185"/>
      <c r="I445" s="104"/>
      <c r="J445" s="104"/>
    </row>
    <row r="446" spans="6:10" x14ac:dyDescent="0.35">
      <c r="F446" s="185"/>
      <c r="I446" s="104"/>
      <c r="J446" s="104"/>
    </row>
    <row r="447" spans="6:10" x14ac:dyDescent="0.35">
      <c r="F447" s="185"/>
      <c r="I447" s="104"/>
      <c r="J447" s="104"/>
    </row>
    <row r="448" spans="6:10" x14ac:dyDescent="0.35">
      <c r="F448" s="185"/>
      <c r="I448" s="104"/>
      <c r="J448" s="104"/>
    </row>
    <row r="449" spans="6:10" x14ac:dyDescent="0.35">
      <c r="F449" s="185"/>
      <c r="I449" s="104"/>
      <c r="J449" s="104"/>
    </row>
    <row r="450" spans="6:10" x14ac:dyDescent="0.35">
      <c r="F450" s="185"/>
      <c r="I450" s="104"/>
      <c r="J450" s="104"/>
    </row>
    <row r="451" spans="6:10" x14ac:dyDescent="0.35">
      <c r="F451" s="185"/>
      <c r="I451" s="104"/>
      <c r="J451" s="104"/>
    </row>
    <row r="452" spans="6:10" x14ac:dyDescent="0.35">
      <c r="F452" s="185"/>
      <c r="I452" s="104"/>
      <c r="J452" s="104"/>
    </row>
    <row r="453" spans="6:10" x14ac:dyDescent="0.35">
      <c r="F453" s="185"/>
      <c r="I453" s="104"/>
      <c r="J453" s="104"/>
    </row>
    <row r="454" spans="6:10" x14ac:dyDescent="0.35">
      <c r="F454" s="185"/>
      <c r="I454" s="104"/>
      <c r="J454" s="104"/>
    </row>
    <row r="455" spans="6:10" x14ac:dyDescent="0.35">
      <c r="F455" s="185"/>
      <c r="I455" s="104"/>
      <c r="J455" s="104"/>
    </row>
    <row r="456" spans="6:10" x14ac:dyDescent="0.35">
      <c r="F456" s="185"/>
      <c r="I456" s="104"/>
      <c r="J456" s="104"/>
    </row>
    <row r="457" spans="6:10" x14ac:dyDescent="0.35">
      <c r="F457" s="185"/>
      <c r="I457" s="104"/>
      <c r="J457" s="104"/>
    </row>
    <row r="458" spans="6:10" x14ac:dyDescent="0.35">
      <c r="F458" s="185"/>
      <c r="I458" s="104"/>
      <c r="J458" s="104"/>
    </row>
    <row r="459" spans="6:10" x14ac:dyDescent="0.35">
      <c r="F459" s="185"/>
      <c r="I459" s="104"/>
      <c r="J459" s="104"/>
    </row>
    <row r="460" spans="6:10" x14ac:dyDescent="0.35">
      <c r="F460" s="185"/>
      <c r="I460" s="104"/>
      <c r="J460" s="104"/>
    </row>
    <row r="461" spans="6:10" x14ac:dyDescent="0.35">
      <c r="F461" s="185"/>
      <c r="I461" s="104"/>
      <c r="J461" s="104"/>
    </row>
    <row r="462" spans="6:10" x14ac:dyDescent="0.35">
      <c r="F462" s="185"/>
      <c r="I462" s="104"/>
      <c r="J462" s="104"/>
    </row>
    <row r="463" spans="6:10" x14ac:dyDescent="0.35">
      <c r="F463" s="185"/>
      <c r="I463" s="104"/>
      <c r="J463" s="104"/>
    </row>
    <row r="464" spans="6:10" x14ac:dyDescent="0.35">
      <c r="F464" s="185"/>
      <c r="I464" s="104"/>
      <c r="J464" s="104"/>
    </row>
    <row r="465" spans="6:10" x14ac:dyDescent="0.35">
      <c r="F465" s="185"/>
      <c r="I465" s="104"/>
      <c r="J465" s="104"/>
    </row>
    <row r="466" spans="6:10" x14ac:dyDescent="0.35">
      <c r="F466" s="185"/>
      <c r="I466" s="104"/>
      <c r="J466" s="104"/>
    </row>
    <row r="467" spans="6:10" x14ac:dyDescent="0.35">
      <c r="F467" s="185"/>
      <c r="I467" s="104"/>
      <c r="J467" s="104"/>
    </row>
    <row r="468" spans="6:10" x14ac:dyDescent="0.35">
      <c r="F468" s="185"/>
      <c r="I468" s="104"/>
      <c r="J468" s="104"/>
    </row>
    <row r="469" spans="6:10" x14ac:dyDescent="0.35">
      <c r="F469" s="185"/>
      <c r="I469" s="104"/>
      <c r="J469" s="104"/>
    </row>
    <row r="470" spans="6:10" x14ac:dyDescent="0.35">
      <c r="F470" s="185"/>
      <c r="I470" s="104"/>
      <c r="J470" s="104"/>
    </row>
    <row r="471" spans="6:10" x14ac:dyDescent="0.35">
      <c r="F471" s="185"/>
      <c r="I471" s="104"/>
      <c r="J471" s="104"/>
    </row>
    <row r="472" spans="6:10" x14ac:dyDescent="0.35">
      <c r="F472" s="185"/>
      <c r="I472" s="104"/>
      <c r="J472" s="104"/>
    </row>
    <row r="473" spans="6:10" x14ac:dyDescent="0.35">
      <c r="F473" s="185"/>
      <c r="I473" s="104"/>
      <c r="J473" s="104"/>
    </row>
    <row r="474" spans="6:10" x14ac:dyDescent="0.35">
      <c r="F474" s="185"/>
      <c r="I474" s="104"/>
      <c r="J474" s="104"/>
    </row>
    <row r="475" spans="6:10" x14ac:dyDescent="0.35">
      <c r="F475" s="185"/>
      <c r="I475" s="104"/>
      <c r="J475" s="104"/>
    </row>
    <row r="476" spans="6:10" x14ac:dyDescent="0.35">
      <c r="F476" s="185"/>
      <c r="I476" s="104"/>
      <c r="J476" s="104"/>
    </row>
    <row r="477" spans="6:10" x14ac:dyDescent="0.35">
      <c r="F477" s="185"/>
      <c r="I477" s="104"/>
      <c r="J477" s="104"/>
    </row>
    <row r="478" spans="6:10" x14ac:dyDescent="0.35">
      <c r="F478" s="185"/>
      <c r="I478" s="104"/>
      <c r="J478" s="104"/>
    </row>
    <row r="479" spans="6:10" x14ac:dyDescent="0.35">
      <c r="F479" s="185"/>
      <c r="I479" s="104"/>
      <c r="J479" s="104"/>
    </row>
    <row r="480" spans="6:10" x14ac:dyDescent="0.35">
      <c r="F480" s="185"/>
      <c r="I480" s="104"/>
      <c r="J480" s="104"/>
    </row>
    <row r="481" spans="6:10" x14ac:dyDescent="0.35">
      <c r="F481" s="185"/>
      <c r="I481" s="104"/>
      <c r="J481" s="104"/>
    </row>
    <row r="482" spans="6:10" x14ac:dyDescent="0.35">
      <c r="F482" s="185"/>
      <c r="I482" s="104"/>
      <c r="J482" s="104"/>
    </row>
    <row r="483" spans="6:10" x14ac:dyDescent="0.35">
      <c r="F483" s="185"/>
      <c r="I483" s="104"/>
      <c r="J483" s="104"/>
    </row>
    <row r="484" spans="6:10" x14ac:dyDescent="0.35">
      <c r="F484" s="185"/>
      <c r="I484" s="104"/>
      <c r="J484" s="104"/>
    </row>
    <row r="485" spans="6:10" x14ac:dyDescent="0.35">
      <c r="F485" s="185"/>
      <c r="I485" s="104"/>
      <c r="J485" s="104"/>
    </row>
    <row r="486" spans="6:10" x14ac:dyDescent="0.35">
      <c r="F486" s="185"/>
      <c r="I486" s="104"/>
      <c r="J486" s="104"/>
    </row>
    <row r="487" spans="6:10" x14ac:dyDescent="0.35">
      <c r="F487" s="185"/>
      <c r="I487" s="104"/>
      <c r="J487" s="104"/>
    </row>
    <row r="488" spans="6:10" x14ac:dyDescent="0.35">
      <c r="F488" s="185"/>
      <c r="I488" s="104"/>
      <c r="J488" s="104"/>
    </row>
    <row r="489" spans="6:10" x14ac:dyDescent="0.35">
      <c r="F489" s="185"/>
      <c r="I489" s="104"/>
      <c r="J489" s="104"/>
    </row>
    <row r="490" spans="6:10" x14ac:dyDescent="0.35">
      <c r="F490" s="185"/>
      <c r="I490" s="104"/>
      <c r="J490" s="104"/>
    </row>
    <row r="491" spans="6:10" x14ac:dyDescent="0.35">
      <c r="F491" s="185"/>
      <c r="I491" s="104"/>
      <c r="J491" s="104"/>
    </row>
    <row r="492" spans="6:10" x14ac:dyDescent="0.35">
      <c r="F492" s="185"/>
      <c r="I492" s="104"/>
      <c r="J492" s="104"/>
    </row>
    <row r="493" spans="6:10" x14ac:dyDescent="0.35">
      <c r="F493" s="185"/>
      <c r="I493" s="104"/>
      <c r="J493" s="104"/>
    </row>
    <row r="494" spans="6:10" x14ac:dyDescent="0.35">
      <c r="F494" s="185"/>
      <c r="I494" s="104"/>
      <c r="J494" s="104"/>
    </row>
    <row r="495" spans="6:10" x14ac:dyDescent="0.35">
      <c r="F495" s="185"/>
      <c r="I495" s="104"/>
      <c r="J495" s="104"/>
    </row>
    <row r="496" spans="6:10" x14ac:dyDescent="0.35">
      <c r="F496" s="185"/>
      <c r="I496" s="104"/>
      <c r="J496" s="104"/>
    </row>
    <row r="497" spans="6:10" x14ac:dyDescent="0.35">
      <c r="F497" s="185"/>
      <c r="I497" s="104"/>
      <c r="J497" s="104"/>
    </row>
    <row r="498" spans="6:10" x14ac:dyDescent="0.35">
      <c r="F498" s="185"/>
      <c r="I498" s="104"/>
      <c r="J498" s="104"/>
    </row>
    <row r="499" spans="6:10" x14ac:dyDescent="0.35">
      <c r="F499" s="185"/>
      <c r="I499" s="104"/>
      <c r="J499" s="104"/>
    </row>
    <row r="500" spans="6:10" x14ac:dyDescent="0.35">
      <c r="F500" s="185"/>
      <c r="I500" s="104"/>
      <c r="J500" s="104"/>
    </row>
    <row r="501" spans="6:10" x14ac:dyDescent="0.35">
      <c r="F501" s="185"/>
      <c r="I501" s="104"/>
      <c r="J501" s="104"/>
    </row>
    <row r="502" spans="6:10" x14ac:dyDescent="0.35">
      <c r="F502" s="185"/>
      <c r="I502" s="104"/>
      <c r="J502" s="104"/>
    </row>
    <row r="503" spans="6:10" x14ac:dyDescent="0.35">
      <c r="F503" s="185"/>
      <c r="I503" s="104"/>
      <c r="J503" s="104"/>
    </row>
    <row r="504" spans="6:10" x14ac:dyDescent="0.35">
      <c r="F504" s="185"/>
      <c r="I504" s="104"/>
      <c r="J504" s="104"/>
    </row>
    <row r="505" spans="6:10" x14ac:dyDescent="0.35">
      <c r="F505" s="185"/>
      <c r="I505" s="104"/>
      <c r="J505" s="104"/>
    </row>
    <row r="506" spans="6:10" x14ac:dyDescent="0.35">
      <c r="F506" s="185"/>
      <c r="I506" s="104"/>
      <c r="J506" s="104"/>
    </row>
    <row r="507" spans="6:10" x14ac:dyDescent="0.35">
      <c r="F507" s="185"/>
      <c r="I507" s="104"/>
      <c r="J507" s="104"/>
    </row>
    <row r="508" spans="6:10" x14ac:dyDescent="0.35">
      <c r="F508" s="185"/>
      <c r="I508" s="104"/>
      <c r="J508" s="104"/>
    </row>
    <row r="509" spans="6:10" x14ac:dyDescent="0.35">
      <c r="F509" s="185"/>
      <c r="I509" s="104"/>
      <c r="J509" s="104"/>
    </row>
    <row r="510" spans="6:10" x14ac:dyDescent="0.35">
      <c r="F510" s="185"/>
      <c r="I510" s="104"/>
      <c r="J510" s="104"/>
    </row>
    <row r="511" spans="6:10" x14ac:dyDescent="0.35">
      <c r="F511" s="185"/>
      <c r="I511" s="104"/>
      <c r="J511" s="104"/>
    </row>
    <row r="512" spans="6:10" x14ac:dyDescent="0.35">
      <c r="F512" s="185"/>
      <c r="I512" s="104"/>
      <c r="J512" s="104"/>
    </row>
    <row r="513" spans="6:10" x14ac:dyDescent="0.35">
      <c r="F513" s="185"/>
      <c r="I513" s="104"/>
      <c r="J513" s="104"/>
    </row>
    <row r="514" spans="6:10" x14ac:dyDescent="0.35">
      <c r="F514" s="185"/>
      <c r="I514" s="104"/>
      <c r="J514" s="104"/>
    </row>
    <row r="515" spans="6:10" x14ac:dyDescent="0.35">
      <c r="F515" s="185"/>
      <c r="I515" s="104"/>
      <c r="J515" s="104"/>
    </row>
    <row r="516" spans="6:10" x14ac:dyDescent="0.35">
      <c r="F516" s="185"/>
      <c r="I516" s="104"/>
      <c r="J516" s="104"/>
    </row>
    <row r="517" spans="6:10" x14ac:dyDescent="0.35">
      <c r="F517" s="185"/>
      <c r="I517" s="104"/>
      <c r="J517" s="104"/>
    </row>
    <row r="518" spans="6:10" x14ac:dyDescent="0.35">
      <c r="F518" s="185"/>
      <c r="I518" s="104"/>
      <c r="J518" s="104"/>
    </row>
    <row r="519" spans="6:10" x14ac:dyDescent="0.35">
      <c r="F519" s="185"/>
      <c r="I519" s="104"/>
      <c r="J519" s="104"/>
    </row>
    <row r="520" spans="6:10" x14ac:dyDescent="0.35">
      <c r="F520" s="185"/>
      <c r="I520" s="104"/>
      <c r="J520" s="104"/>
    </row>
    <row r="521" spans="6:10" x14ac:dyDescent="0.35">
      <c r="F521" s="185"/>
      <c r="I521" s="104"/>
      <c r="J521" s="104"/>
    </row>
    <row r="522" spans="6:10" x14ac:dyDescent="0.35">
      <c r="F522" s="185"/>
      <c r="I522" s="104"/>
      <c r="J522" s="104"/>
    </row>
    <row r="523" spans="6:10" x14ac:dyDescent="0.35">
      <c r="F523" s="185"/>
      <c r="I523" s="104"/>
      <c r="J523" s="104"/>
    </row>
    <row r="524" spans="6:10" x14ac:dyDescent="0.35">
      <c r="F524" s="185"/>
      <c r="I524" s="104"/>
      <c r="J524" s="104"/>
    </row>
    <row r="525" spans="6:10" x14ac:dyDescent="0.35">
      <c r="F525" s="185"/>
      <c r="I525" s="104"/>
      <c r="J525" s="104"/>
    </row>
    <row r="526" spans="6:10" x14ac:dyDescent="0.35">
      <c r="F526" s="185"/>
      <c r="I526" s="104"/>
      <c r="J526" s="104"/>
    </row>
    <row r="527" spans="6:10" x14ac:dyDescent="0.35">
      <c r="F527" s="185"/>
      <c r="I527" s="104"/>
      <c r="J527" s="104"/>
    </row>
    <row r="528" spans="6:10" x14ac:dyDescent="0.35">
      <c r="F528" s="185"/>
      <c r="I528" s="104"/>
      <c r="J528" s="104"/>
    </row>
    <row r="529" spans="6:10" x14ac:dyDescent="0.35">
      <c r="F529" s="185"/>
      <c r="I529" s="104"/>
      <c r="J529" s="104"/>
    </row>
    <row r="530" spans="6:10" x14ac:dyDescent="0.35">
      <c r="F530" s="185"/>
      <c r="I530" s="104"/>
      <c r="J530" s="104"/>
    </row>
    <row r="531" spans="6:10" x14ac:dyDescent="0.35">
      <c r="F531" s="185"/>
      <c r="I531" s="104"/>
      <c r="J531" s="104"/>
    </row>
    <row r="532" spans="6:10" x14ac:dyDescent="0.35">
      <c r="F532" s="185"/>
      <c r="I532" s="104"/>
      <c r="J532" s="104"/>
    </row>
    <row r="533" spans="6:10" x14ac:dyDescent="0.35">
      <c r="F533" s="185"/>
      <c r="I533" s="104"/>
      <c r="J533" s="104"/>
    </row>
    <row r="534" spans="6:10" x14ac:dyDescent="0.35">
      <c r="F534" s="185"/>
      <c r="I534" s="104"/>
      <c r="J534" s="104"/>
    </row>
    <row r="535" spans="6:10" x14ac:dyDescent="0.35">
      <c r="F535" s="185"/>
      <c r="I535" s="104"/>
      <c r="J535" s="104"/>
    </row>
    <row r="536" spans="6:10" x14ac:dyDescent="0.35">
      <c r="F536" s="185"/>
      <c r="I536" s="104"/>
      <c r="J536" s="104"/>
    </row>
    <row r="537" spans="6:10" x14ac:dyDescent="0.35">
      <c r="F537" s="185"/>
      <c r="I537" s="104"/>
      <c r="J537" s="104"/>
    </row>
    <row r="538" spans="6:10" x14ac:dyDescent="0.35">
      <c r="F538" s="185"/>
      <c r="I538" s="104"/>
      <c r="J538" s="104"/>
    </row>
    <row r="539" spans="6:10" x14ac:dyDescent="0.35">
      <c r="F539" s="185"/>
      <c r="I539" s="104"/>
      <c r="J539" s="104"/>
    </row>
    <row r="540" spans="6:10" x14ac:dyDescent="0.35">
      <c r="F540" s="185"/>
      <c r="I540" s="104"/>
      <c r="J540" s="104"/>
    </row>
    <row r="541" spans="6:10" x14ac:dyDescent="0.35">
      <c r="F541" s="185"/>
      <c r="I541" s="104"/>
      <c r="J541" s="104"/>
    </row>
    <row r="542" spans="6:10" x14ac:dyDescent="0.35">
      <c r="F542" s="185"/>
      <c r="I542" s="104"/>
      <c r="J542" s="104"/>
    </row>
    <row r="543" spans="6:10" x14ac:dyDescent="0.35">
      <c r="F543" s="185"/>
      <c r="I543" s="104"/>
      <c r="J543" s="104"/>
    </row>
    <row r="544" spans="6:10" x14ac:dyDescent="0.35">
      <c r="F544" s="185"/>
      <c r="I544" s="104"/>
      <c r="J544" s="104"/>
    </row>
    <row r="545" spans="6:10" x14ac:dyDescent="0.35">
      <c r="F545" s="185"/>
      <c r="I545" s="104"/>
      <c r="J545" s="104"/>
    </row>
    <row r="546" spans="6:10" x14ac:dyDescent="0.35">
      <c r="F546" s="185"/>
      <c r="I546" s="104"/>
      <c r="J546" s="104"/>
    </row>
    <row r="547" spans="6:10" x14ac:dyDescent="0.35">
      <c r="F547" s="185"/>
      <c r="I547" s="104"/>
      <c r="J547" s="104"/>
    </row>
    <row r="548" spans="6:10" x14ac:dyDescent="0.35">
      <c r="F548" s="185"/>
      <c r="I548" s="104"/>
      <c r="J548" s="104"/>
    </row>
    <row r="549" spans="6:10" x14ac:dyDescent="0.35">
      <c r="F549" s="185"/>
      <c r="I549" s="104"/>
      <c r="J549" s="104"/>
    </row>
    <row r="550" spans="6:10" x14ac:dyDescent="0.35">
      <c r="F550" s="185"/>
      <c r="I550" s="104"/>
      <c r="J550" s="104"/>
    </row>
    <row r="551" spans="6:10" x14ac:dyDescent="0.35">
      <c r="F551" s="185"/>
      <c r="I551" s="104"/>
      <c r="J551" s="104"/>
    </row>
    <row r="552" spans="6:10" x14ac:dyDescent="0.35">
      <c r="F552" s="185"/>
      <c r="I552" s="104"/>
      <c r="J552" s="104"/>
    </row>
    <row r="553" spans="6:10" x14ac:dyDescent="0.35">
      <c r="F553" s="185"/>
      <c r="I553" s="104"/>
      <c r="J553" s="104"/>
    </row>
    <row r="554" spans="6:10" x14ac:dyDescent="0.35">
      <c r="F554" s="185"/>
      <c r="I554" s="104"/>
      <c r="J554" s="104"/>
    </row>
    <row r="555" spans="6:10" x14ac:dyDescent="0.35">
      <c r="F555" s="185"/>
      <c r="I555" s="104"/>
      <c r="J555" s="104"/>
    </row>
    <row r="556" spans="6:10" x14ac:dyDescent="0.35">
      <c r="F556" s="185"/>
      <c r="I556" s="104"/>
      <c r="J556" s="104"/>
    </row>
    <row r="557" spans="6:10" x14ac:dyDescent="0.35">
      <c r="F557" s="185"/>
      <c r="I557" s="104"/>
      <c r="J557" s="104"/>
    </row>
    <row r="558" spans="6:10" x14ac:dyDescent="0.35">
      <c r="F558" s="185"/>
      <c r="I558" s="104"/>
      <c r="J558" s="104"/>
    </row>
    <row r="559" spans="6:10" x14ac:dyDescent="0.35">
      <c r="F559" s="185"/>
      <c r="I559" s="104"/>
      <c r="J559" s="104"/>
    </row>
    <row r="560" spans="6:10" x14ac:dyDescent="0.35">
      <c r="F560" s="185"/>
      <c r="I560" s="104"/>
      <c r="J560" s="104"/>
    </row>
    <row r="561" spans="6:10" x14ac:dyDescent="0.35">
      <c r="F561" s="185"/>
      <c r="I561" s="104"/>
      <c r="J561" s="104"/>
    </row>
    <row r="562" spans="6:10" x14ac:dyDescent="0.35">
      <c r="F562" s="185"/>
      <c r="I562" s="104"/>
      <c r="J562" s="104"/>
    </row>
    <row r="563" spans="6:10" x14ac:dyDescent="0.35">
      <c r="F563" s="185"/>
      <c r="I563" s="104"/>
      <c r="J563" s="104"/>
    </row>
    <row r="564" spans="6:10" x14ac:dyDescent="0.35">
      <c r="F564" s="185"/>
      <c r="I564" s="104"/>
      <c r="J564" s="104"/>
    </row>
    <row r="565" spans="6:10" x14ac:dyDescent="0.35">
      <c r="F565" s="185"/>
      <c r="I565" s="104"/>
      <c r="J565" s="104"/>
    </row>
    <row r="566" spans="6:10" x14ac:dyDescent="0.35">
      <c r="F566" s="185"/>
      <c r="I566" s="104"/>
      <c r="J566" s="104"/>
    </row>
    <row r="567" spans="6:10" x14ac:dyDescent="0.35">
      <c r="F567" s="185"/>
      <c r="I567" s="104"/>
      <c r="J567" s="104"/>
    </row>
    <row r="568" spans="6:10" x14ac:dyDescent="0.35">
      <c r="F568" s="185"/>
      <c r="I568" s="104"/>
      <c r="J568" s="104"/>
    </row>
    <row r="569" spans="6:10" x14ac:dyDescent="0.35">
      <c r="F569" s="185"/>
      <c r="I569" s="104"/>
      <c r="J569" s="104"/>
    </row>
    <row r="570" spans="6:10" x14ac:dyDescent="0.35">
      <c r="F570" s="185"/>
      <c r="I570" s="104"/>
      <c r="J570" s="104"/>
    </row>
    <row r="571" spans="6:10" x14ac:dyDescent="0.35">
      <c r="F571" s="185"/>
      <c r="I571" s="104"/>
      <c r="J571" s="104"/>
    </row>
    <row r="572" spans="6:10" x14ac:dyDescent="0.35">
      <c r="F572" s="185"/>
      <c r="I572" s="104"/>
      <c r="J572" s="104"/>
    </row>
    <row r="573" spans="6:10" x14ac:dyDescent="0.35">
      <c r="F573" s="185"/>
      <c r="I573" s="104"/>
      <c r="J573" s="104"/>
    </row>
    <row r="574" spans="6:10" x14ac:dyDescent="0.35">
      <c r="F574" s="185"/>
      <c r="I574" s="104"/>
      <c r="J574" s="104"/>
    </row>
    <row r="575" spans="6:10" x14ac:dyDescent="0.35">
      <c r="F575" s="185"/>
      <c r="I575" s="104"/>
      <c r="J575" s="104"/>
    </row>
    <row r="576" spans="6:10" x14ac:dyDescent="0.35">
      <c r="F576" s="185"/>
      <c r="I576" s="104"/>
      <c r="J576" s="104"/>
    </row>
    <row r="577" spans="6:10" x14ac:dyDescent="0.35">
      <c r="F577" s="185"/>
      <c r="I577" s="104"/>
      <c r="J577" s="104"/>
    </row>
    <row r="578" spans="6:10" x14ac:dyDescent="0.35">
      <c r="F578" s="185"/>
      <c r="I578" s="104"/>
      <c r="J578" s="104"/>
    </row>
    <row r="579" spans="6:10" x14ac:dyDescent="0.35">
      <c r="F579" s="185"/>
      <c r="I579" s="104"/>
      <c r="J579" s="104"/>
    </row>
    <row r="580" spans="6:10" x14ac:dyDescent="0.35">
      <c r="F580" s="185"/>
      <c r="I580" s="104"/>
      <c r="J580" s="104"/>
    </row>
    <row r="581" spans="6:10" x14ac:dyDescent="0.35">
      <c r="F581" s="185"/>
      <c r="I581" s="104"/>
      <c r="J581" s="104"/>
    </row>
    <row r="582" spans="6:10" x14ac:dyDescent="0.35">
      <c r="F582" s="185"/>
      <c r="I582" s="104"/>
      <c r="J582" s="104"/>
    </row>
    <row r="583" spans="6:10" x14ac:dyDescent="0.35">
      <c r="F583" s="185"/>
      <c r="I583" s="104"/>
      <c r="J583" s="104"/>
    </row>
    <row r="584" spans="6:10" x14ac:dyDescent="0.35">
      <c r="F584" s="185"/>
      <c r="I584" s="104"/>
      <c r="J584" s="104"/>
    </row>
    <row r="585" spans="6:10" x14ac:dyDescent="0.35">
      <c r="F585" s="185"/>
      <c r="I585" s="104"/>
      <c r="J585" s="104"/>
    </row>
    <row r="586" spans="6:10" x14ac:dyDescent="0.35">
      <c r="F586" s="185"/>
      <c r="I586" s="104"/>
      <c r="J586" s="104"/>
    </row>
    <row r="587" spans="6:10" x14ac:dyDescent="0.35">
      <c r="F587" s="185"/>
      <c r="I587" s="104"/>
      <c r="J587" s="104"/>
    </row>
    <row r="588" spans="6:10" x14ac:dyDescent="0.35">
      <c r="F588" s="185"/>
      <c r="I588" s="104"/>
      <c r="J588" s="104"/>
    </row>
    <row r="589" spans="6:10" x14ac:dyDescent="0.35">
      <c r="F589" s="185"/>
      <c r="I589" s="104"/>
      <c r="J589" s="104"/>
    </row>
    <row r="590" spans="6:10" x14ac:dyDescent="0.35">
      <c r="F590" s="185"/>
      <c r="I590" s="104"/>
      <c r="J590" s="104"/>
    </row>
    <row r="591" spans="6:10" x14ac:dyDescent="0.35">
      <c r="F591" s="185"/>
      <c r="I591" s="104"/>
      <c r="J591" s="104"/>
    </row>
    <row r="592" spans="6:10" x14ac:dyDescent="0.35">
      <c r="F592" s="185"/>
      <c r="I592" s="104"/>
      <c r="J592" s="104"/>
    </row>
    <row r="593" spans="6:10" x14ac:dyDescent="0.35">
      <c r="F593" s="185"/>
      <c r="I593" s="104"/>
      <c r="J593" s="104"/>
    </row>
    <row r="594" spans="6:10" x14ac:dyDescent="0.35">
      <c r="F594" s="185"/>
      <c r="I594" s="104"/>
      <c r="J594" s="104"/>
    </row>
    <row r="595" spans="6:10" x14ac:dyDescent="0.35">
      <c r="F595" s="185"/>
      <c r="I595" s="104"/>
      <c r="J595" s="104"/>
    </row>
    <row r="596" spans="6:10" x14ac:dyDescent="0.35">
      <c r="F596" s="185"/>
      <c r="I596" s="104"/>
      <c r="J596" s="104"/>
    </row>
    <row r="597" spans="6:10" x14ac:dyDescent="0.35">
      <c r="F597" s="185"/>
      <c r="I597" s="104"/>
      <c r="J597" s="104"/>
    </row>
    <row r="598" spans="6:10" x14ac:dyDescent="0.35">
      <c r="F598" s="185"/>
      <c r="I598" s="104"/>
      <c r="J598" s="104"/>
    </row>
    <row r="599" spans="6:10" x14ac:dyDescent="0.35">
      <c r="F599" s="185"/>
      <c r="I599" s="104"/>
      <c r="J599" s="104"/>
    </row>
    <row r="600" spans="6:10" x14ac:dyDescent="0.35">
      <c r="F600" s="185"/>
      <c r="I600" s="104"/>
      <c r="J600" s="104"/>
    </row>
    <row r="601" spans="6:10" x14ac:dyDescent="0.35">
      <c r="F601" s="185"/>
      <c r="I601" s="104"/>
      <c r="J601" s="104"/>
    </row>
    <row r="602" spans="6:10" x14ac:dyDescent="0.35">
      <c r="F602" s="185"/>
      <c r="I602" s="104"/>
      <c r="J602" s="104"/>
    </row>
    <row r="603" spans="6:10" x14ac:dyDescent="0.35">
      <c r="F603" s="185"/>
      <c r="I603" s="104"/>
      <c r="J603" s="104"/>
    </row>
    <row r="604" spans="6:10" x14ac:dyDescent="0.35">
      <c r="F604" s="185"/>
      <c r="I604" s="104"/>
      <c r="J604" s="104"/>
    </row>
    <row r="605" spans="6:10" x14ac:dyDescent="0.35">
      <c r="F605" s="185"/>
      <c r="I605" s="104"/>
      <c r="J605" s="104"/>
    </row>
    <row r="606" spans="6:10" x14ac:dyDescent="0.35">
      <c r="F606" s="185"/>
      <c r="I606" s="104"/>
      <c r="J606" s="104"/>
    </row>
    <row r="607" spans="6:10" x14ac:dyDescent="0.35">
      <c r="F607" s="185"/>
      <c r="I607" s="104"/>
      <c r="J607" s="104"/>
    </row>
    <row r="608" spans="6:10" x14ac:dyDescent="0.35">
      <c r="F608" s="185"/>
      <c r="I608" s="104"/>
      <c r="J608" s="104"/>
    </row>
    <row r="609" spans="6:10" x14ac:dyDescent="0.35">
      <c r="F609" s="185"/>
      <c r="I609" s="104"/>
      <c r="J609" s="104"/>
    </row>
    <row r="610" spans="6:10" x14ac:dyDescent="0.35">
      <c r="F610" s="185"/>
      <c r="I610" s="104"/>
      <c r="J610" s="104"/>
    </row>
    <row r="611" spans="6:10" x14ac:dyDescent="0.35">
      <c r="F611" s="185"/>
      <c r="I611" s="104"/>
      <c r="J611" s="104"/>
    </row>
    <row r="612" spans="6:10" x14ac:dyDescent="0.35">
      <c r="F612" s="185"/>
      <c r="I612" s="104"/>
      <c r="J612" s="104"/>
    </row>
    <row r="613" spans="6:10" x14ac:dyDescent="0.35">
      <c r="F613" s="185"/>
      <c r="I613" s="104"/>
      <c r="J613" s="104"/>
    </row>
    <row r="614" spans="6:10" x14ac:dyDescent="0.35">
      <c r="F614" s="185"/>
      <c r="I614" s="104"/>
      <c r="J614" s="104"/>
    </row>
    <row r="615" spans="6:10" x14ac:dyDescent="0.35">
      <c r="F615" s="185"/>
      <c r="I615" s="104"/>
      <c r="J615" s="104"/>
    </row>
    <row r="616" spans="6:10" x14ac:dyDescent="0.35">
      <c r="F616" s="185"/>
      <c r="I616" s="104"/>
      <c r="J616" s="104"/>
    </row>
    <row r="617" spans="6:10" x14ac:dyDescent="0.35">
      <c r="F617" s="185"/>
      <c r="I617" s="104"/>
      <c r="J617" s="104"/>
    </row>
    <row r="618" spans="6:10" x14ac:dyDescent="0.35">
      <c r="F618" s="185"/>
      <c r="I618" s="104"/>
      <c r="J618" s="104"/>
    </row>
    <row r="619" spans="6:10" x14ac:dyDescent="0.35">
      <c r="F619" s="185"/>
      <c r="I619" s="104"/>
      <c r="J619" s="104"/>
    </row>
    <row r="620" spans="6:10" x14ac:dyDescent="0.35">
      <c r="F620" s="185"/>
      <c r="I620" s="104"/>
      <c r="J620" s="104"/>
    </row>
    <row r="621" spans="6:10" x14ac:dyDescent="0.35">
      <c r="F621" s="185"/>
      <c r="I621" s="104"/>
      <c r="J621" s="104"/>
    </row>
    <row r="622" spans="6:10" x14ac:dyDescent="0.35">
      <c r="F622" s="185"/>
      <c r="I622" s="104"/>
      <c r="J622" s="104"/>
    </row>
    <row r="623" spans="6:10" x14ac:dyDescent="0.35">
      <c r="F623" s="185"/>
      <c r="I623" s="104"/>
      <c r="J623" s="104"/>
    </row>
    <row r="624" spans="6:10" x14ac:dyDescent="0.35">
      <c r="F624" s="185"/>
      <c r="I624" s="104"/>
      <c r="J624" s="104"/>
    </row>
    <row r="625" spans="6:10" x14ac:dyDescent="0.35">
      <c r="F625" s="185"/>
      <c r="I625" s="104"/>
      <c r="J625" s="104"/>
    </row>
    <row r="626" spans="6:10" x14ac:dyDescent="0.35">
      <c r="F626" s="185"/>
      <c r="I626" s="104"/>
      <c r="J626" s="104"/>
    </row>
    <row r="627" spans="6:10" x14ac:dyDescent="0.35">
      <c r="F627" s="185"/>
      <c r="I627" s="104"/>
      <c r="J627" s="104"/>
    </row>
    <row r="628" spans="6:10" x14ac:dyDescent="0.35">
      <c r="F628" s="185"/>
      <c r="I628" s="104"/>
      <c r="J628" s="104"/>
    </row>
    <row r="629" spans="6:10" x14ac:dyDescent="0.35">
      <c r="F629" s="185"/>
      <c r="I629" s="104"/>
      <c r="J629" s="104"/>
    </row>
    <row r="630" spans="6:10" x14ac:dyDescent="0.35">
      <c r="F630" s="185"/>
      <c r="I630" s="104"/>
      <c r="J630" s="104"/>
    </row>
    <row r="631" spans="6:10" x14ac:dyDescent="0.35">
      <c r="F631" s="185"/>
      <c r="I631" s="104"/>
      <c r="J631" s="104"/>
    </row>
    <row r="632" spans="6:10" x14ac:dyDescent="0.35">
      <c r="F632" s="185"/>
      <c r="I632" s="104"/>
      <c r="J632" s="104"/>
    </row>
    <row r="633" spans="6:10" x14ac:dyDescent="0.35">
      <c r="F633" s="185"/>
      <c r="I633" s="104"/>
      <c r="J633" s="104"/>
    </row>
    <row r="634" spans="6:10" x14ac:dyDescent="0.35">
      <c r="F634" s="185"/>
      <c r="I634" s="104"/>
      <c r="J634" s="104"/>
    </row>
    <row r="635" spans="6:10" x14ac:dyDescent="0.35">
      <c r="F635" s="185"/>
      <c r="I635" s="104"/>
      <c r="J635" s="104"/>
    </row>
    <row r="636" spans="6:10" x14ac:dyDescent="0.35">
      <c r="F636" s="185"/>
      <c r="I636" s="104"/>
      <c r="J636" s="104"/>
    </row>
    <row r="637" spans="6:10" x14ac:dyDescent="0.35">
      <c r="F637" s="185"/>
      <c r="I637" s="104"/>
      <c r="J637" s="104"/>
    </row>
    <row r="638" spans="6:10" x14ac:dyDescent="0.35">
      <c r="F638" s="185"/>
      <c r="I638" s="104"/>
      <c r="J638" s="104"/>
    </row>
    <row r="639" spans="6:10" x14ac:dyDescent="0.35">
      <c r="F639" s="185"/>
      <c r="I639" s="104"/>
      <c r="J639" s="104"/>
    </row>
    <row r="640" spans="6:10" x14ac:dyDescent="0.35">
      <c r="F640" s="185"/>
      <c r="I640" s="104"/>
      <c r="J640" s="104"/>
    </row>
    <row r="641" spans="6:10" x14ac:dyDescent="0.35">
      <c r="F641" s="185"/>
      <c r="I641" s="104"/>
      <c r="J641" s="104"/>
    </row>
    <row r="642" spans="6:10" x14ac:dyDescent="0.35">
      <c r="F642" s="185"/>
      <c r="I642" s="104"/>
      <c r="J642" s="104"/>
    </row>
    <row r="643" spans="6:10" x14ac:dyDescent="0.35">
      <c r="F643" s="185"/>
      <c r="I643" s="104"/>
      <c r="J643" s="104"/>
    </row>
    <row r="644" spans="6:10" x14ac:dyDescent="0.35">
      <c r="F644" s="185"/>
      <c r="I644" s="104"/>
      <c r="J644" s="104"/>
    </row>
    <row r="645" spans="6:10" x14ac:dyDescent="0.35">
      <c r="F645" s="185"/>
      <c r="I645" s="104"/>
      <c r="J645" s="104"/>
    </row>
    <row r="646" spans="6:10" x14ac:dyDescent="0.35">
      <c r="F646" s="185"/>
      <c r="I646" s="104"/>
      <c r="J646" s="104"/>
    </row>
    <row r="647" spans="6:10" x14ac:dyDescent="0.35">
      <c r="F647" s="185"/>
      <c r="I647" s="104"/>
      <c r="J647" s="104"/>
    </row>
    <row r="648" spans="6:10" x14ac:dyDescent="0.35">
      <c r="F648" s="185"/>
      <c r="I648" s="104"/>
      <c r="J648" s="104"/>
    </row>
    <row r="649" spans="6:10" x14ac:dyDescent="0.35">
      <c r="F649" s="185"/>
      <c r="I649" s="104"/>
      <c r="J649" s="104"/>
    </row>
    <row r="650" spans="6:10" x14ac:dyDescent="0.35">
      <c r="F650" s="185"/>
      <c r="I650" s="104"/>
      <c r="J650" s="104"/>
    </row>
    <row r="651" spans="6:10" x14ac:dyDescent="0.35">
      <c r="F651" s="185"/>
      <c r="I651" s="104"/>
      <c r="J651" s="104"/>
    </row>
    <row r="652" spans="6:10" x14ac:dyDescent="0.35">
      <c r="F652" s="185"/>
      <c r="I652" s="104"/>
      <c r="J652" s="104"/>
    </row>
    <row r="653" spans="6:10" x14ac:dyDescent="0.35">
      <c r="F653" s="185"/>
      <c r="I653" s="104"/>
      <c r="J653" s="104"/>
    </row>
    <row r="654" spans="6:10" x14ac:dyDescent="0.35">
      <c r="F654" s="185"/>
      <c r="I654" s="104"/>
      <c r="J654" s="104"/>
    </row>
    <row r="655" spans="6:10" x14ac:dyDescent="0.35">
      <c r="F655" s="185"/>
      <c r="I655" s="104"/>
      <c r="J655" s="104"/>
    </row>
    <row r="656" spans="6:10" x14ac:dyDescent="0.35">
      <c r="F656" s="185"/>
      <c r="I656" s="104"/>
      <c r="J656" s="104"/>
    </row>
    <row r="657" spans="6:10" x14ac:dyDescent="0.35">
      <c r="F657" s="185"/>
      <c r="I657" s="104"/>
      <c r="J657" s="104"/>
    </row>
    <row r="658" spans="6:10" x14ac:dyDescent="0.35">
      <c r="F658" s="185"/>
      <c r="I658" s="104"/>
      <c r="J658" s="104"/>
    </row>
    <row r="659" spans="6:10" x14ac:dyDescent="0.35">
      <c r="F659" s="185"/>
      <c r="I659" s="104"/>
      <c r="J659" s="104"/>
    </row>
    <row r="660" spans="6:10" x14ac:dyDescent="0.35">
      <c r="F660" s="185"/>
      <c r="I660" s="104"/>
      <c r="J660" s="104"/>
    </row>
    <row r="661" spans="6:10" x14ac:dyDescent="0.35">
      <c r="F661" s="185"/>
      <c r="I661" s="104"/>
      <c r="J661" s="104"/>
    </row>
    <row r="662" spans="6:10" x14ac:dyDescent="0.35">
      <c r="F662" s="185"/>
      <c r="I662" s="104"/>
      <c r="J662" s="104"/>
    </row>
    <row r="663" spans="6:10" x14ac:dyDescent="0.35">
      <c r="F663" s="185"/>
      <c r="I663" s="104"/>
      <c r="J663" s="104"/>
    </row>
    <row r="664" spans="6:10" x14ac:dyDescent="0.35">
      <c r="F664" s="185"/>
      <c r="I664" s="104"/>
      <c r="J664" s="104"/>
    </row>
    <row r="665" spans="6:10" x14ac:dyDescent="0.35">
      <c r="F665" s="185"/>
      <c r="I665" s="104"/>
      <c r="J665" s="104"/>
    </row>
    <row r="666" spans="6:10" x14ac:dyDescent="0.35">
      <c r="F666" s="185"/>
      <c r="I666" s="104"/>
      <c r="J666" s="104"/>
    </row>
    <row r="667" spans="6:10" x14ac:dyDescent="0.35">
      <c r="F667" s="185"/>
      <c r="I667" s="104"/>
      <c r="J667" s="104"/>
    </row>
    <row r="668" spans="6:10" x14ac:dyDescent="0.35">
      <c r="F668" s="185"/>
      <c r="I668" s="104"/>
      <c r="J668" s="104"/>
    </row>
    <row r="669" spans="6:10" x14ac:dyDescent="0.35">
      <c r="F669" s="185"/>
      <c r="I669" s="104"/>
      <c r="J669" s="104"/>
    </row>
    <row r="670" spans="6:10" x14ac:dyDescent="0.35">
      <c r="F670" s="185"/>
      <c r="I670" s="104"/>
      <c r="J670" s="104"/>
    </row>
    <row r="671" spans="6:10" x14ac:dyDescent="0.35">
      <c r="F671" s="185"/>
      <c r="I671" s="104"/>
      <c r="J671" s="104"/>
    </row>
    <row r="672" spans="6:10" x14ac:dyDescent="0.35">
      <c r="F672" s="185"/>
      <c r="I672" s="104"/>
      <c r="J672" s="104"/>
    </row>
    <row r="673" spans="6:10" x14ac:dyDescent="0.35">
      <c r="F673" s="185"/>
      <c r="I673" s="104"/>
      <c r="J673" s="104"/>
    </row>
    <row r="674" spans="6:10" x14ac:dyDescent="0.35">
      <c r="F674" s="185"/>
      <c r="I674" s="104"/>
      <c r="J674" s="104"/>
    </row>
    <row r="675" spans="6:10" x14ac:dyDescent="0.35">
      <c r="F675" s="185"/>
      <c r="I675" s="104"/>
      <c r="J675" s="104"/>
    </row>
    <row r="676" spans="6:10" x14ac:dyDescent="0.35">
      <c r="F676" s="185"/>
      <c r="I676" s="104"/>
      <c r="J676" s="104"/>
    </row>
    <row r="677" spans="6:10" x14ac:dyDescent="0.35">
      <c r="F677" s="185"/>
      <c r="I677" s="104"/>
      <c r="J677" s="104"/>
    </row>
    <row r="678" spans="6:10" x14ac:dyDescent="0.35">
      <c r="F678" s="185"/>
      <c r="I678" s="104"/>
      <c r="J678" s="104"/>
    </row>
    <row r="679" spans="6:10" x14ac:dyDescent="0.35">
      <c r="F679" s="185"/>
      <c r="I679" s="104"/>
      <c r="J679" s="104"/>
    </row>
    <row r="680" spans="6:10" x14ac:dyDescent="0.35">
      <c r="F680" s="185"/>
      <c r="I680" s="104"/>
      <c r="J680" s="104"/>
    </row>
    <row r="681" spans="6:10" x14ac:dyDescent="0.35">
      <c r="F681" s="185"/>
      <c r="I681" s="104"/>
      <c r="J681" s="104"/>
    </row>
    <row r="682" spans="6:10" x14ac:dyDescent="0.35">
      <c r="F682" s="185"/>
      <c r="I682" s="104"/>
      <c r="J682" s="104"/>
    </row>
    <row r="683" spans="6:10" x14ac:dyDescent="0.35">
      <c r="F683" s="185"/>
      <c r="I683" s="104"/>
      <c r="J683" s="104"/>
    </row>
    <row r="684" spans="6:10" x14ac:dyDescent="0.35">
      <c r="F684" s="185"/>
      <c r="I684" s="104"/>
      <c r="J684" s="104"/>
    </row>
    <row r="685" spans="6:10" x14ac:dyDescent="0.35">
      <c r="F685" s="185"/>
      <c r="I685" s="104"/>
      <c r="J685" s="104"/>
    </row>
    <row r="686" spans="6:10" x14ac:dyDescent="0.35">
      <c r="F686" s="185"/>
      <c r="I686" s="104"/>
      <c r="J686" s="104"/>
    </row>
    <row r="687" spans="6:10" x14ac:dyDescent="0.35">
      <c r="F687" s="185"/>
      <c r="I687" s="104"/>
      <c r="J687" s="104"/>
    </row>
    <row r="688" spans="6:10" x14ac:dyDescent="0.35">
      <c r="F688" s="185"/>
      <c r="I688" s="104"/>
      <c r="J688" s="104"/>
    </row>
    <row r="689" spans="6:10" x14ac:dyDescent="0.35">
      <c r="F689" s="185"/>
      <c r="I689" s="104"/>
      <c r="J689" s="104"/>
    </row>
    <row r="690" spans="6:10" x14ac:dyDescent="0.35">
      <c r="F690" s="185"/>
      <c r="I690" s="104"/>
      <c r="J690" s="104"/>
    </row>
    <row r="691" spans="6:10" x14ac:dyDescent="0.35">
      <c r="F691" s="185"/>
      <c r="I691" s="104"/>
      <c r="J691" s="104"/>
    </row>
    <row r="692" spans="6:10" x14ac:dyDescent="0.35">
      <c r="F692" s="185"/>
      <c r="I692" s="104"/>
      <c r="J692" s="104"/>
    </row>
    <row r="693" spans="6:10" x14ac:dyDescent="0.35">
      <c r="F693" s="185"/>
      <c r="I693" s="104"/>
      <c r="J693" s="104"/>
    </row>
    <row r="694" spans="6:10" x14ac:dyDescent="0.35">
      <c r="F694" s="185"/>
      <c r="I694" s="104"/>
      <c r="J694" s="104"/>
    </row>
    <row r="695" spans="6:10" x14ac:dyDescent="0.35">
      <c r="F695" s="185"/>
      <c r="I695" s="104"/>
      <c r="J695" s="104"/>
    </row>
    <row r="696" spans="6:10" x14ac:dyDescent="0.35">
      <c r="F696" s="185"/>
      <c r="I696" s="104"/>
      <c r="J696" s="104"/>
    </row>
    <row r="697" spans="6:10" x14ac:dyDescent="0.35">
      <c r="F697" s="185"/>
      <c r="I697" s="104"/>
      <c r="J697" s="104"/>
    </row>
    <row r="698" spans="6:10" x14ac:dyDescent="0.35">
      <c r="F698" s="185"/>
      <c r="I698" s="104"/>
      <c r="J698" s="104"/>
    </row>
    <row r="699" spans="6:10" x14ac:dyDescent="0.35">
      <c r="F699" s="185"/>
      <c r="I699" s="104"/>
      <c r="J699" s="104"/>
    </row>
    <row r="700" spans="6:10" x14ac:dyDescent="0.35">
      <c r="F700" s="185"/>
      <c r="I700" s="104"/>
      <c r="J700" s="104"/>
    </row>
    <row r="701" spans="6:10" x14ac:dyDescent="0.35">
      <c r="F701" s="185"/>
      <c r="I701" s="104"/>
      <c r="J701" s="104"/>
    </row>
    <row r="702" spans="6:10" x14ac:dyDescent="0.35">
      <c r="F702" s="185"/>
      <c r="I702" s="104"/>
      <c r="J702" s="104"/>
    </row>
    <row r="703" spans="6:10" x14ac:dyDescent="0.35">
      <c r="F703" s="185"/>
      <c r="I703" s="104"/>
      <c r="J703" s="104"/>
    </row>
    <row r="704" spans="6:10" x14ac:dyDescent="0.35">
      <c r="F704" s="185"/>
      <c r="I704" s="104"/>
      <c r="J704" s="104"/>
    </row>
    <row r="705" spans="6:10" x14ac:dyDescent="0.35">
      <c r="F705" s="185"/>
      <c r="I705" s="104"/>
      <c r="J705" s="104"/>
    </row>
    <row r="706" spans="6:10" x14ac:dyDescent="0.35">
      <c r="F706" s="185"/>
      <c r="I706" s="104"/>
      <c r="J706" s="104"/>
    </row>
    <row r="707" spans="6:10" x14ac:dyDescent="0.35">
      <c r="F707" s="185"/>
      <c r="I707" s="104"/>
      <c r="J707" s="104"/>
    </row>
    <row r="708" spans="6:10" x14ac:dyDescent="0.35">
      <c r="F708" s="185"/>
      <c r="I708" s="104"/>
      <c r="J708" s="104"/>
    </row>
    <row r="709" spans="6:10" x14ac:dyDescent="0.35">
      <c r="F709" s="185"/>
      <c r="I709" s="104"/>
      <c r="J709" s="104"/>
    </row>
    <row r="710" spans="6:10" x14ac:dyDescent="0.35">
      <c r="F710" s="185"/>
      <c r="I710" s="104"/>
      <c r="J710" s="104"/>
    </row>
    <row r="711" spans="6:10" x14ac:dyDescent="0.35">
      <c r="F711" s="185"/>
      <c r="I711" s="104"/>
      <c r="J711" s="104"/>
    </row>
    <row r="712" spans="6:10" x14ac:dyDescent="0.35">
      <c r="F712" s="185"/>
      <c r="I712" s="104"/>
      <c r="J712" s="104"/>
    </row>
    <row r="713" spans="6:10" x14ac:dyDescent="0.35">
      <c r="F713" s="185"/>
      <c r="I713" s="104"/>
      <c r="J713" s="104"/>
    </row>
    <row r="714" spans="6:10" x14ac:dyDescent="0.35">
      <c r="F714" s="185"/>
      <c r="I714" s="104"/>
      <c r="J714" s="104"/>
    </row>
    <row r="715" spans="6:10" x14ac:dyDescent="0.35">
      <c r="F715" s="185"/>
      <c r="I715" s="104"/>
      <c r="J715" s="104"/>
    </row>
    <row r="716" spans="6:10" x14ac:dyDescent="0.35">
      <c r="F716" s="185"/>
      <c r="I716" s="104"/>
      <c r="J716" s="104"/>
    </row>
    <row r="717" spans="6:10" x14ac:dyDescent="0.35">
      <c r="F717" s="185"/>
      <c r="I717" s="104"/>
      <c r="J717" s="104"/>
    </row>
    <row r="718" spans="6:10" x14ac:dyDescent="0.35">
      <c r="F718" s="185"/>
      <c r="I718" s="104"/>
      <c r="J718" s="104"/>
    </row>
    <row r="719" spans="6:10" x14ac:dyDescent="0.35">
      <c r="F719" s="185"/>
      <c r="I719" s="104"/>
      <c r="J719" s="104"/>
    </row>
    <row r="720" spans="6:10" x14ac:dyDescent="0.35">
      <c r="F720" s="185"/>
      <c r="I720" s="104"/>
      <c r="J720" s="104"/>
    </row>
    <row r="721" spans="6:10" x14ac:dyDescent="0.35">
      <c r="F721" s="185"/>
      <c r="I721" s="104"/>
      <c r="J721" s="104"/>
    </row>
    <row r="722" spans="6:10" x14ac:dyDescent="0.35">
      <c r="F722" s="185"/>
      <c r="I722" s="104"/>
      <c r="J722" s="104"/>
    </row>
    <row r="723" spans="6:10" x14ac:dyDescent="0.35">
      <c r="F723" s="185"/>
      <c r="I723" s="104"/>
      <c r="J723" s="104"/>
    </row>
    <row r="724" spans="6:10" x14ac:dyDescent="0.35">
      <c r="F724" s="185"/>
      <c r="I724" s="104"/>
      <c r="J724" s="104"/>
    </row>
    <row r="725" spans="6:10" x14ac:dyDescent="0.35">
      <c r="F725" s="185"/>
      <c r="I725" s="104"/>
      <c r="J725" s="104"/>
    </row>
    <row r="726" spans="6:10" x14ac:dyDescent="0.35">
      <c r="F726" s="185"/>
      <c r="I726" s="104"/>
      <c r="J726" s="104"/>
    </row>
    <row r="727" spans="6:10" x14ac:dyDescent="0.35">
      <c r="F727" s="185"/>
      <c r="I727" s="104"/>
      <c r="J727" s="104"/>
    </row>
    <row r="728" spans="6:10" x14ac:dyDescent="0.35">
      <c r="F728" s="185"/>
      <c r="I728" s="104"/>
      <c r="J728" s="104"/>
    </row>
    <row r="729" spans="6:10" x14ac:dyDescent="0.35">
      <c r="F729" s="185"/>
      <c r="I729" s="104"/>
      <c r="J729" s="104"/>
    </row>
    <row r="730" spans="6:10" x14ac:dyDescent="0.35">
      <c r="F730" s="185"/>
      <c r="I730" s="104"/>
      <c r="J730" s="104"/>
    </row>
    <row r="731" spans="6:10" x14ac:dyDescent="0.35">
      <c r="F731" s="185"/>
      <c r="I731" s="104"/>
      <c r="J731" s="104"/>
    </row>
    <row r="732" spans="6:10" x14ac:dyDescent="0.35">
      <c r="F732" s="185"/>
      <c r="I732" s="104"/>
      <c r="J732" s="104"/>
    </row>
    <row r="733" spans="6:10" x14ac:dyDescent="0.35">
      <c r="F733" s="185"/>
      <c r="I733" s="104"/>
      <c r="J733" s="104"/>
    </row>
    <row r="734" spans="6:10" x14ac:dyDescent="0.35">
      <c r="F734" s="185"/>
      <c r="I734" s="104"/>
      <c r="J734" s="104"/>
    </row>
    <row r="735" spans="6:10" x14ac:dyDescent="0.35">
      <c r="F735" s="185"/>
      <c r="I735" s="104"/>
      <c r="J735" s="104"/>
    </row>
    <row r="736" spans="6:10" x14ac:dyDescent="0.35">
      <c r="F736" s="185"/>
      <c r="I736" s="104"/>
      <c r="J736" s="104"/>
    </row>
    <row r="737" spans="6:10" x14ac:dyDescent="0.35">
      <c r="F737" s="185"/>
      <c r="I737" s="104"/>
      <c r="J737" s="104"/>
    </row>
    <row r="738" spans="6:10" x14ac:dyDescent="0.35">
      <c r="F738" s="185"/>
      <c r="I738" s="104"/>
      <c r="J738" s="104"/>
    </row>
    <row r="739" spans="6:10" x14ac:dyDescent="0.35">
      <c r="F739" s="185"/>
      <c r="I739" s="104"/>
      <c r="J739" s="104"/>
    </row>
    <row r="740" spans="6:10" x14ac:dyDescent="0.35">
      <c r="F740" s="185"/>
      <c r="I740" s="104"/>
      <c r="J740" s="104"/>
    </row>
    <row r="741" spans="6:10" x14ac:dyDescent="0.35">
      <c r="F741" s="185"/>
      <c r="I741" s="104"/>
      <c r="J741" s="104"/>
    </row>
    <row r="742" spans="6:10" x14ac:dyDescent="0.35">
      <c r="F742" s="185"/>
      <c r="I742" s="104"/>
      <c r="J742" s="104"/>
    </row>
    <row r="743" spans="6:10" x14ac:dyDescent="0.35">
      <c r="F743" s="185"/>
      <c r="I743" s="104"/>
      <c r="J743" s="104"/>
    </row>
    <row r="744" spans="6:10" x14ac:dyDescent="0.35">
      <c r="F744" s="185"/>
      <c r="I744" s="104"/>
      <c r="J744" s="104"/>
    </row>
    <row r="745" spans="6:10" x14ac:dyDescent="0.35">
      <c r="F745" s="185"/>
      <c r="I745" s="104"/>
      <c r="J745" s="104"/>
    </row>
    <row r="746" spans="6:10" x14ac:dyDescent="0.35">
      <c r="F746" s="185"/>
      <c r="I746" s="104"/>
      <c r="J746" s="104"/>
    </row>
    <row r="747" spans="6:10" x14ac:dyDescent="0.35">
      <c r="F747" s="185"/>
      <c r="I747" s="104"/>
      <c r="J747" s="104"/>
    </row>
    <row r="748" spans="6:10" x14ac:dyDescent="0.35">
      <c r="F748" s="185"/>
      <c r="I748" s="104"/>
      <c r="J748" s="104"/>
    </row>
    <row r="749" spans="6:10" x14ac:dyDescent="0.35">
      <c r="F749" s="185"/>
      <c r="I749" s="104"/>
      <c r="J749" s="104"/>
    </row>
    <row r="750" spans="6:10" x14ac:dyDescent="0.35">
      <c r="F750" s="185"/>
      <c r="I750" s="104"/>
      <c r="J750" s="104"/>
    </row>
    <row r="751" spans="6:10" x14ac:dyDescent="0.35">
      <c r="F751" s="185"/>
      <c r="I751" s="104"/>
      <c r="J751" s="104"/>
    </row>
    <row r="752" spans="6:10" x14ac:dyDescent="0.35">
      <c r="F752" s="185"/>
      <c r="I752" s="104"/>
      <c r="J752" s="104"/>
    </row>
    <row r="753" spans="6:10" x14ac:dyDescent="0.35">
      <c r="F753" s="185"/>
      <c r="I753" s="104"/>
      <c r="J753" s="104"/>
    </row>
    <row r="754" spans="6:10" x14ac:dyDescent="0.35">
      <c r="F754" s="185"/>
      <c r="I754" s="104"/>
      <c r="J754" s="104"/>
    </row>
    <row r="755" spans="6:10" x14ac:dyDescent="0.35">
      <c r="F755" s="185"/>
      <c r="I755" s="104"/>
      <c r="J755" s="104"/>
    </row>
    <row r="756" spans="6:10" x14ac:dyDescent="0.35">
      <c r="F756" s="185"/>
      <c r="I756" s="104"/>
      <c r="J756" s="104"/>
    </row>
    <row r="757" spans="6:10" x14ac:dyDescent="0.35">
      <c r="F757" s="185"/>
      <c r="I757" s="104"/>
      <c r="J757" s="104"/>
    </row>
    <row r="758" spans="6:10" x14ac:dyDescent="0.35">
      <c r="F758" s="185"/>
      <c r="I758" s="104"/>
      <c r="J758" s="104"/>
    </row>
    <row r="759" spans="6:10" x14ac:dyDescent="0.35">
      <c r="F759" s="185"/>
      <c r="I759" s="104"/>
      <c r="J759" s="104"/>
    </row>
    <row r="760" spans="6:10" x14ac:dyDescent="0.35">
      <c r="F760" s="185"/>
      <c r="I760" s="104"/>
      <c r="J760" s="104"/>
    </row>
    <row r="761" spans="6:10" x14ac:dyDescent="0.35">
      <c r="F761" s="185"/>
      <c r="I761" s="104"/>
      <c r="J761" s="104"/>
    </row>
    <row r="762" spans="6:10" x14ac:dyDescent="0.35">
      <c r="F762" s="185"/>
      <c r="I762" s="104"/>
      <c r="J762" s="104"/>
    </row>
    <row r="763" spans="6:10" x14ac:dyDescent="0.35">
      <c r="F763" s="185"/>
      <c r="I763" s="104"/>
      <c r="J763" s="104"/>
    </row>
    <row r="764" spans="6:10" x14ac:dyDescent="0.35">
      <c r="F764" s="185"/>
      <c r="I764" s="104"/>
      <c r="J764" s="104"/>
    </row>
    <row r="765" spans="6:10" x14ac:dyDescent="0.35">
      <c r="F765" s="185"/>
      <c r="I765" s="104"/>
      <c r="J765" s="104"/>
    </row>
    <row r="766" spans="6:10" x14ac:dyDescent="0.35">
      <c r="F766" s="185"/>
      <c r="I766" s="104"/>
      <c r="J766" s="104"/>
    </row>
    <row r="767" spans="6:10" x14ac:dyDescent="0.35">
      <c r="F767" s="185"/>
      <c r="I767" s="104"/>
      <c r="J767" s="104"/>
    </row>
    <row r="768" spans="6:10" x14ac:dyDescent="0.35">
      <c r="F768" s="185"/>
      <c r="I768" s="104"/>
      <c r="J768" s="104"/>
    </row>
    <row r="769" spans="6:10" x14ac:dyDescent="0.35">
      <c r="F769" s="185"/>
      <c r="I769" s="104"/>
      <c r="J769" s="104"/>
    </row>
    <row r="770" spans="6:10" x14ac:dyDescent="0.35">
      <c r="F770" s="185"/>
      <c r="I770" s="104"/>
      <c r="J770" s="104"/>
    </row>
    <row r="771" spans="6:10" x14ac:dyDescent="0.35">
      <c r="F771" s="185"/>
      <c r="I771" s="104"/>
      <c r="J771" s="104"/>
    </row>
    <row r="772" spans="6:10" x14ac:dyDescent="0.35">
      <c r="F772" s="185"/>
      <c r="I772" s="104"/>
      <c r="J772" s="104"/>
    </row>
    <row r="773" spans="6:10" x14ac:dyDescent="0.35">
      <c r="F773" s="185"/>
      <c r="I773" s="104"/>
      <c r="J773" s="104"/>
    </row>
    <row r="774" spans="6:10" x14ac:dyDescent="0.35">
      <c r="F774" s="185"/>
      <c r="I774" s="104"/>
      <c r="J774" s="104"/>
    </row>
    <row r="775" spans="6:10" x14ac:dyDescent="0.35">
      <c r="F775" s="185"/>
      <c r="I775" s="104"/>
      <c r="J775" s="104"/>
    </row>
    <row r="776" spans="6:10" x14ac:dyDescent="0.35">
      <c r="F776" s="185"/>
      <c r="I776" s="104"/>
      <c r="J776" s="104"/>
    </row>
    <row r="777" spans="6:10" x14ac:dyDescent="0.35">
      <c r="F777" s="185"/>
      <c r="I777" s="104"/>
      <c r="J777" s="104"/>
    </row>
    <row r="778" spans="6:10" x14ac:dyDescent="0.35">
      <c r="F778" s="185"/>
      <c r="I778" s="104"/>
      <c r="J778" s="104"/>
    </row>
    <row r="779" spans="6:10" x14ac:dyDescent="0.35">
      <c r="F779" s="185"/>
      <c r="I779" s="104"/>
      <c r="J779" s="104"/>
    </row>
    <row r="780" spans="6:10" x14ac:dyDescent="0.35">
      <c r="F780" s="185"/>
      <c r="I780" s="104"/>
      <c r="J780" s="104"/>
    </row>
    <row r="781" spans="6:10" x14ac:dyDescent="0.35">
      <c r="F781" s="185"/>
      <c r="I781" s="104"/>
      <c r="J781" s="104"/>
    </row>
    <row r="782" spans="6:10" x14ac:dyDescent="0.35">
      <c r="F782" s="185"/>
      <c r="I782" s="104"/>
      <c r="J782" s="104"/>
    </row>
    <row r="783" spans="6:10" x14ac:dyDescent="0.35">
      <c r="F783" s="185"/>
      <c r="I783" s="104"/>
      <c r="J783" s="104"/>
    </row>
    <row r="784" spans="6:10" x14ac:dyDescent="0.35">
      <c r="F784" s="185"/>
      <c r="I784" s="104"/>
      <c r="J784" s="104"/>
    </row>
    <row r="785" spans="6:10" x14ac:dyDescent="0.35">
      <c r="F785" s="185"/>
      <c r="I785" s="104"/>
      <c r="J785" s="104"/>
    </row>
    <row r="786" spans="6:10" x14ac:dyDescent="0.35">
      <c r="F786" s="185"/>
      <c r="I786" s="104"/>
      <c r="J786" s="104"/>
    </row>
    <row r="787" spans="6:10" x14ac:dyDescent="0.35">
      <c r="F787" s="185"/>
      <c r="I787" s="104"/>
      <c r="J787" s="104"/>
    </row>
    <row r="788" spans="6:10" x14ac:dyDescent="0.35">
      <c r="F788" s="185"/>
      <c r="I788" s="104"/>
      <c r="J788" s="104"/>
    </row>
    <row r="789" spans="6:10" x14ac:dyDescent="0.35">
      <c r="F789" s="185"/>
      <c r="I789" s="104"/>
      <c r="J789" s="104"/>
    </row>
    <row r="790" spans="6:10" x14ac:dyDescent="0.35">
      <c r="F790" s="185"/>
      <c r="I790" s="104"/>
      <c r="J790" s="104"/>
    </row>
    <row r="791" spans="6:10" x14ac:dyDescent="0.35">
      <c r="F791" s="185"/>
      <c r="I791" s="104"/>
      <c r="J791" s="104"/>
    </row>
    <row r="792" spans="6:10" x14ac:dyDescent="0.35">
      <c r="F792" s="185"/>
      <c r="I792" s="104"/>
      <c r="J792" s="104"/>
    </row>
    <row r="793" spans="6:10" x14ac:dyDescent="0.35">
      <c r="F793" s="185"/>
      <c r="I793" s="104"/>
      <c r="J793" s="104"/>
    </row>
    <row r="794" spans="6:10" x14ac:dyDescent="0.35">
      <c r="F794" s="185"/>
      <c r="I794" s="104"/>
      <c r="J794" s="104"/>
    </row>
    <row r="795" spans="6:10" x14ac:dyDescent="0.35">
      <c r="F795" s="185"/>
      <c r="I795" s="104"/>
      <c r="J795" s="104"/>
    </row>
    <row r="796" spans="6:10" x14ac:dyDescent="0.35">
      <c r="F796" s="185"/>
      <c r="I796" s="104"/>
      <c r="J796" s="104"/>
    </row>
    <row r="797" spans="6:10" x14ac:dyDescent="0.35">
      <c r="F797" s="185"/>
      <c r="I797" s="104"/>
      <c r="J797" s="104"/>
    </row>
    <row r="798" spans="6:10" x14ac:dyDescent="0.35">
      <c r="F798" s="185"/>
      <c r="I798" s="104"/>
      <c r="J798" s="104"/>
    </row>
    <row r="799" spans="6:10" x14ac:dyDescent="0.35">
      <c r="F799" s="185"/>
      <c r="I799" s="104"/>
      <c r="J799" s="104"/>
    </row>
    <row r="800" spans="6:10" x14ac:dyDescent="0.35">
      <c r="F800" s="185"/>
      <c r="I800" s="104"/>
      <c r="J800" s="104"/>
    </row>
    <row r="801" spans="6:10" x14ac:dyDescent="0.35">
      <c r="F801" s="185"/>
      <c r="I801" s="104"/>
      <c r="J801" s="104"/>
    </row>
    <row r="802" spans="6:10" x14ac:dyDescent="0.35">
      <c r="F802" s="185"/>
      <c r="I802" s="104"/>
      <c r="J802" s="104"/>
    </row>
    <row r="803" spans="6:10" x14ac:dyDescent="0.35">
      <c r="F803" s="185"/>
      <c r="I803" s="104"/>
      <c r="J803" s="104"/>
    </row>
    <row r="804" spans="6:10" x14ac:dyDescent="0.35">
      <c r="F804" s="185"/>
      <c r="I804" s="104"/>
      <c r="J804" s="104"/>
    </row>
    <row r="805" spans="6:10" x14ac:dyDescent="0.35">
      <c r="F805" s="185"/>
      <c r="I805" s="104"/>
      <c r="J805" s="104"/>
    </row>
    <row r="806" spans="6:10" x14ac:dyDescent="0.35">
      <c r="F806" s="185"/>
      <c r="I806" s="104"/>
      <c r="J806" s="104"/>
    </row>
    <row r="807" spans="6:10" x14ac:dyDescent="0.35">
      <c r="F807" s="185"/>
      <c r="I807" s="104"/>
      <c r="J807" s="104"/>
    </row>
    <row r="808" spans="6:10" x14ac:dyDescent="0.35">
      <c r="F808" s="185"/>
      <c r="I808" s="104"/>
      <c r="J808" s="104"/>
    </row>
    <row r="809" spans="6:10" x14ac:dyDescent="0.35">
      <c r="F809" s="185"/>
      <c r="I809" s="104"/>
      <c r="J809" s="104"/>
    </row>
    <row r="810" spans="6:10" x14ac:dyDescent="0.35">
      <c r="F810" s="185"/>
      <c r="I810" s="104"/>
      <c r="J810" s="104"/>
    </row>
    <row r="811" spans="6:10" x14ac:dyDescent="0.35">
      <c r="F811" s="185"/>
      <c r="I811" s="104"/>
      <c r="J811" s="104"/>
    </row>
    <row r="812" spans="6:10" x14ac:dyDescent="0.35">
      <c r="F812" s="185"/>
      <c r="I812" s="104"/>
      <c r="J812" s="104"/>
    </row>
    <row r="813" spans="6:10" x14ac:dyDescent="0.35">
      <c r="F813" s="185"/>
      <c r="I813" s="104"/>
      <c r="J813" s="104"/>
    </row>
    <row r="814" spans="6:10" x14ac:dyDescent="0.35">
      <c r="F814" s="185"/>
      <c r="I814" s="104"/>
      <c r="J814" s="104"/>
    </row>
    <row r="815" spans="6:10" x14ac:dyDescent="0.35">
      <c r="F815" s="185"/>
      <c r="I815" s="104"/>
      <c r="J815" s="104"/>
    </row>
    <row r="816" spans="6:10" x14ac:dyDescent="0.35">
      <c r="F816" s="185"/>
      <c r="I816" s="104"/>
      <c r="J816" s="104"/>
    </row>
    <row r="817" spans="6:10" x14ac:dyDescent="0.35">
      <c r="F817" s="185"/>
      <c r="I817" s="104"/>
      <c r="J817" s="104"/>
    </row>
    <row r="818" spans="6:10" x14ac:dyDescent="0.35">
      <c r="F818" s="185"/>
      <c r="I818" s="104"/>
      <c r="J818" s="104"/>
    </row>
    <row r="819" spans="6:10" x14ac:dyDescent="0.35">
      <c r="F819" s="185"/>
      <c r="I819" s="104"/>
      <c r="J819" s="104"/>
    </row>
    <row r="820" spans="6:10" x14ac:dyDescent="0.35">
      <c r="F820" s="185"/>
      <c r="I820" s="104"/>
      <c r="J820" s="104"/>
    </row>
    <row r="821" spans="6:10" x14ac:dyDescent="0.35">
      <c r="F821" s="185"/>
      <c r="I821" s="104"/>
      <c r="J821" s="104"/>
    </row>
    <row r="822" spans="6:10" x14ac:dyDescent="0.35">
      <c r="F822" s="185"/>
      <c r="I822" s="104"/>
      <c r="J822" s="104"/>
    </row>
    <row r="823" spans="6:10" x14ac:dyDescent="0.35">
      <c r="F823" s="185"/>
      <c r="I823" s="104"/>
      <c r="J823" s="104"/>
    </row>
    <row r="824" spans="6:10" x14ac:dyDescent="0.35">
      <c r="F824" s="185"/>
      <c r="I824" s="104"/>
      <c r="J824" s="104"/>
    </row>
    <row r="825" spans="6:10" x14ac:dyDescent="0.35">
      <c r="F825" s="185"/>
      <c r="I825" s="104"/>
      <c r="J825" s="104"/>
    </row>
    <row r="826" spans="6:10" x14ac:dyDescent="0.35">
      <c r="F826" s="185"/>
      <c r="I826" s="104"/>
      <c r="J826" s="104"/>
    </row>
    <row r="827" spans="6:10" x14ac:dyDescent="0.35">
      <c r="F827" s="185"/>
      <c r="I827" s="104"/>
      <c r="J827" s="104"/>
    </row>
    <row r="828" spans="6:10" x14ac:dyDescent="0.35">
      <c r="F828" s="185"/>
      <c r="I828" s="104"/>
      <c r="J828" s="104"/>
    </row>
    <row r="829" spans="6:10" x14ac:dyDescent="0.35">
      <c r="F829" s="185"/>
      <c r="I829" s="104"/>
      <c r="J829" s="104"/>
    </row>
    <row r="830" spans="6:10" x14ac:dyDescent="0.35">
      <c r="F830" s="185"/>
      <c r="I830" s="104"/>
      <c r="J830" s="104"/>
    </row>
    <row r="831" spans="6:10" x14ac:dyDescent="0.35">
      <c r="F831" s="185"/>
      <c r="I831" s="104"/>
      <c r="J831" s="104"/>
    </row>
    <row r="832" spans="6:10" x14ac:dyDescent="0.35">
      <c r="F832" s="185"/>
      <c r="I832" s="104"/>
      <c r="J832" s="104"/>
    </row>
    <row r="833" spans="6:10" x14ac:dyDescent="0.35">
      <c r="F833" s="185"/>
      <c r="I833" s="104"/>
      <c r="J833" s="104"/>
    </row>
    <row r="834" spans="6:10" x14ac:dyDescent="0.35">
      <c r="F834" s="185"/>
      <c r="I834" s="104"/>
      <c r="J834" s="104"/>
    </row>
    <row r="835" spans="6:10" x14ac:dyDescent="0.35">
      <c r="F835" s="185"/>
      <c r="I835" s="104"/>
      <c r="J835" s="104"/>
    </row>
    <row r="836" spans="6:10" x14ac:dyDescent="0.35">
      <c r="F836" s="185"/>
      <c r="I836" s="104"/>
      <c r="J836" s="104"/>
    </row>
    <row r="837" spans="6:10" x14ac:dyDescent="0.35">
      <c r="F837" s="185"/>
      <c r="I837" s="104"/>
      <c r="J837" s="104"/>
    </row>
    <row r="838" spans="6:10" x14ac:dyDescent="0.35">
      <c r="F838" s="185"/>
      <c r="I838" s="104"/>
      <c r="J838" s="104"/>
    </row>
    <row r="839" spans="6:10" x14ac:dyDescent="0.35">
      <c r="F839" s="185"/>
      <c r="I839" s="104"/>
      <c r="J839" s="104"/>
    </row>
    <row r="840" spans="6:10" x14ac:dyDescent="0.35">
      <c r="F840" s="185"/>
      <c r="I840" s="104"/>
      <c r="J840" s="104"/>
    </row>
    <row r="841" spans="6:10" x14ac:dyDescent="0.35">
      <c r="F841" s="185"/>
      <c r="I841" s="104"/>
      <c r="J841" s="104"/>
    </row>
    <row r="842" spans="6:10" x14ac:dyDescent="0.35">
      <c r="F842" s="185"/>
      <c r="I842" s="104"/>
      <c r="J842" s="104"/>
    </row>
    <row r="843" spans="6:10" x14ac:dyDescent="0.35">
      <c r="F843" s="185"/>
      <c r="I843" s="104"/>
      <c r="J843" s="104"/>
    </row>
    <row r="844" spans="6:10" x14ac:dyDescent="0.35">
      <c r="F844" s="185"/>
      <c r="I844" s="104"/>
      <c r="J844" s="104"/>
    </row>
    <row r="845" spans="6:10" x14ac:dyDescent="0.35">
      <c r="F845" s="185"/>
      <c r="I845" s="104"/>
      <c r="J845" s="104"/>
    </row>
    <row r="846" spans="6:10" x14ac:dyDescent="0.35">
      <c r="F846" s="185"/>
      <c r="I846" s="104"/>
      <c r="J846" s="104"/>
    </row>
    <row r="847" spans="6:10" x14ac:dyDescent="0.35">
      <c r="F847" s="185"/>
      <c r="I847" s="104"/>
      <c r="J847" s="104"/>
    </row>
    <row r="848" spans="6:10" x14ac:dyDescent="0.35">
      <c r="F848" s="185"/>
      <c r="I848" s="104"/>
      <c r="J848" s="104"/>
    </row>
    <row r="849" spans="6:10" x14ac:dyDescent="0.35">
      <c r="F849" s="185"/>
      <c r="I849" s="104"/>
      <c r="J849" s="104"/>
    </row>
    <row r="850" spans="6:10" x14ac:dyDescent="0.35">
      <c r="F850" s="185"/>
      <c r="I850" s="104"/>
      <c r="J850" s="104"/>
    </row>
    <row r="851" spans="6:10" x14ac:dyDescent="0.35">
      <c r="F851" s="185"/>
      <c r="I851" s="104"/>
      <c r="J851" s="104"/>
    </row>
    <row r="852" spans="6:10" x14ac:dyDescent="0.35">
      <c r="F852" s="185"/>
      <c r="I852" s="104"/>
      <c r="J852" s="104"/>
    </row>
    <row r="853" spans="6:10" x14ac:dyDescent="0.35">
      <c r="F853" s="185"/>
      <c r="I853" s="104"/>
      <c r="J853" s="104"/>
    </row>
    <row r="854" spans="6:10" x14ac:dyDescent="0.35">
      <c r="F854" s="185"/>
      <c r="I854" s="104"/>
      <c r="J854" s="104"/>
    </row>
    <row r="855" spans="6:10" x14ac:dyDescent="0.35">
      <c r="F855" s="185"/>
      <c r="I855" s="104"/>
      <c r="J855" s="104"/>
    </row>
    <row r="856" spans="6:10" x14ac:dyDescent="0.35">
      <c r="F856" s="185"/>
      <c r="I856" s="104"/>
      <c r="J856" s="104"/>
    </row>
    <row r="857" spans="6:10" x14ac:dyDescent="0.35">
      <c r="F857" s="185"/>
      <c r="I857" s="104"/>
      <c r="J857" s="104"/>
    </row>
    <row r="858" spans="6:10" x14ac:dyDescent="0.35">
      <c r="F858" s="185"/>
      <c r="I858" s="104"/>
      <c r="J858" s="104"/>
    </row>
    <row r="859" spans="6:10" x14ac:dyDescent="0.35">
      <c r="F859" s="185"/>
      <c r="I859" s="104"/>
      <c r="J859" s="104"/>
    </row>
    <row r="860" spans="6:10" x14ac:dyDescent="0.35">
      <c r="F860" s="185"/>
      <c r="I860" s="104"/>
      <c r="J860" s="104"/>
    </row>
    <row r="861" spans="6:10" x14ac:dyDescent="0.35">
      <c r="F861" s="185"/>
      <c r="I861" s="104"/>
      <c r="J861" s="104"/>
    </row>
    <row r="862" spans="6:10" x14ac:dyDescent="0.35">
      <c r="F862" s="185"/>
      <c r="I862" s="104"/>
      <c r="J862" s="104"/>
    </row>
    <row r="863" spans="6:10" x14ac:dyDescent="0.35">
      <c r="F863" s="185"/>
      <c r="I863" s="104"/>
      <c r="J863" s="104"/>
    </row>
    <row r="864" spans="6:10" x14ac:dyDescent="0.35">
      <c r="F864" s="185"/>
      <c r="I864" s="104"/>
      <c r="J864" s="104"/>
    </row>
    <row r="865" spans="6:10" x14ac:dyDescent="0.35">
      <c r="F865" s="185"/>
      <c r="I865" s="104"/>
      <c r="J865" s="104"/>
    </row>
    <row r="866" spans="6:10" x14ac:dyDescent="0.35">
      <c r="F866" s="185"/>
      <c r="I866" s="104"/>
      <c r="J866" s="104"/>
    </row>
    <row r="867" spans="6:10" x14ac:dyDescent="0.35">
      <c r="F867" s="185"/>
      <c r="I867" s="104"/>
      <c r="J867" s="104"/>
    </row>
    <row r="868" spans="6:10" x14ac:dyDescent="0.35">
      <c r="F868" s="185"/>
      <c r="I868" s="104"/>
      <c r="J868" s="104"/>
    </row>
    <row r="869" spans="6:10" x14ac:dyDescent="0.35">
      <c r="F869" s="185"/>
      <c r="I869" s="104"/>
      <c r="J869" s="104"/>
    </row>
    <row r="870" spans="6:10" x14ac:dyDescent="0.35">
      <c r="F870" s="185"/>
      <c r="I870" s="104"/>
      <c r="J870" s="104"/>
    </row>
    <row r="871" spans="6:10" x14ac:dyDescent="0.35">
      <c r="F871" s="185"/>
      <c r="I871" s="104"/>
      <c r="J871" s="104"/>
    </row>
    <row r="872" spans="6:10" x14ac:dyDescent="0.35">
      <c r="F872" s="185"/>
      <c r="I872" s="104"/>
      <c r="J872" s="104"/>
    </row>
    <row r="873" spans="6:10" x14ac:dyDescent="0.35">
      <c r="F873" s="185"/>
      <c r="I873" s="104"/>
      <c r="J873" s="104"/>
    </row>
    <row r="874" spans="6:10" x14ac:dyDescent="0.35">
      <c r="F874" s="185"/>
      <c r="I874" s="104"/>
      <c r="J874" s="104"/>
    </row>
    <row r="875" spans="6:10" x14ac:dyDescent="0.35">
      <c r="F875" s="185"/>
      <c r="I875" s="104"/>
      <c r="J875" s="104"/>
    </row>
    <row r="876" spans="6:10" x14ac:dyDescent="0.35">
      <c r="F876" s="185"/>
      <c r="I876" s="104"/>
      <c r="J876" s="104"/>
    </row>
    <row r="877" spans="6:10" x14ac:dyDescent="0.35">
      <c r="F877" s="185"/>
      <c r="I877" s="104"/>
      <c r="J877" s="104"/>
    </row>
    <row r="878" spans="6:10" x14ac:dyDescent="0.35">
      <c r="F878" s="185"/>
      <c r="I878" s="104"/>
      <c r="J878" s="104"/>
    </row>
    <row r="879" spans="6:10" x14ac:dyDescent="0.35">
      <c r="F879" s="185"/>
      <c r="I879" s="104"/>
      <c r="J879" s="104"/>
    </row>
    <row r="880" spans="6:10" x14ac:dyDescent="0.35">
      <c r="F880" s="185"/>
      <c r="I880" s="104"/>
      <c r="J880" s="104"/>
    </row>
    <row r="881" spans="6:10" x14ac:dyDescent="0.35">
      <c r="F881" s="185"/>
      <c r="I881" s="104"/>
      <c r="J881" s="104"/>
    </row>
    <row r="882" spans="6:10" x14ac:dyDescent="0.35">
      <c r="F882" s="185"/>
      <c r="I882" s="104"/>
      <c r="J882" s="104"/>
    </row>
    <row r="883" spans="6:10" x14ac:dyDescent="0.35">
      <c r="F883" s="185"/>
      <c r="I883" s="104"/>
      <c r="J883" s="104"/>
    </row>
    <row r="884" spans="6:10" x14ac:dyDescent="0.35">
      <c r="F884" s="185"/>
      <c r="I884" s="104"/>
      <c r="J884" s="104"/>
    </row>
    <row r="885" spans="6:10" x14ac:dyDescent="0.35">
      <c r="F885" s="185"/>
      <c r="I885" s="104"/>
      <c r="J885" s="104"/>
    </row>
    <row r="886" spans="6:10" x14ac:dyDescent="0.35">
      <c r="F886" s="185"/>
      <c r="I886" s="104"/>
      <c r="J886" s="104"/>
    </row>
    <row r="887" spans="6:10" x14ac:dyDescent="0.35">
      <c r="F887" s="185"/>
      <c r="I887" s="104"/>
      <c r="J887" s="104"/>
    </row>
    <row r="888" spans="6:10" x14ac:dyDescent="0.35">
      <c r="F888" s="185"/>
      <c r="I888" s="104"/>
      <c r="J888" s="104"/>
    </row>
    <row r="889" spans="6:10" x14ac:dyDescent="0.35">
      <c r="F889" s="185"/>
      <c r="I889" s="104"/>
      <c r="J889" s="104"/>
    </row>
    <row r="890" spans="6:10" x14ac:dyDescent="0.35">
      <c r="F890" s="185"/>
      <c r="I890" s="104"/>
      <c r="J890" s="104"/>
    </row>
    <row r="891" spans="6:10" x14ac:dyDescent="0.35">
      <c r="F891" s="185"/>
      <c r="I891" s="104"/>
      <c r="J891" s="104"/>
    </row>
    <row r="892" spans="6:10" x14ac:dyDescent="0.35">
      <c r="F892" s="185"/>
      <c r="I892" s="104"/>
      <c r="J892" s="104"/>
    </row>
    <row r="893" spans="6:10" x14ac:dyDescent="0.35">
      <c r="F893" s="185"/>
      <c r="I893" s="104"/>
      <c r="J893" s="104"/>
    </row>
    <row r="894" spans="6:10" x14ac:dyDescent="0.35">
      <c r="F894" s="185"/>
      <c r="I894" s="104"/>
      <c r="J894" s="104"/>
    </row>
    <row r="895" spans="6:10" x14ac:dyDescent="0.35">
      <c r="F895" s="185"/>
      <c r="I895" s="104"/>
      <c r="J895" s="104"/>
    </row>
    <row r="896" spans="6:10" x14ac:dyDescent="0.35">
      <c r="F896" s="185"/>
      <c r="I896" s="104"/>
      <c r="J896" s="104"/>
    </row>
    <row r="897" spans="6:10" x14ac:dyDescent="0.35">
      <c r="F897" s="185"/>
      <c r="I897" s="104"/>
      <c r="J897" s="104"/>
    </row>
    <row r="898" spans="6:10" x14ac:dyDescent="0.35">
      <c r="F898" s="185"/>
      <c r="I898" s="104"/>
      <c r="J898" s="104"/>
    </row>
    <row r="899" spans="6:10" x14ac:dyDescent="0.35">
      <c r="F899" s="185"/>
      <c r="I899" s="104"/>
      <c r="J899" s="104"/>
    </row>
    <row r="900" spans="6:10" x14ac:dyDescent="0.35">
      <c r="F900" s="185"/>
      <c r="I900" s="104"/>
      <c r="J900" s="104"/>
    </row>
    <row r="901" spans="6:10" x14ac:dyDescent="0.35">
      <c r="F901" s="185"/>
      <c r="I901" s="104"/>
      <c r="J901" s="104"/>
    </row>
    <row r="902" spans="6:10" x14ac:dyDescent="0.35">
      <c r="F902" s="185"/>
      <c r="I902" s="104"/>
      <c r="J902" s="104"/>
    </row>
    <row r="903" spans="6:10" x14ac:dyDescent="0.35">
      <c r="F903" s="185"/>
      <c r="I903" s="104"/>
      <c r="J903" s="104"/>
    </row>
    <row r="904" spans="6:10" x14ac:dyDescent="0.35">
      <c r="F904" s="185"/>
      <c r="I904" s="104"/>
      <c r="J904" s="104"/>
    </row>
    <row r="905" spans="6:10" x14ac:dyDescent="0.35">
      <c r="F905" s="185"/>
      <c r="I905" s="104"/>
      <c r="J905" s="104"/>
    </row>
    <row r="906" spans="6:10" x14ac:dyDescent="0.35">
      <c r="F906" s="185"/>
      <c r="I906" s="104"/>
      <c r="J906" s="104"/>
    </row>
    <row r="907" spans="6:10" x14ac:dyDescent="0.35">
      <c r="F907" s="185"/>
      <c r="I907" s="104"/>
      <c r="J907" s="104"/>
    </row>
    <row r="908" spans="6:10" x14ac:dyDescent="0.35">
      <c r="F908" s="185"/>
      <c r="I908" s="104"/>
      <c r="J908" s="104"/>
    </row>
    <row r="909" spans="6:10" x14ac:dyDescent="0.35">
      <c r="F909" s="185"/>
      <c r="I909" s="104"/>
      <c r="J909" s="104"/>
    </row>
    <row r="910" spans="6:10" x14ac:dyDescent="0.35">
      <c r="F910" s="185"/>
      <c r="I910" s="104"/>
      <c r="J910" s="104"/>
    </row>
    <row r="911" spans="6:10" x14ac:dyDescent="0.35">
      <c r="F911" s="185"/>
      <c r="I911" s="104"/>
      <c r="J911" s="104"/>
    </row>
    <row r="912" spans="6:10" x14ac:dyDescent="0.35">
      <c r="F912" s="185"/>
      <c r="I912" s="104"/>
      <c r="J912" s="104"/>
    </row>
    <row r="913" spans="6:10" x14ac:dyDescent="0.35">
      <c r="F913" s="185"/>
      <c r="I913" s="104"/>
      <c r="J913" s="104"/>
    </row>
    <row r="914" spans="6:10" x14ac:dyDescent="0.35">
      <c r="F914" s="185"/>
      <c r="I914" s="104"/>
      <c r="J914" s="104"/>
    </row>
    <row r="915" spans="6:10" x14ac:dyDescent="0.35">
      <c r="F915" s="185"/>
      <c r="I915" s="104"/>
      <c r="J915" s="104"/>
    </row>
    <row r="916" spans="6:10" x14ac:dyDescent="0.35">
      <c r="F916" s="185"/>
      <c r="I916" s="104"/>
      <c r="J916" s="104"/>
    </row>
    <row r="917" spans="6:10" x14ac:dyDescent="0.35">
      <c r="F917" s="185"/>
      <c r="I917" s="104"/>
      <c r="J917" s="104"/>
    </row>
    <row r="918" spans="6:10" x14ac:dyDescent="0.35">
      <c r="F918" s="185"/>
      <c r="I918" s="104"/>
      <c r="J918" s="104"/>
    </row>
    <row r="919" spans="6:10" x14ac:dyDescent="0.35">
      <c r="F919" s="185"/>
      <c r="I919" s="104"/>
      <c r="J919" s="104"/>
    </row>
    <row r="920" spans="6:10" x14ac:dyDescent="0.35">
      <c r="F920" s="185"/>
      <c r="I920" s="104"/>
      <c r="J920" s="104"/>
    </row>
    <row r="921" spans="6:10" x14ac:dyDescent="0.35">
      <c r="F921" s="185"/>
      <c r="I921" s="104"/>
      <c r="J921" s="104"/>
    </row>
    <row r="922" spans="6:10" x14ac:dyDescent="0.35">
      <c r="F922" s="185"/>
      <c r="I922" s="104"/>
      <c r="J922" s="104"/>
    </row>
    <row r="923" spans="6:10" x14ac:dyDescent="0.35">
      <c r="F923" s="185"/>
      <c r="I923" s="104"/>
      <c r="J923" s="104"/>
    </row>
    <row r="924" spans="6:10" x14ac:dyDescent="0.35">
      <c r="F924" s="185"/>
      <c r="I924" s="104"/>
      <c r="J924" s="104"/>
    </row>
    <row r="925" spans="6:10" x14ac:dyDescent="0.35">
      <c r="F925" s="185"/>
      <c r="I925" s="104"/>
      <c r="J925" s="104"/>
    </row>
    <row r="926" spans="6:10" x14ac:dyDescent="0.35">
      <c r="F926" s="185"/>
      <c r="I926" s="104"/>
      <c r="J926" s="104"/>
    </row>
    <row r="927" spans="6:10" x14ac:dyDescent="0.35">
      <c r="F927" s="185"/>
      <c r="I927" s="104"/>
      <c r="J927" s="104"/>
    </row>
    <row r="928" spans="6:10" x14ac:dyDescent="0.35">
      <c r="F928" s="185"/>
      <c r="I928" s="104"/>
      <c r="J928" s="104"/>
    </row>
    <row r="929" spans="6:10" x14ac:dyDescent="0.35">
      <c r="F929" s="185"/>
      <c r="I929" s="104"/>
      <c r="J929" s="104"/>
    </row>
    <row r="930" spans="6:10" x14ac:dyDescent="0.35">
      <c r="F930" s="185"/>
      <c r="I930" s="104"/>
      <c r="J930" s="104"/>
    </row>
    <row r="931" spans="6:10" x14ac:dyDescent="0.35">
      <c r="F931" s="185"/>
      <c r="I931" s="104"/>
      <c r="J931" s="104"/>
    </row>
    <row r="932" spans="6:10" x14ac:dyDescent="0.35">
      <c r="F932" s="185"/>
      <c r="I932" s="104"/>
      <c r="J932" s="104"/>
    </row>
    <row r="933" spans="6:10" x14ac:dyDescent="0.35">
      <c r="F933" s="185"/>
      <c r="I933" s="104"/>
      <c r="J933" s="104"/>
    </row>
    <row r="934" spans="6:10" x14ac:dyDescent="0.35">
      <c r="F934" s="185"/>
      <c r="I934" s="104"/>
      <c r="J934" s="104"/>
    </row>
    <row r="935" spans="6:10" x14ac:dyDescent="0.35">
      <c r="F935" s="185"/>
      <c r="I935" s="104"/>
      <c r="J935" s="104"/>
    </row>
    <row r="936" spans="6:10" x14ac:dyDescent="0.35">
      <c r="F936" s="185"/>
      <c r="I936" s="104"/>
      <c r="J936" s="104"/>
    </row>
    <row r="937" spans="6:10" x14ac:dyDescent="0.35">
      <c r="F937" s="185"/>
      <c r="I937" s="104"/>
      <c r="J937" s="104"/>
    </row>
    <row r="938" spans="6:10" x14ac:dyDescent="0.35">
      <c r="F938" s="185"/>
      <c r="I938" s="104"/>
      <c r="J938" s="104"/>
    </row>
    <row r="939" spans="6:10" x14ac:dyDescent="0.35">
      <c r="F939" s="185"/>
      <c r="I939" s="104"/>
      <c r="J939" s="104"/>
    </row>
    <row r="940" spans="6:10" x14ac:dyDescent="0.35">
      <c r="F940" s="185"/>
      <c r="I940" s="104"/>
      <c r="J940" s="104"/>
    </row>
    <row r="941" spans="6:10" x14ac:dyDescent="0.35">
      <c r="F941" s="185"/>
      <c r="I941" s="104"/>
      <c r="J941" s="104"/>
    </row>
    <row r="942" spans="6:10" x14ac:dyDescent="0.35">
      <c r="F942" s="185"/>
      <c r="I942" s="104"/>
      <c r="J942" s="104"/>
    </row>
    <row r="943" spans="6:10" x14ac:dyDescent="0.35">
      <c r="F943" s="185"/>
      <c r="I943" s="104"/>
      <c r="J943" s="104"/>
    </row>
    <row r="944" spans="6:10" x14ac:dyDescent="0.35">
      <c r="F944" s="185"/>
      <c r="I944" s="104"/>
      <c r="J944" s="104"/>
    </row>
    <row r="945" spans="6:10" x14ac:dyDescent="0.35">
      <c r="F945" s="185"/>
      <c r="I945" s="104"/>
      <c r="J945" s="104"/>
    </row>
    <row r="946" spans="6:10" x14ac:dyDescent="0.35">
      <c r="F946" s="185"/>
      <c r="I946" s="104"/>
      <c r="J946" s="104"/>
    </row>
    <row r="947" spans="6:10" x14ac:dyDescent="0.35">
      <c r="F947" s="185"/>
      <c r="I947" s="104"/>
      <c r="J947" s="104"/>
    </row>
    <row r="948" spans="6:10" x14ac:dyDescent="0.35">
      <c r="F948" s="185"/>
      <c r="I948" s="104"/>
      <c r="J948" s="104"/>
    </row>
    <row r="949" spans="6:10" x14ac:dyDescent="0.35">
      <c r="F949" s="185"/>
      <c r="I949" s="104"/>
      <c r="J949" s="104"/>
    </row>
    <row r="950" spans="6:10" x14ac:dyDescent="0.35">
      <c r="F950" s="185"/>
      <c r="I950" s="104"/>
      <c r="J950" s="104"/>
    </row>
    <row r="951" spans="6:10" x14ac:dyDescent="0.35">
      <c r="F951" s="185"/>
      <c r="I951" s="104"/>
      <c r="J951" s="104"/>
    </row>
    <row r="952" spans="6:10" x14ac:dyDescent="0.35">
      <c r="F952" s="185"/>
      <c r="I952" s="104"/>
      <c r="J952" s="104"/>
    </row>
    <row r="953" spans="6:10" x14ac:dyDescent="0.35">
      <c r="F953" s="185"/>
      <c r="I953" s="104"/>
      <c r="J953" s="104"/>
    </row>
    <row r="954" spans="6:10" x14ac:dyDescent="0.35">
      <c r="F954" s="185"/>
      <c r="I954" s="104"/>
      <c r="J954" s="104"/>
    </row>
    <row r="955" spans="6:10" x14ac:dyDescent="0.35">
      <c r="F955" s="185"/>
      <c r="I955" s="104"/>
      <c r="J955" s="104"/>
    </row>
    <row r="956" spans="6:10" x14ac:dyDescent="0.35">
      <c r="F956" s="185"/>
      <c r="I956" s="104"/>
      <c r="J956" s="104"/>
    </row>
    <row r="957" spans="6:10" x14ac:dyDescent="0.35">
      <c r="F957" s="185"/>
      <c r="I957" s="104"/>
      <c r="J957" s="104"/>
    </row>
    <row r="958" spans="6:10" x14ac:dyDescent="0.35">
      <c r="F958" s="185"/>
      <c r="I958" s="104"/>
      <c r="J958" s="104"/>
    </row>
    <row r="959" spans="6:10" x14ac:dyDescent="0.35">
      <c r="F959" s="185"/>
      <c r="I959" s="104"/>
      <c r="J959" s="104"/>
    </row>
    <row r="960" spans="6:10" x14ac:dyDescent="0.35">
      <c r="F960" s="185"/>
      <c r="I960" s="104"/>
      <c r="J960" s="104"/>
    </row>
    <row r="961" spans="6:10" x14ac:dyDescent="0.35">
      <c r="F961" s="185"/>
      <c r="I961" s="104"/>
      <c r="J961" s="104"/>
    </row>
    <row r="962" spans="6:10" x14ac:dyDescent="0.35">
      <c r="F962" s="185"/>
      <c r="I962" s="104"/>
      <c r="J962" s="104"/>
    </row>
    <row r="963" spans="6:10" x14ac:dyDescent="0.35">
      <c r="F963" s="185"/>
      <c r="I963" s="104"/>
      <c r="J963" s="104"/>
    </row>
    <row r="964" spans="6:10" x14ac:dyDescent="0.35">
      <c r="F964" s="185"/>
      <c r="I964" s="104"/>
      <c r="J964" s="104"/>
    </row>
    <row r="965" spans="6:10" x14ac:dyDescent="0.35">
      <c r="F965" s="185"/>
      <c r="I965" s="104"/>
      <c r="J965" s="104"/>
    </row>
    <row r="966" spans="6:10" x14ac:dyDescent="0.35">
      <c r="F966" s="185"/>
      <c r="I966" s="104"/>
      <c r="J966" s="104"/>
    </row>
    <row r="967" spans="6:10" x14ac:dyDescent="0.35">
      <c r="F967" s="185"/>
      <c r="I967" s="104"/>
      <c r="J967" s="104"/>
    </row>
    <row r="968" spans="6:10" x14ac:dyDescent="0.35">
      <c r="F968" s="185"/>
      <c r="I968" s="104"/>
      <c r="J968" s="104"/>
    </row>
    <row r="969" spans="6:10" x14ac:dyDescent="0.35">
      <c r="F969" s="185"/>
      <c r="I969" s="104"/>
      <c r="J969" s="104"/>
    </row>
    <row r="970" spans="6:10" x14ac:dyDescent="0.35">
      <c r="F970" s="185"/>
      <c r="I970" s="104"/>
      <c r="J970" s="104"/>
    </row>
    <row r="971" spans="6:10" x14ac:dyDescent="0.35">
      <c r="F971" s="185"/>
      <c r="I971" s="104"/>
      <c r="J971" s="104"/>
    </row>
    <row r="972" spans="6:10" x14ac:dyDescent="0.35">
      <c r="F972" s="185"/>
      <c r="I972" s="104"/>
      <c r="J972" s="104"/>
    </row>
    <row r="973" spans="6:10" x14ac:dyDescent="0.35">
      <c r="F973" s="185"/>
      <c r="I973" s="104"/>
      <c r="J973" s="104"/>
    </row>
    <row r="974" spans="6:10" x14ac:dyDescent="0.35">
      <c r="F974" s="185"/>
      <c r="I974" s="104"/>
      <c r="J974" s="104"/>
    </row>
    <row r="975" spans="6:10" x14ac:dyDescent="0.35">
      <c r="F975" s="185"/>
      <c r="I975" s="104"/>
      <c r="J975" s="104"/>
    </row>
    <row r="976" spans="6:10" x14ac:dyDescent="0.35">
      <c r="F976" s="185"/>
      <c r="I976" s="104"/>
      <c r="J976" s="104"/>
    </row>
    <row r="977" spans="6:10" x14ac:dyDescent="0.35">
      <c r="F977" s="185"/>
      <c r="I977" s="104"/>
      <c r="J977" s="104"/>
    </row>
    <row r="978" spans="6:10" x14ac:dyDescent="0.35">
      <c r="F978" s="185"/>
      <c r="I978" s="104"/>
      <c r="J978" s="104"/>
    </row>
    <row r="979" spans="6:10" x14ac:dyDescent="0.35">
      <c r="F979" s="185"/>
      <c r="I979" s="104"/>
      <c r="J979" s="104"/>
    </row>
    <row r="980" spans="6:10" x14ac:dyDescent="0.35">
      <c r="F980" s="185"/>
      <c r="I980" s="104"/>
      <c r="J980" s="104"/>
    </row>
    <row r="981" spans="6:10" x14ac:dyDescent="0.35">
      <c r="F981" s="185"/>
      <c r="I981" s="104"/>
      <c r="J981" s="104"/>
    </row>
    <row r="982" spans="6:10" x14ac:dyDescent="0.35">
      <c r="F982" s="185"/>
      <c r="I982" s="104"/>
      <c r="J982" s="104"/>
    </row>
    <row r="983" spans="6:10" x14ac:dyDescent="0.35">
      <c r="F983" s="185"/>
      <c r="I983" s="104"/>
      <c r="J983" s="104"/>
    </row>
    <row r="984" spans="6:10" x14ac:dyDescent="0.35">
      <c r="F984" s="185"/>
      <c r="I984" s="104"/>
      <c r="J984" s="104"/>
    </row>
    <row r="985" spans="6:10" x14ac:dyDescent="0.35">
      <c r="F985" s="185"/>
      <c r="I985" s="104"/>
      <c r="J985" s="104"/>
    </row>
    <row r="986" spans="6:10" x14ac:dyDescent="0.35">
      <c r="F986" s="185"/>
      <c r="I986" s="104"/>
      <c r="J986" s="104"/>
    </row>
    <row r="987" spans="6:10" x14ac:dyDescent="0.35">
      <c r="F987" s="185"/>
      <c r="I987" s="104"/>
      <c r="J987" s="104"/>
    </row>
    <row r="988" spans="6:10" x14ac:dyDescent="0.35">
      <c r="F988" s="185"/>
      <c r="I988" s="104"/>
      <c r="J988" s="104"/>
    </row>
    <row r="989" spans="6:10" x14ac:dyDescent="0.35">
      <c r="F989" s="185"/>
      <c r="I989" s="104"/>
      <c r="J989" s="104"/>
    </row>
    <row r="990" spans="6:10" x14ac:dyDescent="0.35">
      <c r="F990" s="185"/>
      <c r="I990" s="104"/>
      <c r="J990" s="104"/>
    </row>
    <row r="991" spans="6:10" x14ac:dyDescent="0.35">
      <c r="F991" s="185"/>
      <c r="I991" s="104"/>
      <c r="J991" s="104"/>
    </row>
    <row r="992" spans="6:10" x14ac:dyDescent="0.35">
      <c r="F992" s="185"/>
      <c r="I992" s="104"/>
      <c r="J992" s="104"/>
    </row>
    <row r="993" spans="6:10" x14ac:dyDescent="0.35">
      <c r="F993" s="185"/>
      <c r="I993" s="104"/>
      <c r="J993" s="104"/>
    </row>
    <row r="994" spans="6:10" x14ac:dyDescent="0.35">
      <c r="F994" s="185"/>
      <c r="I994" s="104"/>
      <c r="J994" s="104"/>
    </row>
    <row r="995" spans="6:10" x14ac:dyDescent="0.35">
      <c r="F995" s="185"/>
      <c r="I995" s="104"/>
      <c r="J995" s="104"/>
    </row>
    <row r="996" spans="6:10" x14ac:dyDescent="0.35">
      <c r="F996" s="185"/>
      <c r="I996" s="104"/>
      <c r="J996" s="104"/>
    </row>
    <row r="997" spans="6:10" x14ac:dyDescent="0.35">
      <c r="F997" s="185"/>
      <c r="I997" s="104"/>
      <c r="J997" s="104"/>
    </row>
    <row r="998" spans="6:10" x14ac:dyDescent="0.35">
      <c r="F998" s="185"/>
      <c r="I998" s="104"/>
      <c r="J998" s="104"/>
    </row>
    <row r="999" spans="6:10" x14ac:dyDescent="0.35">
      <c r="F999" s="185"/>
      <c r="I999" s="104"/>
      <c r="J999" s="104"/>
    </row>
    <row r="1000" spans="6:10" x14ac:dyDescent="0.35">
      <c r="F1000" s="185"/>
      <c r="I1000" s="104"/>
      <c r="J1000" s="104"/>
    </row>
    <row r="1001" spans="6:10" x14ac:dyDescent="0.35">
      <c r="F1001" s="185"/>
      <c r="I1001" s="104"/>
      <c r="J1001" s="104"/>
    </row>
    <row r="1002" spans="6:10" x14ac:dyDescent="0.35">
      <c r="F1002" s="185"/>
      <c r="I1002" s="104"/>
      <c r="J1002" s="104"/>
    </row>
    <row r="1003" spans="6:10" x14ac:dyDescent="0.35">
      <c r="F1003" s="185"/>
      <c r="I1003" s="104"/>
      <c r="J1003" s="104"/>
    </row>
    <row r="1004" spans="6:10" x14ac:dyDescent="0.35">
      <c r="F1004" s="185"/>
      <c r="I1004" s="104"/>
      <c r="J1004" s="104"/>
    </row>
    <row r="1005" spans="6:10" x14ac:dyDescent="0.35">
      <c r="F1005" s="185"/>
      <c r="I1005" s="104"/>
      <c r="J1005" s="104"/>
    </row>
    <row r="1006" spans="6:10" x14ac:dyDescent="0.35">
      <c r="F1006" s="185"/>
      <c r="I1006" s="104"/>
      <c r="J1006" s="104"/>
    </row>
    <row r="1007" spans="6:10" x14ac:dyDescent="0.35">
      <c r="F1007" s="185"/>
      <c r="I1007" s="104"/>
      <c r="J1007" s="104"/>
    </row>
    <row r="1008" spans="6:10" x14ac:dyDescent="0.35">
      <c r="F1008" s="185"/>
      <c r="I1008" s="104"/>
      <c r="J1008" s="104"/>
    </row>
    <row r="1009" spans="6:10" x14ac:dyDescent="0.35">
      <c r="F1009" s="185"/>
      <c r="I1009" s="104"/>
      <c r="J1009" s="104"/>
    </row>
    <row r="1010" spans="6:10" x14ac:dyDescent="0.35">
      <c r="F1010" s="185"/>
      <c r="I1010" s="104"/>
      <c r="J1010" s="104"/>
    </row>
    <row r="1011" spans="6:10" x14ac:dyDescent="0.35">
      <c r="F1011" s="185"/>
      <c r="I1011" s="104"/>
      <c r="J1011" s="104"/>
    </row>
    <row r="1012" spans="6:10" x14ac:dyDescent="0.35">
      <c r="F1012" s="185"/>
      <c r="I1012" s="104"/>
      <c r="J1012" s="104"/>
    </row>
    <row r="1013" spans="6:10" x14ac:dyDescent="0.35">
      <c r="F1013" s="185"/>
      <c r="I1013" s="104"/>
      <c r="J1013" s="104"/>
    </row>
  </sheetData>
  <sheetProtection selectLockedCells="1" selectUnlockedCells="1"/>
  <pageMargins left="0.7" right="0.7" top="0.75" bottom="0.75" header="0.3" footer="0.3"/>
  <pageSetup paperSize="9"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9"/>
  <dimension ref="A1:AA999"/>
  <sheetViews>
    <sheetView zoomScaleNormal="100" workbookViewId="0">
      <pane ySplit="1" topLeftCell="A2" activePane="bottomLeft" state="frozen"/>
      <selection pane="bottomLeft" activeCell="B30" sqref="B30:R41"/>
    </sheetView>
  </sheetViews>
  <sheetFormatPr defaultColWidth="8.7265625" defaultRowHeight="14.5" x14ac:dyDescent="0.35"/>
  <cols>
    <col min="1" max="1" width="8.7265625" style="343"/>
    <col min="2" max="2" width="10.81640625" style="104" customWidth="1"/>
    <col min="3" max="3" width="44.54296875" style="127" customWidth="1"/>
    <col min="4" max="4" width="11" style="104" customWidth="1"/>
    <col min="5" max="5" width="9.7265625" style="104" customWidth="1"/>
    <col min="6" max="6" width="11.54296875" style="159" customWidth="1"/>
    <col min="7" max="7" width="12.08984375" style="159" customWidth="1"/>
    <col min="8" max="8" width="7.54296875" style="159" customWidth="1"/>
    <col min="9" max="9" width="6.81640625" style="348" customWidth="1"/>
    <col min="10" max="10" width="8.26953125" style="179" customWidth="1"/>
    <col min="11" max="11" width="9.7265625" style="261" customWidth="1"/>
    <col min="12" max="12" width="10.6328125" style="184" customWidth="1"/>
    <col min="13" max="13" width="12.453125" style="211" customWidth="1"/>
    <col min="14" max="14" width="10.6328125" style="184" customWidth="1"/>
    <col min="15" max="15" width="11.26953125" style="21" customWidth="1"/>
    <col min="16" max="16" width="10.453125" style="21" customWidth="1"/>
    <col min="17" max="17" width="11.54296875" style="213" customWidth="1"/>
    <col min="18" max="18" width="14.36328125" style="184" customWidth="1"/>
    <col min="19" max="19" width="14.90625" style="336" customWidth="1"/>
    <col min="20" max="20" width="15.26953125" style="336" customWidth="1"/>
    <col min="21" max="25" width="4.90625" customWidth="1"/>
  </cols>
  <sheetData>
    <row r="1" spans="1:27" s="26" customFormat="1" ht="43" customHeight="1" x14ac:dyDescent="0.35">
      <c r="A1" s="342" t="s">
        <v>31790</v>
      </c>
      <c r="B1" s="345" t="s">
        <v>31786</v>
      </c>
      <c r="C1" s="329" t="s">
        <v>16273</v>
      </c>
      <c r="D1" s="329" t="s">
        <v>31608</v>
      </c>
      <c r="E1" s="329" t="s">
        <v>31602</v>
      </c>
      <c r="F1" s="329" t="s">
        <v>31603</v>
      </c>
      <c r="G1" s="329" t="s">
        <v>31604</v>
      </c>
      <c r="H1" s="330" t="s">
        <v>16254</v>
      </c>
      <c r="I1" s="332" t="s">
        <v>31605</v>
      </c>
      <c r="J1" s="332" t="s">
        <v>23307</v>
      </c>
      <c r="K1" s="333" t="s">
        <v>31793</v>
      </c>
      <c r="L1" s="333" t="s">
        <v>31606</v>
      </c>
      <c r="M1" s="333" t="s">
        <v>31794</v>
      </c>
      <c r="N1" s="333" t="s">
        <v>31798</v>
      </c>
      <c r="O1" s="330" t="s">
        <v>31607</v>
      </c>
      <c r="P1" s="330" t="s">
        <v>31601</v>
      </c>
      <c r="Q1" s="330" t="s">
        <v>31609</v>
      </c>
      <c r="R1" s="349" t="s">
        <v>31610</v>
      </c>
      <c r="S1" s="350" t="s">
        <v>31611</v>
      </c>
      <c r="T1" s="352" t="s">
        <v>31612</v>
      </c>
      <c r="Z1" s="26">
        <f>COUNTA(C2:C1048576)</f>
        <v>40</v>
      </c>
      <c r="AA1" s="26">
        <f>SUBTOTAL(3,S:S)</f>
        <v>41</v>
      </c>
    </row>
    <row r="2" spans="1:27" x14ac:dyDescent="0.35">
      <c r="A2" s="104" t="s">
        <v>31789</v>
      </c>
      <c r="B2" s="104">
        <v>3906</v>
      </c>
      <c r="C2" t="s">
        <v>2425</v>
      </c>
      <c r="D2" s="104">
        <v>6</v>
      </c>
      <c r="E2" s="104">
        <v>6</v>
      </c>
      <c r="F2" s="104"/>
      <c r="G2" s="104" t="s">
        <v>2424</v>
      </c>
      <c r="H2" s="104">
        <v>6</v>
      </c>
      <c r="I2" s="179">
        <v>0.7</v>
      </c>
      <c r="J2" s="179">
        <v>40</v>
      </c>
      <c r="K2" s="184">
        <v>21.5</v>
      </c>
      <c r="L2" s="184" t="s">
        <v>42</v>
      </c>
      <c r="M2" s="184" t="s">
        <v>42</v>
      </c>
      <c r="N2" s="184">
        <v>25.983606557377051</v>
      </c>
      <c r="O2" s="104">
        <v>1</v>
      </c>
      <c r="P2" s="104">
        <v>6</v>
      </c>
      <c r="Q2" s="104">
        <v>0</v>
      </c>
      <c r="R2" s="261">
        <v>129</v>
      </c>
      <c r="S2" s="104" t="s">
        <v>31599</v>
      </c>
      <c r="T2" s="336" t="s">
        <v>31800</v>
      </c>
    </row>
    <row r="3" spans="1:27" x14ac:dyDescent="0.35">
      <c r="A3" s="104" t="s">
        <v>31789</v>
      </c>
      <c r="B3" s="104">
        <v>2427</v>
      </c>
      <c r="C3" t="s">
        <v>2856</v>
      </c>
      <c r="D3" s="104">
        <v>6</v>
      </c>
      <c r="E3" s="104">
        <v>6</v>
      </c>
      <c r="F3" s="104" t="s">
        <v>24201</v>
      </c>
      <c r="G3" s="104" t="s">
        <v>2855</v>
      </c>
      <c r="H3" s="104">
        <v>6</v>
      </c>
      <c r="I3" s="179">
        <v>0.7</v>
      </c>
      <c r="J3" s="179">
        <v>43</v>
      </c>
      <c r="K3" s="184">
        <v>26</v>
      </c>
      <c r="L3" s="184">
        <v>26</v>
      </c>
      <c r="M3" s="184" t="s">
        <v>42</v>
      </c>
      <c r="N3" s="184">
        <v>30.696721311475414</v>
      </c>
      <c r="O3" s="104">
        <v>1</v>
      </c>
      <c r="P3" s="104">
        <v>6</v>
      </c>
      <c r="Q3" s="104">
        <v>0</v>
      </c>
      <c r="R3" s="261">
        <v>156</v>
      </c>
      <c r="S3" s="104" t="s">
        <v>31599</v>
      </c>
      <c r="T3" s="336" t="s">
        <v>31800</v>
      </c>
    </row>
    <row r="4" spans="1:27" x14ac:dyDescent="0.35">
      <c r="A4" s="104" t="s">
        <v>31789</v>
      </c>
      <c r="C4" t="s">
        <v>3456</v>
      </c>
      <c r="D4" s="104">
        <v>6</v>
      </c>
      <c r="E4" s="104">
        <v>6</v>
      </c>
      <c r="F4" s="104"/>
      <c r="G4" s="104" t="s">
        <v>3455</v>
      </c>
      <c r="H4" s="104">
        <v>6</v>
      </c>
      <c r="I4" s="179">
        <v>0.7</v>
      </c>
      <c r="J4" s="179">
        <v>40</v>
      </c>
      <c r="K4" s="184">
        <v>12.75</v>
      </c>
      <c r="L4" s="184" t="s">
        <v>42</v>
      </c>
      <c r="M4" s="184" t="s">
        <v>42</v>
      </c>
      <c r="N4" s="184">
        <v>17.21311475409836</v>
      </c>
      <c r="O4" s="104">
        <v>1</v>
      </c>
      <c r="P4" s="104">
        <v>6</v>
      </c>
      <c r="Q4" s="104" t="s">
        <v>42</v>
      </c>
      <c r="R4" s="261">
        <v>76.5</v>
      </c>
      <c r="S4" s="104" t="s">
        <v>31599</v>
      </c>
      <c r="T4" s="336" t="s">
        <v>31800</v>
      </c>
    </row>
    <row r="5" spans="1:27" x14ac:dyDescent="0.35">
      <c r="A5" s="104" t="s">
        <v>31789</v>
      </c>
      <c r="B5" s="104">
        <v>4147</v>
      </c>
      <c r="C5" t="s">
        <v>3797</v>
      </c>
      <c r="D5" s="104">
        <v>1</v>
      </c>
      <c r="E5" s="104">
        <v>6</v>
      </c>
      <c r="F5" s="104"/>
      <c r="G5" s="104" t="s">
        <v>3796</v>
      </c>
      <c r="H5" s="104">
        <v>1</v>
      </c>
      <c r="I5" s="179">
        <v>0.7</v>
      </c>
      <c r="J5" s="179">
        <v>40</v>
      </c>
      <c r="K5" s="184">
        <v>40</v>
      </c>
      <c r="L5" s="184" t="s">
        <v>42</v>
      </c>
      <c r="M5" s="184" t="s">
        <v>42</v>
      </c>
      <c r="N5" s="184">
        <v>44.467213114754102</v>
      </c>
      <c r="O5" s="104">
        <v>6</v>
      </c>
      <c r="P5" s="104">
        <v>6</v>
      </c>
      <c r="Q5" s="104">
        <v>0</v>
      </c>
      <c r="R5" s="261">
        <v>240</v>
      </c>
      <c r="S5" s="104" t="s">
        <v>31599</v>
      </c>
      <c r="T5" s="336" t="s">
        <v>31800</v>
      </c>
    </row>
    <row r="6" spans="1:27" x14ac:dyDescent="0.35">
      <c r="A6" s="104" t="s">
        <v>31789</v>
      </c>
      <c r="B6" s="104">
        <v>709</v>
      </c>
      <c r="C6" t="s">
        <v>3924</v>
      </c>
      <c r="D6" s="104">
        <v>6</v>
      </c>
      <c r="E6" s="104">
        <v>6</v>
      </c>
      <c r="F6" s="104">
        <v>3194</v>
      </c>
      <c r="G6" s="104" t="s">
        <v>3925</v>
      </c>
      <c r="H6" s="104">
        <v>6</v>
      </c>
      <c r="I6" s="179">
        <v>0.7</v>
      </c>
      <c r="J6" s="179">
        <v>43</v>
      </c>
      <c r="K6" s="184">
        <v>24.5</v>
      </c>
      <c r="L6" s="184">
        <v>24.85</v>
      </c>
      <c r="M6" s="184" t="s">
        <v>42</v>
      </c>
      <c r="N6" s="184">
        <v>29.180327868852462</v>
      </c>
      <c r="O6" s="104">
        <v>1</v>
      </c>
      <c r="P6" s="104">
        <v>6</v>
      </c>
      <c r="Q6" s="104">
        <v>0</v>
      </c>
      <c r="R6" s="261">
        <v>147</v>
      </c>
      <c r="S6" s="104" t="s">
        <v>31599</v>
      </c>
      <c r="T6" s="336" t="s">
        <v>31800</v>
      </c>
    </row>
    <row r="7" spans="1:27" x14ac:dyDescent="0.35">
      <c r="A7" s="104" t="s">
        <v>31789</v>
      </c>
      <c r="B7" s="104">
        <v>727</v>
      </c>
      <c r="C7" t="s">
        <v>3941</v>
      </c>
      <c r="D7" s="104">
        <v>12</v>
      </c>
      <c r="E7" s="104">
        <v>6</v>
      </c>
      <c r="F7" s="104"/>
      <c r="G7" s="104" t="s">
        <v>3944</v>
      </c>
      <c r="H7" s="104">
        <v>12</v>
      </c>
      <c r="I7" s="179">
        <v>1</v>
      </c>
      <c r="J7" s="179">
        <v>40</v>
      </c>
      <c r="K7" s="184">
        <v>4.4000000000000004</v>
      </c>
      <c r="L7" s="184" t="s">
        <v>42</v>
      </c>
      <c r="M7" s="184" t="s">
        <v>42</v>
      </c>
      <c r="N7" s="184">
        <v>10.122950819672132</v>
      </c>
      <c r="O7" s="104">
        <v>0.5</v>
      </c>
      <c r="P7" s="104">
        <v>6</v>
      </c>
      <c r="Q7" s="104">
        <v>0</v>
      </c>
      <c r="R7" s="261">
        <v>26.400000000000002</v>
      </c>
      <c r="S7" s="104" t="s">
        <v>31599</v>
      </c>
      <c r="T7" s="336" t="s">
        <v>31800</v>
      </c>
    </row>
    <row r="8" spans="1:27" x14ac:dyDescent="0.35">
      <c r="A8" s="104" t="s">
        <v>31789</v>
      </c>
      <c r="B8" s="104">
        <v>7094</v>
      </c>
      <c r="C8" t="s">
        <v>4627</v>
      </c>
      <c r="D8" s="104">
        <v>6</v>
      </c>
      <c r="E8" s="104">
        <v>6</v>
      </c>
      <c r="F8" s="104"/>
      <c r="G8" s="104" t="s">
        <v>4626</v>
      </c>
      <c r="H8" s="104">
        <v>6</v>
      </c>
      <c r="I8" s="179">
        <v>0.7</v>
      </c>
      <c r="J8" s="179">
        <v>46</v>
      </c>
      <c r="K8" s="184">
        <v>22.95</v>
      </c>
      <c r="L8" s="184" t="s">
        <v>42</v>
      </c>
      <c r="M8" s="184" t="s">
        <v>42</v>
      </c>
      <c r="N8" s="184">
        <v>27.868852459016395</v>
      </c>
      <c r="O8" s="104">
        <v>1</v>
      </c>
      <c r="P8" s="104">
        <v>6</v>
      </c>
      <c r="Q8" s="104">
        <v>0</v>
      </c>
      <c r="R8" s="261">
        <v>137.69999999999999</v>
      </c>
      <c r="S8" s="104" t="s">
        <v>31599</v>
      </c>
      <c r="T8" s="336" t="s">
        <v>31800</v>
      </c>
    </row>
    <row r="9" spans="1:27" x14ac:dyDescent="0.35">
      <c r="A9" s="104" t="s">
        <v>31789</v>
      </c>
      <c r="B9" s="104">
        <v>752</v>
      </c>
      <c r="C9" t="s">
        <v>14557</v>
      </c>
      <c r="D9" s="104">
        <v>6</v>
      </c>
      <c r="E9" s="104">
        <v>6</v>
      </c>
      <c r="F9" s="104" t="s">
        <v>24742</v>
      </c>
      <c r="G9" s="104" t="s">
        <v>14556</v>
      </c>
      <c r="H9" s="104">
        <v>6</v>
      </c>
      <c r="I9" s="179">
        <v>0.75</v>
      </c>
      <c r="J9" s="179">
        <v>45</v>
      </c>
      <c r="K9" s="184">
        <v>21.5</v>
      </c>
      <c r="L9" s="184">
        <v>22.95</v>
      </c>
      <c r="M9" s="184" t="s">
        <v>42</v>
      </c>
      <c r="N9" s="184">
        <v>26.557377049180328</v>
      </c>
      <c r="O9" s="104">
        <v>1</v>
      </c>
      <c r="P9" s="104">
        <v>6</v>
      </c>
      <c r="Q9" s="104">
        <v>0</v>
      </c>
      <c r="R9" s="261">
        <v>129</v>
      </c>
      <c r="S9" s="104" t="s">
        <v>31599</v>
      </c>
      <c r="T9" s="336" t="s">
        <v>31800</v>
      </c>
    </row>
    <row r="10" spans="1:27" x14ac:dyDescent="0.35">
      <c r="A10" s="104" t="s">
        <v>31789</v>
      </c>
      <c r="C10" t="s">
        <v>4812</v>
      </c>
      <c r="D10" s="104">
        <v>6</v>
      </c>
      <c r="E10" s="104">
        <v>6</v>
      </c>
      <c r="F10" s="104"/>
      <c r="G10" s="104" t="s">
        <v>4811</v>
      </c>
      <c r="H10" s="104">
        <v>6</v>
      </c>
      <c r="I10" s="179">
        <v>0.7</v>
      </c>
      <c r="J10" s="179">
        <v>40</v>
      </c>
      <c r="K10" s="184">
        <v>22.5</v>
      </c>
      <c r="L10" s="184" t="s">
        <v>42</v>
      </c>
      <c r="M10" s="184" t="s">
        <v>42</v>
      </c>
      <c r="N10" s="184">
        <v>26.967213114754099</v>
      </c>
      <c r="O10" s="104">
        <v>1</v>
      </c>
      <c r="P10" s="104">
        <v>6</v>
      </c>
      <c r="Q10" s="104" t="s">
        <v>42</v>
      </c>
      <c r="R10" s="261">
        <v>135</v>
      </c>
      <c r="S10" s="104" t="s">
        <v>31599</v>
      </c>
      <c r="T10" s="336" t="s">
        <v>31800</v>
      </c>
    </row>
    <row r="11" spans="1:27" x14ac:dyDescent="0.35">
      <c r="A11" s="104" t="s">
        <v>31789</v>
      </c>
      <c r="B11" s="104">
        <v>6964</v>
      </c>
      <c r="C11" t="s">
        <v>4848</v>
      </c>
      <c r="D11" s="104">
        <v>6</v>
      </c>
      <c r="E11" s="104">
        <v>6</v>
      </c>
      <c r="F11" s="104"/>
      <c r="G11" s="104" t="s">
        <v>4847</v>
      </c>
      <c r="H11" s="104">
        <v>6</v>
      </c>
      <c r="I11" s="179">
        <v>0.7</v>
      </c>
      <c r="J11" s="179">
        <v>42</v>
      </c>
      <c r="K11" s="184">
        <v>17.25</v>
      </c>
      <c r="L11" s="184" t="s">
        <v>42</v>
      </c>
      <c r="M11" s="184" t="s">
        <v>42</v>
      </c>
      <c r="N11" s="184">
        <v>21.885245901639347</v>
      </c>
      <c r="O11" s="104">
        <v>1</v>
      </c>
      <c r="P11" s="104">
        <v>6</v>
      </c>
      <c r="Q11" s="104">
        <v>30</v>
      </c>
      <c r="R11" s="261">
        <v>103.5</v>
      </c>
      <c r="S11" s="104" t="s">
        <v>31599</v>
      </c>
      <c r="T11" s="336" t="s">
        <v>31800</v>
      </c>
    </row>
    <row r="12" spans="1:27" x14ac:dyDescent="0.35">
      <c r="A12" s="104" t="s">
        <v>31789</v>
      </c>
      <c r="B12" s="104">
        <v>780</v>
      </c>
      <c r="C12" t="s">
        <v>5219</v>
      </c>
      <c r="D12" s="104">
        <v>6</v>
      </c>
      <c r="E12" s="104">
        <v>6</v>
      </c>
      <c r="F12" s="104" t="s">
        <v>24876</v>
      </c>
      <c r="G12" s="104" t="s">
        <v>5218</v>
      </c>
      <c r="H12" s="104">
        <v>6</v>
      </c>
      <c r="I12" s="179">
        <v>0.7</v>
      </c>
      <c r="J12" s="179">
        <v>40</v>
      </c>
      <c r="K12" s="184">
        <v>12.75</v>
      </c>
      <c r="L12" s="184">
        <v>11.95</v>
      </c>
      <c r="M12" s="184" t="s">
        <v>42</v>
      </c>
      <c r="N12" s="184">
        <v>17.21311475409836</v>
      </c>
      <c r="O12" s="104">
        <v>1</v>
      </c>
      <c r="P12" s="104">
        <v>6</v>
      </c>
      <c r="Q12" s="104">
        <v>0</v>
      </c>
      <c r="R12" s="261">
        <v>76.5</v>
      </c>
      <c r="S12" s="104" t="s">
        <v>31599</v>
      </c>
      <c r="T12" s="336" t="s">
        <v>31800</v>
      </c>
    </row>
    <row r="13" spans="1:27" x14ac:dyDescent="0.35">
      <c r="A13" s="104" t="s">
        <v>31789</v>
      </c>
      <c r="C13" t="s">
        <v>14806</v>
      </c>
      <c r="D13" s="104">
        <v>6</v>
      </c>
      <c r="E13" s="104">
        <v>6</v>
      </c>
      <c r="F13" s="104" t="s">
        <v>24878</v>
      </c>
      <c r="G13" s="104" t="s">
        <v>14805</v>
      </c>
      <c r="H13" s="104">
        <v>6</v>
      </c>
      <c r="I13" s="179">
        <v>0.7</v>
      </c>
      <c r="J13" s="179">
        <v>46</v>
      </c>
      <c r="K13" s="184">
        <v>23.5</v>
      </c>
      <c r="L13" s="184">
        <v>22.95</v>
      </c>
      <c r="M13" s="184" t="s">
        <v>42</v>
      </c>
      <c r="N13" s="184">
        <v>28.401639344262296</v>
      </c>
      <c r="O13" s="104">
        <v>1</v>
      </c>
      <c r="P13" s="104">
        <v>6</v>
      </c>
      <c r="Q13" s="104" t="s">
        <v>42</v>
      </c>
      <c r="R13" s="261">
        <v>141</v>
      </c>
      <c r="S13" s="104" t="s">
        <v>31599</v>
      </c>
      <c r="T13" s="336" t="s">
        <v>31800</v>
      </c>
    </row>
    <row r="14" spans="1:27" x14ac:dyDescent="0.35">
      <c r="A14" s="104" t="s">
        <v>31789</v>
      </c>
      <c r="B14" s="104">
        <v>960</v>
      </c>
      <c r="C14" t="s">
        <v>5733</v>
      </c>
      <c r="D14" s="104">
        <v>6</v>
      </c>
      <c r="E14" s="104">
        <v>6</v>
      </c>
      <c r="F14" s="104" t="s">
        <v>25030</v>
      </c>
      <c r="G14" s="104" t="s">
        <v>5732</v>
      </c>
      <c r="H14" s="104">
        <v>6</v>
      </c>
      <c r="I14" s="179">
        <v>0.7</v>
      </c>
      <c r="J14" s="179">
        <v>43</v>
      </c>
      <c r="K14" s="184">
        <v>24.5</v>
      </c>
      <c r="L14" s="184">
        <v>22.95</v>
      </c>
      <c r="M14" s="184" t="s">
        <v>42</v>
      </c>
      <c r="N14" s="184">
        <v>29.180327868852462</v>
      </c>
      <c r="O14" s="104">
        <v>1</v>
      </c>
      <c r="P14" s="104">
        <v>6</v>
      </c>
      <c r="Q14" s="104">
        <v>0</v>
      </c>
      <c r="R14" s="261">
        <v>147</v>
      </c>
      <c r="S14" s="104" t="s">
        <v>31599</v>
      </c>
      <c r="T14" s="336" t="s">
        <v>31800</v>
      </c>
    </row>
    <row r="15" spans="1:27" x14ac:dyDescent="0.35">
      <c r="A15" s="104" t="s">
        <v>31789</v>
      </c>
      <c r="C15" t="s">
        <v>5741</v>
      </c>
      <c r="D15" s="104">
        <v>6</v>
      </c>
      <c r="E15" s="104">
        <v>6</v>
      </c>
      <c r="F15" s="104" t="s">
        <v>25033</v>
      </c>
      <c r="G15" s="104" t="s">
        <v>5740</v>
      </c>
      <c r="H15" s="104">
        <v>6</v>
      </c>
      <c r="I15" s="179">
        <v>0.7</v>
      </c>
      <c r="J15" s="179">
        <v>48</v>
      </c>
      <c r="K15" s="184">
        <v>19.5</v>
      </c>
      <c r="L15" s="184">
        <v>17</v>
      </c>
      <c r="M15" s="184" t="s">
        <v>42</v>
      </c>
      <c r="N15" s="184">
        <v>24.549180327868854</v>
      </c>
      <c r="O15" s="104">
        <v>1</v>
      </c>
      <c r="P15" s="104">
        <v>6</v>
      </c>
      <c r="Q15" s="104" t="s">
        <v>42</v>
      </c>
      <c r="R15" s="261">
        <v>117</v>
      </c>
      <c r="S15" s="104" t="s">
        <v>31599</v>
      </c>
      <c r="T15" s="336" t="s">
        <v>31800</v>
      </c>
    </row>
    <row r="16" spans="1:27" x14ac:dyDescent="0.35">
      <c r="A16" s="104" t="s">
        <v>31789</v>
      </c>
      <c r="B16" s="104">
        <v>896</v>
      </c>
      <c r="C16" t="s">
        <v>6083</v>
      </c>
      <c r="D16" s="104">
        <v>6</v>
      </c>
      <c r="E16" s="104">
        <v>6</v>
      </c>
      <c r="F16" s="104" t="s">
        <v>25128</v>
      </c>
      <c r="G16" s="104" t="s">
        <v>6082</v>
      </c>
      <c r="H16" s="104">
        <v>6</v>
      </c>
      <c r="I16" s="179">
        <v>0.7</v>
      </c>
      <c r="J16" s="179">
        <v>40</v>
      </c>
      <c r="K16" s="184">
        <v>20.75</v>
      </c>
      <c r="L16" s="184">
        <v>21.25</v>
      </c>
      <c r="M16" s="184" t="s">
        <v>42</v>
      </c>
      <c r="N16" s="184">
        <v>25.204918032786885</v>
      </c>
      <c r="O16" s="104">
        <v>1</v>
      </c>
      <c r="P16" s="104">
        <v>6</v>
      </c>
      <c r="Q16" s="104">
        <v>15</v>
      </c>
      <c r="R16" s="261">
        <v>124.5</v>
      </c>
      <c r="S16" s="104" t="s">
        <v>31599</v>
      </c>
      <c r="T16" s="336" t="s">
        <v>31800</v>
      </c>
    </row>
    <row r="17" spans="1:20" x14ac:dyDescent="0.35">
      <c r="A17" s="104" t="s">
        <v>31789</v>
      </c>
      <c r="C17" t="s">
        <v>6382</v>
      </c>
      <c r="D17" s="104">
        <v>6</v>
      </c>
      <c r="E17" s="104">
        <v>6</v>
      </c>
      <c r="F17" s="104"/>
      <c r="G17" s="104" t="s">
        <v>6381</v>
      </c>
      <c r="H17" s="104">
        <v>6</v>
      </c>
      <c r="I17" s="179">
        <v>0.7</v>
      </c>
      <c r="J17" s="179">
        <v>38</v>
      </c>
      <c r="K17" s="184">
        <v>5.15</v>
      </c>
      <c r="L17" s="184" t="s">
        <v>42</v>
      </c>
      <c r="M17" s="184" t="s">
        <v>42</v>
      </c>
      <c r="N17" s="184">
        <v>9.4672131147540988</v>
      </c>
      <c r="O17" s="104">
        <v>1</v>
      </c>
      <c r="P17" s="104">
        <v>6</v>
      </c>
      <c r="Q17" s="104" t="s">
        <v>42</v>
      </c>
      <c r="R17" s="261">
        <v>30.900000000000002</v>
      </c>
      <c r="S17" s="104" t="s">
        <v>31599</v>
      </c>
      <c r="T17" s="336" t="s">
        <v>31800</v>
      </c>
    </row>
    <row r="18" spans="1:20" x14ac:dyDescent="0.35">
      <c r="A18" s="104" t="s">
        <v>31789</v>
      </c>
      <c r="C18" t="s">
        <v>6586</v>
      </c>
      <c r="D18" s="104">
        <v>6</v>
      </c>
      <c r="E18" s="104">
        <v>6</v>
      </c>
      <c r="F18" s="104"/>
      <c r="G18" s="104" t="s">
        <v>6585</v>
      </c>
      <c r="H18" s="104">
        <v>6</v>
      </c>
      <c r="I18" s="179">
        <v>0.7</v>
      </c>
      <c r="J18" s="179">
        <v>41.3</v>
      </c>
      <c r="K18" s="184">
        <v>8.5</v>
      </c>
      <c r="L18" s="184" t="s">
        <v>42</v>
      </c>
      <c r="M18" s="184" t="s">
        <v>42</v>
      </c>
      <c r="N18" s="184">
        <v>13.07377049180328</v>
      </c>
      <c r="O18" s="104">
        <v>1</v>
      </c>
      <c r="P18" s="104">
        <v>6</v>
      </c>
      <c r="Q18" s="104" t="s">
        <v>42</v>
      </c>
      <c r="R18" s="261">
        <v>51</v>
      </c>
      <c r="S18" s="104" t="s">
        <v>31599</v>
      </c>
      <c r="T18" s="336" t="s">
        <v>31800</v>
      </c>
    </row>
    <row r="19" spans="1:20" x14ac:dyDescent="0.35">
      <c r="A19" s="104" t="s">
        <v>31789</v>
      </c>
      <c r="B19" s="104">
        <v>3555</v>
      </c>
      <c r="C19" t="s">
        <v>6802</v>
      </c>
      <c r="D19" s="104">
        <v>6</v>
      </c>
      <c r="E19" s="104">
        <v>6</v>
      </c>
      <c r="F19" s="104"/>
      <c r="G19" s="104" t="s">
        <v>6801</v>
      </c>
      <c r="H19" s="104">
        <v>6</v>
      </c>
      <c r="I19" s="179">
        <v>0.7</v>
      </c>
      <c r="J19" s="179">
        <v>40</v>
      </c>
      <c r="K19" s="184">
        <v>21.95</v>
      </c>
      <c r="L19" s="184" t="s">
        <v>42</v>
      </c>
      <c r="M19" s="184" t="s">
        <v>42</v>
      </c>
      <c r="N19" s="184">
        <v>26.434426229508198</v>
      </c>
      <c r="O19" s="104">
        <v>1</v>
      </c>
      <c r="P19" s="104">
        <v>6</v>
      </c>
      <c r="Q19" s="104">
        <v>0</v>
      </c>
      <c r="R19" s="261">
        <v>131.69999999999999</v>
      </c>
      <c r="S19" s="104" t="s">
        <v>31599</v>
      </c>
      <c r="T19" s="336" t="s">
        <v>31800</v>
      </c>
    </row>
    <row r="20" spans="1:20" x14ac:dyDescent="0.35">
      <c r="A20" s="104" t="s">
        <v>31789</v>
      </c>
      <c r="B20" s="104">
        <v>1116</v>
      </c>
      <c r="C20" t="s">
        <v>7951</v>
      </c>
      <c r="D20" s="104">
        <v>6</v>
      </c>
      <c r="E20" s="104">
        <v>6</v>
      </c>
      <c r="F20" s="104"/>
      <c r="G20" s="104" t="s">
        <v>7950</v>
      </c>
      <c r="H20" s="104">
        <v>6</v>
      </c>
      <c r="I20" s="179">
        <v>0.7</v>
      </c>
      <c r="J20" s="179">
        <v>43</v>
      </c>
      <c r="K20" s="184">
        <v>19.600000000000001</v>
      </c>
      <c r="L20" s="184" t="s">
        <v>42</v>
      </c>
      <c r="M20" s="184" t="s">
        <v>42</v>
      </c>
      <c r="N20" s="184">
        <v>24.303278688524593</v>
      </c>
      <c r="O20" s="104">
        <v>1</v>
      </c>
      <c r="P20" s="104">
        <v>6</v>
      </c>
      <c r="Q20" s="104">
        <v>9</v>
      </c>
      <c r="R20" s="261">
        <v>117.60000000000001</v>
      </c>
      <c r="S20" s="104" t="s">
        <v>31599</v>
      </c>
      <c r="T20" s="336" t="s">
        <v>31800</v>
      </c>
    </row>
    <row r="21" spans="1:20" x14ac:dyDescent="0.35">
      <c r="A21" s="104" t="s">
        <v>31789</v>
      </c>
      <c r="B21" s="104">
        <v>5421</v>
      </c>
      <c r="C21" t="s">
        <v>8316</v>
      </c>
      <c r="D21" s="104">
        <v>3</v>
      </c>
      <c r="E21" s="104">
        <v>6</v>
      </c>
      <c r="F21" s="104"/>
      <c r="G21" s="104" t="s">
        <v>8315</v>
      </c>
      <c r="H21" s="104">
        <v>3</v>
      </c>
      <c r="I21" s="179">
        <v>0.7</v>
      </c>
      <c r="J21" s="179">
        <v>43</v>
      </c>
      <c r="K21" s="184">
        <v>18.899999999999999</v>
      </c>
      <c r="L21" s="184" t="s">
        <v>42</v>
      </c>
      <c r="M21" s="184" t="s">
        <v>42</v>
      </c>
      <c r="N21" s="184">
        <v>23.606557377049182</v>
      </c>
      <c r="O21" s="104">
        <v>2</v>
      </c>
      <c r="P21" s="104">
        <v>6</v>
      </c>
      <c r="Q21" s="104">
        <v>0</v>
      </c>
      <c r="R21" s="261">
        <v>113.39999999999999</v>
      </c>
      <c r="S21" s="104" t="s">
        <v>31599</v>
      </c>
      <c r="T21" s="336" t="s">
        <v>31800</v>
      </c>
    </row>
    <row r="22" spans="1:20" x14ac:dyDescent="0.35">
      <c r="A22" s="104" t="s">
        <v>31789</v>
      </c>
      <c r="B22" s="104">
        <v>1169</v>
      </c>
      <c r="C22" t="s">
        <v>9031</v>
      </c>
      <c r="D22" s="104">
        <v>6</v>
      </c>
      <c r="E22" s="104">
        <v>6</v>
      </c>
      <c r="F22" s="104"/>
      <c r="G22" s="104" t="s">
        <v>9030</v>
      </c>
      <c r="H22" s="104">
        <v>6</v>
      </c>
      <c r="I22" s="179">
        <v>0.7</v>
      </c>
      <c r="J22" s="179">
        <v>40</v>
      </c>
      <c r="K22" s="184">
        <v>9.9499999999999993</v>
      </c>
      <c r="L22" s="184" t="s">
        <v>42</v>
      </c>
      <c r="M22" s="184" t="s">
        <v>42</v>
      </c>
      <c r="N22" s="184">
        <v>14.426229508196723</v>
      </c>
      <c r="O22" s="104">
        <v>1</v>
      </c>
      <c r="P22" s="104">
        <v>6</v>
      </c>
      <c r="Q22" s="104">
        <v>0</v>
      </c>
      <c r="R22" s="261">
        <v>59.699999999999996</v>
      </c>
      <c r="S22" s="104" t="s">
        <v>31599</v>
      </c>
      <c r="T22" s="336" t="s">
        <v>31800</v>
      </c>
    </row>
    <row r="23" spans="1:20" x14ac:dyDescent="0.35">
      <c r="A23" s="104" t="s">
        <v>31789</v>
      </c>
      <c r="C23" t="s">
        <v>9039</v>
      </c>
      <c r="D23" s="104">
        <v>6</v>
      </c>
      <c r="E23" s="104">
        <v>6</v>
      </c>
      <c r="F23" s="104"/>
      <c r="G23" s="104" t="s">
        <v>9038</v>
      </c>
      <c r="H23" s="104">
        <v>6</v>
      </c>
      <c r="I23" s="179">
        <v>0.7</v>
      </c>
      <c r="J23" s="179">
        <v>40</v>
      </c>
      <c r="K23" s="184">
        <v>13.5</v>
      </c>
      <c r="L23" s="184" t="s">
        <v>42</v>
      </c>
      <c r="M23" s="184" t="s">
        <v>42</v>
      </c>
      <c r="N23" s="184">
        <v>17.95081967213115</v>
      </c>
      <c r="O23" s="104">
        <v>1</v>
      </c>
      <c r="P23" s="104">
        <v>6</v>
      </c>
      <c r="Q23" s="104" t="s">
        <v>42</v>
      </c>
      <c r="R23" s="261">
        <v>81</v>
      </c>
      <c r="S23" s="104" t="s">
        <v>31599</v>
      </c>
      <c r="T23" s="336" t="s">
        <v>31800</v>
      </c>
    </row>
    <row r="24" spans="1:20" x14ac:dyDescent="0.35">
      <c r="A24" s="104" t="s">
        <v>31789</v>
      </c>
      <c r="B24" s="104">
        <v>3827</v>
      </c>
      <c r="C24" t="s">
        <v>9658</v>
      </c>
      <c r="D24" s="104">
        <v>6</v>
      </c>
      <c r="E24" s="104">
        <v>6</v>
      </c>
      <c r="F24" s="104" t="s">
        <v>26222</v>
      </c>
      <c r="G24" s="104" t="s">
        <v>9657</v>
      </c>
      <c r="H24" s="104">
        <v>6</v>
      </c>
      <c r="I24" s="179">
        <v>0.7</v>
      </c>
      <c r="J24" s="179">
        <v>47</v>
      </c>
      <c r="K24" s="184">
        <v>16.25</v>
      </c>
      <c r="L24" s="184">
        <v>17.649999999999999</v>
      </c>
      <c r="M24" s="184" t="s">
        <v>42</v>
      </c>
      <c r="N24" s="184">
        <v>21.229508196721312</v>
      </c>
      <c r="O24" s="104">
        <v>1</v>
      </c>
      <c r="P24" s="104">
        <v>6</v>
      </c>
      <c r="Q24" s="104">
        <v>0</v>
      </c>
      <c r="R24" s="261">
        <v>97.5</v>
      </c>
      <c r="S24" s="104" t="s">
        <v>31599</v>
      </c>
      <c r="T24" s="336" t="s">
        <v>31800</v>
      </c>
    </row>
    <row r="25" spans="1:20" x14ac:dyDescent="0.35">
      <c r="A25" s="104" t="s">
        <v>31789</v>
      </c>
      <c r="C25" t="s">
        <v>9717</v>
      </c>
      <c r="D25" s="104">
        <v>6</v>
      </c>
      <c r="E25" s="104">
        <v>6</v>
      </c>
      <c r="F25" s="104" t="s">
        <v>26139</v>
      </c>
      <c r="G25" s="104" t="s">
        <v>9716</v>
      </c>
      <c r="H25" s="104">
        <v>6</v>
      </c>
      <c r="I25" s="179">
        <v>1</v>
      </c>
      <c r="J25" s="179">
        <v>46</v>
      </c>
      <c r="K25" s="184">
        <v>17.5</v>
      </c>
      <c r="L25" s="184">
        <v>25.15</v>
      </c>
      <c r="M25" s="184" t="s">
        <v>42</v>
      </c>
      <c r="N25" s="184">
        <v>23.852459016393443</v>
      </c>
      <c r="O25" s="104">
        <v>1</v>
      </c>
      <c r="P25" s="104">
        <v>6</v>
      </c>
      <c r="Q25" s="104" t="s">
        <v>42</v>
      </c>
      <c r="R25" s="261">
        <v>105</v>
      </c>
      <c r="S25" s="104" t="s">
        <v>31599</v>
      </c>
      <c r="T25" s="336" t="s">
        <v>31800</v>
      </c>
    </row>
    <row r="26" spans="1:20" x14ac:dyDescent="0.35">
      <c r="A26" s="104" t="s">
        <v>31789</v>
      </c>
      <c r="B26" s="104">
        <v>5743</v>
      </c>
      <c r="C26" t="s">
        <v>9740</v>
      </c>
      <c r="D26" s="104">
        <v>6</v>
      </c>
      <c r="E26" s="104">
        <v>6</v>
      </c>
      <c r="F26" s="104" t="s">
        <v>26242</v>
      </c>
      <c r="G26" s="104" t="s">
        <v>9739</v>
      </c>
      <c r="H26" s="104">
        <v>6</v>
      </c>
      <c r="I26" s="179">
        <v>0.7</v>
      </c>
      <c r="J26" s="179">
        <v>40</v>
      </c>
      <c r="K26" s="184">
        <v>19.25</v>
      </c>
      <c r="L26" s="184">
        <v>18.850000000000001</v>
      </c>
      <c r="M26" s="184">
        <v>29.04</v>
      </c>
      <c r="N26" s="184">
        <v>23.729508196721316</v>
      </c>
      <c r="O26" s="104">
        <v>1</v>
      </c>
      <c r="P26" s="104">
        <v>6</v>
      </c>
      <c r="Q26" s="104">
        <v>0</v>
      </c>
      <c r="R26" s="261">
        <v>115.5</v>
      </c>
      <c r="S26" s="104" t="s">
        <v>31599</v>
      </c>
      <c r="T26" s="336" t="s">
        <v>31800</v>
      </c>
    </row>
    <row r="27" spans="1:20" x14ac:dyDescent="0.35">
      <c r="A27" s="104" t="s">
        <v>31789</v>
      </c>
      <c r="B27" s="104">
        <v>1566</v>
      </c>
      <c r="C27" t="s">
        <v>10496</v>
      </c>
      <c r="D27" s="104">
        <v>6</v>
      </c>
      <c r="E27" s="104">
        <v>6</v>
      </c>
      <c r="F27" s="104"/>
      <c r="G27" s="104" t="s">
        <v>10495</v>
      </c>
      <c r="H27" s="104">
        <v>6</v>
      </c>
      <c r="I27" s="179">
        <v>1</v>
      </c>
      <c r="J27" s="179">
        <v>18</v>
      </c>
      <c r="K27" s="184">
        <v>6.45</v>
      </c>
      <c r="L27" s="184" t="s">
        <v>42</v>
      </c>
      <c r="M27" s="184" t="s">
        <v>42</v>
      </c>
      <c r="N27" s="184">
        <v>9.8770491803278695</v>
      </c>
      <c r="O27" s="104">
        <v>1</v>
      </c>
      <c r="P27" s="104">
        <v>6</v>
      </c>
      <c r="Q27" s="104">
        <v>0</v>
      </c>
      <c r="R27" s="261">
        <v>38.700000000000003</v>
      </c>
      <c r="S27" s="104" t="s">
        <v>31599</v>
      </c>
      <c r="T27" s="336" t="s">
        <v>31800</v>
      </c>
    </row>
    <row r="28" spans="1:20" x14ac:dyDescent="0.35">
      <c r="A28" s="104" t="s">
        <v>31789</v>
      </c>
      <c r="B28" s="104">
        <v>1699</v>
      </c>
      <c r="C28" t="s">
        <v>12123</v>
      </c>
      <c r="D28" s="104">
        <v>6</v>
      </c>
      <c r="E28" s="104">
        <v>6</v>
      </c>
      <c r="F28" s="104" t="s">
        <v>26946</v>
      </c>
      <c r="G28" s="104" t="s">
        <v>12134</v>
      </c>
      <c r="H28" s="104">
        <v>6</v>
      </c>
      <c r="I28" s="179">
        <v>1</v>
      </c>
      <c r="J28" s="179">
        <v>35</v>
      </c>
      <c r="K28" s="184">
        <v>6.25</v>
      </c>
      <c r="L28" s="184">
        <v>6.25</v>
      </c>
      <c r="M28" s="184">
        <v>11</v>
      </c>
      <c r="N28" s="184">
        <v>11.434426229508198</v>
      </c>
      <c r="O28" s="104">
        <v>1</v>
      </c>
      <c r="P28" s="104">
        <v>6</v>
      </c>
      <c r="Q28" s="104">
        <v>12</v>
      </c>
      <c r="R28" s="261">
        <v>37.5</v>
      </c>
      <c r="S28" s="104" t="s">
        <v>31599</v>
      </c>
      <c r="T28" s="336" t="s">
        <v>31800</v>
      </c>
    </row>
    <row r="29" spans="1:20" x14ac:dyDescent="0.35">
      <c r="A29" s="104" t="s">
        <v>31789</v>
      </c>
      <c r="C29" t="s">
        <v>12657</v>
      </c>
      <c r="D29" s="104">
        <v>6</v>
      </c>
      <c r="E29" s="104">
        <v>6</v>
      </c>
      <c r="F29" s="104"/>
      <c r="G29" s="104" t="s">
        <v>12656</v>
      </c>
      <c r="H29" s="104">
        <v>6</v>
      </c>
      <c r="I29" s="179">
        <v>0.7</v>
      </c>
      <c r="J29" s="179">
        <v>37.5</v>
      </c>
      <c r="K29" s="184">
        <v>9.25</v>
      </c>
      <c r="L29" s="184" t="s">
        <v>42</v>
      </c>
      <c r="M29" s="184" t="s">
        <v>42</v>
      </c>
      <c r="N29" s="184">
        <v>13.524590163934427</v>
      </c>
      <c r="O29" s="104">
        <v>1</v>
      </c>
      <c r="P29" s="104">
        <v>6</v>
      </c>
      <c r="Q29" s="104" t="s">
        <v>42</v>
      </c>
      <c r="R29" s="261">
        <v>55.5</v>
      </c>
      <c r="S29" s="104" t="s">
        <v>31599</v>
      </c>
      <c r="T29" s="336" t="s">
        <v>31800</v>
      </c>
    </row>
    <row r="30" spans="1:20" x14ac:dyDescent="0.35">
      <c r="A30" s="343" t="s">
        <v>31789</v>
      </c>
      <c r="B30" s="104">
        <v>5963</v>
      </c>
      <c r="C30" t="s">
        <v>3189</v>
      </c>
      <c r="D30" s="21">
        <v>6</v>
      </c>
      <c r="E30" s="21">
        <v>6</v>
      </c>
      <c r="F30" s="213"/>
      <c r="G30" s="213" t="s">
        <v>3188</v>
      </c>
      <c r="H30" s="213">
        <v>6</v>
      </c>
      <c r="I30" s="346">
        <v>0.7</v>
      </c>
      <c r="J30" s="135">
        <v>40</v>
      </c>
      <c r="K30" s="259">
        <v>22.75</v>
      </c>
      <c r="L30" s="211" t="s">
        <v>42</v>
      </c>
      <c r="M30" s="211" t="s">
        <v>42</v>
      </c>
      <c r="N30" s="211">
        <v>27.213114754098363</v>
      </c>
      <c r="O30" s="159">
        <v>1</v>
      </c>
      <c r="P30" s="21">
        <v>6</v>
      </c>
      <c r="Q30" s="213">
        <v>0</v>
      </c>
      <c r="R30" s="184">
        <v>136.5</v>
      </c>
      <c r="S30" s="104" t="s">
        <v>23322</v>
      </c>
      <c r="T30" s="336" t="s">
        <v>31799</v>
      </c>
    </row>
    <row r="31" spans="1:20" x14ac:dyDescent="0.35">
      <c r="A31" s="343" t="s">
        <v>31789</v>
      </c>
      <c r="B31" s="104">
        <v>5509</v>
      </c>
      <c r="C31" t="s">
        <v>3198</v>
      </c>
      <c r="D31" s="21">
        <v>6</v>
      </c>
      <c r="E31" s="21">
        <v>6</v>
      </c>
      <c r="F31" s="213"/>
      <c r="G31" s="213" t="s">
        <v>3197</v>
      </c>
      <c r="H31" s="213">
        <v>6</v>
      </c>
      <c r="I31" s="346">
        <v>0.7</v>
      </c>
      <c r="J31" s="135">
        <v>40</v>
      </c>
      <c r="K31" s="259">
        <v>11.8</v>
      </c>
      <c r="L31" s="211" t="s">
        <v>42</v>
      </c>
      <c r="M31" s="211" t="s">
        <v>42</v>
      </c>
      <c r="N31" s="184">
        <v>16.270491803278691</v>
      </c>
      <c r="O31" s="21">
        <v>1</v>
      </c>
      <c r="P31" s="21">
        <v>6</v>
      </c>
      <c r="Q31" s="213">
        <v>0</v>
      </c>
      <c r="R31" s="184">
        <v>70.800000000000011</v>
      </c>
      <c r="S31" s="336" t="s">
        <v>23322</v>
      </c>
      <c r="T31" s="336" t="s">
        <v>31799</v>
      </c>
    </row>
    <row r="32" spans="1:20" x14ac:dyDescent="0.35">
      <c r="A32" s="343" t="s">
        <v>31789</v>
      </c>
      <c r="B32" s="104">
        <v>539</v>
      </c>
      <c r="C32" t="s">
        <v>4498</v>
      </c>
      <c r="D32" s="21">
        <v>6</v>
      </c>
      <c r="E32" s="21">
        <v>6</v>
      </c>
      <c r="F32" s="213"/>
      <c r="G32" s="213" t="s">
        <v>4497</v>
      </c>
      <c r="H32" s="213">
        <v>6</v>
      </c>
      <c r="I32" s="346">
        <v>0.7</v>
      </c>
      <c r="J32" s="135">
        <v>40</v>
      </c>
      <c r="K32" s="259">
        <v>10.95</v>
      </c>
      <c r="L32" s="211" t="s">
        <v>42</v>
      </c>
      <c r="M32" s="211" t="s">
        <v>42</v>
      </c>
      <c r="N32" s="184">
        <v>15.409836065573771</v>
      </c>
      <c r="O32" s="21">
        <v>1</v>
      </c>
      <c r="P32" s="21">
        <v>6</v>
      </c>
      <c r="Q32" s="213">
        <v>6</v>
      </c>
      <c r="R32" s="184">
        <v>65.699999999999989</v>
      </c>
      <c r="S32" s="336" t="s">
        <v>23322</v>
      </c>
      <c r="T32" s="336" t="s">
        <v>31799</v>
      </c>
    </row>
    <row r="33" spans="1:20" x14ac:dyDescent="0.35">
      <c r="A33" s="343" t="s">
        <v>31789</v>
      </c>
      <c r="B33" s="104">
        <v>5503</v>
      </c>
      <c r="C33" t="s">
        <v>14267</v>
      </c>
      <c r="D33" s="21">
        <v>6</v>
      </c>
      <c r="E33" s="21">
        <v>6</v>
      </c>
      <c r="F33" s="213" t="s">
        <v>24697</v>
      </c>
      <c r="G33" s="213" t="s">
        <v>14266</v>
      </c>
      <c r="H33" s="213">
        <v>6</v>
      </c>
      <c r="I33" s="346">
        <v>0.7</v>
      </c>
      <c r="J33" s="135">
        <v>40</v>
      </c>
      <c r="K33" s="259">
        <v>21</v>
      </c>
      <c r="L33" s="211">
        <v>19.95</v>
      </c>
      <c r="M33" s="211" t="s">
        <v>42</v>
      </c>
      <c r="N33" s="184">
        <v>25.45081967213115</v>
      </c>
      <c r="O33" s="21">
        <v>1</v>
      </c>
      <c r="P33" s="21">
        <v>6</v>
      </c>
      <c r="Q33" s="213">
        <v>0</v>
      </c>
      <c r="R33" s="184">
        <v>126</v>
      </c>
      <c r="S33" s="336" t="s">
        <v>23322</v>
      </c>
      <c r="T33" s="336" t="s">
        <v>31799</v>
      </c>
    </row>
    <row r="34" spans="1:20" x14ac:dyDescent="0.35">
      <c r="A34" s="343" t="s">
        <v>31789</v>
      </c>
      <c r="B34" s="104">
        <v>6965</v>
      </c>
      <c r="C34" t="s">
        <v>4920</v>
      </c>
      <c r="D34" s="21">
        <v>6</v>
      </c>
      <c r="E34" s="21">
        <v>6</v>
      </c>
      <c r="F34" s="213"/>
      <c r="G34" s="213" t="s">
        <v>4919</v>
      </c>
      <c r="H34" s="213">
        <v>6</v>
      </c>
      <c r="I34" s="346">
        <v>0.7</v>
      </c>
      <c r="J34" s="135">
        <v>45</v>
      </c>
      <c r="K34" s="259">
        <v>18.5</v>
      </c>
      <c r="L34" s="211" t="s">
        <v>42</v>
      </c>
      <c r="M34" s="211" t="s">
        <v>42</v>
      </c>
      <c r="N34" s="184">
        <v>23.319672131147545</v>
      </c>
      <c r="O34" s="21">
        <v>1</v>
      </c>
      <c r="P34" s="21">
        <v>6</v>
      </c>
      <c r="Q34" s="213">
        <v>0</v>
      </c>
      <c r="R34" s="184">
        <v>111</v>
      </c>
      <c r="S34" s="336" t="s">
        <v>23322</v>
      </c>
      <c r="T34" s="336" t="s">
        <v>31799</v>
      </c>
    </row>
    <row r="35" spans="1:20" x14ac:dyDescent="0.35">
      <c r="A35" s="343" t="s">
        <v>31789</v>
      </c>
      <c r="B35" s="104">
        <v>5744</v>
      </c>
      <c r="C35" t="s">
        <v>5445</v>
      </c>
      <c r="D35" s="21">
        <v>6</v>
      </c>
      <c r="E35" s="21">
        <v>6</v>
      </c>
      <c r="F35" s="213"/>
      <c r="G35" s="213" t="s">
        <v>5444</v>
      </c>
      <c r="H35" s="213">
        <v>6</v>
      </c>
      <c r="I35" s="346">
        <v>0.7</v>
      </c>
      <c r="J35" s="135">
        <v>40</v>
      </c>
      <c r="K35" s="259">
        <v>23.5</v>
      </c>
      <c r="L35" s="211" t="s">
        <v>42</v>
      </c>
      <c r="M35" s="211" t="s">
        <v>42</v>
      </c>
      <c r="N35" s="184">
        <v>27.95081967213115</v>
      </c>
      <c r="O35" s="21">
        <v>1</v>
      </c>
      <c r="P35" s="21">
        <v>6</v>
      </c>
      <c r="Q35" s="213">
        <v>0</v>
      </c>
      <c r="R35" s="184">
        <v>141</v>
      </c>
      <c r="S35" s="336" t="s">
        <v>23322</v>
      </c>
      <c r="T35" s="336" t="s">
        <v>31799</v>
      </c>
    </row>
    <row r="36" spans="1:20" x14ac:dyDescent="0.35">
      <c r="A36" s="343" t="s">
        <v>31789</v>
      </c>
      <c r="C36" t="s">
        <v>14360</v>
      </c>
      <c r="D36" s="21">
        <v>6</v>
      </c>
      <c r="E36" s="21">
        <v>6</v>
      </c>
      <c r="F36" s="213"/>
      <c r="G36" s="213" t="s">
        <v>14359</v>
      </c>
      <c r="H36" s="213">
        <v>6</v>
      </c>
      <c r="I36" s="346">
        <v>0.7</v>
      </c>
      <c r="J36" s="135">
        <v>40</v>
      </c>
      <c r="K36" s="259">
        <v>21.1</v>
      </c>
      <c r="L36" s="211" t="s">
        <v>42</v>
      </c>
      <c r="M36" s="211" t="s">
        <v>42</v>
      </c>
      <c r="N36" s="184">
        <v>25.57377049180328</v>
      </c>
      <c r="O36" s="21">
        <v>1</v>
      </c>
      <c r="P36" s="21">
        <v>6</v>
      </c>
      <c r="Q36" s="213" t="s">
        <v>42</v>
      </c>
      <c r="R36" s="184">
        <v>126.60000000000001</v>
      </c>
      <c r="S36" s="336" t="s">
        <v>23322</v>
      </c>
      <c r="T36" s="336" t="s">
        <v>31799</v>
      </c>
    </row>
    <row r="37" spans="1:20" x14ac:dyDescent="0.35">
      <c r="A37" s="343" t="s">
        <v>31789</v>
      </c>
      <c r="B37" s="104">
        <v>3827</v>
      </c>
      <c r="C37" t="s">
        <v>9658</v>
      </c>
      <c r="D37" s="21">
        <v>6</v>
      </c>
      <c r="E37" s="21">
        <v>6</v>
      </c>
      <c r="F37" s="213" t="s">
        <v>26222</v>
      </c>
      <c r="G37" s="213" t="s">
        <v>9657</v>
      </c>
      <c r="H37" s="213">
        <v>6</v>
      </c>
      <c r="I37" s="346">
        <v>0.7</v>
      </c>
      <c r="J37" s="135">
        <v>47</v>
      </c>
      <c r="K37" s="259">
        <v>16.25</v>
      </c>
      <c r="L37" s="211">
        <v>17.649999999999999</v>
      </c>
      <c r="M37" s="211" t="s">
        <v>42</v>
      </c>
      <c r="N37" s="184">
        <v>21.229508196721312</v>
      </c>
      <c r="O37" s="21">
        <v>1</v>
      </c>
      <c r="P37" s="21">
        <v>6</v>
      </c>
      <c r="Q37" s="213">
        <v>0</v>
      </c>
      <c r="R37" s="184">
        <v>97.5</v>
      </c>
      <c r="S37" s="336" t="s">
        <v>23322</v>
      </c>
      <c r="T37" s="336" t="s">
        <v>31799</v>
      </c>
    </row>
    <row r="38" spans="1:20" x14ac:dyDescent="0.35">
      <c r="A38" s="343" t="s">
        <v>31789</v>
      </c>
      <c r="B38" s="104">
        <v>5497</v>
      </c>
      <c r="C38" t="s">
        <v>11665</v>
      </c>
      <c r="D38" s="21">
        <v>6</v>
      </c>
      <c r="E38" s="21">
        <v>6</v>
      </c>
      <c r="F38" s="213" t="s">
        <v>26810</v>
      </c>
      <c r="G38" s="213" t="s">
        <v>11664</v>
      </c>
      <c r="H38" s="213">
        <v>6</v>
      </c>
      <c r="I38" s="346">
        <v>0.7</v>
      </c>
      <c r="J38" s="135">
        <v>41.6</v>
      </c>
      <c r="K38" s="259">
        <v>19.25</v>
      </c>
      <c r="L38" s="211">
        <v>17.05</v>
      </c>
      <c r="M38" s="211" t="s">
        <v>42</v>
      </c>
      <c r="N38" s="184">
        <v>23.852459016393443</v>
      </c>
      <c r="O38" s="21">
        <v>1</v>
      </c>
      <c r="P38" s="21">
        <v>6</v>
      </c>
      <c r="Q38" s="213">
        <v>0</v>
      </c>
      <c r="R38" s="184">
        <v>115.5</v>
      </c>
      <c r="S38" s="336" t="s">
        <v>23322</v>
      </c>
      <c r="T38" s="336" t="s">
        <v>31799</v>
      </c>
    </row>
    <row r="39" spans="1:20" x14ac:dyDescent="0.35">
      <c r="A39" s="343" t="s">
        <v>31789</v>
      </c>
      <c r="B39" s="104">
        <v>3937</v>
      </c>
      <c r="C39" t="s">
        <v>12336</v>
      </c>
      <c r="D39" s="21">
        <v>6</v>
      </c>
      <c r="E39" s="21">
        <v>6</v>
      </c>
      <c r="F39" s="213" t="s">
        <v>26653</v>
      </c>
      <c r="G39" s="213" t="s">
        <v>12335</v>
      </c>
      <c r="H39" s="213">
        <v>6</v>
      </c>
      <c r="I39" s="346">
        <v>0.7</v>
      </c>
      <c r="J39" s="135">
        <v>43</v>
      </c>
      <c r="K39" s="259">
        <v>12.25</v>
      </c>
      <c r="L39" s="211">
        <v>11.75</v>
      </c>
      <c r="M39" s="211">
        <v>18.5</v>
      </c>
      <c r="N39" s="211">
        <v>16.926229508196723</v>
      </c>
      <c r="O39" s="159">
        <v>1</v>
      </c>
      <c r="P39" s="21">
        <v>6</v>
      </c>
      <c r="Q39" s="213">
        <v>18</v>
      </c>
      <c r="R39" s="184">
        <v>73.5</v>
      </c>
      <c r="S39" s="104" t="s">
        <v>23322</v>
      </c>
      <c r="T39" s="336" t="s">
        <v>31799</v>
      </c>
    </row>
    <row r="40" spans="1:20" x14ac:dyDescent="0.35">
      <c r="A40" s="343" t="s">
        <v>31789</v>
      </c>
      <c r="B40" s="104">
        <v>3464</v>
      </c>
      <c r="C40" t="s">
        <v>12343</v>
      </c>
      <c r="D40" s="21">
        <v>6</v>
      </c>
      <c r="E40" s="21">
        <v>6</v>
      </c>
      <c r="F40" s="213" t="s">
        <v>27098</v>
      </c>
      <c r="G40" s="213" t="s">
        <v>12342</v>
      </c>
      <c r="H40" s="213">
        <v>6</v>
      </c>
      <c r="I40" s="346">
        <v>0.7</v>
      </c>
      <c r="J40" s="135">
        <v>43</v>
      </c>
      <c r="K40" s="259">
        <v>29.5</v>
      </c>
      <c r="L40" s="211">
        <v>25.25</v>
      </c>
      <c r="M40" s="211" t="s">
        <v>42</v>
      </c>
      <c r="N40" s="211">
        <v>34.180327868852459</v>
      </c>
      <c r="O40" s="159">
        <v>1</v>
      </c>
      <c r="P40" s="21">
        <v>6</v>
      </c>
      <c r="Q40" s="213">
        <v>0</v>
      </c>
      <c r="R40" s="184">
        <v>177</v>
      </c>
      <c r="S40" s="104" t="s">
        <v>23322</v>
      </c>
      <c r="T40" s="336" t="s">
        <v>31799</v>
      </c>
    </row>
    <row r="41" spans="1:20" x14ac:dyDescent="0.35">
      <c r="A41" s="343" t="s">
        <v>31789</v>
      </c>
      <c r="B41" s="104">
        <v>5814</v>
      </c>
      <c r="C41" t="s">
        <v>13405</v>
      </c>
      <c r="D41" s="21">
        <v>6</v>
      </c>
      <c r="E41" s="21">
        <v>6</v>
      </c>
      <c r="F41" s="213"/>
      <c r="G41" s="213" t="s">
        <v>13404</v>
      </c>
      <c r="H41" s="213">
        <v>6</v>
      </c>
      <c r="I41" s="346">
        <v>0.7</v>
      </c>
      <c r="J41" s="135">
        <v>40</v>
      </c>
      <c r="K41" s="259">
        <v>20.85</v>
      </c>
      <c r="L41" s="211" t="s">
        <v>42</v>
      </c>
      <c r="M41" s="211" t="s">
        <v>42</v>
      </c>
      <c r="N41" s="184">
        <v>25.327868852459019</v>
      </c>
      <c r="O41" s="21">
        <v>1</v>
      </c>
      <c r="P41" s="21">
        <v>6</v>
      </c>
      <c r="Q41" s="213">
        <v>0</v>
      </c>
      <c r="R41" s="184">
        <v>125.10000000000001</v>
      </c>
      <c r="S41" s="336" t="s">
        <v>23322</v>
      </c>
      <c r="T41" s="336" t="s">
        <v>31799</v>
      </c>
    </row>
    <row r="42" spans="1:20" x14ac:dyDescent="0.35">
      <c r="C42"/>
      <c r="D42" s="21"/>
      <c r="E42" s="21"/>
      <c r="F42" s="213"/>
      <c r="G42" s="213"/>
      <c r="H42" s="213"/>
      <c r="I42" s="346"/>
      <c r="J42" s="135"/>
      <c r="K42" s="259"/>
      <c r="L42" s="211"/>
      <c r="N42" s="211"/>
      <c r="O42" s="159"/>
      <c r="S42" s="104"/>
    </row>
    <row r="43" spans="1:20" x14ac:dyDescent="0.35">
      <c r="C43"/>
      <c r="D43" s="21"/>
      <c r="E43" s="21"/>
      <c r="F43" s="213"/>
      <c r="G43" s="213"/>
      <c r="H43" s="213"/>
      <c r="I43" s="346"/>
      <c r="J43" s="135"/>
      <c r="K43" s="259"/>
      <c r="L43" s="211"/>
    </row>
    <row r="44" spans="1:20" x14ac:dyDescent="0.35">
      <c r="B44" s="15"/>
      <c r="C44" s="96"/>
      <c r="D44" s="247"/>
      <c r="E44" s="247"/>
      <c r="F44" s="248"/>
      <c r="G44" s="248"/>
      <c r="H44" s="248"/>
      <c r="I44" s="347"/>
      <c r="J44" s="266"/>
      <c r="K44" s="260"/>
      <c r="L44" s="249"/>
      <c r="M44" s="249"/>
      <c r="N44" s="337"/>
    </row>
    <row r="45" spans="1:20" x14ac:dyDescent="0.35">
      <c r="C45"/>
      <c r="D45" s="21"/>
      <c r="E45" s="21"/>
      <c r="F45" s="213"/>
      <c r="G45" s="213"/>
      <c r="H45" s="213"/>
      <c r="I45" s="346"/>
      <c r="J45" s="135"/>
      <c r="K45" s="259"/>
      <c r="L45" s="211"/>
    </row>
    <row r="46" spans="1:20" x14ac:dyDescent="0.35">
      <c r="C46"/>
      <c r="D46" s="21"/>
      <c r="E46" s="21"/>
      <c r="F46" s="213"/>
      <c r="G46" s="213"/>
      <c r="H46" s="213"/>
      <c r="I46" s="346"/>
      <c r="J46" s="135"/>
      <c r="K46" s="259"/>
      <c r="L46" s="211"/>
    </row>
    <row r="47" spans="1:20" x14ac:dyDescent="0.35">
      <c r="C47"/>
      <c r="D47" s="21"/>
      <c r="E47" s="21"/>
      <c r="F47" s="213"/>
      <c r="G47" s="213"/>
      <c r="H47" s="213"/>
      <c r="I47" s="346"/>
      <c r="J47" s="135"/>
      <c r="K47" s="259"/>
      <c r="L47" s="211"/>
    </row>
    <row r="48" spans="1:20" x14ac:dyDescent="0.35">
      <c r="C48"/>
      <c r="D48" s="21"/>
      <c r="E48" s="21"/>
      <c r="F48" s="213"/>
      <c r="G48" s="213"/>
      <c r="H48" s="213"/>
      <c r="I48" s="346"/>
      <c r="J48" s="135"/>
      <c r="K48" s="259"/>
      <c r="L48" s="211"/>
    </row>
    <row r="49" spans="3:19" x14ac:dyDescent="0.35">
      <c r="C49"/>
      <c r="D49" s="21"/>
      <c r="E49" s="21"/>
      <c r="F49" s="213"/>
      <c r="G49" s="213"/>
      <c r="H49" s="213"/>
      <c r="I49" s="346"/>
      <c r="J49" s="135"/>
      <c r="K49" s="259"/>
      <c r="L49" s="211"/>
    </row>
    <row r="50" spans="3:19" x14ac:dyDescent="0.35">
      <c r="C50"/>
      <c r="D50" s="21"/>
      <c r="E50" s="21"/>
      <c r="F50" s="213"/>
      <c r="G50" s="213"/>
      <c r="H50" s="213"/>
      <c r="I50" s="346"/>
      <c r="J50" s="135"/>
      <c r="K50" s="259"/>
      <c r="L50" s="211"/>
    </row>
    <row r="51" spans="3:19" x14ac:dyDescent="0.35">
      <c r="C51"/>
      <c r="D51" s="21"/>
      <c r="E51" s="21"/>
      <c r="F51" s="213"/>
      <c r="G51" s="213"/>
      <c r="H51" s="213"/>
      <c r="I51" s="346"/>
      <c r="J51" s="135"/>
      <c r="K51" s="259"/>
      <c r="L51" s="211"/>
    </row>
    <row r="52" spans="3:19" x14ac:dyDescent="0.35">
      <c r="C52"/>
      <c r="D52" s="21"/>
      <c r="E52" s="21"/>
      <c r="F52" s="213"/>
      <c r="G52" s="213"/>
      <c r="H52" s="213"/>
      <c r="I52" s="346"/>
      <c r="J52" s="135"/>
      <c r="K52" s="259"/>
      <c r="L52" s="211"/>
    </row>
    <row r="53" spans="3:19" x14ac:dyDescent="0.35">
      <c r="C53"/>
      <c r="D53" s="21"/>
      <c r="E53" s="21"/>
      <c r="F53" s="213"/>
      <c r="G53" s="213"/>
      <c r="H53" s="213"/>
      <c r="I53" s="346"/>
      <c r="J53" s="135"/>
      <c r="K53" s="259"/>
      <c r="L53" s="211"/>
    </row>
    <row r="54" spans="3:19" x14ac:dyDescent="0.35">
      <c r="C54"/>
      <c r="D54" s="21"/>
      <c r="E54" s="21"/>
      <c r="F54" s="213"/>
      <c r="G54" s="213"/>
      <c r="H54" s="213"/>
      <c r="I54" s="346"/>
      <c r="J54" s="135"/>
      <c r="K54" s="259"/>
      <c r="L54" s="211"/>
    </row>
    <row r="55" spans="3:19" x14ac:dyDescent="0.35">
      <c r="C55"/>
      <c r="D55" s="21"/>
      <c r="E55" s="21"/>
      <c r="F55" s="213"/>
      <c r="G55" s="213"/>
      <c r="H55" s="213"/>
      <c r="I55" s="346"/>
      <c r="J55" s="135"/>
      <c r="K55" s="259"/>
      <c r="L55" s="211"/>
    </row>
    <row r="56" spans="3:19" x14ac:dyDescent="0.35">
      <c r="C56"/>
      <c r="D56" s="21"/>
      <c r="E56" s="21"/>
      <c r="F56" s="213"/>
      <c r="G56" s="213"/>
      <c r="H56" s="213"/>
      <c r="I56" s="346"/>
      <c r="J56" s="135"/>
      <c r="K56" s="259"/>
      <c r="L56" s="211"/>
      <c r="N56" s="211"/>
      <c r="O56" s="159"/>
      <c r="S56" s="104"/>
    </row>
    <row r="57" spans="3:19" x14ac:dyDescent="0.35">
      <c r="C57"/>
      <c r="D57" s="21"/>
      <c r="E57" s="21"/>
      <c r="F57" s="213"/>
      <c r="G57" s="213"/>
      <c r="H57" s="213"/>
      <c r="I57" s="346"/>
      <c r="J57" s="135"/>
      <c r="K57" s="259"/>
      <c r="L57" s="211"/>
    </row>
    <row r="58" spans="3:19" x14ac:dyDescent="0.35">
      <c r="C58"/>
      <c r="D58" s="21"/>
      <c r="E58" s="21"/>
      <c r="F58" s="213"/>
      <c r="G58" s="213"/>
      <c r="H58" s="213"/>
      <c r="I58" s="346"/>
      <c r="J58" s="135"/>
      <c r="K58" s="259"/>
      <c r="L58" s="211"/>
    </row>
    <row r="59" spans="3:19" x14ac:dyDescent="0.35">
      <c r="C59"/>
      <c r="D59" s="21"/>
      <c r="E59" s="21"/>
      <c r="F59" s="213"/>
      <c r="G59" s="213"/>
      <c r="H59" s="213"/>
      <c r="I59" s="346"/>
      <c r="J59" s="135"/>
      <c r="K59" s="259"/>
      <c r="L59" s="211"/>
    </row>
    <row r="60" spans="3:19" x14ac:dyDescent="0.35">
      <c r="C60"/>
      <c r="D60" s="21"/>
      <c r="E60" s="21"/>
      <c r="F60" s="213"/>
      <c r="G60" s="213"/>
      <c r="H60" s="213"/>
      <c r="I60" s="346"/>
      <c r="J60" s="135"/>
      <c r="K60" s="259"/>
      <c r="L60" s="211"/>
    </row>
    <row r="61" spans="3:19" x14ac:dyDescent="0.35">
      <c r="C61"/>
      <c r="D61" s="21"/>
      <c r="E61" s="21"/>
      <c r="F61" s="213"/>
      <c r="G61" s="213"/>
      <c r="H61" s="213"/>
      <c r="I61" s="346"/>
      <c r="J61" s="135"/>
      <c r="K61" s="259"/>
      <c r="L61" s="211"/>
      <c r="N61" s="211"/>
      <c r="O61" s="159"/>
      <c r="S61" s="104"/>
    </row>
    <row r="62" spans="3:19" x14ac:dyDescent="0.35">
      <c r="C62"/>
      <c r="D62" s="21"/>
      <c r="E62" s="21"/>
      <c r="F62" s="213"/>
      <c r="G62" s="213"/>
      <c r="H62" s="213"/>
      <c r="I62" s="346"/>
      <c r="J62" s="135"/>
      <c r="K62" s="259"/>
      <c r="L62" s="211"/>
    </row>
    <row r="63" spans="3:19" x14ac:dyDescent="0.35">
      <c r="C63"/>
      <c r="D63" s="21"/>
      <c r="E63" s="21"/>
      <c r="F63" s="213"/>
      <c r="G63" s="213"/>
      <c r="H63" s="213"/>
      <c r="I63" s="346"/>
      <c r="J63" s="135"/>
      <c r="K63" s="259"/>
      <c r="L63" s="211"/>
      <c r="N63" s="211"/>
      <c r="O63" s="159"/>
      <c r="S63" s="104"/>
    </row>
    <row r="64" spans="3:19" x14ac:dyDescent="0.35">
      <c r="C64"/>
      <c r="D64" s="21"/>
      <c r="E64" s="21"/>
      <c r="F64" s="213"/>
      <c r="G64" s="213"/>
      <c r="H64" s="213"/>
      <c r="I64" s="346"/>
      <c r="J64" s="135"/>
      <c r="K64" s="259"/>
      <c r="L64" s="211"/>
      <c r="N64" s="211"/>
      <c r="O64" s="159"/>
      <c r="S64" s="104"/>
    </row>
    <row r="65" spans="3:19" x14ac:dyDescent="0.35">
      <c r="C65"/>
      <c r="D65" s="21"/>
      <c r="E65" s="21"/>
      <c r="F65" s="213"/>
      <c r="G65" s="213"/>
      <c r="H65" s="213"/>
      <c r="I65" s="346"/>
      <c r="J65" s="135"/>
      <c r="K65" s="259"/>
      <c r="L65" s="211"/>
      <c r="N65" s="211"/>
      <c r="O65" s="159"/>
    </row>
    <row r="66" spans="3:19" x14ac:dyDescent="0.35">
      <c r="C66"/>
      <c r="D66" s="21"/>
      <c r="E66" s="21"/>
      <c r="F66" s="213"/>
      <c r="G66" s="213"/>
      <c r="H66" s="213"/>
      <c r="I66" s="346"/>
      <c r="J66" s="135"/>
      <c r="K66" s="259"/>
      <c r="L66" s="211"/>
      <c r="N66" s="211"/>
      <c r="O66" s="159"/>
    </row>
    <row r="67" spans="3:19" x14ac:dyDescent="0.35">
      <c r="C67"/>
      <c r="D67" s="21"/>
      <c r="E67" s="21"/>
      <c r="F67" s="213"/>
      <c r="G67" s="213"/>
      <c r="H67" s="213"/>
      <c r="I67" s="346"/>
      <c r="J67" s="135"/>
      <c r="K67" s="259"/>
      <c r="L67" s="211"/>
      <c r="N67" s="211"/>
      <c r="O67" s="159"/>
    </row>
    <row r="68" spans="3:19" x14ac:dyDescent="0.35">
      <c r="C68"/>
      <c r="D68" s="21"/>
      <c r="E68" s="21"/>
      <c r="F68" s="213"/>
      <c r="G68" s="213"/>
      <c r="H68" s="213"/>
      <c r="I68" s="346"/>
      <c r="J68" s="135"/>
      <c r="K68" s="259"/>
      <c r="L68" s="211"/>
      <c r="N68" s="211"/>
      <c r="O68" s="159"/>
    </row>
    <row r="69" spans="3:19" x14ac:dyDescent="0.35">
      <c r="C69"/>
      <c r="D69" s="21"/>
      <c r="E69" s="21"/>
      <c r="F69" s="213"/>
      <c r="G69" s="213"/>
      <c r="H69" s="213"/>
      <c r="I69" s="346"/>
      <c r="J69" s="135"/>
      <c r="K69" s="259"/>
      <c r="L69" s="211"/>
      <c r="N69" s="211"/>
      <c r="O69" s="159"/>
    </row>
    <row r="70" spans="3:19" x14ac:dyDescent="0.35">
      <c r="C70"/>
      <c r="D70" s="21"/>
      <c r="E70" s="21"/>
      <c r="F70" s="213"/>
      <c r="G70" s="213"/>
      <c r="H70" s="213"/>
      <c r="I70" s="346"/>
      <c r="J70" s="135"/>
      <c r="K70" s="259"/>
      <c r="L70" s="211"/>
      <c r="N70" s="211"/>
      <c r="O70" s="159"/>
    </row>
    <row r="71" spans="3:19" x14ac:dyDescent="0.35">
      <c r="C71"/>
      <c r="D71" s="21"/>
      <c r="E71" s="21"/>
      <c r="F71" s="213"/>
      <c r="G71" s="213"/>
      <c r="H71" s="213"/>
      <c r="I71" s="346"/>
      <c r="J71" s="135"/>
      <c r="K71" s="259"/>
      <c r="L71" s="211"/>
      <c r="N71" s="211"/>
      <c r="O71" s="159"/>
    </row>
    <row r="72" spans="3:19" x14ac:dyDescent="0.35">
      <c r="C72"/>
      <c r="D72" s="21"/>
      <c r="E72" s="21"/>
      <c r="F72" s="213"/>
      <c r="G72" s="213"/>
      <c r="H72" s="213"/>
      <c r="I72" s="346"/>
      <c r="J72" s="135"/>
      <c r="K72" s="259"/>
      <c r="L72" s="211"/>
      <c r="N72" s="211"/>
      <c r="O72" s="159"/>
    </row>
    <row r="73" spans="3:19" x14ac:dyDescent="0.35">
      <c r="C73"/>
      <c r="D73" s="21"/>
      <c r="E73" s="21"/>
      <c r="F73" s="213"/>
      <c r="G73" s="213"/>
      <c r="H73" s="213"/>
      <c r="I73" s="346"/>
      <c r="J73" s="135"/>
      <c r="K73" s="259"/>
      <c r="L73" s="211"/>
      <c r="N73" s="211"/>
      <c r="O73" s="159"/>
    </row>
    <row r="74" spans="3:19" x14ac:dyDescent="0.35">
      <c r="C74"/>
      <c r="D74" s="21"/>
      <c r="E74" s="21"/>
      <c r="F74" s="213"/>
      <c r="G74" s="213"/>
      <c r="H74" s="213"/>
      <c r="I74" s="346"/>
      <c r="J74" s="135"/>
      <c r="K74" s="259"/>
      <c r="L74" s="211"/>
      <c r="N74" s="211"/>
      <c r="O74" s="159"/>
    </row>
    <row r="75" spans="3:19" x14ac:dyDescent="0.35">
      <c r="C75"/>
      <c r="D75" s="21"/>
      <c r="E75" s="21"/>
      <c r="F75" s="213"/>
      <c r="G75" s="213"/>
      <c r="H75" s="213"/>
      <c r="I75" s="346"/>
      <c r="J75" s="135"/>
      <c r="K75" s="259"/>
      <c r="L75" s="211"/>
      <c r="N75" s="211"/>
      <c r="O75" s="159"/>
      <c r="S75" s="104"/>
    </row>
    <row r="76" spans="3:19" x14ac:dyDescent="0.35">
      <c r="C76"/>
      <c r="D76" s="21"/>
      <c r="E76" s="21"/>
      <c r="F76" s="213"/>
      <c r="G76" s="213"/>
      <c r="H76" s="213"/>
      <c r="I76" s="346"/>
      <c r="J76" s="135"/>
      <c r="K76" s="259"/>
      <c r="L76" s="211"/>
      <c r="N76" s="211"/>
      <c r="O76" s="159"/>
      <c r="S76" s="104"/>
    </row>
    <row r="77" spans="3:19" x14ac:dyDescent="0.35">
      <c r="C77"/>
      <c r="D77" s="21"/>
      <c r="E77" s="21"/>
      <c r="F77" s="213"/>
      <c r="G77" s="213"/>
      <c r="H77" s="213"/>
      <c r="I77" s="346"/>
      <c r="J77" s="135"/>
      <c r="K77" s="259"/>
      <c r="L77" s="211"/>
      <c r="N77" s="211"/>
      <c r="O77" s="159"/>
      <c r="S77" s="104"/>
    </row>
    <row r="78" spans="3:19" x14ac:dyDescent="0.35">
      <c r="C78"/>
      <c r="D78" s="21"/>
      <c r="E78" s="21"/>
      <c r="F78" s="213"/>
      <c r="G78" s="213"/>
      <c r="H78" s="213"/>
      <c r="I78" s="346"/>
      <c r="J78" s="135"/>
      <c r="K78" s="259"/>
      <c r="L78" s="211"/>
    </row>
    <row r="79" spans="3:19" x14ac:dyDescent="0.35">
      <c r="C79"/>
      <c r="D79" s="21"/>
      <c r="E79" s="21"/>
      <c r="F79" s="213"/>
      <c r="G79" s="213"/>
      <c r="H79" s="213"/>
      <c r="I79" s="346"/>
      <c r="J79" s="135"/>
      <c r="K79" s="259"/>
      <c r="L79" s="211"/>
    </row>
    <row r="80" spans="3:19" x14ac:dyDescent="0.35">
      <c r="C80"/>
      <c r="D80" s="21"/>
      <c r="E80" s="21"/>
      <c r="F80" s="213"/>
      <c r="G80" s="213"/>
      <c r="H80" s="213"/>
      <c r="I80" s="346"/>
      <c r="J80" s="135"/>
      <c r="K80" s="259"/>
      <c r="L80" s="211"/>
    </row>
    <row r="81" spans="3:12" x14ac:dyDescent="0.35">
      <c r="C81"/>
      <c r="D81" s="21"/>
      <c r="E81" s="21"/>
      <c r="F81" s="213"/>
      <c r="G81" s="213"/>
      <c r="H81" s="213"/>
      <c r="I81" s="346"/>
      <c r="J81" s="135"/>
      <c r="K81" s="259"/>
      <c r="L81" s="211"/>
    </row>
    <row r="82" spans="3:12" x14ac:dyDescent="0.35">
      <c r="C82"/>
      <c r="D82" s="21"/>
      <c r="E82" s="21"/>
      <c r="F82" s="213"/>
      <c r="G82" s="213"/>
      <c r="H82" s="213"/>
      <c r="I82" s="346"/>
      <c r="J82" s="135"/>
      <c r="K82" s="259"/>
      <c r="L82" s="211"/>
    </row>
    <row r="83" spans="3:12" x14ac:dyDescent="0.35">
      <c r="C83"/>
      <c r="D83" s="21"/>
      <c r="E83" s="21"/>
      <c r="F83" s="213"/>
      <c r="G83" s="213"/>
      <c r="H83" s="213"/>
      <c r="I83" s="346"/>
      <c r="J83" s="135"/>
      <c r="K83" s="259"/>
      <c r="L83" s="211"/>
    </row>
    <row r="84" spans="3:12" x14ac:dyDescent="0.35">
      <c r="C84"/>
      <c r="D84" s="21"/>
      <c r="E84" s="21"/>
      <c r="F84" s="213"/>
      <c r="G84" s="213"/>
      <c r="H84" s="213"/>
      <c r="I84" s="346"/>
      <c r="J84" s="135"/>
      <c r="K84" s="259"/>
      <c r="L84" s="211"/>
    </row>
    <row r="85" spans="3:12" x14ac:dyDescent="0.35">
      <c r="C85"/>
      <c r="D85" s="21"/>
      <c r="E85" s="21"/>
      <c r="F85" s="213"/>
      <c r="G85" s="213"/>
      <c r="H85" s="213"/>
      <c r="I85" s="346"/>
      <c r="J85" s="135"/>
      <c r="K85" s="259"/>
      <c r="L85" s="211"/>
    </row>
    <row r="86" spans="3:12" x14ac:dyDescent="0.35">
      <c r="C86"/>
      <c r="D86" s="21"/>
      <c r="E86" s="21"/>
      <c r="F86" s="213"/>
      <c r="G86" s="213"/>
      <c r="H86" s="213"/>
      <c r="I86" s="346"/>
      <c r="J86" s="135"/>
      <c r="K86" s="259"/>
      <c r="L86" s="211"/>
    </row>
    <row r="87" spans="3:12" x14ac:dyDescent="0.35">
      <c r="C87"/>
      <c r="D87" s="21"/>
      <c r="E87" s="21"/>
      <c r="F87" s="213"/>
      <c r="G87" s="213"/>
      <c r="H87" s="213"/>
      <c r="I87" s="346"/>
      <c r="J87" s="135"/>
      <c r="K87" s="259"/>
      <c r="L87" s="211"/>
    </row>
    <row r="88" spans="3:12" x14ac:dyDescent="0.35">
      <c r="C88"/>
      <c r="D88" s="21"/>
      <c r="E88" s="21"/>
      <c r="F88" s="213"/>
      <c r="G88" s="213"/>
      <c r="H88" s="213"/>
      <c r="I88" s="346"/>
      <c r="J88" s="135"/>
      <c r="K88" s="259"/>
      <c r="L88" s="211"/>
    </row>
    <row r="89" spans="3:12" x14ac:dyDescent="0.35">
      <c r="C89"/>
      <c r="D89" s="21"/>
      <c r="E89" s="21"/>
      <c r="F89" s="213"/>
      <c r="G89" s="213"/>
      <c r="H89" s="213"/>
      <c r="I89" s="346"/>
      <c r="J89" s="135"/>
      <c r="K89" s="259"/>
      <c r="L89" s="211"/>
    </row>
    <row r="90" spans="3:12" x14ac:dyDescent="0.35">
      <c r="C90"/>
      <c r="D90" s="21"/>
      <c r="E90" s="21"/>
      <c r="F90" s="213"/>
      <c r="G90" s="213"/>
      <c r="H90" s="213"/>
      <c r="I90" s="346"/>
      <c r="J90" s="135"/>
      <c r="K90" s="259"/>
      <c r="L90" s="211"/>
    </row>
    <row r="91" spans="3:12" x14ac:dyDescent="0.35">
      <c r="C91"/>
      <c r="D91" s="21"/>
      <c r="E91" s="21"/>
      <c r="F91" s="213"/>
      <c r="G91" s="213"/>
      <c r="H91" s="213"/>
      <c r="I91" s="346"/>
      <c r="J91" s="135"/>
      <c r="K91" s="259"/>
      <c r="L91" s="211"/>
    </row>
    <row r="92" spans="3:12" x14ac:dyDescent="0.35">
      <c r="C92"/>
      <c r="D92" s="21"/>
      <c r="E92" s="21"/>
      <c r="F92" s="213"/>
      <c r="G92" s="213"/>
      <c r="H92" s="213"/>
      <c r="I92" s="346"/>
      <c r="J92" s="135"/>
      <c r="K92" s="259"/>
      <c r="L92" s="211"/>
    </row>
    <row r="93" spans="3:12" x14ac:dyDescent="0.35">
      <c r="C93"/>
      <c r="D93" s="21"/>
      <c r="E93" s="21"/>
      <c r="F93" s="213"/>
      <c r="G93" s="213"/>
      <c r="H93" s="213"/>
      <c r="I93" s="346"/>
      <c r="J93" s="135"/>
      <c r="K93" s="259"/>
      <c r="L93" s="211"/>
    </row>
    <row r="94" spans="3:12" x14ac:dyDescent="0.35">
      <c r="C94"/>
      <c r="D94" s="21"/>
      <c r="E94" s="21"/>
      <c r="F94" s="213"/>
      <c r="G94" s="213"/>
      <c r="H94" s="213"/>
      <c r="I94" s="346"/>
      <c r="J94" s="135"/>
      <c r="K94" s="259"/>
      <c r="L94" s="211"/>
    </row>
    <row r="95" spans="3:12" x14ac:dyDescent="0.35">
      <c r="C95"/>
      <c r="D95" s="21"/>
      <c r="E95" s="21"/>
      <c r="F95" s="213"/>
      <c r="G95" s="213"/>
      <c r="H95" s="213"/>
      <c r="I95" s="346"/>
      <c r="J95" s="135"/>
      <c r="K95" s="259"/>
      <c r="L95" s="211"/>
    </row>
    <row r="96" spans="3:12" x14ac:dyDescent="0.35">
      <c r="C96"/>
      <c r="D96" s="21"/>
      <c r="E96" s="21"/>
      <c r="F96" s="213"/>
      <c r="G96" s="213"/>
      <c r="H96" s="213"/>
      <c r="I96" s="346"/>
      <c r="J96" s="135"/>
      <c r="K96" s="259"/>
      <c r="L96" s="211"/>
    </row>
    <row r="97" spans="1:20" x14ac:dyDescent="0.35">
      <c r="C97"/>
      <c r="D97" s="21"/>
      <c r="E97" s="21"/>
      <c r="F97" s="213"/>
      <c r="G97" s="213"/>
      <c r="H97" s="213"/>
      <c r="I97" s="346"/>
      <c r="J97" s="135"/>
      <c r="K97" s="259"/>
      <c r="L97" s="211"/>
    </row>
    <row r="98" spans="1:20" x14ac:dyDescent="0.35">
      <c r="C98"/>
      <c r="D98" s="21"/>
      <c r="E98" s="21"/>
      <c r="F98" s="213"/>
      <c r="G98" s="213"/>
      <c r="H98" s="213"/>
      <c r="I98" s="346"/>
      <c r="J98" s="135"/>
      <c r="K98" s="259"/>
      <c r="L98" s="211"/>
    </row>
    <row r="99" spans="1:20" x14ac:dyDescent="0.35">
      <c r="C99"/>
      <c r="D99" s="21"/>
      <c r="E99" s="21"/>
      <c r="F99" s="213"/>
      <c r="G99" s="213"/>
      <c r="H99" s="213"/>
      <c r="I99" s="346"/>
      <c r="J99" s="135"/>
      <c r="K99" s="259"/>
      <c r="L99" s="211"/>
    </row>
    <row r="100" spans="1:20" s="96" customFormat="1" x14ac:dyDescent="0.35">
      <c r="A100" s="343"/>
      <c r="B100" s="104"/>
      <c r="C100"/>
      <c r="D100" s="21"/>
      <c r="E100" s="21"/>
      <c r="F100" s="213"/>
      <c r="G100" s="213"/>
      <c r="H100" s="213"/>
      <c r="I100" s="346"/>
      <c r="J100" s="135"/>
      <c r="K100" s="259"/>
      <c r="L100" s="211"/>
      <c r="M100" s="211"/>
      <c r="N100" s="184"/>
      <c r="O100" s="21"/>
      <c r="P100" s="21"/>
      <c r="Q100" s="213"/>
      <c r="R100" s="184"/>
      <c r="S100" s="336"/>
      <c r="T100" s="336"/>
    </row>
    <row r="101" spans="1:20" x14ac:dyDescent="0.35">
      <c r="A101" s="344"/>
      <c r="C101"/>
      <c r="D101" s="21"/>
      <c r="E101" s="21"/>
      <c r="F101" s="213"/>
      <c r="G101" s="213"/>
      <c r="H101" s="213"/>
      <c r="I101" s="346"/>
      <c r="J101" s="135"/>
      <c r="K101" s="259"/>
      <c r="L101" s="211"/>
      <c r="O101" s="247"/>
      <c r="P101" s="247"/>
      <c r="Q101" s="248"/>
      <c r="R101" s="337"/>
      <c r="S101" s="351"/>
      <c r="T101" s="351"/>
    </row>
    <row r="102" spans="1:20" x14ac:dyDescent="0.35">
      <c r="C102"/>
      <c r="D102" s="21"/>
      <c r="E102" s="21"/>
      <c r="F102" s="213"/>
      <c r="G102" s="213"/>
      <c r="H102" s="213"/>
      <c r="I102" s="346"/>
      <c r="J102" s="135"/>
      <c r="K102" s="259"/>
      <c r="L102" s="211"/>
    </row>
    <row r="103" spans="1:20" x14ac:dyDescent="0.35">
      <c r="C103"/>
      <c r="D103" s="21"/>
      <c r="E103" s="21"/>
      <c r="F103" s="213"/>
      <c r="G103" s="213"/>
      <c r="H103" s="213"/>
      <c r="I103" s="346"/>
      <c r="J103" s="135"/>
      <c r="K103" s="259"/>
      <c r="L103" s="211"/>
    </row>
    <row r="104" spans="1:20" x14ac:dyDescent="0.35">
      <c r="C104"/>
      <c r="D104" s="21"/>
      <c r="E104" s="21"/>
      <c r="F104" s="213"/>
      <c r="G104" s="213"/>
      <c r="H104" s="213"/>
      <c r="I104" s="346"/>
      <c r="J104" s="135"/>
      <c r="K104" s="259"/>
      <c r="L104" s="211"/>
    </row>
    <row r="105" spans="1:20" x14ac:dyDescent="0.35">
      <c r="C105"/>
      <c r="D105" s="21"/>
      <c r="E105" s="21"/>
      <c r="F105" s="213"/>
      <c r="G105" s="213"/>
      <c r="H105" s="213"/>
      <c r="I105" s="346"/>
      <c r="J105" s="135"/>
      <c r="K105" s="259"/>
      <c r="L105" s="211"/>
    </row>
    <row r="106" spans="1:20" x14ac:dyDescent="0.35">
      <c r="C106"/>
      <c r="D106" s="21"/>
      <c r="E106" s="21"/>
      <c r="F106" s="213"/>
      <c r="G106" s="213"/>
      <c r="H106" s="213"/>
      <c r="I106" s="346"/>
      <c r="J106" s="135"/>
      <c r="K106" s="259"/>
      <c r="L106" s="211"/>
    </row>
    <row r="107" spans="1:20" x14ac:dyDescent="0.35">
      <c r="C107"/>
      <c r="D107" s="21"/>
      <c r="E107" s="21"/>
      <c r="F107" s="213"/>
      <c r="G107" s="213"/>
      <c r="H107" s="213"/>
      <c r="I107" s="346"/>
      <c r="J107" s="135"/>
      <c r="K107" s="259"/>
      <c r="L107" s="211"/>
    </row>
    <row r="108" spans="1:20" x14ac:dyDescent="0.35">
      <c r="C108"/>
      <c r="D108" s="21"/>
      <c r="E108" s="21"/>
      <c r="F108" s="213"/>
      <c r="G108" s="213"/>
      <c r="H108" s="213"/>
      <c r="I108" s="346"/>
      <c r="J108" s="135"/>
      <c r="K108" s="259"/>
      <c r="L108" s="211"/>
    </row>
    <row r="109" spans="1:20" x14ac:dyDescent="0.35">
      <c r="C109"/>
      <c r="D109" s="21"/>
      <c r="E109" s="21"/>
      <c r="F109" s="213"/>
      <c r="G109" s="213"/>
      <c r="H109" s="213"/>
      <c r="I109" s="346"/>
      <c r="J109" s="135"/>
      <c r="K109" s="259"/>
      <c r="L109" s="211"/>
    </row>
    <row r="110" spans="1:20" x14ac:dyDescent="0.35">
      <c r="C110"/>
      <c r="D110" s="21"/>
      <c r="E110" s="21"/>
      <c r="F110" s="213"/>
      <c r="G110" s="213"/>
      <c r="H110" s="213"/>
      <c r="I110" s="346"/>
      <c r="J110" s="135"/>
      <c r="K110" s="259"/>
      <c r="L110" s="211"/>
    </row>
    <row r="111" spans="1:20" x14ac:dyDescent="0.35">
      <c r="C111"/>
      <c r="D111" s="21"/>
      <c r="E111" s="21"/>
      <c r="F111" s="213"/>
      <c r="G111" s="213"/>
      <c r="H111" s="213"/>
      <c r="I111" s="346"/>
      <c r="J111" s="135"/>
      <c r="K111" s="259"/>
      <c r="L111" s="211"/>
    </row>
    <row r="112" spans="1:20" x14ac:dyDescent="0.35">
      <c r="C112"/>
      <c r="D112" s="21"/>
      <c r="E112" s="21"/>
      <c r="F112" s="213"/>
      <c r="G112" s="213"/>
      <c r="H112" s="213"/>
      <c r="I112" s="346"/>
      <c r="J112" s="135"/>
      <c r="K112" s="259"/>
      <c r="L112" s="211"/>
    </row>
    <row r="113" spans="3:12" x14ac:dyDescent="0.35">
      <c r="C113"/>
      <c r="D113" s="21"/>
      <c r="E113" s="21"/>
      <c r="F113" s="213"/>
      <c r="G113" s="213"/>
      <c r="H113" s="213"/>
      <c r="I113" s="346"/>
      <c r="J113" s="135"/>
      <c r="K113" s="259"/>
      <c r="L113" s="211"/>
    </row>
    <row r="114" spans="3:12" x14ac:dyDescent="0.35">
      <c r="C114"/>
      <c r="D114" s="21"/>
      <c r="E114" s="21"/>
      <c r="F114" s="213"/>
      <c r="G114" s="213"/>
      <c r="H114" s="213"/>
      <c r="I114" s="346"/>
      <c r="J114" s="135"/>
      <c r="K114" s="259"/>
      <c r="L114" s="211"/>
    </row>
    <row r="115" spans="3:12" x14ac:dyDescent="0.35">
      <c r="C115"/>
      <c r="D115" s="21"/>
      <c r="E115" s="21"/>
      <c r="F115" s="213"/>
      <c r="G115" s="213"/>
      <c r="H115" s="213"/>
      <c r="I115" s="346"/>
      <c r="J115" s="135"/>
      <c r="K115" s="259"/>
      <c r="L115" s="211"/>
    </row>
    <row r="116" spans="3:12" x14ac:dyDescent="0.35">
      <c r="C116"/>
      <c r="D116" s="21"/>
      <c r="E116" s="21"/>
      <c r="F116" s="213"/>
      <c r="G116" s="213"/>
      <c r="H116" s="213"/>
      <c r="I116" s="346"/>
      <c r="J116" s="135"/>
      <c r="K116" s="259"/>
      <c r="L116" s="211"/>
    </row>
    <row r="117" spans="3:12" x14ac:dyDescent="0.35">
      <c r="C117"/>
      <c r="D117" s="21"/>
      <c r="E117" s="21"/>
      <c r="F117" s="213"/>
      <c r="G117" s="213"/>
      <c r="H117" s="213"/>
      <c r="I117" s="346"/>
      <c r="J117" s="135"/>
      <c r="K117" s="259"/>
      <c r="L117" s="211"/>
    </row>
    <row r="118" spans="3:12" x14ac:dyDescent="0.35">
      <c r="C118"/>
      <c r="D118" s="21"/>
      <c r="E118" s="21"/>
      <c r="F118" s="213"/>
      <c r="G118" s="213"/>
      <c r="H118" s="213"/>
      <c r="I118" s="346"/>
      <c r="J118" s="135"/>
      <c r="K118" s="259"/>
      <c r="L118" s="211"/>
    </row>
    <row r="119" spans="3:12" x14ac:dyDescent="0.35">
      <c r="C119"/>
      <c r="D119" s="21"/>
      <c r="E119" s="21"/>
      <c r="F119" s="213"/>
      <c r="G119" s="213"/>
      <c r="H119" s="213"/>
      <c r="I119" s="346"/>
      <c r="J119" s="135"/>
      <c r="K119" s="259"/>
      <c r="L119" s="211"/>
    </row>
    <row r="120" spans="3:12" x14ac:dyDescent="0.35">
      <c r="C120"/>
      <c r="D120" s="21"/>
      <c r="E120" s="21"/>
      <c r="F120" s="213"/>
      <c r="G120" s="213"/>
      <c r="H120" s="213"/>
      <c r="I120" s="346"/>
      <c r="J120" s="135"/>
      <c r="K120" s="259"/>
      <c r="L120" s="211"/>
    </row>
    <row r="121" spans="3:12" x14ac:dyDescent="0.35">
      <c r="C121"/>
      <c r="D121" s="21"/>
      <c r="E121" s="21"/>
      <c r="F121" s="213"/>
      <c r="G121" s="213"/>
      <c r="H121" s="213"/>
      <c r="I121" s="346"/>
      <c r="J121" s="135"/>
      <c r="K121" s="259"/>
      <c r="L121" s="211"/>
    </row>
    <row r="122" spans="3:12" x14ac:dyDescent="0.35">
      <c r="C122"/>
      <c r="D122" s="21"/>
      <c r="E122" s="21"/>
      <c r="F122" s="213"/>
      <c r="G122" s="213"/>
      <c r="H122" s="213"/>
      <c r="I122" s="346"/>
      <c r="J122" s="135"/>
      <c r="K122" s="259"/>
      <c r="L122" s="211"/>
    </row>
    <row r="123" spans="3:12" x14ac:dyDescent="0.35">
      <c r="C123"/>
      <c r="D123" s="21"/>
      <c r="E123" s="21"/>
      <c r="F123" s="213"/>
      <c r="G123" s="213"/>
      <c r="H123" s="213"/>
      <c r="I123" s="346"/>
      <c r="J123" s="135"/>
      <c r="K123" s="259"/>
      <c r="L123" s="211"/>
    </row>
    <row r="124" spans="3:12" x14ac:dyDescent="0.35">
      <c r="C124"/>
      <c r="D124" s="21"/>
      <c r="E124" s="21"/>
      <c r="F124" s="213"/>
      <c r="G124" s="213"/>
      <c r="H124" s="213"/>
      <c r="I124" s="346"/>
      <c r="J124" s="135"/>
      <c r="K124" s="259"/>
      <c r="L124" s="211"/>
    </row>
    <row r="125" spans="3:12" x14ac:dyDescent="0.35">
      <c r="C125"/>
      <c r="D125" s="21"/>
      <c r="E125" s="21"/>
      <c r="F125" s="213"/>
      <c r="G125" s="213"/>
      <c r="H125" s="213"/>
      <c r="I125" s="346"/>
      <c r="J125" s="135"/>
      <c r="K125" s="259"/>
      <c r="L125" s="211"/>
    </row>
    <row r="126" spans="3:12" x14ac:dyDescent="0.35">
      <c r="C126"/>
      <c r="D126" s="21"/>
      <c r="E126" s="21"/>
      <c r="F126" s="213"/>
      <c r="G126" s="213"/>
      <c r="H126" s="213"/>
      <c r="I126" s="346"/>
      <c r="J126" s="135"/>
      <c r="K126" s="259"/>
      <c r="L126" s="211"/>
    </row>
    <row r="127" spans="3:12" x14ac:dyDescent="0.35">
      <c r="C127"/>
      <c r="D127" s="21"/>
      <c r="E127" s="21"/>
      <c r="F127" s="213"/>
      <c r="G127" s="213"/>
      <c r="H127" s="213"/>
      <c r="I127" s="346"/>
      <c r="J127" s="135"/>
      <c r="K127" s="259"/>
      <c r="L127" s="211"/>
    </row>
    <row r="128" spans="3:12" x14ac:dyDescent="0.35">
      <c r="C128"/>
      <c r="D128" s="21"/>
      <c r="E128" s="21"/>
      <c r="F128" s="213"/>
      <c r="G128" s="213"/>
      <c r="H128" s="213"/>
      <c r="I128" s="346"/>
      <c r="J128" s="135"/>
      <c r="K128" s="259"/>
      <c r="L128" s="211"/>
    </row>
    <row r="129" spans="3:12" x14ac:dyDescent="0.35">
      <c r="C129"/>
      <c r="D129" s="21"/>
      <c r="E129" s="21"/>
      <c r="F129" s="213"/>
      <c r="G129" s="213"/>
      <c r="H129" s="213"/>
      <c r="I129" s="346"/>
      <c r="J129" s="135"/>
      <c r="K129" s="259"/>
      <c r="L129" s="211"/>
    </row>
    <row r="130" spans="3:12" x14ac:dyDescent="0.35">
      <c r="C130"/>
      <c r="D130" s="21"/>
      <c r="E130" s="21"/>
      <c r="F130" s="213"/>
      <c r="G130" s="213"/>
      <c r="H130" s="213"/>
      <c r="I130" s="346"/>
      <c r="J130" s="135"/>
      <c r="K130" s="259"/>
      <c r="L130" s="211"/>
    </row>
    <row r="131" spans="3:12" x14ac:dyDescent="0.35">
      <c r="C131"/>
      <c r="D131" s="21"/>
      <c r="E131" s="21"/>
      <c r="F131" s="213"/>
      <c r="G131" s="213"/>
      <c r="H131" s="213"/>
      <c r="I131" s="346"/>
      <c r="J131" s="135"/>
      <c r="K131" s="259"/>
      <c r="L131" s="211"/>
    </row>
    <row r="132" spans="3:12" x14ac:dyDescent="0.35">
      <c r="C132"/>
      <c r="D132" s="21"/>
      <c r="E132" s="21"/>
      <c r="F132" s="213"/>
      <c r="G132" s="213"/>
      <c r="H132" s="213"/>
      <c r="I132" s="346"/>
      <c r="J132" s="135"/>
      <c r="K132" s="259"/>
      <c r="L132" s="211"/>
    </row>
    <row r="133" spans="3:12" x14ac:dyDescent="0.35">
      <c r="C133"/>
      <c r="D133" s="21"/>
      <c r="E133" s="21"/>
      <c r="F133" s="213"/>
      <c r="G133" s="213"/>
      <c r="H133" s="213"/>
      <c r="I133" s="346"/>
      <c r="J133" s="135"/>
      <c r="K133" s="259"/>
      <c r="L133" s="211"/>
    </row>
    <row r="134" spans="3:12" x14ac:dyDescent="0.35">
      <c r="C134"/>
      <c r="D134" s="21"/>
      <c r="E134" s="21"/>
      <c r="F134" s="213"/>
      <c r="G134" s="213"/>
      <c r="H134" s="213"/>
      <c r="I134" s="346"/>
      <c r="J134" s="135"/>
      <c r="K134" s="259"/>
      <c r="L134" s="211"/>
    </row>
    <row r="135" spans="3:12" x14ac:dyDescent="0.35">
      <c r="C135"/>
      <c r="D135" s="21"/>
      <c r="E135" s="21"/>
      <c r="F135" s="213"/>
      <c r="G135" s="213"/>
      <c r="H135" s="213"/>
      <c r="I135" s="346"/>
      <c r="J135" s="135"/>
      <c r="K135" s="259"/>
      <c r="L135" s="211"/>
    </row>
    <row r="136" spans="3:12" x14ac:dyDescent="0.35">
      <c r="C136"/>
      <c r="D136" s="21"/>
      <c r="E136" s="21"/>
      <c r="F136" s="213"/>
      <c r="G136" s="213"/>
      <c r="H136" s="213"/>
      <c r="I136" s="346"/>
      <c r="J136" s="135"/>
      <c r="K136" s="259"/>
      <c r="L136" s="211"/>
    </row>
    <row r="137" spans="3:12" x14ac:dyDescent="0.35">
      <c r="C137"/>
      <c r="D137" s="21"/>
      <c r="E137" s="21"/>
      <c r="F137" s="213"/>
      <c r="G137" s="213"/>
      <c r="H137" s="213"/>
      <c r="I137" s="346"/>
      <c r="J137" s="135"/>
      <c r="K137" s="259"/>
      <c r="L137" s="211"/>
    </row>
    <row r="138" spans="3:12" x14ac:dyDescent="0.35">
      <c r="C138"/>
      <c r="D138" s="21"/>
      <c r="E138" s="21"/>
      <c r="F138" s="213"/>
      <c r="G138" s="213"/>
      <c r="H138" s="213"/>
      <c r="I138" s="346"/>
      <c r="J138" s="135"/>
      <c r="K138" s="259"/>
      <c r="L138" s="211"/>
    </row>
    <row r="139" spans="3:12" x14ac:dyDescent="0.35">
      <c r="C139"/>
      <c r="D139" s="21"/>
      <c r="E139" s="21"/>
      <c r="F139" s="213"/>
      <c r="G139" s="213"/>
      <c r="H139" s="213"/>
      <c r="I139" s="346"/>
      <c r="J139" s="135"/>
      <c r="K139" s="259"/>
      <c r="L139" s="211"/>
    </row>
    <row r="140" spans="3:12" x14ac:dyDescent="0.35">
      <c r="C140"/>
      <c r="D140" s="21"/>
      <c r="E140" s="21"/>
      <c r="F140" s="213"/>
      <c r="G140" s="213"/>
      <c r="H140" s="213"/>
      <c r="I140" s="346"/>
      <c r="J140" s="135"/>
      <c r="K140" s="259"/>
      <c r="L140" s="211"/>
    </row>
    <row r="141" spans="3:12" x14ac:dyDescent="0.35">
      <c r="C141"/>
      <c r="D141" s="21"/>
      <c r="E141" s="21"/>
      <c r="F141" s="213"/>
      <c r="G141" s="213"/>
      <c r="H141" s="213"/>
      <c r="I141" s="346"/>
      <c r="J141" s="135"/>
      <c r="K141" s="259"/>
      <c r="L141" s="211"/>
    </row>
    <row r="142" spans="3:12" x14ac:dyDescent="0.35">
      <c r="C142"/>
      <c r="D142" s="21"/>
      <c r="E142" s="21"/>
      <c r="F142" s="213"/>
      <c r="G142" s="213"/>
      <c r="H142" s="213"/>
      <c r="I142" s="346"/>
      <c r="J142" s="135"/>
      <c r="K142" s="259"/>
      <c r="L142" s="211"/>
    </row>
    <row r="143" spans="3:12" x14ac:dyDescent="0.35">
      <c r="C143"/>
      <c r="D143" s="21"/>
      <c r="E143" s="21"/>
      <c r="F143" s="213"/>
      <c r="G143" s="213"/>
      <c r="H143" s="213"/>
      <c r="I143" s="346"/>
      <c r="J143" s="135"/>
      <c r="K143" s="259"/>
      <c r="L143" s="211"/>
    </row>
    <row r="144" spans="3:12" x14ac:dyDescent="0.35">
      <c r="C144"/>
      <c r="D144" s="21"/>
      <c r="E144" s="21"/>
      <c r="F144" s="213"/>
      <c r="G144" s="213"/>
      <c r="H144" s="213"/>
      <c r="I144" s="346"/>
      <c r="J144" s="135"/>
      <c r="K144" s="259"/>
      <c r="L144" s="211"/>
    </row>
    <row r="145" spans="3:12" x14ac:dyDescent="0.35">
      <c r="C145"/>
      <c r="D145" s="21"/>
      <c r="E145" s="21"/>
      <c r="F145" s="213"/>
      <c r="G145" s="213"/>
      <c r="H145" s="213"/>
      <c r="I145" s="346"/>
      <c r="J145" s="135"/>
      <c r="K145" s="259"/>
      <c r="L145" s="211"/>
    </row>
    <row r="146" spans="3:12" x14ac:dyDescent="0.35">
      <c r="C146"/>
      <c r="D146" s="21"/>
      <c r="E146" s="21"/>
      <c r="F146" s="213"/>
      <c r="G146" s="213"/>
      <c r="H146" s="213"/>
      <c r="I146" s="346"/>
      <c r="J146" s="135"/>
      <c r="K146" s="259"/>
      <c r="L146" s="211"/>
    </row>
    <row r="147" spans="3:12" x14ac:dyDescent="0.35">
      <c r="C147"/>
      <c r="D147" s="21"/>
      <c r="E147" s="21"/>
      <c r="F147" s="213"/>
      <c r="G147" s="213"/>
      <c r="H147" s="213"/>
      <c r="I147" s="346"/>
      <c r="J147" s="135"/>
      <c r="K147" s="259"/>
      <c r="L147" s="211"/>
    </row>
    <row r="148" spans="3:12" x14ac:dyDescent="0.35">
      <c r="C148"/>
      <c r="D148" s="21"/>
      <c r="E148" s="21"/>
      <c r="F148" s="213"/>
      <c r="G148" s="213"/>
      <c r="H148" s="213"/>
      <c r="I148" s="346"/>
      <c r="J148" s="135"/>
      <c r="K148" s="259"/>
      <c r="L148" s="211"/>
    </row>
    <row r="149" spans="3:12" x14ac:dyDescent="0.35">
      <c r="C149"/>
      <c r="D149" s="21"/>
      <c r="E149" s="21"/>
      <c r="F149" s="213"/>
      <c r="G149" s="213"/>
      <c r="H149" s="213"/>
      <c r="I149" s="346"/>
      <c r="J149" s="135"/>
      <c r="K149" s="259"/>
      <c r="L149" s="211"/>
    </row>
    <row r="150" spans="3:12" x14ac:dyDescent="0.35">
      <c r="C150"/>
      <c r="D150" s="21"/>
      <c r="E150" s="21"/>
      <c r="F150" s="213"/>
      <c r="G150" s="213"/>
      <c r="H150" s="213"/>
      <c r="I150" s="346"/>
      <c r="J150" s="135"/>
      <c r="K150" s="259"/>
      <c r="L150" s="211"/>
    </row>
    <row r="151" spans="3:12" x14ac:dyDescent="0.35">
      <c r="C151"/>
      <c r="D151" s="21"/>
      <c r="E151" s="21"/>
      <c r="F151" s="213"/>
      <c r="G151" s="213"/>
      <c r="H151" s="213"/>
      <c r="I151" s="346"/>
      <c r="J151" s="135"/>
      <c r="K151" s="259"/>
      <c r="L151" s="211"/>
    </row>
    <row r="152" spans="3:12" x14ac:dyDescent="0.35">
      <c r="C152"/>
      <c r="D152" s="21"/>
      <c r="E152" s="21"/>
      <c r="F152" s="213"/>
      <c r="G152" s="213"/>
      <c r="H152" s="213"/>
      <c r="I152" s="346"/>
      <c r="J152" s="135"/>
      <c r="K152" s="259"/>
      <c r="L152" s="211"/>
    </row>
    <row r="153" spans="3:12" x14ac:dyDescent="0.35">
      <c r="C153"/>
      <c r="D153" s="21"/>
      <c r="E153" s="21"/>
      <c r="F153" s="213"/>
      <c r="G153" s="213"/>
      <c r="H153" s="213"/>
      <c r="I153" s="346"/>
      <c r="J153" s="135"/>
      <c r="K153" s="259"/>
      <c r="L153" s="211"/>
    </row>
    <row r="154" spans="3:12" x14ac:dyDescent="0.35">
      <c r="C154"/>
      <c r="D154" s="21"/>
      <c r="E154" s="21"/>
      <c r="F154" s="213"/>
      <c r="G154" s="213"/>
      <c r="H154" s="213"/>
      <c r="I154" s="346"/>
      <c r="J154" s="135"/>
      <c r="K154" s="259"/>
      <c r="L154" s="211"/>
    </row>
    <row r="155" spans="3:12" x14ac:dyDescent="0.35">
      <c r="C155"/>
      <c r="D155" s="21"/>
      <c r="E155" s="21"/>
      <c r="F155" s="213"/>
      <c r="G155" s="213"/>
      <c r="H155" s="213"/>
      <c r="I155" s="346"/>
      <c r="J155" s="135"/>
      <c r="K155" s="259"/>
      <c r="L155" s="211"/>
    </row>
    <row r="156" spans="3:12" x14ac:dyDescent="0.35">
      <c r="C156"/>
      <c r="D156" s="21"/>
      <c r="E156" s="21"/>
      <c r="F156" s="213"/>
      <c r="G156" s="213"/>
      <c r="H156" s="213"/>
      <c r="I156" s="346"/>
      <c r="J156" s="135"/>
      <c r="K156" s="259"/>
      <c r="L156" s="211"/>
    </row>
    <row r="157" spans="3:12" x14ac:dyDescent="0.35">
      <c r="C157"/>
      <c r="D157" s="21"/>
      <c r="E157" s="21"/>
      <c r="F157" s="213"/>
      <c r="G157" s="213"/>
      <c r="H157" s="213"/>
      <c r="I157" s="346"/>
      <c r="J157" s="135"/>
      <c r="K157" s="259"/>
      <c r="L157" s="211"/>
    </row>
    <row r="158" spans="3:12" x14ac:dyDescent="0.35">
      <c r="C158"/>
      <c r="D158" s="21"/>
      <c r="E158" s="21"/>
      <c r="F158" s="213"/>
      <c r="G158" s="213"/>
      <c r="H158" s="213"/>
      <c r="I158" s="346"/>
      <c r="J158" s="135"/>
      <c r="K158" s="259"/>
      <c r="L158" s="211"/>
    </row>
    <row r="159" spans="3:12" x14ac:dyDescent="0.35">
      <c r="C159"/>
      <c r="D159" s="21"/>
      <c r="E159" s="21"/>
      <c r="F159" s="213"/>
      <c r="G159" s="213"/>
      <c r="H159" s="213"/>
      <c r="I159" s="346"/>
      <c r="J159" s="135"/>
      <c r="K159" s="259"/>
      <c r="L159" s="211"/>
    </row>
    <row r="160" spans="3:12" x14ac:dyDescent="0.35">
      <c r="C160"/>
      <c r="D160" s="21"/>
      <c r="E160" s="21"/>
      <c r="F160" s="213"/>
      <c r="G160" s="213"/>
      <c r="H160" s="213"/>
      <c r="I160" s="346"/>
      <c r="J160" s="135"/>
      <c r="K160" s="259"/>
      <c r="L160" s="211"/>
    </row>
    <row r="161" spans="3:12" x14ac:dyDescent="0.35">
      <c r="C161"/>
      <c r="D161" s="21"/>
      <c r="E161" s="21"/>
      <c r="F161" s="213"/>
      <c r="G161" s="213"/>
      <c r="H161" s="213"/>
      <c r="I161" s="346"/>
      <c r="J161" s="135"/>
      <c r="K161" s="259"/>
      <c r="L161" s="211"/>
    </row>
    <row r="162" spans="3:12" x14ac:dyDescent="0.35">
      <c r="C162"/>
      <c r="D162" s="21"/>
      <c r="E162" s="21"/>
      <c r="F162" s="213"/>
      <c r="G162" s="213"/>
      <c r="H162" s="213"/>
      <c r="I162" s="346"/>
      <c r="J162" s="135"/>
      <c r="K162" s="259"/>
      <c r="L162" s="211"/>
    </row>
    <row r="163" spans="3:12" x14ac:dyDescent="0.35">
      <c r="C163"/>
      <c r="D163" s="21"/>
      <c r="E163" s="21"/>
      <c r="F163" s="213"/>
      <c r="G163" s="213"/>
      <c r="H163" s="213"/>
      <c r="I163" s="346"/>
      <c r="J163" s="135"/>
      <c r="K163" s="259"/>
      <c r="L163" s="211"/>
    </row>
    <row r="164" spans="3:12" x14ac:dyDescent="0.35">
      <c r="C164"/>
      <c r="D164" s="21"/>
      <c r="E164" s="21"/>
      <c r="F164" s="213"/>
      <c r="G164" s="213"/>
      <c r="H164" s="213"/>
      <c r="I164" s="346"/>
      <c r="J164" s="135"/>
      <c r="K164" s="259"/>
      <c r="L164" s="211"/>
    </row>
    <row r="165" spans="3:12" x14ac:dyDescent="0.35">
      <c r="C165"/>
      <c r="D165" s="21"/>
      <c r="E165" s="21"/>
      <c r="F165" s="213"/>
      <c r="G165" s="213"/>
      <c r="H165" s="213"/>
      <c r="I165" s="346"/>
      <c r="J165" s="135"/>
      <c r="K165" s="259"/>
      <c r="L165" s="211"/>
    </row>
    <row r="166" spans="3:12" x14ac:dyDescent="0.35">
      <c r="C166"/>
      <c r="D166" s="21"/>
      <c r="E166" s="21"/>
      <c r="F166" s="213"/>
      <c r="G166" s="213"/>
      <c r="H166" s="213"/>
      <c r="I166" s="346"/>
      <c r="J166" s="135"/>
      <c r="K166" s="259"/>
      <c r="L166" s="211"/>
    </row>
    <row r="167" spans="3:12" x14ac:dyDescent="0.35">
      <c r="C167"/>
      <c r="D167" s="21"/>
      <c r="E167" s="21"/>
      <c r="F167" s="213"/>
      <c r="G167" s="213"/>
      <c r="H167" s="213"/>
      <c r="I167" s="346"/>
      <c r="J167" s="135"/>
      <c r="K167" s="259"/>
      <c r="L167" s="211"/>
    </row>
    <row r="168" spans="3:12" x14ac:dyDescent="0.35">
      <c r="C168"/>
      <c r="D168" s="21"/>
      <c r="E168" s="21"/>
      <c r="F168" s="213"/>
      <c r="G168" s="213"/>
      <c r="H168" s="213"/>
      <c r="I168" s="346"/>
      <c r="J168" s="135"/>
      <c r="K168" s="259"/>
      <c r="L168" s="211"/>
    </row>
    <row r="169" spans="3:12" x14ac:dyDescent="0.35">
      <c r="C169"/>
      <c r="D169" s="21"/>
      <c r="E169" s="21"/>
      <c r="F169" s="213"/>
      <c r="G169" s="213"/>
      <c r="H169" s="213"/>
      <c r="I169" s="346"/>
      <c r="J169" s="135"/>
      <c r="K169" s="259"/>
      <c r="L169" s="211"/>
    </row>
    <row r="170" spans="3:12" x14ac:dyDescent="0.35">
      <c r="C170"/>
      <c r="D170" s="21"/>
      <c r="E170" s="21"/>
      <c r="F170" s="213"/>
      <c r="G170" s="213"/>
      <c r="H170" s="213"/>
      <c r="I170" s="346"/>
      <c r="J170" s="135"/>
      <c r="K170" s="259"/>
      <c r="L170" s="211"/>
    </row>
    <row r="171" spans="3:12" x14ac:dyDescent="0.35">
      <c r="C171"/>
      <c r="D171" s="21"/>
      <c r="E171" s="21"/>
      <c r="F171" s="213"/>
      <c r="G171" s="213"/>
      <c r="H171" s="213"/>
      <c r="I171" s="346"/>
      <c r="J171" s="135"/>
      <c r="K171" s="259"/>
      <c r="L171" s="211"/>
    </row>
    <row r="172" spans="3:12" x14ac:dyDescent="0.35">
      <c r="C172"/>
      <c r="D172" s="21"/>
      <c r="E172" s="21"/>
      <c r="F172" s="213"/>
      <c r="G172" s="213"/>
      <c r="H172" s="213"/>
      <c r="I172" s="346"/>
      <c r="J172" s="135"/>
      <c r="K172" s="259"/>
      <c r="L172" s="211"/>
    </row>
    <row r="173" spans="3:12" x14ac:dyDescent="0.35">
      <c r="C173"/>
      <c r="D173" s="21"/>
      <c r="E173" s="21"/>
      <c r="F173" s="213"/>
      <c r="G173" s="213"/>
      <c r="H173" s="213"/>
      <c r="I173" s="346"/>
      <c r="J173" s="135"/>
      <c r="K173" s="259"/>
      <c r="L173" s="211"/>
    </row>
    <row r="174" spans="3:12" x14ac:dyDescent="0.35">
      <c r="C174"/>
      <c r="D174" s="21"/>
      <c r="E174" s="21"/>
      <c r="F174" s="213"/>
      <c r="G174" s="213"/>
      <c r="H174" s="213"/>
      <c r="I174" s="346"/>
      <c r="J174" s="135"/>
      <c r="K174" s="259"/>
      <c r="L174" s="211"/>
    </row>
    <row r="175" spans="3:12" x14ac:dyDescent="0.35">
      <c r="C175"/>
      <c r="D175" s="21"/>
      <c r="E175" s="21"/>
      <c r="F175" s="213"/>
      <c r="G175" s="213"/>
      <c r="H175" s="213"/>
      <c r="I175" s="346"/>
      <c r="J175" s="135"/>
      <c r="K175" s="259"/>
      <c r="L175" s="211"/>
    </row>
    <row r="176" spans="3:12" x14ac:dyDescent="0.35">
      <c r="C176"/>
      <c r="D176" s="21"/>
      <c r="E176" s="21"/>
      <c r="F176" s="213"/>
      <c r="G176" s="213"/>
      <c r="H176" s="213"/>
      <c r="I176" s="346"/>
      <c r="J176" s="135"/>
      <c r="K176" s="259"/>
      <c r="L176" s="211"/>
    </row>
    <row r="177" spans="3:12" x14ac:dyDescent="0.35">
      <c r="C177"/>
      <c r="D177" s="21"/>
      <c r="E177" s="21"/>
      <c r="F177" s="213"/>
      <c r="G177" s="213"/>
      <c r="H177" s="213"/>
      <c r="I177" s="346"/>
      <c r="J177" s="135"/>
      <c r="K177" s="259"/>
      <c r="L177" s="211"/>
    </row>
    <row r="178" spans="3:12" x14ac:dyDescent="0.35">
      <c r="C178"/>
      <c r="D178" s="21"/>
      <c r="E178" s="21"/>
      <c r="F178" s="213"/>
      <c r="G178" s="213"/>
      <c r="H178" s="213"/>
      <c r="I178" s="346"/>
      <c r="J178" s="135"/>
      <c r="K178" s="259"/>
      <c r="L178" s="211"/>
    </row>
    <row r="179" spans="3:12" x14ac:dyDescent="0.35">
      <c r="C179"/>
      <c r="D179" s="21"/>
      <c r="E179" s="21"/>
      <c r="F179" s="213"/>
      <c r="G179" s="213"/>
      <c r="H179" s="213"/>
      <c r="I179" s="346"/>
      <c r="J179" s="135"/>
      <c r="K179" s="259"/>
      <c r="L179" s="211"/>
    </row>
    <row r="180" spans="3:12" x14ac:dyDescent="0.35">
      <c r="C180"/>
      <c r="D180" s="21"/>
      <c r="E180" s="21"/>
      <c r="F180" s="213"/>
      <c r="G180" s="213"/>
      <c r="H180" s="213"/>
      <c r="I180" s="346"/>
      <c r="J180" s="135"/>
      <c r="K180" s="259"/>
      <c r="L180" s="211"/>
    </row>
    <row r="181" spans="3:12" x14ac:dyDescent="0.35">
      <c r="C181"/>
      <c r="D181" s="21"/>
      <c r="E181" s="21"/>
      <c r="F181" s="213"/>
      <c r="G181" s="213"/>
      <c r="H181" s="213"/>
      <c r="I181" s="346"/>
      <c r="J181" s="135"/>
      <c r="K181" s="259"/>
      <c r="L181" s="211"/>
    </row>
    <row r="182" spans="3:12" x14ac:dyDescent="0.35">
      <c r="C182"/>
      <c r="D182" s="21"/>
      <c r="E182" s="21"/>
      <c r="F182" s="213"/>
      <c r="G182" s="213"/>
      <c r="H182" s="213"/>
      <c r="I182" s="346"/>
      <c r="J182" s="135"/>
      <c r="K182" s="259"/>
      <c r="L182" s="211"/>
    </row>
    <row r="183" spans="3:12" x14ac:dyDescent="0.35">
      <c r="C183"/>
      <c r="D183" s="21"/>
      <c r="E183" s="21"/>
      <c r="F183" s="213"/>
      <c r="G183" s="213"/>
      <c r="H183" s="213"/>
      <c r="I183" s="346"/>
      <c r="J183" s="135"/>
      <c r="K183" s="259"/>
      <c r="L183" s="211"/>
    </row>
    <row r="184" spans="3:12" x14ac:dyDescent="0.35">
      <c r="C184"/>
      <c r="D184" s="21"/>
      <c r="E184" s="21"/>
      <c r="F184" s="213"/>
      <c r="G184" s="213"/>
      <c r="H184" s="213"/>
      <c r="I184" s="346"/>
      <c r="J184" s="135"/>
      <c r="K184" s="259"/>
      <c r="L184" s="211"/>
    </row>
    <row r="185" spans="3:12" x14ac:dyDescent="0.35">
      <c r="C185"/>
      <c r="D185" s="21"/>
      <c r="E185" s="21"/>
      <c r="F185" s="213"/>
      <c r="G185" s="213"/>
      <c r="H185" s="213"/>
      <c r="I185" s="346"/>
      <c r="J185" s="135"/>
      <c r="K185" s="259"/>
      <c r="L185" s="211"/>
    </row>
    <row r="186" spans="3:12" x14ac:dyDescent="0.35">
      <c r="C186"/>
      <c r="D186" s="21"/>
      <c r="E186" s="21"/>
      <c r="F186" s="213"/>
      <c r="G186" s="213"/>
      <c r="H186" s="213"/>
      <c r="I186" s="346"/>
      <c r="J186" s="135"/>
      <c r="K186" s="259"/>
      <c r="L186" s="211"/>
    </row>
    <row r="187" spans="3:12" x14ac:dyDescent="0.35">
      <c r="C187"/>
      <c r="D187" s="21"/>
      <c r="E187" s="21"/>
      <c r="F187" s="213"/>
      <c r="G187" s="213"/>
      <c r="H187" s="213"/>
      <c r="I187" s="346"/>
      <c r="J187" s="135"/>
      <c r="K187" s="259"/>
      <c r="L187" s="211"/>
    </row>
    <row r="188" spans="3:12" x14ac:dyDescent="0.35">
      <c r="C188"/>
      <c r="D188" s="21"/>
      <c r="E188" s="21"/>
      <c r="F188" s="213"/>
      <c r="G188" s="213"/>
      <c r="H188" s="213"/>
      <c r="I188" s="346"/>
      <c r="J188" s="135"/>
      <c r="K188" s="259"/>
      <c r="L188" s="211"/>
    </row>
    <row r="189" spans="3:12" x14ac:dyDescent="0.35">
      <c r="C189"/>
      <c r="D189" s="21"/>
      <c r="E189" s="21"/>
      <c r="F189" s="213"/>
      <c r="G189" s="213"/>
      <c r="H189" s="213"/>
      <c r="I189" s="346"/>
      <c r="J189" s="135"/>
      <c r="K189" s="259"/>
      <c r="L189" s="211"/>
    </row>
    <row r="190" spans="3:12" x14ac:dyDescent="0.35">
      <c r="C190"/>
      <c r="D190" s="21"/>
      <c r="E190" s="21"/>
      <c r="F190" s="213"/>
      <c r="G190" s="213"/>
      <c r="H190" s="213"/>
      <c r="I190" s="346"/>
      <c r="J190" s="135"/>
      <c r="K190" s="259"/>
      <c r="L190" s="211"/>
    </row>
    <row r="191" spans="3:12" x14ac:dyDescent="0.35">
      <c r="C191"/>
      <c r="D191" s="21"/>
      <c r="E191" s="21"/>
      <c r="F191" s="213"/>
      <c r="G191" s="213"/>
      <c r="H191" s="213"/>
      <c r="I191" s="346"/>
      <c r="J191" s="135"/>
      <c r="K191" s="259"/>
      <c r="L191" s="211"/>
    </row>
    <row r="192" spans="3:12" x14ac:dyDescent="0.35">
      <c r="C192"/>
      <c r="D192" s="21"/>
      <c r="E192" s="21"/>
      <c r="F192" s="213"/>
      <c r="G192" s="213"/>
      <c r="H192" s="213"/>
      <c r="I192" s="346"/>
      <c r="J192" s="135"/>
      <c r="K192" s="259"/>
      <c r="L192" s="211"/>
    </row>
    <row r="193" spans="3:12" x14ac:dyDescent="0.35">
      <c r="C193"/>
      <c r="D193" s="21"/>
      <c r="E193" s="21"/>
      <c r="F193" s="213"/>
      <c r="G193" s="213"/>
      <c r="H193" s="213"/>
      <c r="I193" s="346"/>
      <c r="J193" s="135"/>
      <c r="K193" s="259"/>
      <c r="L193" s="211"/>
    </row>
    <row r="194" spans="3:12" x14ac:dyDescent="0.35">
      <c r="C194"/>
      <c r="D194" s="21"/>
      <c r="E194" s="21"/>
      <c r="F194" s="213"/>
      <c r="G194" s="213"/>
      <c r="H194" s="213"/>
      <c r="I194" s="346"/>
      <c r="J194" s="135"/>
      <c r="K194" s="259"/>
      <c r="L194" s="211"/>
    </row>
    <row r="195" spans="3:12" x14ac:dyDescent="0.35">
      <c r="C195"/>
      <c r="D195" s="21"/>
      <c r="E195" s="21"/>
      <c r="F195" s="213"/>
      <c r="G195" s="213"/>
      <c r="H195" s="213"/>
      <c r="I195" s="346"/>
      <c r="J195" s="135"/>
      <c r="K195" s="259"/>
      <c r="L195" s="211"/>
    </row>
    <row r="196" spans="3:12" x14ac:dyDescent="0.35">
      <c r="C196"/>
      <c r="D196" s="21"/>
      <c r="E196" s="21"/>
      <c r="F196" s="213"/>
      <c r="G196" s="213"/>
      <c r="H196" s="213"/>
      <c r="I196" s="346"/>
      <c r="J196" s="135"/>
      <c r="K196" s="259"/>
      <c r="L196" s="211"/>
    </row>
    <row r="197" spans="3:12" x14ac:dyDescent="0.35">
      <c r="C197"/>
      <c r="D197" s="21"/>
      <c r="E197" s="21"/>
      <c r="F197" s="213"/>
      <c r="G197" s="213"/>
      <c r="H197" s="213"/>
      <c r="I197" s="346"/>
      <c r="J197" s="135"/>
      <c r="K197" s="259"/>
      <c r="L197" s="211"/>
    </row>
    <row r="198" spans="3:12" x14ac:dyDescent="0.35">
      <c r="C198"/>
      <c r="D198" s="21"/>
      <c r="E198" s="21"/>
      <c r="F198" s="213"/>
      <c r="G198" s="213"/>
      <c r="H198" s="213"/>
      <c r="I198" s="346"/>
      <c r="J198" s="135"/>
      <c r="K198" s="259"/>
      <c r="L198" s="211"/>
    </row>
    <row r="199" spans="3:12" x14ac:dyDescent="0.35">
      <c r="C199"/>
      <c r="D199" s="21"/>
      <c r="E199" s="21"/>
      <c r="F199" s="213"/>
      <c r="G199" s="213"/>
      <c r="H199" s="213"/>
      <c r="I199" s="346"/>
      <c r="J199" s="135"/>
      <c r="K199" s="259"/>
      <c r="L199" s="211"/>
    </row>
    <row r="200" spans="3:12" x14ac:dyDescent="0.35">
      <c r="C200"/>
      <c r="D200" s="21"/>
      <c r="E200" s="21"/>
      <c r="F200" s="213"/>
      <c r="G200" s="213"/>
      <c r="H200" s="213"/>
      <c r="I200" s="346"/>
      <c r="J200" s="135"/>
      <c r="K200" s="259"/>
      <c r="L200" s="211"/>
    </row>
    <row r="201" spans="3:12" x14ac:dyDescent="0.35">
      <c r="C201"/>
      <c r="D201" s="21"/>
      <c r="E201" s="21"/>
      <c r="F201" s="213"/>
      <c r="G201" s="213"/>
      <c r="H201" s="213"/>
      <c r="I201" s="346"/>
      <c r="J201" s="135"/>
      <c r="K201" s="259"/>
      <c r="L201" s="211"/>
    </row>
    <row r="202" spans="3:12" x14ac:dyDescent="0.35">
      <c r="C202"/>
      <c r="D202" s="21"/>
      <c r="E202" s="21"/>
      <c r="F202" s="213"/>
      <c r="G202" s="213"/>
      <c r="H202" s="213"/>
      <c r="I202" s="346"/>
      <c r="J202" s="135"/>
      <c r="K202" s="259"/>
      <c r="L202" s="211"/>
    </row>
    <row r="203" spans="3:12" x14ac:dyDescent="0.35">
      <c r="C203"/>
      <c r="D203" s="21"/>
      <c r="E203" s="21"/>
      <c r="F203" s="213"/>
      <c r="G203" s="213"/>
      <c r="H203" s="213"/>
      <c r="I203" s="346"/>
      <c r="J203" s="135"/>
      <c r="K203" s="259"/>
      <c r="L203" s="211"/>
    </row>
    <row r="204" spans="3:12" x14ac:dyDescent="0.35">
      <c r="C204"/>
      <c r="D204" s="21"/>
      <c r="E204" s="21"/>
      <c r="F204" s="213"/>
      <c r="G204" s="213"/>
      <c r="H204" s="213"/>
      <c r="I204" s="346"/>
      <c r="J204" s="135"/>
      <c r="K204" s="259"/>
      <c r="L204" s="211"/>
    </row>
    <row r="205" spans="3:12" x14ac:dyDescent="0.35">
      <c r="C205"/>
      <c r="D205" s="21"/>
      <c r="E205" s="21"/>
      <c r="F205" s="213"/>
      <c r="G205" s="213"/>
      <c r="H205" s="213"/>
      <c r="I205" s="346"/>
      <c r="J205" s="135"/>
      <c r="K205" s="259"/>
      <c r="L205" s="211"/>
    </row>
    <row r="206" spans="3:12" x14ac:dyDescent="0.35">
      <c r="C206"/>
      <c r="D206" s="21"/>
      <c r="E206" s="21"/>
      <c r="F206" s="213"/>
      <c r="G206" s="213"/>
      <c r="H206" s="213"/>
      <c r="I206" s="346"/>
      <c r="J206" s="135"/>
      <c r="K206" s="259"/>
      <c r="L206" s="211"/>
    </row>
    <row r="207" spans="3:12" x14ac:dyDescent="0.35">
      <c r="C207"/>
      <c r="D207" s="21"/>
      <c r="E207" s="21"/>
      <c r="F207" s="213"/>
      <c r="G207" s="213"/>
      <c r="H207" s="213"/>
      <c r="I207" s="346"/>
      <c r="J207" s="135"/>
      <c r="K207" s="259"/>
      <c r="L207" s="211"/>
    </row>
    <row r="208" spans="3:12" x14ac:dyDescent="0.35">
      <c r="C208"/>
      <c r="D208" s="21"/>
      <c r="E208" s="21"/>
      <c r="F208" s="213"/>
      <c r="G208" s="213"/>
      <c r="H208" s="213"/>
      <c r="I208" s="346"/>
      <c r="J208" s="135"/>
      <c r="K208" s="259"/>
      <c r="L208" s="211"/>
    </row>
    <row r="209" spans="3:12" x14ac:dyDescent="0.35">
      <c r="C209"/>
      <c r="D209" s="21"/>
      <c r="E209" s="21"/>
      <c r="F209" s="213"/>
      <c r="G209" s="213"/>
      <c r="H209" s="213"/>
      <c r="I209" s="346"/>
      <c r="J209" s="135"/>
      <c r="K209" s="259"/>
      <c r="L209" s="211"/>
    </row>
    <row r="210" spans="3:12" x14ac:dyDescent="0.35">
      <c r="C210"/>
      <c r="D210" s="21"/>
      <c r="E210" s="21"/>
      <c r="F210" s="213"/>
      <c r="G210" s="213"/>
      <c r="H210" s="213"/>
      <c r="I210" s="346"/>
      <c r="J210" s="135"/>
      <c r="K210" s="259"/>
      <c r="L210" s="211"/>
    </row>
    <row r="211" spans="3:12" x14ac:dyDescent="0.35">
      <c r="C211"/>
      <c r="D211" s="21"/>
      <c r="E211" s="21"/>
      <c r="F211" s="213"/>
      <c r="G211" s="213"/>
      <c r="H211" s="213"/>
      <c r="I211" s="346"/>
      <c r="J211" s="135"/>
      <c r="K211" s="259"/>
      <c r="L211" s="211"/>
    </row>
    <row r="212" spans="3:12" x14ac:dyDescent="0.35">
      <c r="C212"/>
      <c r="D212" s="21"/>
      <c r="E212" s="21"/>
      <c r="F212" s="213"/>
      <c r="G212" s="213"/>
      <c r="H212" s="213"/>
      <c r="I212" s="346"/>
      <c r="J212" s="135"/>
      <c r="K212" s="259"/>
      <c r="L212" s="211"/>
    </row>
    <row r="213" spans="3:12" x14ac:dyDescent="0.35">
      <c r="C213"/>
      <c r="D213" s="21"/>
      <c r="E213" s="21"/>
      <c r="F213" s="213"/>
      <c r="G213" s="213"/>
      <c r="H213" s="213"/>
      <c r="I213" s="346"/>
      <c r="J213" s="135"/>
      <c r="K213" s="259"/>
      <c r="L213" s="211"/>
    </row>
    <row r="214" spans="3:12" x14ac:dyDescent="0.35">
      <c r="C214"/>
      <c r="D214" s="21"/>
      <c r="E214" s="21"/>
      <c r="F214" s="213"/>
      <c r="G214" s="213"/>
      <c r="H214" s="213"/>
      <c r="I214" s="346"/>
      <c r="J214" s="135"/>
      <c r="K214" s="259"/>
      <c r="L214" s="211"/>
    </row>
    <row r="215" spans="3:12" x14ac:dyDescent="0.35">
      <c r="C215"/>
      <c r="D215" s="21"/>
      <c r="E215" s="21"/>
      <c r="F215" s="213"/>
      <c r="G215" s="213"/>
      <c r="H215" s="213"/>
      <c r="I215" s="346"/>
      <c r="J215" s="135"/>
      <c r="K215" s="259"/>
      <c r="L215" s="211"/>
    </row>
    <row r="216" spans="3:12" x14ac:dyDescent="0.35">
      <c r="C216"/>
      <c r="D216" s="21"/>
      <c r="E216" s="21"/>
      <c r="F216" s="213"/>
      <c r="G216" s="213"/>
      <c r="H216" s="213"/>
      <c r="I216" s="346"/>
      <c r="J216" s="135"/>
      <c r="K216" s="259"/>
      <c r="L216" s="211"/>
    </row>
    <row r="217" spans="3:12" x14ac:dyDescent="0.35">
      <c r="C217"/>
      <c r="D217" s="21"/>
      <c r="E217" s="21"/>
      <c r="F217" s="213"/>
      <c r="G217" s="213"/>
      <c r="H217" s="213"/>
      <c r="I217" s="346"/>
      <c r="J217" s="135"/>
      <c r="K217" s="259"/>
      <c r="L217" s="211"/>
    </row>
    <row r="218" spans="3:12" x14ac:dyDescent="0.35">
      <c r="C218"/>
      <c r="D218" s="21"/>
      <c r="E218" s="21"/>
      <c r="F218" s="213"/>
      <c r="G218" s="213"/>
      <c r="H218" s="213"/>
      <c r="I218" s="346"/>
      <c r="J218" s="135"/>
      <c r="K218" s="259"/>
      <c r="L218" s="211"/>
    </row>
    <row r="219" spans="3:12" x14ac:dyDescent="0.35">
      <c r="C219"/>
      <c r="D219" s="21"/>
      <c r="E219" s="21"/>
      <c r="F219" s="213"/>
      <c r="G219" s="213"/>
      <c r="H219" s="213"/>
      <c r="I219" s="346"/>
      <c r="J219" s="135"/>
      <c r="K219" s="259"/>
      <c r="L219" s="211"/>
    </row>
    <row r="220" spans="3:12" x14ac:dyDescent="0.35">
      <c r="C220"/>
      <c r="D220" s="21"/>
      <c r="E220" s="21"/>
      <c r="F220" s="213"/>
      <c r="G220" s="213"/>
      <c r="H220" s="213"/>
      <c r="I220" s="346"/>
      <c r="J220" s="135"/>
      <c r="K220" s="259"/>
      <c r="L220" s="211"/>
    </row>
    <row r="221" spans="3:12" x14ac:dyDescent="0.35">
      <c r="C221"/>
      <c r="D221" s="21"/>
      <c r="E221" s="21"/>
      <c r="F221" s="213"/>
      <c r="G221" s="213"/>
      <c r="H221" s="213"/>
      <c r="I221" s="346"/>
      <c r="J221" s="135"/>
      <c r="K221" s="259"/>
      <c r="L221" s="211"/>
    </row>
    <row r="222" spans="3:12" x14ac:dyDescent="0.35">
      <c r="C222"/>
      <c r="D222" s="21"/>
      <c r="E222" s="21"/>
      <c r="F222" s="213"/>
      <c r="G222" s="213"/>
      <c r="H222" s="213"/>
      <c r="I222" s="346"/>
      <c r="J222" s="135"/>
      <c r="K222" s="259"/>
      <c r="L222" s="211"/>
    </row>
    <row r="223" spans="3:12" x14ac:dyDescent="0.35">
      <c r="C223"/>
      <c r="D223" s="21"/>
      <c r="E223" s="21"/>
      <c r="F223" s="213"/>
      <c r="G223" s="213"/>
      <c r="H223" s="213"/>
      <c r="I223" s="346"/>
      <c r="J223" s="135"/>
      <c r="K223" s="259"/>
      <c r="L223" s="211"/>
    </row>
    <row r="224" spans="3:12" x14ac:dyDescent="0.35">
      <c r="C224"/>
      <c r="D224" s="21"/>
      <c r="E224" s="21"/>
      <c r="F224" s="213"/>
      <c r="G224" s="213"/>
      <c r="H224" s="213"/>
      <c r="I224" s="346"/>
      <c r="J224" s="135"/>
      <c r="K224" s="259"/>
      <c r="L224" s="211"/>
    </row>
    <row r="225" spans="3:12" x14ac:dyDescent="0.35">
      <c r="C225"/>
      <c r="D225" s="21"/>
      <c r="E225" s="21"/>
      <c r="F225" s="213"/>
      <c r="G225" s="213"/>
      <c r="H225" s="213"/>
      <c r="I225" s="346"/>
      <c r="J225" s="135"/>
      <c r="K225" s="259"/>
      <c r="L225" s="211"/>
    </row>
    <row r="226" spans="3:12" x14ac:dyDescent="0.35">
      <c r="C226"/>
      <c r="D226" s="21"/>
      <c r="E226" s="21"/>
      <c r="F226" s="213"/>
      <c r="G226" s="213"/>
      <c r="H226" s="213"/>
      <c r="I226" s="346"/>
      <c r="J226" s="135"/>
      <c r="K226" s="259"/>
      <c r="L226" s="211"/>
    </row>
    <row r="227" spans="3:12" x14ac:dyDescent="0.35">
      <c r="C227"/>
      <c r="D227" s="21"/>
      <c r="E227" s="21"/>
      <c r="F227" s="213"/>
      <c r="G227" s="213"/>
      <c r="H227" s="213"/>
      <c r="I227" s="346"/>
      <c r="J227" s="135"/>
      <c r="K227" s="259"/>
      <c r="L227" s="211"/>
    </row>
    <row r="228" spans="3:12" x14ac:dyDescent="0.35">
      <c r="C228"/>
      <c r="D228" s="21"/>
      <c r="E228" s="21"/>
      <c r="F228" s="213"/>
      <c r="G228" s="213"/>
      <c r="H228" s="213"/>
      <c r="I228" s="346"/>
      <c r="J228" s="135"/>
      <c r="K228" s="259"/>
      <c r="L228" s="211"/>
    </row>
    <row r="229" spans="3:12" x14ac:dyDescent="0.35">
      <c r="C229"/>
      <c r="D229" s="21"/>
      <c r="E229" s="21"/>
      <c r="F229" s="213"/>
      <c r="G229" s="213"/>
      <c r="H229" s="213"/>
      <c r="I229" s="346"/>
      <c r="J229" s="135"/>
      <c r="K229" s="259"/>
      <c r="L229" s="211"/>
    </row>
    <row r="230" spans="3:12" x14ac:dyDescent="0.35">
      <c r="C230"/>
      <c r="D230" s="21"/>
      <c r="E230" s="21"/>
      <c r="F230" s="213"/>
      <c r="G230" s="213"/>
      <c r="H230" s="213"/>
      <c r="I230" s="346"/>
      <c r="J230" s="135"/>
      <c r="K230" s="259"/>
      <c r="L230" s="211"/>
    </row>
    <row r="231" spans="3:12" x14ac:dyDescent="0.35">
      <c r="C231"/>
      <c r="D231" s="21"/>
      <c r="E231" s="21"/>
      <c r="F231" s="213"/>
      <c r="G231" s="213"/>
      <c r="H231" s="213"/>
      <c r="I231" s="346"/>
      <c r="J231" s="135"/>
      <c r="K231" s="259"/>
      <c r="L231" s="211"/>
    </row>
    <row r="232" spans="3:12" x14ac:dyDescent="0.35">
      <c r="C232"/>
      <c r="D232" s="21"/>
      <c r="E232" s="21"/>
      <c r="F232" s="213"/>
      <c r="G232" s="213"/>
      <c r="H232" s="213"/>
      <c r="I232" s="346"/>
      <c r="J232" s="135"/>
      <c r="K232" s="259"/>
      <c r="L232" s="211"/>
    </row>
    <row r="233" spans="3:12" x14ac:dyDescent="0.35">
      <c r="C233"/>
      <c r="D233" s="21"/>
      <c r="E233" s="21"/>
      <c r="F233" s="213"/>
      <c r="G233" s="213"/>
      <c r="H233" s="213"/>
      <c r="I233" s="346"/>
      <c r="J233" s="135"/>
      <c r="K233" s="259"/>
      <c r="L233" s="211"/>
    </row>
    <row r="234" spans="3:12" x14ac:dyDescent="0.35">
      <c r="C234"/>
      <c r="D234" s="21"/>
      <c r="E234" s="21"/>
      <c r="F234" s="213"/>
      <c r="G234" s="213"/>
      <c r="H234" s="213"/>
      <c r="I234" s="346"/>
      <c r="J234" s="135"/>
      <c r="K234" s="259"/>
      <c r="L234" s="211"/>
    </row>
    <row r="235" spans="3:12" x14ac:dyDescent="0.35">
      <c r="C235"/>
      <c r="D235" s="21"/>
      <c r="E235" s="21"/>
      <c r="F235" s="213"/>
      <c r="G235" s="213"/>
      <c r="H235" s="213"/>
      <c r="I235" s="346"/>
      <c r="J235" s="135"/>
      <c r="K235" s="259"/>
      <c r="L235" s="211"/>
    </row>
    <row r="236" spans="3:12" x14ac:dyDescent="0.35">
      <c r="C236"/>
      <c r="D236" s="21"/>
      <c r="E236" s="21"/>
      <c r="F236" s="213"/>
      <c r="G236" s="213"/>
      <c r="H236" s="213"/>
      <c r="I236" s="346"/>
      <c r="J236" s="135"/>
      <c r="K236" s="259"/>
      <c r="L236" s="211"/>
    </row>
    <row r="237" spans="3:12" x14ac:dyDescent="0.35">
      <c r="C237"/>
      <c r="D237" s="21"/>
      <c r="E237" s="21"/>
      <c r="F237" s="213"/>
      <c r="G237" s="213"/>
      <c r="H237" s="213"/>
      <c r="I237" s="346"/>
      <c r="J237" s="135"/>
      <c r="K237" s="259"/>
      <c r="L237" s="211"/>
    </row>
    <row r="238" spans="3:12" x14ac:dyDescent="0.35">
      <c r="C238"/>
      <c r="D238" s="21"/>
      <c r="E238" s="21"/>
      <c r="F238" s="213"/>
      <c r="G238" s="213"/>
      <c r="H238" s="213"/>
      <c r="I238" s="346"/>
      <c r="J238" s="135"/>
      <c r="K238" s="259"/>
      <c r="L238" s="211"/>
    </row>
    <row r="239" spans="3:12" x14ac:dyDescent="0.35">
      <c r="C239"/>
      <c r="D239" s="21"/>
      <c r="E239" s="21"/>
      <c r="F239" s="213"/>
      <c r="G239" s="213"/>
      <c r="H239" s="213"/>
      <c r="I239" s="346"/>
      <c r="J239" s="135"/>
      <c r="K239" s="259"/>
      <c r="L239" s="211"/>
    </row>
    <row r="240" spans="3:12" x14ac:dyDescent="0.35">
      <c r="C240"/>
      <c r="D240" s="21"/>
      <c r="E240" s="21"/>
      <c r="F240" s="213"/>
      <c r="G240" s="213"/>
      <c r="H240" s="213"/>
      <c r="I240" s="346"/>
      <c r="J240" s="135"/>
      <c r="K240" s="259"/>
      <c r="L240" s="211"/>
    </row>
    <row r="241" spans="3:12" x14ac:dyDescent="0.35">
      <c r="C241"/>
      <c r="D241" s="21"/>
      <c r="E241" s="21"/>
      <c r="F241" s="213"/>
      <c r="G241" s="213"/>
      <c r="H241" s="213"/>
      <c r="I241" s="346"/>
      <c r="J241" s="135"/>
      <c r="K241" s="259"/>
      <c r="L241" s="211"/>
    </row>
    <row r="242" spans="3:12" x14ac:dyDescent="0.35">
      <c r="C242"/>
      <c r="D242" s="21"/>
      <c r="E242" s="21"/>
      <c r="F242" s="213"/>
      <c r="G242" s="213"/>
      <c r="H242" s="213"/>
      <c r="I242" s="346"/>
      <c r="J242" s="135"/>
      <c r="K242" s="259"/>
      <c r="L242" s="211"/>
    </row>
    <row r="243" spans="3:12" x14ac:dyDescent="0.35">
      <c r="C243"/>
      <c r="D243" s="21"/>
      <c r="E243" s="21"/>
      <c r="F243" s="213"/>
      <c r="G243" s="213"/>
      <c r="H243" s="213"/>
      <c r="I243" s="346"/>
      <c r="J243" s="135"/>
      <c r="K243" s="259"/>
      <c r="L243" s="211"/>
    </row>
    <row r="244" spans="3:12" x14ac:dyDescent="0.35">
      <c r="C244"/>
      <c r="D244" s="21"/>
      <c r="E244" s="21"/>
      <c r="F244" s="213"/>
      <c r="G244" s="213"/>
      <c r="H244" s="213"/>
      <c r="I244" s="346"/>
      <c r="J244" s="135"/>
      <c r="K244" s="259"/>
      <c r="L244" s="211"/>
    </row>
    <row r="245" spans="3:12" x14ac:dyDescent="0.35">
      <c r="C245"/>
      <c r="D245" s="21"/>
      <c r="E245" s="21"/>
      <c r="F245" s="213"/>
      <c r="G245" s="213"/>
      <c r="H245" s="213"/>
      <c r="I245" s="346"/>
      <c r="J245" s="135"/>
      <c r="K245" s="259"/>
      <c r="L245" s="211"/>
    </row>
    <row r="246" spans="3:12" x14ac:dyDescent="0.35">
      <c r="C246"/>
      <c r="D246" s="21"/>
      <c r="E246" s="21"/>
      <c r="F246" s="213"/>
      <c r="G246" s="213"/>
      <c r="H246" s="213"/>
      <c r="I246" s="346"/>
      <c r="J246" s="135"/>
      <c r="K246" s="259"/>
      <c r="L246" s="211"/>
    </row>
    <row r="247" spans="3:12" x14ac:dyDescent="0.35">
      <c r="C247"/>
      <c r="D247" s="21"/>
      <c r="E247" s="21"/>
      <c r="F247" s="213"/>
      <c r="G247" s="213"/>
      <c r="H247" s="213"/>
      <c r="I247" s="346"/>
      <c r="J247" s="135"/>
      <c r="K247" s="259"/>
      <c r="L247" s="211"/>
    </row>
    <row r="248" spans="3:12" x14ac:dyDescent="0.35">
      <c r="C248"/>
      <c r="D248" s="21"/>
      <c r="E248" s="21"/>
      <c r="F248" s="213"/>
      <c r="G248" s="213"/>
      <c r="H248" s="213"/>
      <c r="I248" s="346"/>
      <c r="J248" s="135"/>
      <c r="K248" s="259"/>
      <c r="L248" s="211"/>
    </row>
    <row r="249" spans="3:12" x14ac:dyDescent="0.35">
      <c r="C249"/>
      <c r="D249" s="21"/>
      <c r="E249" s="21"/>
      <c r="F249" s="213"/>
      <c r="G249" s="213"/>
      <c r="H249" s="213"/>
      <c r="I249" s="346"/>
      <c r="J249" s="135"/>
      <c r="K249" s="259"/>
      <c r="L249" s="211"/>
    </row>
    <row r="250" spans="3:12" x14ac:dyDescent="0.35">
      <c r="C250"/>
      <c r="D250" s="21"/>
      <c r="E250" s="21"/>
      <c r="F250" s="213"/>
      <c r="G250" s="213"/>
      <c r="H250" s="213"/>
      <c r="I250" s="346"/>
      <c r="J250" s="135"/>
      <c r="K250" s="259"/>
      <c r="L250" s="211"/>
    </row>
    <row r="251" spans="3:12" x14ac:dyDescent="0.35">
      <c r="C251"/>
      <c r="D251" s="21"/>
      <c r="E251" s="21"/>
      <c r="F251" s="213"/>
      <c r="G251" s="213"/>
      <c r="H251" s="213"/>
      <c r="I251" s="346"/>
      <c r="J251" s="135"/>
      <c r="K251" s="259"/>
      <c r="L251" s="211"/>
    </row>
    <row r="252" spans="3:12" x14ac:dyDescent="0.35">
      <c r="C252"/>
      <c r="D252" s="21"/>
      <c r="E252" s="21"/>
      <c r="F252" s="213"/>
      <c r="G252" s="213"/>
      <c r="H252" s="213"/>
      <c r="I252" s="346"/>
      <c r="J252" s="135"/>
      <c r="K252" s="259"/>
      <c r="L252" s="211"/>
    </row>
    <row r="253" spans="3:12" x14ac:dyDescent="0.35">
      <c r="C253"/>
      <c r="D253" s="21"/>
      <c r="E253" s="21"/>
      <c r="F253" s="213"/>
      <c r="G253" s="213"/>
      <c r="H253" s="213"/>
      <c r="I253" s="346"/>
      <c r="J253" s="135"/>
      <c r="K253" s="259"/>
      <c r="L253" s="211"/>
    </row>
    <row r="254" spans="3:12" x14ac:dyDescent="0.35">
      <c r="C254"/>
      <c r="D254" s="21"/>
      <c r="E254" s="21"/>
      <c r="F254" s="213"/>
      <c r="G254" s="213"/>
      <c r="H254" s="213"/>
      <c r="I254" s="346"/>
      <c r="J254" s="135"/>
      <c r="K254" s="259"/>
      <c r="L254" s="211"/>
    </row>
    <row r="255" spans="3:12" x14ac:dyDescent="0.35">
      <c r="C255"/>
      <c r="D255" s="21"/>
      <c r="E255" s="21"/>
      <c r="F255" s="213"/>
      <c r="G255" s="213"/>
      <c r="H255" s="213"/>
      <c r="I255" s="346"/>
      <c r="J255" s="135"/>
      <c r="K255" s="259"/>
      <c r="L255" s="211"/>
    </row>
    <row r="256" spans="3:12" x14ac:dyDescent="0.35">
      <c r="C256"/>
      <c r="D256" s="21"/>
      <c r="E256" s="21"/>
      <c r="F256" s="213"/>
      <c r="G256" s="213"/>
      <c r="H256" s="213"/>
      <c r="I256" s="346"/>
      <c r="J256" s="135"/>
      <c r="K256" s="259"/>
      <c r="L256" s="211"/>
    </row>
    <row r="257" spans="3:12" x14ac:dyDescent="0.35">
      <c r="C257"/>
      <c r="D257" s="21"/>
      <c r="E257" s="21"/>
      <c r="F257" s="213"/>
      <c r="G257" s="213"/>
      <c r="H257" s="213"/>
      <c r="I257" s="346"/>
      <c r="J257" s="135"/>
      <c r="K257" s="259"/>
      <c r="L257" s="211"/>
    </row>
    <row r="258" spans="3:12" x14ac:dyDescent="0.35">
      <c r="C258"/>
      <c r="D258" s="21"/>
      <c r="E258" s="21"/>
      <c r="F258" s="213"/>
      <c r="G258" s="213"/>
      <c r="H258" s="213"/>
      <c r="I258" s="346"/>
      <c r="J258" s="135"/>
      <c r="K258" s="259"/>
      <c r="L258" s="211"/>
    </row>
    <row r="259" spans="3:12" x14ac:dyDescent="0.35">
      <c r="C259"/>
      <c r="D259" s="21"/>
      <c r="E259" s="21"/>
      <c r="F259" s="213"/>
      <c r="G259" s="213"/>
      <c r="H259" s="213"/>
      <c r="I259" s="346"/>
      <c r="J259" s="135"/>
      <c r="K259" s="259"/>
      <c r="L259" s="211"/>
    </row>
    <row r="260" spans="3:12" x14ac:dyDescent="0.35">
      <c r="C260"/>
      <c r="D260" s="21"/>
      <c r="E260" s="21"/>
      <c r="F260" s="213"/>
      <c r="G260" s="213"/>
      <c r="H260" s="213"/>
      <c r="I260" s="346"/>
      <c r="J260" s="135"/>
      <c r="K260" s="259"/>
      <c r="L260" s="211"/>
    </row>
    <row r="261" spans="3:12" x14ac:dyDescent="0.35">
      <c r="C261"/>
      <c r="D261" s="21"/>
      <c r="E261" s="21"/>
      <c r="F261" s="213"/>
      <c r="G261" s="213"/>
      <c r="H261" s="213"/>
      <c r="I261" s="346"/>
      <c r="J261" s="135"/>
      <c r="K261" s="259"/>
      <c r="L261" s="211"/>
    </row>
    <row r="262" spans="3:12" x14ac:dyDescent="0.35">
      <c r="C262"/>
      <c r="D262" s="21"/>
      <c r="E262" s="21"/>
      <c r="F262" s="213"/>
      <c r="G262" s="213"/>
      <c r="H262" s="213"/>
      <c r="I262" s="346"/>
      <c r="J262" s="135"/>
      <c r="K262" s="259"/>
      <c r="L262" s="211"/>
    </row>
    <row r="263" spans="3:12" x14ac:dyDescent="0.35">
      <c r="C263"/>
      <c r="D263" s="21"/>
      <c r="E263" s="21"/>
      <c r="F263" s="213"/>
      <c r="G263" s="213"/>
      <c r="H263" s="213"/>
      <c r="I263" s="346"/>
      <c r="J263" s="135"/>
      <c r="K263" s="259"/>
      <c r="L263" s="211"/>
    </row>
    <row r="264" spans="3:12" x14ac:dyDescent="0.35">
      <c r="C264"/>
      <c r="D264" s="21"/>
      <c r="E264" s="21"/>
      <c r="F264" s="213"/>
      <c r="G264" s="213"/>
      <c r="H264" s="213"/>
      <c r="I264" s="346"/>
      <c r="J264" s="135"/>
      <c r="K264" s="259"/>
      <c r="L264" s="211"/>
    </row>
    <row r="265" spans="3:12" x14ac:dyDescent="0.35">
      <c r="C265"/>
      <c r="D265" s="21"/>
      <c r="E265" s="21"/>
      <c r="F265" s="213"/>
      <c r="G265" s="213"/>
      <c r="H265" s="213"/>
      <c r="I265" s="346"/>
      <c r="J265" s="135"/>
      <c r="K265" s="259"/>
      <c r="L265" s="211"/>
    </row>
    <row r="266" spans="3:12" x14ac:dyDescent="0.35">
      <c r="C266"/>
      <c r="D266" s="21"/>
      <c r="E266" s="21"/>
      <c r="F266" s="213"/>
      <c r="G266" s="213"/>
      <c r="H266" s="213"/>
      <c r="I266" s="346"/>
      <c r="J266" s="135"/>
      <c r="K266" s="259"/>
      <c r="L266" s="211"/>
    </row>
    <row r="267" spans="3:12" x14ac:dyDescent="0.35">
      <c r="C267"/>
      <c r="D267" s="21"/>
      <c r="E267" s="21"/>
      <c r="F267" s="213"/>
      <c r="G267" s="213"/>
      <c r="H267" s="213"/>
      <c r="I267" s="346"/>
      <c r="J267" s="135"/>
      <c r="K267" s="259"/>
      <c r="L267" s="211"/>
    </row>
    <row r="268" spans="3:12" x14ac:dyDescent="0.35">
      <c r="C268"/>
      <c r="D268" s="21"/>
      <c r="E268" s="21"/>
      <c r="F268" s="213"/>
      <c r="G268" s="213"/>
      <c r="H268" s="213"/>
      <c r="I268" s="346"/>
      <c r="J268" s="135"/>
      <c r="K268" s="259"/>
      <c r="L268" s="211"/>
    </row>
    <row r="269" spans="3:12" x14ac:dyDescent="0.35">
      <c r="C269"/>
      <c r="D269" s="21"/>
      <c r="E269" s="21"/>
      <c r="F269" s="213"/>
      <c r="G269" s="213"/>
      <c r="H269" s="213"/>
      <c r="I269" s="346"/>
      <c r="J269" s="135"/>
      <c r="K269" s="259"/>
      <c r="L269" s="211"/>
    </row>
    <row r="270" spans="3:12" x14ac:dyDescent="0.35">
      <c r="C270"/>
      <c r="D270" s="21"/>
      <c r="E270" s="21"/>
      <c r="F270" s="213"/>
      <c r="G270" s="213"/>
      <c r="H270" s="213"/>
      <c r="I270" s="346"/>
      <c r="J270" s="135"/>
      <c r="K270" s="259"/>
      <c r="L270" s="211"/>
    </row>
    <row r="271" spans="3:12" x14ac:dyDescent="0.35">
      <c r="C271"/>
      <c r="D271" s="21"/>
      <c r="E271" s="21"/>
      <c r="F271" s="213"/>
      <c r="G271" s="213"/>
      <c r="H271" s="213"/>
      <c r="I271" s="346"/>
      <c r="J271" s="135"/>
      <c r="K271" s="259"/>
      <c r="L271" s="211"/>
    </row>
    <row r="272" spans="3:12" x14ac:dyDescent="0.35">
      <c r="C272"/>
      <c r="D272" s="21"/>
      <c r="E272" s="21"/>
      <c r="F272" s="213"/>
      <c r="G272" s="213"/>
      <c r="H272" s="213"/>
      <c r="I272" s="346"/>
      <c r="J272" s="135"/>
      <c r="K272" s="259"/>
      <c r="L272" s="211"/>
    </row>
    <row r="273" spans="3:12" x14ac:dyDescent="0.35">
      <c r="C273"/>
      <c r="D273" s="21"/>
      <c r="E273" s="21"/>
      <c r="F273" s="213"/>
      <c r="G273" s="213"/>
      <c r="H273" s="213"/>
      <c r="I273" s="346"/>
      <c r="J273" s="135"/>
      <c r="K273" s="259"/>
      <c r="L273" s="211"/>
    </row>
    <row r="274" spans="3:12" x14ac:dyDescent="0.35">
      <c r="C274"/>
      <c r="D274" s="21"/>
      <c r="E274" s="21"/>
      <c r="F274" s="213"/>
      <c r="G274" s="213"/>
      <c r="H274" s="213"/>
      <c r="I274" s="346"/>
      <c r="J274" s="135"/>
      <c r="K274" s="259"/>
      <c r="L274" s="211"/>
    </row>
    <row r="275" spans="3:12" x14ac:dyDescent="0.35">
      <c r="C275"/>
      <c r="D275" s="21"/>
      <c r="E275" s="21"/>
      <c r="F275" s="213"/>
      <c r="G275" s="213"/>
      <c r="H275" s="213"/>
      <c r="I275" s="346"/>
      <c r="J275" s="135"/>
      <c r="K275" s="259"/>
      <c r="L275" s="211"/>
    </row>
    <row r="276" spans="3:12" x14ac:dyDescent="0.35">
      <c r="C276"/>
      <c r="D276" s="21"/>
      <c r="E276" s="21"/>
      <c r="F276" s="213"/>
      <c r="G276" s="213"/>
      <c r="H276" s="213"/>
      <c r="I276" s="346"/>
      <c r="J276" s="135"/>
      <c r="K276" s="259"/>
      <c r="L276" s="211"/>
    </row>
    <row r="277" spans="3:12" x14ac:dyDescent="0.35">
      <c r="C277"/>
      <c r="D277" s="21"/>
      <c r="E277" s="21"/>
      <c r="F277" s="213"/>
      <c r="G277" s="213"/>
      <c r="H277" s="213"/>
      <c r="I277" s="346"/>
      <c r="J277" s="135"/>
      <c r="K277" s="259"/>
      <c r="L277" s="211"/>
    </row>
    <row r="278" spans="3:12" x14ac:dyDescent="0.35">
      <c r="C278"/>
      <c r="D278" s="21"/>
      <c r="E278" s="21"/>
      <c r="F278" s="213"/>
      <c r="G278" s="213"/>
      <c r="H278" s="213"/>
      <c r="I278" s="346"/>
      <c r="J278" s="135"/>
      <c r="K278" s="259"/>
      <c r="L278" s="211"/>
    </row>
    <row r="279" spans="3:12" x14ac:dyDescent="0.35">
      <c r="C279"/>
      <c r="D279" s="21"/>
      <c r="E279" s="21"/>
      <c r="F279" s="213"/>
      <c r="G279" s="213"/>
      <c r="H279" s="213"/>
      <c r="I279" s="346"/>
      <c r="J279" s="135"/>
      <c r="K279" s="259"/>
      <c r="L279" s="211"/>
    </row>
    <row r="280" spans="3:12" x14ac:dyDescent="0.35">
      <c r="C280"/>
      <c r="D280" s="21"/>
      <c r="E280" s="21"/>
      <c r="F280" s="213"/>
      <c r="G280" s="213"/>
      <c r="H280" s="213"/>
      <c r="I280" s="346"/>
      <c r="J280" s="135"/>
      <c r="K280" s="259"/>
      <c r="L280" s="211"/>
    </row>
    <row r="281" spans="3:12" x14ac:dyDescent="0.35">
      <c r="C281"/>
      <c r="D281" s="21"/>
      <c r="E281" s="21"/>
      <c r="F281" s="213"/>
      <c r="G281" s="213"/>
      <c r="H281" s="213"/>
      <c r="I281" s="346"/>
      <c r="J281" s="135"/>
      <c r="K281" s="259"/>
      <c r="L281" s="211"/>
    </row>
    <row r="282" spans="3:12" x14ac:dyDescent="0.35">
      <c r="C282"/>
      <c r="D282" s="21"/>
      <c r="E282" s="21"/>
      <c r="F282" s="213"/>
      <c r="G282" s="213"/>
      <c r="H282" s="213"/>
      <c r="I282" s="346"/>
      <c r="J282" s="135"/>
      <c r="K282" s="259"/>
      <c r="L282" s="211"/>
    </row>
    <row r="283" spans="3:12" x14ac:dyDescent="0.35">
      <c r="C283"/>
      <c r="D283" s="21"/>
      <c r="E283" s="21"/>
      <c r="F283" s="213"/>
      <c r="G283" s="213"/>
      <c r="H283" s="213"/>
      <c r="I283" s="346"/>
      <c r="J283" s="135"/>
      <c r="K283" s="259"/>
      <c r="L283" s="211"/>
    </row>
    <row r="284" spans="3:12" x14ac:dyDescent="0.35">
      <c r="C284"/>
      <c r="D284" s="21"/>
      <c r="E284" s="21"/>
      <c r="F284" s="213"/>
      <c r="G284" s="213"/>
      <c r="H284" s="213"/>
      <c r="I284" s="346"/>
      <c r="J284" s="135"/>
      <c r="K284" s="259"/>
      <c r="L284" s="211"/>
    </row>
    <row r="285" spans="3:12" x14ac:dyDescent="0.35">
      <c r="C285"/>
      <c r="D285" s="21"/>
      <c r="E285" s="21"/>
      <c r="F285" s="213"/>
      <c r="G285" s="213"/>
      <c r="H285" s="213"/>
      <c r="I285" s="346"/>
      <c r="J285" s="135"/>
      <c r="K285" s="259"/>
      <c r="L285" s="211"/>
    </row>
    <row r="286" spans="3:12" x14ac:dyDescent="0.35">
      <c r="C286"/>
      <c r="D286" s="21"/>
      <c r="E286" s="21"/>
      <c r="F286" s="213"/>
      <c r="G286" s="213"/>
      <c r="H286" s="213"/>
      <c r="I286" s="346"/>
      <c r="J286" s="135"/>
      <c r="K286" s="259"/>
      <c r="L286" s="211"/>
    </row>
    <row r="287" spans="3:12" x14ac:dyDescent="0.35">
      <c r="C287"/>
      <c r="D287" s="21"/>
      <c r="E287" s="21"/>
      <c r="F287" s="213"/>
      <c r="G287" s="213"/>
      <c r="H287" s="213"/>
      <c r="I287" s="346"/>
      <c r="J287" s="135"/>
      <c r="K287" s="259"/>
      <c r="L287" s="211"/>
    </row>
    <row r="288" spans="3:12" x14ac:dyDescent="0.35">
      <c r="C288"/>
      <c r="D288" s="21"/>
      <c r="E288" s="21"/>
      <c r="F288" s="213"/>
      <c r="G288" s="213"/>
      <c r="H288" s="213"/>
      <c r="I288" s="346"/>
      <c r="J288" s="135"/>
      <c r="K288" s="259"/>
      <c r="L288" s="211"/>
    </row>
    <row r="289" spans="3:12" x14ac:dyDescent="0.35">
      <c r="C289"/>
      <c r="D289" s="21"/>
      <c r="E289" s="21"/>
      <c r="F289" s="213"/>
      <c r="G289" s="213"/>
      <c r="H289" s="213"/>
      <c r="I289" s="346"/>
      <c r="J289" s="135"/>
      <c r="K289" s="259"/>
      <c r="L289" s="211"/>
    </row>
    <row r="290" spans="3:12" x14ac:dyDescent="0.35">
      <c r="C290"/>
      <c r="D290" s="21"/>
      <c r="E290" s="21"/>
      <c r="F290" s="213"/>
      <c r="G290" s="213"/>
      <c r="H290" s="213"/>
      <c r="I290" s="346"/>
      <c r="J290" s="135"/>
      <c r="K290" s="259"/>
      <c r="L290" s="211"/>
    </row>
    <row r="291" spans="3:12" x14ac:dyDescent="0.35">
      <c r="C291"/>
      <c r="D291" s="21"/>
      <c r="E291" s="21"/>
      <c r="F291" s="213"/>
      <c r="G291" s="213"/>
      <c r="H291" s="213"/>
      <c r="I291" s="346"/>
      <c r="J291" s="135"/>
      <c r="K291" s="259"/>
      <c r="L291" s="211"/>
    </row>
    <row r="292" spans="3:12" x14ac:dyDescent="0.35">
      <c r="C292"/>
      <c r="D292" s="21"/>
      <c r="E292" s="21"/>
      <c r="F292" s="213"/>
      <c r="G292" s="213"/>
      <c r="H292" s="213"/>
      <c r="I292" s="346"/>
      <c r="J292" s="135"/>
      <c r="K292" s="259"/>
      <c r="L292" s="211"/>
    </row>
    <row r="293" spans="3:12" x14ac:dyDescent="0.35">
      <c r="C293"/>
      <c r="D293" s="21"/>
      <c r="E293" s="21"/>
      <c r="F293" s="213"/>
      <c r="G293" s="213"/>
      <c r="H293" s="213"/>
      <c r="I293" s="346"/>
      <c r="J293" s="135"/>
      <c r="K293" s="259"/>
      <c r="L293" s="211"/>
    </row>
    <row r="294" spans="3:12" x14ac:dyDescent="0.35">
      <c r="C294"/>
      <c r="D294" s="21"/>
      <c r="E294" s="21"/>
      <c r="F294" s="213"/>
      <c r="G294" s="213"/>
      <c r="H294" s="213"/>
      <c r="I294" s="346"/>
      <c r="J294" s="135"/>
      <c r="K294" s="259"/>
      <c r="L294" s="211"/>
    </row>
    <row r="295" spans="3:12" x14ac:dyDescent="0.35">
      <c r="C295"/>
      <c r="D295" s="21"/>
      <c r="E295" s="21"/>
      <c r="F295" s="213"/>
      <c r="G295" s="213"/>
      <c r="H295" s="213"/>
      <c r="I295" s="346"/>
      <c r="J295" s="135"/>
      <c r="K295" s="259"/>
      <c r="L295" s="211"/>
    </row>
    <row r="296" spans="3:12" x14ac:dyDescent="0.35">
      <c r="C296"/>
      <c r="D296" s="21"/>
      <c r="E296" s="21"/>
      <c r="F296" s="213"/>
      <c r="G296" s="213"/>
      <c r="H296" s="213"/>
      <c r="I296" s="346"/>
      <c r="J296" s="135"/>
      <c r="K296" s="259"/>
      <c r="L296" s="211"/>
    </row>
    <row r="297" spans="3:12" x14ac:dyDescent="0.35">
      <c r="C297"/>
      <c r="D297" s="21"/>
      <c r="E297" s="21"/>
      <c r="F297" s="213"/>
      <c r="G297" s="213"/>
      <c r="H297" s="213"/>
      <c r="I297" s="346"/>
      <c r="J297" s="135"/>
      <c r="K297" s="259"/>
      <c r="L297" s="211"/>
    </row>
    <row r="298" spans="3:12" x14ac:dyDescent="0.35">
      <c r="C298"/>
      <c r="D298" s="21"/>
      <c r="E298" s="21"/>
      <c r="F298" s="213"/>
      <c r="G298" s="213"/>
      <c r="H298" s="213"/>
      <c r="I298" s="346"/>
      <c r="J298" s="135"/>
      <c r="K298" s="259"/>
      <c r="L298" s="211"/>
    </row>
    <row r="299" spans="3:12" x14ac:dyDescent="0.35">
      <c r="C299"/>
      <c r="D299" s="21"/>
      <c r="E299" s="21"/>
      <c r="F299" s="213"/>
      <c r="G299" s="213"/>
      <c r="H299" s="213"/>
      <c r="I299" s="346"/>
      <c r="J299" s="135"/>
      <c r="K299" s="259"/>
      <c r="L299" s="211"/>
    </row>
    <row r="300" spans="3:12" x14ac:dyDescent="0.35">
      <c r="C300"/>
      <c r="D300" s="21"/>
      <c r="E300" s="21"/>
      <c r="F300" s="213"/>
      <c r="G300" s="213"/>
      <c r="H300" s="213"/>
      <c r="I300" s="346"/>
      <c r="J300" s="135"/>
      <c r="K300" s="259"/>
      <c r="L300" s="211"/>
    </row>
    <row r="301" spans="3:12" x14ac:dyDescent="0.35">
      <c r="C301"/>
      <c r="D301" s="21"/>
      <c r="E301" s="21"/>
      <c r="F301" s="213"/>
      <c r="G301" s="213"/>
      <c r="H301" s="213"/>
      <c r="I301" s="346"/>
      <c r="J301" s="135"/>
      <c r="K301" s="259"/>
      <c r="L301" s="211"/>
    </row>
    <row r="302" spans="3:12" x14ac:dyDescent="0.35">
      <c r="C302"/>
      <c r="D302" s="21"/>
      <c r="E302" s="21"/>
      <c r="F302" s="213"/>
      <c r="G302" s="213"/>
      <c r="H302" s="213"/>
      <c r="I302" s="346"/>
      <c r="J302" s="135"/>
      <c r="K302" s="259"/>
      <c r="L302" s="211"/>
    </row>
    <row r="303" spans="3:12" x14ac:dyDescent="0.35">
      <c r="C303"/>
      <c r="D303" s="21"/>
      <c r="E303" s="21"/>
      <c r="F303" s="213"/>
      <c r="G303" s="213"/>
      <c r="H303" s="213"/>
      <c r="I303" s="346"/>
      <c r="J303" s="135"/>
      <c r="K303" s="259"/>
      <c r="L303" s="211"/>
    </row>
    <row r="304" spans="3:12" x14ac:dyDescent="0.35">
      <c r="C304"/>
      <c r="D304" s="21"/>
      <c r="E304" s="21"/>
      <c r="F304" s="213"/>
      <c r="G304" s="213"/>
      <c r="H304" s="213"/>
      <c r="I304" s="346"/>
      <c r="J304" s="135"/>
      <c r="K304" s="259"/>
      <c r="L304" s="211"/>
    </row>
    <row r="305" spans="3:12" x14ac:dyDescent="0.35">
      <c r="L305" s="211"/>
    </row>
    <row r="306" spans="3:12" x14ac:dyDescent="0.35">
      <c r="C306"/>
      <c r="D306" s="21"/>
      <c r="E306" s="21"/>
      <c r="F306" s="213"/>
      <c r="G306" s="213"/>
      <c r="H306" s="213"/>
      <c r="I306" s="346"/>
      <c r="J306" s="135"/>
      <c r="K306" s="259"/>
      <c r="L306" s="211"/>
    </row>
    <row r="307" spans="3:12" x14ac:dyDescent="0.35">
      <c r="C307"/>
      <c r="D307" s="21"/>
      <c r="E307" s="21"/>
      <c r="F307" s="213"/>
      <c r="G307" s="213"/>
      <c r="H307" s="213"/>
      <c r="I307" s="346"/>
      <c r="J307" s="135"/>
      <c r="K307" s="259"/>
      <c r="L307" s="211"/>
    </row>
    <row r="308" spans="3:12" x14ac:dyDescent="0.35">
      <c r="C308"/>
      <c r="D308" s="21"/>
      <c r="E308" s="21"/>
      <c r="F308" s="213"/>
      <c r="G308" s="213"/>
      <c r="H308" s="213"/>
      <c r="I308" s="346"/>
      <c r="J308" s="135"/>
      <c r="K308" s="259"/>
      <c r="L308" s="211"/>
    </row>
    <row r="309" spans="3:12" x14ac:dyDescent="0.35">
      <c r="C309"/>
      <c r="D309" s="21"/>
      <c r="E309" s="21"/>
      <c r="F309" s="213"/>
      <c r="G309" s="213"/>
      <c r="H309" s="213"/>
      <c r="I309" s="346"/>
      <c r="J309" s="135"/>
      <c r="K309" s="259"/>
      <c r="L309" s="211"/>
    </row>
    <row r="310" spans="3:12" x14ac:dyDescent="0.35">
      <c r="C310"/>
      <c r="D310" s="21"/>
      <c r="E310" s="21"/>
      <c r="F310" s="213"/>
      <c r="G310" s="213"/>
      <c r="H310" s="213"/>
      <c r="I310" s="346"/>
      <c r="J310" s="135"/>
      <c r="K310" s="259"/>
      <c r="L310" s="211"/>
    </row>
    <row r="311" spans="3:12" x14ac:dyDescent="0.35">
      <c r="C311"/>
      <c r="D311" s="21"/>
      <c r="E311" s="21"/>
      <c r="F311" s="213"/>
      <c r="G311" s="213"/>
      <c r="H311" s="213"/>
      <c r="I311" s="346"/>
      <c r="J311" s="135"/>
      <c r="K311" s="259"/>
      <c r="L311" s="211"/>
    </row>
    <row r="312" spans="3:12" x14ac:dyDescent="0.35">
      <c r="C312"/>
      <c r="D312" s="21"/>
      <c r="E312" s="21"/>
      <c r="F312" s="213"/>
      <c r="G312" s="213"/>
      <c r="H312" s="213"/>
      <c r="I312" s="346"/>
      <c r="J312" s="135"/>
      <c r="K312" s="259"/>
      <c r="L312" s="211"/>
    </row>
    <row r="313" spans="3:12" x14ac:dyDescent="0.35">
      <c r="C313"/>
      <c r="D313" s="21"/>
      <c r="E313" s="21"/>
      <c r="F313" s="213"/>
      <c r="G313" s="213"/>
      <c r="H313" s="213"/>
      <c r="I313" s="346"/>
      <c r="J313" s="135"/>
      <c r="K313" s="259"/>
      <c r="L313" s="211"/>
    </row>
    <row r="314" spans="3:12" x14ac:dyDescent="0.35">
      <c r="C314"/>
      <c r="D314" s="21"/>
      <c r="E314" s="21"/>
      <c r="F314" s="213"/>
      <c r="G314" s="213"/>
      <c r="H314" s="213"/>
      <c r="I314" s="346"/>
      <c r="J314" s="135"/>
      <c r="K314" s="259"/>
      <c r="L314" s="211"/>
    </row>
    <row r="315" spans="3:12" x14ac:dyDescent="0.35">
      <c r="C315"/>
      <c r="D315" s="21"/>
      <c r="E315" s="21"/>
      <c r="F315" s="213"/>
      <c r="G315" s="213"/>
      <c r="H315" s="213"/>
      <c r="I315" s="346"/>
      <c r="J315" s="135"/>
      <c r="K315" s="259"/>
      <c r="L315" s="211"/>
    </row>
    <row r="316" spans="3:12" x14ac:dyDescent="0.35">
      <c r="C316"/>
      <c r="D316" s="21"/>
      <c r="E316" s="21"/>
      <c r="F316" s="213"/>
      <c r="G316" s="213"/>
      <c r="H316" s="213"/>
      <c r="I316" s="346"/>
      <c r="J316" s="135"/>
      <c r="K316" s="259"/>
      <c r="L316" s="211"/>
    </row>
    <row r="317" spans="3:12" x14ac:dyDescent="0.35">
      <c r="C317"/>
      <c r="D317" s="21"/>
      <c r="E317" s="21"/>
      <c r="F317" s="213"/>
      <c r="G317" s="213"/>
      <c r="H317" s="213"/>
      <c r="I317" s="346"/>
      <c r="J317" s="135"/>
      <c r="K317" s="259"/>
      <c r="L317" s="211"/>
    </row>
    <row r="318" spans="3:12" x14ac:dyDescent="0.35">
      <c r="C318"/>
      <c r="D318" s="21"/>
      <c r="E318" s="21"/>
      <c r="F318" s="213"/>
      <c r="G318" s="213"/>
      <c r="H318" s="213"/>
      <c r="I318" s="346"/>
      <c r="J318" s="135"/>
      <c r="K318" s="259"/>
      <c r="L318" s="211"/>
    </row>
    <row r="319" spans="3:12" x14ac:dyDescent="0.35">
      <c r="C319"/>
      <c r="D319" s="21"/>
      <c r="E319" s="21"/>
      <c r="F319" s="213"/>
      <c r="G319" s="213"/>
      <c r="H319" s="213"/>
      <c r="I319" s="346"/>
      <c r="J319" s="135"/>
      <c r="K319" s="259"/>
      <c r="L319" s="211"/>
    </row>
    <row r="320" spans="3:12" x14ac:dyDescent="0.35">
      <c r="C320"/>
      <c r="D320" s="21"/>
      <c r="E320" s="21"/>
      <c r="F320" s="213"/>
      <c r="G320" s="213"/>
      <c r="H320" s="213"/>
      <c r="I320" s="346"/>
      <c r="J320" s="135"/>
      <c r="K320" s="259"/>
      <c r="L320" s="211"/>
    </row>
    <row r="321" spans="3:12" x14ac:dyDescent="0.35">
      <c r="C321"/>
      <c r="D321" s="21"/>
      <c r="E321" s="21"/>
      <c r="F321" s="213"/>
      <c r="G321" s="213"/>
      <c r="H321" s="213"/>
      <c r="I321" s="346"/>
      <c r="J321" s="135"/>
      <c r="K321" s="259"/>
      <c r="L321" s="211"/>
    </row>
    <row r="322" spans="3:12" x14ac:dyDescent="0.35">
      <c r="C322"/>
      <c r="D322" s="21"/>
      <c r="E322" s="21"/>
      <c r="F322" s="213"/>
      <c r="G322" s="213"/>
      <c r="H322" s="213"/>
      <c r="I322" s="346"/>
      <c r="J322" s="135"/>
      <c r="K322" s="259"/>
      <c r="L322" s="211"/>
    </row>
    <row r="323" spans="3:12" x14ac:dyDescent="0.35">
      <c r="C323"/>
      <c r="D323" s="21"/>
      <c r="E323" s="21"/>
      <c r="F323" s="213"/>
      <c r="G323" s="213"/>
      <c r="H323" s="213"/>
      <c r="I323" s="346"/>
      <c r="J323" s="135"/>
      <c r="K323" s="259"/>
      <c r="L323" s="211"/>
    </row>
    <row r="324" spans="3:12" x14ac:dyDescent="0.35">
      <c r="C324"/>
      <c r="D324" s="21"/>
      <c r="E324" s="21"/>
      <c r="F324" s="213"/>
      <c r="G324" s="213"/>
      <c r="H324" s="213"/>
      <c r="I324" s="346"/>
      <c r="J324" s="135"/>
      <c r="K324" s="259"/>
      <c r="L324" s="211"/>
    </row>
    <row r="325" spans="3:12" x14ac:dyDescent="0.35">
      <c r="C325"/>
      <c r="D325" s="21"/>
      <c r="E325" s="21"/>
      <c r="F325" s="213"/>
      <c r="G325" s="213"/>
      <c r="H325" s="213"/>
      <c r="I325" s="346"/>
      <c r="J325" s="135"/>
      <c r="K325" s="259"/>
      <c r="L325" s="211"/>
    </row>
    <row r="326" spans="3:12" x14ac:dyDescent="0.35">
      <c r="C326"/>
      <c r="D326" s="21"/>
      <c r="E326" s="21"/>
      <c r="F326" s="213"/>
      <c r="G326" s="213"/>
      <c r="H326" s="213"/>
      <c r="I326" s="346"/>
      <c r="J326" s="135"/>
      <c r="K326" s="259"/>
      <c r="L326" s="211"/>
    </row>
    <row r="327" spans="3:12" x14ac:dyDescent="0.35">
      <c r="C327"/>
      <c r="D327" s="21"/>
      <c r="E327" s="21"/>
      <c r="F327" s="213"/>
      <c r="G327" s="213"/>
      <c r="H327" s="213"/>
      <c r="I327" s="346"/>
      <c r="J327" s="135"/>
      <c r="K327" s="259"/>
      <c r="L327" s="211"/>
    </row>
    <row r="328" spans="3:12" x14ac:dyDescent="0.35">
      <c r="C328"/>
      <c r="D328" s="21"/>
      <c r="E328" s="21"/>
      <c r="F328" s="213"/>
      <c r="G328" s="213"/>
      <c r="H328" s="213"/>
      <c r="I328" s="346"/>
      <c r="J328" s="135"/>
      <c r="K328" s="259"/>
      <c r="L328" s="211"/>
    </row>
    <row r="329" spans="3:12" x14ac:dyDescent="0.35">
      <c r="C329"/>
      <c r="D329" s="21"/>
      <c r="E329" s="21"/>
      <c r="F329" s="213"/>
      <c r="G329" s="213"/>
      <c r="H329" s="213"/>
      <c r="I329" s="346"/>
      <c r="J329" s="135"/>
      <c r="K329" s="259"/>
      <c r="L329" s="211"/>
    </row>
    <row r="330" spans="3:12" x14ac:dyDescent="0.35">
      <c r="C330"/>
      <c r="D330" s="21"/>
      <c r="E330" s="21"/>
      <c r="F330" s="213"/>
      <c r="G330" s="213"/>
      <c r="H330" s="213"/>
      <c r="I330" s="346"/>
      <c r="J330" s="135"/>
      <c r="K330" s="259"/>
      <c r="L330" s="211"/>
    </row>
    <row r="331" spans="3:12" x14ac:dyDescent="0.35">
      <c r="C331"/>
      <c r="D331" s="21"/>
      <c r="E331" s="21"/>
      <c r="F331" s="213"/>
      <c r="G331" s="213"/>
      <c r="H331" s="213"/>
      <c r="I331" s="346"/>
      <c r="J331" s="135"/>
      <c r="K331" s="259"/>
      <c r="L331" s="211"/>
    </row>
    <row r="332" spans="3:12" x14ac:dyDescent="0.35">
      <c r="C332"/>
      <c r="D332" s="21"/>
      <c r="E332" s="21"/>
      <c r="F332" s="213"/>
      <c r="G332" s="213"/>
      <c r="H332" s="213"/>
      <c r="I332" s="346"/>
      <c r="J332" s="135"/>
      <c r="K332" s="259"/>
      <c r="L332" s="211"/>
    </row>
    <row r="333" spans="3:12" x14ac:dyDescent="0.35">
      <c r="C333"/>
      <c r="D333" s="21"/>
      <c r="E333" s="21"/>
      <c r="F333" s="213"/>
      <c r="G333" s="213"/>
      <c r="H333" s="213"/>
      <c r="I333" s="346"/>
      <c r="J333" s="135"/>
      <c r="K333" s="259"/>
      <c r="L333" s="211"/>
    </row>
    <row r="334" spans="3:12" x14ac:dyDescent="0.35">
      <c r="C334"/>
      <c r="D334" s="21"/>
      <c r="E334" s="21"/>
      <c r="F334" s="213"/>
      <c r="G334" s="213"/>
      <c r="H334" s="213"/>
      <c r="I334" s="346"/>
      <c r="J334" s="135"/>
      <c r="K334" s="259"/>
      <c r="L334" s="211"/>
    </row>
    <row r="335" spans="3:12" x14ac:dyDescent="0.35">
      <c r="C335"/>
      <c r="D335" s="21"/>
      <c r="E335" s="21"/>
      <c r="F335" s="213"/>
      <c r="G335" s="213"/>
      <c r="H335" s="213"/>
      <c r="I335" s="346"/>
      <c r="J335" s="135"/>
      <c r="K335" s="259"/>
      <c r="L335" s="211"/>
    </row>
    <row r="336" spans="3:12" x14ac:dyDescent="0.35">
      <c r="C336"/>
      <c r="D336" s="21"/>
      <c r="E336" s="21"/>
      <c r="F336" s="213"/>
      <c r="G336" s="213"/>
      <c r="H336" s="213"/>
      <c r="I336" s="346"/>
      <c r="J336" s="135"/>
      <c r="K336" s="259"/>
      <c r="L336" s="211"/>
    </row>
    <row r="337" spans="3:12" x14ac:dyDescent="0.35">
      <c r="C337"/>
      <c r="D337" s="21"/>
      <c r="E337" s="21"/>
      <c r="F337" s="213"/>
      <c r="G337" s="213"/>
      <c r="H337" s="213"/>
      <c r="I337" s="346"/>
      <c r="J337" s="135"/>
      <c r="K337" s="259"/>
      <c r="L337" s="211"/>
    </row>
    <row r="338" spans="3:12" x14ac:dyDescent="0.35">
      <c r="C338"/>
      <c r="D338" s="21"/>
      <c r="E338" s="21"/>
      <c r="F338" s="213"/>
      <c r="G338" s="213"/>
      <c r="H338" s="213"/>
      <c r="I338" s="346"/>
      <c r="J338" s="135"/>
      <c r="K338" s="259"/>
      <c r="L338" s="211"/>
    </row>
    <row r="339" spans="3:12" x14ac:dyDescent="0.35">
      <c r="C339"/>
      <c r="D339" s="21"/>
      <c r="E339" s="21"/>
      <c r="F339" s="213"/>
      <c r="G339" s="213"/>
      <c r="H339" s="213"/>
      <c r="I339" s="346"/>
      <c r="J339" s="135"/>
      <c r="K339" s="259"/>
      <c r="L339" s="211"/>
    </row>
    <row r="340" spans="3:12" x14ac:dyDescent="0.35">
      <c r="C340"/>
      <c r="D340" s="21"/>
      <c r="E340" s="21"/>
      <c r="F340" s="213"/>
      <c r="G340" s="213"/>
      <c r="H340" s="213"/>
      <c r="I340" s="346"/>
      <c r="J340" s="135"/>
      <c r="K340" s="259"/>
      <c r="L340" s="211"/>
    </row>
    <row r="341" spans="3:12" x14ac:dyDescent="0.35">
      <c r="C341"/>
      <c r="D341" s="21"/>
      <c r="E341" s="21"/>
      <c r="F341" s="213"/>
      <c r="G341" s="213"/>
      <c r="H341" s="213"/>
      <c r="I341" s="346"/>
      <c r="J341" s="135"/>
      <c r="K341" s="259"/>
      <c r="L341" s="211"/>
    </row>
    <row r="342" spans="3:12" x14ac:dyDescent="0.35">
      <c r="C342"/>
      <c r="D342" s="21"/>
      <c r="E342" s="21"/>
      <c r="F342" s="213"/>
      <c r="G342" s="213"/>
      <c r="H342" s="213"/>
      <c r="I342" s="346"/>
      <c r="J342" s="135"/>
      <c r="K342" s="259"/>
      <c r="L342" s="211"/>
    </row>
    <row r="343" spans="3:12" x14ac:dyDescent="0.35">
      <c r="C343"/>
      <c r="D343" s="21"/>
      <c r="E343" s="21"/>
      <c r="F343" s="213"/>
      <c r="G343" s="213"/>
      <c r="H343" s="213"/>
      <c r="I343" s="346"/>
      <c r="J343" s="135"/>
      <c r="K343" s="259"/>
      <c r="L343" s="211"/>
    </row>
    <row r="344" spans="3:12" x14ac:dyDescent="0.35">
      <c r="C344"/>
      <c r="D344" s="21"/>
      <c r="E344" s="21"/>
      <c r="F344" s="213"/>
      <c r="G344" s="213"/>
      <c r="H344" s="213"/>
      <c r="I344" s="346"/>
      <c r="J344" s="135"/>
      <c r="K344" s="259"/>
      <c r="L344" s="211"/>
    </row>
    <row r="345" spans="3:12" x14ac:dyDescent="0.35">
      <c r="C345"/>
      <c r="D345" s="21"/>
      <c r="E345" s="21"/>
      <c r="F345" s="213"/>
      <c r="G345" s="213"/>
      <c r="H345" s="213"/>
      <c r="I345" s="346"/>
      <c r="J345" s="135"/>
      <c r="K345" s="259"/>
      <c r="L345" s="211"/>
    </row>
    <row r="346" spans="3:12" x14ac:dyDescent="0.35">
      <c r="C346"/>
      <c r="D346" s="21"/>
      <c r="E346" s="21"/>
      <c r="F346" s="213"/>
      <c r="G346" s="213"/>
      <c r="H346" s="213"/>
      <c r="I346" s="346"/>
      <c r="J346" s="135"/>
      <c r="K346" s="259"/>
      <c r="L346" s="211"/>
    </row>
    <row r="347" spans="3:12" x14ac:dyDescent="0.35">
      <c r="C347"/>
      <c r="D347" s="21"/>
      <c r="E347" s="21"/>
      <c r="F347" s="213"/>
      <c r="G347" s="213"/>
      <c r="H347" s="213"/>
      <c r="I347" s="346"/>
      <c r="J347" s="135"/>
      <c r="K347" s="259"/>
      <c r="L347" s="211"/>
    </row>
    <row r="348" spans="3:12" x14ac:dyDescent="0.35">
      <c r="C348"/>
      <c r="D348" s="21"/>
      <c r="E348" s="21"/>
      <c r="F348" s="213"/>
      <c r="G348" s="213"/>
      <c r="H348" s="213"/>
      <c r="I348" s="346"/>
      <c r="J348" s="135"/>
      <c r="K348" s="259"/>
      <c r="L348" s="211"/>
    </row>
    <row r="349" spans="3:12" x14ac:dyDescent="0.35">
      <c r="C349"/>
      <c r="D349" s="21"/>
      <c r="E349" s="21"/>
      <c r="F349" s="213"/>
      <c r="G349" s="213"/>
      <c r="H349" s="213"/>
      <c r="I349" s="346"/>
      <c r="J349" s="135"/>
      <c r="K349" s="259"/>
      <c r="L349" s="211"/>
    </row>
    <row r="350" spans="3:12" x14ac:dyDescent="0.35">
      <c r="C350"/>
      <c r="D350" s="21"/>
      <c r="E350" s="21"/>
      <c r="F350" s="213"/>
      <c r="G350" s="213"/>
      <c r="H350" s="213"/>
      <c r="I350" s="346"/>
      <c r="J350" s="135"/>
      <c r="K350" s="259"/>
      <c r="L350" s="211"/>
    </row>
    <row r="351" spans="3:12" x14ac:dyDescent="0.35">
      <c r="C351"/>
      <c r="D351" s="21"/>
      <c r="E351" s="21"/>
      <c r="F351" s="213"/>
      <c r="G351" s="213"/>
      <c r="H351" s="213"/>
      <c r="I351" s="346"/>
      <c r="J351" s="135"/>
      <c r="K351" s="259"/>
      <c r="L351" s="211"/>
    </row>
    <row r="352" spans="3:12" x14ac:dyDescent="0.35">
      <c r="C352"/>
      <c r="D352" s="21"/>
      <c r="E352" s="21"/>
      <c r="F352" s="213"/>
      <c r="G352" s="213"/>
      <c r="H352" s="213"/>
      <c r="I352" s="346"/>
      <c r="J352" s="135"/>
      <c r="K352" s="259"/>
      <c r="L352" s="211"/>
    </row>
    <row r="353" spans="3:12" x14ac:dyDescent="0.35">
      <c r="C353"/>
      <c r="D353" s="21"/>
      <c r="E353" s="21"/>
      <c r="F353" s="213"/>
      <c r="G353" s="213"/>
      <c r="H353" s="213"/>
      <c r="I353" s="346"/>
      <c r="J353" s="135"/>
      <c r="K353" s="259"/>
      <c r="L353" s="211"/>
    </row>
    <row r="354" spans="3:12" x14ac:dyDescent="0.35">
      <c r="C354"/>
      <c r="D354" s="21"/>
      <c r="E354" s="21"/>
      <c r="F354" s="213"/>
      <c r="G354" s="213"/>
      <c r="H354" s="213"/>
      <c r="I354" s="346"/>
      <c r="J354" s="135"/>
      <c r="K354" s="259"/>
      <c r="L354" s="211"/>
    </row>
    <row r="355" spans="3:12" x14ac:dyDescent="0.35">
      <c r="C355"/>
      <c r="D355" s="21"/>
      <c r="E355" s="21"/>
      <c r="F355" s="213"/>
      <c r="G355" s="213"/>
      <c r="H355" s="213"/>
      <c r="I355" s="346"/>
      <c r="J355" s="135"/>
      <c r="K355" s="259"/>
      <c r="L355" s="211"/>
    </row>
    <row r="356" spans="3:12" x14ac:dyDescent="0.35">
      <c r="C356"/>
      <c r="D356" s="21"/>
      <c r="E356" s="21"/>
      <c r="F356" s="213"/>
      <c r="G356" s="213"/>
      <c r="H356" s="213"/>
      <c r="I356" s="346"/>
      <c r="J356" s="135"/>
      <c r="K356" s="259"/>
      <c r="L356" s="211"/>
    </row>
    <row r="357" spans="3:12" x14ac:dyDescent="0.35">
      <c r="C357"/>
      <c r="D357" s="21"/>
      <c r="E357" s="21"/>
      <c r="F357" s="213"/>
      <c r="G357" s="213"/>
      <c r="H357" s="213"/>
      <c r="I357" s="346"/>
      <c r="J357" s="135"/>
      <c r="K357" s="259"/>
      <c r="L357" s="211"/>
    </row>
    <row r="358" spans="3:12" x14ac:dyDescent="0.35">
      <c r="C358"/>
      <c r="D358" s="21"/>
      <c r="E358" s="21"/>
      <c r="F358" s="213"/>
      <c r="G358" s="213"/>
      <c r="H358" s="213"/>
      <c r="I358" s="346"/>
      <c r="J358" s="135"/>
      <c r="K358" s="259"/>
      <c r="L358" s="211"/>
    </row>
    <row r="359" spans="3:12" x14ac:dyDescent="0.35">
      <c r="C359"/>
      <c r="D359" s="21"/>
      <c r="E359" s="21"/>
      <c r="F359" s="213"/>
      <c r="G359" s="213"/>
      <c r="H359" s="213"/>
      <c r="I359" s="346"/>
      <c r="J359" s="135"/>
      <c r="K359" s="259"/>
      <c r="L359" s="211"/>
    </row>
    <row r="360" spans="3:12" x14ac:dyDescent="0.35">
      <c r="C360"/>
      <c r="D360" s="21"/>
      <c r="E360" s="21"/>
      <c r="F360" s="213"/>
      <c r="G360" s="213"/>
      <c r="H360" s="213"/>
      <c r="I360" s="346"/>
      <c r="J360" s="135"/>
      <c r="K360" s="259"/>
      <c r="L360" s="211"/>
    </row>
    <row r="361" spans="3:12" x14ac:dyDescent="0.35">
      <c r="C361"/>
      <c r="D361" s="21"/>
      <c r="E361" s="21"/>
      <c r="F361" s="213"/>
      <c r="G361" s="213"/>
      <c r="H361" s="213"/>
      <c r="I361" s="346"/>
      <c r="J361" s="135"/>
      <c r="K361" s="259"/>
      <c r="L361" s="211"/>
    </row>
    <row r="362" spans="3:12" x14ac:dyDescent="0.35">
      <c r="C362"/>
      <c r="D362" s="21"/>
      <c r="E362" s="21"/>
      <c r="F362" s="213"/>
      <c r="G362" s="213"/>
      <c r="H362" s="213"/>
      <c r="I362" s="346"/>
      <c r="J362" s="135"/>
      <c r="K362" s="259"/>
      <c r="L362" s="211"/>
    </row>
    <row r="363" spans="3:12" x14ac:dyDescent="0.35">
      <c r="C363"/>
      <c r="D363" s="21"/>
      <c r="E363" s="21"/>
      <c r="F363" s="213"/>
      <c r="G363" s="213"/>
      <c r="H363" s="213"/>
      <c r="I363" s="346"/>
      <c r="J363" s="135"/>
      <c r="K363" s="259"/>
      <c r="L363" s="211"/>
    </row>
    <row r="364" spans="3:12" x14ac:dyDescent="0.35">
      <c r="C364"/>
      <c r="D364" s="21"/>
      <c r="E364" s="21"/>
      <c r="F364" s="213"/>
      <c r="G364" s="213"/>
      <c r="H364" s="213"/>
      <c r="I364" s="346"/>
      <c r="J364" s="135"/>
      <c r="K364" s="259"/>
      <c r="L364" s="211"/>
    </row>
    <row r="365" spans="3:12" x14ac:dyDescent="0.35">
      <c r="C365"/>
      <c r="D365" s="21"/>
      <c r="E365" s="21"/>
      <c r="F365" s="213"/>
      <c r="G365" s="213"/>
      <c r="H365" s="213"/>
      <c r="I365" s="346"/>
      <c r="J365" s="135"/>
      <c r="K365" s="259"/>
      <c r="L365" s="211"/>
    </row>
    <row r="366" spans="3:12" x14ac:dyDescent="0.35">
      <c r="C366"/>
      <c r="D366" s="21"/>
      <c r="E366" s="21"/>
      <c r="F366" s="213"/>
      <c r="G366" s="213"/>
      <c r="H366" s="213"/>
      <c r="I366" s="346"/>
      <c r="J366" s="135"/>
      <c r="K366" s="259"/>
      <c r="L366" s="211"/>
    </row>
    <row r="367" spans="3:12" x14ac:dyDescent="0.35">
      <c r="C367"/>
      <c r="D367" s="21"/>
      <c r="E367" s="21"/>
      <c r="F367" s="213"/>
      <c r="G367" s="213"/>
      <c r="H367" s="213"/>
      <c r="I367" s="346"/>
      <c r="J367" s="135"/>
      <c r="K367" s="259"/>
      <c r="L367" s="211"/>
    </row>
    <row r="368" spans="3:12" x14ac:dyDescent="0.35">
      <c r="C368"/>
      <c r="D368" s="21"/>
      <c r="E368" s="21"/>
      <c r="F368" s="213"/>
      <c r="G368" s="213"/>
      <c r="H368" s="213"/>
      <c r="I368" s="346"/>
      <c r="J368" s="135"/>
      <c r="K368" s="259"/>
      <c r="L368" s="211"/>
    </row>
    <row r="369" spans="3:12" x14ac:dyDescent="0.35">
      <c r="C369"/>
      <c r="D369" s="21"/>
      <c r="E369" s="21"/>
      <c r="F369" s="213"/>
      <c r="G369" s="213"/>
      <c r="H369" s="213"/>
      <c r="I369" s="346"/>
      <c r="J369" s="135"/>
      <c r="K369" s="259"/>
      <c r="L369" s="211"/>
    </row>
    <row r="370" spans="3:12" x14ac:dyDescent="0.35">
      <c r="C370"/>
      <c r="D370" s="21"/>
      <c r="E370" s="21"/>
      <c r="F370" s="213"/>
      <c r="G370" s="213"/>
      <c r="H370" s="213"/>
      <c r="I370" s="346"/>
      <c r="J370" s="135"/>
      <c r="K370" s="259"/>
      <c r="L370" s="211"/>
    </row>
    <row r="371" spans="3:12" x14ac:dyDescent="0.35">
      <c r="C371"/>
      <c r="D371" s="21"/>
      <c r="E371" s="21"/>
      <c r="F371" s="213"/>
      <c r="G371" s="213"/>
      <c r="H371" s="213"/>
      <c r="I371" s="346"/>
      <c r="J371" s="135"/>
      <c r="K371" s="259"/>
      <c r="L371" s="211"/>
    </row>
    <row r="372" spans="3:12" x14ac:dyDescent="0.35">
      <c r="C372"/>
      <c r="D372" s="21"/>
      <c r="E372" s="21"/>
      <c r="F372" s="213"/>
      <c r="G372" s="213"/>
      <c r="H372" s="213"/>
      <c r="I372" s="346"/>
      <c r="J372" s="135"/>
      <c r="K372" s="259"/>
      <c r="L372" s="211"/>
    </row>
    <row r="373" spans="3:12" x14ac:dyDescent="0.35">
      <c r="C373"/>
      <c r="D373" s="21"/>
      <c r="E373" s="21"/>
      <c r="F373" s="213"/>
      <c r="G373" s="213"/>
      <c r="H373" s="213"/>
      <c r="I373" s="346"/>
      <c r="J373" s="135"/>
      <c r="K373" s="259"/>
      <c r="L373" s="211"/>
    </row>
    <row r="374" spans="3:12" x14ac:dyDescent="0.35">
      <c r="C374"/>
      <c r="D374" s="21"/>
      <c r="E374" s="21"/>
      <c r="F374" s="213"/>
      <c r="G374" s="213"/>
      <c r="H374" s="213"/>
      <c r="I374" s="346"/>
      <c r="J374" s="135"/>
      <c r="K374" s="259"/>
      <c r="L374" s="211"/>
    </row>
    <row r="375" spans="3:12" x14ac:dyDescent="0.35">
      <c r="C375"/>
      <c r="D375" s="21"/>
      <c r="E375" s="21"/>
      <c r="F375" s="213"/>
      <c r="G375" s="213"/>
      <c r="H375" s="213"/>
      <c r="I375" s="346"/>
      <c r="J375" s="135"/>
      <c r="K375" s="259"/>
      <c r="L375" s="211"/>
    </row>
    <row r="376" spans="3:12" x14ac:dyDescent="0.35">
      <c r="C376"/>
      <c r="D376" s="21"/>
      <c r="E376" s="21"/>
      <c r="F376" s="213"/>
      <c r="G376" s="213"/>
      <c r="H376" s="213"/>
      <c r="I376" s="346"/>
      <c r="J376" s="135"/>
      <c r="K376" s="259"/>
      <c r="L376" s="211"/>
    </row>
    <row r="377" spans="3:12" x14ac:dyDescent="0.35">
      <c r="C377"/>
      <c r="D377" s="21"/>
      <c r="E377" s="21"/>
      <c r="F377" s="213"/>
      <c r="G377" s="213"/>
      <c r="H377" s="213"/>
      <c r="I377" s="346"/>
      <c r="J377" s="135"/>
      <c r="K377" s="259"/>
      <c r="L377" s="211"/>
    </row>
    <row r="378" spans="3:12" x14ac:dyDescent="0.35">
      <c r="C378"/>
      <c r="D378" s="21"/>
      <c r="E378" s="21"/>
      <c r="F378" s="213"/>
      <c r="G378" s="213"/>
      <c r="H378" s="213"/>
      <c r="I378" s="346"/>
      <c r="J378" s="135"/>
      <c r="K378" s="259"/>
      <c r="L378" s="211"/>
    </row>
    <row r="379" spans="3:12" x14ac:dyDescent="0.35">
      <c r="C379"/>
      <c r="D379" s="21"/>
      <c r="E379" s="21"/>
      <c r="F379" s="213"/>
      <c r="G379" s="213"/>
      <c r="H379" s="213"/>
      <c r="I379" s="346"/>
      <c r="J379" s="135"/>
      <c r="K379" s="259"/>
      <c r="L379" s="211"/>
    </row>
    <row r="380" spans="3:12" x14ac:dyDescent="0.35">
      <c r="C380"/>
      <c r="D380" s="21"/>
      <c r="E380" s="21"/>
      <c r="F380" s="213"/>
      <c r="G380" s="213"/>
      <c r="H380" s="213"/>
      <c r="I380" s="346"/>
      <c r="J380" s="135"/>
      <c r="K380" s="259"/>
      <c r="L380" s="211"/>
    </row>
    <row r="381" spans="3:12" x14ac:dyDescent="0.35">
      <c r="C381"/>
      <c r="D381" s="21"/>
      <c r="E381" s="21"/>
      <c r="F381" s="213"/>
      <c r="G381" s="213"/>
      <c r="H381" s="213"/>
      <c r="I381" s="346"/>
      <c r="J381" s="135"/>
      <c r="K381" s="259"/>
      <c r="L381" s="211"/>
    </row>
    <row r="382" spans="3:12" x14ac:dyDescent="0.35">
      <c r="C382"/>
      <c r="D382" s="21"/>
      <c r="E382" s="21"/>
      <c r="F382" s="213"/>
      <c r="G382" s="213"/>
      <c r="H382" s="213"/>
      <c r="I382" s="346"/>
      <c r="J382" s="135"/>
      <c r="K382" s="259"/>
      <c r="L382" s="211"/>
    </row>
    <row r="383" spans="3:12" x14ac:dyDescent="0.35">
      <c r="C383"/>
      <c r="D383" s="21"/>
      <c r="E383" s="21"/>
      <c r="F383" s="213"/>
      <c r="G383" s="213"/>
      <c r="H383" s="213"/>
      <c r="I383" s="346"/>
      <c r="J383" s="135"/>
      <c r="K383" s="259"/>
      <c r="L383" s="211"/>
    </row>
    <row r="384" spans="3:12" x14ac:dyDescent="0.35">
      <c r="C384"/>
      <c r="D384" s="21"/>
      <c r="E384" s="21"/>
      <c r="F384" s="213"/>
      <c r="G384" s="213"/>
      <c r="H384" s="213"/>
      <c r="I384" s="346"/>
      <c r="J384" s="135"/>
      <c r="K384" s="259"/>
      <c r="L384" s="211"/>
    </row>
    <row r="385" spans="3:12" x14ac:dyDescent="0.35">
      <c r="C385"/>
      <c r="D385" s="21"/>
      <c r="E385" s="21"/>
      <c r="F385" s="213"/>
      <c r="G385" s="213"/>
      <c r="H385" s="213"/>
      <c r="I385" s="346"/>
      <c r="J385" s="135"/>
      <c r="K385" s="259"/>
      <c r="L385" s="211"/>
    </row>
    <row r="386" spans="3:12" x14ac:dyDescent="0.35">
      <c r="C386"/>
      <c r="D386" s="21"/>
      <c r="E386" s="21"/>
      <c r="F386" s="213"/>
      <c r="G386" s="213"/>
      <c r="H386" s="213"/>
      <c r="I386" s="346"/>
      <c r="J386" s="135"/>
      <c r="K386" s="259"/>
      <c r="L386" s="211"/>
    </row>
    <row r="387" spans="3:12" x14ac:dyDescent="0.35">
      <c r="C387"/>
      <c r="D387" s="21"/>
      <c r="E387" s="21"/>
      <c r="F387" s="213"/>
      <c r="G387" s="213"/>
      <c r="H387" s="213"/>
      <c r="I387" s="346"/>
      <c r="J387" s="135"/>
      <c r="K387" s="259"/>
      <c r="L387" s="211"/>
    </row>
    <row r="388" spans="3:12" x14ac:dyDescent="0.35">
      <c r="C388"/>
      <c r="D388" s="21"/>
      <c r="E388" s="21"/>
      <c r="F388" s="213"/>
      <c r="G388" s="213"/>
      <c r="H388" s="213"/>
      <c r="I388" s="346"/>
      <c r="J388" s="135"/>
      <c r="K388" s="259"/>
      <c r="L388" s="211"/>
    </row>
    <row r="389" spans="3:12" x14ac:dyDescent="0.35">
      <c r="C389"/>
      <c r="D389" s="21"/>
      <c r="E389" s="21"/>
      <c r="F389" s="213"/>
      <c r="G389" s="213"/>
      <c r="H389" s="213"/>
      <c r="I389" s="346"/>
      <c r="J389" s="135"/>
      <c r="K389" s="259"/>
      <c r="L389" s="211"/>
    </row>
    <row r="390" spans="3:12" x14ac:dyDescent="0.35">
      <c r="C390"/>
      <c r="D390" s="21"/>
      <c r="E390" s="21"/>
      <c r="F390" s="213"/>
      <c r="G390" s="213"/>
      <c r="H390" s="213"/>
      <c r="I390" s="346"/>
      <c r="J390" s="135"/>
      <c r="K390" s="259"/>
      <c r="L390" s="211"/>
    </row>
    <row r="391" spans="3:12" x14ac:dyDescent="0.35">
      <c r="C391"/>
      <c r="D391" s="21"/>
      <c r="E391" s="21"/>
      <c r="F391" s="213"/>
      <c r="G391" s="213"/>
      <c r="H391" s="213"/>
      <c r="I391" s="346"/>
      <c r="J391" s="135"/>
      <c r="K391" s="259"/>
      <c r="L391" s="211"/>
    </row>
    <row r="392" spans="3:12" x14ac:dyDescent="0.35">
      <c r="C392"/>
      <c r="D392" s="21"/>
      <c r="E392" s="21"/>
      <c r="F392" s="213"/>
      <c r="G392" s="213"/>
      <c r="H392" s="213"/>
      <c r="I392" s="346"/>
      <c r="J392" s="135"/>
      <c r="K392" s="259"/>
      <c r="L392" s="211"/>
    </row>
    <row r="393" spans="3:12" x14ac:dyDescent="0.35">
      <c r="C393"/>
      <c r="D393" s="21"/>
      <c r="E393" s="21"/>
      <c r="F393" s="213"/>
      <c r="G393" s="213"/>
      <c r="H393" s="213"/>
      <c r="I393" s="346"/>
      <c r="J393" s="135"/>
      <c r="K393" s="259"/>
      <c r="L393" s="211"/>
    </row>
    <row r="394" spans="3:12" x14ac:dyDescent="0.35">
      <c r="C394"/>
      <c r="D394" s="21"/>
      <c r="E394" s="21"/>
      <c r="F394" s="213"/>
      <c r="G394" s="213"/>
      <c r="H394" s="213"/>
      <c r="I394" s="346"/>
      <c r="J394" s="135"/>
      <c r="K394" s="259"/>
      <c r="L394" s="211"/>
    </row>
    <row r="395" spans="3:12" x14ac:dyDescent="0.35">
      <c r="C395"/>
      <c r="D395" s="21"/>
      <c r="E395" s="21"/>
      <c r="F395" s="213"/>
      <c r="G395" s="213"/>
      <c r="H395" s="213"/>
      <c r="I395" s="346"/>
      <c r="J395" s="135"/>
      <c r="K395" s="259"/>
      <c r="L395" s="211"/>
    </row>
    <row r="396" spans="3:12" x14ac:dyDescent="0.35">
      <c r="C396"/>
      <c r="D396" s="21"/>
      <c r="E396" s="21"/>
      <c r="F396" s="213"/>
      <c r="G396" s="213"/>
      <c r="H396" s="213"/>
      <c r="I396" s="346"/>
      <c r="J396" s="135"/>
      <c r="K396" s="259"/>
      <c r="L396" s="211"/>
    </row>
    <row r="397" spans="3:12" x14ac:dyDescent="0.35">
      <c r="C397"/>
      <c r="D397" s="21"/>
      <c r="E397" s="21"/>
      <c r="F397" s="213"/>
      <c r="G397" s="213"/>
      <c r="H397" s="213"/>
      <c r="I397" s="346"/>
      <c r="J397" s="135"/>
      <c r="K397" s="259"/>
      <c r="L397" s="211"/>
    </row>
    <row r="398" spans="3:12" x14ac:dyDescent="0.35">
      <c r="C398"/>
      <c r="D398" s="21"/>
      <c r="E398" s="21"/>
      <c r="F398" s="213"/>
      <c r="G398" s="213"/>
      <c r="H398" s="213"/>
      <c r="I398" s="346"/>
      <c r="J398" s="135"/>
      <c r="K398" s="259"/>
      <c r="L398" s="211"/>
    </row>
    <row r="399" spans="3:12" x14ac:dyDescent="0.35">
      <c r="C399"/>
      <c r="D399" s="21"/>
      <c r="E399" s="21"/>
      <c r="F399" s="213"/>
      <c r="G399" s="213"/>
      <c r="H399" s="213"/>
      <c r="I399" s="346"/>
      <c r="J399" s="135"/>
      <c r="K399" s="259"/>
      <c r="L399" s="211"/>
    </row>
    <row r="400" spans="3:12" x14ac:dyDescent="0.35">
      <c r="C400"/>
      <c r="D400" s="21"/>
      <c r="E400" s="21"/>
      <c r="F400" s="213"/>
      <c r="G400" s="213"/>
      <c r="H400" s="213"/>
      <c r="I400" s="346"/>
      <c r="J400" s="135"/>
      <c r="K400" s="259"/>
      <c r="L400" s="211"/>
    </row>
    <row r="401" spans="3:12" x14ac:dyDescent="0.35">
      <c r="C401"/>
      <c r="D401" s="21"/>
      <c r="E401" s="21"/>
      <c r="F401" s="213"/>
      <c r="G401" s="213"/>
      <c r="H401" s="213"/>
      <c r="I401" s="346"/>
      <c r="J401" s="135"/>
      <c r="K401" s="259"/>
      <c r="L401" s="211"/>
    </row>
    <row r="402" spans="3:12" x14ac:dyDescent="0.35">
      <c r="C402"/>
      <c r="D402" s="21"/>
      <c r="E402" s="21"/>
      <c r="F402" s="213"/>
      <c r="G402" s="213"/>
      <c r="H402" s="213"/>
      <c r="I402" s="346"/>
      <c r="J402" s="135"/>
      <c r="K402" s="259"/>
      <c r="L402" s="211"/>
    </row>
    <row r="403" spans="3:12" x14ac:dyDescent="0.35">
      <c r="C403"/>
      <c r="D403" s="21"/>
      <c r="E403" s="21"/>
      <c r="F403" s="213"/>
      <c r="G403" s="213"/>
      <c r="H403" s="213"/>
      <c r="I403" s="346"/>
      <c r="J403" s="135"/>
      <c r="K403" s="259"/>
      <c r="L403" s="211"/>
    </row>
    <row r="404" spans="3:12" x14ac:dyDescent="0.35">
      <c r="C404"/>
      <c r="D404" s="21"/>
      <c r="E404" s="21"/>
      <c r="F404" s="213"/>
      <c r="G404" s="213"/>
      <c r="H404" s="213"/>
      <c r="I404" s="346"/>
      <c r="J404" s="135"/>
      <c r="K404" s="259"/>
      <c r="L404" s="211"/>
    </row>
    <row r="405" spans="3:12" x14ac:dyDescent="0.35">
      <c r="C405"/>
      <c r="D405" s="21"/>
      <c r="E405" s="21"/>
      <c r="F405" s="213"/>
      <c r="G405" s="213"/>
      <c r="H405" s="213"/>
      <c r="I405" s="346"/>
      <c r="J405" s="135"/>
      <c r="K405" s="259"/>
      <c r="L405" s="211"/>
    </row>
    <row r="406" spans="3:12" x14ac:dyDescent="0.35">
      <c r="C406"/>
      <c r="D406" s="21"/>
      <c r="E406" s="21"/>
      <c r="F406" s="213"/>
      <c r="G406" s="213"/>
      <c r="H406" s="213"/>
      <c r="I406" s="346"/>
      <c r="J406" s="135"/>
      <c r="K406" s="259"/>
      <c r="L406" s="211"/>
    </row>
    <row r="407" spans="3:12" x14ac:dyDescent="0.35">
      <c r="C407"/>
      <c r="D407" s="21"/>
      <c r="E407" s="21"/>
      <c r="F407" s="213"/>
      <c r="G407" s="213"/>
      <c r="H407" s="213"/>
      <c r="I407" s="346"/>
      <c r="J407" s="135"/>
      <c r="K407" s="259"/>
      <c r="L407" s="211"/>
    </row>
    <row r="408" spans="3:12" x14ac:dyDescent="0.35">
      <c r="C408"/>
      <c r="D408" s="21"/>
      <c r="E408" s="21"/>
      <c r="F408" s="213"/>
      <c r="G408" s="213"/>
      <c r="H408" s="213"/>
      <c r="I408" s="346"/>
      <c r="J408" s="135"/>
      <c r="K408" s="259"/>
      <c r="L408" s="211"/>
    </row>
    <row r="409" spans="3:12" x14ac:dyDescent="0.35">
      <c r="C409"/>
      <c r="D409" s="21"/>
      <c r="E409" s="21"/>
      <c r="F409" s="213"/>
      <c r="G409" s="213"/>
      <c r="H409" s="213"/>
      <c r="I409" s="346"/>
      <c r="J409" s="135"/>
      <c r="K409" s="259"/>
      <c r="L409" s="211"/>
    </row>
    <row r="410" spans="3:12" x14ac:dyDescent="0.35">
      <c r="C410"/>
      <c r="D410" s="21"/>
      <c r="E410" s="21"/>
      <c r="F410" s="213"/>
      <c r="G410" s="213"/>
      <c r="H410" s="213"/>
      <c r="I410" s="346"/>
      <c r="J410" s="135"/>
      <c r="K410" s="259"/>
      <c r="L410" s="211"/>
    </row>
    <row r="411" spans="3:12" x14ac:dyDescent="0.35">
      <c r="C411"/>
      <c r="D411" s="21"/>
      <c r="E411" s="21"/>
      <c r="F411" s="213"/>
      <c r="G411" s="213"/>
      <c r="H411" s="213"/>
      <c r="I411" s="346"/>
      <c r="J411" s="135"/>
      <c r="K411" s="259"/>
      <c r="L411" s="211"/>
    </row>
    <row r="412" spans="3:12" x14ac:dyDescent="0.35">
      <c r="C412"/>
      <c r="D412" s="21"/>
      <c r="E412" s="21"/>
      <c r="F412" s="213"/>
      <c r="G412" s="213"/>
      <c r="H412" s="213"/>
      <c r="I412" s="346"/>
      <c r="J412" s="135"/>
      <c r="K412" s="259"/>
      <c r="L412" s="211"/>
    </row>
    <row r="413" spans="3:12" x14ac:dyDescent="0.35">
      <c r="C413"/>
      <c r="D413" s="21"/>
      <c r="E413" s="21"/>
      <c r="F413" s="213"/>
      <c r="G413" s="213"/>
      <c r="H413" s="213"/>
      <c r="I413" s="346"/>
      <c r="J413" s="135"/>
      <c r="K413" s="259"/>
      <c r="L413" s="211"/>
    </row>
    <row r="414" spans="3:12" x14ac:dyDescent="0.35">
      <c r="C414"/>
      <c r="D414" s="21"/>
      <c r="E414" s="21"/>
      <c r="F414" s="213"/>
      <c r="G414" s="213"/>
      <c r="H414" s="213"/>
      <c r="I414" s="346"/>
      <c r="J414" s="135"/>
      <c r="K414" s="259"/>
      <c r="L414" s="211"/>
    </row>
    <row r="415" spans="3:12" x14ac:dyDescent="0.35">
      <c r="C415"/>
      <c r="D415" s="21"/>
      <c r="E415" s="21"/>
      <c r="F415" s="213"/>
      <c r="G415" s="213"/>
      <c r="H415" s="213"/>
      <c r="I415" s="346"/>
      <c r="J415" s="135"/>
      <c r="K415" s="259"/>
      <c r="L415" s="211"/>
    </row>
    <row r="416" spans="3:12" x14ac:dyDescent="0.35">
      <c r="C416"/>
      <c r="D416" s="21"/>
      <c r="E416" s="21"/>
      <c r="F416" s="213"/>
      <c r="G416" s="213"/>
      <c r="H416" s="213"/>
      <c r="I416" s="346"/>
      <c r="J416" s="135"/>
      <c r="K416" s="259"/>
      <c r="L416" s="211"/>
    </row>
    <row r="417" spans="3:12" x14ac:dyDescent="0.35">
      <c r="C417"/>
      <c r="D417" s="21"/>
      <c r="E417" s="21"/>
      <c r="F417" s="213"/>
      <c r="G417" s="213"/>
      <c r="H417" s="213"/>
      <c r="I417" s="346"/>
      <c r="J417" s="135"/>
      <c r="K417" s="259"/>
      <c r="L417" s="211"/>
    </row>
    <row r="418" spans="3:12" x14ac:dyDescent="0.35">
      <c r="C418"/>
      <c r="D418" s="21"/>
      <c r="E418" s="21"/>
      <c r="F418" s="213"/>
      <c r="G418" s="213"/>
      <c r="H418" s="213"/>
      <c r="I418" s="346"/>
      <c r="J418" s="135"/>
      <c r="K418" s="259"/>
      <c r="L418" s="211"/>
    </row>
    <row r="419" spans="3:12" x14ac:dyDescent="0.35">
      <c r="C419"/>
      <c r="D419" s="21"/>
      <c r="E419" s="21"/>
      <c r="F419" s="213"/>
      <c r="G419" s="213"/>
      <c r="H419" s="213"/>
      <c r="I419" s="346"/>
      <c r="J419" s="135"/>
      <c r="K419" s="259"/>
      <c r="L419" s="211"/>
    </row>
    <row r="420" spans="3:12" x14ac:dyDescent="0.35">
      <c r="C420"/>
      <c r="D420" s="21"/>
      <c r="E420" s="21"/>
      <c r="F420" s="213"/>
      <c r="G420" s="213"/>
      <c r="H420" s="213"/>
      <c r="I420" s="346"/>
      <c r="J420" s="135"/>
      <c r="K420" s="259"/>
      <c r="L420" s="211"/>
    </row>
    <row r="421" spans="3:12" x14ac:dyDescent="0.35">
      <c r="C421"/>
      <c r="D421" s="21"/>
      <c r="E421" s="21"/>
      <c r="F421" s="213"/>
      <c r="G421" s="213"/>
      <c r="H421" s="213"/>
      <c r="I421" s="346"/>
      <c r="J421" s="135"/>
      <c r="K421" s="259"/>
      <c r="L421" s="211"/>
    </row>
    <row r="422" spans="3:12" x14ac:dyDescent="0.35">
      <c r="C422"/>
      <c r="D422" s="21"/>
      <c r="E422" s="21"/>
      <c r="F422" s="213"/>
      <c r="G422" s="213"/>
      <c r="H422" s="213"/>
      <c r="I422" s="346"/>
      <c r="J422" s="135"/>
      <c r="K422" s="259"/>
      <c r="L422" s="211"/>
    </row>
    <row r="423" spans="3:12" x14ac:dyDescent="0.35">
      <c r="C423"/>
      <c r="D423" s="21"/>
      <c r="E423" s="21"/>
      <c r="F423" s="213"/>
      <c r="G423" s="213"/>
      <c r="H423" s="213"/>
      <c r="I423" s="346"/>
      <c r="J423" s="135"/>
      <c r="K423" s="259"/>
      <c r="L423" s="211"/>
    </row>
    <row r="424" spans="3:12" x14ac:dyDescent="0.35">
      <c r="C424"/>
      <c r="D424" s="21"/>
      <c r="E424" s="21"/>
      <c r="F424" s="213"/>
      <c r="G424" s="213"/>
      <c r="H424" s="213"/>
      <c r="I424" s="346"/>
      <c r="J424" s="135"/>
      <c r="K424" s="259"/>
      <c r="L424" s="211"/>
    </row>
    <row r="425" spans="3:12" x14ac:dyDescent="0.35">
      <c r="C425"/>
      <c r="D425" s="21"/>
      <c r="E425" s="21"/>
      <c r="F425" s="213"/>
      <c r="G425" s="213"/>
      <c r="H425" s="213"/>
      <c r="I425" s="346"/>
      <c r="J425" s="135"/>
      <c r="K425" s="259"/>
      <c r="L425" s="211"/>
    </row>
    <row r="426" spans="3:12" x14ac:dyDescent="0.35">
      <c r="C426"/>
      <c r="D426" s="21"/>
      <c r="E426" s="21"/>
      <c r="F426" s="213"/>
      <c r="G426" s="213"/>
      <c r="H426" s="213"/>
      <c r="I426" s="346"/>
      <c r="J426" s="135"/>
      <c r="K426" s="259"/>
      <c r="L426" s="211"/>
    </row>
    <row r="427" spans="3:12" x14ac:dyDescent="0.35">
      <c r="C427"/>
      <c r="D427" s="21"/>
      <c r="E427" s="21"/>
      <c r="F427" s="213"/>
      <c r="G427" s="213"/>
      <c r="H427" s="213"/>
      <c r="I427" s="346"/>
      <c r="J427" s="135"/>
      <c r="K427" s="259"/>
      <c r="L427" s="211"/>
    </row>
    <row r="428" spans="3:12" x14ac:dyDescent="0.35">
      <c r="C428"/>
      <c r="D428" s="21"/>
      <c r="E428" s="21"/>
      <c r="F428" s="213"/>
      <c r="G428" s="213"/>
      <c r="H428" s="213"/>
      <c r="I428" s="346"/>
      <c r="J428" s="135"/>
      <c r="K428" s="259"/>
      <c r="L428" s="211"/>
    </row>
    <row r="429" spans="3:12" x14ac:dyDescent="0.35">
      <c r="C429"/>
      <c r="D429" s="21"/>
      <c r="E429" s="21"/>
      <c r="F429" s="213"/>
      <c r="G429" s="213"/>
      <c r="H429" s="213"/>
      <c r="I429" s="346"/>
      <c r="J429" s="135"/>
      <c r="K429" s="259"/>
      <c r="L429" s="211"/>
    </row>
    <row r="430" spans="3:12" x14ac:dyDescent="0.35">
      <c r="C430"/>
      <c r="D430" s="21"/>
      <c r="E430" s="21"/>
      <c r="F430" s="213"/>
      <c r="G430" s="213"/>
      <c r="H430" s="213"/>
      <c r="I430" s="346"/>
      <c r="J430" s="135"/>
      <c r="K430" s="259"/>
      <c r="L430" s="211"/>
    </row>
    <row r="431" spans="3:12" x14ac:dyDescent="0.35">
      <c r="C431"/>
      <c r="D431" s="21"/>
      <c r="E431" s="21"/>
      <c r="F431" s="213"/>
      <c r="G431" s="213"/>
      <c r="H431" s="213"/>
      <c r="I431" s="346"/>
      <c r="J431" s="135"/>
      <c r="K431" s="259"/>
      <c r="L431" s="211"/>
    </row>
    <row r="432" spans="3:12" x14ac:dyDescent="0.35">
      <c r="C432"/>
      <c r="D432" s="21"/>
      <c r="E432" s="21"/>
      <c r="F432" s="213"/>
      <c r="G432" s="213"/>
      <c r="H432" s="213"/>
      <c r="I432" s="346"/>
      <c r="J432" s="135"/>
      <c r="K432" s="259"/>
      <c r="L432" s="211"/>
    </row>
    <row r="433" spans="3:12" x14ac:dyDescent="0.35">
      <c r="C433"/>
      <c r="D433" s="21"/>
      <c r="E433" s="21"/>
      <c r="F433" s="213"/>
      <c r="G433" s="213"/>
      <c r="H433" s="213"/>
      <c r="I433" s="346"/>
      <c r="J433" s="135"/>
      <c r="K433" s="259"/>
      <c r="L433" s="211"/>
    </row>
    <row r="434" spans="3:12" x14ac:dyDescent="0.35">
      <c r="C434"/>
      <c r="D434" s="21"/>
      <c r="E434" s="21"/>
      <c r="F434" s="213"/>
      <c r="G434" s="213"/>
      <c r="H434" s="213"/>
      <c r="I434" s="346"/>
      <c r="J434" s="135"/>
      <c r="K434" s="259"/>
      <c r="L434" s="211"/>
    </row>
    <row r="435" spans="3:12" x14ac:dyDescent="0.35">
      <c r="C435"/>
      <c r="D435" s="21"/>
      <c r="E435" s="21"/>
      <c r="F435" s="213"/>
      <c r="G435" s="213"/>
      <c r="H435" s="213"/>
      <c r="I435" s="346"/>
      <c r="J435" s="135"/>
      <c r="K435" s="259"/>
      <c r="L435" s="211"/>
    </row>
    <row r="436" spans="3:12" x14ac:dyDescent="0.35">
      <c r="C436"/>
      <c r="D436" s="21"/>
      <c r="E436" s="21"/>
      <c r="F436" s="213"/>
      <c r="G436" s="213"/>
      <c r="H436" s="213"/>
      <c r="I436" s="346"/>
      <c r="J436" s="135"/>
      <c r="K436" s="259"/>
      <c r="L436" s="211"/>
    </row>
    <row r="437" spans="3:12" x14ac:dyDescent="0.35">
      <c r="C437"/>
      <c r="D437" s="21"/>
      <c r="E437" s="21"/>
      <c r="F437" s="213"/>
      <c r="G437" s="213"/>
      <c r="H437" s="213"/>
      <c r="I437" s="346"/>
      <c r="J437" s="135"/>
      <c r="K437" s="259"/>
      <c r="L437" s="211"/>
    </row>
    <row r="438" spans="3:12" x14ac:dyDescent="0.35">
      <c r="C438"/>
      <c r="D438" s="21"/>
      <c r="E438" s="21"/>
      <c r="F438" s="213"/>
      <c r="G438" s="213"/>
      <c r="H438" s="213"/>
      <c r="I438" s="346"/>
      <c r="J438" s="135"/>
      <c r="K438" s="259"/>
      <c r="L438" s="211"/>
    </row>
    <row r="439" spans="3:12" x14ac:dyDescent="0.35">
      <c r="C439"/>
      <c r="D439" s="21"/>
      <c r="E439" s="21"/>
      <c r="F439" s="213"/>
      <c r="G439" s="213"/>
      <c r="H439" s="213"/>
      <c r="I439" s="346"/>
      <c r="J439" s="135"/>
      <c r="K439" s="259"/>
      <c r="L439" s="211"/>
    </row>
    <row r="440" spans="3:12" x14ac:dyDescent="0.35">
      <c r="C440"/>
      <c r="D440" s="21"/>
      <c r="E440" s="21"/>
      <c r="F440" s="213"/>
      <c r="G440" s="213"/>
      <c r="H440" s="213"/>
      <c r="I440" s="346"/>
      <c r="J440" s="135"/>
      <c r="K440" s="259"/>
      <c r="L440" s="211"/>
    </row>
    <row r="441" spans="3:12" x14ac:dyDescent="0.35">
      <c r="C441"/>
      <c r="D441" s="21"/>
      <c r="E441" s="21"/>
      <c r="F441" s="213"/>
      <c r="G441" s="213"/>
      <c r="H441" s="213"/>
      <c r="I441" s="346"/>
      <c r="J441" s="135"/>
      <c r="K441" s="259"/>
      <c r="L441" s="211"/>
    </row>
    <row r="442" spans="3:12" x14ac:dyDescent="0.35">
      <c r="C442"/>
      <c r="D442" s="21"/>
      <c r="E442" s="21"/>
      <c r="F442" s="213"/>
      <c r="G442" s="213"/>
      <c r="H442" s="213"/>
      <c r="I442" s="346"/>
      <c r="J442" s="135"/>
      <c r="K442" s="259"/>
      <c r="L442" s="211"/>
    </row>
    <row r="443" spans="3:12" x14ac:dyDescent="0.35">
      <c r="C443"/>
      <c r="D443" s="21"/>
      <c r="E443" s="21"/>
      <c r="F443" s="213"/>
      <c r="G443" s="213"/>
      <c r="H443" s="213"/>
      <c r="I443" s="346"/>
      <c r="J443" s="135"/>
      <c r="K443" s="259"/>
      <c r="L443" s="211"/>
    </row>
    <row r="444" spans="3:12" x14ac:dyDescent="0.35">
      <c r="C444"/>
      <c r="D444" s="21"/>
      <c r="E444" s="21"/>
      <c r="F444" s="213"/>
      <c r="G444" s="213"/>
      <c r="H444" s="213"/>
      <c r="I444" s="346"/>
      <c r="J444" s="135"/>
      <c r="K444" s="259"/>
      <c r="L444" s="211"/>
    </row>
    <row r="445" spans="3:12" x14ac:dyDescent="0.35">
      <c r="C445"/>
      <c r="D445" s="21"/>
      <c r="E445" s="21"/>
      <c r="F445" s="213"/>
      <c r="G445" s="213"/>
      <c r="H445" s="213"/>
      <c r="I445" s="346"/>
      <c r="J445" s="135"/>
      <c r="K445" s="259"/>
      <c r="L445" s="211"/>
    </row>
    <row r="446" spans="3:12" x14ac:dyDescent="0.35">
      <c r="C446"/>
      <c r="D446" s="21"/>
      <c r="E446" s="21"/>
      <c r="F446" s="213"/>
      <c r="G446" s="213"/>
      <c r="H446" s="213"/>
      <c r="I446" s="346"/>
      <c r="J446" s="135"/>
      <c r="K446" s="259"/>
      <c r="L446" s="211"/>
    </row>
    <row r="447" spans="3:12" x14ac:dyDescent="0.35">
      <c r="C447"/>
      <c r="D447" s="21"/>
      <c r="E447" s="21"/>
      <c r="F447" s="213"/>
      <c r="G447" s="213"/>
      <c r="H447" s="213"/>
      <c r="I447" s="346"/>
      <c r="J447" s="135"/>
      <c r="K447" s="259"/>
      <c r="L447" s="211"/>
    </row>
    <row r="448" spans="3:12" x14ac:dyDescent="0.35">
      <c r="C448"/>
      <c r="D448" s="21"/>
      <c r="E448" s="21"/>
      <c r="F448" s="213"/>
      <c r="G448" s="213"/>
      <c r="H448" s="213"/>
      <c r="I448" s="346"/>
      <c r="J448" s="135"/>
      <c r="K448" s="259"/>
      <c r="L448" s="211"/>
    </row>
    <row r="449" spans="3:12" x14ac:dyDescent="0.35">
      <c r="C449"/>
      <c r="D449" s="21"/>
      <c r="E449" s="21"/>
      <c r="F449" s="213"/>
      <c r="G449" s="213"/>
      <c r="H449" s="213"/>
      <c r="I449" s="346"/>
      <c r="J449" s="135"/>
      <c r="K449" s="259"/>
      <c r="L449" s="211"/>
    </row>
    <row r="450" spans="3:12" x14ac:dyDescent="0.35">
      <c r="C450"/>
      <c r="D450" s="21"/>
      <c r="E450" s="21"/>
      <c r="F450" s="213"/>
      <c r="G450" s="213"/>
      <c r="H450" s="213"/>
      <c r="I450" s="346"/>
      <c r="J450" s="135"/>
      <c r="K450" s="259"/>
      <c r="L450" s="211"/>
    </row>
    <row r="451" spans="3:12" x14ac:dyDescent="0.35">
      <c r="C451"/>
      <c r="D451" s="21"/>
      <c r="E451" s="21"/>
      <c r="F451" s="213"/>
      <c r="G451" s="213"/>
      <c r="H451" s="213"/>
      <c r="I451" s="346"/>
      <c r="J451" s="135"/>
      <c r="K451" s="259"/>
      <c r="L451" s="211"/>
    </row>
    <row r="452" spans="3:12" x14ac:dyDescent="0.35">
      <c r="C452"/>
      <c r="D452" s="21"/>
      <c r="E452" s="21"/>
      <c r="F452" s="213"/>
      <c r="G452" s="213"/>
      <c r="H452" s="213"/>
      <c r="I452" s="346"/>
      <c r="J452" s="135"/>
      <c r="K452" s="259"/>
      <c r="L452" s="211"/>
    </row>
    <row r="453" spans="3:12" x14ac:dyDescent="0.35">
      <c r="C453"/>
      <c r="D453" s="21"/>
      <c r="E453" s="21"/>
      <c r="F453" s="213"/>
      <c r="G453" s="213"/>
      <c r="H453" s="213"/>
      <c r="I453" s="346"/>
      <c r="J453" s="135"/>
      <c r="K453" s="259"/>
      <c r="L453" s="211"/>
    </row>
    <row r="454" spans="3:12" x14ac:dyDescent="0.35">
      <c r="C454"/>
      <c r="D454" s="21"/>
      <c r="E454" s="21"/>
      <c r="F454" s="213"/>
      <c r="G454" s="213"/>
      <c r="H454" s="213"/>
      <c r="I454" s="346"/>
      <c r="J454" s="135"/>
      <c r="K454" s="259"/>
      <c r="L454" s="211"/>
    </row>
    <row r="455" spans="3:12" x14ac:dyDescent="0.35">
      <c r="C455"/>
      <c r="D455" s="21"/>
      <c r="E455" s="21"/>
      <c r="F455" s="213"/>
      <c r="G455" s="213"/>
      <c r="H455" s="213"/>
      <c r="I455" s="346"/>
      <c r="J455" s="135"/>
      <c r="K455" s="259"/>
      <c r="L455" s="211"/>
    </row>
    <row r="456" spans="3:12" x14ac:dyDescent="0.35">
      <c r="C456"/>
      <c r="D456" s="21"/>
      <c r="E456" s="21"/>
      <c r="F456" s="213"/>
      <c r="G456" s="213"/>
      <c r="H456" s="213"/>
      <c r="I456" s="346"/>
      <c r="J456" s="135"/>
      <c r="K456" s="259"/>
      <c r="L456" s="211"/>
    </row>
    <row r="457" spans="3:12" x14ac:dyDescent="0.35">
      <c r="C457"/>
      <c r="D457" s="21"/>
      <c r="E457" s="21"/>
      <c r="F457" s="213"/>
      <c r="G457" s="213"/>
      <c r="H457" s="213"/>
      <c r="I457" s="346"/>
      <c r="J457" s="135"/>
      <c r="K457" s="259"/>
      <c r="L457" s="211"/>
    </row>
    <row r="458" spans="3:12" x14ac:dyDescent="0.35">
      <c r="C458"/>
      <c r="D458" s="21"/>
      <c r="E458" s="21"/>
      <c r="F458" s="213"/>
      <c r="G458" s="213"/>
      <c r="H458" s="213"/>
      <c r="I458" s="346"/>
      <c r="J458" s="135"/>
      <c r="K458" s="259"/>
      <c r="L458" s="211"/>
    </row>
    <row r="459" spans="3:12" x14ac:dyDescent="0.35">
      <c r="C459"/>
      <c r="D459" s="21"/>
      <c r="E459" s="21"/>
      <c r="F459" s="213"/>
      <c r="G459" s="213"/>
      <c r="H459" s="213"/>
      <c r="I459" s="346"/>
      <c r="J459" s="135"/>
      <c r="K459" s="259"/>
      <c r="L459" s="211"/>
    </row>
    <row r="460" spans="3:12" x14ac:dyDescent="0.35">
      <c r="C460"/>
      <c r="D460" s="21"/>
      <c r="E460" s="21"/>
      <c r="F460" s="213"/>
      <c r="G460" s="213"/>
      <c r="H460" s="213"/>
      <c r="I460" s="346"/>
      <c r="J460" s="135"/>
      <c r="K460" s="259"/>
      <c r="L460" s="211"/>
    </row>
    <row r="461" spans="3:12" x14ac:dyDescent="0.35">
      <c r="C461"/>
      <c r="D461" s="21"/>
      <c r="E461" s="21"/>
      <c r="F461" s="213"/>
      <c r="G461" s="213"/>
      <c r="H461" s="213"/>
      <c r="I461" s="346"/>
      <c r="J461" s="135"/>
      <c r="K461" s="259"/>
      <c r="L461" s="211"/>
    </row>
    <row r="462" spans="3:12" x14ac:dyDescent="0.35">
      <c r="C462"/>
      <c r="D462" s="21"/>
      <c r="E462" s="21"/>
      <c r="F462" s="213"/>
      <c r="G462" s="213"/>
      <c r="H462" s="213"/>
      <c r="I462" s="346"/>
      <c r="J462" s="135"/>
      <c r="K462" s="259"/>
      <c r="L462" s="211"/>
    </row>
    <row r="463" spans="3:12" x14ac:dyDescent="0.35">
      <c r="C463"/>
      <c r="D463" s="21"/>
      <c r="E463" s="21"/>
      <c r="F463" s="213"/>
      <c r="G463" s="213"/>
      <c r="H463" s="213"/>
      <c r="I463" s="346"/>
      <c r="J463" s="135"/>
      <c r="K463" s="259"/>
      <c r="L463" s="211"/>
    </row>
    <row r="464" spans="3:12" x14ac:dyDescent="0.35">
      <c r="C464"/>
      <c r="D464" s="21"/>
      <c r="E464" s="21"/>
      <c r="F464" s="213"/>
      <c r="G464" s="213"/>
      <c r="H464" s="213"/>
      <c r="I464" s="346"/>
      <c r="J464" s="135"/>
      <c r="K464" s="259"/>
      <c r="L464" s="211"/>
    </row>
    <row r="465" spans="3:12" x14ac:dyDescent="0.35">
      <c r="C465"/>
      <c r="D465" s="21"/>
      <c r="E465" s="21"/>
      <c r="F465" s="213"/>
      <c r="G465" s="213"/>
      <c r="H465" s="213"/>
      <c r="I465" s="346"/>
      <c r="J465" s="135"/>
      <c r="K465" s="259"/>
      <c r="L465" s="211"/>
    </row>
    <row r="466" spans="3:12" x14ac:dyDescent="0.35">
      <c r="C466"/>
      <c r="D466" s="21"/>
      <c r="E466" s="21"/>
      <c r="F466" s="213"/>
      <c r="G466" s="213"/>
      <c r="H466" s="213"/>
      <c r="I466" s="346"/>
      <c r="J466" s="135"/>
      <c r="K466" s="259"/>
      <c r="L466" s="211"/>
    </row>
    <row r="467" spans="3:12" x14ac:dyDescent="0.35">
      <c r="C467"/>
      <c r="D467" s="21"/>
      <c r="E467" s="21"/>
      <c r="F467" s="213"/>
      <c r="G467" s="213"/>
      <c r="H467" s="213"/>
      <c r="I467" s="346"/>
      <c r="J467" s="135"/>
      <c r="K467" s="259"/>
      <c r="L467" s="211"/>
    </row>
    <row r="468" spans="3:12" x14ac:dyDescent="0.35">
      <c r="C468"/>
      <c r="D468" s="21"/>
      <c r="E468" s="21"/>
      <c r="F468" s="213"/>
      <c r="G468" s="213"/>
      <c r="H468" s="213"/>
      <c r="I468" s="346"/>
      <c r="J468" s="135"/>
      <c r="K468" s="259"/>
      <c r="L468" s="211"/>
    </row>
    <row r="469" spans="3:12" x14ac:dyDescent="0.35">
      <c r="C469"/>
      <c r="D469" s="21"/>
      <c r="E469" s="21"/>
      <c r="F469" s="213"/>
      <c r="G469" s="213"/>
      <c r="H469" s="213"/>
      <c r="I469" s="346"/>
      <c r="J469" s="135"/>
      <c r="K469" s="259"/>
      <c r="L469" s="211"/>
    </row>
    <row r="470" spans="3:12" x14ac:dyDescent="0.35">
      <c r="C470"/>
      <c r="D470" s="21"/>
      <c r="E470" s="21"/>
      <c r="F470" s="213"/>
      <c r="G470" s="213"/>
      <c r="H470" s="213"/>
      <c r="I470" s="346"/>
      <c r="J470" s="135"/>
      <c r="K470" s="259"/>
      <c r="L470" s="211"/>
    </row>
    <row r="471" spans="3:12" x14ac:dyDescent="0.35">
      <c r="C471"/>
      <c r="D471" s="21"/>
      <c r="E471" s="21"/>
      <c r="F471" s="213"/>
      <c r="G471" s="213"/>
      <c r="H471" s="213"/>
      <c r="I471" s="346"/>
      <c r="J471" s="135"/>
      <c r="K471" s="259"/>
      <c r="L471" s="211"/>
    </row>
    <row r="472" spans="3:12" x14ac:dyDescent="0.35">
      <c r="C472"/>
      <c r="D472" s="21"/>
      <c r="E472" s="21"/>
      <c r="F472" s="213"/>
      <c r="G472" s="213"/>
      <c r="H472" s="213"/>
      <c r="I472" s="346"/>
      <c r="J472" s="135"/>
      <c r="K472" s="259"/>
      <c r="L472" s="211"/>
    </row>
    <row r="473" spans="3:12" x14ac:dyDescent="0.35">
      <c r="C473"/>
      <c r="D473" s="21"/>
      <c r="E473" s="21"/>
      <c r="F473" s="213"/>
      <c r="G473" s="213"/>
      <c r="H473" s="213"/>
      <c r="I473" s="346"/>
      <c r="J473" s="135"/>
      <c r="K473" s="259"/>
      <c r="L473" s="211"/>
    </row>
    <row r="474" spans="3:12" x14ac:dyDescent="0.35">
      <c r="C474"/>
      <c r="D474" s="21"/>
      <c r="E474" s="21"/>
      <c r="F474" s="213"/>
      <c r="G474" s="213"/>
      <c r="H474" s="213"/>
      <c r="I474" s="346"/>
      <c r="J474" s="135"/>
      <c r="K474" s="259"/>
      <c r="L474" s="211"/>
    </row>
    <row r="475" spans="3:12" x14ac:dyDescent="0.35">
      <c r="C475"/>
      <c r="D475" s="21"/>
      <c r="E475" s="21"/>
      <c r="F475" s="213"/>
      <c r="G475" s="213"/>
      <c r="H475" s="213"/>
      <c r="I475" s="346"/>
      <c r="J475" s="135"/>
      <c r="K475" s="259"/>
      <c r="L475" s="211"/>
    </row>
    <row r="476" spans="3:12" x14ac:dyDescent="0.35">
      <c r="C476"/>
      <c r="D476" s="21"/>
      <c r="E476" s="21"/>
      <c r="F476" s="213"/>
      <c r="G476" s="213"/>
      <c r="H476" s="213"/>
      <c r="I476" s="346"/>
      <c r="J476" s="135"/>
      <c r="K476" s="259"/>
      <c r="L476" s="211"/>
    </row>
    <row r="477" spans="3:12" x14ac:dyDescent="0.35">
      <c r="C477"/>
      <c r="D477" s="21"/>
      <c r="E477" s="21"/>
      <c r="F477" s="213"/>
      <c r="G477" s="213"/>
      <c r="H477" s="213"/>
      <c r="I477" s="346"/>
      <c r="J477" s="135"/>
      <c r="K477" s="259"/>
      <c r="L477" s="211"/>
    </row>
    <row r="478" spans="3:12" x14ac:dyDescent="0.35">
      <c r="C478"/>
      <c r="D478" s="21"/>
      <c r="E478" s="21"/>
      <c r="F478" s="213"/>
      <c r="G478" s="213"/>
      <c r="H478" s="213"/>
      <c r="I478" s="346"/>
      <c r="J478" s="135"/>
      <c r="K478" s="259"/>
      <c r="L478" s="211"/>
    </row>
    <row r="479" spans="3:12" x14ac:dyDescent="0.35">
      <c r="C479"/>
      <c r="D479" s="21"/>
      <c r="E479" s="21"/>
      <c r="F479" s="213"/>
      <c r="G479" s="213"/>
      <c r="H479" s="213"/>
      <c r="I479" s="346"/>
      <c r="J479" s="135"/>
      <c r="K479" s="259"/>
      <c r="L479" s="211"/>
    </row>
    <row r="480" spans="3:12" x14ac:dyDescent="0.35">
      <c r="C480"/>
      <c r="D480" s="21"/>
      <c r="E480" s="21"/>
      <c r="F480" s="213"/>
      <c r="G480" s="213"/>
      <c r="H480" s="213"/>
      <c r="I480" s="346"/>
      <c r="J480" s="135"/>
      <c r="K480" s="259"/>
      <c r="L480" s="211"/>
    </row>
    <row r="481" spans="3:12" x14ac:dyDescent="0.35">
      <c r="C481"/>
      <c r="D481" s="21"/>
      <c r="E481" s="21"/>
      <c r="F481" s="213"/>
      <c r="G481" s="213"/>
      <c r="H481" s="213"/>
      <c r="I481" s="346"/>
      <c r="J481" s="135"/>
      <c r="K481" s="259"/>
      <c r="L481" s="211"/>
    </row>
    <row r="482" spans="3:12" x14ac:dyDescent="0.35">
      <c r="C482"/>
      <c r="D482" s="21"/>
      <c r="E482" s="21"/>
      <c r="F482" s="213"/>
      <c r="G482" s="213"/>
      <c r="H482" s="213"/>
      <c r="I482" s="346"/>
      <c r="J482" s="135"/>
      <c r="K482" s="259"/>
      <c r="L482" s="211"/>
    </row>
    <row r="483" spans="3:12" x14ac:dyDescent="0.35">
      <c r="C483"/>
      <c r="D483" s="21"/>
      <c r="E483" s="21"/>
      <c r="F483" s="213"/>
      <c r="G483" s="213"/>
      <c r="H483" s="213"/>
      <c r="I483" s="346"/>
      <c r="J483" s="135"/>
      <c r="K483" s="259"/>
      <c r="L483" s="211"/>
    </row>
    <row r="484" spans="3:12" x14ac:dyDescent="0.35">
      <c r="C484"/>
      <c r="D484" s="21"/>
      <c r="E484" s="21"/>
      <c r="F484" s="213"/>
      <c r="G484" s="213"/>
      <c r="H484" s="213"/>
      <c r="I484" s="346"/>
      <c r="J484" s="135"/>
      <c r="K484" s="259"/>
      <c r="L484" s="211"/>
    </row>
    <row r="485" spans="3:12" x14ac:dyDescent="0.35">
      <c r="C485"/>
      <c r="D485" s="21"/>
      <c r="E485" s="21"/>
      <c r="F485" s="213"/>
      <c r="G485" s="213"/>
      <c r="H485" s="213"/>
      <c r="I485" s="346"/>
      <c r="J485" s="135"/>
      <c r="K485" s="259"/>
      <c r="L485" s="211"/>
    </row>
    <row r="486" spans="3:12" x14ac:dyDescent="0.35">
      <c r="C486"/>
      <c r="D486" s="21"/>
      <c r="E486" s="21"/>
      <c r="F486" s="213"/>
      <c r="G486" s="213"/>
      <c r="H486" s="213"/>
      <c r="I486" s="346"/>
      <c r="J486" s="135"/>
      <c r="K486" s="259"/>
      <c r="L486" s="211"/>
    </row>
    <row r="487" spans="3:12" x14ac:dyDescent="0.35">
      <c r="C487"/>
      <c r="D487" s="21"/>
      <c r="E487" s="21"/>
      <c r="F487" s="213"/>
      <c r="G487" s="213"/>
      <c r="H487" s="213"/>
      <c r="I487" s="346"/>
      <c r="J487" s="135"/>
      <c r="K487" s="259"/>
      <c r="L487" s="211"/>
    </row>
    <row r="488" spans="3:12" x14ac:dyDescent="0.35">
      <c r="C488"/>
      <c r="D488" s="21"/>
      <c r="E488" s="21"/>
      <c r="F488" s="213"/>
      <c r="G488" s="213"/>
      <c r="H488" s="213"/>
      <c r="I488" s="346"/>
      <c r="J488" s="135"/>
      <c r="K488" s="259"/>
      <c r="L488" s="211"/>
    </row>
    <row r="489" spans="3:12" x14ac:dyDescent="0.35">
      <c r="C489"/>
      <c r="D489" s="21"/>
      <c r="E489" s="21"/>
      <c r="F489" s="213"/>
      <c r="G489" s="213"/>
      <c r="H489" s="213"/>
      <c r="I489" s="346"/>
      <c r="J489" s="135"/>
      <c r="K489" s="259"/>
      <c r="L489" s="211"/>
    </row>
    <row r="490" spans="3:12" x14ac:dyDescent="0.35">
      <c r="C490"/>
      <c r="D490" s="21"/>
      <c r="E490" s="21"/>
      <c r="F490" s="213"/>
      <c r="G490" s="213"/>
      <c r="H490" s="213"/>
      <c r="I490" s="346"/>
      <c r="J490" s="135"/>
      <c r="K490" s="259"/>
      <c r="L490" s="211"/>
    </row>
    <row r="491" spans="3:12" x14ac:dyDescent="0.35">
      <c r="C491"/>
      <c r="D491" s="21"/>
      <c r="E491" s="21"/>
      <c r="F491" s="213"/>
      <c r="G491" s="213"/>
      <c r="H491" s="213"/>
      <c r="I491" s="346"/>
      <c r="J491" s="135"/>
      <c r="K491" s="259"/>
      <c r="L491" s="211"/>
    </row>
    <row r="492" spans="3:12" x14ac:dyDescent="0.35">
      <c r="C492"/>
      <c r="D492" s="21"/>
      <c r="E492" s="21"/>
      <c r="F492" s="213"/>
      <c r="G492" s="213"/>
      <c r="H492" s="213"/>
      <c r="I492" s="346"/>
      <c r="J492" s="135"/>
      <c r="K492" s="259"/>
      <c r="L492" s="211"/>
    </row>
    <row r="493" spans="3:12" x14ac:dyDescent="0.35">
      <c r="C493"/>
      <c r="D493" s="21"/>
      <c r="E493" s="21"/>
      <c r="F493" s="213"/>
      <c r="G493" s="213"/>
      <c r="H493" s="213"/>
      <c r="I493" s="346"/>
      <c r="J493" s="135"/>
      <c r="K493" s="259"/>
      <c r="L493" s="211"/>
    </row>
    <row r="494" spans="3:12" x14ac:dyDescent="0.35">
      <c r="C494"/>
      <c r="D494" s="21"/>
      <c r="E494" s="21"/>
      <c r="F494" s="213"/>
      <c r="G494" s="213"/>
      <c r="H494" s="213"/>
      <c r="I494" s="346"/>
      <c r="J494" s="135"/>
      <c r="K494" s="259"/>
      <c r="L494" s="211"/>
    </row>
    <row r="495" spans="3:12" x14ac:dyDescent="0.35">
      <c r="C495"/>
      <c r="D495" s="21"/>
      <c r="E495" s="21"/>
      <c r="F495" s="213"/>
      <c r="G495" s="213"/>
      <c r="H495" s="213"/>
      <c r="I495" s="346"/>
      <c r="J495" s="135"/>
      <c r="K495" s="259"/>
      <c r="L495" s="211"/>
    </row>
    <row r="496" spans="3:12" x14ac:dyDescent="0.35">
      <c r="C496"/>
      <c r="D496" s="21"/>
      <c r="E496" s="21"/>
      <c r="F496" s="213"/>
      <c r="G496" s="213"/>
      <c r="H496" s="213"/>
      <c r="I496" s="346"/>
      <c r="J496" s="135"/>
      <c r="K496" s="259"/>
      <c r="L496" s="211"/>
    </row>
    <row r="497" spans="3:12" x14ac:dyDescent="0.35">
      <c r="C497"/>
      <c r="D497" s="21"/>
      <c r="E497" s="21"/>
      <c r="F497" s="213"/>
      <c r="G497" s="213"/>
      <c r="H497" s="213"/>
      <c r="I497" s="346"/>
      <c r="J497" s="135"/>
      <c r="K497" s="259"/>
      <c r="L497" s="211"/>
    </row>
    <row r="498" spans="3:12" x14ac:dyDescent="0.35">
      <c r="C498"/>
      <c r="D498" s="21"/>
      <c r="E498" s="21"/>
      <c r="F498" s="213"/>
      <c r="G498" s="213"/>
      <c r="H498" s="213"/>
      <c r="I498" s="346"/>
      <c r="J498" s="135"/>
      <c r="K498" s="259"/>
      <c r="L498" s="211"/>
    </row>
    <row r="499" spans="3:12" x14ac:dyDescent="0.35">
      <c r="C499"/>
      <c r="D499" s="21"/>
      <c r="E499" s="21"/>
      <c r="F499" s="213"/>
      <c r="G499" s="213"/>
      <c r="H499" s="213"/>
      <c r="I499" s="346"/>
      <c r="J499" s="135"/>
      <c r="K499" s="259"/>
      <c r="L499" s="211"/>
    </row>
    <row r="500" spans="3:12" x14ac:dyDescent="0.35">
      <c r="C500"/>
      <c r="D500" s="21"/>
      <c r="E500" s="21"/>
      <c r="F500" s="213"/>
      <c r="G500" s="213"/>
      <c r="H500" s="213"/>
      <c r="I500" s="346"/>
      <c r="J500" s="135"/>
      <c r="K500" s="259"/>
      <c r="L500" s="211"/>
    </row>
    <row r="501" spans="3:12" x14ac:dyDescent="0.35">
      <c r="C501"/>
      <c r="D501" s="21"/>
      <c r="E501" s="21"/>
      <c r="F501" s="213"/>
      <c r="G501" s="213"/>
      <c r="H501" s="213"/>
      <c r="I501" s="346"/>
      <c r="J501" s="135"/>
      <c r="K501" s="259"/>
      <c r="L501" s="211"/>
    </row>
    <row r="502" spans="3:12" x14ac:dyDescent="0.35">
      <c r="C502"/>
      <c r="D502" s="21"/>
      <c r="E502" s="21"/>
      <c r="F502" s="213"/>
      <c r="G502" s="213"/>
      <c r="H502" s="213"/>
      <c r="I502" s="346"/>
      <c r="J502" s="135"/>
      <c r="K502" s="259"/>
      <c r="L502" s="211"/>
    </row>
    <row r="503" spans="3:12" x14ac:dyDescent="0.35">
      <c r="C503"/>
      <c r="D503" s="21"/>
      <c r="E503" s="21"/>
      <c r="F503" s="213"/>
      <c r="G503" s="213"/>
      <c r="H503" s="213"/>
      <c r="I503" s="346"/>
      <c r="J503" s="135"/>
      <c r="K503" s="259"/>
      <c r="L503" s="211"/>
    </row>
    <row r="504" spans="3:12" x14ac:dyDescent="0.35">
      <c r="C504"/>
      <c r="D504" s="21"/>
      <c r="E504" s="21"/>
      <c r="F504" s="213"/>
      <c r="G504" s="213"/>
      <c r="H504" s="213"/>
      <c r="I504" s="346"/>
      <c r="J504" s="135"/>
      <c r="K504" s="259"/>
      <c r="L504" s="211"/>
    </row>
    <row r="505" spans="3:12" x14ac:dyDescent="0.35">
      <c r="C505"/>
      <c r="D505" s="21"/>
      <c r="E505" s="21"/>
      <c r="F505" s="213"/>
      <c r="G505" s="213"/>
      <c r="H505" s="213"/>
      <c r="I505" s="346"/>
      <c r="J505" s="135"/>
      <c r="K505" s="259"/>
      <c r="L505" s="211"/>
    </row>
    <row r="506" spans="3:12" x14ac:dyDescent="0.35">
      <c r="C506"/>
      <c r="D506" s="21"/>
      <c r="E506" s="21"/>
      <c r="F506" s="213"/>
      <c r="G506" s="213"/>
      <c r="H506" s="213"/>
      <c r="I506" s="346"/>
      <c r="J506" s="135"/>
      <c r="K506" s="259"/>
      <c r="L506" s="211"/>
    </row>
    <row r="507" spans="3:12" x14ac:dyDescent="0.35">
      <c r="C507"/>
      <c r="D507" s="21"/>
      <c r="E507" s="21"/>
      <c r="F507" s="213"/>
      <c r="G507" s="213"/>
      <c r="H507" s="213"/>
      <c r="I507" s="346"/>
      <c r="J507" s="135"/>
      <c r="K507" s="259"/>
      <c r="L507" s="211"/>
    </row>
    <row r="508" spans="3:12" x14ac:dyDescent="0.35">
      <c r="C508"/>
      <c r="D508" s="21"/>
      <c r="E508" s="21"/>
      <c r="F508" s="213"/>
      <c r="G508" s="213"/>
      <c r="H508" s="213"/>
      <c r="I508" s="346"/>
      <c r="J508" s="135"/>
      <c r="K508" s="259"/>
      <c r="L508" s="211"/>
    </row>
    <row r="509" spans="3:12" x14ac:dyDescent="0.35">
      <c r="C509"/>
      <c r="D509" s="21"/>
      <c r="E509" s="21"/>
      <c r="F509" s="213"/>
      <c r="G509" s="213"/>
      <c r="H509" s="213"/>
      <c r="I509" s="346"/>
      <c r="J509" s="135"/>
      <c r="K509" s="259"/>
      <c r="L509" s="211"/>
    </row>
    <row r="510" spans="3:12" x14ac:dyDescent="0.35">
      <c r="C510"/>
      <c r="D510" s="21"/>
      <c r="E510" s="21"/>
      <c r="F510" s="213"/>
      <c r="G510" s="213"/>
      <c r="H510" s="213"/>
      <c r="I510" s="346"/>
      <c r="J510" s="135"/>
      <c r="K510" s="259"/>
      <c r="L510" s="211"/>
    </row>
    <row r="511" spans="3:12" x14ac:dyDescent="0.35">
      <c r="C511"/>
      <c r="D511" s="21"/>
      <c r="E511" s="21"/>
      <c r="F511" s="213"/>
      <c r="G511" s="213"/>
      <c r="H511" s="213"/>
      <c r="I511" s="346"/>
      <c r="J511" s="135"/>
      <c r="K511" s="259"/>
      <c r="L511" s="211"/>
    </row>
    <row r="512" spans="3:12" x14ac:dyDescent="0.35">
      <c r="C512"/>
      <c r="D512" s="21"/>
      <c r="E512" s="21"/>
      <c r="F512" s="213"/>
      <c r="G512" s="213"/>
      <c r="H512" s="213"/>
      <c r="I512" s="346"/>
      <c r="J512" s="135"/>
      <c r="K512" s="259"/>
      <c r="L512" s="211"/>
    </row>
    <row r="513" spans="3:12" x14ac:dyDescent="0.35">
      <c r="C513"/>
      <c r="D513" s="21"/>
      <c r="E513" s="21"/>
      <c r="F513" s="213"/>
      <c r="G513" s="213"/>
      <c r="H513" s="213"/>
      <c r="I513" s="346"/>
      <c r="J513" s="135"/>
      <c r="K513" s="259"/>
      <c r="L513" s="211"/>
    </row>
    <row r="514" spans="3:12" x14ac:dyDescent="0.35">
      <c r="C514"/>
      <c r="D514" s="21"/>
      <c r="E514" s="21"/>
      <c r="F514" s="213"/>
      <c r="G514" s="213"/>
      <c r="H514" s="213"/>
      <c r="I514" s="346"/>
      <c r="J514" s="135"/>
      <c r="K514" s="259"/>
      <c r="L514" s="211"/>
    </row>
    <row r="515" spans="3:12" x14ac:dyDescent="0.35">
      <c r="C515"/>
      <c r="D515" s="21"/>
      <c r="E515" s="21"/>
      <c r="F515" s="213"/>
      <c r="G515" s="213"/>
      <c r="H515" s="213"/>
      <c r="I515" s="346"/>
      <c r="J515" s="135"/>
      <c r="K515" s="259"/>
      <c r="L515" s="211"/>
    </row>
    <row r="516" spans="3:12" x14ac:dyDescent="0.35">
      <c r="C516"/>
      <c r="D516" s="21"/>
      <c r="E516" s="21"/>
      <c r="F516" s="213"/>
      <c r="G516" s="213"/>
      <c r="H516" s="213"/>
      <c r="I516" s="346"/>
      <c r="J516" s="135"/>
      <c r="K516" s="259"/>
      <c r="L516" s="211"/>
    </row>
    <row r="517" spans="3:12" x14ac:dyDescent="0.35">
      <c r="C517"/>
      <c r="D517" s="21"/>
      <c r="E517" s="21"/>
      <c r="F517" s="213"/>
      <c r="G517" s="213"/>
      <c r="H517" s="213"/>
      <c r="I517" s="346"/>
      <c r="J517" s="135"/>
      <c r="K517" s="259"/>
      <c r="L517" s="211"/>
    </row>
    <row r="518" spans="3:12" x14ac:dyDescent="0.35">
      <c r="C518"/>
      <c r="D518" s="21"/>
      <c r="E518" s="21"/>
      <c r="F518" s="213"/>
      <c r="G518" s="213"/>
      <c r="H518" s="213"/>
      <c r="I518" s="346"/>
      <c r="J518" s="135"/>
      <c r="K518" s="259"/>
      <c r="L518" s="211"/>
    </row>
    <row r="519" spans="3:12" x14ac:dyDescent="0.35">
      <c r="C519"/>
      <c r="D519" s="21"/>
      <c r="E519" s="21"/>
      <c r="F519" s="213"/>
      <c r="G519" s="213"/>
      <c r="H519" s="213"/>
      <c r="I519" s="346"/>
      <c r="J519" s="135"/>
      <c r="K519" s="259"/>
      <c r="L519" s="211"/>
    </row>
    <row r="520" spans="3:12" x14ac:dyDescent="0.35">
      <c r="C520"/>
      <c r="D520" s="21"/>
      <c r="E520" s="21"/>
      <c r="F520" s="213"/>
      <c r="G520" s="213"/>
      <c r="H520" s="213"/>
      <c r="I520" s="346"/>
      <c r="J520" s="135"/>
      <c r="K520" s="259"/>
      <c r="L520" s="211"/>
    </row>
    <row r="521" spans="3:12" x14ac:dyDescent="0.35">
      <c r="C521"/>
      <c r="D521" s="21"/>
      <c r="E521" s="21"/>
      <c r="F521" s="213"/>
      <c r="G521" s="213"/>
      <c r="H521" s="213"/>
      <c r="I521" s="346"/>
      <c r="J521" s="135"/>
      <c r="K521" s="259"/>
      <c r="L521" s="211"/>
    </row>
    <row r="522" spans="3:12" x14ac:dyDescent="0.35">
      <c r="C522"/>
      <c r="D522" s="21"/>
      <c r="E522" s="21"/>
      <c r="F522" s="213"/>
      <c r="G522" s="213"/>
      <c r="H522" s="213"/>
      <c r="I522" s="346"/>
      <c r="J522" s="135"/>
      <c r="K522" s="259"/>
      <c r="L522" s="211"/>
    </row>
    <row r="523" spans="3:12" x14ac:dyDescent="0.35">
      <c r="C523"/>
      <c r="D523" s="21"/>
      <c r="E523" s="21"/>
      <c r="F523" s="213"/>
      <c r="G523" s="213"/>
      <c r="H523" s="213"/>
      <c r="I523" s="346"/>
      <c r="J523" s="135"/>
      <c r="K523" s="259"/>
      <c r="L523" s="211"/>
    </row>
    <row r="524" spans="3:12" x14ac:dyDescent="0.35">
      <c r="C524"/>
      <c r="D524" s="21"/>
      <c r="E524" s="21"/>
      <c r="F524" s="213"/>
      <c r="G524" s="213"/>
      <c r="H524" s="213"/>
      <c r="I524" s="346"/>
      <c r="J524" s="135"/>
      <c r="K524" s="259"/>
      <c r="L524" s="211"/>
    </row>
    <row r="525" spans="3:12" x14ac:dyDescent="0.35">
      <c r="C525"/>
      <c r="D525" s="21"/>
      <c r="E525" s="21"/>
      <c r="F525" s="213"/>
      <c r="G525" s="213"/>
      <c r="H525" s="213"/>
      <c r="I525" s="346"/>
      <c r="J525" s="135"/>
      <c r="K525" s="259"/>
      <c r="L525" s="211"/>
    </row>
    <row r="526" spans="3:12" x14ac:dyDescent="0.35">
      <c r="C526"/>
      <c r="D526" s="21"/>
      <c r="E526" s="21"/>
      <c r="F526" s="213"/>
      <c r="G526" s="213"/>
      <c r="H526" s="213"/>
      <c r="I526" s="346"/>
      <c r="J526" s="135"/>
      <c r="K526" s="259"/>
      <c r="L526" s="211"/>
    </row>
    <row r="527" spans="3:12" x14ac:dyDescent="0.35">
      <c r="C527"/>
      <c r="D527" s="21"/>
      <c r="E527" s="21"/>
      <c r="F527" s="213"/>
      <c r="G527" s="213"/>
      <c r="H527" s="213"/>
      <c r="I527" s="346"/>
      <c r="J527" s="135"/>
      <c r="K527" s="259"/>
      <c r="L527" s="211"/>
    </row>
    <row r="528" spans="3:12" x14ac:dyDescent="0.35">
      <c r="C528"/>
      <c r="D528" s="21"/>
      <c r="E528" s="21"/>
      <c r="F528" s="213"/>
      <c r="G528" s="213"/>
      <c r="H528" s="213"/>
      <c r="I528" s="346"/>
      <c r="J528" s="135"/>
      <c r="K528" s="259"/>
      <c r="L528" s="211"/>
    </row>
    <row r="529" spans="3:12" x14ac:dyDescent="0.35">
      <c r="C529"/>
      <c r="D529" s="21"/>
      <c r="E529" s="21"/>
      <c r="F529" s="213"/>
      <c r="G529" s="213"/>
      <c r="H529" s="213"/>
      <c r="I529" s="346"/>
      <c r="J529" s="135"/>
      <c r="K529" s="259"/>
      <c r="L529" s="211"/>
    </row>
    <row r="530" spans="3:12" x14ac:dyDescent="0.35">
      <c r="C530"/>
      <c r="D530" s="21"/>
      <c r="E530" s="21"/>
      <c r="F530" s="213"/>
      <c r="G530" s="213"/>
      <c r="H530" s="213"/>
      <c r="I530" s="346"/>
      <c r="J530" s="135"/>
      <c r="K530" s="259"/>
      <c r="L530" s="211"/>
    </row>
    <row r="531" spans="3:12" x14ac:dyDescent="0.35">
      <c r="C531"/>
      <c r="D531" s="21"/>
      <c r="E531" s="21"/>
      <c r="F531" s="213"/>
      <c r="G531" s="213"/>
      <c r="H531" s="213"/>
      <c r="I531" s="346"/>
      <c r="J531" s="135"/>
      <c r="K531" s="259"/>
      <c r="L531" s="211"/>
    </row>
    <row r="532" spans="3:12" x14ac:dyDescent="0.35">
      <c r="C532"/>
      <c r="D532" s="21"/>
      <c r="E532" s="21"/>
      <c r="F532" s="213"/>
      <c r="G532" s="213"/>
      <c r="H532" s="213"/>
      <c r="I532" s="346"/>
      <c r="J532" s="135"/>
      <c r="K532" s="259"/>
      <c r="L532" s="211"/>
    </row>
    <row r="533" spans="3:12" x14ac:dyDescent="0.35">
      <c r="C533"/>
      <c r="D533" s="21"/>
      <c r="E533" s="21"/>
      <c r="F533" s="213"/>
      <c r="G533" s="213"/>
      <c r="H533" s="213"/>
      <c r="I533" s="346"/>
      <c r="J533" s="135"/>
      <c r="K533" s="259"/>
      <c r="L533" s="211"/>
    </row>
    <row r="534" spans="3:12" x14ac:dyDescent="0.35">
      <c r="C534"/>
      <c r="D534" s="21"/>
      <c r="E534" s="21"/>
      <c r="F534" s="213"/>
      <c r="G534" s="213"/>
      <c r="H534" s="213"/>
      <c r="I534" s="346"/>
      <c r="J534" s="135"/>
      <c r="K534" s="259"/>
      <c r="L534" s="211"/>
    </row>
    <row r="535" spans="3:12" x14ac:dyDescent="0.35">
      <c r="C535"/>
      <c r="D535" s="21"/>
      <c r="E535" s="21"/>
      <c r="F535" s="213"/>
      <c r="G535" s="213"/>
      <c r="H535" s="213"/>
      <c r="I535" s="346"/>
      <c r="J535" s="135"/>
      <c r="K535" s="259"/>
      <c r="L535" s="211"/>
    </row>
    <row r="536" spans="3:12" x14ac:dyDescent="0.35">
      <c r="C536"/>
      <c r="D536" s="21"/>
      <c r="E536" s="21"/>
      <c r="F536" s="213"/>
      <c r="G536" s="213"/>
      <c r="H536" s="213"/>
      <c r="I536" s="346"/>
      <c r="J536" s="135"/>
      <c r="K536" s="259"/>
      <c r="L536" s="211"/>
    </row>
    <row r="537" spans="3:12" x14ac:dyDescent="0.35">
      <c r="C537"/>
      <c r="D537" s="21"/>
      <c r="E537" s="21"/>
      <c r="F537" s="213"/>
      <c r="G537" s="213"/>
      <c r="H537" s="213"/>
      <c r="I537" s="346"/>
      <c r="J537" s="135"/>
      <c r="K537" s="259"/>
      <c r="L537" s="211"/>
    </row>
    <row r="538" spans="3:12" x14ac:dyDescent="0.35">
      <c r="C538"/>
      <c r="D538" s="21"/>
      <c r="E538" s="21"/>
      <c r="F538" s="213"/>
      <c r="G538" s="213"/>
      <c r="H538" s="213"/>
      <c r="I538" s="346"/>
      <c r="J538" s="135"/>
      <c r="K538" s="259"/>
      <c r="L538" s="211"/>
    </row>
    <row r="539" spans="3:12" x14ac:dyDescent="0.35">
      <c r="C539"/>
      <c r="D539" s="21"/>
      <c r="E539" s="21"/>
      <c r="F539" s="213"/>
      <c r="G539" s="213"/>
      <c r="H539" s="213"/>
      <c r="I539" s="346"/>
      <c r="J539" s="135"/>
      <c r="K539" s="259"/>
      <c r="L539" s="211"/>
    </row>
    <row r="540" spans="3:12" x14ac:dyDescent="0.35">
      <c r="C540"/>
      <c r="D540" s="21"/>
      <c r="E540" s="21"/>
      <c r="F540" s="213"/>
      <c r="G540" s="213"/>
      <c r="H540" s="213"/>
      <c r="I540" s="346"/>
      <c r="J540" s="135"/>
      <c r="K540" s="259"/>
      <c r="L540" s="211"/>
    </row>
    <row r="541" spans="3:12" x14ac:dyDescent="0.35">
      <c r="C541"/>
      <c r="D541" s="21"/>
      <c r="E541" s="21"/>
      <c r="F541" s="213"/>
      <c r="G541" s="213"/>
      <c r="H541" s="213"/>
      <c r="I541" s="346"/>
      <c r="J541" s="135"/>
      <c r="K541" s="259"/>
      <c r="L541" s="211"/>
    </row>
    <row r="542" spans="3:12" x14ac:dyDescent="0.35">
      <c r="C542"/>
      <c r="D542" s="21"/>
      <c r="E542" s="21"/>
      <c r="F542" s="213"/>
      <c r="G542" s="213"/>
      <c r="H542" s="213"/>
      <c r="I542" s="346"/>
      <c r="J542" s="135"/>
      <c r="K542" s="259"/>
      <c r="L542" s="211"/>
    </row>
    <row r="543" spans="3:12" x14ac:dyDescent="0.35">
      <c r="C543"/>
      <c r="D543" s="21"/>
      <c r="E543" s="21"/>
      <c r="F543" s="213"/>
      <c r="G543" s="213"/>
      <c r="H543" s="213"/>
      <c r="I543" s="346"/>
      <c r="J543" s="135"/>
      <c r="K543" s="259"/>
      <c r="L543" s="211"/>
    </row>
    <row r="544" spans="3:12" x14ac:dyDescent="0.35">
      <c r="C544"/>
      <c r="D544" s="21"/>
      <c r="E544" s="21"/>
      <c r="F544" s="213"/>
      <c r="G544" s="213"/>
      <c r="H544" s="213"/>
      <c r="I544" s="346"/>
      <c r="J544" s="135"/>
      <c r="K544" s="259"/>
      <c r="L544" s="211"/>
    </row>
    <row r="545" spans="3:12" x14ac:dyDescent="0.35">
      <c r="C545"/>
      <c r="D545" s="21"/>
      <c r="E545" s="21"/>
      <c r="F545" s="213"/>
      <c r="G545" s="213"/>
      <c r="H545" s="213"/>
      <c r="I545" s="346"/>
      <c r="J545" s="135"/>
      <c r="K545" s="259"/>
      <c r="L545" s="211"/>
    </row>
    <row r="546" spans="3:12" x14ac:dyDescent="0.35">
      <c r="C546"/>
      <c r="D546" s="21"/>
      <c r="E546" s="21"/>
      <c r="F546" s="213"/>
      <c r="G546" s="213"/>
      <c r="H546" s="213"/>
      <c r="I546" s="346"/>
      <c r="J546" s="135"/>
      <c r="K546" s="259"/>
      <c r="L546" s="211"/>
    </row>
    <row r="547" spans="3:12" x14ac:dyDescent="0.35">
      <c r="C547"/>
      <c r="D547" s="21"/>
      <c r="E547" s="21"/>
      <c r="F547" s="213"/>
      <c r="G547" s="213"/>
      <c r="H547" s="213"/>
      <c r="I547" s="346"/>
      <c r="J547" s="135"/>
      <c r="K547" s="259"/>
      <c r="L547" s="211"/>
    </row>
    <row r="548" spans="3:12" x14ac:dyDescent="0.35">
      <c r="C548"/>
      <c r="D548" s="21"/>
      <c r="E548" s="21"/>
      <c r="F548" s="213"/>
      <c r="G548" s="213"/>
      <c r="H548" s="213"/>
      <c r="I548" s="346"/>
      <c r="J548" s="135"/>
      <c r="K548" s="259"/>
      <c r="L548" s="211"/>
    </row>
    <row r="549" spans="3:12" x14ac:dyDescent="0.35">
      <c r="C549"/>
      <c r="D549" s="21"/>
      <c r="E549" s="21"/>
      <c r="F549" s="213"/>
      <c r="G549" s="213"/>
      <c r="H549" s="213"/>
      <c r="I549" s="346"/>
      <c r="J549" s="135"/>
      <c r="K549" s="259"/>
      <c r="L549" s="211"/>
    </row>
    <row r="550" spans="3:12" x14ac:dyDescent="0.35">
      <c r="C550"/>
      <c r="D550" s="21"/>
      <c r="E550" s="21"/>
      <c r="F550" s="213"/>
      <c r="G550" s="213"/>
      <c r="H550" s="213"/>
      <c r="I550" s="346"/>
      <c r="J550" s="135"/>
      <c r="K550" s="259"/>
      <c r="L550" s="211"/>
    </row>
    <row r="551" spans="3:12" x14ac:dyDescent="0.35">
      <c r="C551"/>
      <c r="D551" s="21"/>
      <c r="E551" s="21"/>
      <c r="F551" s="213"/>
      <c r="G551" s="213"/>
      <c r="H551" s="213"/>
      <c r="I551" s="346"/>
      <c r="J551" s="135"/>
      <c r="K551" s="259"/>
      <c r="L551" s="211"/>
    </row>
    <row r="552" spans="3:12" x14ac:dyDescent="0.35">
      <c r="C552"/>
      <c r="D552" s="21"/>
      <c r="E552" s="21"/>
      <c r="F552" s="213"/>
      <c r="G552" s="213"/>
      <c r="H552" s="213"/>
      <c r="I552" s="346"/>
      <c r="J552" s="135"/>
      <c r="K552" s="259"/>
      <c r="L552" s="211"/>
    </row>
    <row r="553" spans="3:12" x14ac:dyDescent="0.35">
      <c r="C553"/>
      <c r="D553" s="21"/>
      <c r="E553" s="21"/>
      <c r="F553" s="213"/>
      <c r="G553" s="213"/>
      <c r="H553" s="213"/>
      <c r="I553" s="346"/>
      <c r="J553" s="135"/>
      <c r="K553" s="259"/>
      <c r="L553" s="211"/>
    </row>
    <row r="554" spans="3:12" x14ac:dyDescent="0.35">
      <c r="C554"/>
      <c r="D554" s="21"/>
      <c r="E554" s="21"/>
      <c r="F554" s="213"/>
      <c r="G554" s="213"/>
      <c r="H554" s="213"/>
      <c r="I554" s="346"/>
      <c r="J554" s="135"/>
      <c r="K554" s="259"/>
      <c r="L554" s="211"/>
    </row>
    <row r="555" spans="3:12" x14ac:dyDescent="0.35">
      <c r="C555"/>
      <c r="D555" s="21"/>
      <c r="E555" s="21"/>
      <c r="F555" s="213"/>
      <c r="G555" s="213"/>
      <c r="H555" s="213"/>
      <c r="I555" s="346"/>
      <c r="J555" s="135"/>
      <c r="K555" s="259"/>
      <c r="L555" s="211"/>
    </row>
    <row r="556" spans="3:12" x14ac:dyDescent="0.35">
      <c r="C556"/>
      <c r="D556" s="21"/>
      <c r="E556" s="21"/>
      <c r="F556" s="213"/>
      <c r="G556" s="213"/>
      <c r="H556" s="213"/>
      <c r="I556" s="346"/>
      <c r="J556" s="135"/>
      <c r="K556" s="259"/>
      <c r="L556" s="211"/>
    </row>
    <row r="557" spans="3:12" x14ac:dyDescent="0.35">
      <c r="C557"/>
      <c r="D557" s="21"/>
      <c r="E557" s="21"/>
      <c r="F557" s="213"/>
      <c r="G557" s="213"/>
      <c r="H557" s="213"/>
      <c r="I557" s="346"/>
      <c r="J557" s="135"/>
      <c r="K557" s="259"/>
      <c r="L557" s="211"/>
    </row>
    <row r="558" spans="3:12" x14ac:dyDescent="0.35">
      <c r="C558"/>
      <c r="D558" s="21"/>
      <c r="E558" s="21"/>
      <c r="F558" s="213"/>
      <c r="G558" s="213"/>
      <c r="H558" s="213"/>
      <c r="I558" s="346"/>
      <c r="J558" s="135"/>
      <c r="K558" s="259"/>
      <c r="L558" s="211"/>
    </row>
    <row r="559" spans="3:12" x14ac:dyDescent="0.35">
      <c r="C559"/>
      <c r="D559" s="21"/>
      <c r="E559" s="21"/>
      <c r="F559" s="213"/>
      <c r="G559" s="213"/>
      <c r="H559" s="213"/>
      <c r="I559" s="346"/>
      <c r="J559" s="135"/>
      <c r="K559" s="259"/>
      <c r="L559" s="211"/>
    </row>
    <row r="560" spans="3:12" x14ac:dyDescent="0.35">
      <c r="C560"/>
      <c r="D560" s="21"/>
      <c r="E560" s="21"/>
      <c r="F560" s="213"/>
      <c r="G560" s="213"/>
      <c r="H560" s="213"/>
      <c r="I560" s="346"/>
      <c r="J560" s="135"/>
      <c r="K560" s="259"/>
      <c r="L560" s="211"/>
    </row>
    <row r="561" spans="3:12" x14ac:dyDescent="0.35">
      <c r="C561"/>
      <c r="D561" s="21"/>
      <c r="E561" s="21"/>
      <c r="F561" s="213"/>
      <c r="G561" s="213"/>
      <c r="H561" s="213"/>
      <c r="I561" s="346"/>
      <c r="J561" s="135"/>
      <c r="K561" s="259"/>
      <c r="L561" s="211"/>
    </row>
    <row r="562" spans="3:12" x14ac:dyDescent="0.35">
      <c r="C562"/>
      <c r="D562" s="21"/>
      <c r="E562" s="21"/>
      <c r="F562" s="213"/>
      <c r="G562" s="213"/>
      <c r="H562" s="213"/>
      <c r="I562" s="346"/>
      <c r="J562" s="135"/>
      <c r="K562" s="259"/>
      <c r="L562" s="211"/>
    </row>
    <row r="563" spans="3:12" x14ac:dyDescent="0.35">
      <c r="C563"/>
      <c r="D563" s="21"/>
      <c r="E563" s="21"/>
      <c r="F563" s="213"/>
      <c r="G563" s="213"/>
      <c r="H563" s="213"/>
      <c r="I563" s="346"/>
      <c r="J563" s="135"/>
      <c r="K563" s="259"/>
      <c r="L563" s="211"/>
    </row>
    <row r="564" spans="3:12" x14ac:dyDescent="0.35">
      <c r="C564"/>
      <c r="D564" s="21"/>
      <c r="E564" s="21"/>
      <c r="F564" s="213"/>
      <c r="G564" s="213"/>
      <c r="H564" s="213"/>
      <c r="I564" s="346"/>
      <c r="J564" s="135"/>
      <c r="K564" s="259"/>
      <c r="L564" s="211"/>
    </row>
    <row r="565" spans="3:12" x14ac:dyDescent="0.35">
      <c r="C565"/>
      <c r="D565" s="21"/>
      <c r="E565" s="21"/>
      <c r="F565" s="213"/>
      <c r="G565" s="213"/>
      <c r="H565" s="213"/>
      <c r="I565" s="346"/>
      <c r="J565" s="135"/>
      <c r="K565" s="259"/>
      <c r="L565" s="211"/>
    </row>
    <row r="566" spans="3:12" x14ac:dyDescent="0.35">
      <c r="C566"/>
      <c r="D566" s="21"/>
      <c r="E566" s="21"/>
      <c r="F566" s="213"/>
      <c r="G566" s="213"/>
      <c r="H566" s="213"/>
      <c r="I566" s="346"/>
      <c r="J566" s="135"/>
      <c r="K566" s="259"/>
      <c r="L566" s="211"/>
    </row>
    <row r="567" spans="3:12" x14ac:dyDescent="0.35">
      <c r="C567"/>
      <c r="D567" s="21"/>
      <c r="E567" s="21"/>
      <c r="F567" s="213"/>
      <c r="G567" s="213"/>
      <c r="H567" s="213"/>
      <c r="I567" s="346"/>
      <c r="J567" s="135"/>
      <c r="K567" s="259"/>
      <c r="L567" s="211"/>
    </row>
    <row r="568" spans="3:12" x14ac:dyDescent="0.35">
      <c r="C568"/>
      <c r="D568" s="21"/>
      <c r="E568" s="21"/>
      <c r="F568" s="213"/>
      <c r="G568" s="213"/>
      <c r="H568" s="213"/>
      <c r="I568" s="346"/>
      <c r="J568" s="135"/>
      <c r="K568" s="259"/>
      <c r="L568" s="211"/>
    </row>
    <row r="569" spans="3:12" x14ac:dyDescent="0.35">
      <c r="C569"/>
      <c r="D569" s="21"/>
      <c r="E569" s="21"/>
      <c r="F569" s="213"/>
      <c r="G569" s="213"/>
      <c r="H569" s="213"/>
      <c r="I569" s="346"/>
      <c r="J569" s="135"/>
      <c r="K569" s="259"/>
      <c r="L569" s="211"/>
    </row>
    <row r="570" spans="3:12" x14ac:dyDescent="0.35">
      <c r="C570"/>
      <c r="D570" s="21"/>
      <c r="E570" s="21"/>
      <c r="F570" s="213"/>
      <c r="G570" s="213"/>
      <c r="H570" s="213"/>
      <c r="I570" s="346"/>
      <c r="J570" s="135"/>
      <c r="K570" s="259"/>
      <c r="L570" s="211"/>
    </row>
    <row r="571" spans="3:12" x14ac:dyDescent="0.35">
      <c r="C571"/>
      <c r="D571" s="21"/>
      <c r="E571" s="21"/>
      <c r="F571" s="213"/>
      <c r="G571" s="213"/>
      <c r="H571" s="213"/>
      <c r="I571" s="346"/>
      <c r="J571" s="135"/>
      <c r="K571" s="259"/>
      <c r="L571" s="211"/>
    </row>
    <row r="572" spans="3:12" x14ac:dyDescent="0.35">
      <c r="C572"/>
      <c r="D572" s="21"/>
      <c r="E572" s="21"/>
      <c r="F572" s="213"/>
      <c r="G572" s="213"/>
      <c r="H572" s="213"/>
      <c r="I572" s="346"/>
      <c r="J572" s="135"/>
      <c r="K572" s="259"/>
      <c r="L572" s="211"/>
    </row>
    <row r="573" spans="3:12" x14ac:dyDescent="0.35">
      <c r="C573"/>
      <c r="D573" s="21"/>
      <c r="E573" s="21"/>
      <c r="F573" s="213"/>
      <c r="G573" s="213"/>
      <c r="H573" s="213"/>
      <c r="I573" s="346"/>
      <c r="J573" s="135"/>
      <c r="K573" s="259"/>
      <c r="L573" s="211"/>
    </row>
    <row r="574" spans="3:12" x14ac:dyDescent="0.35">
      <c r="C574"/>
      <c r="D574" s="21"/>
      <c r="E574" s="21"/>
      <c r="F574" s="213"/>
      <c r="G574" s="213"/>
      <c r="H574" s="213"/>
      <c r="I574" s="346"/>
      <c r="J574" s="135"/>
      <c r="K574" s="259"/>
      <c r="L574" s="211"/>
    </row>
    <row r="575" spans="3:12" x14ac:dyDescent="0.35">
      <c r="C575"/>
      <c r="D575" s="21"/>
      <c r="E575" s="21"/>
      <c r="F575" s="213"/>
      <c r="G575" s="213"/>
      <c r="H575" s="213"/>
      <c r="I575" s="346"/>
      <c r="J575" s="135"/>
      <c r="K575" s="259"/>
      <c r="L575" s="211"/>
    </row>
    <row r="576" spans="3:12" x14ac:dyDescent="0.35">
      <c r="C576"/>
      <c r="D576" s="21"/>
      <c r="E576" s="21"/>
      <c r="F576" s="213"/>
      <c r="G576" s="213"/>
      <c r="H576" s="213"/>
      <c r="I576" s="346"/>
      <c r="J576" s="135"/>
      <c r="K576" s="259"/>
      <c r="L576" s="211"/>
    </row>
    <row r="577" spans="3:12" x14ac:dyDescent="0.35">
      <c r="C577"/>
      <c r="D577" s="21"/>
      <c r="E577" s="21"/>
      <c r="F577" s="213"/>
      <c r="G577" s="213"/>
      <c r="H577" s="213"/>
      <c r="I577" s="346"/>
      <c r="J577" s="135"/>
      <c r="K577" s="259"/>
      <c r="L577" s="211"/>
    </row>
    <row r="578" spans="3:12" x14ac:dyDescent="0.35">
      <c r="C578"/>
      <c r="D578" s="21"/>
      <c r="E578" s="21"/>
      <c r="F578" s="213"/>
      <c r="G578" s="213"/>
      <c r="H578" s="213"/>
      <c r="I578" s="346"/>
      <c r="J578" s="135"/>
      <c r="K578" s="259"/>
      <c r="L578" s="211"/>
    </row>
    <row r="579" spans="3:12" x14ac:dyDescent="0.35">
      <c r="C579"/>
      <c r="D579" s="21"/>
      <c r="E579" s="21"/>
      <c r="F579" s="213"/>
      <c r="G579" s="213"/>
      <c r="H579" s="213"/>
      <c r="I579" s="346"/>
      <c r="J579" s="135"/>
      <c r="K579" s="259"/>
      <c r="L579" s="211"/>
    </row>
    <row r="580" spans="3:12" x14ac:dyDescent="0.35">
      <c r="C580"/>
      <c r="D580" s="21"/>
      <c r="E580" s="21"/>
      <c r="F580" s="213"/>
      <c r="G580" s="213"/>
      <c r="H580" s="213"/>
      <c r="I580" s="346"/>
      <c r="J580" s="135"/>
      <c r="K580" s="259"/>
      <c r="L580" s="211"/>
    </row>
    <row r="581" spans="3:12" x14ac:dyDescent="0.35">
      <c r="C581"/>
      <c r="D581" s="21"/>
      <c r="E581" s="21"/>
      <c r="F581" s="213"/>
      <c r="G581" s="213"/>
      <c r="H581" s="213"/>
      <c r="I581" s="346"/>
      <c r="J581" s="135"/>
      <c r="K581" s="259"/>
      <c r="L581" s="211"/>
    </row>
    <row r="582" spans="3:12" x14ac:dyDescent="0.35">
      <c r="C582"/>
      <c r="D582" s="21"/>
      <c r="E582" s="21"/>
      <c r="F582" s="213"/>
      <c r="G582" s="213"/>
      <c r="H582" s="213"/>
      <c r="I582" s="346"/>
      <c r="J582" s="135"/>
      <c r="K582" s="259"/>
      <c r="L582" s="211"/>
    </row>
    <row r="583" spans="3:12" x14ac:dyDescent="0.35">
      <c r="C583"/>
      <c r="D583" s="21"/>
      <c r="E583" s="21"/>
      <c r="F583" s="213"/>
      <c r="G583" s="213"/>
      <c r="H583" s="213"/>
      <c r="I583" s="346"/>
      <c r="J583" s="135"/>
      <c r="K583" s="259"/>
      <c r="L583" s="211"/>
    </row>
    <row r="584" spans="3:12" x14ac:dyDescent="0.35">
      <c r="C584"/>
      <c r="D584" s="21"/>
      <c r="E584" s="21"/>
      <c r="F584" s="213"/>
      <c r="G584" s="213"/>
      <c r="H584" s="213"/>
      <c r="I584" s="346"/>
      <c r="J584" s="135"/>
      <c r="K584" s="259"/>
      <c r="L584" s="211"/>
    </row>
    <row r="585" spans="3:12" x14ac:dyDescent="0.35">
      <c r="C585"/>
      <c r="D585" s="21"/>
      <c r="E585" s="21"/>
      <c r="F585" s="213"/>
      <c r="G585" s="213"/>
      <c r="H585" s="213"/>
      <c r="I585" s="346"/>
      <c r="J585" s="135"/>
      <c r="K585" s="259"/>
      <c r="L585" s="211"/>
    </row>
    <row r="586" spans="3:12" x14ac:dyDescent="0.35">
      <c r="C586"/>
      <c r="D586" s="21"/>
      <c r="E586" s="21"/>
      <c r="F586" s="213"/>
      <c r="G586" s="213"/>
      <c r="H586" s="213"/>
      <c r="I586" s="346"/>
      <c r="J586" s="135"/>
      <c r="K586" s="259"/>
      <c r="L586" s="211"/>
    </row>
    <row r="587" spans="3:12" x14ac:dyDescent="0.35">
      <c r="C587"/>
      <c r="D587" s="21"/>
      <c r="E587" s="21"/>
      <c r="F587" s="213"/>
      <c r="G587" s="213"/>
      <c r="H587" s="213"/>
      <c r="I587" s="346"/>
      <c r="J587" s="135"/>
      <c r="K587" s="259"/>
      <c r="L587" s="211"/>
    </row>
    <row r="588" spans="3:12" x14ac:dyDescent="0.35">
      <c r="C588"/>
      <c r="D588" s="21"/>
      <c r="E588" s="21"/>
      <c r="F588" s="213"/>
      <c r="G588" s="213"/>
      <c r="H588" s="213"/>
      <c r="I588" s="346"/>
      <c r="J588" s="135"/>
      <c r="K588" s="259"/>
      <c r="L588" s="211"/>
    </row>
    <row r="589" spans="3:12" x14ac:dyDescent="0.35">
      <c r="C589"/>
      <c r="D589" s="21"/>
      <c r="E589" s="21"/>
      <c r="F589" s="213"/>
      <c r="G589" s="213"/>
      <c r="H589" s="213"/>
      <c r="I589" s="346"/>
      <c r="J589" s="135"/>
      <c r="K589" s="259"/>
      <c r="L589" s="211"/>
    </row>
    <row r="590" spans="3:12" x14ac:dyDescent="0.35">
      <c r="C590"/>
      <c r="D590" s="21"/>
      <c r="E590" s="21"/>
      <c r="F590" s="213"/>
      <c r="G590" s="213"/>
      <c r="H590" s="213"/>
      <c r="I590" s="346"/>
      <c r="J590" s="135"/>
      <c r="K590" s="259"/>
      <c r="L590" s="211"/>
    </row>
    <row r="591" spans="3:12" x14ac:dyDescent="0.35">
      <c r="C591"/>
      <c r="D591" s="21"/>
      <c r="E591" s="21"/>
      <c r="F591" s="213"/>
      <c r="G591" s="213"/>
      <c r="H591" s="213"/>
      <c r="I591" s="346"/>
      <c r="J591" s="135"/>
      <c r="K591" s="259"/>
      <c r="L591" s="211"/>
    </row>
    <row r="592" spans="3:12" x14ac:dyDescent="0.35">
      <c r="C592"/>
      <c r="D592" s="21"/>
      <c r="E592" s="21"/>
      <c r="F592" s="213"/>
      <c r="G592" s="213"/>
      <c r="H592" s="213"/>
      <c r="I592" s="346"/>
      <c r="J592" s="135"/>
      <c r="K592" s="259"/>
      <c r="L592" s="211"/>
    </row>
    <row r="593" spans="3:12" x14ac:dyDescent="0.35">
      <c r="C593"/>
      <c r="D593" s="21"/>
      <c r="E593" s="21"/>
      <c r="F593" s="213"/>
      <c r="G593" s="213"/>
      <c r="H593" s="213"/>
      <c r="I593" s="346"/>
      <c r="J593" s="135"/>
      <c r="K593" s="259"/>
      <c r="L593" s="211"/>
    </row>
    <row r="594" spans="3:12" x14ac:dyDescent="0.35">
      <c r="C594"/>
      <c r="D594" s="21"/>
      <c r="E594" s="21"/>
      <c r="F594" s="213"/>
      <c r="G594" s="213"/>
      <c r="H594" s="213"/>
      <c r="I594" s="346"/>
      <c r="J594" s="135"/>
      <c r="K594" s="259"/>
      <c r="L594" s="211"/>
    </row>
    <row r="595" spans="3:12" x14ac:dyDescent="0.35">
      <c r="C595"/>
      <c r="D595" s="21"/>
      <c r="E595" s="21"/>
      <c r="F595" s="213"/>
      <c r="G595" s="213"/>
      <c r="H595" s="213"/>
      <c r="I595" s="346"/>
      <c r="J595" s="135"/>
      <c r="K595" s="259"/>
      <c r="L595" s="211"/>
    </row>
    <row r="596" spans="3:12" x14ac:dyDescent="0.35">
      <c r="C596"/>
      <c r="D596" s="21"/>
      <c r="E596" s="21"/>
      <c r="F596" s="213"/>
      <c r="G596" s="213"/>
      <c r="H596" s="213"/>
      <c r="I596" s="346"/>
      <c r="J596" s="135"/>
      <c r="K596" s="259"/>
      <c r="L596" s="211"/>
    </row>
    <row r="597" spans="3:12" x14ac:dyDescent="0.35">
      <c r="C597"/>
      <c r="D597" s="21"/>
      <c r="E597" s="21"/>
      <c r="F597" s="213"/>
      <c r="G597" s="213"/>
      <c r="H597" s="213"/>
      <c r="I597" s="346"/>
      <c r="J597" s="135"/>
      <c r="K597" s="259"/>
      <c r="L597" s="211"/>
    </row>
    <row r="598" spans="3:12" x14ac:dyDescent="0.35">
      <c r="C598"/>
      <c r="D598" s="21"/>
      <c r="E598" s="21"/>
      <c r="F598" s="213"/>
      <c r="G598" s="213"/>
      <c r="H598" s="213"/>
      <c r="I598" s="346"/>
      <c r="J598" s="135"/>
      <c r="K598" s="259"/>
      <c r="L598" s="211"/>
    </row>
    <row r="599" spans="3:12" x14ac:dyDescent="0.35">
      <c r="C599"/>
      <c r="D599" s="21"/>
      <c r="E599" s="21"/>
      <c r="F599" s="213"/>
      <c r="G599" s="213"/>
      <c r="H599" s="213"/>
      <c r="I599" s="346"/>
      <c r="J599" s="135"/>
      <c r="K599" s="259"/>
      <c r="L599" s="211"/>
    </row>
    <row r="600" spans="3:12" x14ac:dyDescent="0.35">
      <c r="C600"/>
      <c r="D600" s="21"/>
      <c r="E600" s="21"/>
      <c r="F600" s="213"/>
      <c r="G600" s="213"/>
      <c r="H600" s="213"/>
      <c r="I600" s="346"/>
      <c r="J600" s="135"/>
      <c r="K600" s="259"/>
      <c r="L600" s="211"/>
    </row>
    <row r="601" spans="3:12" x14ac:dyDescent="0.35">
      <c r="C601"/>
      <c r="D601" s="21"/>
      <c r="E601" s="21"/>
      <c r="F601" s="213"/>
      <c r="G601" s="213"/>
      <c r="H601" s="213"/>
      <c r="I601" s="346"/>
      <c r="J601" s="135"/>
      <c r="K601" s="259"/>
      <c r="L601" s="211"/>
    </row>
    <row r="602" spans="3:12" x14ac:dyDescent="0.35">
      <c r="C602"/>
      <c r="D602" s="21"/>
      <c r="E602" s="21"/>
      <c r="F602" s="213"/>
      <c r="G602" s="213"/>
      <c r="H602" s="213"/>
      <c r="I602" s="346"/>
      <c r="J602" s="135"/>
      <c r="K602" s="259"/>
      <c r="L602" s="211"/>
    </row>
    <row r="603" spans="3:12" x14ac:dyDescent="0.35">
      <c r="C603"/>
      <c r="D603" s="21"/>
      <c r="E603" s="21"/>
      <c r="F603" s="213"/>
      <c r="G603" s="213"/>
      <c r="H603" s="213"/>
      <c r="I603" s="346"/>
      <c r="J603" s="135"/>
      <c r="K603" s="259"/>
      <c r="L603" s="211"/>
    </row>
    <row r="604" spans="3:12" x14ac:dyDescent="0.35">
      <c r="C604"/>
      <c r="D604" s="21"/>
      <c r="E604" s="21"/>
      <c r="F604" s="213"/>
      <c r="G604" s="213"/>
      <c r="H604" s="213"/>
      <c r="I604" s="346"/>
      <c r="J604" s="135"/>
      <c r="K604" s="259"/>
      <c r="L604" s="211"/>
    </row>
    <row r="605" spans="3:12" x14ac:dyDescent="0.35">
      <c r="C605"/>
      <c r="D605" s="21"/>
      <c r="E605" s="21"/>
      <c r="F605" s="213"/>
      <c r="G605" s="213"/>
      <c r="H605" s="213"/>
      <c r="I605" s="346"/>
      <c r="J605" s="135"/>
      <c r="K605" s="259"/>
      <c r="L605" s="211"/>
    </row>
    <row r="606" spans="3:12" x14ac:dyDescent="0.35">
      <c r="C606"/>
      <c r="D606" s="21"/>
      <c r="E606" s="21"/>
      <c r="F606" s="213"/>
      <c r="G606" s="213"/>
      <c r="H606" s="213"/>
      <c r="I606" s="346"/>
      <c r="J606" s="135"/>
      <c r="K606" s="259"/>
      <c r="L606" s="211"/>
    </row>
    <row r="607" spans="3:12" x14ac:dyDescent="0.35">
      <c r="C607"/>
      <c r="D607" s="21"/>
      <c r="E607" s="21"/>
      <c r="F607" s="213"/>
      <c r="G607" s="213"/>
      <c r="H607" s="213"/>
      <c r="I607" s="346"/>
      <c r="J607" s="135"/>
      <c r="K607" s="259"/>
      <c r="L607" s="211"/>
    </row>
    <row r="608" spans="3:12" x14ac:dyDescent="0.35">
      <c r="C608"/>
      <c r="D608" s="21"/>
      <c r="E608" s="21"/>
      <c r="F608" s="213"/>
      <c r="G608" s="213"/>
      <c r="H608" s="213"/>
      <c r="I608" s="346"/>
      <c r="J608" s="135"/>
      <c r="K608" s="259"/>
      <c r="L608" s="211"/>
    </row>
    <row r="609" spans="3:12" x14ac:dyDescent="0.35">
      <c r="C609"/>
      <c r="D609" s="21"/>
      <c r="E609" s="21"/>
      <c r="F609" s="213"/>
      <c r="G609" s="213"/>
      <c r="H609" s="213"/>
      <c r="I609" s="346"/>
      <c r="J609" s="135"/>
      <c r="K609" s="259"/>
      <c r="L609" s="211"/>
    </row>
    <row r="610" spans="3:12" x14ac:dyDescent="0.35">
      <c r="C610"/>
      <c r="D610" s="21"/>
      <c r="E610" s="21"/>
      <c r="F610" s="213"/>
      <c r="G610" s="213"/>
      <c r="H610" s="213"/>
      <c r="I610" s="346"/>
      <c r="J610" s="135"/>
      <c r="K610" s="259"/>
      <c r="L610" s="211"/>
    </row>
    <row r="611" spans="3:12" x14ac:dyDescent="0.35">
      <c r="C611"/>
      <c r="D611" s="21"/>
      <c r="E611" s="21"/>
      <c r="F611" s="213"/>
      <c r="G611" s="213"/>
      <c r="H611" s="213"/>
      <c r="I611" s="346"/>
      <c r="J611" s="135"/>
      <c r="K611" s="259"/>
      <c r="L611" s="211"/>
    </row>
    <row r="612" spans="3:12" x14ac:dyDescent="0.35">
      <c r="C612"/>
      <c r="D612" s="21"/>
      <c r="E612" s="21"/>
      <c r="F612" s="213"/>
      <c r="G612" s="213"/>
      <c r="H612" s="213"/>
      <c r="I612" s="346"/>
      <c r="J612" s="135"/>
      <c r="K612" s="259"/>
      <c r="L612" s="211"/>
    </row>
    <row r="613" spans="3:12" x14ac:dyDescent="0.35">
      <c r="C613"/>
      <c r="D613" s="21"/>
      <c r="E613" s="21"/>
      <c r="F613" s="213"/>
      <c r="G613" s="213"/>
      <c r="H613" s="213"/>
      <c r="I613" s="346"/>
      <c r="J613" s="135"/>
      <c r="K613" s="259"/>
      <c r="L613" s="211"/>
    </row>
    <row r="614" spans="3:12" x14ac:dyDescent="0.35">
      <c r="C614"/>
      <c r="D614" s="21"/>
      <c r="E614" s="21"/>
      <c r="F614" s="213"/>
      <c r="G614" s="213"/>
      <c r="H614" s="213"/>
      <c r="I614" s="346"/>
      <c r="J614" s="135"/>
      <c r="K614" s="259"/>
      <c r="L614" s="211"/>
    </row>
    <row r="615" spans="3:12" x14ac:dyDescent="0.35">
      <c r="C615"/>
      <c r="D615" s="21"/>
      <c r="E615" s="21"/>
      <c r="F615" s="213"/>
      <c r="G615" s="213"/>
      <c r="H615" s="213"/>
      <c r="I615" s="346"/>
      <c r="J615" s="135"/>
      <c r="K615" s="259"/>
      <c r="L615" s="211"/>
    </row>
    <row r="616" spans="3:12" x14ac:dyDescent="0.35">
      <c r="C616"/>
      <c r="D616" s="21"/>
      <c r="E616" s="21"/>
      <c r="F616" s="213"/>
      <c r="G616" s="213"/>
      <c r="H616" s="213"/>
      <c r="I616" s="346"/>
      <c r="J616" s="135"/>
      <c r="K616" s="259"/>
      <c r="L616" s="211"/>
    </row>
    <row r="617" spans="3:12" x14ac:dyDescent="0.35">
      <c r="C617"/>
      <c r="D617" s="21"/>
      <c r="E617" s="21"/>
      <c r="F617" s="213"/>
      <c r="G617" s="213"/>
      <c r="H617" s="213"/>
      <c r="I617" s="346"/>
      <c r="J617" s="135"/>
      <c r="K617" s="259"/>
      <c r="L617" s="211"/>
    </row>
    <row r="618" spans="3:12" x14ac:dyDescent="0.35">
      <c r="C618"/>
      <c r="D618" s="21"/>
      <c r="E618" s="21"/>
      <c r="F618" s="213"/>
      <c r="G618" s="213"/>
      <c r="H618" s="213"/>
      <c r="I618" s="346"/>
      <c r="J618" s="135"/>
      <c r="K618" s="259"/>
      <c r="L618" s="211"/>
    </row>
    <row r="619" spans="3:12" x14ac:dyDescent="0.35">
      <c r="C619"/>
      <c r="D619" s="21"/>
      <c r="E619" s="21"/>
      <c r="F619" s="213"/>
      <c r="G619" s="213"/>
      <c r="H619" s="213"/>
      <c r="I619" s="346"/>
      <c r="J619" s="135"/>
      <c r="K619" s="259"/>
      <c r="L619" s="211"/>
    </row>
    <row r="620" spans="3:12" x14ac:dyDescent="0.35">
      <c r="C620"/>
      <c r="D620" s="21"/>
      <c r="E620" s="21"/>
      <c r="F620" s="213"/>
      <c r="G620" s="213"/>
      <c r="H620" s="213"/>
      <c r="I620" s="346"/>
      <c r="J620" s="135"/>
      <c r="K620" s="259"/>
      <c r="L620" s="211"/>
    </row>
    <row r="621" spans="3:12" x14ac:dyDescent="0.35">
      <c r="C621"/>
      <c r="D621" s="21"/>
      <c r="E621" s="21"/>
      <c r="F621" s="213"/>
      <c r="G621" s="213"/>
      <c r="H621" s="213"/>
      <c r="I621" s="346"/>
      <c r="J621" s="135"/>
      <c r="K621" s="259"/>
      <c r="L621" s="211"/>
    </row>
    <row r="622" spans="3:12" x14ac:dyDescent="0.35">
      <c r="C622"/>
      <c r="D622" s="21"/>
      <c r="E622" s="21"/>
      <c r="F622" s="213"/>
      <c r="G622" s="213"/>
      <c r="H622" s="213"/>
      <c r="I622" s="346"/>
      <c r="J622" s="135"/>
      <c r="K622" s="259"/>
      <c r="L622" s="211"/>
    </row>
    <row r="623" spans="3:12" x14ac:dyDescent="0.35">
      <c r="C623"/>
      <c r="D623" s="21"/>
      <c r="E623" s="21"/>
      <c r="F623" s="213"/>
      <c r="G623" s="213"/>
      <c r="H623" s="213"/>
      <c r="I623" s="346"/>
      <c r="J623" s="135"/>
      <c r="K623" s="259"/>
      <c r="L623" s="211"/>
    </row>
    <row r="624" spans="3:12" x14ac:dyDescent="0.35">
      <c r="C624"/>
      <c r="D624" s="21"/>
      <c r="E624" s="21"/>
      <c r="F624" s="213"/>
      <c r="G624" s="213"/>
      <c r="H624" s="213"/>
      <c r="I624" s="346"/>
      <c r="J624" s="135"/>
      <c r="K624" s="259"/>
      <c r="L624" s="211"/>
    </row>
    <row r="625" spans="3:12" x14ac:dyDescent="0.35">
      <c r="C625"/>
      <c r="D625" s="21"/>
      <c r="E625" s="21"/>
      <c r="F625" s="213"/>
      <c r="G625" s="213"/>
      <c r="H625" s="213"/>
      <c r="I625" s="346"/>
      <c r="J625" s="135"/>
      <c r="K625" s="259"/>
      <c r="L625" s="211"/>
    </row>
    <row r="626" spans="3:12" x14ac:dyDescent="0.35">
      <c r="C626"/>
      <c r="D626" s="21"/>
      <c r="E626" s="21"/>
      <c r="F626" s="213"/>
      <c r="G626" s="213"/>
      <c r="H626" s="213"/>
      <c r="I626" s="346"/>
      <c r="J626" s="135"/>
      <c r="K626" s="259"/>
      <c r="L626" s="211"/>
    </row>
    <row r="627" spans="3:12" x14ac:dyDescent="0.35">
      <c r="C627"/>
      <c r="D627" s="21"/>
      <c r="E627" s="21"/>
      <c r="F627" s="213"/>
      <c r="G627" s="213"/>
      <c r="H627" s="213"/>
      <c r="I627" s="346"/>
      <c r="J627" s="135"/>
      <c r="K627" s="259"/>
      <c r="L627" s="211"/>
    </row>
    <row r="628" spans="3:12" x14ac:dyDescent="0.35">
      <c r="C628"/>
      <c r="D628" s="21"/>
      <c r="E628" s="21"/>
      <c r="F628" s="213"/>
      <c r="G628" s="213"/>
      <c r="H628" s="213"/>
      <c r="I628" s="346"/>
      <c r="J628" s="135"/>
      <c r="K628" s="259"/>
      <c r="L628" s="211"/>
    </row>
    <row r="629" spans="3:12" x14ac:dyDescent="0.35">
      <c r="C629"/>
      <c r="D629" s="21"/>
      <c r="E629" s="21"/>
      <c r="F629" s="213"/>
      <c r="G629" s="213"/>
      <c r="H629" s="213"/>
      <c r="I629" s="346"/>
      <c r="J629" s="135"/>
      <c r="K629" s="259"/>
      <c r="L629" s="211"/>
    </row>
    <row r="630" spans="3:12" x14ac:dyDescent="0.35">
      <c r="C630"/>
      <c r="D630" s="21"/>
      <c r="E630" s="21"/>
      <c r="F630" s="213"/>
      <c r="G630" s="213"/>
      <c r="H630" s="213"/>
      <c r="I630" s="346"/>
      <c r="J630" s="135"/>
      <c r="K630" s="259"/>
      <c r="L630" s="211"/>
    </row>
    <row r="631" spans="3:12" x14ac:dyDescent="0.35">
      <c r="C631"/>
      <c r="D631" s="21"/>
      <c r="E631" s="21"/>
      <c r="F631" s="213"/>
      <c r="G631" s="213"/>
      <c r="H631" s="213"/>
      <c r="I631" s="346"/>
      <c r="J631" s="135"/>
      <c r="K631" s="259"/>
      <c r="L631" s="211"/>
    </row>
    <row r="632" spans="3:12" x14ac:dyDescent="0.35">
      <c r="C632"/>
      <c r="D632" s="21"/>
      <c r="E632" s="21"/>
      <c r="F632" s="213"/>
      <c r="G632" s="213"/>
      <c r="H632" s="213"/>
      <c r="I632" s="346"/>
      <c r="J632" s="135"/>
      <c r="K632" s="259"/>
      <c r="L632" s="211"/>
    </row>
    <row r="633" spans="3:12" x14ac:dyDescent="0.35">
      <c r="C633"/>
      <c r="D633" s="21"/>
      <c r="E633" s="21"/>
      <c r="F633" s="213"/>
      <c r="G633" s="213"/>
      <c r="H633" s="213"/>
      <c r="I633" s="346"/>
      <c r="J633" s="135"/>
      <c r="K633" s="259"/>
      <c r="L633" s="211"/>
    </row>
    <row r="634" spans="3:12" x14ac:dyDescent="0.35">
      <c r="C634"/>
      <c r="D634" s="21"/>
      <c r="E634" s="21"/>
      <c r="F634" s="213"/>
      <c r="G634" s="213"/>
      <c r="H634" s="213"/>
      <c r="I634" s="346"/>
      <c r="J634" s="135"/>
      <c r="K634" s="259"/>
      <c r="L634" s="211"/>
    </row>
    <row r="635" spans="3:12" x14ac:dyDescent="0.35">
      <c r="C635"/>
      <c r="D635" s="21"/>
      <c r="E635" s="21"/>
      <c r="F635" s="213"/>
      <c r="G635" s="213"/>
      <c r="H635" s="213"/>
      <c r="I635" s="346"/>
      <c r="J635" s="135"/>
      <c r="K635" s="259"/>
      <c r="L635" s="211"/>
    </row>
    <row r="636" spans="3:12" x14ac:dyDescent="0.35">
      <c r="C636"/>
      <c r="D636" s="21"/>
      <c r="E636" s="21"/>
      <c r="F636" s="213"/>
      <c r="G636" s="213"/>
      <c r="H636" s="213"/>
      <c r="I636" s="346"/>
      <c r="J636" s="135"/>
      <c r="K636" s="259"/>
      <c r="L636" s="211"/>
    </row>
    <row r="637" spans="3:12" x14ac:dyDescent="0.35">
      <c r="C637"/>
      <c r="D637" s="21"/>
      <c r="E637" s="21"/>
      <c r="F637" s="213"/>
      <c r="G637" s="213"/>
      <c r="H637" s="213"/>
      <c r="I637" s="346"/>
      <c r="J637" s="135"/>
      <c r="K637" s="259"/>
      <c r="L637" s="211"/>
    </row>
    <row r="638" spans="3:12" x14ac:dyDescent="0.35">
      <c r="C638"/>
      <c r="D638" s="21"/>
      <c r="E638" s="21"/>
      <c r="F638" s="213"/>
      <c r="G638" s="213"/>
      <c r="H638" s="213"/>
      <c r="I638" s="346"/>
      <c r="J638" s="135"/>
      <c r="K638" s="259"/>
      <c r="L638" s="211"/>
    </row>
    <row r="639" spans="3:12" x14ac:dyDescent="0.35">
      <c r="C639"/>
      <c r="D639" s="21"/>
      <c r="E639" s="21"/>
      <c r="F639" s="213"/>
      <c r="G639" s="213"/>
      <c r="H639" s="213"/>
      <c r="I639" s="346"/>
      <c r="J639" s="135"/>
      <c r="K639" s="259"/>
      <c r="L639" s="211"/>
    </row>
    <row r="640" spans="3:12" x14ac:dyDescent="0.35">
      <c r="C640"/>
      <c r="D640" s="21"/>
      <c r="E640" s="21"/>
      <c r="F640" s="213"/>
      <c r="G640" s="213"/>
      <c r="H640" s="213"/>
      <c r="I640" s="346"/>
      <c r="J640" s="135"/>
      <c r="K640" s="259"/>
      <c r="L640" s="211"/>
    </row>
    <row r="641" spans="3:12" x14ac:dyDescent="0.35">
      <c r="C641"/>
      <c r="D641" s="21"/>
      <c r="E641" s="21"/>
      <c r="F641" s="213"/>
      <c r="G641" s="213"/>
      <c r="H641" s="213"/>
      <c r="I641" s="346"/>
      <c r="J641" s="135"/>
      <c r="K641" s="259"/>
      <c r="L641" s="211"/>
    </row>
    <row r="642" spans="3:12" x14ac:dyDescent="0.35">
      <c r="C642"/>
      <c r="D642" s="21"/>
      <c r="E642" s="21"/>
      <c r="F642" s="213"/>
      <c r="G642" s="213"/>
      <c r="H642" s="213"/>
      <c r="I642" s="346"/>
      <c r="J642" s="135"/>
      <c r="K642" s="259"/>
      <c r="L642" s="211"/>
    </row>
    <row r="643" spans="3:12" x14ac:dyDescent="0.35">
      <c r="C643"/>
      <c r="D643" s="21"/>
      <c r="E643" s="21"/>
      <c r="F643" s="213"/>
      <c r="G643" s="213"/>
      <c r="H643" s="213"/>
      <c r="I643" s="346"/>
      <c r="J643" s="135"/>
      <c r="K643" s="259"/>
      <c r="L643" s="211"/>
    </row>
    <row r="644" spans="3:12" x14ac:dyDescent="0.35">
      <c r="C644"/>
      <c r="D644" s="21"/>
      <c r="E644" s="21"/>
      <c r="F644" s="213"/>
      <c r="G644" s="213"/>
      <c r="H644" s="213"/>
      <c r="I644" s="346"/>
      <c r="J644" s="135"/>
      <c r="K644" s="259"/>
      <c r="L644" s="211"/>
    </row>
    <row r="645" spans="3:12" x14ac:dyDescent="0.35">
      <c r="C645"/>
      <c r="D645" s="21"/>
      <c r="E645" s="21"/>
      <c r="F645" s="213"/>
      <c r="G645" s="213"/>
      <c r="H645" s="213"/>
      <c r="I645" s="346"/>
      <c r="J645" s="135"/>
      <c r="K645" s="259"/>
      <c r="L645" s="211"/>
    </row>
    <row r="646" spans="3:12" x14ac:dyDescent="0.35">
      <c r="C646"/>
      <c r="D646" s="21"/>
      <c r="E646" s="21"/>
      <c r="F646" s="213"/>
      <c r="G646" s="213"/>
      <c r="H646" s="213"/>
      <c r="I646" s="346"/>
      <c r="J646" s="135"/>
      <c r="K646" s="259"/>
      <c r="L646" s="211"/>
    </row>
    <row r="647" spans="3:12" x14ac:dyDescent="0.35">
      <c r="C647"/>
      <c r="D647" s="21"/>
      <c r="E647" s="21"/>
      <c r="F647" s="213"/>
      <c r="G647" s="213"/>
      <c r="H647" s="213"/>
      <c r="I647" s="346"/>
      <c r="J647" s="135"/>
      <c r="K647" s="259"/>
      <c r="L647" s="211"/>
    </row>
    <row r="648" spans="3:12" x14ac:dyDescent="0.35">
      <c r="C648"/>
      <c r="D648" s="21"/>
      <c r="E648" s="21"/>
      <c r="F648" s="213"/>
      <c r="G648" s="213"/>
      <c r="H648" s="213"/>
      <c r="I648" s="346"/>
      <c r="J648" s="135"/>
      <c r="K648" s="259"/>
      <c r="L648" s="211"/>
    </row>
    <row r="649" spans="3:12" x14ac:dyDescent="0.35">
      <c r="C649"/>
      <c r="D649" s="21"/>
      <c r="E649" s="21"/>
      <c r="F649" s="213"/>
      <c r="G649" s="213"/>
      <c r="H649" s="213"/>
      <c r="I649" s="346"/>
      <c r="J649" s="135"/>
      <c r="K649" s="259"/>
      <c r="L649" s="211"/>
    </row>
    <row r="650" spans="3:12" x14ac:dyDescent="0.35">
      <c r="C650"/>
      <c r="D650" s="21"/>
      <c r="E650" s="21"/>
      <c r="F650" s="213"/>
      <c r="G650" s="213"/>
      <c r="H650" s="213"/>
      <c r="I650" s="346"/>
      <c r="J650" s="135"/>
      <c r="K650" s="259"/>
      <c r="L650" s="211"/>
    </row>
    <row r="651" spans="3:12" x14ac:dyDescent="0.35">
      <c r="C651"/>
      <c r="D651" s="21"/>
      <c r="E651" s="21"/>
      <c r="F651" s="213"/>
      <c r="G651" s="213"/>
      <c r="H651" s="213"/>
      <c r="I651" s="346"/>
      <c r="J651" s="135"/>
      <c r="K651" s="259"/>
      <c r="L651" s="211"/>
    </row>
    <row r="652" spans="3:12" x14ac:dyDescent="0.35">
      <c r="C652"/>
      <c r="D652" s="21"/>
      <c r="E652" s="21"/>
      <c r="F652" s="213"/>
      <c r="G652" s="213"/>
      <c r="H652" s="213"/>
      <c r="I652" s="346"/>
      <c r="J652" s="135"/>
      <c r="K652" s="259"/>
      <c r="L652" s="211"/>
    </row>
    <row r="653" spans="3:12" x14ac:dyDescent="0.35">
      <c r="C653"/>
      <c r="D653" s="21"/>
      <c r="E653" s="21"/>
      <c r="F653" s="213"/>
      <c r="G653" s="213"/>
      <c r="H653" s="213"/>
      <c r="I653" s="346"/>
      <c r="J653" s="135"/>
      <c r="K653" s="259"/>
      <c r="L653" s="211"/>
    </row>
    <row r="654" spans="3:12" x14ac:dyDescent="0.35">
      <c r="C654"/>
      <c r="D654" s="21"/>
      <c r="E654" s="21"/>
      <c r="F654" s="213"/>
      <c r="G654" s="213"/>
      <c r="H654" s="213"/>
      <c r="I654" s="346"/>
      <c r="J654" s="135"/>
      <c r="K654" s="259"/>
      <c r="L654" s="211"/>
    </row>
    <row r="655" spans="3:12" x14ac:dyDescent="0.35">
      <c r="C655"/>
      <c r="D655" s="21"/>
      <c r="E655" s="21"/>
      <c r="F655" s="213"/>
      <c r="G655" s="213"/>
      <c r="H655" s="213"/>
      <c r="I655" s="346"/>
      <c r="J655" s="135"/>
      <c r="K655" s="259"/>
      <c r="L655" s="211"/>
    </row>
    <row r="656" spans="3:12" x14ac:dyDescent="0.35">
      <c r="C656"/>
      <c r="D656" s="21"/>
      <c r="E656" s="21"/>
      <c r="F656" s="213"/>
      <c r="G656" s="213"/>
      <c r="H656" s="213"/>
      <c r="I656" s="346"/>
      <c r="J656" s="135"/>
      <c r="K656" s="259"/>
      <c r="L656" s="211"/>
    </row>
    <row r="657" spans="3:12" x14ac:dyDescent="0.35">
      <c r="C657"/>
      <c r="D657" s="21"/>
      <c r="E657" s="21"/>
      <c r="F657" s="213"/>
      <c r="G657" s="213"/>
      <c r="H657" s="213"/>
      <c r="I657" s="346"/>
      <c r="J657" s="135"/>
      <c r="K657" s="259"/>
      <c r="L657" s="211"/>
    </row>
    <row r="658" spans="3:12" x14ac:dyDescent="0.35">
      <c r="C658"/>
      <c r="D658" s="21"/>
      <c r="E658" s="21"/>
      <c r="F658" s="213"/>
      <c r="G658" s="213"/>
      <c r="H658" s="213"/>
      <c r="I658" s="346"/>
      <c r="J658" s="135"/>
      <c r="K658" s="259"/>
      <c r="L658" s="211"/>
    </row>
    <row r="659" spans="3:12" x14ac:dyDescent="0.35">
      <c r="C659"/>
      <c r="D659" s="21"/>
      <c r="E659" s="21"/>
      <c r="F659" s="213"/>
      <c r="G659" s="213"/>
      <c r="H659" s="213"/>
      <c r="I659" s="346"/>
      <c r="J659" s="135"/>
      <c r="K659" s="259"/>
      <c r="L659" s="211"/>
    </row>
    <row r="660" spans="3:12" x14ac:dyDescent="0.35">
      <c r="C660"/>
      <c r="D660" s="21"/>
      <c r="E660" s="21"/>
      <c r="F660" s="213"/>
      <c r="G660" s="213"/>
      <c r="H660" s="213"/>
      <c r="I660" s="346"/>
      <c r="J660" s="135"/>
      <c r="K660" s="259"/>
      <c r="L660" s="211"/>
    </row>
    <row r="661" spans="3:12" x14ac:dyDescent="0.35">
      <c r="C661"/>
      <c r="D661" s="21"/>
      <c r="E661" s="21"/>
      <c r="F661" s="213"/>
      <c r="G661" s="213"/>
      <c r="H661" s="213"/>
      <c r="I661" s="346"/>
      <c r="J661" s="135"/>
      <c r="K661" s="259"/>
      <c r="L661" s="211"/>
    </row>
    <row r="662" spans="3:12" x14ac:dyDescent="0.35">
      <c r="C662"/>
      <c r="D662" s="21"/>
      <c r="E662" s="21"/>
      <c r="F662" s="213"/>
      <c r="G662" s="213"/>
      <c r="H662" s="213"/>
      <c r="I662" s="346"/>
      <c r="J662" s="135"/>
      <c r="K662" s="259"/>
      <c r="L662" s="211"/>
    </row>
    <row r="663" spans="3:12" x14ac:dyDescent="0.35">
      <c r="C663"/>
      <c r="D663" s="21"/>
      <c r="E663" s="21"/>
      <c r="F663" s="213"/>
      <c r="G663" s="213"/>
      <c r="H663" s="213"/>
      <c r="I663" s="346"/>
      <c r="J663" s="135"/>
      <c r="K663" s="259"/>
      <c r="L663" s="211"/>
    </row>
    <row r="664" spans="3:12" x14ac:dyDescent="0.35">
      <c r="C664"/>
      <c r="D664" s="21"/>
      <c r="E664" s="21"/>
      <c r="F664" s="213"/>
      <c r="G664" s="213"/>
      <c r="H664" s="213"/>
      <c r="I664" s="346"/>
      <c r="J664" s="135"/>
      <c r="K664" s="259"/>
      <c r="L664" s="211"/>
    </row>
    <row r="665" spans="3:12" x14ac:dyDescent="0.35">
      <c r="C665"/>
      <c r="D665" s="21"/>
      <c r="E665" s="21"/>
      <c r="F665" s="213"/>
      <c r="G665" s="213"/>
      <c r="H665" s="213"/>
      <c r="I665" s="346"/>
      <c r="J665" s="135"/>
      <c r="K665" s="259"/>
      <c r="L665" s="211"/>
    </row>
    <row r="666" spans="3:12" x14ac:dyDescent="0.35">
      <c r="C666"/>
      <c r="D666" s="21"/>
      <c r="E666" s="21"/>
      <c r="F666" s="213"/>
      <c r="G666" s="213"/>
      <c r="H666" s="213"/>
      <c r="I666" s="346"/>
      <c r="J666" s="135"/>
      <c r="K666" s="259"/>
      <c r="L666" s="211"/>
    </row>
    <row r="667" spans="3:12" x14ac:dyDescent="0.35">
      <c r="C667"/>
      <c r="D667" s="21"/>
      <c r="E667" s="21"/>
      <c r="F667" s="213"/>
      <c r="G667" s="213"/>
      <c r="H667" s="213"/>
      <c r="I667" s="346"/>
      <c r="J667" s="135"/>
      <c r="K667" s="259"/>
      <c r="L667" s="211"/>
    </row>
    <row r="668" spans="3:12" x14ac:dyDescent="0.35">
      <c r="C668"/>
      <c r="D668" s="21"/>
      <c r="E668" s="21"/>
      <c r="F668" s="213"/>
      <c r="G668" s="213"/>
      <c r="H668" s="213"/>
      <c r="I668" s="346"/>
      <c r="J668" s="135"/>
      <c r="K668" s="259"/>
      <c r="L668" s="211"/>
    </row>
    <row r="669" spans="3:12" x14ac:dyDescent="0.35">
      <c r="C669"/>
      <c r="D669" s="21"/>
      <c r="E669" s="21"/>
      <c r="F669" s="213"/>
      <c r="G669" s="213"/>
      <c r="H669" s="213"/>
      <c r="I669" s="346"/>
      <c r="J669" s="135"/>
      <c r="K669" s="259"/>
      <c r="L669" s="211"/>
    </row>
    <row r="670" spans="3:12" x14ac:dyDescent="0.35">
      <c r="C670"/>
      <c r="D670" s="21"/>
      <c r="E670" s="21"/>
      <c r="F670" s="213"/>
      <c r="G670" s="213"/>
      <c r="H670" s="213"/>
      <c r="I670" s="346"/>
      <c r="J670" s="135"/>
      <c r="K670" s="259"/>
      <c r="L670" s="211"/>
    </row>
    <row r="671" spans="3:12" x14ac:dyDescent="0.35">
      <c r="C671"/>
      <c r="D671" s="21"/>
      <c r="E671" s="21"/>
      <c r="F671" s="213"/>
      <c r="G671" s="213"/>
      <c r="H671" s="213"/>
      <c r="I671" s="346"/>
      <c r="J671" s="135"/>
      <c r="K671" s="259"/>
      <c r="L671" s="211"/>
    </row>
    <row r="672" spans="3:12" x14ac:dyDescent="0.35">
      <c r="C672"/>
      <c r="D672" s="21"/>
      <c r="E672" s="21"/>
      <c r="F672" s="213"/>
      <c r="G672" s="213"/>
      <c r="H672" s="213"/>
      <c r="I672" s="346"/>
      <c r="J672" s="135"/>
      <c r="K672" s="259"/>
      <c r="L672" s="211"/>
    </row>
    <row r="673" spans="3:12" x14ac:dyDescent="0.35">
      <c r="C673"/>
      <c r="D673" s="21"/>
      <c r="E673" s="21"/>
      <c r="F673" s="213"/>
      <c r="G673" s="213"/>
      <c r="H673" s="213"/>
      <c r="I673" s="346"/>
      <c r="J673" s="135"/>
      <c r="K673" s="259"/>
      <c r="L673" s="211"/>
    </row>
    <row r="674" spans="3:12" x14ac:dyDescent="0.35">
      <c r="C674"/>
      <c r="D674" s="21"/>
      <c r="E674" s="21"/>
      <c r="F674" s="213"/>
      <c r="G674" s="213"/>
      <c r="H674" s="213"/>
      <c r="I674" s="346"/>
      <c r="J674" s="135"/>
      <c r="K674" s="259"/>
      <c r="L674" s="211"/>
    </row>
    <row r="675" spans="3:12" x14ac:dyDescent="0.35">
      <c r="C675"/>
      <c r="D675" s="21"/>
      <c r="E675" s="21"/>
      <c r="F675" s="213"/>
      <c r="G675" s="213"/>
      <c r="H675" s="213"/>
      <c r="I675" s="346"/>
      <c r="J675" s="135"/>
      <c r="K675" s="259"/>
      <c r="L675" s="211"/>
    </row>
    <row r="676" spans="3:12" x14ac:dyDescent="0.35">
      <c r="C676"/>
      <c r="D676" s="21"/>
      <c r="E676" s="21"/>
      <c r="F676" s="213"/>
      <c r="G676" s="213"/>
      <c r="H676" s="213"/>
      <c r="I676" s="346"/>
      <c r="J676" s="135"/>
      <c r="K676" s="259"/>
      <c r="L676" s="211"/>
    </row>
    <row r="677" spans="3:12" x14ac:dyDescent="0.35">
      <c r="C677"/>
      <c r="D677" s="21"/>
      <c r="E677" s="21"/>
      <c r="F677" s="213"/>
      <c r="G677" s="213"/>
      <c r="H677" s="213"/>
      <c r="I677" s="346"/>
      <c r="J677" s="135"/>
      <c r="K677" s="259"/>
      <c r="L677" s="211"/>
    </row>
    <row r="678" spans="3:12" x14ac:dyDescent="0.35">
      <c r="C678"/>
      <c r="D678" s="21"/>
      <c r="E678" s="21"/>
      <c r="F678" s="213"/>
      <c r="G678" s="213"/>
      <c r="H678" s="213"/>
      <c r="I678" s="346"/>
      <c r="J678" s="135"/>
      <c r="K678" s="259"/>
      <c r="L678" s="211"/>
    </row>
    <row r="679" spans="3:12" x14ac:dyDescent="0.35">
      <c r="C679"/>
      <c r="D679" s="21"/>
      <c r="E679" s="21"/>
      <c r="F679" s="213"/>
      <c r="G679" s="213"/>
      <c r="H679" s="213"/>
      <c r="I679" s="346"/>
      <c r="J679" s="135"/>
      <c r="K679" s="259"/>
      <c r="L679" s="211"/>
    </row>
    <row r="680" spans="3:12" x14ac:dyDescent="0.35">
      <c r="C680"/>
      <c r="D680" s="21"/>
      <c r="E680" s="21"/>
      <c r="F680" s="213"/>
      <c r="G680" s="213"/>
      <c r="H680" s="213"/>
      <c r="I680" s="346"/>
      <c r="J680" s="135"/>
      <c r="K680" s="259"/>
      <c r="L680" s="211"/>
    </row>
    <row r="681" spans="3:12" x14ac:dyDescent="0.35">
      <c r="C681"/>
      <c r="D681" s="21"/>
      <c r="E681" s="21"/>
      <c r="F681" s="213"/>
      <c r="G681" s="213"/>
      <c r="H681" s="213"/>
      <c r="I681" s="346"/>
      <c r="J681" s="135"/>
      <c r="K681" s="259"/>
      <c r="L681" s="211"/>
    </row>
    <row r="682" spans="3:12" x14ac:dyDescent="0.35">
      <c r="C682"/>
      <c r="D682" s="21"/>
      <c r="E682" s="21"/>
      <c r="F682" s="213"/>
      <c r="G682" s="213"/>
      <c r="H682" s="213"/>
      <c r="I682" s="346"/>
      <c r="J682" s="135"/>
      <c r="K682" s="259"/>
      <c r="L682" s="211"/>
    </row>
    <row r="683" spans="3:12" x14ac:dyDescent="0.35">
      <c r="C683"/>
      <c r="D683" s="21"/>
      <c r="E683" s="21"/>
      <c r="F683" s="213"/>
      <c r="G683" s="213"/>
      <c r="H683" s="213"/>
      <c r="I683" s="346"/>
      <c r="J683" s="135"/>
      <c r="K683" s="259"/>
      <c r="L683" s="211"/>
    </row>
    <row r="684" spans="3:12" x14ac:dyDescent="0.35">
      <c r="C684"/>
      <c r="D684" s="21"/>
      <c r="E684" s="21"/>
      <c r="F684" s="213"/>
      <c r="G684" s="213"/>
      <c r="H684" s="213"/>
      <c r="I684" s="346"/>
      <c r="J684" s="135"/>
      <c r="K684" s="259"/>
      <c r="L684" s="211"/>
    </row>
    <row r="685" spans="3:12" x14ac:dyDescent="0.35">
      <c r="C685"/>
      <c r="D685" s="21"/>
      <c r="E685" s="21"/>
      <c r="F685" s="213"/>
      <c r="G685" s="213"/>
      <c r="H685" s="213"/>
      <c r="I685" s="346"/>
      <c r="J685" s="135"/>
      <c r="K685" s="259"/>
      <c r="L685" s="211"/>
    </row>
    <row r="686" spans="3:12" x14ac:dyDescent="0.35">
      <c r="C686"/>
      <c r="D686" s="21"/>
      <c r="E686" s="21"/>
      <c r="F686" s="213"/>
      <c r="G686" s="213"/>
      <c r="H686" s="213"/>
      <c r="I686" s="346"/>
      <c r="J686" s="135"/>
      <c r="K686" s="259"/>
      <c r="L686" s="211"/>
    </row>
    <row r="687" spans="3:12" x14ac:dyDescent="0.35">
      <c r="C687"/>
      <c r="D687" s="21"/>
      <c r="E687" s="21"/>
      <c r="F687" s="213"/>
      <c r="G687" s="213"/>
      <c r="H687" s="213"/>
      <c r="I687" s="346"/>
      <c r="J687" s="135"/>
      <c r="K687" s="259"/>
      <c r="L687" s="211"/>
    </row>
    <row r="688" spans="3:12" x14ac:dyDescent="0.35">
      <c r="C688"/>
      <c r="D688" s="21"/>
      <c r="E688" s="21"/>
      <c r="F688" s="213"/>
      <c r="G688" s="213"/>
      <c r="H688" s="213"/>
      <c r="I688" s="346"/>
      <c r="J688" s="135"/>
      <c r="K688" s="259"/>
      <c r="L688" s="211"/>
    </row>
    <row r="689" spans="3:12" x14ac:dyDescent="0.35">
      <c r="C689"/>
      <c r="D689" s="21"/>
      <c r="E689" s="21"/>
      <c r="F689" s="213"/>
      <c r="G689" s="213"/>
      <c r="H689" s="213"/>
      <c r="I689" s="346"/>
      <c r="J689" s="135"/>
      <c r="K689" s="259"/>
      <c r="L689" s="211"/>
    </row>
    <row r="690" spans="3:12" x14ac:dyDescent="0.35">
      <c r="C690"/>
      <c r="D690" s="21"/>
      <c r="E690" s="21"/>
      <c r="F690" s="213"/>
      <c r="G690" s="213"/>
      <c r="H690" s="213"/>
      <c r="I690" s="346"/>
      <c r="J690" s="135"/>
      <c r="K690" s="259"/>
      <c r="L690" s="211"/>
    </row>
    <row r="691" spans="3:12" x14ac:dyDescent="0.35">
      <c r="C691"/>
      <c r="D691" s="21"/>
      <c r="E691" s="21"/>
      <c r="F691" s="213"/>
      <c r="G691" s="213"/>
      <c r="H691" s="213"/>
      <c r="I691" s="346"/>
      <c r="J691" s="135"/>
      <c r="K691" s="259"/>
      <c r="L691" s="211"/>
    </row>
    <row r="692" spans="3:12" x14ac:dyDescent="0.35">
      <c r="C692"/>
      <c r="D692" s="21"/>
      <c r="E692" s="21"/>
      <c r="F692" s="213"/>
      <c r="G692" s="213"/>
      <c r="H692" s="213"/>
      <c r="I692" s="346"/>
      <c r="J692" s="135"/>
      <c r="K692" s="259"/>
      <c r="L692" s="211"/>
    </row>
    <row r="693" spans="3:12" x14ac:dyDescent="0.35">
      <c r="C693"/>
      <c r="D693" s="21"/>
      <c r="E693" s="21"/>
      <c r="F693" s="213"/>
      <c r="G693" s="213"/>
      <c r="H693" s="213"/>
      <c r="I693" s="346"/>
      <c r="J693" s="135"/>
      <c r="K693" s="259"/>
      <c r="L693" s="211"/>
    </row>
    <row r="694" spans="3:12" x14ac:dyDescent="0.35">
      <c r="C694"/>
      <c r="D694" s="21"/>
      <c r="E694" s="21"/>
      <c r="F694" s="213"/>
      <c r="G694" s="213"/>
      <c r="H694" s="213"/>
      <c r="I694" s="346"/>
      <c r="J694" s="135"/>
      <c r="K694" s="259"/>
      <c r="L694" s="211"/>
    </row>
    <row r="695" spans="3:12" x14ac:dyDescent="0.35">
      <c r="C695"/>
      <c r="D695" s="21"/>
      <c r="E695" s="21"/>
      <c r="F695" s="213"/>
      <c r="G695" s="213"/>
      <c r="H695" s="213"/>
      <c r="I695" s="346"/>
      <c r="J695" s="135"/>
      <c r="K695" s="259"/>
      <c r="L695" s="211"/>
    </row>
    <row r="696" spans="3:12" x14ac:dyDescent="0.35">
      <c r="C696"/>
      <c r="D696" s="21"/>
      <c r="E696" s="21"/>
      <c r="F696" s="213"/>
      <c r="G696" s="213"/>
      <c r="H696" s="213"/>
      <c r="I696" s="346"/>
      <c r="J696" s="135"/>
      <c r="K696" s="259"/>
      <c r="L696" s="211"/>
    </row>
    <row r="697" spans="3:12" x14ac:dyDescent="0.35">
      <c r="C697"/>
      <c r="D697" s="21"/>
      <c r="E697" s="21"/>
      <c r="F697" s="213"/>
      <c r="G697" s="213"/>
      <c r="H697" s="213"/>
      <c r="I697" s="346"/>
      <c r="J697" s="135"/>
      <c r="K697" s="259"/>
      <c r="L697" s="211"/>
    </row>
    <row r="698" spans="3:12" x14ac:dyDescent="0.35">
      <c r="C698"/>
      <c r="D698" s="21"/>
      <c r="E698" s="21"/>
      <c r="F698" s="213"/>
      <c r="G698" s="213"/>
      <c r="H698" s="213"/>
      <c r="I698" s="346"/>
      <c r="J698" s="135"/>
      <c r="K698" s="259"/>
      <c r="L698" s="211"/>
    </row>
    <row r="699" spans="3:12" x14ac:dyDescent="0.35">
      <c r="C699"/>
      <c r="D699" s="21"/>
      <c r="E699" s="21"/>
      <c r="F699" s="213"/>
      <c r="G699" s="213"/>
      <c r="H699" s="213"/>
      <c r="I699" s="346"/>
      <c r="J699" s="135"/>
      <c r="K699" s="259"/>
      <c r="L699" s="211"/>
    </row>
    <row r="700" spans="3:12" x14ac:dyDescent="0.35">
      <c r="C700"/>
      <c r="D700" s="21"/>
      <c r="E700" s="21"/>
      <c r="F700" s="213"/>
      <c r="G700" s="213"/>
      <c r="H700" s="213"/>
      <c r="I700" s="346"/>
      <c r="J700" s="135"/>
      <c r="K700" s="259"/>
      <c r="L700" s="211"/>
    </row>
    <row r="701" spans="3:12" x14ac:dyDescent="0.35">
      <c r="C701"/>
      <c r="D701" s="21"/>
      <c r="E701" s="21"/>
      <c r="F701" s="213"/>
      <c r="G701" s="213"/>
      <c r="H701" s="213"/>
      <c r="I701" s="346"/>
      <c r="J701" s="135"/>
      <c r="K701" s="259"/>
      <c r="L701" s="211"/>
    </row>
    <row r="702" spans="3:12" x14ac:dyDescent="0.35">
      <c r="C702"/>
      <c r="D702" s="21"/>
      <c r="E702" s="21"/>
      <c r="F702" s="213"/>
      <c r="G702" s="213"/>
      <c r="H702" s="213"/>
      <c r="I702" s="346"/>
      <c r="J702" s="135"/>
      <c r="K702" s="259"/>
      <c r="L702" s="211"/>
    </row>
    <row r="703" spans="3:12" x14ac:dyDescent="0.35">
      <c r="C703"/>
      <c r="D703" s="21"/>
      <c r="E703" s="21"/>
      <c r="F703" s="213"/>
      <c r="G703" s="213"/>
      <c r="H703" s="213"/>
      <c r="I703" s="346"/>
      <c r="J703" s="135"/>
      <c r="K703" s="259"/>
      <c r="L703" s="211"/>
    </row>
    <row r="704" spans="3:12" x14ac:dyDescent="0.35">
      <c r="C704"/>
      <c r="D704" s="21"/>
      <c r="E704" s="21"/>
      <c r="F704" s="213"/>
      <c r="G704" s="213"/>
      <c r="H704" s="213"/>
      <c r="I704" s="346"/>
      <c r="J704" s="135"/>
      <c r="K704" s="259"/>
      <c r="L704" s="211"/>
    </row>
    <row r="705" spans="3:12" x14ac:dyDescent="0.35">
      <c r="C705"/>
      <c r="D705" s="21"/>
      <c r="E705" s="21"/>
      <c r="F705" s="213"/>
      <c r="G705" s="213"/>
      <c r="H705" s="213"/>
      <c r="I705" s="346"/>
      <c r="J705" s="135"/>
      <c r="K705" s="259"/>
      <c r="L705" s="211"/>
    </row>
    <row r="706" spans="3:12" x14ac:dyDescent="0.35">
      <c r="C706"/>
      <c r="D706" s="21"/>
      <c r="E706" s="21"/>
      <c r="F706" s="213"/>
      <c r="G706" s="213"/>
      <c r="H706" s="213"/>
      <c r="I706" s="346"/>
      <c r="J706" s="135"/>
      <c r="K706" s="259"/>
      <c r="L706" s="211"/>
    </row>
    <row r="707" spans="3:12" x14ac:dyDescent="0.35">
      <c r="C707"/>
      <c r="D707" s="21"/>
      <c r="E707" s="21"/>
      <c r="F707" s="213"/>
      <c r="G707" s="213"/>
      <c r="H707" s="213"/>
      <c r="I707" s="346"/>
      <c r="J707" s="135"/>
      <c r="K707" s="259"/>
      <c r="L707" s="211"/>
    </row>
    <row r="708" spans="3:12" x14ac:dyDescent="0.35">
      <c r="C708"/>
      <c r="D708" s="21"/>
      <c r="E708" s="21"/>
      <c r="F708" s="213"/>
      <c r="G708" s="213"/>
      <c r="H708" s="213"/>
      <c r="I708" s="346"/>
      <c r="J708" s="135"/>
      <c r="K708" s="259"/>
      <c r="L708" s="211"/>
    </row>
    <row r="709" spans="3:12" x14ac:dyDescent="0.35">
      <c r="C709"/>
      <c r="D709" s="21"/>
      <c r="E709" s="21"/>
      <c r="F709" s="213"/>
      <c r="G709" s="213"/>
      <c r="H709" s="213"/>
      <c r="I709" s="346"/>
      <c r="J709" s="135"/>
      <c r="K709" s="259"/>
      <c r="L709" s="211"/>
    </row>
    <row r="710" spans="3:12" x14ac:dyDescent="0.35">
      <c r="C710"/>
      <c r="D710" s="21"/>
      <c r="E710" s="21"/>
      <c r="F710" s="213"/>
      <c r="G710" s="213"/>
      <c r="H710" s="213"/>
      <c r="I710" s="346"/>
      <c r="J710" s="135"/>
      <c r="K710" s="259"/>
      <c r="L710" s="211"/>
    </row>
    <row r="711" spans="3:12" x14ac:dyDescent="0.35">
      <c r="C711"/>
      <c r="D711" s="21"/>
      <c r="E711" s="21"/>
      <c r="F711" s="213"/>
      <c r="G711" s="213"/>
      <c r="H711" s="213"/>
      <c r="I711" s="346"/>
      <c r="J711" s="135"/>
      <c r="K711" s="259"/>
      <c r="L711" s="211"/>
    </row>
    <row r="712" spans="3:12" x14ac:dyDescent="0.35">
      <c r="C712"/>
      <c r="D712" s="21"/>
      <c r="E712" s="21"/>
      <c r="F712" s="213"/>
      <c r="G712" s="213"/>
      <c r="H712" s="213"/>
      <c r="I712" s="346"/>
      <c r="J712" s="135"/>
      <c r="K712" s="259"/>
      <c r="L712" s="211"/>
    </row>
    <row r="713" spans="3:12" x14ac:dyDescent="0.35">
      <c r="C713"/>
      <c r="D713" s="21"/>
      <c r="E713" s="21"/>
      <c r="F713" s="213"/>
      <c r="G713" s="213"/>
      <c r="H713" s="213"/>
      <c r="I713" s="346"/>
      <c r="J713" s="135"/>
      <c r="K713" s="259"/>
      <c r="L713" s="211"/>
    </row>
    <row r="714" spans="3:12" x14ac:dyDescent="0.35">
      <c r="C714"/>
      <c r="D714" s="21"/>
      <c r="E714" s="21"/>
      <c r="F714" s="213"/>
      <c r="G714" s="213"/>
      <c r="H714" s="213"/>
      <c r="I714" s="346"/>
      <c r="J714" s="135"/>
      <c r="K714" s="259"/>
      <c r="L714" s="211"/>
    </row>
    <row r="715" spans="3:12" x14ac:dyDescent="0.35">
      <c r="C715"/>
      <c r="D715" s="21"/>
      <c r="E715" s="21"/>
      <c r="F715" s="213"/>
      <c r="G715" s="213"/>
      <c r="H715" s="213"/>
      <c r="I715" s="346"/>
      <c r="J715" s="135"/>
      <c r="K715" s="259"/>
      <c r="L715" s="211"/>
    </row>
    <row r="716" spans="3:12" x14ac:dyDescent="0.35">
      <c r="C716"/>
      <c r="D716" s="21"/>
      <c r="E716" s="21"/>
      <c r="F716" s="213"/>
      <c r="G716" s="213"/>
      <c r="H716" s="213"/>
      <c r="I716" s="346"/>
      <c r="J716" s="135"/>
      <c r="K716" s="259"/>
      <c r="L716" s="211"/>
    </row>
    <row r="717" spans="3:12" x14ac:dyDescent="0.35">
      <c r="C717"/>
      <c r="D717" s="21"/>
      <c r="E717" s="21"/>
      <c r="F717" s="213"/>
      <c r="G717" s="213"/>
      <c r="H717" s="213"/>
      <c r="I717" s="346"/>
      <c r="J717" s="135"/>
      <c r="K717" s="259"/>
      <c r="L717" s="211"/>
    </row>
    <row r="718" spans="3:12" x14ac:dyDescent="0.35">
      <c r="C718"/>
      <c r="D718" s="21"/>
      <c r="E718" s="21"/>
      <c r="F718" s="213"/>
      <c r="G718" s="213"/>
      <c r="H718" s="213"/>
      <c r="I718" s="346"/>
      <c r="J718" s="135"/>
      <c r="K718" s="259"/>
      <c r="L718" s="211"/>
    </row>
    <row r="719" spans="3:12" x14ac:dyDescent="0.35">
      <c r="C719"/>
      <c r="D719" s="21"/>
      <c r="E719" s="21"/>
      <c r="F719" s="213"/>
      <c r="G719" s="213"/>
      <c r="H719" s="213"/>
      <c r="I719" s="346"/>
      <c r="J719" s="135"/>
      <c r="K719" s="259"/>
      <c r="L719" s="211"/>
    </row>
    <row r="720" spans="3:12" x14ac:dyDescent="0.35">
      <c r="C720"/>
      <c r="D720" s="21"/>
      <c r="E720" s="21"/>
      <c r="F720" s="213"/>
      <c r="G720" s="213"/>
      <c r="H720" s="213"/>
      <c r="I720" s="346"/>
      <c r="J720" s="135"/>
      <c r="K720" s="259"/>
      <c r="L720" s="211"/>
    </row>
    <row r="721" spans="3:12" x14ac:dyDescent="0.35">
      <c r="C721"/>
      <c r="D721" s="21"/>
      <c r="E721" s="21"/>
      <c r="F721" s="213"/>
      <c r="G721" s="213"/>
      <c r="H721" s="213"/>
      <c r="I721" s="346"/>
      <c r="J721" s="135"/>
      <c r="K721" s="259"/>
      <c r="L721" s="211"/>
    </row>
    <row r="722" spans="3:12" x14ac:dyDescent="0.35">
      <c r="C722"/>
      <c r="D722" s="21"/>
      <c r="E722" s="21"/>
      <c r="F722" s="213"/>
      <c r="G722" s="213"/>
      <c r="H722" s="213"/>
      <c r="I722" s="346"/>
      <c r="J722" s="135"/>
      <c r="K722" s="259"/>
      <c r="L722" s="211"/>
    </row>
    <row r="723" spans="3:12" x14ac:dyDescent="0.35">
      <c r="C723"/>
      <c r="D723" s="21"/>
      <c r="E723" s="21"/>
      <c r="F723" s="213"/>
      <c r="G723" s="213"/>
      <c r="H723" s="213"/>
      <c r="I723" s="346"/>
      <c r="J723" s="135"/>
      <c r="K723" s="259"/>
      <c r="L723" s="211"/>
    </row>
    <row r="724" spans="3:12" x14ac:dyDescent="0.35">
      <c r="C724"/>
      <c r="D724" s="21"/>
      <c r="E724" s="21"/>
      <c r="F724" s="213"/>
      <c r="G724" s="213"/>
      <c r="H724" s="213"/>
      <c r="I724" s="346"/>
      <c r="J724" s="135"/>
      <c r="K724" s="259"/>
      <c r="L724" s="211"/>
    </row>
    <row r="725" spans="3:12" x14ac:dyDescent="0.35">
      <c r="C725"/>
      <c r="D725" s="21"/>
      <c r="E725" s="21"/>
      <c r="F725" s="213"/>
      <c r="G725" s="213"/>
      <c r="H725" s="213"/>
      <c r="I725" s="346"/>
      <c r="J725" s="135"/>
      <c r="K725" s="259"/>
      <c r="L725" s="211"/>
    </row>
    <row r="726" spans="3:12" x14ac:dyDescent="0.35">
      <c r="C726"/>
      <c r="D726" s="21"/>
      <c r="E726" s="21"/>
      <c r="F726" s="213"/>
      <c r="G726" s="213"/>
      <c r="H726" s="213"/>
      <c r="I726" s="346"/>
      <c r="J726" s="135"/>
      <c r="K726" s="259"/>
      <c r="L726" s="211"/>
    </row>
    <row r="727" spans="3:12" x14ac:dyDescent="0.35">
      <c r="C727"/>
      <c r="D727" s="21"/>
      <c r="E727" s="21"/>
      <c r="F727" s="213"/>
      <c r="G727" s="213"/>
      <c r="H727" s="213"/>
      <c r="I727" s="346"/>
      <c r="J727" s="135"/>
      <c r="K727" s="259"/>
      <c r="L727" s="211"/>
    </row>
    <row r="728" spans="3:12" x14ac:dyDescent="0.35">
      <c r="C728"/>
      <c r="D728" s="21"/>
      <c r="E728" s="21"/>
      <c r="F728" s="213"/>
      <c r="G728" s="213"/>
      <c r="H728" s="213"/>
      <c r="I728" s="346"/>
      <c r="J728" s="135"/>
      <c r="K728" s="259"/>
      <c r="L728" s="211"/>
    </row>
    <row r="729" spans="3:12" x14ac:dyDescent="0.35">
      <c r="C729"/>
      <c r="D729" s="21"/>
      <c r="E729" s="21"/>
      <c r="F729" s="213"/>
      <c r="G729" s="213"/>
      <c r="H729" s="213"/>
      <c r="I729" s="346"/>
      <c r="J729" s="135"/>
      <c r="K729" s="259"/>
      <c r="L729" s="211"/>
    </row>
    <row r="730" spans="3:12" x14ac:dyDescent="0.35">
      <c r="C730"/>
      <c r="D730" s="21"/>
      <c r="E730" s="21"/>
      <c r="F730" s="213"/>
      <c r="G730" s="213"/>
      <c r="H730" s="213"/>
      <c r="I730" s="346"/>
      <c r="J730" s="135"/>
      <c r="K730" s="259"/>
      <c r="L730" s="211"/>
    </row>
    <row r="731" spans="3:12" x14ac:dyDescent="0.35">
      <c r="C731"/>
      <c r="D731" s="21"/>
      <c r="E731" s="21"/>
      <c r="F731" s="213"/>
      <c r="G731" s="213"/>
      <c r="H731" s="213"/>
      <c r="I731" s="346"/>
      <c r="J731" s="135"/>
      <c r="K731" s="259"/>
      <c r="L731" s="211"/>
    </row>
    <row r="732" spans="3:12" x14ac:dyDescent="0.35">
      <c r="C732"/>
      <c r="D732" s="21"/>
      <c r="E732" s="21"/>
      <c r="F732" s="213"/>
      <c r="G732" s="213"/>
      <c r="H732" s="213"/>
      <c r="I732" s="346"/>
      <c r="J732" s="135"/>
      <c r="K732" s="259"/>
      <c r="L732" s="211"/>
    </row>
    <row r="733" spans="3:12" x14ac:dyDescent="0.35">
      <c r="C733"/>
      <c r="D733" s="21"/>
      <c r="E733" s="21"/>
      <c r="F733" s="213"/>
      <c r="G733" s="213"/>
      <c r="H733" s="213"/>
      <c r="I733" s="346"/>
      <c r="J733" s="135"/>
      <c r="K733" s="259"/>
      <c r="L733" s="211"/>
    </row>
    <row r="734" spans="3:12" x14ac:dyDescent="0.35">
      <c r="C734"/>
      <c r="D734" s="21"/>
      <c r="E734" s="21"/>
      <c r="F734" s="213"/>
      <c r="G734" s="213"/>
      <c r="H734" s="213"/>
      <c r="I734" s="346"/>
      <c r="J734" s="135"/>
      <c r="K734" s="259"/>
      <c r="L734" s="211"/>
    </row>
    <row r="735" spans="3:12" x14ac:dyDescent="0.35">
      <c r="C735"/>
      <c r="D735" s="21"/>
      <c r="E735" s="21"/>
      <c r="F735" s="213"/>
      <c r="G735" s="213"/>
      <c r="H735" s="213"/>
      <c r="I735" s="346"/>
      <c r="J735" s="135"/>
      <c r="K735" s="259"/>
      <c r="L735" s="211"/>
    </row>
    <row r="736" spans="3:12" x14ac:dyDescent="0.35">
      <c r="C736"/>
      <c r="D736" s="21"/>
      <c r="E736" s="21"/>
      <c r="F736" s="213"/>
      <c r="G736" s="213"/>
      <c r="H736" s="213"/>
      <c r="I736" s="346"/>
      <c r="J736" s="135"/>
      <c r="K736" s="259"/>
      <c r="L736" s="211"/>
    </row>
    <row r="737" spans="3:12" x14ac:dyDescent="0.35">
      <c r="C737"/>
      <c r="D737" s="21"/>
      <c r="E737" s="21"/>
      <c r="F737" s="213"/>
      <c r="G737" s="213"/>
      <c r="H737" s="213"/>
      <c r="I737" s="346"/>
      <c r="J737" s="135"/>
      <c r="K737" s="259"/>
      <c r="L737" s="211"/>
    </row>
    <row r="738" spans="3:12" x14ac:dyDescent="0.35">
      <c r="C738"/>
      <c r="D738" s="21"/>
      <c r="E738" s="21"/>
      <c r="F738" s="213"/>
      <c r="G738" s="213"/>
      <c r="H738" s="213"/>
      <c r="I738" s="346"/>
      <c r="J738" s="135"/>
      <c r="K738" s="259"/>
      <c r="L738" s="211"/>
    </row>
    <row r="739" spans="3:12" x14ac:dyDescent="0.35">
      <c r="C739"/>
      <c r="D739" s="21"/>
      <c r="E739" s="21"/>
      <c r="F739" s="213"/>
      <c r="G739" s="213"/>
      <c r="H739" s="213"/>
      <c r="I739" s="346"/>
      <c r="J739" s="135"/>
      <c r="K739" s="259"/>
      <c r="L739" s="211"/>
    </row>
    <row r="740" spans="3:12" x14ac:dyDescent="0.35">
      <c r="C740"/>
      <c r="D740" s="21"/>
      <c r="E740" s="21"/>
      <c r="F740" s="213"/>
      <c r="G740" s="213"/>
      <c r="H740" s="213"/>
      <c r="I740" s="346"/>
      <c r="J740" s="135"/>
      <c r="K740" s="259"/>
      <c r="L740" s="211"/>
    </row>
    <row r="741" spans="3:12" x14ac:dyDescent="0.35">
      <c r="C741"/>
      <c r="D741" s="21"/>
      <c r="E741" s="21"/>
      <c r="F741" s="213"/>
      <c r="G741" s="213"/>
      <c r="H741" s="213"/>
      <c r="I741" s="346"/>
      <c r="J741" s="135"/>
      <c r="K741" s="259"/>
      <c r="L741" s="211"/>
    </row>
    <row r="742" spans="3:12" x14ac:dyDescent="0.35">
      <c r="C742"/>
      <c r="D742" s="21"/>
      <c r="E742" s="21"/>
      <c r="F742" s="213"/>
      <c r="G742" s="213"/>
      <c r="H742" s="213"/>
      <c r="I742" s="346"/>
      <c r="J742" s="135"/>
      <c r="K742" s="259"/>
      <c r="L742" s="211"/>
    </row>
    <row r="743" spans="3:12" x14ac:dyDescent="0.35">
      <c r="C743"/>
      <c r="D743" s="21"/>
      <c r="E743" s="21"/>
      <c r="F743" s="213"/>
      <c r="G743" s="213"/>
      <c r="H743" s="213"/>
      <c r="I743" s="346"/>
      <c r="J743" s="135"/>
      <c r="K743" s="259"/>
      <c r="L743" s="211"/>
    </row>
    <row r="744" spans="3:12" x14ac:dyDescent="0.35">
      <c r="C744"/>
      <c r="D744" s="21"/>
      <c r="E744" s="21"/>
      <c r="F744" s="213"/>
      <c r="G744" s="213"/>
      <c r="H744" s="213"/>
      <c r="I744" s="346"/>
      <c r="J744" s="135"/>
      <c r="K744" s="259"/>
      <c r="L744" s="211"/>
    </row>
    <row r="745" spans="3:12" x14ac:dyDescent="0.35">
      <c r="C745"/>
      <c r="D745" s="21"/>
      <c r="E745" s="21"/>
      <c r="F745" s="213"/>
      <c r="G745" s="213"/>
      <c r="H745" s="213"/>
      <c r="I745" s="346"/>
      <c r="J745" s="135"/>
      <c r="K745" s="259"/>
      <c r="L745" s="211"/>
    </row>
    <row r="746" spans="3:12" x14ac:dyDescent="0.35">
      <c r="C746"/>
      <c r="D746" s="21"/>
      <c r="E746" s="21"/>
      <c r="F746" s="213"/>
      <c r="G746" s="213"/>
      <c r="H746" s="213"/>
      <c r="I746" s="346"/>
      <c r="J746" s="135"/>
      <c r="K746" s="259"/>
      <c r="L746" s="211"/>
    </row>
    <row r="747" spans="3:12" x14ac:dyDescent="0.35">
      <c r="C747"/>
      <c r="D747" s="21"/>
      <c r="E747" s="21"/>
      <c r="F747" s="213"/>
      <c r="G747" s="213"/>
      <c r="H747" s="213"/>
      <c r="I747" s="346"/>
      <c r="J747" s="135"/>
      <c r="K747" s="259"/>
      <c r="L747" s="211"/>
    </row>
    <row r="748" spans="3:12" x14ac:dyDescent="0.35">
      <c r="C748"/>
      <c r="D748" s="21"/>
      <c r="E748" s="21"/>
      <c r="F748" s="213"/>
      <c r="G748" s="213"/>
      <c r="H748" s="213"/>
      <c r="I748" s="346"/>
      <c r="J748" s="135"/>
      <c r="K748" s="259"/>
      <c r="L748" s="211"/>
    </row>
    <row r="749" spans="3:12" x14ac:dyDescent="0.35">
      <c r="C749"/>
      <c r="D749" s="21"/>
      <c r="E749" s="21"/>
      <c r="F749" s="213"/>
      <c r="G749" s="213"/>
      <c r="H749" s="213"/>
      <c r="I749" s="346"/>
      <c r="J749" s="135"/>
      <c r="K749" s="259"/>
      <c r="L749" s="211"/>
    </row>
    <row r="750" spans="3:12" x14ac:dyDescent="0.35">
      <c r="C750"/>
      <c r="D750" s="21"/>
      <c r="E750" s="21"/>
      <c r="F750" s="213"/>
      <c r="G750" s="213"/>
      <c r="H750" s="213"/>
      <c r="I750" s="346"/>
      <c r="J750" s="135"/>
      <c r="K750" s="259"/>
      <c r="L750" s="211"/>
    </row>
    <row r="751" spans="3:12" x14ac:dyDescent="0.35">
      <c r="C751"/>
      <c r="D751" s="21"/>
      <c r="E751" s="21"/>
      <c r="F751" s="213"/>
      <c r="G751" s="213"/>
      <c r="H751" s="213"/>
      <c r="I751" s="346"/>
      <c r="J751" s="135"/>
      <c r="K751" s="259"/>
      <c r="L751" s="211"/>
    </row>
    <row r="752" spans="3:12" x14ac:dyDescent="0.35">
      <c r="C752"/>
      <c r="D752" s="21"/>
      <c r="E752" s="21"/>
      <c r="F752" s="213"/>
      <c r="G752" s="213"/>
      <c r="H752" s="213"/>
      <c r="I752" s="346"/>
      <c r="J752" s="135"/>
      <c r="K752" s="259"/>
      <c r="L752" s="211"/>
    </row>
    <row r="753" spans="3:12" x14ac:dyDescent="0.35">
      <c r="C753"/>
      <c r="D753" s="21"/>
      <c r="E753" s="21"/>
      <c r="F753" s="213"/>
      <c r="G753" s="213"/>
      <c r="H753" s="213"/>
      <c r="I753" s="346"/>
      <c r="J753" s="135"/>
      <c r="K753" s="259"/>
      <c r="L753" s="211"/>
    </row>
    <row r="754" spans="3:12" x14ac:dyDescent="0.35">
      <c r="C754"/>
      <c r="D754" s="21"/>
      <c r="E754" s="21"/>
      <c r="F754" s="213"/>
      <c r="G754" s="213"/>
      <c r="H754" s="213"/>
      <c r="I754" s="346"/>
      <c r="J754" s="135"/>
      <c r="K754" s="259"/>
      <c r="L754" s="211"/>
    </row>
    <row r="755" spans="3:12" x14ac:dyDescent="0.35">
      <c r="C755"/>
      <c r="D755" s="21"/>
      <c r="E755" s="21"/>
      <c r="F755" s="213"/>
      <c r="G755" s="213"/>
      <c r="H755" s="213"/>
      <c r="I755" s="346"/>
      <c r="J755" s="135"/>
      <c r="K755" s="259"/>
      <c r="L755" s="211"/>
    </row>
    <row r="756" spans="3:12" x14ac:dyDescent="0.35">
      <c r="C756"/>
      <c r="D756" s="21"/>
      <c r="E756" s="21"/>
      <c r="F756" s="213"/>
      <c r="G756" s="213"/>
      <c r="H756" s="213"/>
      <c r="I756" s="346"/>
      <c r="J756" s="135"/>
      <c r="K756" s="259"/>
      <c r="L756" s="211"/>
    </row>
    <row r="757" spans="3:12" x14ac:dyDescent="0.35">
      <c r="C757"/>
      <c r="D757" s="21"/>
      <c r="E757" s="21"/>
      <c r="F757" s="213"/>
      <c r="G757" s="213"/>
      <c r="H757" s="213"/>
      <c r="I757" s="346"/>
      <c r="J757" s="135"/>
      <c r="K757" s="259"/>
      <c r="L757" s="211"/>
    </row>
    <row r="758" spans="3:12" x14ac:dyDescent="0.35">
      <c r="C758"/>
      <c r="D758" s="21"/>
      <c r="E758" s="21"/>
      <c r="F758" s="213"/>
      <c r="G758" s="213"/>
      <c r="H758" s="213"/>
      <c r="I758" s="346"/>
      <c r="J758" s="135"/>
      <c r="K758" s="259"/>
      <c r="L758" s="211"/>
    </row>
    <row r="759" spans="3:12" x14ac:dyDescent="0.35">
      <c r="C759"/>
      <c r="D759" s="21"/>
      <c r="E759" s="21"/>
      <c r="F759" s="213"/>
      <c r="G759" s="213"/>
      <c r="H759" s="213"/>
      <c r="I759" s="346"/>
      <c r="J759" s="135"/>
      <c r="K759" s="259"/>
      <c r="L759" s="211"/>
    </row>
    <row r="760" spans="3:12" x14ac:dyDescent="0.35">
      <c r="C760"/>
      <c r="D760" s="21"/>
      <c r="E760" s="21"/>
      <c r="F760" s="213"/>
      <c r="G760" s="213"/>
      <c r="H760" s="213"/>
      <c r="I760" s="346"/>
      <c r="J760" s="135"/>
      <c r="K760" s="259"/>
      <c r="L760" s="211"/>
    </row>
    <row r="761" spans="3:12" x14ac:dyDescent="0.35">
      <c r="C761"/>
      <c r="D761" s="21"/>
      <c r="E761" s="21"/>
      <c r="F761" s="213"/>
      <c r="G761" s="213"/>
      <c r="H761" s="213"/>
      <c r="I761" s="346"/>
      <c r="J761" s="135"/>
      <c r="K761" s="259"/>
      <c r="L761" s="211"/>
    </row>
    <row r="762" spans="3:12" x14ac:dyDescent="0.35">
      <c r="C762"/>
      <c r="D762" s="21"/>
      <c r="E762" s="21"/>
      <c r="F762" s="213"/>
      <c r="G762" s="213"/>
      <c r="H762" s="213"/>
      <c r="I762" s="346"/>
      <c r="J762" s="135"/>
      <c r="K762" s="259"/>
      <c r="L762" s="211"/>
    </row>
    <row r="763" spans="3:12" x14ac:dyDescent="0.35">
      <c r="C763"/>
      <c r="D763" s="21"/>
      <c r="E763" s="21"/>
      <c r="F763" s="213"/>
      <c r="G763" s="213"/>
      <c r="H763" s="213"/>
      <c r="I763" s="346"/>
      <c r="J763" s="135"/>
      <c r="K763" s="259"/>
      <c r="L763" s="211"/>
    </row>
    <row r="764" spans="3:12" x14ac:dyDescent="0.35">
      <c r="C764"/>
      <c r="D764" s="21"/>
      <c r="E764" s="21"/>
      <c r="F764" s="213"/>
      <c r="G764" s="213"/>
      <c r="H764" s="213"/>
      <c r="I764" s="346"/>
      <c r="J764" s="135"/>
      <c r="K764" s="259"/>
      <c r="L764" s="211"/>
    </row>
    <row r="765" spans="3:12" x14ac:dyDescent="0.35">
      <c r="C765"/>
      <c r="D765" s="21"/>
      <c r="E765" s="21"/>
      <c r="F765" s="213"/>
      <c r="G765" s="213"/>
      <c r="H765" s="213"/>
      <c r="I765" s="346"/>
      <c r="J765" s="135"/>
      <c r="K765" s="259"/>
      <c r="L765" s="211"/>
    </row>
    <row r="766" spans="3:12" x14ac:dyDescent="0.35">
      <c r="C766"/>
      <c r="D766" s="21"/>
      <c r="E766" s="21"/>
      <c r="F766" s="213"/>
      <c r="G766" s="213"/>
      <c r="H766" s="213"/>
      <c r="I766" s="346"/>
      <c r="J766" s="135"/>
      <c r="K766" s="259"/>
      <c r="L766" s="211"/>
    </row>
    <row r="767" spans="3:12" x14ac:dyDescent="0.35">
      <c r="C767"/>
      <c r="D767" s="21"/>
      <c r="E767" s="21"/>
      <c r="F767" s="213"/>
      <c r="G767" s="213"/>
      <c r="H767" s="213"/>
      <c r="I767" s="346"/>
      <c r="J767" s="135"/>
      <c r="K767" s="259"/>
      <c r="L767" s="211"/>
    </row>
    <row r="768" spans="3:12" x14ac:dyDescent="0.35">
      <c r="C768"/>
      <c r="D768" s="21"/>
      <c r="E768" s="21"/>
      <c r="F768" s="213"/>
      <c r="G768" s="213"/>
      <c r="H768" s="213"/>
      <c r="I768" s="346"/>
      <c r="J768" s="135"/>
      <c r="K768" s="259"/>
      <c r="L768" s="211"/>
    </row>
    <row r="769" spans="3:12" x14ac:dyDescent="0.35">
      <c r="C769"/>
      <c r="D769" s="21"/>
      <c r="E769" s="21"/>
      <c r="F769" s="213"/>
      <c r="G769" s="213"/>
      <c r="H769" s="213"/>
      <c r="I769" s="346"/>
      <c r="J769" s="135"/>
      <c r="K769" s="259"/>
      <c r="L769" s="211"/>
    </row>
    <row r="770" spans="3:12" x14ac:dyDescent="0.35">
      <c r="C770"/>
      <c r="D770" s="21"/>
      <c r="E770" s="21"/>
      <c r="F770" s="213"/>
      <c r="G770" s="213"/>
      <c r="H770" s="213"/>
      <c r="I770" s="346"/>
      <c r="J770" s="135"/>
      <c r="K770" s="259"/>
      <c r="L770" s="211"/>
    </row>
    <row r="771" spans="3:12" x14ac:dyDescent="0.35">
      <c r="C771"/>
      <c r="D771" s="21"/>
      <c r="E771" s="21"/>
      <c r="F771" s="213"/>
      <c r="G771" s="213"/>
      <c r="H771" s="213"/>
      <c r="I771" s="346"/>
      <c r="J771" s="135"/>
      <c r="K771" s="259"/>
      <c r="L771" s="211"/>
    </row>
    <row r="772" spans="3:12" x14ac:dyDescent="0.35">
      <c r="C772"/>
      <c r="D772" s="21"/>
      <c r="E772" s="21"/>
      <c r="F772" s="213"/>
      <c r="G772" s="213"/>
      <c r="H772" s="213"/>
      <c r="I772" s="346"/>
      <c r="J772" s="135"/>
      <c r="K772" s="259"/>
      <c r="L772" s="211"/>
    </row>
    <row r="773" spans="3:12" x14ac:dyDescent="0.35">
      <c r="C773"/>
      <c r="D773" s="21"/>
      <c r="E773" s="21"/>
      <c r="F773" s="213"/>
      <c r="G773" s="213"/>
      <c r="H773" s="213"/>
      <c r="I773" s="346"/>
      <c r="J773" s="135"/>
      <c r="K773" s="259"/>
      <c r="L773" s="211"/>
    </row>
    <row r="774" spans="3:12" x14ac:dyDescent="0.35">
      <c r="C774"/>
      <c r="D774" s="21"/>
      <c r="E774" s="21"/>
      <c r="F774" s="213"/>
      <c r="G774" s="213"/>
      <c r="H774" s="213"/>
      <c r="I774" s="346"/>
      <c r="J774" s="135"/>
      <c r="K774" s="259"/>
      <c r="L774" s="211"/>
    </row>
    <row r="775" spans="3:12" x14ac:dyDescent="0.35">
      <c r="C775"/>
      <c r="D775" s="21"/>
      <c r="E775" s="21"/>
      <c r="F775" s="213"/>
      <c r="G775" s="213"/>
      <c r="H775" s="213"/>
      <c r="I775" s="346"/>
      <c r="J775" s="135"/>
      <c r="K775" s="259"/>
      <c r="L775" s="211"/>
    </row>
    <row r="776" spans="3:12" x14ac:dyDescent="0.35">
      <c r="C776"/>
      <c r="D776" s="21"/>
      <c r="E776" s="21"/>
      <c r="F776" s="213"/>
      <c r="G776" s="213"/>
      <c r="H776" s="213"/>
      <c r="I776" s="346"/>
      <c r="J776" s="135"/>
      <c r="K776" s="259"/>
      <c r="L776" s="211"/>
    </row>
    <row r="777" spans="3:12" x14ac:dyDescent="0.35">
      <c r="C777"/>
      <c r="D777" s="21"/>
      <c r="E777" s="21"/>
      <c r="F777" s="213"/>
      <c r="G777" s="213"/>
      <c r="H777" s="213"/>
      <c r="I777" s="346"/>
      <c r="J777" s="135"/>
      <c r="K777" s="259"/>
      <c r="L777" s="211"/>
    </row>
    <row r="778" spans="3:12" x14ac:dyDescent="0.35">
      <c r="C778"/>
      <c r="D778" s="21"/>
      <c r="E778" s="21"/>
      <c r="F778" s="213"/>
      <c r="G778" s="213"/>
      <c r="H778" s="213"/>
      <c r="I778" s="346"/>
      <c r="J778" s="135"/>
      <c r="K778" s="259"/>
      <c r="L778" s="211"/>
    </row>
    <row r="779" spans="3:12" x14ac:dyDescent="0.35">
      <c r="C779"/>
      <c r="D779" s="21"/>
      <c r="E779" s="21"/>
      <c r="F779" s="213"/>
      <c r="G779" s="213"/>
      <c r="H779" s="213"/>
      <c r="I779" s="346"/>
      <c r="J779" s="135"/>
      <c r="K779" s="259"/>
      <c r="L779" s="211"/>
    </row>
    <row r="780" spans="3:12" x14ac:dyDescent="0.35">
      <c r="C780"/>
      <c r="D780" s="21"/>
      <c r="E780" s="21"/>
      <c r="F780" s="213"/>
      <c r="G780" s="213"/>
      <c r="H780" s="213"/>
      <c r="I780" s="346"/>
      <c r="J780" s="135"/>
      <c r="K780" s="259"/>
      <c r="L780" s="211"/>
    </row>
    <row r="781" spans="3:12" x14ac:dyDescent="0.35">
      <c r="C781"/>
      <c r="D781" s="21"/>
      <c r="E781" s="21"/>
      <c r="F781" s="213"/>
      <c r="G781" s="213"/>
      <c r="H781" s="213"/>
      <c r="I781" s="346"/>
      <c r="J781" s="135"/>
      <c r="K781" s="259"/>
      <c r="L781" s="211"/>
    </row>
    <row r="782" spans="3:12" x14ac:dyDescent="0.35">
      <c r="C782"/>
      <c r="D782" s="21"/>
      <c r="E782" s="21"/>
      <c r="F782" s="213"/>
      <c r="G782" s="213"/>
      <c r="H782" s="213"/>
      <c r="I782" s="346"/>
      <c r="J782" s="135"/>
      <c r="K782" s="259"/>
      <c r="L782" s="211"/>
    </row>
    <row r="783" spans="3:12" x14ac:dyDescent="0.35">
      <c r="C783"/>
      <c r="D783" s="21"/>
      <c r="E783" s="21"/>
      <c r="F783" s="213"/>
      <c r="G783" s="213"/>
      <c r="H783" s="213"/>
      <c r="I783" s="346"/>
      <c r="J783" s="135"/>
      <c r="K783" s="259"/>
      <c r="L783" s="211"/>
    </row>
    <row r="784" spans="3:12" x14ac:dyDescent="0.35">
      <c r="C784"/>
      <c r="D784" s="21"/>
      <c r="E784" s="21"/>
      <c r="F784" s="213"/>
      <c r="G784" s="213"/>
      <c r="H784" s="213"/>
      <c r="I784" s="346"/>
      <c r="J784" s="135"/>
      <c r="K784" s="259"/>
      <c r="L784" s="211"/>
    </row>
    <row r="785" spans="3:12" x14ac:dyDescent="0.35">
      <c r="C785"/>
      <c r="D785" s="21"/>
      <c r="E785" s="21"/>
      <c r="F785" s="213"/>
      <c r="G785" s="213"/>
      <c r="H785" s="213"/>
      <c r="I785" s="346"/>
      <c r="J785" s="135"/>
      <c r="K785" s="259"/>
      <c r="L785" s="211"/>
    </row>
    <row r="786" spans="3:12" x14ac:dyDescent="0.35">
      <c r="C786"/>
      <c r="D786" s="21"/>
      <c r="E786" s="21"/>
      <c r="F786" s="213"/>
      <c r="G786" s="213"/>
      <c r="H786" s="213"/>
      <c r="I786" s="346"/>
      <c r="J786" s="135"/>
      <c r="K786" s="259"/>
      <c r="L786" s="211"/>
    </row>
    <row r="787" spans="3:12" x14ac:dyDescent="0.35">
      <c r="C787"/>
      <c r="D787" s="21"/>
      <c r="E787" s="21"/>
      <c r="F787" s="213"/>
      <c r="G787" s="213"/>
      <c r="H787" s="213"/>
      <c r="I787" s="346"/>
      <c r="J787" s="135"/>
      <c r="K787" s="259"/>
      <c r="L787" s="211"/>
    </row>
    <row r="788" spans="3:12" x14ac:dyDescent="0.35">
      <c r="C788"/>
      <c r="D788" s="21"/>
      <c r="E788" s="21"/>
      <c r="F788" s="213"/>
      <c r="G788" s="213"/>
      <c r="H788" s="213"/>
      <c r="I788" s="346"/>
      <c r="J788" s="135"/>
      <c r="K788" s="259"/>
      <c r="L788" s="211"/>
    </row>
    <row r="789" spans="3:12" x14ac:dyDescent="0.35">
      <c r="C789"/>
      <c r="D789" s="21"/>
      <c r="E789" s="21"/>
      <c r="F789" s="213"/>
      <c r="G789" s="213"/>
      <c r="H789" s="213"/>
      <c r="I789" s="346"/>
      <c r="J789" s="135"/>
      <c r="K789" s="259"/>
      <c r="L789" s="211"/>
    </row>
    <row r="790" spans="3:12" x14ac:dyDescent="0.35">
      <c r="C790"/>
      <c r="D790" s="21"/>
      <c r="E790" s="21"/>
      <c r="F790" s="213"/>
      <c r="G790" s="213"/>
      <c r="H790" s="213"/>
      <c r="I790" s="346"/>
      <c r="J790" s="135"/>
      <c r="K790" s="259"/>
      <c r="L790" s="211"/>
    </row>
    <row r="791" spans="3:12" x14ac:dyDescent="0.35">
      <c r="C791"/>
      <c r="D791" s="21"/>
      <c r="E791" s="21"/>
      <c r="F791" s="213"/>
      <c r="G791" s="213"/>
      <c r="H791" s="213"/>
      <c r="I791" s="346"/>
      <c r="J791" s="135"/>
      <c r="K791" s="259"/>
      <c r="L791" s="211"/>
    </row>
    <row r="792" spans="3:12" x14ac:dyDescent="0.35">
      <c r="C792"/>
      <c r="D792" s="21"/>
      <c r="E792" s="21"/>
      <c r="F792" s="213"/>
      <c r="G792" s="213"/>
      <c r="H792" s="213"/>
      <c r="I792" s="346"/>
      <c r="J792" s="135"/>
      <c r="K792" s="259"/>
      <c r="L792" s="211"/>
    </row>
    <row r="793" spans="3:12" x14ac:dyDescent="0.35">
      <c r="C793"/>
      <c r="D793" s="21"/>
      <c r="E793" s="21"/>
      <c r="F793" s="213"/>
      <c r="G793" s="213"/>
      <c r="H793" s="213"/>
      <c r="I793" s="346"/>
      <c r="J793" s="135"/>
      <c r="K793" s="259"/>
      <c r="L793" s="211"/>
    </row>
    <row r="794" spans="3:12" x14ac:dyDescent="0.35">
      <c r="C794"/>
      <c r="D794" s="21"/>
      <c r="E794" s="21"/>
      <c r="F794" s="213"/>
      <c r="G794" s="213"/>
      <c r="H794" s="213"/>
      <c r="I794" s="346"/>
      <c r="J794" s="135"/>
      <c r="K794" s="259"/>
      <c r="L794" s="211"/>
    </row>
    <row r="795" spans="3:12" x14ac:dyDescent="0.35">
      <c r="C795"/>
      <c r="D795" s="21"/>
      <c r="E795" s="21"/>
      <c r="F795" s="213"/>
      <c r="G795" s="213"/>
      <c r="H795" s="213"/>
      <c r="I795" s="346"/>
      <c r="J795" s="135"/>
      <c r="K795" s="259"/>
      <c r="L795" s="211"/>
    </row>
    <row r="796" spans="3:12" x14ac:dyDescent="0.35">
      <c r="C796"/>
      <c r="D796" s="21"/>
      <c r="E796" s="21"/>
      <c r="F796" s="213"/>
      <c r="G796" s="213"/>
      <c r="H796" s="213"/>
      <c r="I796" s="346"/>
      <c r="J796" s="135"/>
      <c r="K796" s="259"/>
      <c r="L796" s="211"/>
    </row>
    <row r="797" spans="3:12" x14ac:dyDescent="0.35">
      <c r="C797"/>
      <c r="D797" s="21"/>
      <c r="E797" s="21"/>
      <c r="F797" s="213"/>
      <c r="G797" s="213"/>
      <c r="H797" s="213"/>
      <c r="I797" s="346"/>
      <c r="J797" s="135"/>
      <c r="K797" s="259"/>
      <c r="L797" s="211"/>
    </row>
    <row r="798" spans="3:12" x14ac:dyDescent="0.35">
      <c r="C798"/>
      <c r="D798" s="21"/>
      <c r="E798" s="21"/>
      <c r="F798" s="213"/>
      <c r="G798" s="213"/>
      <c r="H798" s="213"/>
      <c r="I798" s="346"/>
      <c r="J798" s="135"/>
      <c r="K798" s="259"/>
      <c r="L798" s="211"/>
    </row>
    <row r="799" spans="3:12" x14ac:dyDescent="0.35">
      <c r="C799"/>
      <c r="D799" s="21"/>
      <c r="E799" s="21"/>
      <c r="F799" s="213"/>
      <c r="G799" s="213"/>
      <c r="H799" s="213"/>
      <c r="I799" s="346"/>
      <c r="J799" s="135"/>
      <c r="K799" s="259"/>
      <c r="L799" s="211"/>
    </row>
    <row r="800" spans="3:12" x14ac:dyDescent="0.35">
      <c r="C800"/>
      <c r="D800" s="21"/>
      <c r="E800" s="21"/>
      <c r="F800" s="213"/>
      <c r="G800" s="213"/>
      <c r="H800" s="213"/>
      <c r="I800" s="346"/>
      <c r="J800" s="135"/>
      <c r="K800" s="259"/>
      <c r="L800" s="211"/>
    </row>
    <row r="801" spans="3:12" x14ac:dyDescent="0.35">
      <c r="C801"/>
      <c r="D801" s="21"/>
      <c r="E801" s="21"/>
      <c r="F801" s="213"/>
      <c r="G801" s="213"/>
      <c r="H801" s="213"/>
      <c r="I801" s="346"/>
      <c r="J801" s="135"/>
      <c r="K801" s="259"/>
      <c r="L801" s="211"/>
    </row>
    <row r="802" spans="3:12" x14ac:dyDescent="0.35">
      <c r="C802"/>
      <c r="D802" s="21"/>
      <c r="E802" s="21"/>
      <c r="F802" s="213"/>
      <c r="G802" s="213"/>
      <c r="H802" s="213"/>
      <c r="I802" s="346"/>
      <c r="J802" s="135"/>
      <c r="K802" s="259"/>
      <c r="L802" s="211"/>
    </row>
    <row r="803" spans="3:12" x14ac:dyDescent="0.35">
      <c r="C803"/>
      <c r="D803" s="21"/>
      <c r="E803" s="21"/>
      <c r="F803" s="213"/>
      <c r="G803" s="213"/>
      <c r="H803" s="213"/>
      <c r="I803" s="346"/>
      <c r="J803" s="135"/>
      <c r="K803" s="259"/>
      <c r="L803" s="211"/>
    </row>
    <row r="804" spans="3:12" x14ac:dyDescent="0.35">
      <c r="C804"/>
      <c r="D804" s="21"/>
      <c r="E804" s="21"/>
      <c r="F804" s="213"/>
      <c r="G804" s="213"/>
      <c r="H804" s="213"/>
      <c r="I804" s="346"/>
      <c r="J804" s="135"/>
      <c r="K804" s="259"/>
      <c r="L804" s="211"/>
    </row>
    <row r="805" spans="3:12" x14ac:dyDescent="0.35">
      <c r="C805"/>
      <c r="D805" s="21"/>
      <c r="E805" s="21"/>
      <c r="F805" s="213"/>
      <c r="G805" s="213"/>
      <c r="H805" s="213"/>
      <c r="I805" s="346"/>
      <c r="J805" s="135"/>
      <c r="K805" s="259"/>
      <c r="L805" s="211"/>
    </row>
    <row r="806" spans="3:12" x14ac:dyDescent="0.35">
      <c r="C806"/>
      <c r="D806" s="21"/>
      <c r="E806" s="21"/>
      <c r="F806" s="213"/>
      <c r="G806" s="213"/>
      <c r="H806" s="213"/>
      <c r="I806" s="346"/>
      <c r="J806" s="135"/>
      <c r="K806" s="259"/>
      <c r="L806" s="211"/>
    </row>
    <row r="807" spans="3:12" x14ac:dyDescent="0.35">
      <c r="C807"/>
      <c r="D807" s="21"/>
      <c r="E807" s="21"/>
      <c r="F807" s="213"/>
      <c r="G807" s="213"/>
      <c r="H807" s="213"/>
      <c r="I807" s="346"/>
      <c r="J807" s="135"/>
      <c r="K807" s="259"/>
      <c r="L807" s="211"/>
    </row>
    <row r="808" spans="3:12" x14ac:dyDescent="0.35">
      <c r="C808"/>
      <c r="D808" s="21"/>
      <c r="E808" s="21"/>
      <c r="F808" s="213"/>
      <c r="G808" s="213"/>
      <c r="H808" s="213"/>
      <c r="I808" s="346"/>
      <c r="J808" s="135"/>
      <c r="K808" s="259"/>
      <c r="L808" s="211"/>
    </row>
    <row r="809" spans="3:12" x14ac:dyDescent="0.35">
      <c r="C809"/>
      <c r="D809" s="21"/>
      <c r="E809" s="21"/>
      <c r="F809" s="213"/>
      <c r="G809" s="213"/>
      <c r="H809" s="213"/>
      <c r="I809" s="346"/>
      <c r="J809" s="135"/>
      <c r="K809" s="259"/>
      <c r="L809" s="211"/>
    </row>
    <row r="810" spans="3:12" x14ac:dyDescent="0.35">
      <c r="C810"/>
      <c r="D810" s="21"/>
      <c r="E810" s="21"/>
      <c r="F810" s="213"/>
      <c r="G810" s="213"/>
      <c r="H810" s="213"/>
      <c r="I810" s="346"/>
      <c r="J810" s="135"/>
      <c r="K810" s="259"/>
      <c r="L810" s="211"/>
    </row>
    <row r="811" spans="3:12" x14ac:dyDescent="0.35">
      <c r="C811"/>
      <c r="D811" s="21"/>
      <c r="E811" s="21"/>
      <c r="F811" s="213"/>
      <c r="G811" s="213"/>
      <c r="H811" s="213"/>
      <c r="I811" s="346"/>
      <c r="J811" s="135"/>
      <c r="K811" s="259"/>
      <c r="L811" s="211"/>
    </row>
    <row r="812" spans="3:12" x14ac:dyDescent="0.35">
      <c r="C812"/>
      <c r="D812" s="21"/>
      <c r="E812" s="21"/>
      <c r="F812" s="213"/>
      <c r="G812" s="213"/>
      <c r="H812" s="213"/>
      <c r="I812" s="346"/>
      <c r="J812" s="135"/>
      <c r="K812" s="259"/>
      <c r="L812" s="211"/>
    </row>
    <row r="813" spans="3:12" x14ac:dyDescent="0.35">
      <c r="C813"/>
      <c r="D813" s="21"/>
      <c r="E813" s="21"/>
      <c r="F813" s="213"/>
      <c r="G813" s="213"/>
      <c r="H813" s="213"/>
      <c r="I813" s="346"/>
      <c r="J813" s="135"/>
      <c r="K813" s="259"/>
      <c r="L813" s="211"/>
    </row>
    <row r="814" spans="3:12" x14ac:dyDescent="0.35">
      <c r="C814"/>
      <c r="D814" s="21"/>
      <c r="E814" s="21"/>
      <c r="F814" s="213"/>
      <c r="G814" s="213"/>
      <c r="H814" s="213"/>
      <c r="I814" s="346"/>
      <c r="J814" s="135"/>
      <c r="K814" s="259"/>
      <c r="L814" s="211"/>
    </row>
    <row r="815" spans="3:12" x14ac:dyDescent="0.35">
      <c r="C815"/>
      <c r="D815" s="21"/>
      <c r="E815" s="21"/>
      <c r="F815" s="213"/>
      <c r="G815" s="213"/>
      <c r="H815" s="213"/>
      <c r="I815" s="346"/>
      <c r="J815" s="135"/>
      <c r="K815" s="259"/>
      <c r="L815" s="211"/>
    </row>
    <row r="816" spans="3:12" x14ac:dyDescent="0.35">
      <c r="C816"/>
      <c r="D816" s="21"/>
      <c r="E816" s="21"/>
      <c r="F816" s="213"/>
      <c r="G816" s="213"/>
      <c r="H816" s="213"/>
      <c r="I816" s="346"/>
      <c r="J816" s="135"/>
      <c r="K816" s="259"/>
      <c r="L816" s="211"/>
    </row>
    <row r="817" spans="3:12" x14ac:dyDescent="0.35">
      <c r="C817"/>
      <c r="D817" s="21"/>
      <c r="E817" s="21"/>
      <c r="F817" s="213"/>
      <c r="G817" s="213"/>
      <c r="H817" s="213"/>
      <c r="I817" s="346"/>
      <c r="J817" s="135"/>
      <c r="K817" s="259"/>
      <c r="L817" s="211"/>
    </row>
    <row r="818" spans="3:12" x14ac:dyDescent="0.35">
      <c r="C818"/>
      <c r="D818" s="21"/>
      <c r="E818" s="21"/>
      <c r="F818" s="213"/>
      <c r="G818" s="213"/>
      <c r="H818" s="213"/>
      <c r="I818" s="346"/>
      <c r="J818" s="135"/>
      <c r="K818" s="259"/>
      <c r="L818" s="211"/>
    </row>
    <row r="819" spans="3:12" x14ac:dyDescent="0.35">
      <c r="C819"/>
      <c r="D819" s="21"/>
      <c r="E819" s="21"/>
      <c r="F819" s="213"/>
      <c r="G819" s="213"/>
      <c r="H819" s="213"/>
      <c r="I819" s="346"/>
      <c r="J819" s="135"/>
      <c r="K819" s="259"/>
      <c r="L819" s="211"/>
    </row>
    <row r="820" spans="3:12" x14ac:dyDescent="0.35">
      <c r="C820"/>
      <c r="D820" s="21"/>
      <c r="E820" s="21"/>
      <c r="F820" s="213"/>
      <c r="G820" s="213"/>
      <c r="H820" s="213"/>
      <c r="I820" s="346"/>
      <c r="J820" s="135"/>
      <c r="K820" s="259"/>
      <c r="L820" s="211"/>
    </row>
    <row r="821" spans="3:12" x14ac:dyDescent="0.35">
      <c r="C821"/>
      <c r="D821" s="21"/>
      <c r="E821" s="21"/>
      <c r="F821" s="213"/>
      <c r="G821" s="213"/>
      <c r="H821" s="213"/>
      <c r="I821" s="346"/>
      <c r="J821" s="135"/>
      <c r="K821" s="259"/>
      <c r="L821" s="211"/>
    </row>
    <row r="822" spans="3:12" x14ac:dyDescent="0.35">
      <c r="C822"/>
      <c r="D822" s="21"/>
      <c r="E822" s="21"/>
      <c r="F822" s="213"/>
      <c r="G822" s="213"/>
      <c r="H822" s="213"/>
      <c r="I822" s="346"/>
      <c r="J822" s="135"/>
      <c r="K822" s="259"/>
      <c r="L822" s="211"/>
    </row>
    <row r="823" spans="3:12" x14ac:dyDescent="0.35">
      <c r="C823"/>
      <c r="D823" s="21"/>
      <c r="E823" s="21"/>
      <c r="F823" s="213"/>
      <c r="G823" s="213"/>
      <c r="H823" s="213"/>
      <c r="I823" s="346"/>
      <c r="J823" s="135"/>
      <c r="K823" s="259"/>
      <c r="L823" s="211"/>
    </row>
    <row r="824" spans="3:12" x14ac:dyDescent="0.35">
      <c r="C824"/>
      <c r="D824" s="21"/>
      <c r="E824" s="21"/>
      <c r="F824" s="213"/>
      <c r="G824" s="213"/>
      <c r="H824" s="213"/>
      <c r="I824" s="346"/>
      <c r="J824" s="135"/>
      <c r="K824" s="259"/>
      <c r="L824" s="211"/>
    </row>
    <row r="825" spans="3:12" x14ac:dyDescent="0.35">
      <c r="C825"/>
      <c r="D825" s="21"/>
      <c r="E825" s="21"/>
      <c r="F825" s="213"/>
      <c r="G825" s="213"/>
      <c r="H825" s="213"/>
      <c r="I825" s="346"/>
      <c r="J825" s="135"/>
      <c r="K825" s="259"/>
      <c r="L825" s="211"/>
    </row>
    <row r="826" spans="3:12" x14ac:dyDescent="0.35">
      <c r="C826"/>
      <c r="D826" s="21"/>
      <c r="E826" s="21"/>
      <c r="F826" s="213"/>
      <c r="G826" s="213"/>
      <c r="H826" s="213"/>
      <c r="I826" s="346"/>
      <c r="J826" s="135"/>
      <c r="K826" s="259"/>
      <c r="L826" s="211"/>
    </row>
    <row r="827" spans="3:12" x14ac:dyDescent="0.35">
      <c r="C827"/>
      <c r="D827" s="21"/>
      <c r="E827" s="21"/>
      <c r="F827" s="213"/>
      <c r="G827" s="213"/>
      <c r="H827" s="213"/>
      <c r="I827" s="346"/>
      <c r="J827" s="135"/>
      <c r="K827" s="259"/>
      <c r="L827" s="211"/>
    </row>
    <row r="828" spans="3:12" x14ac:dyDescent="0.35">
      <c r="C828"/>
      <c r="D828" s="21"/>
      <c r="E828" s="21"/>
      <c r="F828" s="213"/>
      <c r="G828" s="213"/>
      <c r="H828" s="213"/>
      <c r="I828" s="346"/>
      <c r="J828" s="135"/>
      <c r="K828" s="259"/>
      <c r="L828" s="211"/>
    </row>
    <row r="829" spans="3:12" x14ac:dyDescent="0.35">
      <c r="C829"/>
      <c r="D829" s="21"/>
      <c r="E829" s="21"/>
      <c r="F829" s="213"/>
      <c r="G829" s="213"/>
      <c r="H829" s="213"/>
      <c r="I829" s="346"/>
      <c r="J829" s="135"/>
      <c r="K829" s="259"/>
      <c r="L829" s="211"/>
    </row>
    <row r="830" spans="3:12" x14ac:dyDescent="0.35">
      <c r="C830"/>
      <c r="D830" s="21"/>
      <c r="E830" s="21"/>
      <c r="F830" s="213"/>
      <c r="G830" s="213"/>
      <c r="H830" s="213"/>
      <c r="I830" s="346"/>
      <c r="J830" s="135"/>
      <c r="K830" s="259"/>
      <c r="L830" s="211"/>
    </row>
    <row r="831" spans="3:12" x14ac:dyDescent="0.35">
      <c r="C831"/>
      <c r="D831" s="21"/>
      <c r="E831" s="21"/>
      <c r="F831" s="213"/>
      <c r="G831" s="213"/>
      <c r="H831" s="213"/>
      <c r="I831" s="346"/>
      <c r="J831" s="135"/>
      <c r="K831" s="259"/>
      <c r="L831" s="211"/>
    </row>
    <row r="832" spans="3:12" x14ac:dyDescent="0.35">
      <c r="C832"/>
      <c r="D832" s="21"/>
      <c r="E832" s="21"/>
      <c r="F832" s="213"/>
      <c r="G832" s="213"/>
      <c r="H832" s="213"/>
      <c r="I832" s="346"/>
      <c r="J832" s="135"/>
      <c r="K832" s="259"/>
      <c r="L832" s="211"/>
    </row>
    <row r="833" spans="3:12" x14ac:dyDescent="0.35">
      <c r="C833"/>
      <c r="D833" s="21"/>
      <c r="E833" s="21"/>
      <c r="F833" s="213"/>
      <c r="G833" s="213"/>
      <c r="H833" s="213"/>
      <c r="I833" s="346"/>
      <c r="J833" s="135"/>
      <c r="K833" s="259"/>
      <c r="L833" s="211"/>
    </row>
    <row r="834" spans="3:12" x14ac:dyDescent="0.35">
      <c r="C834"/>
      <c r="D834" s="21"/>
      <c r="E834" s="21"/>
      <c r="F834" s="213"/>
      <c r="G834" s="213"/>
      <c r="H834" s="213"/>
      <c r="I834" s="346"/>
      <c r="J834" s="135"/>
      <c r="K834" s="259"/>
      <c r="L834" s="211"/>
    </row>
    <row r="835" spans="3:12" x14ac:dyDescent="0.35">
      <c r="C835"/>
      <c r="D835" s="21"/>
      <c r="E835" s="21"/>
      <c r="F835" s="213"/>
      <c r="G835" s="213"/>
      <c r="H835" s="213"/>
      <c r="I835" s="346"/>
      <c r="J835" s="135"/>
      <c r="K835" s="259"/>
      <c r="L835" s="211"/>
    </row>
    <row r="836" spans="3:12" x14ac:dyDescent="0.35">
      <c r="C836"/>
      <c r="D836" s="21"/>
      <c r="E836" s="21"/>
      <c r="F836" s="213"/>
      <c r="G836" s="213"/>
      <c r="H836" s="213"/>
      <c r="I836" s="346"/>
      <c r="J836" s="135"/>
      <c r="K836" s="259"/>
      <c r="L836" s="211"/>
    </row>
    <row r="837" spans="3:12" x14ac:dyDescent="0.35">
      <c r="C837"/>
      <c r="D837" s="21"/>
      <c r="E837" s="21"/>
      <c r="F837" s="213"/>
      <c r="G837" s="213"/>
      <c r="H837" s="213"/>
      <c r="I837" s="346"/>
      <c r="J837" s="135"/>
      <c r="K837" s="259"/>
      <c r="L837" s="211"/>
    </row>
    <row r="838" spans="3:12" x14ac:dyDescent="0.35">
      <c r="C838"/>
      <c r="D838" s="21"/>
      <c r="E838" s="21"/>
      <c r="F838" s="213"/>
      <c r="G838" s="213"/>
      <c r="H838" s="213"/>
      <c r="I838" s="346"/>
      <c r="J838" s="135"/>
      <c r="K838" s="259"/>
      <c r="L838" s="211"/>
    </row>
    <row r="839" spans="3:12" x14ac:dyDescent="0.35">
      <c r="C839"/>
      <c r="D839" s="21"/>
      <c r="E839" s="21"/>
      <c r="F839" s="213"/>
      <c r="G839" s="213"/>
      <c r="H839" s="213"/>
      <c r="I839" s="346"/>
      <c r="J839" s="135"/>
      <c r="K839" s="259"/>
      <c r="L839" s="211"/>
    </row>
    <row r="840" spans="3:12" x14ac:dyDescent="0.35">
      <c r="C840"/>
      <c r="D840" s="21"/>
      <c r="E840" s="21"/>
      <c r="F840" s="213"/>
      <c r="G840" s="213"/>
      <c r="H840" s="213"/>
      <c r="I840" s="346"/>
      <c r="J840" s="135"/>
      <c r="K840" s="259"/>
      <c r="L840" s="211"/>
    </row>
    <row r="841" spans="3:12" x14ac:dyDescent="0.35">
      <c r="C841"/>
      <c r="D841" s="21"/>
      <c r="E841" s="21"/>
      <c r="F841" s="213"/>
      <c r="G841" s="213"/>
      <c r="H841" s="213"/>
      <c r="I841" s="346"/>
      <c r="J841" s="135"/>
      <c r="K841" s="259"/>
      <c r="L841" s="211"/>
    </row>
    <row r="842" spans="3:12" x14ac:dyDescent="0.35">
      <c r="C842"/>
      <c r="D842" s="21"/>
      <c r="E842" s="21"/>
      <c r="F842" s="213"/>
      <c r="G842" s="213"/>
      <c r="H842" s="213"/>
      <c r="I842" s="346"/>
      <c r="J842" s="135"/>
      <c r="K842" s="259"/>
      <c r="L842" s="211"/>
    </row>
    <row r="843" spans="3:12" x14ac:dyDescent="0.35">
      <c r="C843"/>
      <c r="D843" s="21"/>
      <c r="E843" s="21"/>
      <c r="F843" s="213"/>
      <c r="G843" s="213"/>
      <c r="H843" s="213"/>
      <c r="I843" s="346"/>
      <c r="J843" s="135"/>
      <c r="K843" s="259"/>
      <c r="L843" s="211"/>
    </row>
    <row r="844" spans="3:12" x14ac:dyDescent="0.35">
      <c r="C844"/>
      <c r="D844" s="21"/>
      <c r="E844" s="21"/>
      <c r="F844" s="213"/>
      <c r="G844" s="213"/>
      <c r="H844" s="213"/>
      <c r="I844" s="346"/>
      <c r="J844" s="135"/>
      <c r="K844" s="259"/>
      <c r="L844" s="211"/>
    </row>
    <row r="845" spans="3:12" x14ac:dyDescent="0.35">
      <c r="C845"/>
      <c r="D845" s="21"/>
      <c r="E845" s="21"/>
      <c r="F845" s="213"/>
      <c r="G845" s="213"/>
      <c r="H845" s="213"/>
      <c r="I845" s="346"/>
      <c r="J845" s="135"/>
      <c r="K845" s="259"/>
      <c r="L845" s="211"/>
    </row>
    <row r="846" spans="3:12" x14ac:dyDescent="0.35">
      <c r="C846"/>
      <c r="D846" s="21"/>
      <c r="E846" s="21"/>
      <c r="F846" s="213"/>
      <c r="G846" s="213"/>
      <c r="H846" s="213"/>
      <c r="I846" s="346"/>
      <c r="J846" s="135"/>
      <c r="K846" s="259"/>
      <c r="L846" s="211"/>
    </row>
    <row r="847" spans="3:12" x14ac:dyDescent="0.35">
      <c r="C847"/>
      <c r="D847" s="21"/>
      <c r="E847" s="21"/>
      <c r="F847" s="213"/>
      <c r="G847" s="213"/>
      <c r="H847" s="213"/>
      <c r="I847" s="346"/>
      <c r="J847" s="135"/>
      <c r="K847" s="259"/>
      <c r="L847" s="211"/>
    </row>
    <row r="848" spans="3:12" x14ac:dyDescent="0.35">
      <c r="C848"/>
      <c r="D848" s="21"/>
      <c r="E848" s="21"/>
      <c r="F848" s="213"/>
      <c r="G848" s="213"/>
      <c r="H848" s="213"/>
      <c r="I848" s="346"/>
      <c r="J848" s="135"/>
      <c r="K848" s="259"/>
      <c r="L848" s="211"/>
    </row>
    <row r="849" spans="3:12" x14ac:dyDescent="0.35">
      <c r="C849"/>
      <c r="D849" s="21"/>
      <c r="E849" s="21"/>
      <c r="F849" s="213"/>
      <c r="G849" s="213"/>
      <c r="H849" s="213"/>
      <c r="I849" s="346"/>
      <c r="J849" s="135"/>
      <c r="K849" s="259"/>
      <c r="L849" s="211"/>
    </row>
    <row r="850" spans="3:12" x14ac:dyDescent="0.35">
      <c r="C850"/>
      <c r="D850" s="21"/>
      <c r="E850" s="21"/>
      <c r="F850" s="213"/>
      <c r="G850" s="213"/>
      <c r="H850" s="213"/>
      <c r="I850" s="346"/>
      <c r="J850" s="135"/>
      <c r="K850" s="259"/>
      <c r="L850" s="211"/>
    </row>
    <row r="851" spans="3:12" x14ac:dyDescent="0.35">
      <c r="C851"/>
      <c r="D851" s="21"/>
      <c r="E851" s="21"/>
      <c r="F851" s="213"/>
      <c r="G851" s="213"/>
      <c r="H851" s="213"/>
      <c r="I851" s="346"/>
      <c r="J851" s="135"/>
      <c r="K851" s="259"/>
      <c r="L851" s="211"/>
    </row>
    <row r="852" spans="3:12" x14ac:dyDescent="0.35">
      <c r="C852"/>
      <c r="D852" s="21"/>
      <c r="E852" s="21"/>
      <c r="F852" s="213"/>
      <c r="G852" s="213"/>
      <c r="H852" s="213"/>
      <c r="I852" s="346"/>
      <c r="J852" s="135"/>
      <c r="K852" s="259"/>
      <c r="L852" s="211"/>
    </row>
    <row r="853" spans="3:12" x14ac:dyDescent="0.35">
      <c r="C853"/>
      <c r="D853" s="21"/>
      <c r="E853" s="21"/>
      <c r="F853" s="213"/>
      <c r="G853" s="213"/>
      <c r="H853" s="213"/>
      <c r="I853" s="346"/>
      <c r="J853" s="135"/>
      <c r="K853" s="259"/>
      <c r="L853" s="211"/>
    </row>
    <row r="854" spans="3:12" x14ac:dyDescent="0.35">
      <c r="C854"/>
      <c r="D854" s="21"/>
      <c r="E854" s="21"/>
      <c r="F854" s="213"/>
      <c r="G854" s="213"/>
      <c r="H854" s="213"/>
      <c r="I854" s="346"/>
      <c r="J854" s="135"/>
      <c r="K854" s="259"/>
      <c r="L854" s="211"/>
    </row>
    <row r="855" spans="3:12" x14ac:dyDescent="0.35">
      <c r="C855"/>
      <c r="D855" s="21"/>
      <c r="E855" s="21"/>
      <c r="F855" s="213"/>
      <c r="G855" s="213"/>
      <c r="H855" s="213"/>
      <c r="I855" s="346"/>
      <c r="J855" s="135"/>
      <c r="K855" s="259"/>
      <c r="L855" s="211"/>
    </row>
    <row r="856" spans="3:12" x14ac:dyDescent="0.35">
      <c r="C856"/>
      <c r="D856" s="21"/>
      <c r="E856" s="21"/>
      <c r="F856" s="213"/>
      <c r="G856" s="213"/>
      <c r="H856" s="213"/>
      <c r="I856" s="346"/>
      <c r="J856" s="135"/>
      <c r="K856" s="259"/>
      <c r="L856" s="211"/>
    </row>
    <row r="857" spans="3:12" x14ac:dyDescent="0.35">
      <c r="C857"/>
      <c r="D857" s="21"/>
      <c r="E857" s="21"/>
      <c r="F857" s="213"/>
      <c r="G857" s="213"/>
      <c r="H857" s="213"/>
      <c r="I857" s="346"/>
      <c r="J857" s="135"/>
      <c r="K857" s="259"/>
      <c r="L857" s="211"/>
    </row>
    <row r="858" spans="3:12" x14ac:dyDescent="0.35">
      <c r="C858"/>
      <c r="D858" s="21"/>
      <c r="E858" s="21"/>
      <c r="F858" s="213"/>
      <c r="G858" s="213"/>
      <c r="H858" s="213"/>
      <c r="I858" s="346"/>
      <c r="J858" s="135"/>
      <c r="K858" s="259"/>
      <c r="L858" s="211"/>
    </row>
    <row r="859" spans="3:12" x14ac:dyDescent="0.35">
      <c r="C859"/>
      <c r="D859" s="21"/>
      <c r="E859" s="21"/>
      <c r="F859" s="213"/>
      <c r="G859" s="213"/>
      <c r="H859" s="213"/>
      <c r="I859" s="346"/>
      <c r="J859" s="135"/>
      <c r="K859" s="259"/>
      <c r="L859" s="211"/>
    </row>
    <row r="860" spans="3:12" x14ac:dyDescent="0.35">
      <c r="C860"/>
      <c r="D860" s="21"/>
      <c r="E860" s="21"/>
      <c r="F860" s="213"/>
      <c r="G860" s="213"/>
      <c r="H860" s="213"/>
      <c r="I860" s="346"/>
      <c r="J860" s="135"/>
      <c r="K860" s="259"/>
      <c r="L860" s="211"/>
    </row>
    <row r="861" spans="3:12" x14ac:dyDescent="0.35">
      <c r="C861"/>
      <c r="D861" s="21"/>
      <c r="E861" s="21"/>
      <c r="F861" s="213"/>
      <c r="G861" s="213"/>
      <c r="H861" s="213"/>
      <c r="I861" s="346"/>
      <c r="J861" s="135"/>
      <c r="K861" s="259"/>
      <c r="L861" s="211"/>
    </row>
    <row r="862" spans="3:12" x14ac:dyDescent="0.35">
      <c r="C862"/>
      <c r="D862" s="21"/>
      <c r="E862" s="21"/>
      <c r="F862" s="213"/>
      <c r="G862" s="213"/>
      <c r="H862" s="213"/>
      <c r="I862" s="346"/>
      <c r="J862" s="135"/>
      <c r="K862" s="259"/>
      <c r="L862" s="211"/>
    </row>
    <row r="863" spans="3:12" x14ac:dyDescent="0.35">
      <c r="C863"/>
      <c r="D863" s="21"/>
      <c r="E863" s="21"/>
      <c r="F863" s="213"/>
      <c r="G863" s="213"/>
      <c r="H863" s="213"/>
      <c r="I863" s="346"/>
      <c r="J863" s="135"/>
      <c r="K863" s="259"/>
      <c r="L863" s="211"/>
    </row>
    <row r="864" spans="3:12" x14ac:dyDescent="0.35">
      <c r="C864"/>
      <c r="D864" s="21"/>
      <c r="E864" s="21"/>
      <c r="F864" s="213"/>
      <c r="G864" s="213"/>
      <c r="H864" s="213"/>
      <c r="I864" s="346"/>
      <c r="J864" s="135"/>
      <c r="K864" s="259"/>
      <c r="L864" s="211"/>
    </row>
    <row r="865" spans="3:12" x14ac:dyDescent="0.35">
      <c r="C865"/>
      <c r="D865" s="21"/>
      <c r="E865" s="21"/>
      <c r="F865" s="213"/>
      <c r="G865" s="213"/>
      <c r="H865" s="213"/>
      <c r="I865" s="346"/>
      <c r="J865" s="135"/>
      <c r="K865" s="259"/>
      <c r="L865" s="211"/>
    </row>
    <row r="866" spans="3:12" x14ac:dyDescent="0.35">
      <c r="C866"/>
      <c r="D866" s="21"/>
      <c r="E866" s="21"/>
      <c r="F866" s="213"/>
      <c r="G866" s="213"/>
      <c r="H866" s="213"/>
      <c r="I866" s="346"/>
      <c r="J866" s="135"/>
      <c r="K866" s="259"/>
      <c r="L866" s="211"/>
    </row>
    <row r="867" spans="3:12" x14ac:dyDescent="0.35">
      <c r="C867"/>
      <c r="D867" s="21"/>
      <c r="E867" s="21"/>
      <c r="F867" s="213"/>
      <c r="G867" s="213"/>
      <c r="H867" s="213"/>
      <c r="I867" s="346"/>
      <c r="J867" s="135"/>
      <c r="K867" s="259"/>
      <c r="L867" s="211"/>
    </row>
    <row r="868" spans="3:12" x14ac:dyDescent="0.35">
      <c r="C868"/>
      <c r="D868" s="21"/>
      <c r="E868" s="21"/>
      <c r="F868" s="213"/>
      <c r="G868" s="213"/>
      <c r="H868" s="213"/>
      <c r="I868" s="346"/>
      <c r="J868" s="135"/>
      <c r="K868" s="259"/>
      <c r="L868" s="211"/>
    </row>
    <row r="869" spans="3:12" x14ac:dyDescent="0.35">
      <c r="C869"/>
      <c r="D869" s="21"/>
      <c r="E869" s="21"/>
      <c r="F869" s="213"/>
      <c r="G869" s="213"/>
      <c r="H869" s="213"/>
      <c r="I869" s="346"/>
      <c r="J869" s="135"/>
      <c r="K869" s="259"/>
      <c r="L869" s="211"/>
    </row>
    <row r="870" spans="3:12" x14ac:dyDescent="0.35">
      <c r="C870"/>
      <c r="D870" s="21"/>
      <c r="E870" s="21"/>
      <c r="F870" s="213"/>
      <c r="G870" s="213"/>
      <c r="H870" s="213"/>
      <c r="I870" s="346"/>
      <c r="J870" s="135"/>
      <c r="K870" s="259"/>
      <c r="L870" s="211"/>
    </row>
    <row r="871" spans="3:12" x14ac:dyDescent="0.35">
      <c r="C871"/>
      <c r="D871" s="21"/>
      <c r="E871" s="21"/>
      <c r="F871" s="213"/>
      <c r="G871" s="213"/>
      <c r="H871" s="213"/>
      <c r="I871" s="346"/>
      <c r="J871" s="135"/>
      <c r="K871" s="259"/>
      <c r="L871" s="211"/>
    </row>
    <row r="872" spans="3:12" x14ac:dyDescent="0.35">
      <c r="C872"/>
      <c r="D872" s="21"/>
      <c r="E872" s="21"/>
      <c r="F872" s="213"/>
      <c r="G872" s="213"/>
      <c r="H872" s="213"/>
      <c r="I872" s="346"/>
      <c r="J872" s="135"/>
      <c r="K872" s="259"/>
      <c r="L872" s="211"/>
    </row>
    <row r="873" spans="3:12" x14ac:dyDescent="0.35">
      <c r="C873"/>
      <c r="D873" s="21"/>
      <c r="E873" s="21"/>
      <c r="F873" s="213"/>
      <c r="G873" s="213"/>
      <c r="H873" s="213"/>
      <c r="I873" s="346"/>
      <c r="J873" s="135"/>
      <c r="K873" s="259"/>
      <c r="L873" s="211"/>
    </row>
    <row r="874" spans="3:12" x14ac:dyDescent="0.35">
      <c r="C874"/>
      <c r="D874" s="21"/>
      <c r="E874" s="21"/>
      <c r="F874" s="213"/>
      <c r="G874" s="213"/>
      <c r="H874" s="213"/>
      <c r="I874" s="346"/>
      <c r="J874" s="135"/>
      <c r="K874" s="259"/>
      <c r="L874" s="211"/>
    </row>
    <row r="875" spans="3:12" x14ac:dyDescent="0.35">
      <c r="C875"/>
      <c r="D875" s="21"/>
      <c r="E875" s="21"/>
      <c r="F875" s="213"/>
      <c r="G875" s="213"/>
      <c r="H875" s="213"/>
      <c r="I875" s="346"/>
      <c r="J875" s="135"/>
      <c r="K875" s="259"/>
      <c r="L875" s="211"/>
    </row>
    <row r="876" spans="3:12" x14ac:dyDescent="0.35">
      <c r="C876"/>
      <c r="D876" s="21"/>
      <c r="E876" s="21"/>
      <c r="F876" s="213"/>
      <c r="G876" s="213"/>
      <c r="H876" s="213"/>
      <c r="I876" s="346"/>
      <c r="J876" s="135"/>
      <c r="K876" s="259"/>
      <c r="L876" s="211"/>
    </row>
    <row r="877" spans="3:12" x14ac:dyDescent="0.35">
      <c r="C877"/>
      <c r="D877" s="21"/>
      <c r="E877" s="21"/>
      <c r="F877" s="213"/>
      <c r="G877" s="213"/>
      <c r="H877" s="213"/>
      <c r="I877" s="346"/>
      <c r="J877" s="135"/>
      <c r="K877" s="259"/>
      <c r="L877" s="211"/>
    </row>
    <row r="878" spans="3:12" x14ac:dyDescent="0.35">
      <c r="C878"/>
      <c r="D878" s="21"/>
      <c r="E878" s="21"/>
      <c r="F878" s="213"/>
      <c r="G878" s="213"/>
      <c r="H878" s="213"/>
      <c r="I878" s="346"/>
      <c r="J878" s="135"/>
      <c r="K878" s="259"/>
      <c r="L878" s="211"/>
    </row>
    <row r="879" spans="3:12" x14ac:dyDescent="0.35">
      <c r="C879"/>
      <c r="D879" s="21"/>
      <c r="E879" s="21"/>
      <c r="F879" s="213"/>
      <c r="G879" s="213"/>
      <c r="H879" s="213"/>
      <c r="I879" s="346"/>
      <c r="J879" s="135"/>
      <c r="K879" s="259"/>
      <c r="L879" s="211"/>
    </row>
    <row r="880" spans="3:12" x14ac:dyDescent="0.35">
      <c r="C880"/>
      <c r="D880" s="21"/>
      <c r="E880" s="21"/>
      <c r="F880" s="213"/>
      <c r="G880" s="213"/>
      <c r="H880" s="213"/>
      <c r="I880" s="346"/>
      <c r="J880" s="135"/>
      <c r="K880" s="259"/>
      <c r="L880" s="211"/>
    </row>
    <row r="881" spans="3:12" x14ac:dyDescent="0.35">
      <c r="C881"/>
      <c r="D881" s="21"/>
      <c r="E881" s="21"/>
      <c r="F881" s="213"/>
      <c r="G881" s="213"/>
      <c r="H881" s="213"/>
      <c r="I881" s="346"/>
      <c r="J881" s="135"/>
      <c r="K881" s="259"/>
      <c r="L881" s="211"/>
    </row>
    <row r="882" spans="3:12" x14ac:dyDescent="0.35">
      <c r="C882"/>
      <c r="D882" s="21"/>
      <c r="E882" s="21"/>
      <c r="F882" s="213"/>
      <c r="G882" s="213"/>
      <c r="H882" s="213"/>
      <c r="I882" s="346"/>
      <c r="J882" s="135"/>
      <c r="K882" s="259"/>
      <c r="L882" s="211"/>
    </row>
    <row r="883" spans="3:12" x14ac:dyDescent="0.35">
      <c r="C883"/>
      <c r="D883" s="21"/>
      <c r="E883" s="21"/>
      <c r="F883" s="213"/>
      <c r="G883" s="213"/>
      <c r="H883" s="213"/>
      <c r="I883" s="346"/>
      <c r="J883" s="135"/>
      <c r="K883" s="259"/>
      <c r="L883" s="211"/>
    </row>
    <row r="884" spans="3:12" x14ac:dyDescent="0.35">
      <c r="C884"/>
      <c r="D884" s="21"/>
      <c r="E884" s="21"/>
      <c r="F884" s="213"/>
      <c r="G884" s="213"/>
      <c r="H884" s="213"/>
      <c r="I884" s="346"/>
      <c r="J884" s="135"/>
      <c r="K884" s="259"/>
      <c r="L884" s="211"/>
    </row>
    <row r="885" spans="3:12" x14ac:dyDescent="0.35">
      <c r="C885"/>
      <c r="D885" s="21"/>
      <c r="E885" s="21"/>
      <c r="F885" s="213"/>
      <c r="G885" s="213"/>
      <c r="H885" s="213"/>
      <c r="I885" s="346"/>
      <c r="J885" s="135"/>
      <c r="K885" s="259"/>
      <c r="L885" s="211"/>
    </row>
    <row r="886" spans="3:12" x14ac:dyDescent="0.35">
      <c r="C886"/>
      <c r="D886" s="21"/>
      <c r="E886" s="21"/>
      <c r="F886" s="213"/>
      <c r="G886" s="213"/>
      <c r="H886" s="213"/>
      <c r="I886" s="346"/>
      <c r="J886" s="135"/>
      <c r="K886" s="259"/>
      <c r="L886" s="211"/>
    </row>
    <row r="887" spans="3:12" x14ac:dyDescent="0.35">
      <c r="C887"/>
      <c r="D887" s="21"/>
      <c r="E887" s="21"/>
      <c r="F887" s="213"/>
      <c r="G887" s="213"/>
      <c r="H887" s="213"/>
      <c r="I887" s="346"/>
      <c r="J887" s="135"/>
      <c r="K887" s="259"/>
      <c r="L887" s="211"/>
    </row>
    <row r="888" spans="3:12" x14ac:dyDescent="0.35">
      <c r="C888"/>
      <c r="D888" s="21"/>
      <c r="E888" s="21"/>
      <c r="F888" s="213"/>
      <c r="G888" s="213"/>
      <c r="H888" s="213"/>
      <c r="I888" s="346"/>
      <c r="J888" s="135"/>
      <c r="K888" s="259"/>
      <c r="L888" s="211"/>
    </row>
    <row r="889" spans="3:12" x14ac:dyDescent="0.35">
      <c r="C889"/>
      <c r="D889" s="21"/>
      <c r="E889" s="21"/>
      <c r="F889" s="213"/>
      <c r="G889" s="213"/>
      <c r="H889" s="213"/>
      <c r="I889" s="346"/>
      <c r="J889" s="135"/>
      <c r="K889" s="259"/>
      <c r="L889" s="211"/>
    </row>
    <row r="890" spans="3:12" x14ac:dyDescent="0.35">
      <c r="C890"/>
      <c r="D890" s="21"/>
      <c r="E890" s="21"/>
      <c r="F890" s="213"/>
      <c r="G890" s="213"/>
      <c r="H890" s="213"/>
      <c r="I890" s="346"/>
      <c r="J890" s="135"/>
      <c r="K890" s="259"/>
      <c r="L890" s="211"/>
    </row>
    <row r="891" spans="3:12" x14ac:dyDescent="0.35">
      <c r="C891"/>
      <c r="D891" s="21"/>
      <c r="E891" s="21"/>
      <c r="F891" s="213"/>
      <c r="G891" s="213"/>
      <c r="H891" s="213"/>
      <c r="I891" s="346"/>
      <c r="J891" s="135"/>
      <c r="K891" s="259"/>
      <c r="L891" s="211"/>
    </row>
    <row r="892" spans="3:12" x14ac:dyDescent="0.35">
      <c r="C892"/>
      <c r="D892" s="21"/>
      <c r="E892" s="21"/>
      <c r="F892" s="213"/>
      <c r="G892" s="213"/>
      <c r="H892" s="213"/>
      <c r="I892" s="346"/>
      <c r="J892" s="135"/>
      <c r="K892" s="259"/>
      <c r="L892" s="211"/>
    </row>
    <row r="893" spans="3:12" x14ac:dyDescent="0.35">
      <c r="C893"/>
      <c r="D893" s="21"/>
      <c r="E893" s="21"/>
      <c r="F893" s="213"/>
      <c r="G893" s="213"/>
      <c r="H893" s="213"/>
      <c r="I893" s="346"/>
      <c r="J893" s="135"/>
      <c r="K893" s="259"/>
      <c r="L893" s="211"/>
    </row>
    <row r="894" spans="3:12" x14ac:dyDescent="0.35">
      <c r="C894"/>
      <c r="D894" s="21"/>
      <c r="E894" s="21"/>
      <c r="F894" s="213"/>
      <c r="G894" s="213"/>
      <c r="H894" s="213"/>
      <c r="I894" s="346"/>
      <c r="J894" s="135"/>
      <c r="K894" s="259"/>
      <c r="L894" s="211"/>
    </row>
    <row r="895" spans="3:12" x14ac:dyDescent="0.35">
      <c r="C895"/>
      <c r="D895" s="21"/>
      <c r="E895" s="21"/>
      <c r="F895" s="213"/>
      <c r="G895" s="213"/>
      <c r="H895" s="213"/>
      <c r="I895" s="346"/>
      <c r="J895" s="135"/>
      <c r="K895" s="259"/>
      <c r="L895" s="211"/>
    </row>
    <row r="896" spans="3:12" x14ac:dyDescent="0.35">
      <c r="C896"/>
      <c r="D896" s="21"/>
      <c r="E896" s="21"/>
      <c r="F896" s="213"/>
      <c r="G896" s="213"/>
      <c r="H896" s="213"/>
      <c r="I896" s="346"/>
      <c r="J896" s="135"/>
      <c r="K896" s="259"/>
      <c r="L896" s="211"/>
    </row>
    <row r="897" spans="3:12" x14ac:dyDescent="0.35">
      <c r="C897"/>
      <c r="D897" s="21"/>
      <c r="E897" s="21"/>
      <c r="F897" s="213"/>
      <c r="G897" s="213"/>
      <c r="H897" s="213"/>
      <c r="I897" s="346"/>
      <c r="J897" s="135"/>
      <c r="K897" s="259"/>
      <c r="L897" s="211"/>
    </row>
    <row r="898" spans="3:12" x14ac:dyDescent="0.35">
      <c r="C898"/>
      <c r="D898" s="21"/>
      <c r="E898" s="21"/>
      <c r="F898" s="213"/>
      <c r="G898" s="213"/>
      <c r="H898" s="213"/>
      <c r="I898" s="346"/>
      <c r="J898" s="135"/>
      <c r="K898" s="259"/>
      <c r="L898" s="211"/>
    </row>
    <row r="899" spans="3:12" x14ac:dyDescent="0.35">
      <c r="C899"/>
      <c r="D899" s="21"/>
      <c r="E899" s="21"/>
      <c r="F899" s="213"/>
      <c r="G899" s="213"/>
      <c r="H899" s="213"/>
      <c r="I899" s="346"/>
      <c r="J899" s="135"/>
      <c r="K899" s="259"/>
      <c r="L899" s="211"/>
    </row>
    <row r="900" spans="3:12" x14ac:dyDescent="0.35">
      <c r="C900"/>
      <c r="D900" s="21"/>
      <c r="E900" s="21"/>
      <c r="F900" s="213"/>
      <c r="G900" s="213"/>
      <c r="H900" s="213"/>
      <c r="I900" s="346"/>
      <c r="J900" s="135"/>
      <c r="K900" s="259"/>
      <c r="L900" s="211"/>
    </row>
    <row r="901" spans="3:12" x14ac:dyDescent="0.35">
      <c r="C901"/>
      <c r="D901" s="21"/>
      <c r="E901" s="21"/>
      <c r="F901" s="213"/>
      <c r="G901" s="213"/>
      <c r="H901" s="213"/>
      <c r="I901" s="346"/>
      <c r="J901" s="135"/>
      <c r="K901" s="259"/>
      <c r="L901" s="211"/>
    </row>
    <row r="902" spans="3:12" x14ac:dyDescent="0.35">
      <c r="C902"/>
      <c r="D902" s="21"/>
      <c r="E902" s="21"/>
      <c r="F902" s="213"/>
      <c r="G902" s="213"/>
      <c r="H902" s="213"/>
      <c r="I902" s="346"/>
      <c r="J902" s="135"/>
      <c r="K902" s="259"/>
      <c r="L902" s="211"/>
    </row>
    <row r="903" spans="3:12" x14ac:dyDescent="0.35">
      <c r="C903"/>
      <c r="D903" s="21"/>
      <c r="E903" s="21"/>
      <c r="F903" s="213"/>
      <c r="G903" s="213"/>
      <c r="H903" s="213"/>
      <c r="I903" s="346"/>
      <c r="J903" s="135"/>
      <c r="K903" s="259"/>
      <c r="L903" s="211"/>
    </row>
    <row r="904" spans="3:12" x14ac:dyDescent="0.35">
      <c r="C904"/>
      <c r="D904" s="21"/>
      <c r="E904" s="21"/>
      <c r="F904" s="213"/>
      <c r="G904" s="213"/>
      <c r="H904" s="213"/>
      <c r="I904" s="346"/>
      <c r="J904" s="135"/>
      <c r="K904" s="259"/>
      <c r="L904" s="211"/>
    </row>
    <row r="905" spans="3:12" x14ac:dyDescent="0.35">
      <c r="C905"/>
      <c r="D905" s="21"/>
      <c r="E905" s="21"/>
      <c r="F905" s="213"/>
      <c r="G905" s="213"/>
      <c r="H905" s="213"/>
      <c r="I905" s="346"/>
      <c r="J905" s="135"/>
      <c r="K905" s="259"/>
      <c r="L905" s="211"/>
    </row>
    <row r="906" spans="3:12" x14ac:dyDescent="0.35">
      <c r="C906"/>
      <c r="D906" s="21"/>
      <c r="E906" s="21"/>
      <c r="F906" s="213"/>
      <c r="G906" s="213"/>
      <c r="H906" s="213"/>
      <c r="I906" s="346"/>
      <c r="J906" s="135"/>
      <c r="K906" s="259"/>
      <c r="L906" s="211"/>
    </row>
    <row r="907" spans="3:12" x14ac:dyDescent="0.35">
      <c r="C907"/>
      <c r="D907" s="21"/>
      <c r="E907" s="21"/>
      <c r="F907" s="213"/>
      <c r="G907" s="213"/>
      <c r="H907" s="213"/>
      <c r="I907" s="346"/>
      <c r="J907" s="135"/>
      <c r="K907" s="259"/>
      <c r="L907" s="211"/>
    </row>
    <row r="908" spans="3:12" x14ac:dyDescent="0.35">
      <c r="C908"/>
      <c r="D908" s="21"/>
      <c r="E908" s="21"/>
      <c r="F908" s="213"/>
      <c r="G908" s="213"/>
      <c r="H908" s="213"/>
      <c r="I908" s="346"/>
      <c r="J908" s="135"/>
      <c r="K908" s="259"/>
      <c r="L908" s="211"/>
    </row>
    <row r="909" spans="3:12" x14ac:dyDescent="0.35">
      <c r="C909"/>
      <c r="D909" s="21"/>
      <c r="E909" s="21"/>
      <c r="F909" s="213"/>
      <c r="G909" s="213"/>
      <c r="H909" s="213"/>
      <c r="I909" s="346"/>
      <c r="J909" s="135"/>
      <c r="K909" s="259"/>
      <c r="L909" s="211"/>
    </row>
    <row r="910" spans="3:12" x14ac:dyDescent="0.35">
      <c r="C910"/>
      <c r="D910" s="21"/>
      <c r="E910" s="21"/>
      <c r="F910" s="213"/>
      <c r="G910" s="213"/>
      <c r="H910" s="213"/>
      <c r="I910" s="346"/>
      <c r="J910" s="135"/>
      <c r="K910" s="259"/>
      <c r="L910" s="211"/>
    </row>
    <row r="911" spans="3:12" x14ac:dyDescent="0.35">
      <c r="C911"/>
      <c r="D911" s="21"/>
      <c r="E911" s="21"/>
      <c r="F911" s="213"/>
      <c r="G911" s="213"/>
      <c r="H911" s="213"/>
      <c r="I911" s="346"/>
      <c r="J911" s="135"/>
      <c r="K911" s="259"/>
      <c r="L911" s="211"/>
    </row>
    <row r="912" spans="3:12" x14ac:dyDescent="0.35">
      <c r="C912"/>
      <c r="D912" s="21"/>
      <c r="E912" s="21"/>
      <c r="F912" s="213"/>
      <c r="G912" s="213"/>
      <c r="H912" s="213"/>
      <c r="I912" s="346"/>
      <c r="J912" s="135"/>
      <c r="K912" s="259"/>
      <c r="L912" s="211"/>
    </row>
    <row r="913" spans="3:12" x14ac:dyDescent="0.35">
      <c r="C913"/>
      <c r="D913" s="21"/>
      <c r="E913" s="21"/>
      <c r="F913" s="213"/>
      <c r="G913" s="213"/>
      <c r="H913" s="213"/>
      <c r="I913" s="346"/>
      <c r="J913" s="135"/>
      <c r="K913" s="259"/>
      <c r="L913" s="211"/>
    </row>
    <row r="914" spans="3:12" x14ac:dyDescent="0.35">
      <c r="C914"/>
      <c r="D914" s="21"/>
      <c r="E914" s="21"/>
      <c r="F914" s="213"/>
      <c r="G914" s="213"/>
      <c r="H914" s="213"/>
      <c r="I914" s="346"/>
      <c r="J914" s="135"/>
      <c r="K914" s="259"/>
      <c r="L914" s="211"/>
    </row>
    <row r="915" spans="3:12" x14ac:dyDescent="0.35">
      <c r="C915"/>
      <c r="D915" s="21"/>
      <c r="E915" s="21"/>
      <c r="F915" s="213"/>
      <c r="G915" s="213"/>
      <c r="H915" s="213"/>
      <c r="I915" s="346"/>
      <c r="J915" s="135"/>
      <c r="K915" s="259"/>
      <c r="L915" s="211"/>
    </row>
    <row r="916" spans="3:12" x14ac:dyDescent="0.35">
      <c r="C916"/>
      <c r="D916" s="21"/>
      <c r="E916" s="21"/>
      <c r="F916" s="213"/>
      <c r="G916" s="213"/>
      <c r="H916" s="213"/>
      <c r="I916" s="346"/>
      <c r="J916" s="135"/>
      <c r="K916" s="259"/>
      <c r="L916" s="211"/>
    </row>
    <row r="917" spans="3:12" x14ac:dyDescent="0.35">
      <c r="C917"/>
      <c r="D917" s="21"/>
      <c r="E917" s="21"/>
      <c r="F917" s="213"/>
      <c r="G917" s="213"/>
      <c r="H917" s="213"/>
      <c r="I917" s="346"/>
      <c r="J917" s="135"/>
      <c r="K917" s="259"/>
      <c r="L917" s="211"/>
    </row>
    <row r="918" spans="3:12" x14ac:dyDescent="0.35">
      <c r="C918"/>
      <c r="D918" s="21"/>
      <c r="E918" s="21"/>
      <c r="F918" s="213"/>
      <c r="G918" s="213"/>
      <c r="H918" s="213"/>
      <c r="I918" s="346"/>
      <c r="J918" s="135"/>
      <c r="K918" s="259"/>
      <c r="L918" s="211"/>
    </row>
    <row r="919" spans="3:12" x14ac:dyDescent="0.35">
      <c r="C919"/>
      <c r="D919" s="21"/>
      <c r="E919" s="21"/>
      <c r="F919" s="213"/>
      <c r="G919" s="213"/>
      <c r="H919" s="213"/>
      <c r="I919" s="346"/>
      <c r="J919" s="135"/>
      <c r="K919" s="259"/>
      <c r="L919" s="211"/>
    </row>
    <row r="920" spans="3:12" x14ac:dyDescent="0.35">
      <c r="C920"/>
      <c r="D920" s="21"/>
      <c r="E920" s="21"/>
      <c r="F920" s="213"/>
      <c r="G920" s="213"/>
      <c r="H920" s="213"/>
      <c r="I920" s="346"/>
      <c r="J920" s="135"/>
      <c r="K920" s="259"/>
      <c r="L920" s="211"/>
    </row>
    <row r="921" spans="3:12" x14ac:dyDescent="0.35">
      <c r="C921"/>
      <c r="D921" s="21"/>
      <c r="E921" s="21"/>
      <c r="F921" s="213"/>
      <c r="G921" s="213"/>
      <c r="H921" s="213"/>
      <c r="I921" s="346"/>
      <c r="J921" s="135"/>
      <c r="K921" s="259"/>
      <c r="L921" s="211"/>
    </row>
    <row r="922" spans="3:12" x14ac:dyDescent="0.35">
      <c r="C922"/>
      <c r="D922" s="21"/>
      <c r="E922" s="21"/>
      <c r="F922" s="213"/>
      <c r="G922" s="213"/>
      <c r="H922" s="213"/>
      <c r="I922" s="346"/>
      <c r="J922" s="135"/>
      <c r="K922" s="259"/>
      <c r="L922" s="211"/>
    </row>
    <row r="923" spans="3:12" x14ac:dyDescent="0.35">
      <c r="C923"/>
      <c r="D923" s="21"/>
      <c r="E923" s="21"/>
      <c r="F923" s="213"/>
      <c r="G923" s="213"/>
      <c r="H923" s="213"/>
      <c r="I923" s="346"/>
      <c r="J923" s="135"/>
      <c r="K923" s="259"/>
      <c r="L923" s="211"/>
    </row>
    <row r="924" spans="3:12" x14ac:dyDescent="0.35">
      <c r="C924"/>
      <c r="D924" s="21"/>
      <c r="E924" s="21"/>
      <c r="F924" s="213"/>
      <c r="G924" s="213"/>
      <c r="H924" s="213"/>
      <c r="I924" s="346"/>
      <c r="J924" s="135"/>
      <c r="K924" s="259"/>
      <c r="L924" s="211"/>
    </row>
    <row r="925" spans="3:12" x14ac:dyDescent="0.35">
      <c r="C925"/>
      <c r="D925" s="21"/>
      <c r="E925" s="21"/>
      <c r="F925" s="213"/>
      <c r="G925" s="213"/>
      <c r="H925" s="213"/>
      <c r="I925" s="346"/>
      <c r="J925" s="135"/>
      <c r="K925" s="259"/>
      <c r="L925" s="211"/>
    </row>
    <row r="926" spans="3:12" x14ac:dyDescent="0.35">
      <c r="C926"/>
      <c r="D926" s="21"/>
      <c r="E926" s="21"/>
      <c r="F926" s="213"/>
      <c r="G926" s="213"/>
      <c r="H926" s="213"/>
      <c r="I926" s="346"/>
      <c r="J926" s="135"/>
      <c r="K926" s="259"/>
      <c r="L926" s="211"/>
    </row>
    <row r="927" spans="3:12" x14ac:dyDescent="0.35">
      <c r="C927"/>
      <c r="D927" s="21"/>
      <c r="E927" s="21"/>
      <c r="F927" s="213"/>
      <c r="G927" s="213"/>
      <c r="H927" s="213"/>
      <c r="I927" s="346"/>
      <c r="J927" s="135"/>
      <c r="K927" s="259"/>
      <c r="L927" s="211"/>
    </row>
    <row r="928" spans="3:12" x14ac:dyDescent="0.35">
      <c r="C928"/>
      <c r="D928" s="21"/>
      <c r="E928" s="21"/>
      <c r="F928" s="213"/>
      <c r="G928" s="213"/>
      <c r="H928" s="213"/>
      <c r="I928" s="346"/>
      <c r="J928" s="135"/>
      <c r="K928" s="259"/>
      <c r="L928" s="211"/>
    </row>
    <row r="929" spans="3:12" x14ac:dyDescent="0.35">
      <c r="C929"/>
      <c r="D929" s="21"/>
      <c r="E929" s="21"/>
      <c r="F929" s="213"/>
      <c r="G929" s="213"/>
      <c r="H929" s="213"/>
      <c r="I929" s="346"/>
      <c r="J929" s="135"/>
      <c r="K929" s="259"/>
      <c r="L929" s="211"/>
    </row>
    <row r="930" spans="3:12" x14ac:dyDescent="0.35">
      <c r="C930"/>
      <c r="D930" s="21"/>
      <c r="E930" s="21"/>
      <c r="F930" s="213"/>
      <c r="G930" s="213"/>
      <c r="H930" s="213"/>
      <c r="I930" s="346"/>
      <c r="J930" s="135"/>
      <c r="K930" s="259"/>
      <c r="L930" s="211"/>
    </row>
    <row r="931" spans="3:12" x14ac:dyDescent="0.35">
      <c r="C931"/>
      <c r="D931" s="21"/>
      <c r="E931" s="21"/>
      <c r="F931" s="213"/>
      <c r="G931" s="213"/>
      <c r="H931" s="213"/>
      <c r="I931" s="346"/>
      <c r="J931" s="135"/>
      <c r="K931" s="259"/>
      <c r="L931" s="211"/>
    </row>
    <row r="932" spans="3:12" x14ac:dyDescent="0.35">
      <c r="C932"/>
      <c r="D932" s="21"/>
      <c r="E932" s="21"/>
      <c r="F932" s="213"/>
      <c r="G932" s="213"/>
      <c r="H932" s="213"/>
      <c r="I932" s="346"/>
      <c r="J932" s="135"/>
      <c r="K932" s="259"/>
      <c r="L932" s="211"/>
    </row>
    <row r="933" spans="3:12" x14ac:dyDescent="0.35">
      <c r="C933"/>
      <c r="D933" s="21"/>
      <c r="E933" s="21"/>
      <c r="F933" s="213"/>
      <c r="G933" s="213"/>
      <c r="H933" s="213"/>
      <c r="I933" s="346"/>
      <c r="J933" s="135"/>
      <c r="K933" s="259"/>
      <c r="L933" s="211"/>
    </row>
    <row r="934" spans="3:12" x14ac:dyDescent="0.35">
      <c r="C934"/>
      <c r="D934" s="21"/>
      <c r="E934" s="21"/>
      <c r="F934" s="213"/>
      <c r="G934" s="213"/>
      <c r="H934" s="213"/>
      <c r="I934" s="346"/>
      <c r="J934" s="135"/>
      <c r="K934" s="259"/>
      <c r="L934" s="211"/>
    </row>
    <row r="935" spans="3:12" x14ac:dyDescent="0.35">
      <c r="C935"/>
      <c r="D935" s="21"/>
      <c r="E935" s="21"/>
      <c r="F935" s="213"/>
      <c r="G935" s="213"/>
      <c r="H935" s="213"/>
      <c r="I935" s="346"/>
      <c r="J935" s="135"/>
      <c r="K935" s="259"/>
      <c r="L935" s="211"/>
    </row>
    <row r="936" spans="3:12" x14ac:dyDescent="0.35">
      <c r="C936"/>
      <c r="D936" s="21"/>
      <c r="E936" s="21"/>
      <c r="F936" s="213"/>
      <c r="G936" s="213"/>
      <c r="H936" s="213"/>
      <c r="I936" s="346"/>
      <c r="J936" s="135"/>
      <c r="K936" s="259"/>
      <c r="L936" s="211"/>
    </row>
    <row r="937" spans="3:12" x14ac:dyDescent="0.35">
      <c r="C937"/>
      <c r="D937" s="21"/>
      <c r="E937" s="21"/>
      <c r="F937" s="213"/>
      <c r="G937" s="213"/>
      <c r="H937" s="213"/>
      <c r="I937" s="346"/>
      <c r="J937" s="135"/>
      <c r="K937" s="259"/>
      <c r="L937" s="211"/>
    </row>
    <row r="938" spans="3:12" x14ac:dyDescent="0.35">
      <c r="C938"/>
      <c r="D938" s="21"/>
      <c r="E938" s="21"/>
      <c r="F938" s="213"/>
      <c r="G938" s="213"/>
      <c r="H938" s="213"/>
      <c r="I938" s="346"/>
      <c r="J938" s="135"/>
      <c r="K938" s="259"/>
      <c r="L938" s="211"/>
    </row>
    <row r="939" spans="3:12" x14ac:dyDescent="0.35">
      <c r="C939"/>
      <c r="D939" s="21"/>
      <c r="E939" s="21"/>
      <c r="F939" s="213"/>
      <c r="G939" s="213"/>
      <c r="H939" s="213"/>
      <c r="I939" s="346"/>
      <c r="J939" s="135"/>
      <c r="K939" s="259"/>
      <c r="L939" s="211"/>
    </row>
    <row r="940" spans="3:12" x14ac:dyDescent="0.35">
      <c r="C940"/>
      <c r="D940" s="21"/>
      <c r="E940" s="21"/>
      <c r="F940" s="213"/>
      <c r="G940" s="213"/>
      <c r="H940" s="213"/>
      <c r="I940" s="346"/>
      <c r="J940" s="135"/>
      <c r="K940" s="259"/>
      <c r="L940" s="211"/>
    </row>
    <row r="941" spans="3:12" x14ac:dyDescent="0.35">
      <c r="C941"/>
      <c r="D941" s="21"/>
      <c r="E941" s="21"/>
      <c r="F941" s="213"/>
      <c r="G941" s="213"/>
      <c r="H941" s="213"/>
      <c r="I941" s="346"/>
      <c r="J941" s="135"/>
      <c r="K941" s="259"/>
      <c r="L941" s="211"/>
    </row>
    <row r="942" spans="3:12" x14ac:dyDescent="0.35">
      <c r="C942"/>
      <c r="D942" s="21"/>
      <c r="E942" s="21"/>
      <c r="F942" s="213"/>
      <c r="G942" s="213"/>
      <c r="H942" s="213"/>
      <c r="I942" s="346"/>
      <c r="J942" s="135"/>
      <c r="K942" s="259"/>
      <c r="L942" s="211"/>
    </row>
    <row r="943" spans="3:12" x14ac:dyDescent="0.35">
      <c r="C943"/>
      <c r="D943" s="21"/>
      <c r="E943" s="21"/>
      <c r="F943" s="213"/>
      <c r="G943" s="213"/>
      <c r="H943" s="213"/>
      <c r="I943" s="346"/>
      <c r="J943" s="135"/>
      <c r="K943" s="259"/>
      <c r="L943" s="211"/>
    </row>
    <row r="944" spans="3:12" x14ac:dyDescent="0.35">
      <c r="C944"/>
      <c r="D944" s="21"/>
      <c r="E944" s="21"/>
      <c r="F944" s="213"/>
      <c r="G944" s="213"/>
      <c r="H944" s="213"/>
      <c r="I944" s="346"/>
      <c r="J944" s="135"/>
      <c r="K944" s="259"/>
      <c r="L944" s="211"/>
    </row>
    <row r="945" spans="3:12" x14ac:dyDescent="0.35">
      <c r="C945"/>
      <c r="D945" s="21"/>
      <c r="E945" s="21"/>
      <c r="F945" s="213"/>
      <c r="G945" s="213"/>
      <c r="H945" s="213"/>
      <c r="I945" s="346"/>
      <c r="J945" s="135"/>
      <c r="K945" s="259"/>
      <c r="L945" s="211"/>
    </row>
    <row r="946" spans="3:12" x14ac:dyDescent="0.35">
      <c r="C946"/>
      <c r="D946" s="21"/>
      <c r="E946" s="21"/>
      <c r="F946" s="213"/>
      <c r="G946" s="213"/>
      <c r="H946" s="213"/>
      <c r="I946" s="346"/>
      <c r="J946" s="135"/>
      <c r="K946" s="259"/>
      <c r="L946" s="211"/>
    </row>
    <row r="947" spans="3:12" x14ac:dyDescent="0.35">
      <c r="C947"/>
      <c r="D947" s="21"/>
      <c r="E947" s="21"/>
      <c r="F947" s="213"/>
      <c r="G947" s="213"/>
      <c r="H947" s="213"/>
      <c r="I947" s="346"/>
      <c r="J947" s="135"/>
      <c r="K947" s="259"/>
      <c r="L947" s="211"/>
    </row>
    <row r="948" spans="3:12" x14ac:dyDescent="0.35">
      <c r="C948"/>
      <c r="D948" s="21"/>
      <c r="E948" s="21"/>
      <c r="F948" s="213"/>
      <c r="G948" s="213"/>
      <c r="H948" s="213"/>
      <c r="I948" s="346"/>
      <c r="J948" s="135"/>
      <c r="K948" s="259"/>
      <c r="L948" s="211"/>
    </row>
    <row r="949" spans="3:12" x14ac:dyDescent="0.35">
      <c r="C949"/>
      <c r="D949" s="21"/>
      <c r="E949" s="21"/>
      <c r="F949" s="213"/>
      <c r="G949" s="213"/>
      <c r="H949" s="213"/>
      <c r="I949" s="346"/>
      <c r="J949" s="135"/>
      <c r="K949" s="259"/>
      <c r="L949" s="211"/>
    </row>
    <row r="950" spans="3:12" x14ac:dyDescent="0.35">
      <c r="C950"/>
      <c r="D950" s="21"/>
      <c r="E950" s="21"/>
      <c r="F950" s="213"/>
      <c r="G950" s="213"/>
      <c r="H950" s="213"/>
      <c r="I950" s="346"/>
      <c r="J950" s="135"/>
      <c r="K950" s="259"/>
      <c r="L950" s="211"/>
    </row>
    <row r="951" spans="3:12" x14ac:dyDescent="0.35">
      <c r="C951"/>
      <c r="D951" s="21"/>
      <c r="E951" s="21"/>
      <c r="F951" s="213"/>
      <c r="G951" s="213"/>
      <c r="H951" s="213"/>
      <c r="I951" s="346"/>
      <c r="J951" s="135"/>
      <c r="K951" s="259"/>
      <c r="L951" s="211"/>
    </row>
    <row r="952" spans="3:12" x14ac:dyDescent="0.35">
      <c r="C952"/>
      <c r="D952" s="21"/>
      <c r="E952" s="21"/>
      <c r="F952" s="213"/>
      <c r="G952" s="213"/>
      <c r="H952" s="213"/>
      <c r="I952" s="346"/>
      <c r="J952" s="135"/>
      <c r="K952" s="259"/>
      <c r="L952" s="211"/>
    </row>
    <row r="953" spans="3:12" x14ac:dyDescent="0.35">
      <c r="C953"/>
      <c r="D953" s="21"/>
      <c r="E953" s="21"/>
      <c r="F953" s="213"/>
      <c r="G953" s="213"/>
      <c r="H953" s="213"/>
      <c r="I953" s="346"/>
      <c r="J953" s="135"/>
      <c r="K953" s="259"/>
      <c r="L953" s="211"/>
    </row>
    <row r="954" spans="3:12" x14ac:dyDescent="0.35">
      <c r="C954"/>
      <c r="D954" s="21"/>
      <c r="E954" s="21"/>
      <c r="F954" s="213"/>
      <c r="G954" s="213"/>
      <c r="H954" s="213"/>
      <c r="I954" s="346"/>
      <c r="J954" s="135"/>
      <c r="K954" s="259"/>
      <c r="L954" s="211"/>
    </row>
    <row r="955" spans="3:12" x14ac:dyDescent="0.35">
      <c r="C955"/>
      <c r="D955" s="21"/>
      <c r="E955" s="21"/>
      <c r="F955" s="213"/>
      <c r="G955" s="213"/>
      <c r="H955" s="213"/>
      <c r="I955" s="346"/>
      <c r="J955" s="135"/>
      <c r="K955" s="259"/>
      <c r="L955" s="211"/>
    </row>
    <row r="956" spans="3:12" x14ac:dyDescent="0.35">
      <c r="C956"/>
      <c r="D956" s="21"/>
      <c r="E956" s="21"/>
      <c r="F956" s="213"/>
      <c r="G956" s="213"/>
      <c r="H956" s="213"/>
      <c r="I956" s="346"/>
      <c r="J956" s="135"/>
      <c r="K956" s="259"/>
      <c r="L956" s="211"/>
    </row>
    <row r="957" spans="3:12" x14ac:dyDescent="0.35">
      <c r="C957"/>
      <c r="D957" s="21"/>
      <c r="E957" s="21"/>
      <c r="F957" s="213"/>
      <c r="G957" s="213"/>
      <c r="H957" s="213"/>
      <c r="I957" s="346"/>
      <c r="J957" s="135"/>
      <c r="K957" s="259"/>
      <c r="L957" s="211"/>
    </row>
    <row r="958" spans="3:12" x14ac:dyDescent="0.35">
      <c r="C958"/>
      <c r="D958" s="21"/>
      <c r="E958" s="21"/>
      <c r="F958" s="213"/>
      <c r="G958" s="213"/>
      <c r="H958" s="213"/>
      <c r="I958" s="346"/>
      <c r="J958" s="135"/>
      <c r="K958" s="259"/>
      <c r="L958" s="211"/>
    </row>
    <row r="959" spans="3:12" x14ac:dyDescent="0.35">
      <c r="C959"/>
      <c r="D959" s="21"/>
      <c r="E959" s="21"/>
      <c r="F959" s="213"/>
      <c r="G959" s="213"/>
      <c r="H959" s="213"/>
      <c r="I959" s="346"/>
      <c r="J959" s="135"/>
      <c r="K959" s="259"/>
      <c r="L959" s="211"/>
    </row>
    <row r="960" spans="3:12" x14ac:dyDescent="0.35">
      <c r="C960"/>
      <c r="D960" s="21"/>
      <c r="E960" s="21"/>
      <c r="F960" s="213"/>
      <c r="G960" s="213"/>
      <c r="H960" s="213"/>
      <c r="I960" s="346"/>
      <c r="J960" s="135"/>
      <c r="K960" s="259"/>
      <c r="L960" s="211"/>
    </row>
    <row r="961" spans="3:12" x14ac:dyDescent="0.35">
      <c r="C961"/>
      <c r="D961" s="21"/>
      <c r="E961" s="21"/>
      <c r="F961" s="213"/>
      <c r="G961" s="213"/>
      <c r="H961" s="213"/>
      <c r="I961" s="346"/>
      <c r="J961" s="135"/>
      <c r="K961" s="259"/>
      <c r="L961" s="211"/>
    </row>
    <row r="962" spans="3:12" x14ac:dyDescent="0.35">
      <c r="C962"/>
      <c r="D962" s="21"/>
      <c r="E962" s="21"/>
      <c r="F962" s="213"/>
      <c r="G962" s="213"/>
      <c r="H962" s="213"/>
      <c r="I962" s="346"/>
      <c r="J962" s="135"/>
      <c r="K962" s="259"/>
      <c r="L962" s="211"/>
    </row>
    <row r="963" spans="3:12" x14ac:dyDescent="0.35">
      <c r="C963"/>
      <c r="D963" s="21"/>
      <c r="E963" s="21"/>
      <c r="F963" s="213"/>
      <c r="G963" s="213"/>
      <c r="H963" s="213"/>
      <c r="I963" s="346"/>
      <c r="J963" s="135"/>
      <c r="K963" s="259"/>
      <c r="L963" s="211"/>
    </row>
    <row r="964" spans="3:12" x14ac:dyDescent="0.35">
      <c r="C964"/>
      <c r="D964" s="21"/>
      <c r="E964" s="21"/>
      <c r="F964" s="213"/>
      <c r="G964" s="213"/>
      <c r="H964" s="213"/>
      <c r="I964" s="346"/>
      <c r="J964" s="135"/>
      <c r="K964" s="259"/>
      <c r="L964" s="211"/>
    </row>
    <row r="965" spans="3:12" x14ac:dyDescent="0.35">
      <c r="C965"/>
      <c r="D965" s="21"/>
      <c r="E965" s="21"/>
      <c r="F965" s="213"/>
      <c r="G965" s="213"/>
      <c r="H965" s="213"/>
      <c r="I965" s="346"/>
      <c r="J965" s="135"/>
      <c r="K965" s="259"/>
      <c r="L965" s="211"/>
    </row>
    <row r="966" spans="3:12" x14ac:dyDescent="0.35">
      <c r="C966"/>
      <c r="D966" s="21"/>
      <c r="E966" s="21"/>
      <c r="F966" s="213"/>
      <c r="G966" s="213"/>
      <c r="H966" s="213"/>
      <c r="I966" s="346"/>
      <c r="J966" s="135"/>
      <c r="K966" s="259"/>
      <c r="L966" s="211"/>
    </row>
    <row r="967" spans="3:12" x14ac:dyDescent="0.35">
      <c r="C967"/>
      <c r="D967" s="21"/>
      <c r="E967" s="21"/>
      <c r="F967" s="213"/>
      <c r="G967" s="213"/>
      <c r="H967" s="213"/>
      <c r="I967" s="346"/>
      <c r="J967" s="135"/>
      <c r="K967" s="259"/>
      <c r="L967" s="211"/>
    </row>
    <row r="968" spans="3:12" x14ac:dyDescent="0.35">
      <c r="C968"/>
      <c r="D968" s="21"/>
      <c r="E968" s="21"/>
      <c r="F968" s="213"/>
      <c r="G968" s="213"/>
      <c r="H968" s="213"/>
      <c r="I968" s="346"/>
      <c r="J968" s="135"/>
      <c r="K968" s="259"/>
      <c r="L968" s="211"/>
    </row>
    <row r="969" spans="3:12" x14ac:dyDescent="0.35">
      <c r="C969"/>
      <c r="D969" s="21"/>
      <c r="E969" s="21"/>
      <c r="F969" s="213"/>
      <c r="G969" s="213"/>
      <c r="H969" s="213"/>
      <c r="I969" s="346"/>
      <c r="J969" s="135"/>
      <c r="K969" s="259"/>
      <c r="L969" s="211"/>
    </row>
    <row r="970" spans="3:12" x14ac:dyDescent="0.35">
      <c r="C970"/>
      <c r="D970" s="21"/>
      <c r="E970" s="21"/>
      <c r="F970" s="213"/>
      <c r="G970" s="213"/>
      <c r="H970" s="213"/>
      <c r="I970" s="346"/>
      <c r="J970" s="135"/>
      <c r="K970" s="259"/>
      <c r="L970" s="211"/>
    </row>
    <row r="971" spans="3:12" x14ac:dyDescent="0.35">
      <c r="C971"/>
      <c r="D971" s="21"/>
      <c r="E971" s="21"/>
      <c r="F971" s="213"/>
      <c r="G971" s="213"/>
      <c r="H971" s="213"/>
      <c r="I971" s="346"/>
      <c r="J971" s="135"/>
      <c r="K971" s="259"/>
      <c r="L971" s="211"/>
    </row>
    <row r="972" spans="3:12" x14ac:dyDescent="0.35">
      <c r="C972"/>
      <c r="D972" s="21"/>
      <c r="E972" s="21"/>
      <c r="F972" s="213"/>
      <c r="G972" s="213"/>
      <c r="H972" s="213"/>
      <c r="I972" s="346"/>
      <c r="J972" s="135"/>
      <c r="K972" s="259"/>
      <c r="L972" s="211"/>
    </row>
    <row r="973" spans="3:12" x14ac:dyDescent="0.35">
      <c r="C973"/>
      <c r="D973" s="21"/>
      <c r="E973" s="21"/>
      <c r="F973" s="213"/>
      <c r="G973" s="213"/>
      <c r="H973" s="213"/>
      <c r="I973" s="346"/>
      <c r="J973" s="135"/>
      <c r="K973" s="259"/>
      <c r="L973" s="211"/>
    </row>
    <row r="974" spans="3:12" x14ac:dyDescent="0.35">
      <c r="C974"/>
      <c r="D974" s="21"/>
      <c r="E974" s="21"/>
      <c r="F974" s="213"/>
      <c r="G974" s="213"/>
      <c r="H974" s="213"/>
      <c r="I974" s="346"/>
      <c r="J974" s="135"/>
      <c r="K974" s="259"/>
      <c r="L974" s="211"/>
    </row>
    <row r="975" spans="3:12" x14ac:dyDescent="0.35">
      <c r="C975"/>
      <c r="D975" s="21"/>
      <c r="E975" s="21"/>
      <c r="F975" s="213"/>
      <c r="G975" s="213"/>
      <c r="H975" s="213"/>
      <c r="I975" s="346"/>
      <c r="J975" s="135"/>
      <c r="K975" s="259"/>
      <c r="L975" s="211"/>
    </row>
    <row r="976" spans="3:12" x14ac:dyDescent="0.35">
      <c r="C976"/>
      <c r="D976" s="21"/>
      <c r="E976" s="21"/>
      <c r="F976" s="213"/>
      <c r="G976" s="213"/>
      <c r="H976" s="213"/>
      <c r="I976" s="346"/>
      <c r="J976" s="135"/>
      <c r="K976" s="259"/>
      <c r="L976" s="211"/>
    </row>
    <row r="977" spans="3:12" x14ac:dyDescent="0.35">
      <c r="C977"/>
      <c r="D977" s="21"/>
      <c r="E977" s="21"/>
      <c r="F977" s="213"/>
      <c r="G977" s="213"/>
      <c r="H977" s="213"/>
      <c r="I977" s="346"/>
      <c r="J977" s="135"/>
      <c r="K977" s="259"/>
      <c r="L977" s="211"/>
    </row>
    <row r="978" spans="3:12" x14ac:dyDescent="0.35">
      <c r="C978"/>
      <c r="D978" s="21"/>
      <c r="E978" s="21"/>
      <c r="F978" s="213"/>
      <c r="G978" s="213"/>
      <c r="H978" s="213"/>
      <c r="I978" s="346"/>
      <c r="J978" s="135"/>
      <c r="K978" s="259"/>
      <c r="L978" s="211"/>
    </row>
    <row r="979" spans="3:12" x14ac:dyDescent="0.35">
      <c r="C979"/>
      <c r="D979" s="21"/>
      <c r="E979" s="21"/>
      <c r="F979" s="213"/>
      <c r="G979" s="213"/>
      <c r="H979" s="213"/>
      <c r="I979" s="346"/>
      <c r="J979" s="135"/>
      <c r="K979" s="259"/>
      <c r="L979" s="211"/>
    </row>
    <row r="980" spans="3:12" x14ac:dyDescent="0.35">
      <c r="C980"/>
      <c r="D980" s="21"/>
      <c r="E980" s="21"/>
      <c r="F980" s="213"/>
      <c r="G980" s="213"/>
      <c r="H980" s="213"/>
      <c r="I980" s="346"/>
      <c r="J980" s="135"/>
      <c r="K980" s="259"/>
      <c r="L980" s="211"/>
    </row>
    <row r="981" spans="3:12" x14ac:dyDescent="0.35">
      <c r="C981"/>
      <c r="D981" s="21"/>
      <c r="E981" s="21"/>
      <c r="F981" s="213"/>
      <c r="G981" s="213"/>
      <c r="H981" s="213"/>
      <c r="I981" s="346"/>
      <c r="J981" s="135"/>
      <c r="K981" s="259"/>
      <c r="L981" s="211"/>
    </row>
    <row r="982" spans="3:12" x14ac:dyDescent="0.35">
      <c r="C982"/>
      <c r="D982" s="21"/>
      <c r="E982" s="21"/>
      <c r="F982" s="213"/>
      <c r="G982" s="213"/>
      <c r="H982" s="213"/>
      <c r="I982" s="346"/>
      <c r="J982" s="135"/>
      <c r="K982" s="259"/>
      <c r="L982" s="211"/>
    </row>
    <row r="983" spans="3:12" x14ac:dyDescent="0.35">
      <c r="C983"/>
      <c r="D983" s="21"/>
      <c r="E983" s="21"/>
      <c r="F983" s="213"/>
      <c r="G983" s="213"/>
      <c r="H983" s="213"/>
      <c r="I983" s="346"/>
      <c r="J983" s="135"/>
      <c r="K983" s="259"/>
      <c r="L983" s="211"/>
    </row>
    <row r="984" spans="3:12" x14ac:dyDescent="0.35">
      <c r="C984"/>
      <c r="D984" s="21"/>
      <c r="E984" s="21"/>
      <c r="F984" s="213"/>
      <c r="G984" s="213"/>
      <c r="H984" s="213"/>
      <c r="I984" s="346"/>
      <c r="J984" s="135"/>
      <c r="K984" s="259"/>
      <c r="L984" s="211"/>
    </row>
    <row r="985" spans="3:12" x14ac:dyDescent="0.35">
      <c r="C985"/>
      <c r="D985" s="21"/>
      <c r="E985" s="21"/>
      <c r="F985" s="213"/>
      <c r="G985" s="213"/>
      <c r="H985" s="213"/>
      <c r="I985" s="346"/>
      <c r="J985" s="135"/>
      <c r="K985" s="259"/>
      <c r="L985" s="211"/>
    </row>
    <row r="986" spans="3:12" x14ac:dyDescent="0.35">
      <c r="C986"/>
      <c r="D986" s="21"/>
      <c r="E986" s="21"/>
      <c r="F986" s="213"/>
      <c r="G986" s="213"/>
      <c r="H986" s="213"/>
      <c r="I986" s="346"/>
      <c r="J986" s="135"/>
      <c r="K986" s="259"/>
      <c r="L986" s="211"/>
    </row>
    <row r="987" spans="3:12" x14ac:dyDescent="0.35">
      <c r="C987"/>
      <c r="D987" s="21"/>
      <c r="E987" s="21"/>
      <c r="F987" s="213"/>
      <c r="G987" s="213"/>
      <c r="H987" s="213"/>
      <c r="I987" s="346"/>
      <c r="J987" s="135"/>
      <c r="K987" s="259"/>
      <c r="L987" s="211"/>
    </row>
    <row r="988" spans="3:12" x14ac:dyDescent="0.35">
      <c r="C988"/>
      <c r="D988" s="21"/>
      <c r="E988" s="21"/>
      <c r="F988" s="213"/>
      <c r="G988" s="213"/>
      <c r="H988" s="213"/>
      <c r="I988" s="346"/>
      <c r="J988" s="135"/>
      <c r="K988" s="259"/>
      <c r="L988" s="211"/>
    </row>
    <row r="989" spans="3:12" x14ac:dyDescent="0.35">
      <c r="C989"/>
      <c r="D989" s="21"/>
      <c r="E989" s="21"/>
      <c r="F989" s="213"/>
      <c r="G989" s="213"/>
      <c r="H989" s="213"/>
      <c r="I989" s="346"/>
      <c r="J989" s="135"/>
      <c r="K989" s="259"/>
      <c r="L989" s="211"/>
    </row>
    <row r="990" spans="3:12" x14ac:dyDescent="0.35">
      <c r="C990"/>
      <c r="D990" s="21"/>
      <c r="E990" s="21"/>
      <c r="F990" s="213"/>
      <c r="G990" s="213"/>
      <c r="H990" s="213"/>
      <c r="I990" s="346"/>
      <c r="J990" s="135"/>
      <c r="K990" s="259"/>
      <c r="L990" s="211"/>
    </row>
    <row r="991" spans="3:12" x14ac:dyDescent="0.35">
      <c r="C991"/>
      <c r="D991" s="21"/>
      <c r="E991" s="21"/>
      <c r="F991" s="213"/>
      <c r="G991" s="213"/>
      <c r="H991" s="213"/>
      <c r="I991" s="346"/>
      <c r="J991" s="135"/>
      <c r="K991" s="259"/>
      <c r="L991" s="211"/>
    </row>
    <row r="992" spans="3:12" x14ac:dyDescent="0.35">
      <c r="C992"/>
      <c r="D992" s="21"/>
      <c r="E992" s="21"/>
      <c r="F992" s="213"/>
      <c r="G992" s="213"/>
      <c r="H992" s="213"/>
      <c r="I992" s="346"/>
      <c r="J992" s="135"/>
      <c r="K992" s="259"/>
      <c r="L992" s="211"/>
    </row>
    <row r="993" spans="3:12" x14ac:dyDescent="0.35">
      <c r="C993"/>
      <c r="D993" s="21"/>
      <c r="E993" s="21"/>
      <c r="F993" s="213"/>
      <c r="G993" s="213"/>
      <c r="H993" s="213"/>
      <c r="I993" s="346"/>
      <c r="J993" s="135"/>
      <c r="K993" s="259"/>
      <c r="L993" s="211"/>
    </row>
    <row r="994" spans="3:12" x14ac:dyDescent="0.35">
      <c r="C994"/>
      <c r="D994" s="21"/>
      <c r="E994" s="21"/>
      <c r="F994" s="213"/>
      <c r="G994" s="213"/>
      <c r="H994" s="213"/>
      <c r="I994" s="346"/>
      <c r="J994" s="135"/>
      <c r="K994" s="259"/>
      <c r="L994" s="211"/>
    </row>
    <row r="995" spans="3:12" x14ac:dyDescent="0.35">
      <c r="C995"/>
      <c r="D995" s="21"/>
      <c r="E995" s="21"/>
      <c r="F995" s="213"/>
      <c r="G995" s="213"/>
      <c r="H995" s="213"/>
      <c r="I995" s="346"/>
      <c r="J995" s="135"/>
      <c r="K995" s="259"/>
      <c r="L995" s="211"/>
    </row>
    <row r="996" spans="3:12" x14ac:dyDescent="0.35">
      <c r="C996"/>
      <c r="D996" s="21"/>
      <c r="E996" s="21"/>
      <c r="F996" s="213"/>
      <c r="G996" s="213"/>
      <c r="H996" s="213"/>
      <c r="I996" s="346"/>
      <c r="J996" s="135"/>
      <c r="K996" s="259"/>
      <c r="L996" s="211"/>
    </row>
    <row r="997" spans="3:12" x14ac:dyDescent="0.35">
      <c r="C997"/>
      <c r="D997" s="21"/>
      <c r="E997" s="21"/>
      <c r="F997" s="213"/>
      <c r="G997" s="213"/>
      <c r="H997" s="213"/>
      <c r="I997" s="346"/>
      <c r="J997" s="135"/>
      <c r="K997" s="259"/>
      <c r="L997" s="211"/>
    </row>
    <row r="998" spans="3:12" x14ac:dyDescent="0.35">
      <c r="C998"/>
      <c r="D998" s="21"/>
      <c r="E998" s="21"/>
      <c r="F998" s="213"/>
      <c r="G998" s="213"/>
      <c r="H998" s="213"/>
      <c r="I998" s="346"/>
      <c r="J998" s="135"/>
      <c r="K998" s="259"/>
      <c r="L998" s="211"/>
    </row>
    <row r="999" spans="3:12" x14ac:dyDescent="0.35">
      <c r="C999"/>
      <c r="D999" s="21"/>
      <c r="E999" s="21"/>
      <c r="F999" s="213"/>
      <c r="G999" s="213"/>
      <c r="H999" s="213"/>
      <c r="I999" s="346"/>
      <c r="J999" s="135"/>
      <c r="K999" s="259"/>
      <c r="L999" s="211"/>
    </row>
  </sheetData>
  <autoFilter ref="A1:T999" xr:uid="{00000000-0001-0000-0A00-000000000000}"/>
  <sortState xmlns:xlrd2="http://schemas.microsoft.com/office/spreadsheetml/2017/richdata2" ref="A2:T999">
    <sortCondition ref="A1"/>
  </sortState>
  <phoneticPr fontId="58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7"/>
  <dimension ref="A1:O500"/>
  <sheetViews>
    <sheetView zoomScale="90" zoomScaleNormal="90" workbookViewId="0">
      <selection activeCell="A2" sqref="A2:C2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9.6328125" customWidth="1"/>
    <col min="4" max="7" width="10.81640625" customWidth="1"/>
    <col min="8" max="8" width="18.81640625" customWidth="1"/>
    <col min="9" max="9" width="12.81640625" customWidth="1"/>
    <col min="10" max="10" width="10.81640625" style="169" customWidth="1"/>
    <col min="11" max="11" width="18.26953125" bestFit="1" customWidth="1"/>
    <col min="12" max="12" width="3" customWidth="1"/>
    <col min="13" max="13" width="21.7265625" bestFit="1" customWidth="1"/>
    <col min="14" max="14" width="20.54296875" customWidth="1"/>
    <col min="15" max="15" width="13.1796875" customWidth="1"/>
    <col min="16" max="16" width="5.54296875" customWidth="1"/>
  </cols>
  <sheetData>
    <row r="1" spans="1:15" ht="21" x14ac:dyDescent="0.35">
      <c r="A1" s="360" t="s">
        <v>16260</v>
      </c>
      <c r="B1" s="360"/>
      <c r="C1" s="360"/>
      <c r="D1" s="183"/>
      <c r="E1" s="360" t="s">
        <v>16261</v>
      </c>
      <c r="F1" s="360"/>
      <c r="G1" s="360"/>
      <c r="H1" s="360"/>
      <c r="I1" s="360"/>
      <c r="J1" s="360"/>
      <c r="K1" s="361"/>
      <c r="L1" s="144"/>
      <c r="M1" s="145"/>
      <c r="N1" s="145"/>
    </row>
    <row r="2" spans="1:15" ht="14.15" customHeight="1" x14ac:dyDescent="0.35">
      <c r="A2" s="173" t="s">
        <v>23259</v>
      </c>
      <c r="B2" s="146" t="s">
        <v>16262</v>
      </c>
      <c r="C2" s="146" t="s">
        <v>23314</v>
      </c>
      <c r="D2" s="194" t="s">
        <v>23271</v>
      </c>
      <c r="E2" s="190" t="s">
        <v>23263</v>
      </c>
      <c r="F2" s="146" t="s">
        <v>23264</v>
      </c>
      <c r="G2" s="146" t="s">
        <v>23265</v>
      </c>
      <c r="H2" s="146" t="s">
        <v>23317</v>
      </c>
      <c r="I2" s="147" t="s">
        <v>23316</v>
      </c>
      <c r="J2" s="165" t="s">
        <v>23315</v>
      </c>
      <c r="K2" s="148" t="s">
        <v>23318</v>
      </c>
      <c r="L2" s="144"/>
      <c r="M2" s="145"/>
      <c r="N2" s="145"/>
    </row>
    <row r="3" spans="1:15" x14ac:dyDescent="0.35">
      <c r="B3" s="157"/>
      <c r="C3" s="158"/>
      <c r="D3" s="187" t="str" cm="1">
        <f t="array" aca="1" ref="D3" ca="1">IFERROR(INDEX(skuAnker,MATCH(B3,descrizioneArtAnker,0)),"")</f>
        <v/>
      </c>
      <c r="E3" s="191" t="str">
        <f t="shared" ref="E3:E66" si="0">IF(B3="","",VLOOKUP(B3,listoneAnker_NoSku,2,FALSE))</f>
        <v/>
      </c>
      <c r="F3" s="195" t="str">
        <f t="shared" ref="F3" si="1">IF(B3="","",VLOOKUP(B3,listoneAnker_NoSku,3,FALSE))</f>
        <v/>
      </c>
      <c r="G3" s="176" t="str">
        <f t="shared" ref="G3:G66" si="2">IF(B3="","",VLOOKUP(B3,listoneAnker_NoSku,4,FALSE))</f>
        <v/>
      </c>
      <c r="H3" s="153" t="str">
        <f t="shared" ref="H3:H66" ca="1" si="3">IFERROR(VLOOKUP(D3,listoneAnkerCompleto,8,FALSE)/1.22,"")</f>
        <v/>
      </c>
      <c r="I3" s="153"/>
      <c r="J3" s="166" t="str">
        <f>IF(B3="","",C3/E3)</f>
        <v/>
      </c>
      <c r="K3" s="156" t="str">
        <f>IF(B3="","",H3*C3)</f>
        <v/>
      </c>
      <c r="L3" s="144"/>
      <c r="M3" s="241" t="s">
        <v>16264</v>
      </c>
      <c r="N3" s="242" t="s">
        <v>23272</v>
      </c>
    </row>
    <row r="4" spans="1:15" x14ac:dyDescent="0.35">
      <c r="B4" s="128"/>
      <c r="C4" s="159"/>
      <c r="D4" s="188" t="str" cm="1">
        <f t="array" aca="1" ref="D4" ca="1">IFERROR(INDEX(skuAnker,MATCH(B4,descrizioneArtAnker,0)),"")</f>
        <v/>
      </c>
      <c r="E4" s="192" t="str">
        <f t="shared" si="0"/>
        <v/>
      </c>
      <c r="F4" s="196" t="str">
        <f t="shared" ref="F4:F67" si="4">IF(B4="","",VLOOKUP(B4,listoneAnker_NoSku,3,FALSE))</f>
        <v/>
      </c>
      <c r="G4" s="177" t="str">
        <f t="shared" si="2"/>
        <v/>
      </c>
      <c r="H4" s="154" t="str">
        <f t="shared" ca="1" si="3"/>
        <v/>
      </c>
      <c r="I4" s="154"/>
      <c r="J4" s="167" t="str">
        <f t="shared" ref="J4:J67" si="5">IF(B4="","",C4/E4)</f>
        <v/>
      </c>
      <c r="K4" s="174" t="str">
        <f t="shared" ref="K4:K67" si="6">IF(B4="","",H4*C4)</f>
        <v/>
      </c>
      <c r="L4" s="144"/>
      <c r="M4" s="243" t="s">
        <v>16265</v>
      </c>
      <c r="N4" s="244" t="s">
        <v>23275</v>
      </c>
    </row>
    <row r="5" spans="1:15" x14ac:dyDescent="0.35">
      <c r="B5" s="128"/>
      <c r="C5" s="159"/>
      <c r="D5" s="188" t="str" cm="1">
        <f t="array" aca="1" ref="D5" ca="1">IFERROR(INDEX(skuAnker,MATCH(B5,descrizioneArtAnker,0)),"")</f>
        <v/>
      </c>
      <c r="E5" s="192" t="str">
        <f t="shared" si="0"/>
        <v/>
      </c>
      <c r="F5" s="196" t="str">
        <f t="shared" si="4"/>
        <v/>
      </c>
      <c r="G5" s="177" t="str">
        <f t="shared" si="2"/>
        <v/>
      </c>
      <c r="H5" s="154" t="str">
        <f t="shared" ca="1" si="3"/>
        <v/>
      </c>
      <c r="I5" s="154"/>
      <c r="J5" s="167" t="str">
        <f t="shared" si="5"/>
        <v/>
      </c>
      <c r="K5" s="174" t="str">
        <f t="shared" si="6"/>
        <v/>
      </c>
      <c r="L5" s="144"/>
      <c r="M5" s="245" t="s">
        <v>23304</v>
      </c>
      <c r="N5" s="246">
        <v>45314</v>
      </c>
    </row>
    <row r="6" spans="1:15" x14ac:dyDescent="0.35">
      <c r="B6" s="128"/>
      <c r="C6" s="159"/>
      <c r="D6" s="188" t="str" cm="1">
        <f t="array" aca="1" ref="D6" ca="1">IFERROR(INDEX(skuAnker,MATCH(B6,descrizioneArtAnker,0)),"")</f>
        <v/>
      </c>
      <c r="E6" s="192" t="str">
        <f t="shared" si="0"/>
        <v/>
      </c>
      <c r="F6" s="196" t="str">
        <f t="shared" si="4"/>
        <v/>
      </c>
      <c r="G6" s="177" t="str">
        <f t="shared" si="2"/>
        <v/>
      </c>
      <c r="H6" s="154" t="str">
        <f t="shared" ca="1" si="3"/>
        <v/>
      </c>
      <c r="I6" s="154"/>
      <c r="J6" s="167" t="str">
        <f t="shared" si="5"/>
        <v/>
      </c>
      <c r="K6" s="174" t="str">
        <f t="shared" si="6"/>
        <v/>
      </c>
      <c r="L6" s="144"/>
      <c r="M6" s="151"/>
    </row>
    <row r="7" spans="1:15" x14ac:dyDescent="0.35">
      <c r="B7" s="128"/>
      <c r="C7" s="159"/>
      <c r="D7" s="188" t="str" cm="1">
        <f t="array" aca="1" ref="D7" ca="1">IFERROR(INDEX(skuAnker,MATCH(B7,descrizioneArtAnker,0)),"")</f>
        <v/>
      </c>
      <c r="E7" s="192" t="str">
        <f t="shared" si="0"/>
        <v/>
      </c>
      <c r="F7" s="196" t="str">
        <f t="shared" si="4"/>
        <v/>
      </c>
      <c r="G7" s="177" t="str">
        <f t="shared" si="2"/>
        <v/>
      </c>
      <c r="H7" s="154" t="str">
        <f t="shared" ca="1" si="3"/>
        <v/>
      </c>
      <c r="I7" s="154"/>
      <c r="J7" s="167" t="str">
        <f t="shared" si="5"/>
        <v/>
      </c>
      <c r="K7" s="174" t="str">
        <f t="shared" si="6"/>
        <v/>
      </c>
      <c r="L7" s="144"/>
      <c r="M7" s="198" t="s">
        <v>16263</v>
      </c>
      <c r="N7" s="204">
        <f>SUM(J3:J500)</f>
        <v>0</v>
      </c>
    </row>
    <row r="8" spans="1:15" x14ac:dyDescent="0.35">
      <c r="B8" s="128"/>
      <c r="C8" s="159"/>
      <c r="D8" s="188" t="str" cm="1">
        <f t="array" aca="1" ref="D8" ca="1">IFERROR(INDEX(skuAnker,MATCH(B8,descrizioneArtAnker,0)),"")</f>
        <v/>
      </c>
      <c r="E8" s="192" t="str">
        <f t="shared" si="0"/>
        <v/>
      </c>
      <c r="F8" s="196" t="str">
        <f t="shared" si="4"/>
        <v/>
      </c>
      <c r="G8" s="177" t="str">
        <f t="shared" si="2"/>
        <v/>
      </c>
      <c r="H8" s="154" t="str">
        <f t="shared" ca="1" si="3"/>
        <v/>
      </c>
      <c r="I8" s="154"/>
      <c r="J8" s="167" t="str">
        <f t="shared" si="5"/>
        <v/>
      </c>
      <c r="K8" s="174" t="str">
        <f t="shared" si="6"/>
        <v/>
      </c>
      <c r="L8" s="144"/>
      <c r="M8" s="199" t="s">
        <v>23266</v>
      </c>
      <c r="N8" s="200">
        <f>SUM(K3:K500)</f>
        <v>0</v>
      </c>
    </row>
    <row r="9" spans="1:15" x14ac:dyDescent="0.35">
      <c r="B9" s="128"/>
      <c r="C9" s="159"/>
      <c r="D9" s="188" t="str" cm="1">
        <f t="array" aca="1" ref="D9" ca="1">IFERROR(INDEX(skuAnker,MATCH(B9,descrizioneArtAnker,0)),"")</f>
        <v/>
      </c>
      <c r="E9" s="192" t="str">
        <f t="shared" si="0"/>
        <v/>
      </c>
      <c r="F9" s="196" t="str">
        <f t="shared" si="4"/>
        <v/>
      </c>
      <c r="G9" s="177" t="str">
        <f t="shared" si="2"/>
        <v/>
      </c>
      <c r="H9" s="154" t="str">
        <f t="shared" ca="1" si="3"/>
        <v/>
      </c>
      <c r="I9" s="154"/>
      <c r="J9" s="167" t="str">
        <f t="shared" si="5"/>
        <v/>
      </c>
      <c r="K9" s="174" t="str">
        <f t="shared" si="6"/>
        <v/>
      </c>
      <c r="L9" s="144"/>
      <c r="M9" s="149"/>
      <c r="N9" s="150"/>
    </row>
    <row r="10" spans="1:15" ht="15.5" x14ac:dyDescent="0.35">
      <c r="B10" s="128"/>
      <c r="C10" s="159"/>
      <c r="D10" s="188" t="str" cm="1">
        <f t="array" aca="1" ref="D10" ca="1">IFERROR(INDEX(skuAnker,MATCH(B10,descrizioneArtAnker,0)),"")</f>
        <v/>
      </c>
      <c r="E10" s="192" t="str">
        <f t="shared" si="0"/>
        <v/>
      </c>
      <c r="F10" s="196" t="str">
        <f t="shared" si="4"/>
        <v/>
      </c>
      <c r="G10" s="177" t="str">
        <f t="shared" si="2"/>
        <v/>
      </c>
      <c r="H10" s="154" t="str">
        <f t="shared" ca="1" si="3"/>
        <v/>
      </c>
      <c r="I10" s="154"/>
      <c r="J10" s="167" t="str">
        <f t="shared" si="5"/>
        <v/>
      </c>
      <c r="K10" s="174" t="str">
        <f t="shared" si="6"/>
        <v/>
      </c>
      <c r="L10" s="144"/>
      <c r="M10" s="152" t="s">
        <v>23260</v>
      </c>
      <c r="N10" s="150"/>
    </row>
    <row r="11" spans="1:15" x14ac:dyDescent="0.35">
      <c r="B11" s="128"/>
      <c r="C11" s="159"/>
      <c r="D11" s="188" t="str" cm="1">
        <f t="array" aca="1" ref="D11" ca="1">IFERROR(INDEX(skuAnker,MATCH(B11,descrizioneArtAnker,0)),"")</f>
        <v/>
      </c>
      <c r="E11" s="192" t="str">
        <f t="shared" si="0"/>
        <v/>
      </c>
      <c r="F11" s="196" t="str">
        <f t="shared" si="4"/>
        <v/>
      </c>
      <c r="G11" s="177" t="str">
        <f t="shared" si="2"/>
        <v/>
      </c>
      <c r="H11" s="154" t="str">
        <f t="shared" ca="1" si="3"/>
        <v/>
      </c>
      <c r="I11" s="154"/>
      <c r="J11" s="167" t="str">
        <f t="shared" si="5"/>
        <v/>
      </c>
      <c r="K11" s="174" t="str">
        <f t="shared" si="6"/>
        <v/>
      </c>
      <c r="L11" s="144"/>
      <c r="M11" s="170" t="s">
        <v>23261</v>
      </c>
      <c r="N11" s="364"/>
      <c r="O11" s="365"/>
    </row>
    <row r="12" spans="1:15" x14ac:dyDescent="0.35">
      <c r="B12" s="128"/>
      <c r="C12" s="159"/>
      <c r="D12" s="188" t="str" cm="1">
        <f t="array" aca="1" ref="D12" ca="1">IFERROR(INDEX(skuAnker,MATCH(B12,descrizioneArtAnker,0)),"")</f>
        <v/>
      </c>
      <c r="E12" s="192" t="str">
        <f t="shared" si="0"/>
        <v/>
      </c>
      <c r="F12" s="196" t="str">
        <f t="shared" si="4"/>
        <v/>
      </c>
      <c r="G12" s="177" t="str">
        <f t="shared" si="2"/>
        <v/>
      </c>
      <c r="H12" s="154" t="str">
        <f t="shared" ca="1" si="3"/>
        <v/>
      </c>
      <c r="I12" s="154"/>
      <c r="J12" s="167" t="str">
        <f t="shared" si="5"/>
        <v/>
      </c>
      <c r="K12" s="174" t="str">
        <f t="shared" si="6"/>
        <v/>
      </c>
      <c r="L12" s="144"/>
      <c r="M12" s="171" t="s">
        <v>23262</v>
      </c>
      <c r="N12" s="362" t="str">
        <f>IFERROR(INDEX(inventarioGeko[ARTICOLO],MATCH($N$11,inventarioGeko[DESCRIZIONE],0)),"")</f>
        <v/>
      </c>
      <c r="O12" s="363"/>
    </row>
    <row r="13" spans="1:15" x14ac:dyDescent="0.35">
      <c r="B13" s="128"/>
      <c r="C13" s="159"/>
      <c r="D13" s="188" t="str" cm="1">
        <f t="array" aca="1" ref="D13" ca="1">IFERROR(INDEX(skuAnker,MATCH(B13,descrizioneArtAnker,0)),"")</f>
        <v/>
      </c>
      <c r="E13" s="192" t="str">
        <f t="shared" si="0"/>
        <v/>
      </c>
      <c r="F13" s="196" t="str">
        <f t="shared" si="4"/>
        <v/>
      </c>
      <c r="G13" s="177" t="str">
        <f t="shared" si="2"/>
        <v/>
      </c>
      <c r="H13" s="154" t="str">
        <f t="shared" ca="1" si="3"/>
        <v/>
      </c>
      <c r="I13" s="154"/>
      <c r="J13" s="167" t="str">
        <f t="shared" si="5"/>
        <v/>
      </c>
      <c r="K13" s="174" t="str">
        <f t="shared" si="6"/>
        <v/>
      </c>
      <c r="L13" s="144"/>
      <c r="M13" s="151"/>
    </row>
    <row r="14" spans="1:15" x14ac:dyDescent="0.35">
      <c r="B14" s="128"/>
      <c r="C14" s="159"/>
      <c r="D14" s="188" t="str" cm="1">
        <f t="array" aca="1" ref="D14" ca="1">IFERROR(INDEX(skuAnker,MATCH(B14,descrizioneArtAnker,0)),"")</f>
        <v/>
      </c>
      <c r="E14" s="192" t="str">
        <f t="shared" si="0"/>
        <v/>
      </c>
      <c r="F14" s="196" t="str">
        <f t="shared" si="4"/>
        <v/>
      </c>
      <c r="G14" s="177" t="str">
        <f t="shared" si="2"/>
        <v/>
      </c>
      <c r="H14" s="154" t="str">
        <f t="shared" ca="1" si="3"/>
        <v/>
      </c>
      <c r="I14" s="154"/>
      <c r="J14" s="167" t="str">
        <f t="shared" si="5"/>
        <v/>
      </c>
      <c r="K14" s="174" t="str">
        <f t="shared" si="6"/>
        <v/>
      </c>
      <c r="L14" s="144"/>
    </row>
    <row r="15" spans="1:15" x14ac:dyDescent="0.35">
      <c r="B15" s="128"/>
      <c r="C15" s="159"/>
      <c r="D15" s="188" t="str" cm="1">
        <f t="array" aca="1" ref="D15" ca="1">IFERROR(INDEX(skuAnker,MATCH(B15,descrizioneArtAnker,0)),"")</f>
        <v/>
      </c>
      <c r="E15" s="192" t="str">
        <f t="shared" si="0"/>
        <v/>
      </c>
      <c r="F15" s="196" t="str">
        <f t="shared" si="4"/>
        <v/>
      </c>
      <c r="G15" s="177" t="str">
        <f t="shared" si="2"/>
        <v/>
      </c>
      <c r="H15" s="154" t="str">
        <f t="shared" ca="1" si="3"/>
        <v/>
      </c>
      <c r="I15" s="154"/>
      <c r="J15" s="167" t="str">
        <f t="shared" si="5"/>
        <v/>
      </c>
      <c r="K15" s="174" t="str">
        <f t="shared" si="6"/>
        <v/>
      </c>
      <c r="L15" s="144"/>
    </row>
    <row r="16" spans="1:15" x14ac:dyDescent="0.35">
      <c r="B16" s="128"/>
      <c r="C16" s="159"/>
      <c r="D16" s="188" t="str" cm="1">
        <f t="array" aca="1" ref="D16" ca="1">IFERROR(INDEX(skuAnker,MATCH(B16,descrizioneArtAnker,0)),"")</f>
        <v/>
      </c>
      <c r="E16" s="192" t="str">
        <f t="shared" si="0"/>
        <v/>
      </c>
      <c r="F16" s="196" t="str">
        <f t="shared" si="4"/>
        <v/>
      </c>
      <c r="G16" s="177" t="str">
        <f t="shared" si="2"/>
        <v/>
      </c>
      <c r="H16" s="154" t="str">
        <f t="shared" ca="1" si="3"/>
        <v/>
      </c>
      <c r="I16" s="154"/>
      <c r="J16" s="167" t="str">
        <f t="shared" si="5"/>
        <v/>
      </c>
      <c r="K16" s="174" t="str">
        <f t="shared" si="6"/>
        <v/>
      </c>
      <c r="L16" s="144"/>
    </row>
    <row r="17" spans="2:14" x14ac:dyDescent="0.35">
      <c r="B17" s="128"/>
      <c r="C17" s="159"/>
      <c r="D17" s="188" t="str" cm="1">
        <f t="array" aca="1" ref="D17" ca="1">IFERROR(INDEX(skuAnker,MATCH(B17,descrizioneArtAnker,0)),"")</f>
        <v/>
      </c>
      <c r="E17" s="192" t="str">
        <f t="shared" si="0"/>
        <v/>
      </c>
      <c r="F17" s="196" t="str">
        <f t="shared" si="4"/>
        <v/>
      </c>
      <c r="G17" s="177" t="str">
        <f t="shared" si="2"/>
        <v/>
      </c>
      <c r="H17" s="154" t="str">
        <f t="shared" ca="1" si="3"/>
        <v/>
      </c>
      <c r="I17" s="154"/>
      <c r="J17" s="167" t="str">
        <f t="shared" si="5"/>
        <v/>
      </c>
      <c r="K17" s="174" t="str">
        <f t="shared" si="6"/>
        <v/>
      </c>
      <c r="L17" s="144"/>
    </row>
    <row r="18" spans="2:14" x14ac:dyDescent="0.35">
      <c r="B18" s="128"/>
      <c r="C18" s="159"/>
      <c r="D18" s="188" t="str" cm="1">
        <f t="array" aca="1" ref="D18" ca="1">IFERROR(INDEX(skuAnker,MATCH(B18,descrizioneArtAnker,0)),"")</f>
        <v/>
      </c>
      <c r="E18" s="192" t="str">
        <f t="shared" si="0"/>
        <v/>
      </c>
      <c r="F18" s="196" t="str">
        <f t="shared" si="4"/>
        <v/>
      </c>
      <c r="G18" s="177" t="str">
        <f t="shared" si="2"/>
        <v/>
      </c>
      <c r="H18" s="154" t="str">
        <f t="shared" ca="1" si="3"/>
        <v/>
      </c>
      <c r="I18" s="154"/>
      <c r="J18" s="167" t="str">
        <f t="shared" si="5"/>
        <v/>
      </c>
      <c r="K18" s="174" t="str">
        <f t="shared" si="6"/>
        <v/>
      </c>
      <c r="L18" s="144"/>
    </row>
    <row r="19" spans="2:14" x14ac:dyDescent="0.35">
      <c r="B19" s="128"/>
      <c r="C19" s="159"/>
      <c r="D19" s="188" t="str" cm="1">
        <f t="array" aca="1" ref="D19" ca="1">IFERROR(INDEX(skuAnker,MATCH(B19,descrizioneArtAnker,0)),"")</f>
        <v/>
      </c>
      <c r="E19" s="192" t="str">
        <f t="shared" si="0"/>
        <v/>
      </c>
      <c r="F19" s="196" t="str">
        <f t="shared" si="4"/>
        <v/>
      </c>
      <c r="G19" s="177" t="str">
        <f t="shared" si="2"/>
        <v/>
      </c>
      <c r="H19" s="154" t="str">
        <f t="shared" ca="1" si="3"/>
        <v/>
      </c>
      <c r="I19" s="154"/>
      <c r="J19" s="167" t="str">
        <f t="shared" si="5"/>
        <v/>
      </c>
      <c r="K19" s="174" t="str">
        <f t="shared" si="6"/>
        <v/>
      </c>
      <c r="L19" s="144"/>
    </row>
    <row r="20" spans="2:14" x14ac:dyDescent="0.35">
      <c r="B20" s="128"/>
      <c r="C20" s="159"/>
      <c r="D20" s="188" t="str" cm="1">
        <f t="array" aca="1" ref="D20" ca="1">IFERROR(INDEX(skuAnker,MATCH(B20,descrizioneArtAnker,0)),"")</f>
        <v/>
      </c>
      <c r="E20" s="192" t="str">
        <f t="shared" si="0"/>
        <v/>
      </c>
      <c r="F20" s="196" t="str">
        <f t="shared" si="4"/>
        <v/>
      </c>
      <c r="G20" s="177" t="str">
        <f t="shared" si="2"/>
        <v/>
      </c>
      <c r="H20" s="154" t="str">
        <f t="shared" ca="1" si="3"/>
        <v/>
      </c>
      <c r="I20" s="154"/>
      <c r="J20" s="167" t="str">
        <f t="shared" si="5"/>
        <v/>
      </c>
      <c r="K20" s="174" t="str">
        <f t="shared" si="6"/>
        <v/>
      </c>
      <c r="L20" s="144"/>
    </row>
    <row r="21" spans="2:14" x14ac:dyDescent="0.35">
      <c r="B21" s="128"/>
      <c r="C21" s="159"/>
      <c r="D21" s="188" t="str" cm="1">
        <f t="array" aca="1" ref="D21" ca="1">IFERROR(INDEX(skuAnker,MATCH(B21,descrizioneArtAnker,0)),"")</f>
        <v/>
      </c>
      <c r="E21" s="192" t="str">
        <f t="shared" si="0"/>
        <v/>
      </c>
      <c r="F21" s="196" t="str">
        <f t="shared" si="4"/>
        <v/>
      </c>
      <c r="G21" s="177" t="str">
        <f t="shared" si="2"/>
        <v/>
      </c>
      <c r="H21" s="154" t="str">
        <f t="shared" ca="1" si="3"/>
        <v/>
      </c>
      <c r="I21" s="154"/>
      <c r="J21" s="167" t="str">
        <f t="shared" si="5"/>
        <v/>
      </c>
      <c r="K21" s="174" t="str">
        <f t="shared" si="6"/>
        <v/>
      </c>
      <c r="L21" s="144"/>
    </row>
    <row r="22" spans="2:14" x14ac:dyDescent="0.35">
      <c r="B22" s="128"/>
      <c r="C22" s="159"/>
      <c r="D22" s="188" t="str" cm="1">
        <f t="array" aca="1" ref="D22" ca="1">IFERROR(INDEX(skuAnker,MATCH(B22,descrizioneArtAnker,0)),"")</f>
        <v/>
      </c>
      <c r="E22" s="192" t="str">
        <f t="shared" si="0"/>
        <v/>
      </c>
      <c r="F22" s="196" t="str">
        <f t="shared" si="4"/>
        <v/>
      </c>
      <c r="G22" s="177" t="str">
        <f t="shared" si="2"/>
        <v/>
      </c>
      <c r="H22" s="154" t="str">
        <f t="shared" ca="1" si="3"/>
        <v/>
      </c>
      <c r="I22" s="154"/>
      <c r="J22" s="167" t="str">
        <f t="shared" si="5"/>
        <v/>
      </c>
      <c r="K22" s="174" t="str">
        <f t="shared" si="6"/>
        <v/>
      </c>
      <c r="L22" s="144"/>
    </row>
    <row r="23" spans="2:14" x14ac:dyDescent="0.35">
      <c r="B23" s="128"/>
      <c r="C23" s="159"/>
      <c r="D23" s="188" t="str" cm="1">
        <f t="array" aca="1" ref="D23" ca="1">IFERROR(INDEX(skuAnker,MATCH(B23,descrizioneArtAnker,0)),"")</f>
        <v/>
      </c>
      <c r="E23" s="192" t="str">
        <f t="shared" si="0"/>
        <v/>
      </c>
      <c r="F23" s="196" t="str">
        <f t="shared" si="4"/>
        <v/>
      </c>
      <c r="G23" s="177" t="str">
        <f t="shared" si="2"/>
        <v/>
      </c>
      <c r="H23" s="154" t="str">
        <f t="shared" ca="1" si="3"/>
        <v/>
      </c>
      <c r="I23" s="154"/>
      <c r="J23" s="167" t="str">
        <f t="shared" si="5"/>
        <v/>
      </c>
      <c r="K23" s="174" t="str">
        <f t="shared" si="6"/>
        <v/>
      </c>
      <c r="L23" s="144"/>
    </row>
    <row r="24" spans="2:14" x14ac:dyDescent="0.35">
      <c r="B24" s="128"/>
      <c r="C24" s="159"/>
      <c r="D24" s="188" t="str" cm="1">
        <f t="array" aca="1" ref="D24" ca="1">IFERROR(INDEX(skuAnker,MATCH(B24,descrizioneArtAnker,0)),"")</f>
        <v/>
      </c>
      <c r="E24" s="192" t="str">
        <f t="shared" si="0"/>
        <v/>
      </c>
      <c r="F24" s="196" t="str">
        <f t="shared" si="4"/>
        <v/>
      </c>
      <c r="G24" s="177" t="str">
        <f t="shared" si="2"/>
        <v/>
      </c>
      <c r="H24" s="154" t="str">
        <f t="shared" ca="1" si="3"/>
        <v/>
      </c>
      <c r="I24" s="154"/>
      <c r="J24" s="167" t="str">
        <f t="shared" si="5"/>
        <v/>
      </c>
      <c r="K24" s="174" t="str">
        <f t="shared" si="6"/>
        <v/>
      </c>
      <c r="L24" s="144"/>
      <c r="M24" s="149"/>
      <c r="N24" s="150"/>
    </row>
    <row r="25" spans="2:14" x14ac:dyDescent="0.35">
      <c r="B25" s="128"/>
      <c r="C25" s="159"/>
      <c r="D25" s="188" t="str" cm="1">
        <f t="array" aca="1" ref="D25" ca="1">IFERROR(INDEX(skuAnker,MATCH(B25,descrizioneArtAnker,0)),"")</f>
        <v/>
      </c>
      <c r="E25" s="192" t="str">
        <f t="shared" si="0"/>
        <v/>
      </c>
      <c r="F25" s="196" t="str">
        <f t="shared" si="4"/>
        <v/>
      </c>
      <c r="G25" s="177" t="str">
        <f t="shared" si="2"/>
        <v/>
      </c>
      <c r="H25" s="154" t="str">
        <f t="shared" ca="1" si="3"/>
        <v/>
      </c>
      <c r="I25" s="154"/>
      <c r="J25" s="167" t="str">
        <f t="shared" si="5"/>
        <v/>
      </c>
      <c r="K25" s="174" t="str">
        <f t="shared" si="6"/>
        <v/>
      </c>
      <c r="L25" s="144"/>
      <c r="M25" s="149"/>
      <c r="N25" s="150"/>
    </row>
    <row r="26" spans="2:14" x14ac:dyDescent="0.35">
      <c r="B26" s="128"/>
      <c r="C26" s="159"/>
      <c r="D26" s="188" t="str" cm="1">
        <f t="array" aca="1" ref="D26" ca="1">IFERROR(INDEX(skuAnker,MATCH(B26,descrizioneArtAnker,0)),"")</f>
        <v/>
      </c>
      <c r="E26" s="192" t="str">
        <f t="shared" si="0"/>
        <v/>
      </c>
      <c r="F26" s="196" t="str">
        <f t="shared" si="4"/>
        <v/>
      </c>
      <c r="G26" s="177" t="str">
        <f t="shared" si="2"/>
        <v/>
      </c>
      <c r="H26" s="154" t="str">
        <f t="shared" ca="1" si="3"/>
        <v/>
      </c>
      <c r="I26" s="154"/>
      <c r="J26" s="167" t="str">
        <f t="shared" si="5"/>
        <v/>
      </c>
      <c r="K26" s="174" t="str">
        <f t="shared" si="6"/>
        <v/>
      </c>
      <c r="L26" s="144"/>
      <c r="M26" s="149"/>
      <c r="N26" s="150"/>
    </row>
    <row r="27" spans="2:14" x14ac:dyDescent="0.35">
      <c r="B27" s="128"/>
      <c r="C27" s="159"/>
      <c r="D27" s="188" t="str" cm="1">
        <f t="array" aca="1" ref="D27" ca="1">IFERROR(INDEX(skuAnker,MATCH(B27,descrizioneArtAnker,0)),"")</f>
        <v/>
      </c>
      <c r="E27" s="192" t="str">
        <f t="shared" si="0"/>
        <v/>
      </c>
      <c r="F27" s="196" t="str">
        <f t="shared" si="4"/>
        <v/>
      </c>
      <c r="G27" s="177" t="str">
        <f t="shared" si="2"/>
        <v/>
      </c>
      <c r="H27" s="154" t="str">
        <f t="shared" ca="1" si="3"/>
        <v/>
      </c>
      <c r="I27" s="154"/>
      <c r="J27" s="167" t="str">
        <f t="shared" si="5"/>
        <v/>
      </c>
      <c r="K27" s="174" t="str">
        <f t="shared" si="6"/>
        <v/>
      </c>
      <c r="L27" s="144"/>
      <c r="M27" s="149"/>
      <c r="N27" s="150"/>
    </row>
    <row r="28" spans="2:14" x14ac:dyDescent="0.35">
      <c r="B28" s="128"/>
      <c r="C28" s="159"/>
      <c r="D28" s="188" t="str" cm="1">
        <f t="array" aca="1" ref="D28" ca="1">IFERROR(INDEX(skuAnker,MATCH(B28,descrizioneArtAnker,0)),"")</f>
        <v/>
      </c>
      <c r="E28" s="192" t="str">
        <f t="shared" si="0"/>
        <v/>
      </c>
      <c r="F28" s="196" t="str">
        <f t="shared" si="4"/>
        <v/>
      </c>
      <c r="G28" s="177" t="str">
        <f t="shared" si="2"/>
        <v/>
      </c>
      <c r="H28" s="154" t="str">
        <f t="shared" ca="1" si="3"/>
        <v/>
      </c>
      <c r="I28" s="154"/>
      <c r="J28" s="167" t="str">
        <f t="shared" si="5"/>
        <v/>
      </c>
      <c r="K28" s="174" t="str">
        <f t="shared" si="6"/>
        <v/>
      </c>
      <c r="L28" s="144"/>
      <c r="M28" s="149"/>
      <c r="N28" s="150"/>
    </row>
    <row r="29" spans="2:14" x14ac:dyDescent="0.35">
      <c r="B29" s="128"/>
      <c r="C29" s="159"/>
      <c r="D29" s="188" t="str" cm="1">
        <f t="array" aca="1" ref="D29" ca="1">IFERROR(INDEX(skuAnker,MATCH(B29,descrizioneArtAnker,0)),"")</f>
        <v/>
      </c>
      <c r="E29" s="192" t="str">
        <f t="shared" si="0"/>
        <v/>
      </c>
      <c r="F29" s="196" t="str">
        <f t="shared" si="4"/>
        <v/>
      </c>
      <c r="G29" s="177" t="str">
        <f t="shared" si="2"/>
        <v/>
      </c>
      <c r="H29" s="154" t="str">
        <f t="shared" ca="1" si="3"/>
        <v/>
      </c>
      <c r="I29" s="154"/>
      <c r="J29" s="167" t="str">
        <f t="shared" si="5"/>
        <v/>
      </c>
      <c r="K29" s="174" t="str">
        <f t="shared" si="6"/>
        <v/>
      </c>
      <c r="L29" s="144"/>
      <c r="M29" s="149"/>
      <c r="N29" s="150"/>
    </row>
    <row r="30" spans="2:14" x14ac:dyDescent="0.35">
      <c r="B30" s="128"/>
      <c r="C30" s="159"/>
      <c r="D30" s="188" t="str" cm="1">
        <f t="array" aca="1" ref="D30" ca="1">IFERROR(INDEX(skuAnker,MATCH(B30,descrizioneArtAnker,0)),"")</f>
        <v/>
      </c>
      <c r="E30" s="192" t="str">
        <f t="shared" si="0"/>
        <v/>
      </c>
      <c r="F30" s="196" t="str">
        <f t="shared" si="4"/>
        <v/>
      </c>
      <c r="G30" s="177" t="str">
        <f t="shared" si="2"/>
        <v/>
      </c>
      <c r="H30" s="154" t="str">
        <f t="shared" ca="1" si="3"/>
        <v/>
      </c>
      <c r="I30" s="154"/>
      <c r="J30" s="167" t="str">
        <f t="shared" si="5"/>
        <v/>
      </c>
      <c r="K30" s="174" t="str">
        <f t="shared" si="6"/>
        <v/>
      </c>
      <c r="L30" s="144"/>
      <c r="M30" s="149"/>
      <c r="N30" s="150"/>
    </row>
    <row r="31" spans="2:14" x14ac:dyDescent="0.35">
      <c r="B31" s="128"/>
      <c r="C31" s="159"/>
      <c r="D31" s="188" t="str" cm="1">
        <f t="array" aca="1" ref="D31" ca="1">IFERROR(INDEX(skuAnker,MATCH(B31,descrizioneArtAnker,0)),"")</f>
        <v/>
      </c>
      <c r="E31" s="192" t="str">
        <f t="shared" si="0"/>
        <v/>
      </c>
      <c r="F31" s="196" t="str">
        <f t="shared" si="4"/>
        <v/>
      </c>
      <c r="G31" s="177" t="str">
        <f t="shared" si="2"/>
        <v/>
      </c>
      <c r="H31" s="154" t="str">
        <f t="shared" ca="1" si="3"/>
        <v/>
      </c>
      <c r="I31" s="154"/>
      <c r="J31" s="167" t="str">
        <f t="shared" si="5"/>
        <v/>
      </c>
      <c r="K31" s="174" t="str">
        <f t="shared" si="6"/>
        <v/>
      </c>
      <c r="L31" s="144"/>
      <c r="M31" s="149"/>
      <c r="N31" s="150"/>
    </row>
    <row r="32" spans="2:14" x14ac:dyDescent="0.35">
      <c r="B32" s="128"/>
      <c r="C32" s="159"/>
      <c r="D32" s="188" t="str" cm="1">
        <f t="array" aca="1" ref="D32" ca="1">IFERROR(INDEX(skuAnker,MATCH(B32,descrizioneArtAnker,0)),"")</f>
        <v/>
      </c>
      <c r="E32" s="192" t="str">
        <f t="shared" si="0"/>
        <v/>
      </c>
      <c r="F32" s="196" t="str">
        <f t="shared" si="4"/>
        <v/>
      </c>
      <c r="G32" s="177" t="str">
        <f t="shared" si="2"/>
        <v/>
      </c>
      <c r="H32" s="154" t="str">
        <f t="shared" ca="1" si="3"/>
        <v/>
      </c>
      <c r="I32" s="154"/>
      <c r="J32" s="167" t="str">
        <f t="shared" si="5"/>
        <v/>
      </c>
      <c r="K32" s="174" t="str">
        <f t="shared" si="6"/>
        <v/>
      </c>
      <c r="L32" s="144"/>
      <c r="M32" s="149"/>
      <c r="N32" s="150"/>
    </row>
    <row r="33" spans="2:14" x14ac:dyDescent="0.35">
      <c r="B33" s="128"/>
      <c r="C33" s="159"/>
      <c r="D33" s="188" t="str" cm="1">
        <f t="array" aca="1" ref="D33" ca="1">IFERROR(INDEX(skuAnker,MATCH(B33,descrizioneArtAnker,0)),"")</f>
        <v/>
      </c>
      <c r="E33" s="192" t="str">
        <f t="shared" si="0"/>
        <v/>
      </c>
      <c r="F33" s="196" t="str">
        <f t="shared" si="4"/>
        <v/>
      </c>
      <c r="G33" s="177" t="str">
        <f t="shared" si="2"/>
        <v/>
      </c>
      <c r="H33" s="154" t="str">
        <f t="shared" ca="1" si="3"/>
        <v/>
      </c>
      <c r="I33" s="154"/>
      <c r="J33" s="167" t="str">
        <f t="shared" si="5"/>
        <v/>
      </c>
      <c r="K33" s="174" t="str">
        <f t="shared" si="6"/>
        <v/>
      </c>
      <c r="L33" s="144"/>
      <c r="M33" s="149"/>
      <c r="N33" s="150"/>
    </row>
    <row r="34" spans="2:14" x14ac:dyDescent="0.35">
      <c r="B34" s="128"/>
      <c r="C34" s="159"/>
      <c r="D34" s="188" t="str" cm="1">
        <f t="array" aca="1" ref="D34" ca="1">IFERROR(INDEX(skuAnker,MATCH(B34,descrizioneArtAnker,0)),"")</f>
        <v/>
      </c>
      <c r="E34" s="192" t="str">
        <f t="shared" si="0"/>
        <v/>
      </c>
      <c r="F34" s="196" t="str">
        <f t="shared" si="4"/>
        <v/>
      </c>
      <c r="G34" s="177" t="str">
        <f t="shared" si="2"/>
        <v/>
      </c>
      <c r="H34" s="154" t="str">
        <f t="shared" ca="1" si="3"/>
        <v/>
      </c>
      <c r="I34" s="154"/>
      <c r="J34" s="167" t="str">
        <f t="shared" si="5"/>
        <v/>
      </c>
      <c r="K34" s="174" t="str">
        <f t="shared" si="6"/>
        <v/>
      </c>
      <c r="L34" s="144"/>
      <c r="M34" s="149"/>
      <c r="N34" s="150"/>
    </row>
    <row r="35" spans="2:14" x14ac:dyDescent="0.35">
      <c r="B35" s="128"/>
      <c r="C35" s="159"/>
      <c r="D35" s="188" t="str" cm="1">
        <f t="array" aca="1" ref="D35" ca="1">IFERROR(INDEX(skuAnker,MATCH(B35,descrizioneArtAnker,0)),"")</f>
        <v/>
      </c>
      <c r="E35" s="192" t="str">
        <f t="shared" si="0"/>
        <v/>
      </c>
      <c r="F35" s="196" t="str">
        <f t="shared" si="4"/>
        <v/>
      </c>
      <c r="G35" s="177" t="str">
        <f t="shared" si="2"/>
        <v/>
      </c>
      <c r="H35" s="154" t="str">
        <f t="shared" ca="1" si="3"/>
        <v/>
      </c>
      <c r="I35" s="154"/>
      <c r="J35" s="167" t="str">
        <f t="shared" si="5"/>
        <v/>
      </c>
      <c r="K35" s="174" t="str">
        <f t="shared" si="6"/>
        <v/>
      </c>
      <c r="L35" s="144"/>
      <c r="M35" s="149"/>
      <c r="N35" s="150"/>
    </row>
    <row r="36" spans="2:14" x14ac:dyDescent="0.35">
      <c r="B36" s="128"/>
      <c r="C36" s="159"/>
      <c r="D36" s="188" t="str" cm="1">
        <f t="array" aca="1" ref="D36" ca="1">IFERROR(INDEX(skuAnker,MATCH(B36,descrizioneArtAnker,0)),"")</f>
        <v/>
      </c>
      <c r="E36" s="192" t="str">
        <f t="shared" si="0"/>
        <v/>
      </c>
      <c r="F36" s="196" t="str">
        <f t="shared" si="4"/>
        <v/>
      </c>
      <c r="G36" s="177" t="str">
        <f t="shared" si="2"/>
        <v/>
      </c>
      <c r="H36" s="154" t="str">
        <f t="shared" ca="1" si="3"/>
        <v/>
      </c>
      <c r="I36" s="154"/>
      <c r="J36" s="167" t="str">
        <f t="shared" si="5"/>
        <v/>
      </c>
      <c r="K36" s="174" t="str">
        <f t="shared" si="6"/>
        <v/>
      </c>
      <c r="L36" s="144"/>
      <c r="M36" s="149"/>
      <c r="N36" s="150"/>
    </row>
    <row r="37" spans="2:14" x14ac:dyDescent="0.35">
      <c r="B37" s="128"/>
      <c r="C37" s="159"/>
      <c r="D37" s="188" t="str" cm="1">
        <f t="array" aca="1" ref="D37" ca="1">IFERROR(INDEX(skuAnker,MATCH(B37,descrizioneArtAnker,0)),"")</f>
        <v/>
      </c>
      <c r="E37" s="192" t="str">
        <f t="shared" si="0"/>
        <v/>
      </c>
      <c r="F37" s="196" t="str">
        <f t="shared" si="4"/>
        <v/>
      </c>
      <c r="G37" s="177" t="str">
        <f t="shared" si="2"/>
        <v/>
      </c>
      <c r="H37" s="154" t="str">
        <f t="shared" ca="1" si="3"/>
        <v/>
      </c>
      <c r="I37" s="154"/>
      <c r="J37" s="167" t="str">
        <f t="shared" si="5"/>
        <v/>
      </c>
      <c r="K37" s="174" t="str">
        <f t="shared" si="6"/>
        <v/>
      </c>
      <c r="L37" s="144"/>
      <c r="M37" s="149"/>
      <c r="N37" s="150"/>
    </row>
    <row r="38" spans="2:14" x14ac:dyDescent="0.35">
      <c r="B38" s="128"/>
      <c r="C38" s="159"/>
      <c r="D38" s="188" t="str" cm="1">
        <f t="array" aca="1" ref="D38" ca="1">IFERROR(INDEX(skuAnker,MATCH(B38,descrizioneArtAnker,0)),"")</f>
        <v/>
      </c>
      <c r="E38" s="192" t="str">
        <f t="shared" si="0"/>
        <v/>
      </c>
      <c r="F38" s="196" t="str">
        <f t="shared" si="4"/>
        <v/>
      </c>
      <c r="G38" s="177" t="str">
        <f t="shared" si="2"/>
        <v/>
      </c>
      <c r="H38" s="154" t="str">
        <f t="shared" ca="1" si="3"/>
        <v/>
      </c>
      <c r="I38" s="154"/>
      <c r="J38" s="167" t="str">
        <f t="shared" si="5"/>
        <v/>
      </c>
      <c r="K38" s="174" t="str">
        <f t="shared" si="6"/>
        <v/>
      </c>
      <c r="L38" s="144"/>
      <c r="M38" s="149"/>
      <c r="N38" s="150"/>
    </row>
    <row r="39" spans="2:14" x14ac:dyDescent="0.35">
      <c r="B39" s="128"/>
      <c r="C39" s="159"/>
      <c r="D39" s="188" t="str" cm="1">
        <f t="array" aca="1" ref="D39" ca="1">IFERROR(INDEX(skuAnker,MATCH(B39,descrizioneArtAnker,0)),"")</f>
        <v/>
      </c>
      <c r="E39" s="192" t="str">
        <f t="shared" si="0"/>
        <v/>
      </c>
      <c r="F39" s="196" t="str">
        <f t="shared" si="4"/>
        <v/>
      </c>
      <c r="G39" s="177" t="str">
        <f t="shared" si="2"/>
        <v/>
      </c>
      <c r="H39" s="154" t="str">
        <f t="shared" ca="1" si="3"/>
        <v/>
      </c>
      <c r="I39" s="154"/>
      <c r="J39" s="167" t="str">
        <f t="shared" si="5"/>
        <v/>
      </c>
      <c r="K39" s="174" t="str">
        <f t="shared" si="6"/>
        <v/>
      </c>
      <c r="L39" s="144"/>
      <c r="M39" s="149"/>
      <c r="N39" s="150"/>
    </row>
    <row r="40" spans="2:14" x14ac:dyDescent="0.35">
      <c r="B40" s="128"/>
      <c r="C40" s="159"/>
      <c r="D40" s="188" t="str" cm="1">
        <f t="array" aca="1" ref="D40" ca="1">IFERROR(INDEX(skuAnker,MATCH(B40,descrizioneArtAnker,0)),"")</f>
        <v/>
      </c>
      <c r="E40" s="192" t="str">
        <f t="shared" si="0"/>
        <v/>
      </c>
      <c r="F40" s="196" t="str">
        <f t="shared" si="4"/>
        <v/>
      </c>
      <c r="G40" s="177" t="str">
        <f t="shared" si="2"/>
        <v/>
      </c>
      <c r="H40" s="154" t="str">
        <f t="shared" ca="1" si="3"/>
        <v/>
      </c>
      <c r="I40" s="154"/>
      <c r="J40" s="167" t="str">
        <f t="shared" si="5"/>
        <v/>
      </c>
      <c r="K40" s="174" t="str">
        <f t="shared" si="6"/>
        <v/>
      </c>
      <c r="L40" s="144"/>
      <c r="M40" s="149"/>
      <c r="N40" s="150"/>
    </row>
    <row r="41" spans="2:14" x14ac:dyDescent="0.35">
      <c r="B41" s="128"/>
      <c r="C41" s="159"/>
      <c r="D41" s="188" t="str" cm="1">
        <f t="array" aca="1" ref="D41" ca="1">IFERROR(INDEX(skuAnker,MATCH(B41,descrizioneArtAnker,0)),"")</f>
        <v/>
      </c>
      <c r="E41" s="192" t="str">
        <f t="shared" si="0"/>
        <v/>
      </c>
      <c r="F41" s="196" t="str">
        <f t="shared" si="4"/>
        <v/>
      </c>
      <c r="G41" s="177" t="str">
        <f t="shared" si="2"/>
        <v/>
      </c>
      <c r="H41" s="154" t="str">
        <f t="shared" ca="1" si="3"/>
        <v/>
      </c>
      <c r="I41" s="154"/>
      <c r="J41" s="167" t="str">
        <f t="shared" si="5"/>
        <v/>
      </c>
      <c r="K41" s="174" t="str">
        <f t="shared" si="6"/>
        <v/>
      </c>
      <c r="L41" s="144"/>
      <c r="M41" s="149"/>
      <c r="N41" s="150"/>
    </row>
    <row r="42" spans="2:14" x14ac:dyDescent="0.35">
      <c r="B42" s="128"/>
      <c r="C42" s="159"/>
      <c r="D42" s="188" t="str" cm="1">
        <f t="array" aca="1" ref="D42" ca="1">IFERROR(INDEX(skuAnker,MATCH(B42,descrizioneArtAnker,0)),"")</f>
        <v/>
      </c>
      <c r="E42" s="192" t="str">
        <f t="shared" si="0"/>
        <v/>
      </c>
      <c r="F42" s="196" t="str">
        <f t="shared" si="4"/>
        <v/>
      </c>
      <c r="G42" s="177" t="str">
        <f t="shared" si="2"/>
        <v/>
      </c>
      <c r="H42" s="154" t="str">
        <f t="shared" ca="1" si="3"/>
        <v/>
      </c>
      <c r="I42" s="154"/>
      <c r="J42" s="167" t="str">
        <f t="shared" si="5"/>
        <v/>
      </c>
      <c r="K42" s="174" t="str">
        <f t="shared" si="6"/>
        <v/>
      </c>
      <c r="L42" s="144"/>
      <c r="M42" s="149"/>
      <c r="N42" s="150"/>
    </row>
    <row r="43" spans="2:14" x14ac:dyDescent="0.35">
      <c r="B43" s="128"/>
      <c r="C43" s="159"/>
      <c r="D43" s="188" t="str" cm="1">
        <f t="array" aca="1" ref="D43" ca="1">IFERROR(INDEX(skuAnker,MATCH(B43,descrizioneArtAnker,0)),"")</f>
        <v/>
      </c>
      <c r="E43" s="192" t="str">
        <f t="shared" si="0"/>
        <v/>
      </c>
      <c r="F43" s="196" t="str">
        <f t="shared" si="4"/>
        <v/>
      </c>
      <c r="G43" s="177" t="str">
        <f t="shared" si="2"/>
        <v/>
      </c>
      <c r="H43" s="154" t="str">
        <f t="shared" ca="1" si="3"/>
        <v/>
      </c>
      <c r="I43" s="154"/>
      <c r="J43" s="167" t="str">
        <f t="shared" si="5"/>
        <v/>
      </c>
      <c r="K43" s="174" t="str">
        <f t="shared" si="6"/>
        <v/>
      </c>
      <c r="L43" s="144"/>
      <c r="M43" s="149"/>
      <c r="N43" s="150"/>
    </row>
    <row r="44" spans="2:14" x14ac:dyDescent="0.35">
      <c r="B44" s="128"/>
      <c r="C44" s="159"/>
      <c r="D44" s="188" t="str" cm="1">
        <f t="array" aca="1" ref="D44" ca="1">IFERROR(INDEX(skuAnker,MATCH(B44,descrizioneArtAnker,0)),"")</f>
        <v/>
      </c>
      <c r="E44" s="192" t="str">
        <f t="shared" si="0"/>
        <v/>
      </c>
      <c r="F44" s="196" t="str">
        <f t="shared" si="4"/>
        <v/>
      </c>
      <c r="G44" s="177" t="str">
        <f t="shared" si="2"/>
        <v/>
      </c>
      <c r="H44" s="154" t="str">
        <f t="shared" ca="1" si="3"/>
        <v/>
      </c>
      <c r="I44" s="154"/>
      <c r="J44" s="167" t="str">
        <f t="shared" si="5"/>
        <v/>
      </c>
      <c r="K44" s="174" t="str">
        <f t="shared" si="6"/>
        <v/>
      </c>
      <c r="L44" s="144"/>
      <c r="M44" s="149"/>
      <c r="N44" s="150"/>
    </row>
    <row r="45" spans="2:14" x14ac:dyDescent="0.35">
      <c r="B45" s="128"/>
      <c r="C45" s="159"/>
      <c r="D45" s="188" t="str" cm="1">
        <f t="array" aca="1" ref="D45" ca="1">IFERROR(INDEX(skuAnker,MATCH(B45,descrizioneArtAnker,0)),"")</f>
        <v/>
      </c>
      <c r="E45" s="192" t="str">
        <f t="shared" si="0"/>
        <v/>
      </c>
      <c r="F45" s="196" t="str">
        <f t="shared" si="4"/>
        <v/>
      </c>
      <c r="G45" s="177" t="str">
        <f t="shared" si="2"/>
        <v/>
      </c>
      <c r="H45" s="154" t="str">
        <f t="shared" ca="1" si="3"/>
        <v/>
      </c>
      <c r="I45" s="154"/>
      <c r="J45" s="167" t="str">
        <f t="shared" si="5"/>
        <v/>
      </c>
      <c r="K45" s="174" t="str">
        <f t="shared" si="6"/>
        <v/>
      </c>
      <c r="L45" s="144"/>
      <c r="M45" s="149"/>
      <c r="N45" s="150"/>
    </row>
    <row r="46" spans="2:14" x14ac:dyDescent="0.35">
      <c r="B46" s="128"/>
      <c r="C46" s="159"/>
      <c r="D46" s="188" t="str" cm="1">
        <f t="array" aca="1" ref="D46" ca="1">IFERROR(INDEX(skuAnker,MATCH(B46,descrizioneArtAnker,0)),"")</f>
        <v/>
      </c>
      <c r="E46" s="192" t="str">
        <f t="shared" si="0"/>
        <v/>
      </c>
      <c r="F46" s="196" t="str">
        <f t="shared" si="4"/>
        <v/>
      </c>
      <c r="G46" s="177" t="str">
        <f t="shared" si="2"/>
        <v/>
      </c>
      <c r="H46" s="154" t="str">
        <f t="shared" ca="1" si="3"/>
        <v/>
      </c>
      <c r="I46" s="154"/>
      <c r="J46" s="167" t="str">
        <f t="shared" si="5"/>
        <v/>
      </c>
      <c r="K46" s="174" t="str">
        <f t="shared" si="6"/>
        <v/>
      </c>
      <c r="L46" s="144"/>
      <c r="M46" s="149"/>
      <c r="N46" s="150"/>
    </row>
    <row r="47" spans="2:14" x14ac:dyDescent="0.35">
      <c r="B47" s="128"/>
      <c r="C47" s="159"/>
      <c r="D47" s="188" t="str" cm="1">
        <f t="array" aca="1" ref="D47" ca="1">IFERROR(INDEX(skuAnker,MATCH(B47,descrizioneArtAnker,0)),"")</f>
        <v/>
      </c>
      <c r="E47" s="192" t="str">
        <f t="shared" si="0"/>
        <v/>
      </c>
      <c r="F47" s="196" t="str">
        <f t="shared" si="4"/>
        <v/>
      </c>
      <c r="G47" s="177" t="str">
        <f t="shared" si="2"/>
        <v/>
      </c>
      <c r="H47" s="154" t="str">
        <f t="shared" ca="1" si="3"/>
        <v/>
      </c>
      <c r="I47" s="154"/>
      <c r="J47" s="167" t="str">
        <f t="shared" si="5"/>
        <v/>
      </c>
      <c r="K47" s="174" t="str">
        <f t="shared" si="6"/>
        <v/>
      </c>
      <c r="L47" s="144"/>
      <c r="M47" s="149"/>
      <c r="N47" s="150"/>
    </row>
    <row r="48" spans="2:14" x14ac:dyDescent="0.35">
      <c r="B48" s="128"/>
      <c r="C48" s="159"/>
      <c r="D48" s="188" t="str" cm="1">
        <f t="array" aca="1" ref="D48" ca="1">IFERROR(INDEX(skuAnker,MATCH(B48,descrizioneArtAnker,0)),"")</f>
        <v/>
      </c>
      <c r="E48" s="192" t="str">
        <f t="shared" si="0"/>
        <v/>
      </c>
      <c r="F48" s="196" t="str">
        <f t="shared" si="4"/>
        <v/>
      </c>
      <c r="G48" s="177" t="str">
        <f t="shared" si="2"/>
        <v/>
      </c>
      <c r="H48" s="154" t="str">
        <f t="shared" ca="1" si="3"/>
        <v/>
      </c>
      <c r="I48" s="154"/>
      <c r="J48" s="167" t="str">
        <f t="shared" si="5"/>
        <v/>
      </c>
      <c r="K48" s="174" t="str">
        <f t="shared" si="6"/>
        <v/>
      </c>
      <c r="L48" s="144"/>
      <c r="M48" s="149"/>
      <c r="N48" s="150"/>
    </row>
    <row r="49" spans="2:14" x14ac:dyDescent="0.35">
      <c r="B49" s="128"/>
      <c r="C49" s="159"/>
      <c r="D49" s="188" t="str" cm="1">
        <f t="array" aca="1" ref="D49" ca="1">IFERROR(INDEX(skuAnker,MATCH(B49,descrizioneArtAnker,0)),"")</f>
        <v/>
      </c>
      <c r="E49" s="192" t="str">
        <f t="shared" si="0"/>
        <v/>
      </c>
      <c r="F49" s="196" t="str">
        <f t="shared" si="4"/>
        <v/>
      </c>
      <c r="G49" s="177" t="str">
        <f t="shared" si="2"/>
        <v/>
      </c>
      <c r="H49" s="154" t="str">
        <f t="shared" ca="1" si="3"/>
        <v/>
      </c>
      <c r="I49" s="154"/>
      <c r="J49" s="167" t="str">
        <f t="shared" si="5"/>
        <v/>
      </c>
      <c r="K49" s="174" t="str">
        <f t="shared" si="6"/>
        <v/>
      </c>
      <c r="L49" s="144"/>
      <c r="M49" s="149"/>
      <c r="N49" s="150"/>
    </row>
    <row r="50" spans="2:14" x14ac:dyDescent="0.35">
      <c r="B50" s="128"/>
      <c r="C50" s="159"/>
      <c r="D50" s="188" t="str" cm="1">
        <f t="array" aca="1" ref="D50" ca="1">IFERROR(INDEX(skuAnker,MATCH(B50,descrizioneArtAnker,0)),"")</f>
        <v/>
      </c>
      <c r="E50" s="192" t="str">
        <f t="shared" si="0"/>
        <v/>
      </c>
      <c r="F50" s="196" t="str">
        <f t="shared" si="4"/>
        <v/>
      </c>
      <c r="G50" s="177" t="str">
        <f t="shared" si="2"/>
        <v/>
      </c>
      <c r="H50" s="154" t="str">
        <f t="shared" ca="1" si="3"/>
        <v/>
      </c>
      <c r="I50" s="154"/>
      <c r="J50" s="167" t="str">
        <f t="shared" si="5"/>
        <v/>
      </c>
      <c r="K50" s="174" t="str">
        <f t="shared" si="6"/>
        <v/>
      </c>
      <c r="L50" s="144"/>
      <c r="M50" s="149"/>
      <c r="N50" s="150"/>
    </row>
    <row r="51" spans="2:14" x14ac:dyDescent="0.35">
      <c r="B51" s="128"/>
      <c r="C51" s="159"/>
      <c r="D51" s="188" t="str" cm="1">
        <f t="array" aca="1" ref="D51" ca="1">IFERROR(INDEX(skuAnker,MATCH(B51,descrizioneArtAnker,0)),"")</f>
        <v/>
      </c>
      <c r="E51" s="192" t="str">
        <f t="shared" si="0"/>
        <v/>
      </c>
      <c r="F51" s="196" t="str">
        <f t="shared" si="4"/>
        <v/>
      </c>
      <c r="G51" s="177" t="str">
        <f t="shared" si="2"/>
        <v/>
      </c>
      <c r="H51" s="154" t="str">
        <f t="shared" ca="1" si="3"/>
        <v/>
      </c>
      <c r="I51" s="154"/>
      <c r="J51" s="167" t="str">
        <f t="shared" si="5"/>
        <v/>
      </c>
      <c r="K51" s="174" t="str">
        <f t="shared" si="6"/>
        <v/>
      </c>
      <c r="L51" s="144"/>
      <c r="M51" s="149"/>
      <c r="N51" s="150"/>
    </row>
    <row r="52" spans="2:14" x14ac:dyDescent="0.35">
      <c r="B52" s="128"/>
      <c r="C52" s="159"/>
      <c r="D52" s="188" t="str" cm="1">
        <f t="array" aca="1" ref="D52" ca="1">IFERROR(INDEX(skuAnker,MATCH(B52,descrizioneArtAnker,0)),"")</f>
        <v/>
      </c>
      <c r="E52" s="192" t="str">
        <f t="shared" si="0"/>
        <v/>
      </c>
      <c r="F52" s="196" t="str">
        <f t="shared" si="4"/>
        <v/>
      </c>
      <c r="G52" s="177" t="str">
        <f t="shared" si="2"/>
        <v/>
      </c>
      <c r="H52" s="154" t="str">
        <f t="shared" ca="1" si="3"/>
        <v/>
      </c>
      <c r="I52" s="154"/>
      <c r="J52" s="167" t="str">
        <f t="shared" si="5"/>
        <v/>
      </c>
      <c r="K52" s="174" t="str">
        <f t="shared" si="6"/>
        <v/>
      </c>
      <c r="L52" s="144"/>
    </row>
    <row r="53" spans="2:14" x14ac:dyDescent="0.35">
      <c r="B53" s="128"/>
      <c r="C53" s="159"/>
      <c r="D53" s="188" t="str" cm="1">
        <f t="array" aca="1" ref="D53" ca="1">IFERROR(INDEX(skuAnker,MATCH(B53,descrizioneArtAnker,0)),"")</f>
        <v/>
      </c>
      <c r="E53" s="192" t="str">
        <f t="shared" si="0"/>
        <v/>
      </c>
      <c r="F53" s="196" t="str">
        <f t="shared" si="4"/>
        <v/>
      </c>
      <c r="G53" s="177" t="str">
        <f t="shared" si="2"/>
        <v/>
      </c>
      <c r="H53" s="154" t="str">
        <f t="shared" ca="1" si="3"/>
        <v/>
      </c>
      <c r="I53" s="154"/>
      <c r="J53" s="167" t="str">
        <f t="shared" si="5"/>
        <v/>
      </c>
      <c r="K53" s="174" t="str">
        <f t="shared" si="6"/>
        <v/>
      </c>
      <c r="L53" s="144"/>
    </row>
    <row r="54" spans="2:14" x14ac:dyDescent="0.35">
      <c r="B54" s="128"/>
      <c r="C54" s="159"/>
      <c r="D54" s="188" t="str" cm="1">
        <f t="array" aca="1" ref="D54" ca="1">IFERROR(INDEX(skuAnker,MATCH(B54,descrizioneArtAnker,0)),"")</f>
        <v/>
      </c>
      <c r="E54" s="192" t="str">
        <f t="shared" si="0"/>
        <v/>
      </c>
      <c r="F54" s="196" t="str">
        <f t="shared" si="4"/>
        <v/>
      </c>
      <c r="G54" s="177" t="str">
        <f t="shared" si="2"/>
        <v/>
      </c>
      <c r="H54" s="154" t="str">
        <f t="shared" ca="1" si="3"/>
        <v/>
      </c>
      <c r="I54" s="154"/>
      <c r="J54" s="167" t="str">
        <f t="shared" si="5"/>
        <v/>
      </c>
      <c r="K54" s="174" t="str">
        <f t="shared" si="6"/>
        <v/>
      </c>
    </row>
    <row r="55" spans="2:14" x14ac:dyDescent="0.35">
      <c r="B55" s="128"/>
      <c r="C55" s="159"/>
      <c r="D55" s="188" t="str" cm="1">
        <f t="array" aca="1" ref="D55" ca="1">IFERROR(INDEX(skuAnker,MATCH(B55,descrizioneArtAnker,0)),"")</f>
        <v/>
      </c>
      <c r="E55" s="192" t="str">
        <f t="shared" si="0"/>
        <v/>
      </c>
      <c r="F55" s="196" t="str">
        <f t="shared" si="4"/>
        <v/>
      </c>
      <c r="G55" s="177" t="str">
        <f t="shared" si="2"/>
        <v/>
      </c>
      <c r="H55" s="154" t="str">
        <f t="shared" ca="1" si="3"/>
        <v/>
      </c>
      <c r="I55" s="154"/>
      <c r="J55" s="167" t="str">
        <f t="shared" si="5"/>
        <v/>
      </c>
      <c r="K55" s="174" t="str">
        <f t="shared" si="6"/>
        <v/>
      </c>
    </row>
    <row r="56" spans="2:14" x14ac:dyDescent="0.35">
      <c r="B56" s="128"/>
      <c r="C56" s="159"/>
      <c r="D56" s="188" t="str" cm="1">
        <f t="array" aca="1" ref="D56" ca="1">IFERROR(INDEX(skuAnker,MATCH(B56,descrizioneArtAnker,0)),"")</f>
        <v/>
      </c>
      <c r="E56" s="192" t="str">
        <f t="shared" si="0"/>
        <v/>
      </c>
      <c r="F56" s="196" t="str">
        <f t="shared" si="4"/>
        <v/>
      </c>
      <c r="G56" s="177" t="str">
        <f t="shared" si="2"/>
        <v/>
      </c>
      <c r="H56" s="154" t="str">
        <f t="shared" ca="1" si="3"/>
        <v/>
      </c>
      <c r="I56" s="154"/>
      <c r="J56" s="167" t="str">
        <f t="shared" si="5"/>
        <v/>
      </c>
      <c r="K56" s="174" t="str">
        <f t="shared" si="6"/>
        <v/>
      </c>
    </row>
    <row r="57" spans="2:14" x14ac:dyDescent="0.35">
      <c r="B57" s="128"/>
      <c r="C57" s="159"/>
      <c r="D57" s="188" t="str" cm="1">
        <f t="array" aca="1" ref="D57" ca="1">IFERROR(INDEX(skuAnker,MATCH(B57,descrizioneArtAnker,0)),"")</f>
        <v/>
      </c>
      <c r="E57" s="192" t="str">
        <f t="shared" si="0"/>
        <v/>
      </c>
      <c r="F57" s="196" t="str">
        <f t="shared" si="4"/>
        <v/>
      </c>
      <c r="G57" s="177" t="str">
        <f t="shared" si="2"/>
        <v/>
      </c>
      <c r="H57" s="154" t="str">
        <f t="shared" ca="1" si="3"/>
        <v/>
      </c>
      <c r="I57" s="154"/>
      <c r="J57" s="167" t="str">
        <f t="shared" si="5"/>
        <v/>
      </c>
      <c r="K57" s="174" t="str">
        <f t="shared" si="6"/>
        <v/>
      </c>
    </row>
    <row r="58" spans="2:14" x14ac:dyDescent="0.35">
      <c r="B58" s="128"/>
      <c r="C58" s="159"/>
      <c r="D58" s="188" t="str" cm="1">
        <f t="array" aca="1" ref="D58" ca="1">IFERROR(INDEX(skuAnker,MATCH(B58,descrizioneArtAnker,0)),"")</f>
        <v/>
      </c>
      <c r="E58" s="192" t="str">
        <f t="shared" si="0"/>
        <v/>
      </c>
      <c r="F58" s="196" t="str">
        <f t="shared" si="4"/>
        <v/>
      </c>
      <c r="G58" s="177" t="str">
        <f t="shared" si="2"/>
        <v/>
      </c>
      <c r="H58" s="154" t="str">
        <f t="shared" ca="1" si="3"/>
        <v/>
      </c>
      <c r="I58" s="154"/>
      <c r="J58" s="167" t="str">
        <f t="shared" si="5"/>
        <v/>
      </c>
      <c r="K58" s="174" t="str">
        <f t="shared" si="6"/>
        <v/>
      </c>
    </row>
    <row r="59" spans="2:14" x14ac:dyDescent="0.35">
      <c r="B59" s="128"/>
      <c r="C59" s="159"/>
      <c r="D59" s="188" t="str" cm="1">
        <f t="array" aca="1" ref="D59" ca="1">IFERROR(INDEX(skuAnker,MATCH(B59,descrizioneArtAnker,0)),"")</f>
        <v/>
      </c>
      <c r="E59" s="192" t="str">
        <f t="shared" si="0"/>
        <v/>
      </c>
      <c r="F59" s="196" t="str">
        <f t="shared" si="4"/>
        <v/>
      </c>
      <c r="G59" s="177" t="str">
        <f t="shared" si="2"/>
        <v/>
      </c>
      <c r="H59" s="154" t="str">
        <f t="shared" ca="1" si="3"/>
        <v/>
      </c>
      <c r="I59" s="154"/>
      <c r="J59" s="167" t="str">
        <f t="shared" si="5"/>
        <v/>
      </c>
      <c r="K59" s="174" t="str">
        <f t="shared" si="6"/>
        <v/>
      </c>
    </row>
    <row r="60" spans="2:14" x14ac:dyDescent="0.35">
      <c r="B60" s="128"/>
      <c r="C60" s="159"/>
      <c r="D60" s="188" t="str" cm="1">
        <f t="array" aca="1" ref="D60" ca="1">IFERROR(INDEX(skuAnker,MATCH(B60,descrizioneArtAnker,0)),"")</f>
        <v/>
      </c>
      <c r="E60" s="192" t="str">
        <f t="shared" si="0"/>
        <v/>
      </c>
      <c r="F60" s="196" t="str">
        <f t="shared" si="4"/>
        <v/>
      </c>
      <c r="G60" s="177" t="str">
        <f t="shared" si="2"/>
        <v/>
      </c>
      <c r="H60" s="154" t="str">
        <f t="shared" ca="1" si="3"/>
        <v/>
      </c>
      <c r="I60" s="154"/>
      <c r="J60" s="167" t="str">
        <f t="shared" si="5"/>
        <v/>
      </c>
      <c r="K60" s="174" t="str">
        <f t="shared" si="6"/>
        <v/>
      </c>
    </row>
    <row r="61" spans="2:14" x14ac:dyDescent="0.35">
      <c r="B61" s="128"/>
      <c r="C61" s="159"/>
      <c r="D61" s="188" t="str" cm="1">
        <f t="array" aca="1" ref="D61" ca="1">IFERROR(INDEX(skuAnker,MATCH(B61,descrizioneArtAnker,0)),"")</f>
        <v/>
      </c>
      <c r="E61" s="192" t="str">
        <f t="shared" si="0"/>
        <v/>
      </c>
      <c r="F61" s="196" t="str">
        <f t="shared" si="4"/>
        <v/>
      </c>
      <c r="G61" s="177" t="str">
        <f t="shared" si="2"/>
        <v/>
      </c>
      <c r="H61" s="154" t="str">
        <f t="shared" ca="1" si="3"/>
        <v/>
      </c>
      <c r="I61" s="154"/>
      <c r="J61" s="167" t="str">
        <f t="shared" si="5"/>
        <v/>
      </c>
      <c r="K61" s="174" t="str">
        <f t="shared" si="6"/>
        <v/>
      </c>
    </row>
    <row r="62" spans="2:14" x14ac:dyDescent="0.35">
      <c r="B62" s="128"/>
      <c r="C62" s="159"/>
      <c r="D62" s="188" t="str" cm="1">
        <f t="array" aca="1" ref="D62" ca="1">IFERROR(INDEX(skuAnker,MATCH(B62,descrizioneArtAnker,0)),"")</f>
        <v/>
      </c>
      <c r="E62" s="192" t="str">
        <f t="shared" si="0"/>
        <v/>
      </c>
      <c r="F62" s="196" t="str">
        <f t="shared" si="4"/>
        <v/>
      </c>
      <c r="G62" s="177" t="str">
        <f t="shared" si="2"/>
        <v/>
      </c>
      <c r="H62" s="154" t="str">
        <f t="shared" ca="1" si="3"/>
        <v/>
      </c>
      <c r="I62" s="154"/>
      <c r="J62" s="167" t="str">
        <f t="shared" si="5"/>
        <v/>
      </c>
      <c r="K62" s="174" t="str">
        <f t="shared" si="6"/>
        <v/>
      </c>
    </row>
    <row r="63" spans="2:14" x14ac:dyDescent="0.35">
      <c r="B63" s="128"/>
      <c r="C63" s="159"/>
      <c r="D63" s="188" t="str" cm="1">
        <f t="array" aca="1" ref="D63" ca="1">IFERROR(INDEX(skuAnker,MATCH(B63,descrizioneArtAnker,0)),"")</f>
        <v/>
      </c>
      <c r="E63" s="192" t="str">
        <f t="shared" si="0"/>
        <v/>
      </c>
      <c r="F63" s="196" t="str">
        <f t="shared" si="4"/>
        <v/>
      </c>
      <c r="G63" s="177" t="str">
        <f t="shared" si="2"/>
        <v/>
      </c>
      <c r="H63" s="154" t="str">
        <f t="shared" ca="1" si="3"/>
        <v/>
      </c>
      <c r="I63" s="154"/>
      <c r="J63" s="167" t="str">
        <f t="shared" si="5"/>
        <v/>
      </c>
      <c r="K63" s="174" t="str">
        <f t="shared" si="6"/>
        <v/>
      </c>
    </row>
    <row r="64" spans="2:14" x14ac:dyDescent="0.35">
      <c r="B64" s="128"/>
      <c r="C64" s="159"/>
      <c r="D64" s="188" t="str" cm="1">
        <f t="array" aca="1" ref="D64" ca="1">IFERROR(INDEX(skuAnker,MATCH(B64,descrizioneArtAnker,0)),"")</f>
        <v/>
      </c>
      <c r="E64" s="192" t="str">
        <f t="shared" si="0"/>
        <v/>
      </c>
      <c r="F64" s="196" t="str">
        <f t="shared" si="4"/>
        <v/>
      </c>
      <c r="G64" s="177" t="str">
        <f t="shared" si="2"/>
        <v/>
      </c>
      <c r="H64" s="154" t="str">
        <f t="shared" ca="1" si="3"/>
        <v/>
      </c>
      <c r="I64" s="154"/>
      <c r="J64" s="167" t="str">
        <f t="shared" si="5"/>
        <v/>
      </c>
      <c r="K64" s="174" t="str">
        <f t="shared" si="6"/>
        <v/>
      </c>
    </row>
    <row r="65" spans="2:11" x14ac:dyDescent="0.35">
      <c r="B65" s="128"/>
      <c r="C65" s="159"/>
      <c r="D65" s="188" t="str" cm="1">
        <f t="array" aca="1" ref="D65" ca="1">IFERROR(INDEX(skuAnker,MATCH(B65,descrizioneArtAnker,0)),"")</f>
        <v/>
      </c>
      <c r="E65" s="192" t="str">
        <f t="shared" si="0"/>
        <v/>
      </c>
      <c r="F65" s="196" t="str">
        <f t="shared" si="4"/>
        <v/>
      </c>
      <c r="G65" s="177" t="str">
        <f t="shared" si="2"/>
        <v/>
      </c>
      <c r="H65" s="154" t="str">
        <f t="shared" ca="1" si="3"/>
        <v/>
      </c>
      <c r="I65" s="154"/>
      <c r="J65" s="167" t="str">
        <f t="shared" si="5"/>
        <v/>
      </c>
      <c r="K65" s="174" t="str">
        <f t="shared" si="6"/>
        <v/>
      </c>
    </row>
    <row r="66" spans="2:11" x14ac:dyDescent="0.35">
      <c r="B66" s="128"/>
      <c r="C66" s="159"/>
      <c r="D66" s="188" t="str" cm="1">
        <f t="array" aca="1" ref="D66" ca="1">IFERROR(INDEX(skuAnker,MATCH(B66,descrizioneArtAnker,0)),"")</f>
        <v/>
      </c>
      <c r="E66" s="192" t="str">
        <f t="shared" si="0"/>
        <v/>
      </c>
      <c r="F66" s="196" t="str">
        <f t="shared" si="4"/>
        <v/>
      </c>
      <c r="G66" s="177" t="str">
        <f t="shared" si="2"/>
        <v/>
      </c>
      <c r="H66" s="154" t="str">
        <f t="shared" ca="1" si="3"/>
        <v/>
      </c>
      <c r="I66" s="154"/>
      <c r="J66" s="167" t="str">
        <f t="shared" si="5"/>
        <v/>
      </c>
      <c r="K66" s="174" t="str">
        <f t="shared" si="6"/>
        <v/>
      </c>
    </row>
    <row r="67" spans="2:11" x14ac:dyDescent="0.35">
      <c r="B67" s="128"/>
      <c r="C67" s="159"/>
      <c r="D67" s="188" t="str" cm="1">
        <f t="array" aca="1" ref="D67" ca="1">IFERROR(INDEX(skuAnker,MATCH(B67,descrizioneArtAnker,0)),"")</f>
        <v/>
      </c>
      <c r="E67" s="192" t="str">
        <f t="shared" ref="E67:E130" si="7">IF(B67="","",VLOOKUP(B67,listoneAnker_NoSku,2,FALSE))</f>
        <v/>
      </c>
      <c r="F67" s="196" t="str">
        <f t="shared" si="4"/>
        <v/>
      </c>
      <c r="G67" s="177" t="str">
        <f t="shared" ref="G67:G130" si="8">IF(B67="","",VLOOKUP(B67,listoneAnker_NoSku,4,FALSE))</f>
        <v/>
      </c>
      <c r="H67" s="154" t="str">
        <f t="shared" ref="H67:H130" ca="1" si="9">IFERROR(VLOOKUP(D67,listoneAnkerCompleto,8,FALSE)/1.22,"")</f>
        <v/>
      </c>
      <c r="I67" s="154"/>
      <c r="J67" s="167" t="str">
        <f t="shared" si="5"/>
        <v/>
      </c>
      <c r="K67" s="174" t="str">
        <f t="shared" si="6"/>
        <v/>
      </c>
    </row>
    <row r="68" spans="2:11" x14ac:dyDescent="0.35">
      <c r="B68" s="128"/>
      <c r="C68" s="159"/>
      <c r="D68" s="188" t="str" cm="1">
        <f t="array" aca="1" ref="D68" ca="1">IFERROR(INDEX(skuAnker,MATCH(B68,descrizioneArtAnker,0)),"")</f>
        <v/>
      </c>
      <c r="E68" s="192" t="str">
        <f t="shared" si="7"/>
        <v/>
      </c>
      <c r="F68" s="196" t="str">
        <f t="shared" ref="F68:F131" si="10">IF(B68="","",VLOOKUP(B68,listoneAnker_NoSku,3,FALSE))</f>
        <v/>
      </c>
      <c r="G68" s="177" t="str">
        <f t="shared" si="8"/>
        <v/>
      </c>
      <c r="H68" s="154" t="str">
        <f t="shared" ca="1" si="9"/>
        <v/>
      </c>
      <c r="I68" s="154"/>
      <c r="J68" s="167" t="str">
        <f t="shared" ref="J68:J131" si="11">IF(B68="","",C68/E68)</f>
        <v/>
      </c>
      <c r="K68" s="174" t="str">
        <f t="shared" ref="K68:K131" si="12">IF(B68="","",H68*C68)</f>
        <v/>
      </c>
    </row>
    <row r="69" spans="2:11" x14ac:dyDescent="0.35">
      <c r="B69" s="128"/>
      <c r="C69" s="159"/>
      <c r="D69" s="188" t="str" cm="1">
        <f t="array" aca="1" ref="D69" ca="1">IFERROR(INDEX(skuAnker,MATCH(B69,descrizioneArtAnker,0)),"")</f>
        <v/>
      </c>
      <c r="E69" s="192" t="str">
        <f t="shared" si="7"/>
        <v/>
      </c>
      <c r="F69" s="196" t="str">
        <f t="shared" si="10"/>
        <v/>
      </c>
      <c r="G69" s="177" t="str">
        <f t="shared" si="8"/>
        <v/>
      </c>
      <c r="H69" s="154" t="str">
        <f t="shared" ca="1" si="9"/>
        <v/>
      </c>
      <c r="I69" s="154"/>
      <c r="J69" s="167" t="str">
        <f t="shared" si="11"/>
        <v/>
      </c>
      <c r="K69" s="174" t="str">
        <f t="shared" si="12"/>
        <v/>
      </c>
    </row>
    <row r="70" spans="2:11" x14ac:dyDescent="0.35">
      <c r="B70" s="128"/>
      <c r="C70" s="159"/>
      <c r="D70" s="188" t="str" cm="1">
        <f t="array" aca="1" ref="D70" ca="1">IFERROR(INDEX(skuAnker,MATCH(B70,descrizioneArtAnker,0)),"")</f>
        <v/>
      </c>
      <c r="E70" s="192" t="str">
        <f t="shared" si="7"/>
        <v/>
      </c>
      <c r="F70" s="196" t="str">
        <f t="shared" si="10"/>
        <v/>
      </c>
      <c r="G70" s="177" t="str">
        <f t="shared" si="8"/>
        <v/>
      </c>
      <c r="H70" s="154" t="str">
        <f t="shared" ca="1" si="9"/>
        <v/>
      </c>
      <c r="I70" s="154"/>
      <c r="J70" s="167" t="str">
        <f t="shared" si="11"/>
        <v/>
      </c>
      <c r="K70" s="174" t="str">
        <f t="shared" si="12"/>
        <v/>
      </c>
    </row>
    <row r="71" spans="2:11" x14ac:dyDescent="0.35">
      <c r="B71" s="128"/>
      <c r="C71" s="159"/>
      <c r="D71" s="188" t="str" cm="1">
        <f t="array" aca="1" ref="D71" ca="1">IFERROR(INDEX(skuAnker,MATCH(B71,descrizioneArtAnker,0)),"")</f>
        <v/>
      </c>
      <c r="E71" s="192" t="str">
        <f t="shared" si="7"/>
        <v/>
      </c>
      <c r="F71" s="196" t="str">
        <f t="shared" si="10"/>
        <v/>
      </c>
      <c r="G71" s="177" t="str">
        <f t="shared" si="8"/>
        <v/>
      </c>
      <c r="H71" s="154" t="str">
        <f t="shared" ca="1" si="9"/>
        <v/>
      </c>
      <c r="I71" s="154"/>
      <c r="J71" s="167" t="str">
        <f t="shared" si="11"/>
        <v/>
      </c>
      <c r="K71" s="174" t="str">
        <f t="shared" si="12"/>
        <v/>
      </c>
    </row>
    <row r="72" spans="2:11" x14ac:dyDescent="0.35">
      <c r="B72" s="128"/>
      <c r="C72" s="159"/>
      <c r="D72" s="188" t="str" cm="1">
        <f t="array" aca="1" ref="D72" ca="1">IFERROR(INDEX(skuAnker,MATCH(B72,descrizioneArtAnker,0)),"")</f>
        <v/>
      </c>
      <c r="E72" s="192" t="str">
        <f t="shared" si="7"/>
        <v/>
      </c>
      <c r="F72" s="196" t="str">
        <f t="shared" si="10"/>
        <v/>
      </c>
      <c r="G72" s="177" t="str">
        <f t="shared" si="8"/>
        <v/>
      </c>
      <c r="H72" s="154" t="str">
        <f t="shared" ca="1" si="9"/>
        <v/>
      </c>
      <c r="I72" s="154"/>
      <c r="J72" s="167" t="str">
        <f t="shared" si="11"/>
        <v/>
      </c>
      <c r="K72" s="174" t="str">
        <f t="shared" si="12"/>
        <v/>
      </c>
    </row>
    <row r="73" spans="2:11" x14ac:dyDescent="0.35">
      <c r="B73" s="128"/>
      <c r="C73" s="159"/>
      <c r="D73" s="188" t="str" cm="1">
        <f t="array" aca="1" ref="D73" ca="1">IFERROR(INDEX(skuAnker,MATCH(B73,descrizioneArtAnker,0)),"")</f>
        <v/>
      </c>
      <c r="E73" s="192" t="str">
        <f t="shared" si="7"/>
        <v/>
      </c>
      <c r="F73" s="196" t="str">
        <f t="shared" si="10"/>
        <v/>
      </c>
      <c r="G73" s="177" t="str">
        <f t="shared" si="8"/>
        <v/>
      </c>
      <c r="H73" s="154" t="str">
        <f t="shared" ca="1" si="9"/>
        <v/>
      </c>
      <c r="I73" s="154"/>
      <c r="J73" s="167" t="str">
        <f t="shared" si="11"/>
        <v/>
      </c>
      <c r="K73" s="174" t="str">
        <f t="shared" si="12"/>
        <v/>
      </c>
    </row>
    <row r="74" spans="2:11" x14ac:dyDescent="0.35">
      <c r="B74" s="128"/>
      <c r="C74" s="159"/>
      <c r="D74" s="188" t="str" cm="1">
        <f t="array" aca="1" ref="D74" ca="1">IFERROR(INDEX(skuAnker,MATCH(B74,descrizioneArtAnker,0)),"")</f>
        <v/>
      </c>
      <c r="E74" s="192" t="str">
        <f t="shared" si="7"/>
        <v/>
      </c>
      <c r="F74" s="196" t="str">
        <f t="shared" si="10"/>
        <v/>
      </c>
      <c r="G74" s="177" t="str">
        <f t="shared" si="8"/>
        <v/>
      </c>
      <c r="H74" s="154" t="str">
        <f t="shared" ca="1" si="9"/>
        <v/>
      </c>
      <c r="I74" s="154"/>
      <c r="J74" s="167" t="str">
        <f t="shared" si="11"/>
        <v/>
      </c>
      <c r="K74" s="174" t="str">
        <f t="shared" si="12"/>
        <v/>
      </c>
    </row>
    <row r="75" spans="2:11" x14ac:dyDescent="0.35">
      <c r="B75" s="128"/>
      <c r="C75" s="159"/>
      <c r="D75" s="188" t="str" cm="1">
        <f t="array" aca="1" ref="D75" ca="1">IFERROR(INDEX(skuAnker,MATCH(B75,descrizioneArtAnker,0)),"")</f>
        <v/>
      </c>
      <c r="E75" s="192" t="str">
        <f t="shared" si="7"/>
        <v/>
      </c>
      <c r="F75" s="196" t="str">
        <f t="shared" si="10"/>
        <v/>
      </c>
      <c r="G75" s="177" t="str">
        <f t="shared" si="8"/>
        <v/>
      </c>
      <c r="H75" s="154" t="str">
        <f t="shared" ca="1" si="9"/>
        <v/>
      </c>
      <c r="I75" s="154"/>
      <c r="J75" s="167" t="str">
        <f t="shared" si="11"/>
        <v/>
      </c>
      <c r="K75" s="174" t="str">
        <f t="shared" si="12"/>
        <v/>
      </c>
    </row>
    <row r="76" spans="2:11" x14ac:dyDescent="0.35">
      <c r="B76" s="128"/>
      <c r="C76" s="159"/>
      <c r="D76" s="188" t="str" cm="1">
        <f t="array" aca="1" ref="D76" ca="1">IFERROR(INDEX(skuAnker,MATCH(B76,descrizioneArtAnker,0)),"")</f>
        <v/>
      </c>
      <c r="E76" s="192" t="str">
        <f t="shared" si="7"/>
        <v/>
      </c>
      <c r="F76" s="196" t="str">
        <f t="shared" si="10"/>
        <v/>
      </c>
      <c r="G76" s="177" t="str">
        <f t="shared" si="8"/>
        <v/>
      </c>
      <c r="H76" s="154" t="str">
        <f t="shared" ca="1" si="9"/>
        <v/>
      </c>
      <c r="I76" s="154"/>
      <c r="J76" s="167" t="str">
        <f t="shared" si="11"/>
        <v/>
      </c>
      <c r="K76" s="174" t="str">
        <f t="shared" si="12"/>
        <v/>
      </c>
    </row>
    <row r="77" spans="2:11" x14ac:dyDescent="0.35">
      <c r="B77" s="128"/>
      <c r="C77" s="159"/>
      <c r="D77" s="188" t="str" cm="1">
        <f t="array" aca="1" ref="D77" ca="1">IFERROR(INDEX(skuAnker,MATCH(B77,descrizioneArtAnker,0)),"")</f>
        <v/>
      </c>
      <c r="E77" s="192" t="str">
        <f t="shared" si="7"/>
        <v/>
      </c>
      <c r="F77" s="196" t="str">
        <f t="shared" si="10"/>
        <v/>
      </c>
      <c r="G77" s="177" t="str">
        <f t="shared" si="8"/>
        <v/>
      </c>
      <c r="H77" s="154" t="str">
        <f t="shared" ca="1" si="9"/>
        <v/>
      </c>
      <c r="I77" s="154"/>
      <c r="J77" s="167" t="str">
        <f t="shared" si="11"/>
        <v/>
      </c>
      <c r="K77" s="174" t="str">
        <f t="shared" si="12"/>
        <v/>
      </c>
    </row>
    <row r="78" spans="2:11" x14ac:dyDescent="0.35">
      <c r="B78" s="128"/>
      <c r="C78" s="159"/>
      <c r="D78" s="188" t="str" cm="1">
        <f t="array" aca="1" ref="D78" ca="1">IFERROR(INDEX(skuAnker,MATCH(B78,descrizioneArtAnker,0)),"")</f>
        <v/>
      </c>
      <c r="E78" s="192" t="str">
        <f t="shared" si="7"/>
        <v/>
      </c>
      <c r="F78" s="196" t="str">
        <f t="shared" si="10"/>
        <v/>
      </c>
      <c r="G78" s="177" t="str">
        <f t="shared" si="8"/>
        <v/>
      </c>
      <c r="H78" s="154" t="str">
        <f t="shared" ca="1" si="9"/>
        <v/>
      </c>
      <c r="I78" s="154"/>
      <c r="J78" s="167" t="str">
        <f t="shared" si="11"/>
        <v/>
      </c>
      <c r="K78" s="174" t="str">
        <f t="shared" si="12"/>
        <v/>
      </c>
    </row>
    <row r="79" spans="2:11" x14ac:dyDescent="0.35">
      <c r="B79" s="128"/>
      <c r="C79" s="159"/>
      <c r="D79" s="188" t="str" cm="1">
        <f t="array" aca="1" ref="D79" ca="1">IFERROR(INDEX(skuAnker,MATCH(B79,descrizioneArtAnker,0)),"")</f>
        <v/>
      </c>
      <c r="E79" s="192" t="str">
        <f t="shared" si="7"/>
        <v/>
      </c>
      <c r="F79" s="196" t="str">
        <f t="shared" si="10"/>
        <v/>
      </c>
      <c r="G79" s="177" t="str">
        <f t="shared" si="8"/>
        <v/>
      </c>
      <c r="H79" s="154" t="str">
        <f t="shared" ca="1" si="9"/>
        <v/>
      </c>
      <c r="I79" s="154"/>
      <c r="J79" s="167" t="str">
        <f t="shared" si="11"/>
        <v/>
      </c>
      <c r="K79" s="174" t="str">
        <f t="shared" si="12"/>
        <v/>
      </c>
    </row>
    <row r="80" spans="2:11" x14ac:dyDescent="0.35">
      <c r="B80" s="128"/>
      <c r="C80" s="159"/>
      <c r="D80" s="188" t="str" cm="1">
        <f t="array" aca="1" ref="D80" ca="1">IFERROR(INDEX(skuAnker,MATCH(B80,descrizioneArtAnker,0)),"")</f>
        <v/>
      </c>
      <c r="E80" s="192" t="str">
        <f t="shared" si="7"/>
        <v/>
      </c>
      <c r="F80" s="196" t="str">
        <f t="shared" si="10"/>
        <v/>
      </c>
      <c r="G80" s="177" t="str">
        <f t="shared" si="8"/>
        <v/>
      </c>
      <c r="H80" s="154" t="str">
        <f t="shared" ca="1" si="9"/>
        <v/>
      </c>
      <c r="I80" s="154"/>
      <c r="J80" s="167" t="str">
        <f t="shared" si="11"/>
        <v/>
      </c>
      <c r="K80" s="174" t="str">
        <f t="shared" si="12"/>
        <v/>
      </c>
    </row>
    <row r="81" spans="2:11" x14ac:dyDescent="0.35">
      <c r="B81" s="128"/>
      <c r="C81" s="159"/>
      <c r="D81" s="188" t="str" cm="1">
        <f t="array" aca="1" ref="D81" ca="1">IFERROR(INDEX(skuAnker,MATCH(B81,descrizioneArtAnker,0)),"")</f>
        <v/>
      </c>
      <c r="E81" s="192" t="str">
        <f t="shared" si="7"/>
        <v/>
      </c>
      <c r="F81" s="196" t="str">
        <f t="shared" si="10"/>
        <v/>
      </c>
      <c r="G81" s="177" t="str">
        <f t="shared" si="8"/>
        <v/>
      </c>
      <c r="H81" s="154" t="str">
        <f t="shared" ca="1" si="9"/>
        <v/>
      </c>
      <c r="I81" s="154"/>
      <c r="J81" s="167" t="str">
        <f t="shared" si="11"/>
        <v/>
      </c>
      <c r="K81" s="174" t="str">
        <f t="shared" si="12"/>
        <v/>
      </c>
    </row>
    <row r="82" spans="2:11" x14ac:dyDescent="0.35">
      <c r="B82" s="128"/>
      <c r="C82" s="159"/>
      <c r="D82" s="188" t="str" cm="1">
        <f t="array" aca="1" ref="D82" ca="1">IFERROR(INDEX(skuAnker,MATCH(B82,descrizioneArtAnker,0)),"")</f>
        <v/>
      </c>
      <c r="E82" s="192" t="str">
        <f t="shared" si="7"/>
        <v/>
      </c>
      <c r="F82" s="196" t="str">
        <f t="shared" si="10"/>
        <v/>
      </c>
      <c r="G82" s="177" t="str">
        <f t="shared" si="8"/>
        <v/>
      </c>
      <c r="H82" s="154" t="str">
        <f t="shared" ca="1" si="9"/>
        <v/>
      </c>
      <c r="I82" s="154"/>
      <c r="J82" s="167" t="str">
        <f t="shared" si="11"/>
        <v/>
      </c>
      <c r="K82" s="174" t="str">
        <f t="shared" si="12"/>
        <v/>
      </c>
    </row>
    <row r="83" spans="2:11" x14ac:dyDescent="0.35">
      <c r="B83" s="128"/>
      <c r="C83" s="159"/>
      <c r="D83" s="188" t="str" cm="1">
        <f t="array" aca="1" ref="D83" ca="1">IFERROR(INDEX(skuAnker,MATCH(B83,descrizioneArtAnker,0)),"")</f>
        <v/>
      </c>
      <c r="E83" s="192" t="str">
        <f t="shared" si="7"/>
        <v/>
      </c>
      <c r="F83" s="196" t="str">
        <f t="shared" si="10"/>
        <v/>
      </c>
      <c r="G83" s="177" t="str">
        <f t="shared" si="8"/>
        <v/>
      </c>
      <c r="H83" s="154" t="str">
        <f t="shared" ca="1" si="9"/>
        <v/>
      </c>
      <c r="I83" s="154"/>
      <c r="J83" s="167" t="str">
        <f t="shared" si="11"/>
        <v/>
      </c>
      <c r="K83" s="174" t="str">
        <f t="shared" si="12"/>
        <v/>
      </c>
    </row>
    <row r="84" spans="2:11" x14ac:dyDescent="0.35">
      <c r="B84" s="128"/>
      <c r="C84" s="159"/>
      <c r="D84" s="188" t="str" cm="1">
        <f t="array" aca="1" ref="D84" ca="1">IFERROR(INDEX(skuAnker,MATCH(B84,descrizioneArtAnker,0)),"")</f>
        <v/>
      </c>
      <c r="E84" s="192" t="str">
        <f t="shared" si="7"/>
        <v/>
      </c>
      <c r="F84" s="196" t="str">
        <f t="shared" si="10"/>
        <v/>
      </c>
      <c r="G84" s="177" t="str">
        <f t="shared" si="8"/>
        <v/>
      </c>
      <c r="H84" s="154" t="str">
        <f t="shared" ca="1" si="9"/>
        <v/>
      </c>
      <c r="I84" s="154"/>
      <c r="J84" s="167" t="str">
        <f t="shared" si="11"/>
        <v/>
      </c>
      <c r="K84" s="174" t="str">
        <f t="shared" si="12"/>
        <v/>
      </c>
    </row>
    <row r="85" spans="2:11" x14ac:dyDescent="0.35">
      <c r="B85" s="128"/>
      <c r="C85" s="159"/>
      <c r="D85" s="188" t="str" cm="1">
        <f t="array" aca="1" ref="D85" ca="1">IFERROR(INDEX(skuAnker,MATCH(B85,descrizioneArtAnker,0)),"")</f>
        <v/>
      </c>
      <c r="E85" s="192" t="str">
        <f t="shared" si="7"/>
        <v/>
      </c>
      <c r="F85" s="196" t="str">
        <f t="shared" si="10"/>
        <v/>
      </c>
      <c r="G85" s="177" t="str">
        <f t="shared" si="8"/>
        <v/>
      </c>
      <c r="H85" s="154" t="str">
        <f t="shared" ca="1" si="9"/>
        <v/>
      </c>
      <c r="I85" s="154"/>
      <c r="J85" s="167" t="str">
        <f t="shared" si="11"/>
        <v/>
      </c>
      <c r="K85" s="174" t="str">
        <f t="shared" si="12"/>
        <v/>
      </c>
    </row>
    <row r="86" spans="2:11" x14ac:dyDescent="0.35">
      <c r="B86" s="128"/>
      <c r="C86" s="159"/>
      <c r="D86" s="188" t="str" cm="1">
        <f t="array" aca="1" ref="D86" ca="1">IFERROR(INDEX(skuAnker,MATCH(B86,descrizioneArtAnker,0)),"")</f>
        <v/>
      </c>
      <c r="E86" s="192" t="str">
        <f t="shared" si="7"/>
        <v/>
      </c>
      <c r="F86" s="196" t="str">
        <f t="shared" si="10"/>
        <v/>
      </c>
      <c r="G86" s="177" t="str">
        <f t="shared" si="8"/>
        <v/>
      </c>
      <c r="H86" s="154" t="str">
        <f t="shared" ca="1" si="9"/>
        <v/>
      </c>
      <c r="I86" s="154"/>
      <c r="J86" s="167" t="str">
        <f t="shared" si="11"/>
        <v/>
      </c>
      <c r="K86" s="174" t="str">
        <f t="shared" si="12"/>
        <v/>
      </c>
    </row>
    <row r="87" spans="2:11" x14ac:dyDescent="0.35">
      <c r="B87" s="128"/>
      <c r="C87" s="159"/>
      <c r="D87" s="188" t="str" cm="1">
        <f t="array" aca="1" ref="D87" ca="1">IFERROR(INDEX(skuAnker,MATCH(B87,descrizioneArtAnker,0)),"")</f>
        <v/>
      </c>
      <c r="E87" s="192" t="str">
        <f t="shared" si="7"/>
        <v/>
      </c>
      <c r="F87" s="196" t="str">
        <f t="shared" si="10"/>
        <v/>
      </c>
      <c r="G87" s="177" t="str">
        <f t="shared" si="8"/>
        <v/>
      </c>
      <c r="H87" s="154" t="str">
        <f t="shared" ca="1" si="9"/>
        <v/>
      </c>
      <c r="I87" s="154"/>
      <c r="J87" s="167" t="str">
        <f t="shared" si="11"/>
        <v/>
      </c>
      <c r="K87" s="174" t="str">
        <f t="shared" si="12"/>
        <v/>
      </c>
    </row>
    <row r="88" spans="2:11" x14ac:dyDescent="0.35">
      <c r="B88" s="128"/>
      <c r="C88" s="159"/>
      <c r="D88" s="188" t="str" cm="1">
        <f t="array" aca="1" ref="D88" ca="1">IFERROR(INDEX(skuAnker,MATCH(B88,descrizioneArtAnker,0)),"")</f>
        <v/>
      </c>
      <c r="E88" s="192" t="str">
        <f t="shared" si="7"/>
        <v/>
      </c>
      <c r="F88" s="196" t="str">
        <f t="shared" si="10"/>
        <v/>
      </c>
      <c r="G88" s="177" t="str">
        <f t="shared" si="8"/>
        <v/>
      </c>
      <c r="H88" s="154" t="str">
        <f t="shared" ca="1" si="9"/>
        <v/>
      </c>
      <c r="I88" s="154"/>
      <c r="J88" s="167" t="str">
        <f t="shared" si="11"/>
        <v/>
      </c>
      <c r="K88" s="174" t="str">
        <f t="shared" si="12"/>
        <v/>
      </c>
    </row>
    <row r="89" spans="2:11" x14ac:dyDescent="0.35">
      <c r="B89" s="128"/>
      <c r="C89" s="159"/>
      <c r="D89" s="188" t="str" cm="1">
        <f t="array" aca="1" ref="D89" ca="1">IFERROR(INDEX(skuAnker,MATCH(B89,descrizioneArtAnker,0)),"")</f>
        <v/>
      </c>
      <c r="E89" s="192" t="str">
        <f t="shared" si="7"/>
        <v/>
      </c>
      <c r="F89" s="196" t="str">
        <f t="shared" si="10"/>
        <v/>
      </c>
      <c r="G89" s="177" t="str">
        <f t="shared" si="8"/>
        <v/>
      </c>
      <c r="H89" s="154" t="str">
        <f t="shared" ca="1" si="9"/>
        <v/>
      </c>
      <c r="I89" s="154"/>
      <c r="J89" s="167" t="str">
        <f t="shared" si="11"/>
        <v/>
      </c>
      <c r="K89" s="174" t="str">
        <f t="shared" si="12"/>
        <v/>
      </c>
    </row>
    <row r="90" spans="2:11" x14ac:dyDescent="0.35">
      <c r="B90" s="128"/>
      <c r="C90" s="159"/>
      <c r="D90" s="188" t="str" cm="1">
        <f t="array" aca="1" ref="D90" ca="1">IFERROR(INDEX(skuAnker,MATCH(B90,descrizioneArtAnker,0)),"")</f>
        <v/>
      </c>
      <c r="E90" s="192" t="str">
        <f t="shared" si="7"/>
        <v/>
      </c>
      <c r="F90" s="196" t="str">
        <f t="shared" si="10"/>
        <v/>
      </c>
      <c r="G90" s="177" t="str">
        <f t="shared" si="8"/>
        <v/>
      </c>
      <c r="H90" s="154" t="str">
        <f t="shared" ca="1" si="9"/>
        <v/>
      </c>
      <c r="I90" s="154"/>
      <c r="J90" s="167" t="str">
        <f t="shared" si="11"/>
        <v/>
      </c>
      <c r="K90" s="174" t="str">
        <f t="shared" si="12"/>
        <v/>
      </c>
    </row>
    <row r="91" spans="2:11" x14ac:dyDescent="0.35">
      <c r="B91" s="128"/>
      <c r="C91" s="159"/>
      <c r="D91" s="188" t="str" cm="1">
        <f t="array" aca="1" ref="D91" ca="1">IFERROR(INDEX(skuAnker,MATCH(B91,descrizioneArtAnker,0)),"")</f>
        <v/>
      </c>
      <c r="E91" s="192" t="str">
        <f t="shared" si="7"/>
        <v/>
      </c>
      <c r="F91" s="196" t="str">
        <f t="shared" si="10"/>
        <v/>
      </c>
      <c r="G91" s="177" t="str">
        <f t="shared" si="8"/>
        <v/>
      </c>
      <c r="H91" s="154" t="str">
        <f t="shared" ca="1" si="9"/>
        <v/>
      </c>
      <c r="I91" s="154"/>
      <c r="J91" s="167" t="str">
        <f t="shared" si="11"/>
        <v/>
      </c>
      <c r="K91" s="174" t="str">
        <f t="shared" si="12"/>
        <v/>
      </c>
    </row>
    <row r="92" spans="2:11" x14ac:dyDescent="0.35">
      <c r="B92" s="128"/>
      <c r="C92" s="159"/>
      <c r="D92" s="188" t="str" cm="1">
        <f t="array" aca="1" ref="D92" ca="1">IFERROR(INDEX(skuAnker,MATCH(B92,descrizioneArtAnker,0)),"")</f>
        <v/>
      </c>
      <c r="E92" s="192" t="str">
        <f t="shared" si="7"/>
        <v/>
      </c>
      <c r="F92" s="196" t="str">
        <f t="shared" si="10"/>
        <v/>
      </c>
      <c r="G92" s="177" t="str">
        <f t="shared" si="8"/>
        <v/>
      </c>
      <c r="H92" s="154" t="str">
        <f t="shared" ca="1" si="9"/>
        <v/>
      </c>
      <c r="I92" s="154"/>
      <c r="J92" s="167" t="str">
        <f t="shared" si="11"/>
        <v/>
      </c>
      <c r="K92" s="174" t="str">
        <f t="shared" si="12"/>
        <v/>
      </c>
    </row>
    <row r="93" spans="2:11" x14ac:dyDescent="0.35">
      <c r="B93" s="128"/>
      <c r="C93" s="159"/>
      <c r="D93" s="188" t="str" cm="1">
        <f t="array" aca="1" ref="D93" ca="1">IFERROR(INDEX(skuAnker,MATCH(B93,descrizioneArtAnker,0)),"")</f>
        <v/>
      </c>
      <c r="E93" s="192" t="str">
        <f t="shared" si="7"/>
        <v/>
      </c>
      <c r="F93" s="196" t="str">
        <f t="shared" si="10"/>
        <v/>
      </c>
      <c r="G93" s="177" t="str">
        <f t="shared" si="8"/>
        <v/>
      </c>
      <c r="H93" s="154" t="str">
        <f t="shared" ca="1" si="9"/>
        <v/>
      </c>
      <c r="I93" s="154"/>
      <c r="J93" s="167" t="str">
        <f t="shared" si="11"/>
        <v/>
      </c>
      <c r="K93" s="174" t="str">
        <f t="shared" si="12"/>
        <v/>
      </c>
    </row>
    <row r="94" spans="2:11" x14ac:dyDescent="0.35">
      <c r="B94" s="128"/>
      <c r="C94" s="159"/>
      <c r="D94" s="188" t="str" cm="1">
        <f t="array" aca="1" ref="D94" ca="1">IFERROR(INDEX(skuAnker,MATCH(B94,descrizioneArtAnker,0)),"")</f>
        <v/>
      </c>
      <c r="E94" s="192" t="str">
        <f t="shared" si="7"/>
        <v/>
      </c>
      <c r="F94" s="196" t="str">
        <f t="shared" si="10"/>
        <v/>
      </c>
      <c r="G94" s="177" t="str">
        <f t="shared" si="8"/>
        <v/>
      </c>
      <c r="H94" s="154" t="str">
        <f t="shared" ca="1" si="9"/>
        <v/>
      </c>
      <c r="I94" s="154"/>
      <c r="J94" s="167" t="str">
        <f t="shared" si="11"/>
        <v/>
      </c>
      <c r="K94" s="174" t="str">
        <f t="shared" si="12"/>
        <v/>
      </c>
    </row>
    <row r="95" spans="2:11" x14ac:dyDescent="0.35">
      <c r="B95" s="128"/>
      <c r="C95" s="159"/>
      <c r="D95" s="188" t="str" cm="1">
        <f t="array" aca="1" ref="D95" ca="1">IFERROR(INDEX(skuAnker,MATCH(B95,descrizioneArtAnker,0)),"")</f>
        <v/>
      </c>
      <c r="E95" s="192" t="str">
        <f t="shared" si="7"/>
        <v/>
      </c>
      <c r="F95" s="196" t="str">
        <f t="shared" si="10"/>
        <v/>
      </c>
      <c r="G95" s="177" t="str">
        <f t="shared" si="8"/>
        <v/>
      </c>
      <c r="H95" s="154" t="str">
        <f t="shared" ca="1" si="9"/>
        <v/>
      </c>
      <c r="I95" s="154"/>
      <c r="J95" s="167" t="str">
        <f t="shared" si="11"/>
        <v/>
      </c>
      <c r="K95" s="174" t="str">
        <f t="shared" si="12"/>
        <v/>
      </c>
    </row>
    <row r="96" spans="2:11" x14ac:dyDescent="0.35">
      <c r="B96" s="128"/>
      <c r="C96" s="159"/>
      <c r="D96" s="188" t="str" cm="1">
        <f t="array" aca="1" ref="D96" ca="1">IFERROR(INDEX(skuAnker,MATCH(B96,descrizioneArtAnker,0)),"")</f>
        <v/>
      </c>
      <c r="E96" s="192" t="str">
        <f t="shared" si="7"/>
        <v/>
      </c>
      <c r="F96" s="196" t="str">
        <f t="shared" si="10"/>
        <v/>
      </c>
      <c r="G96" s="177" t="str">
        <f t="shared" si="8"/>
        <v/>
      </c>
      <c r="H96" s="154" t="str">
        <f t="shared" ca="1" si="9"/>
        <v/>
      </c>
      <c r="I96" s="154"/>
      <c r="J96" s="167" t="str">
        <f t="shared" si="11"/>
        <v/>
      </c>
      <c r="K96" s="174" t="str">
        <f t="shared" si="12"/>
        <v/>
      </c>
    </row>
    <row r="97" spans="2:11" x14ac:dyDescent="0.35">
      <c r="B97" s="128"/>
      <c r="C97" s="159"/>
      <c r="D97" s="188" t="str" cm="1">
        <f t="array" aca="1" ref="D97" ca="1">IFERROR(INDEX(skuAnker,MATCH(B97,descrizioneArtAnker,0)),"")</f>
        <v/>
      </c>
      <c r="E97" s="192" t="str">
        <f t="shared" si="7"/>
        <v/>
      </c>
      <c r="F97" s="196" t="str">
        <f t="shared" si="10"/>
        <v/>
      </c>
      <c r="G97" s="177" t="str">
        <f t="shared" si="8"/>
        <v/>
      </c>
      <c r="H97" s="154" t="str">
        <f t="shared" ca="1" si="9"/>
        <v/>
      </c>
      <c r="I97" s="154"/>
      <c r="J97" s="167" t="str">
        <f t="shared" si="11"/>
        <v/>
      </c>
      <c r="K97" s="174" t="str">
        <f t="shared" si="12"/>
        <v/>
      </c>
    </row>
    <row r="98" spans="2:11" x14ac:dyDescent="0.35">
      <c r="B98" s="128"/>
      <c r="C98" s="159"/>
      <c r="D98" s="188" t="str" cm="1">
        <f t="array" aca="1" ref="D98" ca="1">IFERROR(INDEX(skuAnker,MATCH(B98,descrizioneArtAnker,0)),"")</f>
        <v/>
      </c>
      <c r="E98" s="192" t="str">
        <f t="shared" si="7"/>
        <v/>
      </c>
      <c r="F98" s="196" t="str">
        <f t="shared" si="10"/>
        <v/>
      </c>
      <c r="G98" s="177" t="str">
        <f t="shared" si="8"/>
        <v/>
      </c>
      <c r="H98" s="154" t="str">
        <f t="shared" ca="1" si="9"/>
        <v/>
      </c>
      <c r="I98" s="154"/>
      <c r="J98" s="167" t="str">
        <f t="shared" si="11"/>
        <v/>
      </c>
      <c r="K98" s="174" t="str">
        <f t="shared" si="12"/>
        <v/>
      </c>
    </row>
    <row r="99" spans="2:11" x14ac:dyDescent="0.35">
      <c r="B99" s="128"/>
      <c r="C99" s="159"/>
      <c r="D99" s="188" t="str" cm="1">
        <f t="array" aca="1" ref="D99" ca="1">IFERROR(INDEX(skuAnker,MATCH(B99,descrizioneArtAnker,0)),"")</f>
        <v/>
      </c>
      <c r="E99" s="192" t="str">
        <f t="shared" si="7"/>
        <v/>
      </c>
      <c r="F99" s="196" t="str">
        <f t="shared" si="10"/>
        <v/>
      </c>
      <c r="G99" s="177" t="str">
        <f t="shared" si="8"/>
        <v/>
      </c>
      <c r="H99" s="154" t="str">
        <f t="shared" ca="1" si="9"/>
        <v/>
      </c>
      <c r="I99" s="154"/>
      <c r="J99" s="167" t="str">
        <f t="shared" si="11"/>
        <v/>
      </c>
      <c r="K99" s="174" t="str">
        <f t="shared" si="12"/>
        <v/>
      </c>
    </row>
    <row r="100" spans="2:11" x14ac:dyDescent="0.35">
      <c r="B100" s="128"/>
      <c r="C100" s="159"/>
      <c r="D100" s="188" t="str" cm="1">
        <f t="array" aca="1" ref="D100" ca="1">IFERROR(INDEX(skuAnker,MATCH(B100,descrizioneArtAnker,0)),"")</f>
        <v/>
      </c>
      <c r="E100" s="192" t="str">
        <f t="shared" si="7"/>
        <v/>
      </c>
      <c r="F100" s="196" t="str">
        <f t="shared" si="10"/>
        <v/>
      </c>
      <c r="G100" s="177" t="str">
        <f t="shared" si="8"/>
        <v/>
      </c>
      <c r="H100" s="154" t="str">
        <f t="shared" ca="1" si="9"/>
        <v/>
      </c>
      <c r="I100" s="154"/>
      <c r="J100" s="167" t="str">
        <f t="shared" si="11"/>
        <v/>
      </c>
      <c r="K100" s="174" t="str">
        <f t="shared" si="12"/>
        <v/>
      </c>
    </row>
    <row r="101" spans="2:11" x14ac:dyDescent="0.35">
      <c r="B101" s="128"/>
      <c r="C101" s="159"/>
      <c r="D101" s="188" t="str" cm="1">
        <f t="array" aca="1" ref="D101" ca="1">IFERROR(INDEX(skuAnker,MATCH(B101,descrizioneArtAnker,0)),"")</f>
        <v/>
      </c>
      <c r="E101" s="192" t="str">
        <f t="shared" si="7"/>
        <v/>
      </c>
      <c r="F101" s="196" t="str">
        <f t="shared" si="10"/>
        <v/>
      </c>
      <c r="G101" s="177" t="str">
        <f t="shared" si="8"/>
        <v/>
      </c>
      <c r="H101" s="154" t="str">
        <f t="shared" ca="1" si="9"/>
        <v/>
      </c>
      <c r="I101" s="154"/>
      <c r="J101" s="167" t="str">
        <f t="shared" si="11"/>
        <v/>
      </c>
      <c r="K101" s="174" t="str">
        <f t="shared" si="12"/>
        <v/>
      </c>
    </row>
    <row r="102" spans="2:11" x14ac:dyDescent="0.35">
      <c r="B102" s="128"/>
      <c r="C102" s="159"/>
      <c r="D102" s="188" t="str" cm="1">
        <f t="array" aca="1" ref="D102" ca="1">IFERROR(INDEX(skuAnker,MATCH(B102,descrizioneArtAnker,0)),"")</f>
        <v/>
      </c>
      <c r="E102" s="192" t="str">
        <f t="shared" si="7"/>
        <v/>
      </c>
      <c r="F102" s="196" t="str">
        <f t="shared" si="10"/>
        <v/>
      </c>
      <c r="G102" s="177" t="str">
        <f t="shared" si="8"/>
        <v/>
      </c>
      <c r="H102" s="154" t="str">
        <f t="shared" ca="1" si="9"/>
        <v/>
      </c>
      <c r="I102" s="154"/>
      <c r="J102" s="167" t="str">
        <f t="shared" si="11"/>
        <v/>
      </c>
      <c r="K102" s="174" t="str">
        <f t="shared" si="12"/>
        <v/>
      </c>
    </row>
    <row r="103" spans="2:11" x14ac:dyDescent="0.35">
      <c r="B103" s="128"/>
      <c r="C103" s="159"/>
      <c r="D103" s="188" t="str" cm="1">
        <f t="array" aca="1" ref="D103" ca="1">IFERROR(INDEX(skuAnker,MATCH(B103,descrizioneArtAnker,0)),"")</f>
        <v/>
      </c>
      <c r="E103" s="192" t="str">
        <f t="shared" si="7"/>
        <v/>
      </c>
      <c r="F103" s="196" t="str">
        <f t="shared" si="10"/>
        <v/>
      </c>
      <c r="G103" s="177" t="str">
        <f t="shared" si="8"/>
        <v/>
      </c>
      <c r="H103" s="154" t="str">
        <f t="shared" ca="1" si="9"/>
        <v/>
      </c>
      <c r="I103" s="154"/>
      <c r="J103" s="167" t="str">
        <f t="shared" si="11"/>
        <v/>
      </c>
      <c r="K103" s="174" t="str">
        <f t="shared" si="12"/>
        <v/>
      </c>
    </row>
    <row r="104" spans="2:11" x14ac:dyDescent="0.35">
      <c r="B104" s="128"/>
      <c r="C104" s="159"/>
      <c r="D104" s="188" t="str" cm="1">
        <f t="array" aca="1" ref="D104" ca="1">IFERROR(INDEX(skuAnker,MATCH(B104,descrizioneArtAnker,0)),"")</f>
        <v/>
      </c>
      <c r="E104" s="192" t="str">
        <f t="shared" si="7"/>
        <v/>
      </c>
      <c r="F104" s="196" t="str">
        <f t="shared" si="10"/>
        <v/>
      </c>
      <c r="G104" s="177" t="str">
        <f t="shared" si="8"/>
        <v/>
      </c>
      <c r="H104" s="154" t="str">
        <f t="shared" ca="1" si="9"/>
        <v/>
      </c>
      <c r="I104" s="154"/>
      <c r="J104" s="167" t="str">
        <f t="shared" si="11"/>
        <v/>
      </c>
      <c r="K104" s="174" t="str">
        <f t="shared" si="12"/>
        <v/>
      </c>
    </row>
    <row r="105" spans="2:11" x14ac:dyDescent="0.35">
      <c r="B105" s="128"/>
      <c r="C105" s="159"/>
      <c r="D105" s="188" t="str" cm="1">
        <f t="array" aca="1" ref="D105" ca="1">IFERROR(INDEX(skuAnker,MATCH(B105,descrizioneArtAnker,0)),"")</f>
        <v/>
      </c>
      <c r="E105" s="192" t="str">
        <f t="shared" si="7"/>
        <v/>
      </c>
      <c r="F105" s="196" t="str">
        <f t="shared" si="10"/>
        <v/>
      </c>
      <c r="G105" s="177" t="str">
        <f t="shared" si="8"/>
        <v/>
      </c>
      <c r="H105" s="154" t="str">
        <f t="shared" ca="1" si="9"/>
        <v/>
      </c>
      <c r="I105" s="154"/>
      <c r="J105" s="167" t="str">
        <f t="shared" si="11"/>
        <v/>
      </c>
      <c r="K105" s="174" t="str">
        <f t="shared" si="12"/>
        <v/>
      </c>
    </row>
    <row r="106" spans="2:11" x14ac:dyDescent="0.35">
      <c r="B106" s="128"/>
      <c r="C106" s="159"/>
      <c r="D106" s="188" t="str" cm="1">
        <f t="array" aca="1" ref="D106" ca="1">IFERROR(INDEX(skuAnker,MATCH(B106,descrizioneArtAnker,0)),"")</f>
        <v/>
      </c>
      <c r="E106" s="192" t="str">
        <f t="shared" si="7"/>
        <v/>
      </c>
      <c r="F106" s="196" t="str">
        <f t="shared" si="10"/>
        <v/>
      </c>
      <c r="G106" s="177" t="str">
        <f t="shared" si="8"/>
        <v/>
      </c>
      <c r="H106" s="154" t="str">
        <f t="shared" ca="1" si="9"/>
        <v/>
      </c>
      <c r="I106" s="154"/>
      <c r="J106" s="167" t="str">
        <f t="shared" si="11"/>
        <v/>
      </c>
      <c r="K106" s="174" t="str">
        <f t="shared" si="12"/>
        <v/>
      </c>
    </row>
    <row r="107" spans="2:11" x14ac:dyDescent="0.35">
      <c r="B107" s="128"/>
      <c r="C107" s="159"/>
      <c r="D107" s="188" t="str" cm="1">
        <f t="array" aca="1" ref="D107" ca="1">IFERROR(INDEX(skuAnker,MATCH(B107,descrizioneArtAnker,0)),"")</f>
        <v/>
      </c>
      <c r="E107" s="192" t="str">
        <f t="shared" si="7"/>
        <v/>
      </c>
      <c r="F107" s="196" t="str">
        <f t="shared" si="10"/>
        <v/>
      </c>
      <c r="G107" s="177" t="str">
        <f t="shared" si="8"/>
        <v/>
      </c>
      <c r="H107" s="154" t="str">
        <f t="shared" ca="1" si="9"/>
        <v/>
      </c>
      <c r="I107" s="154"/>
      <c r="J107" s="167" t="str">
        <f t="shared" si="11"/>
        <v/>
      </c>
      <c r="K107" s="174" t="str">
        <f t="shared" si="12"/>
        <v/>
      </c>
    </row>
    <row r="108" spans="2:11" x14ac:dyDescent="0.35">
      <c r="B108" s="128"/>
      <c r="C108" s="159"/>
      <c r="D108" s="188" t="str" cm="1">
        <f t="array" aca="1" ref="D108" ca="1">IFERROR(INDEX(skuAnker,MATCH(B108,descrizioneArtAnker,0)),"")</f>
        <v/>
      </c>
      <c r="E108" s="192" t="str">
        <f t="shared" si="7"/>
        <v/>
      </c>
      <c r="F108" s="196" t="str">
        <f t="shared" si="10"/>
        <v/>
      </c>
      <c r="G108" s="177" t="str">
        <f t="shared" si="8"/>
        <v/>
      </c>
      <c r="H108" s="154" t="str">
        <f t="shared" ca="1" si="9"/>
        <v/>
      </c>
      <c r="I108" s="154"/>
      <c r="J108" s="167" t="str">
        <f t="shared" si="11"/>
        <v/>
      </c>
      <c r="K108" s="174" t="str">
        <f t="shared" si="12"/>
        <v/>
      </c>
    </row>
    <row r="109" spans="2:11" x14ac:dyDescent="0.35">
      <c r="B109" s="128"/>
      <c r="C109" s="159"/>
      <c r="D109" s="188" t="str" cm="1">
        <f t="array" aca="1" ref="D109" ca="1">IFERROR(INDEX(skuAnker,MATCH(B109,descrizioneArtAnker,0)),"")</f>
        <v/>
      </c>
      <c r="E109" s="192" t="str">
        <f t="shared" si="7"/>
        <v/>
      </c>
      <c r="F109" s="196" t="str">
        <f t="shared" si="10"/>
        <v/>
      </c>
      <c r="G109" s="177" t="str">
        <f t="shared" si="8"/>
        <v/>
      </c>
      <c r="H109" s="154" t="str">
        <f t="shared" ca="1" si="9"/>
        <v/>
      </c>
      <c r="I109" s="154"/>
      <c r="J109" s="167" t="str">
        <f t="shared" si="11"/>
        <v/>
      </c>
      <c r="K109" s="174" t="str">
        <f t="shared" si="12"/>
        <v/>
      </c>
    </row>
    <row r="110" spans="2:11" x14ac:dyDescent="0.35">
      <c r="B110" s="128"/>
      <c r="C110" s="159"/>
      <c r="D110" s="188" t="str" cm="1">
        <f t="array" aca="1" ref="D110" ca="1">IFERROR(INDEX(skuAnker,MATCH(B110,descrizioneArtAnker,0)),"")</f>
        <v/>
      </c>
      <c r="E110" s="192" t="str">
        <f t="shared" si="7"/>
        <v/>
      </c>
      <c r="F110" s="196" t="str">
        <f t="shared" si="10"/>
        <v/>
      </c>
      <c r="G110" s="177" t="str">
        <f t="shared" si="8"/>
        <v/>
      </c>
      <c r="H110" s="154" t="str">
        <f t="shared" ca="1" si="9"/>
        <v/>
      </c>
      <c r="I110" s="154"/>
      <c r="J110" s="167" t="str">
        <f t="shared" si="11"/>
        <v/>
      </c>
      <c r="K110" s="174" t="str">
        <f t="shared" si="12"/>
        <v/>
      </c>
    </row>
    <row r="111" spans="2:11" x14ac:dyDescent="0.35">
      <c r="B111" s="128"/>
      <c r="C111" s="159"/>
      <c r="D111" s="188" t="str" cm="1">
        <f t="array" aca="1" ref="D111" ca="1">IFERROR(INDEX(skuAnker,MATCH(B111,descrizioneArtAnker,0)),"")</f>
        <v/>
      </c>
      <c r="E111" s="192" t="str">
        <f t="shared" si="7"/>
        <v/>
      </c>
      <c r="F111" s="196" t="str">
        <f t="shared" si="10"/>
        <v/>
      </c>
      <c r="G111" s="177" t="str">
        <f t="shared" si="8"/>
        <v/>
      </c>
      <c r="H111" s="154" t="str">
        <f t="shared" ca="1" si="9"/>
        <v/>
      </c>
      <c r="I111" s="154"/>
      <c r="J111" s="167" t="str">
        <f t="shared" si="11"/>
        <v/>
      </c>
      <c r="K111" s="174" t="str">
        <f t="shared" si="12"/>
        <v/>
      </c>
    </row>
    <row r="112" spans="2:11" x14ac:dyDescent="0.35">
      <c r="B112" s="128"/>
      <c r="C112" s="159"/>
      <c r="D112" s="188" t="str" cm="1">
        <f t="array" aca="1" ref="D112" ca="1">IFERROR(INDEX(skuAnker,MATCH(B112,descrizioneArtAnker,0)),"")</f>
        <v/>
      </c>
      <c r="E112" s="192" t="str">
        <f t="shared" si="7"/>
        <v/>
      </c>
      <c r="F112" s="196" t="str">
        <f t="shared" si="10"/>
        <v/>
      </c>
      <c r="G112" s="177" t="str">
        <f t="shared" si="8"/>
        <v/>
      </c>
      <c r="H112" s="154" t="str">
        <f t="shared" ca="1" si="9"/>
        <v/>
      </c>
      <c r="I112" s="154"/>
      <c r="J112" s="167" t="str">
        <f t="shared" si="11"/>
        <v/>
      </c>
      <c r="K112" s="174" t="str">
        <f t="shared" si="12"/>
        <v/>
      </c>
    </row>
    <row r="113" spans="2:11" x14ac:dyDescent="0.35">
      <c r="B113" s="128"/>
      <c r="C113" s="159"/>
      <c r="D113" s="188" t="str" cm="1">
        <f t="array" aca="1" ref="D113" ca="1">IFERROR(INDEX(skuAnker,MATCH(B113,descrizioneArtAnker,0)),"")</f>
        <v/>
      </c>
      <c r="E113" s="192" t="str">
        <f t="shared" si="7"/>
        <v/>
      </c>
      <c r="F113" s="196" t="str">
        <f t="shared" si="10"/>
        <v/>
      </c>
      <c r="G113" s="177" t="str">
        <f t="shared" si="8"/>
        <v/>
      </c>
      <c r="H113" s="154" t="str">
        <f t="shared" ca="1" si="9"/>
        <v/>
      </c>
      <c r="I113" s="154"/>
      <c r="J113" s="167" t="str">
        <f t="shared" si="11"/>
        <v/>
      </c>
      <c r="K113" s="174" t="str">
        <f t="shared" si="12"/>
        <v/>
      </c>
    </row>
    <row r="114" spans="2:11" x14ac:dyDescent="0.35">
      <c r="B114" s="128"/>
      <c r="C114" s="159"/>
      <c r="D114" s="188" t="str" cm="1">
        <f t="array" aca="1" ref="D114" ca="1">IFERROR(INDEX(skuAnker,MATCH(B114,descrizioneArtAnker,0)),"")</f>
        <v/>
      </c>
      <c r="E114" s="192" t="str">
        <f t="shared" si="7"/>
        <v/>
      </c>
      <c r="F114" s="196" t="str">
        <f t="shared" si="10"/>
        <v/>
      </c>
      <c r="G114" s="177" t="str">
        <f t="shared" si="8"/>
        <v/>
      </c>
      <c r="H114" s="154" t="str">
        <f t="shared" ca="1" si="9"/>
        <v/>
      </c>
      <c r="I114" s="154"/>
      <c r="J114" s="167" t="str">
        <f t="shared" si="11"/>
        <v/>
      </c>
      <c r="K114" s="174" t="str">
        <f t="shared" si="12"/>
        <v/>
      </c>
    </row>
    <row r="115" spans="2:11" x14ac:dyDescent="0.35">
      <c r="B115" s="128"/>
      <c r="C115" s="159"/>
      <c r="D115" s="188" t="str" cm="1">
        <f t="array" aca="1" ref="D115" ca="1">IFERROR(INDEX(skuAnker,MATCH(B115,descrizioneArtAnker,0)),"")</f>
        <v/>
      </c>
      <c r="E115" s="192" t="str">
        <f t="shared" si="7"/>
        <v/>
      </c>
      <c r="F115" s="196" t="str">
        <f t="shared" si="10"/>
        <v/>
      </c>
      <c r="G115" s="177" t="str">
        <f t="shared" si="8"/>
        <v/>
      </c>
      <c r="H115" s="154" t="str">
        <f t="shared" ca="1" si="9"/>
        <v/>
      </c>
      <c r="I115" s="154"/>
      <c r="J115" s="167" t="str">
        <f t="shared" si="11"/>
        <v/>
      </c>
      <c r="K115" s="174" t="str">
        <f t="shared" si="12"/>
        <v/>
      </c>
    </row>
    <row r="116" spans="2:11" x14ac:dyDescent="0.35">
      <c r="B116" s="128"/>
      <c r="C116" s="159"/>
      <c r="D116" s="188" t="str" cm="1">
        <f t="array" aca="1" ref="D116" ca="1">IFERROR(INDEX(skuAnker,MATCH(B116,descrizioneArtAnker,0)),"")</f>
        <v/>
      </c>
      <c r="E116" s="192" t="str">
        <f t="shared" si="7"/>
        <v/>
      </c>
      <c r="F116" s="196" t="str">
        <f t="shared" si="10"/>
        <v/>
      </c>
      <c r="G116" s="177" t="str">
        <f t="shared" si="8"/>
        <v/>
      </c>
      <c r="H116" s="154" t="str">
        <f t="shared" ca="1" si="9"/>
        <v/>
      </c>
      <c r="I116" s="154"/>
      <c r="J116" s="167" t="str">
        <f t="shared" si="11"/>
        <v/>
      </c>
      <c r="K116" s="174" t="str">
        <f t="shared" si="12"/>
        <v/>
      </c>
    </row>
    <row r="117" spans="2:11" x14ac:dyDescent="0.35">
      <c r="B117" s="128"/>
      <c r="C117" s="159"/>
      <c r="D117" s="188" t="str" cm="1">
        <f t="array" aca="1" ref="D117" ca="1">IFERROR(INDEX(skuAnker,MATCH(B117,descrizioneArtAnker,0)),"")</f>
        <v/>
      </c>
      <c r="E117" s="192" t="str">
        <f t="shared" si="7"/>
        <v/>
      </c>
      <c r="F117" s="196" t="str">
        <f t="shared" si="10"/>
        <v/>
      </c>
      <c r="G117" s="177" t="str">
        <f t="shared" si="8"/>
        <v/>
      </c>
      <c r="H117" s="154" t="str">
        <f t="shared" ca="1" si="9"/>
        <v/>
      </c>
      <c r="I117" s="154"/>
      <c r="J117" s="167" t="str">
        <f t="shared" si="11"/>
        <v/>
      </c>
      <c r="K117" s="174" t="str">
        <f t="shared" si="12"/>
        <v/>
      </c>
    </row>
    <row r="118" spans="2:11" x14ac:dyDescent="0.35">
      <c r="B118" s="128"/>
      <c r="C118" s="159"/>
      <c r="D118" s="188" t="str" cm="1">
        <f t="array" aca="1" ref="D118" ca="1">IFERROR(INDEX(skuAnker,MATCH(B118,descrizioneArtAnker,0)),"")</f>
        <v/>
      </c>
      <c r="E118" s="192" t="str">
        <f t="shared" si="7"/>
        <v/>
      </c>
      <c r="F118" s="196" t="str">
        <f t="shared" si="10"/>
        <v/>
      </c>
      <c r="G118" s="177" t="str">
        <f t="shared" si="8"/>
        <v/>
      </c>
      <c r="H118" s="154" t="str">
        <f t="shared" ca="1" si="9"/>
        <v/>
      </c>
      <c r="I118" s="154"/>
      <c r="J118" s="167" t="str">
        <f t="shared" si="11"/>
        <v/>
      </c>
      <c r="K118" s="174" t="str">
        <f t="shared" si="12"/>
        <v/>
      </c>
    </row>
    <row r="119" spans="2:11" x14ac:dyDescent="0.35">
      <c r="B119" s="128"/>
      <c r="C119" s="159"/>
      <c r="D119" s="188" t="str" cm="1">
        <f t="array" aca="1" ref="D119" ca="1">IFERROR(INDEX(skuAnker,MATCH(B119,descrizioneArtAnker,0)),"")</f>
        <v/>
      </c>
      <c r="E119" s="192" t="str">
        <f t="shared" si="7"/>
        <v/>
      </c>
      <c r="F119" s="196" t="str">
        <f t="shared" si="10"/>
        <v/>
      </c>
      <c r="G119" s="177" t="str">
        <f t="shared" si="8"/>
        <v/>
      </c>
      <c r="H119" s="154" t="str">
        <f t="shared" ca="1" si="9"/>
        <v/>
      </c>
      <c r="I119" s="154"/>
      <c r="J119" s="167" t="str">
        <f t="shared" si="11"/>
        <v/>
      </c>
      <c r="K119" s="174" t="str">
        <f t="shared" si="12"/>
        <v/>
      </c>
    </row>
    <row r="120" spans="2:11" x14ac:dyDescent="0.35">
      <c r="B120" s="128"/>
      <c r="C120" s="159"/>
      <c r="D120" s="188" t="str" cm="1">
        <f t="array" aca="1" ref="D120" ca="1">IFERROR(INDEX(skuAnker,MATCH(B120,descrizioneArtAnker,0)),"")</f>
        <v/>
      </c>
      <c r="E120" s="192" t="str">
        <f t="shared" si="7"/>
        <v/>
      </c>
      <c r="F120" s="196" t="str">
        <f t="shared" si="10"/>
        <v/>
      </c>
      <c r="G120" s="177" t="str">
        <f t="shared" si="8"/>
        <v/>
      </c>
      <c r="H120" s="154" t="str">
        <f t="shared" ca="1" si="9"/>
        <v/>
      </c>
      <c r="I120" s="154"/>
      <c r="J120" s="167" t="str">
        <f t="shared" si="11"/>
        <v/>
      </c>
      <c r="K120" s="174" t="str">
        <f t="shared" si="12"/>
        <v/>
      </c>
    </row>
    <row r="121" spans="2:11" x14ac:dyDescent="0.35">
      <c r="B121" s="128"/>
      <c r="C121" s="159"/>
      <c r="D121" s="188" t="str" cm="1">
        <f t="array" aca="1" ref="D121" ca="1">IFERROR(INDEX(skuAnker,MATCH(B121,descrizioneArtAnker,0)),"")</f>
        <v/>
      </c>
      <c r="E121" s="192" t="str">
        <f t="shared" si="7"/>
        <v/>
      </c>
      <c r="F121" s="196" t="str">
        <f t="shared" si="10"/>
        <v/>
      </c>
      <c r="G121" s="177" t="str">
        <f t="shared" si="8"/>
        <v/>
      </c>
      <c r="H121" s="154" t="str">
        <f t="shared" ca="1" si="9"/>
        <v/>
      </c>
      <c r="I121" s="154"/>
      <c r="J121" s="167" t="str">
        <f t="shared" si="11"/>
        <v/>
      </c>
      <c r="K121" s="174" t="str">
        <f t="shared" si="12"/>
        <v/>
      </c>
    </row>
    <row r="122" spans="2:11" x14ac:dyDescent="0.35">
      <c r="B122" s="128"/>
      <c r="C122" s="159"/>
      <c r="D122" s="188" t="str" cm="1">
        <f t="array" aca="1" ref="D122" ca="1">IFERROR(INDEX(skuAnker,MATCH(B122,descrizioneArtAnker,0)),"")</f>
        <v/>
      </c>
      <c r="E122" s="192" t="str">
        <f t="shared" si="7"/>
        <v/>
      </c>
      <c r="F122" s="196" t="str">
        <f t="shared" si="10"/>
        <v/>
      </c>
      <c r="G122" s="177" t="str">
        <f t="shared" si="8"/>
        <v/>
      </c>
      <c r="H122" s="154" t="str">
        <f t="shared" ca="1" si="9"/>
        <v/>
      </c>
      <c r="I122" s="154"/>
      <c r="J122" s="167" t="str">
        <f t="shared" si="11"/>
        <v/>
      </c>
      <c r="K122" s="174" t="str">
        <f t="shared" si="12"/>
        <v/>
      </c>
    </row>
    <row r="123" spans="2:11" x14ac:dyDescent="0.35">
      <c r="B123" s="128"/>
      <c r="C123" s="159"/>
      <c r="D123" s="188" t="str" cm="1">
        <f t="array" aca="1" ref="D123" ca="1">IFERROR(INDEX(skuAnker,MATCH(B123,descrizioneArtAnker,0)),"")</f>
        <v/>
      </c>
      <c r="E123" s="192" t="str">
        <f t="shared" si="7"/>
        <v/>
      </c>
      <c r="F123" s="196" t="str">
        <f t="shared" si="10"/>
        <v/>
      </c>
      <c r="G123" s="177" t="str">
        <f t="shared" si="8"/>
        <v/>
      </c>
      <c r="H123" s="154" t="str">
        <f t="shared" ca="1" si="9"/>
        <v/>
      </c>
      <c r="I123" s="154"/>
      <c r="J123" s="167" t="str">
        <f t="shared" si="11"/>
        <v/>
      </c>
      <c r="K123" s="174" t="str">
        <f t="shared" si="12"/>
        <v/>
      </c>
    </row>
    <row r="124" spans="2:11" x14ac:dyDescent="0.35">
      <c r="B124" s="128"/>
      <c r="C124" s="159"/>
      <c r="D124" s="188" t="str" cm="1">
        <f t="array" aca="1" ref="D124" ca="1">IFERROR(INDEX(skuAnker,MATCH(B124,descrizioneArtAnker,0)),"")</f>
        <v/>
      </c>
      <c r="E124" s="192" t="str">
        <f t="shared" si="7"/>
        <v/>
      </c>
      <c r="F124" s="196" t="str">
        <f t="shared" si="10"/>
        <v/>
      </c>
      <c r="G124" s="177" t="str">
        <f t="shared" si="8"/>
        <v/>
      </c>
      <c r="H124" s="154" t="str">
        <f t="shared" ca="1" si="9"/>
        <v/>
      </c>
      <c r="I124" s="154"/>
      <c r="J124" s="167" t="str">
        <f t="shared" si="11"/>
        <v/>
      </c>
      <c r="K124" s="174" t="str">
        <f t="shared" si="12"/>
        <v/>
      </c>
    </row>
    <row r="125" spans="2:11" x14ac:dyDescent="0.35">
      <c r="B125" s="128"/>
      <c r="C125" s="159"/>
      <c r="D125" s="188" t="str" cm="1">
        <f t="array" aca="1" ref="D125" ca="1">IFERROR(INDEX(skuAnker,MATCH(B125,descrizioneArtAnker,0)),"")</f>
        <v/>
      </c>
      <c r="E125" s="192" t="str">
        <f t="shared" si="7"/>
        <v/>
      </c>
      <c r="F125" s="196" t="str">
        <f t="shared" si="10"/>
        <v/>
      </c>
      <c r="G125" s="177" t="str">
        <f t="shared" si="8"/>
        <v/>
      </c>
      <c r="H125" s="154" t="str">
        <f t="shared" ca="1" si="9"/>
        <v/>
      </c>
      <c r="I125" s="154"/>
      <c r="J125" s="167" t="str">
        <f t="shared" si="11"/>
        <v/>
      </c>
      <c r="K125" s="174" t="str">
        <f t="shared" si="12"/>
        <v/>
      </c>
    </row>
    <row r="126" spans="2:11" x14ac:dyDescent="0.35">
      <c r="B126" s="128"/>
      <c r="C126" s="159"/>
      <c r="D126" s="188" t="str" cm="1">
        <f t="array" aca="1" ref="D126" ca="1">IFERROR(INDEX(skuAnker,MATCH(B126,descrizioneArtAnker,0)),"")</f>
        <v/>
      </c>
      <c r="E126" s="192" t="str">
        <f t="shared" si="7"/>
        <v/>
      </c>
      <c r="F126" s="196" t="str">
        <f t="shared" si="10"/>
        <v/>
      </c>
      <c r="G126" s="177" t="str">
        <f t="shared" si="8"/>
        <v/>
      </c>
      <c r="H126" s="154" t="str">
        <f t="shared" ca="1" si="9"/>
        <v/>
      </c>
      <c r="I126" s="154"/>
      <c r="J126" s="167" t="str">
        <f t="shared" si="11"/>
        <v/>
      </c>
      <c r="K126" s="174" t="str">
        <f t="shared" si="12"/>
        <v/>
      </c>
    </row>
    <row r="127" spans="2:11" x14ac:dyDescent="0.35">
      <c r="B127" s="128"/>
      <c r="C127" s="159"/>
      <c r="D127" s="188" t="str" cm="1">
        <f t="array" aca="1" ref="D127" ca="1">IFERROR(INDEX(skuAnker,MATCH(B127,descrizioneArtAnker,0)),"")</f>
        <v/>
      </c>
      <c r="E127" s="192" t="str">
        <f t="shared" si="7"/>
        <v/>
      </c>
      <c r="F127" s="196" t="str">
        <f t="shared" si="10"/>
        <v/>
      </c>
      <c r="G127" s="177" t="str">
        <f t="shared" si="8"/>
        <v/>
      </c>
      <c r="H127" s="154" t="str">
        <f t="shared" ca="1" si="9"/>
        <v/>
      </c>
      <c r="I127" s="154"/>
      <c r="J127" s="167" t="str">
        <f t="shared" si="11"/>
        <v/>
      </c>
      <c r="K127" s="174" t="str">
        <f t="shared" si="12"/>
        <v/>
      </c>
    </row>
    <row r="128" spans="2:11" x14ac:dyDescent="0.35">
      <c r="B128" s="128"/>
      <c r="C128" s="159"/>
      <c r="D128" s="188" t="str" cm="1">
        <f t="array" aca="1" ref="D128" ca="1">IFERROR(INDEX(skuAnker,MATCH(B128,descrizioneArtAnker,0)),"")</f>
        <v/>
      </c>
      <c r="E128" s="192" t="str">
        <f t="shared" si="7"/>
        <v/>
      </c>
      <c r="F128" s="196" t="str">
        <f t="shared" si="10"/>
        <v/>
      </c>
      <c r="G128" s="177" t="str">
        <f t="shared" si="8"/>
        <v/>
      </c>
      <c r="H128" s="154" t="str">
        <f t="shared" ca="1" si="9"/>
        <v/>
      </c>
      <c r="I128" s="154"/>
      <c r="J128" s="167" t="str">
        <f t="shared" si="11"/>
        <v/>
      </c>
      <c r="K128" s="174" t="str">
        <f t="shared" si="12"/>
        <v/>
      </c>
    </row>
    <row r="129" spans="2:11" x14ac:dyDescent="0.35">
      <c r="B129" s="128"/>
      <c r="C129" s="159"/>
      <c r="D129" s="188" t="str" cm="1">
        <f t="array" aca="1" ref="D129" ca="1">IFERROR(INDEX(skuAnker,MATCH(B129,descrizioneArtAnker,0)),"")</f>
        <v/>
      </c>
      <c r="E129" s="192" t="str">
        <f t="shared" si="7"/>
        <v/>
      </c>
      <c r="F129" s="196" t="str">
        <f t="shared" si="10"/>
        <v/>
      </c>
      <c r="G129" s="177" t="str">
        <f t="shared" si="8"/>
        <v/>
      </c>
      <c r="H129" s="154" t="str">
        <f t="shared" ca="1" si="9"/>
        <v/>
      </c>
      <c r="I129" s="154"/>
      <c r="J129" s="167" t="str">
        <f t="shared" si="11"/>
        <v/>
      </c>
      <c r="K129" s="174" t="str">
        <f t="shared" si="12"/>
        <v/>
      </c>
    </row>
    <row r="130" spans="2:11" x14ac:dyDescent="0.35">
      <c r="B130" s="128"/>
      <c r="C130" s="159"/>
      <c r="D130" s="188" t="str" cm="1">
        <f t="array" aca="1" ref="D130" ca="1">IFERROR(INDEX(skuAnker,MATCH(B130,descrizioneArtAnker,0)),"")</f>
        <v/>
      </c>
      <c r="E130" s="192" t="str">
        <f t="shared" si="7"/>
        <v/>
      </c>
      <c r="F130" s="196" t="str">
        <f t="shared" si="10"/>
        <v/>
      </c>
      <c r="G130" s="177" t="str">
        <f t="shared" si="8"/>
        <v/>
      </c>
      <c r="H130" s="154" t="str">
        <f t="shared" ca="1" si="9"/>
        <v/>
      </c>
      <c r="I130" s="154"/>
      <c r="J130" s="167" t="str">
        <f t="shared" si="11"/>
        <v/>
      </c>
      <c r="K130" s="174" t="str">
        <f t="shared" si="12"/>
        <v/>
      </c>
    </row>
    <row r="131" spans="2:11" x14ac:dyDescent="0.35">
      <c r="B131" s="128"/>
      <c r="C131" s="159"/>
      <c r="D131" s="188" t="str" cm="1">
        <f t="array" aca="1" ref="D131" ca="1">IFERROR(INDEX(skuAnker,MATCH(B131,descrizioneArtAnker,0)),"")</f>
        <v/>
      </c>
      <c r="E131" s="192" t="str">
        <f t="shared" ref="E131:E194" si="13">IF(B131="","",VLOOKUP(B131,listoneAnker_NoSku,2,FALSE))</f>
        <v/>
      </c>
      <c r="F131" s="196" t="str">
        <f t="shared" si="10"/>
        <v/>
      </c>
      <c r="G131" s="177" t="str">
        <f t="shared" ref="G131:G194" si="14">IF(B131="","",VLOOKUP(B131,listoneAnker_NoSku,4,FALSE))</f>
        <v/>
      </c>
      <c r="H131" s="154" t="str">
        <f t="shared" ref="H131:H194" ca="1" si="15">IFERROR(VLOOKUP(D131,listoneAnkerCompleto,8,FALSE)/1.22,"")</f>
        <v/>
      </c>
      <c r="I131" s="154"/>
      <c r="J131" s="167" t="str">
        <f t="shared" si="11"/>
        <v/>
      </c>
      <c r="K131" s="174" t="str">
        <f t="shared" si="12"/>
        <v/>
      </c>
    </row>
    <row r="132" spans="2:11" x14ac:dyDescent="0.35">
      <c r="B132" s="128"/>
      <c r="C132" s="159"/>
      <c r="D132" s="188" t="str" cm="1">
        <f t="array" aca="1" ref="D132" ca="1">IFERROR(INDEX(skuAnker,MATCH(B132,descrizioneArtAnker,0)),"")</f>
        <v/>
      </c>
      <c r="E132" s="192" t="str">
        <f t="shared" si="13"/>
        <v/>
      </c>
      <c r="F132" s="196" t="str">
        <f t="shared" ref="F132:F195" si="16">IF(B132="","",VLOOKUP(B132,listoneAnker_NoSku,3,FALSE))</f>
        <v/>
      </c>
      <c r="G132" s="177" t="str">
        <f t="shared" si="14"/>
        <v/>
      </c>
      <c r="H132" s="154" t="str">
        <f t="shared" ca="1" si="15"/>
        <v/>
      </c>
      <c r="I132" s="154"/>
      <c r="J132" s="167" t="str">
        <f t="shared" ref="J132:J195" si="17">IF(B132="","",C132/E132)</f>
        <v/>
      </c>
      <c r="K132" s="174" t="str">
        <f t="shared" ref="K132:K195" si="18">IF(B132="","",H132*C132)</f>
        <v/>
      </c>
    </row>
    <row r="133" spans="2:11" x14ac:dyDescent="0.35">
      <c r="B133" s="128"/>
      <c r="C133" s="159"/>
      <c r="D133" s="188" t="str" cm="1">
        <f t="array" aca="1" ref="D133" ca="1">IFERROR(INDEX(skuAnker,MATCH(B133,descrizioneArtAnker,0)),"")</f>
        <v/>
      </c>
      <c r="E133" s="192" t="str">
        <f t="shared" si="13"/>
        <v/>
      </c>
      <c r="F133" s="196" t="str">
        <f t="shared" si="16"/>
        <v/>
      </c>
      <c r="G133" s="177" t="str">
        <f t="shared" si="14"/>
        <v/>
      </c>
      <c r="H133" s="154" t="str">
        <f t="shared" ca="1" si="15"/>
        <v/>
      </c>
      <c r="I133" s="154"/>
      <c r="J133" s="167" t="str">
        <f t="shared" si="17"/>
        <v/>
      </c>
      <c r="K133" s="174" t="str">
        <f t="shared" si="18"/>
        <v/>
      </c>
    </row>
    <row r="134" spans="2:11" x14ac:dyDescent="0.35">
      <c r="B134" s="128"/>
      <c r="C134" s="159"/>
      <c r="D134" s="188" t="str" cm="1">
        <f t="array" aca="1" ref="D134" ca="1">IFERROR(INDEX(skuAnker,MATCH(B134,descrizioneArtAnker,0)),"")</f>
        <v/>
      </c>
      <c r="E134" s="192" t="str">
        <f t="shared" si="13"/>
        <v/>
      </c>
      <c r="F134" s="196" t="str">
        <f t="shared" si="16"/>
        <v/>
      </c>
      <c r="G134" s="177" t="str">
        <f t="shared" si="14"/>
        <v/>
      </c>
      <c r="H134" s="154" t="str">
        <f t="shared" ca="1" si="15"/>
        <v/>
      </c>
      <c r="I134" s="154"/>
      <c r="J134" s="167" t="str">
        <f t="shared" si="17"/>
        <v/>
      </c>
      <c r="K134" s="174" t="str">
        <f t="shared" si="18"/>
        <v/>
      </c>
    </row>
    <row r="135" spans="2:11" x14ac:dyDescent="0.35">
      <c r="B135" s="128"/>
      <c r="C135" s="159"/>
      <c r="D135" s="188" t="str" cm="1">
        <f t="array" aca="1" ref="D135" ca="1">IFERROR(INDEX(skuAnker,MATCH(B135,descrizioneArtAnker,0)),"")</f>
        <v/>
      </c>
      <c r="E135" s="192" t="str">
        <f t="shared" si="13"/>
        <v/>
      </c>
      <c r="F135" s="196" t="str">
        <f t="shared" si="16"/>
        <v/>
      </c>
      <c r="G135" s="177" t="str">
        <f t="shared" si="14"/>
        <v/>
      </c>
      <c r="H135" s="154" t="str">
        <f t="shared" ca="1" si="15"/>
        <v/>
      </c>
      <c r="I135" s="154"/>
      <c r="J135" s="167" t="str">
        <f t="shared" si="17"/>
        <v/>
      </c>
      <c r="K135" s="174" t="str">
        <f t="shared" si="18"/>
        <v/>
      </c>
    </row>
    <row r="136" spans="2:11" x14ac:dyDescent="0.35">
      <c r="B136" s="128"/>
      <c r="C136" s="159"/>
      <c r="D136" s="188" t="str" cm="1">
        <f t="array" aca="1" ref="D136" ca="1">IFERROR(INDEX(skuAnker,MATCH(B136,descrizioneArtAnker,0)),"")</f>
        <v/>
      </c>
      <c r="E136" s="192" t="str">
        <f t="shared" si="13"/>
        <v/>
      </c>
      <c r="F136" s="196" t="str">
        <f t="shared" si="16"/>
        <v/>
      </c>
      <c r="G136" s="177" t="str">
        <f t="shared" si="14"/>
        <v/>
      </c>
      <c r="H136" s="154" t="str">
        <f t="shared" ca="1" si="15"/>
        <v/>
      </c>
      <c r="I136" s="154"/>
      <c r="J136" s="167" t="str">
        <f t="shared" si="17"/>
        <v/>
      </c>
      <c r="K136" s="174" t="str">
        <f t="shared" si="18"/>
        <v/>
      </c>
    </row>
    <row r="137" spans="2:11" x14ac:dyDescent="0.35">
      <c r="B137" s="128"/>
      <c r="C137" s="159"/>
      <c r="D137" s="188" t="str" cm="1">
        <f t="array" aca="1" ref="D137" ca="1">IFERROR(INDEX(skuAnker,MATCH(B137,descrizioneArtAnker,0)),"")</f>
        <v/>
      </c>
      <c r="E137" s="192" t="str">
        <f t="shared" si="13"/>
        <v/>
      </c>
      <c r="F137" s="196" t="str">
        <f t="shared" si="16"/>
        <v/>
      </c>
      <c r="G137" s="177" t="str">
        <f t="shared" si="14"/>
        <v/>
      </c>
      <c r="H137" s="154" t="str">
        <f t="shared" ca="1" si="15"/>
        <v/>
      </c>
      <c r="I137" s="154"/>
      <c r="J137" s="167" t="str">
        <f t="shared" si="17"/>
        <v/>
      </c>
      <c r="K137" s="174" t="str">
        <f t="shared" si="18"/>
        <v/>
      </c>
    </row>
    <row r="138" spans="2:11" x14ac:dyDescent="0.35">
      <c r="B138" s="128"/>
      <c r="C138" s="159"/>
      <c r="D138" s="188" t="str" cm="1">
        <f t="array" aca="1" ref="D138" ca="1">IFERROR(INDEX(skuAnker,MATCH(B138,descrizioneArtAnker,0)),"")</f>
        <v/>
      </c>
      <c r="E138" s="192" t="str">
        <f t="shared" si="13"/>
        <v/>
      </c>
      <c r="F138" s="196" t="str">
        <f t="shared" si="16"/>
        <v/>
      </c>
      <c r="G138" s="177" t="str">
        <f t="shared" si="14"/>
        <v/>
      </c>
      <c r="H138" s="154" t="str">
        <f t="shared" ca="1" si="15"/>
        <v/>
      </c>
      <c r="I138" s="154"/>
      <c r="J138" s="167" t="str">
        <f t="shared" si="17"/>
        <v/>
      </c>
      <c r="K138" s="174" t="str">
        <f t="shared" si="18"/>
        <v/>
      </c>
    </row>
    <row r="139" spans="2:11" x14ac:dyDescent="0.35">
      <c r="B139" s="128"/>
      <c r="C139" s="159"/>
      <c r="D139" s="188" t="str" cm="1">
        <f t="array" aca="1" ref="D139" ca="1">IFERROR(INDEX(skuAnker,MATCH(B139,descrizioneArtAnker,0)),"")</f>
        <v/>
      </c>
      <c r="E139" s="192" t="str">
        <f t="shared" si="13"/>
        <v/>
      </c>
      <c r="F139" s="196" t="str">
        <f t="shared" si="16"/>
        <v/>
      </c>
      <c r="G139" s="177" t="str">
        <f t="shared" si="14"/>
        <v/>
      </c>
      <c r="H139" s="154" t="str">
        <f t="shared" ca="1" si="15"/>
        <v/>
      </c>
      <c r="I139" s="154"/>
      <c r="J139" s="167" t="str">
        <f t="shared" si="17"/>
        <v/>
      </c>
      <c r="K139" s="174" t="str">
        <f t="shared" si="18"/>
        <v/>
      </c>
    </row>
    <row r="140" spans="2:11" x14ac:dyDescent="0.35">
      <c r="B140" s="128"/>
      <c r="C140" s="159"/>
      <c r="D140" s="188" t="str" cm="1">
        <f t="array" aca="1" ref="D140" ca="1">IFERROR(INDEX(skuAnker,MATCH(B140,descrizioneArtAnker,0)),"")</f>
        <v/>
      </c>
      <c r="E140" s="192" t="str">
        <f t="shared" si="13"/>
        <v/>
      </c>
      <c r="F140" s="196" t="str">
        <f t="shared" si="16"/>
        <v/>
      </c>
      <c r="G140" s="177" t="str">
        <f t="shared" si="14"/>
        <v/>
      </c>
      <c r="H140" s="154" t="str">
        <f t="shared" ca="1" si="15"/>
        <v/>
      </c>
      <c r="I140" s="154"/>
      <c r="J140" s="167" t="str">
        <f t="shared" si="17"/>
        <v/>
      </c>
      <c r="K140" s="174" t="str">
        <f t="shared" si="18"/>
        <v/>
      </c>
    </row>
    <row r="141" spans="2:11" x14ac:dyDescent="0.35">
      <c r="B141" s="128"/>
      <c r="C141" s="159"/>
      <c r="D141" s="188" t="str" cm="1">
        <f t="array" aca="1" ref="D141" ca="1">IFERROR(INDEX(skuAnker,MATCH(B141,descrizioneArtAnker,0)),"")</f>
        <v/>
      </c>
      <c r="E141" s="192" t="str">
        <f t="shared" si="13"/>
        <v/>
      </c>
      <c r="F141" s="196" t="str">
        <f t="shared" si="16"/>
        <v/>
      </c>
      <c r="G141" s="177" t="str">
        <f t="shared" si="14"/>
        <v/>
      </c>
      <c r="H141" s="154" t="str">
        <f t="shared" ca="1" si="15"/>
        <v/>
      </c>
      <c r="I141" s="154"/>
      <c r="J141" s="167" t="str">
        <f t="shared" si="17"/>
        <v/>
      </c>
      <c r="K141" s="174" t="str">
        <f t="shared" si="18"/>
        <v/>
      </c>
    </row>
    <row r="142" spans="2:11" x14ac:dyDescent="0.35">
      <c r="B142" s="128"/>
      <c r="C142" s="159"/>
      <c r="D142" s="188" t="str" cm="1">
        <f t="array" aca="1" ref="D142" ca="1">IFERROR(INDEX(skuAnker,MATCH(B142,descrizioneArtAnker,0)),"")</f>
        <v/>
      </c>
      <c r="E142" s="192" t="str">
        <f t="shared" si="13"/>
        <v/>
      </c>
      <c r="F142" s="196" t="str">
        <f t="shared" si="16"/>
        <v/>
      </c>
      <c r="G142" s="177" t="str">
        <f t="shared" si="14"/>
        <v/>
      </c>
      <c r="H142" s="154" t="str">
        <f t="shared" ca="1" si="15"/>
        <v/>
      </c>
      <c r="I142" s="154"/>
      <c r="J142" s="167" t="str">
        <f t="shared" si="17"/>
        <v/>
      </c>
      <c r="K142" s="174" t="str">
        <f t="shared" si="18"/>
        <v/>
      </c>
    </row>
    <row r="143" spans="2:11" x14ac:dyDescent="0.35">
      <c r="B143" s="128"/>
      <c r="C143" s="159"/>
      <c r="D143" s="188" t="str" cm="1">
        <f t="array" aca="1" ref="D143" ca="1">IFERROR(INDEX(skuAnker,MATCH(B143,descrizioneArtAnker,0)),"")</f>
        <v/>
      </c>
      <c r="E143" s="192" t="str">
        <f t="shared" si="13"/>
        <v/>
      </c>
      <c r="F143" s="196" t="str">
        <f t="shared" si="16"/>
        <v/>
      </c>
      <c r="G143" s="177" t="str">
        <f t="shared" si="14"/>
        <v/>
      </c>
      <c r="H143" s="154" t="str">
        <f t="shared" ca="1" si="15"/>
        <v/>
      </c>
      <c r="I143" s="154"/>
      <c r="J143" s="167" t="str">
        <f t="shared" si="17"/>
        <v/>
      </c>
      <c r="K143" s="174" t="str">
        <f t="shared" si="18"/>
        <v/>
      </c>
    </row>
    <row r="144" spans="2:11" x14ac:dyDescent="0.35">
      <c r="B144" s="128"/>
      <c r="C144" s="159"/>
      <c r="D144" s="188" t="str" cm="1">
        <f t="array" aca="1" ref="D144" ca="1">IFERROR(INDEX(skuAnker,MATCH(B144,descrizioneArtAnker,0)),"")</f>
        <v/>
      </c>
      <c r="E144" s="192" t="str">
        <f t="shared" si="13"/>
        <v/>
      </c>
      <c r="F144" s="196" t="str">
        <f t="shared" si="16"/>
        <v/>
      </c>
      <c r="G144" s="177" t="str">
        <f t="shared" si="14"/>
        <v/>
      </c>
      <c r="H144" s="154" t="str">
        <f t="shared" ca="1" si="15"/>
        <v/>
      </c>
      <c r="I144" s="154"/>
      <c r="J144" s="167" t="str">
        <f t="shared" si="17"/>
        <v/>
      </c>
      <c r="K144" s="174" t="str">
        <f t="shared" si="18"/>
        <v/>
      </c>
    </row>
    <row r="145" spans="2:11" x14ac:dyDescent="0.35">
      <c r="B145" s="128"/>
      <c r="C145" s="159"/>
      <c r="D145" s="188" t="str" cm="1">
        <f t="array" aca="1" ref="D145" ca="1">IFERROR(INDEX(skuAnker,MATCH(B145,descrizioneArtAnker,0)),"")</f>
        <v/>
      </c>
      <c r="E145" s="192" t="str">
        <f t="shared" si="13"/>
        <v/>
      </c>
      <c r="F145" s="196" t="str">
        <f t="shared" si="16"/>
        <v/>
      </c>
      <c r="G145" s="177" t="str">
        <f t="shared" si="14"/>
        <v/>
      </c>
      <c r="H145" s="154" t="str">
        <f t="shared" ca="1" si="15"/>
        <v/>
      </c>
      <c r="I145" s="154"/>
      <c r="J145" s="167" t="str">
        <f t="shared" si="17"/>
        <v/>
      </c>
      <c r="K145" s="174" t="str">
        <f t="shared" si="18"/>
        <v/>
      </c>
    </row>
    <row r="146" spans="2:11" x14ac:dyDescent="0.35">
      <c r="B146" s="128"/>
      <c r="C146" s="159"/>
      <c r="D146" s="188" t="str" cm="1">
        <f t="array" aca="1" ref="D146" ca="1">IFERROR(INDEX(skuAnker,MATCH(B146,descrizioneArtAnker,0)),"")</f>
        <v/>
      </c>
      <c r="E146" s="192" t="str">
        <f t="shared" si="13"/>
        <v/>
      </c>
      <c r="F146" s="196" t="str">
        <f t="shared" si="16"/>
        <v/>
      </c>
      <c r="G146" s="177" t="str">
        <f t="shared" si="14"/>
        <v/>
      </c>
      <c r="H146" s="154" t="str">
        <f t="shared" ca="1" si="15"/>
        <v/>
      </c>
      <c r="I146" s="154"/>
      <c r="J146" s="167" t="str">
        <f t="shared" si="17"/>
        <v/>
      </c>
      <c r="K146" s="174" t="str">
        <f t="shared" si="18"/>
        <v/>
      </c>
    </row>
    <row r="147" spans="2:11" x14ac:dyDescent="0.35">
      <c r="B147" s="128"/>
      <c r="C147" s="159"/>
      <c r="D147" s="188" t="str" cm="1">
        <f t="array" aca="1" ref="D147" ca="1">IFERROR(INDEX(skuAnker,MATCH(B147,descrizioneArtAnker,0)),"")</f>
        <v/>
      </c>
      <c r="E147" s="192" t="str">
        <f t="shared" si="13"/>
        <v/>
      </c>
      <c r="F147" s="196" t="str">
        <f t="shared" si="16"/>
        <v/>
      </c>
      <c r="G147" s="177" t="str">
        <f t="shared" si="14"/>
        <v/>
      </c>
      <c r="H147" s="154" t="str">
        <f t="shared" ca="1" si="15"/>
        <v/>
      </c>
      <c r="I147" s="154"/>
      <c r="J147" s="167" t="str">
        <f t="shared" si="17"/>
        <v/>
      </c>
      <c r="K147" s="174" t="str">
        <f t="shared" si="18"/>
        <v/>
      </c>
    </row>
    <row r="148" spans="2:11" x14ac:dyDescent="0.35">
      <c r="B148" s="128"/>
      <c r="C148" s="159"/>
      <c r="D148" s="188" t="str" cm="1">
        <f t="array" aca="1" ref="D148" ca="1">IFERROR(INDEX(skuAnker,MATCH(B148,descrizioneArtAnker,0)),"")</f>
        <v/>
      </c>
      <c r="E148" s="192" t="str">
        <f t="shared" si="13"/>
        <v/>
      </c>
      <c r="F148" s="196" t="str">
        <f t="shared" si="16"/>
        <v/>
      </c>
      <c r="G148" s="177" t="str">
        <f t="shared" si="14"/>
        <v/>
      </c>
      <c r="H148" s="154" t="str">
        <f t="shared" ca="1" si="15"/>
        <v/>
      </c>
      <c r="I148" s="154"/>
      <c r="J148" s="167" t="str">
        <f t="shared" si="17"/>
        <v/>
      </c>
      <c r="K148" s="174" t="str">
        <f t="shared" si="18"/>
        <v/>
      </c>
    </row>
    <row r="149" spans="2:11" x14ac:dyDescent="0.35">
      <c r="B149" s="128"/>
      <c r="C149" s="159"/>
      <c r="D149" s="188" t="str" cm="1">
        <f t="array" aca="1" ref="D149" ca="1">IFERROR(INDEX(skuAnker,MATCH(B149,descrizioneArtAnker,0)),"")</f>
        <v/>
      </c>
      <c r="E149" s="192" t="str">
        <f t="shared" si="13"/>
        <v/>
      </c>
      <c r="F149" s="196" t="str">
        <f t="shared" si="16"/>
        <v/>
      </c>
      <c r="G149" s="177" t="str">
        <f t="shared" si="14"/>
        <v/>
      </c>
      <c r="H149" s="154" t="str">
        <f t="shared" ca="1" si="15"/>
        <v/>
      </c>
      <c r="I149" s="154"/>
      <c r="J149" s="167" t="str">
        <f t="shared" si="17"/>
        <v/>
      </c>
      <c r="K149" s="174" t="str">
        <f t="shared" si="18"/>
        <v/>
      </c>
    </row>
    <row r="150" spans="2:11" x14ac:dyDescent="0.35">
      <c r="B150" s="128"/>
      <c r="C150" s="159"/>
      <c r="D150" s="188" t="str" cm="1">
        <f t="array" aca="1" ref="D150" ca="1">IFERROR(INDEX(skuAnker,MATCH(B150,descrizioneArtAnker,0)),"")</f>
        <v/>
      </c>
      <c r="E150" s="192" t="str">
        <f t="shared" si="13"/>
        <v/>
      </c>
      <c r="F150" s="196" t="str">
        <f t="shared" si="16"/>
        <v/>
      </c>
      <c r="G150" s="177" t="str">
        <f t="shared" si="14"/>
        <v/>
      </c>
      <c r="H150" s="154" t="str">
        <f t="shared" ca="1" si="15"/>
        <v/>
      </c>
      <c r="I150" s="154"/>
      <c r="J150" s="167" t="str">
        <f t="shared" si="17"/>
        <v/>
      </c>
      <c r="K150" s="174" t="str">
        <f t="shared" si="18"/>
        <v/>
      </c>
    </row>
    <row r="151" spans="2:11" x14ac:dyDescent="0.35">
      <c r="B151" s="128"/>
      <c r="C151" s="159"/>
      <c r="D151" s="188" t="str" cm="1">
        <f t="array" aca="1" ref="D151" ca="1">IFERROR(INDEX(skuAnker,MATCH(B151,descrizioneArtAnker,0)),"")</f>
        <v/>
      </c>
      <c r="E151" s="192" t="str">
        <f t="shared" si="13"/>
        <v/>
      </c>
      <c r="F151" s="196" t="str">
        <f t="shared" si="16"/>
        <v/>
      </c>
      <c r="G151" s="177" t="str">
        <f t="shared" si="14"/>
        <v/>
      </c>
      <c r="H151" s="154" t="str">
        <f t="shared" ca="1" si="15"/>
        <v/>
      </c>
      <c r="I151" s="154"/>
      <c r="J151" s="167" t="str">
        <f t="shared" si="17"/>
        <v/>
      </c>
      <c r="K151" s="174" t="str">
        <f t="shared" si="18"/>
        <v/>
      </c>
    </row>
    <row r="152" spans="2:11" x14ac:dyDescent="0.35">
      <c r="B152" s="128"/>
      <c r="C152" s="159"/>
      <c r="D152" s="188" t="str" cm="1">
        <f t="array" aca="1" ref="D152" ca="1">IFERROR(INDEX(skuAnker,MATCH(B152,descrizioneArtAnker,0)),"")</f>
        <v/>
      </c>
      <c r="E152" s="192" t="str">
        <f t="shared" si="13"/>
        <v/>
      </c>
      <c r="F152" s="196" t="str">
        <f t="shared" si="16"/>
        <v/>
      </c>
      <c r="G152" s="177" t="str">
        <f t="shared" si="14"/>
        <v/>
      </c>
      <c r="H152" s="154" t="str">
        <f t="shared" ca="1" si="15"/>
        <v/>
      </c>
      <c r="I152" s="154"/>
      <c r="J152" s="167" t="str">
        <f t="shared" si="17"/>
        <v/>
      </c>
      <c r="K152" s="174" t="str">
        <f t="shared" si="18"/>
        <v/>
      </c>
    </row>
    <row r="153" spans="2:11" x14ac:dyDescent="0.35">
      <c r="B153" s="128"/>
      <c r="C153" s="159"/>
      <c r="D153" s="188" t="str" cm="1">
        <f t="array" aca="1" ref="D153" ca="1">IFERROR(INDEX(skuAnker,MATCH(B153,descrizioneArtAnker,0)),"")</f>
        <v/>
      </c>
      <c r="E153" s="192" t="str">
        <f t="shared" si="13"/>
        <v/>
      </c>
      <c r="F153" s="196" t="str">
        <f t="shared" si="16"/>
        <v/>
      </c>
      <c r="G153" s="177" t="str">
        <f t="shared" si="14"/>
        <v/>
      </c>
      <c r="H153" s="154" t="str">
        <f t="shared" ca="1" si="15"/>
        <v/>
      </c>
      <c r="I153" s="154"/>
      <c r="J153" s="167" t="str">
        <f t="shared" si="17"/>
        <v/>
      </c>
      <c r="K153" s="174" t="str">
        <f t="shared" si="18"/>
        <v/>
      </c>
    </row>
    <row r="154" spans="2:11" x14ac:dyDescent="0.35">
      <c r="B154" s="128"/>
      <c r="C154" s="159"/>
      <c r="D154" s="188" t="str" cm="1">
        <f t="array" aca="1" ref="D154" ca="1">IFERROR(INDEX(skuAnker,MATCH(B154,descrizioneArtAnker,0)),"")</f>
        <v/>
      </c>
      <c r="E154" s="192" t="str">
        <f t="shared" si="13"/>
        <v/>
      </c>
      <c r="F154" s="196" t="str">
        <f t="shared" si="16"/>
        <v/>
      </c>
      <c r="G154" s="177" t="str">
        <f t="shared" si="14"/>
        <v/>
      </c>
      <c r="H154" s="154" t="str">
        <f t="shared" ca="1" si="15"/>
        <v/>
      </c>
      <c r="I154" s="154"/>
      <c r="J154" s="167" t="str">
        <f t="shared" si="17"/>
        <v/>
      </c>
      <c r="K154" s="174" t="str">
        <f t="shared" si="18"/>
        <v/>
      </c>
    </row>
    <row r="155" spans="2:11" x14ac:dyDescent="0.35">
      <c r="B155" s="128"/>
      <c r="C155" s="159"/>
      <c r="D155" s="188" t="str" cm="1">
        <f t="array" aca="1" ref="D155" ca="1">IFERROR(INDEX(skuAnker,MATCH(B155,descrizioneArtAnker,0)),"")</f>
        <v/>
      </c>
      <c r="E155" s="192" t="str">
        <f t="shared" si="13"/>
        <v/>
      </c>
      <c r="F155" s="196" t="str">
        <f t="shared" si="16"/>
        <v/>
      </c>
      <c r="G155" s="177" t="str">
        <f t="shared" si="14"/>
        <v/>
      </c>
      <c r="H155" s="154" t="str">
        <f t="shared" ca="1" si="15"/>
        <v/>
      </c>
      <c r="I155" s="154"/>
      <c r="J155" s="167" t="str">
        <f t="shared" si="17"/>
        <v/>
      </c>
      <c r="K155" s="174" t="str">
        <f t="shared" si="18"/>
        <v/>
      </c>
    </row>
    <row r="156" spans="2:11" x14ac:dyDescent="0.35">
      <c r="B156" s="128"/>
      <c r="C156" s="159"/>
      <c r="D156" s="188" t="str" cm="1">
        <f t="array" aca="1" ref="D156" ca="1">IFERROR(INDEX(skuAnker,MATCH(B156,descrizioneArtAnker,0)),"")</f>
        <v/>
      </c>
      <c r="E156" s="192" t="str">
        <f t="shared" si="13"/>
        <v/>
      </c>
      <c r="F156" s="196" t="str">
        <f t="shared" si="16"/>
        <v/>
      </c>
      <c r="G156" s="177" t="str">
        <f t="shared" si="14"/>
        <v/>
      </c>
      <c r="H156" s="154" t="str">
        <f t="shared" ca="1" si="15"/>
        <v/>
      </c>
      <c r="I156" s="154"/>
      <c r="J156" s="167" t="str">
        <f t="shared" si="17"/>
        <v/>
      </c>
      <c r="K156" s="174" t="str">
        <f t="shared" si="18"/>
        <v/>
      </c>
    </row>
    <row r="157" spans="2:11" x14ac:dyDescent="0.35">
      <c r="B157" s="128"/>
      <c r="C157" s="159"/>
      <c r="D157" s="188" t="str" cm="1">
        <f t="array" aca="1" ref="D157" ca="1">IFERROR(INDEX(skuAnker,MATCH(B157,descrizioneArtAnker,0)),"")</f>
        <v/>
      </c>
      <c r="E157" s="192" t="str">
        <f t="shared" si="13"/>
        <v/>
      </c>
      <c r="F157" s="196" t="str">
        <f t="shared" si="16"/>
        <v/>
      </c>
      <c r="G157" s="177" t="str">
        <f t="shared" si="14"/>
        <v/>
      </c>
      <c r="H157" s="154" t="str">
        <f t="shared" ca="1" si="15"/>
        <v/>
      </c>
      <c r="I157" s="154"/>
      <c r="J157" s="167" t="str">
        <f t="shared" si="17"/>
        <v/>
      </c>
      <c r="K157" s="174" t="str">
        <f t="shared" si="18"/>
        <v/>
      </c>
    </row>
    <row r="158" spans="2:11" x14ac:dyDescent="0.35">
      <c r="B158" s="128"/>
      <c r="C158" s="159"/>
      <c r="D158" s="188" t="str" cm="1">
        <f t="array" aca="1" ref="D158" ca="1">IFERROR(INDEX(skuAnker,MATCH(B158,descrizioneArtAnker,0)),"")</f>
        <v/>
      </c>
      <c r="E158" s="192" t="str">
        <f t="shared" si="13"/>
        <v/>
      </c>
      <c r="F158" s="196" t="str">
        <f t="shared" si="16"/>
        <v/>
      </c>
      <c r="G158" s="177" t="str">
        <f t="shared" si="14"/>
        <v/>
      </c>
      <c r="H158" s="154" t="str">
        <f t="shared" ca="1" si="15"/>
        <v/>
      </c>
      <c r="I158" s="154"/>
      <c r="J158" s="167" t="str">
        <f t="shared" si="17"/>
        <v/>
      </c>
      <c r="K158" s="174" t="str">
        <f t="shared" si="18"/>
        <v/>
      </c>
    </row>
    <row r="159" spans="2:11" x14ac:dyDescent="0.35">
      <c r="B159" s="128"/>
      <c r="C159" s="159"/>
      <c r="D159" s="188" t="str" cm="1">
        <f t="array" aca="1" ref="D159" ca="1">IFERROR(INDEX(skuAnker,MATCH(B159,descrizioneArtAnker,0)),"")</f>
        <v/>
      </c>
      <c r="E159" s="192" t="str">
        <f t="shared" si="13"/>
        <v/>
      </c>
      <c r="F159" s="196" t="str">
        <f t="shared" si="16"/>
        <v/>
      </c>
      <c r="G159" s="177" t="str">
        <f t="shared" si="14"/>
        <v/>
      </c>
      <c r="H159" s="154" t="str">
        <f t="shared" ca="1" si="15"/>
        <v/>
      </c>
      <c r="I159" s="154"/>
      <c r="J159" s="167" t="str">
        <f t="shared" si="17"/>
        <v/>
      </c>
      <c r="K159" s="174" t="str">
        <f t="shared" si="18"/>
        <v/>
      </c>
    </row>
    <row r="160" spans="2:11" x14ac:dyDescent="0.35">
      <c r="B160" s="128"/>
      <c r="C160" s="159"/>
      <c r="D160" s="188" t="str" cm="1">
        <f t="array" aca="1" ref="D160" ca="1">IFERROR(INDEX(skuAnker,MATCH(B160,descrizioneArtAnker,0)),"")</f>
        <v/>
      </c>
      <c r="E160" s="192" t="str">
        <f t="shared" si="13"/>
        <v/>
      </c>
      <c r="F160" s="196" t="str">
        <f t="shared" si="16"/>
        <v/>
      </c>
      <c r="G160" s="177" t="str">
        <f t="shared" si="14"/>
        <v/>
      </c>
      <c r="H160" s="154" t="str">
        <f t="shared" ca="1" si="15"/>
        <v/>
      </c>
      <c r="I160" s="154"/>
      <c r="J160" s="167" t="str">
        <f t="shared" si="17"/>
        <v/>
      </c>
      <c r="K160" s="174" t="str">
        <f t="shared" si="18"/>
        <v/>
      </c>
    </row>
    <row r="161" spans="2:11" x14ac:dyDescent="0.35">
      <c r="B161" s="128"/>
      <c r="C161" s="159"/>
      <c r="D161" s="188" t="str" cm="1">
        <f t="array" aca="1" ref="D161" ca="1">IFERROR(INDEX(skuAnker,MATCH(B161,descrizioneArtAnker,0)),"")</f>
        <v/>
      </c>
      <c r="E161" s="192" t="str">
        <f t="shared" si="13"/>
        <v/>
      </c>
      <c r="F161" s="196" t="str">
        <f t="shared" si="16"/>
        <v/>
      </c>
      <c r="G161" s="177" t="str">
        <f t="shared" si="14"/>
        <v/>
      </c>
      <c r="H161" s="154" t="str">
        <f t="shared" ca="1" si="15"/>
        <v/>
      </c>
      <c r="I161" s="154"/>
      <c r="J161" s="167" t="str">
        <f t="shared" si="17"/>
        <v/>
      </c>
      <c r="K161" s="174" t="str">
        <f t="shared" si="18"/>
        <v/>
      </c>
    </row>
    <row r="162" spans="2:11" x14ac:dyDescent="0.35">
      <c r="B162" s="128"/>
      <c r="C162" s="159"/>
      <c r="D162" s="188" t="str" cm="1">
        <f t="array" aca="1" ref="D162" ca="1">IFERROR(INDEX(skuAnker,MATCH(B162,descrizioneArtAnker,0)),"")</f>
        <v/>
      </c>
      <c r="E162" s="192" t="str">
        <f t="shared" si="13"/>
        <v/>
      </c>
      <c r="F162" s="196" t="str">
        <f t="shared" si="16"/>
        <v/>
      </c>
      <c r="G162" s="177" t="str">
        <f t="shared" si="14"/>
        <v/>
      </c>
      <c r="H162" s="154" t="str">
        <f t="shared" ca="1" si="15"/>
        <v/>
      </c>
      <c r="I162" s="154"/>
      <c r="J162" s="167" t="str">
        <f t="shared" si="17"/>
        <v/>
      </c>
      <c r="K162" s="174" t="str">
        <f t="shared" si="18"/>
        <v/>
      </c>
    </row>
    <row r="163" spans="2:11" x14ac:dyDescent="0.35">
      <c r="B163" s="128"/>
      <c r="C163" s="159"/>
      <c r="D163" s="188" t="str" cm="1">
        <f t="array" aca="1" ref="D163" ca="1">IFERROR(INDEX(skuAnker,MATCH(B163,descrizioneArtAnker,0)),"")</f>
        <v/>
      </c>
      <c r="E163" s="192" t="str">
        <f t="shared" si="13"/>
        <v/>
      </c>
      <c r="F163" s="196" t="str">
        <f t="shared" si="16"/>
        <v/>
      </c>
      <c r="G163" s="177" t="str">
        <f t="shared" si="14"/>
        <v/>
      </c>
      <c r="H163" s="154" t="str">
        <f t="shared" ca="1" si="15"/>
        <v/>
      </c>
      <c r="I163" s="154"/>
      <c r="J163" s="167" t="str">
        <f t="shared" si="17"/>
        <v/>
      </c>
      <c r="K163" s="174" t="str">
        <f t="shared" si="18"/>
        <v/>
      </c>
    </row>
    <row r="164" spans="2:11" x14ac:dyDescent="0.35">
      <c r="B164" s="128"/>
      <c r="C164" s="159"/>
      <c r="D164" s="188" t="str" cm="1">
        <f t="array" aca="1" ref="D164" ca="1">IFERROR(INDEX(skuAnker,MATCH(B164,descrizioneArtAnker,0)),"")</f>
        <v/>
      </c>
      <c r="E164" s="192" t="str">
        <f t="shared" si="13"/>
        <v/>
      </c>
      <c r="F164" s="196" t="str">
        <f t="shared" si="16"/>
        <v/>
      </c>
      <c r="G164" s="177" t="str">
        <f t="shared" si="14"/>
        <v/>
      </c>
      <c r="H164" s="154" t="str">
        <f t="shared" ca="1" si="15"/>
        <v/>
      </c>
      <c r="I164" s="154"/>
      <c r="J164" s="167" t="str">
        <f t="shared" si="17"/>
        <v/>
      </c>
      <c r="K164" s="174" t="str">
        <f t="shared" si="18"/>
        <v/>
      </c>
    </row>
    <row r="165" spans="2:11" x14ac:dyDescent="0.35">
      <c r="B165" s="128"/>
      <c r="C165" s="159"/>
      <c r="D165" s="188" t="str" cm="1">
        <f t="array" aca="1" ref="D165" ca="1">IFERROR(INDEX(skuAnker,MATCH(B165,descrizioneArtAnker,0)),"")</f>
        <v/>
      </c>
      <c r="E165" s="192" t="str">
        <f t="shared" si="13"/>
        <v/>
      </c>
      <c r="F165" s="196" t="str">
        <f t="shared" si="16"/>
        <v/>
      </c>
      <c r="G165" s="177" t="str">
        <f t="shared" si="14"/>
        <v/>
      </c>
      <c r="H165" s="154" t="str">
        <f t="shared" ca="1" si="15"/>
        <v/>
      </c>
      <c r="I165" s="154"/>
      <c r="J165" s="167" t="str">
        <f t="shared" si="17"/>
        <v/>
      </c>
      <c r="K165" s="174" t="str">
        <f t="shared" si="18"/>
        <v/>
      </c>
    </row>
    <row r="166" spans="2:11" x14ac:dyDescent="0.35">
      <c r="B166" s="128"/>
      <c r="C166" s="159"/>
      <c r="D166" s="188" t="str" cm="1">
        <f t="array" aca="1" ref="D166" ca="1">IFERROR(INDEX(skuAnker,MATCH(B166,descrizioneArtAnker,0)),"")</f>
        <v/>
      </c>
      <c r="E166" s="192" t="str">
        <f t="shared" si="13"/>
        <v/>
      </c>
      <c r="F166" s="196" t="str">
        <f t="shared" si="16"/>
        <v/>
      </c>
      <c r="G166" s="177" t="str">
        <f t="shared" si="14"/>
        <v/>
      </c>
      <c r="H166" s="154" t="str">
        <f t="shared" ca="1" si="15"/>
        <v/>
      </c>
      <c r="I166" s="154"/>
      <c r="J166" s="167" t="str">
        <f t="shared" si="17"/>
        <v/>
      </c>
      <c r="K166" s="174" t="str">
        <f t="shared" si="18"/>
        <v/>
      </c>
    </row>
    <row r="167" spans="2:11" x14ac:dyDescent="0.35">
      <c r="B167" s="128"/>
      <c r="C167" s="159"/>
      <c r="D167" s="188" t="str" cm="1">
        <f t="array" aca="1" ref="D167" ca="1">IFERROR(INDEX(skuAnker,MATCH(B167,descrizioneArtAnker,0)),"")</f>
        <v/>
      </c>
      <c r="E167" s="192" t="str">
        <f t="shared" si="13"/>
        <v/>
      </c>
      <c r="F167" s="196" t="str">
        <f t="shared" si="16"/>
        <v/>
      </c>
      <c r="G167" s="177" t="str">
        <f t="shared" si="14"/>
        <v/>
      </c>
      <c r="H167" s="154" t="str">
        <f t="shared" ca="1" si="15"/>
        <v/>
      </c>
      <c r="I167" s="154"/>
      <c r="J167" s="167" t="str">
        <f t="shared" si="17"/>
        <v/>
      </c>
      <c r="K167" s="174" t="str">
        <f t="shared" si="18"/>
        <v/>
      </c>
    </row>
    <row r="168" spans="2:11" x14ac:dyDescent="0.35">
      <c r="B168" s="128"/>
      <c r="C168" s="159"/>
      <c r="D168" s="188" t="str" cm="1">
        <f t="array" aca="1" ref="D168" ca="1">IFERROR(INDEX(skuAnker,MATCH(B168,descrizioneArtAnker,0)),"")</f>
        <v/>
      </c>
      <c r="E168" s="192" t="str">
        <f t="shared" si="13"/>
        <v/>
      </c>
      <c r="F168" s="196" t="str">
        <f t="shared" si="16"/>
        <v/>
      </c>
      <c r="G168" s="177" t="str">
        <f t="shared" si="14"/>
        <v/>
      </c>
      <c r="H168" s="154" t="str">
        <f t="shared" ca="1" si="15"/>
        <v/>
      </c>
      <c r="I168" s="154"/>
      <c r="J168" s="167" t="str">
        <f t="shared" si="17"/>
        <v/>
      </c>
      <c r="K168" s="174" t="str">
        <f t="shared" si="18"/>
        <v/>
      </c>
    </row>
    <row r="169" spans="2:11" x14ac:dyDescent="0.35">
      <c r="B169" s="128"/>
      <c r="C169" s="159"/>
      <c r="D169" s="188" t="str" cm="1">
        <f t="array" aca="1" ref="D169" ca="1">IFERROR(INDEX(skuAnker,MATCH(B169,descrizioneArtAnker,0)),"")</f>
        <v/>
      </c>
      <c r="E169" s="192" t="str">
        <f t="shared" si="13"/>
        <v/>
      </c>
      <c r="F169" s="196" t="str">
        <f t="shared" si="16"/>
        <v/>
      </c>
      <c r="G169" s="177" t="str">
        <f t="shared" si="14"/>
        <v/>
      </c>
      <c r="H169" s="154" t="str">
        <f t="shared" ca="1" si="15"/>
        <v/>
      </c>
      <c r="I169" s="154"/>
      <c r="J169" s="167" t="str">
        <f t="shared" si="17"/>
        <v/>
      </c>
      <c r="K169" s="174" t="str">
        <f t="shared" si="18"/>
        <v/>
      </c>
    </row>
    <row r="170" spans="2:11" x14ac:dyDescent="0.35">
      <c r="B170" s="128"/>
      <c r="C170" s="159"/>
      <c r="D170" s="188" t="str" cm="1">
        <f t="array" aca="1" ref="D170" ca="1">IFERROR(INDEX(skuAnker,MATCH(B170,descrizioneArtAnker,0)),"")</f>
        <v/>
      </c>
      <c r="E170" s="192" t="str">
        <f t="shared" si="13"/>
        <v/>
      </c>
      <c r="F170" s="196" t="str">
        <f t="shared" si="16"/>
        <v/>
      </c>
      <c r="G170" s="177" t="str">
        <f t="shared" si="14"/>
        <v/>
      </c>
      <c r="H170" s="154" t="str">
        <f t="shared" ca="1" si="15"/>
        <v/>
      </c>
      <c r="I170" s="154"/>
      <c r="J170" s="167" t="str">
        <f t="shared" si="17"/>
        <v/>
      </c>
      <c r="K170" s="174" t="str">
        <f t="shared" si="18"/>
        <v/>
      </c>
    </row>
    <row r="171" spans="2:11" x14ac:dyDescent="0.35">
      <c r="B171" s="128"/>
      <c r="C171" s="159"/>
      <c r="D171" s="188" t="str" cm="1">
        <f t="array" aca="1" ref="D171" ca="1">IFERROR(INDEX(skuAnker,MATCH(B171,descrizioneArtAnker,0)),"")</f>
        <v/>
      </c>
      <c r="E171" s="192" t="str">
        <f t="shared" si="13"/>
        <v/>
      </c>
      <c r="F171" s="196" t="str">
        <f t="shared" si="16"/>
        <v/>
      </c>
      <c r="G171" s="177" t="str">
        <f t="shared" si="14"/>
        <v/>
      </c>
      <c r="H171" s="154" t="str">
        <f t="shared" ca="1" si="15"/>
        <v/>
      </c>
      <c r="I171" s="154"/>
      <c r="J171" s="167" t="str">
        <f t="shared" si="17"/>
        <v/>
      </c>
      <c r="K171" s="174" t="str">
        <f t="shared" si="18"/>
        <v/>
      </c>
    </row>
    <row r="172" spans="2:11" x14ac:dyDescent="0.35">
      <c r="B172" s="128"/>
      <c r="C172" s="159"/>
      <c r="D172" s="188" t="str" cm="1">
        <f t="array" aca="1" ref="D172" ca="1">IFERROR(INDEX(skuAnker,MATCH(B172,descrizioneArtAnker,0)),"")</f>
        <v/>
      </c>
      <c r="E172" s="192" t="str">
        <f t="shared" si="13"/>
        <v/>
      </c>
      <c r="F172" s="196" t="str">
        <f t="shared" si="16"/>
        <v/>
      </c>
      <c r="G172" s="177" t="str">
        <f t="shared" si="14"/>
        <v/>
      </c>
      <c r="H172" s="154" t="str">
        <f t="shared" ca="1" si="15"/>
        <v/>
      </c>
      <c r="I172" s="154"/>
      <c r="J172" s="167" t="str">
        <f t="shared" si="17"/>
        <v/>
      </c>
      <c r="K172" s="174" t="str">
        <f t="shared" si="18"/>
        <v/>
      </c>
    </row>
    <row r="173" spans="2:11" x14ac:dyDescent="0.35">
      <c r="B173" s="128"/>
      <c r="C173" s="159"/>
      <c r="D173" s="188" t="str" cm="1">
        <f t="array" aca="1" ref="D173" ca="1">IFERROR(INDEX(skuAnker,MATCH(B173,descrizioneArtAnker,0)),"")</f>
        <v/>
      </c>
      <c r="E173" s="192" t="str">
        <f t="shared" si="13"/>
        <v/>
      </c>
      <c r="F173" s="196" t="str">
        <f t="shared" si="16"/>
        <v/>
      </c>
      <c r="G173" s="177" t="str">
        <f t="shared" si="14"/>
        <v/>
      </c>
      <c r="H173" s="154" t="str">
        <f t="shared" ca="1" si="15"/>
        <v/>
      </c>
      <c r="I173" s="154"/>
      <c r="J173" s="167" t="str">
        <f t="shared" si="17"/>
        <v/>
      </c>
      <c r="K173" s="174" t="str">
        <f t="shared" si="18"/>
        <v/>
      </c>
    </row>
    <row r="174" spans="2:11" x14ac:dyDescent="0.35">
      <c r="B174" s="128"/>
      <c r="C174" s="159"/>
      <c r="D174" s="188" t="str" cm="1">
        <f t="array" aca="1" ref="D174" ca="1">IFERROR(INDEX(skuAnker,MATCH(B174,descrizioneArtAnker,0)),"")</f>
        <v/>
      </c>
      <c r="E174" s="192" t="str">
        <f t="shared" si="13"/>
        <v/>
      </c>
      <c r="F174" s="196" t="str">
        <f t="shared" si="16"/>
        <v/>
      </c>
      <c r="G174" s="177" t="str">
        <f t="shared" si="14"/>
        <v/>
      </c>
      <c r="H174" s="154" t="str">
        <f t="shared" ca="1" si="15"/>
        <v/>
      </c>
      <c r="I174" s="154"/>
      <c r="J174" s="167" t="str">
        <f t="shared" si="17"/>
        <v/>
      </c>
      <c r="K174" s="174" t="str">
        <f t="shared" si="18"/>
        <v/>
      </c>
    </row>
    <row r="175" spans="2:11" x14ac:dyDescent="0.35">
      <c r="B175" s="128"/>
      <c r="C175" s="159"/>
      <c r="D175" s="188" t="str" cm="1">
        <f t="array" aca="1" ref="D175" ca="1">IFERROR(INDEX(skuAnker,MATCH(B175,descrizioneArtAnker,0)),"")</f>
        <v/>
      </c>
      <c r="E175" s="192" t="str">
        <f t="shared" si="13"/>
        <v/>
      </c>
      <c r="F175" s="196" t="str">
        <f t="shared" si="16"/>
        <v/>
      </c>
      <c r="G175" s="177" t="str">
        <f t="shared" si="14"/>
        <v/>
      </c>
      <c r="H175" s="154" t="str">
        <f t="shared" ca="1" si="15"/>
        <v/>
      </c>
      <c r="I175" s="154"/>
      <c r="J175" s="167" t="str">
        <f t="shared" si="17"/>
        <v/>
      </c>
      <c r="K175" s="174" t="str">
        <f t="shared" si="18"/>
        <v/>
      </c>
    </row>
    <row r="176" spans="2:11" x14ac:dyDescent="0.35">
      <c r="B176" s="128"/>
      <c r="C176" s="159"/>
      <c r="D176" s="188" t="str" cm="1">
        <f t="array" aca="1" ref="D176" ca="1">IFERROR(INDEX(skuAnker,MATCH(B176,descrizioneArtAnker,0)),"")</f>
        <v/>
      </c>
      <c r="E176" s="192" t="str">
        <f t="shared" si="13"/>
        <v/>
      </c>
      <c r="F176" s="196" t="str">
        <f t="shared" si="16"/>
        <v/>
      </c>
      <c r="G176" s="177" t="str">
        <f t="shared" si="14"/>
        <v/>
      </c>
      <c r="H176" s="154" t="str">
        <f t="shared" ca="1" si="15"/>
        <v/>
      </c>
      <c r="I176" s="154"/>
      <c r="J176" s="167" t="str">
        <f t="shared" si="17"/>
        <v/>
      </c>
      <c r="K176" s="174" t="str">
        <f t="shared" si="18"/>
        <v/>
      </c>
    </row>
    <row r="177" spans="2:11" x14ac:dyDescent="0.35">
      <c r="B177" s="128"/>
      <c r="C177" s="159"/>
      <c r="D177" s="188" t="str" cm="1">
        <f t="array" aca="1" ref="D177" ca="1">IFERROR(INDEX(skuAnker,MATCH(B177,descrizioneArtAnker,0)),"")</f>
        <v/>
      </c>
      <c r="E177" s="192" t="str">
        <f t="shared" si="13"/>
        <v/>
      </c>
      <c r="F177" s="196" t="str">
        <f t="shared" si="16"/>
        <v/>
      </c>
      <c r="G177" s="177" t="str">
        <f t="shared" si="14"/>
        <v/>
      </c>
      <c r="H177" s="154" t="str">
        <f t="shared" ca="1" si="15"/>
        <v/>
      </c>
      <c r="I177" s="154"/>
      <c r="J177" s="167" t="str">
        <f t="shared" si="17"/>
        <v/>
      </c>
      <c r="K177" s="174" t="str">
        <f t="shared" si="18"/>
        <v/>
      </c>
    </row>
    <row r="178" spans="2:11" x14ac:dyDescent="0.35">
      <c r="B178" s="128"/>
      <c r="C178" s="159"/>
      <c r="D178" s="188" t="str" cm="1">
        <f t="array" aca="1" ref="D178" ca="1">IFERROR(INDEX(skuAnker,MATCH(B178,descrizioneArtAnker,0)),"")</f>
        <v/>
      </c>
      <c r="E178" s="192" t="str">
        <f t="shared" si="13"/>
        <v/>
      </c>
      <c r="F178" s="196" t="str">
        <f t="shared" si="16"/>
        <v/>
      </c>
      <c r="G178" s="177" t="str">
        <f t="shared" si="14"/>
        <v/>
      </c>
      <c r="H178" s="154" t="str">
        <f t="shared" ca="1" si="15"/>
        <v/>
      </c>
      <c r="I178" s="154"/>
      <c r="J178" s="167" t="str">
        <f t="shared" si="17"/>
        <v/>
      </c>
      <c r="K178" s="174" t="str">
        <f t="shared" si="18"/>
        <v/>
      </c>
    </row>
    <row r="179" spans="2:11" x14ac:dyDescent="0.35">
      <c r="B179" s="128"/>
      <c r="C179" s="159"/>
      <c r="D179" s="188" t="str" cm="1">
        <f t="array" aca="1" ref="D179" ca="1">IFERROR(INDEX(skuAnker,MATCH(B179,descrizioneArtAnker,0)),"")</f>
        <v/>
      </c>
      <c r="E179" s="192" t="str">
        <f t="shared" si="13"/>
        <v/>
      </c>
      <c r="F179" s="196" t="str">
        <f t="shared" si="16"/>
        <v/>
      </c>
      <c r="G179" s="177" t="str">
        <f t="shared" si="14"/>
        <v/>
      </c>
      <c r="H179" s="154" t="str">
        <f t="shared" ca="1" si="15"/>
        <v/>
      </c>
      <c r="I179" s="154"/>
      <c r="J179" s="167" t="str">
        <f t="shared" si="17"/>
        <v/>
      </c>
      <c r="K179" s="174" t="str">
        <f t="shared" si="18"/>
        <v/>
      </c>
    </row>
    <row r="180" spans="2:11" x14ac:dyDescent="0.35">
      <c r="B180" s="128"/>
      <c r="C180" s="159"/>
      <c r="D180" s="188" t="str" cm="1">
        <f t="array" aca="1" ref="D180" ca="1">IFERROR(INDEX(skuAnker,MATCH(B180,descrizioneArtAnker,0)),"")</f>
        <v/>
      </c>
      <c r="E180" s="192" t="str">
        <f t="shared" si="13"/>
        <v/>
      </c>
      <c r="F180" s="196" t="str">
        <f t="shared" si="16"/>
        <v/>
      </c>
      <c r="G180" s="177" t="str">
        <f t="shared" si="14"/>
        <v/>
      </c>
      <c r="H180" s="154" t="str">
        <f t="shared" ca="1" si="15"/>
        <v/>
      </c>
      <c r="I180" s="154"/>
      <c r="J180" s="167" t="str">
        <f t="shared" si="17"/>
        <v/>
      </c>
      <c r="K180" s="174" t="str">
        <f t="shared" si="18"/>
        <v/>
      </c>
    </row>
    <row r="181" spans="2:11" x14ac:dyDescent="0.35">
      <c r="B181" s="128"/>
      <c r="C181" s="159"/>
      <c r="D181" s="188" t="str" cm="1">
        <f t="array" aca="1" ref="D181" ca="1">IFERROR(INDEX(skuAnker,MATCH(B181,descrizioneArtAnker,0)),"")</f>
        <v/>
      </c>
      <c r="E181" s="192" t="str">
        <f t="shared" si="13"/>
        <v/>
      </c>
      <c r="F181" s="196" t="str">
        <f t="shared" si="16"/>
        <v/>
      </c>
      <c r="G181" s="177" t="str">
        <f t="shared" si="14"/>
        <v/>
      </c>
      <c r="H181" s="154" t="str">
        <f t="shared" ca="1" si="15"/>
        <v/>
      </c>
      <c r="I181" s="154"/>
      <c r="J181" s="167" t="str">
        <f t="shared" si="17"/>
        <v/>
      </c>
      <c r="K181" s="174" t="str">
        <f t="shared" si="18"/>
        <v/>
      </c>
    </row>
    <row r="182" spans="2:11" x14ac:dyDescent="0.35">
      <c r="B182" s="128"/>
      <c r="C182" s="159"/>
      <c r="D182" s="188" t="str" cm="1">
        <f t="array" aca="1" ref="D182" ca="1">IFERROR(INDEX(skuAnker,MATCH(B182,descrizioneArtAnker,0)),"")</f>
        <v/>
      </c>
      <c r="E182" s="192" t="str">
        <f t="shared" si="13"/>
        <v/>
      </c>
      <c r="F182" s="196" t="str">
        <f t="shared" si="16"/>
        <v/>
      </c>
      <c r="G182" s="177" t="str">
        <f t="shared" si="14"/>
        <v/>
      </c>
      <c r="H182" s="154" t="str">
        <f t="shared" ca="1" si="15"/>
        <v/>
      </c>
      <c r="I182" s="154"/>
      <c r="J182" s="167" t="str">
        <f t="shared" si="17"/>
        <v/>
      </c>
      <c r="K182" s="174" t="str">
        <f t="shared" si="18"/>
        <v/>
      </c>
    </row>
    <row r="183" spans="2:11" x14ac:dyDescent="0.35">
      <c r="B183" s="128"/>
      <c r="C183" s="159"/>
      <c r="D183" s="188" t="str" cm="1">
        <f t="array" aca="1" ref="D183" ca="1">IFERROR(INDEX(skuAnker,MATCH(B183,descrizioneArtAnker,0)),"")</f>
        <v/>
      </c>
      <c r="E183" s="192" t="str">
        <f t="shared" si="13"/>
        <v/>
      </c>
      <c r="F183" s="196" t="str">
        <f t="shared" si="16"/>
        <v/>
      </c>
      <c r="G183" s="177" t="str">
        <f t="shared" si="14"/>
        <v/>
      </c>
      <c r="H183" s="154" t="str">
        <f t="shared" ca="1" si="15"/>
        <v/>
      </c>
      <c r="I183" s="154"/>
      <c r="J183" s="167" t="str">
        <f t="shared" si="17"/>
        <v/>
      </c>
      <c r="K183" s="174" t="str">
        <f t="shared" si="18"/>
        <v/>
      </c>
    </row>
    <row r="184" spans="2:11" x14ac:dyDescent="0.35">
      <c r="B184" s="128"/>
      <c r="C184" s="159"/>
      <c r="D184" s="188" t="str" cm="1">
        <f t="array" aca="1" ref="D184" ca="1">IFERROR(INDEX(skuAnker,MATCH(B184,descrizioneArtAnker,0)),"")</f>
        <v/>
      </c>
      <c r="E184" s="192" t="str">
        <f t="shared" si="13"/>
        <v/>
      </c>
      <c r="F184" s="196" t="str">
        <f t="shared" si="16"/>
        <v/>
      </c>
      <c r="G184" s="177" t="str">
        <f t="shared" si="14"/>
        <v/>
      </c>
      <c r="H184" s="154" t="str">
        <f t="shared" ca="1" si="15"/>
        <v/>
      </c>
      <c r="I184" s="154"/>
      <c r="J184" s="167" t="str">
        <f t="shared" si="17"/>
        <v/>
      </c>
      <c r="K184" s="174" t="str">
        <f t="shared" si="18"/>
        <v/>
      </c>
    </row>
    <row r="185" spans="2:11" x14ac:dyDescent="0.35">
      <c r="B185" s="128"/>
      <c r="C185" s="159"/>
      <c r="D185" s="188" t="str" cm="1">
        <f t="array" aca="1" ref="D185" ca="1">IFERROR(INDEX(skuAnker,MATCH(B185,descrizioneArtAnker,0)),"")</f>
        <v/>
      </c>
      <c r="E185" s="192" t="str">
        <f t="shared" si="13"/>
        <v/>
      </c>
      <c r="F185" s="196" t="str">
        <f t="shared" si="16"/>
        <v/>
      </c>
      <c r="G185" s="177" t="str">
        <f t="shared" si="14"/>
        <v/>
      </c>
      <c r="H185" s="154" t="str">
        <f t="shared" ca="1" si="15"/>
        <v/>
      </c>
      <c r="I185" s="154"/>
      <c r="J185" s="167" t="str">
        <f t="shared" si="17"/>
        <v/>
      </c>
      <c r="K185" s="174" t="str">
        <f t="shared" si="18"/>
        <v/>
      </c>
    </row>
    <row r="186" spans="2:11" x14ac:dyDescent="0.35">
      <c r="B186" s="128"/>
      <c r="C186" s="159"/>
      <c r="D186" s="188" t="str" cm="1">
        <f t="array" aca="1" ref="D186" ca="1">IFERROR(INDEX(skuAnker,MATCH(B186,descrizioneArtAnker,0)),"")</f>
        <v/>
      </c>
      <c r="E186" s="192" t="str">
        <f t="shared" si="13"/>
        <v/>
      </c>
      <c r="F186" s="196" t="str">
        <f t="shared" si="16"/>
        <v/>
      </c>
      <c r="G186" s="177" t="str">
        <f t="shared" si="14"/>
        <v/>
      </c>
      <c r="H186" s="154" t="str">
        <f t="shared" ca="1" si="15"/>
        <v/>
      </c>
      <c r="I186" s="154"/>
      <c r="J186" s="167" t="str">
        <f t="shared" si="17"/>
        <v/>
      </c>
      <c r="K186" s="174" t="str">
        <f t="shared" si="18"/>
        <v/>
      </c>
    </row>
    <row r="187" spans="2:11" x14ac:dyDescent="0.35">
      <c r="B187" s="128"/>
      <c r="C187" s="159"/>
      <c r="D187" s="188" t="str" cm="1">
        <f t="array" aca="1" ref="D187" ca="1">IFERROR(INDEX(skuAnker,MATCH(B187,descrizioneArtAnker,0)),"")</f>
        <v/>
      </c>
      <c r="E187" s="192" t="str">
        <f t="shared" si="13"/>
        <v/>
      </c>
      <c r="F187" s="196" t="str">
        <f t="shared" si="16"/>
        <v/>
      </c>
      <c r="G187" s="177" t="str">
        <f t="shared" si="14"/>
        <v/>
      </c>
      <c r="H187" s="154" t="str">
        <f t="shared" ca="1" si="15"/>
        <v/>
      </c>
      <c r="I187" s="154"/>
      <c r="J187" s="167" t="str">
        <f t="shared" si="17"/>
        <v/>
      </c>
      <c r="K187" s="174" t="str">
        <f t="shared" si="18"/>
        <v/>
      </c>
    </row>
    <row r="188" spans="2:11" x14ac:dyDescent="0.35">
      <c r="B188" s="128"/>
      <c r="C188" s="159"/>
      <c r="D188" s="188" t="str" cm="1">
        <f t="array" aca="1" ref="D188" ca="1">IFERROR(INDEX(skuAnker,MATCH(B188,descrizioneArtAnker,0)),"")</f>
        <v/>
      </c>
      <c r="E188" s="192" t="str">
        <f t="shared" si="13"/>
        <v/>
      </c>
      <c r="F188" s="196" t="str">
        <f t="shared" si="16"/>
        <v/>
      </c>
      <c r="G188" s="177" t="str">
        <f t="shared" si="14"/>
        <v/>
      </c>
      <c r="H188" s="154" t="str">
        <f t="shared" ca="1" si="15"/>
        <v/>
      </c>
      <c r="I188" s="154"/>
      <c r="J188" s="167" t="str">
        <f t="shared" si="17"/>
        <v/>
      </c>
      <c r="K188" s="174" t="str">
        <f t="shared" si="18"/>
        <v/>
      </c>
    </row>
    <row r="189" spans="2:11" x14ac:dyDescent="0.35">
      <c r="B189" s="128"/>
      <c r="C189" s="159"/>
      <c r="D189" s="188" t="str" cm="1">
        <f t="array" aca="1" ref="D189" ca="1">IFERROR(INDEX(skuAnker,MATCH(B189,descrizioneArtAnker,0)),"")</f>
        <v/>
      </c>
      <c r="E189" s="192" t="str">
        <f t="shared" si="13"/>
        <v/>
      </c>
      <c r="F189" s="196" t="str">
        <f t="shared" si="16"/>
        <v/>
      </c>
      <c r="G189" s="177" t="str">
        <f t="shared" si="14"/>
        <v/>
      </c>
      <c r="H189" s="154" t="str">
        <f t="shared" ca="1" si="15"/>
        <v/>
      </c>
      <c r="I189" s="154"/>
      <c r="J189" s="167" t="str">
        <f t="shared" si="17"/>
        <v/>
      </c>
      <c r="K189" s="174" t="str">
        <f t="shared" si="18"/>
        <v/>
      </c>
    </row>
    <row r="190" spans="2:11" x14ac:dyDescent="0.35">
      <c r="B190" s="128"/>
      <c r="C190" s="159"/>
      <c r="D190" s="188" t="str" cm="1">
        <f t="array" aca="1" ref="D190" ca="1">IFERROR(INDEX(skuAnker,MATCH(B190,descrizioneArtAnker,0)),"")</f>
        <v/>
      </c>
      <c r="E190" s="192" t="str">
        <f t="shared" si="13"/>
        <v/>
      </c>
      <c r="F190" s="196" t="str">
        <f t="shared" si="16"/>
        <v/>
      </c>
      <c r="G190" s="177" t="str">
        <f t="shared" si="14"/>
        <v/>
      </c>
      <c r="H190" s="154" t="str">
        <f t="shared" ca="1" si="15"/>
        <v/>
      </c>
      <c r="I190" s="154"/>
      <c r="J190" s="167" t="str">
        <f t="shared" si="17"/>
        <v/>
      </c>
      <c r="K190" s="174" t="str">
        <f t="shared" si="18"/>
        <v/>
      </c>
    </row>
    <row r="191" spans="2:11" x14ac:dyDescent="0.35">
      <c r="B191" s="128"/>
      <c r="C191" s="159"/>
      <c r="D191" s="188" t="str" cm="1">
        <f t="array" aca="1" ref="D191" ca="1">IFERROR(INDEX(skuAnker,MATCH(B191,descrizioneArtAnker,0)),"")</f>
        <v/>
      </c>
      <c r="E191" s="192" t="str">
        <f t="shared" si="13"/>
        <v/>
      </c>
      <c r="F191" s="196" t="str">
        <f t="shared" si="16"/>
        <v/>
      </c>
      <c r="G191" s="177" t="str">
        <f t="shared" si="14"/>
        <v/>
      </c>
      <c r="H191" s="154" t="str">
        <f t="shared" ca="1" si="15"/>
        <v/>
      </c>
      <c r="I191" s="154"/>
      <c r="J191" s="167" t="str">
        <f t="shared" si="17"/>
        <v/>
      </c>
      <c r="K191" s="174" t="str">
        <f t="shared" si="18"/>
        <v/>
      </c>
    </row>
    <row r="192" spans="2:11" x14ac:dyDescent="0.35">
      <c r="B192" s="128"/>
      <c r="C192" s="159"/>
      <c r="D192" s="188" t="str" cm="1">
        <f t="array" aca="1" ref="D192" ca="1">IFERROR(INDEX(skuAnker,MATCH(B192,descrizioneArtAnker,0)),"")</f>
        <v/>
      </c>
      <c r="E192" s="192" t="str">
        <f t="shared" si="13"/>
        <v/>
      </c>
      <c r="F192" s="196" t="str">
        <f t="shared" si="16"/>
        <v/>
      </c>
      <c r="G192" s="177" t="str">
        <f t="shared" si="14"/>
        <v/>
      </c>
      <c r="H192" s="154" t="str">
        <f t="shared" ca="1" si="15"/>
        <v/>
      </c>
      <c r="I192" s="154"/>
      <c r="J192" s="167" t="str">
        <f t="shared" si="17"/>
        <v/>
      </c>
      <c r="K192" s="174" t="str">
        <f t="shared" si="18"/>
        <v/>
      </c>
    </row>
    <row r="193" spans="2:11" x14ac:dyDescent="0.35">
      <c r="B193" s="128"/>
      <c r="C193" s="159"/>
      <c r="D193" s="188" t="str" cm="1">
        <f t="array" aca="1" ref="D193" ca="1">IFERROR(INDEX(skuAnker,MATCH(B193,descrizioneArtAnker,0)),"")</f>
        <v/>
      </c>
      <c r="E193" s="192" t="str">
        <f t="shared" si="13"/>
        <v/>
      </c>
      <c r="F193" s="196" t="str">
        <f t="shared" si="16"/>
        <v/>
      </c>
      <c r="G193" s="177" t="str">
        <f t="shared" si="14"/>
        <v/>
      </c>
      <c r="H193" s="154" t="str">
        <f t="shared" ca="1" si="15"/>
        <v/>
      </c>
      <c r="I193" s="154"/>
      <c r="J193" s="167" t="str">
        <f t="shared" si="17"/>
        <v/>
      </c>
      <c r="K193" s="174" t="str">
        <f t="shared" si="18"/>
        <v/>
      </c>
    </row>
    <row r="194" spans="2:11" x14ac:dyDescent="0.35">
      <c r="B194" s="128"/>
      <c r="C194" s="159"/>
      <c r="D194" s="188" t="str" cm="1">
        <f t="array" aca="1" ref="D194" ca="1">IFERROR(INDEX(skuAnker,MATCH(B194,descrizioneArtAnker,0)),"")</f>
        <v/>
      </c>
      <c r="E194" s="192" t="str">
        <f t="shared" si="13"/>
        <v/>
      </c>
      <c r="F194" s="196" t="str">
        <f t="shared" si="16"/>
        <v/>
      </c>
      <c r="G194" s="177" t="str">
        <f t="shared" si="14"/>
        <v/>
      </c>
      <c r="H194" s="154" t="str">
        <f t="shared" ca="1" si="15"/>
        <v/>
      </c>
      <c r="I194" s="154"/>
      <c r="J194" s="167" t="str">
        <f t="shared" si="17"/>
        <v/>
      </c>
      <c r="K194" s="174" t="str">
        <f t="shared" si="18"/>
        <v/>
      </c>
    </row>
    <row r="195" spans="2:11" x14ac:dyDescent="0.35">
      <c r="B195" s="128"/>
      <c r="C195" s="159"/>
      <c r="D195" s="188" t="str" cm="1">
        <f t="array" aca="1" ref="D195" ca="1">IFERROR(INDEX(skuAnker,MATCH(B195,descrizioneArtAnker,0)),"")</f>
        <v/>
      </c>
      <c r="E195" s="192" t="str">
        <f t="shared" ref="E195:E258" si="19">IF(B195="","",VLOOKUP(B195,listoneAnker_NoSku,2,FALSE))</f>
        <v/>
      </c>
      <c r="F195" s="196" t="str">
        <f t="shared" si="16"/>
        <v/>
      </c>
      <c r="G195" s="177" t="str">
        <f t="shared" ref="G195:G258" si="20">IF(B195="","",VLOOKUP(B195,listoneAnker_NoSku,4,FALSE))</f>
        <v/>
      </c>
      <c r="H195" s="154" t="str">
        <f t="shared" ref="H195:H258" ca="1" si="21">IFERROR(VLOOKUP(D195,listoneAnkerCompleto,8,FALSE)/1.22,"")</f>
        <v/>
      </c>
      <c r="I195" s="154"/>
      <c r="J195" s="167" t="str">
        <f t="shared" si="17"/>
        <v/>
      </c>
      <c r="K195" s="174" t="str">
        <f t="shared" si="18"/>
        <v/>
      </c>
    </row>
    <row r="196" spans="2:11" x14ac:dyDescent="0.35">
      <c r="B196" s="128"/>
      <c r="C196" s="159"/>
      <c r="D196" s="188" t="str" cm="1">
        <f t="array" aca="1" ref="D196" ca="1">IFERROR(INDEX(skuAnker,MATCH(B196,descrizioneArtAnker,0)),"")</f>
        <v/>
      </c>
      <c r="E196" s="192" t="str">
        <f t="shared" si="19"/>
        <v/>
      </c>
      <c r="F196" s="196" t="str">
        <f t="shared" ref="F196:F259" si="22">IF(B196="","",VLOOKUP(B196,listoneAnker_NoSku,3,FALSE))</f>
        <v/>
      </c>
      <c r="G196" s="177" t="str">
        <f t="shared" si="20"/>
        <v/>
      </c>
      <c r="H196" s="154" t="str">
        <f t="shared" ca="1" si="21"/>
        <v/>
      </c>
      <c r="I196" s="154"/>
      <c r="J196" s="167" t="str">
        <f t="shared" ref="J196:J259" si="23">IF(B196="","",C196/E196)</f>
        <v/>
      </c>
      <c r="K196" s="174" t="str">
        <f t="shared" ref="K196:K259" si="24">IF(B196="","",H196*C196)</f>
        <v/>
      </c>
    </row>
    <row r="197" spans="2:11" x14ac:dyDescent="0.35">
      <c r="B197" s="128"/>
      <c r="C197" s="159"/>
      <c r="D197" s="188" t="str" cm="1">
        <f t="array" aca="1" ref="D197" ca="1">IFERROR(INDEX(skuAnker,MATCH(B197,descrizioneArtAnker,0)),"")</f>
        <v/>
      </c>
      <c r="E197" s="192" t="str">
        <f t="shared" si="19"/>
        <v/>
      </c>
      <c r="F197" s="196" t="str">
        <f t="shared" si="22"/>
        <v/>
      </c>
      <c r="G197" s="177" t="str">
        <f t="shared" si="20"/>
        <v/>
      </c>
      <c r="H197" s="154" t="str">
        <f t="shared" ca="1" si="21"/>
        <v/>
      </c>
      <c r="I197" s="154"/>
      <c r="J197" s="167" t="str">
        <f t="shared" si="23"/>
        <v/>
      </c>
      <c r="K197" s="174" t="str">
        <f t="shared" si="24"/>
        <v/>
      </c>
    </row>
    <row r="198" spans="2:11" x14ac:dyDescent="0.35">
      <c r="B198" s="128"/>
      <c r="C198" s="159"/>
      <c r="D198" s="188" t="str" cm="1">
        <f t="array" aca="1" ref="D198" ca="1">IFERROR(INDEX(skuAnker,MATCH(B198,descrizioneArtAnker,0)),"")</f>
        <v/>
      </c>
      <c r="E198" s="192" t="str">
        <f t="shared" si="19"/>
        <v/>
      </c>
      <c r="F198" s="196" t="str">
        <f t="shared" si="22"/>
        <v/>
      </c>
      <c r="G198" s="177" t="str">
        <f t="shared" si="20"/>
        <v/>
      </c>
      <c r="H198" s="154" t="str">
        <f t="shared" ca="1" si="21"/>
        <v/>
      </c>
      <c r="I198" s="154"/>
      <c r="J198" s="167" t="str">
        <f t="shared" si="23"/>
        <v/>
      </c>
      <c r="K198" s="174" t="str">
        <f t="shared" si="24"/>
        <v/>
      </c>
    </row>
    <row r="199" spans="2:11" x14ac:dyDescent="0.35">
      <c r="B199" s="128"/>
      <c r="C199" s="159"/>
      <c r="D199" s="188" t="str" cm="1">
        <f t="array" aca="1" ref="D199" ca="1">IFERROR(INDEX(skuAnker,MATCH(B199,descrizioneArtAnker,0)),"")</f>
        <v/>
      </c>
      <c r="E199" s="192" t="str">
        <f t="shared" si="19"/>
        <v/>
      </c>
      <c r="F199" s="196" t="str">
        <f t="shared" si="22"/>
        <v/>
      </c>
      <c r="G199" s="177" t="str">
        <f t="shared" si="20"/>
        <v/>
      </c>
      <c r="H199" s="154" t="str">
        <f t="shared" ca="1" si="21"/>
        <v/>
      </c>
      <c r="I199" s="154"/>
      <c r="J199" s="167" t="str">
        <f t="shared" si="23"/>
        <v/>
      </c>
      <c r="K199" s="174" t="str">
        <f t="shared" si="24"/>
        <v/>
      </c>
    </row>
    <row r="200" spans="2:11" x14ac:dyDescent="0.35">
      <c r="B200" s="128"/>
      <c r="C200" s="159"/>
      <c r="D200" s="188" t="str" cm="1">
        <f t="array" aca="1" ref="D200" ca="1">IFERROR(INDEX(skuAnker,MATCH(B200,descrizioneArtAnker,0)),"")</f>
        <v/>
      </c>
      <c r="E200" s="192" t="str">
        <f t="shared" si="19"/>
        <v/>
      </c>
      <c r="F200" s="196" t="str">
        <f t="shared" si="22"/>
        <v/>
      </c>
      <c r="G200" s="177" t="str">
        <f t="shared" si="20"/>
        <v/>
      </c>
      <c r="H200" s="154" t="str">
        <f t="shared" ca="1" si="21"/>
        <v/>
      </c>
      <c r="I200" s="154"/>
      <c r="J200" s="167" t="str">
        <f t="shared" si="23"/>
        <v/>
      </c>
      <c r="K200" s="174" t="str">
        <f t="shared" si="24"/>
        <v/>
      </c>
    </row>
    <row r="201" spans="2:11" x14ac:dyDescent="0.35">
      <c r="B201" s="128"/>
      <c r="C201" s="159"/>
      <c r="D201" s="188" t="str" cm="1">
        <f t="array" aca="1" ref="D201" ca="1">IFERROR(INDEX(skuAnker,MATCH(B201,descrizioneArtAnker,0)),"")</f>
        <v/>
      </c>
      <c r="E201" s="192" t="str">
        <f t="shared" si="19"/>
        <v/>
      </c>
      <c r="F201" s="196" t="str">
        <f t="shared" si="22"/>
        <v/>
      </c>
      <c r="G201" s="177" t="str">
        <f t="shared" si="20"/>
        <v/>
      </c>
      <c r="H201" s="154" t="str">
        <f t="shared" ca="1" si="21"/>
        <v/>
      </c>
      <c r="I201" s="154"/>
      <c r="J201" s="167" t="str">
        <f t="shared" si="23"/>
        <v/>
      </c>
      <c r="K201" s="174" t="str">
        <f t="shared" si="24"/>
        <v/>
      </c>
    </row>
    <row r="202" spans="2:11" x14ac:dyDescent="0.35">
      <c r="B202" s="128"/>
      <c r="C202" s="159"/>
      <c r="D202" s="188" t="str" cm="1">
        <f t="array" aca="1" ref="D202" ca="1">IFERROR(INDEX(skuAnker,MATCH(B202,descrizioneArtAnker,0)),"")</f>
        <v/>
      </c>
      <c r="E202" s="192" t="str">
        <f t="shared" si="19"/>
        <v/>
      </c>
      <c r="F202" s="196" t="str">
        <f t="shared" si="22"/>
        <v/>
      </c>
      <c r="G202" s="177" t="str">
        <f t="shared" si="20"/>
        <v/>
      </c>
      <c r="H202" s="154" t="str">
        <f t="shared" ca="1" si="21"/>
        <v/>
      </c>
      <c r="I202" s="154"/>
      <c r="J202" s="167" t="str">
        <f t="shared" si="23"/>
        <v/>
      </c>
      <c r="K202" s="174" t="str">
        <f t="shared" si="24"/>
        <v/>
      </c>
    </row>
    <row r="203" spans="2:11" x14ac:dyDescent="0.35">
      <c r="B203" s="128"/>
      <c r="C203" s="159"/>
      <c r="D203" s="188" t="str" cm="1">
        <f t="array" aca="1" ref="D203" ca="1">IFERROR(INDEX(skuAnker,MATCH(B203,descrizioneArtAnker,0)),"")</f>
        <v/>
      </c>
      <c r="E203" s="192" t="str">
        <f t="shared" si="19"/>
        <v/>
      </c>
      <c r="F203" s="196" t="str">
        <f t="shared" si="22"/>
        <v/>
      </c>
      <c r="G203" s="177" t="str">
        <f t="shared" si="20"/>
        <v/>
      </c>
      <c r="H203" s="154" t="str">
        <f t="shared" ca="1" si="21"/>
        <v/>
      </c>
      <c r="I203" s="154"/>
      <c r="J203" s="167" t="str">
        <f t="shared" si="23"/>
        <v/>
      </c>
      <c r="K203" s="174" t="str">
        <f t="shared" si="24"/>
        <v/>
      </c>
    </row>
    <row r="204" spans="2:11" x14ac:dyDescent="0.35">
      <c r="B204" s="128"/>
      <c r="C204" s="159"/>
      <c r="D204" s="188" t="str" cm="1">
        <f t="array" aca="1" ref="D204" ca="1">IFERROR(INDEX(skuAnker,MATCH(B204,descrizioneArtAnker,0)),"")</f>
        <v/>
      </c>
      <c r="E204" s="192" t="str">
        <f t="shared" si="19"/>
        <v/>
      </c>
      <c r="F204" s="196" t="str">
        <f t="shared" si="22"/>
        <v/>
      </c>
      <c r="G204" s="177" t="str">
        <f t="shared" si="20"/>
        <v/>
      </c>
      <c r="H204" s="154" t="str">
        <f t="shared" ca="1" si="21"/>
        <v/>
      </c>
      <c r="I204" s="154"/>
      <c r="J204" s="167" t="str">
        <f t="shared" si="23"/>
        <v/>
      </c>
      <c r="K204" s="174" t="str">
        <f t="shared" si="24"/>
        <v/>
      </c>
    </row>
    <row r="205" spans="2:11" x14ac:dyDescent="0.35">
      <c r="B205" s="128"/>
      <c r="C205" s="159"/>
      <c r="D205" s="188" t="str" cm="1">
        <f t="array" aca="1" ref="D205" ca="1">IFERROR(INDEX(skuAnker,MATCH(B205,descrizioneArtAnker,0)),"")</f>
        <v/>
      </c>
      <c r="E205" s="192" t="str">
        <f t="shared" si="19"/>
        <v/>
      </c>
      <c r="F205" s="196" t="str">
        <f t="shared" si="22"/>
        <v/>
      </c>
      <c r="G205" s="177" t="str">
        <f t="shared" si="20"/>
        <v/>
      </c>
      <c r="H205" s="154" t="str">
        <f t="shared" ca="1" si="21"/>
        <v/>
      </c>
      <c r="I205" s="154"/>
      <c r="J205" s="167" t="str">
        <f t="shared" si="23"/>
        <v/>
      </c>
      <c r="K205" s="174" t="str">
        <f t="shared" si="24"/>
        <v/>
      </c>
    </row>
    <row r="206" spans="2:11" x14ac:dyDescent="0.35">
      <c r="B206" s="128"/>
      <c r="C206" s="159"/>
      <c r="D206" s="188" t="str" cm="1">
        <f t="array" aca="1" ref="D206" ca="1">IFERROR(INDEX(skuAnker,MATCH(B206,descrizioneArtAnker,0)),"")</f>
        <v/>
      </c>
      <c r="E206" s="192" t="str">
        <f t="shared" si="19"/>
        <v/>
      </c>
      <c r="F206" s="196" t="str">
        <f t="shared" si="22"/>
        <v/>
      </c>
      <c r="G206" s="177" t="str">
        <f t="shared" si="20"/>
        <v/>
      </c>
      <c r="H206" s="154" t="str">
        <f t="shared" ca="1" si="21"/>
        <v/>
      </c>
      <c r="I206" s="154"/>
      <c r="J206" s="167" t="str">
        <f t="shared" si="23"/>
        <v/>
      </c>
      <c r="K206" s="174" t="str">
        <f t="shared" si="24"/>
        <v/>
      </c>
    </row>
    <row r="207" spans="2:11" x14ac:dyDescent="0.35">
      <c r="B207" s="128"/>
      <c r="C207" s="159"/>
      <c r="D207" s="188" t="str" cm="1">
        <f t="array" aca="1" ref="D207" ca="1">IFERROR(INDEX(skuAnker,MATCH(B207,descrizioneArtAnker,0)),"")</f>
        <v/>
      </c>
      <c r="E207" s="192" t="str">
        <f t="shared" si="19"/>
        <v/>
      </c>
      <c r="F207" s="196" t="str">
        <f t="shared" si="22"/>
        <v/>
      </c>
      <c r="G207" s="177" t="str">
        <f t="shared" si="20"/>
        <v/>
      </c>
      <c r="H207" s="154" t="str">
        <f t="shared" ca="1" si="21"/>
        <v/>
      </c>
      <c r="I207" s="154"/>
      <c r="J207" s="167" t="str">
        <f t="shared" si="23"/>
        <v/>
      </c>
      <c r="K207" s="174" t="str">
        <f t="shared" si="24"/>
        <v/>
      </c>
    </row>
    <row r="208" spans="2:11" x14ac:dyDescent="0.35">
      <c r="B208" s="128"/>
      <c r="C208" s="159"/>
      <c r="D208" s="188" t="str" cm="1">
        <f t="array" aca="1" ref="D208" ca="1">IFERROR(INDEX(skuAnker,MATCH(B208,descrizioneArtAnker,0)),"")</f>
        <v/>
      </c>
      <c r="E208" s="192" t="str">
        <f t="shared" si="19"/>
        <v/>
      </c>
      <c r="F208" s="196" t="str">
        <f t="shared" si="22"/>
        <v/>
      </c>
      <c r="G208" s="177" t="str">
        <f t="shared" si="20"/>
        <v/>
      </c>
      <c r="H208" s="154" t="str">
        <f t="shared" ca="1" si="21"/>
        <v/>
      </c>
      <c r="I208" s="154"/>
      <c r="J208" s="167" t="str">
        <f t="shared" si="23"/>
        <v/>
      </c>
      <c r="K208" s="174" t="str">
        <f t="shared" si="24"/>
        <v/>
      </c>
    </row>
    <row r="209" spans="2:11" x14ac:dyDescent="0.35">
      <c r="B209" s="128"/>
      <c r="C209" s="159"/>
      <c r="D209" s="188" t="str" cm="1">
        <f t="array" aca="1" ref="D209" ca="1">IFERROR(INDEX(skuAnker,MATCH(B209,descrizioneArtAnker,0)),"")</f>
        <v/>
      </c>
      <c r="E209" s="192" t="str">
        <f t="shared" si="19"/>
        <v/>
      </c>
      <c r="F209" s="196" t="str">
        <f t="shared" si="22"/>
        <v/>
      </c>
      <c r="G209" s="177" t="str">
        <f t="shared" si="20"/>
        <v/>
      </c>
      <c r="H209" s="154" t="str">
        <f t="shared" ca="1" si="21"/>
        <v/>
      </c>
      <c r="I209" s="154"/>
      <c r="J209" s="167" t="str">
        <f t="shared" si="23"/>
        <v/>
      </c>
      <c r="K209" s="174" t="str">
        <f t="shared" si="24"/>
        <v/>
      </c>
    </row>
    <row r="210" spans="2:11" x14ac:dyDescent="0.35">
      <c r="B210" s="128"/>
      <c r="C210" s="159"/>
      <c r="D210" s="188" t="str" cm="1">
        <f t="array" aca="1" ref="D210" ca="1">IFERROR(INDEX(skuAnker,MATCH(B210,descrizioneArtAnker,0)),"")</f>
        <v/>
      </c>
      <c r="E210" s="192" t="str">
        <f t="shared" si="19"/>
        <v/>
      </c>
      <c r="F210" s="196" t="str">
        <f t="shared" si="22"/>
        <v/>
      </c>
      <c r="G210" s="177" t="str">
        <f t="shared" si="20"/>
        <v/>
      </c>
      <c r="H210" s="154" t="str">
        <f t="shared" ca="1" si="21"/>
        <v/>
      </c>
      <c r="I210" s="154"/>
      <c r="J210" s="167" t="str">
        <f t="shared" si="23"/>
        <v/>
      </c>
      <c r="K210" s="174" t="str">
        <f t="shared" si="24"/>
        <v/>
      </c>
    </row>
    <row r="211" spans="2:11" x14ac:dyDescent="0.35">
      <c r="B211" s="128"/>
      <c r="C211" s="159"/>
      <c r="D211" s="188" t="str" cm="1">
        <f t="array" aca="1" ref="D211" ca="1">IFERROR(INDEX(skuAnker,MATCH(B211,descrizioneArtAnker,0)),"")</f>
        <v/>
      </c>
      <c r="E211" s="192" t="str">
        <f t="shared" si="19"/>
        <v/>
      </c>
      <c r="F211" s="196" t="str">
        <f t="shared" si="22"/>
        <v/>
      </c>
      <c r="G211" s="177" t="str">
        <f t="shared" si="20"/>
        <v/>
      </c>
      <c r="H211" s="154" t="str">
        <f t="shared" ca="1" si="21"/>
        <v/>
      </c>
      <c r="I211" s="154"/>
      <c r="J211" s="167" t="str">
        <f t="shared" si="23"/>
        <v/>
      </c>
      <c r="K211" s="174" t="str">
        <f t="shared" si="24"/>
        <v/>
      </c>
    </row>
    <row r="212" spans="2:11" x14ac:dyDescent="0.35">
      <c r="B212" s="128"/>
      <c r="C212" s="159"/>
      <c r="D212" s="188" t="str" cm="1">
        <f t="array" aca="1" ref="D212" ca="1">IFERROR(INDEX(skuAnker,MATCH(B212,descrizioneArtAnker,0)),"")</f>
        <v/>
      </c>
      <c r="E212" s="192" t="str">
        <f t="shared" si="19"/>
        <v/>
      </c>
      <c r="F212" s="196" t="str">
        <f t="shared" si="22"/>
        <v/>
      </c>
      <c r="G212" s="177" t="str">
        <f t="shared" si="20"/>
        <v/>
      </c>
      <c r="H212" s="154" t="str">
        <f t="shared" ca="1" si="21"/>
        <v/>
      </c>
      <c r="I212" s="154"/>
      <c r="J212" s="167" t="str">
        <f t="shared" si="23"/>
        <v/>
      </c>
      <c r="K212" s="174" t="str">
        <f t="shared" si="24"/>
        <v/>
      </c>
    </row>
    <row r="213" spans="2:11" x14ac:dyDescent="0.35">
      <c r="B213" s="128"/>
      <c r="C213" s="159"/>
      <c r="D213" s="188" t="str" cm="1">
        <f t="array" aca="1" ref="D213" ca="1">IFERROR(INDEX(skuAnker,MATCH(B213,descrizioneArtAnker,0)),"")</f>
        <v/>
      </c>
      <c r="E213" s="192" t="str">
        <f t="shared" si="19"/>
        <v/>
      </c>
      <c r="F213" s="196" t="str">
        <f t="shared" si="22"/>
        <v/>
      </c>
      <c r="G213" s="177" t="str">
        <f t="shared" si="20"/>
        <v/>
      </c>
      <c r="H213" s="154" t="str">
        <f t="shared" ca="1" si="21"/>
        <v/>
      </c>
      <c r="I213" s="154"/>
      <c r="J213" s="167" t="str">
        <f t="shared" si="23"/>
        <v/>
      </c>
      <c r="K213" s="174" t="str">
        <f t="shared" si="24"/>
        <v/>
      </c>
    </row>
    <row r="214" spans="2:11" x14ac:dyDescent="0.35">
      <c r="B214" s="128"/>
      <c r="C214" s="159"/>
      <c r="D214" s="188" t="str" cm="1">
        <f t="array" aca="1" ref="D214" ca="1">IFERROR(INDEX(skuAnker,MATCH(B214,descrizioneArtAnker,0)),"")</f>
        <v/>
      </c>
      <c r="E214" s="192" t="str">
        <f t="shared" si="19"/>
        <v/>
      </c>
      <c r="F214" s="196" t="str">
        <f t="shared" si="22"/>
        <v/>
      </c>
      <c r="G214" s="177" t="str">
        <f t="shared" si="20"/>
        <v/>
      </c>
      <c r="H214" s="154" t="str">
        <f t="shared" ca="1" si="21"/>
        <v/>
      </c>
      <c r="I214" s="154"/>
      <c r="J214" s="167" t="str">
        <f t="shared" si="23"/>
        <v/>
      </c>
      <c r="K214" s="174" t="str">
        <f t="shared" si="24"/>
        <v/>
      </c>
    </row>
    <row r="215" spans="2:11" x14ac:dyDescent="0.35">
      <c r="B215" s="128"/>
      <c r="C215" s="159"/>
      <c r="D215" s="188" t="str" cm="1">
        <f t="array" aca="1" ref="D215" ca="1">IFERROR(INDEX(skuAnker,MATCH(B215,descrizioneArtAnker,0)),"")</f>
        <v/>
      </c>
      <c r="E215" s="192" t="str">
        <f t="shared" si="19"/>
        <v/>
      </c>
      <c r="F215" s="196" t="str">
        <f t="shared" si="22"/>
        <v/>
      </c>
      <c r="G215" s="177" t="str">
        <f t="shared" si="20"/>
        <v/>
      </c>
      <c r="H215" s="154" t="str">
        <f t="shared" ca="1" si="21"/>
        <v/>
      </c>
      <c r="I215" s="154"/>
      <c r="J215" s="167" t="str">
        <f t="shared" si="23"/>
        <v/>
      </c>
      <c r="K215" s="174" t="str">
        <f t="shared" si="24"/>
        <v/>
      </c>
    </row>
    <row r="216" spans="2:11" x14ac:dyDescent="0.35">
      <c r="B216" s="128"/>
      <c r="C216" s="159"/>
      <c r="D216" s="188" t="str" cm="1">
        <f t="array" aca="1" ref="D216" ca="1">IFERROR(INDEX(skuAnker,MATCH(B216,descrizioneArtAnker,0)),"")</f>
        <v/>
      </c>
      <c r="E216" s="192" t="str">
        <f t="shared" si="19"/>
        <v/>
      </c>
      <c r="F216" s="196" t="str">
        <f t="shared" si="22"/>
        <v/>
      </c>
      <c r="G216" s="177" t="str">
        <f t="shared" si="20"/>
        <v/>
      </c>
      <c r="H216" s="154" t="str">
        <f t="shared" ca="1" si="21"/>
        <v/>
      </c>
      <c r="I216" s="154"/>
      <c r="J216" s="167" t="str">
        <f t="shared" si="23"/>
        <v/>
      </c>
      <c r="K216" s="174" t="str">
        <f t="shared" si="24"/>
        <v/>
      </c>
    </row>
    <row r="217" spans="2:11" x14ac:dyDescent="0.35">
      <c r="B217" s="128"/>
      <c r="C217" s="159"/>
      <c r="D217" s="188" t="str" cm="1">
        <f t="array" aca="1" ref="D217" ca="1">IFERROR(INDEX(skuAnker,MATCH(B217,descrizioneArtAnker,0)),"")</f>
        <v/>
      </c>
      <c r="E217" s="192" t="str">
        <f t="shared" si="19"/>
        <v/>
      </c>
      <c r="F217" s="196" t="str">
        <f t="shared" si="22"/>
        <v/>
      </c>
      <c r="G217" s="177" t="str">
        <f t="shared" si="20"/>
        <v/>
      </c>
      <c r="H217" s="154" t="str">
        <f t="shared" ca="1" si="21"/>
        <v/>
      </c>
      <c r="I217" s="154"/>
      <c r="J217" s="167" t="str">
        <f t="shared" si="23"/>
        <v/>
      </c>
      <c r="K217" s="174" t="str">
        <f t="shared" si="24"/>
        <v/>
      </c>
    </row>
    <row r="218" spans="2:11" x14ac:dyDescent="0.35">
      <c r="B218" s="128"/>
      <c r="C218" s="159"/>
      <c r="D218" s="188" t="str" cm="1">
        <f t="array" aca="1" ref="D218" ca="1">IFERROR(INDEX(skuAnker,MATCH(B218,descrizioneArtAnker,0)),"")</f>
        <v/>
      </c>
      <c r="E218" s="192" t="str">
        <f t="shared" si="19"/>
        <v/>
      </c>
      <c r="F218" s="196" t="str">
        <f t="shared" si="22"/>
        <v/>
      </c>
      <c r="G218" s="177" t="str">
        <f t="shared" si="20"/>
        <v/>
      </c>
      <c r="H218" s="154" t="str">
        <f t="shared" ca="1" si="21"/>
        <v/>
      </c>
      <c r="I218" s="154"/>
      <c r="J218" s="167" t="str">
        <f t="shared" si="23"/>
        <v/>
      </c>
      <c r="K218" s="174" t="str">
        <f t="shared" si="24"/>
        <v/>
      </c>
    </row>
    <row r="219" spans="2:11" x14ac:dyDescent="0.35">
      <c r="B219" s="128"/>
      <c r="C219" s="159"/>
      <c r="D219" s="188" t="str" cm="1">
        <f t="array" aca="1" ref="D219" ca="1">IFERROR(INDEX(skuAnker,MATCH(B219,descrizioneArtAnker,0)),"")</f>
        <v/>
      </c>
      <c r="E219" s="192" t="str">
        <f t="shared" si="19"/>
        <v/>
      </c>
      <c r="F219" s="196" t="str">
        <f t="shared" si="22"/>
        <v/>
      </c>
      <c r="G219" s="177" t="str">
        <f t="shared" si="20"/>
        <v/>
      </c>
      <c r="H219" s="154" t="str">
        <f t="shared" ca="1" si="21"/>
        <v/>
      </c>
      <c r="I219" s="154"/>
      <c r="J219" s="167" t="str">
        <f t="shared" si="23"/>
        <v/>
      </c>
      <c r="K219" s="174" t="str">
        <f t="shared" si="24"/>
        <v/>
      </c>
    </row>
    <row r="220" spans="2:11" x14ac:dyDescent="0.35">
      <c r="B220" s="128"/>
      <c r="C220" s="159"/>
      <c r="D220" s="188" t="str" cm="1">
        <f t="array" aca="1" ref="D220" ca="1">IFERROR(INDEX(skuAnker,MATCH(B220,descrizioneArtAnker,0)),"")</f>
        <v/>
      </c>
      <c r="E220" s="192" t="str">
        <f t="shared" si="19"/>
        <v/>
      </c>
      <c r="F220" s="196" t="str">
        <f t="shared" si="22"/>
        <v/>
      </c>
      <c r="G220" s="177" t="str">
        <f t="shared" si="20"/>
        <v/>
      </c>
      <c r="H220" s="154" t="str">
        <f t="shared" ca="1" si="21"/>
        <v/>
      </c>
      <c r="I220" s="154"/>
      <c r="J220" s="167" t="str">
        <f t="shared" si="23"/>
        <v/>
      </c>
      <c r="K220" s="174" t="str">
        <f t="shared" si="24"/>
        <v/>
      </c>
    </row>
    <row r="221" spans="2:11" x14ac:dyDescent="0.35">
      <c r="B221" s="128"/>
      <c r="C221" s="159"/>
      <c r="D221" s="188" t="str" cm="1">
        <f t="array" aca="1" ref="D221" ca="1">IFERROR(INDEX(skuAnker,MATCH(B221,descrizioneArtAnker,0)),"")</f>
        <v/>
      </c>
      <c r="E221" s="192" t="str">
        <f t="shared" si="19"/>
        <v/>
      </c>
      <c r="F221" s="196" t="str">
        <f t="shared" si="22"/>
        <v/>
      </c>
      <c r="G221" s="177" t="str">
        <f t="shared" si="20"/>
        <v/>
      </c>
      <c r="H221" s="154" t="str">
        <f t="shared" ca="1" si="21"/>
        <v/>
      </c>
      <c r="I221" s="154"/>
      <c r="J221" s="167" t="str">
        <f t="shared" si="23"/>
        <v/>
      </c>
      <c r="K221" s="174" t="str">
        <f t="shared" si="24"/>
        <v/>
      </c>
    </row>
    <row r="222" spans="2:11" x14ac:dyDescent="0.35">
      <c r="B222" s="128"/>
      <c r="C222" s="159"/>
      <c r="D222" s="188" t="str" cm="1">
        <f t="array" aca="1" ref="D222" ca="1">IFERROR(INDEX(skuAnker,MATCH(B222,descrizioneArtAnker,0)),"")</f>
        <v/>
      </c>
      <c r="E222" s="192" t="str">
        <f t="shared" si="19"/>
        <v/>
      </c>
      <c r="F222" s="196" t="str">
        <f t="shared" si="22"/>
        <v/>
      </c>
      <c r="G222" s="177" t="str">
        <f t="shared" si="20"/>
        <v/>
      </c>
      <c r="H222" s="154" t="str">
        <f t="shared" ca="1" si="21"/>
        <v/>
      </c>
      <c r="I222" s="154"/>
      <c r="J222" s="167" t="str">
        <f t="shared" si="23"/>
        <v/>
      </c>
      <c r="K222" s="174" t="str">
        <f t="shared" si="24"/>
        <v/>
      </c>
    </row>
    <row r="223" spans="2:11" x14ac:dyDescent="0.35">
      <c r="B223" s="128"/>
      <c r="C223" s="159"/>
      <c r="D223" s="188" t="str" cm="1">
        <f t="array" aca="1" ref="D223" ca="1">IFERROR(INDEX(skuAnker,MATCH(B223,descrizioneArtAnker,0)),"")</f>
        <v/>
      </c>
      <c r="E223" s="192" t="str">
        <f t="shared" si="19"/>
        <v/>
      </c>
      <c r="F223" s="196" t="str">
        <f t="shared" si="22"/>
        <v/>
      </c>
      <c r="G223" s="177" t="str">
        <f t="shared" si="20"/>
        <v/>
      </c>
      <c r="H223" s="154" t="str">
        <f t="shared" ca="1" si="21"/>
        <v/>
      </c>
      <c r="I223" s="154"/>
      <c r="J223" s="167" t="str">
        <f t="shared" si="23"/>
        <v/>
      </c>
      <c r="K223" s="174" t="str">
        <f t="shared" si="24"/>
        <v/>
      </c>
    </row>
    <row r="224" spans="2:11" x14ac:dyDescent="0.35">
      <c r="B224" s="128"/>
      <c r="C224" s="159"/>
      <c r="D224" s="188" t="str" cm="1">
        <f t="array" aca="1" ref="D224" ca="1">IFERROR(INDEX(skuAnker,MATCH(B224,descrizioneArtAnker,0)),"")</f>
        <v/>
      </c>
      <c r="E224" s="192" t="str">
        <f t="shared" si="19"/>
        <v/>
      </c>
      <c r="F224" s="196" t="str">
        <f t="shared" si="22"/>
        <v/>
      </c>
      <c r="G224" s="177" t="str">
        <f t="shared" si="20"/>
        <v/>
      </c>
      <c r="H224" s="154" t="str">
        <f t="shared" ca="1" si="21"/>
        <v/>
      </c>
      <c r="I224" s="154"/>
      <c r="J224" s="167" t="str">
        <f t="shared" si="23"/>
        <v/>
      </c>
      <c r="K224" s="174" t="str">
        <f t="shared" si="24"/>
        <v/>
      </c>
    </row>
    <row r="225" spans="2:11" x14ac:dyDescent="0.35">
      <c r="B225" s="128"/>
      <c r="C225" s="159"/>
      <c r="D225" s="188" t="str" cm="1">
        <f t="array" aca="1" ref="D225" ca="1">IFERROR(INDEX(skuAnker,MATCH(B225,descrizioneArtAnker,0)),"")</f>
        <v/>
      </c>
      <c r="E225" s="192" t="str">
        <f t="shared" si="19"/>
        <v/>
      </c>
      <c r="F225" s="196" t="str">
        <f t="shared" si="22"/>
        <v/>
      </c>
      <c r="G225" s="177" t="str">
        <f t="shared" si="20"/>
        <v/>
      </c>
      <c r="H225" s="154" t="str">
        <f t="shared" ca="1" si="21"/>
        <v/>
      </c>
      <c r="I225" s="154"/>
      <c r="J225" s="167" t="str">
        <f t="shared" si="23"/>
        <v/>
      </c>
      <c r="K225" s="174" t="str">
        <f t="shared" si="24"/>
        <v/>
      </c>
    </row>
    <row r="226" spans="2:11" x14ac:dyDescent="0.35">
      <c r="B226" s="128"/>
      <c r="C226" s="159"/>
      <c r="D226" s="188" t="str" cm="1">
        <f t="array" aca="1" ref="D226" ca="1">IFERROR(INDEX(skuAnker,MATCH(B226,descrizioneArtAnker,0)),"")</f>
        <v/>
      </c>
      <c r="E226" s="192" t="str">
        <f t="shared" si="19"/>
        <v/>
      </c>
      <c r="F226" s="196" t="str">
        <f t="shared" si="22"/>
        <v/>
      </c>
      <c r="G226" s="177" t="str">
        <f t="shared" si="20"/>
        <v/>
      </c>
      <c r="H226" s="154" t="str">
        <f t="shared" ca="1" si="21"/>
        <v/>
      </c>
      <c r="I226" s="154"/>
      <c r="J226" s="167" t="str">
        <f t="shared" si="23"/>
        <v/>
      </c>
      <c r="K226" s="174" t="str">
        <f t="shared" si="24"/>
        <v/>
      </c>
    </row>
    <row r="227" spans="2:11" x14ac:dyDescent="0.35">
      <c r="B227" s="128"/>
      <c r="C227" s="159"/>
      <c r="D227" s="188" t="str" cm="1">
        <f t="array" aca="1" ref="D227" ca="1">IFERROR(INDEX(skuAnker,MATCH(B227,descrizioneArtAnker,0)),"")</f>
        <v/>
      </c>
      <c r="E227" s="192" t="str">
        <f t="shared" si="19"/>
        <v/>
      </c>
      <c r="F227" s="196" t="str">
        <f t="shared" si="22"/>
        <v/>
      </c>
      <c r="G227" s="177" t="str">
        <f t="shared" si="20"/>
        <v/>
      </c>
      <c r="H227" s="154" t="str">
        <f t="shared" ca="1" si="21"/>
        <v/>
      </c>
      <c r="I227" s="154"/>
      <c r="J227" s="167" t="str">
        <f t="shared" si="23"/>
        <v/>
      </c>
      <c r="K227" s="174" t="str">
        <f t="shared" si="24"/>
        <v/>
      </c>
    </row>
    <row r="228" spans="2:11" x14ac:dyDescent="0.35">
      <c r="B228" s="128"/>
      <c r="C228" s="159"/>
      <c r="D228" s="188" t="str" cm="1">
        <f t="array" aca="1" ref="D228" ca="1">IFERROR(INDEX(skuAnker,MATCH(B228,descrizioneArtAnker,0)),"")</f>
        <v/>
      </c>
      <c r="E228" s="192" t="str">
        <f t="shared" si="19"/>
        <v/>
      </c>
      <c r="F228" s="196" t="str">
        <f t="shared" si="22"/>
        <v/>
      </c>
      <c r="G228" s="177" t="str">
        <f t="shared" si="20"/>
        <v/>
      </c>
      <c r="H228" s="154" t="str">
        <f t="shared" ca="1" si="21"/>
        <v/>
      </c>
      <c r="I228" s="154"/>
      <c r="J228" s="167" t="str">
        <f t="shared" si="23"/>
        <v/>
      </c>
      <c r="K228" s="174" t="str">
        <f t="shared" si="24"/>
        <v/>
      </c>
    </row>
    <row r="229" spans="2:11" x14ac:dyDescent="0.35">
      <c r="B229" s="128"/>
      <c r="C229" s="159"/>
      <c r="D229" s="188" t="str" cm="1">
        <f t="array" aca="1" ref="D229" ca="1">IFERROR(INDEX(skuAnker,MATCH(B229,descrizioneArtAnker,0)),"")</f>
        <v/>
      </c>
      <c r="E229" s="192" t="str">
        <f t="shared" si="19"/>
        <v/>
      </c>
      <c r="F229" s="196" t="str">
        <f t="shared" si="22"/>
        <v/>
      </c>
      <c r="G229" s="177" t="str">
        <f t="shared" si="20"/>
        <v/>
      </c>
      <c r="H229" s="154" t="str">
        <f t="shared" ca="1" si="21"/>
        <v/>
      </c>
      <c r="I229" s="154"/>
      <c r="J229" s="167" t="str">
        <f t="shared" si="23"/>
        <v/>
      </c>
      <c r="K229" s="174" t="str">
        <f t="shared" si="24"/>
        <v/>
      </c>
    </row>
    <row r="230" spans="2:11" x14ac:dyDescent="0.35">
      <c r="B230" s="128"/>
      <c r="C230" s="159"/>
      <c r="D230" s="188" t="str" cm="1">
        <f t="array" aca="1" ref="D230" ca="1">IFERROR(INDEX(skuAnker,MATCH(B230,descrizioneArtAnker,0)),"")</f>
        <v/>
      </c>
      <c r="E230" s="192" t="str">
        <f t="shared" si="19"/>
        <v/>
      </c>
      <c r="F230" s="196" t="str">
        <f t="shared" si="22"/>
        <v/>
      </c>
      <c r="G230" s="177" t="str">
        <f t="shared" si="20"/>
        <v/>
      </c>
      <c r="H230" s="154" t="str">
        <f t="shared" ca="1" si="21"/>
        <v/>
      </c>
      <c r="I230" s="154"/>
      <c r="J230" s="167" t="str">
        <f t="shared" si="23"/>
        <v/>
      </c>
      <c r="K230" s="174" t="str">
        <f t="shared" si="24"/>
        <v/>
      </c>
    </row>
    <row r="231" spans="2:11" x14ac:dyDescent="0.35">
      <c r="B231" s="128"/>
      <c r="C231" s="159"/>
      <c r="D231" s="188" t="str" cm="1">
        <f t="array" aca="1" ref="D231" ca="1">IFERROR(INDEX(skuAnker,MATCH(B231,descrizioneArtAnker,0)),"")</f>
        <v/>
      </c>
      <c r="E231" s="192" t="str">
        <f t="shared" si="19"/>
        <v/>
      </c>
      <c r="F231" s="196" t="str">
        <f t="shared" si="22"/>
        <v/>
      </c>
      <c r="G231" s="177" t="str">
        <f t="shared" si="20"/>
        <v/>
      </c>
      <c r="H231" s="154" t="str">
        <f t="shared" ca="1" si="21"/>
        <v/>
      </c>
      <c r="I231" s="154"/>
      <c r="J231" s="167" t="str">
        <f t="shared" si="23"/>
        <v/>
      </c>
      <c r="K231" s="174" t="str">
        <f t="shared" si="24"/>
        <v/>
      </c>
    </row>
    <row r="232" spans="2:11" x14ac:dyDescent="0.35">
      <c r="B232" s="128"/>
      <c r="C232" s="159"/>
      <c r="D232" s="188" t="str" cm="1">
        <f t="array" aca="1" ref="D232" ca="1">IFERROR(INDEX(skuAnker,MATCH(B232,descrizioneArtAnker,0)),"")</f>
        <v/>
      </c>
      <c r="E232" s="192" t="str">
        <f t="shared" si="19"/>
        <v/>
      </c>
      <c r="F232" s="196" t="str">
        <f t="shared" si="22"/>
        <v/>
      </c>
      <c r="G232" s="177" t="str">
        <f t="shared" si="20"/>
        <v/>
      </c>
      <c r="H232" s="154" t="str">
        <f t="shared" ca="1" si="21"/>
        <v/>
      </c>
      <c r="I232" s="154"/>
      <c r="J232" s="167" t="str">
        <f t="shared" si="23"/>
        <v/>
      </c>
      <c r="K232" s="174" t="str">
        <f t="shared" si="24"/>
        <v/>
      </c>
    </row>
    <row r="233" spans="2:11" x14ac:dyDescent="0.35">
      <c r="B233" s="128"/>
      <c r="C233" s="159"/>
      <c r="D233" s="188" t="str" cm="1">
        <f t="array" aca="1" ref="D233" ca="1">IFERROR(INDEX(skuAnker,MATCH(B233,descrizioneArtAnker,0)),"")</f>
        <v/>
      </c>
      <c r="E233" s="192" t="str">
        <f t="shared" si="19"/>
        <v/>
      </c>
      <c r="F233" s="196" t="str">
        <f t="shared" si="22"/>
        <v/>
      </c>
      <c r="G233" s="177" t="str">
        <f t="shared" si="20"/>
        <v/>
      </c>
      <c r="H233" s="154" t="str">
        <f t="shared" ca="1" si="21"/>
        <v/>
      </c>
      <c r="I233" s="154"/>
      <c r="J233" s="167" t="str">
        <f t="shared" si="23"/>
        <v/>
      </c>
      <c r="K233" s="174" t="str">
        <f t="shared" si="24"/>
        <v/>
      </c>
    </row>
    <row r="234" spans="2:11" x14ac:dyDescent="0.35">
      <c r="B234" s="128"/>
      <c r="C234" s="159"/>
      <c r="D234" s="188" t="str" cm="1">
        <f t="array" aca="1" ref="D234" ca="1">IFERROR(INDEX(skuAnker,MATCH(B234,descrizioneArtAnker,0)),"")</f>
        <v/>
      </c>
      <c r="E234" s="192" t="str">
        <f t="shared" si="19"/>
        <v/>
      </c>
      <c r="F234" s="196" t="str">
        <f t="shared" si="22"/>
        <v/>
      </c>
      <c r="G234" s="177" t="str">
        <f t="shared" si="20"/>
        <v/>
      </c>
      <c r="H234" s="154" t="str">
        <f t="shared" ca="1" si="21"/>
        <v/>
      </c>
      <c r="I234" s="154"/>
      <c r="J234" s="167" t="str">
        <f t="shared" si="23"/>
        <v/>
      </c>
      <c r="K234" s="174" t="str">
        <f t="shared" si="24"/>
        <v/>
      </c>
    </row>
    <row r="235" spans="2:11" x14ac:dyDescent="0.35">
      <c r="B235" s="128"/>
      <c r="C235" s="159"/>
      <c r="D235" s="188" t="str" cm="1">
        <f t="array" aca="1" ref="D235" ca="1">IFERROR(INDEX(skuAnker,MATCH(B235,descrizioneArtAnker,0)),"")</f>
        <v/>
      </c>
      <c r="E235" s="192" t="str">
        <f t="shared" si="19"/>
        <v/>
      </c>
      <c r="F235" s="196" t="str">
        <f t="shared" si="22"/>
        <v/>
      </c>
      <c r="G235" s="177" t="str">
        <f t="shared" si="20"/>
        <v/>
      </c>
      <c r="H235" s="154" t="str">
        <f t="shared" ca="1" si="21"/>
        <v/>
      </c>
      <c r="I235" s="154"/>
      <c r="J235" s="167" t="str">
        <f t="shared" si="23"/>
        <v/>
      </c>
      <c r="K235" s="174" t="str">
        <f t="shared" si="24"/>
        <v/>
      </c>
    </row>
    <row r="236" spans="2:11" x14ac:dyDescent="0.35">
      <c r="B236" s="128"/>
      <c r="C236" s="159"/>
      <c r="D236" s="188" t="str" cm="1">
        <f t="array" aca="1" ref="D236" ca="1">IFERROR(INDEX(skuAnker,MATCH(B236,descrizioneArtAnker,0)),"")</f>
        <v/>
      </c>
      <c r="E236" s="192" t="str">
        <f t="shared" si="19"/>
        <v/>
      </c>
      <c r="F236" s="196" t="str">
        <f t="shared" si="22"/>
        <v/>
      </c>
      <c r="G236" s="177" t="str">
        <f t="shared" si="20"/>
        <v/>
      </c>
      <c r="H236" s="154" t="str">
        <f t="shared" ca="1" si="21"/>
        <v/>
      </c>
      <c r="I236" s="154"/>
      <c r="J236" s="167" t="str">
        <f t="shared" si="23"/>
        <v/>
      </c>
      <c r="K236" s="174" t="str">
        <f t="shared" si="24"/>
        <v/>
      </c>
    </row>
    <row r="237" spans="2:11" x14ac:dyDescent="0.35">
      <c r="B237" s="128"/>
      <c r="C237" s="159"/>
      <c r="D237" s="188" t="str" cm="1">
        <f t="array" aca="1" ref="D237" ca="1">IFERROR(INDEX(skuAnker,MATCH(B237,descrizioneArtAnker,0)),"")</f>
        <v/>
      </c>
      <c r="E237" s="192" t="str">
        <f t="shared" si="19"/>
        <v/>
      </c>
      <c r="F237" s="196" t="str">
        <f t="shared" si="22"/>
        <v/>
      </c>
      <c r="G237" s="177" t="str">
        <f t="shared" si="20"/>
        <v/>
      </c>
      <c r="H237" s="154" t="str">
        <f t="shared" ca="1" si="21"/>
        <v/>
      </c>
      <c r="I237" s="154"/>
      <c r="J237" s="167" t="str">
        <f t="shared" si="23"/>
        <v/>
      </c>
      <c r="K237" s="174" t="str">
        <f t="shared" si="24"/>
        <v/>
      </c>
    </row>
    <row r="238" spans="2:11" x14ac:dyDescent="0.35">
      <c r="B238" s="128"/>
      <c r="C238" s="159"/>
      <c r="D238" s="188" t="str" cm="1">
        <f t="array" aca="1" ref="D238" ca="1">IFERROR(INDEX(skuAnker,MATCH(B238,descrizioneArtAnker,0)),"")</f>
        <v/>
      </c>
      <c r="E238" s="192" t="str">
        <f t="shared" si="19"/>
        <v/>
      </c>
      <c r="F238" s="196" t="str">
        <f t="shared" si="22"/>
        <v/>
      </c>
      <c r="G238" s="177" t="str">
        <f t="shared" si="20"/>
        <v/>
      </c>
      <c r="H238" s="154" t="str">
        <f t="shared" ca="1" si="21"/>
        <v/>
      </c>
      <c r="I238" s="154"/>
      <c r="J238" s="167" t="str">
        <f t="shared" si="23"/>
        <v/>
      </c>
      <c r="K238" s="174" t="str">
        <f t="shared" si="24"/>
        <v/>
      </c>
    </row>
    <row r="239" spans="2:11" x14ac:dyDescent="0.35">
      <c r="B239" s="128"/>
      <c r="C239" s="159"/>
      <c r="D239" s="188" t="str" cm="1">
        <f t="array" aca="1" ref="D239" ca="1">IFERROR(INDEX(skuAnker,MATCH(B239,descrizioneArtAnker,0)),"")</f>
        <v/>
      </c>
      <c r="E239" s="192" t="str">
        <f t="shared" si="19"/>
        <v/>
      </c>
      <c r="F239" s="196" t="str">
        <f t="shared" si="22"/>
        <v/>
      </c>
      <c r="G239" s="177" t="str">
        <f t="shared" si="20"/>
        <v/>
      </c>
      <c r="H239" s="154" t="str">
        <f t="shared" ca="1" si="21"/>
        <v/>
      </c>
      <c r="I239" s="154"/>
      <c r="J239" s="167" t="str">
        <f t="shared" si="23"/>
        <v/>
      </c>
      <c r="K239" s="174" t="str">
        <f t="shared" si="24"/>
        <v/>
      </c>
    </row>
    <row r="240" spans="2:11" x14ac:dyDescent="0.35">
      <c r="B240" s="128"/>
      <c r="C240" s="159"/>
      <c r="D240" s="188" t="str" cm="1">
        <f t="array" aca="1" ref="D240" ca="1">IFERROR(INDEX(skuAnker,MATCH(B240,descrizioneArtAnker,0)),"")</f>
        <v/>
      </c>
      <c r="E240" s="192" t="str">
        <f t="shared" si="19"/>
        <v/>
      </c>
      <c r="F240" s="196" t="str">
        <f t="shared" si="22"/>
        <v/>
      </c>
      <c r="G240" s="177" t="str">
        <f t="shared" si="20"/>
        <v/>
      </c>
      <c r="H240" s="154" t="str">
        <f t="shared" ca="1" si="21"/>
        <v/>
      </c>
      <c r="I240" s="154"/>
      <c r="J240" s="167" t="str">
        <f t="shared" si="23"/>
        <v/>
      </c>
      <c r="K240" s="174" t="str">
        <f t="shared" si="24"/>
        <v/>
      </c>
    </row>
    <row r="241" spans="2:11" x14ac:dyDescent="0.35">
      <c r="B241" s="128"/>
      <c r="C241" s="159"/>
      <c r="D241" s="188" t="str" cm="1">
        <f t="array" aca="1" ref="D241" ca="1">IFERROR(INDEX(skuAnker,MATCH(B241,descrizioneArtAnker,0)),"")</f>
        <v/>
      </c>
      <c r="E241" s="192" t="str">
        <f t="shared" si="19"/>
        <v/>
      </c>
      <c r="F241" s="196" t="str">
        <f t="shared" si="22"/>
        <v/>
      </c>
      <c r="G241" s="177" t="str">
        <f t="shared" si="20"/>
        <v/>
      </c>
      <c r="H241" s="154" t="str">
        <f t="shared" ca="1" si="21"/>
        <v/>
      </c>
      <c r="I241" s="154"/>
      <c r="J241" s="167" t="str">
        <f t="shared" si="23"/>
        <v/>
      </c>
      <c r="K241" s="174" t="str">
        <f t="shared" si="24"/>
        <v/>
      </c>
    </row>
    <row r="242" spans="2:11" x14ac:dyDescent="0.35">
      <c r="B242" s="128"/>
      <c r="C242" s="159"/>
      <c r="D242" s="188" t="str" cm="1">
        <f t="array" aca="1" ref="D242" ca="1">IFERROR(INDEX(skuAnker,MATCH(B242,descrizioneArtAnker,0)),"")</f>
        <v/>
      </c>
      <c r="E242" s="192" t="str">
        <f t="shared" si="19"/>
        <v/>
      </c>
      <c r="F242" s="196" t="str">
        <f t="shared" si="22"/>
        <v/>
      </c>
      <c r="G242" s="177" t="str">
        <f t="shared" si="20"/>
        <v/>
      </c>
      <c r="H242" s="154" t="str">
        <f t="shared" ca="1" si="21"/>
        <v/>
      </c>
      <c r="I242" s="154"/>
      <c r="J242" s="167" t="str">
        <f t="shared" si="23"/>
        <v/>
      </c>
      <c r="K242" s="174" t="str">
        <f t="shared" si="24"/>
        <v/>
      </c>
    </row>
    <row r="243" spans="2:11" x14ac:dyDescent="0.35">
      <c r="B243" s="128"/>
      <c r="C243" s="159"/>
      <c r="D243" s="188" t="str" cm="1">
        <f t="array" aca="1" ref="D243" ca="1">IFERROR(INDEX(skuAnker,MATCH(B243,descrizioneArtAnker,0)),"")</f>
        <v/>
      </c>
      <c r="E243" s="192" t="str">
        <f t="shared" si="19"/>
        <v/>
      </c>
      <c r="F243" s="196" t="str">
        <f t="shared" si="22"/>
        <v/>
      </c>
      <c r="G243" s="177" t="str">
        <f t="shared" si="20"/>
        <v/>
      </c>
      <c r="H243" s="154" t="str">
        <f t="shared" ca="1" si="21"/>
        <v/>
      </c>
      <c r="I243" s="154"/>
      <c r="J243" s="167" t="str">
        <f t="shared" si="23"/>
        <v/>
      </c>
      <c r="K243" s="174" t="str">
        <f t="shared" si="24"/>
        <v/>
      </c>
    </row>
    <row r="244" spans="2:11" x14ac:dyDescent="0.35">
      <c r="B244" s="128"/>
      <c r="C244" s="159"/>
      <c r="D244" s="188" t="str" cm="1">
        <f t="array" aca="1" ref="D244" ca="1">IFERROR(INDEX(skuAnker,MATCH(B244,descrizioneArtAnker,0)),"")</f>
        <v/>
      </c>
      <c r="E244" s="192" t="str">
        <f t="shared" si="19"/>
        <v/>
      </c>
      <c r="F244" s="196" t="str">
        <f t="shared" si="22"/>
        <v/>
      </c>
      <c r="G244" s="177" t="str">
        <f t="shared" si="20"/>
        <v/>
      </c>
      <c r="H244" s="154" t="str">
        <f t="shared" ca="1" si="21"/>
        <v/>
      </c>
      <c r="I244" s="154"/>
      <c r="J244" s="167" t="str">
        <f t="shared" si="23"/>
        <v/>
      </c>
      <c r="K244" s="174" t="str">
        <f t="shared" si="24"/>
        <v/>
      </c>
    </row>
    <row r="245" spans="2:11" x14ac:dyDescent="0.35">
      <c r="B245" s="128"/>
      <c r="C245" s="159"/>
      <c r="D245" s="188" t="str" cm="1">
        <f t="array" aca="1" ref="D245" ca="1">IFERROR(INDEX(skuAnker,MATCH(B245,descrizioneArtAnker,0)),"")</f>
        <v/>
      </c>
      <c r="E245" s="192" t="str">
        <f t="shared" si="19"/>
        <v/>
      </c>
      <c r="F245" s="196" t="str">
        <f t="shared" si="22"/>
        <v/>
      </c>
      <c r="G245" s="177" t="str">
        <f t="shared" si="20"/>
        <v/>
      </c>
      <c r="H245" s="154" t="str">
        <f t="shared" ca="1" si="21"/>
        <v/>
      </c>
      <c r="I245" s="154"/>
      <c r="J245" s="167" t="str">
        <f t="shared" si="23"/>
        <v/>
      </c>
      <c r="K245" s="174" t="str">
        <f t="shared" si="24"/>
        <v/>
      </c>
    </row>
    <row r="246" spans="2:11" x14ac:dyDescent="0.35">
      <c r="B246" s="128"/>
      <c r="C246" s="159"/>
      <c r="D246" s="188" t="str" cm="1">
        <f t="array" aca="1" ref="D246" ca="1">IFERROR(INDEX(skuAnker,MATCH(B246,descrizioneArtAnker,0)),"")</f>
        <v/>
      </c>
      <c r="E246" s="192" t="str">
        <f t="shared" si="19"/>
        <v/>
      </c>
      <c r="F246" s="196" t="str">
        <f t="shared" si="22"/>
        <v/>
      </c>
      <c r="G246" s="177" t="str">
        <f t="shared" si="20"/>
        <v/>
      </c>
      <c r="H246" s="154" t="str">
        <f t="shared" ca="1" si="21"/>
        <v/>
      </c>
      <c r="I246" s="154"/>
      <c r="J246" s="167" t="str">
        <f t="shared" si="23"/>
        <v/>
      </c>
      <c r="K246" s="174" t="str">
        <f t="shared" si="24"/>
        <v/>
      </c>
    </row>
    <row r="247" spans="2:11" x14ac:dyDescent="0.35">
      <c r="B247" s="128"/>
      <c r="C247" s="159"/>
      <c r="D247" s="188" t="str" cm="1">
        <f t="array" aca="1" ref="D247" ca="1">IFERROR(INDEX(skuAnker,MATCH(B247,descrizioneArtAnker,0)),"")</f>
        <v/>
      </c>
      <c r="E247" s="192" t="str">
        <f t="shared" si="19"/>
        <v/>
      </c>
      <c r="F247" s="196" t="str">
        <f t="shared" si="22"/>
        <v/>
      </c>
      <c r="G247" s="177" t="str">
        <f t="shared" si="20"/>
        <v/>
      </c>
      <c r="H247" s="154" t="str">
        <f t="shared" ca="1" si="21"/>
        <v/>
      </c>
      <c r="I247" s="154"/>
      <c r="J247" s="167" t="str">
        <f t="shared" si="23"/>
        <v/>
      </c>
      <c r="K247" s="174" t="str">
        <f t="shared" si="24"/>
        <v/>
      </c>
    </row>
    <row r="248" spans="2:11" x14ac:dyDescent="0.35">
      <c r="B248" s="128"/>
      <c r="C248" s="159"/>
      <c r="D248" s="188" t="str" cm="1">
        <f t="array" aca="1" ref="D248" ca="1">IFERROR(INDEX(skuAnker,MATCH(B248,descrizioneArtAnker,0)),"")</f>
        <v/>
      </c>
      <c r="E248" s="192" t="str">
        <f t="shared" si="19"/>
        <v/>
      </c>
      <c r="F248" s="196" t="str">
        <f t="shared" si="22"/>
        <v/>
      </c>
      <c r="G248" s="177" t="str">
        <f t="shared" si="20"/>
        <v/>
      </c>
      <c r="H248" s="154" t="str">
        <f t="shared" ca="1" si="21"/>
        <v/>
      </c>
      <c r="I248" s="154"/>
      <c r="J248" s="167" t="str">
        <f t="shared" si="23"/>
        <v/>
      </c>
      <c r="K248" s="174" t="str">
        <f t="shared" si="24"/>
        <v/>
      </c>
    </row>
    <row r="249" spans="2:11" x14ac:dyDescent="0.35">
      <c r="B249" s="128"/>
      <c r="C249" s="159"/>
      <c r="D249" s="188" t="str" cm="1">
        <f t="array" aca="1" ref="D249" ca="1">IFERROR(INDEX(skuAnker,MATCH(B249,descrizioneArtAnker,0)),"")</f>
        <v/>
      </c>
      <c r="E249" s="192" t="str">
        <f t="shared" si="19"/>
        <v/>
      </c>
      <c r="F249" s="196" t="str">
        <f t="shared" si="22"/>
        <v/>
      </c>
      <c r="G249" s="177" t="str">
        <f t="shared" si="20"/>
        <v/>
      </c>
      <c r="H249" s="154" t="str">
        <f t="shared" ca="1" si="21"/>
        <v/>
      </c>
      <c r="I249" s="154"/>
      <c r="J249" s="167" t="str">
        <f t="shared" si="23"/>
        <v/>
      </c>
      <c r="K249" s="174" t="str">
        <f t="shared" si="24"/>
        <v/>
      </c>
    </row>
    <row r="250" spans="2:11" x14ac:dyDescent="0.35">
      <c r="B250" s="128"/>
      <c r="C250" s="159"/>
      <c r="D250" s="188" t="str" cm="1">
        <f t="array" aca="1" ref="D250" ca="1">IFERROR(INDEX(skuAnker,MATCH(B250,descrizioneArtAnker,0)),"")</f>
        <v/>
      </c>
      <c r="E250" s="192" t="str">
        <f t="shared" si="19"/>
        <v/>
      </c>
      <c r="F250" s="196" t="str">
        <f t="shared" si="22"/>
        <v/>
      </c>
      <c r="G250" s="177" t="str">
        <f t="shared" si="20"/>
        <v/>
      </c>
      <c r="H250" s="154" t="str">
        <f t="shared" ca="1" si="21"/>
        <v/>
      </c>
      <c r="I250" s="154"/>
      <c r="J250" s="167" t="str">
        <f t="shared" si="23"/>
        <v/>
      </c>
      <c r="K250" s="174" t="str">
        <f t="shared" si="24"/>
        <v/>
      </c>
    </row>
    <row r="251" spans="2:11" x14ac:dyDescent="0.35">
      <c r="B251" s="128"/>
      <c r="C251" s="159"/>
      <c r="D251" s="188" t="str" cm="1">
        <f t="array" aca="1" ref="D251" ca="1">IFERROR(INDEX(skuAnker,MATCH(B251,descrizioneArtAnker,0)),"")</f>
        <v/>
      </c>
      <c r="E251" s="192" t="str">
        <f t="shared" si="19"/>
        <v/>
      </c>
      <c r="F251" s="196" t="str">
        <f t="shared" si="22"/>
        <v/>
      </c>
      <c r="G251" s="177" t="str">
        <f t="shared" si="20"/>
        <v/>
      </c>
      <c r="H251" s="154" t="str">
        <f t="shared" ca="1" si="21"/>
        <v/>
      </c>
      <c r="I251" s="154"/>
      <c r="J251" s="167" t="str">
        <f t="shared" si="23"/>
        <v/>
      </c>
      <c r="K251" s="174" t="str">
        <f t="shared" si="24"/>
        <v/>
      </c>
    </row>
    <row r="252" spans="2:11" x14ac:dyDescent="0.35">
      <c r="B252" s="128"/>
      <c r="C252" s="159"/>
      <c r="D252" s="188" t="str" cm="1">
        <f t="array" aca="1" ref="D252" ca="1">IFERROR(INDEX(skuAnker,MATCH(B252,descrizioneArtAnker,0)),"")</f>
        <v/>
      </c>
      <c r="E252" s="192" t="str">
        <f t="shared" si="19"/>
        <v/>
      </c>
      <c r="F252" s="196" t="str">
        <f t="shared" si="22"/>
        <v/>
      </c>
      <c r="G252" s="177" t="str">
        <f t="shared" si="20"/>
        <v/>
      </c>
      <c r="H252" s="154" t="str">
        <f t="shared" ca="1" si="21"/>
        <v/>
      </c>
      <c r="I252" s="154"/>
      <c r="J252" s="167" t="str">
        <f t="shared" si="23"/>
        <v/>
      </c>
      <c r="K252" s="174" t="str">
        <f t="shared" si="24"/>
        <v/>
      </c>
    </row>
    <row r="253" spans="2:11" x14ac:dyDescent="0.35">
      <c r="B253" s="128"/>
      <c r="C253" s="159"/>
      <c r="D253" s="188" t="str" cm="1">
        <f t="array" aca="1" ref="D253" ca="1">IFERROR(INDEX(skuAnker,MATCH(B253,descrizioneArtAnker,0)),"")</f>
        <v/>
      </c>
      <c r="E253" s="192" t="str">
        <f t="shared" si="19"/>
        <v/>
      </c>
      <c r="F253" s="196" t="str">
        <f t="shared" si="22"/>
        <v/>
      </c>
      <c r="G253" s="177" t="str">
        <f t="shared" si="20"/>
        <v/>
      </c>
      <c r="H253" s="154" t="str">
        <f t="shared" ca="1" si="21"/>
        <v/>
      </c>
      <c r="I253" s="154"/>
      <c r="J253" s="167" t="str">
        <f t="shared" si="23"/>
        <v/>
      </c>
      <c r="K253" s="174" t="str">
        <f t="shared" si="24"/>
        <v/>
      </c>
    </row>
    <row r="254" spans="2:11" x14ac:dyDescent="0.35">
      <c r="B254" s="128"/>
      <c r="C254" s="159"/>
      <c r="D254" s="188" t="str" cm="1">
        <f t="array" aca="1" ref="D254" ca="1">IFERROR(INDEX(skuAnker,MATCH(B254,descrizioneArtAnker,0)),"")</f>
        <v/>
      </c>
      <c r="E254" s="192" t="str">
        <f t="shared" si="19"/>
        <v/>
      </c>
      <c r="F254" s="196" t="str">
        <f t="shared" si="22"/>
        <v/>
      </c>
      <c r="G254" s="177" t="str">
        <f t="shared" si="20"/>
        <v/>
      </c>
      <c r="H254" s="154" t="str">
        <f t="shared" ca="1" si="21"/>
        <v/>
      </c>
      <c r="I254" s="154"/>
      <c r="J254" s="167" t="str">
        <f t="shared" si="23"/>
        <v/>
      </c>
      <c r="K254" s="174" t="str">
        <f t="shared" si="24"/>
        <v/>
      </c>
    </row>
    <row r="255" spans="2:11" x14ac:dyDescent="0.35">
      <c r="B255" s="128"/>
      <c r="C255" s="159"/>
      <c r="D255" s="188" t="str" cm="1">
        <f t="array" aca="1" ref="D255" ca="1">IFERROR(INDEX(skuAnker,MATCH(B255,descrizioneArtAnker,0)),"")</f>
        <v/>
      </c>
      <c r="E255" s="192" t="str">
        <f t="shared" si="19"/>
        <v/>
      </c>
      <c r="F255" s="196" t="str">
        <f t="shared" si="22"/>
        <v/>
      </c>
      <c r="G255" s="177" t="str">
        <f t="shared" si="20"/>
        <v/>
      </c>
      <c r="H255" s="154" t="str">
        <f t="shared" ca="1" si="21"/>
        <v/>
      </c>
      <c r="I255" s="154"/>
      <c r="J255" s="167" t="str">
        <f t="shared" si="23"/>
        <v/>
      </c>
      <c r="K255" s="174" t="str">
        <f t="shared" si="24"/>
        <v/>
      </c>
    </row>
    <row r="256" spans="2:11" x14ac:dyDescent="0.35">
      <c r="B256" s="128"/>
      <c r="C256" s="159"/>
      <c r="D256" s="188" t="str" cm="1">
        <f t="array" aca="1" ref="D256" ca="1">IFERROR(INDEX(skuAnker,MATCH(B256,descrizioneArtAnker,0)),"")</f>
        <v/>
      </c>
      <c r="E256" s="192" t="str">
        <f t="shared" si="19"/>
        <v/>
      </c>
      <c r="F256" s="196" t="str">
        <f t="shared" si="22"/>
        <v/>
      </c>
      <c r="G256" s="177" t="str">
        <f t="shared" si="20"/>
        <v/>
      </c>
      <c r="H256" s="154" t="str">
        <f t="shared" ca="1" si="21"/>
        <v/>
      </c>
      <c r="I256" s="154"/>
      <c r="J256" s="167" t="str">
        <f t="shared" si="23"/>
        <v/>
      </c>
      <c r="K256" s="174" t="str">
        <f t="shared" si="24"/>
        <v/>
      </c>
    </row>
    <row r="257" spans="2:11" x14ac:dyDescent="0.35">
      <c r="B257" s="128"/>
      <c r="C257" s="159"/>
      <c r="D257" s="188" t="str" cm="1">
        <f t="array" aca="1" ref="D257" ca="1">IFERROR(INDEX(skuAnker,MATCH(B257,descrizioneArtAnker,0)),"")</f>
        <v/>
      </c>
      <c r="E257" s="192" t="str">
        <f t="shared" si="19"/>
        <v/>
      </c>
      <c r="F257" s="196" t="str">
        <f t="shared" si="22"/>
        <v/>
      </c>
      <c r="G257" s="177" t="str">
        <f t="shared" si="20"/>
        <v/>
      </c>
      <c r="H257" s="154" t="str">
        <f t="shared" ca="1" si="21"/>
        <v/>
      </c>
      <c r="I257" s="154"/>
      <c r="J257" s="167" t="str">
        <f t="shared" si="23"/>
        <v/>
      </c>
      <c r="K257" s="174" t="str">
        <f t="shared" si="24"/>
        <v/>
      </c>
    </row>
    <row r="258" spans="2:11" x14ac:dyDescent="0.35">
      <c r="B258" s="128"/>
      <c r="C258" s="159"/>
      <c r="D258" s="188" t="str" cm="1">
        <f t="array" aca="1" ref="D258" ca="1">IFERROR(INDEX(skuAnker,MATCH(B258,descrizioneArtAnker,0)),"")</f>
        <v/>
      </c>
      <c r="E258" s="192" t="str">
        <f t="shared" si="19"/>
        <v/>
      </c>
      <c r="F258" s="196" t="str">
        <f t="shared" si="22"/>
        <v/>
      </c>
      <c r="G258" s="177" t="str">
        <f t="shared" si="20"/>
        <v/>
      </c>
      <c r="H258" s="154" t="str">
        <f t="shared" ca="1" si="21"/>
        <v/>
      </c>
      <c r="I258" s="154"/>
      <c r="J258" s="167" t="str">
        <f t="shared" si="23"/>
        <v/>
      </c>
      <c r="K258" s="174" t="str">
        <f t="shared" si="24"/>
        <v/>
      </c>
    </row>
    <row r="259" spans="2:11" x14ac:dyDescent="0.35">
      <c r="B259" s="128"/>
      <c r="C259" s="159"/>
      <c r="D259" s="188" t="str" cm="1">
        <f t="array" aca="1" ref="D259" ca="1">IFERROR(INDEX(skuAnker,MATCH(B259,descrizioneArtAnker,0)),"")</f>
        <v/>
      </c>
      <c r="E259" s="192" t="str">
        <f t="shared" ref="E259:E322" si="25">IF(B259="","",VLOOKUP(B259,listoneAnker_NoSku,2,FALSE))</f>
        <v/>
      </c>
      <c r="F259" s="196" t="str">
        <f t="shared" si="22"/>
        <v/>
      </c>
      <c r="G259" s="177" t="str">
        <f t="shared" ref="G259:G322" si="26">IF(B259="","",VLOOKUP(B259,listoneAnker_NoSku,4,FALSE))</f>
        <v/>
      </c>
      <c r="H259" s="154" t="str">
        <f t="shared" ref="H259:H322" ca="1" si="27">IFERROR(VLOOKUP(D259,listoneAnkerCompleto,8,FALSE)/1.22,"")</f>
        <v/>
      </c>
      <c r="I259" s="154"/>
      <c r="J259" s="167" t="str">
        <f t="shared" si="23"/>
        <v/>
      </c>
      <c r="K259" s="174" t="str">
        <f t="shared" si="24"/>
        <v/>
      </c>
    </row>
    <row r="260" spans="2:11" x14ac:dyDescent="0.35">
      <c r="B260" s="128"/>
      <c r="C260" s="159"/>
      <c r="D260" s="188" t="str" cm="1">
        <f t="array" aca="1" ref="D260" ca="1">IFERROR(INDEX(skuAnker,MATCH(B260,descrizioneArtAnker,0)),"")</f>
        <v/>
      </c>
      <c r="E260" s="192" t="str">
        <f t="shared" si="25"/>
        <v/>
      </c>
      <c r="F260" s="196" t="str">
        <f t="shared" ref="F260:F323" si="28">IF(B260="","",VLOOKUP(B260,listoneAnker_NoSku,3,FALSE))</f>
        <v/>
      </c>
      <c r="G260" s="177" t="str">
        <f t="shared" si="26"/>
        <v/>
      </c>
      <c r="H260" s="154" t="str">
        <f t="shared" ca="1" si="27"/>
        <v/>
      </c>
      <c r="I260" s="154"/>
      <c r="J260" s="167" t="str">
        <f t="shared" ref="J260:J323" si="29">IF(B260="","",C260/E260)</f>
        <v/>
      </c>
      <c r="K260" s="174" t="str">
        <f t="shared" ref="K260:K323" si="30">IF(B260="","",H260*C260)</f>
        <v/>
      </c>
    </row>
    <row r="261" spans="2:11" x14ac:dyDescent="0.35">
      <c r="B261" s="128"/>
      <c r="C261" s="159"/>
      <c r="D261" s="188" t="str" cm="1">
        <f t="array" aca="1" ref="D261" ca="1">IFERROR(INDEX(skuAnker,MATCH(B261,descrizioneArtAnker,0)),"")</f>
        <v/>
      </c>
      <c r="E261" s="192" t="str">
        <f t="shared" si="25"/>
        <v/>
      </c>
      <c r="F261" s="196" t="str">
        <f t="shared" si="28"/>
        <v/>
      </c>
      <c r="G261" s="177" t="str">
        <f t="shared" si="26"/>
        <v/>
      </c>
      <c r="H261" s="154" t="str">
        <f t="shared" ca="1" si="27"/>
        <v/>
      </c>
      <c r="I261" s="154"/>
      <c r="J261" s="167" t="str">
        <f t="shared" si="29"/>
        <v/>
      </c>
      <c r="K261" s="174" t="str">
        <f t="shared" si="30"/>
        <v/>
      </c>
    </row>
    <row r="262" spans="2:11" x14ac:dyDescent="0.35">
      <c r="B262" s="128"/>
      <c r="C262" s="159"/>
      <c r="D262" s="188" t="str" cm="1">
        <f t="array" aca="1" ref="D262" ca="1">IFERROR(INDEX(skuAnker,MATCH(B262,descrizioneArtAnker,0)),"")</f>
        <v/>
      </c>
      <c r="E262" s="192" t="str">
        <f t="shared" si="25"/>
        <v/>
      </c>
      <c r="F262" s="196" t="str">
        <f t="shared" si="28"/>
        <v/>
      </c>
      <c r="G262" s="177" t="str">
        <f t="shared" si="26"/>
        <v/>
      </c>
      <c r="H262" s="154" t="str">
        <f t="shared" ca="1" si="27"/>
        <v/>
      </c>
      <c r="I262" s="154"/>
      <c r="J262" s="167" t="str">
        <f t="shared" si="29"/>
        <v/>
      </c>
      <c r="K262" s="174" t="str">
        <f t="shared" si="30"/>
        <v/>
      </c>
    </row>
    <row r="263" spans="2:11" x14ac:dyDescent="0.35">
      <c r="B263" s="128"/>
      <c r="C263" s="159"/>
      <c r="D263" s="188" t="str" cm="1">
        <f t="array" aca="1" ref="D263" ca="1">IFERROR(INDEX(skuAnker,MATCH(B263,descrizioneArtAnker,0)),"")</f>
        <v/>
      </c>
      <c r="E263" s="192" t="str">
        <f t="shared" si="25"/>
        <v/>
      </c>
      <c r="F263" s="196" t="str">
        <f t="shared" si="28"/>
        <v/>
      </c>
      <c r="G263" s="177" t="str">
        <f t="shared" si="26"/>
        <v/>
      </c>
      <c r="H263" s="154" t="str">
        <f t="shared" ca="1" si="27"/>
        <v/>
      </c>
      <c r="I263" s="154"/>
      <c r="J263" s="167" t="str">
        <f t="shared" si="29"/>
        <v/>
      </c>
      <c r="K263" s="174" t="str">
        <f t="shared" si="30"/>
        <v/>
      </c>
    </row>
    <row r="264" spans="2:11" x14ac:dyDescent="0.35">
      <c r="B264" s="128"/>
      <c r="C264" s="159"/>
      <c r="D264" s="188" t="str" cm="1">
        <f t="array" aca="1" ref="D264" ca="1">IFERROR(INDEX(skuAnker,MATCH(B264,descrizioneArtAnker,0)),"")</f>
        <v/>
      </c>
      <c r="E264" s="192" t="str">
        <f t="shared" si="25"/>
        <v/>
      </c>
      <c r="F264" s="196" t="str">
        <f t="shared" si="28"/>
        <v/>
      </c>
      <c r="G264" s="177" t="str">
        <f t="shared" si="26"/>
        <v/>
      </c>
      <c r="H264" s="154" t="str">
        <f t="shared" ca="1" si="27"/>
        <v/>
      </c>
      <c r="I264" s="154"/>
      <c r="J264" s="167" t="str">
        <f t="shared" si="29"/>
        <v/>
      </c>
      <c r="K264" s="174" t="str">
        <f t="shared" si="30"/>
        <v/>
      </c>
    </row>
    <row r="265" spans="2:11" x14ac:dyDescent="0.35">
      <c r="B265" s="128"/>
      <c r="C265" s="159"/>
      <c r="D265" s="188" t="str" cm="1">
        <f t="array" aca="1" ref="D265" ca="1">IFERROR(INDEX(skuAnker,MATCH(B265,descrizioneArtAnker,0)),"")</f>
        <v/>
      </c>
      <c r="E265" s="192" t="str">
        <f t="shared" si="25"/>
        <v/>
      </c>
      <c r="F265" s="196" t="str">
        <f t="shared" si="28"/>
        <v/>
      </c>
      <c r="G265" s="177" t="str">
        <f t="shared" si="26"/>
        <v/>
      </c>
      <c r="H265" s="154" t="str">
        <f t="shared" ca="1" si="27"/>
        <v/>
      </c>
      <c r="I265" s="154"/>
      <c r="J265" s="167" t="str">
        <f t="shared" si="29"/>
        <v/>
      </c>
      <c r="K265" s="174" t="str">
        <f t="shared" si="30"/>
        <v/>
      </c>
    </row>
    <row r="266" spans="2:11" x14ac:dyDescent="0.35">
      <c r="B266" s="128"/>
      <c r="C266" s="159"/>
      <c r="D266" s="188" t="str" cm="1">
        <f t="array" aca="1" ref="D266" ca="1">IFERROR(INDEX(skuAnker,MATCH(B266,descrizioneArtAnker,0)),"")</f>
        <v/>
      </c>
      <c r="E266" s="192" t="str">
        <f t="shared" si="25"/>
        <v/>
      </c>
      <c r="F266" s="196" t="str">
        <f t="shared" si="28"/>
        <v/>
      </c>
      <c r="G266" s="177" t="str">
        <f t="shared" si="26"/>
        <v/>
      </c>
      <c r="H266" s="154" t="str">
        <f t="shared" ca="1" si="27"/>
        <v/>
      </c>
      <c r="I266" s="154"/>
      <c r="J266" s="167" t="str">
        <f t="shared" si="29"/>
        <v/>
      </c>
      <c r="K266" s="174" t="str">
        <f t="shared" si="30"/>
        <v/>
      </c>
    </row>
    <row r="267" spans="2:11" x14ac:dyDescent="0.35">
      <c r="B267" s="128"/>
      <c r="C267" s="159"/>
      <c r="D267" s="188" t="str" cm="1">
        <f t="array" aca="1" ref="D267" ca="1">IFERROR(INDEX(skuAnker,MATCH(B267,descrizioneArtAnker,0)),"")</f>
        <v/>
      </c>
      <c r="E267" s="192" t="str">
        <f t="shared" si="25"/>
        <v/>
      </c>
      <c r="F267" s="196" t="str">
        <f t="shared" si="28"/>
        <v/>
      </c>
      <c r="G267" s="177" t="str">
        <f t="shared" si="26"/>
        <v/>
      </c>
      <c r="H267" s="154" t="str">
        <f t="shared" ca="1" si="27"/>
        <v/>
      </c>
      <c r="I267" s="154"/>
      <c r="J267" s="167" t="str">
        <f t="shared" si="29"/>
        <v/>
      </c>
      <c r="K267" s="174" t="str">
        <f t="shared" si="30"/>
        <v/>
      </c>
    </row>
    <row r="268" spans="2:11" x14ac:dyDescent="0.35">
      <c r="B268" s="128"/>
      <c r="C268" s="159"/>
      <c r="D268" s="188" t="str" cm="1">
        <f t="array" aca="1" ref="D268" ca="1">IFERROR(INDEX(skuAnker,MATCH(B268,descrizioneArtAnker,0)),"")</f>
        <v/>
      </c>
      <c r="E268" s="192" t="str">
        <f t="shared" si="25"/>
        <v/>
      </c>
      <c r="F268" s="196" t="str">
        <f t="shared" si="28"/>
        <v/>
      </c>
      <c r="G268" s="177" t="str">
        <f t="shared" si="26"/>
        <v/>
      </c>
      <c r="H268" s="154" t="str">
        <f t="shared" ca="1" si="27"/>
        <v/>
      </c>
      <c r="I268" s="154"/>
      <c r="J268" s="167" t="str">
        <f t="shared" si="29"/>
        <v/>
      </c>
      <c r="K268" s="174" t="str">
        <f t="shared" si="30"/>
        <v/>
      </c>
    </row>
    <row r="269" spans="2:11" x14ac:dyDescent="0.35">
      <c r="B269" s="128"/>
      <c r="C269" s="159"/>
      <c r="D269" s="188" t="str" cm="1">
        <f t="array" aca="1" ref="D269" ca="1">IFERROR(INDEX(skuAnker,MATCH(B269,descrizioneArtAnker,0)),"")</f>
        <v/>
      </c>
      <c r="E269" s="192" t="str">
        <f t="shared" si="25"/>
        <v/>
      </c>
      <c r="F269" s="196" t="str">
        <f t="shared" si="28"/>
        <v/>
      </c>
      <c r="G269" s="177" t="str">
        <f t="shared" si="26"/>
        <v/>
      </c>
      <c r="H269" s="154" t="str">
        <f t="shared" ca="1" si="27"/>
        <v/>
      </c>
      <c r="I269" s="154"/>
      <c r="J269" s="167" t="str">
        <f t="shared" si="29"/>
        <v/>
      </c>
      <c r="K269" s="174" t="str">
        <f t="shared" si="30"/>
        <v/>
      </c>
    </row>
    <row r="270" spans="2:11" x14ac:dyDescent="0.35">
      <c r="B270" s="128"/>
      <c r="C270" s="159"/>
      <c r="D270" s="188" t="str" cm="1">
        <f t="array" aca="1" ref="D270" ca="1">IFERROR(INDEX(skuAnker,MATCH(B270,descrizioneArtAnker,0)),"")</f>
        <v/>
      </c>
      <c r="E270" s="192" t="str">
        <f t="shared" si="25"/>
        <v/>
      </c>
      <c r="F270" s="196" t="str">
        <f t="shared" si="28"/>
        <v/>
      </c>
      <c r="G270" s="177" t="str">
        <f t="shared" si="26"/>
        <v/>
      </c>
      <c r="H270" s="154" t="str">
        <f t="shared" ca="1" si="27"/>
        <v/>
      </c>
      <c r="I270" s="154"/>
      <c r="J270" s="167" t="str">
        <f t="shared" si="29"/>
        <v/>
      </c>
      <c r="K270" s="174" t="str">
        <f t="shared" si="30"/>
        <v/>
      </c>
    </row>
    <row r="271" spans="2:11" x14ac:dyDescent="0.35">
      <c r="B271" s="128"/>
      <c r="C271" s="159"/>
      <c r="D271" s="188" t="str" cm="1">
        <f t="array" aca="1" ref="D271" ca="1">IFERROR(INDEX(skuAnker,MATCH(B271,descrizioneArtAnker,0)),"")</f>
        <v/>
      </c>
      <c r="E271" s="192" t="str">
        <f t="shared" si="25"/>
        <v/>
      </c>
      <c r="F271" s="196" t="str">
        <f t="shared" si="28"/>
        <v/>
      </c>
      <c r="G271" s="177" t="str">
        <f t="shared" si="26"/>
        <v/>
      </c>
      <c r="H271" s="154" t="str">
        <f t="shared" ca="1" si="27"/>
        <v/>
      </c>
      <c r="I271" s="154"/>
      <c r="J271" s="167" t="str">
        <f t="shared" si="29"/>
        <v/>
      </c>
      <c r="K271" s="174" t="str">
        <f t="shared" si="30"/>
        <v/>
      </c>
    </row>
    <row r="272" spans="2:11" x14ac:dyDescent="0.35">
      <c r="B272" s="128"/>
      <c r="C272" s="159"/>
      <c r="D272" s="188" t="str" cm="1">
        <f t="array" aca="1" ref="D272" ca="1">IFERROR(INDEX(skuAnker,MATCH(B272,descrizioneArtAnker,0)),"")</f>
        <v/>
      </c>
      <c r="E272" s="192" t="str">
        <f t="shared" si="25"/>
        <v/>
      </c>
      <c r="F272" s="196" t="str">
        <f t="shared" si="28"/>
        <v/>
      </c>
      <c r="G272" s="177" t="str">
        <f t="shared" si="26"/>
        <v/>
      </c>
      <c r="H272" s="154" t="str">
        <f t="shared" ca="1" si="27"/>
        <v/>
      </c>
      <c r="I272" s="154"/>
      <c r="J272" s="167" t="str">
        <f t="shared" si="29"/>
        <v/>
      </c>
      <c r="K272" s="174" t="str">
        <f t="shared" si="30"/>
        <v/>
      </c>
    </row>
    <row r="273" spans="2:11" x14ac:dyDescent="0.35">
      <c r="B273" s="128"/>
      <c r="C273" s="159"/>
      <c r="D273" s="188" t="str" cm="1">
        <f t="array" aca="1" ref="D273" ca="1">IFERROR(INDEX(skuAnker,MATCH(B273,descrizioneArtAnker,0)),"")</f>
        <v/>
      </c>
      <c r="E273" s="192" t="str">
        <f t="shared" si="25"/>
        <v/>
      </c>
      <c r="F273" s="196" t="str">
        <f t="shared" si="28"/>
        <v/>
      </c>
      <c r="G273" s="177" t="str">
        <f t="shared" si="26"/>
        <v/>
      </c>
      <c r="H273" s="154" t="str">
        <f t="shared" ca="1" si="27"/>
        <v/>
      </c>
      <c r="I273" s="154"/>
      <c r="J273" s="167" t="str">
        <f t="shared" si="29"/>
        <v/>
      </c>
      <c r="K273" s="174" t="str">
        <f t="shared" si="30"/>
        <v/>
      </c>
    </row>
    <row r="274" spans="2:11" x14ac:dyDescent="0.35">
      <c r="B274" s="128"/>
      <c r="C274" s="159"/>
      <c r="D274" s="188" t="str" cm="1">
        <f t="array" aca="1" ref="D274" ca="1">IFERROR(INDEX(skuAnker,MATCH(B274,descrizioneArtAnker,0)),"")</f>
        <v/>
      </c>
      <c r="E274" s="192" t="str">
        <f t="shared" si="25"/>
        <v/>
      </c>
      <c r="F274" s="196" t="str">
        <f t="shared" si="28"/>
        <v/>
      </c>
      <c r="G274" s="177" t="str">
        <f t="shared" si="26"/>
        <v/>
      </c>
      <c r="H274" s="154" t="str">
        <f t="shared" ca="1" si="27"/>
        <v/>
      </c>
      <c r="I274" s="154"/>
      <c r="J274" s="167" t="str">
        <f t="shared" si="29"/>
        <v/>
      </c>
      <c r="K274" s="174" t="str">
        <f t="shared" si="30"/>
        <v/>
      </c>
    </row>
    <row r="275" spans="2:11" x14ac:dyDescent="0.35">
      <c r="B275" s="128"/>
      <c r="C275" s="159"/>
      <c r="D275" s="188" t="str" cm="1">
        <f t="array" aca="1" ref="D275" ca="1">IFERROR(INDEX(skuAnker,MATCH(B275,descrizioneArtAnker,0)),"")</f>
        <v/>
      </c>
      <c r="E275" s="192" t="str">
        <f t="shared" si="25"/>
        <v/>
      </c>
      <c r="F275" s="196" t="str">
        <f t="shared" si="28"/>
        <v/>
      </c>
      <c r="G275" s="177" t="str">
        <f t="shared" si="26"/>
        <v/>
      </c>
      <c r="H275" s="154" t="str">
        <f t="shared" ca="1" si="27"/>
        <v/>
      </c>
      <c r="I275" s="154"/>
      <c r="J275" s="167" t="str">
        <f t="shared" si="29"/>
        <v/>
      </c>
      <c r="K275" s="174" t="str">
        <f t="shared" si="30"/>
        <v/>
      </c>
    </row>
    <row r="276" spans="2:11" x14ac:dyDescent="0.35">
      <c r="B276" s="128"/>
      <c r="C276" s="159"/>
      <c r="D276" s="188" t="str" cm="1">
        <f t="array" aca="1" ref="D276" ca="1">IFERROR(INDEX(skuAnker,MATCH(B276,descrizioneArtAnker,0)),"")</f>
        <v/>
      </c>
      <c r="E276" s="192" t="str">
        <f t="shared" si="25"/>
        <v/>
      </c>
      <c r="F276" s="196" t="str">
        <f t="shared" si="28"/>
        <v/>
      </c>
      <c r="G276" s="177" t="str">
        <f t="shared" si="26"/>
        <v/>
      </c>
      <c r="H276" s="154" t="str">
        <f t="shared" ca="1" si="27"/>
        <v/>
      </c>
      <c r="I276" s="154"/>
      <c r="J276" s="167" t="str">
        <f t="shared" si="29"/>
        <v/>
      </c>
      <c r="K276" s="174" t="str">
        <f t="shared" si="30"/>
        <v/>
      </c>
    </row>
    <row r="277" spans="2:11" x14ac:dyDescent="0.35">
      <c r="B277" s="128"/>
      <c r="C277" s="159"/>
      <c r="D277" s="188" t="str" cm="1">
        <f t="array" aca="1" ref="D277" ca="1">IFERROR(INDEX(skuAnker,MATCH(B277,descrizioneArtAnker,0)),"")</f>
        <v/>
      </c>
      <c r="E277" s="192" t="str">
        <f t="shared" si="25"/>
        <v/>
      </c>
      <c r="F277" s="196" t="str">
        <f t="shared" si="28"/>
        <v/>
      </c>
      <c r="G277" s="177" t="str">
        <f t="shared" si="26"/>
        <v/>
      </c>
      <c r="H277" s="154" t="str">
        <f t="shared" ca="1" si="27"/>
        <v/>
      </c>
      <c r="I277" s="154"/>
      <c r="J277" s="167" t="str">
        <f t="shared" si="29"/>
        <v/>
      </c>
      <c r="K277" s="174" t="str">
        <f t="shared" si="30"/>
        <v/>
      </c>
    </row>
    <row r="278" spans="2:11" x14ac:dyDescent="0.35">
      <c r="B278" s="128"/>
      <c r="C278" s="159"/>
      <c r="D278" s="188" t="str" cm="1">
        <f t="array" aca="1" ref="D278" ca="1">IFERROR(INDEX(skuAnker,MATCH(B278,descrizioneArtAnker,0)),"")</f>
        <v/>
      </c>
      <c r="E278" s="192" t="str">
        <f t="shared" si="25"/>
        <v/>
      </c>
      <c r="F278" s="196" t="str">
        <f t="shared" si="28"/>
        <v/>
      </c>
      <c r="G278" s="177" t="str">
        <f t="shared" si="26"/>
        <v/>
      </c>
      <c r="H278" s="154" t="str">
        <f t="shared" ca="1" si="27"/>
        <v/>
      </c>
      <c r="I278" s="154"/>
      <c r="J278" s="167" t="str">
        <f t="shared" si="29"/>
        <v/>
      </c>
      <c r="K278" s="174" t="str">
        <f t="shared" si="30"/>
        <v/>
      </c>
    </row>
    <row r="279" spans="2:11" x14ac:dyDescent="0.35">
      <c r="B279" s="128"/>
      <c r="C279" s="159"/>
      <c r="D279" s="188" t="str" cm="1">
        <f t="array" aca="1" ref="D279" ca="1">IFERROR(INDEX(skuAnker,MATCH(B279,descrizioneArtAnker,0)),"")</f>
        <v/>
      </c>
      <c r="E279" s="192" t="str">
        <f t="shared" si="25"/>
        <v/>
      </c>
      <c r="F279" s="196" t="str">
        <f t="shared" si="28"/>
        <v/>
      </c>
      <c r="G279" s="177" t="str">
        <f t="shared" si="26"/>
        <v/>
      </c>
      <c r="H279" s="154" t="str">
        <f t="shared" ca="1" si="27"/>
        <v/>
      </c>
      <c r="I279" s="154"/>
      <c r="J279" s="167" t="str">
        <f t="shared" si="29"/>
        <v/>
      </c>
      <c r="K279" s="174" t="str">
        <f t="shared" si="30"/>
        <v/>
      </c>
    </row>
    <row r="280" spans="2:11" x14ac:dyDescent="0.35">
      <c r="B280" s="128"/>
      <c r="C280" s="159"/>
      <c r="D280" s="188" t="str" cm="1">
        <f t="array" aca="1" ref="D280" ca="1">IFERROR(INDEX(skuAnker,MATCH(B280,descrizioneArtAnker,0)),"")</f>
        <v/>
      </c>
      <c r="E280" s="192" t="str">
        <f t="shared" si="25"/>
        <v/>
      </c>
      <c r="F280" s="196" t="str">
        <f t="shared" si="28"/>
        <v/>
      </c>
      <c r="G280" s="177" t="str">
        <f t="shared" si="26"/>
        <v/>
      </c>
      <c r="H280" s="154" t="str">
        <f t="shared" ca="1" si="27"/>
        <v/>
      </c>
      <c r="I280" s="154"/>
      <c r="J280" s="167" t="str">
        <f t="shared" si="29"/>
        <v/>
      </c>
      <c r="K280" s="174" t="str">
        <f t="shared" si="30"/>
        <v/>
      </c>
    </row>
    <row r="281" spans="2:11" x14ac:dyDescent="0.35">
      <c r="B281" s="128"/>
      <c r="C281" s="159"/>
      <c r="D281" s="188" t="str" cm="1">
        <f t="array" aca="1" ref="D281" ca="1">IFERROR(INDEX(skuAnker,MATCH(B281,descrizioneArtAnker,0)),"")</f>
        <v/>
      </c>
      <c r="E281" s="192" t="str">
        <f t="shared" si="25"/>
        <v/>
      </c>
      <c r="F281" s="196" t="str">
        <f t="shared" si="28"/>
        <v/>
      </c>
      <c r="G281" s="177" t="str">
        <f t="shared" si="26"/>
        <v/>
      </c>
      <c r="H281" s="154" t="str">
        <f t="shared" ca="1" si="27"/>
        <v/>
      </c>
      <c r="I281" s="154"/>
      <c r="J281" s="167" t="str">
        <f t="shared" si="29"/>
        <v/>
      </c>
      <c r="K281" s="174" t="str">
        <f t="shared" si="30"/>
        <v/>
      </c>
    </row>
    <row r="282" spans="2:11" x14ac:dyDescent="0.35">
      <c r="B282" s="128"/>
      <c r="C282" s="159"/>
      <c r="D282" s="188" t="str" cm="1">
        <f t="array" aca="1" ref="D282" ca="1">IFERROR(INDEX(skuAnker,MATCH(B282,descrizioneArtAnker,0)),"")</f>
        <v/>
      </c>
      <c r="E282" s="192" t="str">
        <f t="shared" si="25"/>
        <v/>
      </c>
      <c r="F282" s="196" t="str">
        <f t="shared" si="28"/>
        <v/>
      </c>
      <c r="G282" s="177" t="str">
        <f t="shared" si="26"/>
        <v/>
      </c>
      <c r="H282" s="154" t="str">
        <f t="shared" ca="1" si="27"/>
        <v/>
      </c>
      <c r="I282" s="154"/>
      <c r="J282" s="167" t="str">
        <f t="shared" si="29"/>
        <v/>
      </c>
      <c r="K282" s="174" t="str">
        <f t="shared" si="30"/>
        <v/>
      </c>
    </row>
    <row r="283" spans="2:11" x14ac:dyDescent="0.35">
      <c r="B283" s="128"/>
      <c r="C283" s="159"/>
      <c r="D283" s="188" t="str" cm="1">
        <f t="array" aca="1" ref="D283" ca="1">IFERROR(INDEX(skuAnker,MATCH(B283,descrizioneArtAnker,0)),"")</f>
        <v/>
      </c>
      <c r="E283" s="192" t="str">
        <f t="shared" si="25"/>
        <v/>
      </c>
      <c r="F283" s="196" t="str">
        <f t="shared" si="28"/>
        <v/>
      </c>
      <c r="G283" s="177" t="str">
        <f t="shared" si="26"/>
        <v/>
      </c>
      <c r="H283" s="154" t="str">
        <f t="shared" ca="1" si="27"/>
        <v/>
      </c>
      <c r="I283" s="154"/>
      <c r="J283" s="167" t="str">
        <f t="shared" si="29"/>
        <v/>
      </c>
      <c r="K283" s="174" t="str">
        <f t="shared" si="30"/>
        <v/>
      </c>
    </row>
    <row r="284" spans="2:11" x14ac:dyDescent="0.35">
      <c r="B284" s="128"/>
      <c r="C284" s="159"/>
      <c r="D284" s="188" t="str" cm="1">
        <f t="array" aca="1" ref="D284" ca="1">IFERROR(INDEX(skuAnker,MATCH(B284,descrizioneArtAnker,0)),"")</f>
        <v/>
      </c>
      <c r="E284" s="192" t="str">
        <f t="shared" si="25"/>
        <v/>
      </c>
      <c r="F284" s="196" t="str">
        <f t="shared" si="28"/>
        <v/>
      </c>
      <c r="G284" s="177" t="str">
        <f t="shared" si="26"/>
        <v/>
      </c>
      <c r="H284" s="154" t="str">
        <f t="shared" ca="1" si="27"/>
        <v/>
      </c>
      <c r="I284" s="154"/>
      <c r="J284" s="167" t="str">
        <f t="shared" si="29"/>
        <v/>
      </c>
      <c r="K284" s="174" t="str">
        <f t="shared" si="30"/>
        <v/>
      </c>
    </row>
    <row r="285" spans="2:11" x14ac:dyDescent="0.35">
      <c r="B285" s="128"/>
      <c r="C285" s="159"/>
      <c r="D285" s="188" t="str" cm="1">
        <f t="array" aca="1" ref="D285" ca="1">IFERROR(INDEX(skuAnker,MATCH(B285,descrizioneArtAnker,0)),"")</f>
        <v/>
      </c>
      <c r="E285" s="192" t="str">
        <f t="shared" si="25"/>
        <v/>
      </c>
      <c r="F285" s="196" t="str">
        <f t="shared" si="28"/>
        <v/>
      </c>
      <c r="G285" s="177" t="str">
        <f t="shared" si="26"/>
        <v/>
      </c>
      <c r="H285" s="154" t="str">
        <f t="shared" ca="1" si="27"/>
        <v/>
      </c>
      <c r="I285" s="154"/>
      <c r="J285" s="167" t="str">
        <f t="shared" si="29"/>
        <v/>
      </c>
      <c r="K285" s="174" t="str">
        <f t="shared" si="30"/>
        <v/>
      </c>
    </row>
    <row r="286" spans="2:11" x14ac:dyDescent="0.35">
      <c r="B286" s="128"/>
      <c r="C286" s="159"/>
      <c r="D286" s="188" t="str" cm="1">
        <f t="array" aca="1" ref="D286" ca="1">IFERROR(INDEX(skuAnker,MATCH(B286,descrizioneArtAnker,0)),"")</f>
        <v/>
      </c>
      <c r="E286" s="192" t="str">
        <f t="shared" si="25"/>
        <v/>
      </c>
      <c r="F286" s="196" t="str">
        <f t="shared" si="28"/>
        <v/>
      </c>
      <c r="G286" s="177" t="str">
        <f t="shared" si="26"/>
        <v/>
      </c>
      <c r="H286" s="154" t="str">
        <f t="shared" ca="1" si="27"/>
        <v/>
      </c>
      <c r="I286" s="154"/>
      <c r="J286" s="167" t="str">
        <f t="shared" si="29"/>
        <v/>
      </c>
      <c r="K286" s="174" t="str">
        <f t="shared" si="30"/>
        <v/>
      </c>
    </row>
    <row r="287" spans="2:11" x14ac:dyDescent="0.35">
      <c r="B287" s="128"/>
      <c r="C287" s="159"/>
      <c r="D287" s="188" t="str" cm="1">
        <f t="array" aca="1" ref="D287" ca="1">IFERROR(INDEX(skuAnker,MATCH(B287,descrizioneArtAnker,0)),"")</f>
        <v/>
      </c>
      <c r="E287" s="192" t="str">
        <f t="shared" si="25"/>
        <v/>
      </c>
      <c r="F287" s="196" t="str">
        <f t="shared" si="28"/>
        <v/>
      </c>
      <c r="G287" s="177" t="str">
        <f t="shared" si="26"/>
        <v/>
      </c>
      <c r="H287" s="154" t="str">
        <f t="shared" ca="1" si="27"/>
        <v/>
      </c>
      <c r="I287" s="154"/>
      <c r="J287" s="167" t="str">
        <f t="shared" si="29"/>
        <v/>
      </c>
      <c r="K287" s="174" t="str">
        <f t="shared" si="30"/>
        <v/>
      </c>
    </row>
    <row r="288" spans="2:11" x14ac:dyDescent="0.35">
      <c r="B288" s="128"/>
      <c r="C288" s="159"/>
      <c r="D288" s="188" t="str" cm="1">
        <f t="array" aca="1" ref="D288" ca="1">IFERROR(INDEX(skuAnker,MATCH(B288,descrizioneArtAnker,0)),"")</f>
        <v/>
      </c>
      <c r="E288" s="192" t="str">
        <f t="shared" si="25"/>
        <v/>
      </c>
      <c r="F288" s="196" t="str">
        <f t="shared" si="28"/>
        <v/>
      </c>
      <c r="G288" s="177" t="str">
        <f t="shared" si="26"/>
        <v/>
      </c>
      <c r="H288" s="154" t="str">
        <f t="shared" ca="1" si="27"/>
        <v/>
      </c>
      <c r="I288" s="154"/>
      <c r="J288" s="167" t="str">
        <f t="shared" si="29"/>
        <v/>
      </c>
      <c r="K288" s="174" t="str">
        <f t="shared" si="30"/>
        <v/>
      </c>
    </row>
    <row r="289" spans="2:11" x14ac:dyDescent="0.35">
      <c r="B289" s="128"/>
      <c r="C289" s="159"/>
      <c r="D289" s="188" t="str" cm="1">
        <f t="array" aca="1" ref="D289" ca="1">IFERROR(INDEX(skuAnker,MATCH(B289,descrizioneArtAnker,0)),"")</f>
        <v/>
      </c>
      <c r="E289" s="192" t="str">
        <f t="shared" si="25"/>
        <v/>
      </c>
      <c r="F289" s="196" t="str">
        <f t="shared" si="28"/>
        <v/>
      </c>
      <c r="G289" s="177" t="str">
        <f t="shared" si="26"/>
        <v/>
      </c>
      <c r="H289" s="154" t="str">
        <f t="shared" ca="1" si="27"/>
        <v/>
      </c>
      <c r="I289" s="154"/>
      <c r="J289" s="167" t="str">
        <f t="shared" si="29"/>
        <v/>
      </c>
      <c r="K289" s="174" t="str">
        <f t="shared" si="30"/>
        <v/>
      </c>
    </row>
    <row r="290" spans="2:11" x14ac:dyDescent="0.35">
      <c r="B290" s="128"/>
      <c r="C290" s="159"/>
      <c r="D290" s="188" t="str" cm="1">
        <f t="array" aca="1" ref="D290" ca="1">IFERROR(INDEX(skuAnker,MATCH(B290,descrizioneArtAnker,0)),"")</f>
        <v/>
      </c>
      <c r="E290" s="192" t="str">
        <f t="shared" si="25"/>
        <v/>
      </c>
      <c r="F290" s="196" t="str">
        <f t="shared" si="28"/>
        <v/>
      </c>
      <c r="G290" s="177" t="str">
        <f t="shared" si="26"/>
        <v/>
      </c>
      <c r="H290" s="154" t="str">
        <f t="shared" ca="1" si="27"/>
        <v/>
      </c>
      <c r="I290" s="154"/>
      <c r="J290" s="167" t="str">
        <f t="shared" si="29"/>
        <v/>
      </c>
      <c r="K290" s="174" t="str">
        <f t="shared" si="30"/>
        <v/>
      </c>
    </row>
    <row r="291" spans="2:11" x14ac:dyDescent="0.35">
      <c r="B291" s="128"/>
      <c r="C291" s="159"/>
      <c r="D291" s="188" t="str" cm="1">
        <f t="array" aca="1" ref="D291" ca="1">IFERROR(INDEX(skuAnker,MATCH(B291,descrizioneArtAnker,0)),"")</f>
        <v/>
      </c>
      <c r="E291" s="192" t="str">
        <f t="shared" si="25"/>
        <v/>
      </c>
      <c r="F291" s="196" t="str">
        <f t="shared" si="28"/>
        <v/>
      </c>
      <c r="G291" s="177" t="str">
        <f t="shared" si="26"/>
        <v/>
      </c>
      <c r="H291" s="154" t="str">
        <f t="shared" ca="1" si="27"/>
        <v/>
      </c>
      <c r="I291" s="154"/>
      <c r="J291" s="167" t="str">
        <f t="shared" si="29"/>
        <v/>
      </c>
      <c r="K291" s="174" t="str">
        <f t="shared" si="30"/>
        <v/>
      </c>
    </row>
    <row r="292" spans="2:11" x14ac:dyDescent="0.35">
      <c r="B292" s="128"/>
      <c r="C292" s="159"/>
      <c r="D292" s="188" t="str" cm="1">
        <f t="array" aca="1" ref="D292" ca="1">IFERROR(INDEX(skuAnker,MATCH(B292,descrizioneArtAnker,0)),"")</f>
        <v/>
      </c>
      <c r="E292" s="192" t="str">
        <f t="shared" si="25"/>
        <v/>
      </c>
      <c r="F292" s="196" t="str">
        <f t="shared" si="28"/>
        <v/>
      </c>
      <c r="G292" s="177" t="str">
        <f t="shared" si="26"/>
        <v/>
      </c>
      <c r="H292" s="154" t="str">
        <f t="shared" ca="1" si="27"/>
        <v/>
      </c>
      <c r="I292" s="154"/>
      <c r="J292" s="167" t="str">
        <f t="shared" si="29"/>
        <v/>
      </c>
      <c r="K292" s="174" t="str">
        <f t="shared" si="30"/>
        <v/>
      </c>
    </row>
    <row r="293" spans="2:11" x14ac:dyDescent="0.35">
      <c r="B293" s="128"/>
      <c r="C293" s="159"/>
      <c r="D293" s="188" t="str" cm="1">
        <f t="array" aca="1" ref="D293" ca="1">IFERROR(INDEX(skuAnker,MATCH(B293,descrizioneArtAnker,0)),"")</f>
        <v/>
      </c>
      <c r="E293" s="192" t="str">
        <f t="shared" si="25"/>
        <v/>
      </c>
      <c r="F293" s="196" t="str">
        <f t="shared" si="28"/>
        <v/>
      </c>
      <c r="G293" s="177" t="str">
        <f t="shared" si="26"/>
        <v/>
      </c>
      <c r="H293" s="154" t="str">
        <f t="shared" ca="1" si="27"/>
        <v/>
      </c>
      <c r="I293" s="154"/>
      <c r="J293" s="167" t="str">
        <f t="shared" si="29"/>
        <v/>
      </c>
      <c r="K293" s="174" t="str">
        <f t="shared" si="30"/>
        <v/>
      </c>
    </row>
    <row r="294" spans="2:11" x14ac:dyDescent="0.35">
      <c r="B294" s="128"/>
      <c r="C294" s="159"/>
      <c r="D294" s="188" t="str" cm="1">
        <f t="array" aca="1" ref="D294" ca="1">IFERROR(INDEX(skuAnker,MATCH(B294,descrizioneArtAnker,0)),"")</f>
        <v/>
      </c>
      <c r="E294" s="192" t="str">
        <f t="shared" si="25"/>
        <v/>
      </c>
      <c r="F294" s="196" t="str">
        <f t="shared" si="28"/>
        <v/>
      </c>
      <c r="G294" s="177" t="str">
        <f t="shared" si="26"/>
        <v/>
      </c>
      <c r="H294" s="154" t="str">
        <f t="shared" ca="1" si="27"/>
        <v/>
      </c>
      <c r="I294" s="154"/>
      <c r="J294" s="167" t="str">
        <f t="shared" si="29"/>
        <v/>
      </c>
      <c r="K294" s="174" t="str">
        <f t="shared" si="30"/>
        <v/>
      </c>
    </row>
    <row r="295" spans="2:11" x14ac:dyDescent="0.35">
      <c r="B295" s="128"/>
      <c r="C295" s="159"/>
      <c r="D295" s="188" t="str" cm="1">
        <f t="array" aca="1" ref="D295" ca="1">IFERROR(INDEX(skuAnker,MATCH(B295,descrizioneArtAnker,0)),"")</f>
        <v/>
      </c>
      <c r="E295" s="192" t="str">
        <f t="shared" si="25"/>
        <v/>
      </c>
      <c r="F295" s="196" t="str">
        <f t="shared" si="28"/>
        <v/>
      </c>
      <c r="G295" s="177" t="str">
        <f t="shared" si="26"/>
        <v/>
      </c>
      <c r="H295" s="154" t="str">
        <f t="shared" ca="1" si="27"/>
        <v/>
      </c>
      <c r="I295" s="154"/>
      <c r="J295" s="167" t="str">
        <f t="shared" si="29"/>
        <v/>
      </c>
      <c r="K295" s="174" t="str">
        <f t="shared" si="30"/>
        <v/>
      </c>
    </row>
    <row r="296" spans="2:11" x14ac:dyDescent="0.35">
      <c r="B296" s="128"/>
      <c r="C296" s="159"/>
      <c r="D296" s="188" t="str" cm="1">
        <f t="array" aca="1" ref="D296" ca="1">IFERROR(INDEX(skuAnker,MATCH(B296,descrizioneArtAnker,0)),"")</f>
        <v/>
      </c>
      <c r="E296" s="192" t="str">
        <f t="shared" si="25"/>
        <v/>
      </c>
      <c r="F296" s="196" t="str">
        <f t="shared" si="28"/>
        <v/>
      </c>
      <c r="G296" s="177" t="str">
        <f t="shared" si="26"/>
        <v/>
      </c>
      <c r="H296" s="154" t="str">
        <f t="shared" ca="1" si="27"/>
        <v/>
      </c>
      <c r="I296" s="154"/>
      <c r="J296" s="167" t="str">
        <f t="shared" si="29"/>
        <v/>
      </c>
      <c r="K296" s="174" t="str">
        <f t="shared" si="30"/>
        <v/>
      </c>
    </row>
    <row r="297" spans="2:11" x14ac:dyDescent="0.35">
      <c r="B297" s="128"/>
      <c r="C297" s="159"/>
      <c r="D297" s="188" t="str" cm="1">
        <f t="array" aca="1" ref="D297" ca="1">IFERROR(INDEX(skuAnker,MATCH(B297,descrizioneArtAnker,0)),"")</f>
        <v/>
      </c>
      <c r="E297" s="192" t="str">
        <f t="shared" si="25"/>
        <v/>
      </c>
      <c r="F297" s="196" t="str">
        <f t="shared" si="28"/>
        <v/>
      </c>
      <c r="G297" s="177" t="str">
        <f t="shared" si="26"/>
        <v/>
      </c>
      <c r="H297" s="154" t="str">
        <f t="shared" ca="1" si="27"/>
        <v/>
      </c>
      <c r="I297" s="154"/>
      <c r="J297" s="167" t="str">
        <f t="shared" si="29"/>
        <v/>
      </c>
      <c r="K297" s="174" t="str">
        <f t="shared" si="30"/>
        <v/>
      </c>
    </row>
    <row r="298" spans="2:11" x14ac:dyDescent="0.35">
      <c r="B298" s="128"/>
      <c r="C298" s="159"/>
      <c r="D298" s="188" t="str" cm="1">
        <f t="array" aca="1" ref="D298" ca="1">IFERROR(INDEX(skuAnker,MATCH(B298,descrizioneArtAnker,0)),"")</f>
        <v/>
      </c>
      <c r="E298" s="192" t="str">
        <f t="shared" si="25"/>
        <v/>
      </c>
      <c r="F298" s="196" t="str">
        <f t="shared" si="28"/>
        <v/>
      </c>
      <c r="G298" s="177" t="str">
        <f t="shared" si="26"/>
        <v/>
      </c>
      <c r="H298" s="154" t="str">
        <f t="shared" ca="1" si="27"/>
        <v/>
      </c>
      <c r="I298" s="154"/>
      <c r="J298" s="167" t="str">
        <f t="shared" si="29"/>
        <v/>
      </c>
      <c r="K298" s="174" t="str">
        <f t="shared" si="30"/>
        <v/>
      </c>
    </row>
    <row r="299" spans="2:11" x14ac:dyDescent="0.35">
      <c r="B299" s="128"/>
      <c r="C299" s="159"/>
      <c r="D299" s="188" t="str" cm="1">
        <f t="array" aca="1" ref="D299" ca="1">IFERROR(INDEX(skuAnker,MATCH(B299,descrizioneArtAnker,0)),"")</f>
        <v/>
      </c>
      <c r="E299" s="192" t="str">
        <f t="shared" si="25"/>
        <v/>
      </c>
      <c r="F299" s="196" t="str">
        <f t="shared" si="28"/>
        <v/>
      </c>
      <c r="G299" s="177" t="str">
        <f t="shared" si="26"/>
        <v/>
      </c>
      <c r="H299" s="154" t="str">
        <f t="shared" ca="1" si="27"/>
        <v/>
      </c>
      <c r="I299" s="154"/>
      <c r="J299" s="167" t="str">
        <f t="shared" si="29"/>
        <v/>
      </c>
      <c r="K299" s="174" t="str">
        <f t="shared" si="30"/>
        <v/>
      </c>
    </row>
    <row r="300" spans="2:11" x14ac:dyDescent="0.35">
      <c r="B300" s="128"/>
      <c r="C300" s="159"/>
      <c r="D300" s="188" t="str" cm="1">
        <f t="array" aca="1" ref="D300" ca="1">IFERROR(INDEX(skuAnker,MATCH(B300,descrizioneArtAnker,0)),"")</f>
        <v/>
      </c>
      <c r="E300" s="192" t="str">
        <f t="shared" si="25"/>
        <v/>
      </c>
      <c r="F300" s="196" t="str">
        <f t="shared" si="28"/>
        <v/>
      </c>
      <c r="G300" s="177" t="str">
        <f t="shared" si="26"/>
        <v/>
      </c>
      <c r="H300" s="154" t="str">
        <f t="shared" ca="1" si="27"/>
        <v/>
      </c>
      <c r="I300" s="154"/>
      <c r="J300" s="167" t="str">
        <f t="shared" si="29"/>
        <v/>
      </c>
      <c r="K300" s="174" t="str">
        <f t="shared" si="30"/>
        <v/>
      </c>
    </row>
    <row r="301" spans="2:11" x14ac:dyDescent="0.35">
      <c r="B301" s="128"/>
      <c r="C301" s="159"/>
      <c r="D301" s="188" t="str" cm="1">
        <f t="array" aca="1" ref="D301" ca="1">IFERROR(INDEX(skuAnker,MATCH(B301,descrizioneArtAnker,0)),"")</f>
        <v/>
      </c>
      <c r="E301" s="192" t="str">
        <f t="shared" si="25"/>
        <v/>
      </c>
      <c r="F301" s="196" t="str">
        <f t="shared" si="28"/>
        <v/>
      </c>
      <c r="G301" s="177" t="str">
        <f t="shared" si="26"/>
        <v/>
      </c>
      <c r="H301" s="154" t="str">
        <f t="shared" ca="1" si="27"/>
        <v/>
      </c>
      <c r="I301" s="154"/>
      <c r="J301" s="167" t="str">
        <f t="shared" si="29"/>
        <v/>
      </c>
      <c r="K301" s="174" t="str">
        <f t="shared" si="30"/>
        <v/>
      </c>
    </row>
    <row r="302" spans="2:11" x14ac:dyDescent="0.35">
      <c r="B302" s="128"/>
      <c r="C302" s="159"/>
      <c r="D302" s="188" t="str" cm="1">
        <f t="array" aca="1" ref="D302" ca="1">IFERROR(INDEX(skuAnker,MATCH(B302,descrizioneArtAnker,0)),"")</f>
        <v/>
      </c>
      <c r="E302" s="192" t="str">
        <f t="shared" si="25"/>
        <v/>
      </c>
      <c r="F302" s="196" t="str">
        <f t="shared" si="28"/>
        <v/>
      </c>
      <c r="G302" s="177" t="str">
        <f t="shared" si="26"/>
        <v/>
      </c>
      <c r="H302" s="154" t="str">
        <f t="shared" ca="1" si="27"/>
        <v/>
      </c>
      <c r="I302" s="154"/>
      <c r="J302" s="167" t="str">
        <f t="shared" si="29"/>
        <v/>
      </c>
      <c r="K302" s="174" t="str">
        <f t="shared" si="30"/>
        <v/>
      </c>
    </row>
    <row r="303" spans="2:11" x14ac:dyDescent="0.35">
      <c r="B303" s="128"/>
      <c r="C303" s="159"/>
      <c r="D303" s="188" t="str" cm="1">
        <f t="array" aca="1" ref="D303" ca="1">IFERROR(INDEX(skuAnker,MATCH(B303,descrizioneArtAnker,0)),"")</f>
        <v/>
      </c>
      <c r="E303" s="192" t="str">
        <f t="shared" si="25"/>
        <v/>
      </c>
      <c r="F303" s="196" t="str">
        <f t="shared" si="28"/>
        <v/>
      </c>
      <c r="G303" s="177" t="str">
        <f t="shared" si="26"/>
        <v/>
      </c>
      <c r="H303" s="154" t="str">
        <f t="shared" ca="1" si="27"/>
        <v/>
      </c>
      <c r="I303" s="154"/>
      <c r="J303" s="167" t="str">
        <f t="shared" si="29"/>
        <v/>
      </c>
      <c r="K303" s="174" t="str">
        <f t="shared" si="30"/>
        <v/>
      </c>
    </row>
    <row r="304" spans="2:11" x14ac:dyDescent="0.35">
      <c r="B304" s="128"/>
      <c r="C304" s="159"/>
      <c r="D304" s="188" t="str" cm="1">
        <f t="array" aca="1" ref="D304" ca="1">IFERROR(INDEX(skuAnker,MATCH(B304,descrizioneArtAnker,0)),"")</f>
        <v/>
      </c>
      <c r="E304" s="192" t="str">
        <f t="shared" si="25"/>
        <v/>
      </c>
      <c r="F304" s="196" t="str">
        <f t="shared" si="28"/>
        <v/>
      </c>
      <c r="G304" s="177" t="str">
        <f t="shared" si="26"/>
        <v/>
      </c>
      <c r="H304" s="154" t="str">
        <f t="shared" ca="1" si="27"/>
        <v/>
      </c>
      <c r="I304" s="154"/>
      <c r="J304" s="167" t="str">
        <f t="shared" si="29"/>
        <v/>
      </c>
      <c r="K304" s="174" t="str">
        <f t="shared" si="30"/>
        <v/>
      </c>
    </row>
    <row r="305" spans="2:11" x14ac:dyDescent="0.35">
      <c r="B305" s="128"/>
      <c r="C305" s="159"/>
      <c r="D305" s="188" t="str" cm="1">
        <f t="array" aca="1" ref="D305" ca="1">IFERROR(INDEX(skuAnker,MATCH(B305,descrizioneArtAnker,0)),"")</f>
        <v/>
      </c>
      <c r="E305" s="192" t="str">
        <f t="shared" si="25"/>
        <v/>
      </c>
      <c r="F305" s="196" t="str">
        <f t="shared" si="28"/>
        <v/>
      </c>
      <c r="G305" s="177" t="str">
        <f t="shared" si="26"/>
        <v/>
      </c>
      <c r="H305" s="154" t="str">
        <f t="shared" ca="1" si="27"/>
        <v/>
      </c>
      <c r="I305" s="154"/>
      <c r="J305" s="167" t="str">
        <f t="shared" si="29"/>
        <v/>
      </c>
      <c r="K305" s="174" t="str">
        <f t="shared" si="30"/>
        <v/>
      </c>
    </row>
    <row r="306" spans="2:11" x14ac:dyDescent="0.35">
      <c r="B306" s="128"/>
      <c r="C306" s="159"/>
      <c r="D306" s="188" t="str" cm="1">
        <f t="array" aca="1" ref="D306" ca="1">IFERROR(INDEX(skuAnker,MATCH(B306,descrizioneArtAnker,0)),"")</f>
        <v/>
      </c>
      <c r="E306" s="192" t="str">
        <f t="shared" si="25"/>
        <v/>
      </c>
      <c r="F306" s="196" t="str">
        <f t="shared" si="28"/>
        <v/>
      </c>
      <c r="G306" s="177" t="str">
        <f t="shared" si="26"/>
        <v/>
      </c>
      <c r="H306" s="154" t="str">
        <f t="shared" ca="1" si="27"/>
        <v/>
      </c>
      <c r="I306" s="154"/>
      <c r="J306" s="167" t="str">
        <f t="shared" si="29"/>
        <v/>
      </c>
      <c r="K306" s="174" t="str">
        <f t="shared" si="30"/>
        <v/>
      </c>
    </row>
    <row r="307" spans="2:11" x14ac:dyDescent="0.35">
      <c r="B307" s="128"/>
      <c r="C307" s="159"/>
      <c r="D307" s="188" t="str" cm="1">
        <f t="array" aca="1" ref="D307" ca="1">IFERROR(INDEX(skuAnker,MATCH(B307,descrizioneArtAnker,0)),"")</f>
        <v/>
      </c>
      <c r="E307" s="192" t="str">
        <f t="shared" si="25"/>
        <v/>
      </c>
      <c r="F307" s="196" t="str">
        <f t="shared" si="28"/>
        <v/>
      </c>
      <c r="G307" s="177" t="str">
        <f t="shared" si="26"/>
        <v/>
      </c>
      <c r="H307" s="154" t="str">
        <f t="shared" ca="1" si="27"/>
        <v/>
      </c>
      <c r="I307" s="154"/>
      <c r="J307" s="167" t="str">
        <f t="shared" si="29"/>
        <v/>
      </c>
      <c r="K307" s="174" t="str">
        <f t="shared" si="30"/>
        <v/>
      </c>
    </row>
    <row r="308" spans="2:11" x14ac:dyDescent="0.35">
      <c r="B308" s="128"/>
      <c r="C308" s="159"/>
      <c r="D308" s="188" t="str" cm="1">
        <f t="array" aca="1" ref="D308" ca="1">IFERROR(INDEX(skuAnker,MATCH(B308,descrizioneArtAnker,0)),"")</f>
        <v/>
      </c>
      <c r="E308" s="192" t="str">
        <f t="shared" si="25"/>
        <v/>
      </c>
      <c r="F308" s="196" t="str">
        <f t="shared" si="28"/>
        <v/>
      </c>
      <c r="G308" s="177" t="str">
        <f t="shared" si="26"/>
        <v/>
      </c>
      <c r="H308" s="154" t="str">
        <f t="shared" ca="1" si="27"/>
        <v/>
      </c>
      <c r="I308" s="154"/>
      <c r="J308" s="167" t="str">
        <f t="shared" si="29"/>
        <v/>
      </c>
      <c r="K308" s="174" t="str">
        <f t="shared" si="30"/>
        <v/>
      </c>
    </row>
    <row r="309" spans="2:11" x14ac:dyDescent="0.35">
      <c r="B309" s="128"/>
      <c r="C309" s="159"/>
      <c r="D309" s="188" t="str" cm="1">
        <f t="array" aca="1" ref="D309" ca="1">IFERROR(INDEX(skuAnker,MATCH(B309,descrizioneArtAnker,0)),"")</f>
        <v/>
      </c>
      <c r="E309" s="192" t="str">
        <f t="shared" si="25"/>
        <v/>
      </c>
      <c r="F309" s="196" t="str">
        <f t="shared" si="28"/>
        <v/>
      </c>
      <c r="G309" s="177" t="str">
        <f t="shared" si="26"/>
        <v/>
      </c>
      <c r="H309" s="154" t="str">
        <f t="shared" ca="1" si="27"/>
        <v/>
      </c>
      <c r="I309" s="154"/>
      <c r="J309" s="167" t="str">
        <f t="shared" si="29"/>
        <v/>
      </c>
      <c r="K309" s="174" t="str">
        <f t="shared" si="30"/>
        <v/>
      </c>
    </row>
    <row r="310" spans="2:11" x14ac:dyDescent="0.35">
      <c r="B310" s="128"/>
      <c r="C310" s="159"/>
      <c r="D310" s="188" t="str" cm="1">
        <f t="array" aca="1" ref="D310" ca="1">IFERROR(INDEX(skuAnker,MATCH(B310,descrizioneArtAnker,0)),"")</f>
        <v/>
      </c>
      <c r="E310" s="192" t="str">
        <f t="shared" si="25"/>
        <v/>
      </c>
      <c r="F310" s="196" t="str">
        <f t="shared" si="28"/>
        <v/>
      </c>
      <c r="G310" s="177" t="str">
        <f t="shared" si="26"/>
        <v/>
      </c>
      <c r="H310" s="154" t="str">
        <f t="shared" ca="1" si="27"/>
        <v/>
      </c>
      <c r="I310" s="154"/>
      <c r="J310" s="167" t="str">
        <f t="shared" si="29"/>
        <v/>
      </c>
      <c r="K310" s="174" t="str">
        <f t="shared" si="30"/>
        <v/>
      </c>
    </row>
    <row r="311" spans="2:11" x14ac:dyDescent="0.35">
      <c r="B311" s="128"/>
      <c r="C311" s="159"/>
      <c r="D311" s="188" t="str" cm="1">
        <f t="array" aca="1" ref="D311" ca="1">IFERROR(INDEX(skuAnker,MATCH(B311,descrizioneArtAnker,0)),"")</f>
        <v/>
      </c>
      <c r="E311" s="192" t="str">
        <f t="shared" si="25"/>
        <v/>
      </c>
      <c r="F311" s="196" t="str">
        <f t="shared" si="28"/>
        <v/>
      </c>
      <c r="G311" s="177" t="str">
        <f t="shared" si="26"/>
        <v/>
      </c>
      <c r="H311" s="154" t="str">
        <f t="shared" ca="1" si="27"/>
        <v/>
      </c>
      <c r="I311" s="154"/>
      <c r="J311" s="167" t="str">
        <f t="shared" si="29"/>
        <v/>
      </c>
      <c r="K311" s="174" t="str">
        <f t="shared" si="30"/>
        <v/>
      </c>
    </row>
    <row r="312" spans="2:11" x14ac:dyDescent="0.35">
      <c r="B312" s="128"/>
      <c r="C312" s="159"/>
      <c r="D312" s="188" t="str" cm="1">
        <f t="array" aca="1" ref="D312" ca="1">IFERROR(INDEX(skuAnker,MATCH(B312,descrizioneArtAnker,0)),"")</f>
        <v/>
      </c>
      <c r="E312" s="192" t="str">
        <f t="shared" si="25"/>
        <v/>
      </c>
      <c r="F312" s="196" t="str">
        <f t="shared" si="28"/>
        <v/>
      </c>
      <c r="G312" s="177" t="str">
        <f t="shared" si="26"/>
        <v/>
      </c>
      <c r="H312" s="154" t="str">
        <f t="shared" ca="1" si="27"/>
        <v/>
      </c>
      <c r="I312" s="154"/>
      <c r="J312" s="167" t="str">
        <f t="shared" si="29"/>
        <v/>
      </c>
      <c r="K312" s="174" t="str">
        <f t="shared" si="30"/>
        <v/>
      </c>
    </row>
    <row r="313" spans="2:11" x14ac:dyDescent="0.35">
      <c r="B313" s="128"/>
      <c r="C313" s="159"/>
      <c r="D313" s="188" t="str" cm="1">
        <f t="array" aca="1" ref="D313" ca="1">IFERROR(INDEX(skuAnker,MATCH(B313,descrizioneArtAnker,0)),"")</f>
        <v/>
      </c>
      <c r="E313" s="192" t="str">
        <f t="shared" si="25"/>
        <v/>
      </c>
      <c r="F313" s="196" t="str">
        <f t="shared" si="28"/>
        <v/>
      </c>
      <c r="G313" s="177" t="str">
        <f t="shared" si="26"/>
        <v/>
      </c>
      <c r="H313" s="154" t="str">
        <f t="shared" ca="1" si="27"/>
        <v/>
      </c>
      <c r="I313" s="154"/>
      <c r="J313" s="167" t="str">
        <f t="shared" si="29"/>
        <v/>
      </c>
      <c r="K313" s="174" t="str">
        <f t="shared" si="30"/>
        <v/>
      </c>
    </row>
    <row r="314" spans="2:11" x14ac:dyDescent="0.35">
      <c r="B314" s="128"/>
      <c r="C314" s="159"/>
      <c r="D314" s="188" t="str" cm="1">
        <f t="array" aca="1" ref="D314" ca="1">IFERROR(INDEX(skuAnker,MATCH(B314,descrizioneArtAnker,0)),"")</f>
        <v/>
      </c>
      <c r="E314" s="192" t="str">
        <f t="shared" si="25"/>
        <v/>
      </c>
      <c r="F314" s="196" t="str">
        <f t="shared" si="28"/>
        <v/>
      </c>
      <c r="G314" s="177" t="str">
        <f t="shared" si="26"/>
        <v/>
      </c>
      <c r="H314" s="154" t="str">
        <f t="shared" ca="1" si="27"/>
        <v/>
      </c>
      <c r="I314" s="154"/>
      <c r="J314" s="167" t="str">
        <f t="shared" si="29"/>
        <v/>
      </c>
      <c r="K314" s="174" t="str">
        <f t="shared" si="30"/>
        <v/>
      </c>
    </row>
    <row r="315" spans="2:11" x14ac:dyDescent="0.35">
      <c r="B315" s="128"/>
      <c r="C315" s="159"/>
      <c r="D315" s="188" t="str" cm="1">
        <f t="array" aca="1" ref="D315" ca="1">IFERROR(INDEX(skuAnker,MATCH(B315,descrizioneArtAnker,0)),"")</f>
        <v/>
      </c>
      <c r="E315" s="192" t="str">
        <f t="shared" si="25"/>
        <v/>
      </c>
      <c r="F315" s="196" t="str">
        <f t="shared" si="28"/>
        <v/>
      </c>
      <c r="G315" s="177" t="str">
        <f t="shared" si="26"/>
        <v/>
      </c>
      <c r="H315" s="154" t="str">
        <f t="shared" ca="1" si="27"/>
        <v/>
      </c>
      <c r="I315" s="154"/>
      <c r="J315" s="167" t="str">
        <f t="shared" si="29"/>
        <v/>
      </c>
      <c r="K315" s="174" t="str">
        <f t="shared" si="30"/>
        <v/>
      </c>
    </row>
    <row r="316" spans="2:11" x14ac:dyDescent="0.35">
      <c r="B316" s="128"/>
      <c r="C316" s="159"/>
      <c r="D316" s="188" t="str" cm="1">
        <f t="array" aca="1" ref="D316" ca="1">IFERROR(INDEX(skuAnker,MATCH(B316,descrizioneArtAnker,0)),"")</f>
        <v/>
      </c>
      <c r="E316" s="192" t="str">
        <f t="shared" si="25"/>
        <v/>
      </c>
      <c r="F316" s="196" t="str">
        <f t="shared" si="28"/>
        <v/>
      </c>
      <c r="G316" s="177" t="str">
        <f t="shared" si="26"/>
        <v/>
      </c>
      <c r="H316" s="154" t="str">
        <f t="shared" ca="1" si="27"/>
        <v/>
      </c>
      <c r="I316" s="154"/>
      <c r="J316" s="167" t="str">
        <f t="shared" si="29"/>
        <v/>
      </c>
      <c r="K316" s="174" t="str">
        <f t="shared" si="30"/>
        <v/>
      </c>
    </row>
    <row r="317" spans="2:11" x14ac:dyDescent="0.35">
      <c r="B317" s="128"/>
      <c r="C317" s="159"/>
      <c r="D317" s="188" t="str" cm="1">
        <f t="array" aca="1" ref="D317" ca="1">IFERROR(INDEX(skuAnker,MATCH(B317,descrizioneArtAnker,0)),"")</f>
        <v/>
      </c>
      <c r="E317" s="192" t="str">
        <f t="shared" si="25"/>
        <v/>
      </c>
      <c r="F317" s="196" t="str">
        <f t="shared" si="28"/>
        <v/>
      </c>
      <c r="G317" s="177" t="str">
        <f t="shared" si="26"/>
        <v/>
      </c>
      <c r="H317" s="154" t="str">
        <f t="shared" ca="1" si="27"/>
        <v/>
      </c>
      <c r="I317" s="154"/>
      <c r="J317" s="167" t="str">
        <f t="shared" si="29"/>
        <v/>
      </c>
      <c r="K317" s="174" t="str">
        <f t="shared" si="30"/>
        <v/>
      </c>
    </row>
    <row r="318" spans="2:11" x14ac:dyDescent="0.35">
      <c r="B318" s="128"/>
      <c r="C318" s="159"/>
      <c r="D318" s="188" t="str" cm="1">
        <f t="array" aca="1" ref="D318" ca="1">IFERROR(INDEX(skuAnker,MATCH(B318,descrizioneArtAnker,0)),"")</f>
        <v/>
      </c>
      <c r="E318" s="192" t="str">
        <f t="shared" si="25"/>
        <v/>
      </c>
      <c r="F318" s="196" t="str">
        <f t="shared" si="28"/>
        <v/>
      </c>
      <c r="G318" s="177" t="str">
        <f t="shared" si="26"/>
        <v/>
      </c>
      <c r="H318" s="154" t="str">
        <f t="shared" ca="1" si="27"/>
        <v/>
      </c>
      <c r="I318" s="154"/>
      <c r="J318" s="167" t="str">
        <f t="shared" si="29"/>
        <v/>
      </c>
      <c r="K318" s="174" t="str">
        <f t="shared" si="30"/>
        <v/>
      </c>
    </row>
    <row r="319" spans="2:11" x14ac:dyDescent="0.35">
      <c r="B319" s="128"/>
      <c r="C319" s="159"/>
      <c r="D319" s="188" t="str" cm="1">
        <f t="array" aca="1" ref="D319" ca="1">IFERROR(INDEX(skuAnker,MATCH(B319,descrizioneArtAnker,0)),"")</f>
        <v/>
      </c>
      <c r="E319" s="192" t="str">
        <f t="shared" si="25"/>
        <v/>
      </c>
      <c r="F319" s="196" t="str">
        <f t="shared" si="28"/>
        <v/>
      </c>
      <c r="G319" s="177" t="str">
        <f t="shared" si="26"/>
        <v/>
      </c>
      <c r="H319" s="154" t="str">
        <f t="shared" ca="1" si="27"/>
        <v/>
      </c>
      <c r="I319" s="154"/>
      <c r="J319" s="167" t="str">
        <f t="shared" si="29"/>
        <v/>
      </c>
      <c r="K319" s="174" t="str">
        <f t="shared" si="30"/>
        <v/>
      </c>
    </row>
    <row r="320" spans="2:11" x14ac:dyDescent="0.35">
      <c r="B320" s="128"/>
      <c r="C320" s="159"/>
      <c r="D320" s="188" t="str" cm="1">
        <f t="array" aca="1" ref="D320" ca="1">IFERROR(INDEX(skuAnker,MATCH(B320,descrizioneArtAnker,0)),"")</f>
        <v/>
      </c>
      <c r="E320" s="192" t="str">
        <f t="shared" si="25"/>
        <v/>
      </c>
      <c r="F320" s="196" t="str">
        <f t="shared" si="28"/>
        <v/>
      </c>
      <c r="G320" s="177" t="str">
        <f t="shared" si="26"/>
        <v/>
      </c>
      <c r="H320" s="154" t="str">
        <f t="shared" ca="1" si="27"/>
        <v/>
      </c>
      <c r="I320" s="154"/>
      <c r="J320" s="167" t="str">
        <f t="shared" si="29"/>
        <v/>
      </c>
      <c r="K320" s="174" t="str">
        <f t="shared" si="30"/>
        <v/>
      </c>
    </row>
    <row r="321" spans="2:11" x14ac:dyDescent="0.35">
      <c r="B321" s="128"/>
      <c r="C321" s="159"/>
      <c r="D321" s="188" t="str" cm="1">
        <f t="array" aca="1" ref="D321" ca="1">IFERROR(INDEX(skuAnker,MATCH(B321,descrizioneArtAnker,0)),"")</f>
        <v/>
      </c>
      <c r="E321" s="192" t="str">
        <f t="shared" si="25"/>
        <v/>
      </c>
      <c r="F321" s="196" t="str">
        <f t="shared" si="28"/>
        <v/>
      </c>
      <c r="G321" s="177" t="str">
        <f t="shared" si="26"/>
        <v/>
      </c>
      <c r="H321" s="154" t="str">
        <f t="shared" ca="1" si="27"/>
        <v/>
      </c>
      <c r="I321" s="154"/>
      <c r="J321" s="167" t="str">
        <f t="shared" si="29"/>
        <v/>
      </c>
      <c r="K321" s="174" t="str">
        <f t="shared" si="30"/>
        <v/>
      </c>
    </row>
    <row r="322" spans="2:11" x14ac:dyDescent="0.35">
      <c r="B322" s="128"/>
      <c r="C322" s="159"/>
      <c r="D322" s="188" t="str" cm="1">
        <f t="array" aca="1" ref="D322" ca="1">IFERROR(INDEX(skuAnker,MATCH(B322,descrizioneArtAnker,0)),"")</f>
        <v/>
      </c>
      <c r="E322" s="192" t="str">
        <f t="shared" si="25"/>
        <v/>
      </c>
      <c r="F322" s="196" t="str">
        <f t="shared" si="28"/>
        <v/>
      </c>
      <c r="G322" s="177" t="str">
        <f t="shared" si="26"/>
        <v/>
      </c>
      <c r="H322" s="154" t="str">
        <f t="shared" ca="1" si="27"/>
        <v/>
      </c>
      <c r="I322" s="154"/>
      <c r="J322" s="167" t="str">
        <f t="shared" si="29"/>
        <v/>
      </c>
      <c r="K322" s="174" t="str">
        <f t="shared" si="30"/>
        <v/>
      </c>
    </row>
    <row r="323" spans="2:11" x14ac:dyDescent="0.35">
      <c r="B323" s="128"/>
      <c r="C323" s="159"/>
      <c r="D323" s="188" t="str" cm="1">
        <f t="array" aca="1" ref="D323" ca="1">IFERROR(INDEX(skuAnker,MATCH(B323,descrizioneArtAnker,0)),"")</f>
        <v/>
      </c>
      <c r="E323" s="192" t="str">
        <f t="shared" ref="E323:E386" si="31">IF(B323="","",VLOOKUP(B323,listoneAnker_NoSku,2,FALSE))</f>
        <v/>
      </c>
      <c r="F323" s="196" t="str">
        <f t="shared" si="28"/>
        <v/>
      </c>
      <c r="G323" s="177" t="str">
        <f t="shared" ref="G323:G386" si="32">IF(B323="","",VLOOKUP(B323,listoneAnker_NoSku,4,FALSE))</f>
        <v/>
      </c>
      <c r="H323" s="154" t="str">
        <f t="shared" ref="H323:H386" ca="1" si="33">IFERROR(VLOOKUP(D323,listoneAnkerCompleto,8,FALSE)/1.22,"")</f>
        <v/>
      </c>
      <c r="I323" s="154"/>
      <c r="J323" s="167" t="str">
        <f t="shared" si="29"/>
        <v/>
      </c>
      <c r="K323" s="174" t="str">
        <f t="shared" si="30"/>
        <v/>
      </c>
    </row>
    <row r="324" spans="2:11" x14ac:dyDescent="0.35">
      <c r="B324" s="128"/>
      <c r="C324" s="159"/>
      <c r="D324" s="188" t="str" cm="1">
        <f t="array" aca="1" ref="D324" ca="1">IFERROR(INDEX(skuAnker,MATCH(B324,descrizioneArtAnker,0)),"")</f>
        <v/>
      </c>
      <c r="E324" s="192" t="str">
        <f t="shared" si="31"/>
        <v/>
      </c>
      <c r="F324" s="196" t="str">
        <f t="shared" ref="F324:F387" si="34">IF(B324="","",VLOOKUP(B324,listoneAnker_NoSku,3,FALSE))</f>
        <v/>
      </c>
      <c r="G324" s="177" t="str">
        <f t="shared" si="32"/>
        <v/>
      </c>
      <c r="H324" s="154" t="str">
        <f t="shared" ca="1" si="33"/>
        <v/>
      </c>
      <c r="I324" s="154"/>
      <c r="J324" s="167" t="str">
        <f t="shared" ref="J324:J387" si="35">IF(B324="","",C324/E324)</f>
        <v/>
      </c>
      <c r="K324" s="174" t="str">
        <f t="shared" ref="K324:K387" si="36">IF(B324="","",H324*C324)</f>
        <v/>
      </c>
    </row>
    <row r="325" spans="2:11" x14ac:dyDescent="0.35">
      <c r="B325" s="128"/>
      <c r="C325" s="159"/>
      <c r="D325" s="188" t="str" cm="1">
        <f t="array" aca="1" ref="D325" ca="1">IFERROR(INDEX(skuAnker,MATCH(B325,descrizioneArtAnker,0)),"")</f>
        <v/>
      </c>
      <c r="E325" s="192" t="str">
        <f t="shared" si="31"/>
        <v/>
      </c>
      <c r="F325" s="196" t="str">
        <f t="shared" si="34"/>
        <v/>
      </c>
      <c r="G325" s="177" t="str">
        <f t="shared" si="32"/>
        <v/>
      </c>
      <c r="H325" s="154" t="str">
        <f t="shared" ca="1" si="33"/>
        <v/>
      </c>
      <c r="I325" s="154"/>
      <c r="J325" s="167" t="str">
        <f t="shared" si="35"/>
        <v/>
      </c>
      <c r="K325" s="174" t="str">
        <f t="shared" si="36"/>
        <v/>
      </c>
    </row>
    <row r="326" spans="2:11" x14ac:dyDescent="0.35">
      <c r="B326" s="128"/>
      <c r="C326" s="159"/>
      <c r="D326" s="188" t="str" cm="1">
        <f t="array" aca="1" ref="D326" ca="1">IFERROR(INDEX(skuAnker,MATCH(B326,descrizioneArtAnker,0)),"")</f>
        <v/>
      </c>
      <c r="E326" s="192" t="str">
        <f t="shared" si="31"/>
        <v/>
      </c>
      <c r="F326" s="196" t="str">
        <f t="shared" si="34"/>
        <v/>
      </c>
      <c r="G326" s="177" t="str">
        <f t="shared" si="32"/>
        <v/>
      </c>
      <c r="H326" s="154" t="str">
        <f t="shared" ca="1" si="33"/>
        <v/>
      </c>
      <c r="I326" s="154"/>
      <c r="J326" s="167" t="str">
        <f t="shared" si="35"/>
        <v/>
      </c>
      <c r="K326" s="174" t="str">
        <f t="shared" si="36"/>
        <v/>
      </c>
    </row>
    <row r="327" spans="2:11" x14ac:dyDescent="0.35">
      <c r="B327" s="128"/>
      <c r="C327" s="159"/>
      <c r="D327" s="188" t="str" cm="1">
        <f t="array" aca="1" ref="D327" ca="1">IFERROR(INDEX(skuAnker,MATCH(B327,descrizioneArtAnker,0)),"")</f>
        <v/>
      </c>
      <c r="E327" s="192" t="str">
        <f t="shared" si="31"/>
        <v/>
      </c>
      <c r="F327" s="196" t="str">
        <f t="shared" si="34"/>
        <v/>
      </c>
      <c r="G327" s="177" t="str">
        <f t="shared" si="32"/>
        <v/>
      </c>
      <c r="H327" s="154" t="str">
        <f t="shared" ca="1" si="33"/>
        <v/>
      </c>
      <c r="I327" s="154"/>
      <c r="J327" s="167" t="str">
        <f t="shared" si="35"/>
        <v/>
      </c>
      <c r="K327" s="174" t="str">
        <f t="shared" si="36"/>
        <v/>
      </c>
    </row>
    <row r="328" spans="2:11" x14ac:dyDescent="0.35">
      <c r="B328" s="128"/>
      <c r="C328" s="159"/>
      <c r="D328" s="188" t="str" cm="1">
        <f t="array" aca="1" ref="D328" ca="1">IFERROR(INDEX(skuAnker,MATCH(B328,descrizioneArtAnker,0)),"")</f>
        <v/>
      </c>
      <c r="E328" s="192" t="str">
        <f t="shared" si="31"/>
        <v/>
      </c>
      <c r="F328" s="196" t="str">
        <f t="shared" si="34"/>
        <v/>
      </c>
      <c r="G328" s="177" t="str">
        <f t="shared" si="32"/>
        <v/>
      </c>
      <c r="H328" s="154" t="str">
        <f t="shared" ca="1" si="33"/>
        <v/>
      </c>
      <c r="I328" s="154"/>
      <c r="J328" s="167" t="str">
        <f t="shared" si="35"/>
        <v/>
      </c>
      <c r="K328" s="174" t="str">
        <f t="shared" si="36"/>
        <v/>
      </c>
    </row>
    <row r="329" spans="2:11" x14ac:dyDescent="0.35">
      <c r="B329" s="128"/>
      <c r="C329" s="159"/>
      <c r="D329" s="188" t="str" cm="1">
        <f t="array" aca="1" ref="D329" ca="1">IFERROR(INDEX(skuAnker,MATCH(B329,descrizioneArtAnker,0)),"")</f>
        <v/>
      </c>
      <c r="E329" s="192" t="str">
        <f t="shared" si="31"/>
        <v/>
      </c>
      <c r="F329" s="196" t="str">
        <f t="shared" si="34"/>
        <v/>
      </c>
      <c r="G329" s="177" t="str">
        <f t="shared" si="32"/>
        <v/>
      </c>
      <c r="H329" s="154" t="str">
        <f t="shared" ca="1" si="33"/>
        <v/>
      </c>
      <c r="I329" s="154"/>
      <c r="J329" s="167" t="str">
        <f t="shared" si="35"/>
        <v/>
      </c>
      <c r="K329" s="174" t="str">
        <f t="shared" si="36"/>
        <v/>
      </c>
    </row>
    <row r="330" spans="2:11" x14ac:dyDescent="0.35">
      <c r="B330" s="128"/>
      <c r="C330" s="159"/>
      <c r="D330" s="188" t="str" cm="1">
        <f t="array" aca="1" ref="D330" ca="1">IFERROR(INDEX(skuAnker,MATCH(B330,descrizioneArtAnker,0)),"")</f>
        <v/>
      </c>
      <c r="E330" s="192" t="str">
        <f t="shared" si="31"/>
        <v/>
      </c>
      <c r="F330" s="196" t="str">
        <f t="shared" si="34"/>
        <v/>
      </c>
      <c r="G330" s="177" t="str">
        <f t="shared" si="32"/>
        <v/>
      </c>
      <c r="H330" s="154" t="str">
        <f t="shared" ca="1" si="33"/>
        <v/>
      </c>
      <c r="I330" s="154"/>
      <c r="J330" s="167" t="str">
        <f t="shared" si="35"/>
        <v/>
      </c>
      <c r="K330" s="174" t="str">
        <f t="shared" si="36"/>
        <v/>
      </c>
    </row>
    <row r="331" spans="2:11" x14ac:dyDescent="0.35">
      <c r="B331" s="128"/>
      <c r="C331" s="159"/>
      <c r="D331" s="188" t="str" cm="1">
        <f t="array" aca="1" ref="D331" ca="1">IFERROR(INDEX(skuAnker,MATCH(B331,descrizioneArtAnker,0)),"")</f>
        <v/>
      </c>
      <c r="E331" s="192" t="str">
        <f t="shared" si="31"/>
        <v/>
      </c>
      <c r="F331" s="196" t="str">
        <f t="shared" si="34"/>
        <v/>
      </c>
      <c r="G331" s="177" t="str">
        <f t="shared" si="32"/>
        <v/>
      </c>
      <c r="H331" s="154" t="str">
        <f t="shared" ca="1" si="33"/>
        <v/>
      </c>
      <c r="I331" s="154"/>
      <c r="J331" s="167" t="str">
        <f t="shared" si="35"/>
        <v/>
      </c>
      <c r="K331" s="174" t="str">
        <f t="shared" si="36"/>
        <v/>
      </c>
    </row>
    <row r="332" spans="2:11" x14ac:dyDescent="0.35">
      <c r="B332" s="128"/>
      <c r="C332" s="159"/>
      <c r="D332" s="188" t="str" cm="1">
        <f t="array" aca="1" ref="D332" ca="1">IFERROR(INDEX(skuAnker,MATCH(B332,descrizioneArtAnker,0)),"")</f>
        <v/>
      </c>
      <c r="E332" s="192" t="str">
        <f t="shared" si="31"/>
        <v/>
      </c>
      <c r="F332" s="196" t="str">
        <f t="shared" si="34"/>
        <v/>
      </c>
      <c r="G332" s="177" t="str">
        <f t="shared" si="32"/>
        <v/>
      </c>
      <c r="H332" s="154" t="str">
        <f t="shared" ca="1" si="33"/>
        <v/>
      </c>
      <c r="I332" s="154"/>
      <c r="J332" s="167" t="str">
        <f t="shared" si="35"/>
        <v/>
      </c>
      <c r="K332" s="174" t="str">
        <f t="shared" si="36"/>
        <v/>
      </c>
    </row>
    <row r="333" spans="2:11" x14ac:dyDescent="0.35">
      <c r="B333" s="128"/>
      <c r="C333" s="159"/>
      <c r="D333" s="188" t="str" cm="1">
        <f t="array" aca="1" ref="D333" ca="1">IFERROR(INDEX(skuAnker,MATCH(B333,descrizioneArtAnker,0)),"")</f>
        <v/>
      </c>
      <c r="E333" s="192" t="str">
        <f t="shared" si="31"/>
        <v/>
      </c>
      <c r="F333" s="196" t="str">
        <f t="shared" si="34"/>
        <v/>
      </c>
      <c r="G333" s="177" t="str">
        <f t="shared" si="32"/>
        <v/>
      </c>
      <c r="H333" s="154" t="str">
        <f t="shared" ca="1" si="33"/>
        <v/>
      </c>
      <c r="I333" s="154"/>
      <c r="J333" s="167" t="str">
        <f t="shared" si="35"/>
        <v/>
      </c>
      <c r="K333" s="174" t="str">
        <f t="shared" si="36"/>
        <v/>
      </c>
    </row>
    <row r="334" spans="2:11" x14ac:dyDescent="0.35">
      <c r="B334" s="128"/>
      <c r="C334" s="159"/>
      <c r="D334" s="188" t="str" cm="1">
        <f t="array" aca="1" ref="D334" ca="1">IFERROR(INDEX(skuAnker,MATCH(B334,descrizioneArtAnker,0)),"")</f>
        <v/>
      </c>
      <c r="E334" s="192" t="str">
        <f t="shared" si="31"/>
        <v/>
      </c>
      <c r="F334" s="196" t="str">
        <f t="shared" si="34"/>
        <v/>
      </c>
      <c r="G334" s="177" t="str">
        <f t="shared" si="32"/>
        <v/>
      </c>
      <c r="H334" s="154" t="str">
        <f t="shared" ca="1" si="33"/>
        <v/>
      </c>
      <c r="I334" s="154"/>
      <c r="J334" s="167" t="str">
        <f t="shared" si="35"/>
        <v/>
      </c>
      <c r="K334" s="174" t="str">
        <f t="shared" si="36"/>
        <v/>
      </c>
    </row>
    <row r="335" spans="2:11" x14ac:dyDescent="0.35">
      <c r="B335" s="128"/>
      <c r="C335" s="159"/>
      <c r="D335" s="188" t="str" cm="1">
        <f t="array" aca="1" ref="D335" ca="1">IFERROR(INDEX(skuAnker,MATCH(B335,descrizioneArtAnker,0)),"")</f>
        <v/>
      </c>
      <c r="E335" s="192" t="str">
        <f t="shared" si="31"/>
        <v/>
      </c>
      <c r="F335" s="196" t="str">
        <f t="shared" si="34"/>
        <v/>
      </c>
      <c r="G335" s="177" t="str">
        <f t="shared" si="32"/>
        <v/>
      </c>
      <c r="H335" s="154" t="str">
        <f t="shared" ca="1" si="33"/>
        <v/>
      </c>
      <c r="I335" s="154"/>
      <c r="J335" s="167" t="str">
        <f t="shared" si="35"/>
        <v/>
      </c>
      <c r="K335" s="174" t="str">
        <f t="shared" si="36"/>
        <v/>
      </c>
    </row>
    <row r="336" spans="2:11" x14ac:dyDescent="0.35">
      <c r="B336" s="128"/>
      <c r="C336" s="159"/>
      <c r="D336" s="188" t="str" cm="1">
        <f t="array" aca="1" ref="D336" ca="1">IFERROR(INDEX(skuAnker,MATCH(B336,descrizioneArtAnker,0)),"")</f>
        <v/>
      </c>
      <c r="E336" s="192" t="str">
        <f t="shared" si="31"/>
        <v/>
      </c>
      <c r="F336" s="196" t="str">
        <f t="shared" si="34"/>
        <v/>
      </c>
      <c r="G336" s="177" t="str">
        <f t="shared" si="32"/>
        <v/>
      </c>
      <c r="H336" s="154" t="str">
        <f t="shared" ca="1" si="33"/>
        <v/>
      </c>
      <c r="I336" s="154"/>
      <c r="J336" s="167" t="str">
        <f t="shared" si="35"/>
        <v/>
      </c>
      <c r="K336" s="174" t="str">
        <f t="shared" si="36"/>
        <v/>
      </c>
    </row>
    <row r="337" spans="2:11" x14ac:dyDescent="0.35">
      <c r="B337" s="128"/>
      <c r="C337" s="159"/>
      <c r="D337" s="188" t="str" cm="1">
        <f t="array" aca="1" ref="D337" ca="1">IFERROR(INDEX(skuAnker,MATCH(B337,descrizioneArtAnker,0)),"")</f>
        <v/>
      </c>
      <c r="E337" s="192" t="str">
        <f t="shared" si="31"/>
        <v/>
      </c>
      <c r="F337" s="196" t="str">
        <f t="shared" si="34"/>
        <v/>
      </c>
      <c r="G337" s="177" t="str">
        <f t="shared" si="32"/>
        <v/>
      </c>
      <c r="H337" s="154" t="str">
        <f t="shared" ca="1" si="33"/>
        <v/>
      </c>
      <c r="I337" s="154"/>
      <c r="J337" s="167" t="str">
        <f t="shared" si="35"/>
        <v/>
      </c>
      <c r="K337" s="174" t="str">
        <f t="shared" si="36"/>
        <v/>
      </c>
    </row>
    <row r="338" spans="2:11" x14ac:dyDescent="0.35">
      <c r="B338" s="128"/>
      <c r="C338" s="159"/>
      <c r="D338" s="188" t="str" cm="1">
        <f t="array" aca="1" ref="D338" ca="1">IFERROR(INDEX(skuAnker,MATCH(B338,descrizioneArtAnker,0)),"")</f>
        <v/>
      </c>
      <c r="E338" s="192" t="str">
        <f t="shared" si="31"/>
        <v/>
      </c>
      <c r="F338" s="196" t="str">
        <f t="shared" si="34"/>
        <v/>
      </c>
      <c r="G338" s="177" t="str">
        <f t="shared" si="32"/>
        <v/>
      </c>
      <c r="H338" s="154" t="str">
        <f t="shared" ca="1" si="33"/>
        <v/>
      </c>
      <c r="I338" s="154"/>
      <c r="J338" s="167" t="str">
        <f t="shared" si="35"/>
        <v/>
      </c>
      <c r="K338" s="174" t="str">
        <f t="shared" si="36"/>
        <v/>
      </c>
    </row>
    <row r="339" spans="2:11" x14ac:dyDescent="0.35">
      <c r="B339" s="128"/>
      <c r="C339" s="159"/>
      <c r="D339" s="188" t="str" cm="1">
        <f t="array" aca="1" ref="D339" ca="1">IFERROR(INDEX(skuAnker,MATCH(B339,descrizioneArtAnker,0)),"")</f>
        <v/>
      </c>
      <c r="E339" s="192" t="str">
        <f t="shared" si="31"/>
        <v/>
      </c>
      <c r="F339" s="196" t="str">
        <f t="shared" si="34"/>
        <v/>
      </c>
      <c r="G339" s="177" t="str">
        <f t="shared" si="32"/>
        <v/>
      </c>
      <c r="H339" s="154" t="str">
        <f t="shared" ca="1" si="33"/>
        <v/>
      </c>
      <c r="I339" s="154"/>
      <c r="J339" s="167" t="str">
        <f t="shared" si="35"/>
        <v/>
      </c>
      <c r="K339" s="174" t="str">
        <f t="shared" si="36"/>
        <v/>
      </c>
    </row>
    <row r="340" spans="2:11" x14ac:dyDescent="0.35">
      <c r="B340" s="128"/>
      <c r="C340" s="159"/>
      <c r="D340" s="188" t="str" cm="1">
        <f t="array" aca="1" ref="D340" ca="1">IFERROR(INDEX(skuAnker,MATCH(B340,descrizioneArtAnker,0)),"")</f>
        <v/>
      </c>
      <c r="E340" s="192" t="str">
        <f t="shared" si="31"/>
        <v/>
      </c>
      <c r="F340" s="196" t="str">
        <f t="shared" si="34"/>
        <v/>
      </c>
      <c r="G340" s="177" t="str">
        <f t="shared" si="32"/>
        <v/>
      </c>
      <c r="H340" s="154" t="str">
        <f t="shared" ca="1" si="33"/>
        <v/>
      </c>
      <c r="I340" s="154"/>
      <c r="J340" s="167" t="str">
        <f t="shared" si="35"/>
        <v/>
      </c>
      <c r="K340" s="174" t="str">
        <f t="shared" si="36"/>
        <v/>
      </c>
    </row>
    <row r="341" spans="2:11" x14ac:dyDescent="0.35">
      <c r="B341" s="128"/>
      <c r="C341" s="159"/>
      <c r="D341" s="188" t="str" cm="1">
        <f t="array" aca="1" ref="D341" ca="1">IFERROR(INDEX(skuAnker,MATCH(B341,descrizioneArtAnker,0)),"")</f>
        <v/>
      </c>
      <c r="E341" s="192" t="str">
        <f t="shared" si="31"/>
        <v/>
      </c>
      <c r="F341" s="196" t="str">
        <f t="shared" si="34"/>
        <v/>
      </c>
      <c r="G341" s="177" t="str">
        <f t="shared" si="32"/>
        <v/>
      </c>
      <c r="H341" s="154" t="str">
        <f t="shared" ca="1" si="33"/>
        <v/>
      </c>
      <c r="I341" s="154"/>
      <c r="J341" s="167" t="str">
        <f t="shared" si="35"/>
        <v/>
      </c>
      <c r="K341" s="174" t="str">
        <f t="shared" si="36"/>
        <v/>
      </c>
    </row>
    <row r="342" spans="2:11" x14ac:dyDescent="0.35">
      <c r="B342" s="128"/>
      <c r="C342" s="159"/>
      <c r="D342" s="188" t="str" cm="1">
        <f t="array" aca="1" ref="D342" ca="1">IFERROR(INDEX(skuAnker,MATCH(B342,descrizioneArtAnker,0)),"")</f>
        <v/>
      </c>
      <c r="E342" s="192" t="str">
        <f t="shared" si="31"/>
        <v/>
      </c>
      <c r="F342" s="196" t="str">
        <f t="shared" si="34"/>
        <v/>
      </c>
      <c r="G342" s="177" t="str">
        <f t="shared" si="32"/>
        <v/>
      </c>
      <c r="H342" s="154" t="str">
        <f t="shared" ca="1" si="33"/>
        <v/>
      </c>
      <c r="I342" s="154"/>
      <c r="J342" s="167" t="str">
        <f t="shared" si="35"/>
        <v/>
      </c>
      <c r="K342" s="174" t="str">
        <f t="shared" si="36"/>
        <v/>
      </c>
    </row>
    <row r="343" spans="2:11" x14ac:dyDescent="0.35">
      <c r="B343" s="128"/>
      <c r="C343" s="159"/>
      <c r="D343" s="188" t="str" cm="1">
        <f t="array" aca="1" ref="D343" ca="1">IFERROR(INDEX(skuAnker,MATCH(B343,descrizioneArtAnker,0)),"")</f>
        <v/>
      </c>
      <c r="E343" s="192" t="str">
        <f t="shared" si="31"/>
        <v/>
      </c>
      <c r="F343" s="196" t="str">
        <f t="shared" si="34"/>
        <v/>
      </c>
      <c r="G343" s="177" t="str">
        <f t="shared" si="32"/>
        <v/>
      </c>
      <c r="H343" s="154" t="str">
        <f t="shared" ca="1" si="33"/>
        <v/>
      </c>
      <c r="I343" s="154"/>
      <c r="J343" s="167" t="str">
        <f t="shared" si="35"/>
        <v/>
      </c>
      <c r="K343" s="174" t="str">
        <f t="shared" si="36"/>
        <v/>
      </c>
    </row>
    <row r="344" spans="2:11" x14ac:dyDescent="0.35">
      <c r="B344" s="128"/>
      <c r="C344" s="159"/>
      <c r="D344" s="188" t="str" cm="1">
        <f t="array" aca="1" ref="D344" ca="1">IFERROR(INDEX(skuAnker,MATCH(B344,descrizioneArtAnker,0)),"")</f>
        <v/>
      </c>
      <c r="E344" s="192" t="str">
        <f t="shared" si="31"/>
        <v/>
      </c>
      <c r="F344" s="196" t="str">
        <f t="shared" si="34"/>
        <v/>
      </c>
      <c r="G344" s="177" t="str">
        <f t="shared" si="32"/>
        <v/>
      </c>
      <c r="H344" s="154" t="str">
        <f t="shared" ca="1" si="33"/>
        <v/>
      </c>
      <c r="I344" s="154"/>
      <c r="J344" s="167" t="str">
        <f t="shared" si="35"/>
        <v/>
      </c>
      <c r="K344" s="174" t="str">
        <f t="shared" si="36"/>
        <v/>
      </c>
    </row>
    <row r="345" spans="2:11" x14ac:dyDescent="0.35">
      <c r="B345" s="128"/>
      <c r="C345" s="159"/>
      <c r="D345" s="188" t="str" cm="1">
        <f t="array" aca="1" ref="D345" ca="1">IFERROR(INDEX(skuAnker,MATCH(B345,descrizioneArtAnker,0)),"")</f>
        <v/>
      </c>
      <c r="E345" s="192" t="str">
        <f t="shared" si="31"/>
        <v/>
      </c>
      <c r="F345" s="196" t="str">
        <f t="shared" si="34"/>
        <v/>
      </c>
      <c r="G345" s="177" t="str">
        <f t="shared" si="32"/>
        <v/>
      </c>
      <c r="H345" s="154" t="str">
        <f t="shared" ca="1" si="33"/>
        <v/>
      </c>
      <c r="I345" s="154"/>
      <c r="J345" s="167" t="str">
        <f t="shared" si="35"/>
        <v/>
      </c>
      <c r="K345" s="174" t="str">
        <f t="shared" si="36"/>
        <v/>
      </c>
    </row>
    <row r="346" spans="2:11" x14ac:dyDescent="0.35">
      <c r="B346" s="128"/>
      <c r="C346" s="159"/>
      <c r="D346" s="188" t="str" cm="1">
        <f t="array" aca="1" ref="D346" ca="1">IFERROR(INDEX(skuAnker,MATCH(B346,descrizioneArtAnker,0)),"")</f>
        <v/>
      </c>
      <c r="E346" s="192" t="str">
        <f t="shared" si="31"/>
        <v/>
      </c>
      <c r="F346" s="196" t="str">
        <f t="shared" si="34"/>
        <v/>
      </c>
      <c r="G346" s="177" t="str">
        <f t="shared" si="32"/>
        <v/>
      </c>
      <c r="H346" s="154" t="str">
        <f t="shared" ca="1" si="33"/>
        <v/>
      </c>
      <c r="I346" s="154"/>
      <c r="J346" s="167" t="str">
        <f t="shared" si="35"/>
        <v/>
      </c>
      <c r="K346" s="174" t="str">
        <f t="shared" si="36"/>
        <v/>
      </c>
    </row>
    <row r="347" spans="2:11" x14ac:dyDescent="0.35">
      <c r="B347" s="128"/>
      <c r="C347" s="159"/>
      <c r="D347" s="188" t="str" cm="1">
        <f t="array" aca="1" ref="D347" ca="1">IFERROR(INDEX(skuAnker,MATCH(B347,descrizioneArtAnker,0)),"")</f>
        <v/>
      </c>
      <c r="E347" s="192" t="str">
        <f t="shared" si="31"/>
        <v/>
      </c>
      <c r="F347" s="196" t="str">
        <f t="shared" si="34"/>
        <v/>
      </c>
      <c r="G347" s="177" t="str">
        <f t="shared" si="32"/>
        <v/>
      </c>
      <c r="H347" s="154" t="str">
        <f t="shared" ca="1" si="33"/>
        <v/>
      </c>
      <c r="I347" s="154"/>
      <c r="J347" s="167" t="str">
        <f t="shared" si="35"/>
        <v/>
      </c>
      <c r="K347" s="174" t="str">
        <f t="shared" si="36"/>
        <v/>
      </c>
    </row>
    <row r="348" spans="2:11" x14ac:dyDescent="0.35">
      <c r="B348" s="128"/>
      <c r="C348" s="159"/>
      <c r="D348" s="188" t="str" cm="1">
        <f t="array" aca="1" ref="D348" ca="1">IFERROR(INDEX(skuAnker,MATCH(B348,descrizioneArtAnker,0)),"")</f>
        <v/>
      </c>
      <c r="E348" s="192" t="str">
        <f t="shared" si="31"/>
        <v/>
      </c>
      <c r="F348" s="196" t="str">
        <f t="shared" si="34"/>
        <v/>
      </c>
      <c r="G348" s="177" t="str">
        <f t="shared" si="32"/>
        <v/>
      </c>
      <c r="H348" s="154" t="str">
        <f t="shared" ca="1" si="33"/>
        <v/>
      </c>
      <c r="I348" s="154"/>
      <c r="J348" s="167" t="str">
        <f t="shared" si="35"/>
        <v/>
      </c>
      <c r="K348" s="174" t="str">
        <f t="shared" si="36"/>
        <v/>
      </c>
    </row>
    <row r="349" spans="2:11" x14ac:dyDescent="0.35">
      <c r="B349" s="128"/>
      <c r="C349" s="159"/>
      <c r="D349" s="188" t="str" cm="1">
        <f t="array" aca="1" ref="D349" ca="1">IFERROR(INDEX(skuAnker,MATCH(B349,descrizioneArtAnker,0)),"")</f>
        <v/>
      </c>
      <c r="E349" s="192" t="str">
        <f t="shared" si="31"/>
        <v/>
      </c>
      <c r="F349" s="196" t="str">
        <f t="shared" si="34"/>
        <v/>
      </c>
      <c r="G349" s="177" t="str">
        <f t="shared" si="32"/>
        <v/>
      </c>
      <c r="H349" s="154" t="str">
        <f t="shared" ca="1" si="33"/>
        <v/>
      </c>
      <c r="I349" s="154"/>
      <c r="J349" s="167" t="str">
        <f t="shared" si="35"/>
        <v/>
      </c>
      <c r="K349" s="174" t="str">
        <f t="shared" si="36"/>
        <v/>
      </c>
    </row>
    <row r="350" spans="2:11" x14ac:dyDescent="0.35">
      <c r="B350" s="128"/>
      <c r="C350" s="159"/>
      <c r="D350" s="188" t="str" cm="1">
        <f t="array" aca="1" ref="D350" ca="1">IFERROR(INDEX(skuAnker,MATCH(B350,descrizioneArtAnker,0)),"")</f>
        <v/>
      </c>
      <c r="E350" s="192" t="str">
        <f t="shared" si="31"/>
        <v/>
      </c>
      <c r="F350" s="196" t="str">
        <f t="shared" si="34"/>
        <v/>
      </c>
      <c r="G350" s="177" t="str">
        <f t="shared" si="32"/>
        <v/>
      </c>
      <c r="H350" s="154" t="str">
        <f t="shared" ca="1" si="33"/>
        <v/>
      </c>
      <c r="I350" s="154"/>
      <c r="J350" s="167" t="str">
        <f t="shared" si="35"/>
        <v/>
      </c>
      <c r="K350" s="174" t="str">
        <f t="shared" si="36"/>
        <v/>
      </c>
    </row>
    <row r="351" spans="2:11" x14ac:dyDescent="0.35">
      <c r="B351" s="128"/>
      <c r="C351" s="159"/>
      <c r="D351" s="188" t="str" cm="1">
        <f t="array" aca="1" ref="D351" ca="1">IFERROR(INDEX(skuAnker,MATCH(B351,descrizioneArtAnker,0)),"")</f>
        <v/>
      </c>
      <c r="E351" s="192" t="str">
        <f t="shared" si="31"/>
        <v/>
      </c>
      <c r="F351" s="196" t="str">
        <f t="shared" si="34"/>
        <v/>
      </c>
      <c r="G351" s="177" t="str">
        <f t="shared" si="32"/>
        <v/>
      </c>
      <c r="H351" s="154" t="str">
        <f t="shared" ca="1" si="33"/>
        <v/>
      </c>
      <c r="I351" s="154"/>
      <c r="J351" s="167" t="str">
        <f t="shared" si="35"/>
        <v/>
      </c>
      <c r="K351" s="174" t="str">
        <f t="shared" si="36"/>
        <v/>
      </c>
    </row>
    <row r="352" spans="2:11" x14ac:dyDescent="0.35">
      <c r="B352" s="128"/>
      <c r="C352" s="159"/>
      <c r="D352" s="188" t="str" cm="1">
        <f t="array" aca="1" ref="D352" ca="1">IFERROR(INDEX(skuAnker,MATCH(B352,descrizioneArtAnker,0)),"")</f>
        <v/>
      </c>
      <c r="E352" s="192" t="str">
        <f t="shared" si="31"/>
        <v/>
      </c>
      <c r="F352" s="196" t="str">
        <f t="shared" si="34"/>
        <v/>
      </c>
      <c r="G352" s="177" t="str">
        <f t="shared" si="32"/>
        <v/>
      </c>
      <c r="H352" s="154" t="str">
        <f t="shared" ca="1" si="33"/>
        <v/>
      </c>
      <c r="I352" s="154"/>
      <c r="J352" s="167" t="str">
        <f t="shared" si="35"/>
        <v/>
      </c>
      <c r="K352" s="174" t="str">
        <f t="shared" si="36"/>
        <v/>
      </c>
    </row>
    <row r="353" spans="2:11" x14ac:dyDescent="0.35">
      <c r="B353" s="128"/>
      <c r="C353" s="159"/>
      <c r="D353" s="188" t="str" cm="1">
        <f t="array" aca="1" ref="D353" ca="1">IFERROR(INDEX(skuAnker,MATCH(B353,descrizioneArtAnker,0)),"")</f>
        <v/>
      </c>
      <c r="E353" s="192" t="str">
        <f t="shared" si="31"/>
        <v/>
      </c>
      <c r="F353" s="196" t="str">
        <f t="shared" si="34"/>
        <v/>
      </c>
      <c r="G353" s="177" t="str">
        <f t="shared" si="32"/>
        <v/>
      </c>
      <c r="H353" s="154" t="str">
        <f t="shared" ca="1" si="33"/>
        <v/>
      </c>
      <c r="I353" s="154"/>
      <c r="J353" s="167" t="str">
        <f t="shared" si="35"/>
        <v/>
      </c>
      <c r="K353" s="174" t="str">
        <f t="shared" si="36"/>
        <v/>
      </c>
    </row>
    <row r="354" spans="2:11" x14ac:dyDescent="0.35">
      <c r="B354" s="128"/>
      <c r="C354" s="159"/>
      <c r="D354" s="188" t="str" cm="1">
        <f t="array" aca="1" ref="D354" ca="1">IFERROR(INDEX(skuAnker,MATCH(B354,descrizioneArtAnker,0)),"")</f>
        <v/>
      </c>
      <c r="E354" s="192" t="str">
        <f t="shared" si="31"/>
        <v/>
      </c>
      <c r="F354" s="196" t="str">
        <f t="shared" si="34"/>
        <v/>
      </c>
      <c r="G354" s="177" t="str">
        <f t="shared" si="32"/>
        <v/>
      </c>
      <c r="H354" s="154" t="str">
        <f t="shared" ca="1" si="33"/>
        <v/>
      </c>
      <c r="I354" s="154"/>
      <c r="J354" s="167" t="str">
        <f t="shared" si="35"/>
        <v/>
      </c>
      <c r="K354" s="174" t="str">
        <f t="shared" si="36"/>
        <v/>
      </c>
    </row>
    <row r="355" spans="2:11" x14ac:dyDescent="0.35">
      <c r="B355" s="128"/>
      <c r="C355" s="159"/>
      <c r="D355" s="188" t="str" cm="1">
        <f t="array" aca="1" ref="D355" ca="1">IFERROR(INDEX(skuAnker,MATCH(B355,descrizioneArtAnker,0)),"")</f>
        <v/>
      </c>
      <c r="E355" s="192" t="str">
        <f t="shared" si="31"/>
        <v/>
      </c>
      <c r="F355" s="196" t="str">
        <f t="shared" si="34"/>
        <v/>
      </c>
      <c r="G355" s="177" t="str">
        <f t="shared" si="32"/>
        <v/>
      </c>
      <c r="H355" s="154" t="str">
        <f t="shared" ca="1" si="33"/>
        <v/>
      </c>
      <c r="I355" s="154"/>
      <c r="J355" s="167" t="str">
        <f t="shared" si="35"/>
        <v/>
      </c>
      <c r="K355" s="174" t="str">
        <f t="shared" si="36"/>
        <v/>
      </c>
    </row>
    <row r="356" spans="2:11" x14ac:dyDescent="0.35">
      <c r="B356" s="128"/>
      <c r="C356" s="159"/>
      <c r="D356" s="188" t="str" cm="1">
        <f t="array" aca="1" ref="D356" ca="1">IFERROR(INDEX(skuAnker,MATCH(B356,descrizioneArtAnker,0)),"")</f>
        <v/>
      </c>
      <c r="E356" s="192" t="str">
        <f t="shared" si="31"/>
        <v/>
      </c>
      <c r="F356" s="196" t="str">
        <f t="shared" si="34"/>
        <v/>
      </c>
      <c r="G356" s="177" t="str">
        <f t="shared" si="32"/>
        <v/>
      </c>
      <c r="H356" s="154" t="str">
        <f t="shared" ca="1" si="33"/>
        <v/>
      </c>
      <c r="I356" s="154"/>
      <c r="J356" s="167" t="str">
        <f t="shared" si="35"/>
        <v/>
      </c>
      <c r="K356" s="174" t="str">
        <f t="shared" si="36"/>
        <v/>
      </c>
    </row>
    <row r="357" spans="2:11" x14ac:dyDescent="0.35">
      <c r="B357" s="128"/>
      <c r="C357" s="159"/>
      <c r="D357" s="188" t="str" cm="1">
        <f t="array" aca="1" ref="D357" ca="1">IFERROR(INDEX(skuAnker,MATCH(B357,descrizioneArtAnker,0)),"")</f>
        <v/>
      </c>
      <c r="E357" s="192" t="str">
        <f t="shared" si="31"/>
        <v/>
      </c>
      <c r="F357" s="196" t="str">
        <f t="shared" si="34"/>
        <v/>
      </c>
      <c r="G357" s="177" t="str">
        <f t="shared" si="32"/>
        <v/>
      </c>
      <c r="H357" s="154" t="str">
        <f t="shared" ca="1" si="33"/>
        <v/>
      </c>
      <c r="I357" s="154"/>
      <c r="J357" s="167" t="str">
        <f t="shared" si="35"/>
        <v/>
      </c>
      <c r="K357" s="174" t="str">
        <f t="shared" si="36"/>
        <v/>
      </c>
    </row>
    <row r="358" spans="2:11" x14ac:dyDescent="0.35">
      <c r="B358" s="128"/>
      <c r="C358" s="159"/>
      <c r="D358" s="188" t="str" cm="1">
        <f t="array" aca="1" ref="D358" ca="1">IFERROR(INDEX(skuAnker,MATCH(B358,descrizioneArtAnker,0)),"")</f>
        <v/>
      </c>
      <c r="E358" s="192" t="str">
        <f t="shared" si="31"/>
        <v/>
      </c>
      <c r="F358" s="196" t="str">
        <f t="shared" si="34"/>
        <v/>
      </c>
      <c r="G358" s="177" t="str">
        <f t="shared" si="32"/>
        <v/>
      </c>
      <c r="H358" s="154" t="str">
        <f t="shared" ca="1" si="33"/>
        <v/>
      </c>
      <c r="I358" s="154"/>
      <c r="J358" s="167" t="str">
        <f t="shared" si="35"/>
        <v/>
      </c>
      <c r="K358" s="174" t="str">
        <f t="shared" si="36"/>
        <v/>
      </c>
    </row>
    <row r="359" spans="2:11" x14ac:dyDescent="0.35">
      <c r="B359" s="128"/>
      <c r="C359" s="159"/>
      <c r="D359" s="188" t="str" cm="1">
        <f t="array" aca="1" ref="D359" ca="1">IFERROR(INDEX(skuAnker,MATCH(B359,descrizioneArtAnker,0)),"")</f>
        <v/>
      </c>
      <c r="E359" s="192" t="str">
        <f t="shared" si="31"/>
        <v/>
      </c>
      <c r="F359" s="196" t="str">
        <f t="shared" si="34"/>
        <v/>
      </c>
      <c r="G359" s="177" t="str">
        <f t="shared" si="32"/>
        <v/>
      </c>
      <c r="H359" s="154" t="str">
        <f t="shared" ca="1" si="33"/>
        <v/>
      </c>
      <c r="I359" s="154"/>
      <c r="J359" s="167" t="str">
        <f t="shared" si="35"/>
        <v/>
      </c>
      <c r="K359" s="174" t="str">
        <f t="shared" si="36"/>
        <v/>
      </c>
    </row>
    <row r="360" spans="2:11" x14ac:dyDescent="0.35">
      <c r="B360" s="128"/>
      <c r="C360" s="159"/>
      <c r="D360" s="188" t="str" cm="1">
        <f t="array" aca="1" ref="D360" ca="1">IFERROR(INDEX(skuAnker,MATCH(B360,descrizioneArtAnker,0)),"")</f>
        <v/>
      </c>
      <c r="E360" s="192" t="str">
        <f t="shared" si="31"/>
        <v/>
      </c>
      <c r="F360" s="196" t="str">
        <f t="shared" si="34"/>
        <v/>
      </c>
      <c r="G360" s="177" t="str">
        <f t="shared" si="32"/>
        <v/>
      </c>
      <c r="H360" s="154" t="str">
        <f t="shared" ca="1" si="33"/>
        <v/>
      </c>
      <c r="I360" s="154"/>
      <c r="J360" s="167" t="str">
        <f t="shared" si="35"/>
        <v/>
      </c>
      <c r="K360" s="174" t="str">
        <f t="shared" si="36"/>
        <v/>
      </c>
    </row>
    <row r="361" spans="2:11" x14ac:dyDescent="0.35">
      <c r="B361" s="128"/>
      <c r="C361" s="159"/>
      <c r="D361" s="188" t="str" cm="1">
        <f t="array" aca="1" ref="D361" ca="1">IFERROR(INDEX(skuAnker,MATCH(B361,descrizioneArtAnker,0)),"")</f>
        <v/>
      </c>
      <c r="E361" s="192" t="str">
        <f t="shared" si="31"/>
        <v/>
      </c>
      <c r="F361" s="196" t="str">
        <f t="shared" si="34"/>
        <v/>
      </c>
      <c r="G361" s="177" t="str">
        <f t="shared" si="32"/>
        <v/>
      </c>
      <c r="H361" s="154" t="str">
        <f t="shared" ca="1" si="33"/>
        <v/>
      </c>
      <c r="I361" s="154"/>
      <c r="J361" s="167" t="str">
        <f t="shared" si="35"/>
        <v/>
      </c>
      <c r="K361" s="174" t="str">
        <f t="shared" si="36"/>
        <v/>
      </c>
    </row>
    <row r="362" spans="2:11" x14ac:dyDescent="0.35">
      <c r="B362" s="128"/>
      <c r="C362" s="159"/>
      <c r="D362" s="188" t="str" cm="1">
        <f t="array" aca="1" ref="D362" ca="1">IFERROR(INDEX(skuAnker,MATCH(B362,descrizioneArtAnker,0)),"")</f>
        <v/>
      </c>
      <c r="E362" s="192" t="str">
        <f t="shared" si="31"/>
        <v/>
      </c>
      <c r="F362" s="196" t="str">
        <f t="shared" si="34"/>
        <v/>
      </c>
      <c r="G362" s="177" t="str">
        <f t="shared" si="32"/>
        <v/>
      </c>
      <c r="H362" s="154" t="str">
        <f t="shared" ca="1" si="33"/>
        <v/>
      </c>
      <c r="I362" s="154"/>
      <c r="J362" s="167" t="str">
        <f t="shared" si="35"/>
        <v/>
      </c>
      <c r="K362" s="174" t="str">
        <f t="shared" si="36"/>
        <v/>
      </c>
    </row>
    <row r="363" spans="2:11" x14ac:dyDescent="0.35">
      <c r="B363" s="128"/>
      <c r="C363" s="159"/>
      <c r="D363" s="188" t="str" cm="1">
        <f t="array" aca="1" ref="D363" ca="1">IFERROR(INDEX(skuAnker,MATCH(B363,descrizioneArtAnker,0)),"")</f>
        <v/>
      </c>
      <c r="E363" s="192" t="str">
        <f t="shared" si="31"/>
        <v/>
      </c>
      <c r="F363" s="196" t="str">
        <f t="shared" si="34"/>
        <v/>
      </c>
      <c r="G363" s="177" t="str">
        <f t="shared" si="32"/>
        <v/>
      </c>
      <c r="H363" s="154" t="str">
        <f t="shared" ca="1" si="33"/>
        <v/>
      </c>
      <c r="I363" s="154"/>
      <c r="J363" s="167" t="str">
        <f t="shared" si="35"/>
        <v/>
      </c>
      <c r="K363" s="174" t="str">
        <f t="shared" si="36"/>
        <v/>
      </c>
    </row>
    <row r="364" spans="2:11" x14ac:dyDescent="0.35">
      <c r="B364" s="128"/>
      <c r="C364" s="159"/>
      <c r="D364" s="188" t="str" cm="1">
        <f t="array" aca="1" ref="D364" ca="1">IFERROR(INDEX(skuAnker,MATCH(B364,descrizioneArtAnker,0)),"")</f>
        <v/>
      </c>
      <c r="E364" s="192" t="str">
        <f t="shared" si="31"/>
        <v/>
      </c>
      <c r="F364" s="196" t="str">
        <f t="shared" si="34"/>
        <v/>
      </c>
      <c r="G364" s="177" t="str">
        <f t="shared" si="32"/>
        <v/>
      </c>
      <c r="H364" s="154" t="str">
        <f t="shared" ca="1" si="33"/>
        <v/>
      </c>
      <c r="I364" s="154"/>
      <c r="J364" s="167" t="str">
        <f t="shared" si="35"/>
        <v/>
      </c>
      <c r="K364" s="174" t="str">
        <f t="shared" si="36"/>
        <v/>
      </c>
    </row>
    <row r="365" spans="2:11" x14ac:dyDescent="0.35">
      <c r="B365" s="128"/>
      <c r="C365" s="159"/>
      <c r="D365" s="188" t="str" cm="1">
        <f t="array" aca="1" ref="D365" ca="1">IFERROR(INDEX(skuAnker,MATCH(B365,descrizioneArtAnker,0)),"")</f>
        <v/>
      </c>
      <c r="E365" s="192" t="str">
        <f t="shared" si="31"/>
        <v/>
      </c>
      <c r="F365" s="196" t="str">
        <f t="shared" si="34"/>
        <v/>
      </c>
      <c r="G365" s="177" t="str">
        <f t="shared" si="32"/>
        <v/>
      </c>
      <c r="H365" s="154" t="str">
        <f t="shared" ca="1" si="33"/>
        <v/>
      </c>
      <c r="I365" s="154"/>
      <c r="J365" s="167" t="str">
        <f t="shared" si="35"/>
        <v/>
      </c>
      <c r="K365" s="174" t="str">
        <f t="shared" si="36"/>
        <v/>
      </c>
    </row>
    <row r="366" spans="2:11" x14ac:dyDescent="0.35">
      <c r="B366" s="128"/>
      <c r="C366" s="159"/>
      <c r="D366" s="188" t="str" cm="1">
        <f t="array" aca="1" ref="D366" ca="1">IFERROR(INDEX(skuAnker,MATCH(B366,descrizioneArtAnker,0)),"")</f>
        <v/>
      </c>
      <c r="E366" s="192" t="str">
        <f t="shared" si="31"/>
        <v/>
      </c>
      <c r="F366" s="196" t="str">
        <f t="shared" si="34"/>
        <v/>
      </c>
      <c r="G366" s="177" t="str">
        <f t="shared" si="32"/>
        <v/>
      </c>
      <c r="H366" s="154" t="str">
        <f t="shared" ca="1" si="33"/>
        <v/>
      </c>
      <c r="I366" s="154"/>
      <c r="J366" s="167" t="str">
        <f t="shared" si="35"/>
        <v/>
      </c>
      <c r="K366" s="174" t="str">
        <f t="shared" si="36"/>
        <v/>
      </c>
    </row>
    <row r="367" spans="2:11" x14ac:dyDescent="0.35">
      <c r="B367" s="128"/>
      <c r="C367" s="159"/>
      <c r="D367" s="188" t="str" cm="1">
        <f t="array" aca="1" ref="D367" ca="1">IFERROR(INDEX(skuAnker,MATCH(B367,descrizioneArtAnker,0)),"")</f>
        <v/>
      </c>
      <c r="E367" s="192" t="str">
        <f t="shared" si="31"/>
        <v/>
      </c>
      <c r="F367" s="196" t="str">
        <f t="shared" si="34"/>
        <v/>
      </c>
      <c r="G367" s="177" t="str">
        <f t="shared" si="32"/>
        <v/>
      </c>
      <c r="H367" s="154" t="str">
        <f t="shared" ca="1" si="33"/>
        <v/>
      </c>
      <c r="I367" s="154"/>
      <c r="J367" s="167" t="str">
        <f t="shared" si="35"/>
        <v/>
      </c>
      <c r="K367" s="174" t="str">
        <f t="shared" si="36"/>
        <v/>
      </c>
    </row>
    <row r="368" spans="2:11" x14ac:dyDescent="0.35">
      <c r="B368" s="128"/>
      <c r="C368" s="159"/>
      <c r="D368" s="188" t="str" cm="1">
        <f t="array" aca="1" ref="D368" ca="1">IFERROR(INDEX(skuAnker,MATCH(B368,descrizioneArtAnker,0)),"")</f>
        <v/>
      </c>
      <c r="E368" s="192" t="str">
        <f t="shared" si="31"/>
        <v/>
      </c>
      <c r="F368" s="196" t="str">
        <f t="shared" si="34"/>
        <v/>
      </c>
      <c r="G368" s="177" t="str">
        <f t="shared" si="32"/>
        <v/>
      </c>
      <c r="H368" s="154" t="str">
        <f t="shared" ca="1" si="33"/>
        <v/>
      </c>
      <c r="I368" s="154"/>
      <c r="J368" s="167" t="str">
        <f t="shared" si="35"/>
        <v/>
      </c>
      <c r="K368" s="174" t="str">
        <f t="shared" si="36"/>
        <v/>
      </c>
    </row>
    <row r="369" spans="2:11" x14ac:dyDescent="0.35">
      <c r="B369" s="128"/>
      <c r="C369" s="159"/>
      <c r="D369" s="188" t="str" cm="1">
        <f t="array" aca="1" ref="D369" ca="1">IFERROR(INDEX(skuAnker,MATCH(B369,descrizioneArtAnker,0)),"")</f>
        <v/>
      </c>
      <c r="E369" s="192" t="str">
        <f t="shared" si="31"/>
        <v/>
      </c>
      <c r="F369" s="196" t="str">
        <f t="shared" si="34"/>
        <v/>
      </c>
      <c r="G369" s="177" t="str">
        <f t="shared" si="32"/>
        <v/>
      </c>
      <c r="H369" s="154" t="str">
        <f t="shared" ca="1" si="33"/>
        <v/>
      </c>
      <c r="I369" s="154"/>
      <c r="J369" s="167" t="str">
        <f t="shared" si="35"/>
        <v/>
      </c>
      <c r="K369" s="174" t="str">
        <f t="shared" si="36"/>
        <v/>
      </c>
    </row>
    <row r="370" spans="2:11" x14ac:dyDescent="0.35">
      <c r="B370" s="128"/>
      <c r="C370" s="159"/>
      <c r="D370" s="188" t="str" cm="1">
        <f t="array" aca="1" ref="D370" ca="1">IFERROR(INDEX(skuAnker,MATCH(B370,descrizioneArtAnker,0)),"")</f>
        <v/>
      </c>
      <c r="E370" s="192" t="str">
        <f t="shared" si="31"/>
        <v/>
      </c>
      <c r="F370" s="196" t="str">
        <f t="shared" si="34"/>
        <v/>
      </c>
      <c r="G370" s="177" t="str">
        <f t="shared" si="32"/>
        <v/>
      </c>
      <c r="H370" s="154" t="str">
        <f t="shared" ca="1" si="33"/>
        <v/>
      </c>
      <c r="I370" s="154"/>
      <c r="J370" s="167" t="str">
        <f t="shared" si="35"/>
        <v/>
      </c>
      <c r="K370" s="174" t="str">
        <f t="shared" si="36"/>
        <v/>
      </c>
    </row>
    <row r="371" spans="2:11" x14ac:dyDescent="0.35">
      <c r="B371" s="128"/>
      <c r="C371" s="159"/>
      <c r="D371" s="188" t="str" cm="1">
        <f t="array" aca="1" ref="D371" ca="1">IFERROR(INDEX(skuAnker,MATCH(B371,descrizioneArtAnker,0)),"")</f>
        <v/>
      </c>
      <c r="E371" s="192" t="str">
        <f t="shared" si="31"/>
        <v/>
      </c>
      <c r="F371" s="196" t="str">
        <f t="shared" si="34"/>
        <v/>
      </c>
      <c r="G371" s="177" t="str">
        <f t="shared" si="32"/>
        <v/>
      </c>
      <c r="H371" s="154" t="str">
        <f t="shared" ca="1" si="33"/>
        <v/>
      </c>
      <c r="I371" s="154"/>
      <c r="J371" s="167" t="str">
        <f t="shared" si="35"/>
        <v/>
      </c>
      <c r="K371" s="174" t="str">
        <f t="shared" si="36"/>
        <v/>
      </c>
    </row>
    <row r="372" spans="2:11" x14ac:dyDescent="0.35">
      <c r="B372" s="128"/>
      <c r="C372" s="159"/>
      <c r="D372" s="188" t="str" cm="1">
        <f t="array" aca="1" ref="D372" ca="1">IFERROR(INDEX(skuAnker,MATCH(B372,descrizioneArtAnker,0)),"")</f>
        <v/>
      </c>
      <c r="E372" s="192" t="str">
        <f t="shared" si="31"/>
        <v/>
      </c>
      <c r="F372" s="196" t="str">
        <f t="shared" si="34"/>
        <v/>
      </c>
      <c r="G372" s="177" t="str">
        <f t="shared" si="32"/>
        <v/>
      </c>
      <c r="H372" s="154" t="str">
        <f t="shared" ca="1" si="33"/>
        <v/>
      </c>
      <c r="I372" s="154"/>
      <c r="J372" s="167" t="str">
        <f t="shared" si="35"/>
        <v/>
      </c>
      <c r="K372" s="174" t="str">
        <f t="shared" si="36"/>
        <v/>
      </c>
    </row>
    <row r="373" spans="2:11" x14ac:dyDescent="0.35">
      <c r="B373" s="128"/>
      <c r="C373" s="159"/>
      <c r="D373" s="188" t="str" cm="1">
        <f t="array" aca="1" ref="D373" ca="1">IFERROR(INDEX(skuAnker,MATCH(B373,descrizioneArtAnker,0)),"")</f>
        <v/>
      </c>
      <c r="E373" s="192" t="str">
        <f t="shared" si="31"/>
        <v/>
      </c>
      <c r="F373" s="196" t="str">
        <f t="shared" si="34"/>
        <v/>
      </c>
      <c r="G373" s="177" t="str">
        <f t="shared" si="32"/>
        <v/>
      </c>
      <c r="H373" s="154" t="str">
        <f t="shared" ca="1" si="33"/>
        <v/>
      </c>
      <c r="I373" s="154"/>
      <c r="J373" s="167" t="str">
        <f t="shared" si="35"/>
        <v/>
      </c>
      <c r="K373" s="174" t="str">
        <f t="shared" si="36"/>
        <v/>
      </c>
    </row>
    <row r="374" spans="2:11" x14ac:dyDescent="0.35">
      <c r="B374" s="128"/>
      <c r="C374" s="159"/>
      <c r="D374" s="188" t="str" cm="1">
        <f t="array" aca="1" ref="D374" ca="1">IFERROR(INDEX(skuAnker,MATCH(B374,descrizioneArtAnker,0)),"")</f>
        <v/>
      </c>
      <c r="E374" s="192" t="str">
        <f t="shared" si="31"/>
        <v/>
      </c>
      <c r="F374" s="196" t="str">
        <f t="shared" si="34"/>
        <v/>
      </c>
      <c r="G374" s="177" t="str">
        <f t="shared" si="32"/>
        <v/>
      </c>
      <c r="H374" s="154" t="str">
        <f t="shared" ca="1" si="33"/>
        <v/>
      </c>
      <c r="I374" s="154"/>
      <c r="J374" s="167" t="str">
        <f t="shared" si="35"/>
        <v/>
      </c>
      <c r="K374" s="174" t="str">
        <f t="shared" si="36"/>
        <v/>
      </c>
    </row>
    <row r="375" spans="2:11" x14ac:dyDescent="0.35">
      <c r="B375" s="128"/>
      <c r="C375" s="159"/>
      <c r="D375" s="188" t="str" cm="1">
        <f t="array" aca="1" ref="D375" ca="1">IFERROR(INDEX(skuAnker,MATCH(B375,descrizioneArtAnker,0)),"")</f>
        <v/>
      </c>
      <c r="E375" s="192" t="str">
        <f t="shared" si="31"/>
        <v/>
      </c>
      <c r="F375" s="196" t="str">
        <f t="shared" si="34"/>
        <v/>
      </c>
      <c r="G375" s="177" t="str">
        <f t="shared" si="32"/>
        <v/>
      </c>
      <c r="H375" s="154" t="str">
        <f t="shared" ca="1" si="33"/>
        <v/>
      </c>
      <c r="I375" s="154"/>
      <c r="J375" s="167" t="str">
        <f t="shared" si="35"/>
        <v/>
      </c>
      <c r="K375" s="174" t="str">
        <f t="shared" si="36"/>
        <v/>
      </c>
    </row>
    <row r="376" spans="2:11" x14ac:dyDescent="0.35">
      <c r="B376" s="128"/>
      <c r="C376" s="159"/>
      <c r="D376" s="188" t="str" cm="1">
        <f t="array" aca="1" ref="D376" ca="1">IFERROR(INDEX(skuAnker,MATCH(B376,descrizioneArtAnker,0)),"")</f>
        <v/>
      </c>
      <c r="E376" s="192" t="str">
        <f t="shared" si="31"/>
        <v/>
      </c>
      <c r="F376" s="196" t="str">
        <f t="shared" si="34"/>
        <v/>
      </c>
      <c r="G376" s="177" t="str">
        <f t="shared" si="32"/>
        <v/>
      </c>
      <c r="H376" s="154" t="str">
        <f t="shared" ca="1" si="33"/>
        <v/>
      </c>
      <c r="I376" s="154"/>
      <c r="J376" s="167" t="str">
        <f t="shared" si="35"/>
        <v/>
      </c>
      <c r="K376" s="174" t="str">
        <f t="shared" si="36"/>
        <v/>
      </c>
    </row>
    <row r="377" spans="2:11" x14ac:dyDescent="0.35">
      <c r="B377" s="128"/>
      <c r="C377" s="159"/>
      <c r="D377" s="188" t="str" cm="1">
        <f t="array" aca="1" ref="D377" ca="1">IFERROR(INDEX(skuAnker,MATCH(B377,descrizioneArtAnker,0)),"")</f>
        <v/>
      </c>
      <c r="E377" s="192" t="str">
        <f t="shared" si="31"/>
        <v/>
      </c>
      <c r="F377" s="196" t="str">
        <f t="shared" si="34"/>
        <v/>
      </c>
      <c r="G377" s="177" t="str">
        <f t="shared" si="32"/>
        <v/>
      </c>
      <c r="H377" s="154" t="str">
        <f t="shared" ca="1" si="33"/>
        <v/>
      </c>
      <c r="I377" s="154"/>
      <c r="J377" s="167" t="str">
        <f t="shared" si="35"/>
        <v/>
      </c>
      <c r="K377" s="174" t="str">
        <f t="shared" si="36"/>
        <v/>
      </c>
    </row>
    <row r="378" spans="2:11" x14ac:dyDescent="0.35">
      <c r="B378" s="128"/>
      <c r="C378" s="159"/>
      <c r="D378" s="188" t="str" cm="1">
        <f t="array" aca="1" ref="D378" ca="1">IFERROR(INDEX(skuAnker,MATCH(B378,descrizioneArtAnker,0)),"")</f>
        <v/>
      </c>
      <c r="E378" s="192" t="str">
        <f t="shared" si="31"/>
        <v/>
      </c>
      <c r="F378" s="196" t="str">
        <f t="shared" si="34"/>
        <v/>
      </c>
      <c r="G378" s="177" t="str">
        <f t="shared" si="32"/>
        <v/>
      </c>
      <c r="H378" s="154" t="str">
        <f t="shared" ca="1" si="33"/>
        <v/>
      </c>
      <c r="I378" s="154"/>
      <c r="J378" s="167" t="str">
        <f t="shared" si="35"/>
        <v/>
      </c>
      <c r="K378" s="174" t="str">
        <f t="shared" si="36"/>
        <v/>
      </c>
    </row>
    <row r="379" spans="2:11" x14ac:dyDescent="0.35">
      <c r="B379" s="128"/>
      <c r="C379" s="159"/>
      <c r="D379" s="188" t="str" cm="1">
        <f t="array" aca="1" ref="D379" ca="1">IFERROR(INDEX(skuAnker,MATCH(B379,descrizioneArtAnker,0)),"")</f>
        <v/>
      </c>
      <c r="E379" s="192" t="str">
        <f t="shared" si="31"/>
        <v/>
      </c>
      <c r="F379" s="196" t="str">
        <f t="shared" si="34"/>
        <v/>
      </c>
      <c r="G379" s="177" t="str">
        <f t="shared" si="32"/>
        <v/>
      </c>
      <c r="H379" s="154" t="str">
        <f t="shared" ca="1" si="33"/>
        <v/>
      </c>
      <c r="I379" s="154"/>
      <c r="J379" s="167" t="str">
        <f t="shared" si="35"/>
        <v/>
      </c>
      <c r="K379" s="174" t="str">
        <f t="shared" si="36"/>
        <v/>
      </c>
    </row>
    <row r="380" spans="2:11" x14ac:dyDescent="0.35">
      <c r="B380" s="128"/>
      <c r="C380" s="159"/>
      <c r="D380" s="188" t="str" cm="1">
        <f t="array" aca="1" ref="D380" ca="1">IFERROR(INDEX(skuAnker,MATCH(B380,descrizioneArtAnker,0)),"")</f>
        <v/>
      </c>
      <c r="E380" s="192" t="str">
        <f t="shared" si="31"/>
        <v/>
      </c>
      <c r="F380" s="196" t="str">
        <f t="shared" si="34"/>
        <v/>
      </c>
      <c r="G380" s="177" t="str">
        <f t="shared" si="32"/>
        <v/>
      </c>
      <c r="H380" s="154" t="str">
        <f t="shared" ca="1" si="33"/>
        <v/>
      </c>
      <c r="I380" s="154"/>
      <c r="J380" s="167" t="str">
        <f t="shared" si="35"/>
        <v/>
      </c>
      <c r="K380" s="174" t="str">
        <f t="shared" si="36"/>
        <v/>
      </c>
    </row>
    <row r="381" spans="2:11" x14ac:dyDescent="0.35">
      <c r="B381" s="128"/>
      <c r="C381" s="159"/>
      <c r="D381" s="188" t="str" cm="1">
        <f t="array" aca="1" ref="D381" ca="1">IFERROR(INDEX(skuAnker,MATCH(B381,descrizioneArtAnker,0)),"")</f>
        <v/>
      </c>
      <c r="E381" s="192" t="str">
        <f t="shared" si="31"/>
        <v/>
      </c>
      <c r="F381" s="196" t="str">
        <f t="shared" si="34"/>
        <v/>
      </c>
      <c r="G381" s="177" t="str">
        <f t="shared" si="32"/>
        <v/>
      </c>
      <c r="H381" s="154" t="str">
        <f t="shared" ca="1" si="33"/>
        <v/>
      </c>
      <c r="I381" s="154"/>
      <c r="J381" s="167" t="str">
        <f t="shared" si="35"/>
        <v/>
      </c>
      <c r="K381" s="174" t="str">
        <f t="shared" si="36"/>
        <v/>
      </c>
    </row>
    <row r="382" spans="2:11" x14ac:dyDescent="0.35">
      <c r="B382" s="128"/>
      <c r="C382" s="159"/>
      <c r="D382" s="188" t="str" cm="1">
        <f t="array" aca="1" ref="D382" ca="1">IFERROR(INDEX(skuAnker,MATCH(B382,descrizioneArtAnker,0)),"")</f>
        <v/>
      </c>
      <c r="E382" s="192" t="str">
        <f t="shared" si="31"/>
        <v/>
      </c>
      <c r="F382" s="196" t="str">
        <f t="shared" si="34"/>
        <v/>
      </c>
      <c r="G382" s="177" t="str">
        <f t="shared" si="32"/>
        <v/>
      </c>
      <c r="H382" s="154" t="str">
        <f t="shared" ca="1" si="33"/>
        <v/>
      </c>
      <c r="I382" s="154"/>
      <c r="J382" s="167" t="str">
        <f t="shared" si="35"/>
        <v/>
      </c>
      <c r="K382" s="174" t="str">
        <f t="shared" si="36"/>
        <v/>
      </c>
    </row>
    <row r="383" spans="2:11" x14ac:dyDescent="0.35">
      <c r="B383" s="128"/>
      <c r="C383" s="159"/>
      <c r="D383" s="188" t="str" cm="1">
        <f t="array" aca="1" ref="D383" ca="1">IFERROR(INDEX(skuAnker,MATCH(B383,descrizioneArtAnker,0)),"")</f>
        <v/>
      </c>
      <c r="E383" s="192" t="str">
        <f t="shared" si="31"/>
        <v/>
      </c>
      <c r="F383" s="196" t="str">
        <f t="shared" si="34"/>
        <v/>
      </c>
      <c r="G383" s="177" t="str">
        <f t="shared" si="32"/>
        <v/>
      </c>
      <c r="H383" s="154" t="str">
        <f t="shared" ca="1" si="33"/>
        <v/>
      </c>
      <c r="I383" s="154"/>
      <c r="J383" s="167" t="str">
        <f t="shared" si="35"/>
        <v/>
      </c>
      <c r="K383" s="174" t="str">
        <f t="shared" si="36"/>
        <v/>
      </c>
    </row>
    <row r="384" spans="2:11" x14ac:dyDescent="0.35">
      <c r="B384" s="128"/>
      <c r="C384" s="159"/>
      <c r="D384" s="188" t="str" cm="1">
        <f t="array" aca="1" ref="D384" ca="1">IFERROR(INDEX(skuAnker,MATCH(B384,descrizioneArtAnker,0)),"")</f>
        <v/>
      </c>
      <c r="E384" s="192" t="str">
        <f t="shared" si="31"/>
        <v/>
      </c>
      <c r="F384" s="196" t="str">
        <f t="shared" si="34"/>
        <v/>
      </c>
      <c r="G384" s="177" t="str">
        <f t="shared" si="32"/>
        <v/>
      </c>
      <c r="H384" s="154" t="str">
        <f t="shared" ca="1" si="33"/>
        <v/>
      </c>
      <c r="I384" s="154"/>
      <c r="J384" s="167" t="str">
        <f t="shared" si="35"/>
        <v/>
      </c>
      <c r="K384" s="174" t="str">
        <f t="shared" si="36"/>
        <v/>
      </c>
    </row>
    <row r="385" spans="2:11" x14ac:dyDescent="0.35">
      <c r="B385" s="128"/>
      <c r="C385" s="159"/>
      <c r="D385" s="188" t="str" cm="1">
        <f t="array" aca="1" ref="D385" ca="1">IFERROR(INDEX(skuAnker,MATCH(B385,descrizioneArtAnker,0)),"")</f>
        <v/>
      </c>
      <c r="E385" s="192" t="str">
        <f t="shared" si="31"/>
        <v/>
      </c>
      <c r="F385" s="196" t="str">
        <f t="shared" si="34"/>
        <v/>
      </c>
      <c r="G385" s="177" t="str">
        <f t="shared" si="32"/>
        <v/>
      </c>
      <c r="H385" s="154" t="str">
        <f t="shared" ca="1" si="33"/>
        <v/>
      </c>
      <c r="I385" s="154"/>
      <c r="J385" s="167" t="str">
        <f t="shared" si="35"/>
        <v/>
      </c>
      <c r="K385" s="174" t="str">
        <f t="shared" si="36"/>
        <v/>
      </c>
    </row>
    <row r="386" spans="2:11" x14ac:dyDescent="0.35">
      <c r="B386" s="128"/>
      <c r="C386" s="159"/>
      <c r="D386" s="188" t="str" cm="1">
        <f t="array" aca="1" ref="D386" ca="1">IFERROR(INDEX(skuAnker,MATCH(B386,descrizioneArtAnker,0)),"")</f>
        <v/>
      </c>
      <c r="E386" s="192" t="str">
        <f t="shared" si="31"/>
        <v/>
      </c>
      <c r="F386" s="196" t="str">
        <f t="shared" si="34"/>
        <v/>
      </c>
      <c r="G386" s="177" t="str">
        <f t="shared" si="32"/>
        <v/>
      </c>
      <c r="H386" s="154" t="str">
        <f t="shared" ca="1" si="33"/>
        <v/>
      </c>
      <c r="I386" s="154"/>
      <c r="J386" s="167" t="str">
        <f t="shared" si="35"/>
        <v/>
      </c>
      <c r="K386" s="174" t="str">
        <f t="shared" si="36"/>
        <v/>
      </c>
    </row>
    <row r="387" spans="2:11" x14ac:dyDescent="0.35">
      <c r="B387" s="128"/>
      <c r="C387" s="159"/>
      <c r="D387" s="188" t="str" cm="1">
        <f t="array" aca="1" ref="D387" ca="1">IFERROR(INDEX(skuAnker,MATCH(B387,descrizioneArtAnker,0)),"")</f>
        <v/>
      </c>
      <c r="E387" s="192" t="str">
        <f t="shared" ref="E387:E450" si="37">IF(B387="","",VLOOKUP(B387,listoneAnker_NoSku,2,FALSE))</f>
        <v/>
      </c>
      <c r="F387" s="196" t="str">
        <f t="shared" si="34"/>
        <v/>
      </c>
      <c r="G387" s="177" t="str">
        <f t="shared" ref="G387:G450" si="38">IF(B387="","",VLOOKUP(B387,listoneAnker_NoSku,4,FALSE))</f>
        <v/>
      </c>
      <c r="H387" s="154" t="str">
        <f t="shared" ref="H387:H450" ca="1" si="39">IFERROR(VLOOKUP(D387,listoneAnkerCompleto,8,FALSE)/1.22,"")</f>
        <v/>
      </c>
      <c r="I387" s="154"/>
      <c r="J387" s="167" t="str">
        <f t="shared" si="35"/>
        <v/>
      </c>
      <c r="K387" s="174" t="str">
        <f t="shared" si="36"/>
        <v/>
      </c>
    </row>
    <row r="388" spans="2:11" x14ac:dyDescent="0.35">
      <c r="B388" s="128"/>
      <c r="C388" s="159"/>
      <c r="D388" s="188" t="str" cm="1">
        <f t="array" aca="1" ref="D388" ca="1">IFERROR(INDEX(skuAnker,MATCH(B388,descrizioneArtAnker,0)),"")</f>
        <v/>
      </c>
      <c r="E388" s="192" t="str">
        <f t="shared" si="37"/>
        <v/>
      </c>
      <c r="F388" s="196" t="str">
        <f t="shared" ref="F388:F451" si="40">IF(B388="","",VLOOKUP(B388,listoneAnker_NoSku,3,FALSE))</f>
        <v/>
      </c>
      <c r="G388" s="177" t="str">
        <f t="shared" si="38"/>
        <v/>
      </c>
      <c r="H388" s="154" t="str">
        <f t="shared" ca="1" si="39"/>
        <v/>
      </c>
      <c r="I388" s="154"/>
      <c r="J388" s="167" t="str">
        <f t="shared" ref="J388:J451" si="41">IF(B388="","",C388/E388)</f>
        <v/>
      </c>
      <c r="K388" s="174" t="str">
        <f t="shared" ref="K388:K451" si="42">IF(B388="","",H388*C388)</f>
        <v/>
      </c>
    </row>
    <row r="389" spans="2:11" x14ac:dyDescent="0.35">
      <c r="B389" s="128"/>
      <c r="C389" s="159"/>
      <c r="D389" s="188" t="str" cm="1">
        <f t="array" aca="1" ref="D389" ca="1">IFERROR(INDEX(skuAnker,MATCH(B389,descrizioneArtAnker,0)),"")</f>
        <v/>
      </c>
      <c r="E389" s="192" t="str">
        <f t="shared" si="37"/>
        <v/>
      </c>
      <c r="F389" s="196" t="str">
        <f t="shared" si="40"/>
        <v/>
      </c>
      <c r="G389" s="177" t="str">
        <f t="shared" si="38"/>
        <v/>
      </c>
      <c r="H389" s="154" t="str">
        <f t="shared" ca="1" si="39"/>
        <v/>
      </c>
      <c r="I389" s="154"/>
      <c r="J389" s="167" t="str">
        <f t="shared" si="41"/>
        <v/>
      </c>
      <c r="K389" s="174" t="str">
        <f t="shared" si="42"/>
        <v/>
      </c>
    </row>
    <row r="390" spans="2:11" x14ac:dyDescent="0.35">
      <c r="B390" s="128"/>
      <c r="C390" s="159"/>
      <c r="D390" s="188" t="str" cm="1">
        <f t="array" aca="1" ref="D390" ca="1">IFERROR(INDEX(skuAnker,MATCH(B390,descrizioneArtAnker,0)),"")</f>
        <v/>
      </c>
      <c r="E390" s="192" t="str">
        <f t="shared" si="37"/>
        <v/>
      </c>
      <c r="F390" s="196" t="str">
        <f t="shared" si="40"/>
        <v/>
      </c>
      <c r="G390" s="177" t="str">
        <f t="shared" si="38"/>
        <v/>
      </c>
      <c r="H390" s="154" t="str">
        <f t="shared" ca="1" si="39"/>
        <v/>
      </c>
      <c r="I390" s="154"/>
      <c r="J390" s="167" t="str">
        <f t="shared" si="41"/>
        <v/>
      </c>
      <c r="K390" s="174" t="str">
        <f t="shared" si="42"/>
        <v/>
      </c>
    </row>
    <row r="391" spans="2:11" x14ac:dyDescent="0.35">
      <c r="B391" s="128"/>
      <c r="C391" s="159"/>
      <c r="D391" s="188" t="str" cm="1">
        <f t="array" aca="1" ref="D391" ca="1">IFERROR(INDEX(skuAnker,MATCH(B391,descrizioneArtAnker,0)),"")</f>
        <v/>
      </c>
      <c r="E391" s="192" t="str">
        <f t="shared" si="37"/>
        <v/>
      </c>
      <c r="F391" s="196" t="str">
        <f t="shared" si="40"/>
        <v/>
      </c>
      <c r="G391" s="177" t="str">
        <f t="shared" si="38"/>
        <v/>
      </c>
      <c r="H391" s="154" t="str">
        <f t="shared" ca="1" si="39"/>
        <v/>
      </c>
      <c r="I391" s="154"/>
      <c r="J391" s="167" t="str">
        <f t="shared" si="41"/>
        <v/>
      </c>
      <c r="K391" s="174" t="str">
        <f t="shared" si="42"/>
        <v/>
      </c>
    </row>
    <row r="392" spans="2:11" x14ac:dyDescent="0.35">
      <c r="B392" s="128"/>
      <c r="C392" s="159"/>
      <c r="D392" s="188" t="str" cm="1">
        <f t="array" aca="1" ref="D392" ca="1">IFERROR(INDEX(skuAnker,MATCH(B392,descrizioneArtAnker,0)),"")</f>
        <v/>
      </c>
      <c r="E392" s="192" t="str">
        <f t="shared" si="37"/>
        <v/>
      </c>
      <c r="F392" s="196" t="str">
        <f t="shared" si="40"/>
        <v/>
      </c>
      <c r="G392" s="177" t="str">
        <f t="shared" si="38"/>
        <v/>
      </c>
      <c r="H392" s="154" t="str">
        <f t="shared" ca="1" si="39"/>
        <v/>
      </c>
      <c r="I392" s="154"/>
      <c r="J392" s="167" t="str">
        <f t="shared" si="41"/>
        <v/>
      </c>
      <c r="K392" s="174" t="str">
        <f t="shared" si="42"/>
        <v/>
      </c>
    </row>
    <row r="393" spans="2:11" x14ac:dyDescent="0.35">
      <c r="B393" s="128"/>
      <c r="C393" s="159"/>
      <c r="D393" s="188" t="str" cm="1">
        <f t="array" aca="1" ref="D393" ca="1">IFERROR(INDEX(skuAnker,MATCH(B393,descrizioneArtAnker,0)),"")</f>
        <v/>
      </c>
      <c r="E393" s="192" t="str">
        <f t="shared" si="37"/>
        <v/>
      </c>
      <c r="F393" s="196" t="str">
        <f t="shared" si="40"/>
        <v/>
      </c>
      <c r="G393" s="177" t="str">
        <f t="shared" si="38"/>
        <v/>
      </c>
      <c r="H393" s="154" t="str">
        <f t="shared" ca="1" si="39"/>
        <v/>
      </c>
      <c r="I393" s="154"/>
      <c r="J393" s="167" t="str">
        <f t="shared" si="41"/>
        <v/>
      </c>
      <c r="K393" s="174" t="str">
        <f t="shared" si="42"/>
        <v/>
      </c>
    </row>
    <row r="394" spans="2:11" x14ac:dyDescent="0.35">
      <c r="B394" s="128"/>
      <c r="C394" s="159"/>
      <c r="D394" s="188" t="str" cm="1">
        <f t="array" aca="1" ref="D394" ca="1">IFERROR(INDEX(skuAnker,MATCH(B394,descrizioneArtAnker,0)),"")</f>
        <v/>
      </c>
      <c r="E394" s="192" t="str">
        <f t="shared" si="37"/>
        <v/>
      </c>
      <c r="F394" s="196" t="str">
        <f t="shared" si="40"/>
        <v/>
      </c>
      <c r="G394" s="177" t="str">
        <f t="shared" si="38"/>
        <v/>
      </c>
      <c r="H394" s="154" t="str">
        <f t="shared" ca="1" si="39"/>
        <v/>
      </c>
      <c r="I394" s="154"/>
      <c r="J394" s="167" t="str">
        <f t="shared" si="41"/>
        <v/>
      </c>
      <c r="K394" s="174" t="str">
        <f t="shared" si="42"/>
        <v/>
      </c>
    </row>
    <row r="395" spans="2:11" x14ac:dyDescent="0.35">
      <c r="B395" s="128"/>
      <c r="C395" s="159"/>
      <c r="D395" s="188" t="str" cm="1">
        <f t="array" aca="1" ref="D395" ca="1">IFERROR(INDEX(skuAnker,MATCH(B395,descrizioneArtAnker,0)),"")</f>
        <v/>
      </c>
      <c r="E395" s="192" t="str">
        <f t="shared" si="37"/>
        <v/>
      </c>
      <c r="F395" s="196" t="str">
        <f t="shared" si="40"/>
        <v/>
      </c>
      <c r="G395" s="177" t="str">
        <f t="shared" si="38"/>
        <v/>
      </c>
      <c r="H395" s="154" t="str">
        <f t="shared" ca="1" si="39"/>
        <v/>
      </c>
      <c r="I395" s="154"/>
      <c r="J395" s="167" t="str">
        <f t="shared" si="41"/>
        <v/>
      </c>
      <c r="K395" s="174" t="str">
        <f t="shared" si="42"/>
        <v/>
      </c>
    </row>
    <row r="396" spans="2:11" x14ac:dyDescent="0.35">
      <c r="B396" s="128"/>
      <c r="C396" s="159"/>
      <c r="D396" s="188" t="str" cm="1">
        <f t="array" aca="1" ref="D396" ca="1">IFERROR(INDEX(skuAnker,MATCH(B396,descrizioneArtAnker,0)),"")</f>
        <v/>
      </c>
      <c r="E396" s="192" t="str">
        <f t="shared" si="37"/>
        <v/>
      </c>
      <c r="F396" s="196" t="str">
        <f t="shared" si="40"/>
        <v/>
      </c>
      <c r="G396" s="177" t="str">
        <f t="shared" si="38"/>
        <v/>
      </c>
      <c r="H396" s="154" t="str">
        <f t="shared" ca="1" si="39"/>
        <v/>
      </c>
      <c r="I396" s="154"/>
      <c r="J396" s="167" t="str">
        <f t="shared" si="41"/>
        <v/>
      </c>
      <c r="K396" s="174" t="str">
        <f t="shared" si="42"/>
        <v/>
      </c>
    </row>
    <row r="397" spans="2:11" x14ac:dyDescent="0.35">
      <c r="B397" s="128"/>
      <c r="C397" s="159"/>
      <c r="D397" s="188" t="str" cm="1">
        <f t="array" aca="1" ref="D397" ca="1">IFERROR(INDEX(skuAnker,MATCH(B397,descrizioneArtAnker,0)),"")</f>
        <v/>
      </c>
      <c r="E397" s="192" t="str">
        <f t="shared" si="37"/>
        <v/>
      </c>
      <c r="F397" s="196" t="str">
        <f t="shared" si="40"/>
        <v/>
      </c>
      <c r="G397" s="177" t="str">
        <f t="shared" si="38"/>
        <v/>
      </c>
      <c r="H397" s="154" t="str">
        <f t="shared" ca="1" si="39"/>
        <v/>
      </c>
      <c r="I397" s="154"/>
      <c r="J397" s="167" t="str">
        <f t="shared" si="41"/>
        <v/>
      </c>
      <c r="K397" s="174" t="str">
        <f t="shared" si="42"/>
        <v/>
      </c>
    </row>
    <row r="398" spans="2:11" x14ac:dyDescent="0.35">
      <c r="B398" s="128"/>
      <c r="C398" s="159"/>
      <c r="D398" s="188" t="str" cm="1">
        <f t="array" aca="1" ref="D398" ca="1">IFERROR(INDEX(skuAnker,MATCH(B398,descrizioneArtAnker,0)),"")</f>
        <v/>
      </c>
      <c r="E398" s="192" t="str">
        <f t="shared" si="37"/>
        <v/>
      </c>
      <c r="F398" s="196" t="str">
        <f t="shared" si="40"/>
        <v/>
      </c>
      <c r="G398" s="177" t="str">
        <f t="shared" si="38"/>
        <v/>
      </c>
      <c r="H398" s="154" t="str">
        <f t="shared" ca="1" si="39"/>
        <v/>
      </c>
      <c r="I398" s="154"/>
      <c r="J398" s="167" t="str">
        <f t="shared" si="41"/>
        <v/>
      </c>
      <c r="K398" s="174" t="str">
        <f t="shared" si="42"/>
        <v/>
      </c>
    </row>
    <row r="399" spans="2:11" x14ac:dyDescent="0.35">
      <c r="B399" s="128"/>
      <c r="C399" s="159"/>
      <c r="D399" s="188" t="str" cm="1">
        <f t="array" aca="1" ref="D399" ca="1">IFERROR(INDEX(skuAnker,MATCH(B399,descrizioneArtAnker,0)),"")</f>
        <v/>
      </c>
      <c r="E399" s="192" t="str">
        <f t="shared" si="37"/>
        <v/>
      </c>
      <c r="F399" s="196" t="str">
        <f t="shared" si="40"/>
        <v/>
      </c>
      <c r="G399" s="177" t="str">
        <f t="shared" si="38"/>
        <v/>
      </c>
      <c r="H399" s="154" t="str">
        <f t="shared" ca="1" si="39"/>
        <v/>
      </c>
      <c r="I399" s="154"/>
      <c r="J399" s="167" t="str">
        <f t="shared" si="41"/>
        <v/>
      </c>
      <c r="K399" s="174" t="str">
        <f t="shared" si="42"/>
        <v/>
      </c>
    </row>
    <row r="400" spans="2:11" x14ac:dyDescent="0.35">
      <c r="B400" s="128"/>
      <c r="C400" s="159"/>
      <c r="D400" s="188" t="str" cm="1">
        <f t="array" aca="1" ref="D400" ca="1">IFERROR(INDEX(skuAnker,MATCH(B400,descrizioneArtAnker,0)),"")</f>
        <v/>
      </c>
      <c r="E400" s="192" t="str">
        <f t="shared" si="37"/>
        <v/>
      </c>
      <c r="F400" s="196" t="str">
        <f t="shared" si="40"/>
        <v/>
      </c>
      <c r="G400" s="177" t="str">
        <f t="shared" si="38"/>
        <v/>
      </c>
      <c r="H400" s="154" t="str">
        <f t="shared" ca="1" si="39"/>
        <v/>
      </c>
      <c r="I400" s="154"/>
      <c r="J400" s="167" t="str">
        <f t="shared" si="41"/>
        <v/>
      </c>
      <c r="K400" s="174" t="str">
        <f t="shared" si="42"/>
        <v/>
      </c>
    </row>
    <row r="401" spans="2:11" x14ac:dyDescent="0.35">
      <c r="B401" s="128"/>
      <c r="C401" s="159"/>
      <c r="D401" s="188" t="str" cm="1">
        <f t="array" aca="1" ref="D401" ca="1">IFERROR(INDEX(skuAnker,MATCH(B401,descrizioneArtAnker,0)),"")</f>
        <v/>
      </c>
      <c r="E401" s="192" t="str">
        <f t="shared" si="37"/>
        <v/>
      </c>
      <c r="F401" s="196" t="str">
        <f t="shared" si="40"/>
        <v/>
      </c>
      <c r="G401" s="177" t="str">
        <f t="shared" si="38"/>
        <v/>
      </c>
      <c r="H401" s="154" t="str">
        <f t="shared" ca="1" si="39"/>
        <v/>
      </c>
      <c r="I401" s="154"/>
      <c r="J401" s="167" t="str">
        <f t="shared" si="41"/>
        <v/>
      </c>
      <c r="K401" s="174" t="str">
        <f t="shared" si="42"/>
        <v/>
      </c>
    </row>
    <row r="402" spans="2:11" x14ac:dyDescent="0.35">
      <c r="B402" s="128"/>
      <c r="C402" s="159"/>
      <c r="D402" s="188" t="str" cm="1">
        <f t="array" aca="1" ref="D402" ca="1">IFERROR(INDEX(skuAnker,MATCH(B402,descrizioneArtAnker,0)),"")</f>
        <v/>
      </c>
      <c r="E402" s="192" t="str">
        <f t="shared" si="37"/>
        <v/>
      </c>
      <c r="F402" s="196" t="str">
        <f t="shared" si="40"/>
        <v/>
      </c>
      <c r="G402" s="177" t="str">
        <f t="shared" si="38"/>
        <v/>
      </c>
      <c r="H402" s="154" t="str">
        <f t="shared" ca="1" si="39"/>
        <v/>
      </c>
      <c r="I402" s="154"/>
      <c r="J402" s="167" t="str">
        <f t="shared" si="41"/>
        <v/>
      </c>
      <c r="K402" s="174" t="str">
        <f t="shared" si="42"/>
        <v/>
      </c>
    </row>
    <row r="403" spans="2:11" x14ac:dyDescent="0.35">
      <c r="B403" s="128"/>
      <c r="C403" s="159"/>
      <c r="D403" s="188" t="str" cm="1">
        <f t="array" aca="1" ref="D403" ca="1">IFERROR(INDEX(skuAnker,MATCH(B403,descrizioneArtAnker,0)),"")</f>
        <v/>
      </c>
      <c r="E403" s="192" t="str">
        <f t="shared" si="37"/>
        <v/>
      </c>
      <c r="F403" s="196" t="str">
        <f t="shared" si="40"/>
        <v/>
      </c>
      <c r="G403" s="177" t="str">
        <f t="shared" si="38"/>
        <v/>
      </c>
      <c r="H403" s="154" t="str">
        <f t="shared" ca="1" si="39"/>
        <v/>
      </c>
      <c r="I403" s="154"/>
      <c r="J403" s="167" t="str">
        <f t="shared" si="41"/>
        <v/>
      </c>
      <c r="K403" s="174" t="str">
        <f t="shared" si="42"/>
        <v/>
      </c>
    </row>
    <row r="404" spans="2:11" x14ac:dyDescent="0.35">
      <c r="B404" s="128"/>
      <c r="C404" s="159"/>
      <c r="D404" s="188" t="str" cm="1">
        <f t="array" aca="1" ref="D404" ca="1">IFERROR(INDEX(skuAnker,MATCH(B404,descrizioneArtAnker,0)),"")</f>
        <v/>
      </c>
      <c r="E404" s="192" t="str">
        <f t="shared" si="37"/>
        <v/>
      </c>
      <c r="F404" s="196" t="str">
        <f t="shared" si="40"/>
        <v/>
      </c>
      <c r="G404" s="177" t="str">
        <f t="shared" si="38"/>
        <v/>
      </c>
      <c r="H404" s="154" t="str">
        <f t="shared" ca="1" si="39"/>
        <v/>
      </c>
      <c r="I404" s="154"/>
      <c r="J404" s="167" t="str">
        <f t="shared" si="41"/>
        <v/>
      </c>
      <c r="K404" s="174" t="str">
        <f t="shared" si="42"/>
        <v/>
      </c>
    </row>
    <row r="405" spans="2:11" x14ac:dyDescent="0.35">
      <c r="B405" s="128"/>
      <c r="C405" s="159"/>
      <c r="D405" s="188" t="str" cm="1">
        <f t="array" aca="1" ref="D405" ca="1">IFERROR(INDEX(skuAnker,MATCH(B405,descrizioneArtAnker,0)),"")</f>
        <v/>
      </c>
      <c r="E405" s="192" t="str">
        <f t="shared" si="37"/>
        <v/>
      </c>
      <c r="F405" s="196" t="str">
        <f t="shared" si="40"/>
        <v/>
      </c>
      <c r="G405" s="177" t="str">
        <f t="shared" si="38"/>
        <v/>
      </c>
      <c r="H405" s="154" t="str">
        <f t="shared" ca="1" si="39"/>
        <v/>
      </c>
      <c r="I405" s="154"/>
      <c r="J405" s="167" t="str">
        <f t="shared" si="41"/>
        <v/>
      </c>
      <c r="K405" s="174" t="str">
        <f t="shared" si="42"/>
        <v/>
      </c>
    </row>
    <row r="406" spans="2:11" x14ac:dyDescent="0.35">
      <c r="B406" s="128"/>
      <c r="C406" s="159"/>
      <c r="D406" s="188" t="str" cm="1">
        <f t="array" aca="1" ref="D406" ca="1">IFERROR(INDEX(skuAnker,MATCH(B406,descrizioneArtAnker,0)),"")</f>
        <v/>
      </c>
      <c r="E406" s="192" t="str">
        <f t="shared" si="37"/>
        <v/>
      </c>
      <c r="F406" s="196" t="str">
        <f t="shared" si="40"/>
        <v/>
      </c>
      <c r="G406" s="177" t="str">
        <f t="shared" si="38"/>
        <v/>
      </c>
      <c r="H406" s="154" t="str">
        <f t="shared" ca="1" si="39"/>
        <v/>
      </c>
      <c r="I406" s="154"/>
      <c r="J406" s="167" t="str">
        <f t="shared" si="41"/>
        <v/>
      </c>
      <c r="K406" s="174" t="str">
        <f t="shared" si="42"/>
        <v/>
      </c>
    </row>
    <row r="407" spans="2:11" x14ac:dyDescent="0.35">
      <c r="B407" s="128"/>
      <c r="C407" s="159"/>
      <c r="D407" s="188" t="str" cm="1">
        <f t="array" aca="1" ref="D407" ca="1">IFERROR(INDEX(skuAnker,MATCH(B407,descrizioneArtAnker,0)),"")</f>
        <v/>
      </c>
      <c r="E407" s="192" t="str">
        <f t="shared" si="37"/>
        <v/>
      </c>
      <c r="F407" s="196" t="str">
        <f t="shared" si="40"/>
        <v/>
      </c>
      <c r="G407" s="177" t="str">
        <f t="shared" si="38"/>
        <v/>
      </c>
      <c r="H407" s="154" t="str">
        <f t="shared" ca="1" si="39"/>
        <v/>
      </c>
      <c r="I407" s="154"/>
      <c r="J407" s="167" t="str">
        <f t="shared" si="41"/>
        <v/>
      </c>
      <c r="K407" s="174" t="str">
        <f t="shared" si="42"/>
        <v/>
      </c>
    </row>
    <row r="408" spans="2:11" x14ac:dyDescent="0.35">
      <c r="B408" s="128"/>
      <c r="C408" s="159"/>
      <c r="D408" s="188" t="str" cm="1">
        <f t="array" aca="1" ref="D408" ca="1">IFERROR(INDEX(skuAnker,MATCH(B408,descrizioneArtAnker,0)),"")</f>
        <v/>
      </c>
      <c r="E408" s="192" t="str">
        <f t="shared" si="37"/>
        <v/>
      </c>
      <c r="F408" s="196" t="str">
        <f t="shared" si="40"/>
        <v/>
      </c>
      <c r="G408" s="177" t="str">
        <f t="shared" si="38"/>
        <v/>
      </c>
      <c r="H408" s="154" t="str">
        <f t="shared" ca="1" si="39"/>
        <v/>
      </c>
      <c r="I408" s="154"/>
      <c r="J408" s="167" t="str">
        <f t="shared" si="41"/>
        <v/>
      </c>
      <c r="K408" s="174" t="str">
        <f t="shared" si="42"/>
        <v/>
      </c>
    </row>
    <row r="409" spans="2:11" x14ac:dyDescent="0.35">
      <c r="B409" s="128"/>
      <c r="C409" s="159"/>
      <c r="D409" s="188" t="str" cm="1">
        <f t="array" aca="1" ref="D409" ca="1">IFERROR(INDEX(skuAnker,MATCH(B409,descrizioneArtAnker,0)),"")</f>
        <v/>
      </c>
      <c r="E409" s="192" t="str">
        <f t="shared" si="37"/>
        <v/>
      </c>
      <c r="F409" s="196" t="str">
        <f t="shared" si="40"/>
        <v/>
      </c>
      <c r="G409" s="177" t="str">
        <f t="shared" si="38"/>
        <v/>
      </c>
      <c r="H409" s="154" t="str">
        <f t="shared" ca="1" si="39"/>
        <v/>
      </c>
      <c r="I409" s="154"/>
      <c r="J409" s="167" t="str">
        <f t="shared" si="41"/>
        <v/>
      </c>
      <c r="K409" s="174" t="str">
        <f t="shared" si="42"/>
        <v/>
      </c>
    </row>
    <row r="410" spans="2:11" x14ac:dyDescent="0.35">
      <c r="B410" s="128"/>
      <c r="C410" s="159"/>
      <c r="D410" s="188" t="str" cm="1">
        <f t="array" aca="1" ref="D410" ca="1">IFERROR(INDEX(skuAnker,MATCH(B410,descrizioneArtAnker,0)),"")</f>
        <v/>
      </c>
      <c r="E410" s="192" t="str">
        <f t="shared" si="37"/>
        <v/>
      </c>
      <c r="F410" s="196" t="str">
        <f t="shared" si="40"/>
        <v/>
      </c>
      <c r="G410" s="177" t="str">
        <f t="shared" si="38"/>
        <v/>
      </c>
      <c r="H410" s="154" t="str">
        <f t="shared" ca="1" si="39"/>
        <v/>
      </c>
      <c r="I410" s="154"/>
      <c r="J410" s="167" t="str">
        <f t="shared" si="41"/>
        <v/>
      </c>
      <c r="K410" s="174" t="str">
        <f t="shared" si="42"/>
        <v/>
      </c>
    </row>
    <row r="411" spans="2:11" x14ac:dyDescent="0.35">
      <c r="B411" s="128"/>
      <c r="C411" s="159"/>
      <c r="D411" s="188" t="str" cm="1">
        <f t="array" aca="1" ref="D411" ca="1">IFERROR(INDEX(skuAnker,MATCH(B411,descrizioneArtAnker,0)),"")</f>
        <v/>
      </c>
      <c r="E411" s="192" t="str">
        <f t="shared" si="37"/>
        <v/>
      </c>
      <c r="F411" s="196" t="str">
        <f t="shared" si="40"/>
        <v/>
      </c>
      <c r="G411" s="177" t="str">
        <f t="shared" si="38"/>
        <v/>
      </c>
      <c r="H411" s="154" t="str">
        <f t="shared" ca="1" si="39"/>
        <v/>
      </c>
      <c r="I411" s="154"/>
      <c r="J411" s="167" t="str">
        <f t="shared" si="41"/>
        <v/>
      </c>
      <c r="K411" s="174" t="str">
        <f t="shared" si="42"/>
        <v/>
      </c>
    </row>
    <row r="412" spans="2:11" x14ac:dyDescent="0.35">
      <c r="B412" s="128"/>
      <c r="C412" s="159"/>
      <c r="D412" s="188" t="str" cm="1">
        <f t="array" aca="1" ref="D412" ca="1">IFERROR(INDEX(skuAnker,MATCH(B412,descrizioneArtAnker,0)),"")</f>
        <v/>
      </c>
      <c r="E412" s="192" t="str">
        <f t="shared" si="37"/>
        <v/>
      </c>
      <c r="F412" s="196" t="str">
        <f t="shared" si="40"/>
        <v/>
      </c>
      <c r="G412" s="177" t="str">
        <f t="shared" si="38"/>
        <v/>
      </c>
      <c r="H412" s="154" t="str">
        <f t="shared" ca="1" si="39"/>
        <v/>
      </c>
      <c r="I412" s="154"/>
      <c r="J412" s="167" t="str">
        <f t="shared" si="41"/>
        <v/>
      </c>
      <c r="K412" s="174" t="str">
        <f t="shared" si="42"/>
        <v/>
      </c>
    </row>
    <row r="413" spans="2:11" x14ac:dyDescent="0.35">
      <c r="B413" s="128"/>
      <c r="C413" s="159"/>
      <c r="D413" s="188" t="str" cm="1">
        <f t="array" aca="1" ref="D413" ca="1">IFERROR(INDEX(skuAnker,MATCH(B413,descrizioneArtAnker,0)),"")</f>
        <v/>
      </c>
      <c r="E413" s="192" t="str">
        <f t="shared" si="37"/>
        <v/>
      </c>
      <c r="F413" s="196" t="str">
        <f t="shared" si="40"/>
        <v/>
      </c>
      <c r="G413" s="177" t="str">
        <f t="shared" si="38"/>
        <v/>
      </c>
      <c r="H413" s="154" t="str">
        <f t="shared" ca="1" si="39"/>
        <v/>
      </c>
      <c r="I413" s="154"/>
      <c r="J413" s="167" t="str">
        <f t="shared" si="41"/>
        <v/>
      </c>
      <c r="K413" s="174" t="str">
        <f t="shared" si="42"/>
        <v/>
      </c>
    </row>
    <row r="414" spans="2:11" x14ac:dyDescent="0.35">
      <c r="B414" s="128"/>
      <c r="C414" s="159"/>
      <c r="D414" s="188" t="str" cm="1">
        <f t="array" aca="1" ref="D414" ca="1">IFERROR(INDEX(skuAnker,MATCH(B414,descrizioneArtAnker,0)),"")</f>
        <v/>
      </c>
      <c r="E414" s="192" t="str">
        <f t="shared" si="37"/>
        <v/>
      </c>
      <c r="F414" s="196" t="str">
        <f t="shared" si="40"/>
        <v/>
      </c>
      <c r="G414" s="177" t="str">
        <f t="shared" si="38"/>
        <v/>
      </c>
      <c r="H414" s="154" t="str">
        <f t="shared" ca="1" si="39"/>
        <v/>
      </c>
      <c r="I414" s="154"/>
      <c r="J414" s="167" t="str">
        <f t="shared" si="41"/>
        <v/>
      </c>
      <c r="K414" s="174" t="str">
        <f t="shared" si="42"/>
        <v/>
      </c>
    </row>
    <row r="415" spans="2:11" x14ac:dyDescent="0.35">
      <c r="B415" s="128"/>
      <c r="C415" s="159"/>
      <c r="D415" s="188" t="str" cm="1">
        <f t="array" aca="1" ref="D415" ca="1">IFERROR(INDEX(skuAnker,MATCH(B415,descrizioneArtAnker,0)),"")</f>
        <v/>
      </c>
      <c r="E415" s="192" t="str">
        <f t="shared" si="37"/>
        <v/>
      </c>
      <c r="F415" s="196" t="str">
        <f t="shared" si="40"/>
        <v/>
      </c>
      <c r="G415" s="177" t="str">
        <f t="shared" si="38"/>
        <v/>
      </c>
      <c r="H415" s="154" t="str">
        <f t="shared" ca="1" si="39"/>
        <v/>
      </c>
      <c r="I415" s="154"/>
      <c r="J415" s="167" t="str">
        <f t="shared" si="41"/>
        <v/>
      </c>
      <c r="K415" s="174" t="str">
        <f t="shared" si="42"/>
        <v/>
      </c>
    </row>
    <row r="416" spans="2:11" x14ac:dyDescent="0.35">
      <c r="B416" s="128"/>
      <c r="C416" s="159"/>
      <c r="D416" s="188" t="str" cm="1">
        <f t="array" aca="1" ref="D416" ca="1">IFERROR(INDEX(skuAnker,MATCH(B416,descrizioneArtAnker,0)),"")</f>
        <v/>
      </c>
      <c r="E416" s="192" t="str">
        <f t="shared" si="37"/>
        <v/>
      </c>
      <c r="F416" s="196" t="str">
        <f t="shared" si="40"/>
        <v/>
      </c>
      <c r="G416" s="177" t="str">
        <f t="shared" si="38"/>
        <v/>
      </c>
      <c r="H416" s="154" t="str">
        <f t="shared" ca="1" si="39"/>
        <v/>
      </c>
      <c r="I416" s="154"/>
      <c r="J416" s="167" t="str">
        <f t="shared" si="41"/>
        <v/>
      </c>
      <c r="K416" s="174" t="str">
        <f t="shared" si="42"/>
        <v/>
      </c>
    </row>
    <row r="417" spans="2:11" x14ac:dyDescent="0.35">
      <c r="B417" s="128"/>
      <c r="C417" s="159"/>
      <c r="D417" s="188" t="str" cm="1">
        <f t="array" aca="1" ref="D417" ca="1">IFERROR(INDEX(skuAnker,MATCH(B417,descrizioneArtAnker,0)),"")</f>
        <v/>
      </c>
      <c r="E417" s="192" t="str">
        <f t="shared" si="37"/>
        <v/>
      </c>
      <c r="F417" s="196" t="str">
        <f t="shared" si="40"/>
        <v/>
      </c>
      <c r="G417" s="177" t="str">
        <f t="shared" si="38"/>
        <v/>
      </c>
      <c r="H417" s="154" t="str">
        <f t="shared" ca="1" si="39"/>
        <v/>
      </c>
      <c r="I417" s="154"/>
      <c r="J417" s="167" t="str">
        <f t="shared" si="41"/>
        <v/>
      </c>
      <c r="K417" s="174" t="str">
        <f t="shared" si="42"/>
        <v/>
      </c>
    </row>
    <row r="418" spans="2:11" x14ac:dyDescent="0.35">
      <c r="B418" s="128"/>
      <c r="C418" s="159"/>
      <c r="D418" s="188" t="str" cm="1">
        <f t="array" aca="1" ref="D418" ca="1">IFERROR(INDEX(skuAnker,MATCH(B418,descrizioneArtAnker,0)),"")</f>
        <v/>
      </c>
      <c r="E418" s="192" t="str">
        <f t="shared" si="37"/>
        <v/>
      </c>
      <c r="F418" s="196" t="str">
        <f t="shared" si="40"/>
        <v/>
      </c>
      <c r="G418" s="177" t="str">
        <f t="shared" si="38"/>
        <v/>
      </c>
      <c r="H418" s="154" t="str">
        <f t="shared" ca="1" si="39"/>
        <v/>
      </c>
      <c r="I418" s="154"/>
      <c r="J418" s="167" t="str">
        <f t="shared" si="41"/>
        <v/>
      </c>
      <c r="K418" s="174" t="str">
        <f t="shared" si="42"/>
        <v/>
      </c>
    </row>
    <row r="419" spans="2:11" x14ac:dyDescent="0.35">
      <c r="B419" s="128"/>
      <c r="C419" s="159"/>
      <c r="D419" s="188" t="str" cm="1">
        <f t="array" aca="1" ref="D419" ca="1">IFERROR(INDEX(skuAnker,MATCH(B419,descrizioneArtAnker,0)),"")</f>
        <v/>
      </c>
      <c r="E419" s="192" t="str">
        <f t="shared" si="37"/>
        <v/>
      </c>
      <c r="F419" s="196" t="str">
        <f t="shared" si="40"/>
        <v/>
      </c>
      <c r="G419" s="177" t="str">
        <f t="shared" si="38"/>
        <v/>
      </c>
      <c r="H419" s="154" t="str">
        <f t="shared" ca="1" si="39"/>
        <v/>
      </c>
      <c r="I419" s="154"/>
      <c r="J419" s="167" t="str">
        <f t="shared" si="41"/>
        <v/>
      </c>
      <c r="K419" s="174" t="str">
        <f t="shared" si="42"/>
        <v/>
      </c>
    </row>
    <row r="420" spans="2:11" x14ac:dyDescent="0.35">
      <c r="B420" s="128"/>
      <c r="C420" s="159"/>
      <c r="D420" s="188" t="str" cm="1">
        <f t="array" aca="1" ref="D420" ca="1">IFERROR(INDEX(skuAnker,MATCH(B420,descrizioneArtAnker,0)),"")</f>
        <v/>
      </c>
      <c r="E420" s="192" t="str">
        <f t="shared" si="37"/>
        <v/>
      </c>
      <c r="F420" s="196" t="str">
        <f t="shared" si="40"/>
        <v/>
      </c>
      <c r="G420" s="177" t="str">
        <f t="shared" si="38"/>
        <v/>
      </c>
      <c r="H420" s="154" t="str">
        <f t="shared" ca="1" si="39"/>
        <v/>
      </c>
      <c r="I420" s="154"/>
      <c r="J420" s="167" t="str">
        <f t="shared" si="41"/>
        <v/>
      </c>
      <c r="K420" s="174" t="str">
        <f t="shared" si="42"/>
        <v/>
      </c>
    </row>
    <row r="421" spans="2:11" x14ac:dyDescent="0.35">
      <c r="B421" s="128"/>
      <c r="C421" s="159"/>
      <c r="D421" s="188" t="str" cm="1">
        <f t="array" aca="1" ref="D421" ca="1">IFERROR(INDEX(skuAnker,MATCH(B421,descrizioneArtAnker,0)),"")</f>
        <v/>
      </c>
      <c r="E421" s="192" t="str">
        <f t="shared" si="37"/>
        <v/>
      </c>
      <c r="F421" s="196" t="str">
        <f t="shared" si="40"/>
        <v/>
      </c>
      <c r="G421" s="177" t="str">
        <f t="shared" si="38"/>
        <v/>
      </c>
      <c r="H421" s="154" t="str">
        <f t="shared" ca="1" si="39"/>
        <v/>
      </c>
      <c r="I421" s="154"/>
      <c r="J421" s="167" t="str">
        <f t="shared" si="41"/>
        <v/>
      </c>
      <c r="K421" s="174" t="str">
        <f t="shared" si="42"/>
        <v/>
      </c>
    </row>
    <row r="422" spans="2:11" x14ac:dyDescent="0.35">
      <c r="B422" s="128"/>
      <c r="C422" s="159"/>
      <c r="D422" s="188" t="str" cm="1">
        <f t="array" aca="1" ref="D422" ca="1">IFERROR(INDEX(skuAnker,MATCH(B422,descrizioneArtAnker,0)),"")</f>
        <v/>
      </c>
      <c r="E422" s="192" t="str">
        <f t="shared" si="37"/>
        <v/>
      </c>
      <c r="F422" s="196" t="str">
        <f t="shared" si="40"/>
        <v/>
      </c>
      <c r="G422" s="177" t="str">
        <f t="shared" si="38"/>
        <v/>
      </c>
      <c r="H422" s="154" t="str">
        <f t="shared" ca="1" si="39"/>
        <v/>
      </c>
      <c r="I422" s="154"/>
      <c r="J422" s="167" t="str">
        <f t="shared" si="41"/>
        <v/>
      </c>
      <c r="K422" s="174" t="str">
        <f t="shared" si="42"/>
        <v/>
      </c>
    </row>
    <row r="423" spans="2:11" x14ac:dyDescent="0.35">
      <c r="B423" s="128"/>
      <c r="C423" s="159"/>
      <c r="D423" s="188" t="str" cm="1">
        <f t="array" aca="1" ref="D423" ca="1">IFERROR(INDEX(skuAnker,MATCH(B423,descrizioneArtAnker,0)),"")</f>
        <v/>
      </c>
      <c r="E423" s="192" t="str">
        <f t="shared" si="37"/>
        <v/>
      </c>
      <c r="F423" s="196" t="str">
        <f t="shared" si="40"/>
        <v/>
      </c>
      <c r="G423" s="177" t="str">
        <f t="shared" si="38"/>
        <v/>
      </c>
      <c r="H423" s="154" t="str">
        <f t="shared" ca="1" si="39"/>
        <v/>
      </c>
      <c r="I423" s="154"/>
      <c r="J423" s="167" t="str">
        <f t="shared" si="41"/>
        <v/>
      </c>
      <c r="K423" s="174" t="str">
        <f t="shared" si="42"/>
        <v/>
      </c>
    </row>
    <row r="424" spans="2:11" x14ac:dyDescent="0.35">
      <c r="B424" s="128"/>
      <c r="C424" s="159"/>
      <c r="D424" s="188" t="str" cm="1">
        <f t="array" aca="1" ref="D424" ca="1">IFERROR(INDEX(skuAnker,MATCH(B424,descrizioneArtAnker,0)),"")</f>
        <v/>
      </c>
      <c r="E424" s="192" t="str">
        <f t="shared" si="37"/>
        <v/>
      </c>
      <c r="F424" s="196" t="str">
        <f t="shared" si="40"/>
        <v/>
      </c>
      <c r="G424" s="177" t="str">
        <f t="shared" si="38"/>
        <v/>
      </c>
      <c r="H424" s="154" t="str">
        <f t="shared" ca="1" si="39"/>
        <v/>
      </c>
      <c r="I424" s="154"/>
      <c r="J424" s="167" t="str">
        <f t="shared" si="41"/>
        <v/>
      </c>
      <c r="K424" s="174" t="str">
        <f t="shared" si="42"/>
        <v/>
      </c>
    </row>
    <row r="425" spans="2:11" x14ac:dyDescent="0.35">
      <c r="B425" s="128"/>
      <c r="C425" s="159"/>
      <c r="D425" s="188" t="str" cm="1">
        <f t="array" aca="1" ref="D425" ca="1">IFERROR(INDEX(skuAnker,MATCH(B425,descrizioneArtAnker,0)),"")</f>
        <v/>
      </c>
      <c r="E425" s="192" t="str">
        <f t="shared" si="37"/>
        <v/>
      </c>
      <c r="F425" s="196" t="str">
        <f t="shared" si="40"/>
        <v/>
      </c>
      <c r="G425" s="177" t="str">
        <f t="shared" si="38"/>
        <v/>
      </c>
      <c r="H425" s="154" t="str">
        <f t="shared" ca="1" si="39"/>
        <v/>
      </c>
      <c r="I425" s="154"/>
      <c r="J425" s="167" t="str">
        <f t="shared" si="41"/>
        <v/>
      </c>
      <c r="K425" s="174" t="str">
        <f t="shared" si="42"/>
        <v/>
      </c>
    </row>
    <row r="426" spans="2:11" x14ac:dyDescent="0.35">
      <c r="B426" s="128"/>
      <c r="C426" s="159"/>
      <c r="D426" s="188" t="str" cm="1">
        <f t="array" aca="1" ref="D426" ca="1">IFERROR(INDEX(skuAnker,MATCH(B426,descrizioneArtAnker,0)),"")</f>
        <v/>
      </c>
      <c r="E426" s="192" t="str">
        <f t="shared" si="37"/>
        <v/>
      </c>
      <c r="F426" s="196" t="str">
        <f t="shared" si="40"/>
        <v/>
      </c>
      <c r="G426" s="177" t="str">
        <f t="shared" si="38"/>
        <v/>
      </c>
      <c r="H426" s="154" t="str">
        <f t="shared" ca="1" si="39"/>
        <v/>
      </c>
      <c r="I426" s="154"/>
      <c r="J426" s="167" t="str">
        <f t="shared" si="41"/>
        <v/>
      </c>
      <c r="K426" s="174" t="str">
        <f t="shared" si="42"/>
        <v/>
      </c>
    </row>
    <row r="427" spans="2:11" x14ac:dyDescent="0.35">
      <c r="B427" s="128"/>
      <c r="C427" s="159"/>
      <c r="D427" s="188" t="str" cm="1">
        <f t="array" aca="1" ref="D427" ca="1">IFERROR(INDEX(skuAnker,MATCH(B427,descrizioneArtAnker,0)),"")</f>
        <v/>
      </c>
      <c r="E427" s="192" t="str">
        <f t="shared" si="37"/>
        <v/>
      </c>
      <c r="F427" s="196" t="str">
        <f t="shared" si="40"/>
        <v/>
      </c>
      <c r="G427" s="177" t="str">
        <f t="shared" si="38"/>
        <v/>
      </c>
      <c r="H427" s="154" t="str">
        <f t="shared" ca="1" si="39"/>
        <v/>
      </c>
      <c r="I427" s="154"/>
      <c r="J427" s="167" t="str">
        <f t="shared" si="41"/>
        <v/>
      </c>
      <c r="K427" s="174" t="str">
        <f t="shared" si="42"/>
        <v/>
      </c>
    </row>
    <row r="428" spans="2:11" x14ac:dyDescent="0.35">
      <c r="B428" s="128"/>
      <c r="C428" s="159"/>
      <c r="D428" s="188" t="str" cm="1">
        <f t="array" aca="1" ref="D428" ca="1">IFERROR(INDEX(skuAnker,MATCH(B428,descrizioneArtAnker,0)),"")</f>
        <v/>
      </c>
      <c r="E428" s="192" t="str">
        <f t="shared" si="37"/>
        <v/>
      </c>
      <c r="F428" s="196" t="str">
        <f t="shared" si="40"/>
        <v/>
      </c>
      <c r="G428" s="177" t="str">
        <f t="shared" si="38"/>
        <v/>
      </c>
      <c r="H428" s="154" t="str">
        <f t="shared" ca="1" si="39"/>
        <v/>
      </c>
      <c r="I428" s="154"/>
      <c r="J428" s="167" t="str">
        <f t="shared" si="41"/>
        <v/>
      </c>
      <c r="K428" s="174" t="str">
        <f t="shared" si="42"/>
        <v/>
      </c>
    </row>
    <row r="429" spans="2:11" x14ac:dyDescent="0.35">
      <c r="B429" s="128"/>
      <c r="C429" s="159"/>
      <c r="D429" s="188" t="str" cm="1">
        <f t="array" aca="1" ref="D429" ca="1">IFERROR(INDEX(skuAnker,MATCH(B429,descrizioneArtAnker,0)),"")</f>
        <v/>
      </c>
      <c r="E429" s="192" t="str">
        <f t="shared" si="37"/>
        <v/>
      </c>
      <c r="F429" s="196" t="str">
        <f t="shared" si="40"/>
        <v/>
      </c>
      <c r="G429" s="177" t="str">
        <f t="shared" si="38"/>
        <v/>
      </c>
      <c r="H429" s="154" t="str">
        <f t="shared" ca="1" si="39"/>
        <v/>
      </c>
      <c r="I429" s="154"/>
      <c r="J429" s="167" t="str">
        <f t="shared" si="41"/>
        <v/>
      </c>
      <c r="K429" s="174" t="str">
        <f t="shared" si="42"/>
        <v/>
      </c>
    </row>
    <row r="430" spans="2:11" x14ac:dyDescent="0.35">
      <c r="B430" s="128"/>
      <c r="C430" s="159"/>
      <c r="D430" s="188" t="str" cm="1">
        <f t="array" aca="1" ref="D430" ca="1">IFERROR(INDEX(skuAnker,MATCH(B430,descrizioneArtAnker,0)),"")</f>
        <v/>
      </c>
      <c r="E430" s="192" t="str">
        <f t="shared" si="37"/>
        <v/>
      </c>
      <c r="F430" s="196" t="str">
        <f t="shared" si="40"/>
        <v/>
      </c>
      <c r="G430" s="177" t="str">
        <f t="shared" si="38"/>
        <v/>
      </c>
      <c r="H430" s="154" t="str">
        <f t="shared" ca="1" si="39"/>
        <v/>
      </c>
      <c r="I430" s="154"/>
      <c r="J430" s="167" t="str">
        <f t="shared" si="41"/>
        <v/>
      </c>
      <c r="K430" s="174" t="str">
        <f t="shared" si="42"/>
        <v/>
      </c>
    </row>
    <row r="431" spans="2:11" x14ac:dyDescent="0.35">
      <c r="B431" s="128"/>
      <c r="C431" s="159"/>
      <c r="D431" s="188" t="str" cm="1">
        <f t="array" aca="1" ref="D431" ca="1">IFERROR(INDEX(skuAnker,MATCH(B431,descrizioneArtAnker,0)),"")</f>
        <v/>
      </c>
      <c r="E431" s="192" t="str">
        <f t="shared" si="37"/>
        <v/>
      </c>
      <c r="F431" s="196" t="str">
        <f t="shared" si="40"/>
        <v/>
      </c>
      <c r="G431" s="177" t="str">
        <f t="shared" si="38"/>
        <v/>
      </c>
      <c r="H431" s="154" t="str">
        <f t="shared" ca="1" si="39"/>
        <v/>
      </c>
      <c r="I431" s="154"/>
      <c r="J431" s="167" t="str">
        <f t="shared" si="41"/>
        <v/>
      </c>
      <c r="K431" s="174" t="str">
        <f t="shared" si="42"/>
        <v/>
      </c>
    </row>
    <row r="432" spans="2:11" x14ac:dyDescent="0.35">
      <c r="B432" s="128"/>
      <c r="C432" s="159"/>
      <c r="D432" s="188" t="str" cm="1">
        <f t="array" aca="1" ref="D432" ca="1">IFERROR(INDEX(skuAnker,MATCH(B432,descrizioneArtAnker,0)),"")</f>
        <v/>
      </c>
      <c r="E432" s="192" t="str">
        <f t="shared" si="37"/>
        <v/>
      </c>
      <c r="F432" s="196" t="str">
        <f t="shared" si="40"/>
        <v/>
      </c>
      <c r="G432" s="177" t="str">
        <f t="shared" si="38"/>
        <v/>
      </c>
      <c r="H432" s="154" t="str">
        <f t="shared" ca="1" si="39"/>
        <v/>
      </c>
      <c r="I432" s="154"/>
      <c r="J432" s="167" t="str">
        <f t="shared" si="41"/>
        <v/>
      </c>
      <c r="K432" s="174" t="str">
        <f t="shared" si="42"/>
        <v/>
      </c>
    </row>
    <row r="433" spans="2:11" x14ac:dyDescent="0.35">
      <c r="B433" s="128"/>
      <c r="C433" s="159"/>
      <c r="D433" s="188" t="str" cm="1">
        <f t="array" aca="1" ref="D433" ca="1">IFERROR(INDEX(skuAnker,MATCH(B433,descrizioneArtAnker,0)),"")</f>
        <v/>
      </c>
      <c r="E433" s="192" t="str">
        <f t="shared" si="37"/>
        <v/>
      </c>
      <c r="F433" s="196" t="str">
        <f t="shared" si="40"/>
        <v/>
      </c>
      <c r="G433" s="177" t="str">
        <f t="shared" si="38"/>
        <v/>
      </c>
      <c r="H433" s="154" t="str">
        <f t="shared" ca="1" si="39"/>
        <v/>
      </c>
      <c r="I433" s="154"/>
      <c r="J433" s="167" t="str">
        <f t="shared" si="41"/>
        <v/>
      </c>
      <c r="K433" s="174" t="str">
        <f t="shared" si="42"/>
        <v/>
      </c>
    </row>
    <row r="434" spans="2:11" x14ac:dyDescent="0.35">
      <c r="B434" s="128"/>
      <c r="C434" s="159"/>
      <c r="D434" s="188" t="str" cm="1">
        <f t="array" aca="1" ref="D434" ca="1">IFERROR(INDEX(skuAnker,MATCH(B434,descrizioneArtAnker,0)),"")</f>
        <v/>
      </c>
      <c r="E434" s="192" t="str">
        <f t="shared" si="37"/>
        <v/>
      </c>
      <c r="F434" s="196" t="str">
        <f t="shared" si="40"/>
        <v/>
      </c>
      <c r="G434" s="177" t="str">
        <f t="shared" si="38"/>
        <v/>
      </c>
      <c r="H434" s="154" t="str">
        <f t="shared" ca="1" si="39"/>
        <v/>
      </c>
      <c r="I434" s="154"/>
      <c r="J434" s="167" t="str">
        <f t="shared" si="41"/>
        <v/>
      </c>
      <c r="K434" s="174" t="str">
        <f t="shared" si="42"/>
        <v/>
      </c>
    </row>
    <row r="435" spans="2:11" x14ac:dyDescent="0.35">
      <c r="B435" s="128"/>
      <c r="C435" s="159"/>
      <c r="D435" s="188" t="str" cm="1">
        <f t="array" aca="1" ref="D435" ca="1">IFERROR(INDEX(skuAnker,MATCH(B435,descrizioneArtAnker,0)),"")</f>
        <v/>
      </c>
      <c r="E435" s="192" t="str">
        <f t="shared" si="37"/>
        <v/>
      </c>
      <c r="F435" s="196" t="str">
        <f t="shared" si="40"/>
        <v/>
      </c>
      <c r="G435" s="177" t="str">
        <f t="shared" si="38"/>
        <v/>
      </c>
      <c r="H435" s="154" t="str">
        <f t="shared" ca="1" si="39"/>
        <v/>
      </c>
      <c r="I435" s="154"/>
      <c r="J435" s="167" t="str">
        <f t="shared" si="41"/>
        <v/>
      </c>
      <c r="K435" s="174" t="str">
        <f t="shared" si="42"/>
        <v/>
      </c>
    </row>
    <row r="436" spans="2:11" x14ac:dyDescent="0.35">
      <c r="B436" s="128"/>
      <c r="C436" s="159"/>
      <c r="D436" s="188" t="str" cm="1">
        <f t="array" aca="1" ref="D436" ca="1">IFERROR(INDEX(skuAnker,MATCH(B436,descrizioneArtAnker,0)),"")</f>
        <v/>
      </c>
      <c r="E436" s="192" t="str">
        <f t="shared" si="37"/>
        <v/>
      </c>
      <c r="F436" s="196" t="str">
        <f t="shared" si="40"/>
        <v/>
      </c>
      <c r="G436" s="177" t="str">
        <f t="shared" si="38"/>
        <v/>
      </c>
      <c r="H436" s="154" t="str">
        <f t="shared" ca="1" si="39"/>
        <v/>
      </c>
      <c r="I436" s="154"/>
      <c r="J436" s="167" t="str">
        <f t="shared" si="41"/>
        <v/>
      </c>
      <c r="K436" s="174" t="str">
        <f t="shared" si="42"/>
        <v/>
      </c>
    </row>
    <row r="437" spans="2:11" x14ac:dyDescent="0.35">
      <c r="B437" s="128"/>
      <c r="C437" s="159"/>
      <c r="D437" s="188" t="str" cm="1">
        <f t="array" aca="1" ref="D437" ca="1">IFERROR(INDEX(skuAnker,MATCH(B437,descrizioneArtAnker,0)),"")</f>
        <v/>
      </c>
      <c r="E437" s="192" t="str">
        <f t="shared" si="37"/>
        <v/>
      </c>
      <c r="F437" s="196" t="str">
        <f t="shared" si="40"/>
        <v/>
      </c>
      <c r="G437" s="177" t="str">
        <f t="shared" si="38"/>
        <v/>
      </c>
      <c r="H437" s="154" t="str">
        <f t="shared" ca="1" si="39"/>
        <v/>
      </c>
      <c r="I437" s="154"/>
      <c r="J437" s="167" t="str">
        <f t="shared" si="41"/>
        <v/>
      </c>
      <c r="K437" s="174" t="str">
        <f t="shared" si="42"/>
        <v/>
      </c>
    </row>
    <row r="438" spans="2:11" x14ac:dyDescent="0.35">
      <c r="B438" s="128"/>
      <c r="C438" s="159"/>
      <c r="D438" s="188" t="str" cm="1">
        <f t="array" aca="1" ref="D438" ca="1">IFERROR(INDEX(skuAnker,MATCH(B438,descrizioneArtAnker,0)),"")</f>
        <v/>
      </c>
      <c r="E438" s="192" t="str">
        <f t="shared" si="37"/>
        <v/>
      </c>
      <c r="F438" s="196" t="str">
        <f t="shared" si="40"/>
        <v/>
      </c>
      <c r="G438" s="177" t="str">
        <f t="shared" si="38"/>
        <v/>
      </c>
      <c r="H438" s="154" t="str">
        <f t="shared" ca="1" si="39"/>
        <v/>
      </c>
      <c r="I438" s="154"/>
      <c r="J438" s="167" t="str">
        <f t="shared" si="41"/>
        <v/>
      </c>
      <c r="K438" s="174" t="str">
        <f t="shared" si="42"/>
        <v/>
      </c>
    </row>
    <row r="439" spans="2:11" x14ac:dyDescent="0.35">
      <c r="B439" s="128"/>
      <c r="C439" s="159"/>
      <c r="D439" s="188" t="str" cm="1">
        <f t="array" aca="1" ref="D439" ca="1">IFERROR(INDEX(skuAnker,MATCH(B439,descrizioneArtAnker,0)),"")</f>
        <v/>
      </c>
      <c r="E439" s="192" t="str">
        <f t="shared" si="37"/>
        <v/>
      </c>
      <c r="F439" s="196" t="str">
        <f t="shared" si="40"/>
        <v/>
      </c>
      <c r="G439" s="177" t="str">
        <f t="shared" si="38"/>
        <v/>
      </c>
      <c r="H439" s="154" t="str">
        <f t="shared" ca="1" si="39"/>
        <v/>
      </c>
      <c r="I439" s="154"/>
      <c r="J439" s="167" t="str">
        <f t="shared" si="41"/>
        <v/>
      </c>
      <c r="K439" s="174" t="str">
        <f t="shared" si="42"/>
        <v/>
      </c>
    </row>
    <row r="440" spans="2:11" x14ac:dyDescent="0.35">
      <c r="B440" s="128"/>
      <c r="C440" s="159"/>
      <c r="D440" s="188" t="str" cm="1">
        <f t="array" aca="1" ref="D440" ca="1">IFERROR(INDEX(skuAnker,MATCH(B440,descrizioneArtAnker,0)),"")</f>
        <v/>
      </c>
      <c r="E440" s="192" t="str">
        <f t="shared" si="37"/>
        <v/>
      </c>
      <c r="F440" s="196" t="str">
        <f t="shared" si="40"/>
        <v/>
      </c>
      <c r="G440" s="177" t="str">
        <f t="shared" si="38"/>
        <v/>
      </c>
      <c r="H440" s="154" t="str">
        <f t="shared" ca="1" si="39"/>
        <v/>
      </c>
      <c r="I440" s="154"/>
      <c r="J440" s="167" t="str">
        <f t="shared" si="41"/>
        <v/>
      </c>
      <c r="K440" s="174" t="str">
        <f t="shared" si="42"/>
        <v/>
      </c>
    </row>
    <row r="441" spans="2:11" x14ac:dyDescent="0.35">
      <c r="B441" s="128"/>
      <c r="C441" s="159"/>
      <c r="D441" s="188" t="str" cm="1">
        <f t="array" aca="1" ref="D441" ca="1">IFERROR(INDEX(skuAnker,MATCH(B441,descrizioneArtAnker,0)),"")</f>
        <v/>
      </c>
      <c r="E441" s="192" t="str">
        <f t="shared" si="37"/>
        <v/>
      </c>
      <c r="F441" s="196" t="str">
        <f t="shared" si="40"/>
        <v/>
      </c>
      <c r="G441" s="177" t="str">
        <f t="shared" si="38"/>
        <v/>
      </c>
      <c r="H441" s="154" t="str">
        <f t="shared" ca="1" si="39"/>
        <v/>
      </c>
      <c r="I441" s="154"/>
      <c r="J441" s="167" t="str">
        <f t="shared" si="41"/>
        <v/>
      </c>
      <c r="K441" s="174" t="str">
        <f t="shared" si="42"/>
        <v/>
      </c>
    </row>
    <row r="442" spans="2:11" x14ac:dyDescent="0.35">
      <c r="B442" s="128"/>
      <c r="C442" s="159"/>
      <c r="D442" s="188" t="str" cm="1">
        <f t="array" aca="1" ref="D442" ca="1">IFERROR(INDEX(skuAnker,MATCH(B442,descrizioneArtAnker,0)),"")</f>
        <v/>
      </c>
      <c r="E442" s="192" t="str">
        <f t="shared" si="37"/>
        <v/>
      </c>
      <c r="F442" s="196" t="str">
        <f t="shared" si="40"/>
        <v/>
      </c>
      <c r="G442" s="177" t="str">
        <f t="shared" si="38"/>
        <v/>
      </c>
      <c r="H442" s="154" t="str">
        <f t="shared" ca="1" si="39"/>
        <v/>
      </c>
      <c r="I442" s="154"/>
      <c r="J442" s="167" t="str">
        <f t="shared" si="41"/>
        <v/>
      </c>
      <c r="K442" s="174" t="str">
        <f t="shared" si="42"/>
        <v/>
      </c>
    </row>
    <row r="443" spans="2:11" x14ac:dyDescent="0.35">
      <c r="B443" s="128"/>
      <c r="C443" s="159"/>
      <c r="D443" s="188" t="str" cm="1">
        <f t="array" aca="1" ref="D443" ca="1">IFERROR(INDEX(skuAnker,MATCH(B443,descrizioneArtAnker,0)),"")</f>
        <v/>
      </c>
      <c r="E443" s="192" t="str">
        <f t="shared" si="37"/>
        <v/>
      </c>
      <c r="F443" s="196" t="str">
        <f t="shared" si="40"/>
        <v/>
      </c>
      <c r="G443" s="177" t="str">
        <f t="shared" si="38"/>
        <v/>
      </c>
      <c r="H443" s="154" t="str">
        <f t="shared" ca="1" si="39"/>
        <v/>
      </c>
      <c r="I443" s="154"/>
      <c r="J443" s="167" t="str">
        <f t="shared" si="41"/>
        <v/>
      </c>
      <c r="K443" s="174" t="str">
        <f t="shared" si="42"/>
        <v/>
      </c>
    </row>
    <row r="444" spans="2:11" x14ac:dyDescent="0.35">
      <c r="B444" s="128"/>
      <c r="C444" s="159"/>
      <c r="D444" s="188" t="str" cm="1">
        <f t="array" aca="1" ref="D444" ca="1">IFERROR(INDEX(skuAnker,MATCH(B444,descrizioneArtAnker,0)),"")</f>
        <v/>
      </c>
      <c r="E444" s="192" t="str">
        <f t="shared" si="37"/>
        <v/>
      </c>
      <c r="F444" s="196" t="str">
        <f t="shared" si="40"/>
        <v/>
      </c>
      <c r="G444" s="177" t="str">
        <f t="shared" si="38"/>
        <v/>
      </c>
      <c r="H444" s="154" t="str">
        <f t="shared" ca="1" si="39"/>
        <v/>
      </c>
      <c r="I444" s="154"/>
      <c r="J444" s="167" t="str">
        <f t="shared" si="41"/>
        <v/>
      </c>
      <c r="K444" s="174" t="str">
        <f t="shared" si="42"/>
        <v/>
      </c>
    </row>
    <row r="445" spans="2:11" x14ac:dyDescent="0.35">
      <c r="B445" s="128"/>
      <c r="C445" s="159"/>
      <c r="D445" s="188" t="str" cm="1">
        <f t="array" aca="1" ref="D445" ca="1">IFERROR(INDEX(skuAnker,MATCH(B445,descrizioneArtAnker,0)),"")</f>
        <v/>
      </c>
      <c r="E445" s="192" t="str">
        <f t="shared" si="37"/>
        <v/>
      </c>
      <c r="F445" s="196" t="str">
        <f t="shared" si="40"/>
        <v/>
      </c>
      <c r="G445" s="177" t="str">
        <f t="shared" si="38"/>
        <v/>
      </c>
      <c r="H445" s="154" t="str">
        <f t="shared" ca="1" si="39"/>
        <v/>
      </c>
      <c r="I445" s="154"/>
      <c r="J445" s="167" t="str">
        <f t="shared" si="41"/>
        <v/>
      </c>
      <c r="K445" s="174" t="str">
        <f t="shared" si="42"/>
        <v/>
      </c>
    </row>
    <row r="446" spans="2:11" x14ac:dyDescent="0.35">
      <c r="B446" s="128"/>
      <c r="C446" s="159"/>
      <c r="D446" s="188" t="str" cm="1">
        <f t="array" aca="1" ref="D446" ca="1">IFERROR(INDEX(skuAnker,MATCH(B446,descrizioneArtAnker,0)),"")</f>
        <v/>
      </c>
      <c r="E446" s="192" t="str">
        <f t="shared" si="37"/>
        <v/>
      </c>
      <c r="F446" s="196" t="str">
        <f t="shared" si="40"/>
        <v/>
      </c>
      <c r="G446" s="177" t="str">
        <f t="shared" si="38"/>
        <v/>
      </c>
      <c r="H446" s="154" t="str">
        <f t="shared" ca="1" si="39"/>
        <v/>
      </c>
      <c r="I446" s="154"/>
      <c r="J446" s="167" t="str">
        <f t="shared" si="41"/>
        <v/>
      </c>
      <c r="K446" s="174" t="str">
        <f t="shared" si="42"/>
        <v/>
      </c>
    </row>
    <row r="447" spans="2:11" x14ac:dyDescent="0.35">
      <c r="B447" s="128"/>
      <c r="C447" s="159"/>
      <c r="D447" s="188" t="str" cm="1">
        <f t="array" aca="1" ref="D447" ca="1">IFERROR(INDEX(skuAnker,MATCH(B447,descrizioneArtAnker,0)),"")</f>
        <v/>
      </c>
      <c r="E447" s="192" t="str">
        <f t="shared" si="37"/>
        <v/>
      </c>
      <c r="F447" s="196" t="str">
        <f t="shared" si="40"/>
        <v/>
      </c>
      <c r="G447" s="177" t="str">
        <f t="shared" si="38"/>
        <v/>
      </c>
      <c r="H447" s="154" t="str">
        <f t="shared" ca="1" si="39"/>
        <v/>
      </c>
      <c r="I447" s="154"/>
      <c r="J447" s="167" t="str">
        <f t="shared" si="41"/>
        <v/>
      </c>
      <c r="K447" s="174" t="str">
        <f t="shared" si="42"/>
        <v/>
      </c>
    </row>
    <row r="448" spans="2:11" x14ac:dyDescent="0.35">
      <c r="B448" s="128"/>
      <c r="C448" s="159"/>
      <c r="D448" s="188" t="str" cm="1">
        <f t="array" aca="1" ref="D448" ca="1">IFERROR(INDEX(skuAnker,MATCH(B448,descrizioneArtAnker,0)),"")</f>
        <v/>
      </c>
      <c r="E448" s="192" t="str">
        <f t="shared" si="37"/>
        <v/>
      </c>
      <c r="F448" s="196" t="str">
        <f t="shared" si="40"/>
        <v/>
      </c>
      <c r="G448" s="177" t="str">
        <f t="shared" si="38"/>
        <v/>
      </c>
      <c r="H448" s="154" t="str">
        <f t="shared" ca="1" si="39"/>
        <v/>
      </c>
      <c r="I448" s="154"/>
      <c r="J448" s="167" t="str">
        <f t="shared" si="41"/>
        <v/>
      </c>
      <c r="K448" s="174" t="str">
        <f t="shared" si="42"/>
        <v/>
      </c>
    </row>
    <row r="449" spans="2:11" x14ac:dyDescent="0.35">
      <c r="B449" s="128"/>
      <c r="C449" s="159"/>
      <c r="D449" s="188" t="str" cm="1">
        <f t="array" aca="1" ref="D449" ca="1">IFERROR(INDEX(skuAnker,MATCH(B449,descrizioneArtAnker,0)),"")</f>
        <v/>
      </c>
      <c r="E449" s="192" t="str">
        <f t="shared" si="37"/>
        <v/>
      </c>
      <c r="F449" s="196" t="str">
        <f t="shared" si="40"/>
        <v/>
      </c>
      <c r="G449" s="177" t="str">
        <f t="shared" si="38"/>
        <v/>
      </c>
      <c r="H449" s="154" t="str">
        <f t="shared" ca="1" si="39"/>
        <v/>
      </c>
      <c r="I449" s="154"/>
      <c r="J449" s="167" t="str">
        <f t="shared" si="41"/>
        <v/>
      </c>
      <c r="K449" s="174" t="str">
        <f t="shared" si="42"/>
        <v/>
      </c>
    </row>
    <row r="450" spans="2:11" x14ac:dyDescent="0.35">
      <c r="B450" s="128"/>
      <c r="C450" s="159"/>
      <c r="D450" s="188" t="str" cm="1">
        <f t="array" aca="1" ref="D450" ca="1">IFERROR(INDEX(skuAnker,MATCH(B450,descrizioneArtAnker,0)),"")</f>
        <v/>
      </c>
      <c r="E450" s="192" t="str">
        <f t="shared" si="37"/>
        <v/>
      </c>
      <c r="F450" s="196" t="str">
        <f t="shared" si="40"/>
        <v/>
      </c>
      <c r="G450" s="177" t="str">
        <f t="shared" si="38"/>
        <v/>
      </c>
      <c r="H450" s="154" t="str">
        <f t="shared" ca="1" si="39"/>
        <v/>
      </c>
      <c r="I450" s="154"/>
      <c r="J450" s="167" t="str">
        <f t="shared" si="41"/>
        <v/>
      </c>
      <c r="K450" s="174" t="str">
        <f t="shared" si="42"/>
        <v/>
      </c>
    </row>
    <row r="451" spans="2:11" x14ac:dyDescent="0.35">
      <c r="B451" s="128"/>
      <c r="C451" s="159"/>
      <c r="D451" s="188" t="str" cm="1">
        <f t="array" aca="1" ref="D451" ca="1">IFERROR(INDEX(skuAnker,MATCH(B451,descrizioneArtAnker,0)),"")</f>
        <v/>
      </c>
      <c r="E451" s="192" t="str">
        <f t="shared" ref="E451:E500" si="43">IF(B451="","",VLOOKUP(B451,listoneAnker_NoSku,2,FALSE))</f>
        <v/>
      </c>
      <c r="F451" s="196" t="str">
        <f t="shared" si="40"/>
        <v/>
      </c>
      <c r="G451" s="177" t="str">
        <f t="shared" ref="G451:G500" si="44">IF(B451="","",VLOOKUP(B451,listoneAnker_NoSku,4,FALSE))</f>
        <v/>
      </c>
      <c r="H451" s="154" t="str">
        <f t="shared" ref="H451:H500" ca="1" si="45">IFERROR(VLOOKUP(D451,listoneAnkerCompleto,8,FALSE)/1.22,"")</f>
        <v/>
      </c>
      <c r="I451" s="154"/>
      <c r="J451" s="167" t="str">
        <f t="shared" si="41"/>
        <v/>
      </c>
      <c r="K451" s="174" t="str">
        <f t="shared" si="42"/>
        <v/>
      </c>
    </row>
    <row r="452" spans="2:11" x14ac:dyDescent="0.35">
      <c r="B452" s="128"/>
      <c r="C452" s="159"/>
      <c r="D452" s="188" t="str" cm="1">
        <f t="array" aca="1" ref="D452" ca="1">IFERROR(INDEX(skuAnker,MATCH(B452,descrizioneArtAnker,0)),"")</f>
        <v/>
      </c>
      <c r="E452" s="192" t="str">
        <f t="shared" si="43"/>
        <v/>
      </c>
      <c r="F452" s="196" t="str">
        <f t="shared" ref="F452:F500" si="46">IF(B452="","",VLOOKUP(B452,listoneAnker_NoSku,3,FALSE))</f>
        <v/>
      </c>
      <c r="G452" s="177" t="str">
        <f t="shared" si="44"/>
        <v/>
      </c>
      <c r="H452" s="154" t="str">
        <f t="shared" ca="1" si="45"/>
        <v/>
      </c>
      <c r="I452" s="154"/>
      <c r="J452" s="167" t="str">
        <f t="shared" ref="J452:J500" si="47">IF(B452="","",C452/E452)</f>
        <v/>
      </c>
      <c r="K452" s="174" t="str">
        <f t="shared" ref="K452:K500" si="48">IF(B452="","",H452*C452)</f>
        <v/>
      </c>
    </row>
    <row r="453" spans="2:11" x14ac:dyDescent="0.35">
      <c r="B453" s="128"/>
      <c r="C453" s="159"/>
      <c r="D453" s="188" t="str" cm="1">
        <f t="array" aca="1" ref="D453" ca="1">IFERROR(INDEX(skuAnker,MATCH(B453,descrizioneArtAnker,0)),"")</f>
        <v/>
      </c>
      <c r="E453" s="192" t="str">
        <f t="shared" si="43"/>
        <v/>
      </c>
      <c r="F453" s="196" t="str">
        <f t="shared" si="46"/>
        <v/>
      </c>
      <c r="G453" s="177" t="str">
        <f t="shared" si="44"/>
        <v/>
      </c>
      <c r="H453" s="154" t="str">
        <f t="shared" ca="1" si="45"/>
        <v/>
      </c>
      <c r="I453" s="154"/>
      <c r="J453" s="167" t="str">
        <f t="shared" si="47"/>
        <v/>
      </c>
      <c r="K453" s="174" t="str">
        <f t="shared" si="48"/>
        <v/>
      </c>
    </row>
    <row r="454" spans="2:11" x14ac:dyDescent="0.35">
      <c r="B454" s="128"/>
      <c r="C454" s="159"/>
      <c r="D454" s="188" t="str" cm="1">
        <f t="array" aca="1" ref="D454" ca="1">IFERROR(INDEX(skuAnker,MATCH(B454,descrizioneArtAnker,0)),"")</f>
        <v/>
      </c>
      <c r="E454" s="192" t="str">
        <f t="shared" si="43"/>
        <v/>
      </c>
      <c r="F454" s="196" t="str">
        <f t="shared" si="46"/>
        <v/>
      </c>
      <c r="G454" s="177" t="str">
        <f t="shared" si="44"/>
        <v/>
      </c>
      <c r="H454" s="154" t="str">
        <f t="shared" ca="1" si="45"/>
        <v/>
      </c>
      <c r="I454" s="154"/>
      <c r="J454" s="167" t="str">
        <f t="shared" si="47"/>
        <v/>
      </c>
      <c r="K454" s="174" t="str">
        <f t="shared" si="48"/>
        <v/>
      </c>
    </row>
    <row r="455" spans="2:11" x14ac:dyDescent="0.35">
      <c r="B455" s="128"/>
      <c r="C455" s="159"/>
      <c r="D455" s="188" t="str" cm="1">
        <f t="array" aca="1" ref="D455" ca="1">IFERROR(INDEX(skuAnker,MATCH(B455,descrizioneArtAnker,0)),"")</f>
        <v/>
      </c>
      <c r="E455" s="192" t="str">
        <f t="shared" si="43"/>
        <v/>
      </c>
      <c r="F455" s="196" t="str">
        <f t="shared" si="46"/>
        <v/>
      </c>
      <c r="G455" s="177" t="str">
        <f t="shared" si="44"/>
        <v/>
      </c>
      <c r="H455" s="154" t="str">
        <f t="shared" ca="1" si="45"/>
        <v/>
      </c>
      <c r="I455" s="154"/>
      <c r="J455" s="167" t="str">
        <f t="shared" si="47"/>
        <v/>
      </c>
      <c r="K455" s="174" t="str">
        <f t="shared" si="48"/>
        <v/>
      </c>
    </row>
    <row r="456" spans="2:11" x14ac:dyDescent="0.35">
      <c r="B456" s="128"/>
      <c r="C456" s="159"/>
      <c r="D456" s="188" t="str" cm="1">
        <f t="array" aca="1" ref="D456" ca="1">IFERROR(INDEX(skuAnker,MATCH(B456,descrizioneArtAnker,0)),"")</f>
        <v/>
      </c>
      <c r="E456" s="192" t="str">
        <f t="shared" si="43"/>
        <v/>
      </c>
      <c r="F456" s="196" t="str">
        <f t="shared" si="46"/>
        <v/>
      </c>
      <c r="G456" s="177" t="str">
        <f t="shared" si="44"/>
        <v/>
      </c>
      <c r="H456" s="154" t="str">
        <f t="shared" ca="1" si="45"/>
        <v/>
      </c>
      <c r="I456" s="154"/>
      <c r="J456" s="167" t="str">
        <f t="shared" si="47"/>
        <v/>
      </c>
      <c r="K456" s="174" t="str">
        <f t="shared" si="48"/>
        <v/>
      </c>
    </row>
    <row r="457" spans="2:11" x14ac:dyDescent="0.35">
      <c r="B457" s="128"/>
      <c r="C457" s="159"/>
      <c r="D457" s="188" t="str" cm="1">
        <f t="array" aca="1" ref="D457" ca="1">IFERROR(INDEX(skuAnker,MATCH(B457,descrizioneArtAnker,0)),"")</f>
        <v/>
      </c>
      <c r="E457" s="192" t="str">
        <f t="shared" si="43"/>
        <v/>
      </c>
      <c r="F457" s="196" t="str">
        <f t="shared" si="46"/>
        <v/>
      </c>
      <c r="G457" s="177" t="str">
        <f t="shared" si="44"/>
        <v/>
      </c>
      <c r="H457" s="154" t="str">
        <f t="shared" ca="1" si="45"/>
        <v/>
      </c>
      <c r="I457" s="154"/>
      <c r="J457" s="167" t="str">
        <f t="shared" si="47"/>
        <v/>
      </c>
      <c r="K457" s="174" t="str">
        <f t="shared" si="48"/>
        <v/>
      </c>
    </row>
    <row r="458" spans="2:11" x14ac:dyDescent="0.35">
      <c r="B458" s="128"/>
      <c r="C458" s="159"/>
      <c r="D458" s="188" t="str" cm="1">
        <f t="array" aca="1" ref="D458" ca="1">IFERROR(INDEX(skuAnker,MATCH(B458,descrizioneArtAnker,0)),"")</f>
        <v/>
      </c>
      <c r="E458" s="192" t="str">
        <f t="shared" si="43"/>
        <v/>
      </c>
      <c r="F458" s="196" t="str">
        <f t="shared" si="46"/>
        <v/>
      </c>
      <c r="G458" s="177" t="str">
        <f t="shared" si="44"/>
        <v/>
      </c>
      <c r="H458" s="154" t="str">
        <f t="shared" ca="1" si="45"/>
        <v/>
      </c>
      <c r="I458" s="154"/>
      <c r="J458" s="167" t="str">
        <f t="shared" si="47"/>
        <v/>
      </c>
      <c r="K458" s="174" t="str">
        <f t="shared" si="48"/>
        <v/>
      </c>
    </row>
    <row r="459" spans="2:11" x14ac:dyDescent="0.35">
      <c r="B459" s="128"/>
      <c r="C459" s="159"/>
      <c r="D459" s="188" t="str" cm="1">
        <f t="array" aca="1" ref="D459" ca="1">IFERROR(INDEX(skuAnker,MATCH(B459,descrizioneArtAnker,0)),"")</f>
        <v/>
      </c>
      <c r="E459" s="192" t="str">
        <f t="shared" si="43"/>
        <v/>
      </c>
      <c r="F459" s="196" t="str">
        <f t="shared" si="46"/>
        <v/>
      </c>
      <c r="G459" s="177" t="str">
        <f t="shared" si="44"/>
        <v/>
      </c>
      <c r="H459" s="154" t="str">
        <f t="shared" ca="1" si="45"/>
        <v/>
      </c>
      <c r="I459" s="154"/>
      <c r="J459" s="167" t="str">
        <f t="shared" si="47"/>
        <v/>
      </c>
      <c r="K459" s="174" t="str">
        <f t="shared" si="48"/>
        <v/>
      </c>
    </row>
    <row r="460" spans="2:11" x14ac:dyDescent="0.35">
      <c r="B460" s="128"/>
      <c r="C460" s="159"/>
      <c r="D460" s="188" t="str" cm="1">
        <f t="array" aca="1" ref="D460" ca="1">IFERROR(INDEX(skuAnker,MATCH(B460,descrizioneArtAnker,0)),"")</f>
        <v/>
      </c>
      <c r="E460" s="192" t="str">
        <f t="shared" si="43"/>
        <v/>
      </c>
      <c r="F460" s="196" t="str">
        <f t="shared" si="46"/>
        <v/>
      </c>
      <c r="G460" s="177" t="str">
        <f t="shared" si="44"/>
        <v/>
      </c>
      <c r="H460" s="154" t="str">
        <f t="shared" ca="1" si="45"/>
        <v/>
      </c>
      <c r="I460" s="154"/>
      <c r="J460" s="167" t="str">
        <f t="shared" si="47"/>
        <v/>
      </c>
      <c r="K460" s="174" t="str">
        <f t="shared" si="48"/>
        <v/>
      </c>
    </row>
    <row r="461" spans="2:11" x14ac:dyDescent="0.35">
      <c r="B461" s="128"/>
      <c r="C461" s="159"/>
      <c r="D461" s="188" t="str" cm="1">
        <f t="array" aca="1" ref="D461" ca="1">IFERROR(INDEX(skuAnker,MATCH(B461,descrizioneArtAnker,0)),"")</f>
        <v/>
      </c>
      <c r="E461" s="192" t="str">
        <f t="shared" si="43"/>
        <v/>
      </c>
      <c r="F461" s="196" t="str">
        <f t="shared" si="46"/>
        <v/>
      </c>
      <c r="G461" s="177" t="str">
        <f t="shared" si="44"/>
        <v/>
      </c>
      <c r="H461" s="154" t="str">
        <f t="shared" ca="1" si="45"/>
        <v/>
      </c>
      <c r="I461" s="154"/>
      <c r="J461" s="167" t="str">
        <f t="shared" si="47"/>
        <v/>
      </c>
      <c r="K461" s="174" t="str">
        <f t="shared" si="48"/>
        <v/>
      </c>
    </row>
    <row r="462" spans="2:11" x14ac:dyDescent="0.35">
      <c r="B462" s="128"/>
      <c r="C462" s="159"/>
      <c r="D462" s="188" t="str" cm="1">
        <f t="array" aca="1" ref="D462" ca="1">IFERROR(INDEX(skuAnker,MATCH(B462,descrizioneArtAnker,0)),"")</f>
        <v/>
      </c>
      <c r="E462" s="192" t="str">
        <f t="shared" si="43"/>
        <v/>
      </c>
      <c r="F462" s="196" t="str">
        <f t="shared" si="46"/>
        <v/>
      </c>
      <c r="G462" s="177" t="str">
        <f t="shared" si="44"/>
        <v/>
      </c>
      <c r="H462" s="154" t="str">
        <f t="shared" ca="1" si="45"/>
        <v/>
      </c>
      <c r="I462" s="154"/>
      <c r="J462" s="167" t="str">
        <f t="shared" si="47"/>
        <v/>
      </c>
      <c r="K462" s="174" t="str">
        <f t="shared" si="48"/>
        <v/>
      </c>
    </row>
    <row r="463" spans="2:11" x14ac:dyDescent="0.35">
      <c r="B463" s="128"/>
      <c r="C463" s="159"/>
      <c r="D463" s="188" t="str" cm="1">
        <f t="array" aca="1" ref="D463" ca="1">IFERROR(INDEX(skuAnker,MATCH(B463,descrizioneArtAnker,0)),"")</f>
        <v/>
      </c>
      <c r="E463" s="192" t="str">
        <f t="shared" si="43"/>
        <v/>
      </c>
      <c r="F463" s="196" t="str">
        <f t="shared" si="46"/>
        <v/>
      </c>
      <c r="G463" s="177" t="str">
        <f t="shared" si="44"/>
        <v/>
      </c>
      <c r="H463" s="154" t="str">
        <f t="shared" ca="1" si="45"/>
        <v/>
      </c>
      <c r="I463" s="154"/>
      <c r="J463" s="167" t="str">
        <f t="shared" si="47"/>
        <v/>
      </c>
      <c r="K463" s="174" t="str">
        <f t="shared" si="48"/>
        <v/>
      </c>
    </row>
    <row r="464" spans="2:11" x14ac:dyDescent="0.35">
      <c r="B464" s="128"/>
      <c r="C464" s="159"/>
      <c r="D464" s="188" t="str" cm="1">
        <f t="array" aca="1" ref="D464" ca="1">IFERROR(INDEX(skuAnker,MATCH(B464,descrizioneArtAnker,0)),"")</f>
        <v/>
      </c>
      <c r="E464" s="192" t="str">
        <f t="shared" si="43"/>
        <v/>
      </c>
      <c r="F464" s="196" t="str">
        <f t="shared" si="46"/>
        <v/>
      </c>
      <c r="G464" s="177" t="str">
        <f t="shared" si="44"/>
        <v/>
      </c>
      <c r="H464" s="154" t="str">
        <f t="shared" ca="1" si="45"/>
        <v/>
      </c>
      <c r="I464" s="154"/>
      <c r="J464" s="167" t="str">
        <f t="shared" si="47"/>
        <v/>
      </c>
      <c r="K464" s="174" t="str">
        <f t="shared" si="48"/>
        <v/>
      </c>
    </row>
    <row r="465" spans="2:11" x14ac:dyDescent="0.35">
      <c r="B465" s="128"/>
      <c r="C465" s="159"/>
      <c r="D465" s="188" t="str" cm="1">
        <f t="array" aca="1" ref="D465" ca="1">IFERROR(INDEX(skuAnker,MATCH(B465,descrizioneArtAnker,0)),"")</f>
        <v/>
      </c>
      <c r="E465" s="192" t="str">
        <f t="shared" si="43"/>
        <v/>
      </c>
      <c r="F465" s="196" t="str">
        <f t="shared" si="46"/>
        <v/>
      </c>
      <c r="G465" s="177" t="str">
        <f t="shared" si="44"/>
        <v/>
      </c>
      <c r="H465" s="154" t="str">
        <f t="shared" ca="1" si="45"/>
        <v/>
      </c>
      <c r="I465" s="154"/>
      <c r="J465" s="167" t="str">
        <f t="shared" si="47"/>
        <v/>
      </c>
      <c r="K465" s="174" t="str">
        <f t="shared" si="48"/>
        <v/>
      </c>
    </row>
    <row r="466" spans="2:11" x14ac:dyDescent="0.35">
      <c r="B466" s="128"/>
      <c r="C466" s="159"/>
      <c r="D466" s="188" t="str" cm="1">
        <f t="array" aca="1" ref="D466" ca="1">IFERROR(INDEX(skuAnker,MATCH(B466,descrizioneArtAnker,0)),"")</f>
        <v/>
      </c>
      <c r="E466" s="192" t="str">
        <f t="shared" si="43"/>
        <v/>
      </c>
      <c r="F466" s="196" t="str">
        <f t="shared" si="46"/>
        <v/>
      </c>
      <c r="G466" s="177" t="str">
        <f t="shared" si="44"/>
        <v/>
      </c>
      <c r="H466" s="154" t="str">
        <f t="shared" ca="1" si="45"/>
        <v/>
      </c>
      <c r="I466" s="154"/>
      <c r="J466" s="167" t="str">
        <f t="shared" si="47"/>
        <v/>
      </c>
      <c r="K466" s="174" t="str">
        <f t="shared" si="48"/>
        <v/>
      </c>
    </row>
    <row r="467" spans="2:11" x14ac:dyDescent="0.35">
      <c r="B467" s="128"/>
      <c r="C467" s="159"/>
      <c r="D467" s="188" t="str" cm="1">
        <f t="array" aca="1" ref="D467" ca="1">IFERROR(INDEX(skuAnker,MATCH(B467,descrizioneArtAnker,0)),"")</f>
        <v/>
      </c>
      <c r="E467" s="192" t="str">
        <f t="shared" si="43"/>
        <v/>
      </c>
      <c r="F467" s="196" t="str">
        <f t="shared" si="46"/>
        <v/>
      </c>
      <c r="G467" s="177" t="str">
        <f t="shared" si="44"/>
        <v/>
      </c>
      <c r="H467" s="154" t="str">
        <f t="shared" ca="1" si="45"/>
        <v/>
      </c>
      <c r="I467" s="154"/>
      <c r="J467" s="167" t="str">
        <f t="shared" si="47"/>
        <v/>
      </c>
      <c r="K467" s="174" t="str">
        <f t="shared" si="48"/>
        <v/>
      </c>
    </row>
    <row r="468" spans="2:11" x14ac:dyDescent="0.35">
      <c r="B468" s="128"/>
      <c r="C468" s="159"/>
      <c r="D468" s="188" t="str" cm="1">
        <f t="array" aca="1" ref="D468" ca="1">IFERROR(INDEX(skuAnker,MATCH(B468,descrizioneArtAnker,0)),"")</f>
        <v/>
      </c>
      <c r="E468" s="192" t="str">
        <f t="shared" si="43"/>
        <v/>
      </c>
      <c r="F468" s="196" t="str">
        <f t="shared" si="46"/>
        <v/>
      </c>
      <c r="G468" s="177" t="str">
        <f t="shared" si="44"/>
        <v/>
      </c>
      <c r="H468" s="154" t="str">
        <f t="shared" ca="1" si="45"/>
        <v/>
      </c>
      <c r="I468" s="154"/>
      <c r="J468" s="167" t="str">
        <f t="shared" si="47"/>
        <v/>
      </c>
      <c r="K468" s="174" t="str">
        <f t="shared" si="48"/>
        <v/>
      </c>
    </row>
    <row r="469" spans="2:11" x14ac:dyDescent="0.35">
      <c r="B469" s="128"/>
      <c r="C469" s="159"/>
      <c r="D469" s="188" t="str" cm="1">
        <f t="array" aca="1" ref="D469" ca="1">IFERROR(INDEX(skuAnker,MATCH(B469,descrizioneArtAnker,0)),"")</f>
        <v/>
      </c>
      <c r="E469" s="192" t="str">
        <f t="shared" si="43"/>
        <v/>
      </c>
      <c r="F469" s="196" t="str">
        <f t="shared" si="46"/>
        <v/>
      </c>
      <c r="G469" s="177" t="str">
        <f t="shared" si="44"/>
        <v/>
      </c>
      <c r="H469" s="154" t="str">
        <f t="shared" ca="1" si="45"/>
        <v/>
      </c>
      <c r="I469" s="154"/>
      <c r="J469" s="167" t="str">
        <f t="shared" si="47"/>
        <v/>
      </c>
      <c r="K469" s="174" t="str">
        <f t="shared" si="48"/>
        <v/>
      </c>
    </row>
    <row r="470" spans="2:11" x14ac:dyDescent="0.35">
      <c r="B470" s="128"/>
      <c r="C470" s="159"/>
      <c r="D470" s="188" t="str" cm="1">
        <f t="array" aca="1" ref="D470" ca="1">IFERROR(INDEX(skuAnker,MATCH(B470,descrizioneArtAnker,0)),"")</f>
        <v/>
      </c>
      <c r="E470" s="192" t="str">
        <f t="shared" si="43"/>
        <v/>
      </c>
      <c r="F470" s="196" t="str">
        <f t="shared" si="46"/>
        <v/>
      </c>
      <c r="G470" s="177" t="str">
        <f t="shared" si="44"/>
        <v/>
      </c>
      <c r="H470" s="154" t="str">
        <f t="shared" ca="1" si="45"/>
        <v/>
      </c>
      <c r="I470" s="154"/>
      <c r="J470" s="167" t="str">
        <f t="shared" si="47"/>
        <v/>
      </c>
      <c r="K470" s="174" t="str">
        <f t="shared" si="48"/>
        <v/>
      </c>
    </row>
    <row r="471" spans="2:11" x14ac:dyDescent="0.35">
      <c r="B471" s="128"/>
      <c r="C471" s="159"/>
      <c r="D471" s="188" t="str" cm="1">
        <f t="array" aca="1" ref="D471" ca="1">IFERROR(INDEX(skuAnker,MATCH(B471,descrizioneArtAnker,0)),"")</f>
        <v/>
      </c>
      <c r="E471" s="192" t="str">
        <f t="shared" si="43"/>
        <v/>
      </c>
      <c r="F471" s="196" t="str">
        <f t="shared" si="46"/>
        <v/>
      </c>
      <c r="G471" s="177" t="str">
        <f t="shared" si="44"/>
        <v/>
      </c>
      <c r="H471" s="154" t="str">
        <f t="shared" ca="1" si="45"/>
        <v/>
      </c>
      <c r="I471" s="154"/>
      <c r="J471" s="167" t="str">
        <f t="shared" si="47"/>
        <v/>
      </c>
      <c r="K471" s="174" t="str">
        <f t="shared" si="48"/>
        <v/>
      </c>
    </row>
    <row r="472" spans="2:11" x14ac:dyDescent="0.35">
      <c r="B472" s="128"/>
      <c r="C472" s="159"/>
      <c r="D472" s="188" t="str" cm="1">
        <f t="array" aca="1" ref="D472" ca="1">IFERROR(INDEX(skuAnker,MATCH(B472,descrizioneArtAnker,0)),"")</f>
        <v/>
      </c>
      <c r="E472" s="192" t="str">
        <f t="shared" si="43"/>
        <v/>
      </c>
      <c r="F472" s="196" t="str">
        <f t="shared" si="46"/>
        <v/>
      </c>
      <c r="G472" s="177" t="str">
        <f t="shared" si="44"/>
        <v/>
      </c>
      <c r="H472" s="154" t="str">
        <f t="shared" ca="1" si="45"/>
        <v/>
      </c>
      <c r="I472" s="154"/>
      <c r="J472" s="167" t="str">
        <f t="shared" si="47"/>
        <v/>
      </c>
      <c r="K472" s="174" t="str">
        <f t="shared" si="48"/>
        <v/>
      </c>
    </row>
    <row r="473" spans="2:11" x14ac:dyDescent="0.35">
      <c r="B473" s="128"/>
      <c r="C473" s="159"/>
      <c r="D473" s="188" t="str" cm="1">
        <f t="array" aca="1" ref="D473" ca="1">IFERROR(INDEX(skuAnker,MATCH(B473,descrizioneArtAnker,0)),"")</f>
        <v/>
      </c>
      <c r="E473" s="192" t="str">
        <f t="shared" si="43"/>
        <v/>
      </c>
      <c r="F473" s="196" t="str">
        <f t="shared" si="46"/>
        <v/>
      </c>
      <c r="G473" s="177" t="str">
        <f t="shared" si="44"/>
        <v/>
      </c>
      <c r="H473" s="154" t="str">
        <f t="shared" ca="1" si="45"/>
        <v/>
      </c>
      <c r="I473" s="154"/>
      <c r="J473" s="167" t="str">
        <f t="shared" si="47"/>
        <v/>
      </c>
      <c r="K473" s="174" t="str">
        <f t="shared" si="48"/>
        <v/>
      </c>
    </row>
    <row r="474" spans="2:11" x14ac:dyDescent="0.35">
      <c r="B474" s="128"/>
      <c r="C474" s="159"/>
      <c r="D474" s="188" t="str" cm="1">
        <f t="array" aca="1" ref="D474" ca="1">IFERROR(INDEX(skuAnker,MATCH(B474,descrizioneArtAnker,0)),"")</f>
        <v/>
      </c>
      <c r="E474" s="192" t="str">
        <f t="shared" si="43"/>
        <v/>
      </c>
      <c r="F474" s="196" t="str">
        <f t="shared" si="46"/>
        <v/>
      </c>
      <c r="G474" s="177" t="str">
        <f t="shared" si="44"/>
        <v/>
      </c>
      <c r="H474" s="154" t="str">
        <f t="shared" ca="1" si="45"/>
        <v/>
      </c>
      <c r="I474" s="154"/>
      <c r="J474" s="167" t="str">
        <f t="shared" si="47"/>
        <v/>
      </c>
      <c r="K474" s="174" t="str">
        <f t="shared" si="48"/>
        <v/>
      </c>
    </row>
    <row r="475" spans="2:11" x14ac:dyDescent="0.35">
      <c r="B475" s="128"/>
      <c r="C475" s="159"/>
      <c r="D475" s="188" t="str" cm="1">
        <f t="array" aca="1" ref="D475" ca="1">IFERROR(INDEX(skuAnker,MATCH(B475,descrizioneArtAnker,0)),"")</f>
        <v/>
      </c>
      <c r="E475" s="192" t="str">
        <f t="shared" si="43"/>
        <v/>
      </c>
      <c r="F475" s="196" t="str">
        <f t="shared" si="46"/>
        <v/>
      </c>
      <c r="G475" s="177" t="str">
        <f t="shared" si="44"/>
        <v/>
      </c>
      <c r="H475" s="154" t="str">
        <f t="shared" ca="1" si="45"/>
        <v/>
      </c>
      <c r="I475" s="154"/>
      <c r="J475" s="167" t="str">
        <f t="shared" si="47"/>
        <v/>
      </c>
      <c r="K475" s="174" t="str">
        <f t="shared" si="48"/>
        <v/>
      </c>
    </row>
    <row r="476" spans="2:11" x14ac:dyDescent="0.35">
      <c r="B476" s="128"/>
      <c r="C476" s="159"/>
      <c r="D476" s="188" t="str" cm="1">
        <f t="array" aca="1" ref="D476" ca="1">IFERROR(INDEX(skuAnker,MATCH(B476,descrizioneArtAnker,0)),"")</f>
        <v/>
      </c>
      <c r="E476" s="192" t="str">
        <f t="shared" si="43"/>
        <v/>
      </c>
      <c r="F476" s="196" t="str">
        <f t="shared" si="46"/>
        <v/>
      </c>
      <c r="G476" s="177" t="str">
        <f t="shared" si="44"/>
        <v/>
      </c>
      <c r="H476" s="154" t="str">
        <f t="shared" ca="1" si="45"/>
        <v/>
      </c>
      <c r="I476" s="154"/>
      <c r="J476" s="167" t="str">
        <f t="shared" si="47"/>
        <v/>
      </c>
      <c r="K476" s="174" t="str">
        <f t="shared" si="48"/>
        <v/>
      </c>
    </row>
    <row r="477" spans="2:11" x14ac:dyDescent="0.35">
      <c r="B477" s="128"/>
      <c r="C477" s="159"/>
      <c r="D477" s="188" t="str" cm="1">
        <f t="array" aca="1" ref="D477" ca="1">IFERROR(INDEX(skuAnker,MATCH(B477,descrizioneArtAnker,0)),"")</f>
        <v/>
      </c>
      <c r="E477" s="192" t="str">
        <f t="shared" si="43"/>
        <v/>
      </c>
      <c r="F477" s="196" t="str">
        <f t="shared" si="46"/>
        <v/>
      </c>
      <c r="G477" s="177" t="str">
        <f t="shared" si="44"/>
        <v/>
      </c>
      <c r="H477" s="154" t="str">
        <f t="shared" ca="1" si="45"/>
        <v/>
      </c>
      <c r="I477" s="154"/>
      <c r="J477" s="167" t="str">
        <f t="shared" si="47"/>
        <v/>
      </c>
      <c r="K477" s="174" t="str">
        <f t="shared" si="48"/>
        <v/>
      </c>
    </row>
    <row r="478" spans="2:11" x14ac:dyDescent="0.35">
      <c r="B478" s="128"/>
      <c r="C478" s="159"/>
      <c r="D478" s="188" t="str" cm="1">
        <f t="array" aca="1" ref="D478" ca="1">IFERROR(INDEX(skuAnker,MATCH(B478,descrizioneArtAnker,0)),"")</f>
        <v/>
      </c>
      <c r="E478" s="192" t="str">
        <f t="shared" si="43"/>
        <v/>
      </c>
      <c r="F478" s="196" t="str">
        <f t="shared" si="46"/>
        <v/>
      </c>
      <c r="G478" s="177" t="str">
        <f t="shared" si="44"/>
        <v/>
      </c>
      <c r="H478" s="154" t="str">
        <f t="shared" ca="1" si="45"/>
        <v/>
      </c>
      <c r="I478" s="154"/>
      <c r="J478" s="167" t="str">
        <f t="shared" si="47"/>
        <v/>
      </c>
      <c r="K478" s="174" t="str">
        <f t="shared" si="48"/>
        <v/>
      </c>
    </row>
    <row r="479" spans="2:11" x14ac:dyDescent="0.35">
      <c r="B479" s="128"/>
      <c r="C479" s="159"/>
      <c r="D479" s="188" t="str" cm="1">
        <f t="array" aca="1" ref="D479" ca="1">IFERROR(INDEX(skuAnker,MATCH(B479,descrizioneArtAnker,0)),"")</f>
        <v/>
      </c>
      <c r="E479" s="192" t="str">
        <f t="shared" si="43"/>
        <v/>
      </c>
      <c r="F479" s="196" t="str">
        <f t="shared" si="46"/>
        <v/>
      </c>
      <c r="G479" s="177" t="str">
        <f t="shared" si="44"/>
        <v/>
      </c>
      <c r="H479" s="154" t="str">
        <f t="shared" ca="1" si="45"/>
        <v/>
      </c>
      <c r="I479" s="154"/>
      <c r="J479" s="167" t="str">
        <f t="shared" si="47"/>
        <v/>
      </c>
      <c r="K479" s="174" t="str">
        <f t="shared" si="48"/>
        <v/>
      </c>
    </row>
    <row r="480" spans="2:11" x14ac:dyDescent="0.35">
      <c r="B480" s="128"/>
      <c r="C480" s="159"/>
      <c r="D480" s="188" t="str" cm="1">
        <f t="array" aca="1" ref="D480" ca="1">IFERROR(INDEX(skuAnker,MATCH(B480,descrizioneArtAnker,0)),"")</f>
        <v/>
      </c>
      <c r="E480" s="192" t="str">
        <f t="shared" si="43"/>
        <v/>
      </c>
      <c r="F480" s="196" t="str">
        <f t="shared" si="46"/>
        <v/>
      </c>
      <c r="G480" s="177" t="str">
        <f t="shared" si="44"/>
        <v/>
      </c>
      <c r="H480" s="154" t="str">
        <f t="shared" ca="1" si="45"/>
        <v/>
      </c>
      <c r="I480" s="154"/>
      <c r="J480" s="167" t="str">
        <f t="shared" si="47"/>
        <v/>
      </c>
      <c r="K480" s="174" t="str">
        <f t="shared" si="48"/>
        <v/>
      </c>
    </row>
    <row r="481" spans="2:11" x14ac:dyDescent="0.35">
      <c r="B481" s="128"/>
      <c r="C481" s="159"/>
      <c r="D481" s="188" t="str" cm="1">
        <f t="array" aca="1" ref="D481" ca="1">IFERROR(INDEX(skuAnker,MATCH(B481,descrizioneArtAnker,0)),"")</f>
        <v/>
      </c>
      <c r="E481" s="192" t="str">
        <f t="shared" si="43"/>
        <v/>
      </c>
      <c r="F481" s="196" t="str">
        <f t="shared" si="46"/>
        <v/>
      </c>
      <c r="G481" s="177" t="str">
        <f t="shared" si="44"/>
        <v/>
      </c>
      <c r="H481" s="154" t="str">
        <f t="shared" ca="1" si="45"/>
        <v/>
      </c>
      <c r="I481" s="154"/>
      <c r="J481" s="167" t="str">
        <f t="shared" si="47"/>
        <v/>
      </c>
      <c r="K481" s="174" t="str">
        <f t="shared" si="48"/>
        <v/>
      </c>
    </row>
    <row r="482" spans="2:11" x14ac:dyDescent="0.35">
      <c r="B482" s="128"/>
      <c r="C482" s="159"/>
      <c r="D482" s="188" t="str" cm="1">
        <f t="array" aca="1" ref="D482" ca="1">IFERROR(INDEX(skuAnker,MATCH(B482,descrizioneArtAnker,0)),"")</f>
        <v/>
      </c>
      <c r="E482" s="192" t="str">
        <f t="shared" si="43"/>
        <v/>
      </c>
      <c r="F482" s="196" t="str">
        <f t="shared" si="46"/>
        <v/>
      </c>
      <c r="G482" s="177" t="str">
        <f t="shared" si="44"/>
        <v/>
      </c>
      <c r="H482" s="154" t="str">
        <f t="shared" ca="1" si="45"/>
        <v/>
      </c>
      <c r="I482" s="154"/>
      <c r="J482" s="167" t="str">
        <f t="shared" si="47"/>
        <v/>
      </c>
      <c r="K482" s="174" t="str">
        <f t="shared" si="48"/>
        <v/>
      </c>
    </row>
    <row r="483" spans="2:11" x14ac:dyDescent="0.35">
      <c r="B483" s="128"/>
      <c r="C483" s="159"/>
      <c r="D483" s="188" t="str" cm="1">
        <f t="array" aca="1" ref="D483" ca="1">IFERROR(INDEX(skuAnker,MATCH(B483,descrizioneArtAnker,0)),"")</f>
        <v/>
      </c>
      <c r="E483" s="192" t="str">
        <f t="shared" si="43"/>
        <v/>
      </c>
      <c r="F483" s="196" t="str">
        <f t="shared" si="46"/>
        <v/>
      </c>
      <c r="G483" s="177" t="str">
        <f t="shared" si="44"/>
        <v/>
      </c>
      <c r="H483" s="154" t="str">
        <f t="shared" ca="1" si="45"/>
        <v/>
      </c>
      <c r="I483" s="154"/>
      <c r="J483" s="167" t="str">
        <f t="shared" si="47"/>
        <v/>
      </c>
      <c r="K483" s="174" t="str">
        <f t="shared" si="48"/>
        <v/>
      </c>
    </row>
    <row r="484" spans="2:11" x14ac:dyDescent="0.35">
      <c r="B484" s="128"/>
      <c r="C484" s="159"/>
      <c r="D484" s="188" t="str" cm="1">
        <f t="array" aca="1" ref="D484" ca="1">IFERROR(INDEX(skuAnker,MATCH(B484,descrizioneArtAnker,0)),"")</f>
        <v/>
      </c>
      <c r="E484" s="192" t="str">
        <f t="shared" si="43"/>
        <v/>
      </c>
      <c r="F484" s="196" t="str">
        <f t="shared" si="46"/>
        <v/>
      </c>
      <c r="G484" s="177" t="str">
        <f t="shared" si="44"/>
        <v/>
      </c>
      <c r="H484" s="154" t="str">
        <f t="shared" ca="1" si="45"/>
        <v/>
      </c>
      <c r="I484" s="154"/>
      <c r="J484" s="167" t="str">
        <f t="shared" si="47"/>
        <v/>
      </c>
      <c r="K484" s="174" t="str">
        <f t="shared" si="48"/>
        <v/>
      </c>
    </row>
    <row r="485" spans="2:11" x14ac:dyDescent="0.35">
      <c r="B485" s="128"/>
      <c r="C485" s="159"/>
      <c r="D485" s="188" t="str" cm="1">
        <f t="array" aca="1" ref="D485" ca="1">IFERROR(INDEX(skuAnker,MATCH(B485,descrizioneArtAnker,0)),"")</f>
        <v/>
      </c>
      <c r="E485" s="192" t="str">
        <f t="shared" si="43"/>
        <v/>
      </c>
      <c r="F485" s="196" t="str">
        <f t="shared" si="46"/>
        <v/>
      </c>
      <c r="G485" s="177" t="str">
        <f t="shared" si="44"/>
        <v/>
      </c>
      <c r="H485" s="154" t="str">
        <f t="shared" ca="1" si="45"/>
        <v/>
      </c>
      <c r="I485" s="154"/>
      <c r="J485" s="167" t="str">
        <f t="shared" si="47"/>
        <v/>
      </c>
      <c r="K485" s="174" t="str">
        <f t="shared" si="48"/>
        <v/>
      </c>
    </row>
    <row r="486" spans="2:11" x14ac:dyDescent="0.35">
      <c r="B486" s="128"/>
      <c r="C486" s="159"/>
      <c r="D486" s="188" t="str" cm="1">
        <f t="array" aca="1" ref="D486" ca="1">IFERROR(INDEX(skuAnker,MATCH(B486,descrizioneArtAnker,0)),"")</f>
        <v/>
      </c>
      <c r="E486" s="192" t="str">
        <f t="shared" si="43"/>
        <v/>
      </c>
      <c r="F486" s="196" t="str">
        <f t="shared" si="46"/>
        <v/>
      </c>
      <c r="G486" s="177" t="str">
        <f t="shared" si="44"/>
        <v/>
      </c>
      <c r="H486" s="154" t="str">
        <f t="shared" ca="1" si="45"/>
        <v/>
      </c>
      <c r="I486" s="154"/>
      <c r="J486" s="167" t="str">
        <f t="shared" si="47"/>
        <v/>
      </c>
      <c r="K486" s="174" t="str">
        <f t="shared" si="48"/>
        <v/>
      </c>
    </row>
    <row r="487" spans="2:11" x14ac:dyDescent="0.35">
      <c r="B487" s="128"/>
      <c r="C487" s="159"/>
      <c r="D487" s="188" t="str" cm="1">
        <f t="array" aca="1" ref="D487" ca="1">IFERROR(INDEX(skuAnker,MATCH(B487,descrizioneArtAnker,0)),"")</f>
        <v/>
      </c>
      <c r="E487" s="192" t="str">
        <f t="shared" si="43"/>
        <v/>
      </c>
      <c r="F487" s="196" t="str">
        <f t="shared" si="46"/>
        <v/>
      </c>
      <c r="G487" s="177" t="str">
        <f t="shared" si="44"/>
        <v/>
      </c>
      <c r="H487" s="154" t="str">
        <f t="shared" ca="1" si="45"/>
        <v/>
      </c>
      <c r="I487" s="154"/>
      <c r="J487" s="167" t="str">
        <f t="shared" si="47"/>
        <v/>
      </c>
      <c r="K487" s="174" t="str">
        <f t="shared" si="48"/>
        <v/>
      </c>
    </row>
    <row r="488" spans="2:11" x14ac:dyDescent="0.35">
      <c r="B488" s="128"/>
      <c r="C488" s="159"/>
      <c r="D488" s="188" t="str" cm="1">
        <f t="array" aca="1" ref="D488" ca="1">IFERROR(INDEX(skuAnker,MATCH(B488,descrizioneArtAnker,0)),"")</f>
        <v/>
      </c>
      <c r="E488" s="192" t="str">
        <f t="shared" si="43"/>
        <v/>
      </c>
      <c r="F488" s="196" t="str">
        <f t="shared" si="46"/>
        <v/>
      </c>
      <c r="G488" s="177" t="str">
        <f t="shared" si="44"/>
        <v/>
      </c>
      <c r="H488" s="154" t="str">
        <f t="shared" ca="1" si="45"/>
        <v/>
      </c>
      <c r="I488" s="154"/>
      <c r="J488" s="167" t="str">
        <f t="shared" si="47"/>
        <v/>
      </c>
      <c r="K488" s="174" t="str">
        <f t="shared" si="48"/>
        <v/>
      </c>
    </row>
    <row r="489" spans="2:11" x14ac:dyDescent="0.35">
      <c r="B489" s="128"/>
      <c r="C489" s="159"/>
      <c r="D489" s="188" t="str" cm="1">
        <f t="array" aca="1" ref="D489" ca="1">IFERROR(INDEX(skuAnker,MATCH(B489,descrizioneArtAnker,0)),"")</f>
        <v/>
      </c>
      <c r="E489" s="192" t="str">
        <f t="shared" si="43"/>
        <v/>
      </c>
      <c r="F489" s="196" t="str">
        <f t="shared" si="46"/>
        <v/>
      </c>
      <c r="G489" s="177" t="str">
        <f t="shared" si="44"/>
        <v/>
      </c>
      <c r="H489" s="154" t="str">
        <f t="shared" ca="1" si="45"/>
        <v/>
      </c>
      <c r="I489" s="154"/>
      <c r="J489" s="167" t="str">
        <f t="shared" si="47"/>
        <v/>
      </c>
      <c r="K489" s="174" t="str">
        <f t="shared" si="48"/>
        <v/>
      </c>
    </row>
    <row r="490" spans="2:11" x14ac:dyDescent="0.35">
      <c r="B490" s="128"/>
      <c r="C490" s="159"/>
      <c r="D490" s="188" t="str" cm="1">
        <f t="array" aca="1" ref="D490" ca="1">IFERROR(INDEX(skuAnker,MATCH(B490,descrizioneArtAnker,0)),"")</f>
        <v/>
      </c>
      <c r="E490" s="192" t="str">
        <f t="shared" si="43"/>
        <v/>
      </c>
      <c r="F490" s="196" t="str">
        <f t="shared" si="46"/>
        <v/>
      </c>
      <c r="G490" s="177" t="str">
        <f t="shared" si="44"/>
        <v/>
      </c>
      <c r="H490" s="154" t="str">
        <f t="shared" ca="1" si="45"/>
        <v/>
      </c>
      <c r="I490" s="154"/>
      <c r="J490" s="167" t="str">
        <f t="shared" si="47"/>
        <v/>
      </c>
      <c r="K490" s="174" t="str">
        <f t="shared" si="48"/>
        <v/>
      </c>
    </row>
    <row r="491" spans="2:11" x14ac:dyDescent="0.35">
      <c r="B491" s="128"/>
      <c r="C491" s="159"/>
      <c r="D491" s="188" t="str" cm="1">
        <f t="array" aca="1" ref="D491" ca="1">IFERROR(INDEX(skuAnker,MATCH(B491,descrizioneArtAnker,0)),"")</f>
        <v/>
      </c>
      <c r="E491" s="192" t="str">
        <f t="shared" si="43"/>
        <v/>
      </c>
      <c r="F491" s="196" t="str">
        <f t="shared" si="46"/>
        <v/>
      </c>
      <c r="G491" s="177" t="str">
        <f t="shared" si="44"/>
        <v/>
      </c>
      <c r="H491" s="154" t="str">
        <f t="shared" ca="1" si="45"/>
        <v/>
      </c>
      <c r="I491" s="154"/>
      <c r="J491" s="167" t="str">
        <f t="shared" si="47"/>
        <v/>
      </c>
      <c r="K491" s="174" t="str">
        <f t="shared" si="48"/>
        <v/>
      </c>
    </row>
    <row r="492" spans="2:11" x14ac:dyDescent="0.35">
      <c r="B492" s="128"/>
      <c r="C492" s="159"/>
      <c r="D492" s="188" t="str" cm="1">
        <f t="array" aca="1" ref="D492" ca="1">IFERROR(INDEX(skuAnker,MATCH(B492,descrizioneArtAnker,0)),"")</f>
        <v/>
      </c>
      <c r="E492" s="192" t="str">
        <f t="shared" si="43"/>
        <v/>
      </c>
      <c r="F492" s="196" t="str">
        <f t="shared" si="46"/>
        <v/>
      </c>
      <c r="G492" s="177" t="str">
        <f t="shared" si="44"/>
        <v/>
      </c>
      <c r="H492" s="154" t="str">
        <f t="shared" ca="1" si="45"/>
        <v/>
      </c>
      <c r="I492" s="154"/>
      <c r="J492" s="167" t="str">
        <f t="shared" si="47"/>
        <v/>
      </c>
      <c r="K492" s="174" t="str">
        <f t="shared" si="48"/>
        <v/>
      </c>
    </row>
    <row r="493" spans="2:11" x14ac:dyDescent="0.35">
      <c r="B493" s="128"/>
      <c r="C493" s="159"/>
      <c r="D493" s="188" t="str" cm="1">
        <f t="array" aca="1" ref="D493" ca="1">IFERROR(INDEX(skuAnker,MATCH(B493,descrizioneArtAnker,0)),"")</f>
        <v/>
      </c>
      <c r="E493" s="192" t="str">
        <f t="shared" si="43"/>
        <v/>
      </c>
      <c r="F493" s="196" t="str">
        <f t="shared" si="46"/>
        <v/>
      </c>
      <c r="G493" s="177" t="str">
        <f t="shared" si="44"/>
        <v/>
      </c>
      <c r="H493" s="154" t="str">
        <f t="shared" ca="1" si="45"/>
        <v/>
      </c>
      <c r="I493" s="154"/>
      <c r="J493" s="167" t="str">
        <f t="shared" si="47"/>
        <v/>
      </c>
      <c r="K493" s="174" t="str">
        <f t="shared" si="48"/>
        <v/>
      </c>
    </row>
    <row r="494" spans="2:11" x14ac:dyDescent="0.35">
      <c r="B494" s="128"/>
      <c r="C494" s="159"/>
      <c r="D494" s="188" t="str" cm="1">
        <f t="array" aca="1" ref="D494" ca="1">IFERROR(INDEX(skuAnker,MATCH(B494,descrizioneArtAnker,0)),"")</f>
        <v/>
      </c>
      <c r="E494" s="192" t="str">
        <f t="shared" si="43"/>
        <v/>
      </c>
      <c r="F494" s="196" t="str">
        <f t="shared" si="46"/>
        <v/>
      </c>
      <c r="G494" s="177" t="str">
        <f t="shared" si="44"/>
        <v/>
      </c>
      <c r="H494" s="154" t="str">
        <f t="shared" ca="1" si="45"/>
        <v/>
      </c>
      <c r="I494" s="154"/>
      <c r="J494" s="167" t="str">
        <f t="shared" si="47"/>
        <v/>
      </c>
      <c r="K494" s="174" t="str">
        <f t="shared" si="48"/>
        <v/>
      </c>
    </row>
    <row r="495" spans="2:11" x14ac:dyDescent="0.35">
      <c r="B495" s="128"/>
      <c r="C495" s="159"/>
      <c r="D495" s="188" t="str" cm="1">
        <f t="array" aca="1" ref="D495" ca="1">IFERROR(INDEX(skuAnker,MATCH(B495,descrizioneArtAnker,0)),"")</f>
        <v/>
      </c>
      <c r="E495" s="192" t="str">
        <f t="shared" si="43"/>
        <v/>
      </c>
      <c r="F495" s="196" t="str">
        <f t="shared" si="46"/>
        <v/>
      </c>
      <c r="G495" s="177" t="str">
        <f t="shared" si="44"/>
        <v/>
      </c>
      <c r="H495" s="154" t="str">
        <f t="shared" ca="1" si="45"/>
        <v/>
      </c>
      <c r="I495" s="154"/>
      <c r="J495" s="167" t="str">
        <f t="shared" si="47"/>
        <v/>
      </c>
      <c r="K495" s="174" t="str">
        <f t="shared" si="48"/>
        <v/>
      </c>
    </row>
    <row r="496" spans="2:11" x14ac:dyDescent="0.35">
      <c r="B496" s="128"/>
      <c r="C496" s="159"/>
      <c r="D496" s="188" t="str" cm="1">
        <f t="array" aca="1" ref="D496" ca="1">IFERROR(INDEX(skuAnker,MATCH(B496,descrizioneArtAnker,0)),"")</f>
        <v/>
      </c>
      <c r="E496" s="192" t="str">
        <f t="shared" si="43"/>
        <v/>
      </c>
      <c r="F496" s="196" t="str">
        <f t="shared" si="46"/>
        <v/>
      </c>
      <c r="G496" s="177" t="str">
        <f t="shared" si="44"/>
        <v/>
      </c>
      <c r="H496" s="154" t="str">
        <f t="shared" ca="1" si="45"/>
        <v/>
      </c>
      <c r="I496" s="154"/>
      <c r="J496" s="167" t="str">
        <f t="shared" si="47"/>
        <v/>
      </c>
      <c r="K496" s="174" t="str">
        <f t="shared" si="48"/>
        <v/>
      </c>
    </row>
    <row r="497" spans="1:11" x14ac:dyDescent="0.35">
      <c r="B497" s="128"/>
      <c r="C497" s="159"/>
      <c r="D497" s="188" t="str" cm="1">
        <f t="array" aca="1" ref="D497" ca="1">IFERROR(INDEX(skuAnker,MATCH(B497,descrizioneArtAnker,0)),"")</f>
        <v/>
      </c>
      <c r="E497" s="192" t="str">
        <f t="shared" si="43"/>
        <v/>
      </c>
      <c r="F497" s="196" t="str">
        <f t="shared" si="46"/>
        <v/>
      </c>
      <c r="G497" s="177" t="str">
        <f t="shared" si="44"/>
        <v/>
      </c>
      <c r="H497" s="154" t="str">
        <f t="shared" ca="1" si="45"/>
        <v/>
      </c>
      <c r="I497" s="154"/>
      <c r="J497" s="167" t="str">
        <f t="shared" si="47"/>
        <v/>
      </c>
      <c r="K497" s="174" t="str">
        <f t="shared" si="48"/>
        <v/>
      </c>
    </row>
    <row r="498" spans="1:11" x14ac:dyDescent="0.35">
      <c r="B498" s="128"/>
      <c r="C498" s="159"/>
      <c r="D498" s="188" t="str" cm="1">
        <f t="array" aca="1" ref="D498" ca="1">IFERROR(INDEX(skuAnker,MATCH(B498,descrizioneArtAnker,0)),"")</f>
        <v/>
      </c>
      <c r="E498" s="192" t="str">
        <f t="shared" si="43"/>
        <v/>
      </c>
      <c r="F498" s="196" t="str">
        <f t="shared" si="46"/>
        <v/>
      </c>
      <c r="G498" s="177" t="str">
        <f t="shared" si="44"/>
        <v/>
      </c>
      <c r="H498" s="154" t="str">
        <f t="shared" ca="1" si="45"/>
        <v/>
      </c>
      <c r="I498" s="154"/>
      <c r="J498" s="167" t="str">
        <f t="shared" si="47"/>
        <v/>
      </c>
      <c r="K498" s="174" t="str">
        <f t="shared" si="48"/>
        <v/>
      </c>
    </row>
    <row r="499" spans="1:11" x14ac:dyDescent="0.35">
      <c r="B499" s="128"/>
      <c r="C499" s="159"/>
      <c r="D499" s="188" t="str" cm="1">
        <f t="array" aca="1" ref="D499" ca="1">IFERROR(INDEX(skuAnker,MATCH(B499,descrizioneArtAnker,0)),"")</f>
        <v/>
      </c>
      <c r="E499" s="192" t="str">
        <f t="shared" si="43"/>
        <v/>
      </c>
      <c r="F499" s="196" t="str">
        <f t="shared" si="46"/>
        <v/>
      </c>
      <c r="G499" s="177" t="str">
        <f t="shared" si="44"/>
        <v/>
      </c>
      <c r="H499" s="154" t="str">
        <f t="shared" ca="1" si="45"/>
        <v/>
      </c>
      <c r="I499" s="154"/>
      <c r="J499" s="167" t="str">
        <f t="shared" si="47"/>
        <v/>
      </c>
      <c r="K499" s="174" t="str">
        <f t="shared" si="48"/>
        <v/>
      </c>
    </row>
    <row r="500" spans="1:11" x14ac:dyDescent="0.35">
      <c r="A500" s="172"/>
      <c r="B500" s="160"/>
      <c r="C500" s="161"/>
      <c r="D500" s="189" t="str" cm="1">
        <f t="array" aca="1" ref="D500" ca="1">IFERROR(INDEX(skuAnker,MATCH(B500,descrizioneArtAnker,0)),"")</f>
        <v/>
      </c>
      <c r="E500" s="193" t="str">
        <f t="shared" si="43"/>
        <v/>
      </c>
      <c r="F500" s="197" t="str">
        <f t="shared" si="46"/>
        <v/>
      </c>
      <c r="G500" s="178" t="str">
        <f t="shared" si="44"/>
        <v/>
      </c>
      <c r="H500" s="155" t="str">
        <f t="shared" ca="1" si="45"/>
        <v/>
      </c>
      <c r="I500" s="155"/>
      <c r="J500" s="168" t="str">
        <f t="shared" si="47"/>
        <v/>
      </c>
      <c r="K500" s="175" t="str">
        <f t="shared" si="48"/>
        <v/>
      </c>
    </row>
  </sheetData>
  <autoFilter ref="A2:K500" xr:uid="{00000000-0001-0000-0B00-000000000000}"/>
  <mergeCells count="4">
    <mergeCell ref="E1:K1"/>
    <mergeCell ref="A1:C1"/>
    <mergeCell ref="N12:O12"/>
    <mergeCell ref="N11:O11"/>
  </mergeCells>
  <dataValidations count="4">
    <dataValidation type="list" allowBlank="1" showInputMessage="1" showErrorMessage="1" sqref="N6" xr:uid="{00000000-0002-0000-0B00-000000000000}">
      <formula1>"Enoteca, Grossista"</formula1>
    </dataValidation>
    <dataValidation type="list" allowBlank="1" showInputMessage="1" showErrorMessage="1" sqref="N11:O11" xr:uid="{00000000-0002-0000-0B00-000001000000}">
      <formula1>descrizioneArtGeko</formula1>
    </dataValidation>
    <dataValidation type="list" allowBlank="1" showInputMessage="1" showErrorMessage="1" sqref="B3:B500" xr:uid="{00000000-0002-0000-0B00-000002000000}">
      <formula1>descrizioneArtAnker</formula1>
    </dataValidation>
    <dataValidation type="list" allowBlank="1" showInputMessage="1" showErrorMessage="1" sqref="B3:B500" xr:uid="{00000000-0002-0000-0B00-000003000000}">
      <formula1>#REF!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3000000}">
          <x14:formula1>
            <xm:f>inventarioGeko!$B$2:$B$6987</xm:f>
          </x14:formula1>
          <xm:sqref>N11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55FF3-159C-493C-B88C-1C0C12E15FA1}">
  <sheetPr codeName="Foglio28"/>
  <dimension ref="A1:AR400"/>
  <sheetViews>
    <sheetView tabSelected="1" zoomScaleNormal="100" workbookViewId="0">
      <selection activeCell="L29" sqref="L29"/>
    </sheetView>
  </sheetViews>
  <sheetFormatPr defaultRowHeight="14.5" x14ac:dyDescent="0.35"/>
  <cols>
    <col min="1" max="1" width="8.1796875" style="104" customWidth="1"/>
    <col min="2" max="2" width="47.36328125" customWidth="1"/>
    <col min="3" max="3" width="9.54296875" customWidth="1"/>
    <col min="4" max="4" width="8.08984375" customWidth="1"/>
    <col min="5" max="5" width="12.90625" style="275" bestFit="1" customWidth="1"/>
    <col min="6" max="6" width="10.1796875" customWidth="1"/>
    <col min="7" max="7" width="6.81640625" customWidth="1"/>
    <col min="8" max="8" width="6.453125" customWidth="1"/>
    <col min="9" max="9" width="7.453125" customWidth="1"/>
    <col min="10" max="10" width="10.1796875" customWidth="1"/>
    <col min="11" max="11" width="9.54296875" customWidth="1"/>
    <col min="12" max="12" width="10.36328125" customWidth="1"/>
    <col min="13" max="13" width="10.7265625" customWidth="1"/>
    <col min="14" max="14" width="9.1796875" style="137" customWidth="1"/>
    <col min="15" max="15" width="9.54296875" style="169" customWidth="1"/>
    <col min="16" max="16" width="9" style="169" customWidth="1"/>
    <col min="17" max="17" width="12.36328125" customWidth="1"/>
    <col min="18" max="18" width="2.08984375" customWidth="1"/>
    <col min="19" max="19" width="17.453125" customWidth="1"/>
    <col min="20" max="20" width="14.36328125" customWidth="1"/>
    <col min="21" max="21" width="22.6328125" customWidth="1"/>
    <col min="22" max="22" width="5.54296875" customWidth="1"/>
    <col min="37" max="37" width="9.6328125" bestFit="1" customWidth="1"/>
    <col min="41" max="41" width="9" bestFit="1" customWidth="1"/>
    <col min="43" max="43" width="14.1796875" style="21" customWidth="1"/>
    <col min="44" max="44" width="14.1796875" style="104" customWidth="1"/>
  </cols>
  <sheetData>
    <row r="1" spans="1:44" s="128" customFormat="1" ht="21" customHeight="1" x14ac:dyDescent="0.35">
      <c r="A1" s="378" t="s">
        <v>16260</v>
      </c>
      <c r="B1" s="378"/>
      <c r="C1" s="378"/>
      <c r="D1" s="378"/>
      <c r="E1" s="378"/>
      <c r="F1" s="378" t="s">
        <v>16261</v>
      </c>
      <c r="G1" s="378"/>
      <c r="H1" s="378"/>
      <c r="I1" s="378"/>
      <c r="J1" s="378"/>
      <c r="K1" s="378"/>
      <c r="L1" s="378"/>
      <c r="M1" s="378"/>
      <c r="N1" s="378"/>
      <c r="O1" s="378"/>
      <c r="P1" s="378"/>
      <c r="Q1" s="379"/>
      <c r="R1" s="255"/>
      <c r="S1" s="145"/>
      <c r="T1" s="145"/>
      <c r="W1" s="370" t="s">
        <v>23305</v>
      </c>
      <c r="X1" s="372" t="s">
        <v>23306</v>
      </c>
      <c r="Y1" s="373"/>
      <c r="Z1" s="373"/>
      <c r="AA1" s="374"/>
      <c r="AB1" s="368" t="s">
        <v>16269</v>
      </c>
      <c r="AC1" s="368" t="s">
        <v>16270</v>
      </c>
      <c r="AD1" s="368" t="s">
        <v>16271</v>
      </c>
      <c r="AE1" s="368" t="s">
        <v>23307</v>
      </c>
      <c r="AF1" s="370" t="s">
        <v>23308</v>
      </c>
      <c r="AG1" s="370" t="s">
        <v>23309</v>
      </c>
      <c r="AH1" s="380" t="s">
        <v>16266</v>
      </c>
      <c r="AI1" s="370" t="s">
        <v>16267</v>
      </c>
      <c r="AJ1" s="380" t="s">
        <v>16268</v>
      </c>
      <c r="AK1" s="370" t="s">
        <v>23310</v>
      </c>
      <c r="AL1" s="370" t="s">
        <v>23311</v>
      </c>
      <c r="AP1"/>
      <c r="AQ1" s="21"/>
      <c r="AR1" s="104"/>
    </row>
    <row r="2" spans="1:44" s="272" customFormat="1" ht="48.5" customHeight="1" x14ac:dyDescent="0.35">
      <c r="A2" s="256" t="s">
        <v>31786</v>
      </c>
      <c r="B2" s="256" t="s">
        <v>16273</v>
      </c>
      <c r="C2" s="256" t="s">
        <v>31608</v>
      </c>
      <c r="D2" s="256" t="s">
        <v>31602</v>
      </c>
      <c r="E2" s="290" t="s">
        <v>31603</v>
      </c>
      <c r="F2" s="289" t="s">
        <v>31604</v>
      </c>
      <c r="G2" s="262" t="s">
        <v>16254</v>
      </c>
      <c r="H2" s="262" t="s">
        <v>31605</v>
      </c>
      <c r="I2" s="316" t="s">
        <v>23307</v>
      </c>
      <c r="J2" s="320" t="s">
        <v>31793</v>
      </c>
      <c r="K2" s="321" t="s">
        <v>31606</v>
      </c>
      <c r="L2" s="320" t="s">
        <v>31794</v>
      </c>
      <c r="M2" s="269" t="s">
        <v>31798</v>
      </c>
      <c r="N2" s="338" t="s">
        <v>31607</v>
      </c>
      <c r="O2" s="263" t="s">
        <v>31601</v>
      </c>
      <c r="P2" s="265" t="s">
        <v>31609</v>
      </c>
      <c r="Q2" s="269" t="s">
        <v>31610</v>
      </c>
      <c r="R2" s="270"/>
      <c r="S2" s="271"/>
      <c r="T2" s="271"/>
      <c r="W2" s="371"/>
      <c r="X2" s="375"/>
      <c r="Y2" s="376"/>
      <c r="Z2" s="376"/>
      <c r="AA2" s="377"/>
      <c r="AB2" s="369"/>
      <c r="AC2" s="369"/>
      <c r="AD2" s="369"/>
      <c r="AE2" s="369"/>
      <c r="AF2" s="371"/>
      <c r="AG2" s="371"/>
      <c r="AH2" s="381"/>
      <c r="AI2" s="371"/>
      <c r="AJ2" s="381"/>
      <c r="AK2" s="371"/>
      <c r="AL2" s="371"/>
      <c r="AP2" s="282"/>
      <c r="AQ2" s="287" t="s">
        <v>31791</v>
      </c>
      <c r="AR2" s="288" t="s">
        <v>23319</v>
      </c>
    </row>
    <row r="3" spans="1:44" x14ac:dyDescent="0.35">
      <c r="A3" s="21">
        <v>3906</v>
      </c>
      <c r="B3" t="s">
        <v>2425</v>
      </c>
      <c r="C3" s="21">
        <v>6</v>
      </c>
      <c r="D3" s="21">
        <v>6</v>
      </c>
      <c r="E3" s="291"/>
      <c r="F3" s="293" t="str">
        <f t="shared" ref="F3:F66" ca="1" si="0">IFERROR(INDEX(skuAnker,MATCH(B3,descrizioneArtAnker,0)),"")</f>
        <v>L-08-637-00</v>
      </c>
      <c r="G3" s="294">
        <f t="shared" ref="G3:G66" ca="1" si="1">IF(B3="","",VLOOKUP(B3,listoneAnker_NoSku,2,FALSE))</f>
        <v>6</v>
      </c>
      <c r="H3" s="295">
        <f t="shared" ref="H3:H66" ca="1" si="2">IF(B3="","",VLOOKUP(B3,listoneAnker_NoSku,3,FALSE))</f>
        <v>0.7</v>
      </c>
      <c r="I3" s="317">
        <f t="shared" ref="I3:I66" ca="1" si="3">IF(B3="","",VLOOKUP(B3,listoneAnker_NoSku,4,FALSE))</f>
        <v>40</v>
      </c>
      <c r="J3" s="322">
        <f t="shared" ref="J3:J66" ca="1" si="4">IF(B3="","",VLOOKUP(B3,listoneAnker_NoSku,5,FALSE))</f>
        <v>21.5</v>
      </c>
      <c r="K3" s="323" t="str">
        <f>IF(E3="","",IFERROR(VLOOKUP(_xlfn.VALUETOTEXT(E3),vinolux[],6,FALSE),""))</f>
        <v/>
      </c>
      <c r="L3" s="322" t="str">
        <f>IFERROR(VLOOKUP(A3,ultimoPrezzoItalia[],5,FALSE),"")</f>
        <v/>
      </c>
      <c r="M3" s="298">
        <f t="shared" ref="M3:M66" ca="1" si="5">IFERROR(VLOOKUP(F3,listoneAnkerCompleto,8,FALSE)/1.22,"")</f>
        <v>25.983606557377051</v>
      </c>
      <c r="N3" s="339">
        <f ca="1">IF(B3="","",O3/G3)</f>
        <v>1</v>
      </c>
      <c r="O3" s="296">
        <f>IF(B3="","",IF(D3=C3,C3,IF(D3=0,0,D3)))</f>
        <v>6</v>
      </c>
      <c r="P3" s="297">
        <f>IFERROR(VLOOKUP(A3,inventarioGeko[],3,FALSE),"")</f>
        <v>0</v>
      </c>
      <c r="Q3" s="298">
        <f t="shared" ref="Q3:Q67" ca="1" si="6">IF(B3="","",J3*O3)</f>
        <v>129</v>
      </c>
      <c r="R3" s="144"/>
      <c r="S3" s="170" t="s">
        <v>16264</v>
      </c>
      <c r="T3" s="278" t="s">
        <v>31599</v>
      </c>
      <c r="W3" s="230">
        <f t="shared" ref="W3:W53" si="7">IF(A3="","",A3)</f>
        <v>3906</v>
      </c>
      <c r="X3" s="228" t="str">
        <f t="shared" ref="X3:X53" si="8">IF(B3="","",UPPER(B3))</f>
        <v>BROOKLYN GIN</v>
      </c>
      <c r="Y3" s="238"/>
      <c r="Z3" s="238"/>
      <c r="AA3" s="239"/>
      <c r="AB3" s="226" t="str">
        <f t="shared" ref="AB3:AB53" si="9">IF(B3="","","BT")</f>
        <v>BT</v>
      </c>
      <c r="AC3" s="231">
        <f t="shared" ref="AC3:AC53" ca="1" si="10">IF(X3="","",G3)</f>
        <v>6</v>
      </c>
      <c r="AD3" s="231">
        <f t="shared" ref="AD3:AD53" ca="1" si="11">IF(X3="","",H3*100)</f>
        <v>70</v>
      </c>
      <c r="AE3" s="232">
        <f t="shared" ref="AE3:AE53" ca="1" si="12">IF(X3="","",I3)</f>
        <v>40</v>
      </c>
      <c r="AF3" s="229">
        <f t="shared" ref="AF3:AF53" ca="1" si="13">IF(X3="","",N3)</f>
        <v>1</v>
      </c>
      <c r="AG3" s="234">
        <f t="shared" ref="AG3:AG53" ca="1" si="14">IF(X3="","",M3)</f>
        <v>25.983606557377051</v>
      </c>
      <c r="AH3" s="224"/>
      <c r="AI3" s="225"/>
      <c r="AJ3" s="225"/>
      <c r="AK3" s="236">
        <f ca="1">IF(X3="","",AF3*AG3)</f>
        <v>25.983606557377051</v>
      </c>
      <c r="AL3" s="229" t="str">
        <f>IF(X3="","","069")</f>
        <v>069</v>
      </c>
      <c r="AP3" s="283">
        <v>1</v>
      </c>
      <c r="AQ3" s="129" t="str">
        <f t="array" aca="1" ref="AQ3" ca="1">IFERROR(INDEX(codFornitura, MATCH(0, COUNTIF($AQ$2:AQ2, codFornitura&amp;"") + IF(codFornitura="",1,0), 0)), "")</f>
        <v>GEN24</v>
      </c>
      <c r="AR3" s="284" t="str">
        <f t="array" aca="1" ref="AR3" ca="1">IFERROR(INDEX(_xlfn._xlws.FILTER(ordiniFornitura,codFornitura=$T$6), MATCH(0, COUNTIF($AR$2:AR2, _xlfn._xlws.FILTER(ordiniFornitura,codFornitura=$T$6)&amp;"") + IF(_xlfn._xlws.FILTER(ordiniFornitura,codFornitura=$T$6)="",1,0), 0)), "")</f>
        <v>DAMARCO</v>
      </c>
    </row>
    <row r="4" spans="1:44" x14ac:dyDescent="0.35">
      <c r="A4" s="21">
        <v>2427</v>
      </c>
      <c r="B4" t="s">
        <v>2856</v>
      </c>
      <c r="C4" s="21">
        <v>6</v>
      </c>
      <c r="D4" s="21">
        <v>6</v>
      </c>
      <c r="E4" s="291" t="s">
        <v>24201</v>
      </c>
      <c r="F4" s="299" t="str">
        <f t="shared" ca="1" si="0"/>
        <v>L-07-491-00</v>
      </c>
      <c r="G4" s="300">
        <f t="shared" ca="1" si="1"/>
        <v>6</v>
      </c>
      <c r="H4" s="301">
        <f t="shared" ca="1" si="2"/>
        <v>0.7</v>
      </c>
      <c r="I4" s="318">
        <f t="shared" ca="1" si="3"/>
        <v>43</v>
      </c>
      <c r="J4" s="324">
        <f t="shared" ca="1" si="4"/>
        <v>26</v>
      </c>
      <c r="K4" s="325">
        <f>IF(E4="","",IFERROR(VLOOKUP(_xlfn.VALUETOTEXT(E4),vinolux[],6,FALSE),""))</f>
        <v>26</v>
      </c>
      <c r="L4" s="324" t="str">
        <f>IFERROR(VLOOKUP(A4,ultimoPrezzoItalia[],5,FALSE),"")</f>
        <v/>
      </c>
      <c r="M4" s="304">
        <f t="shared" ca="1" si="5"/>
        <v>30.696721311475414</v>
      </c>
      <c r="N4" s="340">
        <f t="shared" ref="N4:N67" ca="1" si="15">IF(B4="","",O4/G4)</f>
        <v>1</v>
      </c>
      <c r="O4" s="302">
        <f t="shared" ref="O4:O67" si="16">IF(B4="","",IF(D4=C4,C4,IF(D4=0,0,D4)))</f>
        <v>6</v>
      </c>
      <c r="P4" s="303">
        <f>IFERROR(VLOOKUP(A4,inventarioGeko[],3,FALSE),"")</f>
        <v>0</v>
      </c>
      <c r="Q4" s="304">
        <f t="shared" ca="1" si="6"/>
        <v>156</v>
      </c>
      <c r="R4" s="144"/>
      <c r="S4" s="276" t="s">
        <v>16265</v>
      </c>
      <c r="T4" s="279" t="str">
        <f ca="1">IFERROR(VLOOKUP($T$3,dbClienti,2,FALSE),"")</f>
        <v>Enoteca</v>
      </c>
      <c r="W4" s="230">
        <f t="shared" si="7"/>
        <v>2427</v>
      </c>
      <c r="X4" s="228" t="str">
        <f t="shared" si="8"/>
        <v>CAOL ILA MOCH + GB</v>
      </c>
      <c r="Y4" s="238"/>
      <c r="Z4" s="238"/>
      <c r="AA4" s="239"/>
      <c r="AB4" s="226" t="str">
        <f t="shared" si="9"/>
        <v>BT</v>
      </c>
      <c r="AC4" s="231">
        <f t="shared" ca="1" si="10"/>
        <v>6</v>
      </c>
      <c r="AD4" s="231">
        <f t="shared" ca="1" si="11"/>
        <v>70</v>
      </c>
      <c r="AE4" s="232">
        <f t="shared" ca="1" si="12"/>
        <v>43</v>
      </c>
      <c r="AF4" s="229">
        <f t="shared" ca="1" si="13"/>
        <v>1</v>
      </c>
      <c r="AG4" s="234">
        <f t="shared" ca="1" si="14"/>
        <v>30.696721311475414</v>
      </c>
      <c r="AH4" s="224"/>
      <c r="AI4" s="225"/>
      <c r="AJ4" s="225"/>
      <c r="AK4" s="236">
        <f t="shared" ref="AK4:AK53" ca="1" si="17">IF(X4="","",AF4*AG4)</f>
        <v>30.696721311475414</v>
      </c>
      <c r="AL4" s="229" t="str">
        <f t="shared" ref="AL4:AL53" si="18">IF(X4="","","069")</f>
        <v>069</v>
      </c>
      <c r="AP4" s="138">
        <v>2</v>
      </c>
      <c r="AQ4" s="21" t="str">
        <f t="array" aca="1" ref="AQ4" ca="1">IFERROR(INDEX(codFornitura, MATCH(0, COUNTIF($AQ$2:AQ3, codFornitura&amp;"") + IF(codFornitura="",1,0), 0)), "")</f>
        <v/>
      </c>
      <c r="AR4" s="284" t="str">
        <f t="array" aca="1" ref="AR4" ca="1">IFERROR(INDEX(_xlfn._xlws.FILTER(ordiniFornitura,codFornitura=$T$6), MATCH(0, COUNTIF($AR$2:AR3, _xlfn._xlws.FILTER(ordiniFornitura,codFornitura=$T$6)&amp;"") + IF(_xlfn._xlws.FILTER(ordiniFornitura,codFornitura=$T$6)="",1,0), 0)), "")</f>
        <v>TELESIO</v>
      </c>
    </row>
    <row r="5" spans="1:44" x14ac:dyDescent="0.35">
      <c r="A5" s="21"/>
      <c r="B5" t="s">
        <v>3456</v>
      </c>
      <c r="C5" s="21">
        <v>6</v>
      </c>
      <c r="D5" s="21">
        <v>6</v>
      </c>
      <c r="E5" s="291"/>
      <c r="F5" s="299" t="str">
        <f t="shared" ca="1" si="0"/>
        <v>L-13-555-00</v>
      </c>
      <c r="G5" s="300">
        <f t="shared" ca="1" si="1"/>
        <v>6</v>
      </c>
      <c r="H5" s="301">
        <f t="shared" ca="1" si="2"/>
        <v>0.7</v>
      </c>
      <c r="I5" s="318">
        <f t="shared" ca="1" si="3"/>
        <v>40</v>
      </c>
      <c r="J5" s="324">
        <f t="shared" ca="1" si="4"/>
        <v>12.75</v>
      </c>
      <c r="K5" s="325" t="str">
        <f>IF(E5="","",IFERROR(VLOOKUP(_xlfn.VALUETOTEXT(E5),vinolux[],6,FALSE),""))</f>
        <v/>
      </c>
      <c r="L5" s="324" t="str">
        <f>IFERROR(VLOOKUP(A5,ultimoPrezzoItalia[],5,FALSE),"")</f>
        <v/>
      </c>
      <c r="M5" s="304">
        <f t="shared" ca="1" si="5"/>
        <v>17.21311475409836</v>
      </c>
      <c r="N5" s="340">
        <f t="shared" ca="1" si="15"/>
        <v>1</v>
      </c>
      <c r="O5" s="302">
        <f t="shared" si="16"/>
        <v>6</v>
      </c>
      <c r="P5" s="303" t="str">
        <f>IFERROR(VLOOKUP(A5,inventarioGeko[],3,FALSE),"")</f>
        <v/>
      </c>
      <c r="Q5" s="304">
        <f t="shared" ca="1" si="6"/>
        <v>76.5</v>
      </c>
      <c r="R5" s="144"/>
      <c r="S5" s="276" t="s">
        <v>31796</v>
      </c>
      <c r="T5" s="280" t="str">
        <f ca="1">IFERROR(VLOOKUP($T$3,fornituraTroncata,2,FALSE),"")</f>
        <v>22/01/2024</v>
      </c>
      <c r="W5" s="230" t="str">
        <f t="shared" si="7"/>
        <v/>
      </c>
      <c r="X5" s="228" t="str">
        <f t="shared" si="8"/>
        <v>CLES DES DUCS VSOP + GB</v>
      </c>
      <c r="Y5" s="238"/>
      <c r="Z5" s="238"/>
      <c r="AA5" s="239"/>
      <c r="AB5" s="226" t="str">
        <f t="shared" si="9"/>
        <v>BT</v>
      </c>
      <c r="AC5" s="231">
        <f t="shared" ca="1" si="10"/>
        <v>6</v>
      </c>
      <c r="AD5" s="231">
        <f t="shared" ca="1" si="11"/>
        <v>70</v>
      </c>
      <c r="AE5" s="232">
        <f t="shared" ca="1" si="12"/>
        <v>40</v>
      </c>
      <c r="AF5" s="227">
        <f t="shared" ca="1" si="13"/>
        <v>1</v>
      </c>
      <c r="AG5" s="233">
        <f t="shared" ca="1" si="14"/>
        <v>17.21311475409836</v>
      </c>
      <c r="AH5" s="224"/>
      <c r="AI5" s="225"/>
      <c r="AJ5" s="225"/>
      <c r="AK5" s="235">
        <f t="shared" ca="1" si="17"/>
        <v>17.21311475409836</v>
      </c>
      <c r="AL5" s="237" t="str">
        <f t="shared" si="18"/>
        <v>069</v>
      </c>
      <c r="AP5" s="138">
        <v>3</v>
      </c>
      <c r="AQ5" s="21" t="str">
        <f t="array" aca="1" ref="AQ5" ca="1">IFERROR(INDEX(codFornitura, MATCH(0, COUNTIF($AQ$2:AQ4, codFornitura&amp;"") + IF(codFornitura="",1,0), 0)), "")</f>
        <v/>
      </c>
      <c r="AR5" s="284" t="str">
        <f t="array" aca="1" ref="AR5" ca="1">IFERROR(INDEX(_xlfn._xlws.FILTER(ordiniFornitura,codFornitura=$T$6), MATCH(0, COUNTIF($AR$2:AR4, _xlfn._xlws.FILTER(ordiniFornitura,codFornitura=$T$6)&amp;"") + IF(_xlfn._xlws.FILTER(ordiniFornitura,codFornitura=$T$6)="",1,0), 0)), "")</f>
        <v/>
      </c>
    </row>
    <row r="6" spans="1:44" x14ac:dyDescent="0.35">
      <c r="A6" s="21">
        <v>4147</v>
      </c>
      <c r="B6" t="s">
        <v>3797</v>
      </c>
      <c r="C6" s="21">
        <v>1</v>
      </c>
      <c r="D6" s="21">
        <v>6</v>
      </c>
      <c r="E6" s="291"/>
      <c r="F6" s="299" t="str">
        <f t="shared" ca="1" si="0"/>
        <v>L-14-319-00</v>
      </c>
      <c r="G6" s="300">
        <f t="shared" ca="1" si="1"/>
        <v>1</v>
      </c>
      <c r="H6" s="301">
        <f t="shared" ca="1" si="2"/>
        <v>0.7</v>
      </c>
      <c r="I6" s="318">
        <f t="shared" ca="1" si="3"/>
        <v>40</v>
      </c>
      <c r="J6" s="324">
        <f t="shared" ca="1" si="4"/>
        <v>40</v>
      </c>
      <c r="K6" s="325" t="str">
        <f>IF(E6="","",IFERROR(VLOOKUP(_xlfn.VALUETOTEXT(E6),vinolux[],6,FALSE),""))</f>
        <v/>
      </c>
      <c r="L6" s="324" t="str">
        <f>IFERROR(VLOOKUP(A6,ultimoPrezzoItalia[],5,FALSE),"")</f>
        <v/>
      </c>
      <c r="M6" s="304">
        <f t="shared" ca="1" si="5"/>
        <v>44.467213114754102</v>
      </c>
      <c r="N6" s="340">
        <f t="shared" ca="1" si="15"/>
        <v>6</v>
      </c>
      <c r="O6" s="302">
        <f t="shared" si="16"/>
        <v>6</v>
      </c>
      <c r="P6" s="303">
        <f>IFERROR(VLOOKUP(A6,inventarioGeko[],3,FALSE),"")</f>
        <v>0</v>
      </c>
      <c r="Q6" s="304">
        <f t="shared" ca="1" si="6"/>
        <v>240</v>
      </c>
      <c r="R6" s="144"/>
      <c r="S6" s="171" t="s">
        <v>31788</v>
      </c>
      <c r="T6" s="281" t="s">
        <v>31789</v>
      </c>
      <c r="W6" s="230">
        <f t="shared" si="7"/>
        <v>4147</v>
      </c>
      <c r="X6" s="228" t="str">
        <f t="shared" si="8"/>
        <v>COSA NOSTRA TOMMY GUN + GB</v>
      </c>
      <c r="Y6" s="238"/>
      <c r="Z6" s="238"/>
      <c r="AA6" s="239"/>
      <c r="AB6" s="226" t="str">
        <f t="shared" si="9"/>
        <v>BT</v>
      </c>
      <c r="AC6" s="231">
        <f t="shared" ca="1" si="10"/>
        <v>1</v>
      </c>
      <c r="AD6" s="231">
        <f t="shared" ca="1" si="11"/>
        <v>70</v>
      </c>
      <c r="AE6" s="232">
        <f t="shared" ca="1" si="12"/>
        <v>40</v>
      </c>
      <c r="AF6" s="227">
        <f t="shared" ca="1" si="13"/>
        <v>6</v>
      </c>
      <c r="AG6" s="233">
        <f t="shared" ca="1" si="14"/>
        <v>44.467213114754102</v>
      </c>
      <c r="AH6" s="224"/>
      <c r="AI6" s="225"/>
      <c r="AJ6" s="225"/>
      <c r="AK6" s="235">
        <f t="shared" ca="1" si="17"/>
        <v>266.80327868852464</v>
      </c>
      <c r="AL6" s="237" t="str">
        <f t="shared" si="18"/>
        <v>069</v>
      </c>
      <c r="AP6" s="138">
        <v>4</v>
      </c>
      <c r="AQ6" s="21" t="str">
        <f t="array" aca="1" ref="AQ6" ca="1">IFERROR(INDEX(codFornitura, MATCH(0, COUNTIF($AQ$2:AQ5, codFornitura&amp;"") + IF(codFornitura="",1,0), 0)), "")</f>
        <v/>
      </c>
      <c r="AR6" s="284" t="str">
        <f t="array" aca="1" ref="AR6" ca="1">IFERROR(INDEX(_xlfn._xlws.FILTER(ordiniFornitura,codFornitura=$T$6), MATCH(0, COUNTIF($AR$2:AR5, _xlfn._xlws.FILTER(ordiniFornitura,codFornitura=$T$6)&amp;"") + IF(_xlfn._xlws.FILTER(ordiniFornitura,codFornitura=$T$6)="",1,0), 0)), "")</f>
        <v/>
      </c>
    </row>
    <row r="7" spans="1:44" x14ac:dyDescent="0.35">
      <c r="A7" s="21">
        <v>709</v>
      </c>
      <c r="B7" t="s">
        <v>3924</v>
      </c>
      <c r="C7" s="21">
        <v>6</v>
      </c>
      <c r="D7" s="21">
        <v>6</v>
      </c>
      <c r="E7" s="291">
        <v>3194</v>
      </c>
      <c r="F7" s="299" t="str">
        <f t="shared" ca="1" si="0"/>
        <v>L-07-563-00</v>
      </c>
      <c r="G7" s="300">
        <f t="shared" ca="1" si="1"/>
        <v>6</v>
      </c>
      <c r="H7" s="301">
        <f t="shared" ca="1" si="2"/>
        <v>0.7</v>
      </c>
      <c r="I7" s="318">
        <f t="shared" ca="1" si="3"/>
        <v>43</v>
      </c>
      <c r="J7" s="324">
        <f t="shared" ca="1" si="4"/>
        <v>24.5</v>
      </c>
      <c r="K7" s="325">
        <f>IF(E7="","",IFERROR(VLOOKUP(_xlfn.VALUETOTEXT(E7),vinolux[],6,FALSE),""))</f>
        <v>24.85</v>
      </c>
      <c r="L7" s="324" t="str">
        <f>IFERROR(VLOOKUP(A7,ultimoPrezzoItalia[],5,FALSE),"")</f>
        <v/>
      </c>
      <c r="M7" s="304">
        <f t="shared" ca="1" si="5"/>
        <v>29.180327868852462</v>
      </c>
      <c r="N7" s="340">
        <f t="shared" ca="1" si="15"/>
        <v>1</v>
      </c>
      <c r="O7" s="302">
        <f t="shared" si="16"/>
        <v>6</v>
      </c>
      <c r="P7" s="303">
        <f>IFERROR(VLOOKUP(A7,inventarioGeko[],3,FALSE),"")</f>
        <v>0</v>
      </c>
      <c r="Q7" s="304">
        <f t="shared" ca="1" si="6"/>
        <v>147</v>
      </c>
      <c r="R7" s="144"/>
      <c r="S7" s="151"/>
      <c r="W7" s="230">
        <f t="shared" si="7"/>
        <v>709</v>
      </c>
      <c r="X7" s="228" t="str">
        <f t="shared" si="8"/>
        <v>DALWHINNIE 15 YEARS + GB</v>
      </c>
      <c r="Y7" s="238"/>
      <c r="Z7" s="238"/>
      <c r="AA7" s="239"/>
      <c r="AB7" s="226" t="str">
        <f t="shared" si="9"/>
        <v>BT</v>
      </c>
      <c r="AC7" s="231">
        <f t="shared" ca="1" si="10"/>
        <v>6</v>
      </c>
      <c r="AD7" s="231">
        <f t="shared" ca="1" si="11"/>
        <v>70</v>
      </c>
      <c r="AE7" s="232">
        <f t="shared" ca="1" si="12"/>
        <v>43</v>
      </c>
      <c r="AF7" s="227">
        <f t="shared" ca="1" si="13"/>
        <v>1</v>
      </c>
      <c r="AG7" s="233">
        <f t="shared" ca="1" si="14"/>
        <v>29.180327868852462</v>
      </c>
      <c r="AH7" s="224"/>
      <c r="AI7" s="225"/>
      <c r="AJ7" s="225"/>
      <c r="AK7" s="235">
        <f t="shared" ca="1" si="17"/>
        <v>29.180327868852462</v>
      </c>
      <c r="AL7" s="237" t="str">
        <f t="shared" si="18"/>
        <v>069</v>
      </c>
      <c r="AP7" s="138">
        <v>5</v>
      </c>
      <c r="AQ7" s="21" t="str">
        <f t="array" aca="1" ref="AQ7" ca="1">IFERROR(INDEX(codFornitura, MATCH(0, COUNTIF($AQ$2:AQ6, codFornitura&amp;"") + IF(codFornitura="",1,0), 0)), "")</f>
        <v/>
      </c>
      <c r="AR7" s="284" t="str">
        <f t="array" aca="1" ref="AR7" ca="1">IFERROR(INDEX(_xlfn._xlws.FILTER(ordiniFornitura,codFornitura=$T$6), MATCH(0, COUNTIF($AR$2:AR6, _xlfn._xlws.FILTER(ordiniFornitura,codFornitura=$T$6)&amp;"") + IF(_xlfn._xlws.FILTER(ordiniFornitura,codFornitura=$T$6)="",1,0), 0)), "")</f>
        <v/>
      </c>
    </row>
    <row r="8" spans="1:44" x14ac:dyDescent="0.35">
      <c r="A8" s="21">
        <v>727</v>
      </c>
      <c r="B8" t="s">
        <v>3941</v>
      </c>
      <c r="C8" s="21">
        <v>12</v>
      </c>
      <c r="D8" s="21">
        <v>6</v>
      </c>
      <c r="E8" s="291"/>
      <c r="F8" s="299" t="str">
        <f t="shared" ca="1" si="0"/>
        <v>L-09-122-00</v>
      </c>
      <c r="G8" s="300">
        <f t="shared" ca="1" si="1"/>
        <v>12</v>
      </c>
      <c r="H8" s="301">
        <f t="shared" ca="1" si="2"/>
        <v>1</v>
      </c>
      <c r="I8" s="318">
        <f t="shared" ca="1" si="3"/>
        <v>40</v>
      </c>
      <c r="J8" s="324">
        <f t="shared" ca="1" si="4"/>
        <v>4.4000000000000004</v>
      </c>
      <c r="K8" s="325" t="str">
        <f>IF(E8="","",IFERROR(VLOOKUP(_xlfn.VALUETOTEXT(E8),vinolux[],6,FALSE),""))</f>
        <v/>
      </c>
      <c r="L8" s="324" t="str">
        <f>IFERROR(VLOOKUP(A8,ultimoPrezzoItalia[],5,FALSE),"")</f>
        <v/>
      </c>
      <c r="M8" s="304">
        <f t="shared" ca="1" si="5"/>
        <v>10.122950819672132</v>
      </c>
      <c r="N8" s="340">
        <f t="shared" ca="1" si="15"/>
        <v>0.5</v>
      </c>
      <c r="O8" s="302">
        <f t="shared" si="16"/>
        <v>6</v>
      </c>
      <c r="P8" s="303">
        <f>IFERROR(VLOOKUP(A8,inventarioGeko[],3,FALSE),"")</f>
        <v>0</v>
      </c>
      <c r="Q8" s="304">
        <f t="shared" ca="1" si="6"/>
        <v>26.400000000000002</v>
      </c>
      <c r="R8" s="144"/>
      <c r="S8" s="170" t="s">
        <v>16263</v>
      </c>
      <c r="T8" s="311">
        <f>SUM(O3:O53)</f>
        <v>168</v>
      </c>
      <c r="W8" s="230">
        <f t="shared" si="7"/>
        <v>727</v>
      </c>
      <c r="X8" s="228" t="str">
        <f t="shared" si="8"/>
        <v>DANZKA VODKA</v>
      </c>
      <c r="Y8" s="238"/>
      <c r="Z8" s="238"/>
      <c r="AA8" s="239"/>
      <c r="AB8" s="226" t="str">
        <f t="shared" si="9"/>
        <v>BT</v>
      </c>
      <c r="AC8" s="231">
        <f t="shared" ca="1" si="10"/>
        <v>12</v>
      </c>
      <c r="AD8" s="231">
        <f t="shared" ca="1" si="11"/>
        <v>100</v>
      </c>
      <c r="AE8" s="232">
        <f t="shared" ca="1" si="12"/>
        <v>40</v>
      </c>
      <c r="AF8" s="227">
        <f t="shared" ca="1" si="13"/>
        <v>0.5</v>
      </c>
      <c r="AG8" s="233">
        <f t="shared" ca="1" si="14"/>
        <v>10.122950819672132</v>
      </c>
      <c r="AH8" s="224"/>
      <c r="AI8" s="225"/>
      <c r="AJ8" s="225"/>
      <c r="AK8" s="235">
        <f t="shared" ca="1" si="17"/>
        <v>5.0614754098360661</v>
      </c>
      <c r="AL8" s="237" t="str">
        <f t="shared" si="18"/>
        <v>069</v>
      </c>
      <c r="AP8" s="138">
        <v>6</v>
      </c>
      <c r="AQ8" s="21" t="str">
        <f t="array" aca="1" ref="AQ8" ca="1">IFERROR(INDEX(codFornitura, MATCH(0, COUNTIF($AQ$2:AQ7, codFornitura&amp;"") + IF(codFornitura="",1,0), 0)), "")</f>
        <v/>
      </c>
      <c r="AR8" s="284" t="str">
        <f t="array" aca="1" ref="AR8" ca="1">IFERROR(INDEX(_xlfn._xlws.FILTER(ordiniFornitura,codFornitura=$T$6), MATCH(0, COUNTIF($AR$2:AR7, _xlfn._xlws.FILTER(ordiniFornitura,codFornitura=$T$6)&amp;"") + IF(_xlfn._xlws.FILTER(ordiniFornitura,codFornitura=$T$6)="",1,0), 0)), "")</f>
        <v/>
      </c>
    </row>
    <row r="9" spans="1:44" x14ac:dyDescent="0.35">
      <c r="A9" s="21">
        <v>7094</v>
      </c>
      <c r="B9" t="s">
        <v>4627</v>
      </c>
      <c r="C9" s="21">
        <v>6</v>
      </c>
      <c r="D9" s="21">
        <v>6</v>
      </c>
      <c r="E9" s="291"/>
      <c r="F9" s="299" t="str">
        <f t="shared" ca="1" si="0"/>
        <v>L-07-557-00</v>
      </c>
      <c r="G9" s="300">
        <f t="shared" ca="1" si="1"/>
        <v>6</v>
      </c>
      <c r="H9" s="301">
        <f t="shared" ca="1" si="2"/>
        <v>0.7</v>
      </c>
      <c r="I9" s="318">
        <f t="shared" ca="1" si="3"/>
        <v>46</v>
      </c>
      <c r="J9" s="324">
        <f t="shared" ca="1" si="4"/>
        <v>22.95</v>
      </c>
      <c r="K9" s="325" t="str">
        <f>IF(E9="","",IFERROR(VLOOKUP(_xlfn.VALUETOTEXT(E9),vinolux[],6,FALSE),""))</f>
        <v/>
      </c>
      <c r="L9" s="324" t="str">
        <f>IFERROR(VLOOKUP(A9,ultimoPrezzoItalia[],5,FALSE),"")</f>
        <v/>
      </c>
      <c r="M9" s="304">
        <f t="shared" ca="1" si="5"/>
        <v>27.868852459016395</v>
      </c>
      <c r="N9" s="340">
        <f t="shared" ca="1" si="15"/>
        <v>1</v>
      </c>
      <c r="O9" s="302">
        <f t="shared" si="16"/>
        <v>6</v>
      </c>
      <c r="P9" s="303">
        <f>IFERROR(VLOOKUP(A9,inventarioGeko[],3,FALSE),"")</f>
        <v>0</v>
      </c>
      <c r="Q9" s="304">
        <f t="shared" ca="1" si="6"/>
        <v>137.69999999999999</v>
      </c>
      <c r="R9" s="144"/>
      <c r="S9" s="276" t="s">
        <v>23320</v>
      </c>
      <c r="T9" s="312">
        <f>COUNTA(C3:C53)</f>
        <v>28</v>
      </c>
      <c r="W9" s="230">
        <f t="shared" si="7"/>
        <v>7094</v>
      </c>
      <c r="X9" s="228" t="str">
        <f t="shared" si="8"/>
        <v>DOUGLAS LAING'S BIG PEAT + GB</v>
      </c>
      <c r="Y9" s="238"/>
      <c r="Z9" s="238"/>
      <c r="AA9" s="239"/>
      <c r="AB9" s="226" t="str">
        <f t="shared" si="9"/>
        <v>BT</v>
      </c>
      <c r="AC9" s="231">
        <f t="shared" ca="1" si="10"/>
        <v>6</v>
      </c>
      <c r="AD9" s="231">
        <f t="shared" ca="1" si="11"/>
        <v>70</v>
      </c>
      <c r="AE9" s="232">
        <f t="shared" ca="1" si="12"/>
        <v>46</v>
      </c>
      <c r="AF9" s="227">
        <f t="shared" ca="1" si="13"/>
        <v>1</v>
      </c>
      <c r="AG9" s="233">
        <f t="shared" ca="1" si="14"/>
        <v>27.868852459016395</v>
      </c>
      <c r="AH9" s="224"/>
      <c r="AI9" s="225"/>
      <c r="AJ9" s="225"/>
      <c r="AK9" s="235">
        <f t="shared" ca="1" si="17"/>
        <v>27.868852459016395</v>
      </c>
      <c r="AL9" s="237" t="str">
        <f t="shared" si="18"/>
        <v>069</v>
      </c>
      <c r="AP9" s="138">
        <v>7</v>
      </c>
      <c r="AQ9" s="21" t="str">
        <f t="array" aca="1" ref="AQ9" ca="1">IFERROR(INDEX(codFornitura, MATCH(0, COUNTIF($AQ$2:AQ8, codFornitura&amp;"") + IF(codFornitura="",1,0), 0)), "")</f>
        <v/>
      </c>
      <c r="AR9" s="285" t="str">
        <f t="array" aca="1" ref="AR9" ca="1">IFERROR(INDEX(_xlfn._xlws.FILTER(ordiniFornitura,codFornitura=$T$6), MATCH(0, COUNTIF($AR$2:AR8, _xlfn._xlws.FILTER(ordiniFornitura,codFornitura=$T$6)&amp;"") + IF(_xlfn._xlws.FILTER(ordiniFornitura,codFornitura=$T$6)="",1,0), 0)), "")</f>
        <v/>
      </c>
    </row>
    <row r="10" spans="1:44" x14ac:dyDescent="0.35">
      <c r="A10" s="21">
        <v>752</v>
      </c>
      <c r="B10" t="s">
        <v>14557</v>
      </c>
      <c r="C10" s="21">
        <v>6</v>
      </c>
      <c r="D10" s="21">
        <v>6</v>
      </c>
      <c r="E10" s="291" t="s">
        <v>24742</v>
      </c>
      <c r="F10" s="299" t="str">
        <f t="shared" ca="1" si="0"/>
        <v>L-50-789-00</v>
      </c>
      <c r="G10" s="300">
        <f t="shared" ca="1" si="1"/>
        <v>6</v>
      </c>
      <c r="H10" s="301">
        <f t="shared" ca="1" si="2"/>
        <v>0.75</v>
      </c>
      <c r="I10" s="318">
        <f t="shared" ca="1" si="3"/>
        <v>45</v>
      </c>
      <c r="J10" s="324">
        <f t="shared" ca="1" si="4"/>
        <v>21.5</v>
      </c>
      <c r="K10" s="325">
        <f>IF(E10="","",IFERROR(VLOOKUP(_xlfn.VALUETOTEXT(E10),vinolux[],6,FALSE),""))</f>
        <v>22.95</v>
      </c>
      <c r="L10" s="324" t="str">
        <f>IFERROR(VLOOKUP(A10,ultimoPrezzoItalia[],5,FALSE),"")</f>
        <v/>
      </c>
      <c r="M10" s="304">
        <f t="shared" ca="1" si="5"/>
        <v>26.557377049180328</v>
      </c>
      <c r="N10" s="340">
        <f t="shared" ca="1" si="15"/>
        <v>1</v>
      </c>
      <c r="O10" s="302">
        <f t="shared" si="16"/>
        <v>6</v>
      </c>
      <c r="P10" s="303">
        <f>IFERROR(VLOOKUP(A10,inventarioGeko[],3,FALSE),"")</f>
        <v>0</v>
      </c>
      <c r="Q10" s="304">
        <f t="shared" ca="1" si="6"/>
        <v>129</v>
      </c>
      <c r="R10" s="144"/>
      <c r="S10" s="276" t="s">
        <v>23321</v>
      </c>
      <c r="T10" s="312">
        <f>COUNTA(D3:D53)-COUNTIF(D3:D53,0)</f>
        <v>28</v>
      </c>
      <c r="W10" s="230">
        <f t="shared" si="7"/>
        <v>752</v>
      </c>
      <c r="X10" s="228" t="str">
        <f t="shared" si="8"/>
        <v>EAGLE RARE 10 YEARS SINGLE BARREL</v>
      </c>
      <c r="Y10" s="238"/>
      <c r="Z10" s="238"/>
      <c r="AA10" s="239"/>
      <c r="AB10" s="226" t="str">
        <f t="shared" si="9"/>
        <v>BT</v>
      </c>
      <c r="AC10" s="231">
        <f t="shared" ca="1" si="10"/>
        <v>6</v>
      </c>
      <c r="AD10" s="231">
        <f t="shared" ca="1" si="11"/>
        <v>75</v>
      </c>
      <c r="AE10" s="232">
        <f t="shared" ca="1" si="12"/>
        <v>45</v>
      </c>
      <c r="AF10" s="227">
        <f t="shared" ca="1" si="13"/>
        <v>1</v>
      </c>
      <c r="AG10" s="233">
        <f t="shared" ca="1" si="14"/>
        <v>26.557377049180328</v>
      </c>
      <c r="AH10" s="224"/>
      <c r="AI10" s="225"/>
      <c r="AJ10" s="225"/>
      <c r="AK10" s="235">
        <f t="shared" ca="1" si="17"/>
        <v>26.557377049180328</v>
      </c>
      <c r="AL10" s="237" t="str">
        <f t="shared" si="18"/>
        <v>069</v>
      </c>
      <c r="AP10" s="138">
        <v>8</v>
      </c>
      <c r="AQ10" s="21" t="str">
        <f t="array" aca="1" ref="AQ10" ca="1">IFERROR(INDEX(codFornitura, MATCH(0, COUNTIF($AQ$2:AQ9, codFornitura&amp;"") + IF(codFornitura="",1,0), 0)), "")</f>
        <v/>
      </c>
      <c r="AR10" s="285" t="str">
        <f t="array" aca="1" ref="AR10" ca="1">IFERROR(INDEX(_xlfn._xlws.FILTER(ordiniFornitura,codFornitura=$T$6), MATCH(0, COUNTIF($AR$2:AR9, _xlfn._xlws.FILTER(ordiniFornitura,codFornitura=$T$6)&amp;"") + IF(_xlfn._xlws.FILTER(ordiniFornitura,codFornitura=$T$6)="",1,0), 0)), "")</f>
        <v/>
      </c>
    </row>
    <row r="11" spans="1:44" x14ac:dyDescent="0.35">
      <c r="A11" s="21"/>
      <c r="B11" t="s">
        <v>4812</v>
      </c>
      <c r="C11" s="21">
        <v>6</v>
      </c>
      <c r="D11" s="21">
        <v>6</v>
      </c>
      <c r="E11" s="291"/>
      <c r="F11" s="299" t="str">
        <f t="shared" ca="1" si="0"/>
        <v>L-20-210-00</v>
      </c>
      <c r="G11" s="300">
        <f t="shared" ca="1" si="1"/>
        <v>6</v>
      </c>
      <c r="H11" s="301">
        <f t="shared" ca="1" si="2"/>
        <v>0.7</v>
      </c>
      <c r="I11" s="318">
        <f t="shared" ca="1" si="3"/>
        <v>40</v>
      </c>
      <c r="J11" s="324">
        <f t="shared" ca="1" si="4"/>
        <v>22.5</v>
      </c>
      <c r="K11" s="325" t="str">
        <f>IF(E11="","",IFERROR(VLOOKUP(_xlfn.VALUETOTEXT(E11),vinolux[],6,FALSE),""))</f>
        <v/>
      </c>
      <c r="L11" s="324" t="str">
        <f>IFERROR(VLOOKUP(A11,ultimoPrezzoItalia[],5,FALSE),"")</f>
        <v/>
      </c>
      <c r="M11" s="304">
        <f t="shared" ca="1" si="5"/>
        <v>26.967213114754099</v>
      </c>
      <c r="N11" s="340">
        <f t="shared" ca="1" si="15"/>
        <v>1</v>
      </c>
      <c r="O11" s="302">
        <f t="shared" si="16"/>
        <v>6</v>
      </c>
      <c r="P11" s="303" t="str">
        <f>IFERROR(VLOOKUP(A11,inventarioGeko[],3,FALSE),"")</f>
        <v/>
      </c>
      <c r="Q11" s="304">
        <f t="shared" ca="1" si="6"/>
        <v>135</v>
      </c>
      <c r="R11" s="144"/>
      <c r="S11" s="171" t="s">
        <v>23266</v>
      </c>
      <c r="T11" s="313">
        <f ca="1">SUM(Q3:Q53)</f>
        <v>2921.0999999999995</v>
      </c>
      <c r="W11" s="230" t="str">
        <f t="shared" si="7"/>
        <v/>
      </c>
      <c r="X11" s="228" t="str">
        <f t="shared" si="8"/>
        <v>EL RON PROHIBIDO 22 YEARS</v>
      </c>
      <c r="Y11" s="238"/>
      <c r="Z11" s="238"/>
      <c r="AA11" s="239"/>
      <c r="AB11" s="226" t="str">
        <f t="shared" si="9"/>
        <v>BT</v>
      </c>
      <c r="AC11" s="231">
        <f t="shared" ca="1" si="10"/>
        <v>6</v>
      </c>
      <c r="AD11" s="231">
        <f t="shared" ca="1" si="11"/>
        <v>70</v>
      </c>
      <c r="AE11" s="232">
        <f t="shared" ca="1" si="12"/>
        <v>40</v>
      </c>
      <c r="AF11" s="227">
        <f t="shared" ca="1" si="13"/>
        <v>1</v>
      </c>
      <c r="AG11" s="233">
        <f t="shared" ca="1" si="14"/>
        <v>26.967213114754099</v>
      </c>
      <c r="AH11" s="224"/>
      <c r="AI11" s="225"/>
      <c r="AJ11" s="225"/>
      <c r="AK11" s="235">
        <f t="shared" ca="1" si="17"/>
        <v>26.967213114754099</v>
      </c>
      <c r="AL11" s="237" t="str">
        <f t="shared" si="18"/>
        <v>069</v>
      </c>
      <c r="AP11" s="138">
        <v>9</v>
      </c>
      <c r="AQ11" s="21" t="str">
        <f t="array" aca="1" ref="AQ11" ca="1">IFERROR(INDEX(codFornitura, MATCH(0, COUNTIF($AQ$2:AQ10, codFornitura&amp;"") + IF(codFornitura="",1,0), 0)), "")</f>
        <v/>
      </c>
      <c r="AR11" s="285" t="str">
        <f t="array" aca="1" ref="AR11" ca="1">IFERROR(INDEX(_xlfn._xlws.FILTER(ordiniFornitura,codFornitura=$T$6), MATCH(0, COUNTIF($AR$2:AR10, _xlfn._xlws.FILTER(ordiniFornitura,codFornitura=$T$6)&amp;"") + IF(_xlfn._xlws.FILTER(ordiniFornitura,codFornitura=$T$6)="",1,0), 0)), "")</f>
        <v/>
      </c>
    </row>
    <row r="12" spans="1:44" x14ac:dyDescent="0.35">
      <c r="A12" s="21">
        <v>6964</v>
      </c>
      <c r="B12" t="s">
        <v>4848</v>
      </c>
      <c r="C12" s="21">
        <v>6</v>
      </c>
      <c r="D12" s="21">
        <v>6</v>
      </c>
      <c r="E12" s="291"/>
      <c r="F12" s="299" t="str">
        <f t="shared" ca="1" si="0"/>
        <v>L-55-673-00</v>
      </c>
      <c r="G12" s="300">
        <f t="shared" ca="1" si="1"/>
        <v>6</v>
      </c>
      <c r="H12" s="301">
        <f t="shared" ca="1" si="2"/>
        <v>0.7</v>
      </c>
      <c r="I12" s="318">
        <f t="shared" ca="1" si="3"/>
        <v>42</v>
      </c>
      <c r="J12" s="324">
        <f t="shared" ca="1" si="4"/>
        <v>17.25</v>
      </c>
      <c r="K12" s="325" t="str">
        <f>IF(E12="","",IFERROR(VLOOKUP(_xlfn.VALUETOTEXT(E12),vinolux[],6,FALSE),""))</f>
        <v/>
      </c>
      <c r="L12" s="324" t="str">
        <f>IFERROR(VLOOKUP(A12,ultimoPrezzoItalia[],5,FALSE),"")</f>
        <v/>
      </c>
      <c r="M12" s="304">
        <f t="shared" ca="1" si="5"/>
        <v>21.885245901639347</v>
      </c>
      <c r="N12" s="340">
        <f t="shared" ca="1" si="15"/>
        <v>1</v>
      </c>
      <c r="O12" s="302">
        <f t="shared" si="16"/>
        <v>6</v>
      </c>
      <c r="P12" s="303">
        <f>IFERROR(VLOOKUP(A12,inventarioGeko[],3,FALSE),"")</f>
        <v>30</v>
      </c>
      <c r="Q12" s="304">
        <f t="shared" ca="1" si="6"/>
        <v>103.5</v>
      </c>
      <c r="R12" s="144"/>
      <c r="S12" s="149"/>
      <c r="T12" s="150"/>
      <c r="W12" s="230">
        <f t="shared" si="7"/>
        <v>6964</v>
      </c>
      <c r="X12" s="228" t="str">
        <f t="shared" si="8"/>
        <v>ENGINE ORGANIC</v>
      </c>
      <c r="Y12" s="238"/>
      <c r="Z12" s="238"/>
      <c r="AA12" s="239"/>
      <c r="AB12" s="226" t="str">
        <f t="shared" si="9"/>
        <v>BT</v>
      </c>
      <c r="AC12" s="231">
        <f t="shared" ca="1" si="10"/>
        <v>6</v>
      </c>
      <c r="AD12" s="231">
        <f t="shared" ca="1" si="11"/>
        <v>70</v>
      </c>
      <c r="AE12" s="232">
        <f t="shared" ca="1" si="12"/>
        <v>42</v>
      </c>
      <c r="AF12" s="227">
        <f t="shared" ca="1" si="13"/>
        <v>1</v>
      </c>
      <c r="AG12" s="233">
        <f t="shared" ca="1" si="14"/>
        <v>21.885245901639347</v>
      </c>
      <c r="AH12" s="224"/>
      <c r="AI12" s="225"/>
      <c r="AJ12" s="225"/>
      <c r="AK12" s="235">
        <f t="shared" ca="1" si="17"/>
        <v>21.885245901639347</v>
      </c>
      <c r="AL12" s="237" t="str">
        <f t="shared" si="18"/>
        <v>069</v>
      </c>
      <c r="AP12" s="138">
        <v>10</v>
      </c>
      <c r="AQ12" s="21" t="str">
        <f t="array" aca="1" ref="AQ12" ca="1">IFERROR(INDEX(codFornitura, MATCH(0, COUNTIF($AQ$2:AQ11, codFornitura&amp;"") + IF(codFornitura="",1,0), 0)), "")</f>
        <v/>
      </c>
      <c r="AR12" s="285" t="str">
        <f t="array" aca="1" ref="AR12" ca="1">IFERROR(INDEX(_xlfn._xlws.FILTER(ordiniFornitura,codFornitura=$T$6), MATCH(0, COUNTIF($AR$2:AR11, _xlfn._xlws.FILTER(ordiniFornitura,codFornitura=$T$6)&amp;"") + IF(_xlfn._xlws.FILTER(ordiniFornitura,codFornitura=$T$6)="",1,0), 0)), "")</f>
        <v/>
      </c>
    </row>
    <row r="13" spans="1:44" ht="15.5" x14ac:dyDescent="0.35">
      <c r="A13" s="21">
        <v>780</v>
      </c>
      <c r="B13" t="s">
        <v>5219</v>
      </c>
      <c r="C13" s="21">
        <v>6</v>
      </c>
      <c r="D13" s="21">
        <v>6</v>
      </c>
      <c r="E13" s="291" t="s">
        <v>24876</v>
      </c>
      <c r="F13" s="299" t="str">
        <f t="shared" ca="1" si="0"/>
        <v>L-07-589-00</v>
      </c>
      <c r="G13" s="300">
        <f t="shared" ca="1" si="1"/>
        <v>6</v>
      </c>
      <c r="H13" s="301">
        <f t="shared" ca="1" si="2"/>
        <v>0.7</v>
      </c>
      <c r="I13" s="318">
        <f t="shared" ca="1" si="3"/>
        <v>40</v>
      </c>
      <c r="J13" s="324">
        <f t="shared" ca="1" si="4"/>
        <v>12.75</v>
      </c>
      <c r="K13" s="325">
        <f>IF(E13="","",IFERROR(VLOOKUP(_xlfn.VALUETOTEXT(E13),vinolux[],6,FALSE),""))</f>
        <v>11.95</v>
      </c>
      <c r="L13" s="324" t="str">
        <f>IFERROR(VLOOKUP(A13,ultimoPrezzoItalia[],5,FALSE),"")</f>
        <v/>
      </c>
      <c r="M13" s="304">
        <f t="shared" ca="1" si="5"/>
        <v>17.21311475409836</v>
      </c>
      <c r="N13" s="340">
        <f t="shared" ca="1" si="15"/>
        <v>1</v>
      </c>
      <c r="O13" s="302">
        <f t="shared" si="16"/>
        <v>6</v>
      </c>
      <c r="P13" s="303">
        <f>IFERROR(VLOOKUP(A13,inventarioGeko[],3,FALSE),"")</f>
        <v>0</v>
      </c>
      <c r="Q13" s="304">
        <f t="shared" ca="1" si="6"/>
        <v>76.5</v>
      </c>
      <c r="R13" s="144"/>
      <c r="S13" s="152" t="s">
        <v>23260</v>
      </c>
      <c r="T13" s="150"/>
      <c r="W13" s="230">
        <f t="shared" si="7"/>
        <v>780</v>
      </c>
      <c r="X13" s="228" t="str">
        <f t="shared" si="8"/>
        <v>FINLAGGAN OLD RESERVE + GB</v>
      </c>
      <c r="Y13" s="238"/>
      <c r="Z13" s="238"/>
      <c r="AA13" s="239"/>
      <c r="AB13" s="226" t="str">
        <f t="shared" si="9"/>
        <v>BT</v>
      </c>
      <c r="AC13" s="231">
        <f t="shared" ca="1" si="10"/>
        <v>6</v>
      </c>
      <c r="AD13" s="231">
        <f t="shared" ca="1" si="11"/>
        <v>70</v>
      </c>
      <c r="AE13" s="232">
        <f t="shared" ca="1" si="12"/>
        <v>40</v>
      </c>
      <c r="AF13" s="227">
        <f t="shared" ca="1" si="13"/>
        <v>1</v>
      </c>
      <c r="AG13" s="233">
        <f t="shared" ca="1" si="14"/>
        <v>17.21311475409836</v>
      </c>
      <c r="AH13" s="224"/>
      <c r="AI13" s="225"/>
      <c r="AJ13" s="225"/>
      <c r="AK13" s="235">
        <f t="shared" ca="1" si="17"/>
        <v>17.21311475409836</v>
      </c>
      <c r="AL13" s="237" t="str">
        <f t="shared" si="18"/>
        <v>069</v>
      </c>
      <c r="AP13" s="138">
        <v>11</v>
      </c>
      <c r="AQ13" s="21" t="str">
        <f t="array" aca="1" ref="AQ13" ca="1">IFERROR(INDEX(codFornitura, MATCH(0, COUNTIF($AQ$2:AQ12, codFornitura&amp;"") + IF(codFornitura="",1,0), 0)), "")</f>
        <v/>
      </c>
      <c r="AR13" s="285" t="str">
        <f t="array" aca="1" ref="AR13" ca="1">IFERROR(INDEX(_xlfn._xlws.FILTER(ordiniFornitura,codFornitura=$T$6), MATCH(0, COUNTIF($AR$2:AR12, _xlfn._xlws.FILTER(ordiniFornitura,codFornitura=$T$6)&amp;"") + IF(_xlfn._xlws.FILTER(ordiniFornitura,codFornitura=$T$6)="",1,0), 0)), "")</f>
        <v/>
      </c>
    </row>
    <row r="14" spans="1:44" x14ac:dyDescent="0.35">
      <c r="A14" s="21"/>
      <c r="B14" t="s">
        <v>14806</v>
      </c>
      <c r="C14" s="21">
        <v>6</v>
      </c>
      <c r="D14" s="21">
        <v>6</v>
      </c>
      <c r="E14" s="291" t="s">
        <v>24878</v>
      </c>
      <c r="F14" s="299" t="str">
        <f t="shared" ca="1" si="0"/>
        <v>L-50-027-00</v>
      </c>
      <c r="G14" s="300">
        <f t="shared" ca="1" si="1"/>
        <v>6</v>
      </c>
      <c r="H14" s="301">
        <f t="shared" ca="1" si="2"/>
        <v>0.7</v>
      </c>
      <c r="I14" s="318">
        <f t="shared" ca="1" si="3"/>
        <v>46</v>
      </c>
      <c r="J14" s="324">
        <f t="shared" ca="1" si="4"/>
        <v>23.5</v>
      </c>
      <c r="K14" s="325">
        <f>IF(E14="","",IFERROR(VLOOKUP(_xlfn.VALUETOTEXT(E14),vinolux[],6,FALSE),""))</f>
        <v>22.95</v>
      </c>
      <c r="L14" s="324" t="str">
        <f>IFERROR(VLOOKUP(A14,ultimoPrezzoItalia[],5,FALSE),"")</f>
        <v/>
      </c>
      <c r="M14" s="304">
        <f t="shared" ca="1" si="5"/>
        <v>28.401639344262296</v>
      </c>
      <c r="N14" s="340">
        <f t="shared" ca="1" si="15"/>
        <v>1</v>
      </c>
      <c r="O14" s="302">
        <f t="shared" si="16"/>
        <v>6</v>
      </c>
      <c r="P14" s="303" t="str">
        <f>IFERROR(VLOOKUP(A14,inventarioGeko[],3,FALSE),"")</f>
        <v/>
      </c>
      <c r="Q14" s="304">
        <f t="shared" ca="1" si="6"/>
        <v>141</v>
      </c>
      <c r="R14" s="144"/>
      <c r="S14" s="170" t="s">
        <v>23261</v>
      </c>
      <c r="T14" s="364"/>
      <c r="U14" s="365"/>
      <c r="W14" s="230" t="str">
        <f t="shared" si="7"/>
        <v/>
      </c>
      <c r="X14" s="228" t="str">
        <f t="shared" si="8"/>
        <v>FINLAGGAN RED WINE CASK MATURED + GB</v>
      </c>
      <c r="Y14" s="238"/>
      <c r="Z14" s="238"/>
      <c r="AA14" s="239"/>
      <c r="AB14" s="226" t="str">
        <f t="shared" si="9"/>
        <v>BT</v>
      </c>
      <c r="AC14" s="231">
        <f t="shared" ca="1" si="10"/>
        <v>6</v>
      </c>
      <c r="AD14" s="231">
        <f t="shared" ca="1" si="11"/>
        <v>70</v>
      </c>
      <c r="AE14" s="232">
        <f t="shared" ca="1" si="12"/>
        <v>46</v>
      </c>
      <c r="AF14" s="227">
        <f t="shared" ca="1" si="13"/>
        <v>1</v>
      </c>
      <c r="AG14" s="233">
        <f t="shared" ca="1" si="14"/>
        <v>28.401639344262296</v>
      </c>
      <c r="AH14" s="224"/>
      <c r="AI14" s="225"/>
      <c r="AJ14" s="225"/>
      <c r="AK14" s="235">
        <f t="shared" ca="1" si="17"/>
        <v>28.401639344262296</v>
      </c>
      <c r="AL14" s="237" t="str">
        <f t="shared" si="18"/>
        <v>069</v>
      </c>
      <c r="AP14" s="138">
        <v>12</v>
      </c>
      <c r="AQ14" s="21" t="str">
        <f t="array" aca="1" ref="AQ14" ca="1">IFERROR(INDEX(codFornitura, MATCH(0, COUNTIF($AQ$2:AQ13, codFornitura&amp;"") + IF(codFornitura="",1,0), 0)), "")</f>
        <v/>
      </c>
      <c r="AR14" s="285" t="str">
        <f t="array" aca="1" ref="AR14" ca="1">IFERROR(INDEX(_xlfn._xlws.FILTER(ordiniFornitura,codFornitura=$T$6), MATCH(0, COUNTIF($AR$2:AR13, _xlfn._xlws.FILTER(ordiniFornitura,codFornitura=$T$6)&amp;"") + IF(_xlfn._xlws.FILTER(ordiniFornitura,codFornitura=$T$6)="",1,0), 0)), "")</f>
        <v/>
      </c>
    </row>
    <row r="15" spans="1:44" x14ac:dyDescent="0.35">
      <c r="A15" s="21">
        <v>960</v>
      </c>
      <c r="B15" t="s">
        <v>5733</v>
      </c>
      <c r="C15" s="21">
        <v>6</v>
      </c>
      <c r="D15" s="21">
        <v>6</v>
      </c>
      <c r="E15" s="291" t="s">
        <v>25030</v>
      </c>
      <c r="F15" s="299" t="str">
        <f t="shared" ca="1" si="0"/>
        <v>L-07-583-00</v>
      </c>
      <c r="G15" s="300">
        <f t="shared" ca="1" si="1"/>
        <v>6</v>
      </c>
      <c r="H15" s="301">
        <f t="shared" ca="1" si="2"/>
        <v>0.7</v>
      </c>
      <c r="I15" s="318">
        <f t="shared" ca="1" si="3"/>
        <v>43</v>
      </c>
      <c r="J15" s="324">
        <f t="shared" ca="1" si="4"/>
        <v>24.5</v>
      </c>
      <c r="K15" s="325">
        <f>IF(E15="","",IFERROR(VLOOKUP(_xlfn.VALUETOTEXT(E15),vinolux[],6,FALSE),""))</f>
        <v>22.95</v>
      </c>
      <c r="L15" s="324" t="str">
        <f>IFERROR(VLOOKUP(A15,ultimoPrezzoItalia[],5,FALSE),"")</f>
        <v/>
      </c>
      <c r="M15" s="304">
        <f t="shared" ca="1" si="5"/>
        <v>29.180327868852462</v>
      </c>
      <c r="N15" s="340">
        <f t="shared" ca="1" si="15"/>
        <v>1</v>
      </c>
      <c r="O15" s="302">
        <f t="shared" si="16"/>
        <v>6</v>
      </c>
      <c r="P15" s="303">
        <f>IFERROR(VLOOKUP(A15,inventarioGeko[],3,FALSE),"")</f>
        <v>0</v>
      </c>
      <c r="Q15" s="304">
        <f t="shared" ca="1" si="6"/>
        <v>147</v>
      </c>
      <c r="R15" s="144"/>
      <c r="S15" s="171" t="s">
        <v>23262</v>
      </c>
      <c r="T15" s="366" t="str" cm="1">
        <f t="array" aca="1" ref="T15" ca="1">IFERROR(INDEX(skuArtGeko,MATCH(T14,descrizioneArtGeko,0)),"")</f>
        <v/>
      </c>
      <c r="U15" s="367"/>
      <c r="W15" s="230">
        <f t="shared" si="7"/>
        <v>960</v>
      </c>
      <c r="X15" s="228" t="str">
        <f t="shared" si="8"/>
        <v>GLEN ELGIN 12 YEARS + GB</v>
      </c>
      <c r="Y15" s="238"/>
      <c r="Z15" s="238"/>
      <c r="AA15" s="239"/>
      <c r="AB15" s="226" t="str">
        <f t="shared" si="9"/>
        <v>BT</v>
      </c>
      <c r="AC15" s="231">
        <f t="shared" ca="1" si="10"/>
        <v>6</v>
      </c>
      <c r="AD15" s="231">
        <f t="shared" ca="1" si="11"/>
        <v>70</v>
      </c>
      <c r="AE15" s="232">
        <f t="shared" ca="1" si="12"/>
        <v>43</v>
      </c>
      <c r="AF15" s="227">
        <f t="shared" ca="1" si="13"/>
        <v>1</v>
      </c>
      <c r="AG15" s="233">
        <f t="shared" ca="1" si="14"/>
        <v>29.180327868852462</v>
      </c>
      <c r="AH15" s="224"/>
      <c r="AI15" s="225"/>
      <c r="AJ15" s="225"/>
      <c r="AK15" s="235">
        <f t="shared" ca="1" si="17"/>
        <v>29.180327868852462</v>
      </c>
      <c r="AL15" s="237" t="str">
        <f t="shared" si="18"/>
        <v>069</v>
      </c>
      <c r="AP15" s="138">
        <v>13</v>
      </c>
      <c r="AQ15" s="21" t="str">
        <f t="array" aca="1" ref="AQ15" ca="1">IFERROR(INDEX(codFornitura, MATCH(0, COUNTIF($AQ$2:AQ14, codFornitura&amp;"") + IF(codFornitura="",1,0), 0)), "")</f>
        <v/>
      </c>
      <c r="AR15" s="285" t="str">
        <f t="array" aca="1" ref="AR15" ca="1">IFERROR(INDEX(_xlfn._xlws.FILTER(ordiniFornitura,codFornitura=$T$6), MATCH(0, COUNTIF($AR$2:AR14, _xlfn._xlws.FILTER(ordiniFornitura,codFornitura=$T$6)&amp;"") + IF(_xlfn._xlws.FILTER(ordiniFornitura,codFornitura=$T$6)="",1,0), 0)), "")</f>
        <v/>
      </c>
    </row>
    <row r="16" spans="1:44" ht="15.5" x14ac:dyDescent="0.35">
      <c r="A16" s="21"/>
      <c r="B16" t="s">
        <v>5741</v>
      </c>
      <c r="C16" s="21">
        <v>6</v>
      </c>
      <c r="D16" s="21">
        <v>6</v>
      </c>
      <c r="E16" s="291" t="s">
        <v>25033</v>
      </c>
      <c r="F16" s="299" t="str">
        <f t="shared" ca="1" si="0"/>
        <v>L-07-842-00</v>
      </c>
      <c r="G16" s="300">
        <f t="shared" ca="1" si="1"/>
        <v>6</v>
      </c>
      <c r="H16" s="301">
        <f t="shared" ca="1" si="2"/>
        <v>0.7</v>
      </c>
      <c r="I16" s="318">
        <f t="shared" ca="1" si="3"/>
        <v>48</v>
      </c>
      <c r="J16" s="324">
        <f t="shared" ca="1" si="4"/>
        <v>19.5</v>
      </c>
      <c r="K16" s="325">
        <f>IF(E16="","",IFERROR(VLOOKUP(_xlfn.VALUETOTEXT(E16),vinolux[],6,FALSE),""))</f>
        <v>17</v>
      </c>
      <c r="L16" s="324" t="str">
        <f>IFERROR(VLOOKUP(A16,ultimoPrezzoItalia[],5,FALSE),"")</f>
        <v/>
      </c>
      <c r="M16" s="304">
        <f t="shared" ca="1" si="5"/>
        <v>24.549180327868854</v>
      </c>
      <c r="N16" s="340">
        <f t="shared" ca="1" si="15"/>
        <v>1</v>
      </c>
      <c r="O16" s="302">
        <f t="shared" si="16"/>
        <v>6</v>
      </c>
      <c r="P16" s="303" t="str">
        <f>IFERROR(VLOOKUP(A16,inventarioGeko[],3,FALSE),"")</f>
        <v/>
      </c>
      <c r="Q16" s="304">
        <f t="shared" ca="1" si="6"/>
        <v>117</v>
      </c>
      <c r="R16" s="144"/>
      <c r="S16" s="152" t="s">
        <v>23328</v>
      </c>
      <c r="T16" s="150"/>
      <c r="W16" s="230" t="str">
        <f t="shared" si="7"/>
        <v/>
      </c>
      <c r="X16" s="228" t="str">
        <f t="shared" si="8"/>
        <v>GLEN GARIOCH FOUNDERS RESERVE + GB</v>
      </c>
      <c r="Y16" s="238"/>
      <c r="Z16" s="238"/>
      <c r="AA16" s="239"/>
      <c r="AB16" s="226" t="str">
        <f t="shared" si="9"/>
        <v>BT</v>
      </c>
      <c r="AC16" s="231">
        <f t="shared" ca="1" si="10"/>
        <v>6</v>
      </c>
      <c r="AD16" s="231">
        <f t="shared" ca="1" si="11"/>
        <v>70</v>
      </c>
      <c r="AE16" s="232">
        <f t="shared" ca="1" si="12"/>
        <v>48</v>
      </c>
      <c r="AF16" s="227">
        <f t="shared" ca="1" si="13"/>
        <v>1</v>
      </c>
      <c r="AG16" s="233">
        <f t="shared" ca="1" si="14"/>
        <v>24.549180327868854</v>
      </c>
      <c r="AH16" s="224"/>
      <c r="AI16" s="225"/>
      <c r="AJ16" s="225"/>
      <c r="AK16" s="235">
        <f t="shared" ca="1" si="17"/>
        <v>24.549180327868854</v>
      </c>
      <c r="AL16" s="237" t="str">
        <f t="shared" si="18"/>
        <v>069</v>
      </c>
      <c r="AP16" s="138">
        <v>14</v>
      </c>
      <c r="AQ16" s="21" t="str">
        <f t="array" aca="1" ref="AQ16" ca="1">IFERROR(INDEX(codFornitura, MATCH(0, COUNTIF($AQ$2:AQ15, codFornitura&amp;"") + IF(codFornitura="",1,0), 0)), "")</f>
        <v/>
      </c>
      <c r="AR16" s="285" t="str">
        <f t="array" aca="1" ref="AR16" ca="1">IFERROR(INDEX(_xlfn._xlws.FILTER(ordiniFornitura,codFornitura=$T$6), MATCH(0, COUNTIF($AR$2:AR15, _xlfn._xlws.FILTER(ordiniFornitura,codFornitura=$T$6)&amp;"") + IF(_xlfn._xlws.FILTER(ordiniFornitura,codFornitura=$T$6)="",1,0), 0)), "")</f>
        <v/>
      </c>
    </row>
    <row r="17" spans="1:44" x14ac:dyDescent="0.35">
      <c r="A17" s="247">
        <v>896</v>
      </c>
      <c r="B17" s="96" t="s">
        <v>6083</v>
      </c>
      <c r="C17" s="247">
        <v>6</v>
      </c>
      <c r="D17" s="247">
        <v>6</v>
      </c>
      <c r="E17" s="292" t="s">
        <v>25128</v>
      </c>
      <c r="F17" s="299" t="str">
        <f t="shared" ca="1" si="0"/>
        <v>L-07-596-00</v>
      </c>
      <c r="G17" s="300">
        <f t="shared" ca="1" si="1"/>
        <v>6</v>
      </c>
      <c r="H17" s="301">
        <f t="shared" ca="1" si="2"/>
        <v>0.7</v>
      </c>
      <c r="I17" s="318">
        <f t="shared" ca="1" si="3"/>
        <v>40</v>
      </c>
      <c r="J17" s="324">
        <f t="shared" ca="1" si="4"/>
        <v>20.75</v>
      </c>
      <c r="K17" s="325">
        <f>IF(E17="","",IFERROR(VLOOKUP(_xlfn.VALUETOTEXT(E17),vinolux[],6,FALSE),""))</f>
        <v>21.25</v>
      </c>
      <c r="L17" s="324" t="str">
        <f>IFERROR(VLOOKUP(A17,ultimoPrezzoItalia[],5,FALSE),"")</f>
        <v/>
      </c>
      <c r="M17" s="304">
        <f t="shared" ca="1" si="5"/>
        <v>25.204918032786885</v>
      </c>
      <c r="N17" s="340">
        <f t="shared" ca="1" si="15"/>
        <v>1</v>
      </c>
      <c r="O17" s="302">
        <f t="shared" si="16"/>
        <v>6</v>
      </c>
      <c r="P17" s="303">
        <f>IFERROR(VLOOKUP(A17,inventarioGeko[],3,FALSE),"")</f>
        <v>15</v>
      </c>
      <c r="Q17" s="304">
        <f t="shared" ca="1" si="6"/>
        <v>124.5</v>
      </c>
      <c r="R17" s="144"/>
      <c r="S17" s="170" t="s">
        <v>23261</v>
      </c>
      <c r="T17" s="364" t="s">
        <v>31125</v>
      </c>
      <c r="U17" s="365"/>
      <c r="W17" s="230">
        <f t="shared" si="7"/>
        <v>896</v>
      </c>
      <c r="X17" s="228" t="str">
        <f t="shared" si="8"/>
        <v>GLENMORANGIE 10 YEARS THE ORIGINAL + GB</v>
      </c>
      <c r="Y17" s="238"/>
      <c r="Z17" s="238"/>
      <c r="AA17" s="239"/>
      <c r="AB17" s="226" t="str">
        <f t="shared" si="9"/>
        <v>BT</v>
      </c>
      <c r="AC17" s="231">
        <f t="shared" ca="1" si="10"/>
        <v>6</v>
      </c>
      <c r="AD17" s="231">
        <f t="shared" ca="1" si="11"/>
        <v>70</v>
      </c>
      <c r="AE17" s="232">
        <f t="shared" ca="1" si="12"/>
        <v>40</v>
      </c>
      <c r="AF17" s="227">
        <f t="shared" ca="1" si="13"/>
        <v>1</v>
      </c>
      <c r="AG17" s="233">
        <f t="shared" ca="1" si="14"/>
        <v>25.204918032786885</v>
      </c>
      <c r="AH17" s="224"/>
      <c r="AI17" s="225"/>
      <c r="AJ17" s="225"/>
      <c r="AK17" s="235">
        <f t="shared" ca="1" si="17"/>
        <v>25.204918032786885</v>
      </c>
      <c r="AL17" s="237" t="str">
        <f t="shared" si="18"/>
        <v>069</v>
      </c>
      <c r="AP17" s="138">
        <v>15</v>
      </c>
      <c r="AQ17" s="21" t="str">
        <f t="array" aca="1" ref="AQ17" ca="1">IFERROR(INDEX(codFornitura, MATCH(0, COUNTIF($AQ$2:AQ16, codFornitura&amp;"") + IF(codFornitura="",1,0), 0)), "")</f>
        <v/>
      </c>
      <c r="AR17" s="285" t="str">
        <f t="array" aca="1" ref="AR17" ca="1">IFERROR(INDEX(_xlfn._xlws.FILTER(ordiniFornitura,codFornitura=$T$6), MATCH(0, COUNTIF($AR$2:AR16, _xlfn._xlws.FILTER(ordiniFornitura,codFornitura=$T$6)&amp;"") + IF(_xlfn._xlws.FILTER(ordiniFornitura,codFornitura=$T$6)="",1,0), 0)), "")</f>
        <v/>
      </c>
    </row>
    <row r="18" spans="1:44" x14ac:dyDescent="0.35">
      <c r="A18" s="21"/>
      <c r="B18" t="s">
        <v>6382</v>
      </c>
      <c r="C18" s="21">
        <v>6</v>
      </c>
      <c r="D18" s="21">
        <v>6</v>
      </c>
      <c r="E18" s="291"/>
      <c r="F18" s="299" t="str">
        <f t="shared" ca="1" si="0"/>
        <v>L-60-872-00</v>
      </c>
      <c r="G18" s="300">
        <f t="shared" ca="1" si="1"/>
        <v>6</v>
      </c>
      <c r="H18" s="301">
        <f t="shared" ca="1" si="2"/>
        <v>0.7</v>
      </c>
      <c r="I18" s="318">
        <f t="shared" ca="1" si="3"/>
        <v>38</v>
      </c>
      <c r="J18" s="324">
        <f t="shared" ca="1" si="4"/>
        <v>5.15</v>
      </c>
      <c r="K18" s="325" t="str">
        <f>IF(E18="","",IFERROR(VLOOKUP(_xlfn.VALUETOTEXT(E18),vinolux[],6,FALSE),""))</f>
        <v/>
      </c>
      <c r="L18" s="324" t="str">
        <f>IFERROR(VLOOKUP(A18,ultimoPrezzoItalia[],5,FALSE),"")</f>
        <v/>
      </c>
      <c r="M18" s="304">
        <f t="shared" ca="1" si="5"/>
        <v>9.4672131147540988</v>
      </c>
      <c r="N18" s="340">
        <f t="shared" ca="1" si="15"/>
        <v>1</v>
      </c>
      <c r="O18" s="302">
        <f t="shared" si="16"/>
        <v>6</v>
      </c>
      <c r="P18" s="303" t="str">
        <f>IFERROR(VLOOKUP(A18,inventarioGeko[],3,FALSE),"")</f>
        <v/>
      </c>
      <c r="Q18" s="304">
        <f t="shared" ca="1" si="6"/>
        <v>30.900000000000002</v>
      </c>
      <c r="R18" s="144"/>
      <c r="S18" s="171" t="s">
        <v>23329</v>
      </c>
      <c r="T18" s="314" t="str" cm="1">
        <f t="array" aca="1" ref="T18" ca="1">IFERROR(INDEX(skuVinolux,MATCH(T17,descVinolux,0)),"")</f>
        <v>TALIHMWH1O</v>
      </c>
      <c r="U18" s="315"/>
      <c r="W18" s="230" t="str">
        <f t="shared" si="7"/>
        <v/>
      </c>
      <c r="X18" s="228" t="str">
        <f t="shared" si="8"/>
        <v>GRASOVKA BISON BRAND VODKA + GLASS</v>
      </c>
      <c r="Y18" s="238"/>
      <c r="Z18" s="238"/>
      <c r="AA18" s="239"/>
      <c r="AB18" s="226" t="str">
        <f t="shared" si="9"/>
        <v>BT</v>
      </c>
      <c r="AC18" s="231">
        <f t="shared" ca="1" si="10"/>
        <v>6</v>
      </c>
      <c r="AD18" s="231">
        <f t="shared" ca="1" si="11"/>
        <v>70</v>
      </c>
      <c r="AE18" s="232">
        <f t="shared" ca="1" si="12"/>
        <v>38</v>
      </c>
      <c r="AF18" s="227">
        <f t="shared" ca="1" si="13"/>
        <v>1</v>
      </c>
      <c r="AG18" s="233">
        <f t="shared" ca="1" si="14"/>
        <v>9.4672131147540988</v>
      </c>
      <c r="AH18" s="224"/>
      <c r="AI18" s="225"/>
      <c r="AJ18" s="225"/>
      <c r="AK18" s="235">
        <f t="shared" ca="1" si="17"/>
        <v>9.4672131147540988</v>
      </c>
      <c r="AL18" s="237" t="str">
        <f t="shared" si="18"/>
        <v>069</v>
      </c>
      <c r="AP18" s="138">
        <v>16</v>
      </c>
      <c r="AQ18" s="21" t="str">
        <f t="array" aca="1" ref="AQ18" ca="1">IFERROR(INDEX(codFornitura, MATCH(0, COUNTIF($AQ$2:AQ17, codFornitura&amp;"") + IF(codFornitura="",1,0), 0)), "")</f>
        <v/>
      </c>
      <c r="AR18" s="285" t="str">
        <f t="array" aca="1" ref="AR18" ca="1">IFERROR(INDEX(_xlfn._xlws.FILTER(ordiniFornitura,codFornitura=$T$6), MATCH(0, COUNTIF($AR$2:AR17, _xlfn._xlws.FILTER(ordiniFornitura,codFornitura=$T$6)&amp;"") + IF(_xlfn._xlws.FILTER(ordiniFornitura,codFornitura=$T$6)="",1,0), 0)), "")</f>
        <v/>
      </c>
    </row>
    <row r="19" spans="1:44" x14ac:dyDescent="0.35">
      <c r="A19" s="21"/>
      <c r="B19" t="s">
        <v>6586</v>
      </c>
      <c r="C19" s="21">
        <v>6</v>
      </c>
      <c r="D19" s="21">
        <v>6</v>
      </c>
      <c r="E19" s="291"/>
      <c r="F19" s="299" t="str">
        <f t="shared" ca="1" si="0"/>
        <v>L-53-694-00</v>
      </c>
      <c r="G19" s="300">
        <f t="shared" ca="1" si="1"/>
        <v>6</v>
      </c>
      <c r="H19" s="301">
        <f t="shared" ca="1" si="2"/>
        <v>0.7</v>
      </c>
      <c r="I19" s="318">
        <f t="shared" ca="1" si="3"/>
        <v>41.3</v>
      </c>
      <c r="J19" s="324">
        <f t="shared" ca="1" si="4"/>
        <v>8.5</v>
      </c>
      <c r="K19" s="325" t="str">
        <f>IF(E19="","",IFERROR(VLOOKUP(_xlfn.VALUETOTEXT(E19),vinolux[],6,FALSE),""))</f>
        <v/>
      </c>
      <c r="L19" s="324" t="str">
        <f>IFERROR(VLOOKUP(A19,ultimoPrezzoItalia[],5,FALSE),"")</f>
        <v/>
      </c>
      <c r="M19" s="304">
        <f t="shared" ca="1" si="5"/>
        <v>13.07377049180328</v>
      </c>
      <c r="N19" s="340">
        <f t="shared" ca="1" si="15"/>
        <v>1</v>
      </c>
      <c r="O19" s="302">
        <f t="shared" si="16"/>
        <v>6</v>
      </c>
      <c r="P19" s="303" t="str">
        <f>IFERROR(VLOOKUP(A19,inventarioGeko[],3,FALSE),"")</f>
        <v/>
      </c>
      <c r="Q19" s="304">
        <f t="shared" ca="1" si="6"/>
        <v>51</v>
      </c>
      <c r="R19" s="144"/>
      <c r="W19" s="230" t="str">
        <f t="shared" si="7"/>
        <v/>
      </c>
      <c r="X19" s="228" t="str">
        <f t="shared" si="8"/>
        <v>HAYMAN'S GENTLY RESTED GIN</v>
      </c>
      <c r="Y19" s="238"/>
      <c r="Z19" s="238"/>
      <c r="AA19" s="239"/>
      <c r="AB19" s="226" t="str">
        <f t="shared" si="9"/>
        <v>BT</v>
      </c>
      <c r="AC19" s="231">
        <f t="shared" ca="1" si="10"/>
        <v>6</v>
      </c>
      <c r="AD19" s="231">
        <f t="shared" ca="1" si="11"/>
        <v>70</v>
      </c>
      <c r="AE19" s="232">
        <f t="shared" ca="1" si="12"/>
        <v>41.3</v>
      </c>
      <c r="AF19" s="227">
        <f t="shared" ca="1" si="13"/>
        <v>1</v>
      </c>
      <c r="AG19" s="233">
        <f t="shared" ca="1" si="14"/>
        <v>13.07377049180328</v>
      </c>
      <c r="AH19" s="224"/>
      <c r="AI19" s="225"/>
      <c r="AJ19" s="225"/>
      <c r="AK19" s="235">
        <f t="shared" ca="1" si="17"/>
        <v>13.07377049180328</v>
      </c>
      <c r="AL19" s="237" t="str">
        <f t="shared" si="18"/>
        <v>069</v>
      </c>
      <c r="AP19" s="138">
        <v>17</v>
      </c>
      <c r="AQ19" s="21" t="str">
        <f t="array" aca="1" ref="AQ19" ca="1">IFERROR(INDEX(codFornitura, MATCH(0, COUNTIF($AQ$2:AQ18, codFornitura&amp;"") + IF(codFornitura="",1,0), 0)), "")</f>
        <v/>
      </c>
      <c r="AR19" s="285" t="str">
        <f t="array" aca="1" ref="AR19" ca="1">IFERROR(INDEX(_xlfn._xlws.FILTER(ordiniFornitura,codFornitura=$T$6), MATCH(0, COUNTIF($AR$2:AR18, _xlfn._xlws.FILTER(ordiniFornitura,codFornitura=$T$6)&amp;"") + IF(_xlfn._xlws.FILTER(ordiniFornitura,codFornitura=$T$6)="",1,0), 0)), "")</f>
        <v/>
      </c>
    </row>
    <row r="20" spans="1:44" x14ac:dyDescent="0.35">
      <c r="A20" s="21">
        <v>3555</v>
      </c>
      <c r="B20" t="s">
        <v>6802</v>
      </c>
      <c r="C20" s="21">
        <v>6</v>
      </c>
      <c r="D20" s="21">
        <v>6</v>
      </c>
      <c r="E20" s="291"/>
      <c r="F20" s="299" t="str">
        <f t="shared" ca="1" si="0"/>
        <v>L-07-984-00</v>
      </c>
      <c r="G20" s="300">
        <f t="shared" ca="1" si="1"/>
        <v>6</v>
      </c>
      <c r="H20" s="301">
        <f t="shared" ca="1" si="2"/>
        <v>0.7</v>
      </c>
      <c r="I20" s="318">
        <f t="shared" ca="1" si="3"/>
        <v>40</v>
      </c>
      <c r="J20" s="324">
        <f t="shared" ca="1" si="4"/>
        <v>21.95</v>
      </c>
      <c r="K20" s="325" t="str">
        <f>IF(E20="","",IFERROR(VLOOKUP(_xlfn.VALUETOTEXT(E20),vinolux[],6,FALSE),""))</f>
        <v/>
      </c>
      <c r="L20" s="324" t="str">
        <f>IFERROR(VLOOKUP(A20,ultimoPrezzoItalia[],5,FALSE),"")</f>
        <v/>
      </c>
      <c r="M20" s="304">
        <f t="shared" ca="1" si="5"/>
        <v>26.434426229508198</v>
      </c>
      <c r="N20" s="340">
        <f t="shared" ca="1" si="15"/>
        <v>1</v>
      </c>
      <c r="O20" s="302">
        <f t="shared" si="16"/>
        <v>6</v>
      </c>
      <c r="P20" s="303">
        <f>IFERROR(VLOOKUP(A20,inventarioGeko[],3,FALSE),"")</f>
        <v>0</v>
      </c>
      <c r="Q20" s="304">
        <f t="shared" ca="1" si="6"/>
        <v>131.69999999999999</v>
      </c>
      <c r="R20" s="144"/>
      <c r="W20" s="230">
        <f t="shared" si="7"/>
        <v>3555</v>
      </c>
      <c r="X20" s="228" t="str">
        <f t="shared" si="8"/>
        <v>HIGHLAND PARK 12 YEARS + GB</v>
      </c>
      <c r="Y20" s="238"/>
      <c r="Z20" s="238"/>
      <c r="AA20" s="239"/>
      <c r="AB20" s="226" t="str">
        <f t="shared" si="9"/>
        <v>BT</v>
      </c>
      <c r="AC20" s="231">
        <f t="shared" ca="1" si="10"/>
        <v>6</v>
      </c>
      <c r="AD20" s="231">
        <f t="shared" ca="1" si="11"/>
        <v>70</v>
      </c>
      <c r="AE20" s="232">
        <f t="shared" ca="1" si="12"/>
        <v>40</v>
      </c>
      <c r="AF20" s="227">
        <f t="shared" ca="1" si="13"/>
        <v>1</v>
      </c>
      <c r="AG20" s="233">
        <f t="shared" ca="1" si="14"/>
        <v>26.434426229508198</v>
      </c>
      <c r="AH20" s="224"/>
      <c r="AI20" s="225"/>
      <c r="AJ20" s="225"/>
      <c r="AK20" s="235">
        <f t="shared" ca="1" si="17"/>
        <v>26.434426229508198</v>
      </c>
      <c r="AL20" s="237" t="str">
        <f t="shared" si="18"/>
        <v>069</v>
      </c>
      <c r="AP20" s="138">
        <v>18</v>
      </c>
      <c r="AQ20" s="21" t="str">
        <f t="array" aca="1" ref="AQ20" ca="1">IFERROR(INDEX(codFornitura, MATCH(0, COUNTIF($AQ$2:AQ19, codFornitura&amp;"") + IF(codFornitura="",1,0), 0)), "")</f>
        <v/>
      </c>
      <c r="AR20" s="285" t="str">
        <f t="array" aca="1" ref="AR20" ca="1">IFERROR(INDEX(_xlfn._xlws.FILTER(ordiniFornitura,codFornitura=$T$6), MATCH(0, COUNTIF($AR$2:AR19, _xlfn._xlws.FILTER(ordiniFornitura,codFornitura=$T$6)&amp;"") + IF(_xlfn._xlws.FILTER(ordiniFornitura,codFornitura=$T$6)="",1,0), 0)), "")</f>
        <v/>
      </c>
    </row>
    <row r="21" spans="1:44" x14ac:dyDescent="0.35">
      <c r="A21" s="21">
        <v>1116</v>
      </c>
      <c r="B21" t="s">
        <v>7951</v>
      </c>
      <c r="C21" s="21">
        <v>6</v>
      </c>
      <c r="D21" s="21">
        <v>6</v>
      </c>
      <c r="E21" s="291"/>
      <c r="F21" s="299" t="str">
        <f t="shared" ca="1" si="0"/>
        <v>L-08-133-00</v>
      </c>
      <c r="G21" s="300">
        <f t="shared" ca="1" si="1"/>
        <v>6</v>
      </c>
      <c r="H21" s="301">
        <f t="shared" ca="1" si="2"/>
        <v>0.7</v>
      </c>
      <c r="I21" s="318">
        <f t="shared" ca="1" si="3"/>
        <v>43</v>
      </c>
      <c r="J21" s="324">
        <f t="shared" ca="1" si="4"/>
        <v>19.600000000000001</v>
      </c>
      <c r="K21" s="325" t="str">
        <f>IF(E21="","",IFERROR(VLOOKUP(_xlfn.VALUETOTEXT(E21),vinolux[],6,FALSE),""))</f>
        <v/>
      </c>
      <c r="L21" s="324" t="str">
        <f>IFERROR(VLOOKUP(A21,ultimoPrezzoItalia[],5,FALSE),"")</f>
        <v/>
      </c>
      <c r="M21" s="304">
        <f t="shared" ca="1" si="5"/>
        <v>24.303278688524593</v>
      </c>
      <c r="N21" s="340">
        <f t="shared" ca="1" si="15"/>
        <v>1</v>
      </c>
      <c r="O21" s="302">
        <f t="shared" si="16"/>
        <v>6</v>
      </c>
      <c r="P21" s="303">
        <f>IFERROR(VLOOKUP(A21,inventarioGeko[],3,FALSE),"")</f>
        <v>9</v>
      </c>
      <c r="Q21" s="304">
        <f t="shared" ca="1" si="6"/>
        <v>117.60000000000001</v>
      </c>
      <c r="R21" s="144"/>
      <c r="W21" s="230">
        <f t="shared" si="7"/>
        <v>1116</v>
      </c>
      <c r="X21" s="228" t="str">
        <f t="shared" si="8"/>
        <v>KNOCKANDO 12 YEARS + GB</v>
      </c>
      <c r="Y21" s="238"/>
      <c r="Z21" s="238"/>
      <c r="AA21" s="239"/>
      <c r="AB21" s="226" t="str">
        <f t="shared" si="9"/>
        <v>BT</v>
      </c>
      <c r="AC21" s="231">
        <f t="shared" ca="1" si="10"/>
        <v>6</v>
      </c>
      <c r="AD21" s="231">
        <f t="shared" ca="1" si="11"/>
        <v>70</v>
      </c>
      <c r="AE21" s="232">
        <f t="shared" ca="1" si="12"/>
        <v>43</v>
      </c>
      <c r="AF21" s="227">
        <f t="shared" ca="1" si="13"/>
        <v>1</v>
      </c>
      <c r="AG21" s="233">
        <f t="shared" ca="1" si="14"/>
        <v>24.303278688524593</v>
      </c>
      <c r="AH21" s="224"/>
      <c r="AI21" s="225"/>
      <c r="AJ21" s="225"/>
      <c r="AK21" s="235">
        <f t="shared" ca="1" si="17"/>
        <v>24.303278688524593</v>
      </c>
      <c r="AL21" s="237" t="str">
        <f t="shared" si="18"/>
        <v>069</v>
      </c>
      <c r="AP21" s="138">
        <v>19</v>
      </c>
      <c r="AQ21" s="21" t="str">
        <f t="array" aca="1" ref="AQ21" ca="1">IFERROR(INDEX(codFornitura, MATCH(0, COUNTIF($AQ$2:AQ20, codFornitura&amp;"") + IF(codFornitura="",1,0), 0)), "")</f>
        <v/>
      </c>
      <c r="AR21" s="285" t="str">
        <f t="array" aca="1" ref="AR21" ca="1">IFERROR(INDEX(_xlfn._xlws.FILTER(ordiniFornitura,codFornitura=$T$6), MATCH(0, COUNTIF($AR$2:AR20, _xlfn._xlws.FILTER(ordiniFornitura,codFornitura=$T$6)&amp;"") + IF(_xlfn._xlws.FILTER(ordiniFornitura,codFornitura=$T$6)="",1,0), 0)), "")</f>
        <v/>
      </c>
    </row>
    <row r="22" spans="1:44" x14ac:dyDescent="0.35">
      <c r="A22" s="21">
        <v>5421</v>
      </c>
      <c r="B22" t="s">
        <v>8316</v>
      </c>
      <c r="C22" s="21">
        <v>3</v>
      </c>
      <c r="D22" s="21">
        <v>6</v>
      </c>
      <c r="E22" s="291"/>
      <c r="F22" s="299" t="str">
        <f t="shared" ca="1" si="0"/>
        <v>L-08-611-00</v>
      </c>
      <c r="G22" s="300">
        <f t="shared" ca="1" si="1"/>
        <v>3</v>
      </c>
      <c r="H22" s="301">
        <f t="shared" ca="1" si="2"/>
        <v>0.7</v>
      </c>
      <c r="I22" s="318">
        <f t="shared" ca="1" si="3"/>
        <v>43</v>
      </c>
      <c r="J22" s="324">
        <f t="shared" ca="1" si="4"/>
        <v>18.899999999999999</v>
      </c>
      <c r="K22" s="325" t="str">
        <f>IF(E22="","",IFERROR(VLOOKUP(_xlfn.VALUETOTEXT(E22),vinolux[],6,FALSE),""))</f>
        <v/>
      </c>
      <c r="L22" s="324" t="str">
        <f>IFERROR(VLOOKUP(A22,ultimoPrezzoItalia[],5,FALSE),"")</f>
        <v/>
      </c>
      <c r="M22" s="304">
        <f t="shared" ca="1" si="5"/>
        <v>23.606557377049182</v>
      </c>
      <c r="N22" s="340">
        <f t="shared" ca="1" si="15"/>
        <v>2</v>
      </c>
      <c r="O22" s="302">
        <f t="shared" si="16"/>
        <v>6</v>
      </c>
      <c r="P22" s="303">
        <f>IFERROR(VLOOKUP(A22,inventarioGeko[],3,FALSE),"")</f>
        <v>0</v>
      </c>
      <c r="Q22" s="304">
        <f t="shared" ca="1" si="6"/>
        <v>113.39999999999999</v>
      </c>
      <c r="R22" s="144"/>
      <c r="W22" s="230">
        <f t="shared" si="7"/>
        <v>5421</v>
      </c>
      <c r="X22" s="228" t="str">
        <f t="shared" si="8"/>
        <v>LE TRIBUTE GIN</v>
      </c>
      <c r="Y22" s="238"/>
      <c r="Z22" s="238"/>
      <c r="AA22" s="239"/>
      <c r="AB22" s="226" t="str">
        <f t="shared" si="9"/>
        <v>BT</v>
      </c>
      <c r="AC22" s="231">
        <f t="shared" ca="1" si="10"/>
        <v>3</v>
      </c>
      <c r="AD22" s="231">
        <f t="shared" ca="1" si="11"/>
        <v>70</v>
      </c>
      <c r="AE22" s="232">
        <f t="shared" ca="1" si="12"/>
        <v>43</v>
      </c>
      <c r="AF22" s="227">
        <f t="shared" ca="1" si="13"/>
        <v>2</v>
      </c>
      <c r="AG22" s="233">
        <f t="shared" ca="1" si="14"/>
        <v>23.606557377049182</v>
      </c>
      <c r="AH22" s="224"/>
      <c r="AI22" s="225"/>
      <c r="AJ22" s="225"/>
      <c r="AK22" s="235">
        <f t="shared" ca="1" si="17"/>
        <v>47.213114754098363</v>
      </c>
      <c r="AL22" s="237" t="str">
        <f t="shared" si="18"/>
        <v>069</v>
      </c>
      <c r="AP22" s="138">
        <v>20</v>
      </c>
      <c r="AQ22" s="21" t="str">
        <f t="array" aca="1" ref="AQ22" ca="1">IFERROR(INDEX(codFornitura, MATCH(0, COUNTIF($AQ$2:AQ21, codFornitura&amp;"") + IF(codFornitura="",1,0), 0)), "")</f>
        <v/>
      </c>
      <c r="AR22" s="285" t="str">
        <f t="array" aca="1" ref="AR22" ca="1">IFERROR(INDEX(_xlfn._xlws.FILTER(ordiniFornitura,codFornitura=$T$6), MATCH(0, COUNTIF($AR$2:AR21, _xlfn._xlws.FILTER(ordiniFornitura,codFornitura=$T$6)&amp;"") + IF(_xlfn._xlws.FILTER(ordiniFornitura,codFornitura=$T$6)="",1,0), 0)), "")</f>
        <v/>
      </c>
    </row>
    <row r="23" spans="1:44" x14ac:dyDescent="0.35">
      <c r="A23" s="21">
        <v>1169</v>
      </c>
      <c r="B23" t="s">
        <v>9031</v>
      </c>
      <c r="C23" s="21">
        <v>6</v>
      </c>
      <c r="D23" s="21">
        <v>6</v>
      </c>
      <c r="E23" s="291"/>
      <c r="F23" s="299" t="str">
        <f t="shared" ca="1" si="0"/>
        <v>L-17-465-00</v>
      </c>
      <c r="G23" s="300">
        <f t="shared" ca="1" si="1"/>
        <v>6</v>
      </c>
      <c r="H23" s="301">
        <f t="shared" ca="1" si="2"/>
        <v>0.7</v>
      </c>
      <c r="I23" s="318">
        <f t="shared" ca="1" si="3"/>
        <v>40</v>
      </c>
      <c r="J23" s="324">
        <f t="shared" ca="1" si="4"/>
        <v>9.9499999999999993</v>
      </c>
      <c r="K23" s="325" t="str">
        <f>IF(E23="","",IFERROR(VLOOKUP(_xlfn.VALUETOTEXT(E23),vinolux[],6,FALSE),""))</f>
        <v/>
      </c>
      <c r="L23" s="324" t="str">
        <f>IFERROR(VLOOKUP(A23,ultimoPrezzoItalia[],5,FALSE),"")</f>
        <v/>
      </c>
      <c r="M23" s="304">
        <f t="shared" ca="1" si="5"/>
        <v>14.426229508196723</v>
      </c>
      <c r="N23" s="340">
        <f t="shared" ca="1" si="15"/>
        <v>1</v>
      </c>
      <c r="O23" s="302">
        <f t="shared" si="16"/>
        <v>6</v>
      </c>
      <c r="P23" s="303">
        <f>IFERROR(VLOOKUP(A23,inventarioGeko[],3,FALSE),"")</f>
        <v>0</v>
      </c>
      <c r="Q23" s="304">
        <f t="shared" ca="1" si="6"/>
        <v>59.699999999999996</v>
      </c>
      <c r="R23" s="144"/>
      <c r="W23" s="230">
        <f t="shared" si="7"/>
        <v>1169</v>
      </c>
      <c r="X23" s="228" t="str">
        <f t="shared" si="8"/>
        <v>MAYFAIR DRY GIN</v>
      </c>
      <c r="Y23" s="238"/>
      <c r="Z23" s="238"/>
      <c r="AA23" s="239"/>
      <c r="AB23" s="226" t="str">
        <f t="shared" si="9"/>
        <v>BT</v>
      </c>
      <c r="AC23" s="231">
        <f t="shared" ca="1" si="10"/>
        <v>6</v>
      </c>
      <c r="AD23" s="231">
        <f t="shared" ca="1" si="11"/>
        <v>70</v>
      </c>
      <c r="AE23" s="232">
        <f t="shared" ca="1" si="12"/>
        <v>40</v>
      </c>
      <c r="AF23" s="227">
        <f t="shared" ca="1" si="13"/>
        <v>1</v>
      </c>
      <c r="AG23" s="233">
        <f t="shared" ca="1" si="14"/>
        <v>14.426229508196723</v>
      </c>
      <c r="AH23" s="224"/>
      <c r="AI23" s="225"/>
      <c r="AJ23" s="225"/>
      <c r="AK23" s="235">
        <f t="shared" ca="1" si="17"/>
        <v>14.426229508196723</v>
      </c>
      <c r="AL23" s="237" t="str">
        <f t="shared" si="18"/>
        <v>069</v>
      </c>
      <c r="AP23" s="138">
        <v>21</v>
      </c>
      <c r="AQ23" s="21" t="str">
        <f t="array" aca="1" ref="AQ23" ca="1">IFERROR(INDEX(codFornitura, MATCH(0, COUNTIF($AQ$2:AQ22, codFornitura&amp;"") + IF(codFornitura="",1,0), 0)), "")</f>
        <v/>
      </c>
      <c r="AR23" s="285" t="str">
        <f t="array" aca="1" ref="AR23" ca="1">IFERROR(INDEX(_xlfn._xlws.FILTER(ordiniFornitura,codFornitura=$T$6), MATCH(0, COUNTIF($AR$2:AR22, _xlfn._xlws.FILTER(ordiniFornitura,codFornitura=$T$6)&amp;"") + IF(_xlfn._xlws.FILTER(ordiniFornitura,codFornitura=$T$6)="",1,0), 0)), "")</f>
        <v/>
      </c>
    </row>
    <row r="24" spans="1:44" x14ac:dyDescent="0.35">
      <c r="A24" s="21"/>
      <c r="B24" t="s">
        <v>9039</v>
      </c>
      <c r="C24" s="21">
        <v>6</v>
      </c>
      <c r="D24" s="21">
        <v>6</v>
      </c>
      <c r="E24" s="291"/>
      <c r="F24" s="299" t="str">
        <f t="shared" ca="1" si="0"/>
        <v>L-25-559-00</v>
      </c>
      <c r="G24" s="300">
        <f t="shared" ca="1" si="1"/>
        <v>6</v>
      </c>
      <c r="H24" s="301">
        <f t="shared" ca="1" si="2"/>
        <v>0.7</v>
      </c>
      <c r="I24" s="318">
        <f t="shared" ca="1" si="3"/>
        <v>40</v>
      </c>
      <c r="J24" s="324">
        <f t="shared" ca="1" si="4"/>
        <v>13.5</v>
      </c>
      <c r="K24" s="325" t="str">
        <f>IF(E24="","",IFERROR(VLOOKUP(_xlfn.VALUETOTEXT(E24),vinolux[],6,FALSE),""))</f>
        <v/>
      </c>
      <c r="L24" s="324" t="str">
        <f>IFERROR(VLOOKUP(A24,ultimoPrezzoItalia[],5,FALSE),"")</f>
        <v/>
      </c>
      <c r="M24" s="304">
        <f t="shared" ca="1" si="5"/>
        <v>17.95081967213115</v>
      </c>
      <c r="N24" s="340">
        <f t="shared" ca="1" si="15"/>
        <v>1</v>
      </c>
      <c r="O24" s="302">
        <f t="shared" si="16"/>
        <v>6</v>
      </c>
      <c r="P24" s="303" t="str">
        <f>IFERROR(VLOOKUP(A24,inventarioGeko[],3,FALSE),"")</f>
        <v/>
      </c>
      <c r="Q24" s="304">
        <f t="shared" ca="1" si="6"/>
        <v>81</v>
      </c>
      <c r="R24" s="144"/>
      <c r="W24" s="230" t="str">
        <f t="shared" si="7"/>
        <v/>
      </c>
      <c r="X24" s="228" t="str">
        <f t="shared" si="8"/>
        <v>MENARD COGNAC SEL. DES DOMAINES GFC 1ER CRU DE COGNAC</v>
      </c>
      <c r="Y24" s="238"/>
      <c r="Z24" s="238"/>
      <c r="AA24" s="239"/>
      <c r="AB24" s="226" t="str">
        <f t="shared" si="9"/>
        <v>BT</v>
      </c>
      <c r="AC24" s="231">
        <f t="shared" ca="1" si="10"/>
        <v>6</v>
      </c>
      <c r="AD24" s="231">
        <f t="shared" ca="1" si="11"/>
        <v>70</v>
      </c>
      <c r="AE24" s="232">
        <f t="shared" ca="1" si="12"/>
        <v>40</v>
      </c>
      <c r="AF24" s="227">
        <f t="shared" ca="1" si="13"/>
        <v>1</v>
      </c>
      <c r="AG24" s="233">
        <f t="shared" ca="1" si="14"/>
        <v>17.95081967213115</v>
      </c>
      <c r="AH24" s="224"/>
      <c r="AI24" s="225"/>
      <c r="AJ24" s="225"/>
      <c r="AK24" s="235">
        <f t="shared" ca="1" si="17"/>
        <v>17.95081967213115</v>
      </c>
      <c r="AL24" s="237" t="str">
        <f t="shared" si="18"/>
        <v>069</v>
      </c>
      <c r="AP24" s="138">
        <v>22</v>
      </c>
      <c r="AQ24" s="21" t="str">
        <f t="array" aca="1" ref="AQ24" ca="1">IFERROR(INDEX(codFornitura, MATCH(0, COUNTIF($AQ$2:AQ23, codFornitura&amp;"") + IF(codFornitura="",1,0), 0)), "")</f>
        <v/>
      </c>
      <c r="AR24" s="285" t="str">
        <f t="array" aca="1" ref="AR24" ca="1">IFERROR(INDEX(_xlfn._xlws.FILTER(ordiniFornitura,codFornitura=$T$6), MATCH(0, COUNTIF($AR$2:AR23, _xlfn._xlws.FILTER(ordiniFornitura,codFornitura=$T$6)&amp;"") + IF(_xlfn._xlws.FILTER(ordiniFornitura,codFornitura=$T$6)="",1,0), 0)), "")</f>
        <v/>
      </c>
    </row>
    <row r="25" spans="1:44" x14ac:dyDescent="0.35">
      <c r="A25" s="21">
        <v>3827</v>
      </c>
      <c r="B25" t="s">
        <v>9658</v>
      </c>
      <c r="C25" s="21">
        <v>6</v>
      </c>
      <c r="D25" s="21">
        <v>6</v>
      </c>
      <c r="E25" s="291" t="s">
        <v>26222</v>
      </c>
      <c r="F25" s="299" t="str">
        <f t="shared" ca="1" si="0"/>
        <v>L-55-126-00</v>
      </c>
      <c r="G25" s="300">
        <f t="shared" ca="1" si="1"/>
        <v>6</v>
      </c>
      <c r="H25" s="301">
        <f t="shared" ca="1" si="2"/>
        <v>0.7</v>
      </c>
      <c r="I25" s="318">
        <f t="shared" ca="1" si="3"/>
        <v>47</v>
      </c>
      <c r="J25" s="324">
        <f t="shared" ca="1" si="4"/>
        <v>16.25</v>
      </c>
      <c r="K25" s="325">
        <f>IF(E25="","",IFERROR(VLOOKUP(_xlfn.VALUETOTEXT(E25),vinolux[],6,FALSE),""))</f>
        <v>17.649999999999999</v>
      </c>
      <c r="L25" s="324" t="str">
        <f>IFERROR(VLOOKUP(A25,ultimoPrezzoItalia[],5,FALSE),"")</f>
        <v/>
      </c>
      <c r="M25" s="304">
        <f t="shared" ca="1" si="5"/>
        <v>21.229508196721312</v>
      </c>
      <c r="N25" s="340">
        <f t="shared" ca="1" si="15"/>
        <v>1</v>
      </c>
      <c r="O25" s="302">
        <f t="shared" si="16"/>
        <v>6</v>
      </c>
      <c r="P25" s="303">
        <f>IFERROR(VLOOKUP(A25,inventarioGeko[],3,FALSE),"")</f>
        <v>0</v>
      </c>
      <c r="Q25" s="304">
        <f t="shared" ca="1" si="6"/>
        <v>97.5</v>
      </c>
      <c r="R25" s="144"/>
      <c r="W25" s="230">
        <f t="shared" si="7"/>
        <v>3827</v>
      </c>
      <c r="X25" s="228" t="str">
        <f t="shared" si="8"/>
        <v>NIKKA COFFEY GIN + GB</v>
      </c>
      <c r="Y25" s="238"/>
      <c r="Z25" s="238"/>
      <c r="AA25" s="239"/>
      <c r="AB25" s="226" t="str">
        <f t="shared" si="9"/>
        <v>BT</v>
      </c>
      <c r="AC25" s="231">
        <f t="shared" ca="1" si="10"/>
        <v>6</v>
      </c>
      <c r="AD25" s="231">
        <f t="shared" ca="1" si="11"/>
        <v>70</v>
      </c>
      <c r="AE25" s="232">
        <f t="shared" ca="1" si="12"/>
        <v>47</v>
      </c>
      <c r="AF25" s="227">
        <f t="shared" ca="1" si="13"/>
        <v>1</v>
      </c>
      <c r="AG25" s="233">
        <f t="shared" ca="1" si="14"/>
        <v>21.229508196721312</v>
      </c>
      <c r="AH25" s="224"/>
      <c r="AI25" s="225"/>
      <c r="AJ25" s="225"/>
      <c r="AK25" s="235">
        <f t="shared" ca="1" si="17"/>
        <v>21.229508196721312</v>
      </c>
      <c r="AL25" s="237" t="str">
        <f t="shared" si="18"/>
        <v>069</v>
      </c>
      <c r="AP25" s="138">
        <v>23</v>
      </c>
      <c r="AQ25" s="21" t="str">
        <f t="array" aca="1" ref="AQ25" ca="1">IFERROR(INDEX(codFornitura, MATCH(0, COUNTIF($AQ$2:AQ24, codFornitura&amp;"") + IF(codFornitura="",1,0), 0)), "")</f>
        <v/>
      </c>
      <c r="AR25" s="285" t="str">
        <f t="array" aca="1" ref="AR25" ca="1">IFERROR(INDEX(_xlfn._xlws.FILTER(ordiniFornitura,codFornitura=$T$6), MATCH(0, COUNTIF($AR$2:AR24, _xlfn._xlws.FILTER(ordiniFornitura,codFornitura=$T$6)&amp;"") + IF(_xlfn._xlws.FILTER(ordiniFornitura,codFornitura=$T$6)="",1,0), 0)), "")</f>
        <v/>
      </c>
    </row>
    <row r="26" spans="1:44" x14ac:dyDescent="0.35">
      <c r="A26" s="21"/>
      <c r="B26" t="s">
        <v>9717</v>
      </c>
      <c r="C26" s="21">
        <v>6</v>
      </c>
      <c r="D26" s="21">
        <v>6</v>
      </c>
      <c r="E26" s="291" t="s">
        <v>26139</v>
      </c>
      <c r="F26" s="299" t="str">
        <f t="shared" ca="1" si="0"/>
        <v>L-58-689-00</v>
      </c>
      <c r="G26" s="300">
        <f t="shared" ca="1" si="1"/>
        <v>6</v>
      </c>
      <c r="H26" s="301">
        <f t="shared" ca="1" si="2"/>
        <v>1</v>
      </c>
      <c r="I26" s="318">
        <f t="shared" ca="1" si="3"/>
        <v>46</v>
      </c>
      <c r="J26" s="324">
        <f t="shared" ca="1" si="4"/>
        <v>17.5</v>
      </c>
      <c r="K26" s="325">
        <f>IF(E26="","",IFERROR(VLOOKUP(_xlfn.VALUETOTEXT(E26),vinolux[],6,FALSE),""))</f>
        <v>25.15</v>
      </c>
      <c r="L26" s="324" t="str">
        <f>IFERROR(VLOOKUP(A26,ultimoPrezzoItalia[],5,FALSE),"")</f>
        <v/>
      </c>
      <c r="M26" s="304">
        <f t="shared" ca="1" si="5"/>
        <v>23.852459016393443</v>
      </c>
      <c r="N26" s="340">
        <f t="shared" ca="1" si="15"/>
        <v>1</v>
      </c>
      <c r="O26" s="302">
        <f t="shared" si="16"/>
        <v>6</v>
      </c>
      <c r="P26" s="303" t="str">
        <f>IFERROR(VLOOKUP(A26,inventarioGeko[],3,FALSE),"")</f>
        <v/>
      </c>
      <c r="Q26" s="304">
        <f t="shared" ca="1" si="6"/>
        <v>105</v>
      </c>
      <c r="R26" s="144"/>
      <c r="W26" s="230" t="str">
        <f t="shared" si="7"/>
        <v/>
      </c>
      <c r="X26" s="228" t="str">
        <f t="shared" si="8"/>
        <v>NO.209 GIN</v>
      </c>
      <c r="Y26" s="238"/>
      <c r="Z26" s="238"/>
      <c r="AA26" s="239"/>
      <c r="AB26" s="226" t="str">
        <f t="shared" si="9"/>
        <v>BT</v>
      </c>
      <c r="AC26" s="231">
        <f t="shared" ca="1" si="10"/>
        <v>6</v>
      </c>
      <c r="AD26" s="231">
        <f t="shared" ca="1" si="11"/>
        <v>100</v>
      </c>
      <c r="AE26" s="232">
        <f t="shared" ca="1" si="12"/>
        <v>46</v>
      </c>
      <c r="AF26" s="227">
        <f t="shared" ca="1" si="13"/>
        <v>1</v>
      </c>
      <c r="AG26" s="233">
        <f t="shared" ca="1" si="14"/>
        <v>23.852459016393443</v>
      </c>
      <c r="AH26" s="224"/>
      <c r="AI26" s="225"/>
      <c r="AJ26" s="225"/>
      <c r="AK26" s="235">
        <f t="shared" ca="1" si="17"/>
        <v>23.852459016393443</v>
      </c>
      <c r="AL26" s="237" t="str">
        <f t="shared" si="18"/>
        <v>069</v>
      </c>
      <c r="AP26" s="138">
        <v>24</v>
      </c>
      <c r="AQ26" s="21" t="str">
        <f t="array" aca="1" ref="AQ26" ca="1">IFERROR(INDEX(codFornitura, MATCH(0, COUNTIF($AQ$2:AQ25, codFornitura&amp;"") + IF(codFornitura="",1,0), 0)), "")</f>
        <v/>
      </c>
      <c r="AR26" s="285" t="str">
        <f t="array" aca="1" ref="AR26" ca="1">IFERROR(INDEX(_xlfn._xlws.FILTER(ordiniFornitura,codFornitura=$T$6), MATCH(0, COUNTIF($AR$2:AR25, _xlfn._xlws.FILTER(ordiniFornitura,codFornitura=$T$6)&amp;"") + IF(_xlfn._xlws.FILTER(ordiniFornitura,codFornitura=$T$6)="",1,0), 0)), "")</f>
        <v/>
      </c>
    </row>
    <row r="27" spans="1:44" x14ac:dyDescent="0.35">
      <c r="A27" s="21">
        <v>5743</v>
      </c>
      <c r="B27" t="s">
        <v>9740</v>
      </c>
      <c r="C27" s="21">
        <v>6</v>
      </c>
      <c r="D27" s="21">
        <v>6</v>
      </c>
      <c r="E27" s="291" t="s">
        <v>26242</v>
      </c>
      <c r="F27" s="299" t="str">
        <f t="shared" ca="1" si="0"/>
        <v>L-22-355-00</v>
      </c>
      <c r="G27" s="300">
        <f t="shared" ca="1" si="1"/>
        <v>6</v>
      </c>
      <c r="H27" s="301">
        <f t="shared" ca="1" si="2"/>
        <v>0.7</v>
      </c>
      <c r="I27" s="318">
        <f t="shared" ca="1" si="3"/>
        <v>40</v>
      </c>
      <c r="J27" s="324">
        <f t="shared" ca="1" si="4"/>
        <v>19.25</v>
      </c>
      <c r="K27" s="325">
        <f>IF(E27="","",IFERROR(VLOOKUP(_xlfn.VALUETOTEXT(E27),vinolux[],6,FALSE),""))</f>
        <v>18.850000000000001</v>
      </c>
      <c r="L27" s="324">
        <f>IFERROR(VLOOKUP(A27,ultimoPrezzoItalia[],5,FALSE),"")</f>
        <v>29.04</v>
      </c>
      <c r="M27" s="304">
        <f t="shared" ca="1" si="5"/>
        <v>23.729508196721316</v>
      </c>
      <c r="N27" s="340">
        <f t="shared" ca="1" si="15"/>
        <v>1</v>
      </c>
      <c r="O27" s="302">
        <f t="shared" si="16"/>
        <v>6</v>
      </c>
      <c r="P27" s="303">
        <f>IFERROR(VLOOKUP(A27,inventarioGeko[],3,FALSE),"")</f>
        <v>0</v>
      </c>
      <c r="Q27" s="304">
        <f t="shared" ca="1" si="6"/>
        <v>115.5</v>
      </c>
      <c r="R27" s="144"/>
      <c r="S27" s="149"/>
      <c r="T27" s="150"/>
      <c r="W27" s="230">
        <f t="shared" si="7"/>
        <v>5743</v>
      </c>
      <c r="X27" s="228" t="str">
        <f t="shared" si="8"/>
        <v>NOBUSHI JAPANESE WHISKY + GB</v>
      </c>
      <c r="Y27" s="238"/>
      <c r="Z27" s="238"/>
      <c r="AA27" s="239"/>
      <c r="AB27" s="226" t="str">
        <f t="shared" si="9"/>
        <v>BT</v>
      </c>
      <c r="AC27" s="231">
        <f t="shared" ca="1" si="10"/>
        <v>6</v>
      </c>
      <c r="AD27" s="231">
        <f t="shared" ca="1" si="11"/>
        <v>70</v>
      </c>
      <c r="AE27" s="232">
        <f t="shared" ca="1" si="12"/>
        <v>40</v>
      </c>
      <c r="AF27" s="227">
        <f t="shared" ca="1" si="13"/>
        <v>1</v>
      </c>
      <c r="AG27" s="233">
        <f t="shared" ca="1" si="14"/>
        <v>23.729508196721316</v>
      </c>
      <c r="AH27" s="224"/>
      <c r="AI27" s="225"/>
      <c r="AJ27" s="225"/>
      <c r="AK27" s="235">
        <f t="shared" ca="1" si="17"/>
        <v>23.729508196721316</v>
      </c>
      <c r="AL27" s="237" t="str">
        <f t="shared" si="18"/>
        <v>069</v>
      </c>
      <c r="AP27" s="138">
        <v>25</v>
      </c>
      <c r="AQ27" s="21" t="str">
        <f t="array" aca="1" ref="AQ27" ca="1">IFERROR(INDEX(codFornitura, MATCH(0, COUNTIF($AQ$2:AQ26, codFornitura&amp;"") + IF(codFornitura="",1,0), 0)), "")</f>
        <v/>
      </c>
      <c r="AR27" s="285" t="str">
        <f t="array" aca="1" ref="AR27" ca="1">IFERROR(INDEX(_xlfn._xlws.FILTER(ordiniFornitura,codFornitura=$T$6), MATCH(0, COUNTIF($AR$2:AR26, _xlfn._xlws.FILTER(ordiniFornitura,codFornitura=$T$6)&amp;"") + IF(_xlfn._xlws.FILTER(ordiniFornitura,codFornitura=$T$6)="",1,0), 0)), "")</f>
        <v/>
      </c>
    </row>
    <row r="28" spans="1:44" x14ac:dyDescent="0.35">
      <c r="A28" s="21">
        <v>1566</v>
      </c>
      <c r="B28" t="s">
        <v>10496</v>
      </c>
      <c r="C28" s="21">
        <v>6</v>
      </c>
      <c r="D28" s="21">
        <v>6</v>
      </c>
      <c r="E28" s="291"/>
      <c r="F28" s="299" t="str">
        <f t="shared" ca="1" si="0"/>
        <v>L-05-171-00</v>
      </c>
      <c r="G28" s="300">
        <f t="shared" ca="1" si="1"/>
        <v>6</v>
      </c>
      <c r="H28" s="301">
        <f t="shared" ca="1" si="2"/>
        <v>1</v>
      </c>
      <c r="I28" s="318">
        <f t="shared" ca="1" si="3"/>
        <v>18</v>
      </c>
      <c r="J28" s="324">
        <f t="shared" ca="1" si="4"/>
        <v>6.45</v>
      </c>
      <c r="K28" s="325" t="str">
        <f>IF(E28="","",IFERROR(VLOOKUP(_xlfn.VALUETOTEXT(E28),vinolux[],6,FALSE),""))</f>
        <v/>
      </c>
      <c r="L28" s="324" t="str">
        <f>IFERROR(VLOOKUP(A28,ultimoPrezzoItalia[],5,FALSE),"")</f>
        <v/>
      </c>
      <c r="M28" s="304">
        <f t="shared" ca="1" si="5"/>
        <v>9.8770491803278695</v>
      </c>
      <c r="N28" s="340">
        <f t="shared" ca="1" si="15"/>
        <v>1</v>
      </c>
      <c r="O28" s="302">
        <f t="shared" si="16"/>
        <v>6</v>
      </c>
      <c r="P28" s="303">
        <f>IFERROR(VLOOKUP(A28,inventarioGeko[],3,FALSE),"")</f>
        <v>0</v>
      </c>
      <c r="Q28" s="304">
        <f t="shared" ca="1" si="6"/>
        <v>38.700000000000003</v>
      </c>
      <c r="R28" s="144"/>
      <c r="S28" s="149"/>
      <c r="T28" s="150"/>
      <c r="W28" s="230">
        <f t="shared" si="7"/>
        <v>1566</v>
      </c>
      <c r="X28" s="228" t="str">
        <f t="shared" si="8"/>
        <v>PICON BIERE</v>
      </c>
      <c r="Y28" s="238"/>
      <c r="Z28" s="238"/>
      <c r="AA28" s="239"/>
      <c r="AB28" s="226" t="str">
        <f t="shared" si="9"/>
        <v>BT</v>
      </c>
      <c r="AC28" s="231">
        <f t="shared" ca="1" si="10"/>
        <v>6</v>
      </c>
      <c r="AD28" s="231">
        <f t="shared" ca="1" si="11"/>
        <v>100</v>
      </c>
      <c r="AE28" s="232">
        <f t="shared" ca="1" si="12"/>
        <v>18</v>
      </c>
      <c r="AF28" s="227">
        <f t="shared" ca="1" si="13"/>
        <v>1</v>
      </c>
      <c r="AG28" s="233">
        <f t="shared" ca="1" si="14"/>
        <v>9.8770491803278695</v>
      </c>
      <c r="AH28" s="224"/>
      <c r="AI28" s="225"/>
      <c r="AJ28" s="225"/>
      <c r="AK28" s="235">
        <f t="shared" ca="1" si="17"/>
        <v>9.8770491803278695</v>
      </c>
      <c r="AL28" s="237" t="str">
        <f t="shared" si="18"/>
        <v>069</v>
      </c>
      <c r="AP28" s="138">
        <v>26</v>
      </c>
      <c r="AQ28" s="21" t="str">
        <f t="array" aca="1" ref="AQ28" ca="1">IFERROR(INDEX(codFornitura, MATCH(0, COUNTIF($AQ$2:AQ27, codFornitura&amp;"") + IF(codFornitura="",1,0), 0)), "")</f>
        <v/>
      </c>
      <c r="AR28" s="285" t="str">
        <f t="array" aca="1" ref="AR28" ca="1">IFERROR(INDEX(_xlfn._xlws.FILTER(ordiniFornitura,codFornitura=$T$6), MATCH(0, COUNTIF($AR$2:AR27, _xlfn._xlws.FILTER(ordiniFornitura,codFornitura=$T$6)&amp;"") + IF(_xlfn._xlws.FILTER(ordiniFornitura,codFornitura=$T$6)="",1,0), 0)), "")</f>
        <v/>
      </c>
    </row>
    <row r="29" spans="1:44" x14ac:dyDescent="0.35">
      <c r="A29" s="21">
        <v>1699</v>
      </c>
      <c r="B29" t="s">
        <v>12123</v>
      </c>
      <c r="C29" s="21">
        <v>6</v>
      </c>
      <c r="D29" s="21">
        <v>6</v>
      </c>
      <c r="E29" s="291" t="s">
        <v>26946</v>
      </c>
      <c r="F29" s="299" t="str">
        <f t="shared" ca="1" si="0"/>
        <v>L-24-083-00</v>
      </c>
      <c r="G29" s="300">
        <f t="shared" ca="1" si="1"/>
        <v>6</v>
      </c>
      <c r="H29" s="301">
        <f t="shared" ca="1" si="2"/>
        <v>1</v>
      </c>
      <c r="I29" s="318">
        <f t="shared" ca="1" si="3"/>
        <v>35</v>
      </c>
      <c r="J29" s="324">
        <f t="shared" ca="1" si="4"/>
        <v>6.25</v>
      </c>
      <c r="K29" s="325">
        <f>IF(E29="","",IFERROR(VLOOKUP(_xlfn.VALUETOTEXT(E29),vinolux[],6,FALSE),""))</f>
        <v>6.25</v>
      </c>
      <c r="L29" s="324">
        <f>IFERROR(VLOOKUP(A29,ultimoPrezzoItalia[],5,FALSE),"")</f>
        <v>11</v>
      </c>
      <c r="M29" s="304">
        <f t="shared" ca="1" si="5"/>
        <v>11.434426229508198</v>
      </c>
      <c r="N29" s="340">
        <f t="shared" ca="1" si="15"/>
        <v>1</v>
      </c>
      <c r="O29" s="302">
        <f t="shared" si="16"/>
        <v>6</v>
      </c>
      <c r="P29" s="303">
        <f>IFERROR(VLOOKUP(A29,inventarioGeko[],3,FALSE),"")</f>
        <v>12</v>
      </c>
      <c r="Q29" s="304">
        <f t="shared" ca="1" si="6"/>
        <v>37.5</v>
      </c>
      <c r="R29" s="144"/>
      <c r="S29" s="277" t="s">
        <v>31792</v>
      </c>
      <c r="T29" s="150"/>
      <c r="W29" s="230">
        <f t="shared" si="7"/>
        <v>1699</v>
      </c>
      <c r="X29" s="228" t="str">
        <f t="shared" si="8"/>
        <v>SOUTHERN COMFORT</v>
      </c>
      <c r="Y29" s="238"/>
      <c r="Z29" s="238"/>
      <c r="AA29" s="239"/>
      <c r="AB29" s="226" t="str">
        <f t="shared" si="9"/>
        <v>BT</v>
      </c>
      <c r="AC29" s="231">
        <f t="shared" ca="1" si="10"/>
        <v>6</v>
      </c>
      <c r="AD29" s="231">
        <f t="shared" ca="1" si="11"/>
        <v>100</v>
      </c>
      <c r="AE29" s="232">
        <f t="shared" ca="1" si="12"/>
        <v>35</v>
      </c>
      <c r="AF29" s="227">
        <f t="shared" ca="1" si="13"/>
        <v>1</v>
      </c>
      <c r="AG29" s="233">
        <f t="shared" ca="1" si="14"/>
        <v>11.434426229508198</v>
      </c>
      <c r="AH29" s="224"/>
      <c r="AI29" s="225"/>
      <c r="AJ29" s="225"/>
      <c r="AK29" s="235">
        <f t="shared" ca="1" si="17"/>
        <v>11.434426229508198</v>
      </c>
      <c r="AL29" s="237" t="str">
        <f t="shared" si="18"/>
        <v>069</v>
      </c>
      <c r="AP29" s="138">
        <v>27</v>
      </c>
      <c r="AQ29" s="21" t="str">
        <f t="array" aca="1" ref="AQ29" ca="1">IFERROR(INDEX(codFornitura, MATCH(0, COUNTIF($AQ$2:AQ28, codFornitura&amp;"") + IF(codFornitura="",1,0), 0)), "")</f>
        <v/>
      </c>
      <c r="AR29" s="285" t="str">
        <f t="array" aca="1" ref="AR29" ca="1">IFERROR(INDEX(_xlfn._xlws.FILTER(ordiniFornitura,codFornitura=$T$6), MATCH(0, COUNTIF($AR$2:AR28, _xlfn._xlws.FILTER(ordiniFornitura,codFornitura=$T$6)&amp;"") + IF(_xlfn._xlws.FILTER(ordiniFornitura,codFornitura=$T$6)="",1,0), 0)), "")</f>
        <v/>
      </c>
    </row>
    <row r="30" spans="1:44" x14ac:dyDescent="0.35">
      <c r="A30" s="21"/>
      <c r="B30" t="s">
        <v>12657</v>
      </c>
      <c r="C30" s="21">
        <v>6</v>
      </c>
      <c r="D30" s="21">
        <v>6</v>
      </c>
      <c r="E30" s="291"/>
      <c r="F30" s="299" t="str">
        <f t="shared" ca="1" si="0"/>
        <v>L-60-808-00</v>
      </c>
      <c r="G30" s="300">
        <f t="shared" ca="1" si="1"/>
        <v>6</v>
      </c>
      <c r="H30" s="301">
        <f t="shared" ca="1" si="2"/>
        <v>0.7</v>
      </c>
      <c r="I30" s="318">
        <f t="shared" ca="1" si="3"/>
        <v>37.5</v>
      </c>
      <c r="J30" s="324">
        <f t="shared" ca="1" si="4"/>
        <v>9.25</v>
      </c>
      <c r="K30" s="325" t="str">
        <f>IF(E30="","",IFERROR(VLOOKUP(_xlfn.VALUETOTEXT(E30),vinolux[],6,FALSE),""))</f>
        <v/>
      </c>
      <c r="L30" s="324" t="str">
        <f>IFERROR(VLOOKUP(A30,ultimoPrezzoItalia[],5,FALSE),"")</f>
        <v/>
      </c>
      <c r="M30" s="304">
        <f t="shared" ca="1" si="5"/>
        <v>13.524590163934427</v>
      </c>
      <c r="N30" s="340">
        <f t="shared" ca="1" si="15"/>
        <v>1</v>
      </c>
      <c r="O30" s="302">
        <f t="shared" si="16"/>
        <v>6</v>
      </c>
      <c r="P30" s="303" t="str">
        <f>IFERROR(VLOOKUP(A30,inventarioGeko[],3,FALSE),"")</f>
        <v/>
      </c>
      <c r="Q30" s="304">
        <f t="shared" ca="1" si="6"/>
        <v>55.5</v>
      </c>
      <c r="R30" s="144"/>
      <c r="S30" s="149" t="str">
        <f>IFERROR(VLOOKUP(A29,ultimoPrezzoItalia[],4,FALSE),"")</f>
        <v>TIMOSSI COMMERCIALE  SPA</v>
      </c>
      <c r="T30" s="150"/>
      <c r="W30" s="230" t="str">
        <f t="shared" si="7"/>
        <v/>
      </c>
      <c r="X30" s="228" t="str">
        <f t="shared" si="8"/>
        <v>TENJAKU GIN</v>
      </c>
      <c r="Y30" s="238"/>
      <c r="Z30" s="238"/>
      <c r="AA30" s="239"/>
      <c r="AB30" s="226" t="str">
        <f t="shared" si="9"/>
        <v>BT</v>
      </c>
      <c r="AC30" s="231">
        <f t="shared" ca="1" si="10"/>
        <v>6</v>
      </c>
      <c r="AD30" s="231">
        <f t="shared" ca="1" si="11"/>
        <v>70</v>
      </c>
      <c r="AE30" s="232">
        <f t="shared" ca="1" si="12"/>
        <v>37.5</v>
      </c>
      <c r="AF30" s="227">
        <f t="shared" ca="1" si="13"/>
        <v>1</v>
      </c>
      <c r="AG30" s="233">
        <f t="shared" ca="1" si="14"/>
        <v>13.524590163934427</v>
      </c>
      <c r="AH30" s="224"/>
      <c r="AI30" s="225"/>
      <c r="AJ30" s="225"/>
      <c r="AK30" s="235">
        <f t="shared" ca="1" si="17"/>
        <v>13.524590163934427</v>
      </c>
      <c r="AL30" s="237" t="str">
        <f t="shared" si="18"/>
        <v>069</v>
      </c>
      <c r="AP30" s="138">
        <v>28</v>
      </c>
      <c r="AQ30" s="21" t="str">
        <f t="array" aca="1" ref="AQ30" ca="1">IFERROR(INDEX(codFornitura, MATCH(0, COUNTIF($AQ$2:AQ29, codFornitura&amp;"") + IF(codFornitura="",1,0), 0)), "")</f>
        <v/>
      </c>
      <c r="AR30" s="285" t="str">
        <f t="array" aca="1" ref="AR30" ca="1">IFERROR(INDEX(_xlfn._xlws.FILTER(ordiniFornitura,codFornitura=$T$6), MATCH(0, COUNTIF($AR$2:AR29, _xlfn._xlws.FILTER(ordiniFornitura,codFornitura=$T$6)&amp;"") + IF(_xlfn._xlws.FILTER(ordiniFornitura,codFornitura=$T$6)="",1,0), 0)), "")</f>
        <v/>
      </c>
    </row>
    <row r="31" spans="1:44" x14ac:dyDescent="0.35">
      <c r="A31" s="21"/>
      <c r="C31" s="21"/>
      <c r="D31" s="21"/>
      <c r="E31" s="291"/>
      <c r="F31" s="299" t="str">
        <f t="shared" ca="1" si="0"/>
        <v/>
      </c>
      <c r="G31" s="300" t="str">
        <f t="shared" si="1"/>
        <v/>
      </c>
      <c r="H31" s="301" t="str">
        <f t="shared" si="2"/>
        <v/>
      </c>
      <c r="I31" s="318" t="str">
        <f t="shared" si="3"/>
        <v/>
      </c>
      <c r="J31" s="324" t="str">
        <f t="shared" si="4"/>
        <v/>
      </c>
      <c r="K31" s="325" t="str">
        <f>IF(E31="","",IFERROR(VLOOKUP(_xlfn.VALUETOTEXT(E31),vinolux[],6,FALSE),""))</f>
        <v/>
      </c>
      <c r="L31" s="324" t="str">
        <f>IFERROR(VLOOKUP(A31,ultimoPrezzoItalia[],5,FALSE),"")</f>
        <v/>
      </c>
      <c r="M31" s="304" t="str">
        <f t="shared" ca="1" si="5"/>
        <v/>
      </c>
      <c r="N31" s="340" t="str">
        <f t="shared" si="15"/>
        <v/>
      </c>
      <c r="O31" s="302" t="str">
        <f t="shared" si="16"/>
        <v/>
      </c>
      <c r="P31" s="303" t="str">
        <f>IFERROR(VLOOKUP(A31,inventarioGeko[],3,FALSE),"")</f>
        <v/>
      </c>
      <c r="Q31" s="304" t="str">
        <f t="shared" si="6"/>
        <v/>
      </c>
      <c r="R31" s="144"/>
      <c r="S31" s="277" t="s">
        <v>31787</v>
      </c>
      <c r="T31" s="150"/>
      <c r="W31" s="230" t="str">
        <f t="shared" si="7"/>
        <v/>
      </c>
      <c r="X31" s="228" t="str">
        <f t="shared" si="8"/>
        <v/>
      </c>
      <c r="Y31" s="238"/>
      <c r="Z31" s="238"/>
      <c r="AA31" s="239"/>
      <c r="AB31" s="226" t="str">
        <f t="shared" si="9"/>
        <v/>
      </c>
      <c r="AC31" s="231" t="str">
        <f t="shared" si="10"/>
        <v/>
      </c>
      <c r="AD31" s="231" t="str">
        <f t="shared" si="11"/>
        <v/>
      </c>
      <c r="AE31" s="232" t="str">
        <f t="shared" si="12"/>
        <v/>
      </c>
      <c r="AF31" s="227" t="str">
        <f t="shared" si="13"/>
        <v/>
      </c>
      <c r="AG31" s="233" t="str">
        <f t="shared" si="14"/>
        <v/>
      </c>
      <c r="AH31" s="224"/>
      <c r="AI31" s="225"/>
      <c r="AJ31" s="225"/>
      <c r="AK31" s="235" t="str">
        <f t="shared" si="17"/>
        <v/>
      </c>
      <c r="AL31" s="237" t="str">
        <f t="shared" si="18"/>
        <v/>
      </c>
      <c r="AP31" s="138">
        <v>29</v>
      </c>
      <c r="AQ31" s="21" t="str">
        <f t="array" aca="1" ref="AQ31" ca="1">IFERROR(INDEX(codFornitura, MATCH(0, COUNTIF($AQ$2:AQ30, codFornitura&amp;"") + IF(codFornitura="",1,0), 0)), "")</f>
        <v/>
      </c>
      <c r="AR31" s="285" t="str">
        <f t="array" aca="1" ref="AR31" ca="1">IFERROR(INDEX(_xlfn._xlws.FILTER(ordiniFornitura,codFornitura=$T$6), MATCH(0, COUNTIF($AR$2:AR30, _xlfn._xlws.FILTER(ordiniFornitura,codFornitura=$T$6)&amp;"") + IF(_xlfn._xlws.FILTER(ordiniFornitura,codFornitura=$T$6)="",1,0), 0)), "")</f>
        <v/>
      </c>
    </row>
    <row r="32" spans="1:44" x14ac:dyDescent="0.35">
      <c r="A32" s="21"/>
      <c r="C32" s="21"/>
      <c r="D32" s="21"/>
      <c r="E32" s="291"/>
      <c r="F32" s="299" t="str">
        <f t="shared" ca="1" si="0"/>
        <v/>
      </c>
      <c r="G32" s="300" t="str">
        <f t="shared" si="1"/>
        <v/>
      </c>
      <c r="H32" s="301" t="str">
        <f t="shared" si="2"/>
        <v/>
      </c>
      <c r="I32" s="318" t="str">
        <f t="shared" si="3"/>
        <v/>
      </c>
      <c r="J32" s="324" t="str">
        <f t="shared" si="4"/>
        <v/>
      </c>
      <c r="K32" s="325" t="str">
        <f>IF(E32="","",IFERROR(VLOOKUP(_xlfn.VALUETOTEXT(E32),vinolux[],6,FALSE),""))</f>
        <v/>
      </c>
      <c r="L32" s="324" t="str">
        <f>IFERROR(VLOOKUP(A32,ultimoPrezzoItalia[],5,FALSE),"")</f>
        <v/>
      </c>
      <c r="M32" s="304" t="str">
        <f t="shared" ca="1" si="5"/>
        <v/>
      </c>
      <c r="N32" s="340" t="str">
        <f t="shared" si="15"/>
        <v/>
      </c>
      <c r="O32" s="302" t="str">
        <f t="shared" si="16"/>
        <v/>
      </c>
      <c r="P32" s="303" t="str">
        <f>IFERROR(VLOOKUP(A32,inventarioGeko[],3,FALSE),"")</f>
        <v/>
      </c>
      <c r="Q32" s="304" t="str">
        <f t="shared" si="6"/>
        <v/>
      </c>
      <c r="R32" s="144"/>
      <c r="S32" s="149"/>
      <c r="T32" s="150"/>
      <c r="W32" s="230" t="str">
        <f t="shared" si="7"/>
        <v/>
      </c>
      <c r="X32" s="228" t="str">
        <f t="shared" si="8"/>
        <v/>
      </c>
      <c r="Y32" s="238"/>
      <c r="Z32" s="238"/>
      <c r="AA32" s="239"/>
      <c r="AB32" s="226" t="str">
        <f t="shared" si="9"/>
        <v/>
      </c>
      <c r="AC32" s="231" t="str">
        <f t="shared" si="10"/>
        <v/>
      </c>
      <c r="AD32" s="231" t="str">
        <f t="shared" si="11"/>
        <v/>
      </c>
      <c r="AE32" s="232" t="str">
        <f t="shared" si="12"/>
        <v/>
      </c>
      <c r="AF32" s="227" t="str">
        <f t="shared" si="13"/>
        <v/>
      </c>
      <c r="AG32" s="233" t="str">
        <f t="shared" si="14"/>
        <v/>
      </c>
      <c r="AH32" s="224"/>
      <c r="AI32" s="225"/>
      <c r="AJ32" s="225"/>
      <c r="AK32" s="235" t="str">
        <f t="shared" si="17"/>
        <v/>
      </c>
      <c r="AL32" s="237" t="str">
        <f t="shared" si="18"/>
        <v/>
      </c>
      <c r="AP32" s="138">
        <v>30</v>
      </c>
      <c r="AQ32" s="21" t="str">
        <f t="array" aca="1" ref="AQ32" ca="1">IFERROR(INDEX(codFornitura, MATCH(0, COUNTIF($AQ$2:AQ31, codFornitura&amp;"") + IF(codFornitura="",1,0), 0)), "")</f>
        <v/>
      </c>
      <c r="AR32" s="285" t="str">
        <f t="array" aca="1" ref="AR32" ca="1">IFERROR(INDEX(_xlfn._xlws.FILTER(ordiniFornitura,codFornitura=$T$6), MATCH(0, COUNTIF($AR$2:AR31, _xlfn._xlws.FILTER(ordiniFornitura,codFornitura=$T$6)&amp;"") + IF(_xlfn._xlws.FILTER(ordiniFornitura,codFornitura=$T$6)="",1,0), 0)), "")</f>
        <v/>
      </c>
    </row>
    <row r="33" spans="1:44" x14ac:dyDescent="0.35">
      <c r="A33" s="21"/>
      <c r="C33" s="21"/>
      <c r="D33" s="21"/>
      <c r="E33" s="291"/>
      <c r="F33" s="299" t="str">
        <f t="shared" ca="1" si="0"/>
        <v/>
      </c>
      <c r="G33" s="300" t="str">
        <f t="shared" si="1"/>
        <v/>
      </c>
      <c r="H33" s="301" t="str">
        <f t="shared" si="2"/>
        <v/>
      </c>
      <c r="I33" s="318" t="str">
        <f t="shared" si="3"/>
        <v/>
      </c>
      <c r="J33" s="324" t="str">
        <f t="shared" si="4"/>
        <v/>
      </c>
      <c r="K33" s="325" t="str">
        <f>IF(E33="","",IFERROR(VLOOKUP(_xlfn.VALUETOTEXT(E33),vinolux[],6,FALSE),""))</f>
        <v/>
      </c>
      <c r="L33" s="324" t="str">
        <f>IFERROR(VLOOKUP(A33,ultimoPrezzoItalia[],5,FALSE),"")</f>
        <v/>
      </c>
      <c r="M33" s="304" t="str">
        <f t="shared" ca="1" si="5"/>
        <v/>
      </c>
      <c r="N33" s="340" t="str">
        <f t="shared" si="15"/>
        <v/>
      </c>
      <c r="O33" s="302" t="str">
        <f t="shared" si="16"/>
        <v/>
      </c>
      <c r="P33" s="303" t="str">
        <f>IFERROR(VLOOKUP(A33,inventarioGeko[],3,FALSE),"")</f>
        <v/>
      </c>
      <c r="Q33" s="304" t="str">
        <f t="shared" si="6"/>
        <v/>
      </c>
      <c r="R33" s="144"/>
      <c r="S33" s="149"/>
      <c r="T33" s="150"/>
      <c r="W33" s="230" t="str">
        <f t="shared" si="7"/>
        <v/>
      </c>
      <c r="X33" s="228" t="str">
        <f t="shared" si="8"/>
        <v/>
      </c>
      <c r="Y33" s="238"/>
      <c r="Z33" s="238"/>
      <c r="AA33" s="239"/>
      <c r="AB33" s="226" t="str">
        <f t="shared" si="9"/>
        <v/>
      </c>
      <c r="AC33" s="231" t="str">
        <f t="shared" si="10"/>
        <v/>
      </c>
      <c r="AD33" s="231" t="str">
        <f t="shared" si="11"/>
        <v/>
      </c>
      <c r="AE33" s="232" t="str">
        <f t="shared" si="12"/>
        <v/>
      </c>
      <c r="AF33" s="227" t="str">
        <f t="shared" si="13"/>
        <v/>
      </c>
      <c r="AG33" s="233" t="str">
        <f t="shared" si="14"/>
        <v/>
      </c>
      <c r="AH33" s="224"/>
      <c r="AI33" s="225"/>
      <c r="AJ33" s="225"/>
      <c r="AK33" s="235" t="str">
        <f t="shared" si="17"/>
        <v/>
      </c>
      <c r="AL33" s="237" t="str">
        <f t="shared" si="18"/>
        <v/>
      </c>
      <c r="AP33" s="138">
        <v>31</v>
      </c>
      <c r="AQ33" s="21" t="str">
        <f t="array" aca="1" ref="AQ33" ca="1">IFERROR(INDEX(codFornitura, MATCH(0, COUNTIF($AQ$2:AQ32, codFornitura&amp;"") + IF(codFornitura="",1,0), 0)), "")</f>
        <v/>
      </c>
      <c r="AR33" s="285" t="str">
        <f t="array" aca="1" ref="AR33" ca="1">IFERROR(INDEX(_xlfn._xlws.FILTER(ordiniFornitura,codFornitura=$T$6), MATCH(0, COUNTIF($AR$2:AR32, _xlfn._xlws.FILTER(ordiniFornitura,codFornitura=$T$6)&amp;"") + IF(_xlfn._xlws.FILTER(ordiniFornitura,codFornitura=$T$6)="",1,0), 0)), "")</f>
        <v/>
      </c>
    </row>
    <row r="34" spans="1:44" x14ac:dyDescent="0.35">
      <c r="A34" s="257"/>
      <c r="B34" s="128"/>
      <c r="C34" s="159"/>
      <c r="D34" s="131"/>
      <c r="E34" s="273"/>
      <c r="F34" s="299" t="str">
        <f t="shared" ca="1" si="0"/>
        <v/>
      </c>
      <c r="G34" s="300" t="str">
        <f t="shared" si="1"/>
        <v/>
      </c>
      <c r="H34" s="301" t="str">
        <f t="shared" si="2"/>
        <v/>
      </c>
      <c r="I34" s="318" t="str">
        <f t="shared" si="3"/>
        <v/>
      </c>
      <c r="J34" s="324" t="str">
        <f t="shared" si="4"/>
        <v/>
      </c>
      <c r="K34" s="325" t="str">
        <f>IF(E34="","",IFERROR(VLOOKUP(_xlfn.VALUETOTEXT(E34),vinolux[],6,FALSE),""))</f>
        <v/>
      </c>
      <c r="L34" s="324" t="str">
        <f>IFERROR(VLOOKUP(A34,ultimoPrezzoItalia[],5,FALSE),"")</f>
        <v/>
      </c>
      <c r="M34" s="304" t="str">
        <f t="shared" ca="1" si="5"/>
        <v/>
      </c>
      <c r="N34" s="340" t="str">
        <f t="shared" si="15"/>
        <v/>
      </c>
      <c r="O34" s="302" t="str">
        <f t="shared" si="16"/>
        <v/>
      </c>
      <c r="P34" s="303" t="str">
        <f>IFERROR(VLOOKUP(A34,inventarioGeko[],3,FALSE),"")</f>
        <v/>
      </c>
      <c r="Q34" s="304" t="str">
        <f t="shared" si="6"/>
        <v/>
      </c>
      <c r="R34" s="144"/>
      <c r="S34" s="149"/>
      <c r="T34" s="150"/>
      <c r="W34" s="230" t="str">
        <f t="shared" si="7"/>
        <v/>
      </c>
      <c r="X34" s="228" t="str">
        <f t="shared" si="8"/>
        <v/>
      </c>
      <c r="Y34" s="238"/>
      <c r="Z34" s="238"/>
      <c r="AA34" s="239"/>
      <c r="AB34" s="226" t="str">
        <f t="shared" si="9"/>
        <v/>
      </c>
      <c r="AC34" s="231" t="str">
        <f t="shared" si="10"/>
        <v/>
      </c>
      <c r="AD34" s="231" t="str">
        <f t="shared" si="11"/>
        <v/>
      </c>
      <c r="AE34" s="232" t="str">
        <f t="shared" si="12"/>
        <v/>
      </c>
      <c r="AF34" s="227" t="str">
        <f t="shared" si="13"/>
        <v/>
      </c>
      <c r="AG34" s="233" t="str">
        <f t="shared" si="14"/>
        <v/>
      </c>
      <c r="AH34" s="224"/>
      <c r="AI34" s="225"/>
      <c r="AJ34" s="225"/>
      <c r="AK34" s="235" t="str">
        <f t="shared" si="17"/>
        <v/>
      </c>
      <c r="AL34" s="237" t="str">
        <f t="shared" si="18"/>
        <v/>
      </c>
      <c r="AP34" s="138">
        <v>32</v>
      </c>
      <c r="AQ34" s="21" t="str">
        <f t="array" aca="1" ref="AQ34" ca="1">IFERROR(INDEX(codFornitura, MATCH(0, COUNTIF($AQ$2:AQ33, codFornitura&amp;"") + IF(codFornitura="",1,0), 0)), "")</f>
        <v/>
      </c>
      <c r="AR34" s="285" t="str">
        <f t="array" aca="1" ref="AR34" ca="1">IFERROR(INDEX(_xlfn._xlws.FILTER(ordiniFornitura,codFornitura=$T$6), MATCH(0, COUNTIF($AR$2:AR33, _xlfn._xlws.FILTER(ordiniFornitura,codFornitura=$T$6)&amp;"") + IF(_xlfn._xlws.FILTER(ordiniFornitura,codFornitura=$T$6)="",1,0), 0)), "")</f>
        <v/>
      </c>
    </row>
    <row r="35" spans="1:44" x14ac:dyDescent="0.35">
      <c r="A35" s="257"/>
      <c r="B35" s="128"/>
      <c r="C35" s="159"/>
      <c r="D35" s="131"/>
      <c r="E35" s="273"/>
      <c r="F35" s="299" t="str">
        <f t="shared" ca="1" si="0"/>
        <v/>
      </c>
      <c r="G35" s="300" t="str">
        <f t="shared" si="1"/>
        <v/>
      </c>
      <c r="H35" s="301" t="str">
        <f t="shared" si="2"/>
        <v/>
      </c>
      <c r="I35" s="318" t="str">
        <f t="shared" si="3"/>
        <v/>
      </c>
      <c r="J35" s="324" t="str">
        <f t="shared" si="4"/>
        <v/>
      </c>
      <c r="K35" s="325" t="str">
        <f>IF(E35="","",IFERROR(VLOOKUP(_xlfn.VALUETOTEXT(E35),vinolux[],6,FALSE),""))</f>
        <v/>
      </c>
      <c r="L35" s="324" t="str">
        <f>IFERROR(VLOOKUP(A35,ultimoPrezzoItalia[],5,FALSE),"")</f>
        <v/>
      </c>
      <c r="M35" s="304" t="str">
        <f t="shared" ca="1" si="5"/>
        <v/>
      </c>
      <c r="N35" s="340" t="str">
        <f t="shared" si="15"/>
        <v/>
      </c>
      <c r="O35" s="302" t="str">
        <f t="shared" si="16"/>
        <v/>
      </c>
      <c r="P35" s="303" t="str">
        <f>IFERROR(VLOOKUP(A35,inventarioGeko[],3,FALSE),"")</f>
        <v/>
      </c>
      <c r="Q35" s="304" t="str">
        <f t="shared" si="6"/>
        <v/>
      </c>
      <c r="R35" s="144"/>
      <c r="S35" s="149"/>
      <c r="T35" s="150"/>
      <c r="W35" s="230" t="str">
        <f t="shared" si="7"/>
        <v/>
      </c>
      <c r="X35" s="228" t="str">
        <f t="shared" si="8"/>
        <v/>
      </c>
      <c r="Y35" s="238"/>
      <c r="Z35" s="238"/>
      <c r="AA35" s="239"/>
      <c r="AB35" s="226" t="str">
        <f t="shared" si="9"/>
        <v/>
      </c>
      <c r="AC35" s="231" t="str">
        <f t="shared" si="10"/>
        <v/>
      </c>
      <c r="AD35" s="231" t="str">
        <f t="shared" si="11"/>
        <v/>
      </c>
      <c r="AE35" s="232" t="str">
        <f t="shared" si="12"/>
        <v/>
      </c>
      <c r="AF35" s="227" t="str">
        <f t="shared" si="13"/>
        <v/>
      </c>
      <c r="AG35" s="233" t="str">
        <f t="shared" si="14"/>
        <v/>
      </c>
      <c r="AH35" s="224"/>
      <c r="AI35" s="225"/>
      <c r="AJ35" s="225"/>
      <c r="AK35" s="235" t="str">
        <f t="shared" si="17"/>
        <v/>
      </c>
      <c r="AL35" s="237" t="str">
        <f t="shared" si="18"/>
        <v/>
      </c>
      <c r="AP35" s="138">
        <v>33</v>
      </c>
      <c r="AQ35" s="21" t="str">
        <f t="array" aca="1" ref="AQ35" ca="1">IFERROR(INDEX(codFornitura, MATCH(0, COUNTIF($AQ$2:AQ34, codFornitura&amp;"") + IF(codFornitura="",1,0), 0)), "")</f>
        <v/>
      </c>
      <c r="AR35" s="285" t="str">
        <f t="array" aca="1" ref="AR35" ca="1">IFERROR(INDEX(_xlfn._xlws.FILTER(ordiniFornitura,codFornitura=$T$6), MATCH(0, COUNTIF($AR$2:AR34, _xlfn._xlws.FILTER(ordiniFornitura,codFornitura=$T$6)&amp;"") + IF(_xlfn._xlws.FILTER(ordiniFornitura,codFornitura=$T$6)="",1,0), 0)), "")</f>
        <v/>
      </c>
    </row>
    <row r="36" spans="1:44" x14ac:dyDescent="0.35">
      <c r="A36" s="257"/>
      <c r="B36" s="128"/>
      <c r="C36" s="159"/>
      <c r="D36" s="131"/>
      <c r="E36" s="273"/>
      <c r="F36" s="299" t="str">
        <f t="shared" ca="1" si="0"/>
        <v/>
      </c>
      <c r="G36" s="300" t="str">
        <f t="shared" si="1"/>
        <v/>
      </c>
      <c r="H36" s="301" t="str">
        <f t="shared" si="2"/>
        <v/>
      </c>
      <c r="I36" s="318" t="str">
        <f t="shared" si="3"/>
        <v/>
      </c>
      <c r="J36" s="324" t="str">
        <f t="shared" si="4"/>
        <v/>
      </c>
      <c r="K36" s="325" t="str">
        <f>IF(E36="","",IFERROR(VLOOKUP(_xlfn.VALUETOTEXT(E36),vinolux[],6,FALSE),""))</f>
        <v/>
      </c>
      <c r="L36" s="324" t="str">
        <f>IFERROR(VLOOKUP(A36,ultimoPrezzoItalia[],5,FALSE),"")</f>
        <v/>
      </c>
      <c r="M36" s="304" t="str">
        <f t="shared" ca="1" si="5"/>
        <v/>
      </c>
      <c r="N36" s="340" t="str">
        <f t="shared" si="15"/>
        <v/>
      </c>
      <c r="O36" s="302" t="str">
        <f t="shared" si="16"/>
        <v/>
      </c>
      <c r="P36" s="303" t="str">
        <f>IFERROR(VLOOKUP(A36,inventarioGeko[],3,FALSE),"")</f>
        <v/>
      </c>
      <c r="Q36" s="304" t="str">
        <f t="shared" si="6"/>
        <v/>
      </c>
      <c r="R36" s="144"/>
      <c r="S36" s="149"/>
      <c r="T36" s="150"/>
      <c r="W36" s="230" t="str">
        <f t="shared" si="7"/>
        <v/>
      </c>
      <c r="X36" s="228" t="str">
        <f t="shared" si="8"/>
        <v/>
      </c>
      <c r="Y36" s="238"/>
      <c r="Z36" s="238"/>
      <c r="AA36" s="239"/>
      <c r="AB36" s="226" t="str">
        <f t="shared" si="9"/>
        <v/>
      </c>
      <c r="AC36" s="231" t="str">
        <f t="shared" si="10"/>
        <v/>
      </c>
      <c r="AD36" s="231" t="str">
        <f t="shared" si="11"/>
        <v/>
      </c>
      <c r="AE36" s="232" t="str">
        <f t="shared" si="12"/>
        <v/>
      </c>
      <c r="AF36" s="227" t="str">
        <f t="shared" si="13"/>
        <v/>
      </c>
      <c r="AG36" s="233" t="str">
        <f t="shared" si="14"/>
        <v/>
      </c>
      <c r="AH36" s="224"/>
      <c r="AI36" s="225"/>
      <c r="AJ36" s="225"/>
      <c r="AK36" s="235" t="str">
        <f t="shared" si="17"/>
        <v/>
      </c>
      <c r="AL36" s="237" t="str">
        <f t="shared" si="18"/>
        <v/>
      </c>
      <c r="AP36" s="138">
        <v>34</v>
      </c>
      <c r="AQ36" s="21" t="str">
        <f t="array" aca="1" ref="AQ36" ca="1">IFERROR(INDEX(codFornitura, MATCH(0, COUNTIF($AQ$2:AQ35, codFornitura&amp;"") + IF(codFornitura="",1,0), 0)), "")</f>
        <v/>
      </c>
      <c r="AR36" s="285" t="str">
        <f t="array" aca="1" ref="AR36" ca="1">IFERROR(INDEX(_xlfn._xlws.FILTER(ordiniFornitura,codFornitura=$T$6), MATCH(0, COUNTIF($AR$2:AR35, _xlfn._xlws.FILTER(ordiniFornitura,codFornitura=$T$6)&amp;"") + IF(_xlfn._xlws.FILTER(ordiniFornitura,codFornitura=$T$6)="",1,0), 0)), "")</f>
        <v/>
      </c>
    </row>
    <row r="37" spans="1:44" x14ac:dyDescent="0.35">
      <c r="A37" s="257"/>
      <c r="B37" s="128"/>
      <c r="C37" s="159"/>
      <c r="D37" s="131"/>
      <c r="E37" s="273"/>
      <c r="F37" s="299" t="str">
        <f t="shared" ca="1" si="0"/>
        <v/>
      </c>
      <c r="G37" s="300" t="str">
        <f t="shared" si="1"/>
        <v/>
      </c>
      <c r="H37" s="301" t="str">
        <f t="shared" si="2"/>
        <v/>
      </c>
      <c r="I37" s="318" t="str">
        <f t="shared" si="3"/>
        <v/>
      </c>
      <c r="J37" s="324" t="str">
        <f t="shared" si="4"/>
        <v/>
      </c>
      <c r="K37" s="325" t="str">
        <f>IF(E37="","",IFERROR(VLOOKUP(_xlfn.VALUETOTEXT(E37),vinolux[],6,FALSE),""))</f>
        <v/>
      </c>
      <c r="L37" s="324" t="str">
        <f>IFERROR(VLOOKUP(A37,ultimoPrezzoItalia[],5,FALSE),"")</f>
        <v/>
      </c>
      <c r="M37" s="304" t="str">
        <f t="shared" ca="1" si="5"/>
        <v/>
      </c>
      <c r="N37" s="340" t="str">
        <f t="shared" si="15"/>
        <v/>
      </c>
      <c r="O37" s="302" t="str">
        <f t="shared" si="16"/>
        <v/>
      </c>
      <c r="P37" s="303" t="str">
        <f>IFERROR(VLOOKUP(A37,inventarioGeko[],3,FALSE),"")</f>
        <v/>
      </c>
      <c r="Q37" s="304" t="str">
        <f t="shared" si="6"/>
        <v/>
      </c>
      <c r="R37" s="144"/>
      <c r="S37" s="149"/>
      <c r="T37" s="150"/>
      <c r="W37" s="230" t="str">
        <f t="shared" si="7"/>
        <v/>
      </c>
      <c r="X37" s="228" t="str">
        <f t="shared" si="8"/>
        <v/>
      </c>
      <c r="Y37" s="238"/>
      <c r="Z37" s="238"/>
      <c r="AA37" s="239"/>
      <c r="AB37" s="226" t="str">
        <f t="shared" si="9"/>
        <v/>
      </c>
      <c r="AC37" s="231" t="str">
        <f t="shared" si="10"/>
        <v/>
      </c>
      <c r="AD37" s="231" t="str">
        <f t="shared" si="11"/>
        <v/>
      </c>
      <c r="AE37" s="232" t="str">
        <f t="shared" si="12"/>
        <v/>
      </c>
      <c r="AF37" s="227" t="str">
        <f t="shared" si="13"/>
        <v/>
      </c>
      <c r="AG37" s="233" t="str">
        <f t="shared" si="14"/>
        <v/>
      </c>
      <c r="AH37" s="224"/>
      <c r="AI37" s="225"/>
      <c r="AJ37" s="225"/>
      <c r="AK37" s="235" t="str">
        <f t="shared" si="17"/>
        <v/>
      </c>
      <c r="AL37" s="237" t="str">
        <f t="shared" si="18"/>
        <v/>
      </c>
      <c r="AP37" s="138">
        <v>35</v>
      </c>
      <c r="AQ37" s="21" t="str">
        <f t="array" aca="1" ref="AQ37" ca="1">IFERROR(INDEX(codFornitura, MATCH(0, COUNTIF($AQ$2:AQ36, codFornitura&amp;"") + IF(codFornitura="",1,0), 0)), "")</f>
        <v/>
      </c>
      <c r="AR37" s="285" t="str">
        <f t="array" aca="1" ref="AR37" ca="1">IFERROR(INDEX(_xlfn._xlws.FILTER(ordiniFornitura,codFornitura=$T$6), MATCH(0, COUNTIF($AR$2:AR36, _xlfn._xlws.FILTER(ordiniFornitura,codFornitura=$T$6)&amp;"") + IF(_xlfn._xlws.FILTER(ordiniFornitura,codFornitura=$T$6)="",1,0), 0)), "")</f>
        <v/>
      </c>
    </row>
    <row r="38" spans="1:44" x14ac:dyDescent="0.35">
      <c r="A38" s="257"/>
      <c r="B38" s="128"/>
      <c r="C38" s="159"/>
      <c r="D38" s="131"/>
      <c r="E38" s="273"/>
      <c r="F38" s="299" t="str">
        <f t="shared" ca="1" si="0"/>
        <v/>
      </c>
      <c r="G38" s="300" t="str">
        <f t="shared" si="1"/>
        <v/>
      </c>
      <c r="H38" s="301" t="str">
        <f t="shared" si="2"/>
        <v/>
      </c>
      <c r="I38" s="318" t="str">
        <f t="shared" si="3"/>
        <v/>
      </c>
      <c r="J38" s="324" t="str">
        <f t="shared" si="4"/>
        <v/>
      </c>
      <c r="K38" s="325" t="str">
        <f>IF(E38="","",IFERROR(VLOOKUP(_xlfn.VALUETOTEXT(E38),vinolux[],6,FALSE),""))</f>
        <v/>
      </c>
      <c r="L38" s="324" t="str">
        <f>IFERROR(VLOOKUP(A38,ultimoPrezzoItalia[],5,FALSE),"")</f>
        <v/>
      </c>
      <c r="M38" s="304" t="str">
        <f t="shared" ca="1" si="5"/>
        <v/>
      </c>
      <c r="N38" s="340" t="str">
        <f t="shared" si="15"/>
        <v/>
      </c>
      <c r="O38" s="302" t="str">
        <f t="shared" si="16"/>
        <v/>
      </c>
      <c r="P38" s="303" t="str">
        <f>IFERROR(VLOOKUP(A38,inventarioGeko[],3,FALSE),"")</f>
        <v/>
      </c>
      <c r="Q38" s="304" t="str">
        <f t="shared" si="6"/>
        <v/>
      </c>
      <c r="R38" s="144"/>
      <c r="S38" s="149"/>
      <c r="T38" s="150"/>
      <c r="W38" s="230" t="str">
        <f t="shared" si="7"/>
        <v/>
      </c>
      <c r="X38" s="228" t="str">
        <f t="shared" si="8"/>
        <v/>
      </c>
      <c r="Y38" s="238"/>
      <c r="Z38" s="238"/>
      <c r="AA38" s="239"/>
      <c r="AB38" s="226" t="str">
        <f t="shared" si="9"/>
        <v/>
      </c>
      <c r="AC38" s="231" t="str">
        <f t="shared" si="10"/>
        <v/>
      </c>
      <c r="AD38" s="231" t="str">
        <f t="shared" si="11"/>
        <v/>
      </c>
      <c r="AE38" s="232" t="str">
        <f t="shared" si="12"/>
        <v/>
      </c>
      <c r="AF38" s="227" t="str">
        <f t="shared" si="13"/>
        <v/>
      </c>
      <c r="AG38" s="233" t="str">
        <f t="shared" si="14"/>
        <v/>
      </c>
      <c r="AH38" s="224"/>
      <c r="AI38" s="225"/>
      <c r="AJ38" s="225"/>
      <c r="AK38" s="235" t="str">
        <f t="shared" si="17"/>
        <v/>
      </c>
      <c r="AL38" s="237" t="str">
        <f t="shared" si="18"/>
        <v/>
      </c>
      <c r="AP38" s="138">
        <v>36</v>
      </c>
      <c r="AQ38" s="21" t="str">
        <f t="array" aca="1" ref="AQ38" ca="1">IFERROR(INDEX(codFornitura, MATCH(0, COUNTIF($AQ$2:AQ37, codFornitura&amp;"") + IF(codFornitura="",1,0), 0)), "")</f>
        <v/>
      </c>
      <c r="AR38" s="285" t="str">
        <f t="array" aca="1" ref="AR38" ca="1">IFERROR(INDEX(_xlfn._xlws.FILTER(ordiniFornitura,codFornitura=$T$6), MATCH(0, COUNTIF($AR$2:AR37, _xlfn._xlws.FILTER(ordiniFornitura,codFornitura=$T$6)&amp;"") + IF(_xlfn._xlws.FILTER(ordiniFornitura,codFornitura=$T$6)="",1,0), 0)), "")</f>
        <v/>
      </c>
    </row>
    <row r="39" spans="1:44" x14ac:dyDescent="0.35">
      <c r="A39" s="257"/>
      <c r="B39" s="128"/>
      <c r="C39" s="159"/>
      <c r="D39" s="131"/>
      <c r="E39" s="273"/>
      <c r="F39" s="299" t="str">
        <f t="shared" ca="1" si="0"/>
        <v/>
      </c>
      <c r="G39" s="300" t="str">
        <f t="shared" si="1"/>
        <v/>
      </c>
      <c r="H39" s="301" t="str">
        <f t="shared" si="2"/>
        <v/>
      </c>
      <c r="I39" s="318" t="str">
        <f t="shared" si="3"/>
        <v/>
      </c>
      <c r="J39" s="324" t="str">
        <f t="shared" si="4"/>
        <v/>
      </c>
      <c r="K39" s="325" t="str">
        <f>IF(E39="","",IFERROR(VLOOKUP(_xlfn.VALUETOTEXT(E39),vinolux[],6,FALSE),""))</f>
        <v/>
      </c>
      <c r="L39" s="324" t="str">
        <f>IFERROR(VLOOKUP(A39,ultimoPrezzoItalia[],5,FALSE),"")</f>
        <v/>
      </c>
      <c r="M39" s="304" t="str">
        <f t="shared" ca="1" si="5"/>
        <v/>
      </c>
      <c r="N39" s="340" t="str">
        <f t="shared" si="15"/>
        <v/>
      </c>
      <c r="O39" s="302" t="str">
        <f t="shared" si="16"/>
        <v/>
      </c>
      <c r="P39" s="303" t="str">
        <f>IFERROR(VLOOKUP(A39,inventarioGeko[],3,FALSE),"")</f>
        <v/>
      </c>
      <c r="Q39" s="304" t="str">
        <f t="shared" si="6"/>
        <v/>
      </c>
      <c r="R39" s="144"/>
      <c r="S39" s="149"/>
      <c r="T39" s="150"/>
      <c r="W39" s="230" t="str">
        <f t="shared" si="7"/>
        <v/>
      </c>
      <c r="X39" s="228" t="str">
        <f t="shared" si="8"/>
        <v/>
      </c>
      <c r="Y39" s="238"/>
      <c r="Z39" s="238"/>
      <c r="AA39" s="239"/>
      <c r="AB39" s="226" t="str">
        <f t="shared" si="9"/>
        <v/>
      </c>
      <c r="AC39" s="231" t="str">
        <f t="shared" si="10"/>
        <v/>
      </c>
      <c r="AD39" s="231" t="str">
        <f t="shared" si="11"/>
        <v/>
      </c>
      <c r="AE39" s="232" t="str">
        <f t="shared" si="12"/>
        <v/>
      </c>
      <c r="AF39" s="227" t="str">
        <f t="shared" si="13"/>
        <v/>
      </c>
      <c r="AG39" s="233" t="str">
        <f t="shared" si="14"/>
        <v/>
      </c>
      <c r="AH39" s="224"/>
      <c r="AI39" s="225"/>
      <c r="AJ39" s="225"/>
      <c r="AK39" s="235" t="str">
        <f t="shared" si="17"/>
        <v/>
      </c>
      <c r="AL39" s="237" t="str">
        <f t="shared" si="18"/>
        <v/>
      </c>
      <c r="AP39" s="138">
        <v>37</v>
      </c>
      <c r="AQ39" s="21" t="str">
        <f t="array" aca="1" ref="AQ39" ca="1">IFERROR(INDEX(codFornitura, MATCH(0, COUNTIF($AQ$2:AQ38, codFornitura&amp;"") + IF(codFornitura="",1,0), 0)), "")</f>
        <v/>
      </c>
      <c r="AR39" s="285" t="str">
        <f t="array" aca="1" ref="AR39" ca="1">IFERROR(INDEX(_xlfn._xlws.FILTER(ordiniFornitura,codFornitura=$T$6), MATCH(0, COUNTIF($AR$2:AR38, _xlfn._xlws.FILTER(ordiniFornitura,codFornitura=$T$6)&amp;"") + IF(_xlfn._xlws.FILTER(ordiniFornitura,codFornitura=$T$6)="",1,0), 0)), "")</f>
        <v/>
      </c>
    </row>
    <row r="40" spans="1:44" x14ac:dyDescent="0.35">
      <c r="A40" s="257"/>
      <c r="B40" s="128"/>
      <c r="C40" s="159"/>
      <c r="D40" s="131"/>
      <c r="E40" s="273"/>
      <c r="F40" s="299" t="str">
        <f t="shared" ca="1" si="0"/>
        <v/>
      </c>
      <c r="G40" s="300" t="str">
        <f t="shared" si="1"/>
        <v/>
      </c>
      <c r="H40" s="301" t="str">
        <f t="shared" si="2"/>
        <v/>
      </c>
      <c r="I40" s="318" t="str">
        <f t="shared" si="3"/>
        <v/>
      </c>
      <c r="J40" s="324" t="str">
        <f t="shared" si="4"/>
        <v/>
      </c>
      <c r="K40" s="325" t="str">
        <f>IF(E40="","",IFERROR(VLOOKUP(_xlfn.VALUETOTEXT(E40),vinolux[],6,FALSE),""))</f>
        <v/>
      </c>
      <c r="L40" s="324" t="str">
        <f>IFERROR(VLOOKUP(A40,ultimoPrezzoItalia[],5,FALSE),"")</f>
        <v/>
      </c>
      <c r="M40" s="304" t="str">
        <f t="shared" ca="1" si="5"/>
        <v/>
      </c>
      <c r="N40" s="340" t="str">
        <f t="shared" si="15"/>
        <v/>
      </c>
      <c r="O40" s="302" t="str">
        <f t="shared" si="16"/>
        <v/>
      </c>
      <c r="P40" s="303" t="str">
        <f>IFERROR(VLOOKUP(A40,inventarioGeko[],3,FALSE),"")</f>
        <v/>
      </c>
      <c r="Q40" s="304" t="str">
        <f t="shared" si="6"/>
        <v/>
      </c>
      <c r="R40" s="144"/>
      <c r="S40" s="149"/>
      <c r="T40" s="150"/>
      <c r="W40" s="230" t="str">
        <f t="shared" si="7"/>
        <v/>
      </c>
      <c r="X40" s="228" t="str">
        <f t="shared" si="8"/>
        <v/>
      </c>
      <c r="Y40" s="238"/>
      <c r="Z40" s="238"/>
      <c r="AA40" s="239"/>
      <c r="AB40" s="226" t="str">
        <f t="shared" si="9"/>
        <v/>
      </c>
      <c r="AC40" s="231" t="str">
        <f t="shared" si="10"/>
        <v/>
      </c>
      <c r="AD40" s="231" t="str">
        <f t="shared" si="11"/>
        <v/>
      </c>
      <c r="AE40" s="232" t="str">
        <f t="shared" si="12"/>
        <v/>
      </c>
      <c r="AF40" s="227" t="str">
        <f t="shared" si="13"/>
        <v/>
      </c>
      <c r="AG40" s="233" t="str">
        <f t="shared" si="14"/>
        <v/>
      </c>
      <c r="AH40" s="224"/>
      <c r="AI40" s="225"/>
      <c r="AJ40" s="225"/>
      <c r="AK40" s="235" t="str">
        <f t="shared" si="17"/>
        <v/>
      </c>
      <c r="AL40" s="237" t="str">
        <f t="shared" si="18"/>
        <v/>
      </c>
      <c r="AP40" s="138">
        <v>38</v>
      </c>
      <c r="AQ40" s="21" t="str">
        <f t="array" aca="1" ref="AQ40" ca="1">IFERROR(INDEX(codFornitura, MATCH(0, COUNTIF($AQ$2:AQ39, codFornitura&amp;"") + IF(codFornitura="",1,0), 0)), "")</f>
        <v/>
      </c>
      <c r="AR40" s="285" t="str">
        <f t="array" aca="1" ref="AR40" ca="1">IFERROR(INDEX(_xlfn._xlws.FILTER(ordiniFornitura,codFornitura=$T$6), MATCH(0, COUNTIF($AR$2:AR39, _xlfn._xlws.FILTER(ordiniFornitura,codFornitura=$T$6)&amp;"") + IF(_xlfn._xlws.FILTER(ordiniFornitura,codFornitura=$T$6)="",1,0), 0)), "")</f>
        <v/>
      </c>
    </row>
    <row r="41" spans="1:44" x14ac:dyDescent="0.35">
      <c r="A41" s="257"/>
      <c r="B41" s="128"/>
      <c r="C41" s="159"/>
      <c r="D41" s="131"/>
      <c r="E41" s="273"/>
      <c r="F41" s="299" t="str">
        <f t="shared" ca="1" si="0"/>
        <v/>
      </c>
      <c r="G41" s="300" t="str">
        <f t="shared" si="1"/>
        <v/>
      </c>
      <c r="H41" s="301" t="str">
        <f t="shared" si="2"/>
        <v/>
      </c>
      <c r="I41" s="318" t="str">
        <f t="shared" si="3"/>
        <v/>
      </c>
      <c r="J41" s="324" t="str">
        <f t="shared" si="4"/>
        <v/>
      </c>
      <c r="K41" s="325" t="str">
        <f>IF(E41="","",IFERROR(VLOOKUP(_xlfn.VALUETOTEXT(E41),vinolux[],6,FALSE),""))</f>
        <v/>
      </c>
      <c r="L41" s="324" t="str">
        <f>IFERROR(VLOOKUP(A41,ultimoPrezzoItalia[],5,FALSE),"")</f>
        <v/>
      </c>
      <c r="M41" s="304" t="str">
        <f t="shared" ca="1" si="5"/>
        <v/>
      </c>
      <c r="N41" s="340" t="str">
        <f t="shared" si="15"/>
        <v/>
      </c>
      <c r="O41" s="302" t="str">
        <f t="shared" si="16"/>
        <v/>
      </c>
      <c r="P41" s="303" t="str">
        <f>IFERROR(VLOOKUP(A41,inventarioGeko[],3,FALSE),"")</f>
        <v/>
      </c>
      <c r="Q41" s="304" t="str">
        <f t="shared" si="6"/>
        <v/>
      </c>
      <c r="R41" s="144"/>
      <c r="S41" s="149"/>
      <c r="T41" s="150"/>
      <c r="W41" s="230" t="str">
        <f t="shared" si="7"/>
        <v/>
      </c>
      <c r="X41" s="228" t="str">
        <f t="shared" si="8"/>
        <v/>
      </c>
      <c r="Y41" s="238"/>
      <c r="Z41" s="238"/>
      <c r="AA41" s="239"/>
      <c r="AB41" s="226" t="str">
        <f t="shared" si="9"/>
        <v/>
      </c>
      <c r="AC41" s="231" t="str">
        <f t="shared" si="10"/>
        <v/>
      </c>
      <c r="AD41" s="231" t="str">
        <f t="shared" si="11"/>
        <v/>
      </c>
      <c r="AE41" s="232" t="str">
        <f t="shared" si="12"/>
        <v/>
      </c>
      <c r="AF41" s="227" t="str">
        <f t="shared" si="13"/>
        <v/>
      </c>
      <c r="AG41" s="233" t="str">
        <f t="shared" si="14"/>
        <v/>
      </c>
      <c r="AH41" s="224"/>
      <c r="AI41" s="225"/>
      <c r="AJ41" s="225"/>
      <c r="AK41" s="235" t="str">
        <f t="shared" si="17"/>
        <v/>
      </c>
      <c r="AL41" s="237" t="str">
        <f t="shared" si="18"/>
        <v/>
      </c>
      <c r="AP41" s="138">
        <v>39</v>
      </c>
      <c r="AQ41" s="21" t="str">
        <f t="array" aca="1" ref="AQ41" ca="1">IFERROR(INDEX(codFornitura, MATCH(0, COUNTIF($AQ$2:AQ40, codFornitura&amp;"") + IF(codFornitura="",1,0), 0)), "")</f>
        <v/>
      </c>
      <c r="AR41" s="285" t="str">
        <f t="array" aca="1" ref="AR41" ca="1">IFERROR(INDEX(_xlfn._xlws.FILTER(ordiniFornitura,codFornitura=$T$6), MATCH(0, COUNTIF($AR$2:AR40, _xlfn._xlws.FILTER(ordiniFornitura,codFornitura=$T$6)&amp;"") + IF(_xlfn._xlws.FILTER(ordiniFornitura,codFornitura=$T$6)="",1,0), 0)), "")</f>
        <v/>
      </c>
    </row>
    <row r="42" spans="1:44" x14ac:dyDescent="0.35">
      <c r="A42" s="257"/>
      <c r="B42" s="128"/>
      <c r="C42" s="159"/>
      <c r="D42" s="131"/>
      <c r="E42" s="273"/>
      <c r="F42" s="299" t="str">
        <f t="shared" ca="1" si="0"/>
        <v/>
      </c>
      <c r="G42" s="300" t="str">
        <f t="shared" si="1"/>
        <v/>
      </c>
      <c r="H42" s="301" t="str">
        <f t="shared" si="2"/>
        <v/>
      </c>
      <c r="I42" s="318" t="str">
        <f t="shared" si="3"/>
        <v/>
      </c>
      <c r="J42" s="324" t="str">
        <f t="shared" si="4"/>
        <v/>
      </c>
      <c r="K42" s="325" t="str">
        <f>IF(E42="","",IFERROR(VLOOKUP(_xlfn.VALUETOTEXT(E42),vinolux[],6,FALSE),""))</f>
        <v/>
      </c>
      <c r="L42" s="324" t="str">
        <f>IFERROR(VLOOKUP(A42,ultimoPrezzoItalia[],5,FALSE),"")</f>
        <v/>
      </c>
      <c r="M42" s="304" t="str">
        <f t="shared" ca="1" si="5"/>
        <v/>
      </c>
      <c r="N42" s="340" t="str">
        <f t="shared" si="15"/>
        <v/>
      </c>
      <c r="O42" s="302" t="str">
        <f t="shared" si="16"/>
        <v/>
      </c>
      <c r="P42" s="303" t="str">
        <f>IFERROR(VLOOKUP(A42,inventarioGeko[],3,FALSE),"")</f>
        <v/>
      </c>
      <c r="Q42" s="304" t="str">
        <f t="shared" si="6"/>
        <v/>
      </c>
      <c r="R42" s="144"/>
      <c r="S42" s="149"/>
      <c r="T42" s="150"/>
      <c r="W42" s="230" t="str">
        <f t="shared" si="7"/>
        <v/>
      </c>
      <c r="X42" s="228" t="str">
        <f t="shared" si="8"/>
        <v/>
      </c>
      <c r="Y42" s="238"/>
      <c r="Z42" s="238"/>
      <c r="AA42" s="239"/>
      <c r="AB42" s="226" t="str">
        <f t="shared" si="9"/>
        <v/>
      </c>
      <c r="AC42" s="231" t="str">
        <f t="shared" si="10"/>
        <v/>
      </c>
      <c r="AD42" s="231" t="str">
        <f t="shared" si="11"/>
        <v/>
      </c>
      <c r="AE42" s="232" t="str">
        <f t="shared" si="12"/>
        <v/>
      </c>
      <c r="AF42" s="227" t="str">
        <f t="shared" si="13"/>
        <v/>
      </c>
      <c r="AG42" s="233" t="str">
        <f t="shared" si="14"/>
        <v/>
      </c>
      <c r="AH42" s="224"/>
      <c r="AI42" s="225"/>
      <c r="AJ42" s="225"/>
      <c r="AK42" s="235" t="str">
        <f t="shared" si="17"/>
        <v/>
      </c>
      <c r="AL42" s="237" t="str">
        <f t="shared" si="18"/>
        <v/>
      </c>
      <c r="AP42" s="138">
        <v>40</v>
      </c>
      <c r="AQ42" s="21" t="str">
        <f t="array" aca="1" ref="AQ42" ca="1">IFERROR(INDEX(codFornitura, MATCH(0, COUNTIF($AQ$2:AQ41, codFornitura&amp;"") + IF(codFornitura="",1,0), 0)), "")</f>
        <v/>
      </c>
      <c r="AR42" s="285" t="str">
        <f t="array" aca="1" ref="AR42" ca="1">IFERROR(INDEX(_xlfn._xlws.FILTER(ordiniFornitura,codFornitura=$T$6), MATCH(0, COUNTIF($AR$2:AR41, _xlfn._xlws.FILTER(ordiniFornitura,codFornitura=$T$6)&amp;"") + IF(_xlfn._xlws.FILTER(ordiniFornitura,codFornitura=$T$6)="",1,0), 0)), "")</f>
        <v/>
      </c>
    </row>
    <row r="43" spans="1:44" x14ac:dyDescent="0.35">
      <c r="A43" s="257"/>
      <c r="B43" s="128"/>
      <c r="C43" s="159"/>
      <c r="D43" s="131"/>
      <c r="E43" s="273"/>
      <c r="F43" s="299" t="str">
        <f t="shared" ca="1" si="0"/>
        <v/>
      </c>
      <c r="G43" s="300" t="str">
        <f t="shared" si="1"/>
        <v/>
      </c>
      <c r="H43" s="301" t="str">
        <f t="shared" si="2"/>
        <v/>
      </c>
      <c r="I43" s="318" t="str">
        <f t="shared" si="3"/>
        <v/>
      </c>
      <c r="J43" s="324" t="str">
        <f t="shared" si="4"/>
        <v/>
      </c>
      <c r="K43" s="325" t="str">
        <f>IF(E43="","",IFERROR(VLOOKUP(_xlfn.VALUETOTEXT(E43),vinolux[],6,FALSE),""))</f>
        <v/>
      </c>
      <c r="L43" s="324" t="str">
        <f>IFERROR(VLOOKUP(A43,ultimoPrezzoItalia[],5,FALSE),"")</f>
        <v/>
      </c>
      <c r="M43" s="304" t="str">
        <f t="shared" ca="1" si="5"/>
        <v/>
      </c>
      <c r="N43" s="340" t="str">
        <f t="shared" si="15"/>
        <v/>
      </c>
      <c r="O43" s="302" t="str">
        <f t="shared" si="16"/>
        <v/>
      </c>
      <c r="P43" s="303" t="str">
        <f>IFERROR(VLOOKUP(A43,inventarioGeko[],3,FALSE),"")</f>
        <v/>
      </c>
      <c r="Q43" s="304" t="str">
        <f t="shared" si="6"/>
        <v/>
      </c>
      <c r="R43" s="144"/>
      <c r="S43" s="149"/>
      <c r="T43" s="150"/>
      <c r="W43" s="230" t="str">
        <f t="shared" si="7"/>
        <v/>
      </c>
      <c r="X43" s="228" t="str">
        <f t="shared" si="8"/>
        <v/>
      </c>
      <c r="Y43" s="238"/>
      <c r="Z43" s="238"/>
      <c r="AA43" s="239"/>
      <c r="AB43" s="226" t="str">
        <f t="shared" si="9"/>
        <v/>
      </c>
      <c r="AC43" s="231" t="str">
        <f t="shared" si="10"/>
        <v/>
      </c>
      <c r="AD43" s="231" t="str">
        <f t="shared" si="11"/>
        <v/>
      </c>
      <c r="AE43" s="232" t="str">
        <f t="shared" si="12"/>
        <v/>
      </c>
      <c r="AF43" s="229" t="str">
        <f t="shared" si="13"/>
        <v/>
      </c>
      <c r="AG43" s="234" t="str">
        <f t="shared" si="14"/>
        <v/>
      </c>
      <c r="AH43" s="224"/>
      <c r="AI43" s="225"/>
      <c r="AJ43" s="225"/>
      <c r="AK43" s="236" t="str">
        <f t="shared" si="17"/>
        <v/>
      </c>
      <c r="AL43" s="229" t="str">
        <f t="shared" si="18"/>
        <v/>
      </c>
      <c r="AP43" s="138">
        <v>41</v>
      </c>
      <c r="AQ43" s="21" t="str">
        <f t="array" aca="1" ref="AQ43" ca="1">IFERROR(INDEX(codFornitura, MATCH(0, COUNTIF($AQ$2:AQ42, codFornitura&amp;"") + IF(codFornitura="",1,0), 0)), "")</f>
        <v/>
      </c>
      <c r="AR43" s="285" t="str">
        <f t="array" aca="1" ref="AR43" ca="1">IFERROR(INDEX(_xlfn._xlws.FILTER(ordiniFornitura,codFornitura=$T$6), MATCH(0, COUNTIF($AR$2:AR42, _xlfn._xlws.FILTER(ordiniFornitura,codFornitura=$T$6)&amp;"") + IF(_xlfn._xlws.FILTER(ordiniFornitura,codFornitura=$T$6)="",1,0), 0)), "")</f>
        <v/>
      </c>
    </row>
    <row r="44" spans="1:44" x14ac:dyDescent="0.35">
      <c r="A44" s="257"/>
      <c r="B44" s="128"/>
      <c r="C44" s="159"/>
      <c r="D44" s="131"/>
      <c r="E44" s="273"/>
      <c r="F44" s="299" t="str">
        <f t="shared" ca="1" si="0"/>
        <v/>
      </c>
      <c r="G44" s="300" t="str">
        <f t="shared" si="1"/>
        <v/>
      </c>
      <c r="H44" s="301" t="str">
        <f t="shared" si="2"/>
        <v/>
      </c>
      <c r="I44" s="318" t="str">
        <f t="shared" si="3"/>
        <v/>
      </c>
      <c r="J44" s="324" t="str">
        <f t="shared" si="4"/>
        <v/>
      </c>
      <c r="K44" s="325" t="str">
        <f>IF(E44="","",IFERROR(VLOOKUP(_xlfn.VALUETOTEXT(E44),vinolux[],6,FALSE),""))</f>
        <v/>
      </c>
      <c r="L44" s="324" t="str">
        <f>IFERROR(VLOOKUP(A44,ultimoPrezzoItalia[],5,FALSE),"")</f>
        <v/>
      </c>
      <c r="M44" s="304" t="str">
        <f t="shared" ca="1" si="5"/>
        <v/>
      </c>
      <c r="N44" s="340" t="str">
        <f t="shared" si="15"/>
        <v/>
      </c>
      <c r="O44" s="302" t="str">
        <f t="shared" si="16"/>
        <v/>
      </c>
      <c r="P44" s="303" t="str">
        <f>IFERROR(VLOOKUP(A44,inventarioGeko[],3,FALSE),"")</f>
        <v/>
      </c>
      <c r="Q44" s="304" t="str">
        <f t="shared" si="6"/>
        <v/>
      </c>
      <c r="R44" s="144"/>
      <c r="S44" s="149"/>
      <c r="T44" s="150"/>
      <c r="W44" s="230" t="str">
        <f t="shared" si="7"/>
        <v/>
      </c>
      <c r="X44" s="228" t="str">
        <f t="shared" si="8"/>
        <v/>
      </c>
      <c r="Y44" s="238"/>
      <c r="Z44" s="238"/>
      <c r="AA44" s="239"/>
      <c r="AB44" s="226" t="str">
        <f t="shared" si="9"/>
        <v/>
      </c>
      <c r="AC44" s="231" t="str">
        <f t="shared" si="10"/>
        <v/>
      </c>
      <c r="AD44" s="231" t="str">
        <f t="shared" si="11"/>
        <v/>
      </c>
      <c r="AE44" s="232" t="str">
        <f t="shared" si="12"/>
        <v/>
      </c>
      <c r="AF44" s="227" t="str">
        <f t="shared" si="13"/>
        <v/>
      </c>
      <c r="AG44" s="233" t="str">
        <f t="shared" si="14"/>
        <v/>
      </c>
      <c r="AH44" s="224"/>
      <c r="AI44" s="225"/>
      <c r="AJ44" s="225"/>
      <c r="AK44" s="233" t="str">
        <f t="shared" si="17"/>
        <v/>
      </c>
      <c r="AL44" s="237" t="str">
        <f t="shared" si="18"/>
        <v/>
      </c>
      <c r="AP44" s="138">
        <v>42</v>
      </c>
      <c r="AQ44" s="21" t="str">
        <f t="array" aca="1" ref="AQ44" ca="1">IFERROR(INDEX(codFornitura, MATCH(0, COUNTIF($AQ$2:AQ43, codFornitura&amp;"") + IF(codFornitura="",1,0), 0)), "")</f>
        <v/>
      </c>
      <c r="AR44" s="285" t="str">
        <f t="array" aca="1" ref="AR44" ca="1">IFERROR(INDEX(_xlfn._xlws.FILTER(ordiniFornitura,codFornitura=$T$6), MATCH(0, COUNTIF($AR$2:AR43, _xlfn._xlws.FILTER(ordiniFornitura,codFornitura=$T$6)&amp;"") + IF(_xlfn._xlws.FILTER(ordiniFornitura,codFornitura=$T$6)="",1,0), 0)), "")</f>
        <v/>
      </c>
    </row>
    <row r="45" spans="1:44" x14ac:dyDescent="0.35">
      <c r="A45" s="257"/>
      <c r="B45" s="128"/>
      <c r="C45" s="159"/>
      <c r="D45" s="131"/>
      <c r="E45" s="273"/>
      <c r="F45" s="299" t="str">
        <f t="shared" ca="1" si="0"/>
        <v/>
      </c>
      <c r="G45" s="300" t="str">
        <f t="shared" si="1"/>
        <v/>
      </c>
      <c r="H45" s="301" t="str">
        <f t="shared" si="2"/>
        <v/>
      </c>
      <c r="I45" s="318" t="str">
        <f t="shared" si="3"/>
        <v/>
      </c>
      <c r="J45" s="324" t="str">
        <f t="shared" si="4"/>
        <v/>
      </c>
      <c r="K45" s="325" t="str">
        <f>IF(E45="","",IFERROR(VLOOKUP(_xlfn.VALUETOTEXT(E45),vinolux[],6,FALSE),""))</f>
        <v/>
      </c>
      <c r="L45" s="324" t="str">
        <f>IFERROR(VLOOKUP(A45,ultimoPrezzoItalia[],5,FALSE),"")</f>
        <v/>
      </c>
      <c r="M45" s="304" t="str">
        <f t="shared" ca="1" si="5"/>
        <v/>
      </c>
      <c r="N45" s="340" t="str">
        <f t="shared" si="15"/>
        <v/>
      </c>
      <c r="O45" s="302" t="str">
        <f t="shared" si="16"/>
        <v/>
      </c>
      <c r="P45" s="303" t="str">
        <f>IFERROR(VLOOKUP(A45,inventarioGeko[],3,FALSE),"")</f>
        <v/>
      </c>
      <c r="Q45" s="304" t="str">
        <f t="shared" si="6"/>
        <v/>
      </c>
      <c r="R45" s="144"/>
      <c r="S45" s="149"/>
      <c r="T45" s="150"/>
      <c r="W45" s="230" t="str">
        <f t="shared" si="7"/>
        <v/>
      </c>
      <c r="X45" s="228" t="str">
        <f t="shared" si="8"/>
        <v/>
      </c>
      <c r="Y45" s="238"/>
      <c r="Z45" s="238"/>
      <c r="AA45" s="239"/>
      <c r="AB45" s="226" t="str">
        <f t="shared" si="9"/>
        <v/>
      </c>
      <c r="AC45" s="231" t="str">
        <f t="shared" si="10"/>
        <v/>
      </c>
      <c r="AD45" s="231" t="str">
        <f t="shared" si="11"/>
        <v/>
      </c>
      <c r="AE45" s="232" t="str">
        <f t="shared" si="12"/>
        <v/>
      </c>
      <c r="AF45" s="227" t="str">
        <f t="shared" si="13"/>
        <v/>
      </c>
      <c r="AG45" s="233" t="str">
        <f t="shared" si="14"/>
        <v/>
      </c>
      <c r="AH45" s="224"/>
      <c r="AI45" s="225"/>
      <c r="AJ45" s="225"/>
      <c r="AK45" s="233" t="str">
        <f t="shared" si="17"/>
        <v/>
      </c>
      <c r="AL45" s="237" t="str">
        <f t="shared" si="18"/>
        <v/>
      </c>
      <c r="AP45" s="138">
        <v>43</v>
      </c>
      <c r="AQ45" s="21" t="str">
        <f t="array" aca="1" ref="AQ45" ca="1">IFERROR(INDEX(codFornitura, MATCH(0, COUNTIF($AQ$2:AQ44, codFornitura&amp;"") + IF(codFornitura="",1,0), 0)), "")</f>
        <v/>
      </c>
      <c r="AR45" s="285" t="str">
        <f t="array" aca="1" ref="AR45" ca="1">IFERROR(INDEX(_xlfn._xlws.FILTER(ordiniFornitura,codFornitura=$T$6), MATCH(0, COUNTIF($AR$2:AR44, _xlfn._xlws.FILTER(ordiniFornitura,codFornitura=$T$6)&amp;"") + IF(_xlfn._xlws.FILTER(ordiniFornitura,codFornitura=$T$6)="",1,0), 0)), "")</f>
        <v/>
      </c>
    </row>
    <row r="46" spans="1:44" x14ac:dyDescent="0.35">
      <c r="A46" s="257"/>
      <c r="B46" s="128"/>
      <c r="C46" s="159"/>
      <c r="D46" s="131"/>
      <c r="E46" s="273"/>
      <c r="F46" s="299" t="str">
        <f t="shared" ca="1" si="0"/>
        <v/>
      </c>
      <c r="G46" s="300" t="str">
        <f t="shared" si="1"/>
        <v/>
      </c>
      <c r="H46" s="301" t="str">
        <f t="shared" si="2"/>
        <v/>
      </c>
      <c r="I46" s="318" t="str">
        <f t="shared" si="3"/>
        <v/>
      </c>
      <c r="J46" s="324" t="str">
        <f t="shared" si="4"/>
        <v/>
      </c>
      <c r="K46" s="325" t="str">
        <f>IF(E46="","",IFERROR(VLOOKUP(_xlfn.VALUETOTEXT(E46),vinolux[],6,FALSE),""))</f>
        <v/>
      </c>
      <c r="L46" s="324" t="str">
        <f>IFERROR(VLOOKUP(A46,ultimoPrezzoItalia[],5,FALSE),"")</f>
        <v/>
      </c>
      <c r="M46" s="304" t="str">
        <f t="shared" ca="1" si="5"/>
        <v/>
      </c>
      <c r="N46" s="340" t="str">
        <f t="shared" si="15"/>
        <v/>
      </c>
      <c r="O46" s="302" t="str">
        <f t="shared" si="16"/>
        <v/>
      </c>
      <c r="P46" s="303" t="str">
        <f>IFERROR(VLOOKUP(A46,inventarioGeko[],3,FALSE),"")</f>
        <v/>
      </c>
      <c r="Q46" s="304" t="str">
        <f t="shared" si="6"/>
        <v/>
      </c>
      <c r="R46" s="144"/>
      <c r="S46" s="149"/>
      <c r="T46" s="150"/>
      <c r="W46" s="230" t="str">
        <f t="shared" si="7"/>
        <v/>
      </c>
      <c r="X46" s="228" t="str">
        <f t="shared" si="8"/>
        <v/>
      </c>
      <c r="Y46" s="238"/>
      <c r="Z46" s="238"/>
      <c r="AA46" s="239"/>
      <c r="AB46" s="226" t="str">
        <f t="shared" si="9"/>
        <v/>
      </c>
      <c r="AC46" s="231" t="str">
        <f t="shared" si="10"/>
        <v/>
      </c>
      <c r="AD46" s="231" t="str">
        <f t="shared" si="11"/>
        <v/>
      </c>
      <c r="AE46" s="232" t="str">
        <f t="shared" si="12"/>
        <v/>
      </c>
      <c r="AF46" s="227" t="str">
        <f t="shared" si="13"/>
        <v/>
      </c>
      <c r="AG46" s="233" t="str">
        <f t="shared" si="14"/>
        <v/>
      </c>
      <c r="AH46" s="224"/>
      <c r="AI46" s="225"/>
      <c r="AJ46" s="225"/>
      <c r="AK46" s="233" t="str">
        <f t="shared" si="17"/>
        <v/>
      </c>
      <c r="AL46" s="237" t="str">
        <f t="shared" si="18"/>
        <v/>
      </c>
      <c r="AP46" s="138">
        <v>44</v>
      </c>
      <c r="AQ46" s="21" t="str">
        <f t="array" aca="1" ref="AQ46" ca="1">IFERROR(INDEX(codFornitura, MATCH(0, COUNTIF($AQ$2:AQ45, codFornitura&amp;"") + IF(codFornitura="",1,0), 0)), "")</f>
        <v/>
      </c>
      <c r="AR46" s="285" t="str">
        <f t="array" aca="1" ref="AR46" ca="1">IFERROR(INDEX(_xlfn._xlws.FILTER(ordiniFornitura,codFornitura=$T$6), MATCH(0, COUNTIF($AR$2:AR45, _xlfn._xlws.FILTER(ordiniFornitura,codFornitura=$T$6)&amp;"") + IF(_xlfn._xlws.FILTER(ordiniFornitura,codFornitura=$T$6)="",1,0), 0)), "")</f>
        <v/>
      </c>
    </row>
    <row r="47" spans="1:44" x14ac:dyDescent="0.35">
      <c r="A47" s="257"/>
      <c r="B47" s="128"/>
      <c r="C47" s="159"/>
      <c r="D47" s="131"/>
      <c r="E47" s="273"/>
      <c r="F47" s="299" t="str">
        <f t="shared" ca="1" si="0"/>
        <v/>
      </c>
      <c r="G47" s="300" t="str">
        <f t="shared" si="1"/>
        <v/>
      </c>
      <c r="H47" s="301" t="str">
        <f t="shared" si="2"/>
        <v/>
      </c>
      <c r="I47" s="318" t="str">
        <f t="shared" si="3"/>
        <v/>
      </c>
      <c r="J47" s="324" t="str">
        <f t="shared" si="4"/>
        <v/>
      </c>
      <c r="K47" s="325" t="str">
        <f>IF(E47="","",IFERROR(VLOOKUP(_xlfn.VALUETOTEXT(E47),vinolux[],6,FALSE),""))</f>
        <v/>
      </c>
      <c r="L47" s="324" t="str">
        <f>IFERROR(VLOOKUP(A47,ultimoPrezzoItalia[],5,FALSE),"")</f>
        <v/>
      </c>
      <c r="M47" s="304" t="str">
        <f t="shared" ca="1" si="5"/>
        <v/>
      </c>
      <c r="N47" s="340" t="str">
        <f t="shared" si="15"/>
        <v/>
      </c>
      <c r="O47" s="302" t="str">
        <f t="shared" si="16"/>
        <v/>
      </c>
      <c r="P47" s="303" t="str">
        <f>IFERROR(VLOOKUP(A47,inventarioGeko[],3,FALSE),"")</f>
        <v/>
      </c>
      <c r="Q47" s="304" t="str">
        <f t="shared" si="6"/>
        <v/>
      </c>
      <c r="R47" s="144"/>
      <c r="S47" s="149"/>
      <c r="T47" s="150"/>
      <c r="W47" s="230" t="str">
        <f t="shared" si="7"/>
        <v/>
      </c>
      <c r="X47" s="228" t="str">
        <f t="shared" si="8"/>
        <v/>
      </c>
      <c r="Y47" s="238"/>
      <c r="Z47" s="238"/>
      <c r="AA47" s="239"/>
      <c r="AB47" s="226" t="str">
        <f t="shared" si="9"/>
        <v/>
      </c>
      <c r="AC47" s="231" t="str">
        <f t="shared" si="10"/>
        <v/>
      </c>
      <c r="AD47" s="231" t="str">
        <f t="shared" si="11"/>
        <v/>
      </c>
      <c r="AE47" s="232" t="str">
        <f t="shared" si="12"/>
        <v/>
      </c>
      <c r="AF47" s="227" t="str">
        <f t="shared" si="13"/>
        <v/>
      </c>
      <c r="AG47" s="233" t="str">
        <f t="shared" si="14"/>
        <v/>
      </c>
      <c r="AH47" s="224"/>
      <c r="AI47" s="225"/>
      <c r="AJ47" s="225"/>
      <c r="AK47" s="233" t="str">
        <f t="shared" si="17"/>
        <v/>
      </c>
      <c r="AL47" s="237" t="str">
        <f t="shared" si="18"/>
        <v/>
      </c>
      <c r="AP47" s="138">
        <v>45</v>
      </c>
      <c r="AQ47" s="21" t="str">
        <f t="array" aca="1" ref="AQ47" ca="1">IFERROR(INDEX(codFornitura, MATCH(0, COUNTIF($AQ$2:AQ46, codFornitura&amp;"") + IF(codFornitura="",1,0), 0)), "")</f>
        <v/>
      </c>
      <c r="AR47" s="285" t="str">
        <f t="array" aca="1" ref="AR47" ca="1">IFERROR(INDEX(_xlfn._xlws.FILTER(ordiniFornitura,codFornitura=$T$6), MATCH(0, COUNTIF($AR$2:AR46, _xlfn._xlws.FILTER(ordiniFornitura,codFornitura=$T$6)&amp;"") + IF(_xlfn._xlws.FILTER(ordiniFornitura,codFornitura=$T$6)="",1,0), 0)), "")</f>
        <v/>
      </c>
    </row>
    <row r="48" spans="1:44" x14ac:dyDescent="0.35">
      <c r="A48" s="257"/>
      <c r="B48" s="128"/>
      <c r="C48" s="159"/>
      <c r="D48" s="131"/>
      <c r="E48" s="273"/>
      <c r="F48" s="299" t="str">
        <f t="shared" ca="1" si="0"/>
        <v/>
      </c>
      <c r="G48" s="300" t="str">
        <f t="shared" si="1"/>
        <v/>
      </c>
      <c r="H48" s="301" t="str">
        <f t="shared" si="2"/>
        <v/>
      </c>
      <c r="I48" s="318" t="str">
        <f t="shared" si="3"/>
        <v/>
      </c>
      <c r="J48" s="324" t="str">
        <f t="shared" si="4"/>
        <v/>
      </c>
      <c r="K48" s="325" t="str">
        <f>IF(E48="","",IFERROR(VLOOKUP(_xlfn.VALUETOTEXT(E48),vinolux[],6,FALSE),""))</f>
        <v/>
      </c>
      <c r="L48" s="324" t="str">
        <f>IFERROR(VLOOKUP(A48,ultimoPrezzoItalia[],5,FALSE),"")</f>
        <v/>
      </c>
      <c r="M48" s="304" t="str">
        <f t="shared" ca="1" si="5"/>
        <v/>
      </c>
      <c r="N48" s="340" t="str">
        <f t="shared" si="15"/>
        <v/>
      </c>
      <c r="O48" s="302" t="str">
        <f t="shared" si="16"/>
        <v/>
      </c>
      <c r="P48" s="303" t="str">
        <f>IFERROR(VLOOKUP(A48,inventarioGeko[],3,FALSE),"")</f>
        <v/>
      </c>
      <c r="Q48" s="304" t="str">
        <f t="shared" si="6"/>
        <v/>
      </c>
      <c r="R48" s="144"/>
      <c r="S48" s="149"/>
      <c r="T48" s="150"/>
      <c r="W48" s="230" t="str">
        <f t="shared" si="7"/>
        <v/>
      </c>
      <c r="X48" s="228" t="str">
        <f t="shared" si="8"/>
        <v/>
      </c>
      <c r="Y48" s="238"/>
      <c r="Z48" s="238"/>
      <c r="AA48" s="239"/>
      <c r="AB48" s="226" t="str">
        <f t="shared" si="9"/>
        <v/>
      </c>
      <c r="AC48" s="231" t="str">
        <f t="shared" si="10"/>
        <v/>
      </c>
      <c r="AD48" s="231" t="str">
        <f t="shared" si="11"/>
        <v/>
      </c>
      <c r="AE48" s="232" t="str">
        <f t="shared" si="12"/>
        <v/>
      </c>
      <c r="AF48" s="227" t="str">
        <f t="shared" si="13"/>
        <v/>
      </c>
      <c r="AG48" s="233" t="str">
        <f t="shared" si="14"/>
        <v/>
      </c>
      <c r="AH48" s="224"/>
      <c r="AI48" s="225"/>
      <c r="AJ48" s="225"/>
      <c r="AK48" s="233" t="str">
        <f t="shared" si="17"/>
        <v/>
      </c>
      <c r="AL48" s="237" t="str">
        <f t="shared" si="18"/>
        <v/>
      </c>
      <c r="AP48" s="138">
        <v>46</v>
      </c>
      <c r="AQ48" s="21" t="str">
        <f t="array" aca="1" ref="AQ48" ca="1">IFERROR(INDEX(codFornitura, MATCH(0, COUNTIF($AQ$2:AQ47, codFornitura&amp;"") + IF(codFornitura="",1,0), 0)), "")</f>
        <v/>
      </c>
      <c r="AR48" s="285" t="str">
        <f t="array" aca="1" ref="AR48" ca="1">IFERROR(INDEX(_xlfn._xlws.FILTER(ordiniFornitura,codFornitura=$T$6), MATCH(0, COUNTIF($AR$2:AR47, _xlfn._xlws.FILTER(ordiniFornitura,codFornitura=$T$6)&amp;"") + IF(_xlfn._xlws.FILTER(ordiniFornitura,codFornitura=$T$6)="",1,0), 0)), "")</f>
        <v/>
      </c>
    </row>
    <row r="49" spans="1:44" x14ac:dyDescent="0.35">
      <c r="A49" s="257"/>
      <c r="B49" s="128"/>
      <c r="C49" s="159"/>
      <c r="D49" s="131"/>
      <c r="E49" s="273"/>
      <c r="F49" s="299" t="str">
        <f t="shared" ca="1" si="0"/>
        <v/>
      </c>
      <c r="G49" s="300" t="str">
        <f t="shared" si="1"/>
        <v/>
      </c>
      <c r="H49" s="301" t="str">
        <f t="shared" si="2"/>
        <v/>
      </c>
      <c r="I49" s="318" t="str">
        <f t="shared" si="3"/>
        <v/>
      </c>
      <c r="J49" s="324" t="str">
        <f t="shared" si="4"/>
        <v/>
      </c>
      <c r="K49" s="325" t="str">
        <f>IF(E49="","",IFERROR(VLOOKUP(_xlfn.VALUETOTEXT(E49),vinolux[],6,FALSE),""))</f>
        <v/>
      </c>
      <c r="L49" s="324" t="str">
        <f>IFERROR(VLOOKUP(A49,ultimoPrezzoItalia[],5,FALSE),"")</f>
        <v/>
      </c>
      <c r="M49" s="304" t="str">
        <f t="shared" ca="1" si="5"/>
        <v/>
      </c>
      <c r="N49" s="340" t="str">
        <f t="shared" si="15"/>
        <v/>
      </c>
      <c r="O49" s="302" t="str">
        <f t="shared" si="16"/>
        <v/>
      </c>
      <c r="P49" s="303" t="str">
        <f>IFERROR(VLOOKUP(A49,inventarioGeko[],3,FALSE),"")</f>
        <v/>
      </c>
      <c r="Q49" s="304" t="str">
        <f t="shared" si="6"/>
        <v/>
      </c>
      <c r="R49" s="144"/>
      <c r="S49" s="149"/>
      <c r="T49" s="150"/>
      <c r="W49" s="230" t="str">
        <f t="shared" si="7"/>
        <v/>
      </c>
      <c r="X49" s="228" t="str">
        <f t="shared" si="8"/>
        <v/>
      </c>
      <c r="Y49" s="238"/>
      <c r="Z49" s="238"/>
      <c r="AA49" s="239"/>
      <c r="AB49" s="226" t="str">
        <f t="shared" si="9"/>
        <v/>
      </c>
      <c r="AC49" s="231" t="str">
        <f t="shared" si="10"/>
        <v/>
      </c>
      <c r="AD49" s="231" t="str">
        <f t="shared" si="11"/>
        <v/>
      </c>
      <c r="AE49" s="232" t="str">
        <f t="shared" si="12"/>
        <v/>
      </c>
      <c r="AF49" s="227" t="str">
        <f t="shared" si="13"/>
        <v/>
      </c>
      <c r="AG49" s="233" t="str">
        <f t="shared" si="14"/>
        <v/>
      </c>
      <c r="AH49" s="224"/>
      <c r="AI49" s="225"/>
      <c r="AJ49" s="225"/>
      <c r="AK49" s="233" t="str">
        <f t="shared" si="17"/>
        <v/>
      </c>
      <c r="AL49" s="237" t="str">
        <f t="shared" si="18"/>
        <v/>
      </c>
      <c r="AP49" s="138">
        <v>47</v>
      </c>
      <c r="AQ49" s="21" t="str">
        <f t="array" aca="1" ref="AQ49" ca="1">IFERROR(INDEX(codFornitura, MATCH(0, COUNTIF($AQ$2:AQ48, codFornitura&amp;"") + IF(codFornitura="",1,0), 0)), "")</f>
        <v/>
      </c>
      <c r="AR49" s="285" t="str">
        <f t="array" aca="1" ref="AR49" ca="1">IFERROR(INDEX(_xlfn._xlws.FILTER(ordiniFornitura,codFornitura=$T$6), MATCH(0, COUNTIF($AR$2:AR48, _xlfn._xlws.FILTER(ordiniFornitura,codFornitura=$T$6)&amp;"") + IF(_xlfn._xlws.FILTER(ordiniFornitura,codFornitura=$T$6)="",1,0), 0)), "")</f>
        <v/>
      </c>
    </row>
    <row r="50" spans="1:44" x14ac:dyDescent="0.35">
      <c r="A50" s="257"/>
      <c r="B50" s="128"/>
      <c r="C50" s="159"/>
      <c r="D50" s="131"/>
      <c r="E50" s="273"/>
      <c r="F50" s="299" t="str">
        <f t="shared" ca="1" si="0"/>
        <v/>
      </c>
      <c r="G50" s="300" t="str">
        <f t="shared" si="1"/>
        <v/>
      </c>
      <c r="H50" s="301" t="str">
        <f t="shared" si="2"/>
        <v/>
      </c>
      <c r="I50" s="318" t="str">
        <f t="shared" si="3"/>
        <v/>
      </c>
      <c r="J50" s="324" t="str">
        <f t="shared" si="4"/>
        <v/>
      </c>
      <c r="K50" s="325" t="str">
        <f>IF(E50="","",IFERROR(VLOOKUP(_xlfn.VALUETOTEXT(E50),vinolux[],6,FALSE),""))</f>
        <v/>
      </c>
      <c r="L50" s="324" t="str">
        <f>IFERROR(VLOOKUP(A50,ultimoPrezzoItalia[],5,FALSE),"")</f>
        <v/>
      </c>
      <c r="M50" s="304" t="str">
        <f t="shared" ca="1" si="5"/>
        <v/>
      </c>
      <c r="N50" s="340" t="str">
        <f t="shared" si="15"/>
        <v/>
      </c>
      <c r="O50" s="302" t="str">
        <f t="shared" si="16"/>
        <v/>
      </c>
      <c r="P50" s="303" t="str">
        <f>IFERROR(VLOOKUP(A50,inventarioGeko[],3,FALSE),"")</f>
        <v/>
      </c>
      <c r="Q50" s="304" t="str">
        <f t="shared" si="6"/>
        <v/>
      </c>
      <c r="R50" s="144"/>
      <c r="S50" s="149"/>
      <c r="T50" s="150"/>
      <c r="W50" s="230" t="str">
        <f t="shared" si="7"/>
        <v/>
      </c>
      <c r="X50" s="228" t="str">
        <f t="shared" si="8"/>
        <v/>
      </c>
      <c r="Y50" s="238"/>
      <c r="Z50" s="238"/>
      <c r="AA50" s="239"/>
      <c r="AB50" s="226" t="str">
        <f t="shared" si="9"/>
        <v/>
      </c>
      <c r="AC50" s="231" t="str">
        <f t="shared" si="10"/>
        <v/>
      </c>
      <c r="AD50" s="231" t="str">
        <f t="shared" si="11"/>
        <v/>
      </c>
      <c r="AE50" s="232" t="str">
        <f t="shared" si="12"/>
        <v/>
      </c>
      <c r="AF50" s="227" t="str">
        <f t="shared" si="13"/>
        <v/>
      </c>
      <c r="AG50" s="233" t="str">
        <f t="shared" si="14"/>
        <v/>
      </c>
      <c r="AH50" s="224"/>
      <c r="AI50" s="225"/>
      <c r="AJ50" s="225"/>
      <c r="AK50" s="233" t="str">
        <f t="shared" si="17"/>
        <v/>
      </c>
      <c r="AL50" s="237" t="str">
        <f t="shared" si="18"/>
        <v/>
      </c>
      <c r="AP50" s="138">
        <v>48</v>
      </c>
      <c r="AQ50" s="21" t="str">
        <f t="array" aca="1" ref="AQ50" ca="1">IFERROR(INDEX(codFornitura, MATCH(0, COUNTIF($AQ$2:AQ49, codFornitura&amp;"") + IF(codFornitura="",1,0), 0)), "")</f>
        <v/>
      </c>
      <c r="AR50" s="285" t="str">
        <f t="array" aca="1" ref="AR50" ca="1">IFERROR(INDEX(_xlfn._xlws.FILTER(ordiniFornitura,codFornitura=$T$6), MATCH(0, COUNTIF($AR$2:AR49, _xlfn._xlws.FILTER(ordiniFornitura,codFornitura=$T$6)&amp;"") + IF(_xlfn._xlws.FILTER(ordiniFornitura,codFornitura=$T$6)="",1,0), 0)), "")</f>
        <v/>
      </c>
    </row>
    <row r="51" spans="1:44" x14ac:dyDescent="0.35">
      <c r="A51" s="257"/>
      <c r="B51" s="128"/>
      <c r="C51" s="159"/>
      <c r="D51" s="131"/>
      <c r="E51" s="273"/>
      <c r="F51" s="299" t="str">
        <f t="shared" ca="1" si="0"/>
        <v/>
      </c>
      <c r="G51" s="300" t="str">
        <f t="shared" si="1"/>
        <v/>
      </c>
      <c r="H51" s="301" t="str">
        <f t="shared" si="2"/>
        <v/>
      </c>
      <c r="I51" s="318" t="str">
        <f t="shared" si="3"/>
        <v/>
      </c>
      <c r="J51" s="324" t="str">
        <f t="shared" si="4"/>
        <v/>
      </c>
      <c r="K51" s="325" t="str">
        <f>IF(E51="","",IFERROR(VLOOKUP(_xlfn.VALUETOTEXT(E51),vinolux[],6,FALSE),""))</f>
        <v/>
      </c>
      <c r="L51" s="324" t="str">
        <f>IFERROR(VLOOKUP(A51,ultimoPrezzoItalia[],5,FALSE),"")</f>
        <v/>
      </c>
      <c r="M51" s="304" t="str">
        <f t="shared" ca="1" si="5"/>
        <v/>
      </c>
      <c r="N51" s="340" t="str">
        <f t="shared" si="15"/>
        <v/>
      </c>
      <c r="O51" s="302" t="str">
        <f t="shared" si="16"/>
        <v/>
      </c>
      <c r="P51" s="303" t="str">
        <f>IFERROR(VLOOKUP(A51,inventarioGeko[],3,FALSE),"")</f>
        <v/>
      </c>
      <c r="Q51" s="304" t="str">
        <f t="shared" si="6"/>
        <v/>
      </c>
      <c r="R51" s="144"/>
      <c r="S51" s="149"/>
      <c r="T51" s="150"/>
      <c r="W51" s="230" t="str">
        <f t="shared" si="7"/>
        <v/>
      </c>
      <c r="X51" s="228" t="str">
        <f t="shared" si="8"/>
        <v/>
      </c>
      <c r="Y51" s="238"/>
      <c r="Z51" s="238"/>
      <c r="AA51" s="239"/>
      <c r="AB51" s="226" t="str">
        <f t="shared" si="9"/>
        <v/>
      </c>
      <c r="AC51" s="231" t="str">
        <f t="shared" si="10"/>
        <v/>
      </c>
      <c r="AD51" s="231" t="str">
        <f t="shared" si="11"/>
        <v/>
      </c>
      <c r="AE51" s="232" t="str">
        <f t="shared" si="12"/>
        <v/>
      </c>
      <c r="AF51" s="227" t="str">
        <f t="shared" si="13"/>
        <v/>
      </c>
      <c r="AG51" s="233" t="str">
        <f t="shared" si="14"/>
        <v/>
      </c>
      <c r="AH51" s="224"/>
      <c r="AI51" s="225"/>
      <c r="AJ51" s="225"/>
      <c r="AK51" s="233" t="str">
        <f t="shared" si="17"/>
        <v/>
      </c>
      <c r="AL51" s="237" t="str">
        <f t="shared" si="18"/>
        <v/>
      </c>
      <c r="AP51" s="138">
        <v>49</v>
      </c>
      <c r="AQ51" s="21" t="str">
        <f t="array" aca="1" ref="AQ51" ca="1">IFERROR(INDEX(codFornitura, MATCH(0, COUNTIF($AQ$2:AQ50, codFornitura&amp;"") + IF(codFornitura="",1,0), 0)), "")</f>
        <v/>
      </c>
      <c r="AR51" s="285" t="str">
        <f t="array" aca="1" ref="AR51" ca="1">IFERROR(INDEX(_xlfn._xlws.FILTER(ordiniFornitura,codFornitura=$T$6), MATCH(0, COUNTIF($AR$2:AR50, _xlfn._xlws.FILTER(ordiniFornitura,codFornitura=$T$6)&amp;"") + IF(_xlfn._xlws.FILTER(ordiniFornitura,codFornitura=$T$6)="",1,0), 0)), "")</f>
        <v/>
      </c>
    </row>
    <row r="52" spans="1:44" x14ac:dyDescent="0.35">
      <c r="A52" s="257"/>
      <c r="B52" s="128"/>
      <c r="C52" s="159"/>
      <c r="D52" s="131"/>
      <c r="E52" s="273"/>
      <c r="F52" s="299" t="str">
        <f t="shared" ca="1" si="0"/>
        <v/>
      </c>
      <c r="G52" s="300" t="str">
        <f t="shared" si="1"/>
        <v/>
      </c>
      <c r="H52" s="301" t="str">
        <f t="shared" si="2"/>
        <v/>
      </c>
      <c r="I52" s="318" t="str">
        <f t="shared" si="3"/>
        <v/>
      </c>
      <c r="J52" s="324" t="str">
        <f t="shared" si="4"/>
        <v/>
      </c>
      <c r="K52" s="325" t="str">
        <f>IF(E52="","",IFERROR(VLOOKUP(_xlfn.VALUETOTEXT(E52),vinolux[],6,FALSE),""))</f>
        <v/>
      </c>
      <c r="L52" s="324" t="str">
        <f>IFERROR(VLOOKUP(A52,ultimoPrezzoItalia[],5,FALSE),"")</f>
        <v/>
      </c>
      <c r="M52" s="304" t="str">
        <f t="shared" ca="1" si="5"/>
        <v/>
      </c>
      <c r="N52" s="340" t="str">
        <f t="shared" si="15"/>
        <v/>
      </c>
      <c r="O52" s="302" t="str">
        <f t="shared" si="16"/>
        <v/>
      </c>
      <c r="P52" s="303" t="str">
        <f>IFERROR(VLOOKUP(A52,inventarioGeko[],3,FALSE),"")</f>
        <v/>
      </c>
      <c r="Q52" s="304" t="str">
        <f t="shared" si="6"/>
        <v/>
      </c>
      <c r="R52" s="144"/>
      <c r="S52" s="149"/>
      <c r="T52" s="150"/>
      <c r="W52" s="230" t="str">
        <f t="shared" si="7"/>
        <v/>
      </c>
      <c r="X52" s="228" t="str">
        <f t="shared" si="8"/>
        <v/>
      </c>
      <c r="Y52" s="238"/>
      <c r="Z52" s="238"/>
      <c r="AA52" s="239"/>
      <c r="AB52" s="226" t="str">
        <f t="shared" si="9"/>
        <v/>
      </c>
      <c r="AC52" s="231" t="str">
        <f t="shared" si="10"/>
        <v/>
      </c>
      <c r="AD52" s="231" t="str">
        <f t="shared" si="11"/>
        <v/>
      </c>
      <c r="AE52" s="232" t="str">
        <f t="shared" si="12"/>
        <v/>
      </c>
      <c r="AF52" s="227" t="str">
        <f t="shared" si="13"/>
        <v/>
      </c>
      <c r="AG52" s="233" t="str">
        <f t="shared" si="14"/>
        <v/>
      </c>
      <c r="AH52" s="224"/>
      <c r="AI52" s="225"/>
      <c r="AJ52" s="225"/>
      <c r="AK52" s="233" t="str">
        <f t="shared" si="17"/>
        <v/>
      </c>
      <c r="AL52" s="237" t="str">
        <f t="shared" si="18"/>
        <v/>
      </c>
      <c r="AP52" s="139">
        <v>50</v>
      </c>
      <c r="AQ52" s="140" t="str">
        <f t="array" aca="1" ref="AQ52" ca="1">IFERROR(INDEX(codFornitura, MATCH(0, COUNTIF($AQ$2:AQ51, codFornitura&amp;"") + IF(codFornitura="",1,0), 0)), "")</f>
        <v/>
      </c>
      <c r="AR52" s="286" t="str">
        <f t="array" aca="1" ref="AR52" ca="1">IFERROR(INDEX(_xlfn._xlws.FILTER(ordiniFornitura,codFornitura=$T$6), MATCH(0, COUNTIF($AR$2:AR51, _xlfn._xlws.FILTER(ordiniFornitura,codFornitura=$T$6)&amp;"") + IF(_xlfn._xlws.FILTER(ordiniFornitura,codFornitura=$T$6)="",1,0), 0)), "")</f>
        <v/>
      </c>
    </row>
    <row r="53" spans="1:44" x14ac:dyDescent="0.35">
      <c r="A53" s="257"/>
      <c r="B53" s="128"/>
      <c r="C53" s="159"/>
      <c r="D53" s="131"/>
      <c r="E53" s="273"/>
      <c r="F53" s="299" t="str">
        <f t="shared" ca="1" si="0"/>
        <v/>
      </c>
      <c r="G53" s="300" t="str">
        <f t="shared" si="1"/>
        <v/>
      </c>
      <c r="H53" s="301" t="str">
        <f t="shared" si="2"/>
        <v/>
      </c>
      <c r="I53" s="318" t="str">
        <f t="shared" si="3"/>
        <v/>
      </c>
      <c r="J53" s="324" t="str">
        <f t="shared" si="4"/>
        <v/>
      </c>
      <c r="K53" s="325" t="str">
        <f>IF(E53="","",IFERROR(VLOOKUP(_xlfn.VALUETOTEXT(E53),vinolux[],6,FALSE),""))</f>
        <v/>
      </c>
      <c r="L53" s="324" t="str">
        <f>IFERROR(VLOOKUP(A53,ultimoPrezzoItalia[],5,FALSE),"")</f>
        <v/>
      </c>
      <c r="M53" s="304" t="str">
        <f t="shared" ca="1" si="5"/>
        <v/>
      </c>
      <c r="N53" s="340" t="str">
        <f t="shared" si="15"/>
        <v/>
      </c>
      <c r="O53" s="302" t="str">
        <f t="shared" si="16"/>
        <v/>
      </c>
      <c r="P53" s="303" t="str">
        <f>IFERROR(VLOOKUP(A53,inventarioGeko[],3,FALSE),"")</f>
        <v/>
      </c>
      <c r="Q53" s="304" t="str">
        <f t="shared" si="6"/>
        <v/>
      </c>
      <c r="R53" s="144"/>
      <c r="S53" s="149"/>
      <c r="T53" s="150"/>
      <c r="W53" s="230" t="str">
        <f t="shared" si="7"/>
        <v/>
      </c>
      <c r="X53" s="228" t="str">
        <f t="shared" si="8"/>
        <v/>
      </c>
      <c r="Y53" s="238"/>
      <c r="Z53" s="238"/>
      <c r="AA53" s="239"/>
      <c r="AB53" s="226" t="str">
        <f t="shared" si="9"/>
        <v/>
      </c>
      <c r="AC53" s="231" t="str">
        <f t="shared" si="10"/>
        <v/>
      </c>
      <c r="AD53" s="231" t="str">
        <f t="shared" si="11"/>
        <v/>
      </c>
      <c r="AE53" s="232" t="str">
        <f t="shared" si="12"/>
        <v/>
      </c>
      <c r="AF53" s="227" t="str">
        <f t="shared" si="13"/>
        <v/>
      </c>
      <c r="AG53" s="233" t="str">
        <f t="shared" si="14"/>
        <v/>
      </c>
      <c r="AH53" s="224"/>
      <c r="AI53" s="225"/>
      <c r="AJ53" s="225"/>
      <c r="AK53" s="233" t="str">
        <f t="shared" si="17"/>
        <v/>
      </c>
      <c r="AL53" s="237" t="str">
        <f t="shared" si="18"/>
        <v/>
      </c>
    </row>
    <row r="54" spans="1:44" x14ac:dyDescent="0.35">
      <c r="A54" s="257"/>
      <c r="B54" s="128"/>
      <c r="C54" s="159"/>
      <c r="D54" s="131"/>
      <c r="E54" s="273"/>
      <c r="F54" s="299" t="str">
        <f t="shared" ca="1" si="0"/>
        <v/>
      </c>
      <c r="G54" s="300" t="str">
        <f t="shared" si="1"/>
        <v/>
      </c>
      <c r="H54" s="301" t="str">
        <f t="shared" si="2"/>
        <v/>
      </c>
      <c r="I54" s="318" t="str">
        <f t="shared" si="3"/>
        <v/>
      </c>
      <c r="J54" s="324" t="str">
        <f t="shared" si="4"/>
        <v/>
      </c>
      <c r="K54" s="325" t="str">
        <f>IF(E54="","",IFERROR(VLOOKUP(_xlfn.VALUETOTEXT(E54),vinolux[],6,FALSE),""))</f>
        <v/>
      </c>
      <c r="L54" s="324" t="str">
        <f>IFERROR(VLOOKUP(A54,ultimoPrezzoItalia[],5,FALSE),"")</f>
        <v/>
      </c>
      <c r="M54" s="304" t="str">
        <f t="shared" ca="1" si="5"/>
        <v/>
      </c>
      <c r="N54" s="340" t="str">
        <f t="shared" si="15"/>
        <v/>
      </c>
      <c r="O54" s="302" t="str">
        <f t="shared" si="16"/>
        <v/>
      </c>
      <c r="P54" s="303" t="str">
        <f>IFERROR(VLOOKUP(A54,inventarioGeko[],3,FALSE),"")</f>
        <v/>
      </c>
      <c r="Q54" s="304" t="str">
        <f t="shared" si="6"/>
        <v/>
      </c>
      <c r="S54" s="149"/>
      <c r="T54" s="150"/>
    </row>
    <row r="55" spans="1:44" x14ac:dyDescent="0.35">
      <c r="A55" s="257"/>
      <c r="B55" s="128"/>
      <c r="C55" s="159"/>
      <c r="D55" s="131"/>
      <c r="E55" s="273"/>
      <c r="F55" s="299" t="str">
        <f t="shared" ca="1" si="0"/>
        <v/>
      </c>
      <c r="G55" s="300" t="str">
        <f t="shared" si="1"/>
        <v/>
      </c>
      <c r="H55" s="301" t="str">
        <f t="shared" si="2"/>
        <v/>
      </c>
      <c r="I55" s="318" t="str">
        <f t="shared" si="3"/>
        <v/>
      </c>
      <c r="J55" s="324" t="str">
        <f t="shared" si="4"/>
        <v/>
      </c>
      <c r="K55" s="325" t="str">
        <f>IF(E55="","",IFERROR(VLOOKUP(_xlfn.VALUETOTEXT(E55),vinolux[],6,FALSE),""))</f>
        <v/>
      </c>
      <c r="L55" s="324" t="str">
        <f>IFERROR(VLOOKUP(A55,ultimoPrezzoItalia[],5,FALSE),"")</f>
        <v/>
      </c>
      <c r="M55" s="304" t="str">
        <f t="shared" ca="1" si="5"/>
        <v/>
      </c>
      <c r="N55" s="340" t="str">
        <f t="shared" si="15"/>
        <v/>
      </c>
      <c r="O55" s="302" t="str">
        <f t="shared" si="16"/>
        <v/>
      </c>
      <c r="P55" s="303" t="str">
        <f>IFERROR(VLOOKUP(A55,inventarioGeko[],3,FALSE),"")</f>
        <v/>
      </c>
      <c r="Q55" s="304" t="str">
        <f t="shared" si="6"/>
        <v/>
      </c>
    </row>
    <row r="56" spans="1:44" x14ac:dyDescent="0.35">
      <c r="A56" s="257"/>
      <c r="B56" s="128"/>
      <c r="C56" s="159"/>
      <c r="D56" s="131"/>
      <c r="E56" s="273"/>
      <c r="F56" s="299" t="str">
        <f t="shared" ca="1" si="0"/>
        <v/>
      </c>
      <c r="G56" s="300" t="str">
        <f t="shared" si="1"/>
        <v/>
      </c>
      <c r="H56" s="301" t="str">
        <f t="shared" si="2"/>
        <v/>
      </c>
      <c r="I56" s="318" t="str">
        <f t="shared" si="3"/>
        <v/>
      </c>
      <c r="J56" s="324" t="str">
        <f t="shared" si="4"/>
        <v/>
      </c>
      <c r="K56" s="325" t="str">
        <f>IF(E56="","",IFERROR(VLOOKUP(_xlfn.VALUETOTEXT(E56),vinolux[],6,FALSE),""))</f>
        <v/>
      </c>
      <c r="L56" s="324" t="str">
        <f>IFERROR(VLOOKUP(A56,ultimoPrezzoItalia[],5,FALSE),"")</f>
        <v/>
      </c>
      <c r="M56" s="304" t="str">
        <f t="shared" ca="1" si="5"/>
        <v/>
      </c>
      <c r="N56" s="340" t="str">
        <f t="shared" si="15"/>
        <v/>
      </c>
      <c r="O56" s="302" t="str">
        <f t="shared" si="16"/>
        <v/>
      </c>
      <c r="P56" s="303" t="str">
        <f>IFERROR(VLOOKUP(A56,inventarioGeko[],3,FALSE),"")</f>
        <v/>
      </c>
      <c r="Q56" s="304" t="str">
        <f t="shared" si="6"/>
        <v/>
      </c>
    </row>
    <row r="57" spans="1:44" x14ac:dyDescent="0.35">
      <c r="A57" s="257"/>
      <c r="B57" s="128"/>
      <c r="C57" s="159"/>
      <c r="D57" s="131"/>
      <c r="E57" s="273"/>
      <c r="F57" s="299" t="str">
        <f t="shared" ca="1" si="0"/>
        <v/>
      </c>
      <c r="G57" s="300" t="str">
        <f t="shared" si="1"/>
        <v/>
      </c>
      <c r="H57" s="301" t="str">
        <f t="shared" si="2"/>
        <v/>
      </c>
      <c r="I57" s="318" t="str">
        <f t="shared" si="3"/>
        <v/>
      </c>
      <c r="J57" s="324" t="str">
        <f t="shared" si="4"/>
        <v/>
      </c>
      <c r="K57" s="325" t="str">
        <f>IF(E57="","",IFERROR(VLOOKUP(_xlfn.VALUETOTEXT(E57),vinolux[],6,FALSE),""))</f>
        <v/>
      </c>
      <c r="L57" s="324" t="str">
        <f>IFERROR(VLOOKUP(A57,ultimoPrezzoItalia[],5,FALSE),"")</f>
        <v/>
      </c>
      <c r="M57" s="304" t="str">
        <f t="shared" ca="1" si="5"/>
        <v/>
      </c>
      <c r="N57" s="340" t="str">
        <f t="shared" si="15"/>
        <v/>
      </c>
      <c r="O57" s="302" t="str">
        <f t="shared" si="16"/>
        <v/>
      </c>
      <c r="P57" s="303" t="str">
        <f>IFERROR(VLOOKUP(A57,inventarioGeko[],3,FALSE),"")</f>
        <v/>
      </c>
      <c r="Q57" s="304" t="str">
        <f t="shared" si="6"/>
        <v/>
      </c>
    </row>
    <row r="58" spans="1:44" x14ac:dyDescent="0.35">
      <c r="A58" s="257"/>
      <c r="B58" s="128"/>
      <c r="C58" s="159"/>
      <c r="D58" s="131"/>
      <c r="E58" s="273"/>
      <c r="F58" s="299" t="str">
        <f t="shared" ca="1" si="0"/>
        <v/>
      </c>
      <c r="G58" s="300" t="str">
        <f t="shared" si="1"/>
        <v/>
      </c>
      <c r="H58" s="301" t="str">
        <f t="shared" si="2"/>
        <v/>
      </c>
      <c r="I58" s="318" t="str">
        <f t="shared" si="3"/>
        <v/>
      </c>
      <c r="J58" s="324" t="str">
        <f t="shared" si="4"/>
        <v/>
      </c>
      <c r="K58" s="325" t="str">
        <f>IF(E58="","",IFERROR(VLOOKUP(_xlfn.VALUETOTEXT(E58),vinolux[],6,FALSE),""))</f>
        <v/>
      </c>
      <c r="L58" s="324" t="str">
        <f>IFERROR(VLOOKUP(A58,ultimoPrezzoItalia[],5,FALSE),"")</f>
        <v/>
      </c>
      <c r="M58" s="304" t="str">
        <f t="shared" ca="1" si="5"/>
        <v/>
      </c>
      <c r="N58" s="340" t="str">
        <f t="shared" si="15"/>
        <v/>
      </c>
      <c r="O58" s="302" t="str">
        <f t="shared" si="16"/>
        <v/>
      </c>
      <c r="P58" s="303" t="str">
        <f>IFERROR(VLOOKUP(A58,inventarioGeko[],3,FALSE),"")</f>
        <v/>
      </c>
      <c r="Q58" s="304" t="str">
        <f t="shared" si="6"/>
        <v/>
      </c>
    </row>
    <row r="59" spans="1:44" x14ac:dyDescent="0.35">
      <c r="A59" s="257"/>
      <c r="B59" s="128"/>
      <c r="C59" s="159"/>
      <c r="D59" s="131"/>
      <c r="E59" s="273"/>
      <c r="F59" s="299" t="str">
        <f t="shared" ca="1" si="0"/>
        <v/>
      </c>
      <c r="G59" s="300" t="str">
        <f t="shared" si="1"/>
        <v/>
      </c>
      <c r="H59" s="301" t="str">
        <f t="shared" si="2"/>
        <v/>
      </c>
      <c r="I59" s="318" t="str">
        <f t="shared" si="3"/>
        <v/>
      </c>
      <c r="J59" s="324" t="str">
        <f t="shared" si="4"/>
        <v/>
      </c>
      <c r="K59" s="325" t="str">
        <f>IF(E59="","",IFERROR(VLOOKUP(_xlfn.VALUETOTEXT(E59),vinolux[],6,FALSE),""))</f>
        <v/>
      </c>
      <c r="L59" s="324" t="str">
        <f>IFERROR(VLOOKUP(A59,ultimoPrezzoItalia[],5,FALSE),"")</f>
        <v/>
      </c>
      <c r="M59" s="304" t="str">
        <f t="shared" ca="1" si="5"/>
        <v/>
      </c>
      <c r="N59" s="340" t="str">
        <f t="shared" si="15"/>
        <v/>
      </c>
      <c r="O59" s="302" t="str">
        <f t="shared" si="16"/>
        <v/>
      </c>
      <c r="P59" s="303" t="str">
        <f>IFERROR(VLOOKUP(A59,inventarioGeko[],3,FALSE),"")</f>
        <v/>
      </c>
      <c r="Q59" s="304" t="str">
        <f t="shared" si="6"/>
        <v/>
      </c>
    </row>
    <row r="60" spans="1:44" x14ac:dyDescent="0.35">
      <c r="A60" s="257"/>
      <c r="B60" s="128"/>
      <c r="C60" s="159"/>
      <c r="D60" s="131"/>
      <c r="E60" s="273"/>
      <c r="F60" s="299" t="str">
        <f t="shared" ca="1" si="0"/>
        <v/>
      </c>
      <c r="G60" s="300" t="str">
        <f t="shared" si="1"/>
        <v/>
      </c>
      <c r="H60" s="301" t="str">
        <f t="shared" si="2"/>
        <v/>
      </c>
      <c r="I60" s="318" t="str">
        <f t="shared" si="3"/>
        <v/>
      </c>
      <c r="J60" s="324" t="str">
        <f t="shared" si="4"/>
        <v/>
      </c>
      <c r="K60" s="325" t="str">
        <f>IF(E60="","",IFERROR(VLOOKUP(_xlfn.VALUETOTEXT(E60),vinolux[],6,FALSE),""))</f>
        <v/>
      </c>
      <c r="L60" s="324" t="str">
        <f>IFERROR(VLOOKUP(A60,ultimoPrezzoItalia[],5,FALSE),"")</f>
        <v/>
      </c>
      <c r="M60" s="304" t="str">
        <f t="shared" ca="1" si="5"/>
        <v/>
      </c>
      <c r="N60" s="340" t="str">
        <f t="shared" si="15"/>
        <v/>
      </c>
      <c r="O60" s="302" t="str">
        <f t="shared" si="16"/>
        <v/>
      </c>
      <c r="P60" s="303" t="str">
        <f>IFERROR(VLOOKUP(A60,inventarioGeko[],3,FALSE),"")</f>
        <v/>
      </c>
      <c r="Q60" s="304" t="str">
        <f t="shared" si="6"/>
        <v/>
      </c>
    </row>
    <row r="61" spans="1:44" x14ac:dyDescent="0.35">
      <c r="A61" s="257"/>
      <c r="B61" s="128"/>
      <c r="C61" s="159"/>
      <c r="D61" s="131"/>
      <c r="E61" s="273"/>
      <c r="F61" s="299" t="str">
        <f t="shared" ca="1" si="0"/>
        <v/>
      </c>
      <c r="G61" s="300" t="str">
        <f t="shared" si="1"/>
        <v/>
      </c>
      <c r="H61" s="301" t="str">
        <f t="shared" si="2"/>
        <v/>
      </c>
      <c r="I61" s="318" t="str">
        <f t="shared" si="3"/>
        <v/>
      </c>
      <c r="J61" s="324" t="str">
        <f t="shared" si="4"/>
        <v/>
      </c>
      <c r="K61" s="325" t="str">
        <f>IF(E61="","",IFERROR(VLOOKUP(_xlfn.VALUETOTEXT(E61),vinolux[],6,FALSE),""))</f>
        <v/>
      </c>
      <c r="L61" s="324" t="str">
        <f>IFERROR(VLOOKUP(A61,ultimoPrezzoItalia[],5,FALSE),"")</f>
        <v/>
      </c>
      <c r="M61" s="304" t="str">
        <f t="shared" ca="1" si="5"/>
        <v/>
      </c>
      <c r="N61" s="340" t="str">
        <f t="shared" si="15"/>
        <v/>
      </c>
      <c r="O61" s="302" t="str">
        <f t="shared" si="16"/>
        <v/>
      </c>
      <c r="P61" s="303" t="str">
        <f>IFERROR(VLOOKUP(A61,inventarioGeko[],3,FALSE),"")</f>
        <v/>
      </c>
      <c r="Q61" s="304" t="str">
        <f t="shared" si="6"/>
        <v/>
      </c>
    </row>
    <row r="62" spans="1:44" x14ac:dyDescent="0.35">
      <c r="A62" s="257"/>
      <c r="B62" s="128"/>
      <c r="C62" s="159"/>
      <c r="D62" s="131"/>
      <c r="E62" s="273"/>
      <c r="F62" s="299" t="str">
        <f t="shared" ca="1" si="0"/>
        <v/>
      </c>
      <c r="G62" s="300" t="str">
        <f t="shared" si="1"/>
        <v/>
      </c>
      <c r="H62" s="301" t="str">
        <f t="shared" si="2"/>
        <v/>
      </c>
      <c r="I62" s="318" t="str">
        <f t="shared" si="3"/>
        <v/>
      </c>
      <c r="J62" s="324" t="str">
        <f t="shared" si="4"/>
        <v/>
      </c>
      <c r="K62" s="325" t="str">
        <f>IF(E62="","",IFERROR(VLOOKUP(_xlfn.VALUETOTEXT(E62),vinolux[],6,FALSE),""))</f>
        <v/>
      </c>
      <c r="L62" s="324" t="str">
        <f>IFERROR(VLOOKUP(A62,ultimoPrezzoItalia[],5,FALSE),"")</f>
        <v/>
      </c>
      <c r="M62" s="304" t="str">
        <f t="shared" ca="1" si="5"/>
        <v/>
      </c>
      <c r="N62" s="340" t="str">
        <f t="shared" si="15"/>
        <v/>
      </c>
      <c r="O62" s="302" t="str">
        <f t="shared" si="16"/>
        <v/>
      </c>
      <c r="P62" s="303" t="str">
        <f>IFERROR(VLOOKUP(A62,inventarioGeko[],3,FALSE),"")</f>
        <v/>
      </c>
      <c r="Q62" s="304" t="str">
        <f t="shared" si="6"/>
        <v/>
      </c>
    </row>
    <row r="63" spans="1:44" x14ac:dyDescent="0.35">
      <c r="A63" s="257"/>
      <c r="B63" s="128"/>
      <c r="C63" s="159"/>
      <c r="D63" s="131"/>
      <c r="E63" s="273"/>
      <c r="F63" s="299" t="str">
        <f t="shared" ca="1" si="0"/>
        <v/>
      </c>
      <c r="G63" s="300" t="str">
        <f t="shared" si="1"/>
        <v/>
      </c>
      <c r="H63" s="301" t="str">
        <f t="shared" si="2"/>
        <v/>
      </c>
      <c r="I63" s="318" t="str">
        <f t="shared" si="3"/>
        <v/>
      </c>
      <c r="J63" s="324" t="str">
        <f t="shared" si="4"/>
        <v/>
      </c>
      <c r="K63" s="325" t="str">
        <f>IF(E63="","",IFERROR(VLOOKUP(_xlfn.VALUETOTEXT(E63),vinolux[],6,FALSE),""))</f>
        <v/>
      </c>
      <c r="L63" s="324" t="str">
        <f>IFERROR(VLOOKUP(A63,ultimoPrezzoItalia[],5,FALSE),"")</f>
        <v/>
      </c>
      <c r="M63" s="304" t="str">
        <f t="shared" ca="1" si="5"/>
        <v/>
      </c>
      <c r="N63" s="340" t="str">
        <f t="shared" si="15"/>
        <v/>
      </c>
      <c r="O63" s="302" t="str">
        <f t="shared" si="16"/>
        <v/>
      </c>
      <c r="P63" s="303" t="str">
        <f>IFERROR(VLOOKUP(A63,inventarioGeko[],3,FALSE),"")</f>
        <v/>
      </c>
      <c r="Q63" s="304" t="str">
        <f t="shared" si="6"/>
        <v/>
      </c>
    </row>
    <row r="64" spans="1:44" x14ac:dyDescent="0.35">
      <c r="A64" s="257"/>
      <c r="B64" s="128"/>
      <c r="C64" s="159"/>
      <c r="D64" s="131"/>
      <c r="E64" s="273"/>
      <c r="F64" s="299" t="str">
        <f t="shared" ca="1" si="0"/>
        <v/>
      </c>
      <c r="G64" s="300" t="str">
        <f t="shared" si="1"/>
        <v/>
      </c>
      <c r="H64" s="301" t="str">
        <f t="shared" si="2"/>
        <v/>
      </c>
      <c r="I64" s="318" t="str">
        <f t="shared" si="3"/>
        <v/>
      </c>
      <c r="J64" s="324" t="str">
        <f t="shared" si="4"/>
        <v/>
      </c>
      <c r="K64" s="325" t="str">
        <f>IF(E64="","",IFERROR(VLOOKUP(_xlfn.VALUETOTEXT(E64),vinolux[],6,FALSE),""))</f>
        <v/>
      </c>
      <c r="L64" s="324" t="str">
        <f>IFERROR(VLOOKUP(A64,ultimoPrezzoItalia[],5,FALSE),"")</f>
        <v/>
      </c>
      <c r="M64" s="304" t="str">
        <f t="shared" ca="1" si="5"/>
        <v/>
      </c>
      <c r="N64" s="340" t="str">
        <f t="shared" si="15"/>
        <v/>
      </c>
      <c r="O64" s="302" t="str">
        <f t="shared" si="16"/>
        <v/>
      </c>
      <c r="P64" s="303" t="str">
        <f>IFERROR(VLOOKUP(A64,inventarioGeko[],3,FALSE),"")</f>
        <v/>
      </c>
      <c r="Q64" s="304" t="str">
        <f t="shared" si="6"/>
        <v/>
      </c>
    </row>
    <row r="65" spans="1:17" x14ac:dyDescent="0.35">
      <c r="A65" s="257"/>
      <c r="B65" s="128"/>
      <c r="C65" s="159"/>
      <c r="D65" s="131"/>
      <c r="E65" s="273"/>
      <c r="F65" s="299" t="str">
        <f t="shared" ca="1" si="0"/>
        <v/>
      </c>
      <c r="G65" s="300" t="str">
        <f t="shared" si="1"/>
        <v/>
      </c>
      <c r="H65" s="301" t="str">
        <f t="shared" si="2"/>
        <v/>
      </c>
      <c r="I65" s="318" t="str">
        <f t="shared" si="3"/>
        <v/>
      </c>
      <c r="J65" s="324" t="str">
        <f t="shared" si="4"/>
        <v/>
      </c>
      <c r="K65" s="325" t="str">
        <f>IF(E65="","",IFERROR(VLOOKUP(_xlfn.VALUETOTEXT(E65),vinolux[],6,FALSE),""))</f>
        <v/>
      </c>
      <c r="L65" s="324" t="str">
        <f>IFERROR(VLOOKUP(A65,ultimoPrezzoItalia[],5,FALSE),"")</f>
        <v/>
      </c>
      <c r="M65" s="304" t="str">
        <f t="shared" ca="1" si="5"/>
        <v/>
      </c>
      <c r="N65" s="340" t="str">
        <f t="shared" si="15"/>
        <v/>
      </c>
      <c r="O65" s="302" t="str">
        <f t="shared" si="16"/>
        <v/>
      </c>
      <c r="P65" s="303" t="str">
        <f>IFERROR(VLOOKUP(A65,inventarioGeko[],3,FALSE),"")</f>
        <v/>
      </c>
      <c r="Q65" s="304" t="str">
        <f t="shared" si="6"/>
        <v/>
      </c>
    </row>
    <row r="66" spans="1:17" x14ac:dyDescent="0.35">
      <c r="A66" s="257"/>
      <c r="B66" s="128"/>
      <c r="C66" s="159"/>
      <c r="D66" s="131"/>
      <c r="E66" s="273"/>
      <c r="F66" s="299" t="str">
        <f t="shared" ca="1" si="0"/>
        <v/>
      </c>
      <c r="G66" s="300" t="str">
        <f t="shared" si="1"/>
        <v/>
      </c>
      <c r="H66" s="301" t="str">
        <f t="shared" si="2"/>
        <v/>
      </c>
      <c r="I66" s="318" t="str">
        <f t="shared" si="3"/>
        <v/>
      </c>
      <c r="J66" s="324" t="str">
        <f t="shared" si="4"/>
        <v/>
      </c>
      <c r="K66" s="325" t="str">
        <f>IF(E66="","",IFERROR(VLOOKUP(_xlfn.VALUETOTEXT(E66),vinolux[],6,FALSE),""))</f>
        <v/>
      </c>
      <c r="L66" s="324" t="str">
        <f>IFERROR(VLOOKUP(A66,ultimoPrezzoItalia[],5,FALSE),"")</f>
        <v/>
      </c>
      <c r="M66" s="304" t="str">
        <f t="shared" ca="1" si="5"/>
        <v/>
      </c>
      <c r="N66" s="340" t="str">
        <f t="shared" si="15"/>
        <v/>
      </c>
      <c r="O66" s="302" t="str">
        <f t="shared" si="16"/>
        <v/>
      </c>
      <c r="P66" s="303" t="str">
        <f>IFERROR(VLOOKUP(A66,inventarioGeko[],3,FALSE),"")</f>
        <v/>
      </c>
      <c r="Q66" s="304" t="str">
        <f t="shared" si="6"/>
        <v/>
      </c>
    </row>
    <row r="67" spans="1:17" x14ac:dyDescent="0.35">
      <c r="A67" s="257"/>
      <c r="B67" s="128"/>
      <c r="C67" s="159"/>
      <c r="D67" s="131"/>
      <c r="E67" s="273"/>
      <c r="F67" s="299" t="str">
        <f t="shared" ref="F67:F130" ca="1" si="19">IFERROR(INDEX(skuAnker,MATCH(B67,descrizioneArtAnker,0)),"")</f>
        <v/>
      </c>
      <c r="G67" s="300" t="str">
        <f t="shared" ref="G67:G130" si="20">IF(B67="","",VLOOKUP(B67,listoneAnker_NoSku,2,FALSE))</f>
        <v/>
      </c>
      <c r="H67" s="301" t="str">
        <f t="shared" ref="H67:H130" si="21">IF(B67="","",VLOOKUP(B67,listoneAnker_NoSku,3,FALSE))</f>
        <v/>
      </c>
      <c r="I67" s="318" t="str">
        <f t="shared" ref="I67:I130" si="22">IF(B67="","",VLOOKUP(B67,listoneAnker_NoSku,4,FALSE))</f>
        <v/>
      </c>
      <c r="J67" s="324" t="str">
        <f t="shared" ref="J67:J130" si="23">IF(B67="","",VLOOKUP(B67,listoneAnker_NoSku,5,FALSE))</f>
        <v/>
      </c>
      <c r="K67" s="325" t="str">
        <f>IF(E67="","",IFERROR(VLOOKUP(_xlfn.VALUETOTEXT(E67),vinolux[],6,FALSE),""))</f>
        <v/>
      </c>
      <c r="L67" s="324" t="str">
        <f>IFERROR(VLOOKUP(A67,ultimoPrezzoItalia[],5,FALSE),"")</f>
        <v/>
      </c>
      <c r="M67" s="304" t="str">
        <f t="shared" ref="M67:M130" ca="1" si="24">IFERROR(VLOOKUP(F67,listoneAnkerCompleto,8,FALSE)/1.22,"")</f>
        <v/>
      </c>
      <c r="N67" s="340" t="str">
        <f t="shared" si="15"/>
        <v/>
      </c>
      <c r="O67" s="302" t="str">
        <f t="shared" si="16"/>
        <v/>
      </c>
      <c r="P67" s="303" t="str">
        <f>IFERROR(VLOOKUP(A67,inventarioGeko[],3,FALSE),"")</f>
        <v/>
      </c>
      <c r="Q67" s="304" t="str">
        <f t="shared" si="6"/>
        <v/>
      </c>
    </row>
    <row r="68" spans="1:17" x14ac:dyDescent="0.35">
      <c r="A68" s="257"/>
      <c r="B68" s="128"/>
      <c r="C68" s="159"/>
      <c r="D68" s="131"/>
      <c r="E68" s="273"/>
      <c r="F68" s="299" t="str">
        <f t="shared" ca="1" si="19"/>
        <v/>
      </c>
      <c r="G68" s="300" t="str">
        <f t="shared" si="20"/>
        <v/>
      </c>
      <c r="H68" s="301" t="str">
        <f t="shared" si="21"/>
        <v/>
      </c>
      <c r="I68" s="318" t="str">
        <f t="shared" si="22"/>
        <v/>
      </c>
      <c r="J68" s="324" t="str">
        <f t="shared" si="23"/>
        <v/>
      </c>
      <c r="K68" s="325" t="str">
        <f>IF(E68="","",IFERROR(VLOOKUP(_xlfn.VALUETOTEXT(E68),vinolux[],6,FALSE),""))</f>
        <v/>
      </c>
      <c r="L68" s="324" t="str">
        <f>IFERROR(VLOOKUP(A68,ultimoPrezzoItalia[],5,FALSE),"")</f>
        <v/>
      </c>
      <c r="M68" s="304" t="str">
        <f t="shared" ca="1" si="24"/>
        <v/>
      </c>
      <c r="N68" s="340" t="str">
        <f t="shared" ref="N68:N131" si="25">IF(B68="","",O68/G68)</f>
        <v/>
      </c>
      <c r="O68" s="302" t="str">
        <f t="shared" ref="O68:O131" si="26">IF(B68="","",IF(D68=C68,C68,IF(D68=0,0,D68)))</f>
        <v/>
      </c>
      <c r="P68" s="303" t="str">
        <f>IFERROR(VLOOKUP(A68,inventarioGeko[],3,FALSE),"")</f>
        <v/>
      </c>
      <c r="Q68" s="304" t="str">
        <f t="shared" ref="Q68:Q131" si="27">IF(B68="","",J68*O68)</f>
        <v/>
      </c>
    </row>
    <row r="69" spans="1:17" x14ac:dyDescent="0.35">
      <c r="A69" s="257"/>
      <c r="B69" s="128"/>
      <c r="C69" s="159"/>
      <c r="D69" s="131"/>
      <c r="E69" s="273"/>
      <c r="F69" s="299" t="str">
        <f t="shared" ca="1" si="19"/>
        <v/>
      </c>
      <c r="G69" s="300" t="str">
        <f t="shared" si="20"/>
        <v/>
      </c>
      <c r="H69" s="301" t="str">
        <f t="shared" si="21"/>
        <v/>
      </c>
      <c r="I69" s="318" t="str">
        <f t="shared" si="22"/>
        <v/>
      </c>
      <c r="J69" s="324" t="str">
        <f t="shared" si="23"/>
        <v/>
      </c>
      <c r="K69" s="325" t="str">
        <f>IF(E69="","",IFERROR(VLOOKUP(_xlfn.VALUETOTEXT(E69),vinolux[],6,FALSE),""))</f>
        <v/>
      </c>
      <c r="L69" s="324" t="str">
        <f>IFERROR(VLOOKUP(A69,ultimoPrezzoItalia[],5,FALSE),"")</f>
        <v/>
      </c>
      <c r="M69" s="304" t="str">
        <f t="shared" ca="1" si="24"/>
        <v/>
      </c>
      <c r="N69" s="340" t="str">
        <f t="shared" si="25"/>
        <v/>
      </c>
      <c r="O69" s="302" t="str">
        <f t="shared" si="26"/>
        <v/>
      </c>
      <c r="P69" s="303" t="str">
        <f>IFERROR(VLOOKUP(A69,inventarioGeko[],3,FALSE),"")</f>
        <v/>
      </c>
      <c r="Q69" s="304" t="str">
        <f t="shared" si="27"/>
        <v/>
      </c>
    </row>
    <row r="70" spans="1:17" x14ac:dyDescent="0.35">
      <c r="A70" s="257"/>
      <c r="B70" s="128"/>
      <c r="C70" s="159"/>
      <c r="D70" s="131"/>
      <c r="E70" s="273"/>
      <c r="F70" s="299" t="str">
        <f t="shared" ca="1" si="19"/>
        <v/>
      </c>
      <c r="G70" s="300" t="str">
        <f t="shared" si="20"/>
        <v/>
      </c>
      <c r="H70" s="301" t="str">
        <f t="shared" si="21"/>
        <v/>
      </c>
      <c r="I70" s="318" t="str">
        <f t="shared" si="22"/>
        <v/>
      </c>
      <c r="J70" s="324" t="str">
        <f t="shared" si="23"/>
        <v/>
      </c>
      <c r="K70" s="325" t="str">
        <f>IF(E70="","",IFERROR(VLOOKUP(_xlfn.VALUETOTEXT(E70),vinolux[],6,FALSE),""))</f>
        <v/>
      </c>
      <c r="L70" s="324" t="str">
        <f>IFERROR(VLOOKUP(A70,ultimoPrezzoItalia[],5,FALSE),"")</f>
        <v/>
      </c>
      <c r="M70" s="304" t="str">
        <f t="shared" ca="1" si="24"/>
        <v/>
      </c>
      <c r="N70" s="340" t="str">
        <f t="shared" si="25"/>
        <v/>
      </c>
      <c r="O70" s="302" t="str">
        <f t="shared" si="26"/>
        <v/>
      </c>
      <c r="P70" s="303" t="str">
        <f>IFERROR(VLOOKUP(A70,inventarioGeko[],3,FALSE),"")</f>
        <v/>
      </c>
      <c r="Q70" s="304" t="str">
        <f t="shared" si="27"/>
        <v/>
      </c>
    </row>
    <row r="71" spans="1:17" x14ac:dyDescent="0.35">
      <c r="A71" s="257"/>
      <c r="B71" s="128"/>
      <c r="C71" s="159"/>
      <c r="D71" s="131"/>
      <c r="E71" s="273"/>
      <c r="F71" s="299" t="str">
        <f t="shared" ca="1" si="19"/>
        <v/>
      </c>
      <c r="G71" s="300" t="str">
        <f t="shared" si="20"/>
        <v/>
      </c>
      <c r="H71" s="301" t="str">
        <f t="shared" si="21"/>
        <v/>
      </c>
      <c r="I71" s="318" t="str">
        <f t="shared" si="22"/>
        <v/>
      </c>
      <c r="J71" s="324" t="str">
        <f t="shared" si="23"/>
        <v/>
      </c>
      <c r="K71" s="325" t="str">
        <f>IF(E71="","",IFERROR(VLOOKUP(_xlfn.VALUETOTEXT(E71),vinolux[],6,FALSE),""))</f>
        <v/>
      </c>
      <c r="L71" s="324" t="str">
        <f>IFERROR(VLOOKUP(A71,ultimoPrezzoItalia[],5,FALSE),"")</f>
        <v/>
      </c>
      <c r="M71" s="304" t="str">
        <f t="shared" ca="1" si="24"/>
        <v/>
      </c>
      <c r="N71" s="340" t="str">
        <f t="shared" si="25"/>
        <v/>
      </c>
      <c r="O71" s="302" t="str">
        <f t="shared" si="26"/>
        <v/>
      </c>
      <c r="P71" s="303" t="str">
        <f>IFERROR(VLOOKUP(A71,inventarioGeko[],3,FALSE),"")</f>
        <v/>
      </c>
      <c r="Q71" s="304" t="str">
        <f t="shared" si="27"/>
        <v/>
      </c>
    </row>
    <row r="72" spans="1:17" x14ac:dyDescent="0.35">
      <c r="A72" s="257"/>
      <c r="B72" s="128"/>
      <c r="C72" s="159"/>
      <c r="D72" s="131"/>
      <c r="E72" s="273"/>
      <c r="F72" s="299" t="str">
        <f t="shared" ca="1" si="19"/>
        <v/>
      </c>
      <c r="G72" s="300" t="str">
        <f t="shared" si="20"/>
        <v/>
      </c>
      <c r="H72" s="301" t="str">
        <f t="shared" si="21"/>
        <v/>
      </c>
      <c r="I72" s="318" t="str">
        <f t="shared" si="22"/>
        <v/>
      </c>
      <c r="J72" s="324" t="str">
        <f t="shared" si="23"/>
        <v/>
      </c>
      <c r="K72" s="325" t="str">
        <f>IF(E72="","",IFERROR(VLOOKUP(_xlfn.VALUETOTEXT(E72),vinolux[],6,FALSE),""))</f>
        <v/>
      </c>
      <c r="L72" s="324" t="str">
        <f>IFERROR(VLOOKUP(A72,ultimoPrezzoItalia[],5,FALSE),"")</f>
        <v/>
      </c>
      <c r="M72" s="304" t="str">
        <f t="shared" ca="1" si="24"/>
        <v/>
      </c>
      <c r="N72" s="340" t="str">
        <f t="shared" si="25"/>
        <v/>
      </c>
      <c r="O72" s="302" t="str">
        <f t="shared" si="26"/>
        <v/>
      </c>
      <c r="P72" s="303" t="str">
        <f>IFERROR(VLOOKUP(A72,inventarioGeko[],3,FALSE),"")</f>
        <v/>
      </c>
      <c r="Q72" s="304" t="str">
        <f t="shared" si="27"/>
        <v/>
      </c>
    </row>
    <row r="73" spans="1:17" x14ac:dyDescent="0.35">
      <c r="A73" s="257"/>
      <c r="B73" s="128"/>
      <c r="C73" s="159"/>
      <c r="D73" s="131"/>
      <c r="E73" s="273"/>
      <c r="F73" s="299" t="str">
        <f t="shared" ca="1" si="19"/>
        <v/>
      </c>
      <c r="G73" s="300" t="str">
        <f t="shared" si="20"/>
        <v/>
      </c>
      <c r="H73" s="301" t="str">
        <f t="shared" si="21"/>
        <v/>
      </c>
      <c r="I73" s="318" t="str">
        <f t="shared" si="22"/>
        <v/>
      </c>
      <c r="J73" s="324" t="str">
        <f t="shared" si="23"/>
        <v/>
      </c>
      <c r="K73" s="325" t="str">
        <f>IF(E73="","",IFERROR(VLOOKUP(_xlfn.VALUETOTEXT(E73),vinolux[],6,FALSE),""))</f>
        <v/>
      </c>
      <c r="L73" s="324" t="str">
        <f>IFERROR(VLOOKUP(A73,ultimoPrezzoItalia[],5,FALSE),"")</f>
        <v/>
      </c>
      <c r="M73" s="304" t="str">
        <f t="shared" ca="1" si="24"/>
        <v/>
      </c>
      <c r="N73" s="340" t="str">
        <f t="shared" si="25"/>
        <v/>
      </c>
      <c r="O73" s="302" t="str">
        <f t="shared" si="26"/>
        <v/>
      </c>
      <c r="P73" s="303" t="str">
        <f>IFERROR(VLOOKUP(A73,inventarioGeko[],3,FALSE),"")</f>
        <v/>
      </c>
      <c r="Q73" s="304" t="str">
        <f t="shared" si="27"/>
        <v/>
      </c>
    </row>
    <row r="74" spans="1:17" x14ac:dyDescent="0.35">
      <c r="A74" s="257"/>
      <c r="B74" s="128"/>
      <c r="C74" s="159"/>
      <c r="D74" s="131"/>
      <c r="E74" s="273"/>
      <c r="F74" s="299" t="str">
        <f t="shared" ca="1" si="19"/>
        <v/>
      </c>
      <c r="G74" s="300" t="str">
        <f t="shared" si="20"/>
        <v/>
      </c>
      <c r="H74" s="301" t="str">
        <f t="shared" si="21"/>
        <v/>
      </c>
      <c r="I74" s="318" t="str">
        <f t="shared" si="22"/>
        <v/>
      </c>
      <c r="J74" s="324" t="str">
        <f t="shared" si="23"/>
        <v/>
      </c>
      <c r="K74" s="325" t="str">
        <f>IF(E74="","",IFERROR(VLOOKUP(_xlfn.VALUETOTEXT(E74),vinolux[],6,FALSE),""))</f>
        <v/>
      </c>
      <c r="L74" s="324" t="str">
        <f>IFERROR(VLOOKUP(A74,ultimoPrezzoItalia[],5,FALSE),"")</f>
        <v/>
      </c>
      <c r="M74" s="304" t="str">
        <f t="shared" ca="1" si="24"/>
        <v/>
      </c>
      <c r="N74" s="340" t="str">
        <f t="shared" si="25"/>
        <v/>
      </c>
      <c r="O74" s="302" t="str">
        <f t="shared" si="26"/>
        <v/>
      </c>
      <c r="P74" s="303" t="str">
        <f>IFERROR(VLOOKUP(A74,inventarioGeko[],3,FALSE),"")</f>
        <v/>
      </c>
      <c r="Q74" s="304" t="str">
        <f t="shared" si="27"/>
        <v/>
      </c>
    </row>
    <row r="75" spans="1:17" x14ac:dyDescent="0.35">
      <c r="A75" s="257"/>
      <c r="B75" s="128"/>
      <c r="C75" s="159"/>
      <c r="D75" s="131"/>
      <c r="E75" s="273"/>
      <c r="F75" s="299" t="str">
        <f t="shared" ca="1" si="19"/>
        <v/>
      </c>
      <c r="G75" s="300" t="str">
        <f t="shared" si="20"/>
        <v/>
      </c>
      <c r="H75" s="301" t="str">
        <f t="shared" si="21"/>
        <v/>
      </c>
      <c r="I75" s="318" t="str">
        <f t="shared" si="22"/>
        <v/>
      </c>
      <c r="J75" s="324" t="str">
        <f t="shared" si="23"/>
        <v/>
      </c>
      <c r="K75" s="325" t="str">
        <f>IF(E75="","",IFERROR(VLOOKUP(_xlfn.VALUETOTEXT(E75),vinolux[],6,FALSE),""))</f>
        <v/>
      </c>
      <c r="L75" s="324" t="str">
        <f>IFERROR(VLOOKUP(A75,ultimoPrezzoItalia[],5,FALSE),"")</f>
        <v/>
      </c>
      <c r="M75" s="304" t="str">
        <f t="shared" ca="1" si="24"/>
        <v/>
      </c>
      <c r="N75" s="340" t="str">
        <f t="shared" si="25"/>
        <v/>
      </c>
      <c r="O75" s="302" t="str">
        <f t="shared" si="26"/>
        <v/>
      </c>
      <c r="P75" s="303" t="str">
        <f>IFERROR(VLOOKUP(A75,inventarioGeko[],3,FALSE),"")</f>
        <v/>
      </c>
      <c r="Q75" s="304" t="str">
        <f t="shared" si="27"/>
        <v/>
      </c>
    </row>
    <row r="76" spans="1:17" x14ac:dyDescent="0.35">
      <c r="A76" s="257"/>
      <c r="B76" s="128"/>
      <c r="C76" s="159"/>
      <c r="D76" s="131"/>
      <c r="E76" s="273"/>
      <c r="F76" s="299" t="str">
        <f t="shared" ca="1" si="19"/>
        <v/>
      </c>
      <c r="G76" s="300" t="str">
        <f t="shared" si="20"/>
        <v/>
      </c>
      <c r="H76" s="301" t="str">
        <f t="shared" si="21"/>
        <v/>
      </c>
      <c r="I76" s="318" t="str">
        <f t="shared" si="22"/>
        <v/>
      </c>
      <c r="J76" s="324" t="str">
        <f t="shared" si="23"/>
        <v/>
      </c>
      <c r="K76" s="325" t="str">
        <f>IF(E76="","",IFERROR(VLOOKUP(_xlfn.VALUETOTEXT(E76),vinolux[],6,FALSE),""))</f>
        <v/>
      </c>
      <c r="L76" s="324" t="str">
        <f>IFERROR(VLOOKUP(A76,ultimoPrezzoItalia[],5,FALSE),"")</f>
        <v/>
      </c>
      <c r="M76" s="304" t="str">
        <f t="shared" ca="1" si="24"/>
        <v/>
      </c>
      <c r="N76" s="340" t="str">
        <f t="shared" si="25"/>
        <v/>
      </c>
      <c r="O76" s="302" t="str">
        <f t="shared" si="26"/>
        <v/>
      </c>
      <c r="P76" s="303" t="str">
        <f>IFERROR(VLOOKUP(A76,inventarioGeko[],3,FALSE),"")</f>
        <v/>
      </c>
      <c r="Q76" s="304" t="str">
        <f t="shared" si="27"/>
        <v/>
      </c>
    </row>
    <row r="77" spans="1:17" x14ac:dyDescent="0.35">
      <c r="A77" s="257"/>
      <c r="B77" s="128"/>
      <c r="C77" s="159"/>
      <c r="D77" s="131"/>
      <c r="E77" s="273"/>
      <c r="F77" s="299" t="str">
        <f t="shared" ca="1" si="19"/>
        <v/>
      </c>
      <c r="G77" s="300" t="str">
        <f t="shared" si="20"/>
        <v/>
      </c>
      <c r="H77" s="301" t="str">
        <f t="shared" si="21"/>
        <v/>
      </c>
      <c r="I77" s="318" t="str">
        <f t="shared" si="22"/>
        <v/>
      </c>
      <c r="J77" s="324" t="str">
        <f t="shared" si="23"/>
        <v/>
      </c>
      <c r="K77" s="325" t="str">
        <f>IF(E77="","",IFERROR(VLOOKUP(_xlfn.VALUETOTEXT(E77),vinolux[],6,FALSE),""))</f>
        <v/>
      </c>
      <c r="L77" s="324" t="str">
        <f>IFERROR(VLOOKUP(A77,ultimoPrezzoItalia[],5,FALSE),"")</f>
        <v/>
      </c>
      <c r="M77" s="304" t="str">
        <f t="shared" ca="1" si="24"/>
        <v/>
      </c>
      <c r="N77" s="340" t="str">
        <f t="shared" si="25"/>
        <v/>
      </c>
      <c r="O77" s="302" t="str">
        <f t="shared" si="26"/>
        <v/>
      </c>
      <c r="P77" s="303" t="str">
        <f>IFERROR(VLOOKUP(A77,inventarioGeko[],3,FALSE),"")</f>
        <v/>
      </c>
      <c r="Q77" s="304" t="str">
        <f t="shared" si="27"/>
        <v/>
      </c>
    </row>
    <row r="78" spans="1:17" x14ac:dyDescent="0.35">
      <c r="A78" s="257"/>
      <c r="B78" s="128"/>
      <c r="C78" s="159"/>
      <c r="D78" s="131"/>
      <c r="E78" s="273"/>
      <c r="F78" s="299" t="str">
        <f t="shared" ca="1" si="19"/>
        <v/>
      </c>
      <c r="G78" s="300" t="str">
        <f t="shared" si="20"/>
        <v/>
      </c>
      <c r="H78" s="301" t="str">
        <f t="shared" si="21"/>
        <v/>
      </c>
      <c r="I78" s="318" t="str">
        <f t="shared" si="22"/>
        <v/>
      </c>
      <c r="J78" s="324" t="str">
        <f t="shared" si="23"/>
        <v/>
      </c>
      <c r="K78" s="325" t="str">
        <f>IF(E78="","",IFERROR(VLOOKUP(_xlfn.VALUETOTEXT(E78),vinolux[],6,FALSE),""))</f>
        <v/>
      </c>
      <c r="L78" s="324" t="str">
        <f>IFERROR(VLOOKUP(A78,ultimoPrezzoItalia[],5,FALSE),"")</f>
        <v/>
      </c>
      <c r="M78" s="304" t="str">
        <f t="shared" ca="1" si="24"/>
        <v/>
      </c>
      <c r="N78" s="340" t="str">
        <f t="shared" si="25"/>
        <v/>
      </c>
      <c r="O78" s="302" t="str">
        <f t="shared" si="26"/>
        <v/>
      </c>
      <c r="P78" s="303" t="str">
        <f>IFERROR(VLOOKUP(A78,inventarioGeko[],3,FALSE),"")</f>
        <v/>
      </c>
      <c r="Q78" s="304" t="str">
        <f t="shared" si="27"/>
        <v/>
      </c>
    </row>
    <row r="79" spans="1:17" x14ac:dyDescent="0.35">
      <c r="A79" s="257"/>
      <c r="B79" s="128"/>
      <c r="C79" s="159"/>
      <c r="D79" s="131"/>
      <c r="E79" s="273"/>
      <c r="F79" s="299" t="str">
        <f t="shared" ca="1" si="19"/>
        <v/>
      </c>
      <c r="G79" s="300" t="str">
        <f t="shared" si="20"/>
        <v/>
      </c>
      <c r="H79" s="301" t="str">
        <f t="shared" si="21"/>
        <v/>
      </c>
      <c r="I79" s="318" t="str">
        <f t="shared" si="22"/>
        <v/>
      </c>
      <c r="J79" s="324" t="str">
        <f t="shared" si="23"/>
        <v/>
      </c>
      <c r="K79" s="325" t="str">
        <f>IF(E79="","",IFERROR(VLOOKUP(_xlfn.VALUETOTEXT(E79),vinolux[],6,FALSE),""))</f>
        <v/>
      </c>
      <c r="L79" s="324" t="str">
        <f>IFERROR(VLOOKUP(A79,ultimoPrezzoItalia[],5,FALSE),"")</f>
        <v/>
      </c>
      <c r="M79" s="304" t="str">
        <f t="shared" ca="1" si="24"/>
        <v/>
      </c>
      <c r="N79" s="340" t="str">
        <f t="shared" si="25"/>
        <v/>
      </c>
      <c r="O79" s="302" t="str">
        <f t="shared" si="26"/>
        <v/>
      </c>
      <c r="P79" s="303" t="str">
        <f>IFERROR(VLOOKUP(A79,inventarioGeko[],3,FALSE),"")</f>
        <v/>
      </c>
      <c r="Q79" s="304" t="str">
        <f t="shared" si="27"/>
        <v/>
      </c>
    </row>
    <row r="80" spans="1:17" x14ac:dyDescent="0.35">
      <c r="A80" s="257"/>
      <c r="B80" s="128"/>
      <c r="C80" s="159"/>
      <c r="D80" s="131"/>
      <c r="E80" s="273"/>
      <c r="F80" s="299" t="str">
        <f t="shared" ca="1" si="19"/>
        <v/>
      </c>
      <c r="G80" s="300" t="str">
        <f t="shared" si="20"/>
        <v/>
      </c>
      <c r="H80" s="301" t="str">
        <f t="shared" si="21"/>
        <v/>
      </c>
      <c r="I80" s="318" t="str">
        <f t="shared" si="22"/>
        <v/>
      </c>
      <c r="J80" s="324" t="str">
        <f t="shared" si="23"/>
        <v/>
      </c>
      <c r="K80" s="325" t="str">
        <f>IF(E80="","",IFERROR(VLOOKUP(_xlfn.VALUETOTEXT(E80),vinolux[],6,FALSE),""))</f>
        <v/>
      </c>
      <c r="L80" s="324" t="str">
        <f>IFERROR(VLOOKUP(A80,ultimoPrezzoItalia[],5,FALSE),"")</f>
        <v/>
      </c>
      <c r="M80" s="304" t="str">
        <f t="shared" ca="1" si="24"/>
        <v/>
      </c>
      <c r="N80" s="340" t="str">
        <f t="shared" si="25"/>
        <v/>
      </c>
      <c r="O80" s="302" t="str">
        <f t="shared" si="26"/>
        <v/>
      </c>
      <c r="P80" s="303" t="str">
        <f>IFERROR(VLOOKUP(A80,inventarioGeko[],3,FALSE),"")</f>
        <v/>
      </c>
      <c r="Q80" s="304" t="str">
        <f t="shared" si="27"/>
        <v/>
      </c>
    </row>
    <row r="81" spans="1:17" x14ac:dyDescent="0.35">
      <c r="A81" s="257"/>
      <c r="B81" s="128"/>
      <c r="C81" s="159"/>
      <c r="D81" s="131"/>
      <c r="E81" s="273"/>
      <c r="F81" s="299" t="str">
        <f t="shared" ca="1" si="19"/>
        <v/>
      </c>
      <c r="G81" s="300" t="str">
        <f t="shared" si="20"/>
        <v/>
      </c>
      <c r="H81" s="301" t="str">
        <f t="shared" si="21"/>
        <v/>
      </c>
      <c r="I81" s="318" t="str">
        <f t="shared" si="22"/>
        <v/>
      </c>
      <c r="J81" s="324" t="str">
        <f t="shared" si="23"/>
        <v/>
      </c>
      <c r="K81" s="325" t="str">
        <f>IF(E81="","",IFERROR(VLOOKUP(_xlfn.VALUETOTEXT(E81),vinolux[],6,FALSE),""))</f>
        <v/>
      </c>
      <c r="L81" s="324" t="str">
        <f>IFERROR(VLOOKUP(A81,ultimoPrezzoItalia[],5,FALSE),"")</f>
        <v/>
      </c>
      <c r="M81" s="304" t="str">
        <f t="shared" ca="1" si="24"/>
        <v/>
      </c>
      <c r="N81" s="340" t="str">
        <f t="shared" si="25"/>
        <v/>
      </c>
      <c r="O81" s="302" t="str">
        <f t="shared" si="26"/>
        <v/>
      </c>
      <c r="P81" s="303" t="str">
        <f>IFERROR(VLOOKUP(A81,inventarioGeko[],3,FALSE),"")</f>
        <v/>
      </c>
      <c r="Q81" s="304" t="str">
        <f t="shared" si="27"/>
        <v/>
      </c>
    </row>
    <row r="82" spans="1:17" x14ac:dyDescent="0.35">
      <c r="A82" s="257"/>
      <c r="B82" s="128"/>
      <c r="C82" s="159"/>
      <c r="D82" s="131"/>
      <c r="E82" s="273"/>
      <c r="F82" s="299" t="str">
        <f t="shared" ca="1" si="19"/>
        <v/>
      </c>
      <c r="G82" s="300" t="str">
        <f t="shared" si="20"/>
        <v/>
      </c>
      <c r="H82" s="301" t="str">
        <f t="shared" si="21"/>
        <v/>
      </c>
      <c r="I82" s="318" t="str">
        <f t="shared" si="22"/>
        <v/>
      </c>
      <c r="J82" s="324" t="str">
        <f t="shared" si="23"/>
        <v/>
      </c>
      <c r="K82" s="325" t="str">
        <f>IF(E82="","",IFERROR(VLOOKUP(_xlfn.VALUETOTEXT(E82),vinolux[],6,FALSE),""))</f>
        <v/>
      </c>
      <c r="L82" s="324" t="str">
        <f>IFERROR(VLOOKUP(A82,ultimoPrezzoItalia[],5,FALSE),"")</f>
        <v/>
      </c>
      <c r="M82" s="304" t="str">
        <f t="shared" ca="1" si="24"/>
        <v/>
      </c>
      <c r="N82" s="340" t="str">
        <f t="shared" si="25"/>
        <v/>
      </c>
      <c r="O82" s="302" t="str">
        <f t="shared" si="26"/>
        <v/>
      </c>
      <c r="P82" s="303" t="str">
        <f>IFERROR(VLOOKUP(A82,inventarioGeko[],3,FALSE),"")</f>
        <v/>
      </c>
      <c r="Q82" s="304" t="str">
        <f t="shared" si="27"/>
        <v/>
      </c>
    </row>
    <row r="83" spans="1:17" x14ac:dyDescent="0.35">
      <c r="A83" s="257"/>
      <c r="B83" s="128"/>
      <c r="C83" s="159"/>
      <c r="D83" s="131"/>
      <c r="E83" s="273"/>
      <c r="F83" s="299" t="str">
        <f t="shared" ca="1" si="19"/>
        <v/>
      </c>
      <c r="G83" s="300" t="str">
        <f t="shared" si="20"/>
        <v/>
      </c>
      <c r="H83" s="301" t="str">
        <f t="shared" si="21"/>
        <v/>
      </c>
      <c r="I83" s="318" t="str">
        <f t="shared" si="22"/>
        <v/>
      </c>
      <c r="J83" s="324" t="str">
        <f t="shared" si="23"/>
        <v/>
      </c>
      <c r="K83" s="325" t="str">
        <f>IF(E83="","",IFERROR(VLOOKUP(_xlfn.VALUETOTEXT(E83),vinolux[],6,FALSE),""))</f>
        <v/>
      </c>
      <c r="L83" s="324" t="str">
        <f>IFERROR(VLOOKUP(A83,ultimoPrezzoItalia[],5,FALSE),"")</f>
        <v/>
      </c>
      <c r="M83" s="304" t="str">
        <f t="shared" ca="1" si="24"/>
        <v/>
      </c>
      <c r="N83" s="340" t="str">
        <f t="shared" si="25"/>
        <v/>
      </c>
      <c r="O83" s="302" t="str">
        <f t="shared" si="26"/>
        <v/>
      </c>
      <c r="P83" s="303" t="str">
        <f>IFERROR(VLOOKUP(A83,inventarioGeko[],3,FALSE),"")</f>
        <v/>
      </c>
      <c r="Q83" s="304" t="str">
        <f t="shared" si="27"/>
        <v/>
      </c>
    </row>
    <row r="84" spans="1:17" x14ac:dyDescent="0.35">
      <c r="A84" s="257"/>
      <c r="B84" s="128"/>
      <c r="C84" s="159"/>
      <c r="D84" s="131"/>
      <c r="E84" s="273"/>
      <c r="F84" s="299" t="str">
        <f t="shared" ca="1" si="19"/>
        <v/>
      </c>
      <c r="G84" s="300" t="str">
        <f t="shared" si="20"/>
        <v/>
      </c>
      <c r="H84" s="301" t="str">
        <f t="shared" si="21"/>
        <v/>
      </c>
      <c r="I84" s="318" t="str">
        <f t="shared" si="22"/>
        <v/>
      </c>
      <c r="J84" s="324" t="str">
        <f t="shared" si="23"/>
        <v/>
      </c>
      <c r="K84" s="325" t="str">
        <f>IF(E84="","",IFERROR(VLOOKUP(_xlfn.VALUETOTEXT(E84),vinolux[],6,FALSE),""))</f>
        <v/>
      </c>
      <c r="L84" s="324" t="str">
        <f>IFERROR(VLOOKUP(A84,ultimoPrezzoItalia[],5,FALSE),"")</f>
        <v/>
      </c>
      <c r="M84" s="304" t="str">
        <f t="shared" ca="1" si="24"/>
        <v/>
      </c>
      <c r="N84" s="340" t="str">
        <f t="shared" si="25"/>
        <v/>
      </c>
      <c r="O84" s="302" t="str">
        <f t="shared" si="26"/>
        <v/>
      </c>
      <c r="P84" s="303" t="str">
        <f>IFERROR(VLOOKUP(A84,inventarioGeko[],3,FALSE),"")</f>
        <v/>
      </c>
      <c r="Q84" s="304" t="str">
        <f t="shared" si="27"/>
        <v/>
      </c>
    </row>
    <row r="85" spans="1:17" x14ac:dyDescent="0.35">
      <c r="A85" s="257"/>
      <c r="B85" s="128"/>
      <c r="C85" s="159"/>
      <c r="D85" s="131"/>
      <c r="E85" s="273"/>
      <c r="F85" s="299" t="str">
        <f t="shared" ca="1" si="19"/>
        <v/>
      </c>
      <c r="G85" s="300" t="str">
        <f t="shared" si="20"/>
        <v/>
      </c>
      <c r="H85" s="301" t="str">
        <f t="shared" si="21"/>
        <v/>
      </c>
      <c r="I85" s="318" t="str">
        <f t="shared" si="22"/>
        <v/>
      </c>
      <c r="J85" s="324" t="str">
        <f t="shared" si="23"/>
        <v/>
      </c>
      <c r="K85" s="325" t="str">
        <f>IF(E85="","",IFERROR(VLOOKUP(_xlfn.VALUETOTEXT(E85),vinolux[],6,FALSE),""))</f>
        <v/>
      </c>
      <c r="L85" s="324" t="str">
        <f>IFERROR(VLOOKUP(A85,ultimoPrezzoItalia[],5,FALSE),"")</f>
        <v/>
      </c>
      <c r="M85" s="304" t="str">
        <f t="shared" ca="1" si="24"/>
        <v/>
      </c>
      <c r="N85" s="340" t="str">
        <f t="shared" si="25"/>
        <v/>
      </c>
      <c r="O85" s="302" t="str">
        <f t="shared" si="26"/>
        <v/>
      </c>
      <c r="P85" s="303" t="str">
        <f>IFERROR(VLOOKUP(A85,inventarioGeko[],3,FALSE),"")</f>
        <v/>
      </c>
      <c r="Q85" s="304" t="str">
        <f t="shared" si="27"/>
        <v/>
      </c>
    </row>
    <row r="86" spans="1:17" x14ac:dyDescent="0.35">
      <c r="A86" s="257"/>
      <c r="B86" s="128"/>
      <c r="C86" s="159"/>
      <c r="D86" s="131"/>
      <c r="E86" s="273"/>
      <c r="F86" s="299" t="str">
        <f t="shared" ca="1" si="19"/>
        <v/>
      </c>
      <c r="G86" s="300" t="str">
        <f t="shared" si="20"/>
        <v/>
      </c>
      <c r="H86" s="301" t="str">
        <f t="shared" si="21"/>
        <v/>
      </c>
      <c r="I86" s="318" t="str">
        <f t="shared" si="22"/>
        <v/>
      </c>
      <c r="J86" s="324" t="str">
        <f t="shared" si="23"/>
        <v/>
      </c>
      <c r="K86" s="325" t="str">
        <f>IF(E86="","",IFERROR(VLOOKUP(_xlfn.VALUETOTEXT(E86),vinolux[],6,FALSE),""))</f>
        <v/>
      </c>
      <c r="L86" s="324" t="str">
        <f>IFERROR(VLOOKUP(A86,ultimoPrezzoItalia[],5,FALSE),"")</f>
        <v/>
      </c>
      <c r="M86" s="304" t="str">
        <f t="shared" ca="1" si="24"/>
        <v/>
      </c>
      <c r="N86" s="340" t="str">
        <f t="shared" si="25"/>
        <v/>
      </c>
      <c r="O86" s="302" t="str">
        <f t="shared" si="26"/>
        <v/>
      </c>
      <c r="P86" s="303" t="str">
        <f>IFERROR(VLOOKUP(A86,inventarioGeko[],3,FALSE),"")</f>
        <v/>
      </c>
      <c r="Q86" s="304" t="str">
        <f t="shared" si="27"/>
        <v/>
      </c>
    </row>
    <row r="87" spans="1:17" x14ac:dyDescent="0.35">
      <c r="A87" s="257"/>
      <c r="B87" s="128"/>
      <c r="C87" s="159"/>
      <c r="D87" s="131"/>
      <c r="E87" s="273"/>
      <c r="F87" s="299" t="str">
        <f t="shared" ca="1" si="19"/>
        <v/>
      </c>
      <c r="G87" s="300" t="str">
        <f t="shared" si="20"/>
        <v/>
      </c>
      <c r="H87" s="301" t="str">
        <f t="shared" si="21"/>
        <v/>
      </c>
      <c r="I87" s="318" t="str">
        <f t="shared" si="22"/>
        <v/>
      </c>
      <c r="J87" s="324" t="str">
        <f t="shared" si="23"/>
        <v/>
      </c>
      <c r="K87" s="325" t="str">
        <f>IF(E87="","",IFERROR(VLOOKUP(_xlfn.VALUETOTEXT(E87),vinolux[],6,FALSE),""))</f>
        <v/>
      </c>
      <c r="L87" s="324" t="str">
        <f>IFERROR(VLOOKUP(A87,ultimoPrezzoItalia[],5,FALSE),"")</f>
        <v/>
      </c>
      <c r="M87" s="304" t="str">
        <f t="shared" ca="1" si="24"/>
        <v/>
      </c>
      <c r="N87" s="340" t="str">
        <f t="shared" si="25"/>
        <v/>
      </c>
      <c r="O87" s="302" t="str">
        <f t="shared" si="26"/>
        <v/>
      </c>
      <c r="P87" s="303" t="str">
        <f>IFERROR(VLOOKUP(A87,inventarioGeko[],3,FALSE),"")</f>
        <v/>
      </c>
      <c r="Q87" s="304" t="str">
        <f t="shared" si="27"/>
        <v/>
      </c>
    </row>
    <row r="88" spans="1:17" x14ac:dyDescent="0.35">
      <c r="A88" s="257"/>
      <c r="B88" s="128"/>
      <c r="C88" s="159"/>
      <c r="D88" s="131"/>
      <c r="E88" s="273"/>
      <c r="F88" s="299" t="str">
        <f t="shared" ca="1" si="19"/>
        <v/>
      </c>
      <c r="G88" s="300" t="str">
        <f t="shared" si="20"/>
        <v/>
      </c>
      <c r="H88" s="301" t="str">
        <f t="shared" si="21"/>
        <v/>
      </c>
      <c r="I88" s="318" t="str">
        <f t="shared" si="22"/>
        <v/>
      </c>
      <c r="J88" s="324" t="str">
        <f t="shared" si="23"/>
        <v/>
      </c>
      <c r="K88" s="325" t="str">
        <f>IF(E88="","",IFERROR(VLOOKUP(_xlfn.VALUETOTEXT(E88),vinolux[],6,FALSE),""))</f>
        <v/>
      </c>
      <c r="L88" s="324" t="str">
        <f>IFERROR(VLOOKUP(A88,ultimoPrezzoItalia[],5,FALSE),"")</f>
        <v/>
      </c>
      <c r="M88" s="304" t="str">
        <f t="shared" ca="1" si="24"/>
        <v/>
      </c>
      <c r="N88" s="340" t="str">
        <f t="shared" si="25"/>
        <v/>
      </c>
      <c r="O88" s="302" t="str">
        <f t="shared" si="26"/>
        <v/>
      </c>
      <c r="P88" s="303" t="str">
        <f>IFERROR(VLOOKUP(A88,inventarioGeko[],3,FALSE),"")</f>
        <v/>
      </c>
      <c r="Q88" s="304" t="str">
        <f t="shared" si="27"/>
        <v/>
      </c>
    </row>
    <row r="89" spans="1:17" x14ac:dyDescent="0.35">
      <c r="A89" s="257"/>
      <c r="B89" s="128"/>
      <c r="C89" s="159"/>
      <c r="D89" s="131"/>
      <c r="E89" s="273"/>
      <c r="F89" s="299" t="str">
        <f t="shared" ca="1" si="19"/>
        <v/>
      </c>
      <c r="G89" s="300" t="str">
        <f t="shared" si="20"/>
        <v/>
      </c>
      <c r="H89" s="301" t="str">
        <f t="shared" si="21"/>
        <v/>
      </c>
      <c r="I89" s="318" t="str">
        <f t="shared" si="22"/>
        <v/>
      </c>
      <c r="J89" s="324" t="str">
        <f t="shared" si="23"/>
        <v/>
      </c>
      <c r="K89" s="325" t="str">
        <f>IF(E89="","",IFERROR(VLOOKUP(_xlfn.VALUETOTEXT(E89),vinolux[],6,FALSE),""))</f>
        <v/>
      </c>
      <c r="L89" s="324" t="str">
        <f>IFERROR(VLOOKUP(A89,ultimoPrezzoItalia[],5,FALSE),"")</f>
        <v/>
      </c>
      <c r="M89" s="304" t="str">
        <f t="shared" ca="1" si="24"/>
        <v/>
      </c>
      <c r="N89" s="340" t="str">
        <f t="shared" si="25"/>
        <v/>
      </c>
      <c r="O89" s="302" t="str">
        <f t="shared" si="26"/>
        <v/>
      </c>
      <c r="P89" s="303" t="str">
        <f>IFERROR(VLOOKUP(A89,inventarioGeko[],3,FALSE),"")</f>
        <v/>
      </c>
      <c r="Q89" s="304" t="str">
        <f t="shared" si="27"/>
        <v/>
      </c>
    </row>
    <row r="90" spans="1:17" x14ac:dyDescent="0.35">
      <c r="A90" s="257"/>
      <c r="B90" s="128"/>
      <c r="C90" s="159"/>
      <c r="D90" s="131"/>
      <c r="E90" s="273"/>
      <c r="F90" s="299" t="str">
        <f t="shared" ca="1" si="19"/>
        <v/>
      </c>
      <c r="G90" s="300" t="str">
        <f t="shared" si="20"/>
        <v/>
      </c>
      <c r="H90" s="301" t="str">
        <f t="shared" si="21"/>
        <v/>
      </c>
      <c r="I90" s="318" t="str">
        <f t="shared" si="22"/>
        <v/>
      </c>
      <c r="J90" s="324" t="str">
        <f t="shared" si="23"/>
        <v/>
      </c>
      <c r="K90" s="325" t="str">
        <f>IF(E90="","",IFERROR(VLOOKUP(_xlfn.VALUETOTEXT(E90),vinolux[],6,FALSE),""))</f>
        <v/>
      </c>
      <c r="L90" s="324" t="str">
        <f>IFERROR(VLOOKUP(A90,ultimoPrezzoItalia[],5,FALSE),"")</f>
        <v/>
      </c>
      <c r="M90" s="304" t="str">
        <f t="shared" ca="1" si="24"/>
        <v/>
      </c>
      <c r="N90" s="340" t="str">
        <f t="shared" si="25"/>
        <v/>
      </c>
      <c r="O90" s="302" t="str">
        <f t="shared" si="26"/>
        <v/>
      </c>
      <c r="P90" s="303" t="str">
        <f>IFERROR(VLOOKUP(A90,inventarioGeko[],3,FALSE),"")</f>
        <v/>
      </c>
      <c r="Q90" s="304" t="str">
        <f t="shared" si="27"/>
        <v/>
      </c>
    </row>
    <row r="91" spans="1:17" x14ac:dyDescent="0.35">
      <c r="A91" s="257"/>
      <c r="B91" s="128"/>
      <c r="C91" s="159"/>
      <c r="D91" s="131"/>
      <c r="E91" s="273"/>
      <c r="F91" s="299" t="str">
        <f t="shared" ca="1" si="19"/>
        <v/>
      </c>
      <c r="G91" s="300" t="str">
        <f t="shared" si="20"/>
        <v/>
      </c>
      <c r="H91" s="301" t="str">
        <f t="shared" si="21"/>
        <v/>
      </c>
      <c r="I91" s="318" t="str">
        <f t="shared" si="22"/>
        <v/>
      </c>
      <c r="J91" s="324" t="str">
        <f t="shared" si="23"/>
        <v/>
      </c>
      <c r="K91" s="325" t="str">
        <f>IF(E91="","",IFERROR(VLOOKUP(_xlfn.VALUETOTEXT(E91),vinolux[],6,FALSE),""))</f>
        <v/>
      </c>
      <c r="L91" s="324" t="str">
        <f>IFERROR(VLOOKUP(A91,ultimoPrezzoItalia[],5,FALSE),"")</f>
        <v/>
      </c>
      <c r="M91" s="304" t="str">
        <f t="shared" ca="1" si="24"/>
        <v/>
      </c>
      <c r="N91" s="340" t="str">
        <f t="shared" si="25"/>
        <v/>
      </c>
      <c r="O91" s="302" t="str">
        <f t="shared" si="26"/>
        <v/>
      </c>
      <c r="P91" s="303" t="str">
        <f>IFERROR(VLOOKUP(A91,inventarioGeko[],3,FALSE),"")</f>
        <v/>
      </c>
      <c r="Q91" s="304" t="str">
        <f t="shared" si="27"/>
        <v/>
      </c>
    </row>
    <row r="92" spans="1:17" x14ac:dyDescent="0.35">
      <c r="A92" s="257"/>
      <c r="B92" s="128"/>
      <c r="C92" s="159"/>
      <c r="D92" s="131"/>
      <c r="E92" s="273"/>
      <c r="F92" s="299" t="str">
        <f t="shared" ca="1" si="19"/>
        <v/>
      </c>
      <c r="G92" s="300" t="str">
        <f t="shared" si="20"/>
        <v/>
      </c>
      <c r="H92" s="301" t="str">
        <f t="shared" si="21"/>
        <v/>
      </c>
      <c r="I92" s="318" t="str">
        <f t="shared" si="22"/>
        <v/>
      </c>
      <c r="J92" s="324" t="str">
        <f t="shared" si="23"/>
        <v/>
      </c>
      <c r="K92" s="325" t="str">
        <f>IF(E92="","",IFERROR(VLOOKUP(_xlfn.VALUETOTEXT(E92),vinolux[],6,FALSE),""))</f>
        <v/>
      </c>
      <c r="L92" s="324" t="str">
        <f>IFERROR(VLOOKUP(A92,ultimoPrezzoItalia[],5,FALSE),"")</f>
        <v/>
      </c>
      <c r="M92" s="304" t="str">
        <f t="shared" ca="1" si="24"/>
        <v/>
      </c>
      <c r="N92" s="340" t="str">
        <f t="shared" si="25"/>
        <v/>
      </c>
      <c r="O92" s="302" t="str">
        <f t="shared" si="26"/>
        <v/>
      </c>
      <c r="P92" s="303" t="str">
        <f>IFERROR(VLOOKUP(A92,inventarioGeko[],3,FALSE),"")</f>
        <v/>
      </c>
      <c r="Q92" s="304" t="str">
        <f t="shared" si="27"/>
        <v/>
      </c>
    </row>
    <row r="93" spans="1:17" x14ac:dyDescent="0.35">
      <c r="A93" s="257"/>
      <c r="B93" s="128"/>
      <c r="C93" s="159"/>
      <c r="D93" s="131"/>
      <c r="E93" s="273"/>
      <c r="F93" s="299" t="str">
        <f t="shared" ca="1" si="19"/>
        <v/>
      </c>
      <c r="G93" s="300" t="str">
        <f t="shared" si="20"/>
        <v/>
      </c>
      <c r="H93" s="301" t="str">
        <f t="shared" si="21"/>
        <v/>
      </c>
      <c r="I93" s="318" t="str">
        <f t="shared" si="22"/>
        <v/>
      </c>
      <c r="J93" s="324" t="str">
        <f t="shared" si="23"/>
        <v/>
      </c>
      <c r="K93" s="325" t="str">
        <f>IF(E93="","",IFERROR(VLOOKUP(_xlfn.VALUETOTEXT(E93),vinolux[],6,FALSE),""))</f>
        <v/>
      </c>
      <c r="L93" s="324" t="str">
        <f>IFERROR(VLOOKUP(A93,ultimoPrezzoItalia[],5,FALSE),"")</f>
        <v/>
      </c>
      <c r="M93" s="304" t="str">
        <f t="shared" ca="1" si="24"/>
        <v/>
      </c>
      <c r="N93" s="340" t="str">
        <f t="shared" si="25"/>
        <v/>
      </c>
      <c r="O93" s="302" t="str">
        <f t="shared" si="26"/>
        <v/>
      </c>
      <c r="P93" s="303" t="str">
        <f>IFERROR(VLOOKUP(A93,inventarioGeko[],3,FALSE),"")</f>
        <v/>
      </c>
      <c r="Q93" s="304" t="str">
        <f t="shared" si="27"/>
        <v/>
      </c>
    </row>
    <row r="94" spans="1:17" x14ac:dyDescent="0.35">
      <c r="A94" s="257"/>
      <c r="B94" s="128"/>
      <c r="C94" s="159"/>
      <c r="D94" s="131"/>
      <c r="E94" s="273"/>
      <c r="F94" s="299" t="str">
        <f t="shared" ca="1" si="19"/>
        <v/>
      </c>
      <c r="G94" s="300" t="str">
        <f t="shared" si="20"/>
        <v/>
      </c>
      <c r="H94" s="301" t="str">
        <f t="shared" si="21"/>
        <v/>
      </c>
      <c r="I94" s="318" t="str">
        <f t="shared" si="22"/>
        <v/>
      </c>
      <c r="J94" s="324" t="str">
        <f t="shared" si="23"/>
        <v/>
      </c>
      <c r="K94" s="325" t="str">
        <f>IF(E94="","",IFERROR(VLOOKUP(_xlfn.VALUETOTEXT(E94),vinolux[],6,FALSE),""))</f>
        <v/>
      </c>
      <c r="L94" s="324" t="str">
        <f>IFERROR(VLOOKUP(A94,ultimoPrezzoItalia[],5,FALSE),"")</f>
        <v/>
      </c>
      <c r="M94" s="304" t="str">
        <f t="shared" ca="1" si="24"/>
        <v/>
      </c>
      <c r="N94" s="340" t="str">
        <f t="shared" si="25"/>
        <v/>
      </c>
      <c r="O94" s="302" t="str">
        <f t="shared" si="26"/>
        <v/>
      </c>
      <c r="P94" s="303" t="str">
        <f>IFERROR(VLOOKUP(A94,inventarioGeko[],3,FALSE),"")</f>
        <v/>
      </c>
      <c r="Q94" s="304" t="str">
        <f t="shared" si="27"/>
        <v/>
      </c>
    </row>
    <row r="95" spans="1:17" x14ac:dyDescent="0.35">
      <c r="A95" s="257"/>
      <c r="B95" s="128"/>
      <c r="C95" s="159"/>
      <c r="D95" s="131"/>
      <c r="E95" s="273"/>
      <c r="F95" s="299" t="str">
        <f t="shared" ca="1" si="19"/>
        <v/>
      </c>
      <c r="G95" s="300" t="str">
        <f t="shared" si="20"/>
        <v/>
      </c>
      <c r="H95" s="301" t="str">
        <f t="shared" si="21"/>
        <v/>
      </c>
      <c r="I95" s="318" t="str">
        <f t="shared" si="22"/>
        <v/>
      </c>
      <c r="J95" s="324" t="str">
        <f t="shared" si="23"/>
        <v/>
      </c>
      <c r="K95" s="325" t="str">
        <f>IF(E95="","",IFERROR(VLOOKUP(_xlfn.VALUETOTEXT(E95),vinolux[],6,FALSE),""))</f>
        <v/>
      </c>
      <c r="L95" s="324" t="str">
        <f>IFERROR(VLOOKUP(A95,ultimoPrezzoItalia[],5,FALSE),"")</f>
        <v/>
      </c>
      <c r="M95" s="304" t="str">
        <f t="shared" ca="1" si="24"/>
        <v/>
      </c>
      <c r="N95" s="340" t="str">
        <f t="shared" si="25"/>
        <v/>
      </c>
      <c r="O95" s="302" t="str">
        <f t="shared" si="26"/>
        <v/>
      </c>
      <c r="P95" s="303" t="str">
        <f>IFERROR(VLOOKUP(A95,inventarioGeko[],3,FALSE),"")</f>
        <v/>
      </c>
      <c r="Q95" s="304" t="str">
        <f t="shared" si="27"/>
        <v/>
      </c>
    </row>
    <row r="96" spans="1:17" x14ac:dyDescent="0.35">
      <c r="A96" s="257"/>
      <c r="B96" s="128"/>
      <c r="C96" s="159"/>
      <c r="D96" s="131"/>
      <c r="E96" s="273"/>
      <c r="F96" s="299" t="str">
        <f t="shared" ca="1" si="19"/>
        <v/>
      </c>
      <c r="G96" s="300" t="str">
        <f t="shared" si="20"/>
        <v/>
      </c>
      <c r="H96" s="301" t="str">
        <f t="shared" si="21"/>
        <v/>
      </c>
      <c r="I96" s="318" t="str">
        <f t="shared" si="22"/>
        <v/>
      </c>
      <c r="J96" s="324" t="str">
        <f t="shared" si="23"/>
        <v/>
      </c>
      <c r="K96" s="325" t="str">
        <f>IF(E96="","",IFERROR(VLOOKUP(_xlfn.VALUETOTEXT(E96),vinolux[],6,FALSE),""))</f>
        <v/>
      </c>
      <c r="L96" s="324" t="str">
        <f>IFERROR(VLOOKUP(A96,ultimoPrezzoItalia[],5,FALSE),"")</f>
        <v/>
      </c>
      <c r="M96" s="304" t="str">
        <f t="shared" ca="1" si="24"/>
        <v/>
      </c>
      <c r="N96" s="340" t="str">
        <f t="shared" si="25"/>
        <v/>
      </c>
      <c r="O96" s="302" t="str">
        <f t="shared" si="26"/>
        <v/>
      </c>
      <c r="P96" s="303" t="str">
        <f>IFERROR(VLOOKUP(A96,inventarioGeko[],3,FALSE),"")</f>
        <v/>
      </c>
      <c r="Q96" s="304" t="str">
        <f t="shared" si="27"/>
        <v/>
      </c>
    </row>
    <row r="97" spans="1:17" x14ac:dyDescent="0.35">
      <c r="A97" s="257"/>
      <c r="B97" s="128"/>
      <c r="C97" s="159"/>
      <c r="D97" s="131"/>
      <c r="E97" s="273"/>
      <c r="F97" s="299" t="str">
        <f t="shared" ca="1" si="19"/>
        <v/>
      </c>
      <c r="G97" s="300" t="str">
        <f t="shared" si="20"/>
        <v/>
      </c>
      <c r="H97" s="301" t="str">
        <f t="shared" si="21"/>
        <v/>
      </c>
      <c r="I97" s="318" t="str">
        <f t="shared" si="22"/>
        <v/>
      </c>
      <c r="J97" s="324" t="str">
        <f t="shared" si="23"/>
        <v/>
      </c>
      <c r="K97" s="325" t="str">
        <f>IF(E97="","",IFERROR(VLOOKUP(_xlfn.VALUETOTEXT(E97),vinolux[],6,FALSE),""))</f>
        <v/>
      </c>
      <c r="L97" s="324" t="str">
        <f>IFERROR(VLOOKUP(A97,ultimoPrezzoItalia[],5,FALSE),"")</f>
        <v/>
      </c>
      <c r="M97" s="304" t="str">
        <f t="shared" ca="1" si="24"/>
        <v/>
      </c>
      <c r="N97" s="340" t="str">
        <f t="shared" si="25"/>
        <v/>
      </c>
      <c r="O97" s="302" t="str">
        <f t="shared" si="26"/>
        <v/>
      </c>
      <c r="P97" s="303" t="str">
        <f>IFERROR(VLOOKUP(A97,inventarioGeko[],3,FALSE),"")</f>
        <v/>
      </c>
      <c r="Q97" s="304" t="str">
        <f t="shared" si="27"/>
        <v/>
      </c>
    </row>
    <row r="98" spans="1:17" x14ac:dyDescent="0.35">
      <c r="A98" s="257"/>
      <c r="B98" s="128"/>
      <c r="C98" s="159"/>
      <c r="D98" s="131"/>
      <c r="E98" s="273"/>
      <c r="F98" s="299" t="str">
        <f t="shared" ca="1" si="19"/>
        <v/>
      </c>
      <c r="G98" s="300" t="str">
        <f t="shared" si="20"/>
        <v/>
      </c>
      <c r="H98" s="301" t="str">
        <f t="shared" si="21"/>
        <v/>
      </c>
      <c r="I98" s="318" t="str">
        <f t="shared" si="22"/>
        <v/>
      </c>
      <c r="J98" s="324" t="str">
        <f t="shared" si="23"/>
        <v/>
      </c>
      <c r="K98" s="325" t="str">
        <f>IF(E98="","",IFERROR(VLOOKUP(_xlfn.VALUETOTEXT(E98),vinolux[],6,FALSE),""))</f>
        <v/>
      </c>
      <c r="L98" s="324" t="str">
        <f>IFERROR(VLOOKUP(A98,ultimoPrezzoItalia[],5,FALSE),"")</f>
        <v/>
      </c>
      <c r="M98" s="304" t="str">
        <f t="shared" ca="1" si="24"/>
        <v/>
      </c>
      <c r="N98" s="340" t="str">
        <f t="shared" si="25"/>
        <v/>
      </c>
      <c r="O98" s="302" t="str">
        <f t="shared" si="26"/>
        <v/>
      </c>
      <c r="P98" s="303" t="str">
        <f>IFERROR(VLOOKUP(A98,inventarioGeko[],3,FALSE),"")</f>
        <v/>
      </c>
      <c r="Q98" s="304" t="str">
        <f t="shared" si="27"/>
        <v/>
      </c>
    </row>
    <row r="99" spans="1:17" x14ac:dyDescent="0.35">
      <c r="A99" s="257"/>
      <c r="B99" s="128"/>
      <c r="C99" s="159"/>
      <c r="D99" s="131"/>
      <c r="E99" s="273"/>
      <c r="F99" s="299" t="str">
        <f t="shared" ca="1" si="19"/>
        <v/>
      </c>
      <c r="G99" s="300" t="str">
        <f t="shared" si="20"/>
        <v/>
      </c>
      <c r="H99" s="301" t="str">
        <f t="shared" si="21"/>
        <v/>
      </c>
      <c r="I99" s="318" t="str">
        <f t="shared" si="22"/>
        <v/>
      </c>
      <c r="J99" s="324" t="str">
        <f t="shared" si="23"/>
        <v/>
      </c>
      <c r="K99" s="325" t="str">
        <f>IF(E99="","",IFERROR(VLOOKUP(_xlfn.VALUETOTEXT(E99),vinolux[],6,FALSE),""))</f>
        <v/>
      </c>
      <c r="L99" s="324" t="str">
        <f>IFERROR(VLOOKUP(A99,ultimoPrezzoItalia[],5,FALSE),"")</f>
        <v/>
      </c>
      <c r="M99" s="304" t="str">
        <f t="shared" ca="1" si="24"/>
        <v/>
      </c>
      <c r="N99" s="340" t="str">
        <f t="shared" si="25"/>
        <v/>
      </c>
      <c r="O99" s="302" t="str">
        <f t="shared" si="26"/>
        <v/>
      </c>
      <c r="P99" s="303" t="str">
        <f>IFERROR(VLOOKUP(A99,inventarioGeko[],3,FALSE),"")</f>
        <v/>
      </c>
      <c r="Q99" s="304" t="str">
        <f t="shared" si="27"/>
        <v/>
      </c>
    </row>
    <row r="100" spans="1:17" x14ac:dyDescent="0.35">
      <c r="A100" s="257"/>
      <c r="B100" s="128"/>
      <c r="C100" s="159"/>
      <c r="D100" s="131"/>
      <c r="E100" s="273"/>
      <c r="F100" s="299" t="str">
        <f t="shared" ca="1" si="19"/>
        <v/>
      </c>
      <c r="G100" s="300" t="str">
        <f t="shared" si="20"/>
        <v/>
      </c>
      <c r="H100" s="301" t="str">
        <f t="shared" si="21"/>
        <v/>
      </c>
      <c r="I100" s="318" t="str">
        <f t="shared" si="22"/>
        <v/>
      </c>
      <c r="J100" s="324" t="str">
        <f t="shared" si="23"/>
        <v/>
      </c>
      <c r="K100" s="325" t="str">
        <f>IF(E100="","",IFERROR(VLOOKUP(_xlfn.VALUETOTEXT(E100),vinolux[],6,FALSE),""))</f>
        <v/>
      </c>
      <c r="L100" s="324" t="str">
        <f>IFERROR(VLOOKUP(A100,ultimoPrezzoItalia[],5,FALSE),"")</f>
        <v/>
      </c>
      <c r="M100" s="304" t="str">
        <f t="shared" ca="1" si="24"/>
        <v/>
      </c>
      <c r="N100" s="340" t="str">
        <f t="shared" si="25"/>
        <v/>
      </c>
      <c r="O100" s="302" t="str">
        <f t="shared" si="26"/>
        <v/>
      </c>
      <c r="P100" s="303" t="str">
        <f>IFERROR(VLOOKUP(A100,inventarioGeko[],3,FALSE),"")</f>
        <v/>
      </c>
      <c r="Q100" s="304" t="str">
        <f t="shared" si="27"/>
        <v/>
      </c>
    </row>
    <row r="101" spans="1:17" x14ac:dyDescent="0.35">
      <c r="A101" s="257"/>
      <c r="B101" s="128"/>
      <c r="C101" s="159"/>
      <c r="D101" s="131"/>
      <c r="E101" s="273"/>
      <c r="F101" s="299" t="str">
        <f t="shared" ca="1" si="19"/>
        <v/>
      </c>
      <c r="G101" s="300" t="str">
        <f t="shared" si="20"/>
        <v/>
      </c>
      <c r="H101" s="301" t="str">
        <f t="shared" si="21"/>
        <v/>
      </c>
      <c r="I101" s="318" t="str">
        <f t="shared" si="22"/>
        <v/>
      </c>
      <c r="J101" s="324" t="str">
        <f t="shared" si="23"/>
        <v/>
      </c>
      <c r="K101" s="325" t="str">
        <f>IF(E101="","",IFERROR(VLOOKUP(_xlfn.VALUETOTEXT(E101),vinolux[],6,FALSE),""))</f>
        <v/>
      </c>
      <c r="L101" s="324" t="str">
        <f>IFERROR(VLOOKUP(A101,ultimoPrezzoItalia[],5,FALSE),"")</f>
        <v/>
      </c>
      <c r="M101" s="304" t="str">
        <f t="shared" ca="1" si="24"/>
        <v/>
      </c>
      <c r="N101" s="340" t="str">
        <f t="shared" si="25"/>
        <v/>
      </c>
      <c r="O101" s="302" t="str">
        <f t="shared" si="26"/>
        <v/>
      </c>
      <c r="P101" s="303" t="str">
        <f>IFERROR(VLOOKUP(A101,inventarioGeko[],3,FALSE),"")</f>
        <v/>
      </c>
      <c r="Q101" s="304" t="str">
        <f t="shared" si="27"/>
        <v/>
      </c>
    </row>
    <row r="102" spans="1:17" x14ac:dyDescent="0.35">
      <c r="A102" s="257"/>
      <c r="B102" s="128"/>
      <c r="C102" s="159"/>
      <c r="D102" s="131"/>
      <c r="E102" s="273"/>
      <c r="F102" s="299" t="str">
        <f t="shared" ca="1" si="19"/>
        <v/>
      </c>
      <c r="G102" s="300" t="str">
        <f t="shared" si="20"/>
        <v/>
      </c>
      <c r="H102" s="301" t="str">
        <f t="shared" si="21"/>
        <v/>
      </c>
      <c r="I102" s="318" t="str">
        <f t="shared" si="22"/>
        <v/>
      </c>
      <c r="J102" s="324" t="str">
        <f t="shared" si="23"/>
        <v/>
      </c>
      <c r="K102" s="325" t="str">
        <f>IF(E102="","",IFERROR(VLOOKUP(_xlfn.VALUETOTEXT(E102),vinolux[],6,FALSE),""))</f>
        <v/>
      </c>
      <c r="L102" s="324" t="str">
        <f>IFERROR(VLOOKUP(A102,ultimoPrezzoItalia[],5,FALSE),"")</f>
        <v/>
      </c>
      <c r="M102" s="304" t="str">
        <f t="shared" ca="1" si="24"/>
        <v/>
      </c>
      <c r="N102" s="340" t="str">
        <f t="shared" si="25"/>
        <v/>
      </c>
      <c r="O102" s="302" t="str">
        <f t="shared" si="26"/>
        <v/>
      </c>
      <c r="P102" s="303" t="str">
        <f>IFERROR(VLOOKUP(A102,inventarioGeko[],3,FALSE),"")</f>
        <v/>
      </c>
      <c r="Q102" s="304" t="str">
        <f t="shared" si="27"/>
        <v/>
      </c>
    </row>
    <row r="103" spans="1:17" x14ac:dyDescent="0.35">
      <c r="A103" s="257"/>
      <c r="B103" s="128"/>
      <c r="C103" s="159"/>
      <c r="D103" s="131"/>
      <c r="E103" s="273"/>
      <c r="F103" s="299" t="str">
        <f t="shared" ca="1" si="19"/>
        <v/>
      </c>
      <c r="G103" s="300" t="str">
        <f t="shared" si="20"/>
        <v/>
      </c>
      <c r="H103" s="301" t="str">
        <f t="shared" si="21"/>
        <v/>
      </c>
      <c r="I103" s="318" t="str">
        <f t="shared" si="22"/>
        <v/>
      </c>
      <c r="J103" s="324" t="str">
        <f t="shared" si="23"/>
        <v/>
      </c>
      <c r="K103" s="325" t="str">
        <f>IF(E103="","",IFERROR(VLOOKUP(_xlfn.VALUETOTEXT(E103),vinolux[],6,FALSE),""))</f>
        <v/>
      </c>
      <c r="L103" s="324" t="str">
        <f>IFERROR(VLOOKUP(A103,ultimoPrezzoItalia[],5,FALSE),"")</f>
        <v/>
      </c>
      <c r="M103" s="304" t="str">
        <f t="shared" ca="1" si="24"/>
        <v/>
      </c>
      <c r="N103" s="340" t="str">
        <f t="shared" si="25"/>
        <v/>
      </c>
      <c r="O103" s="302" t="str">
        <f t="shared" si="26"/>
        <v/>
      </c>
      <c r="P103" s="303" t="str">
        <f>IFERROR(VLOOKUP(A103,inventarioGeko[],3,FALSE),"")</f>
        <v/>
      </c>
      <c r="Q103" s="304" t="str">
        <f t="shared" si="27"/>
        <v/>
      </c>
    </row>
    <row r="104" spans="1:17" x14ac:dyDescent="0.35">
      <c r="A104" s="257"/>
      <c r="B104" s="128"/>
      <c r="C104" s="159"/>
      <c r="D104" s="131"/>
      <c r="E104" s="273"/>
      <c r="F104" s="299" t="str">
        <f t="shared" ca="1" si="19"/>
        <v/>
      </c>
      <c r="G104" s="300" t="str">
        <f t="shared" si="20"/>
        <v/>
      </c>
      <c r="H104" s="301" t="str">
        <f t="shared" si="21"/>
        <v/>
      </c>
      <c r="I104" s="318" t="str">
        <f t="shared" si="22"/>
        <v/>
      </c>
      <c r="J104" s="324" t="str">
        <f t="shared" si="23"/>
        <v/>
      </c>
      <c r="K104" s="325" t="str">
        <f>IF(E104="","",IFERROR(VLOOKUP(_xlfn.VALUETOTEXT(E104),vinolux[],6,FALSE),""))</f>
        <v/>
      </c>
      <c r="L104" s="324" t="str">
        <f>IFERROR(VLOOKUP(A104,ultimoPrezzoItalia[],5,FALSE),"")</f>
        <v/>
      </c>
      <c r="M104" s="304" t="str">
        <f t="shared" ca="1" si="24"/>
        <v/>
      </c>
      <c r="N104" s="340" t="str">
        <f t="shared" si="25"/>
        <v/>
      </c>
      <c r="O104" s="302" t="str">
        <f t="shared" si="26"/>
        <v/>
      </c>
      <c r="P104" s="303" t="str">
        <f>IFERROR(VLOOKUP(A104,inventarioGeko[],3,FALSE),"")</f>
        <v/>
      </c>
      <c r="Q104" s="304" t="str">
        <f t="shared" si="27"/>
        <v/>
      </c>
    </row>
    <row r="105" spans="1:17" x14ac:dyDescent="0.35">
      <c r="A105" s="257"/>
      <c r="B105" s="128"/>
      <c r="C105" s="159"/>
      <c r="D105" s="131"/>
      <c r="E105" s="273"/>
      <c r="F105" s="299" t="str">
        <f t="shared" ca="1" si="19"/>
        <v/>
      </c>
      <c r="G105" s="300" t="str">
        <f t="shared" si="20"/>
        <v/>
      </c>
      <c r="H105" s="301" t="str">
        <f t="shared" si="21"/>
        <v/>
      </c>
      <c r="I105" s="318" t="str">
        <f t="shared" si="22"/>
        <v/>
      </c>
      <c r="J105" s="324" t="str">
        <f t="shared" si="23"/>
        <v/>
      </c>
      <c r="K105" s="325" t="str">
        <f>IF(E105="","",IFERROR(VLOOKUP(_xlfn.VALUETOTEXT(E105),vinolux[],6,FALSE),""))</f>
        <v/>
      </c>
      <c r="L105" s="324" t="str">
        <f>IFERROR(VLOOKUP(A105,ultimoPrezzoItalia[],5,FALSE),"")</f>
        <v/>
      </c>
      <c r="M105" s="304" t="str">
        <f t="shared" ca="1" si="24"/>
        <v/>
      </c>
      <c r="N105" s="340" t="str">
        <f t="shared" si="25"/>
        <v/>
      </c>
      <c r="O105" s="302" t="str">
        <f t="shared" si="26"/>
        <v/>
      </c>
      <c r="P105" s="303" t="str">
        <f>IFERROR(VLOOKUP(A105,inventarioGeko[],3,FALSE),"")</f>
        <v/>
      </c>
      <c r="Q105" s="304" t="str">
        <f t="shared" si="27"/>
        <v/>
      </c>
    </row>
    <row r="106" spans="1:17" x14ac:dyDescent="0.35">
      <c r="A106" s="257"/>
      <c r="B106" s="128"/>
      <c r="C106" s="159"/>
      <c r="D106" s="131"/>
      <c r="E106" s="273"/>
      <c r="F106" s="299" t="str">
        <f t="shared" ca="1" si="19"/>
        <v/>
      </c>
      <c r="G106" s="300" t="str">
        <f t="shared" si="20"/>
        <v/>
      </c>
      <c r="H106" s="301" t="str">
        <f t="shared" si="21"/>
        <v/>
      </c>
      <c r="I106" s="318" t="str">
        <f t="shared" si="22"/>
        <v/>
      </c>
      <c r="J106" s="324" t="str">
        <f t="shared" si="23"/>
        <v/>
      </c>
      <c r="K106" s="325" t="str">
        <f>IF(E106="","",IFERROR(VLOOKUP(_xlfn.VALUETOTEXT(E106),vinolux[],6,FALSE),""))</f>
        <v/>
      </c>
      <c r="L106" s="324" t="str">
        <f>IFERROR(VLOOKUP(A106,ultimoPrezzoItalia[],5,FALSE),"")</f>
        <v/>
      </c>
      <c r="M106" s="304" t="str">
        <f t="shared" ca="1" si="24"/>
        <v/>
      </c>
      <c r="N106" s="340" t="str">
        <f t="shared" si="25"/>
        <v/>
      </c>
      <c r="O106" s="302" t="str">
        <f t="shared" si="26"/>
        <v/>
      </c>
      <c r="P106" s="303" t="str">
        <f>IFERROR(VLOOKUP(A106,inventarioGeko[],3,FALSE),"")</f>
        <v/>
      </c>
      <c r="Q106" s="304" t="str">
        <f t="shared" si="27"/>
        <v/>
      </c>
    </row>
    <row r="107" spans="1:17" x14ac:dyDescent="0.35">
      <c r="A107" s="257"/>
      <c r="B107" s="128"/>
      <c r="C107" s="159"/>
      <c r="D107" s="131"/>
      <c r="E107" s="273"/>
      <c r="F107" s="299" t="str">
        <f t="shared" ca="1" si="19"/>
        <v/>
      </c>
      <c r="G107" s="300" t="str">
        <f t="shared" si="20"/>
        <v/>
      </c>
      <c r="H107" s="301" t="str">
        <f t="shared" si="21"/>
        <v/>
      </c>
      <c r="I107" s="318" t="str">
        <f t="shared" si="22"/>
        <v/>
      </c>
      <c r="J107" s="324" t="str">
        <f t="shared" si="23"/>
        <v/>
      </c>
      <c r="K107" s="325" t="str">
        <f>IF(E107="","",IFERROR(VLOOKUP(_xlfn.VALUETOTEXT(E107),vinolux[],6,FALSE),""))</f>
        <v/>
      </c>
      <c r="L107" s="324" t="str">
        <f>IFERROR(VLOOKUP(A107,ultimoPrezzoItalia[],5,FALSE),"")</f>
        <v/>
      </c>
      <c r="M107" s="304" t="str">
        <f t="shared" ca="1" si="24"/>
        <v/>
      </c>
      <c r="N107" s="340" t="str">
        <f t="shared" si="25"/>
        <v/>
      </c>
      <c r="O107" s="302" t="str">
        <f t="shared" si="26"/>
        <v/>
      </c>
      <c r="P107" s="303" t="str">
        <f>IFERROR(VLOOKUP(A107,inventarioGeko[],3,FALSE),"")</f>
        <v/>
      </c>
      <c r="Q107" s="304" t="str">
        <f t="shared" si="27"/>
        <v/>
      </c>
    </row>
    <row r="108" spans="1:17" x14ac:dyDescent="0.35">
      <c r="A108" s="257"/>
      <c r="B108" s="128"/>
      <c r="C108" s="159"/>
      <c r="D108" s="131"/>
      <c r="E108" s="273"/>
      <c r="F108" s="299" t="str">
        <f t="shared" ca="1" si="19"/>
        <v/>
      </c>
      <c r="G108" s="300" t="str">
        <f t="shared" si="20"/>
        <v/>
      </c>
      <c r="H108" s="301" t="str">
        <f t="shared" si="21"/>
        <v/>
      </c>
      <c r="I108" s="318" t="str">
        <f t="shared" si="22"/>
        <v/>
      </c>
      <c r="J108" s="324" t="str">
        <f t="shared" si="23"/>
        <v/>
      </c>
      <c r="K108" s="325" t="str">
        <f>IF(E108="","",IFERROR(VLOOKUP(_xlfn.VALUETOTEXT(E108),vinolux[],6,FALSE),""))</f>
        <v/>
      </c>
      <c r="L108" s="324" t="str">
        <f>IFERROR(VLOOKUP(A108,ultimoPrezzoItalia[],5,FALSE),"")</f>
        <v/>
      </c>
      <c r="M108" s="304" t="str">
        <f t="shared" ca="1" si="24"/>
        <v/>
      </c>
      <c r="N108" s="340" t="str">
        <f t="shared" si="25"/>
        <v/>
      </c>
      <c r="O108" s="302" t="str">
        <f t="shared" si="26"/>
        <v/>
      </c>
      <c r="P108" s="303" t="str">
        <f>IFERROR(VLOOKUP(A108,inventarioGeko[],3,FALSE),"")</f>
        <v/>
      </c>
      <c r="Q108" s="304" t="str">
        <f t="shared" si="27"/>
        <v/>
      </c>
    </row>
    <row r="109" spans="1:17" x14ac:dyDescent="0.35">
      <c r="A109" s="257"/>
      <c r="B109" s="128"/>
      <c r="C109" s="159"/>
      <c r="D109" s="131"/>
      <c r="E109" s="273"/>
      <c r="F109" s="299" t="str">
        <f t="shared" ca="1" si="19"/>
        <v/>
      </c>
      <c r="G109" s="300" t="str">
        <f t="shared" si="20"/>
        <v/>
      </c>
      <c r="H109" s="301" t="str">
        <f t="shared" si="21"/>
        <v/>
      </c>
      <c r="I109" s="318" t="str">
        <f t="shared" si="22"/>
        <v/>
      </c>
      <c r="J109" s="324" t="str">
        <f t="shared" si="23"/>
        <v/>
      </c>
      <c r="K109" s="325" t="str">
        <f>IF(E109="","",IFERROR(VLOOKUP(_xlfn.VALUETOTEXT(E109),vinolux[],6,FALSE),""))</f>
        <v/>
      </c>
      <c r="L109" s="324" t="str">
        <f>IFERROR(VLOOKUP(A109,ultimoPrezzoItalia[],5,FALSE),"")</f>
        <v/>
      </c>
      <c r="M109" s="304" t="str">
        <f t="shared" ca="1" si="24"/>
        <v/>
      </c>
      <c r="N109" s="340" t="str">
        <f t="shared" si="25"/>
        <v/>
      </c>
      <c r="O109" s="302" t="str">
        <f t="shared" si="26"/>
        <v/>
      </c>
      <c r="P109" s="303" t="str">
        <f>IFERROR(VLOOKUP(A109,inventarioGeko[],3,FALSE),"")</f>
        <v/>
      </c>
      <c r="Q109" s="304" t="str">
        <f t="shared" si="27"/>
        <v/>
      </c>
    </row>
    <row r="110" spans="1:17" x14ac:dyDescent="0.35">
      <c r="A110" s="257"/>
      <c r="B110" s="128"/>
      <c r="C110" s="159"/>
      <c r="D110" s="131"/>
      <c r="E110" s="273"/>
      <c r="F110" s="299" t="str">
        <f t="shared" ca="1" si="19"/>
        <v/>
      </c>
      <c r="G110" s="300" t="str">
        <f t="shared" si="20"/>
        <v/>
      </c>
      <c r="H110" s="301" t="str">
        <f t="shared" si="21"/>
        <v/>
      </c>
      <c r="I110" s="318" t="str">
        <f t="shared" si="22"/>
        <v/>
      </c>
      <c r="J110" s="324" t="str">
        <f t="shared" si="23"/>
        <v/>
      </c>
      <c r="K110" s="325" t="str">
        <f>IF(E110="","",IFERROR(VLOOKUP(_xlfn.VALUETOTEXT(E110),vinolux[],6,FALSE),""))</f>
        <v/>
      </c>
      <c r="L110" s="324" t="str">
        <f>IFERROR(VLOOKUP(A110,ultimoPrezzoItalia[],5,FALSE),"")</f>
        <v/>
      </c>
      <c r="M110" s="304" t="str">
        <f t="shared" ca="1" si="24"/>
        <v/>
      </c>
      <c r="N110" s="340" t="str">
        <f t="shared" si="25"/>
        <v/>
      </c>
      <c r="O110" s="302" t="str">
        <f t="shared" si="26"/>
        <v/>
      </c>
      <c r="P110" s="303" t="str">
        <f>IFERROR(VLOOKUP(A110,inventarioGeko[],3,FALSE),"")</f>
        <v/>
      </c>
      <c r="Q110" s="304" t="str">
        <f t="shared" si="27"/>
        <v/>
      </c>
    </row>
    <row r="111" spans="1:17" x14ac:dyDescent="0.35">
      <c r="A111" s="257"/>
      <c r="B111" s="128"/>
      <c r="C111" s="159"/>
      <c r="D111" s="131"/>
      <c r="E111" s="273"/>
      <c r="F111" s="299" t="str">
        <f t="shared" ca="1" si="19"/>
        <v/>
      </c>
      <c r="G111" s="300" t="str">
        <f t="shared" si="20"/>
        <v/>
      </c>
      <c r="H111" s="301" t="str">
        <f t="shared" si="21"/>
        <v/>
      </c>
      <c r="I111" s="318" t="str">
        <f t="shared" si="22"/>
        <v/>
      </c>
      <c r="J111" s="324" t="str">
        <f t="shared" si="23"/>
        <v/>
      </c>
      <c r="K111" s="325" t="str">
        <f>IF(E111="","",IFERROR(VLOOKUP(_xlfn.VALUETOTEXT(E111),vinolux[],6,FALSE),""))</f>
        <v/>
      </c>
      <c r="L111" s="324" t="str">
        <f>IFERROR(VLOOKUP(A111,ultimoPrezzoItalia[],5,FALSE),"")</f>
        <v/>
      </c>
      <c r="M111" s="304" t="str">
        <f t="shared" ca="1" si="24"/>
        <v/>
      </c>
      <c r="N111" s="340" t="str">
        <f t="shared" si="25"/>
        <v/>
      </c>
      <c r="O111" s="302" t="str">
        <f t="shared" si="26"/>
        <v/>
      </c>
      <c r="P111" s="303" t="str">
        <f>IFERROR(VLOOKUP(A111,inventarioGeko[],3,FALSE),"")</f>
        <v/>
      </c>
      <c r="Q111" s="304" t="str">
        <f t="shared" si="27"/>
        <v/>
      </c>
    </row>
    <row r="112" spans="1:17" x14ac:dyDescent="0.35">
      <c r="A112" s="257"/>
      <c r="B112" s="128"/>
      <c r="C112" s="159"/>
      <c r="D112" s="131"/>
      <c r="E112" s="273"/>
      <c r="F112" s="299" t="str">
        <f t="shared" ca="1" si="19"/>
        <v/>
      </c>
      <c r="G112" s="300" t="str">
        <f t="shared" si="20"/>
        <v/>
      </c>
      <c r="H112" s="301" t="str">
        <f t="shared" si="21"/>
        <v/>
      </c>
      <c r="I112" s="318" t="str">
        <f t="shared" si="22"/>
        <v/>
      </c>
      <c r="J112" s="324" t="str">
        <f t="shared" si="23"/>
        <v/>
      </c>
      <c r="K112" s="325" t="str">
        <f>IF(E112="","",IFERROR(VLOOKUP(_xlfn.VALUETOTEXT(E112),vinolux[],6,FALSE),""))</f>
        <v/>
      </c>
      <c r="L112" s="324" t="str">
        <f>IFERROR(VLOOKUP(A112,ultimoPrezzoItalia[],5,FALSE),"")</f>
        <v/>
      </c>
      <c r="M112" s="304" t="str">
        <f t="shared" ca="1" si="24"/>
        <v/>
      </c>
      <c r="N112" s="340" t="str">
        <f t="shared" si="25"/>
        <v/>
      </c>
      <c r="O112" s="302" t="str">
        <f t="shared" si="26"/>
        <v/>
      </c>
      <c r="P112" s="303" t="str">
        <f>IFERROR(VLOOKUP(A112,inventarioGeko[],3,FALSE),"")</f>
        <v/>
      </c>
      <c r="Q112" s="304" t="str">
        <f t="shared" si="27"/>
        <v/>
      </c>
    </row>
    <row r="113" spans="1:17" x14ac:dyDescent="0.35">
      <c r="A113" s="257"/>
      <c r="B113" s="128"/>
      <c r="C113" s="159"/>
      <c r="D113" s="131"/>
      <c r="E113" s="273"/>
      <c r="F113" s="299" t="str">
        <f t="shared" ca="1" si="19"/>
        <v/>
      </c>
      <c r="G113" s="300" t="str">
        <f t="shared" si="20"/>
        <v/>
      </c>
      <c r="H113" s="301" t="str">
        <f t="shared" si="21"/>
        <v/>
      </c>
      <c r="I113" s="318" t="str">
        <f t="shared" si="22"/>
        <v/>
      </c>
      <c r="J113" s="324" t="str">
        <f t="shared" si="23"/>
        <v/>
      </c>
      <c r="K113" s="325" t="str">
        <f>IF(E113="","",IFERROR(VLOOKUP(_xlfn.VALUETOTEXT(E113),vinolux[],6,FALSE),""))</f>
        <v/>
      </c>
      <c r="L113" s="324" t="str">
        <f>IFERROR(VLOOKUP(A113,ultimoPrezzoItalia[],5,FALSE),"")</f>
        <v/>
      </c>
      <c r="M113" s="304" t="str">
        <f t="shared" ca="1" si="24"/>
        <v/>
      </c>
      <c r="N113" s="340" t="str">
        <f t="shared" si="25"/>
        <v/>
      </c>
      <c r="O113" s="302" t="str">
        <f t="shared" si="26"/>
        <v/>
      </c>
      <c r="P113" s="303" t="str">
        <f>IFERROR(VLOOKUP(A113,inventarioGeko[],3,FALSE),"")</f>
        <v/>
      </c>
      <c r="Q113" s="304" t="str">
        <f t="shared" si="27"/>
        <v/>
      </c>
    </row>
    <row r="114" spans="1:17" x14ac:dyDescent="0.35">
      <c r="A114" s="257"/>
      <c r="B114" s="128"/>
      <c r="C114" s="159"/>
      <c r="D114" s="131"/>
      <c r="E114" s="273"/>
      <c r="F114" s="299" t="str">
        <f t="shared" ca="1" si="19"/>
        <v/>
      </c>
      <c r="G114" s="300" t="str">
        <f t="shared" si="20"/>
        <v/>
      </c>
      <c r="H114" s="301" t="str">
        <f t="shared" si="21"/>
        <v/>
      </c>
      <c r="I114" s="318" t="str">
        <f t="shared" si="22"/>
        <v/>
      </c>
      <c r="J114" s="324" t="str">
        <f t="shared" si="23"/>
        <v/>
      </c>
      <c r="K114" s="325" t="str">
        <f>IF(E114="","",IFERROR(VLOOKUP(_xlfn.VALUETOTEXT(E114),vinolux[],6,FALSE),""))</f>
        <v/>
      </c>
      <c r="L114" s="324" t="str">
        <f>IFERROR(VLOOKUP(A114,ultimoPrezzoItalia[],5,FALSE),"")</f>
        <v/>
      </c>
      <c r="M114" s="304" t="str">
        <f t="shared" ca="1" si="24"/>
        <v/>
      </c>
      <c r="N114" s="340" t="str">
        <f t="shared" si="25"/>
        <v/>
      </c>
      <c r="O114" s="302" t="str">
        <f t="shared" si="26"/>
        <v/>
      </c>
      <c r="P114" s="303" t="str">
        <f>IFERROR(VLOOKUP(A114,inventarioGeko[],3,FALSE),"")</f>
        <v/>
      </c>
      <c r="Q114" s="304" t="str">
        <f t="shared" si="27"/>
        <v/>
      </c>
    </row>
    <row r="115" spans="1:17" x14ac:dyDescent="0.35">
      <c r="A115" s="257"/>
      <c r="B115" s="128"/>
      <c r="C115" s="159"/>
      <c r="D115" s="131"/>
      <c r="E115" s="273"/>
      <c r="F115" s="299" t="str">
        <f t="shared" ca="1" si="19"/>
        <v/>
      </c>
      <c r="G115" s="300" t="str">
        <f t="shared" si="20"/>
        <v/>
      </c>
      <c r="H115" s="301" t="str">
        <f t="shared" si="21"/>
        <v/>
      </c>
      <c r="I115" s="318" t="str">
        <f t="shared" si="22"/>
        <v/>
      </c>
      <c r="J115" s="324" t="str">
        <f t="shared" si="23"/>
        <v/>
      </c>
      <c r="K115" s="325" t="str">
        <f>IF(E115="","",IFERROR(VLOOKUP(_xlfn.VALUETOTEXT(E115),vinolux[],6,FALSE),""))</f>
        <v/>
      </c>
      <c r="L115" s="324" t="str">
        <f>IFERROR(VLOOKUP(A115,ultimoPrezzoItalia[],5,FALSE),"")</f>
        <v/>
      </c>
      <c r="M115" s="304" t="str">
        <f t="shared" ca="1" si="24"/>
        <v/>
      </c>
      <c r="N115" s="340" t="str">
        <f t="shared" si="25"/>
        <v/>
      </c>
      <c r="O115" s="302" t="str">
        <f t="shared" si="26"/>
        <v/>
      </c>
      <c r="P115" s="303" t="str">
        <f>IFERROR(VLOOKUP(A115,inventarioGeko[],3,FALSE),"")</f>
        <v/>
      </c>
      <c r="Q115" s="304" t="str">
        <f t="shared" si="27"/>
        <v/>
      </c>
    </row>
    <row r="116" spans="1:17" x14ac:dyDescent="0.35">
      <c r="A116" s="257"/>
      <c r="B116" s="128"/>
      <c r="C116" s="159"/>
      <c r="D116" s="131"/>
      <c r="E116" s="273"/>
      <c r="F116" s="299" t="str">
        <f t="shared" ca="1" si="19"/>
        <v/>
      </c>
      <c r="G116" s="300" t="str">
        <f t="shared" si="20"/>
        <v/>
      </c>
      <c r="H116" s="301" t="str">
        <f t="shared" si="21"/>
        <v/>
      </c>
      <c r="I116" s="318" t="str">
        <f t="shared" si="22"/>
        <v/>
      </c>
      <c r="J116" s="324" t="str">
        <f t="shared" si="23"/>
        <v/>
      </c>
      <c r="K116" s="325" t="str">
        <f>IF(E116="","",IFERROR(VLOOKUP(_xlfn.VALUETOTEXT(E116),vinolux[],6,FALSE),""))</f>
        <v/>
      </c>
      <c r="L116" s="324" t="str">
        <f>IFERROR(VLOOKUP(A116,ultimoPrezzoItalia[],5,FALSE),"")</f>
        <v/>
      </c>
      <c r="M116" s="304" t="str">
        <f t="shared" ca="1" si="24"/>
        <v/>
      </c>
      <c r="N116" s="340" t="str">
        <f t="shared" si="25"/>
        <v/>
      </c>
      <c r="O116" s="302" t="str">
        <f t="shared" si="26"/>
        <v/>
      </c>
      <c r="P116" s="303" t="str">
        <f>IFERROR(VLOOKUP(A116,inventarioGeko[],3,FALSE),"")</f>
        <v/>
      </c>
      <c r="Q116" s="304" t="str">
        <f t="shared" si="27"/>
        <v/>
      </c>
    </row>
    <row r="117" spans="1:17" x14ac:dyDescent="0.35">
      <c r="A117" s="257"/>
      <c r="B117" s="128"/>
      <c r="C117" s="159"/>
      <c r="D117" s="131"/>
      <c r="E117" s="273"/>
      <c r="F117" s="299" t="str">
        <f t="shared" ca="1" si="19"/>
        <v/>
      </c>
      <c r="G117" s="300" t="str">
        <f t="shared" si="20"/>
        <v/>
      </c>
      <c r="H117" s="301" t="str">
        <f t="shared" si="21"/>
        <v/>
      </c>
      <c r="I117" s="318" t="str">
        <f t="shared" si="22"/>
        <v/>
      </c>
      <c r="J117" s="324" t="str">
        <f t="shared" si="23"/>
        <v/>
      </c>
      <c r="K117" s="325" t="str">
        <f>IF(E117="","",IFERROR(VLOOKUP(_xlfn.VALUETOTEXT(E117),vinolux[],6,FALSE),""))</f>
        <v/>
      </c>
      <c r="L117" s="324" t="str">
        <f>IFERROR(VLOOKUP(A117,ultimoPrezzoItalia[],5,FALSE),"")</f>
        <v/>
      </c>
      <c r="M117" s="304" t="str">
        <f t="shared" ca="1" si="24"/>
        <v/>
      </c>
      <c r="N117" s="340" t="str">
        <f t="shared" si="25"/>
        <v/>
      </c>
      <c r="O117" s="302" t="str">
        <f t="shared" si="26"/>
        <v/>
      </c>
      <c r="P117" s="303" t="str">
        <f>IFERROR(VLOOKUP(A117,inventarioGeko[],3,FALSE),"")</f>
        <v/>
      </c>
      <c r="Q117" s="304" t="str">
        <f t="shared" si="27"/>
        <v/>
      </c>
    </row>
    <row r="118" spans="1:17" x14ac:dyDescent="0.35">
      <c r="A118" s="257"/>
      <c r="B118" s="128"/>
      <c r="C118" s="159"/>
      <c r="D118" s="131"/>
      <c r="E118" s="273"/>
      <c r="F118" s="299" t="str">
        <f t="shared" ca="1" si="19"/>
        <v/>
      </c>
      <c r="G118" s="300" t="str">
        <f t="shared" si="20"/>
        <v/>
      </c>
      <c r="H118" s="301" t="str">
        <f t="shared" si="21"/>
        <v/>
      </c>
      <c r="I118" s="318" t="str">
        <f t="shared" si="22"/>
        <v/>
      </c>
      <c r="J118" s="324" t="str">
        <f t="shared" si="23"/>
        <v/>
      </c>
      <c r="K118" s="325" t="str">
        <f>IF(E118="","",IFERROR(VLOOKUP(_xlfn.VALUETOTEXT(E118),vinolux[],6,FALSE),""))</f>
        <v/>
      </c>
      <c r="L118" s="324" t="str">
        <f>IFERROR(VLOOKUP(A118,ultimoPrezzoItalia[],5,FALSE),"")</f>
        <v/>
      </c>
      <c r="M118" s="304" t="str">
        <f t="shared" ca="1" si="24"/>
        <v/>
      </c>
      <c r="N118" s="340" t="str">
        <f t="shared" si="25"/>
        <v/>
      </c>
      <c r="O118" s="302" t="str">
        <f t="shared" si="26"/>
        <v/>
      </c>
      <c r="P118" s="303" t="str">
        <f>IFERROR(VLOOKUP(A118,inventarioGeko[],3,FALSE),"")</f>
        <v/>
      </c>
      <c r="Q118" s="304" t="str">
        <f t="shared" si="27"/>
        <v/>
      </c>
    </row>
    <row r="119" spans="1:17" x14ac:dyDescent="0.35">
      <c r="A119" s="257"/>
      <c r="B119" s="128"/>
      <c r="C119" s="159"/>
      <c r="D119" s="131"/>
      <c r="E119" s="273"/>
      <c r="F119" s="299" t="str">
        <f t="shared" ca="1" si="19"/>
        <v/>
      </c>
      <c r="G119" s="300" t="str">
        <f t="shared" si="20"/>
        <v/>
      </c>
      <c r="H119" s="301" t="str">
        <f t="shared" si="21"/>
        <v/>
      </c>
      <c r="I119" s="318" t="str">
        <f t="shared" si="22"/>
        <v/>
      </c>
      <c r="J119" s="324" t="str">
        <f t="shared" si="23"/>
        <v/>
      </c>
      <c r="K119" s="325" t="str">
        <f>IF(E119="","",IFERROR(VLOOKUP(_xlfn.VALUETOTEXT(E119),vinolux[],6,FALSE),""))</f>
        <v/>
      </c>
      <c r="L119" s="324" t="str">
        <f>IFERROR(VLOOKUP(A119,ultimoPrezzoItalia[],5,FALSE),"")</f>
        <v/>
      </c>
      <c r="M119" s="304" t="str">
        <f t="shared" ca="1" si="24"/>
        <v/>
      </c>
      <c r="N119" s="340" t="str">
        <f t="shared" si="25"/>
        <v/>
      </c>
      <c r="O119" s="302" t="str">
        <f t="shared" si="26"/>
        <v/>
      </c>
      <c r="P119" s="303" t="str">
        <f>IFERROR(VLOOKUP(A119,inventarioGeko[],3,FALSE),"")</f>
        <v/>
      </c>
      <c r="Q119" s="304" t="str">
        <f t="shared" si="27"/>
        <v/>
      </c>
    </row>
    <row r="120" spans="1:17" x14ac:dyDescent="0.35">
      <c r="A120" s="257"/>
      <c r="B120" s="128"/>
      <c r="C120" s="159"/>
      <c r="D120" s="131"/>
      <c r="E120" s="273"/>
      <c r="F120" s="299" t="str">
        <f t="shared" ca="1" si="19"/>
        <v/>
      </c>
      <c r="G120" s="300" t="str">
        <f t="shared" si="20"/>
        <v/>
      </c>
      <c r="H120" s="301" t="str">
        <f t="shared" si="21"/>
        <v/>
      </c>
      <c r="I120" s="318" t="str">
        <f t="shared" si="22"/>
        <v/>
      </c>
      <c r="J120" s="324" t="str">
        <f t="shared" si="23"/>
        <v/>
      </c>
      <c r="K120" s="325" t="str">
        <f>IF(E120="","",IFERROR(VLOOKUP(_xlfn.VALUETOTEXT(E120),vinolux[],6,FALSE),""))</f>
        <v/>
      </c>
      <c r="L120" s="324" t="str">
        <f>IFERROR(VLOOKUP(A120,ultimoPrezzoItalia[],5,FALSE),"")</f>
        <v/>
      </c>
      <c r="M120" s="304" t="str">
        <f t="shared" ca="1" si="24"/>
        <v/>
      </c>
      <c r="N120" s="340" t="str">
        <f t="shared" si="25"/>
        <v/>
      </c>
      <c r="O120" s="302" t="str">
        <f t="shared" si="26"/>
        <v/>
      </c>
      <c r="P120" s="303" t="str">
        <f>IFERROR(VLOOKUP(A120,inventarioGeko[],3,FALSE),"")</f>
        <v/>
      </c>
      <c r="Q120" s="304" t="str">
        <f t="shared" si="27"/>
        <v/>
      </c>
    </row>
    <row r="121" spans="1:17" x14ac:dyDescent="0.35">
      <c r="A121" s="257"/>
      <c r="B121" s="128"/>
      <c r="C121" s="159"/>
      <c r="D121" s="131"/>
      <c r="E121" s="273"/>
      <c r="F121" s="299" t="str">
        <f t="shared" ca="1" si="19"/>
        <v/>
      </c>
      <c r="G121" s="300" t="str">
        <f t="shared" si="20"/>
        <v/>
      </c>
      <c r="H121" s="301" t="str">
        <f t="shared" si="21"/>
        <v/>
      </c>
      <c r="I121" s="318" t="str">
        <f t="shared" si="22"/>
        <v/>
      </c>
      <c r="J121" s="324" t="str">
        <f t="shared" si="23"/>
        <v/>
      </c>
      <c r="K121" s="325" t="str">
        <f>IF(E121="","",IFERROR(VLOOKUP(_xlfn.VALUETOTEXT(E121),vinolux[],6,FALSE),""))</f>
        <v/>
      </c>
      <c r="L121" s="324" t="str">
        <f>IFERROR(VLOOKUP(A121,ultimoPrezzoItalia[],5,FALSE),"")</f>
        <v/>
      </c>
      <c r="M121" s="304" t="str">
        <f t="shared" ca="1" si="24"/>
        <v/>
      </c>
      <c r="N121" s="340" t="str">
        <f t="shared" si="25"/>
        <v/>
      </c>
      <c r="O121" s="302" t="str">
        <f t="shared" si="26"/>
        <v/>
      </c>
      <c r="P121" s="303" t="str">
        <f>IFERROR(VLOOKUP(A121,inventarioGeko[],3,FALSE),"")</f>
        <v/>
      </c>
      <c r="Q121" s="304" t="str">
        <f t="shared" si="27"/>
        <v/>
      </c>
    </row>
    <row r="122" spans="1:17" x14ac:dyDescent="0.35">
      <c r="A122" s="257"/>
      <c r="B122" s="128"/>
      <c r="C122" s="159"/>
      <c r="D122" s="131"/>
      <c r="E122" s="273"/>
      <c r="F122" s="299" t="str">
        <f t="shared" ca="1" si="19"/>
        <v/>
      </c>
      <c r="G122" s="300" t="str">
        <f t="shared" si="20"/>
        <v/>
      </c>
      <c r="H122" s="301" t="str">
        <f t="shared" si="21"/>
        <v/>
      </c>
      <c r="I122" s="318" t="str">
        <f t="shared" si="22"/>
        <v/>
      </c>
      <c r="J122" s="324" t="str">
        <f t="shared" si="23"/>
        <v/>
      </c>
      <c r="K122" s="325" t="str">
        <f>IF(E122="","",IFERROR(VLOOKUP(_xlfn.VALUETOTEXT(E122),vinolux[],6,FALSE),""))</f>
        <v/>
      </c>
      <c r="L122" s="324" t="str">
        <f>IFERROR(VLOOKUP(A122,ultimoPrezzoItalia[],5,FALSE),"")</f>
        <v/>
      </c>
      <c r="M122" s="304" t="str">
        <f t="shared" ca="1" si="24"/>
        <v/>
      </c>
      <c r="N122" s="340" t="str">
        <f t="shared" si="25"/>
        <v/>
      </c>
      <c r="O122" s="302" t="str">
        <f t="shared" si="26"/>
        <v/>
      </c>
      <c r="P122" s="303" t="str">
        <f>IFERROR(VLOOKUP(A122,inventarioGeko[],3,FALSE),"")</f>
        <v/>
      </c>
      <c r="Q122" s="304" t="str">
        <f t="shared" si="27"/>
        <v/>
      </c>
    </row>
    <row r="123" spans="1:17" x14ac:dyDescent="0.35">
      <c r="A123" s="257"/>
      <c r="B123" s="128"/>
      <c r="C123" s="159"/>
      <c r="D123" s="131"/>
      <c r="E123" s="273"/>
      <c r="F123" s="299" t="str">
        <f t="shared" ca="1" si="19"/>
        <v/>
      </c>
      <c r="G123" s="300" t="str">
        <f t="shared" si="20"/>
        <v/>
      </c>
      <c r="H123" s="301" t="str">
        <f t="shared" si="21"/>
        <v/>
      </c>
      <c r="I123" s="318" t="str">
        <f t="shared" si="22"/>
        <v/>
      </c>
      <c r="J123" s="324" t="str">
        <f t="shared" si="23"/>
        <v/>
      </c>
      <c r="K123" s="325" t="str">
        <f>IF(E123="","",IFERROR(VLOOKUP(_xlfn.VALUETOTEXT(E123),vinolux[],6,FALSE),""))</f>
        <v/>
      </c>
      <c r="L123" s="324" t="str">
        <f>IFERROR(VLOOKUP(A123,ultimoPrezzoItalia[],5,FALSE),"")</f>
        <v/>
      </c>
      <c r="M123" s="304" t="str">
        <f t="shared" ca="1" si="24"/>
        <v/>
      </c>
      <c r="N123" s="340" t="str">
        <f t="shared" si="25"/>
        <v/>
      </c>
      <c r="O123" s="302" t="str">
        <f t="shared" si="26"/>
        <v/>
      </c>
      <c r="P123" s="303" t="str">
        <f>IFERROR(VLOOKUP(A123,inventarioGeko[],3,FALSE),"")</f>
        <v/>
      </c>
      <c r="Q123" s="304" t="str">
        <f t="shared" si="27"/>
        <v/>
      </c>
    </row>
    <row r="124" spans="1:17" x14ac:dyDescent="0.35">
      <c r="A124" s="257"/>
      <c r="B124" s="128"/>
      <c r="C124" s="159"/>
      <c r="D124" s="131"/>
      <c r="E124" s="273"/>
      <c r="F124" s="299" t="str">
        <f t="shared" ca="1" si="19"/>
        <v/>
      </c>
      <c r="G124" s="300" t="str">
        <f t="shared" si="20"/>
        <v/>
      </c>
      <c r="H124" s="301" t="str">
        <f t="shared" si="21"/>
        <v/>
      </c>
      <c r="I124" s="318" t="str">
        <f t="shared" si="22"/>
        <v/>
      </c>
      <c r="J124" s="324" t="str">
        <f t="shared" si="23"/>
        <v/>
      </c>
      <c r="K124" s="325" t="str">
        <f>IF(E124="","",IFERROR(VLOOKUP(_xlfn.VALUETOTEXT(E124),vinolux[],6,FALSE),""))</f>
        <v/>
      </c>
      <c r="L124" s="324" t="str">
        <f>IFERROR(VLOOKUP(A124,ultimoPrezzoItalia[],5,FALSE),"")</f>
        <v/>
      </c>
      <c r="M124" s="304" t="str">
        <f t="shared" ca="1" si="24"/>
        <v/>
      </c>
      <c r="N124" s="340" t="str">
        <f t="shared" si="25"/>
        <v/>
      </c>
      <c r="O124" s="302" t="str">
        <f t="shared" si="26"/>
        <v/>
      </c>
      <c r="P124" s="303" t="str">
        <f>IFERROR(VLOOKUP(A124,inventarioGeko[],3,FALSE),"")</f>
        <v/>
      </c>
      <c r="Q124" s="304" t="str">
        <f t="shared" si="27"/>
        <v/>
      </c>
    </row>
    <row r="125" spans="1:17" x14ac:dyDescent="0.35">
      <c r="A125" s="257"/>
      <c r="B125" s="128"/>
      <c r="C125" s="159"/>
      <c r="D125" s="131"/>
      <c r="E125" s="273"/>
      <c r="F125" s="299" t="str">
        <f t="shared" ca="1" si="19"/>
        <v/>
      </c>
      <c r="G125" s="300" t="str">
        <f t="shared" si="20"/>
        <v/>
      </c>
      <c r="H125" s="301" t="str">
        <f t="shared" si="21"/>
        <v/>
      </c>
      <c r="I125" s="318" t="str">
        <f t="shared" si="22"/>
        <v/>
      </c>
      <c r="J125" s="324" t="str">
        <f t="shared" si="23"/>
        <v/>
      </c>
      <c r="K125" s="325" t="str">
        <f>IF(E125="","",IFERROR(VLOOKUP(_xlfn.VALUETOTEXT(E125),vinolux[],6,FALSE),""))</f>
        <v/>
      </c>
      <c r="L125" s="324" t="str">
        <f>IFERROR(VLOOKUP(A125,ultimoPrezzoItalia[],5,FALSE),"")</f>
        <v/>
      </c>
      <c r="M125" s="304" t="str">
        <f t="shared" ca="1" si="24"/>
        <v/>
      </c>
      <c r="N125" s="340" t="str">
        <f t="shared" si="25"/>
        <v/>
      </c>
      <c r="O125" s="302" t="str">
        <f t="shared" si="26"/>
        <v/>
      </c>
      <c r="P125" s="303" t="str">
        <f>IFERROR(VLOOKUP(A125,inventarioGeko[],3,FALSE),"")</f>
        <v/>
      </c>
      <c r="Q125" s="304" t="str">
        <f t="shared" si="27"/>
        <v/>
      </c>
    </row>
    <row r="126" spans="1:17" x14ac:dyDescent="0.35">
      <c r="A126" s="257"/>
      <c r="B126" s="128"/>
      <c r="C126" s="159"/>
      <c r="D126" s="131"/>
      <c r="E126" s="273"/>
      <c r="F126" s="299" t="str">
        <f t="shared" ca="1" si="19"/>
        <v/>
      </c>
      <c r="G126" s="300" t="str">
        <f t="shared" si="20"/>
        <v/>
      </c>
      <c r="H126" s="301" t="str">
        <f t="shared" si="21"/>
        <v/>
      </c>
      <c r="I126" s="318" t="str">
        <f t="shared" si="22"/>
        <v/>
      </c>
      <c r="J126" s="324" t="str">
        <f t="shared" si="23"/>
        <v/>
      </c>
      <c r="K126" s="325" t="str">
        <f>IF(E126="","",IFERROR(VLOOKUP(_xlfn.VALUETOTEXT(E126),vinolux[],6,FALSE),""))</f>
        <v/>
      </c>
      <c r="L126" s="324" t="str">
        <f>IFERROR(VLOOKUP(A126,ultimoPrezzoItalia[],5,FALSE),"")</f>
        <v/>
      </c>
      <c r="M126" s="304" t="str">
        <f t="shared" ca="1" si="24"/>
        <v/>
      </c>
      <c r="N126" s="340" t="str">
        <f t="shared" si="25"/>
        <v/>
      </c>
      <c r="O126" s="302" t="str">
        <f t="shared" si="26"/>
        <v/>
      </c>
      <c r="P126" s="303" t="str">
        <f>IFERROR(VLOOKUP(A126,inventarioGeko[],3,FALSE),"")</f>
        <v/>
      </c>
      <c r="Q126" s="304" t="str">
        <f t="shared" si="27"/>
        <v/>
      </c>
    </row>
    <row r="127" spans="1:17" x14ac:dyDescent="0.35">
      <c r="A127" s="257"/>
      <c r="B127" s="128"/>
      <c r="C127" s="159"/>
      <c r="D127" s="131"/>
      <c r="E127" s="273"/>
      <c r="F127" s="299" t="str">
        <f t="shared" ca="1" si="19"/>
        <v/>
      </c>
      <c r="G127" s="300" t="str">
        <f t="shared" si="20"/>
        <v/>
      </c>
      <c r="H127" s="301" t="str">
        <f t="shared" si="21"/>
        <v/>
      </c>
      <c r="I127" s="318" t="str">
        <f t="shared" si="22"/>
        <v/>
      </c>
      <c r="J127" s="324" t="str">
        <f t="shared" si="23"/>
        <v/>
      </c>
      <c r="K127" s="325" t="str">
        <f>IF(E127="","",IFERROR(VLOOKUP(_xlfn.VALUETOTEXT(E127),vinolux[],6,FALSE),""))</f>
        <v/>
      </c>
      <c r="L127" s="324" t="str">
        <f>IFERROR(VLOOKUP(A127,ultimoPrezzoItalia[],5,FALSE),"")</f>
        <v/>
      </c>
      <c r="M127" s="304" t="str">
        <f t="shared" ca="1" si="24"/>
        <v/>
      </c>
      <c r="N127" s="340" t="str">
        <f t="shared" si="25"/>
        <v/>
      </c>
      <c r="O127" s="302" t="str">
        <f t="shared" si="26"/>
        <v/>
      </c>
      <c r="P127" s="303" t="str">
        <f>IFERROR(VLOOKUP(A127,inventarioGeko[],3,FALSE),"")</f>
        <v/>
      </c>
      <c r="Q127" s="304" t="str">
        <f t="shared" si="27"/>
        <v/>
      </c>
    </row>
    <row r="128" spans="1:17" x14ac:dyDescent="0.35">
      <c r="A128" s="257"/>
      <c r="B128" s="128"/>
      <c r="C128" s="159"/>
      <c r="D128" s="131"/>
      <c r="E128" s="273"/>
      <c r="F128" s="299" t="str">
        <f t="shared" ca="1" si="19"/>
        <v/>
      </c>
      <c r="G128" s="300" t="str">
        <f t="shared" si="20"/>
        <v/>
      </c>
      <c r="H128" s="301" t="str">
        <f t="shared" si="21"/>
        <v/>
      </c>
      <c r="I128" s="318" t="str">
        <f t="shared" si="22"/>
        <v/>
      </c>
      <c r="J128" s="324" t="str">
        <f t="shared" si="23"/>
        <v/>
      </c>
      <c r="K128" s="325" t="str">
        <f>IF(E128="","",IFERROR(VLOOKUP(_xlfn.VALUETOTEXT(E128),vinolux[],6,FALSE),""))</f>
        <v/>
      </c>
      <c r="L128" s="324" t="str">
        <f>IFERROR(VLOOKUP(A128,ultimoPrezzoItalia[],5,FALSE),"")</f>
        <v/>
      </c>
      <c r="M128" s="304" t="str">
        <f t="shared" ca="1" si="24"/>
        <v/>
      </c>
      <c r="N128" s="340" t="str">
        <f t="shared" si="25"/>
        <v/>
      </c>
      <c r="O128" s="302" t="str">
        <f t="shared" si="26"/>
        <v/>
      </c>
      <c r="P128" s="303" t="str">
        <f>IFERROR(VLOOKUP(A128,inventarioGeko[],3,FALSE),"")</f>
        <v/>
      </c>
      <c r="Q128" s="304" t="str">
        <f t="shared" si="27"/>
        <v/>
      </c>
    </row>
    <row r="129" spans="1:17" x14ac:dyDescent="0.35">
      <c r="A129" s="257"/>
      <c r="B129" s="128"/>
      <c r="C129" s="159"/>
      <c r="D129" s="131"/>
      <c r="E129" s="273"/>
      <c r="F129" s="299" t="str">
        <f t="shared" ca="1" si="19"/>
        <v/>
      </c>
      <c r="G129" s="300" t="str">
        <f t="shared" si="20"/>
        <v/>
      </c>
      <c r="H129" s="301" t="str">
        <f t="shared" si="21"/>
        <v/>
      </c>
      <c r="I129" s="318" t="str">
        <f t="shared" si="22"/>
        <v/>
      </c>
      <c r="J129" s="324" t="str">
        <f t="shared" si="23"/>
        <v/>
      </c>
      <c r="K129" s="325" t="str">
        <f>IF(E129="","",IFERROR(VLOOKUP(_xlfn.VALUETOTEXT(E129),vinolux[],6,FALSE),""))</f>
        <v/>
      </c>
      <c r="L129" s="324" t="str">
        <f>IFERROR(VLOOKUP(A129,ultimoPrezzoItalia[],5,FALSE),"")</f>
        <v/>
      </c>
      <c r="M129" s="304" t="str">
        <f t="shared" ca="1" si="24"/>
        <v/>
      </c>
      <c r="N129" s="340" t="str">
        <f t="shared" si="25"/>
        <v/>
      </c>
      <c r="O129" s="302" t="str">
        <f t="shared" si="26"/>
        <v/>
      </c>
      <c r="P129" s="303" t="str">
        <f>IFERROR(VLOOKUP(A129,inventarioGeko[],3,FALSE),"")</f>
        <v/>
      </c>
      <c r="Q129" s="304" t="str">
        <f t="shared" si="27"/>
        <v/>
      </c>
    </row>
    <row r="130" spans="1:17" x14ac:dyDescent="0.35">
      <c r="A130" s="257"/>
      <c r="B130" s="128"/>
      <c r="C130" s="159"/>
      <c r="D130" s="131"/>
      <c r="E130" s="273"/>
      <c r="F130" s="299" t="str">
        <f t="shared" ca="1" si="19"/>
        <v/>
      </c>
      <c r="G130" s="300" t="str">
        <f t="shared" si="20"/>
        <v/>
      </c>
      <c r="H130" s="301" t="str">
        <f t="shared" si="21"/>
        <v/>
      </c>
      <c r="I130" s="318" t="str">
        <f t="shared" si="22"/>
        <v/>
      </c>
      <c r="J130" s="324" t="str">
        <f t="shared" si="23"/>
        <v/>
      </c>
      <c r="K130" s="325" t="str">
        <f>IF(E130="","",IFERROR(VLOOKUP(_xlfn.VALUETOTEXT(E130),vinolux[],6,FALSE),""))</f>
        <v/>
      </c>
      <c r="L130" s="324" t="str">
        <f>IFERROR(VLOOKUP(A130,ultimoPrezzoItalia[],5,FALSE),"")</f>
        <v/>
      </c>
      <c r="M130" s="304" t="str">
        <f t="shared" ca="1" si="24"/>
        <v/>
      </c>
      <c r="N130" s="340" t="str">
        <f t="shared" si="25"/>
        <v/>
      </c>
      <c r="O130" s="302" t="str">
        <f t="shared" si="26"/>
        <v/>
      </c>
      <c r="P130" s="303" t="str">
        <f>IFERROR(VLOOKUP(A130,inventarioGeko[],3,FALSE),"")</f>
        <v/>
      </c>
      <c r="Q130" s="304" t="str">
        <f t="shared" si="27"/>
        <v/>
      </c>
    </row>
    <row r="131" spans="1:17" x14ac:dyDescent="0.35">
      <c r="A131" s="257"/>
      <c r="B131" s="128"/>
      <c r="C131" s="159"/>
      <c r="D131" s="131"/>
      <c r="E131" s="273"/>
      <c r="F131" s="299" t="str">
        <f t="shared" ref="F131:F194" ca="1" si="28">IFERROR(INDEX(skuAnker,MATCH(B131,descrizioneArtAnker,0)),"")</f>
        <v/>
      </c>
      <c r="G131" s="300" t="str">
        <f t="shared" ref="G131:G194" si="29">IF(B131="","",VLOOKUP(B131,listoneAnker_NoSku,2,FALSE))</f>
        <v/>
      </c>
      <c r="H131" s="301" t="str">
        <f t="shared" ref="H131:H194" si="30">IF(B131="","",VLOOKUP(B131,listoneAnker_NoSku,3,FALSE))</f>
        <v/>
      </c>
      <c r="I131" s="318" t="str">
        <f t="shared" ref="I131:I194" si="31">IF(B131="","",VLOOKUP(B131,listoneAnker_NoSku,4,FALSE))</f>
        <v/>
      </c>
      <c r="J131" s="324" t="str">
        <f t="shared" ref="J131:J194" si="32">IF(B131="","",VLOOKUP(B131,listoneAnker_NoSku,5,FALSE))</f>
        <v/>
      </c>
      <c r="K131" s="325" t="str">
        <f>IF(E131="","",IFERROR(VLOOKUP(_xlfn.VALUETOTEXT(E131),vinolux[],6,FALSE),""))</f>
        <v/>
      </c>
      <c r="L131" s="324" t="str">
        <f>IFERROR(VLOOKUP(A131,ultimoPrezzoItalia[],5,FALSE),"")</f>
        <v/>
      </c>
      <c r="M131" s="304" t="str">
        <f t="shared" ref="M131:M194" ca="1" si="33">IFERROR(VLOOKUP(F131,listoneAnkerCompleto,8,FALSE)/1.22,"")</f>
        <v/>
      </c>
      <c r="N131" s="340" t="str">
        <f t="shared" si="25"/>
        <v/>
      </c>
      <c r="O131" s="302" t="str">
        <f t="shared" si="26"/>
        <v/>
      </c>
      <c r="P131" s="303" t="str">
        <f>IFERROR(VLOOKUP(A131,inventarioGeko[],3,FALSE),"")</f>
        <v/>
      </c>
      <c r="Q131" s="304" t="str">
        <f t="shared" si="27"/>
        <v/>
      </c>
    </row>
    <row r="132" spans="1:17" x14ac:dyDescent="0.35">
      <c r="A132" s="257"/>
      <c r="B132" s="128"/>
      <c r="C132" s="159"/>
      <c r="D132" s="131"/>
      <c r="E132" s="273"/>
      <c r="F132" s="299" t="str">
        <f t="shared" ca="1" si="28"/>
        <v/>
      </c>
      <c r="G132" s="300" t="str">
        <f t="shared" si="29"/>
        <v/>
      </c>
      <c r="H132" s="301" t="str">
        <f t="shared" si="30"/>
        <v/>
      </c>
      <c r="I132" s="318" t="str">
        <f t="shared" si="31"/>
        <v/>
      </c>
      <c r="J132" s="324" t="str">
        <f t="shared" si="32"/>
        <v/>
      </c>
      <c r="K132" s="325" t="str">
        <f>IF(E132="","",IFERROR(VLOOKUP(_xlfn.VALUETOTEXT(E132),vinolux[],6,FALSE),""))</f>
        <v/>
      </c>
      <c r="L132" s="324" t="str">
        <f>IFERROR(VLOOKUP(A132,ultimoPrezzoItalia[],5,FALSE),"")</f>
        <v/>
      </c>
      <c r="M132" s="304" t="str">
        <f t="shared" ca="1" si="33"/>
        <v/>
      </c>
      <c r="N132" s="340" t="str">
        <f t="shared" ref="N132:N195" si="34">IF(B132="","",O132/G132)</f>
        <v/>
      </c>
      <c r="O132" s="302" t="str">
        <f t="shared" ref="O132:O195" si="35">IF(B132="","",IF(D132=C132,C132,IF(D132=0,0,D132)))</f>
        <v/>
      </c>
      <c r="P132" s="303" t="str">
        <f>IFERROR(VLOOKUP(A132,inventarioGeko[],3,FALSE),"")</f>
        <v/>
      </c>
      <c r="Q132" s="304" t="str">
        <f t="shared" ref="Q132:Q195" si="36">IF(B132="","",J132*O132)</f>
        <v/>
      </c>
    </row>
    <row r="133" spans="1:17" x14ac:dyDescent="0.35">
      <c r="A133" s="257"/>
      <c r="B133" s="128"/>
      <c r="C133" s="159"/>
      <c r="D133" s="131"/>
      <c r="E133" s="273"/>
      <c r="F133" s="299" t="str">
        <f t="shared" ca="1" si="28"/>
        <v/>
      </c>
      <c r="G133" s="300" t="str">
        <f t="shared" si="29"/>
        <v/>
      </c>
      <c r="H133" s="301" t="str">
        <f t="shared" si="30"/>
        <v/>
      </c>
      <c r="I133" s="318" t="str">
        <f t="shared" si="31"/>
        <v/>
      </c>
      <c r="J133" s="324" t="str">
        <f t="shared" si="32"/>
        <v/>
      </c>
      <c r="K133" s="325" t="str">
        <f>IF(E133="","",IFERROR(VLOOKUP(_xlfn.VALUETOTEXT(E133),vinolux[],6,FALSE),""))</f>
        <v/>
      </c>
      <c r="L133" s="324" t="str">
        <f>IFERROR(VLOOKUP(A133,ultimoPrezzoItalia[],5,FALSE),"")</f>
        <v/>
      </c>
      <c r="M133" s="304" t="str">
        <f t="shared" ca="1" si="33"/>
        <v/>
      </c>
      <c r="N133" s="340" t="str">
        <f t="shared" si="34"/>
        <v/>
      </c>
      <c r="O133" s="302" t="str">
        <f t="shared" si="35"/>
        <v/>
      </c>
      <c r="P133" s="303" t="str">
        <f>IFERROR(VLOOKUP(A133,inventarioGeko[],3,FALSE),"")</f>
        <v/>
      </c>
      <c r="Q133" s="304" t="str">
        <f t="shared" si="36"/>
        <v/>
      </c>
    </row>
    <row r="134" spans="1:17" x14ac:dyDescent="0.35">
      <c r="A134" s="257"/>
      <c r="B134" s="128"/>
      <c r="C134" s="159"/>
      <c r="D134" s="131"/>
      <c r="E134" s="273"/>
      <c r="F134" s="299" t="str">
        <f t="shared" ca="1" si="28"/>
        <v/>
      </c>
      <c r="G134" s="300" t="str">
        <f t="shared" si="29"/>
        <v/>
      </c>
      <c r="H134" s="301" t="str">
        <f t="shared" si="30"/>
        <v/>
      </c>
      <c r="I134" s="318" t="str">
        <f t="shared" si="31"/>
        <v/>
      </c>
      <c r="J134" s="324" t="str">
        <f t="shared" si="32"/>
        <v/>
      </c>
      <c r="K134" s="325" t="str">
        <f>IF(E134="","",IFERROR(VLOOKUP(_xlfn.VALUETOTEXT(E134),vinolux[],6,FALSE),""))</f>
        <v/>
      </c>
      <c r="L134" s="324" t="str">
        <f>IFERROR(VLOOKUP(A134,ultimoPrezzoItalia[],5,FALSE),"")</f>
        <v/>
      </c>
      <c r="M134" s="304" t="str">
        <f t="shared" ca="1" si="33"/>
        <v/>
      </c>
      <c r="N134" s="340" t="str">
        <f t="shared" si="34"/>
        <v/>
      </c>
      <c r="O134" s="302" t="str">
        <f t="shared" si="35"/>
        <v/>
      </c>
      <c r="P134" s="303" t="str">
        <f>IFERROR(VLOOKUP(A134,inventarioGeko[],3,FALSE),"")</f>
        <v/>
      </c>
      <c r="Q134" s="304" t="str">
        <f t="shared" si="36"/>
        <v/>
      </c>
    </row>
    <row r="135" spans="1:17" x14ac:dyDescent="0.35">
      <c r="A135" s="257"/>
      <c r="B135" s="128"/>
      <c r="C135" s="159"/>
      <c r="D135" s="131"/>
      <c r="E135" s="273"/>
      <c r="F135" s="299" t="str">
        <f t="shared" ca="1" si="28"/>
        <v/>
      </c>
      <c r="G135" s="300" t="str">
        <f t="shared" si="29"/>
        <v/>
      </c>
      <c r="H135" s="301" t="str">
        <f t="shared" si="30"/>
        <v/>
      </c>
      <c r="I135" s="318" t="str">
        <f t="shared" si="31"/>
        <v/>
      </c>
      <c r="J135" s="324" t="str">
        <f t="shared" si="32"/>
        <v/>
      </c>
      <c r="K135" s="325" t="str">
        <f>IF(E135="","",IFERROR(VLOOKUP(_xlfn.VALUETOTEXT(E135),vinolux[],6,FALSE),""))</f>
        <v/>
      </c>
      <c r="L135" s="324" t="str">
        <f>IFERROR(VLOOKUP(A135,ultimoPrezzoItalia[],5,FALSE),"")</f>
        <v/>
      </c>
      <c r="M135" s="304" t="str">
        <f t="shared" ca="1" si="33"/>
        <v/>
      </c>
      <c r="N135" s="340" t="str">
        <f t="shared" si="34"/>
        <v/>
      </c>
      <c r="O135" s="302" t="str">
        <f t="shared" si="35"/>
        <v/>
      </c>
      <c r="P135" s="303" t="str">
        <f>IFERROR(VLOOKUP(A135,inventarioGeko[],3,FALSE),"")</f>
        <v/>
      </c>
      <c r="Q135" s="304" t="str">
        <f t="shared" si="36"/>
        <v/>
      </c>
    </row>
    <row r="136" spans="1:17" x14ac:dyDescent="0.35">
      <c r="A136" s="257"/>
      <c r="B136" s="128"/>
      <c r="C136" s="159"/>
      <c r="D136" s="131"/>
      <c r="E136" s="273"/>
      <c r="F136" s="299" t="str">
        <f t="shared" ca="1" si="28"/>
        <v/>
      </c>
      <c r="G136" s="300" t="str">
        <f t="shared" si="29"/>
        <v/>
      </c>
      <c r="H136" s="301" t="str">
        <f t="shared" si="30"/>
        <v/>
      </c>
      <c r="I136" s="318" t="str">
        <f t="shared" si="31"/>
        <v/>
      </c>
      <c r="J136" s="324" t="str">
        <f t="shared" si="32"/>
        <v/>
      </c>
      <c r="K136" s="325" t="str">
        <f>IF(E136="","",IFERROR(VLOOKUP(_xlfn.VALUETOTEXT(E136),vinolux[],6,FALSE),""))</f>
        <v/>
      </c>
      <c r="L136" s="324" t="str">
        <f>IFERROR(VLOOKUP(A136,ultimoPrezzoItalia[],5,FALSE),"")</f>
        <v/>
      </c>
      <c r="M136" s="304" t="str">
        <f t="shared" ca="1" si="33"/>
        <v/>
      </c>
      <c r="N136" s="340" t="str">
        <f t="shared" si="34"/>
        <v/>
      </c>
      <c r="O136" s="302" t="str">
        <f t="shared" si="35"/>
        <v/>
      </c>
      <c r="P136" s="303" t="str">
        <f>IFERROR(VLOOKUP(A136,inventarioGeko[],3,FALSE),"")</f>
        <v/>
      </c>
      <c r="Q136" s="304" t="str">
        <f t="shared" si="36"/>
        <v/>
      </c>
    </row>
    <row r="137" spans="1:17" x14ac:dyDescent="0.35">
      <c r="A137" s="257"/>
      <c r="B137" s="128"/>
      <c r="C137" s="159"/>
      <c r="D137" s="131"/>
      <c r="E137" s="273"/>
      <c r="F137" s="299" t="str">
        <f t="shared" ca="1" si="28"/>
        <v/>
      </c>
      <c r="G137" s="300" t="str">
        <f t="shared" si="29"/>
        <v/>
      </c>
      <c r="H137" s="301" t="str">
        <f t="shared" si="30"/>
        <v/>
      </c>
      <c r="I137" s="318" t="str">
        <f t="shared" si="31"/>
        <v/>
      </c>
      <c r="J137" s="324" t="str">
        <f t="shared" si="32"/>
        <v/>
      </c>
      <c r="K137" s="325" t="str">
        <f>IF(E137="","",IFERROR(VLOOKUP(_xlfn.VALUETOTEXT(E137),vinolux[],6,FALSE),""))</f>
        <v/>
      </c>
      <c r="L137" s="324" t="str">
        <f>IFERROR(VLOOKUP(A137,ultimoPrezzoItalia[],5,FALSE),"")</f>
        <v/>
      </c>
      <c r="M137" s="304" t="str">
        <f t="shared" ca="1" si="33"/>
        <v/>
      </c>
      <c r="N137" s="340" t="str">
        <f t="shared" si="34"/>
        <v/>
      </c>
      <c r="O137" s="302" t="str">
        <f t="shared" si="35"/>
        <v/>
      </c>
      <c r="P137" s="303" t="str">
        <f>IFERROR(VLOOKUP(A137,inventarioGeko[],3,FALSE),"")</f>
        <v/>
      </c>
      <c r="Q137" s="304" t="str">
        <f t="shared" si="36"/>
        <v/>
      </c>
    </row>
    <row r="138" spans="1:17" x14ac:dyDescent="0.35">
      <c r="A138" s="257"/>
      <c r="B138" s="128"/>
      <c r="C138" s="159"/>
      <c r="D138" s="131"/>
      <c r="E138" s="273"/>
      <c r="F138" s="299" t="str">
        <f t="shared" ca="1" si="28"/>
        <v/>
      </c>
      <c r="G138" s="300" t="str">
        <f t="shared" si="29"/>
        <v/>
      </c>
      <c r="H138" s="301" t="str">
        <f t="shared" si="30"/>
        <v/>
      </c>
      <c r="I138" s="318" t="str">
        <f t="shared" si="31"/>
        <v/>
      </c>
      <c r="J138" s="324" t="str">
        <f t="shared" si="32"/>
        <v/>
      </c>
      <c r="K138" s="325" t="str">
        <f>IF(E138="","",IFERROR(VLOOKUP(_xlfn.VALUETOTEXT(E138),vinolux[],6,FALSE),""))</f>
        <v/>
      </c>
      <c r="L138" s="324" t="str">
        <f>IFERROR(VLOOKUP(A138,ultimoPrezzoItalia[],5,FALSE),"")</f>
        <v/>
      </c>
      <c r="M138" s="304" t="str">
        <f t="shared" ca="1" si="33"/>
        <v/>
      </c>
      <c r="N138" s="340" t="str">
        <f t="shared" si="34"/>
        <v/>
      </c>
      <c r="O138" s="302" t="str">
        <f t="shared" si="35"/>
        <v/>
      </c>
      <c r="P138" s="303" t="str">
        <f>IFERROR(VLOOKUP(A138,inventarioGeko[],3,FALSE),"")</f>
        <v/>
      </c>
      <c r="Q138" s="304" t="str">
        <f t="shared" si="36"/>
        <v/>
      </c>
    </row>
    <row r="139" spans="1:17" x14ac:dyDescent="0.35">
      <c r="A139" s="257"/>
      <c r="B139" s="128"/>
      <c r="C139" s="159"/>
      <c r="D139" s="131"/>
      <c r="E139" s="273"/>
      <c r="F139" s="299" t="str">
        <f t="shared" ca="1" si="28"/>
        <v/>
      </c>
      <c r="G139" s="300" t="str">
        <f t="shared" si="29"/>
        <v/>
      </c>
      <c r="H139" s="301" t="str">
        <f t="shared" si="30"/>
        <v/>
      </c>
      <c r="I139" s="318" t="str">
        <f t="shared" si="31"/>
        <v/>
      </c>
      <c r="J139" s="324" t="str">
        <f t="shared" si="32"/>
        <v/>
      </c>
      <c r="K139" s="325" t="str">
        <f>IF(E139="","",IFERROR(VLOOKUP(_xlfn.VALUETOTEXT(E139),vinolux[],6,FALSE),""))</f>
        <v/>
      </c>
      <c r="L139" s="324" t="str">
        <f>IFERROR(VLOOKUP(A139,ultimoPrezzoItalia[],5,FALSE),"")</f>
        <v/>
      </c>
      <c r="M139" s="304" t="str">
        <f t="shared" ca="1" si="33"/>
        <v/>
      </c>
      <c r="N139" s="340" t="str">
        <f t="shared" si="34"/>
        <v/>
      </c>
      <c r="O139" s="302" t="str">
        <f t="shared" si="35"/>
        <v/>
      </c>
      <c r="P139" s="303" t="str">
        <f>IFERROR(VLOOKUP(A139,inventarioGeko[],3,FALSE),"")</f>
        <v/>
      </c>
      <c r="Q139" s="304" t="str">
        <f t="shared" si="36"/>
        <v/>
      </c>
    </row>
    <row r="140" spans="1:17" x14ac:dyDescent="0.35">
      <c r="A140" s="257"/>
      <c r="B140" s="128"/>
      <c r="C140" s="159"/>
      <c r="D140" s="131"/>
      <c r="E140" s="273"/>
      <c r="F140" s="299" t="str">
        <f t="shared" ca="1" si="28"/>
        <v/>
      </c>
      <c r="G140" s="300" t="str">
        <f t="shared" si="29"/>
        <v/>
      </c>
      <c r="H140" s="301" t="str">
        <f t="shared" si="30"/>
        <v/>
      </c>
      <c r="I140" s="318" t="str">
        <f t="shared" si="31"/>
        <v/>
      </c>
      <c r="J140" s="324" t="str">
        <f t="shared" si="32"/>
        <v/>
      </c>
      <c r="K140" s="325" t="str">
        <f>IF(E140="","",IFERROR(VLOOKUP(_xlfn.VALUETOTEXT(E140),vinolux[],6,FALSE),""))</f>
        <v/>
      </c>
      <c r="L140" s="324" t="str">
        <f>IFERROR(VLOOKUP(A140,ultimoPrezzoItalia[],5,FALSE),"")</f>
        <v/>
      </c>
      <c r="M140" s="304" t="str">
        <f t="shared" ca="1" si="33"/>
        <v/>
      </c>
      <c r="N140" s="340" t="str">
        <f t="shared" si="34"/>
        <v/>
      </c>
      <c r="O140" s="302" t="str">
        <f t="shared" si="35"/>
        <v/>
      </c>
      <c r="P140" s="303" t="str">
        <f>IFERROR(VLOOKUP(A140,inventarioGeko[],3,FALSE),"")</f>
        <v/>
      </c>
      <c r="Q140" s="304" t="str">
        <f t="shared" si="36"/>
        <v/>
      </c>
    </row>
    <row r="141" spans="1:17" x14ac:dyDescent="0.35">
      <c r="A141" s="257"/>
      <c r="B141" s="128"/>
      <c r="C141" s="159"/>
      <c r="D141" s="131"/>
      <c r="E141" s="273"/>
      <c r="F141" s="299" t="str">
        <f t="shared" ca="1" si="28"/>
        <v/>
      </c>
      <c r="G141" s="300" t="str">
        <f t="shared" si="29"/>
        <v/>
      </c>
      <c r="H141" s="301" t="str">
        <f t="shared" si="30"/>
        <v/>
      </c>
      <c r="I141" s="318" t="str">
        <f t="shared" si="31"/>
        <v/>
      </c>
      <c r="J141" s="324" t="str">
        <f t="shared" si="32"/>
        <v/>
      </c>
      <c r="K141" s="325" t="str">
        <f>IF(E141="","",IFERROR(VLOOKUP(_xlfn.VALUETOTEXT(E141),vinolux[],6,FALSE),""))</f>
        <v/>
      </c>
      <c r="L141" s="324" t="str">
        <f>IFERROR(VLOOKUP(A141,ultimoPrezzoItalia[],5,FALSE),"")</f>
        <v/>
      </c>
      <c r="M141" s="304" t="str">
        <f t="shared" ca="1" si="33"/>
        <v/>
      </c>
      <c r="N141" s="340" t="str">
        <f t="shared" si="34"/>
        <v/>
      </c>
      <c r="O141" s="302" t="str">
        <f t="shared" si="35"/>
        <v/>
      </c>
      <c r="P141" s="303" t="str">
        <f>IFERROR(VLOOKUP(A141,inventarioGeko[],3,FALSE),"")</f>
        <v/>
      </c>
      <c r="Q141" s="304" t="str">
        <f t="shared" si="36"/>
        <v/>
      </c>
    </row>
    <row r="142" spans="1:17" x14ac:dyDescent="0.35">
      <c r="A142" s="257"/>
      <c r="B142" s="128"/>
      <c r="C142" s="159"/>
      <c r="D142" s="131"/>
      <c r="E142" s="273"/>
      <c r="F142" s="299" t="str">
        <f t="shared" ca="1" si="28"/>
        <v/>
      </c>
      <c r="G142" s="300" t="str">
        <f t="shared" si="29"/>
        <v/>
      </c>
      <c r="H142" s="301" t="str">
        <f t="shared" si="30"/>
        <v/>
      </c>
      <c r="I142" s="318" t="str">
        <f t="shared" si="31"/>
        <v/>
      </c>
      <c r="J142" s="324" t="str">
        <f t="shared" si="32"/>
        <v/>
      </c>
      <c r="K142" s="325" t="str">
        <f>IF(E142="","",IFERROR(VLOOKUP(_xlfn.VALUETOTEXT(E142),vinolux[],6,FALSE),""))</f>
        <v/>
      </c>
      <c r="L142" s="324" t="str">
        <f>IFERROR(VLOOKUP(A142,ultimoPrezzoItalia[],5,FALSE),"")</f>
        <v/>
      </c>
      <c r="M142" s="304" t="str">
        <f t="shared" ca="1" si="33"/>
        <v/>
      </c>
      <c r="N142" s="340" t="str">
        <f t="shared" si="34"/>
        <v/>
      </c>
      <c r="O142" s="302" t="str">
        <f t="shared" si="35"/>
        <v/>
      </c>
      <c r="P142" s="303" t="str">
        <f>IFERROR(VLOOKUP(A142,inventarioGeko[],3,FALSE),"")</f>
        <v/>
      </c>
      <c r="Q142" s="304" t="str">
        <f t="shared" si="36"/>
        <v/>
      </c>
    </row>
    <row r="143" spans="1:17" x14ac:dyDescent="0.35">
      <c r="A143" s="257"/>
      <c r="B143" s="128"/>
      <c r="C143" s="159"/>
      <c r="D143" s="131"/>
      <c r="E143" s="273"/>
      <c r="F143" s="299" t="str">
        <f t="shared" ca="1" si="28"/>
        <v/>
      </c>
      <c r="G143" s="300" t="str">
        <f t="shared" si="29"/>
        <v/>
      </c>
      <c r="H143" s="301" t="str">
        <f t="shared" si="30"/>
        <v/>
      </c>
      <c r="I143" s="318" t="str">
        <f t="shared" si="31"/>
        <v/>
      </c>
      <c r="J143" s="324" t="str">
        <f t="shared" si="32"/>
        <v/>
      </c>
      <c r="K143" s="325" t="str">
        <f>IF(E143="","",IFERROR(VLOOKUP(_xlfn.VALUETOTEXT(E143),vinolux[],6,FALSE),""))</f>
        <v/>
      </c>
      <c r="L143" s="324" t="str">
        <f>IFERROR(VLOOKUP(A143,ultimoPrezzoItalia[],5,FALSE),"")</f>
        <v/>
      </c>
      <c r="M143" s="304" t="str">
        <f t="shared" ca="1" si="33"/>
        <v/>
      </c>
      <c r="N143" s="340" t="str">
        <f t="shared" si="34"/>
        <v/>
      </c>
      <c r="O143" s="302" t="str">
        <f t="shared" si="35"/>
        <v/>
      </c>
      <c r="P143" s="303" t="str">
        <f>IFERROR(VLOOKUP(A143,inventarioGeko[],3,FALSE),"")</f>
        <v/>
      </c>
      <c r="Q143" s="304" t="str">
        <f t="shared" si="36"/>
        <v/>
      </c>
    </row>
    <row r="144" spans="1:17" x14ac:dyDescent="0.35">
      <c r="A144" s="257"/>
      <c r="B144" s="128"/>
      <c r="C144" s="159"/>
      <c r="D144" s="131"/>
      <c r="E144" s="273"/>
      <c r="F144" s="299" t="str">
        <f t="shared" ca="1" si="28"/>
        <v/>
      </c>
      <c r="G144" s="300" t="str">
        <f t="shared" si="29"/>
        <v/>
      </c>
      <c r="H144" s="301" t="str">
        <f t="shared" si="30"/>
        <v/>
      </c>
      <c r="I144" s="318" t="str">
        <f t="shared" si="31"/>
        <v/>
      </c>
      <c r="J144" s="324" t="str">
        <f t="shared" si="32"/>
        <v/>
      </c>
      <c r="K144" s="325" t="str">
        <f>IF(E144="","",IFERROR(VLOOKUP(_xlfn.VALUETOTEXT(E144),vinolux[],6,FALSE),""))</f>
        <v/>
      </c>
      <c r="L144" s="324" t="str">
        <f>IFERROR(VLOOKUP(A144,ultimoPrezzoItalia[],5,FALSE),"")</f>
        <v/>
      </c>
      <c r="M144" s="304" t="str">
        <f t="shared" ca="1" si="33"/>
        <v/>
      </c>
      <c r="N144" s="340" t="str">
        <f t="shared" si="34"/>
        <v/>
      </c>
      <c r="O144" s="302" t="str">
        <f t="shared" si="35"/>
        <v/>
      </c>
      <c r="P144" s="303" t="str">
        <f>IFERROR(VLOOKUP(A144,inventarioGeko[],3,FALSE),"")</f>
        <v/>
      </c>
      <c r="Q144" s="304" t="str">
        <f t="shared" si="36"/>
        <v/>
      </c>
    </row>
    <row r="145" spans="1:17" x14ac:dyDescent="0.35">
      <c r="A145" s="257"/>
      <c r="B145" s="128"/>
      <c r="C145" s="159"/>
      <c r="D145" s="131"/>
      <c r="E145" s="273"/>
      <c r="F145" s="299" t="str">
        <f t="shared" ca="1" si="28"/>
        <v/>
      </c>
      <c r="G145" s="300" t="str">
        <f t="shared" si="29"/>
        <v/>
      </c>
      <c r="H145" s="301" t="str">
        <f t="shared" si="30"/>
        <v/>
      </c>
      <c r="I145" s="318" t="str">
        <f t="shared" si="31"/>
        <v/>
      </c>
      <c r="J145" s="324" t="str">
        <f t="shared" si="32"/>
        <v/>
      </c>
      <c r="K145" s="325" t="str">
        <f>IF(E145="","",IFERROR(VLOOKUP(_xlfn.VALUETOTEXT(E145),vinolux[],6,FALSE),""))</f>
        <v/>
      </c>
      <c r="L145" s="324" t="str">
        <f>IFERROR(VLOOKUP(A145,ultimoPrezzoItalia[],5,FALSE),"")</f>
        <v/>
      </c>
      <c r="M145" s="304" t="str">
        <f t="shared" ca="1" si="33"/>
        <v/>
      </c>
      <c r="N145" s="340" t="str">
        <f t="shared" si="34"/>
        <v/>
      </c>
      <c r="O145" s="302" t="str">
        <f t="shared" si="35"/>
        <v/>
      </c>
      <c r="P145" s="303" t="str">
        <f>IFERROR(VLOOKUP(A145,inventarioGeko[],3,FALSE),"")</f>
        <v/>
      </c>
      <c r="Q145" s="304" t="str">
        <f t="shared" si="36"/>
        <v/>
      </c>
    </row>
    <row r="146" spans="1:17" x14ac:dyDescent="0.35">
      <c r="A146" s="257"/>
      <c r="B146" s="128"/>
      <c r="C146" s="159"/>
      <c r="D146" s="131"/>
      <c r="E146" s="273"/>
      <c r="F146" s="299" t="str">
        <f t="shared" ca="1" si="28"/>
        <v/>
      </c>
      <c r="G146" s="300" t="str">
        <f t="shared" si="29"/>
        <v/>
      </c>
      <c r="H146" s="301" t="str">
        <f t="shared" si="30"/>
        <v/>
      </c>
      <c r="I146" s="318" t="str">
        <f t="shared" si="31"/>
        <v/>
      </c>
      <c r="J146" s="324" t="str">
        <f t="shared" si="32"/>
        <v/>
      </c>
      <c r="K146" s="325" t="str">
        <f>IF(E146="","",IFERROR(VLOOKUP(_xlfn.VALUETOTEXT(E146),vinolux[],6,FALSE),""))</f>
        <v/>
      </c>
      <c r="L146" s="324" t="str">
        <f>IFERROR(VLOOKUP(A146,ultimoPrezzoItalia[],5,FALSE),"")</f>
        <v/>
      </c>
      <c r="M146" s="304" t="str">
        <f t="shared" ca="1" si="33"/>
        <v/>
      </c>
      <c r="N146" s="340" t="str">
        <f t="shared" si="34"/>
        <v/>
      </c>
      <c r="O146" s="302" t="str">
        <f t="shared" si="35"/>
        <v/>
      </c>
      <c r="P146" s="303" t="str">
        <f>IFERROR(VLOOKUP(A146,inventarioGeko[],3,FALSE),"")</f>
        <v/>
      </c>
      <c r="Q146" s="304" t="str">
        <f t="shared" si="36"/>
        <v/>
      </c>
    </row>
    <row r="147" spans="1:17" x14ac:dyDescent="0.35">
      <c r="A147" s="257"/>
      <c r="B147" s="128"/>
      <c r="C147" s="159"/>
      <c r="D147" s="131"/>
      <c r="E147" s="273"/>
      <c r="F147" s="299" t="str">
        <f t="shared" ca="1" si="28"/>
        <v/>
      </c>
      <c r="G147" s="300" t="str">
        <f t="shared" si="29"/>
        <v/>
      </c>
      <c r="H147" s="301" t="str">
        <f t="shared" si="30"/>
        <v/>
      </c>
      <c r="I147" s="318" t="str">
        <f t="shared" si="31"/>
        <v/>
      </c>
      <c r="J147" s="324" t="str">
        <f t="shared" si="32"/>
        <v/>
      </c>
      <c r="K147" s="325" t="str">
        <f>IF(E147="","",IFERROR(VLOOKUP(_xlfn.VALUETOTEXT(E147),vinolux[],6,FALSE),""))</f>
        <v/>
      </c>
      <c r="L147" s="324" t="str">
        <f>IFERROR(VLOOKUP(A147,ultimoPrezzoItalia[],5,FALSE),"")</f>
        <v/>
      </c>
      <c r="M147" s="304" t="str">
        <f t="shared" ca="1" si="33"/>
        <v/>
      </c>
      <c r="N147" s="340" t="str">
        <f t="shared" si="34"/>
        <v/>
      </c>
      <c r="O147" s="302" t="str">
        <f t="shared" si="35"/>
        <v/>
      </c>
      <c r="P147" s="303" t="str">
        <f>IFERROR(VLOOKUP(A147,inventarioGeko[],3,FALSE),"")</f>
        <v/>
      </c>
      <c r="Q147" s="304" t="str">
        <f t="shared" si="36"/>
        <v/>
      </c>
    </row>
    <row r="148" spans="1:17" x14ac:dyDescent="0.35">
      <c r="A148" s="257"/>
      <c r="B148" s="128"/>
      <c r="C148" s="159"/>
      <c r="D148" s="131"/>
      <c r="E148" s="273"/>
      <c r="F148" s="299" t="str">
        <f t="shared" ca="1" si="28"/>
        <v/>
      </c>
      <c r="G148" s="300" t="str">
        <f t="shared" si="29"/>
        <v/>
      </c>
      <c r="H148" s="301" t="str">
        <f t="shared" si="30"/>
        <v/>
      </c>
      <c r="I148" s="318" t="str">
        <f t="shared" si="31"/>
        <v/>
      </c>
      <c r="J148" s="324" t="str">
        <f t="shared" si="32"/>
        <v/>
      </c>
      <c r="K148" s="325" t="str">
        <f>IF(E148="","",IFERROR(VLOOKUP(_xlfn.VALUETOTEXT(E148),vinolux[],6,FALSE),""))</f>
        <v/>
      </c>
      <c r="L148" s="324" t="str">
        <f>IFERROR(VLOOKUP(A148,ultimoPrezzoItalia[],5,FALSE),"")</f>
        <v/>
      </c>
      <c r="M148" s="304" t="str">
        <f t="shared" ca="1" si="33"/>
        <v/>
      </c>
      <c r="N148" s="340" t="str">
        <f t="shared" si="34"/>
        <v/>
      </c>
      <c r="O148" s="302" t="str">
        <f t="shared" si="35"/>
        <v/>
      </c>
      <c r="P148" s="303" t="str">
        <f>IFERROR(VLOOKUP(A148,inventarioGeko[],3,FALSE),"")</f>
        <v/>
      </c>
      <c r="Q148" s="304" t="str">
        <f t="shared" si="36"/>
        <v/>
      </c>
    </row>
    <row r="149" spans="1:17" x14ac:dyDescent="0.35">
      <c r="A149" s="257"/>
      <c r="B149" s="128"/>
      <c r="C149" s="159"/>
      <c r="D149" s="131"/>
      <c r="E149" s="273"/>
      <c r="F149" s="299" t="str">
        <f t="shared" ca="1" si="28"/>
        <v/>
      </c>
      <c r="G149" s="300" t="str">
        <f t="shared" si="29"/>
        <v/>
      </c>
      <c r="H149" s="301" t="str">
        <f t="shared" si="30"/>
        <v/>
      </c>
      <c r="I149" s="318" t="str">
        <f t="shared" si="31"/>
        <v/>
      </c>
      <c r="J149" s="324" t="str">
        <f t="shared" si="32"/>
        <v/>
      </c>
      <c r="K149" s="325" t="str">
        <f>IF(E149="","",IFERROR(VLOOKUP(_xlfn.VALUETOTEXT(E149),vinolux[],6,FALSE),""))</f>
        <v/>
      </c>
      <c r="L149" s="324" t="str">
        <f>IFERROR(VLOOKUP(A149,ultimoPrezzoItalia[],5,FALSE),"")</f>
        <v/>
      </c>
      <c r="M149" s="304" t="str">
        <f t="shared" ca="1" si="33"/>
        <v/>
      </c>
      <c r="N149" s="340" t="str">
        <f t="shared" si="34"/>
        <v/>
      </c>
      <c r="O149" s="302" t="str">
        <f t="shared" si="35"/>
        <v/>
      </c>
      <c r="P149" s="303" t="str">
        <f>IFERROR(VLOOKUP(A149,inventarioGeko[],3,FALSE),"")</f>
        <v/>
      </c>
      <c r="Q149" s="304" t="str">
        <f t="shared" si="36"/>
        <v/>
      </c>
    </row>
    <row r="150" spans="1:17" x14ac:dyDescent="0.35">
      <c r="A150" s="257"/>
      <c r="B150" s="128"/>
      <c r="C150" s="159"/>
      <c r="D150" s="131"/>
      <c r="E150" s="273"/>
      <c r="F150" s="299" t="str">
        <f t="shared" ca="1" si="28"/>
        <v/>
      </c>
      <c r="G150" s="300" t="str">
        <f t="shared" si="29"/>
        <v/>
      </c>
      <c r="H150" s="301" t="str">
        <f t="shared" si="30"/>
        <v/>
      </c>
      <c r="I150" s="318" t="str">
        <f t="shared" si="31"/>
        <v/>
      </c>
      <c r="J150" s="324" t="str">
        <f t="shared" si="32"/>
        <v/>
      </c>
      <c r="K150" s="325" t="str">
        <f>IF(E150="","",IFERROR(VLOOKUP(_xlfn.VALUETOTEXT(E150),vinolux[],6,FALSE),""))</f>
        <v/>
      </c>
      <c r="L150" s="324" t="str">
        <f>IFERROR(VLOOKUP(A150,ultimoPrezzoItalia[],5,FALSE),"")</f>
        <v/>
      </c>
      <c r="M150" s="304" t="str">
        <f t="shared" ca="1" si="33"/>
        <v/>
      </c>
      <c r="N150" s="340" t="str">
        <f t="shared" si="34"/>
        <v/>
      </c>
      <c r="O150" s="302" t="str">
        <f t="shared" si="35"/>
        <v/>
      </c>
      <c r="P150" s="303" t="str">
        <f>IFERROR(VLOOKUP(A150,inventarioGeko[],3,FALSE),"")</f>
        <v/>
      </c>
      <c r="Q150" s="304" t="str">
        <f t="shared" si="36"/>
        <v/>
      </c>
    </row>
    <row r="151" spans="1:17" x14ac:dyDescent="0.35">
      <c r="A151" s="257"/>
      <c r="B151" s="128"/>
      <c r="C151" s="159"/>
      <c r="D151" s="131"/>
      <c r="E151" s="273"/>
      <c r="F151" s="299" t="str">
        <f t="shared" ca="1" si="28"/>
        <v/>
      </c>
      <c r="G151" s="300" t="str">
        <f t="shared" si="29"/>
        <v/>
      </c>
      <c r="H151" s="301" t="str">
        <f t="shared" si="30"/>
        <v/>
      </c>
      <c r="I151" s="318" t="str">
        <f t="shared" si="31"/>
        <v/>
      </c>
      <c r="J151" s="324" t="str">
        <f t="shared" si="32"/>
        <v/>
      </c>
      <c r="K151" s="325" t="str">
        <f>IF(E151="","",IFERROR(VLOOKUP(_xlfn.VALUETOTEXT(E151),vinolux[],6,FALSE),""))</f>
        <v/>
      </c>
      <c r="L151" s="324" t="str">
        <f>IFERROR(VLOOKUP(A151,ultimoPrezzoItalia[],5,FALSE),"")</f>
        <v/>
      </c>
      <c r="M151" s="304" t="str">
        <f t="shared" ca="1" si="33"/>
        <v/>
      </c>
      <c r="N151" s="340" t="str">
        <f t="shared" si="34"/>
        <v/>
      </c>
      <c r="O151" s="302" t="str">
        <f t="shared" si="35"/>
        <v/>
      </c>
      <c r="P151" s="303" t="str">
        <f>IFERROR(VLOOKUP(A151,inventarioGeko[],3,FALSE),"")</f>
        <v/>
      </c>
      <c r="Q151" s="304" t="str">
        <f t="shared" si="36"/>
        <v/>
      </c>
    </row>
    <row r="152" spans="1:17" x14ac:dyDescent="0.35">
      <c r="A152" s="257"/>
      <c r="B152" s="128"/>
      <c r="C152" s="159"/>
      <c r="D152" s="131"/>
      <c r="E152" s="273"/>
      <c r="F152" s="299" t="str">
        <f t="shared" ca="1" si="28"/>
        <v/>
      </c>
      <c r="G152" s="300" t="str">
        <f t="shared" si="29"/>
        <v/>
      </c>
      <c r="H152" s="301" t="str">
        <f t="shared" si="30"/>
        <v/>
      </c>
      <c r="I152" s="318" t="str">
        <f t="shared" si="31"/>
        <v/>
      </c>
      <c r="J152" s="324" t="str">
        <f t="shared" si="32"/>
        <v/>
      </c>
      <c r="K152" s="325" t="str">
        <f>IF(E152="","",IFERROR(VLOOKUP(_xlfn.VALUETOTEXT(E152),vinolux[],6,FALSE),""))</f>
        <v/>
      </c>
      <c r="L152" s="324" t="str">
        <f>IFERROR(VLOOKUP(A152,ultimoPrezzoItalia[],5,FALSE),"")</f>
        <v/>
      </c>
      <c r="M152" s="304" t="str">
        <f t="shared" ca="1" si="33"/>
        <v/>
      </c>
      <c r="N152" s="340" t="str">
        <f t="shared" si="34"/>
        <v/>
      </c>
      <c r="O152" s="302" t="str">
        <f t="shared" si="35"/>
        <v/>
      </c>
      <c r="P152" s="303" t="str">
        <f>IFERROR(VLOOKUP(A152,inventarioGeko[],3,FALSE),"")</f>
        <v/>
      </c>
      <c r="Q152" s="304" t="str">
        <f t="shared" si="36"/>
        <v/>
      </c>
    </row>
    <row r="153" spans="1:17" x14ac:dyDescent="0.35">
      <c r="A153" s="257"/>
      <c r="B153" s="128"/>
      <c r="C153" s="159"/>
      <c r="D153" s="131"/>
      <c r="E153" s="273"/>
      <c r="F153" s="299" t="str">
        <f t="shared" ca="1" si="28"/>
        <v/>
      </c>
      <c r="G153" s="300" t="str">
        <f t="shared" si="29"/>
        <v/>
      </c>
      <c r="H153" s="301" t="str">
        <f t="shared" si="30"/>
        <v/>
      </c>
      <c r="I153" s="318" t="str">
        <f t="shared" si="31"/>
        <v/>
      </c>
      <c r="J153" s="324" t="str">
        <f t="shared" si="32"/>
        <v/>
      </c>
      <c r="K153" s="325" t="str">
        <f>IF(E153="","",IFERROR(VLOOKUP(_xlfn.VALUETOTEXT(E153),vinolux[],6,FALSE),""))</f>
        <v/>
      </c>
      <c r="L153" s="324" t="str">
        <f>IFERROR(VLOOKUP(A153,ultimoPrezzoItalia[],5,FALSE),"")</f>
        <v/>
      </c>
      <c r="M153" s="304" t="str">
        <f t="shared" ca="1" si="33"/>
        <v/>
      </c>
      <c r="N153" s="340" t="str">
        <f t="shared" si="34"/>
        <v/>
      </c>
      <c r="O153" s="302" t="str">
        <f t="shared" si="35"/>
        <v/>
      </c>
      <c r="P153" s="303" t="str">
        <f>IFERROR(VLOOKUP(A153,inventarioGeko[],3,FALSE),"")</f>
        <v/>
      </c>
      <c r="Q153" s="304" t="str">
        <f t="shared" si="36"/>
        <v/>
      </c>
    </row>
    <row r="154" spans="1:17" x14ac:dyDescent="0.35">
      <c r="A154" s="257"/>
      <c r="B154" s="128"/>
      <c r="C154" s="159"/>
      <c r="D154" s="131"/>
      <c r="E154" s="273"/>
      <c r="F154" s="299" t="str">
        <f t="shared" ca="1" si="28"/>
        <v/>
      </c>
      <c r="G154" s="300" t="str">
        <f t="shared" si="29"/>
        <v/>
      </c>
      <c r="H154" s="301" t="str">
        <f t="shared" si="30"/>
        <v/>
      </c>
      <c r="I154" s="318" t="str">
        <f t="shared" si="31"/>
        <v/>
      </c>
      <c r="J154" s="324" t="str">
        <f t="shared" si="32"/>
        <v/>
      </c>
      <c r="K154" s="325" t="str">
        <f>IF(E154="","",IFERROR(VLOOKUP(_xlfn.VALUETOTEXT(E154),vinolux[],6,FALSE),""))</f>
        <v/>
      </c>
      <c r="L154" s="324" t="str">
        <f>IFERROR(VLOOKUP(A154,ultimoPrezzoItalia[],5,FALSE),"")</f>
        <v/>
      </c>
      <c r="M154" s="304" t="str">
        <f t="shared" ca="1" si="33"/>
        <v/>
      </c>
      <c r="N154" s="340" t="str">
        <f t="shared" si="34"/>
        <v/>
      </c>
      <c r="O154" s="302" t="str">
        <f t="shared" si="35"/>
        <v/>
      </c>
      <c r="P154" s="303" t="str">
        <f>IFERROR(VLOOKUP(A154,inventarioGeko[],3,FALSE),"")</f>
        <v/>
      </c>
      <c r="Q154" s="304" t="str">
        <f t="shared" si="36"/>
        <v/>
      </c>
    </row>
    <row r="155" spans="1:17" x14ac:dyDescent="0.35">
      <c r="A155" s="257"/>
      <c r="B155" s="128"/>
      <c r="C155" s="159"/>
      <c r="D155" s="131"/>
      <c r="E155" s="273"/>
      <c r="F155" s="299" t="str">
        <f t="shared" ca="1" si="28"/>
        <v/>
      </c>
      <c r="G155" s="300" t="str">
        <f t="shared" si="29"/>
        <v/>
      </c>
      <c r="H155" s="301" t="str">
        <f t="shared" si="30"/>
        <v/>
      </c>
      <c r="I155" s="318" t="str">
        <f t="shared" si="31"/>
        <v/>
      </c>
      <c r="J155" s="324" t="str">
        <f t="shared" si="32"/>
        <v/>
      </c>
      <c r="K155" s="325" t="str">
        <f>IF(E155="","",IFERROR(VLOOKUP(_xlfn.VALUETOTEXT(E155),vinolux[],6,FALSE),""))</f>
        <v/>
      </c>
      <c r="L155" s="324" t="str">
        <f>IFERROR(VLOOKUP(A155,ultimoPrezzoItalia[],5,FALSE),"")</f>
        <v/>
      </c>
      <c r="M155" s="304" t="str">
        <f t="shared" ca="1" si="33"/>
        <v/>
      </c>
      <c r="N155" s="340" t="str">
        <f t="shared" si="34"/>
        <v/>
      </c>
      <c r="O155" s="302" t="str">
        <f t="shared" si="35"/>
        <v/>
      </c>
      <c r="P155" s="303" t="str">
        <f>IFERROR(VLOOKUP(A155,inventarioGeko[],3,FALSE),"")</f>
        <v/>
      </c>
      <c r="Q155" s="304" t="str">
        <f t="shared" si="36"/>
        <v/>
      </c>
    </row>
    <row r="156" spans="1:17" x14ac:dyDescent="0.35">
      <c r="A156" s="257"/>
      <c r="B156" s="128"/>
      <c r="C156" s="159"/>
      <c r="D156" s="131"/>
      <c r="E156" s="273"/>
      <c r="F156" s="299" t="str">
        <f t="shared" ca="1" si="28"/>
        <v/>
      </c>
      <c r="G156" s="300" t="str">
        <f t="shared" si="29"/>
        <v/>
      </c>
      <c r="H156" s="301" t="str">
        <f t="shared" si="30"/>
        <v/>
      </c>
      <c r="I156" s="318" t="str">
        <f t="shared" si="31"/>
        <v/>
      </c>
      <c r="J156" s="324" t="str">
        <f t="shared" si="32"/>
        <v/>
      </c>
      <c r="K156" s="325" t="str">
        <f>IF(E156="","",IFERROR(VLOOKUP(_xlfn.VALUETOTEXT(E156),vinolux[],6,FALSE),""))</f>
        <v/>
      </c>
      <c r="L156" s="324" t="str">
        <f>IFERROR(VLOOKUP(A156,ultimoPrezzoItalia[],5,FALSE),"")</f>
        <v/>
      </c>
      <c r="M156" s="304" t="str">
        <f t="shared" ca="1" si="33"/>
        <v/>
      </c>
      <c r="N156" s="340" t="str">
        <f t="shared" si="34"/>
        <v/>
      </c>
      <c r="O156" s="302" t="str">
        <f t="shared" si="35"/>
        <v/>
      </c>
      <c r="P156" s="303" t="str">
        <f>IFERROR(VLOOKUP(A156,inventarioGeko[],3,FALSE),"")</f>
        <v/>
      </c>
      <c r="Q156" s="304" t="str">
        <f t="shared" si="36"/>
        <v/>
      </c>
    </row>
    <row r="157" spans="1:17" x14ac:dyDescent="0.35">
      <c r="A157" s="257"/>
      <c r="B157" s="128"/>
      <c r="C157" s="159"/>
      <c r="D157" s="131"/>
      <c r="E157" s="273"/>
      <c r="F157" s="299" t="str">
        <f t="shared" ca="1" si="28"/>
        <v/>
      </c>
      <c r="G157" s="300" t="str">
        <f t="shared" si="29"/>
        <v/>
      </c>
      <c r="H157" s="301" t="str">
        <f t="shared" si="30"/>
        <v/>
      </c>
      <c r="I157" s="318" t="str">
        <f t="shared" si="31"/>
        <v/>
      </c>
      <c r="J157" s="324" t="str">
        <f t="shared" si="32"/>
        <v/>
      </c>
      <c r="K157" s="325" t="str">
        <f>IF(E157="","",IFERROR(VLOOKUP(_xlfn.VALUETOTEXT(E157),vinolux[],6,FALSE),""))</f>
        <v/>
      </c>
      <c r="L157" s="324" t="str">
        <f>IFERROR(VLOOKUP(A157,ultimoPrezzoItalia[],5,FALSE),"")</f>
        <v/>
      </c>
      <c r="M157" s="304" t="str">
        <f t="shared" ca="1" si="33"/>
        <v/>
      </c>
      <c r="N157" s="340" t="str">
        <f t="shared" si="34"/>
        <v/>
      </c>
      <c r="O157" s="302" t="str">
        <f t="shared" si="35"/>
        <v/>
      </c>
      <c r="P157" s="303" t="str">
        <f>IFERROR(VLOOKUP(A157,inventarioGeko[],3,FALSE),"")</f>
        <v/>
      </c>
      <c r="Q157" s="304" t="str">
        <f t="shared" si="36"/>
        <v/>
      </c>
    </row>
    <row r="158" spans="1:17" x14ac:dyDescent="0.35">
      <c r="A158" s="257"/>
      <c r="B158" s="128"/>
      <c r="C158" s="159"/>
      <c r="D158" s="131"/>
      <c r="E158" s="273"/>
      <c r="F158" s="299" t="str">
        <f t="shared" ca="1" si="28"/>
        <v/>
      </c>
      <c r="G158" s="300" t="str">
        <f t="shared" si="29"/>
        <v/>
      </c>
      <c r="H158" s="301" t="str">
        <f t="shared" si="30"/>
        <v/>
      </c>
      <c r="I158" s="318" t="str">
        <f t="shared" si="31"/>
        <v/>
      </c>
      <c r="J158" s="324" t="str">
        <f t="shared" si="32"/>
        <v/>
      </c>
      <c r="K158" s="325" t="str">
        <f>IF(E158="","",IFERROR(VLOOKUP(_xlfn.VALUETOTEXT(E158),vinolux[],6,FALSE),""))</f>
        <v/>
      </c>
      <c r="L158" s="324" t="str">
        <f>IFERROR(VLOOKUP(A158,ultimoPrezzoItalia[],5,FALSE),"")</f>
        <v/>
      </c>
      <c r="M158" s="304" t="str">
        <f t="shared" ca="1" si="33"/>
        <v/>
      </c>
      <c r="N158" s="340" t="str">
        <f t="shared" si="34"/>
        <v/>
      </c>
      <c r="O158" s="302" t="str">
        <f t="shared" si="35"/>
        <v/>
      </c>
      <c r="P158" s="303" t="str">
        <f>IFERROR(VLOOKUP(A158,inventarioGeko[],3,FALSE),"")</f>
        <v/>
      </c>
      <c r="Q158" s="304" t="str">
        <f t="shared" si="36"/>
        <v/>
      </c>
    </row>
    <row r="159" spans="1:17" x14ac:dyDescent="0.35">
      <c r="A159" s="257"/>
      <c r="B159" s="128"/>
      <c r="C159" s="159"/>
      <c r="D159" s="131"/>
      <c r="E159" s="273"/>
      <c r="F159" s="299" t="str">
        <f t="shared" ca="1" si="28"/>
        <v/>
      </c>
      <c r="G159" s="300" t="str">
        <f t="shared" si="29"/>
        <v/>
      </c>
      <c r="H159" s="301" t="str">
        <f t="shared" si="30"/>
        <v/>
      </c>
      <c r="I159" s="318" t="str">
        <f t="shared" si="31"/>
        <v/>
      </c>
      <c r="J159" s="324" t="str">
        <f t="shared" si="32"/>
        <v/>
      </c>
      <c r="K159" s="325" t="str">
        <f>IF(E159="","",IFERROR(VLOOKUP(_xlfn.VALUETOTEXT(E159),vinolux[],6,FALSE),""))</f>
        <v/>
      </c>
      <c r="L159" s="324" t="str">
        <f>IFERROR(VLOOKUP(A159,ultimoPrezzoItalia[],5,FALSE),"")</f>
        <v/>
      </c>
      <c r="M159" s="304" t="str">
        <f t="shared" ca="1" si="33"/>
        <v/>
      </c>
      <c r="N159" s="340" t="str">
        <f t="shared" si="34"/>
        <v/>
      </c>
      <c r="O159" s="302" t="str">
        <f t="shared" si="35"/>
        <v/>
      </c>
      <c r="P159" s="303" t="str">
        <f>IFERROR(VLOOKUP(A159,inventarioGeko[],3,FALSE),"")</f>
        <v/>
      </c>
      <c r="Q159" s="304" t="str">
        <f t="shared" si="36"/>
        <v/>
      </c>
    </row>
    <row r="160" spans="1:17" x14ac:dyDescent="0.35">
      <c r="A160" s="257"/>
      <c r="B160" s="128"/>
      <c r="C160" s="159"/>
      <c r="D160" s="131"/>
      <c r="E160" s="273"/>
      <c r="F160" s="299" t="str">
        <f t="shared" ca="1" si="28"/>
        <v/>
      </c>
      <c r="G160" s="300" t="str">
        <f t="shared" si="29"/>
        <v/>
      </c>
      <c r="H160" s="301" t="str">
        <f t="shared" si="30"/>
        <v/>
      </c>
      <c r="I160" s="318" t="str">
        <f t="shared" si="31"/>
        <v/>
      </c>
      <c r="J160" s="324" t="str">
        <f t="shared" si="32"/>
        <v/>
      </c>
      <c r="K160" s="325" t="str">
        <f>IF(E160="","",IFERROR(VLOOKUP(_xlfn.VALUETOTEXT(E160),vinolux[],6,FALSE),""))</f>
        <v/>
      </c>
      <c r="L160" s="324" t="str">
        <f>IFERROR(VLOOKUP(A160,ultimoPrezzoItalia[],5,FALSE),"")</f>
        <v/>
      </c>
      <c r="M160" s="304" t="str">
        <f t="shared" ca="1" si="33"/>
        <v/>
      </c>
      <c r="N160" s="340" t="str">
        <f t="shared" si="34"/>
        <v/>
      </c>
      <c r="O160" s="302" t="str">
        <f t="shared" si="35"/>
        <v/>
      </c>
      <c r="P160" s="303" t="str">
        <f>IFERROR(VLOOKUP(A160,inventarioGeko[],3,FALSE),"")</f>
        <v/>
      </c>
      <c r="Q160" s="304" t="str">
        <f t="shared" si="36"/>
        <v/>
      </c>
    </row>
    <row r="161" spans="1:17" x14ac:dyDescent="0.35">
      <c r="A161" s="257"/>
      <c r="B161" s="128"/>
      <c r="C161" s="159"/>
      <c r="D161" s="131"/>
      <c r="E161" s="273"/>
      <c r="F161" s="299" t="str">
        <f t="shared" ca="1" si="28"/>
        <v/>
      </c>
      <c r="G161" s="300" t="str">
        <f t="shared" si="29"/>
        <v/>
      </c>
      <c r="H161" s="301" t="str">
        <f t="shared" si="30"/>
        <v/>
      </c>
      <c r="I161" s="318" t="str">
        <f t="shared" si="31"/>
        <v/>
      </c>
      <c r="J161" s="324" t="str">
        <f t="shared" si="32"/>
        <v/>
      </c>
      <c r="K161" s="325" t="str">
        <f>IF(E161="","",IFERROR(VLOOKUP(_xlfn.VALUETOTEXT(E161),vinolux[],6,FALSE),""))</f>
        <v/>
      </c>
      <c r="L161" s="324" t="str">
        <f>IFERROR(VLOOKUP(A161,ultimoPrezzoItalia[],5,FALSE),"")</f>
        <v/>
      </c>
      <c r="M161" s="304" t="str">
        <f t="shared" ca="1" si="33"/>
        <v/>
      </c>
      <c r="N161" s="340" t="str">
        <f t="shared" si="34"/>
        <v/>
      </c>
      <c r="O161" s="302" t="str">
        <f t="shared" si="35"/>
        <v/>
      </c>
      <c r="P161" s="303" t="str">
        <f>IFERROR(VLOOKUP(A161,inventarioGeko[],3,FALSE),"")</f>
        <v/>
      </c>
      <c r="Q161" s="304" t="str">
        <f t="shared" si="36"/>
        <v/>
      </c>
    </row>
    <row r="162" spans="1:17" x14ac:dyDescent="0.35">
      <c r="A162" s="257"/>
      <c r="B162" s="128"/>
      <c r="C162" s="159"/>
      <c r="D162" s="131"/>
      <c r="E162" s="273"/>
      <c r="F162" s="299" t="str">
        <f t="shared" ca="1" si="28"/>
        <v/>
      </c>
      <c r="G162" s="300" t="str">
        <f t="shared" si="29"/>
        <v/>
      </c>
      <c r="H162" s="301" t="str">
        <f t="shared" si="30"/>
        <v/>
      </c>
      <c r="I162" s="318" t="str">
        <f t="shared" si="31"/>
        <v/>
      </c>
      <c r="J162" s="324" t="str">
        <f t="shared" si="32"/>
        <v/>
      </c>
      <c r="K162" s="325" t="str">
        <f>IF(E162="","",IFERROR(VLOOKUP(_xlfn.VALUETOTEXT(E162),vinolux[],6,FALSE),""))</f>
        <v/>
      </c>
      <c r="L162" s="324" t="str">
        <f>IFERROR(VLOOKUP(A162,ultimoPrezzoItalia[],5,FALSE),"")</f>
        <v/>
      </c>
      <c r="M162" s="304" t="str">
        <f t="shared" ca="1" si="33"/>
        <v/>
      </c>
      <c r="N162" s="340" t="str">
        <f t="shared" si="34"/>
        <v/>
      </c>
      <c r="O162" s="302" t="str">
        <f t="shared" si="35"/>
        <v/>
      </c>
      <c r="P162" s="303" t="str">
        <f>IFERROR(VLOOKUP(A162,inventarioGeko[],3,FALSE),"")</f>
        <v/>
      </c>
      <c r="Q162" s="304" t="str">
        <f t="shared" si="36"/>
        <v/>
      </c>
    </row>
    <row r="163" spans="1:17" x14ac:dyDescent="0.35">
      <c r="A163" s="257"/>
      <c r="B163" s="128"/>
      <c r="C163" s="159"/>
      <c r="D163" s="131"/>
      <c r="E163" s="273"/>
      <c r="F163" s="299" t="str">
        <f t="shared" ca="1" si="28"/>
        <v/>
      </c>
      <c r="G163" s="300" t="str">
        <f t="shared" si="29"/>
        <v/>
      </c>
      <c r="H163" s="301" t="str">
        <f t="shared" si="30"/>
        <v/>
      </c>
      <c r="I163" s="318" t="str">
        <f t="shared" si="31"/>
        <v/>
      </c>
      <c r="J163" s="324" t="str">
        <f t="shared" si="32"/>
        <v/>
      </c>
      <c r="K163" s="325" t="str">
        <f>IF(E163="","",IFERROR(VLOOKUP(_xlfn.VALUETOTEXT(E163),vinolux[],6,FALSE),""))</f>
        <v/>
      </c>
      <c r="L163" s="324" t="str">
        <f>IFERROR(VLOOKUP(A163,ultimoPrezzoItalia[],5,FALSE),"")</f>
        <v/>
      </c>
      <c r="M163" s="304" t="str">
        <f t="shared" ca="1" si="33"/>
        <v/>
      </c>
      <c r="N163" s="340" t="str">
        <f t="shared" si="34"/>
        <v/>
      </c>
      <c r="O163" s="302" t="str">
        <f t="shared" si="35"/>
        <v/>
      </c>
      <c r="P163" s="303" t="str">
        <f>IFERROR(VLOOKUP(A163,inventarioGeko[],3,FALSE),"")</f>
        <v/>
      </c>
      <c r="Q163" s="304" t="str">
        <f t="shared" si="36"/>
        <v/>
      </c>
    </row>
    <row r="164" spans="1:17" x14ac:dyDescent="0.35">
      <c r="A164" s="257"/>
      <c r="B164" s="128"/>
      <c r="C164" s="159"/>
      <c r="D164" s="131"/>
      <c r="E164" s="273"/>
      <c r="F164" s="299" t="str">
        <f t="shared" ca="1" si="28"/>
        <v/>
      </c>
      <c r="G164" s="300" t="str">
        <f t="shared" si="29"/>
        <v/>
      </c>
      <c r="H164" s="301" t="str">
        <f t="shared" si="30"/>
        <v/>
      </c>
      <c r="I164" s="318" t="str">
        <f t="shared" si="31"/>
        <v/>
      </c>
      <c r="J164" s="324" t="str">
        <f t="shared" si="32"/>
        <v/>
      </c>
      <c r="K164" s="325" t="str">
        <f>IF(E164="","",IFERROR(VLOOKUP(_xlfn.VALUETOTEXT(E164),vinolux[],6,FALSE),""))</f>
        <v/>
      </c>
      <c r="L164" s="324" t="str">
        <f>IFERROR(VLOOKUP(A164,ultimoPrezzoItalia[],5,FALSE),"")</f>
        <v/>
      </c>
      <c r="M164" s="304" t="str">
        <f t="shared" ca="1" si="33"/>
        <v/>
      </c>
      <c r="N164" s="340" t="str">
        <f t="shared" si="34"/>
        <v/>
      </c>
      <c r="O164" s="302" t="str">
        <f t="shared" si="35"/>
        <v/>
      </c>
      <c r="P164" s="303" t="str">
        <f>IFERROR(VLOOKUP(A164,inventarioGeko[],3,FALSE),"")</f>
        <v/>
      </c>
      <c r="Q164" s="304" t="str">
        <f t="shared" si="36"/>
        <v/>
      </c>
    </row>
    <row r="165" spans="1:17" x14ac:dyDescent="0.35">
      <c r="A165" s="257"/>
      <c r="B165" s="128"/>
      <c r="C165" s="159"/>
      <c r="D165" s="131"/>
      <c r="E165" s="273"/>
      <c r="F165" s="299" t="str">
        <f t="shared" ca="1" si="28"/>
        <v/>
      </c>
      <c r="G165" s="300" t="str">
        <f t="shared" si="29"/>
        <v/>
      </c>
      <c r="H165" s="301" t="str">
        <f t="shared" si="30"/>
        <v/>
      </c>
      <c r="I165" s="318" t="str">
        <f t="shared" si="31"/>
        <v/>
      </c>
      <c r="J165" s="324" t="str">
        <f t="shared" si="32"/>
        <v/>
      </c>
      <c r="K165" s="325" t="str">
        <f>IF(E165="","",IFERROR(VLOOKUP(_xlfn.VALUETOTEXT(E165),vinolux[],6,FALSE),""))</f>
        <v/>
      </c>
      <c r="L165" s="324" t="str">
        <f>IFERROR(VLOOKUP(A165,ultimoPrezzoItalia[],5,FALSE),"")</f>
        <v/>
      </c>
      <c r="M165" s="304" t="str">
        <f t="shared" ca="1" si="33"/>
        <v/>
      </c>
      <c r="N165" s="340" t="str">
        <f t="shared" si="34"/>
        <v/>
      </c>
      <c r="O165" s="302" t="str">
        <f t="shared" si="35"/>
        <v/>
      </c>
      <c r="P165" s="303" t="str">
        <f>IFERROR(VLOOKUP(A165,inventarioGeko[],3,FALSE),"")</f>
        <v/>
      </c>
      <c r="Q165" s="304" t="str">
        <f t="shared" si="36"/>
        <v/>
      </c>
    </row>
    <row r="166" spans="1:17" x14ac:dyDescent="0.35">
      <c r="A166" s="257"/>
      <c r="B166" s="128"/>
      <c r="C166" s="159"/>
      <c r="D166" s="131"/>
      <c r="E166" s="273"/>
      <c r="F166" s="299" t="str">
        <f t="shared" ca="1" si="28"/>
        <v/>
      </c>
      <c r="G166" s="300" t="str">
        <f t="shared" si="29"/>
        <v/>
      </c>
      <c r="H166" s="301" t="str">
        <f t="shared" si="30"/>
        <v/>
      </c>
      <c r="I166" s="318" t="str">
        <f t="shared" si="31"/>
        <v/>
      </c>
      <c r="J166" s="324" t="str">
        <f t="shared" si="32"/>
        <v/>
      </c>
      <c r="K166" s="325" t="str">
        <f>IF(E166="","",IFERROR(VLOOKUP(_xlfn.VALUETOTEXT(E166),vinolux[],6,FALSE),""))</f>
        <v/>
      </c>
      <c r="L166" s="324" t="str">
        <f>IFERROR(VLOOKUP(A166,ultimoPrezzoItalia[],5,FALSE),"")</f>
        <v/>
      </c>
      <c r="M166" s="304" t="str">
        <f t="shared" ca="1" si="33"/>
        <v/>
      </c>
      <c r="N166" s="340" t="str">
        <f t="shared" si="34"/>
        <v/>
      </c>
      <c r="O166" s="302" t="str">
        <f t="shared" si="35"/>
        <v/>
      </c>
      <c r="P166" s="303" t="str">
        <f>IFERROR(VLOOKUP(A166,inventarioGeko[],3,FALSE),"")</f>
        <v/>
      </c>
      <c r="Q166" s="304" t="str">
        <f t="shared" si="36"/>
        <v/>
      </c>
    </row>
    <row r="167" spans="1:17" x14ac:dyDescent="0.35">
      <c r="A167" s="257"/>
      <c r="B167" s="128"/>
      <c r="C167" s="159"/>
      <c r="D167" s="131"/>
      <c r="E167" s="273"/>
      <c r="F167" s="299" t="str">
        <f t="shared" ca="1" si="28"/>
        <v/>
      </c>
      <c r="G167" s="300" t="str">
        <f t="shared" si="29"/>
        <v/>
      </c>
      <c r="H167" s="301" t="str">
        <f t="shared" si="30"/>
        <v/>
      </c>
      <c r="I167" s="318" t="str">
        <f t="shared" si="31"/>
        <v/>
      </c>
      <c r="J167" s="324" t="str">
        <f t="shared" si="32"/>
        <v/>
      </c>
      <c r="K167" s="325" t="str">
        <f>IF(E167="","",IFERROR(VLOOKUP(_xlfn.VALUETOTEXT(E167),vinolux[],6,FALSE),""))</f>
        <v/>
      </c>
      <c r="L167" s="324" t="str">
        <f>IFERROR(VLOOKUP(A167,ultimoPrezzoItalia[],5,FALSE),"")</f>
        <v/>
      </c>
      <c r="M167" s="304" t="str">
        <f t="shared" ca="1" si="33"/>
        <v/>
      </c>
      <c r="N167" s="340" t="str">
        <f t="shared" si="34"/>
        <v/>
      </c>
      <c r="O167" s="302" t="str">
        <f t="shared" si="35"/>
        <v/>
      </c>
      <c r="P167" s="303" t="str">
        <f>IFERROR(VLOOKUP(A167,inventarioGeko[],3,FALSE),"")</f>
        <v/>
      </c>
      <c r="Q167" s="304" t="str">
        <f t="shared" si="36"/>
        <v/>
      </c>
    </row>
    <row r="168" spans="1:17" x14ac:dyDescent="0.35">
      <c r="A168" s="257"/>
      <c r="B168" s="128"/>
      <c r="C168" s="159"/>
      <c r="D168" s="131"/>
      <c r="E168" s="273"/>
      <c r="F168" s="299" t="str">
        <f t="shared" ca="1" si="28"/>
        <v/>
      </c>
      <c r="G168" s="300" t="str">
        <f t="shared" si="29"/>
        <v/>
      </c>
      <c r="H168" s="301" t="str">
        <f t="shared" si="30"/>
        <v/>
      </c>
      <c r="I168" s="318" t="str">
        <f t="shared" si="31"/>
        <v/>
      </c>
      <c r="J168" s="324" t="str">
        <f t="shared" si="32"/>
        <v/>
      </c>
      <c r="K168" s="325" t="str">
        <f>IF(E168="","",IFERROR(VLOOKUP(_xlfn.VALUETOTEXT(E168),vinolux[],6,FALSE),""))</f>
        <v/>
      </c>
      <c r="L168" s="324" t="str">
        <f>IFERROR(VLOOKUP(A168,ultimoPrezzoItalia[],5,FALSE),"")</f>
        <v/>
      </c>
      <c r="M168" s="304" t="str">
        <f t="shared" ca="1" si="33"/>
        <v/>
      </c>
      <c r="N168" s="340" t="str">
        <f t="shared" si="34"/>
        <v/>
      </c>
      <c r="O168" s="302" t="str">
        <f t="shared" si="35"/>
        <v/>
      </c>
      <c r="P168" s="303" t="str">
        <f>IFERROR(VLOOKUP(A168,inventarioGeko[],3,FALSE),"")</f>
        <v/>
      </c>
      <c r="Q168" s="304" t="str">
        <f t="shared" si="36"/>
        <v/>
      </c>
    </row>
    <row r="169" spans="1:17" x14ac:dyDescent="0.35">
      <c r="A169" s="257"/>
      <c r="B169" s="128"/>
      <c r="C169" s="159"/>
      <c r="D169" s="131"/>
      <c r="E169" s="273"/>
      <c r="F169" s="299" t="str">
        <f t="shared" ca="1" si="28"/>
        <v/>
      </c>
      <c r="G169" s="300" t="str">
        <f t="shared" si="29"/>
        <v/>
      </c>
      <c r="H169" s="301" t="str">
        <f t="shared" si="30"/>
        <v/>
      </c>
      <c r="I169" s="318" t="str">
        <f t="shared" si="31"/>
        <v/>
      </c>
      <c r="J169" s="324" t="str">
        <f t="shared" si="32"/>
        <v/>
      </c>
      <c r="K169" s="325" t="str">
        <f>IF(E169="","",IFERROR(VLOOKUP(_xlfn.VALUETOTEXT(E169),vinolux[],6,FALSE),""))</f>
        <v/>
      </c>
      <c r="L169" s="324" t="str">
        <f>IFERROR(VLOOKUP(A169,ultimoPrezzoItalia[],5,FALSE),"")</f>
        <v/>
      </c>
      <c r="M169" s="304" t="str">
        <f t="shared" ca="1" si="33"/>
        <v/>
      </c>
      <c r="N169" s="340" t="str">
        <f t="shared" si="34"/>
        <v/>
      </c>
      <c r="O169" s="302" t="str">
        <f t="shared" si="35"/>
        <v/>
      </c>
      <c r="P169" s="303" t="str">
        <f>IFERROR(VLOOKUP(A169,inventarioGeko[],3,FALSE),"")</f>
        <v/>
      </c>
      <c r="Q169" s="304" t="str">
        <f t="shared" si="36"/>
        <v/>
      </c>
    </row>
    <row r="170" spans="1:17" x14ac:dyDescent="0.35">
      <c r="A170" s="257"/>
      <c r="B170" s="128"/>
      <c r="C170" s="159"/>
      <c r="D170" s="131"/>
      <c r="E170" s="273"/>
      <c r="F170" s="299" t="str">
        <f t="shared" ca="1" si="28"/>
        <v/>
      </c>
      <c r="G170" s="300" t="str">
        <f t="shared" si="29"/>
        <v/>
      </c>
      <c r="H170" s="301" t="str">
        <f t="shared" si="30"/>
        <v/>
      </c>
      <c r="I170" s="318" t="str">
        <f t="shared" si="31"/>
        <v/>
      </c>
      <c r="J170" s="324" t="str">
        <f t="shared" si="32"/>
        <v/>
      </c>
      <c r="K170" s="325" t="str">
        <f>IF(E170="","",IFERROR(VLOOKUP(_xlfn.VALUETOTEXT(E170),vinolux[],6,FALSE),""))</f>
        <v/>
      </c>
      <c r="L170" s="324" t="str">
        <f>IFERROR(VLOOKUP(A170,ultimoPrezzoItalia[],5,FALSE),"")</f>
        <v/>
      </c>
      <c r="M170" s="304" t="str">
        <f t="shared" ca="1" si="33"/>
        <v/>
      </c>
      <c r="N170" s="340" t="str">
        <f t="shared" si="34"/>
        <v/>
      </c>
      <c r="O170" s="302" t="str">
        <f t="shared" si="35"/>
        <v/>
      </c>
      <c r="P170" s="303" t="str">
        <f>IFERROR(VLOOKUP(A170,inventarioGeko[],3,FALSE),"")</f>
        <v/>
      </c>
      <c r="Q170" s="304" t="str">
        <f t="shared" si="36"/>
        <v/>
      </c>
    </row>
    <row r="171" spans="1:17" x14ac:dyDescent="0.35">
      <c r="A171" s="257"/>
      <c r="B171" s="128"/>
      <c r="C171" s="159"/>
      <c r="D171" s="131"/>
      <c r="E171" s="273"/>
      <c r="F171" s="299" t="str">
        <f t="shared" ca="1" si="28"/>
        <v/>
      </c>
      <c r="G171" s="300" t="str">
        <f t="shared" si="29"/>
        <v/>
      </c>
      <c r="H171" s="301" t="str">
        <f t="shared" si="30"/>
        <v/>
      </c>
      <c r="I171" s="318" t="str">
        <f t="shared" si="31"/>
        <v/>
      </c>
      <c r="J171" s="324" t="str">
        <f t="shared" si="32"/>
        <v/>
      </c>
      <c r="K171" s="325" t="str">
        <f>IF(E171="","",IFERROR(VLOOKUP(_xlfn.VALUETOTEXT(E171),vinolux[],6,FALSE),""))</f>
        <v/>
      </c>
      <c r="L171" s="324" t="str">
        <f>IFERROR(VLOOKUP(A171,ultimoPrezzoItalia[],5,FALSE),"")</f>
        <v/>
      </c>
      <c r="M171" s="304" t="str">
        <f t="shared" ca="1" si="33"/>
        <v/>
      </c>
      <c r="N171" s="340" t="str">
        <f t="shared" si="34"/>
        <v/>
      </c>
      <c r="O171" s="302" t="str">
        <f t="shared" si="35"/>
        <v/>
      </c>
      <c r="P171" s="303" t="str">
        <f>IFERROR(VLOOKUP(A171,inventarioGeko[],3,FALSE),"")</f>
        <v/>
      </c>
      <c r="Q171" s="304" t="str">
        <f t="shared" si="36"/>
        <v/>
      </c>
    </row>
    <row r="172" spans="1:17" x14ac:dyDescent="0.35">
      <c r="A172" s="257"/>
      <c r="B172" s="128"/>
      <c r="C172" s="159"/>
      <c r="D172" s="131"/>
      <c r="E172" s="273"/>
      <c r="F172" s="299" t="str">
        <f t="shared" ca="1" si="28"/>
        <v/>
      </c>
      <c r="G172" s="300" t="str">
        <f t="shared" si="29"/>
        <v/>
      </c>
      <c r="H172" s="301" t="str">
        <f t="shared" si="30"/>
        <v/>
      </c>
      <c r="I172" s="318" t="str">
        <f t="shared" si="31"/>
        <v/>
      </c>
      <c r="J172" s="324" t="str">
        <f t="shared" si="32"/>
        <v/>
      </c>
      <c r="K172" s="325" t="str">
        <f>IF(E172="","",IFERROR(VLOOKUP(_xlfn.VALUETOTEXT(E172),vinolux[],6,FALSE),""))</f>
        <v/>
      </c>
      <c r="L172" s="324" t="str">
        <f>IFERROR(VLOOKUP(A172,ultimoPrezzoItalia[],5,FALSE),"")</f>
        <v/>
      </c>
      <c r="M172" s="304" t="str">
        <f t="shared" ca="1" si="33"/>
        <v/>
      </c>
      <c r="N172" s="340" t="str">
        <f t="shared" si="34"/>
        <v/>
      </c>
      <c r="O172" s="302" t="str">
        <f t="shared" si="35"/>
        <v/>
      </c>
      <c r="P172" s="303" t="str">
        <f>IFERROR(VLOOKUP(A172,inventarioGeko[],3,FALSE),"")</f>
        <v/>
      </c>
      <c r="Q172" s="304" t="str">
        <f t="shared" si="36"/>
        <v/>
      </c>
    </row>
    <row r="173" spans="1:17" x14ac:dyDescent="0.35">
      <c r="A173" s="257"/>
      <c r="B173" s="128"/>
      <c r="C173" s="159"/>
      <c r="D173" s="131"/>
      <c r="E173" s="273"/>
      <c r="F173" s="299" t="str">
        <f t="shared" ca="1" si="28"/>
        <v/>
      </c>
      <c r="G173" s="300" t="str">
        <f t="shared" si="29"/>
        <v/>
      </c>
      <c r="H173" s="301" t="str">
        <f t="shared" si="30"/>
        <v/>
      </c>
      <c r="I173" s="318" t="str">
        <f t="shared" si="31"/>
        <v/>
      </c>
      <c r="J173" s="324" t="str">
        <f t="shared" si="32"/>
        <v/>
      </c>
      <c r="K173" s="325" t="str">
        <f>IF(E173="","",IFERROR(VLOOKUP(_xlfn.VALUETOTEXT(E173),vinolux[],6,FALSE),""))</f>
        <v/>
      </c>
      <c r="L173" s="324" t="str">
        <f>IFERROR(VLOOKUP(A173,ultimoPrezzoItalia[],5,FALSE),"")</f>
        <v/>
      </c>
      <c r="M173" s="304" t="str">
        <f t="shared" ca="1" si="33"/>
        <v/>
      </c>
      <c r="N173" s="340" t="str">
        <f t="shared" si="34"/>
        <v/>
      </c>
      <c r="O173" s="302" t="str">
        <f t="shared" si="35"/>
        <v/>
      </c>
      <c r="P173" s="303" t="str">
        <f>IFERROR(VLOOKUP(A173,inventarioGeko[],3,FALSE),"")</f>
        <v/>
      </c>
      <c r="Q173" s="304" t="str">
        <f t="shared" si="36"/>
        <v/>
      </c>
    </row>
    <row r="174" spans="1:17" x14ac:dyDescent="0.35">
      <c r="A174" s="257"/>
      <c r="B174" s="128"/>
      <c r="C174" s="159"/>
      <c r="D174" s="131"/>
      <c r="E174" s="273"/>
      <c r="F174" s="299" t="str">
        <f t="shared" ca="1" si="28"/>
        <v/>
      </c>
      <c r="G174" s="300" t="str">
        <f t="shared" si="29"/>
        <v/>
      </c>
      <c r="H174" s="301" t="str">
        <f t="shared" si="30"/>
        <v/>
      </c>
      <c r="I174" s="318" t="str">
        <f t="shared" si="31"/>
        <v/>
      </c>
      <c r="J174" s="324" t="str">
        <f t="shared" si="32"/>
        <v/>
      </c>
      <c r="K174" s="325" t="str">
        <f>IF(E174="","",IFERROR(VLOOKUP(_xlfn.VALUETOTEXT(E174),vinolux[],6,FALSE),""))</f>
        <v/>
      </c>
      <c r="L174" s="324" t="str">
        <f>IFERROR(VLOOKUP(A174,ultimoPrezzoItalia[],5,FALSE),"")</f>
        <v/>
      </c>
      <c r="M174" s="304" t="str">
        <f t="shared" ca="1" si="33"/>
        <v/>
      </c>
      <c r="N174" s="340" t="str">
        <f t="shared" si="34"/>
        <v/>
      </c>
      <c r="O174" s="302" t="str">
        <f t="shared" si="35"/>
        <v/>
      </c>
      <c r="P174" s="303" t="str">
        <f>IFERROR(VLOOKUP(A174,inventarioGeko[],3,FALSE),"")</f>
        <v/>
      </c>
      <c r="Q174" s="304" t="str">
        <f t="shared" si="36"/>
        <v/>
      </c>
    </row>
    <row r="175" spans="1:17" x14ac:dyDescent="0.35">
      <c r="A175" s="257"/>
      <c r="B175" s="128"/>
      <c r="C175" s="159"/>
      <c r="D175" s="131"/>
      <c r="E175" s="273"/>
      <c r="F175" s="299" t="str">
        <f t="shared" ca="1" si="28"/>
        <v/>
      </c>
      <c r="G175" s="300" t="str">
        <f t="shared" si="29"/>
        <v/>
      </c>
      <c r="H175" s="301" t="str">
        <f t="shared" si="30"/>
        <v/>
      </c>
      <c r="I175" s="318" t="str">
        <f t="shared" si="31"/>
        <v/>
      </c>
      <c r="J175" s="324" t="str">
        <f t="shared" si="32"/>
        <v/>
      </c>
      <c r="K175" s="325" t="str">
        <f>IF(E175="","",IFERROR(VLOOKUP(_xlfn.VALUETOTEXT(E175),vinolux[],6,FALSE),""))</f>
        <v/>
      </c>
      <c r="L175" s="324" t="str">
        <f>IFERROR(VLOOKUP(A175,ultimoPrezzoItalia[],5,FALSE),"")</f>
        <v/>
      </c>
      <c r="M175" s="304" t="str">
        <f t="shared" ca="1" si="33"/>
        <v/>
      </c>
      <c r="N175" s="340" t="str">
        <f t="shared" si="34"/>
        <v/>
      </c>
      <c r="O175" s="302" t="str">
        <f t="shared" si="35"/>
        <v/>
      </c>
      <c r="P175" s="303" t="str">
        <f>IFERROR(VLOOKUP(A175,inventarioGeko[],3,FALSE),"")</f>
        <v/>
      </c>
      <c r="Q175" s="304" t="str">
        <f t="shared" si="36"/>
        <v/>
      </c>
    </row>
    <row r="176" spans="1:17" x14ac:dyDescent="0.35">
      <c r="A176" s="257"/>
      <c r="B176" s="128"/>
      <c r="C176" s="159"/>
      <c r="D176" s="131"/>
      <c r="E176" s="273"/>
      <c r="F176" s="299" t="str">
        <f t="shared" ca="1" si="28"/>
        <v/>
      </c>
      <c r="G176" s="300" t="str">
        <f t="shared" si="29"/>
        <v/>
      </c>
      <c r="H176" s="301" t="str">
        <f t="shared" si="30"/>
        <v/>
      </c>
      <c r="I176" s="318" t="str">
        <f t="shared" si="31"/>
        <v/>
      </c>
      <c r="J176" s="324" t="str">
        <f t="shared" si="32"/>
        <v/>
      </c>
      <c r="K176" s="325" t="str">
        <f>IF(E176="","",IFERROR(VLOOKUP(_xlfn.VALUETOTEXT(E176),vinolux[],6,FALSE),""))</f>
        <v/>
      </c>
      <c r="L176" s="324" t="str">
        <f>IFERROR(VLOOKUP(A176,ultimoPrezzoItalia[],5,FALSE),"")</f>
        <v/>
      </c>
      <c r="M176" s="304" t="str">
        <f t="shared" ca="1" si="33"/>
        <v/>
      </c>
      <c r="N176" s="340" t="str">
        <f t="shared" si="34"/>
        <v/>
      </c>
      <c r="O176" s="302" t="str">
        <f t="shared" si="35"/>
        <v/>
      </c>
      <c r="P176" s="303" t="str">
        <f>IFERROR(VLOOKUP(A176,inventarioGeko[],3,FALSE),"")</f>
        <v/>
      </c>
      <c r="Q176" s="304" t="str">
        <f t="shared" si="36"/>
        <v/>
      </c>
    </row>
    <row r="177" spans="1:17" x14ac:dyDescent="0.35">
      <c r="A177" s="257"/>
      <c r="B177" s="128"/>
      <c r="C177" s="159"/>
      <c r="D177" s="131"/>
      <c r="E177" s="273"/>
      <c r="F177" s="299" t="str">
        <f t="shared" ca="1" si="28"/>
        <v/>
      </c>
      <c r="G177" s="300" t="str">
        <f t="shared" si="29"/>
        <v/>
      </c>
      <c r="H177" s="301" t="str">
        <f t="shared" si="30"/>
        <v/>
      </c>
      <c r="I177" s="318" t="str">
        <f t="shared" si="31"/>
        <v/>
      </c>
      <c r="J177" s="324" t="str">
        <f t="shared" si="32"/>
        <v/>
      </c>
      <c r="K177" s="325" t="str">
        <f>IF(E177="","",IFERROR(VLOOKUP(_xlfn.VALUETOTEXT(E177),vinolux[],6,FALSE),""))</f>
        <v/>
      </c>
      <c r="L177" s="324" t="str">
        <f>IFERROR(VLOOKUP(A177,ultimoPrezzoItalia[],5,FALSE),"")</f>
        <v/>
      </c>
      <c r="M177" s="304" t="str">
        <f t="shared" ca="1" si="33"/>
        <v/>
      </c>
      <c r="N177" s="340" t="str">
        <f t="shared" si="34"/>
        <v/>
      </c>
      <c r="O177" s="302" t="str">
        <f t="shared" si="35"/>
        <v/>
      </c>
      <c r="P177" s="303" t="str">
        <f>IFERROR(VLOOKUP(A177,inventarioGeko[],3,FALSE),"")</f>
        <v/>
      </c>
      <c r="Q177" s="304" t="str">
        <f t="shared" si="36"/>
        <v/>
      </c>
    </row>
    <row r="178" spans="1:17" x14ac:dyDescent="0.35">
      <c r="A178" s="257"/>
      <c r="B178" s="128"/>
      <c r="C178" s="159"/>
      <c r="D178" s="131"/>
      <c r="E178" s="273"/>
      <c r="F178" s="299" t="str">
        <f t="shared" ca="1" si="28"/>
        <v/>
      </c>
      <c r="G178" s="300" t="str">
        <f t="shared" si="29"/>
        <v/>
      </c>
      <c r="H178" s="301" t="str">
        <f t="shared" si="30"/>
        <v/>
      </c>
      <c r="I178" s="318" t="str">
        <f t="shared" si="31"/>
        <v/>
      </c>
      <c r="J178" s="324" t="str">
        <f t="shared" si="32"/>
        <v/>
      </c>
      <c r="K178" s="325" t="str">
        <f>IF(E178="","",IFERROR(VLOOKUP(_xlfn.VALUETOTEXT(E178),vinolux[],6,FALSE),""))</f>
        <v/>
      </c>
      <c r="L178" s="324" t="str">
        <f>IFERROR(VLOOKUP(A178,ultimoPrezzoItalia[],5,FALSE),"")</f>
        <v/>
      </c>
      <c r="M178" s="304" t="str">
        <f t="shared" ca="1" si="33"/>
        <v/>
      </c>
      <c r="N178" s="340" t="str">
        <f t="shared" si="34"/>
        <v/>
      </c>
      <c r="O178" s="302" t="str">
        <f t="shared" si="35"/>
        <v/>
      </c>
      <c r="P178" s="303" t="str">
        <f>IFERROR(VLOOKUP(A178,inventarioGeko[],3,FALSE),"")</f>
        <v/>
      </c>
      <c r="Q178" s="304" t="str">
        <f t="shared" si="36"/>
        <v/>
      </c>
    </row>
    <row r="179" spans="1:17" x14ac:dyDescent="0.35">
      <c r="A179" s="257"/>
      <c r="B179" s="128"/>
      <c r="C179" s="159"/>
      <c r="D179" s="131"/>
      <c r="E179" s="273"/>
      <c r="F179" s="299" t="str">
        <f t="shared" ca="1" si="28"/>
        <v/>
      </c>
      <c r="G179" s="300" t="str">
        <f t="shared" si="29"/>
        <v/>
      </c>
      <c r="H179" s="301" t="str">
        <f t="shared" si="30"/>
        <v/>
      </c>
      <c r="I179" s="318" t="str">
        <f t="shared" si="31"/>
        <v/>
      </c>
      <c r="J179" s="324" t="str">
        <f t="shared" si="32"/>
        <v/>
      </c>
      <c r="K179" s="325" t="str">
        <f>IF(E179="","",IFERROR(VLOOKUP(_xlfn.VALUETOTEXT(E179),vinolux[],6,FALSE),""))</f>
        <v/>
      </c>
      <c r="L179" s="324" t="str">
        <f>IFERROR(VLOOKUP(A179,ultimoPrezzoItalia[],5,FALSE),"")</f>
        <v/>
      </c>
      <c r="M179" s="304" t="str">
        <f t="shared" ca="1" si="33"/>
        <v/>
      </c>
      <c r="N179" s="340" t="str">
        <f t="shared" si="34"/>
        <v/>
      </c>
      <c r="O179" s="302" t="str">
        <f t="shared" si="35"/>
        <v/>
      </c>
      <c r="P179" s="303" t="str">
        <f>IFERROR(VLOOKUP(A179,inventarioGeko[],3,FALSE),"")</f>
        <v/>
      </c>
      <c r="Q179" s="304" t="str">
        <f t="shared" si="36"/>
        <v/>
      </c>
    </row>
    <row r="180" spans="1:17" x14ac:dyDescent="0.35">
      <c r="A180" s="257"/>
      <c r="B180" s="128"/>
      <c r="C180" s="159"/>
      <c r="D180" s="131"/>
      <c r="E180" s="273"/>
      <c r="F180" s="299" t="str">
        <f t="shared" ca="1" si="28"/>
        <v/>
      </c>
      <c r="G180" s="300" t="str">
        <f t="shared" si="29"/>
        <v/>
      </c>
      <c r="H180" s="301" t="str">
        <f t="shared" si="30"/>
        <v/>
      </c>
      <c r="I180" s="318" t="str">
        <f t="shared" si="31"/>
        <v/>
      </c>
      <c r="J180" s="324" t="str">
        <f t="shared" si="32"/>
        <v/>
      </c>
      <c r="K180" s="325" t="str">
        <f>IF(E180="","",IFERROR(VLOOKUP(_xlfn.VALUETOTEXT(E180),vinolux[],6,FALSE),""))</f>
        <v/>
      </c>
      <c r="L180" s="324" t="str">
        <f>IFERROR(VLOOKUP(A180,ultimoPrezzoItalia[],5,FALSE),"")</f>
        <v/>
      </c>
      <c r="M180" s="304" t="str">
        <f t="shared" ca="1" si="33"/>
        <v/>
      </c>
      <c r="N180" s="340" t="str">
        <f t="shared" si="34"/>
        <v/>
      </c>
      <c r="O180" s="302" t="str">
        <f t="shared" si="35"/>
        <v/>
      </c>
      <c r="P180" s="303" t="str">
        <f>IFERROR(VLOOKUP(A180,inventarioGeko[],3,FALSE),"")</f>
        <v/>
      </c>
      <c r="Q180" s="304" t="str">
        <f t="shared" si="36"/>
        <v/>
      </c>
    </row>
    <row r="181" spans="1:17" x14ac:dyDescent="0.35">
      <c r="A181" s="257"/>
      <c r="B181" s="128"/>
      <c r="C181" s="159"/>
      <c r="D181" s="131"/>
      <c r="E181" s="273"/>
      <c r="F181" s="299" t="str">
        <f t="shared" ca="1" si="28"/>
        <v/>
      </c>
      <c r="G181" s="300" t="str">
        <f t="shared" si="29"/>
        <v/>
      </c>
      <c r="H181" s="301" t="str">
        <f t="shared" si="30"/>
        <v/>
      </c>
      <c r="I181" s="318" t="str">
        <f t="shared" si="31"/>
        <v/>
      </c>
      <c r="J181" s="324" t="str">
        <f t="shared" si="32"/>
        <v/>
      </c>
      <c r="K181" s="325" t="str">
        <f>IF(E181="","",IFERROR(VLOOKUP(_xlfn.VALUETOTEXT(E181),vinolux[],6,FALSE),""))</f>
        <v/>
      </c>
      <c r="L181" s="324" t="str">
        <f>IFERROR(VLOOKUP(A181,ultimoPrezzoItalia[],5,FALSE),"")</f>
        <v/>
      </c>
      <c r="M181" s="304" t="str">
        <f t="shared" ca="1" si="33"/>
        <v/>
      </c>
      <c r="N181" s="340" t="str">
        <f t="shared" si="34"/>
        <v/>
      </c>
      <c r="O181" s="302" t="str">
        <f t="shared" si="35"/>
        <v/>
      </c>
      <c r="P181" s="303" t="str">
        <f>IFERROR(VLOOKUP(A181,inventarioGeko[],3,FALSE),"")</f>
        <v/>
      </c>
      <c r="Q181" s="304" t="str">
        <f t="shared" si="36"/>
        <v/>
      </c>
    </row>
    <row r="182" spans="1:17" x14ac:dyDescent="0.35">
      <c r="A182" s="257"/>
      <c r="B182" s="128"/>
      <c r="C182" s="159"/>
      <c r="D182" s="131"/>
      <c r="E182" s="273"/>
      <c r="F182" s="299" t="str">
        <f t="shared" ca="1" si="28"/>
        <v/>
      </c>
      <c r="G182" s="300" t="str">
        <f t="shared" si="29"/>
        <v/>
      </c>
      <c r="H182" s="301" t="str">
        <f t="shared" si="30"/>
        <v/>
      </c>
      <c r="I182" s="318" t="str">
        <f t="shared" si="31"/>
        <v/>
      </c>
      <c r="J182" s="324" t="str">
        <f t="shared" si="32"/>
        <v/>
      </c>
      <c r="K182" s="325" t="str">
        <f>IF(E182="","",IFERROR(VLOOKUP(_xlfn.VALUETOTEXT(E182),vinolux[],6,FALSE),""))</f>
        <v/>
      </c>
      <c r="L182" s="324" t="str">
        <f>IFERROR(VLOOKUP(A182,ultimoPrezzoItalia[],5,FALSE),"")</f>
        <v/>
      </c>
      <c r="M182" s="304" t="str">
        <f t="shared" ca="1" si="33"/>
        <v/>
      </c>
      <c r="N182" s="340" t="str">
        <f t="shared" si="34"/>
        <v/>
      </c>
      <c r="O182" s="302" t="str">
        <f t="shared" si="35"/>
        <v/>
      </c>
      <c r="P182" s="303" t="str">
        <f>IFERROR(VLOOKUP(A182,inventarioGeko[],3,FALSE),"")</f>
        <v/>
      </c>
      <c r="Q182" s="304" t="str">
        <f t="shared" si="36"/>
        <v/>
      </c>
    </row>
    <row r="183" spans="1:17" x14ac:dyDescent="0.35">
      <c r="A183" s="257"/>
      <c r="B183" s="128"/>
      <c r="C183" s="159"/>
      <c r="D183" s="131"/>
      <c r="E183" s="273"/>
      <c r="F183" s="299" t="str">
        <f t="shared" ca="1" si="28"/>
        <v/>
      </c>
      <c r="G183" s="300" t="str">
        <f t="shared" si="29"/>
        <v/>
      </c>
      <c r="H183" s="301" t="str">
        <f t="shared" si="30"/>
        <v/>
      </c>
      <c r="I183" s="318" t="str">
        <f t="shared" si="31"/>
        <v/>
      </c>
      <c r="J183" s="324" t="str">
        <f t="shared" si="32"/>
        <v/>
      </c>
      <c r="K183" s="325" t="str">
        <f>IF(E183="","",IFERROR(VLOOKUP(_xlfn.VALUETOTEXT(E183),vinolux[],6,FALSE),""))</f>
        <v/>
      </c>
      <c r="L183" s="324" t="str">
        <f>IFERROR(VLOOKUP(A183,ultimoPrezzoItalia[],5,FALSE),"")</f>
        <v/>
      </c>
      <c r="M183" s="304" t="str">
        <f t="shared" ca="1" si="33"/>
        <v/>
      </c>
      <c r="N183" s="340" t="str">
        <f t="shared" si="34"/>
        <v/>
      </c>
      <c r="O183" s="302" t="str">
        <f t="shared" si="35"/>
        <v/>
      </c>
      <c r="P183" s="303" t="str">
        <f>IFERROR(VLOOKUP(A183,inventarioGeko[],3,FALSE),"")</f>
        <v/>
      </c>
      <c r="Q183" s="304" t="str">
        <f t="shared" si="36"/>
        <v/>
      </c>
    </row>
    <row r="184" spans="1:17" x14ac:dyDescent="0.35">
      <c r="A184" s="257"/>
      <c r="B184" s="128"/>
      <c r="C184" s="159"/>
      <c r="D184" s="131"/>
      <c r="E184" s="273"/>
      <c r="F184" s="299" t="str">
        <f t="shared" ca="1" si="28"/>
        <v/>
      </c>
      <c r="G184" s="300" t="str">
        <f t="shared" si="29"/>
        <v/>
      </c>
      <c r="H184" s="301" t="str">
        <f t="shared" si="30"/>
        <v/>
      </c>
      <c r="I184" s="318" t="str">
        <f t="shared" si="31"/>
        <v/>
      </c>
      <c r="J184" s="324" t="str">
        <f t="shared" si="32"/>
        <v/>
      </c>
      <c r="K184" s="325" t="str">
        <f>IF(E184="","",IFERROR(VLOOKUP(_xlfn.VALUETOTEXT(E184),vinolux[],6,FALSE),""))</f>
        <v/>
      </c>
      <c r="L184" s="324" t="str">
        <f>IFERROR(VLOOKUP(A184,ultimoPrezzoItalia[],5,FALSE),"")</f>
        <v/>
      </c>
      <c r="M184" s="304" t="str">
        <f t="shared" ca="1" si="33"/>
        <v/>
      </c>
      <c r="N184" s="340" t="str">
        <f t="shared" si="34"/>
        <v/>
      </c>
      <c r="O184" s="302" t="str">
        <f t="shared" si="35"/>
        <v/>
      </c>
      <c r="P184" s="303" t="str">
        <f>IFERROR(VLOOKUP(A184,inventarioGeko[],3,FALSE),"")</f>
        <v/>
      </c>
      <c r="Q184" s="304" t="str">
        <f t="shared" si="36"/>
        <v/>
      </c>
    </row>
    <row r="185" spans="1:17" x14ac:dyDescent="0.35">
      <c r="A185" s="257"/>
      <c r="B185" s="128"/>
      <c r="C185" s="159"/>
      <c r="D185" s="131"/>
      <c r="E185" s="273"/>
      <c r="F185" s="299" t="str">
        <f t="shared" ca="1" si="28"/>
        <v/>
      </c>
      <c r="G185" s="300" t="str">
        <f t="shared" si="29"/>
        <v/>
      </c>
      <c r="H185" s="301" t="str">
        <f t="shared" si="30"/>
        <v/>
      </c>
      <c r="I185" s="318" t="str">
        <f t="shared" si="31"/>
        <v/>
      </c>
      <c r="J185" s="324" t="str">
        <f t="shared" si="32"/>
        <v/>
      </c>
      <c r="K185" s="325" t="str">
        <f>IF(E185="","",IFERROR(VLOOKUP(_xlfn.VALUETOTEXT(E185),vinolux[],6,FALSE),""))</f>
        <v/>
      </c>
      <c r="L185" s="324" t="str">
        <f>IFERROR(VLOOKUP(A185,ultimoPrezzoItalia[],5,FALSE),"")</f>
        <v/>
      </c>
      <c r="M185" s="304" t="str">
        <f t="shared" ca="1" si="33"/>
        <v/>
      </c>
      <c r="N185" s="340" t="str">
        <f t="shared" si="34"/>
        <v/>
      </c>
      <c r="O185" s="302" t="str">
        <f t="shared" si="35"/>
        <v/>
      </c>
      <c r="P185" s="303" t="str">
        <f>IFERROR(VLOOKUP(A185,inventarioGeko[],3,FALSE),"")</f>
        <v/>
      </c>
      <c r="Q185" s="304" t="str">
        <f t="shared" si="36"/>
        <v/>
      </c>
    </row>
    <row r="186" spans="1:17" x14ac:dyDescent="0.35">
      <c r="A186" s="257"/>
      <c r="B186" s="128"/>
      <c r="C186" s="159"/>
      <c r="D186" s="131"/>
      <c r="E186" s="273"/>
      <c r="F186" s="299" t="str">
        <f t="shared" ca="1" si="28"/>
        <v/>
      </c>
      <c r="G186" s="300" t="str">
        <f t="shared" si="29"/>
        <v/>
      </c>
      <c r="H186" s="301" t="str">
        <f t="shared" si="30"/>
        <v/>
      </c>
      <c r="I186" s="318" t="str">
        <f t="shared" si="31"/>
        <v/>
      </c>
      <c r="J186" s="324" t="str">
        <f t="shared" si="32"/>
        <v/>
      </c>
      <c r="K186" s="325" t="str">
        <f>IF(E186="","",IFERROR(VLOOKUP(_xlfn.VALUETOTEXT(E186),vinolux[],6,FALSE),""))</f>
        <v/>
      </c>
      <c r="L186" s="324" t="str">
        <f>IFERROR(VLOOKUP(A186,ultimoPrezzoItalia[],5,FALSE),"")</f>
        <v/>
      </c>
      <c r="M186" s="304" t="str">
        <f t="shared" ca="1" si="33"/>
        <v/>
      </c>
      <c r="N186" s="340" t="str">
        <f t="shared" si="34"/>
        <v/>
      </c>
      <c r="O186" s="302" t="str">
        <f t="shared" si="35"/>
        <v/>
      </c>
      <c r="P186" s="303" t="str">
        <f>IFERROR(VLOOKUP(A186,inventarioGeko[],3,FALSE),"")</f>
        <v/>
      </c>
      <c r="Q186" s="304" t="str">
        <f t="shared" si="36"/>
        <v/>
      </c>
    </row>
    <row r="187" spans="1:17" x14ac:dyDescent="0.35">
      <c r="A187" s="257"/>
      <c r="B187" s="128"/>
      <c r="C187" s="159"/>
      <c r="D187" s="131"/>
      <c r="E187" s="273"/>
      <c r="F187" s="299" t="str">
        <f t="shared" ca="1" si="28"/>
        <v/>
      </c>
      <c r="G187" s="300" t="str">
        <f t="shared" si="29"/>
        <v/>
      </c>
      <c r="H187" s="301" t="str">
        <f t="shared" si="30"/>
        <v/>
      </c>
      <c r="I187" s="318" t="str">
        <f t="shared" si="31"/>
        <v/>
      </c>
      <c r="J187" s="324" t="str">
        <f t="shared" si="32"/>
        <v/>
      </c>
      <c r="K187" s="325" t="str">
        <f>IF(E187="","",IFERROR(VLOOKUP(_xlfn.VALUETOTEXT(E187),vinolux[],6,FALSE),""))</f>
        <v/>
      </c>
      <c r="L187" s="324" t="str">
        <f>IFERROR(VLOOKUP(A187,ultimoPrezzoItalia[],5,FALSE),"")</f>
        <v/>
      </c>
      <c r="M187" s="304" t="str">
        <f t="shared" ca="1" si="33"/>
        <v/>
      </c>
      <c r="N187" s="340" t="str">
        <f t="shared" si="34"/>
        <v/>
      </c>
      <c r="O187" s="302" t="str">
        <f t="shared" si="35"/>
        <v/>
      </c>
      <c r="P187" s="303" t="str">
        <f>IFERROR(VLOOKUP(A187,inventarioGeko[],3,FALSE),"")</f>
        <v/>
      </c>
      <c r="Q187" s="304" t="str">
        <f t="shared" si="36"/>
        <v/>
      </c>
    </row>
    <row r="188" spans="1:17" x14ac:dyDescent="0.35">
      <c r="A188" s="257"/>
      <c r="B188" s="128"/>
      <c r="C188" s="159"/>
      <c r="D188" s="131"/>
      <c r="E188" s="273"/>
      <c r="F188" s="299" t="str">
        <f t="shared" ca="1" si="28"/>
        <v/>
      </c>
      <c r="G188" s="300" t="str">
        <f t="shared" si="29"/>
        <v/>
      </c>
      <c r="H188" s="301" t="str">
        <f t="shared" si="30"/>
        <v/>
      </c>
      <c r="I188" s="318" t="str">
        <f t="shared" si="31"/>
        <v/>
      </c>
      <c r="J188" s="324" t="str">
        <f t="shared" si="32"/>
        <v/>
      </c>
      <c r="K188" s="325" t="str">
        <f>IF(E188="","",IFERROR(VLOOKUP(_xlfn.VALUETOTEXT(E188),vinolux[],6,FALSE),""))</f>
        <v/>
      </c>
      <c r="L188" s="324" t="str">
        <f>IFERROR(VLOOKUP(A188,ultimoPrezzoItalia[],5,FALSE),"")</f>
        <v/>
      </c>
      <c r="M188" s="304" t="str">
        <f t="shared" ca="1" si="33"/>
        <v/>
      </c>
      <c r="N188" s="340" t="str">
        <f t="shared" si="34"/>
        <v/>
      </c>
      <c r="O188" s="302" t="str">
        <f t="shared" si="35"/>
        <v/>
      </c>
      <c r="P188" s="303" t="str">
        <f>IFERROR(VLOOKUP(A188,inventarioGeko[],3,FALSE),"")</f>
        <v/>
      </c>
      <c r="Q188" s="304" t="str">
        <f t="shared" si="36"/>
        <v/>
      </c>
    </row>
    <row r="189" spans="1:17" x14ac:dyDescent="0.35">
      <c r="A189" s="257"/>
      <c r="B189" s="128"/>
      <c r="C189" s="159"/>
      <c r="D189" s="131"/>
      <c r="E189" s="273"/>
      <c r="F189" s="299" t="str">
        <f t="shared" ca="1" si="28"/>
        <v/>
      </c>
      <c r="G189" s="300" t="str">
        <f t="shared" si="29"/>
        <v/>
      </c>
      <c r="H189" s="301" t="str">
        <f t="shared" si="30"/>
        <v/>
      </c>
      <c r="I189" s="318" t="str">
        <f t="shared" si="31"/>
        <v/>
      </c>
      <c r="J189" s="324" t="str">
        <f t="shared" si="32"/>
        <v/>
      </c>
      <c r="K189" s="325" t="str">
        <f>IF(E189="","",IFERROR(VLOOKUP(_xlfn.VALUETOTEXT(E189),vinolux[],6,FALSE),""))</f>
        <v/>
      </c>
      <c r="L189" s="324" t="str">
        <f>IFERROR(VLOOKUP(A189,ultimoPrezzoItalia[],5,FALSE),"")</f>
        <v/>
      </c>
      <c r="M189" s="304" t="str">
        <f t="shared" ca="1" si="33"/>
        <v/>
      </c>
      <c r="N189" s="340" t="str">
        <f t="shared" si="34"/>
        <v/>
      </c>
      <c r="O189" s="302" t="str">
        <f t="shared" si="35"/>
        <v/>
      </c>
      <c r="P189" s="303" t="str">
        <f>IFERROR(VLOOKUP(A189,inventarioGeko[],3,FALSE),"")</f>
        <v/>
      </c>
      <c r="Q189" s="304" t="str">
        <f t="shared" si="36"/>
        <v/>
      </c>
    </row>
    <row r="190" spans="1:17" x14ac:dyDescent="0.35">
      <c r="A190" s="257"/>
      <c r="B190" s="128"/>
      <c r="C190" s="159"/>
      <c r="D190" s="131"/>
      <c r="E190" s="273"/>
      <c r="F190" s="299" t="str">
        <f t="shared" ca="1" si="28"/>
        <v/>
      </c>
      <c r="G190" s="300" t="str">
        <f t="shared" si="29"/>
        <v/>
      </c>
      <c r="H190" s="301" t="str">
        <f t="shared" si="30"/>
        <v/>
      </c>
      <c r="I190" s="318" t="str">
        <f t="shared" si="31"/>
        <v/>
      </c>
      <c r="J190" s="324" t="str">
        <f t="shared" si="32"/>
        <v/>
      </c>
      <c r="K190" s="325" t="str">
        <f>IF(E190="","",IFERROR(VLOOKUP(_xlfn.VALUETOTEXT(E190),vinolux[],6,FALSE),""))</f>
        <v/>
      </c>
      <c r="L190" s="324" t="str">
        <f>IFERROR(VLOOKUP(A190,ultimoPrezzoItalia[],5,FALSE),"")</f>
        <v/>
      </c>
      <c r="M190" s="304" t="str">
        <f t="shared" ca="1" si="33"/>
        <v/>
      </c>
      <c r="N190" s="340" t="str">
        <f t="shared" si="34"/>
        <v/>
      </c>
      <c r="O190" s="302" t="str">
        <f t="shared" si="35"/>
        <v/>
      </c>
      <c r="P190" s="303" t="str">
        <f>IFERROR(VLOOKUP(A190,inventarioGeko[],3,FALSE),"")</f>
        <v/>
      </c>
      <c r="Q190" s="304" t="str">
        <f t="shared" si="36"/>
        <v/>
      </c>
    </row>
    <row r="191" spans="1:17" x14ac:dyDescent="0.35">
      <c r="A191" s="257"/>
      <c r="B191" s="128"/>
      <c r="C191" s="159"/>
      <c r="D191" s="131"/>
      <c r="E191" s="273"/>
      <c r="F191" s="299" t="str">
        <f t="shared" ca="1" si="28"/>
        <v/>
      </c>
      <c r="G191" s="300" t="str">
        <f t="shared" si="29"/>
        <v/>
      </c>
      <c r="H191" s="301" t="str">
        <f t="shared" si="30"/>
        <v/>
      </c>
      <c r="I191" s="318" t="str">
        <f t="shared" si="31"/>
        <v/>
      </c>
      <c r="J191" s="324" t="str">
        <f t="shared" si="32"/>
        <v/>
      </c>
      <c r="K191" s="325" t="str">
        <f>IF(E191="","",IFERROR(VLOOKUP(_xlfn.VALUETOTEXT(E191),vinolux[],6,FALSE),""))</f>
        <v/>
      </c>
      <c r="L191" s="324" t="str">
        <f>IFERROR(VLOOKUP(A191,ultimoPrezzoItalia[],5,FALSE),"")</f>
        <v/>
      </c>
      <c r="M191" s="304" t="str">
        <f t="shared" ca="1" si="33"/>
        <v/>
      </c>
      <c r="N191" s="340" t="str">
        <f t="shared" si="34"/>
        <v/>
      </c>
      <c r="O191" s="302" t="str">
        <f t="shared" si="35"/>
        <v/>
      </c>
      <c r="P191" s="303" t="str">
        <f>IFERROR(VLOOKUP(A191,inventarioGeko[],3,FALSE),"")</f>
        <v/>
      </c>
      <c r="Q191" s="304" t="str">
        <f t="shared" si="36"/>
        <v/>
      </c>
    </row>
    <row r="192" spans="1:17" x14ac:dyDescent="0.35">
      <c r="A192" s="257"/>
      <c r="B192" s="128"/>
      <c r="C192" s="159"/>
      <c r="D192" s="131"/>
      <c r="E192" s="273"/>
      <c r="F192" s="299" t="str">
        <f t="shared" ca="1" si="28"/>
        <v/>
      </c>
      <c r="G192" s="300" t="str">
        <f t="shared" si="29"/>
        <v/>
      </c>
      <c r="H192" s="301" t="str">
        <f t="shared" si="30"/>
        <v/>
      </c>
      <c r="I192" s="318" t="str">
        <f t="shared" si="31"/>
        <v/>
      </c>
      <c r="J192" s="324" t="str">
        <f t="shared" si="32"/>
        <v/>
      </c>
      <c r="K192" s="325" t="str">
        <f>IF(E192="","",IFERROR(VLOOKUP(_xlfn.VALUETOTEXT(E192),vinolux[],6,FALSE),""))</f>
        <v/>
      </c>
      <c r="L192" s="324" t="str">
        <f>IFERROR(VLOOKUP(A192,ultimoPrezzoItalia[],5,FALSE),"")</f>
        <v/>
      </c>
      <c r="M192" s="304" t="str">
        <f t="shared" ca="1" si="33"/>
        <v/>
      </c>
      <c r="N192" s="340" t="str">
        <f t="shared" si="34"/>
        <v/>
      </c>
      <c r="O192" s="302" t="str">
        <f t="shared" si="35"/>
        <v/>
      </c>
      <c r="P192" s="303" t="str">
        <f>IFERROR(VLOOKUP(A192,inventarioGeko[],3,FALSE),"")</f>
        <v/>
      </c>
      <c r="Q192" s="304" t="str">
        <f t="shared" si="36"/>
        <v/>
      </c>
    </row>
    <row r="193" spans="1:17" x14ac:dyDescent="0.35">
      <c r="A193" s="257"/>
      <c r="B193" s="128"/>
      <c r="C193" s="159"/>
      <c r="D193" s="131"/>
      <c r="E193" s="273"/>
      <c r="F193" s="299" t="str">
        <f t="shared" ca="1" si="28"/>
        <v/>
      </c>
      <c r="G193" s="300" t="str">
        <f t="shared" si="29"/>
        <v/>
      </c>
      <c r="H193" s="301" t="str">
        <f t="shared" si="30"/>
        <v/>
      </c>
      <c r="I193" s="318" t="str">
        <f t="shared" si="31"/>
        <v/>
      </c>
      <c r="J193" s="324" t="str">
        <f t="shared" si="32"/>
        <v/>
      </c>
      <c r="K193" s="325" t="str">
        <f>IF(E193="","",IFERROR(VLOOKUP(_xlfn.VALUETOTEXT(E193),vinolux[],6,FALSE),""))</f>
        <v/>
      </c>
      <c r="L193" s="324" t="str">
        <f>IFERROR(VLOOKUP(A193,ultimoPrezzoItalia[],5,FALSE),"")</f>
        <v/>
      </c>
      <c r="M193" s="304" t="str">
        <f t="shared" ca="1" si="33"/>
        <v/>
      </c>
      <c r="N193" s="340" t="str">
        <f t="shared" si="34"/>
        <v/>
      </c>
      <c r="O193" s="302" t="str">
        <f t="shared" si="35"/>
        <v/>
      </c>
      <c r="P193" s="303" t="str">
        <f>IFERROR(VLOOKUP(A193,inventarioGeko[],3,FALSE),"")</f>
        <v/>
      </c>
      <c r="Q193" s="304" t="str">
        <f t="shared" si="36"/>
        <v/>
      </c>
    </row>
    <row r="194" spans="1:17" x14ac:dyDescent="0.35">
      <c r="A194" s="257"/>
      <c r="B194" s="128"/>
      <c r="C194" s="159"/>
      <c r="D194" s="131"/>
      <c r="E194" s="273"/>
      <c r="F194" s="299" t="str">
        <f t="shared" ca="1" si="28"/>
        <v/>
      </c>
      <c r="G194" s="300" t="str">
        <f t="shared" si="29"/>
        <v/>
      </c>
      <c r="H194" s="301" t="str">
        <f t="shared" si="30"/>
        <v/>
      </c>
      <c r="I194" s="318" t="str">
        <f t="shared" si="31"/>
        <v/>
      </c>
      <c r="J194" s="324" t="str">
        <f t="shared" si="32"/>
        <v/>
      </c>
      <c r="K194" s="325" t="str">
        <f>IF(E194="","",IFERROR(VLOOKUP(_xlfn.VALUETOTEXT(E194),vinolux[],6,FALSE),""))</f>
        <v/>
      </c>
      <c r="L194" s="324" t="str">
        <f>IFERROR(VLOOKUP(A194,ultimoPrezzoItalia[],5,FALSE),"")</f>
        <v/>
      </c>
      <c r="M194" s="304" t="str">
        <f t="shared" ca="1" si="33"/>
        <v/>
      </c>
      <c r="N194" s="340" t="str">
        <f t="shared" si="34"/>
        <v/>
      </c>
      <c r="O194" s="302" t="str">
        <f t="shared" si="35"/>
        <v/>
      </c>
      <c r="P194" s="303" t="str">
        <f>IFERROR(VLOOKUP(A194,inventarioGeko[],3,FALSE),"")</f>
        <v/>
      </c>
      <c r="Q194" s="304" t="str">
        <f t="shared" si="36"/>
        <v/>
      </c>
    </row>
    <row r="195" spans="1:17" x14ac:dyDescent="0.35">
      <c r="A195" s="257"/>
      <c r="B195" s="128"/>
      <c r="C195" s="159"/>
      <c r="D195" s="131"/>
      <c r="E195" s="273"/>
      <c r="F195" s="299" t="str">
        <f t="shared" ref="F195:F258" ca="1" si="37">IFERROR(INDEX(skuAnker,MATCH(B195,descrizioneArtAnker,0)),"")</f>
        <v/>
      </c>
      <c r="G195" s="300" t="str">
        <f t="shared" ref="G195:G258" si="38">IF(B195="","",VLOOKUP(B195,listoneAnker_NoSku,2,FALSE))</f>
        <v/>
      </c>
      <c r="H195" s="301" t="str">
        <f t="shared" ref="H195:H258" si="39">IF(B195="","",VLOOKUP(B195,listoneAnker_NoSku,3,FALSE))</f>
        <v/>
      </c>
      <c r="I195" s="318" t="str">
        <f t="shared" ref="I195:I258" si="40">IF(B195="","",VLOOKUP(B195,listoneAnker_NoSku,4,FALSE))</f>
        <v/>
      </c>
      <c r="J195" s="324" t="str">
        <f t="shared" ref="J195:J258" si="41">IF(B195="","",VLOOKUP(B195,listoneAnker_NoSku,5,FALSE))</f>
        <v/>
      </c>
      <c r="K195" s="325" t="str">
        <f>IF(E195="","",IFERROR(VLOOKUP(_xlfn.VALUETOTEXT(E195),vinolux[],6,FALSE),""))</f>
        <v/>
      </c>
      <c r="L195" s="324" t="str">
        <f>IFERROR(VLOOKUP(A195,ultimoPrezzoItalia[],5,FALSE),"")</f>
        <v/>
      </c>
      <c r="M195" s="304" t="str">
        <f t="shared" ref="M195:M258" ca="1" si="42">IFERROR(VLOOKUP(F195,listoneAnkerCompleto,8,FALSE)/1.22,"")</f>
        <v/>
      </c>
      <c r="N195" s="340" t="str">
        <f t="shared" si="34"/>
        <v/>
      </c>
      <c r="O195" s="302" t="str">
        <f t="shared" si="35"/>
        <v/>
      </c>
      <c r="P195" s="303" t="str">
        <f>IFERROR(VLOOKUP(A195,inventarioGeko[],3,FALSE),"")</f>
        <v/>
      </c>
      <c r="Q195" s="304" t="str">
        <f t="shared" si="36"/>
        <v/>
      </c>
    </row>
    <row r="196" spans="1:17" x14ac:dyDescent="0.35">
      <c r="A196" s="257"/>
      <c r="B196" s="128"/>
      <c r="C196" s="159"/>
      <c r="D196" s="131"/>
      <c r="E196" s="273"/>
      <c r="F196" s="299" t="str">
        <f t="shared" ca="1" si="37"/>
        <v/>
      </c>
      <c r="G196" s="300" t="str">
        <f t="shared" si="38"/>
        <v/>
      </c>
      <c r="H196" s="301" t="str">
        <f t="shared" si="39"/>
        <v/>
      </c>
      <c r="I196" s="318" t="str">
        <f t="shared" si="40"/>
        <v/>
      </c>
      <c r="J196" s="324" t="str">
        <f t="shared" si="41"/>
        <v/>
      </c>
      <c r="K196" s="325" t="str">
        <f>IF(E196="","",IFERROR(VLOOKUP(_xlfn.VALUETOTEXT(E196),vinolux[],6,FALSE),""))</f>
        <v/>
      </c>
      <c r="L196" s="324" t="str">
        <f>IFERROR(VLOOKUP(A196,ultimoPrezzoItalia[],5,FALSE),"")</f>
        <v/>
      </c>
      <c r="M196" s="304" t="str">
        <f t="shared" ca="1" si="42"/>
        <v/>
      </c>
      <c r="N196" s="340" t="str">
        <f t="shared" ref="N196:N259" si="43">IF(B196="","",O196/G196)</f>
        <v/>
      </c>
      <c r="O196" s="302" t="str">
        <f t="shared" ref="O196:O259" si="44">IF(B196="","",IF(D196=C196,C196,IF(D196=0,0,D196)))</f>
        <v/>
      </c>
      <c r="P196" s="303" t="str">
        <f>IFERROR(VLOOKUP(A196,inventarioGeko[],3,FALSE),"")</f>
        <v/>
      </c>
      <c r="Q196" s="304" t="str">
        <f t="shared" ref="Q196:Q259" si="45">IF(B196="","",J196*O196)</f>
        <v/>
      </c>
    </row>
    <row r="197" spans="1:17" x14ac:dyDescent="0.35">
      <c r="A197" s="257"/>
      <c r="B197" s="128"/>
      <c r="C197" s="159"/>
      <c r="D197" s="131"/>
      <c r="E197" s="273"/>
      <c r="F197" s="299" t="str">
        <f t="shared" ca="1" si="37"/>
        <v/>
      </c>
      <c r="G197" s="300" t="str">
        <f t="shared" si="38"/>
        <v/>
      </c>
      <c r="H197" s="301" t="str">
        <f t="shared" si="39"/>
        <v/>
      </c>
      <c r="I197" s="318" t="str">
        <f t="shared" si="40"/>
        <v/>
      </c>
      <c r="J197" s="324" t="str">
        <f t="shared" si="41"/>
        <v/>
      </c>
      <c r="K197" s="325" t="str">
        <f>IF(E197="","",IFERROR(VLOOKUP(_xlfn.VALUETOTEXT(E197),vinolux[],6,FALSE),""))</f>
        <v/>
      </c>
      <c r="L197" s="324" t="str">
        <f>IFERROR(VLOOKUP(A197,ultimoPrezzoItalia[],5,FALSE),"")</f>
        <v/>
      </c>
      <c r="M197" s="304" t="str">
        <f t="shared" ca="1" si="42"/>
        <v/>
      </c>
      <c r="N197" s="340" t="str">
        <f t="shared" si="43"/>
        <v/>
      </c>
      <c r="O197" s="302" t="str">
        <f t="shared" si="44"/>
        <v/>
      </c>
      <c r="P197" s="303" t="str">
        <f>IFERROR(VLOOKUP(A197,inventarioGeko[],3,FALSE),"")</f>
        <v/>
      </c>
      <c r="Q197" s="304" t="str">
        <f t="shared" si="45"/>
        <v/>
      </c>
    </row>
    <row r="198" spans="1:17" x14ac:dyDescent="0.35">
      <c r="A198" s="257"/>
      <c r="B198" s="128"/>
      <c r="C198" s="159"/>
      <c r="D198" s="131"/>
      <c r="E198" s="273"/>
      <c r="F198" s="299" t="str">
        <f t="shared" ca="1" si="37"/>
        <v/>
      </c>
      <c r="G198" s="300" t="str">
        <f t="shared" si="38"/>
        <v/>
      </c>
      <c r="H198" s="301" t="str">
        <f t="shared" si="39"/>
        <v/>
      </c>
      <c r="I198" s="318" t="str">
        <f t="shared" si="40"/>
        <v/>
      </c>
      <c r="J198" s="324" t="str">
        <f t="shared" si="41"/>
        <v/>
      </c>
      <c r="K198" s="325" t="str">
        <f>IF(E198="","",IFERROR(VLOOKUP(_xlfn.VALUETOTEXT(E198),vinolux[],6,FALSE),""))</f>
        <v/>
      </c>
      <c r="L198" s="324" t="str">
        <f>IFERROR(VLOOKUP(A198,ultimoPrezzoItalia[],5,FALSE),"")</f>
        <v/>
      </c>
      <c r="M198" s="304" t="str">
        <f t="shared" ca="1" si="42"/>
        <v/>
      </c>
      <c r="N198" s="340" t="str">
        <f t="shared" si="43"/>
        <v/>
      </c>
      <c r="O198" s="302" t="str">
        <f t="shared" si="44"/>
        <v/>
      </c>
      <c r="P198" s="303" t="str">
        <f>IFERROR(VLOOKUP(A198,inventarioGeko[],3,FALSE),"")</f>
        <v/>
      </c>
      <c r="Q198" s="304" t="str">
        <f t="shared" si="45"/>
        <v/>
      </c>
    </row>
    <row r="199" spans="1:17" x14ac:dyDescent="0.35">
      <c r="A199" s="257"/>
      <c r="B199" s="128"/>
      <c r="C199" s="159"/>
      <c r="D199" s="131"/>
      <c r="E199" s="273"/>
      <c r="F199" s="299" t="str">
        <f t="shared" ca="1" si="37"/>
        <v/>
      </c>
      <c r="G199" s="300" t="str">
        <f t="shared" si="38"/>
        <v/>
      </c>
      <c r="H199" s="301" t="str">
        <f t="shared" si="39"/>
        <v/>
      </c>
      <c r="I199" s="318" t="str">
        <f t="shared" si="40"/>
        <v/>
      </c>
      <c r="J199" s="324" t="str">
        <f t="shared" si="41"/>
        <v/>
      </c>
      <c r="K199" s="325" t="str">
        <f>IF(E199="","",IFERROR(VLOOKUP(_xlfn.VALUETOTEXT(E199),vinolux[],6,FALSE),""))</f>
        <v/>
      </c>
      <c r="L199" s="324" t="str">
        <f>IFERROR(VLOOKUP(A199,ultimoPrezzoItalia[],5,FALSE),"")</f>
        <v/>
      </c>
      <c r="M199" s="304" t="str">
        <f t="shared" ca="1" si="42"/>
        <v/>
      </c>
      <c r="N199" s="340" t="str">
        <f t="shared" si="43"/>
        <v/>
      </c>
      <c r="O199" s="302" t="str">
        <f t="shared" si="44"/>
        <v/>
      </c>
      <c r="P199" s="303" t="str">
        <f>IFERROR(VLOOKUP(A199,inventarioGeko[],3,FALSE),"")</f>
        <v/>
      </c>
      <c r="Q199" s="304" t="str">
        <f t="shared" si="45"/>
        <v/>
      </c>
    </row>
    <row r="200" spans="1:17" x14ac:dyDescent="0.35">
      <c r="A200" s="257"/>
      <c r="B200" s="128"/>
      <c r="C200" s="159"/>
      <c r="D200" s="131"/>
      <c r="E200" s="273"/>
      <c r="F200" s="299" t="str">
        <f t="shared" ca="1" si="37"/>
        <v/>
      </c>
      <c r="G200" s="300" t="str">
        <f t="shared" si="38"/>
        <v/>
      </c>
      <c r="H200" s="301" t="str">
        <f t="shared" si="39"/>
        <v/>
      </c>
      <c r="I200" s="318" t="str">
        <f t="shared" si="40"/>
        <v/>
      </c>
      <c r="J200" s="324" t="str">
        <f t="shared" si="41"/>
        <v/>
      </c>
      <c r="K200" s="325" t="str">
        <f>IF(E200="","",IFERROR(VLOOKUP(_xlfn.VALUETOTEXT(E200),vinolux[],6,FALSE),""))</f>
        <v/>
      </c>
      <c r="L200" s="324" t="str">
        <f>IFERROR(VLOOKUP(A200,ultimoPrezzoItalia[],5,FALSE),"")</f>
        <v/>
      </c>
      <c r="M200" s="304" t="str">
        <f t="shared" ca="1" si="42"/>
        <v/>
      </c>
      <c r="N200" s="340" t="str">
        <f t="shared" si="43"/>
        <v/>
      </c>
      <c r="O200" s="302" t="str">
        <f t="shared" si="44"/>
        <v/>
      </c>
      <c r="P200" s="303" t="str">
        <f>IFERROR(VLOOKUP(A200,inventarioGeko[],3,FALSE),"")</f>
        <v/>
      </c>
      <c r="Q200" s="304" t="str">
        <f t="shared" si="45"/>
        <v/>
      </c>
    </row>
    <row r="201" spans="1:17" x14ac:dyDescent="0.35">
      <c r="A201" s="257"/>
      <c r="B201" s="128"/>
      <c r="C201" s="159"/>
      <c r="D201" s="131"/>
      <c r="E201" s="273"/>
      <c r="F201" s="299" t="str">
        <f t="shared" ca="1" si="37"/>
        <v/>
      </c>
      <c r="G201" s="300" t="str">
        <f t="shared" si="38"/>
        <v/>
      </c>
      <c r="H201" s="301" t="str">
        <f t="shared" si="39"/>
        <v/>
      </c>
      <c r="I201" s="318" t="str">
        <f t="shared" si="40"/>
        <v/>
      </c>
      <c r="J201" s="324" t="str">
        <f t="shared" si="41"/>
        <v/>
      </c>
      <c r="K201" s="325" t="str">
        <f>IF(E201="","",IFERROR(VLOOKUP(_xlfn.VALUETOTEXT(E201),vinolux[],6,FALSE),""))</f>
        <v/>
      </c>
      <c r="L201" s="324" t="str">
        <f>IFERROR(VLOOKUP(A201,ultimoPrezzoItalia[],5,FALSE),"")</f>
        <v/>
      </c>
      <c r="M201" s="304" t="str">
        <f t="shared" ca="1" si="42"/>
        <v/>
      </c>
      <c r="N201" s="340" t="str">
        <f t="shared" si="43"/>
        <v/>
      </c>
      <c r="O201" s="302" t="str">
        <f t="shared" si="44"/>
        <v/>
      </c>
      <c r="P201" s="303" t="str">
        <f>IFERROR(VLOOKUP(A201,inventarioGeko[],3,FALSE),"")</f>
        <v/>
      </c>
      <c r="Q201" s="304" t="str">
        <f t="shared" si="45"/>
        <v/>
      </c>
    </row>
    <row r="202" spans="1:17" x14ac:dyDescent="0.35">
      <c r="A202" s="257"/>
      <c r="B202" s="128"/>
      <c r="C202" s="159"/>
      <c r="D202" s="131"/>
      <c r="E202" s="273"/>
      <c r="F202" s="299" t="str">
        <f t="shared" ca="1" si="37"/>
        <v/>
      </c>
      <c r="G202" s="300" t="str">
        <f t="shared" si="38"/>
        <v/>
      </c>
      <c r="H202" s="301" t="str">
        <f t="shared" si="39"/>
        <v/>
      </c>
      <c r="I202" s="318" t="str">
        <f t="shared" si="40"/>
        <v/>
      </c>
      <c r="J202" s="324" t="str">
        <f t="shared" si="41"/>
        <v/>
      </c>
      <c r="K202" s="325" t="str">
        <f>IF(E202="","",IFERROR(VLOOKUP(_xlfn.VALUETOTEXT(E202),vinolux[],6,FALSE),""))</f>
        <v/>
      </c>
      <c r="L202" s="324" t="str">
        <f>IFERROR(VLOOKUP(A202,ultimoPrezzoItalia[],5,FALSE),"")</f>
        <v/>
      </c>
      <c r="M202" s="304" t="str">
        <f t="shared" ca="1" si="42"/>
        <v/>
      </c>
      <c r="N202" s="340" t="str">
        <f t="shared" si="43"/>
        <v/>
      </c>
      <c r="O202" s="302" t="str">
        <f t="shared" si="44"/>
        <v/>
      </c>
      <c r="P202" s="303" t="str">
        <f>IFERROR(VLOOKUP(A202,inventarioGeko[],3,FALSE),"")</f>
        <v/>
      </c>
      <c r="Q202" s="304" t="str">
        <f t="shared" si="45"/>
        <v/>
      </c>
    </row>
    <row r="203" spans="1:17" x14ac:dyDescent="0.35">
      <c r="A203" s="257"/>
      <c r="B203" s="128"/>
      <c r="C203" s="159"/>
      <c r="D203" s="131"/>
      <c r="E203" s="273"/>
      <c r="F203" s="299" t="str">
        <f t="shared" ca="1" si="37"/>
        <v/>
      </c>
      <c r="G203" s="300" t="str">
        <f t="shared" si="38"/>
        <v/>
      </c>
      <c r="H203" s="301" t="str">
        <f t="shared" si="39"/>
        <v/>
      </c>
      <c r="I203" s="318" t="str">
        <f t="shared" si="40"/>
        <v/>
      </c>
      <c r="J203" s="324" t="str">
        <f t="shared" si="41"/>
        <v/>
      </c>
      <c r="K203" s="325" t="str">
        <f>IF(E203="","",IFERROR(VLOOKUP(_xlfn.VALUETOTEXT(E203),vinolux[],6,FALSE),""))</f>
        <v/>
      </c>
      <c r="L203" s="324" t="str">
        <f>IFERROR(VLOOKUP(A203,ultimoPrezzoItalia[],5,FALSE),"")</f>
        <v/>
      </c>
      <c r="M203" s="304" t="str">
        <f t="shared" ca="1" si="42"/>
        <v/>
      </c>
      <c r="N203" s="340" t="str">
        <f t="shared" si="43"/>
        <v/>
      </c>
      <c r="O203" s="302" t="str">
        <f t="shared" si="44"/>
        <v/>
      </c>
      <c r="P203" s="303" t="str">
        <f>IFERROR(VLOOKUP(A203,inventarioGeko[],3,FALSE),"")</f>
        <v/>
      </c>
      <c r="Q203" s="304" t="str">
        <f t="shared" si="45"/>
        <v/>
      </c>
    </row>
    <row r="204" spans="1:17" x14ac:dyDescent="0.35">
      <c r="A204" s="257"/>
      <c r="B204" s="128"/>
      <c r="C204" s="159"/>
      <c r="D204" s="131"/>
      <c r="E204" s="273"/>
      <c r="F204" s="299" t="str">
        <f t="shared" ca="1" si="37"/>
        <v/>
      </c>
      <c r="G204" s="300" t="str">
        <f t="shared" si="38"/>
        <v/>
      </c>
      <c r="H204" s="301" t="str">
        <f t="shared" si="39"/>
        <v/>
      </c>
      <c r="I204" s="318" t="str">
        <f t="shared" si="40"/>
        <v/>
      </c>
      <c r="J204" s="324" t="str">
        <f t="shared" si="41"/>
        <v/>
      </c>
      <c r="K204" s="325" t="str">
        <f>IF(E204="","",IFERROR(VLOOKUP(_xlfn.VALUETOTEXT(E204),vinolux[],6,FALSE),""))</f>
        <v/>
      </c>
      <c r="L204" s="324" t="str">
        <f>IFERROR(VLOOKUP(A204,ultimoPrezzoItalia[],5,FALSE),"")</f>
        <v/>
      </c>
      <c r="M204" s="304" t="str">
        <f t="shared" ca="1" si="42"/>
        <v/>
      </c>
      <c r="N204" s="340" t="str">
        <f t="shared" si="43"/>
        <v/>
      </c>
      <c r="O204" s="302" t="str">
        <f t="shared" si="44"/>
        <v/>
      </c>
      <c r="P204" s="303" t="str">
        <f>IFERROR(VLOOKUP(A204,inventarioGeko[],3,FALSE),"")</f>
        <v/>
      </c>
      <c r="Q204" s="304" t="str">
        <f t="shared" si="45"/>
        <v/>
      </c>
    </row>
    <row r="205" spans="1:17" x14ac:dyDescent="0.35">
      <c r="A205" s="257"/>
      <c r="B205" s="128"/>
      <c r="C205" s="159"/>
      <c r="D205" s="131"/>
      <c r="E205" s="273"/>
      <c r="F205" s="299" t="str">
        <f t="shared" ca="1" si="37"/>
        <v/>
      </c>
      <c r="G205" s="300" t="str">
        <f t="shared" si="38"/>
        <v/>
      </c>
      <c r="H205" s="301" t="str">
        <f t="shared" si="39"/>
        <v/>
      </c>
      <c r="I205" s="318" t="str">
        <f t="shared" si="40"/>
        <v/>
      </c>
      <c r="J205" s="324" t="str">
        <f t="shared" si="41"/>
        <v/>
      </c>
      <c r="K205" s="325" t="str">
        <f>IF(E205="","",IFERROR(VLOOKUP(_xlfn.VALUETOTEXT(E205),vinolux[],6,FALSE),""))</f>
        <v/>
      </c>
      <c r="L205" s="324" t="str">
        <f>IFERROR(VLOOKUP(A205,ultimoPrezzoItalia[],5,FALSE),"")</f>
        <v/>
      </c>
      <c r="M205" s="304" t="str">
        <f t="shared" ca="1" si="42"/>
        <v/>
      </c>
      <c r="N205" s="340" t="str">
        <f t="shared" si="43"/>
        <v/>
      </c>
      <c r="O205" s="302" t="str">
        <f t="shared" si="44"/>
        <v/>
      </c>
      <c r="P205" s="303" t="str">
        <f>IFERROR(VLOOKUP(A205,inventarioGeko[],3,FALSE),"")</f>
        <v/>
      </c>
      <c r="Q205" s="304" t="str">
        <f t="shared" si="45"/>
        <v/>
      </c>
    </row>
    <row r="206" spans="1:17" x14ac:dyDescent="0.35">
      <c r="A206" s="257"/>
      <c r="B206" s="128"/>
      <c r="C206" s="159"/>
      <c r="D206" s="131"/>
      <c r="E206" s="273"/>
      <c r="F206" s="299" t="str">
        <f t="shared" ca="1" si="37"/>
        <v/>
      </c>
      <c r="G206" s="300" t="str">
        <f t="shared" si="38"/>
        <v/>
      </c>
      <c r="H206" s="301" t="str">
        <f t="shared" si="39"/>
        <v/>
      </c>
      <c r="I206" s="318" t="str">
        <f t="shared" si="40"/>
        <v/>
      </c>
      <c r="J206" s="324" t="str">
        <f t="shared" si="41"/>
        <v/>
      </c>
      <c r="K206" s="325" t="str">
        <f>IF(E206="","",IFERROR(VLOOKUP(_xlfn.VALUETOTEXT(E206),vinolux[],6,FALSE),""))</f>
        <v/>
      </c>
      <c r="L206" s="324" t="str">
        <f>IFERROR(VLOOKUP(A206,ultimoPrezzoItalia[],5,FALSE),"")</f>
        <v/>
      </c>
      <c r="M206" s="304" t="str">
        <f t="shared" ca="1" si="42"/>
        <v/>
      </c>
      <c r="N206" s="340" t="str">
        <f t="shared" si="43"/>
        <v/>
      </c>
      <c r="O206" s="302" t="str">
        <f t="shared" si="44"/>
        <v/>
      </c>
      <c r="P206" s="303" t="str">
        <f>IFERROR(VLOOKUP(A206,inventarioGeko[],3,FALSE),"")</f>
        <v/>
      </c>
      <c r="Q206" s="304" t="str">
        <f t="shared" si="45"/>
        <v/>
      </c>
    </row>
    <row r="207" spans="1:17" x14ac:dyDescent="0.35">
      <c r="A207" s="257"/>
      <c r="B207" s="128"/>
      <c r="C207" s="159"/>
      <c r="D207" s="131"/>
      <c r="E207" s="273"/>
      <c r="F207" s="299" t="str">
        <f t="shared" ca="1" si="37"/>
        <v/>
      </c>
      <c r="G207" s="300" t="str">
        <f t="shared" si="38"/>
        <v/>
      </c>
      <c r="H207" s="301" t="str">
        <f t="shared" si="39"/>
        <v/>
      </c>
      <c r="I207" s="318" t="str">
        <f t="shared" si="40"/>
        <v/>
      </c>
      <c r="J207" s="324" t="str">
        <f t="shared" si="41"/>
        <v/>
      </c>
      <c r="K207" s="325" t="str">
        <f>IF(E207="","",IFERROR(VLOOKUP(_xlfn.VALUETOTEXT(E207),vinolux[],6,FALSE),""))</f>
        <v/>
      </c>
      <c r="L207" s="324" t="str">
        <f>IFERROR(VLOOKUP(A207,ultimoPrezzoItalia[],5,FALSE),"")</f>
        <v/>
      </c>
      <c r="M207" s="304" t="str">
        <f t="shared" ca="1" si="42"/>
        <v/>
      </c>
      <c r="N207" s="340" t="str">
        <f t="shared" si="43"/>
        <v/>
      </c>
      <c r="O207" s="302" t="str">
        <f t="shared" si="44"/>
        <v/>
      </c>
      <c r="P207" s="303" t="str">
        <f>IFERROR(VLOOKUP(A207,inventarioGeko[],3,FALSE),"")</f>
        <v/>
      </c>
      <c r="Q207" s="304" t="str">
        <f t="shared" si="45"/>
        <v/>
      </c>
    </row>
    <row r="208" spans="1:17" x14ac:dyDescent="0.35">
      <c r="A208" s="257"/>
      <c r="B208" s="128"/>
      <c r="C208" s="159"/>
      <c r="D208" s="131"/>
      <c r="E208" s="273"/>
      <c r="F208" s="299" t="str">
        <f t="shared" ca="1" si="37"/>
        <v/>
      </c>
      <c r="G208" s="300" t="str">
        <f t="shared" si="38"/>
        <v/>
      </c>
      <c r="H208" s="301" t="str">
        <f t="shared" si="39"/>
        <v/>
      </c>
      <c r="I208" s="318" t="str">
        <f t="shared" si="40"/>
        <v/>
      </c>
      <c r="J208" s="324" t="str">
        <f t="shared" si="41"/>
        <v/>
      </c>
      <c r="K208" s="325" t="str">
        <f>IF(E208="","",IFERROR(VLOOKUP(_xlfn.VALUETOTEXT(E208),vinolux[],6,FALSE),""))</f>
        <v/>
      </c>
      <c r="L208" s="324" t="str">
        <f>IFERROR(VLOOKUP(A208,ultimoPrezzoItalia[],5,FALSE),"")</f>
        <v/>
      </c>
      <c r="M208" s="304" t="str">
        <f t="shared" ca="1" si="42"/>
        <v/>
      </c>
      <c r="N208" s="340" t="str">
        <f t="shared" si="43"/>
        <v/>
      </c>
      <c r="O208" s="302" t="str">
        <f t="shared" si="44"/>
        <v/>
      </c>
      <c r="P208" s="303" t="str">
        <f>IFERROR(VLOOKUP(A208,inventarioGeko[],3,FALSE),"")</f>
        <v/>
      </c>
      <c r="Q208" s="304" t="str">
        <f t="shared" si="45"/>
        <v/>
      </c>
    </row>
    <row r="209" spans="1:17" x14ac:dyDescent="0.35">
      <c r="A209" s="257"/>
      <c r="B209" s="128"/>
      <c r="C209" s="159"/>
      <c r="D209" s="131"/>
      <c r="E209" s="273"/>
      <c r="F209" s="299" t="str">
        <f t="shared" ca="1" si="37"/>
        <v/>
      </c>
      <c r="G209" s="300" t="str">
        <f t="shared" si="38"/>
        <v/>
      </c>
      <c r="H209" s="301" t="str">
        <f t="shared" si="39"/>
        <v/>
      </c>
      <c r="I209" s="318" t="str">
        <f t="shared" si="40"/>
        <v/>
      </c>
      <c r="J209" s="324" t="str">
        <f t="shared" si="41"/>
        <v/>
      </c>
      <c r="K209" s="325" t="str">
        <f>IF(E209="","",IFERROR(VLOOKUP(_xlfn.VALUETOTEXT(E209),vinolux[],6,FALSE),""))</f>
        <v/>
      </c>
      <c r="L209" s="324" t="str">
        <f>IFERROR(VLOOKUP(A209,ultimoPrezzoItalia[],5,FALSE),"")</f>
        <v/>
      </c>
      <c r="M209" s="304" t="str">
        <f t="shared" ca="1" si="42"/>
        <v/>
      </c>
      <c r="N209" s="340" t="str">
        <f t="shared" si="43"/>
        <v/>
      </c>
      <c r="O209" s="302" t="str">
        <f t="shared" si="44"/>
        <v/>
      </c>
      <c r="P209" s="303" t="str">
        <f>IFERROR(VLOOKUP(A209,inventarioGeko[],3,FALSE),"")</f>
        <v/>
      </c>
      <c r="Q209" s="304" t="str">
        <f t="shared" si="45"/>
        <v/>
      </c>
    </row>
    <row r="210" spans="1:17" x14ac:dyDescent="0.35">
      <c r="A210" s="257"/>
      <c r="B210" s="128"/>
      <c r="C210" s="159"/>
      <c r="D210" s="131"/>
      <c r="E210" s="273"/>
      <c r="F210" s="299" t="str">
        <f t="shared" ca="1" si="37"/>
        <v/>
      </c>
      <c r="G210" s="300" t="str">
        <f t="shared" si="38"/>
        <v/>
      </c>
      <c r="H210" s="301" t="str">
        <f t="shared" si="39"/>
        <v/>
      </c>
      <c r="I210" s="318" t="str">
        <f t="shared" si="40"/>
        <v/>
      </c>
      <c r="J210" s="324" t="str">
        <f t="shared" si="41"/>
        <v/>
      </c>
      <c r="K210" s="325" t="str">
        <f>IF(E210="","",IFERROR(VLOOKUP(_xlfn.VALUETOTEXT(E210),vinolux[],6,FALSE),""))</f>
        <v/>
      </c>
      <c r="L210" s="324" t="str">
        <f>IFERROR(VLOOKUP(A210,ultimoPrezzoItalia[],5,FALSE),"")</f>
        <v/>
      </c>
      <c r="M210" s="304" t="str">
        <f t="shared" ca="1" si="42"/>
        <v/>
      </c>
      <c r="N210" s="340" t="str">
        <f t="shared" si="43"/>
        <v/>
      </c>
      <c r="O210" s="302" t="str">
        <f t="shared" si="44"/>
        <v/>
      </c>
      <c r="P210" s="303" t="str">
        <f>IFERROR(VLOOKUP(A210,inventarioGeko[],3,FALSE),"")</f>
        <v/>
      </c>
      <c r="Q210" s="304" t="str">
        <f t="shared" si="45"/>
        <v/>
      </c>
    </row>
    <row r="211" spans="1:17" x14ac:dyDescent="0.35">
      <c r="A211" s="257"/>
      <c r="B211" s="128"/>
      <c r="C211" s="159"/>
      <c r="D211" s="131"/>
      <c r="E211" s="273"/>
      <c r="F211" s="299" t="str">
        <f t="shared" ca="1" si="37"/>
        <v/>
      </c>
      <c r="G211" s="300" t="str">
        <f t="shared" si="38"/>
        <v/>
      </c>
      <c r="H211" s="301" t="str">
        <f t="shared" si="39"/>
        <v/>
      </c>
      <c r="I211" s="318" t="str">
        <f t="shared" si="40"/>
        <v/>
      </c>
      <c r="J211" s="324" t="str">
        <f t="shared" si="41"/>
        <v/>
      </c>
      <c r="K211" s="325" t="str">
        <f>IF(E211="","",IFERROR(VLOOKUP(_xlfn.VALUETOTEXT(E211),vinolux[],6,FALSE),""))</f>
        <v/>
      </c>
      <c r="L211" s="324" t="str">
        <f>IFERROR(VLOOKUP(A211,ultimoPrezzoItalia[],5,FALSE),"")</f>
        <v/>
      </c>
      <c r="M211" s="304" t="str">
        <f t="shared" ca="1" si="42"/>
        <v/>
      </c>
      <c r="N211" s="340" t="str">
        <f t="shared" si="43"/>
        <v/>
      </c>
      <c r="O211" s="302" t="str">
        <f t="shared" si="44"/>
        <v/>
      </c>
      <c r="P211" s="303" t="str">
        <f>IFERROR(VLOOKUP(A211,inventarioGeko[],3,FALSE),"")</f>
        <v/>
      </c>
      <c r="Q211" s="304" t="str">
        <f t="shared" si="45"/>
        <v/>
      </c>
    </row>
    <row r="212" spans="1:17" x14ac:dyDescent="0.35">
      <c r="A212" s="257"/>
      <c r="B212" s="128"/>
      <c r="C212" s="159"/>
      <c r="D212" s="131"/>
      <c r="E212" s="273"/>
      <c r="F212" s="299" t="str">
        <f t="shared" ca="1" si="37"/>
        <v/>
      </c>
      <c r="G212" s="300" t="str">
        <f t="shared" si="38"/>
        <v/>
      </c>
      <c r="H212" s="301" t="str">
        <f t="shared" si="39"/>
        <v/>
      </c>
      <c r="I212" s="318" t="str">
        <f t="shared" si="40"/>
        <v/>
      </c>
      <c r="J212" s="324" t="str">
        <f t="shared" si="41"/>
        <v/>
      </c>
      <c r="K212" s="325" t="str">
        <f>IF(E212="","",IFERROR(VLOOKUP(_xlfn.VALUETOTEXT(E212),vinolux[],6,FALSE),""))</f>
        <v/>
      </c>
      <c r="L212" s="324" t="str">
        <f>IFERROR(VLOOKUP(A212,ultimoPrezzoItalia[],5,FALSE),"")</f>
        <v/>
      </c>
      <c r="M212" s="304" t="str">
        <f t="shared" ca="1" si="42"/>
        <v/>
      </c>
      <c r="N212" s="340" t="str">
        <f t="shared" si="43"/>
        <v/>
      </c>
      <c r="O212" s="302" t="str">
        <f t="shared" si="44"/>
        <v/>
      </c>
      <c r="P212" s="303" t="str">
        <f>IFERROR(VLOOKUP(A212,inventarioGeko[],3,FALSE),"")</f>
        <v/>
      </c>
      <c r="Q212" s="304" t="str">
        <f t="shared" si="45"/>
        <v/>
      </c>
    </row>
    <row r="213" spans="1:17" x14ac:dyDescent="0.35">
      <c r="A213" s="257"/>
      <c r="B213" s="128"/>
      <c r="C213" s="159"/>
      <c r="D213" s="131"/>
      <c r="E213" s="273"/>
      <c r="F213" s="299" t="str">
        <f t="shared" ca="1" si="37"/>
        <v/>
      </c>
      <c r="G213" s="300" t="str">
        <f t="shared" si="38"/>
        <v/>
      </c>
      <c r="H213" s="301" t="str">
        <f t="shared" si="39"/>
        <v/>
      </c>
      <c r="I213" s="318" t="str">
        <f t="shared" si="40"/>
        <v/>
      </c>
      <c r="J213" s="324" t="str">
        <f t="shared" si="41"/>
        <v/>
      </c>
      <c r="K213" s="325" t="str">
        <f>IF(E213="","",IFERROR(VLOOKUP(_xlfn.VALUETOTEXT(E213),vinolux[],6,FALSE),""))</f>
        <v/>
      </c>
      <c r="L213" s="324" t="str">
        <f>IFERROR(VLOOKUP(A213,ultimoPrezzoItalia[],5,FALSE),"")</f>
        <v/>
      </c>
      <c r="M213" s="304" t="str">
        <f t="shared" ca="1" si="42"/>
        <v/>
      </c>
      <c r="N213" s="340" t="str">
        <f t="shared" si="43"/>
        <v/>
      </c>
      <c r="O213" s="302" t="str">
        <f t="shared" si="44"/>
        <v/>
      </c>
      <c r="P213" s="303" t="str">
        <f>IFERROR(VLOOKUP(A213,inventarioGeko[],3,FALSE),"")</f>
        <v/>
      </c>
      <c r="Q213" s="304" t="str">
        <f t="shared" si="45"/>
        <v/>
      </c>
    </row>
    <row r="214" spans="1:17" x14ac:dyDescent="0.35">
      <c r="A214" s="257"/>
      <c r="B214" s="128"/>
      <c r="C214" s="159"/>
      <c r="D214" s="131"/>
      <c r="E214" s="273"/>
      <c r="F214" s="299" t="str">
        <f t="shared" ca="1" si="37"/>
        <v/>
      </c>
      <c r="G214" s="300" t="str">
        <f t="shared" si="38"/>
        <v/>
      </c>
      <c r="H214" s="301" t="str">
        <f t="shared" si="39"/>
        <v/>
      </c>
      <c r="I214" s="318" t="str">
        <f t="shared" si="40"/>
        <v/>
      </c>
      <c r="J214" s="324" t="str">
        <f t="shared" si="41"/>
        <v/>
      </c>
      <c r="K214" s="325" t="str">
        <f>IF(E214="","",IFERROR(VLOOKUP(_xlfn.VALUETOTEXT(E214),vinolux[],6,FALSE),""))</f>
        <v/>
      </c>
      <c r="L214" s="324" t="str">
        <f>IFERROR(VLOOKUP(A214,ultimoPrezzoItalia[],5,FALSE),"")</f>
        <v/>
      </c>
      <c r="M214" s="304" t="str">
        <f t="shared" ca="1" si="42"/>
        <v/>
      </c>
      <c r="N214" s="340" t="str">
        <f t="shared" si="43"/>
        <v/>
      </c>
      <c r="O214" s="302" t="str">
        <f t="shared" si="44"/>
        <v/>
      </c>
      <c r="P214" s="303" t="str">
        <f>IFERROR(VLOOKUP(A214,inventarioGeko[],3,FALSE),"")</f>
        <v/>
      </c>
      <c r="Q214" s="304" t="str">
        <f t="shared" si="45"/>
        <v/>
      </c>
    </row>
    <row r="215" spans="1:17" x14ac:dyDescent="0.35">
      <c r="A215" s="257"/>
      <c r="B215" s="128"/>
      <c r="C215" s="159"/>
      <c r="D215" s="131"/>
      <c r="E215" s="273"/>
      <c r="F215" s="299" t="str">
        <f t="shared" ca="1" si="37"/>
        <v/>
      </c>
      <c r="G215" s="300" t="str">
        <f t="shared" si="38"/>
        <v/>
      </c>
      <c r="H215" s="301" t="str">
        <f t="shared" si="39"/>
        <v/>
      </c>
      <c r="I215" s="318" t="str">
        <f t="shared" si="40"/>
        <v/>
      </c>
      <c r="J215" s="324" t="str">
        <f t="shared" si="41"/>
        <v/>
      </c>
      <c r="K215" s="325" t="str">
        <f>IF(E215="","",IFERROR(VLOOKUP(_xlfn.VALUETOTEXT(E215),vinolux[],6,FALSE),""))</f>
        <v/>
      </c>
      <c r="L215" s="324" t="str">
        <f>IFERROR(VLOOKUP(A215,ultimoPrezzoItalia[],5,FALSE),"")</f>
        <v/>
      </c>
      <c r="M215" s="304" t="str">
        <f t="shared" ca="1" si="42"/>
        <v/>
      </c>
      <c r="N215" s="340" t="str">
        <f t="shared" si="43"/>
        <v/>
      </c>
      <c r="O215" s="302" t="str">
        <f t="shared" si="44"/>
        <v/>
      </c>
      <c r="P215" s="303" t="str">
        <f>IFERROR(VLOOKUP(A215,inventarioGeko[],3,FALSE),"")</f>
        <v/>
      </c>
      <c r="Q215" s="304" t="str">
        <f t="shared" si="45"/>
        <v/>
      </c>
    </row>
    <row r="216" spans="1:17" x14ac:dyDescent="0.35">
      <c r="A216" s="257"/>
      <c r="B216" s="128"/>
      <c r="C216" s="159"/>
      <c r="D216" s="131"/>
      <c r="E216" s="273"/>
      <c r="F216" s="299" t="str">
        <f t="shared" ca="1" si="37"/>
        <v/>
      </c>
      <c r="G216" s="300" t="str">
        <f t="shared" si="38"/>
        <v/>
      </c>
      <c r="H216" s="301" t="str">
        <f t="shared" si="39"/>
        <v/>
      </c>
      <c r="I216" s="318" t="str">
        <f t="shared" si="40"/>
        <v/>
      </c>
      <c r="J216" s="324" t="str">
        <f t="shared" si="41"/>
        <v/>
      </c>
      <c r="K216" s="325" t="str">
        <f>IF(E216="","",IFERROR(VLOOKUP(_xlfn.VALUETOTEXT(E216),vinolux[],6,FALSE),""))</f>
        <v/>
      </c>
      <c r="L216" s="324" t="str">
        <f>IFERROR(VLOOKUP(A216,ultimoPrezzoItalia[],5,FALSE),"")</f>
        <v/>
      </c>
      <c r="M216" s="304" t="str">
        <f t="shared" ca="1" si="42"/>
        <v/>
      </c>
      <c r="N216" s="340" t="str">
        <f t="shared" si="43"/>
        <v/>
      </c>
      <c r="O216" s="302" t="str">
        <f t="shared" si="44"/>
        <v/>
      </c>
      <c r="P216" s="303" t="str">
        <f>IFERROR(VLOOKUP(A216,inventarioGeko[],3,FALSE),"")</f>
        <v/>
      </c>
      <c r="Q216" s="304" t="str">
        <f t="shared" si="45"/>
        <v/>
      </c>
    </row>
    <row r="217" spans="1:17" x14ac:dyDescent="0.35">
      <c r="A217" s="257"/>
      <c r="B217" s="128"/>
      <c r="C217" s="159"/>
      <c r="D217" s="131"/>
      <c r="E217" s="273"/>
      <c r="F217" s="299" t="str">
        <f t="shared" ca="1" si="37"/>
        <v/>
      </c>
      <c r="G217" s="300" t="str">
        <f t="shared" si="38"/>
        <v/>
      </c>
      <c r="H217" s="301" t="str">
        <f t="shared" si="39"/>
        <v/>
      </c>
      <c r="I217" s="318" t="str">
        <f t="shared" si="40"/>
        <v/>
      </c>
      <c r="J217" s="324" t="str">
        <f t="shared" si="41"/>
        <v/>
      </c>
      <c r="K217" s="325" t="str">
        <f>IF(E217="","",IFERROR(VLOOKUP(_xlfn.VALUETOTEXT(E217),vinolux[],6,FALSE),""))</f>
        <v/>
      </c>
      <c r="L217" s="324" t="str">
        <f>IFERROR(VLOOKUP(A217,ultimoPrezzoItalia[],5,FALSE),"")</f>
        <v/>
      </c>
      <c r="M217" s="304" t="str">
        <f t="shared" ca="1" si="42"/>
        <v/>
      </c>
      <c r="N217" s="340" t="str">
        <f t="shared" si="43"/>
        <v/>
      </c>
      <c r="O217" s="302" t="str">
        <f t="shared" si="44"/>
        <v/>
      </c>
      <c r="P217" s="303" t="str">
        <f>IFERROR(VLOOKUP(A217,inventarioGeko[],3,FALSE),"")</f>
        <v/>
      </c>
      <c r="Q217" s="304" t="str">
        <f t="shared" si="45"/>
        <v/>
      </c>
    </row>
    <row r="218" spans="1:17" x14ac:dyDescent="0.35">
      <c r="A218" s="257"/>
      <c r="B218" s="128"/>
      <c r="C218" s="159"/>
      <c r="D218" s="131"/>
      <c r="E218" s="273"/>
      <c r="F218" s="299" t="str">
        <f t="shared" ca="1" si="37"/>
        <v/>
      </c>
      <c r="G218" s="300" t="str">
        <f t="shared" si="38"/>
        <v/>
      </c>
      <c r="H218" s="301" t="str">
        <f t="shared" si="39"/>
        <v/>
      </c>
      <c r="I218" s="318" t="str">
        <f t="shared" si="40"/>
        <v/>
      </c>
      <c r="J218" s="324" t="str">
        <f t="shared" si="41"/>
        <v/>
      </c>
      <c r="K218" s="325" t="str">
        <f>IF(E218="","",IFERROR(VLOOKUP(_xlfn.VALUETOTEXT(E218),vinolux[],6,FALSE),""))</f>
        <v/>
      </c>
      <c r="L218" s="324" t="str">
        <f>IFERROR(VLOOKUP(A218,ultimoPrezzoItalia[],5,FALSE),"")</f>
        <v/>
      </c>
      <c r="M218" s="304" t="str">
        <f t="shared" ca="1" si="42"/>
        <v/>
      </c>
      <c r="N218" s="340" t="str">
        <f t="shared" si="43"/>
        <v/>
      </c>
      <c r="O218" s="302" t="str">
        <f t="shared" si="44"/>
        <v/>
      </c>
      <c r="P218" s="303" t="str">
        <f>IFERROR(VLOOKUP(A218,inventarioGeko[],3,FALSE),"")</f>
        <v/>
      </c>
      <c r="Q218" s="304" t="str">
        <f t="shared" si="45"/>
        <v/>
      </c>
    </row>
    <row r="219" spans="1:17" x14ac:dyDescent="0.35">
      <c r="A219" s="257"/>
      <c r="B219" s="128"/>
      <c r="C219" s="159"/>
      <c r="D219" s="131"/>
      <c r="E219" s="273"/>
      <c r="F219" s="299" t="str">
        <f t="shared" ca="1" si="37"/>
        <v/>
      </c>
      <c r="G219" s="300" t="str">
        <f t="shared" si="38"/>
        <v/>
      </c>
      <c r="H219" s="301" t="str">
        <f t="shared" si="39"/>
        <v/>
      </c>
      <c r="I219" s="318" t="str">
        <f t="shared" si="40"/>
        <v/>
      </c>
      <c r="J219" s="324" t="str">
        <f t="shared" si="41"/>
        <v/>
      </c>
      <c r="K219" s="325" t="str">
        <f>IF(E219="","",IFERROR(VLOOKUP(_xlfn.VALUETOTEXT(E219),vinolux[],6,FALSE),""))</f>
        <v/>
      </c>
      <c r="L219" s="324" t="str">
        <f>IFERROR(VLOOKUP(A219,ultimoPrezzoItalia[],5,FALSE),"")</f>
        <v/>
      </c>
      <c r="M219" s="304" t="str">
        <f t="shared" ca="1" si="42"/>
        <v/>
      </c>
      <c r="N219" s="340" t="str">
        <f t="shared" si="43"/>
        <v/>
      </c>
      <c r="O219" s="302" t="str">
        <f t="shared" si="44"/>
        <v/>
      </c>
      <c r="P219" s="303" t="str">
        <f>IFERROR(VLOOKUP(A219,inventarioGeko[],3,FALSE),"")</f>
        <v/>
      </c>
      <c r="Q219" s="304" t="str">
        <f t="shared" si="45"/>
        <v/>
      </c>
    </row>
    <row r="220" spans="1:17" x14ac:dyDescent="0.35">
      <c r="A220" s="257"/>
      <c r="B220" s="128"/>
      <c r="C220" s="159"/>
      <c r="D220" s="131"/>
      <c r="E220" s="273"/>
      <c r="F220" s="299" t="str">
        <f t="shared" ca="1" si="37"/>
        <v/>
      </c>
      <c r="G220" s="300" t="str">
        <f t="shared" si="38"/>
        <v/>
      </c>
      <c r="H220" s="301" t="str">
        <f t="shared" si="39"/>
        <v/>
      </c>
      <c r="I220" s="318" t="str">
        <f t="shared" si="40"/>
        <v/>
      </c>
      <c r="J220" s="324" t="str">
        <f t="shared" si="41"/>
        <v/>
      </c>
      <c r="K220" s="325" t="str">
        <f>IF(E220="","",IFERROR(VLOOKUP(_xlfn.VALUETOTEXT(E220),vinolux[],6,FALSE),""))</f>
        <v/>
      </c>
      <c r="L220" s="324" t="str">
        <f>IFERROR(VLOOKUP(A220,ultimoPrezzoItalia[],5,FALSE),"")</f>
        <v/>
      </c>
      <c r="M220" s="304" t="str">
        <f t="shared" ca="1" si="42"/>
        <v/>
      </c>
      <c r="N220" s="340" t="str">
        <f t="shared" si="43"/>
        <v/>
      </c>
      <c r="O220" s="302" t="str">
        <f t="shared" si="44"/>
        <v/>
      </c>
      <c r="P220" s="303" t="str">
        <f>IFERROR(VLOOKUP(A220,inventarioGeko[],3,FALSE),"")</f>
        <v/>
      </c>
      <c r="Q220" s="304" t="str">
        <f t="shared" si="45"/>
        <v/>
      </c>
    </row>
    <row r="221" spans="1:17" x14ac:dyDescent="0.35">
      <c r="A221" s="257"/>
      <c r="B221" s="128"/>
      <c r="C221" s="159"/>
      <c r="D221" s="131"/>
      <c r="E221" s="273"/>
      <c r="F221" s="299" t="str">
        <f t="shared" ca="1" si="37"/>
        <v/>
      </c>
      <c r="G221" s="300" t="str">
        <f t="shared" si="38"/>
        <v/>
      </c>
      <c r="H221" s="301" t="str">
        <f t="shared" si="39"/>
        <v/>
      </c>
      <c r="I221" s="318" t="str">
        <f t="shared" si="40"/>
        <v/>
      </c>
      <c r="J221" s="324" t="str">
        <f t="shared" si="41"/>
        <v/>
      </c>
      <c r="K221" s="325" t="str">
        <f>IF(E221="","",IFERROR(VLOOKUP(_xlfn.VALUETOTEXT(E221),vinolux[],6,FALSE),""))</f>
        <v/>
      </c>
      <c r="L221" s="324" t="str">
        <f>IFERROR(VLOOKUP(A221,ultimoPrezzoItalia[],5,FALSE),"")</f>
        <v/>
      </c>
      <c r="M221" s="304" t="str">
        <f t="shared" ca="1" si="42"/>
        <v/>
      </c>
      <c r="N221" s="340" t="str">
        <f t="shared" si="43"/>
        <v/>
      </c>
      <c r="O221" s="302" t="str">
        <f t="shared" si="44"/>
        <v/>
      </c>
      <c r="P221" s="303" t="str">
        <f>IFERROR(VLOOKUP(A221,inventarioGeko[],3,FALSE),"")</f>
        <v/>
      </c>
      <c r="Q221" s="304" t="str">
        <f t="shared" si="45"/>
        <v/>
      </c>
    </row>
    <row r="222" spans="1:17" x14ac:dyDescent="0.35">
      <c r="A222" s="257"/>
      <c r="B222" s="128"/>
      <c r="C222" s="159"/>
      <c r="D222" s="131"/>
      <c r="E222" s="273"/>
      <c r="F222" s="299" t="str">
        <f t="shared" ca="1" si="37"/>
        <v/>
      </c>
      <c r="G222" s="300" t="str">
        <f t="shared" si="38"/>
        <v/>
      </c>
      <c r="H222" s="301" t="str">
        <f t="shared" si="39"/>
        <v/>
      </c>
      <c r="I222" s="318" t="str">
        <f t="shared" si="40"/>
        <v/>
      </c>
      <c r="J222" s="324" t="str">
        <f t="shared" si="41"/>
        <v/>
      </c>
      <c r="K222" s="325" t="str">
        <f>IF(E222="","",IFERROR(VLOOKUP(_xlfn.VALUETOTEXT(E222),vinolux[],6,FALSE),""))</f>
        <v/>
      </c>
      <c r="L222" s="324" t="str">
        <f>IFERROR(VLOOKUP(A222,ultimoPrezzoItalia[],5,FALSE),"")</f>
        <v/>
      </c>
      <c r="M222" s="304" t="str">
        <f t="shared" ca="1" si="42"/>
        <v/>
      </c>
      <c r="N222" s="340" t="str">
        <f t="shared" si="43"/>
        <v/>
      </c>
      <c r="O222" s="302" t="str">
        <f t="shared" si="44"/>
        <v/>
      </c>
      <c r="P222" s="303" t="str">
        <f>IFERROR(VLOOKUP(A222,inventarioGeko[],3,FALSE),"")</f>
        <v/>
      </c>
      <c r="Q222" s="304" t="str">
        <f t="shared" si="45"/>
        <v/>
      </c>
    </row>
    <row r="223" spans="1:17" x14ac:dyDescent="0.35">
      <c r="A223" s="257"/>
      <c r="B223" s="128"/>
      <c r="C223" s="159"/>
      <c r="D223" s="131"/>
      <c r="E223" s="273"/>
      <c r="F223" s="299" t="str">
        <f t="shared" ca="1" si="37"/>
        <v/>
      </c>
      <c r="G223" s="300" t="str">
        <f t="shared" si="38"/>
        <v/>
      </c>
      <c r="H223" s="301" t="str">
        <f t="shared" si="39"/>
        <v/>
      </c>
      <c r="I223" s="318" t="str">
        <f t="shared" si="40"/>
        <v/>
      </c>
      <c r="J223" s="324" t="str">
        <f t="shared" si="41"/>
        <v/>
      </c>
      <c r="K223" s="325" t="str">
        <f>IF(E223="","",IFERROR(VLOOKUP(_xlfn.VALUETOTEXT(E223),vinolux[],6,FALSE),""))</f>
        <v/>
      </c>
      <c r="L223" s="324" t="str">
        <f>IFERROR(VLOOKUP(A223,ultimoPrezzoItalia[],5,FALSE),"")</f>
        <v/>
      </c>
      <c r="M223" s="304" t="str">
        <f t="shared" ca="1" si="42"/>
        <v/>
      </c>
      <c r="N223" s="340" t="str">
        <f t="shared" si="43"/>
        <v/>
      </c>
      <c r="O223" s="302" t="str">
        <f t="shared" si="44"/>
        <v/>
      </c>
      <c r="P223" s="303" t="str">
        <f>IFERROR(VLOOKUP(A223,inventarioGeko[],3,FALSE),"")</f>
        <v/>
      </c>
      <c r="Q223" s="304" t="str">
        <f t="shared" si="45"/>
        <v/>
      </c>
    </row>
    <row r="224" spans="1:17" x14ac:dyDescent="0.35">
      <c r="A224" s="257"/>
      <c r="B224" s="128"/>
      <c r="C224" s="159"/>
      <c r="D224" s="131"/>
      <c r="E224" s="273"/>
      <c r="F224" s="299" t="str">
        <f t="shared" ca="1" si="37"/>
        <v/>
      </c>
      <c r="G224" s="300" t="str">
        <f t="shared" si="38"/>
        <v/>
      </c>
      <c r="H224" s="301" t="str">
        <f t="shared" si="39"/>
        <v/>
      </c>
      <c r="I224" s="318" t="str">
        <f t="shared" si="40"/>
        <v/>
      </c>
      <c r="J224" s="324" t="str">
        <f t="shared" si="41"/>
        <v/>
      </c>
      <c r="K224" s="325" t="str">
        <f>IF(E224="","",IFERROR(VLOOKUP(_xlfn.VALUETOTEXT(E224),vinolux[],6,FALSE),""))</f>
        <v/>
      </c>
      <c r="L224" s="324" t="str">
        <f>IFERROR(VLOOKUP(A224,ultimoPrezzoItalia[],5,FALSE),"")</f>
        <v/>
      </c>
      <c r="M224" s="304" t="str">
        <f t="shared" ca="1" si="42"/>
        <v/>
      </c>
      <c r="N224" s="340" t="str">
        <f t="shared" si="43"/>
        <v/>
      </c>
      <c r="O224" s="302" t="str">
        <f t="shared" si="44"/>
        <v/>
      </c>
      <c r="P224" s="303" t="str">
        <f>IFERROR(VLOOKUP(A224,inventarioGeko[],3,FALSE),"")</f>
        <v/>
      </c>
      <c r="Q224" s="304" t="str">
        <f t="shared" si="45"/>
        <v/>
      </c>
    </row>
    <row r="225" spans="1:17" x14ac:dyDescent="0.35">
      <c r="A225" s="257"/>
      <c r="B225" s="128"/>
      <c r="C225" s="159"/>
      <c r="D225" s="131"/>
      <c r="E225" s="273"/>
      <c r="F225" s="299" t="str">
        <f t="shared" ca="1" si="37"/>
        <v/>
      </c>
      <c r="G225" s="300" t="str">
        <f t="shared" si="38"/>
        <v/>
      </c>
      <c r="H225" s="301" t="str">
        <f t="shared" si="39"/>
        <v/>
      </c>
      <c r="I225" s="318" t="str">
        <f t="shared" si="40"/>
        <v/>
      </c>
      <c r="J225" s="324" t="str">
        <f t="shared" si="41"/>
        <v/>
      </c>
      <c r="K225" s="325" t="str">
        <f>IF(E225="","",IFERROR(VLOOKUP(_xlfn.VALUETOTEXT(E225),vinolux[],6,FALSE),""))</f>
        <v/>
      </c>
      <c r="L225" s="324" t="str">
        <f>IFERROR(VLOOKUP(A225,ultimoPrezzoItalia[],5,FALSE),"")</f>
        <v/>
      </c>
      <c r="M225" s="304" t="str">
        <f t="shared" ca="1" si="42"/>
        <v/>
      </c>
      <c r="N225" s="340" t="str">
        <f t="shared" si="43"/>
        <v/>
      </c>
      <c r="O225" s="302" t="str">
        <f t="shared" si="44"/>
        <v/>
      </c>
      <c r="P225" s="303" t="str">
        <f>IFERROR(VLOOKUP(A225,inventarioGeko[],3,FALSE),"")</f>
        <v/>
      </c>
      <c r="Q225" s="304" t="str">
        <f t="shared" si="45"/>
        <v/>
      </c>
    </row>
    <row r="226" spans="1:17" x14ac:dyDescent="0.35">
      <c r="A226" s="257"/>
      <c r="B226" s="128"/>
      <c r="C226" s="159"/>
      <c r="D226" s="131"/>
      <c r="E226" s="273"/>
      <c r="F226" s="299" t="str">
        <f t="shared" ca="1" si="37"/>
        <v/>
      </c>
      <c r="G226" s="300" t="str">
        <f t="shared" si="38"/>
        <v/>
      </c>
      <c r="H226" s="301" t="str">
        <f t="shared" si="39"/>
        <v/>
      </c>
      <c r="I226" s="318" t="str">
        <f t="shared" si="40"/>
        <v/>
      </c>
      <c r="J226" s="324" t="str">
        <f t="shared" si="41"/>
        <v/>
      </c>
      <c r="K226" s="325" t="str">
        <f>IF(E226="","",IFERROR(VLOOKUP(_xlfn.VALUETOTEXT(E226),vinolux[],6,FALSE),""))</f>
        <v/>
      </c>
      <c r="L226" s="324" t="str">
        <f>IFERROR(VLOOKUP(A226,ultimoPrezzoItalia[],5,FALSE),"")</f>
        <v/>
      </c>
      <c r="M226" s="304" t="str">
        <f t="shared" ca="1" si="42"/>
        <v/>
      </c>
      <c r="N226" s="340" t="str">
        <f t="shared" si="43"/>
        <v/>
      </c>
      <c r="O226" s="302" t="str">
        <f t="shared" si="44"/>
        <v/>
      </c>
      <c r="P226" s="303" t="str">
        <f>IFERROR(VLOOKUP(A226,inventarioGeko[],3,FALSE),"")</f>
        <v/>
      </c>
      <c r="Q226" s="304" t="str">
        <f t="shared" si="45"/>
        <v/>
      </c>
    </row>
    <row r="227" spans="1:17" x14ac:dyDescent="0.35">
      <c r="A227" s="257"/>
      <c r="B227" s="128"/>
      <c r="C227" s="159"/>
      <c r="D227" s="131"/>
      <c r="E227" s="273"/>
      <c r="F227" s="299" t="str">
        <f t="shared" ca="1" si="37"/>
        <v/>
      </c>
      <c r="G227" s="300" t="str">
        <f t="shared" si="38"/>
        <v/>
      </c>
      <c r="H227" s="301" t="str">
        <f t="shared" si="39"/>
        <v/>
      </c>
      <c r="I227" s="318" t="str">
        <f t="shared" si="40"/>
        <v/>
      </c>
      <c r="J227" s="324" t="str">
        <f t="shared" si="41"/>
        <v/>
      </c>
      <c r="K227" s="325" t="str">
        <f>IF(E227="","",IFERROR(VLOOKUP(_xlfn.VALUETOTEXT(E227),vinolux[],6,FALSE),""))</f>
        <v/>
      </c>
      <c r="L227" s="324" t="str">
        <f>IFERROR(VLOOKUP(A227,ultimoPrezzoItalia[],5,FALSE),"")</f>
        <v/>
      </c>
      <c r="M227" s="304" t="str">
        <f t="shared" ca="1" si="42"/>
        <v/>
      </c>
      <c r="N227" s="340" t="str">
        <f t="shared" si="43"/>
        <v/>
      </c>
      <c r="O227" s="302" t="str">
        <f t="shared" si="44"/>
        <v/>
      </c>
      <c r="P227" s="303" t="str">
        <f>IFERROR(VLOOKUP(A227,inventarioGeko[],3,FALSE),"")</f>
        <v/>
      </c>
      <c r="Q227" s="304" t="str">
        <f t="shared" si="45"/>
        <v/>
      </c>
    </row>
    <row r="228" spans="1:17" x14ac:dyDescent="0.35">
      <c r="A228" s="257"/>
      <c r="B228" s="128"/>
      <c r="C228" s="159"/>
      <c r="D228" s="131"/>
      <c r="E228" s="273"/>
      <c r="F228" s="299" t="str">
        <f t="shared" ca="1" si="37"/>
        <v/>
      </c>
      <c r="G228" s="300" t="str">
        <f t="shared" si="38"/>
        <v/>
      </c>
      <c r="H228" s="301" t="str">
        <f t="shared" si="39"/>
        <v/>
      </c>
      <c r="I228" s="318" t="str">
        <f t="shared" si="40"/>
        <v/>
      </c>
      <c r="J228" s="324" t="str">
        <f t="shared" si="41"/>
        <v/>
      </c>
      <c r="K228" s="325" t="str">
        <f>IF(E228="","",IFERROR(VLOOKUP(_xlfn.VALUETOTEXT(E228),vinolux[],6,FALSE),""))</f>
        <v/>
      </c>
      <c r="L228" s="324" t="str">
        <f>IFERROR(VLOOKUP(A228,ultimoPrezzoItalia[],5,FALSE),"")</f>
        <v/>
      </c>
      <c r="M228" s="304" t="str">
        <f t="shared" ca="1" si="42"/>
        <v/>
      </c>
      <c r="N228" s="340" t="str">
        <f t="shared" si="43"/>
        <v/>
      </c>
      <c r="O228" s="302" t="str">
        <f t="shared" si="44"/>
        <v/>
      </c>
      <c r="P228" s="303" t="str">
        <f>IFERROR(VLOOKUP(A228,inventarioGeko[],3,FALSE),"")</f>
        <v/>
      </c>
      <c r="Q228" s="304" t="str">
        <f t="shared" si="45"/>
        <v/>
      </c>
    </row>
    <row r="229" spans="1:17" x14ac:dyDescent="0.35">
      <c r="A229" s="257"/>
      <c r="B229" s="128"/>
      <c r="C229" s="159"/>
      <c r="D229" s="131"/>
      <c r="E229" s="273"/>
      <c r="F229" s="299" t="str">
        <f t="shared" ca="1" si="37"/>
        <v/>
      </c>
      <c r="G229" s="300" t="str">
        <f t="shared" si="38"/>
        <v/>
      </c>
      <c r="H229" s="301" t="str">
        <f t="shared" si="39"/>
        <v/>
      </c>
      <c r="I229" s="318" t="str">
        <f t="shared" si="40"/>
        <v/>
      </c>
      <c r="J229" s="324" t="str">
        <f t="shared" si="41"/>
        <v/>
      </c>
      <c r="K229" s="325" t="str">
        <f>IF(E229="","",IFERROR(VLOOKUP(_xlfn.VALUETOTEXT(E229),vinolux[],6,FALSE),""))</f>
        <v/>
      </c>
      <c r="L229" s="324" t="str">
        <f>IFERROR(VLOOKUP(A229,ultimoPrezzoItalia[],5,FALSE),"")</f>
        <v/>
      </c>
      <c r="M229" s="304" t="str">
        <f t="shared" ca="1" si="42"/>
        <v/>
      </c>
      <c r="N229" s="340" t="str">
        <f t="shared" si="43"/>
        <v/>
      </c>
      <c r="O229" s="302" t="str">
        <f t="shared" si="44"/>
        <v/>
      </c>
      <c r="P229" s="303" t="str">
        <f>IFERROR(VLOOKUP(A229,inventarioGeko[],3,FALSE),"")</f>
        <v/>
      </c>
      <c r="Q229" s="304" t="str">
        <f t="shared" si="45"/>
        <v/>
      </c>
    </row>
    <row r="230" spans="1:17" x14ac:dyDescent="0.35">
      <c r="A230" s="257"/>
      <c r="B230" s="128"/>
      <c r="C230" s="159"/>
      <c r="D230" s="131"/>
      <c r="E230" s="273"/>
      <c r="F230" s="299" t="str">
        <f t="shared" ca="1" si="37"/>
        <v/>
      </c>
      <c r="G230" s="300" t="str">
        <f t="shared" si="38"/>
        <v/>
      </c>
      <c r="H230" s="301" t="str">
        <f t="shared" si="39"/>
        <v/>
      </c>
      <c r="I230" s="318" t="str">
        <f t="shared" si="40"/>
        <v/>
      </c>
      <c r="J230" s="324" t="str">
        <f t="shared" si="41"/>
        <v/>
      </c>
      <c r="K230" s="325" t="str">
        <f>IF(E230="","",IFERROR(VLOOKUP(_xlfn.VALUETOTEXT(E230),vinolux[],6,FALSE),""))</f>
        <v/>
      </c>
      <c r="L230" s="324" t="str">
        <f>IFERROR(VLOOKUP(A230,ultimoPrezzoItalia[],5,FALSE),"")</f>
        <v/>
      </c>
      <c r="M230" s="304" t="str">
        <f t="shared" ca="1" si="42"/>
        <v/>
      </c>
      <c r="N230" s="340" t="str">
        <f t="shared" si="43"/>
        <v/>
      </c>
      <c r="O230" s="302" t="str">
        <f t="shared" si="44"/>
        <v/>
      </c>
      <c r="P230" s="303" t="str">
        <f>IFERROR(VLOOKUP(A230,inventarioGeko[],3,FALSE),"")</f>
        <v/>
      </c>
      <c r="Q230" s="304" t="str">
        <f t="shared" si="45"/>
        <v/>
      </c>
    </row>
    <row r="231" spans="1:17" x14ac:dyDescent="0.35">
      <c r="A231" s="257"/>
      <c r="B231" s="128"/>
      <c r="C231" s="159"/>
      <c r="D231" s="131"/>
      <c r="E231" s="273"/>
      <c r="F231" s="299" t="str">
        <f t="shared" ca="1" si="37"/>
        <v/>
      </c>
      <c r="G231" s="300" t="str">
        <f t="shared" si="38"/>
        <v/>
      </c>
      <c r="H231" s="301" t="str">
        <f t="shared" si="39"/>
        <v/>
      </c>
      <c r="I231" s="318" t="str">
        <f t="shared" si="40"/>
        <v/>
      </c>
      <c r="J231" s="324" t="str">
        <f t="shared" si="41"/>
        <v/>
      </c>
      <c r="K231" s="325" t="str">
        <f>IF(E231="","",IFERROR(VLOOKUP(_xlfn.VALUETOTEXT(E231),vinolux[],6,FALSE),""))</f>
        <v/>
      </c>
      <c r="L231" s="324" t="str">
        <f>IFERROR(VLOOKUP(A231,ultimoPrezzoItalia[],5,FALSE),"")</f>
        <v/>
      </c>
      <c r="M231" s="304" t="str">
        <f t="shared" ca="1" si="42"/>
        <v/>
      </c>
      <c r="N231" s="340" t="str">
        <f t="shared" si="43"/>
        <v/>
      </c>
      <c r="O231" s="302" t="str">
        <f t="shared" si="44"/>
        <v/>
      </c>
      <c r="P231" s="303" t="str">
        <f>IFERROR(VLOOKUP(A231,inventarioGeko[],3,FALSE),"")</f>
        <v/>
      </c>
      <c r="Q231" s="304" t="str">
        <f t="shared" si="45"/>
        <v/>
      </c>
    </row>
    <row r="232" spans="1:17" x14ac:dyDescent="0.35">
      <c r="A232" s="257"/>
      <c r="B232" s="128"/>
      <c r="C232" s="159"/>
      <c r="D232" s="131"/>
      <c r="E232" s="273"/>
      <c r="F232" s="299" t="str">
        <f t="shared" ca="1" si="37"/>
        <v/>
      </c>
      <c r="G232" s="300" t="str">
        <f t="shared" si="38"/>
        <v/>
      </c>
      <c r="H232" s="301" t="str">
        <f t="shared" si="39"/>
        <v/>
      </c>
      <c r="I232" s="318" t="str">
        <f t="shared" si="40"/>
        <v/>
      </c>
      <c r="J232" s="324" t="str">
        <f t="shared" si="41"/>
        <v/>
      </c>
      <c r="K232" s="325" t="str">
        <f>IF(E232="","",IFERROR(VLOOKUP(_xlfn.VALUETOTEXT(E232),vinolux[],6,FALSE),""))</f>
        <v/>
      </c>
      <c r="L232" s="324" t="str">
        <f>IFERROR(VLOOKUP(A232,ultimoPrezzoItalia[],5,FALSE),"")</f>
        <v/>
      </c>
      <c r="M232" s="304" t="str">
        <f t="shared" ca="1" si="42"/>
        <v/>
      </c>
      <c r="N232" s="340" t="str">
        <f t="shared" si="43"/>
        <v/>
      </c>
      <c r="O232" s="302" t="str">
        <f t="shared" si="44"/>
        <v/>
      </c>
      <c r="P232" s="303" t="str">
        <f>IFERROR(VLOOKUP(A232,inventarioGeko[],3,FALSE),"")</f>
        <v/>
      </c>
      <c r="Q232" s="304" t="str">
        <f t="shared" si="45"/>
        <v/>
      </c>
    </row>
    <row r="233" spans="1:17" x14ac:dyDescent="0.35">
      <c r="A233" s="257"/>
      <c r="B233" s="128"/>
      <c r="C233" s="159"/>
      <c r="D233" s="131"/>
      <c r="E233" s="273"/>
      <c r="F233" s="299" t="str">
        <f t="shared" ca="1" si="37"/>
        <v/>
      </c>
      <c r="G233" s="300" t="str">
        <f t="shared" si="38"/>
        <v/>
      </c>
      <c r="H233" s="301" t="str">
        <f t="shared" si="39"/>
        <v/>
      </c>
      <c r="I233" s="318" t="str">
        <f t="shared" si="40"/>
        <v/>
      </c>
      <c r="J233" s="324" t="str">
        <f t="shared" si="41"/>
        <v/>
      </c>
      <c r="K233" s="325" t="str">
        <f>IF(E233="","",IFERROR(VLOOKUP(_xlfn.VALUETOTEXT(E233),vinolux[],6,FALSE),""))</f>
        <v/>
      </c>
      <c r="L233" s="324" t="str">
        <f>IFERROR(VLOOKUP(A233,ultimoPrezzoItalia[],5,FALSE),"")</f>
        <v/>
      </c>
      <c r="M233" s="304" t="str">
        <f t="shared" ca="1" si="42"/>
        <v/>
      </c>
      <c r="N233" s="340" t="str">
        <f t="shared" si="43"/>
        <v/>
      </c>
      <c r="O233" s="302" t="str">
        <f t="shared" si="44"/>
        <v/>
      </c>
      <c r="P233" s="303" t="str">
        <f>IFERROR(VLOOKUP(A233,inventarioGeko[],3,FALSE),"")</f>
        <v/>
      </c>
      <c r="Q233" s="304" t="str">
        <f t="shared" si="45"/>
        <v/>
      </c>
    </row>
    <row r="234" spans="1:17" x14ac:dyDescent="0.35">
      <c r="A234" s="257"/>
      <c r="B234" s="128"/>
      <c r="C234" s="159"/>
      <c r="D234" s="131"/>
      <c r="E234" s="273"/>
      <c r="F234" s="299" t="str">
        <f t="shared" ca="1" si="37"/>
        <v/>
      </c>
      <c r="G234" s="300" t="str">
        <f t="shared" si="38"/>
        <v/>
      </c>
      <c r="H234" s="301" t="str">
        <f t="shared" si="39"/>
        <v/>
      </c>
      <c r="I234" s="318" t="str">
        <f t="shared" si="40"/>
        <v/>
      </c>
      <c r="J234" s="324" t="str">
        <f t="shared" si="41"/>
        <v/>
      </c>
      <c r="K234" s="325" t="str">
        <f>IF(E234="","",IFERROR(VLOOKUP(_xlfn.VALUETOTEXT(E234),vinolux[],6,FALSE),""))</f>
        <v/>
      </c>
      <c r="L234" s="324" t="str">
        <f>IFERROR(VLOOKUP(A234,ultimoPrezzoItalia[],5,FALSE),"")</f>
        <v/>
      </c>
      <c r="M234" s="304" t="str">
        <f t="shared" ca="1" si="42"/>
        <v/>
      </c>
      <c r="N234" s="340" t="str">
        <f t="shared" si="43"/>
        <v/>
      </c>
      <c r="O234" s="302" t="str">
        <f t="shared" si="44"/>
        <v/>
      </c>
      <c r="P234" s="303" t="str">
        <f>IFERROR(VLOOKUP(A234,inventarioGeko[],3,FALSE),"")</f>
        <v/>
      </c>
      <c r="Q234" s="304" t="str">
        <f t="shared" si="45"/>
        <v/>
      </c>
    </row>
    <row r="235" spans="1:17" x14ac:dyDescent="0.35">
      <c r="A235" s="257"/>
      <c r="B235" s="128"/>
      <c r="C235" s="159"/>
      <c r="D235" s="131"/>
      <c r="E235" s="273"/>
      <c r="F235" s="299" t="str">
        <f t="shared" ca="1" si="37"/>
        <v/>
      </c>
      <c r="G235" s="300" t="str">
        <f t="shared" si="38"/>
        <v/>
      </c>
      <c r="H235" s="301" t="str">
        <f t="shared" si="39"/>
        <v/>
      </c>
      <c r="I235" s="318" t="str">
        <f t="shared" si="40"/>
        <v/>
      </c>
      <c r="J235" s="324" t="str">
        <f t="shared" si="41"/>
        <v/>
      </c>
      <c r="K235" s="325" t="str">
        <f>IF(E235="","",IFERROR(VLOOKUP(_xlfn.VALUETOTEXT(E235),vinolux[],6,FALSE),""))</f>
        <v/>
      </c>
      <c r="L235" s="324" t="str">
        <f>IFERROR(VLOOKUP(A235,ultimoPrezzoItalia[],5,FALSE),"")</f>
        <v/>
      </c>
      <c r="M235" s="304" t="str">
        <f t="shared" ca="1" si="42"/>
        <v/>
      </c>
      <c r="N235" s="340" t="str">
        <f t="shared" si="43"/>
        <v/>
      </c>
      <c r="O235" s="302" t="str">
        <f t="shared" si="44"/>
        <v/>
      </c>
      <c r="P235" s="303" t="str">
        <f>IFERROR(VLOOKUP(A235,inventarioGeko[],3,FALSE),"")</f>
        <v/>
      </c>
      <c r="Q235" s="304" t="str">
        <f t="shared" si="45"/>
        <v/>
      </c>
    </row>
    <row r="236" spans="1:17" x14ac:dyDescent="0.35">
      <c r="A236" s="257"/>
      <c r="B236" s="128"/>
      <c r="C236" s="159"/>
      <c r="D236" s="131"/>
      <c r="E236" s="273"/>
      <c r="F236" s="299" t="str">
        <f t="shared" ca="1" si="37"/>
        <v/>
      </c>
      <c r="G236" s="300" t="str">
        <f t="shared" si="38"/>
        <v/>
      </c>
      <c r="H236" s="301" t="str">
        <f t="shared" si="39"/>
        <v/>
      </c>
      <c r="I236" s="318" t="str">
        <f t="shared" si="40"/>
        <v/>
      </c>
      <c r="J236" s="324" t="str">
        <f t="shared" si="41"/>
        <v/>
      </c>
      <c r="K236" s="325" t="str">
        <f>IF(E236="","",IFERROR(VLOOKUP(_xlfn.VALUETOTEXT(E236),vinolux[],6,FALSE),""))</f>
        <v/>
      </c>
      <c r="L236" s="324" t="str">
        <f>IFERROR(VLOOKUP(A236,ultimoPrezzoItalia[],5,FALSE),"")</f>
        <v/>
      </c>
      <c r="M236" s="304" t="str">
        <f t="shared" ca="1" si="42"/>
        <v/>
      </c>
      <c r="N236" s="340" t="str">
        <f t="shared" si="43"/>
        <v/>
      </c>
      <c r="O236" s="302" t="str">
        <f t="shared" si="44"/>
        <v/>
      </c>
      <c r="P236" s="303" t="str">
        <f>IFERROR(VLOOKUP(A236,inventarioGeko[],3,FALSE),"")</f>
        <v/>
      </c>
      <c r="Q236" s="304" t="str">
        <f t="shared" si="45"/>
        <v/>
      </c>
    </row>
    <row r="237" spans="1:17" x14ac:dyDescent="0.35">
      <c r="A237" s="257"/>
      <c r="B237" s="128"/>
      <c r="C237" s="159"/>
      <c r="D237" s="131"/>
      <c r="E237" s="273"/>
      <c r="F237" s="299" t="str">
        <f t="shared" ca="1" si="37"/>
        <v/>
      </c>
      <c r="G237" s="300" t="str">
        <f t="shared" si="38"/>
        <v/>
      </c>
      <c r="H237" s="301" t="str">
        <f t="shared" si="39"/>
        <v/>
      </c>
      <c r="I237" s="318" t="str">
        <f t="shared" si="40"/>
        <v/>
      </c>
      <c r="J237" s="324" t="str">
        <f t="shared" si="41"/>
        <v/>
      </c>
      <c r="K237" s="325" t="str">
        <f>IF(E237="","",IFERROR(VLOOKUP(_xlfn.VALUETOTEXT(E237),vinolux[],6,FALSE),""))</f>
        <v/>
      </c>
      <c r="L237" s="324" t="str">
        <f>IFERROR(VLOOKUP(A237,ultimoPrezzoItalia[],5,FALSE),"")</f>
        <v/>
      </c>
      <c r="M237" s="304" t="str">
        <f t="shared" ca="1" si="42"/>
        <v/>
      </c>
      <c r="N237" s="340" t="str">
        <f t="shared" si="43"/>
        <v/>
      </c>
      <c r="O237" s="302" t="str">
        <f t="shared" si="44"/>
        <v/>
      </c>
      <c r="P237" s="303" t="str">
        <f>IFERROR(VLOOKUP(A237,inventarioGeko[],3,FALSE),"")</f>
        <v/>
      </c>
      <c r="Q237" s="304" t="str">
        <f t="shared" si="45"/>
        <v/>
      </c>
    </row>
    <row r="238" spans="1:17" x14ac:dyDescent="0.35">
      <c r="A238" s="257"/>
      <c r="B238" s="128"/>
      <c r="C238" s="159"/>
      <c r="D238" s="131"/>
      <c r="E238" s="273"/>
      <c r="F238" s="299" t="str">
        <f t="shared" ca="1" si="37"/>
        <v/>
      </c>
      <c r="G238" s="300" t="str">
        <f t="shared" si="38"/>
        <v/>
      </c>
      <c r="H238" s="301" t="str">
        <f t="shared" si="39"/>
        <v/>
      </c>
      <c r="I238" s="318" t="str">
        <f t="shared" si="40"/>
        <v/>
      </c>
      <c r="J238" s="324" t="str">
        <f t="shared" si="41"/>
        <v/>
      </c>
      <c r="K238" s="325" t="str">
        <f>IF(E238="","",IFERROR(VLOOKUP(_xlfn.VALUETOTEXT(E238),vinolux[],6,FALSE),""))</f>
        <v/>
      </c>
      <c r="L238" s="324" t="str">
        <f>IFERROR(VLOOKUP(A238,ultimoPrezzoItalia[],5,FALSE),"")</f>
        <v/>
      </c>
      <c r="M238" s="304" t="str">
        <f t="shared" ca="1" si="42"/>
        <v/>
      </c>
      <c r="N238" s="340" t="str">
        <f t="shared" si="43"/>
        <v/>
      </c>
      <c r="O238" s="302" t="str">
        <f t="shared" si="44"/>
        <v/>
      </c>
      <c r="P238" s="303" t="str">
        <f>IFERROR(VLOOKUP(A238,inventarioGeko[],3,FALSE),"")</f>
        <v/>
      </c>
      <c r="Q238" s="304" t="str">
        <f t="shared" si="45"/>
        <v/>
      </c>
    </row>
    <row r="239" spans="1:17" x14ac:dyDescent="0.35">
      <c r="A239" s="257"/>
      <c r="B239" s="128"/>
      <c r="C239" s="159"/>
      <c r="D239" s="131"/>
      <c r="E239" s="273"/>
      <c r="F239" s="299" t="str">
        <f t="shared" ca="1" si="37"/>
        <v/>
      </c>
      <c r="G239" s="300" t="str">
        <f t="shared" si="38"/>
        <v/>
      </c>
      <c r="H239" s="301" t="str">
        <f t="shared" si="39"/>
        <v/>
      </c>
      <c r="I239" s="318" t="str">
        <f t="shared" si="40"/>
        <v/>
      </c>
      <c r="J239" s="324" t="str">
        <f t="shared" si="41"/>
        <v/>
      </c>
      <c r="K239" s="325" t="str">
        <f>IF(E239="","",IFERROR(VLOOKUP(_xlfn.VALUETOTEXT(E239),vinolux[],6,FALSE),""))</f>
        <v/>
      </c>
      <c r="L239" s="324" t="str">
        <f>IFERROR(VLOOKUP(A239,ultimoPrezzoItalia[],5,FALSE),"")</f>
        <v/>
      </c>
      <c r="M239" s="304" t="str">
        <f t="shared" ca="1" si="42"/>
        <v/>
      </c>
      <c r="N239" s="340" t="str">
        <f t="shared" si="43"/>
        <v/>
      </c>
      <c r="O239" s="302" t="str">
        <f t="shared" si="44"/>
        <v/>
      </c>
      <c r="P239" s="303" t="str">
        <f>IFERROR(VLOOKUP(A239,inventarioGeko[],3,FALSE),"")</f>
        <v/>
      </c>
      <c r="Q239" s="304" t="str">
        <f t="shared" si="45"/>
        <v/>
      </c>
    </row>
    <row r="240" spans="1:17" x14ac:dyDescent="0.35">
      <c r="A240" s="257"/>
      <c r="B240" s="128"/>
      <c r="C240" s="159"/>
      <c r="D240" s="131"/>
      <c r="E240" s="273"/>
      <c r="F240" s="299" t="str">
        <f t="shared" ca="1" si="37"/>
        <v/>
      </c>
      <c r="G240" s="300" t="str">
        <f t="shared" si="38"/>
        <v/>
      </c>
      <c r="H240" s="301" t="str">
        <f t="shared" si="39"/>
        <v/>
      </c>
      <c r="I240" s="318" t="str">
        <f t="shared" si="40"/>
        <v/>
      </c>
      <c r="J240" s="324" t="str">
        <f t="shared" si="41"/>
        <v/>
      </c>
      <c r="K240" s="325" t="str">
        <f>IF(E240="","",IFERROR(VLOOKUP(_xlfn.VALUETOTEXT(E240),vinolux[],6,FALSE),""))</f>
        <v/>
      </c>
      <c r="L240" s="324" t="str">
        <f>IFERROR(VLOOKUP(A240,ultimoPrezzoItalia[],5,FALSE),"")</f>
        <v/>
      </c>
      <c r="M240" s="304" t="str">
        <f t="shared" ca="1" si="42"/>
        <v/>
      </c>
      <c r="N240" s="340" t="str">
        <f t="shared" si="43"/>
        <v/>
      </c>
      <c r="O240" s="302" t="str">
        <f t="shared" si="44"/>
        <v/>
      </c>
      <c r="P240" s="303" t="str">
        <f>IFERROR(VLOOKUP(A240,inventarioGeko[],3,FALSE),"")</f>
        <v/>
      </c>
      <c r="Q240" s="304" t="str">
        <f t="shared" si="45"/>
        <v/>
      </c>
    </row>
    <row r="241" spans="1:17" x14ac:dyDescent="0.35">
      <c r="A241" s="257"/>
      <c r="B241" s="128"/>
      <c r="C241" s="159"/>
      <c r="D241" s="131"/>
      <c r="E241" s="273"/>
      <c r="F241" s="299" t="str">
        <f t="shared" ca="1" si="37"/>
        <v/>
      </c>
      <c r="G241" s="300" t="str">
        <f t="shared" si="38"/>
        <v/>
      </c>
      <c r="H241" s="301" t="str">
        <f t="shared" si="39"/>
        <v/>
      </c>
      <c r="I241" s="318" t="str">
        <f t="shared" si="40"/>
        <v/>
      </c>
      <c r="J241" s="324" t="str">
        <f t="shared" si="41"/>
        <v/>
      </c>
      <c r="K241" s="325" t="str">
        <f>IF(E241="","",IFERROR(VLOOKUP(_xlfn.VALUETOTEXT(E241),vinolux[],6,FALSE),""))</f>
        <v/>
      </c>
      <c r="L241" s="324" t="str">
        <f>IFERROR(VLOOKUP(A241,ultimoPrezzoItalia[],5,FALSE),"")</f>
        <v/>
      </c>
      <c r="M241" s="304" t="str">
        <f t="shared" ca="1" si="42"/>
        <v/>
      </c>
      <c r="N241" s="340" t="str">
        <f t="shared" si="43"/>
        <v/>
      </c>
      <c r="O241" s="302" t="str">
        <f t="shared" si="44"/>
        <v/>
      </c>
      <c r="P241" s="303" t="str">
        <f>IFERROR(VLOOKUP(A241,inventarioGeko[],3,FALSE),"")</f>
        <v/>
      </c>
      <c r="Q241" s="304" t="str">
        <f t="shared" si="45"/>
        <v/>
      </c>
    </row>
    <row r="242" spans="1:17" x14ac:dyDescent="0.35">
      <c r="A242" s="257"/>
      <c r="B242" s="128"/>
      <c r="C242" s="159"/>
      <c r="D242" s="131"/>
      <c r="E242" s="273"/>
      <c r="F242" s="299" t="str">
        <f t="shared" ca="1" si="37"/>
        <v/>
      </c>
      <c r="G242" s="300" t="str">
        <f t="shared" si="38"/>
        <v/>
      </c>
      <c r="H242" s="301" t="str">
        <f t="shared" si="39"/>
        <v/>
      </c>
      <c r="I242" s="318" t="str">
        <f t="shared" si="40"/>
        <v/>
      </c>
      <c r="J242" s="324" t="str">
        <f t="shared" si="41"/>
        <v/>
      </c>
      <c r="K242" s="325" t="str">
        <f>IF(E242="","",IFERROR(VLOOKUP(_xlfn.VALUETOTEXT(E242),vinolux[],6,FALSE),""))</f>
        <v/>
      </c>
      <c r="L242" s="324" t="str">
        <f>IFERROR(VLOOKUP(A242,ultimoPrezzoItalia[],5,FALSE),"")</f>
        <v/>
      </c>
      <c r="M242" s="304" t="str">
        <f t="shared" ca="1" si="42"/>
        <v/>
      </c>
      <c r="N242" s="340" t="str">
        <f t="shared" si="43"/>
        <v/>
      </c>
      <c r="O242" s="302" t="str">
        <f t="shared" si="44"/>
        <v/>
      </c>
      <c r="P242" s="303" t="str">
        <f>IFERROR(VLOOKUP(A242,inventarioGeko[],3,FALSE),"")</f>
        <v/>
      </c>
      <c r="Q242" s="304" t="str">
        <f t="shared" si="45"/>
        <v/>
      </c>
    </row>
    <row r="243" spans="1:17" x14ac:dyDescent="0.35">
      <c r="A243" s="257"/>
      <c r="B243" s="128"/>
      <c r="C243" s="159"/>
      <c r="D243" s="131"/>
      <c r="E243" s="273"/>
      <c r="F243" s="299" t="str">
        <f t="shared" ca="1" si="37"/>
        <v/>
      </c>
      <c r="G243" s="300" t="str">
        <f t="shared" si="38"/>
        <v/>
      </c>
      <c r="H243" s="301" t="str">
        <f t="shared" si="39"/>
        <v/>
      </c>
      <c r="I243" s="318" t="str">
        <f t="shared" si="40"/>
        <v/>
      </c>
      <c r="J243" s="324" t="str">
        <f t="shared" si="41"/>
        <v/>
      </c>
      <c r="K243" s="325" t="str">
        <f>IF(E243="","",IFERROR(VLOOKUP(_xlfn.VALUETOTEXT(E243),vinolux[],6,FALSE),""))</f>
        <v/>
      </c>
      <c r="L243" s="324" t="str">
        <f>IFERROR(VLOOKUP(A243,ultimoPrezzoItalia[],5,FALSE),"")</f>
        <v/>
      </c>
      <c r="M243" s="304" t="str">
        <f t="shared" ca="1" si="42"/>
        <v/>
      </c>
      <c r="N243" s="340" t="str">
        <f t="shared" si="43"/>
        <v/>
      </c>
      <c r="O243" s="302" t="str">
        <f t="shared" si="44"/>
        <v/>
      </c>
      <c r="P243" s="303" t="str">
        <f>IFERROR(VLOOKUP(A243,inventarioGeko[],3,FALSE),"")</f>
        <v/>
      </c>
      <c r="Q243" s="304" t="str">
        <f t="shared" si="45"/>
        <v/>
      </c>
    </row>
    <row r="244" spans="1:17" x14ac:dyDescent="0.35">
      <c r="A244" s="257"/>
      <c r="B244" s="128"/>
      <c r="C244" s="159"/>
      <c r="D244" s="131"/>
      <c r="E244" s="273"/>
      <c r="F244" s="299" t="str">
        <f t="shared" ca="1" si="37"/>
        <v/>
      </c>
      <c r="G244" s="300" t="str">
        <f t="shared" si="38"/>
        <v/>
      </c>
      <c r="H244" s="301" t="str">
        <f t="shared" si="39"/>
        <v/>
      </c>
      <c r="I244" s="318" t="str">
        <f t="shared" si="40"/>
        <v/>
      </c>
      <c r="J244" s="324" t="str">
        <f t="shared" si="41"/>
        <v/>
      </c>
      <c r="K244" s="325" t="str">
        <f>IF(E244="","",IFERROR(VLOOKUP(_xlfn.VALUETOTEXT(E244),vinolux[],6,FALSE),""))</f>
        <v/>
      </c>
      <c r="L244" s="324" t="str">
        <f>IFERROR(VLOOKUP(A244,ultimoPrezzoItalia[],5,FALSE),"")</f>
        <v/>
      </c>
      <c r="M244" s="304" t="str">
        <f t="shared" ca="1" si="42"/>
        <v/>
      </c>
      <c r="N244" s="340" t="str">
        <f t="shared" si="43"/>
        <v/>
      </c>
      <c r="O244" s="302" t="str">
        <f t="shared" si="44"/>
        <v/>
      </c>
      <c r="P244" s="303" t="str">
        <f>IFERROR(VLOOKUP(A244,inventarioGeko[],3,FALSE),"")</f>
        <v/>
      </c>
      <c r="Q244" s="304" t="str">
        <f t="shared" si="45"/>
        <v/>
      </c>
    </row>
    <row r="245" spans="1:17" x14ac:dyDescent="0.35">
      <c r="A245" s="257"/>
      <c r="B245" s="128"/>
      <c r="C245" s="159"/>
      <c r="D245" s="131"/>
      <c r="E245" s="273"/>
      <c r="F245" s="299" t="str">
        <f t="shared" ca="1" si="37"/>
        <v/>
      </c>
      <c r="G245" s="300" t="str">
        <f t="shared" si="38"/>
        <v/>
      </c>
      <c r="H245" s="301" t="str">
        <f t="shared" si="39"/>
        <v/>
      </c>
      <c r="I245" s="318" t="str">
        <f t="shared" si="40"/>
        <v/>
      </c>
      <c r="J245" s="324" t="str">
        <f t="shared" si="41"/>
        <v/>
      </c>
      <c r="K245" s="325" t="str">
        <f>IF(E245="","",IFERROR(VLOOKUP(_xlfn.VALUETOTEXT(E245),vinolux[],6,FALSE),""))</f>
        <v/>
      </c>
      <c r="L245" s="324" t="str">
        <f>IFERROR(VLOOKUP(A245,ultimoPrezzoItalia[],5,FALSE),"")</f>
        <v/>
      </c>
      <c r="M245" s="304" t="str">
        <f t="shared" ca="1" si="42"/>
        <v/>
      </c>
      <c r="N245" s="340" t="str">
        <f t="shared" si="43"/>
        <v/>
      </c>
      <c r="O245" s="302" t="str">
        <f t="shared" si="44"/>
        <v/>
      </c>
      <c r="P245" s="303" t="str">
        <f>IFERROR(VLOOKUP(A245,inventarioGeko[],3,FALSE),"")</f>
        <v/>
      </c>
      <c r="Q245" s="304" t="str">
        <f t="shared" si="45"/>
        <v/>
      </c>
    </row>
    <row r="246" spans="1:17" x14ac:dyDescent="0.35">
      <c r="A246" s="257"/>
      <c r="B246" s="128"/>
      <c r="C246" s="159"/>
      <c r="D246" s="131"/>
      <c r="E246" s="273"/>
      <c r="F246" s="299" t="str">
        <f t="shared" ca="1" si="37"/>
        <v/>
      </c>
      <c r="G246" s="300" t="str">
        <f t="shared" si="38"/>
        <v/>
      </c>
      <c r="H246" s="301" t="str">
        <f t="shared" si="39"/>
        <v/>
      </c>
      <c r="I246" s="318" t="str">
        <f t="shared" si="40"/>
        <v/>
      </c>
      <c r="J246" s="324" t="str">
        <f t="shared" si="41"/>
        <v/>
      </c>
      <c r="K246" s="325" t="str">
        <f>IF(E246="","",IFERROR(VLOOKUP(_xlfn.VALUETOTEXT(E246),vinolux[],6,FALSE),""))</f>
        <v/>
      </c>
      <c r="L246" s="324" t="str">
        <f>IFERROR(VLOOKUP(A246,ultimoPrezzoItalia[],5,FALSE),"")</f>
        <v/>
      </c>
      <c r="M246" s="304" t="str">
        <f t="shared" ca="1" si="42"/>
        <v/>
      </c>
      <c r="N246" s="340" t="str">
        <f t="shared" si="43"/>
        <v/>
      </c>
      <c r="O246" s="302" t="str">
        <f t="shared" si="44"/>
        <v/>
      </c>
      <c r="P246" s="303" t="str">
        <f>IFERROR(VLOOKUP(A246,inventarioGeko[],3,FALSE),"")</f>
        <v/>
      </c>
      <c r="Q246" s="304" t="str">
        <f t="shared" si="45"/>
        <v/>
      </c>
    </row>
    <row r="247" spans="1:17" x14ac:dyDescent="0.35">
      <c r="A247" s="257"/>
      <c r="B247" s="128"/>
      <c r="C247" s="159"/>
      <c r="D247" s="131"/>
      <c r="E247" s="273"/>
      <c r="F247" s="299" t="str">
        <f t="shared" ca="1" si="37"/>
        <v/>
      </c>
      <c r="G247" s="300" t="str">
        <f t="shared" si="38"/>
        <v/>
      </c>
      <c r="H247" s="301" t="str">
        <f t="shared" si="39"/>
        <v/>
      </c>
      <c r="I247" s="318" t="str">
        <f t="shared" si="40"/>
        <v/>
      </c>
      <c r="J247" s="324" t="str">
        <f t="shared" si="41"/>
        <v/>
      </c>
      <c r="K247" s="325" t="str">
        <f>IF(E247="","",IFERROR(VLOOKUP(_xlfn.VALUETOTEXT(E247),vinolux[],6,FALSE),""))</f>
        <v/>
      </c>
      <c r="L247" s="324" t="str">
        <f>IFERROR(VLOOKUP(A247,ultimoPrezzoItalia[],5,FALSE),"")</f>
        <v/>
      </c>
      <c r="M247" s="304" t="str">
        <f t="shared" ca="1" si="42"/>
        <v/>
      </c>
      <c r="N247" s="340" t="str">
        <f t="shared" si="43"/>
        <v/>
      </c>
      <c r="O247" s="302" t="str">
        <f t="shared" si="44"/>
        <v/>
      </c>
      <c r="P247" s="303" t="str">
        <f>IFERROR(VLOOKUP(A247,inventarioGeko[],3,FALSE),"")</f>
        <v/>
      </c>
      <c r="Q247" s="304" t="str">
        <f t="shared" si="45"/>
        <v/>
      </c>
    </row>
    <row r="248" spans="1:17" x14ac:dyDescent="0.35">
      <c r="A248" s="257"/>
      <c r="B248" s="128"/>
      <c r="C248" s="159"/>
      <c r="D248" s="131"/>
      <c r="E248" s="273"/>
      <c r="F248" s="299" t="str">
        <f t="shared" ca="1" si="37"/>
        <v/>
      </c>
      <c r="G248" s="300" t="str">
        <f t="shared" si="38"/>
        <v/>
      </c>
      <c r="H248" s="301" t="str">
        <f t="shared" si="39"/>
        <v/>
      </c>
      <c r="I248" s="318" t="str">
        <f t="shared" si="40"/>
        <v/>
      </c>
      <c r="J248" s="324" t="str">
        <f t="shared" si="41"/>
        <v/>
      </c>
      <c r="K248" s="325" t="str">
        <f>IF(E248="","",IFERROR(VLOOKUP(_xlfn.VALUETOTEXT(E248),vinolux[],6,FALSE),""))</f>
        <v/>
      </c>
      <c r="L248" s="324" t="str">
        <f>IFERROR(VLOOKUP(A248,ultimoPrezzoItalia[],5,FALSE),"")</f>
        <v/>
      </c>
      <c r="M248" s="304" t="str">
        <f t="shared" ca="1" si="42"/>
        <v/>
      </c>
      <c r="N248" s="340" t="str">
        <f t="shared" si="43"/>
        <v/>
      </c>
      <c r="O248" s="302" t="str">
        <f t="shared" si="44"/>
        <v/>
      </c>
      <c r="P248" s="303" t="str">
        <f>IFERROR(VLOOKUP(A248,inventarioGeko[],3,FALSE),"")</f>
        <v/>
      </c>
      <c r="Q248" s="304" t="str">
        <f t="shared" si="45"/>
        <v/>
      </c>
    </row>
    <row r="249" spans="1:17" x14ac:dyDescent="0.35">
      <c r="A249" s="257"/>
      <c r="B249" s="128"/>
      <c r="C249" s="159"/>
      <c r="D249" s="131"/>
      <c r="E249" s="273"/>
      <c r="F249" s="299" t="str">
        <f t="shared" ca="1" si="37"/>
        <v/>
      </c>
      <c r="G249" s="300" t="str">
        <f t="shared" si="38"/>
        <v/>
      </c>
      <c r="H249" s="301" t="str">
        <f t="shared" si="39"/>
        <v/>
      </c>
      <c r="I249" s="318" t="str">
        <f t="shared" si="40"/>
        <v/>
      </c>
      <c r="J249" s="324" t="str">
        <f t="shared" si="41"/>
        <v/>
      </c>
      <c r="K249" s="325" t="str">
        <f>IF(E249="","",IFERROR(VLOOKUP(_xlfn.VALUETOTEXT(E249),vinolux[],6,FALSE),""))</f>
        <v/>
      </c>
      <c r="L249" s="324" t="str">
        <f>IFERROR(VLOOKUP(A249,ultimoPrezzoItalia[],5,FALSE),"")</f>
        <v/>
      </c>
      <c r="M249" s="304" t="str">
        <f t="shared" ca="1" si="42"/>
        <v/>
      </c>
      <c r="N249" s="340" t="str">
        <f t="shared" si="43"/>
        <v/>
      </c>
      <c r="O249" s="302" t="str">
        <f t="shared" si="44"/>
        <v/>
      </c>
      <c r="P249" s="303" t="str">
        <f>IFERROR(VLOOKUP(A249,inventarioGeko[],3,FALSE),"")</f>
        <v/>
      </c>
      <c r="Q249" s="304" t="str">
        <f t="shared" si="45"/>
        <v/>
      </c>
    </row>
    <row r="250" spans="1:17" x14ac:dyDescent="0.35">
      <c r="A250" s="257"/>
      <c r="B250" s="128"/>
      <c r="C250" s="159"/>
      <c r="D250" s="131"/>
      <c r="E250" s="273"/>
      <c r="F250" s="299" t="str">
        <f t="shared" ca="1" si="37"/>
        <v/>
      </c>
      <c r="G250" s="300" t="str">
        <f t="shared" si="38"/>
        <v/>
      </c>
      <c r="H250" s="301" t="str">
        <f t="shared" si="39"/>
        <v/>
      </c>
      <c r="I250" s="318" t="str">
        <f t="shared" si="40"/>
        <v/>
      </c>
      <c r="J250" s="324" t="str">
        <f t="shared" si="41"/>
        <v/>
      </c>
      <c r="K250" s="325" t="str">
        <f>IF(E250="","",IFERROR(VLOOKUP(_xlfn.VALUETOTEXT(E250),vinolux[],6,FALSE),""))</f>
        <v/>
      </c>
      <c r="L250" s="324" t="str">
        <f>IFERROR(VLOOKUP(A250,ultimoPrezzoItalia[],5,FALSE),"")</f>
        <v/>
      </c>
      <c r="M250" s="304" t="str">
        <f t="shared" ca="1" si="42"/>
        <v/>
      </c>
      <c r="N250" s="340" t="str">
        <f t="shared" si="43"/>
        <v/>
      </c>
      <c r="O250" s="302" t="str">
        <f t="shared" si="44"/>
        <v/>
      </c>
      <c r="P250" s="303" t="str">
        <f>IFERROR(VLOOKUP(A250,inventarioGeko[],3,FALSE),"")</f>
        <v/>
      </c>
      <c r="Q250" s="304" t="str">
        <f t="shared" si="45"/>
        <v/>
      </c>
    </row>
    <row r="251" spans="1:17" x14ac:dyDescent="0.35">
      <c r="A251" s="257"/>
      <c r="B251" s="128"/>
      <c r="C251" s="159"/>
      <c r="D251" s="131"/>
      <c r="E251" s="273"/>
      <c r="F251" s="299" t="str">
        <f t="shared" ca="1" si="37"/>
        <v/>
      </c>
      <c r="G251" s="300" t="str">
        <f t="shared" si="38"/>
        <v/>
      </c>
      <c r="H251" s="301" t="str">
        <f t="shared" si="39"/>
        <v/>
      </c>
      <c r="I251" s="318" t="str">
        <f t="shared" si="40"/>
        <v/>
      </c>
      <c r="J251" s="324" t="str">
        <f t="shared" si="41"/>
        <v/>
      </c>
      <c r="K251" s="325" t="str">
        <f>IF(E251="","",IFERROR(VLOOKUP(_xlfn.VALUETOTEXT(E251),vinolux[],6,FALSE),""))</f>
        <v/>
      </c>
      <c r="L251" s="324" t="str">
        <f>IFERROR(VLOOKUP(A251,ultimoPrezzoItalia[],5,FALSE),"")</f>
        <v/>
      </c>
      <c r="M251" s="304" t="str">
        <f t="shared" ca="1" si="42"/>
        <v/>
      </c>
      <c r="N251" s="340" t="str">
        <f t="shared" si="43"/>
        <v/>
      </c>
      <c r="O251" s="302" t="str">
        <f t="shared" si="44"/>
        <v/>
      </c>
      <c r="P251" s="303" t="str">
        <f>IFERROR(VLOOKUP(A251,inventarioGeko[],3,FALSE),"")</f>
        <v/>
      </c>
      <c r="Q251" s="304" t="str">
        <f t="shared" si="45"/>
        <v/>
      </c>
    </row>
    <row r="252" spans="1:17" x14ac:dyDescent="0.35">
      <c r="A252" s="257"/>
      <c r="B252" s="128"/>
      <c r="C252" s="159"/>
      <c r="D252" s="131"/>
      <c r="E252" s="273"/>
      <c r="F252" s="299" t="str">
        <f t="shared" ca="1" si="37"/>
        <v/>
      </c>
      <c r="G252" s="300" t="str">
        <f t="shared" si="38"/>
        <v/>
      </c>
      <c r="H252" s="301" t="str">
        <f t="shared" si="39"/>
        <v/>
      </c>
      <c r="I252" s="318" t="str">
        <f t="shared" si="40"/>
        <v/>
      </c>
      <c r="J252" s="324" t="str">
        <f t="shared" si="41"/>
        <v/>
      </c>
      <c r="K252" s="325" t="str">
        <f>IF(E252="","",IFERROR(VLOOKUP(_xlfn.VALUETOTEXT(E252),vinolux[],6,FALSE),""))</f>
        <v/>
      </c>
      <c r="L252" s="324" t="str">
        <f>IFERROR(VLOOKUP(A252,ultimoPrezzoItalia[],5,FALSE),"")</f>
        <v/>
      </c>
      <c r="M252" s="304" t="str">
        <f t="shared" ca="1" si="42"/>
        <v/>
      </c>
      <c r="N252" s="340" t="str">
        <f t="shared" si="43"/>
        <v/>
      </c>
      <c r="O252" s="302" t="str">
        <f t="shared" si="44"/>
        <v/>
      </c>
      <c r="P252" s="303" t="str">
        <f>IFERROR(VLOOKUP(A252,inventarioGeko[],3,FALSE),"")</f>
        <v/>
      </c>
      <c r="Q252" s="304" t="str">
        <f t="shared" si="45"/>
        <v/>
      </c>
    </row>
    <row r="253" spans="1:17" x14ac:dyDescent="0.35">
      <c r="A253" s="257"/>
      <c r="B253" s="128"/>
      <c r="C253" s="159"/>
      <c r="D253" s="131"/>
      <c r="E253" s="273"/>
      <c r="F253" s="299" t="str">
        <f t="shared" ca="1" si="37"/>
        <v/>
      </c>
      <c r="G253" s="300" t="str">
        <f t="shared" si="38"/>
        <v/>
      </c>
      <c r="H253" s="301" t="str">
        <f t="shared" si="39"/>
        <v/>
      </c>
      <c r="I253" s="318" t="str">
        <f t="shared" si="40"/>
        <v/>
      </c>
      <c r="J253" s="324" t="str">
        <f t="shared" si="41"/>
        <v/>
      </c>
      <c r="K253" s="325" t="str">
        <f>IF(E253="","",IFERROR(VLOOKUP(_xlfn.VALUETOTEXT(E253),vinolux[],6,FALSE),""))</f>
        <v/>
      </c>
      <c r="L253" s="324" t="str">
        <f>IFERROR(VLOOKUP(A253,ultimoPrezzoItalia[],5,FALSE),"")</f>
        <v/>
      </c>
      <c r="M253" s="304" t="str">
        <f t="shared" ca="1" si="42"/>
        <v/>
      </c>
      <c r="N253" s="340" t="str">
        <f t="shared" si="43"/>
        <v/>
      </c>
      <c r="O253" s="302" t="str">
        <f t="shared" si="44"/>
        <v/>
      </c>
      <c r="P253" s="303" t="str">
        <f>IFERROR(VLOOKUP(A253,inventarioGeko[],3,FALSE),"")</f>
        <v/>
      </c>
      <c r="Q253" s="304" t="str">
        <f t="shared" si="45"/>
        <v/>
      </c>
    </row>
    <row r="254" spans="1:17" x14ac:dyDescent="0.35">
      <c r="A254" s="257"/>
      <c r="B254" s="128"/>
      <c r="C254" s="159"/>
      <c r="D254" s="131"/>
      <c r="E254" s="273"/>
      <c r="F254" s="299" t="str">
        <f t="shared" ca="1" si="37"/>
        <v/>
      </c>
      <c r="G254" s="300" t="str">
        <f t="shared" si="38"/>
        <v/>
      </c>
      <c r="H254" s="301" t="str">
        <f t="shared" si="39"/>
        <v/>
      </c>
      <c r="I254" s="318" t="str">
        <f t="shared" si="40"/>
        <v/>
      </c>
      <c r="J254" s="324" t="str">
        <f t="shared" si="41"/>
        <v/>
      </c>
      <c r="K254" s="325" t="str">
        <f>IF(E254="","",IFERROR(VLOOKUP(_xlfn.VALUETOTEXT(E254),vinolux[],6,FALSE),""))</f>
        <v/>
      </c>
      <c r="L254" s="324" t="str">
        <f>IFERROR(VLOOKUP(A254,ultimoPrezzoItalia[],5,FALSE),"")</f>
        <v/>
      </c>
      <c r="M254" s="304" t="str">
        <f t="shared" ca="1" si="42"/>
        <v/>
      </c>
      <c r="N254" s="340" t="str">
        <f t="shared" si="43"/>
        <v/>
      </c>
      <c r="O254" s="302" t="str">
        <f t="shared" si="44"/>
        <v/>
      </c>
      <c r="P254" s="303" t="str">
        <f>IFERROR(VLOOKUP(A254,inventarioGeko[],3,FALSE),"")</f>
        <v/>
      </c>
      <c r="Q254" s="304" t="str">
        <f t="shared" si="45"/>
        <v/>
      </c>
    </row>
    <row r="255" spans="1:17" x14ac:dyDescent="0.35">
      <c r="A255" s="257"/>
      <c r="B255" s="128"/>
      <c r="C255" s="159"/>
      <c r="D255" s="131"/>
      <c r="E255" s="273"/>
      <c r="F255" s="299" t="str">
        <f t="shared" ca="1" si="37"/>
        <v/>
      </c>
      <c r="G255" s="300" t="str">
        <f t="shared" si="38"/>
        <v/>
      </c>
      <c r="H255" s="301" t="str">
        <f t="shared" si="39"/>
        <v/>
      </c>
      <c r="I255" s="318" t="str">
        <f t="shared" si="40"/>
        <v/>
      </c>
      <c r="J255" s="324" t="str">
        <f t="shared" si="41"/>
        <v/>
      </c>
      <c r="K255" s="325" t="str">
        <f>IF(E255="","",IFERROR(VLOOKUP(_xlfn.VALUETOTEXT(E255),vinolux[],6,FALSE),""))</f>
        <v/>
      </c>
      <c r="L255" s="324" t="str">
        <f>IFERROR(VLOOKUP(A255,ultimoPrezzoItalia[],5,FALSE),"")</f>
        <v/>
      </c>
      <c r="M255" s="304" t="str">
        <f t="shared" ca="1" si="42"/>
        <v/>
      </c>
      <c r="N255" s="340" t="str">
        <f t="shared" si="43"/>
        <v/>
      </c>
      <c r="O255" s="302" t="str">
        <f t="shared" si="44"/>
        <v/>
      </c>
      <c r="P255" s="303" t="str">
        <f>IFERROR(VLOOKUP(A255,inventarioGeko[],3,FALSE),"")</f>
        <v/>
      </c>
      <c r="Q255" s="304" t="str">
        <f t="shared" si="45"/>
        <v/>
      </c>
    </row>
    <row r="256" spans="1:17" x14ac:dyDescent="0.35">
      <c r="A256" s="257"/>
      <c r="B256" s="128"/>
      <c r="C256" s="159"/>
      <c r="D256" s="131"/>
      <c r="E256" s="273"/>
      <c r="F256" s="299" t="str">
        <f t="shared" ca="1" si="37"/>
        <v/>
      </c>
      <c r="G256" s="300" t="str">
        <f t="shared" si="38"/>
        <v/>
      </c>
      <c r="H256" s="301" t="str">
        <f t="shared" si="39"/>
        <v/>
      </c>
      <c r="I256" s="318" t="str">
        <f t="shared" si="40"/>
        <v/>
      </c>
      <c r="J256" s="324" t="str">
        <f t="shared" si="41"/>
        <v/>
      </c>
      <c r="K256" s="325" t="str">
        <f>IF(E256="","",IFERROR(VLOOKUP(_xlfn.VALUETOTEXT(E256),vinolux[],6,FALSE),""))</f>
        <v/>
      </c>
      <c r="L256" s="324" t="str">
        <f>IFERROR(VLOOKUP(A256,ultimoPrezzoItalia[],5,FALSE),"")</f>
        <v/>
      </c>
      <c r="M256" s="304" t="str">
        <f t="shared" ca="1" si="42"/>
        <v/>
      </c>
      <c r="N256" s="340" t="str">
        <f t="shared" si="43"/>
        <v/>
      </c>
      <c r="O256" s="302" t="str">
        <f t="shared" si="44"/>
        <v/>
      </c>
      <c r="P256" s="303" t="str">
        <f>IFERROR(VLOOKUP(A256,inventarioGeko[],3,FALSE),"")</f>
        <v/>
      </c>
      <c r="Q256" s="304" t="str">
        <f t="shared" si="45"/>
        <v/>
      </c>
    </row>
    <row r="257" spans="1:17" x14ac:dyDescent="0.35">
      <c r="A257" s="257"/>
      <c r="B257" s="128"/>
      <c r="C257" s="159"/>
      <c r="D257" s="131"/>
      <c r="E257" s="273"/>
      <c r="F257" s="299" t="str">
        <f t="shared" ca="1" si="37"/>
        <v/>
      </c>
      <c r="G257" s="300" t="str">
        <f t="shared" si="38"/>
        <v/>
      </c>
      <c r="H257" s="301" t="str">
        <f t="shared" si="39"/>
        <v/>
      </c>
      <c r="I257" s="318" t="str">
        <f t="shared" si="40"/>
        <v/>
      </c>
      <c r="J257" s="324" t="str">
        <f t="shared" si="41"/>
        <v/>
      </c>
      <c r="K257" s="325" t="str">
        <f>IF(E257="","",IFERROR(VLOOKUP(_xlfn.VALUETOTEXT(E257),vinolux[],6,FALSE),""))</f>
        <v/>
      </c>
      <c r="L257" s="324" t="str">
        <f>IFERROR(VLOOKUP(A257,ultimoPrezzoItalia[],5,FALSE),"")</f>
        <v/>
      </c>
      <c r="M257" s="304" t="str">
        <f t="shared" ca="1" si="42"/>
        <v/>
      </c>
      <c r="N257" s="340" t="str">
        <f t="shared" si="43"/>
        <v/>
      </c>
      <c r="O257" s="302" t="str">
        <f t="shared" si="44"/>
        <v/>
      </c>
      <c r="P257" s="303" t="str">
        <f>IFERROR(VLOOKUP(A257,inventarioGeko[],3,FALSE),"")</f>
        <v/>
      </c>
      <c r="Q257" s="304" t="str">
        <f t="shared" si="45"/>
        <v/>
      </c>
    </row>
    <row r="258" spans="1:17" x14ac:dyDescent="0.35">
      <c r="A258" s="257"/>
      <c r="B258" s="128"/>
      <c r="C258" s="159"/>
      <c r="D258" s="131"/>
      <c r="E258" s="273"/>
      <c r="F258" s="299" t="str">
        <f t="shared" ca="1" si="37"/>
        <v/>
      </c>
      <c r="G258" s="300" t="str">
        <f t="shared" si="38"/>
        <v/>
      </c>
      <c r="H258" s="301" t="str">
        <f t="shared" si="39"/>
        <v/>
      </c>
      <c r="I258" s="318" t="str">
        <f t="shared" si="40"/>
        <v/>
      </c>
      <c r="J258" s="324" t="str">
        <f t="shared" si="41"/>
        <v/>
      </c>
      <c r="K258" s="325" t="str">
        <f>IF(E258="","",IFERROR(VLOOKUP(_xlfn.VALUETOTEXT(E258),vinolux[],6,FALSE),""))</f>
        <v/>
      </c>
      <c r="L258" s="324" t="str">
        <f>IFERROR(VLOOKUP(A258,ultimoPrezzoItalia[],5,FALSE),"")</f>
        <v/>
      </c>
      <c r="M258" s="304" t="str">
        <f t="shared" ca="1" si="42"/>
        <v/>
      </c>
      <c r="N258" s="340" t="str">
        <f t="shared" si="43"/>
        <v/>
      </c>
      <c r="O258" s="302" t="str">
        <f t="shared" si="44"/>
        <v/>
      </c>
      <c r="P258" s="303" t="str">
        <f>IFERROR(VLOOKUP(A258,inventarioGeko[],3,FALSE),"")</f>
        <v/>
      </c>
      <c r="Q258" s="304" t="str">
        <f t="shared" si="45"/>
        <v/>
      </c>
    </row>
    <row r="259" spans="1:17" x14ac:dyDescent="0.35">
      <c r="A259" s="257"/>
      <c r="B259" s="128"/>
      <c r="C259" s="159"/>
      <c r="D259" s="131"/>
      <c r="E259" s="273"/>
      <c r="F259" s="299" t="str">
        <f t="shared" ref="F259:F322" ca="1" si="46">IFERROR(INDEX(skuAnker,MATCH(B259,descrizioneArtAnker,0)),"")</f>
        <v/>
      </c>
      <c r="G259" s="300" t="str">
        <f t="shared" ref="G259:G322" si="47">IF(B259="","",VLOOKUP(B259,listoneAnker_NoSku,2,FALSE))</f>
        <v/>
      </c>
      <c r="H259" s="301" t="str">
        <f t="shared" ref="H259:H322" si="48">IF(B259="","",VLOOKUP(B259,listoneAnker_NoSku,3,FALSE))</f>
        <v/>
      </c>
      <c r="I259" s="318" t="str">
        <f t="shared" ref="I259:I322" si="49">IF(B259="","",VLOOKUP(B259,listoneAnker_NoSku,4,FALSE))</f>
        <v/>
      </c>
      <c r="J259" s="324" t="str">
        <f t="shared" ref="J259:J322" si="50">IF(B259="","",VLOOKUP(B259,listoneAnker_NoSku,5,FALSE))</f>
        <v/>
      </c>
      <c r="K259" s="325" t="str">
        <f>IF(E259="","",IFERROR(VLOOKUP(_xlfn.VALUETOTEXT(E259),vinolux[],6,FALSE),""))</f>
        <v/>
      </c>
      <c r="L259" s="324" t="str">
        <f>IFERROR(VLOOKUP(A259,ultimoPrezzoItalia[],5,FALSE),"")</f>
        <v/>
      </c>
      <c r="M259" s="304" t="str">
        <f t="shared" ref="M259:M322" ca="1" si="51">IFERROR(VLOOKUP(F259,listoneAnkerCompleto,8,FALSE)/1.22,"")</f>
        <v/>
      </c>
      <c r="N259" s="340" t="str">
        <f t="shared" si="43"/>
        <v/>
      </c>
      <c r="O259" s="302" t="str">
        <f t="shared" si="44"/>
        <v/>
      </c>
      <c r="P259" s="303" t="str">
        <f>IFERROR(VLOOKUP(A259,inventarioGeko[],3,FALSE),"")</f>
        <v/>
      </c>
      <c r="Q259" s="304" t="str">
        <f t="shared" si="45"/>
        <v/>
      </c>
    </row>
    <row r="260" spans="1:17" x14ac:dyDescent="0.35">
      <c r="A260" s="257"/>
      <c r="B260" s="128"/>
      <c r="C260" s="159"/>
      <c r="D260" s="131"/>
      <c r="E260" s="273"/>
      <c r="F260" s="299" t="str">
        <f t="shared" ca="1" si="46"/>
        <v/>
      </c>
      <c r="G260" s="300" t="str">
        <f t="shared" si="47"/>
        <v/>
      </c>
      <c r="H260" s="301" t="str">
        <f t="shared" si="48"/>
        <v/>
      </c>
      <c r="I260" s="318" t="str">
        <f t="shared" si="49"/>
        <v/>
      </c>
      <c r="J260" s="324" t="str">
        <f t="shared" si="50"/>
        <v/>
      </c>
      <c r="K260" s="325" t="str">
        <f>IF(E260="","",IFERROR(VLOOKUP(_xlfn.VALUETOTEXT(E260),vinolux[],6,FALSE),""))</f>
        <v/>
      </c>
      <c r="L260" s="324" t="str">
        <f>IFERROR(VLOOKUP(A260,ultimoPrezzoItalia[],5,FALSE),"")</f>
        <v/>
      </c>
      <c r="M260" s="304" t="str">
        <f t="shared" ca="1" si="51"/>
        <v/>
      </c>
      <c r="N260" s="340" t="str">
        <f t="shared" ref="N260:N323" si="52">IF(B260="","",O260/G260)</f>
        <v/>
      </c>
      <c r="O260" s="302" t="str">
        <f t="shared" ref="O260:O323" si="53">IF(B260="","",IF(D260=C260,C260,IF(D260=0,0,D260)))</f>
        <v/>
      </c>
      <c r="P260" s="303" t="str">
        <f>IFERROR(VLOOKUP(A260,inventarioGeko[],3,FALSE),"")</f>
        <v/>
      </c>
      <c r="Q260" s="304" t="str">
        <f t="shared" ref="Q260:Q323" si="54">IF(B260="","",J260*O260)</f>
        <v/>
      </c>
    </row>
    <row r="261" spans="1:17" x14ac:dyDescent="0.35">
      <c r="A261" s="257"/>
      <c r="B261" s="128"/>
      <c r="C261" s="159"/>
      <c r="D261" s="131"/>
      <c r="E261" s="273"/>
      <c r="F261" s="299" t="str">
        <f t="shared" ca="1" si="46"/>
        <v/>
      </c>
      <c r="G261" s="300" t="str">
        <f t="shared" si="47"/>
        <v/>
      </c>
      <c r="H261" s="301" t="str">
        <f t="shared" si="48"/>
        <v/>
      </c>
      <c r="I261" s="318" t="str">
        <f t="shared" si="49"/>
        <v/>
      </c>
      <c r="J261" s="324" t="str">
        <f t="shared" si="50"/>
        <v/>
      </c>
      <c r="K261" s="325" t="str">
        <f>IF(E261="","",IFERROR(VLOOKUP(_xlfn.VALUETOTEXT(E261),vinolux[],6,FALSE),""))</f>
        <v/>
      </c>
      <c r="L261" s="324" t="str">
        <f>IFERROR(VLOOKUP(A261,ultimoPrezzoItalia[],5,FALSE),"")</f>
        <v/>
      </c>
      <c r="M261" s="304" t="str">
        <f t="shared" ca="1" si="51"/>
        <v/>
      </c>
      <c r="N261" s="340" t="str">
        <f t="shared" si="52"/>
        <v/>
      </c>
      <c r="O261" s="302" t="str">
        <f t="shared" si="53"/>
        <v/>
      </c>
      <c r="P261" s="303" t="str">
        <f>IFERROR(VLOOKUP(A261,inventarioGeko[],3,FALSE),"")</f>
        <v/>
      </c>
      <c r="Q261" s="304" t="str">
        <f t="shared" si="54"/>
        <v/>
      </c>
    </row>
    <row r="262" spans="1:17" x14ac:dyDescent="0.35">
      <c r="A262" s="257"/>
      <c r="B262" s="128"/>
      <c r="C262" s="159"/>
      <c r="D262" s="131"/>
      <c r="E262" s="273"/>
      <c r="F262" s="299" t="str">
        <f t="shared" ca="1" si="46"/>
        <v/>
      </c>
      <c r="G262" s="300" t="str">
        <f t="shared" si="47"/>
        <v/>
      </c>
      <c r="H262" s="301" t="str">
        <f t="shared" si="48"/>
        <v/>
      </c>
      <c r="I262" s="318" t="str">
        <f t="shared" si="49"/>
        <v/>
      </c>
      <c r="J262" s="324" t="str">
        <f t="shared" si="50"/>
        <v/>
      </c>
      <c r="K262" s="325" t="str">
        <f>IF(E262="","",IFERROR(VLOOKUP(_xlfn.VALUETOTEXT(E262),vinolux[],6,FALSE),""))</f>
        <v/>
      </c>
      <c r="L262" s="324" t="str">
        <f>IFERROR(VLOOKUP(A262,ultimoPrezzoItalia[],5,FALSE),"")</f>
        <v/>
      </c>
      <c r="M262" s="304" t="str">
        <f t="shared" ca="1" si="51"/>
        <v/>
      </c>
      <c r="N262" s="340" t="str">
        <f t="shared" si="52"/>
        <v/>
      </c>
      <c r="O262" s="302" t="str">
        <f t="shared" si="53"/>
        <v/>
      </c>
      <c r="P262" s="303" t="str">
        <f>IFERROR(VLOOKUP(A262,inventarioGeko[],3,FALSE),"")</f>
        <v/>
      </c>
      <c r="Q262" s="304" t="str">
        <f t="shared" si="54"/>
        <v/>
      </c>
    </row>
    <row r="263" spans="1:17" x14ac:dyDescent="0.35">
      <c r="A263" s="257"/>
      <c r="B263" s="128"/>
      <c r="C263" s="159"/>
      <c r="D263" s="131"/>
      <c r="E263" s="273"/>
      <c r="F263" s="299" t="str">
        <f t="shared" ca="1" si="46"/>
        <v/>
      </c>
      <c r="G263" s="300" t="str">
        <f t="shared" si="47"/>
        <v/>
      </c>
      <c r="H263" s="301" t="str">
        <f t="shared" si="48"/>
        <v/>
      </c>
      <c r="I263" s="318" t="str">
        <f t="shared" si="49"/>
        <v/>
      </c>
      <c r="J263" s="324" t="str">
        <f t="shared" si="50"/>
        <v/>
      </c>
      <c r="K263" s="325" t="str">
        <f>IF(E263="","",IFERROR(VLOOKUP(_xlfn.VALUETOTEXT(E263),vinolux[],6,FALSE),""))</f>
        <v/>
      </c>
      <c r="L263" s="324" t="str">
        <f>IFERROR(VLOOKUP(A263,ultimoPrezzoItalia[],5,FALSE),"")</f>
        <v/>
      </c>
      <c r="M263" s="304" t="str">
        <f t="shared" ca="1" si="51"/>
        <v/>
      </c>
      <c r="N263" s="340" t="str">
        <f t="shared" si="52"/>
        <v/>
      </c>
      <c r="O263" s="302" t="str">
        <f t="shared" si="53"/>
        <v/>
      </c>
      <c r="P263" s="303" t="str">
        <f>IFERROR(VLOOKUP(A263,inventarioGeko[],3,FALSE),"")</f>
        <v/>
      </c>
      <c r="Q263" s="304" t="str">
        <f t="shared" si="54"/>
        <v/>
      </c>
    </row>
    <row r="264" spans="1:17" x14ac:dyDescent="0.35">
      <c r="A264" s="257"/>
      <c r="B264" s="128"/>
      <c r="C264" s="159"/>
      <c r="D264" s="131"/>
      <c r="E264" s="273"/>
      <c r="F264" s="299" t="str">
        <f t="shared" ca="1" si="46"/>
        <v/>
      </c>
      <c r="G264" s="300" t="str">
        <f t="shared" si="47"/>
        <v/>
      </c>
      <c r="H264" s="301" t="str">
        <f t="shared" si="48"/>
        <v/>
      </c>
      <c r="I264" s="318" t="str">
        <f t="shared" si="49"/>
        <v/>
      </c>
      <c r="J264" s="324" t="str">
        <f t="shared" si="50"/>
        <v/>
      </c>
      <c r="K264" s="325" t="str">
        <f>IF(E264="","",IFERROR(VLOOKUP(_xlfn.VALUETOTEXT(E264),vinolux[],6,FALSE),""))</f>
        <v/>
      </c>
      <c r="L264" s="324" t="str">
        <f>IFERROR(VLOOKUP(A264,ultimoPrezzoItalia[],5,FALSE),"")</f>
        <v/>
      </c>
      <c r="M264" s="304" t="str">
        <f t="shared" ca="1" si="51"/>
        <v/>
      </c>
      <c r="N264" s="340" t="str">
        <f t="shared" si="52"/>
        <v/>
      </c>
      <c r="O264" s="302" t="str">
        <f t="shared" si="53"/>
        <v/>
      </c>
      <c r="P264" s="303" t="str">
        <f>IFERROR(VLOOKUP(A264,inventarioGeko[],3,FALSE),"")</f>
        <v/>
      </c>
      <c r="Q264" s="304" t="str">
        <f t="shared" si="54"/>
        <v/>
      </c>
    </row>
    <row r="265" spans="1:17" x14ac:dyDescent="0.35">
      <c r="A265" s="257"/>
      <c r="B265" s="128"/>
      <c r="C265" s="159"/>
      <c r="D265" s="131"/>
      <c r="E265" s="273"/>
      <c r="F265" s="299" t="str">
        <f t="shared" ca="1" si="46"/>
        <v/>
      </c>
      <c r="G265" s="300" t="str">
        <f t="shared" si="47"/>
        <v/>
      </c>
      <c r="H265" s="301" t="str">
        <f t="shared" si="48"/>
        <v/>
      </c>
      <c r="I265" s="318" t="str">
        <f t="shared" si="49"/>
        <v/>
      </c>
      <c r="J265" s="324" t="str">
        <f t="shared" si="50"/>
        <v/>
      </c>
      <c r="K265" s="325" t="str">
        <f>IF(E265="","",IFERROR(VLOOKUP(_xlfn.VALUETOTEXT(E265),vinolux[],6,FALSE),""))</f>
        <v/>
      </c>
      <c r="L265" s="324" t="str">
        <f>IFERROR(VLOOKUP(A265,ultimoPrezzoItalia[],5,FALSE),"")</f>
        <v/>
      </c>
      <c r="M265" s="304" t="str">
        <f t="shared" ca="1" si="51"/>
        <v/>
      </c>
      <c r="N265" s="340" t="str">
        <f t="shared" si="52"/>
        <v/>
      </c>
      <c r="O265" s="302" t="str">
        <f t="shared" si="53"/>
        <v/>
      </c>
      <c r="P265" s="303" t="str">
        <f>IFERROR(VLOOKUP(A265,inventarioGeko[],3,FALSE),"")</f>
        <v/>
      </c>
      <c r="Q265" s="304" t="str">
        <f t="shared" si="54"/>
        <v/>
      </c>
    </row>
    <row r="266" spans="1:17" x14ac:dyDescent="0.35">
      <c r="A266" s="257"/>
      <c r="B266" s="128"/>
      <c r="C266" s="159"/>
      <c r="D266" s="131"/>
      <c r="E266" s="273"/>
      <c r="F266" s="299" t="str">
        <f t="shared" ca="1" si="46"/>
        <v/>
      </c>
      <c r="G266" s="300" t="str">
        <f t="shared" si="47"/>
        <v/>
      </c>
      <c r="H266" s="301" t="str">
        <f t="shared" si="48"/>
        <v/>
      </c>
      <c r="I266" s="318" t="str">
        <f t="shared" si="49"/>
        <v/>
      </c>
      <c r="J266" s="324" t="str">
        <f t="shared" si="50"/>
        <v/>
      </c>
      <c r="K266" s="325" t="str">
        <f>IF(E266="","",IFERROR(VLOOKUP(_xlfn.VALUETOTEXT(E266),vinolux[],6,FALSE),""))</f>
        <v/>
      </c>
      <c r="L266" s="324" t="str">
        <f>IFERROR(VLOOKUP(A266,ultimoPrezzoItalia[],5,FALSE),"")</f>
        <v/>
      </c>
      <c r="M266" s="304" t="str">
        <f t="shared" ca="1" si="51"/>
        <v/>
      </c>
      <c r="N266" s="340" t="str">
        <f t="shared" si="52"/>
        <v/>
      </c>
      <c r="O266" s="302" t="str">
        <f t="shared" si="53"/>
        <v/>
      </c>
      <c r="P266" s="303" t="str">
        <f>IFERROR(VLOOKUP(A266,inventarioGeko[],3,FALSE),"")</f>
        <v/>
      </c>
      <c r="Q266" s="304" t="str">
        <f t="shared" si="54"/>
        <v/>
      </c>
    </row>
    <row r="267" spans="1:17" x14ac:dyDescent="0.35">
      <c r="A267" s="257"/>
      <c r="B267" s="128"/>
      <c r="C267" s="159"/>
      <c r="D267" s="131"/>
      <c r="E267" s="273"/>
      <c r="F267" s="299" t="str">
        <f t="shared" ca="1" si="46"/>
        <v/>
      </c>
      <c r="G267" s="300" t="str">
        <f t="shared" si="47"/>
        <v/>
      </c>
      <c r="H267" s="301" t="str">
        <f t="shared" si="48"/>
        <v/>
      </c>
      <c r="I267" s="318" t="str">
        <f t="shared" si="49"/>
        <v/>
      </c>
      <c r="J267" s="324" t="str">
        <f t="shared" si="50"/>
        <v/>
      </c>
      <c r="K267" s="325" t="str">
        <f>IF(E267="","",IFERROR(VLOOKUP(_xlfn.VALUETOTEXT(E267),vinolux[],6,FALSE),""))</f>
        <v/>
      </c>
      <c r="L267" s="324" t="str">
        <f>IFERROR(VLOOKUP(A267,ultimoPrezzoItalia[],5,FALSE),"")</f>
        <v/>
      </c>
      <c r="M267" s="304" t="str">
        <f t="shared" ca="1" si="51"/>
        <v/>
      </c>
      <c r="N267" s="340" t="str">
        <f t="shared" si="52"/>
        <v/>
      </c>
      <c r="O267" s="302" t="str">
        <f t="shared" si="53"/>
        <v/>
      </c>
      <c r="P267" s="303" t="str">
        <f>IFERROR(VLOOKUP(A267,inventarioGeko[],3,FALSE),"")</f>
        <v/>
      </c>
      <c r="Q267" s="304" t="str">
        <f t="shared" si="54"/>
        <v/>
      </c>
    </row>
    <row r="268" spans="1:17" x14ac:dyDescent="0.35">
      <c r="A268" s="257"/>
      <c r="B268" s="128"/>
      <c r="C268" s="159"/>
      <c r="D268" s="131"/>
      <c r="E268" s="273"/>
      <c r="F268" s="299" t="str">
        <f t="shared" ca="1" si="46"/>
        <v/>
      </c>
      <c r="G268" s="300" t="str">
        <f t="shared" si="47"/>
        <v/>
      </c>
      <c r="H268" s="301" t="str">
        <f t="shared" si="48"/>
        <v/>
      </c>
      <c r="I268" s="318" t="str">
        <f t="shared" si="49"/>
        <v/>
      </c>
      <c r="J268" s="324" t="str">
        <f t="shared" si="50"/>
        <v/>
      </c>
      <c r="K268" s="325" t="str">
        <f>IF(E268="","",IFERROR(VLOOKUP(_xlfn.VALUETOTEXT(E268),vinolux[],6,FALSE),""))</f>
        <v/>
      </c>
      <c r="L268" s="324" t="str">
        <f>IFERROR(VLOOKUP(A268,ultimoPrezzoItalia[],5,FALSE),"")</f>
        <v/>
      </c>
      <c r="M268" s="304" t="str">
        <f t="shared" ca="1" si="51"/>
        <v/>
      </c>
      <c r="N268" s="340" t="str">
        <f t="shared" si="52"/>
        <v/>
      </c>
      <c r="O268" s="302" t="str">
        <f t="shared" si="53"/>
        <v/>
      </c>
      <c r="P268" s="303" t="str">
        <f>IFERROR(VLOOKUP(A268,inventarioGeko[],3,FALSE),"")</f>
        <v/>
      </c>
      <c r="Q268" s="304" t="str">
        <f t="shared" si="54"/>
        <v/>
      </c>
    </row>
    <row r="269" spans="1:17" x14ac:dyDescent="0.35">
      <c r="A269" s="257"/>
      <c r="B269" s="128"/>
      <c r="C269" s="159"/>
      <c r="D269" s="131"/>
      <c r="E269" s="273"/>
      <c r="F269" s="299" t="str">
        <f t="shared" ca="1" si="46"/>
        <v/>
      </c>
      <c r="G269" s="300" t="str">
        <f t="shared" si="47"/>
        <v/>
      </c>
      <c r="H269" s="301" t="str">
        <f t="shared" si="48"/>
        <v/>
      </c>
      <c r="I269" s="318" t="str">
        <f t="shared" si="49"/>
        <v/>
      </c>
      <c r="J269" s="324" t="str">
        <f t="shared" si="50"/>
        <v/>
      </c>
      <c r="K269" s="325" t="str">
        <f>IF(E269="","",IFERROR(VLOOKUP(_xlfn.VALUETOTEXT(E269),vinolux[],6,FALSE),""))</f>
        <v/>
      </c>
      <c r="L269" s="324" t="str">
        <f>IFERROR(VLOOKUP(A269,ultimoPrezzoItalia[],5,FALSE),"")</f>
        <v/>
      </c>
      <c r="M269" s="304" t="str">
        <f t="shared" ca="1" si="51"/>
        <v/>
      </c>
      <c r="N269" s="340" t="str">
        <f t="shared" si="52"/>
        <v/>
      </c>
      <c r="O269" s="302" t="str">
        <f t="shared" si="53"/>
        <v/>
      </c>
      <c r="P269" s="303" t="str">
        <f>IFERROR(VLOOKUP(A269,inventarioGeko[],3,FALSE),"")</f>
        <v/>
      </c>
      <c r="Q269" s="304" t="str">
        <f t="shared" si="54"/>
        <v/>
      </c>
    </row>
    <row r="270" spans="1:17" x14ac:dyDescent="0.35">
      <c r="A270" s="257"/>
      <c r="B270" s="128"/>
      <c r="C270" s="159"/>
      <c r="D270" s="131"/>
      <c r="E270" s="273"/>
      <c r="F270" s="299" t="str">
        <f t="shared" ca="1" si="46"/>
        <v/>
      </c>
      <c r="G270" s="300" t="str">
        <f t="shared" si="47"/>
        <v/>
      </c>
      <c r="H270" s="301" t="str">
        <f t="shared" si="48"/>
        <v/>
      </c>
      <c r="I270" s="318" t="str">
        <f t="shared" si="49"/>
        <v/>
      </c>
      <c r="J270" s="324" t="str">
        <f t="shared" si="50"/>
        <v/>
      </c>
      <c r="K270" s="325" t="str">
        <f>IF(E270="","",IFERROR(VLOOKUP(_xlfn.VALUETOTEXT(E270),vinolux[],6,FALSE),""))</f>
        <v/>
      </c>
      <c r="L270" s="324" t="str">
        <f>IFERROR(VLOOKUP(A270,ultimoPrezzoItalia[],5,FALSE),"")</f>
        <v/>
      </c>
      <c r="M270" s="304" t="str">
        <f t="shared" ca="1" si="51"/>
        <v/>
      </c>
      <c r="N270" s="340" t="str">
        <f t="shared" si="52"/>
        <v/>
      </c>
      <c r="O270" s="302" t="str">
        <f t="shared" si="53"/>
        <v/>
      </c>
      <c r="P270" s="303" t="str">
        <f>IFERROR(VLOOKUP(A270,inventarioGeko[],3,FALSE),"")</f>
        <v/>
      </c>
      <c r="Q270" s="304" t="str">
        <f t="shared" si="54"/>
        <v/>
      </c>
    </row>
    <row r="271" spans="1:17" x14ac:dyDescent="0.35">
      <c r="A271" s="257"/>
      <c r="B271" s="128"/>
      <c r="C271" s="159"/>
      <c r="D271" s="131"/>
      <c r="E271" s="273"/>
      <c r="F271" s="299" t="str">
        <f t="shared" ca="1" si="46"/>
        <v/>
      </c>
      <c r="G271" s="300" t="str">
        <f t="shared" si="47"/>
        <v/>
      </c>
      <c r="H271" s="301" t="str">
        <f t="shared" si="48"/>
        <v/>
      </c>
      <c r="I271" s="318" t="str">
        <f t="shared" si="49"/>
        <v/>
      </c>
      <c r="J271" s="324" t="str">
        <f t="shared" si="50"/>
        <v/>
      </c>
      <c r="K271" s="325" t="str">
        <f>IF(E271="","",IFERROR(VLOOKUP(_xlfn.VALUETOTEXT(E271),vinolux[],6,FALSE),""))</f>
        <v/>
      </c>
      <c r="L271" s="324" t="str">
        <f>IFERROR(VLOOKUP(A271,ultimoPrezzoItalia[],5,FALSE),"")</f>
        <v/>
      </c>
      <c r="M271" s="304" t="str">
        <f t="shared" ca="1" si="51"/>
        <v/>
      </c>
      <c r="N271" s="340" t="str">
        <f t="shared" si="52"/>
        <v/>
      </c>
      <c r="O271" s="302" t="str">
        <f t="shared" si="53"/>
        <v/>
      </c>
      <c r="P271" s="303" t="str">
        <f>IFERROR(VLOOKUP(A271,inventarioGeko[],3,FALSE),"")</f>
        <v/>
      </c>
      <c r="Q271" s="304" t="str">
        <f t="shared" si="54"/>
        <v/>
      </c>
    </row>
    <row r="272" spans="1:17" x14ac:dyDescent="0.35">
      <c r="A272" s="257"/>
      <c r="B272" s="128"/>
      <c r="C272" s="159"/>
      <c r="D272" s="131"/>
      <c r="E272" s="273"/>
      <c r="F272" s="299" t="str">
        <f t="shared" ca="1" si="46"/>
        <v/>
      </c>
      <c r="G272" s="300" t="str">
        <f t="shared" si="47"/>
        <v/>
      </c>
      <c r="H272" s="301" t="str">
        <f t="shared" si="48"/>
        <v/>
      </c>
      <c r="I272" s="318" t="str">
        <f t="shared" si="49"/>
        <v/>
      </c>
      <c r="J272" s="324" t="str">
        <f t="shared" si="50"/>
        <v/>
      </c>
      <c r="K272" s="325" t="str">
        <f>IF(E272="","",IFERROR(VLOOKUP(_xlfn.VALUETOTEXT(E272),vinolux[],6,FALSE),""))</f>
        <v/>
      </c>
      <c r="L272" s="324" t="str">
        <f>IFERROR(VLOOKUP(A272,ultimoPrezzoItalia[],5,FALSE),"")</f>
        <v/>
      </c>
      <c r="M272" s="304" t="str">
        <f t="shared" ca="1" si="51"/>
        <v/>
      </c>
      <c r="N272" s="340" t="str">
        <f t="shared" si="52"/>
        <v/>
      </c>
      <c r="O272" s="302" t="str">
        <f t="shared" si="53"/>
        <v/>
      </c>
      <c r="P272" s="303" t="str">
        <f>IFERROR(VLOOKUP(A272,inventarioGeko[],3,FALSE),"")</f>
        <v/>
      </c>
      <c r="Q272" s="304" t="str">
        <f t="shared" si="54"/>
        <v/>
      </c>
    </row>
    <row r="273" spans="1:17" x14ac:dyDescent="0.35">
      <c r="A273" s="257"/>
      <c r="B273" s="128"/>
      <c r="C273" s="159"/>
      <c r="D273" s="131"/>
      <c r="E273" s="273"/>
      <c r="F273" s="299" t="str">
        <f t="shared" ca="1" si="46"/>
        <v/>
      </c>
      <c r="G273" s="300" t="str">
        <f t="shared" si="47"/>
        <v/>
      </c>
      <c r="H273" s="301" t="str">
        <f t="shared" si="48"/>
        <v/>
      </c>
      <c r="I273" s="318" t="str">
        <f t="shared" si="49"/>
        <v/>
      </c>
      <c r="J273" s="324" t="str">
        <f t="shared" si="50"/>
        <v/>
      </c>
      <c r="K273" s="325" t="str">
        <f>IF(E273="","",IFERROR(VLOOKUP(_xlfn.VALUETOTEXT(E273),vinolux[],6,FALSE),""))</f>
        <v/>
      </c>
      <c r="L273" s="324" t="str">
        <f>IFERROR(VLOOKUP(A273,ultimoPrezzoItalia[],5,FALSE),"")</f>
        <v/>
      </c>
      <c r="M273" s="304" t="str">
        <f t="shared" ca="1" si="51"/>
        <v/>
      </c>
      <c r="N273" s="340" t="str">
        <f t="shared" si="52"/>
        <v/>
      </c>
      <c r="O273" s="302" t="str">
        <f t="shared" si="53"/>
        <v/>
      </c>
      <c r="P273" s="303" t="str">
        <f>IFERROR(VLOOKUP(A273,inventarioGeko[],3,FALSE),"")</f>
        <v/>
      </c>
      <c r="Q273" s="304" t="str">
        <f t="shared" si="54"/>
        <v/>
      </c>
    </row>
    <row r="274" spans="1:17" x14ac:dyDescent="0.35">
      <c r="A274" s="257"/>
      <c r="B274" s="128"/>
      <c r="C274" s="159"/>
      <c r="D274" s="131"/>
      <c r="E274" s="273"/>
      <c r="F274" s="299" t="str">
        <f t="shared" ca="1" si="46"/>
        <v/>
      </c>
      <c r="G274" s="300" t="str">
        <f t="shared" si="47"/>
        <v/>
      </c>
      <c r="H274" s="301" t="str">
        <f t="shared" si="48"/>
        <v/>
      </c>
      <c r="I274" s="318" t="str">
        <f t="shared" si="49"/>
        <v/>
      </c>
      <c r="J274" s="324" t="str">
        <f t="shared" si="50"/>
        <v/>
      </c>
      <c r="K274" s="325" t="str">
        <f>IF(E274="","",IFERROR(VLOOKUP(_xlfn.VALUETOTEXT(E274),vinolux[],6,FALSE),""))</f>
        <v/>
      </c>
      <c r="L274" s="324" t="str">
        <f>IFERROR(VLOOKUP(A274,ultimoPrezzoItalia[],5,FALSE),"")</f>
        <v/>
      </c>
      <c r="M274" s="304" t="str">
        <f t="shared" ca="1" si="51"/>
        <v/>
      </c>
      <c r="N274" s="340" t="str">
        <f t="shared" si="52"/>
        <v/>
      </c>
      <c r="O274" s="302" t="str">
        <f t="shared" si="53"/>
        <v/>
      </c>
      <c r="P274" s="303" t="str">
        <f>IFERROR(VLOOKUP(A274,inventarioGeko[],3,FALSE),"")</f>
        <v/>
      </c>
      <c r="Q274" s="304" t="str">
        <f t="shared" si="54"/>
        <v/>
      </c>
    </row>
    <row r="275" spans="1:17" x14ac:dyDescent="0.35">
      <c r="A275" s="257"/>
      <c r="B275" s="128"/>
      <c r="C275" s="159"/>
      <c r="D275" s="131"/>
      <c r="E275" s="273"/>
      <c r="F275" s="299" t="str">
        <f t="shared" ca="1" si="46"/>
        <v/>
      </c>
      <c r="G275" s="300" t="str">
        <f t="shared" si="47"/>
        <v/>
      </c>
      <c r="H275" s="301" t="str">
        <f t="shared" si="48"/>
        <v/>
      </c>
      <c r="I275" s="318" t="str">
        <f t="shared" si="49"/>
        <v/>
      </c>
      <c r="J275" s="324" t="str">
        <f t="shared" si="50"/>
        <v/>
      </c>
      <c r="K275" s="325" t="str">
        <f>IF(E275="","",IFERROR(VLOOKUP(_xlfn.VALUETOTEXT(E275),vinolux[],6,FALSE),""))</f>
        <v/>
      </c>
      <c r="L275" s="324" t="str">
        <f>IFERROR(VLOOKUP(A275,ultimoPrezzoItalia[],5,FALSE),"")</f>
        <v/>
      </c>
      <c r="M275" s="304" t="str">
        <f t="shared" ca="1" si="51"/>
        <v/>
      </c>
      <c r="N275" s="340" t="str">
        <f t="shared" si="52"/>
        <v/>
      </c>
      <c r="O275" s="302" t="str">
        <f t="shared" si="53"/>
        <v/>
      </c>
      <c r="P275" s="303" t="str">
        <f>IFERROR(VLOOKUP(A275,inventarioGeko[],3,FALSE),"")</f>
        <v/>
      </c>
      <c r="Q275" s="304" t="str">
        <f t="shared" si="54"/>
        <v/>
      </c>
    </row>
    <row r="276" spans="1:17" x14ac:dyDescent="0.35">
      <c r="A276" s="257"/>
      <c r="B276" s="128"/>
      <c r="C276" s="159"/>
      <c r="D276" s="131"/>
      <c r="E276" s="273"/>
      <c r="F276" s="299" t="str">
        <f t="shared" ca="1" si="46"/>
        <v/>
      </c>
      <c r="G276" s="300" t="str">
        <f t="shared" si="47"/>
        <v/>
      </c>
      <c r="H276" s="301" t="str">
        <f t="shared" si="48"/>
        <v/>
      </c>
      <c r="I276" s="318" t="str">
        <f t="shared" si="49"/>
        <v/>
      </c>
      <c r="J276" s="324" t="str">
        <f t="shared" si="50"/>
        <v/>
      </c>
      <c r="K276" s="325" t="str">
        <f>IF(E276="","",IFERROR(VLOOKUP(_xlfn.VALUETOTEXT(E276),vinolux[],6,FALSE),""))</f>
        <v/>
      </c>
      <c r="L276" s="324" t="str">
        <f>IFERROR(VLOOKUP(A276,ultimoPrezzoItalia[],5,FALSE),"")</f>
        <v/>
      </c>
      <c r="M276" s="304" t="str">
        <f t="shared" ca="1" si="51"/>
        <v/>
      </c>
      <c r="N276" s="340" t="str">
        <f t="shared" si="52"/>
        <v/>
      </c>
      <c r="O276" s="302" t="str">
        <f t="shared" si="53"/>
        <v/>
      </c>
      <c r="P276" s="303" t="str">
        <f>IFERROR(VLOOKUP(A276,inventarioGeko[],3,FALSE),"")</f>
        <v/>
      </c>
      <c r="Q276" s="304" t="str">
        <f t="shared" si="54"/>
        <v/>
      </c>
    </row>
    <row r="277" spans="1:17" x14ac:dyDescent="0.35">
      <c r="A277" s="257"/>
      <c r="B277" s="128"/>
      <c r="C277" s="159"/>
      <c r="D277" s="131"/>
      <c r="E277" s="273"/>
      <c r="F277" s="299" t="str">
        <f t="shared" ca="1" si="46"/>
        <v/>
      </c>
      <c r="G277" s="300" t="str">
        <f t="shared" si="47"/>
        <v/>
      </c>
      <c r="H277" s="301" t="str">
        <f t="shared" si="48"/>
        <v/>
      </c>
      <c r="I277" s="318" t="str">
        <f t="shared" si="49"/>
        <v/>
      </c>
      <c r="J277" s="324" t="str">
        <f t="shared" si="50"/>
        <v/>
      </c>
      <c r="K277" s="325" t="str">
        <f>IF(E277="","",IFERROR(VLOOKUP(_xlfn.VALUETOTEXT(E277),vinolux[],6,FALSE),""))</f>
        <v/>
      </c>
      <c r="L277" s="324" t="str">
        <f>IFERROR(VLOOKUP(A277,ultimoPrezzoItalia[],5,FALSE),"")</f>
        <v/>
      </c>
      <c r="M277" s="304" t="str">
        <f t="shared" ca="1" si="51"/>
        <v/>
      </c>
      <c r="N277" s="340" t="str">
        <f t="shared" si="52"/>
        <v/>
      </c>
      <c r="O277" s="302" t="str">
        <f t="shared" si="53"/>
        <v/>
      </c>
      <c r="P277" s="303" t="str">
        <f>IFERROR(VLOOKUP(A277,inventarioGeko[],3,FALSE),"")</f>
        <v/>
      </c>
      <c r="Q277" s="304" t="str">
        <f t="shared" si="54"/>
        <v/>
      </c>
    </row>
    <row r="278" spans="1:17" x14ac:dyDescent="0.35">
      <c r="A278" s="257"/>
      <c r="B278" s="128"/>
      <c r="C278" s="159"/>
      <c r="D278" s="131"/>
      <c r="E278" s="273"/>
      <c r="F278" s="299" t="str">
        <f t="shared" ca="1" si="46"/>
        <v/>
      </c>
      <c r="G278" s="300" t="str">
        <f t="shared" si="47"/>
        <v/>
      </c>
      <c r="H278" s="301" t="str">
        <f t="shared" si="48"/>
        <v/>
      </c>
      <c r="I278" s="318" t="str">
        <f t="shared" si="49"/>
        <v/>
      </c>
      <c r="J278" s="324" t="str">
        <f t="shared" si="50"/>
        <v/>
      </c>
      <c r="K278" s="325" t="str">
        <f>IF(E278="","",IFERROR(VLOOKUP(_xlfn.VALUETOTEXT(E278),vinolux[],6,FALSE),""))</f>
        <v/>
      </c>
      <c r="L278" s="324" t="str">
        <f>IFERROR(VLOOKUP(A278,ultimoPrezzoItalia[],5,FALSE),"")</f>
        <v/>
      </c>
      <c r="M278" s="304" t="str">
        <f t="shared" ca="1" si="51"/>
        <v/>
      </c>
      <c r="N278" s="340" t="str">
        <f t="shared" si="52"/>
        <v/>
      </c>
      <c r="O278" s="302" t="str">
        <f t="shared" si="53"/>
        <v/>
      </c>
      <c r="P278" s="303" t="str">
        <f>IFERROR(VLOOKUP(A278,inventarioGeko[],3,FALSE),"")</f>
        <v/>
      </c>
      <c r="Q278" s="304" t="str">
        <f t="shared" si="54"/>
        <v/>
      </c>
    </row>
    <row r="279" spans="1:17" x14ac:dyDescent="0.35">
      <c r="A279" s="257"/>
      <c r="B279" s="128"/>
      <c r="C279" s="159"/>
      <c r="D279" s="131"/>
      <c r="E279" s="273"/>
      <c r="F279" s="299" t="str">
        <f t="shared" ca="1" si="46"/>
        <v/>
      </c>
      <c r="G279" s="300" t="str">
        <f t="shared" si="47"/>
        <v/>
      </c>
      <c r="H279" s="301" t="str">
        <f t="shared" si="48"/>
        <v/>
      </c>
      <c r="I279" s="318" t="str">
        <f t="shared" si="49"/>
        <v/>
      </c>
      <c r="J279" s="324" t="str">
        <f t="shared" si="50"/>
        <v/>
      </c>
      <c r="K279" s="325" t="str">
        <f>IF(E279="","",IFERROR(VLOOKUP(_xlfn.VALUETOTEXT(E279),vinolux[],6,FALSE),""))</f>
        <v/>
      </c>
      <c r="L279" s="324" t="str">
        <f>IFERROR(VLOOKUP(A279,ultimoPrezzoItalia[],5,FALSE),"")</f>
        <v/>
      </c>
      <c r="M279" s="304" t="str">
        <f t="shared" ca="1" si="51"/>
        <v/>
      </c>
      <c r="N279" s="340" t="str">
        <f t="shared" si="52"/>
        <v/>
      </c>
      <c r="O279" s="302" t="str">
        <f t="shared" si="53"/>
        <v/>
      </c>
      <c r="P279" s="303" t="str">
        <f>IFERROR(VLOOKUP(A279,inventarioGeko[],3,FALSE),"")</f>
        <v/>
      </c>
      <c r="Q279" s="304" t="str">
        <f t="shared" si="54"/>
        <v/>
      </c>
    </row>
    <row r="280" spans="1:17" x14ac:dyDescent="0.35">
      <c r="A280" s="257"/>
      <c r="B280" s="128"/>
      <c r="C280" s="159"/>
      <c r="D280" s="131"/>
      <c r="E280" s="273"/>
      <c r="F280" s="299" t="str">
        <f t="shared" ca="1" si="46"/>
        <v/>
      </c>
      <c r="G280" s="300" t="str">
        <f t="shared" si="47"/>
        <v/>
      </c>
      <c r="H280" s="301" t="str">
        <f t="shared" si="48"/>
        <v/>
      </c>
      <c r="I280" s="318" t="str">
        <f t="shared" si="49"/>
        <v/>
      </c>
      <c r="J280" s="324" t="str">
        <f t="shared" si="50"/>
        <v/>
      </c>
      <c r="K280" s="325" t="str">
        <f>IF(E280="","",IFERROR(VLOOKUP(_xlfn.VALUETOTEXT(E280),vinolux[],6,FALSE),""))</f>
        <v/>
      </c>
      <c r="L280" s="324" t="str">
        <f>IFERROR(VLOOKUP(A280,ultimoPrezzoItalia[],5,FALSE),"")</f>
        <v/>
      </c>
      <c r="M280" s="304" t="str">
        <f t="shared" ca="1" si="51"/>
        <v/>
      </c>
      <c r="N280" s="340" t="str">
        <f t="shared" si="52"/>
        <v/>
      </c>
      <c r="O280" s="302" t="str">
        <f t="shared" si="53"/>
        <v/>
      </c>
      <c r="P280" s="303" t="str">
        <f>IFERROR(VLOOKUP(A280,inventarioGeko[],3,FALSE),"")</f>
        <v/>
      </c>
      <c r="Q280" s="304" t="str">
        <f t="shared" si="54"/>
        <v/>
      </c>
    </row>
    <row r="281" spans="1:17" x14ac:dyDescent="0.35">
      <c r="A281" s="257"/>
      <c r="B281" s="128"/>
      <c r="C281" s="159"/>
      <c r="D281" s="131"/>
      <c r="E281" s="273"/>
      <c r="F281" s="299" t="str">
        <f t="shared" ca="1" si="46"/>
        <v/>
      </c>
      <c r="G281" s="300" t="str">
        <f t="shared" si="47"/>
        <v/>
      </c>
      <c r="H281" s="301" t="str">
        <f t="shared" si="48"/>
        <v/>
      </c>
      <c r="I281" s="318" t="str">
        <f t="shared" si="49"/>
        <v/>
      </c>
      <c r="J281" s="324" t="str">
        <f t="shared" si="50"/>
        <v/>
      </c>
      <c r="K281" s="325" t="str">
        <f>IF(E281="","",IFERROR(VLOOKUP(_xlfn.VALUETOTEXT(E281),vinolux[],6,FALSE),""))</f>
        <v/>
      </c>
      <c r="L281" s="324" t="str">
        <f>IFERROR(VLOOKUP(A281,ultimoPrezzoItalia[],5,FALSE),"")</f>
        <v/>
      </c>
      <c r="M281" s="304" t="str">
        <f t="shared" ca="1" si="51"/>
        <v/>
      </c>
      <c r="N281" s="340" t="str">
        <f t="shared" si="52"/>
        <v/>
      </c>
      <c r="O281" s="302" t="str">
        <f t="shared" si="53"/>
        <v/>
      </c>
      <c r="P281" s="303" t="str">
        <f>IFERROR(VLOOKUP(A281,inventarioGeko[],3,FALSE),"")</f>
        <v/>
      </c>
      <c r="Q281" s="304" t="str">
        <f t="shared" si="54"/>
        <v/>
      </c>
    </row>
    <row r="282" spans="1:17" x14ac:dyDescent="0.35">
      <c r="A282" s="257"/>
      <c r="B282" s="128"/>
      <c r="C282" s="159"/>
      <c r="D282" s="131"/>
      <c r="E282" s="273"/>
      <c r="F282" s="299" t="str">
        <f t="shared" ca="1" si="46"/>
        <v/>
      </c>
      <c r="G282" s="300" t="str">
        <f t="shared" si="47"/>
        <v/>
      </c>
      <c r="H282" s="301" t="str">
        <f t="shared" si="48"/>
        <v/>
      </c>
      <c r="I282" s="318" t="str">
        <f t="shared" si="49"/>
        <v/>
      </c>
      <c r="J282" s="324" t="str">
        <f t="shared" si="50"/>
        <v/>
      </c>
      <c r="K282" s="325" t="str">
        <f>IF(E282="","",IFERROR(VLOOKUP(_xlfn.VALUETOTEXT(E282),vinolux[],6,FALSE),""))</f>
        <v/>
      </c>
      <c r="L282" s="324" t="str">
        <f>IFERROR(VLOOKUP(A282,ultimoPrezzoItalia[],5,FALSE),"")</f>
        <v/>
      </c>
      <c r="M282" s="304" t="str">
        <f t="shared" ca="1" si="51"/>
        <v/>
      </c>
      <c r="N282" s="340" t="str">
        <f t="shared" si="52"/>
        <v/>
      </c>
      <c r="O282" s="302" t="str">
        <f t="shared" si="53"/>
        <v/>
      </c>
      <c r="P282" s="303" t="str">
        <f>IFERROR(VLOOKUP(A282,inventarioGeko[],3,FALSE),"")</f>
        <v/>
      </c>
      <c r="Q282" s="304" t="str">
        <f t="shared" si="54"/>
        <v/>
      </c>
    </row>
    <row r="283" spans="1:17" x14ac:dyDescent="0.35">
      <c r="A283" s="257"/>
      <c r="B283" s="128"/>
      <c r="C283" s="159"/>
      <c r="D283" s="131"/>
      <c r="E283" s="273"/>
      <c r="F283" s="299" t="str">
        <f t="shared" ca="1" si="46"/>
        <v/>
      </c>
      <c r="G283" s="300" t="str">
        <f t="shared" si="47"/>
        <v/>
      </c>
      <c r="H283" s="301" t="str">
        <f t="shared" si="48"/>
        <v/>
      </c>
      <c r="I283" s="318" t="str">
        <f t="shared" si="49"/>
        <v/>
      </c>
      <c r="J283" s="324" t="str">
        <f t="shared" si="50"/>
        <v/>
      </c>
      <c r="K283" s="325" t="str">
        <f>IF(E283="","",IFERROR(VLOOKUP(_xlfn.VALUETOTEXT(E283),vinolux[],6,FALSE),""))</f>
        <v/>
      </c>
      <c r="L283" s="324" t="str">
        <f>IFERROR(VLOOKUP(A283,ultimoPrezzoItalia[],5,FALSE),"")</f>
        <v/>
      </c>
      <c r="M283" s="304" t="str">
        <f t="shared" ca="1" si="51"/>
        <v/>
      </c>
      <c r="N283" s="340" t="str">
        <f t="shared" si="52"/>
        <v/>
      </c>
      <c r="O283" s="302" t="str">
        <f t="shared" si="53"/>
        <v/>
      </c>
      <c r="P283" s="303" t="str">
        <f>IFERROR(VLOOKUP(A283,inventarioGeko[],3,FALSE),"")</f>
        <v/>
      </c>
      <c r="Q283" s="304" t="str">
        <f t="shared" si="54"/>
        <v/>
      </c>
    </row>
    <row r="284" spans="1:17" x14ac:dyDescent="0.35">
      <c r="A284" s="257"/>
      <c r="B284" s="128"/>
      <c r="C284" s="159"/>
      <c r="D284" s="131"/>
      <c r="E284" s="273"/>
      <c r="F284" s="299" t="str">
        <f t="shared" ca="1" si="46"/>
        <v/>
      </c>
      <c r="G284" s="300" t="str">
        <f t="shared" si="47"/>
        <v/>
      </c>
      <c r="H284" s="301" t="str">
        <f t="shared" si="48"/>
        <v/>
      </c>
      <c r="I284" s="318" t="str">
        <f t="shared" si="49"/>
        <v/>
      </c>
      <c r="J284" s="324" t="str">
        <f t="shared" si="50"/>
        <v/>
      </c>
      <c r="K284" s="325" t="str">
        <f>IF(E284="","",IFERROR(VLOOKUP(_xlfn.VALUETOTEXT(E284),vinolux[],6,FALSE),""))</f>
        <v/>
      </c>
      <c r="L284" s="324" t="str">
        <f>IFERROR(VLOOKUP(A284,ultimoPrezzoItalia[],5,FALSE),"")</f>
        <v/>
      </c>
      <c r="M284" s="304" t="str">
        <f t="shared" ca="1" si="51"/>
        <v/>
      </c>
      <c r="N284" s="340" t="str">
        <f t="shared" si="52"/>
        <v/>
      </c>
      <c r="O284" s="302" t="str">
        <f t="shared" si="53"/>
        <v/>
      </c>
      <c r="P284" s="303" t="str">
        <f>IFERROR(VLOOKUP(A284,inventarioGeko[],3,FALSE),"")</f>
        <v/>
      </c>
      <c r="Q284" s="304" t="str">
        <f t="shared" si="54"/>
        <v/>
      </c>
    </row>
    <row r="285" spans="1:17" x14ac:dyDescent="0.35">
      <c r="A285" s="257"/>
      <c r="B285" s="128"/>
      <c r="C285" s="159"/>
      <c r="D285" s="131"/>
      <c r="E285" s="273"/>
      <c r="F285" s="299" t="str">
        <f t="shared" ca="1" si="46"/>
        <v/>
      </c>
      <c r="G285" s="300" t="str">
        <f t="shared" si="47"/>
        <v/>
      </c>
      <c r="H285" s="301" t="str">
        <f t="shared" si="48"/>
        <v/>
      </c>
      <c r="I285" s="318" t="str">
        <f t="shared" si="49"/>
        <v/>
      </c>
      <c r="J285" s="324" t="str">
        <f t="shared" si="50"/>
        <v/>
      </c>
      <c r="K285" s="325" t="str">
        <f>IF(E285="","",IFERROR(VLOOKUP(_xlfn.VALUETOTEXT(E285),vinolux[],6,FALSE),""))</f>
        <v/>
      </c>
      <c r="L285" s="324" t="str">
        <f>IFERROR(VLOOKUP(A285,ultimoPrezzoItalia[],5,FALSE),"")</f>
        <v/>
      </c>
      <c r="M285" s="304" t="str">
        <f t="shared" ca="1" si="51"/>
        <v/>
      </c>
      <c r="N285" s="340" t="str">
        <f t="shared" si="52"/>
        <v/>
      </c>
      <c r="O285" s="302" t="str">
        <f t="shared" si="53"/>
        <v/>
      </c>
      <c r="P285" s="303" t="str">
        <f>IFERROR(VLOOKUP(A285,inventarioGeko[],3,FALSE),"")</f>
        <v/>
      </c>
      <c r="Q285" s="304" t="str">
        <f t="shared" si="54"/>
        <v/>
      </c>
    </row>
    <row r="286" spans="1:17" x14ac:dyDescent="0.35">
      <c r="A286" s="257"/>
      <c r="B286" s="128"/>
      <c r="C286" s="159"/>
      <c r="D286" s="131"/>
      <c r="E286" s="273"/>
      <c r="F286" s="299" t="str">
        <f t="shared" ca="1" si="46"/>
        <v/>
      </c>
      <c r="G286" s="300" t="str">
        <f t="shared" si="47"/>
        <v/>
      </c>
      <c r="H286" s="301" t="str">
        <f t="shared" si="48"/>
        <v/>
      </c>
      <c r="I286" s="318" t="str">
        <f t="shared" si="49"/>
        <v/>
      </c>
      <c r="J286" s="324" t="str">
        <f t="shared" si="50"/>
        <v/>
      </c>
      <c r="K286" s="325" t="str">
        <f>IF(E286="","",IFERROR(VLOOKUP(_xlfn.VALUETOTEXT(E286),vinolux[],6,FALSE),""))</f>
        <v/>
      </c>
      <c r="L286" s="324" t="str">
        <f>IFERROR(VLOOKUP(A286,ultimoPrezzoItalia[],5,FALSE),"")</f>
        <v/>
      </c>
      <c r="M286" s="304" t="str">
        <f t="shared" ca="1" si="51"/>
        <v/>
      </c>
      <c r="N286" s="340" t="str">
        <f t="shared" si="52"/>
        <v/>
      </c>
      <c r="O286" s="302" t="str">
        <f t="shared" si="53"/>
        <v/>
      </c>
      <c r="P286" s="303" t="str">
        <f>IFERROR(VLOOKUP(A286,inventarioGeko[],3,FALSE),"")</f>
        <v/>
      </c>
      <c r="Q286" s="304" t="str">
        <f t="shared" si="54"/>
        <v/>
      </c>
    </row>
    <row r="287" spans="1:17" x14ac:dyDescent="0.35">
      <c r="A287" s="257"/>
      <c r="B287" s="128"/>
      <c r="C287" s="159"/>
      <c r="D287" s="131"/>
      <c r="E287" s="273"/>
      <c r="F287" s="299" t="str">
        <f t="shared" ca="1" si="46"/>
        <v/>
      </c>
      <c r="G287" s="300" t="str">
        <f t="shared" si="47"/>
        <v/>
      </c>
      <c r="H287" s="301" t="str">
        <f t="shared" si="48"/>
        <v/>
      </c>
      <c r="I287" s="318" t="str">
        <f t="shared" si="49"/>
        <v/>
      </c>
      <c r="J287" s="324" t="str">
        <f t="shared" si="50"/>
        <v/>
      </c>
      <c r="K287" s="325" t="str">
        <f>IF(E287="","",IFERROR(VLOOKUP(_xlfn.VALUETOTEXT(E287),vinolux[],6,FALSE),""))</f>
        <v/>
      </c>
      <c r="L287" s="324" t="str">
        <f>IFERROR(VLOOKUP(A287,ultimoPrezzoItalia[],5,FALSE),"")</f>
        <v/>
      </c>
      <c r="M287" s="304" t="str">
        <f t="shared" ca="1" si="51"/>
        <v/>
      </c>
      <c r="N287" s="340" t="str">
        <f t="shared" si="52"/>
        <v/>
      </c>
      <c r="O287" s="302" t="str">
        <f t="shared" si="53"/>
        <v/>
      </c>
      <c r="P287" s="303" t="str">
        <f>IFERROR(VLOOKUP(A287,inventarioGeko[],3,FALSE),"")</f>
        <v/>
      </c>
      <c r="Q287" s="304" t="str">
        <f t="shared" si="54"/>
        <v/>
      </c>
    </row>
    <row r="288" spans="1:17" x14ac:dyDescent="0.35">
      <c r="A288" s="257"/>
      <c r="B288" s="128"/>
      <c r="C288" s="159"/>
      <c r="D288" s="131"/>
      <c r="E288" s="273"/>
      <c r="F288" s="299" t="str">
        <f t="shared" ca="1" si="46"/>
        <v/>
      </c>
      <c r="G288" s="300" t="str">
        <f t="shared" si="47"/>
        <v/>
      </c>
      <c r="H288" s="301" t="str">
        <f t="shared" si="48"/>
        <v/>
      </c>
      <c r="I288" s="318" t="str">
        <f t="shared" si="49"/>
        <v/>
      </c>
      <c r="J288" s="324" t="str">
        <f t="shared" si="50"/>
        <v/>
      </c>
      <c r="K288" s="325" t="str">
        <f>IF(E288="","",IFERROR(VLOOKUP(_xlfn.VALUETOTEXT(E288),vinolux[],6,FALSE),""))</f>
        <v/>
      </c>
      <c r="L288" s="324" t="str">
        <f>IFERROR(VLOOKUP(A288,ultimoPrezzoItalia[],5,FALSE),"")</f>
        <v/>
      </c>
      <c r="M288" s="304" t="str">
        <f t="shared" ca="1" si="51"/>
        <v/>
      </c>
      <c r="N288" s="340" t="str">
        <f t="shared" si="52"/>
        <v/>
      </c>
      <c r="O288" s="302" t="str">
        <f t="shared" si="53"/>
        <v/>
      </c>
      <c r="P288" s="303" t="str">
        <f>IFERROR(VLOOKUP(A288,inventarioGeko[],3,FALSE),"")</f>
        <v/>
      </c>
      <c r="Q288" s="304" t="str">
        <f t="shared" si="54"/>
        <v/>
      </c>
    </row>
    <row r="289" spans="1:17" x14ac:dyDescent="0.35">
      <c r="A289" s="257"/>
      <c r="B289" s="128"/>
      <c r="C289" s="159"/>
      <c r="D289" s="131"/>
      <c r="E289" s="273"/>
      <c r="F289" s="299" t="str">
        <f t="shared" ca="1" si="46"/>
        <v/>
      </c>
      <c r="G289" s="300" t="str">
        <f t="shared" si="47"/>
        <v/>
      </c>
      <c r="H289" s="301" t="str">
        <f t="shared" si="48"/>
        <v/>
      </c>
      <c r="I289" s="318" t="str">
        <f t="shared" si="49"/>
        <v/>
      </c>
      <c r="J289" s="324" t="str">
        <f t="shared" si="50"/>
        <v/>
      </c>
      <c r="K289" s="325" t="str">
        <f>IF(E289="","",IFERROR(VLOOKUP(_xlfn.VALUETOTEXT(E289),vinolux[],6,FALSE),""))</f>
        <v/>
      </c>
      <c r="L289" s="324" t="str">
        <f>IFERROR(VLOOKUP(A289,ultimoPrezzoItalia[],5,FALSE),"")</f>
        <v/>
      </c>
      <c r="M289" s="304" t="str">
        <f t="shared" ca="1" si="51"/>
        <v/>
      </c>
      <c r="N289" s="340" t="str">
        <f t="shared" si="52"/>
        <v/>
      </c>
      <c r="O289" s="302" t="str">
        <f t="shared" si="53"/>
        <v/>
      </c>
      <c r="P289" s="303" t="str">
        <f>IFERROR(VLOOKUP(A289,inventarioGeko[],3,FALSE),"")</f>
        <v/>
      </c>
      <c r="Q289" s="304" t="str">
        <f t="shared" si="54"/>
        <v/>
      </c>
    </row>
    <row r="290" spans="1:17" x14ac:dyDescent="0.35">
      <c r="A290" s="257"/>
      <c r="B290" s="128"/>
      <c r="C290" s="159"/>
      <c r="D290" s="131"/>
      <c r="E290" s="273"/>
      <c r="F290" s="299" t="str">
        <f t="shared" ca="1" si="46"/>
        <v/>
      </c>
      <c r="G290" s="300" t="str">
        <f t="shared" si="47"/>
        <v/>
      </c>
      <c r="H290" s="301" t="str">
        <f t="shared" si="48"/>
        <v/>
      </c>
      <c r="I290" s="318" t="str">
        <f t="shared" si="49"/>
        <v/>
      </c>
      <c r="J290" s="324" t="str">
        <f t="shared" si="50"/>
        <v/>
      </c>
      <c r="K290" s="325" t="str">
        <f>IF(E290="","",IFERROR(VLOOKUP(_xlfn.VALUETOTEXT(E290),vinolux[],6,FALSE),""))</f>
        <v/>
      </c>
      <c r="L290" s="324" t="str">
        <f>IFERROR(VLOOKUP(A290,ultimoPrezzoItalia[],5,FALSE),"")</f>
        <v/>
      </c>
      <c r="M290" s="304" t="str">
        <f t="shared" ca="1" si="51"/>
        <v/>
      </c>
      <c r="N290" s="340" t="str">
        <f t="shared" si="52"/>
        <v/>
      </c>
      <c r="O290" s="302" t="str">
        <f t="shared" si="53"/>
        <v/>
      </c>
      <c r="P290" s="303" t="str">
        <f>IFERROR(VLOOKUP(A290,inventarioGeko[],3,FALSE),"")</f>
        <v/>
      </c>
      <c r="Q290" s="304" t="str">
        <f t="shared" si="54"/>
        <v/>
      </c>
    </row>
    <row r="291" spans="1:17" x14ac:dyDescent="0.35">
      <c r="A291" s="257"/>
      <c r="B291" s="128"/>
      <c r="C291" s="159"/>
      <c r="D291" s="131"/>
      <c r="E291" s="273"/>
      <c r="F291" s="299" t="str">
        <f t="shared" ca="1" si="46"/>
        <v/>
      </c>
      <c r="G291" s="300" t="str">
        <f t="shared" si="47"/>
        <v/>
      </c>
      <c r="H291" s="301" t="str">
        <f t="shared" si="48"/>
        <v/>
      </c>
      <c r="I291" s="318" t="str">
        <f t="shared" si="49"/>
        <v/>
      </c>
      <c r="J291" s="324" t="str">
        <f t="shared" si="50"/>
        <v/>
      </c>
      <c r="K291" s="325" t="str">
        <f>IF(E291="","",IFERROR(VLOOKUP(_xlfn.VALUETOTEXT(E291),vinolux[],6,FALSE),""))</f>
        <v/>
      </c>
      <c r="L291" s="324" t="str">
        <f>IFERROR(VLOOKUP(A291,ultimoPrezzoItalia[],5,FALSE),"")</f>
        <v/>
      </c>
      <c r="M291" s="304" t="str">
        <f t="shared" ca="1" si="51"/>
        <v/>
      </c>
      <c r="N291" s="340" t="str">
        <f t="shared" si="52"/>
        <v/>
      </c>
      <c r="O291" s="302" t="str">
        <f t="shared" si="53"/>
        <v/>
      </c>
      <c r="P291" s="303" t="str">
        <f>IFERROR(VLOOKUP(A291,inventarioGeko[],3,FALSE),"")</f>
        <v/>
      </c>
      <c r="Q291" s="304" t="str">
        <f t="shared" si="54"/>
        <v/>
      </c>
    </row>
    <row r="292" spans="1:17" x14ac:dyDescent="0.35">
      <c r="A292" s="257"/>
      <c r="B292" s="128"/>
      <c r="C292" s="159"/>
      <c r="D292" s="131"/>
      <c r="E292" s="273"/>
      <c r="F292" s="299" t="str">
        <f t="shared" ca="1" si="46"/>
        <v/>
      </c>
      <c r="G292" s="300" t="str">
        <f t="shared" si="47"/>
        <v/>
      </c>
      <c r="H292" s="301" t="str">
        <f t="shared" si="48"/>
        <v/>
      </c>
      <c r="I292" s="318" t="str">
        <f t="shared" si="49"/>
        <v/>
      </c>
      <c r="J292" s="324" t="str">
        <f t="shared" si="50"/>
        <v/>
      </c>
      <c r="K292" s="325" t="str">
        <f>IF(E292="","",IFERROR(VLOOKUP(_xlfn.VALUETOTEXT(E292),vinolux[],6,FALSE),""))</f>
        <v/>
      </c>
      <c r="L292" s="324" t="str">
        <f>IFERROR(VLOOKUP(A292,ultimoPrezzoItalia[],5,FALSE),"")</f>
        <v/>
      </c>
      <c r="M292" s="304" t="str">
        <f t="shared" ca="1" si="51"/>
        <v/>
      </c>
      <c r="N292" s="340" t="str">
        <f t="shared" si="52"/>
        <v/>
      </c>
      <c r="O292" s="302" t="str">
        <f t="shared" si="53"/>
        <v/>
      </c>
      <c r="P292" s="303" t="str">
        <f>IFERROR(VLOOKUP(A292,inventarioGeko[],3,FALSE),"")</f>
        <v/>
      </c>
      <c r="Q292" s="304" t="str">
        <f t="shared" si="54"/>
        <v/>
      </c>
    </row>
    <row r="293" spans="1:17" x14ac:dyDescent="0.35">
      <c r="A293" s="257"/>
      <c r="B293" s="128"/>
      <c r="C293" s="159"/>
      <c r="D293" s="131"/>
      <c r="E293" s="273"/>
      <c r="F293" s="299" t="str">
        <f t="shared" ca="1" si="46"/>
        <v/>
      </c>
      <c r="G293" s="300" t="str">
        <f t="shared" si="47"/>
        <v/>
      </c>
      <c r="H293" s="301" t="str">
        <f t="shared" si="48"/>
        <v/>
      </c>
      <c r="I293" s="318" t="str">
        <f t="shared" si="49"/>
        <v/>
      </c>
      <c r="J293" s="324" t="str">
        <f t="shared" si="50"/>
        <v/>
      </c>
      <c r="K293" s="325" t="str">
        <f>IF(E293="","",IFERROR(VLOOKUP(_xlfn.VALUETOTEXT(E293),vinolux[],6,FALSE),""))</f>
        <v/>
      </c>
      <c r="L293" s="324" t="str">
        <f>IFERROR(VLOOKUP(A293,ultimoPrezzoItalia[],5,FALSE),"")</f>
        <v/>
      </c>
      <c r="M293" s="304" t="str">
        <f t="shared" ca="1" si="51"/>
        <v/>
      </c>
      <c r="N293" s="340" t="str">
        <f t="shared" si="52"/>
        <v/>
      </c>
      <c r="O293" s="302" t="str">
        <f t="shared" si="53"/>
        <v/>
      </c>
      <c r="P293" s="303" t="str">
        <f>IFERROR(VLOOKUP(A293,inventarioGeko[],3,FALSE),"")</f>
        <v/>
      </c>
      <c r="Q293" s="304" t="str">
        <f t="shared" si="54"/>
        <v/>
      </c>
    </row>
    <row r="294" spans="1:17" x14ac:dyDescent="0.35">
      <c r="A294" s="257"/>
      <c r="B294" s="128"/>
      <c r="C294" s="159"/>
      <c r="D294" s="131"/>
      <c r="E294" s="273"/>
      <c r="F294" s="299" t="str">
        <f t="shared" ca="1" si="46"/>
        <v/>
      </c>
      <c r="G294" s="300" t="str">
        <f t="shared" si="47"/>
        <v/>
      </c>
      <c r="H294" s="301" t="str">
        <f t="shared" si="48"/>
        <v/>
      </c>
      <c r="I294" s="318" t="str">
        <f t="shared" si="49"/>
        <v/>
      </c>
      <c r="J294" s="324" t="str">
        <f t="shared" si="50"/>
        <v/>
      </c>
      <c r="K294" s="325" t="str">
        <f>IF(E294="","",IFERROR(VLOOKUP(_xlfn.VALUETOTEXT(E294),vinolux[],6,FALSE),""))</f>
        <v/>
      </c>
      <c r="L294" s="324" t="str">
        <f>IFERROR(VLOOKUP(A294,ultimoPrezzoItalia[],5,FALSE),"")</f>
        <v/>
      </c>
      <c r="M294" s="304" t="str">
        <f t="shared" ca="1" si="51"/>
        <v/>
      </c>
      <c r="N294" s="340" t="str">
        <f t="shared" si="52"/>
        <v/>
      </c>
      <c r="O294" s="302" t="str">
        <f t="shared" si="53"/>
        <v/>
      </c>
      <c r="P294" s="303" t="str">
        <f>IFERROR(VLOOKUP(A294,inventarioGeko[],3,FALSE),"")</f>
        <v/>
      </c>
      <c r="Q294" s="304" t="str">
        <f t="shared" si="54"/>
        <v/>
      </c>
    </row>
    <row r="295" spans="1:17" x14ac:dyDescent="0.35">
      <c r="A295" s="257"/>
      <c r="B295" s="128"/>
      <c r="C295" s="159"/>
      <c r="D295" s="131"/>
      <c r="E295" s="273"/>
      <c r="F295" s="299" t="str">
        <f t="shared" ca="1" si="46"/>
        <v/>
      </c>
      <c r="G295" s="300" t="str">
        <f t="shared" si="47"/>
        <v/>
      </c>
      <c r="H295" s="301" t="str">
        <f t="shared" si="48"/>
        <v/>
      </c>
      <c r="I295" s="318" t="str">
        <f t="shared" si="49"/>
        <v/>
      </c>
      <c r="J295" s="324" t="str">
        <f t="shared" si="50"/>
        <v/>
      </c>
      <c r="K295" s="325" t="str">
        <f>IF(E295="","",IFERROR(VLOOKUP(_xlfn.VALUETOTEXT(E295),vinolux[],6,FALSE),""))</f>
        <v/>
      </c>
      <c r="L295" s="324" t="str">
        <f>IFERROR(VLOOKUP(A295,ultimoPrezzoItalia[],5,FALSE),"")</f>
        <v/>
      </c>
      <c r="M295" s="304" t="str">
        <f t="shared" ca="1" si="51"/>
        <v/>
      </c>
      <c r="N295" s="340" t="str">
        <f t="shared" si="52"/>
        <v/>
      </c>
      <c r="O295" s="302" t="str">
        <f t="shared" si="53"/>
        <v/>
      </c>
      <c r="P295" s="303" t="str">
        <f>IFERROR(VLOOKUP(A295,inventarioGeko[],3,FALSE),"")</f>
        <v/>
      </c>
      <c r="Q295" s="304" t="str">
        <f t="shared" si="54"/>
        <v/>
      </c>
    </row>
    <row r="296" spans="1:17" x14ac:dyDescent="0.35">
      <c r="A296" s="257"/>
      <c r="B296" s="128"/>
      <c r="C296" s="159"/>
      <c r="D296" s="131"/>
      <c r="E296" s="273"/>
      <c r="F296" s="299" t="str">
        <f t="shared" ca="1" si="46"/>
        <v/>
      </c>
      <c r="G296" s="300" t="str">
        <f t="shared" si="47"/>
        <v/>
      </c>
      <c r="H296" s="301" t="str">
        <f t="shared" si="48"/>
        <v/>
      </c>
      <c r="I296" s="318" t="str">
        <f t="shared" si="49"/>
        <v/>
      </c>
      <c r="J296" s="324" t="str">
        <f t="shared" si="50"/>
        <v/>
      </c>
      <c r="K296" s="325" t="str">
        <f>IF(E296="","",IFERROR(VLOOKUP(_xlfn.VALUETOTEXT(E296),vinolux[],6,FALSE),""))</f>
        <v/>
      </c>
      <c r="L296" s="324" t="str">
        <f>IFERROR(VLOOKUP(A296,ultimoPrezzoItalia[],5,FALSE),"")</f>
        <v/>
      </c>
      <c r="M296" s="304" t="str">
        <f t="shared" ca="1" si="51"/>
        <v/>
      </c>
      <c r="N296" s="340" t="str">
        <f t="shared" si="52"/>
        <v/>
      </c>
      <c r="O296" s="302" t="str">
        <f t="shared" si="53"/>
        <v/>
      </c>
      <c r="P296" s="303" t="str">
        <f>IFERROR(VLOOKUP(A296,inventarioGeko[],3,FALSE),"")</f>
        <v/>
      </c>
      <c r="Q296" s="304" t="str">
        <f t="shared" si="54"/>
        <v/>
      </c>
    </row>
    <row r="297" spans="1:17" x14ac:dyDescent="0.35">
      <c r="A297" s="257"/>
      <c r="B297" s="128"/>
      <c r="C297" s="159"/>
      <c r="D297" s="131"/>
      <c r="E297" s="273"/>
      <c r="F297" s="299" t="str">
        <f t="shared" ca="1" si="46"/>
        <v/>
      </c>
      <c r="G297" s="300" t="str">
        <f t="shared" si="47"/>
        <v/>
      </c>
      <c r="H297" s="301" t="str">
        <f t="shared" si="48"/>
        <v/>
      </c>
      <c r="I297" s="318" t="str">
        <f t="shared" si="49"/>
        <v/>
      </c>
      <c r="J297" s="324" t="str">
        <f t="shared" si="50"/>
        <v/>
      </c>
      <c r="K297" s="325" t="str">
        <f>IF(E297="","",IFERROR(VLOOKUP(_xlfn.VALUETOTEXT(E297),vinolux[],6,FALSE),""))</f>
        <v/>
      </c>
      <c r="L297" s="324" t="str">
        <f>IFERROR(VLOOKUP(A297,ultimoPrezzoItalia[],5,FALSE),"")</f>
        <v/>
      </c>
      <c r="M297" s="304" t="str">
        <f t="shared" ca="1" si="51"/>
        <v/>
      </c>
      <c r="N297" s="340" t="str">
        <f t="shared" si="52"/>
        <v/>
      </c>
      <c r="O297" s="302" t="str">
        <f t="shared" si="53"/>
        <v/>
      </c>
      <c r="P297" s="303" t="str">
        <f>IFERROR(VLOOKUP(A297,inventarioGeko[],3,FALSE),"")</f>
        <v/>
      </c>
      <c r="Q297" s="304" t="str">
        <f t="shared" si="54"/>
        <v/>
      </c>
    </row>
    <row r="298" spans="1:17" x14ac:dyDescent="0.35">
      <c r="A298" s="257"/>
      <c r="B298" s="128"/>
      <c r="C298" s="159"/>
      <c r="D298" s="131"/>
      <c r="E298" s="273"/>
      <c r="F298" s="299" t="str">
        <f t="shared" ca="1" si="46"/>
        <v/>
      </c>
      <c r="G298" s="300" t="str">
        <f t="shared" si="47"/>
        <v/>
      </c>
      <c r="H298" s="301" t="str">
        <f t="shared" si="48"/>
        <v/>
      </c>
      <c r="I298" s="318" t="str">
        <f t="shared" si="49"/>
        <v/>
      </c>
      <c r="J298" s="324" t="str">
        <f t="shared" si="50"/>
        <v/>
      </c>
      <c r="K298" s="325" t="str">
        <f>IF(E298="","",IFERROR(VLOOKUP(_xlfn.VALUETOTEXT(E298),vinolux[],6,FALSE),""))</f>
        <v/>
      </c>
      <c r="L298" s="324" t="str">
        <f>IFERROR(VLOOKUP(A298,ultimoPrezzoItalia[],5,FALSE),"")</f>
        <v/>
      </c>
      <c r="M298" s="304" t="str">
        <f t="shared" ca="1" si="51"/>
        <v/>
      </c>
      <c r="N298" s="340" t="str">
        <f t="shared" si="52"/>
        <v/>
      </c>
      <c r="O298" s="302" t="str">
        <f t="shared" si="53"/>
        <v/>
      </c>
      <c r="P298" s="303" t="str">
        <f>IFERROR(VLOOKUP(A298,inventarioGeko[],3,FALSE),"")</f>
        <v/>
      </c>
      <c r="Q298" s="304" t="str">
        <f t="shared" si="54"/>
        <v/>
      </c>
    </row>
    <row r="299" spans="1:17" x14ac:dyDescent="0.35">
      <c r="A299" s="257"/>
      <c r="B299" s="128"/>
      <c r="C299" s="159"/>
      <c r="D299" s="131"/>
      <c r="E299" s="273"/>
      <c r="F299" s="299" t="str">
        <f t="shared" ca="1" si="46"/>
        <v/>
      </c>
      <c r="G299" s="300" t="str">
        <f t="shared" si="47"/>
        <v/>
      </c>
      <c r="H299" s="301" t="str">
        <f t="shared" si="48"/>
        <v/>
      </c>
      <c r="I299" s="318" t="str">
        <f t="shared" si="49"/>
        <v/>
      </c>
      <c r="J299" s="324" t="str">
        <f t="shared" si="50"/>
        <v/>
      </c>
      <c r="K299" s="325" t="str">
        <f>IF(E299="","",IFERROR(VLOOKUP(_xlfn.VALUETOTEXT(E299),vinolux[],6,FALSE),""))</f>
        <v/>
      </c>
      <c r="L299" s="324" t="str">
        <f>IFERROR(VLOOKUP(A299,ultimoPrezzoItalia[],5,FALSE),"")</f>
        <v/>
      </c>
      <c r="M299" s="304" t="str">
        <f t="shared" ca="1" si="51"/>
        <v/>
      </c>
      <c r="N299" s="340" t="str">
        <f t="shared" si="52"/>
        <v/>
      </c>
      <c r="O299" s="302" t="str">
        <f t="shared" si="53"/>
        <v/>
      </c>
      <c r="P299" s="303" t="str">
        <f>IFERROR(VLOOKUP(A299,inventarioGeko[],3,FALSE),"")</f>
        <v/>
      </c>
      <c r="Q299" s="304" t="str">
        <f t="shared" si="54"/>
        <v/>
      </c>
    </row>
    <row r="300" spans="1:17" x14ac:dyDescent="0.35">
      <c r="A300" s="257"/>
      <c r="B300" s="128"/>
      <c r="C300" s="159"/>
      <c r="D300" s="131"/>
      <c r="E300" s="273"/>
      <c r="F300" s="299" t="str">
        <f t="shared" ca="1" si="46"/>
        <v/>
      </c>
      <c r="G300" s="300" t="str">
        <f t="shared" si="47"/>
        <v/>
      </c>
      <c r="H300" s="301" t="str">
        <f t="shared" si="48"/>
        <v/>
      </c>
      <c r="I300" s="318" t="str">
        <f t="shared" si="49"/>
        <v/>
      </c>
      <c r="J300" s="324" t="str">
        <f t="shared" si="50"/>
        <v/>
      </c>
      <c r="K300" s="325" t="str">
        <f>IF(E300="","",IFERROR(VLOOKUP(_xlfn.VALUETOTEXT(E300),vinolux[],6,FALSE),""))</f>
        <v/>
      </c>
      <c r="L300" s="324" t="str">
        <f>IFERROR(VLOOKUP(A300,ultimoPrezzoItalia[],5,FALSE),"")</f>
        <v/>
      </c>
      <c r="M300" s="304" t="str">
        <f t="shared" ca="1" si="51"/>
        <v/>
      </c>
      <c r="N300" s="340" t="str">
        <f t="shared" si="52"/>
        <v/>
      </c>
      <c r="O300" s="302" t="str">
        <f t="shared" si="53"/>
        <v/>
      </c>
      <c r="P300" s="303" t="str">
        <f>IFERROR(VLOOKUP(A300,inventarioGeko[],3,FALSE),"")</f>
        <v/>
      </c>
      <c r="Q300" s="304" t="str">
        <f t="shared" si="54"/>
        <v/>
      </c>
    </row>
    <row r="301" spans="1:17" x14ac:dyDescent="0.35">
      <c r="A301" s="257"/>
      <c r="B301" s="128"/>
      <c r="C301" s="159"/>
      <c r="D301" s="131"/>
      <c r="E301" s="273"/>
      <c r="F301" s="299" t="str">
        <f t="shared" ca="1" si="46"/>
        <v/>
      </c>
      <c r="G301" s="300" t="str">
        <f t="shared" si="47"/>
        <v/>
      </c>
      <c r="H301" s="301" t="str">
        <f t="shared" si="48"/>
        <v/>
      </c>
      <c r="I301" s="318" t="str">
        <f t="shared" si="49"/>
        <v/>
      </c>
      <c r="J301" s="324" t="str">
        <f t="shared" si="50"/>
        <v/>
      </c>
      <c r="K301" s="325" t="str">
        <f>IF(E301="","",IFERROR(VLOOKUP(_xlfn.VALUETOTEXT(E301),vinolux[],6,FALSE),""))</f>
        <v/>
      </c>
      <c r="L301" s="324" t="str">
        <f>IFERROR(VLOOKUP(A301,ultimoPrezzoItalia[],5,FALSE),"")</f>
        <v/>
      </c>
      <c r="M301" s="304" t="str">
        <f t="shared" ca="1" si="51"/>
        <v/>
      </c>
      <c r="N301" s="340" t="str">
        <f t="shared" si="52"/>
        <v/>
      </c>
      <c r="O301" s="302" t="str">
        <f t="shared" si="53"/>
        <v/>
      </c>
      <c r="P301" s="303" t="str">
        <f>IFERROR(VLOOKUP(A301,inventarioGeko[],3,FALSE),"")</f>
        <v/>
      </c>
      <c r="Q301" s="304" t="str">
        <f t="shared" si="54"/>
        <v/>
      </c>
    </row>
    <row r="302" spans="1:17" x14ac:dyDescent="0.35">
      <c r="A302" s="257"/>
      <c r="B302" s="128"/>
      <c r="C302" s="159"/>
      <c r="D302" s="131"/>
      <c r="E302" s="273"/>
      <c r="F302" s="299" t="str">
        <f t="shared" ca="1" si="46"/>
        <v/>
      </c>
      <c r="G302" s="300" t="str">
        <f t="shared" si="47"/>
        <v/>
      </c>
      <c r="H302" s="301" t="str">
        <f t="shared" si="48"/>
        <v/>
      </c>
      <c r="I302" s="318" t="str">
        <f t="shared" si="49"/>
        <v/>
      </c>
      <c r="J302" s="324" t="str">
        <f t="shared" si="50"/>
        <v/>
      </c>
      <c r="K302" s="325" t="str">
        <f>IF(E302="","",IFERROR(VLOOKUP(_xlfn.VALUETOTEXT(E302),vinolux[],6,FALSE),""))</f>
        <v/>
      </c>
      <c r="L302" s="324" t="str">
        <f>IFERROR(VLOOKUP(A302,ultimoPrezzoItalia[],5,FALSE),"")</f>
        <v/>
      </c>
      <c r="M302" s="304" t="str">
        <f t="shared" ca="1" si="51"/>
        <v/>
      </c>
      <c r="N302" s="340" t="str">
        <f t="shared" si="52"/>
        <v/>
      </c>
      <c r="O302" s="302" t="str">
        <f t="shared" si="53"/>
        <v/>
      </c>
      <c r="P302" s="303" t="str">
        <f>IFERROR(VLOOKUP(A302,inventarioGeko[],3,FALSE),"")</f>
        <v/>
      </c>
      <c r="Q302" s="304" t="str">
        <f t="shared" si="54"/>
        <v/>
      </c>
    </row>
    <row r="303" spans="1:17" x14ac:dyDescent="0.35">
      <c r="A303" s="257"/>
      <c r="B303" s="128"/>
      <c r="C303" s="159"/>
      <c r="D303" s="131"/>
      <c r="E303" s="273"/>
      <c r="F303" s="299" t="str">
        <f t="shared" ca="1" si="46"/>
        <v/>
      </c>
      <c r="G303" s="300" t="str">
        <f t="shared" si="47"/>
        <v/>
      </c>
      <c r="H303" s="301" t="str">
        <f t="shared" si="48"/>
        <v/>
      </c>
      <c r="I303" s="318" t="str">
        <f t="shared" si="49"/>
        <v/>
      </c>
      <c r="J303" s="324" t="str">
        <f t="shared" si="50"/>
        <v/>
      </c>
      <c r="K303" s="325" t="str">
        <f>IF(E303="","",IFERROR(VLOOKUP(_xlfn.VALUETOTEXT(E303),vinolux[],6,FALSE),""))</f>
        <v/>
      </c>
      <c r="L303" s="324" t="str">
        <f>IFERROR(VLOOKUP(A303,ultimoPrezzoItalia[],5,FALSE),"")</f>
        <v/>
      </c>
      <c r="M303" s="304" t="str">
        <f t="shared" ca="1" si="51"/>
        <v/>
      </c>
      <c r="N303" s="340" t="str">
        <f t="shared" si="52"/>
        <v/>
      </c>
      <c r="O303" s="302" t="str">
        <f t="shared" si="53"/>
        <v/>
      </c>
      <c r="P303" s="303" t="str">
        <f>IFERROR(VLOOKUP(A303,inventarioGeko[],3,FALSE),"")</f>
        <v/>
      </c>
      <c r="Q303" s="304" t="str">
        <f t="shared" si="54"/>
        <v/>
      </c>
    </row>
    <row r="304" spans="1:17" x14ac:dyDescent="0.35">
      <c r="A304" s="257"/>
      <c r="B304" s="128"/>
      <c r="C304" s="159"/>
      <c r="D304" s="131"/>
      <c r="E304" s="273"/>
      <c r="F304" s="299" t="str">
        <f t="shared" ca="1" si="46"/>
        <v/>
      </c>
      <c r="G304" s="300" t="str">
        <f t="shared" si="47"/>
        <v/>
      </c>
      <c r="H304" s="301" t="str">
        <f t="shared" si="48"/>
        <v/>
      </c>
      <c r="I304" s="318" t="str">
        <f t="shared" si="49"/>
        <v/>
      </c>
      <c r="J304" s="324" t="str">
        <f t="shared" si="50"/>
        <v/>
      </c>
      <c r="K304" s="325" t="str">
        <f>IF(E304="","",IFERROR(VLOOKUP(_xlfn.VALUETOTEXT(E304),vinolux[],6,FALSE),""))</f>
        <v/>
      </c>
      <c r="L304" s="324" t="str">
        <f>IFERROR(VLOOKUP(A304,ultimoPrezzoItalia[],5,FALSE),"")</f>
        <v/>
      </c>
      <c r="M304" s="304" t="str">
        <f t="shared" ca="1" si="51"/>
        <v/>
      </c>
      <c r="N304" s="340" t="str">
        <f t="shared" si="52"/>
        <v/>
      </c>
      <c r="O304" s="302" t="str">
        <f t="shared" si="53"/>
        <v/>
      </c>
      <c r="P304" s="303" t="str">
        <f>IFERROR(VLOOKUP(A304,inventarioGeko[],3,FALSE),"")</f>
        <v/>
      </c>
      <c r="Q304" s="304" t="str">
        <f t="shared" si="54"/>
        <v/>
      </c>
    </row>
    <row r="305" spans="1:17" x14ac:dyDescent="0.35">
      <c r="A305" s="257"/>
      <c r="B305" s="128"/>
      <c r="C305" s="159"/>
      <c r="D305" s="131"/>
      <c r="E305" s="273"/>
      <c r="F305" s="299" t="str">
        <f t="shared" ca="1" si="46"/>
        <v/>
      </c>
      <c r="G305" s="300" t="str">
        <f t="shared" si="47"/>
        <v/>
      </c>
      <c r="H305" s="301" t="str">
        <f t="shared" si="48"/>
        <v/>
      </c>
      <c r="I305" s="318" t="str">
        <f t="shared" si="49"/>
        <v/>
      </c>
      <c r="J305" s="324" t="str">
        <f t="shared" si="50"/>
        <v/>
      </c>
      <c r="K305" s="325" t="str">
        <f>IF(E305="","",IFERROR(VLOOKUP(_xlfn.VALUETOTEXT(E305),vinolux[],6,FALSE),""))</f>
        <v/>
      </c>
      <c r="L305" s="324" t="str">
        <f>IFERROR(VLOOKUP(A305,ultimoPrezzoItalia[],5,FALSE),"")</f>
        <v/>
      </c>
      <c r="M305" s="304" t="str">
        <f t="shared" ca="1" si="51"/>
        <v/>
      </c>
      <c r="N305" s="340" t="str">
        <f t="shared" si="52"/>
        <v/>
      </c>
      <c r="O305" s="302" t="str">
        <f t="shared" si="53"/>
        <v/>
      </c>
      <c r="P305" s="303" t="str">
        <f>IFERROR(VLOOKUP(A305,inventarioGeko[],3,FALSE),"")</f>
        <v/>
      </c>
      <c r="Q305" s="304" t="str">
        <f t="shared" si="54"/>
        <v/>
      </c>
    </row>
    <row r="306" spans="1:17" x14ac:dyDescent="0.35">
      <c r="A306" s="257"/>
      <c r="B306" s="128"/>
      <c r="C306" s="159"/>
      <c r="D306" s="131"/>
      <c r="E306" s="273"/>
      <c r="F306" s="299" t="str">
        <f t="shared" ca="1" si="46"/>
        <v/>
      </c>
      <c r="G306" s="300" t="str">
        <f t="shared" si="47"/>
        <v/>
      </c>
      <c r="H306" s="301" t="str">
        <f t="shared" si="48"/>
        <v/>
      </c>
      <c r="I306" s="318" t="str">
        <f t="shared" si="49"/>
        <v/>
      </c>
      <c r="J306" s="324" t="str">
        <f t="shared" si="50"/>
        <v/>
      </c>
      <c r="K306" s="325" t="str">
        <f>IF(E306="","",IFERROR(VLOOKUP(_xlfn.VALUETOTEXT(E306),vinolux[],6,FALSE),""))</f>
        <v/>
      </c>
      <c r="L306" s="324" t="str">
        <f>IFERROR(VLOOKUP(A306,ultimoPrezzoItalia[],5,FALSE),"")</f>
        <v/>
      </c>
      <c r="M306" s="304" t="str">
        <f t="shared" ca="1" si="51"/>
        <v/>
      </c>
      <c r="N306" s="340" t="str">
        <f t="shared" si="52"/>
        <v/>
      </c>
      <c r="O306" s="302" t="str">
        <f t="shared" si="53"/>
        <v/>
      </c>
      <c r="P306" s="303" t="str">
        <f>IFERROR(VLOOKUP(A306,inventarioGeko[],3,FALSE),"")</f>
        <v/>
      </c>
      <c r="Q306" s="304" t="str">
        <f t="shared" si="54"/>
        <v/>
      </c>
    </row>
    <row r="307" spans="1:17" x14ac:dyDescent="0.35">
      <c r="A307" s="257"/>
      <c r="B307" s="128"/>
      <c r="C307" s="159"/>
      <c r="D307" s="131"/>
      <c r="E307" s="273"/>
      <c r="F307" s="299" t="str">
        <f t="shared" ca="1" si="46"/>
        <v/>
      </c>
      <c r="G307" s="300" t="str">
        <f t="shared" si="47"/>
        <v/>
      </c>
      <c r="H307" s="301" t="str">
        <f t="shared" si="48"/>
        <v/>
      </c>
      <c r="I307" s="318" t="str">
        <f t="shared" si="49"/>
        <v/>
      </c>
      <c r="J307" s="324" t="str">
        <f t="shared" si="50"/>
        <v/>
      </c>
      <c r="K307" s="325" t="str">
        <f>IF(E307="","",IFERROR(VLOOKUP(_xlfn.VALUETOTEXT(E307),vinolux[],6,FALSE),""))</f>
        <v/>
      </c>
      <c r="L307" s="324" t="str">
        <f>IFERROR(VLOOKUP(A307,ultimoPrezzoItalia[],5,FALSE),"")</f>
        <v/>
      </c>
      <c r="M307" s="304" t="str">
        <f t="shared" ca="1" si="51"/>
        <v/>
      </c>
      <c r="N307" s="340" t="str">
        <f t="shared" si="52"/>
        <v/>
      </c>
      <c r="O307" s="302" t="str">
        <f t="shared" si="53"/>
        <v/>
      </c>
      <c r="P307" s="303" t="str">
        <f>IFERROR(VLOOKUP(A307,inventarioGeko[],3,FALSE),"")</f>
        <v/>
      </c>
      <c r="Q307" s="304" t="str">
        <f t="shared" si="54"/>
        <v/>
      </c>
    </row>
    <row r="308" spans="1:17" x14ac:dyDescent="0.35">
      <c r="A308" s="257"/>
      <c r="B308" s="128"/>
      <c r="C308" s="159"/>
      <c r="D308" s="131"/>
      <c r="E308" s="273"/>
      <c r="F308" s="299" t="str">
        <f t="shared" ca="1" si="46"/>
        <v/>
      </c>
      <c r="G308" s="300" t="str">
        <f t="shared" si="47"/>
        <v/>
      </c>
      <c r="H308" s="301" t="str">
        <f t="shared" si="48"/>
        <v/>
      </c>
      <c r="I308" s="318" t="str">
        <f t="shared" si="49"/>
        <v/>
      </c>
      <c r="J308" s="324" t="str">
        <f t="shared" si="50"/>
        <v/>
      </c>
      <c r="K308" s="325" t="str">
        <f>IF(E308="","",IFERROR(VLOOKUP(_xlfn.VALUETOTEXT(E308),vinolux[],6,FALSE),""))</f>
        <v/>
      </c>
      <c r="L308" s="324" t="str">
        <f>IFERROR(VLOOKUP(A308,ultimoPrezzoItalia[],5,FALSE),"")</f>
        <v/>
      </c>
      <c r="M308" s="304" t="str">
        <f t="shared" ca="1" si="51"/>
        <v/>
      </c>
      <c r="N308" s="340" t="str">
        <f t="shared" si="52"/>
        <v/>
      </c>
      <c r="O308" s="302" t="str">
        <f t="shared" si="53"/>
        <v/>
      </c>
      <c r="P308" s="303" t="str">
        <f>IFERROR(VLOOKUP(A308,inventarioGeko[],3,FALSE),"")</f>
        <v/>
      </c>
      <c r="Q308" s="304" t="str">
        <f t="shared" si="54"/>
        <v/>
      </c>
    </row>
    <row r="309" spans="1:17" x14ac:dyDescent="0.35">
      <c r="A309" s="257"/>
      <c r="B309" s="128"/>
      <c r="C309" s="159"/>
      <c r="D309" s="131"/>
      <c r="E309" s="273"/>
      <c r="F309" s="299" t="str">
        <f t="shared" ca="1" si="46"/>
        <v/>
      </c>
      <c r="G309" s="300" t="str">
        <f t="shared" si="47"/>
        <v/>
      </c>
      <c r="H309" s="301" t="str">
        <f t="shared" si="48"/>
        <v/>
      </c>
      <c r="I309" s="318" t="str">
        <f t="shared" si="49"/>
        <v/>
      </c>
      <c r="J309" s="324" t="str">
        <f t="shared" si="50"/>
        <v/>
      </c>
      <c r="K309" s="325" t="str">
        <f>IF(E309="","",IFERROR(VLOOKUP(_xlfn.VALUETOTEXT(E309),vinolux[],6,FALSE),""))</f>
        <v/>
      </c>
      <c r="L309" s="324" t="str">
        <f>IFERROR(VLOOKUP(A309,ultimoPrezzoItalia[],5,FALSE),"")</f>
        <v/>
      </c>
      <c r="M309" s="304" t="str">
        <f t="shared" ca="1" si="51"/>
        <v/>
      </c>
      <c r="N309" s="340" t="str">
        <f t="shared" si="52"/>
        <v/>
      </c>
      <c r="O309" s="302" t="str">
        <f t="shared" si="53"/>
        <v/>
      </c>
      <c r="P309" s="303" t="str">
        <f>IFERROR(VLOOKUP(A309,inventarioGeko[],3,FALSE),"")</f>
        <v/>
      </c>
      <c r="Q309" s="304" t="str">
        <f t="shared" si="54"/>
        <v/>
      </c>
    </row>
    <row r="310" spans="1:17" x14ac:dyDescent="0.35">
      <c r="A310" s="257"/>
      <c r="B310" s="128"/>
      <c r="C310" s="159"/>
      <c r="D310" s="131"/>
      <c r="E310" s="273"/>
      <c r="F310" s="299" t="str">
        <f t="shared" ca="1" si="46"/>
        <v/>
      </c>
      <c r="G310" s="300" t="str">
        <f t="shared" si="47"/>
        <v/>
      </c>
      <c r="H310" s="301" t="str">
        <f t="shared" si="48"/>
        <v/>
      </c>
      <c r="I310" s="318" t="str">
        <f t="shared" si="49"/>
        <v/>
      </c>
      <c r="J310" s="324" t="str">
        <f t="shared" si="50"/>
        <v/>
      </c>
      <c r="K310" s="325" t="str">
        <f>IF(E310="","",IFERROR(VLOOKUP(_xlfn.VALUETOTEXT(E310),vinolux[],6,FALSE),""))</f>
        <v/>
      </c>
      <c r="L310" s="324" t="str">
        <f>IFERROR(VLOOKUP(A310,ultimoPrezzoItalia[],5,FALSE),"")</f>
        <v/>
      </c>
      <c r="M310" s="304" t="str">
        <f t="shared" ca="1" si="51"/>
        <v/>
      </c>
      <c r="N310" s="340" t="str">
        <f t="shared" si="52"/>
        <v/>
      </c>
      <c r="O310" s="302" t="str">
        <f t="shared" si="53"/>
        <v/>
      </c>
      <c r="P310" s="303" t="str">
        <f>IFERROR(VLOOKUP(A310,inventarioGeko[],3,FALSE),"")</f>
        <v/>
      </c>
      <c r="Q310" s="304" t="str">
        <f t="shared" si="54"/>
        <v/>
      </c>
    </row>
    <row r="311" spans="1:17" x14ac:dyDescent="0.35">
      <c r="A311" s="257"/>
      <c r="B311" s="128"/>
      <c r="C311" s="159"/>
      <c r="D311" s="131"/>
      <c r="E311" s="273"/>
      <c r="F311" s="299" t="str">
        <f t="shared" ca="1" si="46"/>
        <v/>
      </c>
      <c r="G311" s="300" t="str">
        <f t="shared" si="47"/>
        <v/>
      </c>
      <c r="H311" s="301" t="str">
        <f t="shared" si="48"/>
        <v/>
      </c>
      <c r="I311" s="318" t="str">
        <f t="shared" si="49"/>
        <v/>
      </c>
      <c r="J311" s="324" t="str">
        <f t="shared" si="50"/>
        <v/>
      </c>
      <c r="K311" s="325" t="str">
        <f>IF(E311="","",IFERROR(VLOOKUP(_xlfn.VALUETOTEXT(E311),vinolux[],6,FALSE),""))</f>
        <v/>
      </c>
      <c r="L311" s="324" t="str">
        <f>IFERROR(VLOOKUP(A311,ultimoPrezzoItalia[],5,FALSE),"")</f>
        <v/>
      </c>
      <c r="M311" s="304" t="str">
        <f t="shared" ca="1" si="51"/>
        <v/>
      </c>
      <c r="N311" s="340" t="str">
        <f t="shared" si="52"/>
        <v/>
      </c>
      <c r="O311" s="302" t="str">
        <f t="shared" si="53"/>
        <v/>
      </c>
      <c r="P311" s="303" t="str">
        <f>IFERROR(VLOOKUP(A311,inventarioGeko[],3,FALSE),"")</f>
        <v/>
      </c>
      <c r="Q311" s="304" t="str">
        <f t="shared" si="54"/>
        <v/>
      </c>
    </row>
    <row r="312" spans="1:17" x14ac:dyDescent="0.35">
      <c r="A312" s="257"/>
      <c r="B312" s="128"/>
      <c r="C312" s="159"/>
      <c r="D312" s="131"/>
      <c r="E312" s="273"/>
      <c r="F312" s="299" t="str">
        <f t="shared" ca="1" si="46"/>
        <v/>
      </c>
      <c r="G312" s="300" t="str">
        <f t="shared" si="47"/>
        <v/>
      </c>
      <c r="H312" s="301" t="str">
        <f t="shared" si="48"/>
        <v/>
      </c>
      <c r="I312" s="318" t="str">
        <f t="shared" si="49"/>
        <v/>
      </c>
      <c r="J312" s="324" t="str">
        <f t="shared" si="50"/>
        <v/>
      </c>
      <c r="K312" s="325" t="str">
        <f>IF(E312="","",IFERROR(VLOOKUP(_xlfn.VALUETOTEXT(E312),vinolux[],6,FALSE),""))</f>
        <v/>
      </c>
      <c r="L312" s="324" t="str">
        <f>IFERROR(VLOOKUP(A312,ultimoPrezzoItalia[],5,FALSE),"")</f>
        <v/>
      </c>
      <c r="M312" s="304" t="str">
        <f t="shared" ca="1" si="51"/>
        <v/>
      </c>
      <c r="N312" s="340" t="str">
        <f t="shared" si="52"/>
        <v/>
      </c>
      <c r="O312" s="302" t="str">
        <f t="shared" si="53"/>
        <v/>
      </c>
      <c r="P312" s="303" t="str">
        <f>IFERROR(VLOOKUP(A312,inventarioGeko[],3,FALSE),"")</f>
        <v/>
      </c>
      <c r="Q312" s="304" t="str">
        <f t="shared" si="54"/>
        <v/>
      </c>
    </row>
    <row r="313" spans="1:17" x14ac:dyDescent="0.35">
      <c r="A313" s="257"/>
      <c r="B313" s="128"/>
      <c r="C313" s="159"/>
      <c r="D313" s="131"/>
      <c r="E313" s="273"/>
      <c r="F313" s="299" t="str">
        <f t="shared" ca="1" si="46"/>
        <v/>
      </c>
      <c r="G313" s="300" t="str">
        <f t="shared" si="47"/>
        <v/>
      </c>
      <c r="H313" s="301" t="str">
        <f t="shared" si="48"/>
        <v/>
      </c>
      <c r="I313" s="318" t="str">
        <f t="shared" si="49"/>
        <v/>
      </c>
      <c r="J313" s="324" t="str">
        <f t="shared" si="50"/>
        <v/>
      </c>
      <c r="K313" s="325" t="str">
        <f>IF(E313="","",IFERROR(VLOOKUP(_xlfn.VALUETOTEXT(E313),vinolux[],6,FALSE),""))</f>
        <v/>
      </c>
      <c r="L313" s="324" t="str">
        <f>IFERROR(VLOOKUP(A313,ultimoPrezzoItalia[],5,FALSE),"")</f>
        <v/>
      </c>
      <c r="M313" s="304" t="str">
        <f t="shared" ca="1" si="51"/>
        <v/>
      </c>
      <c r="N313" s="340" t="str">
        <f t="shared" si="52"/>
        <v/>
      </c>
      <c r="O313" s="302" t="str">
        <f t="shared" si="53"/>
        <v/>
      </c>
      <c r="P313" s="303" t="str">
        <f>IFERROR(VLOOKUP(A313,inventarioGeko[],3,FALSE),"")</f>
        <v/>
      </c>
      <c r="Q313" s="304" t="str">
        <f t="shared" si="54"/>
        <v/>
      </c>
    </row>
    <row r="314" spans="1:17" x14ac:dyDescent="0.35">
      <c r="A314" s="257"/>
      <c r="B314" s="128"/>
      <c r="C314" s="159"/>
      <c r="D314" s="131"/>
      <c r="E314" s="273"/>
      <c r="F314" s="299" t="str">
        <f t="shared" ca="1" si="46"/>
        <v/>
      </c>
      <c r="G314" s="300" t="str">
        <f t="shared" si="47"/>
        <v/>
      </c>
      <c r="H314" s="301" t="str">
        <f t="shared" si="48"/>
        <v/>
      </c>
      <c r="I314" s="318" t="str">
        <f t="shared" si="49"/>
        <v/>
      </c>
      <c r="J314" s="324" t="str">
        <f t="shared" si="50"/>
        <v/>
      </c>
      <c r="K314" s="325" t="str">
        <f>IF(E314="","",IFERROR(VLOOKUP(_xlfn.VALUETOTEXT(E314),vinolux[],6,FALSE),""))</f>
        <v/>
      </c>
      <c r="L314" s="324" t="str">
        <f>IFERROR(VLOOKUP(A314,ultimoPrezzoItalia[],5,FALSE),"")</f>
        <v/>
      </c>
      <c r="M314" s="304" t="str">
        <f t="shared" ca="1" si="51"/>
        <v/>
      </c>
      <c r="N314" s="340" t="str">
        <f t="shared" si="52"/>
        <v/>
      </c>
      <c r="O314" s="302" t="str">
        <f t="shared" si="53"/>
        <v/>
      </c>
      <c r="P314" s="303" t="str">
        <f>IFERROR(VLOOKUP(A314,inventarioGeko[],3,FALSE),"")</f>
        <v/>
      </c>
      <c r="Q314" s="304" t="str">
        <f t="shared" si="54"/>
        <v/>
      </c>
    </row>
    <row r="315" spans="1:17" x14ac:dyDescent="0.35">
      <c r="A315" s="257"/>
      <c r="B315" s="128"/>
      <c r="C315" s="159"/>
      <c r="D315" s="131"/>
      <c r="E315" s="273"/>
      <c r="F315" s="299" t="str">
        <f t="shared" ca="1" si="46"/>
        <v/>
      </c>
      <c r="G315" s="300" t="str">
        <f t="shared" si="47"/>
        <v/>
      </c>
      <c r="H315" s="301" t="str">
        <f t="shared" si="48"/>
        <v/>
      </c>
      <c r="I315" s="318" t="str">
        <f t="shared" si="49"/>
        <v/>
      </c>
      <c r="J315" s="324" t="str">
        <f t="shared" si="50"/>
        <v/>
      </c>
      <c r="K315" s="325" t="str">
        <f>IF(E315="","",IFERROR(VLOOKUP(_xlfn.VALUETOTEXT(E315),vinolux[],6,FALSE),""))</f>
        <v/>
      </c>
      <c r="L315" s="324" t="str">
        <f>IFERROR(VLOOKUP(A315,ultimoPrezzoItalia[],5,FALSE),"")</f>
        <v/>
      </c>
      <c r="M315" s="304" t="str">
        <f t="shared" ca="1" si="51"/>
        <v/>
      </c>
      <c r="N315" s="340" t="str">
        <f t="shared" si="52"/>
        <v/>
      </c>
      <c r="O315" s="302" t="str">
        <f t="shared" si="53"/>
        <v/>
      </c>
      <c r="P315" s="303" t="str">
        <f>IFERROR(VLOOKUP(A315,inventarioGeko[],3,FALSE),"")</f>
        <v/>
      </c>
      <c r="Q315" s="304" t="str">
        <f t="shared" si="54"/>
        <v/>
      </c>
    </row>
    <row r="316" spans="1:17" x14ac:dyDescent="0.35">
      <c r="A316" s="257"/>
      <c r="B316" s="128"/>
      <c r="C316" s="159"/>
      <c r="D316" s="131"/>
      <c r="E316" s="273"/>
      <c r="F316" s="299" t="str">
        <f t="shared" ca="1" si="46"/>
        <v/>
      </c>
      <c r="G316" s="300" t="str">
        <f t="shared" si="47"/>
        <v/>
      </c>
      <c r="H316" s="301" t="str">
        <f t="shared" si="48"/>
        <v/>
      </c>
      <c r="I316" s="318" t="str">
        <f t="shared" si="49"/>
        <v/>
      </c>
      <c r="J316" s="324" t="str">
        <f t="shared" si="50"/>
        <v/>
      </c>
      <c r="K316" s="325" t="str">
        <f>IF(E316="","",IFERROR(VLOOKUP(_xlfn.VALUETOTEXT(E316),vinolux[],6,FALSE),""))</f>
        <v/>
      </c>
      <c r="L316" s="324" t="str">
        <f>IFERROR(VLOOKUP(A316,ultimoPrezzoItalia[],5,FALSE),"")</f>
        <v/>
      </c>
      <c r="M316" s="304" t="str">
        <f t="shared" ca="1" si="51"/>
        <v/>
      </c>
      <c r="N316" s="340" t="str">
        <f t="shared" si="52"/>
        <v/>
      </c>
      <c r="O316" s="302" t="str">
        <f t="shared" si="53"/>
        <v/>
      </c>
      <c r="P316" s="303" t="str">
        <f>IFERROR(VLOOKUP(A316,inventarioGeko[],3,FALSE),"")</f>
        <v/>
      </c>
      <c r="Q316" s="304" t="str">
        <f t="shared" si="54"/>
        <v/>
      </c>
    </row>
    <row r="317" spans="1:17" x14ac:dyDescent="0.35">
      <c r="A317" s="257"/>
      <c r="B317" s="128"/>
      <c r="C317" s="159"/>
      <c r="D317" s="131"/>
      <c r="E317" s="273"/>
      <c r="F317" s="299" t="str">
        <f t="shared" ca="1" si="46"/>
        <v/>
      </c>
      <c r="G317" s="300" t="str">
        <f t="shared" si="47"/>
        <v/>
      </c>
      <c r="H317" s="301" t="str">
        <f t="shared" si="48"/>
        <v/>
      </c>
      <c r="I317" s="318" t="str">
        <f t="shared" si="49"/>
        <v/>
      </c>
      <c r="J317" s="324" t="str">
        <f t="shared" si="50"/>
        <v/>
      </c>
      <c r="K317" s="325" t="str">
        <f>IF(E317="","",IFERROR(VLOOKUP(_xlfn.VALUETOTEXT(E317),vinolux[],6,FALSE),""))</f>
        <v/>
      </c>
      <c r="L317" s="324" t="str">
        <f>IFERROR(VLOOKUP(A317,ultimoPrezzoItalia[],5,FALSE),"")</f>
        <v/>
      </c>
      <c r="M317" s="304" t="str">
        <f t="shared" ca="1" si="51"/>
        <v/>
      </c>
      <c r="N317" s="340" t="str">
        <f t="shared" si="52"/>
        <v/>
      </c>
      <c r="O317" s="302" t="str">
        <f t="shared" si="53"/>
        <v/>
      </c>
      <c r="P317" s="303" t="str">
        <f>IFERROR(VLOOKUP(A317,inventarioGeko[],3,FALSE),"")</f>
        <v/>
      </c>
      <c r="Q317" s="304" t="str">
        <f t="shared" si="54"/>
        <v/>
      </c>
    </row>
    <row r="318" spans="1:17" x14ac:dyDescent="0.35">
      <c r="A318" s="257"/>
      <c r="B318" s="128"/>
      <c r="C318" s="159"/>
      <c r="D318" s="131"/>
      <c r="E318" s="273"/>
      <c r="F318" s="299" t="str">
        <f t="shared" ca="1" si="46"/>
        <v/>
      </c>
      <c r="G318" s="300" t="str">
        <f t="shared" si="47"/>
        <v/>
      </c>
      <c r="H318" s="301" t="str">
        <f t="shared" si="48"/>
        <v/>
      </c>
      <c r="I318" s="318" t="str">
        <f t="shared" si="49"/>
        <v/>
      </c>
      <c r="J318" s="324" t="str">
        <f t="shared" si="50"/>
        <v/>
      </c>
      <c r="K318" s="325" t="str">
        <f>IF(E318="","",IFERROR(VLOOKUP(_xlfn.VALUETOTEXT(E318),vinolux[],6,FALSE),""))</f>
        <v/>
      </c>
      <c r="L318" s="324" t="str">
        <f>IFERROR(VLOOKUP(A318,ultimoPrezzoItalia[],5,FALSE),"")</f>
        <v/>
      </c>
      <c r="M318" s="304" t="str">
        <f t="shared" ca="1" si="51"/>
        <v/>
      </c>
      <c r="N318" s="340" t="str">
        <f t="shared" si="52"/>
        <v/>
      </c>
      <c r="O318" s="302" t="str">
        <f t="shared" si="53"/>
        <v/>
      </c>
      <c r="P318" s="303" t="str">
        <f>IFERROR(VLOOKUP(A318,inventarioGeko[],3,FALSE),"")</f>
        <v/>
      </c>
      <c r="Q318" s="304" t="str">
        <f t="shared" si="54"/>
        <v/>
      </c>
    </row>
    <row r="319" spans="1:17" x14ac:dyDescent="0.35">
      <c r="A319" s="257"/>
      <c r="B319" s="128"/>
      <c r="C319" s="159"/>
      <c r="D319" s="131"/>
      <c r="E319" s="273"/>
      <c r="F319" s="299" t="str">
        <f t="shared" ca="1" si="46"/>
        <v/>
      </c>
      <c r="G319" s="300" t="str">
        <f t="shared" si="47"/>
        <v/>
      </c>
      <c r="H319" s="301" t="str">
        <f t="shared" si="48"/>
        <v/>
      </c>
      <c r="I319" s="318" t="str">
        <f t="shared" si="49"/>
        <v/>
      </c>
      <c r="J319" s="324" t="str">
        <f t="shared" si="50"/>
        <v/>
      </c>
      <c r="K319" s="325" t="str">
        <f>IF(E319="","",IFERROR(VLOOKUP(_xlfn.VALUETOTEXT(E319),vinolux[],6,FALSE),""))</f>
        <v/>
      </c>
      <c r="L319" s="324" t="str">
        <f>IFERROR(VLOOKUP(A319,ultimoPrezzoItalia[],5,FALSE),"")</f>
        <v/>
      </c>
      <c r="M319" s="304" t="str">
        <f t="shared" ca="1" si="51"/>
        <v/>
      </c>
      <c r="N319" s="340" t="str">
        <f t="shared" si="52"/>
        <v/>
      </c>
      <c r="O319" s="302" t="str">
        <f t="shared" si="53"/>
        <v/>
      </c>
      <c r="P319" s="303" t="str">
        <f>IFERROR(VLOOKUP(A319,inventarioGeko[],3,FALSE),"")</f>
        <v/>
      </c>
      <c r="Q319" s="304" t="str">
        <f t="shared" si="54"/>
        <v/>
      </c>
    </row>
    <row r="320" spans="1:17" x14ac:dyDescent="0.35">
      <c r="A320" s="257"/>
      <c r="B320" s="128"/>
      <c r="C320" s="159"/>
      <c r="D320" s="131"/>
      <c r="E320" s="273"/>
      <c r="F320" s="299" t="str">
        <f t="shared" ca="1" si="46"/>
        <v/>
      </c>
      <c r="G320" s="300" t="str">
        <f t="shared" si="47"/>
        <v/>
      </c>
      <c r="H320" s="301" t="str">
        <f t="shared" si="48"/>
        <v/>
      </c>
      <c r="I320" s="318" t="str">
        <f t="shared" si="49"/>
        <v/>
      </c>
      <c r="J320" s="324" t="str">
        <f t="shared" si="50"/>
        <v/>
      </c>
      <c r="K320" s="325" t="str">
        <f>IF(E320="","",IFERROR(VLOOKUP(_xlfn.VALUETOTEXT(E320),vinolux[],6,FALSE),""))</f>
        <v/>
      </c>
      <c r="L320" s="324" t="str">
        <f>IFERROR(VLOOKUP(A320,ultimoPrezzoItalia[],5,FALSE),"")</f>
        <v/>
      </c>
      <c r="M320" s="304" t="str">
        <f t="shared" ca="1" si="51"/>
        <v/>
      </c>
      <c r="N320" s="340" t="str">
        <f t="shared" si="52"/>
        <v/>
      </c>
      <c r="O320" s="302" t="str">
        <f t="shared" si="53"/>
        <v/>
      </c>
      <c r="P320" s="303" t="str">
        <f>IFERROR(VLOOKUP(A320,inventarioGeko[],3,FALSE),"")</f>
        <v/>
      </c>
      <c r="Q320" s="304" t="str">
        <f t="shared" si="54"/>
        <v/>
      </c>
    </row>
    <row r="321" spans="1:17" x14ac:dyDescent="0.35">
      <c r="A321" s="257"/>
      <c r="B321" s="128"/>
      <c r="C321" s="159"/>
      <c r="D321" s="131"/>
      <c r="E321" s="273"/>
      <c r="F321" s="299" t="str">
        <f t="shared" ca="1" si="46"/>
        <v/>
      </c>
      <c r="G321" s="300" t="str">
        <f t="shared" si="47"/>
        <v/>
      </c>
      <c r="H321" s="301" t="str">
        <f t="shared" si="48"/>
        <v/>
      </c>
      <c r="I321" s="318" t="str">
        <f t="shared" si="49"/>
        <v/>
      </c>
      <c r="J321" s="324" t="str">
        <f t="shared" si="50"/>
        <v/>
      </c>
      <c r="K321" s="325" t="str">
        <f>IF(E321="","",IFERROR(VLOOKUP(_xlfn.VALUETOTEXT(E321),vinolux[],6,FALSE),""))</f>
        <v/>
      </c>
      <c r="L321" s="324" t="str">
        <f>IFERROR(VLOOKUP(A321,ultimoPrezzoItalia[],5,FALSE),"")</f>
        <v/>
      </c>
      <c r="M321" s="304" t="str">
        <f t="shared" ca="1" si="51"/>
        <v/>
      </c>
      <c r="N321" s="340" t="str">
        <f t="shared" si="52"/>
        <v/>
      </c>
      <c r="O321" s="302" t="str">
        <f t="shared" si="53"/>
        <v/>
      </c>
      <c r="P321" s="303" t="str">
        <f>IFERROR(VLOOKUP(A321,inventarioGeko[],3,FALSE),"")</f>
        <v/>
      </c>
      <c r="Q321" s="304" t="str">
        <f t="shared" si="54"/>
        <v/>
      </c>
    </row>
    <row r="322" spans="1:17" x14ac:dyDescent="0.35">
      <c r="A322" s="257"/>
      <c r="B322" s="128"/>
      <c r="C322" s="159"/>
      <c r="D322" s="131"/>
      <c r="E322" s="273"/>
      <c r="F322" s="299" t="str">
        <f t="shared" ca="1" si="46"/>
        <v/>
      </c>
      <c r="G322" s="300" t="str">
        <f t="shared" si="47"/>
        <v/>
      </c>
      <c r="H322" s="301" t="str">
        <f t="shared" si="48"/>
        <v/>
      </c>
      <c r="I322" s="318" t="str">
        <f t="shared" si="49"/>
        <v/>
      </c>
      <c r="J322" s="324" t="str">
        <f t="shared" si="50"/>
        <v/>
      </c>
      <c r="K322" s="325" t="str">
        <f>IF(E322="","",IFERROR(VLOOKUP(_xlfn.VALUETOTEXT(E322),vinolux[],6,FALSE),""))</f>
        <v/>
      </c>
      <c r="L322" s="324" t="str">
        <f>IFERROR(VLOOKUP(A322,ultimoPrezzoItalia[],5,FALSE),"")</f>
        <v/>
      </c>
      <c r="M322" s="304" t="str">
        <f t="shared" ca="1" si="51"/>
        <v/>
      </c>
      <c r="N322" s="340" t="str">
        <f t="shared" si="52"/>
        <v/>
      </c>
      <c r="O322" s="302" t="str">
        <f t="shared" si="53"/>
        <v/>
      </c>
      <c r="P322" s="303" t="str">
        <f>IFERROR(VLOOKUP(A322,inventarioGeko[],3,FALSE),"")</f>
        <v/>
      </c>
      <c r="Q322" s="304" t="str">
        <f t="shared" si="54"/>
        <v/>
      </c>
    </row>
    <row r="323" spans="1:17" x14ac:dyDescent="0.35">
      <c r="A323" s="257"/>
      <c r="B323" s="128"/>
      <c r="C323" s="159"/>
      <c r="D323" s="131"/>
      <c r="E323" s="273"/>
      <c r="F323" s="299" t="str">
        <f t="shared" ref="F323:F386" ca="1" si="55">IFERROR(INDEX(skuAnker,MATCH(B323,descrizioneArtAnker,0)),"")</f>
        <v/>
      </c>
      <c r="G323" s="300" t="str">
        <f t="shared" ref="G323:G386" si="56">IF(B323="","",VLOOKUP(B323,listoneAnker_NoSku,2,FALSE))</f>
        <v/>
      </c>
      <c r="H323" s="301" t="str">
        <f t="shared" ref="H323:H386" si="57">IF(B323="","",VLOOKUP(B323,listoneAnker_NoSku,3,FALSE))</f>
        <v/>
      </c>
      <c r="I323" s="318" t="str">
        <f t="shared" ref="I323:I386" si="58">IF(B323="","",VLOOKUP(B323,listoneAnker_NoSku,4,FALSE))</f>
        <v/>
      </c>
      <c r="J323" s="324" t="str">
        <f t="shared" ref="J323:J386" si="59">IF(B323="","",VLOOKUP(B323,listoneAnker_NoSku,5,FALSE))</f>
        <v/>
      </c>
      <c r="K323" s="325" t="str">
        <f>IF(E323="","",IFERROR(VLOOKUP(_xlfn.VALUETOTEXT(E323),vinolux[],6,FALSE),""))</f>
        <v/>
      </c>
      <c r="L323" s="324" t="str">
        <f>IFERROR(VLOOKUP(A323,ultimoPrezzoItalia[],5,FALSE),"")</f>
        <v/>
      </c>
      <c r="M323" s="304" t="str">
        <f t="shared" ref="M323:M386" ca="1" si="60">IFERROR(VLOOKUP(F323,listoneAnkerCompleto,8,FALSE)/1.22,"")</f>
        <v/>
      </c>
      <c r="N323" s="340" t="str">
        <f t="shared" si="52"/>
        <v/>
      </c>
      <c r="O323" s="302" t="str">
        <f t="shared" si="53"/>
        <v/>
      </c>
      <c r="P323" s="303" t="str">
        <f>IFERROR(VLOOKUP(A323,inventarioGeko[],3,FALSE),"")</f>
        <v/>
      </c>
      <c r="Q323" s="304" t="str">
        <f t="shared" si="54"/>
        <v/>
      </c>
    </row>
    <row r="324" spans="1:17" x14ac:dyDescent="0.35">
      <c r="A324" s="257"/>
      <c r="B324" s="128"/>
      <c r="C324" s="159"/>
      <c r="D324" s="131"/>
      <c r="E324" s="273"/>
      <c r="F324" s="299" t="str">
        <f t="shared" ca="1" si="55"/>
        <v/>
      </c>
      <c r="G324" s="300" t="str">
        <f t="shared" si="56"/>
        <v/>
      </c>
      <c r="H324" s="301" t="str">
        <f t="shared" si="57"/>
        <v/>
      </c>
      <c r="I324" s="318" t="str">
        <f t="shared" si="58"/>
        <v/>
      </c>
      <c r="J324" s="324" t="str">
        <f t="shared" si="59"/>
        <v/>
      </c>
      <c r="K324" s="325" t="str">
        <f>IF(E324="","",IFERROR(VLOOKUP(_xlfn.VALUETOTEXT(E324),vinolux[],6,FALSE),""))</f>
        <v/>
      </c>
      <c r="L324" s="324" t="str">
        <f>IFERROR(VLOOKUP(A324,ultimoPrezzoItalia[],5,FALSE),"")</f>
        <v/>
      </c>
      <c r="M324" s="304" t="str">
        <f t="shared" ca="1" si="60"/>
        <v/>
      </c>
      <c r="N324" s="340" t="str">
        <f t="shared" ref="N324:N387" si="61">IF(B324="","",O324/G324)</f>
        <v/>
      </c>
      <c r="O324" s="302" t="str">
        <f t="shared" ref="O324:O387" si="62">IF(B324="","",IF(D324=C324,C324,IF(D324=0,0,D324)))</f>
        <v/>
      </c>
      <c r="P324" s="303" t="str">
        <f>IFERROR(VLOOKUP(A324,inventarioGeko[],3,FALSE),"")</f>
        <v/>
      </c>
      <c r="Q324" s="304" t="str">
        <f t="shared" ref="Q324:Q387" si="63">IF(B324="","",J324*O324)</f>
        <v/>
      </c>
    </row>
    <row r="325" spans="1:17" x14ac:dyDescent="0.35">
      <c r="A325" s="257"/>
      <c r="B325" s="128"/>
      <c r="C325" s="159"/>
      <c r="D325" s="131"/>
      <c r="E325" s="273"/>
      <c r="F325" s="299" t="str">
        <f t="shared" ca="1" si="55"/>
        <v/>
      </c>
      <c r="G325" s="300" t="str">
        <f t="shared" si="56"/>
        <v/>
      </c>
      <c r="H325" s="301" t="str">
        <f t="shared" si="57"/>
        <v/>
      </c>
      <c r="I325" s="318" t="str">
        <f t="shared" si="58"/>
        <v/>
      </c>
      <c r="J325" s="324" t="str">
        <f t="shared" si="59"/>
        <v/>
      </c>
      <c r="K325" s="325" t="str">
        <f>IF(E325="","",IFERROR(VLOOKUP(_xlfn.VALUETOTEXT(E325),vinolux[],6,FALSE),""))</f>
        <v/>
      </c>
      <c r="L325" s="324" t="str">
        <f>IFERROR(VLOOKUP(A325,ultimoPrezzoItalia[],5,FALSE),"")</f>
        <v/>
      </c>
      <c r="M325" s="304" t="str">
        <f t="shared" ca="1" si="60"/>
        <v/>
      </c>
      <c r="N325" s="340" t="str">
        <f t="shared" si="61"/>
        <v/>
      </c>
      <c r="O325" s="302" t="str">
        <f t="shared" si="62"/>
        <v/>
      </c>
      <c r="P325" s="303" t="str">
        <f>IFERROR(VLOOKUP(A325,inventarioGeko[],3,FALSE),"")</f>
        <v/>
      </c>
      <c r="Q325" s="304" t="str">
        <f t="shared" si="63"/>
        <v/>
      </c>
    </row>
    <row r="326" spans="1:17" x14ac:dyDescent="0.35">
      <c r="A326" s="257"/>
      <c r="B326" s="128"/>
      <c r="C326" s="159"/>
      <c r="D326" s="131"/>
      <c r="E326" s="273"/>
      <c r="F326" s="299" t="str">
        <f t="shared" ca="1" si="55"/>
        <v/>
      </c>
      <c r="G326" s="300" t="str">
        <f t="shared" si="56"/>
        <v/>
      </c>
      <c r="H326" s="301" t="str">
        <f t="shared" si="57"/>
        <v/>
      </c>
      <c r="I326" s="318" t="str">
        <f t="shared" si="58"/>
        <v/>
      </c>
      <c r="J326" s="324" t="str">
        <f t="shared" si="59"/>
        <v/>
      </c>
      <c r="K326" s="325" t="str">
        <f>IF(E326="","",IFERROR(VLOOKUP(_xlfn.VALUETOTEXT(E326),vinolux[],6,FALSE),""))</f>
        <v/>
      </c>
      <c r="L326" s="324" t="str">
        <f>IFERROR(VLOOKUP(A326,ultimoPrezzoItalia[],5,FALSE),"")</f>
        <v/>
      </c>
      <c r="M326" s="304" t="str">
        <f t="shared" ca="1" si="60"/>
        <v/>
      </c>
      <c r="N326" s="340" t="str">
        <f t="shared" si="61"/>
        <v/>
      </c>
      <c r="O326" s="302" t="str">
        <f t="shared" si="62"/>
        <v/>
      </c>
      <c r="P326" s="303" t="str">
        <f>IFERROR(VLOOKUP(A326,inventarioGeko[],3,FALSE),"")</f>
        <v/>
      </c>
      <c r="Q326" s="304" t="str">
        <f t="shared" si="63"/>
        <v/>
      </c>
    </row>
    <row r="327" spans="1:17" x14ac:dyDescent="0.35">
      <c r="A327" s="257"/>
      <c r="B327" s="128"/>
      <c r="C327" s="159"/>
      <c r="D327" s="131"/>
      <c r="E327" s="273"/>
      <c r="F327" s="299" t="str">
        <f t="shared" ca="1" si="55"/>
        <v/>
      </c>
      <c r="G327" s="300" t="str">
        <f t="shared" si="56"/>
        <v/>
      </c>
      <c r="H327" s="301" t="str">
        <f t="shared" si="57"/>
        <v/>
      </c>
      <c r="I327" s="318" t="str">
        <f t="shared" si="58"/>
        <v/>
      </c>
      <c r="J327" s="324" t="str">
        <f t="shared" si="59"/>
        <v/>
      </c>
      <c r="K327" s="325" t="str">
        <f>IF(E327="","",IFERROR(VLOOKUP(_xlfn.VALUETOTEXT(E327),vinolux[],6,FALSE),""))</f>
        <v/>
      </c>
      <c r="L327" s="324" t="str">
        <f>IFERROR(VLOOKUP(A327,ultimoPrezzoItalia[],5,FALSE),"")</f>
        <v/>
      </c>
      <c r="M327" s="304" t="str">
        <f t="shared" ca="1" si="60"/>
        <v/>
      </c>
      <c r="N327" s="340" t="str">
        <f t="shared" si="61"/>
        <v/>
      </c>
      <c r="O327" s="302" t="str">
        <f t="shared" si="62"/>
        <v/>
      </c>
      <c r="P327" s="303" t="str">
        <f>IFERROR(VLOOKUP(A327,inventarioGeko[],3,FALSE),"")</f>
        <v/>
      </c>
      <c r="Q327" s="304" t="str">
        <f t="shared" si="63"/>
        <v/>
      </c>
    </row>
    <row r="328" spans="1:17" x14ac:dyDescent="0.35">
      <c r="A328" s="257"/>
      <c r="B328" s="128"/>
      <c r="C328" s="159"/>
      <c r="D328" s="131"/>
      <c r="E328" s="273"/>
      <c r="F328" s="299" t="str">
        <f t="shared" ca="1" si="55"/>
        <v/>
      </c>
      <c r="G328" s="300" t="str">
        <f t="shared" si="56"/>
        <v/>
      </c>
      <c r="H328" s="301" t="str">
        <f t="shared" si="57"/>
        <v/>
      </c>
      <c r="I328" s="318" t="str">
        <f t="shared" si="58"/>
        <v/>
      </c>
      <c r="J328" s="324" t="str">
        <f t="shared" si="59"/>
        <v/>
      </c>
      <c r="K328" s="325" t="str">
        <f>IF(E328="","",IFERROR(VLOOKUP(_xlfn.VALUETOTEXT(E328),vinolux[],6,FALSE),""))</f>
        <v/>
      </c>
      <c r="L328" s="324" t="str">
        <f>IFERROR(VLOOKUP(A328,ultimoPrezzoItalia[],5,FALSE),"")</f>
        <v/>
      </c>
      <c r="M328" s="304" t="str">
        <f t="shared" ca="1" si="60"/>
        <v/>
      </c>
      <c r="N328" s="340" t="str">
        <f t="shared" si="61"/>
        <v/>
      </c>
      <c r="O328" s="302" t="str">
        <f t="shared" si="62"/>
        <v/>
      </c>
      <c r="P328" s="303" t="str">
        <f>IFERROR(VLOOKUP(A328,inventarioGeko[],3,FALSE),"")</f>
        <v/>
      </c>
      <c r="Q328" s="304" t="str">
        <f t="shared" si="63"/>
        <v/>
      </c>
    </row>
    <row r="329" spans="1:17" x14ac:dyDescent="0.35">
      <c r="A329" s="257"/>
      <c r="B329" s="128"/>
      <c r="C329" s="159"/>
      <c r="D329" s="131"/>
      <c r="E329" s="273"/>
      <c r="F329" s="299" t="str">
        <f t="shared" ca="1" si="55"/>
        <v/>
      </c>
      <c r="G329" s="300" t="str">
        <f t="shared" si="56"/>
        <v/>
      </c>
      <c r="H329" s="301" t="str">
        <f t="shared" si="57"/>
        <v/>
      </c>
      <c r="I329" s="318" t="str">
        <f t="shared" si="58"/>
        <v/>
      </c>
      <c r="J329" s="324" t="str">
        <f t="shared" si="59"/>
        <v/>
      </c>
      <c r="K329" s="325" t="str">
        <f>IF(E329="","",IFERROR(VLOOKUP(_xlfn.VALUETOTEXT(E329),vinolux[],6,FALSE),""))</f>
        <v/>
      </c>
      <c r="L329" s="324" t="str">
        <f>IFERROR(VLOOKUP(A329,ultimoPrezzoItalia[],5,FALSE),"")</f>
        <v/>
      </c>
      <c r="M329" s="304" t="str">
        <f t="shared" ca="1" si="60"/>
        <v/>
      </c>
      <c r="N329" s="340" t="str">
        <f t="shared" si="61"/>
        <v/>
      </c>
      <c r="O329" s="302" t="str">
        <f t="shared" si="62"/>
        <v/>
      </c>
      <c r="P329" s="303" t="str">
        <f>IFERROR(VLOOKUP(A329,inventarioGeko[],3,FALSE),"")</f>
        <v/>
      </c>
      <c r="Q329" s="304" t="str">
        <f t="shared" si="63"/>
        <v/>
      </c>
    </row>
    <row r="330" spans="1:17" x14ac:dyDescent="0.35">
      <c r="A330" s="257"/>
      <c r="B330" s="128"/>
      <c r="C330" s="159"/>
      <c r="D330" s="131"/>
      <c r="E330" s="273"/>
      <c r="F330" s="299" t="str">
        <f t="shared" ca="1" si="55"/>
        <v/>
      </c>
      <c r="G330" s="300" t="str">
        <f t="shared" si="56"/>
        <v/>
      </c>
      <c r="H330" s="301" t="str">
        <f t="shared" si="57"/>
        <v/>
      </c>
      <c r="I330" s="318" t="str">
        <f t="shared" si="58"/>
        <v/>
      </c>
      <c r="J330" s="324" t="str">
        <f t="shared" si="59"/>
        <v/>
      </c>
      <c r="K330" s="325" t="str">
        <f>IF(E330="","",IFERROR(VLOOKUP(_xlfn.VALUETOTEXT(E330),vinolux[],6,FALSE),""))</f>
        <v/>
      </c>
      <c r="L330" s="324" t="str">
        <f>IFERROR(VLOOKUP(A330,ultimoPrezzoItalia[],5,FALSE),"")</f>
        <v/>
      </c>
      <c r="M330" s="304" t="str">
        <f t="shared" ca="1" si="60"/>
        <v/>
      </c>
      <c r="N330" s="340" t="str">
        <f t="shared" si="61"/>
        <v/>
      </c>
      <c r="O330" s="302" t="str">
        <f t="shared" si="62"/>
        <v/>
      </c>
      <c r="P330" s="303" t="str">
        <f>IFERROR(VLOOKUP(A330,inventarioGeko[],3,FALSE),"")</f>
        <v/>
      </c>
      <c r="Q330" s="304" t="str">
        <f t="shared" si="63"/>
        <v/>
      </c>
    </row>
    <row r="331" spans="1:17" x14ac:dyDescent="0.35">
      <c r="A331" s="257"/>
      <c r="B331" s="128"/>
      <c r="C331" s="159"/>
      <c r="D331" s="131"/>
      <c r="E331" s="273"/>
      <c r="F331" s="299" t="str">
        <f t="shared" ca="1" si="55"/>
        <v/>
      </c>
      <c r="G331" s="300" t="str">
        <f t="shared" si="56"/>
        <v/>
      </c>
      <c r="H331" s="301" t="str">
        <f t="shared" si="57"/>
        <v/>
      </c>
      <c r="I331" s="318" t="str">
        <f t="shared" si="58"/>
        <v/>
      </c>
      <c r="J331" s="324" t="str">
        <f t="shared" si="59"/>
        <v/>
      </c>
      <c r="K331" s="325" t="str">
        <f>IF(E331="","",IFERROR(VLOOKUP(_xlfn.VALUETOTEXT(E331),vinolux[],6,FALSE),""))</f>
        <v/>
      </c>
      <c r="L331" s="324" t="str">
        <f>IFERROR(VLOOKUP(A331,ultimoPrezzoItalia[],5,FALSE),"")</f>
        <v/>
      </c>
      <c r="M331" s="304" t="str">
        <f t="shared" ca="1" si="60"/>
        <v/>
      </c>
      <c r="N331" s="340" t="str">
        <f t="shared" si="61"/>
        <v/>
      </c>
      <c r="O331" s="302" t="str">
        <f t="shared" si="62"/>
        <v/>
      </c>
      <c r="P331" s="303" t="str">
        <f>IFERROR(VLOOKUP(A331,inventarioGeko[],3,FALSE),"")</f>
        <v/>
      </c>
      <c r="Q331" s="304" t="str">
        <f t="shared" si="63"/>
        <v/>
      </c>
    </row>
    <row r="332" spans="1:17" x14ac:dyDescent="0.35">
      <c r="A332" s="257"/>
      <c r="B332" s="128"/>
      <c r="C332" s="159"/>
      <c r="D332" s="131"/>
      <c r="E332" s="273"/>
      <c r="F332" s="299" t="str">
        <f t="shared" ca="1" si="55"/>
        <v/>
      </c>
      <c r="G332" s="300" t="str">
        <f t="shared" si="56"/>
        <v/>
      </c>
      <c r="H332" s="301" t="str">
        <f t="shared" si="57"/>
        <v/>
      </c>
      <c r="I332" s="318" t="str">
        <f t="shared" si="58"/>
        <v/>
      </c>
      <c r="J332" s="324" t="str">
        <f t="shared" si="59"/>
        <v/>
      </c>
      <c r="K332" s="325" t="str">
        <f>IF(E332="","",IFERROR(VLOOKUP(_xlfn.VALUETOTEXT(E332),vinolux[],6,FALSE),""))</f>
        <v/>
      </c>
      <c r="L332" s="324" t="str">
        <f>IFERROR(VLOOKUP(A332,ultimoPrezzoItalia[],5,FALSE),"")</f>
        <v/>
      </c>
      <c r="M332" s="304" t="str">
        <f t="shared" ca="1" si="60"/>
        <v/>
      </c>
      <c r="N332" s="340" t="str">
        <f t="shared" si="61"/>
        <v/>
      </c>
      <c r="O332" s="302" t="str">
        <f t="shared" si="62"/>
        <v/>
      </c>
      <c r="P332" s="303" t="str">
        <f>IFERROR(VLOOKUP(A332,inventarioGeko[],3,FALSE),"")</f>
        <v/>
      </c>
      <c r="Q332" s="304" t="str">
        <f t="shared" si="63"/>
        <v/>
      </c>
    </row>
    <row r="333" spans="1:17" x14ac:dyDescent="0.35">
      <c r="A333" s="257"/>
      <c r="B333" s="128"/>
      <c r="C333" s="159"/>
      <c r="D333" s="131"/>
      <c r="E333" s="273"/>
      <c r="F333" s="299" t="str">
        <f t="shared" ca="1" si="55"/>
        <v/>
      </c>
      <c r="G333" s="300" t="str">
        <f t="shared" si="56"/>
        <v/>
      </c>
      <c r="H333" s="301" t="str">
        <f t="shared" si="57"/>
        <v/>
      </c>
      <c r="I333" s="318" t="str">
        <f t="shared" si="58"/>
        <v/>
      </c>
      <c r="J333" s="324" t="str">
        <f t="shared" si="59"/>
        <v/>
      </c>
      <c r="K333" s="325" t="str">
        <f>IF(E333="","",IFERROR(VLOOKUP(_xlfn.VALUETOTEXT(E333),vinolux[],6,FALSE),""))</f>
        <v/>
      </c>
      <c r="L333" s="324" t="str">
        <f>IFERROR(VLOOKUP(A333,ultimoPrezzoItalia[],5,FALSE),"")</f>
        <v/>
      </c>
      <c r="M333" s="304" t="str">
        <f t="shared" ca="1" si="60"/>
        <v/>
      </c>
      <c r="N333" s="340" t="str">
        <f t="shared" si="61"/>
        <v/>
      </c>
      <c r="O333" s="302" t="str">
        <f t="shared" si="62"/>
        <v/>
      </c>
      <c r="P333" s="303" t="str">
        <f>IFERROR(VLOOKUP(A333,inventarioGeko[],3,FALSE),"")</f>
        <v/>
      </c>
      <c r="Q333" s="304" t="str">
        <f t="shared" si="63"/>
        <v/>
      </c>
    </row>
    <row r="334" spans="1:17" x14ac:dyDescent="0.35">
      <c r="A334" s="257"/>
      <c r="B334" s="128"/>
      <c r="C334" s="159"/>
      <c r="D334" s="131"/>
      <c r="E334" s="273"/>
      <c r="F334" s="299" t="str">
        <f t="shared" ca="1" si="55"/>
        <v/>
      </c>
      <c r="G334" s="300" t="str">
        <f t="shared" si="56"/>
        <v/>
      </c>
      <c r="H334" s="301" t="str">
        <f t="shared" si="57"/>
        <v/>
      </c>
      <c r="I334" s="318" t="str">
        <f t="shared" si="58"/>
        <v/>
      </c>
      <c r="J334" s="324" t="str">
        <f t="shared" si="59"/>
        <v/>
      </c>
      <c r="K334" s="325" t="str">
        <f>IF(E334="","",IFERROR(VLOOKUP(_xlfn.VALUETOTEXT(E334),vinolux[],6,FALSE),""))</f>
        <v/>
      </c>
      <c r="L334" s="324" t="str">
        <f>IFERROR(VLOOKUP(A334,ultimoPrezzoItalia[],5,FALSE),"")</f>
        <v/>
      </c>
      <c r="M334" s="304" t="str">
        <f t="shared" ca="1" si="60"/>
        <v/>
      </c>
      <c r="N334" s="340" t="str">
        <f t="shared" si="61"/>
        <v/>
      </c>
      <c r="O334" s="302" t="str">
        <f t="shared" si="62"/>
        <v/>
      </c>
      <c r="P334" s="303" t="str">
        <f>IFERROR(VLOOKUP(A334,inventarioGeko[],3,FALSE),"")</f>
        <v/>
      </c>
      <c r="Q334" s="304" t="str">
        <f t="shared" si="63"/>
        <v/>
      </c>
    </row>
    <row r="335" spans="1:17" x14ac:dyDescent="0.35">
      <c r="A335" s="257"/>
      <c r="B335" s="128"/>
      <c r="C335" s="159"/>
      <c r="D335" s="131"/>
      <c r="E335" s="273"/>
      <c r="F335" s="299" t="str">
        <f t="shared" ca="1" si="55"/>
        <v/>
      </c>
      <c r="G335" s="300" t="str">
        <f t="shared" si="56"/>
        <v/>
      </c>
      <c r="H335" s="301" t="str">
        <f t="shared" si="57"/>
        <v/>
      </c>
      <c r="I335" s="318" t="str">
        <f t="shared" si="58"/>
        <v/>
      </c>
      <c r="J335" s="324" t="str">
        <f t="shared" si="59"/>
        <v/>
      </c>
      <c r="K335" s="325" t="str">
        <f>IF(E335="","",IFERROR(VLOOKUP(_xlfn.VALUETOTEXT(E335),vinolux[],6,FALSE),""))</f>
        <v/>
      </c>
      <c r="L335" s="324" t="str">
        <f>IFERROR(VLOOKUP(A335,ultimoPrezzoItalia[],5,FALSE),"")</f>
        <v/>
      </c>
      <c r="M335" s="304" t="str">
        <f t="shared" ca="1" si="60"/>
        <v/>
      </c>
      <c r="N335" s="340" t="str">
        <f t="shared" si="61"/>
        <v/>
      </c>
      <c r="O335" s="302" t="str">
        <f t="shared" si="62"/>
        <v/>
      </c>
      <c r="P335" s="303" t="str">
        <f>IFERROR(VLOOKUP(A335,inventarioGeko[],3,FALSE),"")</f>
        <v/>
      </c>
      <c r="Q335" s="304" t="str">
        <f t="shared" si="63"/>
        <v/>
      </c>
    </row>
    <row r="336" spans="1:17" x14ac:dyDescent="0.35">
      <c r="A336" s="257"/>
      <c r="B336" s="128"/>
      <c r="C336" s="159"/>
      <c r="D336" s="131"/>
      <c r="E336" s="273"/>
      <c r="F336" s="299" t="str">
        <f t="shared" ca="1" si="55"/>
        <v/>
      </c>
      <c r="G336" s="300" t="str">
        <f t="shared" si="56"/>
        <v/>
      </c>
      <c r="H336" s="301" t="str">
        <f t="shared" si="57"/>
        <v/>
      </c>
      <c r="I336" s="318" t="str">
        <f t="shared" si="58"/>
        <v/>
      </c>
      <c r="J336" s="324" t="str">
        <f t="shared" si="59"/>
        <v/>
      </c>
      <c r="K336" s="325" t="str">
        <f>IF(E336="","",IFERROR(VLOOKUP(_xlfn.VALUETOTEXT(E336),vinolux[],6,FALSE),""))</f>
        <v/>
      </c>
      <c r="L336" s="324" t="str">
        <f>IFERROR(VLOOKUP(A336,ultimoPrezzoItalia[],5,FALSE),"")</f>
        <v/>
      </c>
      <c r="M336" s="304" t="str">
        <f t="shared" ca="1" si="60"/>
        <v/>
      </c>
      <c r="N336" s="340" t="str">
        <f t="shared" si="61"/>
        <v/>
      </c>
      <c r="O336" s="302" t="str">
        <f t="shared" si="62"/>
        <v/>
      </c>
      <c r="P336" s="303" t="str">
        <f>IFERROR(VLOOKUP(A336,inventarioGeko[],3,FALSE),"")</f>
        <v/>
      </c>
      <c r="Q336" s="304" t="str">
        <f t="shared" si="63"/>
        <v/>
      </c>
    </row>
    <row r="337" spans="1:17" x14ac:dyDescent="0.35">
      <c r="A337" s="257"/>
      <c r="B337" s="128"/>
      <c r="C337" s="159"/>
      <c r="D337" s="131"/>
      <c r="E337" s="273"/>
      <c r="F337" s="299" t="str">
        <f t="shared" ca="1" si="55"/>
        <v/>
      </c>
      <c r="G337" s="300" t="str">
        <f t="shared" si="56"/>
        <v/>
      </c>
      <c r="H337" s="301" t="str">
        <f t="shared" si="57"/>
        <v/>
      </c>
      <c r="I337" s="318" t="str">
        <f t="shared" si="58"/>
        <v/>
      </c>
      <c r="J337" s="324" t="str">
        <f t="shared" si="59"/>
        <v/>
      </c>
      <c r="K337" s="325" t="str">
        <f>IF(E337="","",IFERROR(VLOOKUP(_xlfn.VALUETOTEXT(E337),vinolux[],6,FALSE),""))</f>
        <v/>
      </c>
      <c r="L337" s="324" t="str">
        <f>IFERROR(VLOOKUP(A337,ultimoPrezzoItalia[],5,FALSE),"")</f>
        <v/>
      </c>
      <c r="M337" s="304" t="str">
        <f t="shared" ca="1" si="60"/>
        <v/>
      </c>
      <c r="N337" s="340" t="str">
        <f t="shared" si="61"/>
        <v/>
      </c>
      <c r="O337" s="302" t="str">
        <f t="shared" si="62"/>
        <v/>
      </c>
      <c r="P337" s="303" t="str">
        <f>IFERROR(VLOOKUP(A337,inventarioGeko[],3,FALSE),"")</f>
        <v/>
      </c>
      <c r="Q337" s="304" t="str">
        <f t="shared" si="63"/>
        <v/>
      </c>
    </row>
    <row r="338" spans="1:17" x14ac:dyDescent="0.35">
      <c r="A338" s="257"/>
      <c r="B338" s="128"/>
      <c r="C338" s="159"/>
      <c r="D338" s="131"/>
      <c r="E338" s="273"/>
      <c r="F338" s="299" t="str">
        <f t="shared" ca="1" si="55"/>
        <v/>
      </c>
      <c r="G338" s="300" t="str">
        <f t="shared" si="56"/>
        <v/>
      </c>
      <c r="H338" s="301" t="str">
        <f t="shared" si="57"/>
        <v/>
      </c>
      <c r="I338" s="318" t="str">
        <f t="shared" si="58"/>
        <v/>
      </c>
      <c r="J338" s="324" t="str">
        <f t="shared" si="59"/>
        <v/>
      </c>
      <c r="K338" s="325" t="str">
        <f>IF(E338="","",IFERROR(VLOOKUP(_xlfn.VALUETOTEXT(E338),vinolux[],6,FALSE),""))</f>
        <v/>
      </c>
      <c r="L338" s="324" t="str">
        <f>IFERROR(VLOOKUP(A338,ultimoPrezzoItalia[],5,FALSE),"")</f>
        <v/>
      </c>
      <c r="M338" s="304" t="str">
        <f t="shared" ca="1" si="60"/>
        <v/>
      </c>
      <c r="N338" s="340" t="str">
        <f t="shared" si="61"/>
        <v/>
      </c>
      <c r="O338" s="302" t="str">
        <f t="shared" si="62"/>
        <v/>
      </c>
      <c r="P338" s="303" t="str">
        <f>IFERROR(VLOOKUP(A338,inventarioGeko[],3,FALSE),"")</f>
        <v/>
      </c>
      <c r="Q338" s="304" t="str">
        <f t="shared" si="63"/>
        <v/>
      </c>
    </row>
    <row r="339" spans="1:17" x14ac:dyDescent="0.35">
      <c r="A339" s="257"/>
      <c r="B339" s="128"/>
      <c r="C339" s="159"/>
      <c r="D339" s="131"/>
      <c r="E339" s="273"/>
      <c r="F339" s="299" t="str">
        <f t="shared" ca="1" si="55"/>
        <v/>
      </c>
      <c r="G339" s="300" t="str">
        <f t="shared" si="56"/>
        <v/>
      </c>
      <c r="H339" s="301" t="str">
        <f t="shared" si="57"/>
        <v/>
      </c>
      <c r="I339" s="318" t="str">
        <f t="shared" si="58"/>
        <v/>
      </c>
      <c r="J339" s="324" t="str">
        <f t="shared" si="59"/>
        <v/>
      </c>
      <c r="K339" s="325" t="str">
        <f>IF(E339="","",IFERROR(VLOOKUP(_xlfn.VALUETOTEXT(E339),vinolux[],6,FALSE),""))</f>
        <v/>
      </c>
      <c r="L339" s="324" t="str">
        <f>IFERROR(VLOOKUP(A339,ultimoPrezzoItalia[],5,FALSE),"")</f>
        <v/>
      </c>
      <c r="M339" s="304" t="str">
        <f t="shared" ca="1" si="60"/>
        <v/>
      </c>
      <c r="N339" s="340" t="str">
        <f t="shared" si="61"/>
        <v/>
      </c>
      <c r="O339" s="302" t="str">
        <f t="shared" si="62"/>
        <v/>
      </c>
      <c r="P339" s="303" t="str">
        <f>IFERROR(VLOOKUP(A339,inventarioGeko[],3,FALSE),"")</f>
        <v/>
      </c>
      <c r="Q339" s="304" t="str">
        <f t="shared" si="63"/>
        <v/>
      </c>
    </row>
    <row r="340" spans="1:17" x14ac:dyDescent="0.35">
      <c r="A340" s="257"/>
      <c r="B340" s="128"/>
      <c r="C340" s="159"/>
      <c r="D340" s="131"/>
      <c r="E340" s="273"/>
      <c r="F340" s="299" t="str">
        <f t="shared" ca="1" si="55"/>
        <v/>
      </c>
      <c r="G340" s="300" t="str">
        <f t="shared" si="56"/>
        <v/>
      </c>
      <c r="H340" s="301" t="str">
        <f t="shared" si="57"/>
        <v/>
      </c>
      <c r="I340" s="318" t="str">
        <f t="shared" si="58"/>
        <v/>
      </c>
      <c r="J340" s="324" t="str">
        <f t="shared" si="59"/>
        <v/>
      </c>
      <c r="K340" s="325" t="str">
        <f>IF(E340="","",IFERROR(VLOOKUP(_xlfn.VALUETOTEXT(E340),vinolux[],6,FALSE),""))</f>
        <v/>
      </c>
      <c r="L340" s="324" t="str">
        <f>IFERROR(VLOOKUP(A340,ultimoPrezzoItalia[],5,FALSE),"")</f>
        <v/>
      </c>
      <c r="M340" s="304" t="str">
        <f t="shared" ca="1" si="60"/>
        <v/>
      </c>
      <c r="N340" s="340" t="str">
        <f t="shared" si="61"/>
        <v/>
      </c>
      <c r="O340" s="302" t="str">
        <f t="shared" si="62"/>
        <v/>
      </c>
      <c r="P340" s="303" t="str">
        <f>IFERROR(VLOOKUP(A340,inventarioGeko[],3,FALSE),"")</f>
        <v/>
      </c>
      <c r="Q340" s="304" t="str">
        <f t="shared" si="63"/>
        <v/>
      </c>
    </row>
    <row r="341" spans="1:17" x14ac:dyDescent="0.35">
      <c r="A341" s="257"/>
      <c r="B341" s="128"/>
      <c r="C341" s="159"/>
      <c r="D341" s="131"/>
      <c r="E341" s="273"/>
      <c r="F341" s="299" t="str">
        <f t="shared" ca="1" si="55"/>
        <v/>
      </c>
      <c r="G341" s="300" t="str">
        <f t="shared" si="56"/>
        <v/>
      </c>
      <c r="H341" s="301" t="str">
        <f t="shared" si="57"/>
        <v/>
      </c>
      <c r="I341" s="318" t="str">
        <f t="shared" si="58"/>
        <v/>
      </c>
      <c r="J341" s="324" t="str">
        <f t="shared" si="59"/>
        <v/>
      </c>
      <c r="K341" s="325" t="str">
        <f>IF(E341="","",IFERROR(VLOOKUP(_xlfn.VALUETOTEXT(E341),vinolux[],6,FALSE),""))</f>
        <v/>
      </c>
      <c r="L341" s="324" t="str">
        <f>IFERROR(VLOOKUP(A341,ultimoPrezzoItalia[],5,FALSE),"")</f>
        <v/>
      </c>
      <c r="M341" s="304" t="str">
        <f t="shared" ca="1" si="60"/>
        <v/>
      </c>
      <c r="N341" s="340" t="str">
        <f t="shared" si="61"/>
        <v/>
      </c>
      <c r="O341" s="302" t="str">
        <f t="shared" si="62"/>
        <v/>
      </c>
      <c r="P341" s="303" t="str">
        <f>IFERROR(VLOOKUP(A341,inventarioGeko[],3,FALSE),"")</f>
        <v/>
      </c>
      <c r="Q341" s="304" t="str">
        <f t="shared" si="63"/>
        <v/>
      </c>
    </row>
    <row r="342" spans="1:17" x14ac:dyDescent="0.35">
      <c r="A342" s="257"/>
      <c r="B342" s="128"/>
      <c r="C342" s="159"/>
      <c r="D342" s="131"/>
      <c r="E342" s="273"/>
      <c r="F342" s="299" t="str">
        <f t="shared" ca="1" si="55"/>
        <v/>
      </c>
      <c r="G342" s="300" t="str">
        <f t="shared" si="56"/>
        <v/>
      </c>
      <c r="H342" s="301" t="str">
        <f t="shared" si="57"/>
        <v/>
      </c>
      <c r="I342" s="318" t="str">
        <f t="shared" si="58"/>
        <v/>
      </c>
      <c r="J342" s="324" t="str">
        <f t="shared" si="59"/>
        <v/>
      </c>
      <c r="K342" s="325" t="str">
        <f>IF(E342="","",IFERROR(VLOOKUP(_xlfn.VALUETOTEXT(E342),vinolux[],6,FALSE),""))</f>
        <v/>
      </c>
      <c r="L342" s="324" t="str">
        <f>IFERROR(VLOOKUP(A342,ultimoPrezzoItalia[],5,FALSE),"")</f>
        <v/>
      </c>
      <c r="M342" s="304" t="str">
        <f t="shared" ca="1" si="60"/>
        <v/>
      </c>
      <c r="N342" s="340" t="str">
        <f t="shared" si="61"/>
        <v/>
      </c>
      <c r="O342" s="302" t="str">
        <f t="shared" si="62"/>
        <v/>
      </c>
      <c r="P342" s="303" t="str">
        <f>IFERROR(VLOOKUP(A342,inventarioGeko[],3,FALSE),"")</f>
        <v/>
      </c>
      <c r="Q342" s="304" t="str">
        <f t="shared" si="63"/>
        <v/>
      </c>
    </row>
    <row r="343" spans="1:17" x14ac:dyDescent="0.35">
      <c r="A343" s="257"/>
      <c r="B343" s="128"/>
      <c r="C343" s="159"/>
      <c r="D343" s="131"/>
      <c r="E343" s="273"/>
      <c r="F343" s="299" t="str">
        <f t="shared" ca="1" si="55"/>
        <v/>
      </c>
      <c r="G343" s="300" t="str">
        <f t="shared" si="56"/>
        <v/>
      </c>
      <c r="H343" s="301" t="str">
        <f t="shared" si="57"/>
        <v/>
      </c>
      <c r="I343" s="318" t="str">
        <f t="shared" si="58"/>
        <v/>
      </c>
      <c r="J343" s="324" t="str">
        <f t="shared" si="59"/>
        <v/>
      </c>
      <c r="K343" s="325" t="str">
        <f>IF(E343="","",IFERROR(VLOOKUP(_xlfn.VALUETOTEXT(E343),vinolux[],6,FALSE),""))</f>
        <v/>
      </c>
      <c r="L343" s="324" t="str">
        <f>IFERROR(VLOOKUP(A343,ultimoPrezzoItalia[],5,FALSE),"")</f>
        <v/>
      </c>
      <c r="M343" s="304" t="str">
        <f t="shared" ca="1" si="60"/>
        <v/>
      </c>
      <c r="N343" s="340" t="str">
        <f t="shared" si="61"/>
        <v/>
      </c>
      <c r="O343" s="302" t="str">
        <f t="shared" si="62"/>
        <v/>
      </c>
      <c r="P343" s="303" t="str">
        <f>IFERROR(VLOOKUP(A343,inventarioGeko[],3,FALSE),"")</f>
        <v/>
      </c>
      <c r="Q343" s="304" t="str">
        <f t="shared" si="63"/>
        <v/>
      </c>
    </row>
    <row r="344" spans="1:17" x14ac:dyDescent="0.35">
      <c r="A344" s="257"/>
      <c r="B344" s="128"/>
      <c r="C344" s="159"/>
      <c r="D344" s="131"/>
      <c r="E344" s="273"/>
      <c r="F344" s="299" t="str">
        <f t="shared" ca="1" si="55"/>
        <v/>
      </c>
      <c r="G344" s="300" t="str">
        <f t="shared" si="56"/>
        <v/>
      </c>
      <c r="H344" s="301" t="str">
        <f t="shared" si="57"/>
        <v/>
      </c>
      <c r="I344" s="318" t="str">
        <f t="shared" si="58"/>
        <v/>
      </c>
      <c r="J344" s="324" t="str">
        <f t="shared" si="59"/>
        <v/>
      </c>
      <c r="K344" s="325" t="str">
        <f>IF(E344="","",IFERROR(VLOOKUP(_xlfn.VALUETOTEXT(E344),vinolux[],6,FALSE),""))</f>
        <v/>
      </c>
      <c r="L344" s="324" t="str">
        <f>IFERROR(VLOOKUP(A344,ultimoPrezzoItalia[],5,FALSE),"")</f>
        <v/>
      </c>
      <c r="M344" s="304" t="str">
        <f t="shared" ca="1" si="60"/>
        <v/>
      </c>
      <c r="N344" s="340" t="str">
        <f t="shared" si="61"/>
        <v/>
      </c>
      <c r="O344" s="302" t="str">
        <f t="shared" si="62"/>
        <v/>
      </c>
      <c r="P344" s="303" t="str">
        <f>IFERROR(VLOOKUP(A344,inventarioGeko[],3,FALSE),"")</f>
        <v/>
      </c>
      <c r="Q344" s="304" t="str">
        <f t="shared" si="63"/>
        <v/>
      </c>
    </row>
    <row r="345" spans="1:17" x14ac:dyDescent="0.35">
      <c r="A345" s="257"/>
      <c r="B345" s="128"/>
      <c r="C345" s="159"/>
      <c r="D345" s="131"/>
      <c r="E345" s="273"/>
      <c r="F345" s="299" t="str">
        <f t="shared" ca="1" si="55"/>
        <v/>
      </c>
      <c r="G345" s="300" t="str">
        <f t="shared" si="56"/>
        <v/>
      </c>
      <c r="H345" s="301" t="str">
        <f t="shared" si="57"/>
        <v/>
      </c>
      <c r="I345" s="318" t="str">
        <f t="shared" si="58"/>
        <v/>
      </c>
      <c r="J345" s="324" t="str">
        <f t="shared" si="59"/>
        <v/>
      </c>
      <c r="K345" s="325" t="str">
        <f>IF(E345="","",IFERROR(VLOOKUP(_xlfn.VALUETOTEXT(E345),vinolux[],6,FALSE),""))</f>
        <v/>
      </c>
      <c r="L345" s="324" t="str">
        <f>IFERROR(VLOOKUP(A345,ultimoPrezzoItalia[],5,FALSE),"")</f>
        <v/>
      </c>
      <c r="M345" s="304" t="str">
        <f t="shared" ca="1" si="60"/>
        <v/>
      </c>
      <c r="N345" s="340" t="str">
        <f t="shared" si="61"/>
        <v/>
      </c>
      <c r="O345" s="302" t="str">
        <f t="shared" si="62"/>
        <v/>
      </c>
      <c r="P345" s="303" t="str">
        <f>IFERROR(VLOOKUP(A345,inventarioGeko[],3,FALSE),"")</f>
        <v/>
      </c>
      <c r="Q345" s="304" t="str">
        <f t="shared" si="63"/>
        <v/>
      </c>
    </row>
    <row r="346" spans="1:17" x14ac:dyDescent="0.35">
      <c r="A346" s="257"/>
      <c r="B346" s="128"/>
      <c r="C346" s="159"/>
      <c r="D346" s="131"/>
      <c r="E346" s="273"/>
      <c r="F346" s="299" t="str">
        <f t="shared" ca="1" si="55"/>
        <v/>
      </c>
      <c r="G346" s="300" t="str">
        <f t="shared" si="56"/>
        <v/>
      </c>
      <c r="H346" s="301" t="str">
        <f t="shared" si="57"/>
        <v/>
      </c>
      <c r="I346" s="318" t="str">
        <f t="shared" si="58"/>
        <v/>
      </c>
      <c r="J346" s="324" t="str">
        <f t="shared" si="59"/>
        <v/>
      </c>
      <c r="K346" s="325" t="str">
        <f>IF(E346="","",IFERROR(VLOOKUP(_xlfn.VALUETOTEXT(E346),vinolux[],6,FALSE),""))</f>
        <v/>
      </c>
      <c r="L346" s="324" t="str">
        <f>IFERROR(VLOOKUP(A346,ultimoPrezzoItalia[],5,FALSE),"")</f>
        <v/>
      </c>
      <c r="M346" s="304" t="str">
        <f t="shared" ca="1" si="60"/>
        <v/>
      </c>
      <c r="N346" s="340" t="str">
        <f t="shared" si="61"/>
        <v/>
      </c>
      <c r="O346" s="302" t="str">
        <f t="shared" si="62"/>
        <v/>
      </c>
      <c r="P346" s="303" t="str">
        <f>IFERROR(VLOOKUP(A346,inventarioGeko[],3,FALSE),"")</f>
        <v/>
      </c>
      <c r="Q346" s="304" t="str">
        <f t="shared" si="63"/>
        <v/>
      </c>
    </row>
    <row r="347" spans="1:17" x14ac:dyDescent="0.35">
      <c r="A347" s="257"/>
      <c r="B347" s="128"/>
      <c r="C347" s="159"/>
      <c r="D347" s="131"/>
      <c r="E347" s="273"/>
      <c r="F347" s="299" t="str">
        <f t="shared" ca="1" si="55"/>
        <v/>
      </c>
      <c r="G347" s="300" t="str">
        <f t="shared" si="56"/>
        <v/>
      </c>
      <c r="H347" s="301" t="str">
        <f t="shared" si="57"/>
        <v/>
      </c>
      <c r="I347" s="318" t="str">
        <f t="shared" si="58"/>
        <v/>
      </c>
      <c r="J347" s="324" t="str">
        <f t="shared" si="59"/>
        <v/>
      </c>
      <c r="K347" s="325" t="str">
        <f>IF(E347="","",IFERROR(VLOOKUP(_xlfn.VALUETOTEXT(E347),vinolux[],6,FALSE),""))</f>
        <v/>
      </c>
      <c r="L347" s="324" t="str">
        <f>IFERROR(VLOOKUP(A347,ultimoPrezzoItalia[],5,FALSE),"")</f>
        <v/>
      </c>
      <c r="M347" s="304" t="str">
        <f t="shared" ca="1" si="60"/>
        <v/>
      </c>
      <c r="N347" s="340" t="str">
        <f t="shared" si="61"/>
        <v/>
      </c>
      <c r="O347" s="302" t="str">
        <f t="shared" si="62"/>
        <v/>
      </c>
      <c r="P347" s="303" t="str">
        <f>IFERROR(VLOOKUP(A347,inventarioGeko[],3,FALSE),"")</f>
        <v/>
      </c>
      <c r="Q347" s="304" t="str">
        <f t="shared" si="63"/>
        <v/>
      </c>
    </row>
    <row r="348" spans="1:17" x14ac:dyDescent="0.35">
      <c r="A348" s="257"/>
      <c r="B348" s="128"/>
      <c r="C348" s="159"/>
      <c r="D348" s="131"/>
      <c r="E348" s="273"/>
      <c r="F348" s="299" t="str">
        <f t="shared" ca="1" si="55"/>
        <v/>
      </c>
      <c r="G348" s="300" t="str">
        <f t="shared" si="56"/>
        <v/>
      </c>
      <c r="H348" s="301" t="str">
        <f t="shared" si="57"/>
        <v/>
      </c>
      <c r="I348" s="318" t="str">
        <f t="shared" si="58"/>
        <v/>
      </c>
      <c r="J348" s="324" t="str">
        <f t="shared" si="59"/>
        <v/>
      </c>
      <c r="K348" s="325" t="str">
        <f>IF(E348="","",IFERROR(VLOOKUP(_xlfn.VALUETOTEXT(E348),vinolux[],6,FALSE),""))</f>
        <v/>
      </c>
      <c r="L348" s="324" t="str">
        <f>IFERROR(VLOOKUP(A348,ultimoPrezzoItalia[],5,FALSE),"")</f>
        <v/>
      </c>
      <c r="M348" s="304" t="str">
        <f t="shared" ca="1" si="60"/>
        <v/>
      </c>
      <c r="N348" s="340" t="str">
        <f t="shared" si="61"/>
        <v/>
      </c>
      <c r="O348" s="302" t="str">
        <f t="shared" si="62"/>
        <v/>
      </c>
      <c r="P348" s="303" t="str">
        <f>IFERROR(VLOOKUP(A348,inventarioGeko[],3,FALSE),"")</f>
        <v/>
      </c>
      <c r="Q348" s="304" t="str">
        <f t="shared" si="63"/>
        <v/>
      </c>
    </row>
    <row r="349" spans="1:17" x14ac:dyDescent="0.35">
      <c r="A349" s="257"/>
      <c r="B349" s="128"/>
      <c r="C349" s="159"/>
      <c r="D349" s="131"/>
      <c r="E349" s="273"/>
      <c r="F349" s="299" t="str">
        <f t="shared" ca="1" si="55"/>
        <v/>
      </c>
      <c r="G349" s="300" t="str">
        <f t="shared" si="56"/>
        <v/>
      </c>
      <c r="H349" s="301" t="str">
        <f t="shared" si="57"/>
        <v/>
      </c>
      <c r="I349" s="318" t="str">
        <f t="shared" si="58"/>
        <v/>
      </c>
      <c r="J349" s="324" t="str">
        <f t="shared" si="59"/>
        <v/>
      </c>
      <c r="K349" s="325" t="str">
        <f>IF(E349="","",IFERROR(VLOOKUP(_xlfn.VALUETOTEXT(E349),vinolux[],6,FALSE),""))</f>
        <v/>
      </c>
      <c r="L349" s="324" t="str">
        <f>IFERROR(VLOOKUP(A349,ultimoPrezzoItalia[],5,FALSE),"")</f>
        <v/>
      </c>
      <c r="M349" s="304" t="str">
        <f t="shared" ca="1" si="60"/>
        <v/>
      </c>
      <c r="N349" s="340" t="str">
        <f t="shared" si="61"/>
        <v/>
      </c>
      <c r="O349" s="302" t="str">
        <f t="shared" si="62"/>
        <v/>
      </c>
      <c r="P349" s="303" t="str">
        <f>IFERROR(VLOOKUP(A349,inventarioGeko[],3,FALSE),"")</f>
        <v/>
      </c>
      <c r="Q349" s="304" t="str">
        <f t="shared" si="63"/>
        <v/>
      </c>
    </row>
    <row r="350" spans="1:17" x14ac:dyDescent="0.35">
      <c r="A350" s="257"/>
      <c r="B350" s="128"/>
      <c r="C350" s="159"/>
      <c r="D350" s="131"/>
      <c r="E350" s="273"/>
      <c r="F350" s="299" t="str">
        <f t="shared" ca="1" si="55"/>
        <v/>
      </c>
      <c r="G350" s="300" t="str">
        <f t="shared" si="56"/>
        <v/>
      </c>
      <c r="H350" s="301" t="str">
        <f t="shared" si="57"/>
        <v/>
      </c>
      <c r="I350" s="318" t="str">
        <f t="shared" si="58"/>
        <v/>
      </c>
      <c r="J350" s="324" t="str">
        <f t="shared" si="59"/>
        <v/>
      </c>
      <c r="K350" s="325" t="str">
        <f>IF(E350="","",IFERROR(VLOOKUP(_xlfn.VALUETOTEXT(E350),vinolux[],6,FALSE),""))</f>
        <v/>
      </c>
      <c r="L350" s="324" t="str">
        <f>IFERROR(VLOOKUP(A350,ultimoPrezzoItalia[],5,FALSE),"")</f>
        <v/>
      </c>
      <c r="M350" s="304" t="str">
        <f t="shared" ca="1" si="60"/>
        <v/>
      </c>
      <c r="N350" s="340" t="str">
        <f t="shared" si="61"/>
        <v/>
      </c>
      <c r="O350" s="302" t="str">
        <f t="shared" si="62"/>
        <v/>
      </c>
      <c r="P350" s="303" t="str">
        <f>IFERROR(VLOOKUP(A350,inventarioGeko[],3,FALSE),"")</f>
        <v/>
      </c>
      <c r="Q350" s="304" t="str">
        <f t="shared" si="63"/>
        <v/>
      </c>
    </row>
    <row r="351" spans="1:17" x14ac:dyDescent="0.35">
      <c r="A351" s="257"/>
      <c r="B351" s="128"/>
      <c r="C351" s="159"/>
      <c r="D351" s="131"/>
      <c r="E351" s="273"/>
      <c r="F351" s="299" t="str">
        <f t="shared" ca="1" si="55"/>
        <v/>
      </c>
      <c r="G351" s="300" t="str">
        <f t="shared" si="56"/>
        <v/>
      </c>
      <c r="H351" s="301" t="str">
        <f t="shared" si="57"/>
        <v/>
      </c>
      <c r="I351" s="318" t="str">
        <f t="shared" si="58"/>
        <v/>
      </c>
      <c r="J351" s="324" t="str">
        <f t="shared" si="59"/>
        <v/>
      </c>
      <c r="K351" s="325" t="str">
        <f>IF(E351="","",IFERROR(VLOOKUP(_xlfn.VALUETOTEXT(E351),vinolux[],6,FALSE),""))</f>
        <v/>
      </c>
      <c r="L351" s="324" t="str">
        <f>IFERROR(VLOOKUP(A351,ultimoPrezzoItalia[],5,FALSE),"")</f>
        <v/>
      </c>
      <c r="M351" s="304" t="str">
        <f t="shared" ca="1" si="60"/>
        <v/>
      </c>
      <c r="N351" s="340" t="str">
        <f t="shared" si="61"/>
        <v/>
      </c>
      <c r="O351" s="302" t="str">
        <f t="shared" si="62"/>
        <v/>
      </c>
      <c r="P351" s="303" t="str">
        <f>IFERROR(VLOOKUP(A351,inventarioGeko[],3,FALSE),"")</f>
        <v/>
      </c>
      <c r="Q351" s="304" t="str">
        <f t="shared" si="63"/>
        <v/>
      </c>
    </row>
    <row r="352" spans="1:17" x14ac:dyDescent="0.35">
      <c r="A352" s="257"/>
      <c r="B352" s="128"/>
      <c r="C352" s="159"/>
      <c r="D352" s="131"/>
      <c r="E352" s="273"/>
      <c r="F352" s="299" t="str">
        <f t="shared" ca="1" si="55"/>
        <v/>
      </c>
      <c r="G352" s="300" t="str">
        <f t="shared" si="56"/>
        <v/>
      </c>
      <c r="H352" s="301" t="str">
        <f t="shared" si="57"/>
        <v/>
      </c>
      <c r="I352" s="318" t="str">
        <f t="shared" si="58"/>
        <v/>
      </c>
      <c r="J352" s="324" t="str">
        <f t="shared" si="59"/>
        <v/>
      </c>
      <c r="K352" s="325" t="str">
        <f>IF(E352="","",IFERROR(VLOOKUP(_xlfn.VALUETOTEXT(E352),vinolux[],6,FALSE),""))</f>
        <v/>
      </c>
      <c r="L352" s="324" t="str">
        <f>IFERROR(VLOOKUP(A352,ultimoPrezzoItalia[],5,FALSE),"")</f>
        <v/>
      </c>
      <c r="M352" s="304" t="str">
        <f t="shared" ca="1" si="60"/>
        <v/>
      </c>
      <c r="N352" s="340" t="str">
        <f t="shared" si="61"/>
        <v/>
      </c>
      <c r="O352" s="302" t="str">
        <f t="shared" si="62"/>
        <v/>
      </c>
      <c r="P352" s="303" t="str">
        <f>IFERROR(VLOOKUP(A352,inventarioGeko[],3,FALSE),"")</f>
        <v/>
      </c>
      <c r="Q352" s="304" t="str">
        <f t="shared" si="63"/>
        <v/>
      </c>
    </row>
    <row r="353" spans="1:17" x14ac:dyDescent="0.35">
      <c r="A353" s="257"/>
      <c r="B353" s="128"/>
      <c r="C353" s="159"/>
      <c r="D353" s="131"/>
      <c r="E353" s="273"/>
      <c r="F353" s="299" t="str">
        <f t="shared" ca="1" si="55"/>
        <v/>
      </c>
      <c r="G353" s="300" t="str">
        <f t="shared" si="56"/>
        <v/>
      </c>
      <c r="H353" s="301" t="str">
        <f t="shared" si="57"/>
        <v/>
      </c>
      <c r="I353" s="318" t="str">
        <f t="shared" si="58"/>
        <v/>
      </c>
      <c r="J353" s="324" t="str">
        <f t="shared" si="59"/>
        <v/>
      </c>
      <c r="K353" s="325" t="str">
        <f>IF(E353="","",IFERROR(VLOOKUP(_xlfn.VALUETOTEXT(E353),vinolux[],6,FALSE),""))</f>
        <v/>
      </c>
      <c r="L353" s="324" t="str">
        <f>IFERROR(VLOOKUP(A353,ultimoPrezzoItalia[],5,FALSE),"")</f>
        <v/>
      </c>
      <c r="M353" s="304" t="str">
        <f t="shared" ca="1" si="60"/>
        <v/>
      </c>
      <c r="N353" s="340" t="str">
        <f t="shared" si="61"/>
        <v/>
      </c>
      <c r="O353" s="302" t="str">
        <f t="shared" si="62"/>
        <v/>
      </c>
      <c r="P353" s="303" t="str">
        <f>IFERROR(VLOOKUP(A353,inventarioGeko[],3,FALSE),"")</f>
        <v/>
      </c>
      <c r="Q353" s="304" t="str">
        <f t="shared" si="63"/>
        <v/>
      </c>
    </row>
    <row r="354" spans="1:17" x14ac:dyDescent="0.35">
      <c r="A354" s="257"/>
      <c r="B354" s="128"/>
      <c r="C354" s="159"/>
      <c r="D354" s="131"/>
      <c r="E354" s="273"/>
      <c r="F354" s="299" t="str">
        <f t="shared" ca="1" si="55"/>
        <v/>
      </c>
      <c r="G354" s="300" t="str">
        <f t="shared" si="56"/>
        <v/>
      </c>
      <c r="H354" s="301" t="str">
        <f t="shared" si="57"/>
        <v/>
      </c>
      <c r="I354" s="318" t="str">
        <f t="shared" si="58"/>
        <v/>
      </c>
      <c r="J354" s="324" t="str">
        <f t="shared" si="59"/>
        <v/>
      </c>
      <c r="K354" s="325" t="str">
        <f>IF(E354="","",IFERROR(VLOOKUP(_xlfn.VALUETOTEXT(E354),vinolux[],6,FALSE),""))</f>
        <v/>
      </c>
      <c r="L354" s="324" t="str">
        <f>IFERROR(VLOOKUP(A354,ultimoPrezzoItalia[],5,FALSE),"")</f>
        <v/>
      </c>
      <c r="M354" s="304" t="str">
        <f t="shared" ca="1" si="60"/>
        <v/>
      </c>
      <c r="N354" s="340" t="str">
        <f t="shared" si="61"/>
        <v/>
      </c>
      <c r="O354" s="302" t="str">
        <f t="shared" si="62"/>
        <v/>
      </c>
      <c r="P354" s="303" t="str">
        <f>IFERROR(VLOOKUP(A354,inventarioGeko[],3,FALSE),"")</f>
        <v/>
      </c>
      <c r="Q354" s="304" t="str">
        <f t="shared" si="63"/>
        <v/>
      </c>
    </row>
    <row r="355" spans="1:17" x14ac:dyDescent="0.35">
      <c r="A355" s="257"/>
      <c r="B355" s="128"/>
      <c r="C355" s="159"/>
      <c r="D355" s="131"/>
      <c r="E355" s="273"/>
      <c r="F355" s="299" t="str">
        <f t="shared" ca="1" si="55"/>
        <v/>
      </c>
      <c r="G355" s="300" t="str">
        <f t="shared" si="56"/>
        <v/>
      </c>
      <c r="H355" s="301" t="str">
        <f t="shared" si="57"/>
        <v/>
      </c>
      <c r="I355" s="318" t="str">
        <f t="shared" si="58"/>
        <v/>
      </c>
      <c r="J355" s="324" t="str">
        <f t="shared" si="59"/>
        <v/>
      </c>
      <c r="K355" s="325" t="str">
        <f>IF(E355="","",IFERROR(VLOOKUP(_xlfn.VALUETOTEXT(E355),vinolux[],6,FALSE),""))</f>
        <v/>
      </c>
      <c r="L355" s="324" t="str">
        <f>IFERROR(VLOOKUP(A355,ultimoPrezzoItalia[],5,FALSE),"")</f>
        <v/>
      </c>
      <c r="M355" s="304" t="str">
        <f t="shared" ca="1" si="60"/>
        <v/>
      </c>
      <c r="N355" s="340" t="str">
        <f t="shared" si="61"/>
        <v/>
      </c>
      <c r="O355" s="302" t="str">
        <f t="shared" si="62"/>
        <v/>
      </c>
      <c r="P355" s="303" t="str">
        <f>IFERROR(VLOOKUP(A355,inventarioGeko[],3,FALSE),"")</f>
        <v/>
      </c>
      <c r="Q355" s="304" t="str">
        <f t="shared" si="63"/>
        <v/>
      </c>
    </row>
    <row r="356" spans="1:17" x14ac:dyDescent="0.35">
      <c r="A356" s="257"/>
      <c r="B356" s="128"/>
      <c r="C356" s="159"/>
      <c r="D356" s="131"/>
      <c r="E356" s="273"/>
      <c r="F356" s="299" t="str">
        <f t="shared" ca="1" si="55"/>
        <v/>
      </c>
      <c r="G356" s="300" t="str">
        <f t="shared" si="56"/>
        <v/>
      </c>
      <c r="H356" s="301" t="str">
        <f t="shared" si="57"/>
        <v/>
      </c>
      <c r="I356" s="318" t="str">
        <f t="shared" si="58"/>
        <v/>
      </c>
      <c r="J356" s="324" t="str">
        <f t="shared" si="59"/>
        <v/>
      </c>
      <c r="K356" s="325" t="str">
        <f>IF(E356="","",IFERROR(VLOOKUP(_xlfn.VALUETOTEXT(E356),vinolux[],6,FALSE),""))</f>
        <v/>
      </c>
      <c r="L356" s="324" t="str">
        <f>IFERROR(VLOOKUP(A356,ultimoPrezzoItalia[],5,FALSE),"")</f>
        <v/>
      </c>
      <c r="M356" s="304" t="str">
        <f t="shared" ca="1" si="60"/>
        <v/>
      </c>
      <c r="N356" s="340" t="str">
        <f t="shared" si="61"/>
        <v/>
      </c>
      <c r="O356" s="302" t="str">
        <f t="shared" si="62"/>
        <v/>
      </c>
      <c r="P356" s="303" t="str">
        <f>IFERROR(VLOOKUP(A356,inventarioGeko[],3,FALSE),"")</f>
        <v/>
      </c>
      <c r="Q356" s="304" t="str">
        <f t="shared" si="63"/>
        <v/>
      </c>
    </row>
    <row r="357" spans="1:17" x14ac:dyDescent="0.35">
      <c r="A357" s="257"/>
      <c r="B357" s="128"/>
      <c r="C357" s="159"/>
      <c r="D357" s="131"/>
      <c r="E357" s="273"/>
      <c r="F357" s="299" t="str">
        <f t="shared" ca="1" si="55"/>
        <v/>
      </c>
      <c r="G357" s="300" t="str">
        <f t="shared" si="56"/>
        <v/>
      </c>
      <c r="H357" s="301" t="str">
        <f t="shared" si="57"/>
        <v/>
      </c>
      <c r="I357" s="318" t="str">
        <f t="shared" si="58"/>
        <v/>
      </c>
      <c r="J357" s="324" t="str">
        <f t="shared" si="59"/>
        <v/>
      </c>
      <c r="K357" s="325" t="str">
        <f>IF(E357="","",IFERROR(VLOOKUP(_xlfn.VALUETOTEXT(E357),vinolux[],6,FALSE),""))</f>
        <v/>
      </c>
      <c r="L357" s="324" t="str">
        <f>IFERROR(VLOOKUP(A357,ultimoPrezzoItalia[],5,FALSE),"")</f>
        <v/>
      </c>
      <c r="M357" s="304" t="str">
        <f t="shared" ca="1" si="60"/>
        <v/>
      </c>
      <c r="N357" s="340" t="str">
        <f t="shared" si="61"/>
        <v/>
      </c>
      <c r="O357" s="302" t="str">
        <f t="shared" si="62"/>
        <v/>
      </c>
      <c r="P357" s="303" t="str">
        <f>IFERROR(VLOOKUP(A357,inventarioGeko[],3,FALSE),"")</f>
        <v/>
      </c>
      <c r="Q357" s="304" t="str">
        <f t="shared" si="63"/>
        <v/>
      </c>
    </row>
    <row r="358" spans="1:17" x14ac:dyDescent="0.35">
      <c r="A358" s="257"/>
      <c r="B358" s="128"/>
      <c r="C358" s="159"/>
      <c r="D358" s="131"/>
      <c r="E358" s="273"/>
      <c r="F358" s="299" t="str">
        <f t="shared" ca="1" si="55"/>
        <v/>
      </c>
      <c r="G358" s="300" t="str">
        <f t="shared" si="56"/>
        <v/>
      </c>
      <c r="H358" s="301" t="str">
        <f t="shared" si="57"/>
        <v/>
      </c>
      <c r="I358" s="318" t="str">
        <f t="shared" si="58"/>
        <v/>
      </c>
      <c r="J358" s="324" t="str">
        <f t="shared" si="59"/>
        <v/>
      </c>
      <c r="K358" s="325" t="str">
        <f>IF(E358="","",IFERROR(VLOOKUP(_xlfn.VALUETOTEXT(E358),vinolux[],6,FALSE),""))</f>
        <v/>
      </c>
      <c r="L358" s="324" t="str">
        <f>IFERROR(VLOOKUP(A358,ultimoPrezzoItalia[],5,FALSE),"")</f>
        <v/>
      </c>
      <c r="M358" s="304" t="str">
        <f t="shared" ca="1" si="60"/>
        <v/>
      </c>
      <c r="N358" s="340" t="str">
        <f t="shared" si="61"/>
        <v/>
      </c>
      <c r="O358" s="302" t="str">
        <f t="shared" si="62"/>
        <v/>
      </c>
      <c r="P358" s="303" t="str">
        <f>IFERROR(VLOOKUP(A358,inventarioGeko[],3,FALSE),"")</f>
        <v/>
      </c>
      <c r="Q358" s="304" t="str">
        <f t="shared" si="63"/>
        <v/>
      </c>
    </row>
    <row r="359" spans="1:17" x14ac:dyDescent="0.35">
      <c r="A359" s="257"/>
      <c r="B359" s="128"/>
      <c r="C359" s="159"/>
      <c r="D359" s="131"/>
      <c r="E359" s="273"/>
      <c r="F359" s="299" t="str">
        <f t="shared" ca="1" si="55"/>
        <v/>
      </c>
      <c r="G359" s="300" t="str">
        <f t="shared" si="56"/>
        <v/>
      </c>
      <c r="H359" s="301" t="str">
        <f t="shared" si="57"/>
        <v/>
      </c>
      <c r="I359" s="318" t="str">
        <f t="shared" si="58"/>
        <v/>
      </c>
      <c r="J359" s="324" t="str">
        <f t="shared" si="59"/>
        <v/>
      </c>
      <c r="K359" s="325" t="str">
        <f>IF(E359="","",IFERROR(VLOOKUP(_xlfn.VALUETOTEXT(E359),vinolux[],6,FALSE),""))</f>
        <v/>
      </c>
      <c r="L359" s="324" t="str">
        <f>IFERROR(VLOOKUP(A359,ultimoPrezzoItalia[],5,FALSE),"")</f>
        <v/>
      </c>
      <c r="M359" s="304" t="str">
        <f t="shared" ca="1" si="60"/>
        <v/>
      </c>
      <c r="N359" s="340" t="str">
        <f t="shared" si="61"/>
        <v/>
      </c>
      <c r="O359" s="302" t="str">
        <f t="shared" si="62"/>
        <v/>
      </c>
      <c r="P359" s="303" t="str">
        <f>IFERROR(VLOOKUP(A359,inventarioGeko[],3,FALSE),"")</f>
        <v/>
      </c>
      <c r="Q359" s="304" t="str">
        <f t="shared" si="63"/>
        <v/>
      </c>
    </row>
    <row r="360" spans="1:17" x14ac:dyDescent="0.35">
      <c r="A360" s="257"/>
      <c r="B360" s="128"/>
      <c r="C360" s="159"/>
      <c r="D360" s="131"/>
      <c r="E360" s="273"/>
      <c r="F360" s="299" t="str">
        <f t="shared" ca="1" si="55"/>
        <v/>
      </c>
      <c r="G360" s="300" t="str">
        <f t="shared" si="56"/>
        <v/>
      </c>
      <c r="H360" s="301" t="str">
        <f t="shared" si="57"/>
        <v/>
      </c>
      <c r="I360" s="318" t="str">
        <f t="shared" si="58"/>
        <v/>
      </c>
      <c r="J360" s="324" t="str">
        <f t="shared" si="59"/>
        <v/>
      </c>
      <c r="K360" s="325" t="str">
        <f>IF(E360="","",IFERROR(VLOOKUP(_xlfn.VALUETOTEXT(E360),vinolux[],6,FALSE),""))</f>
        <v/>
      </c>
      <c r="L360" s="324" t="str">
        <f>IFERROR(VLOOKUP(A360,ultimoPrezzoItalia[],5,FALSE),"")</f>
        <v/>
      </c>
      <c r="M360" s="304" t="str">
        <f t="shared" ca="1" si="60"/>
        <v/>
      </c>
      <c r="N360" s="340" t="str">
        <f t="shared" si="61"/>
        <v/>
      </c>
      <c r="O360" s="302" t="str">
        <f t="shared" si="62"/>
        <v/>
      </c>
      <c r="P360" s="303" t="str">
        <f>IFERROR(VLOOKUP(A360,inventarioGeko[],3,FALSE),"")</f>
        <v/>
      </c>
      <c r="Q360" s="304" t="str">
        <f t="shared" si="63"/>
        <v/>
      </c>
    </row>
    <row r="361" spans="1:17" x14ac:dyDescent="0.35">
      <c r="A361" s="257"/>
      <c r="B361" s="128"/>
      <c r="C361" s="159"/>
      <c r="D361" s="131"/>
      <c r="E361" s="273"/>
      <c r="F361" s="299" t="str">
        <f t="shared" ca="1" si="55"/>
        <v/>
      </c>
      <c r="G361" s="300" t="str">
        <f t="shared" si="56"/>
        <v/>
      </c>
      <c r="H361" s="301" t="str">
        <f t="shared" si="57"/>
        <v/>
      </c>
      <c r="I361" s="318" t="str">
        <f t="shared" si="58"/>
        <v/>
      </c>
      <c r="J361" s="324" t="str">
        <f t="shared" si="59"/>
        <v/>
      </c>
      <c r="K361" s="325" t="str">
        <f>IF(E361="","",IFERROR(VLOOKUP(_xlfn.VALUETOTEXT(E361),vinolux[],6,FALSE),""))</f>
        <v/>
      </c>
      <c r="L361" s="324" t="str">
        <f>IFERROR(VLOOKUP(A361,ultimoPrezzoItalia[],5,FALSE),"")</f>
        <v/>
      </c>
      <c r="M361" s="304" t="str">
        <f t="shared" ca="1" si="60"/>
        <v/>
      </c>
      <c r="N361" s="340" t="str">
        <f t="shared" si="61"/>
        <v/>
      </c>
      <c r="O361" s="302" t="str">
        <f t="shared" si="62"/>
        <v/>
      </c>
      <c r="P361" s="303" t="str">
        <f>IFERROR(VLOOKUP(A361,inventarioGeko[],3,FALSE),"")</f>
        <v/>
      </c>
      <c r="Q361" s="304" t="str">
        <f t="shared" si="63"/>
        <v/>
      </c>
    </row>
    <row r="362" spans="1:17" x14ac:dyDescent="0.35">
      <c r="A362" s="257"/>
      <c r="B362" s="128"/>
      <c r="C362" s="159"/>
      <c r="D362" s="131"/>
      <c r="E362" s="273"/>
      <c r="F362" s="299" t="str">
        <f t="shared" ca="1" si="55"/>
        <v/>
      </c>
      <c r="G362" s="300" t="str">
        <f t="shared" si="56"/>
        <v/>
      </c>
      <c r="H362" s="301" t="str">
        <f t="shared" si="57"/>
        <v/>
      </c>
      <c r="I362" s="318" t="str">
        <f t="shared" si="58"/>
        <v/>
      </c>
      <c r="J362" s="324" t="str">
        <f t="shared" si="59"/>
        <v/>
      </c>
      <c r="K362" s="325" t="str">
        <f>IF(E362="","",IFERROR(VLOOKUP(_xlfn.VALUETOTEXT(E362),vinolux[],6,FALSE),""))</f>
        <v/>
      </c>
      <c r="L362" s="324" t="str">
        <f>IFERROR(VLOOKUP(A362,ultimoPrezzoItalia[],5,FALSE),"")</f>
        <v/>
      </c>
      <c r="M362" s="304" t="str">
        <f t="shared" ca="1" si="60"/>
        <v/>
      </c>
      <c r="N362" s="340" t="str">
        <f t="shared" si="61"/>
        <v/>
      </c>
      <c r="O362" s="302" t="str">
        <f t="shared" si="62"/>
        <v/>
      </c>
      <c r="P362" s="303" t="str">
        <f>IFERROR(VLOOKUP(A362,inventarioGeko[],3,FALSE),"")</f>
        <v/>
      </c>
      <c r="Q362" s="304" t="str">
        <f t="shared" si="63"/>
        <v/>
      </c>
    </row>
    <row r="363" spans="1:17" x14ac:dyDescent="0.35">
      <c r="A363" s="257"/>
      <c r="B363" s="128"/>
      <c r="C363" s="159"/>
      <c r="D363" s="131"/>
      <c r="E363" s="273"/>
      <c r="F363" s="299" t="str">
        <f t="shared" ca="1" si="55"/>
        <v/>
      </c>
      <c r="G363" s="300" t="str">
        <f t="shared" si="56"/>
        <v/>
      </c>
      <c r="H363" s="301" t="str">
        <f t="shared" si="57"/>
        <v/>
      </c>
      <c r="I363" s="318" t="str">
        <f t="shared" si="58"/>
        <v/>
      </c>
      <c r="J363" s="324" t="str">
        <f t="shared" si="59"/>
        <v/>
      </c>
      <c r="K363" s="325" t="str">
        <f>IF(E363="","",IFERROR(VLOOKUP(_xlfn.VALUETOTEXT(E363),vinolux[],6,FALSE),""))</f>
        <v/>
      </c>
      <c r="L363" s="324" t="str">
        <f>IFERROR(VLOOKUP(A363,ultimoPrezzoItalia[],5,FALSE),"")</f>
        <v/>
      </c>
      <c r="M363" s="304" t="str">
        <f t="shared" ca="1" si="60"/>
        <v/>
      </c>
      <c r="N363" s="340" t="str">
        <f t="shared" si="61"/>
        <v/>
      </c>
      <c r="O363" s="302" t="str">
        <f t="shared" si="62"/>
        <v/>
      </c>
      <c r="P363" s="303" t="str">
        <f>IFERROR(VLOOKUP(A363,inventarioGeko[],3,FALSE),"")</f>
        <v/>
      </c>
      <c r="Q363" s="304" t="str">
        <f t="shared" si="63"/>
        <v/>
      </c>
    </row>
    <row r="364" spans="1:17" x14ac:dyDescent="0.35">
      <c r="A364" s="257"/>
      <c r="B364" s="128"/>
      <c r="C364" s="159"/>
      <c r="D364" s="131"/>
      <c r="E364" s="273"/>
      <c r="F364" s="299" t="str">
        <f t="shared" ca="1" si="55"/>
        <v/>
      </c>
      <c r="G364" s="300" t="str">
        <f t="shared" si="56"/>
        <v/>
      </c>
      <c r="H364" s="301" t="str">
        <f t="shared" si="57"/>
        <v/>
      </c>
      <c r="I364" s="318" t="str">
        <f t="shared" si="58"/>
        <v/>
      </c>
      <c r="J364" s="324" t="str">
        <f t="shared" si="59"/>
        <v/>
      </c>
      <c r="K364" s="325" t="str">
        <f>IF(E364="","",IFERROR(VLOOKUP(_xlfn.VALUETOTEXT(E364),vinolux[],6,FALSE),""))</f>
        <v/>
      </c>
      <c r="L364" s="324" t="str">
        <f>IFERROR(VLOOKUP(A364,ultimoPrezzoItalia[],5,FALSE),"")</f>
        <v/>
      </c>
      <c r="M364" s="304" t="str">
        <f t="shared" ca="1" si="60"/>
        <v/>
      </c>
      <c r="N364" s="340" t="str">
        <f t="shared" si="61"/>
        <v/>
      </c>
      <c r="O364" s="302" t="str">
        <f t="shared" si="62"/>
        <v/>
      </c>
      <c r="P364" s="303" t="str">
        <f>IFERROR(VLOOKUP(A364,inventarioGeko[],3,FALSE),"")</f>
        <v/>
      </c>
      <c r="Q364" s="304" t="str">
        <f t="shared" si="63"/>
        <v/>
      </c>
    </row>
    <row r="365" spans="1:17" x14ac:dyDescent="0.35">
      <c r="A365" s="257"/>
      <c r="B365" s="128"/>
      <c r="C365" s="159"/>
      <c r="D365" s="131"/>
      <c r="E365" s="273"/>
      <c r="F365" s="299" t="str">
        <f t="shared" ca="1" si="55"/>
        <v/>
      </c>
      <c r="G365" s="300" t="str">
        <f t="shared" si="56"/>
        <v/>
      </c>
      <c r="H365" s="301" t="str">
        <f t="shared" si="57"/>
        <v/>
      </c>
      <c r="I365" s="318" t="str">
        <f t="shared" si="58"/>
        <v/>
      </c>
      <c r="J365" s="324" t="str">
        <f t="shared" si="59"/>
        <v/>
      </c>
      <c r="K365" s="325" t="str">
        <f>IF(E365="","",IFERROR(VLOOKUP(_xlfn.VALUETOTEXT(E365),vinolux[],6,FALSE),""))</f>
        <v/>
      </c>
      <c r="L365" s="324" t="str">
        <f>IFERROR(VLOOKUP(A365,ultimoPrezzoItalia[],5,FALSE),"")</f>
        <v/>
      </c>
      <c r="M365" s="304" t="str">
        <f t="shared" ca="1" si="60"/>
        <v/>
      </c>
      <c r="N365" s="340" t="str">
        <f t="shared" si="61"/>
        <v/>
      </c>
      <c r="O365" s="302" t="str">
        <f t="shared" si="62"/>
        <v/>
      </c>
      <c r="P365" s="303" t="str">
        <f>IFERROR(VLOOKUP(A365,inventarioGeko[],3,FALSE),"")</f>
        <v/>
      </c>
      <c r="Q365" s="304" t="str">
        <f t="shared" si="63"/>
        <v/>
      </c>
    </row>
    <row r="366" spans="1:17" x14ac:dyDescent="0.35">
      <c r="A366" s="257"/>
      <c r="B366" s="128"/>
      <c r="C366" s="159"/>
      <c r="D366" s="131"/>
      <c r="E366" s="273"/>
      <c r="F366" s="299" t="str">
        <f t="shared" ca="1" si="55"/>
        <v/>
      </c>
      <c r="G366" s="300" t="str">
        <f t="shared" si="56"/>
        <v/>
      </c>
      <c r="H366" s="301" t="str">
        <f t="shared" si="57"/>
        <v/>
      </c>
      <c r="I366" s="318" t="str">
        <f t="shared" si="58"/>
        <v/>
      </c>
      <c r="J366" s="324" t="str">
        <f t="shared" si="59"/>
        <v/>
      </c>
      <c r="K366" s="325" t="str">
        <f>IF(E366="","",IFERROR(VLOOKUP(_xlfn.VALUETOTEXT(E366),vinolux[],6,FALSE),""))</f>
        <v/>
      </c>
      <c r="L366" s="324" t="str">
        <f>IFERROR(VLOOKUP(A366,ultimoPrezzoItalia[],5,FALSE),"")</f>
        <v/>
      </c>
      <c r="M366" s="304" t="str">
        <f t="shared" ca="1" si="60"/>
        <v/>
      </c>
      <c r="N366" s="340" t="str">
        <f t="shared" si="61"/>
        <v/>
      </c>
      <c r="O366" s="302" t="str">
        <f t="shared" si="62"/>
        <v/>
      </c>
      <c r="P366" s="303" t="str">
        <f>IFERROR(VLOOKUP(A366,inventarioGeko[],3,FALSE),"")</f>
        <v/>
      </c>
      <c r="Q366" s="304" t="str">
        <f t="shared" si="63"/>
        <v/>
      </c>
    </row>
    <row r="367" spans="1:17" x14ac:dyDescent="0.35">
      <c r="A367" s="257"/>
      <c r="B367" s="128"/>
      <c r="C367" s="159"/>
      <c r="D367" s="131"/>
      <c r="E367" s="273"/>
      <c r="F367" s="299" t="str">
        <f t="shared" ca="1" si="55"/>
        <v/>
      </c>
      <c r="G367" s="300" t="str">
        <f t="shared" si="56"/>
        <v/>
      </c>
      <c r="H367" s="301" t="str">
        <f t="shared" si="57"/>
        <v/>
      </c>
      <c r="I367" s="318" t="str">
        <f t="shared" si="58"/>
        <v/>
      </c>
      <c r="J367" s="324" t="str">
        <f t="shared" si="59"/>
        <v/>
      </c>
      <c r="K367" s="325" t="str">
        <f>IF(E367="","",IFERROR(VLOOKUP(_xlfn.VALUETOTEXT(E367),vinolux[],6,FALSE),""))</f>
        <v/>
      </c>
      <c r="L367" s="324" t="str">
        <f>IFERROR(VLOOKUP(A367,ultimoPrezzoItalia[],5,FALSE),"")</f>
        <v/>
      </c>
      <c r="M367" s="304" t="str">
        <f t="shared" ca="1" si="60"/>
        <v/>
      </c>
      <c r="N367" s="340" t="str">
        <f t="shared" si="61"/>
        <v/>
      </c>
      <c r="O367" s="302" t="str">
        <f t="shared" si="62"/>
        <v/>
      </c>
      <c r="P367" s="303" t="str">
        <f>IFERROR(VLOOKUP(A367,inventarioGeko[],3,FALSE),"")</f>
        <v/>
      </c>
      <c r="Q367" s="304" t="str">
        <f t="shared" si="63"/>
        <v/>
      </c>
    </row>
    <row r="368" spans="1:17" x14ac:dyDescent="0.35">
      <c r="A368" s="257"/>
      <c r="B368" s="128"/>
      <c r="C368" s="159"/>
      <c r="D368" s="131"/>
      <c r="E368" s="273"/>
      <c r="F368" s="299" t="str">
        <f t="shared" ca="1" si="55"/>
        <v/>
      </c>
      <c r="G368" s="300" t="str">
        <f t="shared" si="56"/>
        <v/>
      </c>
      <c r="H368" s="301" t="str">
        <f t="shared" si="57"/>
        <v/>
      </c>
      <c r="I368" s="318" t="str">
        <f t="shared" si="58"/>
        <v/>
      </c>
      <c r="J368" s="324" t="str">
        <f t="shared" si="59"/>
        <v/>
      </c>
      <c r="K368" s="325" t="str">
        <f>IF(E368="","",IFERROR(VLOOKUP(_xlfn.VALUETOTEXT(E368),vinolux[],6,FALSE),""))</f>
        <v/>
      </c>
      <c r="L368" s="324" t="str">
        <f>IFERROR(VLOOKUP(A368,ultimoPrezzoItalia[],5,FALSE),"")</f>
        <v/>
      </c>
      <c r="M368" s="304" t="str">
        <f t="shared" ca="1" si="60"/>
        <v/>
      </c>
      <c r="N368" s="340" t="str">
        <f t="shared" si="61"/>
        <v/>
      </c>
      <c r="O368" s="302" t="str">
        <f t="shared" si="62"/>
        <v/>
      </c>
      <c r="P368" s="303" t="str">
        <f>IFERROR(VLOOKUP(A368,inventarioGeko[],3,FALSE),"")</f>
        <v/>
      </c>
      <c r="Q368" s="304" t="str">
        <f t="shared" si="63"/>
        <v/>
      </c>
    </row>
    <row r="369" spans="1:17" x14ac:dyDescent="0.35">
      <c r="A369" s="257"/>
      <c r="B369" s="128"/>
      <c r="C369" s="159"/>
      <c r="D369" s="131"/>
      <c r="E369" s="273"/>
      <c r="F369" s="299" t="str">
        <f t="shared" ca="1" si="55"/>
        <v/>
      </c>
      <c r="G369" s="300" t="str">
        <f t="shared" si="56"/>
        <v/>
      </c>
      <c r="H369" s="301" t="str">
        <f t="shared" si="57"/>
        <v/>
      </c>
      <c r="I369" s="318" t="str">
        <f t="shared" si="58"/>
        <v/>
      </c>
      <c r="J369" s="324" t="str">
        <f t="shared" si="59"/>
        <v/>
      </c>
      <c r="K369" s="325" t="str">
        <f>IF(E369="","",IFERROR(VLOOKUP(_xlfn.VALUETOTEXT(E369),vinolux[],6,FALSE),""))</f>
        <v/>
      </c>
      <c r="L369" s="324" t="str">
        <f>IFERROR(VLOOKUP(A369,ultimoPrezzoItalia[],5,FALSE),"")</f>
        <v/>
      </c>
      <c r="M369" s="304" t="str">
        <f t="shared" ca="1" si="60"/>
        <v/>
      </c>
      <c r="N369" s="340" t="str">
        <f t="shared" si="61"/>
        <v/>
      </c>
      <c r="O369" s="302" t="str">
        <f t="shared" si="62"/>
        <v/>
      </c>
      <c r="P369" s="303" t="str">
        <f>IFERROR(VLOOKUP(A369,inventarioGeko[],3,FALSE),"")</f>
        <v/>
      </c>
      <c r="Q369" s="304" t="str">
        <f t="shared" si="63"/>
        <v/>
      </c>
    </row>
    <row r="370" spans="1:17" x14ac:dyDescent="0.35">
      <c r="A370" s="257"/>
      <c r="B370" s="128"/>
      <c r="C370" s="159"/>
      <c r="D370" s="131"/>
      <c r="E370" s="273"/>
      <c r="F370" s="299" t="str">
        <f t="shared" ca="1" si="55"/>
        <v/>
      </c>
      <c r="G370" s="300" t="str">
        <f t="shared" si="56"/>
        <v/>
      </c>
      <c r="H370" s="301" t="str">
        <f t="shared" si="57"/>
        <v/>
      </c>
      <c r="I370" s="318" t="str">
        <f t="shared" si="58"/>
        <v/>
      </c>
      <c r="J370" s="324" t="str">
        <f t="shared" si="59"/>
        <v/>
      </c>
      <c r="K370" s="325" t="str">
        <f>IF(E370="","",IFERROR(VLOOKUP(_xlfn.VALUETOTEXT(E370),vinolux[],6,FALSE),""))</f>
        <v/>
      </c>
      <c r="L370" s="324" t="str">
        <f>IFERROR(VLOOKUP(A370,ultimoPrezzoItalia[],5,FALSE),"")</f>
        <v/>
      </c>
      <c r="M370" s="304" t="str">
        <f t="shared" ca="1" si="60"/>
        <v/>
      </c>
      <c r="N370" s="340" t="str">
        <f t="shared" si="61"/>
        <v/>
      </c>
      <c r="O370" s="302" t="str">
        <f t="shared" si="62"/>
        <v/>
      </c>
      <c r="P370" s="303" t="str">
        <f>IFERROR(VLOOKUP(A370,inventarioGeko[],3,FALSE),"")</f>
        <v/>
      </c>
      <c r="Q370" s="304" t="str">
        <f t="shared" si="63"/>
        <v/>
      </c>
    </row>
    <row r="371" spans="1:17" x14ac:dyDescent="0.35">
      <c r="A371" s="257"/>
      <c r="B371" s="128"/>
      <c r="C371" s="159"/>
      <c r="D371" s="131"/>
      <c r="E371" s="273"/>
      <c r="F371" s="299" t="str">
        <f t="shared" ca="1" si="55"/>
        <v/>
      </c>
      <c r="G371" s="300" t="str">
        <f t="shared" si="56"/>
        <v/>
      </c>
      <c r="H371" s="301" t="str">
        <f t="shared" si="57"/>
        <v/>
      </c>
      <c r="I371" s="318" t="str">
        <f t="shared" si="58"/>
        <v/>
      </c>
      <c r="J371" s="324" t="str">
        <f t="shared" si="59"/>
        <v/>
      </c>
      <c r="K371" s="325" t="str">
        <f>IF(E371="","",IFERROR(VLOOKUP(_xlfn.VALUETOTEXT(E371),vinolux[],6,FALSE),""))</f>
        <v/>
      </c>
      <c r="L371" s="324" t="str">
        <f>IFERROR(VLOOKUP(A371,ultimoPrezzoItalia[],5,FALSE),"")</f>
        <v/>
      </c>
      <c r="M371" s="304" t="str">
        <f t="shared" ca="1" si="60"/>
        <v/>
      </c>
      <c r="N371" s="340" t="str">
        <f t="shared" si="61"/>
        <v/>
      </c>
      <c r="O371" s="302" t="str">
        <f t="shared" si="62"/>
        <v/>
      </c>
      <c r="P371" s="303" t="str">
        <f>IFERROR(VLOOKUP(A371,inventarioGeko[],3,FALSE),"")</f>
        <v/>
      </c>
      <c r="Q371" s="304" t="str">
        <f t="shared" si="63"/>
        <v/>
      </c>
    </row>
    <row r="372" spans="1:17" x14ac:dyDescent="0.35">
      <c r="A372" s="257"/>
      <c r="B372" s="128"/>
      <c r="C372" s="159"/>
      <c r="D372" s="131"/>
      <c r="E372" s="273"/>
      <c r="F372" s="299" t="str">
        <f t="shared" ca="1" si="55"/>
        <v/>
      </c>
      <c r="G372" s="300" t="str">
        <f t="shared" si="56"/>
        <v/>
      </c>
      <c r="H372" s="301" t="str">
        <f t="shared" si="57"/>
        <v/>
      </c>
      <c r="I372" s="318" t="str">
        <f t="shared" si="58"/>
        <v/>
      </c>
      <c r="J372" s="324" t="str">
        <f t="shared" si="59"/>
        <v/>
      </c>
      <c r="K372" s="325" t="str">
        <f>IF(E372="","",IFERROR(VLOOKUP(_xlfn.VALUETOTEXT(E372),vinolux[],6,FALSE),""))</f>
        <v/>
      </c>
      <c r="L372" s="324" t="str">
        <f>IFERROR(VLOOKUP(A372,ultimoPrezzoItalia[],5,FALSE),"")</f>
        <v/>
      </c>
      <c r="M372" s="304" t="str">
        <f t="shared" ca="1" si="60"/>
        <v/>
      </c>
      <c r="N372" s="340" t="str">
        <f t="shared" si="61"/>
        <v/>
      </c>
      <c r="O372" s="302" t="str">
        <f t="shared" si="62"/>
        <v/>
      </c>
      <c r="P372" s="303" t="str">
        <f>IFERROR(VLOOKUP(A372,inventarioGeko[],3,FALSE),"")</f>
        <v/>
      </c>
      <c r="Q372" s="304" t="str">
        <f t="shared" si="63"/>
        <v/>
      </c>
    </row>
    <row r="373" spans="1:17" x14ac:dyDescent="0.35">
      <c r="A373" s="257"/>
      <c r="B373" s="128"/>
      <c r="C373" s="159"/>
      <c r="D373" s="131"/>
      <c r="E373" s="273"/>
      <c r="F373" s="299" t="str">
        <f t="shared" ca="1" si="55"/>
        <v/>
      </c>
      <c r="G373" s="300" t="str">
        <f t="shared" si="56"/>
        <v/>
      </c>
      <c r="H373" s="301" t="str">
        <f t="shared" si="57"/>
        <v/>
      </c>
      <c r="I373" s="318" t="str">
        <f t="shared" si="58"/>
        <v/>
      </c>
      <c r="J373" s="324" t="str">
        <f t="shared" si="59"/>
        <v/>
      </c>
      <c r="K373" s="325" t="str">
        <f>IF(E373="","",IFERROR(VLOOKUP(_xlfn.VALUETOTEXT(E373),vinolux[],6,FALSE),""))</f>
        <v/>
      </c>
      <c r="L373" s="324" t="str">
        <f>IFERROR(VLOOKUP(A373,ultimoPrezzoItalia[],5,FALSE),"")</f>
        <v/>
      </c>
      <c r="M373" s="304" t="str">
        <f t="shared" ca="1" si="60"/>
        <v/>
      </c>
      <c r="N373" s="340" t="str">
        <f t="shared" si="61"/>
        <v/>
      </c>
      <c r="O373" s="302" t="str">
        <f t="shared" si="62"/>
        <v/>
      </c>
      <c r="P373" s="303" t="str">
        <f>IFERROR(VLOOKUP(A373,inventarioGeko[],3,FALSE),"")</f>
        <v/>
      </c>
      <c r="Q373" s="304" t="str">
        <f t="shared" si="63"/>
        <v/>
      </c>
    </row>
    <row r="374" spans="1:17" x14ac:dyDescent="0.35">
      <c r="A374" s="257"/>
      <c r="B374" s="128"/>
      <c r="C374" s="159"/>
      <c r="D374" s="131"/>
      <c r="E374" s="273"/>
      <c r="F374" s="299" t="str">
        <f t="shared" ca="1" si="55"/>
        <v/>
      </c>
      <c r="G374" s="300" t="str">
        <f t="shared" si="56"/>
        <v/>
      </c>
      <c r="H374" s="301" t="str">
        <f t="shared" si="57"/>
        <v/>
      </c>
      <c r="I374" s="318" t="str">
        <f t="shared" si="58"/>
        <v/>
      </c>
      <c r="J374" s="324" t="str">
        <f t="shared" si="59"/>
        <v/>
      </c>
      <c r="K374" s="325" t="str">
        <f>IF(E374="","",IFERROR(VLOOKUP(_xlfn.VALUETOTEXT(E374),vinolux[],6,FALSE),""))</f>
        <v/>
      </c>
      <c r="L374" s="324" t="str">
        <f>IFERROR(VLOOKUP(A374,ultimoPrezzoItalia[],5,FALSE),"")</f>
        <v/>
      </c>
      <c r="M374" s="304" t="str">
        <f t="shared" ca="1" si="60"/>
        <v/>
      </c>
      <c r="N374" s="340" t="str">
        <f t="shared" si="61"/>
        <v/>
      </c>
      <c r="O374" s="302" t="str">
        <f t="shared" si="62"/>
        <v/>
      </c>
      <c r="P374" s="303" t="str">
        <f>IFERROR(VLOOKUP(A374,inventarioGeko[],3,FALSE),"")</f>
        <v/>
      </c>
      <c r="Q374" s="304" t="str">
        <f t="shared" si="63"/>
        <v/>
      </c>
    </row>
    <row r="375" spans="1:17" x14ac:dyDescent="0.35">
      <c r="A375" s="257"/>
      <c r="B375" s="128"/>
      <c r="C375" s="159"/>
      <c r="D375" s="131"/>
      <c r="E375" s="273"/>
      <c r="F375" s="299" t="str">
        <f t="shared" ca="1" si="55"/>
        <v/>
      </c>
      <c r="G375" s="300" t="str">
        <f t="shared" si="56"/>
        <v/>
      </c>
      <c r="H375" s="301" t="str">
        <f t="shared" si="57"/>
        <v/>
      </c>
      <c r="I375" s="318" t="str">
        <f t="shared" si="58"/>
        <v/>
      </c>
      <c r="J375" s="324" t="str">
        <f t="shared" si="59"/>
        <v/>
      </c>
      <c r="K375" s="325" t="str">
        <f>IF(E375="","",IFERROR(VLOOKUP(_xlfn.VALUETOTEXT(E375),vinolux[],6,FALSE),""))</f>
        <v/>
      </c>
      <c r="L375" s="324" t="str">
        <f>IFERROR(VLOOKUP(A375,ultimoPrezzoItalia[],5,FALSE),"")</f>
        <v/>
      </c>
      <c r="M375" s="304" t="str">
        <f t="shared" ca="1" si="60"/>
        <v/>
      </c>
      <c r="N375" s="340" t="str">
        <f t="shared" si="61"/>
        <v/>
      </c>
      <c r="O375" s="302" t="str">
        <f t="shared" si="62"/>
        <v/>
      </c>
      <c r="P375" s="303" t="str">
        <f>IFERROR(VLOOKUP(A375,inventarioGeko[],3,FALSE),"")</f>
        <v/>
      </c>
      <c r="Q375" s="304" t="str">
        <f t="shared" si="63"/>
        <v/>
      </c>
    </row>
    <row r="376" spans="1:17" x14ac:dyDescent="0.35">
      <c r="A376" s="257"/>
      <c r="B376" s="128"/>
      <c r="C376" s="159"/>
      <c r="D376" s="131"/>
      <c r="E376" s="273"/>
      <c r="F376" s="299" t="str">
        <f t="shared" ca="1" si="55"/>
        <v/>
      </c>
      <c r="G376" s="300" t="str">
        <f t="shared" si="56"/>
        <v/>
      </c>
      <c r="H376" s="301" t="str">
        <f t="shared" si="57"/>
        <v/>
      </c>
      <c r="I376" s="318" t="str">
        <f t="shared" si="58"/>
        <v/>
      </c>
      <c r="J376" s="324" t="str">
        <f t="shared" si="59"/>
        <v/>
      </c>
      <c r="K376" s="325" t="str">
        <f>IF(E376="","",IFERROR(VLOOKUP(_xlfn.VALUETOTEXT(E376),vinolux[],6,FALSE),""))</f>
        <v/>
      </c>
      <c r="L376" s="324" t="str">
        <f>IFERROR(VLOOKUP(A376,ultimoPrezzoItalia[],5,FALSE),"")</f>
        <v/>
      </c>
      <c r="M376" s="304" t="str">
        <f t="shared" ca="1" si="60"/>
        <v/>
      </c>
      <c r="N376" s="340" t="str">
        <f t="shared" si="61"/>
        <v/>
      </c>
      <c r="O376" s="302" t="str">
        <f t="shared" si="62"/>
        <v/>
      </c>
      <c r="P376" s="303" t="str">
        <f>IFERROR(VLOOKUP(A376,inventarioGeko[],3,FALSE),"")</f>
        <v/>
      </c>
      <c r="Q376" s="304" t="str">
        <f t="shared" si="63"/>
        <v/>
      </c>
    </row>
    <row r="377" spans="1:17" x14ac:dyDescent="0.35">
      <c r="A377" s="257"/>
      <c r="B377" s="128"/>
      <c r="C377" s="159"/>
      <c r="D377" s="131"/>
      <c r="E377" s="273"/>
      <c r="F377" s="299" t="str">
        <f t="shared" ca="1" si="55"/>
        <v/>
      </c>
      <c r="G377" s="300" t="str">
        <f t="shared" si="56"/>
        <v/>
      </c>
      <c r="H377" s="301" t="str">
        <f t="shared" si="57"/>
        <v/>
      </c>
      <c r="I377" s="318" t="str">
        <f t="shared" si="58"/>
        <v/>
      </c>
      <c r="J377" s="324" t="str">
        <f t="shared" si="59"/>
        <v/>
      </c>
      <c r="K377" s="325" t="str">
        <f>IF(E377="","",IFERROR(VLOOKUP(_xlfn.VALUETOTEXT(E377),vinolux[],6,FALSE),""))</f>
        <v/>
      </c>
      <c r="L377" s="324" t="str">
        <f>IFERROR(VLOOKUP(A377,ultimoPrezzoItalia[],5,FALSE),"")</f>
        <v/>
      </c>
      <c r="M377" s="304" t="str">
        <f t="shared" ca="1" si="60"/>
        <v/>
      </c>
      <c r="N377" s="340" t="str">
        <f t="shared" si="61"/>
        <v/>
      </c>
      <c r="O377" s="302" t="str">
        <f t="shared" si="62"/>
        <v/>
      </c>
      <c r="P377" s="303" t="str">
        <f>IFERROR(VLOOKUP(A377,inventarioGeko[],3,FALSE),"")</f>
        <v/>
      </c>
      <c r="Q377" s="304" t="str">
        <f t="shared" si="63"/>
        <v/>
      </c>
    </row>
    <row r="378" spans="1:17" x14ac:dyDescent="0.35">
      <c r="A378" s="257"/>
      <c r="B378" s="128"/>
      <c r="C378" s="159"/>
      <c r="D378" s="131"/>
      <c r="E378" s="273"/>
      <c r="F378" s="299" t="str">
        <f t="shared" ca="1" si="55"/>
        <v/>
      </c>
      <c r="G378" s="300" t="str">
        <f t="shared" si="56"/>
        <v/>
      </c>
      <c r="H378" s="301" t="str">
        <f t="shared" si="57"/>
        <v/>
      </c>
      <c r="I378" s="318" t="str">
        <f t="shared" si="58"/>
        <v/>
      </c>
      <c r="J378" s="324" t="str">
        <f t="shared" si="59"/>
        <v/>
      </c>
      <c r="K378" s="325" t="str">
        <f>IF(E378="","",IFERROR(VLOOKUP(_xlfn.VALUETOTEXT(E378),vinolux[],6,FALSE),""))</f>
        <v/>
      </c>
      <c r="L378" s="324" t="str">
        <f>IFERROR(VLOOKUP(A378,ultimoPrezzoItalia[],5,FALSE),"")</f>
        <v/>
      </c>
      <c r="M378" s="304" t="str">
        <f t="shared" ca="1" si="60"/>
        <v/>
      </c>
      <c r="N378" s="340" t="str">
        <f t="shared" si="61"/>
        <v/>
      </c>
      <c r="O378" s="302" t="str">
        <f t="shared" si="62"/>
        <v/>
      </c>
      <c r="P378" s="303" t="str">
        <f>IFERROR(VLOOKUP(A378,inventarioGeko[],3,FALSE),"")</f>
        <v/>
      </c>
      <c r="Q378" s="304" t="str">
        <f t="shared" si="63"/>
        <v/>
      </c>
    </row>
    <row r="379" spans="1:17" x14ac:dyDescent="0.35">
      <c r="A379" s="257"/>
      <c r="B379" s="128"/>
      <c r="C379" s="159"/>
      <c r="D379" s="131"/>
      <c r="E379" s="273"/>
      <c r="F379" s="299" t="str">
        <f t="shared" ca="1" si="55"/>
        <v/>
      </c>
      <c r="G379" s="300" t="str">
        <f t="shared" si="56"/>
        <v/>
      </c>
      <c r="H379" s="301" t="str">
        <f t="shared" si="57"/>
        <v/>
      </c>
      <c r="I379" s="318" t="str">
        <f t="shared" si="58"/>
        <v/>
      </c>
      <c r="J379" s="324" t="str">
        <f t="shared" si="59"/>
        <v/>
      </c>
      <c r="K379" s="325" t="str">
        <f>IF(E379="","",IFERROR(VLOOKUP(_xlfn.VALUETOTEXT(E379),vinolux[],6,FALSE),""))</f>
        <v/>
      </c>
      <c r="L379" s="324" t="str">
        <f>IFERROR(VLOOKUP(A379,ultimoPrezzoItalia[],5,FALSE),"")</f>
        <v/>
      </c>
      <c r="M379" s="304" t="str">
        <f t="shared" ca="1" si="60"/>
        <v/>
      </c>
      <c r="N379" s="340" t="str">
        <f t="shared" si="61"/>
        <v/>
      </c>
      <c r="O379" s="302" t="str">
        <f t="shared" si="62"/>
        <v/>
      </c>
      <c r="P379" s="303" t="str">
        <f>IFERROR(VLOOKUP(A379,inventarioGeko[],3,FALSE),"")</f>
        <v/>
      </c>
      <c r="Q379" s="304" t="str">
        <f t="shared" si="63"/>
        <v/>
      </c>
    </row>
    <row r="380" spans="1:17" x14ac:dyDescent="0.35">
      <c r="A380" s="257"/>
      <c r="B380" s="128"/>
      <c r="C380" s="159"/>
      <c r="D380" s="131"/>
      <c r="E380" s="273"/>
      <c r="F380" s="299" t="str">
        <f t="shared" ca="1" si="55"/>
        <v/>
      </c>
      <c r="G380" s="300" t="str">
        <f t="shared" si="56"/>
        <v/>
      </c>
      <c r="H380" s="301" t="str">
        <f t="shared" si="57"/>
        <v/>
      </c>
      <c r="I380" s="318" t="str">
        <f t="shared" si="58"/>
        <v/>
      </c>
      <c r="J380" s="324" t="str">
        <f t="shared" si="59"/>
        <v/>
      </c>
      <c r="K380" s="325" t="str">
        <f>IF(E380="","",IFERROR(VLOOKUP(_xlfn.VALUETOTEXT(E380),vinolux[],6,FALSE),""))</f>
        <v/>
      </c>
      <c r="L380" s="324" t="str">
        <f>IFERROR(VLOOKUP(A380,ultimoPrezzoItalia[],5,FALSE),"")</f>
        <v/>
      </c>
      <c r="M380" s="304" t="str">
        <f t="shared" ca="1" si="60"/>
        <v/>
      </c>
      <c r="N380" s="340" t="str">
        <f t="shared" si="61"/>
        <v/>
      </c>
      <c r="O380" s="302" t="str">
        <f t="shared" si="62"/>
        <v/>
      </c>
      <c r="P380" s="303" t="str">
        <f>IFERROR(VLOOKUP(A380,inventarioGeko[],3,FALSE),"")</f>
        <v/>
      </c>
      <c r="Q380" s="304" t="str">
        <f t="shared" si="63"/>
        <v/>
      </c>
    </row>
    <row r="381" spans="1:17" x14ac:dyDescent="0.35">
      <c r="A381" s="257"/>
      <c r="B381" s="128"/>
      <c r="C381" s="159"/>
      <c r="D381" s="131"/>
      <c r="E381" s="273"/>
      <c r="F381" s="299" t="str">
        <f t="shared" ca="1" si="55"/>
        <v/>
      </c>
      <c r="G381" s="300" t="str">
        <f t="shared" si="56"/>
        <v/>
      </c>
      <c r="H381" s="301" t="str">
        <f t="shared" si="57"/>
        <v/>
      </c>
      <c r="I381" s="318" t="str">
        <f t="shared" si="58"/>
        <v/>
      </c>
      <c r="J381" s="324" t="str">
        <f t="shared" si="59"/>
        <v/>
      </c>
      <c r="K381" s="325" t="str">
        <f>IF(E381="","",IFERROR(VLOOKUP(_xlfn.VALUETOTEXT(E381),vinolux[],6,FALSE),""))</f>
        <v/>
      </c>
      <c r="L381" s="324" t="str">
        <f>IFERROR(VLOOKUP(A381,ultimoPrezzoItalia[],5,FALSE),"")</f>
        <v/>
      </c>
      <c r="M381" s="304" t="str">
        <f t="shared" ca="1" si="60"/>
        <v/>
      </c>
      <c r="N381" s="340" t="str">
        <f t="shared" si="61"/>
        <v/>
      </c>
      <c r="O381" s="302" t="str">
        <f t="shared" si="62"/>
        <v/>
      </c>
      <c r="P381" s="303" t="str">
        <f>IFERROR(VLOOKUP(A381,inventarioGeko[],3,FALSE),"")</f>
        <v/>
      </c>
      <c r="Q381" s="304" t="str">
        <f t="shared" si="63"/>
        <v/>
      </c>
    </row>
    <row r="382" spans="1:17" x14ac:dyDescent="0.35">
      <c r="A382" s="257"/>
      <c r="B382" s="128"/>
      <c r="C382" s="159"/>
      <c r="D382" s="131"/>
      <c r="E382" s="273"/>
      <c r="F382" s="299" t="str">
        <f t="shared" ca="1" si="55"/>
        <v/>
      </c>
      <c r="G382" s="300" t="str">
        <f t="shared" si="56"/>
        <v/>
      </c>
      <c r="H382" s="301" t="str">
        <f t="shared" si="57"/>
        <v/>
      </c>
      <c r="I382" s="318" t="str">
        <f t="shared" si="58"/>
        <v/>
      </c>
      <c r="J382" s="324" t="str">
        <f t="shared" si="59"/>
        <v/>
      </c>
      <c r="K382" s="325" t="str">
        <f>IF(E382="","",IFERROR(VLOOKUP(_xlfn.VALUETOTEXT(E382),vinolux[],6,FALSE),""))</f>
        <v/>
      </c>
      <c r="L382" s="324" t="str">
        <f>IFERROR(VLOOKUP(A382,ultimoPrezzoItalia[],5,FALSE),"")</f>
        <v/>
      </c>
      <c r="M382" s="304" t="str">
        <f t="shared" ca="1" si="60"/>
        <v/>
      </c>
      <c r="N382" s="340" t="str">
        <f t="shared" si="61"/>
        <v/>
      </c>
      <c r="O382" s="302" t="str">
        <f t="shared" si="62"/>
        <v/>
      </c>
      <c r="P382" s="303" t="str">
        <f>IFERROR(VLOOKUP(A382,inventarioGeko[],3,FALSE),"")</f>
        <v/>
      </c>
      <c r="Q382" s="304" t="str">
        <f t="shared" si="63"/>
        <v/>
      </c>
    </row>
    <row r="383" spans="1:17" x14ac:dyDescent="0.35">
      <c r="A383" s="257"/>
      <c r="B383" s="128"/>
      <c r="C383" s="159"/>
      <c r="D383" s="131"/>
      <c r="E383" s="273"/>
      <c r="F383" s="299" t="str">
        <f t="shared" ca="1" si="55"/>
        <v/>
      </c>
      <c r="G383" s="300" t="str">
        <f t="shared" si="56"/>
        <v/>
      </c>
      <c r="H383" s="301" t="str">
        <f t="shared" si="57"/>
        <v/>
      </c>
      <c r="I383" s="318" t="str">
        <f t="shared" si="58"/>
        <v/>
      </c>
      <c r="J383" s="324" t="str">
        <f t="shared" si="59"/>
        <v/>
      </c>
      <c r="K383" s="325" t="str">
        <f>IF(E383="","",IFERROR(VLOOKUP(_xlfn.VALUETOTEXT(E383),vinolux[],6,FALSE),""))</f>
        <v/>
      </c>
      <c r="L383" s="324" t="str">
        <f>IFERROR(VLOOKUP(A383,ultimoPrezzoItalia[],5,FALSE),"")</f>
        <v/>
      </c>
      <c r="M383" s="304" t="str">
        <f t="shared" ca="1" si="60"/>
        <v/>
      </c>
      <c r="N383" s="340" t="str">
        <f t="shared" si="61"/>
        <v/>
      </c>
      <c r="O383" s="302" t="str">
        <f t="shared" si="62"/>
        <v/>
      </c>
      <c r="P383" s="303" t="str">
        <f>IFERROR(VLOOKUP(A383,inventarioGeko[],3,FALSE),"")</f>
        <v/>
      </c>
      <c r="Q383" s="304" t="str">
        <f t="shared" si="63"/>
        <v/>
      </c>
    </row>
    <row r="384" spans="1:17" x14ac:dyDescent="0.35">
      <c r="A384" s="257"/>
      <c r="B384" s="128"/>
      <c r="C384" s="159"/>
      <c r="D384" s="131"/>
      <c r="E384" s="273"/>
      <c r="F384" s="299" t="str">
        <f t="shared" ca="1" si="55"/>
        <v/>
      </c>
      <c r="G384" s="300" t="str">
        <f t="shared" si="56"/>
        <v/>
      </c>
      <c r="H384" s="301" t="str">
        <f t="shared" si="57"/>
        <v/>
      </c>
      <c r="I384" s="318" t="str">
        <f t="shared" si="58"/>
        <v/>
      </c>
      <c r="J384" s="324" t="str">
        <f t="shared" si="59"/>
        <v/>
      </c>
      <c r="K384" s="325" t="str">
        <f>IF(E384="","",IFERROR(VLOOKUP(_xlfn.VALUETOTEXT(E384),vinolux[],6,FALSE),""))</f>
        <v/>
      </c>
      <c r="L384" s="324" t="str">
        <f>IFERROR(VLOOKUP(A384,ultimoPrezzoItalia[],5,FALSE),"")</f>
        <v/>
      </c>
      <c r="M384" s="304" t="str">
        <f t="shared" ca="1" si="60"/>
        <v/>
      </c>
      <c r="N384" s="340" t="str">
        <f t="shared" si="61"/>
        <v/>
      </c>
      <c r="O384" s="302" t="str">
        <f t="shared" si="62"/>
        <v/>
      </c>
      <c r="P384" s="303" t="str">
        <f>IFERROR(VLOOKUP(A384,inventarioGeko[],3,FALSE),"")</f>
        <v/>
      </c>
      <c r="Q384" s="304" t="str">
        <f t="shared" si="63"/>
        <v/>
      </c>
    </row>
    <row r="385" spans="1:17" x14ac:dyDescent="0.35">
      <c r="A385" s="257"/>
      <c r="B385" s="128"/>
      <c r="C385" s="159"/>
      <c r="D385" s="131"/>
      <c r="E385" s="273"/>
      <c r="F385" s="299" t="str">
        <f t="shared" ca="1" si="55"/>
        <v/>
      </c>
      <c r="G385" s="300" t="str">
        <f t="shared" si="56"/>
        <v/>
      </c>
      <c r="H385" s="301" t="str">
        <f t="shared" si="57"/>
        <v/>
      </c>
      <c r="I385" s="318" t="str">
        <f t="shared" si="58"/>
        <v/>
      </c>
      <c r="J385" s="324" t="str">
        <f t="shared" si="59"/>
        <v/>
      </c>
      <c r="K385" s="325" t="str">
        <f>IF(E385="","",IFERROR(VLOOKUP(_xlfn.VALUETOTEXT(E385),vinolux[],6,FALSE),""))</f>
        <v/>
      </c>
      <c r="L385" s="324" t="str">
        <f>IFERROR(VLOOKUP(A385,ultimoPrezzoItalia[],5,FALSE),"")</f>
        <v/>
      </c>
      <c r="M385" s="304" t="str">
        <f t="shared" ca="1" si="60"/>
        <v/>
      </c>
      <c r="N385" s="340" t="str">
        <f t="shared" si="61"/>
        <v/>
      </c>
      <c r="O385" s="302" t="str">
        <f t="shared" si="62"/>
        <v/>
      </c>
      <c r="P385" s="303" t="str">
        <f>IFERROR(VLOOKUP(A385,inventarioGeko[],3,FALSE),"")</f>
        <v/>
      </c>
      <c r="Q385" s="304" t="str">
        <f t="shared" si="63"/>
        <v/>
      </c>
    </row>
    <row r="386" spans="1:17" x14ac:dyDescent="0.35">
      <c r="A386" s="257"/>
      <c r="B386" s="128"/>
      <c r="C386" s="159"/>
      <c r="D386" s="131"/>
      <c r="E386" s="273"/>
      <c r="F386" s="299" t="str">
        <f t="shared" ca="1" si="55"/>
        <v/>
      </c>
      <c r="G386" s="300" t="str">
        <f t="shared" si="56"/>
        <v/>
      </c>
      <c r="H386" s="301" t="str">
        <f t="shared" si="57"/>
        <v/>
      </c>
      <c r="I386" s="318" t="str">
        <f t="shared" si="58"/>
        <v/>
      </c>
      <c r="J386" s="324" t="str">
        <f t="shared" si="59"/>
        <v/>
      </c>
      <c r="K386" s="325" t="str">
        <f>IF(E386="","",IFERROR(VLOOKUP(_xlfn.VALUETOTEXT(E386),vinolux[],6,FALSE),""))</f>
        <v/>
      </c>
      <c r="L386" s="324" t="str">
        <f>IFERROR(VLOOKUP(A386,ultimoPrezzoItalia[],5,FALSE),"")</f>
        <v/>
      </c>
      <c r="M386" s="304" t="str">
        <f t="shared" ca="1" si="60"/>
        <v/>
      </c>
      <c r="N386" s="340" t="str">
        <f t="shared" si="61"/>
        <v/>
      </c>
      <c r="O386" s="302" t="str">
        <f t="shared" si="62"/>
        <v/>
      </c>
      <c r="P386" s="303" t="str">
        <f>IFERROR(VLOOKUP(A386,inventarioGeko[],3,FALSE),"")</f>
        <v/>
      </c>
      <c r="Q386" s="304" t="str">
        <f t="shared" si="63"/>
        <v/>
      </c>
    </row>
    <row r="387" spans="1:17" x14ac:dyDescent="0.35">
      <c r="A387" s="257"/>
      <c r="B387" s="128"/>
      <c r="C387" s="159"/>
      <c r="D387" s="131"/>
      <c r="E387" s="273"/>
      <c r="F387" s="299" t="str">
        <f t="shared" ref="F387:F450" ca="1" si="64">IFERROR(INDEX(skuAnker,MATCH(B387,descrizioneArtAnker,0)),"")</f>
        <v/>
      </c>
      <c r="G387" s="300" t="str">
        <f t="shared" ref="G387:G400" si="65">IF(B387="","",VLOOKUP(B387,listoneAnker_NoSku,2,FALSE))</f>
        <v/>
      </c>
      <c r="H387" s="301" t="str">
        <f t="shared" ref="H387:H400" si="66">IF(B387="","",VLOOKUP(B387,listoneAnker_NoSku,3,FALSE))</f>
        <v/>
      </c>
      <c r="I387" s="318" t="str">
        <f t="shared" ref="I387:I400" si="67">IF(B387="","",VLOOKUP(B387,listoneAnker_NoSku,4,FALSE))</f>
        <v/>
      </c>
      <c r="J387" s="324" t="str">
        <f t="shared" ref="J387:J400" si="68">IF(B387="","",VLOOKUP(B387,listoneAnker_NoSku,5,FALSE))</f>
        <v/>
      </c>
      <c r="K387" s="325" t="str">
        <f>IF(E387="","",IFERROR(VLOOKUP(_xlfn.VALUETOTEXT(E387),vinolux[],6,FALSE),""))</f>
        <v/>
      </c>
      <c r="L387" s="324" t="str">
        <f>IFERROR(VLOOKUP(A387,ultimoPrezzoItalia[],5,FALSE),"")</f>
        <v/>
      </c>
      <c r="M387" s="304" t="str">
        <f t="shared" ref="M387:M400" ca="1" si="69">IFERROR(VLOOKUP(F387,listoneAnkerCompleto,8,FALSE)/1.22,"")</f>
        <v/>
      </c>
      <c r="N387" s="340" t="str">
        <f t="shared" si="61"/>
        <v/>
      </c>
      <c r="O387" s="302" t="str">
        <f t="shared" si="62"/>
        <v/>
      </c>
      <c r="P387" s="303" t="str">
        <f>IFERROR(VLOOKUP(A387,inventarioGeko[],3,FALSE),"")</f>
        <v/>
      </c>
      <c r="Q387" s="304" t="str">
        <f t="shared" si="63"/>
        <v/>
      </c>
    </row>
    <row r="388" spans="1:17" x14ac:dyDescent="0.35">
      <c r="A388" s="257"/>
      <c r="B388" s="128"/>
      <c r="C388" s="159"/>
      <c r="D388" s="131"/>
      <c r="E388" s="273"/>
      <c r="F388" s="299" t="str">
        <f t="shared" ca="1" si="64"/>
        <v/>
      </c>
      <c r="G388" s="300" t="str">
        <f t="shared" si="65"/>
        <v/>
      </c>
      <c r="H388" s="301" t="str">
        <f t="shared" si="66"/>
        <v/>
      </c>
      <c r="I388" s="318" t="str">
        <f t="shared" si="67"/>
        <v/>
      </c>
      <c r="J388" s="324" t="str">
        <f t="shared" si="68"/>
        <v/>
      </c>
      <c r="K388" s="325" t="str">
        <f>IF(E388="","",IFERROR(VLOOKUP(_xlfn.VALUETOTEXT(E388),vinolux[],6,FALSE),""))</f>
        <v/>
      </c>
      <c r="L388" s="324" t="str">
        <f>IFERROR(VLOOKUP(A388,ultimoPrezzoItalia[],5,FALSE),"")</f>
        <v/>
      </c>
      <c r="M388" s="304" t="str">
        <f t="shared" ca="1" si="69"/>
        <v/>
      </c>
      <c r="N388" s="340" t="str">
        <f t="shared" ref="N388:N400" si="70">IF(B388="","",O388/G388)</f>
        <v/>
      </c>
      <c r="O388" s="302" t="str">
        <f t="shared" ref="O388:O400" si="71">IF(B388="","",IF(D388=C388,C388,IF(D388=0,0,D388)))</f>
        <v/>
      </c>
      <c r="P388" s="303" t="str">
        <f>IFERROR(VLOOKUP(A388,inventarioGeko[],3,FALSE),"")</f>
        <v/>
      </c>
      <c r="Q388" s="304" t="str">
        <f t="shared" ref="Q388:Q400" si="72">IF(B388="","",J388*O388)</f>
        <v/>
      </c>
    </row>
    <row r="389" spans="1:17" x14ac:dyDescent="0.35">
      <c r="A389" s="257"/>
      <c r="B389" s="128"/>
      <c r="C389" s="159"/>
      <c r="D389" s="131"/>
      <c r="E389" s="273"/>
      <c r="F389" s="299" t="str">
        <f t="shared" ca="1" si="64"/>
        <v/>
      </c>
      <c r="G389" s="300" t="str">
        <f t="shared" si="65"/>
        <v/>
      </c>
      <c r="H389" s="301" t="str">
        <f t="shared" si="66"/>
        <v/>
      </c>
      <c r="I389" s="318" t="str">
        <f t="shared" si="67"/>
        <v/>
      </c>
      <c r="J389" s="324" t="str">
        <f t="shared" si="68"/>
        <v/>
      </c>
      <c r="K389" s="325" t="str">
        <f>IF(E389="","",IFERROR(VLOOKUP(_xlfn.VALUETOTEXT(E389),vinolux[],6,FALSE),""))</f>
        <v/>
      </c>
      <c r="L389" s="324" t="str">
        <f>IFERROR(VLOOKUP(A389,ultimoPrezzoItalia[],5,FALSE),"")</f>
        <v/>
      </c>
      <c r="M389" s="304" t="str">
        <f t="shared" ca="1" si="69"/>
        <v/>
      </c>
      <c r="N389" s="340" t="str">
        <f t="shared" si="70"/>
        <v/>
      </c>
      <c r="O389" s="302" t="str">
        <f t="shared" si="71"/>
        <v/>
      </c>
      <c r="P389" s="303" t="str">
        <f>IFERROR(VLOOKUP(A389,inventarioGeko[],3,FALSE),"")</f>
        <v/>
      </c>
      <c r="Q389" s="304" t="str">
        <f t="shared" si="72"/>
        <v/>
      </c>
    </row>
    <row r="390" spans="1:17" x14ac:dyDescent="0.35">
      <c r="A390" s="257"/>
      <c r="B390" s="128"/>
      <c r="C390" s="159"/>
      <c r="D390" s="131"/>
      <c r="E390" s="273"/>
      <c r="F390" s="299" t="str">
        <f t="shared" ca="1" si="64"/>
        <v/>
      </c>
      <c r="G390" s="300" t="str">
        <f t="shared" si="65"/>
        <v/>
      </c>
      <c r="H390" s="301" t="str">
        <f t="shared" si="66"/>
        <v/>
      </c>
      <c r="I390" s="318" t="str">
        <f t="shared" si="67"/>
        <v/>
      </c>
      <c r="J390" s="324" t="str">
        <f t="shared" si="68"/>
        <v/>
      </c>
      <c r="K390" s="325" t="str">
        <f>IF(E390="","",IFERROR(VLOOKUP(_xlfn.VALUETOTEXT(E390),vinolux[],6,FALSE),""))</f>
        <v/>
      </c>
      <c r="L390" s="324" t="str">
        <f>IFERROR(VLOOKUP(A390,ultimoPrezzoItalia[],5,FALSE),"")</f>
        <v/>
      </c>
      <c r="M390" s="304" t="str">
        <f t="shared" ca="1" si="69"/>
        <v/>
      </c>
      <c r="N390" s="340" t="str">
        <f t="shared" si="70"/>
        <v/>
      </c>
      <c r="O390" s="302" t="str">
        <f t="shared" si="71"/>
        <v/>
      </c>
      <c r="P390" s="303" t="str">
        <f>IFERROR(VLOOKUP(A390,inventarioGeko[],3,FALSE),"")</f>
        <v/>
      </c>
      <c r="Q390" s="304" t="str">
        <f t="shared" si="72"/>
        <v/>
      </c>
    </row>
    <row r="391" spans="1:17" x14ac:dyDescent="0.35">
      <c r="A391" s="257"/>
      <c r="B391" s="128"/>
      <c r="C391" s="159"/>
      <c r="D391" s="131"/>
      <c r="E391" s="273"/>
      <c r="F391" s="299" t="str">
        <f t="shared" ca="1" si="64"/>
        <v/>
      </c>
      <c r="G391" s="300" t="str">
        <f t="shared" si="65"/>
        <v/>
      </c>
      <c r="H391" s="301" t="str">
        <f t="shared" si="66"/>
        <v/>
      </c>
      <c r="I391" s="318" t="str">
        <f t="shared" si="67"/>
        <v/>
      </c>
      <c r="J391" s="324" t="str">
        <f t="shared" si="68"/>
        <v/>
      </c>
      <c r="K391" s="325" t="str">
        <f>IF(E391="","",IFERROR(VLOOKUP(_xlfn.VALUETOTEXT(E391),vinolux[],6,FALSE),""))</f>
        <v/>
      </c>
      <c r="L391" s="324" t="str">
        <f>IFERROR(VLOOKUP(A391,ultimoPrezzoItalia[],5,FALSE),"")</f>
        <v/>
      </c>
      <c r="M391" s="304" t="str">
        <f t="shared" ca="1" si="69"/>
        <v/>
      </c>
      <c r="N391" s="340" t="str">
        <f t="shared" si="70"/>
        <v/>
      </c>
      <c r="O391" s="302" t="str">
        <f t="shared" si="71"/>
        <v/>
      </c>
      <c r="P391" s="303" t="str">
        <f>IFERROR(VLOOKUP(A391,inventarioGeko[],3,FALSE),"")</f>
        <v/>
      </c>
      <c r="Q391" s="304" t="str">
        <f t="shared" si="72"/>
        <v/>
      </c>
    </row>
    <row r="392" spans="1:17" x14ac:dyDescent="0.35">
      <c r="A392" s="257"/>
      <c r="B392" s="128"/>
      <c r="C392" s="159"/>
      <c r="D392" s="131"/>
      <c r="E392" s="273"/>
      <c r="F392" s="299" t="str">
        <f t="shared" ca="1" si="64"/>
        <v/>
      </c>
      <c r="G392" s="300" t="str">
        <f t="shared" si="65"/>
        <v/>
      </c>
      <c r="H392" s="301" t="str">
        <f t="shared" si="66"/>
        <v/>
      </c>
      <c r="I392" s="318" t="str">
        <f t="shared" si="67"/>
        <v/>
      </c>
      <c r="J392" s="324" t="str">
        <f t="shared" si="68"/>
        <v/>
      </c>
      <c r="K392" s="325" t="str">
        <f>IF(E392="","",IFERROR(VLOOKUP(_xlfn.VALUETOTEXT(E392),vinolux[],6,FALSE),""))</f>
        <v/>
      </c>
      <c r="L392" s="324" t="str">
        <f>IFERROR(VLOOKUP(A392,ultimoPrezzoItalia[],5,FALSE),"")</f>
        <v/>
      </c>
      <c r="M392" s="304" t="str">
        <f t="shared" ca="1" si="69"/>
        <v/>
      </c>
      <c r="N392" s="340" t="str">
        <f t="shared" si="70"/>
        <v/>
      </c>
      <c r="O392" s="302" t="str">
        <f t="shared" si="71"/>
        <v/>
      </c>
      <c r="P392" s="303" t="str">
        <f>IFERROR(VLOOKUP(A392,inventarioGeko[],3,FALSE),"")</f>
        <v/>
      </c>
      <c r="Q392" s="304" t="str">
        <f t="shared" si="72"/>
        <v/>
      </c>
    </row>
    <row r="393" spans="1:17" x14ac:dyDescent="0.35">
      <c r="A393" s="257"/>
      <c r="B393" s="128"/>
      <c r="C393" s="159"/>
      <c r="D393" s="131"/>
      <c r="E393" s="273"/>
      <c r="F393" s="299" t="str">
        <f t="shared" ca="1" si="64"/>
        <v/>
      </c>
      <c r="G393" s="300" t="str">
        <f t="shared" si="65"/>
        <v/>
      </c>
      <c r="H393" s="301" t="str">
        <f t="shared" si="66"/>
        <v/>
      </c>
      <c r="I393" s="318" t="str">
        <f t="shared" si="67"/>
        <v/>
      </c>
      <c r="J393" s="324" t="str">
        <f t="shared" si="68"/>
        <v/>
      </c>
      <c r="K393" s="325" t="str">
        <f>IF(E393="","",IFERROR(VLOOKUP(_xlfn.VALUETOTEXT(E393),vinolux[],6,FALSE),""))</f>
        <v/>
      </c>
      <c r="L393" s="324" t="str">
        <f>IFERROR(VLOOKUP(A393,ultimoPrezzoItalia[],5,FALSE),"")</f>
        <v/>
      </c>
      <c r="M393" s="304" t="str">
        <f t="shared" ca="1" si="69"/>
        <v/>
      </c>
      <c r="N393" s="340" t="str">
        <f t="shared" si="70"/>
        <v/>
      </c>
      <c r="O393" s="302" t="str">
        <f t="shared" si="71"/>
        <v/>
      </c>
      <c r="P393" s="303" t="str">
        <f>IFERROR(VLOOKUP(A393,inventarioGeko[],3,FALSE),"")</f>
        <v/>
      </c>
      <c r="Q393" s="304" t="str">
        <f t="shared" si="72"/>
        <v/>
      </c>
    </row>
    <row r="394" spans="1:17" x14ac:dyDescent="0.35">
      <c r="A394" s="257"/>
      <c r="B394" s="128"/>
      <c r="C394" s="159"/>
      <c r="D394" s="131"/>
      <c r="E394" s="273"/>
      <c r="F394" s="299" t="str">
        <f t="shared" ca="1" si="64"/>
        <v/>
      </c>
      <c r="G394" s="300" t="str">
        <f t="shared" si="65"/>
        <v/>
      </c>
      <c r="H394" s="301" t="str">
        <f t="shared" si="66"/>
        <v/>
      </c>
      <c r="I394" s="318" t="str">
        <f t="shared" si="67"/>
        <v/>
      </c>
      <c r="J394" s="324" t="str">
        <f t="shared" si="68"/>
        <v/>
      </c>
      <c r="K394" s="325" t="str">
        <f>IF(E394="","",IFERROR(VLOOKUP(_xlfn.VALUETOTEXT(E394),vinolux[],6,FALSE),""))</f>
        <v/>
      </c>
      <c r="L394" s="324" t="str">
        <f>IFERROR(VLOOKUP(A394,ultimoPrezzoItalia[],5,FALSE),"")</f>
        <v/>
      </c>
      <c r="M394" s="304" t="str">
        <f t="shared" ca="1" si="69"/>
        <v/>
      </c>
      <c r="N394" s="340" t="str">
        <f t="shared" si="70"/>
        <v/>
      </c>
      <c r="O394" s="302" t="str">
        <f t="shared" si="71"/>
        <v/>
      </c>
      <c r="P394" s="303" t="str">
        <f>IFERROR(VLOOKUP(A394,inventarioGeko[],3,FALSE),"")</f>
        <v/>
      </c>
      <c r="Q394" s="304" t="str">
        <f t="shared" si="72"/>
        <v/>
      </c>
    </row>
    <row r="395" spans="1:17" x14ac:dyDescent="0.35">
      <c r="A395" s="257"/>
      <c r="B395" s="128"/>
      <c r="C395" s="159"/>
      <c r="D395" s="131"/>
      <c r="E395" s="273"/>
      <c r="F395" s="299" t="str">
        <f t="shared" ca="1" si="64"/>
        <v/>
      </c>
      <c r="G395" s="300" t="str">
        <f t="shared" si="65"/>
        <v/>
      </c>
      <c r="H395" s="301" t="str">
        <f t="shared" si="66"/>
        <v/>
      </c>
      <c r="I395" s="318" t="str">
        <f t="shared" si="67"/>
        <v/>
      </c>
      <c r="J395" s="324" t="str">
        <f t="shared" si="68"/>
        <v/>
      </c>
      <c r="K395" s="325" t="str">
        <f>IF(E395="","",IFERROR(VLOOKUP(_xlfn.VALUETOTEXT(E395),vinolux[],6,FALSE),""))</f>
        <v/>
      </c>
      <c r="L395" s="324" t="str">
        <f>IFERROR(VLOOKUP(A395,ultimoPrezzoItalia[],5,FALSE),"")</f>
        <v/>
      </c>
      <c r="M395" s="304" t="str">
        <f t="shared" ca="1" si="69"/>
        <v/>
      </c>
      <c r="N395" s="340" t="str">
        <f t="shared" si="70"/>
        <v/>
      </c>
      <c r="O395" s="302" t="str">
        <f t="shared" si="71"/>
        <v/>
      </c>
      <c r="P395" s="303" t="str">
        <f>IFERROR(VLOOKUP(A395,inventarioGeko[],3,FALSE),"")</f>
        <v/>
      </c>
      <c r="Q395" s="304" t="str">
        <f t="shared" si="72"/>
        <v/>
      </c>
    </row>
    <row r="396" spans="1:17" x14ac:dyDescent="0.35">
      <c r="A396" s="257"/>
      <c r="B396" s="128"/>
      <c r="C396" s="159"/>
      <c r="D396" s="131"/>
      <c r="E396" s="273"/>
      <c r="F396" s="299" t="str">
        <f t="shared" ca="1" si="64"/>
        <v/>
      </c>
      <c r="G396" s="300" t="str">
        <f t="shared" si="65"/>
        <v/>
      </c>
      <c r="H396" s="301" t="str">
        <f t="shared" si="66"/>
        <v/>
      </c>
      <c r="I396" s="318" t="str">
        <f t="shared" si="67"/>
        <v/>
      </c>
      <c r="J396" s="324" t="str">
        <f t="shared" si="68"/>
        <v/>
      </c>
      <c r="K396" s="325" t="str">
        <f>IF(E396="","",IFERROR(VLOOKUP(_xlfn.VALUETOTEXT(E396),vinolux[],6,FALSE),""))</f>
        <v/>
      </c>
      <c r="L396" s="324" t="str">
        <f>IFERROR(VLOOKUP(A396,ultimoPrezzoItalia[],5,FALSE),"")</f>
        <v/>
      </c>
      <c r="M396" s="304" t="str">
        <f t="shared" ca="1" si="69"/>
        <v/>
      </c>
      <c r="N396" s="340" t="str">
        <f t="shared" si="70"/>
        <v/>
      </c>
      <c r="O396" s="302" t="str">
        <f t="shared" si="71"/>
        <v/>
      </c>
      <c r="P396" s="303" t="str">
        <f>IFERROR(VLOOKUP(A396,inventarioGeko[],3,FALSE),"")</f>
        <v/>
      </c>
      <c r="Q396" s="304" t="str">
        <f t="shared" si="72"/>
        <v/>
      </c>
    </row>
    <row r="397" spans="1:17" x14ac:dyDescent="0.35">
      <c r="A397" s="257"/>
      <c r="B397" s="128"/>
      <c r="C397" s="159"/>
      <c r="D397" s="131"/>
      <c r="E397" s="273"/>
      <c r="F397" s="299" t="str">
        <f t="shared" ca="1" si="64"/>
        <v/>
      </c>
      <c r="G397" s="300" t="str">
        <f t="shared" si="65"/>
        <v/>
      </c>
      <c r="H397" s="301" t="str">
        <f t="shared" si="66"/>
        <v/>
      </c>
      <c r="I397" s="318" t="str">
        <f t="shared" si="67"/>
        <v/>
      </c>
      <c r="J397" s="324" t="str">
        <f t="shared" si="68"/>
        <v/>
      </c>
      <c r="K397" s="325" t="str">
        <f>IF(E397="","",IFERROR(VLOOKUP(_xlfn.VALUETOTEXT(E397),vinolux[],6,FALSE),""))</f>
        <v/>
      </c>
      <c r="L397" s="324" t="str">
        <f>IFERROR(VLOOKUP(A397,ultimoPrezzoItalia[],5,FALSE),"")</f>
        <v/>
      </c>
      <c r="M397" s="304" t="str">
        <f t="shared" ca="1" si="69"/>
        <v/>
      </c>
      <c r="N397" s="340" t="str">
        <f t="shared" si="70"/>
        <v/>
      </c>
      <c r="O397" s="302" t="str">
        <f t="shared" si="71"/>
        <v/>
      </c>
      <c r="P397" s="303" t="str">
        <f>IFERROR(VLOOKUP(A397,inventarioGeko[],3,FALSE),"")</f>
        <v/>
      </c>
      <c r="Q397" s="304" t="str">
        <f t="shared" si="72"/>
        <v/>
      </c>
    </row>
    <row r="398" spans="1:17" x14ac:dyDescent="0.35">
      <c r="A398" s="257"/>
      <c r="B398" s="128"/>
      <c r="C398" s="159"/>
      <c r="D398" s="131"/>
      <c r="E398" s="273"/>
      <c r="F398" s="299" t="str">
        <f t="shared" ca="1" si="64"/>
        <v/>
      </c>
      <c r="G398" s="300" t="str">
        <f t="shared" si="65"/>
        <v/>
      </c>
      <c r="H398" s="301" t="str">
        <f t="shared" si="66"/>
        <v/>
      </c>
      <c r="I398" s="318" t="str">
        <f t="shared" si="67"/>
        <v/>
      </c>
      <c r="J398" s="324" t="str">
        <f t="shared" si="68"/>
        <v/>
      </c>
      <c r="K398" s="325" t="str">
        <f>IF(E398="","",IFERROR(VLOOKUP(_xlfn.VALUETOTEXT(E398),vinolux[],6,FALSE),""))</f>
        <v/>
      </c>
      <c r="L398" s="324" t="str">
        <f>IFERROR(VLOOKUP(A398,ultimoPrezzoItalia[],5,FALSE),"")</f>
        <v/>
      </c>
      <c r="M398" s="304" t="str">
        <f t="shared" ca="1" si="69"/>
        <v/>
      </c>
      <c r="N398" s="340" t="str">
        <f t="shared" si="70"/>
        <v/>
      </c>
      <c r="O398" s="302" t="str">
        <f t="shared" si="71"/>
        <v/>
      </c>
      <c r="P398" s="303" t="str">
        <f>IFERROR(VLOOKUP(A398,inventarioGeko[],3,FALSE),"")</f>
        <v/>
      </c>
      <c r="Q398" s="304" t="str">
        <f t="shared" si="72"/>
        <v/>
      </c>
    </row>
    <row r="399" spans="1:17" x14ac:dyDescent="0.35">
      <c r="A399" s="257"/>
      <c r="B399" s="128"/>
      <c r="C399" s="159"/>
      <c r="D399" s="131"/>
      <c r="E399" s="273"/>
      <c r="F399" s="299" t="str">
        <f t="shared" ca="1" si="64"/>
        <v/>
      </c>
      <c r="G399" s="300" t="str">
        <f t="shared" si="65"/>
        <v/>
      </c>
      <c r="H399" s="301" t="str">
        <f t="shared" si="66"/>
        <v/>
      </c>
      <c r="I399" s="318" t="str">
        <f t="shared" si="67"/>
        <v/>
      </c>
      <c r="J399" s="324" t="str">
        <f t="shared" si="68"/>
        <v/>
      </c>
      <c r="K399" s="325" t="str">
        <f>IF(E399="","",IFERROR(VLOOKUP(_xlfn.VALUETOTEXT(E399),vinolux[],6,FALSE),""))</f>
        <v/>
      </c>
      <c r="L399" s="324" t="str">
        <f>IFERROR(VLOOKUP(A399,ultimoPrezzoItalia[],5,FALSE),"")</f>
        <v/>
      </c>
      <c r="M399" s="304" t="str">
        <f t="shared" ca="1" si="69"/>
        <v/>
      </c>
      <c r="N399" s="340" t="str">
        <f t="shared" si="70"/>
        <v/>
      </c>
      <c r="O399" s="302" t="str">
        <f t="shared" si="71"/>
        <v/>
      </c>
      <c r="P399" s="303" t="str">
        <f>IFERROR(VLOOKUP(A399,inventarioGeko[],3,FALSE),"")</f>
        <v/>
      </c>
      <c r="Q399" s="304" t="str">
        <f t="shared" si="72"/>
        <v/>
      </c>
    </row>
    <row r="400" spans="1:17" x14ac:dyDescent="0.35">
      <c r="A400" s="258"/>
      <c r="B400" s="160"/>
      <c r="C400" s="161"/>
      <c r="D400" s="264"/>
      <c r="E400" s="274"/>
      <c r="F400" s="305" t="str">
        <f t="shared" ca="1" si="64"/>
        <v/>
      </c>
      <c r="G400" s="306" t="str">
        <f t="shared" si="65"/>
        <v/>
      </c>
      <c r="H400" s="307" t="str">
        <f t="shared" si="66"/>
        <v/>
      </c>
      <c r="I400" s="319" t="str">
        <f t="shared" si="67"/>
        <v/>
      </c>
      <c r="J400" s="326" t="str">
        <f t="shared" si="68"/>
        <v/>
      </c>
      <c r="K400" s="327" t="str">
        <f>IF(E400="","",IFERROR(VLOOKUP(_xlfn.VALUETOTEXT(E400),vinolux[],6,FALSE),""))</f>
        <v/>
      </c>
      <c r="L400" s="326" t="str">
        <f>IFERROR(VLOOKUP(A400,ultimoPrezzoItalia[],5,FALSE),"")</f>
        <v/>
      </c>
      <c r="M400" s="310" t="str">
        <f t="shared" ca="1" si="69"/>
        <v/>
      </c>
      <c r="N400" s="341" t="str">
        <f t="shared" si="70"/>
        <v/>
      </c>
      <c r="O400" s="308" t="str">
        <f t="shared" si="71"/>
        <v/>
      </c>
      <c r="P400" s="309" t="str">
        <f>IFERROR(VLOOKUP(A400,inventarioGeko[],3,FALSE),"")</f>
        <v/>
      </c>
      <c r="Q400" s="310" t="str">
        <f t="shared" si="72"/>
        <v/>
      </c>
    </row>
  </sheetData>
  <autoFilter ref="A2:Q53" xr:uid="{00000000-0001-0000-0C00-000000000000}">
    <sortState xmlns:xlrd2="http://schemas.microsoft.com/office/spreadsheetml/2017/richdata2" ref="A3:Q53">
      <sortCondition ref="B2:B53"/>
    </sortState>
  </autoFilter>
  <mergeCells count="18">
    <mergeCell ref="AJ1:AJ2"/>
    <mergeCell ref="AK1:AK2"/>
    <mergeCell ref="AL1:AL2"/>
    <mergeCell ref="T14:U14"/>
    <mergeCell ref="T15:U15"/>
    <mergeCell ref="T17:U17"/>
    <mergeCell ref="AD1:AD2"/>
    <mergeCell ref="AE1:AE2"/>
    <mergeCell ref="AF1:AF2"/>
    <mergeCell ref="AG1:AG2"/>
    <mergeCell ref="AH1:AH2"/>
    <mergeCell ref="AI1:AI2"/>
    <mergeCell ref="A1:E1"/>
    <mergeCell ref="F1:Q1"/>
    <mergeCell ref="W1:W2"/>
    <mergeCell ref="X1:AA2"/>
    <mergeCell ref="AB1:AB2"/>
    <mergeCell ref="AC1:AC2"/>
  </mergeCells>
  <conditionalFormatting sqref="T8">
    <cfRule type="cellIs" dxfId="1" priority="1" operator="greaterThanOrEqual">
      <formula>72</formula>
    </cfRule>
    <cfRule type="cellIs" dxfId="0" priority="2" operator="lessThan">
      <formula>72</formula>
    </cfRule>
  </conditionalFormatting>
  <dataValidations count="5">
    <dataValidation type="list" allowBlank="1" showInputMessage="1" showErrorMessage="1" sqref="T6" xr:uid="{E1617A9F-72EA-48AB-8D85-ADAC93D0A1CD}">
      <formula1>codFornituraDistinct</formula1>
    </dataValidation>
    <dataValidation type="list" allowBlank="1" showInputMessage="1" showErrorMessage="1" sqref="T17:U17" xr:uid="{D31E46FE-2C01-43D3-85A3-8EB898F91F86}">
      <formula1>descVinolux</formula1>
    </dataValidation>
    <dataValidation type="list" promptTitle="Ordine Cliente" prompt="Qualora si voglia aggiungere un ordine inserire il nuovo nome." sqref="T3" xr:uid="{605ADF09-1CC8-410C-8F89-C961DC845BE7}">
      <formula1>ordiniFornituraDistinct</formula1>
    </dataValidation>
    <dataValidation type="list" allowBlank="1" showInputMessage="1" showErrorMessage="1" sqref="T14:U14" xr:uid="{9CC4402C-5AB0-48F8-916D-EE1139DF1C08}">
      <formula1>descrizioneArtGeko</formula1>
    </dataValidation>
    <dataValidation type="list" errorStyle="information" allowBlank="1" showInputMessage="1" showErrorMessage="1" sqref="B3:B400" xr:uid="{7CA5C8BD-8109-4E25-8F2B-8C212C656B76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4D9AE-C489-4185-9261-99C7BBC02C35}">
  <sheetPr codeName="Foglio12"/>
  <dimension ref="A1:T59"/>
  <sheetViews>
    <sheetView workbookViewId="0">
      <selection activeCell="A24" sqref="A24:T51"/>
    </sheetView>
  </sheetViews>
  <sheetFormatPr defaultRowHeight="14.5" x14ac:dyDescent="0.35"/>
  <cols>
    <col min="2" max="2" width="10.81640625" customWidth="1"/>
    <col min="3" max="3" width="44.54296875" customWidth="1"/>
    <col min="4" max="4" width="11" style="104" customWidth="1"/>
    <col min="5" max="5" width="9.7265625" style="104" customWidth="1"/>
    <col min="6" max="6" width="11.54296875" style="104" customWidth="1"/>
    <col min="7" max="7" width="12.08984375" style="104" customWidth="1"/>
    <col min="8" max="8" width="7.54296875" style="104" customWidth="1"/>
    <col min="9" max="9" width="6.81640625" style="104" customWidth="1"/>
    <col min="10" max="10" width="8.26953125" style="104" customWidth="1"/>
    <col min="11" max="11" width="9.7265625" style="104" customWidth="1"/>
    <col min="12" max="12" width="10.6328125" style="104" customWidth="1"/>
    <col min="13" max="13" width="12.453125" style="104" customWidth="1"/>
    <col min="14" max="14" width="10.6328125" style="104" customWidth="1"/>
    <col min="15" max="15" width="11.26953125" style="104" customWidth="1"/>
    <col min="16" max="16" width="10.453125" style="104" customWidth="1"/>
    <col min="17" max="17" width="11.54296875" style="104" customWidth="1"/>
    <col min="18" max="18" width="14.36328125" style="186" customWidth="1"/>
    <col min="19" max="19" width="14.90625" style="104" customWidth="1"/>
    <col min="20" max="20" width="15.26953125" style="336" customWidth="1"/>
  </cols>
  <sheetData>
    <row r="1" spans="1:20" ht="43.5" x14ac:dyDescent="0.35">
      <c r="A1" s="328" t="s">
        <v>31790</v>
      </c>
      <c r="B1" s="329" t="s">
        <v>31786</v>
      </c>
      <c r="C1" s="329" t="s">
        <v>16273</v>
      </c>
      <c r="D1" s="329" t="s">
        <v>31608</v>
      </c>
      <c r="E1" s="329" t="s">
        <v>31602</v>
      </c>
      <c r="F1" s="329" t="s">
        <v>31603</v>
      </c>
      <c r="G1" s="329" t="s">
        <v>31604</v>
      </c>
      <c r="H1" s="330" t="s">
        <v>16254</v>
      </c>
      <c r="I1" s="331" t="s">
        <v>31605</v>
      </c>
      <c r="J1" s="332" t="s">
        <v>23307</v>
      </c>
      <c r="K1" s="333" t="s">
        <v>31793</v>
      </c>
      <c r="L1" s="333" t="s">
        <v>31606</v>
      </c>
      <c r="M1" s="333" t="s">
        <v>31794</v>
      </c>
      <c r="N1" s="333" t="s">
        <v>31798</v>
      </c>
      <c r="O1" s="330" t="s">
        <v>31607</v>
      </c>
      <c r="P1" s="330" t="s">
        <v>31601</v>
      </c>
      <c r="Q1" s="330" t="s">
        <v>31609</v>
      </c>
      <c r="R1" s="333" t="s">
        <v>31610</v>
      </c>
      <c r="S1" s="334" t="s">
        <v>31611</v>
      </c>
      <c r="T1" s="335" t="s">
        <v>31612</v>
      </c>
    </row>
    <row r="2" spans="1:20" x14ac:dyDescent="0.35">
      <c r="A2" t="s">
        <v>31789</v>
      </c>
      <c r="B2">
        <v>493</v>
      </c>
      <c r="C2" t="s">
        <v>1576</v>
      </c>
      <c r="D2" s="104">
        <v>6</v>
      </c>
      <c r="E2" s="104">
        <v>6</v>
      </c>
      <c r="F2" s="104" t="s">
        <v>23826</v>
      </c>
      <c r="G2" s="104" t="s">
        <v>1575</v>
      </c>
      <c r="H2" s="104">
        <v>6</v>
      </c>
      <c r="I2" s="104">
        <v>0.7</v>
      </c>
      <c r="J2" s="104">
        <v>46</v>
      </c>
      <c r="K2" s="104">
        <v>25.819672131147541</v>
      </c>
      <c r="L2" s="104">
        <v>19.25</v>
      </c>
      <c r="M2" s="104" t="s">
        <v>42</v>
      </c>
      <c r="N2" s="104">
        <v>31.5</v>
      </c>
      <c r="O2" s="104">
        <v>1</v>
      </c>
      <c r="P2" s="104">
        <v>6</v>
      </c>
      <c r="Q2" s="104">
        <v>0</v>
      </c>
      <c r="R2" s="186">
        <v>154.91803278688525</v>
      </c>
      <c r="S2" s="104" t="s">
        <v>23323</v>
      </c>
      <c r="T2" s="336">
        <v>45292</v>
      </c>
    </row>
    <row r="3" spans="1:20" x14ac:dyDescent="0.35">
      <c r="A3" t="s">
        <v>31789</v>
      </c>
      <c r="B3">
        <v>3821</v>
      </c>
      <c r="C3" t="s">
        <v>3444</v>
      </c>
      <c r="D3" s="104">
        <v>6</v>
      </c>
      <c r="E3" s="104">
        <v>6</v>
      </c>
      <c r="G3" s="104" t="s">
        <v>3443</v>
      </c>
      <c r="H3" s="104">
        <v>6</v>
      </c>
      <c r="I3" s="104">
        <v>0.7</v>
      </c>
      <c r="J3" s="104">
        <v>40</v>
      </c>
      <c r="K3" s="104">
        <v>24.303278688524593</v>
      </c>
      <c r="L3" s="104" t="s">
        <v>42</v>
      </c>
      <c r="M3" s="104" t="s">
        <v>42</v>
      </c>
      <c r="N3" s="104">
        <v>29.650000000000002</v>
      </c>
      <c r="O3" s="104">
        <v>1</v>
      </c>
      <c r="P3" s="104">
        <v>6</v>
      </c>
      <c r="Q3" s="104">
        <v>3</v>
      </c>
      <c r="R3" s="186">
        <v>145.81967213114757</v>
      </c>
      <c r="S3" s="104" t="s">
        <v>23323</v>
      </c>
      <c r="T3" s="336">
        <v>45292</v>
      </c>
    </row>
    <row r="4" spans="1:20" x14ac:dyDescent="0.35">
      <c r="A4" t="s">
        <v>31789</v>
      </c>
      <c r="B4">
        <v>366</v>
      </c>
      <c r="C4" t="s">
        <v>4362</v>
      </c>
      <c r="D4" s="104">
        <v>6</v>
      </c>
      <c r="E4" s="104">
        <v>6</v>
      </c>
      <c r="G4" s="104" t="s">
        <v>4361</v>
      </c>
      <c r="H4" s="104">
        <v>6</v>
      </c>
      <c r="I4" s="104">
        <v>0.7</v>
      </c>
      <c r="J4" s="104">
        <v>40</v>
      </c>
      <c r="K4" s="104">
        <v>22.66393442622951</v>
      </c>
      <c r="L4" s="104" t="s">
        <v>42</v>
      </c>
      <c r="M4" s="104">
        <v>26.009</v>
      </c>
      <c r="N4" s="104">
        <v>27.650000000000002</v>
      </c>
      <c r="O4" s="104">
        <v>1</v>
      </c>
      <c r="P4" s="104">
        <v>6</v>
      </c>
      <c r="Q4" s="104">
        <v>366</v>
      </c>
      <c r="R4" s="186">
        <v>135.98360655737707</v>
      </c>
      <c r="S4" s="104" t="s">
        <v>23323</v>
      </c>
      <c r="T4" s="336">
        <v>45292</v>
      </c>
    </row>
    <row r="5" spans="1:20" x14ac:dyDescent="0.35">
      <c r="A5" t="s">
        <v>31789</v>
      </c>
      <c r="C5" t="s">
        <v>4373</v>
      </c>
      <c r="D5" s="104">
        <v>6</v>
      </c>
      <c r="E5" s="104">
        <v>6</v>
      </c>
      <c r="G5" s="104" t="s">
        <v>4372</v>
      </c>
      <c r="H5" s="104">
        <v>6</v>
      </c>
      <c r="I5" s="104">
        <v>0.7</v>
      </c>
      <c r="J5" s="104">
        <v>40</v>
      </c>
      <c r="K5" s="104">
        <v>51.393442622950822</v>
      </c>
      <c r="L5" s="104" t="s">
        <v>42</v>
      </c>
      <c r="M5" s="104" t="s">
        <v>42</v>
      </c>
      <c r="N5" s="104">
        <v>62.7</v>
      </c>
      <c r="O5" s="104">
        <v>1</v>
      </c>
      <c r="P5" s="104">
        <v>6</v>
      </c>
      <c r="Q5" s="104" t="s">
        <v>42</v>
      </c>
      <c r="R5" s="186">
        <v>308.36065573770492</v>
      </c>
      <c r="S5" s="104" t="s">
        <v>23323</v>
      </c>
      <c r="T5" s="336">
        <v>45292</v>
      </c>
    </row>
    <row r="6" spans="1:20" x14ac:dyDescent="0.35">
      <c r="A6" t="s">
        <v>31789</v>
      </c>
      <c r="B6">
        <v>4832</v>
      </c>
      <c r="C6" t="s">
        <v>4852</v>
      </c>
      <c r="D6" s="104">
        <v>6</v>
      </c>
      <c r="E6" s="104">
        <v>6</v>
      </c>
      <c r="G6" s="104" t="s">
        <v>4851</v>
      </c>
      <c r="H6" s="104">
        <v>6</v>
      </c>
      <c r="I6" s="104">
        <v>0.5</v>
      </c>
      <c r="J6" s="104">
        <v>42</v>
      </c>
      <c r="K6" s="104">
        <v>15.819672131147541</v>
      </c>
      <c r="L6" s="104" t="s">
        <v>42</v>
      </c>
      <c r="M6" s="104">
        <v>25.97</v>
      </c>
      <c r="N6" s="104">
        <v>19.3</v>
      </c>
      <c r="O6" s="104">
        <v>1</v>
      </c>
      <c r="P6" s="104">
        <v>6</v>
      </c>
      <c r="Q6" s="104">
        <v>9</v>
      </c>
      <c r="R6" s="186">
        <v>94.918032786885249</v>
      </c>
      <c r="S6" s="104" t="s">
        <v>23323</v>
      </c>
      <c r="T6" s="336">
        <v>45292</v>
      </c>
    </row>
    <row r="7" spans="1:20" x14ac:dyDescent="0.35">
      <c r="A7" t="s">
        <v>31789</v>
      </c>
      <c r="B7">
        <v>5645</v>
      </c>
      <c r="C7" t="s">
        <v>5563</v>
      </c>
      <c r="D7" s="104">
        <v>6</v>
      </c>
      <c r="E7" s="104">
        <v>6</v>
      </c>
      <c r="F7" s="104" t="s">
        <v>24993</v>
      </c>
      <c r="G7" s="104" t="s">
        <v>5562</v>
      </c>
      <c r="H7" s="104">
        <v>6</v>
      </c>
      <c r="I7" s="104">
        <v>0.7</v>
      </c>
      <c r="J7" s="104">
        <v>44</v>
      </c>
      <c r="K7" s="104">
        <v>18.975409836065577</v>
      </c>
      <c r="L7" s="104">
        <v>14.25</v>
      </c>
      <c r="M7" s="104" t="s">
        <v>42</v>
      </c>
      <c r="N7" s="104">
        <v>23.150000000000002</v>
      </c>
      <c r="O7" s="104">
        <v>1</v>
      </c>
      <c r="P7" s="104">
        <v>6</v>
      </c>
      <c r="Q7" s="104">
        <v>0</v>
      </c>
      <c r="R7" s="186">
        <v>113.85245901639345</v>
      </c>
      <c r="S7" s="104" t="s">
        <v>23323</v>
      </c>
      <c r="T7" s="336">
        <v>45292</v>
      </c>
    </row>
    <row r="8" spans="1:20" x14ac:dyDescent="0.35">
      <c r="A8" t="s">
        <v>31789</v>
      </c>
      <c r="B8">
        <v>6277</v>
      </c>
      <c r="C8" t="s">
        <v>7872</v>
      </c>
      <c r="D8" s="104">
        <v>6</v>
      </c>
      <c r="E8" s="104">
        <v>6</v>
      </c>
      <c r="F8" s="104" t="s">
        <v>25618</v>
      </c>
      <c r="G8" s="104" t="s">
        <v>7871</v>
      </c>
      <c r="H8" s="104">
        <v>6</v>
      </c>
      <c r="I8" s="104">
        <v>0.7</v>
      </c>
      <c r="J8" s="104">
        <v>45.7</v>
      </c>
      <c r="K8" s="104">
        <v>29.508196721311474</v>
      </c>
      <c r="L8" s="104">
        <v>25.45</v>
      </c>
      <c r="M8" s="104" t="s">
        <v>42</v>
      </c>
      <c r="N8" s="104">
        <v>36</v>
      </c>
      <c r="O8" s="104">
        <v>1</v>
      </c>
      <c r="P8" s="104">
        <v>6</v>
      </c>
      <c r="Q8" s="104">
        <v>0</v>
      </c>
      <c r="R8" s="186">
        <v>177.04918032786884</v>
      </c>
      <c r="S8" s="104" t="s">
        <v>23323</v>
      </c>
      <c r="T8" s="336">
        <v>45292</v>
      </c>
    </row>
    <row r="9" spans="1:20" x14ac:dyDescent="0.35">
      <c r="A9" t="s">
        <v>31789</v>
      </c>
      <c r="B9">
        <v>1169</v>
      </c>
      <c r="C9" t="s">
        <v>9031</v>
      </c>
      <c r="D9" s="104">
        <v>6</v>
      </c>
      <c r="E9" s="104">
        <v>6</v>
      </c>
      <c r="G9" s="104" t="s">
        <v>9030</v>
      </c>
      <c r="H9" s="104">
        <v>6</v>
      </c>
      <c r="I9" s="104">
        <v>0.7</v>
      </c>
      <c r="J9" s="104">
        <v>40</v>
      </c>
      <c r="K9" s="104">
        <v>13.237704918032788</v>
      </c>
      <c r="L9" s="104" t="s">
        <v>42</v>
      </c>
      <c r="M9" s="104" t="s">
        <v>42</v>
      </c>
      <c r="N9" s="104">
        <v>16.150000000000002</v>
      </c>
      <c r="O9" s="104">
        <v>1</v>
      </c>
      <c r="P9" s="104">
        <v>6</v>
      </c>
      <c r="Q9" s="104">
        <v>0</v>
      </c>
      <c r="R9" s="186">
        <v>79.426229508196727</v>
      </c>
      <c r="S9" s="104" t="s">
        <v>23323</v>
      </c>
      <c r="T9" s="336">
        <v>45292</v>
      </c>
    </row>
    <row r="10" spans="1:20" x14ac:dyDescent="0.35">
      <c r="A10" t="s">
        <v>31789</v>
      </c>
      <c r="B10">
        <v>2667</v>
      </c>
      <c r="C10" t="s">
        <v>10205</v>
      </c>
      <c r="D10" s="104">
        <v>6</v>
      </c>
      <c r="E10" s="104">
        <v>6</v>
      </c>
      <c r="F10" s="104">
        <v>3422</v>
      </c>
      <c r="G10" s="104" t="s">
        <v>10208</v>
      </c>
      <c r="H10" s="104">
        <v>6</v>
      </c>
      <c r="I10" s="104">
        <v>1</v>
      </c>
      <c r="J10" s="104">
        <v>40</v>
      </c>
      <c r="K10" s="104">
        <v>12.5</v>
      </c>
      <c r="L10" s="104">
        <v>7.85</v>
      </c>
      <c r="M10" s="104" t="s">
        <v>42</v>
      </c>
      <c r="N10" s="104">
        <v>15.25</v>
      </c>
      <c r="O10" s="104">
        <v>1</v>
      </c>
      <c r="P10" s="104">
        <v>6</v>
      </c>
      <c r="Q10" s="104">
        <v>0</v>
      </c>
      <c r="R10" s="186">
        <v>75</v>
      </c>
      <c r="S10" s="104" t="s">
        <v>23323</v>
      </c>
      <c r="T10" s="336">
        <v>45292</v>
      </c>
    </row>
    <row r="11" spans="1:20" x14ac:dyDescent="0.35">
      <c r="A11" t="s">
        <v>31789</v>
      </c>
      <c r="B11">
        <v>6834</v>
      </c>
      <c r="C11" t="s">
        <v>10744</v>
      </c>
      <c r="D11" s="104">
        <v>6</v>
      </c>
      <c r="E11" s="104">
        <v>6</v>
      </c>
      <c r="G11" s="104" t="s">
        <v>10743</v>
      </c>
      <c r="H11" s="104">
        <v>6</v>
      </c>
      <c r="I11" s="104">
        <v>0.7</v>
      </c>
      <c r="J11" s="104">
        <v>45.8</v>
      </c>
      <c r="K11" s="104">
        <v>25.819672131147541</v>
      </c>
      <c r="L11" s="104" t="s">
        <v>42</v>
      </c>
      <c r="M11" s="104">
        <v>40.270000000000003</v>
      </c>
      <c r="N11" s="104">
        <v>31.5</v>
      </c>
      <c r="O11" s="104">
        <v>1</v>
      </c>
      <c r="P11" s="104">
        <v>6</v>
      </c>
      <c r="Q11" s="104">
        <v>0</v>
      </c>
      <c r="R11" s="186">
        <v>154.91803278688525</v>
      </c>
      <c r="S11" s="104" t="s">
        <v>23323</v>
      </c>
      <c r="T11" s="336">
        <v>45292</v>
      </c>
    </row>
    <row r="12" spans="1:20" x14ac:dyDescent="0.35">
      <c r="A12" t="s">
        <v>31789</v>
      </c>
      <c r="B12">
        <v>5963</v>
      </c>
      <c r="C12" t="s">
        <v>3189</v>
      </c>
      <c r="D12" s="104">
        <v>6</v>
      </c>
      <c r="E12" s="104">
        <v>6</v>
      </c>
      <c r="G12" s="104" t="s">
        <v>3188</v>
      </c>
      <c r="H12" s="104">
        <v>6</v>
      </c>
      <c r="I12" s="104">
        <v>0.7</v>
      </c>
      <c r="J12" s="104">
        <v>40</v>
      </c>
      <c r="K12" s="104">
        <v>22.75</v>
      </c>
      <c r="L12" s="104" t="s">
        <v>42</v>
      </c>
      <c r="M12" s="104" t="s">
        <v>42</v>
      </c>
      <c r="N12" s="104">
        <v>30.5</v>
      </c>
      <c r="O12" s="104">
        <v>1</v>
      </c>
      <c r="P12" s="104">
        <v>6</v>
      </c>
      <c r="Q12" s="104">
        <v>0</v>
      </c>
      <c r="R12" s="186">
        <v>136.5</v>
      </c>
      <c r="S12" s="104" t="s">
        <v>23322</v>
      </c>
      <c r="T12" s="336">
        <v>45292</v>
      </c>
    </row>
    <row r="13" spans="1:20" x14ac:dyDescent="0.35">
      <c r="A13" t="s">
        <v>31789</v>
      </c>
      <c r="B13">
        <v>5509</v>
      </c>
      <c r="C13" t="s">
        <v>3198</v>
      </c>
      <c r="D13" s="104">
        <v>6</v>
      </c>
      <c r="E13" s="104">
        <v>6</v>
      </c>
      <c r="G13" s="104" t="s">
        <v>3197</v>
      </c>
      <c r="H13" s="104">
        <v>6</v>
      </c>
      <c r="I13" s="104">
        <v>0.7</v>
      </c>
      <c r="J13" s="104">
        <v>40</v>
      </c>
      <c r="K13" s="104">
        <v>11.8</v>
      </c>
      <c r="L13" s="104" t="s">
        <v>42</v>
      </c>
      <c r="M13" s="104" t="s">
        <v>42</v>
      </c>
      <c r="N13" s="104">
        <v>18.2</v>
      </c>
      <c r="O13" s="104">
        <v>1</v>
      </c>
      <c r="P13" s="104">
        <v>6</v>
      </c>
      <c r="Q13" s="104">
        <v>0</v>
      </c>
      <c r="R13" s="186">
        <v>70.800000000000011</v>
      </c>
      <c r="S13" s="104" t="s">
        <v>23322</v>
      </c>
      <c r="T13" s="336">
        <v>45292</v>
      </c>
    </row>
    <row r="14" spans="1:20" x14ac:dyDescent="0.35">
      <c r="A14" t="s">
        <v>31789</v>
      </c>
      <c r="B14">
        <v>539</v>
      </c>
      <c r="C14" t="s">
        <v>4498</v>
      </c>
      <c r="D14" s="104">
        <v>6</v>
      </c>
      <c r="E14" s="104">
        <v>6</v>
      </c>
      <c r="G14" s="104" t="s">
        <v>4497</v>
      </c>
      <c r="H14" s="104">
        <v>6</v>
      </c>
      <c r="I14" s="104">
        <v>0.7</v>
      </c>
      <c r="J14" s="104">
        <v>40</v>
      </c>
      <c r="K14" s="104">
        <v>10.95</v>
      </c>
      <c r="L14" s="104" t="s">
        <v>42</v>
      </c>
      <c r="M14" s="104" t="s">
        <v>42</v>
      </c>
      <c r="N14" s="104">
        <v>17.25</v>
      </c>
      <c r="O14" s="104">
        <v>1</v>
      </c>
      <c r="P14" s="104">
        <v>6</v>
      </c>
      <c r="Q14" s="104">
        <v>6</v>
      </c>
      <c r="R14" s="186">
        <v>65.699999999999989</v>
      </c>
      <c r="S14" s="104" t="s">
        <v>23322</v>
      </c>
      <c r="T14" s="336">
        <v>45292</v>
      </c>
    </row>
    <row r="15" spans="1:20" x14ac:dyDescent="0.35">
      <c r="A15" t="s">
        <v>31789</v>
      </c>
      <c r="B15">
        <v>5503</v>
      </c>
      <c r="C15" t="s">
        <v>14267</v>
      </c>
      <c r="D15" s="104">
        <v>6</v>
      </c>
      <c r="E15" s="104">
        <v>6</v>
      </c>
      <c r="F15" s="104" t="s">
        <v>24697</v>
      </c>
      <c r="G15" s="104" t="s">
        <v>14266</v>
      </c>
      <c r="H15" s="104">
        <v>6</v>
      </c>
      <c r="I15" s="104">
        <v>0.7</v>
      </c>
      <c r="J15" s="104">
        <v>40</v>
      </c>
      <c r="K15" s="104">
        <v>21</v>
      </c>
      <c r="L15" s="104">
        <v>19.95</v>
      </c>
      <c r="M15" s="104" t="s">
        <v>42</v>
      </c>
      <c r="N15" s="104">
        <v>28.55</v>
      </c>
      <c r="O15" s="104">
        <v>1</v>
      </c>
      <c r="P15" s="104">
        <v>6</v>
      </c>
      <c r="Q15" s="104">
        <v>0</v>
      </c>
      <c r="R15" s="186">
        <v>126</v>
      </c>
      <c r="S15" s="104" t="s">
        <v>23322</v>
      </c>
      <c r="T15" s="336">
        <v>45292</v>
      </c>
    </row>
    <row r="16" spans="1:20" x14ac:dyDescent="0.35">
      <c r="A16" t="s">
        <v>31789</v>
      </c>
      <c r="B16">
        <v>6965</v>
      </c>
      <c r="C16" t="s">
        <v>4920</v>
      </c>
      <c r="D16" s="104">
        <v>6</v>
      </c>
      <c r="E16" s="104">
        <v>6</v>
      </c>
      <c r="G16" s="104" t="s">
        <v>4919</v>
      </c>
      <c r="H16" s="104">
        <v>6</v>
      </c>
      <c r="I16" s="104">
        <v>0.7</v>
      </c>
      <c r="J16" s="104">
        <v>45</v>
      </c>
      <c r="K16" s="104">
        <v>18.5</v>
      </c>
      <c r="L16" s="104" t="s">
        <v>42</v>
      </c>
      <c r="M16" s="104" t="s">
        <v>42</v>
      </c>
      <c r="N16" s="104">
        <v>26.150000000000002</v>
      </c>
      <c r="O16" s="104">
        <v>1</v>
      </c>
      <c r="P16" s="104">
        <v>6</v>
      </c>
      <c r="Q16" s="104">
        <v>0</v>
      </c>
      <c r="R16" s="186">
        <v>111</v>
      </c>
      <c r="S16" s="104" t="s">
        <v>23322</v>
      </c>
      <c r="T16" s="336">
        <v>45292</v>
      </c>
    </row>
    <row r="17" spans="1:20" x14ac:dyDescent="0.35">
      <c r="A17" t="s">
        <v>31789</v>
      </c>
      <c r="B17">
        <v>5744</v>
      </c>
      <c r="C17" t="s">
        <v>5445</v>
      </c>
      <c r="D17" s="104">
        <v>6</v>
      </c>
      <c r="E17" s="104">
        <v>6</v>
      </c>
      <c r="G17" s="104" t="s">
        <v>5444</v>
      </c>
      <c r="H17" s="104">
        <v>6</v>
      </c>
      <c r="I17" s="104">
        <v>0.7</v>
      </c>
      <c r="J17" s="104">
        <v>40</v>
      </c>
      <c r="K17" s="104">
        <v>23.5</v>
      </c>
      <c r="L17" s="104" t="s">
        <v>42</v>
      </c>
      <c r="M17" s="104" t="s">
        <v>42</v>
      </c>
      <c r="N17" s="104">
        <v>31.35</v>
      </c>
      <c r="O17" s="104">
        <v>1</v>
      </c>
      <c r="P17" s="104">
        <v>6</v>
      </c>
      <c r="Q17" s="104">
        <v>0</v>
      </c>
      <c r="R17" s="186">
        <v>141</v>
      </c>
      <c r="S17" s="104" t="s">
        <v>23322</v>
      </c>
      <c r="T17" s="336">
        <v>45292</v>
      </c>
    </row>
    <row r="18" spans="1:20" x14ac:dyDescent="0.35">
      <c r="A18" t="s">
        <v>31789</v>
      </c>
      <c r="C18" t="s">
        <v>14360</v>
      </c>
      <c r="D18" s="104">
        <v>6</v>
      </c>
      <c r="E18" s="104">
        <v>6</v>
      </c>
      <c r="G18" s="104" t="s">
        <v>14359</v>
      </c>
      <c r="H18" s="104">
        <v>6</v>
      </c>
      <c r="I18" s="104">
        <v>0.7</v>
      </c>
      <c r="J18" s="104">
        <v>40</v>
      </c>
      <c r="K18" s="104">
        <v>21.1</v>
      </c>
      <c r="L18" s="104" t="s">
        <v>42</v>
      </c>
      <c r="M18" s="104" t="s">
        <v>42</v>
      </c>
      <c r="N18" s="104">
        <v>28.650000000000002</v>
      </c>
      <c r="O18" s="104">
        <v>1</v>
      </c>
      <c r="P18" s="104">
        <v>6</v>
      </c>
      <c r="Q18" s="104" t="s">
        <v>42</v>
      </c>
      <c r="R18" s="186">
        <v>126.60000000000001</v>
      </c>
      <c r="S18" s="104" t="s">
        <v>23322</v>
      </c>
      <c r="T18" s="336">
        <v>45292</v>
      </c>
    </row>
    <row r="19" spans="1:20" x14ac:dyDescent="0.35">
      <c r="A19" t="s">
        <v>31789</v>
      </c>
      <c r="B19">
        <v>3827</v>
      </c>
      <c r="C19" t="s">
        <v>9658</v>
      </c>
      <c r="D19" s="104">
        <v>6</v>
      </c>
      <c r="E19" s="104">
        <v>6</v>
      </c>
      <c r="F19" s="104" t="s">
        <v>26222</v>
      </c>
      <c r="G19" s="104" t="s">
        <v>9657</v>
      </c>
      <c r="H19" s="104">
        <v>6</v>
      </c>
      <c r="I19" s="104">
        <v>0.7</v>
      </c>
      <c r="J19" s="104">
        <v>47</v>
      </c>
      <c r="K19" s="104">
        <v>16.25</v>
      </c>
      <c r="L19" s="104">
        <v>17.649999999999999</v>
      </c>
      <c r="M19" s="104" t="s">
        <v>42</v>
      </c>
      <c r="N19" s="104">
        <v>23.8</v>
      </c>
      <c r="O19" s="104">
        <v>1</v>
      </c>
      <c r="P19" s="104">
        <v>6</v>
      </c>
      <c r="Q19" s="104">
        <v>0</v>
      </c>
      <c r="R19" s="186">
        <v>97.5</v>
      </c>
      <c r="S19" s="104" t="s">
        <v>23322</v>
      </c>
      <c r="T19" s="336">
        <v>45292</v>
      </c>
    </row>
    <row r="20" spans="1:20" x14ac:dyDescent="0.35">
      <c r="A20" t="s">
        <v>31789</v>
      </c>
      <c r="B20">
        <v>5497</v>
      </c>
      <c r="C20" t="s">
        <v>11665</v>
      </c>
      <c r="D20" s="104">
        <v>6</v>
      </c>
      <c r="E20" s="104">
        <v>6</v>
      </c>
      <c r="F20" s="104" t="s">
        <v>26810</v>
      </c>
      <c r="G20" s="104" t="s">
        <v>11664</v>
      </c>
      <c r="H20" s="104">
        <v>6</v>
      </c>
      <c r="I20" s="104">
        <v>0.7</v>
      </c>
      <c r="J20" s="104">
        <v>41.6</v>
      </c>
      <c r="K20" s="104">
        <v>19.25</v>
      </c>
      <c r="L20" s="104">
        <v>17.05</v>
      </c>
      <c r="M20" s="104" t="s">
        <v>42</v>
      </c>
      <c r="N20" s="104">
        <v>26.700000000000003</v>
      </c>
      <c r="O20" s="104">
        <v>1</v>
      </c>
      <c r="P20" s="104">
        <v>6</v>
      </c>
      <c r="Q20" s="104">
        <v>0</v>
      </c>
      <c r="R20" s="186">
        <v>115.5</v>
      </c>
      <c r="S20" s="104" t="s">
        <v>23322</v>
      </c>
      <c r="T20" s="336">
        <v>45292</v>
      </c>
    </row>
    <row r="21" spans="1:20" x14ac:dyDescent="0.35">
      <c r="A21" t="s">
        <v>31789</v>
      </c>
      <c r="B21">
        <v>3937</v>
      </c>
      <c r="C21" t="s">
        <v>12336</v>
      </c>
      <c r="D21" s="104">
        <v>6</v>
      </c>
      <c r="E21" s="104">
        <v>6</v>
      </c>
      <c r="F21" s="104" t="s">
        <v>26653</v>
      </c>
      <c r="G21" s="104" t="s">
        <v>12335</v>
      </c>
      <c r="H21" s="104">
        <v>6</v>
      </c>
      <c r="I21" s="104">
        <v>0.7</v>
      </c>
      <c r="J21" s="104">
        <v>43</v>
      </c>
      <c r="K21" s="104">
        <v>12.25</v>
      </c>
      <c r="L21" s="104">
        <v>11.75</v>
      </c>
      <c r="M21" s="104">
        <v>18.5</v>
      </c>
      <c r="N21" s="104">
        <v>18.95</v>
      </c>
      <c r="O21" s="104">
        <v>1</v>
      </c>
      <c r="P21" s="104">
        <v>6</v>
      </c>
      <c r="Q21" s="104">
        <v>18</v>
      </c>
      <c r="R21" s="186">
        <v>73.5</v>
      </c>
      <c r="S21" s="104" t="s">
        <v>23322</v>
      </c>
      <c r="T21" s="336">
        <v>45292</v>
      </c>
    </row>
    <row r="22" spans="1:20" x14ac:dyDescent="0.35">
      <c r="A22" t="s">
        <v>31789</v>
      </c>
      <c r="B22">
        <v>3464</v>
      </c>
      <c r="C22" t="s">
        <v>12343</v>
      </c>
      <c r="D22" s="104">
        <v>6</v>
      </c>
      <c r="E22" s="104">
        <v>6</v>
      </c>
      <c r="F22" s="104" t="s">
        <v>27098</v>
      </c>
      <c r="G22" s="104" t="s">
        <v>12342</v>
      </c>
      <c r="H22" s="104">
        <v>6</v>
      </c>
      <c r="I22" s="104">
        <v>0.7</v>
      </c>
      <c r="J22" s="104">
        <v>43</v>
      </c>
      <c r="K22" s="104">
        <v>29.5</v>
      </c>
      <c r="L22" s="104">
        <v>25.25</v>
      </c>
      <c r="M22" s="104" t="s">
        <v>42</v>
      </c>
      <c r="N22" s="104">
        <v>38.300000000000004</v>
      </c>
      <c r="O22" s="104">
        <v>1</v>
      </c>
      <c r="P22" s="104">
        <v>6</v>
      </c>
      <c r="Q22" s="104">
        <v>0</v>
      </c>
      <c r="R22" s="186">
        <v>177</v>
      </c>
      <c r="S22" s="104" t="s">
        <v>23322</v>
      </c>
      <c r="T22" s="336">
        <v>45292</v>
      </c>
    </row>
    <row r="23" spans="1:20" x14ac:dyDescent="0.35">
      <c r="A23" t="s">
        <v>31789</v>
      </c>
      <c r="B23">
        <v>5814</v>
      </c>
      <c r="C23" t="s">
        <v>13405</v>
      </c>
      <c r="D23" s="104">
        <v>6</v>
      </c>
      <c r="E23" s="104">
        <v>6</v>
      </c>
      <c r="G23" s="104" t="s">
        <v>13404</v>
      </c>
      <c r="H23" s="104">
        <v>6</v>
      </c>
      <c r="I23" s="104">
        <v>0.7</v>
      </c>
      <c r="J23" s="104">
        <v>40</v>
      </c>
      <c r="K23" s="104">
        <v>20.85</v>
      </c>
      <c r="L23" s="104" t="s">
        <v>42</v>
      </c>
      <c r="M23" s="104" t="s">
        <v>42</v>
      </c>
      <c r="N23" s="104">
        <v>28.35</v>
      </c>
      <c r="O23" s="104">
        <v>1</v>
      </c>
      <c r="P23" s="104">
        <v>6</v>
      </c>
      <c r="Q23" s="104">
        <v>0</v>
      </c>
      <c r="R23" s="186">
        <v>125.10000000000001</v>
      </c>
      <c r="S23" s="104" t="s">
        <v>23322</v>
      </c>
      <c r="T23" s="336">
        <v>45292</v>
      </c>
    </row>
    <row r="24" spans="1:20" x14ac:dyDescent="0.35">
      <c r="A24" t="s">
        <v>31789</v>
      </c>
      <c r="B24">
        <v>3906</v>
      </c>
      <c r="C24" t="s">
        <v>2425</v>
      </c>
      <c r="D24" s="104">
        <v>6</v>
      </c>
      <c r="E24" s="104">
        <v>6</v>
      </c>
      <c r="G24" s="104" t="s">
        <v>2424</v>
      </c>
      <c r="H24" s="104">
        <v>6</v>
      </c>
      <c r="I24" s="104">
        <v>0.7</v>
      </c>
      <c r="J24" s="104">
        <v>40</v>
      </c>
      <c r="K24" s="104">
        <v>21.5</v>
      </c>
      <c r="L24" s="104" t="s">
        <v>42</v>
      </c>
      <c r="M24" s="104" t="s">
        <v>42</v>
      </c>
      <c r="N24" s="104">
        <v>29.1</v>
      </c>
      <c r="O24" s="104">
        <v>1</v>
      </c>
      <c r="P24" s="104">
        <v>6</v>
      </c>
      <c r="Q24" s="104">
        <v>0</v>
      </c>
      <c r="R24" s="186">
        <v>129</v>
      </c>
      <c r="S24" s="104" t="s">
        <v>31599</v>
      </c>
      <c r="T24" s="336" t="s">
        <v>31795</v>
      </c>
    </row>
    <row r="25" spans="1:20" x14ac:dyDescent="0.35">
      <c r="A25" t="s">
        <v>31789</v>
      </c>
      <c r="B25">
        <v>2427</v>
      </c>
      <c r="C25" t="s">
        <v>2856</v>
      </c>
      <c r="D25" s="104">
        <v>6</v>
      </c>
      <c r="E25" s="104">
        <v>6</v>
      </c>
      <c r="F25" s="104" t="s">
        <v>24201</v>
      </c>
      <c r="G25" s="104" t="s">
        <v>2855</v>
      </c>
      <c r="H25" s="104">
        <v>6</v>
      </c>
      <c r="I25" s="104">
        <v>0.7</v>
      </c>
      <c r="J25" s="104">
        <v>43</v>
      </c>
      <c r="K25" s="104">
        <v>26</v>
      </c>
      <c r="L25" s="104">
        <v>26</v>
      </c>
      <c r="M25" s="104" t="s">
        <v>42</v>
      </c>
      <c r="N25" s="104">
        <v>34.35</v>
      </c>
      <c r="O25" s="104">
        <v>1</v>
      </c>
      <c r="P25" s="104">
        <v>6</v>
      </c>
      <c r="Q25" s="104">
        <v>0</v>
      </c>
      <c r="R25" s="186">
        <v>156</v>
      </c>
      <c r="S25" s="104" t="s">
        <v>31599</v>
      </c>
      <c r="T25" s="336" t="s">
        <v>31795</v>
      </c>
    </row>
    <row r="26" spans="1:20" x14ac:dyDescent="0.35">
      <c r="A26" t="s">
        <v>31789</v>
      </c>
      <c r="C26" t="s">
        <v>3456</v>
      </c>
      <c r="D26" s="104">
        <v>6</v>
      </c>
      <c r="E26" s="104">
        <v>6</v>
      </c>
      <c r="G26" s="104" t="s">
        <v>3455</v>
      </c>
      <c r="H26" s="104">
        <v>6</v>
      </c>
      <c r="I26" s="104">
        <v>0.7</v>
      </c>
      <c r="J26" s="104">
        <v>40</v>
      </c>
      <c r="K26" s="104">
        <v>12.75</v>
      </c>
      <c r="L26" s="104" t="s">
        <v>42</v>
      </c>
      <c r="M26" s="104" t="s">
        <v>42</v>
      </c>
      <c r="N26" s="104">
        <v>19.3</v>
      </c>
      <c r="O26" s="104">
        <v>1</v>
      </c>
      <c r="P26" s="104">
        <v>6</v>
      </c>
      <c r="Q26" s="104" t="s">
        <v>42</v>
      </c>
      <c r="R26" s="186">
        <v>76.5</v>
      </c>
      <c r="S26" s="104" t="s">
        <v>31599</v>
      </c>
      <c r="T26" s="336" t="s">
        <v>31795</v>
      </c>
    </row>
    <row r="27" spans="1:20" x14ac:dyDescent="0.35">
      <c r="A27" t="s">
        <v>31789</v>
      </c>
      <c r="B27">
        <v>4147</v>
      </c>
      <c r="C27" t="s">
        <v>3797</v>
      </c>
      <c r="D27" s="104">
        <v>1</v>
      </c>
      <c r="E27" s="104">
        <v>6</v>
      </c>
      <c r="G27" s="104" t="s">
        <v>3796</v>
      </c>
      <c r="H27" s="104">
        <v>1</v>
      </c>
      <c r="I27" s="104">
        <v>0.7</v>
      </c>
      <c r="J27" s="104">
        <v>40</v>
      </c>
      <c r="K27" s="104">
        <v>40</v>
      </c>
      <c r="L27" s="104" t="s">
        <v>42</v>
      </c>
      <c r="M27" s="104" t="s">
        <v>42</v>
      </c>
      <c r="N27" s="104">
        <v>49.800000000000004</v>
      </c>
      <c r="O27" s="104">
        <v>6</v>
      </c>
      <c r="P27" s="104">
        <v>6</v>
      </c>
      <c r="Q27" s="104">
        <v>0</v>
      </c>
      <c r="R27" s="186">
        <v>240</v>
      </c>
      <c r="S27" s="104" t="s">
        <v>31599</v>
      </c>
      <c r="T27" s="336" t="s">
        <v>31795</v>
      </c>
    </row>
    <row r="28" spans="1:20" x14ac:dyDescent="0.35">
      <c r="A28" t="s">
        <v>31789</v>
      </c>
      <c r="B28">
        <v>709</v>
      </c>
      <c r="C28" t="s">
        <v>3924</v>
      </c>
      <c r="D28" s="104">
        <v>6</v>
      </c>
      <c r="E28" s="104">
        <v>6</v>
      </c>
      <c r="F28" s="104">
        <v>3194</v>
      </c>
      <c r="G28" s="104" t="s">
        <v>3925</v>
      </c>
      <c r="H28" s="104">
        <v>6</v>
      </c>
      <c r="I28" s="104">
        <v>0.7</v>
      </c>
      <c r="J28" s="104">
        <v>43</v>
      </c>
      <c r="K28" s="104">
        <v>24.5</v>
      </c>
      <c r="L28" s="104">
        <v>24.85</v>
      </c>
      <c r="M28" s="104" t="s">
        <v>42</v>
      </c>
      <c r="N28" s="104">
        <v>32.700000000000003</v>
      </c>
      <c r="O28" s="104">
        <v>1</v>
      </c>
      <c r="P28" s="104">
        <v>6</v>
      </c>
      <c r="Q28" s="104">
        <v>0</v>
      </c>
      <c r="R28" s="186">
        <v>147</v>
      </c>
      <c r="S28" s="104" t="s">
        <v>31599</v>
      </c>
      <c r="T28" s="336" t="s">
        <v>31795</v>
      </c>
    </row>
    <row r="29" spans="1:20" x14ac:dyDescent="0.35">
      <c r="A29" t="s">
        <v>31789</v>
      </c>
      <c r="B29">
        <v>727</v>
      </c>
      <c r="C29" t="s">
        <v>3941</v>
      </c>
      <c r="D29" s="104">
        <v>12</v>
      </c>
      <c r="E29" s="104">
        <v>6</v>
      </c>
      <c r="G29" s="104" t="s">
        <v>3944</v>
      </c>
      <c r="H29" s="104">
        <v>12</v>
      </c>
      <c r="I29" s="104">
        <v>1</v>
      </c>
      <c r="J29" s="104">
        <v>40</v>
      </c>
      <c r="K29" s="104">
        <v>4.4000000000000004</v>
      </c>
      <c r="L29" s="104" t="s">
        <v>42</v>
      </c>
      <c r="M29" s="104" t="s">
        <v>42</v>
      </c>
      <c r="N29" s="104">
        <v>11.350000000000001</v>
      </c>
      <c r="O29" s="104">
        <v>0.5</v>
      </c>
      <c r="P29" s="104">
        <v>6</v>
      </c>
      <c r="Q29" s="104">
        <v>0</v>
      </c>
      <c r="R29" s="186">
        <v>26.400000000000002</v>
      </c>
      <c r="S29" s="104" t="s">
        <v>31599</v>
      </c>
      <c r="T29" s="336" t="s">
        <v>31795</v>
      </c>
    </row>
    <row r="30" spans="1:20" x14ac:dyDescent="0.35">
      <c r="A30" t="s">
        <v>31789</v>
      </c>
      <c r="B30">
        <v>7094</v>
      </c>
      <c r="C30" t="s">
        <v>4627</v>
      </c>
      <c r="D30" s="104">
        <v>6</v>
      </c>
      <c r="E30" s="104">
        <v>6</v>
      </c>
      <c r="G30" s="104" t="s">
        <v>4626</v>
      </c>
      <c r="H30" s="104">
        <v>6</v>
      </c>
      <c r="I30" s="104">
        <v>0.7</v>
      </c>
      <c r="J30" s="104">
        <v>46</v>
      </c>
      <c r="K30" s="104">
        <v>22.95</v>
      </c>
      <c r="L30" s="104" t="s">
        <v>42</v>
      </c>
      <c r="M30" s="104" t="s">
        <v>42</v>
      </c>
      <c r="N30" s="104">
        <v>31.200000000000003</v>
      </c>
      <c r="O30" s="104">
        <v>1</v>
      </c>
      <c r="P30" s="104">
        <v>6</v>
      </c>
      <c r="Q30" s="104">
        <v>0</v>
      </c>
      <c r="R30" s="186">
        <v>137.69999999999999</v>
      </c>
      <c r="S30" s="104" t="s">
        <v>31599</v>
      </c>
      <c r="T30" s="336" t="s">
        <v>31795</v>
      </c>
    </row>
    <row r="31" spans="1:20" x14ac:dyDescent="0.35">
      <c r="A31" t="s">
        <v>31789</v>
      </c>
      <c r="B31">
        <v>752</v>
      </c>
      <c r="C31" t="s">
        <v>14557</v>
      </c>
      <c r="D31" s="104">
        <v>6</v>
      </c>
      <c r="E31" s="104">
        <v>6</v>
      </c>
      <c r="F31" s="104" t="s">
        <v>24742</v>
      </c>
      <c r="G31" s="104" t="s">
        <v>14556</v>
      </c>
      <c r="H31" s="104">
        <v>6</v>
      </c>
      <c r="I31" s="104">
        <v>0.75</v>
      </c>
      <c r="J31" s="104">
        <v>45</v>
      </c>
      <c r="K31" s="104">
        <v>21.5</v>
      </c>
      <c r="L31" s="104">
        <v>22.95</v>
      </c>
      <c r="M31" s="104" t="s">
        <v>42</v>
      </c>
      <c r="N31" s="104">
        <v>29.75</v>
      </c>
      <c r="O31" s="104">
        <v>1</v>
      </c>
      <c r="P31" s="104">
        <v>6</v>
      </c>
      <c r="Q31" s="104">
        <v>0</v>
      </c>
      <c r="R31" s="186">
        <v>129</v>
      </c>
      <c r="S31" s="104" t="s">
        <v>31599</v>
      </c>
      <c r="T31" s="336" t="s">
        <v>31795</v>
      </c>
    </row>
    <row r="32" spans="1:20" x14ac:dyDescent="0.35">
      <c r="A32" t="s">
        <v>31789</v>
      </c>
      <c r="C32" t="s">
        <v>4812</v>
      </c>
      <c r="D32" s="104">
        <v>6</v>
      </c>
      <c r="E32" s="104">
        <v>6</v>
      </c>
      <c r="G32" s="104" t="s">
        <v>4811</v>
      </c>
      <c r="H32" s="104">
        <v>6</v>
      </c>
      <c r="I32" s="104">
        <v>0.7</v>
      </c>
      <c r="J32" s="104">
        <v>40</v>
      </c>
      <c r="K32" s="104">
        <v>22.5</v>
      </c>
      <c r="L32" s="104" t="s">
        <v>42</v>
      </c>
      <c r="M32" s="104" t="s">
        <v>42</v>
      </c>
      <c r="N32" s="104">
        <v>30.200000000000003</v>
      </c>
      <c r="O32" s="104">
        <v>1</v>
      </c>
      <c r="P32" s="104">
        <v>6</v>
      </c>
      <c r="Q32" s="104" t="s">
        <v>42</v>
      </c>
      <c r="R32" s="186">
        <v>135</v>
      </c>
      <c r="S32" s="104" t="s">
        <v>31599</v>
      </c>
      <c r="T32" s="336" t="s">
        <v>31795</v>
      </c>
    </row>
    <row r="33" spans="1:20" x14ac:dyDescent="0.35">
      <c r="A33" t="s">
        <v>31789</v>
      </c>
      <c r="B33">
        <v>6964</v>
      </c>
      <c r="C33" t="s">
        <v>4848</v>
      </c>
      <c r="D33" s="104">
        <v>6</v>
      </c>
      <c r="E33" s="104">
        <v>6</v>
      </c>
      <c r="G33" s="104" t="s">
        <v>4847</v>
      </c>
      <c r="H33" s="104">
        <v>6</v>
      </c>
      <c r="I33" s="104">
        <v>0.7</v>
      </c>
      <c r="J33" s="104">
        <v>42</v>
      </c>
      <c r="K33" s="104">
        <v>17.25</v>
      </c>
      <c r="L33" s="104" t="s">
        <v>42</v>
      </c>
      <c r="M33" s="104" t="s">
        <v>42</v>
      </c>
      <c r="N33" s="104">
        <v>24.5</v>
      </c>
      <c r="O33" s="104">
        <v>1</v>
      </c>
      <c r="P33" s="104">
        <v>6</v>
      </c>
      <c r="Q33" s="104">
        <v>30</v>
      </c>
      <c r="R33" s="186">
        <v>103.5</v>
      </c>
      <c r="S33" s="104" t="s">
        <v>31599</v>
      </c>
      <c r="T33" s="336" t="s">
        <v>31795</v>
      </c>
    </row>
    <row r="34" spans="1:20" x14ac:dyDescent="0.35">
      <c r="A34" t="s">
        <v>31789</v>
      </c>
      <c r="B34">
        <v>780</v>
      </c>
      <c r="C34" t="s">
        <v>5219</v>
      </c>
      <c r="D34" s="104">
        <v>6</v>
      </c>
      <c r="E34" s="104">
        <v>6</v>
      </c>
      <c r="F34" s="104" t="s">
        <v>24876</v>
      </c>
      <c r="G34" s="104" t="s">
        <v>5218</v>
      </c>
      <c r="H34" s="104">
        <v>6</v>
      </c>
      <c r="I34" s="104">
        <v>0.7</v>
      </c>
      <c r="J34" s="104">
        <v>40</v>
      </c>
      <c r="K34" s="104">
        <v>12.75</v>
      </c>
      <c r="L34" s="104">
        <v>11.95</v>
      </c>
      <c r="M34" s="104" t="s">
        <v>42</v>
      </c>
      <c r="N34" s="104">
        <v>19.3</v>
      </c>
      <c r="O34" s="104">
        <v>1</v>
      </c>
      <c r="P34" s="104">
        <v>6</v>
      </c>
      <c r="Q34" s="104">
        <v>0</v>
      </c>
      <c r="R34" s="186">
        <v>76.5</v>
      </c>
      <c r="S34" s="104" t="s">
        <v>31599</v>
      </c>
      <c r="T34" s="336" t="s">
        <v>31795</v>
      </c>
    </row>
    <row r="35" spans="1:20" x14ac:dyDescent="0.35">
      <c r="A35" t="s">
        <v>31789</v>
      </c>
      <c r="C35" t="s">
        <v>14806</v>
      </c>
      <c r="D35" s="104">
        <v>6</v>
      </c>
      <c r="E35" s="104">
        <v>6</v>
      </c>
      <c r="F35" s="104" t="s">
        <v>24878</v>
      </c>
      <c r="G35" s="104" t="s">
        <v>14805</v>
      </c>
      <c r="H35" s="104">
        <v>6</v>
      </c>
      <c r="I35" s="104">
        <v>0.7</v>
      </c>
      <c r="J35" s="104">
        <v>46</v>
      </c>
      <c r="K35" s="104">
        <v>23.5</v>
      </c>
      <c r="L35" s="104">
        <v>22.95</v>
      </c>
      <c r="M35" s="104" t="s">
        <v>42</v>
      </c>
      <c r="N35" s="104">
        <v>31.8</v>
      </c>
      <c r="O35" s="104">
        <v>1</v>
      </c>
      <c r="P35" s="104">
        <v>6</v>
      </c>
      <c r="Q35" s="104" t="s">
        <v>42</v>
      </c>
      <c r="R35" s="186">
        <v>141</v>
      </c>
      <c r="S35" s="104" t="s">
        <v>31599</v>
      </c>
      <c r="T35" s="336" t="s">
        <v>31795</v>
      </c>
    </row>
    <row r="36" spans="1:20" x14ac:dyDescent="0.35">
      <c r="A36" t="s">
        <v>31789</v>
      </c>
      <c r="B36">
        <v>960</v>
      </c>
      <c r="C36" t="s">
        <v>5733</v>
      </c>
      <c r="D36" s="104">
        <v>6</v>
      </c>
      <c r="E36" s="104">
        <v>6</v>
      </c>
      <c r="F36" s="104" t="s">
        <v>25030</v>
      </c>
      <c r="G36" s="104" t="s">
        <v>5732</v>
      </c>
      <c r="H36" s="104">
        <v>6</v>
      </c>
      <c r="I36" s="104">
        <v>0.7</v>
      </c>
      <c r="J36" s="104">
        <v>43</v>
      </c>
      <c r="K36" s="104">
        <v>24.5</v>
      </c>
      <c r="L36" s="104">
        <v>22.95</v>
      </c>
      <c r="M36" s="104" t="s">
        <v>42</v>
      </c>
      <c r="N36" s="104">
        <v>32.700000000000003</v>
      </c>
      <c r="O36" s="104">
        <v>1</v>
      </c>
      <c r="P36" s="104">
        <v>6</v>
      </c>
      <c r="Q36" s="104">
        <v>0</v>
      </c>
      <c r="R36" s="186">
        <v>147</v>
      </c>
      <c r="S36" s="104" t="s">
        <v>31599</v>
      </c>
      <c r="T36" s="336" t="s">
        <v>31795</v>
      </c>
    </row>
    <row r="37" spans="1:20" x14ac:dyDescent="0.35">
      <c r="A37" t="s">
        <v>31789</v>
      </c>
      <c r="C37" t="s">
        <v>5741</v>
      </c>
      <c r="D37" s="104">
        <v>6</v>
      </c>
      <c r="E37" s="104">
        <v>6</v>
      </c>
      <c r="F37" s="104" t="s">
        <v>25033</v>
      </c>
      <c r="G37" s="104" t="s">
        <v>5740</v>
      </c>
      <c r="H37" s="104">
        <v>6</v>
      </c>
      <c r="I37" s="104">
        <v>0.7</v>
      </c>
      <c r="J37" s="104">
        <v>48</v>
      </c>
      <c r="K37" s="104">
        <v>19.5</v>
      </c>
      <c r="L37" s="104">
        <v>17</v>
      </c>
      <c r="M37" s="104" t="s">
        <v>42</v>
      </c>
      <c r="N37" s="104">
        <v>27.5</v>
      </c>
      <c r="O37" s="104">
        <v>1</v>
      </c>
      <c r="P37" s="104">
        <v>6</v>
      </c>
      <c r="Q37" s="104" t="s">
        <v>42</v>
      </c>
      <c r="R37" s="186">
        <v>117</v>
      </c>
      <c r="S37" s="104" t="s">
        <v>31599</v>
      </c>
      <c r="T37" s="336" t="s">
        <v>31795</v>
      </c>
    </row>
    <row r="38" spans="1:20" x14ac:dyDescent="0.35">
      <c r="A38" t="s">
        <v>31789</v>
      </c>
      <c r="B38">
        <v>896</v>
      </c>
      <c r="C38" t="s">
        <v>6083</v>
      </c>
      <c r="D38" s="104">
        <v>6</v>
      </c>
      <c r="E38" s="104">
        <v>6</v>
      </c>
      <c r="F38" s="104" t="s">
        <v>25128</v>
      </c>
      <c r="G38" s="104" t="s">
        <v>6082</v>
      </c>
      <c r="H38" s="104">
        <v>6</v>
      </c>
      <c r="I38" s="104">
        <v>0.7</v>
      </c>
      <c r="J38" s="104">
        <v>40</v>
      </c>
      <c r="K38" s="104">
        <v>20.75</v>
      </c>
      <c r="L38" s="104">
        <v>21.25</v>
      </c>
      <c r="M38" s="104" t="s">
        <v>42</v>
      </c>
      <c r="N38" s="104">
        <v>28.25</v>
      </c>
      <c r="O38" s="104">
        <v>1</v>
      </c>
      <c r="P38" s="104">
        <v>6</v>
      </c>
      <c r="Q38" s="104">
        <v>15</v>
      </c>
      <c r="R38" s="186">
        <v>124.5</v>
      </c>
      <c r="S38" s="104" t="s">
        <v>31599</v>
      </c>
      <c r="T38" s="336" t="s">
        <v>31795</v>
      </c>
    </row>
    <row r="39" spans="1:20" x14ac:dyDescent="0.35">
      <c r="A39" t="s">
        <v>31789</v>
      </c>
      <c r="C39" t="s">
        <v>6382</v>
      </c>
      <c r="D39" s="104">
        <v>6</v>
      </c>
      <c r="E39" s="104">
        <v>6</v>
      </c>
      <c r="G39" s="104" t="s">
        <v>6381</v>
      </c>
      <c r="H39" s="104">
        <v>6</v>
      </c>
      <c r="I39" s="104">
        <v>0.7</v>
      </c>
      <c r="J39" s="104">
        <v>38</v>
      </c>
      <c r="K39" s="104">
        <v>5.15</v>
      </c>
      <c r="L39" s="104" t="s">
        <v>42</v>
      </c>
      <c r="M39" s="104" t="s">
        <v>42</v>
      </c>
      <c r="N39" s="104">
        <v>10.600000000000001</v>
      </c>
      <c r="O39" s="104">
        <v>1</v>
      </c>
      <c r="P39" s="104">
        <v>6</v>
      </c>
      <c r="Q39" s="104" t="s">
        <v>42</v>
      </c>
      <c r="R39" s="186">
        <v>30.900000000000002</v>
      </c>
      <c r="S39" s="104" t="s">
        <v>31599</v>
      </c>
      <c r="T39" s="336" t="s">
        <v>31795</v>
      </c>
    </row>
    <row r="40" spans="1:20" x14ac:dyDescent="0.35">
      <c r="A40" t="s">
        <v>31789</v>
      </c>
      <c r="C40" t="s">
        <v>6586</v>
      </c>
      <c r="D40" s="104">
        <v>6</v>
      </c>
      <c r="E40" s="104">
        <v>6</v>
      </c>
      <c r="G40" s="104" t="s">
        <v>6585</v>
      </c>
      <c r="H40" s="104">
        <v>6</v>
      </c>
      <c r="I40" s="104">
        <v>0.7</v>
      </c>
      <c r="J40" s="104">
        <v>41.3</v>
      </c>
      <c r="K40" s="104">
        <v>8.5</v>
      </c>
      <c r="L40" s="104" t="s">
        <v>42</v>
      </c>
      <c r="M40" s="104" t="s">
        <v>42</v>
      </c>
      <c r="N40" s="104">
        <v>14.65</v>
      </c>
      <c r="O40" s="104">
        <v>1</v>
      </c>
      <c r="P40" s="104">
        <v>6</v>
      </c>
      <c r="Q40" s="104" t="s">
        <v>42</v>
      </c>
      <c r="R40" s="186">
        <v>51</v>
      </c>
      <c r="S40" s="104" t="s">
        <v>31599</v>
      </c>
      <c r="T40" s="336" t="s">
        <v>31795</v>
      </c>
    </row>
    <row r="41" spans="1:20" x14ac:dyDescent="0.35">
      <c r="A41" t="s">
        <v>31789</v>
      </c>
      <c r="B41">
        <v>3555</v>
      </c>
      <c r="C41" t="s">
        <v>6802</v>
      </c>
      <c r="D41" s="104">
        <v>6</v>
      </c>
      <c r="E41" s="104">
        <v>6</v>
      </c>
      <c r="G41" s="104" t="s">
        <v>6801</v>
      </c>
      <c r="H41" s="104">
        <v>6</v>
      </c>
      <c r="I41" s="104">
        <v>0.7</v>
      </c>
      <c r="J41" s="104">
        <v>40</v>
      </c>
      <c r="K41" s="104">
        <v>21.95</v>
      </c>
      <c r="L41" s="104" t="s">
        <v>42</v>
      </c>
      <c r="M41" s="104" t="s">
        <v>42</v>
      </c>
      <c r="N41" s="104">
        <v>29.6</v>
      </c>
      <c r="O41" s="104">
        <v>1</v>
      </c>
      <c r="P41" s="104">
        <v>6</v>
      </c>
      <c r="Q41" s="104">
        <v>0</v>
      </c>
      <c r="R41" s="186">
        <v>131.69999999999999</v>
      </c>
      <c r="S41" s="104" t="s">
        <v>31599</v>
      </c>
      <c r="T41" s="336" t="s">
        <v>31795</v>
      </c>
    </row>
    <row r="42" spans="1:20" x14ac:dyDescent="0.35">
      <c r="A42" t="s">
        <v>31789</v>
      </c>
      <c r="B42">
        <v>1116</v>
      </c>
      <c r="C42" t="s">
        <v>7951</v>
      </c>
      <c r="D42" s="104">
        <v>6</v>
      </c>
      <c r="E42" s="104">
        <v>6</v>
      </c>
      <c r="G42" s="104" t="s">
        <v>7950</v>
      </c>
      <c r="H42" s="104">
        <v>6</v>
      </c>
      <c r="I42" s="104">
        <v>0.7</v>
      </c>
      <c r="J42" s="104">
        <v>43</v>
      </c>
      <c r="K42" s="104">
        <v>19.600000000000001</v>
      </c>
      <c r="L42" s="104" t="s">
        <v>42</v>
      </c>
      <c r="M42" s="104" t="s">
        <v>42</v>
      </c>
      <c r="N42" s="104">
        <v>27.200000000000003</v>
      </c>
      <c r="O42" s="104">
        <v>1</v>
      </c>
      <c r="P42" s="104">
        <v>6</v>
      </c>
      <c r="Q42" s="104">
        <v>9</v>
      </c>
      <c r="R42" s="186">
        <v>117.60000000000001</v>
      </c>
      <c r="S42" s="104" t="s">
        <v>31599</v>
      </c>
      <c r="T42" s="336" t="s">
        <v>31795</v>
      </c>
    </row>
    <row r="43" spans="1:20" x14ac:dyDescent="0.35">
      <c r="A43" t="s">
        <v>31789</v>
      </c>
      <c r="B43">
        <v>5421</v>
      </c>
      <c r="C43" t="s">
        <v>8316</v>
      </c>
      <c r="D43" s="104">
        <v>3</v>
      </c>
      <c r="E43" s="104">
        <v>6</v>
      </c>
      <c r="G43" s="104" t="s">
        <v>8315</v>
      </c>
      <c r="H43" s="104">
        <v>3</v>
      </c>
      <c r="I43" s="104">
        <v>0.7</v>
      </c>
      <c r="J43" s="104">
        <v>43</v>
      </c>
      <c r="K43" s="104">
        <v>18.899999999999999</v>
      </c>
      <c r="L43" s="104" t="s">
        <v>42</v>
      </c>
      <c r="M43" s="104" t="s">
        <v>42</v>
      </c>
      <c r="N43" s="104">
        <v>26.400000000000002</v>
      </c>
      <c r="O43" s="104">
        <v>2</v>
      </c>
      <c r="P43" s="104">
        <v>6</v>
      </c>
      <c r="Q43" s="104">
        <v>0</v>
      </c>
      <c r="R43" s="186">
        <v>113.39999999999999</v>
      </c>
      <c r="S43" s="104" t="s">
        <v>31599</v>
      </c>
      <c r="T43" s="336" t="s">
        <v>31795</v>
      </c>
    </row>
    <row r="44" spans="1:20" x14ac:dyDescent="0.35">
      <c r="A44" t="s">
        <v>31789</v>
      </c>
      <c r="B44">
        <v>1169</v>
      </c>
      <c r="C44" t="s">
        <v>9031</v>
      </c>
      <c r="D44" s="104">
        <v>6</v>
      </c>
      <c r="E44" s="104">
        <v>6</v>
      </c>
      <c r="G44" s="104" t="s">
        <v>9030</v>
      </c>
      <c r="H44" s="104">
        <v>6</v>
      </c>
      <c r="I44" s="104">
        <v>0.7</v>
      </c>
      <c r="J44" s="104">
        <v>40</v>
      </c>
      <c r="K44" s="104">
        <v>9.9499999999999993</v>
      </c>
      <c r="L44" s="104" t="s">
        <v>42</v>
      </c>
      <c r="M44" s="104" t="s">
        <v>42</v>
      </c>
      <c r="N44" s="104">
        <v>16.150000000000002</v>
      </c>
      <c r="O44" s="104">
        <v>1</v>
      </c>
      <c r="P44" s="104">
        <v>6</v>
      </c>
      <c r="Q44" s="104">
        <v>0</v>
      </c>
      <c r="R44" s="186">
        <v>59.699999999999996</v>
      </c>
      <c r="S44" s="104" t="s">
        <v>31599</v>
      </c>
      <c r="T44" s="336" t="s">
        <v>31795</v>
      </c>
    </row>
    <row r="45" spans="1:20" x14ac:dyDescent="0.35">
      <c r="A45" t="s">
        <v>31789</v>
      </c>
      <c r="C45" t="s">
        <v>9039</v>
      </c>
      <c r="D45" s="104">
        <v>6</v>
      </c>
      <c r="E45" s="104">
        <v>6</v>
      </c>
      <c r="G45" s="104" t="s">
        <v>9038</v>
      </c>
      <c r="H45" s="104">
        <v>6</v>
      </c>
      <c r="I45" s="104">
        <v>0.7</v>
      </c>
      <c r="J45" s="104">
        <v>40</v>
      </c>
      <c r="K45" s="104">
        <v>13.5</v>
      </c>
      <c r="L45" s="104" t="s">
        <v>42</v>
      </c>
      <c r="M45" s="104" t="s">
        <v>42</v>
      </c>
      <c r="N45" s="104">
        <v>20.150000000000002</v>
      </c>
      <c r="O45" s="104">
        <v>1</v>
      </c>
      <c r="P45" s="104">
        <v>6</v>
      </c>
      <c r="Q45" s="104" t="s">
        <v>42</v>
      </c>
      <c r="R45" s="186">
        <v>81</v>
      </c>
      <c r="S45" s="104" t="s">
        <v>31599</v>
      </c>
      <c r="T45" s="336" t="s">
        <v>31795</v>
      </c>
    </row>
    <row r="46" spans="1:20" x14ac:dyDescent="0.35">
      <c r="A46" t="s">
        <v>31789</v>
      </c>
      <c r="B46">
        <v>3827</v>
      </c>
      <c r="C46" t="s">
        <v>9658</v>
      </c>
      <c r="D46" s="104">
        <v>6</v>
      </c>
      <c r="E46" s="104">
        <v>6</v>
      </c>
      <c r="F46" s="104" t="s">
        <v>26222</v>
      </c>
      <c r="G46" s="104" t="s">
        <v>9657</v>
      </c>
      <c r="H46" s="104">
        <v>6</v>
      </c>
      <c r="I46" s="104">
        <v>0.7</v>
      </c>
      <c r="J46" s="104">
        <v>47</v>
      </c>
      <c r="K46" s="104">
        <v>16.25</v>
      </c>
      <c r="L46" s="104">
        <v>17.649999999999999</v>
      </c>
      <c r="M46" s="104" t="s">
        <v>42</v>
      </c>
      <c r="N46" s="104">
        <v>23.8</v>
      </c>
      <c r="O46" s="104">
        <v>1</v>
      </c>
      <c r="P46" s="104">
        <v>6</v>
      </c>
      <c r="Q46" s="104">
        <v>0</v>
      </c>
      <c r="R46" s="186">
        <v>97.5</v>
      </c>
      <c r="S46" s="104" t="s">
        <v>31599</v>
      </c>
      <c r="T46" s="336" t="s">
        <v>31795</v>
      </c>
    </row>
    <row r="47" spans="1:20" x14ac:dyDescent="0.35">
      <c r="A47" t="s">
        <v>31789</v>
      </c>
      <c r="C47" t="s">
        <v>9717</v>
      </c>
      <c r="D47" s="104">
        <v>6</v>
      </c>
      <c r="E47" s="104">
        <v>6</v>
      </c>
      <c r="F47" s="104" t="s">
        <v>26139</v>
      </c>
      <c r="G47" s="104" t="s">
        <v>9716</v>
      </c>
      <c r="H47" s="104">
        <v>6</v>
      </c>
      <c r="I47" s="104">
        <v>1</v>
      </c>
      <c r="J47" s="104">
        <v>46</v>
      </c>
      <c r="K47" s="104">
        <v>17.5</v>
      </c>
      <c r="L47" s="104">
        <v>25.15</v>
      </c>
      <c r="M47" s="104" t="s">
        <v>42</v>
      </c>
      <c r="N47" s="104">
        <v>26.700000000000003</v>
      </c>
      <c r="O47" s="104">
        <v>1</v>
      </c>
      <c r="P47" s="104">
        <v>6</v>
      </c>
      <c r="Q47" s="104" t="s">
        <v>42</v>
      </c>
      <c r="R47" s="186">
        <v>105</v>
      </c>
      <c r="S47" s="104" t="s">
        <v>31599</v>
      </c>
      <c r="T47" s="336" t="s">
        <v>31795</v>
      </c>
    </row>
    <row r="48" spans="1:20" x14ac:dyDescent="0.35">
      <c r="A48" t="s">
        <v>31789</v>
      </c>
      <c r="B48">
        <v>5743</v>
      </c>
      <c r="C48" t="s">
        <v>9740</v>
      </c>
      <c r="D48" s="104">
        <v>6</v>
      </c>
      <c r="E48" s="104">
        <v>6</v>
      </c>
      <c r="F48" s="104" t="s">
        <v>26242</v>
      </c>
      <c r="G48" s="104" t="s">
        <v>9739</v>
      </c>
      <c r="H48" s="104">
        <v>6</v>
      </c>
      <c r="I48" s="104">
        <v>0.7</v>
      </c>
      <c r="J48" s="104">
        <v>40</v>
      </c>
      <c r="K48" s="104">
        <v>19.25</v>
      </c>
      <c r="L48" s="104">
        <v>18.850000000000001</v>
      </c>
      <c r="M48" s="104">
        <v>29.04</v>
      </c>
      <c r="N48" s="104">
        <v>26.55</v>
      </c>
      <c r="O48" s="104">
        <v>1</v>
      </c>
      <c r="P48" s="104">
        <v>6</v>
      </c>
      <c r="Q48" s="104">
        <v>0</v>
      </c>
      <c r="R48" s="186">
        <v>115.5</v>
      </c>
      <c r="S48" s="104" t="s">
        <v>31599</v>
      </c>
      <c r="T48" s="336" t="s">
        <v>31795</v>
      </c>
    </row>
    <row r="49" spans="1:20" x14ac:dyDescent="0.35">
      <c r="A49" t="s">
        <v>31789</v>
      </c>
      <c r="B49">
        <v>1566</v>
      </c>
      <c r="C49" t="s">
        <v>10496</v>
      </c>
      <c r="D49" s="104">
        <v>6</v>
      </c>
      <c r="E49" s="104">
        <v>6</v>
      </c>
      <c r="G49" s="104" t="s">
        <v>10495</v>
      </c>
      <c r="H49" s="104">
        <v>6</v>
      </c>
      <c r="I49" s="104">
        <v>1</v>
      </c>
      <c r="J49" s="104">
        <v>18</v>
      </c>
      <c r="K49" s="104">
        <v>6.45</v>
      </c>
      <c r="L49" s="104" t="s">
        <v>42</v>
      </c>
      <c r="M49" s="104" t="s">
        <v>42</v>
      </c>
      <c r="N49" s="104">
        <v>11.05</v>
      </c>
      <c r="O49" s="104">
        <v>1</v>
      </c>
      <c r="P49" s="104">
        <v>6</v>
      </c>
      <c r="Q49" s="104">
        <v>0</v>
      </c>
      <c r="R49" s="186">
        <v>38.700000000000003</v>
      </c>
      <c r="S49" s="104" t="s">
        <v>31599</v>
      </c>
      <c r="T49" s="336" t="s">
        <v>31795</v>
      </c>
    </row>
    <row r="50" spans="1:20" x14ac:dyDescent="0.35">
      <c r="A50" t="s">
        <v>31789</v>
      </c>
      <c r="B50">
        <v>1699</v>
      </c>
      <c r="C50" t="s">
        <v>12123</v>
      </c>
      <c r="D50" s="104">
        <v>6</v>
      </c>
      <c r="E50" s="104">
        <v>6</v>
      </c>
      <c r="F50" s="104" t="s">
        <v>26946</v>
      </c>
      <c r="G50" s="104" t="s">
        <v>12134</v>
      </c>
      <c r="H50" s="104">
        <v>6</v>
      </c>
      <c r="I50" s="104">
        <v>1</v>
      </c>
      <c r="J50" s="104">
        <v>35</v>
      </c>
      <c r="K50" s="104">
        <v>6.25</v>
      </c>
      <c r="L50" s="104">
        <v>6.25</v>
      </c>
      <c r="M50" s="104">
        <v>11</v>
      </c>
      <c r="N50" s="104">
        <v>12.8</v>
      </c>
      <c r="O50" s="104">
        <v>1</v>
      </c>
      <c r="P50" s="104">
        <v>6</v>
      </c>
      <c r="Q50" s="104">
        <v>12</v>
      </c>
      <c r="R50" s="186">
        <v>37.5</v>
      </c>
      <c r="S50" s="104" t="s">
        <v>31599</v>
      </c>
      <c r="T50" s="336" t="s">
        <v>31795</v>
      </c>
    </row>
    <row r="51" spans="1:20" x14ac:dyDescent="0.35">
      <c r="A51" t="s">
        <v>31789</v>
      </c>
      <c r="C51" t="s">
        <v>12657</v>
      </c>
      <c r="D51" s="104">
        <v>6</v>
      </c>
      <c r="E51" s="104">
        <v>6</v>
      </c>
      <c r="G51" s="104" t="s">
        <v>12656</v>
      </c>
      <c r="H51" s="104">
        <v>6</v>
      </c>
      <c r="I51" s="104">
        <v>0.7</v>
      </c>
      <c r="J51" s="104">
        <v>37.5</v>
      </c>
      <c r="K51" s="104">
        <v>9.25</v>
      </c>
      <c r="L51" s="104" t="s">
        <v>42</v>
      </c>
      <c r="M51" s="104" t="s">
        <v>42</v>
      </c>
      <c r="N51" s="104">
        <v>15.15</v>
      </c>
      <c r="O51" s="104">
        <v>1</v>
      </c>
      <c r="P51" s="104">
        <v>6</v>
      </c>
      <c r="Q51" s="104" t="s">
        <v>42</v>
      </c>
      <c r="R51" s="186">
        <v>55.5</v>
      </c>
      <c r="S51" s="104" t="s">
        <v>31599</v>
      </c>
      <c r="T51" s="336" t="s">
        <v>31795</v>
      </c>
    </row>
    <row r="52" spans="1:20" x14ac:dyDescent="0.35">
      <c r="A52" t="s">
        <v>31789</v>
      </c>
      <c r="B52">
        <v>3655</v>
      </c>
      <c r="C52" t="s">
        <v>830</v>
      </c>
      <c r="D52" s="104">
        <v>6</v>
      </c>
      <c r="G52" s="104" t="s">
        <v>14638</v>
      </c>
      <c r="H52" s="104">
        <v>6</v>
      </c>
      <c r="I52" s="104">
        <v>0.7</v>
      </c>
      <c r="J52" s="104">
        <v>46.6</v>
      </c>
      <c r="K52" s="104">
        <v>32.5</v>
      </c>
      <c r="L52" s="104" t="s">
        <v>42</v>
      </c>
      <c r="M52" s="104" t="s">
        <v>42</v>
      </c>
      <c r="N52" s="104">
        <v>41.95</v>
      </c>
      <c r="O52" s="104">
        <v>0</v>
      </c>
      <c r="P52" s="104">
        <v>0</v>
      </c>
      <c r="Q52" s="104">
        <v>0</v>
      </c>
      <c r="R52" s="186">
        <v>0</v>
      </c>
      <c r="S52" s="104" t="s">
        <v>31797</v>
      </c>
      <c r="T52" s="336" t="s">
        <v>31795</v>
      </c>
    </row>
    <row r="53" spans="1:20" x14ac:dyDescent="0.35">
      <c r="A53" t="s">
        <v>31789</v>
      </c>
      <c r="B53">
        <v>585</v>
      </c>
      <c r="C53" t="s">
        <v>2354</v>
      </c>
      <c r="D53" s="104">
        <v>6</v>
      </c>
      <c r="G53" s="104" t="s">
        <v>2353</v>
      </c>
      <c r="H53" s="104">
        <v>6</v>
      </c>
      <c r="I53" s="104">
        <v>0.7</v>
      </c>
      <c r="J53" s="104">
        <v>40</v>
      </c>
      <c r="K53" s="104">
        <v>19.95</v>
      </c>
      <c r="L53" s="104" t="s">
        <v>42</v>
      </c>
      <c r="M53" s="104" t="s">
        <v>42</v>
      </c>
      <c r="N53" s="104">
        <v>27.35</v>
      </c>
      <c r="O53" s="104">
        <v>0</v>
      </c>
      <c r="P53" s="104">
        <v>0</v>
      </c>
      <c r="Q53" s="104">
        <v>12</v>
      </c>
      <c r="R53" s="186">
        <v>0</v>
      </c>
      <c r="S53" s="104" t="s">
        <v>31797</v>
      </c>
      <c r="T53" s="336" t="s">
        <v>31795</v>
      </c>
    </row>
    <row r="54" spans="1:20" x14ac:dyDescent="0.35">
      <c r="A54" t="s">
        <v>31789</v>
      </c>
      <c r="B54">
        <v>2759</v>
      </c>
      <c r="C54" t="s">
        <v>2466</v>
      </c>
      <c r="D54" s="104">
        <v>6</v>
      </c>
      <c r="G54" s="104" t="s">
        <v>2465</v>
      </c>
      <c r="H54" s="104">
        <v>6</v>
      </c>
      <c r="I54" s="104">
        <v>0.7</v>
      </c>
      <c r="J54" s="104">
        <v>40</v>
      </c>
      <c r="K54" s="104">
        <v>20.25</v>
      </c>
      <c r="L54" s="104" t="s">
        <v>42</v>
      </c>
      <c r="M54" s="104" t="s">
        <v>42</v>
      </c>
      <c r="N54" s="104">
        <v>27.700000000000003</v>
      </c>
      <c r="O54" s="104">
        <v>0</v>
      </c>
      <c r="P54" s="104">
        <v>0</v>
      </c>
      <c r="Q54" s="104">
        <v>0</v>
      </c>
      <c r="R54" s="186">
        <v>0</v>
      </c>
      <c r="S54" s="104" t="s">
        <v>31797</v>
      </c>
      <c r="T54" s="336" t="s">
        <v>31795</v>
      </c>
    </row>
    <row r="55" spans="1:20" x14ac:dyDescent="0.35">
      <c r="A55" t="s">
        <v>31789</v>
      </c>
      <c r="B55">
        <v>6274</v>
      </c>
      <c r="C55" t="s">
        <v>14855</v>
      </c>
      <c r="D55" s="104">
        <v>12</v>
      </c>
      <c r="G55" s="104" t="s">
        <v>14854</v>
      </c>
      <c r="H55" s="104">
        <v>6</v>
      </c>
      <c r="I55" s="104">
        <v>0.7</v>
      </c>
      <c r="J55" s="104">
        <v>43</v>
      </c>
      <c r="K55" s="104">
        <v>36.1</v>
      </c>
      <c r="L55" s="104" t="s">
        <v>42</v>
      </c>
      <c r="M55" s="104" t="s">
        <v>42</v>
      </c>
      <c r="N55" s="104">
        <v>45.7</v>
      </c>
      <c r="O55" s="104">
        <v>0</v>
      </c>
      <c r="P55" s="104">
        <v>0</v>
      </c>
      <c r="Q55" s="104">
        <v>0</v>
      </c>
      <c r="R55" s="186">
        <v>0</v>
      </c>
      <c r="S55" s="104" t="s">
        <v>31797</v>
      </c>
      <c r="T55" s="336" t="s">
        <v>31795</v>
      </c>
    </row>
    <row r="56" spans="1:20" x14ac:dyDescent="0.35">
      <c r="A56" t="s">
        <v>31789</v>
      </c>
      <c r="B56">
        <v>7104</v>
      </c>
      <c r="C56" t="s">
        <v>6649</v>
      </c>
      <c r="D56" s="104">
        <v>6</v>
      </c>
      <c r="G56" s="104" t="s">
        <v>6648</v>
      </c>
      <c r="H56" s="104">
        <v>6</v>
      </c>
      <c r="I56" s="104">
        <v>0.7</v>
      </c>
      <c r="J56" s="104">
        <v>43.4</v>
      </c>
      <c r="K56" s="104">
        <v>19</v>
      </c>
      <c r="L56" s="104" t="s">
        <v>42</v>
      </c>
      <c r="M56" s="104" t="s">
        <v>42</v>
      </c>
      <c r="N56" s="104">
        <v>26.55</v>
      </c>
      <c r="O56" s="104">
        <v>0</v>
      </c>
      <c r="P56" s="104">
        <v>0</v>
      </c>
      <c r="Q56" s="104">
        <v>0</v>
      </c>
      <c r="R56" s="186">
        <v>0</v>
      </c>
      <c r="S56" s="104" t="s">
        <v>31797</v>
      </c>
      <c r="T56" s="336" t="s">
        <v>31795</v>
      </c>
    </row>
    <row r="57" spans="1:20" x14ac:dyDescent="0.35">
      <c r="A57" t="s">
        <v>31789</v>
      </c>
      <c r="B57">
        <v>6276</v>
      </c>
      <c r="C57" t="s">
        <v>9844</v>
      </c>
      <c r="D57" s="104">
        <v>6</v>
      </c>
      <c r="G57" s="104" t="s">
        <v>9843</v>
      </c>
      <c r="H57" s="104">
        <v>6</v>
      </c>
      <c r="I57" s="104">
        <v>0.7</v>
      </c>
      <c r="J57" s="104">
        <v>43</v>
      </c>
      <c r="K57" s="104">
        <v>54.95</v>
      </c>
      <c r="L57" s="104" t="s">
        <v>42</v>
      </c>
      <c r="M57" s="104" t="s">
        <v>42</v>
      </c>
      <c r="N57" s="104">
        <v>66.8</v>
      </c>
      <c r="O57" s="104">
        <v>0</v>
      </c>
      <c r="P57" s="104">
        <v>0</v>
      </c>
      <c r="Q57" s="104">
        <v>0</v>
      </c>
      <c r="R57" s="186">
        <v>0</v>
      </c>
      <c r="S57" s="104" t="s">
        <v>31797</v>
      </c>
      <c r="T57" s="336" t="s">
        <v>31795</v>
      </c>
    </row>
    <row r="58" spans="1:20" x14ac:dyDescent="0.35">
      <c r="A58" t="s">
        <v>31789</v>
      </c>
      <c r="B58">
        <v>6834</v>
      </c>
      <c r="C58" t="s">
        <v>10744</v>
      </c>
      <c r="D58" s="104">
        <v>12</v>
      </c>
      <c r="G58" s="104" t="s">
        <v>10743</v>
      </c>
      <c r="H58" s="104">
        <v>6</v>
      </c>
      <c r="I58" s="104">
        <v>0.7</v>
      </c>
      <c r="J58" s="104">
        <v>45.8</v>
      </c>
      <c r="K58" s="104">
        <v>23.25</v>
      </c>
      <c r="L58" s="104" t="s">
        <v>42</v>
      </c>
      <c r="M58" s="104">
        <v>40.270000000000003</v>
      </c>
      <c r="N58" s="104">
        <v>31.5</v>
      </c>
      <c r="O58" s="104">
        <v>0</v>
      </c>
      <c r="P58" s="104">
        <v>0</v>
      </c>
      <c r="Q58" s="104">
        <v>0</v>
      </c>
      <c r="R58" s="186">
        <v>0</v>
      </c>
      <c r="S58" s="104" t="s">
        <v>31797</v>
      </c>
      <c r="T58" s="336" t="s">
        <v>31795</v>
      </c>
    </row>
    <row r="59" spans="1:20" x14ac:dyDescent="0.35">
      <c r="A59" t="s">
        <v>31789</v>
      </c>
      <c r="B59">
        <v>1788</v>
      </c>
      <c r="C59" t="s">
        <v>12435</v>
      </c>
      <c r="D59" s="104">
        <v>6</v>
      </c>
      <c r="G59" s="104" t="s">
        <v>12434</v>
      </c>
      <c r="H59" s="104">
        <v>6</v>
      </c>
      <c r="I59" s="104">
        <v>0.7</v>
      </c>
      <c r="J59" s="104">
        <v>45.8</v>
      </c>
      <c r="K59" s="104">
        <v>38.5</v>
      </c>
      <c r="L59" s="104" t="s">
        <v>42</v>
      </c>
      <c r="M59" s="104" t="s">
        <v>42</v>
      </c>
      <c r="N59" s="104">
        <v>48.6</v>
      </c>
      <c r="O59" s="104">
        <v>0</v>
      </c>
      <c r="P59" s="104">
        <v>0</v>
      </c>
      <c r="Q59" s="104">
        <v>0</v>
      </c>
      <c r="R59" s="186">
        <v>0</v>
      </c>
      <c r="S59" s="104" t="s">
        <v>31797</v>
      </c>
      <c r="T59" s="336" t="s">
        <v>31795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1915EB-C3D6-4641-8462-FCD04676B7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17</vt:i4>
      </vt:variant>
      <vt:variant>
        <vt:lpstr>Intervalli denominati</vt:lpstr>
      </vt:variant>
      <vt:variant>
        <vt:i4>2</vt:i4>
      </vt:variant>
    </vt:vector>
  </HeadingPairs>
  <TitlesOfParts>
    <vt:vector size="19" baseType="lpstr">
      <vt:lpstr>ankerData</vt:lpstr>
      <vt:lpstr>inventarioGeko</vt:lpstr>
      <vt:lpstr>ultimoPrezzoItalia</vt:lpstr>
      <vt:lpstr>inventario_vinolux</vt:lpstr>
      <vt:lpstr>db_clienti</vt:lpstr>
      <vt:lpstr>GUIDA</vt:lpstr>
      <vt:lpstr>CONTROL PANEL</vt:lpstr>
      <vt:lpstr>- AnkerBulk -</vt:lpstr>
      <vt:lpstr>listaCecilia</vt:lpstr>
      <vt:lpstr>listaCategorie</vt:lpstr>
      <vt:lpstr>listone</vt:lpstr>
      <vt:lpstr>moduloOrdine</vt:lpstr>
      <vt:lpstr>- Ordine Aggregato -</vt:lpstr>
      <vt:lpstr>- ordiniFornitura -</vt:lpstr>
      <vt:lpstr>- Modulo Negozi -</vt:lpstr>
      <vt:lpstr>orderManager</vt:lpstr>
      <vt:lpstr>BACKUP FORNITURA</vt:lpstr>
      <vt:lpstr>orderManager!codFornituraDistinct</vt:lpstr>
      <vt:lpstr>orderManager!ordiniFornituraDistinct</vt:lpstr>
    </vt:vector>
  </TitlesOfParts>
  <Company>HTG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Roeland Everts</dc:creator>
  <cp:lastModifiedBy>Stephane Ducci</cp:lastModifiedBy>
  <cp:revision/>
  <cp:lastPrinted>2024-01-20T10:36:07Z</cp:lastPrinted>
  <dcterms:created xsi:type="dcterms:W3CDTF">2015-03-13T15:35:46Z</dcterms:created>
  <dcterms:modified xsi:type="dcterms:W3CDTF">2024-01-27T14:10:59Z</dcterms:modified>
</cp:coreProperties>
</file>